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501" activeTab="1"/>
  </bookViews>
  <sheets>
    <sheet name="Main Page" sheetId="1" r:id="rId1"/>
    <sheet name="Even Strength" sheetId="2" r:id="rId2"/>
    <sheet name="Power Play" sheetId="3" r:id="rId3"/>
    <sheet name="Penalty Kill" sheetId="4" r:id="rId4"/>
    <sheet name="Home Road" sheetId="5" r:id="rId5"/>
    <sheet name="Legend" sheetId="6" r:id="rId6"/>
    <sheet name="ABOUT" sheetId="7" r:id="rId7"/>
  </sheets>
  <definedNames>
    <definedName name="__Anonymous_Sheet_DB__1">'Main Page'!#REF!</definedName>
    <definedName name="__Anonymous_Sheet_DB__1_1">'Main Page'!$A$2:$DP$887</definedName>
    <definedName name="__Anonymous_Sheet_DB__1_10">'Even Strength'!$A$2:$DE$883</definedName>
    <definedName name="__Anonymous_Sheet_DB__1_11">'Even Strength'!$A$2:$DX$883</definedName>
    <definedName name="__Anonymous_Sheet_DB__1_12">Legend!$A$1:$B$367</definedName>
    <definedName name="__Anonymous_Sheet_DB__1_13">'Main Page'!$A$2:$DP$883</definedName>
    <definedName name="__Anonymous_Sheet_DB__1_2">'Main Page'!#REF!</definedName>
    <definedName name="__Anonymous_Sheet_DB__1_3">'Even Strength'!$A$2:$CY$887</definedName>
    <definedName name="__Anonymous_Sheet_DB__1_4">Legend!$A$1:$B$293</definedName>
    <definedName name="__Anonymous_Sheet_DB__1_5">'Main Page'!#REF!</definedName>
    <definedName name="__Anonymous_Sheet_DB__1_6">'Even Strength'!$A$2:$CY$883</definedName>
    <definedName name="__Anonymous_Sheet_DB__1_7">'Main Page'!$A$2:$DP$883</definedName>
    <definedName name="__Anonymous_Sheet_DB__1_8">Legend!$A$1:$B$337</definedName>
    <definedName name="__Anonymous_Sheet_DB__1_9">'Even Strength'!$A$2:$DE$883</definedName>
    <definedName name="__Anonymous_Sheet_DB__2">'Home Road'!$A$2:$AQ$887</definedName>
    <definedName name="__Anonymous_Sheet_DB__2_1">'Home Road'!$A$2:$AP$887</definedName>
    <definedName name="__Anonymous_Sheet_DB__2_2">'Even Strength'!$A$2:$CY$887</definedName>
    <definedName name="__Anonymous_Sheet_DB__2_3">'Even Strength'!#REF!</definedName>
    <definedName name="__Anonymous_Sheet_DB__2_4">'Power Play'!$A$2:$AY$883</definedName>
    <definedName name="__Anonymous_Sheet_DB__2_5">'Main Page'!$A$2:$DP$883</definedName>
    <definedName name="__Anonymous_Sheet_DB__3">Legend!$A$1:$B$277</definedName>
    <definedName name="__Anonymous_Sheet_DB__3_1">'Power Play'!$A$2:$AY$887</definedName>
    <definedName name="__Anonymous_Sheet_DB__3_2">'Power Play'!#REF!</definedName>
    <definedName name="__Anonymous_Sheet_DB__3_3">'Penalty Kill'!$A$2:$AU$883</definedName>
    <definedName name="__Anonymous_Sheet_DB__3_4">'Power Play'!$A$2:$AY$883</definedName>
    <definedName name="__Anonymous_Sheet_DB__4">'Even Strength'!$A$2:$CY$887</definedName>
    <definedName name="__Anonymous_Sheet_DB__4_1">'Penalty Kill'!$A$2:$AU$887</definedName>
    <definedName name="__Anonymous_Sheet_DB__4_2">'Penalty Kill'!#REF!</definedName>
    <definedName name="__Anonymous_Sheet_DB__4_3">'Penalty Kill'!$A$2:$AU$883</definedName>
    <definedName name="__Anonymous_Sheet_DB__5">Legend!$A$1:$B$291</definedName>
    <definedName name="__Anonymous_Sheet_DB__5_1">'Home Road'!$A$2:$AP$883</definedName>
    <definedName name="__Anonymous_Sheet_DB__6">Legend!$A$1:$B$361</definedName>
  </definedNames>
  <calcPr calcId="145621"/>
</workbook>
</file>

<file path=xl/calcChain.xml><?xml version="1.0" encoding="utf-8"?>
<calcChain xmlns="http://schemas.openxmlformats.org/spreadsheetml/2006/main">
  <c r="I2" i="2" l="1"/>
  <c r="J2" i="2" s="1"/>
  <c r="R2" i="2"/>
  <c r="S2" i="2"/>
  <c r="U2" i="2"/>
  <c r="W2" i="2"/>
  <c r="BN2" i="2" s="1"/>
  <c r="Y2" i="2"/>
  <c r="CG2" i="2" s="1"/>
  <c r="AG2" i="2"/>
  <c r="AH2" i="2"/>
  <c r="AI2" i="2"/>
  <c r="AK2" i="2"/>
  <c r="AM2" i="2"/>
  <c r="AO2" i="2"/>
  <c r="AP2" i="2"/>
  <c r="AV2" i="2"/>
  <c r="BG2" i="2"/>
  <c r="AA2" i="2" s="1"/>
  <c r="BH2" i="2"/>
  <c r="BI2" i="2" s="1"/>
  <c r="BK2" i="2"/>
  <c r="BL2" i="2"/>
  <c r="BM2" i="2"/>
  <c r="BO2" i="2"/>
  <c r="BP2" i="2"/>
  <c r="BQ2" i="2" s="1"/>
  <c r="CB2" i="2"/>
  <c r="CE2" i="2"/>
  <c r="CF2" i="2"/>
  <c r="CH2" i="2"/>
  <c r="CI2" i="2"/>
  <c r="CJ2" i="2"/>
  <c r="CV2" i="2"/>
  <c r="CY2" i="2" s="1"/>
  <c r="CW2" i="2"/>
  <c r="CX2" i="2"/>
  <c r="DH2" i="2"/>
  <c r="I3" i="2"/>
  <c r="J3" i="2" s="1"/>
  <c r="R3" i="2"/>
  <c r="S3" i="2"/>
  <c r="U3" i="2"/>
  <c r="CW3" i="2" s="1"/>
  <c r="W3" i="2"/>
  <c r="Z3" i="2" s="1"/>
  <c r="Y3" i="2"/>
  <c r="AA3" i="2"/>
  <c r="AG3" i="2"/>
  <c r="AI3" i="2" s="1"/>
  <c r="AH3" i="2"/>
  <c r="AK3" i="2"/>
  <c r="AM3" i="2"/>
  <c r="AO3" i="2"/>
  <c r="AP3" i="2"/>
  <c r="AV3" i="2"/>
  <c r="BG3" i="2"/>
  <c r="BI3" i="2" s="1"/>
  <c r="BH3" i="2"/>
  <c r="BJ3" i="2"/>
  <c r="BK3" i="2"/>
  <c r="BL3" i="2"/>
  <c r="BM3" i="2"/>
  <c r="BN3" i="2"/>
  <c r="BO3" i="2"/>
  <c r="BQ3" i="2" s="1"/>
  <c r="BP3" i="2"/>
  <c r="CB3" i="2"/>
  <c r="CE3" i="2"/>
  <c r="CF3" i="2"/>
  <c r="CG3" i="2"/>
  <c r="CH3" i="2"/>
  <c r="CI3" i="2"/>
  <c r="CJ3" i="2"/>
  <c r="CV3" i="2"/>
  <c r="CY3" i="2"/>
  <c r="DH3" i="2"/>
  <c r="I4" i="2"/>
  <c r="J4" i="2" s="1"/>
  <c r="R4" i="2"/>
  <c r="S4" i="2"/>
  <c r="U4" i="2"/>
  <c r="W4" i="2"/>
  <c r="Y4" i="2"/>
  <c r="CG4" i="2" s="1"/>
  <c r="AA4" i="2"/>
  <c r="AG4" i="2"/>
  <c r="AH4" i="2"/>
  <c r="AI4" i="2" s="1"/>
  <c r="AK4" i="2"/>
  <c r="AM4" i="2"/>
  <c r="AO4" i="2"/>
  <c r="AP4" i="2"/>
  <c r="AV4" i="2"/>
  <c r="BG4" i="2"/>
  <c r="BH4" i="2"/>
  <c r="BJ4" i="2" s="1"/>
  <c r="BK4" i="2"/>
  <c r="BL4" i="2"/>
  <c r="BM4" i="2"/>
  <c r="BN4" i="2"/>
  <c r="BO4" i="2"/>
  <c r="BP4" i="2"/>
  <c r="BQ4" i="2" s="1"/>
  <c r="CB4" i="2"/>
  <c r="CE4" i="2"/>
  <c r="CI4" i="2"/>
  <c r="CV4" i="2"/>
  <c r="CW4" i="2"/>
  <c r="CX4" i="2"/>
  <c r="CY4" i="2"/>
  <c r="DH4" i="2"/>
  <c r="I5" i="2"/>
  <c r="J5" i="2" s="1"/>
  <c r="R5" i="2"/>
  <c r="S5" i="2"/>
  <c r="U5" i="2"/>
  <c r="CW5" i="2" s="1"/>
  <c r="W5" i="2"/>
  <c r="Y5" i="2"/>
  <c r="Z5" i="2"/>
  <c r="AA5" i="2"/>
  <c r="AG5" i="2"/>
  <c r="AH5" i="2"/>
  <c r="AI5" i="2"/>
  <c r="AK5" i="2"/>
  <c r="AM5" i="2"/>
  <c r="AO5" i="2"/>
  <c r="AP5" i="2"/>
  <c r="AV5" i="2"/>
  <c r="BG5" i="2"/>
  <c r="BH5" i="2"/>
  <c r="BI5" i="2"/>
  <c r="BJ5" i="2"/>
  <c r="BK5" i="2"/>
  <c r="BL5" i="2"/>
  <c r="BM5" i="2"/>
  <c r="BN5" i="2"/>
  <c r="BO5" i="2"/>
  <c r="BP5" i="2"/>
  <c r="BQ5" i="2"/>
  <c r="CD5" i="2" s="1"/>
  <c r="CB5" i="2"/>
  <c r="CE5" i="2"/>
  <c r="CF5" i="2"/>
  <c r="CG5" i="2"/>
  <c r="CH5" i="2"/>
  <c r="CI5" i="2"/>
  <c r="CJ5" i="2"/>
  <c r="CK5" i="2"/>
  <c r="CV5" i="2"/>
  <c r="CX5" i="2"/>
  <c r="CY5" i="2"/>
  <c r="DH5" i="2"/>
  <c r="I6" i="2"/>
  <c r="J6" i="2"/>
  <c r="R6" i="2"/>
  <c r="S6" i="2"/>
  <c r="U6" i="2"/>
  <c r="W6" i="2"/>
  <c r="BN6" i="2" s="1"/>
  <c r="Y6" i="2"/>
  <c r="CG6" i="2" s="1"/>
  <c r="AG6" i="2"/>
  <c r="AI6" i="2" s="1"/>
  <c r="AH6" i="2"/>
  <c r="AK6" i="2"/>
  <c r="AM6" i="2"/>
  <c r="AO6" i="2"/>
  <c r="AP6" i="2"/>
  <c r="AV6" i="2"/>
  <c r="BG6" i="2"/>
  <c r="AA6" i="2" s="1"/>
  <c r="BH6" i="2"/>
  <c r="BI6" i="2" s="1"/>
  <c r="BK6" i="2"/>
  <c r="BL6" i="2"/>
  <c r="BO6" i="2"/>
  <c r="BQ6" i="2" s="1"/>
  <c r="BP6" i="2"/>
  <c r="CB6" i="2"/>
  <c r="CE6" i="2"/>
  <c r="CH6" i="2"/>
  <c r="CI6" i="2"/>
  <c r="CV6" i="2"/>
  <c r="CY6" i="2" s="1"/>
  <c r="CW6" i="2"/>
  <c r="CX6" i="2"/>
  <c r="DH6" i="2"/>
  <c r="I7" i="2"/>
  <c r="J7" i="2" s="1"/>
  <c r="R7" i="2"/>
  <c r="S7" i="2"/>
  <c r="U7" i="2"/>
  <c r="CW7" i="2" s="1"/>
  <c r="W7" i="2"/>
  <c r="Y7" i="2"/>
  <c r="Z7" i="2"/>
  <c r="AA7" i="2"/>
  <c r="AG7" i="2"/>
  <c r="AH7" i="2"/>
  <c r="AI7" i="2"/>
  <c r="AK7" i="2"/>
  <c r="AM7" i="2"/>
  <c r="AO7" i="2"/>
  <c r="AP7" i="2"/>
  <c r="AV7" i="2"/>
  <c r="BG7" i="2"/>
  <c r="BH7" i="2"/>
  <c r="BI7" i="2"/>
  <c r="BJ7" i="2"/>
  <c r="BK7" i="2"/>
  <c r="BL7" i="2"/>
  <c r="BM7" i="2"/>
  <c r="BN7" i="2"/>
  <c r="BO7" i="2"/>
  <c r="BP7" i="2"/>
  <c r="BQ7" i="2"/>
  <c r="CD7" i="2" s="1"/>
  <c r="CB7" i="2"/>
  <c r="CE7" i="2"/>
  <c r="CF7" i="2"/>
  <c r="CG7" i="2"/>
  <c r="CH7" i="2"/>
  <c r="CI7" i="2"/>
  <c r="CJ7" i="2"/>
  <c r="CK7" i="2"/>
  <c r="CV7" i="2"/>
  <c r="CX7" i="2"/>
  <c r="CY7" i="2"/>
  <c r="DH7" i="2"/>
  <c r="I8" i="2"/>
  <c r="J8" i="2"/>
  <c r="R8" i="2"/>
  <c r="S8" i="2"/>
  <c r="U8" i="2"/>
  <c r="W8" i="2"/>
  <c r="BN8" i="2" s="1"/>
  <c r="Y8" i="2"/>
  <c r="CG8" i="2" s="1"/>
  <c r="AG8" i="2"/>
  <c r="AI8" i="2" s="1"/>
  <c r="AH8" i="2"/>
  <c r="AK8" i="2"/>
  <c r="AM8" i="2"/>
  <c r="AO8" i="2"/>
  <c r="AP8" i="2"/>
  <c r="AV8" i="2"/>
  <c r="BG8" i="2"/>
  <c r="AA8" i="2" s="1"/>
  <c r="BH8" i="2"/>
  <c r="BI8" i="2" s="1"/>
  <c r="BK8" i="2"/>
  <c r="BL8" i="2"/>
  <c r="BO8" i="2"/>
  <c r="BQ8" i="2" s="1"/>
  <c r="BP8" i="2"/>
  <c r="CB8" i="2"/>
  <c r="CE8" i="2"/>
  <c r="CH8" i="2"/>
  <c r="CI8" i="2"/>
  <c r="CV8" i="2"/>
  <c r="CY8" i="2" s="1"/>
  <c r="CW8" i="2"/>
  <c r="CX8" i="2"/>
  <c r="DH8" i="2"/>
  <c r="I9" i="2"/>
  <c r="J9" i="2" s="1"/>
  <c r="R9" i="2"/>
  <c r="S9" i="2"/>
  <c r="U9" i="2"/>
  <c r="CW9" i="2" s="1"/>
  <c r="W9" i="2"/>
  <c r="Y9" i="2"/>
  <c r="Z9" i="2"/>
  <c r="AA9" i="2"/>
  <c r="AG9" i="2"/>
  <c r="AH9" i="2"/>
  <c r="AI9" i="2"/>
  <c r="AK9" i="2"/>
  <c r="AM9" i="2"/>
  <c r="AO9" i="2"/>
  <c r="AP9" i="2"/>
  <c r="AV9" i="2"/>
  <c r="BG9" i="2"/>
  <c r="BH9" i="2"/>
  <c r="BI9" i="2"/>
  <c r="BJ9" i="2"/>
  <c r="BK9" i="2"/>
  <c r="BL9" i="2"/>
  <c r="BM9" i="2"/>
  <c r="BN9" i="2"/>
  <c r="BO9" i="2"/>
  <c r="BP9" i="2"/>
  <c r="BQ9" i="2"/>
  <c r="CD9" i="2" s="1"/>
  <c r="CB9" i="2"/>
  <c r="CE9" i="2"/>
  <c r="CF9" i="2"/>
  <c r="CG9" i="2"/>
  <c r="CH9" i="2"/>
  <c r="CI9" i="2"/>
  <c r="CJ9" i="2"/>
  <c r="CK9" i="2"/>
  <c r="CV9" i="2"/>
  <c r="CX9" i="2"/>
  <c r="CY9" i="2"/>
  <c r="DH9" i="2"/>
  <c r="I10" i="2"/>
  <c r="J10" i="2"/>
  <c r="R10" i="2"/>
  <c r="S10" i="2"/>
  <c r="U10" i="2"/>
  <c r="W10" i="2"/>
  <c r="BN10" i="2" s="1"/>
  <c r="Y10" i="2"/>
  <c r="CG10" i="2" s="1"/>
  <c r="AG10" i="2"/>
  <c r="AI10" i="2" s="1"/>
  <c r="AH10" i="2"/>
  <c r="AK10" i="2"/>
  <c r="AM10" i="2"/>
  <c r="AO10" i="2"/>
  <c r="AP10" i="2"/>
  <c r="AV10" i="2"/>
  <c r="BG10" i="2"/>
  <c r="AA10" i="2" s="1"/>
  <c r="BH10" i="2"/>
  <c r="BI10" i="2" s="1"/>
  <c r="BK10" i="2"/>
  <c r="BL10" i="2"/>
  <c r="BO10" i="2"/>
  <c r="BQ10" i="2" s="1"/>
  <c r="BP10" i="2"/>
  <c r="CB10" i="2"/>
  <c r="CE10" i="2"/>
  <c r="CH10" i="2"/>
  <c r="CI10" i="2"/>
  <c r="CV10" i="2"/>
  <c r="CY10" i="2" s="1"/>
  <c r="CW10" i="2"/>
  <c r="CX10" i="2"/>
  <c r="DH10" i="2"/>
  <c r="I11" i="2"/>
  <c r="J11" i="2" s="1"/>
  <c r="R11" i="2"/>
  <c r="S11" i="2"/>
  <c r="U11" i="2"/>
  <c r="CW11" i="2" s="1"/>
  <c r="W11" i="2"/>
  <c r="Y11" i="2"/>
  <c r="Z11" i="2"/>
  <c r="AA11" i="2"/>
  <c r="AG11" i="2"/>
  <c r="AH11" i="2"/>
  <c r="AI11" i="2"/>
  <c r="AK11" i="2"/>
  <c r="AM11" i="2"/>
  <c r="AO11" i="2"/>
  <c r="AP11" i="2"/>
  <c r="AV11" i="2"/>
  <c r="BG11" i="2"/>
  <c r="BH11" i="2"/>
  <c r="BI11" i="2"/>
  <c r="BJ11" i="2"/>
  <c r="BK11" i="2"/>
  <c r="BL11" i="2"/>
  <c r="BM11" i="2"/>
  <c r="BN11" i="2"/>
  <c r="BO11" i="2"/>
  <c r="BP11" i="2"/>
  <c r="BQ11" i="2"/>
  <c r="CD11" i="2" s="1"/>
  <c r="CB11" i="2"/>
  <c r="CE11" i="2"/>
  <c r="CF11" i="2"/>
  <c r="CG11" i="2"/>
  <c r="CH11" i="2"/>
  <c r="CI11" i="2"/>
  <c r="CJ11" i="2"/>
  <c r="CK11" i="2"/>
  <c r="CV11" i="2"/>
  <c r="CX11" i="2"/>
  <c r="CY11" i="2"/>
  <c r="DH11" i="2"/>
  <c r="I12" i="2"/>
  <c r="J12" i="2"/>
  <c r="R12" i="2"/>
  <c r="S12" i="2"/>
  <c r="U12" i="2"/>
  <c r="W12" i="2"/>
  <c r="BN12" i="2" s="1"/>
  <c r="Y12" i="2"/>
  <c r="CG12" i="2" s="1"/>
  <c r="AG12" i="2"/>
  <c r="AI12" i="2" s="1"/>
  <c r="AH12" i="2"/>
  <c r="AK12" i="2"/>
  <c r="AM12" i="2"/>
  <c r="AO12" i="2"/>
  <c r="AP12" i="2"/>
  <c r="AV12" i="2"/>
  <c r="BG12" i="2"/>
  <c r="AA12" i="2" s="1"/>
  <c r="BH12" i="2"/>
  <c r="BI12" i="2" s="1"/>
  <c r="BK12" i="2"/>
  <c r="BL12" i="2"/>
  <c r="BO12" i="2"/>
  <c r="BQ12" i="2" s="1"/>
  <c r="BP12" i="2"/>
  <c r="CB12" i="2"/>
  <c r="CE12" i="2"/>
  <c r="CH12" i="2"/>
  <c r="CI12" i="2"/>
  <c r="CV12" i="2"/>
  <c r="CY12" i="2" s="1"/>
  <c r="CW12" i="2"/>
  <c r="CX12" i="2"/>
  <c r="DH12" i="2"/>
  <c r="I13" i="2"/>
  <c r="J13" i="2" s="1"/>
  <c r="R13" i="2"/>
  <c r="S13" i="2"/>
  <c r="U13" i="2"/>
  <c r="CW13" i="2" s="1"/>
  <c r="W13" i="2"/>
  <c r="Y13" i="2"/>
  <c r="Z13" i="2"/>
  <c r="AA13" i="2"/>
  <c r="AG13" i="2"/>
  <c r="AH13" i="2"/>
  <c r="AI13" i="2"/>
  <c r="AK13" i="2"/>
  <c r="AM13" i="2"/>
  <c r="AO13" i="2"/>
  <c r="AP13" i="2"/>
  <c r="AV13" i="2"/>
  <c r="BG13" i="2"/>
  <c r="BH13" i="2"/>
  <c r="BI13" i="2"/>
  <c r="BJ13" i="2"/>
  <c r="BK13" i="2"/>
  <c r="BL13" i="2"/>
  <c r="BM13" i="2"/>
  <c r="BN13" i="2"/>
  <c r="BO13" i="2"/>
  <c r="BP13" i="2"/>
  <c r="BQ13" i="2"/>
  <c r="CD13" i="2" s="1"/>
  <c r="CB13" i="2"/>
  <c r="CE13" i="2"/>
  <c r="CF13" i="2"/>
  <c r="CG13" i="2"/>
  <c r="CH13" i="2"/>
  <c r="CI13" i="2"/>
  <c r="CJ13" i="2"/>
  <c r="CK13" i="2"/>
  <c r="CV13" i="2"/>
  <c r="CX13" i="2"/>
  <c r="CY13" i="2"/>
  <c r="DH13" i="2"/>
  <c r="I14" i="2"/>
  <c r="J14" i="2"/>
  <c r="R14" i="2"/>
  <c r="S14" i="2"/>
  <c r="U14" i="2"/>
  <c r="W14" i="2"/>
  <c r="BN14" i="2" s="1"/>
  <c r="Y14" i="2"/>
  <c r="CG14" i="2" s="1"/>
  <c r="AG14" i="2"/>
  <c r="AI14" i="2" s="1"/>
  <c r="AH14" i="2"/>
  <c r="AK14" i="2"/>
  <c r="AM14" i="2"/>
  <c r="AO14" i="2"/>
  <c r="AP14" i="2"/>
  <c r="AV14" i="2"/>
  <c r="BG14" i="2"/>
  <c r="AA14" i="2" s="1"/>
  <c r="BH14" i="2"/>
  <c r="BI14" i="2" s="1"/>
  <c r="BK14" i="2"/>
  <c r="BL14" i="2"/>
  <c r="BO14" i="2"/>
  <c r="BQ14" i="2" s="1"/>
  <c r="BP14" i="2"/>
  <c r="CB14" i="2"/>
  <c r="CE14" i="2"/>
  <c r="CH14" i="2"/>
  <c r="CI14" i="2"/>
  <c r="CV14" i="2"/>
  <c r="CY14" i="2" s="1"/>
  <c r="CW14" i="2"/>
  <c r="CX14" i="2"/>
  <c r="DH14" i="2"/>
  <c r="I15" i="2"/>
  <c r="J15" i="2" s="1"/>
  <c r="R15" i="2"/>
  <c r="S15" i="2"/>
  <c r="U15" i="2"/>
  <c r="CW15" i="2" s="1"/>
  <c r="W15" i="2"/>
  <c r="Y15" i="2"/>
  <c r="Z15" i="2"/>
  <c r="AA15" i="2"/>
  <c r="AG15" i="2"/>
  <c r="AH15" i="2"/>
  <c r="AI15" i="2"/>
  <c r="AK15" i="2"/>
  <c r="AM15" i="2"/>
  <c r="AO15" i="2"/>
  <c r="AP15" i="2"/>
  <c r="AV15" i="2"/>
  <c r="BG15" i="2"/>
  <c r="BH15" i="2"/>
  <c r="BI15" i="2"/>
  <c r="BJ15" i="2"/>
  <c r="BK15" i="2"/>
  <c r="BL15" i="2"/>
  <c r="BM15" i="2"/>
  <c r="BN15" i="2"/>
  <c r="BO15" i="2"/>
  <c r="BP15" i="2"/>
  <c r="BQ15" i="2"/>
  <c r="CD15" i="2" s="1"/>
  <c r="CB15" i="2"/>
  <c r="CE15" i="2"/>
  <c r="CF15" i="2"/>
  <c r="CG15" i="2"/>
  <c r="CH15" i="2"/>
  <c r="CI15" i="2"/>
  <c r="CJ15" i="2"/>
  <c r="CK15" i="2"/>
  <c r="CV15" i="2"/>
  <c r="CX15" i="2"/>
  <c r="CY15" i="2"/>
  <c r="DH15" i="2"/>
  <c r="I16" i="2"/>
  <c r="J16" i="2"/>
  <c r="R16" i="2"/>
  <c r="S16" i="2"/>
  <c r="U16" i="2"/>
  <c r="W16" i="2"/>
  <c r="BN16" i="2" s="1"/>
  <c r="Y16" i="2"/>
  <c r="CG16" i="2" s="1"/>
  <c r="AG16" i="2"/>
  <c r="AI16" i="2" s="1"/>
  <c r="AH16" i="2"/>
  <c r="AK16" i="2"/>
  <c r="AM16" i="2"/>
  <c r="AO16" i="2"/>
  <c r="AP16" i="2"/>
  <c r="AV16" i="2"/>
  <c r="BG16" i="2"/>
  <c r="AA16" i="2" s="1"/>
  <c r="BH16" i="2"/>
  <c r="BI16" i="2" s="1"/>
  <c r="BK16" i="2"/>
  <c r="BL16" i="2"/>
  <c r="BO16" i="2"/>
  <c r="BQ16" i="2" s="1"/>
  <c r="BP16" i="2"/>
  <c r="CB16" i="2"/>
  <c r="CE16" i="2"/>
  <c r="CH16" i="2"/>
  <c r="CI16" i="2"/>
  <c r="CV16" i="2"/>
  <c r="CY16" i="2" s="1"/>
  <c r="CW16" i="2"/>
  <c r="CX16" i="2"/>
  <c r="DH16" i="2"/>
  <c r="I17" i="2"/>
  <c r="J17" i="2" s="1"/>
  <c r="R17" i="2"/>
  <c r="S17" i="2"/>
  <c r="U17" i="2"/>
  <c r="CW17" i="2" s="1"/>
  <c r="W17" i="2"/>
  <c r="Y17" i="2"/>
  <c r="Z17" i="2"/>
  <c r="AA17" i="2"/>
  <c r="AG17" i="2"/>
  <c r="AH17" i="2"/>
  <c r="AI17" i="2"/>
  <c r="AK17" i="2"/>
  <c r="AM17" i="2"/>
  <c r="AO17" i="2"/>
  <c r="AP17" i="2"/>
  <c r="AV17" i="2"/>
  <c r="BG17" i="2"/>
  <c r="BH17" i="2"/>
  <c r="BI17" i="2"/>
  <c r="BJ17" i="2"/>
  <c r="BK17" i="2"/>
  <c r="BL17" i="2"/>
  <c r="BM17" i="2"/>
  <c r="BN17" i="2"/>
  <c r="BO17" i="2"/>
  <c r="BP17" i="2"/>
  <c r="BQ17" i="2"/>
  <c r="CD17" i="2" s="1"/>
  <c r="CB17" i="2"/>
  <c r="CE17" i="2"/>
  <c r="CF17" i="2"/>
  <c r="CG17" i="2"/>
  <c r="CH17" i="2"/>
  <c r="CI17" i="2"/>
  <c r="CJ17" i="2"/>
  <c r="CK17" i="2"/>
  <c r="CV17" i="2"/>
  <c r="CX17" i="2"/>
  <c r="CY17" i="2"/>
  <c r="DH17" i="2"/>
  <c r="I18" i="2"/>
  <c r="J18" i="2"/>
  <c r="R18" i="2"/>
  <c r="S18" i="2"/>
  <c r="U18" i="2"/>
  <c r="W18" i="2"/>
  <c r="BN18" i="2" s="1"/>
  <c r="Y18" i="2"/>
  <c r="CG18" i="2" s="1"/>
  <c r="AG18" i="2"/>
  <c r="AH18" i="2"/>
  <c r="AK18" i="2"/>
  <c r="AM18" i="2"/>
  <c r="AO18" i="2"/>
  <c r="AP18" i="2"/>
  <c r="AV18" i="2"/>
  <c r="BG18" i="2"/>
  <c r="AA18" i="2" s="1"/>
  <c r="BH18" i="2"/>
  <c r="BI18" i="2" s="1"/>
  <c r="BK18" i="2"/>
  <c r="BL18" i="2"/>
  <c r="BO18" i="2"/>
  <c r="BP18" i="2"/>
  <c r="CB18" i="2"/>
  <c r="CE18" i="2"/>
  <c r="CH18" i="2"/>
  <c r="CI18" i="2"/>
  <c r="CV18" i="2"/>
  <c r="CY18" i="2" s="1"/>
  <c r="CW18" i="2"/>
  <c r="CX18" i="2"/>
  <c r="DH18" i="2"/>
  <c r="I19" i="2"/>
  <c r="J19" i="2" s="1"/>
  <c r="R19" i="2"/>
  <c r="S19" i="2"/>
  <c r="U19" i="2"/>
  <c r="CW19" i="2" s="1"/>
  <c r="W19" i="2"/>
  <c r="Y19" i="2"/>
  <c r="Z19" i="2"/>
  <c r="AA19" i="2"/>
  <c r="AG19" i="2"/>
  <c r="AH19" i="2"/>
  <c r="AI19" i="2"/>
  <c r="AK19" i="2"/>
  <c r="AM19" i="2"/>
  <c r="AO19" i="2"/>
  <c r="AP19" i="2"/>
  <c r="AV19" i="2"/>
  <c r="BG19" i="2"/>
  <c r="BH19" i="2"/>
  <c r="BI19" i="2"/>
  <c r="BJ19" i="2"/>
  <c r="BK19" i="2"/>
  <c r="BL19" i="2"/>
  <c r="BM19" i="2"/>
  <c r="BN19" i="2"/>
  <c r="BO19" i="2"/>
  <c r="BP19" i="2"/>
  <c r="BQ19" i="2"/>
  <c r="CD19" i="2" s="1"/>
  <c r="CB19" i="2"/>
  <c r="CE19" i="2"/>
  <c r="CF19" i="2"/>
  <c r="CG19" i="2"/>
  <c r="CH19" i="2"/>
  <c r="CI19" i="2"/>
  <c r="CJ19" i="2"/>
  <c r="CK19" i="2"/>
  <c r="CV19" i="2"/>
  <c r="DH19" i="2"/>
  <c r="I20" i="2"/>
  <c r="J20" i="2"/>
  <c r="R20" i="2"/>
  <c r="S20" i="2"/>
  <c r="U20" i="2"/>
  <c r="W20" i="2"/>
  <c r="Y20" i="2"/>
  <c r="AG20" i="2"/>
  <c r="AH20" i="2"/>
  <c r="AK20" i="2"/>
  <c r="AM20" i="2"/>
  <c r="AO20" i="2"/>
  <c r="AP20" i="2"/>
  <c r="AV20" i="2"/>
  <c r="BG20" i="2"/>
  <c r="BH20" i="2"/>
  <c r="BI20" i="2" s="1"/>
  <c r="BK20" i="2"/>
  <c r="BL20" i="2"/>
  <c r="BO20" i="2"/>
  <c r="BP20" i="2"/>
  <c r="CB20" i="2"/>
  <c r="CE20" i="2"/>
  <c r="CH20" i="2"/>
  <c r="CI20" i="2"/>
  <c r="CV20" i="2"/>
  <c r="CY20" i="2" s="1"/>
  <c r="CW20" i="2"/>
  <c r="CX20" i="2"/>
  <c r="DH20" i="2"/>
  <c r="I21" i="2"/>
  <c r="J21" i="2" s="1"/>
  <c r="R21" i="2"/>
  <c r="S21" i="2"/>
  <c r="U21" i="2"/>
  <c r="CW21" i="2" s="1"/>
  <c r="W21" i="2"/>
  <c r="Y21" i="2"/>
  <c r="Z21" i="2"/>
  <c r="AA21" i="2"/>
  <c r="AG21" i="2"/>
  <c r="AH21" i="2"/>
  <c r="AI21" i="2"/>
  <c r="AK21" i="2"/>
  <c r="AM21" i="2"/>
  <c r="AO21" i="2"/>
  <c r="AP21" i="2"/>
  <c r="AV21" i="2"/>
  <c r="BG21" i="2"/>
  <c r="BH21" i="2"/>
  <c r="BI21" i="2"/>
  <c r="BJ21" i="2"/>
  <c r="BK21" i="2"/>
  <c r="BL21" i="2"/>
  <c r="BM21" i="2"/>
  <c r="BN21" i="2"/>
  <c r="BO21" i="2"/>
  <c r="BP21" i="2"/>
  <c r="BQ21" i="2"/>
  <c r="CD21" i="2" s="1"/>
  <c r="CB21" i="2"/>
  <c r="CE21" i="2"/>
  <c r="CF21" i="2"/>
  <c r="CG21" i="2"/>
  <c r="CH21" i="2"/>
  <c r="CI21" i="2"/>
  <c r="CJ21" i="2"/>
  <c r="CK21" i="2"/>
  <c r="CV21" i="2"/>
  <c r="CY21" i="2"/>
  <c r="DH21" i="2"/>
  <c r="I22" i="2"/>
  <c r="J22" i="2"/>
  <c r="R22" i="2"/>
  <c r="S22" i="2"/>
  <c r="U22" i="2"/>
  <c r="W22" i="2"/>
  <c r="BN22" i="2" s="1"/>
  <c r="Y22" i="2"/>
  <c r="CG22" i="2" s="1"/>
  <c r="AG22" i="2"/>
  <c r="AH22" i="2"/>
  <c r="AI22" i="2" s="1"/>
  <c r="AK22" i="2"/>
  <c r="AM22" i="2"/>
  <c r="AO22" i="2"/>
  <c r="AP22" i="2"/>
  <c r="AV22" i="2"/>
  <c r="BG22" i="2"/>
  <c r="AA22" i="2" s="1"/>
  <c r="BH22" i="2"/>
  <c r="BI22" i="2" s="1"/>
  <c r="BK22" i="2"/>
  <c r="BL22" i="2"/>
  <c r="BM22" i="2"/>
  <c r="BO22" i="2"/>
  <c r="BP22" i="2"/>
  <c r="BQ22" i="2" s="1"/>
  <c r="CB22" i="2"/>
  <c r="CE22" i="2"/>
  <c r="CF22" i="2"/>
  <c r="CI22" i="2"/>
  <c r="CJ22" i="2"/>
  <c r="CV22" i="2"/>
  <c r="CY22" i="2" s="1"/>
  <c r="CW22" i="2"/>
  <c r="CX22" i="2"/>
  <c r="DH22" i="2"/>
  <c r="I23" i="2"/>
  <c r="J23" i="2" s="1"/>
  <c r="R23" i="2"/>
  <c r="S23" i="2"/>
  <c r="U23" i="2"/>
  <c r="CW23" i="2" s="1"/>
  <c r="W23" i="2"/>
  <c r="BL23" i="2" s="1"/>
  <c r="Y23" i="2"/>
  <c r="AA23" i="2"/>
  <c r="AG23" i="2"/>
  <c r="AI23" i="2" s="1"/>
  <c r="AH23" i="2"/>
  <c r="AK23" i="2"/>
  <c r="AM23" i="2"/>
  <c r="AO23" i="2"/>
  <c r="AP23" i="2"/>
  <c r="AV23" i="2"/>
  <c r="BG23" i="2"/>
  <c r="BI23" i="2" s="1"/>
  <c r="BH23" i="2"/>
  <c r="BJ23" i="2"/>
  <c r="BK23" i="2"/>
  <c r="BN23" i="2"/>
  <c r="BO23" i="2"/>
  <c r="CB23" i="2"/>
  <c r="CE23" i="2"/>
  <c r="CF23" i="2"/>
  <c r="CG23" i="2"/>
  <c r="CH23" i="2"/>
  <c r="CI23" i="2"/>
  <c r="CJ23" i="2"/>
  <c r="CV23" i="2"/>
  <c r="CY23" i="2"/>
  <c r="DH23" i="2"/>
  <c r="I24" i="2"/>
  <c r="J24" i="2"/>
  <c r="R24" i="2"/>
  <c r="S24" i="2"/>
  <c r="U24" i="2"/>
  <c r="W24" i="2"/>
  <c r="BN24" i="2" s="1"/>
  <c r="Y24" i="2"/>
  <c r="CG24" i="2" s="1"/>
  <c r="AG24" i="2"/>
  <c r="AH24" i="2"/>
  <c r="AI24" i="2" s="1"/>
  <c r="AK24" i="2"/>
  <c r="AM24" i="2"/>
  <c r="AO24" i="2"/>
  <c r="AP24" i="2"/>
  <c r="AV24" i="2"/>
  <c r="BG24" i="2"/>
  <c r="AA24" i="2" s="1"/>
  <c r="BH24" i="2"/>
  <c r="BI24" i="2" s="1"/>
  <c r="BK24" i="2"/>
  <c r="BL24" i="2"/>
  <c r="BM24" i="2"/>
  <c r="BO24" i="2"/>
  <c r="BP24" i="2"/>
  <c r="BQ24" i="2" s="1"/>
  <c r="CB24" i="2"/>
  <c r="CE24" i="2"/>
  <c r="CF24" i="2"/>
  <c r="CI24" i="2"/>
  <c r="CJ24" i="2"/>
  <c r="CV24" i="2"/>
  <c r="CY24" i="2" s="1"/>
  <c r="CW24" i="2"/>
  <c r="CX24" i="2"/>
  <c r="DH24" i="2"/>
  <c r="I25" i="2"/>
  <c r="J25" i="2" s="1"/>
  <c r="R25" i="2"/>
  <c r="S25" i="2"/>
  <c r="U25" i="2"/>
  <c r="CW25" i="2" s="1"/>
  <c r="W25" i="2"/>
  <c r="BL25" i="2" s="1"/>
  <c r="Y25" i="2"/>
  <c r="AA25" i="2"/>
  <c r="AG25" i="2"/>
  <c r="AI25" i="2" s="1"/>
  <c r="AH25" i="2"/>
  <c r="AK25" i="2"/>
  <c r="AM25" i="2"/>
  <c r="AO25" i="2"/>
  <c r="AP25" i="2"/>
  <c r="AV25" i="2"/>
  <c r="BG25" i="2"/>
  <c r="BI25" i="2" s="1"/>
  <c r="BH25" i="2"/>
  <c r="BJ25" i="2"/>
  <c r="BK25" i="2"/>
  <c r="BN25" i="2"/>
  <c r="BO25" i="2"/>
  <c r="CB25" i="2"/>
  <c r="CE25" i="2"/>
  <c r="CF25" i="2"/>
  <c r="CG25" i="2"/>
  <c r="CH25" i="2"/>
  <c r="CI25" i="2"/>
  <c r="CJ25" i="2"/>
  <c r="CV25" i="2"/>
  <c r="CY25" i="2"/>
  <c r="DH25" i="2"/>
  <c r="I26" i="2"/>
  <c r="J26" i="2"/>
  <c r="R26" i="2"/>
  <c r="S26" i="2"/>
  <c r="U26" i="2"/>
  <c r="W26" i="2"/>
  <c r="BN26" i="2" s="1"/>
  <c r="Y26" i="2"/>
  <c r="CG26" i="2" s="1"/>
  <c r="AG26" i="2"/>
  <c r="AH26" i="2"/>
  <c r="AI26" i="2" s="1"/>
  <c r="AK26" i="2"/>
  <c r="AM26" i="2"/>
  <c r="AO26" i="2"/>
  <c r="AP26" i="2"/>
  <c r="AV26" i="2"/>
  <c r="BG26" i="2"/>
  <c r="AA26" i="2" s="1"/>
  <c r="BH26" i="2"/>
  <c r="BI26" i="2" s="1"/>
  <c r="BK26" i="2"/>
  <c r="BL26" i="2"/>
  <c r="BM26" i="2"/>
  <c r="BO26" i="2"/>
  <c r="BP26" i="2"/>
  <c r="BQ26" i="2" s="1"/>
  <c r="CB26" i="2"/>
  <c r="CE26" i="2"/>
  <c r="CF26" i="2"/>
  <c r="CI26" i="2"/>
  <c r="CJ26" i="2"/>
  <c r="CV26" i="2"/>
  <c r="CY26" i="2" s="1"/>
  <c r="CW26" i="2"/>
  <c r="CX26" i="2"/>
  <c r="DH26" i="2"/>
  <c r="I27" i="2"/>
  <c r="J27" i="2" s="1"/>
  <c r="R27" i="2"/>
  <c r="S27" i="2"/>
  <c r="U27" i="2"/>
  <c r="CW27" i="2" s="1"/>
  <c r="W27" i="2"/>
  <c r="BL27" i="2" s="1"/>
  <c r="Y27" i="2"/>
  <c r="AA27" i="2"/>
  <c r="AG27" i="2"/>
  <c r="AI27" i="2" s="1"/>
  <c r="AH27" i="2"/>
  <c r="AK27" i="2"/>
  <c r="AM27" i="2"/>
  <c r="AO27" i="2"/>
  <c r="AP27" i="2"/>
  <c r="AV27" i="2"/>
  <c r="BG27" i="2"/>
  <c r="BI27" i="2" s="1"/>
  <c r="BH27" i="2"/>
  <c r="BJ27" i="2"/>
  <c r="BK27" i="2"/>
  <c r="BN27" i="2"/>
  <c r="BO27" i="2"/>
  <c r="CB27" i="2"/>
  <c r="CE27" i="2"/>
  <c r="CF27" i="2"/>
  <c r="CG27" i="2"/>
  <c r="CH27" i="2"/>
  <c r="CI27" i="2"/>
  <c r="CJ27" i="2"/>
  <c r="CV27" i="2"/>
  <c r="CY27" i="2"/>
  <c r="DH27" i="2"/>
  <c r="I28" i="2"/>
  <c r="J28" i="2"/>
  <c r="R28" i="2"/>
  <c r="S28" i="2"/>
  <c r="U28" i="2"/>
  <c r="W28" i="2"/>
  <c r="BN28" i="2" s="1"/>
  <c r="Y28" i="2"/>
  <c r="CG28" i="2" s="1"/>
  <c r="AG28" i="2"/>
  <c r="AH28" i="2"/>
  <c r="AI28" i="2" s="1"/>
  <c r="AK28" i="2"/>
  <c r="AM28" i="2"/>
  <c r="AO28" i="2"/>
  <c r="AP28" i="2"/>
  <c r="AV28" i="2"/>
  <c r="BG28" i="2"/>
  <c r="AA28" i="2" s="1"/>
  <c r="BH28" i="2"/>
  <c r="BI28" i="2" s="1"/>
  <c r="BK28" i="2"/>
  <c r="BL28" i="2"/>
  <c r="BM28" i="2"/>
  <c r="BO28" i="2"/>
  <c r="BP28" i="2"/>
  <c r="BQ28" i="2" s="1"/>
  <c r="CB28" i="2"/>
  <c r="CE28" i="2"/>
  <c r="CI28" i="2"/>
  <c r="CV28" i="2"/>
  <c r="CY28" i="2" s="1"/>
  <c r="CW28" i="2"/>
  <c r="CX28" i="2"/>
  <c r="DH28" i="2"/>
  <c r="I29" i="2"/>
  <c r="J29" i="2" s="1"/>
  <c r="R29" i="2"/>
  <c r="S29" i="2"/>
  <c r="U29" i="2"/>
  <c r="CW29" i="2" s="1"/>
  <c r="W29" i="2"/>
  <c r="BL29" i="2" s="1"/>
  <c r="Y29" i="2"/>
  <c r="AA29" i="2"/>
  <c r="AG29" i="2"/>
  <c r="AI29" i="2" s="1"/>
  <c r="AH29" i="2"/>
  <c r="AK29" i="2"/>
  <c r="AM29" i="2"/>
  <c r="AO29" i="2"/>
  <c r="AP29" i="2"/>
  <c r="AV29" i="2"/>
  <c r="BG29" i="2"/>
  <c r="BI29" i="2" s="1"/>
  <c r="BH29" i="2"/>
  <c r="BJ29" i="2"/>
  <c r="BK29" i="2"/>
  <c r="BN29" i="2"/>
  <c r="BO29" i="2"/>
  <c r="CB29" i="2"/>
  <c r="CE29" i="2"/>
  <c r="CF29" i="2"/>
  <c r="CG29" i="2"/>
  <c r="CH29" i="2"/>
  <c r="CI29" i="2"/>
  <c r="CJ29" i="2"/>
  <c r="CV29" i="2"/>
  <c r="CY29" i="2"/>
  <c r="DH29" i="2"/>
  <c r="I30" i="2"/>
  <c r="J30" i="2"/>
  <c r="R30" i="2"/>
  <c r="S30" i="2"/>
  <c r="U30" i="2"/>
  <c r="W30" i="2"/>
  <c r="BN30" i="2" s="1"/>
  <c r="Y30" i="2"/>
  <c r="CG30" i="2" s="1"/>
  <c r="AG30" i="2"/>
  <c r="AH30" i="2"/>
  <c r="AI30" i="2" s="1"/>
  <c r="AK30" i="2"/>
  <c r="AM30" i="2"/>
  <c r="AO30" i="2"/>
  <c r="AP30" i="2"/>
  <c r="AV30" i="2"/>
  <c r="BG30" i="2"/>
  <c r="AA30" i="2" s="1"/>
  <c r="BH30" i="2"/>
  <c r="BI30" i="2" s="1"/>
  <c r="BK30" i="2"/>
  <c r="BL30" i="2"/>
  <c r="BM30" i="2"/>
  <c r="BO30" i="2"/>
  <c r="BP30" i="2"/>
  <c r="BQ30" i="2" s="1"/>
  <c r="CB30" i="2"/>
  <c r="CE30" i="2"/>
  <c r="CI30" i="2"/>
  <c r="CV30" i="2"/>
  <c r="CY30" i="2" s="1"/>
  <c r="CW30" i="2"/>
  <c r="CX30" i="2"/>
  <c r="DH30" i="2"/>
  <c r="I31" i="2"/>
  <c r="J31" i="2" s="1"/>
  <c r="R31" i="2"/>
  <c r="S31" i="2"/>
  <c r="U31" i="2"/>
  <c r="CW31" i="2" s="1"/>
  <c r="W31" i="2"/>
  <c r="BL31" i="2" s="1"/>
  <c r="Y31" i="2"/>
  <c r="AA31" i="2"/>
  <c r="AG31" i="2"/>
  <c r="AI31" i="2" s="1"/>
  <c r="AH31" i="2"/>
  <c r="AK31" i="2"/>
  <c r="AM31" i="2"/>
  <c r="AO31" i="2"/>
  <c r="AP31" i="2"/>
  <c r="AV31" i="2"/>
  <c r="BG31" i="2"/>
  <c r="BI31" i="2" s="1"/>
  <c r="BH31" i="2"/>
  <c r="BJ31" i="2"/>
  <c r="BK31" i="2"/>
  <c r="BN31" i="2"/>
  <c r="BO31" i="2"/>
  <c r="CB31" i="2"/>
  <c r="CE31" i="2"/>
  <c r="CF31" i="2"/>
  <c r="CG31" i="2"/>
  <c r="CH31" i="2"/>
  <c r="CI31" i="2"/>
  <c r="CJ31" i="2"/>
  <c r="CV31" i="2"/>
  <c r="CY31" i="2"/>
  <c r="DH31" i="2"/>
  <c r="I32" i="2"/>
  <c r="J32" i="2"/>
  <c r="R32" i="2"/>
  <c r="S32" i="2"/>
  <c r="U32" i="2"/>
  <c r="W32" i="2"/>
  <c r="BN32" i="2" s="1"/>
  <c r="Y32" i="2"/>
  <c r="CG32" i="2" s="1"/>
  <c r="AG32" i="2"/>
  <c r="AH32" i="2"/>
  <c r="AI32" i="2" s="1"/>
  <c r="AK32" i="2"/>
  <c r="AM32" i="2"/>
  <c r="AO32" i="2"/>
  <c r="AP32" i="2"/>
  <c r="AV32" i="2"/>
  <c r="BG32" i="2"/>
  <c r="AA32" i="2" s="1"/>
  <c r="BH32" i="2"/>
  <c r="BI32" i="2" s="1"/>
  <c r="BK32" i="2"/>
  <c r="BL32" i="2"/>
  <c r="BM32" i="2"/>
  <c r="BO32" i="2"/>
  <c r="BP32" i="2"/>
  <c r="BQ32" i="2" s="1"/>
  <c r="CB32" i="2"/>
  <c r="CE32" i="2"/>
  <c r="CI32" i="2"/>
  <c r="CV32" i="2"/>
  <c r="CY32" i="2" s="1"/>
  <c r="CW32" i="2"/>
  <c r="CX32" i="2"/>
  <c r="DH32" i="2"/>
  <c r="I33" i="2"/>
  <c r="J33" i="2" s="1"/>
  <c r="R33" i="2"/>
  <c r="S33" i="2"/>
  <c r="U33" i="2"/>
  <c r="CW33" i="2" s="1"/>
  <c r="W33" i="2"/>
  <c r="BL33" i="2" s="1"/>
  <c r="Y33" i="2"/>
  <c r="AA33" i="2"/>
  <c r="AG33" i="2"/>
  <c r="AI33" i="2" s="1"/>
  <c r="AH33" i="2"/>
  <c r="AK33" i="2"/>
  <c r="AM33" i="2"/>
  <c r="AO33" i="2"/>
  <c r="AP33" i="2"/>
  <c r="AV33" i="2"/>
  <c r="BG33" i="2"/>
  <c r="BI33" i="2" s="1"/>
  <c r="BH33" i="2"/>
  <c r="BJ33" i="2"/>
  <c r="BK33" i="2"/>
  <c r="BN33" i="2"/>
  <c r="BO33" i="2"/>
  <c r="CB33" i="2"/>
  <c r="CE33" i="2"/>
  <c r="CF33" i="2"/>
  <c r="CG33" i="2"/>
  <c r="CH33" i="2"/>
  <c r="CI33" i="2"/>
  <c r="CJ33" i="2"/>
  <c r="CV33" i="2"/>
  <c r="CY33" i="2"/>
  <c r="DH33" i="2"/>
  <c r="I34" i="2"/>
  <c r="J34" i="2"/>
  <c r="R34" i="2"/>
  <c r="S34" i="2"/>
  <c r="U34" i="2"/>
  <c r="W34" i="2"/>
  <c r="BN34" i="2" s="1"/>
  <c r="Y34" i="2"/>
  <c r="AG34" i="2"/>
  <c r="AH34" i="2"/>
  <c r="AI34" i="2" s="1"/>
  <c r="AK34" i="2"/>
  <c r="AM34" i="2"/>
  <c r="AO34" i="2"/>
  <c r="AP34" i="2"/>
  <c r="AV34" i="2"/>
  <c r="BG34" i="2"/>
  <c r="AA34" i="2" s="1"/>
  <c r="BH34" i="2"/>
  <c r="BI34" i="2" s="1"/>
  <c r="BK34" i="2"/>
  <c r="BL34" i="2"/>
  <c r="BM34" i="2"/>
  <c r="BO34" i="2"/>
  <c r="BP34" i="2"/>
  <c r="BQ34" i="2" s="1"/>
  <c r="CB34" i="2"/>
  <c r="CE34" i="2"/>
  <c r="CI34" i="2"/>
  <c r="CV34" i="2"/>
  <c r="CY34" i="2" s="1"/>
  <c r="CW34" i="2"/>
  <c r="CX34" i="2"/>
  <c r="DH34" i="2"/>
  <c r="I35" i="2"/>
  <c r="J35" i="2" s="1"/>
  <c r="R35" i="2"/>
  <c r="S35" i="2"/>
  <c r="U35" i="2"/>
  <c r="CY35" i="2" s="1"/>
  <c r="W35" i="2"/>
  <c r="BL35" i="2" s="1"/>
  <c r="Y35" i="2"/>
  <c r="AA35" i="2"/>
  <c r="AG35" i="2"/>
  <c r="AI35" i="2" s="1"/>
  <c r="AH35" i="2"/>
  <c r="AK35" i="2"/>
  <c r="AM35" i="2"/>
  <c r="AO35" i="2"/>
  <c r="AP35" i="2"/>
  <c r="AV35" i="2"/>
  <c r="BG35" i="2"/>
  <c r="BI35" i="2" s="1"/>
  <c r="BH35" i="2"/>
  <c r="BJ35" i="2"/>
  <c r="BK35" i="2"/>
  <c r="BN35" i="2"/>
  <c r="BO35" i="2"/>
  <c r="CB35" i="2"/>
  <c r="CE35" i="2"/>
  <c r="CF35" i="2"/>
  <c r="CG35" i="2"/>
  <c r="CH35" i="2"/>
  <c r="CI35" i="2"/>
  <c r="CJ35" i="2"/>
  <c r="CV35" i="2"/>
  <c r="DH35" i="2"/>
  <c r="I36" i="2"/>
  <c r="J36" i="2"/>
  <c r="R36" i="2"/>
  <c r="S36" i="2"/>
  <c r="U36" i="2"/>
  <c r="W36" i="2"/>
  <c r="BN36" i="2" s="1"/>
  <c r="Y36" i="2"/>
  <c r="Z36" i="2"/>
  <c r="AG36" i="2"/>
  <c r="AH36" i="2"/>
  <c r="AI36" i="2"/>
  <c r="AK36" i="2"/>
  <c r="AM36" i="2"/>
  <c r="AO36" i="2"/>
  <c r="AP36" i="2"/>
  <c r="AV36" i="2"/>
  <c r="BG36" i="2"/>
  <c r="AA36" i="2" s="1"/>
  <c r="BH36" i="2"/>
  <c r="BI36" i="2"/>
  <c r="BK36" i="2"/>
  <c r="BL36" i="2"/>
  <c r="BM36" i="2"/>
  <c r="BO36" i="2"/>
  <c r="BP36" i="2"/>
  <c r="BQ36" i="2" s="1"/>
  <c r="CB36" i="2"/>
  <c r="CE36" i="2"/>
  <c r="CF36" i="2"/>
  <c r="CJ36" i="2"/>
  <c r="CV36" i="2"/>
  <c r="CY36" i="2" s="1"/>
  <c r="CW36" i="2"/>
  <c r="CX36" i="2"/>
  <c r="DH36" i="2"/>
  <c r="I37" i="2"/>
  <c r="J37" i="2"/>
  <c r="R37" i="2"/>
  <c r="S37" i="2"/>
  <c r="U37" i="2"/>
  <c r="CW37" i="2" s="1"/>
  <c r="W37" i="2"/>
  <c r="BM37" i="2" s="1"/>
  <c r="Y37" i="2"/>
  <c r="AG37" i="2"/>
  <c r="AI37" i="2" s="1"/>
  <c r="AH37" i="2"/>
  <c r="AK37" i="2"/>
  <c r="AM37" i="2"/>
  <c r="AO37" i="2"/>
  <c r="AP37" i="2"/>
  <c r="AV37" i="2"/>
  <c r="BG37" i="2"/>
  <c r="BI37" i="2" s="1"/>
  <c r="BH37" i="2"/>
  <c r="BK37" i="2"/>
  <c r="CB37" i="2"/>
  <c r="CE37" i="2"/>
  <c r="CF37" i="2"/>
  <c r="CG37" i="2"/>
  <c r="CH37" i="2"/>
  <c r="CI37" i="2"/>
  <c r="CJ37" i="2"/>
  <c r="CV37" i="2"/>
  <c r="CX37" i="2"/>
  <c r="CY37" i="2"/>
  <c r="DH37" i="2"/>
  <c r="I38" i="2"/>
  <c r="J38" i="2"/>
  <c r="R38" i="2"/>
  <c r="S38" i="2"/>
  <c r="U38" i="2"/>
  <c r="W38" i="2"/>
  <c r="BN38" i="2" s="1"/>
  <c r="Y38" i="2"/>
  <c r="CG38" i="2" s="1"/>
  <c r="AG38" i="2"/>
  <c r="AH38" i="2"/>
  <c r="AI38" i="2"/>
  <c r="AK38" i="2"/>
  <c r="AM38" i="2"/>
  <c r="AO38" i="2"/>
  <c r="AP38" i="2"/>
  <c r="AV38" i="2"/>
  <c r="BG38" i="2"/>
  <c r="BH38" i="2"/>
  <c r="BI38" i="2"/>
  <c r="BL38" i="2"/>
  <c r="BM38" i="2"/>
  <c r="BO38" i="2"/>
  <c r="CB38" i="2"/>
  <c r="CI38" i="2"/>
  <c r="CV38" i="2"/>
  <c r="CY38" i="2" s="1"/>
  <c r="CW38" i="2"/>
  <c r="CX38" i="2"/>
  <c r="DH38" i="2"/>
  <c r="I39" i="2"/>
  <c r="J39" i="2"/>
  <c r="R39" i="2"/>
  <c r="S39" i="2"/>
  <c r="U39" i="2"/>
  <c r="W39" i="2"/>
  <c r="Y39" i="2"/>
  <c r="AG39" i="2"/>
  <c r="AI39" i="2" s="1"/>
  <c r="AH39" i="2"/>
  <c r="AK39" i="2"/>
  <c r="AM39" i="2"/>
  <c r="AO39" i="2"/>
  <c r="AP39" i="2"/>
  <c r="AV39" i="2"/>
  <c r="BG39" i="2"/>
  <c r="BI39" i="2" s="1"/>
  <c r="BH39" i="2"/>
  <c r="BK39" i="2"/>
  <c r="BM39" i="2"/>
  <c r="BO39" i="2"/>
  <c r="CB39" i="2"/>
  <c r="CE39" i="2"/>
  <c r="CF39" i="2"/>
  <c r="CG39" i="2"/>
  <c r="CH39" i="2"/>
  <c r="CI39" i="2"/>
  <c r="CJ39" i="2"/>
  <c r="CV39" i="2"/>
  <c r="CW39" i="2"/>
  <c r="CX39" i="2"/>
  <c r="CY39" i="2"/>
  <c r="DH39" i="2"/>
  <c r="I40" i="2"/>
  <c r="J40" i="2"/>
  <c r="R40" i="2"/>
  <c r="S40" i="2"/>
  <c r="U40" i="2"/>
  <c r="CX40" i="2" s="1"/>
  <c r="W40" i="2"/>
  <c r="Z40" i="2" s="1"/>
  <c r="Y40" i="2"/>
  <c r="CF40" i="2" s="1"/>
  <c r="AG40" i="2"/>
  <c r="AI40" i="2" s="1"/>
  <c r="AH40" i="2"/>
  <c r="AK40" i="2"/>
  <c r="AM40" i="2"/>
  <c r="AO40" i="2"/>
  <c r="AP40" i="2"/>
  <c r="AV40" i="2"/>
  <c r="BG40" i="2"/>
  <c r="AA40" i="2" s="1"/>
  <c r="BH40" i="2"/>
  <c r="BI40" i="2" s="1"/>
  <c r="BK40" i="2"/>
  <c r="BL40" i="2"/>
  <c r="BN40" i="2"/>
  <c r="BO40" i="2"/>
  <c r="BQ40" i="2" s="1"/>
  <c r="BP40" i="2"/>
  <c r="CB40" i="2"/>
  <c r="CE40" i="2"/>
  <c r="CH40" i="2"/>
  <c r="CI40" i="2"/>
  <c r="CV40" i="2"/>
  <c r="CY40" i="2" s="1"/>
  <c r="CW40" i="2"/>
  <c r="DH40" i="2"/>
  <c r="I41" i="2"/>
  <c r="J41" i="2" s="1"/>
  <c r="R41" i="2"/>
  <c r="S41" i="2"/>
  <c r="U41" i="2"/>
  <c r="CW41" i="2" s="1"/>
  <c r="W41" i="2"/>
  <c r="Y41" i="2"/>
  <c r="CH41" i="2" s="1"/>
  <c r="Z41" i="2"/>
  <c r="AA41" i="2"/>
  <c r="AG41" i="2"/>
  <c r="AH41" i="2"/>
  <c r="AI41" i="2"/>
  <c r="AK41" i="2"/>
  <c r="AM41" i="2"/>
  <c r="AO41" i="2"/>
  <c r="AP41" i="2"/>
  <c r="AV41" i="2"/>
  <c r="BG41" i="2"/>
  <c r="BH41" i="2"/>
  <c r="BI41" i="2"/>
  <c r="BJ41" i="2"/>
  <c r="BK41" i="2"/>
  <c r="BL41" i="2"/>
  <c r="BM41" i="2"/>
  <c r="BN41" i="2"/>
  <c r="BO41" i="2"/>
  <c r="BP41" i="2"/>
  <c r="BQ41" i="2"/>
  <c r="CD41" i="2" s="1"/>
  <c r="CB41" i="2"/>
  <c r="CE41" i="2"/>
  <c r="CF41" i="2"/>
  <c r="CG41" i="2"/>
  <c r="CI41" i="2"/>
  <c r="CJ41" i="2"/>
  <c r="CK41" i="2"/>
  <c r="CV41" i="2"/>
  <c r="CX41" i="2"/>
  <c r="CY41" i="2"/>
  <c r="DH41" i="2"/>
  <c r="I42" i="2"/>
  <c r="J42" i="2"/>
  <c r="R42" i="2"/>
  <c r="S42" i="2"/>
  <c r="U42" i="2"/>
  <c r="CX42" i="2" s="1"/>
  <c r="W42" i="2"/>
  <c r="Z42" i="2" s="1"/>
  <c r="Y42" i="2"/>
  <c r="CF42" i="2" s="1"/>
  <c r="AG42" i="2"/>
  <c r="AI42" i="2" s="1"/>
  <c r="AH42" i="2"/>
  <c r="AK42" i="2"/>
  <c r="AM42" i="2"/>
  <c r="AO42" i="2"/>
  <c r="AP42" i="2"/>
  <c r="AV42" i="2"/>
  <c r="BG42" i="2"/>
  <c r="AA42" i="2" s="1"/>
  <c r="BH42" i="2"/>
  <c r="BI42" i="2" s="1"/>
  <c r="BK42" i="2"/>
  <c r="BL42" i="2"/>
  <c r="BO42" i="2"/>
  <c r="BQ42" i="2" s="1"/>
  <c r="BP42" i="2"/>
  <c r="CB42" i="2"/>
  <c r="CE42" i="2"/>
  <c r="CH42" i="2"/>
  <c r="CI42" i="2"/>
  <c r="CV42" i="2"/>
  <c r="CY42" i="2" s="1"/>
  <c r="CW42" i="2"/>
  <c r="DH42" i="2"/>
  <c r="I43" i="2"/>
  <c r="J43" i="2" s="1"/>
  <c r="R43" i="2"/>
  <c r="S43" i="2"/>
  <c r="U43" i="2"/>
  <c r="CW43" i="2" s="1"/>
  <c r="W43" i="2"/>
  <c r="Y43" i="2"/>
  <c r="CH43" i="2" s="1"/>
  <c r="Z43" i="2"/>
  <c r="AA43" i="2"/>
  <c r="AG43" i="2"/>
  <c r="AH43" i="2"/>
  <c r="AI43" i="2"/>
  <c r="AK43" i="2"/>
  <c r="AM43" i="2"/>
  <c r="AO43" i="2"/>
  <c r="AP43" i="2"/>
  <c r="AV43" i="2"/>
  <c r="BG43" i="2"/>
  <c r="BH43" i="2"/>
  <c r="BI43" i="2"/>
  <c r="BJ43" i="2"/>
  <c r="BK43" i="2"/>
  <c r="BL43" i="2"/>
  <c r="BM43" i="2"/>
  <c r="BN43" i="2"/>
  <c r="BO43" i="2"/>
  <c r="BP43" i="2"/>
  <c r="BQ43" i="2"/>
  <c r="CD43" i="2" s="1"/>
  <c r="CB43" i="2"/>
  <c r="CE43" i="2"/>
  <c r="CF43" i="2"/>
  <c r="CG43" i="2"/>
  <c r="CI43" i="2"/>
  <c r="CJ43" i="2"/>
  <c r="CK43" i="2"/>
  <c r="CV43" i="2"/>
  <c r="CX43" i="2"/>
  <c r="CY43" i="2"/>
  <c r="DH43" i="2"/>
  <c r="I44" i="2"/>
  <c r="J44" i="2"/>
  <c r="R44" i="2"/>
  <c r="S44" i="2"/>
  <c r="U44" i="2"/>
  <c r="CX44" i="2" s="1"/>
  <c r="W44" i="2"/>
  <c r="Z44" i="2" s="1"/>
  <c r="Y44" i="2"/>
  <c r="CF44" i="2" s="1"/>
  <c r="AG44" i="2"/>
  <c r="AI44" i="2" s="1"/>
  <c r="AH44" i="2"/>
  <c r="AK44" i="2"/>
  <c r="AM44" i="2"/>
  <c r="AO44" i="2"/>
  <c r="AP44" i="2"/>
  <c r="AV44" i="2"/>
  <c r="BG44" i="2"/>
  <c r="AA44" i="2" s="1"/>
  <c r="BH44" i="2"/>
  <c r="BI44" i="2" s="1"/>
  <c r="BK44" i="2"/>
  <c r="BL44" i="2"/>
  <c r="BO44" i="2"/>
  <c r="BQ44" i="2" s="1"/>
  <c r="BP44" i="2"/>
  <c r="CB44" i="2"/>
  <c r="CE44" i="2"/>
  <c r="CH44" i="2"/>
  <c r="CI44" i="2"/>
  <c r="CV44" i="2"/>
  <c r="CY44" i="2" s="1"/>
  <c r="CW44" i="2"/>
  <c r="DH44" i="2"/>
  <c r="I45" i="2"/>
  <c r="J45" i="2" s="1"/>
  <c r="R45" i="2"/>
  <c r="S45" i="2"/>
  <c r="U45" i="2"/>
  <c r="CW45" i="2" s="1"/>
  <c r="W45" i="2"/>
  <c r="Y45" i="2"/>
  <c r="CH45" i="2" s="1"/>
  <c r="Z45" i="2"/>
  <c r="AA45" i="2"/>
  <c r="AG45" i="2"/>
  <c r="AH45" i="2"/>
  <c r="AI45" i="2"/>
  <c r="AK45" i="2"/>
  <c r="AM45" i="2"/>
  <c r="AO45" i="2"/>
  <c r="AP45" i="2"/>
  <c r="AV45" i="2"/>
  <c r="BG45" i="2"/>
  <c r="BH45" i="2"/>
  <c r="BI45" i="2"/>
  <c r="BJ45" i="2"/>
  <c r="BK45" i="2"/>
  <c r="BL45" i="2"/>
  <c r="BM45" i="2"/>
  <c r="BN45" i="2"/>
  <c r="BO45" i="2"/>
  <c r="BP45" i="2"/>
  <c r="BQ45" i="2"/>
  <c r="CD45" i="2" s="1"/>
  <c r="CB45" i="2"/>
  <c r="CE45" i="2"/>
  <c r="CF45" i="2"/>
  <c r="CG45" i="2"/>
  <c r="CI45" i="2"/>
  <c r="CJ45" i="2"/>
  <c r="CK45" i="2"/>
  <c r="CV45" i="2"/>
  <c r="CX45" i="2"/>
  <c r="CY45" i="2"/>
  <c r="DH45" i="2"/>
  <c r="I46" i="2"/>
  <c r="J46" i="2"/>
  <c r="R46" i="2"/>
  <c r="S46" i="2"/>
  <c r="U46" i="2"/>
  <c r="CX46" i="2" s="1"/>
  <c r="W46" i="2"/>
  <c r="Z46" i="2" s="1"/>
  <c r="Y46" i="2"/>
  <c r="CF46" i="2" s="1"/>
  <c r="AG46" i="2"/>
  <c r="AI46" i="2" s="1"/>
  <c r="AH46" i="2"/>
  <c r="AK46" i="2"/>
  <c r="AM46" i="2"/>
  <c r="AO46" i="2"/>
  <c r="AP46" i="2"/>
  <c r="AV46" i="2"/>
  <c r="BG46" i="2"/>
  <c r="AA46" i="2" s="1"/>
  <c r="BH46" i="2"/>
  <c r="BI46" i="2" s="1"/>
  <c r="BK46" i="2"/>
  <c r="BL46" i="2"/>
  <c r="BO46" i="2"/>
  <c r="BQ46" i="2" s="1"/>
  <c r="BP46" i="2"/>
  <c r="CB46" i="2"/>
  <c r="CE46" i="2"/>
  <c r="CH46" i="2"/>
  <c r="CI46" i="2"/>
  <c r="CV46" i="2"/>
  <c r="CY46" i="2" s="1"/>
  <c r="CW46" i="2"/>
  <c r="DH46" i="2"/>
  <c r="I47" i="2"/>
  <c r="J47" i="2" s="1"/>
  <c r="R47" i="2"/>
  <c r="S47" i="2"/>
  <c r="U47" i="2"/>
  <c r="CW47" i="2" s="1"/>
  <c r="W47" i="2"/>
  <c r="Y47" i="2"/>
  <c r="CH47" i="2" s="1"/>
  <c r="Z47" i="2"/>
  <c r="AA47" i="2"/>
  <c r="AG47" i="2"/>
  <c r="AH47" i="2"/>
  <c r="AI47" i="2"/>
  <c r="AK47" i="2"/>
  <c r="AM47" i="2"/>
  <c r="AO47" i="2"/>
  <c r="AP47" i="2"/>
  <c r="AV47" i="2"/>
  <c r="BG47" i="2"/>
  <c r="BH47" i="2"/>
  <c r="BI47" i="2"/>
  <c r="BJ47" i="2"/>
  <c r="BK47" i="2"/>
  <c r="BL47" i="2"/>
  <c r="BM47" i="2"/>
  <c r="BN47" i="2"/>
  <c r="BO47" i="2"/>
  <c r="BP47" i="2"/>
  <c r="BQ47" i="2"/>
  <c r="CD47" i="2" s="1"/>
  <c r="CB47" i="2"/>
  <c r="CE47" i="2"/>
  <c r="CF47" i="2"/>
  <c r="CG47" i="2"/>
  <c r="CI47" i="2"/>
  <c r="CJ47" i="2"/>
  <c r="CK47" i="2"/>
  <c r="CV47" i="2"/>
  <c r="CX47" i="2"/>
  <c r="CY47" i="2"/>
  <c r="DH47" i="2"/>
  <c r="I48" i="2"/>
  <c r="J48" i="2"/>
  <c r="R48" i="2"/>
  <c r="S48" i="2"/>
  <c r="U48" i="2"/>
  <c r="CX48" i="2" s="1"/>
  <c r="W48" i="2"/>
  <c r="Z48" i="2" s="1"/>
  <c r="Y48" i="2"/>
  <c r="CF48" i="2" s="1"/>
  <c r="AG48" i="2"/>
  <c r="AI48" i="2" s="1"/>
  <c r="AH48" i="2"/>
  <c r="AK48" i="2"/>
  <c r="AM48" i="2"/>
  <c r="AO48" i="2"/>
  <c r="AP48" i="2"/>
  <c r="AV48" i="2"/>
  <c r="BG48" i="2"/>
  <c r="AA48" i="2" s="1"/>
  <c r="BH48" i="2"/>
  <c r="BI48" i="2" s="1"/>
  <c r="BK48" i="2"/>
  <c r="BL48" i="2"/>
  <c r="BO48" i="2"/>
  <c r="BP48" i="2"/>
  <c r="CB48" i="2"/>
  <c r="CE48" i="2"/>
  <c r="CH48" i="2"/>
  <c r="CI48" i="2"/>
  <c r="CV48" i="2"/>
  <c r="CY48" i="2" s="1"/>
  <c r="CW48" i="2"/>
  <c r="DH48" i="2"/>
  <c r="I49" i="2"/>
  <c r="J49" i="2" s="1"/>
  <c r="R49" i="2"/>
  <c r="S49" i="2"/>
  <c r="U49" i="2"/>
  <c r="CW49" i="2" s="1"/>
  <c r="W49" i="2"/>
  <c r="Y49" i="2"/>
  <c r="CH49" i="2" s="1"/>
  <c r="Z49" i="2"/>
  <c r="AA49" i="2"/>
  <c r="AG49" i="2"/>
  <c r="AH49" i="2"/>
  <c r="AI49" i="2"/>
  <c r="AK49" i="2"/>
  <c r="AM49" i="2"/>
  <c r="AO49" i="2"/>
  <c r="AP49" i="2"/>
  <c r="AV49" i="2"/>
  <c r="BG49" i="2"/>
  <c r="BH49" i="2"/>
  <c r="BI49" i="2"/>
  <c r="BJ49" i="2"/>
  <c r="BK49" i="2"/>
  <c r="BL49" i="2"/>
  <c r="BM49" i="2"/>
  <c r="BN49" i="2"/>
  <c r="BO49" i="2"/>
  <c r="BP49" i="2"/>
  <c r="BQ49" i="2"/>
  <c r="CD49" i="2" s="1"/>
  <c r="CB49" i="2"/>
  <c r="CE49" i="2"/>
  <c r="CF49" i="2"/>
  <c r="CG49" i="2"/>
  <c r="CI49" i="2"/>
  <c r="CJ49" i="2"/>
  <c r="CV49" i="2"/>
  <c r="CX49" i="2"/>
  <c r="CY49" i="2"/>
  <c r="DH49" i="2"/>
  <c r="I50" i="2"/>
  <c r="J50" i="2"/>
  <c r="R50" i="2"/>
  <c r="S50" i="2"/>
  <c r="U50" i="2"/>
  <c r="CX50" i="2" s="1"/>
  <c r="W50" i="2"/>
  <c r="BL50" i="2" s="1"/>
  <c r="Y50" i="2"/>
  <c r="AG50" i="2"/>
  <c r="AH50" i="2"/>
  <c r="AK50" i="2"/>
  <c r="AM50" i="2"/>
  <c r="AO50" i="2"/>
  <c r="AP50" i="2"/>
  <c r="AV50" i="2"/>
  <c r="BG50" i="2"/>
  <c r="AA50" i="2" s="1"/>
  <c r="BH50" i="2"/>
  <c r="BJ50" i="2"/>
  <c r="BK50" i="2"/>
  <c r="BO50" i="2"/>
  <c r="BQ50" i="2" s="1"/>
  <c r="CD50" i="2" s="1"/>
  <c r="BP50" i="2"/>
  <c r="CB50" i="2"/>
  <c r="CE50" i="2"/>
  <c r="CG50" i="2"/>
  <c r="CH50" i="2"/>
  <c r="CV50" i="2"/>
  <c r="CY50" i="2" s="1"/>
  <c r="CW50" i="2"/>
  <c r="DH50" i="2"/>
  <c r="I51" i="2"/>
  <c r="J51" i="2" s="1"/>
  <c r="R51" i="2"/>
  <c r="S51" i="2"/>
  <c r="U51" i="2"/>
  <c r="CX51" i="2" s="1"/>
  <c r="W51" i="2"/>
  <c r="Y51" i="2"/>
  <c r="CH51" i="2" s="1"/>
  <c r="AA51" i="2"/>
  <c r="AG51" i="2"/>
  <c r="AH51" i="2"/>
  <c r="AI51" i="2" s="1"/>
  <c r="AK51" i="2"/>
  <c r="AM51" i="2"/>
  <c r="AO51" i="2"/>
  <c r="AP51" i="2"/>
  <c r="AV51" i="2"/>
  <c r="BG51" i="2"/>
  <c r="BH51" i="2"/>
  <c r="BI51" i="2" s="1"/>
  <c r="BJ51" i="2"/>
  <c r="BK51" i="2"/>
  <c r="BL51" i="2"/>
  <c r="BM51" i="2"/>
  <c r="BN51" i="2"/>
  <c r="BO51" i="2"/>
  <c r="BP51" i="2"/>
  <c r="BQ51" i="2" s="1"/>
  <c r="CB51" i="2"/>
  <c r="CE51" i="2"/>
  <c r="CF51" i="2"/>
  <c r="CI51" i="2"/>
  <c r="CJ51" i="2"/>
  <c r="CV51" i="2"/>
  <c r="CW51" i="2"/>
  <c r="CY51" i="2"/>
  <c r="DH51" i="2"/>
  <c r="I52" i="2"/>
  <c r="J52" i="2" s="1"/>
  <c r="R52" i="2"/>
  <c r="S52" i="2"/>
  <c r="U52" i="2"/>
  <c r="W52" i="2"/>
  <c r="Y52" i="2"/>
  <c r="CG52" i="2" s="1"/>
  <c r="AG52" i="2"/>
  <c r="AI52" i="2" s="1"/>
  <c r="AH52" i="2"/>
  <c r="AK52" i="2"/>
  <c r="AM52" i="2"/>
  <c r="AO52" i="2"/>
  <c r="AP52" i="2"/>
  <c r="AV52" i="2"/>
  <c r="BG52" i="2"/>
  <c r="AA52" i="2" s="1"/>
  <c r="BH52" i="2"/>
  <c r="BK52" i="2"/>
  <c r="BL52" i="2"/>
  <c r="BM52" i="2"/>
  <c r="BO52" i="2"/>
  <c r="BQ52" i="2" s="1"/>
  <c r="BP52" i="2"/>
  <c r="CB52" i="2"/>
  <c r="CE52" i="2"/>
  <c r="CF52" i="2"/>
  <c r="CH52" i="2"/>
  <c r="CI52" i="2"/>
  <c r="CJ52" i="2"/>
  <c r="CV52" i="2"/>
  <c r="CY52" i="2" s="1"/>
  <c r="CW52" i="2"/>
  <c r="CX52" i="2"/>
  <c r="DH52" i="2"/>
  <c r="I53" i="2"/>
  <c r="J53" i="2"/>
  <c r="R53" i="2"/>
  <c r="S53" i="2"/>
  <c r="U53" i="2"/>
  <c r="CW53" i="2" s="1"/>
  <c r="W53" i="2"/>
  <c r="BL53" i="2" s="1"/>
  <c r="Y53" i="2"/>
  <c r="Z53" i="2"/>
  <c r="AG53" i="2"/>
  <c r="AH53" i="2"/>
  <c r="AI53" i="2"/>
  <c r="AK53" i="2"/>
  <c r="AM53" i="2"/>
  <c r="AO53" i="2"/>
  <c r="AP53" i="2"/>
  <c r="AV53" i="2"/>
  <c r="BG53" i="2"/>
  <c r="AA53" i="2" s="1"/>
  <c r="BH53" i="2"/>
  <c r="BI53" i="2"/>
  <c r="BK53" i="2"/>
  <c r="BM53" i="2"/>
  <c r="BN53" i="2"/>
  <c r="BO53" i="2"/>
  <c r="CB53" i="2"/>
  <c r="CE53" i="2"/>
  <c r="CF53" i="2"/>
  <c r="CG53" i="2"/>
  <c r="CH53" i="2"/>
  <c r="CI53" i="2"/>
  <c r="CJ53" i="2"/>
  <c r="CV53" i="2"/>
  <c r="CY53" i="2" s="1"/>
  <c r="CX53" i="2"/>
  <c r="DH53" i="2"/>
  <c r="I54" i="2"/>
  <c r="J54" i="2"/>
  <c r="R54" i="2"/>
  <c r="S54" i="2"/>
  <c r="U54" i="2"/>
  <c r="W54" i="2"/>
  <c r="BN54" i="2" s="1"/>
  <c r="Y54" i="2"/>
  <c r="CG54" i="2" s="1"/>
  <c r="AG54" i="2"/>
  <c r="AI54" i="2" s="1"/>
  <c r="AH54" i="2"/>
  <c r="AK54" i="2"/>
  <c r="AM54" i="2"/>
  <c r="AO54" i="2"/>
  <c r="AP54" i="2"/>
  <c r="AV54" i="2"/>
  <c r="BG54" i="2"/>
  <c r="AA54" i="2" s="1"/>
  <c r="BH54" i="2"/>
  <c r="BK54" i="2"/>
  <c r="BO54" i="2"/>
  <c r="CB54" i="2"/>
  <c r="CE54" i="2"/>
  <c r="CF54" i="2"/>
  <c r="CH54" i="2"/>
  <c r="CI54" i="2"/>
  <c r="CJ54" i="2"/>
  <c r="CV54" i="2"/>
  <c r="CY54" i="2" s="1"/>
  <c r="CW54" i="2"/>
  <c r="CX54" i="2"/>
  <c r="DH54" i="2"/>
  <c r="I55" i="2"/>
  <c r="J55" i="2"/>
  <c r="R55" i="2"/>
  <c r="S55" i="2"/>
  <c r="U55" i="2"/>
  <c r="CW55" i="2" s="1"/>
  <c r="W55" i="2"/>
  <c r="BL55" i="2" s="1"/>
  <c r="Y55" i="2"/>
  <c r="Z55" i="2"/>
  <c r="AG55" i="2"/>
  <c r="AH55" i="2"/>
  <c r="AI55" i="2"/>
  <c r="AK55" i="2"/>
  <c r="AM55" i="2"/>
  <c r="AO55" i="2"/>
  <c r="AP55" i="2"/>
  <c r="AV55" i="2"/>
  <c r="BG55" i="2"/>
  <c r="AA55" i="2" s="1"/>
  <c r="BH55" i="2"/>
  <c r="BI55" i="2"/>
  <c r="BK55" i="2"/>
  <c r="BM55" i="2"/>
  <c r="BO55" i="2"/>
  <c r="CB55" i="2"/>
  <c r="CE55" i="2"/>
  <c r="CF55" i="2"/>
  <c r="CG55" i="2"/>
  <c r="CH55" i="2"/>
  <c r="CI55" i="2"/>
  <c r="CJ55" i="2"/>
  <c r="CV55" i="2"/>
  <c r="CY55" i="2" s="1"/>
  <c r="CX55" i="2"/>
  <c r="DH55" i="2"/>
  <c r="I56" i="2"/>
  <c r="J56" i="2"/>
  <c r="R56" i="2"/>
  <c r="S56" i="2"/>
  <c r="U56" i="2"/>
  <c r="W56" i="2"/>
  <c r="BN56" i="2" s="1"/>
  <c r="Y56" i="2"/>
  <c r="CG56" i="2" s="1"/>
  <c r="AG56" i="2"/>
  <c r="AI56" i="2" s="1"/>
  <c r="AH56" i="2"/>
  <c r="AK56" i="2"/>
  <c r="AM56" i="2"/>
  <c r="AO56" i="2"/>
  <c r="AP56" i="2"/>
  <c r="AV56" i="2"/>
  <c r="BG56" i="2"/>
  <c r="AA56" i="2" s="1"/>
  <c r="BH56" i="2"/>
  <c r="BK56" i="2"/>
  <c r="BO56" i="2"/>
  <c r="CB56" i="2"/>
  <c r="CE56" i="2"/>
  <c r="CF56" i="2"/>
  <c r="CH56" i="2"/>
  <c r="CI56" i="2"/>
  <c r="CJ56" i="2"/>
  <c r="CV56" i="2"/>
  <c r="CY56" i="2" s="1"/>
  <c r="CW56" i="2"/>
  <c r="CX56" i="2"/>
  <c r="DH56" i="2"/>
  <c r="I57" i="2"/>
  <c r="J57" i="2"/>
  <c r="R57" i="2"/>
  <c r="S57" i="2"/>
  <c r="U57" i="2"/>
  <c r="CW57" i="2" s="1"/>
  <c r="W57" i="2"/>
  <c r="BL57" i="2" s="1"/>
  <c r="Y57" i="2"/>
  <c r="Z57" i="2"/>
  <c r="AG57" i="2"/>
  <c r="AH57" i="2"/>
  <c r="AI57" i="2"/>
  <c r="AK57" i="2"/>
  <c r="AM57" i="2"/>
  <c r="AO57" i="2"/>
  <c r="AP57" i="2"/>
  <c r="AV57" i="2"/>
  <c r="BG57" i="2"/>
  <c r="AA57" i="2" s="1"/>
  <c r="BH57" i="2"/>
  <c r="BI57" i="2"/>
  <c r="BK57" i="2"/>
  <c r="BM57" i="2"/>
  <c r="BO57" i="2"/>
  <c r="CB57" i="2"/>
  <c r="CE57" i="2"/>
  <c r="CF57" i="2"/>
  <c r="CG57" i="2"/>
  <c r="CH57" i="2"/>
  <c r="CI57" i="2"/>
  <c r="CJ57" i="2"/>
  <c r="CV57" i="2"/>
  <c r="CY57" i="2" s="1"/>
  <c r="CX57" i="2"/>
  <c r="DH57" i="2"/>
  <c r="I58" i="2"/>
  <c r="J58" i="2"/>
  <c r="R58" i="2"/>
  <c r="S58" i="2"/>
  <c r="U58" i="2"/>
  <c r="W58" i="2"/>
  <c r="BN58" i="2" s="1"/>
  <c r="Y58" i="2"/>
  <c r="CG58" i="2" s="1"/>
  <c r="AG58" i="2"/>
  <c r="AI58" i="2" s="1"/>
  <c r="AH58" i="2"/>
  <c r="AK58" i="2"/>
  <c r="AM58" i="2"/>
  <c r="AO58" i="2"/>
  <c r="AP58" i="2"/>
  <c r="AV58" i="2"/>
  <c r="BG58" i="2"/>
  <c r="AA58" i="2" s="1"/>
  <c r="BH58" i="2"/>
  <c r="BK58" i="2"/>
  <c r="BO58" i="2"/>
  <c r="CB58" i="2"/>
  <c r="CE58" i="2"/>
  <c r="CF58" i="2"/>
  <c r="CH58" i="2"/>
  <c r="CI58" i="2"/>
  <c r="CJ58" i="2"/>
  <c r="CV58" i="2"/>
  <c r="CY58" i="2" s="1"/>
  <c r="CW58" i="2"/>
  <c r="CX58" i="2"/>
  <c r="DH58" i="2"/>
  <c r="I59" i="2"/>
  <c r="J59" i="2"/>
  <c r="R59" i="2"/>
  <c r="S59" i="2"/>
  <c r="U59" i="2"/>
  <c r="CW59" i="2" s="1"/>
  <c r="W59" i="2"/>
  <c r="BL59" i="2" s="1"/>
  <c r="Y59" i="2"/>
  <c r="Z59" i="2"/>
  <c r="AG59" i="2"/>
  <c r="AH59" i="2"/>
  <c r="AI59" i="2"/>
  <c r="AK59" i="2"/>
  <c r="AM59" i="2"/>
  <c r="AO59" i="2"/>
  <c r="AP59" i="2"/>
  <c r="AV59" i="2"/>
  <c r="BG59" i="2"/>
  <c r="AA59" i="2" s="1"/>
  <c r="BH59" i="2"/>
  <c r="BI59" i="2"/>
  <c r="BK59" i="2"/>
  <c r="BM59" i="2"/>
  <c r="BO59" i="2"/>
  <c r="CB59" i="2"/>
  <c r="CE59" i="2"/>
  <c r="CF59" i="2"/>
  <c r="CG59" i="2"/>
  <c r="CH59" i="2"/>
  <c r="CI59" i="2"/>
  <c r="CJ59" i="2"/>
  <c r="CV59" i="2"/>
  <c r="CY59" i="2" s="1"/>
  <c r="CX59" i="2"/>
  <c r="DH59" i="2"/>
  <c r="I60" i="2"/>
  <c r="J60" i="2"/>
  <c r="R60" i="2"/>
  <c r="S60" i="2"/>
  <c r="U60" i="2"/>
  <c r="W60" i="2"/>
  <c r="BN60" i="2" s="1"/>
  <c r="Y60" i="2"/>
  <c r="CG60" i="2" s="1"/>
  <c r="AG60" i="2"/>
  <c r="AI60" i="2" s="1"/>
  <c r="AH60" i="2"/>
  <c r="AK60" i="2"/>
  <c r="AM60" i="2"/>
  <c r="AO60" i="2"/>
  <c r="AP60" i="2"/>
  <c r="AV60" i="2"/>
  <c r="BG60" i="2"/>
  <c r="AA60" i="2" s="1"/>
  <c r="BH60" i="2"/>
  <c r="BK60" i="2"/>
  <c r="BO60" i="2"/>
  <c r="CB60" i="2"/>
  <c r="CE60" i="2"/>
  <c r="CF60" i="2"/>
  <c r="CH60" i="2"/>
  <c r="CI60" i="2"/>
  <c r="CJ60" i="2"/>
  <c r="CV60" i="2"/>
  <c r="CY60" i="2" s="1"/>
  <c r="CW60" i="2"/>
  <c r="CX60" i="2"/>
  <c r="DH60" i="2"/>
  <c r="I61" i="2"/>
  <c r="J61" i="2"/>
  <c r="R61" i="2"/>
  <c r="S61" i="2"/>
  <c r="U61" i="2"/>
  <c r="CW61" i="2" s="1"/>
  <c r="W61" i="2"/>
  <c r="BL61" i="2" s="1"/>
  <c r="Y61" i="2"/>
  <c r="Z61" i="2"/>
  <c r="AG61" i="2"/>
  <c r="AH61" i="2"/>
  <c r="AI61" i="2"/>
  <c r="AK61" i="2"/>
  <c r="AM61" i="2"/>
  <c r="AO61" i="2"/>
  <c r="AP61" i="2"/>
  <c r="AV61" i="2"/>
  <c r="BG61" i="2"/>
  <c r="AA61" i="2" s="1"/>
  <c r="BH61" i="2"/>
  <c r="BI61" i="2"/>
  <c r="BK61" i="2"/>
  <c r="BM61" i="2"/>
  <c r="BO61" i="2"/>
  <c r="CB61" i="2"/>
  <c r="CE61" i="2"/>
  <c r="CF61" i="2"/>
  <c r="CG61" i="2"/>
  <c r="CH61" i="2"/>
  <c r="CI61" i="2"/>
  <c r="CJ61" i="2"/>
  <c r="CV61" i="2"/>
  <c r="CY61" i="2" s="1"/>
  <c r="CX61" i="2"/>
  <c r="DH61" i="2"/>
  <c r="I62" i="2"/>
  <c r="J62" i="2"/>
  <c r="R62" i="2"/>
  <c r="S62" i="2"/>
  <c r="U62" i="2"/>
  <c r="W62" i="2"/>
  <c r="BN62" i="2" s="1"/>
  <c r="Y62" i="2"/>
  <c r="CG62" i="2" s="1"/>
  <c r="AG62" i="2"/>
  <c r="AI62" i="2" s="1"/>
  <c r="AH62" i="2"/>
  <c r="AK62" i="2"/>
  <c r="AM62" i="2"/>
  <c r="AO62" i="2"/>
  <c r="AP62" i="2"/>
  <c r="AV62" i="2"/>
  <c r="BG62" i="2"/>
  <c r="AA62" i="2" s="1"/>
  <c r="BH62" i="2"/>
  <c r="BK62" i="2"/>
  <c r="BO62" i="2"/>
  <c r="CB62" i="2"/>
  <c r="CE62" i="2"/>
  <c r="CF62" i="2"/>
  <c r="CH62" i="2"/>
  <c r="CI62" i="2"/>
  <c r="CJ62" i="2"/>
  <c r="CV62" i="2"/>
  <c r="CY62" i="2" s="1"/>
  <c r="CW62" i="2"/>
  <c r="CX62" i="2"/>
  <c r="DH62" i="2"/>
  <c r="I63" i="2"/>
  <c r="J63" i="2"/>
  <c r="R63" i="2"/>
  <c r="S63" i="2"/>
  <c r="U63" i="2"/>
  <c r="CW63" i="2" s="1"/>
  <c r="W63" i="2"/>
  <c r="BL63" i="2" s="1"/>
  <c r="Y63" i="2"/>
  <c r="Z63" i="2"/>
  <c r="AG63" i="2"/>
  <c r="AH63" i="2"/>
  <c r="AI63" i="2"/>
  <c r="AK63" i="2"/>
  <c r="AM63" i="2"/>
  <c r="AO63" i="2"/>
  <c r="AP63" i="2"/>
  <c r="AV63" i="2"/>
  <c r="BG63" i="2"/>
  <c r="AA63" i="2" s="1"/>
  <c r="BH63" i="2"/>
  <c r="BI63" i="2"/>
  <c r="BK63" i="2"/>
  <c r="BM63" i="2"/>
  <c r="BO63" i="2"/>
  <c r="CB63" i="2"/>
  <c r="CE63" i="2"/>
  <c r="CF63" i="2"/>
  <c r="CG63" i="2"/>
  <c r="CH63" i="2"/>
  <c r="CI63" i="2"/>
  <c r="CJ63" i="2"/>
  <c r="CV63" i="2"/>
  <c r="CY63" i="2" s="1"/>
  <c r="CX63" i="2"/>
  <c r="DH63" i="2"/>
  <c r="I64" i="2"/>
  <c r="J64" i="2"/>
  <c r="R64" i="2"/>
  <c r="S64" i="2"/>
  <c r="U64" i="2"/>
  <c r="W64" i="2"/>
  <c r="BN64" i="2" s="1"/>
  <c r="Y64" i="2"/>
  <c r="CG64" i="2" s="1"/>
  <c r="AG64" i="2"/>
  <c r="AI64" i="2" s="1"/>
  <c r="AH64" i="2"/>
  <c r="AK64" i="2"/>
  <c r="AM64" i="2"/>
  <c r="AO64" i="2"/>
  <c r="AP64" i="2"/>
  <c r="AV64" i="2"/>
  <c r="BG64" i="2"/>
  <c r="AA64" i="2" s="1"/>
  <c r="BH64" i="2"/>
  <c r="BK64" i="2"/>
  <c r="BO64" i="2"/>
  <c r="CB64" i="2"/>
  <c r="CE64" i="2"/>
  <c r="CF64" i="2"/>
  <c r="CH64" i="2"/>
  <c r="CI64" i="2"/>
  <c r="CJ64" i="2"/>
  <c r="CV64" i="2"/>
  <c r="CY64" i="2" s="1"/>
  <c r="CW64" i="2"/>
  <c r="CX64" i="2"/>
  <c r="DH64" i="2"/>
  <c r="I65" i="2"/>
  <c r="J65" i="2"/>
  <c r="R65" i="2"/>
  <c r="S65" i="2"/>
  <c r="U65" i="2"/>
  <c r="CW65" i="2" s="1"/>
  <c r="W65" i="2"/>
  <c r="BL65" i="2" s="1"/>
  <c r="Y65" i="2"/>
  <c r="Z65" i="2"/>
  <c r="AG65" i="2"/>
  <c r="AH65" i="2"/>
  <c r="AI65" i="2"/>
  <c r="AK65" i="2"/>
  <c r="AM65" i="2"/>
  <c r="AO65" i="2"/>
  <c r="AP65" i="2"/>
  <c r="AV65" i="2"/>
  <c r="BG65" i="2"/>
  <c r="AA65" i="2" s="1"/>
  <c r="BH65" i="2"/>
  <c r="BI65" i="2"/>
  <c r="BK65" i="2"/>
  <c r="BM65" i="2"/>
  <c r="BO65" i="2"/>
  <c r="CB65" i="2"/>
  <c r="CE65" i="2"/>
  <c r="CF65" i="2"/>
  <c r="CG65" i="2"/>
  <c r="CH65" i="2"/>
  <c r="CI65" i="2"/>
  <c r="CJ65" i="2"/>
  <c r="CV65" i="2"/>
  <c r="CY65" i="2" s="1"/>
  <c r="CX65" i="2"/>
  <c r="DH65" i="2"/>
  <c r="I66" i="2"/>
  <c r="J66" i="2"/>
  <c r="R66" i="2"/>
  <c r="S66" i="2"/>
  <c r="U66" i="2"/>
  <c r="W66" i="2"/>
  <c r="BN66" i="2" s="1"/>
  <c r="Y66" i="2"/>
  <c r="CG66" i="2" s="1"/>
  <c r="AG66" i="2"/>
  <c r="AI66" i="2" s="1"/>
  <c r="AH66" i="2"/>
  <c r="AK66" i="2"/>
  <c r="AM66" i="2"/>
  <c r="AO66" i="2"/>
  <c r="AP66" i="2"/>
  <c r="AV66" i="2"/>
  <c r="BG66" i="2"/>
  <c r="AA66" i="2" s="1"/>
  <c r="BH66" i="2"/>
  <c r="BK66" i="2"/>
  <c r="BO66" i="2"/>
  <c r="CB66" i="2"/>
  <c r="CE66" i="2"/>
  <c r="CF66" i="2"/>
  <c r="CH66" i="2"/>
  <c r="CI66" i="2"/>
  <c r="CJ66" i="2"/>
  <c r="CV66" i="2"/>
  <c r="CY66" i="2" s="1"/>
  <c r="CW66" i="2"/>
  <c r="CX66" i="2"/>
  <c r="DH66" i="2"/>
  <c r="I67" i="2"/>
  <c r="J67" i="2"/>
  <c r="R67" i="2"/>
  <c r="S67" i="2"/>
  <c r="U67" i="2"/>
  <c r="CW67" i="2" s="1"/>
  <c r="W67" i="2"/>
  <c r="BL67" i="2" s="1"/>
  <c r="Y67" i="2"/>
  <c r="Z67" i="2"/>
  <c r="AG67" i="2"/>
  <c r="AH67" i="2"/>
  <c r="AI67" i="2"/>
  <c r="AK67" i="2"/>
  <c r="AM67" i="2"/>
  <c r="AO67" i="2"/>
  <c r="AP67" i="2"/>
  <c r="AV67" i="2"/>
  <c r="BG67" i="2"/>
  <c r="AA67" i="2" s="1"/>
  <c r="BH67" i="2"/>
  <c r="BI67" i="2"/>
  <c r="BK67" i="2"/>
  <c r="BM67" i="2"/>
  <c r="BO67" i="2"/>
  <c r="CB67" i="2"/>
  <c r="CE67" i="2"/>
  <c r="CF67" i="2"/>
  <c r="CG67" i="2"/>
  <c r="CH67" i="2"/>
  <c r="CI67" i="2"/>
  <c r="CJ67" i="2"/>
  <c r="CV67" i="2"/>
  <c r="CY67" i="2" s="1"/>
  <c r="CX67" i="2"/>
  <c r="DH67" i="2"/>
  <c r="I68" i="2"/>
  <c r="J68" i="2"/>
  <c r="R68" i="2"/>
  <c r="S68" i="2"/>
  <c r="U68" i="2"/>
  <c r="W68" i="2"/>
  <c r="BN68" i="2" s="1"/>
  <c r="Y68" i="2"/>
  <c r="CG68" i="2" s="1"/>
  <c r="AG68" i="2"/>
  <c r="AI68" i="2" s="1"/>
  <c r="AH68" i="2"/>
  <c r="AK68" i="2"/>
  <c r="AM68" i="2"/>
  <c r="AO68" i="2"/>
  <c r="AP68" i="2"/>
  <c r="AV68" i="2"/>
  <c r="BG68" i="2"/>
  <c r="AA68" i="2" s="1"/>
  <c r="BH68" i="2"/>
  <c r="BK68" i="2"/>
  <c r="BO68" i="2"/>
  <c r="CB68" i="2"/>
  <c r="CE68" i="2"/>
  <c r="CF68" i="2"/>
  <c r="CH68" i="2"/>
  <c r="CI68" i="2"/>
  <c r="CJ68" i="2"/>
  <c r="CV68" i="2"/>
  <c r="CY68" i="2" s="1"/>
  <c r="CW68" i="2"/>
  <c r="CX68" i="2"/>
  <c r="DH68" i="2"/>
  <c r="I69" i="2"/>
  <c r="J69" i="2"/>
  <c r="R69" i="2"/>
  <c r="S69" i="2"/>
  <c r="U69" i="2"/>
  <c r="CW69" i="2" s="1"/>
  <c r="W69" i="2"/>
  <c r="BL69" i="2" s="1"/>
  <c r="Y69" i="2"/>
  <c r="Z69" i="2"/>
  <c r="AG69" i="2"/>
  <c r="AH69" i="2"/>
  <c r="AI69" i="2"/>
  <c r="AK69" i="2"/>
  <c r="AM69" i="2"/>
  <c r="AO69" i="2"/>
  <c r="AP69" i="2"/>
  <c r="AV69" i="2"/>
  <c r="BG69" i="2"/>
  <c r="AA69" i="2" s="1"/>
  <c r="BH69" i="2"/>
  <c r="BI69" i="2"/>
  <c r="BK69" i="2"/>
  <c r="BM69" i="2"/>
  <c r="BO69" i="2"/>
  <c r="CB69" i="2"/>
  <c r="CE69" i="2"/>
  <c r="CF69" i="2"/>
  <c r="CG69" i="2"/>
  <c r="CH69" i="2"/>
  <c r="CI69" i="2"/>
  <c r="CJ69" i="2"/>
  <c r="CV69" i="2"/>
  <c r="CY69" i="2" s="1"/>
  <c r="CX69" i="2"/>
  <c r="DH69" i="2"/>
  <c r="I70" i="2"/>
  <c r="J70" i="2"/>
  <c r="R70" i="2"/>
  <c r="S70" i="2"/>
  <c r="U70" i="2"/>
  <c r="W70" i="2"/>
  <c r="BN70" i="2" s="1"/>
  <c r="Y70" i="2"/>
  <c r="CG70" i="2" s="1"/>
  <c r="AG70" i="2"/>
  <c r="AI70" i="2" s="1"/>
  <c r="AH70" i="2"/>
  <c r="AK70" i="2"/>
  <c r="AM70" i="2"/>
  <c r="AO70" i="2"/>
  <c r="AP70" i="2"/>
  <c r="AV70" i="2"/>
  <c r="BG70" i="2"/>
  <c r="AA70" i="2" s="1"/>
  <c r="BH70" i="2"/>
  <c r="BK70" i="2"/>
  <c r="BO70" i="2"/>
  <c r="CB70" i="2"/>
  <c r="CE70" i="2"/>
  <c r="CF70" i="2"/>
  <c r="CH70" i="2"/>
  <c r="CI70" i="2"/>
  <c r="CJ70" i="2"/>
  <c r="CV70" i="2"/>
  <c r="CY70" i="2" s="1"/>
  <c r="CW70" i="2"/>
  <c r="CX70" i="2"/>
  <c r="DH70" i="2"/>
  <c r="I71" i="2"/>
  <c r="J71" i="2"/>
  <c r="R71" i="2"/>
  <c r="S71" i="2"/>
  <c r="U71" i="2"/>
  <c r="CW71" i="2" s="1"/>
  <c r="W71" i="2"/>
  <c r="BL71" i="2" s="1"/>
  <c r="Y71" i="2"/>
  <c r="Z71" i="2"/>
  <c r="AG71" i="2"/>
  <c r="AH71" i="2"/>
  <c r="AI71" i="2"/>
  <c r="AK71" i="2"/>
  <c r="AM71" i="2"/>
  <c r="AO71" i="2"/>
  <c r="AP71" i="2"/>
  <c r="AV71" i="2"/>
  <c r="BG71" i="2"/>
  <c r="AA71" i="2" s="1"/>
  <c r="BH71" i="2"/>
  <c r="BI71" i="2"/>
  <c r="BK71" i="2"/>
  <c r="BM71" i="2"/>
  <c r="BO71" i="2"/>
  <c r="CB71" i="2"/>
  <c r="CE71" i="2"/>
  <c r="CF71" i="2"/>
  <c r="CG71" i="2"/>
  <c r="CH71" i="2"/>
  <c r="CI71" i="2"/>
  <c r="CJ71" i="2"/>
  <c r="CV71" i="2"/>
  <c r="CY71" i="2" s="1"/>
  <c r="CX71" i="2"/>
  <c r="DH71" i="2"/>
  <c r="I72" i="2"/>
  <c r="J72" i="2"/>
  <c r="R72" i="2"/>
  <c r="S72" i="2"/>
  <c r="U72" i="2"/>
  <c r="W72" i="2"/>
  <c r="Y72" i="2"/>
  <c r="CG72" i="2" s="1"/>
  <c r="AG72" i="2"/>
  <c r="AI72" i="2" s="1"/>
  <c r="AH72" i="2"/>
  <c r="AK72" i="2"/>
  <c r="AM72" i="2"/>
  <c r="AO72" i="2"/>
  <c r="AP72" i="2"/>
  <c r="AV72" i="2"/>
  <c r="BG72" i="2"/>
  <c r="BH72" i="2"/>
  <c r="BO72" i="2"/>
  <c r="CB72" i="2"/>
  <c r="CE72" i="2"/>
  <c r="CF72" i="2"/>
  <c r="CH72" i="2"/>
  <c r="CI72" i="2"/>
  <c r="CJ72" i="2"/>
  <c r="CV72" i="2"/>
  <c r="CY72" i="2" s="1"/>
  <c r="CW72" i="2"/>
  <c r="CX72" i="2"/>
  <c r="DH72" i="2"/>
  <c r="I73" i="2"/>
  <c r="J73" i="2"/>
  <c r="R73" i="2"/>
  <c r="S73" i="2"/>
  <c r="U73" i="2"/>
  <c r="CW73" i="2" s="1"/>
  <c r="W73" i="2"/>
  <c r="BL73" i="2" s="1"/>
  <c r="Y73" i="2"/>
  <c r="Z73" i="2"/>
  <c r="AG73" i="2"/>
  <c r="AH73" i="2"/>
  <c r="AI73" i="2"/>
  <c r="AK73" i="2"/>
  <c r="AM73" i="2"/>
  <c r="AO73" i="2"/>
  <c r="AP73" i="2"/>
  <c r="AV73" i="2"/>
  <c r="BG73" i="2"/>
  <c r="AA73" i="2" s="1"/>
  <c r="BH73" i="2"/>
  <c r="BI73" i="2"/>
  <c r="BK73" i="2"/>
  <c r="BM73" i="2"/>
  <c r="BO73" i="2"/>
  <c r="CB73" i="2"/>
  <c r="CE73" i="2"/>
  <c r="CF73" i="2"/>
  <c r="CG73" i="2"/>
  <c r="CH73" i="2"/>
  <c r="CI73" i="2"/>
  <c r="CJ73" i="2"/>
  <c r="CV73" i="2"/>
  <c r="CY73" i="2" s="1"/>
  <c r="CX73" i="2"/>
  <c r="DH73" i="2"/>
  <c r="I74" i="2"/>
  <c r="J74" i="2"/>
  <c r="R74" i="2"/>
  <c r="S74" i="2"/>
  <c r="U74" i="2"/>
  <c r="W74" i="2"/>
  <c r="Y74" i="2"/>
  <c r="CG74" i="2" s="1"/>
  <c r="Z74" i="2"/>
  <c r="AG74" i="2"/>
  <c r="AI74" i="2" s="1"/>
  <c r="AH74" i="2"/>
  <c r="AK74" i="2"/>
  <c r="AM74" i="2"/>
  <c r="AO74" i="2"/>
  <c r="AP74" i="2"/>
  <c r="AV74" i="2"/>
  <c r="BG74" i="2"/>
  <c r="BI74" i="2" s="1"/>
  <c r="BH74" i="2"/>
  <c r="BK74" i="2"/>
  <c r="BM74" i="2"/>
  <c r="BO74" i="2"/>
  <c r="CB74" i="2"/>
  <c r="CE74" i="2"/>
  <c r="CF74" i="2"/>
  <c r="CH74" i="2"/>
  <c r="CI74" i="2"/>
  <c r="CJ74" i="2"/>
  <c r="CV74" i="2"/>
  <c r="CY74" i="2" s="1"/>
  <c r="CW74" i="2"/>
  <c r="CX74" i="2"/>
  <c r="DH74" i="2"/>
  <c r="I75" i="2"/>
  <c r="J75" i="2"/>
  <c r="R75" i="2"/>
  <c r="S75" i="2"/>
  <c r="U75" i="2"/>
  <c r="CW75" i="2" s="1"/>
  <c r="W75" i="2"/>
  <c r="Z75" i="2" s="1"/>
  <c r="Y75" i="2"/>
  <c r="AG75" i="2"/>
  <c r="AH75" i="2"/>
  <c r="AI75" i="2"/>
  <c r="AK75" i="2"/>
  <c r="AM75" i="2"/>
  <c r="AO75" i="2"/>
  <c r="AP75" i="2"/>
  <c r="AV75" i="2"/>
  <c r="BG75" i="2"/>
  <c r="BH75" i="2"/>
  <c r="BI75" i="2"/>
  <c r="BO75" i="2"/>
  <c r="CB75" i="2"/>
  <c r="CE75" i="2"/>
  <c r="CF75" i="2"/>
  <c r="CG75" i="2"/>
  <c r="CH75" i="2"/>
  <c r="CI75" i="2"/>
  <c r="CJ75" i="2"/>
  <c r="CV75" i="2"/>
  <c r="CX75" i="2"/>
  <c r="CY75" i="2"/>
  <c r="DH75" i="2"/>
  <c r="I76" i="2"/>
  <c r="J76" i="2"/>
  <c r="R76" i="2"/>
  <c r="S76" i="2"/>
  <c r="U76" i="2"/>
  <c r="W76" i="2"/>
  <c r="BN76" i="2" s="1"/>
  <c r="Y76" i="2"/>
  <c r="CG76" i="2" s="1"/>
  <c r="AG76" i="2"/>
  <c r="AH76" i="2"/>
  <c r="AI76" i="2"/>
  <c r="AK76" i="2"/>
  <c r="AM76" i="2"/>
  <c r="AO76" i="2"/>
  <c r="AP76" i="2"/>
  <c r="AV76" i="2"/>
  <c r="BG76" i="2"/>
  <c r="BH76" i="2"/>
  <c r="BI76" i="2"/>
  <c r="BK76" i="2"/>
  <c r="BM76" i="2"/>
  <c r="BO76" i="2"/>
  <c r="BQ76" i="2" s="1"/>
  <c r="BP76" i="2"/>
  <c r="CB76" i="2"/>
  <c r="CI76" i="2"/>
  <c r="CV76" i="2"/>
  <c r="CY76" i="2" s="1"/>
  <c r="CW76" i="2"/>
  <c r="CX76" i="2"/>
  <c r="DH76" i="2"/>
  <c r="I77" i="2"/>
  <c r="J77" i="2"/>
  <c r="R77" i="2"/>
  <c r="S77" i="2"/>
  <c r="U77" i="2"/>
  <c r="W77" i="2"/>
  <c r="Y77" i="2"/>
  <c r="Z77" i="2"/>
  <c r="AG77" i="2"/>
  <c r="AH77" i="2"/>
  <c r="AI77" i="2"/>
  <c r="AK77" i="2"/>
  <c r="AM77" i="2"/>
  <c r="AO77" i="2"/>
  <c r="AP77" i="2"/>
  <c r="AV77" i="2"/>
  <c r="BG77" i="2"/>
  <c r="AA77" i="2" s="1"/>
  <c r="BH77" i="2"/>
  <c r="BI77" i="2"/>
  <c r="BK77" i="2"/>
  <c r="BM77" i="2"/>
  <c r="BN77" i="2"/>
  <c r="CB77" i="2"/>
  <c r="CE77" i="2"/>
  <c r="CF77" i="2"/>
  <c r="CG77" i="2"/>
  <c r="CH77" i="2"/>
  <c r="CI77" i="2"/>
  <c r="CJ77" i="2"/>
  <c r="CV77" i="2"/>
  <c r="CW77" i="2"/>
  <c r="CX77" i="2"/>
  <c r="CY77" i="2"/>
  <c r="DH77" i="2"/>
  <c r="I78" i="2"/>
  <c r="J78" i="2"/>
  <c r="R78" i="2"/>
  <c r="S78" i="2"/>
  <c r="U78" i="2"/>
  <c r="W78" i="2"/>
  <c r="BN78" i="2" s="1"/>
  <c r="Y78" i="2"/>
  <c r="Z78" i="2" s="1"/>
  <c r="AG78" i="2"/>
  <c r="AH78" i="2"/>
  <c r="AI78" i="2" s="1"/>
  <c r="AK78" i="2"/>
  <c r="AM78" i="2"/>
  <c r="AO78" i="2"/>
  <c r="AP78" i="2"/>
  <c r="AV78" i="2"/>
  <c r="BG78" i="2"/>
  <c r="AA78" i="2" s="1"/>
  <c r="BH78" i="2"/>
  <c r="BI78" i="2" s="1"/>
  <c r="BK78" i="2"/>
  <c r="BL78" i="2"/>
  <c r="BM78" i="2"/>
  <c r="BO78" i="2"/>
  <c r="BP78" i="2"/>
  <c r="BQ78" i="2" s="1"/>
  <c r="CB78" i="2"/>
  <c r="CE78" i="2"/>
  <c r="CI78" i="2"/>
  <c r="CV78" i="2"/>
  <c r="CY78" i="2" s="1"/>
  <c r="CW78" i="2"/>
  <c r="CX78" i="2"/>
  <c r="DH78" i="2"/>
  <c r="I79" i="2"/>
  <c r="J79" i="2" s="1"/>
  <c r="R79" i="2"/>
  <c r="S79" i="2"/>
  <c r="U79" i="2"/>
  <c r="CW79" i="2" s="1"/>
  <c r="W79" i="2"/>
  <c r="BL79" i="2" s="1"/>
  <c r="Y79" i="2"/>
  <c r="AA79" i="2"/>
  <c r="AG79" i="2"/>
  <c r="AI79" i="2" s="1"/>
  <c r="AH79" i="2"/>
  <c r="AK79" i="2"/>
  <c r="AM79" i="2"/>
  <c r="AO79" i="2"/>
  <c r="AP79" i="2"/>
  <c r="AV79" i="2"/>
  <c r="BG79" i="2"/>
  <c r="BI79" i="2" s="1"/>
  <c r="BH79" i="2"/>
  <c r="BJ79" i="2"/>
  <c r="BK79" i="2"/>
  <c r="BN79" i="2"/>
  <c r="BO79" i="2"/>
  <c r="CB79" i="2"/>
  <c r="CE79" i="2"/>
  <c r="CF79" i="2"/>
  <c r="CG79" i="2"/>
  <c r="CH79" i="2"/>
  <c r="CI79" i="2"/>
  <c r="CJ79" i="2"/>
  <c r="CV79" i="2"/>
  <c r="CY79" i="2"/>
  <c r="DH79" i="2"/>
  <c r="I80" i="2"/>
  <c r="J80" i="2"/>
  <c r="R80" i="2"/>
  <c r="S80" i="2"/>
  <c r="U80" i="2"/>
  <c r="W80" i="2"/>
  <c r="BN80" i="2" s="1"/>
  <c r="Y80" i="2"/>
  <c r="Z80" i="2" s="1"/>
  <c r="AG80" i="2"/>
  <c r="AH80" i="2"/>
  <c r="AI80" i="2" s="1"/>
  <c r="AK80" i="2"/>
  <c r="AM80" i="2"/>
  <c r="AO80" i="2"/>
  <c r="AP80" i="2"/>
  <c r="AV80" i="2"/>
  <c r="BG80" i="2"/>
  <c r="AA80" i="2" s="1"/>
  <c r="BH80" i="2"/>
  <c r="BI80" i="2" s="1"/>
  <c r="BK80" i="2"/>
  <c r="BL80" i="2"/>
  <c r="BM80" i="2"/>
  <c r="BO80" i="2"/>
  <c r="BP80" i="2"/>
  <c r="BQ80" i="2" s="1"/>
  <c r="CB80" i="2"/>
  <c r="CE80" i="2"/>
  <c r="CI80" i="2"/>
  <c r="CV80" i="2"/>
  <c r="CY80" i="2" s="1"/>
  <c r="CW80" i="2"/>
  <c r="CX80" i="2"/>
  <c r="DH80" i="2"/>
  <c r="I81" i="2"/>
  <c r="J81" i="2" s="1"/>
  <c r="R81" i="2"/>
  <c r="S81" i="2"/>
  <c r="U81" i="2"/>
  <c r="CW81" i="2" s="1"/>
  <c r="W81" i="2"/>
  <c r="BL81" i="2" s="1"/>
  <c r="Y81" i="2"/>
  <c r="AA81" i="2"/>
  <c r="AG81" i="2"/>
  <c r="AI81" i="2" s="1"/>
  <c r="AH81" i="2"/>
  <c r="AK81" i="2"/>
  <c r="AM81" i="2"/>
  <c r="AO81" i="2"/>
  <c r="AP81" i="2"/>
  <c r="AV81" i="2"/>
  <c r="BG81" i="2"/>
  <c r="BI81" i="2" s="1"/>
  <c r="BH81" i="2"/>
  <c r="BJ81" i="2"/>
  <c r="BK81" i="2"/>
  <c r="BN81" i="2"/>
  <c r="BO81" i="2"/>
  <c r="CB81" i="2"/>
  <c r="CE81" i="2"/>
  <c r="CF81" i="2"/>
  <c r="CG81" i="2"/>
  <c r="CH81" i="2"/>
  <c r="CI81" i="2"/>
  <c r="CJ81" i="2"/>
  <c r="CV81" i="2"/>
  <c r="CY81" i="2"/>
  <c r="DH81" i="2"/>
  <c r="I82" i="2"/>
  <c r="J82" i="2"/>
  <c r="R82" i="2"/>
  <c r="S82" i="2"/>
  <c r="U82" i="2"/>
  <c r="W82" i="2"/>
  <c r="BN82" i="2" s="1"/>
  <c r="Y82" i="2"/>
  <c r="Z82" i="2" s="1"/>
  <c r="AG82" i="2"/>
  <c r="AH82" i="2"/>
  <c r="AI82" i="2" s="1"/>
  <c r="AK82" i="2"/>
  <c r="AM82" i="2"/>
  <c r="AO82" i="2"/>
  <c r="AP82" i="2"/>
  <c r="AV82" i="2"/>
  <c r="BG82" i="2"/>
  <c r="AA82" i="2" s="1"/>
  <c r="BH82" i="2"/>
  <c r="BI82" i="2" s="1"/>
  <c r="BK82" i="2"/>
  <c r="BL82" i="2"/>
  <c r="BM82" i="2"/>
  <c r="BO82" i="2"/>
  <c r="BP82" i="2"/>
  <c r="BQ82" i="2" s="1"/>
  <c r="CB82" i="2"/>
  <c r="CE82" i="2"/>
  <c r="CI82" i="2"/>
  <c r="CV82" i="2"/>
  <c r="CY82" i="2" s="1"/>
  <c r="CW82" i="2"/>
  <c r="CX82" i="2"/>
  <c r="DH82" i="2"/>
  <c r="I83" i="2"/>
  <c r="J83" i="2" s="1"/>
  <c r="R83" i="2"/>
  <c r="S83" i="2"/>
  <c r="U83" i="2"/>
  <c r="CW83" i="2" s="1"/>
  <c r="W83" i="2"/>
  <c r="BL83" i="2" s="1"/>
  <c r="Y83" i="2"/>
  <c r="AA83" i="2"/>
  <c r="AG83" i="2"/>
  <c r="AI83" i="2" s="1"/>
  <c r="AH83" i="2"/>
  <c r="AK83" i="2"/>
  <c r="AM83" i="2"/>
  <c r="AO83" i="2"/>
  <c r="AP83" i="2"/>
  <c r="AV83" i="2"/>
  <c r="BG83" i="2"/>
  <c r="BI83" i="2" s="1"/>
  <c r="BH83" i="2"/>
  <c r="BJ83" i="2"/>
  <c r="BK83" i="2"/>
  <c r="BN83" i="2"/>
  <c r="BO83" i="2"/>
  <c r="CB83" i="2"/>
  <c r="CE83" i="2"/>
  <c r="CF83" i="2"/>
  <c r="CG83" i="2"/>
  <c r="CH83" i="2"/>
  <c r="CI83" i="2"/>
  <c r="CJ83" i="2"/>
  <c r="CV83" i="2"/>
  <c r="CY83" i="2"/>
  <c r="DH83" i="2"/>
  <c r="I84" i="2"/>
  <c r="J84" i="2"/>
  <c r="R84" i="2"/>
  <c r="S84" i="2"/>
  <c r="U84" i="2"/>
  <c r="W84" i="2"/>
  <c r="BN84" i="2" s="1"/>
  <c r="Y84" i="2"/>
  <c r="Z84" i="2" s="1"/>
  <c r="AG84" i="2"/>
  <c r="AH84" i="2"/>
  <c r="AI84" i="2" s="1"/>
  <c r="AK84" i="2"/>
  <c r="AM84" i="2"/>
  <c r="AO84" i="2"/>
  <c r="AP84" i="2"/>
  <c r="AV84" i="2"/>
  <c r="BG84" i="2"/>
  <c r="AA84" i="2" s="1"/>
  <c r="BH84" i="2"/>
  <c r="BI84" i="2" s="1"/>
  <c r="BK84" i="2"/>
  <c r="BL84" i="2"/>
  <c r="BM84" i="2"/>
  <c r="BO84" i="2"/>
  <c r="BP84" i="2"/>
  <c r="BQ84" i="2" s="1"/>
  <c r="CB84" i="2"/>
  <c r="CE84" i="2"/>
  <c r="CI84" i="2"/>
  <c r="CV84" i="2"/>
  <c r="CY84" i="2" s="1"/>
  <c r="CW84" i="2"/>
  <c r="CX84" i="2"/>
  <c r="DH84" i="2"/>
  <c r="I85" i="2"/>
  <c r="J85" i="2" s="1"/>
  <c r="R85" i="2"/>
  <c r="S85" i="2"/>
  <c r="U85" i="2"/>
  <c r="CW85" i="2" s="1"/>
  <c r="W85" i="2"/>
  <c r="BL85" i="2" s="1"/>
  <c r="Y85" i="2"/>
  <c r="AA85" i="2"/>
  <c r="AG85" i="2"/>
  <c r="AI85" i="2" s="1"/>
  <c r="AH85" i="2"/>
  <c r="AK85" i="2"/>
  <c r="AM85" i="2"/>
  <c r="AO85" i="2"/>
  <c r="AP85" i="2"/>
  <c r="AV85" i="2"/>
  <c r="BG85" i="2"/>
  <c r="BI85" i="2" s="1"/>
  <c r="BH85" i="2"/>
  <c r="BJ85" i="2"/>
  <c r="BK85" i="2"/>
  <c r="BN85" i="2"/>
  <c r="BO85" i="2"/>
  <c r="CB85" i="2"/>
  <c r="CE85" i="2"/>
  <c r="CF85" i="2"/>
  <c r="CG85" i="2"/>
  <c r="CH85" i="2"/>
  <c r="CI85" i="2"/>
  <c r="CJ85" i="2"/>
  <c r="CV85" i="2"/>
  <c r="CY85" i="2"/>
  <c r="DH85" i="2"/>
  <c r="I86" i="2"/>
  <c r="J86" i="2"/>
  <c r="R86" i="2"/>
  <c r="S86" i="2"/>
  <c r="U86" i="2"/>
  <c r="W86" i="2"/>
  <c r="BN86" i="2" s="1"/>
  <c r="Y86" i="2"/>
  <c r="Z86" i="2" s="1"/>
  <c r="AG86" i="2"/>
  <c r="AH86" i="2"/>
  <c r="AI86" i="2" s="1"/>
  <c r="AK86" i="2"/>
  <c r="AM86" i="2"/>
  <c r="AO86" i="2"/>
  <c r="AP86" i="2"/>
  <c r="AV86" i="2"/>
  <c r="BG86" i="2"/>
  <c r="AA86" i="2" s="1"/>
  <c r="BH86" i="2"/>
  <c r="BI86" i="2" s="1"/>
  <c r="BK86" i="2"/>
  <c r="BL86" i="2"/>
  <c r="BM86" i="2"/>
  <c r="BO86" i="2"/>
  <c r="BP86" i="2"/>
  <c r="BQ86" i="2" s="1"/>
  <c r="CB86" i="2"/>
  <c r="CE86" i="2"/>
  <c r="CI86" i="2"/>
  <c r="CV86" i="2"/>
  <c r="CY86" i="2" s="1"/>
  <c r="CW86" i="2"/>
  <c r="CX86" i="2"/>
  <c r="DH86" i="2"/>
  <c r="I87" i="2"/>
  <c r="J87" i="2" s="1"/>
  <c r="R87" i="2"/>
  <c r="S87" i="2"/>
  <c r="U87" i="2"/>
  <c r="CW87" i="2" s="1"/>
  <c r="W87" i="2"/>
  <c r="BL87" i="2" s="1"/>
  <c r="Y87" i="2"/>
  <c r="AA87" i="2"/>
  <c r="AG87" i="2"/>
  <c r="AI87" i="2" s="1"/>
  <c r="AH87" i="2"/>
  <c r="AK87" i="2"/>
  <c r="AM87" i="2"/>
  <c r="AO87" i="2"/>
  <c r="AP87" i="2"/>
  <c r="AV87" i="2"/>
  <c r="BG87" i="2"/>
  <c r="BI87" i="2" s="1"/>
  <c r="BH87" i="2"/>
  <c r="BJ87" i="2"/>
  <c r="BK87" i="2"/>
  <c r="BN87" i="2"/>
  <c r="BO87" i="2"/>
  <c r="CB87" i="2"/>
  <c r="CE87" i="2"/>
  <c r="CF87" i="2"/>
  <c r="CG87" i="2"/>
  <c r="CH87" i="2"/>
  <c r="CI87" i="2"/>
  <c r="CJ87" i="2"/>
  <c r="CV87" i="2"/>
  <c r="CY87" i="2"/>
  <c r="DH87" i="2"/>
  <c r="I88" i="2"/>
  <c r="J88" i="2"/>
  <c r="R88" i="2"/>
  <c r="S88" i="2"/>
  <c r="U88" i="2"/>
  <c r="W88" i="2"/>
  <c r="BN88" i="2" s="1"/>
  <c r="Y88" i="2"/>
  <c r="Z88" i="2" s="1"/>
  <c r="AG88" i="2"/>
  <c r="AH88" i="2"/>
  <c r="AI88" i="2" s="1"/>
  <c r="AK88" i="2"/>
  <c r="AM88" i="2"/>
  <c r="AO88" i="2"/>
  <c r="AP88" i="2"/>
  <c r="AV88" i="2"/>
  <c r="BG88" i="2"/>
  <c r="AA88" i="2" s="1"/>
  <c r="BH88" i="2"/>
  <c r="BI88" i="2" s="1"/>
  <c r="BK88" i="2"/>
  <c r="BL88" i="2"/>
  <c r="BM88" i="2"/>
  <c r="BO88" i="2"/>
  <c r="BP88" i="2"/>
  <c r="BQ88" i="2" s="1"/>
  <c r="CB88" i="2"/>
  <c r="CE88" i="2"/>
  <c r="CI88" i="2"/>
  <c r="CV88" i="2"/>
  <c r="CY88" i="2" s="1"/>
  <c r="CW88" i="2"/>
  <c r="CX88" i="2"/>
  <c r="DH88" i="2"/>
  <c r="I89" i="2"/>
  <c r="J89" i="2" s="1"/>
  <c r="R89" i="2"/>
  <c r="S89" i="2"/>
  <c r="U89" i="2"/>
  <c r="CW89" i="2" s="1"/>
  <c r="W89" i="2"/>
  <c r="BL89" i="2" s="1"/>
  <c r="Y89" i="2"/>
  <c r="AA89" i="2"/>
  <c r="AG89" i="2"/>
  <c r="AI89" i="2" s="1"/>
  <c r="AH89" i="2"/>
  <c r="AK89" i="2"/>
  <c r="AM89" i="2"/>
  <c r="AO89" i="2"/>
  <c r="AP89" i="2"/>
  <c r="AV89" i="2"/>
  <c r="BG89" i="2"/>
  <c r="BI89" i="2" s="1"/>
  <c r="BH89" i="2"/>
  <c r="BJ89" i="2"/>
  <c r="BK89" i="2"/>
  <c r="BN89" i="2"/>
  <c r="BO89" i="2"/>
  <c r="CB89" i="2"/>
  <c r="CE89" i="2"/>
  <c r="CF89" i="2"/>
  <c r="CG89" i="2"/>
  <c r="CH89" i="2"/>
  <c r="CI89" i="2"/>
  <c r="CJ89" i="2"/>
  <c r="CV89" i="2"/>
  <c r="CY89" i="2"/>
  <c r="DH89" i="2"/>
  <c r="I90" i="2"/>
  <c r="J90" i="2"/>
  <c r="R90" i="2"/>
  <c r="S90" i="2"/>
  <c r="U90" i="2"/>
  <c r="W90" i="2"/>
  <c r="BN90" i="2" s="1"/>
  <c r="Y90" i="2"/>
  <c r="Z90" i="2" s="1"/>
  <c r="AG90" i="2"/>
  <c r="AH90" i="2"/>
  <c r="AI90" i="2" s="1"/>
  <c r="AK90" i="2"/>
  <c r="AM90" i="2"/>
  <c r="AO90" i="2"/>
  <c r="AP90" i="2"/>
  <c r="AV90" i="2"/>
  <c r="BG90" i="2"/>
  <c r="AA90" i="2" s="1"/>
  <c r="BH90" i="2"/>
  <c r="BI90" i="2" s="1"/>
  <c r="BK90" i="2"/>
  <c r="BL90" i="2"/>
  <c r="BM90" i="2"/>
  <c r="BO90" i="2"/>
  <c r="BP90" i="2"/>
  <c r="BQ90" i="2" s="1"/>
  <c r="CB90" i="2"/>
  <c r="CE90" i="2"/>
  <c r="CI90" i="2"/>
  <c r="CV90" i="2"/>
  <c r="CY90" i="2" s="1"/>
  <c r="CW90" i="2"/>
  <c r="CX90" i="2"/>
  <c r="DH90" i="2"/>
  <c r="I91" i="2"/>
  <c r="J91" i="2" s="1"/>
  <c r="R91" i="2"/>
  <c r="S91" i="2"/>
  <c r="U91" i="2"/>
  <c r="CW91" i="2" s="1"/>
  <c r="W91" i="2"/>
  <c r="BL91" i="2" s="1"/>
  <c r="Y91" i="2"/>
  <c r="AA91" i="2"/>
  <c r="AG91" i="2"/>
  <c r="AI91" i="2" s="1"/>
  <c r="AH91" i="2"/>
  <c r="AK91" i="2"/>
  <c r="AM91" i="2"/>
  <c r="AO91" i="2"/>
  <c r="AP91" i="2"/>
  <c r="AV91" i="2"/>
  <c r="BG91" i="2"/>
  <c r="BI91" i="2" s="1"/>
  <c r="BH91" i="2"/>
  <c r="BJ91" i="2"/>
  <c r="BK91" i="2"/>
  <c r="BN91" i="2"/>
  <c r="BO91" i="2"/>
  <c r="CB91" i="2"/>
  <c r="CE91" i="2"/>
  <c r="CF91" i="2"/>
  <c r="CG91" i="2"/>
  <c r="CH91" i="2"/>
  <c r="CI91" i="2"/>
  <c r="CJ91" i="2"/>
  <c r="CV91" i="2"/>
  <c r="CY91" i="2"/>
  <c r="DH91" i="2"/>
  <c r="I92" i="2"/>
  <c r="J92" i="2"/>
  <c r="R92" i="2"/>
  <c r="S92" i="2"/>
  <c r="U92" i="2"/>
  <c r="W92" i="2"/>
  <c r="BN92" i="2" s="1"/>
  <c r="Y92" i="2"/>
  <c r="Z92" i="2" s="1"/>
  <c r="AG92" i="2"/>
  <c r="AH92" i="2"/>
  <c r="AI92" i="2" s="1"/>
  <c r="AK92" i="2"/>
  <c r="AM92" i="2"/>
  <c r="AO92" i="2"/>
  <c r="AP92" i="2"/>
  <c r="AV92" i="2"/>
  <c r="BG92" i="2"/>
  <c r="AA92" i="2" s="1"/>
  <c r="BH92" i="2"/>
  <c r="BI92" i="2" s="1"/>
  <c r="BK92" i="2"/>
  <c r="BL92" i="2"/>
  <c r="BM92" i="2"/>
  <c r="BO92" i="2"/>
  <c r="BP92" i="2"/>
  <c r="BQ92" i="2" s="1"/>
  <c r="CB92" i="2"/>
  <c r="CE92" i="2"/>
  <c r="CI92" i="2"/>
  <c r="CV92" i="2"/>
  <c r="CY92" i="2" s="1"/>
  <c r="CW92" i="2"/>
  <c r="CX92" i="2"/>
  <c r="DH92" i="2"/>
  <c r="I93" i="2"/>
  <c r="J93" i="2" s="1"/>
  <c r="R93" i="2"/>
  <c r="S93" i="2"/>
  <c r="U93" i="2"/>
  <c r="CW93" i="2" s="1"/>
  <c r="W93" i="2"/>
  <c r="BL93" i="2" s="1"/>
  <c r="Y93" i="2"/>
  <c r="AA93" i="2"/>
  <c r="AG93" i="2"/>
  <c r="AI93" i="2" s="1"/>
  <c r="AH93" i="2"/>
  <c r="AK93" i="2"/>
  <c r="AM93" i="2"/>
  <c r="AO93" i="2"/>
  <c r="AP93" i="2"/>
  <c r="AV93" i="2"/>
  <c r="BG93" i="2"/>
  <c r="BI93" i="2" s="1"/>
  <c r="BH93" i="2"/>
  <c r="BJ93" i="2"/>
  <c r="BK93" i="2"/>
  <c r="BN93" i="2"/>
  <c r="BO93" i="2"/>
  <c r="CB93" i="2"/>
  <c r="CE93" i="2"/>
  <c r="CF93" i="2"/>
  <c r="CG93" i="2"/>
  <c r="CH93" i="2"/>
  <c r="CI93" i="2"/>
  <c r="CJ93" i="2"/>
  <c r="CV93" i="2"/>
  <c r="CY93" i="2"/>
  <c r="DH93" i="2"/>
  <c r="I94" i="2"/>
  <c r="J94" i="2"/>
  <c r="R94" i="2"/>
  <c r="S94" i="2"/>
  <c r="U94" i="2"/>
  <c r="W94" i="2"/>
  <c r="BN94" i="2" s="1"/>
  <c r="Y94" i="2"/>
  <c r="Z94" i="2" s="1"/>
  <c r="AG94" i="2"/>
  <c r="AH94" i="2"/>
  <c r="AI94" i="2" s="1"/>
  <c r="AK94" i="2"/>
  <c r="AM94" i="2"/>
  <c r="AO94" i="2"/>
  <c r="AP94" i="2"/>
  <c r="AV94" i="2"/>
  <c r="BG94" i="2"/>
  <c r="AA94" i="2" s="1"/>
  <c r="BH94" i="2"/>
  <c r="BI94" i="2" s="1"/>
  <c r="BK94" i="2"/>
  <c r="BL94" i="2"/>
  <c r="BM94" i="2"/>
  <c r="BO94" i="2"/>
  <c r="BP94" i="2"/>
  <c r="BQ94" i="2" s="1"/>
  <c r="CB94" i="2"/>
  <c r="CE94" i="2"/>
  <c r="CI94" i="2"/>
  <c r="CV94" i="2"/>
  <c r="CY94" i="2" s="1"/>
  <c r="CW94" i="2"/>
  <c r="CX94" i="2"/>
  <c r="DH94" i="2"/>
  <c r="I95" i="2"/>
  <c r="J95" i="2" s="1"/>
  <c r="R95" i="2"/>
  <c r="S95" i="2"/>
  <c r="U95" i="2"/>
  <c r="CW95" i="2" s="1"/>
  <c r="W95" i="2"/>
  <c r="BL95" i="2" s="1"/>
  <c r="Y95" i="2"/>
  <c r="AA95" i="2"/>
  <c r="AG95" i="2"/>
  <c r="AI95" i="2" s="1"/>
  <c r="AH95" i="2"/>
  <c r="AK95" i="2"/>
  <c r="AM95" i="2"/>
  <c r="AO95" i="2"/>
  <c r="AP95" i="2"/>
  <c r="AV95" i="2"/>
  <c r="BG95" i="2"/>
  <c r="BI95" i="2" s="1"/>
  <c r="BH95" i="2"/>
  <c r="BJ95" i="2"/>
  <c r="BK95" i="2"/>
  <c r="BN95" i="2"/>
  <c r="BO95" i="2"/>
  <c r="CB95" i="2"/>
  <c r="CE95" i="2"/>
  <c r="CF95" i="2"/>
  <c r="CG95" i="2"/>
  <c r="CH95" i="2"/>
  <c r="CI95" i="2"/>
  <c r="CJ95" i="2"/>
  <c r="CV95" i="2"/>
  <c r="CY95" i="2"/>
  <c r="DH95" i="2"/>
  <c r="I96" i="2"/>
  <c r="J96" i="2"/>
  <c r="R96" i="2"/>
  <c r="S96" i="2"/>
  <c r="U96" i="2"/>
  <c r="W96" i="2"/>
  <c r="BN96" i="2" s="1"/>
  <c r="Y96" i="2"/>
  <c r="Z96" i="2" s="1"/>
  <c r="AG96" i="2"/>
  <c r="AH96" i="2"/>
  <c r="AI96" i="2" s="1"/>
  <c r="AK96" i="2"/>
  <c r="AM96" i="2"/>
  <c r="AO96" i="2"/>
  <c r="AP96" i="2"/>
  <c r="AV96" i="2"/>
  <c r="BG96" i="2"/>
  <c r="AA96" i="2" s="1"/>
  <c r="BH96" i="2"/>
  <c r="BI96" i="2" s="1"/>
  <c r="BK96" i="2"/>
  <c r="BL96" i="2"/>
  <c r="BM96" i="2"/>
  <c r="BO96" i="2"/>
  <c r="BP96" i="2"/>
  <c r="BQ96" i="2" s="1"/>
  <c r="CB96" i="2"/>
  <c r="CE96" i="2"/>
  <c r="CI96" i="2"/>
  <c r="CV96" i="2"/>
  <c r="CY96" i="2" s="1"/>
  <c r="CW96" i="2"/>
  <c r="CX96" i="2"/>
  <c r="DH96" i="2"/>
  <c r="I97" i="2"/>
  <c r="J97" i="2" s="1"/>
  <c r="R97" i="2"/>
  <c r="S97" i="2"/>
  <c r="U97" i="2"/>
  <c r="CW97" i="2" s="1"/>
  <c r="W97" i="2"/>
  <c r="BL97" i="2" s="1"/>
  <c r="Y97" i="2"/>
  <c r="AA97" i="2"/>
  <c r="AG97" i="2"/>
  <c r="AI97" i="2" s="1"/>
  <c r="AH97" i="2"/>
  <c r="AK97" i="2"/>
  <c r="AM97" i="2"/>
  <c r="AO97" i="2"/>
  <c r="AP97" i="2"/>
  <c r="AV97" i="2"/>
  <c r="BG97" i="2"/>
  <c r="BI97" i="2" s="1"/>
  <c r="BH97" i="2"/>
  <c r="BJ97" i="2"/>
  <c r="BK97" i="2"/>
  <c r="BN97" i="2"/>
  <c r="BO97" i="2"/>
  <c r="CB97" i="2"/>
  <c r="CE97" i="2"/>
  <c r="CF97" i="2"/>
  <c r="CG97" i="2"/>
  <c r="CH97" i="2"/>
  <c r="CI97" i="2"/>
  <c r="CJ97" i="2"/>
  <c r="CV97" i="2"/>
  <c r="CY97" i="2"/>
  <c r="DH97" i="2"/>
  <c r="I98" i="2"/>
  <c r="J98" i="2"/>
  <c r="R98" i="2"/>
  <c r="S98" i="2"/>
  <c r="U98" i="2"/>
  <c r="W98" i="2"/>
  <c r="BN98" i="2" s="1"/>
  <c r="Y98" i="2"/>
  <c r="Z98" i="2" s="1"/>
  <c r="AG98" i="2"/>
  <c r="AH98" i="2"/>
  <c r="AI98" i="2" s="1"/>
  <c r="AK98" i="2"/>
  <c r="AM98" i="2"/>
  <c r="AO98" i="2"/>
  <c r="AP98" i="2"/>
  <c r="AV98" i="2"/>
  <c r="BG98" i="2"/>
  <c r="AA98" i="2" s="1"/>
  <c r="BH98" i="2"/>
  <c r="BI98" i="2" s="1"/>
  <c r="BK98" i="2"/>
  <c r="BL98" i="2"/>
  <c r="BM98" i="2"/>
  <c r="BO98" i="2"/>
  <c r="BP98" i="2"/>
  <c r="BQ98" i="2" s="1"/>
  <c r="CB98" i="2"/>
  <c r="CE98" i="2"/>
  <c r="CI98" i="2"/>
  <c r="CV98" i="2"/>
  <c r="CY98" i="2" s="1"/>
  <c r="CW98" i="2"/>
  <c r="CX98" i="2"/>
  <c r="DH98" i="2"/>
  <c r="I99" i="2"/>
  <c r="J99" i="2" s="1"/>
  <c r="R99" i="2"/>
  <c r="S99" i="2"/>
  <c r="U99" i="2"/>
  <c r="CW99" i="2" s="1"/>
  <c r="W99" i="2"/>
  <c r="BL99" i="2" s="1"/>
  <c r="Y99" i="2"/>
  <c r="AA99" i="2"/>
  <c r="AG99" i="2"/>
  <c r="AI99" i="2" s="1"/>
  <c r="AH99" i="2"/>
  <c r="AK99" i="2"/>
  <c r="AM99" i="2"/>
  <c r="AO99" i="2"/>
  <c r="AP99" i="2"/>
  <c r="AV99" i="2"/>
  <c r="BG99" i="2"/>
  <c r="BI99" i="2" s="1"/>
  <c r="BH99" i="2"/>
  <c r="BJ99" i="2"/>
  <c r="BK99" i="2"/>
  <c r="BN99" i="2"/>
  <c r="BO99" i="2"/>
  <c r="CB99" i="2"/>
  <c r="CE99" i="2"/>
  <c r="CF99" i="2"/>
  <c r="CG99" i="2"/>
  <c r="CH99" i="2"/>
  <c r="CI99" i="2"/>
  <c r="CJ99" i="2"/>
  <c r="CV99" i="2"/>
  <c r="CY99" i="2"/>
  <c r="DH99" i="2"/>
  <c r="I100" i="2"/>
  <c r="J100" i="2"/>
  <c r="R100" i="2"/>
  <c r="S100" i="2"/>
  <c r="U100" i="2"/>
  <c r="W100" i="2"/>
  <c r="BN100" i="2" s="1"/>
  <c r="Y100" i="2"/>
  <c r="Z100" i="2" s="1"/>
  <c r="AG100" i="2"/>
  <c r="AH100" i="2"/>
  <c r="AI100" i="2" s="1"/>
  <c r="AK100" i="2"/>
  <c r="AM100" i="2"/>
  <c r="AO100" i="2"/>
  <c r="AP100" i="2"/>
  <c r="AV100" i="2"/>
  <c r="BG100" i="2"/>
  <c r="AA100" i="2" s="1"/>
  <c r="BH100" i="2"/>
  <c r="BI100" i="2" s="1"/>
  <c r="BK100" i="2"/>
  <c r="BL100" i="2"/>
  <c r="BM100" i="2"/>
  <c r="BO100" i="2"/>
  <c r="BP100" i="2"/>
  <c r="BQ100" i="2" s="1"/>
  <c r="CB100" i="2"/>
  <c r="CE100" i="2"/>
  <c r="CI100" i="2"/>
  <c r="CV100" i="2"/>
  <c r="CY100" i="2" s="1"/>
  <c r="CW100" i="2"/>
  <c r="CX100" i="2"/>
  <c r="DH100" i="2"/>
  <c r="I101" i="2"/>
  <c r="J101" i="2" s="1"/>
  <c r="R101" i="2"/>
  <c r="S101" i="2"/>
  <c r="U101" i="2"/>
  <c r="CW101" i="2" s="1"/>
  <c r="W101" i="2"/>
  <c r="BL101" i="2" s="1"/>
  <c r="Y101" i="2"/>
  <c r="AA101" i="2"/>
  <c r="AG101" i="2"/>
  <c r="AI101" i="2" s="1"/>
  <c r="AH101" i="2"/>
  <c r="AK101" i="2"/>
  <c r="AM101" i="2"/>
  <c r="AO101" i="2"/>
  <c r="AP101" i="2"/>
  <c r="AV101" i="2"/>
  <c r="BG101" i="2"/>
  <c r="BI101" i="2" s="1"/>
  <c r="BH101" i="2"/>
  <c r="BJ101" i="2"/>
  <c r="BK101" i="2"/>
  <c r="BN101" i="2"/>
  <c r="BO101" i="2"/>
  <c r="CB101" i="2"/>
  <c r="CE101" i="2"/>
  <c r="CF101" i="2"/>
  <c r="CG101" i="2"/>
  <c r="CH101" i="2"/>
  <c r="CI101" i="2"/>
  <c r="CJ101" i="2"/>
  <c r="CV101" i="2"/>
  <c r="CY101" i="2"/>
  <c r="DH101" i="2"/>
  <c r="I102" i="2"/>
  <c r="J102" i="2"/>
  <c r="R102" i="2"/>
  <c r="S102" i="2"/>
  <c r="U102" i="2"/>
  <c r="W102" i="2"/>
  <c r="BN102" i="2" s="1"/>
  <c r="Y102" i="2"/>
  <c r="Z102" i="2" s="1"/>
  <c r="AG102" i="2"/>
  <c r="AH102" i="2"/>
  <c r="AI102" i="2" s="1"/>
  <c r="AK102" i="2"/>
  <c r="AM102" i="2"/>
  <c r="AO102" i="2"/>
  <c r="AP102" i="2"/>
  <c r="AV102" i="2"/>
  <c r="BG102" i="2"/>
  <c r="AA102" i="2" s="1"/>
  <c r="BH102" i="2"/>
  <c r="BI102" i="2" s="1"/>
  <c r="BK102" i="2"/>
  <c r="BL102" i="2"/>
  <c r="BM102" i="2"/>
  <c r="BO102" i="2"/>
  <c r="BP102" i="2"/>
  <c r="BQ102" i="2" s="1"/>
  <c r="CB102" i="2"/>
  <c r="CE102" i="2"/>
  <c r="CI102" i="2"/>
  <c r="CV102" i="2"/>
  <c r="CY102" i="2" s="1"/>
  <c r="CW102" i="2"/>
  <c r="CX102" i="2"/>
  <c r="DH102" i="2"/>
  <c r="I103" i="2"/>
  <c r="J103" i="2" s="1"/>
  <c r="R103" i="2"/>
  <c r="S103" i="2"/>
  <c r="U103" i="2"/>
  <c r="CW103" i="2" s="1"/>
  <c r="W103" i="2"/>
  <c r="BL103" i="2" s="1"/>
  <c r="Y103" i="2"/>
  <c r="AA103" i="2"/>
  <c r="AG103" i="2"/>
  <c r="AI103" i="2" s="1"/>
  <c r="AH103" i="2"/>
  <c r="AK103" i="2"/>
  <c r="AM103" i="2"/>
  <c r="AO103" i="2"/>
  <c r="AP103" i="2"/>
  <c r="AV103" i="2"/>
  <c r="BG103" i="2"/>
  <c r="BI103" i="2" s="1"/>
  <c r="BH103" i="2"/>
  <c r="BJ103" i="2"/>
  <c r="BK103" i="2"/>
  <c r="BN103" i="2"/>
  <c r="BO103" i="2"/>
  <c r="CB103" i="2"/>
  <c r="CE103" i="2"/>
  <c r="CF103" i="2"/>
  <c r="CG103" i="2"/>
  <c r="CH103" i="2"/>
  <c r="CI103" i="2"/>
  <c r="CJ103" i="2"/>
  <c r="CV103" i="2"/>
  <c r="CY103" i="2"/>
  <c r="DH103" i="2"/>
  <c r="I104" i="2"/>
  <c r="J104" i="2"/>
  <c r="R104" i="2"/>
  <c r="S104" i="2"/>
  <c r="U104" i="2"/>
  <c r="W104" i="2"/>
  <c r="BN104" i="2" s="1"/>
  <c r="Y104" i="2"/>
  <c r="AG104" i="2"/>
  <c r="AH104" i="2"/>
  <c r="AI104" i="2" s="1"/>
  <c r="AK104" i="2"/>
  <c r="AM104" i="2"/>
  <c r="AO104" i="2"/>
  <c r="AP104" i="2"/>
  <c r="AV104" i="2"/>
  <c r="BG104" i="2"/>
  <c r="AA104" i="2" s="1"/>
  <c r="BH104" i="2"/>
  <c r="BI104" i="2" s="1"/>
  <c r="BK104" i="2"/>
  <c r="BL104" i="2"/>
  <c r="BM104" i="2"/>
  <c r="BO104" i="2"/>
  <c r="BP104" i="2"/>
  <c r="BQ104" i="2" s="1"/>
  <c r="CB104" i="2"/>
  <c r="CE104" i="2"/>
  <c r="CI104" i="2"/>
  <c r="CV104" i="2"/>
  <c r="CY104" i="2" s="1"/>
  <c r="CW104" i="2"/>
  <c r="CX104" i="2"/>
  <c r="DH104" i="2"/>
  <c r="I105" i="2"/>
  <c r="J105" i="2" s="1"/>
  <c r="R105" i="2"/>
  <c r="S105" i="2"/>
  <c r="U105" i="2"/>
  <c r="CY105" i="2" s="1"/>
  <c r="W105" i="2"/>
  <c r="BL105" i="2" s="1"/>
  <c r="Y105" i="2"/>
  <c r="AA105" i="2"/>
  <c r="AG105" i="2"/>
  <c r="AI105" i="2" s="1"/>
  <c r="AH105" i="2"/>
  <c r="AK105" i="2"/>
  <c r="AM105" i="2"/>
  <c r="AO105" i="2"/>
  <c r="AP105" i="2"/>
  <c r="AV105" i="2"/>
  <c r="BG105" i="2"/>
  <c r="BI105" i="2" s="1"/>
  <c r="BH105" i="2"/>
  <c r="BJ105" i="2"/>
  <c r="BK105" i="2"/>
  <c r="BN105" i="2"/>
  <c r="BO105" i="2"/>
  <c r="CB105" i="2"/>
  <c r="CE105" i="2"/>
  <c r="CF105" i="2"/>
  <c r="CG105" i="2"/>
  <c r="CH105" i="2"/>
  <c r="CI105" i="2"/>
  <c r="CJ105" i="2"/>
  <c r="CV105" i="2"/>
  <c r="DH105" i="2"/>
  <c r="I106" i="2"/>
  <c r="J106" i="2"/>
  <c r="R106" i="2"/>
  <c r="S106" i="2"/>
  <c r="U106" i="2"/>
  <c r="W106" i="2"/>
  <c r="BN106" i="2" s="1"/>
  <c r="Y106" i="2"/>
  <c r="AG106" i="2"/>
  <c r="AH106" i="2"/>
  <c r="AI106" i="2" s="1"/>
  <c r="AK106" i="2"/>
  <c r="AM106" i="2"/>
  <c r="AO106" i="2"/>
  <c r="AP106" i="2"/>
  <c r="AV106" i="2"/>
  <c r="BG106" i="2"/>
  <c r="AA106" i="2" s="1"/>
  <c r="BH106" i="2"/>
  <c r="BI106" i="2" s="1"/>
  <c r="BK106" i="2"/>
  <c r="BL106" i="2"/>
  <c r="BM106" i="2"/>
  <c r="BO106" i="2"/>
  <c r="BP106" i="2"/>
  <c r="BQ106" i="2" s="1"/>
  <c r="CB106" i="2"/>
  <c r="CE106" i="2"/>
  <c r="CI106" i="2"/>
  <c r="CV106" i="2"/>
  <c r="CY106" i="2" s="1"/>
  <c r="CW106" i="2"/>
  <c r="CX106" i="2"/>
  <c r="DH106" i="2"/>
  <c r="I107" i="2"/>
  <c r="J107" i="2" s="1"/>
  <c r="R107" i="2"/>
  <c r="S107" i="2"/>
  <c r="U107" i="2"/>
  <c r="W107" i="2"/>
  <c r="Y107" i="2"/>
  <c r="AG107" i="2"/>
  <c r="AI107" i="2" s="1"/>
  <c r="AH107" i="2"/>
  <c r="AK107" i="2"/>
  <c r="AM107" i="2"/>
  <c r="AO107" i="2"/>
  <c r="AP107" i="2"/>
  <c r="AV107" i="2"/>
  <c r="BG107" i="2"/>
  <c r="BI107" i="2" s="1"/>
  <c r="BH107" i="2"/>
  <c r="BK107" i="2"/>
  <c r="BN107" i="2"/>
  <c r="BO107" i="2"/>
  <c r="CB107" i="2"/>
  <c r="CE107" i="2"/>
  <c r="CF107" i="2"/>
  <c r="CG107" i="2"/>
  <c r="CH107" i="2"/>
  <c r="CI107" i="2"/>
  <c r="CJ107" i="2"/>
  <c r="CV107" i="2"/>
  <c r="DH107" i="2"/>
  <c r="I108" i="2"/>
  <c r="J108" i="2"/>
  <c r="R108" i="2"/>
  <c r="S108" i="2"/>
  <c r="U108" i="2"/>
  <c r="W108" i="2"/>
  <c r="BN108" i="2" s="1"/>
  <c r="Y108" i="2"/>
  <c r="CI108" i="2" s="1"/>
  <c r="Z108" i="2"/>
  <c r="AG108" i="2"/>
  <c r="AH108" i="2"/>
  <c r="AI108" i="2"/>
  <c r="AK108" i="2"/>
  <c r="AM108" i="2"/>
  <c r="AO108" i="2"/>
  <c r="AP108" i="2"/>
  <c r="AV108" i="2"/>
  <c r="BG108" i="2"/>
  <c r="AA108" i="2" s="1"/>
  <c r="BH108" i="2"/>
  <c r="BI108" i="2"/>
  <c r="BK108" i="2"/>
  <c r="BL108" i="2"/>
  <c r="BM108" i="2"/>
  <c r="BO108" i="2"/>
  <c r="BP108" i="2"/>
  <c r="BQ108" i="2" s="1"/>
  <c r="CB108" i="2"/>
  <c r="CE108" i="2"/>
  <c r="CF108" i="2"/>
  <c r="CV108" i="2"/>
  <c r="CY108" i="2" s="1"/>
  <c r="CW108" i="2"/>
  <c r="CX108" i="2"/>
  <c r="DH108" i="2"/>
  <c r="I109" i="2"/>
  <c r="J109" i="2"/>
  <c r="R109" i="2"/>
  <c r="S109" i="2"/>
  <c r="U109" i="2"/>
  <c r="CY109" i="2" s="1"/>
  <c r="W109" i="2"/>
  <c r="BK109" i="2" s="1"/>
  <c r="Y109" i="2"/>
  <c r="AG109" i="2"/>
  <c r="AI109" i="2" s="1"/>
  <c r="AH109" i="2"/>
  <c r="AK109" i="2"/>
  <c r="AM109" i="2"/>
  <c r="AO109" i="2"/>
  <c r="AP109" i="2"/>
  <c r="AV109" i="2"/>
  <c r="BG109" i="2"/>
  <c r="BI109" i="2" s="1"/>
  <c r="BH109" i="2"/>
  <c r="BJ109" i="2"/>
  <c r="CB109" i="2"/>
  <c r="CE109" i="2"/>
  <c r="CF109" i="2"/>
  <c r="CG109" i="2"/>
  <c r="CH109" i="2"/>
  <c r="CI109" i="2"/>
  <c r="CJ109" i="2"/>
  <c r="CV109" i="2"/>
  <c r="DH109" i="2"/>
  <c r="I110" i="2"/>
  <c r="J110" i="2"/>
  <c r="R110" i="2"/>
  <c r="S110" i="2"/>
  <c r="U110" i="2"/>
  <c r="W110" i="2"/>
  <c r="BN110" i="2" s="1"/>
  <c r="Y110" i="2"/>
  <c r="Z110" i="2"/>
  <c r="AG110" i="2"/>
  <c r="AH110" i="2"/>
  <c r="AI110" i="2"/>
  <c r="AK110" i="2"/>
  <c r="AM110" i="2"/>
  <c r="AO110" i="2"/>
  <c r="AP110" i="2"/>
  <c r="AV110" i="2"/>
  <c r="BG110" i="2"/>
  <c r="AA110" i="2" s="1"/>
  <c r="BH110" i="2"/>
  <c r="BI110" i="2"/>
  <c r="BK110" i="2"/>
  <c r="BL110" i="2"/>
  <c r="BM110" i="2"/>
  <c r="BO110" i="2"/>
  <c r="BP110" i="2"/>
  <c r="BQ110" i="2"/>
  <c r="CB110" i="2"/>
  <c r="CE110" i="2"/>
  <c r="CF110" i="2"/>
  <c r="CI110" i="2"/>
  <c r="CV110" i="2"/>
  <c r="CY110" i="2" s="1"/>
  <c r="CW110" i="2"/>
  <c r="CX110" i="2"/>
  <c r="DH110" i="2"/>
  <c r="I111" i="2"/>
  <c r="J111" i="2"/>
  <c r="R111" i="2"/>
  <c r="S111" i="2"/>
  <c r="U111" i="2"/>
  <c r="CW111" i="2" s="1"/>
  <c r="W111" i="2"/>
  <c r="BN111" i="2" s="1"/>
  <c r="Y111" i="2"/>
  <c r="AG111" i="2"/>
  <c r="AI111" i="2" s="1"/>
  <c r="AH111" i="2"/>
  <c r="AK111" i="2"/>
  <c r="AM111" i="2"/>
  <c r="AO111" i="2"/>
  <c r="AP111" i="2"/>
  <c r="AV111" i="2"/>
  <c r="BG111" i="2"/>
  <c r="BI111" i="2" s="1"/>
  <c r="BH111" i="2"/>
  <c r="BJ111" i="2"/>
  <c r="BK111" i="2"/>
  <c r="CB111" i="2"/>
  <c r="CE111" i="2"/>
  <c r="CF111" i="2"/>
  <c r="CG111" i="2"/>
  <c r="CH111" i="2"/>
  <c r="CI111" i="2"/>
  <c r="CJ111" i="2"/>
  <c r="CV111" i="2"/>
  <c r="CY111" i="2" s="1"/>
  <c r="DH111" i="2"/>
  <c r="I112" i="2"/>
  <c r="J112" i="2"/>
  <c r="R112" i="2"/>
  <c r="S112" i="2"/>
  <c r="U112" i="2"/>
  <c r="W112" i="2"/>
  <c r="BN112" i="2" s="1"/>
  <c r="Y112" i="2"/>
  <c r="CG112" i="2" s="1"/>
  <c r="Z112" i="2"/>
  <c r="AG112" i="2"/>
  <c r="AI112" i="2" s="1"/>
  <c r="AH112" i="2"/>
  <c r="AK112" i="2"/>
  <c r="AM112" i="2"/>
  <c r="AO112" i="2"/>
  <c r="AP112" i="2"/>
  <c r="AV112" i="2"/>
  <c r="BG112" i="2"/>
  <c r="BI112" i="2" s="1"/>
  <c r="BH112" i="2"/>
  <c r="BK112" i="2"/>
  <c r="BL112" i="2"/>
  <c r="BM112" i="2"/>
  <c r="BO112" i="2"/>
  <c r="BP112" i="2"/>
  <c r="BQ112" i="2"/>
  <c r="CK112" i="2" s="1"/>
  <c r="CB112" i="2"/>
  <c r="CE112" i="2"/>
  <c r="CF112" i="2"/>
  <c r="CI112" i="2"/>
  <c r="CJ112" i="2"/>
  <c r="CV112" i="2"/>
  <c r="CY112" i="2" s="1"/>
  <c r="CW112" i="2"/>
  <c r="CX112" i="2"/>
  <c r="DH112" i="2"/>
  <c r="I113" i="2"/>
  <c r="J113" i="2" s="1"/>
  <c r="R113" i="2"/>
  <c r="S113" i="2"/>
  <c r="U113" i="2"/>
  <c r="CX113" i="2" s="1"/>
  <c r="W113" i="2"/>
  <c r="Y113" i="2"/>
  <c r="Z113" i="2"/>
  <c r="AA113" i="2"/>
  <c r="AG113" i="2"/>
  <c r="AH113" i="2"/>
  <c r="AI113" i="2"/>
  <c r="AK113" i="2"/>
  <c r="AM113" i="2"/>
  <c r="AO113" i="2"/>
  <c r="AP113" i="2"/>
  <c r="AV113" i="2"/>
  <c r="BG113" i="2"/>
  <c r="BH113" i="2"/>
  <c r="BI113" i="2"/>
  <c r="BJ113" i="2"/>
  <c r="BK113" i="2"/>
  <c r="BM113" i="2"/>
  <c r="BN113" i="2"/>
  <c r="BO113" i="2"/>
  <c r="CB113" i="2"/>
  <c r="CE113" i="2"/>
  <c r="CF113" i="2"/>
  <c r="CG113" i="2"/>
  <c r="CH113" i="2"/>
  <c r="CI113" i="2"/>
  <c r="CJ113" i="2"/>
  <c r="CV113" i="2"/>
  <c r="CY113" i="2" s="1"/>
  <c r="CW113" i="2"/>
  <c r="DH113" i="2"/>
  <c r="I114" i="2"/>
  <c r="J114" i="2" s="1"/>
  <c r="R114" i="2"/>
  <c r="S114" i="2"/>
  <c r="U114" i="2"/>
  <c r="CX114" i="2" s="1"/>
  <c r="W114" i="2"/>
  <c r="Y114" i="2"/>
  <c r="CH114" i="2" s="1"/>
  <c r="Z114" i="2"/>
  <c r="AA114" i="2"/>
  <c r="AG114" i="2"/>
  <c r="AH114" i="2"/>
  <c r="AI114" i="2"/>
  <c r="AK114" i="2"/>
  <c r="AM114" i="2"/>
  <c r="AO114" i="2"/>
  <c r="AP114" i="2"/>
  <c r="AV114" i="2"/>
  <c r="BG114" i="2"/>
  <c r="BH114" i="2"/>
  <c r="BI114" i="2"/>
  <c r="BJ114" i="2"/>
  <c r="BK114" i="2"/>
  <c r="BL114" i="2"/>
  <c r="BM114" i="2"/>
  <c r="BN114" i="2"/>
  <c r="BO114" i="2"/>
  <c r="BP114" i="2"/>
  <c r="BQ114" i="2"/>
  <c r="CD114" i="2" s="1"/>
  <c r="CB114" i="2"/>
  <c r="CE114" i="2"/>
  <c r="CF114" i="2"/>
  <c r="CG114" i="2"/>
  <c r="CI114" i="2"/>
  <c r="CJ114" i="2"/>
  <c r="CK114" i="2"/>
  <c r="CV114" i="2"/>
  <c r="CY114" i="2"/>
  <c r="DH114" i="2"/>
  <c r="I115" i="2"/>
  <c r="J115" i="2"/>
  <c r="R115" i="2"/>
  <c r="S115" i="2"/>
  <c r="U115" i="2"/>
  <c r="CX115" i="2" s="1"/>
  <c r="W115" i="2"/>
  <c r="Z115" i="2" s="1"/>
  <c r="Y115" i="2"/>
  <c r="CH115" i="2" s="1"/>
  <c r="AG115" i="2"/>
  <c r="AI115" i="2" s="1"/>
  <c r="AH115" i="2"/>
  <c r="AK115" i="2"/>
  <c r="AM115" i="2"/>
  <c r="AO115" i="2"/>
  <c r="AP115" i="2"/>
  <c r="AV115" i="2"/>
  <c r="BG115" i="2"/>
  <c r="AA115" i="2" s="1"/>
  <c r="BH115" i="2"/>
  <c r="BI115" i="2" s="1"/>
  <c r="BK115" i="2"/>
  <c r="BL115" i="2"/>
  <c r="BO115" i="2"/>
  <c r="BQ115" i="2" s="1"/>
  <c r="BP115" i="2"/>
  <c r="CB115" i="2"/>
  <c r="CE115" i="2"/>
  <c r="CI115" i="2"/>
  <c r="CV115" i="2"/>
  <c r="CY115" i="2" s="1"/>
  <c r="CW115" i="2"/>
  <c r="DH115" i="2"/>
  <c r="I116" i="2"/>
  <c r="J116" i="2" s="1"/>
  <c r="R116" i="2"/>
  <c r="S116" i="2"/>
  <c r="U116" i="2"/>
  <c r="CX116" i="2" s="1"/>
  <c r="W116" i="2"/>
  <c r="Y116" i="2"/>
  <c r="CH116" i="2" s="1"/>
  <c r="Z116" i="2"/>
  <c r="AA116" i="2"/>
  <c r="AG116" i="2"/>
  <c r="AH116" i="2"/>
  <c r="AI116" i="2"/>
  <c r="AK116" i="2"/>
  <c r="AM116" i="2"/>
  <c r="AO116" i="2"/>
  <c r="AP116" i="2"/>
  <c r="AV116" i="2"/>
  <c r="BG116" i="2"/>
  <c r="BH116" i="2"/>
  <c r="BI116" i="2"/>
  <c r="BJ116" i="2"/>
  <c r="BK116" i="2"/>
  <c r="BL116" i="2"/>
  <c r="BM116" i="2"/>
  <c r="BN116" i="2"/>
  <c r="BO116" i="2"/>
  <c r="BP116" i="2"/>
  <c r="BQ116" i="2"/>
  <c r="CD116" i="2" s="1"/>
  <c r="CB116" i="2"/>
  <c r="CE116" i="2"/>
  <c r="CF116" i="2"/>
  <c r="CG116" i="2"/>
  <c r="CI116" i="2"/>
  <c r="CJ116" i="2"/>
  <c r="CK116" i="2"/>
  <c r="CV116" i="2"/>
  <c r="CY116" i="2"/>
  <c r="DH116" i="2"/>
  <c r="I117" i="2"/>
  <c r="J117" i="2"/>
  <c r="R117" i="2"/>
  <c r="S117" i="2"/>
  <c r="U117" i="2"/>
  <c r="CX117" i="2" s="1"/>
  <c r="W117" i="2"/>
  <c r="Z117" i="2" s="1"/>
  <c r="Y117" i="2"/>
  <c r="CH117" i="2" s="1"/>
  <c r="AG117" i="2"/>
  <c r="AI117" i="2" s="1"/>
  <c r="AH117" i="2"/>
  <c r="AK117" i="2"/>
  <c r="AM117" i="2"/>
  <c r="AO117" i="2"/>
  <c r="AP117" i="2"/>
  <c r="AV117" i="2"/>
  <c r="BG117" i="2"/>
  <c r="AA117" i="2" s="1"/>
  <c r="BH117" i="2"/>
  <c r="BI117" i="2" s="1"/>
  <c r="BK117" i="2"/>
  <c r="BL117" i="2"/>
  <c r="BO117" i="2"/>
  <c r="BQ117" i="2" s="1"/>
  <c r="BP117" i="2"/>
  <c r="CB117" i="2"/>
  <c r="CE117" i="2"/>
  <c r="CI117" i="2"/>
  <c r="CV117" i="2"/>
  <c r="CY117" i="2" s="1"/>
  <c r="CW117" i="2"/>
  <c r="DH117" i="2"/>
  <c r="I118" i="2"/>
  <c r="J118" i="2" s="1"/>
  <c r="R118" i="2"/>
  <c r="S118" i="2"/>
  <c r="U118" i="2"/>
  <c r="CX118" i="2" s="1"/>
  <c r="W118" i="2"/>
  <c r="Y118" i="2"/>
  <c r="CH118" i="2" s="1"/>
  <c r="Z118" i="2"/>
  <c r="AA118" i="2"/>
  <c r="AG118" i="2"/>
  <c r="AH118" i="2"/>
  <c r="AI118" i="2"/>
  <c r="AK118" i="2"/>
  <c r="AM118" i="2"/>
  <c r="AO118" i="2"/>
  <c r="AP118" i="2"/>
  <c r="AV118" i="2"/>
  <c r="BG118" i="2"/>
  <c r="BH118" i="2"/>
  <c r="BI118" i="2"/>
  <c r="BJ118" i="2"/>
  <c r="BK118" i="2"/>
  <c r="BL118" i="2"/>
  <c r="BM118" i="2"/>
  <c r="BN118" i="2"/>
  <c r="BO118" i="2"/>
  <c r="BP118" i="2"/>
  <c r="BQ118" i="2"/>
  <c r="CD118" i="2" s="1"/>
  <c r="CB118" i="2"/>
  <c r="CE118" i="2"/>
  <c r="CF118" i="2"/>
  <c r="CG118" i="2"/>
  <c r="CI118" i="2"/>
  <c r="CJ118" i="2"/>
  <c r="CK118" i="2"/>
  <c r="CV118" i="2"/>
  <c r="CY118" i="2"/>
  <c r="DH118" i="2"/>
  <c r="I119" i="2"/>
  <c r="J119" i="2"/>
  <c r="R119" i="2"/>
  <c r="S119" i="2"/>
  <c r="U119" i="2"/>
  <c r="CX119" i="2" s="1"/>
  <c r="W119" i="2"/>
  <c r="Z119" i="2" s="1"/>
  <c r="Y119" i="2"/>
  <c r="CH119" i="2" s="1"/>
  <c r="AG119" i="2"/>
  <c r="AI119" i="2" s="1"/>
  <c r="AH119" i="2"/>
  <c r="AK119" i="2"/>
  <c r="AM119" i="2"/>
  <c r="AO119" i="2"/>
  <c r="AP119" i="2"/>
  <c r="AV119" i="2"/>
  <c r="BG119" i="2"/>
  <c r="AA119" i="2" s="1"/>
  <c r="BH119" i="2"/>
  <c r="BI119" i="2" s="1"/>
  <c r="BK119" i="2"/>
  <c r="BL119" i="2"/>
  <c r="BO119" i="2"/>
  <c r="BQ119" i="2" s="1"/>
  <c r="BP119" i="2"/>
  <c r="CB119" i="2"/>
  <c r="CE119" i="2"/>
  <c r="CI119" i="2"/>
  <c r="CV119" i="2"/>
  <c r="CY119" i="2" s="1"/>
  <c r="CW119" i="2"/>
  <c r="DH119" i="2"/>
  <c r="I120" i="2"/>
  <c r="J120" i="2" s="1"/>
  <c r="R120" i="2"/>
  <c r="S120" i="2"/>
  <c r="U120" i="2"/>
  <c r="CX120" i="2" s="1"/>
  <c r="W120" i="2"/>
  <c r="Y120" i="2"/>
  <c r="CH120" i="2" s="1"/>
  <c r="Z120" i="2"/>
  <c r="AA120" i="2"/>
  <c r="AG120" i="2"/>
  <c r="AH120" i="2"/>
  <c r="AI120" i="2"/>
  <c r="AK120" i="2"/>
  <c r="AM120" i="2"/>
  <c r="AO120" i="2"/>
  <c r="AP120" i="2"/>
  <c r="AV120" i="2"/>
  <c r="BG120" i="2"/>
  <c r="BH120" i="2"/>
  <c r="BI120" i="2"/>
  <c r="BJ120" i="2"/>
  <c r="BK120" i="2"/>
  <c r="BL120" i="2"/>
  <c r="BM120" i="2"/>
  <c r="BN120" i="2"/>
  <c r="BO120" i="2"/>
  <c r="BP120" i="2"/>
  <c r="BQ120" i="2"/>
  <c r="CD120" i="2" s="1"/>
  <c r="CB120" i="2"/>
  <c r="CE120" i="2"/>
  <c r="CF120" i="2"/>
  <c r="CG120" i="2"/>
  <c r="CI120" i="2"/>
  <c r="CJ120" i="2"/>
  <c r="CK120" i="2"/>
  <c r="CV120" i="2"/>
  <c r="CY120" i="2"/>
  <c r="DH120" i="2"/>
  <c r="I121" i="2"/>
  <c r="J121" i="2"/>
  <c r="R121" i="2"/>
  <c r="S121" i="2"/>
  <c r="U121" i="2"/>
  <c r="CX121" i="2" s="1"/>
  <c r="W121" i="2"/>
  <c r="Z121" i="2" s="1"/>
  <c r="Y121" i="2"/>
  <c r="CH121" i="2" s="1"/>
  <c r="AG121" i="2"/>
  <c r="AI121" i="2" s="1"/>
  <c r="AH121" i="2"/>
  <c r="AK121" i="2"/>
  <c r="AM121" i="2"/>
  <c r="AO121" i="2"/>
  <c r="AP121" i="2"/>
  <c r="AV121" i="2"/>
  <c r="BG121" i="2"/>
  <c r="AA121" i="2" s="1"/>
  <c r="BH121" i="2"/>
  <c r="BI121" i="2" s="1"/>
  <c r="BK121" i="2"/>
  <c r="BL121" i="2"/>
  <c r="BO121" i="2"/>
  <c r="BQ121" i="2" s="1"/>
  <c r="BP121" i="2"/>
  <c r="CB121" i="2"/>
  <c r="CE121" i="2"/>
  <c r="CI121" i="2"/>
  <c r="CV121" i="2"/>
  <c r="CY121" i="2" s="1"/>
  <c r="CW121" i="2"/>
  <c r="DH121" i="2"/>
  <c r="I122" i="2"/>
  <c r="J122" i="2" s="1"/>
  <c r="R122" i="2"/>
  <c r="S122" i="2"/>
  <c r="U122" i="2"/>
  <c r="CX122" i="2" s="1"/>
  <c r="W122" i="2"/>
  <c r="Y122" i="2"/>
  <c r="CH122" i="2" s="1"/>
  <c r="Z122" i="2"/>
  <c r="AA122" i="2"/>
  <c r="AG122" i="2"/>
  <c r="AH122" i="2"/>
  <c r="AI122" i="2"/>
  <c r="AK122" i="2"/>
  <c r="AM122" i="2"/>
  <c r="AO122" i="2"/>
  <c r="AP122" i="2"/>
  <c r="AV122" i="2"/>
  <c r="BG122" i="2"/>
  <c r="BH122" i="2"/>
  <c r="BI122" i="2"/>
  <c r="BJ122" i="2"/>
  <c r="BK122" i="2"/>
  <c r="BL122" i="2"/>
  <c r="BM122" i="2"/>
  <c r="BN122" i="2"/>
  <c r="BO122" i="2"/>
  <c r="BP122" i="2"/>
  <c r="BQ122" i="2"/>
  <c r="CD122" i="2" s="1"/>
  <c r="CB122" i="2"/>
  <c r="CE122" i="2"/>
  <c r="CF122" i="2"/>
  <c r="CG122" i="2"/>
  <c r="CI122" i="2"/>
  <c r="CJ122" i="2"/>
  <c r="CK122" i="2"/>
  <c r="CV122" i="2"/>
  <c r="CY122" i="2"/>
  <c r="DH122" i="2"/>
  <c r="I123" i="2"/>
  <c r="J123" i="2"/>
  <c r="R123" i="2"/>
  <c r="S123" i="2"/>
  <c r="U123" i="2"/>
  <c r="CX123" i="2" s="1"/>
  <c r="W123" i="2"/>
  <c r="Z123" i="2" s="1"/>
  <c r="Y123" i="2"/>
  <c r="CH123" i="2" s="1"/>
  <c r="AG123" i="2"/>
  <c r="AI123" i="2" s="1"/>
  <c r="AH123" i="2"/>
  <c r="AK123" i="2"/>
  <c r="AM123" i="2"/>
  <c r="AO123" i="2"/>
  <c r="AP123" i="2"/>
  <c r="AV123" i="2"/>
  <c r="BG123" i="2"/>
  <c r="AA123" i="2" s="1"/>
  <c r="BH123" i="2"/>
  <c r="BI123" i="2" s="1"/>
  <c r="BK123" i="2"/>
  <c r="BL123" i="2"/>
  <c r="BO123" i="2"/>
  <c r="BQ123" i="2" s="1"/>
  <c r="BP123" i="2"/>
  <c r="CB123" i="2"/>
  <c r="CE123" i="2"/>
  <c r="CI123" i="2"/>
  <c r="CV123" i="2"/>
  <c r="CY123" i="2" s="1"/>
  <c r="CW123" i="2"/>
  <c r="DH123" i="2"/>
  <c r="I124" i="2"/>
  <c r="J124" i="2" s="1"/>
  <c r="R124" i="2"/>
  <c r="S124" i="2"/>
  <c r="U124" i="2"/>
  <c r="CX124" i="2" s="1"/>
  <c r="W124" i="2"/>
  <c r="Y124" i="2"/>
  <c r="CH124" i="2" s="1"/>
  <c r="Z124" i="2"/>
  <c r="AA124" i="2"/>
  <c r="AG124" i="2"/>
  <c r="AH124" i="2"/>
  <c r="AI124" i="2"/>
  <c r="AK124" i="2"/>
  <c r="AM124" i="2"/>
  <c r="AO124" i="2"/>
  <c r="AP124" i="2"/>
  <c r="AV124" i="2"/>
  <c r="BG124" i="2"/>
  <c r="BH124" i="2"/>
  <c r="BI124" i="2"/>
  <c r="BJ124" i="2"/>
  <c r="BK124" i="2"/>
  <c r="BL124" i="2"/>
  <c r="BM124" i="2"/>
  <c r="BN124" i="2"/>
  <c r="BO124" i="2"/>
  <c r="BP124" i="2"/>
  <c r="BQ124" i="2"/>
  <c r="CD124" i="2" s="1"/>
  <c r="CB124" i="2"/>
  <c r="CE124" i="2"/>
  <c r="CF124" i="2"/>
  <c r="CG124" i="2"/>
  <c r="CI124" i="2"/>
  <c r="CJ124" i="2"/>
  <c r="CK124" i="2"/>
  <c r="CV124" i="2"/>
  <c r="CY124" i="2"/>
  <c r="DH124" i="2"/>
  <c r="I125" i="2"/>
  <c r="J125" i="2"/>
  <c r="R125" i="2"/>
  <c r="S125" i="2"/>
  <c r="U125" i="2"/>
  <c r="CX125" i="2" s="1"/>
  <c r="W125" i="2"/>
  <c r="Z125" i="2" s="1"/>
  <c r="Y125" i="2"/>
  <c r="CH125" i="2" s="1"/>
  <c r="AG125" i="2"/>
  <c r="AI125" i="2" s="1"/>
  <c r="AH125" i="2"/>
  <c r="AK125" i="2"/>
  <c r="AM125" i="2"/>
  <c r="AO125" i="2"/>
  <c r="AP125" i="2"/>
  <c r="AV125" i="2"/>
  <c r="BG125" i="2"/>
  <c r="AA125" i="2" s="1"/>
  <c r="BH125" i="2"/>
  <c r="BI125" i="2" s="1"/>
  <c r="BK125" i="2"/>
  <c r="BL125" i="2"/>
  <c r="BO125" i="2"/>
  <c r="BQ125" i="2" s="1"/>
  <c r="BP125" i="2"/>
  <c r="CB125" i="2"/>
  <c r="CE125" i="2"/>
  <c r="CI125" i="2"/>
  <c r="CV125" i="2"/>
  <c r="CY125" i="2" s="1"/>
  <c r="CW125" i="2"/>
  <c r="DH125" i="2"/>
  <c r="I126" i="2"/>
  <c r="J126" i="2" s="1"/>
  <c r="R126" i="2"/>
  <c r="S126" i="2"/>
  <c r="U126" i="2"/>
  <c r="CX126" i="2" s="1"/>
  <c r="W126" i="2"/>
  <c r="Y126" i="2"/>
  <c r="CH126" i="2" s="1"/>
  <c r="Z126" i="2"/>
  <c r="AA126" i="2"/>
  <c r="AG126" i="2"/>
  <c r="AH126" i="2"/>
  <c r="AI126" i="2"/>
  <c r="AK126" i="2"/>
  <c r="AM126" i="2"/>
  <c r="AO126" i="2"/>
  <c r="AP126" i="2"/>
  <c r="AV126" i="2"/>
  <c r="BG126" i="2"/>
  <c r="BH126" i="2"/>
  <c r="BI126" i="2"/>
  <c r="BJ126" i="2"/>
  <c r="BK126" i="2"/>
  <c r="BL126" i="2"/>
  <c r="BM126" i="2"/>
  <c r="BN126" i="2"/>
  <c r="BO126" i="2"/>
  <c r="BP126" i="2"/>
  <c r="BQ126" i="2"/>
  <c r="CD126" i="2" s="1"/>
  <c r="CB126" i="2"/>
  <c r="CE126" i="2"/>
  <c r="CF126" i="2"/>
  <c r="CG126" i="2"/>
  <c r="CI126" i="2"/>
  <c r="CJ126" i="2"/>
  <c r="CK126" i="2"/>
  <c r="CV126" i="2"/>
  <c r="CY126" i="2"/>
  <c r="DH126" i="2"/>
  <c r="I127" i="2"/>
  <c r="J127" i="2"/>
  <c r="R127" i="2"/>
  <c r="S127" i="2"/>
  <c r="U127" i="2"/>
  <c r="CX127" i="2" s="1"/>
  <c r="W127" i="2"/>
  <c r="Z127" i="2" s="1"/>
  <c r="Y127" i="2"/>
  <c r="CH127" i="2" s="1"/>
  <c r="AG127" i="2"/>
  <c r="AI127" i="2" s="1"/>
  <c r="AH127" i="2"/>
  <c r="AK127" i="2"/>
  <c r="AM127" i="2"/>
  <c r="AO127" i="2"/>
  <c r="AP127" i="2"/>
  <c r="AV127" i="2"/>
  <c r="BG127" i="2"/>
  <c r="AA127" i="2" s="1"/>
  <c r="BH127" i="2"/>
  <c r="BI127" i="2" s="1"/>
  <c r="BK127" i="2"/>
  <c r="BL127" i="2"/>
  <c r="BO127" i="2"/>
  <c r="BQ127" i="2" s="1"/>
  <c r="BP127" i="2"/>
  <c r="CB127" i="2"/>
  <c r="CE127" i="2"/>
  <c r="CI127" i="2"/>
  <c r="CV127" i="2"/>
  <c r="CY127" i="2" s="1"/>
  <c r="CW127" i="2"/>
  <c r="DH127" i="2"/>
  <c r="I128" i="2"/>
  <c r="J128" i="2" s="1"/>
  <c r="R128" i="2"/>
  <c r="S128" i="2"/>
  <c r="U128" i="2"/>
  <c r="CX128" i="2" s="1"/>
  <c r="W128" i="2"/>
  <c r="Y128" i="2"/>
  <c r="CH128" i="2" s="1"/>
  <c r="Z128" i="2"/>
  <c r="AA128" i="2"/>
  <c r="AG128" i="2"/>
  <c r="AH128" i="2"/>
  <c r="AI128" i="2"/>
  <c r="AK128" i="2"/>
  <c r="AM128" i="2"/>
  <c r="AO128" i="2"/>
  <c r="AP128" i="2"/>
  <c r="AV128" i="2"/>
  <c r="BG128" i="2"/>
  <c r="BH128" i="2"/>
  <c r="BI128" i="2"/>
  <c r="BJ128" i="2"/>
  <c r="BK128" i="2"/>
  <c r="BL128" i="2"/>
  <c r="BM128" i="2"/>
  <c r="BN128" i="2"/>
  <c r="BO128" i="2"/>
  <c r="BP128" i="2"/>
  <c r="BQ128" i="2"/>
  <c r="CD128" i="2" s="1"/>
  <c r="CB128" i="2"/>
  <c r="CE128" i="2"/>
  <c r="CF128" i="2"/>
  <c r="CG128" i="2"/>
  <c r="CI128" i="2"/>
  <c r="CJ128" i="2"/>
  <c r="CK128" i="2"/>
  <c r="CV128" i="2"/>
  <c r="CY128" i="2"/>
  <c r="DH128" i="2"/>
  <c r="I129" i="2"/>
  <c r="J129" i="2"/>
  <c r="R129" i="2"/>
  <c r="S129" i="2"/>
  <c r="U129" i="2"/>
  <c r="CX129" i="2" s="1"/>
  <c r="W129" i="2"/>
  <c r="Z129" i="2" s="1"/>
  <c r="Y129" i="2"/>
  <c r="CH129" i="2" s="1"/>
  <c r="AG129" i="2"/>
  <c r="AI129" i="2" s="1"/>
  <c r="AH129" i="2"/>
  <c r="AK129" i="2"/>
  <c r="AM129" i="2"/>
  <c r="AO129" i="2"/>
  <c r="AP129" i="2"/>
  <c r="AV129" i="2"/>
  <c r="BG129" i="2"/>
  <c r="AA129" i="2" s="1"/>
  <c r="BH129" i="2"/>
  <c r="BI129" i="2" s="1"/>
  <c r="BK129" i="2"/>
  <c r="BL129" i="2"/>
  <c r="BO129" i="2"/>
  <c r="BQ129" i="2" s="1"/>
  <c r="BP129" i="2"/>
  <c r="CB129" i="2"/>
  <c r="CE129" i="2"/>
  <c r="CI129" i="2"/>
  <c r="CV129" i="2"/>
  <c r="CY129" i="2" s="1"/>
  <c r="CW129" i="2"/>
  <c r="DH129" i="2"/>
  <c r="I130" i="2"/>
  <c r="J130" i="2" s="1"/>
  <c r="R130" i="2"/>
  <c r="S130" i="2"/>
  <c r="U130" i="2"/>
  <c r="CX130" i="2" s="1"/>
  <c r="W130" i="2"/>
  <c r="Y130" i="2"/>
  <c r="CH130" i="2" s="1"/>
  <c r="Z130" i="2"/>
  <c r="AA130" i="2"/>
  <c r="AG130" i="2"/>
  <c r="AH130" i="2"/>
  <c r="AI130" i="2"/>
  <c r="AK130" i="2"/>
  <c r="AM130" i="2"/>
  <c r="AO130" i="2"/>
  <c r="AP130" i="2"/>
  <c r="AV130" i="2"/>
  <c r="BG130" i="2"/>
  <c r="BH130" i="2"/>
  <c r="BI130" i="2"/>
  <c r="BJ130" i="2"/>
  <c r="BK130" i="2"/>
  <c r="BL130" i="2"/>
  <c r="BM130" i="2"/>
  <c r="BN130" i="2"/>
  <c r="BO130" i="2"/>
  <c r="BP130" i="2"/>
  <c r="BQ130" i="2"/>
  <c r="CD130" i="2" s="1"/>
  <c r="CB130" i="2"/>
  <c r="CE130" i="2"/>
  <c r="CF130" i="2"/>
  <c r="CG130" i="2"/>
  <c r="CI130" i="2"/>
  <c r="CJ130" i="2"/>
  <c r="CK130" i="2"/>
  <c r="CV130" i="2"/>
  <c r="CY130" i="2"/>
  <c r="DH130" i="2"/>
  <c r="I131" i="2"/>
  <c r="J131" i="2"/>
  <c r="R131" i="2"/>
  <c r="S131" i="2"/>
  <c r="U131" i="2"/>
  <c r="CX131" i="2" s="1"/>
  <c r="W131" i="2"/>
  <c r="Z131" i="2" s="1"/>
  <c r="Y131" i="2"/>
  <c r="CH131" i="2" s="1"/>
  <c r="AG131" i="2"/>
  <c r="AI131" i="2" s="1"/>
  <c r="AH131" i="2"/>
  <c r="AK131" i="2"/>
  <c r="AM131" i="2"/>
  <c r="AO131" i="2"/>
  <c r="AP131" i="2"/>
  <c r="AV131" i="2"/>
  <c r="BG131" i="2"/>
  <c r="AA131" i="2" s="1"/>
  <c r="BH131" i="2"/>
  <c r="BI131" i="2" s="1"/>
  <c r="BK131" i="2"/>
  <c r="BL131" i="2"/>
  <c r="BO131" i="2"/>
  <c r="BQ131" i="2" s="1"/>
  <c r="BP131" i="2"/>
  <c r="CB131" i="2"/>
  <c r="CE131" i="2"/>
  <c r="CI131" i="2"/>
  <c r="CV131" i="2"/>
  <c r="CY131" i="2" s="1"/>
  <c r="CW131" i="2"/>
  <c r="DH131" i="2"/>
  <c r="I132" i="2"/>
  <c r="J132" i="2" s="1"/>
  <c r="R132" i="2"/>
  <c r="S132" i="2"/>
  <c r="U132" i="2"/>
  <c r="CX132" i="2" s="1"/>
  <c r="W132" i="2"/>
  <c r="Y132" i="2"/>
  <c r="CH132" i="2" s="1"/>
  <c r="Z132" i="2"/>
  <c r="AA132" i="2"/>
  <c r="AG132" i="2"/>
  <c r="AH132" i="2"/>
  <c r="AI132" i="2"/>
  <c r="AK132" i="2"/>
  <c r="AM132" i="2"/>
  <c r="AO132" i="2"/>
  <c r="AP132" i="2"/>
  <c r="AV132" i="2"/>
  <c r="BG132" i="2"/>
  <c r="BH132" i="2"/>
  <c r="BI132" i="2"/>
  <c r="BJ132" i="2"/>
  <c r="BK132" i="2"/>
  <c r="BL132" i="2"/>
  <c r="BM132" i="2"/>
  <c r="BN132" i="2"/>
  <c r="BO132" i="2"/>
  <c r="BP132" i="2"/>
  <c r="BQ132" i="2"/>
  <c r="CD132" i="2" s="1"/>
  <c r="CB132" i="2"/>
  <c r="CE132" i="2"/>
  <c r="CF132" i="2"/>
  <c r="CG132" i="2"/>
  <c r="CI132" i="2"/>
  <c r="CJ132" i="2"/>
  <c r="CK132" i="2"/>
  <c r="CV132" i="2"/>
  <c r="CY132" i="2"/>
  <c r="DH132" i="2"/>
  <c r="I133" i="2"/>
  <c r="J133" i="2"/>
  <c r="R133" i="2"/>
  <c r="S133" i="2"/>
  <c r="U133" i="2"/>
  <c r="CX133" i="2" s="1"/>
  <c r="W133" i="2"/>
  <c r="Z133" i="2" s="1"/>
  <c r="Y133" i="2"/>
  <c r="CH133" i="2" s="1"/>
  <c r="AG133" i="2"/>
  <c r="AI133" i="2" s="1"/>
  <c r="AH133" i="2"/>
  <c r="AK133" i="2"/>
  <c r="AM133" i="2"/>
  <c r="AO133" i="2"/>
  <c r="AP133" i="2"/>
  <c r="AV133" i="2"/>
  <c r="BG133" i="2"/>
  <c r="AA133" i="2" s="1"/>
  <c r="BH133" i="2"/>
  <c r="BI133" i="2" s="1"/>
  <c r="BK133" i="2"/>
  <c r="BL133" i="2"/>
  <c r="BO133" i="2"/>
  <c r="BQ133" i="2" s="1"/>
  <c r="BP133" i="2"/>
  <c r="CB133" i="2"/>
  <c r="CE133" i="2"/>
  <c r="CI133" i="2"/>
  <c r="CV133" i="2"/>
  <c r="CY133" i="2" s="1"/>
  <c r="CW133" i="2"/>
  <c r="DH133" i="2"/>
  <c r="I134" i="2"/>
  <c r="J134" i="2" s="1"/>
  <c r="R134" i="2"/>
  <c r="S134" i="2"/>
  <c r="U134" i="2"/>
  <c r="CX134" i="2" s="1"/>
  <c r="W134" i="2"/>
  <c r="Y134" i="2"/>
  <c r="CH134" i="2" s="1"/>
  <c r="Z134" i="2"/>
  <c r="AA134" i="2"/>
  <c r="AG134" i="2"/>
  <c r="AH134" i="2"/>
  <c r="AI134" i="2"/>
  <c r="AK134" i="2"/>
  <c r="AM134" i="2"/>
  <c r="AO134" i="2"/>
  <c r="AP134" i="2"/>
  <c r="AV134" i="2"/>
  <c r="BG134" i="2"/>
  <c r="BH134" i="2"/>
  <c r="BI134" i="2"/>
  <c r="BJ134" i="2"/>
  <c r="BK134" i="2"/>
  <c r="BL134" i="2"/>
  <c r="BM134" i="2"/>
  <c r="BN134" i="2"/>
  <c r="BO134" i="2"/>
  <c r="BP134" i="2"/>
  <c r="BQ134" i="2"/>
  <c r="CD134" i="2" s="1"/>
  <c r="CB134" i="2"/>
  <c r="CE134" i="2"/>
  <c r="CF134" i="2"/>
  <c r="CG134" i="2"/>
  <c r="CI134" i="2"/>
  <c r="CJ134" i="2"/>
  <c r="CK134" i="2"/>
  <c r="CV134" i="2"/>
  <c r="CY134" i="2"/>
  <c r="DH134" i="2"/>
  <c r="I135" i="2"/>
  <c r="J135" i="2"/>
  <c r="R135" i="2"/>
  <c r="S135" i="2"/>
  <c r="U135" i="2"/>
  <c r="CX135" i="2" s="1"/>
  <c r="W135" i="2"/>
  <c r="Z135" i="2" s="1"/>
  <c r="Y135" i="2"/>
  <c r="CH135" i="2" s="1"/>
  <c r="AG135" i="2"/>
  <c r="AI135" i="2" s="1"/>
  <c r="AH135" i="2"/>
  <c r="AK135" i="2"/>
  <c r="AM135" i="2"/>
  <c r="AO135" i="2"/>
  <c r="AP135" i="2"/>
  <c r="AV135" i="2"/>
  <c r="BG135" i="2"/>
  <c r="AA135" i="2" s="1"/>
  <c r="BH135" i="2"/>
  <c r="BI135" i="2" s="1"/>
  <c r="BK135" i="2"/>
  <c r="BL135" i="2"/>
  <c r="BO135" i="2"/>
  <c r="BQ135" i="2" s="1"/>
  <c r="BP135" i="2"/>
  <c r="CB135" i="2"/>
  <c r="CE135" i="2"/>
  <c r="CI135" i="2"/>
  <c r="CV135" i="2"/>
  <c r="CY135" i="2" s="1"/>
  <c r="CW135" i="2"/>
  <c r="DH135" i="2"/>
  <c r="I136" i="2"/>
  <c r="J136" i="2" s="1"/>
  <c r="R136" i="2"/>
  <c r="S136" i="2"/>
  <c r="U136" i="2"/>
  <c r="CX136" i="2" s="1"/>
  <c r="W136" i="2"/>
  <c r="Y136" i="2"/>
  <c r="CH136" i="2" s="1"/>
  <c r="Z136" i="2"/>
  <c r="AA136" i="2"/>
  <c r="AG136" i="2"/>
  <c r="AH136" i="2"/>
  <c r="AI136" i="2"/>
  <c r="AK136" i="2"/>
  <c r="AM136" i="2"/>
  <c r="AO136" i="2"/>
  <c r="AP136" i="2"/>
  <c r="AV136" i="2"/>
  <c r="BG136" i="2"/>
  <c r="BH136" i="2"/>
  <c r="BI136" i="2"/>
  <c r="BJ136" i="2"/>
  <c r="BK136" i="2"/>
  <c r="BL136" i="2"/>
  <c r="BM136" i="2"/>
  <c r="BN136" i="2"/>
  <c r="BO136" i="2"/>
  <c r="BP136" i="2"/>
  <c r="BQ136" i="2"/>
  <c r="CD136" i="2" s="1"/>
  <c r="CB136" i="2"/>
  <c r="CE136" i="2"/>
  <c r="CF136" i="2"/>
  <c r="CG136" i="2"/>
  <c r="CI136" i="2"/>
  <c r="CJ136" i="2"/>
  <c r="CK136" i="2"/>
  <c r="CV136" i="2"/>
  <c r="CY136" i="2"/>
  <c r="DH136" i="2"/>
  <c r="I137" i="2"/>
  <c r="J137" i="2"/>
  <c r="R137" i="2"/>
  <c r="S137" i="2"/>
  <c r="U137" i="2"/>
  <c r="CX137" i="2" s="1"/>
  <c r="W137" i="2"/>
  <c r="Z137" i="2" s="1"/>
  <c r="Y137" i="2"/>
  <c r="CH137" i="2" s="1"/>
  <c r="AG137" i="2"/>
  <c r="AI137" i="2" s="1"/>
  <c r="AH137" i="2"/>
  <c r="AK137" i="2"/>
  <c r="AM137" i="2"/>
  <c r="AO137" i="2"/>
  <c r="AP137" i="2"/>
  <c r="AV137" i="2"/>
  <c r="BG137" i="2"/>
  <c r="AA137" i="2" s="1"/>
  <c r="BH137" i="2"/>
  <c r="BI137" i="2" s="1"/>
  <c r="BK137" i="2"/>
  <c r="BL137" i="2"/>
  <c r="BO137" i="2"/>
  <c r="BQ137" i="2" s="1"/>
  <c r="BP137" i="2"/>
  <c r="CB137" i="2"/>
  <c r="CE137" i="2"/>
  <c r="CI137" i="2"/>
  <c r="CV137" i="2"/>
  <c r="CY137" i="2" s="1"/>
  <c r="CW137" i="2"/>
  <c r="DH137" i="2"/>
  <c r="I138" i="2"/>
  <c r="J138" i="2" s="1"/>
  <c r="R138" i="2"/>
  <c r="S138" i="2"/>
  <c r="U138" i="2"/>
  <c r="CX138" i="2" s="1"/>
  <c r="W138" i="2"/>
  <c r="Y138" i="2"/>
  <c r="CH138" i="2" s="1"/>
  <c r="Z138" i="2"/>
  <c r="AA138" i="2"/>
  <c r="AG138" i="2"/>
  <c r="AH138" i="2"/>
  <c r="AI138" i="2"/>
  <c r="AK138" i="2"/>
  <c r="AM138" i="2"/>
  <c r="AO138" i="2"/>
  <c r="AP138" i="2"/>
  <c r="AV138" i="2"/>
  <c r="BG138" i="2"/>
  <c r="BH138" i="2"/>
  <c r="BI138" i="2"/>
  <c r="BJ138" i="2"/>
  <c r="BK138" i="2"/>
  <c r="BL138" i="2"/>
  <c r="BM138" i="2"/>
  <c r="BN138" i="2"/>
  <c r="BO138" i="2"/>
  <c r="BP138" i="2"/>
  <c r="BQ138" i="2"/>
  <c r="CD138" i="2" s="1"/>
  <c r="CB138" i="2"/>
  <c r="CE138" i="2"/>
  <c r="CF138" i="2"/>
  <c r="CG138" i="2"/>
  <c r="CI138" i="2"/>
  <c r="CJ138" i="2"/>
  <c r="CK138" i="2"/>
  <c r="CV138" i="2"/>
  <c r="CY138" i="2"/>
  <c r="DH138" i="2"/>
  <c r="I139" i="2"/>
  <c r="J139" i="2"/>
  <c r="R139" i="2"/>
  <c r="S139" i="2"/>
  <c r="U139" i="2"/>
  <c r="CX139" i="2" s="1"/>
  <c r="W139" i="2"/>
  <c r="Z139" i="2" s="1"/>
  <c r="Y139" i="2"/>
  <c r="CH139" i="2" s="1"/>
  <c r="AG139" i="2"/>
  <c r="AI139" i="2" s="1"/>
  <c r="AH139" i="2"/>
  <c r="AK139" i="2"/>
  <c r="AM139" i="2"/>
  <c r="AO139" i="2"/>
  <c r="AP139" i="2"/>
  <c r="AV139" i="2"/>
  <c r="BG139" i="2"/>
  <c r="AA139" i="2" s="1"/>
  <c r="BH139" i="2"/>
  <c r="BI139" i="2" s="1"/>
  <c r="BK139" i="2"/>
  <c r="BL139" i="2"/>
  <c r="BO139" i="2"/>
  <c r="BQ139" i="2" s="1"/>
  <c r="BP139" i="2"/>
  <c r="CB139" i="2"/>
  <c r="CE139" i="2"/>
  <c r="CI139" i="2"/>
  <c r="CV139" i="2"/>
  <c r="CY139" i="2" s="1"/>
  <c r="CW139" i="2"/>
  <c r="DH139" i="2"/>
  <c r="I140" i="2"/>
  <c r="J140" i="2" s="1"/>
  <c r="R140" i="2"/>
  <c r="S140" i="2"/>
  <c r="U140" i="2"/>
  <c r="CX140" i="2" s="1"/>
  <c r="W140" i="2"/>
  <c r="Y140" i="2"/>
  <c r="CH140" i="2" s="1"/>
  <c r="Z140" i="2"/>
  <c r="AA140" i="2"/>
  <c r="AG140" i="2"/>
  <c r="AH140" i="2"/>
  <c r="AI140" i="2"/>
  <c r="AK140" i="2"/>
  <c r="AM140" i="2"/>
  <c r="AO140" i="2"/>
  <c r="AP140" i="2"/>
  <c r="AV140" i="2"/>
  <c r="BG140" i="2"/>
  <c r="BH140" i="2"/>
  <c r="BI140" i="2"/>
  <c r="BJ140" i="2"/>
  <c r="BK140" i="2"/>
  <c r="BL140" i="2"/>
  <c r="BM140" i="2"/>
  <c r="BN140" i="2"/>
  <c r="BO140" i="2"/>
  <c r="BP140" i="2"/>
  <c r="BQ140" i="2"/>
  <c r="CD140" i="2" s="1"/>
  <c r="CB140" i="2"/>
  <c r="CE140" i="2"/>
  <c r="CF140" i="2"/>
  <c r="CG140" i="2"/>
  <c r="CI140" i="2"/>
  <c r="CJ140" i="2"/>
  <c r="CK140" i="2"/>
  <c r="CV140" i="2"/>
  <c r="CY140" i="2"/>
  <c r="DH140" i="2"/>
  <c r="I141" i="2"/>
  <c r="J141" i="2"/>
  <c r="R141" i="2"/>
  <c r="S141" i="2"/>
  <c r="U141" i="2"/>
  <c r="CX141" i="2" s="1"/>
  <c r="W141" i="2"/>
  <c r="Z141" i="2" s="1"/>
  <c r="Y141" i="2"/>
  <c r="CH141" i="2" s="1"/>
  <c r="AG141" i="2"/>
  <c r="AI141" i="2" s="1"/>
  <c r="AH141" i="2"/>
  <c r="AK141" i="2"/>
  <c r="AM141" i="2"/>
  <c r="AO141" i="2"/>
  <c r="AP141" i="2"/>
  <c r="AV141" i="2"/>
  <c r="BG141" i="2"/>
  <c r="AA141" i="2" s="1"/>
  <c r="BH141" i="2"/>
  <c r="BI141" i="2" s="1"/>
  <c r="BK141" i="2"/>
  <c r="BL141" i="2"/>
  <c r="BO141" i="2"/>
  <c r="BQ141" i="2" s="1"/>
  <c r="BP141" i="2"/>
  <c r="CB141" i="2"/>
  <c r="CE141" i="2"/>
  <c r="CI141" i="2"/>
  <c r="CV141" i="2"/>
  <c r="CY141" i="2" s="1"/>
  <c r="CW141" i="2"/>
  <c r="DH141" i="2"/>
  <c r="I142" i="2"/>
  <c r="J142" i="2" s="1"/>
  <c r="R142" i="2"/>
  <c r="S142" i="2"/>
  <c r="U142" i="2"/>
  <c r="CX142" i="2" s="1"/>
  <c r="W142" i="2"/>
  <c r="Y142" i="2"/>
  <c r="CH142" i="2" s="1"/>
  <c r="Z142" i="2"/>
  <c r="AA142" i="2"/>
  <c r="AG142" i="2"/>
  <c r="AH142" i="2"/>
  <c r="AI142" i="2"/>
  <c r="AK142" i="2"/>
  <c r="AM142" i="2"/>
  <c r="AO142" i="2"/>
  <c r="AP142" i="2"/>
  <c r="AV142" i="2"/>
  <c r="BG142" i="2"/>
  <c r="BH142" i="2"/>
  <c r="BI142" i="2"/>
  <c r="BJ142" i="2"/>
  <c r="BK142" i="2"/>
  <c r="BL142" i="2"/>
  <c r="BM142" i="2"/>
  <c r="BN142" i="2"/>
  <c r="BO142" i="2"/>
  <c r="BP142" i="2"/>
  <c r="BQ142" i="2"/>
  <c r="CD142" i="2" s="1"/>
  <c r="CB142" i="2"/>
  <c r="CE142" i="2"/>
  <c r="CF142" i="2"/>
  <c r="CG142" i="2"/>
  <c r="CI142" i="2"/>
  <c r="CJ142" i="2"/>
  <c r="CK142" i="2"/>
  <c r="CV142" i="2"/>
  <c r="CY142" i="2"/>
  <c r="DH142" i="2"/>
  <c r="I143" i="2"/>
  <c r="J143" i="2"/>
  <c r="R143" i="2"/>
  <c r="S143" i="2"/>
  <c r="U143" i="2"/>
  <c r="CX143" i="2" s="1"/>
  <c r="W143" i="2"/>
  <c r="Z143" i="2" s="1"/>
  <c r="Y143" i="2"/>
  <c r="CH143" i="2" s="1"/>
  <c r="AG143" i="2"/>
  <c r="AI143" i="2" s="1"/>
  <c r="AH143" i="2"/>
  <c r="AK143" i="2"/>
  <c r="AM143" i="2"/>
  <c r="AO143" i="2"/>
  <c r="AP143" i="2"/>
  <c r="AV143" i="2"/>
  <c r="BG143" i="2"/>
  <c r="AA143" i="2" s="1"/>
  <c r="BH143" i="2"/>
  <c r="BI143" i="2" s="1"/>
  <c r="BK143" i="2"/>
  <c r="BL143" i="2"/>
  <c r="BO143" i="2"/>
  <c r="BQ143" i="2" s="1"/>
  <c r="BP143" i="2"/>
  <c r="CB143" i="2"/>
  <c r="CE143" i="2"/>
  <c r="CI143" i="2"/>
  <c r="CV143" i="2"/>
  <c r="CY143" i="2" s="1"/>
  <c r="CW143" i="2"/>
  <c r="DH143" i="2"/>
  <c r="I144" i="2"/>
  <c r="J144" i="2" s="1"/>
  <c r="R144" i="2"/>
  <c r="S144" i="2"/>
  <c r="U144" i="2"/>
  <c r="CX144" i="2" s="1"/>
  <c r="W144" i="2"/>
  <c r="Y144" i="2"/>
  <c r="CH144" i="2" s="1"/>
  <c r="Z144" i="2"/>
  <c r="AA144" i="2"/>
  <c r="AG144" i="2"/>
  <c r="AH144" i="2"/>
  <c r="AI144" i="2"/>
  <c r="AK144" i="2"/>
  <c r="AM144" i="2"/>
  <c r="AO144" i="2"/>
  <c r="AP144" i="2"/>
  <c r="AV144" i="2"/>
  <c r="BG144" i="2"/>
  <c r="BH144" i="2"/>
  <c r="BI144" i="2"/>
  <c r="BJ144" i="2"/>
  <c r="BK144" i="2"/>
  <c r="BL144" i="2"/>
  <c r="BM144" i="2"/>
  <c r="BN144" i="2"/>
  <c r="BO144" i="2"/>
  <c r="BP144" i="2"/>
  <c r="BQ144" i="2"/>
  <c r="CD144" i="2" s="1"/>
  <c r="CB144" i="2"/>
  <c r="CE144" i="2"/>
  <c r="CF144" i="2"/>
  <c r="CG144" i="2"/>
  <c r="CI144" i="2"/>
  <c r="CJ144" i="2"/>
  <c r="CK144" i="2"/>
  <c r="CV144" i="2"/>
  <c r="CY144" i="2"/>
  <c r="DH144" i="2"/>
  <c r="I145" i="2"/>
  <c r="J145" i="2"/>
  <c r="R145" i="2"/>
  <c r="S145" i="2"/>
  <c r="U145" i="2"/>
  <c r="CX145" i="2" s="1"/>
  <c r="W145" i="2"/>
  <c r="Z145" i="2" s="1"/>
  <c r="Y145" i="2"/>
  <c r="CH145" i="2" s="1"/>
  <c r="AG145" i="2"/>
  <c r="AI145" i="2" s="1"/>
  <c r="AH145" i="2"/>
  <c r="AK145" i="2"/>
  <c r="AM145" i="2"/>
  <c r="AO145" i="2"/>
  <c r="AP145" i="2"/>
  <c r="AV145" i="2"/>
  <c r="BG145" i="2"/>
  <c r="AA145" i="2" s="1"/>
  <c r="BH145" i="2"/>
  <c r="BI145" i="2" s="1"/>
  <c r="BK145" i="2"/>
  <c r="BL145" i="2"/>
  <c r="BO145" i="2"/>
  <c r="BQ145" i="2" s="1"/>
  <c r="BP145" i="2"/>
  <c r="CB145" i="2"/>
  <c r="CE145" i="2"/>
  <c r="CI145" i="2"/>
  <c r="CV145" i="2"/>
  <c r="CY145" i="2" s="1"/>
  <c r="CW145" i="2"/>
  <c r="DH145" i="2"/>
  <c r="I146" i="2"/>
  <c r="J146" i="2" s="1"/>
  <c r="R146" i="2"/>
  <c r="S146" i="2"/>
  <c r="U146" i="2"/>
  <c r="W146" i="2"/>
  <c r="Y146" i="2"/>
  <c r="CH146" i="2" s="1"/>
  <c r="Z146" i="2"/>
  <c r="AA146" i="2"/>
  <c r="AG146" i="2"/>
  <c r="AH146" i="2"/>
  <c r="AI146" i="2"/>
  <c r="AK146" i="2"/>
  <c r="AM146" i="2"/>
  <c r="AO146" i="2"/>
  <c r="AP146" i="2"/>
  <c r="AV146" i="2"/>
  <c r="BG146" i="2"/>
  <c r="BH146" i="2"/>
  <c r="BI146" i="2"/>
  <c r="BJ146" i="2"/>
  <c r="BK146" i="2"/>
  <c r="BL146" i="2"/>
  <c r="BM146" i="2"/>
  <c r="BN146" i="2"/>
  <c r="BO146" i="2"/>
  <c r="BP146" i="2"/>
  <c r="BQ146" i="2"/>
  <c r="CD146" i="2" s="1"/>
  <c r="CB146" i="2"/>
  <c r="CE146" i="2"/>
  <c r="CF146" i="2"/>
  <c r="CG146" i="2"/>
  <c r="CI146" i="2"/>
  <c r="CJ146" i="2"/>
  <c r="CK146" i="2"/>
  <c r="CV146" i="2"/>
  <c r="CY146" i="2"/>
  <c r="DH146" i="2"/>
  <c r="I147" i="2"/>
  <c r="J147" i="2"/>
  <c r="R147" i="2"/>
  <c r="S147" i="2"/>
  <c r="U147" i="2"/>
  <c r="CX147" i="2" s="1"/>
  <c r="W147" i="2"/>
  <c r="Y147" i="2"/>
  <c r="AG147" i="2"/>
  <c r="AI147" i="2" s="1"/>
  <c r="AH147" i="2"/>
  <c r="AK147" i="2"/>
  <c r="AM147" i="2"/>
  <c r="AO147" i="2"/>
  <c r="AP147" i="2"/>
  <c r="AV147" i="2"/>
  <c r="BG147" i="2"/>
  <c r="AA147" i="2" s="1"/>
  <c r="BH147" i="2"/>
  <c r="BI147" i="2" s="1"/>
  <c r="BK147" i="2"/>
  <c r="BL147" i="2"/>
  <c r="BO147" i="2"/>
  <c r="BQ147" i="2" s="1"/>
  <c r="BP147" i="2"/>
  <c r="CB147" i="2"/>
  <c r="CV147" i="2"/>
  <c r="CY147" i="2" s="1"/>
  <c r="CW147" i="2"/>
  <c r="DH147" i="2"/>
  <c r="I148" i="2"/>
  <c r="J148" i="2" s="1"/>
  <c r="R148" i="2"/>
  <c r="S148" i="2"/>
  <c r="U148" i="2"/>
  <c r="W148" i="2"/>
  <c r="Y148" i="2"/>
  <c r="CH148" i="2" s="1"/>
  <c r="Z148" i="2"/>
  <c r="AA148" i="2"/>
  <c r="AG148" i="2"/>
  <c r="AH148" i="2"/>
  <c r="AI148" i="2"/>
  <c r="AK148" i="2"/>
  <c r="AM148" i="2"/>
  <c r="AO148" i="2"/>
  <c r="AP148" i="2"/>
  <c r="AV148" i="2"/>
  <c r="BG148" i="2"/>
  <c r="BH148" i="2"/>
  <c r="BI148" i="2"/>
  <c r="BJ148" i="2"/>
  <c r="BK148" i="2"/>
  <c r="BL148" i="2"/>
  <c r="BM148" i="2"/>
  <c r="BN148" i="2"/>
  <c r="BO148" i="2"/>
  <c r="BP148" i="2"/>
  <c r="BQ148" i="2"/>
  <c r="CD148" i="2" s="1"/>
  <c r="CB148" i="2"/>
  <c r="CE148" i="2"/>
  <c r="CF148" i="2"/>
  <c r="CG148" i="2"/>
  <c r="CI148" i="2"/>
  <c r="CJ148" i="2"/>
  <c r="CK148" i="2"/>
  <c r="CV148" i="2"/>
  <c r="CY148" i="2"/>
  <c r="DH148" i="2"/>
  <c r="I149" i="2"/>
  <c r="J149" i="2"/>
  <c r="R149" i="2"/>
  <c r="S149" i="2"/>
  <c r="U149" i="2"/>
  <c r="CX149" i="2" s="1"/>
  <c r="W149" i="2"/>
  <c r="Y149" i="2"/>
  <c r="AG149" i="2"/>
  <c r="AI149" i="2" s="1"/>
  <c r="AH149" i="2"/>
  <c r="AK149" i="2"/>
  <c r="AM149" i="2"/>
  <c r="AO149" i="2"/>
  <c r="AP149" i="2"/>
  <c r="AV149" i="2"/>
  <c r="BG149" i="2"/>
  <c r="AA149" i="2" s="1"/>
  <c r="BH149" i="2"/>
  <c r="BI149" i="2" s="1"/>
  <c r="BK149" i="2"/>
  <c r="BL149" i="2"/>
  <c r="BO149" i="2"/>
  <c r="BP149" i="2"/>
  <c r="CB149" i="2"/>
  <c r="CI149" i="2"/>
  <c r="CV149" i="2"/>
  <c r="CY149" i="2" s="1"/>
  <c r="CW149" i="2"/>
  <c r="DH149" i="2"/>
  <c r="I150" i="2"/>
  <c r="J150" i="2" s="1"/>
  <c r="R150" i="2"/>
  <c r="S150" i="2"/>
  <c r="U150" i="2"/>
  <c r="CW150" i="2" s="1"/>
  <c r="W150" i="2"/>
  <c r="Y150" i="2"/>
  <c r="CH150" i="2" s="1"/>
  <c r="Z150" i="2"/>
  <c r="AA150" i="2"/>
  <c r="AG150" i="2"/>
  <c r="AH150" i="2"/>
  <c r="AI150" i="2"/>
  <c r="AK150" i="2"/>
  <c r="AM150" i="2"/>
  <c r="AO150" i="2"/>
  <c r="AP150" i="2"/>
  <c r="AV150" i="2"/>
  <c r="BG150" i="2"/>
  <c r="BH150" i="2"/>
  <c r="BI150" i="2"/>
  <c r="BJ150" i="2"/>
  <c r="BK150" i="2"/>
  <c r="BL150" i="2"/>
  <c r="BM150" i="2"/>
  <c r="BN150" i="2"/>
  <c r="BO150" i="2"/>
  <c r="BP150" i="2"/>
  <c r="BQ150" i="2"/>
  <c r="CD150" i="2" s="1"/>
  <c r="CB150" i="2"/>
  <c r="CE150" i="2"/>
  <c r="CF150" i="2"/>
  <c r="CG150" i="2"/>
  <c r="CI150" i="2"/>
  <c r="CJ150" i="2"/>
  <c r="CK150" i="2"/>
  <c r="CV150" i="2"/>
  <c r="CX150" i="2"/>
  <c r="CY150" i="2"/>
  <c r="DH150" i="2"/>
  <c r="I151" i="2"/>
  <c r="J151" i="2"/>
  <c r="R151" i="2"/>
  <c r="S151" i="2"/>
  <c r="U151" i="2"/>
  <c r="CX151" i="2" s="1"/>
  <c r="W151" i="2"/>
  <c r="Y151" i="2"/>
  <c r="AG151" i="2"/>
  <c r="AI151" i="2" s="1"/>
  <c r="AH151" i="2"/>
  <c r="AK151" i="2"/>
  <c r="AM151" i="2"/>
  <c r="AO151" i="2"/>
  <c r="AP151" i="2"/>
  <c r="AV151" i="2"/>
  <c r="BG151" i="2"/>
  <c r="BH151" i="2"/>
  <c r="BI151" i="2" s="1"/>
  <c r="BK151" i="2"/>
  <c r="BL151" i="2"/>
  <c r="BO151" i="2"/>
  <c r="BP151" i="2"/>
  <c r="CB151" i="2"/>
  <c r="CE151" i="2"/>
  <c r="CH151" i="2"/>
  <c r="CI151" i="2"/>
  <c r="CV151" i="2"/>
  <c r="CY151" i="2" s="1"/>
  <c r="CW151" i="2"/>
  <c r="DH151" i="2"/>
  <c r="I152" i="2"/>
  <c r="J152" i="2" s="1"/>
  <c r="R152" i="2"/>
  <c r="S152" i="2"/>
  <c r="U152" i="2"/>
  <c r="W152" i="2"/>
  <c r="Y152" i="2"/>
  <c r="CH152" i="2" s="1"/>
  <c r="Z152" i="2"/>
  <c r="AA152" i="2"/>
  <c r="AG152" i="2"/>
  <c r="AH152" i="2"/>
  <c r="AI152" i="2"/>
  <c r="AK152" i="2"/>
  <c r="AM152" i="2"/>
  <c r="AO152" i="2"/>
  <c r="AP152" i="2"/>
  <c r="AV152" i="2"/>
  <c r="BG152" i="2"/>
  <c r="BH152" i="2"/>
  <c r="BI152" i="2"/>
  <c r="BJ152" i="2"/>
  <c r="BK152" i="2"/>
  <c r="BL152" i="2"/>
  <c r="BM152" i="2"/>
  <c r="BN152" i="2"/>
  <c r="BO152" i="2"/>
  <c r="BP152" i="2"/>
  <c r="BQ152" i="2"/>
  <c r="CD152" i="2" s="1"/>
  <c r="CB152" i="2"/>
  <c r="CE152" i="2"/>
  <c r="CF152" i="2"/>
  <c r="CG152" i="2"/>
  <c r="CI152" i="2"/>
  <c r="CJ152" i="2"/>
  <c r="CV152" i="2"/>
  <c r="CX152" i="2"/>
  <c r="DH152" i="2"/>
  <c r="I153" i="2"/>
  <c r="J153" i="2"/>
  <c r="R153" i="2"/>
  <c r="S153" i="2"/>
  <c r="U153" i="2"/>
  <c r="CX153" i="2" s="1"/>
  <c r="W153" i="2"/>
  <c r="Y153" i="2"/>
  <c r="CH153" i="2" s="1"/>
  <c r="AG153" i="2"/>
  <c r="AH153" i="2"/>
  <c r="AK153" i="2"/>
  <c r="AM153" i="2"/>
  <c r="AO153" i="2"/>
  <c r="AP153" i="2"/>
  <c r="AV153" i="2"/>
  <c r="BG153" i="2"/>
  <c r="BH153" i="2"/>
  <c r="CB153" i="2"/>
  <c r="CE153" i="2"/>
  <c r="CI153" i="2"/>
  <c r="CV153" i="2"/>
  <c r="CY153" i="2" s="1"/>
  <c r="CW153" i="2"/>
  <c r="DH153" i="2"/>
  <c r="I154" i="2"/>
  <c r="J154" i="2" s="1"/>
  <c r="R154" i="2"/>
  <c r="S154" i="2"/>
  <c r="U154" i="2"/>
  <c r="CW154" i="2" s="1"/>
  <c r="W154" i="2"/>
  <c r="Y154" i="2"/>
  <c r="CH154" i="2" s="1"/>
  <c r="Z154" i="2"/>
  <c r="AA154" i="2"/>
  <c r="AG154" i="2"/>
  <c r="AH154" i="2"/>
  <c r="AI154" i="2"/>
  <c r="AK154" i="2"/>
  <c r="AM154" i="2"/>
  <c r="AO154" i="2"/>
  <c r="AP154" i="2"/>
  <c r="AV154" i="2"/>
  <c r="BG154" i="2"/>
  <c r="BH154" i="2"/>
  <c r="BI154" i="2"/>
  <c r="BJ154" i="2"/>
  <c r="BK154" i="2"/>
  <c r="BL154" i="2"/>
  <c r="BM154" i="2"/>
  <c r="BN154" i="2"/>
  <c r="BO154" i="2"/>
  <c r="BP154" i="2"/>
  <c r="BQ154" i="2"/>
  <c r="CD154" i="2" s="1"/>
  <c r="CB154" i="2"/>
  <c r="CE154" i="2"/>
  <c r="CF154" i="2"/>
  <c r="CG154" i="2"/>
  <c r="CI154" i="2"/>
  <c r="CJ154" i="2"/>
  <c r="CK154" i="2"/>
  <c r="CV154" i="2"/>
  <c r="CX154" i="2"/>
  <c r="CY154" i="2"/>
  <c r="DH154" i="2"/>
  <c r="I155" i="2"/>
  <c r="J155" i="2"/>
  <c r="R155" i="2"/>
  <c r="S155" i="2"/>
  <c r="U155" i="2"/>
  <c r="CX155" i="2" s="1"/>
  <c r="W155" i="2"/>
  <c r="Y155" i="2"/>
  <c r="AG155" i="2"/>
  <c r="AI155" i="2" s="1"/>
  <c r="AH155" i="2"/>
  <c r="AK155" i="2"/>
  <c r="AM155" i="2"/>
  <c r="AO155" i="2"/>
  <c r="AP155" i="2"/>
  <c r="AV155" i="2"/>
  <c r="BG155" i="2"/>
  <c r="BH155" i="2"/>
  <c r="BI155" i="2" s="1"/>
  <c r="BK155" i="2"/>
  <c r="BL155" i="2"/>
  <c r="BO155" i="2"/>
  <c r="BP155" i="2"/>
  <c r="CB155" i="2"/>
  <c r="CE155" i="2"/>
  <c r="CH155" i="2"/>
  <c r="CV155" i="2"/>
  <c r="CY155" i="2" s="1"/>
  <c r="CW155" i="2"/>
  <c r="DH155" i="2"/>
  <c r="I156" i="2"/>
  <c r="J156" i="2" s="1"/>
  <c r="R156" i="2"/>
  <c r="S156" i="2"/>
  <c r="U156" i="2"/>
  <c r="W156" i="2"/>
  <c r="Y156" i="2"/>
  <c r="CH156" i="2" s="1"/>
  <c r="Z156" i="2"/>
  <c r="AA156" i="2"/>
  <c r="AG156" i="2"/>
  <c r="AH156" i="2"/>
  <c r="AI156" i="2"/>
  <c r="AK156" i="2"/>
  <c r="AM156" i="2"/>
  <c r="AO156" i="2"/>
  <c r="AP156" i="2"/>
  <c r="AV156" i="2"/>
  <c r="BG156" i="2"/>
  <c r="BH156" i="2"/>
  <c r="BI156" i="2"/>
  <c r="BJ156" i="2"/>
  <c r="BK156" i="2"/>
  <c r="BL156" i="2"/>
  <c r="BM156" i="2"/>
  <c r="BN156" i="2"/>
  <c r="BO156" i="2"/>
  <c r="BP156" i="2"/>
  <c r="BQ156" i="2"/>
  <c r="CD156" i="2" s="1"/>
  <c r="CB156" i="2"/>
  <c r="CE156" i="2"/>
  <c r="CF156" i="2"/>
  <c r="CG156" i="2"/>
  <c r="CI156" i="2"/>
  <c r="CJ156" i="2"/>
  <c r="CV156" i="2"/>
  <c r="CX156" i="2"/>
  <c r="DH156" i="2"/>
  <c r="I157" i="2"/>
  <c r="J157" i="2"/>
  <c r="R157" i="2"/>
  <c r="S157" i="2"/>
  <c r="U157" i="2"/>
  <c r="CX157" i="2" s="1"/>
  <c r="W157" i="2"/>
  <c r="Y157" i="2"/>
  <c r="CH157" i="2" s="1"/>
  <c r="AG157" i="2"/>
  <c r="AH157" i="2"/>
  <c r="AK157" i="2"/>
  <c r="AM157" i="2"/>
  <c r="AO157" i="2"/>
  <c r="AP157" i="2"/>
  <c r="AV157" i="2"/>
  <c r="BG157" i="2"/>
  <c r="BH157" i="2"/>
  <c r="CB157" i="2"/>
  <c r="CE157" i="2"/>
  <c r="CI157" i="2"/>
  <c r="CV157" i="2"/>
  <c r="CY157" i="2" s="1"/>
  <c r="CW157" i="2"/>
  <c r="DH157" i="2"/>
  <c r="I158" i="2"/>
  <c r="J158" i="2" s="1"/>
  <c r="R158" i="2"/>
  <c r="S158" i="2"/>
  <c r="U158" i="2"/>
  <c r="W158" i="2"/>
  <c r="Y158" i="2"/>
  <c r="AA158" i="2"/>
  <c r="AG158" i="2"/>
  <c r="AH158" i="2"/>
  <c r="AI158" i="2" s="1"/>
  <c r="AK158" i="2"/>
  <c r="AM158" i="2"/>
  <c r="AO158" i="2"/>
  <c r="AP158" i="2"/>
  <c r="AV158" i="2"/>
  <c r="BG158" i="2"/>
  <c r="BH158" i="2"/>
  <c r="BK158" i="2"/>
  <c r="BL158" i="2"/>
  <c r="BM158" i="2"/>
  <c r="BN158" i="2"/>
  <c r="BO158" i="2"/>
  <c r="BP158" i="2"/>
  <c r="BQ158" i="2" s="1"/>
  <c r="CD158" i="2" s="1"/>
  <c r="CB158" i="2"/>
  <c r="CV158" i="2"/>
  <c r="CW158" i="2"/>
  <c r="CX158" i="2"/>
  <c r="CY158" i="2"/>
  <c r="DH158" i="2"/>
  <c r="I159" i="2"/>
  <c r="J159" i="2"/>
  <c r="R159" i="2"/>
  <c r="S159" i="2"/>
  <c r="U159" i="2"/>
  <c r="CX159" i="2" s="1"/>
  <c r="W159" i="2"/>
  <c r="Y159" i="2"/>
  <c r="AG159" i="2"/>
  <c r="AH159" i="2"/>
  <c r="AK159" i="2"/>
  <c r="AM159" i="2"/>
  <c r="AO159" i="2"/>
  <c r="AP159" i="2"/>
  <c r="AV159" i="2"/>
  <c r="BG159" i="2"/>
  <c r="AA159" i="2" s="1"/>
  <c r="BH159" i="2"/>
  <c r="BJ159" i="2"/>
  <c r="BK159" i="2"/>
  <c r="BO159" i="2"/>
  <c r="BP159" i="2"/>
  <c r="CB159" i="2"/>
  <c r="CG159" i="2"/>
  <c r="CV159" i="2"/>
  <c r="CY159" i="2" s="1"/>
  <c r="CW159" i="2"/>
  <c r="DH159" i="2"/>
  <c r="I160" i="2"/>
  <c r="J160" i="2" s="1"/>
  <c r="R160" i="2"/>
  <c r="S160" i="2"/>
  <c r="U160" i="2"/>
  <c r="W160" i="2"/>
  <c r="Y160" i="2"/>
  <c r="CH160" i="2" s="1"/>
  <c r="AA160" i="2"/>
  <c r="AG160" i="2"/>
  <c r="AH160" i="2"/>
  <c r="AI160" i="2" s="1"/>
  <c r="AK160" i="2"/>
  <c r="AM160" i="2"/>
  <c r="AO160" i="2"/>
  <c r="AP160" i="2"/>
  <c r="AV160" i="2"/>
  <c r="BG160" i="2"/>
  <c r="BH160" i="2"/>
  <c r="BI160" i="2" s="1"/>
  <c r="BJ160" i="2"/>
  <c r="BK160" i="2"/>
  <c r="BL160" i="2"/>
  <c r="BM160" i="2"/>
  <c r="BN160" i="2"/>
  <c r="BO160" i="2"/>
  <c r="BP160" i="2"/>
  <c r="BQ160" i="2" s="1"/>
  <c r="CB160" i="2"/>
  <c r="CE160" i="2"/>
  <c r="CF160" i="2"/>
  <c r="CI160" i="2"/>
  <c r="CJ160" i="2"/>
  <c r="CV160" i="2"/>
  <c r="CW160" i="2"/>
  <c r="CX160" i="2"/>
  <c r="CY160" i="2"/>
  <c r="DH160" i="2"/>
  <c r="I161" i="2"/>
  <c r="J161" i="2"/>
  <c r="R161" i="2"/>
  <c r="S161" i="2"/>
  <c r="U161" i="2"/>
  <c r="CX161" i="2" s="1"/>
  <c r="W161" i="2"/>
  <c r="Y161" i="2"/>
  <c r="CH161" i="2" s="1"/>
  <c r="AG161" i="2"/>
  <c r="AH161" i="2"/>
  <c r="AK161" i="2"/>
  <c r="AM161" i="2"/>
  <c r="AO161" i="2"/>
  <c r="AP161" i="2"/>
  <c r="AV161" i="2"/>
  <c r="BG161" i="2"/>
  <c r="AA161" i="2" s="1"/>
  <c r="BH161" i="2"/>
  <c r="BI161" i="2" s="1"/>
  <c r="BJ161" i="2"/>
  <c r="BO161" i="2"/>
  <c r="CB161" i="2"/>
  <c r="CE161" i="2"/>
  <c r="CG161" i="2"/>
  <c r="CI161" i="2"/>
  <c r="CV161" i="2"/>
  <c r="CY161" i="2"/>
  <c r="DH161" i="2"/>
  <c r="I162" i="2"/>
  <c r="J162" i="2" s="1"/>
  <c r="R162" i="2"/>
  <c r="S162" i="2"/>
  <c r="U162" i="2"/>
  <c r="W162" i="2"/>
  <c r="Y162" i="2"/>
  <c r="CH162" i="2" s="1"/>
  <c r="Z162" i="2"/>
  <c r="AA162" i="2"/>
  <c r="AG162" i="2"/>
  <c r="AH162" i="2"/>
  <c r="AI162" i="2"/>
  <c r="AK162" i="2"/>
  <c r="AM162" i="2"/>
  <c r="AO162" i="2"/>
  <c r="AP162" i="2"/>
  <c r="AV162" i="2"/>
  <c r="BG162" i="2"/>
  <c r="BH162" i="2"/>
  <c r="BI162" i="2"/>
  <c r="BJ162" i="2"/>
  <c r="BK162" i="2"/>
  <c r="BL162" i="2"/>
  <c r="BM162" i="2"/>
  <c r="BN162" i="2"/>
  <c r="BO162" i="2"/>
  <c r="BP162" i="2"/>
  <c r="BQ162" i="2"/>
  <c r="CD162" i="2" s="1"/>
  <c r="CB162" i="2"/>
  <c r="CE162" i="2"/>
  <c r="CF162" i="2"/>
  <c r="CG162" i="2"/>
  <c r="CI162" i="2"/>
  <c r="CJ162" i="2"/>
  <c r="CV162" i="2"/>
  <c r="DH162" i="2"/>
  <c r="I163" i="2"/>
  <c r="J163" i="2" s="1"/>
  <c r="R163" i="2"/>
  <c r="S163" i="2"/>
  <c r="U163" i="2"/>
  <c r="W163" i="2"/>
  <c r="BK163" i="2" s="1"/>
  <c r="Y163" i="2"/>
  <c r="AG163" i="2"/>
  <c r="AI163" i="2" s="1"/>
  <c r="AH163" i="2"/>
  <c r="AK163" i="2"/>
  <c r="AM163" i="2"/>
  <c r="AO163" i="2"/>
  <c r="AP163" i="2"/>
  <c r="AV163" i="2"/>
  <c r="BG163" i="2"/>
  <c r="BJ163" i="2" s="1"/>
  <c r="BH163" i="2"/>
  <c r="BI163" i="2" s="1"/>
  <c r="BL163" i="2"/>
  <c r="BN163" i="2"/>
  <c r="BO163" i="2"/>
  <c r="CB163" i="2"/>
  <c r="CE163" i="2"/>
  <c r="CG163" i="2"/>
  <c r="CH163" i="2"/>
  <c r="CI163" i="2"/>
  <c r="CV163" i="2"/>
  <c r="DH163" i="2"/>
  <c r="I164" i="2"/>
  <c r="J164" i="2" s="1"/>
  <c r="R164" i="2"/>
  <c r="S164" i="2"/>
  <c r="U164" i="2"/>
  <c r="CX164" i="2" s="1"/>
  <c r="W164" i="2"/>
  <c r="Y164" i="2"/>
  <c r="CH164" i="2" s="1"/>
  <c r="Z164" i="2"/>
  <c r="AA164" i="2"/>
  <c r="AG164" i="2"/>
  <c r="AH164" i="2"/>
  <c r="AI164" i="2"/>
  <c r="AK164" i="2"/>
  <c r="AM164" i="2"/>
  <c r="AO164" i="2"/>
  <c r="AP164" i="2"/>
  <c r="AV164" i="2"/>
  <c r="BG164" i="2"/>
  <c r="BH164" i="2"/>
  <c r="BJ164" i="2" s="1"/>
  <c r="BI164" i="2"/>
  <c r="BK164" i="2"/>
  <c r="BL164" i="2"/>
  <c r="BM164" i="2"/>
  <c r="BN164" i="2"/>
  <c r="BO164" i="2"/>
  <c r="BP164" i="2"/>
  <c r="BQ164" i="2"/>
  <c r="CB164" i="2"/>
  <c r="CF164" i="2"/>
  <c r="CG164" i="2"/>
  <c r="CV164" i="2"/>
  <c r="CW164" i="2"/>
  <c r="CY164" i="2"/>
  <c r="DH164" i="2"/>
  <c r="I165" i="2"/>
  <c r="J165" i="2" s="1"/>
  <c r="R165" i="2"/>
  <c r="S165" i="2"/>
  <c r="U165" i="2"/>
  <c r="CX165" i="2" s="1"/>
  <c r="W165" i="2"/>
  <c r="Y165" i="2"/>
  <c r="AG165" i="2"/>
  <c r="AI165" i="2" s="1"/>
  <c r="AH165" i="2"/>
  <c r="AK165" i="2"/>
  <c r="AM165" i="2"/>
  <c r="AO165" i="2"/>
  <c r="AP165" i="2"/>
  <c r="AV165" i="2"/>
  <c r="BG165" i="2"/>
  <c r="BJ165" i="2" s="1"/>
  <c r="BH165" i="2"/>
  <c r="BK165" i="2"/>
  <c r="BL165" i="2"/>
  <c r="BN165" i="2"/>
  <c r="BO165" i="2"/>
  <c r="BP165" i="2"/>
  <c r="CB165" i="2"/>
  <c r="CG165" i="2"/>
  <c r="CH165" i="2"/>
  <c r="CV165" i="2"/>
  <c r="CY165" i="2" s="1"/>
  <c r="CW165" i="2"/>
  <c r="DH165" i="2"/>
  <c r="I166" i="2"/>
  <c r="J166" i="2" s="1"/>
  <c r="R166" i="2"/>
  <c r="S166" i="2"/>
  <c r="U166" i="2"/>
  <c r="W166" i="2"/>
  <c r="Y166" i="2"/>
  <c r="AG166" i="2"/>
  <c r="AH166" i="2"/>
  <c r="AI166" i="2" s="1"/>
  <c r="AK166" i="2"/>
  <c r="AM166" i="2"/>
  <c r="AO166" i="2"/>
  <c r="AP166" i="2"/>
  <c r="AV166" i="2"/>
  <c r="BG166" i="2"/>
  <c r="AA166" i="2" s="1"/>
  <c r="BH166" i="2"/>
  <c r="BI166" i="2" s="1"/>
  <c r="BK166" i="2"/>
  <c r="BL166" i="2"/>
  <c r="BM166" i="2"/>
  <c r="BN166" i="2"/>
  <c r="BO166" i="2"/>
  <c r="BP166" i="2"/>
  <c r="CB166" i="2"/>
  <c r="CV166" i="2"/>
  <c r="CY166" i="2" s="1"/>
  <c r="CW166" i="2"/>
  <c r="CX166" i="2"/>
  <c r="DH166" i="2"/>
  <c r="I167" i="2"/>
  <c r="J167" i="2" s="1"/>
  <c r="R167" i="2"/>
  <c r="S167" i="2"/>
  <c r="U167" i="2"/>
  <c r="W167" i="2"/>
  <c r="BL167" i="2" s="1"/>
  <c r="Y167" i="2"/>
  <c r="Z167" i="2"/>
  <c r="AA167" i="2"/>
  <c r="AG167" i="2"/>
  <c r="AH167" i="2"/>
  <c r="AI167" i="2"/>
  <c r="AK167" i="2"/>
  <c r="AM167" i="2"/>
  <c r="AO167" i="2"/>
  <c r="AP167" i="2"/>
  <c r="AV167" i="2"/>
  <c r="BG167" i="2"/>
  <c r="BH167" i="2"/>
  <c r="BI167" i="2"/>
  <c r="BJ167" i="2"/>
  <c r="BK167" i="2"/>
  <c r="BM167" i="2"/>
  <c r="BN167" i="2"/>
  <c r="BO167" i="2"/>
  <c r="CB167" i="2"/>
  <c r="CE167" i="2"/>
  <c r="CF167" i="2"/>
  <c r="CG167" i="2"/>
  <c r="CH167" i="2"/>
  <c r="CI167" i="2"/>
  <c r="CJ167" i="2"/>
  <c r="CV167" i="2"/>
  <c r="CY167" i="2"/>
  <c r="DH167" i="2"/>
  <c r="I168" i="2"/>
  <c r="J168" i="2"/>
  <c r="R168" i="2"/>
  <c r="S168" i="2"/>
  <c r="U168" i="2"/>
  <c r="W168" i="2"/>
  <c r="Y168" i="2"/>
  <c r="AG168" i="2"/>
  <c r="AI168" i="2" s="1"/>
  <c r="AH168" i="2"/>
  <c r="AK168" i="2"/>
  <c r="AM168" i="2"/>
  <c r="AO168" i="2"/>
  <c r="AP168" i="2"/>
  <c r="AV168" i="2"/>
  <c r="BG168" i="2"/>
  <c r="AA168" i="2" s="1"/>
  <c r="BH168" i="2"/>
  <c r="BI168" i="2" s="1"/>
  <c r="BK168" i="2"/>
  <c r="BL168" i="2"/>
  <c r="BO168" i="2"/>
  <c r="BQ168" i="2" s="1"/>
  <c r="BP168" i="2"/>
  <c r="CB168" i="2"/>
  <c r="CV168" i="2"/>
  <c r="CY168" i="2" s="1"/>
  <c r="CW168" i="2"/>
  <c r="CX168" i="2"/>
  <c r="DH168" i="2"/>
  <c r="I169" i="2"/>
  <c r="J169" i="2" s="1"/>
  <c r="R169" i="2"/>
  <c r="S169" i="2"/>
  <c r="U169" i="2"/>
  <c r="W169" i="2"/>
  <c r="BL169" i="2" s="1"/>
  <c r="Y169" i="2"/>
  <c r="Z169" i="2"/>
  <c r="AA169" i="2"/>
  <c r="AG169" i="2"/>
  <c r="AH169" i="2"/>
  <c r="AI169" i="2"/>
  <c r="AK169" i="2"/>
  <c r="AM169" i="2"/>
  <c r="AO169" i="2"/>
  <c r="AP169" i="2"/>
  <c r="AV169" i="2"/>
  <c r="BG169" i="2"/>
  <c r="BH169" i="2"/>
  <c r="BI169" i="2"/>
  <c r="BJ169" i="2"/>
  <c r="BK169" i="2"/>
  <c r="BM169" i="2"/>
  <c r="BN169" i="2"/>
  <c r="BO169" i="2"/>
  <c r="CB169" i="2"/>
  <c r="CE169" i="2"/>
  <c r="CF169" i="2"/>
  <c r="CG169" i="2"/>
  <c r="CH169" i="2"/>
  <c r="CI169" i="2"/>
  <c r="CJ169" i="2"/>
  <c r="CV169" i="2"/>
  <c r="DH169" i="2"/>
  <c r="I170" i="2"/>
  <c r="J170" i="2"/>
  <c r="R170" i="2"/>
  <c r="S170" i="2"/>
  <c r="U170" i="2"/>
  <c r="W170" i="2"/>
  <c r="Z170" i="2" s="1"/>
  <c r="Y170" i="2"/>
  <c r="AG170" i="2"/>
  <c r="AH170" i="2"/>
  <c r="AK170" i="2"/>
  <c r="AM170" i="2"/>
  <c r="AO170" i="2"/>
  <c r="AP170" i="2"/>
  <c r="AV170" i="2"/>
  <c r="BG170" i="2"/>
  <c r="AA170" i="2" s="1"/>
  <c r="BH170" i="2"/>
  <c r="BI170" i="2" s="1"/>
  <c r="BK170" i="2"/>
  <c r="BL170" i="2"/>
  <c r="BO170" i="2"/>
  <c r="BP170" i="2"/>
  <c r="CB170" i="2"/>
  <c r="CE170" i="2"/>
  <c r="CI170" i="2"/>
  <c r="CV170" i="2"/>
  <c r="CY170" i="2" s="1"/>
  <c r="CW170" i="2"/>
  <c r="CX170" i="2"/>
  <c r="DH170" i="2"/>
  <c r="I171" i="2"/>
  <c r="J171" i="2" s="1"/>
  <c r="R171" i="2"/>
  <c r="S171" i="2"/>
  <c r="U171" i="2"/>
  <c r="W171" i="2"/>
  <c r="BL171" i="2" s="1"/>
  <c r="Y171" i="2"/>
  <c r="Z171" i="2"/>
  <c r="AA171" i="2"/>
  <c r="AG171" i="2"/>
  <c r="AH171" i="2"/>
  <c r="AI171" i="2"/>
  <c r="AK171" i="2"/>
  <c r="AM171" i="2"/>
  <c r="AO171" i="2"/>
  <c r="AP171" i="2"/>
  <c r="AV171" i="2"/>
  <c r="BG171" i="2"/>
  <c r="BH171" i="2"/>
  <c r="BI171" i="2"/>
  <c r="BJ171" i="2"/>
  <c r="BK171" i="2"/>
  <c r="BM171" i="2"/>
  <c r="BN171" i="2"/>
  <c r="BO171" i="2"/>
  <c r="CB171" i="2"/>
  <c r="CE171" i="2"/>
  <c r="CF171" i="2"/>
  <c r="CG171" i="2"/>
  <c r="CH171" i="2"/>
  <c r="CI171" i="2"/>
  <c r="CJ171" i="2"/>
  <c r="CV171" i="2"/>
  <c r="CY171" i="2"/>
  <c r="DH171" i="2"/>
  <c r="I172" i="2"/>
  <c r="J172" i="2"/>
  <c r="R172" i="2"/>
  <c r="S172" i="2"/>
  <c r="U172" i="2"/>
  <c r="W172" i="2"/>
  <c r="Y172" i="2"/>
  <c r="AG172" i="2"/>
  <c r="AI172" i="2" s="1"/>
  <c r="AH172" i="2"/>
  <c r="AK172" i="2"/>
  <c r="AM172" i="2"/>
  <c r="AO172" i="2"/>
  <c r="AP172" i="2"/>
  <c r="AV172" i="2"/>
  <c r="BG172" i="2"/>
  <c r="AA172" i="2" s="1"/>
  <c r="BH172" i="2"/>
  <c r="BI172" i="2" s="1"/>
  <c r="BK172" i="2"/>
  <c r="BL172" i="2"/>
  <c r="BO172" i="2"/>
  <c r="BQ172" i="2" s="1"/>
  <c r="BP172" i="2"/>
  <c r="CB172" i="2"/>
  <c r="CI172" i="2"/>
  <c r="CV172" i="2"/>
  <c r="CY172" i="2" s="1"/>
  <c r="CW172" i="2"/>
  <c r="CX172" i="2"/>
  <c r="DH172" i="2"/>
  <c r="I173" i="2"/>
  <c r="J173" i="2" s="1"/>
  <c r="R173" i="2"/>
  <c r="S173" i="2"/>
  <c r="U173" i="2"/>
  <c r="W173" i="2"/>
  <c r="BL173" i="2" s="1"/>
  <c r="Y173" i="2"/>
  <c r="Z173" i="2"/>
  <c r="AA173" i="2"/>
  <c r="AG173" i="2"/>
  <c r="AH173" i="2"/>
  <c r="AI173" i="2"/>
  <c r="AK173" i="2"/>
  <c r="AM173" i="2"/>
  <c r="AO173" i="2"/>
  <c r="AP173" i="2"/>
  <c r="AV173" i="2"/>
  <c r="BG173" i="2"/>
  <c r="BH173" i="2"/>
  <c r="BI173" i="2"/>
  <c r="BJ173" i="2"/>
  <c r="BK173" i="2"/>
  <c r="BM173" i="2"/>
  <c r="BN173" i="2"/>
  <c r="BO173" i="2"/>
  <c r="CB173" i="2"/>
  <c r="CE173" i="2"/>
  <c r="CF173" i="2"/>
  <c r="CG173" i="2"/>
  <c r="CH173" i="2"/>
  <c r="CI173" i="2"/>
  <c r="CJ173" i="2"/>
  <c r="CV173" i="2"/>
  <c r="DH173" i="2"/>
  <c r="I174" i="2"/>
  <c r="J174" i="2"/>
  <c r="R174" i="2"/>
  <c r="S174" i="2"/>
  <c r="U174" i="2"/>
  <c r="W174" i="2"/>
  <c r="Z174" i="2" s="1"/>
  <c r="Y174" i="2"/>
  <c r="AG174" i="2"/>
  <c r="AH174" i="2"/>
  <c r="AK174" i="2"/>
  <c r="AM174" i="2"/>
  <c r="AO174" i="2"/>
  <c r="AP174" i="2"/>
  <c r="AV174" i="2"/>
  <c r="BG174" i="2"/>
  <c r="AA174" i="2" s="1"/>
  <c r="BH174" i="2"/>
  <c r="BI174" i="2" s="1"/>
  <c r="BK174" i="2"/>
  <c r="BL174" i="2"/>
  <c r="BO174" i="2"/>
  <c r="BP174" i="2"/>
  <c r="CB174" i="2"/>
  <c r="CE174" i="2"/>
  <c r="CI174" i="2"/>
  <c r="CV174" i="2"/>
  <c r="CY174" i="2" s="1"/>
  <c r="CW174" i="2"/>
  <c r="CX174" i="2"/>
  <c r="DH174" i="2"/>
  <c r="I175" i="2"/>
  <c r="J175" i="2" s="1"/>
  <c r="R175" i="2"/>
  <c r="S175" i="2"/>
  <c r="U175" i="2"/>
  <c r="W175" i="2"/>
  <c r="BL175" i="2" s="1"/>
  <c r="Y175" i="2"/>
  <c r="Z175" i="2"/>
  <c r="AA175" i="2"/>
  <c r="AG175" i="2"/>
  <c r="AH175" i="2"/>
  <c r="AI175" i="2"/>
  <c r="AK175" i="2"/>
  <c r="AM175" i="2"/>
  <c r="AO175" i="2"/>
  <c r="AP175" i="2"/>
  <c r="AV175" i="2"/>
  <c r="BG175" i="2"/>
  <c r="BH175" i="2"/>
  <c r="BI175" i="2"/>
  <c r="BJ175" i="2"/>
  <c r="BK175" i="2"/>
  <c r="BM175" i="2"/>
  <c r="BN175" i="2"/>
  <c r="BO175" i="2"/>
  <c r="CB175" i="2"/>
  <c r="CE175" i="2"/>
  <c r="CF175" i="2"/>
  <c r="CG175" i="2"/>
  <c r="CH175" i="2"/>
  <c r="CI175" i="2"/>
  <c r="CJ175" i="2"/>
  <c r="CV175" i="2"/>
  <c r="CY175" i="2"/>
  <c r="DH175" i="2"/>
  <c r="I176" i="2"/>
  <c r="J176" i="2"/>
  <c r="R176" i="2"/>
  <c r="S176" i="2"/>
  <c r="U176" i="2"/>
  <c r="W176" i="2"/>
  <c r="Y176" i="2"/>
  <c r="AG176" i="2"/>
  <c r="AI176" i="2" s="1"/>
  <c r="AH176" i="2"/>
  <c r="AK176" i="2"/>
  <c r="AM176" i="2"/>
  <c r="AO176" i="2"/>
  <c r="AP176" i="2"/>
  <c r="AV176" i="2"/>
  <c r="BG176" i="2"/>
  <c r="AA176" i="2" s="1"/>
  <c r="BH176" i="2"/>
  <c r="BI176" i="2" s="1"/>
  <c r="BK176" i="2"/>
  <c r="BL176" i="2"/>
  <c r="BO176" i="2"/>
  <c r="BQ176" i="2" s="1"/>
  <c r="BP176" i="2"/>
  <c r="CB176" i="2"/>
  <c r="CV176" i="2"/>
  <c r="CY176" i="2" s="1"/>
  <c r="CW176" i="2"/>
  <c r="CX176" i="2"/>
  <c r="DH176" i="2"/>
  <c r="I177" i="2"/>
  <c r="J177" i="2" s="1"/>
  <c r="R177" i="2"/>
  <c r="S177" i="2"/>
  <c r="U177" i="2"/>
  <c r="W177" i="2"/>
  <c r="BL177" i="2" s="1"/>
  <c r="Y177" i="2"/>
  <c r="Z177" i="2"/>
  <c r="AA177" i="2"/>
  <c r="AG177" i="2"/>
  <c r="AH177" i="2"/>
  <c r="AI177" i="2"/>
  <c r="AK177" i="2"/>
  <c r="AM177" i="2"/>
  <c r="AO177" i="2"/>
  <c r="AP177" i="2"/>
  <c r="AV177" i="2"/>
  <c r="BG177" i="2"/>
  <c r="BH177" i="2"/>
  <c r="BI177" i="2"/>
  <c r="BJ177" i="2"/>
  <c r="BK177" i="2"/>
  <c r="BM177" i="2"/>
  <c r="BN177" i="2"/>
  <c r="BO177" i="2"/>
  <c r="CB177" i="2"/>
  <c r="CE177" i="2"/>
  <c r="CF177" i="2"/>
  <c r="CG177" i="2"/>
  <c r="CH177" i="2"/>
  <c r="CI177" i="2"/>
  <c r="CJ177" i="2"/>
  <c r="CV177" i="2"/>
  <c r="DH177" i="2"/>
  <c r="I178" i="2"/>
  <c r="J178" i="2"/>
  <c r="R178" i="2"/>
  <c r="S178" i="2"/>
  <c r="U178" i="2"/>
  <c r="W178" i="2"/>
  <c r="Z178" i="2" s="1"/>
  <c r="Y178" i="2"/>
  <c r="AG178" i="2"/>
  <c r="AH178" i="2"/>
  <c r="AK178" i="2"/>
  <c r="AM178" i="2"/>
  <c r="AO178" i="2"/>
  <c r="AP178" i="2"/>
  <c r="AV178" i="2"/>
  <c r="BG178" i="2"/>
  <c r="AA178" i="2" s="1"/>
  <c r="BH178" i="2"/>
  <c r="BI178" i="2" s="1"/>
  <c r="BK178" i="2"/>
  <c r="BL178" i="2"/>
  <c r="BO178" i="2"/>
  <c r="BP178" i="2"/>
  <c r="CB178" i="2"/>
  <c r="CE178" i="2"/>
  <c r="CI178" i="2"/>
  <c r="CV178" i="2"/>
  <c r="CY178" i="2" s="1"/>
  <c r="CW178" i="2"/>
  <c r="CX178" i="2"/>
  <c r="DH178" i="2"/>
  <c r="I179" i="2"/>
  <c r="J179" i="2" s="1"/>
  <c r="R179" i="2"/>
  <c r="S179" i="2"/>
  <c r="U179" i="2"/>
  <c r="W179" i="2"/>
  <c r="BL179" i="2" s="1"/>
  <c r="Y179" i="2"/>
  <c r="Z179" i="2"/>
  <c r="AA179" i="2"/>
  <c r="AG179" i="2"/>
  <c r="AH179" i="2"/>
  <c r="AI179" i="2"/>
  <c r="AK179" i="2"/>
  <c r="AM179" i="2"/>
  <c r="AO179" i="2"/>
  <c r="AP179" i="2"/>
  <c r="AV179" i="2"/>
  <c r="BG179" i="2"/>
  <c r="BH179" i="2"/>
  <c r="BI179" i="2"/>
  <c r="BJ179" i="2"/>
  <c r="BK179" i="2"/>
  <c r="BM179" i="2"/>
  <c r="BN179" i="2"/>
  <c r="BO179" i="2"/>
  <c r="CB179" i="2"/>
  <c r="CE179" i="2"/>
  <c r="CF179" i="2"/>
  <c r="CG179" i="2"/>
  <c r="CH179" i="2"/>
  <c r="CI179" i="2"/>
  <c r="CJ179" i="2"/>
  <c r="CV179" i="2"/>
  <c r="CY179" i="2"/>
  <c r="DH179" i="2"/>
  <c r="I180" i="2"/>
  <c r="J180" i="2"/>
  <c r="R180" i="2"/>
  <c r="S180" i="2"/>
  <c r="U180" i="2"/>
  <c r="W180" i="2"/>
  <c r="Y180" i="2"/>
  <c r="AG180" i="2"/>
  <c r="AI180" i="2" s="1"/>
  <c r="AH180" i="2"/>
  <c r="AK180" i="2"/>
  <c r="AM180" i="2"/>
  <c r="AO180" i="2"/>
  <c r="AP180" i="2"/>
  <c r="AV180" i="2"/>
  <c r="BG180" i="2"/>
  <c r="AA180" i="2" s="1"/>
  <c r="BH180" i="2"/>
  <c r="BI180" i="2" s="1"/>
  <c r="BK180" i="2"/>
  <c r="BL180" i="2"/>
  <c r="BO180" i="2"/>
  <c r="BQ180" i="2" s="1"/>
  <c r="BP180" i="2"/>
  <c r="CB180" i="2"/>
  <c r="CI180" i="2"/>
  <c r="CV180" i="2"/>
  <c r="CY180" i="2" s="1"/>
  <c r="CW180" i="2"/>
  <c r="CX180" i="2"/>
  <c r="DH180" i="2"/>
  <c r="I181" i="2"/>
  <c r="J181" i="2" s="1"/>
  <c r="R181" i="2"/>
  <c r="S181" i="2"/>
  <c r="U181" i="2"/>
  <c r="W181" i="2"/>
  <c r="BL181" i="2" s="1"/>
  <c r="Y181" i="2"/>
  <c r="Z181" i="2"/>
  <c r="AA181" i="2"/>
  <c r="AG181" i="2"/>
  <c r="AH181" i="2"/>
  <c r="AI181" i="2"/>
  <c r="AK181" i="2"/>
  <c r="AM181" i="2"/>
  <c r="AO181" i="2"/>
  <c r="AP181" i="2"/>
  <c r="AV181" i="2"/>
  <c r="BG181" i="2"/>
  <c r="BH181" i="2"/>
  <c r="BI181" i="2"/>
  <c r="BJ181" i="2"/>
  <c r="BK181" i="2"/>
  <c r="BM181" i="2"/>
  <c r="BN181" i="2"/>
  <c r="BO181" i="2"/>
  <c r="CB181" i="2"/>
  <c r="CE181" i="2"/>
  <c r="CF181" i="2"/>
  <c r="CG181" i="2"/>
  <c r="CH181" i="2"/>
  <c r="CI181" i="2"/>
  <c r="CJ181" i="2"/>
  <c r="CV181" i="2"/>
  <c r="DH181" i="2"/>
  <c r="I182" i="2"/>
  <c r="J182" i="2" s="1"/>
  <c r="R182" i="2"/>
  <c r="S182" i="2"/>
  <c r="U182" i="2"/>
  <c r="CX182" i="2" s="1"/>
  <c r="W182" i="2"/>
  <c r="Z182" i="2" s="1"/>
  <c r="Y182" i="2"/>
  <c r="CE182" i="2" s="1"/>
  <c r="AA182" i="2"/>
  <c r="AG182" i="2"/>
  <c r="AH182" i="2"/>
  <c r="AK182" i="2"/>
  <c r="AM182" i="2"/>
  <c r="AO182" i="2"/>
  <c r="AP182" i="2"/>
  <c r="AV182" i="2"/>
  <c r="BG182" i="2"/>
  <c r="BH182" i="2"/>
  <c r="BK182" i="2"/>
  <c r="BL182" i="2"/>
  <c r="BN182" i="2"/>
  <c r="BO182" i="2"/>
  <c r="BP182" i="2"/>
  <c r="CB182" i="2"/>
  <c r="CI182" i="2"/>
  <c r="CV182" i="2"/>
  <c r="CW182" i="2"/>
  <c r="CY182" i="2"/>
  <c r="DH182" i="2"/>
  <c r="I183" i="2"/>
  <c r="J183" i="2" s="1"/>
  <c r="R183" i="2"/>
  <c r="S183" i="2"/>
  <c r="U183" i="2"/>
  <c r="W183" i="2"/>
  <c r="Y183" i="2"/>
  <c r="CH183" i="2" s="1"/>
  <c r="AA183" i="2"/>
  <c r="AG183" i="2"/>
  <c r="AH183" i="2"/>
  <c r="AI183" i="2" s="1"/>
  <c r="AK183" i="2"/>
  <c r="AM183" i="2"/>
  <c r="AO183" i="2"/>
  <c r="AP183" i="2"/>
  <c r="AV183" i="2"/>
  <c r="BG183" i="2"/>
  <c r="BH183" i="2"/>
  <c r="BI183" i="2" s="1"/>
  <c r="BJ183" i="2"/>
  <c r="BK183" i="2"/>
  <c r="BL183" i="2"/>
  <c r="BM183" i="2"/>
  <c r="BN183" i="2"/>
  <c r="BO183" i="2"/>
  <c r="BP183" i="2"/>
  <c r="BQ183" i="2" s="1"/>
  <c r="CD183" i="2" s="1"/>
  <c r="CB183" i="2"/>
  <c r="CE183" i="2"/>
  <c r="CG183" i="2"/>
  <c r="CI183" i="2"/>
  <c r="CV183" i="2"/>
  <c r="DH183" i="2"/>
  <c r="I184" i="2"/>
  <c r="J184" i="2" s="1"/>
  <c r="R184" i="2"/>
  <c r="S184" i="2"/>
  <c r="U184" i="2"/>
  <c r="CX184" i="2" s="1"/>
  <c r="W184" i="2"/>
  <c r="Y184" i="2"/>
  <c r="AA184" i="2"/>
  <c r="AG184" i="2"/>
  <c r="AH184" i="2"/>
  <c r="AK184" i="2"/>
  <c r="AM184" i="2"/>
  <c r="AO184" i="2"/>
  <c r="AP184" i="2"/>
  <c r="AV184" i="2"/>
  <c r="BG184" i="2"/>
  <c r="BH184" i="2"/>
  <c r="BK184" i="2"/>
  <c r="BL184" i="2"/>
  <c r="BN184" i="2"/>
  <c r="BO184" i="2"/>
  <c r="BP184" i="2"/>
  <c r="CB184" i="2"/>
  <c r="CV184" i="2"/>
  <c r="CW184" i="2"/>
  <c r="CY184" i="2"/>
  <c r="DH184" i="2"/>
  <c r="I185" i="2"/>
  <c r="J185" i="2" s="1"/>
  <c r="R185" i="2"/>
  <c r="S185" i="2"/>
  <c r="U185" i="2"/>
  <c r="W185" i="2"/>
  <c r="Y185" i="2"/>
  <c r="CH185" i="2" s="1"/>
  <c r="AA185" i="2"/>
  <c r="AG185" i="2"/>
  <c r="AH185" i="2"/>
  <c r="AI185" i="2" s="1"/>
  <c r="AK185" i="2"/>
  <c r="AM185" i="2"/>
  <c r="AO185" i="2"/>
  <c r="AP185" i="2"/>
  <c r="AV185" i="2"/>
  <c r="BG185" i="2"/>
  <c r="BH185" i="2"/>
  <c r="BI185" i="2" s="1"/>
  <c r="BJ185" i="2"/>
  <c r="BK185" i="2"/>
  <c r="BL185" i="2"/>
  <c r="BM185" i="2"/>
  <c r="BN185" i="2"/>
  <c r="BO185" i="2"/>
  <c r="BP185" i="2"/>
  <c r="BQ185" i="2" s="1"/>
  <c r="CD185" i="2" s="1"/>
  <c r="CB185" i="2"/>
  <c r="CE185" i="2"/>
  <c r="CG185" i="2"/>
  <c r="CI185" i="2"/>
  <c r="CV185" i="2"/>
  <c r="CY185" i="2"/>
  <c r="DH185" i="2"/>
  <c r="I186" i="2"/>
  <c r="J186" i="2" s="1"/>
  <c r="R186" i="2"/>
  <c r="S186" i="2"/>
  <c r="U186" i="2"/>
  <c r="CX186" i="2" s="1"/>
  <c r="W186" i="2"/>
  <c r="Y186" i="2"/>
  <c r="AA186" i="2"/>
  <c r="AG186" i="2"/>
  <c r="AI186" i="2" s="1"/>
  <c r="AH186" i="2"/>
  <c r="AK186" i="2"/>
  <c r="AM186" i="2"/>
  <c r="AO186" i="2"/>
  <c r="AP186" i="2"/>
  <c r="AV186" i="2"/>
  <c r="BG186" i="2"/>
  <c r="BH186" i="2"/>
  <c r="BK186" i="2"/>
  <c r="BL186" i="2"/>
  <c r="BN186" i="2"/>
  <c r="BO186" i="2"/>
  <c r="BQ186" i="2" s="1"/>
  <c r="BP186" i="2"/>
  <c r="CB186" i="2"/>
  <c r="CE186" i="2"/>
  <c r="CV186" i="2"/>
  <c r="CW186" i="2"/>
  <c r="CY186" i="2"/>
  <c r="DH186" i="2"/>
  <c r="I187" i="2"/>
  <c r="J187" i="2" s="1"/>
  <c r="R187" i="2"/>
  <c r="S187" i="2"/>
  <c r="U187" i="2"/>
  <c r="W187" i="2"/>
  <c r="Y187" i="2"/>
  <c r="CH187" i="2" s="1"/>
  <c r="AA187" i="2"/>
  <c r="AG187" i="2"/>
  <c r="AH187" i="2"/>
  <c r="AI187" i="2" s="1"/>
  <c r="AK187" i="2"/>
  <c r="AM187" i="2"/>
  <c r="AO187" i="2"/>
  <c r="AP187" i="2"/>
  <c r="AV187" i="2"/>
  <c r="BG187" i="2"/>
  <c r="BH187" i="2"/>
  <c r="BI187" i="2" s="1"/>
  <c r="BJ187" i="2"/>
  <c r="BK187" i="2"/>
  <c r="BL187" i="2"/>
  <c r="BM187" i="2"/>
  <c r="BN187" i="2"/>
  <c r="BO187" i="2"/>
  <c r="BP187" i="2"/>
  <c r="BQ187" i="2" s="1"/>
  <c r="CB187" i="2"/>
  <c r="CE187" i="2"/>
  <c r="CG187" i="2"/>
  <c r="CI187" i="2"/>
  <c r="CV187" i="2"/>
  <c r="CY187" i="2"/>
  <c r="DH187" i="2"/>
  <c r="I188" i="2"/>
  <c r="J188" i="2" s="1"/>
  <c r="R188" i="2"/>
  <c r="S188" i="2"/>
  <c r="U188" i="2"/>
  <c r="CX188" i="2" s="1"/>
  <c r="W188" i="2"/>
  <c r="Z188" i="2" s="1"/>
  <c r="Y188" i="2"/>
  <c r="AA188" i="2"/>
  <c r="AG188" i="2"/>
  <c r="AI188" i="2" s="1"/>
  <c r="AH188" i="2"/>
  <c r="AK188" i="2"/>
  <c r="AM188" i="2"/>
  <c r="AO188" i="2"/>
  <c r="AP188" i="2"/>
  <c r="AV188" i="2"/>
  <c r="BG188" i="2"/>
  <c r="BH188" i="2"/>
  <c r="BK188" i="2"/>
  <c r="BL188" i="2"/>
  <c r="BM188" i="2"/>
  <c r="BN188" i="2"/>
  <c r="BO188" i="2"/>
  <c r="BQ188" i="2" s="1"/>
  <c r="BP188" i="2"/>
  <c r="CB188" i="2"/>
  <c r="CE188" i="2"/>
  <c r="CI188" i="2"/>
  <c r="CV188" i="2"/>
  <c r="CW188" i="2"/>
  <c r="CY188" i="2"/>
  <c r="DH188" i="2"/>
  <c r="I189" i="2"/>
  <c r="J189" i="2" s="1"/>
  <c r="R189" i="2"/>
  <c r="S189" i="2"/>
  <c r="U189" i="2"/>
  <c r="W189" i="2"/>
  <c r="Y189" i="2"/>
  <c r="CH189" i="2" s="1"/>
  <c r="AA189" i="2"/>
  <c r="AG189" i="2"/>
  <c r="AH189" i="2"/>
  <c r="AI189" i="2" s="1"/>
  <c r="AK189" i="2"/>
  <c r="AM189" i="2"/>
  <c r="AO189" i="2"/>
  <c r="AP189" i="2"/>
  <c r="AV189" i="2"/>
  <c r="BG189" i="2"/>
  <c r="BH189" i="2"/>
  <c r="BI189" i="2" s="1"/>
  <c r="BJ189" i="2"/>
  <c r="BK189" i="2"/>
  <c r="BL189" i="2"/>
  <c r="BM189" i="2"/>
  <c r="BN189" i="2"/>
  <c r="BO189" i="2"/>
  <c r="BP189" i="2"/>
  <c r="BQ189" i="2" s="1"/>
  <c r="CB189" i="2"/>
  <c r="CE189" i="2"/>
  <c r="CG189" i="2"/>
  <c r="CI189" i="2"/>
  <c r="CV189" i="2"/>
  <c r="CY189" i="2"/>
  <c r="DH189" i="2"/>
  <c r="I190" i="2"/>
  <c r="J190" i="2" s="1"/>
  <c r="R190" i="2"/>
  <c r="S190" i="2"/>
  <c r="U190" i="2"/>
  <c r="CX190" i="2" s="1"/>
  <c r="W190" i="2"/>
  <c r="Y190" i="2"/>
  <c r="AA190" i="2"/>
  <c r="AG190" i="2"/>
  <c r="AH190" i="2"/>
  <c r="AI190" i="2" s="1"/>
  <c r="AK190" i="2"/>
  <c r="AM190" i="2"/>
  <c r="AO190" i="2"/>
  <c r="AP190" i="2"/>
  <c r="AV190" i="2"/>
  <c r="BG190" i="2"/>
  <c r="BH190" i="2"/>
  <c r="BK190" i="2"/>
  <c r="BL190" i="2"/>
  <c r="BM190" i="2"/>
  <c r="BN190" i="2"/>
  <c r="BO190" i="2"/>
  <c r="BP190" i="2"/>
  <c r="BQ190" i="2" s="1"/>
  <c r="CB190" i="2"/>
  <c r="CE190" i="2"/>
  <c r="CI190" i="2"/>
  <c r="CV190" i="2"/>
  <c r="CW190" i="2"/>
  <c r="CY190" i="2"/>
  <c r="DH190" i="2"/>
  <c r="I191" i="2"/>
  <c r="J191" i="2" s="1"/>
  <c r="R191" i="2"/>
  <c r="S191" i="2"/>
  <c r="U191" i="2"/>
  <c r="CX191" i="2" s="1"/>
  <c r="W191" i="2"/>
  <c r="Z191" i="2" s="1"/>
  <c r="Y191" i="2"/>
  <c r="CH191" i="2" s="1"/>
  <c r="AA191" i="2"/>
  <c r="AG191" i="2"/>
  <c r="AI191" i="2" s="1"/>
  <c r="AH191" i="2"/>
  <c r="AK191" i="2"/>
  <c r="AM191" i="2"/>
  <c r="AO191" i="2"/>
  <c r="AP191" i="2"/>
  <c r="AV191" i="2"/>
  <c r="BG191" i="2"/>
  <c r="BH191" i="2"/>
  <c r="BI191" i="2" s="1"/>
  <c r="BJ191" i="2"/>
  <c r="BK191" i="2"/>
  <c r="BL191" i="2"/>
  <c r="BN191" i="2"/>
  <c r="BO191" i="2"/>
  <c r="BQ191" i="2" s="1"/>
  <c r="CD191" i="2" s="1"/>
  <c r="BP191" i="2"/>
  <c r="CB191" i="2"/>
  <c r="CE191" i="2"/>
  <c r="CG191" i="2"/>
  <c r="CI191" i="2"/>
  <c r="CV191" i="2"/>
  <c r="CY191" i="2"/>
  <c r="DH191" i="2"/>
  <c r="I192" i="2"/>
  <c r="J192" i="2" s="1"/>
  <c r="R192" i="2"/>
  <c r="S192" i="2"/>
  <c r="U192" i="2"/>
  <c r="W192" i="2"/>
  <c r="Y192" i="2"/>
  <c r="AA192" i="2"/>
  <c r="AG192" i="2"/>
  <c r="AH192" i="2"/>
  <c r="AI192" i="2" s="1"/>
  <c r="AK192" i="2"/>
  <c r="AM192" i="2"/>
  <c r="AO192" i="2"/>
  <c r="AP192" i="2"/>
  <c r="AV192" i="2"/>
  <c r="BG192" i="2"/>
  <c r="BH192" i="2"/>
  <c r="BK192" i="2"/>
  <c r="BL192" i="2"/>
  <c r="BM192" i="2"/>
  <c r="BN192" i="2"/>
  <c r="BO192" i="2"/>
  <c r="BP192" i="2"/>
  <c r="BQ192" i="2" s="1"/>
  <c r="CD192" i="2" s="1"/>
  <c r="CB192" i="2"/>
  <c r="CE192" i="2"/>
  <c r="CG192" i="2"/>
  <c r="CI192" i="2"/>
  <c r="CV192" i="2"/>
  <c r="DH192" i="2"/>
  <c r="I193" i="2"/>
  <c r="J193" i="2" s="1"/>
  <c r="R193" i="2"/>
  <c r="S193" i="2"/>
  <c r="U193" i="2"/>
  <c r="W193" i="2"/>
  <c r="Z193" i="2" s="1"/>
  <c r="Y193" i="2"/>
  <c r="AA193" i="2"/>
  <c r="AG193" i="2"/>
  <c r="AI193" i="2" s="1"/>
  <c r="AH193" i="2"/>
  <c r="AK193" i="2"/>
  <c r="AM193" i="2"/>
  <c r="AO193" i="2"/>
  <c r="AP193" i="2"/>
  <c r="AV193" i="2"/>
  <c r="BG193" i="2"/>
  <c r="BH193" i="2"/>
  <c r="BK193" i="2"/>
  <c r="BL193" i="2"/>
  <c r="BN193" i="2"/>
  <c r="BO193" i="2"/>
  <c r="BQ193" i="2" s="1"/>
  <c r="CD193" i="2" s="1"/>
  <c r="BP193" i="2"/>
  <c r="CB193" i="2"/>
  <c r="CE193" i="2"/>
  <c r="CG193" i="2"/>
  <c r="CI193" i="2"/>
  <c r="CV193" i="2"/>
  <c r="DH193" i="2"/>
  <c r="I194" i="2"/>
  <c r="J194" i="2" s="1"/>
  <c r="R194" i="2"/>
  <c r="S194" i="2"/>
  <c r="U194" i="2"/>
  <c r="CX194" i="2" s="1"/>
  <c r="W194" i="2"/>
  <c r="Y194" i="2"/>
  <c r="CI194" i="2" s="1"/>
  <c r="AA194" i="2"/>
  <c r="AG194" i="2"/>
  <c r="AH194" i="2"/>
  <c r="AI194" i="2" s="1"/>
  <c r="AK194" i="2"/>
  <c r="AM194" i="2"/>
  <c r="AO194" i="2"/>
  <c r="AP194" i="2"/>
  <c r="AV194" i="2"/>
  <c r="BG194" i="2"/>
  <c r="BH194" i="2"/>
  <c r="BI194" i="2" s="1"/>
  <c r="BJ194" i="2"/>
  <c r="BK194" i="2"/>
  <c r="BL194" i="2"/>
  <c r="BM194" i="2"/>
  <c r="BN194" i="2"/>
  <c r="BO194" i="2"/>
  <c r="BP194" i="2"/>
  <c r="BQ194" i="2" s="1"/>
  <c r="CD194" i="2" s="1"/>
  <c r="CB194" i="2"/>
  <c r="CE194" i="2"/>
  <c r="CG194" i="2"/>
  <c r="CV194" i="2"/>
  <c r="CW194" i="2"/>
  <c r="CY194" i="2"/>
  <c r="DH194" i="2"/>
  <c r="I195" i="2"/>
  <c r="J195" i="2" s="1"/>
  <c r="R195" i="2"/>
  <c r="S195" i="2"/>
  <c r="U195" i="2"/>
  <c r="CX195" i="2" s="1"/>
  <c r="W195" i="2"/>
  <c r="Y195" i="2"/>
  <c r="AG195" i="2"/>
  <c r="AI195" i="2" s="1"/>
  <c r="AH195" i="2"/>
  <c r="AK195" i="2"/>
  <c r="AM195" i="2"/>
  <c r="AO195" i="2"/>
  <c r="AP195" i="2"/>
  <c r="AV195" i="2"/>
  <c r="BG195" i="2"/>
  <c r="BJ195" i="2" s="1"/>
  <c r="BH195" i="2"/>
  <c r="BK195" i="2"/>
  <c r="BL195" i="2"/>
  <c r="BN195" i="2"/>
  <c r="BO195" i="2"/>
  <c r="BP195" i="2"/>
  <c r="CB195" i="2"/>
  <c r="CG195" i="2"/>
  <c r="CH195" i="2"/>
  <c r="CI195" i="2"/>
  <c r="CV195" i="2"/>
  <c r="CW195" i="2"/>
  <c r="CY195" i="2"/>
  <c r="DH195" i="2"/>
  <c r="I196" i="2"/>
  <c r="J196" i="2" s="1"/>
  <c r="R196" i="2"/>
  <c r="S196" i="2"/>
  <c r="U196" i="2"/>
  <c r="W196" i="2"/>
  <c r="Y196" i="2"/>
  <c r="AG196" i="2"/>
  <c r="AH196" i="2"/>
  <c r="AI196" i="2" s="1"/>
  <c r="AK196" i="2"/>
  <c r="AM196" i="2"/>
  <c r="AO196" i="2"/>
  <c r="AP196" i="2"/>
  <c r="AV196" i="2"/>
  <c r="BG196" i="2"/>
  <c r="AA196" i="2" s="1"/>
  <c r="BH196" i="2"/>
  <c r="BI196" i="2" s="1"/>
  <c r="BK196" i="2"/>
  <c r="BL196" i="2"/>
  <c r="BM196" i="2"/>
  <c r="BN196" i="2"/>
  <c r="BO196" i="2"/>
  <c r="BQ196" i="2" s="1"/>
  <c r="BP196" i="2"/>
  <c r="CB196" i="2"/>
  <c r="CV196" i="2"/>
  <c r="CY196" i="2" s="1"/>
  <c r="CW196" i="2"/>
  <c r="CX196" i="2"/>
  <c r="DH196" i="2"/>
  <c r="I197" i="2"/>
  <c r="J197" i="2" s="1"/>
  <c r="R197" i="2"/>
  <c r="S197" i="2"/>
  <c r="U197" i="2"/>
  <c r="W197" i="2"/>
  <c r="BL197" i="2" s="1"/>
  <c r="Y197" i="2"/>
  <c r="Z197" i="2"/>
  <c r="AA197" i="2"/>
  <c r="AG197" i="2"/>
  <c r="AH197" i="2"/>
  <c r="AI197" i="2"/>
  <c r="AK197" i="2"/>
  <c r="AM197" i="2"/>
  <c r="AO197" i="2"/>
  <c r="AP197" i="2"/>
  <c r="AV197" i="2"/>
  <c r="BG197" i="2"/>
  <c r="BH197" i="2"/>
  <c r="BI197" i="2"/>
  <c r="BJ197" i="2"/>
  <c r="BK197" i="2"/>
  <c r="BM197" i="2"/>
  <c r="BN197" i="2"/>
  <c r="BO197" i="2"/>
  <c r="CB197" i="2"/>
  <c r="CE197" i="2"/>
  <c r="CF197" i="2"/>
  <c r="CG197" i="2"/>
  <c r="CH197" i="2"/>
  <c r="CI197" i="2"/>
  <c r="CJ197" i="2"/>
  <c r="CV197" i="2"/>
  <c r="CY197" i="2"/>
  <c r="DH197" i="2"/>
  <c r="I198" i="2"/>
  <c r="J198" i="2"/>
  <c r="R198" i="2"/>
  <c r="S198" i="2"/>
  <c r="U198" i="2"/>
  <c r="W198" i="2"/>
  <c r="Y198" i="2"/>
  <c r="AG198" i="2"/>
  <c r="AH198" i="2"/>
  <c r="AK198" i="2"/>
  <c r="AM198" i="2"/>
  <c r="AO198" i="2"/>
  <c r="AP198" i="2"/>
  <c r="AV198" i="2"/>
  <c r="BG198" i="2"/>
  <c r="AA198" i="2" s="1"/>
  <c r="BH198" i="2"/>
  <c r="BI198" i="2" s="1"/>
  <c r="BK198" i="2"/>
  <c r="BL198" i="2"/>
  <c r="BM198" i="2"/>
  <c r="BO198" i="2"/>
  <c r="BP198" i="2"/>
  <c r="CB198" i="2"/>
  <c r="CE198" i="2"/>
  <c r="CV198" i="2"/>
  <c r="CY198" i="2" s="1"/>
  <c r="CW198" i="2"/>
  <c r="CX198" i="2"/>
  <c r="DH198" i="2"/>
  <c r="I199" i="2"/>
  <c r="J199" i="2" s="1"/>
  <c r="R199" i="2"/>
  <c r="S199" i="2"/>
  <c r="U199" i="2"/>
  <c r="W199" i="2"/>
  <c r="BL199" i="2" s="1"/>
  <c r="Y199" i="2"/>
  <c r="Z199" i="2"/>
  <c r="AA199" i="2"/>
  <c r="AG199" i="2"/>
  <c r="AH199" i="2"/>
  <c r="AI199" i="2"/>
  <c r="AK199" i="2"/>
  <c r="AM199" i="2"/>
  <c r="AO199" i="2"/>
  <c r="AP199" i="2"/>
  <c r="AV199" i="2"/>
  <c r="BG199" i="2"/>
  <c r="BH199" i="2"/>
  <c r="BI199" i="2"/>
  <c r="BJ199" i="2"/>
  <c r="BK199" i="2"/>
  <c r="BM199" i="2"/>
  <c r="BN199" i="2"/>
  <c r="BO199" i="2"/>
  <c r="CB199" i="2"/>
  <c r="CE199" i="2"/>
  <c r="CF199" i="2"/>
  <c r="CG199" i="2"/>
  <c r="CH199" i="2"/>
  <c r="CI199" i="2"/>
  <c r="CJ199" i="2"/>
  <c r="CV199" i="2"/>
  <c r="CY199" i="2"/>
  <c r="DH199" i="2"/>
  <c r="I200" i="2"/>
  <c r="J200" i="2"/>
  <c r="R200" i="2"/>
  <c r="S200" i="2"/>
  <c r="U200" i="2"/>
  <c r="W200" i="2"/>
  <c r="Z200" i="2" s="1"/>
  <c r="Y200" i="2"/>
  <c r="AG200" i="2"/>
  <c r="AI200" i="2" s="1"/>
  <c r="AH200" i="2"/>
  <c r="AK200" i="2"/>
  <c r="AM200" i="2"/>
  <c r="AO200" i="2"/>
  <c r="AP200" i="2"/>
  <c r="AV200" i="2"/>
  <c r="BG200" i="2"/>
  <c r="AA200" i="2" s="1"/>
  <c r="BH200" i="2"/>
  <c r="BI200" i="2" s="1"/>
  <c r="BK200" i="2"/>
  <c r="BL200" i="2"/>
  <c r="BO200" i="2"/>
  <c r="BP200" i="2"/>
  <c r="CB200" i="2"/>
  <c r="CE200" i="2"/>
  <c r="CI200" i="2"/>
  <c r="CV200" i="2"/>
  <c r="CY200" i="2" s="1"/>
  <c r="CW200" i="2"/>
  <c r="CX200" i="2"/>
  <c r="DH200" i="2"/>
  <c r="I201" i="2"/>
  <c r="J201" i="2" s="1"/>
  <c r="R201" i="2"/>
  <c r="S201" i="2"/>
  <c r="U201" i="2"/>
  <c r="W201" i="2"/>
  <c r="BL201" i="2" s="1"/>
  <c r="Y201" i="2"/>
  <c r="Z201" i="2"/>
  <c r="AA201" i="2"/>
  <c r="AG201" i="2"/>
  <c r="AH201" i="2"/>
  <c r="AI201" i="2"/>
  <c r="AK201" i="2"/>
  <c r="AM201" i="2"/>
  <c r="AO201" i="2"/>
  <c r="AP201" i="2"/>
  <c r="AV201" i="2"/>
  <c r="BG201" i="2"/>
  <c r="BH201" i="2"/>
  <c r="BI201" i="2"/>
  <c r="BJ201" i="2"/>
  <c r="BK201" i="2"/>
  <c r="BM201" i="2"/>
  <c r="BN201" i="2"/>
  <c r="BO201" i="2"/>
  <c r="CB201" i="2"/>
  <c r="CE201" i="2"/>
  <c r="CF201" i="2"/>
  <c r="CG201" i="2"/>
  <c r="CH201" i="2"/>
  <c r="CI201" i="2"/>
  <c r="CJ201" i="2"/>
  <c r="CV201" i="2"/>
  <c r="DH201" i="2"/>
  <c r="I202" i="2"/>
  <c r="J202" i="2"/>
  <c r="R202" i="2"/>
  <c r="S202" i="2"/>
  <c r="U202" i="2"/>
  <c r="W202" i="2"/>
  <c r="Z202" i="2" s="1"/>
  <c r="Y202" i="2"/>
  <c r="AG202" i="2"/>
  <c r="AI202" i="2" s="1"/>
  <c r="AH202" i="2"/>
  <c r="AK202" i="2"/>
  <c r="AM202" i="2"/>
  <c r="AO202" i="2"/>
  <c r="AP202" i="2"/>
  <c r="AV202" i="2"/>
  <c r="BG202" i="2"/>
  <c r="AA202" i="2" s="1"/>
  <c r="BH202" i="2"/>
  <c r="BI202" i="2" s="1"/>
  <c r="BK202" i="2"/>
  <c r="BL202" i="2"/>
  <c r="BO202" i="2"/>
  <c r="BP202" i="2"/>
  <c r="CB202" i="2"/>
  <c r="CE202" i="2"/>
  <c r="CI202" i="2"/>
  <c r="CV202" i="2"/>
  <c r="CY202" i="2" s="1"/>
  <c r="CW202" i="2"/>
  <c r="CX202" i="2"/>
  <c r="DH202" i="2"/>
  <c r="I203" i="2"/>
  <c r="J203" i="2" s="1"/>
  <c r="R203" i="2"/>
  <c r="S203" i="2"/>
  <c r="U203" i="2"/>
  <c r="W203" i="2"/>
  <c r="BL203" i="2" s="1"/>
  <c r="Y203" i="2"/>
  <c r="Z203" i="2"/>
  <c r="AA203" i="2"/>
  <c r="AG203" i="2"/>
  <c r="AH203" i="2"/>
  <c r="AI203" i="2"/>
  <c r="AK203" i="2"/>
  <c r="AM203" i="2"/>
  <c r="AO203" i="2"/>
  <c r="AP203" i="2"/>
  <c r="AV203" i="2"/>
  <c r="BG203" i="2"/>
  <c r="BH203" i="2"/>
  <c r="BI203" i="2"/>
  <c r="BJ203" i="2"/>
  <c r="BK203" i="2"/>
  <c r="BM203" i="2"/>
  <c r="BN203" i="2"/>
  <c r="BO203" i="2"/>
  <c r="CB203" i="2"/>
  <c r="CE203" i="2"/>
  <c r="CF203" i="2"/>
  <c r="CG203" i="2"/>
  <c r="CH203" i="2"/>
  <c r="CI203" i="2"/>
  <c r="CJ203" i="2"/>
  <c r="CV203" i="2"/>
  <c r="CY203" i="2"/>
  <c r="DH203" i="2"/>
  <c r="I204" i="2"/>
  <c r="J204" i="2"/>
  <c r="R204" i="2"/>
  <c r="S204" i="2"/>
  <c r="U204" i="2"/>
  <c r="W204" i="2"/>
  <c r="Z204" i="2" s="1"/>
  <c r="Y204" i="2"/>
  <c r="AG204" i="2"/>
  <c r="AI204" i="2" s="1"/>
  <c r="AH204" i="2"/>
  <c r="AK204" i="2"/>
  <c r="AM204" i="2"/>
  <c r="AO204" i="2"/>
  <c r="AP204" i="2"/>
  <c r="AV204" i="2"/>
  <c r="BG204" i="2"/>
  <c r="AA204" i="2" s="1"/>
  <c r="BH204" i="2"/>
  <c r="BI204" i="2" s="1"/>
  <c r="BK204" i="2"/>
  <c r="BL204" i="2"/>
  <c r="BO204" i="2"/>
  <c r="BP204" i="2"/>
  <c r="CB204" i="2"/>
  <c r="CE204" i="2"/>
  <c r="CI204" i="2"/>
  <c r="CV204" i="2"/>
  <c r="CY204" i="2" s="1"/>
  <c r="CW204" i="2"/>
  <c r="CX204" i="2"/>
  <c r="DH204" i="2"/>
  <c r="I205" i="2"/>
  <c r="J205" i="2" s="1"/>
  <c r="R205" i="2"/>
  <c r="S205" i="2"/>
  <c r="U205" i="2"/>
  <c r="W205" i="2"/>
  <c r="BL205" i="2" s="1"/>
  <c r="Y205" i="2"/>
  <c r="Z205" i="2"/>
  <c r="AA205" i="2"/>
  <c r="AG205" i="2"/>
  <c r="AH205" i="2"/>
  <c r="AI205" i="2"/>
  <c r="AK205" i="2"/>
  <c r="AM205" i="2"/>
  <c r="AO205" i="2"/>
  <c r="AP205" i="2"/>
  <c r="AV205" i="2"/>
  <c r="BG205" i="2"/>
  <c r="BH205" i="2"/>
  <c r="BI205" i="2"/>
  <c r="BJ205" i="2"/>
  <c r="BK205" i="2"/>
  <c r="BM205" i="2"/>
  <c r="BN205" i="2"/>
  <c r="BO205" i="2"/>
  <c r="CB205" i="2"/>
  <c r="CE205" i="2"/>
  <c r="CF205" i="2"/>
  <c r="CG205" i="2"/>
  <c r="CH205" i="2"/>
  <c r="CI205" i="2"/>
  <c r="CJ205" i="2"/>
  <c r="CV205" i="2"/>
  <c r="DH205" i="2"/>
  <c r="I206" i="2"/>
  <c r="J206" i="2"/>
  <c r="R206" i="2"/>
  <c r="S206" i="2"/>
  <c r="U206" i="2"/>
  <c r="W206" i="2"/>
  <c r="Z206" i="2" s="1"/>
  <c r="Y206" i="2"/>
  <c r="AG206" i="2"/>
  <c r="AI206" i="2" s="1"/>
  <c r="AH206" i="2"/>
  <c r="AK206" i="2"/>
  <c r="AM206" i="2"/>
  <c r="AO206" i="2"/>
  <c r="AP206" i="2"/>
  <c r="AV206" i="2"/>
  <c r="BG206" i="2"/>
  <c r="AA206" i="2" s="1"/>
  <c r="BH206" i="2"/>
  <c r="BI206" i="2" s="1"/>
  <c r="BK206" i="2"/>
  <c r="BL206" i="2"/>
  <c r="BO206" i="2"/>
  <c r="BP206" i="2"/>
  <c r="CB206" i="2"/>
  <c r="CE206" i="2"/>
  <c r="CI206" i="2"/>
  <c r="CV206" i="2"/>
  <c r="CY206" i="2" s="1"/>
  <c r="CW206" i="2"/>
  <c r="CX206" i="2"/>
  <c r="DH206" i="2"/>
  <c r="I207" i="2"/>
  <c r="J207" i="2" s="1"/>
  <c r="R207" i="2"/>
  <c r="S207" i="2"/>
  <c r="U207" i="2"/>
  <c r="W207" i="2"/>
  <c r="BL207" i="2" s="1"/>
  <c r="Y207" i="2"/>
  <c r="Z207" i="2"/>
  <c r="AA207" i="2"/>
  <c r="AG207" i="2"/>
  <c r="AH207" i="2"/>
  <c r="AI207" i="2"/>
  <c r="AK207" i="2"/>
  <c r="AM207" i="2"/>
  <c r="AO207" i="2"/>
  <c r="AP207" i="2"/>
  <c r="AV207" i="2"/>
  <c r="BG207" i="2"/>
  <c r="BH207" i="2"/>
  <c r="BI207" i="2"/>
  <c r="BJ207" i="2"/>
  <c r="BK207" i="2"/>
  <c r="BM207" i="2"/>
  <c r="BN207" i="2"/>
  <c r="BO207" i="2"/>
  <c r="CB207" i="2"/>
  <c r="CE207" i="2"/>
  <c r="CF207" i="2"/>
  <c r="CG207" i="2"/>
  <c r="CH207" i="2"/>
  <c r="CI207" i="2"/>
  <c r="CJ207" i="2"/>
  <c r="CV207" i="2"/>
  <c r="CY207" i="2"/>
  <c r="DH207" i="2"/>
  <c r="I208" i="2"/>
  <c r="J208" i="2"/>
  <c r="R208" i="2"/>
  <c r="S208" i="2"/>
  <c r="U208" i="2"/>
  <c r="W208" i="2"/>
  <c r="Z208" i="2" s="1"/>
  <c r="Y208" i="2"/>
  <c r="AG208" i="2"/>
  <c r="AI208" i="2" s="1"/>
  <c r="AH208" i="2"/>
  <c r="AK208" i="2"/>
  <c r="AM208" i="2"/>
  <c r="AO208" i="2"/>
  <c r="AP208" i="2"/>
  <c r="AV208" i="2"/>
  <c r="BG208" i="2"/>
  <c r="AA208" i="2" s="1"/>
  <c r="BH208" i="2"/>
  <c r="BI208" i="2" s="1"/>
  <c r="BK208" i="2"/>
  <c r="BL208" i="2"/>
  <c r="BO208" i="2"/>
  <c r="BP208" i="2"/>
  <c r="CB208" i="2"/>
  <c r="CE208" i="2"/>
  <c r="CI208" i="2"/>
  <c r="CV208" i="2"/>
  <c r="CY208" i="2" s="1"/>
  <c r="CW208" i="2"/>
  <c r="CX208" i="2"/>
  <c r="DH208" i="2"/>
  <c r="I209" i="2"/>
  <c r="J209" i="2" s="1"/>
  <c r="R209" i="2"/>
  <c r="S209" i="2"/>
  <c r="U209" i="2"/>
  <c r="W209" i="2"/>
  <c r="BL209" i="2" s="1"/>
  <c r="Y209" i="2"/>
  <c r="Z209" i="2"/>
  <c r="AA209" i="2"/>
  <c r="AG209" i="2"/>
  <c r="AH209" i="2"/>
  <c r="AI209" i="2"/>
  <c r="AK209" i="2"/>
  <c r="AM209" i="2"/>
  <c r="AO209" i="2"/>
  <c r="AP209" i="2"/>
  <c r="AV209" i="2"/>
  <c r="BG209" i="2"/>
  <c r="BH209" i="2"/>
  <c r="BI209" i="2"/>
  <c r="BJ209" i="2"/>
  <c r="BK209" i="2"/>
  <c r="BM209" i="2"/>
  <c r="BN209" i="2"/>
  <c r="BO209" i="2"/>
  <c r="CB209" i="2"/>
  <c r="CE209" i="2"/>
  <c r="CF209" i="2"/>
  <c r="CG209" i="2"/>
  <c r="CH209" i="2"/>
  <c r="CI209" i="2"/>
  <c r="CJ209" i="2"/>
  <c r="CV209" i="2"/>
  <c r="DH209" i="2"/>
  <c r="I210" i="2"/>
  <c r="J210" i="2"/>
  <c r="R210" i="2"/>
  <c r="S210" i="2"/>
  <c r="U210" i="2"/>
  <c r="W210" i="2"/>
  <c r="Z210" i="2" s="1"/>
  <c r="Y210" i="2"/>
  <c r="AG210" i="2"/>
  <c r="AI210" i="2" s="1"/>
  <c r="AH210" i="2"/>
  <c r="AK210" i="2"/>
  <c r="AM210" i="2"/>
  <c r="AO210" i="2"/>
  <c r="AP210" i="2"/>
  <c r="AV210" i="2"/>
  <c r="BG210" i="2"/>
  <c r="AA210" i="2" s="1"/>
  <c r="BH210" i="2"/>
  <c r="BI210" i="2" s="1"/>
  <c r="BK210" i="2"/>
  <c r="BL210" i="2"/>
  <c r="BO210" i="2"/>
  <c r="BP210" i="2"/>
  <c r="CB210" i="2"/>
  <c r="CE210" i="2"/>
  <c r="CI210" i="2"/>
  <c r="CV210" i="2"/>
  <c r="CY210" i="2" s="1"/>
  <c r="CW210" i="2"/>
  <c r="CX210" i="2"/>
  <c r="DH210" i="2"/>
  <c r="I211" i="2"/>
  <c r="J211" i="2" s="1"/>
  <c r="R211" i="2"/>
  <c r="S211" i="2"/>
  <c r="U211" i="2"/>
  <c r="W211" i="2"/>
  <c r="BL211" i="2" s="1"/>
  <c r="Y211" i="2"/>
  <c r="Z211" i="2"/>
  <c r="AA211" i="2"/>
  <c r="AG211" i="2"/>
  <c r="AH211" i="2"/>
  <c r="AI211" i="2"/>
  <c r="AK211" i="2"/>
  <c r="AM211" i="2"/>
  <c r="AO211" i="2"/>
  <c r="AP211" i="2"/>
  <c r="AV211" i="2"/>
  <c r="BG211" i="2"/>
  <c r="BH211" i="2"/>
  <c r="BI211" i="2"/>
  <c r="BJ211" i="2"/>
  <c r="BK211" i="2"/>
  <c r="BM211" i="2"/>
  <c r="BN211" i="2"/>
  <c r="BO211" i="2"/>
  <c r="CB211" i="2"/>
  <c r="CE211" i="2"/>
  <c r="CF211" i="2"/>
  <c r="CG211" i="2"/>
  <c r="CH211" i="2"/>
  <c r="CI211" i="2"/>
  <c r="CJ211" i="2"/>
  <c r="CV211" i="2"/>
  <c r="CY211" i="2"/>
  <c r="DH211" i="2"/>
  <c r="I212" i="2"/>
  <c r="J212" i="2"/>
  <c r="R212" i="2"/>
  <c r="S212" i="2"/>
  <c r="U212" i="2"/>
  <c r="W212" i="2"/>
  <c r="Z212" i="2" s="1"/>
  <c r="Y212" i="2"/>
  <c r="AG212" i="2"/>
  <c r="AI212" i="2" s="1"/>
  <c r="AH212" i="2"/>
  <c r="AK212" i="2"/>
  <c r="AM212" i="2"/>
  <c r="AO212" i="2"/>
  <c r="AP212" i="2"/>
  <c r="AV212" i="2"/>
  <c r="BG212" i="2"/>
  <c r="AA212" i="2" s="1"/>
  <c r="BH212" i="2"/>
  <c r="BI212" i="2" s="1"/>
  <c r="BK212" i="2"/>
  <c r="BL212" i="2"/>
  <c r="BO212" i="2"/>
  <c r="BP212" i="2"/>
  <c r="CB212" i="2"/>
  <c r="CE212" i="2"/>
  <c r="CI212" i="2"/>
  <c r="CV212" i="2"/>
  <c r="CY212" i="2" s="1"/>
  <c r="CW212" i="2"/>
  <c r="CX212" i="2"/>
  <c r="DH212" i="2"/>
  <c r="I213" i="2"/>
  <c r="J213" i="2" s="1"/>
  <c r="R213" i="2"/>
  <c r="S213" i="2"/>
  <c r="U213" i="2"/>
  <c r="W213" i="2"/>
  <c r="BL213" i="2" s="1"/>
  <c r="Y213" i="2"/>
  <c r="Z213" i="2"/>
  <c r="AA213" i="2"/>
  <c r="AG213" i="2"/>
  <c r="AH213" i="2"/>
  <c r="AI213" i="2"/>
  <c r="AK213" i="2"/>
  <c r="AM213" i="2"/>
  <c r="AO213" i="2"/>
  <c r="AP213" i="2"/>
  <c r="AV213" i="2"/>
  <c r="BG213" i="2"/>
  <c r="BH213" i="2"/>
  <c r="BI213" i="2"/>
  <c r="BJ213" i="2"/>
  <c r="BK213" i="2"/>
  <c r="BM213" i="2"/>
  <c r="BN213" i="2"/>
  <c r="BO213" i="2"/>
  <c r="CB213" i="2"/>
  <c r="CE213" i="2"/>
  <c r="CF213" i="2"/>
  <c r="CG213" i="2"/>
  <c r="CH213" i="2"/>
  <c r="CI213" i="2"/>
  <c r="CJ213" i="2"/>
  <c r="CV213" i="2"/>
  <c r="DH213" i="2"/>
  <c r="I214" i="2"/>
  <c r="J214" i="2"/>
  <c r="R214" i="2"/>
  <c r="S214" i="2"/>
  <c r="U214" i="2"/>
  <c r="W214" i="2"/>
  <c r="Z214" i="2" s="1"/>
  <c r="Y214" i="2"/>
  <c r="AG214" i="2"/>
  <c r="AI214" i="2" s="1"/>
  <c r="AH214" i="2"/>
  <c r="AK214" i="2"/>
  <c r="AM214" i="2"/>
  <c r="AO214" i="2"/>
  <c r="AP214" i="2"/>
  <c r="AV214" i="2"/>
  <c r="BG214" i="2"/>
  <c r="AA214" i="2" s="1"/>
  <c r="BH214" i="2"/>
  <c r="BI214" i="2" s="1"/>
  <c r="BK214" i="2"/>
  <c r="BL214" i="2"/>
  <c r="BO214" i="2"/>
  <c r="BP214" i="2"/>
  <c r="CB214" i="2"/>
  <c r="CE214" i="2"/>
  <c r="CI214" i="2"/>
  <c r="CV214" i="2"/>
  <c r="CY214" i="2" s="1"/>
  <c r="CW214" i="2"/>
  <c r="CX214" i="2"/>
  <c r="DH214" i="2"/>
  <c r="I215" i="2"/>
  <c r="J215" i="2" s="1"/>
  <c r="R215" i="2"/>
  <c r="S215" i="2"/>
  <c r="U215" i="2"/>
  <c r="W215" i="2"/>
  <c r="BL215" i="2" s="1"/>
  <c r="Y215" i="2"/>
  <c r="Z215" i="2"/>
  <c r="AA215" i="2"/>
  <c r="AG215" i="2"/>
  <c r="AH215" i="2"/>
  <c r="AI215" i="2"/>
  <c r="AK215" i="2"/>
  <c r="AM215" i="2"/>
  <c r="AO215" i="2"/>
  <c r="AP215" i="2"/>
  <c r="AV215" i="2"/>
  <c r="BG215" i="2"/>
  <c r="BH215" i="2"/>
  <c r="BI215" i="2"/>
  <c r="BJ215" i="2"/>
  <c r="BK215" i="2"/>
  <c r="BM215" i="2"/>
  <c r="BN215" i="2"/>
  <c r="BO215" i="2"/>
  <c r="CB215" i="2"/>
  <c r="CE215" i="2"/>
  <c r="CF215" i="2"/>
  <c r="CG215" i="2"/>
  <c r="CH215" i="2"/>
  <c r="CI215" i="2"/>
  <c r="CJ215" i="2"/>
  <c r="CV215" i="2"/>
  <c r="CY215" i="2"/>
  <c r="DH215" i="2"/>
  <c r="I216" i="2"/>
  <c r="J216" i="2"/>
  <c r="R216" i="2"/>
  <c r="S216" i="2"/>
  <c r="U216" i="2"/>
  <c r="W216" i="2"/>
  <c r="Z216" i="2" s="1"/>
  <c r="Y216" i="2"/>
  <c r="AG216" i="2"/>
  <c r="AI216" i="2" s="1"/>
  <c r="AH216" i="2"/>
  <c r="AK216" i="2"/>
  <c r="AM216" i="2"/>
  <c r="AO216" i="2"/>
  <c r="AP216" i="2"/>
  <c r="AV216" i="2"/>
  <c r="BG216" i="2"/>
  <c r="AA216" i="2" s="1"/>
  <c r="BH216" i="2"/>
  <c r="BI216" i="2" s="1"/>
  <c r="BK216" i="2"/>
  <c r="BL216" i="2"/>
  <c r="BO216" i="2"/>
  <c r="BP216" i="2"/>
  <c r="CB216" i="2"/>
  <c r="CE216" i="2"/>
  <c r="CI216" i="2"/>
  <c r="CV216" i="2"/>
  <c r="CY216" i="2" s="1"/>
  <c r="CW216" i="2"/>
  <c r="CX216" i="2"/>
  <c r="DH216" i="2"/>
  <c r="I217" i="2"/>
  <c r="J217" i="2" s="1"/>
  <c r="R217" i="2"/>
  <c r="S217" i="2"/>
  <c r="U217" i="2"/>
  <c r="W217" i="2"/>
  <c r="BL217" i="2" s="1"/>
  <c r="Y217" i="2"/>
  <c r="Z217" i="2"/>
  <c r="AA217" i="2"/>
  <c r="AG217" i="2"/>
  <c r="AH217" i="2"/>
  <c r="AI217" i="2"/>
  <c r="AK217" i="2"/>
  <c r="AM217" i="2"/>
  <c r="AO217" i="2"/>
  <c r="AP217" i="2"/>
  <c r="AV217" i="2"/>
  <c r="BG217" i="2"/>
  <c r="BH217" i="2"/>
  <c r="BI217" i="2"/>
  <c r="BJ217" i="2"/>
  <c r="BK217" i="2"/>
  <c r="BM217" i="2"/>
  <c r="BN217" i="2"/>
  <c r="BO217" i="2"/>
  <c r="CB217" i="2"/>
  <c r="CE217" i="2"/>
  <c r="CF217" i="2"/>
  <c r="CG217" i="2"/>
  <c r="CH217" i="2"/>
  <c r="CI217" i="2"/>
  <c r="CJ217" i="2"/>
  <c r="CV217" i="2"/>
  <c r="DH217" i="2"/>
  <c r="I218" i="2"/>
  <c r="J218" i="2"/>
  <c r="R218" i="2"/>
  <c r="S218" i="2"/>
  <c r="U218" i="2"/>
  <c r="W218" i="2"/>
  <c r="Z218" i="2" s="1"/>
  <c r="Y218" i="2"/>
  <c r="AG218" i="2"/>
  <c r="AI218" i="2" s="1"/>
  <c r="AH218" i="2"/>
  <c r="AK218" i="2"/>
  <c r="AM218" i="2"/>
  <c r="AO218" i="2"/>
  <c r="AP218" i="2"/>
  <c r="AV218" i="2"/>
  <c r="BG218" i="2"/>
  <c r="AA218" i="2" s="1"/>
  <c r="BH218" i="2"/>
  <c r="BI218" i="2" s="1"/>
  <c r="BK218" i="2"/>
  <c r="BL218" i="2"/>
  <c r="BO218" i="2"/>
  <c r="BP218" i="2"/>
  <c r="CB218" i="2"/>
  <c r="CE218" i="2"/>
  <c r="CI218" i="2"/>
  <c r="CV218" i="2"/>
  <c r="CY218" i="2" s="1"/>
  <c r="CW218" i="2"/>
  <c r="CX218" i="2"/>
  <c r="DH218" i="2"/>
  <c r="I219" i="2"/>
  <c r="J219" i="2" s="1"/>
  <c r="R219" i="2"/>
  <c r="S219" i="2"/>
  <c r="U219" i="2"/>
  <c r="W219" i="2"/>
  <c r="BL219" i="2" s="1"/>
  <c r="Y219" i="2"/>
  <c r="Z219" i="2"/>
  <c r="AA219" i="2"/>
  <c r="AG219" i="2"/>
  <c r="AH219" i="2"/>
  <c r="AI219" i="2"/>
  <c r="AK219" i="2"/>
  <c r="AM219" i="2"/>
  <c r="AO219" i="2"/>
  <c r="AP219" i="2"/>
  <c r="AV219" i="2"/>
  <c r="BG219" i="2"/>
  <c r="BH219" i="2"/>
  <c r="BI219" i="2"/>
  <c r="BJ219" i="2"/>
  <c r="BK219" i="2"/>
  <c r="BM219" i="2"/>
  <c r="BN219" i="2"/>
  <c r="BO219" i="2"/>
  <c r="CB219" i="2"/>
  <c r="CE219" i="2"/>
  <c r="CF219" i="2"/>
  <c r="CG219" i="2"/>
  <c r="CH219" i="2"/>
  <c r="CI219" i="2"/>
  <c r="CJ219" i="2"/>
  <c r="CV219" i="2"/>
  <c r="CY219" i="2"/>
  <c r="DH219" i="2"/>
  <c r="I220" i="2"/>
  <c r="J220" i="2"/>
  <c r="R220" i="2"/>
  <c r="S220" i="2"/>
  <c r="U220" i="2"/>
  <c r="W220" i="2"/>
  <c r="Z220" i="2" s="1"/>
  <c r="Y220" i="2"/>
  <c r="AG220" i="2"/>
  <c r="AI220" i="2" s="1"/>
  <c r="AH220" i="2"/>
  <c r="AK220" i="2"/>
  <c r="AM220" i="2"/>
  <c r="AO220" i="2"/>
  <c r="AP220" i="2"/>
  <c r="AV220" i="2"/>
  <c r="BG220" i="2"/>
  <c r="BH220" i="2"/>
  <c r="BI220" i="2" s="1"/>
  <c r="BK220" i="2"/>
  <c r="BL220" i="2"/>
  <c r="BO220" i="2"/>
  <c r="BP220" i="2"/>
  <c r="CB220" i="2"/>
  <c r="CE220" i="2"/>
  <c r="CH220" i="2"/>
  <c r="CV220" i="2"/>
  <c r="CY220" i="2" s="1"/>
  <c r="CW220" i="2"/>
  <c r="CX220" i="2"/>
  <c r="DH220" i="2"/>
  <c r="I221" i="2"/>
  <c r="J221" i="2" s="1"/>
  <c r="R221" i="2"/>
  <c r="S221" i="2"/>
  <c r="U221" i="2"/>
  <c r="CW221" i="2" s="1"/>
  <c r="W221" i="2"/>
  <c r="BL221" i="2" s="1"/>
  <c r="Y221" i="2"/>
  <c r="Z221" i="2"/>
  <c r="AA221" i="2"/>
  <c r="AG221" i="2"/>
  <c r="AH221" i="2"/>
  <c r="AI221" i="2"/>
  <c r="AK221" i="2"/>
  <c r="AM221" i="2"/>
  <c r="AO221" i="2"/>
  <c r="AP221" i="2"/>
  <c r="AV221" i="2"/>
  <c r="BG221" i="2"/>
  <c r="BH221" i="2"/>
  <c r="BI221" i="2"/>
  <c r="BJ221" i="2"/>
  <c r="BK221" i="2"/>
  <c r="BM221" i="2"/>
  <c r="BN221" i="2"/>
  <c r="BO221" i="2"/>
  <c r="CB221" i="2"/>
  <c r="CE221" i="2"/>
  <c r="CF221" i="2"/>
  <c r="CG221" i="2"/>
  <c r="CH221" i="2"/>
  <c r="CI221" i="2"/>
  <c r="CJ221" i="2"/>
  <c r="CV221" i="2"/>
  <c r="CX221" i="2"/>
  <c r="CY221" i="2"/>
  <c r="DH221" i="2"/>
  <c r="I222" i="2"/>
  <c r="J222" i="2"/>
  <c r="R222" i="2"/>
  <c r="S222" i="2"/>
  <c r="U222" i="2"/>
  <c r="W222" i="2"/>
  <c r="Y222" i="2"/>
  <c r="AG222" i="2"/>
  <c r="AI222" i="2" s="1"/>
  <c r="AH222" i="2"/>
  <c r="AK222" i="2"/>
  <c r="AM222" i="2"/>
  <c r="AO222" i="2"/>
  <c r="AP222" i="2"/>
  <c r="AV222" i="2"/>
  <c r="BG222" i="2"/>
  <c r="BH222" i="2"/>
  <c r="BI222" i="2" s="1"/>
  <c r="CB222" i="2"/>
  <c r="CE222" i="2"/>
  <c r="CH222" i="2"/>
  <c r="CI222" i="2"/>
  <c r="CV222" i="2"/>
  <c r="CY222" i="2" s="1"/>
  <c r="CW222" i="2"/>
  <c r="CX222" i="2"/>
  <c r="DH222" i="2"/>
  <c r="I223" i="2"/>
  <c r="J223" i="2" s="1"/>
  <c r="R223" i="2"/>
  <c r="S223" i="2"/>
  <c r="U223" i="2"/>
  <c r="CW223" i="2" s="1"/>
  <c r="W223" i="2"/>
  <c r="Y223" i="2"/>
  <c r="AG223" i="2"/>
  <c r="AI223" i="2" s="1"/>
  <c r="AH223" i="2"/>
  <c r="AK223" i="2"/>
  <c r="AM223" i="2"/>
  <c r="AO223" i="2"/>
  <c r="AP223" i="2"/>
  <c r="AV223" i="2"/>
  <c r="BG223" i="2"/>
  <c r="BH223" i="2"/>
  <c r="CB223" i="2"/>
  <c r="CE223" i="2"/>
  <c r="CF223" i="2"/>
  <c r="CG223" i="2"/>
  <c r="CH223" i="2"/>
  <c r="CI223" i="2"/>
  <c r="CJ223" i="2"/>
  <c r="CV223" i="2"/>
  <c r="CX223" i="2"/>
  <c r="CY223" i="2"/>
  <c r="DH223" i="2"/>
  <c r="I224" i="2"/>
  <c r="J224" i="2"/>
  <c r="R224" i="2"/>
  <c r="S224" i="2"/>
  <c r="U224" i="2"/>
  <c r="W224" i="2"/>
  <c r="BN224" i="2" s="1"/>
  <c r="Y224" i="2"/>
  <c r="AG224" i="2"/>
  <c r="AH224" i="2"/>
  <c r="AI224" i="2"/>
  <c r="AK224" i="2"/>
  <c r="AM224" i="2"/>
  <c r="AO224" i="2"/>
  <c r="AP224" i="2"/>
  <c r="AV224" i="2"/>
  <c r="BG224" i="2"/>
  <c r="BH224" i="2"/>
  <c r="BI224" i="2"/>
  <c r="BK224" i="2"/>
  <c r="BL224" i="2"/>
  <c r="BM224" i="2"/>
  <c r="BO224" i="2"/>
  <c r="BQ224" i="2" s="1"/>
  <c r="CD224" i="2" s="1"/>
  <c r="BP224" i="2"/>
  <c r="CB224" i="2"/>
  <c r="CI224" i="2"/>
  <c r="CV224" i="2"/>
  <c r="CY224" i="2" s="1"/>
  <c r="CW224" i="2"/>
  <c r="CX224" i="2"/>
  <c r="DH224" i="2"/>
  <c r="I225" i="2"/>
  <c r="J225" i="2" s="1"/>
  <c r="R225" i="2"/>
  <c r="S225" i="2"/>
  <c r="U225" i="2"/>
  <c r="CX225" i="2" s="1"/>
  <c r="W225" i="2"/>
  <c r="Y225" i="2"/>
  <c r="AA225" i="2"/>
  <c r="AG225" i="2"/>
  <c r="AI225" i="2" s="1"/>
  <c r="AH225" i="2"/>
  <c r="AK225" i="2"/>
  <c r="AM225" i="2"/>
  <c r="AO225" i="2"/>
  <c r="AP225" i="2"/>
  <c r="AV225" i="2"/>
  <c r="BG225" i="2"/>
  <c r="BH225" i="2"/>
  <c r="BK225" i="2"/>
  <c r="BL225" i="2"/>
  <c r="BM225" i="2"/>
  <c r="BN225" i="2"/>
  <c r="BO225" i="2"/>
  <c r="BP225" i="2"/>
  <c r="CB225" i="2"/>
  <c r="CE225" i="2"/>
  <c r="CV225" i="2"/>
  <c r="CW225" i="2"/>
  <c r="CY225" i="2"/>
  <c r="DH225" i="2"/>
  <c r="I226" i="2"/>
  <c r="J226" i="2" s="1"/>
  <c r="R226" i="2"/>
  <c r="S226" i="2"/>
  <c r="U226" i="2"/>
  <c r="W226" i="2"/>
  <c r="Y226" i="2"/>
  <c r="CH226" i="2" s="1"/>
  <c r="AA226" i="2"/>
  <c r="AG226" i="2"/>
  <c r="AH226" i="2"/>
  <c r="AI226" i="2" s="1"/>
  <c r="AK226" i="2"/>
  <c r="AM226" i="2"/>
  <c r="AO226" i="2"/>
  <c r="AP226" i="2"/>
  <c r="AV226" i="2"/>
  <c r="BG226" i="2"/>
  <c r="BH226" i="2"/>
  <c r="BI226" i="2" s="1"/>
  <c r="BJ226" i="2"/>
  <c r="BK226" i="2"/>
  <c r="BL226" i="2"/>
  <c r="BM226" i="2"/>
  <c r="BN226" i="2"/>
  <c r="BO226" i="2"/>
  <c r="BP226" i="2"/>
  <c r="BQ226" i="2" s="1"/>
  <c r="CD226" i="2" s="1"/>
  <c r="CB226" i="2"/>
  <c r="CE226" i="2"/>
  <c r="CG226" i="2"/>
  <c r="CI226" i="2"/>
  <c r="CV226" i="2"/>
  <c r="CY226" i="2"/>
  <c r="DH226" i="2"/>
  <c r="I227" i="2"/>
  <c r="J227" i="2" s="1"/>
  <c r="R227" i="2"/>
  <c r="S227" i="2"/>
  <c r="U227" i="2"/>
  <c r="CX227" i="2" s="1"/>
  <c r="W227" i="2"/>
  <c r="Y227" i="2"/>
  <c r="AA227" i="2"/>
  <c r="AG227" i="2"/>
  <c r="AI227" i="2" s="1"/>
  <c r="AH227" i="2"/>
  <c r="AK227" i="2"/>
  <c r="AM227" i="2"/>
  <c r="AO227" i="2"/>
  <c r="AP227" i="2"/>
  <c r="AV227" i="2"/>
  <c r="BG227" i="2"/>
  <c r="BH227" i="2"/>
  <c r="BK227" i="2"/>
  <c r="BL227" i="2"/>
  <c r="BM227" i="2"/>
  <c r="BN227" i="2"/>
  <c r="BO227" i="2"/>
  <c r="BP227" i="2"/>
  <c r="CB227" i="2"/>
  <c r="CE227" i="2"/>
  <c r="CV227" i="2"/>
  <c r="CW227" i="2"/>
  <c r="CY227" i="2"/>
  <c r="DH227" i="2"/>
  <c r="I228" i="2"/>
  <c r="J228" i="2" s="1"/>
  <c r="R228" i="2"/>
  <c r="S228" i="2"/>
  <c r="U228" i="2"/>
  <c r="W228" i="2"/>
  <c r="Y228" i="2"/>
  <c r="CH228" i="2" s="1"/>
  <c r="AA228" i="2"/>
  <c r="AG228" i="2"/>
  <c r="AH228" i="2"/>
  <c r="AI228" i="2" s="1"/>
  <c r="AK228" i="2"/>
  <c r="AM228" i="2"/>
  <c r="AO228" i="2"/>
  <c r="AP228" i="2"/>
  <c r="AV228" i="2"/>
  <c r="BG228" i="2"/>
  <c r="BH228" i="2"/>
  <c r="BI228" i="2" s="1"/>
  <c r="BJ228" i="2"/>
  <c r="BK228" i="2"/>
  <c r="BL228" i="2"/>
  <c r="BM228" i="2"/>
  <c r="BN228" i="2"/>
  <c r="BO228" i="2"/>
  <c r="BP228" i="2"/>
  <c r="BQ228" i="2" s="1"/>
  <c r="CD228" i="2" s="1"/>
  <c r="CB228" i="2"/>
  <c r="CE228" i="2"/>
  <c r="CG228" i="2"/>
  <c r="CI228" i="2"/>
  <c r="CV228" i="2"/>
  <c r="CY228" i="2"/>
  <c r="DH228" i="2"/>
  <c r="I229" i="2"/>
  <c r="J229" i="2" s="1"/>
  <c r="R229" i="2"/>
  <c r="S229" i="2"/>
  <c r="U229" i="2"/>
  <c r="CX229" i="2" s="1"/>
  <c r="W229" i="2"/>
  <c r="Y229" i="2"/>
  <c r="AA229" i="2"/>
  <c r="AG229" i="2"/>
  <c r="AH229" i="2"/>
  <c r="AI229" i="2" s="1"/>
  <c r="AK229" i="2"/>
  <c r="AM229" i="2"/>
  <c r="AO229" i="2"/>
  <c r="AP229" i="2"/>
  <c r="AV229" i="2"/>
  <c r="BG229" i="2"/>
  <c r="BH229" i="2"/>
  <c r="BK229" i="2"/>
  <c r="BL229" i="2"/>
  <c r="BM229" i="2"/>
  <c r="BN229" i="2"/>
  <c r="BO229" i="2"/>
  <c r="BP229" i="2"/>
  <c r="CB229" i="2"/>
  <c r="CE229" i="2"/>
  <c r="CV229" i="2"/>
  <c r="CW229" i="2"/>
  <c r="CY229" i="2"/>
  <c r="DH229" i="2"/>
  <c r="I230" i="2"/>
  <c r="J230" i="2" s="1"/>
  <c r="R230" i="2"/>
  <c r="S230" i="2"/>
  <c r="U230" i="2"/>
  <c r="W230" i="2"/>
  <c r="Y230" i="2"/>
  <c r="CH230" i="2" s="1"/>
  <c r="AA230" i="2"/>
  <c r="AG230" i="2"/>
  <c r="AH230" i="2"/>
  <c r="AI230" i="2" s="1"/>
  <c r="AK230" i="2"/>
  <c r="AM230" i="2"/>
  <c r="AO230" i="2"/>
  <c r="AP230" i="2"/>
  <c r="AV230" i="2"/>
  <c r="BG230" i="2"/>
  <c r="BH230" i="2"/>
  <c r="BI230" i="2" s="1"/>
  <c r="BJ230" i="2"/>
  <c r="BK230" i="2"/>
  <c r="BL230" i="2"/>
  <c r="BM230" i="2"/>
  <c r="BN230" i="2"/>
  <c r="BO230" i="2"/>
  <c r="BQ230" i="2" s="1"/>
  <c r="CD230" i="2" s="1"/>
  <c r="BP230" i="2"/>
  <c r="CB230" i="2"/>
  <c r="CE230" i="2"/>
  <c r="CG230" i="2"/>
  <c r="CI230" i="2"/>
  <c r="CV230" i="2"/>
  <c r="CY230" i="2"/>
  <c r="DH230" i="2"/>
  <c r="I231" i="2"/>
  <c r="J231" i="2" s="1"/>
  <c r="R231" i="2"/>
  <c r="S231" i="2"/>
  <c r="U231" i="2"/>
  <c r="CX231" i="2" s="1"/>
  <c r="W231" i="2"/>
  <c r="Y231" i="2"/>
  <c r="AA231" i="2"/>
  <c r="AG231" i="2"/>
  <c r="AH231" i="2"/>
  <c r="AI231" i="2" s="1"/>
  <c r="AK231" i="2"/>
  <c r="AM231" i="2"/>
  <c r="AO231" i="2"/>
  <c r="AP231" i="2"/>
  <c r="AV231" i="2"/>
  <c r="BG231" i="2"/>
  <c r="BH231" i="2"/>
  <c r="BK231" i="2"/>
  <c r="BL231" i="2"/>
  <c r="BM231" i="2"/>
  <c r="BN231" i="2"/>
  <c r="BO231" i="2"/>
  <c r="BP231" i="2"/>
  <c r="BQ231" i="2" s="1"/>
  <c r="CB231" i="2"/>
  <c r="CE231" i="2"/>
  <c r="CV231" i="2"/>
  <c r="CW231" i="2"/>
  <c r="CY231" i="2"/>
  <c r="DH231" i="2"/>
  <c r="I232" i="2"/>
  <c r="J232" i="2" s="1"/>
  <c r="R232" i="2"/>
  <c r="S232" i="2"/>
  <c r="U232" i="2"/>
  <c r="W232" i="2"/>
  <c r="Y232" i="2"/>
  <c r="CH232" i="2" s="1"/>
  <c r="AA232" i="2"/>
  <c r="AG232" i="2"/>
  <c r="AH232" i="2"/>
  <c r="AI232" i="2" s="1"/>
  <c r="AK232" i="2"/>
  <c r="AM232" i="2"/>
  <c r="AO232" i="2"/>
  <c r="AP232" i="2"/>
  <c r="AV232" i="2"/>
  <c r="BG232" i="2"/>
  <c r="BH232" i="2"/>
  <c r="BI232" i="2" s="1"/>
  <c r="BJ232" i="2"/>
  <c r="BK232" i="2"/>
  <c r="BL232" i="2"/>
  <c r="BM232" i="2"/>
  <c r="BN232" i="2"/>
  <c r="BO232" i="2"/>
  <c r="BQ232" i="2" s="1"/>
  <c r="CD232" i="2" s="1"/>
  <c r="BP232" i="2"/>
  <c r="CB232" i="2"/>
  <c r="CE232" i="2"/>
  <c r="CG232" i="2"/>
  <c r="CI232" i="2"/>
  <c r="CV232" i="2"/>
  <c r="CY232" i="2"/>
  <c r="DH232" i="2"/>
  <c r="I233" i="2"/>
  <c r="J233" i="2" s="1"/>
  <c r="R233" i="2"/>
  <c r="S233" i="2"/>
  <c r="U233" i="2"/>
  <c r="CX233" i="2" s="1"/>
  <c r="W233" i="2"/>
  <c r="Y233" i="2"/>
  <c r="AA233" i="2"/>
  <c r="AG233" i="2"/>
  <c r="AH233" i="2"/>
  <c r="AI233" i="2" s="1"/>
  <c r="AK233" i="2"/>
  <c r="AM233" i="2"/>
  <c r="AO233" i="2"/>
  <c r="AP233" i="2"/>
  <c r="AV233" i="2"/>
  <c r="BG233" i="2"/>
  <c r="BH233" i="2"/>
  <c r="BK233" i="2"/>
  <c r="BL233" i="2"/>
  <c r="BM233" i="2"/>
  <c r="BN233" i="2"/>
  <c r="BO233" i="2"/>
  <c r="BP233" i="2"/>
  <c r="BQ233" i="2" s="1"/>
  <c r="CB233" i="2"/>
  <c r="CE233" i="2"/>
  <c r="CV233" i="2"/>
  <c r="CW233" i="2"/>
  <c r="CY233" i="2"/>
  <c r="DH233" i="2"/>
  <c r="I234" i="2"/>
  <c r="J234" i="2" s="1"/>
  <c r="R234" i="2"/>
  <c r="S234" i="2"/>
  <c r="U234" i="2"/>
  <c r="W234" i="2"/>
  <c r="Y234" i="2"/>
  <c r="CH234" i="2" s="1"/>
  <c r="AA234" i="2"/>
  <c r="AG234" i="2"/>
  <c r="AI234" i="2" s="1"/>
  <c r="AH234" i="2"/>
  <c r="AK234" i="2"/>
  <c r="AM234" i="2"/>
  <c r="AO234" i="2"/>
  <c r="AP234" i="2"/>
  <c r="AV234" i="2"/>
  <c r="BG234" i="2"/>
  <c r="BH234" i="2"/>
  <c r="BI234" i="2" s="1"/>
  <c r="BJ234" i="2"/>
  <c r="BK234" i="2"/>
  <c r="BL234" i="2"/>
  <c r="BM234" i="2"/>
  <c r="BN234" i="2"/>
  <c r="BO234" i="2"/>
  <c r="BQ234" i="2" s="1"/>
  <c r="CD234" i="2" s="1"/>
  <c r="BP234" i="2"/>
  <c r="CB234" i="2"/>
  <c r="CE234" i="2"/>
  <c r="CG234" i="2"/>
  <c r="CI234" i="2"/>
  <c r="CV234" i="2"/>
  <c r="CY234" i="2"/>
  <c r="DH234" i="2"/>
  <c r="I235" i="2"/>
  <c r="J235" i="2" s="1"/>
  <c r="R235" i="2"/>
  <c r="S235" i="2"/>
  <c r="U235" i="2"/>
  <c r="CX235" i="2" s="1"/>
  <c r="W235" i="2"/>
  <c r="Y235" i="2"/>
  <c r="AA235" i="2"/>
  <c r="AG235" i="2"/>
  <c r="AH235" i="2"/>
  <c r="AI235" i="2" s="1"/>
  <c r="AK235" i="2"/>
  <c r="AM235" i="2"/>
  <c r="AO235" i="2"/>
  <c r="AP235" i="2"/>
  <c r="AV235" i="2"/>
  <c r="BG235" i="2"/>
  <c r="BH235" i="2"/>
  <c r="BK235" i="2"/>
  <c r="BL235" i="2"/>
  <c r="BM235" i="2"/>
  <c r="BN235" i="2"/>
  <c r="BO235" i="2"/>
  <c r="BP235" i="2"/>
  <c r="BQ235" i="2" s="1"/>
  <c r="CB235" i="2"/>
  <c r="CE235" i="2"/>
  <c r="CV235" i="2"/>
  <c r="CW235" i="2"/>
  <c r="CY235" i="2"/>
  <c r="DH235" i="2"/>
  <c r="I236" i="2"/>
  <c r="J236" i="2" s="1"/>
  <c r="R236" i="2"/>
  <c r="S236" i="2"/>
  <c r="U236" i="2"/>
  <c r="W236" i="2"/>
  <c r="Y236" i="2"/>
  <c r="CH236" i="2" s="1"/>
  <c r="AA236" i="2"/>
  <c r="AG236" i="2"/>
  <c r="AH236" i="2"/>
  <c r="AI236" i="2" s="1"/>
  <c r="AK236" i="2"/>
  <c r="AM236" i="2"/>
  <c r="AO236" i="2"/>
  <c r="AP236" i="2"/>
  <c r="AV236" i="2"/>
  <c r="BG236" i="2"/>
  <c r="BH236" i="2"/>
  <c r="BI236" i="2" s="1"/>
  <c r="BJ236" i="2"/>
  <c r="BK236" i="2"/>
  <c r="BL236" i="2"/>
  <c r="BM236" i="2"/>
  <c r="BN236" i="2"/>
  <c r="BO236" i="2"/>
  <c r="BQ236" i="2" s="1"/>
  <c r="CD236" i="2" s="1"/>
  <c r="BP236" i="2"/>
  <c r="CB236" i="2"/>
  <c r="CE236" i="2"/>
  <c r="CG236" i="2"/>
  <c r="CI236" i="2"/>
  <c r="CV236" i="2"/>
  <c r="CY236" i="2"/>
  <c r="DH236" i="2"/>
  <c r="I237" i="2"/>
  <c r="J237" i="2" s="1"/>
  <c r="R237" i="2"/>
  <c r="S237" i="2"/>
  <c r="U237" i="2"/>
  <c r="CX237" i="2" s="1"/>
  <c r="W237" i="2"/>
  <c r="Y237" i="2"/>
  <c r="AA237" i="2"/>
  <c r="AG237" i="2"/>
  <c r="AH237" i="2"/>
  <c r="AI237" i="2" s="1"/>
  <c r="AK237" i="2"/>
  <c r="AM237" i="2"/>
  <c r="AO237" i="2"/>
  <c r="AP237" i="2"/>
  <c r="AV237" i="2"/>
  <c r="BG237" i="2"/>
  <c r="BH237" i="2"/>
  <c r="BK237" i="2"/>
  <c r="BL237" i="2"/>
  <c r="BM237" i="2"/>
  <c r="BN237" i="2"/>
  <c r="BO237" i="2"/>
  <c r="BP237" i="2"/>
  <c r="BQ237" i="2" s="1"/>
  <c r="CB237" i="2"/>
  <c r="CE237" i="2"/>
  <c r="CV237" i="2"/>
  <c r="CW237" i="2"/>
  <c r="CY237" i="2"/>
  <c r="DH237" i="2"/>
  <c r="I238" i="2"/>
  <c r="J238" i="2" s="1"/>
  <c r="R238" i="2"/>
  <c r="S238" i="2"/>
  <c r="U238" i="2"/>
  <c r="W238" i="2"/>
  <c r="Y238" i="2"/>
  <c r="CH238" i="2" s="1"/>
  <c r="AA238" i="2"/>
  <c r="AG238" i="2"/>
  <c r="AH238" i="2"/>
  <c r="AI238" i="2" s="1"/>
  <c r="AK238" i="2"/>
  <c r="AM238" i="2"/>
  <c r="AO238" i="2"/>
  <c r="AP238" i="2"/>
  <c r="AV238" i="2"/>
  <c r="BG238" i="2"/>
  <c r="BH238" i="2"/>
  <c r="BI238" i="2" s="1"/>
  <c r="BJ238" i="2"/>
  <c r="BK238" i="2"/>
  <c r="BL238" i="2"/>
  <c r="BM238" i="2"/>
  <c r="BN238" i="2"/>
  <c r="BO238" i="2"/>
  <c r="BQ238" i="2" s="1"/>
  <c r="CD238" i="2" s="1"/>
  <c r="BP238" i="2"/>
  <c r="CB238" i="2"/>
  <c r="CE238" i="2"/>
  <c r="CG238" i="2"/>
  <c r="CI238" i="2"/>
  <c r="CV238" i="2"/>
  <c r="CY238" i="2"/>
  <c r="DH238" i="2"/>
  <c r="I239" i="2"/>
  <c r="J239" i="2" s="1"/>
  <c r="R239" i="2"/>
  <c r="S239" i="2"/>
  <c r="U239" i="2"/>
  <c r="CX239" i="2" s="1"/>
  <c r="W239" i="2"/>
  <c r="Y239" i="2"/>
  <c r="AA239" i="2"/>
  <c r="AG239" i="2"/>
  <c r="AH239" i="2"/>
  <c r="AI239" i="2" s="1"/>
  <c r="AK239" i="2"/>
  <c r="AM239" i="2"/>
  <c r="AO239" i="2"/>
  <c r="AP239" i="2"/>
  <c r="AV239" i="2"/>
  <c r="BG239" i="2"/>
  <c r="BH239" i="2"/>
  <c r="BK239" i="2"/>
  <c r="BL239" i="2"/>
  <c r="BM239" i="2"/>
  <c r="BN239" i="2"/>
  <c r="BO239" i="2"/>
  <c r="BP239" i="2"/>
  <c r="BQ239" i="2" s="1"/>
  <c r="CB239" i="2"/>
  <c r="CV239" i="2"/>
  <c r="CW239" i="2"/>
  <c r="CY239" i="2"/>
  <c r="DH239" i="2"/>
  <c r="I240" i="2"/>
  <c r="J240" i="2" s="1"/>
  <c r="R240" i="2"/>
  <c r="S240" i="2"/>
  <c r="U240" i="2"/>
  <c r="W240" i="2"/>
  <c r="Y240" i="2"/>
  <c r="CH240" i="2" s="1"/>
  <c r="AA240" i="2"/>
  <c r="AG240" i="2"/>
  <c r="AH240" i="2"/>
  <c r="AI240" i="2" s="1"/>
  <c r="AK240" i="2"/>
  <c r="AM240" i="2"/>
  <c r="AO240" i="2"/>
  <c r="AP240" i="2"/>
  <c r="AV240" i="2"/>
  <c r="BG240" i="2"/>
  <c r="BH240" i="2"/>
  <c r="BI240" i="2" s="1"/>
  <c r="BJ240" i="2"/>
  <c r="BK240" i="2"/>
  <c r="BL240" i="2"/>
  <c r="BM240" i="2"/>
  <c r="BN240" i="2"/>
  <c r="BO240" i="2"/>
  <c r="BQ240" i="2" s="1"/>
  <c r="CD240" i="2" s="1"/>
  <c r="BP240" i="2"/>
  <c r="CB240" i="2"/>
  <c r="CE240" i="2"/>
  <c r="CG240" i="2"/>
  <c r="CI240" i="2"/>
  <c r="CV240" i="2"/>
  <c r="CY240" i="2"/>
  <c r="DH240" i="2"/>
  <c r="I241" i="2"/>
  <c r="J241" i="2" s="1"/>
  <c r="R241" i="2"/>
  <c r="S241" i="2"/>
  <c r="U241" i="2"/>
  <c r="CX241" i="2" s="1"/>
  <c r="W241" i="2"/>
  <c r="Y241" i="2"/>
  <c r="AA241" i="2"/>
  <c r="AG241" i="2"/>
  <c r="AH241" i="2"/>
  <c r="AI241" i="2" s="1"/>
  <c r="AK241" i="2"/>
  <c r="AM241" i="2"/>
  <c r="AO241" i="2"/>
  <c r="AP241" i="2"/>
  <c r="AV241" i="2"/>
  <c r="BG241" i="2"/>
  <c r="BH241" i="2"/>
  <c r="BK241" i="2"/>
  <c r="BL241" i="2"/>
  <c r="BM241" i="2"/>
  <c r="BN241" i="2"/>
  <c r="BO241" i="2"/>
  <c r="BP241" i="2"/>
  <c r="BQ241" i="2" s="1"/>
  <c r="CB241" i="2"/>
  <c r="CV241" i="2"/>
  <c r="CW241" i="2"/>
  <c r="CY241" i="2"/>
  <c r="DH241" i="2"/>
  <c r="I242" i="2"/>
  <c r="J242" i="2" s="1"/>
  <c r="R242" i="2"/>
  <c r="S242" i="2"/>
  <c r="U242" i="2"/>
  <c r="W242" i="2"/>
  <c r="Y242" i="2"/>
  <c r="CH242" i="2" s="1"/>
  <c r="AA242" i="2"/>
  <c r="AG242" i="2"/>
  <c r="AH242" i="2"/>
  <c r="AI242" i="2" s="1"/>
  <c r="AK242" i="2"/>
  <c r="AM242" i="2"/>
  <c r="AO242" i="2"/>
  <c r="AP242" i="2"/>
  <c r="AV242" i="2"/>
  <c r="BG242" i="2"/>
  <c r="BH242" i="2"/>
  <c r="BI242" i="2" s="1"/>
  <c r="BJ242" i="2"/>
  <c r="BK242" i="2"/>
  <c r="BL242" i="2"/>
  <c r="BM242" i="2"/>
  <c r="BN242" i="2"/>
  <c r="BO242" i="2"/>
  <c r="BQ242" i="2" s="1"/>
  <c r="CD242" i="2" s="1"/>
  <c r="BP242" i="2"/>
  <c r="CB242" i="2"/>
  <c r="CE242" i="2"/>
  <c r="CG242" i="2"/>
  <c r="CI242" i="2"/>
  <c r="CV242" i="2"/>
  <c r="CY242" i="2"/>
  <c r="DH242" i="2"/>
  <c r="I243" i="2"/>
  <c r="J243" i="2" s="1"/>
  <c r="R243" i="2"/>
  <c r="S243" i="2"/>
  <c r="U243" i="2"/>
  <c r="CX243" i="2" s="1"/>
  <c r="W243" i="2"/>
  <c r="Y243" i="2"/>
  <c r="AA243" i="2"/>
  <c r="AG243" i="2"/>
  <c r="AH243" i="2"/>
  <c r="AI243" i="2" s="1"/>
  <c r="AK243" i="2"/>
  <c r="AM243" i="2"/>
  <c r="AO243" i="2"/>
  <c r="AP243" i="2"/>
  <c r="AV243" i="2"/>
  <c r="BG243" i="2"/>
  <c r="BH243" i="2"/>
  <c r="BK243" i="2"/>
  <c r="BL243" i="2"/>
  <c r="BM243" i="2"/>
  <c r="BN243" i="2"/>
  <c r="BO243" i="2"/>
  <c r="BP243" i="2"/>
  <c r="BQ243" i="2" s="1"/>
  <c r="CB243" i="2"/>
  <c r="CV243" i="2"/>
  <c r="CW243" i="2"/>
  <c r="CY243" i="2"/>
  <c r="DH243" i="2"/>
  <c r="I244" i="2"/>
  <c r="J244" i="2" s="1"/>
  <c r="R244" i="2"/>
  <c r="S244" i="2"/>
  <c r="U244" i="2"/>
  <c r="W244" i="2"/>
  <c r="Y244" i="2"/>
  <c r="CH244" i="2" s="1"/>
  <c r="AA244" i="2"/>
  <c r="AG244" i="2"/>
  <c r="AH244" i="2"/>
  <c r="AI244" i="2" s="1"/>
  <c r="AK244" i="2"/>
  <c r="AM244" i="2"/>
  <c r="AO244" i="2"/>
  <c r="AP244" i="2"/>
  <c r="AV244" i="2"/>
  <c r="BG244" i="2"/>
  <c r="BH244" i="2"/>
  <c r="BI244" i="2" s="1"/>
  <c r="BJ244" i="2"/>
  <c r="BK244" i="2"/>
  <c r="BL244" i="2"/>
  <c r="BM244" i="2"/>
  <c r="BN244" i="2"/>
  <c r="BO244" i="2"/>
  <c r="BQ244" i="2" s="1"/>
  <c r="CD244" i="2" s="1"/>
  <c r="BP244" i="2"/>
  <c r="CB244" i="2"/>
  <c r="CE244" i="2"/>
  <c r="CG244" i="2"/>
  <c r="CI244" i="2"/>
  <c r="CV244" i="2"/>
  <c r="CY244" i="2"/>
  <c r="DH244" i="2"/>
  <c r="I245" i="2"/>
  <c r="J245" i="2" s="1"/>
  <c r="R245" i="2"/>
  <c r="S245" i="2"/>
  <c r="U245" i="2"/>
  <c r="CX245" i="2" s="1"/>
  <c r="W245" i="2"/>
  <c r="Y245" i="2"/>
  <c r="AA245" i="2"/>
  <c r="AG245" i="2"/>
  <c r="AH245" i="2"/>
  <c r="AI245" i="2" s="1"/>
  <c r="AK245" i="2"/>
  <c r="AM245" i="2"/>
  <c r="AO245" i="2"/>
  <c r="AP245" i="2"/>
  <c r="AV245" i="2"/>
  <c r="BG245" i="2"/>
  <c r="BH245" i="2"/>
  <c r="BK245" i="2"/>
  <c r="BL245" i="2"/>
  <c r="BM245" i="2"/>
  <c r="BN245" i="2"/>
  <c r="BO245" i="2"/>
  <c r="BP245" i="2"/>
  <c r="BQ245" i="2" s="1"/>
  <c r="CB245" i="2"/>
  <c r="CV245" i="2"/>
  <c r="CW245" i="2"/>
  <c r="CY245" i="2"/>
  <c r="DH245" i="2"/>
  <c r="I246" i="2"/>
  <c r="J246" i="2" s="1"/>
  <c r="R246" i="2"/>
  <c r="S246" i="2"/>
  <c r="U246" i="2"/>
  <c r="W246" i="2"/>
  <c r="Y246" i="2"/>
  <c r="CH246" i="2" s="1"/>
  <c r="AA246" i="2"/>
  <c r="AG246" i="2"/>
  <c r="AH246" i="2"/>
  <c r="AI246" i="2" s="1"/>
  <c r="AK246" i="2"/>
  <c r="AM246" i="2"/>
  <c r="AO246" i="2"/>
  <c r="AP246" i="2"/>
  <c r="AV246" i="2"/>
  <c r="BG246" i="2"/>
  <c r="BH246" i="2"/>
  <c r="BI246" i="2" s="1"/>
  <c r="BJ246" i="2"/>
  <c r="BK246" i="2"/>
  <c r="BL246" i="2"/>
  <c r="BM246" i="2"/>
  <c r="BN246" i="2"/>
  <c r="BO246" i="2"/>
  <c r="BQ246" i="2" s="1"/>
  <c r="CD246" i="2" s="1"/>
  <c r="BP246" i="2"/>
  <c r="CB246" i="2"/>
  <c r="CE246" i="2"/>
  <c r="CG246" i="2"/>
  <c r="CI246" i="2"/>
  <c r="CV246" i="2"/>
  <c r="CY246" i="2"/>
  <c r="DH246" i="2"/>
  <c r="I247" i="2"/>
  <c r="J247" i="2" s="1"/>
  <c r="R247" i="2"/>
  <c r="S247" i="2"/>
  <c r="U247" i="2"/>
  <c r="CX247" i="2" s="1"/>
  <c r="W247" i="2"/>
  <c r="Y247" i="2"/>
  <c r="AA247" i="2"/>
  <c r="AG247" i="2"/>
  <c r="AH247" i="2"/>
  <c r="AI247" i="2" s="1"/>
  <c r="AK247" i="2"/>
  <c r="AM247" i="2"/>
  <c r="AO247" i="2"/>
  <c r="AP247" i="2"/>
  <c r="AV247" i="2"/>
  <c r="BG247" i="2"/>
  <c r="BH247" i="2"/>
  <c r="BK247" i="2"/>
  <c r="BL247" i="2"/>
  <c r="BM247" i="2"/>
  <c r="BN247" i="2"/>
  <c r="BO247" i="2"/>
  <c r="BP247" i="2"/>
  <c r="BQ247" i="2" s="1"/>
  <c r="CB247" i="2"/>
  <c r="CV247" i="2"/>
  <c r="CW247" i="2"/>
  <c r="CY247" i="2"/>
  <c r="DH247" i="2"/>
  <c r="I248" i="2"/>
  <c r="J248" i="2" s="1"/>
  <c r="R248" i="2"/>
  <c r="S248" i="2"/>
  <c r="U248" i="2"/>
  <c r="W248" i="2"/>
  <c r="Y248" i="2"/>
  <c r="CH248" i="2" s="1"/>
  <c r="AA248" i="2"/>
  <c r="AG248" i="2"/>
  <c r="AH248" i="2"/>
  <c r="AI248" i="2" s="1"/>
  <c r="AK248" i="2"/>
  <c r="AM248" i="2"/>
  <c r="AO248" i="2"/>
  <c r="AP248" i="2"/>
  <c r="AV248" i="2"/>
  <c r="BG248" i="2"/>
  <c r="BH248" i="2"/>
  <c r="BI248" i="2" s="1"/>
  <c r="BJ248" i="2"/>
  <c r="BK248" i="2"/>
  <c r="BL248" i="2"/>
  <c r="BM248" i="2"/>
  <c r="BN248" i="2"/>
  <c r="BO248" i="2"/>
  <c r="BQ248" i="2" s="1"/>
  <c r="CD248" i="2" s="1"/>
  <c r="BP248" i="2"/>
  <c r="CB248" i="2"/>
  <c r="CE248" i="2"/>
  <c r="CG248" i="2"/>
  <c r="CI248" i="2"/>
  <c r="CV248" i="2"/>
  <c r="CY248" i="2"/>
  <c r="DH248" i="2"/>
  <c r="I249" i="2"/>
  <c r="J249" i="2" s="1"/>
  <c r="R249" i="2"/>
  <c r="S249" i="2"/>
  <c r="U249" i="2"/>
  <c r="CX249" i="2" s="1"/>
  <c r="W249" i="2"/>
  <c r="Y249" i="2"/>
  <c r="AA249" i="2"/>
  <c r="AG249" i="2"/>
  <c r="AH249" i="2"/>
  <c r="AI249" i="2" s="1"/>
  <c r="AK249" i="2"/>
  <c r="AM249" i="2"/>
  <c r="AO249" i="2"/>
  <c r="AP249" i="2"/>
  <c r="AV249" i="2"/>
  <c r="BG249" i="2"/>
  <c r="BH249" i="2"/>
  <c r="BK249" i="2"/>
  <c r="BL249" i="2"/>
  <c r="BM249" i="2"/>
  <c r="BN249" i="2"/>
  <c r="BO249" i="2"/>
  <c r="BP249" i="2"/>
  <c r="BQ249" i="2" s="1"/>
  <c r="CB249" i="2"/>
  <c r="CV249" i="2"/>
  <c r="CW249" i="2"/>
  <c r="CY249" i="2"/>
  <c r="DH249" i="2"/>
  <c r="I250" i="2"/>
  <c r="J250" i="2" s="1"/>
  <c r="R250" i="2"/>
  <c r="S250" i="2"/>
  <c r="U250" i="2"/>
  <c r="W250" i="2"/>
  <c r="Y250" i="2"/>
  <c r="CH250" i="2" s="1"/>
  <c r="AA250" i="2"/>
  <c r="AG250" i="2"/>
  <c r="AH250" i="2"/>
  <c r="AI250" i="2" s="1"/>
  <c r="AK250" i="2"/>
  <c r="AM250" i="2"/>
  <c r="AO250" i="2"/>
  <c r="AP250" i="2"/>
  <c r="AV250" i="2"/>
  <c r="BG250" i="2"/>
  <c r="BH250" i="2"/>
  <c r="BI250" i="2" s="1"/>
  <c r="BJ250" i="2"/>
  <c r="BK250" i="2"/>
  <c r="BL250" i="2"/>
  <c r="BM250" i="2"/>
  <c r="BN250" i="2"/>
  <c r="BO250" i="2"/>
  <c r="BQ250" i="2" s="1"/>
  <c r="CD250" i="2" s="1"/>
  <c r="BP250" i="2"/>
  <c r="CB250" i="2"/>
  <c r="CE250" i="2"/>
  <c r="CG250" i="2"/>
  <c r="CI250" i="2"/>
  <c r="CV250" i="2"/>
  <c r="CY250" i="2"/>
  <c r="DH250" i="2"/>
  <c r="I251" i="2"/>
  <c r="J251" i="2" s="1"/>
  <c r="R251" i="2"/>
  <c r="S251" i="2"/>
  <c r="U251" i="2"/>
  <c r="CX251" i="2" s="1"/>
  <c r="W251" i="2"/>
  <c r="Y251" i="2"/>
  <c r="AA251" i="2"/>
  <c r="AG251" i="2"/>
  <c r="AH251" i="2"/>
  <c r="AI251" i="2" s="1"/>
  <c r="AK251" i="2"/>
  <c r="AM251" i="2"/>
  <c r="AO251" i="2"/>
  <c r="AP251" i="2"/>
  <c r="AV251" i="2"/>
  <c r="BG251" i="2"/>
  <c r="BH251" i="2"/>
  <c r="BK251" i="2"/>
  <c r="BL251" i="2"/>
  <c r="BM251" i="2"/>
  <c r="BN251" i="2"/>
  <c r="BO251" i="2"/>
  <c r="BP251" i="2"/>
  <c r="BQ251" i="2" s="1"/>
  <c r="CB251" i="2"/>
  <c r="CV251" i="2"/>
  <c r="CW251" i="2"/>
  <c r="CY251" i="2"/>
  <c r="DH251" i="2"/>
  <c r="I252" i="2"/>
  <c r="J252" i="2" s="1"/>
  <c r="R252" i="2"/>
  <c r="S252" i="2"/>
  <c r="U252" i="2"/>
  <c r="W252" i="2"/>
  <c r="Y252" i="2"/>
  <c r="CH252" i="2" s="1"/>
  <c r="AA252" i="2"/>
  <c r="AG252" i="2"/>
  <c r="AH252" i="2"/>
  <c r="AI252" i="2" s="1"/>
  <c r="AK252" i="2"/>
  <c r="AM252" i="2"/>
  <c r="AO252" i="2"/>
  <c r="AP252" i="2"/>
  <c r="AV252" i="2"/>
  <c r="BG252" i="2"/>
  <c r="BH252" i="2"/>
  <c r="BI252" i="2" s="1"/>
  <c r="BJ252" i="2"/>
  <c r="BK252" i="2"/>
  <c r="BL252" i="2"/>
  <c r="BM252" i="2"/>
  <c r="BN252" i="2"/>
  <c r="BO252" i="2"/>
  <c r="BQ252" i="2" s="1"/>
  <c r="CD252" i="2" s="1"/>
  <c r="BP252" i="2"/>
  <c r="CB252" i="2"/>
  <c r="CE252" i="2"/>
  <c r="CG252" i="2"/>
  <c r="CI252" i="2"/>
  <c r="CV252" i="2"/>
  <c r="CY252" i="2"/>
  <c r="DH252" i="2"/>
  <c r="I253" i="2"/>
  <c r="J253" i="2" s="1"/>
  <c r="R253" i="2"/>
  <c r="S253" i="2"/>
  <c r="U253" i="2"/>
  <c r="CX253" i="2" s="1"/>
  <c r="W253" i="2"/>
  <c r="Y253" i="2"/>
  <c r="AA253" i="2"/>
  <c r="AG253" i="2"/>
  <c r="AH253" i="2"/>
  <c r="AI253" i="2" s="1"/>
  <c r="AK253" i="2"/>
  <c r="AM253" i="2"/>
  <c r="AO253" i="2"/>
  <c r="AP253" i="2"/>
  <c r="AV253" i="2"/>
  <c r="BG253" i="2"/>
  <c r="BH253" i="2"/>
  <c r="BK253" i="2"/>
  <c r="BL253" i="2"/>
  <c r="BM253" i="2"/>
  <c r="BN253" i="2"/>
  <c r="BO253" i="2"/>
  <c r="BP253" i="2"/>
  <c r="BQ253" i="2" s="1"/>
  <c r="CB253" i="2"/>
  <c r="CV253" i="2"/>
  <c r="CW253" i="2"/>
  <c r="CY253" i="2"/>
  <c r="DH253" i="2"/>
  <c r="I254" i="2"/>
  <c r="J254" i="2" s="1"/>
  <c r="R254" i="2"/>
  <c r="S254" i="2"/>
  <c r="U254" i="2"/>
  <c r="W254" i="2"/>
  <c r="Y254" i="2"/>
  <c r="CH254" i="2" s="1"/>
  <c r="AA254" i="2"/>
  <c r="AG254" i="2"/>
  <c r="AH254" i="2"/>
  <c r="AI254" i="2" s="1"/>
  <c r="AK254" i="2"/>
  <c r="AM254" i="2"/>
  <c r="AO254" i="2"/>
  <c r="AP254" i="2"/>
  <c r="AV254" i="2"/>
  <c r="BG254" i="2"/>
  <c r="BH254" i="2"/>
  <c r="BI254" i="2" s="1"/>
  <c r="BJ254" i="2"/>
  <c r="BK254" i="2"/>
  <c r="BL254" i="2"/>
  <c r="BM254" i="2"/>
  <c r="BN254" i="2"/>
  <c r="BO254" i="2"/>
  <c r="BQ254" i="2" s="1"/>
  <c r="CD254" i="2" s="1"/>
  <c r="BP254" i="2"/>
  <c r="CB254" i="2"/>
  <c r="CE254" i="2"/>
  <c r="CG254" i="2"/>
  <c r="CI254" i="2"/>
  <c r="CV254" i="2"/>
  <c r="CY254" i="2"/>
  <c r="DH254" i="2"/>
  <c r="I255" i="2"/>
  <c r="J255" i="2" s="1"/>
  <c r="R255" i="2"/>
  <c r="S255" i="2"/>
  <c r="U255" i="2"/>
  <c r="CX255" i="2" s="1"/>
  <c r="W255" i="2"/>
  <c r="Y255" i="2"/>
  <c r="AA255" i="2"/>
  <c r="AG255" i="2"/>
  <c r="AH255" i="2"/>
  <c r="AI255" i="2" s="1"/>
  <c r="AK255" i="2"/>
  <c r="AM255" i="2"/>
  <c r="AO255" i="2"/>
  <c r="AP255" i="2"/>
  <c r="AV255" i="2"/>
  <c r="BG255" i="2"/>
  <c r="BH255" i="2"/>
  <c r="BK255" i="2"/>
  <c r="BL255" i="2"/>
  <c r="BM255" i="2"/>
  <c r="BN255" i="2"/>
  <c r="BO255" i="2"/>
  <c r="BP255" i="2"/>
  <c r="BQ255" i="2" s="1"/>
  <c r="CB255" i="2"/>
  <c r="CV255" i="2"/>
  <c r="CW255" i="2"/>
  <c r="CY255" i="2"/>
  <c r="DH255" i="2"/>
  <c r="I256" i="2"/>
  <c r="J256" i="2" s="1"/>
  <c r="R256" i="2"/>
  <c r="S256" i="2"/>
  <c r="U256" i="2"/>
  <c r="W256" i="2"/>
  <c r="Y256" i="2"/>
  <c r="CH256" i="2" s="1"/>
  <c r="AA256" i="2"/>
  <c r="AG256" i="2"/>
  <c r="AH256" i="2"/>
  <c r="AI256" i="2" s="1"/>
  <c r="AK256" i="2"/>
  <c r="AM256" i="2"/>
  <c r="AO256" i="2"/>
  <c r="AP256" i="2"/>
  <c r="AV256" i="2"/>
  <c r="BG256" i="2"/>
  <c r="BH256" i="2"/>
  <c r="BI256" i="2" s="1"/>
  <c r="BJ256" i="2"/>
  <c r="BK256" i="2"/>
  <c r="BL256" i="2"/>
  <c r="BM256" i="2"/>
  <c r="BN256" i="2"/>
  <c r="BO256" i="2"/>
  <c r="BQ256" i="2" s="1"/>
  <c r="CD256" i="2" s="1"/>
  <c r="BP256" i="2"/>
  <c r="CB256" i="2"/>
  <c r="CE256" i="2"/>
  <c r="CG256" i="2"/>
  <c r="CI256" i="2"/>
  <c r="CV256" i="2"/>
  <c r="CY256" i="2"/>
  <c r="DH256" i="2"/>
  <c r="I257" i="2"/>
  <c r="J257" i="2" s="1"/>
  <c r="R257" i="2"/>
  <c r="S257" i="2"/>
  <c r="U257" i="2"/>
  <c r="CX257" i="2" s="1"/>
  <c r="W257" i="2"/>
  <c r="Y257" i="2"/>
  <c r="AA257" i="2"/>
  <c r="AG257" i="2"/>
  <c r="AH257" i="2"/>
  <c r="AI257" i="2" s="1"/>
  <c r="AK257" i="2"/>
  <c r="AM257" i="2"/>
  <c r="AO257" i="2"/>
  <c r="AP257" i="2"/>
  <c r="AV257" i="2"/>
  <c r="BG257" i="2"/>
  <c r="BH257" i="2"/>
  <c r="BK257" i="2"/>
  <c r="BL257" i="2"/>
  <c r="BM257" i="2"/>
  <c r="BN257" i="2"/>
  <c r="BO257" i="2"/>
  <c r="BP257" i="2"/>
  <c r="BQ257" i="2" s="1"/>
  <c r="CB257" i="2"/>
  <c r="CV257" i="2"/>
  <c r="CW257" i="2"/>
  <c r="CY257" i="2"/>
  <c r="DH257" i="2"/>
  <c r="I258" i="2"/>
  <c r="J258" i="2" s="1"/>
  <c r="R258" i="2"/>
  <c r="S258" i="2"/>
  <c r="U258" i="2"/>
  <c r="W258" i="2"/>
  <c r="Y258" i="2"/>
  <c r="CH258" i="2" s="1"/>
  <c r="AA258" i="2"/>
  <c r="AG258" i="2"/>
  <c r="AH258" i="2"/>
  <c r="AI258" i="2" s="1"/>
  <c r="AK258" i="2"/>
  <c r="AM258" i="2"/>
  <c r="AO258" i="2"/>
  <c r="AP258" i="2"/>
  <c r="AV258" i="2"/>
  <c r="BG258" i="2"/>
  <c r="BH258" i="2"/>
  <c r="BI258" i="2" s="1"/>
  <c r="BJ258" i="2"/>
  <c r="BK258" i="2"/>
  <c r="BL258" i="2"/>
  <c r="BM258" i="2"/>
  <c r="BN258" i="2"/>
  <c r="BO258" i="2"/>
  <c r="BQ258" i="2" s="1"/>
  <c r="CD258" i="2" s="1"/>
  <c r="BP258" i="2"/>
  <c r="CB258" i="2"/>
  <c r="CE258" i="2"/>
  <c r="CG258" i="2"/>
  <c r="CI258" i="2"/>
  <c r="CV258" i="2"/>
  <c r="CY258" i="2"/>
  <c r="DH258" i="2"/>
  <c r="I259" i="2"/>
  <c r="J259" i="2" s="1"/>
  <c r="R259" i="2"/>
  <c r="S259" i="2"/>
  <c r="U259" i="2"/>
  <c r="CX259" i="2" s="1"/>
  <c r="W259" i="2"/>
  <c r="Y259" i="2"/>
  <c r="AA259" i="2"/>
  <c r="AG259" i="2"/>
  <c r="AH259" i="2"/>
  <c r="AI259" i="2" s="1"/>
  <c r="AK259" i="2"/>
  <c r="AM259" i="2"/>
  <c r="AO259" i="2"/>
  <c r="AP259" i="2"/>
  <c r="AV259" i="2"/>
  <c r="BG259" i="2"/>
  <c r="BH259" i="2"/>
  <c r="BK259" i="2"/>
  <c r="BL259" i="2"/>
  <c r="BM259" i="2"/>
  <c r="BN259" i="2"/>
  <c r="BO259" i="2"/>
  <c r="BP259" i="2"/>
  <c r="BQ259" i="2" s="1"/>
  <c r="CD259" i="2" s="1"/>
  <c r="CB259" i="2"/>
  <c r="CI259" i="2"/>
  <c r="CV259" i="2"/>
  <c r="CW259" i="2"/>
  <c r="CY259" i="2"/>
  <c r="DH259" i="2"/>
  <c r="I260" i="2"/>
  <c r="J260" i="2" s="1"/>
  <c r="R260" i="2"/>
  <c r="S260" i="2"/>
  <c r="U260" i="2"/>
  <c r="CX260" i="2" s="1"/>
  <c r="W260" i="2"/>
  <c r="Y260" i="2"/>
  <c r="AA260" i="2"/>
  <c r="AG260" i="2"/>
  <c r="AI260" i="2" s="1"/>
  <c r="AH260" i="2"/>
  <c r="AK260" i="2"/>
  <c r="AM260" i="2"/>
  <c r="AO260" i="2"/>
  <c r="AP260" i="2"/>
  <c r="AV260" i="2"/>
  <c r="BG260" i="2"/>
  <c r="BH260" i="2"/>
  <c r="BI260" i="2" s="1"/>
  <c r="BK260" i="2"/>
  <c r="BL260" i="2"/>
  <c r="BM260" i="2"/>
  <c r="BN260" i="2"/>
  <c r="BO260" i="2"/>
  <c r="BP260" i="2"/>
  <c r="CB260" i="2"/>
  <c r="CG260" i="2"/>
  <c r="CI260" i="2"/>
  <c r="CV260" i="2"/>
  <c r="CY260" i="2"/>
  <c r="DH260" i="2"/>
  <c r="I261" i="2"/>
  <c r="J261" i="2" s="1"/>
  <c r="R261" i="2"/>
  <c r="S261" i="2"/>
  <c r="U261" i="2"/>
  <c r="CX261" i="2" s="1"/>
  <c r="W261" i="2"/>
  <c r="Y261" i="2"/>
  <c r="AA261" i="2"/>
  <c r="AG261" i="2"/>
  <c r="AH261" i="2"/>
  <c r="AI261" i="2" s="1"/>
  <c r="AK261" i="2"/>
  <c r="AM261" i="2"/>
  <c r="AO261" i="2"/>
  <c r="AP261" i="2"/>
  <c r="AV261" i="2"/>
  <c r="BG261" i="2"/>
  <c r="BH261" i="2"/>
  <c r="BI261" i="2" s="1"/>
  <c r="BK261" i="2"/>
  <c r="BL261" i="2"/>
  <c r="BM261" i="2"/>
  <c r="BN261" i="2"/>
  <c r="BO261" i="2"/>
  <c r="BP261" i="2"/>
  <c r="BQ261" i="2" s="1"/>
  <c r="CD261" i="2" s="1"/>
  <c r="CB261" i="2"/>
  <c r="CG261" i="2"/>
  <c r="CI261" i="2"/>
  <c r="CV261" i="2"/>
  <c r="CY261" i="2"/>
  <c r="DH261" i="2"/>
  <c r="I262" i="2"/>
  <c r="J262" i="2" s="1"/>
  <c r="R262" i="2"/>
  <c r="S262" i="2"/>
  <c r="U262" i="2"/>
  <c r="CX262" i="2" s="1"/>
  <c r="W262" i="2"/>
  <c r="Y262" i="2"/>
  <c r="AA262" i="2"/>
  <c r="AG262" i="2"/>
  <c r="AI262" i="2" s="1"/>
  <c r="AH262" i="2"/>
  <c r="AK262" i="2"/>
  <c r="AM262" i="2"/>
  <c r="AO262" i="2"/>
  <c r="AP262" i="2"/>
  <c r="AV262" i="2"/>
  <c r="BG262" i="2"/>
  <c r="BH262" i="2"/>
  <c r="BI262" i="2" s="1"/>
  <c r="BK262" i="2"/>
  <c r="BL262" i="2"/>
  <c r="BM262" i="2"/>
  <c r="BN262" i="2"/>
  <c r="BO262" i="2"/>
  <c r="BP262" i="2"/>
  <c r="CB262" i="2"/>
  <c r="CG262" i="2"/>
  <c r="CI262" i="2"/>
  <c r="CV262" i="2"/>
  <c r="CY262" i="2"/>
  <c r="DH262" i="2"/>
  <c r="I263" i="2"/>
  <c r="J263" i="2" s="1"/>
  <c r="R263" i="2"/>
  <c r="S263" i="2"/>
  <c r="U263" i="2"/>
  <c r="CX263" i="2" s="1"/>
  <c r="W263" i="2"/>
  <c r="Y263" i="2"/>
  <c r="AA263" i="2"/>
  <c r="AG263" i="2"/>
  <c r="AH263" i="2"/>
  <c r="AI263" i="2" s="1"/>
  <c r="AK263" i="2"/>
  <c r="AM263" i="2"/>
  <c r="AO263" i="2"/>
  <c r="AP263" i="2"/>
  <c r="AV263" i="2"/>
  <c r="BG263" i="2"/>
  <c r="BH263" i="2"/>
  <c r="BI263" i="2" s="1"/>
  <c r="BK263" i="2"/>
  <c r="BL263" i="2"/>
  <c r="BM263" i="2"/>
  <c r="BN263" i="2"/>
  <c r="BO263" i="2"/>
  <c r="BP263" i="2"/>
  <c r="BQ263" i="2" s="1"/>
  <c r="CD263" i="2" s="1"/>
  <c r="CB263" i="2"/>
  <c r="CG263" i="2"/>
  <c r="CI263" i="2"/>
  <c r="CV263" i="2"/>
  <c r="CY263" i="2"/>
  <c r="DH263" i="2"/>
  <c r="I264" i="2"/>
  <c r="J264" i="2" s="1"/>
  <c r="R264" i="2"/>
  <c r="S264" i="2"/>
  <c r="U264" i="2"/>
  <c r="CX264" i="2" s="1"/>
  <c r="W264" i="2"/>
  <c r="Y264" i="2"/>
  <c r="AA264" i="2"/>
  <c r="AG264" i="2"/>
  <c r="AI264" i="2" s="1"/>
  <c r="AH264" i="2"/>
  <c r="AK264" i="2"/>
  <c r="AM264" i="2"/>
  <c r="AO264" i="2"/>
  <c r="AP264" i="2"/>
  <c r="AV264" i="2"/>
  <c r="BG264" i="2"/>
  <c r="BH264" i="2"/>
  <c r="BI264" i="2" s="1"/>
  <c r="BK264" i="2"/>
  <c r="BL264" i="2"/>
  <c r="BM264" i="2"/>
  <c r="BN264" i="2"/>
  <c r="BO264" i="2"/>
  <c r="BP264" i="2"/>
  <c r="CB264" i="2"/>
  <c r="CG264" i="2"/>
  <c r="CI264" i="2"/>
  <c r="CV264" i="2"/>
  <c r="CY264" i="2"/>
  <c r="DH264" i="2"/>
  <c r="I265" i="2"/>
  <c r="J265" i="2" s="1"/>
  <c r="R265" i="2"/>
  <c r="S265" i="2"/>
  <c r="U265" i="2"/>
  <c r="CX265" i="2" s="1"/>
  <c r="W265" i="2"/>
  <c r="Y265" i="2"/>
  <c r="AA265" i="2"/>
  <c r="AG265" i="2"/>
  <c r="AH265" i="2"/>
  <c r="AI265" i="2" s="1"/>
  <c r="AK265" i="2"/>
  <c r="AM265" i="2"/>
  <c r="AO265" i="2"/>
  <c r="AP265" i="2"/>
  <c r="AV265" i="2"/>
  <c r="BG265" i="2"/>
  <c r="BH265" i="2"/>
  <c r="BI265" i="2" s="1"/>
  <c r="BK265" i="2"/>
  <c r="BL265" i="2"/>
  <c r="BM265" i="2"/>
  <c r="BN265" i="2"/>
  <c r="BO265" i="2"/>
  <c r="BP265" i="2"/>
  <c r="BQ265" i="2" s="1"/>
  <c r="CD265" i="2" s="1"/>
  <c r="CB265" i="2"/>
  <c r="CG265" i="2"/>
  <c r="CI265" i="2"/>
  <c r="CV265" i="2"/>
  <c r="CY265" i="2"/>
  <c r="DH265" i="2"/>
  <c r="I266" i="2"/>
  <c r="J266" i="2" s="1"/>
  <c r="R266" i="2"/>
  <c r="S266" i="2"/>
  <c r="U266" i="2"/>
  <c r="CX266" i="2" s="1"/>
  <c r="W266" i="2"/>
  <c r="Y266" i="2"/>
  <c r="AA266" i="2"/>
  <c r="AG266" i="2"/>
  <c r="AH266" i="2"/>
  <c r="AI266" i="2" s="1"/>
  <c r="AK266" i="2"/>
  <c r="AM266" i="2"/>
  <c r="AO266" i="2"/>
  <c r="AP266" i="2"/>
  <c r="AV266" i="2"/>
  <c r="BG266" i="2"/>
  <c r="BH266" i="2"/>
  <c r="BI266" i="2" s="1"/>
  <c r="BK266" i="2"/>
  <c r="BL266" i="2"/>
  <c r="BM266" i="2"/>
  <c r="BN266" i="2"/>
  <c r="BO266" i="2"/>
  <c r="BP266" i="2"/>
  <c r="CB266" i="2"/>
  <c r="CG266" i="2"/>
  <c r="CI266" i="2"/>
  <c r="CV266" i="2"/>
  <c r="CY266" i="2"/>
  <c r="DH266" i="2"/>
  <c r="I267" i="2"/>
  <c r="J267" i="2" s="1"/>
  <c r="R267" i="2"/>
  <c r="S267" i="2"/>
  <c r="U267" i="2"/>
  <c r="CX267" i="2" s="1"/>
  <c r="W267" i="2"/>
  <c r="Y267" i="2"/>
  <c r="AA267" i="2"/>
  <c r="AG267" i="2"/>
  <c r="AH267" i="2"/>
  <c r="AI267" i="2" s="1"/>
  <c r="AK267" i="2"/>
  <c r="AM267" i="2"/>
  <c r="AO267" i="2"/>
  <c r="AP267" i="2"/>
  <c r="AV267" i="2"/>
  <c r="BG267" i="2"/>
  <c r="BH267" i="2"/>
  <c r="BI267" i="2" s="1"/>
  <c r="BK267" i="2"/>
  <c r="BL267" i="2"/>
  <c r="BM267" i="2"/>
  <c r="BN267" i="2"/>
  <c r="BO267" i="2"/>
  <c r="BP267" i="2"/>
  <c r="BQ267" i="2" s="1"/>
  <c r="CD267" i="2" s="1"/>
  <c r="CB267" i="2"/>
  <c r="CG267" i="2"/>
  <c r="CI267" i="2"/>
  <c r="CV267" i="2"/>
  <c r="CY267" i="2"/>
  <c r="DH267" i="2"/>
  <c r="I268" i="2"/>
  <c r="J268" i="2" s="1"/>
  <c r="R268" i="2"/>
  <c r="S268" i="2"/>
  <c r="U268" i="2"/>
  <c r="CX268" i="2" s="1"/>
  <c r="W268" i="2"/>
  <c r="Y268" i="2"/>
  <c r="AA268" i="2"/>
  <c r="AG268" i="2"/>
  <c r="AH268" i="2"/>
  <c r="AI268" i="2" s="1"/>
  <c r="AK268" i="2"/>
  <c r="AM268" i="2"/>
  <c r="AO268" i="2"/>
  <c r="AP268" i="2"/>
  <c r="AV268" i="2"/>
  <c r="BG268" i="2"/>
  <c r="BH268" i="2"/>
  <c r="BI268" i="2" s="1"/>
  <c r="BK268" i="2"/>
  <c r="BL268" i="2"/>
  <c r="BM268" i="2"/>
  <c r="BN268" i="2"/>
  <c r="BO268" i="2"/>
  <c r="BP268" i="2"/>
  <c r="CB268" i="2"/>
  <c r="CG268" i="2"/>
  <c r="CI268" i="2"/>
  <c r="CV268" i="2"/>
  <c r="CY268" i="2"/>
  <c r="DH268" i="2"/>
  <c r="I269" i="2"/>
  <c r="J269" i="2" s="1"/>
  <c r="R269" i="2"/>
  <c r="S269" i="2"/>
  <c r="U269" i="2"/>
  <c r="CX269" i="2" s="1"/>
  <c r="W269" i="2"/>
  <c r="Y269" i="2"/>
  <c r="AA269" i="2"/>
  <c r="AG269" i="2"/>
  <c r="AH269" i="2"/>
  <c r="AI269" i="2" s="1"/>
  <c r="AK269" i="2"/>
  <c r="AM269" i="2"/>
  <c r="AO269" i="2"/>
  <c r="AP269" i="2"/>
  <c r="AV269" i="2"/>
  <c r="BG269" i="2"/>
  <c r="BH269" i="2"/>
  <c r="BI269" i="2" s="1"/>
  <c r="BK269" i="2"/>
  <c r="BL269" i="2"/>
  <c r="BM269" i="2"/>
  <c r="BN269" i="2"/>
  <c r="BO269" i="2"/>
  <c r="BP269" i="2"/>
  <c r="BQ269" i="2" s="1"/>
  <c r="CD269" i="2" s="1"/>
  <c r="CB269" i="2"/>
  <c r="CG269" i="2"/>
  <c r="CI269" i="2"/>
  <c r="CV269" i="2"/>
  <c r="CY269" i="2"/>
  <c r="DH269" i="2"/>
  <c r="I270" i="2"/>
  <c r="J270" i="2" s="1"/>
  <c r="R270" i="2"/>
  <c r="S270" i="2"/>
  <c r="U270" i="2"/>
  <c r="CX270" i="2" s="1"/>
  <c r="W270" i="2"/>
  <c r="Y270" i="2"/>
  <c r="AA270" i="2"/>
  <c r="AG270" i="2"/>
  <c r="AH270" i="2"/>
  <c r="AI270" i="2" s="1"/>
  <c r="AK270" i="2"/>
  <c r="AM270" i="2"/>
  <c r="AO270" i="2"/>
  <c r="AP270" i="2"/>
  <c r="AV270" i="2"/>
  <c r="BG270" i="2"/>
  <c r="BH270" i="2"/>
  <c r="BI270" i="2" s="1"/>
  <c r="BK270" i="2"/>
  <c r="BL270" i="2"/>
  <c r="BM270" i="2"/>
  <c r="BN270" i="2"/>
  <c r="BO270" i="2"/>
  <c r="BP270" i="2"/>
  <c r="CB270" i="2"/>
  <c r="CG270" i="2"/>
  <c r="CI270" i="2"/>
  <c r="CV270" i="2"/>
  <c r="CY270" i="2"/>
  <c r="DH270" i="2"/>
  <c r="I271" i="2"/>
  <c r="J271" i="2" s="1"/>
  <c r="R271" i="2"/>
  <c r="S271" i="2"/>
  <c r="U271" i="2"/>
  <c r="CX271" i="2" s="1"/>
  <c r="W271" i="2"/>
  <c r="Y271" i="2"/>
  <c r="AA271" i="2"/>
  <c r="AG271" i="2"/>
  <c r="AH271" i="2"/>
  <c r="AI271" i="2" s="1"/>
  <c r="AK271" i="2"/>
  <c r="AM271" i="2"/>
  <c r="AO271" i="2"/>
  <c r="AP271" i="2"/>
  <c r="AV271" i="2"/>
  <c r="BG271" i="2"/>
  <c r="BH271" i="2"/>
  <c r="BI271" i="2" s="1"/>
  <c r="BK271" i="2"/>
  <c r="BL271" i="2"/>
  <c r="BM271" i="2"/>
  <c r="BN271" i="2"/>
  <c r="BO271" i="2"/>
  <c r="BP271" i="2"/>
  <c r="BQ271" i="2" s="1"/>
  <c r="CD271" i="2" s="1"/>
  <c r="CB271" i="2"/>
  <c r="CG271" i="2"/>
  <c r="CI271" i="2"/>
  <c r="CV271" i="2"/>
  <c r="CY271" i="2"/>
  <c r="DH271" i="2"/>
  <c r="I272" i="2"/>
  <c r="J272" i="2" s="1"/>
  <c r="R272" i="2"/>
  <c r="S272" i="2"/>
  <c r="U272" i="2"/>
  <c r="CX272" i="2" s="1"/>
  <c r="W272" i="2"/>
  <c r="Y272" i="2"/>
  <c r="AA272" i="2"/>
  <c r="AG272" i="2"/>
  <c r="AI272" i="2" s="1"/>
  <c r="AH272" i="2"/>
  <c r="AK272" i="2"/>
  <c r="AM272" i="2"/>
  <c r="AO272" i="2"/>
  <c r="AP272" i="2"/>
  <c r="AV272" i="2"/>
  <c r="BG272" i="2"/>
  <c r="BH272" i="2"/>
  <c r="BI272" i="2" s="1"/>
  <c r="BK272" i="2"/>
  <c r="BL272" i="2"/>
  <c r="BM272" i="2"/>
  <c r="BN272" i="2"/>
  <c r="BO272" i="2"/>
  <c r="BP272" i="2"/>
  <c r="CB272" i="2"/>
  <c r="CG272" i="2"/>
  <c r="CI272" i="2"/>
  <c r="CV272" i="2"/>
  <c r="CY272" i="2"/>
  <c r="DH272" i="2"/>
  <c r="I273" i="2"/>
  <c r="J273" i="2" s="1"/>
  <c r="R273" i="2"/>
  <c r="S273" i="2"/>
  <c r="U273" i="2"/>
  <c r="CX273" i="2" s="1"/>
  <c r="W273" i="2"/>
  <c r="Y273" i="2"/>
  <c r="AA273" i="2"/>
  <c r="AG273" i="2"/>
  <c r="AH273" i="2"/>
  <c r="AI273" i="2" s="1"/>
  <c r="AK273" i="2"/>
  <c r="AM273" i="2"/>
  <c r="AO273" i="2"/>
  <c r="AP273" i="2"/>
  <c r="AV273" i="2"/>
  <c r="BG273" i="2"/>
  <c r="BH273" i="2"/>
  <c r="BI273" i="2" s="1"/>
  <c r="BK273" i="2"/>
  <c r="BL273" i="2"/>
  <c r="BM273" i="2"/>
  <c r="BN273" i="2"/>
  <c r="BO273" i="2"/>
  <c r="BP273" i="2"/>
  <c r="BQ273" i="2" s="1"/>
  <c r="CD273" i="2" s="1"/>
  <c r="CB273" i="2"/>
  <c r="CG273" i="2"/>
  <c r="CI273" i="2"/>
  <c r="CV273" i="2"/>
  <c r="CY273" i="2"/>
  <c r="DH273" i="2"/>
  <c r="I274" i="2"/>
  <c r="J274" i="2" s="1"/>
  <c r="R274" i="2"/>
  <c r="S274" i="2"/>
  <c r="U274" i="2"/>
  <c r="CX274" i="2" s="1"/>
  <c r="W274" i="2"/>
  <c r="Y274" i="2"/>
  <c r="AA274" i="2"/>
  <c r="AG274" i="2"/>
  <c r="AH274" i="2"/>
  <c r="AI274" i="2" s="1"/>
  <c r="AK274" i="2"/>
  <c r="AM274" i="2"/>
  <c r="AO274" i="2"/>
  <c r="AP274" i="2"/>
  <c r="AV274" i="2"/>
  <c r="BG274" i="2"/>
  <c r="BH274" i="2"/>
  <c r="BI274" i="2" s="1"/>
  <c r="BK274" i="2"/>
  <c r="BL274" i="2"/>
  <c r="BM274" i="2"/>
  <c r="BN274" i="2"/>
  <c r="BO274" i="2"/>
  <c r="BP274" i="2"/>
  <c r="CB274" i="2"/>
  <c r="CG274" i="2"/>
  <c r="CI274" i="2"/>
  <c r="CV274" i="2"/>
  <c r="CY274" i="2"/>
  <c r="DH274" i="2"/>
  <c r="I275" i="2"/>
  <c r="J275" i="2" s="1"/>
  <c r="R275" i="2"/>
  <c r="S275" i="2"/>
  <c r="U275" i="2"/>
  <c r="CX275" i="2" s="1"/>
  <c r="W275" i="2"/>
  <c r="Y275" i="2"/>
  <c r="AA275" i="2"/>
  <c r="AG275" i="2"/>
  <c r="AH275" i="2"/>
  <c r="AI275" i="2" s="1"/>
  <c r="AK275" i="2"/>
  <c r="AM275" i="2"/>
  <c r="AO275" i="2"/>
  <c r="AP275" i="2"/>
  <c r="AV275" i="2"/>
  <c r="BG275" i="2"/>
  <c r="BH275" i="2"/>
  <c r="BI275" i="2" s="1"/>
  <c r="BK275" i="2"/>
  <c r="BL275" i="2"/>
  <c r="BM275" i="2"/>
  <c r="BN275" i="2"/>
  <c r="BO275" i="2"/>
  <c r="BP275" i="2"/>
  <c r="BQ275" i="2" s="1"/>
  <c r="CD275" i="2" s="1"/>
  <c r="CB275" i="2"/>
  <c r="CG275" i="2"/>
  <c r="CI275" i="2"/>
  <c r="CV275" i="2"/>
  <c r="CY275" i="2"/>
  <c r="DH275" i="2"/>
  <c r="I276" i="2"/>
  <c r="J276" i="2" s="1"/>
  <c r="R276" i="2"/>
  <c r="S276" i="2"/>
  <c r="U276" i="2"/>
  <c r="CX276" i="2" s="1"/>
  <c r="W276" i="2"/>
  <c r="Y276" i="2"/>
  <c r="AA276" i="2"/>
  <c r="AG276" i="2"/>
  <c r="AH276" i="2"/>
  <c r="AI276" i="2" s="1"/>
  <c r="AK276" i="2"/>
  <c r="AM276" i="2"/>
  <c r="AO276" i="2"/>
  <c r="AP276" i="2"/>
  <c r="AV276" i="2"/>
  <c r="BG276" i="2"/>
  <c r="BH276" i="2"/>
  <c r="BI276" i="2" s="1"/>
  <c r="BK276" i="2"/>
  <c r="BL276" i="2"/>
  <c r="BM276" i="2"/>
  <c r="BN276" i="2"/>
  <c r="BO276" i="2"/>
  <c r="BP276" i="2"/>
  <c r="CB276" i="2"/>
  <c r="CG276" i="2"/>
  <c r="CI276" i="2"/>
  <c r="CV276" i="2"/>
  <c r="CY276" i="2"/>
  <c r="DH276" i="2"/>
  <c r="I277" i="2"/>
  <c r="J277" i="2" s="1"/>
  <c r="R277" i="2"/>
  <c r="S277" i="2"/>
  <c r="U277" i="2"/>
  <c r="CX277" i="2" s="1"/>
  <c r="W277" i="2"/>
  <c r="Y277" i="2"/>
  <c r="AA277" i="2"/>
  <c r="AG277" i="2"/>
  <c r="AH277" i="2"/>
  <c r="AI277" i="2" s="1"/>
  <c r="AK277" i="2"/>
  <c r="AM277" i="2"/>
  <c r="AO277" i="2"/>
  <c r="AP277" i="2"/>
  <c r="AV277" i="2"/>
  <c r="BG277" i="2"/>
  <c r="BH277" i="2"/>
  <c r="BI277" i="2" s="1"/>
  <c r="BK277" i="2"/>
  <c r="BL277" i="2"/>
  <c r="BM277" i="2"/>
  <c r="BN277" i="2"/>
  <c r="BO277" i="2"/>
  <c r="BP277" i="2"/>
  <c r="BQ277" i="2" s="1"/>
  <c r="CD277" i="2" s="1"/>
  <c r="CB277" i="2"/>
  <c r="CG277" i="2"/>
  <c r="CI277" i="2"/>
  <c r="CV277" i="2"/>
  <c r="CY277" i="2"/>
  <c r="DH277" i="2"/>
  <c r="I278" i="2"/>
  <c r="J278" i="2" s="1"/>
  <c r="R278" i="2"/>
  <c r="S278" i="2"/>
  <c r="U278" i="2"/>
  <c r="CX278" i="2" s="1"/>
  <c r="W278" i="2"/>
  <c r="Y278" i="2"/>
  <c r="AA278" i="2"/>
  <c r="AG278" i="2"/>
  <c r="AH278" i="2"/>
  <c r="AI278" i="2" s="1"/>
  <c r="AK278" i="2"/>
  <c r="AM278" i="2"/>
  <c r="AO278" i="2"/>
  <c r="AP278" i="2"/>
  <c r="AV278" i="2"/>
  <c r="BG278" i="2"/>
  <c r="BH278" i="2"/>
  <c r="BI278" i="2" s="1"/>
  <c r="BK278" i="2"/>
  <c r="BL278" i="2"/>
  <c r="BM278" i="2"/>
  <c r="BN278" i="2"/>
  <c r="BO278" i="2"/>
  <c r="BP278" i="2"/>
  <c r="CB278" i="2"/>
  <c r="CG278" i="2"/>
  <c r="CI278" i="2"/>
  <c r="CV278" i="2"/>
  <c r="CY278" i="2"/>
  <c r="DH278" i="2"/>
  <c r="I279" i="2"/>
  <c r="J279" i="2" s="1"/>
  <c r="R279" i="2"/>
  <c r="S279" i="2"/>
  <c r="U279" i="2"/>
  <c r="CX279" i="2" s="1"/>
  <c r="W279" i="2"/>
  <c r="Y279" i="2"/>
  <c r="AA279" i="2"/>
  <c r="AG279" i="2"/>
  <c r="AH279" i="2"/>
  <c r="AI279" i="2" s="1"/>
  <c r="AK279" i="2"/>
  <c r="AM279" i="2"/>
  <c r="AO279" i="2"/>
  <c r="AP279" i="2"/>
  <c r="AV279" i="2"/>
  <c r="BG279" i="2"/>
  <c r="BH279" i="2"/>
  <c r="BI279" i="2" s="1"/>
  <c r="BK279" i="2"/>
  <c r="BL279" i="2"/>
  <c r="BM279" i="2"/>
  <c r="BN279" i="2"/>
  <c r="BO279" i="2"/>
  <c r="BP279" i="2"/>
  <c r="BQ279" i="2" s="1"/>
  <c r="CD279" i="2" s="1"/>
  <c r="CB279" i="2"/>
  <c r="CG279" i="2"/>
  <c r="CI279" i="2"/>
  <c r="CV279" i="2"/>
  <c r="CY279" i="2"/>
  <c r="DH279" i="2"/>
  <c r="I280" i="2"/>
  <c r="J280" i="2" s="1"/>
  <c r="R280" i="2"/>
  <c r="S280" i="2"/>
  <c r="U280" i="2"/>
  <c r="CX280" i="2" s="1"/>
  <c r="W280" i="2"/>
  <c r="Y280" i="2"/>
  <c r="AA280" i="2"/>
  <c r="AG280" i="2"/>
  <c r="AH280" i="2"/>
  <c r="AI280" i="2" s="1"/>
  <c r="AK280" i="2"/>
  <c r="AM280" i="2"/>
  <c r="AO280" i="2"/>
  <c r="AP280" i="2"/>
  <c r="AV280" i="2"/>
  <c r="BG280" i="2"/>
  <c r="BH280" i="2"/>
  <c r="BI280" i="2" s="1"/>
  <c r="BK280" i="2"/>
  <c r="BL280" i="2"/>
  <c r="BM280" i="2"/>
  <c r="BN280" i="2"/>
  <c r="BO280" i="2"/>
  <c r="BP280" i="2"/>
  <c r="CB280" i="2"/>
  <c r="CG280" i="2"/>
  <c r="CI280" i="2"/>
  <c r="CV280" i="2"/>
  <c r="CY280" i="2"/>
  <c r="DH280" i="2"/>
  <c r="I281" i="2"/>
  <c r="J281" i="2" s="1"/>
  <c r="R281" i="2"/>
  <c r="S281" i="2"/>
  <c r="U281" i="2"/>
  <c r="CX281" i="2" s="1"/>
  <c r="W281" i="2"/>
  <c r="Y281" i="2"/>
  <c r="AA281" i="2"/>
  <c r="AG281" i="2"/>
  <c r="AH281" i="2"/>
  <c r="AI281" i="2" s="1"/>
  <c r="AK281" i="2"/>
  <c r="AM281" i="2"/>
  <c r="AO281" i="2"/>
  <c r="AP281" i="2"/>
  <c r="AV281" i="2"/>
  <c r="BG281" i="2"/>
  <c r="BH281" i="2"/>
  <c r="BI281" i="2" s="1"/>
  <c r="BK281" i="2"/>
  <c r="BL281" i="2"/>
  <c r="BM281" i="2"/>
  <c r="BN281" i="2"/>
  <c r="BO281" i="2"/>
  <c r="BP281" i="2"/>
  <c r="BQ281" i="2" s="1"/>
  <c r="CD281" i="2" s="1"/>
  <c r="CB281" i="2"/>
  <c r="CG281" i="2"/>
  <c r="CI281" i="2"/>
  <c r="CV281" i="2"/>
  <c r="CY281" i="2"/>
  <c r="DH281" i="2"/>
  <c r="I282" i="2"/>
  <c r="J282" i="2" s="1"/>
  <c r="R282" i="2"/>
  <c r="S282" i="2"/>
  <c r="U282" i="2"/>
  <c r="CX282" i="2" s="1"/>
  <c r="W282" i="2"/>
  <c r="Y282" i="2"/>
  <c r="AA282" i="2"/>
  <c r="AG282" i="2"/>
  <c r="AH282" i="2"/>
  <c r="AI282" i="2" s="1"/>
  <c r="AK282" i="2"/>
  <c r="AM282" i="2"/>
  <c r="AO282" i="2"/>
  <c r="AP282" i="2"/>
  <c r="AV282" i="2"/>
  <c r="BG282" i="2"/>
  <c r="BH282" i="2"/>
  <c r="BI282" i="2" s="1"/>
  <c r="BK282" i="2"/>
  <c r="BL282" i="2"/>
  <c r="BM282" i="2"/>
  <c r="BN282" i="2"/>
  <c r="BO282" i="2"/>
  <c r="BP282" i="2"/>
  <c r="CB282" i="2"/>
  <c r="CG282" i="2"/>
  <c r="CI282" i="2"/>
  <c r="CV282" i="2"/>
  <c r="CY282" i="2"/>
  <c r="DH282" i="2"/>
  <c r="I283" i="2"/>
  <c r="J283" i="2" s="1"/>
  <c r="R283" i="2"/>
  <c r="S283" i="2"/>
  <c r="U283" i="2"/>
  <c r="CX283" i="2" s="1"/>
  <c r="W283" i="2"/>
  <c r="Y283" i="2"/>
  <c r="AA283" i="2"/>
  <c r="AG283" i="2"/>
  <c r="AH283" i="2"/>
  <c r="AI283" i="2" s="1"/>
  <c r="AK283" i="2"/>
  <c r="AM283" i="2"/>
  <c r="AO283" i="2"/>
  <c r="AP283" i="2"/>
  <c r="AV283" i="2"/>
  <c r="BG283" i="2"/>
  <c r="BH283" i="2"/>
  <c r="BI283" i="2" s="1"/>
  <c r="BK283" i="2"/>
  <c r="BL283" i="2"/>
  <c r="BM283" i="2"/>
  <c r="BN283" i="2"/>
  <c r="BO283" i="2"/>
  <c r="BP283" i="2"/>
  <c r="BQ283" i="2" s="1"/>
  <c r="CD283" i="2" s="1"/>
  <c r="CB283" i="2"/>
  <c r="CG283" i="2"/>
  <c r="CI283" i="2"/>
  <c r="CV283" i="2"/>
  <c r="CY283" i="2"/>
  <c r="DH283" i="2"/>
  <c r="I284" i="2"/>
  <c r="J284" i="2" s="1"/>
  <c r="R284" i="2"/>
  <c r="S284" i="2"/>
  <c r="U284" i="2"/>
  <c r="CX284" i="2" s="1"/>
  <c r="W284" i="2"/>
  <c r="Y284" i="2"/>
  <c r="AA284" i="2"/>
  <c r="AG284" i="2"/>
  <c r="AI284" i="2" s="1"/>
  <c r="AH284" i="2"/>
  <c r="AK284" i="2"/>
  <c r="AM284" i="2"/>
  <c r="AO284" i="2"/>
  <c r="AP284" i="2"/>
  <c r="AV284" i="2"/>
  <c r="BG284" i="2"/>
  <c r="BH284" i="2"/>
  <c r="BI284" i="2" s="1"/>
  <c r="BK284" i="2"/>
  <c r="BL284" i="2"/>
  <c r="BM284" i="2"/>
  <c r="BN284" i="2"/>
  <c r="BO284" i="2"/>
  <c r="BP284" i="2"/>
  <c r="CB284" i="2"/>
  <c r="CG284" i="2"/>
  <c r="CI284" i="2"/>
  <c r="CV284" i="2"/>
  <c r="CY284" i="2"/>
  <c r="DH284" i="2"/>
  <c r="I285" i="2"/>
  <c r="J285" i="2" s="1"/>
  <c r="R285" i="2"/>
  <c r="S285" i="2"/>
  <c r="U285" i="2"/>
  <c r="CX285" i="2" s="1"/>
  <c r="W285" i="2"/>
  <c r="Y285" i="2"/>
  <c r="AA285" i="2"/>
  <c r="AG285" i="2"/>
  <c r="AH285" i="2"/>
  <c r="AI285" i="2" s="1"/>
  <c r="AK285" i="2"/>
  <c r="AM285" i="2"/>
  <c r="AO285" i="2"/>
  <c r="AP285" i="2"/>
  <c r="AV285" i="2"/>
  <c r="BG285" i="2"/>
  <c r="BH285" i="2"/>
  <c r="BI285" i="2" s="1"/>
  <c r="BK285" i="2"/>
  <c r="BL285" i="2"/>
  <c r="BM285" i="2"/>
  <c r="BN285" i="2"/>
  <c r="BO285" i="2"/>
  <c r="BP285" i="2"/>
  <c r="BQ285" i="2" s="1"/>
  <c r="CD285" i="2" s="1"/>
  <c r="CB285" i="2"/>
  <c r="CF285" i="2"/>
  <c r="CG285" i="2"/>
  <c r="CI285" i="2"/>
  <c r="CV285" i="2"/>
  <c r="CW285" i="2"/>
  <c r="DH285" i="2"/>
  <c r="I286" i="2"/>
  <c r="J286" i="2" s="1"/>
  <c r="R286" i="2"/>
  <c r="S286" i="2"/>
  <c r="U286" i="2"/>
  <c r="CW286" i="2" s="1"/>
  <c r="W286" i="2"/>
  <c r="Y286" i="2"/>
  <c r="CH286" i="2" s="1"/>
  <c r="Z286" i="2"/>
  <c r="AA286" i="2"/>
  <c r="AG286" i="2"/>
  <c r="AH286" i="2"/>
  <c r="AI286" i="2"/>
  <c r="AK286" i="2"/>
  <c r="AM286" i="2"/>
  <c r="AO286" i="2"/>
  <c r="AP286" i="2"/>
  <c r="AV286" i="2"/>
  <c r="BG286" i="2"/>
  <c r="BH286" i="2"/>
  <c r="BI286" i="2"/>
  <c r="BJ286" i="2"/>
  <c r="BK286" i="2"/>
  <c r="BL286" i="2"/>
  <c r="BM286" i="2"/>
  <c r="BN286" i="2"/>
  <c r="BO286" i="2"/>
  <c r="BP286" i="2"/>
  <c r="BQ286" i="2"/>
  <c r="CD286" i="2" s="1"/>
  <c r="CB286" i="2"/>
  <c r="CE286" i="2"/>
  <c r="CF286" i="2"/>
  <c r="CG286" i="2"/>
  <c r="CI286" i="2"/>
  <c r="CJ286" i="2"/>
  <c r="CV286" i="2"/>
  <c r="CX286" i="2"/>
  <c r="CY286" i="2"/>
  <c r="DH286" i="2"/>
  <c r="I287" i="2"/>
  <c r="J287" i="2"/>
  <c r="R287" i="2"/>
  <c r="S287" i="2"/>
  <c r="U287" i="2"/>
  <c r="CX287" i="2" s="1"/>
  <c r="W287" i="2"/>
  <c r="Z287" i="2" s="1"/>
  <c r="Y287" i="2"/>
  <c r="CF287" i="2" s="1"/>
  <c r="AG287" i="2"/>
  <c r="AI287" i="2" s="1"/>
  <c r="AH287" i="2"/>
  <c r="AK287" i="2"/>
  <c r="AM287" i="2"/>
  <c r="AO287" i="2"/>
  <c r="AP287" i="2"/>
  <c r="AV287" i="2"/>
  <c r="BG287" i="2"/>
  <c r="AA287" i="2" s="1"/>
  <c r="BH287" i="2"/>
  <c r="BI287" i="2" s="1"/>
  <c r="BK287" i="2"/>
  <c r="BO287" i="2"/>
  <c r="CB287" i="2"/>
  <c r="CE287" i="2"/>
  <c r="CH287" i="2"/>
  <c r="CI287" i="2"/>
  <c r="CV287" i="2"/>
  <c r="CY287" i="2" s="1"/>
  <c r="CW287" i="2"/>
  <c r="DH287" i="2"/>
  <c r="I288" i="2"/>
  <c r="J288" i="2" s="1"/>
  <c r="R288" i="2"/>
  <c r="S288" i="2"/>
  <c r="U288" i="2"/>
  <c r="CW288" i="2" s="1"/>
  <c r="W288" i="2"/>
  <c r="Y288" i="2"/>
  <c r="CH288" i="2" s="1"/>
  <c r="Z288" i="2"/>
  <c r="AA288" i="2"/>
  <c r="AG288" i="2"/>
  <c r="AH288" i="2"/>
  <c r="AI288" i="2"/>
  <c r="AK288" i="2"/>
  <c r="AM288" i="2"/>
  <c r="AO288" i="2"/>
  <c r="AP288" i="2"/>
  <c r="AV288" i="2"/>
  <c r="BG288" i="2"/>
  <c r="BH288" i="2"/>
  <c r="BI288" i="2"/>
  <c r="BJ288" i="2"/>
  <c r="BK288" i="2"/>
  <c r="BL288" i="2"/>
  <c r="BM288" i="2"/>
  <c r="BN288" i="2"/>
  <c r="BO288" i="2"/>
  <c r="BP288" i="2"/>
  <c r="BQ288" i="2"/>
  <c r="CD288" i="2" s="1"/>
  <c r="CB288" i="2"/>
  <c r="CE288" i="2"/>
  <c r="CF288" i="2"/>
  <c r="CG288" i="2"/>
  <c r="CI288" i="2"/>
  <c r="CJ288" i="2"/>
  <c r="CV288" i="2"/>
  <c r="CX288" i="2"/>
  <c r="CY288" i="2"/>
  <c r="DH288" i="2"/>
  <c r="I289" i="2"/>
  <c r="J289" i="2"/>
  <c r="R289" i="2"/>
  <c r="S289" i="2"/>
  <c r="U289" i="2"/>
  <c r="CX289" i="2" s="1"/>
  <c r="W289" i="2"/>
  <c r="Z289" i="2" s="1"/>
  <c r="Y289" i="2"/>
  <c r="CF289" i="2" s="1"/>
  <c r="AG289" i="2"/>
  <c r="AI289" i="2" s="1"/>
  <c r="AH289" i="2"/>
  <c r="AK289" i="2"/>
  <c r="AM289" i="2"/>
  <c r="AO289" i="2"/>
  <c r="AP289" i="2"/>
  <c r="AV289" i="2"/>
  <c r="BG289" i="2"/>
  <c r="AA289" i="2" s="1"/>
  <c r="BH289" i="2"/>
  <c r="BI289" i="2" s="1"/>
  <c r="BK289" i="2"/>
  <c r="BO289" i="2"/>
  <c r="CB289" i="2"/>
  <c r="CE289" i="2"/>
  <c r="CH289" i="2"/>
  <c r="CI289" i="2"/>
  <c r="CV289" i="2"/>
  <c r="CY289" i="2" s="1"/>
  <c r="CW289" i="2"/>
  <c r="DH289" i="2"/>
  <c r="I290" i="2"/>
  <c r="J290" i="2" s="1"/>
  <c r="R290" i="2"/>
  <c r="S290" i="2"/>
  <c r="U290" i="2"/>
  <c r="CW290" i="2" s="1"/>
  <c r="W290" i="2"/>
  <c r="Y290" i="2"/>
  <c r="CH290" i="2" s="1"/>
  <c r="Z290" i="2"/>
  <c r="AA290" i="2"/>
  <c r="AG290" i="2"/>
  <c r="AH290" i="2"/>
  <c r="AI290" i="2"/>
  <c r="AK290" i="2"/>
  <c r="AM290" i="2"/>
  <c r="AO290" i="2"/>
  <c r="AP290" i="2"/>
  <c r="AV290" i="2"/>
  <c r="BG290" i="2"/>
  <c r="BH290" i="2"/>
  <c r="BI290" i="2"/>
  <c r="BJ290" i="2"/>
  <c r="BK290" i="2"/>
  <c r="BL290" i="2"/>
  <c r="BM290" i="2"/>
  <c r="BN290" i="2"/>
  <c r="BO290" i="2"/>
  <c r="BP290" i="2"/>
  <c r="BQ290" i="2"/>
  <c r="CD290" i="2" s="1"/>
  <c r="CB290" i="2"/>
  <c r="CE290" i="2"/>
  <c r="CF290" i="2"/>
  <c r="CG290" i="2"/>
  <c r="CI290" i="2"/>
  <c r="CJ290" i="2"/>
  <c r="CV290" i="2"/>
  <c r="CX290" i="2"/>
  <c r="CY290" i="2"/>
  <c r="DH290" i="2"/>
  <c r="I291" i="2"/>
  <c r="J291" i="2"/>
  <c r="R291" i="2"/>
  <c r="S291" i="2"/>
  <c r="U291" i="2"/>
  <c r="CX291" i="2" s="1"/>
  <c r="W291" i="2"/>
  <c r="Z291" i="2" s="1"/>
  <c r="Y291" i="2"/>
  <c r="CF291" i="2" s="1"/>
  <c r="AG291" i="2"/>
  <c r="AI291" i="2" s="1"/>
  <c r="AH291" i="2"/>
  <c r="AK291" i="2"/>
  <c r="AM291" i="2"/>
  <c r="AO291" i="2"/>
  <c r="AP291" i="2"/>
  <c r="AV291" i="2"/>
  <c r="BG291" i="2"/>
  <c r="AA291" i="2" s="1"/>
  <c r="BH291" i="2"/>
  <c r="BI291" i="2" s="1"/>
  <c r="BK291" i="2"/>
  <c r="BO291" i="2"/>
  <c r="CB291" i="2"/>
  <c r="CE291" i="2"/>
  <c r="CH291" i="2"/>
  <c r="CI291" i="2"/>
  <c r="CV291" i="2"/>
  <c r="CY291" i="2" s="1"/>
  <c r="CW291" i="2"/>
  <c r="DH291" i="2"/>
  <c r="I292" i="2"/>
  <c r="J292" i="2" s="1"/>
  <c r="R292" i="2"/>
  <c r="S292" i="2"/>
  <c r="U292" i="2"/>
  <c r="CW292" i="2" s="1"/>
  <c r="W292" i="2"/>
  <c r="Y292" i="2"/>
  <c r="CH292" i="2" s="1"/>
  <c r="Z292" i="2"/>
  <c r="AA292" i="2"/>
  <c r="AG292" i="2"/>
  <c r="AH292" i="2"/>
  <c r="AI292" i="2"/>
  <c r="AK292" i="2"/>
  <c r="AM292" i="2"/>
  <c r="AO292" i="2"/>
  <c r="AP292" i="2"/>
  <c r="AV292" i="2"/>
  <c r="BG292" i="2"/>
  <c r="BH292" i="2"/>
  <c r="BI292" i="2"/>
  <c r="BJ292" i="2"/>
  <c r="BK292" i="2"/>
  <c r="BL292" i="2"/>
  <c r="BM292" i="2"/>
  <c r="BN292" i="2"/>
  <c r="BO292" i="2"/>
  <c r="BP292" i="2"/>
  <c r="BQ292" i="2"/>
  <c r="CD292" i="2" s="1"/>
  <c r="CB292" i="2"/>
  <c r="CE292" i="2"/>
  <c r="CF292" i="2"/>
  <c r="CG292" i="2"/>
  <c r="CI292" i="2"/>
  <c r="CJ292" i="2"/>
  <c r="CV292" i="2"/>
  <c r="CX292" i="2"/>
  <c r="CY292" i="2"/>
  <c r="DH292" i="2"/>
  <c r="I293" i="2"/>
  <c r="J293" i="2"/>
  <c r="R293" i="2"/>
  <c r="S293" i="2"/>
  <c r="U293" i="2"/>
  <c r="CX293" i="2" s="1"/>
  <c r="W293" i="2"/>
  <c r="Z293" i="2" s="1"/>
  <c r="Y293" i="2"/>
  <c r="CF293" i="2" s="1"/>
  <c r="AG293" i="2"/>
  <c r="AI293" i="2" s="1"/>
  <c r="AH293" i="2"/>
  <c r="AK293" i="2"/>
  <c r="AM293" i="2"/>
  <c r="AO293" i="2"/>
  <c r="AP293" i="2"/>
  <c r="AV293" i="2"/>
  <c r="BG293" i="2"/>
  <c r="AA293" i="2" s="1"/>
  <c r="BH293" i="2"/>
  <c r="BI293" i="2" s="1"/>
  <c r="BK293" i="2"/>
  <c r="BO293" i="2"/>
  <c r="CB293" i="2"/>
  <c r="CE293" i="2"/>
  <c r="CH293" i="2"/>
  <c r="CI293" i="2"/>
  <c r="CV293" i="2"/>
  <c r="CY293" i="2" s="1"/>
  <c r="CW293" i="2"/>
  <c r="DH293" i="2"/>
  <c r="I294" i="2"/>
  <c r="J294" i="2" s="1"/>
  <c r="R294" i="2"/>
  <c r="S294" i="2"/>
  <c r="U294" i="2"/>
  <c r="CW294" i="2" s="1"/>
  <c r="W294" i="2"/>
  <c r="Y294" i="2"/>
  <c r="CH294" i="2" s="1"/>
  <c r="Z294" i="2"/>
  <c r="AA294" i="2"/>
  <c r="AG294" i="2"/>
  <c r="AH294" i="2"/>
  <c r="AI294" i="2"/>
  <c r="AK294" i="2"/>
  <c r="AM294" i="2"/>
  <c r="AO294" i="2"/>
  <c r="AP294" i="2"/>
  <c r="AV294" i="2"/>
  <c r="BG294" i="2"/>
  <c r="BH294" i="2"/>
  <c r="BI294" i="2"/>
  <c r="BJ294" i="2"/>
  <c r="BK294" i="2"/>
  <c r="BL294" i="2"/>
  <c r="BM294" i="2"/>
  <c r="BN294" i="2"/>
  <c r="BO294" i="2"/>
  <c r="BP294" i="2"/>
  <c r="BQ294" i="2"/>
  <c r="CD294" i="2" s="1"/>
  <c r="CB294" i="2"/>
  <c r="CE294" i="2"/>
  <c r="CF294" i="2"/>
  <c r="CG294" i="2"/>
  <c r="CI294" i="2"/>
  <c r="CJ294" i="2"/>
  <c r="CV294" i="2"/>
  <c r="CX294" i="2"/>
  <c r="CY294" i="2"/>
  <c r="DH294" i="2"/>
  <c r="I295" i="2"/>
  <c r="J295" i="2"/>
  <c r="R295" i="2"/>
  <c r="S295" i="2"/>
  <c r="U295" i="2"/>
  <c r="CX295" i="2" s="1"/>
  <c r="W295" i="2"/>
  <c r="Z295" i="2" s="1"/>
  <c r="Y295" i="2"/>
  <c r="CF295" i="2" s="1"/>
  <c r="AG295" i="2"/>
  <c r="AI295" i="2" s="1"/>
  <c r="AH295" i="2"/>
  <c r="AK295" i="2"/>
  <c r="AM295" i="2"/>
  <c r="AO295" i="2"/>
  <c r="AP295" i="2"/>
  <c r="AV295" i="2"/>
  <c r="BG295" i="2"/>
  <c r="AA295" i="2" s="1"/>
  <c r="BH295" i="2"/>
  <c r="BI295" i="2" s="1"/>
  <c r="BK295" i="2"/>
  <c r="BO295" i="2"/>
  <c r="CB295" i="2"/>
  <c r="CE295" i="2"/>
  <c r="CH295" i="2"/>
  <c r="CI295" i="2"/>
  <c r="CV295" i="2"/>
  <c r="CY295" i="2" s="1"/>
  <c r="CW295" i="2"/>
  <c r="DH295" i="2"/>
  <c r="I296" i="2"/>
  <c r="J296" i="2" s="1"/>
  <c r="R296" i="2"/>
  <c r="S296" i="2"/>
  <c r="U296" i="2"/>
  <c r="CW296" i="2" s="1"/>
  <c r="W296" i="2"/>
  <c r="Y296" i="2"/>
  <c r="CH296" i="2" s="1"/>
  <c r="Z296" i="2"/>
  <c r="AA296" i="2"/>
  <c r="AG296" i="2"/>
  <c r="AH296" i="2"/>
  <c r="AI296" i="2"/>
  <c r="AK296" i="2"/>
  <c r="AM296" i="2"/>
  <c r="AO296" i="2"/>
  <c r="AP296" i="2"/>
  <c r="AV296" i="2"/>
  <c r="BG296" i="2"/>
  <c r="BH296" i="2"/>
  <c r="BI296" i="2"/>
  <c r="BJ296" i="2"/>
  <c r="BK296" i="2"/>
  <c r="BL296" i="2"/>
  <c r="BM296" i="2"/>
  <c r="BN296" i="2"/>
  <c r="BO296" i="2"/>
  <c r="BP296" i="2"/>
  <c r="BQ296" i="2"/>
  <c r="CD296" i="2" s="1"/>
  <c r="CB296" i="2"/>
  <c r="CE296" i="2"/>
  <c r="CF296" i="2"/>
  <c r="CG296" i="2"/>
  <c r="CI296" i="2"/>
  <c r="CJ296" i="2"/>
  <c r="CV296" i="2"/>
  <c r="CX296" i="2"/>
  <c r="CY296" i="2"/>
  <c r="DH296" i="2"/>
  <c r="I297" i="2"/>
  <c r="J297" i="2"/>
  <c r="R297" i="2"/>
  <c r="S297" i="2"/>
  <c r="U297" i="2"/>
  <c r="CX297" i="2" s="1"/>
  <c r="W297" i="2"/>
  <c r="Z297" i="2" s="1"/>
  <c r="Y297" i="2"/>
  <c r="CF297" i="2" s="1"/>
  <c r="AG297" i="2"/>
  <c r="AI297" i="2" s="1"/>
  <c r="AH297" i="2"/>
  <c r="AK297" i="2"/>
  <c r="AM297" i="2"/>
  <c r="AO297" i="2"/>
  <c r="AP297" i="2"/>
  <c r="AV297" i="2"/>
  <c r="BG297" i="2"/>
  <c r="AA297" i="2" s="1"/>
  <c r="BH297" i="2"/>
  <c r="BI297" i="2" s="1"/>
  <c r="BK297" i="2"/>
  <c r="BO297" i="2"/>
  <c r="CB297" i="2"/>
  <c r="CE297" i="2"/>
  <c r="CH297" i="2"/>
  <c r="CI297" i="2"/>
  <c r="CV297" i="2"/>
  <c r="CY297" i="2" s="1"/>
  <c r="CW297" i="2"/>
  <c r="DH297" i="2"/>
  <c r="I298" i="2"/>
  <c r="J298" i="2" s="1"/>
  <c r="R298" i="2"/>
  <c r="S298" i="2"/>
  <c r="U298" i="2"/>
  <c r="CW298" i="2" s="1"/>
  <c r="W298" i="2"/>
  <c r="Y298" i="2"/>
  <c r="CH298" i="2" s="1"/>
  <c r="Z298" i="2"/>
  <c r="AA298" i="2"/>
  <c r="AG298" i="2"/>
  <c r="AH298" i="2"/>
  <c r="AI298" i="2"/>
  <c r="AK298" i="2"/>
  <c r="AM298" i="2"/>
  <c r="AO298" i="2"/>
  <c r="AP298" i="2"/>
  <c r="AV298" i="2"/>
  <c r="BG298" i="2"/>
  <c r="BH298" i="2"/>
  <c r="BI298" i="2"/>
  <c r="BJ298" i="2"/>
  <c r="BK298" i="2"/>
  <c r="BL298" i="2"/>
  <c r="BM298" i="2"/>
  <c r="BN298" i="2"/>
  <c r="BO298" i="2"/>
  <c r="BP298" i="2"/>
  <c r="BQ298" i="2"/>
  <c r="CD298" i="2" s="1"/>
  <c r="CB298" i="2"/>
  <c r="CE298" i="2"/>
  <c r="CF298" i="2"/>
  <c r="CG298" i="2"/>
  <c r="CI298" i="2"/>
  <c r="CJ298" i="2"/>
  <c r="CV298" i="2"/>
  <c r="CX298" i="2"/>
  <c r="CY298" i="2"/>
  <c r="DH298" i="2"/>
  <c r="I299" i="2"/>
  <c r="J299" i="2"/>
  <c r="R299" i="2"/>
  <c r="S299" i="2"/>
  <c r="U299" i="2"/>
  <c r="CX299" i="2" s="1"/>
  <c r="W299" i="2"/>
  <c r="Z299" i="2" s="1"/>
  <c r="Y299" i="2"/>
  <c r="CF299" i="2" s="1"/>
  <c r="AG299" i="2"/>
  <c r="AI299" i="2" s="1"/>
  <c r="AH299" i="2"/>
  <c r="AK299" i="2"/>
  <c r="AM299" i="2"/>
  <c r="AO299" i="2"/>
  <c r="AP299" i="2"/>
  <c r="AV299" i="2"/>
  <c r="BG299" i="2"/>
  <c r="AA299" i="2" s="1"/>
  <c r="BH299" i="2"/>
  <c r="BI299" i="2" s="1"/>
  <c r="BK299" i="2"/>
  <c r="BO299" i="2"/>
  <c r="CB299" i="2"/>
  <c r="CE299" i="2"/>
  <c r="CH299" i="2"/>
  <c r="CI299" i="2"/>
  <c r="CV299" i="2"/>
  <c r="CY299" i="2" s="1"/>
  <c r="CW299" i="2"/>
  <c r="DH299" i="2"/>
  <c r="I300" i="2"/>
  <c r="J300" i="2" s="1"/>
  <c r="R300" i="2"/>
  <c r="S300" i="2"/>
  <c r="U300" i="2"/>
  <c r="CW300" i="2" s="1"/>
  <c r="W300" i="2"/>
  <c r="Y300" i="2"/>
  <c r="CH300" i="2" s="1"/>
  <c r="Z300" i="2"/>
  <c r="AA300" i="2"/>
  <c r="AG300" i="2"/>
  <c r="AH300" i="2"/>
  <c r="AI300" i="2"/>
  <c r="AK300" i="2"/>
  <c r="AM300" i="2"/>
  <c r="AO300" i="2"/>
  <c r="AP300" i="2"/>
  <c r="AV300" i="2"/>
  <c r="BG300" i="2"/>
  <c r="BH300" i="2"/>
  <c r="BI300" i="2"/>
  <c r="BJ300" i="2"/>
  <c r="BK300" i="2"/>
  <c r="BL300" i="2"/>
  <c r="BM300" i="2"/>
  <c r="BN300" i="2"/>
  <c r="BO300" i="2"/>
  <c r="BP300" i="2"/>
  <c r="BQ300" i="2"/>
  <c r="CD300" i="2" s="1"/>
  <c r="CB300" i="2"/>
  <c r="CE300" i="2"/>
  <c r="CF300" i="2"/>
  <c r="CG300" i="2"/>
  <c r="CI300" i="2"/>
  <c r="CJ300" i="2"/>
  <c r="CV300" i="2"/>
  <c r="CX300" i="2"/>
  <c r="CY300" i="2"/>
  <c r="DH300" i="2"/>
  <c r="I301" i="2"/>
  <c r="J301" i="2"/>
  <c r="R301" i="2"/>
  <c r="S301" i="2"/>
  <c r="U301" i="2"/>
  <c r="CX301" i="2" s="1"/>
  <c r="W301" i="2"/>
  <c r="Z301" i="2" s="1"/>
  <c r="Y301" i="2"/>
  <c r="CF301" i="2" s="1"/>
  <c r="AG301" i="2"/>
  <c r="AI301" i="2" s="1"/>
  <c r="AH301" i="2"/>
  <c r="AK301" i="2"/>
  <c r="AM301" i="2"/>
  <c r="AO301" i="2"/>
  <c r="AP301" i="2"/>
  <c r="AV301" i="2"/>
  <c r="BG301" i="2"/>
  <c r="AA301" i="2" s="1"/>
  <c r="BH301" i="2"/>
  <c r="BI301" i="2" s="1"/>
  <c r="BK301" i="2"/>
  <c r="BO301" i="2"/>
  <c r="CB301" i="2"/>
  <c r="CE301" i="2"/>
  <c r="CH301" i="2"/>
  <c r="CI301" i="2"/>
  <c r="CV301" i="2"/>
  <c r="CY301" i="2" s="1"/>
  <c r="CW301" i="2"/>
  <c r="DH301" i="2"/>
  <c r="I302" i="2"/>
  <c r="J302" i="2" s="1"/>
  <c r="R302" i="2"/>
  <c r="S302" i="2"/>
  <c r="U302" i="2"/>
  <c r="CW302" i="2" s="1"/>
  <c r="W302" i="2"/>
  <c r="Y302" i="2"/>
  <c r="CH302" i="2" s="1"/>
  <c r="Z302" i="2"/>
  <c r="AA302" i="2"/>
  <c r="AG302" i="2"/>
  <c r="AH302" i="2"/>
  <c r="AI302" i="2"/>
  <c r="AK302" i="2"/>
  <c r="AM302" i="2"/>
  <c r="AO302" i="2"/>
  <c r="AP302" i="2"/>
  <c r="AV302" i="2"/>
  <c r="BG302" i="2"/>
  <c r="BH302" i="2"/>
  <c r="BI302" i="2"/>
  <c r="BJ302" i="2"/>
  <c r="BK302" i="2"/>
  <c r="BL302" i="2"/>
  <c r="BM302" i="2"/>
  <c r="BN302" i="2"/>
  <c r="BO302" i="2"/>
  <c r="BP302" i="2"/>
  <c r="BQ302" i="2"/>
  <c r="CD302" i="2" s="1"/>
  <c r="CB302" i="2"/>
  <c r="CE302" i="2"/>
  <c r="CF302" i="2"/>
  <c r="CG302" i="2"/>
  <c r="CI302" i="2"/>
  <c r="CJ302" i="2"/>
  <c r="CV302" i="2"/>
  <c r="CX302" i="2"/>
  <c r="CY302" i="2"/>
  <c r="DH302" i="2"/>
  <c r="I303" i="2"/>
  <c r="J303" i="2"/>
  <c r="R303" i="2"/>
  <c r="S303" i="2"/>
  <c r="U303" i="2"/>
  <c r="CX303" i="2" s="1"/>
  <c r="W303" i="2"/>
  <c r="Z303" i="2" s="1"/>
  <c r="Y303" i="2"/>
  <c r="CF303" i="2" s="1"/>
  <c r="AG303" i="2"/>
  <c r="AI303" i="2" s="1"/>
  <c r="AH303" i="2"/>
  <c r="AK303" i="2"/>
  <c r="AM303" i="2"/>
  <c r="AO303" i="2"/>
  <c r="AP303" i="2"/>
  <c r="AV303" i="2"/>
  <c r="BG303" i="2"/>
  <c r="AA303" i="2" s="1"/>
  <c r="BH303" i="2"/>
  <c r="BI303" i="2" s="1"/>
  <c r="BK303" i="2"/>
  <c r="BO303" i="2"/>
  <c r="CB303" i="2"/>
  <c r="CE303" i="2"/>
  <c r="CH303" i="2"/>
  <c r="CI303" i="2"/>
  <c r="CV303" i="2"/>
  <c r="CY303" i="2" s="1"/>
  <c r="CW303" i="2"/>
  <c r="DH303" i="2"/>
  <c r="I304" i="2"/>
  <c r="J304" i="2" s="1"/>
  <c r="R304" i="2"/>
  <c r="S304" i="2"/>
  <c r="U304" i="2"/>
  <c r="CW304" i="2" s="1"/>
  <c r="W304" i="2"/>
  <c r="Y304" i="2"/>
  <c r="CH304" i="2" s="1"/>
  <c r="Z304" i="2"/>
  <c r="AA304" i="2"/>
  <c r="AG304" i="2"/>
  <c r="AH304" i="2"/>
  <c r="AI304" i="2"/>
  <c r="AK304" i="2"/>
  <c r="AM304" i="2"/>
  <c r="AO304" i="2"/>
  <c r="AP304" i="2"/>
  <c r="AV304" i="2"/>
  <c r="BG304" i="2"/>
  <c r="BH304" i="2"/>
  <c r="BI304" i="2"/>
  <c r="BJ304" i="2"/>
  <c r="BK304" i="2"/>
  <c r="BL304" i="2"/>
  <c r="BM304" i="2"/>
  <c r="BN304" i="2"/>
  <c r="BO304" i="2"/>
  <c r="BP304" i="2"/>
  <c r="BQ304" i="2"/>
  <c r="CD304" i="2" s="1"/>
  <c r="CB304" i="2"/>
  <c r="CE304" i="2"/>
  <c r="CF304" i="2"/>
  <c r="CG304" i="2"/>
  <c r="CI304" i="2"/>
  <c r="CJ304" i="2"/>
  <c r="CV304" i="2"/>
  <c r="CX304" i="2"/>
  <c r="CY304" i="2"/>
  <c r="DH304" i="2"/>
  <c r="I305" i="2"/>
  <c r="J305" i="2"/>
  <c r="R305" i="2"/>
  <c r="S305" i="2"/>
  <c r="U305" i="2"/>
  <c r="CX305" i="2" s="1"/>
  <c r="W305" i="2"/>
  <c r="Z305" i="2" s="1"/>
  <c r="Y305" i="2"/>
  <c r="CF305" i="2" s="1"/>
  <c r="AG305" i="2"/>
  <c r="AI305" i="2" s="1"/>
  <c r="AH305" i="2"/>
  <c r="AK305" i="2"/>
  <c r="AM305" i="2"/>
  <c r="AO305" i="2"/>
  <c r="AP305" i="2"/>
  <c r="AV305" i="2"/>
  <c r="BG305" i="2"/>
  <c r="AA305" i="2" s="1"/>
  <c r="BH305" i="2"/>
  <c r="BI305" i="2" s="1"/>
  <c r="BK305" i="2"/>
  <c r="BO305" i="2"/>
  <c r="CB305" i="2"/>
  <c r="CE305" i="2"/>
  <c r="CH305" i="2"/>
  <c r="CI305" i="2"/>
  <c r="CV305" i="2"/>
  <c r="CY305" i="2" s="1"/>
  <c r="CW305" i="2"/>
  <c r="DH305" i="2"/>
  <c r="I306" i="2"/>
  <c r="J306" i="2" s="1"/>
  <c r="R306" i="2"/>
  <c r="S306" i="2"/>
  <c r="U306" i="2"/>
  <c r="CW306" i="2" s="1"/>
  <c r="W306" i="2"/>
  <c r="Y306" i="2"/>
  <c r="CH306" i="2" s="1"/>
  <c r="Z306" i="2"/>
  <c r="AA306" i="2"/>
  <c r="AG306" i="2"/>
  <c r="AH306" i="2"/>
  <c r="AI306" i="2"/>
  <c r="AK306" i="2"/>
  <c r="AM306" i="2"/>
  <c r="AO306" i="2"/>
  <c r="AP306" i="2"/>
  <c r="AV306" i="2"/>
  <c r="BG306" i="2"/>
  <c r="BH306" i="2"/>
  <c r="BI306" i="2"/>
  <c r="BJ306" i="2"/>
  <c r="BK306" i="2"/>
  <c r="BL306" i="2"/>
  <c r="BM306" i="2"/>
  <c r="BN306" i="2"/>
  <c r="BO306" i="2"/>
  <c r="BP306" i="2"/>
  <c r="BQ306" i="2"/>
  <c r="CD306" i="2" s="1"/>
  <c r="CB306" i="2"/>
  <c r="CE306" i="2"/>
  <c r="CF306" i="2"/>
  <c r="CG306" i="2"/>
  <c r="CI306" i="2"/>
  <c r="CJ306" i="2"/>
  <c r="CV306" i="2"/>
  <c r="CX306" i="2"/>
  <c r="CY306" i="2"/>
  <c r="DH306" i="2"/>
  <c r="I307" i="2"/>
  <c r="J307" i="2"/>
  <c r="R307" i="2"/>
  <c r="S307" i="2"/>
  <c r="U307" i="2"/>
  <c r="CX307" i="2" s="1"/>
  <c r="W307" i="2"/>
  <c r="Z307" i="2" s="1"/>
  <c r="Y307" i="2"/>
  <c r="CF307" i="2" s="1"/>
  <c r="AG307" i="2"/>
  <c r="AI307" i="2" s="1"/>
  <c r="AH307" i="2"/>
  <c r="AK307" i="2"/>
  <c r="AM307" i="2"/>
  <c r="AO307" i="2"/>
  <c r="AP307" i="2"/>
  <c r="AV307" i="2"/>
  <c r="BG307" i="2"/>
  <c r="AA307" i="2" s="1"/>
  <c r="BH307" i="2"/>
  <c r="BI307" i="2" s="1"/>
  <c r="BK307" i="2"/>
  <c r="BO307" i="2"/>
  <c r="CB307" i="2"/>
  <c r="CE307" i="2"/>
  <c r="CH307" i="2"/>
  <c r="CI307" i="2"/>
  <c r="CV307" i="2"/>
  <c r="CY307" i="2" s="1"/>
  <c r="CW307" i="2"/>
  <c r="DH307" i="2"/>
  <c r="I308" i="2"/>
  <c r="J308" i="2" s="1"/>
  <c r="R308" i="2"/>
  <c r="S308" i="2"/>
  <c r="U308" i="2"/>
  <c r="CW308" i="2" s="1"/>
  <c r="W308" i="2"/>
  <c r="Y308" i="2"/>
  <c r="CH308" i="2" s="1"/>
  <c r="Z308" i="2"/>
  <c r="AA308" i="2"/>
  <c r="AG308" i="2"/>
  <c r="AH308" i="2"/>
  <c r="AI308" i="2"/>
  <c r="AK308" i="2"/>
  <c r="AM308" i="2"/>
  <c r="AO308" i="2"/>
  <c r="AP308" i="2"/>
  <c r="AV308" i="2"/>
  <c r="BG308" i="2"/>
  <c r="BH308" i="2"/>
  <c r="BI308" i="2"/>
  <c r="BJ308" i="2"/>
  <c r="BK308" i="2"/>
  <c r="BL308" i="2"/>
  <c r="BM308" i="2"/>
  <c r="BN308" i="2"/>
  <c r="BO308" i="2"/>
  <c r="BP308" i="2"/>
  <c r="BQ308" i="2"/>
  <c r="CD308" i="2" s="1"/>
  <c r="CB308" i="2"/>
  <c r="CE308" i="2"/>
  <c r="CF308" i="2"/>
  <c r="CG308" i="2"/>
  <c r="CI308" i="2"/>
  <c r="CJ308" i="2"/>
  <c r="CV308" i="2"/>
  <c r="CX308" i="2"/>
  <c r="CY308" i="2"/>
  <c r="DH308" i="2"/>
  <c r="I309" i="2"/>
  <c r="J309" i="2"/>
  <c r="R309" i="2"/>
  <c r="S309" i="2"/>
  <c r="U309" i="2"/>
  <c r="CX309" i="2" s="1"/>
  <c r="W309" i="2"/>
  <c r="Z309" i="2" s="1"/>
  <c r="Y309" i="2"/>
  <c r="CF309" i="2" s="1"/>
  <c r="AG309" i="2"/>
  <c r="AI309" i="2" s="1"/>
  <c r="AH309" i="2"/>
  <c r="AK309" i="2"/>
  <c r="AM309" i="2"/>
  <c r="AO309" i="2"/>
  <c r="AP309" i="2"/>
  <c r="AV309" i="2"/>
  <c r="BG309" i="2"/>
  <c r="AA309" i="2" s="1"/>
  <c r="BH309" i="2"/>
  <c r="BI309" i="2" s="1"/>
  <c r="BK309" i="2"/>
  <c r="BO309" i="2"/>
  <c r="CB309" i="2"/>
  <c r="CE309" i="2"/>
  <c r="CH309" i="2"/>
  <c r="CI309" i="2"/>
  <c r="CV309" i="2"/>
  <c r="CY309" i="2" s="1"/>
  <c r="CW309" i="2"/>
  <c r="DH309" i="2"/>
  <c r="I310" i="2"/>
  <c r="J310" i="2" s="1"/>
  <c r="R310" i="2"/>
  <c r="S310" i="2"/>
  <c r="U310" i="2"/>
  <c r="CW310" i="2" s="1"/>
  <c r="W310" i="2"/>
  <c r="Y310" i="2"/>
  <c r="CH310" i="2" s="1"/>
  <c r="Z310" i="2"/>
  <c r="AA310" i="2"/>
  <c r="AG310" i="2"/>
  <c r="AH310" i="2"/>
  <c r="AI310" i="2"/>
  <c r="AK310" i="2"/>
  <c r="AM310" i="2"/>
  <c r="AO310" i="2"/>
  <c r="AP310" i="2"/>
  <c r="AV310" i="2"/>
  <c r="BG310" i="2"/>
  <c r="BH310" i="2"/>
  <c r="BI310" i="2"/>
  <c r="BJ310" i="2"/>
  <c r="BK310" i="2"/>
  <c r="BL310" i="2"/>
  <c r="BM310" i="2"/>
  <c r="BN310" i="2"/>
  <c r="BO310" i="2"/>
  <c r="BP310" i="2"/>
  <c r="BQ310" i="2"/>
  <c r="CD310" i="2" s="1"/>
  <c r="CB310" i="2"/>
  <c r="CE310" i="2"/>
  <c r="CF310" i="2"/>
  <c r="CG310" i="2"/>
  <c r="CI310" i="2"/>
  <c r="CJ310" i="2"/>
  <c r="CV310" i="2"/>
  <c r="CX310" i="2"/>
  <c r="CY310" i="2"/>
  <c r="DH310" i="2"/>
  <c r="I311" i="2"/>
  <c r="J311" i="2"/>
  <c r="R311" i="2"/>
  <c r="S311" i="2"/>
  <c r="U311" i="2"/>
  <c r="CX311" i="2" s="1"/>
  <c r="W311" i="2"/>
  <c r="Z311" i="2" s="1"/>
  <c r="Y311" i="2"/>
  <c r="CF311" i="2" s="1"/>
  <c r="AG311" i="2"/>
  <c r="AI311" i="2" s="1"/>
  <c r="AH311" i="2"/>
  <c r="AK311" i="2"/>
  <c r="AM311" i="2"/>
  <c r="AO311" i="2"/>
  <c r="AP311" i="2"/>
  <c r="AV311" i="2"/>
  <c r="BG311" i="2"/>
  <c r="AA311" i="2" s="1"/>
  <c r="BH311" i="2"/>
  <c r="BI311" i="2" s="1"/>
  <c r="BK311" i="2"/>
  <c r="BO311" i="2"/>
  <c r="CB311" i="2"/>
  <c r="CE311" i="2"/>
  <c r="CH311" i="2"/>
  <c r="CI311" i="2"/>
  <c r="CV311" i="2"/>
  <c r="CY311" i="2" s="1"/>
  <c r="CW311" i="2"/>
  <c r="DH311" i="2"/>
  <c r="I312" i="2"/>
  <c r="J312" i="2" s="1"/>
  <c r="R312" i="2"/>
  <c r="S312" i="2"/>
  <c r="U312" i="2"/>
  <c r="CW312" i="2" s="1"/>
  <c r="W312" i="2"/>
  <c r="Y312" i="2"/>
  <c r="CH312" i="2" s="1"/>
  <c r="Z312" i="2"/>
  <c r="AA312" i="2"/>
  <c r="AG312" i="2"/>
  <c r="AH312" i="2"/>
  <c r="AI312" i="2"/>
  <c r="AK312" i="2"/>
  <c r="AM312" i="2"/>
  <c r="AO312" i="2"/>
  <c r="AP312" i="2"/>
  <c r="AV312" i="2"/>
  <c r="BG312" i="2"/>
  <c r="BH312" i="2"/>
  <c r="BI312" i="2"/>
  <c r="BJ312" i="2"/>
  <c r="BK312" i="2"/>
  <c r="BL312" i="2"/>
  <c r="BM312" i="2"/>
  <c r="BN312" i="2"/>
  <c r="BO312" i="2"/>
  <c r="BP312" i="2"/>
  <c r="BQ312" i="2"/>
  <c r="CD312" i="2" s="1"/>
  <c r="CB312" i="2"/>
  <c r="CE312" i="2"/>
  <c r="CF312" i="2"/>
  <c r="CG312" i="2"/>
  <c r="CI312" i="2"/>
  <c r="CJ312" i="2"/>
  <c r="CV312" i="2"/>
  <c r="CX312" i="2"/>
  <c r="CY312" i="2"/>
  <c r="DH312" i="2"/>
  <c r="I313" i="2"/>
  <c r="J313" i="2"/>
  <c r="R313" i="2"/>
  <c r="S313" i="2"/>
  <c r="U313" i="2"/>
  <c r="CX313" i="2" s="1"/>
  <c r="W313" i="2"/>
  <c r="Z313" i="2" s="1"/>
  <c r="Y313" i="2"/>
  <c r="CF313" i="2" s="1"/>
  <c r="AG313" i="2"/>
  <c r="AI313" i="2" s="1"/>
  <c r="AH313" i="2"/>
  <c r="AK313" i="2"/>
  <c r="AM313" i="2"/>
  <c r="AO313" i="2"/>
  <c r="AP313" i="2"/>
  <c r="AV313" i="2"/>
  <c r="BG313" i="2"/>
  <c r="AA313" i="2" s="1"/>
  <c r="BH313" i="2"/>
  <c r="BI313" i="2" s="1"/>
  <c r="BK313" i="2"/>
  <c r="BO313" i="2"/>
  <c r="CB313" i="2"/>
  <c r="CE313" i="2"/>
  <c r="CH313" i="2"/>
  <c r="CI313" i="2"/>
  <c r="CV313" i="2"/>
  <c r="CY313" i="2" s="1"/>
  <c r="CW313" i="2"/>
  <c r="DH313" i="2"/>
  <c r="I314" i="2"/>
  <c r="J314" i="2" s="1"/>
  <c r="R314" i="2"/>
  <c r="S314" i="2"/>
  <c r="U314" i="2"/>
  <c r="CW314" i="2" s="1"/>
  <c r="W314" i="2"/>
  <c r="Y314" i="2"/>
  <c r="CH314" i="2" s="1"/>
  <c r="Z314" i="2"/>
  <c r="AA314" i="2"/>
  <c r="AG314" i="2"/>
  <c r="AH314" i="2"/>
  <c r="AI314" i="2"/>
  <c r="AK314" i="2"/>
  <c r="AM314" i="2"/>
  <c r="AO314" i="2"/>
  <c r="AP314" i="2"/>
  <c r="AV314" i="2"/>
  <c r="BG314" i="2"/>
  <c r="BH314" i="2"/>
  <c r="BI314" i="2"/>
  <c r="BJ314" i="2"/>
  <c r="BK314" i="2"/>
  <c r="BL314" i="2"/>
  <c r="BM314" i="2"/>
  <c r="BN314" i="2"/>
  <c r="BO314" i="2"/>
  <c r="BP314" i="2"/>
  <c r="BQ314" i="2"/>
  <c r="CD314" i="2" s="1"/>
  <c r="CB314" i="2"/>
  <c r="CE314" i="2"/>
  <c r="CF314" i="2"/>
  <c r="CG314" i="2"/>
  <c r="CI314" i="2"/>
  <c r="CJ314" i="2"/>
  <c r="CV314" i="2"/>
  <c r="CX314" i="2"/>
  <c r="CY314" i="2"/>
  <c r="DH314" i="2"/>
  <c r="I315" i="2"/>
  <c r="J315" i="2"/>
  <c r="R315" i="2"/>
  <c r="S315" i="2"/>
  <c r="U315" i="2"/>
  <c r="CX315" i="2" s="1"/>
  <c r="W315" i="2"/>
  <c r="Z315" i="2" s="1"/>
  <c r="Y315" i="2"/>
  <c r="CF315" i="2" s="1"/>
  <c r="AG315" i="2"/>
  <c r="AI315" i="2" s="1"/>
  <c r="AH315" i="2"/>
  <c r="AK315" i="2"/>
  <c r="AM315" i="2"/>
  <c r="AO315" i="2"/>
  <c r="AP315" i="2"/>
  <c r="AV315" i="2"/>
  <c r="BG315" i="2"/>
  <c r="AA315" i="2" s="1"/>
  <c r="BH315" i="2"/>
  <c r="BI315" i="2" s="1"/>
  <c r="BK315" i="2"/>
  <c r="BO315" i="2"/>
  <c r="CB315" i="2"/>
  <c r="CE315" i="2"/>
  <c r="CH315" i="2"/>
  <c r="CI315" i="2"/>
  <c r="CV315" i="2"/>
  <c r="CY315" i="2" s="1"/>
  <c r="CW315" i="2"/>
  <c r="DH315" i="2"/>
  <c r="I316" i="2"/>
  <c r="J316" i="2" s="1"/>
  <c r="R316" i="2"/>
  <c r="S316" i="2"/>
  <c r="U316" i="2"/>
  <c r="CW316" i="2" s="1"/>
  <c r="W316" i="2"/>
  <c r="Y316" i="2"/>
  <c r="CH316" i="2" s="1"/>
  <c r="Z316" i="2"/>
  <c r="AA316" i="2"/>
  <c r="AG316" i="2"/>
  <c r="AH316" i="2"/>
  <c r="AI316" i="2"/>
  <c r="AK316" i="2"/>
  <c r="AM316" i="2"/>
  <c r="AO316" i="2"/>
  <c r="AP316" i="2"/>
  <c r="AV316" i="2"/>
  <c r="BG316" i="2"/>
  <c r="BH316" i="2"/>
  <c r="BI316" i="2"/>
  <c r="BJ316" i="2"/>
  <c r="BK316" i="2"/>
  <c r="BL316" i="2"/>
  <c r="BM316" i="2"/>
  <c r="BN316" i="2"/>
  <c r="BO316" i="2"/>
  <c r="BP316" i="2"/>
  <c r="BQ316" i="2"/>
  <c r="CD316" i="2" s="1"/>
  <c r="CB316" i="2"/>
  <c r="CE316" i="2"/>
  <c r="CF316" i="2"/>
  <c r="CG316" i="2"/>
  <c r="CI316" i="2"/>
  <c r="CJ316" i="2"/>
  <c r="CV316" i="2"/>
  <c r="CX316" i="2"/>
  <c r="CY316" i="2"/>
  <c r="DH316" i="2"/>
  <c r="I317" i="2"/>
  <c r="J317" i="2"/>
  <c r="R317" i="2"/>
  <c r="S317" i="2"/>
  <c r="U317" i="2"/>
  <c r="CX317" i="2" s="1"/>
  <c r="W317" i="2"/>
  <c r="Z317" i="2" s="1"/>
  <c r="Y317" i="2"/>
  <c r="CF317" i="2" s="1"/>
  <c r="AG317" i="2"/>
  <c r="AI317" i="2" s="1"/>
  <c r="AH317" i="2"/>
  <c r="AK317" i="2"/>
  <c r="AM317" i="2"/>
  <c r="AO317" i="2"/>
  <c r="AP317" i="2"/>
  <c r="AV317" i="2"/>
  <c r="BG317" i="2"/>
  <c r="AA317" i="2" s="1"/>
  <c r="BH317" i="2"/>
  <c r="BI317" i="2" s="1"/>
  <c r="BK317" i="2"/>
  <c r="BO317" i="2"/>
  <c r="CB317" i="2"/>
  <c r="CE317" i="2"/>
  <c r="CH317" i="2"/>
  <c r="CI317" i="2"/>
  <c r="CV317" i="2"/>
  <c r="CY317" i="2" s="1"/>
  <c r="CW317" i="2"/>
  <c r="DH317" i="2"/>
  <c r="I318" i="2"/>
  <c r="J318" i="2" s="1"/>
  <c r="R318" i="2"/>
  <c r="S318" i="2"/>
  <c r="U318" i="2"/>
  <c r="CW318" i="2" s="1"/>
  <c r="W318" i="2"/>
  <c r="Y318" i="2"/>
  <c r="CH318" i="2" s="1"/>
  <c r="Z318" i="2"/>
  <c r="AA318" i="2"/>
  <c r="AG318" i="2"/>
  <c r="AH318" i="2"/>
  <c r="AI318" i="2"/>
  <c r="AK318" i="2"/>
  <c r="AM318" i="2"/>
  <c r="AO318" i="2"/>
  <c r="AP318" i="2"/>
  <c r="AV318" i="2"/>
  <c r="BG318" i="2"/>
  <c r="BH318" i="2"/>
  <c r="BI318" i="2"/>
  <c r="BJ318" i="2"/>
  <c r="BK318" i="2"/>
  <c r="BL318" i="2"/>
  <c r="BM318" i="2"/>
  <c r="BN318" i="2"/>
  <c r="BO318" i="2"/>
  <c r="BP318" i="2"/>
  <c r="BQ318" i="2"/>
  <c r="CD318" i="2" s="1"/>
  <c r="CB318" i="2"/>
  <c r="CE318" i="2"/>
  <c r="CF318" i="2"/>
  <c r="CG318" i="2"/>
  <c r="CI318" i="2"/>
  <c r="CJ318" i="2"/>
  <c r="CV318" i="2"/>
  <c r="CX318" i="2"/>
  <c r="CY318" i="2"/>
  <c r="DH318" i="2"/>
  <c r="I319" i="2"/>
  <c r="J319" i="2"/>
  <c r="R319" i="2"/>
  <c r="S319" i="2"/>
  <c r="U319" i="2"/>
  <c r="CX319" i="2" s="1"/>
  <c r="W319" i="2"/>
  <c r="Z319" i="2" s="1"/>
  <c r="Y319" i="2"/>
  <c r="CF319" i="2" s="1"/>
  <c r="AG319" i="2"/>
  <c r="AI319" i="2" s="1"/>
  <c r="AH319" i="2"/>
  <c r="AK319" i="2"/>
  <c r="AM319" i="2"/>
  <c r="AO319" i="2"/>
  <c r="AP319" i="2"/>
  <c r="AV319" i="2"/>
  <c r="BG319" i="2"/>
  <c r="AA319" i="2" s="1"/>
  <c r="BH319" i="2"/>
  <c r="BI319" i="2" s="1"/>
  <c r="BK319" i="2"/>
  <c r="BO319" i="2"/>
  <c r="CB319" i="2"/>
  <c r="CE319" i="2"/>
  <c r="CH319" i="2"/>
  <c r="CI319" i="2"/>
  <c r="CV319" i="2"/>
  <c r="CY319" i="2" s="1"/>
  <c r="CW319" i="2"/>
  <c r="DH319" i="2"/>
  <c r="I320" i="2"/>
  <c r="J320" i="2" s="1"/>
  <c r="R320" i="2"/>
  <c r="S320" i="2"/>
  <c r="U320" i="2"/>
  <c r="CW320" i="2" s="1"/>
  <c r="W320" i="2"/>
  <c r="Y320" i="2"/>
  <c r="CH320" i="2" s="1"/>
  <c r="Z320" i="2"/>
  <c r="AA320" i="2"/>
  <c r="AG320" i="2"/>
  <c r="AH320" i="2"/>
  <c r="AI320" i="2"/>
  <c r="AK320" i="2"/>
  <c r="AM320" i="2"/>
  <c r="AO320" i="2"/>
  <c r="AP320" i="2"/>
  <c r="AV320" i="2"/>
  <c r="BG320" i="2"/>
  <c r="BH320" i="2"/>
  <c r="BI320" i="2"/>
  <c r="BJ320" i="2"/>
  <c r="BK320" i="2"/>
  <c r="BL320" i="2"/>
  <c r="BM320" i="2"/>
  <c r="BN320" i="2"/>
  <c r="BO320" i="2"/>
  <c r="BP320" i="2"/>
  <c r="BQ320" i="2"/>
  <c r="CD320" i="2" s="1"/>
  <c r="CB320" i="2"/>
  <c r="CE320" i="2"/>
  <c r="CF320" i="2"/>
  <c r="CG320" i="2"/>
  <c r="CI320" i="2"/>
  <c r="CJ320" i="2"/>
  <c r="CV320" i="2"/>
  <c r="CX320" i="2"/>
  <c r="CY320" i="2"/>
  <c r="DH320" i="2"/>
  <c r="I321" i="2"/>
  <c r="J321" i="2"/>
  <c r="R321" i="2"/>
  <c r="S321" i="2"/>
  <c r="U321" i="2"/>
  <c r="CX321" i="2" s="1"/>
  <c r="W321" i="2"/>
  <c r="Z321" i="2" s="1"/>
  <c r="Y321" i="2"/>
  <c r="CF321" i="2" s="1"/>
  <c r="AG321" i="2"/>
  <c r="AI321" i="2" s="1"/>
  <c r="AH321" i="2"/>
  <c r="AK321" i="2"/>
  <c r="AM321" i="2"/>
  <c r="AO321" i="2"/>
  <c r="AP321" i="2"/>
  <c r="AV321" i="2"/>
  <c r="BG321" i="2"/>
  <c r="AA321" i="2" s="1"/>
  <c r="BH321" i="2"/>
  <c r="BI321" i="2" s="1"/>
  <c r="BK321" i="2"/>
  <c r="BO321" i="2"/>
  <c r="CB321" i="2"/>
  <c r="CE321" i="2"/>
  <c r="CH321" i="2"/>
  <c r="CI321" i="2"/>
  <c r="CV321" i="2"/>
  <c r="CY321" i="2" s="1"/>
  <c r="CW321" i="2"/>
  <c r="DH321" i="2"/>
  <c r="I322" i="2"/>
  <c r="J322" i="2" s="1"/>
  <c r="R322" i="2"/>
  <c r="S322" i="2"/>
  <c r="U322" i="2"/>
  <c r="CW322" i="2" s="1"/>
  <c r="W322" i="2"/>
  <c r="Y322" i="2"/>
  <c r="CH322" i="2" s="1"/>
  <c r="Z322" i="2"/>
  <c r="AA322" i="2"/>
  <c r="AG322" i="2"/>
  <c r="AH322" i="2"/>
  <c r="AI322" i="2"/>
  <c r="AK322" i="2"/>
  <c r="AM322" i="2"/>
  <c r="AO322" i="2"/>
  <c r="AP322" i="2"/>
  <c r="AV322" i="2"/>
  <c r="BG322" i="2"/>
  <c r="BH322" i="2"/>
  <c r="BI322" i="2"/>
  <c r="BJ322" i="2"/>
  <c r="BK322" i="2"/>
  <c r="BL322" i="2"/>
  <c r="BM322" i="2"/>
  <c r="BN322" i="2"/>
  <c r="BO322" i="2"/>
  <c r="BP322" i="2"/>
  <c r="BQ322" i="2"/>
  <c r="CD322" i="2" s="1"/>
  <c r="CB322" i="2"/>
  <c r="CE322" i="2"/>
  <c r="CF322" i="2"/>
  <c r="CG322" i="2"/>
  <c r="CI322" i="2"/>
  <c r="CJ322" i="2"/>
  <c r="CV322" i="2"/>
  <c r="CX322" i="2"/>
  <c r="CY322" i="2"/>
  <c r="DH322" i="2"/>
  <c r="I323" i="2"/>
  <c r="J323" i="2"/>
  <c r="R323" i="2"/>
  <c r="S323" i="2"/>
  <c r="U323" i="2"/>
  <c r="CX323" i="2" s="1"/>
  <c r="W323" i="2"/>
  <c r="Z323" i="2" s="1"/>
  <c r="Y323" i="2"/>
  <c r="CF323" i="2" s="1"/>
  <c r="AG323" i="2"/>
  <c r="AI323" i="2" s="1"/>
  <c r="AH323" i="2"/>
  <c r="AK323" i="2"/>
  <c r="AM323" i="2"/>
  <c r="AO323" i="2"/>
  <c r="AP323" i="2"/>
  <c r="AV323" i="2"/>
  <c r="BG323" i="2"/>
  <c r="AA323" i="2" s="1"/>
  <c r="BH323" i="2"/>
  <c r="BI323" i="2" s="1"/>
  <c r="BK323" i="2"/>
  <c r="BO323" i="2"/>
  <c r="CB323" i="2"/>
  <c r="CE323" i="2"/>
  <c r="CH323" i="2"/>
  <c r="CI323" i="2"/>
  <c r="CV323" i="2"/>
  <c r="CY323" i="2" s="1"/>
  <c r="CW323" i="2"/>
  <c r="DH323" i="2"/>
  <c r="I324" i="2"/>
  <c r="J324" i="2" s="1"/>
  <c r="R324" i="2"/>
  <c r="S324" i="2"/>
  <c r="U324" i="2"/>
  <c r="CW324" i="2" s="1"/>
  <c r="W324" i="2"/>
  <c r="Y324" i="2"/>
  <c r="CH324" i="2" s="1"/>
  <c r="Z324" i="2"/>
  <c r="AA324" i="2"/>
  <c r="AG324" i="2"/>
  <c r="AH324" i="2"/>
  <c r="AI324" i="2"/>
  <c r="AK324" i="2"/>
  <c r="AM324" i="2"/>
  <c r="AO324" i="2"/>
  <c r="AP324" i="2"/>
  <c r="AV324" i="2"/>
  <c r="BG324" i="2"/>
  <c r="BH324" i="2"/>
  <c r="BI324" i="2"/>
  <c r="BJ324" i="2"/>
  <c r="BK324" i="2"/>
  <c r="BL324" i="2"/>
  <c r="BM324" i="2"/>
  <c r="BN324" i="2"/>
  <c r="BO324" i="2"/>
  <c r="BP324" i="2"/>
  <c r="BQ324" i="2"/>
  <c r="CD324" i="2" s="1"/>
  <c r="CB324" i="2"/>
  <c r="CE324" i="2"/>
  <c r="CF324" i="2"/>
  <c r="CG324" i="2"/>
  <c r="CI324" i="2"/>
  <c r="CJ324" i="2"/>
  <c r="CV324" i="2"/>
  <c r="CX324" i="2"/>
  <c r="CY324" i="2"/>
  <c r="DH324" i="2"/>
  <c r="I325" i="2"/>
  <c r="J325" i="2"/>
  <c r="R325" i="2"/>
  <c r="S325" i="2"/>
  <c r="U325" i="2"/>
  <c r="CX325" i="2" s="1"/>
  <c r="W325" i="2"/>
  <c r="Z325" i="2" s="1"/>
  <c r="Y325" i="2"/>
  <c r="CF325" i="2" s="1"/>
  <c r="AG325" i="2"/>
  <c r="AI325" i="2" s="1"/>
  <c r="AH325" i="2"/>
  <c r="AK325" i="2"/>
  <c r="AM325" i="2"/>
  <c r="AO325" i="2"/>
  <c r="AP325" i="2"/>
  <c r="AV325" i="2"/>
  <c r="BG325" i="2"/>
  <c r="AA325" i="2" s="1"/>
  <c r="BH325" i="2"/>
  <c r="BI325" i="2" s="1"/>
  <c r="BK325" i="2"/>
  <c r="BO325" i="2"/>
  <c r="CB325" i="2"/>
  <c r="CE325" i="2"/>
  <c r="CH325" i="2"/>
  <c r="CI325" i="2"/>
  <c r="CV325" i="2"/>
  <c r="CY325" i="2" s="1"/>
  <c r="CW325" i="2"/>
  <c r="DH325" i="2"/>
  <c r="I326" i="2"/>
  <c r="J326" i="2" s="1"/>
  <c r="R326" i="2"/>
  <c r="S326" i="2"/>
  <c r="U326" i="2"/>
  <c r="CW326" i="2" s="1"/>
  <c r="W326" i="2"/>
  <c r="Y326" i="2"/>
  <c r="CH326" i="2" s="1"/>
  <c r="Z326" i="2"/>
  <c r="AA326" i="2"/>
  <c r="AG326" i="2"/>
  <c r="AH326" i="2"/>
  <c r="AI326" i="2"/>
  <c r="AK326" i="2"/>
  <c r="AM326" i="2"/>
  <c r="AO326" i="2"/>
  <c r="AP326" i="2"/>
  <c r="AV326" i="2"/>
  <c r="BG326" i="2"/>
  <c r="BH326" i="2"/>
  <c r="BI326" i="2"/>
  <c r="BJ326" i="2"/>
  <c r="BK326" i="2"/>
  <c r="BL326" i="2"/>
  <c r="BM326" i="2"/>
  <c r="BN326" i="2"/>
  <c r="BO326" i="2"/>
  <c r="BP326" i="2"/>
  <c r="BQ326" i="2"/>
  <c r="CD326" i="2" s="1"/>
  <c r="CB326" i="2"/>
  <c r="CE326" i="2"/>
  <c r="CF326" i="2"/>
  <c r="CG326" i="2"/>
  <c r="CI326" i="2"/>
  <c r="CJ326" i="2"/>
  <c r="CV326" i="2"/>
  <c r="CX326" i="2"/>
  <c r="CY326" i="2"/>
  <c r="DH326" i="2"/>
  <c r="I327" i="2"/>
  <c r="J327" i="2"/>
  <c r="R327" i="2"/>
  <c r="S327" i="2"/>
  <c r="U327" i="2"/>
  <c r="CX327" i="2" s="1"/>
  <c r="W327" i="2"/>
  <c r="Z327" i="2" s="1"/>
  <c r="Y327" i="2"/>
  <c r="CF327" i="2" s="1"/>
  <c r="AG327" i="2"/>
  <c r="AI327" i="2" s="1"/>
  <c r="AH327" i="2"/>
  <c r="AK327" i="2"/>
  <c r="AM327" i="2"/>
  <c r="AO327" i="2"/>
  <c r="AP327" i="2"/>
  <c r="AV327" i="2"/>
  <c r="BG327" i="2"/>
  <c r="AA327" i="2" s="1"/>
  <c r="BH327" i="2"/>
  <c r="BI327" i="2" s="1"/>
  <c r="BK327" i="2"/>
  <c r="BO327" i="2"/>
  <c r="CB327" i="2"/>
  <c r="CE327" i="2"/>
  <c r="CH327" i="2"/>
  <c r="CI327" i="2"/>
  <c r="CV327" i="2"/>
  <c r="CY327" i="2" s="1"/>
  <c r="CW327" i="2"/>
  <c r="DH327" i="2"/>
  <c r="I328" i="2"/>
  <c r="J328" i="2" s="1"/>
  <c r="R328" i="2"/>
  <c r="S328" i="2"/>
  <c r="U328" i="2"/>
  <c r="CW328" i="2" s="1"/>
  <c r="W328" i="2"/>
  <c r="Y328" i="2"/>
  <c r="CH328" i="2" s="1"/>
  <c r="Z328" i="2"/>
  <c r="AA328" i="2"/>
  <c r="AG328" i="2"/>
  <c r="AH328" i="2"/>
  <c r="AI328" i="2"/>
  <c r="AK328" i="2"/>
  <c r="AM328" i="2"/>
  <c r="AO328" i="2"/>
  <c r="AP328" i="2"/>
  <c r="AV328" i="2"/>
  <c r="BG328" i="2"/>
  <c r="BH328" i="2"/>
  <c r="BI328" i="2"/>
  <c r="BJ328" i="2"/>
  <c r="BK328" i="2"/>
  <c r="BL328" i="2"/>
  <c r="BM328" i="2"/>
  <c r="BN328" i="2"/>
  <c r="BO328" i="2"/>
  <c r="BP328" i="2"/>
  <c r="BQ328" i="2"/>
  <c r="CD328" i="2" s="1"/>
  <c r="CB328" i="2"/>
  <c r="CE328" i="2"/>
  <c r="CF328" i="2"/>
  <c r="CG328" i="2"/>
  <c r="CI328" i="2"/>
  <c r="CJ328" i="2"/>
  <c r="CV328" i="2"/>
  <c r="CX328" i="2"/>
  <c r="CY328" i="2"/>
  <c r="DH328" i="2"/>
  <c r="I329" i="2"/>
  <c r="J329" i="2"/>
  <c r="R329" i="2"/>
  <c r="S329" i="2"/>
  <c r="U329" i="2"/>
  <c r="CX329" i="2" s="1"/>
  <c r="W329" i="2"/>
  <c r="Z329" i="2" s="1"/>
  <c r="Y329" i="2"/>
  <c r="CF329" i="2" s="1"/>
  <c r="AG329" i="2"/>
  <c r="AI329" i="2" s="1"/>
  <c r="AH329" i="2"/>
  <c r="AK329" i="2"/>
  <c r="AM329" i="2"/>
  <c r="AO329" i="2"/>
  <c r="AP329" i="2"/>
  <c r="AV329" i="2"/>
  <c r="BG329" i="2"/>
  <c r="AA329" i="2" s="1"/>
  <c r="BH329" i="2"/>
  <c r="BI329" i="2" s="1"/>
  <c r="BK329" i="2"/>
  <c r="BO329" i="2"/>
  <c r="CB329" i="2"/>
  <c r="CE329" i="2"/>
  <c r="CH329" i="2"/>
  <c r="CI329" i="2"/>
  <c r="CV329" i="2"/>
  <c r="CY329" i="2" s="1"/>
  <c r="CW329" i="2"/>
  <c r="DH329" i="2"/>
  <c r="I330" i="2"/>
  <c r="J330" i="2" s="1"/>
  <c r="R330" i="2"/>
  <c r="S330" i="2"/>
  <c r="U330" i="2"/>
  <c r="CW330" i="2" s="1"/>
  <c r="W330" i="2"/>
  <c r="Y330" i="2"/>
  <c r="CH330" i="2" s="1"/>
  <c r="Z330" i="2"/>
  <c r="AA330" i="2"/>
  <c r="AG330" i="2"/>
  <c r="AH330" i="2"/>
  <c r="AI330" i="2"/>
  <c r="AK330" i="2"/>
  <c r="AM330" i="2"/>
  <c r="AO330" i="2"/>
  <c r="AP330" i="2"/>
  <c r="AV330" i="2"/>
  <c r="BG330" i="2"/>
  <c r="BH330" i="2"/>
  <c r="BI330" i="2"/>
  <c r="BJ330" i="2"/>
  <c r="BK330" i="2"/>
  <c r="BL330" i="2"/>
  <c r="BM330" i="2"/>
  <c r="BN330" i="2"/>
  <c r="BO330" i="2"/>
  <c r="BP330" i="2"/>
  <c r="BQ330" i="2"/>
  <c r="CD330" i="2" s="1"/>
  <c r="CB330" i="2"/>
  <c r="CE330" i="2"/>
  <c r="CF330" i="2"/>
  <c r="CG330" i="2"/>
  <c r="CI330" i="2"/>
  <c r="CJ330" i="2"/>
  <c r="CV330" i="2"/>
  <c r="CX330" i="2"/>
  <c r="CY330" i="2"/>
  <c r="DH330" i="2"/>
  <c r="I331" i="2"/>
  <c r="J331" i="2"/>
  <c r="R331" i="2"/>
  <c r="S331" i="2"/>
  <c r="U331" i="2"/>
  <c r="CX331" i="2" s="1"/>
  <c r="W331" i="2"/>
  <c r="Z331" i="2" s="1"/>
  <c r="Y331" i="2"/>
  <c r="CF331" i="2" s="1"/>
  <c r="AG331" i="2"/>
  <c r="AI331" i="2" s="1"/>
  <c r="AH331" i="2"/>
  <c r="AK331" i="2"/>
  <c r="AM331" i="2"/>
  <c r="AO331" i="2"/>
  <c r="AP331" i="2"/>
  <c r="AV331" i="2"/>
  <c r="BG331" i="2"/>
  <c r="AA331" i="2" s="1"/>
  <c r="BH331" i="2"/>
  <c r="BI331" i="2" s="1"/>
  <c r="BK331" i="2"/>
  <c r="BO331" i="2"/>
  <c r="CB331" i="2"/>
  <c r="CE331" i="2"/>
  <c r="CH331" i="2"/>
  <c r="CI331" i="2"/>
  <c r="CV331" i="2"/>
  <c r="CY331" i="2" s="1"/>
  <c r="CW331" i="2"/>
  <c r="DH331" i="2"/>
  <c r="I332" i="2"/>
  <c r="J332" i="2" s="1"/>
  <c r="R332" i="2"/>
  <c r="S332" i="2"/>
  <c r="U332" i="2"/>
  <c r="CW332" i="2" s="1"/>
  <c r="W332" i="2"/>
  <c r="Y332" i="2"/>
  <c r="CH332" i="2" s="1"/>
  <c r="Z332" i="2"/>
  <c r="AA332" i="2"/>
  <c r="AG332" i="2"/>
  <c r="AH332" i="2"/>
  <c r="AI332" i="2"/>
  <c r="AK332" i="2"/>
  <c r="AM332" i="2"/>
  <c r="AO332" i="2"/>
  <c r="AP332" i="2"/>
  <c r="AV332" i="2"/>
  <c r="BG332" i="2"/>
  <c r="BH332" i="2"/>
  <c r="BI332" i="2"/>
  <c r="BJ332" i="2"/>
  <c r="BK332" i="2"/>
  <c r="BL332" i="2"/>
  <c r="BM332" i="2"/>
  <c r="BN332" i="2"/>
  <c r="BO332" i="2"/>
  <c r="BP332" i="2"/>
  <c r="BQ332" i="2"/>
  <c r="CD332" i="2" s="1"/>
  <c r="CB332" i="2"/>
  <c r="CE332" i="2"/>
  <c r="CF332" i="2"/>
  <c r="CG332" i="2"/>
  <c r="CI332" i="2"/>
  <c r="CJ332" i="2"/>
  <c r="CV332" i="2"/>
  <c r="CX332" i="2"/>
  <c r="CY332" i="2"/>
  <c r="DH332" i="2"/>
  <c r="I333" i="2"/>
  <c r="J333" i="2"/>
  <c r="R333" i="2"/>
  <c r="S333" i="2"/>
  <c r="U333" i="2"/>
  <c r="CX333" i="2" s="1"/>
  <c r="W333" i="2"/>
  <c r="Z333" i="2" s="1"/>
  <c r="Y333" i="2"/>
  <c r="CF333" i="2" s="1"/>
  <c r="AG333" i="2"/>
  <c r="AI333" i="2" s="1"/>
  <c r="AH333" i="2"/>
  <c r="AK333" i="2"/>
  <c r="AM333" i="2"/>
  <c r="AO333" i="2"/>
  <c r="AP333" i="2"/>
  <c r="AV333" i="2"/>
  <c r="BG333" i="2"/>
  <c r="AA333" i="2" s="1"/>
  <c r="BH333" i="2"/>
  <c r="BI333" i="2" s="1"/>
  <c r="BK333" i="2"/>
  <c r="BO333" i="2"/>
  <c r="CB333" i="2"/>
  <c r="CE333" i="2"/>
  <c r="CH333" i="2"/>
  <c r="CI333" i="2"/>
  <c r="CV333" i="2"/>
  <c r="CY333" i="2" s="1"/>
  <c r="CW333" i="2"/>
  <c r="DH333" i="2"/>
  <c r="I334" i="2"/>
  <c r="J334" i="2" s="1"/>
  <c r="R334" i="2"/>
  <c r="S334" i="2"/>
  <c r="U334" i="2"/>
  <c r="CW334" i="2" s="1"/>
  <c r="W334" i="2"/>
  <c r="Y334" i="2"/>
  <c r="CH334" i="2" s="1"/>
  <c r="Z334" i="2"/>
  <c r="AA334" i="2"/>
  <c r="AG334" i="2"/>
  <c r="AH334" i="2"/>
  <c r="AI334" i="2"/>
  <c r="AK334" i="2"/>
  <c r="AM334" i="2"/>
  <c r="AO334" i="2"/>
  <c r="AP334" i="2"/>
  <c r="AV334" i="2"/>
  <c r="BG334" i="2"/>
  <c r="BH334" i="2"/>
  <c r="BI334" i="2"/>
  <c r="BJ334" i="2"/>
  <c r="BK334" i="2"/>
  <c r="BL334" i="2"/>
  <c r="BM334" i="2"/>
  <c r="BN334" i="2"/>
  <c r="BO334" i="2"/>
  <c r="BP334" i="2"/>
  <c r="BQ334" i="2"/>
  <c r="CD334" i="2" s="1"/>
  <c r="CB334" i="2"/>
  <c r="CE334" i="2"/>
  <c r="CF334" i="2"/>
  <c r="CG334" i="2"/>
  <c r="CI334" i="2"/>
  <c r="CJ334" i="2"/>
  <c r="CV334" i="2"/>
  <c r="CX334" i="2"/>
  <c r="CY334" i="2"/>
  <c r="DH334" i="2"/>
  <c r="I335" i="2"/>
  <c r="J335" i="2"/>
  <c r="R335" i="2"/>
  <c r="S335" i="2"/>
  <c r="U335" i="2"/>
  <c r="CX335" i="2" s="1"/>
  <c r="W335" i="2"/>
  <c r="Z335" i="2" s="1"/>
  <c r="Y335" i="2"/>
  <c r="CF335" i="2" s="1"/>
  <c r="AG335" i="2"/>
  <c r="AI335" i="2" s="1"/>
  <c r="AH335" i="2"/>
  <c r="AK335" i="2"/>
  <c r="AM335" i="2"/>
  <c r="AO335" i="2"/>
  <c r="AP335" i="2"/>
  <c r="AV335" i="2"/>
  <c r="BG335" i="2"/>
  <c r="AA335" i="2" s="1"/>
  <c r="BH335" i="2"/>
  <c r="BI335" i="2" s="1"/>
  <c r="BK335" i="2"/>
  <c r="BO335" i="2"/>
  <c r="CB335" i="2"/>
  <c r="CE335" i="2"/>
  <c r="CH335" i="2"/>
  <c r="CI335" i="2"/>
  <c r="CV335" i="2"/>
  <c r="CY335" i="2" s="1"/>
  <c r="CW335" i="2"/>
  <c r="DH335" i="2"/>
  <c r="I336" i="2"/>
  <c r="J336" i="2" s="1"/>
  <c r="R336" i="2"/>
  <c r="S336" i="2"/>
  <c r="U336" i="2"/>
  <c r="CW336" i="2" s="1"/>
  <c r="W336" i="2"/>
  <c r="Y336" i="2"/>
  <c r="CH336" i="2" s="1"/>
  <c r="Z336" i="2"/>
  <c r="AA336" i="2"/>
  <c r="AG336" i="2"/>
  <c r="AH336" i="2"/>
  <c r="AI336" i="2"/>
  <c r="AK336" i="2"/>
  <c r="AM336" i="2"/>
  <c r="AO336" i="2"/>
  <c r="AP336" i="2"/>
  <c r="AV336" i="2"/>
  <c r="BG336" i="2"/>
  <c r="BH336" i="2"/>
  <c r="BI336" i="2"/>
  <c r="BJ336" i="2"/>
  <c r="BK336" i="2"/>
  <c r="BL336" i="2"/>
  <c r="BM336" i="2"/>
  <c r="BN336" i="2"/>
  <c r="BO336" i="2"/>
  <c r="BP336" i="2"/>
  <c r="BQ336" i="2"/>
  <c r="CD336" i="2" s="1"/>
  <c r="CB336" i="2"/>
  <c r="CE336" i="2"/>
  <c r="CF336" i="2"/>
  <c r="CG336" i="2"/>
  <c r="CI336" i="2"/>
  <c r="CJ336" i="2"/>
  <c r="CV336" i="2"/>
  <c r="CX336" i="2"/>
  <c r="CY336" i="2"/>
  <c r="DH336" i="2"/>
  <c r="I337" i="2"/>
  <c r="J337" i="2"/>
  <c r="R337" i="2"/>
  <c r="S337" i="2"/>
  <c r="U337" i="2"/>
  <c r="CX337" i="2" s="1"/>
  <c r="W337" i="2"/>
  <c r="Z337" i="2" s="1"/>
  <c r="Y337" i="2"/>
  <c r="CF337" i="2" s="1"/>
  <c r="AG337" i="2"/>
  <c r="AI337" i="2" s="1"/>
  <c r="AH337" i="2"/>
  <c r="AK337" i="2"/>
  <c r="AM337" i="2"/>
  <c r="AO337" i="2"/>
  <c r="AP337" i="2"/>
  <c r="AV337" i="2"/>
  <c r="BG337" i="2"/>
  <c r="AA337" i="2" s="1"/>
  <c r="BH337" i="2"/>
  <c r="BI337" i="2" s="1"/>
  <c r="BK337" i="2"/>
  <c r="BO337" i="2"/>
  <c r="CB337" i="2"/>
  <c r="CE337" i="2"/>
  <c r="CH337" i="2"/>
  <c r="CI337" i="2"/>
  <c r="CV337" i="2"/>
  <c r="CY337" i="2" s="1"/>
  <c r="CW337" i="2"/>
  <c r="DH337" i="2"/>
  <c r="I338" i="2"/>
  <c r="J338" i="2" s="1"/>
  <c r="R338" i="2"/>
  <c r="S338" i="2"/>
  <c r="U338" i="2"/>
  <c r="CW338" i="2" s="1"/>
  <c r="W338" i="2"/>
  <c r="Y338" i="2"/>
  <c r="Z338" i="2"/>
  <c r="AA338" i="2"/>
  <c r="AG338" i="2"/>
  <c r="AH338" i="2"/>
  <c r="AI338" i="2"/>
  <c r="AK338" i="2"/>
  <c r="AM338" i="2"/>
  <c r="AO338" i="2"/>
  <c r="AP338" i="2"/>
  <c r="AV338" i="2"/>
  <c r="BG338" i="2"/>
  <c r="BH338" i="2"/>
  <c r="BI338" i="2"/>
  <c r="BJ338" i="2"/>
  <c r="BK338" i="2"/>
  <c r="BL338" i="2"/>
  <c r="BM338" i="2"/>
  <c r="BN338" i="2"/>
  <c r="BO338" i="2"/>
  <c r="BP338" i="2"/>
  <c r="BQ338" i="2"/>
  <c r="CB338" i="2"/>
  <c r="CE338" i="2"/>
  <c r="CF338" i="2"/>
  <c r="CG338" i="2"/>
  <c r="CH338" i="2"/>
  <c r="CI338" i="2"/>
  <c r="CJ338" i="2"/>
  <c r="CV338" i="2"/>
  <c r="CX338" i="2"/>
  <c r="CY338" i="2"/>
  <c r="DH338" i="2"/>
  <c r="I339" i="2"/>
  <c r="J339" i="2"/>
  <c r="R339" i="2"/>
  <c r="S339" i="2"/>
  <c r="U339" i="2"/>
  <c r="W339" i="2"/>
  <c r="Y339" i="2"/>
  <c r="CF339" i="2" s="1"/>
  <c r="AG339" i="2"/>
  <c r="AI339" i="2" s="1"/>
  <c r="AH339" i="2"/>
  <c r="AK339" i="2"/>
  <c r="AM339" i="2"/>
  <c r="AO339" i="2"/>
  <c r="AP339" i="2"/>
  <c r="AV339" i="2"/>
  <c r="BG339" i="2"/>
  <c r="BH339" i="2"/>
  <c r="BI339" i="2" s="1"/>
  <c r="BO339" i="2"/>
  <c r="CB339" i="2"/>
  <c r="CE339" i="2"/>
  <c r="CH339" i="2"/>
  <c r="CI339" i="2"/>
  <c r="CV339" i="2"/>
  <c r="CY339" i="2" s="1"/>
  <c r="CW339" i="2"/>
  <c r="CX339" i="2"/>
  <c r="DH339" i="2"/>
  <c r="I340" i="2"/>
  <c r="J340" i="2" s="1"/>
  <c r="R340" i="2"/>
  <c r="S340" i="2"/>
  <c r="U340" i="2"/>
  <c r="CW340" i="2" s="1"/>
  <c r="W340" i="2"/>
  <c r="Y340" i="2"/>
  <c r="Z340" i="2"/>
  <c r="AA340" i="2"/>
  <c r="AG340" i="2"/>
  <c r="AH340" i="2"/>
  <c r="AI340" i="2"/>
  <c r="AK340" i="2"/>
  <c r="AM340" i="2"/>
  <c r="AO340" i="2"/>
  <c r="AP340" i="2"/>
  <c r="AV340" i="2"/>
  <c r="BG340" i="2"/>
  <c r="BH340" i="2"/>
  <c r="BI340" i="2"/>
  <c r="BJ340" i="2"/>
  <c r="BK340" i="2"/>
  <c r="BL340" i="2"/>
  <c r="BM340" i="2"/>
  <c r="BN340" i="2"/>
  <c r="BO340" i="2"/>
  <c r="BP340" i="2"/>
  <c r="BQ340" i="2"/>
  <c r="CB340" i="2"/>
  <c r="CE340" i="2"/>
  <c r="CF340" i="2"/>
  <c r="CG340" i="2"/>
  <c r="CH340" i="2"/>
  <c r="CI340" i="2"/>
  <c r="CJ340" i="2"/>
  <c r="CV340" i="2"/>
  <c r="CX340" i="2"/>
  <c r="CY340" i="2"/>
  <c r="DH340" i="2"/>
  <c r="I341" i="2"/>
  <c r="J341" i="2"/>
  <c r="R341" i="2"/>
  <c r="S341" i="2"/>
  <c r="U341" i="2"/>
  <c r="W341" i="2"/>
  <c r="Y341" i="2"/>
  <c r="CF341" i="2" s="1"/>
  <c r="AG341" i="2"/>
  <c r="AI341" i="2" s="1"/>
  <c r="AH341" i="2"/>
  <c r="AK341" i="2"/>
  <c r="AM341" i="2"/>
  <c r="AO341" i="2"/>
  <c r="AP341" i="2"/>
  <c r="AV341" i="2"/>
  <c r="BG341" i="2"/>
  <c r="BH341" i="2"/>
  <c r="BI341" i="2" s="1"/>
  <c r="BK341" i="2"/>
  <c r="BO341" i="2"/>
  <c r="CB341" i="2"/>
  <c r="CE341" i="2"/>
  <c r="CH341" i="2"/>
  <c r="CI341" i="2"/>
  <c r="CV341" i="2"/>
  <c r="CY341" i="2" s="1"/>
  <c r="CW341" i="2"/>
  <c r="CX341" i="2"/>
  <c r="DH341" i="2"/>
  <c r="I342" i="2"/>
  <c r="J342" i="2" s="1"/>
  <c r="R342" i="2"/>
  <c r="S342" i="2"/>
  <c r="U342" i="2"/>
  <c r="CW342" i="2" s="1"/>
  <c r="W342" i="2"/>
  <c r="Y342" i="2"/>
  <c r="Z342" i="2"/>
  <c r="AA342" i="2"/>
  <c r="AG342" i="2"/>
  <c r="AH342" i="2"/>
  <c r="AI342" i="2"/>
  <c r="AK342" i="2"/>
  <c r="AM342" i="2"/>
  <c r="AO342" i="2"/>
  <c r="AP342" i="2"/>
  <c r="AV342" i="2"/>
  <c r="BG342" i="2"/>
  <c r="BH342" i="2"/>
  <c r="BI342" i="2"/>
  <c r="BJ342" i="2"/>
  <c r="BK342" i="2"/>
  <c r="BL342" i="2"/>
  <c r="BM342" i="2"/>
  <c r="BN342" i="2"/>
  <c r="BO342" i="2"/>
  <c r="BP342" i="2"/>
  <c r="BQ342" i="2"/>
  <c r="CB342" i="2"/>
  <c r="CE342" i="2"/>
  <c r="CF342" i="2"/>
  <c r="CG342" i="2"/>
  <c r="CH342" i="2"/>
  <c r="CI342" i="2"/>
  <c r="CJ342" i="2"/>
  <c r="CV342" i="2"/>
  <c r="CX342" i="2"/>
  <c r="CY342" i="2"/>
  <c r="DH342" i="2"/>
  <c r="I343" i="2"/>
  <c r="J343" i="2"/>
  <c r="R343" i="2"/>
  <c r="S343" i="2"/>
  <c r="U343" i="2"/>
  <c r="W343" i="2"/>
  <c r="BK343" i="2" s="1"/>
  <c r="Y343" i="2"/>
  <c r="CF343" i="2" s="1"/>
  <c r="AG343" i="2"/>
  <c r="AI343" i="2" s="1"/>
  <c r="AH343" i="2"/>
  <c r="AK343" i="2"/>
  <c r="AM343" i="2"/>
  <c r="AO343" i="2"/>
  <c r="AP343" i="2"/>
  <c r="AV343" i="2"/>
  <c r="BG343" i="2"/>
  <c r="BH343" i="2"/>
  <c r="BI343" i="2" s="1"/>
  <c r="BO343" i="2"/>
  <c r="CB343" i="2"/>
  <c r="CE343" i="2"/>
  <c r="CH343" i="2"/>
  <c r="CI343" i="2"/>
  <c r="CV343" i="2"/>
  <c r="CY343" i="2" s="1"/>
  <c r="CW343" i="2"/>
  <c r="CX343" i="2"/>
  <c r="DH343" i="2"/>
  <c r="I344" i="2"/>
  <c r="J344" i="2" s="1"/>
  <c r="R344" i="2"/>
  <c r="S344" i="2"/>
  <c r="U344" i="2"/>
  <c r="CW344" i="2" s="1"/>
  <c r="W344" i="2"/>
  <c r="Y344" i="2"/>
  <c r="Z344" i="2"/>
  <c r="AA344" i="2"/>
  <c r="AG344" i="2"/>
  <c r="AH344" i="2"/>
  <c r="AI344" i="2"/>
  <c r="AK344" i="2"/>
  <c r="AM344" i="2"/>
  <c r="AO344" i="2"/>
  <c r="AP344" i="2"/>
  <c r="AV344" i="2"/>
  <c r="BG344" i="2"/>
  <c r="BH344" i="2"/>
  <c r="BI344" i="2"/>
  <c r="BJ344" i="2"/>
  <c r="BK344" i="2"/>
  <c r="BL344" i="2"/>
  <c r="BM344" i="2"/>
  <c r="BN344" i="2"/>
  <c r="BO344" i="2"/>
  <c r="BP344" i="2"/>
  <c r="BQ344" i="2"/>
  <c r="CB344" i="2"/>
  <c r="CE344" i="2"/>
  <c r="CF344" i="2"/>
  <c r="CG344" i="2"/>
  <c r="CH344" i="2"/>
  <c r="CI344" i="2"/>
  <c r="CJ344" i="2"/>
  <c r="CV344" i="2"/>
  <c r="CX344" i="2"/>
  <c r="CY344" i="2"/>
  <c r="DH344" i="2"/>
  <c r="I345" i="2"/>
  <c r="J345" i="2"/>
  <c r="R345" i="2"/>
  <c r="S345" i="2"/>
  <c r="U345" i="2"/>
  <c r="W345" i="2"/>
  <c r="Y345" i="2"/>
  <c r="CF345" i="2" s="1"/>
  <c r="AG345" i="2"/>
  <c r="AI345" i="2" s="1"/>
  <c r="AH345" i="2"/>
  <c r="AK345" i="2"/>
  <c r="AM345" i="2"/>
  <c r="AO345" i="2"/>
  <c r="AP345" i="2"/>
  <c r="AV345" i="2"/>
  <c r="BG345" i="2"/>
  <c r="BH345" i="2"/>
  <c r="BO345" i="2"/>
  <c r="CB345" i="2"/>
  <c r="CE345" i="2"/>
  <c r="CH345" i="2"/>
  <c r="CI345" i="2"/>
  <c r="CV345" i="2"/>
  <c r="CY345" i="2" s="1"/>
  <c r="CW345" i="2"/>
  <c r="CX345" i="2"/>
  <c r="DH345" i="2"/>
  <c r="I346" i="2"/>
  <c r="J346" i="2" s="1"/>
  <c r="R346" i="2"/>
  <c r="S346" i="2"/>
  <c r="U346" i="2"/>
  <c r="CW346" i="2" s="1"/>
  <c r="W346" i="2"/>
  <c r="Y346" i="2"/>
  <c r="Z346" i="2"/>
  <c r="AA346" i="2"/>
  <c r="AG346" i="2"/>
  <c r="AH346" i="2"/>
  <c r="AI346" i="2"/>
  <c r="AK346" i="2"/>
  <c r="AM346" i="2"/>
  <c r="AO346" i="2"/>
  <c r="AP346" i="2"/>
  <c r="AV346" i="2"/>
  <c r="BG346" i="2"/>
  <c r="BH346" i="2"/>
  <c r="BI346" i="2"/>
  <c r="BJ346" i="2"/>
  <c r="BK346" i="2"/>
  <c r="BL346" i="2"/>
  <c r="BM346" i="2"/>
  <c r="BN346" i="2"/>
  <c r="BO346" i="2"/>
  <c r="BP346" i="2"/>
  <c r="BQ346" i="2"/>
  <c r="CB346" i="2"/>
  <c r="CE346" i="2"/>
  <c r="CF346" i="2"/>
  <c r="CG346" i="2"/>
  <c r="CH346" i="2"/>
  <c r="CI346" i="2"/>
  <c r="CJ346" i="2"/>
  <c r="CV346" i="2"/>
  <c r="CX346" i="2"/>
  <c r="CY346" i="2"/>
  <c r="DH346" i="2"/>
  <c r="I347" i="2"/>
  <c r="J347" i="2"/>
  <c r="R347" i="2"/>
  <c r="S347" i="2"/>
  <c r="U347" i="2"/>
  <c r="W347" i="2"/>
  <c r="Y347" i="2"/>
  <c r="CF347" i="2" s="1"/>
  <c r="AG347" i="2"/>
  <c r="AI347" i="2" s="1"/>
  <c r="AH347" i="2"/>
  <c r="AK347" i="2"/>
  <c r="AM347" i="2"/>
  <c r="AO347" i="2"/>
  <c r="AP347" i="2"/>
  <c r="AV347" i="2"/>
  <c r="BG347" i="2"/>
  <c r="BH347" i="2"/>
  <c r="BI347" i="2" s="1"/>
  <c r="BO347" i="2"/>
  <c r="CB347" i="2"/>
  <c r="CE347" i="2"/>
  <c r="CH347" i="2"/>
  <c r="CI347" i="2"/>
  <c r="CV347" i="2"/>
  <c r="CY347" i="2" s="1"/>
  <c r="CW347" i="2"/>
  <c r="CX347" i="2"/>
  <c r="DH347" i="2"/>
  <c r="I348" i="2"/>
  <c r="J348" i="2" s="1"/>
  <c r="R348" i="2"/>
  <c r="S348" i="2"/>
  <c r="U348" i="2"/>
  <c r="CW348" i="2" s="1"/>
  <c r="W348" i="2"/>
  <c r="Y348" i="2"/>
  <c r="Z348" i="2"/>
  <c r="AA348" i="2"/>
  <c r="AG348" i="2"/>
  <c r="AH348" i="2"/>
  <c r="AI348" i="2"/>
  <c r="AK348" i="2"/>
  <c r="AM348" i="2"/>
  <c r="AO348" i="2"/>
  <c r="AP348" i="2"/>
  <c r="AV348" i="2"/>
  <c r="BG348" i="2"/>
  <c r="BH348" i="2"/>
  <c r="BI348" i="2"/>
  <c r="BJ348" i="2"/>
  <c r="BK348" i="2"/>
  <c r="BL348" i="2"/>
  <c r="BM348" i="2"/>
  <c r="BN348" i="2"/>
  <c r="BO348" i="2"/>
  <c r="BP348" i="2"/>
  <c r="BQ348" i="2"/>
  <c r="CD348" i="2" s="1"/>
  <c r="CB348" i="2"/>
  <c r="CE348" i="2"/>
  <c r="CF348" i="2"/>
  <c r="CG348" i="2"/>
  <c r="CH348" i="2"/>
  <c r="CI348" i="2"/>
  <c r="CJ348" i="2"/>
  <c r="CK348" i="2"/>
  <c r="CV348" i="2"/>
  <c r="CX348" i="2"/>
  <c r="CY348" i="2"/>
  <c r="DH348" i="2"/>
  <c r="I349" i="2"/>
  <c r="J349" i="2"/>
  <c r="R349" i="2"/>
  <c r="S349" i="2"/>
  <c r="U349" i="2"/>
  <c r="W349" i="2"/>
  <c r="BK349" i="2" s="1"/>
  <c r="Y349" i="2"/>
  <c r="CI349" i="2" s="1"/>
  <c r="AG349" i="2"/>
  <c r="AI349" i="2" s="1"/>
  <c r="AH349" i="2"/>
  <c r="AK349" i="2"/>
  <c r="AM349" i="2"/>
  <c r="AO349" i="2"/>
  <c r="AP349" i="2"/>
  <c r="AV349" i="2"/>
  <c r="BG349" i="2"/>
  <c r="BH349" i="2"/>
  <c r="BI349" i="2" s="1"/>
  <c r="BL349" i="2"/>
  <c r="BO349" i="2"/>
  <c r="BP349" i="2"/>
  <c r="CB349" i="2"/>
  <c r="CE349" i="2"/>
  <c r="CH349" i="2"/>
  <c r="CV349" i="2"/>
  <c r="CY349" i="2" s="1"/>
  <c r="CW349" i="2"/>
  <c r="CX349" i="2"/>
  <c r="DH349" i="2"/>
  <c r="I350" i="2"/>
  <c r="J350" i="2" s="1"/>
  <c r="R350" i="2"/>
  <c r="S350" i="2"/>
  <c r="U350" i="2"/>
  <c r="CW350" i="2" s="1"/>
  <c r="W350" i="2"/>
  <c r="Y350" i="2"/>
  <c r="Z350" i="2"/>
  <c r="AA350" i="2"/>
  <c r="AG350" i="2"/>
  <c r="AH350" i="2"/>
  <c r="AI350" i="2"/>
  <c r="AK350" i="2"/>
  <c r="AM350" i="2"/>
  <c r="AO350" i="2"/>
  <c r="AP350" i="2"/>
  <c r="AV350" i="2"/>
  <c r="BG350" i="2"/>
  <c r="BH350" i="2"/>
  <c r="BI350" i="2"/>
  <c r="BJ350" i="2"/>
  <c r="BK350" i="2"/>
  <c r="BL350" i="2"/>
  <c r="BM350" i="2"/>
  <c r="BN350" i="2"/>
  <c r="BO350" i="2"/>
  <c r="BP350" i="2"/>
  <c r="BQ350" i="2"/>
  <c r="CD350" i="2" s="1"/>
  <c r="CB350" i="2"/>
  <c r="CE350" i="2"/>
  <c r="CF350" i="2"/>
  <c r="CG350" i="2"/>
  <c r="CH350" i="2"/>
  <c r="CI350" i="2"/>
  <c r="CJ350" i="2"/>
  <c r="CK350" i="2"/>
  <c r="CV350" i="2"/>
  <c r="CX350" i="2"/>
  <c r="CY350" i="2"/>
  <c r="DH350" i="2"/>
  <c r="I351" i="2"/>
  <c r="J351" i="2"/>
  <c r="R351" i="2"/>
  <c r="S351" i="2"/>
  <c r="U351" i="2"/>
  <c r="W351" i="2"/>
  <c r="BK351" i="2" s="1"/>
  <c r="Y351" i="2"/>
  <c r="CI351" i="2" s="1"/>
  <c r="AG351" i="2"/>
  <c r="AI351" i="2" s="1"/>
  <c r="AH351" i="2"/>
  <c r="AK351" i="2"/>
  <c r="AM351" i="2"/>
  <c r="AO351" i="2"/>
  <c r="AP351" i="2"/>
  <c r="AV351" i="2"/>
  <c r="BG351" i="2"/>
  <c r="BH351" i="2"/>
  <c r="BI351" i="2" s="1"/>
  <c r="BL351" i="2"/>
  <c r="BO351" i="2"/>
  <c r="BP351" i="2"/>
  <c r="CB351" i="2"/>
  <c r="CE351" i="2"/>
  <c r="CH351" i="2"/>
  <c r="CV351" i="2"/>
  <c r="CY351" i="2" s="1"/>
  <c r="CW351" i="2"/>
  <c r="CX351" i="2"/>
  <c r="DH351" i="2"/>
  <c r="I352" i="2"/>
  <c r="J352" i="2" s="1"/>
  <c r="R352" i="2"/>
  <c r="S352" i="2"/>
  <c r="U352" i="2"/>
  <c r="CW352" i="2" s="1"/>
  <c r="W352" i="2"/>
  <c r="Y352" i="2"/>
  <c r="Z352" i="2"/>
  <c r="AA352" i="2"/>
  <c r="AG352" i="2"/>
  <c r="AH352" i="2"/>
  <c r="AI352" i="2"/>
  <c r="AK352" i="2"/>
  <c r="AM352" i="2"/>
  <c r="AO352" i="2"/>
  <c r="AP352" i="2"/>
  <c r="AV352" i="2"/>
  <c r="BG352" i="2"/>
  <c r="BH352" i="2"/>
  <c r="BI352" i="2"/>
  <c r="BJ352" i="2"/>
  <c r="BK352" i="2"/>
  <c r="BL352" i="2"/>
  <c r="BM352" i="2"/>
  <c r="BN352" i="2"/>
  <c r="BO352" i="2"/>
  <c r="BP352" i="2"/>
  <c r="BQ352" i="2"/>
  <c r="CD352" i="2" s="1"/>
  <c r="CB352" i="2"/>
  <c r="CE352" i="2"/>
  <c r="CF352" i="2"/>
  <c r="CG352" i="2"/>
  <c r="CH352" i="2"/>
  <c r="CI352" i="2"/>
  <c r="CJ352" i="2"/>
  <c r="CK352" i="2"/>
  <c r="CV352" i="2"/>
  <c r="CX352" i="2"/>
  <c r="CY352" i="2"/>
  <c r="DH352" i="2"/>
  <c r="I353" i="2"/>
  <c r="J353" i="2"/>
  <c r="R353" i="2"/>
  <c r="S353" i="2"/>
  <c r="U353" i="2"/>
  <c r="W353" i="2"/>
  <c r="Y353" i="2"/>
  <c r="CI353" i="2" s="1"/>
  <c r="AG353" i="2"/>
  <c r="AI353" i="2" s="1"/>
  <c r="AH353" i="2"/>
  <c r="AK353" i="2"/>
  <c r="AM353" i="2"/>
  <c r="AO353" i="2"/>
  <c r="AP353" i="2"/>
  <c r="AV353" i="2"/>
  <c r="BG353" i="2"/>
  <c r="BH353" i="2"/>
  <c r="BI353" i="2" s="1"/>
  <c r="BK353" i="2"/>
  <c r="BL353" i="2"/>
  <c r="BO353" i="2"/>
  <c r="BP353" i="2"/>
  <c r="CB353" i="2"/>
  <c r="CE353" i="2"/>
  <c r="CH353" i="2"/>
  <c r="CV353" i="2"/>
  <c r="CY353" i="2" s="1"/>
  <c r="CW353" i="2"/>
  <c r="CX353" i="2"/>
  <c r="DH353" i="2"/>
  <c r="I354" i="2"/>
  <c r="J354" i="2" s="1"/>
  <c r="R354" i="2"/>
  <c r="S354" i="2"/>
  <c r="U354" i="2"/>
  <c r="CW354" i="2" s="1"/>
  <c r="W354" i="2"/>
  <c r="Y354" i="2"/>
  <c r="Z354" i="2"/>
  <c r="AA354" i="2"/>
  <c r="AG354" i="2"/>
  <c r="AH354" i="2"/>
  <c r="AI354" i="2"/>
  <c r="AK354" i="2"/>
  <c r="AM354" i="2"/>
  <c r="AO354" i="2"/>
  <c r="AP354" i="2"/>
  <c r="AV354" i="2"/>
  <c r="BG354" i="2"/>
  <c r="BH354" i="2"/>
  <c r="BI354" i="2"/>
  <c r="BJ354" i="2"/>
  <c r="BK354" i="2"/>
  <c r="BL354" i="2"/>
  <c r="BM354" i="2"/>
  <c r="BN354" i="2"/>
  <c r="BO354" i="2"/>
  <c r="BP354" i="2"/>
  <c r="BQ354" i="2"/>
  <c r="CD354" i="2" s="1"/>
  <c r="CB354" i="2"/>
  <c r="CE354" i="2"/>
  <c r="CF354" i="2"/>
  <c r="CG354" i="2"/>
  <c r="CH354" i="2"/>
  <c r="CI354" i="2"/>
  <c r="CJ354" i="2"/>
  <c r="CK354" i="2"/>
  <c r="CV354" i="2"/>
  <c r="CY354" i="2"/>
  <c r="DH354" i="2"/>
  <c r="I355" i="2"/>
  <c r="J355" i="2"/>
  <c r="R355" i="2"/>
  <c r="S355" i="2"/>
  <c r="U355" i="2"/>
  <c r="W355" i="2"/>
  <c r="Y355" i="2"/>
  <c r="CI355" i="2" s="1"/>
  <c r="AG355" i="2"/>
  <c r="AI355" i="2" s="1"/>
  <c r="AH355" i="2"/>
  <c r="AK355" i="2"/>
  <c r="AM355" i="2"/>
  <c r="AO355" i="2"/>
  <c r="AP355" i="2"/>
  <c r="AV355" i="2"/>
  <c r="BG355" i="2"/>
  <c r="BH355" i="2"/>
  <c r="BI355" i="2" s="1"/>
  <c r="BK355" i="2"/>
  <c r="BL355" i="2"/>
  <c r="BO355" i="2"/>
  <c r="BP355" i="2"/>
  <c r="CB355" i="2"/>
  <c r="CE355" i="2"/>
  <c r="CH355" i="2"/>
  <c r="CV355" i="2"/>
  <c r="CY355" i="2" s="1"/>
  <c r="CW355" i="2"/>
  <c r="CX355" i="2"/>
  <c r="DH355" i="2"/>
  <c r="I356" i="2"/>
  <c r="J356" i="2" s="1"/>
  <c r="R356" i="2"/>
  <c r="S356" i="2"/>
  <c r="U356" i="2"/>
  <c r="W356" i="2"/>
  <c r="Y356" i="2"/>
  <c r="CH356" i="2" s="1"/>
  <c r="Z356" i="2"/>
  <c r="AA356" i="2"/>
  <c r="AG356" i="2"/>
  <c r="AH356" i="2"/>
  <c r="AI356" i="2"/>
  <c r="AK356" i="2"/>
  <c r="AM356" i="2"/>
  <c r="AO356" i="2"/>
  <c r="AP356" i="2"/>
  <c r="AV356" i="2"/>
  <c r="BG356" i="2"/>
  <c r="BH356" i="2"/>
  <c r="BJ356" i="2" s="1"/>
  <c r="BI356" i="2"/>
  <c r="BK356" i="2"/>
  <c r="BL356" i="2"/>
  <c r="BM356" i="2"/>
  <c r="BN356" i="2"/>
  <c r="BO356" i="2"/>
  <c r="BP356" i="2"/>
  <c r="BQ356" i="2"/>
  <c r="CD356" i="2" s="1"/>
  <c r="CB356" i="2"/>
  <c r="CE356" i="2"/>
  <c r="CF356" i="2"/>
  <c r="CI356" i="2"/>
  <c r="CJ356" i="2"/>
  <c r="CV356" i="2"/>
  <c r="CW356" i="2"/>
  <c r="CX356" i="2"/>
  <c r="CY356" i="2"/>
  <c r="DH356" i="2"/>
  <c r="I357" i="2"/>
  <c r="J357" i="2"/>
  <c r="R357" i="2"/>
  <c r="S357" i="2"/>
  <c r="U357" i="2"/>
  <c r="CX357" i="2" s="1"/>
  <c r="W357" i="2"/>
  <c r="Z357" i="2" s="1"/>
  <c r="Y357" i="2"/>
  <c r="CF357" i="2" s="1"/>
  <c r="AG357" i="2"/>
  <c r="AI357" i="2" s="1"/>
  <c r="AH357" i="2"/>
  <c r="AK357" i="2"/>
  <c r="AM357" i="2"/>
  <c r="AO357" i="2"/>
  <c r="AP357" i="2"/>
  <c r="AV357" i="2"/>
  <c r="BG357" i="2"/>
  <c r="AA357" i="2" s="1"/>
  <c r="BH357" i="2"/>
  <c r="BI357" i="2" s="1"/>
  <c r="BK357" i="2"/>
  <c r="BO357" i="2"/>
  <c r="CB357" i="2"/>
  <c r="CE357" i="2"/>
  <c r="CG357" i="2"/>
  <c r="CH357" i="2"/>
  <c r="CI357" i="2"/>
  <c r="CV357" i="2"/>
  <c r="CY357" i="2" s="1"/>
  <c r="DH357" i="2"/>
  <c r="I358" i="2"/>
  <c r="J358" i="2" s="1"/>
  <c r="R358" i="2"/>
  <c r="S358" i="2"/>
  <c r="U358" i="2"/>
  <c r="W358" i="2"/>
  <c r="Y358" i="2"/>
  <c r="CH358" i="2" s="1"/>
  <c r="Z358" i="2"/>
  <c r="AA358" i="2"/>
  <c r="AG358" i="2"/>
  <c r="AH358" i="2"/>
  <c r="AI358" i="2"/>
  <c r="AK358" i="2"/>
  <c r="AM358" i="2"/>
  <c r="AO358" i="2"/>
  <c r="AP358" i="2"/>
  <c r="AV358" i="2"/>
  <c r="BG358" i="2"/>
  <c r="BH358" i="2"/>
  <c r="BJ358" i="2" s="1"/>
  <c r="BI358" i="2"/>
  <c r="BK358" i="2"/>
  <c r="BL358" i="2"/>
  <c r="BM358" i="2"/>
  <c r="BN358" i="2"/>
  <c r="BO358" i="2"/>
  <c r="BP358" i="2"/>
  <c r="BQ358" i="2"/>
  <c r="CD358" i="2" s="1"/>
  <c r="CB358" i="2"/>
  <c r="CE358" i="2"/>
  <c r="CF358" i="2"/>
  <c r="CI358" i="2"/>
  <c r="CJ358" i="2"/>
  <c r="CV358" i="2"/>
  <c r="CW358" i="2"/>
  <c r="CX358" i="2"/>
  <c r="CY358" i="2"/>
  <c r="DH358" i="2"/>
  <c r="I359" i="2"/>
  <c r="J359" i="2"/>
  <c r="R359" i="2"/>
  <c r="S359" i="2"/>
  <c r="U359" i="2"/>
  <c r="CX359" i="2" s="1"/>
  <c r="W359" i="2"/>
  <c r="Z359" i="2" s="1"/>
  <c r="Y359" i="2"/>
  <c r="CF359" i="2" s="1"/>
  <c r="AG359" i="2"/>
  <c r="AI359" i="2" s="1"/>
  <c r="AH359" i="2"/>
  <c r="AK359" i="2"/>
  <c r="AM359" i="2"/>
  <c r="AO359" i="2"/>
  <c r="AP359" i="2"/>
  <c r="AV359" i="2"/>
  <c r="BG359" i="2"/>
  <c r="AA359" i="2" s="1"/>
  <c r="BH359" i="2"/>
  <c r="BI359" i="2" s="1"/>
  <c r="BK359" i="2"/>
  <c r="BO359" i="2"/>
  <c r="CB359" i="2"/>
  <c r="CE359" i="2"/>
  <c r="CG359" i="2"/>
  <c r="CH359" i="2"/>
  <c r="CI359" i="2"/>
  <c r="CV359" i="2"/>
  <c r="CY359" i="2" s="1"/>
  <c r="DH359" i="2"/>
  <c r="I360" i="2"/>
  <c r="J360" i="2" s="1"/>
  <c r="R360" i="2"/>
  <c r="S360" i="2"/>
  <c r="U360" i="2"/>
  <c r="W360" i="2"/>
  <c r="Y360" i="2"/>
  <c r="CH360" i="2" s="1"/>
  <c r="Z360" i="2"/>
  <c r="AA360" i="2"/>
  <c r="AG360" i="2"/>
  <c r="AH360" i="2"/>
  <c r="AI360" i="2"/>
  <c r="AK360" i="2"/>
  <c r="AM360" i="2"/>
  <c r="AO360" i="2"/>
  <c r="AP360" i="2"/>
  <c r="AV360" i="2"/>
  <c r="BG360" i="2"/>
  <c r="BH360" i="2"/>
  <c r="BJ360" i="2" s="1"/>
  <c r="BI360" i="2"/>
  <c r="BK360" i="2"/>
  <c r="BL360" i="2"/>
  <c r="BM360" i="2"/>
  <c r="BN360" i="2"/>
  <c r="BO360" i="2"/>
  <c r="BP360" i="2"/>
  <c r="BQ360" i="2"/>
  <c r="CD360" i="2" s="1"/>
  <c r="CB360" i="2"/>
  <c r="CE360" i="2"/>
  <c r="CF360" i="2"/>
  <c r="CI360" i="2"/>
  <c r="CJ360" i="2"/>
  <c r="CV360" i="2"/>
  <c r="CW360" i="2"/>
  <c r="CX360" i="2"/>
  <c r="CY360" i="2"/>
  <c r="DH360" i="2"/>
  <c r="I361" i="2"/>
  <c r="J361" i="2"/>
  <c r="R361" i="2"/>
  <c r="S361" i="2"/>
  <c r="U361" i="2"/>
  <c r="CX361" i="2" s="1"/>
  <c r="W361" i="2"/>
  <c r="Z361" i="2" s="1"/>
  <c r="Y361" i="2"/>
  <c r="CF361" i="2" s="1"/>
  <c r="AG361" i="2"/>
  <c r="AI361" i="2" s="1"/>
  <c r="AH361" i="2"/>
  <c r="AK361" i="2"/>
  <c r="AM361" i="2"/>
  <c r="AO361" i="2"/>
  <c r="AP361" i="2"/>
  <c r="AV361" i="2"/>
  <c r="BG361" i="2"/>
  <c r="AA361" i="2" s="1"/>
  <c r="BH361" i="2"/>
  <c r="BI361" i="2" s="1"/>
  <c r="BK361" i="2"/>
  <c r="BO361" i="2"/>
  <c r="CB361" i="2"/>
  <c r="CE361" i="2"/>
  <c r="CG361" i="2"/>
  <c r="CH361" i="2"/>
  <c r="CI361" i="2"/>
  <c r="CV361" i="2"/>
  <c r="CY361" i="2" s="1"/>
  <c r="DH361" i="2"/>
  <c r="I362" i="2"/>
  <c r="J362" i="2" s="1"/>
  <c r="R362" i="2"/>
  <c r="S362" i="2"/>
  <c r="U362" i="2"/>
  <c r="W362" i="2"/>
  <c r="Y362" i="2"/>
  <c r="CH362" i="2" s="1"/>
  <c r="Z362" i="2"/>
  <c r="AA362" i="2"/>
  <c r="AG362" i="2"/>
  <c r="AH362" i="2"/>
  <c r="AI362" i="2"/>
  <c r="AK362" i="2"/>
  <c r="AM362" i="2"/>
  <c r="AO362" i="2"/>
  <c r="AP362" i="2"/>
  <c r="AV362" i="2"/>
  <c r="BG362" i="2"/>
  <c r="BH362" i="2"/>
  <c r="BJ362" i="2" s="1"/>
  <c r="BI362" i="2"/>
  <c r="BK362" i="2"/>
  <c r="BL362" i="2"/>
  <c r="BM362" i="2"/>
  <c r="BN362" i="2"/>
  <c r="BO362" i="2"/>
  <c r="BP362" i="2"/>
  <c r="BQ362" i="2"/>
  <c r="CD362" i="2" s="1"/>
  <c r="CB362" i="2"/>
  <c r="CE362" i="2"/>
  <c r="CF362" i="2"/>
  <c r="CI362" i="2"/>
  <c r="CJ362" i="2"/>
  <c r="CV362" i="2"/>
  <c r="CW362" i="2"/>
  <c r="CX362" i="2"/>
  <c r="CY362" i="2"/>
  <c r="DH362" i="2"/>
  <c r="I363" i="2"/>
  <c r="J363" i="2"/>
  <c r="R363" i="2"/>
  <c r="S363" i="2"/>
  <c r="U363" i="2"/>
  <c r="CX363" i="2" s="1"/>
  <c r="W363" i="2"/>
  <c r="Z363" i="2" s="1"/>
  <c r="Y363" i="2"/>
  <c r="CF363" i="2" s="1"/>
  <c r="AG363" i="2"/>
  <c r="AI363" i="2" s="1"/>
  <c r="AH363" i="2"/>
  <c r="AK363" i="2"/>
  <c r="AM363" i="2"/>
  <c r="AO363" i="2"/>
  <c r="AP363" i="2"/>
  <c r="AV363" i="2"/>
  <c r="BG363" i="2"/>
  <c r="AA363" i="2" s="1"/>
  <c r="BH363" i="2"/>
  <c r="BI363" i="2" s="1"/>
  <c r="BK363" i="2"/>
  <c r="BO363" i="2"/>
  <c r="CB363" i="2"/>
  <c r="CE363" i="2"/>
  <c r="CG363" i="2"/>
  <c r="CH363" i="2"/>
  <c r="CI363" i="2"/>
  <c r="CV363" i="2"/>
  <c r="CY363" i="2" s="1"/>
  <c r="DH363" i="2"/>
  <c r="I364" i="2"/>
  <c r="J364" i="2" s="1"/>
  <c r="R364" i="2"/>
  <c r="S364" i="2"/>
  <c r="U364" i="2"/>
  <c r="W364" i="2"/>
  <c r="Y364" i="2"/>
  <c r="CH364" i="2" s="1"/>
  <c r="Z364" i="2"/>
  <c r="AA364" i="2"/>
  <c r="AG364" i="2"/>
  <c r="AH364" i="2"/>
  <c r="AI364" i="2"/>
  <c r="AK364" i="2"/>
  <c r="AM364" i="2"/>
  <c r="AO364" i="2"/>
  <c r="AP364" i="2"/>
  <c r="AV364" i="2"/>
  <c r="BG364" i="2"/>
  <c r="BH364" i="2"/>
  <c r="BJ364" i="2" s="1"/>
  <c r="BI364" i="2"/>
  <c r="BK364" i="2"/>
  <c r="BL364" i="2"/>
  <c r="BM364" i="2"/>
  <c r="BN364" i="2"/>
  <c r="BO364" i="2"/>
  <c r="BP364" i="2"/>
  <c r="BQ364" i="2"/>
  <c r="CD364" i="2" s="1"/>
  <c r="CB364" i="2"/>
  <c r="CE364" i="2"/>
  <c r="CF364" i="2"/>
  <c r="CI364" i="2"/>
  <c r="CJ364" i="2"/>
  <c r="CV364" i="2"/>
  <c r="CW364" i="2"/>
  <c r="CX364" i="2"/>
  <c r="CY364" i="2"/>
  <c r="DH364" i="2"/>
  <c r="I365" i="2"/>
  <c r="J365" i="2"/>
  <c r="R365" i="2"/>
  <c r="S365" i="2"/>
  <c r="U365" i="2"/>
  <c r="CX365" i="2" s="1"/>
  <c r="W365" i="2"/>
  <c r="Z365" i="2" s="1"/>
  <c r="Y365" i="2"/>
  <c r="CF365" i="2" s="1"/>
  <c r="AG365" i="2"/>
  <c r="AI365" i="2" s="1"/>
  <c r="AH365" i="2"/>
  <c r="AK365" i="2"/>
  <c r="AM365" i="2"/>
  <c r="AO365" i="2"/>
  <c r="AP365" i="2"/>
  <c r="AV365" i="2"/>
  <c r="BG365" i="2"/>
  <c r="AA365" i="2" s="1"/>
  <c r="BH365" i="2"/>
  <c r="BI365" i="2" s="1"/>
  <c r="BK365" i="2"/>
  <c r="BO365" i="2"/>
  <c r="CB365" i="2"/>
  <c r="CE365" i="2"/>
  <c r="CG365" i="2"/>
  <c r="CH365" i="2"/>
  <c r="CI365" i="2"/>
  <c r="CV365" i="2"/>
  <c r="CY365" i="2" s="1"/>
  <c r="DH365" i="2"/>
  <c r="I366" i="2"/>
  <c r="J366" i="2" s="1"/>
  <c r="R366" i="2"/>
  <c r="S366" i="2"/>
  <c r="U366" i="2"/>
  <c r="W366" i="2"/>
  <c r="Y366" i="2"/>
  <c r="CH366" i="2" s="1"/>
  <c r="Z366" i="2"/>
  <c r="AA366" i="2"/>
  <c r="AG366" i="2"/>
  <c r="AH366" i="2"/>
  <c r="AI366" i="2"/>
  <c r="AK366" i="2"/>
  <c r="AM366" i="2"/>
  <c r="AO366" i="2"/>
  <c r="AP366" i="2"/>
  <c r="AV366" i="2"/>
  <c r="BG366" i="2"/>
  <c r="BH366" i="2"/>
  <c r="BJ366" i="2" s="1"/>
  <c r="BI366" i="2"/>
  <c r="BK366" i="2"/>
  <c r="BL366" i="2"/>
  <c r="BM366" i="2"/>
  <c r="BN366" i="2"/>
  <c r="BO366" i="2"/>
  <c r="BP366" i="2"/>
  <c r="BQ366" i="2"/>
  <c r="CD366" i="2" s="1"/>
  <c r="CB366" i="2"/>
  <c r="CE366" i="2"/>
  <c r="CF366" i="2"/>
  <c r="CI366" i="2"/>
  <c r="CJ366" i="2"/>
  <c r="CV366" i="2"/>
  <c r="CW366" i="2"/>
  <c r="CX366" i="2"/>
  <c r="CY366" i="2"/>
  <c r="DH366" i="2"/>
  <c r="I367" i="2"/>
  <c r="J367" i="2"/>
  <c r="R367" i="2"/>
  <c r="S367" i="2"/>
  <c r="U367" i="2"/>
  <c r="CX367" i="2" s="1"/>
  <c r="W367" i="2"/>
  <c r="Z367" i="2" s="1"/>
  <c r="Y367" i="2"/>
  <c r="CF367" i="2" s="1"/>
  <c r="AG367" i="2"/>
  <c r="AI367" i="2" s="1"/>
  <c r="AH367" i="2"/>
  <c r="AK367" i="2"/>
  <c r="AM367" i="2"/>
  <c r="AO367" i="2"/>
  <c r="AP367" i="2"/>
  <c r="AV367" i="2"/>
  <c r="BG367" i="2"/>
  <c r="AA367" i="2" s="1"/>
  <c r="BH367" i="2"/>
  <c r="BI367" i="2" s="1"/>
  <c r="BK367" i="2"/>
  <c r="BO367" i="2"/>
  <c r="CB367" i="2"/>
  <c r="CE367" i="2"/>
  <c r="CG367" i="2"/>
  <c r="CH367" i="2"/>
  <c r="CI367" i="2"/>
  <c r="CV367" i="2"/>
  <c r="CY367" i="2" s="1"/>
  <c r="DH367" i="2"/>
  <c r="I368" i="2"/>
  <c r="J368" i="2" s="1"/>
  <c r="R368" i="2"/>
  <c r="S368" i="2"/>
  <c r="U368" i="2"/>
  <c r="W368" i="2"/>
  <c r="Y368" i="2"/>
  <c r="CH368" i="2" s="1"/>
  <c r="Z368" i="2"/>
  <c r="AA368" i="2"/>
  <c r="AG368" i="2"/>
  <c r="AH368" i="2"/>
  <c r="AI368" i="2"/>
  <c r="AK368" i="2"/>
  <c r="AM368" i="2"/>
  <c r="AO368" i="2"/>
  <c r="AP368" i="2"/>
  <c r="AV368" i="2"/>
  <c r="BG368" i="2"/>
  <c r="BH368" i="2"/>
  <c r="BJ368" i="2" s="1"/>
  <c r="BI368" i="2"/>
  <c r="BK368" i="2"/>
  <c r="BL368" i="2"/>
  <c r="BM368" i="2"/>
  <c r="BN368" i="2"/>
  <c r="BO368" i="2"/>
  <c r="BP368" i="2"/>
  <c r="BQ368" i="2"/>
  <c r="CD368" i="2" s="1"/>
  <c r="CB368" i="2"/>
  <c r="CE368" i="2"/>
  <c r="CF368" i="2"/>
  <c r="CI368" i="2"/>
  <c r="CJ368" i="2"/>
  <c r="CV368" i="2"/>
  <c r="CW368" i="2"/>
  <c r="CX368" i="2"/>
  <c r="CY368" i="2"/>
  <c r="DH368" i="2"/>
  <c r="I369" i="2"/>
  <c r="J369" i="2"/>
  <c r="R369" i="2"/>
  <c r="S369" i="2"/>
  <c r="U369" i="2"/>
  <c r="CX369" i="2" s="1"/>
  <c r="W369" i="2"/>
  <c r="Z369" i="2" s="1"/>
  <c r="Y369" i="2"/>
  <c r="CF369" i="2" s="1"/>
  <c r="AG369" i="2"/>
  <c r="AI369" i="2" s="1"/>
  <c r="AH369" i="2"/>
  <c r="AK369" i="2"/>
  <c r="AM369" i="2"/>
  <c r="AO369" i="2"/>
  <c r="AP369" i="2"/>
  <c r="AV369" i="2"/>
  <c r="BG369" i="2"/>
  <c r="AA369" i="2" s="1"/>
  <c r="BH369" i="2"/>
  <c r="BI369" i="2" s="1"/>
  <c r="BK369" i="2"/>
  <c r="BO369" i="2"/>
  <c r="CB369" i="2"/>
  <c r="CE369" i="2"/>
  <c r="CG369" i="2"/>
  <c r="CH369" i="2"/>
  <c r="CI369" i="2"/>
  <c r="CV369" i="2"/>
  <c r="CY369" i="2" s="1"/>
  <c r="DH369" i="2"/>
  <c r="I370" i="2"/>
  <c r="J370" i="2" s="1"/>
  <c r="R370" i="2"/>
  <c r="S370" i="2"/>
  <c r="U370" i="2"/>
  <c r="W370" i="2"/>
  <c r="Y370" i="2"/>
  <c r="CH370" i="2" s="1"/>
  <c r="Z370" i="2"/>
  <c r="AA370" i="2"/>
  <c r="AG370" i="2"/>
  <c r="AH370" i="2"/>
  <c r="AI370" i="2"/>
  <c r="AK370" i="2"/>
  <c r="AM370" i="2"/>
  <c r="AO370" i="2"/>
  <c r="AP370" i="2"/>
  <c r="AV370" i="2"/>
  <c r="BG370" i="2"/>
  <c r="BH370" i="2"/>
  <c r="BJ370" i="2" s="1"/>
  <c r="BI370" i="2"/>
  <c r="BK370" i="2"/>
  <c r="BL370" i="2"/>
  <c r="BM370" i="2"/>
  <c r="BN370" i="2"/>
  <c r="BO370" i="2"/>
  <c r="BP370" i="2"/>
  <c r="BQ370" i="2"/>
  <c r="CD370" i="2" s="1"/>
  <c r="CB370" i="2"/>
  <c r="CE370" i="2"/>
  <c r="CF370" i="2"/>
  <c r="CI370" i="2"/>
  <c r="CJ370" i="2"/>
  <c r="CV370" i="2"/>
  <c r="CW370" i="2"/>
  <c r="CX370" i="2"/>
  <c r="CY370" i="2"/>
  <c r="DH370" i="2"/>
  <c r="I371" i="2"/>
  <c r="J371" i="2"/>
  <c r="R371" i="2"/>
  <c r="S371" i="2"/>
  <c r="U371" i="2"/>
  <c r="CX371" i="2" s="1"/>
  <c r="W371" i="2"/>
  <c r="Z371" i="2" s="1"/>
  <c r="Y371" i="2"/>
  <c r="CF371" i="2" s="1"/>
  <c r="AG371" i="2"/>
  <c r="AI371" i="2" s="1"/>
  <c r="AH371" i="2"/>
  <c r="AK371" i="2"/>
  <c r="AM371" i="2"/>
  <c r="AO371" i="2"/>
  <c r="AP371" i="2"/>
  <c r="AV371" i="2"/>
  <c r="BG371" i="2"/>
  <c r="AA371" i="2" s="1"/>
  <c r="BH371" i="2"/>
  <c r="BI371" i="2" s="1"/>
  <c r="BK371" i="2"/>
  <c r="BO371" i="2"/>
  <c r="CB371" i="2"/>
  <c r="CE371" i="2"/>
  <c r="CG371" i="2"/>
  <c r="CH371" i="2"/>
  <c r="CI371" i="2"/>
  <c r="CV371" i="2"/>
  <c r="CY371" i="2" s="1"/>
  <c r="DH371" i="2"/>
  <c r="I372" i="2"/>
  <c r="J372" i="2" s="1"/>
  <c r="R372" i="2"/>
  <c r="S372" i="2"/>
  <c r="U372" i="2"/>
  <c r="W372" i="2"/>
  <c r="Y372" i="2"/>
  <c r="CH372" i="2" s="1"/>
  <c r="Z372" i="2"/>
  <c r="AA372" i="2"/>
  <c r="AG372" i="2"/>
  <c r="AH372" i="2"/>
  <c r="AI372" i="2"/>
  <c r="AK372" i="2"/>
  <c r="AM372" i="2"/>
  <c r="AO372" i="2"/>
  <c r="AP372" i="2"/>
  <c r="AV372" i="2"/>
  <c r="BG372" i="2"/>
  <c r="BH372" i="2"/>
  <c r="BJ372" i="2" s="1"/>
  <c r="BI372" i="2"/>
  <c r="BK372" i="2"/>
  <c r="BL372" i="2"/>
  <c r="BM372" i="2"/>
  <c r="BN372" i="2"/>
  <c r="BO372" i="2"/>
  <c r="BP372" i="2"/>
  <c r="BQ372" i="2"/>
  <c r="CD372" i="2" s="1"/>
  <c r="CB372" i="2"/>
  <c r="CE372" i="2"/>
  <c r="CF372" i="2"/>
  <c r="CI372" i="2"/>
  <c r="CJ372" i="2"/>
  <c r="CV372" i="2"/>
  <c r="CW372" i="2"/>
  <c r="CX372" i="2"/>
  <c r="CY372" i="2"/>
  <c r="DH372" i="2"/>
  <c r="I373" i="2"/>
  <c r="J373" i="2"/>
  <c r="R373" i="2"/>
  <c r="S373" i="2"/>
  <c r="U373" i="2"/>
  <c r="CX373" i="2" s="1"/>
  <c r="W373" i="2"/>
  <c r="Z373" i="2" s="1"/>
  <c r="Y373" i="2"/>
  <c r="CF373" i="2" s="1"/>
  <c r="AG373" i="2"/>
  <c r="AI373" i="2" s="1"/>
  <c r="AH373" i="2"/>
  <c r="AK373" i="2"/>
  <c r="AM373" i="2"/>
  <c r="AO373" i="2"/>
  <c r="AP373" i="2"/>
  <c r="AV373" i="2"/>
  <c r="BG373" i="2"/>
  <c r="AA373" i="2" s="1"/>
  <c r="BH373" i="2"/>
  <c r="BI373" i="2" s="1"/>
  <c r="BK373" i="2"/>
  <c r="BO373" i="2"/>
  <c r="CB373" i="2"/>
  <c r="CE373" i="2"/>
  <c r="CG373" i="2"/>
  <c r="CH373" i="2"/>
  <c r="CI373" i="2"/>
  <c r="CV373" i="2"/>
  <c r="CY373" i="2" s="1"/>
  <c r="DH373" i="2"/>
  <c r="I374" i="2"/>
  <c r="J374" i="2" s="1"/>
  <c r="R374" i="2"/>
  <c r="S374" i="2"/>
  <c r="U374" i="2"/>
  <c r="W374" i="2"/>
  <c r="Y374" i="2"/>
  <c r="CH374" i="2" s="1"/>
  <c r="Z374" i="2"/>
  <c r="AA374" i="2"/>
  <c r="AG374" i="2"/>
  <c r="AH374" i="2"/>
  <c r="AI374" i="2"/>
  <c r="AK374" i="2"/>
  <c r="AM374" i="2"/>
  <c r="AO374" i="2"/>
  <c r="AP374" i="2"/>
  <c r="AV374" i="2"/>
  <c r="BG374" i="2"/>
  <c r="BH374" i="2"/>
  <c r="BJ374" i="2" s="1"/>
  <c r="BI374" i="2"/>
  <c r="BK374" i="2"/>
  <c r="BL374" i="2"/>
  <c r="BM374" i="2"/>
  <c r="BN374" i="2"/>
  <c r="BO374" i="2"/>
  <c r="BP374" i="2"/>
  <c r="BQ374" i="2"/>
  <c r="CD374" i="2" s="1"/>
  <c r="CB374" i="2"/>
  <c r="CE374" i="2"/>
  <c r="CF374" i="2"/>
  <c r="CI374" i="2"/>
  <c r="CJ374" i="2"/>
  <c r="CV374" i="2"/>
  <c r="CW374" i="2"/>
  <c r="CX374" i="2"/>
  <c r="CY374" i="2"/>
  <c r="DH374" i="2"/>
  <c r="I375" i="2"/>
  <c r="J375" i="2"/>
  <c r="R375" i="2"/>
  <c r="S375" i="2"/>
  <c r="U375" i="2"/>
  <c r="CX375" i="2" s="1"/>
  <c r="W375" i="2"/>
  <c r="Z375" i="2" s="1"/>
  <c r="Y375" i="2"/>
  <c r="CF375" i="2" s="1"/>
  <c r="AG375" i="2"/>
  <c r="AI375" i="2" s="1"/>
  <c r="AH375" i="2"/>
  <c r="AK375" i="2"/>
  <c r="AM375" i="2"/>
  <c r="AO375" i="2"/>
  <c r="AP375" i="2"/>
  <c r="AV375" i="2"/>
  <c r="BG375" i="2"/>
  <c r="AA375" i="2" s="1"/>
  <c r="BH375" i="2"/>
  <c r="BI375" i="2" s="1"/>
  <c r="BK375" i="2"/>
  <c r="BO375" i="2"/>
  <c r="CB375" i="2"/>
  <c r="CE375" i="2"/>
  <c r="CG375" i="2"/>
  <c r="CH375" i="2"/>
  <c r="CI375" i="2"/>
  <c r="CV375" i="2"/>
  <c r="CY375" i="2" s="1"/>
  <c r="DH375" i="2"/>
  <c r="I376" i="2"/>
  <c r="J376" i="2" s="1"/>
  <c r="R376" i="2"/>
  <c r="S376" i="2"/>
  <c r="U376" i="2"/>
  <c r="W376" i="2"/>
  <c r="Y376" i="2"/>
  <c r="CH376" i="2" s="1"/>
  <c r="Z376" i="2"/>
  <c r="AA376" i="2"/>
  <c r="AG376" i="2"/>
  <c r="AH376" i="2"/>
  <c r="AI376" i="2"/>
  <c r="AK376" i="2"/>
  <c r="AM376" i="2"/>
  <c r="AO376" i="2"/>
  <c r="AP376" i="2"/>
  <c r="AV376" i="2"/>
  <c r="BG376" i="2"/>
  <c r="BH376" i="2"/>
  <c r="BJ376" i="2" s="1"/>
  <c r="BI376" i="2"/>
  <c r="BK376" i="2"/>
  <c r="BL376" i="2"/>
  <c r="BM376" i="2"/>
  <c r="BN376" i="2"/>
  <c r="BO376" i="2"/>
  <c r="BP376" i="2"/>
  <c r="BQ376" i="2"/>
  <c r="CD376" i="2" s="1"/>
  <c r="CB376" i="2"/>
  <c r="CE376" i="2"/>
  <c r="CF376" i="2"/>
  <c r="CI376" i="2"/>
  <c r="CJ376" i="2"/>
  <c r="CV376" i="2"/>
  <c r="CW376" i="2"/>
  <c r="CX376" i="2"/>
  <c r="CY376" i="2"/>
  <c r="DH376" i="2"/>
  <c r="I377" i="2"/>
  <c r="J377" i="2"/>
  <c r="R377" i="2"/>
  <c r="S377" i="2"/>
  <c r="U377" i="2"/>
  <c r="CX377" i="2" s="1"/>
  <c r="W377" i="2"/>
  <c r="Z377" i="2" s="1"/>
  <c r="Y377" i="2"/>
  <c r="CF377" i="2" s="1"/>
  <c r="AG377" i="2"/>
  <c r="AI377" i="2" s="1"/>
  <c r="AH377" i="2"/>
  <c r="AK377" i="2"/>
  <c r="AM377" i="2"/>
  <c r="AO377" i="2"/>
  <c r="AP377" i="2"/>
  <c r="AV377" i="2"/>
  <c r="BG377" i="2"/>
  <c r="AA377" i="2" s="1"/>
  <c r="BH377" i="2"/>
  <c r="BI377" i="2" s="1"/>
  <c r="BK377" i="2"/>
  <c r="BO377" i="2"/>
  <c r="CB377" i="2"/>
  <c r="CE377" i="2"/>
  <c r="CG377" i="2"/>
  <c r="CH377" i="2"/>
  <c r="CI377" i="2"/>
  <c r="CV377" i="2"/>
  <c r="CY377" i="2" s="1"/>
  <c r="DH377" i="2"/>
  <c r="I378" i="2"/>
  <c r="J378" i="2" s="1"/>
  <c r="R378" i="2"/>
  <c r="S378" i="2"/>
  <c r="U378" i="2"/>
  <c r="W378" i="2"/>
  <c r="Y378" i="2"/>
  <c r="CH378" i="2" s="1"/>
  <c r="Z378" i="2"/>
  <c r="AA378" i="2"/>
  <c r="AG378" i="2"/>
  <c r="AH378" i="2"/>
  <c r="AI378" i="2"/>
  <c r="AK378" i="2"/>
  <c r="AM378" i="2"/>
  <c r="AO378" i="2"/>
  <c r="AP378" i="2"/>
  <c r="AV378" i="2"/>
  <c r="BG378" i="2"/>
  <c r="BH378" i="2"/>
  <c r="BJ378" i="2" s="1"/>
  <c r="BI378" i="2"/>
  <c r="BK378" i="2"/>
  <c r="BL378" i="2"/>
  <c r="BM378" i="2"/>
  <c r="BN378" i="2"/>
  <c r="BO378" i="2"/>
  <c r="BP378" i="2"/>
  <c r="BQ378" i="2"/>
  <c r="CD378" i="2" s="1"/>
  <c r="CB378" i="2"/>
  <c r="CE378" i="2"/>
  <c r="CF378" i="2"/>
  <c r="CI378" i="2"/>
  <c r="CJ378" i="2"/>
  <c r="CV378" i="2"/>
  <c r="CW378" i="2"/>
  <c r="CX378" i="2"/>
  <c r="CY378" i="2"/>
  <c r="DH378" i="2"/>
  <c r="I379" i="2"/>
  <c r="J379" i="2"/>
  <c r="R379" i="2"/>
  <c r="S379" i="2"/>
  <c r="U379" i="2"/>
  <c r="CX379" i="2" s="1"/>
  <c r="W379" i="2"/>
  <c r="Z379" i="2" s="1"/>
  <c r="Y379" i="2"/>
  <c r="CF379" i="2" s="1"/>
  <c r="AG379" i="2"/>
  <c r="AI379" i="2" s="1"/>
  <c r="AH379" i="2"/>
  <c r="AK379" i="2"/>
  <c r="AM379" i="2"/>
  <c r="AO379" i="2"/>
  <c r="AP379" i="2"/>
  <c r="AV379" i="2"/>
  <c r="BG379" i="2"/>
  <c r="AA379" i="2" s="1"/>
  <c r="BH379" i="2"/>
  <c r="BI379" i="2" s="1"/>
  <c r="BK379" i="2"/>
  <c r="BO379" i="2"/>
  <c r="CB379" i="2"/>
  <c r="CE379" i="2"/>
  <c r="CG379" i="2"/>
  <c r="CH379" i="2"/>
  <c r="CI379" i="2"/>
  <c r="CV379" i="2"/>
  <c r="CY379" i="2" s="1"/>
  <c r="DH379" i="2"/>
  <c r="I380" i="2"/>
  <c r="J380" i="2" s="1"/>
  <c r="R380" i="2"/>
  <c r="S380" i="2"/>
  <c r="U380" i="2"/>
  <c r="W380" i="2"/>
  <c r="Y380" i="2"/>
  <c r="CH380" i="2" s="1"/>
  <c r="Z380" i="2"/>
  <c r="AA380" i="2"/>
  <c r="AG380" i="2"/>
  <c r="AH380" i="2"/>
  <c r="AI380" i="2"/>
  <c r="AK380" i="2"/>
  <c r="AM380" i="2"/>
  <c r="AO380" i="2"/>
  <c r="AP380" i="2"/>
  <c r="AV380" i="2"/>
  <c r="BG380" i="2"/>
  <c r="BH380" i="2"/>
  <c r="BJ380" i="2" s="1"/>
  <c r="BI380" i="2"/>
  <c r="BK380" i="2"/>
  <c r="BL380" i="2"/>
  <c r="BM380" i="2"/>
  <c r="BN380" i="2"/>
  <c r="BO380" i="2"/>
  <c r="BP380" i="2"/>
  <c r="BQ380" i="2"/>
  <c r="CD380" i="2" s="1"/>
  <c r="CB380" i="2"/>
  <c r="CE380" i="2"/>
  <c r="CF380" i="2"/>
  <c r="CI380" i="2"/>
  <c r="CJ380" i="2"/>
  <c r="CV380" i="2"/>
  <c r="CW380" i="2"/>
  <c r="CX380" i="2"/>
  <c r="CY380" i="2"/>
  <c r="DH380" i="2"/>
  <c r="I381" i="2"/>
  <c r="J381" i="2"/>
  <c r="R381" i="2"/>
  <c r="S381" i="2"/>
  <c r="U381" i="2"/>
  <c r="CX381" i="2" s="1"/>
  <c r="W381" i="2"/>
  <c r="Z381" i="2" s="1"/>
  <c r="Y381" i="2"/>
  <c r="CF381" i="2" s="1"/>
  <c r="AG381" i="2"/>
  <c r="AI381" i="2" s="1"/>
  <c r="AH381" i="2"/>
  <c r="AK381" i="2"/>
  <c r="AM381" i="2"/>
  <c r="AO381" i="2"/>
  <c r="AP381" i="2"/>
  <c r="AV381" i="2"/>
  <c r="BG381" i="2"/>
  <c r="AA381" i="2" s="1"/>
  <c r="BH381" i="2"/>
  <c r="BI381" i="2" s="1"/>
  <c r="BK381" i="2"/>
  <c r="BO381" i="2"/>
  <c r="CB381" i="2"/>
  <c r="CE381" i="2"/>
  <c r="CG381" i="2"/>
  <c r="CH381" i="2"/>
  <c r="CI381" i="2"/>
  <c r="CV381" i="2"/>
  <c r="CY381" i="2" s="1"/>
  <c r="DH381" i="2"/>
  <c r="I382" i="2"/>
  <c r="J382" i="2" s="1"/>
  <c r="R382" i="2"/>
  <c r="S382" i="2"/>
  <c r="U382" i="2"/>
  <c r="W382" i="2"/>
  <c r="Y382" i="2"/>
  <c r="CH382" i="2" s="1"/>
  <c r="Z382" i="2"/>
  <c r="AA382" i="2"/>
  <c r="AG382" i="2"/>
  <c r="AH382" i="2"/>
  <c r="AI382" i="2"/>
  <c r="AK382" i="2"/>
  <c r="AM382" i="2"/>
  <c r="AO382" i="2"/>
  <c r="AP382" i="2"/>
  <c r="AV382" i="2"/>
  <c r="BG382" i="2"/>
  <c r="BH382" i="2"/>
  <c r="BJ382" i="2" s="1"/>
  <c r="BI382" i="2"/>
  <c r="BK382" i="2"/>
  <c r="BL382" i="2"/>
  <c r="BM382" i="2"/>
  <c r="BN382" i="2"/>
  <c r="BO382" i="2"/>
  <c r="BP382" i="2"/>
  <c r="BQ382" i="2"/>
  <c r="CD382" i="2" s="1"/>
  <c r="CB382" i="2"/>
  <c r="CE382" i="2"/>
  <c r="CF382" i="2"/>
  <c r="CI382" i="2"/>
  <c r="CJ382" i="2"/>
  <c r="CV382" i="2"/>
  <c r="CW382" i="2"/>
  <c r="CX382" i="2"/>
  <c r="CY382" i="2"/>
  <c r="DH382" i="2"/>
  <c r="I383" i="2"/>
  <c r="J383" i="2"/>
  <c r="R383" i="2"/>
  <c r="S383" i="2"/>
  <c r="U383" i="2"/>
  <c r="CX383" i="2" s="1"/>
  <c r="W383" i="2"/>
  <c r="Z383" i="2" s="1"/>
  <c r="Y383" i="2"/>
  <c r="CF383" i="2" s="1"/>
  <c r="AG383" i="2"/>
  <c r="AI383" i="2" s="1"/>
  <c r="AH383" i="2"/>
  <c r="AK383" i="2"/>
  <c r="AM383" i="2"/>
  <c r="AO383" i="2"/>
  <c r="AP383" i="2"/>
  <c r="AV383" i="2"/>
  <c r="BG383" i="2"/>
  <c r="AA383" i="2" s="1"/>
  <c r="BH383" i="2"/>
  <c r="BI383" i="2" s="1"/>
  <c r="BK383" i="2"/>
  <c r="BO383" i="2"/>
  <c r="CB383" i="2"/>
  <c r="CE383" i="2"/>
  <c r="CG383" i="2"/>
  <c r="CH383" i="2"/>
  <c r="CI383" i="2"/>
  <c r="CV383" i="2"/>
  <c r="CY383" i="2" s="1"/>
  <c r="DH383" i="2"/>
  <c r="I384" i="2"/>
  <c r="J384" i="2" s="1"/>
  <c r="R384" i="2"/>
  <c r="S384" i="2"/>
  <c r="U384" i="2"/>
  <c r="W384" i="2"/>
  <c r="Y384" i="2"/>
  <c r="CH384" i="2" s="1"/>
  <c r="Z384" i="2"/>
  <c r="AA384" i="2"/>
  <c r="AG384" i="2"/>
  <c r="AH384" i="2"/>
  <c r="AI384" i="2"/>
  <c r="AK384" i="2"/>
  <c r="AM384" i="2"/>
  <c r="AO384" i="2"/>
  <c r="AP384" i="2"/>
  <c r="AV384" i="2"/>
  <c r="BG384" i="2"/>
  <c r="BH384" i="2"/>
  <c r="BJ384" i="2" s="1"/>
  <c r="BI384" i="2"/>
  <c r="BK384" i="2"/>
  <c r="BL384" i="2"/>
  <c r="BM384" i="2"/>
  <c r="BN384" i="2"/>
  <c r="BO384" i="2"/>
  <c r="BP384" i="2"/>
  <c r="BQ384" i="2"/>
  <c r="CD384" i="2" s="1"/>
  <c r="CB384" i="2"/>
  <c r="CE384" i="2"/>
  <c r="CF384" i="2"/>
  <c r="CI384" i="2"/>
  <c r="CJ384" i="2"/>
  <c r="CV384" i="2"/>
  <c r="CW384" i="2"/>
  <c r="CX384" i="2"/>
  <c r="CY384" i="2"/>
  <c r="DH384" i="2"/>
  <c r="I385" i="2"/>
  <c r="J385" i="2"/>
  <c r="R385" i="2"/>
  <c r="S385" i="2"/>
  <c r="U385" i="2"/>
  <c r="CX385" i="2" s="1"/>
  <c r="W385" i="2"/>
  <c r="Z385" i="2" s="1"/>
  <c r="Y385" i="2"/>
  <c r="CF385" i="2" s="1"/>
  <c r="AG385" i="2"/>
  <c r="AI385" i="2" s="1"/>
  <c r="AH385" i="2"/>
  <c r="AK385" i="2"/>
  <c r="AM385" i="2"/>
  <c r="AO385" i="2"/>
  <c r="AP385" i="2"/>
  <c r="AV385" i="2"/>
  <c r="BG385" i="2"/>
  <c r="AA385" i="2" s="1"/>
  <c r="BH385" i="2"/>
  <c r="BI385" i="2" s="1"/>
  <c r="BK385" i="2"/>
  <c r="BO385" i="2"/>
  <c r="CB385" i="2"/>
  <c r="CE385" i="2"/>
  <c r="CG385" i="2"/>
  <c r="CH385" i="2"/>
  <c r="CI385" i="2"/>
  <c r="CV385" i="2"/>
  <c r="CY385" i="2" s="1"/>
  <c r="DH385" i="2"/>
  <c r="I386" i="2"/>
  <c r="J386" i="2" s="1"/>
  <c r="R386" i="2"/>
  <c r="S386" i="2"/>
  <c r="U386" i="2"/>
  <c r="W386" i="2"/>
  <c r="Y386" i="2"/>
  <c r="CH386" i="2" s="1"/>
  <c r="Z386" i="2"/>
  <c r="AA386" i="2"/>
  <c r="AG386" i="2"/>
  <c r="AH386" i="2"/>
  <c r="AI386" i="2"/>
  <c r="AK386" i="2"/>
  <c r="AM386" i="2"/>
  <c r="AO386" i="2"/>
  <c r="AP386" i="2"/>
  <c r="AV386" i="2"/>
  <c r="BG386" i="2"/>
  <c r="BH386" i="2"/>
  <c r="BJ386" i="2" s="1"/>
  <c r="BI386" i="2"/>
  <c r="BK386" i="2"/>
  <c r="BL386" i="2"/>
  <c r="BM386" i="2"/>
  <c r="BN386" i="2"/>
  <c r="BO386" i="2"/>
  <c r="BP386" i="2"/>
  <c r="BQ386" i="2"/>
  <c r="CD386" i="2" s="1"/>
  <c r="CB386" i="2"/>
  <c r="CE386" i="2"/>
  <c r="CF386" i="2"/>
  <c r="CI386" i="2"/>
  <c r="CJ386" i="2"/>
  <c r="CV386" i="2"/>
  <c r="CW386" i="2"/>
  <c r="CX386" i="2"/>
  <c r="CY386" i="2"/>
  <c r="DH386" i="2"/>
  <c r="I387" i="2"/>
  <c r="J387" i="2"/>
  <c r="R387" i="2"/>
  <c r="S387" i="2"/>
  <c r="U387" i="2"/>
  <c r="CX387" i="2" s="1"/>
  <c r="W387" i="2"/>
  <c r="Z387" i="2" s="1"/>
  <c r="Y387" i="2"/>
  <c r="CF387" i="2" s="1"/>
  <c r="AG387" i="2"/>
  <c r="AI387" i="2" s="1"/>
  <c r="AH387" i="2"/>
  <c r="AK387" i="2"/>
  <c r="AM387" i="2"/>
  <c r="AO387" i="2"/>
  <c r="AP387" i="2"/>
  <c r="AV387" i="2"/>
  <c r="BG387" i="2"/>
  <c r="AA387" i="2" s="1"/>
  <c r="BH387" i="2"/>
  <c r="BI387" i="2" s="1"/>
  <c r="BK387" i="2"/>
  <c r="BO387" i="2"/>
  <c r="CB387" i="2"/>
  <c r="CE387" i="2"/>
  <c r="CG387" i="2"/>
  <c r="CH387" i="2"/>
  <c r="CI387" i="2"/>
  <c r="CV387" i="2"/>
  <c r="CY387" i="2" s="1"/>
  <c r="DH387" i="2"/>
  <c r="I388" i="2"/>
  <c r="J388" i="2" s="1"/>
  <c r="R388" i="2"/>
  <c r="S388" i="2"/>
  <c r="U388" i="2"/>
  <c r="W388" i="2"/>
  <c r="Y388" i="2"/>
  <c r="CH388" i="2" s="1"/>
  <c r="Z388" i="2"/>
  <c r="AA388" i="2"/>
  <c r="AG388" i="2"/>
  <c r="AH388" i="2"/>
  <c r="AI388" i="2"/>
  <c r="AK388" i="2"/>
  <c r="AM388" i="2"/>
  <c r="AO388" i="2"/>
  <c r="AP388" i="2"/>
  <c r="AV388" i="2"/>
  <c r="BG388" i="2"/>
  <c r="BH388" i="2"/>
  <c r="BJ388" i="2" s="1"/>
  <c r="BI388" i="2"/>
  <c r="BK388" i="2"/>
  <c r="BL388" i="2"/>
  <c r="BM388" i="2"/>
  <c r="BN388" i="2"/>
  <c r="BO388" i="2"/>
  <c r="BP388" i="2"/>
  <c r="BQ388" i="2"/>
  <c r="CD388" i="2" s="1"/>
  <c r="CB388" i="2"/>
  <c r="CE388" i="2"/>
  <c r="CF388" i="2"/>
  <c r="CI388" i="2"/>
  <c r="CJ388" i="2"/>
  <c r="CV388" i="2"/>
  <c r="CW388" i="2"/>
  <c r="CX388" i="2"/>
  <c r="CY388" i="2"/>
  <c r="DH388" i="2"/>
  <c r="I389" i="2"/>
  <c r="J389" i="2"/>
  <c r="R389" i="2"/>
  <c r="S389" i="2"/>
  <c r="U389" i="2"/>
  <c r="CX389" i="2" s="1"/>
  <c r="W389" i="2"/>
  <c r="Z389" i="2" s="1"/>
  <c r="Y389" i="2"/>
  <c r="CF389" i="2" s="1"/>
  <c r="AG389" i="2"/>
  <c r="AI389" i="2" s="1"/>
  <c r="AH389" i="2"/>
  <c r="AK389" i="2"/>
  <c r="AM389" i="2"/>
  <c r="AO389" i="2"/>
  <c r="AP389" i="2"/>
  <c r="AV389" i="2"/>
  <c r="BG389" i="2"/>
  <c r="AA389" i="2" s="1"/>
  <c r="BH389" i="2"/>
  <c r="BI389" i="2" s="1"/>
  <c r="BK389" i="2"/>
  <c r="BO389" i="2"/>
  <c r="CB389" i="2"/>
  <c r="CE389" i="2"/>
  <c r="CG389" i="2"/>
  <c r="CH389" i="2"/>
  <c r="CI389" i="2"/>
  <c r="CV389" i="2"/>
  <c r="CY389" i="2" s="1"/>
  <c r="DH389" i="2"/>
  <c r="I390" i="2"/>
  <c r="J390" i="2" s="1"/>
  <c r="R390" i="2"/>
  <c r="S390" i="2"/>
  <c r="U390" i="2"/>
  <c r="W390" i="2"/>
  <c r="Y390" i="2"/>
  <c r="CH390" i="2" s="1"/>
  <c r="Z390" i="2"/>
  <c r="AA390" i="2"/>
  <c r="AG390" i="2"/>
  <c r="AH390" i="2"/>
  <c r="AI390" i="2"/>
  <c r="AK390" i="2"/>
  <c r="AM390" i="2"/>
  <c r="AO390" i="2"/>
  <c r="AP390" i="2"/>
  <c r="AV390" i="2"/>
  <c r="BG390" i="2"/>
  <c r="BH390" i="2"/>
  <c r="BJ390" i="2" s="1"/>
  <c r="BI390" i="2"/>
  <c r="BK390" i="2"/>
  <c r="BL390" i="2"/>
  <c r="BM390" i="2"/>
  <c r="BN390" i="2"/>
  <c r="BO390" i="2"/>
  <c r="BP390" i="2"/>
  <c r="BQ390" i="2"/>
  <c r="CD390" i="2" s="1"/>
  <c r="CB390" i="2"/>
  <c r="CE390" i="2"/>
  <c r="CF390" i="2"/>
  <c r="CI390" i="2"/>
  <c r="CJ390" i="2"/>
  <c r="CV390" i="2"/>
  <c r="CW390" i="2"/>
  <c r="CX390" i="2"/>
  <c r="CY390" i="2"/>
  <c r="DH390" i="2"/>
  <c r="I391" i="2"/>
  <c r="J391" i="2"/>
  <c r="R391" i="2"/>
  <c r="S391" i="2"/>
  <c r="U391" i="2"/>
  <c r="CX391" i="2" s="1"/>
  <c r="W391" i="2"/>
  <c r="Z391" i="2" s="1"/>
  <c r="Y391" i="2"/>
  <c r="CF391" i="2" s="1"/>
  <c r="AG391" i="2"/>
  <c r="AI391" i="2" s="1"/>
  <c r="AH391" i="2"/>
  <c r="AK391" i="2"/>
  <c r="AM391" i="2"/>
  <c r="AO391" i="2"/>
  <c r="AP391" i="2"/>
  <c r="AV391" i="2"/>
  <c r="BG391" i="2"/>
  <c r="AA391" i="2" s="1"/>
  <c r="BH391" i="2"/>
  <c r="BI391" i="2" s="1"/>
  <c r="BK391" i="2"/>
  <c r="BO391" i="2"/>
  <c r="CB391" i="2"/>
  <c r="CE391" i="2"/>
  <c r="CG391" i="2"/>
  <c r="CH391" i="2"/>
  <c r="CI391" i="2"/>
  <c r="CV391" i="2"/>
  <c r="CY391" i="2" s="1"/>
  <c r="DH391" i="2"/>
  <c r="I392" i="2"/>
  <c r="J392" i="2" s="1"/>
  <c r="R392" i="2"/>
  <c r="S392" i="2"/>
  <c r="U392" i="2"/>
  <c r="W392" i="2"/>
  <c r="Y392" i="2"/>
  <c r="CH392" i="2" s="1"/>
  <c r="Z392" i="2"/>
  <c r="AA392" i="2"/>
  <c r="AG392" i="2"/>
  <c r="AH392" i="2"/>
  <c r="AI392" i="2"/>
  <c r="AK392" i="2"/>
  <c r="AM392" i="2"/>
  <c r="AO392" i="2"/>
  <c r="AP392" i="2"/>
  <c r="AV392" i="2"/>
  <c r="BG392" i="2"/>
  <c r="BH392" i="2"/>
  <c r="BJ392" i="2" s="1"/>
  <c r="BI392" i="2"/>
  <c r="BK392" i="2"/>
  <c r="BL392" i="2"/>
  <c r="BM392" i="2"/>
  <c r="BN392" i="2"/>
  <c r="BO392" i="2"/>
  <c r="BP392" i="2"/>
  <c r="BQ392" i="2"/>
  <c r="CD392" i="2" s="1"/>
  <c r="CB392" i="2"/>
  <c r="CE392" i="2"/>
  <c r="CF392" i="2"/>
  <c r="CI392" i="2"/>
  <c r="CJ392" i="2"/>
  <c r="CV392" i="2"/>
  <c r="CW392" i="2"/>
  <c r="CX392" i="2"/>
  <c r="CY392" i="2"/>
  <c r="DH392" i="2"/>
  <c r="I393" i="2"/>
  <c r="J393" i="2"/>
  <c r="R393" i="2"/>
  <c r="S393" i="2"/>
  <c r="U393" i="2"/>
  <c r="CX393" i="2" s="1"/>
  <c r="W393" i="2"/>
  <c r="Z393" i="2" s="1"/>
  <c r="Y393" i="2"/>
  <c r="CF393" i="2" s="1"/>
  <c r="AG393" i="2"/>
  <c r="AI393" i="2" s="1"/>
  <c r="AH393" i="2"/>
  <c r="AK393" i="2"/>
  <c r="AM393" i="2"/>
  <c r="AO393" i="2"/>
  <c r="AP393" i="2"/>
  <c r="AV393" i="2"/>
  <c r="BG393" i="2"/>
  <c r="AA393" i="2" s="1"/>
  <c r="BH393" i="2"/>
  <c r="BI393" i="2" s="1"/>
  <c r="BK393" i="2"/>
  <c r="BO393" i="2"/>
  <c r="CB393" i="2"/>
  <c r="CE393" i="2"/>
  <c r="CG393" i="2"/>
  <c r="CH393" i="2"/>
  <c r="CI393" i="2"/>
  <c r="CV393" i="2"/>
  <c r="CY393" i="2" s="1"/>
  <c r="DH393" i="2"/>
  <c r="I394" i="2"/>
  <c r="J394" i="2" s="1"/>
  <c r="R394" i="2"/>
  <c r="S394" i="2"/>
  <c r="U394" i="2"/>
  <c r="W394" i="2"/>
  <c r="Y394" i="2"/>
  <c r="CH394" i="2" s="1"/>
  <c r="Z394" i="2"/>
  <c r="AA394" i="2"/>
  <c r="AG394" i="2"/>
  <c r="AH394" i="2"/>
  <c r="AI394" i="2"/>
  <c r="AK394" i="2"/>
  <c r="AM394" i="2"/>
  <c r="AO394" i="2"/>
  <c r="AP394" i="2"/>
  <c r="AV394" i="2"/>
  <c r="BG394" i="2"/>
  <c r="BH394" i="2"/>
  <c r="BJ394" i="2" s="1"/>
  <c r="BI394" i="2"/>
  <c r="BK394" i="2"/>
  <c r="BL394" i="2"/>
  <c r="BM394" i="2"/>
  <c r="BN394" i="2"/>
  <c r="BO394" i="2"/>
  <c r="BP394" i="2"/>
  <c r="BQ394" i="2"/>
  <c r="CD394" i="2" s="1"/>
  <c r="CB394" i="2"/>
  <c r="CE394" i="2"/>
  <c r="CF394" i="2"/>
  <c r="CI394" i="2"/>
  <c r="CJ394" i="2"/>
  <c r="CV394" i="2"/>
  <c r="CW394" i="2"/>
  <c r="CX394" i="2"/>
  <c r="CY394" i="2"/>
  <c r="DH394" i="2"/>
  <c r="I395" i="2"/>
  <c r="J395" i="2"/>
  <c r="R395" i="2"/>
  <c r="S395" i="2"/>
  <c r="U395" i="2"/>
  <c r="CX395" i="2" s="1"/>
  <c r="W395" i="2"/>
  <c r="Z395" i="2" s="1"/>
  <c r="Y395" i="2"/>
  <c r="CF395" i="2" s="1"/>
  <c r="AG395" i="2"/>
  <c r="AI395" i="2" s="1"/>
  <c r="AH395" i="2"/>
  <c r="AK395" i="2"/>
  <c r="AM395" i="2"/>
  <c r="AO395" i="2"/>
  <c r="AP395" i="2"/>
  <c r="AV395" i="2"/>
  <c r="BG395" i="2"/>
  <c r="AA395" i="2" s="1"/>
  <c r="BH395" i="2"/>
  <c r="BI395" i="2" s="1"/>
  <c r="BK395" i="2"/>
  <c r="BO395" i="2"/>
  <c r="CB395" i="2"/>
  <c r="CE395" i="2"/>
  <c r="CG395" i="2"/>
  <c r="CH395" i="2"/>
  <c r="CI395" i="2"/>
  <c r="CV395" i="2"/>
  <c r="CY395" i="2" s="1"/>
  <c r="DH395" i="2"/>
  <c r="I396" i="2"/>
  <c r="J396" i="2" s="1"/>
  <c r="R396" i="2"/>
  <c r="S396" i="2"/>
  <c r="U396" i="2"/>
  <c r="W396" i="2"/>
  <c r="Y396" i="2"/>
  <c r="CH396" i="2" s="1"/>
  <c r="Z396" i="2"/>
  <c r="AA396" i="2"/>
  <c r="AG396" i="2"/>
  <c r="AH396" i="2"/>
  <c r="AI396" i="2"/>
  <c r="AK396" i="2"/>
  <c r="AM396" i="2"/>
  <c r="AO396" i="2"/>
  <c r="AP396" i="2"/>
  <c r="AV396" i="2"/>
  <c r="BG396" i="2"/>
  <c r="BH396" i="2"/>
  <c r="BJ396" i="2" s="1"/>
  <c r="BI396" i="2"/>
  <c r="BK396" i="2"/>
  <c r="BL396" i="2"/>
  <c r="BM396" i="2"/>
  <c r="BN396" i="2"/>
  <c r="BO396" i="2"/>
  <c r="BP396" i="2"/>
  <c r="BQ396" i="2"/>
  <c r="CD396" i="2" s="1"/>
  <c r="CB396" i="2"/>
  <c r="CE396" i="2"/>
  <c r="CF396" i="2"/>
  <c r="CI396" i="2"/>
  <c r="CJ396" i="2"/>
  <c r="CV396" i="2"/>
  <c r="CW396" i="2"/>
  <c r="CX396" i="2"/>
  <c r="CY396" i="2"/>
  <c r="DH396" i="2"/>
  <c r="I397" i="2"/>
  <c r="J397" i="2"/>
  <c r="R397" i="2"/>
  <c r="S397" i="2"/>
  <c r="U397" i="2"/>
  <c r="CX397" i="2" s="1"/>
  <c r="W397" i="2"/>
  <c r="Z397" i="2" s="1"/>
  <c r="Y397" i="2"/>
  <c r="CF397" i="2" s="1"/>
  <c r="AG397" i="2"/>
  <c r="AI397" i="2" s="1"/>
  <c r="AH397" i="2"/>
  <c r="AK397" i="2"/>
  <c r="AM397" i="2"/>
  <c r="AO397" i="2"/>
  <c r="AP397" i="2"/>
  <c r="AV397" i="2"/>
  <c r="BG397" i="2"/>
  <c r="AA397" i="2" s="1"/>
  <c r="BH397" i="2"/>
  <c r="BI397" i="2" s="1"/>
  <c r="BK397" i="2"/>
  <c r="BO397" i="2"/>
  <c r="CB397" i="2"/>
  <c r="CE397" i="2"/>
  <c r="CG397" i="2"/>
  <c r="CH397" i="2"/>
  <c r="CI397" i="2"/>
  <c r="CV397" i="2"/>
  <c r="CY397" i="2" s="1"/>
  <c r="DH397" i="2"/>
  <c r="I398" i="2"/>
  <c r="J398" i="2" s="1"/>
  <c r="R398" i="2"/>
  <c r="S398" i="2"/>
  <c r="U398" i="2"/>
  <c r="W398" i="2"/>
  <c r="Y398" i="2"/>
  <c r="CH398" i="2" s="1"/>
  <c r="Z398" i="2"/>
  <c r="AA398" i="2"/>
  <c r="AG398" i="2"/>
  <c r="AH398" i="2"/>
  <c r="AI398" i="2"/>
  <c r="AK398" i="2"/>
  <c r="AM398" i="2"/>
  <c r="AO398" i="2"/>
  <c r="AP398" i="2"/>
  <c r="AV398" i="2"/>
  <c r="BG398" i="2"/>
  <c r="BH398" i="2"/>
  <c r="BJ398" i="2" s="1"/>
  <c r="BI398" i="2"/>
  <c r="BK398" i="2"/>
  <c r="BL398" i="2"/>
  <c r="BM398" i="2"/>
  <c r="BN398" i="2"/>
  <c r="BO398" i="2"/>
  <c r="BP398" i="2"/>
  <c r="BQ398" i="2"/>
  <c r="CD398" i="2" s="1"/>
  <c r="CB398" i="2"/>
  <c r="CE398" i="2"/>
  <c r="CF398" i="2"/>
  <c r="CI398" i="2"/>
  <c r="CJ398" i="2"/>
  <c r="CV398" i="2"/>
  <c r="CW398" i="2"/>
  <c r="CX398" i="2"/>
  <c r="CY398" i="2"/>
  <c r="DH398" i="2"/>
  <c r="I399" i="2"/>
  <c r="J399" i="2"/>
  <c r="R399" i="2"/>
  <c r="S399" i="2"/>
  <c r="U399" i="2"/>
  <c r="CX399" i="2" s="1"/>
  <c r="W399" i="2"/>
  <c r="Z399" i="2" s="1"/>
  <c r="Y399" i="2"/>
  <c r="CF399" i="2" s="1"/>
  <c r="AG399" i="2"/>
  <c r="AI399" i="2" s="1"/>
  <c r="AH399" i="2"/>
  <c r="AK399" i="2"/>
  <c r="AM399" i="2"/>
  <c r="AO399" i="2"/>
  <c r="AP399" i="2"/>
  <c r="AV399" i="2"/>
  <c r="BG399" i="2"/>
  <c r="AA399" i="2" s="1"/>
  <c r="BH399" i="2"/>
  <c r="BI399" i="2" s="1"/>
  <c r="BK399" i="2"/>
  <c r="BO399" i="2"/>
  <c r="CB399" i="2"/>
  <c r="CE399" i="2"/>
  <c r="CG399" i="2"/>
  <c r="CH399" i="2"/>
  <c r="CI399" i="2"/>
  <c r="CV399" i="2"/>
  <c r="CY399" i="2" s="1"/>
  <c r="DH399" i="2"/>
  <c r="I400" i="2"/>
  <c r="J400" i="2" s="1"/>
  <c r="R400" i="2"/>
  <c r="S400" i="2"/>
  <c r="U400" i="2"/>
  <c r="W400" i="2"/>
  <c r="Y400" i="2"/>
  <c r="CH400" i="2" s="1"/>
  <c r="Z400" i="2"/>
  <c r="AA400" i="2"/>
  <c r="AG400" i="2"/>
  <c r="AH400" i="2"/>
  <c r="AI400" i="2"/>
  <c r="AK400" i="2"/>
  <c r="AM400" i="2"/>
  <c r="AO400" i="2"/>
  <c r="AP400" i="2"/>
  <c r="AV400" i="2"/>
  <c r="BG400" i="2"/>
  <c r="BH400" i="2"/>
  <c r="BJ400" i="2" s="1"/>
  <c r="BI400" i="2"/>
  <c r="BK400" i="2"/>
  <c r="BL400" i="2"/>
  <c r="BM400" i="2"/>
  <c r="BN400" i="2"/>
  <c r="BO400" i="2"/>
  <c r="BP400" i="2"/>
  <c r="BQ400" i="2"/>
  <c r="CD400" i="2" s="1"/>
  <c r="CB400" i="2"/>
  <c r="CE400" i="2"/>
  <c r="CF400" i="2"/>
  <c r="CI400" i="2"/>
  <c r="CJ400" i="2"/>
  <c r="CV400" i="2"/>
  <c r="CW400" i="2"/>
  <c r="CX400" i="2"/>
  <c r="CY400" i="2"/>
  <c r="DH400" i="2"/>
  <c r="I401" i="2"/>
  <c r="J401" i="2"/>
  <c r="R401" i="2"/>
  <c r="S401" i="2"/>
  <c r="U401" i="2"/>
  <c r="CX401" i="2" s="1"/>
  <c r="W401" i="2"/>
  <c r="Z401" i="2" s="1"/>
  <c r="Y401" i="2"/>
  <c r="CF401" i="2" s="1"/>
  <c r="AG401" i="2"/>
  <c r="AI401" i="2" s="1"/>
  <c r="AH401" i="2"/>
  <c r="AK401" i="2"/>
  <c r="AM401" i="2"/>
  <c r="AO401" i="2"/>
  <c r="AP401" i="2"/>
  <c r="AV401" i="2"/>
  <c r="BG401" i="2"/>
  <c r="AA401" i="2" s="1"/>
  <c r="BH401" i="2"/>
  <c r="BI401" i="2" s="1"/>
  <c r="BK401" i="2"/>
  <c r="BO401" i="2"/>
  <c r="CB401" i="2"/>
  <c r="CE401" i="2"/>
  <c r="CG401" i="2"/>
  <c r="CH401" i="2"/>
  <c r="CI401" i="2"/>
  <c r="CV401" i="2"/>
  <c r="CY401" i="2" s="1"/>
  <c r="DH401" i="2"/>
  <c r="I402" i="2"/>
  <c r="J402" i="2" s="1"/>
  <c r="R402" i="2"/>
  <c r="S402" i="2"/>
  <c r="U402" i="2"/>
  <c r="W402" i="2"/>
  <c r="Y402" i="2"/>
  <c r="CH402" i="2" s="1"/>
  <c r="Z402" i="2"/>
  <c r="AA402" i="2"/>
  <c r="AG402" i="2"/>
  <c r="AH402" i="2"/>
  <c r="AI402" i="2"/>
  <c r="AK402" i="2"/>
  <c r="AM402" i="2"/>
  <c r="AO402" i="2"/>
  <c r="AP402" i="2"/>
  <c r="AV402" i="2"/>
  <c r="BG402" i="2"/>
  <c r="BH402" i="2"/>
  <c r="BJ402" i="2" s="1"/>
  <c r="BI402" i="2"/>
  <c r="BK402" i="2"/>
  <c r="BL402" i="2"/>
  <c r="BM402" i="2"/>
  <c r="BN402" i="2"/>
  <c r="BO402" i="2"/>
  <c r="BP402" i="2"/>
  <c r="BQ402" i="2"/>
  <c r="CD402" i="2" s="1"/>
  <c r="CB402" i="2"/>
  <c r="CE402" i="2"/>
  <c r="CF402" i="2"/>
  <c r="CI402" i="2"/>
  <c r="CJ402" i="2"/>
  <c r="CV402" i="2"/>
  <c r="CW402" i="2"/>
  <c r="CX402" i="2"/>
  <c r="CY402" i="2"/>
  <c r="DH402" i="2"/>
  <c r="I403" i="2"/>
  <c r="J403" i="2"/>
  <c r="R403" i="2"/>
  <c r="S403" i="2"/>
  <c r="U403" i="2"/>
  <c r="CX403" i="2" s="1"/>
  <c r="W403" i="2"/>
  <c r="Z403" i="2" s="1"/>
  <c r="Y403" i="2"/>
  <c r="CF403" i="2" s="1"/>
  <c r="AG403" i="2"/>
  <c r="AI403" i="2" s="1"/>
  <c r="AH403" i="2"/>
  <c r="AK403" i="2"/>
  <c r="AM403" i="2"/>
  <c r="AO403" i="2"/>
  <c r="AP403" i="2"/>
  <c r="AV403" i="2"/>
  <c r="BG403" i="2"/>
  <c r="AA403" i="2" s="1"/>
  <c r="BH403" i="2"/>
  <c r="BI403" i="2" s="1"/>
  <c r="BK403" i="2"/>
  <c r="BO403" i="2"/>
  <c r="CB403" i="2"/>
  <c r="CE403" i="2"/>
  <c r="CG403" i="2"/>
  <c r="CH403" i="2"/>
  <c r="CI403" i="2"/>
  <c r="CV403" i="2"/>
  <c r="CY403" i="2" s="1"/>
  <c r="DH403" i="2"/>
  <c r="I404" i="2"/>
  <c r="J404" i="2" s="1"/>
  <c r="R404" i="2"/>
  <c r="S404" i="2"/>
  <c r="U404" i="2"/>
  <c r="W404" i="2"/>
  <c r="Y404" i="2"/>
  <c r="CH404" i="2" s="1"/>
  <c r="Z404" i="2"/>
  <c r="AA404" i="2"/>
  <c r="AG404" i="2"/>
  <c r="AH404" i="2"/>
  <c r="AI404" i="2"/>
  <c r="AK404" i="2"/>
  <c r="AM404" i="2"/>
  <c r="AO404" i="2"/>
  <c r="AP404" i="2"/>
  <c r="AV404" i="2"/>
  <c r="BG404" i="2"/>
  <c r="BH404" i="2"/>
  <c r="BJ404" i="2" s="1"/>
  <c r="BI404" i="2"/>
  <c r="BK404" i="2"/>
  <c r="BL404" i="2"/>
  <c r="BM404" i="2"/>
  <c r="BN404" i="2"/>
  <c r="BO404" i="2"/>
  <c r="BP404" i="2"/>
  <c r="BQ404" i="2"/>
  <c r="CD404" i="2" s="1"/>
  <c r="CB404" i="2"/>
  <c r="CE404" i="2"/>
  <c r="CF404" i="2"/>
  <c r="CI404" i="2"/>
  <c r="CJ404" i="2"/>
  <c r="CV404" i="2"/>
  <c r="CW404" i="2"/>
  <c r="CX404" i="2"/>
  <c r="CY404" i="2"/>
  <c r="DH404" i="2"/>
  <c r="I405" i="2"/>
  <c r="J405" i="2"/>
  <c r="R405" i="2"/>
  <c r="S405" i="2"/>
  <c r="U405" i="2"/>
  <c r="CX405" i="2" s="1"/>
  <c r="W405" i="2"/>
  <c r="Z405" i="2" s="1"/>
  <c r="Y405" i="2"/>
  <c r="CF405" i="2" s="1"/>
  <c r="AG405" i="2"/>
  <c r="AI405" i="2" s="1"/>
  <c r="AH405" i="2"/>
  <c r="AK405" i="2"/>
  <c r="AM405" i="2"/>
  <c r="AO405" i="2"/>
  <c r="AP405" i="2"/>
  <c r="AV405" i="2"/>
  <c r="BG405" i="2"/>
  <c r="AA405" i="2" s="1"/>
  <c r="BH405" i="2"/>
  <c r="BI405" i="2" s="1"/>
  <c r="BK405" i="2"/>
  <c r="BO405" i="2"/>
  <c r="CB405" i="2"/>
  <c r="CE405" i="2"/>
  <c r="CG405" i="2"/>
  <c r="CH405" i="2"/>
  <c r="CI405" i="2"/>
  <c r="CV405" i="2"/>
  <c r="CY405" i="2" s="1"/>
  <c r="DH405" i="2"/>
  <c r="I406" i="2"/>
  <c r="J406" i="2" s="1"/>
  <c r="R406" i="2"/>
  <c r="S406" i="2"/>
  <c r="U406" i="2"/>
  <c r="W406" i="2"/>
  <c r="Y406" i="2"/>
  <c r="CH406" i="2" s="1"/>
  <c r="Z406" i="2"/>
  <c r="AA406" i="2"/>
  <c r="AG406" i="2"/>
  <c r="AH406" i="2"/>
  <c r="AI406" i="2"/>
  <c r="AK406" i="2"/>
  <c r="AM406" i="2"/>
  <c r="AO406" i="2"/>
  <c r="AP406" i="2"/>
  <c r="AV406" i="2"/>
  <c r="BG406" i="2"/>
  <c r="BH406" i="2"/>
  <c r="BJ406" i="2" s="1"/>
  <c r="BI406" i="2"/>
  <c r="BK406" i="2"/>
  <c r="BL406" i="2"/>
  <c r="BM406" i="2"/>
  <c r="BN406" i="2"/>
  <c r="BO406" i="2"/>
  <c r="BP406" i="2"/>
  <c r="BQ406" i="2"/>
  <c r="CD406" i="2" s="1"/>
  <c r="CB406" i="2"/>
  <c r="CE406" i="2"/>
  <c r="CF406" i="2"/>
  <c r="CI406" i="2"/>
  <c r="CJ406" i="2"/>
  <c r="CV406" i="2"/>
  <c r="CW406" i="2"/>
  <c r="CX406" i="2"/>
  <c r="CY406" i="2"/>
  <c r="DH406" i="2"/>
  <c r="I407" i="2"/>
  <c r="J407" i="2"/>
  <c r="R407" i="2"/>
  <c r="S407" i="2"/>
  <c r="U407" i="2"/>
  <c r="CX407" i="2" s="1"/>
  <c r="W407" i="2"/>
  <c r="Z407" i="2" s="1"/>
  <c r="Y407" i="2"/>
  <c r="CF407" i="2" s="1"/>
  <c r="AG407" i="2"/>
  <c r="AI407" i="2" s="1"/>
  <c r="AH407" i="2"/>
  <c r="AK407" i="2"/>
  <c r="AM407" i="2"/>
  <c r="AO407" i="2"/>
  <c r="AP407" i="2"/>
  <c r="AV407" i="2"/>
  <c r="BG407" i="2"/>
  <c r="AA407" i="2" s="1"/>
  <c r="BH407" i="2"/>
  <c r="BI407" i="2" s="1"/>
  <c r="BK407" i="2"/>
  <c r="BO407" i="2"/>
  <c r="CB407" i="2"/>
  <c r="CE407" i="2"/>
  <c r="CG407" i="2"/>
  <c r="CH407" i="2"/>
  <c r="CI407" i="2"/>
  <c r="CV407" i="2"/>
  <c r="CY407" i="2" s="1"/>
  <c r="DH407" i="2"/>
  <c r="I408" i="2"/>
  <c r="J408" i="2" s="1"/>
  <c r="R408" i="2"/>
  <c r="S408" i="2"/>
  <c r="U408" i="2"/>
  <c r="W408" i="2"/>
  <c r="Y408" i="2"/>
  <c r="CH408" i="2" s="1"/>
  <c r="Z408" i="2"/>
  <c r="AA408" i="2"/>
  <c r="AG408" i="2"/>
  <c r="AH408" i="2"/>
  <c r="AI408" i="2"/>
  <c r="AK408" i="2"/>
  <c r="AM408" i="2"/>
  <c r="AO408" i="2"/>
  <c r="AP408" i="2"/>
  <c r="AV408" i="2"/>
  <c r="BG408" i="2"/>
  <c r="BH408" i="2"/>
  <c r="BJ408" i="2" s="1"/>
  <c r="BI408" i="2"/>
  <c r="BK408" i="2"/>
  <c r="BL408" i="2"/>
  <c r="BM408" i="2"/>
  <c r="BN408" i="2"/>
  <c r="BO408" i="2"/>
  <c r="BP408" i="2"/>
  <c r="BQ408" i="2"/>
  <c r="CD408" i="2" s="1"/>
  <c r="CB408" i="2"/>
  <c r="CE408" i="2"/>
  <c r="CF408" i="2"/>
  <c r="CI408" i="2"/>
  <c r="CJ408" i="2"/>
  <c r="CV408" i="2"/>
  <c r="CW408" i="2"/>
  <c r="CX408" i="2"/>
  <c r="CY408" i="2"/>
  <c r="DH408" i="2"/>
  <c r="I409" i="2"/>
  <c r="J409" i="2"/>
  <c r="R409" i="2"/>
  <c r="S409" i="2"/>
  <c r="U409" i="2"/>
  <c r="CX409" i="2" s="1"/>
  <c r="W409" i="2"/>
  <c r="Z409" i="2" s="1"/>
  <c r="Y409" i="2"/>
  <c r="CF409" i="2" s="1"/>
  <c r="AG409" i="2"/>
  <c r="AI409" i="2" s="1"/>
  <c r="AH409" i="2"/>
  <c r="AK409" i="2"/>
  <c r="AM409" i="2"/>
  <c r="AO409" i="2"/>
  <c r="AP409" i="2"/>
  <c r="AV409" i="2"/>
  <c r="BG409" i="2"/>
  <c r="AA409" i="2" s="1"/>
  <c r="BH409" i="2"/>
  <c r="BI409" i="2" s="1"/>
  <c r="BK409" i="2"/>
  <c r="BO409" i="2"/>
  <c r="CB409" i="2"/>
  <c r="CE409" i="2"/>
  <c r="CG409" i="2"/>
  <c r="CH409" i="2"/>
  <c r="CI409" i="2"/>
  <c r="CV409" i="2"/>
  <c r="CY409" i="2" s="1"/>
  <c r="DH409" i="2"/>
  <c r="I410" i="2"/>
  <c r="J410" i="2" s="1"/>
  <c r="R410" i="2"/>
  <c r="S410" i="2"/>
  <c r="U410" i="2"/>
  <c r="W410" i="2"/>
  <c r="Y410" i="2"/>
  <c r="CH410" i="2" s="1"/>
  <c r="Z410" i="2"/>
  <c r="AA410" i="2"/>
  <c r="AG410" i="2"/>
  <c r="AH410" i="2"/>
  <c r="AI410" i="2"/>
  <c r="AK410" i="2"/>
  <c r="AM410" i="2"/>
  <c r="AO410" i="2"/>
  <c r="AP410" i="2"/>
  <c r="AV410" i="2"/>
  <c r="BG410" i="2"/>
  <c r="BH410" i="2"/>
  <c r="BJ410" i="2" s="1"/>
  <c r="BI410" i="2"/>
  <c r="BK410" i="2"/>
  <c r="BL410" i="2"/>
  <c r="BM410" i="2"/>
  <c r="BN410" i="2"/>
  <c r="BO410" i="2"/>
  <c r="BP410" i="2"/>
  <c r="BQ410" i="2"/>
  <c r="CD410" i="2" s="1"/>
  <c r="CB410" i="2"/>
  <c r="CE410" i="2"/>
  <c r="CF410" i="2"/>
  <c r="CI410" i="2"/>
  <c r="CJ410" i="2"/>
  <c r="CV410" i="2"/>
  <c r="CW410" i="2"/>
  <c r="CX410" i="2"/>
  <c r="CY410" i="2"/>
  <c r="DH410" i="2"/>
  <c r="I411" i="2"/>
  <c r="J411" i="2"/>
  <c r="R411" i="2"/>
  <c r="S411" i="2"/>
  <c r="U411" i="2"/>
  <c r="CX411" i="2" s="1"/>
  <c r="W411" i="2"/>
  <c r="Z411" i="2" s="1"/>
  <c r="Y411" i="2"/>
  <c r="CF411" i="2" s="1"/>
  <c r="AG411" i="2"/>
  <c r="AI411" i="2" s="1"/>
  <c r="AH411" i="2"/>
  <c r="AK411" i="2"/>
  <c r="AM411" i="2"/>
  <c r="AO411" i="2"/>
  <c r="AP411" i="2"/>
  <c r="AV411" i="2"/>
  <c r="BG411" i="2"/>
  <c r="AA411" i="2" s="1"/>
  <c r="BH411" i="2"/>
  <c r="BI411" i="2" s="1"/>
  <c r="BK411" i="2"/>
  <c r="BO411" i="2"/>
  <c r="CB411" i="2"/>
  <c r="CE411" i="2"/>
  <c r="CG411" i="2"/>
  <c r="CH411" i="2"/>
  <c r="CI411" i="2"/>
  <c r="CV411" i="2"/>
  <c r="CY411" i="2" s="1"/>
  <c r="DH411" i="2"/>
  <c r="I412" i="2"/>
  <c r="J412" i="2" s="1"/>
  <c r="R412" i="2"/>
  <c r="S412" i="2"/>
  <c r="U412" i="2"/>
  <c r="W412" i="2"/>
  <c r="Y412" i="2"/>
  <c r="CH412" i="2" s="1"/>
  <c r="Z412" i="2"/>
  <c r="AA412" i="2"/>
  <c r="AG412" i="2"/>
  <c r="AH412" i="2"/>
  <c r="AI412" i="2"/>
  <c r="AK412" i="2"/>
  <c r="AM412" i="2"/>
  <c r="AO412" i="2"/>
  <c r="AP412" i="2"/>
  <c r="AV412" i="2"/>
  <c r="BG412" i="2"/>
  <c r="BH412" i="2"/>
  <c r="BJ412" i="2" s="1"/>
  <c r="BI412" i="2"/>
  <c r="BK412" i="2"/>
  <c r="BL412" i="2"/>
  <c r="BM412" i="2"/>
  <c r="BN412" i="2"/>
  <c r="BO412" i="2"/>
  <c r="BP412" i="2"/>
  <c r="BQ412" i="2"/>
  <c r="CD412" i="2" s="1"/>
  <c r="CB412" i="2"/>
  <c r="CE412" i="2"/>
  <c r="CF412" i="2"/>
  <c r="CI412" i="2"/>
  <c r="CJ412" i="2"/>
  <c r="CV412" i="2"/>
  <c r="CW412" i="2"/>
  <c r="CX412" i="2"/>
  <c r="CY412" i="2"/>
  <c r="DH412" i="2"/>
  <c r="I413" i="2"/>
  <c r="J413" i="2"/>
  <c r="R413" i="2"/>
  <c r="S413" i="2"/>
  <c r="U413" i="2"/>
  <c r="CX413" i="2" s="1"/>
  <c r="W413" i="2"/>
  <c r="Z413" i="2" s="1"/>
  <c r="Y413" i="2"/>
  <c r="CF413" i="2" s="1"/>
  <c r="AG413" i="2"/>
  <c r="AI413" i="2" s="1"/>
  <c r="AH413" i="2"/>
  <c r="AK413" i="2"/>
  <c r="AM413" i="2"/>
  <c r="AO413" i="2"/>
  <c r="AP413" i="2"/>
  <c r="AV413" i="2"/>
  <c r="BG413" i="2"/>
  <c r="AA413" i="2" s="1"/>
  <c r="BH413" i="2"/>
  <c r="BI413" i="2" s="1"/>
  <c r="BK413" i="2"/>
  <c r="BO413" i="2"/>
  <c r="CB413" i="2"/>
  <c r="CE413" i="2"/>
  <c r="CG413" i="2"/>
  <c r="CH413" i="2"/>
  <c r="CI413" i="2"/>
  <c r="CV413" i="2"/>
  <c r="CY413" i="2" s="1"/>
  <c r="DH413" i="2"/>
  <c r="I414" i="2"/>
  <c r="J414" i="2" s="1"/>
  <c r="R414" i="2"/>
  <c r="S414" i="2"/>
  <c r="U414" i="2"/>
  <c r="W414" i="2"/>
  <c r="Y414" i="2"/>
  <c r="CH414" i="2" s="1"/>
  <c r="Z414" i="2"/>
  <c r="AA414" i="2"/>
  <c r="AG414" i="2"/>
  <c r="AH414" i="2"/>
  <c r="AI414" i="2"/>
  <c r="AK414" i="2"/>
  <c r="AM414" i="2"/>
  <c r="AO414" i="2"/>
  <c r="AP414" i="2"/>
  <c r="AV414" i="2"/>
  <c r="BG414" i="2"/>
  <c r="BH414" i="2"/>
  <c r="BJ414" i="2" s="1"/>
  <c r="BI414" i="2"/>
  <c r="BK414" i="2"/>
  <c r="BL414" i="2"/>
  <c r="BM414" i="2"/>
  <c r="BN414" i="2"/>
  <c r="BO414" i="2"/>
  <c r="BP414" i="2"/>
  <c r="BQ414" i="2"/>
  <c r="CD414" i="2" s="1"/>
  <c r="CB414" i="2"/>
  <c r="CE414" i="2"/>
  <c r="CF414" i="2"/>
  <c r="CI414" i="2"/>
  <c r="CJ414" i="2"/>
  <c r="CV414" i="2"/>
  <c r="CW414" i="2"/>
  <c r="CX414" i="2"/>
  <c r="CY414" i="2"/>
  <c r="DH414" i="2"/>
  <c r="I415" i="2"/>
  <c r="J415" i="2"/>
  <c r="R415" i="2"/>
  <c r="S415" i="2"/>
  <c r="U415" i="2"/>
  <c r="CX415" i="2" s="1"/>
  <c r="W415" i="2"/>
  <c r="Z415" i="2" s="1"/>
  <c r="Y415" i="2"/>
  <c r="CF415" i="2" s="1"/>
  <c r="AG415" i="2"/>
  <c r="AI415" i="2" s="1"/>
  <c r="AH415" i="2"/>
  <c r="AK415" i="2"/>
  <c r="AM415" i="2"/>
  <c r="AO415" i="2"/>
  <c r="AP415" i="2"/>
  <c r="AV415" i="2"/>
  <c r="BG415" i="2"/>
  <c r="AA415" i="2" s="1"/>
  <c r="BH415" i="2"/>
  <c r="BI415" i="2" s="1"/>
  <c r="BK415" i="2"/>
  <c r="BO415" i="2"/>
  <c r="CB415" i="2"/>
  <c r="CE415" i="2"/>
  <c r="CG415" i="2"/>
  <c r="CH415" i="2"/>
  <c r="CI415" i="2"/>
  <c r="CV415" i="2"/>
  <c r="CY415" i="2" s="1"/>
  <c r="DH415" i="2"/>
  <c r="I416" i="2"/>
  <c r="J416" i="2" s="1"/>
  <c r="R416" i="2"/>
  <c r="S416" i="2"/>
  <c r="U416" i="2"/>
  <c r="W416" i="2"/>
  <c r="Y416" i="2"/>
  <c r="CH416" i="2" s="1"/>
  <c r="Z416" i="2"/>
  <c r="AA416" i="2"/>
  <c r="AG416" i="2"/>
  <c r="AH416" i="2"/>
  <c r="AI416" i="2"/>
  <c r="AK416" i="2"/>
  <c r="AM416" i="2"/>
  <c r="AO416" i="2"/>
  <c r="AP416" i="2"/>
  <c r="AV416" i="2"/>
  <c r="BG416" i="2"/>
  <c r="BH416" i="2"/>
  <c r="BJ416" i="2" s="1"/>
  <c r="BI416" i="2"/>
  <c r="BK416" i="2"/>
  <c r="BL416" i="2"/>
  <c r="BM416" i="2"/>
  <c r="BN416" i="2"/>
  <c r="BO416" i="2"/>
  <c r="BP416" i="2"/>
  <c r="BQ416" i="2"/>
  <c r="CD416" i="2" s="1"/>
  <c r="CB416" i="2"/>
  <c r="CE416" i="2"/>
  <c r="CF416" i="2"/>
  <c r="CI416" i="2"/>
  <c r="CJ416" i="2"/>
  <c r="CV416" i="2"/>
  <c r="CW416" i="2"/>
  <c r="CX416" i="2"/>
  <c r="CY416" i="2"/>
  <c r="DH416" i="2"/>
  <c r="I417" i="2"/>
  <c r="J417" i="2"/>
  <c r="R417" i="2"/>
  <c r="S417" i="2"/>
  <c r="U417" i="2"/>
  <c r="CX417" i="2" s="1"/>
  <c r="W417" i="2"/>
  <c r="Z417" i="2" s="1"/>
  <c r="Y417" i="2"/>
  <c r="CF417" i="2" s="1"/>
  <c r="AG417" i="2"/>
  <c r="AI417" i="2" s="1"/>
  <c r="AH417" i="2"/>
  <c r="AK417" i="2"/>
  <c r="AM417" i="2"/>
  <c r="AO417" i="2"/>
  <c r="AP417" i="2"/>
  <c r="AV417" i="2"/>
  <c r="BG417" i="2"/>
  <c r="AA417" i="2" s="1"/>
  <c r="BH417" i="2"/>
  <c r="BI417" i="2" s="1"/>
  <c r="BK417" i="2"/>
  <c r="BO417" i="2"/>
  <c r="CB417" i="2"/>
  <c r="CE417" i="2"/>
  <c r="CG417" i="2"/>
  <c r="CH417" i="2"/>
  <c r="CI417" i="2"/>
  <c r="CV417" i="2"/>
  <c r="CY417" i="2" s="1"/>
  <c r="DH417" i="2"/>
  <c r="I418" i="2"/>
  <c r="J418" i="2" s="1"/>
  <c r="R418" i="2"/>
  <c r="S418" i="2"/>
  <c r="U418" i="2"/>
  <c r="W418" i="2"/>
  <c r="Y418" i="2"/>
  <c r="CH418" i="2" s="1"/>
  <c r="Z418" i="2"/>
  <c r="AA418" i="2"/>
  <c r="AG418" i="2"/>
  <c r="AH418" i="2"/>
  <c r="AI418" i="2"/>
  <c r="AK418" i="2"/>
  <c r="AM418" i="2"/>
  <c r="AO418" i="2"/>
  <c r="AP418" i="2"/>
  <c r="AV418" i="2"/>
  <c r="BG418" i="2"/>
  <c r="BH418" i="2"/>
  <c r="BJ418" i="2" s="1"/>
  <c r="BI418" i="2"/>
  <c r="BK418" i="2"/>
  <c r="BL418" i="2"/>
  <c r="BM418" i="2"/>
  <c r="BN418" i="2"/>
  <c r="BO418" i="2"/>
  <c r="BP418" i="2"/>
  <c r="BQ418" i="2"/>
  <c r="CD418" i="2" s="1"/>
  <c r="CB418" i="2"/>
  <c r="CE418" i="2"/>
  <c r="CF418" i="2"/>
  <c r="CI418" i="2"/>
  <c r="CJ418" i="2"/>
  <c r="CV418" i="2"/>
  <c r="CW418" i="2"/>
  <c r="CX418" i="2"/>
  <c r="CY418" i="2"/>
  <c r="DH418" i="2"/>
  <c r="I419" i="2"/>
  <c r="J419" i="2"/>
  <c r="R419" i="2"/>
  <c r="S419" i="2"/>
  <c r="U419" i="2"/>
  <c r="CX419" i="2" s="1"/>
  <c r="W419" i="2"/>
  <c r="Z419" i="2" s="1"/>
  <c r="Y419" i="2"/>
  <c r="CF419" i="2" s="1"/>
  <c r="AG419" i="2"/>
  <c r="AI419" i="2" s="1"/>
  <c r="AH419" i="2"/>
  <c r="AK419" i="2"/>
  <c r="AM419" i="2"/>
  <c r="AO419" i="2"/>
  <c r="AP419" i="2"/>
  <c r="AV419" i="2"/>
  <c r="BG419" i="2"/>
  <c r="AA419" i="2" s="1"/>
  <c r="BH419" i="2"/>
  <c r="BI419" i="2" s="1"/>
  <c r="BK419" i="2"/>
  <c r="BO419" i="2"/>
  <c r="CB419" i="2"/>
  <c r="CE419" i="2"/>
  <c r="CG419" i="2"/>
  <c r="CH419" i="2"/>
  <c r="CI419" i="2"/>
  <c r="CV419" i="2"/>
  <c r="CY419" i="2" s="1"/>
  <c r="DH419" i="2"/>
  <c r="I420" i="2"/>
  <c r="J420" i="2" s="1"/>
  <c r="R420" i="2"/>
  <c r="S420" i="2"/>
  <c r="U420" i="2"/>
  <c r="W420" i="2"/>
  <c r="Y420" i="2"/>
  <c r="CH420" i="2" s="1"/>
  <c r="Z420" i="2"/>
  <c r="AA420" i="2"/>
  <c r="AG420" i="2"/>
  <c r="AH420" i="2"/>
  <c r="AI420" i="2"/>
  <c r="AK420" i="2"/>
  <c r="AM420" i="2"/>
  <c r="AO420" i="2"/>
  <c r="AP420" i="2"/>
  <c r="AV420" i="2"/>
  <c r="BG420" i="2"/>
  <c r="BH420" i="2"/>
  <c r="BJ420" i="2" s="1"/>
  <c r="BI420" i="2"/>
  <c r="BK420" i="2"/>
  <c r="BL420" i="2"/>
  <c r="BM420" i="2"/>
  <c r="BN420" i="2"/>
  <c r="BO420" i="2"/>
  <c r="BP420" i="2"/>
  <c r="BQ420" i="2"/>
  <c r="CD420" i="2" s="1"/>
  <c r="CB420" i="2"/>
  <c r="CE420" i="2"/>
  <c r="CF420" i="2"/>
  <c r="CI420" i="2"/>
  <c r="CJ420" i="2"/>
  <c r="CV420" i="2"/>
  <c r="CW420" i="2"/>
  <c r="CX420" i="2"/>
  <c r="CY420" i="2"/>
  <c r="DH420" i="2"/>
  <c r="I421" i="2"/>
  <c r="J421" i="2"/>
  <c r="R421" i="2"/>
  <c r="S421" i="2"/>
  <c r="U421" i="2"/>
  <c r="CX421" i="2" s="1"/>
  <c r="W421" i="2"/>
  <c r="Z421" i="2" s="1"/>
  <c r="Y421" i="2"/>
  <c r="CF421" i="2" s="1"/>
  <c r="AG421" i="2"/>
  <c r="AI421" i="2" s="1"/>
  <c r="AH421" i="2"/>
  <c r="AK421" i="2"/>
  <c r="AM421" i="2"/>
  <c r="AO421" i="2"/>
  <c r="AP421" i="2"/>
  <c r="AV421" i="2"/>
  <c r="BG421" i="2"/>
  <c r="AA421" i="2" s="1"/>
  <c r="BH421" i="2"/>
  <c r="BI421" i="2" s="1"/>
  <c r="BK421" i="2"/>
  <c r="BO421" i="2"/>
  <c r="CB421" i="2"/>
  <c r="CE421" i="2"/>
  <c r="CG421" i="2"/>
  <c r="CH421" i="2"/>
  <c r="CI421" i="2"/>
  <c r="CV421" i="2"/>
  <c r="CY421" i="2" s="1"/>
  <c r="DH421" i="2"/>
  <c r="I422" i="2"/>
  <c r="J422" i="2" s="1"/>
  <c r="R422" i="2"/>
  <c r="S422" i="2"/>
  <c r="U422" i="2"/>
  <c r="W422" i="2"/>
  <c r="Y422" i="2"/>
  <c r="CH422" i="2" s="1"/>
  <c r="Z422" i="2"/>
  <c r="AA422" i="2"/>
  <c r="AG422" i="2"/>
  <c r="AH422" i="2"/>
  <c r="AI422" i="2"/>
  <c r="AK422" i="2"/>
  <c r="AM422" i="2"/>
  <c r="AO422" i="2"/>
  <c r="AP422" i="2"/>
  <c r="AV422" i="2"/>
  <c r="BG422" i="2"/>
  <c r="BH422" i="2"/>
  <c r="BJ422" i="2" s="1"/>
  <c r="BI422" i="2"/>
  <c r="BK422" i="2"/>
  <c r="BL422" i="2"/>
  <c r="BM422" i="2"/>
  <c r="BN422" i="2"/>
  <c r="BO422" i="2"/>
  <c r="BP422" i="2"/>
  <c r="BQ422" i="2"/>
  <c r="CD422" i="2" s="1"/>
  <c r="CB422" i="2"/>
  <c r="CE422" i="2"/>
  <c r="CF422" i="2"/>
  <c r="CI422" i="2"/>
  <c r="CJ422" i="2"/>
  <c r="CV422" i="2"/>
  <c r="CW422" i="2"/>
  <c r="CX422" i="2"/>
  <c r="CY422" i="2"/>
  <c r="DH422" i="2"/>
  <c r="I423" i="2"/>
  <c r="J423" i="2"/>
  <c r="R423" i="2"/>
  <c r="S423" i="2"/>
  <c r="U423" i="2"/>
  <c r="CX423" i="2" s="1"/>
  <c r="W423" i="2"/>
  <c r="Z423" i="2" s="1"/>
  <c r="Y423" i="2"/>
  <c r="CF423" i="2" s="1"/>
  <c r="AG423" i="2"/>
  <c r="AI423" i="2" s="1"/>
  <c r="AH423" i="2"/>
  <c r="AK423" i="2"/>
  <c r="AM423" i="2"/>
  <c r="AO423" i="2"/>
  <c r="AP423" i="2"/>
  <c r="AV423" i="2"/>
  <c r="BG423" i="2"/>
  <c r="AA423" i="2" s="1"/>
  <c r="BH423" i="2"/>
  <c r="BI423" i="2" s="1"/>
  <c r="BK423" i="2"/>
  <c r="BO423" i="2"/>
  <c r="CB423" i="2"/>
  <c r="CE423" i="2"/>
  <c r="CG423" i="2"/>
  <c r="CH423" i="2"/>
  <c r="CI423" i="2"/>
  <c r="CV423" i="2"/>
  <c r="CY423" i="2" s="1"/>
  <c r="DH423" i="2"/>
  <c r="I424" i="2"/>
  <c r="J424" i="2" s="1"/>
  <c r="R424" i="2"/>
  <c r="S424" i="2"/>
  <c r="U424" i="2"/>
  <c r="W424" i="2"/>
  <c r="Y424" i="2"/>
  <c r="CH424" i="2" s="1"/>
  <c r="Z424" i="2"/>
  <c r="AA424" i="2"/>
  <c r="AG424" i="2"/>
  <c r="AH424" i="2"/>
  <c r="AI424" i="2"/>
  <c r="AK424" i="2"/>
  <c r="AM424" i="2"/>
  <c r="AO424" i="2"/>
  <c r="AP424" i="2"/>
  <c r="AV424" i="2"/>
  <c r="BG424" i="2"/>
  <c r="BH424" i="2"/>
  <c r="BJ424" i="2" s="1"/>
  <c r="BI424" i="2"/>
  <c r="BK424" i="2"/>
  <c r="BL424" i="2"/>
  <c r="BM424" i="2"/>
  <c r="BN424" i="2"/>
  <c r="BO424" i="2"/>
  <c r="BP424" i="2"/>
  <c r="BQ424" i="2"/>
  <c r="CB424" i="2"/>
  <c r="CE424" i="2"/>
  <c r="CF424" i="2"/>
  <c r="CI424" i="2"/>
  <c r="CJ424" i="2"/>
  <c r="CV424" i="2"/>
  <c r="CW424" i="2"/>
  <c r="CX424" i="2"/>
  <c r="CY424" i="2"/>
  <c r="DH424" i="2"/>
  <c r="I425" i="2"/>
  <c r="J425" i="2"/>
  <c r="R425" i="2"/>
  <c r="S425" i="2"/>
  <c r="U425" i="2"/>
  <c r="CX425" i="2" s="1"/>
  <c r="W425" i="2"/>
  <c r="Y425" i="2"/>
  <c r="CF425" i="2" s="1"/>
  <c r="AG425" i="2"/>
  <c r="AI425" i="2" s="1"/>
  <c r="AH425" i="2"/>
  <c r="AK425" i="2"/>
  <c r="AM425" i="2"/>
  <c r="AO425" i="2"/>
  <c r="AP425" i="2"/>
  <c r="AV425" i="2"/>
  <c r="BG425" i="2"/>
  <c r="BH425" i="2"/>
  <c r="BI425" i="2" s="1"/>
  <c r="BO425" i="2"/>
  <c r="CB425" i="2"/>
  <c r="CE425" i="2"/>
  <c r="CG425" i="2"/>
  <c r="CH425" i="2"/>
  <c r="CI425" i="2"/>
  <c r="CV425" i="2"/>
  <c r="CY425" i="2" s="1"/>
  <c r="DH425" i="2"/>
  <c r="I426" i="2"/>
  <c r="J426" i="2" s="1"/>
  <c r="R426" i="2"/>
  <c r="S426" i="2"/>
  <c r="U426" i="2"/>
  <c r="W426" i="2"/>
  <c r="Y426" i="2"/>
  <c r="CH426" i="2" s="1"/>
  <c r="Z426" i="2"/>
  <c r="AA426" i="2"/>
  <c r="AG426" i="2"/>
  <c r="AH426" i="2"/>
  <c r="AI426" i="2"/>
  <c r="AK426" i="2"/>
  <c r="AM426" i="2"/>
  <c r="AO426" i="2"/>
  <c r="AP426" i="2"/>
  <c r="AV426" i="2"/>
  <c r="BG426" i="2"/>
  <c r="BH426" i="2"/>
  <c r="BJ426" i="2" s="1"/>
  <c r="BI426" i="2"/>
  <c r="BK426" i="2"/>
  <c r="BL426" i="2"/>
  <c r="BM426" i="2"/>
  <c r="BN426" i="2"/>
  <c r="BO426" i="2"/>
  <c r="BP426" i="2"/>
  <c r="BQ426" i="2"/>
  <c r="CB426" i="2"/>
  <c r="CE426" i="2"/>
  <c r="CF426" i="2"/>
  <c r="CI426" i="2"/>
  <c r="CJ426" i="2"/>
  <c r="CV426" i="2"/>
  <c r="CW426" i="2"/>
  <c r="CX426" i="2"/>
  <c r="CY426" i="2"/>
  <c r="DH426" i="2"/>
  <c r="I427" i="2"/>
  <c r="J427" i="2"/>
  <c r="R427" i="2"/>
  <c r="S427" i="2"/>
  <c r="U427" i="2"/>
  <c r="CX427" i="2" s="1"/>
  <c r="W427" i="2"/>
  <c r="BK427" i="2" s="1"/>
  <c r="Y427" i="2"/>
  <c r="CF427" i="2" s="1"/>
  <c r="AG427" i="2"/>
  <c r="AI427" i="2" s="1"/>
  <c r="AH427" i="2"/>
  <c r="AK427" i="2"/>
  <c r="AM427" i="2"/>
  <c r="AO427" i="2"/>
  <c r="AP427" i="2"/>
  <c r="AV427" i="2"/>
  <c r="BG427" i="2"/>
  <c r="BH427" i="2"/>
  <c r="BI427" i="2" s="1"/>
  <c r="BO427" i="2"/>
  <c r="CB427" i="2"/>
  <c r="CE427" i="2"/>
  <c r="CG427" i="2"/>
  <c r="CH427" i="2"/>
  <c r="CI427" i="2"/>
  <c r="CV427" i="2"/>
  <c r="CY427" i="2" s="1"/>
  <c r="DH427" i="2"/>
  <c r="I428" i="2"/>
  <c r="J428" i="2" s="1"/>
  <c r="R428" i="2"/>
  <c r="S428" i="2"/>
  <c r="U428" i="2"/>
  <c r="W428" i="2"/>
  <c r="Y428" i="2"/>
  <c r="CH428" i="2" s="1"/>
  <c r="Z428" i="2"/>
  <c r="AA428" i="2"/>
  <c r="AG428" i="2"/>
  <c r="AH428" i="2"/>
  <c r="AI428" i="2"/>
  <c r="AK428" i="2"/>
  <c r="AM428" i="2"/>
  <c r="AO428" i="2"/>
  <c r="AP428" i="2"/>
  <c r="AV428" i="2"/>
  <c r="BG428" i="2"/>
  <c r="BH428" i="2"/>
  <c r="BJ428" i="2" s="1"/>
  <c r="BI428" i="2"/>
  <c r="BK428" i="2"/>
  <c r="BL428" i="2"/>
  <c r="BM428" i="2"/>
  <c r="BN428" i="2"/>
  <c r="BO428" i="2"/>
  <c r="BP428" i="2"/>
  <c r="BQ428" i="2"/>
  <c r="CB428" i="2"/>
  <c r="CE428" i="2"/>
  <c r="CF428" i="2"/>
  <c r="CI428" i="2"/>
  <c r="CJ428" i="2"/>
  <c r="CV428" i="2"/>
  <c r="CW428" i="2"/>
  <c r="CX428" i="2"/>
  <c r="CY428" i="2"/>
  <c r="DH428" i="2"/>
  <c r="I429" i="2"/>
  <c r="J429" i="2"/>
  <c r="R429" i="2"/>
  <c r="S429" i="2"/>
  <c r="U429" i="2"/>
  <c r="CX429" i="2" s="1"/>
  <c r="W429" i="2"/>
  <c r="Y429" i="2"/>
  <c r="CF429" i="2" s="1"/>
  <c r="AG429" i="2"/>
  <c r="AI429" i="2" s="1"/>
  <c r="AH429" i="2"/>
  <c r="AK429" i="2"/>
  <c r="AM429" i="2"/>
  <c r="AO429" i="2"/>
  <c r="AP429" i="2"/>
  <c r="AV429" i="2"/>
  <c r="BG429" i="2"/>
  <c r="BH429" i="2"/>
  <c r="BI429" i="2" s="1"/>
  <c r="BO429" i="2"/>
  <c r="CB429" i="2"/>
  <c r="CE429" i="2"/>
  <c r="CG429" i="2"/>
  <c r="CH429" i="2"/>
  <c r="CI429" i="2"/>
  <c r="CV429" i="2"/>
  <c r="CY429" i="2" s="1"/>
  <c r="DH429" i="2"/>
  <c r="I430" i="2"/>
  <c r="J430" i="2" s="1"/>
  <c r="R430" i="2"/>
  <c r="S430" i="2"/>
  <c r="U430" i="2"/>
  <c r="W430" i="2"/>
  <c r="Y430" i="2"/>
  <c r="CH430" i="2" s="1"/>
  <c r="Z430" i="2"/>
  <c r="AA430" i="2"/>
  <c r="AG430" i="2"/>
  <c r="AH430" i="2"/>
  <c r="AI430" i="2"/>
  <c r="AK430" i="2"/>
  <c r="AM430" i="2"/>
  <c r="AO430" i="2"/>
  <c r="AP430" i="2"/>
  <c r="AV430" i="2"/>
  <c r="BG430" i="2"/>
  <c r="BH430" i="2"/>
  <c r="BJ430" i="2" s="1"/>
  <c r="BI430" i="2"/>
  <c r="BK430" i="2"/>
  <c r="BL430" i="2"/>
  <c r="BM430" i="2"/>
  <c r="BN430" i="2"/>
  <c r="BO430" i="2"/>
  <c r="BP430" i="2"/>
  <c r="BQ430" i="2"/>
  <c r="CB430" i="2"/>
  <c r="CE430" i="2"/>
  <c r="CF430" i="2"/>
  <c r="CI430" i="2"/>
  <c r="CJ430" i="2"/>
  <c r="CV430" i="2"/>
  <c r="CW430" i="2"/>
  <c r="CX430" i="2"/>
  <c r="CY430" i="2"/>
  <c r="DH430" i="2"/>
  <c r="I431" i="2"/>
  <c r="J431" i="2"/>
  <c r="R431" i="2"/>
  <c r="S431" i="2"/>
  <c r="U431" i="2"/>
  <c r="CX431" i="2" s="1"/>
  <c r="W431" i="2"/>
  <c r="BK431" i="2" s="1"/>
  <c r="Y431" i="2"/>
  <c r="CF431" i="2" s="1"/>
  <c r="AG431" i="2"/>
  <c r="AI431" i="2" s="1"/>
  <c r="AH431" i="2"/>
  <c r="AK431" i="2"/>
  <c r="AM431" i="2"/>
  <c r="AO431" i="2"/>
  <c r="AP431" i="2"/>
  <c r="AV431" i="2"/>
  <c r="BG431" i="2"/>
  <c r="BH431" i="2"/>
  <c r="BI431" i="2" s="1"/>
  <c r="BO431" i="2"/>
  <c r="CB431" i="2"/>
  <c r="CE431" i="2"/>
  <c r="CG431" i="2"/>
  <c r="CH431" i="2"/>
  <c r="CI431" i="2"/>
  <c r="CV431" i="2"/>
  <c r="CY431" i="2" s="1"/>
  <c r="DH431" i="2"/>
  <c r="I432" i="2"/>
  <c r="J432" i="2" s="1"/>
  <c r="R432" i="2"/>
  <c r="S432" i="2"/>
  <c r="U432" i="2"/>
  <c r="W432" i="2"/>
  <c r="Y432" i="2"/>
  <c r="CH432" i="2" s="1"/>
  <c r="Z432" i="2"/>
  <c r="AA432" i="2"/>
  <c r="AG432" i="2"/>
  <c r="AH432" i="2"/>
  <c r="AI432" i="2"/>
  <c r="AK432" i="2"/>
  <c r="AM432" i="2"/>
  <c r="AO432" i="2"/>
  <c r="AP432" i="2"/>
  <c r="AV432" i="2"/>
  <c r="BG432" i="2"/>
  <c r="BH432" i="2"/>
  <c r="BJ432" i="2" s="1"/>
  <c r="BI432" i="2"/>
  <c r="BK432" i="2"/>
  <c r="BL432" i="2"/>
  <c r="BM432" i="2"/>
  <c r="BN432" i="2"/>
  <c r="BO432" i="2"/>
  <c r="BP432" i="2"/>
  <c r="BQ432" i="2"/>
  <c r="CB432" i="2"/>
  <c r="CE432" i="2"/>
  <c r="CF432" i="2"/>
  <c r="CI432" i="2"/>
  <c r="CJ432" i="2"/>
  <c r="CV432" i="2"/>
  <c r="CW432" i="2"/>
  <c r="CX432" i="2"/>
  <c r="CY432" i="2"/>
  <c r="DH432" i="2"/>
  <c r="I433" i="2"/>
  <c r="J433" i="2"/>
  <c r="R433" i="2"/>
  <c r="S433" i="2"/>
  <c r="U433" i="2"/>
  <c r="CX433" i="2" s="1"/>
  <c r="W433" i="2"/>
  <c r="Y433" i="2"/>
  <c r="CF433" i="2" s="1"/>
  <c r="AG433" i="2"/>
  <c r="AI433" i="2" s="1"/>
  <c r="AH433" i="2"/>
  <c r="AK433" i="2"/>
  <c r="AM433" i="2"/>
  <c r="AO433" i="2"/>
  <c r="AP433" i="2"/>
  <c r="AV433" i="2"/>
  <c r="BG433" i="2"/>
  <c r="BH433" i="2"/>
  <c r="BI433" i="2" s="1"/>
  <c r="BO433" i="2"/>
  <c r="CB433" i="2"/>
  <c r="CE433" i="2"/>
  <c r="CG433" i="2"/>
  <c r="CH433" i="2"/>
  <c r="CI433" i="2"/>
  <c r="CV433" i="2"/>
  <c r="CY433" i="2" s="1"/>
  <c r="DH433" i="2"/>
  <c r="I434" i="2"/>
  <c r="J434" i="2" s="1"/>
  <c r="R434" i="2"/>
  <c r="S434" i="2"/>
  <c r="U434" i="2"/>
  <c r="W434" i="2"/>
  <c r="Y434" i="2"/>
  <c r="CH434" i="2" s="1"/>
  <c r="Z434" i="2"/>
  <c r="AA434" i="2"/>
  <c r="AG434" i="2"/>
  <c r="AH434" i="2"/>
  <c r="AI434" i="2"/>
  <c r="AK434" i="2"/>
  <c r="AM434" i="2"/>
  <c r="AO434" i="2"/>
  <c r="AP434" i="2"/>
  <c r="AV434" i="2"/>
  <c r="BG434" i="2"/>
  <c r="BH434" i="2"/>
  <c r="BJ434" i="2" s="1"/>
  <c r="BI434" i="2"/>
  <c r="BK434" i="2"/>
  <c r="BL434" i="2"/>
  <c r="BM434" i="2"/>
  <c r="BN434" i="2"/>
  <c r="BO434" i="2"/>
  <c r="BP434" i="2"/>
  <c r="BQ434" i="2"/>
  <c r="CB434" i="2"/>
  <c r="CE434" i="2"/>
  <c r="CF434" i="2"/>
  <c r="CI434" i="2"/>
  <c r="CJ434" i="2"/>
  <c r="CV434" i="2"/>
  <c r="CW434" i="2"/>
  <c r="CX434" i="2"/>
  <c r="CY434" i="2"/>
  <c r="DH434" i="2"/>
  <c r="I435" i="2"/>
  <c r="J435" i="2"/>
  <c r="R435" i="2"/>
  <c r="S435" i="2"/>
  <c r="U435" i="2"/>
  <c r="CX435" i="2" s="1"/>
  <c r="W435" i="2"/>
  <c r="BK435" i="2" s="1"/>
  <c r="Y435" i="2"/>
  <c r="CF435" i="2" s="1"/>
  <c r="AG435" i="2"/>
  <c r="AI435" i="2" s="1"/>
  <c r="AH435" i="2"/>
  <c r="AK435" i="2"/>
  <c r="AM435" i="2"/>
  <c r="AO435" i="2"/>
  <c r="AP435" i="2"/>
  <c r="AV435" i="2"/>
  <c r="BG435" i="2"/>
  <c r="BH435" i="2"/>
  <c r="BI435" i="2" s="1"/>
  <c r="BO435" i="2"/>
  <c r="CB435" i="2"/>
  <c r="CE435" i="2"/>
  <c r="CG435" i="2"/>
  <c r="CH435" i="2"/>
  <c r="CI435" i="2"/>
  <c r="CV435" i="2"/>
  <c r="CY435" i="2" s="1"/>
  <c r="DH435" i="2"/>
  <c r="I436" i="2"/>
  <c r="J436" i="2" s="1"/>
  <c r="R436" i="2"/>
  <c r="S436" i="2"/>
  <c r="U436" i="2"/>
  <c r="W436" i="2"/>
  <c r="Y436" i="2"/>
  <c r="CH436" i="2" s="1"/>
  <c r="Z436" i="2"/>
  <c r="AA436" i="2"/>
  <c r="AG436" i="2"/>
  <c r="AH436" i="2"/>
  <c r="AI436" i="2"/>
  <c r="AK436" i="2"/>
  <c r="AM436" i="2"/>
  <c r="AO436" i="2"/>
  <c r="AP436" i="2"/>
  <c r="AV436" i="2"/>
  <c r="BG436" i="2"/>
  <c r="BH436" i="2"/>
  <c r="BJ436" i="2" s="1"/>
  <c r="BI436" i="2"/>
  <c r="BK436" i="2"/>
  <c r="BL436" i="2"/>
  <c r="BM436" i="2"/>
  <c r="BN436" i="2"/>
  <c r="BO436" i="2"/>
  <c r="BP436" i="2"/>
  <c r="BQ436" i="2"/>
  <c r="CB436" i="2"/>
  <c r="CE436" i="2"/>
  <c r="CF436" i="2"/>
  <c r="CI436" i="2"/>
  <c r="CJ436" i="2"/>
  <c r="CV436" i="2"/>
  <c r="CW436" i="2"/>
  <c r="CX436" i="2"/>
  <c r="CY436" i="2"/>
  <c r="DH436" i="2"/>
  <c r="I437" i="2"/>
  <c r="J437" i="2"/>
  <c r="R437" i="2"/>
  <c r="S437" i="2"/>
  <c r="U437" i="2"/>
  <c r="CX437" i="2" s="1"/>
  <c r="W437" i="2"/>
  <c r="Y437" i="2"/>
  <c r="CF437" i="2" s="1"/>
  <c r="AG437" i="2"/>
  <c r="AI437" i="2" s="1"/>
  <c r="AH437" i="2"/>
  <c r="AK437" i="2"/>
  <c r="AM437" i="2"/>
  <c r="AO437" i="2"/>
  <c r="AP437" i="2"/>
  <c r="AV437" i="2"/>
  <c r="BG437" i="2"/>
  <c r="BH437" i="2"/>
  <c r="BI437" i="2" s="1"/>
  <c r="BO437" i="2"/>
  <c r="CB437" i="2"/>
  <c r="CE437" i="2"/>
  <c r="CG437" i="2"/>
  <c r="CH437" i="2"/>
  <c r="CI437" i="2"/>
  <c r="CV437" i="2"/>
  <c r="CY437" i="2" s="1"/>
  <c r="DH437" i="2"/>
  <c r="I438" i="2"/>
  <c r="J438" i="2" s="1"/>
  <c r="R438" i="2"/>
  <c r="S438" i="2"/>
  <c r="U438" i="2"/>
  <c r="W438" i="2"/>
  <c r="Y438" i="2"/>
  <c r="CH438" i="2" s="1"/>
  <c r="Z438" i="2"/>
  <c r="AA438" i="2"/>
  <c r="AG438" i="2"/>
  <c r="AH438" i="2"/>
  <c r="AI438" i="2"/>
  <c r="AK438" i="2"/>
  <c r="AM438" i="2"/>
  <c r="AO438" i="2"/>
  <c r="AP438" i="2"/>
  <c r="AV438" i="2"/>
  <c r="BG438" i="2"/>
  <c r="BH438" i="2"/>
  <c r="BJ438" i="2" s="1"/>
  <c r="BI438" i="2"/>
  <c r="BK438" i="2"/>
  <c r="BL438" i="2"/>
  <c r="BM438" i="2"/>
  <c r="BN438" i="2"/>
  <c r="BO438" i="2"/>
  <c r="BP438" i="2"/>
  <c r="BQ438" i="2"/>
  <c r="CB438" i="2"/>
  <c r="CE438" i="2"/>
  <c r="CF438" i="2"/>
  <c r="CI438" i="2"/>
  <c r="CJ438" i="2"/>
  <c r="CV438" i="2"/>
  <c r="CW438" i="2"/>
  <c r="CX438" i="2"/>
  <c r="CY438" i="2"/>
  <c r="DH438" i="2"/>
  <c r="I439" i="2"/>
  <c r="J439" i="2"/>
  <c r="R439" i="2"/>
  <c r="S439" i="2"/>
  <c r="U439" i="2"/>
  <c r="CX439" i="2" s="1"/>
  <c r="W439" i="2"/>
  <c r="BK439" i="2" s="1"/>
  <c r="Y439" i="2"/>
  <c r="CF439" i="2" s="1"/>
  <c r="AG439" i="2"/>
  <c r="AI439" i="2" s="1"/>
  <c r="AH439" i="2"/>
  <c r="AK439" i="2"/>
  <c r="AM439" i="2"/>
  <c r="AO439" i="2"/>
  <c r="AP439" i="2"/>
  <c r="AV439" i="2"/>
  <c r="BG439" i="2"/>
  <c r="BH439" i="2"/>
  <c r="BI439" i="2" s="1"/>
  <c r="BO439" i="2"/>
  <c r="CB439" i="2"/>
  <c r="CE439" i="2"/>
  <c r="CG439" i="2"/>
  <c r="CH439" i="2"/>
  <c r="CI439" i="2"/>
  <c r="CV439" i="2"/>
  <c r="CY439" i="2" s="1"/>
  <c r="DH439" i="2"/>
  <c r="I440" i="2"/>
  <c r="J440" i="2" s="1"/>
  <c r="R440" i="2"/>
  <c r="S440" i="2"/>
  <c r="U440" i="2"/>
  <c r="W440" i="2"/>
  <c r="Y440" i="2"/>
  <c r="CH440" i="2" s="1"/>
  <c r="Z440" i="2"/>
  <c r="AA440" i="2"/>
  <c r="AG440" i="2"/>
  <c r="AH440" i="2"/>
  <c r="AI440" i="2"/>
  <c r="AK440" i="2"/>
  <c r="AM440" i="2"/>
  <c r="AO440" i="2"/>
  <c r="AP440" i="2"/>
  <c r="AV440" i="2"/>
  <c r="BG440" i="2"/>
  <c r="BH440" i="2"/>
  <c r="BJ440" i="2" s="1"/>
  <c r="BI440" i="2"/>
  <c r="BK440" i="2"/>
  <c r="BL440" i="2"/>
  <c r="BM440" i="2"/>
  <c r="BN440" i="2"/>
  <c r="BO440" i="2"/>
  <c r="BP440" i="2"/>
  <c r="BQ440" i="2"/>
  <c r="CB440" i="2"/>
  <c r="CE440" i="2"/>
  <c r="CF440" i="2"/>
  <c r="CI440" i="2"/>
  <c r="CJ440" i="2"/>
  <c r="CV440" i="2"/>
  <c r="CW440" i="2"/>
  <c r="CX440" i="2"/>
  <c r="CY440" i="2"/>
  <c r="DH440" i="2"/>
  <c r="I441" i="2"/>
  <c r="J441" i="2"/>
  <c r="R441" i="2"/>
  <c r="S441" i="2"/>
  <c r="U441" i="2"/>
  <c r="CX441" i="2" s="1"/>
  <c r="W441" i="2"/>
  <c r="Y441" i="2"/>
  <c r="CF441" i="2" s="1"/>
  <c r="AG441" i="2"/>
  <c r="AI441" i="2" s="1"/>
  <c r="AH441" i="2"/>
  <c r="AK441" i="2"/>
  <c r="AM441" i="2"/>
  <c r="AO441" i="2"/>
  <c r="AP441" i="2"/>
  <c r="AV441" i="2"/>
  <c r="BG441" i="2"/>
  <c r="BH441" i="2"/>
  <c r="BI441" i="2" s="1"/>
  <c r="BO441" i="2"/>
  <c r="CB441" i="2"/>
  <c r="CE441" i="2"/>
  <c r="CG441" i="2"/>
  <c r="CH441" i="2"/>
  <c r="CI441" i="2"/>
  <c r="CV441" i="2"/>
  <c r="CY441" i="2" s="1"/>
  <c r="DH441" i="2"/>
  <c r="I442" i="2"/>
  <c r="J442" i="2" s="1"/>
  <c r="R442" i="2"/>
  <c r="S442" i="2"/>
  <c r="U442" i="2"/>
  <c r="W442" i="2"/>
  <c r="Y442" i="2"/>
  <c r="CH442" i="2" s="1"/>
  <c r="Z442" i="2"/>
  <c r="AA442" i="2"/>
  <c r="AG442" i="2"/>
  <c r="AH442" i="2"/>
  <c r="AI442" i="2"/>
  <c r="AK442" i="2"/>
  <c r="AM442" i="2"/>
  <c r="AO442" i="2"/>
  <c r="AP442" i="2"/>
  <c r="AV442" i="2"/>
  <c r="BG442" i="2"/>
  <c r="BH442" i="2"/>
  <c r="BJ442" i="2" s="1"/>
  <c r="BI442" i="2"/>
  <c r="BK442" i="2"/>
  <c r="BL442" i="2"/>
  <c r="BM442" i="2"/>
  <c r="BN442" i="2"/>
  <c r="BO442" i="2"/>
  <c r="BP442" i="2"/>
  <c r="BQ442" i="2"/>
  <c r="CB442" i="2"/>
  <c r="CE442" i="2"/>
  <c r="CF442" i="2"/>
  <c r="CI442" i="2"/>
  <c r="CJ442" i="2"/>
  <c r="CV442" i="2"/>
  <c r="CW442" i="2"/>
  <c r="CX442" i="2"/>
  <c r="CY442" i="2"/>
  <c r="DH442" i="2"/>
  <c r="I443" i="2"/>
  <c r="J443" i="2"/>
  <c r="R443" i="2"/>
  <c r="S443" i="2"/>
  <c r="U443" i="2"/>
  <c r="CX443" i="2" s="1"/>
  <c r="W443" i="2"/>
  <c r="BK443" i="2" s="1"/>
  <c r="Y443" i="2"/>
  <c r="CF443" i="2" s="1"/>
  <c r="AG443" i="2"/>
  <c r="AI443" i="2" s="1"/>
  <c r="AH443" i="2"/>
  <c r="AK443" i="2"/>
  <c r="AM443" i="2"/>
  <c r="AO443" i="2"/>
  <c r="AP443" i="2"/>
  <c r="AV443" i="2"/>
  <c r="BG443" i="2"/>
  <c r="BH443" i="2"/>
  <c r="BI443" i="2" s="1"/>
  <c r="BO443" i="2"/>
  <c r="CB443" i="2"/>
  <c r="CE443" i="2"/>
  <c r="CG443" i="2"/>
  <c r="CH443" i="2"/>
  <c r="CI443" i="2"/>
  <c r="CV443" i="2"/>
  <c r="CY443" i="2" s="1"/>
  <c r="DH443" i="2"/>
  <c r="I444" i="2"/>
  <c r="J444" i="2" s="1"/>
  <c r="R444" i="2"/>
  <c r="S444" i="2"/>
  <c r="U444" i="2"/>
  <c r="W444" i="2"/>
  <c r="Y444" i="2"/>
  <c r="CH444" i="2" s="1"/>
  <c r="Z444" i="2"/>
  <c r="AA444" i="2"/>
  <c r="AG444" i="2"/>
  <c r="AH444" i="2"/>
  <c r="AI444" i="2"/>
  <c r="AK444" i="2"/>
  <c r="AM444" i="2"/>
  <c r="AO444" i="2"/>
  <c r="AP444" i="2"/>
  <c r="AV444" i="2"/>
  <c r="BG444" i="2"/>
  <c r="BH444" i="2"/>
  <c r="BJ444" i="2" s="1"/>
  <c r="BI444" i="2"/>
  <c r="BK444" i="2"/>
  <c r="BL444" i="2"/>
  <c r="BM444" i="2"/>
  <c r="BN444" i="2"/>
  <c r="BO444" i="2"/>
  <c r="BP444" i="2"/>
  <c r="BQ444" i="2"/>
  <c r="CB444" i="2"/>
  <c r="CE444" i="2"/>
  <c r="CF444" i="2"/>
  <c r="CI444" i="2"/>
  <c r="CJ444" i="2"/>
  <c r="CV444" i="2"/>
  <c r="CW444" i="2"/>
  <c r="CX444" i="2"/>
  <c r="CY444" i="2"/>
  <c r="DH444" i="2"/>
  <c r="I445" i="2"/>
  <c r="J445" i="2"/>
  <c r="R445" i="2"/>
  <c r="S445" i="2"/>
  <c r="U445" i="2"/>
  <c r="CX445" i="2" s="1"/>
  <c r="W445" i="2"/>
  <c r="Y445" i="2"/>
  <c r="CF445" i="2" s="1"/>
  <c r="AG445" i="2"/>
  <c r="AI445" i="2" s="1"/>
  <c r="AH445" i="2"/>
  <c r="AK445" i="2"/>
  <c r="AM445" i="2"/>
  <c r="AO445" i="2"/>
  <c r="AP445" i="2"/>
  <c r="AV445" i="2"/>
  <c r="BG445" i="2"/>
  <c r="BH445" i="2"/>
  <c r="BI445" i="2" s="1"/>
  <c r="BO445" i="2"/>
  <c r="CB445" i="2"/>
  <c r="CE445" i="2"/>
  <c r="CG445" i="2"/>
  <c r="CH445" i="2"/>
  <c r="CI445" i="2"/>
  <c r="CV445" i="2"/>
  <c r="CY445" i="2" s="1"/>
  <c r="DH445" i="2"/>
  <c r="I446" i="2"/>
  <c r="J446" i="2" s="1"/>
  <c r="R446" i="2"/>
  <c r="S446" i="2"/>
  <c r="U446" i="2"/>
  <c r="W446" i="2"/>
  <c r="Y446" i="2"/>
  <c r="CH446" i="2" s="1"/>
  <c r="Z446" i="2"/>
  <c r="AA446" i="2"/>
  <c r="AG446" i="2"/>
  <c r="AH446" i="2"/>
  <c r="AI446" i="2"/>
  <c r="AK446" i="2"/>
  <c r="AM446" i="2"/>
  <c r="AO446" i="2"/>
  <c r="AP446" i="2"/>
  <c r="AV446" i="2"/>
  <c r="BG446" i="2"/>
  <c r="BH446" i="2"/>
  <c r="BJ446" i="2" s="1"/>
  <c r="BI446" i="2"/>
  <c r="BK446" i="2"/>
  <c r="BL446" i="2"/>
  <c r="BM446" i="2"/>
  <c r="BN446" i="2"/>
  <c r="BO446" i="2"/>
  <c r="BP446" i="2"/>
  <c r="BQ446" i="2"/>
  <c r="CB446" i="2"/>
  <c r="CE446" i="2"/>
  <c r="CF446" i="2"/>
  <c r="CI446" i="2"/>
  <c r="CJ446" i="2"/>
  <c r="CV446" i="2"/>
  <c r="CW446" i="2"/>
  <c r="CX446" i="2"/>
  <c r="CY446" i="2"/>
  <c r="DH446" i="2"/>
  <c r="I447" i="2"/>
  <c r="J447" i="2"/>
  <c r="R447" i="2"/>
  <c r="S447" i="2"/>
  <c r="U447" i="2"/>
  <c r="CX447" i="2" s="1"/>
  <c r="W447" i="2"/>
  <c r="BK447" i="2" s="1"/>
  <c r="Y447" i="2"/>
  <c r="CF447" i="2" s="1"/>
  <c r="AG447" i="2"/>
  <c r="AI447" i="2" s="1"/>
  <c r="AH447" i="2"/>
  <c r="AK447" i="2"/>
  <c r="AM447" i="2"/>
  <c r="AO447" i="2"/>
  <c r="AP447" i="2"/>
  <c r="AV447" i="2"/>
  <c r="BG447" i="2"/>
  <c r="BH447" i="2"/>
  <c r="BI447" i="2" s="1"/>
  <c r="BO447" i="2"/>
  <c r="CB447" i="2"/>
  <c r="CE447" i="2"/>
  <c r="CG447" i="2"/>
  <c r="CH447" i="2"/>
  <c r="CI447" i="2"/>
  <c r="CV447" i="2"/>
  <c r="CY447" i="2" s="1"/>
  <c r="DH447" i="2"/>
  <c r="I448" i="2"/>
  <c r="J448" i="2" s="1"/>
  <c r="R448" i="2"/>
  <c r="S448" i="2"/>
  <c r="U448" i="2"/>
  <c r="W448" i="2"/>
  <c r="Y448" i="2"/>
  <c r="CH448" i="2" s="1"/>
  <c r="Z448" i="2"/>
  <c r="AA448" i="2"/>
  <c r="AG448" i="2"/>
  <c r="AH448" i="2"/>
  <c r="AI448" i="2"/>
  <c r="AK448" i="2"/>
  <c r="AM448" i="2"/>
  <c r="AO448" i="2"/>
  <c r="AP448" i="2"/>
  <c r="AV448" i="2"/>
  <c r="BG448" i="2"/>
  <c r="BH448" i="2"/>
  <c r="BJ448" i="2" s="1"/>
  <c r="BI448" i="2"/>
  <c r="BK448" i="2"/>
  <c r="BL448" i="2"/>
  <c r="BM448" i="2"/>
  <c r="BN448" i="2"/>
  <c r="BO448" i="2"/>
  <c r="BP448" i="2"/>
  <c r="BQ448" i="2"/>
  <c r="CB448" i="2"/>
  <c r="CE448" i="2"/>
  <c r="CF448" i="2"/>
  <c r="CI448" i="2"/>
  <c r="CJ448" i="2"/>
  <c r="CV448" i="2"/>
  <c r="CW448" i="2"/>
  <c r="CX448" i="2"/>
  <c r="CY448" i="2"/>
  <c r="DH448" i="2"/>
  <c r="I449" i="2"/>
  <c r="J449" i="2"/>
  <c r="R449" i="2"/>
  <c r="S449" i="2"/>
  <c r="U449" i="2"/>
  <c r="CX449" i="2" s="1"/>
  <c r="W449" i="2"/>
  <c r="Y449" i="2"/>
  <c r="CF449" i="2" s="1"/>
  <c r="AG449" i="2"/>
  <c r="AI449" i="2" s="1"/>
  <c r="AH449" i="2"/>
  <c r="AK449" i="2"/>
  <c r="AM449" i="2"/>
  <c r="AO449" i="2"/>
  <c r="AP449" i="2"/>
  <c r="AV449" i="2"/>
  <c r="BG449" i="2"/>
  <c r="BH449" i="2"/>
  <c r="BI449" i="2" s="1"/>
  <c r="BO449" i="2"/>
  <c r="CB449" i="2"/>
  <c r="CE449" i="2"/>
  <c r="CG449" i="2"/>
  <c r="CH449" i="2"/>
  <c r="CI449" i="2"/>
  <c r="CV449" i="2"/>
  <c r="CY449" i="2" s="1"/>
  <c r="DH449" i="2"/>
  <c r="I450" i="2"/>
  <c r="J450" i="2" s="1"/>
  <c r="R450" i="2"/>
  <c r="S450" i="2"/>
  <c r="U450" i="2"/>
  <c r="W450" i="2"/>
  <c r="Y450" i="2"/>
  <c r="CH450" i="2" s="1"/>
  <c r="Z450" i="2"/>
  <c r="AA450" i="2"/>
  <c r="AG450" i="2"/>
  <c r="AH450" i="2"/>
  <c r="AI450" i="2"/>
  <c r="AK450" i="2"/>
  <c r="AM450" i="2"/>
  <c r="AO450" i="2"/>
  <c r="AP450" i="2"/>
  <c r="AV450" i="2"/>
  <c r="BG450" i="2"/>
  <c r="BH450" i="2"/>
  <c r="BJ450" i="2" s="1"/>
  <c r="BI450" i="2"/>
  <c r="BK450" i="2"/>
  <c r="BL450" i="2"/>
  <c r="BM450" i="2"/>
  <c r="BN450" i="2"/>
  <c r="BO450" i="2"/>
  <c r="BP450" i="2"/>
  <c r="BQ450" i="2"/>
  <c r="CB450" i="2"/>
  <c r="CE450" i="2"/>
  <c r="CF450" i="2"/>
  <c r="CI450" i="2"/>
  <c r="CJ450" i="2"/>
  <c r="CV450" i="2"/>
  <c r="CW450" i="2"/>
  <c r="CX450" i="2"/>
  <c r="CY450" i="2"/>
  <c r="DH450" i="2"/>
  <c r="I451" i="2"/>
  <c r="J451" i="2"/>
  <c r="R451" i="2"/>
  <c r="S451" i="2"/>
  <c r="U451" i="2"/>
  <c r="CX451" i="2" s="1"/>
  <c r="W451" i="2"/>
  <c r="BK451" i="2" s="1"/>
  <c r="Y451" i="2"/>
  <c r="CF451" i="2" s="1"/>
  <c r="AG451" i="2"/>
  <c r="AI451" i="2" s="1"/>
  <c r="AH451" i="2"/>
  <c r="AK451" i="2"/>
  <c r="AM451" i="2"/>
  <c r="AO451" i="2"/>
  <c r="AP451" i="2"/>
  <c r="AV451" i="2"/>
  <c r="BG451" i="2"/>
  <c r="BH451" i="2"/>
  <c r="BI451" i="2" s="1"/>
  <c r="BO451" i="2"/>
  <c r="CB451" i="2"/>
  <c r="CE451" i="2"/>
  <c r="CG451" i="2"/>
  <c r="CH451" i="2"/>
  <c r="CI451" i="2"/>
  <c r="CV451" i="2"/>
  <c r="CY451" i="2" s="1"/>
  <c r="DH451" i="2"/>
  <c r="I452" i="2"/>
  <c r="J452" i="2" s="1"/>
  <c r="R452" i="2"/>
  <c r="S452" i="2"/>
  <c r="U452" i="2"/>
  <c r="W452" i="2"/>
  <c r="Y452" i="2"/>
  <c r="CH452" i="2" s="1"/>
  <c r="Z452" i="2"/>
  <c r="AA452" i="2"/>
  <c r="AG452" i="2"/>
  <c r="AH452" i="2"/>
  <c r="AI452" i="2"/>
  <c r="AK452" i="2"/>
  <c r="AM452" i="2"/>
  <c r="AO452" i="2"/>
  <c r="AP452" i="2"/>
  <c r="AV452" i="2"/>
  <c r="BG452" i="2"/>
  <c r="BH452" i="2"/>
  <c r="BJ452" i="2" s="1"/>
  <c r="BI452" i="2"/>
  <c r="BK452" i="2"/>
  <c r="BL452" i="2"/>
  <c r="BM452" i="2"/>
  <c r="BN452" i="2"/>
  <c r="BO452" i="2"/>
  <c r="BP452" i="2"/>
  <c r="BQ452" i="2"/>
  <c r="CB452" i="2"/>
  <c r="CE452" i="2"/>
  <c r="CF452" i="2"/>
  <c r="CI452" i="2"/>
  <c r="CJ452" i="2"/>
  <c r="CV452" i="2"/>
  <c r="CW452" i="2"/>
  <c r="CX452" i="2"/>
  <c r="CY452" i="2"/>
  <c r="DH452" i="2"/>
  <c r="I453" i="2"/>
  <c r="J453" i="2"/>
  <c r="R453" i="2"/>
  <c r="S453" i="2"/>
  <c r="U453" i="2"/>
  <c r="CX453" i="2" s="1"/>
  <c r="W453" i="2"/>
  <c r="Y453" i="2"/>
  <c r="CF453" i="2" s="1"/>
  <c r="AG453" i="2"/>
  <c r="AI453" i="2" s="1"/>
  <c r="AH453" i="2"/>
  <c r="AK453" i="2"/>
  <c r="AM453" i="2"/>
  <c r="AO453" i="2"/>
  <c r="AP453" i="2"/>
  <c r="AV453" i="2"/>
  <c r="BG453" i="2"/>
  <c r="BH453" i="2"/>
  <c r="BI453" i="2" s="1"/>
  <c r="BO453" i="2"/>
  <c r="CB453" i="2"/>
  <c r="CE453" i="2"/>
  <c r="CG453" i="2"/>
  <c r="CH453" i="2"/>
  <c r="CI453" i="2"/>
  <c r="CV453" i="2"/>
  <c r="CY453" i="2" s="1"/>
  <c r="DH453" i="2"/>
  <c r="I454" i="2"/>
  <c r="J454" i="2" s="1"/>
  <c r="R454" i="2"/>
  <c r="S454" i="2"/>
  <c r="U454" i="2"/>
  <c r="W454" i="2"/>
  <c r="Y454" i="2"/>
  <c r="CH454" i="2" s="1"/>
  <c r="Z454" i="2"/>
  <c r="AA454" i="2"/>
  <c r="AG454" i="2"/>
  <c r="AH454" i="2"/>
  <c r="AI454" i="2"/>
  <c r="AK454" i="2"/>
  <c r="AM454" i="2"/>
  <c r="AO454" i="2"/>
  <c r="AP454" i="2"/>
  <c r="AV454" i="2"/>
  <c r="BG454" i="2"/>
  <c r="BH454" i="2"/>
  <c r="BJ454" i="2" s="1"/>
  <c r="BI454" i="2"/>
  <c r="BK454" i="2"/>
  <c r="BL454" i="2"/>
  <c r="BM454" i="2"/>
  <c r="BN454" i="2"/>
  <c r="BO454" i="2"/>
  <c r="BP454" i="2"/>
  <c r="BQ454" i="2"/>
  <c r="CB454" i="2"/>
  <c r="CE454" i="2"/>
  <c r="CF454" i="2"/>
  <c r="CI454" i="2"/>
  <c r="CJ454" i="2"/>
  <c r="CV454" i="2"/>
  <c r="CW454" i="2"/>
  <c r="CX454" i="2"/>
  <c r="CY454" i="2"/>
  <c r="DH454" i="2"/>
  <c r="I455" i="2"/>
  <c r="J455" i="2"/>
  <c r="R455" i="2"/>
  <c r="S455" i="2"/>
  <c r="U455" i="2"/>
  <c r="CX455" i="2" s="1"/>
  <c r="W455" i="2"/>
  <c r="BK455" i="2" s="1"/>
  <c r="Y455" i="2"/>
  <c r="CF455" i="2" s="1"/>
  <c r="AG455" i="2"/>
  <c r="AI455" i="2" s="1"/>
  <c r="AH455" i="2"/>
  <c r="AK455" i="2"/>
  <c r="AM455" i="2"/>
  <c r="AO455" i="2"/>
  <c r="AP455" i="2"/>
  <c r="AV455" i="2"/>
  <c r="BG455" i="2"/>
  <c r="BH455" i="2"/>
  <c r="BI455" i="2" s="1"/>
  <c r="BO455" i="2"/>
  <c r="CB455" i="2"/>
  <c r="CE455" i="2"/>
  <c r="CG455" i="2"/>
  <c r="CH455" i="2"/>
  <c r="CI455" i="2"/>
  <c r="CV455" i="2"/>
  <c r="CY455" i="2" s="1"/>
  <c r="DH455" i="2"/>
  <c r="I456" i="2"/>
  <c r="J456" i="2" s="1"/>
  <c r="R456" i="2"/>
  <c r="S456" i="2"/>
  <c r="U456" i="2"/>
  <c r="W456" i="2"/>
  <c r="Y456" i="2"/>
  <c r="CH456" i="2" s="1"/>
  <c r="Z456" i="2"/>
  <c r="AA456" i="2"/>
  <c r="AG456" i="2"/>
  <c r="AH456" i="2"/>
  <c r="AI456" i="2"/>
  <c r="AK456" i="2"/>
  <c r="AM456" i="2"/>
  <c r="AO456" i="2"/>
  <c r="AP456" i="2"/>
  <c r="AV456" i="2"/>
  <c r="BG456" i="2"/>
  <c r="BH456" i="2"/>
  <c r="BJ456" i="2" s="1"/>
  <c r="BI456" i="2"/>
  <c r="BK456" i="2"/>
  <c r="BL456" i="2"/>
  <c r="BM456" i="2"/>
  <c r="BN456" i="2"/>
  <c r="BO456" i="2"/>
  <c r="BP456" i="2"/>
  <c r="BQ456" i="2"/>
  <c r="CB456" i="2"/>
  <c r="CE456" i="2"/>
  <c r="CF456" i="2"/>
  <c r="CI456" i="2"/>
  <c r="CJ456" i="2"/>
  <c r="CV456" i="2"/>
  <c r="CW456" i="2"/>
  <c r="CX456" i="2"/>
  <c r="CY456" i="2"/>
  <c r="DH456" i="2"/>
  <c r="I457" i="2"/>
  <c r="J457" i="2"/>
  <c r="R457" i="2"/>
  <c r="S457" i="2"/>
  <c r="U457" i="2"/>
  <c r="CX457" i="2" s="1"/>
  <c r="W457" i="2"/>
  <c r="Y457" i="2"/>
  <c r="CF457" i="2" s="1"/>
  <c r="AG457" i="2"/>
  <c r="AI457" i="2" s="1"/>
  <c r="AH457" i="2"/>
  <c r="AK457" i="2"/>
  <c r="AM457" i="2"/>
  <c r="AO457" i="2"/>
  <c r="AP457" i="2"/>
  <c r="AV457" i="2"/>
  <c r="BG457" i="2"/>
  <c r="BH457" i="2"/>
  <c r="BI457" i="2" s="1"/>
  <c r="BO457" i="2"/>
  <c r="CB457" i="2"/>
  <c r="CE457" i="2"/>
  <c r="CG457" i="2"/>
  <c r="CH457" i="2"/>
  <c r="CI457" i="2"/>
  <c r="CV457" i="2"/>
  <c r="CY457" i="2" s="1"/>
  <c r="DH457" i="2"/>
  <c r="I458" i="2"/>
  <c r="J458" i="2" s="1"/>
  <c r="R458" i="2"/>
  <c r="S458" i="2"/>
  <c r="U458" i="2"/>
  <c r="W458" i="2"/>
  <c r="Y458" i="2"/>
  <c r="CH458" i="2" s="1"/>
  <c r="Z458" i="2"/>
  <c r="AA458" i="2"/>
  <c r="AG458" i="2"/>
  <c r="AH458" i="2"/>
  <c r="AI458" i="2"/>
  <c r="AK458" i="2"/>
  <c r="AM458" i="2"/>
  <c r="AO458" i="2"/>
  <c r="AP458" i="2"/>
  <c r="AV458" i="2"/>
  <c r="BG458" i="2"/>
  <c r="BH458" i="2"/>
  <c r="BJ458" i="2" s="1"/>
  <c r="BI458" i="2"/>
  <c r="BK458" i="2"/>
  <c r="BL458" i="2"/>
  <c r="BM458" i="2"/>
  <c r="BN458" i="2"/>
  <c r="BO458" i="2"/>
  <c r="BP458" i="2"/>
  <c r="BQ458" i="2"/>
  <c r="CB458" i="2"/>
  <c r="CE458" i="2"/>
  <c r="CF458" i="2"/>
  <c r="CI458" i="2"/>
  <c r="CJ458" i="2"/>
  <c r="CV458" i="2"/>
  <c r="CW458" i="2"/>
  <c r="CX458" i="2"/>
  <c r="CY458" i="2"/>
  <c r="DH458" i="2"/>
  <c r="I459" i="2"/>
  <c r="J459" i="2"/>
  <c r="R459" i="2"/>
  <c r="S459" i="2"/>
  <c r="U459" i="2"/>
  <c r="CX459" i="2" s="1"/>
  <c r="W459" i="2"/>
  <c r="BN459" i="2" s="1"/>
  <c r="Y459" i="2"/>
  <c r="CF459" i="2" s="1"/>
  <c r="AG459" i="2"/>
  <c r="AI459" i="2" s="1"/>
  <c r="AH459" i="2"/>
  <c r="AK459" i="2"/>
  <c r="AM459" i="2"/>
  <c r="AO459" i="2"/>
  <c r="AP459" i="2"/>
  <c r="AV459" i="2"/>
  <c r="BG459" i="2"/>
  <c r="AA459" i="2" s="1"/>
  <c r="BH459" i="2"/>
  <c r="BI459" i="2" s="1"/>
  <c r="BK459" i="2"/>
  <c r="BO459" i="2"/>
  <c r="CB459" i="2"/>
  <c r="CE459" i="2"/>
  <c r="CG459" i="2"/>
  <c r="CH459" i="2"/>
  <c r="CI459" i="2"/>
  <c r="CV459" i="2"/>
  <c r="CY459" i="2" s="1"/>
  <c r="DH459" i="2"/>
  <c r="I460" i="2"/>
  <c r="J460" i="2" s="1"/>
  <c r="R460" i="2"/>
  <c r="S460" i="2"/>
  <c r="U460" i="2"/>
  <c r="W460" i="2"/>
  <c r="Y460" i="2"/>
  <c r="Z460" i="2" s="1"/>
  <c r="AA460" i="2"/>
  <c r="AG460" i="2"/>
  <c r="AH460" i="2"/>
  <c r="AI460" i="2" s="1"/>
  <c r="AK460" i="2"/>
  <c r="AM460" i="2"/>
  <c r="AO460" i="2"/>
  <c r="AP460" i="2"/>
  <c r="AV460" i="2"/>
  <c r="BG460" i="2"/>
  <c r="BH460" i="2"/>
  <c r="BJ460" i="2" s="1"/>
  <c r="BK460" i="2"/>
  <c r="BL460" i="2"/>
  <c r="BM460" i="2"/>
  <c r="BN460" i="2"/>
  <c r="BO460" i="2"/>
  <c r="BP460" i="2"/>
  <c r="BQ460" i="2"/>
  <c r="CB460" i="2"/>
  <c r="CI460" i="2"/>
  <c r="CV460" i="2"/>
  <c r="CW460" i="2"/>
  <c r="CX460" i="2"/>
  <c r="CY460" i="2"/>
  <c r="DH460" i="2"/>
  <c r="I461" i="2"/>
  <c r="J461" i="2"/>
  <c r="R461" i="2"/>
  <c r="S461" i="2"/>
  <c r="U461" i="2"/>
  <c r="W461" i="2"/>
  <c r="BK461" i="2" s="1"/>
  <c r="Y461" i="2"/>
  <c r="CF461" i="2" s="1"/>
  <c r="AG461" i="2"/>
  <c r="AI461" i="2" s="1"/>
  <c r="AH461" i="2"/>
  <c r="AK461" i="2"/>
  <c r="AM461" i="2"/>
  <c r="AO461" i="2"/>
  <c r="AP461" i="2"/>
  <c r="AV461" i="2"/>
  <c r="BG461" i="2"/>
  <c r="AA461" i="2" s="1"/>
  <c r="BH461" i="2"/>
  <c r="BJ461" i="2"/>
  <c r="CB461" i="2"/>
  <c r="CE461" i="2"/>
  <c r="CG461" i="2"/>
  <c r="CH461" i="2"/>
  <c r="CI461" i="2"/>
  <c r="CV461" i="2"/>
  <c r="CY461" i="2"/>
  <c r="DH461" i="2"/>
  <c r="I462" i="2"/>
  <c r="J462" i="2" s="1"/>
  <c r="R462" i="2"/>
  <c r="S462" i="2"/>
  <c r="U462" i="2"/>
  <c r="W462" i="2"/>
  <c r="Y462" i="2"/>
  <c r="CE462" i="2" s="1"/>
  <c r="Z462" i="2"/>
  <c r="AA462" i="2"/>
  <c r="AG462" i="2"/>
  <c r="AH462" i="2"/>
  <c r="AI462" i="2"/>
  <c r="AK462" i="2"/>
  <c r="AM462" i="2"/>
  <c r="AO462" i="2"/>
  <c r="AP462" i="2"/>
  <c r="AV462" i="2"/>
  <c r="BG462" i="2"/>
  <c r="BH462" i="2"/>
  <c r="BJ462" i="2" s="1"/>
  <c r="BI462" i="2"/>
  <c r="BK462" i="2"/>
  <c r="BL462" i="2"/>
  <c r="BM462" i="2"/>
  <c r="BN462" i="2"/>
  <c r="BO462" i="2"/>
  <c r="BP462" i="2"/>
  <c r="BQ462" i="2" s="1"/>
  <c r="CB462" i="2"/>
  <c r="CF462" i="2"/>
  <c r="CI462" i="2"/>
  <c r="CJ462" i="2"/>
  <c r="CV462" i="2"/>
  <c r="CW462" i="2"/>
  <c r="CX462" i="2"/>
  <c r="CY462" i="2"/>
  <c r="DH462" i="2"/>
  <c r="I463" i="2"/>
  <c r="J463" i="2" s="1"/>
  <c r="R463" i="2"/>
  <c r="S463" i="2"/>
  <c r="U463" i="2"/>
  <c r="W463" i="2"/>
  <c r="BN463" i="2" s="1"/>
  <c r="Y463" i="2"/>
  <c r="CF463" i="2" s="1"/>
  <c r="AG463" i="2"/>
  <c r="AI463" i="2" s="1"/>
  <c r="AH463" i="2"/>
  <c r="AK463" i="2"/>
  <c r="AM463" i="2"/>
  <c r="AO463" i="2"/>
  <c r="AP463" i="2"/>
  <c r="AV463" i="2"/>
  <c r="BG463" i="2"/>
  <c r="AA463" i="2" s="1"/>
  <c r="BH463" i="2"/>
  <c r="BI463" i="2" s="1"/>
  <c r="BJ463" i="2"/>
  <c r="BK463" i="2"/>
  <c r="BO463" i="2"/>
  <c r="CB463" i="2"/>
  <c r="CE463" i="2"/>
  <c r="CG463" i="2"/>
  <c r="CH463" i="2"/>
  <c r="CI463" i="2"/>
  <c r="CV463" i="2"/>
  <c r="CY463" i="2" s="1"/>
  <c r="DH463" i="2"/>
  <c r="I464" i="2"/>
  <c r="J464" i="2" s="1"/>
  <c r="R464" i="2"/>
  <c r="S464" i="2"/>
  <c r="U464" i="2"/>
  <c r="W464" i="2"/>
  <c r="Y464" i="2"/>
  <c r="Z464" i="2" s="1"/>
  <c r="AA464" i="2"/>
  <c r="AG464" i="2"/>
  <c r="AH464" i="2"/>
  <c r="AI464" i="2" s="1"/>
  <c r="AK464" i="2"/>
  <c r="AM464" i="2"/>
  <c r="AO464" i="2"/>
  <c r="AP464" i="2"/>
  <c r="AV464" i="2"/>
  <c r="BG464" i="2"/>
  <c r="BH464" i="2"/>
  <c r="BJ464" i="2" s="1"/>
  <c r="BK464" i="2"/>
  <c r="BL464" i="2"/>
  <c r="BM464" i="2"/>
  <c r="BN464" i="2"/>
  <c r="BO464" i="2"/>
  <c r="BP464" i="2"/>
  <c r="BQ464" i="2"/>
  <c r="CB464" i="2"/>
  <c r="CE464" i="2"/>
  <c r="CI464" i="2"/>
  <c r="CV464" i="2"/>
  <c r="CW464" i="2"/>
  <c r="CX464" i="2"/>
  <c r="CY464" i="2"/>
  <c r="DH464" i="2"/>
  <c r="I465" i="2"/>
  <c r="J465" i="2"/>
  <c r="R465" i="2"/>
  <c r="S465" i="2"/>
  <c r="U465" i="2"/>
  <c r="W465" i="2"/>
  <c r="BK465" i="2" s="1"/>
  <c r="Y465" i="2"/>
  <c r="CF465" i="2" s="1"/>
  <c r="AG465" i="2"/>
  <c r="AI465" i="2" s="1"/>
  <c r="AH465" i="2"/>
  <c r="AK465" i="2"/>
  <c r="AM465" i="2"/>
  <c r="AO465" i="2"/>
  <c r="AP465" i="2"/>
  <c r="AV465" i="2"/>
  <c r="BG465" i="2"/>
  <c r="BJ465" i="2" s="1"/>
  <c r="BH465" i="2"/>
  <c r="BN465" i="2"/>
  <c r="CB465" i="2"/>
  <c r="CE465" i="2"/>
  <c r="CG465" i="2"/>
  <c r="CH465" i="2"/>
  <c r="CI465" i="2"/>
  <c r="CV465" i="2"/>
  <c r="CY465" i="2"/>
  <c r="DH465" i="2"/>
  <c r="I466" i="2"/>
  <c r="J466" i="2" s="1"/>
  <c r="R466" i="2"/>
  <c r="S466" i="2"/>
  <c r="U466" i="2"/>
  <c r="CY466" i="2" s="1"/>
  <c r="W466" i="2"/>
  <c r="Y466" i="2"/>
  <c r="CH466" i="2" s="1"/>
  <c r="Z466" i="2"/>
  <c r="AA466" i="2"/>
  <c r="AG466" i="2"/>
  <c r="AH466" i="2"/>
  <c r="AI466" i="2"/>
  <c r="AK466" i="2"/>
  <c r="AM466" i="2"/>
  <c r="AO466" i="2"/>
  <c r="AP466" i="2"/>
  <c r="AV466" i="2"/>
  <c r="BG466" i="2"/>
  <c r="BH466" i="2"/>
  <c r="BI466" i="2"/>
  <c r="BJ466" i="2"/>
  <c r="BK466" i="2"/>
  <c r="BL466" i="2"/>
  <c r="BM466" i="2"/>
  <c r="BN466" i="2"/>
  <c r="BO466" i="2"/>
  <c r="BP466" i="2"/>
  <c r="BQ466" i="2"/>
  <c r="CD466" i="2" s="1"/>
  <c r="CB466" i="2"/>
  <c r="CE466" i="2"/>
  <c r="CF466" i="2"/>
  <c r="CG466" i="2"/>
  <c r="CI466" i="2"/>
  <c r="CJ466" i="2"/>
  <c r="CV466" i="2"/>
  <c r="CW466" i="2"/>
  <c r="CX466" i="2"/>
  <c r="DH466" i="2"/>
  <c r="I467" i="2"/>
  <c r="J467" i="2"/>
  <c r="R467" i="2"/>
  <c r="S467" i="2"/>
  <c r="U467" i="2"/>
  <c r="CX467" i="2" s="1"/>
  <c r="W467" i="2"/>
  <c r="BK467" i="2" s="1"/>
  <c r="Y467" i="2"/>
  <c r="AG467" i="2"/>
  <c r="AH467" i="2"/>
  <c r="AK467" i="2"/>
  <c r="AM467" i="2"/>
  <c r="AO467" i="2"/>
  <c r="AP467" i="2"/>
  <c r="AV467" i="2"/>
  <c r="BG467" i="2"/>
  <c r="AA467" i="2" s="1"/>
  <c r="BH467" i="2"/>
  <c r="BJ467" i="2"/>
  <c r="BO467" i="2"/>
  <c r="CB467" i="2"/>
  <c r="CE467" i="2"/>
  <c r="CG467" i="2"/>
  <c r="CH467" i="2"/>
  <c r="CI467" i="2"/>
  <c r="CV467" i="2"/>
  <c r="CW467" i="2"/>
  <c r="CY467" i="2"/>
  <c r="DH467" i="2"/>
  <c r="I468" i="2"/>
  <c r="J468" i="2" s="1"/>
  <c r="R468" i="2"/>
  <c r="S468" i="2"/>
  <c r="U468" i="2"/>
  <c r="CY468" i="2" s="1"/>
  <c r="W468" i="2"/>
  <c r="Y468" i="2"/>
  <c r="CH468" i="2" s="1"/>
  <c r="AA468" i="2"/>
  <c r="AG468" i="2"/>
  <c r="AH468" i="2"/>
  <c r="AI468" i="2" s="1"/>
  <c r="AK468" i="2"/>
  <c r="AM468" i="2"/>
  <c r="AO468" i="2"/>
  <c r="AP468" i="2"/>
  <c r="AV468" i="2"/>
  <c r="BG468" i="2"/>
  <c r="BH468" i="2"/>
  <c r="BI468" i="2" s="1"/>
  <c r="BJ468" i="2"/>
  <c r="BK468" i="2"/>
  <c r="BL468" i="2"/>
  <c r="BM468" i="2"/>
  <c r="BN468" i="2"/>
  <c r="BO468" i="2"/>
  <c r="BP468" i="2"/>
  <c r="BQ468" i="2" s="1"/>
  <c r="CB468" i="2"/>
  <c r="CF468" i="2"/>
  <c r="CI468" i="2"/>
  <c r="CV468" i="2"/>
  <c r="CW468" i="2"/>
  <c r="DH468" i="2"/>
  <c r="I469" i="2"/>
  <c r="J469" i="2" s="1"/>
  <c r="R469" i="2"/>
  <c r="S469" i="2"/>
  <c r="U469" i="2"/>
  <c r="CX469" i="2" s="1"/>
  <c r="W469" i="2"/>
  <c r="Y469" i="2"/>
  <c r="CH469" i="2" s="1"/>
  <c r="AG469" i="2"/>
  <c r="AI469" i="2" s="1"/>
  <c r="AH469" i="2"/>
  <c r="AK469" i="2"/>
  <c r="AM469" i="2"/>
  <c r="AO469" i="2"/>
  <c r="AP469" i="2"/>
  <c r="AV469" i="2"/>
  <c r="BG469" i="2"/>
  <c r="AA469" i="2" s="1"/>
  <c r="BH469" i="2"/>
  <c r="BI469" i="2" s="1"/>
  <c r="BK469" i="2"/>
  <c r="BL469" i="2"/>
  <c r="BN469" i="2"/>
  <c r="BO469" i="2"/>
  <c r="BP469" i="2"/>
  <c r="CB469" i="2"/>
  <c r="CG469" i="2"/>
  <c r="CI469" i="2"/>
  <c r="CV469" i="2"/>
  <c r="CY469" i="2"/>
  <c r="DH469" i="2"/>
  <c r="I470" i="2"/>
  <c r="J470" i="2" s="1"/>
  <c r="R470" i="2"/>
  <c r="S470" i="2"/>
  <c r="U470" i="2"/>
  <c r="W470" i="2"/>
  <c r="Y470" i="2"/>
  <c r="CH470" i="2" s="1"/>
  <c r="Z470" i="2"/>
  <c r="AA470" i="2"/>
  <c r="AG470" i="2"/>
  <c r="AH470" i="2"/>
  <c r="AI470" i="2"/>
  <c r="AK470" i="2"/>
  <c r="AM470" i="2"/>
  <c r="AO470" i="2"/>
  <c r="AP470" i="2"/>
  <c r="AV470" i="2"/>
  <c r="BG470" i="2"/>
  <c r="BH470" i="2"/>
  <c r="BJ470" i="2" s="1"/>
  <c r="BI470" i="2"/>
  <c r="BK470" i="2"/>
  <c r="BL470" i="2"/>
  <c r="BM470" i="2"/>
  <c r="BN470" i="2"/>
  <c r="BO470" i="2"/>
  <c r="BP470" i="2"/>
  <c r="BQ470" i="2"/>
  <c r="CD470" i="2" s="1"/>
  <c r="CB470" i="2"/>
  <c r="CE470" i="2"/>
  <c r="CF470" i="2"/>
  <c r="CG470" i="2"/>
  <c r="CJ470" i="2"/>
  <c r="CV470" i="2"/>
  <c r="CW470" i="2"/>
  <c r="CX470" i="2"/>
  <c r="CY470" i="2"/>
  <c r="DH470" i="2"/>
  <c r="I471" i="2"/>
  <c r="J471" i="2"/>
  <c r="R471" i="2"/>
  <c r="S471" i="2"/>
  <c r="U471" i="2"/>
  <c r="CX471" i="2" s="1"/>
  <c r="W471" i="2"/>
  <c r="BK471" i="2" s="1"/>
  <c r="Y471" i="2"/>
  <c r="CI471" i="2" s="1"/>
  <c r="AG471" i="2"/>
  <c r="AH471" i="2"/>
  <c r="AK471" i="2"/>
  <c r="AM471" i="2"/>
  <c r="AO471" i="2"/>
  <c r="AP471" i="2"/>
  <c r="AV471" i="2"/>
  <c r="BG471" i="2"/>
  <c r="BJ471" i="2" s="1"/>
  <c r="BH471" i="2"/>
  <c r="BL471" i="2"/>
  <c r="BO471" i="2"/>
  <c r="CB471" i="2"/>
  <c r="CE471" i="2"/>
  <c r="CG471" i="2"/>
  <c r="CH471" i="2"/>
  <c r="CV471" i="2"/>
  <c r="CY471" i="2" s="1"/>
  <c r="CW471" i="2"/>
  <c r="DH471" i="2"/>
  <c r="I472" i="2"/>
  <c r="J472" i="2" s="1"/>
  <c r="R472" i="2"/>
  <c r="S472" i="2"/>
  <c r="U472" i="2"/>
  <c r="CX472" i="2" s="1"/>
  <c r="W472" i="2"/>
  <c r="Y472" i="2"/>
  <c r="CG472" i="2" s="1"/>
  <c r="AA472" i="2"/>
  <c r="AG472" i="2"/>
  <c r="AH472" i="2"/>
  <c r="AI472" i="2" s="1"/>
  <c r="AK472" i="2"/>
  <c r="AM472" i="2"/>
  <c r="AO472" i="2"/>
  <c r="AP472" i="2"/>
  <c r="AV472" i="2"/>
  <c r="BG472" i="2"/>
  <c r="BH472" i="2"/>
  <c r="BJ472" i="2" s="1"/>
  <c r="BK472" i="2"/>
  <c r="BL472" i="2"/>
  <c r="BM472" i="2"/>
  <c r="BN472" i="2"/>
  <c r="BO472" i="2"/>
  <c r="BQ472" i="2" s="1"/>
  <c r="BP472" i="2"/>
  <c r="CB472" i="2"/>
  <c r="CE472" i="2"/>
  <c r="CI472" i="2"/>
  <c r="CV472" i="2"/>
  <c r="CW472" i="2"/>
  <c r="CY472" i="2"/>
  <c r="DH472" i="2"/>
  <c r="I473" i="2"/>
  <c r="J473" i="2" s="1"/>
  <c r="R473" i="2"/>
  <c r="S473" i="2"/>
  <c r="U473" i="2"/>
  <c r="CW473" i="2" s="1"/>
  <c r="W473" i="2"/>
  <c r="Y473" i="2"/>
  <c r="Z473" i="2" s="1"/>
  <c r="AA473" i="2"/>
  <c r="AG473" i="2"/>
  <c r="AH473" i="2"/>
  <c r="AI473" i="2" s="1"/>
  <c r="AK473" i="2"/>
  <c r="AM473" i="2"/>
  <c r="AO473" i="2"/>
  <c r="AP473" i="2"/>
  <c r="AV473" i="2"/>
  <c r="BG473" i="2"/>
  <c r="BH473" i="2"/>
  <c r="BI473" i="2" s="1"/>
  <c r="BJ473" i="2"/>
  <c r="BK473" i="2"/>
  <c r="BL473" i="2"/>
  <c r="BM473" i="2"/>
  <c r="BN473" i="2"/>
  <c r="BO473" i="2"/>
  <c r="BP473" i="2"/>
  <c r="BQ473" i="2" s="1"/>
  <c r="CB473" i="2"/>
  <c r="CE473" i="2"/>
  <c r="CG473" i="2"/>
  <c r="CI473" i="2"/>
  <c r="CV473" i="2"/>
  <c r="CY473" i="2"/>
  <c r="DH473" i="2"/>
  <c r="I474" i="2"/>
  <c r="J474" i="2" s="1"/>
  <c r="R474" i="2"/>
  <c r="S474" i="2"/>
  <c r="U474" i="2"/>
  <c r="CX474" i="2" s="1"/>
  <c r="W474" i="2"/>
  <c r="Z474" i="2" s="1"/>
  <c r="Y474" i="2"/>
  <c r="CG474" i="2" s="1"/>
  <c r="AA474" i="2"/>
  <c r="AG474" i="2"/>
  <c r="AI474" i="2" s="1"/>
  <c r="AH474" i="2"/>
  <c r="AK474" i="2"/>
  <c r="AM474" i="2"/>
  <c r="AO474" i="2"/>
  <c r="AP474" i="2"/>
  <c r="AV474" i="2"/>
  <c r="BG474" i="2"/>
  <c r="BH474" i="2"/>
  <c r="BJ474" i="2" s="1"/>
  <c r="BK474" i="2"/>
  <c r="BL474" i="2"/>
  <c r="BN474" i="2"/>
  <c r="BO474" i="2"/>
  <c r="BQ474" i="2" s="1"/>
  <c r="BP474" i="2"/>
  <c r="CB474" i="2"/>
  <c r="CE474" i="2"/>
  <c r="CI474" i="2"/>
  <c r="CV474" i="2"/>
  <c r="CW474" i="2"/>
  <c r="CY474" i="2"/>
  <c r="DH474" i="2"/>
  <c r="I475" i="2"/>
  <c r="J475" i="2" s="1"/>
  <c r="R475" i="2"/>
  <c r="S475" i="2"/>
  <c r="U475" i="2"/>
  <c r="CW475" i="2" s="1"/>
  <c r="W475" i="2"/>
  <c r="Y475" i="2"/>
  <c r="Z475" i="2" s="1"/>
  <c r="AA475" i="2"/>
  <c r="AG475" i="2"/>
  <c r="AH475" i="2"/>
  <c r="AI475" i="2" s="1"/>
  <c r="AK475" i="2"/>
  <c r="AM475" i="2"/>
  <c r="AO475" i="2"/>
  <c r="AP475" i="2"/>
  <c r="AV475" i="2"/>
  <c r="BG475" i="2"/>
  <c r="BH475" i="2"/>
  <c r="BI475" i="2" s="1"/>
  <c r="BJ475" i="2"/>
  <c r="BK475" i="2"/>
  <c r="BL475" i="2"/>
  <c r="BM475" i="2"/>
  <c r="BN475" i="2"/>
  <c r="BO475" i="2"/>
  <c r="BP475" i="2"/>
  <c r="BQ475" i="2" s="1"/>
  <c r="CB475" i="2"/>
  <c r="CE475" i="2"/>
  <c r="CG475" i="2"/>
  <c r="CI475" i="2"/>
  <c r="CV475" i="2"/>
  <c r="CY475" i="2"/>
  <c r="DH475" i="2"/>
  <c r="I476" i="2"/>
  <c r="J476" i="2" s="1"/>
  <c r="R476" i="2"/>
  <c r="S476" i="2"/>
  <c r="U476" i="2"/>
  <c r="CX476" i="2" s="1"/>
  <c r="W476" i="2"/>
  <c r="Z476" i="2" s="1"/>
  <c r="Y476" i="2"/>
  <c r="CG476" i="2" s="1"/>
  <c r="AA476" i="2"/>
  <c r="AG476" i="2"/>
  <c r="AI476" i="2" s="1"/>
  <c r="AH476" i="2"/>
  <c r="AK476" i="2"/>
  <c r="AM476" i="2"/>
  <c r="AO476" i="2"/>
  <c r="AP476" i="2"/>
  <c r="AV476" i="2"/>
  <c r="BG476" i="2"/>
  <c r="BH476" i="2"/>
  <c r="BJ476" i="2" s="1"/>
  <c r="BK476" i="2"/>
  <c r="BL476" i="2"/>
  <c r="BN476" i="2"/>
  <c r="BO476" i="2"/>
  <c r="BQ476" i="2" s="1"/>
  <c r="BP476" i="2"/>
  <c r="CB476" i="2"/>
  <c r="CE476" i="2"/>
  <c r="CI476" i="2"/>
  <c r="CV476" i="2"/>
  <c r="CW476" i="2"/>
  <c r="CY476" i="2"/>
  <c r="DH476" i="2"/>
  <c r="I477" i="2"/>
  <c r="J477" i="2" s="1"/>
  <c r="R477" i="2"/>
  <c r="S477" i="2"/>
  <c r="U477" i="2"/>
  <c r="CW477" i="2" s="1"/>
  <c r="W477" i="2"/>
  <c r="Y477" i="2"/>
  <c r="Z477" i="2" s="1"/>
  <c r="AA477" i="2"/>
  <c r="AG477" i="2"/>
  <c r="AH477" i="2"/>
  <c r="AI477" i="2" s="1"/>
  <c r="AK477" i="2"/>
  <c r="AM477" i="2"/>
  <c r="AO477" i="2"/>
  <c r="AP477" i="2"/>
  <c r="AV477" i="2"/>
  <c r="BG477" i="2"/>
  <c r="BH477" i="2"/>
  <c r="BI477" i="2" s="1"/>
  <c r="BJ477" i="2"/>
  <c r="BK477" i="2"/>
  <c r="BL477" i="2"/>
  <c r="BM477" i="2"/>
  <c r="BN477" i="2"/>
  <c r="BO477" i="2"/>
  <c r="BP477" i="2"/>
  <c r="BQ477" i="2" s="1"/>
  <c r="CB477" i="2"/>
  <c r="CE477" i="2"/>
  <c r="CG477" i="2"/>
  <c r="CI477" i="2"/>
  <c r="CV477" i="2"/>
  <c r="CY477" i="2"/>
  <c r="DH477" i="2"/>
  <c r="I478" i="2"/>
  <c r="J478" i="2" s="1"/>
  <c r="R478" i="2"/>
  <c r="S478" i="2"/>
  <c r="U478" i="2"/>
  <c r="CX478" i="2" s="1"/>
  <c r="W478" i="2"/>
  <c r="Z478" i="2" s="1"/>
  <c r="Y478" i="2"/>
  <c r="CG478" i="2" s="1"/>
  <c r="AA478" i="2"/>
  <c r="AG478" i="2"/>
  <c r="AI478" i="2" s="1"/>
  <c r="AH478" i="2"/>
  <c r="AK478" i="2"/>
  <c r="AM478" i="2"/>
  <c r="AO478" i="2"/>
  <c r="AP478" i="2"/>
  <c r="AV478" i="2"/>
  <c r="BG478" i="2"/>
  <c r="BH478" i="2"/>
  <c r="BJ478" i="2" s="1"/>
  <c r="BK478" i="2"/>
  <c r="BL478" i="2"/>
  <c r="BN478" i="2"/>
  <c r="BO478" i="2"/>
  <c r="BQ478" i="2" s="1"/>
  <c r="BP478" i="2"/>
  <c r="CB478" i="2"/>
  <c r="CE478" i="2"/>
  <c r="CI478" i="2"/>
  <c r="CV478" i="2"/>
  <c r="CW478" i="2"/>
  <c r="CY478" i="2"/>
  <c r="DH478" i="2"/>
  <c r="I479" i="2"/>
  <c r="J479" i="2" s="1"/>
  <c r="R479" i="2"/>
  <c r="S479" i="2"/>
  <c r="U479" i="2"/>
  <c r="CW479" i="2" s="1"/>
  <c r="W479" i="2"/>
  <c r="Y479" i="2"/>
  <c r="Z479" i="2" s="1"/>
  <c r="AA479" i="2"/>
  <c r="AG479" i="2"/>
  <c r="AH479" i="2"/>
  <c r="AI479" i="2" s="1"/>
  <c r="AK479" i="2"/>
  <c r="AM479" i="2"/>
  <c r="AO479" i="2"/>
  <c r="AP479" i="2"/>
  <c r="AV479" i="2"/>
  <c r="BG479" i="2"/>
  <c r="BH479" i="2"/>
  <c r="BI479" i="2" s="1"/>
  <c r="BJ479" i="2"/>
  <c r="BK479" i="2"/>
  <c r="BL479" i="2"/>
  <c r="BM479" i="2"/>
  <c r="BN479" i="2"/>
  <c r="BO479" i="2"/>
  <c r="BP479" i="2"/>
  <c r="BQ479" i="2" s="1"/>
  <c r="CB479" i="2"/>
  <c r="CE479" i="2"/>
  <c r="CG479" i="2"/>
  <c r="CI479" i="2"/>
  <c r="CV479" i="2"/>
  <c r="CY479" i="2"/>
  <c r="DH479" i="2"/>
  <c r="I480" i="2"/>
  <c r="J480" i="2" s="1"/>
  <c r="R480" i="2"/>
  <c r="S480" i="2"/>
  <c r="U480" i="2"/>
  <c r="CX480" i="2" s="1"/>
  <c r="W480" i="2"/>
  <c r="Z480" i="2" s="1"/>
  <c r="Y480" i="2"/>
  <c r="CG480" i="2" s="1"/>
  <c r="AA480" i="2"/>
  <c r="AG480" i="2"/>
  <c r="AI480" i="2" s="1"/>
  <c r="AH480" i="2"/>
  <c r="AK480" i="2"/>
  <c r="AM480" i="2"/>
  <c r="AO480" i="2"/>
  <c r="AP480" i="2"/>
  <c r="AV480" i="2"/>
  <c r="BG480" i="2"/>
  <c r="BH480" i="2"/>
  <c r="BJ480" i="2" s="1"/>
  <c r="BK480" i="2"/>
  <c r="BL480" i="2"/>
  <c r="BN480" i="2"/>
  <c r="BO480" i="2"/>
  <c r="BQ480" i="2" s="1"/>
  <c r="BP480" i="2"/>
  <c r="CB480" i="2"/>
  <c r="CE480" i="2"/>
  <c r="CI480" i="2"/>
  <c r="CV480" i="2"/>
  <c r="CW480" i="2"/>
  <c r="CY480" i="2"/>
  <c r="DH480" i="2"/>
  <c r="I481" i="2"/>
  <c r="J481" i="2" s="1"/>
  <c r="R481" i="2"/>
  <c r="S481" i="2"/>
  <c r="U481" i="2"/>
  <c r="CW481" i="2" s="1"/>
  <c r="W481" i="2"/>
  <c r="Y481" i="2"/>
  <c r="Z481" i="2" s="1"/>
  <c r="AA481" i="2"/>
  <c r="AG481" i="2"/>
  <c r="AH481" i="2"/>
  <c r="AI481" i="2" s="1"/>
  <c r="AK481" i="2"/>
  <c r="AM481" i="2"/>
  <c r="AO481" i="2"/>
  <c r="AP481" i="2"/>
  <c r="AV481" i="2"/>
  <c r="BG481" i="2"/>
  <c r="BH481" i="2"/>
  <c r="BI481" i="2" s="1"/>
  <c r="BJ481" i="2"/>
  <c r="BK481" i="2"/>
  <c r="BL481" i="2"/>
  <c r="BM481" i="2"/>
  <c r="BN481" i="2"/>
  <c r="BO481" i="2"/>
  <c r="BP481" i="2"/>
  <c r="BQ481" i="2" s="1"/>
  <c r="CB481" i="2"/>
  <c r="CE481" i="2"/>
  <c r="CG481" i="2"/>
  <c r="CI481" i="2"/>
  <c r="CV481" i="2"/>
  <c r="CY481" i="2"/>
  <c r="DH481" i="2"/>
  <c r="I482" i="2"/>
  <c r="J482" i="2" s="1"/>
  <c r="R482" i="2"/>
  <c r="S482" i="2"/>
  <c r="U482" i="2"/>
  <c r="CX482" i="2" s="1"/>
  <c r="W482" i="2"/>
  <c r="Z482" i="2" s="1"/>
  <c r="Y482" i="2"/>
  <c r="CG482" i="2" s="1"/>
  <c r="AA482" i="2"/>
  <c r="AG482" i="2"/>
  <c r="AI482" i="2" s="1"/>
  <c r="AH482" i="2"/>
  <c r="AK482" i="2"/>
  <c r="AM482" i="2"/>
  <c r="AO482" i="2"/>
  <c r="AP482" i="2"/>
  <c r="AV482" i="2"/>
  <c r="BG482" i="2"/>
  <c r="BH482" i="2"/>
  <c r="BJ482" i="2" s="1"/>
  <c r="BK482" i="2"/>
  <c r="BL482" i="2"/>
  <c r="BN482" i="2"/>
  <c r="BO482" i="2"/>
  <c r="BQ482" i="2" s="1"/>
  <c r="BP482" i="2"/>
  <c r="CB482" i="2"/>
  <c r="CE482" i="2"/>
  <c r="CI482" i="2"/>
  <c r="CV482" i="2"/>
  <c r="CW482" i="2"/>
  <c r="CY482" i="2"/>
  <c r="DH482" i="2"/>
  <c r="I483" i="2"/>
  <c r="J483" i="2" s="1"/>
  <c r="R483" i="2"/>
  <c r="S483" i="2"/>
  <c r="U483" i="2"/>
  <c r="CW483" i="2" s="1"/>
  <c r="W483" i="2"/>
  <c r="Y483" i="2"/>
  <c r="Z483" i="2" s="1"/>
  <c r="AA483" i="2"/>
  <c r="AG483" i="2"/>
  <c r="AH483" i="2"/>
  <c r="AI483" i="2" s="1"/>
  <c r="AK483" i="2"/>
  <c r="AM483" i="2"/>
  <c r="AO483" i="2"/>
  <c r="AP483" i="2"/>
  <c r="AV483" i="2"/>
  <c r="BG483" i="2"/>
  <c r="BH483" i="2"/>
  <c r="BI483" i="2" s="1"/>
  <c r="BJ483" i="2"/>
  <c r="BK483" i="2"/>
  <c r="BL483" i="2"/>
  <c r="BM483" i="2"/>
  <c r="BN483" i="2"/>
  <c r="BO483" i="2"/>
  <c r="BP483" i="2"/>
  <c r="BQ483" i="2" s="1"/>
  <c r="CB483" i="2"/>
  <c r="CE483" i="2"/>
  <c r="CG483" i="2"/>
  <c r="CI483" i="2"/>
  <c r="CV483" i="2"/>
  <c r="CY483" i="2"/>
  <c r="DH483" i="2"/>
  <c r="I484" i="2"/>
  <c r="J484" i="2" s="1"/>
  <c r="R484" i="2"/>
  <c r="S484" i="2"/>
  <c r="U484" i="2"/>
  <c r="CX484" i="2" s="1"/>
  <c r="W484" i="2"/>
  <c r="Z484" i="2" s="1"/>
  <c r="Y484" i="2"/>
  <c r="CG484" i="2" s="1"/>
  <c r="AA484" i="2"/>
  <c r="AG484" i="2"/>
  <c r="AI484" i="2" s="1"/>
  <c r="AH484" i="2"/>
  <c r="AK484" i="2"/>
  <c r="AM484" i="2"/>
  <c r="AO484" i="2"/>
  <c r="AP484" i="2"/>
  <c r="AV484" i="2"/>
  <c r="BG484" i="2"/>
  <c r="BH484" i="2"/>
  <c r="BJ484" i="2" s="1"/>
  <c r="BK484" i="2"/>
  <c r="BL484" i="2"/>
  <c r="BN484" i="2"/>
  <c r="BO484" i="2"/>
  <c r="BQ484" i="2" s="1"/>
  <c r="BP484" i="2"/>
  <c r="CB484" i="2"/>
  <c r="CE484" i="2"/>
  <c r="CI484" i="2"/>
  <c r="CV484" i="2"/>
  <c r="CW484" i="2"/>
  <c r="CY484" i="2"/>
  <c r="DH484" i="2"/>
  <c r="I485" i="2"/>
  <c r="J485" i="2" s="1"/>
  <c r="R485" i="2"/>
  <c r="S485" i="2"/>
  <c r="U485" i="2"/>
  <c r="CW485" i="2" s="1"/>
  <c r="W485" i="2"/>
  <c r="Y485" i="2"/>
  <c r="Z485" i="2" s="1"/>
  <c r="AA485" i="2"/>
  <c r="AG485" i="2"/>
  <c r="AH485" i="2"/>
  <c r="AI485" i="2" s="1"/>
  <c r="AK485" i="2"/>
  <c r="AM485" i="2"/>
  <c r="AO485" i="2"/>
  <c r="AP485" i="2"/>
  <c r="AV485" i="2"/>
  <c r="BG485" i="2"/>
  <c r="BH485" i="2"/>
  <c r="BI485" i="2" s="1"/>
  <c r="BJ485" i="2"/>
  <c r="BK485" i="2"/>
  <c r="BL485" i="2"/>
  <c r="BM485" i="2"/>
  <c r="BN485" i="2"/>
  <c r="BO485" i="2"/>
  <c r="BP485" i="2"/>
  <c r="BQ485" i="2" s="1"/>
  <c r="CB485" i="2"/>
  <c r="CE485" i="2"/>
  <c r="CG485" i="2"/>
  <c r="CI485" i="2"/>
  <c r="CV485" i="2"/>
  <c r="CY485" i="2"/>
  <c r="DH485" i="2"/>
  <c r="I486" i="2"/>
  <c r="J486" i="2" s="1"/>
  <c r="R486" i="2"/>
  <c r="S486" i="2"/>
  <c r="U486" i="2"/>
  <c r="CX486" i="2" s="1"/>
  <c r="W486" i="2"/>
  <c r="Z486" i="2" s="1"/>
  <c r="Y486" i="2"/>
  <c r="CG486" i="2" s="1"/>
  <c r="AA486" i="2"/>
  <c r="AG486" i="2"/>
  <c r="AI486" i="2" s="1"/>
  <c r="AH486" i="2"/>
  <c r="AK486" i="2"/>
  <c r="AM486" i="2"/>
  <c r="AO486" i="2"/>
  <c r="AP486" i="2"/>
  <c r="AV486" i="2"/>
  <c r="BG486" i="2"/>
  <c r="BH486" i="2"/>
  <c r="BJ486" i="2" s="1"/>
  <c r="BK486" i="2"/>
  <c r="BL486" i="2"/>
  <c r="BN486" i="2"/>
  <c r="BO486" i="2"/>
  <c r="BQ486" i="2" s="1"/>
  <c r="BP486" i="2"/>
  <c r="CB486" i="2"/>
  <c r="CE486" i="2"/>
  <c r="CI486" i="2"/>
  <c r="CV486" i="2"/>
  <c r="CW486" i="2"/>
  <c r="CY486" i="2"/>
  <c r="DH486" i="2"/>
  <c r="I487" i="2"/>
  <c r="J487" i="2" s="1"/>
  <c r="R487" i="2"/>
  <c r="S487" i="2"/>
  <c r="U487" i="2"/>
  <c r="CW487" i="2" s="1"/>
  <c r="W487" i="2"/>
  <c r="Y487" i="2"/>
  <c r="Z487" i="2" s="1"/>
  <c r="AA487" i="2"/>
  <c r="AG487" i="2"/>
  <c r="AH487" i="2"/>
  <c r="AI487" i="2" s="1"/>
  <c r="AK487" i="2"/>
  <c r="AM487" i="2"/>
  <c r="AO487" i="2"/>
  <c r="AP487" i="2"/>
  <c r="AV487" i="2"/>
  <c r="BG487" i="2"/>
  <c r="BH487" i="2"/>
  <c r="BI487" i="2" s="1"/>
  <c r="BJ487" i="2"/>
  <c r="BK487" i="2"/>
  <c r="BL487" i="2"/>
  <c r="BM487" i="2"/>
  <c r="BN487" i="2"/>
  <c r="BO487" i="2"/>
  <c r="BP487" i="2"/>
  <c r="BQ487" i="2" s="1"/>
  <c r="CB487" i="2"/>
  <c r="CE487" i="2"/>
  <c r="CG487" i="2"/>
  <c r="CI487" i="2"/>
  <c r="CV487" i="2"/>
  <c r="CY487" i="2"/>
  <c r="DH487" i="2"/>
  <c r="I488" i="2"/>
  <c r="J488" i="2" s="1"/>
  <c r="R488" i="2"/>
  <c r="S488" i="2"/>
  <c r="U488" i="2"/>
  <c r="CX488" i="2" s="1"/>
  <c r="W488" i="2"/>
  <c r="Z488" i="2" s="1"/>
  <c r="Y488" i="2"/>
  <c r="CG488" i="2" s="1"/>
  <c r="AA488" i="2"/>
  <c r="AG488" i="2"/>
  <c r="AI488" i="2" s="1"/>
  <c r="AH488" i="2"/>
  <c r="AK488" i="2"/>
  <c r="AM488" i="2"/>
  <c r="AO488" i="2"/>
  <c r="AP488" i="2"/>
  <c r="AV488" i="2"/>
  <c r="BG488" i="2"/>
  <c r="BH488" i="2"/>
  <c r="BJ488" i="2" s="1"/>
  <c r="BK488" i="2"/>
  <c r="BL488" i="2"/>
  <c r="BN488" i="2"/>
  <c r="BO488" i="2"/>
  <c r="BQ488" i="2" s="1"/>
  <c r="BP488" i="2"/>
  <c r="CB488" i="2"/>
  <c r="CE488" i="2"/>
  <c r="CI488" i="2"/>
  <c r="CV488" i="2"/>
  <c r="CW488" i="2"/>
  <c r="CY488" i="2"/>
  <c r="DH488" i="2"/>
  <c r="I489" i="2"/>
  <c r="J489" i="2" s="1"/>
  <c r="R489" i="2"/>
  <c r="S489" i="2"/>
  <c r="U489" i="2"/>
  <c r="CW489" i="2" s="1"/>
  <c r="W489" i="2"/>
  <c r="Y489" i="2"/>
  <c r="Z489" i="2" s="1"/>
  <c r="AA489" i="2"/>
  <c r="AG489" i="2"/>
  <c r="AH489" i="2"/>
  <c r="AI489" i="2" s="1"/>
  <c r="AK489" i="2"/>
  <c r="AM489" i="2"/>
  <c r="AO489" i="2"/>
  <c r="AP489" i="2"/>
  <c r="AV489" i="2"/>
  <c r="BG489" i="2"/>
  <c r="BH489" i="2"/>
  <c r="BI489" i="2" s="1"/>
  <c r="BJ489" i="2"/>
  <c r="BK489" i="2"/>
  <c r="BL489" i="2"/>
  <c r="BM489" i="2"/>
  <c r="BN489" i="2"/>
  <c r="BO489" i="2"/>
  <c r="BP489" i="2"/>
  <c r="BQ489" i="2" s="1"/>
  <c r="CB489" i="2"/>
  <c r="CE489" i="2"/>
  <c r="CG489" i="2"/>
  <c r="CI489" i="2"/>
  <c r="CV489" i="2"/>
  <c r="CY489" i="2"/>
  <c r="DH489" i="2"/>
  <c r="I490" i="2"/>
  <c r="J490" i="2" s="1"/>
  <c r="R490" i="2"/>
  <c r="S490" i="2"/>
  <c r="U490" i="2"/>
  <c r="CX490" i="2" s="1"/>
  <c r="W490" i="2"/>
  <c r="Z490" i="2" s="1"/>
  <c r="Y490" i="2"/>
  <c r="CG490" i="2" s="1"/>
  <c r="AA490" i="2"/>
  <c r="AG490" i="2"/>
  <c r="AI490" i="2" s="1"/>
  <c r="AH490" i="2"/>
  <c r="AK490" i="2"/>
  <c r="AM490" i="2"/>
  <c r="AO490" i="2"/>
  <c r="AP490" i="2"/>
  <c r="AV490" i="2"/>
  <c r="BG490" i="2"/>
  <c r="BH490" i="2"/>
  <c r="BJ490" i="2" s="1"/>
  <c r="BK490" i="2"/>
  <c r="BL490" i="2"/>
  <c r="BN490" i="2"/>
  <c r="BO490" i="2"/>
  <c r="BQ490" i="2" s="1"/>
  <c r="BP490" i="2"/>
  <c r="CB490" i="2"/>
  <c r="CE490" i="2"/>
  <c r="CI490" i="2"/>
  <c r="CV490" i="2"/>
  <c r="CW490" i="2"/>
  <c r="CY490" i="2"/>
  <c r="DH490" i="2"/>
  <c r="I491" i="2"/>
  <c r="J491" i="2" s="1"/>
  <c r="R491" i="2"/>
  <c r="S491" i="2"/>
  <c r="U491" i="2"/>
  <c r="CW491" i="2" s="1"/>
  <c r="W491" i="2"/>
  <c r="Y491" i="2"/>
  <c r="Z491" i="2" s="1"/>
  <c r="AA491" i="2"/>
  <c r="AG491" i="2"/>
  <c r="AH491" i="2"/>
  <c r="AI491" i="2" s="1"/>
  <c r="AK491" i="2"/>
  <c r="AM491" i="2"/>
  <c r="AO491" i="2"/>
  <c r="AP491" i="2"/>
  <c r="AV491" i="2"/>
  <c r="BG491" i="2"/>
  <c r="BH491" i="2"/>
  <c r="BI491" i="2" s="1"/>
  <c r="BJ491" i="2"/>
  <c r="BK491" i="2"/>
  <c r="BL491" i="2"/>
  <c r="BM491" i="2"/>
  <c r="BN491" i="2"/>
  <c r="BO491" i="2"/>
  <c r="BP491" i="2"/>
  <c r="BQ491" i="2" s="1"/>
  <c r="CB491" i="2"/>
  <c r="CE491" i="2"/>
  <c r="CG491" i="2"/>
  <c r="CI491" i="2"/>
  <c r="CV491" i="2"/>
  <c r="CY491" i="2"/>
  <c r="DH491" i="2"/>
  <c r="I492" i="2"/>
  <c r="J492" i="2" s="1"/>
  <c r="R492" i="2"/>
  <c r="S492" i="2"/>
  <c r="U492" i="2"/>
  <c r="CX492" i="2" s="1"/>
  <c r="W492" i="2"/>
  <c r="Z492" i="2" s="1"/>
  <c r="Y492" i="2"/>
  <c r="CG492" i="2" s="1"/>
  <c r="AA492" i="2"/>
  <c r="AG492" i="2"/>
  <c r="AI492" i="2" s="1"/>
  <c r="AH492" i="2"/>
  <c r="AK492" i="2"/>
  <c r="AM492" i="2"/>
  <c r="AO492" i="2"/>
  <c r="AP492" i="2"/>
  <c r="AV492" i="2"/>
  <c r="BG492" i="2"/>
  <c r="BH492" i="2"/>
  <c r="BJ492" i="2" s="1"/>
  <c r="BK492" i="2"/>
  <c r="BL492" i="2"/>
  <c r="BN492" i="2"/>
  <c r="BO492" i="2"/>
  <c r="BQ492" i="2" s="1"/>
  <c r="BP492" i="2"/>
  <c r="CB492" i="2"/>
  <c r="CE492" i="2"/>
  <c r="CI492" i="2"/>
  <c r="CV492" i="2"/>
  <c r="CW492" i="2"/>
  <c r="CY492" i="2"/>
  <c r="DH492" i="2"/>
  <c r="I493" i="2"/>
  <c r="J493" i="2" s="1"/>
  <c r="R493" i="2"/>
  <c r="S493" i="2"/>
  <c r="U493" i="2"/>
  <c r="CW493" i="2" s="1"/>
  <c r="W493" i="2"/>
  <c r="Y493" i="2"/>
  <c r="Z493" i="2" s="1"/>
  <c r="AA493" i="2"/>
  <c r="AG493" i="2"/>
  <c r="AH493" i="2"/>
  <c r="AI493" i="2" s="1"/>
  <c r="AK493" i="2"/>
  <c r="AM493" i="2"/>
  <c r="AO493" i="2"/>
  <c r="AP493" i="2"/>
  <c r="AV493" i="2"/>
  <c r="BG493" i="2"/>
  <c r="BH493" i="2"/>
  <c r="BI493" i="2" s="1"/>
  <c r="BJ493" i="2"/>
  <c r="BK493" i="2"/>
  <c r="BL493" i="2"/>
  <c r="BM493" i="2"/>
  <c r="BN493" i="2"/>
  <c r="BO493" i="2"/>
  <c r="BP493" i="2"/>
  <c r="BQ493" i="2" s="1"/>
  <c r="CB493" i="2"/>
  <c r="CE493" i="2"/>
  <c r="CG493" i="2"/>
  <c r="CI493" i="2"/>
  <c r="CV493" i="2"/>
  <c r="CY493" i="2"/>
  <c r="DH493" i="2"/>
  <c r="I494" i="2"/>
  <c r="J494" i="2" s="1"/>
  <c r="R494" i="2"/>
  <c r="S494" i="2"/>
  <c r="U494" i="2"/>
  <c r="CX494" i="2" s="1"/>
  <c r="W494" i="2"/>
  <c r="Z494" i="2" s="1"/>
  <c r="Y494" i="2"/>
  <c r="CG494" i="2" s="1"/>
  <c r="AA494" i="2"/>
  <c r="AG494" i="2"/>
  <c r="AI494" i="2" s="1"/>
  <c r="AH494" i="2"/>
  <c r="AK494" i="2"/>
  <c r="AM494" i="2"/>
  <c r="AO494" i="2"/>
  <c r="AP494" i="2"/>
  <c r="AV494" i="2"/>
  <c r="BG494" i="2"/>
  <c r="BH494" i="2"/>
  <c r="BJ494" i="2" s="1"/>
  <c r="BK494" i="2"/>
  <c r="BL494" i="2"/>
  <c r="BN494" i="2"/>
  <c r="BO494" i="2"/>
  <c r="BQ494" i="2" s="1"/>
  <c r="BP494" i="2"/>
  <c r="CB494" i="2"/>
  <c r="CE494" i="2"/>
  <c r="CI494" i="2"/>
  <c r="CV494" i="2"/>
  <c r="CW494" i="2"/>
  <c r="CY494" i="2"/>
  <c r="DH494" i="2"/>
  <c r="I495" i="2"/>
  <c r="J495" i="2" s="1"/>
  <c r="R495" i="2"/>
  <c r="S495" i="2"/>
  <c r="U495" i="2"/>
  <c r="CW495" i="2" s="1"/>
  <c r="W495" i="2"/>
  <c r="Y495" i="2"/>
  <c r="Z495" i="2" s="1"/>
  <c r="AA495" i="2"/>
  <c r="AG495" i="2"/>
  <c r="AH495" i="2"/>
  <c r="AI495" i="2" s="1"/>
  <c r="AK495" i="2"/>
  <c r="AM495" i="2"/>
  <c r="AO495" i="2"/>
  <c r="AP495" i="2"/>
  <c r="AV495" i="2"/>
  <c r="BG495" i="2"/>
  <c r="BH495" i="2"/>
  <c r="BI495" i="2" s="1"/>
  <c r="BJ495" i="2"/>
  <c r="BK495" i="2"/>
  <c r="BL495" i="2"/>
  <c r="BM495" i="2"/>
  <c r="BN495" i="2"/>
  <c r="BO495" i="2"/>
  <c r="BP495" i="2"/>
  <c r="BQ495" i="2" s="1"/>
  <c r="CB495" i="2"/>
  <c r="CE495" i="2"/>
  <c r="CG495" i="2"/>
  <c r="CI495" i="2"/>
  <c r="CV495" i="2"/>
  <c r="CY495" i="2"/>
  <c r="DH495" i="2"/>
  <c r="I496" i="2"/>
  <c r="J496" i="2" s="1"/>
  <c r="R496" i="2"/>
  <c r="S496" i="2"/>
  <c r="U496" i="2"/>
  <c r="CX496" i="2" s="1"/>
  <c r="W496" i="2"/>
  <c r="Z496" i="2" s="1"/>
  <c r="Y496" i="2"/>
  <c r="CG496" i="2" s="1"/>
  <c r="AA496" i="2"/>
  <c r="AG496" i="2"/>
  <c r="AI496" i="2" s="1"/>
  <c r="AH496" i="2"/>
  <c r="AK496" i="2"/>
  <c r="AM496" i="2"/>
  <c r="AO496" i="2"/>
  <c r="AP496" i="2"/>
  <c r="AV496" i="2"/>
  <c r="BG496" i="2"/>
  <c r="BH496" i="2"/>
  <c r="BJ496" i="2" s="1"/>
  <c r="BK496" i="2"/>
  <c r="BL496" i="2"/>
  <c r="BN496" i="2"/>
  <c r="BO496" i="2"/>
  <c r="BQ496" i="2" s="1"/>
  <c r="BP496" i="2"/>
  <c r="CB496" i="2"/>
  <c r="CE496" i="2"/>
  <c r="CI496" i="2"/>
  <c r="CV496" i="2"/>
  <c r="CW496" i="2"/>
  <c r="CY496" i="2"/>
  <c r="DH496" i="2"/>
  <c r="I497" i="2"/>
  <c r="J497" i="2" s="1"/>
  <c r="R497" i="2"/>
  <c r="S497" i="2"/>
  <c r="U497" i="2"/>
  <c r="CW497" i="2" s="1"/>
  <c r="W497" i="2"/>
  <c r="Y497" i="2"/>
  <c r="Z497" i="2" s="1"/>
  <c r="AA497" i="2"/>
  <c r="AG497" i="2"/>
  <c r="AH497" i="2"/>
  <c r="AI497" i="2" s="1"/>
  <c r="AK497" i="2"/>
  <c r="AM497" i="2"/>
  <c r="AO497" i="2"/>
  <c r="AP497" i="2"/>
  <c r="AV497" i="2"/>
  <c r="BG497" i="2"/>
  <c r="BH497" i="2"/>
  <c r="BI497" i="2" s="1"/>
  <c r="BJ497" i="2"/>
  <c r="BK497" i="2"/>
  <c r="BL497" i="2"/>
  <c r="BM497" i="2"/>
  <c r="BN497" i="2"/>
  <c r="BO497" i="2"/>
  <c r="BP497" i="2"/>
  <c r="BQ497" i="2" s="1"/>
  <c r="CB497" i="2"/>
  <c r="CE497" i="2"/>
  <c r="CG497" i="2"/>
  <c r="CI497" i="2"/>
  <c r="CV497" i="2"/>
  <c r="CY497" i="2"/>
  <c r="DH497" i="2"/>
  <c r="I498" i="2"/>
  <c r="J498" i="2" s="1"/>
  <c r="R498" i="2"/>
  <c r="S498" i="2"/>
  <c r="U498" i="2"/>
  <c r="CX498" i="2" s="1"/>
  <c r="W498" i="2"/>
  <c r="Z498" i="2" s="1"/>
  <c r="Y498" i="2"/>
  <c r="CG498" i="2" s="1"/>
  <c r="AA498" i="2"/>
  <c r="AG498" i="2"/>
  <c r="AI498" i="2" s="1"/>
  <c r="AH498" i="2"/>
  <c r="AK498" i="2"/>
  <c r="AM498" i="2"/>
  <c r="AO498" i="2"/>
  <c r="AP498" i="2"/>
  <c r="AV498" i="2"/>
  <c r="BG498" i="2"/>
  <c r="BH498" i="2"/>
  <c r="BJ498" i="2" s="1"/>
  <c r="BK498" i="2"/>
  <c r="BL498" i="2"/>
  <c r="BN498" i="2"/>
  <c r="BO498" i="2"/>
  <c r="BQ498" i="2" s="1"/>
  <c r="BP498" i="2"/>
  <c r="CB498" i="2"/>
  <c r="CE498" i="2"/>
  <c r="CI498" i="2"/>
  <c r="CV498" i="2"/>
  <c r="CW498" i="2"/>
  <c r="CY498" i="2"/>
  <c r="DH498" i="2"/>
  <c r="I499" i="2"/>
  <c r="J499" i="2" s="1"/>
  <c r="R499" i="2"/>
  <c r="S499" i="2"/>
  <c r="U499" i="2"/>
  <c r="CW499" i="2" s="1"/>
  <c r="W499" i="2"/>
  <c r="Y499" i="2"/>
  <c r="Z499" i="2" s="1"/>
  <c r="AA499" i="2"/>
  <c r="AG499" i="2"/>
  <c r="AH499" i="2"/>
  <c r="AI499" i="2" s="1"/>
  <c r="AK499" i="2"/>
  <c r="AM499" i="2"/>
  <c r="AO499" i="2"/>
  <c r="AP499" i="2"/>
  <c r="AV499" i="2"/>
  <c r="BG499" i="2"/>
  <c r="BH499" i="2"/>
  <c r="BI499" i="2" s="1"/>
  <c r="BJ499" i="2"/>
  <c r="BK499" i="2"/>
  <c r="BL499" i="2"/>
  <c r="BM499" i="2"/>
  <c r="BN499" i="2"/>
  <c r="BO499" i="2"/>
  <c r="BP499" i="2"/>
  <c r="BQ499" i="2" s="1"/>
  <c r="CB499" i="2"/>
  <c r="CE499" i="2"/>
  <c r="CG499" i="2"/>
  <c r="CI499" i="2"/>
  <c r="CV499" i="2"/>
  <c r="CY499" i="2"/>
  <c r="DH499" i="2"/>
  <c r="I500" i="2"/>
  <c r="J500" i="2" s="1"/>
  <c r="R500" i="2"/>
  <c r="S500" i="2"/>
  <c r="U500" i="2"/>
  <c r="CX500" i="2" s="1"/>
  <c r="W500" i="2"/>
  <c r="Z500" i="2" s="1"/>
  <c r="Y500" i="2"/>
  <c r="CG500" i="2" s="1"/>
  <c r="AA500" i="2"/>
  <c r="AG500" i="2"/>
  <c r="AI500" i="2" s="1"/>
  <c r="AH500" i="2"/>
  <c r="AK500" i="2"/>
  <c r="AM500" i="2"/>
  <c r="AO500" i="2"/>
  <c r="AP500" i="2"/>
  <c r="AV500" i="2"/>
  <c r="BG500" i="2"/>
  <c r="BH500" i="2"/>
  <c r="BJ500" i="2" s="1"/>
  <c r="BK500" i="2"/>
  <c r="BL500" i="2"/>
  <c r="BN500" i="2"/>
  <c r="BO500" i="2"/>
  <c r="BQ500" i="2" s="1"/>
  <c r="BP500" i="2"/>
  <c r="CB500" i="2"/>
  <c r="CE500" i="2"/>
  <c r="CI500" i="2"/>
  <c r="CV500" i="2"/>
  <c r="CW500" i="2"/>
  <c r="CY500" i="2"/>
  <c r="DH500" i="2"/>
  <c r="I501" i="2"/>
  <c r="J501" i="2" s="1"/>
  <c r="R501" i="2"/>
  <c r="S501" i="2"/>
  <c r="U501" i="2"/>
  <c r="CW501" i="2" s="1"/>
  <c r="W501" i="2"/>
  <c r="Y501" i="2"/>
  <c r="Z501" i="2" s="1"/>
  <c r="AA501" i="2"/>
  <c r="AG501" i="2"/>
  <c r="AH501" i="2"/>
  <c r="AI501" i="2" s="1"/>
  <c r="AK501" i="2"/>
  <c r="AM501" i="2"/>
  <c r="AO501" i="2"/>
  <c r="AP501" i="2"/>
  <c r="AV501" i="2"/>
  <c r="BG501" i="2"/>
  <c r="BH501" i="2"/>
  <c r="BI501" i="2" s="1"/>
  <c r="BJ501" i="2"/>
  <c r="BK501" i="2"/>
  <c r="BL501" i="2"/>
  <c r="BM501" i="2"/>
  <c r="BN501" i="2"/>
  <c r="BO501" i="2"/>
  <c r="BP501" i="2"/>
  <c r="BQ501" i="2" s="1"/>
  <c r="CB501" i="2"/>
  <c r="CE501" i="2"/>
  <c r="CG501" i="2"/>
  <c r="CI501" i="2"/>
  <c r="CV501" i="2"/>
  <c r="CY501" i="2"/>
  <c r="DH501" i="2"/>
  <c r="I502" i="2"/>
  <c r="J502" i="2" s="1"/>
  <c r="R502" i="2"/>
  <c r="S502" i="2"/>
  <c r="U502" i="2"/>
  <c r="CX502" i="2" s="1"/>
  <c r="W502" i="2"/>
  <c r="Z502" i="2" s="1"/>
  <c r="Y502" i="2"/>
  <c r="CG502" i="2" s="1"/>
  <c r="AA502" i="2"/>
  <c r="AG502" i="2"/>
  <c r="AI502" i="2" s="1"/>
  <c r="AH502" i="2"/>
  <c r="AK502" i="2"/>
  <c r="AM502" i="2"/>
  <c r="AO502" i="2"/>
  <c r="AP502" i="2"/>
  <c r="AV502" i="2"/>
  <c r="BG502" i="2"/>
  <c r="BH502" i="2"/>
  <c r="BJ502" i="2" s="1"/>
  <c r="BK502" i="2"/>
  <c r="BL502" i="2"/>
  <c r="BN502" i="2"/>
  <c r="BO502" i="2"/>
  <c r="BQ502" i="2" s="1"/>
  <c r="BP502" i="2"/>
  <c r="CB502" i="2"/>
  <c r="CE502" i="2"/>
  <c r="CI502" i="2"/>
  <c r="CV502" i="2"/>
  <c r="CW502" i="2"/>
  <c r="CY502" i="2"/>
  <c r="DH502" i="2"/>
  <c r="I503" i="2"/>
  <c r="J503" i="2" s="1"/>
  <c r="R503" i="2"/>
  <c r="S503" i="2"/>
  <c r="U503" i="2"/>
  <c r="CW503" i="2" s="1"/>
  <c r="W503" i="2"/>
  <c r="Y503" i="2"/>
  <c r="Z503" i="2" s="1"/>
  <c r="AA503" i="2"/>
  <c r="AG503" i="2"/>
  <c r="AH503" i="2"/>
  <c r="AI503" i="2" s="1"/>
  <c r="AK503" i="2"/>
  <c r="AM503" i="2"/>
  <c r="AO503" i="2"/>
  <c r="AP503" i="2"/>
  <c r="AV503" i="2"/>
  <c r="BG503" i="2"/>
  <c r="BH503" i="2"/>
  <c r="BI503" i="2" s="1"/>
  <c r="BJ503" i="2"/>
  <c r="BK503" i="2"/>
  <c r="BL503" i="2"/>
  <c r="BM503" i="2"/>
  <c r="BN503" i="2"/>
  <c r="BO503" i="2"/>
  <c r="BP503" i="2"/>
  <c r="BQ503" i="2" s="1"/>
  <c r="CB503" i="2"/>
  <c r="CE503" i="2"/>
  <c r="CG503" i="2"/>
  <c r="CI503" i="2"/>
  <c r="CV503" i="2"/>
  <c r="CY503" i="2"/>
  <c r="DH503" i="2"/>
  <c r="I504" i="2"/>
  <c r="J504" i="2" s="1"/>
  <c r="R504" i="2"/>
  <c r="S504" i="2"/>
  <c r="U504" i="2"/>
  <c r="CX504" i="2" s="1"/>
  <c r="W504" i="2"/>
  <c r="Z504" i="2" s="1"/>
  <c r="Y504" i="2"/>
  <c r="CG504" i="2" s="1"/>
  <c r="AA504" i="2"/>
  <c r="AG504" i="2"/>
  <c r="AI504" i="2" s="1"/>
  <c r="AH504" i="2"/>
  <c r="AK504" i="2"/>
  <c r="AM504" i="2"/>
  <c r="AO504" i="2"/>
  <c r="AP504" i="2"/>
  <c r="AV504" i="2"/>
  <c r="BG504" i="2"/>
  <c r="BH504" i="2"/>
  <c r="BJ504" i="2" s="1"/>
  <c r="BK504" i="2"/>
  <c r="BL504" i="2"/>
  <c r="BN504" i="2"/>
  <c r="BO504" i="2"/>
  <c r="BQ504" i="2" s="1"/>
  <c r="BP504" i="2"/>
  <c r="CB504" i="2"/>
  <c r="CE504" i="2"/>
  <c r="CI504" i="2"/>
  <c r="CV504" i="2"/>
  <c r="CW504" i="2"/>
  <c r="CY504" i="2"/>
  <c r="DH504" i="2"/>
  <c r="I505" i="2"/>
  <c r="J505" i="2" s="1"/>
  <c r="R505" i="2"/>
  <c r="S505" i="2"/>
  <c r="U505" i="2"/>
  <c r="CW505" i="2" s="1"/>
  <c r="W505" i="2"/>
  <c r="Y505" i="2"/>
  <c r="Z505" i="2" s="1"/>
  <c r="AA505" i="2"/>
  <c r="AG505" i="2"/>
  <c r="AH505" i="2"/>
  <c r="AI505" i="2" s="1"/>
  <c r="AK505" i="2"/>
  <c r="AM505" i="2"/>
  <c r="AO505" i="2"/>
  <c r="AP505" i="2"/>
  <c r="AV505" i="2"/>
  <c r="BG505" i="2"/>
  <c r="BH505" i="2"/>
  <c r="BI505" i="2" s="1"/>
  <c r="BJ505" i="2"/>
  <c r="BK505" i="2"/>
  <c r="BL505" i="2"/>
  <c r="BM505" i="2"/>
  <c r="BN505" i="2"/>
  <c r="BO505" i="2"/>
  <c r="BP505" i="2"/>
  <c r="BQ505" i="2" s="1"/>
  <c r="CB505" i="2"/>
  <c r="CE505" i="2"/>
  <c r="CG505" i="2"/>
  <c r="CI505" i="2"/>
  <c r="CV505" i="2"/>
  <c r="CY505" i="2"/>
  <c r="DH505" i="2"/>
  <c r="I506" i="2"/>
  <c r="J506" i="2" s="1"/>
  <c r="R506" i="2"/>
  <c r="S506" i="2"/>
  <c r="U506" i="2"/>
  <c r="CX506" i="2" s="1"/>
  <c r="W506" i="2"/>
  <c r="Z506" i="2" s="1"/>
  <c r="Y506" i="2"/>
  <c r="CG506" i="2" s="1"/>
  <c r="AA506" i="2"/>
  <c r="AG506" i="2"/>
  <c r="AI506" i="2" s="1"/>
  <c r="AH506" i="2"/>
  <c r="AK506" i="2"/>
  <c r="AM506" i="2"/>
  <c r="AO506" i="2"/>
  <c r="AP506" i="2"/>
  <c r="AV506" i="2"/>
  <c r="BG506" i="2"/>
  <c r="BH506" i="2"/>
  <c r="BJ506" i="2" s="1"/>
  <c r="BK506" i="2"/>
  <c r="BL506" i="2"/>
  <c r="BN506" i="2"/>
  <c r="BO506" i="2"/>
  <c r="BQ506" i="2" s="1"/>
  <c r="BP506" i="2"/>
  <c r="CB506" i="2"/>
  <c r="CE506" i="2"/>
  <c r="CI506" i="2"/>
  <c r="CV506" i="2"/>
  <c r="CW506" i="2"/>
  <c r="CY506" i="2"/>
  <c r="DH506" i="2"/>
  <c r="I507" i="2"/>
  <c r="J507" i="2" s="1"/>
  <c r="R507" i="2"/>
  <c r="S507" i="2"/>
  <c r="U507" i="2"/>
  <c r="CW507" i="2" s="1"/>
  <c r="W507" i="2"/>
  <c r="Y507" i="2"/>
  <c r="Z507" i="2" s="1"/>
  <c r="AA507" i="2"/>
  <c r="AG507" i="2"/>
  <c r="AH507" i="2"/>
  <c r="AI507" i="2" s="1"/>
  <c r="AK507" i="2"/>
  <c r="AM507" i="2"/>
  <c r="AO507" i="2"/>
  <c r="AP507" i="2"/>
  <c r="AV507" i="2"/>
  <c r="BG507" i="2"/>
  <c r="BH507" i="2"/>
  <c r="BI507" i="2" s="1"/>
  <c r="BJ507" i="2"/>
  <c r="BK507" i="2"/>
  <c r="BL507" i="2"/>
  <c r="BM507" i="2"/>
  <c r="BN507" i="2"/>
  <c r="BO507" i="2"/>
  <c r="BP507" i="2"/>
  <c r="BQ507" i="2" s="1"/>
  <c r="CB507" i="2"/>
  <c r="CE507" i="2"/>
  <c r="CG507" i="2"/>
  <c r="CI507" i="2"/>
  <c r="CV507" i="2"/>
  <c r="CY507" i="2"/>
  <c r="DH507" i="2"/>
  <c r="I508" i="2"/>
  <c r="J508" i="2" s="1"/>
  <c r="R508" i="2"/>
  <c r="S508" i="2"/>
  <c r="U508" i="2"/>
  <c r="CX508" i="2" s="1"/>
  <c r="W508" i="2"/>
  <c r="Z508" i="2" s="1"/>
  <c r="Y508" i="2"/>
  <c r="CG508" i="2" s="1"/>
  <c r="AA508" i="2"/>
  <c r="AG508" i="2"/>
  <c r="AI508" i="2" s="1"/>
  <c r="AH508" i="2"/>
  <c r="AK508" i="2"/>
  <c r="AM508" i="2"/>
  <c r="AO508" i="2"/>
  <c r="AP508" i="2"/>
  <c r="AV508" i="2"/>
  <c r="BG508" i="2"/>
  <c r="BH508" i="2"/>
  <c r="BJ508" i="2" s="1"/>
  <c r="BK508" i="2"/>
  <c r="BL508" i="2"/>
  <c r="BN508" i="2"/>
  <c r="BO508" i="2"/>
  <c r="BQ508" i="2" s="1"/>
  <c r="BP508" i="2"/>
  <c r="CB508" i="2"/>
  <c r="CE508" i="2"/>
  <c r="CI508" i="2"/>
  <c r="CV508" i="2"/>
  <c r="CW508" i="2"/>
  <c r="CY508" i="2"/>
  <c r="DH508" i="2"/>
  <c r="I509" i="2"/>
  <c r="J509" i="2" s="1"/>
  <c r="R509" i="2"/>
  <c r="S509" i="2"/>
  <c r="U509" i="2"/>
  <c r="CW509" i="2" s="1"/>
  <c r="W509" i="2"/>
  <c r="Y509" i="2"/>
  <c r="Z509" i="2" s="1"/>
  <c r="AA509" i="2"/>
  <c r="AG509" i="2"/>
  <c r="AH509" i="2"/>
  <c r="AI509" i="2" s="1"/>
  <c r="AK509" i="2"/>
  <c r="AM509" i="2"/>
  <c r="AO509" i="2"/>
  <c r="AP509" i="2"/>
  <c r="AV509" i="2"/>
  <c r="BG509" i="2"/>
  <c r="BH509" i="2"/>
  <c r="BI509" i="2" s="1"/>
  <c r="BJ509" i="2"/>
  <c r="BK509" i="2"/>
  <c r="BL509" i="2"/>
  <c r="BM509" i="2"/>
  <c r="BN509" i="2"/>
  <c r="BO509" i="2"/>
  <c r="BP509" i="2"/>
  <c r="BQ509" i="2" s="1"/>
  <c r="CB509" i="2"/>
  <c r="CE509" i="2"/>
  <c r="CG509" i="2"/>
  <c r="CI509" i="2"/>
  <c r="CV509" i="2"/>
  <c r="CY509" i="2"/>
  <c r="DH509" i="2"/>
  <c r="I510" i="2"/>
  <c r="J510" i="2" s="1"/>
  <c r="R510" i="2"/>
  <c r="S510" i="2"/>
  <c r="U510" i="2"/>
  <c r="CX510" i="2" s="1"/>
  <c r="W510" i="2"/>
  <c r="Z510" i="2" s="1"/>
  <c r="Y510" i="2"/>
  <c r="CG510" i="2" s="1"/>
  <c r="AA510" i="2"/>
  <c r="AG510" i="2"/>
  <c r="AI510" i="2" s="1"/>
  <c r="AH510" i="2"/>
  <c r="AK510" i="2"/>
  <c r="AM510" i="2"/>
  <c r="AO510" i="2"/>
  <c r="AP510" i="2"/>
  <c r="AV510" i="2"/>
  <c r="BG510" i="2"/>
  <c r="BH510" i="2"/>
  <c r="BJ510" i="2" s="1"/>
  <c r="BK510" i="2"/>
  <c r="BL510" i="2"/>
  <c r="BN510" i="2"/>
  <c r="BO510" i="2"/>
  <c r="BQ510" i="2" s="1"/>
  <c r="BP510" i="2"/>
  <c r="CB510" i="2"/>
  <c r="CE510" i="2"/>
  <c r="CI510" i="2"/>
  <c r="CV510" i="2"/>
  <c r="CW510" i="2"/>
  <c r="CY510" i="2"/>
  <c r="DH510" i="2"/>
  <c r="I511" i="2"/>
  <c r="J511" i="2" s="1"/>
  <c r="R511" i="2"/>
  <c r="S511" i="2"/>
  <c r="U511" i="2"/>
  <c r="CW511" i="2" s="1"/>
  <c r="W511" i="2"/>
  <c r="Y511" i="2"/>
  <c r="Z511" i="2" s="1"/>
  <c r="AA511" i="2"/>
  <c r="AG511" i="2"/>
  <c r="AH511" i="2"/>
  <c r="AI511" i="2" s="1"/>
  <c r="AK511" i="2"/>
  <c r="AM511" i="2"/>
  <c r="AO511" i="2"/>
  <c r="AP511" i="2"/>
  <c r="AV511" i="2"/>
  <c r="BG511" i="2"/>
  <c r="BH511" i="2"/>
  <c r="BI511" i="2" s="1"/>
  <c r="BJ511" i="2"/>
  <c r="BK511" i="2"/>
  <c r="BL511" i="2"/>
  <c r="BM511" i="2"/>
  <c r="BN511" i="2"/>
  <c r="BO511" i="2"/>
  <c r="BP511" i="2"/>
  <c r="BQ511" i="2" s="1"/>
  <c r="CB511" i="2"/>
  <c r="CE511" i="2"/>
  <c r="CG511" i="2"/>
  <c r="CI511" i="2"/>
  <c r="CV511" i="2"/>
  <c r="CY511" i="2"/>
  <c r="DH511" i="2"/>
  <c r="I512" i="2"/>
  <c r="J512" i="2" s="1"/>
  <c r="R512" i="2"/>
  <c r="S512" i="2"/>
  <c r="U512" i="2"/>
  <c r="CX512" i="2" s="1"/>
  <c r="W512" i="2"/>
  <c r="Z512" i="2" s="1"/>
  <c r="Y512" i="2"/>
  <c r="CG512" i="2" s="1"/>
  <c r="AA512" i="2"/>
  <c r="AG512" i="2"/>
  <c r="AI512" i="2" s="1"/>
  <c r="AH512" i="2"/>
  <c r="AK512" i="2"/>
  <c r="AM512" i="2"/>
  <c r="AO512" i="2"/>
  <c r="AP512" i="2"/>
  <c r="AV512" i="2"/>
  <c r="BG512" i="2"/>
  <c r="BH512" i="2"/>
  <c r="BJ512" i="2" s="1"/>
  <c r="BK512" i="2"/>
  <c r="BL512" i="2"/>
  <c r="BN512" i="2"/>
  <c r="BO512" i="2"/>
  <c r="BQ512" i="2" s="1"/>
  <c r="BP512" i="2"/>
  <c r="CB512" i="2"/>
  <c r="CE512" i="2"/>
  <c r="CI512" i="2"/>
  <c r="CV512" i="2"/>
  <c r="CW512" i="2"/>
  <c r="CY512" i="2"/>
  <c r="DH512" i="2"/>
  <c r="I513" i="2"/>
  <c r="J513" i="2" s="1"/>
  <c r="R513" i="2"/>
  <c r="S513" i="2"/>
  <c r="U513" i="2"/>
  <c r="CW513" i="2" s="1"/>
  <c r="W513" i="2"/>
  <c r="Y513" i="2"/>
  <c r="Z513" i="2" s="1"/>
  <c r="AA513" i="2"/>
  <c r="AG513" i="2"/>
  <c r="AH513" i="2"/>
  <c r="AI513" i="2" s="1"/>
  <c r="AK513" i="2"/>
  <c r="AM513" i="2"/>
  <c r="AO513" i="2"/>
  <c r="AP513" i="2"/>
  <c r="AV513" i="2"/>
  <c r="BG513" i="2"/>
  <c r="BH513" i="2"/>
  <c r="BI513" i="2" s="1"/>
  <c r="BJ513" i="2"/>
  <c r="BK513" i="2"/>
  <c r="BL513" i="2"/>
  <c r="BM513" i="2"/>
  <c r="BN513" i="2"/>
  <c r="BO513" i="2"/>
  <c r="BP513" i="2"/>
  <c r="BQ513" i="2" s="1"/>
  <c r="CB513" i="2"/>
  <c r="CE513" i="2"/>
  <c r="CG513" i="2"/>
  <c r="CI513" i="2"/>
  <c r="CV513" i="2"/>
  <c r="CY513" i="2"/>
  <c r="DH513" i="2"/>
  <c r="I514" i="2"/>
  <c r="J514" i="2" s="1"/>
  <c r="R514" i="2"/>
  <c r="S514" i="2"/>
  <c r="U514" i="2"/>
  <c r="CX514" i="2" s="1"/>
  <c r="W514" i="2"/>
  <c r="Z514" i="2" s="1"/>
  <c r="Y514" i="2"/>
  <c r="CG514" i="2" s="1"/>
  <c r="AA514" i="2"/>
  <c r="AG514" i="2"/>
  <c r="AI514" i="2" s="1"/>
  <c r="AH514" i="2"/>
  <c r="AK514" i="2"/>
  <c r="AM514" i="2"/>
  <c r="AO514" i="2"/>
  <c r="AP514" i="2"/>
  <c r="AV514" i="2"/>
  <c r="BG514" i="2"/>
  <c r="BH514" i="2"/>
  <c r="BJ514" i="2" s="1"/>
  <c r="BK514" i="2"/>
  <c r="BL514" i="2"/>
  <c r="BN514" i="2"/>
  <c r="BO514" i="2"/>
  <c r="BQ514" i="2" s="1"/>
  <c r="BP514" i="2"/>
  <c r="CB514" i="2"/>
  <c r="CE514" i="2"/>
  <c r="CI514" i="2"/>
  <c r="CV514" i="2"/>
  <c r="CW514" i="2"/>
  <c r="CY514" i="2"/>
  <c r="DH514" i="2"/>
  <c r="I515" i="2"/>
  <c r="J515" i="2" s="1"/>
  <c r="R515" i="2"/>
  <c r="S515" i="2"/>
  <c r="U515" i="2"/>
  <c r="CW515" i="2" s="1"/>
  <c r="W515" i="2"/>
  <c r="Y515" i="2"/>
  <c r="Z515" i="2" s="1"/>
  <c r="AA515" i="2"/>
  <c r="AG515" i="2"/>
  <c r="AH515" i="2"/>
  <c r="AI515" i="2" s="1"/>
  <c r="AK515" i="2"/>
  <c r="AM515" i="2"/>
  <c r="AO515" i="2"/>
  <c r="AP515" i="2"/>
  <c r="AV515" i="2"/>
  <c r="BG515" i="2"/>
  <c r="BH515" i="2"/>
  <c r="BI515" i="2" s="1"/>
  <c r="BJ515" i="2"/>
  <c r="BK515" i="2"/>
  <c r="BL515" i="2"/>
  <c r="BM515" i="2"/>
  <c r="BN515" i="2"/>
  <c r="BO515" i="2"/>
  <c r="BP515" i="2"/>
  <c r="BQ515" i="2" s="1"/>
  <c r="CB515" i="2"/>
  <c r="CE515" i="2"/>
  <c r="CG515" i="2"/>
  <c r="CI515" i="2"/>
  <c r="CV515" i="2"/>
  <c r="CY515" i="2"/>
  <c r="DH515" i="2"/>
  <c r="I516" i="2"/>
  <c r="J516" i="2" s="1"/>
  <c r="R516" i="2"/>
  <c r="S516" i="2"/>
  <c r="U516" i="2"/>
  <c r="CX516" i="2" s="1"/>
  <c r="W516" i="2"/>
  <c r="Z516" i="2" s="1"/>
  <c r="Y516" i="2"/>
  <c r="CG516" i="2" s="1"/>
  <c r="AA516" i="2"/>
  <c r="AG516" i="2"/>
  <c r="AI516" i="2" s="1"/>
  <c r="AH516" i="2"/>
  <c r="AK516" i="2"/>
  <c r="AM516" i="2"/>
  <c r="AO516" i="2"/>
  <c r="AP516" i="2"/>
  <c r="AV516" i="2"/>
  <c r="BG516" i="2"/>
  <c r="BH516" i="2"/>
  <c r="BJ516" i="2" s="1"/>
  <c r="BK516" i="2"/>
  <c r="BL516" i="2"/>
  <c r="BN516" i="2"/>
  <c r="BO516" i="2"/>
  <c r="BQ516" i="2" s="1"/>
  <c r="BP516" i="2"/>
  <c r="CB516" i="2"/>
  <c r="CE516" i="2"/>
  <c r="CI516" i="2"/>
  <c r="CV516" i="2"/>
  <c r="CW516" i="2"/>
  <c r="CY516" i="2"/>
  <c r="DH516" i="2"/>
  <c r="I517" i="2"/>
  <c r="J517" i="2" s="1"/>
  <c r="R517" i="2"/>
  <c r="S517" i="2"/>
  <c r="U517" i="2"/>
  <c r="CW517" i="2" s="1"/>
  <c r="W517" i="2"/>
  <c r="Y517" i="2"/>
  <c r="Z517" i="2" s="1"/>
  <c r="AA517" i="2"/>
  <c r="AG517" i="2"/>
  <c r="AH517" i="2"/>
  <c r="AI517" i="2" s="1"/>
  <c r="AK517" i="2"/>
  <c r="AM517" i="2"/>
  <c r="AO517" i="2"/>
  <c r="AP517" i="2"/>
  <c r="AV517" i="2"/>
  <c r="BG517" i="2"/>
  <c r="BH517" i="2"/>
  <c r="BI517" i="2" s="1"/>
  <c r="BJ517" i="2"/>
  <c r="BK517" i="2"/>
  <c r="BL517" i="2"/>
  <c r="BM517" i="2"/>
  <c r="BN517" i="2"/>
  <c r="BO517" i="2"/>
  <c r="BP517" i="2"/>
  <c r="BQ517" i="2" s="1"/>
  <c r="CB517" i="2"/>
  <c r="CE517" i="2"/>
  <c r="CG517" i="2"/>
  <c r="CI517" i="2"/>
  <c r="CV517" i="2"/>
  <c r="CY517" i="2"/>
  <c r="DH517" i="2"/>
  <c r="I518" i="2"/>
  <c r="J518" i="2" s="1"/>
  <c r="R518" i="2"/>
  <c r="S518" i="2"/>
  <c r="U518" i="2"/>
  <c r="CX518" i="2" s="1"/>
  <c r="W518" i="2"/>
  <c r="Z518" i="2" s="1"/>
  <c r="Y518" i="2"/>
  <c r="CG518" i="2" s="1"/>
  <c r="AA518" i="2"/>
  <c r="AG518" i="2"/>
  <c r="AI518" i="2" s="1"/>
  <c r="AH518" i="2"/>
  <c r="AK518" i="2"/>
  <c r="AM518" i="2"/>
  <c r="AO518" i="2"/>
  <c r="AP518" i="2"/>
  <c r="AV518" i="2"/>
  <c r="BG518" i="2"/>
  <c r="BH518" i="2"/>
  <c r="BJ518" i="2" s="1"/>
  <c r="BK518" i="2"/>
  <c r="BL518" i="2"/>
  <c r="BN518" i="2"/>
  <c r="BO518" i="2"/>
  <c r="BQ518" i="2" s="1"/>
  <c r="BP518" i="2"/>
  <c r="CB518" i="2"/>
  <c r="CE518" i="2"/>
  <c r="CI518" i="2"/>
  <c r="CV518" i="2"/>
  <c r="CW518" i="2"/>
  <c r="CY518" i="2"/>
  <c r="DH518" i="2"/>
  <c r="I519" i="2"/>
  <c r="J519" i="2" s="1"/>
  <c r="R519" i="2"/>
  <c r="S519" i="2"/>
  <c r="U519" i="2"/>
  <c r="CW519" i="2" s="1"/>
  <c r="W519" i="2"/>
  <c r="Y519" i="2"/>
  <c r="Z519" i="2" s="1"/>
  <c r="AA519" i="2"/>
  <c r="AG519" i="2"/>
  <c r="AH519" i="2"/>
  <c r="AI519" i="2" s="1"/>
  <c r="AK519" i="2"/>
  <c r="AM519" i="2"/>
  <c r="AO519" i="2"/>
  <c r="AP519" i="2"/>
  <c r="AV519" i="2"/>
  <c r="BG519" i="2"/>
  <c r="BH519" i="2"/>
  <c r="BI519" i="2" s="1"/>
  <c r="BJ519" i="2"/>
  <c r="BK519" i="2"/>
  <c r="BL519" i="2"/>
  <c r="BM519" i="2"/>
  <c r="BN519" i="2"/>
  <c r="BO519" i="2"/>
  <c r="BP519" i="2"/>
  <c r="BQ519" i="2" s="1"/>
  <c r="CB519" i="2"/>
  <c r="CE519" i="2"/>
  <c r="CG519" i="2"/>
  <c r="CI519" i="2"/>
  <c r="CV519" i="2"/>
  <c r="CY519" i="2"/>
  <c r="DH519" i="2"/>
  <c r="I520" i="2"/>
  <c r="J520" i="2" s="1"/>
  <c r="R520" i="2"/>
  <c r="S520" i="2"/>
  <c r="U520" i="2"/>
  <c r="CX520" i="2" s="1"/>
  <c r="W520" i="2"/>
  <c r="Z520" i="2" s="1"/>
  <c r="Y520" i="2"/>
  <c r="CG520" i="2" s="1"/>
  <c r="AA520" i="2"/>
  <c r="AG520" i="2"/>
  <c r="AI520" i="2" s="1"/>
  <c r="AH520" i="2"/>
  <c r="AK520" i="2"/>
  <c r="AM520" i="2"/>
  <c r="AO520" i="2"/>
  <c r="AP520" i="2"/>
  <c r="AV520" i="2"/>
  <c r="BG520" i="2"/>
  <c r="BH520" i="2"/>
  <c r="BJ520" i="2" s="1"/>
  <c r="BK520" i="2"/>
  <c r="BL520" i="2"/>
  <c r="BN520" i="2"/>
  <c r="BO520" i="2"/>
  <c r="BQ520" i="2" s="1"/>
  <c r="BP520" i="2"/>
  <c r="CB520" i="2"/>
  <c r="CE520" i="2"/>
  <c r="CI520" i="2"/>
  <c r="CV520" i="2"/>
  <c r="CW520" i="2"/>
  <c r="CY520" i="2"/>
  <c r="DH520" i="2"/>
  <c r="I521" i="2"/>
  <c r="J521" i="2" s="1"/>
  <c r="R521" i="2"/>
  <c r="S521" i="2"/>
  <c r="U521" i="2"/>
  <c r="CW521" i="2" s="1"/>
  <c r="W521" i="2"/>
  <c r="Y521" i="2"/>
  <c r="Z521" i="2" s="1"/>
  <c r="AA521" i="2"/>
  <c r="AG521" i="2"/>
  <c r="AH521" i="2"/>
  <c r="AI521" i="2" s="1"/>
  <c r="AK521" i="2"/>
  <c r="AM521" i="2"/>
  <c r="AO521" i="2"/>
  <c r="AP521" i="2"/>
  <c r="AV521" i="2"/>
  <c r="BG521" i="2"/>
  <c r="BH521" i="2"/>
  <c r="BI521" i="2" s="1"/>
  <c r="BJ521" i="2"/>
  <c r="BK521" i="2"/>
  <c r="BL521" i="2"/>
  <c r="BM521" i="2"/>
  <c r="BN521" i="2"/>
  <c r="BO521" i="2"/>
  <c r="BP521" i="2"/>
  <c r="BQ521" i="2" s="1"/>
  <c r="CB521" i="2"/>
  <c r="CE521" i="2"/>
  <c r="CG521" i="2"/>
  <c r="CI521" i="2"/>
  <c r="CV521" i="2"/>
  <c r="CY521" i="2"/>
  <c r="DH521" i="2"/>
  <c r="I522" i="2"/>
  <c r="J522" i="2" s="1"/>
  <c r="R522" i="2"/>
  <c r="S522" i="2"/>
  <c r="U522" i="2"/>
  <c r="CX522" i="2" s="1"/>
  <c r="W522" i="2"/>
  <c r="Z522" i="2" s="1"/>
  <c r="Y522" i="2"/>
  <c r="CG522" i="2" s="1"/>
  <c r="AA522" i="2"/>
  <c r="AG522" i="2"/>
  <c r="AI522" i="2" s="1"/>
  <c r="AH522" i="2"/>
  <c r="AK522" i="2"/>
  <c r="AM522" i="2"/>
  <c r="AO522" i="2"/>
  <c r="AP522" i="2"/>
  <c r="AV522" i="2"/>
  <c r="BG522" i="2"/>
  <c r="BH522" i="2"/>
  <c r="BJ522" i="2" s="1"/>
  <c r="BK522" i="2"/>
  <c r="BL522" i="2"/>
  <c r="BN522" i="2"/>
  <c r="BO522" i="2"/>
  <c r="BQ522" i="2" s="1"/>
  <c r="BP522" i="2"/>
  <c r="CB522" i="2"/>
  <c r="CE522" i="2"/>
  <c r="CI522" i="2"/>
  <c r="CV522" i="2"/>
  <c r="CW522" i="2"/>
  <c r="CY522" i="2"/>
  <c r="DH522" i="2"/>
  <c r="I523" i="2"/>
  <c r="J523" i="2" s="1"/>
  <c r="R523" i="2"/>
  <c r="S523" i="2"/>
  <c r="U523" i="2"/>
  <c r="CW523" i="2" s="1"/>
  <c r="W523" i="2"/>
  <c r="Y523" i="2"/>
  <c r="Z523" i="2" s="1"/>
  <c r="AA523" i="2"/>
  <c r="AG523" i="2"/>
  <c r="AH523" i="2"/>
  <c r="AI523" i="2" s="1"/>
  <c r="AK523" i="2"/>
  <c r="AM523" i="2"/>
  <c r="AO523" i="2"/>
  <c r="AP523" i="2"/>
  <c r="AV523" i="2"/>
  <c r="BG523" i="2"/>
  <c r="BH523" i="2"/>
  <c r="BI523" i="2" s="1"/>
  <c r="BJ523" i="2"/>
  <c r="BK523" i="2"/>
  <c r="BL523" i="2"/>
  <c r="BM523" i="2"/>
  <c r="BN523" i="2"/>
  <c r="BO523" i="2"/>
  <c r="BP523" i="2"/>
  <c r="BQ523" i="2" s="1"/>
  <c r="CB523" i="2"/>
  <c r="CE523" i="2"/>
  <c r="CG523" i="2"/>
  <c r="CI523" i="2"/>
  <c r="CV523" i="2"/>
  <c r="CY523" i="2"/>
  <c r="DH523" i="2"/>
  <c r="I524" i="2"/>
  <c r="J524" i="2" s="1"/>
  <c r="R524" i="2"/>
  <c r="S524" i="2"/>
  <c r="U524" i="2"/>
  <c r="CX524" i="2" s="1"/>
  <c r="W524" i="2"/>
  <c r="Z524" i="2" s="1"/>
  <c r="Y524" i="2"/>
  <c r="CG524" i="2" s="1"/>
  <c r="AA524" i="2"/>
  <c r="AG524" i="2"/>
  <c r="AI524" i="2" s="1"/>
  <c r="AH524" i="2"/>
  <c r="AK524" i="2"/>
  <c r="AM524" i="2"/>
  <c r="AO524" i="2"/>
  <c r="AP524" i="2"/>
  <c r="AV524" i="2"/>
  <c r="BG524" i="2"/>
  <c r="BH524" i="2"/>
  <c r="BJ524" i="2" s="1"/>
  <c r="BK524" i="2"/>
  <c r="BL524" i="2"/>
  <c r="BN524" i="2"/>
  <c r="BO524" i="2"/>
  <c r="BQ524" i="2" s="1"/>
  <c r="BP524" i="2"/>
  <c r="CB524" i="2"/>
  <c r="CE524" i="2"/>
  <c r="CI524" i="2"/>
  <c r="CV524" i="2"/>
  <c r="CW524" i="2"/>
  <c r="CY524" i="2"/>
  <c r="DH524" i="2"/>
  <c r="I525" i="2"/>
  <c r="J525" i="2" s="1"/>
  <c r="R525" i="2"/>
  <c r="S525" i="2"/>
  <c r="U525" i="2"/>
  <c r="CW525" i="2" s="1"/>
  <c r="W525" i="2"/>
  <c r="Y525" i="2"/>
  <c r="Z525" i="2" s="1"/>
  <c r="AA525" i="2"/>
  <c r="AG525" i="2"/>
  <c r="AH525" i="2"/>
  <c r="AI525" i="2" s="1"/>
  <c r="AK525" i="2"/>
  <c r="AM525" i="2"/>
  <c r="AO525" i="2"/>
  <c r="AP525" i="2"/>
  <c r="AV525" i="2"/>
  <c r="BG525" i="2"/>
  <c r="BH525" i="2"/>
  <c r="BI525" i="2" s="1"/>
  <c r="BJ525" i="2"/>
  <c r="BK525" i="2"/>
  <c r="BL525" i="2"/>
  <c r="BM525" i="2"/>
  <c r="BN525" i="2"/>
  <c r="BO525" i="2"/>
  <c r="BP525" i="2"/>
  <c r="BQ525" i="2" s="1"/>
  <c r="CB525" i="2"/>
  <c r="CE525" i="2"/>
  <c r="CG525" i="2"/>
  <c r="CI525" i="2"/>
  <c r="CV525" i="2"/>
  <c r="CY525" i="2"/>
  <c r="DH525" i="2"/>
  <c r="I526" i="2"/>
  <c r="J526" i="2" s="1"/>
  <c r="R526" i="2"/>
  <c r="S526" i="2"/>
  <c r="U526" i="2"/>
  <c r="CX526" i="2" s="1"/>
  <c r="W526" i="2"/>
  <c r="Z526" i="2" s="1"/>
  <c r="Y526" i="2"/>
  <c r="CG526" i="2" s="1"/>
  <c r="AA526" i="2"/>
  <c r="AG526" i="2"/>
  <c r="AI526" i="2" s="1"/>
  <c r="AH526" i="2"/>
  <c r="AK526" i="2"/>
  <c r="AM526" i="2"/>
  <c r="AO526" i="2"/>
  <c r="AP526" i="2"/>
  <c r="AV526" i="2"/>
  <c r="BG526" i="2"/>
  <c r="BH526" i="2"/>
  <c r="BJ526" i="2" s="1"/>
  <c r="BK526" i="2"/>
  <c r="BL526" i="2"/>
  <c r="BN526" i="2"/>
  <c r="BO526" i="2"/>
  <c r="BQ526" i="2" s="1"/>
  <c r="BP526" i="2"/>
  <c r="CB526" i="2"/>
  <c r="CE526" i="2"/>
  <c r="CI526" i="2"/>
  <c r="CV526" i="2"/>
  <c r="CW526" i="2"/>
  <c r="CY526" i="2"/>
  <c r="DH526" i="2"/>
  <c r="I527" i="2"/>
  <c r="J527" i="2" s="1"/>
  <c r="R527" i="2"/>
  <c r="S527" i="2"/>
  <c r="U527" i="2"/>
  <c r="CW527" i="2" s="1"/>
  <c r="W527" i="2"/>
  <c r="Y527" i="2"/>
  <c r="Z527" i="2" s="1"/>
  <c r="AA527" i="2"/>
  <c r="AG527" i="2"/>
  <c r="AH527" i="2"/>
  <c r="AI527" i="2" s="1"/>
  <c r="AK527" i="2"/>
  <c r="AM527" i="2"/>
  <c r="AO527" i="2"/>
  <c r="AP527" i="2"/>
  <c r="AV527" i="2"/>
  <c r="BG527" i="2"/>
  <c r="BH527" i="2"/>
  <c r="BI527" i="2" s="1"/>
  <c r="BJ527" i="2"/>
  <c r="BK527" i="2"/>
  <c r="BL527" i="2"/>
  <c r="BM527" i="2"/>
  <c r="BN527" i="2"/>
  <c r="BO527" i="2"/>
  <c r="BP527" i="2"/>
  <c r="BQ527" i="2" s="1"/>
  <c r="CB527" i="2"/>
  <c r="CE527" i="2"/>
  <c r="CG527" i="2"/>
  <c r="CI527" i="2"/>
  <c r="CV527" i="2"/>
  <c r="CY527" i="2"/>
  <c r="DH527" i="2"/>
  <c r="I528" i="2"/>
  <c r="J528" i="2" s="1"/>
  <c r="R528" i="2"/>
  <c r="S528" i="2"/>
  <c r="U528" i="2"/>
  <c r="CX528" i="2" s="1"/>
  <c r="W528" i="2"/>
  <c r="Z528" i="2" s="1"/>
  <c r="Y528" i="2"/>
  <c r="CG528" i="2" s="1"/>
  <c r="AA528" i="2"/>
  <c r="AG528" i="2"/>
  <c r="AI528" i="2" s="1"/>
  <c r="AH528" i="2"/>
  <c r="AK528" i="2"/>
  <c r="AM528" i="2"/>
  <c r="AO528" i="2"/>
  <c r="AP528" i="2"/>
  <c r="AV528" i="2"/>
  <c r="BG528" i="2"/>
  <c r="BH528" i="2"/>
  <c r="BJ528" i="2" s="1"/>
  <c r="BK528" i="2"/>
  <c r="BL528" i="2"/>
  <c r="BN528" i="2"/>
  <c r="BO528" i="2"/>
  <c r="BQ528" i="2" s="1"/>
  <c r="BP528" i="2"/>
  <c r="CB528" i="2"/>
  <c r="CE528" i="2"/>
  <c r="CI528" i="2"/>
  <c r="CV528" i="2"/>
  <c r="CW528" i="2"/>
  <c r="CY528" i="2"/>
  <c r="DH528" i="2"/>
  <c r="I529" i="2"/>
  <c r="J529" i="2" s="1"/>
  <c r="R529" i="2"/>
  <c r="S529" i="2"/>
  <c r="U529" i="2"/>
  <c r="CW529" i="2" s="1"/>
  <c r="W529" i="2"/>
  <c r="Y529" i="2"/>
  <c r="Z529" i="2" s="1"/>
  <c r="AA529" i="2"/>
  <c r="AG529" i="2"/>
  <c r="AH529" i="2"/>
  <c r="AI529" i="2" s="1"/>
  <c r="AK529" i="2"/>
  <c r="AM529" i="2"/>
  <c r="AO529" i="2"/>
  <c r="AP529" i="2"/>
  <c r="AV529" i="2"/>
  <c r="BG529" i="2"/>
  <c r="BH529" i="2"/>
  <c r="BI529" i="2" s="1"/>
  <c r="BJ529" i="2"/>
  <c r="BK529" i="2"/>
  <c r="BL529" i="2"/>
  <c r="BM529" i="2"/>
  <c r="BN529" i="2"/>
  <c r="BO529" i="2"/>
  <c r="BP529" i="2"/>
  <c r="BQ529" i="2" s="1"/>
  <c r="CB529" i="2"/>
  <c r="CE529" i="2"/>
  <c r="CG529" i="2"/>
  <c r="CI529" i="2"/>
  <c r="CV529" i="2"/>
  <c r="CY529" i="2"/>
  <c r="DH529" i="2"/>
  <c r="I530" i="2"/>
  <c r="J530" i="2" s="1"/>
  <c r="R530" i="2"/>
  <c r="S530" i="2"/>
  <c r="U530" i="2"/>
  <c r="CX530" i="2" s="1"/>
  <c r="W530" i="2"/>
  <c r="Z530" i="2" s="1"/>
  <c r="Y530" i="2"/>
  <c r="CG530" i="2" s="1"/>
  <c r="AA530" i="2"/>
  <c r="AG530" i="2"/>
  <c r="AI530" i="2" s="1"/>
  <c r="AH530" i="2"/>
  <c r="AK530" i="2"/>
  <c r="AM530" i="2"/>
  <c r="AO530" i="2"/>
  <c r="AP530" i="2"/>
  <c r="AV530" i="2"/>
  <c r="BG530" i="2"/>
  <c r="BH530" i="2"/>
  <c r="BJ530" i="2" s="1"/>
  <c r="BK530" i="2"/>
  <c r="BL530" i="2"/>
  <c r="BN530" i="2"/>
  <c r="BO530" i="2"/>
  <c r="BQ530" i="2" s="1"/>
  <c r="BP530" i="2"/>
  <c r="CB530" i="2"/>
  <c r="CE530" i="2"/>
  <c r="CI530" i="2"/>
  <c r="CV530" i="2"/>
  <c r="CW530" i="2"/>
  <c r="CY530" i="2"/>
  <c r="DH530" i="2"/>
  <c r="I531" i="2"/>
  <c r="J531" i="2" s="1"/>
  <c r="R531" i="2"/>
  <c r="S531" i="2"/>
  <c r="U531" i="2"/>
  <c r="CW531" i="2" s="1"/>
  <c r="W531" i="2"/>
  <c r="Y531" i="2"/>
  <c r="Z531" i="2" s="1"/>
  <c r="AA531" i="2"/>
  <c r="AG531" i="2"/>
  <c r="AH531" i="2"/>
  <c r="AI531" i="2" s="1"/>
  <c r="AK531" i="2"/>
  <c r="AM531" i="2"/>
  <c r="AO531" i="2"/>
  <c r="AP531" i="2"/>
  <c r="AV531" i="2"/>
  <c r="BG531" i="2"/>
  <c r="BH531" i="2"/>
  <c r="BI531" i="2" s="1"/>
  <c r="BJ531" i="2"/>
  <c r="BK531" i="2"/>
  <c r="BL531" i="2"/>
  <c r="BM531" i="2"/>
  <c r="BN531" i="2"/>
  <c r="BO531" i="2"/>
  <c r="BP531" i="2"/>
  <c r="BQ531" i="2" s="1"/>
  <c r="CB531" i="2"/>
  <c r="CE531" i="2"/>
  <c r="CG531" i="2"/>
  <c r="CI531" i="2"/>
  <c r="CV531" i="2"/>
  <c r="CY531" i="2"/>
  <c r="DH531" i="2"/>
  <c r="I532" i="2"/>
  <c r="J532" i="2" s="1"/>
  <c r="R532" i="2"/>
  <c r="S532" i="2"/>
  <c r="U532" i="2"/>
  <c r="CX532" i="2" s="1"/>
  <c r="W532" i="2"/>
  <c r="Z532" i="2" s="1"/>
  <c r="Y532" i="2"/>
  <c r="CG532" i="2" s="1"/>
  <c r="AA532" i="2"/>
  <c r="AG532" i="2"/>
  <c r="AI532" i="2" s="1"/>
  <c r="AH532" i="2"/>
  <c r="AK532" i="2"/>
  <c r="AM532" i="2"/>
  <c r="AO532" i="2"/>
  <c r="AP532" i="2"/>
  <c r="AV532" i="2"/>
  <c r="BG532" i="2"/>
  <c r="BH532" i="2"/>
  <c r="BJ532" i="2" s="1"/>
  <c r="BK532" i="2"/>
  <c r="BL532" i="2"/>
  <c r="BN532" i="2"/>
  <c r="BO532" i="2"/>
  <c r="BQ532" i="2" s="1"/>
  <c r="BP532" i="2"/>
  <c r="CB532" i="2"/>
  <c r="CE532" i="2"/>
  <c r="CI532" i="2"/>
  <c r="CV532" i="2"/>
  <c r="CW532" i="2"/>
  <c r="CY532" i="2"/>
  <c r="DH532" i="2"/>
  <c r="I533" i="2"/>
  <c r="J533" i="2" s="1"/>
  <c r="R533" i="2"/>
  <c r="S533" i="2"/>
  <c r="U533" i="2"/>
  <c r="CW533" i="2" s="1"/>
  <c r="W533" i="2"/>
  <c r="Y533" i="2"/>
  <c r="Z533" i="2" s="1"/>
  <c r="AA533" i="2"/>
  <c r="AG533" i="2"/>
  <c r="AH533" i="2"/>
  <c r="AI533" i="2" s="1"/>
  <c r="AK533" i="2"/>
  <c r="AM533" i="2"/>
  <c r="AO533" i="2"/>
  <c r="AP533" i="2"/>
  <c r="AV533" i="2"/>
  <c r="BG533" i="2"/>
  <c r="BH533" i="2"/>
  <c r="BI533" i="2" s="1"/>
  <c r="BJ533" i="2"/>
  <c r="BK533" i="2"/>
  <c r="BL533" i="2"/>
  <c r="BM533" i="2"/>
  <c r="BN533" i="2"/>
  <c r="BO533" i="2"/>
  <c r="BP533" i="2"/>
  <c r="BQ533" i="2" s="1"/>
  <c r="CB533" i="2"/>
  <c r="CE533" i="2"/>
  <c r="CG533" i="2"/>
  <c r="CI533" i="2"/>
  <c r="CV533" i="2"/>
  <c r="CY533" i="2"/>
  <c r="DH533" i="2"/>
  <c r="I534" i="2"/>
  <c r="J534" i="2" s="1"/>
  <c r="R534" i="2"/>
  <c r="S534" i="2"/>
  <c r="U534" i="2"/>
  <c r="CX534" i="2" s="1"/>
  <c r="W534" i="2"/>
  <c r="Z534" i="2" s="1"/>
  <c r="Y534" i="2"/>
  <c r="CG534" i="2" s="1"/>
  <c r="AA534" i="2"/>
  <c r="AG534" i="2"/>
  <c r="AI534" i="2" s="1"/>
  <c r="AH534" i="2"/>
  <c r="AK534" i="2"/>
  <c r="AM534" i="2"/>
  <c r="AO534" i="2"/>
  <c r="AP534" i="2"/>
  <c r="AV534" i="2"/>
  <c r="BG534" i="2"/>
  <c r="BH534" i="2"/>
  <c r="BJ534" i="2" s="1"/>
  <c r="BK534" i="2"/>
  <c r="BL534" i="2"/>
  <c r="BN534" i="2"/>
  <c r="BO534" i="2"/>
  <c r="BQ534" i="2" s="1"/>
  <c r="BP534" i="2"/>
  <c r="CB534" i="2"/>
  <c r="CE534" i="2"/>
  <c r="CI534" i="2"/>
  <c r="CV534" i="2"/>
  <c r="CW534" i="2"/>
  <c r="CY534" i="2"/>
  <c r="DH534" i="2"/>
  <c r="I535" i="2"/>
  <c r="J535" i="2" s="1"/>
  <c r="R535" i="2"/>
  <c r="S535" i="2"/>
  <c r="U535" i="2"/>
  <c r="CW535" i="2" s="1"/>
  <c r="W535" i="2"/>
  <c r="Y535" i="2"/>
  <c r="Z535" i="2" s="1"/>
  <c r="AA535" i="2"/>
  <c r="AG535" i="2"/>
  <c r="AH535" i="2"/>
  <c r="AI535" i="2" s="1"/>
  <c r="AK535" i="2"/>
  <c r="AM535" i="2"/>
  <c r="AO535" i="2"/>
  <c r="AP535" i="2"/>
  <c r="AV535" i="2"/>
  <c r="BG535" i="2"/>
  <c r="BH535" i="2"/>
  <c r="BI535" i="2" s="1"/>
  <c r="BJ535" i="2"/>
  <c r="BK535" i="2"/>
  <c r="BL535" i="2"/>
  <c r="BM535" i="2"/>
  <c r="BN535" i="2"/>
  <c r="BO535" i="2"/>
  <c r="BP535" i="2"/>
  <c r="BQ535" i="2" s="1"/>
  <c r="CB535" i="2"/>
  <c r="CE535" i="2"/>
  <c r="CG535" i="2"/>
  <c r="CI535" i="2"/>
  <c r="CV535" i="2"/>
  <c r="CY535" i="2"/>
  <c r="DH535" i="2"/>
  <c r="I536" i="2"/>
  <c r="J536" i="2" s="1"/>
  <c r="R536" i="2"/>
  <c r="S536" i="2"/>
  <c r="U536" i="2"/>
  <c r="CX536" i="2" s="1"/>
  <c r="W536" i="2"/>
  <c r="Z536" i="2" s="1"/>
  <c r="Y536" i="2"/>
  <c r="CG536" i="2" s="1"/>
  <c r="AA536" i="2"/>
  <c r="AG536" i="2"/>
  <c r="AI536" i="2" s="1"/>
  <c r="AH536" i="2"/>
  <c r="AK536" i="2"/>
  <c r="AM536" i="2"/>
  <c r="AO536" i="2"/>
  <c r="AP536" i="2"/>
  <c r="AV536" i="2"/>
  <c r="BG536" i="2"/>
  <c r="BH536" i="2"/>
  <c r="BJ536" i="2" s="1"/>
  <c r="BK536" i="2"/>
  <c r="BL536" i="2"/>
  <c r="BN536" i="2"/>
  <c r="BO536" i="2"/>
  <c r="BQ536" i="2" s="1"/>
  <c r="BP536" i="2"/>
  <c r="CB536" i="2"/>
  <c r="CE536" i="2"/>
  <c r="CI536" i="2"/>
  <c r="CV536" i="2"/>
  <c r="CW536" i="2"/>
  <c r="CY536" i="2"/>
  <c r="DH536" i="2"/>
  <c r="I537" i="2"/>
  <c r="J537" i="2" s="1"/>
  <c r="R537" i="2"/>
  <c r="S537" i="2"/>
  <c r="U537" i="2"/>
  <c r="CW537" i="2" s="1"/>
  <c r="W537" i="2"/>
  <c r="Y537" i="2"/>
  <c r="Z537" i="2" s="1"/>
  <c r="AA537" i="2"/>
  <c r="AG537" i="2"/>
  <c r="AH537" i="2"/>
  <c r="AI537" i="2" s="1"/>
  <c r="AK537" i="2"/>
  <c r="AM537" i="2"/>
  <c r="AO537" i="2"/>
  <c r="AP537" i="2"/>
  <c r="AV537" i="2"/>
  <c r="BG537" i="2"/>
  <c r="BH537" i="2"/>
  <c r="BI537" i="2" s="1"/>
  <c r="BJ537" i="2"/>
  <c r="BK537" i="2"/>
  <c r="BL537" i="2"/>
  <c r="BM537" i="2"/>
  <c r="BN537" i="2"/>
  <c r="BO537" i="2"/>
  <c r="BP537" i="2"/>
  <c r="BQ537" i="2" s="1"/>
  <c r="CB537" i="2"/>
  <c r="CE537" i="2"/>
  <c r="CG537" i="2"/>
  <c r="CI537" i="2"/>
  <c r="CV537" i="2"/>
  <c r="CY537" i="2"/>
  <c r="DH537" i="2"/>
  <c r="I538" i="2"/>
  <c r="J538" i="2" s="1"/>
  <c r="R538" i="2"/>
  <c r="S538" i="2"/>
  <c r="U538" i="2"/>
  <c r="CX538" i="2" s="1"/>
  <c r="W538" i="2"/>
  <c r="Z538" i="2" s="1"/>
  <c r="Y538" i="2"/>
  <c r="CG538" i="2" s="1"/>
  <c r="AA538" i="2"/>
  <c r="AG538" i="2"/>
  <c r="AI538" i="2" s="1"/>
  <c r="AH538" i="2"/>
  <c r="AK538" i="2"/>
  <c r="AM538" i="2"/>
  <c r="AO538" i="2"/>
  <c r="AP538" i="2"/>
  <c r="AV538" i="2"/>
  <c r="BG538" i="2"/>
  <c r="BH538" i="2"/>
  <c r="BJ538" i="2" s="1"/>
  <c r="BK538" i="2"/>
  <c r="BL538" i="2"/>
  <c r="BN538" i="2"/>
  <c r="BO538" i="2"/>
  <c r="BQ538" i="2" s="1"/>
  <c r="BP538" i="2"/>
  <c r="CB538" i="2"/>
  <c r="CE538" i="2"/>
  <c r="CI538" i="2"/>
  <c r="CV538" i="2"/>
  <c r="CW538" i="2"/>
  <c r="CY538" i="2"/>
  <c r="DH538" i="2"/>
  <c r="I539" i="2"/>
  <c r="J539" i="2" s="1"/>
  <c r="R539" i="2"/>
  <c r="S539" i="2"/>
  <c r="U539" i="2"/>
  <c r="CW539" i="2" s="1"/>
  <c r="W539" i="2"/>
  <c r="Y539" i="2"/>
  <c r="Z539" i="2" s="1"/>
  <c r="AA539" i="2"/>
  <c r="AG539" i="2"/>
  <c r="AH539" i="2"/>
  <c r="AI539" i="2" s="1"/>
  <c r="AK539" i="2"/>
  <c r="AM539" i="2"/>
  <c r="AO539" i="2"/>
  <c r="AP539" i="2"/>
  <c r="AV539" i="2"/>
  <c r="BG539" i="2"/>
  <c r="BH539" i="2"/>
  <c r="BI539" i="2" s="1"/>
  <c r="BJ539" i="2"/>
  <c r="BK539" i="2"/>
  <c r="BL539" i="2"/>
  <c r="BM539" i="2"/>
  <c r="BN539" i="2"/>
  <c r="BO539" i="2"/>
  <c r="BP539" i="2"/>
  <c r="BQ539" i="2" s="1"/>
  <c r="CB539" i="2"/>
  <c r="CE539" i="2"/>
  <c r="CG539" i="2"/>
  <c r="CI539" i="2"/>
  <c r="CV539" i="2"/>
  <c r="CY539" i="2"/>
  <c r="DH539" i="2"/>
  <c r="I540" i="2"/>
  <c r="J540" i="2" s="1"/>
  <c r="R540" i="2"/>
  <c r="S540" i="2"/>
  <c r="U540" i="2"/>
  <c r="CX540" i="2" s="1"/>
  <c r="W540" i="2"/>
  <c r="Z540" i="2" s="1"/>
  <c r="Y540" i="2"/>
  <c r="CG540" i="2" s="1"/>
  <c r="AA540" i="2"/>
  <c r="AG540" i="2"/>
  <c r="AI540" i="2" s="1"/>
  <c r="AH540" i="2"/>
  <c r="AK540" i="2"/>
  <c r="AM540" i="2"/>
  <c r="AO540" i="2"/>
  <c r="AP540" i="2"/>
  <c r="AV540" i="2"/>
  <c r="BG540" i="2"/>
  <c r="BH540" i="2"/>
  <c r="BJ540" i="2" s="1"/>
  <c r="BK540" i="2"/>
  <c r="BL540" i="2"/>
  <c r="BN540" i="2"/>
  <c r="BO540" i="2"/>
  <c r="BQ540" i="2" s="1"/>
  <c r="BP540" i="2"/>
  <c r="CB540" i="2"/>
  <c r="CE540" i="2"/>
  <c r="CI540" i="2"/>
  <c r="CV540" i="2"/>
  <c r="CW540" i="2"/>
  <c r="CY540" i="2"/>
  <c r="DH540" i="2"/>
  <c r="I541" i="2"/>
  <c r="J541" i="2" s="1"/>
  <c r="R541" i="2"/>
  <c r="S541" i="2"/>
  <c r="U541" i="2"/>
  <c r="CW541" i="2" s="1"/>
  <c r="W541" i="2"/>
  <c r="Y541" i="2"/>
  <c r="Z541" i="2" s="1"/>
  <c r="AA541" i="2"/>
  <c r="AG541" i="2"/>
  <c r="AH541" i="2"/>
  <c r="AI541" i="2" s="1"/>
  <c r="AK541" i="2"/>
  <c r="AM541" i="2"/>
  <c r="AO541" i="2"/>
  <c r="AP541" i="2"/>
  <c r="AV541" i="2"/>
  <c r="BG541" i="2"/>
  <c r="BH541" i="2"/>
  <c r="BI541" i="2" s="1"/>
  <c r="BJ541" i="2"/>
  <c r="BK541" i="2"/>
  <c r="BL541" i="2"/>
  <c r="BM541" i="2"/>
  <c r="BN541" i="2"/>
  <c r="BO541" i="2"/>
  <c r="BP541" i="2"/>
  <c r="BQ541" i="2" s="1"/>
  <c r="CB541" i="2"/>
  <c r="CE541" i="2"/>
  <c r="CG541" i="2"/>
  <c r="CI541" i="2"/>
  <c r="CV541" i="2"/>
  <c r="CY541" i="2"/>
  <c r="DH541" i="2"/>
  <c r="I542" i="2"/>
  <c r="J542" i="2" s="1"/>
  <c r="R542" i="2"/>
  <c r="S542" i="2"/>
  <c r="U542" i="2"/>
  <c r="CX542" i="2" s="1"/>
  <c r="W542" i="2"/>
  <c r="Z542" i="2" s="1"/>
  <c r="Y542" i="2"/>
  <c r="CG542" i="2" s="1"/>
  <c r="AA542" i="2"/>
  <c r="AG542" i="2"/>
  <c r="AI542" i="2" s="1"/>
  <c r="AH542" i="2"/>
  <c r="AK542" i="2"/>
  <c r="AM542" i="2"/>
  <c r="AO542" i="2"/>
  <c r="AP542" i="2"/>
  <c r="AV542" i="2"/>
  <c r="BG542" i="2"/>
  <c r="BH542" i="2"/>
  <c r="BJ542" i="2" s="1"/>
  <c r="BK542" i="2"/>
  <c r="BL542" i="2"/>
  <c r="BN542" i="2"/>
  <c r="BO542" i="2"/>
  <c r="BQ542" i="2" s="1"/>
  <c r="BP542" i="2"/>
  <c r="CB542" i="2"/>
  <c r="CE542" i="2"/>
  <c r="CI542" i="2"/>
  <c r="CV542" i="2"/>
  <c r="CW542" i="2"/>
  <c r="CY542" i="2"/>
  <c r="DH542" i="2"/>
  <c r="I543" i="2"/>
  <c r="J543" i="2" s="1"/>
  <c r="R543" i="2"/>
  <c r="S543" i="2"/>
  <c r="U543" i="2"/>
  <c r="CW543" i="2" s="1"/>
  <c r="W543" i="2"/>
  <c r="Y543" i="2"/>
  <c r="Z543" i="2" s="1"/>
  <c r="AA543" i="2"/>
  <c r="AG543" i="2"/>
  <c r="AH543" i="2"/>
  <c r="AI543" i="2" s="1"/>
  <c r="AK543" i="2"/>
  <c r="AM543" i="2"/>
  <c r="AO543" i="2"/>
  <c r="AP543" i="2"/>
  <c r="AV543" i="2"/>
  <c r="BG543" i="2"/>
  <c r="BH543" i="2"/>
  <c r="BI543" i="2" s="1"/>
  <c r="BJ543" i="2"/>
  <c r="BK543" i="2"/>
  <c r="BL543" i="2"/>
  <c r="BM543" i="2"/>
  <c r="BN543" i="2"/>
  <c r="BO543" i="2"/>
  <c r="BP543" i="2"/>
  <c r="BQ543" i="2" s="1"/>
  <c r="CB543" i="2"/>
  <c r="CE543" i="2"/>
  <c r="CG543" i="2"/>
  <c r="CI543" i="2"/>
  <c r="CV543" i="2"/>
  <c r="CY543" i="2"/>
  <c r="DH543" i="2"/>
  <c r="I544" i="2"/>
  <c r="J544" i="2" s="1"/>
  <c r="R544" i="2"/>
  <c r="S544" i="2"/>
  <c r="U544" i="2"/>
  <c r="CX544" i="2" s="1"/>
  <c r="W544" i="2"/>
  <c r="Z544" i="2" s="1"/>
  <c r="Y544" i="2"/>
  <c r="CG544" i="2" s="1"/>
  <c r="AA544" i="2"/>
  <c r="AG544" i="2"/>
  <c r="AI544" i="2" s="1"/>
  <c r="AH544" i="2"/>
  <c r="AK544" i="2"/>
  <c r="AM544" i="2"/>
  <c r="AO544" i="2"/>
  <c r="AP544" i="2"/>
  <c r="AV544" i="2"/>
  <c r="BG544" i="2"/>
  <c r="BH544" i="2"/>
  <c r="BJ544" i="2" s="1"/>
  <c r="BK544" i="2"/>
  <c r="BL544" i="2"/>
  <c r="BN544" i="2"/>
  <c r="BO544" i="2"/>
  <c r="BQ544" i="2" s="1"/>
  <c r="BP544" i="2"/>
  <c r="CB544" i="2"/>
  <c r="CE544" i="2"/>
  <c r="CI544" i="2"/>
  <c r="CV544" i="2"/>
  <c r="CW544" i="2"/>
  <c r="CY544" i="2"/>
  <c r="DH544" i="2"/>
  <c r="I545" i="2"/>
  <c r="J545" i="2" s="1"/>
  <c r="R545" i="2"/>
  <c r="S545" i="2"/>
  <c r="U545" i="2"/>
  <c r="CW545" i="2" s="1"/>
  <c r="W545" i="2"/>
  <c r="Y545" i="2"/>
  <c r="Z545" i="2" s="1"/>
  <c r="AA545" i="2"/>
  <c r="AG545" i="2"/>
  <c r="AH545" i="2"/>
  <c r="AI545" i="2" s="1"/>
  <c r="AK545" i="2"/>
  <c r="AM545" i="2"/>
  <c r="AO545" i="2"/>
  <c r="AP545" i="2"/>
  <c r="AV545" i="2"/>
  <c r="BG545" i="2"/>
  <c r="BH545" i="2"/>
  <c r="BI545" i="2" s="1"/>
  <c r="BJ545" i="2"/>
  <c r="BK545" i="2"/>
  <c r="BL545" i="2"/>
  <c r="BM545" i="2"/>
  <c r="BN545" i="2"/>
  <c r="BO545" i="2"/>
  <c r="BP545" i="2"/>
  <c r="BQ545" i="2" s="1"/>
  <c r="CB545" i="2"/>
  <c r="CE545" i="2"/>
  <c r="CG545" i="2"/>
  <c r="CI545" i="2"/>
  <c r="CV545" i="2"/>
  <c r="CY545" i="2"/>
  <c r="DH545" i="2"/>
  <c r="I546" i="2"/>
  <c r="J546" i="2" s="1"/>
  <c r="R546" i="2"/>
  <c r="S546" i="2"/>
  <c r="U546" i="2"/>
  <c r="CX546" i="2" s="1"/>
  <c r="W546" i="2"/>
  <c r="Y546" i="2"/>
  <c r="CE546" i="2" s="1"/>
  <c r="AA546" i="2"/>
  <c r="AG546" i="2"/>
  <c r="AI546" i="2" s="1"/>
  <c r="AH546" i="2"/>
  <c r="AK546" i="2"/>
  <c r="AM546" i="2"/>
  <c r="AO546" i="2"/>
  <c r="AP546" i="2"/>
  <c r="AV546" i="2"/>
  <c r="BG546" i="2"/>
  <c r="BH546" i="2"/>
  <c r="BK546" i="2"/>
  <c r="BL546" i="2"/>
  <c r="BN546" i="2"/>
  <c r="BO546" i="2"/>
  <c r="BQ546" i="2" s="1"/>
  <c r="BP546" i="2"/>
  <c r="CB546" i="2"/>
  <c r="CI546" i="2"/>
  <c r="CV546" i="2"/>
  <c r="CW546" i="2"/>
  <c r="CY546" i="2"/>
  <c r="DH546" i="2"/>
  <c r="I547" i="2"/>
  <c r="J547" i="2" s="1"/>
  <c r="R547" i="2"/>
  <c r="S547" i="2"/>
  <c r="U547" i="2"/>
  <c r="W547" i="2"/>
  <c r="Y547" i="2"/>
  <c r="Z547" i="2" s="1"/>
  <c r="AA547" i="2"/>
  <c r="AG547" i="2"/>
  <c r="AH547" i="2"/>
  <c r="AI547" i="2" s="1"/>
  <c r="AK547" i="2"/>
  <c r="AM547" i="2"/>
  <c r="AO547" i="2"/>
  <c r="AP547" i="2"/>
  <c r="AV547" i="2"/>
  <c r="BG547" i="2"/>
  <c r="BH547" i="2"/>
  <c r="BI547" i="2" s="1"/>
  <c r="BJ547" i="2"/>
  <c r="BK547" i="2"/>
  <c r="BL547" i="2"/>
  <c r="BM547" i="2"/>
  <c r="BN547" i="2"/>
  <c r="BO547" i="2"/>
  <c r="BP547" i="2"/>
  <c r="BQ547" i="2" s="1"/>
  <c r="CD547" i="2" s="1"/>
  <c r="CB547" i="2"/>
  <c r="CE547" i="2"/>
  <c r="CG547" i="2"/>
  <c r="CI547" i="2"/>
  <c r="CV547" i="2"/>
  <c r="DH547" i="2"/>
  <c r="I548" i="2"/>
  <c r="J548" i="2" s="1"/>
  <c r="R548" i="2"/>
  <c r="S548" i="2"/>
  <c r="U548" i="2"/>
  <c r="CX548" i="2" s="1"/>
  <c r="W548" i="2"/>
  <c r="Z548" i="2" s="1"/>
  <c r="Y548" i="2"/>
  <c r="AA548" i="2"/>
  <c r="AG548" i="2"/>
  <c r="AH548" i="2"/>
  <c r="AK548" i="2"/>
  <c r="AM548" i="2"/>
  <c r="AO548" i="2"/>
  <c r="AP548" i="2"/>
  <c r="AV548" i="2"/>
  <c r="BG548" i="2"/>
  <c r="BH548" i="2"/>
  <c r="BK548" i="2"/>
  <c r="BL548" i="2"/>
  <c r="BN548" i="2"/>
  <c r="BO548" i="2"/>
  <c r="BP548" i="2"/>
  <c r="CB548" i="2"/>
  <c r="CE548" i="2"/>
  <c r="CV548" i="2"/>
  <c r="CW548" i="2"/>
  <c r="CY548" i="2"/>
  <c r="DH548" i="2"/>
  <c r="I549" i="2"/>
  <c r="J549" i="2" s="1"/>
  <c r="R549" i="2"/>
  <c r="S549" i="2"/>
  <c r="U549" i="2"/>
  <c r="W549" i="2"/>
  <c r="Y549" i="2"/>
  <c r="Z549" i="2" s="1"/>
  <c r="AA549" i="2"/>
  <c r="AG549" i="2"/>
  <c r="AH549" i="2"/>
  <c r="AI549" i="2" s="1"/>
  <c r="AK549" i="2"/>
  <c r="AM549" i="2"/>
  <c r="AO549" i="2"/>
  <c r="AP549" i="2"/>
  <c r="AV549" i="2"/>
  <c r="BG549" i="2"/>
  <c r="BH549" i="2"/>
  <c r="BI549" i="2" s="1"/>
  <c r="BJ549" i="2"/>
  <c r="BK549" i="2"/>
  <c r="BL549" i="2"/>
  <c r="BM549" i="2"/>
  <c r="BN549" i="2"/>
  <c r="BO549" i="2"/>
  <c r="BP549" i="2"/>
  <c r="BQ549" i="2" s="1"/>
  <c r="CD549" i="2" s="1"/>
  <c r="CB549" i="2"/>
  <c r="CE549" i="2"/>
  <c r="CG549" i="2"/>
  <c r="CI549" i="2"/>
  <c r="CV549" i="2"/>
  <c r="CY549" i="2"/>
  <c r="DH549" i="2"/>
  <c r="I550" i="2"/>
  <c r="J550" i="2" s="1"/>
  <c r="R550" i="2"/>
  <c r="S550" i="2"/>
  <c r="U550" i="2"/>
  <c r="CX550" i="2" s="1"/>
  <c r="W550" i="2"/>
  <c r="Y550" i="2"/>
  <c r="CE550" i="2" s="1"/>
  <c r="AA550" i="2"/>
  <c r="AG550" i="2"/>
  <c r="AI550" i="2" s="1"/>
  <c r="AH550" i="2"/>
  <c r="AK550" i="2"/>
  <c r="AM550" i="2"/>
  <c r="AO550" i="2"/>
  <c r="AP550" i="2"/>
  <c r="AV550" i="2"/>
  <c r="BG550" i="2"/>
  <c r="BH550" i="2"/>
  <c r="BK550" i="2"/>
  <c r="BL550" i="2"/>
  <c r="BN550" i="2"/>
  <c r="BO550" i="2"/>
  <c r="BQ550" i="2" s="1"/>
  <c r="BP550" i="2"/>
  <c r="CB550" i="2"/>
  <c r="CV550" i="2"/>
  <c r="CW550" i="2"/>
  <c r="CY550" i="2"/>
  <c r="DH550" i="2"/>
  <c r="I551" i="2"/>
  <c r="J551" i="2" s="1"/>
  <c r="R551" i="2"/>
  <c r="S551" i="2"/>
  <c r="U551" i="2"/>
  <c r="W551" i="2"/>
  <c r="Y551" i="2"/>
  <c r="Z551" i="2" s="1"/>
  <c r="AA551" i="2"/>
  <c r="AG551" i="2"/>
  <c r="AH551" i="2"/>
  <c r="AI551" i="2" s="1"/>
  <c r="AK551" i="2"/>
  <c r="AM551" i="2"/>
  <c r="AO551" i="2"/>
  <c r="AP551" i="2"/>
  <c r="AV551" i="2"/>
  <c r="BG551" i="2"/>
  <c r="BH551" i="2"/>
  <c r="BI551" i="2" s="1"/>
  <c r="BJ551" i="2"/>
  <c r="BK551" i="2"/>
  <c r="BL551" i="2"/>
  <c r="BM551" i="2"/>
  <c r="BN551" i="2"/>
  <c r="BO551" i="2"/>
  <c r="BP551" i="2"/>
  <c r="BQ551" i="2" s="1"/>
  <c r="CD551" i="2" s="1"/>
  <c r="CB551" i="2"/>
  <c r="CE551" i="2"/>
  <c r="CG551" i="2"/>
  <c r="CI551" i="2"/>
  <c r="CV551" i="2"/>
  <c r="CY551" i="2"/>
  <c r="DH551" i="2"/>
  <c r="I552" i="2"/>
  <c r="J552" i="2" s="1"/>
  <c r="R552" i="2"/>
  <c r="S552" i="2"/>
  <c r="U552" i="2"/>
  <c r="CX552" i="2" s="1"/>
  <c r="W552" i="2"/>
  <c r="Z552" i="2" s="1"/>
  <c r="Y552" i="2"/>
  <c r="AA552" i="2"/>
  <c r="AG552" i="2"/>
  <c r="AH552" i="2"/>
  <c r="AK552" i="2"/>
  <c r="AM552" i="2"/>
  <c r="AO552" i="2"/>
  <c r="AP552" i="2"/>
  <c r="AV552" i="2"/>
  <c r="BG552" i="2"/>
  <c r="BH552" i="2"/>
  <c r="BK552" i="2"/>
  <c r="BL552" i="2"/>
  <c r="BN552" i="2"/>
  <c r="BO552" i="2"/>
  <c r="BP552" i="2"/>
  <c r="CB552" i="2"/>
  <c r="CE552" i="2"/>
  <c r="CI552" i="2"/>
  <c r="CV552" i="2"/>
  <c r="CW552" i="2"/>
  <c r="CY552" i="2"/>
  <c r="DH552" i="2"/>
  <c r="I553" i="2"/>
  <c r="J553" i="2" s="1"/>
  <c r="R553" i="2"/>
  <c r="S553" i="2"/>
  <c r="U553" i="2"/>
  <c r="W553" i="2"/>
  <c r="Y553" i="2"/>
  <c r="Z553" i="2" s="1"/>
  <c r="AA553" i="2"/>
  <c r="AG553" i="2"/>
  <c r="AH553" i="2"/>
  <c r="AI553" i="2" s="1"/>
  <c r="AK553" i="2"/>
  <c r="AM553" i="2"/>
  <c r="AO553" i="2"/>
  <c r="AP553" i="2"/>
  <c r="AV553" i="2"/>
  <c r="BG553" i="2"/>
  <c r="BH553" i="2"/>
  <c r="BI553" i="2" s="1"/>
  <c r="BJ553" i="2"/>
  <c r="BK553" i="2"/>
  <c r="BL553" i="2"/>
  <c r="BM553" i="2"/>
  <c r="BN553" i="2"/>
  <c r="BO553" i="2"/>
  <c r="BP553" i="2"/>
  <c r="BQ553" i="2" s="1"/>
  <c r="CD553" i="2" s="1"/>
  <c r="CB553" i="2"/>
  <c r="CE553" i="2"/>
  <c r="CG553" i="2"/>
  <c r="CI553" i="2"/>
  <c r="CV553" i="2"/>
  <c r="DH553" i="2"/>
  <c r="I554" i="2"/>
  <c r="J554" i="2" s="1"/>
  <c r="R554" i="2"/>
  <c r="S554" i="2"/>
  <c r="U554" i="2"/>
  <c r="CX554" i="2" s="1"/>
  <c r="W554" i="2"/>
  <c r="Y554" i="2"/>
  <c r="CE554" i="2" s="1"/>
  <c r="AA554" i="2"/>
  <c r="AG554" i="2"/>
  <c r="AI554" i="2" s="1"/>
  <c r="AH554" i="2"/>
  <c r="AK554" i="2"/>
  <c r="AM554" i="2"/>
  <c r="AO554" i="2"/>
  <c r="AP554" i="2"/>
  <c r="AV554" i="2"/>
  <c r="BG554" i="2"/>
  <c r="BH554" i="2"/>
  <c r="BK554" i="2"/>
  <c r="BL554" i="2"/>
  <c r="BN554" i="2"/>
  <c r="BO554" i="2"/>
  <c r="BQ554" i="2" s="1"/>
  <c r="CD554" i="2" s="1"/>
  <c r="BP554" i="2"/>
  <c r="CB554" i="2"/>
  <c r="CG554" i="2"/>
  <c r="CV554" i="2"/>
  <c r="CW554" i="2"/>
  <c r="CY554" i="2"/>
  <c r="DH554" i="2"/>
  <c r="I555" i="2"/>
  <c r="J555" i="2" s="1"/>
  <c r="R555" i="2"/>
  <c r="S555" i="2"/>
  <c r="U555" i="2"/>
  <c r="CX555" i="2" s="1"/>
  <c r="W555" i="2"/>
  <c r="Y555" i="2"/>
  <c r="CI555" i="2" s="1"/>
  <c r="AA555" i="2"/>
  <c r="AG555" i="2"/>
  <c r="AH555" i="2"/>
  <c r="AI555" i="2" s="1"/>
  <c r="AK555" i="2"/>
  <c r="AM555" i="2"/>
  <c r="AO555" i="2"/>
  <c r="AP555" i="2"/>
  <c r="AV555" i="2"/>
  <c r="BG555" i="2"/>
  <c r="BH555" i="2"/>
  <c r="BI555" i="2" s="1"/>
  <c r="BK555" i="2"/>
  <c r="BL555" i="2"/>
  <c r="BM555" i="2"/>
  <c r="BN555" i="2"/>
  <c r="BO555" i="2"/>
  <c r="BP555" i="2"/>
  <c r="BQ555" i="2" s="1"/>
  <c r="CD555" i="2" s="1"/>
  <c r="CB555" i="2"/>
  <c r="CG555" i="2"/>
  <c r="CV555" i="2"/>
  <c r="CW555" i="2"/>
  <c r="DH555" i="2"/>
  <c r="I556" i="2"/>
  <c r="J556" i="2" s="1"/>
  <c r="R556" i="2"/>
  <c r="S556" i="2"/>
  <c r="U556" i="2"/>
  <c r="CX556" i="2" s="1"/>
  <c r="W556" i="2"/>
  <c r="Y556" i="2"/>
  <c r="AA556" i="2"/>
  <c r="AG556" i="2"/>
  <c r="AI556" i="2" s="1"/>
  <c r="AH556" i="2"/>
  <c r="AK556" i="2"/>
  <c r="AM556" i="2"/>
  <c r="AO556" i="2"/>
  <c r="AP556" i="2"/>
  <c r="AV556" i="2"/>
  <c r="BG556" i="2"/>
  <c r="BH556" i="2"/>
  <c r="BI556" i="2" s="1"/>
  <c r="BK556" i="2"/>
  <c r="BL556" i="2"/>
  <c r="BN556" i="2"/>
  <c r="BO556" i="2"/>
  <c r="BP556" i="2"/>
  <c r="CB556" i="2"/>
  <c r="CI556" i="2"/>
  <c r="CV556" i="2"/>
  <c r="CY556" i="2"/>
  <c r="DH556" i="2"/>
  <c r="I557" i="2"/>
  <c r="J557" i="2" s="1"/>
  <c r="R557" i="2"/>
  <c r="S557" i="2"/>
  <c r="U557" i="2"/>
  <c r="CX557" i="2" s="1"/>
  <c r="W557" i="2"/>
  <c r="Y557" i="2"/>
  <c r="AA557" i="2"/>
  <c r="AG557" i="2"/>
  <c r="AH557" i="2"/>
  <c r="AI557" i="2" s="1"/>
  <c r="AK557" i="2"/>
  <c r="AM557" i="2"/>
  <c r="AO557" i="2"/>
  <c r="AP557" i="2"/>
  <c r="AV557" i="2"/>
  <c r="BG557" i="2"/>
  <c r="BH557" i="2"/>
  <c r="BI557" i="2" s="1"/>
  <c r="BJ557" i="2"/>
  <c r="BK557" i="2"/>
  <c r="BL557" i="2"/>
  <c r="BM557" i="2"/>
  <c r="BN557" i="2"/>
  <c r="BO557" i="2"/>
  <c r="BP557" i="2"/>
  <c r="BQ557" i="2" s="1"/>
  <c r="CD557" i="2" s="1"/>
  <c r="CB557" i="2"/>
  <c r="CE557" i="2"/>
  <c r="CG557" i="2"/>
  <c r="CI557" i="2"/>
  <c r="CV557" i="2"/>
  <c r="CY557" i="2"/>
  <c r="DH557" i="2"/>
  <c r="I558" i="2"/>
  <c r="J558" i="2" s="1"/>
  <c r="R558" i="2"/>
  <c r="S558" i="2"/>
  <c r="U558" i="2"/>
  <c r="CX558" i="2" s="1"/>
  <c r="W558" i="2"/>
  <c r="Z558" i="2" s="1"/>
  <c r="Y558" i="2"/>
  <c r="AA558" i="2"/>
  <c r="AG558" i="2"/>
  <c r="AH558" i="2"/>
  <c r="AK558" i="2"/>
  <c r="AM558" i="2"/>
  <c r="AO558" i="2"/>
  <c r="AP558" i="2"/>
  <c r="AV558" i="2"/>
  <c r="BG558" i="2"/>
  <c r="BH558" i="2"/>
  <c r="BI558" i="2" s="1"/>
  <c r="BJ558" i="2"/>
  <c r="BK558" i="2"/>
  <c r="BL558" i="2"/>
  <c r="BN558" i="2"/>
  <c r="BO558" i="2"/>
  <c r="BQ558" i="2" s="1"/>
  <c r="CD558" i="2" s="1"/>
  <c r="BP558" i="2"/>
  <c r="CB558" i="2"/>
  <c r="CE558" i="2"/>
  <c r="CG558" i="2"/>
  <c r="CI558" i="2"/>
  <c r="CV558" i="2"/>
  <c r="CW558" i="2"/>
  <c r="DH558" i="2"/>
  <c r="I559" i="2"/>
  <c r="J559" i="2" s="1"/>
  <c r="R559" i="2"/>
  <c r="S559" i="2"/>
  <c r="U559" i="2"/>
  <c r="CX559" i="2" s="1"/>
  <c r="W559" i="2"/>
  <c r="Y559" i="2"/>
  <c r="CI559" i="2" s="1"/>
  <c r="AA559" i="2"/>
  <c r="AG559" i="2"/>
  <c r="AH559" i="2"/>
  <c r="AI559" i="2" s="1"/>
  <c r="AK559" i="2"/>
  <c r="AM559" i="2"/>
  <c r="AO559" i="2"/>
  <c r="AP559" i="2"/>
  <c r="AV559" i="2"/>
  <c r="BG559" i="2"/>
  <c r="BH559" i="2"/>
  <c r="BI559" i="2" s="1"/>
  <c r="BK559" i="2"/>
  <c r="BL559" i="2"/>
  <c r="BM559" i="2"/>
  <c r="BN559" i="2"/>
  <c r="BO559" i="2"/>
  <c r="BP559" i="2"/>
  <c r="BQ559" i="2" s="1"/>
  <c r="CD559" i="2" s="1"/>
  <c r="CB559" i="2"/>
  <c r="CG559" i="2"/>
  <c r="CV559" i="2"/>
  <c r="DH559" i="2"/>
  <c r="I560" i="2"/>
  <c r="J560" i="2" s="1"/>
  <c r="R560" i="2"/>
  <c r="S560" i="2"/>
  <c r="U560" i="2"/>
  <c r="CX560" i="2" s="1"/>
  <c r="W560" i="2"/>
  <c r="Y560" i="2"/>
  <c r="CG560" i="2" s="1"/>
  <c r="AA560" i="2"/>
  <c r="AG560" i="2"/>
  <c r="AI560" i="2" s="1"/>
  <c r="AH560" i="2"/>
  <c r="AK560" i="2"/>
  <c r="AM560" i="2"/>
  <c r="AO560" i="2"/>
  <c r="AP560" i="2"/>
  <c r="AV560" i="2"/>
  <c r="BG560" i="2"/>
  <c r="BH560" i="2"/>
  <c r="BI560" i="2" s="1"/>
  <c r="BK560" i="2"/>
  <c r="BL560" i="2"/>
  <c r="BN560" i="2"/>
  <c r="BO560" i="2"/>
  <c r="BP560" i="2"/>
  <c r="CB560" i="2"/>
  <c r="CE560" i="2"/>
  <c r="CI560" i="2"/>
  <c r="CV560" i="2"/>
  <c r="DH560" i="2"/>
  <c r="I561" i="2"/>
  <c r="J561" i="2" s="1"/>
  <c r="R561" i="2"/>
  <c r="S561" i="2"/>
  <c r="U561" i="2"/>
  <c r="CX561" i="2" s="1"/>
  <c r="W561" i="2"/>
  <c r="Y561" i="2"/>
  <c r="AA561" i="2"/>
  <c r="AG561" i="2"/>
  <c r="AH561" i="2"/>
  <c r="AI561" i="2" s="1"/>
  <c r="AK561" i="2"/>
  <c r="AM561" i="2"/>
  <c r="AO561" i="2"/>
  <c r="AP561" i="2"/>
  <c r="AV561" i="2"/>
  <c r="BG561" i="2"/>
  <c r="BH561" i="2"/>
  <c r="BI561" i="2" s="1"/>
  <c r="BJ561" i="2"/>
  <c r="BK561" i="2"/>
  <c r="BL561" i="2"/>
  <c r="BM561" i="2"/>
  <c r="BN561" i="2"/>
  <c r="BO561" i="2"/>
  <c r="BP561" i="2"/>
  <c r="BQ561" i="2" s="1"/>
  <c r="CD561" i="2" s="1"/>
  <c r="CB561" i="2"/>
  <c r="CE561" i="2"/>
  <c r="CG561" i="2"/>
  <c r="CI561" i="2"/>
  <c r="CV561" i="2"/>
  <c r="CW561" i="2"/>
  <c r="CY561" i="2"/>
  <c r="DH561" i="2"/>
  <c r="I562" i="2"/>
  <c r="J562" i="2" s="1"/>
  <c r="R562" i="2"/>
  <c r="S562" i="2"/>
  <c r="U562" i="2"/>
  <c r="CX562" i="2" s="1"/>
  <c r="W562" i="2"/>
  <c r="Z562" i="2" s="1"/>
  <c r="Y562" i="2"/>
  <c r="AA562" i="2"/>
  <c r="AG562" i="2"/>
  <c r="AH562" i="2"/>
  <c r="AK562" i="2"/>
  <c r="AM562" i="2"/>
  <c r="AO562" i="2"/>
  <c r="AP562" i="2"/>
  <c r="AV562" i="2"/>
  <c r="BG562" i="2"/>
  <c r="BH562" i="2"/>
  <c r="BI562" i="2" s="1"/>
  <c r="BJ562" i="2"/>
  <c r="BK562" i="2"/>
  <c r="BL562" i="2"/>
  <c r="BN562" i="2"/>
  <c r="BO562" i="2"/>
  <c r="BQ562" i="2" s="1"/>
  <c r="CD562" i="2" s="1"/>
  <c r="BP562" i="2"/>
  <c r="CB562" i="2"/>
  <c r="CG562" i="2"/>
  <c r="CI562" i="2"/>
  <c r="CV562" i="2"/>
  <c r="CW562" i="2"/>
  <c r="CY562" i="2"/>
  <c r="DH562" i="2"/>
  <c r="I563" i="2"/>
  <c r="J563" i="2" s="1"/>
  <c r="R563" i="2"/>
  <c r="S563" i="2"/>
  <c r="U563" i="2"/>
  <c r="CX563" i="2" s="1"/>
  <c r="W563" i="2"/>
  <c r="Y563" i="2"/>
  <c r="CI563" i="2" s="1"/>
  <c r="AA563" i="2"/>
  <c r="AG563" i="2"/>
  <c r="AH563" i="2"/>
  <c r="AI563" i="2" s="1"/>
  <c r="AK563" i="2"/>
  <c r="AM563" i="2"/>
  <c r="AO563" i="2"/>
  <c r="AP563" i="2"/>
  <c r="AV563" i="2"/>
  <c r="BG563" i="2"/>
  <c r="BH563" i="2"/>
  <c r="BI563" i="2" s="1"/>
  <c r="BK563" i="2"/>
  <c r="BL563" i="2"/>
  <c r="BM563" i="2"/>
  <c r="BN563" i="2"/>
  <c r="BO563" i="2"/>
  <c r="BP563" i="2"/>
  <c r="BQ563" i="2" s="1"/>
  <c r="CD563" i="2" s="1"/>
  <c r="CB563" i="2"/>
  <c r="CG563" i="2"/>
  <c r="CV563" i="2"/>
  <c r="CW563" i="2"/>
  <c r="DH563" i="2"/>
  <c r="I564" i="2"/>
  <c r="J564" i="2" s="1"/>
  <c r="R564" i="2"/>
  <c r="S564" i="2"/>
  <c r="U564" i="2"/>
  <c r="CX564" i="2" s="1"/>
  <c r="W564" i="2"/>
  <c r="Y564" i="2"/>
  <c r="AA564" i="2"/>
  <c r="AG564" i="2"/>
  <c r="AI564" i="2" s="1"/>
  <c r="AH564" i="2"/>
  <c r="AK564" i="2"/>
  <c r="AM564" i="2"/>
  <c r="AO564" i="2"/>
  <c r="AP564" i="2"/>
  <c r="AV564" i="2"/>
  <c r="BG564" i="2"/>
  <c r="BH564" i="2"/>
  <c r="BI564" i="2" s="1"/>
  <c r="BK564" i="2"/>
  <c r="BL564" i="2"/>
  <c r="BN564" i="2"/>
  <c r="BO564" i="2"/>
  <c r="BP564" i="2"/>
  <c r="CB564" i="2"/>
  <c r="CI564" i="2"/>
  <c r="CV564" i="2"/>
  <c r="CY564" i="2"/>
  <c r="DH564" i="2"/>
  <c r="I565" i="2"/>
  <c r="J565" i="2" s="1"/>
  <c r="R565" i="2"/>
  <c r="S565" i="2"/>
  <c r="U565" i="2"/>
  <c r="CX565" i="2" s="1"/>
  <c r="W565" i="2"/>
  <c r="Y565" i="2"/>
  <c r="AA565" i="2"/>
  <c r="AG565" i="2"/>
  <c r="AH565" i="2"/>
  <c r="AI565" i="2" s="1"/>
  <c r="AK565" i="2"/>
  <c r="AM565" i="2"/>
  <c r="AO565" i="2"/>
  <c r="AP565" i="2"/>
  <c r="AV565" i="2"/>
  <c r="BG565" i="2"/>
  <c r="BH565" i="2"/>
  <c r="BI565" i="2" s="1"/>
  <c r="BJ565" i="2"/>
  <c r="BK565" i="2"/>
  <c r="BL565" i="2"/>
  <c r="BM565" i="2"/>
  <c r="BN565" i="2"/>
  <c r="BO565" i="2"/>
  <c r="BP565" i="2"/>
  <c r="BQ565" i="2" s="1"/>
  <c r="CD565" i="2" s="1"/>
  <c r="CB565" i="2"/>
  <c r="CE565" i="2"/>
  <c r="CG565" i="2"/>
  <c r="CI565" i="2"/>
  <c r="CV565" i="2"/>
  <c r="CY565" i="2"/>
  <c r="DH565" i="2"/>
  <c r="I566" i="2"/>
  <c r="J566" i="2" s="1"/>
  <c r="R566" i="2"/>
  <c r="S566" i="2"/>
  <c r="U566" i="2"/>
  <c r="CX566" i="2" s="1"/>
  <c r="W566" i="2"/>
  <c r="Z566" i="2" s="1"/>
  <c r="Y566" i="2"/>
  <c r="AA566" i="2"/>
  <c r="AG566" i="2"/>
  <c r="AH566" i="2"/>
  <c r="AK566" i="2"/>
  <c r="AM566" i="2"/>
  <c r="AO566" i="2"/>
  <c r="AP566" i="2"/>
  <c r="AV566" i="2"/>
  <c r="BG566" i="2"/>
  <c r="BH566" i="2"/>
  <c r="BI566" i="2" s="1"/>
  <c r="BJ566" i="2"/>
  <c r="BK566" i="2"/>
  <c r="BL566" i="2"/>
  <c r="BN566" i="2"/>
  <c r="BO566" i="2"/>
  <c r="BQ566" i="2" s="1"/>
  <c r="CD566" i="2" s="1"/>
  <c r="BP566" i="2"/>
  <c r="CB566" i="2"/>
  <c r="CE566" i="2"/>
  <c r="CG566" i="2"/>
  <c r="CI566" i="2"/>
  <c r="CV566" i="2"/>
  <c r="CW566" i="2"/>
  <c r="DH566" i="2"/>
  <c r="I567" i="2"/>
  <c r="J567" i="2" s="1"/>
  <c r="R567" i="2"/>
  <c r="S567" i="2"/>
  <c r="U567" i="2"/>
  <c r="CX567" i="2" s="1"/>
  <c r="W567" i="2"/>
  <c r="Y567" i="2"/>
  <c r="CI567" i="2" s="1"/>
  <c r="AA567" i="2"/>
  <c r="AG567" i="2"/>
  <c r="AH567" i="2"/>
  <c r="AI567" i="2" s="1"/>
  <c r="AK567" i="2"/>
  <c r="AM567" i="2"/>
  <c r="AO567" i="2"/>
  <c r="AP567" i="2"/>
  <c r="AV567" i="2"/>
  <c r="BG567" i="2"/>
  <c r="BH567" i="2"/>
  <c r="BI567" i="2" s="1"/>
  <c r="BK567" i="2"/>
  <c r="BL567" i="2"/>
  <c r="BM567" i="2"/>
  <c r="BN567" i="2"/>
  <c r="BO567" i="2"/>
  <c r="BP567" i="2"/>
  <c r="BQ567" i="2" s="1"/>
  <c r="CD567" i="2" s="1"/>
  <c r="CB567" i="2"/>
  <c r="CG567" i="2"/>
  <c r="CV567" i="2"/>
  <c r="DH567" i="2"/>
  <c r="I568" i="2"/>
  <c r="J568" i="2" s="1"/>
  <c r="R568" i="2"/>
  <c r="S568" i="2"/>
  <c r="U568" i="2"/>
  <c r="CX568" i="2" s="1"/>
  <c r="W568" i="2"/>
  <c r="Y568" i="2"/>
  <c r="CG568" i="2" s="1"/>
  <c r="AA568" i="2"/>
  <c r="AG568" i="2"/>
  <c r="AI568" i="2" s="1"/>
  <c r="AH568" i="2"/>
  <c r="AK568" i="2"/>
  <c r="AM568" i="2"/>
  <c r="AO568" i="2"/>
  <c r="AP568" i="2"/>
  <c r="AV568" i="2"/>
  <c r="BG568" i="2"/>
  <c r="BH568" i="2"/>
  <c r="BI568" i="2" s="1"/>
  <c r="BK568" i="2"/>
  <c r="BL568" i="2"/>
  <c r="BN568" i="2"/>
  <c r="BO568" i="2"/>
  <c r="BP568" i="2"/>
  <c r="CB568" i="2"/>
  <c r="CE568" i="2"/>
  <c r="CI568" i="2"/>
  <c r="CV568" i="2"/>
  <c r="DH568" i="2"/>
  <c r="I569" i="2"/>
  <c r="J569" i="2" s="1"/>
  <c r="R569" i="2"/>
  <c r="S569" i="2"/>
  <c r="U569" i="2"/>
  <c r="CX569" i="2" s="1"/>
  <c r="W569" i="2"/>
  <c r="Y569" i="2"/>
  <c r="AA569" i="2"/>
  <c r="AG569" i="2"/>
  <c r="AH569" i="2"/>
  <c r="AI569" i="2" s="1"/>
  <c r="AK569" i="2"/>
  <c r="AM569" i="2"/>
  <c r="AO569" i="2"/>
  <c r="AP569" i="2"/>
  <c r="AV569" i="2"/>
  <c r="BG569" i="2"/>
  <c r="BH569" i="2"/>
  <c r="BI569" i="2" s="1"/>
  <c r="BJ569" i="2"/>
  <c r="BK569" i="2"/>
  <c r="BL569" i="2"/>
  <c r="BM569" i="2"/>
  <c r="BN569" i="2"/>
  <c r="BO569" i="2"/>
  <c r="BP569" i="2"/>
  <c r="BQ569" i="2" s="1"/>
  <c r="CD569" i="2" s="1"/>
  <c r="CB569" i="2"/>
  <c r="CE569" i="2"/>
  <c r="CG569" i="2"/>
  <c r="CI569" i="2"/>
  <c r="CV569" i="2"/>
  <c r="CW569" i="2"/>
  <c r="CY569" i="2"/>
  <c r="DH569" i="2"/>
  <c r="I570" i="2"/>
  <c r="J570" i="2" s="1"/>
  <c r="R570" i="2"/>
  <c r="S570" i="2"/>
  <c r="U570" i="2"/>
  <c r="CX570" i="2" s="1"/>
  <c r="W570" i="2"/>
  <c r="Z570" i="2" s="1"/>
  <c r="Y570" i="2"/>
  <c r="AA570" i="2"/>
  <c r="AG570" i="2"/>
  <c r="AH570" i="2"/>
  <c r="AK570" i="2"/>
  <c r="AM570" i="2"/>
  <c r="AO570" i="2"/>
  <c r="AP570" i="2"/>
  <c r="AV570" i="2"/>
  <c r="BG570" i="2"/>
  <c r="BH570" i="2"/>
  <c r="BI570" i="2" s="1"/>
  <c r="BJ570" i="2"/>
  <c r="BK570" i="2"/>
  <c r="BL570" i="2"/>
  <c r="BN570" i="2"/>
  <c r="BO570" i="2"/>
  <c r="BQ570" i="2" s="1"/>
  <c r="CD570" i="2" s="1"/>
  <c r="BP570" i="2"/>
  <c r="CB570" i="2"/>
  <c r="CG570" i="2"/>
  <c r="CI570" i="2"/>
  <c r="CV570" i="2"/>
  <c r="CW570" i="2"/>
  <c r="CY570" i="2"/>
  <c r="DH570" i="2"/>
  <c r="I571" i="2"/>
  <c r="J571" i="2" s="1"/>
  <c r="R571" i="2"/>
  <c r="S571" i="2"/>
  <c r="U571" i="2"/>
  <c r="CX571" i="2" s="1"/>
  <c r="W571" i="2"/>
  <c r="Y571" i="2"/>
  <c r="CI571" i="2" s="1"/>
  <c r="AA571" i="2"/>
  <c r="AG571" i="2"/>
  <c r="AH571" i="2"/>
  <c r="AI571" i="2" s="1"/>
  <c r="AK571" i="2"/>
  <c r="AM571" i="2"/>
  <c r="AO571" i="2"/>
  <c r="AP571" i="2"/>
  <c r="AV571" i="2"/>
  <c r="BG571" i="2"/>
  <c r="BH571" i="2"/>
  <c r="BI571" i="2" s="1"/>
  <c r="BK571" i="2"/>
  <c r="BL571" i="2"/>
  <c r="BM571" i="2"/>
  <c r="BN571" i="2"/>
  <c r="BO571" i="2"/>
  <c r="BP571" i="2"/>
  <c r="BQ571" i="2" s="1"/>
  <c r="CD571" i="2" s="1"/>
  <c r="CB571" i="2"/>
  <c r="CG571" i="2"/>
  <c r="CV571" i="2"/>
  <c r="CW571" i="2"/>
  <c r="DH571" i="2"/>
  <c r="I572" i="2"/>
  <c r="J572" i="2" s="1"/>
  <c r="R572" i="2"/>
  <c r="S572" i="2"/>
  <c r="U572" i="2"/>
  <c r="CX572" i="2" s="1"/>
  <c r="W572" i="2"/>
  <c r="Y572" i="2"/>
  <c r="AA572" i="2"/>
  <c r="AG572" i="2"/>
  <c r="AI572" i="2" s="1"/>
  <c r="AH572" i="2"/>
  <c r="AK572" i="2"/>
  <c r="AM572" i="2"/>
  <c r="AO572" i="2"/>
  <c r="AP572" i="2"/>
  <c r="AV572" i="2"/>
  <c r="BG572" i="2"/>
  <c r="BH572" i="2"/>
  <c r="BI572" i="2" s="1"/>
  <c r="BK572" i="2"/>
  <c r="BL572" i="2"/>
  <c r="BN572" i="2"/>
  <c r="BO572" i="2"/>
  <c r="BP572" i="2"/>
  <c r="CB572" i="2"/>
  <c r="CI572" i="2"/>
  <c r="CV572" i="2"/>
  <c r="CY572" i="2"/>
  <c r="DH572" i="2"/>
  <c r="I573" i="2"/>
  <c r="J573" i="2" s="1"/>
  <c r="R573" i="2"/>
  <c r="S573" i="2"/>
  <c r="U573" i="2"/>
  <c r="CX573" i="2" s="1"/>
  <c r="W573" i="2"/>
  <c r="Y573" i="2"/>
  <c r="AA573" i="2"/>
  <c r="AG573" i="2"/>
  <c r="AH573" i="2"/>
  <c r="AI573" i="2" s="1"/>
  <c r="AK573" i="2"/>
  <c r="AM573" i="2"/>
  <c r="AO573" i="2"/>
  <c r="AP573" i="2"/>
  <c r="AV573" i="2"/>
  <c r="BG573" i="2"/>
  <c r="BH573" i="2"/>
  <c r="BI573" i="2" s="1"/>
  <c r="BJ573" i="2"/>
  <c r="BK573" i="2"/>
  <c r="BL573" i="2"/>
  <c r="BM573" i="2"/>
  <c r="BN573" i="2"/>
  <c r="BO573" i="2"/>
  <c r="BP573" i="2"/>
  <c r="BQ573" i="2" s="1"/>
  <c r="CD573" i="2" s="1"/>
  <c r="CB573" i="2"/>
  <c r="CE573" i="2"/>
  <c r="CG573" i="2"/>
  <c r="CI573" i="2"/>
  <c r="CV573" i="2"/>
  <c r="CY573" i="2"/>
  <c r="DH573" i="2"/>
  <c r="I574" i="2"/>
  <c r="J574" i="2" s="1"/>
  <c r="R574" i="2"/>
  <c r="S574" i="2"/>
  <c r="U574" i="2"/>
  <c r="CX574" i="2" s="1"/>
  <c r="W574" i="2"/>
  <c r="Z574" i="2" s="1"/>
  <c r="Y574" i="2"/>
  <c r="AA574" i="2"/>
  <c r="AG574" i="2"/>
  <c r="AH574" i="2"/>
  <c r="AK574" i="2"/>
  <c r="AM574" i="2"/>
  <c r="AO574" i="2"/>
  <c r="AP574" i="2"/>
  <c r="AV574" i="2"/>
  <c r="BG574" i="2"/>
  <c r="BH574" i="2"/>
  <c r="BI574" i="2" s="1"/>
  <c r="BJ574" i="2"/>
  <c r="BK574" i="2"/>
  <c r="BL574" i="2"/>
  <c r="BN574" i="2"/>
  <c r="BO574" i="2"/>
  <c r="BQ574" i="2" s="1"/>
  <c r="CD574" i="2" s="1"/>
  <c r="BP574" i="2"/>
  <c r="CB574" i="2"/>
  <c r="CE574" i="2"/>
  <c r="CG574" i="2"/>
  <c r="CI574" i="2"/>
  <c r="CV574" i="2"/>
  <c r="CW574" i="2"/>
  <c r="DH574" i="2"/>
  <c r="I575" i="2"/>
  <c r="J575" i="2" s="1"/>
  <c r="R575" i="2"/>
  <c r="S575" i="2"/>
  <c r="U575" i="2"/>
  <c r="CX575" i="2" s="1"/>
  <c r="W575" i="2"/>
  <c r="Y575" i="2"/>
  <c r="CI575" i="2" s="1"/>
  <c r="AA575" i="2"/>
  <c r="AG575" i="2"/>
  <c r="AH575" i="2"/>
  <c r="AI575" i="2" s="1"/>
  <c r="AK575" i="2"/>
  <c r="AM575" i="2"/>
  <c r="AO575" i="2"/>
  <c r="AP575" i="2"/>
  <c r="AV575" i="2"/>
  <c r="BG575" i="2"/>
  <c r="BH575" i="2"/>
  <c r="BI575" i="2" s="1"/>
  <c r="BK575" i="2"/>
  <c r="BL575" i="2"/>
  <c r="BM575" i="2"/>
  <c r="BN575" i="2"/>
  <c r="BO575" i="2"/>
  <c r="BP575" i="2"/>
  <c r="BQ575" i="2" s="1"/>
  <c r="CD575" i="2" s="1"/>
  <c r="CB575" i="2"/>
  <c r="CG575" i="2"/>
  <c r="CV575" i="2"/>
  <c r="DH575" i="2"/>
  <c r="I576" i="2"/>
  <c r="J576" i="2" s="1"/>
  <c r="R576" i="2"/>
  <c r="S576" i="2"/>
  <c r="U576" i="2"/>
  <c r="CX576" i="2" s="1"/>
  <c r="W576" i="2"/>
  <c r="Y576" i="2"/>
  <c r="CG576" i="2" s="1"/>
  <c r="AA576" i="2"/>
  <c r="AG576" i="2"/>
  <c r="AI576" i="2" s="1"/>
  <c r="AH576" i="2"/>
  <c r="AK576" i="2"/>
  <c r="AM576" i="2"/>
  <c r="AO576" i="2"/>
  <c r="AP576" i="2"/>
  <c r="AV576" i="2"/>
  <c r="BG576" i="2"/>
  <c r="BH576" i="2"/>
  <c r="BI576" i="2" s="1"/>
  <c r="BK576" i="2"/>
  <c r="BL576" i="2"/>
  <c r="BN576" i="2"/>
  <c r="BO576" i="2"/>
  <c r="BP576" i="2"/>
  <c r="CB576" i="2"/>
  <c r="CE576" i="2"/>
  <c r="CI576" i="2"/>
  <c r="CV576" i="2"/>
  <c r="DH576" i="2"/>
  <c r="I577" i="2"/>
  <c r="J577" i="2" s="1"/>
  <c r="R577" i="2"/>
  <c r="S577" i="2"/>
  <c r="U577" i="2"/>
  <c r="CX577" i="2" s="1"/>
  <c r="W577" i="2"/>
  <c r="Y577" i="2"/>
  <c r="AA577" i="2"/>
  <c r="AG577" i="2"/>
  <c r="AH577" i="2"/>
  <c r="AI577" i="2" s="1"/>
  <c r="AK577" i="2"/>
  <c r="AM577" i="2"/>
  <c r="AO577" i="2"/>
  <c r="AP577" i="2"/>
  <c r="AV577" i="2"/>
  <c r="BG577" i="2"/>
  <c r="BH577" i="2"/>
  <c r="BI577" i="2" s="1"/>
  <c r="BJ577" i="2"/>
  <c r="BK577" i="2"/>
  <c r="BL577" i="2"/>
  <c r="BM577" i="2"/>
  <c r="BN577" i="2"/>
  <c r="BO577" i="2"/>
  <c r="BP577" i="2"/>
  <c r="BQ577" i="2" s="1"/>
  <c r="CD577" i="2" s="1"/>
  <c r="CB577" i="2"/>
  <c r="CE577" i="2"/>
  <c r="CG577" i="2"/>
  <c r="CI577" i="2"/>
  <c r="CV577" i="2"/>
  <c r="CW577" i="2"/>
  <c r="CY577" i="2"/>
  <c r="DH577" i="2"/>
  <c r="I578" i="2"/>
  <c r="J578" i="2" s="1"/>
  <c r="R578" i="2"/>
  <c r="S578" i="2"/>
  <c r="U578" i="2"/>
  <c r="CX578" i="2" s="1"/>
  <c r="W578" i="2"/>
  <c r="Z578" i="2" s="1"/>
  <c r="Y578" i="2"/>
  <c r="AA578" i="2"/>
  <c r="AG578" i="2"/>
  <c r="AH578" i="2"/>
  <c r="AK578" i="2"/>
  <c r="AM578" i="2"/>
  <c r="AO578" i="2"/>
  <c r="AP578" i="2"/>
  <c r="AV578" i="2"/>
  <c r="BG578" i="2"/>
  <c r="BH578" i="2"/>
  <c r="BI578" i="2" s="1"/>
  <c r="BJ578" i="2"/>
  <c r="BK578" i="2"/>
  <c r="BL578" i="2"/>
  <c r="BN578" i="2"/>
  <c r="BO578" i="2"/>
  <c r="BQ578" i="2" s="1"/>
  <c r="CD578" i="2" s="1"/>
  <c r="BP578" i="2"/>
  <c r="CB578" i="2"/>
  <c r="CG578" i="2"/>
  <c r="CI578" i="2"/>
  <c r="CV578" i="2"/>
  <c r="CW578" i="2"/>
  <c r="CY578" i="2"/>
  <c r="DH578" i="2"/>
  <c r="I579" i="2"/>
  <c r="J579" i="2" s="1"/>
  <c r="R579" i="2"/>
  <c r="S579" i="2"/>
  <c r="U579" i="2"/>
  <c r="CX579" i="2" s="1"/>
  <c r="W579" i="2"/>
  <c r="Y579" i="2"/>
  <c r="CG579" i="2" s="1"/>
  <c r="AA579" i="2"/>
  <c r="AG579" i="2"/>
  <c r="AH579" i="2"/>
  <c r="AI579" i="2" s="1"/>
  <c r="AK579" i="2"/>
  <c r="AM579" i="2"/>
  <c r="AO579" i="2"/>
  <c r="AP579" i="2"/>
  <c r="AV579" i="2"/>
  <c r="BG579" i="2"/>
  <c r="BH579" i="2"/>
  <c r="BI579" i="2" s="1"/>
  <c r="BK579" i="2"/>
  <c r="BL579" i="2"/>
  <c r="BM579" i="2"/>
  <c r="BN579" i="2"/>
  <c r="BO579" i="2"/>
  <c r="BP579" i="2"/>
  <c r="BQ579" i="2" s="1"/>
  <c r="CD579" i="2" s="1"/>
  <c r="CB579" i="2"/>
  <c r="CF579" i="2"/>
  <c r="CV579" i="2"/>
  <c r="CW579" i="2"/>
  <c r="CY579" i="2"/>
  <c r="DH579" i="2"/>
  <c r="I580" i="2"/>
  <c r="J580" i="2" s="1"/>
  <c r="R580" i="2"/>
  <c r="S580" i="2"/>
  <c r="U580" i="2"/>
  <c r="CX580" i="2" s="1"/>
  <c r="W580" i="2"/>
  <c r="Y580" i="2"/>
  <c r="CH580" i="2" s="1"/>
  <c r="AG580" i="2"/>
  <c r="AI580" i="2" s="1"/>
  <c r="AH580" i="2"/>
  <c r="AK580" i="2"/>
  <c r="AM580" i="2"/>
  <c r="AO580" i="2"/>
  <c r="AP580" i="2"/>
  <c r="AV580" i="2"/>
  <c r="BG580" i="2"/>
  <c r="BJ580" i="2" s="1"/>
  <c r="BH580" i="2"/>
  <c r="BI580" i="2" s="1"/>
  <c r="BK580" i="2"/>
  <c r="BL580" i="2"/>
  <c r="BN580" i="2"/>
  <c r="BO580" i="2"/>
  <c r="BP580" i="2"/>
  <c r="CB580" i="2"/>
  <c r="CG580" i="2"/>
  <c r="CV580" i="2"/>
  <c r="CY580" i="2" s="1"/>
  <c r="DH580" i="2"/>
  <c r="I581" i="2"/>
  <c r="J581" i="2" s="1"/>
  <c r="R581" i="2"/>
  <c r="S581" i="2"/>
  <c r="U581" i="2"/>
  <c r="W581" i="2"/>
  <c r="Y581" i="2"/>
  <c r="CH581" i="2" s="1"/>
  <c r="Z581" i="2"/>
  <c r="AA581" i="2"/>
  <c r="AG581" i="2"/>
  <c r="AH581" i="2"/>
  <c r="AI581" i="2"/>
  <c r="AK581" i="2"/>
  <c r="AM581" i="2"/>
  <c r="AO581" i="2"/>
  <c r="AP581" i="2"/>
  <c r="AV581" i="2"/>
  <c r="BG581" i="2"/>
  <c r="BH581" i="2"/>
  <c r="BJ581" i="2" s="1"/>
  <c r="BI581" i="2"/>
  <c r="BK581" i="2"/>
  <c r="BL581" i="2"/>
  <c r="BM581" i="2"/>
  <c r="BN581" i="2"/>
  <c r="BO581" i="2"/>
  <c r="BP581" i="2"/>
  <c r="BQ581" i="2"/>
  <c r="CD581" i="2" s="1"/>
  <c r="CB581" i="2"/>
  <c r="CE581" i="2"/>
  <c r="CF581" i="2"/>
  <c r="CG581" i="2"/>
  <c r="CJ581" i="2"/>
  <c r="CV581" i="2"/>
  <c r="CW581" i="2"/>
  <c r="CX581" i="2"/>
  <c r="CY581" i="2"/>
  <c r="DH581" i="2"/>
  <c r="I582" i="2"/>
  <c r="J582" i="2"/>
  <c r="R582" i="2"/>
  <c r="S582" i="2"/>
  <c r="U582" i="2"/>
  <c r="CX582" i="2" s="1"/>
  <c r="W582" i="2"/>
  <c r="BK582" i="2" s="1"/>
  <c r="Y582" i="2"/>
  <c r="AG582" i="2"/>
  <c r="AH582" i="2"/>
  <c r="AK582" i="2"/>
  <c r="AM582" i="2"/>
  <c r="AO582" i="2"/>
  <c r="AP582" i="2"/>
  <c r="AV582" i="2"/>
  <c r="BG582" i="2"/>
  <c r="AA582" i="2" s="1"/>
  <c r="BH582" i="2"/>
  <c r="BJ582" i="2"/>
  <c r="BO582" i="2"/>
  <c r="CB582" i="2"/>
  <c r="CE582" i="2"/>
  <c r="CG582" i="2"/>
  <c r="CH582" i="2"/>
  <c r="CV582" i="2"/>
  <c r="CY582" i="2" s="1"/>
  <c r="CW582" i="2"/>
  <c r="DH582" i="2"/>
  <c r="I583" i="2"/>
  <c r="J583" i="2" s="1"/>
  <c r="R583" i="2"/>
  <c r="S583" i="2"/>
  <c r="U583" i="2"/>
  <c r="CY583" i="2" s="1"/>
  <c r="W583" i="2"/>
  <c r="Y583" i="2"/>
  <c r="CH583" i="2" s="1"/>
  <c r="AA583" i="2"/>
  <c r="AG583" i="2"/>
  <c r="AH583" i="2"/>
  <c r="AI583" i="2" s="1"/>
  <c r="AK583" i="2"/>
  <c r="AM583" i="2"/>
  <c r="AO583" i="2"/>
  <c r="AP583" i="2"/>
  <c r="AV583" i="2"/>
  <c r="BG583" i="2"/>
  <c r="BH583" i="2"/>
  <c r="BI583" i="2" s="1"/>
  <c r="BJ583" i="2"/>
  <c r="BK583" i="2"/>
  <c r="BL583" i="2"/>
  <c r="BM583" i="2"/>
  <c r="BN583" i="2"/>
  <c r="BO583" i="2"/>
  <c r="BP583" i="2"/>
  <c r="BQ583" i="2" s="1"/>
  <c r="CB583" i="2"/>
  <c r="CF583" i="2"/>
  <c r="CI583" i="2"/>
  <c r="CV583" i="2"/>
  <c r="CW583" i="2"/>
  <c r="DH583" i="2"/>
  <c r="I584" i="2"/>
  <c r="J584" i="2" s="1"/>
  <c r="R584" i="2"/>
  <c r="S584" i="2"/>
  <c r="U584" i="2"/>
  <c r="CX584" i="2" s="1"/>
  <c r="W584" i="2"/>
  <c r="Y584" i="2"/>
  <c r="CH584" i="2" s="1"/>
  <c r="AG584" i="2"/>
  <c r="AI584" i="2" s="1"/>
  <c r="AH584" i="2"/>
  <c r="AK584" i="2"/>
  <c r="AM584" i="2"/>
  <c r="AO584" i="2"/>
  <c r="AP584" i="2"/>
  <c r="AV584" i="2"/>
  <c r="BG584" i="2"/>
  <c r="AA584" i="2" s="1"/>
  <c r="BH584" i="2"/>
  <c r="BI584" i="2" s="1"/>
  <c r="BK584" i="2"/>
  <c r="BN584" i="2"/>
  <c r="BO584" i="2"/>
  <c r="BP584" i="2"/>
  <c r="CB584" i="2"/>
  <c r="CG584" i="2"/>
  <c r="CI584" i="2"/>
  <c r="CV584" i="2"/>
  <c r="CY584" i="2"/>
  <c r="DH584" i="2"/>
  <c r="I585" i="2"/>
  <c r="J585" i="2" s="1"/>
  <c r="R585" i="2"/>
  <c r="S585" i="2"/>
  <c r="U585" i="2"/>
  <c r="CY585" i="2" s="1"/>
  <c r="W585" i="2"/>
  <c r="Y585" i="2"/>
  <c r="CH585" i="2" s="1"/>
  <c r="Z585" i="2"/>
  <c r="AA585" i="2"/>
  <c r="AG585" i="2"/>
  <c r="AH585" i="2"/>
  <c r="AI585" i="2"/>
  <c r="AK585" i="2"/>
  <c r="AM585" i="2"/>
  <c r="AO585" i="2"/>
  <c r="AP585" i="2"/>
  <c r="AV585" i="2"/>
  <c r="BG585" i="2"/>
  <c r="BH585" i="2"/>
  <c r="BI585" i="2"/>
  <c r="BJ585" i="2"/>
  <c r="BK585" i="2"/>
  <c r="BL585" i="2"/>
  <c r="BM585" i="2"/>
  <c r="BN585" i="2"/>
  <c r="BO585" i="2"/>
  <c r="BP585" i="2"/>
  <c r="BQ585" i="2"/>
  <c r="CD585" i="2" s="1"/>
  <c r="CB585" i="2"/>
  <c r="CE585" i="2"/>
  <c r="CF585" i="2"/>
  <c r="CG585" i="2"/>
  <c r="CI585" i="2"/>
  <c r="CJ585" i="2"/>
  <c r="CV585" i="2"/>
  <c r="CW585" i="2"/>
  <c r="CX585" i="2"/>
  <c r="DH585" i="2"/>
  <c r="I586" i="2"/>
  <c r="J586" i="2"/>
  <c r="R586" i="2"/>
  <c r="S586" i="2"/>
  <c r="U586" i="2"/>
  <c r="CX586" i="2" s="1"/>
  <c r="W586" i="2"/>
  <c r="Z586" i="2" s="1"/>
  <c r="Y586" i="2"/>
  <c r="AA586" i="2"/>
  <c r="AG586" i="2"/>
  <c r="AI586" i="2" s="1"/>
  <c r="AH586" i="2"/>
  <c r="AK586" i="2"/>
  <c r="AM586" i="2"/>
  <c r="AO586" i="2"/>
  <c r="AP586" i="2"/>
  <c r="AV586" i="2"/>
  <c r="BG586" i="2"/>
  <c r="BH586" i="2"/>
  <c r="BI586" i="2" s="1"/>
  <c r="BJ586" i="2"/>
  <c r="BL586" i="2"/>
  <c r="BN586" i="2"/>
  <c r="BP586" i="2"/>
  <c r="CB586" i="2"/>
  <c r="CE586" i="2"/>
  <c r="CF586" i="2"/>
  <c r="CG586" i="2"/>
  <c r="CH586" i="2"/>
  <c r="CI586" i="2"/>
  <c r="CJ586" i="2"/>
  <c r="CV586" i="2"/>
  <c r="CW586" i="2"/>
  <c r="CY586" i="2"/>
  <c r="DH586" i="2"/>
  <c r="I587" i="2"/>
  <c r="J587" i="2" s="1"/>
  <c r="R587" i="2"/>
  <c r="S587" i="2"/>
  <c r="U587" i="2"/>
  <c r="CX587" i="2" s="1"/>
  <c r="W587" i="2"/>
  <c r="Y587" i="2"/>
  <c r="CG587" i="2" s="1"/>
  <c r="AA587" i="2"/>
  <c r="AG587" i="2"/>
  <c r="AH587" i="2"/>
  <c r="AI587" i="2" s="1"/>
  <c r="AK587" i="2"/>
  <c r="AM587" i="2"/>
  <c r="AO587" i="2"/>
  <c r="AP587" i="2"/>
  <c r="AV587" i="2"/>
  <c r="BG587" i="2"/>
  <c r="BH587" i="2"/>
  <c r="BJ587" i="2" s="1"/>
  <c r="BK587" i="2"/>
  <c r="BL587" i="2"/>
  <c r="BM587" i="2"/>
  <c r="BN587" i="2"/>
  <c r="BO587" i="2"/>
  <c r="BP587" i="2"/>
  <c r="BQ587" i="2" s="1"/>
  <c r="CB587" i="2"/>
  <c r="CE587" i="2"/>
  <c r="CI587" i="2"/>
  <c r="CV587" i="2"/>
  <c r="CW587" i="2"/>
  <c r="CY587" i="2"/>
  <c r="DH587" i="2"/>
  <c r="I588" i="2"/>
  <c r="J588" i="2" s="1"/>
  <c r="R588" i="2"/>
  <c r="S588" i="2"/>
  <c r="U588" i="2"/>
  <c r="CW588" i="2" s="1"/>
  <c r="W588" i="2"/>
  <c r="Z588" i="2" s="1"/>
  <c r="Y588" i="2"/>
  <c r="CF588" i="2" s="1"/>
  <c r="AA588" i="2"/>
  <c r="AG588" i="2"/>
  <c r="AI588" i="2" s="1"/>
  <c r="AH588" i="2"/>
  <c r="AK588" i="2"/>
  <c r="AM588" i="2"/>
  <c r="AO588" i="2"/>
  <c r="AP588" i="2"/>
  <c r="AV588" i="2"/>
  <c r="BG588" i="2"/>
  <c r="BH588" i="2"/>
  <c r="BI588" i="2" s="1"/>
  <c r="BJ588" i="2"/>
  <c r="BK588" i="2"/>
  <c r="BL588" i="2"/>
  <c r="BN588" i="2"/>
  <c r="BO588" i="2"/>
  <c r="BQ588" i="2" s="1"/>
  <c r="BP588" i="2"/>
  <c r="CB588" i="2"/>
  <c r="CE588" i="2"/>
  <c r="CG588" i="2"/>
  <c r="CI588" i="2"/>
  <c r="CV588" i="2"/>
  <c r="CY588" i="2"/>
  <c r="DH588" i="2"/>
  <c r="I589" i="2"/>
  <c r="J589" i="2" s="1"/>
  <c r="R589" i="2"/>
  <c r="S589" i="2"/>
  <c r="U589" i="2"/>
  <c r="CX589" i="2" s="1"/>
  <c r="W589" i="2"/>
  <c r="Y589" i="2"/>
  <c r="CG589" i="2" s="1"/>
  <c r="AA589" i="2"/>
  <c r="AG589" i="2"/>
  <c r="AH589" i="2"/>
  <c r="AI589" i="2" s="1"/>
  <c r="AK589" i="2"/>
  <c r="AM589" i="2"/>
  <c r="AO589" i="2"/>
  <c r="AP589" i="2"/>
  <c r="AV589" i="2"/>
  <c r="BG589" i="2"/>
  <c r="BH589" i="2"/>
  <c r="BJ589" i="2" s="1"/>
  <c r="BK589" i="2"/>
  <c r="BL589" i="2"/>
  <c r="BM589" i="2"/>
  <c r="BN589" i="2"/>
  <c r="BO589" i="2"/>
  <c r="BP589" i="2"/>
  <c r="BQ589" i="2" s="1"/>
  <c r="CB589" i="2"/>
  <c r="CE589" i="2"/>
  <c r="CI589" i="2"/>
  <c r="CV589" i="2"/>
  <c r="CW589" i="2"/>
  <c r="CY589" i="2"/>
  <c r="DH589" i="2"/>
  <c r="I590" i="2"/>
  <c r="J590" i="2" s="1"/>
  <c r="R590" i="2"/>
  <c r="S590" i="2"/>
  <c r="U590" i="2"/>
  <c r="CW590" i="2" s="1"/>
  <c r="W590" i="2"/>
  <c r="Z590" i="2" s="1"/>
  <c r="Y590" i="2"/>
  <c r="CF590" i="2" s="1"/>
  <c r="AA590" i="2"/>
  <c r="AG590" i="2"/>
  <c r="AI590" i="2" s="1"/>
  <c r="AH590" i="2"/>
  <c r="AK590" i="2"/>
  <c r="AM590" i="2"/>
  <c r="AO590" i="2"/>
  <c r="AP590" i="2"/>
  <c r="AV590" i="2"/>
  <c r="BG590" i="2"/>
  <c r="BH590" i="2"/>
  <c r="BI590" i="2" s="1"/>
  <c r="BJ590" i="2"/>
  <c r="BK590" i="2"/>
  <c r="BL590" i="2"/>
  <c r="BN590" i="2"/>
  <c r="BO590" i="2"/>
  <c r="BQ590" i="2" s="1"/>
  <c r="BP590" i="2"/>
  <c r="CB590" i="2"/>
  <c r="CE590" i="2"/>
  <c r="CG590" i="2"/>
  <c r="CI590" i="2"/>
  <c r="CV590" i="2"/>
  <c r="CY590" i="2"/>
  <c r="DH590" i="2"/>
  <c r="I591" i="2"/>
  <c r="J591" i="2" s="1"/>
  <c r="R591" i="2"/>
  <c r="S591" i="2"/>
  <c r="U591" i="2"/>
  <c r="CX591" i="2" s="1"/>
  <c r="W591" i="2"/>
  <c r="Y591" i="2"/>
  <c r="CG591" i="2" s="1"/>
  <c r="AA591" i="2"/>
  <c r="AG591" i="2"/>
  <c r="AH591" i="2"/>
  <c r="AI591" i="2" s="1"/>
  <c r="AK591" i="2"/>
  <c r="AM591" i="2"/>
  <c r="AO591" i="2"/>
  <c r="AP591" i="2"/>
  <c r="AV591" i="2"/>
  <c r="BG591" i="2"/>
  <c r="BH591" i="2"/>
  <c r="BJ591" i="2" s="1"/>
  <c r="BK591" i="2"/>
  <c r="BL591" i="2"/>
  <c r="BM591" i="2"/>
  <c r="BN591" i="2"/>
  <c r="BO591" i="2"/>
  <c r="BP591" i="2"/>
  <c r="BQ591" i="2" s="1"/>
  <c r="CB591" i="2"/>
  <c r="CE591" i="2"/>
  <c r="CI591" i="2"/>
  <c r="CV591" i="2"/>
  <c r="CW591" i="2"/>
  <c r="CY591" i="2"/>
  <c r="DH591" i="2"/>
  <c r="I592" i="2"/>
  <c r="J592" i="2" s="1"/>
  <c r="R592" i="2"/>
  <c r="S592" i="2"/>
  <c r="U592" i="2"/>
  <c r="CW592" i="2" s="1"/>
  <c r="W592" i="2"/>
  <c r="Z592" i="2" s="1"/>
  <c r="Y592" i="2"/>
  <c r="CF592" i="2" s="1"/>
  <c r="AA592" i="2"/>
  <c r="AG592" i="2"/>
  <c r="AI592" i="2" s="1"/>
  <c r="AH592" i="2"/>
  <c r="AK592" i="2"/>
  <c r="AM592" i="2"/>
  <c r="AO592" i="2"/>
  <c r="AP592" i="2"/>
  <c r="AV592" i="2"/>
  <c r="BG592" i="2"/>
  <c r="BH592" i="2"/>
  <c r="BI592" i="2" s="1"/>
  <c r="BJ592" i="2"/>
  <c r="BK592" i="2"/>
  <c r="BL592" i="2"/>
  <c r="BN592" i="2"/>
  <c r="BO592" i="2"/>
  <c r="BQ592" i="2" s="1"/>
  <c r="BP592" i="2"/>
  <c r="CB592" i="2"/>
  <c r="CE592" i="2"/>
  <c r="CG592" i="2"/>
  <c r="CI592" i="2"/>
  <c r="CV592" i="2"/>
  <c r="CY592" i="2"/>
  <c r="DH592" i="2"/>
  <c r="I593" i="2"/>
  <c r="J593" i="2" s="1"/>
  <c r="R593" i="2"/>
  <c r="S593" i="2"/>
  <c r="U593" i="2"/>
  <c r="CX593" i="2" s="1"/>
  <c r="W593" i="2"/>
  <c r="Y593" i="2"/>
  <c r="CG593" i="2" s="1"/>
  <c r="AA593" i="2"/>
  <c r="AG593" i="2"/>
  <c r="AH593" i="2"/>
  <c r="AI593" i="2" s="1"/>
  <c r="AK593" i="2"/>
  <c r="AM593" i="2"/>
  <c r="AO593" i="2"/>
  <c r="AP593" i="2"/>
  <c r="AV593" i="2"/>
  <c r="BG593" i="2"/>
  <c r="BH593" i="2"/>
  <c r="BJ593" i="2" s="1"/>
  <c r="BK593" i="2"/>
  <c r="BL593" i="2"/>
  <c r="BM593" i="2"/>
  <c r="BN593" i="2"/>
  <c r="BO593" i="2"/>
  <c r="BP593" i="2"/>
  <c r="BQ593" i="2" s="1"/>
  <c r="CB593" i="2"/>
  <c r="CE593" i="2"/>
  <c r="CI593" i="2"/>
  <c r="CV593" i="2"/>
  <c r="CW593" i="2"/>
  <c r="CY593" i="2"/>
  <c r="DH593" i="2"/>
  <c r="I594" i="2"/>
  <c r="J594" i="2" s="1"/>
  <c r="R594" i="2"/>
  <c r="S594" i="2"/>
  <c r="U594" i="2"/>
  <c r="CW594" i="2" s="1"/>
  <c r="W594" i="2"/>
  <c r="Z594" i="2" s="1"/>
  <c r="Y594" i="2"/>
  <c r="CF594" i="2" s="1"/>
  <c r="AA594" i="2"/>
  <c r="AG594" i="2"/>
  <c r="AI594" i="2" s="1"/>
  <c r="AH594" i="2"/>
  <c r="AK594" i="2"/>
  <c r="AM594" i="2"/>
  <c r="AO594" i="2"/>
  <c r="AP594" i="2"/>
  <c r="AV594" i="2"/>
  <c r="BG594" i="2"/>
  <c r="BH594" i="2"/>
  <c r="BI594" i="2" s="1"/>
  <c r="BJ594" i="2"/>
  <c r="BK594" i="2"/>
  <c r="BL594" i="2"/>
  <c r="BN594" i="2"/>
  <c r="BO594" i="2"/>
  <c r="BQ594" i="2" s="1"/>
  <c r="BP594" i="2"/>
  <c r="CB594" i="2"/>
  <c r="CE594" i="2"/>
  <c r="CG594" i="2"/>
  <c r="CI594" i="2"/>
  <c r="CV594" i="2"/>
  <c r="CY594" i="2"/>
  <c r="DH594" i="2"/>
  <c r="I595" i="2"/>
  <c r="J595" i="2" s="1"/>
  <c r="R595" i="2"/>
  <c r="S595" i="2"/>
  <c r="U595" i="2"/>
  <c r="CX595" i="2" s="1"/>
  <c r="W595" i="2"/>
  <c r="Y595" i="2"/>
  <c r="CG595" i="2" s="1"/>
  <c r="AA595" i="2"/>
  <c r="AG595" i="2"/>
  <c r="AH595" i="2"/>
  <c r="AI595" i="2" s="1"/>
  <c r="AK595" i="2"/>
  <c r="AM595" i="2"/>
  <c r="AO595" i="2"/>
  <c r="AP595" i="2"/>
  <c r="AV595" i="2"/>
  <c r="BG595" i="2"/>
  <c r="BH595" i="2"/>
  <c r="BJ595" i="2" s="1"/>
  <c r="BK595" i="2"/>
  <c r="BL595" i="2"/>
  <c r="BM595" i="2"/>
  <c r="BN595" i="2"/>
  <c r="BO595" i="2"/>
  <c r="BP595" i="2"/>
  <c r="BQ595" i="2" s="1"/>
  <c r="CB595" i="2"/>
  <c r="CE595" i="2"/>
  <c r="CI595" i="2"/>
  <c r="CV595" i="2"/>
  <c r="CW595" i="2"/>
  <c r="CY595" i="2"/>
  <c r="DH595" i="2"/>
  <c r="I596" i="2"/>
  <c r="J596" i="2" s="1"/>
  <c r="R596" i="2"/>
  <c r="S596" i="2"/>
  <c r="U596" i="2"/>
  <c r="CW596" i="2" s="1"/>
  <c r="W596" i="2"/>
  <c r="Z596" i="2" s="1"/>
  <c r="Y596" i="2"/>
  <c r="CF596" i="2" s="1"/>
  <c r="AA596" i="2"/>
  <c r="AG596" i="2"/>
  <c r="AI596" i="2" s="1"/>
  <c r="AH596" i="2"/>
  <c r="AK596" i="2"/>
  <c r="AM596" i="2"/>
  <c r="AO596" i="2"/>
  <c r="AP596" i="2"/>
  <c r="AV596" i="2"/>
  <c r="BG596" i="2"/>
  <c r="BH596" i="2"/>
  <c r="BI596" i="2" s="1"/>
  <c r="BJ596" i="2"/>
  <c r="BK596" i="2"/>
  <c r="BL596" i="2"/>
  <c r="BN596" i="2"/>
  <c r="BO596" i="2"/>
  <c r="BQ596" i="2" s="1"/>
  <c r="BP596" i="2"/>
  <c r="CB596" i="2"/>
  <c r="CE596" i="2"/>
  <c r="CG596" i="2"/>
  <c r="CI596" i="2"/>
  <c r="CV596" i="2"/>
  <c r="CY596" i="2"/>
  <c r="DH596" i="2"/>
  <c r="I597" i="2"/>
  <c r="J597" i="2" s="1"/>
  <c r="R597" i="2"/>
  <c r="S597" i="2"/>
  <c r="U597" i="2"/>
  <c r="CX597" i="2" s="1"/>
  <c r="W597" i="2"/>
  <c r="Y597" i="2"/>
  <c r="CG597" i="2" s="1"/>
  <c r="AA597" i="2"/>
  <c r="AG597" i="2"/>
  <c r="AH597" i="2"/>
  <c r="AI597" i="2" s="1"/>
  <c r="AK597" i="2"/>
  <c r="AM597" i="2"/>
  <c r="AO597" i="2"/>
  <c r="AP597" i="2"/>
  <c r="AV597" i="2"/>
  <c r="BG597" i="2"/>
  <c r="BH597" i="2"/>
  <c r="BJ597" i="2" s="1"/>
  <c r="BK597" i="2"/>
  <c r="BL597" i="2"/>
  <c r="BM597" i="2"/>
  <c r="BN597" i="2"/>
  <c r="BO597" i="2"/>
  <c r="BP597" i="2"/>
  <c r="BQ597" i="2" s="1"/>
  <c r="CB597" i="2"/>
  <c r="CE597" i="2"/>
  <c r="CI597" i="2"/>
  <c r="CV597" i="2"/>
  <c r="CW597" i="2"/>
  <c r="CY597" i="2"/>
  <c r="DH597" i="2"/>
  <c r="I598" i="2"/>
  <c r="J598" i="2" s="1"/>
  <c r="R598" i="2"/>
  <c r="S598" i="2"/>
  <c r="U598" i="2"/>
  <c r="CW598" i="2" s="1"/>
  <c r="W598" i="2"/>
  <c r="Z598" i="2" s="1"/>
  <c r="Y598" i="2"/>
  <c r="CF598" i="2" s="1"/>
  <c r="AA598" i="2"/>
  <c r="AG598" i="2"/>
  <c r="AI598" i="2" s="1"/>
  <c r="AH598" i="2"/>
  <c r="AK598" i="2"/>
  <c r="AM598" i="2"/>
  <c r="AO598" i="2"/>
  <c r="AP598" i="2"/>
  <c r="AV598" i="2"/>
  <c r="BG598" i="2"/>
  <c r="BH598" i="2"/>
  <c r="BI598" i="2" s="1"/>
  <c r="BJ598" i="2"/>
  <c r="BK598" i="2"/>
  <c r="BL598" i="2"/>
  <c r="BN598" i="2"/>
  <c r="BO598" i="2"/>
  <c r="BQ598" i="2" s="1"/>
  <c r="BP598" i="2"/>
  <c r="CB598" i="2"/>
  <c r="CE598" i="2"/>
  <c r="CG598" i="2"/>
  <c r="CI598" i="2"/>
  <c r="CV598" i="2"/>
  <c r="CY598" i="2"/>
  <c r="DH598" i="2"/>
  <c r="I599" i="2"/>
  <c r="J599" i="2" s="1"/>
  <c r="R599" i="2"/>
  <c r="S599" i="2"/>
  <c r="U599" i="2"/>
  <c r="CX599" i="2" s="1"/>
  <c r="W599" i="2"/>
  <c r="Y599" i="2"/>
  <c r="CG599" i="2" s="1"/>
  <c r="AA599" i="2"/>
  <c r="AG599" i="2"/>
  <c r="AH599" i="2"/>
  <c r="AI599" i="2" s="1"/>
  <c r="AK599" i="2"/>
  <c r="AM599" i="2"/>
  <c r="AO599" i="2"/>
  <c r="AP599" i="2"/>
  <c r="AV599" i="2"/>
  <c r="BG599" i="2"/>
  <c r="BH599" i="2"/>
  <c r="BJ599" i="2" s="1"/>
  <c r="BK599" i="2"/>
  <c r="BL599" i="2"/>
  <c r="BM599" i="2"/>
  <c r="BN599" i="2"/>
  <c r="BO599" i="2"/>
  <c r="BP599" i="2"/>
  <c r="BQ599" i="2" s="1"/>
  <c r="CB599" i="2"/>
  <c r="CE599" i="2"/>
  <c r="CI599" i="2"/>
  <c r="CV599" i="2"/>
  <c r="CW599" i="2"/>
  <c r="CY599" i="2"/>
  <c r="DH599" i="2"/>
  <c r="I600" i="2"/>
  <c r="J600" i="2" s="1"/>
  <c r="R600" i="2"/>
  <c r="S600" i="2"/>
  <c r="U600" i="2"/>
  <c r="CW600" i="2" s="1"/>
  <c r="W600" i="2"/>
  <c r="Z600" i="2" s="1"/>
  <c r="Y600" i="2"/>
  <c r="CF600" i="2" s="1"/>
  <c r="AA600" i="2"/>
  <c r="AG600" i="2"/>
  <c r="AI600" i="2" s="1"/>
  <c r="AH600" i="2"/>
  <c r="AK600" i="2"/>
  <c r="AM600" i="2"/>
  <c r="AO600" i="2"/>
  <c r="AP600" i="2"/>
  <c r="AV600" i="2"/>
  <c r="BG600" i="2"/>
  <c r="BH600" i="2"/>
  <c r="BI600" i="2" s="1"/>
  <c r="BJ600" i="2"/>
  <c r="BK600" i="2"/>
  <c r="BL600" i="2"/>
  <c r="BN600" i="2"/>
  <c r="BO600" i="2"/>
  <c r="BQ600" i="2" s="1"/>
  <c r="BP600" i="2"/>
  <c r="CB600" i="2"/>
  <c r="CE600" i="2"/>
  <c r="CG600" i="2"/>
  <c r="CI600" i="2"/>
  <c r="CV600" i="2"/>
  <c r="CY600" i="2"/>
  <c r="DH600" i="2"/>
  <c r="I601" i="2"/>
  <c r="J601" i="2" s="1"/>
  <c r="R601" i="2"/>
  <c r="S601" i="2"/>
  <c r="U601" i="2"/>
  <c r="CX601" i="2" s="1"/>
  <c r="W601" i="2"/>
  <c r="Y601" i="2"/>
  <c r="CG601" i="2" s="1"/>
  <c r="AA601" i="2"/>
  <c r="AG601" i="2"/>
  <c r="AH601" i="2"/>
  <c r="AI601" i="2" s="1"/>
  <c r="AK601" i="2"/>
  <c r="AM601" i="2"/>
  <c r="AO601" i="2"/>
  <c r="AP601" i="2"/>
  <c r="AV601" i="2"/>
  <c r="BG601" i="2"/>
  <c r="BH601" i="2"/>
  <c r="BJ601" i="2" s="1"/>
  <c r="BK601" i="2"/>
  <c r="BL601" i="2"/>
  <c r="BM601" i="2"/>
  <c r="BN601" i="2"/>
  <c r="BO601" i="2"/>
  <c r="BP601" i="2"/>
  <c r="BQ601" i="2" s="1"/>
  <c r="CB601" i="2"/>
  <c r="CE601" i="2"/>
  <c r="CI601" i="2"/>
  <c r="CV601" i="2"/>
  <c r="CW601" i="2"/>
  <c r="CY601" i="2"/>
  <c r="DH601" i="2"/>
  <c r="I602" i="2"/>
  <c r="J602" i="2" s="1"/>
  <c r="R602" i="2"/>
  <c r="S602" i="2"/>
  <c r="U602" i="2"/>
  <c r="CW602" i="2" s="1"/>
  <c r="W602" i="2"/>
  <c r="Z602" i="2" s="1"/>
  <c r="Y602" i="2"/>
  <c r="CF602" i="2" s="1"/>
  <c r="AA602" i="2"/>
  <c r="AG602" i="2"/>
  <c r="AI602" i="2" s="1"/>
  <c r="AH602" i="2"/>
  <c r="AK602" i="2"/>
  <c r="AM602" i="2"/>
  <c r="AO602" i="2"/>
  <c r="AP602" i="2"/>
  <c r="AV602" i="2"/>
  <c r="BG602" i="2"/>
  <c r="BH602" i="2"/>
  <c r="BI602" i="2" s="1"/>
  <c r="BJ602" i="2"/>
  <c r="BK602" i="2"/>
  <c r="BL602" i="2"/>
  <c r="BN602" i="2"/>
  <c r="BO602" i="2"/>
  <c r="BQ602" i="2" s="1"/>
  <c r="BP602" i="2"/>
  <c r="CB602" i="2"/>
  <c r="CE602" i="2"/>
  <c r="CG602" i="2"/>
  <c r="CI602" i="2"/>
  <c r="CV602" i="2"/>
  <c r="CY602" i="2"/>
  <c r="DH602" i="2"/>
  <c r="I603" i="2"/>
  <c r="J603" i="2" s="1"/>
  <c r="R603" i="2"/>
  <c r="S603" i="2"/>
  <c r="U603" i="2"/>
  <c r="CX603" i="2" s="1"/>
  <c r="W603" i="2"/>
  <c r="Y603" i="2"/>
  <c r="CG603" i="2" s="1"/>
  <c r="AA603" i="2"/>
  <c r="AG603" i="2"/>
  <c r="AH603" i="2"/>
  <c r="AI603" i="2" s="1"/>
  <c r="AK603" i="2"/>
  <c r="AM603" i="2"/>
  <c r="AO603" i="2"/>
  <c r="AP603" i="2"/>
  <c r="AV603" i="2"/>
  <c r="BG603" i="2"/>
  <c r="BH603" i="2"/>
  <c r="BJ603" i="2" s="1"/>
  <c r="BK603" i="2"/>
  <c r="BL603" i="2"/>
  <c r="BM603" i="2"/>
  <c r="BN603" i="2"/>
  <c r="BO603" i="2"/>
  <c r="BP603" i="2"/>
  <c r="BQ603" i="2" s="1"/>
  <c r="CB603" i="2"/>
  <c r="CE603" i="2"/>
  <c r="CI603" i="2"/>
  <c r="CV603" i="2"/>
  <c r="CW603" i="2"/>
  <c r="CY603" i="2"/>
  <c r="DH603" i="2"/>
  <c r="I604" i="2"/>
  <c r="J604" i="2" s="1"/>
  <c r="R604" i="2"/>
  <c r="S604" i="2"/>
  <c r="U604" i="2"/>
  <c r="CW604" i="2" s="1"/>
  <c r="W604" i="2"/>
  <c r="Z604" i="2" s="1"/>
  <c r="Y604" i="2"/>
  <c r="CF604" i="2" s="1"/>
  <c r="AA604" i="2"/>
  <c r="AG604" i="2"/>
  <c r="AI604" i="2" s="1"/>
  <c r="AH604" i="2"/>
  <c r="AK604" i="2"/>
  <c r="AM604" i="2"/>
  <c r="AO604" i="2"/>
  <c r="AP604" i="2"/>
  <c r="AV604" i="2"/>
  <c r="BG604" i="2"/>
  <c r="BH604" i="2"/>
  <c r="BI604" i="2" s="1"/>
  <c r="BJ604" i="2"/>
  <c r="BK604" i="2"/>
  <c r="BL604" i="2"/>
  <c r="BN604" i="2"/>
  <c r="BO604" i="2"/>
  <c r="BQ604" i="2" s="1"/>
  <c r="BP604" i="2"/>
  <c r="CB604" i="2"/>
  <c r="CE604" i="2"/>
  <c r="CG604" i="2"/>
  <c r="CI604" i="2"/>
  <c r="CV604" i="2"/>
  <c r="CY604" i="2"/>
  <c r="DH604" i="2"/>
  <c r="I605" i="2"/>
  <c r="J605" i="2" s="1"/>
  <c r="R605" i="2"/>
  <c r="S605" i="2"/>
  <c r="U605" i="2"/>
  <c r="CX605" i="2" s="1"/>
  <c r="W605" i="2"/>
  <c r="Y605" i="2"/>
  <c r="CG605" i="2" s="1"/>
  <c r="AA605" i="2"/>
  <c r="AG605" i="2"/>
  <c r="AH605" i="2"/>
  <c r="AI605" i="2" s="1"/>
  <c r="AK605" i="2"/>
  <c r="AM605" i="2"/>
  <c r="AO605" i="2"/>
  <c r="AP605" i="2"/>
  <c r="AV605" i="2"/>
  <c r="BG605" i="2"/>
  <c r="BH605" i="2"/>
  <c r="BJ605" i="2" s="1"/>
  <c r="BK605" i="2"/>
  <c r="BL605" i="2"/>
  <c r="BM605" i="2"/>
  <c r="BN605" i="2"/>
  <c r="BO605" i="2"/>
  <c r="BP605" i="2"/>
  <c r="BQ605" i="2" s="1"/>
  <c r="CB605" i="2"/>
  <c r="CE605" i="2"/>
  <c r="CI605" i="2"/>
  <c r="CV605" i="2"/>
  <c r="CW605" i="2"/>
  <c r="CY605" i="2"/>
  <c r="DH605" i="2"/>
  <c r="I606" i="2"/>
  <c r="J606" i="2" s="1"/>
  <c r="R606" i="2"/>
  <c r="S606" i="2"/>
  <c r="U606" i="2"/>
  <c r="CW606" i="2" s="1"/>
  <c r="W606" i="2"/>
  <c r="Z606" i="2" s="1"/>
  <c r="Y606" i="2"/>
  <c r="CF606" i="2" s="1"/>
  <c r="AA606" i="2"/>
  <c r="AG606" i="2"/>
  <c r="AI606" i="2" s="1"/>
  <c r="AH606" i="2"/>
  <c r="AK606" i="2"/>
  <c r="AM606" i="2"/>
  <c r="AO606" i="2"/>
  <c r="AP606" i="2"/>
  <c r="AV606" i="2"/>
  <c r="BG606" i="2"/>
  <c r="BH606" i="2"/>
  <c r="BI606" i="2" s="1"/>
  <c r="BJ606" i="2"/>
  <c r="BK606" i="2"/>
  <c r="BL606" i="2"/>
  <c r="BN606" i="2"/>
  <c r="BO606" i="2"/>
  <c r="BQ606" i="2" s="1"/>
  <c r="BP606" i="2"/>
  <c r="CB606" i="2"/>
  <c r="CE606" i="2"/>
  <c r="CG606" i="2"/>
  <c r="CI606" i="2"/>
  <c r="CV606" i="2"/>
  <c r="CY606" i="2"/>
  <c r="DH606" i="2"/>
  <c r="I607" i="2"/>
  <c r="J607" i="2" s="1"/>
  <c r="R607" i="2"/>
  <c r="S607" i="2"/>
  <c r="U607" i="2"/>
  <c r="CX607" i="2" s="1"/>
  <c r="W607" i="2"/>
  <c r="Y607" i="2"/>
  <c r="CG607" i="2" s="1"/>
  <c r="AA607" i="2"/>
  <c r="AG607" i="2"/>
  <c r="AH607" i="2"/>
  <c r="AI607" i="2" s="1"/>
  <c r="AK607" i="2"/>
  <c r="AM607" i="2"/>
  <c r="AO607" i="2"/>
  <c r="AP607" i="2"/>
  <c r="AV607" i="2"/>
  <c r="BG607" i="2"/>
  <c r="BH607" i="2"/>
  <c r="BJ607" i="2" s="1"/>
  <c r="BK607" i="2"/>
  <c r="BL607" i="2"/>
  <c r="BM607" i="2"/>
  <c r="BN607" i="2"/>
  <c r="BO607" i="2"/>
  <c r="BP607" i="2"/>
  <c r="BQ607" i="2" s="1"/>
  <c r="CB607" i="2"/>
  <c r="CE607" i="2"/>
  <c r="CI607" i="2"/>
  <c r="CV607" i="2"/>
  <c r="CW607" i="2"/>
  <c r="CY607" i="2"/>
  <c r="DH607" i="2"/>
  <c r="I608" i="2"/>
  <c r="J608" i="2" s="1"/>
  <c r="R608" i="2"/>
  <c r="S608" i="2"/>
  <c r="U608" i="2"/>
  <c r="CW608" i="2" s="1"/>
  <c r="W608" i="2"/>
  <c r="Z608" i="2" s="1"/>
  <c r="Y608" i="2"/>
  <c r="CF608" i="2" s="1"/>
  <c r="AA608" i="2"/>
  <c r="AG608" i="2"/>
  <c r="AI608" i="2" s="1"/>
  <c r="AH608" i="2"/>
  <c r="AK608" i="2"/>
  <c r="AM608" i="2"/>
  <c r="AO608" i="2"/>
  <c r="AP608" i="2"/>
  <c r="AV608" i="2"/>
  <c r="BG608" i="2"/>
  <c r="BH608" i="2"/>
  <c r="BI608" i="2" s="1"/>
  <c r="BJ608" i="2"/>
  <c r="BK608" i="2"/>
  <c r="BL608" i="2"/>
  <c r="BN608" i="2"/>
  <c r="BO608" i="2"/>
  <c r="BQ608" i="2" s="1"/>
  <c r="BP608" i="2"/>
  <c r="CB608" i="2"/>
  <c r="CE608" i="2"/>
  <c r="CG608" i="2"/>
  <c r="CI608" i="2"/>
  <c r="CV608" i="2"/>
  <c r="CY608" i="2"/>
  <c r="DH608" i="2"/>
  <c r="I609" i="2"/>
  <c r="J609" i="2" s="1"/>
  <c r="R609" i="2"/>
  <c r="S609" i="2"/>
  <c r="U609" i="2"/>
  <c r="CX609" i="2" s="1"/>
  <c r="W609" i="2"/>
  <c r="Y609" i="2"/>
  <c r="CG609" i="2" s="1"/>
  <c r="AA609" i="2"/>
  <c r="AG609" i="2"/>
  <c r="AH609" i="2"/>
  <c r="AI609" i="2" s="1"/>
  <c r="AK609" i="2"/>
  <c r="AM609" i="2"/>
  <c r="AO609" i="2"/>
  <c r="AP609" i="2"/>
  <c r="AV609" i="2"/>
  <c r="BG609" i="2"/>
  <c r="BH609" i="2"/>
  <c r="BJ609" i="2" s="1"/>
  <c r="BK609" i="2"/>
  <c r="BL609" i="2"/>
  <c r="BM609" i="2"/>
  <c r="BN609" i="2"/>
  <c r="BO609" i="2"/>
  <c r="BP609" i="2"/>
  <c r="BQ609" i="2" s="1"/>
  <c r="CB609" i="2"/>
  <c r="CE609" i="2"/>
  <c r="CI609" i="2"/>
  <c r="CV609" i="2"/>
  <c r="CW609" i="2"/>
  <c r="CY609" i="2"/>
  <c r="DH609" i="2"/>
  <c r="I610" i="2"/>
  <c r="J610" i="2" s="1"/>
  <c r="R610" i="2"/>
  <c r="S610" i="2"/>
  <c r="U610" i="2"/>
  <c r="CW610" i="2" s="1"/>
  <c r="W610" i="2"/>
  <c r="Z610" i="2" s="1"/>
  <c r="Y610" i="2"/>
  <c r="CF610" i="2" s="1"/>
  <c r="AA610" i="2"/>
  <c r="AG610" i="2"/>
  <c r="AI610" i="2" s="1"/>
  <c r="AH610" i="2"/>
  <c r="AK610" i="2"/>
  <c r="AM610" i="2"/>
  <c r="AO610" i="2"/>
  <c r="AP610" i="2"/>
  <c r="AV610" i="2"/>
  <c r="BG610" i="2"/>
  <c r="BH610" i="2"/>
  <c r="BI610" i="2" s="1"/>
  <c r="BJ610" i="2"/>
  <c r="BK610" i="2"/>
  <c r="BL610" i="2"/>
  <c r="BN610" i="2"/>
  <c r="BO610" i="2"/>
  <c r="BQ610" i="2" s="1"/>
  <c r="BP610" i="2"/>
  <c r="CB610" i="2"/>
  <c r="CE610" i="2"/>
  <c r="CG610" i="2"/>
  <c r="CI610" i="2"/>
  <c r="CV610" i="2"/>
  <c r="CY610" i="2"/>
  <c r="DH610" i="2"/>
  <c r="I611" i="2"/>
  <c r="J611" i="2" s="1"/>
  <c r="R611" i="2"/>
  <c r="S611" i="2"/>
  <c r="U611" i="2"/>
  <c r="CX611" i="2" s="1"/>
  <c r="W611" i="2"/>
  <c r="Y611" i="2"/>
  <c r="CG611" i="2" s="1"/>
  <c r="AA611" i="2"/>
  <c r="AG611" i="2"/>
  <c r="AH611" i="2"/>
  <c r="AI611" i="2" s="1"/>
  <c r="AK611" i="2"/>
  <c r="AM611" i="2"/>
  <c r="AO611" i="2"/>
  <c r="AP611" i="2"/>
  <c r="AV611" i="2"/>
  <c r="BG611" i="2"/>
  <c r="BH611" i="2"/>
  <c r="BJ611" i="2" s="1"/>
  <c r="BK611" i="2"/>
  <c r="BL611" i="2"/>
  <c r="BM611" i="2"/>
  <c r="BN611" i="2"/>
  <c r="BO611" i="2"/>
  <c r="BP611" i="2"/>
  <c r="BQ611" i="2" s="1"/>
  <c r="CB611" i="2"/>
  <c r="CE611" i="2"/>
  <c r="CI611" i="2"/>
  <c r="CV611" i="2"/>
  <c r="CW611" i="2"/>
  <c r="CY611" i="2"/>
  <c r="DH611" i="2"/>
  <c r="I612" i="2"/>
  <c r="J612" i="2" s="1"/>
  <c r="R612" i="2"/>
  <c r="S612" i="2"/>
  <c r="U612" i="2"/>
  <c r="CW612" i="2" s="1"/>
  <c r="W612" i="2"/>
  <c r="Z612" i="2" s="1"/>
  <c r="Y612" i="2"/>
  <c r="CF612" i="2" s="1"/>
  <c r="AA612" i="2"/>
  <c r="AG612" i="2"/>
  <c r="AI612" i="2" s="1"/>
  <c r="AH612" i="2"/>
  <c r="AK612" i="2"/>
  <c r="AM612" i="2"/>
  <c r="AO612" i="2"/>
  <c r="AP612" i="2"/>
  <c r="AV612" i="2"/>
  <c r="BG612" i="2"/>
  <c r="BH612" i="2"/>
  <c r="BI612" i="2" s="1"/>
  <c r="BJ612" i="2"/>
  <c r="BK612" i="2"/>
  <c r="BL612" i="2"/>
  <c r="BN612" i="2"/>
  <c r="BO612" i="2"/>
  <c r="BQ612" i="2" s="1"/>
  <c r="BP612" i="2"/>
  <c r="CB612" i="2"/>
  <c r="CE612" i="2"/>
  <c r="CG612" i="2"/>
  <c r="CI612" i="2"/>
  <c r="CV612" i="2"/>
  <c r="CY612" i="2"/>
  <c r="DH612" i="2"/>
  <c r="I613" i="2"/>
  <c r="J613" i="2" s="1"/>
  <c r="R613" i="2"/>
  <c r="S613" i="2"/>
  <c r="U613" i="2"/>
  <c r="CX613" i="2" s="1"/>
  <c r="W613" i="2"/>
  <c r="Y613" i="2"/>
  <c r="CG613" i="2" s="1"/>
  <c r="AA613" i="2"/>
  <c r="AG613" i="2"/>
  <c r="AH613" i="2"/>
  <c r="AI613" i="2" s="1"/>
  <c r="AK613" i="2"/>
  <c r="AM613" i="2"/>
  <c r="AO613" i="2"/>
  <c r="AP613" i="2"/>
  <c r="AV613" i="2"/>
  <c r="BG613" i="2"/>
  <c r="BH613" i="2"/>
  <c r="BJ613" i="2" s="1"/>
  <c r="BK613" i="2"/>
  <c r="BL613" i="2"/>
  <c r="BM613" i="2"/>
  <c r="BN613" i="2"/>
  <c r="BO613" i="2"/>
  <c r="BP613" i="2"/>
  <c r="BQ613" i="2" s="1"/>
  <c r="CB613" i="2"/>
  <c r="CE613" i="2"/>
  <c r="CI613" i="2"/>
  <c r="CV613" i="2"/>
  <c r="CW613" i="2"/>
  <c r="CY613" i="2"/>
  <c r="DH613" i="2"/>
  <c r="I614" i="2"/>
  <c r="J614" i="2" s="1"/>
  <c r="R614" i="2"/>
  <c r="S614" i="2"/>
  <c r="U614" i="2"/>
  <c r="CW614" i="2" s="1"/>
  <c r="W614" i="2"/>
  <c r="Z614" i="2" s="1"/>
  <c r="Y614" i="2"/>
  <c r="CF614" i="2" s="1"/>
  <c r="AA614" i="2"/>
  <c r="AG614" i="2"/>
  <c r="AI614" i="2" s="1"/>
  <c r="AH614" i="2"/>
  <c r="AK614" i="2"/>
  <c r="AM614" i="2"/>
  <c r="AO614" i="2"/>
  <c r="AP614" i="2"/>
  <c r="AV614" i="2"/>
  <c r="BG614" i="2"/>
  <c r="BH614" i="2"/>
  <c r="BI614" i="2" s="1"/>
  <c r="BJ614" i="2"/>
  <c r="BK614" i="2"/>
  <c r="BL614" i="2"/>
  <c r="BN614" i="2"/>
  <c r="BO614" i="2"/>
  <c r="BQ614" i="2" s="1"/>
  <c r="BP614" i="2"/>
  <c r="CB614" i="2"/>
  <c r="CE614" i="2"/>
  <c r="CG614" i="2"/>
  <c r="CI614" i="2"/>
  <c r="CV614" i="2"/>
  <c r="CY614" i="2"/>
  <c r="DH614" i="2"/>
  <c r="I615" i="2"/>
  <c r="J615" i="2" s="1"/>
  <c r="R615" i="2"/>
  <c r="S615" i="2"/>
  <c r="U615" i="2"/>
  <c r="CX615" i="2" s="1"/>
  <c r="W615" i="2"/>
  <c r="Y615" i="2"/>
  <c r="CG615" i="2" s="1"/>
  <c r="AA615" i="2"/>
  <c r="AG615" i="2"/>
  <c r="AH615" i="2"/>
  <c r="AI615" i="2" s="1"/>
  <c r="AK615" i="2"/>
  <c r="AM615" i="2"/>
  <c r="AO615" i="2"/>
  <c r="AP615" i="2"/>
  <c r="AV615" i="2"/>
  <c r="BG615" i="2"/>
  <c r="BH615" i="2"/>
  <c r="BJ615" i="2" s="1"/>
  <c r="BK615" i="2"/>
  <c r="BL615" i="2"/>
  <c r="BM615" i="2"/>
  <c r="BN615" i="2"/>
  <c r="BO615" i="2"/>
  <c r="BP615" i="2"/>
  <c r="BQ615" i="2" s="1"/>
  <c r="CB615" i="2"/>
  <c r="CE615" i="2"/>
  <c r="CI615" i="2"/>
  <c r="CV615" i="2"/>
  <c r="CW615" i="2"/>
  <c r="CY615" i="2"/>
  <c r="DH615" i="2"/>
  <c r="I616" i="2"/>
  <c r="J616" i="2" s="1"/>
  <c r="R616" i="2"/>
  <c r="S616" i="2"/>
  <c r="U616" i="2"/>
  <c r="CW616" i="2" s="1"/>
  <c r="W616" i="2"/>
  <c r="Z616" i="2" s="1"/>
  <c r="Y616" i="2"/>
  <c r="CF616" i="2" s="1"/>
  <c r="AA616" i="2"/>
  <c r="AG616" i="2"/>
  <c r="AI616" i="2" s="1"/>
  <c r="AH616" i="2"/>
  <c r="AK616" i="2"/>
  <c r="AM616" i="2"/>
  <c r="AO616" i="2"/>
  <c r="AP616" i="2"/>
  <c r="AV616" i="2"/>
  <c r="BG616" i="2"/>
  <c r="BH616" i="2"/>
  <c r="BI616" i="2" s="1"/>
  <c r="BJ616" i="2"/>
  <c r="BK616" i="2"/>
  <c r="BL616" i="2"/>
  <c r="BN616" i="2"/>
  <c r="BO616" i="2"/>
  <c r="BQ616" i="2" s="1"/>
  <c r="BP616" i="2"/>
  <c r="CB616" i="2"/>
  <c r="CE616" i="2"/>
  <c r="CG616" i="2"/>
  <c r="CI616" i="2"/>
  <c r="CV616" i="2"/>
  <c r="CY616" i="2"/>
  <c r="DH616" i="2"/>
  <c r="I617" i="2"/>
  <c r="J617" i="2" s="1"/>
  <c r="R617" i="2"/>
  <c r="S617" i="2"/>
  <c r="U617" i="2"/>
  <c r="CX617" i="2" s="1"/>
  <c r="W617" i="2"/>
  <c r="Y617" i="2"/>
  <c r="CG617" i="2" s="1"/>
  <c r="AA617" i="2"/>
  <c r="AG617" i="2"/>
  <c r="AH617" i="2"/>
  <c r="AI617" i="2" s="1"/>
  <c r="AK617" i="2"/>
  <c r="AM617" i="2"/>
  <c r="AO617" i="2"/>
  <c r="AP617" i="2"/>
  <c r="AV617" i="2"/>
  <c r="BG617" i="2"/>
  <c r="BH617" i="2"/>
  <c r="BJ617" i="2" s="1"/>
  <c r="BK617" i="2"/>
  <c r="BL617" i="2"/>
  <c r="BM617" i="2"/>
  <c r="BN617" i="2"/>
  <c r="BO617" i="2"/>
  <c r="BP617" i="2"/>
  <c r="BQ617" i="2" s="1"/>
  <c r="CB617" i="2"/>
  <c r="CE617" i="2"/>
  <c r="CI617" i="2"/>
  <c r="CV617" i="2"/>
  <c r="CW617" i="2"/>
  <c r="CY617" i="2"/>
  <c r="DH617" i="2"/>
  <c r="I618" i="2"/>
  <c r="J618" i="2" s="1"/>
  <c r="R618" i="2"/>
  <c r="S618" i="2"/>
  <c r="U618" i="2"/>
  <c r="CW618" i="2" s="1"/>
  <c r="W618" i="2"/>
  <c r="Z618" i="2" s="1"/>
  <c r="Y618" i="2"/>
  <c r="CF618" i="2" s="1"/>
  <c r="AA618" i="2"/>
  <c r="AG618" i="2"/>
  <c r="AI618" i="2" s="1"/>
  <c r="AH618" i="2"/>
  <c r="AK618" i="2"/>
  <c r="AM618" i="2"/>
  <c r="AO618" i="2"/>
  <c r="AP618" i="2"/>
  <c r="AV618" i="2"/>
  <c r="BG618" i="2"/>
  <c r="BH618" i="2"/>
  <c r="BI618" i="2" s="1"/>
  <c r="BJ618" i="2"/>
  <c r="BK618" i="2"/>
  <c r="BL618" i="2"/>
  <c r="BN618" i="2"/>
  <c r="BO618" i="2"/>
  <c r="BQ618" i="2" s="1"/>
  <c r="BP618" i="2"/>
  <c r="CB618" i="2"/>
  <c r="CE618" i="2"/>
  <c r="CG618" i="2"/>
  <c r="CI618" i="2"/>
  <c r="CV618" i="2"/>
  <c r="CY618" i="2"/>
  <c r="DH618" i="2"/>
  <c r="I619" i="2"/>
  <c r="J619" i="2" s="1"/>
  <c r="R619" i="2"/>
  <c r="S619" i="2"/>
  <c r="U619" i="2"/>
  <c r="CX619" i="2" s="1"/>
  <c r="W619" i="2"/>
  <c r="Y619" i="2"/>
  <c r="CG619" i="2" s="1"/>
  <c r="AA619" i="2"/>
  <c r="AG619" i="2"/>
  <c r="AH619" i="2"/>
  <c r="AI619" i="2" s="1"/>
  <c r="AK619" i="2"/>
  <c r="AM619" i="2"/>
  <c r="AO619" i="2"/>
  <c r="AP619" i="2"/>
  <c r="AV619" i="2"/>
  <c r="BG619" i="2"/>
  <c r="BH619" i="2"/>
  <c r="BJ619" i="2" s="1"/>
  <c r="BK619" i="2"/>
  <c r="BL619" i="2"/>
  <c r="BM619" i="2"/>
  <c r="BN619" i="2"/>
  <c r="BO619" i="2"/>
  <c r="BP619" i="2"/>
  <c r="BQ619" i="2" s="1"/>
  <c r="CB619" i="2"/>
  <c r="CE619" i="2"/>
  <c r="CI619" i="2"/>
  <c r="CV619" i="2"/>
  <c r="CW619" i="2"/>
  <c r="CY619" i="2"/>
  <c r="DH619" i="2"/>
  <c r="I620" i="2"/>
  <c r="J620" i="2" s="1"/>
  <c r="R620" i="2"/>
  <c r="S620" i="2"/>
  <c r="U620" i="2"/>
  <c r="CW620" i="2" s="1"/>
  <c r="W620" i="2"/>
  <c r="Z620" i="2" s="1"/>
  <c r="Y620" i="2"/>
  <c r="CF620" i="2" s="1"/>
  <c r="AA620" i="2"/>
  <c r="AG620" i="2"/>
  <c r="AI620" i="2" s="1"/>
  <c r="AH620" i="2"/>
  <c r="AK620" i="2"/>
  <c r="AM620" i="2"/>
  <c r="AO620" i="2"/>
  <c r="AP620" i="2"/>
  <c r="AV620" i="2"/>
  <c r="BG620" i="2"/>
  <c r="BH620" i="2"/>
  <c r="BI620" i="2" s="1"/>
  <c r="BJ620" i="2"/>
  <c r="BK620" i="2"/>
  <c r="BL620" i="2"/>
  <c r="BN620" i="2"/>
  <c r="BO620" i="2"/>
  <c r="BQ620" i="2" s="1"/>
  <c r="BP620" i="2"/>
  <c r="CB620" i="2"/>
  <c r="CE620" i="2"/>
  <c r="CG620" i="2"/>
  <c r="CI620" i="2"/>
  <c r="CV620" i="2"/>
  <c r="CY620" i="2"/>
  <c r="DH620" i="2"/>
  <c r="I621" i="2"/>
  <c r="J621" i="2" s="1"/>
  <c r="R621" i="2"/>
  <c r="S621" i="2"/>
  <c r="U621" i="2"/>
  <c r="CX621" i="2" s="1"/>
  <c r="W621" i="2"/>
  <c r="Y621" i="2"/>
  <c r="CG621" i="2" s="1"/>
  <c r="AA621" i="2"/>
  <c r="AG621" i="2"/>
  <c r="AH621" i="2"/>
  <c r="AI621" i="2" s="1"/>
  <c r="AK621" i="2"/>
  <c r="AM621" i="2"/>
  <c r="AO621" i="2"/>
  <c r="AP621" i="2"/>
  <c r="AV621" i="2"/>
  <c r="BG621" i="2"/>
  <c r="BH621" i="2"/>
  <c r="BJ621" i="2" s="1"/>
  <c r="BK621" i="2"/>
  <c r="BL621" i="2"/>
  <c r="BM621" i="2"/>
  <c r="BN621" i="2"/>
  <c r="BO621" i="2"/>
  <c r="BP621" i="2"/>
  <c r="BQ621" i="2" s="1"/>
  <c r="CB621" i="2"/>
  <c r="CE621" i="2"/>
  <c r="CI621" i="2"/>
  <c r="CV621" i="2"/>
  <c r="CW621" i="2"/>
  <c r="CY621" i="2"/>
  <c r="DH621" i="2"/>
  <c r="I622" i="2"/>
  <c r="J622" i="2" s="1"/>
  <c r="R622" i="2"/>
  <c r="S622" i="2"/>
  <c r="U622" i="2"/>
  <c r="CW622" i="2" s="1"/>
  <c r="W622" i="2"/>
  <c r="Z622" i="2" s="1"/>
  <c r="Y622" i="2"/>
  <c r="CF622" i="2" s="1"/>
  <c r="AA622" i="2"/>
  <c r="AG622" i="2"/>
  <c r="AI622" i="2" s="1"/>
  <c r="AH622" i="2"/>
  <c r="AK622" i="2"/>
  <c r="AM622" i="2"/>
  <c r="AO622" i="2"/>
  <c r="AP622" i="2"/>
  <c r="AV622" i="2"/>
  <c r="BG622" i="2"/>
  <c r="BH622" i="2"/>
  <c r="BI622" i="2" s="1"/>
  <c r="BJ622" i="2"/>
  <c r="BK622" i="2"/>
  <c r="BL622" i="2"/>
  <c r="BN622" i="2"/>
  <c r="BO622" i="2"/>
  <c r="BQ622" i="2" s="1"/>
  <c r="BP622" i="2"/>
  <c r="CB622" i="2"/>
  <c r="CE622" i="2"/>
  <c r="CG622" i="2"/>
  <c r="CI622" i="2"/>
  <c r="CV622" i="2"/>
  <c r="CY622" i="2"/>
  <c r="DH622" i="2"/>
  <c r="I623" i="2"/>
  <c r="J623" i="2" s="1"/>
  <c r="R623" i="2"/>
  <c r="S623" i="2"/>
  <c r="U623" i="2"/>
  <c r="CX623" i="2" s="1"/>
  <c r="W623" i="2"/>
  <c r="Y623" i="2"/>
  <c r="CG623" i="2" s="1"/>
  <c r="AA623" i="2"/>
  <c r="AG623" i="2"/>
  <c r="AH623" i="2"/>
  <c r="AI623" i="2" s="1"/>
  <c r="AK623" i="2"/>
  <c r="AM623" i="2"/>
  <c r="AO623" i="2"/>
  <c r="AP623" i="2"/>
  <c r="AV623" i="2"/>
  <c r="BG623" i="2"/>
  <c r="BH623" i="2"/>
  <c r="BJ623" i="2" s="1"/>
  <c r="BK623" i="2"/>
  <c r="BL623" i="2"/>
  <c r="BM623" i="2"/>
  <c r="BN623" i="2"/>
  <c r="BO623" i="2"/>
  <c r="BP623" i="2"/>
  <c r="BQ623" i="2" s="1"/>
  <c r="CB623" i="2"/>
  <c r="CE623" i="2"/>
  <c r="CI623" i="2"/>
  <c r="CV623" i="2"/>
  <c r="CW623" i="2"/>
  <c r="CY623" i="2"/>
  <c r="DH623" i="2"/>
  <c r="I624" i="2"/>
  <c r="J624" i="2" s="1"/>
  <c r="R624" i="2"/>
  <c r="S624" i="2"/>
  <c r="U624" i="2"/>
  <c r="CW624" i="2" s="1"/>
  <c r="W624" i="2"/>
  <c r="Z624" i="2" s="1"/>
  <c r="Y624" i="2"/>
  <c r="CF624" i="2" s="1"/>
  <c r="AA624" i="2"/>
  <c r="AG624" i="2"/>
  <c r="AI624" i="2" s="1"/>
  <c r="AH624" i="2"/>
  <c r="AK624" i="2"/>
  <c r="AM624" i="2"/>
  <c r="AO624" i="2"/>
  <c r="AP624" i="2"/>
  <c r="AV624" i="2"/>
  <c r="BG624" i="2"/>
  <c r="BH624" i="2"/>
  <c r="BI624" i="2" s="1"/>
  <c r="BJ624" i="2"/>
  <c r="BK624" i="2"/>
  <c r="BL624" i="2"/>
  <c r="BN624" i="2"/>
  <c r="BO624" i="2"/>
  <c r="BQ624" i="2" s="1"/>
  <c r="BP624" i="2"/>
  <c r="CB624" i="2"/>
  <c r="CE624" i="2"/>
  <c r="CG624" i="2"/>
  <c r="CI624" i="2"/>
  <c r="CV624" i="2"/>
  <c r="CY624" i="2"/>
  <c r="DH624" i="2"/>
  <c r="I625" i="2"/>
  <c r="J625" i="2" s="1"/>
  <c r="R625" i="2"/>
  <c r="S625" i="2"/>
  <c r="U625" i="2"/>
  <c r="CX625" i="2" s="1"/>
  <c r="W625" i="2"/>
  <c r="Y625" i="2"/>
  <c r="CG625" i="2" s="1"/>
  <c r="AA625" i="2"/>
  <c r="AG625" i="2"/>
  <c r="AH625" i="2"/>
  <c r="AI625" i="2" s="1"/>
  <c r="AK625" i="2"/>
  <c r="AM625" i="2"/>
  <c r="AO625" i="2"/>
  <c r="AP625" i="2"/>
  <c r="AV625" i="2"/>
  <c r="BG625" i="2"/>
  <c r="BH625" i="2"/>
  <c r="BJ625" i="2" s="1"/>
  <c r="BK625" i="2"/>
  <c r="BL625" i="2"/>
  <c r="BM625" i="2"/>
  <c r="BN625" i="2"/>
  <c r="BO625" i="2"/>
  <c r="BP625" i="2"/>
  <c r="BQ625" i="2" s="1"/>
  <c r="CB625" i="2"/>
  <c r="CE625" i="2"/>
  <c r="CI625" i="2"/>
  <c r="CV625" i="2"/>
  <c r="CW625" i="2"/>
  <c r="CY625" i="2"/>
  <c r="DH625" i="2"/>
  <c r="I626" i="2"/>
  <c r="J626" i="2" s="1"/>
  <c r="R626" i="2"/>
  <c r="S626" i="2"/>
  <c r="U626" i="2"/>
  <c r="CW626" i="2" s="1"/>
  <c r="W626" i="2"/>
  <c r="Z626" i="2" s="1"/>
  <c r="Y626" i="2"/>
  <c r="CF626" i="2" s="1"/>
  <c r="AA626" i="2"/>
  <c r="AG626" i="2"/>
  <c r="AI626" i="2" s="1"/>
  <c r="AH626" i="2"/>
  <c r="AK626" i="2"/>
  <c r="AM626" i="2"/>
  <c r="AO626" i="2"/>
  <c r="AP626" i="2"/>
  <c r="AV626" i="2"/>
  <c r="BG626" i="2"/>
  <c r="BH626" i="2"/>
  <c r="BI626" i="2" s="1"/>
  <c r="BJ626" i="2"/>
  <c r="BK626" i="2"/>
  <c r="BL626" i="2"/>
  <c r="BN626" i="2"/>
  <c r="BO626" i="2"/>
  <c r="BQ626" i="2" s="1"/>
  <c r="BP626" i="2"/>
  <c r="CB626" i="2"/>
  <c r="CE626" i="2"/>
  <c r="CG626" i="2"/>
  <c r="CI626" i="2"/>
  <c r="CV626" i="2"/>
  <c r="CY626" i="2"/>
  <c r="DH626" i="2"/>
  <c r="I627" i="2"/>
  <c r="J627" i="2" s="1"/>
  <c r="R627" i="2"/>
  <c r="S627" i="2"/>
  <c r="U627" i="2"/>
  <c r="CX627" i="2" s="1"/>
  <c r="W627" i="2"/>
  <c r="Y627" i="2"/>
  <c r="CG627" i="2" s="1"/>
  <c r="AA627" i="2"/>
  <c r="AG627" i="2"/>
  <c r="AH627" i="2"/>
  <c r="AI627" i="2" s="1"/>
  <c r="AK627" i="2"/>
  <c r="AM627" i="2"/>
  <c r="AO627" i="2"/>
  <c r="AP627" i="2"/>
  <c r="AV627" i="2"/>
  <c r="BG627" i="2"/>
  <c r="BH627" i="2"/>
  <c r="BJ627" i="2" s="1"/>
  <c r="BK627" i="2"/>
  <c r="BL627" i="2"/>
  <c r="BM627" i="2"/>
  <c r="BN627" i="2"/>
  <c r="BO627" i="2"/>
  <c r="BP627" i="2"/>
  <c r="BQ627" i="2" s="1"/>
  <c r="CB627" i="2"/>
  <c r="CE627" i="2"/>
  <c r="CI627" i="2"/>
  <c r="CV627" i="2"/>
  <c r="CW627" i="2"/>
  <c r="CY627" i="2"/>
  <c r="DH627" i="2"/>
  <c r="I628" i="2"/>
  <c r="J628" i="2" s="1"/>
  <c r="R628" i="2"/>
  <c r="S628" i="2"/>
  <c r="U628" i="2"/>
  <c r="CW628" i="2" s="1"/>
  <c r="W628" i="2"/>
  <c r="Z628" i="2" s="1"/>
  <c r="Y628" i="2"/>
  <c r="CF628" i="2" s="1"/>
  <c r="AA628" i="2"/>
  <c r="AG628" i="2"/>
  <c r="AI628" i="2" s="1"/>
  <c r="AH628" i="2"/>
  <c r="AK628" i="2"/>
  <c r="AM628" i="2"/>
  <c r="AO628" i="2"/>
  <c r="AP628" i="2"/>
  <c r="AV628" i="2"/>
  <c r="BG628" i="2"/>
  <c r="BH628" i="2"/>
  <c r="BI628" i="2" s="1"/>
  <c r="BJ628" i="2"/>
  <c r="BK628" i="2"/>
  <c r="BL628" i="2"/>
  <c r="BN628" i="2"/>
  <c r="BO628" i="2"/>
  <c r="BQ628" i="2" s="1"/>
  <c r="BP628" i="2"/>
  <c r="CB628" i="2"/>
  <c r="CE628" i="2"/>
  <c r="CG628" i="2"/>
  <c r="CI628" i="2"/>
  <c r="CV628" i="2"/>
  <c r="CY628" i="2"/>
  <c r="DH628" i="2"/>
  <c r="I629" i="2"/>
  <c r="J629" i="2" s="1"/>
  <c r="R629" i="2"/>
  <c r="S629" i="2"/>
  <c r="U629" i="2"/>
  <c r="CX629" i="2" s="1"/>
  <c r="W629" i="2"/>
  <c r="Y629" i="2"/>
  <c r="CG629" i="2" s="1"/>
  <c r="AA629" i="2"/>
  <c r="AG629" i="2"/>
  <c r="AH629" i="2"/>
  <c r="AI629" i="2" s="1"/>
  <c r="AK629" i="2"/>
  <c r="AM629" i="2"/>
  <c r="AO629" i="2"/>
  <c r="AP629" i="2"/>
  <c r="AV629" i="2"/>
  <c r="BG629" i="2"/>
  <c r="BH629" i="2"/>
  <c r="BJ629" i="2" s="1"/>
  <c r="BK629" i="2"/>
  <c r="BL629" i="2"/>
  <c r="BM629" i="2"/>
  <c r="BN629" i="2"/>
  <c r="BO629" i="2"/>
  <c r="BP629" i="2"/>
  <c r="BQ629" i="2" s="1"/>
  <c r="CB629" i="2"/>
  <c r="CE629" i="2"/>
  <c r="CI629" i="2"/>
  <c r="CV629" i="2"/>
  <c r="CW629" i="2"/>
  <c r="CY629" i="2"/>
  <c r="DH629" i="2"/>
  <c r="I630" i="2"/>
  <c r="J630" i="2" s="1"/>
  <c r="R630" i="2"/>
  <c r="S630" i="2"/>
  <c r="U630" i="2"/>
  <c r="CW630" i="2" s="1"/>
  <c r="W630" i="2"/>
  <c r="Z630" i="2" s="1"/>
  <c r="Y630" i="2"/>
  <c r="CF630" i="2" s="1"/>
  <c r="AA630" i="2"/>
  <c r="AG630" i="2"/>
  <c r="AI630" i="2" s="1"/>
  <c r="AH630" i="2"/>
  <c r="AK630" i="2"/>
  <c r="AM630" i="2"/>
  <c r="AO630" i="2"/>
  <c r="AP630" i="2"/>
  <c r="AV630" i="2"/>
  <c r="BG630" i="2"/>
  <c r="BH630" i="2"/>
  <c r="BI630" i="2" s="1"/>
  <c r="BJ630" i="2"/>
  <c r="BK630" i="2"/>
  <c r="BL630" i="2"/>
  <c r="BN630" i="2"/>
  <c r="BO630" i="2"/>
  <c r="BQ630" i="2" s="1"/>
  <c r="BP630" i="2"/>
  <c r="CB630" i="2"/>
  <c r="CE630" i="2"/>
  <c r="CG630" i="2"/>
  <c r="CI630" i="2"/>
  <c r="CV630" i="2"/>
  <c r="CY630" i="2"/>
  <c r="DH630" i="2"/>
  <c r="I631" i="2"/>
  <c r="J631" i="2" s="1"/>
  <c r="R631" i="2"/>
  <c r="S631" i="2"/>
  <c r="U631" i="2"/>
  <c r="CX631" i="2" s="1"/>
  <c r="W631" i="2"/>
  <c r="Y631" i="2"/>
  <c r="CG631" i="2" s="1"/>
  <c r="AA631" i="2"/>
  <c r="AG631" i="2"/>
  <c r="AH631" i="2"/>
  <c r="AI631" i="2" s="1"/>
  <c r="AK631" i="2"/>
  <c r="AM631" i="2"/>
  <c r="AO631" i="2"/>
  <c r="AP631" i="2"/>
  <c r="AV631" i="2"/>
  <c r="BG631" i="2"/>
  <c r="BH631" i="2"/>
  <c r="BJ631" i="2" s="1"/>
  <c r="BK631" i="2"/>
  <c r="BL631" i="2"/>
  <c r="BM631" i="2"/>
  <c r="BN631" i="2"/>
  <c r="BO631" i="2"/>
  <c r="BP631" i="2"/>
  <c r="BQ631" i="2" s="1"/>
  <c r="CB631" i="2"/>
  <c r="CE631" i="2"/>
  <c r="CI631" i="2"/>
  <c r="CV631" i="2"/>
  <c r="CW631" i="2"/>
  <c r="CY631" i="2"/>
  <c r="DH631" i="2"/>
  <c r="I632" i="2"/>
  <c r="J632" i="2" s="1"/>
  <c r="R632" i="2"/>
  <c r="S632" i="2"/>
  <c r="U632" i="2"/>
  <c r="CW632" i="2" s="1"/>
  <c r="W632" i="2"/>
  <c r="Z632" i="2" s="1"/>
  <c r="Y632" i="2"/>
  <c r="CF632" i="2" s="1"/>
  <c r="AA632" i="2"/>
  <c r="AG632" i="2"/>
  <c r="AI632" i="2" s="1"/>
  <c r="AH632" i="2"/>
  <c r="AK632" i="2"/>
  <c r="AM632" i="2"/>
  <c r="AO632" i="2"/>
  <c r="AP632" i="2"/>
  <c r="AV632" i="2"/>
  <c r="BG632" i="2"/>
  <c r="BH632" i="2"/>
  <c r="BI632" i="2" s="1"/>
  <c r="BJ632" i="2"/>
  <c r="BK632" i="2"/>
  <c r="BL632" i="2"/>
  <c r="BN632" i="2"/>
  <c r="BO632" i="2"/>
  <c r="BQ632" i="2" s="1"/>
  <c r="BP632" i="2"/>
  <c r="CB632" i="2"/>
  <c r="CE632" i="2"/>
  <c r="CG632" i="2"/>
  <c r="CI632" i="2"/>
  <c r="CV632" i="2"/>
  <c r="CY632" i="2"/>
  <c r="DH632" i="2"/>
  <c r="I633" i="2"/>
  <c r="J633" i="2" s="1"/>
  <c r="R633" i="2"/>
  <c r="S633" i="2"/>
  <c r="U633" i="2"/>
  <c r="CX633" i="2" s="1"/>
  <c r="W633" i="2"/>
  <c r="Y633" i="2"/>
  <c r="CG633" i="2" s="1"/>
  <c r="AA633" i="2"/>
  <c r="AG633" i="2"/>
  <c r="AH633" i="2"/>
  <c r="AI633" i="2" s="1"/>
  <c r="AK633" i="2"/>
  <c r="AM633" i="2"/>
  <c r="AO633" i="2"/>
  <c r="AP633" i="2"/>
  <c r="AV633" i="2"/>
  <c r="BG633" i="2"/>
  <c r="BH633" i="2"/>
  <c r="BJ633" i="2" s="1"/>
  <c r="BK633" i="2"/>
  <c r="BL633" i="2"/>
  <c r="BM633" i="2"/>
  <c r="BN633" i="2"/>
  <c r="BO633" i="2"/>
  <c r="BP633" i="2"/>
  <c r="BQ633" i="2" s="1"/>
  <c r="CB633" i="2"/>
  <c r="CE633" i="2"/>
  <c r="CI633" i="2"/>
  <c r="CV633" i="2"/>
  <c r="CW633" i="2"/>
  <c r="CY633" i="2"/>
  <c r="DH633" i="2"/>
  <c r="I634" i="2"/>
  <c r="J634" i="2" s="1"/>
  <c r="R634" i="2"/>
  <c r="S634" i="2"/>
  <c r="U634" i="2"/>
  <c r="CW634" i="2" s="1"/>
  <c r="W634" i="2"/>
  <c r="Z634" i="2" s="1"/>
  <c r="Y634" i="2"/>
  <c r="CF634" i="2" s="1"/>
  <c r="AA634" i="2"/>
  <c r="AG634" i="2"/>
  <c r="AI634" i="2" s="1"/>
  <c r="AH634" i="2"/>
  <c r="AK634" i="2"/>
  <c r="AM634" i="2"/>
  <c r="AO634" i="2"/>
  <c r="AP634" i="2"/>
  <c r="AV634" i="2"/>
  <c r="BG634" i="2"/>
  <c r="BH634" i="2"/>
  <c r="BI634" i="2" s="1"/>
  <c r="BJ634" i="2"/>
  <c r="BK634" i="2"/>
  <c r="BL634" i="2"/>
  <c r="BN634" i="2"/>
  <c r="BO634" i="2"/>
  <c r="BQ634" i="2" s="1"/>
  <c r="BP634" i="2"/>
  <c r="CB634" i="2"/>
  <c r="CE634" i="2"/>
  <c r="CG634" i="2"/>
  <c r="CI634" i="2"/>
  <c r="CV634" i="2"/>
  <c r="CY634" i="2"/>
  <c r="DH634" i="2"/>
  <c r="I635" i="2"/>
  <c r="J635" i="2" s="1"/>
  <c r="R635" i="2"/>
  <c r="S635" i="2"/>
  <c r="U635" i="2"/>
  <c r="CX635" i="2" s="1"/>
  <c r="W635" i="2"/>
  <c r="Y635" i="2"/>
  <c r="CG635" i="2" s="1"/>
  <c r="AA635" i="2"/>
  <c r="AG635" i="2"/>
  <c r="AH635" i="2"/>
  <c r="AI635" i="2" s="1"/>
  <c r="AK635" i="2"/>
  <c r="AM635" i="2"/>
  <c r="AO635" i="2"/>
  <c r="AP635" i="2"/>
  <c r="AV635" i="2"/>
  <c r="BG635" i="2"/>
  <c r="BH635" i="2"/>
  <c r="BJ635" i="2" s="1"/>
  <c r="BK635" i="2"/>
  <c r="BL635" i="2"/>
  <c r="BM635" i="2"/>
  <c r="BN635" i="2"/>
  <c r="BO635" i="2"/>
  <c r="BP635" i="2"/>
  <c r="BQ635" i="2" s="1"/>
  <c r="CB635" i="2"/>
  <c r="CE635" i="2"/>
  <c r="CI635" i="2"/>
  <c r="CV635" i="2"/>
  <c r="CW635" i="2"/>
  <c r="CY635" i="2"/>
  <c r="DH635" i="2"/>
  <c r="I636" i="2"/>
  <c r="J636" i="2" s="1"/>
  <c r="R636" i="2"/>
  <c r="S636" i="2"/>
  <c r="U636" i="2"/>
  <c r="CW636" i="2" s="1"/>
  <c r="W636" i="2"/>
  <c r="Z636" i="2" s="1"/>
  <c r="Y636" i="2"/>
  <c r="CF636" i="2" s="1"/>
  <c r="AA636" i="2"/>
  <c r="AG636" i="2"/>
  <c r="AI636" i="2" s="1"/>
  <c r="AH636" i="2"/>
  <c r="AK636" i="2"/>
  <c r="AM636" i="2"/>
  <c r="AO636" i="2"/>
  <c r="AP636" i="2"/>
  <c r="AV636" i="2"/>
  <c r="BG636" i="2"/>
  <c r="BH636" i="2"/>
  <c r="BI636" i="2" s="1"/>
  <c r="BJ636" i="2"/>
  <c r="BK636" i="2"/>
  <c r="BL636" i="2"/>
  <c r="BN636" i="2"/>
  <c r="BO636" i="2"/>
  <c r="BQ636" i="2" s="1"/>
  <c r="BP636" i="2"/>
  <c r="CB636" i="2"/>
  <c r="CE636" i="2"/>
  <c r="CG636" i="2"/>
  <c r="CI636" i="2"/>
  <c r="CV636" i="2"/>
  <c r="CY636" i="2"/>
  <c r="DH636" i="2"/>
  <c r="I637" i="2"/>
  <c r="J637" i="2" s="1"/>
  <c r="R637" i="2"/>
  <c r="S637" i="2"/>
  <c r="U637" i="2"/>
  <c r="CX637" i="2" s="1"/>
  <c r="W637" i="2"/>
  <c r="Y637" i="2"/>
  <c r="CG637" i="2" s="1"/>
  <c r="AA637" i="2"/>
  <c r="AG637" i="2"/>
  <c r="AH637" i="2"/>
  <c r="AI637" i="2" s="1"/>
  <c r="AK637" i="2"/>
  <c r="AM637" i="2"/>
  <c r="AO637" i="2"/>
  <c r="AP637" i="2"/>
  <c r="AV637" i="2"/>
  <c r="BG637" i="2"/>
  <c r="BH637" i="2"/>
  <c r="BJ637" i="2" s="1"/>
  <c r="BK637" i="2"/>
  <c r="BL637" i="2"/>
  <c r="BM637" i="2"/>
  <c r="BN637" i="2"/>
  <c r="BO637" i="2"/>
  <c r="BP637" i="2"/>
  <c r="BQ637" i="2" s="1"/>
  <c r="CB637" i="2"/>
  <c r="CE637" i="2"/>
  <c r="CI637" i="2"/>
  <c r="CV637" i="2"/>
  <c r="CW637" i="2"/>
  <c r="CY637" i="2"/>
  <c r="DH637" i="2"/>
  <c r="I638" i="2"/>
  <c r="J638" i="2" s="1"/>
  <c r="R638" i="2"/>
  <c r="S638" i="2"/>
  <c r="U638" i="2"/>
  <c r="CW638" i="2" s="1"/>
  <c r="W638" i="2"/>
  <c r="Z638" i="2" s="1"/>
  <c r="Y638" i="2"/>
  <c r="CF638" i="2" s="1"/>
  <c r="AA638" i="2"/>
  <c r="AG638" i="2"/>
  <c r="AI638" i="2" s="1"/>
  <c r="AH638" i="2"/>
  <c r="AK638" i="2"/>
  <c r="AM638" i="2"/>
  <c r="AO638" i="2"/>
  <c r="AP638" i="2"/>
  <c r="AV638" i="2"/>
  <c r="BG638" i="2"/>
  <c r="BH638" i="2"/>
  <c r="BI638" i="2" s="1"/>
  <c r="BJ638" i="2"/>
  <c r="BK638" i="2"/>
  <c r="BL638" i="2"/>
  <c r="BN638" i="2"/>
  <c r="BO638" i="2"/>
  <c r="BQ638" i="2" s="1"/>
  <c r="BP638" i="2"/>
  <c r="CB638" i="2"/>
  <c r="CE638" i="2"/>
  <c r="CG638" i="2"/>
  <c r="CI638" i="2"/>
  <c r="CV638" i="2"/>
  <c r="CY638" i="2"/>
  <c r="DH638" i="2"/>
  <c r="I639" i="2"/>
  <c r="J639" i="2" s="1"/>
  <c r="R639" i="2"/>
  <c r="S639" i="2"/>
  <c r="U639" i="2"/>
  <c r="CX639" i="2" s="1"/>
  <c r="W639" i="2"/>
  <c r="Y639" i="2"/>
  <c r="CG639" i="2" s="1"/>
  <c r="AA639" i="2"/>
  <c r="AG639" i="2"/>
  <c r="AH639" i="2"/>
  <c r="AI639" i="2" s="1"/>
  <c r="AK639" i="2"/>
  <c r="AM639" i="2"/>
  <c r="AO639" i="2"/>
  <c r="AP639" i="2"/>
  <c r="AV639" i="2"/>
  <c r="BG639" i="2"/>
  <c r="BH639" i="2"/>
  <c r="BJ639" i="2" s="1"/>
  <c r="BK639" i="2"/>
  <c r="BL639" i="2"/>
  <c r="BM639" i="2"/>
  <c r="BN639" i="2"/>
  <c r="BO639" i="2"/>
  <c r="BP639" i="2"/>
  <c r="BQ639" i="2" s="1"/>
  <c r="CB639" i="2"/>
  <c r="CE639" i="2"/>
  <c r="CI639" i="2"/>
  <c r="CV639" i="2"/>
  <c r="CW639" i="2"/>
  <c r="CY639" i="2"/>
  <c r="DH639" i="2"/>
  <c r="I640" i="2"/>
  <c r="J640" i="2" s="1"/>
  <c r="R640" i="2"/>
  <c r="S640" i="2"/>
  <c r="U640" i="2"/>
  <c r="CW640" i="2" s="1"/>
  <c r="W640" i="2"/>
  <c r="Z640" i="2" s="1"/>
  <c r="Y640" i="2"/>
  <c r="CF640" i="2" s="1"/>
  <c r="AA640" i="2"/>
  <c r="AG640" i="2"/>
  <c r="AI640" i="2" s="1"/>
  <c r="AH640" i="2"/>
  <c r="AK640" i="2"/>
  <c r="AM640" i="2"/>
  <c r="AO640" i="2"/>
  <c r="AP640" i="2"/>
  <c r="AV640" i="2"/>
  <c r="BG640" i="2"/>
  <c r="BH640" i="2"/>
  <c r="BI640" i="2" s="1"/>
  <c r="BJ640" i="2"/>
  <c r="BK640" i="2"/>
  <c r="BL640" i="2"/>
  <c r="BN640" i="2"/>
  <c r="BO640" i="2"/>
  <c r="BQ640" i="2" s="1"/>
  <c r="BP640" i="2"/>
  <c r="CB640" i="2"/>
  <c r="CE640" i="2"/>
  <c r="CG640" i="2"/>
  <c r="CI640" i="2"/>
  <c r="CV640" i="2"/>
  <c r="CY640" i="2"/>
  <c r="DH640" i="2"/>
  <c r="I641" i="2"/>
  <c r="J641" i="2" s="1"/>
  <c r="R641" i="2"/>
  <c r="S641" i="2"/>
  <c r="U641" i="2"/>
  <c r="CX641" i="2" s="1"/>
  <c r="W641" i="2"/>
  <c r="Y641" i="2"/>
  <c r="CG641" i="2" s="1"/>
  <c r="AA641" i="2"/>
  <c r="AG641" i="2"/>
  <c r="AH641" i="2"/>
  <c r="AI641" i="2" s="1"/>
  <c r="AK641" i="2"/>
  <c r="AM641" i="2"/>
  <c r="AO641" i="2"/>
  <c r="AP641" i="2"/>
  <c r="AV641" i="2"/>
  <c r="BG641" i="2"/>
  <c r="BH641" i="2"/>
  <c r="BJ641" i="2" s="1"/>
  <c r="BK641" i="2"/>
  <c r="BL641" i="2"/>
  <c r="BM641" i="2"/>
  <c r="BN641" i="2"/>
  <c r="BO641" i="2"/>
  <c r="BP641" i="2"/>
  <c r="BQ641" i="2" s="1"/>
  <c r="CB641" i="2"/>
  <c r="CE641" i="2"/>
  <c r="CI641" i="2"/>
  <c r="CV641" i="2"/>
  <c r="CW641" i="2"/>
  <c r="CY641" i="2"/>
  <c r="DH641" i="2"/>
  <c r="I642" i="2"/>
  <c r="J642" i="2" s="1"/>
  <c r="R642" i="2"/>
  <c r="S642" i="2"/>
  <c r="U642" i="2"/>
  <c r="CW642" i="2" s="1"/>
  <c r="W642" i="2"/>
  <c r="Z642" i="2" s="1"/>
  <c r="Y642" i="2"/>
  <c r="CF642" i="2" s="1"/>
  <c r="AA642" i="2"/>
  <c r="AG642" i="2"/>
  <c r="AI642" i="2" s="1"/>
  <c r="AH642" i="2"/>
  <c r="AK642" i="2"/>
  <c r="AM642" i="2"/>
  <c r="AO642" i="2"/>
  <c r="AP642" i="2"/>
  <c r="AV642" i="2"/>
  <c r="BG642" i="2"/>
  <c r="BH642" i="2"/>
  <c r="BI642" i="2" s="1"/>
  <c r="BJ642" i="2"/>
  <c r="BK642" i="2"/>
  <c r="BL642" i="2"/>
  <c r="BN642" i="2"/>
  <c r="BO642" i="2"/>
  <c r="BQ642" i="2" s="1"/>
  <c r="BP642" i="2"/>
  <c r="CB642" i="2"/>
  <c r="CE642" i="2"/>
  <c r="CG642" i="2"/>
  <c r="CI642" i="2"/>
  <c r="CV642" i="2"/>
  <c r="CY642" i="2"/>
  <c r="DH642" i="2"/>
  <c r="I643" i="2"/>
  <c r="J643" i="2" s="1"/>
  <c r="R643" i="2"/>
  <c r="S643" i="2"/>
  <c r="U643" i="2"/>
  <c r="CX643" i="2" s="1"/>
  <c r="W643" i="2"/>
  <c r="Y643" i="2"/>
  <c r="CG643" i="2" s="1"/>
  <c r="AA643" i="2"/>
  <c r="AG643" i="2"/>
  <c r="AH643" i="2"/>
  <c r="AI643" i="2" s="1"/>
  <c r="AK643" i="2"/>
  <c r="AM643" i="2"/>
  <c r="AO643" i="2"/>
  <c r="AP643" i="2"/>
  <c r="AV643" i="2"/>
  <c r="BG643" i="2"/>
  <c r="BH643" i="2"/>
  <c r="BJ643" i="2" s="1"/>
  <c r="BK643" i="2"/>
  <c r="BL643" i="2"/>
  <c r="BM643" i="2"/>
  <c r="BN643" i="2"/>
  <c r="BO643" i="2"/>
  <c r="BP643" i="2"/>
  <c r="BQ643" i="2" s="1"/>
  <c r="CB643" i="2"/>
  <c r="CE643" i="2"/>
  <c r="CI643" i="2"/>
  <c r="CV643" i="2"/>
  <c r="CW643" i="2"/>
  <c r="CY643" i="2"/>
  <c r="DH643" i="2"/>
  <c r="I644" i="2"/>
  <c r="J644" i="2" s="1"/>
  <c r="R644" i="2"/>
  <c r="S644" i="2"/>
  <c r="U644" i="2"/>
  <c r="CW644" i="2" s="1"/>
  <c r="W644" i="2"/>
  <c r="Z644" i="2" s="1"/>
  <c r="Y644" i="2"/>
  <c r="CF644" i="2" s="1"/>
  <c r="AA644" i="2"/>
  <c r="AG644" i="2"/>
  <c r="AI644" i="2" s="1"/>
  <c r="AH644" i="2"/>
  <c r="AK644" i="2"/>
  <c r="AM644" i="2"/>
  <c r="AO644" i="2"/>
  <c r="AP644" i="2"/>
  <c r="AV644" i="2"/>
  <c r="BG644" i="2"/>
  <c r="BH644" i="2"/>
  <c r="BI644" i="2" s="1"/>
  <c r="BJ644" i="2"/>
  <c r="BK644" i="2"/>
  <c r="BL644" i="2"/>
  <c r="BN644" i="2"/>
  <c r="BO644" i="2"/>
  <c r="BQ644" i="2" s="1"/>
  <c r="BP644" i="2"/>
  <c r="CB644" i="2"/>
  <c r="CE644" i="2"/>
  <c r="CG644" i="2"/>
  <c r="CI644" i="2"/>
  <c r="CV644" i="2"/>
  <c r="CY644" i="2"/>
  <c r="DH644" i="2"/>
  <c r="I645" i="2"/>
  <c r="J645" i="2" s="1"/>
  <c r="R645" i="2"/>
  <c r="S645" i="2"/>
  <c r="U645" i="2"/>
  <c r="CX645" i="2" s="1"/>
  <c r="W645" i="2"/>
  <c r="Y645" i="2"/>
  <c r="CG645" i="2" s="1"/>
  <c r="AA645" i="2"/>
  <c r="AG645" i="2"/>
  <c r="AH645" i="2"/>
  <c r="AI645" i="2" s="1"/>
  <c r="AK645" i="2"/>
  <c r="AM645" i="2"/>
  <c r="AO645" i="2"/>
  <c r="AP645" i="2"/>
  <c r="AV645" i="2"/>
  <c r="BG645" i="2"/>
  <c r="BH645" i="2"/>
  <c r="BJ645" i="2" s="1"/>
  <c r="BK645" i="2"/>
  <c r="BL645" i="2"/>
  <c r="BM645" i="2"/>
  <c r="BN645" i="2"/>
  <c r="BO645" i="2"/>
  <c r="BP645" i="2"/>
  <c r="BQ645" i="2" s="1"/>
  <c r="CB645" i="2"/>
  <c r="CE645" i="2"/>
  <c r="CI645" i="2"/>
  <c r="CV645" i="2"/>
  <c r="CW645" i="2"/>
  <c r="CY645" i="2"/>
  <c r="DH645" i="2"/>
  <c r="I646" i="2"/>
  <c r="J646" i="2" s="1"/>
  <c r="R646" i="2"/>
  <c r="S646" i="2"/>
  <c r="U646" i="2"/>
  <c r="CW646" i="2" s="1"/>
  <c r="W646" i="2"/>
  <c r="Z646" i="2" s="1"/>
  <c r="Y646" i="2"/>
  <c r="CF646" i="2" s="1"/>
  <c r="AA646" i="2"/>
  <c r="AG646" i="2"/>
  <c r="AI646" i="2" s="1"/>
  <c r="AH646" i="2"/>
  <c r="AK646" i="2"/>
  <c r="AM646" i="2"/>
  <c r="AO646" i="2"/>
  <c r="AP646" i="2"/>
  <c r="AV646" i="2"/>
  <c r="BG646" i="2"/>
  <c r="BH646" i="2"/>
  <c r="BI646" i="2" s="1"/>
  <c r="BJ646" i="2"/>
  <c r="BK646" i="2"/>
  <c r="BL646" i="2"/>
  <c r="BN646" i="2"/>
  <c r="BO646" i="2"/>
  <c r="BQ646" i="2" s="1"/>
  <c r="BP646" i="2"/>
  <c r="CB646" i="2"/>
  <c r="CE646" i="2"/>
  <c r="CG646" i="2"/>
  <c r="CI646" i="2"/>
  <c r="CV646" i="2"/>
  <c r="CY646" i="2"/>
  <c r="DH646" i="2"/>
  <c r="I647" i="2"/>
  <c r="J647" i="2" s="1"/>
  <c r="R647" i="2"/>
  <c r="S647" i="2"/>
  <c r="U647" i="2"/>
  <c r="CX647" i="2" s="1"/>
  <c r="W647" i="2"/>
  <c r="Y647" i="2"/>
  <c r="CG647" i="2" s="1"/>
  <c r="AA647" i="2"/>
  <c r="AG647" i="2"/>
  <c r="AH647" i="2"/>
  <c r="AI647" i="2" s="1"/>
  <c r="AK647" i="2"/>
  <c r="AM647" i="2"/>
  <c r="AO647" i="2"/>
  <c r="AP647" i="2"/>
  <c r="AV647" i="2"/>
  <c r="BG647" i="2"/>
  <c r="BH647" i="2"/>
  <c r="BJ647" i="2" s="1"/>
  <c r="BK647" i="2"/>
  <c r="BL647" i="2"/>
  <c r="BM647" i="2"/>
  <c r="BN647" i="2"/>
  <c r="BO647" i="2"/>
  <c r="BP647" i="2"/>
  <c r="BQ647" i="2" s="1"/>
  <c r="CB647" i="2"/>
  <c r="CE647" i="2"/>
  <c r="CI647" i="2"/>
  <c r="CV647" i="2"/>
  <c r="CW647" i="2"/>
  <c r="CY647" i="2"/>
  <c r="DH647" i="2"/>
  <c r="I648" i="2"/>
  <c r="J648" i="2" s="1"/>
  <c r="R648" i="2"/>
  <c r="S648" i="2"/>
  <c r="U648" i="2"/>
  <c r="CW648" i="2" s="1"/>
  <c r="W648" i="2"/>
  <c r="Z648" i="2" s="1"/>
  <c r="Y648" i="2"/>
  <c r="CF648" i="2" s="1"/>
  <c r="AA648" i="2"/>
  <c r="AG648" i="2"/>
  <c r="AI648" i="2" s="1"/>
  <c r="AH648" i="2"/>
  <c r="AK648" i="2"/>
  <c r="AM648" i="2"/>
  <c r="AO648" i="2"/>
  <c r="AP648" i="2"/>
  <c r="AV648" i="2"/>
  <c r="BG648" i="2"/>
  <c r="BH648" i="2"/>
  <c r="BI648" i="2" s="1"/>
  <c r="BJ648" i="2"/>
  <c r="BK648" i="2"/>
  <c r="BL648" i="2"/>
  <c r="BN648" i="2"/>
  <c r="BO648" i="2"/>
  <c r="BQ648" i="2" s="1"/>
  <c r="BP648" i="2"/>
  <c r="CB648" i="2"/>
  <c r="CE648" i="2"/>
  <c r="CG648" i="2"/>
  <c r="CI648" i="2"/>
  <c r="CV648" i="2"/>
  <c r="CY648" i="2"/>
  <c r="DH648" i="2"/>
  <c r="I649" i="2"/>
  <c r="J649" i="2" s="1"/>
  <c r="R649" i="2"/>
  <c r="S649" i="2"/>
  <c r="U649" i="2"/>
  <c r="CX649" i="2" s="1"/>
  <c r="W649" i="2"/>
  <c r="Y649" i="2"/>
  <c r="CG649" i="2" s="1"/>
  <c r="AA649" i="2"/>
  <c r="AG649" i="2"/>
  <c r="AH649" i="2"/>
  <c r="AI649" i="2" s="1"/>
  <c r="AK649" i="2"/>
  <c r="AM649" i="2"/>
  <c r="AO649" i="2"/>
  <c r="AP649" i="2"/>
  <c r="AV649" i="2"/>
  <c r="BG649" i="2"/>
  <c r="BH649" i="2"/>
  <c r="BJ649" i="2" s="1"/>
  <c r="BK649" i="2"/>
  <c r="BL649" i="2"/>
  <c r="BM649" i="2"/>
  <c r="BN649" i="2"/>
  <c r="BO649" i="2"/>
  <c r="BP649" i="2"/>
  <c r="BQ649" i="2" s="1"/>
  <c r="CB649" i="2"/>
  <c r="CE649" i="2"/>
  <c r="CI649" i="2"/>
  <c r="CV649" i="2"/>
  <c r="CW649" i="2"/>
  <c r="CY649" i="2"/>
  <c r="DH649" i="2"/>
  <c r="I650" i="2"/>
  <c r="J650" i="2" s="1"/>
  <c r="R650" i="2"/>
  <c r="S650" i="2"/>
  <c r="U650" i="2"/>
  <c r="CW650" i="2" s="1"/>
  <c r="W650" i="2"/>
  <c r="Z650" i="2" s="1"/>
  <c r="Y650" i="2"/>
  <c r="CF650" i="2" s="1"/>
  <c r="AA650" i="2"/>
  <c r="AG650" i="2"/>
  <c r="AI650" i="2" s="1"/>
  <c r="AH650" i="2"/>
  <c r="AK650" i="2"/>
  <c r="AM650" i="2"/>
  <c r="AO650" i="2"/>
  <c r="AP650" i="2"/>
  <c r="AV650" i="2"/>
  <c r="BG650" i="2"/>
  <c r="BH650" i="2"/>
  <c r="BI650" i="2" s="1"/>
  <c r="BJ650" i="2"/>
  <c r="BK650" i="2"/>
  <c r="BL650" i="2"/>
  <c r="BN650" i="2"/>
  <c r="BO650" i="2"/>
  <c r="BQ650" i="2" s="1"/>
  <c r="BP650" i="2"/>
  <c r="CB650" i="2"/>
  <c r="CE650" i="2"/>
  <c r="CG650" i="2"/>
  <c r="CI650" i="2"/>
  <c r="CV650" i="2"/>
  <c r="CY650" i="2"/>
  <c r="DH650" i="2"/>
  <c r="I651" i="2"/>
  <c r="J651" i="2" s="1"/>
  <c r="R651" i="2"/>
  <c r="S651" i="2"/>
  <c r="U651" i="2"/>
  <c r="CX651" i="2" s="1"/>
  <c r="W651" i="2"/>
  <c r="Y651" i="2"/>
  <c r="CG651" i="2" s="1"/>
  <c r="AA651" i="2"/>
  <c r="AG651" i="2"/>
  <c r="AH651" i="2"/>
  <c r="AI651" i="2" s="1"/>
  <c r="AK651" i="2"/>
  <c r="AM651" i="2"/>
  <c r="AO651" i="2"/>
  <c r="AP651" i="2"/>
  <c r="AV651" i="2"/>
  <c r="BG651" i="2"/>
  <c r="BH651" i="2"/>
  <c r="BJ651" i="2" s="1"/>
  <c r="BK651" i="2"/>
  <c r="BL651" i="2"/>
  <c r="BM651" i="2"/>
  <c r="BN651" i="2"/>
  <c r="BO651" i="2"/>
  <c r="BP651" i="2"/>
  <c r="BQ651" i="2" s="1"/>
  <c r="CB651" i="2"/>
  <c r="CE651" i="2"/>
  <c r="CI651" i="2"/>
  <c r="CV651" i="2"/>
  <c r="CW651" i="2"/>
  <c r="CY651" i="2"/>
  <c r="DH651" i="2"/>
  <c r="I652" i="2"/>
  <c r="J652" i="2" s="1"/>
  <c r="R652" i="2"/>
  <c r="S652" i="2"/>
  <c r="U652" i="2"/>
  <c r="CW652" i="2" s="1"/>
  <c r="W652" i="2"/>
  <c r="Z652" i="2" s="1"/>
  <c r="Y652" i="2"/>
  <c r="CF652" i="2" s="1"/>
  <c r="AA652" i="2"/>
  <c r="AG652" i="2"/>
  <c r="AI652" i="2" s="1"/>
  <c r="AH652" i="2"/>
  <c r="AK652" i="2"/>
  <c r="AM652" i="2"/>
  <c r="AO652" i="2"/>
  <c r="AP652" i="2"/>
  <c r="AV652" i="2"/>
  <c r="BG652" i="2"/>
  <c r="BH652" i="2"/>
  <c r="BI652" i="2" s="1"/>
  <c r="BJ652" i="2"/>
  <c r="BK652" i="2"/>
  <c r="BL652" i="2"/>
  <c r="BN652" i="2"/>
  <c r="BO652" i="2"/>
  <c r="BQ652" i="2" s="1"/>
  <c r="BP652" i="2"/>
  <c r="CB652" i="2"/>
  <c r="CE652" i="2"/>
  <c r="CG652" i="2"/>
  <c r="CI652" i="2"/>
  <c r="CV652" i="2"/>
  <c r="CY652" i="2"/>
  <c r="DH652" i="2"/>
  <c r="I653" i="2"/>
  <c r="J653" i="2" s="1"/>
  <c r="R653" i="2"/>
  <c r="S653" i="2"/>
  <c r="U653" i="2"/>
  <c r="CX653" i="2" s="1"/>
  <c r="W653" i="2"/>
  <c r="Y653" i="2"/>
  <c r="CG653" i="2" s="1"/>
  <c r="AA653" i="2"/>
  <c r="AG653" i="2"/>
  <c r="AH653" i="2"/>
  <c r="AI653" i="2" s="1"/>
  <c r="AK653" i="2"/>
  <c r="AM653" i="2"/>
  <c r="AO653" i="2"/>
  <c r="AP653" i="2"/>
  <c r="AV653" i="2"/>
  <c r="BG653" i="2"/>
  <c r="BH653" i="2"/>
  <c r="BJ653" i="2" s="1"/>
  <c r="BK653" i="2"/>
  <c r="BL653" i="2"/>
  <c r="BM653" i="2"/>
  <c r="BN653" i="2"/>
  <c r="BO653" i="2"/>
  <c r="BP653" i="2"/>
  <c r="BQ653" i="2" s="1"/>
  <c r="CB653" i="2"/>
  <c r="CE653" i="2"/>
  <c r="CI653" i="2"/>
  <c r="CV653" i="2"/>
  <c r="CW653" i="2"/>
  <c r="CY653" i="2"/>
  <c r="DH653" i="2"/>
  <c r="I654" i="2"/>
  <c r="J654" i="2" s="1"/>
  <c r="R654" i="2"/>
  <c r="S654" i="2"/>
  <c r="U654" i="2"/>
  <c r="W654" i="2"/>
  <c r="Z654" i="2" s="1"/>
  <c r="Y654" i="2"/>
  <c r="CF654" i="2" s="1"/>
  <c r="AA654" i="2"/>
  <c r="AG654" i="2"/>
  <c r="AI654" i="2" s="1"/>
  <c r="AH654" i="2"/>
  <c r="AK654" i="2"/>
  <c r="AM654" i="2"/>
  <c r="AO654" i="2"/>
  <c r="AP654" i="2"/>
  <c r="AV654" i="2"/>
  <c r="BG654" i="2"/>
  <c r="BH654" i="2"/>
  <c r="BI654" i="2" s="1"/>
  <c r="BJ654" i="2"/>
  <c r="BK654" i="2"/>
  <c r="BL654" i="2"/>
  <c r="BN654" i="2"/>
  <c r="BO654" i="2"/>
  <c r="BQ654" i="2" s="1"/>
  <c r="CD654" i="2" s="1"/>
  <c r="BP654" i="2"/>
  <c r="CB654" i="2"/>
  <c r="CE654" i="2"/>
  <c r="CG654" i="2"/>
  <c r="CI654" i="2"/>
  <c r="CV654" i="2"/>
  <c r="CY654" i="2"/>
  <c r="DH654" i="2"/>
  <c r="I655" i="2"/>
  <c r="J655" i="2" s="1"/>
  <c r="R655" i="2"/>
  <c r="S655" i="2"/>
  <c r="U655" i="2"/>
  <c r="CX655" i="2" s="1"/>
  <c r="W655" i="2"/>
  <c r="Y655" i="2"/>
  <c r="AA655" i="2"/>
  <c r="AG655" i="2"/>
  <c r="AH655" i="2"/>
  <c r="AI655" i="2" s="1"/>
  <c r="AK655" i="2"/>
  <c r="AM655" i="2"/>
  <c r="AO655" i="2"/>
  <c r="AP655" i="2"/>
  <c r="AV655" i="2"/>
  <c r="BG655" i="2"/>
  <c r="BH655" i="2"/>
  <c r="BK655" i="2"/>
  <c r="BL655" i="2"/>
  <c r="BM655" i="2"/>
  <c r="BN655" i="2"/>
  <c r="BO655" i="2"/>
  <c r="BP655" i="2"/>
  <c r="BQ655" i="2" s="1"/>
  <c r="CB655" i="2"/>
  <c r="CE655" i="2"/>
  <c r="CI655" i="2"/>
  <c r="CV655" i="2"/>
  <c r="CW655" i="2"/>
  <c r="CY655" i="2"/>
  <c r="DH655" i="2"/>
  <c r="I656" i="2"/>
  <c r="J656" i="2" s="1"/>
  <c r="R656" i="2"/>
  <c r="S656" i="2"/>
  <c r="U656" i="2"/>
  <c r="CY656" i="2" s="1"/>
  <c r="W656" i="2"/>
  <c r="Z656" i="2" s="1"/>
  <c r="Y656" i="2"/>
  <c r="CF656" i="2" s="1"/>
  <c r="AA656" i="2"/>
  <c r="AG656" i="2"/>
  <c r="AI656" i="2" s="1"/>
  <c r="AH656" i="2"/>
  <c r="AK656" i="2"/>
  <c r="AM656" i="2"/>
  <c r="AO656" i="2"/>
  <c r="AP656" i="2"/>
  <c r="AV656" i="2"/>
  <c r="BG656" i="2"/>
  <c r="BH656" i="2"/>
  <c r="BI656" i="2" s="1"/>
  <c r="BJ656" i="2"/>
  <c r="BK656" i="2"/>
  <c r="BL656" i="2"/>
  <c r="BN656" i="2"/>
  <c r="BO656" i="2"/>
  <c r="BQ656" i="2" s="1"/>
  <c r="CD656" i="2" s="1"/>
  <c r="BP656" i="2"/>
  <c r="CB656" i="2"/>
  <c r="CE656" i="2"/>
  <c r="CG656" i="2"/>
  <c r="CI656" i="2"/>
  <c r="CV656" i="2"/>
  <c r="DH656" i="2"/>
  <c r="I657" i="2"/>
  <c r="J657" i="2" s="1"/>
  <c r="R657" i="2"/>
  <c r="S657" i="2"/>
  <c r="U657" i="2"/>
  <c r="CX657" i="2" s="1"/>
  <c r="W657" i="2"/>
  <c r="Y657" i="2"/>
  <c r="AA657" i="2"/>
  <c r="AG657" i="2"/>
  <c r="AH657" i="2"/>
  <c r="AI657" i="2" s="1"/>
  <c r="AK657" i="2"/>
  <c r="AM657" i="2"/>
  <c r="AO657" i="2"/>
  <c r="AP657" i="2"/>
  <c r="AV657" i="2"/>
  <c r="BG657" i="2"/>
  <c r="BH657" i="2"/>
  <c r="BK657" i="2"/>
  <c r="BL657" i="2"/>
  <c r="BM657" i="2"/>
  <c r="BN657" i="2"/>
  <c r="BO657" i="2"/>
  <c r="BP657" i="2"/>
  <c r="BQ657" i="2" s="1"/>
  <c r="CB657" i="2"/>
  <c r="CE657" i="2"/>
  <c r="CV657" i="2"/>
  <c r="CW657" i="2"/>
  <c r="CY657" i="2"/>
  <c r="DH657" i="2"/>
  <c r="I658" i="2"/>
  <c r="J658" i="2" s="1"/>
  <c r="R658" i="2"/>
  <c r="S658" i="2"/>
  <c r="U658" i="2"/>
  <c r="W658" i="2"/>
  <c r="Z658" i="2" s="1"/>
  <c r="Y658" i="2"/>
  <c r="CF658" i="2" s="1"/>
  <c r="AA658" i="2"/>
  <c r="AG658" i="2"/>
  <c r="AI658" i="2" s="1"/>
  <c r="AH658" i="2"/>
  <c r="AK658" i="2"/>
  <c r="AM658" i="2"/>
  <c r="AO658" i="2"/>
  <c r="AP658" i="2"/>
  <c r="AV658" i="2"/>
  <c r="BG658" i="2"/>
  <c r="BH658" i="2"/>
  <c r="BI658" i="2" s="1"/>
  <c r="BJ658" i="2"/>
  <c r="BK658" i="2"/>
  <c r="BL658" i="2"/>
  <c r="BN658" i="2"/>
  <c r="BO658" i="2"/>
  <c r="BQ658" i="2" s="1"/>
  <c r="CD658" i="2" s="1"/>
  <c r="BP658" i="2"/>
  <c r="CB658" i="2"/>
  <c r="CE658" i="2"/>
  <c r="CG658" i="2"/>
  <c r="CI658" i="2"/>
  <c r="CV658" i="2"/>
  <c r="CY658" i="2"/>
  <c r="DH658" i="2"/>
  <c r="I659" i="2"/>
  <c r="J659" i="2" s="1"/>
  <c r="R659" i="2"/>
  <c r="S659" i="2"/>
  <c r="U659" i="2"/>
  <c r="CX659" i="2" s="1"/>
  <c r="W659" i="2"/>
  <c r="Y659" i="2"/>
  <c r="AA659" i="2"/>
  <c r="AG659" i="2"/>
  <c r="AH659" i="2"/>
  <c r="AI659" i="2" s="1"/>
  <c r="AK659" i="2"/>
  <c r="AM659" i="2"/>
  <c r="AO659" i="2"/>
  <c r="AP659" i="2"/>
  <c r="AV659" i="2"/>
  <c r="BG659" i="2"/>
  <c r="BH659" i="2"/>
  <c r="BK659" i="2"/>
  <c r="BL659" i="2"/>
  <c r="BM659" i="2"/>
  <c r="BN659" i="2"/>
  <c r="BO659" i="2"/>
  <c r="BP659" i="2"/>
  <c r="BQ659" i="2" s="1"/>
  <c r="CB659" i="2"/>
  <c r="CE659" i="2"/>
  <c r="CI659" i="2"/>
  <c r="CV659" i="2"/>
  <c r="CW659" i="2"/>
  <c r="CY659" i="2"/>
  <c r="DH659" i="2"/>
  <c r="I660" i="2"/>
  <c r="J660" i="2" s="1"/>
  <c r="R660" i="2"/>
  <c r="S660" i="2"/>
  <c r="U660" i="2"/>
  <c r="W660" i="2"/>
  <c r="Z660" i="2" s="1"/>
  <c r="Y660" i="2"/>
  <c r="CF660" i="2" s="1"/>
  <c r="AA660" i="2"/>
  <c r="AG660" i="2"/>
  <c r="AI660" i="2" s="1"/>
  <c r="AH660" i="2"/>
  <c r="AK660" i="2"/>
  <c r="AM660" i="2"/>
  <c r="AO660" i="2"/>
  <c r="AP660" i="2"/>
  <c r="AV660" i="2"/>
  <c r="BG660" i="2"/>
  <c r="BH660" i="2"/>
  <c r="BI660" i="2" s="1"/>
  <c r="BJ660" i="2"/>
  <c r="BK660" i="2"/>
  <c r="BL660" i="2"/>
  <c r="BN660" i="2"/>
  <c r="BO660" i="2"/>
  <c r="BQ660" i="2" s="1"/>
  <c r="CD660" i="2" s="1"/>
  <c r="BP660" i="2"/>
  <c r="CB660" i="2"/>
  <c r="CE660" i="2"/>
  <c r="CG660" i="2"/>
  <c r="CI660" i="2"/>
  <c r="CV660" i="2"/>
  <c r="DH660" i="2"/>
  <c r="I661" i="2"/>
  <c r="J661" i="2" s="1"/>
  <c r="R661" i="2"/>
  <c r="S661" i="2"/>
  <c r="U661" i="2"/>
  <c r="CX661" i="2" s="1"/>
  <c r="W661" i="2"/>
  <c r="Y661" i="2"/>
  <c r="AA661" i="2"/>
  <c r="AG661" i="2"/>
  <c r="AH661" i="2"/>
  <c r="AI661" i="2" s="1"/>
  <c r="AK661" i="2"/>
  <c r="AM661" i="2"/>
  <c r="AO661" i="2"/>
  <c r="AP661" i="2"/>
  <c r="AV661" i="2"/>
  <c r="BG661" i="2"/>
  <c r="BH661" i="2"/>
  <c r="BK661" i="2"/>
  <c r="BL661" i="2"/>
  <c r="BM661" i="2"/>
  <c r="BN661" i="2"/>
  <c r="BO661" i="2"/>
  <c r="BP661" i="2"/>
  <c r="BQ661" i="2" s="1"/>
  <c r="CB661" i="2"/>
  <c r="CV661" i="2"/>
  <c r="CW661" i="2"/>
  <c r="CY661" i="2"/>
  <c r="DH661" i="2"/>
  <c r="I662" i="2"/>
  <c r="J662" i="2" s="1"/>
  <c r="R662" i="2"/>
  <c r="S662" i="2"/>
  <c r="U662" i="2"/>
  <c r="CX662" i="2" s="1"/>
  <c r="W662" i="2"/>
  <c r="Z662" i="2" s="1"/>
  <c r="Y662" i="2"/>
  <c r="AA662" i="2"/>
  <c r="AG662" i="2"/>
  <c r="AH662" i="2"/>
  <c r="AK662" i="2"/>
  <c r="AM662" i="2"/>
  <c r="AO662" i="2"/>
  <c r="AP662" i="2"/>
  <c r="AV662" i="2"/>
  <c r="BG662" i="2"/>
  <c r="BH662" i="2"/>
  <c r="BI662" i="2" s="1"/>
  <c r="BJ662" i="2"/>
  <c r="BK662" i="2"/>
  <c r="BL662" i="2"/>
  <c r="BN662" i="2"/>
  <c r="BO662" i="2"/>
  <c r="BQ662" i="2" s="1"/>
  <c r="CD662" i="2" s="1"/>
  <c r="BP662" i="2"/>
  <c r="CB662" i="2"/>
  <c r="CE662" i="2"/>
  <c r="CG662" i="2"/>
  <c r="CI662" i="2"/>
  <c r="CV662" i="2"/>
  <c r="CW662" i="2"/>
  <c r="CY662" i="2"/>
  <c r="DH662" i="2"/>
  <c r="I663" i="2"/>
  <c r="J663" i="2" s="1"/>
  <c r="R663" i="2"/>
  <c r="S663" i="2"/>
  <c r="U663" i="2"/>
  <c r="CX663" i="2" s="1"/>
  <c r="W663" i="2"/>
  <c r="Y663" i="2"/>
  <c r="AA663" i="2"/>
  <c r="AG663" i="2"/>
  <c r="AH663" i="2"/>
  <c r="AI663" i="2" s="1"/>
  <c r="AK663" i="2"/>
  <c r="AM663" i="2"/>
  <c r="AO663" i="2"/>
  <c r="AP663" i="2"/>
  <c r="AV663" i="2"/>
  <c r="BG663" i="2"/>
  <c r="BH663" i="2"/>
  <c r="BI663" i="2" s="1"/>
  <c r="BK663" i="2"/>
  <c r="BL663" i="2"/>
  <c r="BM663" i="2"/>
  <c r="BN663" i="2"/>
  <c r="BO663" i="2"/>
  <c r="BP663" i="2"/>
  <c r="BQ663" i="2" s="1"/>
  <c r="CD663" i="2" s="1"/>
  <c r="CB663" i="2"/>
  <c r="CG663" i="2"/>
  <c r="CV663" i="2"/>
  <c r="CW663" i="2"/>
  <c r="DH663" i="2"/>
  <c r="I664" i="2"/>
  <c r="J664" i="2" s="1"/>
  <c r="R664" i="2"/>
  <c r="S664" i="2"/>
  <c r="U664" i="2"/>
  <c r="CX664" i="2" s="1"/>
  <c r="W664" i="2"/>
  <c r="Y664" i="2"/>
  <c r="AA664" i="2"/>
  <c r="AG664" i="2"/>
  <c r="AI664" i="2" s="1"/>
  <c r="AH664" i="2"/>
  <c r="AK664" i="2"/>
  <c r="AM664" i="2"/>
  <c r="AO664" i="2"/>
  <c r="AP664" i="2"/>
  <c r="AV664" i="2"/>
  <c r="BG664" i="2"/>
  <c r="BH664" i="2"/>
  <c r="BI664" i="2" s="1"/>
  <c r="BK664" i="2"/>
  <c r="BL664" i="2"/>
  <c r="BN664" i="2"/>
  <c r="BO664" i="2"/>
  <c r="BP664" i="2"/>
  <c r="CB664" i="2"/>
  <c r="CI664" i="2"/>
  <c r="CV664" i="2"/>
  <c r="CY664" i="2"/>
  <c r="DH664" i="2"/>
  <c r="I665" i="2"/>
  <c r="J665" i="2" s="1"/>
  <c r="R665" i="2"/>
  <c r="S665" i="2"/>
  <c r="U665" i="2"/>
  <c r="CX665" i="2" s="1"/>
  <c r="W665" i="2"/>
  <c r="Y665" i="2"/>
  <c r="AA665" i="2"/>
  <c r="AG665" i="2"/>
  <c r="AH665" i="2"/>
  <c r="AI665" i="2" s="1"/>
  <c r="AK665" i="2"/>
  <c r="AM665" i="2"/>
  <c r="AO665" i="2"/>
  <c r="AP665" i="2"/>
  <c r="AV665" i="2"/>
  <c r="BG665" i="2"/>
  <c r="BH665" i="2"/>
  <c r="BI665" i="2" s="1"/>
  <c r="BJ665" i="2"/>
  <c r="BK665" i="2"/>
  <c r="BL665" i="2"/>
  <c r="BM665" i="2"/>
  <c r="BN665" i="2"/>
  <c r="BO665" i="2"/>
  <c r="BP665" i="2"/>
  <c r="BQ665" i="2" s="1"/>
  <c r="CD665" i="2" s="1"/>
  <c r="CB665" i="2"/>
  <c r="CE665" i="2"/>
  <c r="CG665" i="2"/>
  <c r="CI665" i="2"/>
  <c r="CV665" i="2"/>
  <c r="CW665" i="2"/>
  <c r="CY665" i="2"/>
  <c r="DH665" i="2"/>
  <c r="I666" i="2"/>
  <c r="J666" i="2" s="1"/>
  <c r="R666" i="2"/>
  <c r="S666" i="2"/>
  <c r="U666" i="2"/>
  <c r="CX666" i="2" s="1"/>
  <c r="W666" i="2"/>
  <c r="Z666" i="2" s="1"/>
  <c r="Y666" i="2"/>
  <c r="AA666" i="2"/>
  <c r="AG666" i="2"/>
  <c r="AH666" i="2"/>
  <c r="AK666" i="2"/>
  <c r="AM666" i="2"/>
  <c r="AO666" i="2"/>
  <c r="AP666" i="2"/>
  <c r="AV666" i="2"/>
  <c r="BG666" i="2"/>
  <c r="BH666" i="2"/>
  <c r="BI666" i="2" s="1"/>
  <c r="BJ666" i="2"/>
  <c r="BK666" i="2"/>
  <c r="BL666" i="2"/>
  <c r="BN666" i="2"/>
  <c r="BO666" i="2"/>
  <c r="BQ666" i="2" s="1"/>
  <c r="CD666" i="2" s="1"/>
  <c r="BP666" i="2"/>
  <c r="CB666" i="2"/>
  <c r="CE666" i="2"/>
  <c r="CG666" i="2"/>
  <c r="CI666" i="2"/>
  <c r="CV666" i="2"/>
  <c r="CW666" i="2"/>
  <c r="CY666" i="2"/>
  <c r="DH666" i="2"/>
  <c r="I667" i="2"/>
  <c r="J667" i="2" s="1"/>
  <c r="R667" i="2"/>
  <c r="S667" i="2"/>
  <c r="U667" i="2"/>
  <c r="CX667" i="2" s="1"/>
  <c r="W667" i="2"/>
  <c r="Y667" i="2"/>
  <c r="CI667" i="2" s="1"/>
  <c r="AA667" i="2"/>
  <c r="AG667" i="2"/>
  <c r="AH667" i="2"/>
  <c r="AI667" i="2" s="1"/>
  <c r="AK667" i="2"/>
  <c r="AM667" i="2"/>
  <c r="AO667" i="2"/>
  <c r="AP667" i="2"/>
  <c r="AV667" i="2"/>
  <c r="BG667" i="2"/>
  <c r="BH667" i="2"/>
  <c r="BI667" i="2" s="1"/>
  <c r="BK667" i="2"/>
  <c r="BL667" i="2"/>
  <c r="BM667" i="2"/>
  <c r="BN667" i="2"/>
  <c r="BO667" i="2"/>
  <c r="BP667" i="2"/>
  <c r="BQ667" i="2" s="1"/>
  <c r="CD667" i="2" s="1"/>
  <c r="CB667" i="2"/>
  <c r="CG667" i="2"/>
  <c r="CV667" i="2"/>
  <c r="DH667" i="2"/>
  <c r="I668" i="2"/>
  <c r="J668" i="2" s="1"/>
  <c r="R668" i="2"/>
  <c r="S668" i="2"/>
  <c r="U668" i="2"/>
  <c r="CX668" i="2" s="1"/>
  <c r="W668" i="2"/>
  <c r="Y668" i="2"/>
  <c r="AA668" i="2"/>
  <c r="AG668" i="2"/>
  <c r="AI668" i="2" s="1"/>
  <c r="AH668" i="2"/>
  <c r="AK668" i="2"/>
  <c r="AM668" i="2"/>
  <c r="AO668" i="2"/>
  <c r="AP668" i="2"/>
  <c r="AV668" i="2"/>
  <c r="BG668" i="2"/>
  <c r="BH668" i="2"/>
  <c r="BI668" i="2" s="1"/>
  <c r="BK668" i="2"/>
  <c r="BL668" i="2"/>
  <c r="BN668" i="2"/>
  <c r="BO668" i="2"/>
  <c r="BP668" i="2"/>
  <c r="CB668" i="2"/>
  <c r="CE668" i="2"/>
  <c r="CI668" i="2"/>
  <c r="CV668" i="2"/>
  <c r="DH668" i="2"/>
  <c r="I669" i="2"/>
  <c r="J669" i="2" s="1"/>
  <c r="R669" i="2"/>
  <c r="S669" i="2"/>
  <c r="U669" i="2"/>
  <c r="CX669" i="2" s="1"/>
  <c r="W669" i="2"/>
  <c r="Y669" i="2"/>
  <c r="AA669" i="2"/>
  <c r="AG669" i="2"/>
  <c r="AH669" i="2"/>
  <c r="AI669" i="2" s="1"/>
  <c r="AK669" i="2"/>
  <c r="AM669" i="2"/>
  <c r="AO669" i="2"/>
  <c r="AP669" i="2"/>
  <c r="AV669" i="2"/>
  <c r="BG669" i="2"/>
  <c r="BH669" i="2"/>
  <c r="BI669" i="2" s="1"/>
  <c r="BJ669" i="2"/>
  <c r="BK669" i="2"/>
  <c r="BL669" i="2"/>
  <c r="BM669" i="2"/>
  <c r="BN669" i="2"/>
  <c r="BO669" i="2"/>
  <c r="BP669" i="2"/>
  <c r="BQ669" i="2" s="1"/>
  <c r="CD669" i="2" s="1"/>
  <c r="CB669" i="2"/>
  <c r="CE669" i="2"/>
  <c r="CG669" i="2"/>
  <c r="CI669" i="2"/>
  <c r="CV669" i="2"/>
  <c r="CW669" i="2"/>
  <c r="CY669" i="2"/>
  <c r="DH669" i="2"/>
  <c r="I670" i="2"/>
  <c r="J670" i="2" s="1"/>
  <c r="R670" i="2"/>
  <c r="S670" i="2"/>
  <c r="U670" i="2"/>
  <c r="CX670" i="2" s="1"/>
  <c r="W670" i="2"/>
  <c r="Z670" i="2" s="1"/>
  <c r="Y670" i="2"/>
  <c r="AA670" i="2"/>
  <c r="AG670" i="2"/>
  <c r="AH670" i="2"/>
  <c r="AK670" i="2"/>
  <c r="AM670" i="2"/>
  <c r="AO670" i="2"/>
  <c r="AP670" i="2"/>
  <c r="AV670" i="2"/>
  <c r="BG670" i="2"/>
  <c r="BH670" i="2"/>
  <c r="BI670" i="2" s="1"/>
  <c r="BJ670" i="2"/>
  <c r="BK670" i="2"/>
  <c r="BL670" i="2"/>
  <c r="BN670" i="2"/>
  <c r="BO670" i="2"/>
  <c r="BQ670" i="2" s="1"/>
  <c r="CD670" i="2" s="1"/>
  <c r="BP670" i="2"/>
  <c r="CB670" i="2"/>
  <c r="CE670" i="2"/>
  <c r="CG670" i="2"/>
  <c r="CI670" i="2"/>
  <c r="CV670" i="2"/>
  <c r="CW670" i="2"/>
  <c r="CY670" i="2"/>
  <c r="DH670" i="2"/>
  <c r="I671" i="2"/>
  <c r="J671" i="2" s="1"/>
  <c r="R671" i="2"/>
  <c r="S671" i="2"/>
  <c r="U671" i="2"/>
  <c r="CX671" i="2" s="1"/>
  <c r="W671" i="2"/>
  <c r="Y671" i="2"/>
  <c r="AA671" i="2"/>
  <c r="AG671" i="2"/>
  <c r="AH671" i="2"/>
  <c r="AI671" i="2" s="1"/>
  <c r="AK671" i="2"/>
  <c r="AM671" i="2"/>
  <c r="AO671" i="2"/>
  <c r="AP671" i="2"/>
  <c r="AV671" i="2"/>
  <c r="BG671" i="2"/>
  <c r="BH671" i="2"/>
  <c r="BI671" i="2" s="1"/>
  <c r="BK671" i="2"/>
  <c r="BL671" i="2"/>
  <c r="BM671" i="2"/>
  <c r="BN671" i="2"/>
  <c r="BO671" i="2"/>
  <c r="BP671" i="2"/>
  <c r="BQ671" i="2" s="1"/>
  <c r="CD671" i="2" s="1"/>
  <c r="CB671" i="2"/>
  <c r="CG671" i="2"/>
  <c r="CV671" i="2"/>
  <c r="CW671" i="2"/>
  <c r="DH671" i="2"/>
  <c r="I672" i="2"/>
  <c r="J672" i="2" s="1"/>
  <c r="R672" i="2"/>
  <c r="S672" i="2"/>
  <c r="U672" i="2"/>
  <c r="CX672" i="2" s="1"/>
  <c r="W672" i="2"/>
  <c r="Y672" i="2"/>
  <c r="AA672" i="2"/>
  <c r="AG672" i="2"/>
  <c r="AI672" i="2" s="1"/>
  <c r="AH672" i="2"/>
  <c r="AK672" i="2"/>
  <c r="AM672" i="2"/>
  <c r="AO672" i="2"/>
  <c r="AP672" i="2"/>
  <c r="AV672" i="2"/>
  <c r="BG672" i="2"/>
  <c r="BH672" i="2"/>
  <c r="BI672" i="2" s="1"/>
  <c r="BK672" i="2"/>
  <c r="BL672" i="2"/>
  <c r="BN672" i="2"/>
  <c r="BO672" i="2"/>
  <c r="BP672" i="2"/>
  <c r="CB672" i="2"/>
  <c r="CI672" i="2"/>
  <c r="CV672" i="2"/>
  <c r="CY672" i="2"/>
  <c r="DH672" i="2"/>
  <c r="I673" i="2"/>
  <c r="J673" i="2" s="1"/>
  <c r="R673" i="2"/>
  <c r="S673" i="2"/>
  <c r="U673" i="2"/>
  <c r="CX673" i="2" s="1"/>
  <c r="W673" i="2"/>
  <c r="Y673" i="2"/>
  <c r="AA673" i="2"/>
  <c r="AG673" i="2"/>
  <c r="AH673" i="2"/>
  <c r="AI673" i="2" s="1"/>
  <c r="AK673" i="2"/>
  <c r="AM673" i="2"/>
  <c r="AO673" i="2"/>
  <c r="AP673" i="2"/>
  <c r="AV673" i="2"/>
  <c r="BG673" i="2"/>
  <c r="BH673" i="2"/>
  <c r="BI673" i="2" s="1"/>
  <c r="BJ673" i="2"/>
  <c r="BK673" i="2"/>
  <c r="BL673" i="2"/>
  <c r="BM673" i="2"/>
  <c r="BN673" i="2"/>
  <c r="BO673" i="2"/>
  <c r="BP673" i="2"/>
  <c r="BQ673" i="2" s="1"/>
  <c r="CD673" i="2" s="1"/>
  <c r="CB673" i="2"/>
  <c r="CE673" i="2"/>
  <c r="CG673" i="2"/>
  <c r="CI673" i="2"/>
  <c r="CV673" i="2"/>
  <c r="CW673" i="2"/>
  <c r="CY673" i="2"/>
  <c r="DH673" i="2"/>
  <c r="I674" i="2"/>
  <c r="J674" i="2" s="1"/>
  <c r="R674" i="2"/>
  <c r="S674" i="2"/>
  <c r="U674" i="2"/>
  <c r="CX674" i="2" s="1"/>
  <c r="W674" i="2"/>
  <c r="Z674" i="2" s="1"/>
  <c r="Y674" i="2"/>
  <c r="AA674" i="2"/>
  <c r="AG674" i="2"/>
  <c r="AH674" i="2"/>
  <c r="AK674" i="2"/>
  <c r="AM674" i="2"/>
  <c r="AO674" i="2"/>
  <c r="AP674" i="2"/>
  <c r="AV674" i="2"/>
  <c r="BG674" i="2"/>
  <c r="BH674" i="2"/>
  <c r="BI674" i="2" s="1"/>
  <c r="BJ674" i="2"/>
  <c r="BK674" i="2"/>
  <c r="BL674" i="2"/>
  <c r="BN674" i="2"/>
  <c r="BO674" i="2"/>
  <c r="BQ674" i="2" s="1"/>
  <c r="CD674" i="2" s="1"/>
  <c r="BP674" i="2"/>
  <c r="CB674" i="2"/>
  <c r="CE674" i="2"/>
  <c r="CG674" i="2"/>
  <c r="CI674" i="2"/>
  <c r="CV674" i="2"/>
  <c r="CW674" i="2"/>
  <c r="CY674" i="2"/>
  <c r="DH674" i="2"/>
  <c r="I675" i="2"/>
  <c r="J675" i="2" s="1"/>
  <c r="R675" i="2"/>
  <c r="S675" i="2"/>
  <c r="U675" i="2"/>
  <c r="CX675" i="2" s="1"/>
  <c r="W675" i="2"/>
  <c r="Y675" i="2"/>
  <c r="CI675" i="2" s="1"/>
  <c r="AA675" i="2"/>
  <c r="AG675" i="2"/>
  <c r="AH675" i="2"/>
  <c r="AI675" i="2" s="1"/>
  <c r="AK675" i="2"/>
  <c r="AM675" i="2"/>
  <c r="AO675" i="2"/>
  <c r="AP675" i="2"/>
  <c r="AV675" i="2"/>
  <c r="BG675" i="2"/>
  <c r="BH675" i="2"/>
  <c r="BI675" i="2" s="1"/>
  <c r="BK675" i="2"/>
  <c r="BL675" i="2"/>
  <c r="BM675" i="2"/>
  <c r="BN675" i="2"/>
  <c r="BO675" i="2"/>
  <c r="BP675" i="2"/>
  <c r="BQ675" i="2" s="1"/>
  <c r="CD675" i="2" s="1"/>
  <c r="CB675" i="2"/>
  <c r="CG675" i="2"/>
  <c r="CV675" i="2"/>
  <c r="DH675" i="2"/>
  <c r="I676" i="2"/>
  <c r="J676" i="2" s="1"/>
  <c r="R676" i="2"/>
  <c r="S676" i="2"/>
  <c r="U676" i="2"/>
  <c r="CX676" i="2" s="1"/>
  <c r="W676" i="2"/>
  <c r="Y676" i="2"/>
  <c r="CH676" i="2" s="1"/>
  <c r="AA676" i="2"/>
  <c r="AG676" i="2"/>
  <c r="AI676" i="2" s="1"/>
  <c r="AH676" i="2"/>
  <c r="AK676" i="2"/>
  <c r="AM676" i="2"/>
  <c r="AO676" i="2"/>
  <c r="AP676" i="2"/>
  <c r="AV676" i="2"/>
  <c r="BG676" i="2"/>
  <c r="BH676" i="2"/>
  <c r="BI676" i="2" s="1"/>
  <c r="BK676" i="2"/>
  <c r="BL676" i="2"/>
  <c r="BN676" i="2"/>
  <c r="BO676" i="2"/>
  <c r="BP676" i="2"/>
  <c r="CB676" i="2"/>
  <c r="CG676" i="2"/>
  <c r="CI676" i="2"/>
  <c r="CV676" i="2"/>
  <c r="CY676" i="2"/>
  <c r="DH676" i="2"/>
  <c r="I677" i="2"/>
  <c r="J677" i="2" s="1"/>
  <c r="R677" i="2"/>
  <c r="S677" i="2"/>
  <c r="U677" i="2"/>
  <c r="W677" i="2"/>
  <c r="Y677" i="2"/>
  <c r="CH677" i="2" s="1"/>
  <c r="Z677" i="2"/>
  <c r="AA677" i="2"/>
  <c r="AG677" i="2"/>
  <c r="AH677" i="2"/>
  <c r="AI677" i="2"/>
  <c r="AK677" i="2"/>
  <c r="AM677" i="2"/>
  <c r="AO677" i="2"/>
  <c r="AP677" i="2"/>
  <c r="AV677" i="2"/>
  <c r="BG677" i="2"/>
  <c r="BH677" i="2"/>
  <c r="BJ677" i="2" s="1"/>
  <c r="BI677" i="2"/>
  <c r="BK677" i="2"/>
  <c r="BL677" i="2"/>
  <c r="BM677" i="2"/>
  <c r="BN677" i="2"/>
  <c r="BO677" i="2"/>
  <c r="BP677" i="2"/>
  <c r="BQ677" i="2"/>
  <c r="CD677" i="2" s="1"/>
  <c r="CB677" i="2"/>
  <c r="CE677" i="2"/>
  <c r="CF677" i="2"/>
  <c r="CG677" i="2"/>
  <c r="CI677" i="2"/>
  <c r="CJ677" i="2"/>
  <c r="CV677" i="2"/>
  <c r="CW677" i="2"/>
  <c r="CX677" i="2"/>
  <c r="CY677" i="2"/>
  <c r="DH677" i="2"/>
  <c r="I678" i="2"/>
  <c r="J678" i="2"/>
  <c r="R678" i="2"/>
  <c r="S678" i="2"/>
  <c r="U678" i="2"/>
  <c r="CX678" i="2" s="1"/>
  <c r="W678" i="2"/>
  <c r="BK678" i="2" s="1"/>
  <c r="Y678" i="2"/>
  <c r="AG678" i="2"/>
  <c r="AH678" i="2"/>
  <c r="AK678" i="2"/>
  <c r="AM678" i="2"/>
  <c r="AO678" i="2"/>
  <c r="AP678" i="2"/>
  <c r="AV678" i="2"/>
  <c r="BG678" i="2"/>
  <c r="BJ678" i="2" s="1"/>
  <c r="BH678" i="2"/>
  <c r="BL678" i="2"/>
  <c r="BO678" i="2"/>
  <c r="CB678" i="2"/>
  <c r="CE678" i="2"/>
  <c r="CG678" i="2"/>
  <c r="CH678" i="2"/>
  <c r="CI678" i="2"/>
  <c r="CV678" i="2"/>
  <c r="CW678" i="2"/>
  <c r="CY678" i="2"/>
  <c r="DH678" i="2"/>
  <c r="I679" i="2"/>
  <c r="J679" i="2" s="1"/>
  <c r="R679" i="2"/>
  <c r="S679" i="2"/>
  <c r="U679" i="2"/>
  <c r="CX679" i="2" s="1"/>
  <c r="W679" i="2"/>
  <c r="Y679" i="2"/>
  <c r="CH679" i="2" s="1"/>
  <c r="AA679" i="2"/>
  <c r="AG679" i="2"/>
  <c r="AH679" i="2"/>
  <c r="AI679" i="2" s="1"/>
  <c r="AK679" i="2"/>
  <c r="AM679" i="2"/>
  <c r="AO679" i="2"/>
  <c r="AP679" i="2"/>
  <c r="AV679" i="2"/>
  <c r="BG679" i="2"/>
  <c r="BH679" i="2"/>
  <c r="BI679" i="2" s="1"/>
  <c r="BK679" i="2"/>
  <c r="BL679" i="2"/>
  <c r="BM679" i="2"/>
  <c r="BN679" i="2"/>
  <c r="BO679" i="2"/>
  <c r="BP679" i="2"/>
  <c r="BQ679" i="2" s="1"/>
  <c r="CB679" i="2"/>
  <c r="CF679" i="2"/>
  <c r="CV679" i="2"/>
  <c r="CW679" i="2"/>
  <c r="CY679" i="2"/>
  <c r="DH679" i="2"/>
  <c r="I680" i="2"/>
  <c r="J680" i="2" s="1"/>
  <c r="R680" i="2"/>
  <c r="S680" i="2"/>
  <c r="U680" i="2"/>
  <c r="CX680" i="2" s="1"/>
  <c r="W680" i="2"/>
  <c r="Y680" i="2"/>
  <c r="AG680" i="2"/>
  <c r="AI680" i="2" s="1"/>
  <c r="AH680" i="2"/>
  <c r="AK680" i="2"/>
  <c r="AM680" i="2"/>
  <c r="AO680" i="2"/>
  <c r="AP680" i="2"/>
  <c r="AV680" i="2"/>
  <c r="BG680" i="2"/>
  <c r="AA680" i="2" s="1"/>
  <c r="BH680" i="2"/>
  <c r="BI680" i="2" s="1"/>
  <c r="BK680" i="2"/>
  <c r="BL680" i="2"/>
  <c r="BN680" i="2"/>
  <c r="BO680" i="2"/>
  <c r="BP680" i="2"/>
  <c r="CB680" i="2"/>
  <c r="CG680" i="2"/>
  <c r="CV680" i="2"/>
  <c r="CY680" i="2" s="1"/>
  <c r="DH680" i="2"/>
  <c r="I681" i="2"/>
  <c r="J681" i="2" s="1"/>
  <c r="R681" i="2"/>
  <c r="S681" i="2"/>
  <c r="U681" i="2"/>
  <c r="W681" i="2"/>
  <c r="Y681" i="2"/>
  <c r="CH681" i="2" s="1"/>
  <c r="Z681" i="2"/>
  <c r="AA681" i="2"/>
  <c r="AG681" i="2"/>
  <c r="AH681" i="2"/>
  <c r="AI681" i="2"/>
  <c r="AK681" i="2"/>
  <c r="AM681" i="2"/>
  <c r="AO681" i="2"/>
  <c r="AP681" i="2"/>
  <c r="AV681" i="2"/>
  <c r="BG681" i="2"/>
  <c r="BH681" i="2"/>
  <c r="BI681" i="2"/>
  <c r="BJ681" i="2"/>
  <c r="BK681" i="2"/>
  <c r="BL681" i="2"/>
  <c r="BM681" i="2"/>
  <c r="BN681" i="2"/>
  <c r="BO681" i="2"/>
  <c r="BP681" i="2"/>
  <c r="BQ681" i="2"/>
  <c r="CD681" i="2" s="1"/>
  <c r="CB681" i="2"/>
  <c r="CE681" i="2"/>
  <c r="CF681" i="2"/>
  <c r="CG681" i="2"/>
  <c r="CI681" i="2"/>
  <c r="CJ681" i="2"/>
  <c r="CV681" i="2"/>
  <c r="CW681" i="2"/>
  <c r="CX681" i="2"/>
  <c r="CY681" i="2"/>
  <c r="DH681" i="2"/>
  <c r="I682" i="2"/>
  <c r="J682" i="2"/>
  <c r="R682" i="2"/>
  <c r="S682" i="2"/>
  <c r="U682" i="2"/>
  <c r="CX682" i="2" s="1"/>
  <c r="W682" i="2"/>
  <c r="Y682" i="2"/>
  <c r="AG682" i="2"/>
  <c r="AH682" i="2"/>
  <c r="AK682" i="2"/>
  <c r="AM682" i="2"/>
  <c r="AO682" i="2"/>
  <c r="AP682" i="2"/>
  <c r="AV682" i="2"/>
  <c r="BG682" i="2"/>
  <c r="AA682" i="2" s="1"/>
  <c r="BH682" i="2"/>
  <c r="BJ682" i="2"/>
  <c r="BO682" i="2"/>
  <c r="CB682" i="2"/>
  <c r="CE682" i="2"/>
  <c r="CG682" i="2"/>
  <c r="CH682" i="2"/>
  <c r="CI682" i="2"/>
  <c r="CV682" i="2"/>
  <c r="CW682" i="2"/>
  <c r="CY682" i="2"/>
  <c r="DH682" i="2"/>
  <c r="I683" i="2"/>
  <c r="J683" i="2" s="1"/>
  <c r="R683" i="2"/>
  <c r="S683" i="2"/>
  <c r="U683" i="2"/>
  <c r="CX683" i="2" s="1"/>
  <c r="W683" i="2"/>
  <c r="Y683" i="2"/>
  <c r="CH683" i="2" s="1"/>
  <c r="AA683" i="2"/>
  <c r="AG683" i="2"/>
  <c r="AH683" i="2"/>
  <c r="AI683" i="2" s="1"/>
  <c r="AK683" i="2"/>
  <c r="AM683" i="2"/>
  <c r="AO683" i="2"/>
  <c r="AP683" i="2"/>
  <c r="AV683" i="2"/>
  <c r="BG683" i="2"/>
  <c r="BH683" i="2"/>
  <c r="BI683" i="2" s="1"/>
  <c r="BJ683" i="2"/>
  <c r="BK683" i="2"/>
  <c r="BL683" i="2"/>
  <c r="BM683" i="2"/>
  <c r="BN683" i="2"/>
  <c r="BO683" i="2"/>
  <c r="BP683" i="2"/>
  <c r="BQ683" i="2" s="1"/>
  <c r="CB683" i="2"/>
  <c r="CF683" i="2"/>
  <c r="CI683" i="2"/>
  <c r="CV683" i="2"/>
  <c r="CW683" i="2"/>
  <c r="DH683" i="2"/>
  <c r="I684" i="2"/>
  <c r="J684" i="2" s="1"/>
  <c r="R684" i="2"/>
  <c r="S684" i="2"/>
  <c r="U684" i="2"/>
  <c r="CX684" i="2" s="1"/>
  <c r="W684" i="2"/>
  <c r="Y684" i="2"/>
  <c r="CH684" i="2" s="1"/>
  <c r="AG684" i="2"/>
  <c r="AI684" i="2" s="1"/>
  <c r="AH684" i="2"/>
  <c r="AK684" i="2"/>
  <c r="AM684" i="2"/>
  <c r="AO684" i="2"/>
  <c r="AP684" i="2"/>
  <c r="AV684" i="2"/>
  <c r="BG684" i="2"/>
  <c r="BJ684" i="2" s="1"/>
  <c r="BH684" i="2"/>
  <c r="BI684" i="2" s="1"/>
  <c r="BK684" i="2"/>
  <c r="BL684" i="2"/>
  <c r="BN684" i="2"/>
  <c r="BO684" i="2"/>
  <c r="BP684" i="2"/>
  <c r="CB684" i="2"/>
  <c r="CG684" i="2"/>
  <c r="CI684" i="2"/>
  <c r="CV684" i="2"/>
  <c r="CY684" i="2"/>
  <c r="DH684" i="2"/>
  <c r="I685" i="2"/>
  <c r="J685" i="2" s="1"/>
  <c r="R685" i="2"/>
  <c r="S685" i="2"/>
  <c r="U685" i="2"/>
  <c r="W685" i="2"/>
  <c r="Y685" i="2"/>
  <c r="CH685" i="2" s="1"/>
  <c r="Z685" i="2"/>
  <c r="AA685" i="2"/>
  <c r="AG685" i="2"/>
  <c r="AH685" i="2"/>
  <c r="AI685" i="2"/>
  <c r="AK685" i="2"/>
  <c r="AM685" i="2"/>
  <c r="AO685" i="2"/>
  <c r="AP685" i="2"/>
  <c r="AV685" i="2"/>
  <c r="BG685" i="2"/>
  <c r="BH685" i="2"/>
  <c r="BJ685" i="2" s="1"/>
  <c r="BI685" i="2"/>
  <c r="BK685" i="2"/>
  <c r="BL685" i="2"/>
  <c r="BM685" i="2"/>
  <c r="BN685" i="2"/>
  <c r="BO685" i="2"/>
  <c r="BP685" i="2"/>
  <c r="BQ685" i="2"/>
  <c r="CD685" i="2" s="1"/>
  <c r="CB685" i="2"/>
  <c r="CE685" i="2"/>
  <c r="CF685" i="2"/>
  <c r="CG685" i="2"/>
  <c r="CI685" i="2"/>
  <c r="CJ685" i="2"/>
  <c r="CV685" i="2"/>
  <c r="CW685" i="2"/>
  <c r="CX685" i="2"/>
  <c r="CY685" i="2"/>
  <c r="DH685" i="2"/>
  <c r="I686" i="2"/>
  <c r="J686" i="2"/>
  <c r="R686" i="2"/>
  <c r="S686" i="2"/>
  <c r="U686" i="2"/>
  <c r="CX686" i="2" s="1"/>
  <c r="W686" i="2"/>
  <c r="BK686" i="2" s="1"/>
  <c r="Y686" i="2"/>
  <c r="AG686" i="2"/>
  <c r="AH686" i="2"/>
  <c r="AK686" i="2"/>
  <c r="AM686" i="2"/>
  <c r="AO686" i="2"/>
  <c r="AP686" i="2"/>
  <c r="AV686" i="2"/>
  <c r="BG686" i="2"/>
  <c r="BJ686" i="2" s="1"/>
  <c r="BH686" i="2"/>
  <c r="BL686" i="2"/>
  <c r="BO686" i="2"/>
  <c r="CB686" i="2"/>
  <c r="CE686" i="2"/>
  <c r="CG686" i="2"/>
  <c r="CH686" i="2"/>
  <c r="CV686" i="2"/>
  <c r="CY686" i="2" s="1"/>
  <c r="CW686" i="2"/>
  <c r="DH686" i="2"/>
  <c r="I687" i="2"/>
  <c r="J687" i="2" s="1"/>
  <c r="R687" i="2"/>
  <c r="S687" i="2"/>
  <c r="U687" i="2"/>
  <c r="CX687" i="2" s="1"/>
  <c r="W687" i="2"/>
  <c r="Y687" i="2"/>
  <c r="CH687" i="2" s="1"/>
  <c r="AA687" i="2"/>
  <c r="AG687" i="2"/>
  <c r="AH687" i="2"/>
  <c r="AI687" i="2" s="1"/>
  <c r="AK687" i="2"/>
  <c r="AM687" i="2"/>
  <c r="AO687" i="2"/>
  <c r="AP687" i="2"/>
  <c r="AV687" i="2"/>
  <c r="BG687" i="2"/>
  <c r="BH687" i="2"/>
  <c r="BI687" i="2" s="1"/>
  <c r="BK687" i="2"/>
  <c r="BL687" i="2"/>
  <c r="BM687" i="2"/>
  <c r="BN687" i="2"/>
  <c r="BO687" i="2"/>
  <c r="BP687" i="2"/>
  <c r="BQ687" i="2" s="1"/>
  <c r="CB687" i="2"/>
  <c r="CF687" i="2"/>
  <c r="CV687" i="2"/>
  <c r="CW687" i="2"/>
  <c r="CY687" i="2"/>
  <c r="DH687" i="2"/>
  <c r="I688" i="2"/>
  <c r="J688" i="2" s="1"/>
  <c r="R688" i="2"/>
  <c r="S688" i="2"/>
  <c r="U688" i="2"/>
  <c r="CX688" i="2" s="1"/>
  <c r="W688" i="2"/>
  <c r="Y688" i="2"/>
  <c r="AG688" i="2"/>
  <c r="AI688" i="2" s="1"/>
  <c r="AH688" i="2"/>
  <c r="AK688" i="2"/>
  <c r="AM688" i="2"/>
  <c r="AO688" i="2"/>
  <c r="AP688" i="2"/>
  <c r="AV688" i="2"/>
  <c r="BG688" i="2"/>
  <c r="AA688" i="2" s="1"/>
  <c r="BH688" i="2"/>
  <c r="BI688" i="2" s="1"/>
  <c r="BK688" i="2"/>
  <c r="BN688" i="2"/>
  <c r="BO688" i="2"/>
  <c r="BP688" i="2"/>
  <c r="CB688" i="2"/>
  <c r="CG688" i="2"/>
  <c r="CV688" i="2"/>
  <c r="CY688" i="2" s="1"/>
  <c r="DH688" i="2"/>
  <c r="I689" i="2"/>
  <c r="J689" i="2" s="1"/>
  <c r="R689" i="2"/>
  <c r="S689" i="2"/>
  <c r="U689" i="2"/>
  <c r="W689" i="2"/>
  <c r="Y689" i="2"/>
  <c r="CH689" i="2" s="1"/>
  <c r="Z689" i="2"/>
  <c r="AA689" i="2"/>
  <c r="AG689" i="2"/>
  <c r="AH689" i="2"/>
  <c r="AI689" i="2"/>
  <c r="AK689" i="2"/>
  <c r="AM689" i="2"/>
  <c r="AO689" i="2"/>
  <c r="AP689" i="2"/>
  <c r="AV689" i="2"/>
  <c r="BG689" i="2"/>
  <c r="BH689" i="2"/>
  <c r="BI689" i="2"/>
  <c r="BJ689" i="2"/>
  <c r="BK689" i="2"/>
  <c r="BL689" i="2"/>
  <c r="BM689" i="2"/>
  <c r="BN689" i="2"/>
  <c r="BO689" i="2"/>
  <c r="BP689" i="2"/>
  <c r="BQ689" i="2"/>
  <c r="CD689" i="2" s="1"/>
  <c r="CB689" i="2"/>
  <c r="CE689" i="2"/>
  <c r="CF689" i="2"/>
  <c r="CG689" i="2"/>
  <c r="CI689" i="2"/>
  <c r="CJ689" i="2"/>
  <c r="CV689" i="2"/>
  <c r="CW689" i="2"/>
  <c r="CX689" i="2"/>
  <c r="CY689" i="2"/>
  <c r="DH689" i="2"/>
  <c r="I690" i="2"/>
  <c r="J690" i="2"/>
  <c r="R690" i="2"/>
  <c r="S690" i="2"/>
  <c r="U690" i="2"/>
  <c r="CX690" i="2" s="1"/>
  <c r="W690" i="2"/>
  <c r="Y690" i="2"/>
  <c r="AG690" i="2"/>
  <c r="AH690" i="2"/>
  <c r="AK690" i="2"/>
  <c r="AM690" i="2"/>
  <c r="AO690" i="2"/>
  <c r="AP690" i="2"/>
  <c r="AV690" i="2"/>
  <c r="BG690" i="2"/>
  <c r="AA690" i="2" s="1"/>
  <c r="BH690" i="2"/>
  <c r="BJ690" i="2"/>
  <c r="BO690" i="2"/>
  <c r="CB690" i="2"/>
  <c r="CE690" i="2"/>
  <c r="CG690" i="2"/>
  <c r="CH690" i="2"/>
  <c r="CI690" i="2"/>
  <c r="CV690" i="2"/>
  <c r="CW690" i="2"/>
  <c r="CY690" i="2"/>
  <c r="DH690" i="2"/>
  <c r="I691" i="2"/>
  <c r="J691" i="2" s="1"/>
  <c r="R691" i="2"/>
  <c r="S691" i="2"/>
  <c r="U691" i="2"/>
  <c r="CX691" i="2" s="1"/>
  <c r="W691" i="2"/>
  <c r="Y691" i="2"/>
  <c r="CH691" i="2" s="1"/>
  <c r="AA691" i="2"/>
  <c r="AG691" i="2"/>
  <c r="AH691" i="2"/>
  <c r="AI691" i="2" s="1"/>
  <c r="AK691" i="2"/>
  <c r="AM691" i="2"/>
  <c r="AO691" i="2"/>
  <c r="AP691" i="2"/>
  <c r="AV691" i="2"/>
  <c r="BG691" i="2"/>
  <c r="BH691" i="2"/>
  <c r="BI691" i="2" s="1"/>
  <c r="BJ691" i="2"/>
  <c r="BK691" i="2"/>
  <c r="BL691" i="2"/>
  <c r="BM691" i="2"/>
  <c r="BN691" i="2"/>
  <c r="BO691" i="2"/>
  <c r="BP691" i="2"/>
  <c r="BQ691" i="2" s="1"/>
  <c r="CB691" i="2"/>
  <c r="CF691" i="2"/>
  <c r="CI691" i="2"/>
  <c r="CV691" i="2"/>
  <c r="CW691" i="2"/>
  <c r="DH691" i="2"/>
  <c r="I692" i="2"/>
  <c r="J692" i="2" s="1"/>
  <c r="R692" i="2"/>
  <c r="S692" i="2"/>
  <c r="U692" i="2"/>
  <c r="CX692" i="2" s="1"/>
  <c r="W692" i="2"/>
  <c r="Y692" i="2"/>
  <c r="CH692" i="2" s="1"/>
  <c r="AG692" i="2"/>
  <c r="AI692" i="2" s="1"/>
  <c r="AH692" i="2"/>
  <c r="AK692" i="2"/>
  <c r="AM692" i="2"/>
  <c r="AO692" i="2"/>
  <c r="AP692" i="2"/>
  <c r="AV692" i="2"/>
  <c r="BG692" i="2"/>
  <c r="BJ692" i="2" s="1"/>
  <c r="BH692" i="2"/>
  <c r="BI692" i="2" s="1"/>
  <c r="BK692" i="2"/>
  <c r="BL692" i="2"/>
  <c r="BN692" i="2"/>
  <c r="BO692" i="2"/>
  <c r="BP692" i="2"/>
  <c r="CB692" i="2"/>
  <c r="CG692" i="2"/>
  <c r="CI692" i="2"/>
  <c r="CV692" i="2"/>
  <c r="CY692" i="2"/>
  <c r="DH692" i="2"/>
  <c r="I693" i="2"/>
  <c r="J693" i="2" s="1"/>
  <c r="R693" i="2"/>
  <c r="S693" i="2"/>
  <c r="U693" i="2"/>
  <c r="W693" i="2"/>
  <c r="Y693" i="2"/>
  <c r="CH693" i="2" s="1"/>
  <c r="Z693" i="2"/>
  <c r="AA693" i="2"/>
  <c r="AG693" i="2"/>
  <c r="AH693" i="2"/>
  <c r="AI693" i="2"/>
  <c r="AK693" i="2"/>
  <c r="AM693" i="2"/>
  <c r="AO693" i="2"/>
  <c r="AP693" i="2"/>
  <c r="AV693" i="2"/>
  <c r="BG693" i="2"/>
  <c r="BH693" i="2"/>
  <c r="BJ693" i="2" s="1"/>
  <c r="BI693" i="2"/>
  <c r="BK693" i="2"/>
  <c r="BL693" i="2"/>
  <c r="BM693" i="2"/>
  <c r="BN693" i="2"/>
  <c r="BO693" i="2"/>
  <c r="BP693" i="2"/>
  <c r="BQ693" i="2"/>
  <c r="CD693" i="2" s="1"/>
  <c r="CB693" i="2"/>
  <c r="CE693" i="2"/>
  <c r="CF693" i="2"/>
  <c r="CG693" i="2"/>
  <c r="CJ693" i="2"/>
  <c r="CV693" i="2"/>
  <c r="CW693" i="2"/>
  <c r="CX693" i="2"/>
  <c r="CY693" i="2"/>
  <c r="DH693" i="2"/>
  <c r="I694" i="2"/>
  <c r="J694" i="2"/>
  <c r="R694" i="2"/>
  <c r="S694" i="2"/>
  <c r="U694" i="2"/>
  <c r="W694" i="2"/>
  <c r="Z694" i="2" s="1"/>
  <c r="Y694" i="2"/>
  <c r="CH694" i="2" s="1"/>
  <c r="AA694" i="2"/>
  <c r="AG694" i="2"/>
  <c r="AH694" i="2"/>
  <c r="AI694" i="2" s="1"/>
  <c r="AK694" i="2"/>
  <c r="AM694" i="2"/>
  <c r="AO694" i="2"/>
  <c r="AP694" i="2"/>
  <c r="AV694" i="2"/>
  <c r="BG694" i="2"/>
  <c r="BH694" i="2"/>
  <c r="BI694" i="2" s="1"/>
  <c r="BJ694" i="2"/>
  <c r="BL694" i="2"/>
  <c r="BN694" i="2"/>
  <c r="BP694" i="2"/>
  <c r="CB694" i="2"/>
  <c r="CE694" i="2"/>
  <c r="CF694" i="2"/>
  <c r="CG694" i="2"/>
  <c r="CI694" i="2"/>
  <c r="CJ694" i="2"/>
  <c r="CV694" i="2"/>
  <c r="CW694" i="2"/>
  <c r="CX694" i="2"/>
  <c r="CY694" i="2"/>
  <c r="DH694" i="2"/>
  <c r="I695" i="2"/>
  <c r="J695" i="2" s="1"/>
  <c r="R695" i="2"/>
  <c r="S695" i="2"/>
  <c r="U695" i="2"/>
  <c r="CX695" i="2" s="1"/>
  <c r="W695" i="2"/>
  <c r="Z695" i="2" s="1"/>
  <c r="Y695" i="2"/>
  <c r="CF695" i="2" s="1"/>
  <c r="AA695" i="2"/>
  <c r="AG695" i="2"/>
  <c r="AI695" i="2" s="1"/>
  <c r="AH695" i="2"/>
  <c r="AK695" i="2"/>
  <c r="AM695" i="2"/>
  <c r="AO695" i="2"/>
  <c r="AP695" i="2"/>
  <c r="AV695" i="2"/>
  <c r="BG695" i="2"/>
  <c r="BH695" i="2"/>
  <c r="BI695" i="2" s="1"/>
  <c r="BK695" i="2"/>
  <c r="BL695" i="2"/>
  <c r="BN695" i="2"/>
  <c r="BO695" i="2"/>
  <c r="BQ695" i="2" s="1"/>
  <c r="BP695" i="2"/>
  <c r="CB695" i="2"/>
  <c r="CE695" i="2"/>
  <c r="CI695" i="2"/>
  <c r="CV695" i="2"/>
  <c r="CW695" i="2"/>
  <c r="CY695" i="2"/>
  <c r="DH695" i="2"/>
  <c r="I696" i="2"/>
  <c r="J696" i="2" s="1"/>
  <c r="R696" i="2"/>
  <c r="S696" i="2"/>
  <c r="U696" i="2"/>
  <c r="CW696" i="2" s="1"/>
  <c r="W696" i="2"/>
  <c r="Y696" i="2"/>
  <c r="CH696" i="2" s="1"/>
  <c r="AA696" i="2"/>
  <c r="AG696" i="2"/>
  <c r="AH696" i="2"/>
  <c r="AI696" i="2" s="1"/>
  <c r="AK696" i="2"/>
  <c r="AM696" i="2"/>
  <c r="AO696" i="2"/>
  <c r="AP696" i="2"/>
  <c r="AV696" i="2"/>
  <c r="BG696" i="2"/>
  <c r="BH696" i="2"/>
  <c r="BI696" i="2" s="1"/>
  <c r="BJ696" i="2"/>
  <c r="BK696" i="2"/>
  <c r="BL696" i="2"/>
  <c r="BM696" i="2"/>
  <c r="BN696" i="2"/>
  <c r="BO696" i="2"/>
  <c r="BP696" i="2"/>
  <c r="BQ696" i="2" s="1"/>
  <c r="CB696" i="2"/>
  <c r="CE696" i="2"/>
  <c r="CG696" i="2"/>
  <c r="CI696" i="2"/>
  <c r="CV696" i="2"/>
  <c r="CY696" i="2"/>
  <c r="DH696" i="2"/>
  <c r="I697" i="2"/>
  <c r="J697" i="2" s="1"/>
  <c r="R697" i="2"/>
  <c r="S697" i="2"/>
  <c r="U697" i="2"/>
  <c r="CX697" i="2" s="1"/>
  <c r="W697" i="2"/>
  <c r="Z697" i="2" s="1"/>
  <c r="Y697" i="2"/>
  <c r="CF697" i="2" s="1"/>
  <c r="AA697" i="2"/>
  <c r="AG697" i="2"/>
  <c r="AI697" i="2" s="1"/>
  <c r="AH697" i="2"/>
  <c r="AK697" i="2"/>
  <c r="AM697" i="2"/>
  <c r="AO697" i="2"/>
  <c r="AP697" i="2"/>
  <c r="AV697" i="2"/>
  <c r="BG697" i="2"/>
  <c r="BH697" i="2"/>
  <c r="BI697" i="2" s="1"/>
  <c r="BK697" i="2"/>
  <c r="BL697" i="2"/>
  <c r="BN697" i="2"/>
  <c r="BO697" i="2"/>
  <c r="BQ697" i="2" s="1"/>
  <c r="BP697" i="2"/>
  <c r="CB697" i="2"/>
  <c r="CE697" i="2"/>
  <c r="CI697" i="2"/>
  <c r="CV697" i="2"/>
  <c r="CW697" i="2"/>
  <c r="CY697" i="2"/>
  <c r="DH697" i="2"/>
  <c r="I698" i="2"/>
  <c r="J698" i="2" s="1"/>
  <c r="R698" i="2"/>
  <c r="S698" i="2"/>
  <c r="U698" i="2"/>
  <c r="CW698" i="2" s="1"/>
  <c r="W698" i="2"/>
  <c r="Y698" i="2"/>
  <c r="CH698" i="2" s="1"/>
  <c r="AA698" i="2"/>
  <c r="AG698" i="2"/>
  <c r="AH698" i="2"/>
  <c r="AI698" i="2" s="1"/>
  <c r="AK698" i="2"/>
  <c r="AM698" i="2"/>
  <c r="AO698" i="2"/>
  <c r="AP698" i="2"/>
  <c r="AV698" i="2"/>
  <c r="BG698" i="2"/>
  <c r="BH698" i="2"/>
  <c r="BI698" i="2" s="1"/>
  <c r="BJ698" i="2"/>
  <c r="BK698" i="2"/>
  <c r="BL698" i="2"/>
  <c r="BM698" i="2"/>
  <c r="BN698" i="2"/>
  <c r="BO698" i="2"/>
  <c r="BP698" i="2"/>
  <c r="BQ698" i="2" s="1"/>
  <c r="CB698" i="2"/>
  <c r="CE698" i="2"/>
  <c r="CG698" i="2"/>
  <c r="CI698" i="2"/>
  <c r="CV698" i="2"/>
  <c r="CY698" i="2"/>
  <c r="DH698" i="2"/>
  <c r="I699" i="2"/>
  <c r="J699" i="2" s="1"/>
  <c r="R699" i="2"/>
  <c r="S699" i="2"/>
  <c r="U699" i="2"/>
  <c r="CX699" i="2" s="1"/>
  <c r="W699" i="2"/>
  <c r="Z699" i="2" s="1"/>
  <c r="Y699" i="2"/>
  <c r="CF699" i="2" s="1"/>
  <c r="AA699" i="2"/>
  <c r="AG699" i="2"/>
  <c r="AI699" i="2" s="1"/>
  <c r="AH699" i="2"/>
  <c r="AK699" i="2"/>
  <c r="AM699" i="2"/>
  <c r="AO699" i="2"/>
  <c r="AP699" i="2"/>
  <c r="AV699" i="2"/>
  <c r="BG699" i="2"/>
  <c r="BH699" i="2"/>
  <c r="BI699" i="2" s="1"/>
  <c r="BK699" i="2"/>
  <c r="BL699" i="2"/>
  <c r="BN699" i="2"/>
  <c r="BO699" i="2"/>
  <c r="BQ699" i="2" s="1"/>
  <c r="BP699" i="2"/>
  <c r="CB699" i="2"/>
  <c r="CE699" i="2"/>
  <c r="CI699" i="2"/>
  <c r="CV699" i="2"/>
  <c r="CW699" i="2"/>
  <c r="CY699" i="2"/>
  <c r="DH699" i="2"/>
  <c r="I700" i="2"/>
  <c r="J700" i="2" s="1"/>
  <c r="R700" i="2"/>
  <c r="S700" i="2"/>
  <c r="U700" i="2"/>
  <c r="CW700" i="2" s="1"/>
  <c r="W700" i="2"/>
  <c r="Y700" i="2"/>
  <c r="CH700" i="2" s="1"/>
  <c r="AA700" i="2"/>
  <c r="AG700" i="2"/>
  <c r="AH700" i="2"/>
  <c r="AI700" i="2" s="1"/>
  <c r="AK700" i="2"/>
  <c r="AM700" i="2"/>
  <c r="AO700" i="2"/>
  <c r="AP700" i="2"/>
  <c r="AV700" i="2"/>
  <c r="BG700" i="2"/>
  <c r="BH700" i="2"/>
  <c r="BI700" i="2" s="1"/>
  <c r="BJ700" i="2"/>
  <c r="BK700" i="2"/>
  <c r="BL700" i="2"/>
  <c r="BM700" i="2"/>
  <c r="BN700" i="2"/>
  <c r="BO700" i="2"/>
  <c r="BP700" i="2"/>
  <c r="BQ700" i="2" s="1"/>
  <c r="CB700" i="2"/>
  <c r="CE700" i="2"/>
  <c r="CG700" i="2"/>
  <c r="CI700" i="2"/>
  <c r="CV700" i="2"/>
  <c r="CY700" i="2"/>
  <c r="DH700" i="2"/>
  <c r="I701" i="2"/>
  <c r="J701" i="2" s="1"/>
  <c r="R701" i="2"/>
  <c r="S701" i="2"/>
  <c r="U701" i="2"/>
  <c r="CX701" i="2" s="1"/>
  <c r="W701" i="2"/>
  <c r="Z701" i="2" s="1"/>
  <c r="Y701" i="2"/>
  <c r="CF701" i="2" s="1"/>
  <c r="AA701" i="2"/>
  <c r="AG701" i="2"/>
  <c r="AI701" i="2" s="1"/>
  <c r="AH701" i="2"/>
  <c r="AK701" i="2"/>
  <c r="AM701" i="2"/>
  <c r="AO701" i="2"/>
  <c r="AP701" i="2"/>
  <c r="AV701" i="2"/>
  <c r="BG701" i="2"/>
  <c r="BH701" i="2"/>
  <c r="BI701" i="2" s="1"/>
  <c r="BK701" i="2"/>
  <c r="BL701" i="2"/>
  <c r="BN701" i="2"/>
  <c r="BO701" i="2"/>
  <c r="BQ701" i="2" s="1"/>
  <c r="BP701" i="2"/>
  <c r="CB701" i="2"/>
  <c r="CE701" i="2"/>
  <c r="CI701" i="2"/>
  <c r="CV701" i="2"/>
  <c r="CW701" i="2"/>
  <c r="CY701" i="2"/>
  <c r="DH701" i="2"/>
  <c r="I702" i="2"/>
  <c r="J702" i="2" s="1"/>
  <c r="R702" i="2"/>
  <c r="S702" i="2"/>
  <c r="U702" i="2"/>
  <c r="CW702" i="2" s="1"/>
  <c r="W702" i="2"/>
  <c r="Y702" i="2"/>
  <c r="CH702" i="2" s="1"/>
  <c r="AA702" i="2"/>
  <c r="AG702" i="2"/>
  <c r="AH702" i="2"/>
  <c r="AI702" i="2" s="1"/>
  <c r="AK702" i="2"/>
  <c r="AM702" i="2"/>
  <c r="AO702" i="2"/>
  <c r="AP702" i="2"/>
  <c r="AV702" i="2"/>
  <c r="BG702" i="2"/>
  <c r="BH702" i="2"/>
  <c r="BI702" i="2" s="1"/>
  <c r="BJ702" i="2"/>
  <c r="BK702" i="2"/>
  <c r="BL702" i="2"/>
  <c r="BM702" i="2"/>
  <c r="BN702" i="2"/>
  <c r="BO702" i="2"/>
  <c r="BP702" i="2"/>
  <c r="BQ702" i="2" s="1"/>
  <c r="CB702" i="2"/>
  <c r="CE702" i="2"/>
  <c r="CG702" i="2"/>
  <c r="CI702" i="2"/>
  <c r="CV702" i="2"/>
  <c r="CY702" i="2"/>
  <c r="DH702" i="2"/>
  <c r="I703" i="2"/>
  <c r="J703" i="2" s="1"/>
  <c r="R703" i="2"/>
  <c r="S703" i="2"/>
  <c r="U703" i="2"/>
  <c r="CX703" i="2" s="1"/>
  <c r="W703" i="2"/>
  <c r="Z703" i="2" s="1"/>
  <c r="Y703" i="2"/>
  <c r="CF703" i="2" s="1"/>
  <c r="AA703" i="2"/>
  <c r="AG703" i="2"/>
  <c r="AH703" i="2"/>
  <c r="AK703" i="2"/>
  <c r="AM703" i="2"/>
  <c r="AO703" i="2"/>
  <c r="AP703" i="2"/>
  <c r="AV703" i="2"/>
  <c r="BG703" i="2"/>
  <c r="BH703" i="2"/>
  <c r="BK703" i="2"/>
  <c r="BL703" i="2"/>
  <c r="BN703" i="2"/>
  <c r="BO703" i="2"/>
  <c r="BP703" i="2"/>
  <c r="CB703" i="2"/>
  <c r="CE703" i="2"/>
  <c r="CI703" i="2"/>
  <c r="CV703" i="2"/>
  <c r="CW703" i="2"/>
  <c r="CY703" i="2"/>
  <c r="DH703" i="2"/>
  <c r="I704" i="2"/>
  <c r="J704" i="2" s="1"/>
  <c r="R704" i="2"/>
  <c r="S704" i="2"/>
  <c r="U704" i="2"/>
  <c r="W704" i="2"/>
  <c r="Y704" i="2"/>
  <c r="CH704" i="2" s="1"/>
  <c r="AA704" i="2"/>
  <c r="AG704" i="2"/>
  <c r="AH704" i="2"/>
  <c r="AI704" i="2" s="1"/>
  <c r="AK704" i="2"/>
  <c r="AM704" i="2"/>
  <c r="AO704" i="2"/>
  <c r="AP704" i="2"/>
  <c r="AV704" i="2"/>
  <c r="BG704" i="2"/>
  <c r="BH704" i="2"/>
  <c r="BI704" i="2" s="1"/>
  <c r="BJ704" i="2"/>
  <c r="BK704" i="2"/>
  <c r="BL704" i="2"/>
  <c r="BM704" i="2"/>
  <c r="BN704" i="2"/>
  <c r="BO704" i="2"/>
  <c r="BP704" i="2"/>
  <c r="BQ704" i="2" s="1"/>
  <c r="CD704" i="2" s="1"/>
  <c r="CB704" i="2"/>
  <c r="CE704" i="2"/>
  <c r="CG704" i="2"/>
  <c r="CI704" i="2"/>
  <c r="CV704" i="2"/>
  <c r="DH704" i="2"/>
  <c r="I705" i="2"/>
  <c r="J705" i="2" s="1"/>
  <c r="R705" i="2"/>
  <c r="S705" i="2"/>
  <c r="U705" i="2"/>
  <c r="CX705" i="2" s="1"/>
  <c r="W705" i="2"/>
  <c r="Y705" i="2"/>
  <c r="AA705" i="2"/>
  <c r="AG705" i="2"/>
  <c r="AH705" i="2"/>
  <c r="AK705" i="2"/>
  <c r="AM705" i="2"/>
  <c r="AO705" i="2"/>
  <c r="AP705" i="2"/>
  <c r="AV705" i="2"/>
  <c r="BG705" i="2"/>
  <c r="BH705" i="2"/>
  <c r="BK705" i="2"/>
  <c r="BL705" i="2"/>
  <c r="BN705" i="2"/>
  <c r="BO705" i="2"/>
  <c r="BP705" i="2"/>
  <c r="CB705" i="2"/>
  <c r="CV705" i="2"/>
  <c r="CW705" i="2"/>
  <c r="CY705" i="2"/>
  <c r="DH705" i="2"/>
  <c r="I706" i="2"/>
  <c r="J706" i="2" s="1"/>
  <c r="R706" i="2"/>
  <c r="S706" i="2"/>
  <c r="U706" i="2"/>
  <c r="W706" i="2"/>
  <c r="Y706" i="2"/>
  <c r="CH706" i="2" s="1"/>
  <c r="AA706" i="2"/>
  <c r="AG706" i="2"/>
  <c r="AH706" i="2"/>
  <c r="AI706" i="2" s="1"/>
  <c r="AK706" i="2"/>
  <c r="AM706" i="2"/>
  <c r="AO706" i="2"/>
  <c r="AP706" i="2"/>
  <c r="AV706" i="2"/>
  <c r="BG706" i="2"/>
  <c r="BH706" i="2"/>
  <c r="BI706" i="2" s="1"/>
  <c r="BJ706" i="2"/>
  <c r="BK706" i="2"/>
  <c r="BL706" i="2"/>
  <c r="BM706" i="2"/>
  <c r="BN706" i="2"/>
  <c r="BO706" i="2"/>
  <c r="BP706" i="2"/>
  <c r="BQ706" i="2" s="1"/>
  <c r="CD706" i="2" s="1"/>
  <c r="CB706" i="2"/>
  <c r="CE706" i="2"/>
  <c r="CG706" i="2"/>
  <c r="CI706" i="2"/>
  <c r="CV706" i="2"/>
  <c r="CY706" i="2"/>
  <c r="DH706" i="2"/>
  <c r="I707" i="2"/>
  <c r="J707" i="2" s="1"/>
  <c r="R707" i="2"/>
  <c r="S707" i="2"/>
  <c r="U707" i="2"/>
  <c r="CX707" i="2" s="1"/>
  <c r="W707" i="2"/>
  <c r="Y707" i="2"/>
  <c r="AA707" i="2"/>
  <c r="AG707" i="2"/>
  <c r="AI707" i="2" s="1"/>
  <c r="AH707" i="2"/>
  <c r="AK707" i="2"/>
  <c r="AM707" i="2"/>
  <c r="AO707" i="2"/>
  <c r="AP707" i="2"/>
  <c r="AV707" i="2"/>
  <c r="BG707" i="2"/>
  <c r="BH707" i="2"/>
  <c r="BK707" i="2"/>
  <c r="BL707" i="2"/>
  <c r="BN707" i="2"/>
  <c r="BO707" i="2"/>
  <c r="BQ707" i="2" s="1"/>
  <c r="BP707" i="2"/>
  <c r="CB707" i="2"/>
  <c r="CE707" i="2"/>
  <c r="CV707" i="2"/>
  <c r="CW707" i="2"/>
  <c r="CY707" i="2"/>
  <c r="DH707" i="2"/>
  <c r="I708" i="2"/>
  <c r="J708" i="2" s="1"/>
  <c r="R708" i="2"/>
  <c r="S708" i="2"/>
  <c r="U708" i="2"/>
  <c r="W708" i="2"/>
  <c r="Y708" i="2"/>
  <c r="CH708" i="2" s="1"/>
  <c r="AA708" i="2"/>
  <c r="AG708" i="2"/>
  <c r="AH708" i="2"/>
  <c r="AI708" i="2" s="1"/>
  <c r="AK708" i="2"/>
  <c r="AM708" i="2"/>
  <c r="AO708" i="2"/>
  <c r="AP708" i="2"/>
  <c r="AV708" i="2"/>
  <c r="BG708" i="2"/>
  <c r="BH708" i="2"/>
  <c r="BI708" i="2" s="1"/>
  <c r="BJ708" i="2"/>
  <c r="BK708" i="2"/>
  <c r="BL708" i="2"/>
  <c r="BM708" i="2"/>
  <c r="BN708" i="2"/>
  <c r="BO708" i="2"/>
  <c r="BP708" i="2"/>
  <c r="BQ708" i="2" s="1"/>
  <c r="CD708" i="2" s="1"/>
  <c r="CB708" i="2"/>
  <c r="CE708" i="2"/>
  <c r="CG708" i="2"/>
  <c r="CI708" i="2"/>
  <c r="CV708" i="2"/>
  <c r="CY708" i="2"/>
  <c r="DH708" i="2"/>
  <c r="I709" i="2"/>
  <c r="J709" i="2" s="1"/>
  <c r="R709" i="2"/>
  <c r="S709" i="2"/>
  <c r="U709" i="2"/>
  <c r="CX709" i="2" s="1"/>
  <c r="W709" i="2"/>
  <c r="Y709" i="2"/>
  <c r="AA709" i="2"/>
  <c r="AG709" i="2"/>
  <c r="AI709" i="2" s="1"/>
  <c r="AH709" i="2"/>
  <c r="AK709" i="2"/>
  <c r="AM709" i="2"/>
  <c r="AO709" i="2"/>
  <c r="AP709" i="2"/>
  <c r="AV709" i="2"/>
  <c r="BG709" i="2"/>
  <c r="BH709" i="2"/>
  <c r="BK709" i="2"/>
  <c r="BL709" i="2"/>
  <c r="BN709" i="2"/>
  <c r="BO709" i="2"/>
  <c r="BQ709" i="2" s="1"/>
  <c r="BP709" i="2"/>
  <c r="CB709" i="2"/>
  <c r="CE709" i="2"/>
  <c r="CI709" i="2"/>
  <c r="CV709" i="2"/>
  <c r="CW709" i="2"/>
  <c r="CY709" i="2"/>
  <c r="DH709" i="2"/>
  <c r="I710" i="2"/>
  <c r="J710" i="2" s="1"/>
  <c r="R710" i="2"/>
  <c r="S710" i="2"/>
  <c r="U710" i="2"/>
  <c r="W710" i="2"/>
  <c r="Y710" i="2"/>
  <c r="CH710" i="2" s="1"/>
  <c r="AA710" i="2"/>
  <c r="AG710" i="2"/>
  <c r="AH710" i="2"/>
  <c r="AI710" i="2" s="1"/>
  <c r="AK710" i="2"/>
  <c r="AM710" i="2"/>
  <c r="AO710" i="2"/>
  <c r="AP710" i="2"/>
  <c r="AV710" i="2"/>
  <c r="BG710" i="2"/>
  <c r="BH710" i="2"/>
  <c r="BI710" i="2" s="1"/>
  <c r="BJ710" i="2"/>
  <c r="BK710" i="2"/>
  <c r="BL710" i="2"/>
  <c r="BM710" i="2"/>
  <c r="BN710" i="2"/>
  <c r="BO710" i="2"/>
  <c r="BP710" i="2"/>
  <c r="BQ710" i="2" s="1"/>
  <c r="CD710" i="2" s="1"/>
  <c r="CB710" i="2"/>
  <c r="CE710" i="2"/>
  <c r="CG710" i="2"/>
  <c r="CI710" i="2"/>
  <c r="CV710" i="2"/>
  <c r="DH710" i="2"/>
  <c r="I711" i="2"/>
  <c r="J711" i="2" s="1"/>
  <c r="R711" i="2"/>
  <c r="S711" i="2"/>
  <c r="U711" i="2"/>
  <c r="CX711" i="2" s="1"/>
  <c r="W711" i="2"/>
  <c r="Z711" i="2" s="1"/>
  <c r="Y711" i="2"/>
  <c r="CE711" i="2" s="1"/>
  <c r="AA711" i="2"/>
  <c r="AG711" i="2"/>
  <c r="AH711" i="2"/>
  <c r="AK711" i="2"/>
  <c r="AM711" i="2"/>
  <c r="AO711" i="2"/>
  <c r="AP711" i="2"/>
  <c r="AV711" i="2"/>
  <c r="BG711" i="2"/>
  <c r="BH711" i="2"/>
  <c r="BK711" i="2"/>
  <c r="BL711" i="2"/>
  <c r="BN711" i="2"/>
  <c r="BO711" i="2"/>
  <c r="BP711" i="2"/>
  <c r="CB711" i="2"/>
  <c r="CI711" i="2"/>
  <c r="CV711" i="2"/>
  <c r="CW711" i="2"/>
  <c r="CY711" i="2"/>
  <c r="DH711" i="2"/>
  <c r="I712" i="2"/>
  <c r="J712" i="2" s="1"/>
  <c r="R712" i="2"/>
  <c r="S712" i="2"/>
  <c r="U712" i="2"/>
  <c r="W712" i="2"/>
  <c r="Y712" i="2"/>
  <c r="CH712" i="2" s="1"/>
  <c r="AA712" i="2"/>
  <c r="AG712" i="2"/>
  <c r="AH712" i="2"/>
  <c r="AI712" i="2" s="1"/>
  <c r="AK712" i="2"/>
  <c r="AM712" i="2"/>
  <c r="AO712" i="2"/>
  <c r="AP712" i="2"/>
  <c r="AV712" i="2"/>
  <c r="BG712" i="2"/>
  <c r="BH712" i="2"/>
  <c r="BI712" i="2" s="1"/>
  <c r="BJ712" i="2"/>
  <c r="BK712" i="2"/>
  <c r="BL712" i="2"/>
  <c r="BM712" i="2"/>
  <c r="BN712" i="2"/>
  <c r="BO712" i="2"/>
  <c r="BP712" i="2"/>
  <c r="BQ712" i="2" s="1"/>
  <c r="CD712" i="2" s="1"/>
  <c r="CB712" i="2"/>
  <c r="CE712" i="2"/>
  <c r="CG712" i="2"/>
  <c r="CI712" i="2"/>
  <c r="CV712" i="2"/>
  <c r="DH712" i="2"/>
  <c r="I713" i="2"/>
  <c r="J713" i="2" s="1"/>
  <c r="R713" i="2"/>
  <c r="S713" i="2"/>
  <c r="U713" i="2"/>
  <c r="CX713" i="2" s="1"/>
  <c r="W713" i="2"/>
  <c r="Y713" i="2"/>
  <c r="AA713" i="2"/>
  <c r="AG713" i="2"/>
  <c r="AH713" i="2"/>
  <c r="AK713" i="2"/>
  <c r="AM713" i="2"/>
  <c r="AO713" i="2"/>
  <c r="AP713" i="2"/>
  <c r="AV713" i="2"/>
  <c r="BG713" i="2"/>
  <c r="BH713" i="2"/>
  <c r="BK713" i="2"/>
  <c r="BL713" i="2"/>
  <c r="BN713" i="2"/>
  <c r="BO713" i="2"/>
  <c r="BP713" i="2"/>
  <c r="CB713" i="2"/>
  <c r="CV713" i="2"/>
  <c r="CW713" i="2"/>
  <c r="CY713" i="2"/>
  <c r="DH713" i="2"/>
  <c r="I714" i="2"/>
  <c r="J714" i="2" s="1"/>
  <c r="R714" i="2"/>
  <c r="S714" i="2"/>
  <c r="U714" i="2"/>
  <c r="W714" i="2"/>
  <c r="Y714" i="2"/>
  <c r="CH714" i="2" s="1"/>
  <c r="AA714" i="2"/>
  <c r="AG714" i="2"/>
  <c r="AH714" i="2"/>
  <c r="AI714" i="2" s="1"/>
  <c r="AK714" i="2"/>
  <c r="AM714" i="2"/>
  <c r="AO714" i="2"/>
  <c r="AP714" i="2"/>
  <c r="AV714" i="2"/>
  <c r="BG714" i="2"/>
  <c r="BH714" i="2"/>
  <c r="BI714" i="2" s="1"/>
  <c r="BJ714" i="2"/>
  <c r="BK714" i="2"/>
  <c r="BL714" i="2"/>
  <c r="BM714" i="2"/>
  <c r="BN714" i="2"/>
  <c r="BO714" i="2"/>
  <c r="BP714" i="2"/>
  <c r="BQ714" i="2" s="1"/>
  <c r="CD714" i="2" s="1"/>
  <c r="CB714" i="2"/>
  <c r="CE714" i="2"/>
  <c r="CG714" i="2"/>
  <c r="CI714" i="2"/>
  <c r="CV714" i="2"/>
  <c r="CY714" i="2"/>
  <c r="DH714" i="2"/>
  <c r="I715" i="2"/>
  <c r="J715" i="2" s="1"/>
  <c r="R715" i="2"/>
  <c r="S715" i="2"/>
  <c r="U715" i="2"/>
  <c r="CX715" i="2" s="1"/>
  <c r="W715" i="2"/>
  <c r="Y715" i="2"/>
  <c r="AA715" i="2"/>
  <c r="AG715" i="2"/>
  <c r="AH715" i="2"/>
  <c r="AK715" i="2"/>
  <c r="AM715" i="2"/>
  <c r="AO715" i="2"/>
  <c r="AP715" i="2"/>
  <c r="AV715" i="2"/>
  <c r="BG715" i="2"/>
  <c r="BH715" i="2"/>
  <c r="BK715" i="2"/>
  <c r="BL715" i="2"/>
  <c r="BN715" i="2"/>
  <c r="BO715" i="2"/>
  <c r="BP715" i="2"/>
  <c r="CB715" i="2"/>
  <c r="CE715" i="2"/>
  <c r="CV715" i="2"/>
  <c r="CW715" i="2"/>
  <c r="CY715" i="2"/>
  <c r="DH715" i="2"/>
  <c r="I716" i="2"/>
  <c r="J716" i="2" s="1"/>
  <c r="R716" i="2"/>
  <c r="S716" i="2"/>
  <c r="U716" i="2"/>
  <c r="W716" i="2"/>
  <c r="Y716" i="2"/>
  <c r="CH716" i="2" s="1"/>
  <c r="AA716" i="2"/>
  <c r="AG716" i="2"/>
  <c r="AH716" i="2"/>
  <c r="AI716" i="2" s="1"/>
  <c r="AK716" i="2"/>
  <c r="AM716" i="2"/>
  <c r="AO716" i="2"/>
  <c r="AP716" i="2"/>
  <c r="AV716" i="2"/>
  <c r="BG716" i="2"/>
  <c r="BH716" i="2"/>
  <c r="BI716" i="2" s="1"/>
  <c r="BJ716" i="2"/>
  <c r="BK716" i="2"/>
  <c r="BL716" i="2"/>
  <c r="BM716" i="2"/>
  <c r="BN716" i="2"/>
  <c r="BO716" i="2"/>
  <c r="BP716" i="2"/>
  <c r="BQ716" i="2" s="1"/>
  <c r="CD716" i="2" s="1"/>
  <c r="CB716" i="2"/>
  <c r="CE716" i="2"/>
  <c r="CG716" i="2"/>
  <c r="CI716" i="2"/>
  <c r="CV716" i="2"/>
  <c r="CY716" i="2"/>
  <c r="DH716" i="2"/>
  <c r="I717" i="2"/>
  <c r="J717" i="2" s="1"/>
  <c r="R717" i="2"/>
  <c r="S717" i="2"/>
  <c r="U717" i="2"/>
  <c r="CX717" i="2" s="1"/>
  <c r="W717" i="2"/>
  <c r="Y717" i="2"/>
  <c r="AA717" i="2"/>
  <c r="AG717" i="2"/>
  <c r="AI717" i="2" s="1"/>
  <c r="AH717" i="2"/>
  <c r="AK717" i="2"/>
  <c r="AM717" i="2"/>
  <c r="AO717" i="2"/>
  <c r="AP717" i="2"/>
  <c r="AV717" i="2"/>
  <c r="BG717" i="2"/>
  <c r="BH717" i="2"/>
  <c r="BK717" i="2"/>
  <c r="BL717" i="2"/>
  <c r="BN717" i="2"/>
  <c r="BO717" i="2"/>
  <c r="BQ717" i="2" s="1"/>
  <c r="BP717" i="2"/>
  <c r="CB717" i="2"/>
  <c r="CE717" i="2"/>
  <c r="CI717" i="2"/>
  <c r="CV717" i="2"/>
  <c r="CW717" i="2"/>
  <c r="CY717" i="2"/>
  <c r="DH717" i="2"/>
  <c r="I718" i="2"/>
  <c r="J718" i="2" s="1"/>
  <c r="R718" i="2"/>
  <c r="S718" i="2"/>
  <c r="U718" i="2"/>
  <c r="W718" i="2"/>
  <c r="Y718" i="2"/>
  <c r="CH718" i="2" s="1"/>
  <c r="AA718" i="2"/>
  <c r="AG718" i="2"/>
  <c r="AH718" i="2"/>
  <c r="AI718" i="2" s="1"/>
  <c r="AK718" i="2"/>
  <c r="AM718" i="2"/>
  <c r="AO718" i="2"/>
  <c r="AP718" i="2"/>
  <c r="AV718" i="2"/>
  <c r="BG718" i="2"/>
  <c r="BH718" i="2"/>
  <c r="BI718" i="2" s="1"/>
  <c r="BJ718" i="2"/>
  <c r="BK718" i="2"/>
  <c r="BL718" i="2"/>
  <c r="BM718" i="2"/>
  <c r="BN718" i="2"/>
  <c r="BO718" i="2"/>
  <c r="BP718" i="2"/>
  <c r="BQ718" i="2" s="1"/>
  <c r="CD718" i="2" s="1"/>
  <c r="CB718" i="2"/>
  <c r="CE718" i="2"/>
  <c r="CG718" i="2"/>
  <c r="CI718" i="2"/>
  <c r="CV718" i="2"/>
  <c r="DH718" i="2"/>
  <c r="I719" i="2"/>
  <c r="J719" i="2" s="1"/>
  <c r="R719" i="2"/>
  <c r="S719" i="2"/>
  <c r="U719" i="2"/>
  <c r="CX719" i="2" s="1"/>
  <c r="W719" i="2"/>
  <c r="Z719" i="2" s="1"/>
  <c r="Y719" i="2"/>
  <c r="CE719" i="2" s="1"/>
  <c r="AA719" i="2"/>
  <c r="AG719" i="2"/>
  <c r="AH719" i="2"/>
  <c r="AK719" i="2"/>
  <c r="AM719" i="2"/>
  <c r="AO719" i="2"/>
  <c r="AP719" i="2"/>
  <c r="AV719" i="2"/>
  <c r="BG719" i="2"/>
  <c r="BH719" i="2"/>
  <c r="BK719" i="2"/>
  <c r="BL719" i="2"/>
  <c r="BN719" i="2"/>
  <c r="BO719" i="2"/>
  <c r="BP719" i="2"/>
  <c r="CB719" i="2"/>
  <c r="CV719" i="2"/>
  <c r="CW719" i="2"/>
  <c r="CY719" i="2"/>
  <c r="DH719" i="2"/>
  <c r="I720" i="2"/>
  <c r="J720" i="2" s="1"/>
  <c r="R720" i="2"/>
  <c r="S720" i="2"/>
  <c r="U720" i="2"/>
  <c r="W720" i="2"/>
  <c r="Y720" i="2"/>
  <c r="CH720" i="2" s="1"/>
  <c r="AA720" i="2"/>
  <c r="AG720" i="2"/>
  <c r="AH720" i="2"/>
  <c r="AI720" i="2" s="1"/>
  <c r="AK720" i="2"/>
  <c r="AM720" i="2"/>
  <c r="AO720" i="2"/>
  <c r="AP720" i="2"/>
  <c r="AV720" i="2"/>
  <c r="BG720" i="2"/>
  <c r="BH720" i="2"/>
  <c r="BI720" i="2" s="1"/>
  <c r="BJ720" i="2"/>
  <c r="BK720" i="2"/>
  <c r="BL720" i="2"/>
  <c r="BM720" i="2"/>
  <c r="BN720" i="2"/>
  <c r="BO720" i="2"/>
  <c r="BP720" i="2"/>
  <c r="BQ720" i="2" s="1"/>
  <c r="CD720" i="2" s="1"/>
  <c r="CB720" i="2"/>
  <c r="CE720" i="2"/>
  <c r="CG720" i="2"/>
  <c r="CI720" i="2"/>
  <c r="CV720" i="2"/>
  <c r="CY720" i="2"/>
  <c r="DH720" i="2"/>
  <c r="I721" i="2"/>
  <c r="J721" i="2" s="1"/>
  <c r="R721" i="2"/>
  <c r="S721" i="2"/>
  <c r="U721" i="2"/>
  <c r="CX721" i="2" s="1"/>
  <c r="W721" i="2"/>
  <c r="Y721" i="2"/>
  <c r="AA721" i="2"/>
  <c r="AG721" i="2"/>
  <c r="AH721" i="2"/>
  <c r="AK721" i="2"/>
  <c r="AM721" i="2"/>
  <c r="AO721" i="2"/>
  <c r="AP721" i="2"/>
  <c r="AV721" i="2"/>
  <c r="BG721" i="2"/>
  <c r="BH721" i="2"/>
  <c r="BK721" i="2"/>
  <c r="BL721" i="2"/>
  <c r="BN721" i="2"/>
  <c r="BO721" i="2"/>
  <c r="BP721" i="2"/>
  <c r="CB721" i="2"/>
  <c r="CV721" i="2"/>
  <c r="CW721" i="2"/>
  <c r="CY721" i="2"/>
  <c r="DH721" i="2"/>
  <c r="I722" i="2"/>
  <c r="J722" i="2" s="1"/>
  <c r="R722" i="2"/>
  <c r="S722" i="2"/>
  <c r="U722" i="2"/>
  <c r="W722" i="2"/>
  <c r="Y722" i="2"/>
  <c r="CH722" i="2" s="1"/>
  <c r="AA722" i="2"/>
  <c r="AG722" i="2"/>
  <c r="AH722" i="2"/>
  <c r="AI722" i="2" s="1"/>
  <c r="AK722" i="2"/>
  <c r="AM722" i="2"/>
  <c r="AO722" i="2"/>
  <c r="AP722" i="2"/>
  <c r="AV722" i="2"/>
  <c r="BG722" i="2"/>
  <c r="BH722" i="2"/>
  <c r="BI722" i="2" s="1"/>
  <c r="BJ722" i="2"/>
  <c r="BK722" i="2"/>
  <c r="BL722" i="2"/>
  <c r="BM722" i="2"/>
  <c r="BN722" i="2"/>
  <c r="BO722" i="2"/>
  <c r="BP722" i="2"/>
  <c r="BQ722" i="2" s="1"/>
  <c r="CD722" i="2" s="1"/>
  <c r="CB722" i="2"/>
  <c r="CE722" i="2"/>
  <c r="CG722" i="2"/>
  <c r="CI722" i="2"/>
  <c r="CV722" i="2"/>
  <c r="CY722" i="2"/>
  <c r="DH722" i="2"/>
  <c r="I723" i="2"/>
  <c r="J723" i="2" s="1"/>
  <c r="R723" i="2"/>
  <c r="S723" i="2"/>
  <c r="U723" i="2"/>
  <c r="CX723" i="2" s="1"/>
  <c r="W723" i="2"/>
  <c r="Y723" i="2"/>
  <c r="AA723" i="2"/>
  <c r="AG723" i="2"/>
  <c r="AI723" i="2" s="1"/>
  <c r="AH723" i="2"/>
  <c r="AK723" i="2"/>
  <c r="AM723" i="2"/>
  <c r="AO723" i="2"/>
  <c r="AP723" i="2"/>
  <c r="AV723" i="2"/>
  <c r="BG723" i="2"/>
  <c r="BH723" i="2"/>
  <c r="BK723" i="2"/>
  <c r="BL723" i="2"/>
  <c r="BN723" i="2"/>
  <c r="BO723" i="2"/>
  <c r="BQ723" i="2" s="1"/>
  <c r="BP723" i="2"/>
  <c r="CB723" i="2"/>
  <c r="CE723" i="2"/>
  <c r="CI723" i="2"/>
  <c r="CV723" i="2"/>
  <c r="CW723" i="2"/>
  <c r="CY723" i="2"/>
  <c r="DH723" i="2"/>
  <c r="I724" i="2"/>
  <c r="J724" i="2" s="1"/>
  <c r="R724" i="2"/>
  <c r="S724" i="2"/>
  <c r="U724" i="2"/>
  <c r="CY724" i="2" s="1"/>
  <c r="W724" i="2"/>
  <c r="Y724" i="2"/>
  <c r="CH724" i="2" s="1"/>
  <c r="AA724" i="2"/>
  <c r="AG724" i="2"/>
  <c r="AH724" i="2"/>
  <c r="AI724" i="2" s="1"/>
  <c r="AK724" i="2"/>
  <c r="AM724" i="2"/>
  <c r="AO724" i="2"/>
  <c r="AP724" i="2"/>
  <c r="AV724" i="2"/>
  <c r="BG724" i="2"/>
  <c r="BH724" i="2"/>
  <c r="BI724" i="2" s="1"/>
  <c r="BJ724" i="2"/>
  <c r="BK724" i="2"/>
  <c r="BL724" i="2"/>
  <c r="BM724" i="2"/>
  <c r="BN724" i="2"/>
  <c r="BO724" i="2"/>
  <c r="BP724" i="2"/>
  <c r="BQ724" i="2" s="1"/>
  <c r="CD724" i="2" s="1"/>
  <c r="CB724" i="2"/>
  <c r="CE724" i="2"/>
  <c r="CG724" i="2"/>
  <c r="CI724" i="2"/>
  <c r="CV724" i="2"/>
  <c r="DH724" i="2"/>
  <c r="I725" i="2"/>
  <c r="J725" i="2" s="1"/>
  <c r="R725" i="2"/>
  <c r="S725" i="2"/>
  <c r="U725" i="2"/>
  <c r="CX725" i="2" s="1"/>
  <c r="W725" i="2"/>
  <c r="Z725" i="2" s="1"/>
  <c r="Y725" i="2"/>
  <c r="AA725" i="2"/>
  <c r="AG725" i="2"/>
  <c r="AI725" i="2" s="1"/>
  <c r="AH725" i="2"/>
  <c r="AK725" i="2"/>
  <c r="AM725" i="2"/>
  <c r="AO725" i="2"/>
  <c r="AP725" i="2"/>
  <c r="AV725" i="2"/>
  <c r="BG725" i="2"/>
  <c r="BH725" i="2"/>
  <c r="BK725" i="2"/>
  <c r="BL725" i="2"/>
  <c r="BN725" i="2"/>
  <c r="BO725" i="2"/>
  <c r="BQ725" i="2" s="1"/>
  <c r="BP725" i="2"/>
  <c r="CB725" i="2"/>
  <c r="CE725" i="2"/>
  <c r="CI725" i="2"/>
  <c r="CV725" i="2"/>
  <c r="CW725" i="2"/>
  <c r="CY725" i="2"/>
  <c r="DH725" i="2"/>
  <c r="I726" i="2"/>
  <c r="J726" i="2" s="1"/>
  <c r="R726" i="2"/>
  <c r="S726" i="2"/>
  <c r="U726" i="2"/>
  <c r="W726" i="2"/>
  <c r="Y726" i="2"/>
  <c r="CH726" i="2" s="1"/>
  <c r="AA726" i="2"/>
  <c r="AG726" i="2"/>
  <c r="AH726" i="2"/>
  <c r="AI726" i="2" s="1"/>
  <c r="AK726" i="2"/>
  <c r="AM726" i="2"/>
  <c r="AO726" i="2"/>
  <c r="AP726" i="2"/>
  <c r="AV726" i="2"/>
  <c r="BG726" i="2"/>
  <c r="BH726" i="2"/>
  <c r="BI726" i="2" s="1"/>
  <c r="BJ726" i="2"/>
  <c r="BK726" i="2"/>
  <c r="BL726" i="2"/>
  <c r="BM726" i="2"/>
  <c r="BN726" i="2"/>
  <c r="BO726" i="2"/>
  <c r="BP726" i="2"/>
  <c r="BQ726" i="2" s="1"/>
  <c r="CD726" i="2" s="1"/>
  <c r="CB726" i="2"/>
  <c r="CE726" i="2"/>
  <c r="CG726" i="2"/>
  <c r="CI726" i="2"/>
  <c r="CV726" i="2"/>
  <c r="DH726" i="2"/>
  <c r="I727" i="2"/>
  <c r="J727" i="2" s="1"/>
  <c r="R727" i="2"/>
  <c r="S727" i="2"/>
  <c r="U727" i="2"/>
  <c r="CX727" i="2" s="1"/>
  <c r="W727" i="2"/>
  <c r="Z727" i="2" s="1"/>
  <c r="Y727" i="2"/>
  <c r="CE727" i="2" s="1"/>
  <c r="AA727" i="2"/>
  <c r="AG727" i="2"/>
  <c r="AH727" i="2"/>
  <c r="AK727" i="2"/>
  <c r="AM727" i="2"/>
  <c r="AO727" i="2"/>
  <c r="AP727" i="2"/>
  <c r="AV727" i="2"/>
  <c r="BG727" i="2"/>
  <c r="BH727" i="2"/>
  <c r="BK727" i="2"/>
  <c r="BL727" i="2"/>
  <c r="BN727" i="2"/>
  <c r="BO727" i="2"/>
  <c r="BP727" i="2"/>
  <c r="CB727" i="2"/>
  <c r="CV727" i="2"/>
  <c r="CW727" i="2"/>
  <c r="CY727" i="2"/>
  <c r="DH727" i="2"/>
  <c r="I728" i="2"/>
  <c r="J728" i="2" s="1"/>
  <c r="R728" i="2"/>
  <c r="S728" i="2"/>
  <c r="U728" i="2"/>
  <c r="W728" i="2"/>
  <c r="Y728" i="2"/>
  <c r="CH728" i="2" s="1"/>
  <c r="AA728" i="2"/>
  <c r="AG728" i="2"/>
  <c r="AH728" i="2"/>
  <c r="AI728" i="2" s="1"/>
  <c r="AK728" i="2"/>
  <c r="AM728" i="2"/>
  <c r="AO728" i="2"/>
  <c r="AP728" i="2"/>
  <c r="AV728" i="2"/>
  <c r="BG728" i="2"/>
  <c r="BH728" i="2"/>
  <c r="BI728" i="2" s="1"/>
  <c r="BJ728" i="2"/>
  <c r="BK728" i="2"/>
  <c r="BL728" i="2"/>
  <c r="BM728" i="2"/>
  <c r="BN728" i="2"/>
  <c r="BO728" i="2"/>
  <c r="BP728" i="2"/>
  <c r="BQ728" i="2" s="1"/>
  <c r="CD728" i="2" s="1"/>
  <c r="CB728" i="2"/>
  <c r="CE728" i="2"/>
  <c r="CG728" i="2"/>
  <c r="CI728" i="2"/>
  <c r="CV728" i="2"/>
  <c r="CY728" i="2"/>
  <c r="DH728" i="2"/>
  <c r="I729" i="2"/>
  <c r="J729" i="2" s="1"/>
  <c r="R729" i="2"/>
  <c r="S729" i="2"/>
  <c r="U729" i="2"/>
  <c r="CX729" i="2" s="1"/>
  <c r="W729" i="2"/>
  <c r="Y729" i="2"/>
  <c r="AA729" i="2"/>
  <c r="AG729" i="2"/>
  <c r="AH729" i="2"/>
  <c r="AK729" i="2"/>
  <c r="AM729" i="2"/>
  <c r="AO729" i="2"/>
  <c r="AP729" i="2"/>
  <c r="AV729" i="2"/>
  <c r="BG729" i="2"/>
  <c r="BH729" i="2"/>
  <c r="BK729" i="2"/>
  <c r="BL729" i="2"/>
  <c r="BN729" i="2"/>
  <c r="BO729" i="2"/>
  <c r="BP729" i="2"/>
  <c r="CB729" i="2"/>
  <c r="CV729" i="2"/>
  <c r="CW729" i="2"/>
  <c r="CY729" i="2"/>
  <c r="DH729" i="2"/>
  <c r="I730" i="2"/>
  <c r="J730" i="2" s="1"/>
  <c r="R730" i="2"/>
  <c r="S730" i="2"/>
  <c r="U730" i="2"/>
  <c r="W730" i="2"/>
  <c r="Y730" i="2"/>
  <c r="CH730" i="2" s="1"/>
  <c r="AA730" i="2"/>
  <c r="AG730" i="2"/>
  <c r="AH730" i="2"/>
  <c r="AI730" i="2" s="1"/>
  <c r="AK730" i="2"/>
  <c r="AM730" i="2"/>
  <c r="AO730" i="2"/>
  <c r="AP730" i="2"/>
  <c r="AV730" i="2"/>
  <c r="BG730" i="2"/>
  <c r="BH730" i="2"/>
  <c r="BI730" i="2" s="1"/>
  <c r="BJ730" i="2"/>
  <c r="BK730" i="2"/>
  <c r="BL730" i="2"/>
  <c r="BM730" i="2"/>
  <c r="BN730" i="2"/>
  <c r="BO730" i="2"/>
  <c r="BP730" i="2"/>
  <c r="BQ730" i="2" s="1"/>
  <c r="CD730" i="2" s="1"/>
  <c r="CB730" i="2"/>
  <c r="CE730" i="2"/>
  <c r="CG730" i="2"/>
  <c r="CI730" i="2"/>
  <c r="CV730" i="2"/>
  <c r="CY730" i="2"/>
  <c r="DH730" i="2"/>
  <c r="I731" i="2"/>
  <c r="J731" i="2" s="1"/>
  <c r="R731" i="2"/>
  <c r="S731" i="2"/>
  <c r="U731" i="2"/>
  <c r="CX731" i="2" s="1"/>
  <c r="W731" i="2"/>
  <c r="Y731" i="2"/>
  <c r="AA731" i="2"/>
  <c r="AG731" i="2"/>
  <c r="AI731" i="2" s="1"/>
  <c r="AH731" i="2"/>
  <c r="AK731" i="2"/>
  <c r="AM731" i="2"/>
  <c r="AO731" i="2"/>
  <c r="AP731" i="2"/>
  <c r="AV731" i="2"/>
  <c r="BG731" i="2"/>
  <c r="BH731" i="2"/>
  <c r="BK731" i="2"/>
  <c r="BL731" i="2"/>
  <c r="BN731" i="2"/>
  <c r="BO731" i="2"/>
  <c r="BQ731" i="2" s="1"/>
  <c r="BP731" i="2"/>
  <c r="CB731" i="2"/>
  <c r="CE731" i="2"/>
  <c r="CI731" i="2"/>
  <c r="CV731" i="2"/>
  <c r="CW731" i="2"/>
  <c r="CY731" i="2"/>
  <c r="DH731" i="2"/>
  <c r="I732" i="2"/>
  <c r="J732" i="2" s="1"/>
  <c r="R732" i="2"/>
  <c r="S732" i="2"/>
  <c r="U732" i="2"/>
  <c r="CX732" i="2" s="1"/>
  <c r="W732" i="2"/>
  <c r="Y732" i="2"/>
  <c r="CH732" i="2" s="1"/>
  <c r="AA732" i="2"/>
  <c r="AG732" i="2"/>
  <c r="AH732" i="2"/>
  <c r="AI732" i="2" s="1"/>
  <c r="AK732" i="2"/>
  <c r="AM732" i="2"/>
  <c r="AO732" i="2"/>
  <c r="AP732" i="2"/>
  <c r="AV732" i="2"/>
  <c r="BG732" i="2"/>
  <c r="BH732" i="2"/>
  <c r="BI732" i="2" s="1"/>
  <c r="BJ732" i="2"/>
  <c r="BK732" i="2"/>
  <c r="BL732" i="2"/>
  <c r="BM732" i="2"/>
  <c r="BN732" i="2"/>
  <c r="BO732" i="2"/>
  <c r="BP732" i="2"/>
  <c r="BQ732" i="2" s="1"/>
  <c r="CD732" i="2" s="1"/>
  <c r="CB732" i="2"/>
  <c r="CE732" i="2"/>
  <c r="CG732" i="2"/>
  <c r="CI732" i="2"/>
  <c r="CV732" i="2"/>
  <c r="CY732" i="2"/>
  <c r="DH732" i="2"/>
  <c r="I733" i="2"/>
  <c r="J733" i="2" s="1"/>
  <c r="R733" i="2"/>
  <c r="S733" i="2"/>
  <c r="U733" i="2"/>
  <c r="CX733" i="2" s="1"/>
  <c r="W733" i="2"/>
  <c r="Y733" i="2"/>
  <c r="AA733" i="2"/>
  <c r="AG733" i="2"/>
  <c r="AI733" i="2" s="1"/>
  <c r="AH733" i="2"/>
  <c r="AK733" i="2"/>
  <c r="AM733" i="2"/>
  <c r="AO733" i="2"/>
  <c r="AP733" i="2"/>
  <c r="AV733" i="2"/>
  <c r="BG733" i="2"/>
  <c r="BH733" i="2"/>
  <c r="BI733" i="2" s="1"/>
  <c r="BK733" i="2"/>
  <c r="BL733" i="2"/>
  <c r="BN733" i="2"/>
  <c r="BO733" i="2"/>
  <c r="BP733" i="2"/>
  <c r="CB733" i="2"/>
  <c r="CE733" i="2"/>
  <c r="CI733" i="2"/>
  <c r="CV733" i="2"/>
  <c r="DH733" i="2"/>
  <c r="I734" i="2"/>
  <c r="J734" i="2" s="1"/>
  <c r="R734" i="2"/>
  <c r="S734" i="2"/>
  <c r="U734" i="2"/>
  <c r="CX734" i="2" s="1"/>
  <c r="W734" i="2"/>
  <c r="Y734" i="2"/>
  <c r="AA734" i="2"/>
  <c r="AG734" i="2"/>
  <c r="AH734" i="2"/>
  <c r="AI734" i="2" s="1"/>
  <c r="AK734" i="2"/>
  <c r="AM734" i="2"/>
  <c r="AO734" i="2"/>
  <c r="AP734" i="2"/>
  <c r="AV734" i="2"/>
  <c r="BG734" i="2"/>
  <c r="BH734" i="2"/>
  <c r="BI734" i="2" s="1"/>
  <c r="BK734" i="2"/>
  <c r="BL734" i="2"/>
  <c r="BM734" i="2"/>
  <c r="BN734" i="2"/>
  <c r="BO734" i="2"/>
  <c r="BP734" i="2"/>
  <c r="BQ734" i="2" s="1"/>
  <c r="CD734" i="2" s="1"/>
  <c r="CB734" i="2"/>
  <c r="CE734" i="2"/>
  <c r="CG734" i="2"/>
  <c r="CI734" i="2"/>
  <c r="CV734" i="2"/>
  <c r="DH734" i="2"/>
  <c r="I735" i="2"/>
  <c r="J735" i="2" s="1"/>
  <c r="R735" i="2"/>
  <c r="S735" i="2"/>
  <c r="U735" i="2"/>
  <c r="CX735" i="2" s="1"/>
  <c r="W735" i="2"/>
  <c r="Z735" i="2" s="1"/>
  <c r="Y735" i="2"/>
  <c r="AA735" i="2"/>
  <c r="AG735" i="2"/>
  <c r="AI735" i="2" s="1"/>
  <c r="AH735" i="2"/>
  <c r="AK735" i="2"/>
  <c r="AM735" i="2"/>
  <c r="AO735" i="2"/>
  <c r="AP735" i="2"/>
  <c r="AV735" i="2"/>
  <c r="BG735" i="2"/>
  <c r="BH735" i="2"/>
  <c r="BI735" i="2" s="1"/>
  <c r="BK735" i="2"/>
  <c r="BL735" i="2"/>
  <c r="BN735" i="2"/>
  <c r="BO735" i="2"/>
  <c r="BQ735" i="2" s="1"/>
  <c r="CD735" i="2" s="1"/>
  <c r="BP735" i="2"/>
  <c r="CB735" i="2"/>
  <c r="CE735" i="2"/>
  <c r="CG735" i="2"/>
  <c r="CI735" i="2"/>
  <c r="CV735" i="2"/>
  <c r="DH735" i="2"/>
  <c r="I736" i="2"/>
  <c r="J736" i="2" s="1"/>
  <c r="R736" i="2"/>
  <c r="S736" i="2"/>
  <c r="U736" i="2"/>
  <c r="CX736" i="2" s="1"/>
  <c r="W736" i="2"/>
  <c r="Y736" i="2"/>
  <c r="CI736" i="2" s="1"/>
  <c r="AA736" i="2"/>
  <c r="AG736" i="2"/>
  <c r="AH736" i="2"/>
  <c r="AI736" i="2" s="1"/>
  <c r="AK736" i="2"/>
  <c r="AM736" i="2"/>
  <c r="AO736" i="2"/>
  <c r="AP736" i="2"/>
  <c r="AV736" i="2"/>
  <c r="BG736" i="2"/>
  <c r="BH736" i="2"/>
  <c r="BI736" i="2" s="1"/>
  <c r="BJ736" i="2"/>
  <c r="BK736" i="2"/>
  <c r="BL736" i="2"/>
  <c r="BM736" i="2"/>
  <c r="BN736" i="2"/>
  <c r="BO736" i="2"/>
  <c r="BP736" i="2"/>
  <c r="BQ736" i="2" s="1"/>
  <c r="CD736" i="2" s="1"/>
  <c r="CB736" i="2"/>
  <c r="CE736" i="2"/>
  <c r="CG736" i="2"/>
  <c r="CV736" i="2"/>
  <c r="CW736" i="2"/>
  <c r="DH736" i="2"/>
  <c r="I737" i="2"/>
  <c r="J737" i="2" s="1"/>
  <c r="R737" i="2"/>
  <c r="S737" i="2"/>
  <c r="U737" i="2"/>
  <c r="CX737" i="2" s="1"/>
  <c r="W737" i="2"/>
  <c r="Z737" i="2" s="1"/>
  <c r="Y737" i="2"/>
  <c r="CE737" i="2" s="1"/>
  <c r="AA737" i="2"/>
  <c r="AG737" i="2"/>
  <c r="AH737" i="2"/>
  <c r="AK737" i="2"/>
  <c r="AM737" i="2"/>
  <c r="AO737" i="2"/>
  <c r="AP737" i="2"/>
  <c r="AV737" i="2"/>
  <c r="BG737" i="2"/>
  <c r="BH737" i="2"/>
  <c r="BI737" i="2" s="1"/>
  <c r="BJ737" i="2"/>
  <c r="BK737" i="2"/>
  <c r="BL737" i="2"/>
  <c r="BN737" i="2"/>
  <c r="BO737" i="2"/>
  <c r="BQ737" i="2" s="1"/>
  <c r="CD737" i="2" s="1"/>
  <c r="BP737" i="2"/>
  <c r="CB737" i="2"/>
  <c r="CG737" i="2"/>
  <c r="CI737" i="2"/>
  <c r="CV737" i="2"/>
  <c r="CW737" i="2"/>
  <c r="CY737" i="2"/>
  <c r="DH737" i="2"/>
  <c r="I738" i="2"/>
  <c r="J738" i="2" s="1"/>
  <c r="R738" i="2"/>
  <c r="S738" i="2"/>
  <c r="U738" i="2"/>
  <c r="CX738" i="2" s="1"/>
  <c r="W738" i="2"/>
  <c r="Y738" i="2"/>
  <c r="AA738" i="2"/>
  <c r="AG738" i="2"/>
  <c r="AH738" i="2"/>
  <c r="AI738" i="2" s="1"/>
  <c r="AK738" i="2"/>
  <c r="AM738" i="2"/>
  <c r="AO738" i="2"/>
  <c r="AP738" i="2"/>
  <c r="AV738" i="2"/>
  <c r="BG738" i="2"/>
  <c r="BH738" i="2"/>
  <c r="BI738" i="2" s="1"/>
  <c r="BJ738" i="2"/>
  <c r="BK738" i="2"/>
  <c r="BL738" i="2"/>
  <c r="BM738" i="2"/>
  <c r="BN738" i="2"/>
  <c r="BO738" i="2"/>
  <c r="BP738" i="2"/>
  <c r="BQ738" i="2" s="1"/>
  <c r="CD738" i="2" s="1"/>
  <c r="CB738" i="2"/>
  <c r="CG738" i="2"/>
  <c r="CV738" i="2"/>
  <c r="CW738" i="2"/>
  <c r="CY738" i="2"/>
  <c r="DH738" i="2"/>
  <c r="I739" i="2"/>
  <c r="J739" i="2" s="1"/>
  <c r="R739" i="2"/>
  <c r="S739" i="2"/>
  <c r="U739" i="2"/>
  <c r="CX739" i="2" s="1"/>
  <c r="W739" i="2"/>
  <c r="Y739" i="2"/>
  <c r="AA739" i="2"/>
  <c r="AG739" i="2"/>
  <c r="AH739" i="2"/>
  <c r="AK739" i="2"/>
  <c r="AM739" i="2"/>
  <c r="AO739" i="2"/>
  <c r="AP739" i="2"/>
  <c r="AV739" i="2"/>
  <c r="BG739" i="2"/>
  <c r="BH739" i="2"/>
  <c r="BI739" i="2" s="1"/>
  <c r="BJ739" i="2"/>
  <c r="BK739" i="2"/>
  <c r="BL739" i="2"/>
  <c r="BN739" i="2"/>
  <c r="BO739" i="2"/>
  <c r="BP739" i="2"/>
  <c r="CB739" i="2"/>
  <c r="CI739" i="2"/>
  <c r="CV739" i="2"/>
  <c r="CW739" i="2"/>
  <c r="CY739" i="2"/>
  <c r="DH739" i="2"/>
  <c r="I740" i="2"/>
  <c r="J740" i="2" s="1"/>
  <c r="R740" i="2"/>
  <c r="S740" i="2"/>
  <c r="U740" i="2"/>
  <c r="CX740" i="2" s="1"/>
  <c r="W740" i="2"/>
  <c r="Y740" i="2"/>
  <c r="AA740" i="2"/>
  <c r="AG740" i="2"/>
  <c r="AH740" i="2"/>
  <c r="AI740" i="2" s="1"/>
  <c r="AK740" i="2"/>
  <c r="AM740" i="2"/>
  <c r="AO740" i="2"/>
  <c r="AP740" i="2"/>
  <c r="AV740" i="2"/>
  <c r="BG740" i="2"/>
  <c r="BH740" i="2"/>
  <c r="BI740" i="2" s="1"/>
  <c r="BK740" i="2"/>
  <c r="BL740" i="2"/>
  <c r="BM740" i="2"/>
  <c r="BN740" i="2"/>
  <c r="BO740" i="2"/>
  <c r="BP740" i="2"/>
  <c r="BQ740" i="2" s="1"/>
  <c r="CD740" i="2" s="1"/>
  <c r="CB740" i="2"/>
  <c r="CG740" i="2"/>
  <c r="CI740" i="2"/>
  <c r="CV740" i="2"/>
  <c r="CY740" i="2"/>
  <c r="DH740" i="2"/>
  <c r="I741" i="2"/>
  <c r="J741" i="2" s="1"/>
  <c r="R741" i="2"/>
  <c r="S741" i="2"/>
  <c r="U741" i="2"/>
  <c r="CX741" i="2" s="1"/>
  <c r="W741" i="2"/>
  <c r="Y741" i="2"/>
  <c r="AA741" i="2"/>
  <c r="AG741" i="2"/>
  <c r="AI741" i="2" s="1"/>
  <c r="AH741" i="2"/>
  <c r="AK741" i="2"/>
  <c r="AM741" i="2"/>
  <c r="AO741" i="2"/>
  <c r="AP741" i="2"/>
  <c r="AV741" i="2"/>
  <c r="BG741" i="2"/>
  <c r="BH741" i="2"/>
  <c r="BI741" i="2" s="1"/>
  <c r="BK741" i="2"/>
  <c r="BL741" i="2"/>
  <c r="BN741" i="2"/>
  <c r="BO741" i="2"/>
  <c r="BP741" i="2"/>
  <c r="CB741" i="2"/>
  <c r="CE741" i="2"/>
  <c r="CI741" i="2"/>
  <c r="CV741" i="2"/>
  <c r="DH741" i="2"/>
  <c r="I742" i="2"/>
  <c r="J742" i="2" s="1"/>
  <c r="R742" i="2"/>
  <c r="S742" i="2"/>
  <c r="U742" i="2"/>
  <c r="CX742" i="2" s="1"/>
  <c r="W742" i="2"/>
  <c r="Y742" i="2"/>
  <c r="AA742" i="2"/>
  <c r="AG742" i="2"/>
  <c r="AH742" i="2"/>
  <c r="AI742" i="2" s="1"/>
  <c r="AK742" i="2"/>
  <c r="AM742" i="2"/>
  <c r="AO742" i="2"/>
  <c r="AP742" i="2"/>
  <c r="AV742" i="2"/>
  <c r="BG742" i="2"/>
  <c r="BH742" i="2"/>
  <c r="BI742" i="2" s="1"/>
  <c r="BK742" i="2"/>
  <c r="BL742" i="2"/>
  <c r="BM742" i="2"/>
  <c r="BN742" i="2"/>
  <c r="BO742" i="2"/>
  <c r="BP742" i="2"/>
  <c r="BQ742" i="2" s="1"/>
  <c r="CD742" i="2" s="1"/>
  <c r="CB742" i="2"/>
  <c r="CE742" i="2"/>
  <c r="CG742" i="2"/>
  <c r="CI742" i="2"/>
  <c r="CV742" i="2"/>
  <c r="DH742" i="2"/>
  <c r="I743" i="2"/>
  <c r="J743" i="2" s="1"/>
  <c r="R743" i="2"/>
  <c r="S743" i="2"/>
  <c r="U743" i="2"/>
  <c r="CX743" i="2" s="1"/>
  <c r="W743" i="2"/>
  <c r="Z743" i="2" s="1"/>
  <c r="Y743" i="2"/>
  <c r="AA743" i="2"/>
  <c r="AG743" i="2"/>
  <c r="AI743" i="2" s="1"/>
  <c r="AH743" i="2"/>
  <c r="AK743" i="2"/>
  <c r="AM743" i="2"/>
  <c r="AO743" i="2"/>
  <c r="AP743" i="2"/>
  <c r="AV743" i="2"/>
  <c r="BG743" i="2"/>
  <c r="BH743" i="2"/>
  <c r="BI743" i="2" s="1"/>
  <c r="BK743" i="2"/>
  <c r="BL743" i="2"/>
  <c r="BN743" i="2"/>
  <c r="BO743" i="2"/>
  <c r="BQ743" i="2" s="1"/>
  <c r="CD743" i="2" s="1"/>
  <c r="BP743" i="2"/>
  <c r="CB743" i="2"/>
  <c r="CE743" i="2"/>
  <c r="CG743" i="2"/>
  <c r="CI743" i="2"/>
  <c r="CV743" i="2"/>
  <c r="DH743" i="2"/>
  <c r="I744" i="2"/>
  <c r="J744" i="2" s="1"/>
  <c r="R744" i="2"/>
  <c r="S744" i="2"/>
  <c r="U744" i="2"/>
  <c r="CX744" i="2" s="1"/>
  <c r="W744" i="2"/>
  <c r="Y744" i="2"/>
  <c r="CI744" i="2" s="1"/>
  <c r="AA744" i="2"/>
  <c r="AG744" i="2"/>
  <c r="AH744" i="2"/>
  <c r="AI744" i="2" s="1"/>
  <c r="AK744" i="2"/>
  <c r="AM744" i="2"/>
  <c r="AO744" i="2"/>
  <c r="AP744" i="2"/>
  <c r="AV744" i="2"/>
  <c r="BG744" i="2"/>
  <c r="BH744" i="2"/>
  <c r="BI744" i="2" s="1"/>
  <c r="BJ744" i="2"/>
  <c r="BK744" i="2"/>
  <c r="BL744" i="2"/>
  <c r="BM744" i="2"/>
  <c r="BN744" i="2"/>
  <c r="BO744" i="2"/>
  <c r="BP744" i="2"/>
  <c r="BQ744" i="2" s="1"/>
  <c r="CD744" i="2" s="1"/>
  <c r="CB744" i="2"/>
  <c r="CE744" i="2"/>
  <c r="CG744" i="2"/>
  <c r="CV744" i="2"/>
  <c r="CW744" i="2"/>
  <c r="DH744" i="2"/>
  <c r="I745" i="2"/>
  <c r="J745" i="2" s="1"/>
  <c r="R745" i="2"/>
  <c r="S745" i="2"/>
  <c r="U745" i="2"/>
  <c r="CX745" i="2" s="1"/>
  <c r="W745" i="2"/>
  <c r="Z745" i="2" s="1"/>
  <c r="Y745" i="2"/>
  <c r="CE745" i="2" s="1"/>
  <c r="AA745" i="2"/>
  <c r="AG745" i="2"/>
  <c r="AH745" i="2"/>
  <c r="AK745" i="2"/>
  <c r="AM745" i="2"/>
  <c r="AO745" i="2"/>
  <c r="AP745" i="2"/>
  <c r="AV745" i="2"/>
  <c r="BG745" i="2"/>
  <c r="BH745" i="2"/>
  <c r="BI745" i="2" s="1"/>
  <c r="BJ745" i="2"/>
  <c r="BK745" i="2"/>
  <c r="BL745" i="2"/>
  <c r="BN745" i="2"/>
  <c r="BO745" i="2"/>
  <c r="BQ745" i="2" s="1"/>
  <c r="CD745" i="2" s="1"/>
  <c r="BP745" i="2"/>
  <c r="CB745" i="2"/>
  <c r="CG745" i="2"/>
  <c r="CI745" i="2"/>
  <c r="CV745" i="2"/>
  <c r="CW745" i="2"/>
  <c r="CY745" i="2"/>
  <c r="DH745" i="2"/>
  <c r="I746" i="2"/>
  <c r="J746" i="2" s="1"/>
  <c r="R746" i="2"/>
  <c r="S746" i="2"/>
  <c r="U746" i="2"/>
  <c r="W746" i="2"/>
  <c r="Y746" i="2"/>
  <c r="AA746" i="2"/>
  <c r="AG746" i="2"/>
  <c r="AH746" i="2"/>
  <c r="AI746" i="2" s="1"/>
  <c r="AK746" i="2"/>
  <c r="AM746" i="2"/>
  <c r="AO746" i="2"/>
  <c r="AP746" i="2"/>
  <c r="AV746" i="2"/>
  <c r="BG746" i="2"/>
  <c r="BH746" i="2"/>
  <c r="BI746" i="2" s="1"/>
  <c r="BJ746" i="2"/>
  <c r="BK746" i="2"/>
  <c r="BL746" i="2"/>
  <c r="BM746" i="2"/>
  <c r="BN746" i="2"/>
  <c r="BO746" i="2"/>
  <c r="BP746" i="2"/>
  <c r="BQ746" i="2" s="1"/>
  <c r="CD746" i="2" s="1"/>
  <c r="CB746" i="2"/>
  <c r="CG746" i="2"/>
  <c r="CV746" i="2"/>
  <c r="CW746" i="2"/>
  <c r="CX746" i="2"/>
  <c r="CY746" i="2"/>
  <c r="DH746" i="2"/>
  <c r="I747" i="2"/>
  <c r="J747" i="2" s="1"/>
  <c r="R747" i="2"/>
  <c r="S747" i="2"/>
  <c r="U747" i="2"/>
  <c r="CX747" i="2" s="1"/>
  <c r="W747" i="2"/>
  <c r="BK747" i="2" s="1"/>
  <c r="Y747" i="2"/>
  <c r="AG747" i="2"/>
  <c r="AI747" i="2" s="1"/>
  <c r="AH747" i="2"/>
  <c r="AK747" i="2"/>
  <c r="AM747" i="2"/>
  <c r="AO747" i="2"/>
  <c r="AP747" i="2"/>
  <c r="AV747" i="2"/>
  <c r="BG747" i="2"/>
  <c r="AA747" i="2" s="1"/>
  <c r="BH747" i="2"/>
  <c r="BI747" i="2" s="1"/>
  <c r="BN747" i="2"/>
  <c r="BO747" i="2"/>
  <c r="CB747" i="2"/>
  <c r="CE747" i="2"/>
  <c r="CG747" i="2"/>
  <c r="CH747" i="2"/>
  <c r="CI747" i="2"/>
  <c r="CV747" i="2"/>
  <c r="CY747" i="2"/>
  <c r="DH747" i="2"/>
  <c r="I748" i="2"/>
  <c r="J748" i="2" s="1"/>
  <c r="R748" i="2"/>
  <c r="S748" i="2"/>
  <c r="U748" i="2"/>
  <c r="CW748" i="2" s="1"/>
  <c r="W748" i="2"/>
  <c r="Y748" i="2"/>
  <c r="CH748" i="2" s="1"/>
  <c r="Z748" i="2"/>
  <c r="AA748" i="2"/>
  <c r="AG748" i="2"/>
  <c r="AH748" i="2"/>
  <c r="AI748" i="2"/>
  <c r="AK748" i="2"/>
  <c r="AM748" i="2"/>
  <c r="AO748" i="2"/>
  <c r="AP748" i="2"/>
  <c r="AV748" i="2"/>
  <c r="BG748" i="2"/>
  <c r="BH748" i="2"/>
  <c r="BI748" i="2"/>
  <c r="BJ748" i="2"/>
  <c r="BK748" i="2"/>
  <c r="BL748" i="2"/>
  <c r="BM748" i="2"/>
  <c r="BN748" i="2"/>
  <c r="BO748" i="2"/>
  <c r="BP748" i="2"/>
  <c r="BQ748" i="2"/>
  <c r="CK748" i="2" s="1"/>
  <c r="CB748" i="2"/>
  <c r="CE748" i="2"/>
  <c r="CF748" i="2"/>
  <c r="CG748" i="2"/>
  <c r="CI748" i="2"/>
  <c r="CJ748" i="2"/>
  <c r="CV748" i="2"/>
  <c r="CX748" i="2"/>
  <c r="CY748" i="2"/>
  <c r="DH748" i="2"/>
  <c r="I749" i="2"/>
  <c r="J749" i="2"/>
  <c r="R749" i="2"/>
  <c r="S749" i="2"/>
  <c r="U749" i="2"/>
  <c r="CX749" i="2" s="1"/>
  <c r="W749" i="2"/>
  <c r="BL749" i="2" s="1"/>
  <c r="Y749" i="2"/>
  <c r="CF749" i="2" s="1"/>
  <c r="AG749" i="2"/>
  <c r="AI749" i="2" s="1"/>
  <c r="AH749" i="2"/>
  <c r="AK749" i="2"/>
  <c r="AM749" i="2"/>
  <c r="AO749" i="2"/>
  <c r="AP749" i="2"/>
  <c r="AV749" i="2"/>
  <c r="BG749" i="2"/>
  <c r="AA749" i="2" s="1"/>
  <c r="BH749" i="2"/>
  <c r="BI749" i="2" s="1"/>
  <c r="BK749" i="2"/>
  <c r="BO749" i="2"/>
  <c r="CB749" i="2"/>
  <c r="CE749" i="2"/>
  <c r="CH749" i="2"/>
  <c r="CI749" i="2"/>
  <c r="CV749" i="2"/>
  <c r="CY749" i="2" s="1"/>
  <c r="CW749" i="2"/>
  <c r="DH749" i="2"/>
  <c r="I750" i="2"/>
  <c r="J750" i="2" s="1"/>
  <c r="R750" i="2"/>
  <c r="S750" i="2"/>
  <c r="U750" i="2"/>
  <c r="CW750" i="2" s="1"/>
  <c r="W750" i="2"/>
  <c r="Y750" i="2"/>
  <c r="CH750" i="2" s="1"/>
  <c r="Z750" i="2"/>
  <c r="AA750" i="2"/>
  <c r="AG750" i="2"/>
  <c r="AH750" i="2"/>
  <c r="AI750" i="2"/>
  <c r="AK750" i="2"/>
  <c r="AM750" i="2"/>
  <c r="AO750" i="2"/>
  <c r="AP750" i="2"/>
  <c r="AV750" i="2"/>
  <c r="BG750" i="2"/>
  <c r="BH750" i="2"/>
  <c r="BI750" i="2"/>
  <c r="BJ750" i="2"/>
  <c r="BK750" i="2"/>
  <c r="BL750" i="2"/>
  <c r="BM750" i="2"/>
  <c r="BN750" i="2"/>
  <c r="BO750" i="2"/>
  <c r="BP750" i="2"/>
  <c r="BQ750" i="2"/>
  <c r="CK750" i="2" s="1"/>
  <c r="CB750" i="2"/>
  <c r="CE750" i="2"/>
  <c r="CF750" i="2"/>
  <c r="CG750" i="2"/>
  <c r="CI750" i="2"/>
  <c r="CJ750" i="2"/>
  <c r="CV750" i="2"/>
  <c r="CX750" i="2"/>
  <c r="CY750" i="2"/>
  <c r="DH750" i="2"/>
  <c r="I751" i="2"/>
  <c r="J751" i="2"/>
  <c r="R751" i="2"/>
  <c r="S751" i="2"/>
  <c r="U751" i="2"/>
  <c r="CX751" i="2" s="1"/>
  <c r="W751" i="2"/>
  <c r="BL751" i="2" s="1"/>
  <c r="Y751" i="2"/>
  <c r="CF751" i="2" s="1"/>
  <c r="AG751" i="2"/>
  <c r="AI751" i="2" s="1"/>
  <c r="AH751" i="2"/>
  <c r="AK751" i="2"/>
  <c r="AM751" i="2"/>
  <c r="AO751" i="2"/>
  <c r="AP751" i="2"/>
  <c r="AV751" i="2"/>
  <c r="BG751" i="2"/>
  <c r="AA751" i="2" s="1"/>
  <c r="BH751" i="2"/>
  <c r="BI751" i="2" s="1"/>
  <c r="BK751" i="2"/>
  <c r="BO751" i="2"/>
  <c r="CB751" i="2"/>
  <c r="CE751" i="2"/>
  <c r="CH751" i="2"/>
  <c r="CI751" i="2"/>
  <c r="CV751" i="2"/>
  <c r="CY751" i="2" s="1"/>
  <c r="CW751" i="2"/>
  <c r="DH751" i="2"/>
  <c r="I752" i="2"/>
  <c r="J752" i="2" s="1"/>
  <c r="R752" i="2"/>
  <c r="S752" i="2"/>
  <c r="U752" i="2"/>
  <c r="CW752" i="2" s="1"/>
  <c r="W752" i="2"/>
  <c r="Y752" i="2"/>
  <c r="CH752" i="2" s="1"/>
  <c r="Z752" i="2"/>
  <c r="AA752" i="2"/>
  <c r="AG752" i="2"/>
  <c r="AH752" i="2"/>
  <c r="AI752" i="2"/>
  <c r="AK752" i="2"/>
  <c r="AM752" i="2"/>
  <c r="AO752" i="2"/>
  <c r="AP752" i="2"/>
  <c r="AV752" i="2"/>
  <c r="BG752" i="2"/>
  <c r="BH752" i="2"/>
  <c r="BI752" i="2"/>
  <c r="BJ752" i="2"/>
  <c r="BK752" i="2"/>
  <c r="BL752" i="2"/>
  <c r="BM752" i="2"/>
  <c r="BN752" i="2"/>
  <c r="BO752" i="2"/>
  <c r="BP752" i="2"/>
  <c r="BQ752" i="2"/>
  <c r="CK752" i="2" s="1"/>
  <c r="CB752" i="2"/>
  <c r="CE752" i="2"/>
  <c r="CF752" i="2"/>
  <c r="CG752" i="2"/>
  <c r="CI752" i="2"/>
  <c r="CJ752" i="2"/>
  <c r="CV752" i="2"/>
  <c r="CX752" i="2"/>
  <c r="CY752" i="2"/>
  <c r="DH752" i="2"/>
  <c r="I753" i="2"/>
  <c r="J753" i="2"/>
  <c r="R753" i="2"/>
  <c r="S753" i="2"/>
  <c r="U753" i="2"/>
  <c r="CX753" i="2" s="1"/>
  <c r="W753" i="2"/>
  <c r="BL753" i="2" s="1"/>
  <c r="Y753" i="2"/>
  <c r="CF753" i="2" s="1"/>
  <c r="AG753" i="2"/>
  <c r="AI753" i="2" s="1"/>
  <c r="AH753" i="2"/>
  <c r="AK753" i="2"/>
  <c r="AM753" i="2"/>
  <c r="AO753" i="2"/>
  <c r="AP753" i="2"/>
  <c r="AV753" i="2"/>
  <c r="BG753" i="2"/>
  <c r="AA753" i="2" s="1"/>
  <c r="BH753" i="2"/>
  <c r="BI753" i="2" s="1"/>
  <c r="BK753" i="2"/>
  <c r="BO753" i="2"/>
  <c r="CB753" i="2"/>
  <c r="CE753" i="2"/>
  <c r="CH753" i="2"/>
  <c r="CI753" i="2"/>
  <c r="CV753" i="2"/>
  <c r="CY753" i="2" s="1"/>
  <c r="CW753" i="2"/>
  <c r="DH753" i="2"/>
  <c r="I754" i="2"/>
  <c r="J754" i="2" s="1"/>
  <c r="R754" i="2"/>
  <c r="S754" i="2"/>
  <c r="U754" i="2"/>
  <c r="CW754" i="2" s="1"/>
  <c r="W754" i="2"/>
  <c r="Y754" i="2"/>
  <c r="CH754" i="2" s="1"/>
  <c r="Z754" i="2"/>
  <c r="AA754" i="2"/>
  <c r="AG754" i="2"/>
  <c r="AH754" i="2"/>
  <c r="AI754" i="2"/>
  <c r="AK754" i="2"/>
  <c r="AM754" i="2"/>
  <c r="AO754" i="2"/>
  <c r="AP754" i="2"/>
  <c r="AV754" i="2"/>
  <c r="BG754" i="2"/>
  <c r="BH754" i="2"/>
  <c r="BI754" i="2"/>
  <c r="BJ754" i="2"/>
  <c r="BK754" i="2"/>
  <c r="BL754" i="2"/>
  <c r="BM754" i="2"/>
  <c r="BN754" i="2"/>
  <c r="BO754" i="2"/>
  <c r="BP754" i="2"/>
  <c r="BQ754" i="2"/>
  <c r="CK754" i="2" s="1"/>
  <c r="CB754" i="2"/>
  <c r="CE754" i="2"/>
  <c r="CF754" i="2"/>
  <c r="CG754" i="2"/>
  <c r="CI754" i="2"/>
  <c r="CJ754" i="2"/>
  <c r="CV754" i="2"/>
  <c r="CX754" i="2"/>
  <c r="CY754" i="2"/>
  <c r="DH754" i="2"/>
  <c r="I755" i="2"/>
  <c r="J755" i="2"/>
  <c r="R755" i="2"/>
  <c r="S755" i="2"/>
  <c r="U755" i="2"/>
  <c r="CX755" i="2" s="1"/>
  <c r="W755" i="2"/>
  <c r="BL755" i="2" s="1"/>
  <c r="Y755" i="2"/>
  <c r="CF755" i="2" s="1"/>
  <c r="AG755" i="2"/>
  <c r="AI755" i="2" s="1"/>
  <c r="AH755" i="2"/>
  <c r="AK755" i="2"/>
  <c r="AM755" i="2"/>
  <c r="AO755" i="2"/>
  <c r="AP755" i="2"/>
  <c r="AV755" i="2"/>
  <c r="BG755" i="2"/>
  <c r="AA755" i="2" s="1"/>
  <c r="BH755" i="2"/>
  <c r="BI755" i="2" s="1"/>
  <c r="BK755" i="2"/>
  <c r="BO755" i="2"/>
  <c r="CB755" i="2"/>
  <c r="CE755" i="2"/>
  <c r="CH755" i="2"/>
  <c r="CI755" i="2"/>
  <c r="CV755" i="2"/>
  <c r="CY755" i="2" s="1"/>
  <c r="CW755" i="2"/>
  <c r="DH755" i="2"/>
  <c r="I756" i="2"/>
  <c r="J756" i="2" s="1"/>
  <c r="R756" i="2"/>
  <c r="S756" i="2"/>
  <c r="U756" i="2"/>
  <c r="CW756" i="2" s="1"/>
  <c r="W756" i="2"/>
  <c r="Y756" i="2"/>
  <c r="CH756" i="2" s="1"/>
  <c r="Z756" i="2"/>
  <c r="AA756" i="2"/>
  <c r="AG756" i="2"/>
  <c r="AH756" i="2"/>
  <c r="AI756" i="2"/>
  <c r="AK756" i="2"/>
  <c r="AM756" i="2"/>
  <c r="AO756" i="2"/>
  <c r="AP756" i="2"/>
  <c r="AV756" i="2"/>
  <c r="BG756" i="2"/>
  <c r="BH756" i="2"/>
  <c r="BI756" i="2"/>
  <c r="BJ756" i="2"/>
  <c r="BK756" i="2"/>
  <c r="BL756" i="2"/>
  <c r="BM756" i="2"/>
  <c r="BN756" i="2"/>
  <c r="BO756" i="2"/>
  <c r="BP756" i="2"/>
  <c r="BQ756" i="2"/>
  <c r="CK756" i="2" s="1"/>
  <c r="CB756" i="2"/>
  <c r="CE756" i="2"/>
  <c r="CF756" i="2"/>
  <c r="CG756" i="2"/>
  <c r="CI756" i="2"/>
  <c r="CJ756" i="2"/>
  <c r="CV756" i="2"/>
  <c r="CX756" i="2"/>
  <c r="CY756" i="2"/>
  <c r="DH756" i="2"/>
  <c r="I757" i="2"/>
  <c r="J757" i="2"/>
  <c r="R757" i="2"/>
  <c r="S757" i="2"/>
  <c r="U757" i="2"/>
  <c r="CX757" i="2" s="1"/>
  <c r="W757" i="2"/>
  <c r="BL757" i="2" s="1"/>
  <c r="Y757" i="2"/>
  <c r="CF757" i="2" s="1"/>
  <c r="AG757" i="2"/>
  <c r="AI757" i="2" s="1"/>
  <c r="AH757" i="2"/>
  <c r="AK757" i="2"/>
  <c r="AM757" i="2"/>
  <c r="AO757" i="2"/>
  <c r="AP757" i="2"/>
  <c r="AV757" i="2"/>
  <c r="BG757" i="2"/>
  <c r="AA757" i="2" s="1"/>
  <c r="BH757" i="2"/>
  <c r="BI757" i="2" s="1"/>
  <c r="BK757" i="2"/>
  <c r="BO757" i="2"/>
  <c r="CB757" i="2"/>
  <c r="CE757" i="2"/>
  <c r="CH757" i="2"/>
  <c r="CI757" i="2"/>
  <c r="CV757" i="2"/>
  <c r="CY757" i="2" s="1"/>
  <c r="CW757" i="2"/>
  <c r="DH757" i="2"/>
  <c r="I758" i="2"/>
  <c r="J758" i="2" s="1"/>
  <c r="R758" i="2"/>
  <c r="S758" i="2"/>
  <c r="U758" i="2"/>
  <c r="CW758" i="2" s="1"/>
  <c r="W758" i="2"/>
  <c r="Y758" i="2"/>
  <c r="CH758" i="2" s="1"/>
  <c r="Z758" i="2"/>
  <c r="AA758" i="2"/>
  <c r="AG758" i="2"/>
  <c r="AH758" i="2"/>
  <c r="AI758" i="2"/>
  <c r="AK758" i="2"/>
  <c r="AM758" i="2"/>
  <c r="AO758" i="2"/>
  <c r="AP758" i="2"/>
  <c r="AV758" i="2"/>
  <c r="BG758" i="2"/>
  <c r="BH758" i="2"/>
  <c r="BI758" i="2"/>
  <c r="BJ758" i="2"/>
  <c r="BK758" i="2"/>
  <c r="BL758" i="2"/>
  <c r="BM758" i="2"/>
  <c r="BN758" i="2"/>
  <c r="BO758" i="2"/>
  <c r="BP758" i="2"/>
  <c r="BQ758" i="2"/>
  <c r="CK758" i="2" s="1"/>
  <c r="CB758" i="2"/>
  <c r="CE758" i="2"/>
  <c r="CF758" i="2"/>
  <c r="CG758" i="2"/>
  <c r="CI758" i="2"/>
  <c r="CJ758" i="2"/>
  <c r="CV758" i="2"/>
  <c r="CX758" i="2"/>
  <c r="CY758" i="2"/>
  <c r="DH758" i="2"/>
  <c r="I759" i="2"/>
  <c r="J759" i="2"/>
  <c r="R759" i="2"/>
  <c r="S759" i="2"/>
  <c r="U759" i="2"/>
  <c r="CX759" i="2" s="1"/>
  <c r="W759" i="2"/>
  <c r="BL759" i="2" s="1"/>
  <c r="Y759" i="2"/>
  <c r="CF759" i="2" s="1"/>
  <c r="AG759" i="2"/>
  <c r="AI759" i="2" s="1"/>
  <c r="AH759" i="2"/>
  <c r="AK759" i="2"/>
  <c r="AM759" i="2"/>
  <c r="AO759" i="2"/>
  <c r="AP759" i="2"/>
  <c r="AV759" i="2"/>
  <c r="BG759" i="2"/>
  <c r="AA759" i="2" s="1"/>
  <c r="BH759" i="2"/>
  <c r="BI759" i="2" s="1"/>
  <c r="BK759" i="2"/>
  <c r="BO759" i="2"/>
  <c r="CB759" i="2"/>
  <c r="CE759" i="2"/>
  <c r="CH759" i="2"/>
  <c r="CI759" i="2"/>
  <c r="CV759" i="2"/>
  <c r="CY759" i="2" s="1"/>
  <c r="CW759" i="2"/>
  <c r="DH759" i="2"/>
  <c r="I760" i="2"/>
  <c r="J760" i="2" s="1"/>
  <c r="R760" i="2"/>
  <c r="S760" i="2"/>
  <c r="U760" i="2"/>
  <c r="CW760" i="2" s="1"/>
  <c r="W760" i="2"/>
  <c r="Y760" i="2"/>
  <c r="CH760" i="2" s="1"/>
  <c r="Z760" i="2"/>
  <c r="AA760" i="2"/>
  <c r="AG760" i="2"/>
  <c r="AH760" i="2"/>
  <c r="AI760" i="2"/>
  <c r="AK760" i="2"/>
  <c r="AM760" i="2"/>
  <c r="AO760" i="2"/>
  <c r="AP760" i="2"/>
  <c r="AV760" i="2"/>
  <c r="BG760" i="2"/>
  <c r="BH760" i="2"/>
  <c r="BI760" i="2"/>
  <c r="BJ760" i="2"/>
  <c r="BK760" i="2"/>
  <c r="BL760" i="2"/>
  <c r="BM760" i="2"/>
  <c r="BN760" i="2"/>
  <c r="BO760" i="2"/>
  <c r="BP760" i="2"/>
  <c r="BQ760" i="2"/>
  <c r="CK760" i="2" s="1"/>
  <c r="CB760" i="2"/>
  <c r="CE760" i="2"/>
  <c r="CF760" i="2"/>
  <c r="CG760" i="2"/>
  <c r="CI760" i="2"/>
  <c r="CJ760" i="2"/>
  <c r="CV760" i="2"/>
  <c r="CX760" i="2"/>
  <c r="CY760" i="2"/>
  <c r="DH760" i="2"/>
  <c r="I761" i="2"/>
  <c r="J761" i="2"/>
  <c r="R761" i="2"/>
  <c r="S761" i="2"/>
  <c r="U761" i="2"/>
  <c r="CX761" i="2" s="1"/>
  <c r="W761" i="2"/>
  <c r="BL761" i="2" s="1"/>
  <c r="Y761" i="2"/>
  <c r="CF761" i="2" s="1"/>
  <c r="AG761" i="2"/>
  <c r="AI761" i="2" s="1"/>
  <c r="AH761" i="2"/>
  <c r="AK761" i="2"/>
  <c r="AM761" i="2"/>
  <c r="AO761" i="2"/>
  <c r="AP761" i="2"/>
  <c r="AV761" i="2"/>
  <c r="BG761" i="2"/>
  <c r="AA761" i="2" s="1"/>
  <c r="BH761" i="2"/>
  <c r="BI761" i="2" s="1"/>
  <c r="BK761" i="2"/>
  <c r="BO761" i="2"/>
  <c r="CB761" i="2"/>
  <c r="CE761" i="2"/>
  <c r="CH761" i="2"/>
  <c r="CI761" i="2"/>
  <c r="CV761" i="2"/>
  <c r="CY761" i="2" s="1"/>
  <c r="CW761" i="2"/>
  <c r="DH761" i="2"/>
  <c r="I762" i="2"/>
  <c r="J762" i="2" s="1"/>
  <c r="R762" i="2"/>
  <c r="S762" i="2"/>
  <c r="U762" i="2"/>
  <c r="CW762" i="2" s="1"/>
  <c r="W762" i="2"/>
  <c r="Y762" i="2"/>
  <c r="CH762" i="2" s="1"/>
  <c r="Z762" i="2"/>
  <c r="AA762" i="2"/>
  <c r="AG762" i="2"/>
  <c r="AH762" i="2"/>
  <c r="AI762" i="2"/>
  <c r="AK762" i="2"/>
  <c r="AM762" i="2"/>
  <c r="AO762" i="2"/>
  <c r="AP762" i="2"/>
  <c r="AV762" i="2"/>
  <c r="BG762" i="2"/>
  <c r="BH762" i="2"/>
  <c r="BI762" i="2"/>
  <c r="BJ762" i="2"/>
  <c r="BK762" i="2"/>
  <c r="BL762" i="2"/>
  <c r="BM762" i="2"/>
  <c r="BN762" i="2"/>
  <c r="BO762" i="2"/>
  <c r="BP762" i="2"/>
  <c r="BQ762" i="2"/>
  <c r="CK762" i="2" s="1"/>
  <c r="CB762" i="2"/>
  <c r="CE762" i="2"/>
  <c r="CF762" i="2"/>
  <c r="CG762" i="2"/>
  <c r="CI762" i="2"/>
  <c r="CJ762" i="2"/>
  <c r="CV762" i="2"/>
  <c r="CX762" i="2"/>
  <c r="CY762" i="2"/>
  <c r="DH762" i="2"/>
  <c r="I763" i="2"/>
  <c r="J763" i="2"/>
  <c r="R763" i="2"/>
  <c r="S763" i="2"/>
  <c r="U763" i="2"/>
  <c r="CX763" i="2" s="1"/>
  <c r="W763" i="2"/>
  <c r="BL763" i="2" s="1"/>
  <c r="Y763" i="2"/>
  <c r="CF763" i="2" s="1"/>
  <c r="AG763" i="2"/>
  <c r="AI763" i="2" s="1"/>
  <c r="AH763" i="2"/>
  <c r="AK763" i="2"/>
  <c r="AM763" i="2"/>
  <c r="AO763" i="2"/>
  <c r="AP763" i="2"/>
  <c r="AV763" i="2"/>
  <c r="BG763" i="2"/>
  <c r="AA763" i="2" s="1"/>
  <c r="BH763" i="2"/>
  <c r="BI763" i="2" s="1"/>
  <c r="BK763" i="2"/>
  <c r="BO763" i="2"/>
  <c r="CB763" i="2"/>
  <c r="CE763" i="2"/>
  <c r="CH763" i="2"/>
  <c r="CI763" i="2"/>
  <c r="CV763" i="2"/>
  <c r="CY763" i="2" s="1"/>
  <c r="CW763" i="2"/>
  <c r="DH763" i="2"/>
  <c r="I764" i="2"/>
  <c r="J764" i="2" s="1"/>
  <c r="R764" i="2"/>
  <c r="S764" i="2"/>
  <c r="U764" i="2"/>
  <c r="CW764" i="2" s="1"/>
  <c r="W764" i="2"/>
  <c r="Y764" i="2"/>
  <c r="CH764" i="2" s="1"/>
  <c r="Z764" i="2"/>
  <c r="AA764" i="2"/>
  <c r="AG764" i="2"/>
  <c r="AH764" i="2"/>
  <c r="AI764" i="2"/>
  <c r="AK764" i="2"/>
  <c r="AM764" i="2"/>
  <c r="AO764" i="2"/>
  <c r="AP764" i="2"/>
  <c r="AV764" i="2"/>
  <c r="BG764" i="2"/>
  <c r="BH764" i="2"/>
  <c r="BI764" i="2"/>
  <c r="BJ764" i="2"/>
  <c r="BK764" i="2"/>
  <c r="BL764" i="2"/>
  <c r="BM764" i="2"/>
  <c r="BN764" i="2"/>
  <c r="BO764" i="2"/>
  <c r="BP764" i="2"/>
  <c r="BQ764" i="2"/>
  <c r="CK764" i="2" s="1"/>
  <c r="CB764" i="2"/>
  <c r="CE764" i="2"/>
  <c r="CF764" i="2"/>
  <c r="CG764" i="2"/>
  <c r="CI764" i="2"/>
  <c r="CJ764" i="2"/>
  <c r="CV764" i="2"/>
  <c r="CX764" i="2"/>
  <c r="CY764" i="2"/>
  <c r="DH764" i="2"/>
  <c r="I765" i="2"/>
  <c r="J765" i="2"/>
  <c r="R765" i="2"/>
  <c r="S765" i="2"/>
  <c r="U765" i="2"/>
  <c r="CX765" i="2" s="1"/>
  <c r="W765" i="2"/>
  <c r="BL765" i="2" s="1"/>
  <c r="Y765" i="2"/>
  <c r="CF765" i="2" s="1"/>
  <c r="AG765" i="2"/>
  <c r="AI765" i="2" s="1"/>
  <c r="AH765" i="2"/>
  <c r="AK765" i="2"/>
  <c r="AM765" i="2"/>
  <c r="AO765" i="2"/>
  <c r="AP765" i="2"/>
  <c r="AV765" i="2"/>
  <c r="BG765" i="2"/>
  <c r="AA765" i="2" s="1"/>
  <c r="BH765" i="2"/>
  <c r="BI765" i="2" s="1"/>
  <c r="BK765" i="2"/>
  <c r="BO765" i="2"/>
  <c r="CB765" i="2"/>
  <c r="CE765" i="2"/>
  <c r="CH765" i="2"/>
  <c r="CI765" i="2"/>
  <c r="CV765" i="2"/>
  <c r="CY765" i="2" s="1"/>
  <c r="CW765" i="2"/>
  <c r="DH765" i="2"/>
  <c r="I766" i="2"/>
  <c r="J766" i="2" s="1"/>
  <c r="R766" i="2"/>
  <c r="S766" i="2"/>
  <c r="U766" i="2"/>
  <c r="CW766" i="2" s="1"/>
  <c r="W766" i="2"/>
  <c r="Y766" i="2"/>
  <c r="CH766" i="2" s="1"/>
  <c r="Z766" i="2"/>
  <c r="AA766" i="2"/>
  <c r="AG766" i="2"/>
  <c r="AH766" i="2"/>
  <c r="AI766" i="2"/>
  <c r="AK766" i="2"/>
  <c r="AM766" i="2"/>
  <c r="AO766" i="2"/>
  <c r="AP766" i="2"/>
  <c r="AV766" i="2"/>
  <c r="BG766" i="2"/>
  <c r="BH766" i="2"/>
  <c r="BI766" i="2"/>
  <c r="BJ766" i="2"/>
  <c r="BK766" i="2"/>
  <c r="BL766" i="2"/>
  <c r="BM766" i="2"/>
  <c r="BN766" i="2"/>
  <c r="BO766" i="2"/>
  <c r="BP766" i="2"/>
  <c r="BQ766" i="2"/>
  <c r="CK766" i="2" s="1"/>
  <c r="CB766" i="2"/>
  <c r="CE766" i="2"/>
  <c r="CF766" i="2"/>
  <c r="CG766" i="2"/>
  <c r="CI766" i="2"/>
  <c r="CJ766" i="2"/>
  <c r="CV766" i="2"/>
  <c r="CX766" i="2"/>
  <c r="CY766" i="2"/>
  <c r="DH766" i="2"/>
  <c r="I767" i="2"/>
  <c r="J767" i="2"/>
  <c r="R767" i="2"/>
  <c r="S767" i="2"/>
  <c r="U767" i="2"/>
  <c r="CX767" i="2" s="1"/>
  <c r="W767" i="2"/>
  <c r="BL767" i="2" s="1"/>
  <c r="Y767" i="2"/>
  <c r="CF767" i="2" s="1"/>
  <c r="AG767" i="2"/>
  <c r="AI767" i="2" s="1"/>
  <c r="AH767" i="2"/>
  <c r="AK767" i="2"/>
  <c r="AM767" i="2"/>
  <c r="AO767" i="2"/>
  <c r="AP767" i="2"/>
  <c r="AV767" i="2"/>
  <c r="BG767" i="2"/>
  <c r="AA767" i="2" s="1"/>
  <c r="BH767" i="2"/>
  <c r="BI767" i="2" s="1"/>
  <c r="BK767" i="2"/>
  <c r="BO767" i="2"/>
  <c r="CB767" i="2"/>
  <c r="CE767" i="2"/>
  <c r="CH767" i="2"/>
  <c r="CI767" i="2"/>
  <c r="CV767" i="2"/>
  <c r="CY767" i="2" s="1"/>
  <c r="CW767" i="2"/>
  <c r="DH767" i="2"/>
  <c r="I768" i="2"/>
  <c r="J768" i="2" s="1"/>
  <c r="R768" i="2"/>
  <c r="S768" i="2"/>
  <c r="U768" i="2"/>
  <c r="CW768" i="2" s="1"/>
  <c r="W768" i="2"/>
  <c r="Y768" i="2"/>
  <c r="CH768" i="2" s="1"/>
  <c r="Z768" i="2"/>
  <c r="AA768" i="2"/>
  <c r="AG768" i="2"/>
  <c r="AH768" i="2"/>
  <c r="AI768" i="2"/>
  <c r="AK768" i="2"/>
  <c r="AM768" i="2"/>
  <c r="AO768" i="2"/>
  <c r="AP768" i="2"/>
  <c r="AV768" i="2"/>
  <c r="BG768" i="2"/>
  <c r="BH768" i="2"/>
  <c r="BI768" i="2"/>
  <c r="BJ768" i="2"/>
  <c r="BK768" i="2"/>
  <c r="BL768" i="2"/>
  <c r="BM768" i="2"/>
  <c r="BN768" i="2"/>
  <c r="BO768" i="2"/>
  <c r="BP768" i="2"/>
  <c r="BQ768" i="2"/>
  <c r="CK768" i="2" s="1"/>
  <c r="CB768" i="2"/>
  <c r="CE768" i="2"/>
  <c r="CF768" i="2"/>
  <c r="CG768" i="2"/>
  <c r="CI768" i="2"/>
  <c r="CJ768" i="2"/>
  <c r="CV768" i="2"/>
  <c r="CX768" i="2"/>
  <c r="CY768" i="2"/>
  <c r="DH768" i="2"/>
  <c r="I769" i="2"/>
  <c r="J769" i="2"/>
  <c r="R769" i="2"/>
  <c r="S769" i="2"/>
  <c r="U769" i="2"/>
  <c r="CX769" i="2" s="1"/>
  <c r="W769" i="2"/>
  <c r="BL769" i="2" s="1"/>
  <c r="Y769" i="2"/>
  <c r="CF769" i="2" s="1"/>
  <c r="AG769" i="2"/>
  <c r="AI769" i="2" s="1"/>
  <c r="AH769" i="2"/>
  <c r="AK769" i="2"/>
  <c r="AM769" i="2"/>
  <c r="AO769" i="2"/>
  <c r="AP769" i="2"/>
  <c r="AV769" i="2"/>
  <c r="BG769" i="2"/>
  <c r="AA769" i="2" s="1"/>
  <c r="BH769" i="2"/>
  <c r="BI769" i="2" s="1"/>
  <c r="BK769" i="2"/>
  <c r="BO769" i="2"/>
  <c r="CB769" i="2"/>
  <c r="CE769" i="2"/>
  <c r="CH769" i="2"/>
  <c r="CI769" i="2"/>
  <c r="CV769" i="2"/>
  <c r="CY769" i="2" s="1"/>
  <c r="CW769" i="2"/>
  <c r="DH769" i="2"/>
  <c r="I770" i="2"/>
  <c r="J770" i="2" s="1"/>
  <c r="R770" i="2"/>
  <c r="S770" i="2"/>
  <c r="U770" i="2"/>
  <c r="CW770" i="2" s="1"/>
  <c r="W770" i="2"/>
  <c r="Y770" i="2"/>
  <c r="CH770" i="2" s="1"/>
  <c r="Z770" i="2"/>
  <c r="AA770" i="2"/>
  <c r="AG770" i="2"/>
  <c r="AH770" i="2"/>
  <c r="AI770" i="2"/>
  <c r="AK770" i="2"/>
  <c r="AM770" i="2"/>
  <c r="AO770" i="2"/>
  <c r="AP770" i="2"/>
  <c r="AV770" i="2"/>
  <c r="BG770" i="2"/>
  <c r="BH770" i="2"/>
  <c r="BI770" i="2"/>
  <c r="BJ770" i="2"/>
  <c r="BK770" i="2"/>
  <c r="BL770" i="2"/>
  <c r="BM770" i="2"/>
  <c r="BN770" i="2"/>
  <c r="BO770" i="2"/>
  <c r="BP770" i="2"/>
  <c r="BQ770" i="2"/>
  <c r="CK770" i="2" s="1"/>
  <c r="CB770" i="2"/>
  <c r="CE770" i="2"/>
  <c r="CF770" i="2"/>
  <c r="CG770" i="2"/>
  <c r="CI770" i="2"/>
  <c r="CJ770" i="2"/>
  <c r="CV770" i="2"/>
  <c r="CX770" i="2"/>
  <c r="CY770" i="2"/>
  <c r="DH770" i="2"/>
  <c r="I771" i="2"/>
  <c r="J771" i="2"/>
  <c r="R771" i="2"/>
  <c r="S771" i="2"/>
  <c r="U771" i="2"/>
  <c r="CX771" i="2" s="1"/>
  <c r="W771" i="2"/>
  <c r="BL771" i="2" s="1"/>
  <c r="Y771" i="2"/>
  <c r="CF771" i="2" s="1"/>
  <c r="AG771" i="2"/>
  <c r="AI771" i="2" s="1"/>
  <c r="AH771" i="2"/>
  <c r="AK771" i="2"/>
  <c r="AM771" i="2"/>
  <c r="AO771" i="2"/>
  <c r="AP771" i="2"/>
  <c r="AV771" i="2"/>
  <c r="BG771" i="2"/>
  <c r="AA771" i="2" s="1"/>
  <c r="BH771" i="2"/>
  <c r="BI771" i="2" s="1"/>
  <c r="BK771" i="2"/>
  <c r="BO771" i="2"/>
  <c r="CB771" i="2"/>
  <c r="CE771" i="2"/>
  <c r="CH771" i="2"/>
  <c r="CI771" i="2"/>
  <c r="CV771" i="2"/>
  <c r="CY771" i="2" s="1"/>
  <c r="CW771" i="2"/>
  <c r="DH771" i="2"/>
  <c r="I772" i="2"/>
  <c r="J772" i="2" s="1"/>
  <c r="R772" i="2"/>
  <c r="S772" i="2"/>
  <c r="U772" i="2"/>
  <c r="CW772" i="2" s="1"/>
  <c r="W772" i="2"/>
  <c r="Y772" i="2"/>
  <c r="CH772" i="2" s="1"/>
  <c r="Z772" i="2"/>
  <c r="AA772" i="2"/>
  <c r="AG772" i="2"/>
  <c r="AH772" i="2"/>
  <c r="AI772" i="2"/>
  <c r="AK772" i="2"/>
  <c r="AM772" i="2"/>
  <c r="AO772" i="2"/>
  <c r="AP772" i="2"/>
  <c r="AV772" i="2"/>
  <c r="BG772" i="2"/>
  <c r="BH772" i="2"/>
  <c r="BI772" i="2"/>
  <c r="BJ772" i="2"/>
  <c r="BK772" i="2"/>
  <c r="BL772" i="2"/>
  <c r="BM772" i="2"/>
  <c r="BN772" i="2"/>
  <c r="BO772" i="2"/>
  <c r="BP772" i="2"/>
  <c r="BQ772" i="2"/>
  <c r="CK772" i="2" s="1"/>
  <c r="CB772" i="2"/>
  <c r="CE772" i="2"/>
  <c r="CF772" i="2"/>
  <c r="CG772" i="2"/>
  <c r="CI772" i="2"/>
  <c r="CJ772" i="2"/>
  <c r="CV772" i="2"/>
  <c r="CX772" i="2"/>
  <c r="CY772" i="2"/>
  <c r="DH772" i="2"/>
  <c r="I773" i="2"/>
  <c r="J773" i="2"/>
  <c r="R773" i="2"/>
  <c r="S773" i="2"/>
  <c r="U773" i="2"/>
  <c r="CX773" i="2" s="1"/>
  <c r="W773" i="2"/>
  <c r="BL773" i="2" s="1"/>
  <c r="Y773" i="2"/>
  <c r="CF773" i="2" s="1"/>
  <c r="AG773" i="2"/>
  <c r="AI773" i="2" s="1"/>
  <c r="AH773" i="2"/>
  <c r="AK773" i="2"/>
  <c r="AM773" i="2"/>
  <c r="AO773" i="2"/>
  <c r="AP773" i="2"/>
  <c r="AV773" i="2"/>
  <c r="BG773" i="2"/>
  <c r="AA773" i="2" s="1"/>
  <c r="BH773" i="2"/>
  <c r="BI773" i="2" s="1"/>
  <c r="BK773" i="2"/>
  <c r="BO773" i="2"/>
  <c r="CB773" i="2"/>
  <c r="CE773" i="2"/>
  <c r="CH773" i="2"/>
  <c r="CI773" i="2"/>
  <c r="CV773" i="2"/>
  <c r="CY773" i="2" s="1"/>
  <c r="CW773" i="2"/>
  <c r="DH773" i="2"/>
  <c r="I774" i="2"/>
  <c r="J774" i="2" s="1"/>
  <c r="R774" i="2"/>
  <c r="S774" i="2"/>
  <c r="U774" i="2"/>
  <c r="CW774" i="2" s="1"/>
  <c r="W774" i="2"/>
  <c r="Y774" i="2"/>
  <c r="CH774" i="2" s="1"/>
  <c r="Z774" i="2"/>
  <c r="AA774" i="2"/>
  <c r="AG774" i="2"/>
  <c r="AH774" i="2"/>
  <c r="AI774" i="2"/>
  <c r="AK774" i="2"/>
  <c r="AM774" i="2"/>
  <c r="AO774" i="2"/>
  <c r="AP774" i="2"/>
  <c r="AV774" i="2"/>
  <c r="BG774" i="2"/>
  <c r="BH774" i="2"/>
  <c r="BI774" i="2"/>
  <c r="BJ774" i="2"/>
  <c r="BK774" i="2"/>
  <c r="BL774" i="2"/>
  <c r="BM774" i="2"/>
  <c r="BN774" i="2"/>
  <c r="BO774" i="2"/>
  <c r="BP774" i="2"/>
  <c r="BQ774" i="2"/>
  <c r="CK774" i="2" s="1"/>
  <c r="CB774" i="2"/>
  <c r="CE774" i="2"/>
  <c r="CF774" i="2"/>
  <c r="CG774" i="2"/>
  <c r="CI774" i="2"/>
  <c r="CJ774" i="2"/>
  <c r="CV774" i="2"/>
  <c r="CX774" i="2"/>
  <c r="CY774" i="2"/>
  <c r="DH774" i="2"/>
  <c r="I775" i="2"/>
  <c r="J775" i="2"/>
  <c r="R775" i="2"/>
  <c r="S775" i="2"/>
  <c r="U775" i="2"/>
  <c r="CX775" i="2" s="1"/>
  <c r="W775" i="2"/>
  <c r="BL775" i="2" s="1"/>
  <c r="Y775" i="2"/>
  <c r="CF775" i="2" s="1"/>
  <c r="AG775" i="2"/>
  <c r="AI775" i="2" s="1"/>
  <c r="AH775" i="2"/>
  <c r="AK775" i="2"/>
  <c r="AM775" i="2"/>
  <c r="AO775" i="2"/>
  <c r="AP775" i="2"/>
  <c r="AV775" i="2"/>
  <c r="BG775" i="2"/>
  <c r="AA775" i="2" s="1"/>
  <c r="BH775" i="2"/>
  <c r="BI775" i="2" s="1"/>
  <c r="BK775" i="2"/>
  <c r="BO775" i="2"/>
  <c r="CB775" i="2"/>
  <c r="CE775" i="2"/>
  <c r="CH775" i="2"/>
  <c r="CI775" i="2"/>
  <c r="CV775" i="2"/>
  <c r="CY775" i="2" s="1"/>
  <c r="CW775" i="2"/>
  <c r="DH775" i="2"/>
  <c r="I776" i="2"/>
  <c r="J776" i="2" s="1"/>
  <c r="R776" i="2"/>
  <c r="S776" i="2"/>
  <c r="U776" i="2"/>
  <c r="CW776" i="2" s="1"/>
  <c r="W776" i="2"/>
  <c r="Y776" i="2"/>
  <c r="CH776" i="2" s="1"/>
  <c r="Z776" i="2"/>
  <c r="AA776" i="2"/>
  <c r="AG776" i="2"/>
  <c r="AH776" i="2"/>
  <c r="AI776" i="2"/>
  <c r="AK776" i="2"/>
  <c r="AM776" i="2"/>
  <c r="AO776" i="2"/>
  <c r="AP776" i="2"/>
  <c r="AV776" i="2"/>
  <c r="BG776" i="2"/>
  <c r="BH776" i="2"/>
  <c r="BI776" i="2"/>
  <c r="BJ776" i="2"/>
  <c r="BK776" i="2"/>
  <c r="BL776" i="2"/>
  <c r="BM776" i="2"/>
  <c r="BN776" i="2"/>
  <c r="BO776" i="2"/>
  <c r="BP776" i="2"/>
  <c r="BQ776" i="2"/>
  <c r="CK776" i="2" s="1"/>
  <c r="CB776" i="2"/>
  <c r="CE776" i="2"/>
  <c r="CF776" i="2"/>
  <c r="CG776" i="2"/>
  <c r="CI776" i="2"/>
  <c r="CJ776" i="2"/>
  <c r="CV776" i="2"/>
  <c r="CX776" i="2"/>
  <c r="CY776" i="2"/>
  <c r="DH776" i="2"/>
  <c r="I777" i="2"/>
  <c r="J777" i="2"/>
  <c r="R777" i="2"/>
  <c r="S777" i="2"/>
  <c r="U777" i="2"/>
  <c r="CX777" i="2" s="1"/>
  <c r="W777" i="2"/>
  <c r="BL777" i="2" s="1"/>
  <c r="Y777" i="2"/>
  <c r="CF777" i="2" s="1"/>
  <c r="AG777" i="2"/>
  <c r="AI777" i="2" s="1"/>
  <c r="AH777" i="2"/>
  <c r="AK777" i="2"/>
  <c r="AM777" i="2"/>
  <c r="AO777" i="2"/>
  <c r="AP777" i="2"/>
  <c r="AV777" i="2"/>
  <c r="BG777" i="2"/>
  <c r="AA777" i="2" s="1"/>
  <c r="BH777" i="2"/>
  <c r="BI777" i="2" s="1"/>
  <c r="BK777" i="2"/>
  <c r="BO777" i="2"/>
  <c r="CB777" i="2"/>
  <c r="CE777" i="2"/>
  <c r="CH777" i="2"/>
  <c r="CI777" i="2"/>
  <c r="CV777" i="2"/>
  <c r="CY777" i="2" s="1"/>
  <c r="CW777" i="2"/>
  <c r="DH777" i="2"/>
  <c r="I778" i="2"/>
  <c r="J778" i="2" s="1"/>
  <c r="R778" i="2"/>
  <c r="S778" i="2"/>
  <c r="U778" i="2"/>
  <c r="CW778" i="2" s="1"/>
  <c r="W778" i="2"/>
  <c r="Y778" i="2"/>
  <c r="CH778" i="2" s="1"/>
  <c r="Z778" i="2"/>
  <c r="AA778" i="2"/>
  <c r="AG778" i="2"/>
  <c r="AH778" i="2"/>
  <c r="AI778" i="2"/>
  <c r="AK778" i="2"/>
  <c r="AM778" i="2"/>
  <c r="AO778" i="2"/>
  <c r="AP778" i="2"/>
  <c r="AV778" i="2"/>
  <c r="BG778" i="2"/>
  <c r="BH778" i="2"/>
  <c r="BI778" i="2"/>
  <c r="BJ778" i="2"/>
  <c r="BK778" i="2"/>
  <c r="BL778" i="2"/>
  <c r="BM778" i="2"/>
  <c r="BN778" i="2"/>
  <c r="BO778" i="2"/>
  <c r="BP778" i="2"/>
  <c r="BQ778" i="2"/>
  <c r="CK778" i="2" s="1"/>
  <c r="CB778" i="2"/>
  <c r="CE778" i="2"/>
  <c r="CF778" i="2"/>
  <c r="CG778" i="2"/>
  <c r="CI778" i="2"/>
  <c r="CJ778" i="2"/>
  <c r="CV778" i="2"/>
  <c r="CX778" i="2"/>
  <c r="CY778" i="2"/>
  <c r="DH778" i="2"/>
  <c r="I779" i="2"/>
  <c r="J779" i="2"/>
  <c r="R779" i="2"/>
  <c r="S779" i="2"/>
  <c r="U779" i="2"/>
  <c r="CX779" i="2" s="1"/>
  <c r="W779" i="2"/>
  <c r="BL779" i="2" s="1"/>
  <c r="Y779" i="2"/>
  <c r="CF779" i="2" s="1"/>
  <c r="AG779" i="2"/>
  <c r="AI779" i="2" s="1"/>
  <c r="AH779" i="2"/>
  <c r="AK779" i="2"/>
  <c r="AM779" i="2"/>
  <c r="AO779" i="2"/>
  <c r="AP779" i="2"/>
  <c r="AV779" i="2"/>
  <c r="BG779" i="2"/>
  <c r="AA779" i="2" s="1"/>
  <c r="BH779" i="2"/>
  <c r="BI779" i="2" s="1"/>
  <c r="BK779" i="2"/>
  <c r="BO779" i="2"/>
  <c r="CB779" i="2"/>
  <c r="CE779" i="2"/>
  <c r="CH779" i="2"/>
  <c r="CI779" i="2"/>
  <c r="CV779" i="2"/>
  <c r="CY779" i="2" s="1"/>
  <c r="CW779" i="2"/>
  <c r="DH779" i="2"/>
  <c r="I780" i="2"/>
  <c r="J780" i="2" s="1"/>
  <c r="R780" i="2"/>
  <c r="S780" i="2"/>
  <c r="U780" i="2"/>
  <c r="CW780" i="2" s="1"/>
  <c r="W780" i="2"/>
  <c r="Y780" i="2"/>
  <c r="CH780" i="2" s="1"/>
  <c r="Z780" i="2"/>
  <c r="AA780" i="2"/>
  <c r="AG780" i="2"/>
  <c r="AH780" i="2"/>
  <c r="AI780" i="2"/>
  <c r="AK780" i="2"/>
  <c r="AM780" i="2"/>
  <c r="AO780" i="2"/>
  <c r="AP780" i="2"/>
  <c r="AV780" i="2"/>
  <c r="BG780" i="2"/>
  <c r="BH780" i="2"/>
  <c r="BI780" i="2"/>
  <c r="BJ780" i="2"/>
  <c r="BK780" i="2"/>
  <c r="BL780" i="2"/>
  <c r="BM780" i="2"/>
  <c r="BN780" i="2"/>
  <c r="BO780" i="2"/>
  <c r="BP780" i="2"/>
  <c r="BQ780" i="2"/>
  <c r="CK780" i="2" s="1"/>
  <c r="CB780" i="2"/>
  <c r="CE780" i="2"/>
  <c r="CF780" i="2"/>
  <c r="CG780" i="2"/>
  <c r="CI780" i="2"/>
  <c r="CJ780" i="2"/>
  <c r="CV780" i="2"/>
  <c r="CX780" i="2"/>
  <c r="CY780" i="2"/>
  <c r="DH780" i="2"/>
  <c r="I781" i="2"/>
  <c r="J781" i="2"/>
  <c r="R781" i="2"/>
  <c r="S781" i="2"/>
  <c r="U781" i="2"/>
  <c r="CX781" i="2" s="1"/>
  <c r="W781" i="2"/>
  <c r="BL781" i="2" s="1"/>
  <c r="Y781" i="2"/>
  <c r="CF781" i="2" s="1"/>
  <c r="AG781" i="2"/>
  <c r="AI781" i="2" s="1"/>
  <c r="AH781" i="2"/>
  <c r="AK781" i="2"/>
  <c r="AM781" i="2"/>
  <c r="AO781" i="2"/>
  <c r="AP781" i="2"/>
  <c r="AV781" i="2"/>
  <c r="BG781" i="2"/>
  <c r="AA781" i="2" s="1"/>
  <c r="BH781" i="2"/>
  <c r="BI781" i="2" s="1"/>
  <c r="BK781" i="2"/>
  <c r="BO781" i="2"/>
  <c r="CB781" i="2"/>
  <c r="CE781" i="2"/>
  <c r="CH781" i="2"/>
  <c r="CI781" i="2"/>
  <c r="CV781" i="2"/>
  <c r="CY781" i="2" s="1"/>
  <c r="CW781" i="2"/>
  <c r="DH781" i="2"/>
  <c r="I782" i="2"/>
  <c r="J782" i="2" s="1"/>
  <c r="R782" i="2"/>
  <c r="S782" i="2"/>
  <c r="U782" i="2"/>
  <c r="CW782" i="2" s="1"/>
  <c r="W782" i="2"/>
  <c r="Y782" i="2"/>
  <c r="CH782" i="2" s="1"/>
  <c r="Z782" i="2"/>
  <c r="AA782" i="2"/>
  <c r="AG782" i="2"/>
  <c r="AH782" i="2"/>
  <c r="AI782" i="2"/>
  <c r="AK782" i="2"/>
  <c r="AM782" i="2"/>
  <c r="AO782" i="2"/>
  <c r="AP782" i="2"/>
  <c r="AV782" i="2"/>
  <c r="BG782" i="2"/>
  <c r="BH782" i="2"/>
  <c r="BI782" i="2"/>
  <c r="BJ782" i="2"/>
  <c r="BK782" i="2"/>
  <c r="BL782" i="2"/>
  <c r="BM782" i="2"/>
  <c r="BN782" i="2"/>
  <c r="BO782" i="2"/>
  <c r="BP782" i="2"/>
  <c r="BQ782" i="2"/>
  <c r="CK782" i="2" s="1"/>
  <c r="CB782" i="2"/>
  <c r="CE782" i="2"/>
  <c r="CF782" i="2"/>
  <c r="CG782" i="2"/>
  <c r="CI782" i="2"/>
  <c r="CJ782" i="2"/>
  <c r="CV782" i="2"/>
  <c r="CX782" i="2"/>
  <c r="CY782" i="2"/>
  <c r="DH782" i="2"/>
  <c r="I783" i="2"/>
  <c r="J783" i="2"/>
  <c r="R783" i="2"/>
  <c r="S783" i="2"/>
  <c r="U783" i="2"/>
  <c r="CX783" i="2" s="1"/>
  <c r="W783" i="2"/>
  <c r="BL783" i="2" s="1"/>
  <c r="Y783" i="2"/>
  <c r="CF783" i="2" s="1"/>
  <c r="AG783" i="2"/>
  <c r="AI783" i="2" s="1"/>
  <c r="AH783" i="2"/>
  <c r="AK783" i="2"/>
  <c r="AM783" i="2"/>
  <c r="AO783" i="2"/>
  <c r="AP783" i="2"/>
  <c r="AV783" i="2"/>
  <c r="BG783" i="2"/>
  <c r="AA783" i="2" s="1"/>
  <c r="BH783" i="2"/>
  <c r="BI783" i="2" s="1"/>
  <c r="BK783" i="2"/>
  <c r="BO783" i="2"/>
  <c r="CB783" i="2"/>
  <c r="CE783" i="2"/>
  <c r="CH783" i="2"/>
  <c r="CI783" i="2"/>
  <c r="CV783" i="2"/>
  <c r="CY783" i="2" s="1"/>
  <c r="CW783" i="2"/>
  <c r="DH783" i="2"/>
  <c r="I784" i="2"/>
  <c r="J784" i="2" s="1"/>
  <c r="R784" i="2"/>
  <c r="S784" i="2"/>
  <c r="U784" i="2"/>
  <c r="CW784" i="2" s="1"/>
  <c r="W784" i="2"/>
  <c r="Y784" i="2"/>
  <c r="CH784" i="2" s="1"/>
  <c r="Z784" i="2"/>
  <c r="AA784" i="2"/>
  <c r="AG784" i="2"/>
  <c r="AH784" i="2"/>
  <c r="AI784" i="2"/>
  <c r="AK784" i="2"/>
  <c r="AM784" i="2"/>
  <c r="AO784" i="2"/>
  <c r="AP784" i="2"/>
  <c r="AV784" i="2"/>
  <c r="BG784" i="2"/>
  <c r="BH784" i="2"/>
  <c r="BI784" i="2"/>
  <c r="BJ784" i="2"/>
  <c r="BK784" i="2"/>
  <c r="BL784" i="2"/>
  <c r="BM784" i="2"/>
  <c r="BN784" i="2"/>
  <c r="BO784" i="2"/>
  <c r="BP784" i="2"/>
  <c r="BQ784" i="2"/>
  <c r="CK784" i="2" s="1"/>
  <c r="CB784" i="2"/>
  <c r="CE784" i="2"/>
  <c r="CF784" i="2"/>
  <c r="CG784" i="2"/>
  <c r="CI784" i="2"/>
  <c r="CJ784" i="2"/>
  <c r="CV784" i="2"/>
  <c r="CX784" i="2"/>
  <c r="CY784" i="2"/>
  <c r="DH784" i="2"/>
  <c r="I785" i="2"/>
  <c r="J785" i="2"/>
  <c r="R785" i="2"/>
  <c r="S785" i="2"/>
  <c r="U785" i="2"/>
  <c r="CX785" i="2" s="1"/>
  <c r="W785" i="2"/>
  <c r="BL785" i="2" s="1"/>
  <c r="Y785" i="2"/>
  <c r="CF785" i="2" s="1"/>
  <c r="AG785" i="2"/>
  <c r="AI785" i="2" s="1"/>
  <c r="AH785" i="2"/>
  <c r="AK785" i="2"/>
  <c r="AM785" i="2"/>
  <c r="AO785" i="2"/>
  <c r="AP785" i="2"/>
  <c r="AV785" i="2"/>
  <c r="BG785" i="2"/>
  <c r="AA785" i="2" s="1"/>
  <c r="BH785" i="2"/>
  <c r="BI785" i="2" s="1"/>
  <c r="BK785" i="2"/>
  <c r="BO785" i="2"/>
  <c r="CB785" i="2"/>
  <c r="CE785" i="2"/>
  <c r="CH785" i="2"/>
  <c r="CI785" i="2"/>
  <c r="CV785" i="2"/>
  <c r="CY785" i="2" s="1"/>
  <c r="CW785" i="2"/>
  <c r="DH785" i="2"/>
  <c r="I786" i="2"/>
  <c r="J786" i="2" s="1"/>
  <c r="R786" i="2"/>
  <c r="S786" i="2"/>
  <c r="U786" i="2"/>
  <c r="CW786" i="2" s="1"/>
  <c r="W786" i="2"/>
  <c r="Y786" i="2"/>
  <c r="CH786" i="2" s="1"/>
  <c r="Z786" i="2"/>
  <c r="AA786" i="2"/>
  <c r="AG786" i="2"/>
  <c r="AH786" i="2"/>
  <c r="AI786" i="2"/>
  <c r="AK786" i="2"/>
  <c r="AM786" i="2"/>
  <c r="AO786" i="2"/>
  <c r="AP786" i="2"/>
  <c r="AV786" i="2"/>
  <c r="BG786" i="2"/>
  <c r="BH786" i="2"/>
  <c r="BI786" i="2"/>
  <c r="BJ786" i="2"/>
  <c r="BK786" i="2"/>
  <c r="BL786" i="2"/>
  <c r="BM786" i="2"/>
  <c r="BN786" i="2"/>
  <c r="BO786" i="2"/>
  <c r="BP786" i="2"/>
  <c r="BQ786" i="2"/>
  <c r="CK786" i="2" s="1"/>
  <c r="CB786" i="2"/>
  <c r="CE786" i="2"/>
  <c r="CF786" i="2"/>
  <c r="CG786" i="2"/>
  <c r="CI786" i="2"/>
  <c r="CJ786" i="2"/>
  <c r="CV786" i="2"/>
  <c r="CX786" i="2"/>
  <c r="CY786" i="2"/>
  <c r="DH786" i="2"/>
  <c r="I787" i="2"/>
  <c r="J787" i="2"/>
  <c r="R787" i="2"/>
  <c r="S787" i="2"/>
  <c r="U787" i="2"/>
  <c r="CX787" i="2" s="1"/>
  <c r="W787" i="2"/>
  <c r="BL787" i="2" s="1"/>
  <c r="Y787" i="2"/>
  <c r="CF787" i="2" s="1"/>
  <c r="AG787" i="2"/>
  <c r="AI787" i="2" s="1"/>
  <c r="AH787" i="2"/>
  <c r="AK787" i="2"/>
  <c r="AM787" i="2"/>
  <c r="AO787" i="2"/>
  <c r="AP787" i="2"/>
  <c r="AV787" i="2"/>
  <c r="BG787" i="2"/>
  <c r="AA787" i="2" s="1"/>
  <c r="BH787" i="2"/>
  <c r="BI787" i="2" s="1"/>
  <c r="BK787" i="2"/>
  <c r="BO787" i="2"/>
  <c r="CB787" i="2"/>
  <c r="CE787" i="2"/>
  <c r="CH787" i="2"/>
  <c r="CI787" i="2"/>
  <c r="CV787" i="2"/>
  <c r="CY787" i="2" s="1"/>
  <c r="CW787" i="2"/>
  <c r="DH787" i="2"/>
  <c r="I788" i="2"/>
  <c r="J788" i="2" s="1"/>
  <c r="R788" i="2"/>
  <c r="S788" i="2"/>
  <c r="U788" i="2"/>
  <c r="CW788" i="2" s="1"/>
  <c r="W788" i="2"/>
  <c r="Y788" i="2"/>
  <c r="CH788" i="2" s="1"/>
  <c r="Z788" i="2"/>
  <c r="AA788" i="2"/>
  <c r="AG788" i="2"/>
  <c r="AH788" i="2"/>
  <c r="AI788" i="2"/>
  <c r="AK788" i="2"/>
  <c r="AM788" i="2"/>
  <c r="AO788" i="2"/>
  <c r="AP788" i="2"/>
  <c r="AV788" i="2"/>
  <c r="BG788" i="2"/>
  <c r="BH788" i="2"/>
  <c r="BI788" i="2"/>
  <c r="BJ788" i="2"/>
  <c r="BK788" i="2"/>
  <c r="BL788" i="2"/>
  <c r="BM788" i="2"/>
  <c r="BN788" i="2"/>
  <c r="BO788" i="2"/>
  <c r="BP788" i="2"/>
  <c r="BQ788" i="2"/>
  <c r="CK788" i="2" s="1"/>
  <c r="CB788" i="2"/>
  <c r="CE788" i="2"/>
  <c r="CF788" i="2"/>
  <c r="CG788" i="2"/>
  <c r="CI788" i="2"/>
  <c r="CJ788" i="2"/>
  <c r="CV788" i="2"/>
  <c r="CX788" i="2"/>
  <c r="CY788" i="2"/>
  <c r="DH788" i="2"/>
  <c r="I789" i="2"/>
  <c r="J789" i="2"/>
  <c r="R789" i="2"/>
  <c r="S789" i="2"/>
  <c r="U789" i="2"/>
  <c r="CX789" i="2" s="1"/>
  <c r="W789" i="2"/>
  <c r="BL789" i="2" s="1"/>
  <c r="Y789" i="2"/>
  <c r="CF789" i="2" s="1"/>
  <c r="AG789" i="2"/>
  <c r="AI789" i="2" s="1"/>
  <c r="AH789" i="2"/>
  <c r="AK789" i="2"/>
  <c r="AM789" i="2"/>
  <c r="AO789" i="2"/>
  <c r="AP789" i="2"/>
  <c r="AV789" i="2"/>
  <c r="BG789" i="2"/>
  <c r="AA789" i="2" s="1"/>
  <c r="BH789" i="2"/>
  <c r="BI789" i="2" s="1"/>
  <c r="BK789" i="2"/>
  <c r="BO789" i="2"/>
  <c r="CB789" i="2"/>
  <c r="CE789" i="2"/>
  <c r="CH789" i="2"/>
  <c r="CI789" i="2"/>
  <c r="CV789" i="2"/>
  <c r="CY789" i="2" s="1"/>
  <c r="CW789" i="2"/>
  <c r="DH789" i="2"/>
  <c r="I790" i="2"/>
  <c r="J790" i="2" s="1"/>
  <c r="R790" i="2"/>
  <c r="S790" i="2"/>
  <c r="U790" i="2"/>
  <c r="CW790" i="2" s="1"/>
  <c r="W790" i="2"/>
  <c r="Y790" i="2"/>
  <c r="CH790" i="2" s="1"/>
  <c r="Z790" i="2"/>
  <c r="AA790" i="2"/>
  <c r="AG790" i="2"/>
  <c r="AH790" i="2"/>
  <c r="AI790" i="2"/>
  <c r="AK790" i="2"/>
  <c r="AM790" i="2"/>
  <c r="AO790" i="2"/>
  <c r="AP790" i="2"/>
  <c r="AV790" i="2"/>
  <c r="BG790" i="2"/>
  <c r="BH790" i="2"/>
  <c r="BI790" i="2"/>
  <c r="BJ790" i="2"/>
  <c r="BK790" i="2"/>
  <c r="BL790" i="2"/>
  <c r="BM790" i="2"/>
  <c r="BN790" i="2"/>
  <c r="BO790" i="2"/>
  <c r="BP790" i="2"/>
  <c r="BQ790" i="2"/>
  <c r="CK790" i="2" s="1"/>
  <c r="CB790" i="2"/>
  <c r="CE790" i="2"/>
  <c r="CF790" i="2"/>
  <c r="CG790" i="2"/>
  <c r="CI790" i="2"/>
  <c r="CJ790" i="2"/>
  <c r="CV790" i="2"/>
  <c r="CX790" i="2"/>
  <c r="CY790" i="2"/>
  <c r="DH790" i="2"/>
  <c r="I791" i="2"/>
  <c r="J791" i="2"/>
  <c r="R791" i="2"/>
  <c r="S791" i="2"/>
  <c r="U791" i="2"/>
  <c r="CX791" i="2" s="1"/>
  <c r="W791" i="2"/>
  <c r="BL791" i="2" s="1"/>
  <c r="Y791" i="2"/>
  <c r="CF791" i="2" s="1"/>
  <c r="AG791" i="2"/>
  <c r="AI791" i="2" s="1"/>
  <c r="AH791" i="2"/>
  <c r="AK791" i="2"/>
  <c r="AM791" i="2"/>
  <c r="AO791" i="2"/>
  <c r="AP791" i="2"/>
  <c r="AV791" i="2"/>
  <c r="BG791" i="2"/>
  <c r="AA791" i="2" s="1"/>
  <c r="BH791" i="2"/>
  <c r="BI791" i="2" s="1"/>
  <c r="BK791" i="2"/>
  <c r="BO791" i="2"/>
  <c r="CB791" i="2"/>
  <c r="CE791" i="2"/>
  <c r="CH791" i="2"/>
  <c r="CI791" i="2"/>
  <c r="CV791" i="2"/>
  <c r="CY791" i="2" s="1"/>
  <c r="CW791" i="2"/>
  <c r="DH791" i="2"/>
  <c r="I792" i="2"/>
  <c r="J792" i="2" s="1"/>
  <c r="R792" i="2"/>
  <c r="S792" i="2"/>
  <c r="U792" i="2"/>
  <c r="CW792" i="2" s="1"/>
  <c r="W792" i="2"/>
  <c r="Y792" i="2"/>
  <c r="CH792" i="2" s="1"/>
  <c r="Z792" i="2"/>
  <c r="AA792" i="2"/>
  <c r="AG792" i="2"/>
  <c r="AH792" i="2"/>
  <c r="AI792" i="2"/>
  <c r="AK792" i="2"/>
  <c r="AM792" i="2"/>
  <c r="AO792" i="2"/>
  <c r="AP792" i="2"/>
  <c r="AV792" i="2"/>
  <c r="BG792" i="2"/>
  <c r="BH792" i="2"/>
  <c r="BI792" i="2"/>
  <c r="BJ792" i="2"/>
  <c r="BK792" i="2"/>
  <c r="BL792" i="2"/>
  <c r="BM792" i="2"/>
  <c r="BN792" i="2"/>
  <c r="BO792" i="2"/>
  <c r="BP792" i="2"/>
  <c r="BQ792" i="2"/>
  <c r="CK792" i="2" s="1"/>
  <c r="CB792" i="2"/>
  <c r="CE792" i="2"/>
  <c r="CF792" i="2"/>
  <c r="CG792" i="2"/>
  <c r="CI792" i="2"/>
  <c r="CJ792" i="2"/>
  <c r="CV792" i="2"/>
  <c r="CX792" i="2"/>
  <c r="CY792" i="2"/>
  <c r="DH792" i="2"/>
  <c r="I793" i="2"/>
  <c r="J793" i="2"/>
  <c r="R793" i="2"/>
  <c r="S793" i="2"/>
  <c r="U793" i="2"/>
  <c r="CX793" i="2" s="1"/>
  <c r="W793" i="2"/>
  <c r="BL793" i="2" s="1"/>
  <c r="Y793" i="2"/>
  <c r="CF793" i="2" s="1"/>
  <c r="AG793" i="2"/>
  <c r="AI793" i="2" s="1"/>
  <c r="AH793" i="2"/>
  <c r="AK793" i="2"/>
  <c r="AM793" i="2"/>
  <c r="AO793" i="2"/>
  <c r="AP793" i="2"/>
  <c r="AV793" i="2"/>
  <c r="BG793" i="2"/>
  <c r="AA793" i="2" s="1"/>
  <c r="BH793" i="2"/>
  <c r="BI793" i="2" s="1"/>
  <c r="BK793" i="2"/>
  <c r="BO793" i="2"/>
  <c r="CB793" i="2"/>
  <c r="CE793" i="2"/>
  <c r="CH793" i="2"/>
  <c r="CI793" i="2"/>
  <c r="CV793" i="2"/>
  <c r="CY793" i="2" s="1"/>
  <c r="CW793" i="2"/>
  <c r="DH793" i="2"/>
  <c r="I794" i="2"/>
  <c r="J794" i="2" s="1"/>
  <c r="R794" i="2"/>
  <c r="S794" i="2"/>
  <c r="U794" i="2"/>
  <c r="CW794" i="2" s="1"/>
  <c r="W794" i="2"/>
  <c r="Y794" i="2"/>
  <c r="CH794" i="2" s="1"/>
  <c r="Z794" i="2"/>
  <c r="AA794" i="2"/>
  <c r="AG794" i="2"/>
  <c r="AH794" i="2"/>
  <c r="AI794" i="2"/>
  <c r="AK794" i="2"/>
  <c r="AM794" i="2"/>
  <c r="AO794" i="2"/>
  <c r="AP794" i="2"/>
  <c r="AV794" i="2"/>
  <c r="BG794" i="2"/>
  <c r="BH794" i="2"/>
  <c r="BI794" i="2"/>
  <c r="BJ794" i="2"/>
  <c r="BK794" i="2"/>
  <c r="BL794" i="2"/>
  <c r="BM794" i="2"/>
  <c r="BN794" i="2"/>
  <c r="BO794" i="2"/>
  <c r="BP794" i="2"/>
  <c r="BQ794" i="2"/>
  <c r="CK794" i="2" s="1"/>
  <c r="CB794" i="2"/>
  <c r="CE794" i="2"/>
  <c r="CF794" i="2"/>
  <c r="CG794" i="2"/>
  <c r="CI794" i="2"/>
  <c r="CJ794" i="2"/>
  <c r="CV794" i="2"/>
  <c r="CX794" i="2"/>
  <c r="CY794" i="2"/>
  <c r="DH794" i="2"/>
  <c r="I795" i="2"/>
  <c r="J795" i="2"/>
  <c r="R795" i="2"/>
  <c r="S795" i="2"/>
  <c r="U795" i="2"/>
  <c r="CX795" i="2" s="1"/>
  <c r="W795" i="2"/>
  <c r="BL795" i="2" s="1"/>
  <c r="Y795" i="2"/>
  <c r="CF795" i="2" s="1"/>
  <c r="AG795" i="2"/>
  <c r="AI795" i="2" s="1"/>
  <c r="AH795" i="2"/>
  <c r="AK795" i="2"/>
  <c r="AM795" i="2"/>
  <c r="AO795" i="2"/>
  <c r="AP795" i="2"/>
  <c r="AV795" i="2"/>
  <c r="BG795" i="2"/>
  <c r="AA795" i="2" s="1"/>
  <c r="BH795" i="2"/>
  <c r="BI795" i="2" s="1"/>
  <c r="BK795" i="2"/>
  <c r="BO795" i="2"/>
  <c r="CB795" i="2"/>
  <c r="CE795" i="2"/>
  <c r="CH795" i="2"/>
  <c r="CI795" i="2"/>
  <c r="CV795" i="2"/>
  <c r="CY795" i="2" s="1"/>
  <c r="CW795" i="2"/>
  <c r="DH795" i="2"/>
  <c r="I796" i="2"/>
  <c r="J796" i="2" s="1"/>
  <c r="R796" i="2"/>
  <c r="S796" i="2"/>
  <c r="U796" i="2"/>
  <c r="CW796" i="2" s="1"/>
  <c r="W796" i="2"/>
  <c r="Y796" i="2"/>
  <c r="CH796" i="2" s="1"/>
  <c r="Z796" i="2"/>
  <c r="AA796" i="2"/>
  <c r="AG796" i="2"/>
  <c r="AH796" i="2"/>
  <c r="AI796" i="2"/>
  <c r="AK796" i="2"/>
  <c r="AM796" i="2"/>
  <c r="AO796" i="2"/>
  <c r="AP796" i="2"/>
  <c r="AV796" i="2"/>
  <c r="BG796" i="2"/>
  <c r="BH796" i="2"/>
  <c r="BI796" i="2"/>
  <c r="BJ796" i="2"/>
  <c r="BK796" i="2"/>
  <c r="BL796" i="2"/>
  <c r="BM796" i="2"/>
  <c r="BN796" i="2"/>
  <c r="BO796" i="2"/>
  <c r="BP796" i="2"/>
  <c r="BQ796" i="2"/>
  <c r="CK796" i="2" s="1"/>
  <c r="CB796" i="2"/>
  <c r="CE796" i="2"/>
  <c r="CF796" i="2"/>
  <c r="CG796" i="2"/>
  <c r="CI796" i="2"/>
  <c r="CJ796" i="2"/>
  <c r="CV796" i="2"/>
  <c r="CX796" i="2"/>
  <c r="CY796" i="2"/>
  <c r="DH796" i="2"/>
  <c r="I797" i="2"/>
  <c r="J797" i="2"/>
  <c r="R797" i="2"/>
  <c r="S797" i="2"/>
  <c r="U797" i="2"/>
  <c r="CX797" i="2" s="1"/>
  <c r="W797" i="2"/>
  <c r="BL797" i="2" s="1"/>
  <c r="Y797" i="2"/>
  <c r="CF797" i="2" s="1"/>
  <c r="AG797" i="2"/>
  <c r="AI797" i="2" s="1"/>
  <c r="AH797" i="2"/>
  <c r="AK797" i="2"/>
  <c r="AM797" i="2"/>
  <c r="AO797" i="2"/>
  <c r="AP797" i="2"/>
  <c r="AV797" i="2"/>
  <c r="BG797" i="2"/>
  <c r="AA797" i="2" s="1"/>
  <c r="BH797" i="2"/>
  <c r="BI797" i="2" s="1"/>
  <c r="BK797" i="2"/>
  <c r="BO797" i="2"/>
  <c r="CB797" i="2"/>
  <c r="CE797" i="2"/>
  <c r="CH797" i="2"/>
  <c r="CI797" i="2"/>
  <c r="CV797" i="2"/>
  <c r="CY797" i="2" s="1"/>
  <c r="CW797" i="2"/>
  <c r="DH797" i="2"/>
  <c r="I798" i="2"/>
  <c r="J798" i="2" s="1"/>
  <c r="R798" i="2"/>
  <c r="S798" i="2"/>
  <c r="U798" i="2"/>
  <c r="CW798" i="2" s="1"/>
  <c r="W798" i="2"/>
  <c r="Y798" i="2"/>
  <c r="CH798" i="2" s="1"/>
  <c r="Z798" i="2"/>
  <c r="AA798" i="2"/>
  <c r="AG798" i="2"/>
  <c r="AH798" i="2"/>
  <c r="AI798" i="2"/>
  <c r="AK798" i="2"/>
  <c r="AM798" i="2"/>
  <c r="AO798" i="2"/>
  <c r="AP798" i="2"/>
  <c r="AV798" i="2"/>
  <c r="BG798" i="2"/>
  <c r="BH798" i="2"/>
  <c r="BI798" i="2"/>
  <c r="BJ798" i="2"/>
  <c r="BK798" i="2"/>
  <c r="BL798" i="2"/>
  <c r="BM798" i="2"/>
  <c r="BN798" i="2"/>
  <c r="BO798" i="2"/>
  <c r="BP798" i="2"/>
  <c r="BQ798" i="2"/>
  <c r="CK798" i="2" s="1"/>
  <c r="CB798" i="2"/>
  <c r="CE798" i="2"/>
  <c r="CF798" i="2"/>
  <c r="CG798" i="2"/>
  <c r="CI798" i="2"/>
  <c r="CJ798" i="2"/>
  <c r="CV798" i="2"/>
  <c r="CX798" i="2"/>
  <c r="CY798" i="2"/>
  <c r="DH798" i="2"/>
  <c r="I799" i="2"/>
  <c r="J799" i="2"/>
  <c r="R799" i="2"/>
  <c r="S799" i="2"/>
  <c r="U799" i="2"/>
  <c r="CX799" i="2" s="1"/>
  <c r="W799" i="2"/>
  <c r="BL799" i="2" s="1"/>
  <c r="Y799" i="2"/>
  <c r="CF799" i="2" s="1"/>
  <c r="AG799" i="2"/>
  <c r="AI799" i="2" s="1"/>
  <c r="AH799" i="2"/>
  <c r="AK799" i="2"/>
  <c r="AM799" i="2"/>
  <c r="AO799" i="2"/>
  <c r="AP799" i="2"/>
  <c r="AV799" i="2"/>
  <c r="BG799" i="2"/>
  <c r="AA799" i="2" s="1"/>
  <c r="BH799" i="2"/>
  <c r="BI799" i="2" s="1"/>
  <c r="BK799" i="2"/>
  <c r="BO799" i="2"/>
  <c r="CB799" i="2"/>
  <c r="CE799" i="2"/>
  <c r="CH799" i="2"/>
  <c r="CI799" i="2"/>
  <c r="CV799" i="2"/>
  <c r="CY799" i="2" s="1"/>
  <c r="CW799" i="2"/>
  <c r="DH799" i="2"/>
  <c r="I800" i="2"/>
  <c r="J800" i="2" s="1"/>
  <c r="R800" i="2"/>
  <c r="S800" i="2"/>
  <c r="U800" i="2"/>
  <c r="CW800" i="2" s="1"/>
  <c r="W800" i="2"/>
  <c r="Y800" i="2"/>
  <c r="CH800" i="2" s="1"/>
  <c r="Z800" i="2"/>
  <c r="AA800" i="2"/>
  <c r="AG800" i="2"/>
  <c r="AH800" i="2"/>
  <c r="AI800" i="2"/>
  <c r="AK800" i="2"/>
  <c r="AM800" i="2"/>
  <c r="AO800" i="2"/>
  <c r="AP800" i="2"/>
  <c r="AV800" i="2"/>
  <c r="BG800" i="2"/>
  <c r="BH800" i="2"/>
  <c r="BI800" i="2"/>
  <c r="BJ800" i="2"/>
  <c r="BK800" i="2"/>
  <c r="BL800" i="2"/>
  <c r="BM800" i="2"/>
  <c r="BN800" i="2"/>
  <c r="BO800" i="2"/>
  <c r="BP800" i="2"/>
  <c r="BQ800" i="2"/>
  <c r="CK800" i="2" s="1"/>
  <c r="CB800" i="2"/>
  <c r="CE800" i="2"/>
  <c r="CF800" i="2"/>
  <c r="CG800" i="2"/>
  <c r="CI800" i="2"/>
  <c r="CJ800" i="2"/>
  <c r="CV800" i="2"/>
  <c r="CX800" i="2"/>
  <c r="CY800" i="2"/>
  <c r="DH800" i="2"/>
  <c r="I801" i="2"/>
  <c r="J801" i="2"/>
  <c r="R801" i="2"/>
  <c r="S801" i="2"/>
  <c r="U801" i="2"/>
  <c r="CX801" i="2" s="1"/>
  <c r="W801" i="2"/>
  <c r="BL801" i="2" s="1"/>
  <c r="Y801" i="2"/>
  <c r="CF801" i="2" s="1"/>
  <c r="AG801" i="2"/>
  <c r="AI801" i="2" s="1"/>
  <c r="AH801" i="2"/>
  <c r="AK801" i="2"/>
  <c r="AM801" i="2"/>
  <c r="AO801" i="2"/>
  <c r="AP801" i="2"/>
  <c r="AV801" i="2"/>
  <c r="BG801" i="2"/>
  <c r="AA801" i="2" s="1"/>
  <c r="BH801" i="2"/>
  <c r="BI801" i="2" s="1"/>
  <c r="BK801" i="2"/>
  <c r="BO801" i="2"/>
  <c r="CB801" i="2"/>
  <c r="CE801" i="2"/>
  <c r="CH801" i="2"/>
  <c r="CI801" i="2"/>
  <c r="CV801" i="2"/>
  <c r="CY801" i="2" s="1"/>
  <c r="CW801" i="2"/>
  <c r="DH801" i="2"/>
  <c r="I802" i="2"/>
  <c r="J802" i="2" s="1"/>
  <c r="R802" i="2"/>
  <c r="S802" i="2"/>
  <c r="U802" i="2"/>
  <c r="CW802" i="2" s="1"/>
  <c r="W802" i="2"/>
  <c r="Y802" i="2"/>
  <c r="CH802" i="2" s="1"/>
  <c r="Z802" i="2"/>
  <c r="AA802" i="2"/>
  <c r="AG802" i="2"/>
  <c r="AH802" i="2"/>
  <c r="AI802" i="2"/>
  <c r="AK802" i="2"/>
  <c r="AM802" i="2"/>
  <c r="AO802" i="2"/>
  <c r="AP802" i="2"/>
  <c r="AV802" i="2"/>
  <c r="BG802" i="2"/>
  <c r="BH802" i="2"/>
  <c r="BI802" i="2"/>
  <c r="BJ802" i="2"/>
  <c r="BK802" i="2"/>
  <c r="BL802" i="2"/>
  <c r="BM802" i="2"/>
  <c r="BN802" i="2"/>
  <c r="BO802" i="2"/>
  <c r="BP802" i="2"/>
  <c r="BQ802" i="2"/>
  <c r="CK802" i="2" s="1"/>
  <c r="CB802" i="2"/>
  <c r="CE802" i="2"/>
  <c r="CF802" i="2"/>
  <c r="CG802" i="2"/>
  <c r="CI802" i="2"/>
  <c r="CJ802" i="2"/>
  <c r="CV802" i="2"/>
  <c r="CX802" i="2"/>
  <c r="CY802" i="2"/>
  <c r="DH802" i="2"/>
  <c r="I803" i="2"/>
  <c r="J803" i="2"/>
  <c r="R803" i="2"/>
  <c r="S803" i="2"/>
  <c r="U803" i="2"/>
  <c r="CX803" i="2" s="1"/>
  <c r="W803" i="2"/>
  <c r="BL803" i="2" s="1"/>
  <c r="Y803" i="2"/>
  <c r="CF803" i="2" s="1"/>
  <c r="AG803" i="2"/>
  <c r="AI803" i="2" s="1"/>
  <c r="AH803" i="2"/>
  <c r="AK803" i="2"/>
  <c r="AM803" i="2"/>
  <c r="AO803" i="2"/>
  <c r="AP803" i="2"/>
  <c r="AV803" i="2"/>
  <c r="BG803" i="2"/>
  <c r="AA803" i="2" s="1"/>
  <c r="BH803" i="2"/>
  <c r="BI803" i="2" s="1"/>
  <c r="BK803" i="2"/>
  <c r="BO803" i="2"/>
  <c r="CB803" i="2"/>
  <c r="CE803" i="2"/>
  <c r="CH803" i="2"/>
  <c r="CI803" i="2"/>
  <c r="CV803" i="2"/>
  <c r="CY803" i="2" s="1"/>
  <c r="CW803" i="2"/>
  <c r="DH803" i="2"/>
  <c r="I804" i="2"/>
  <c r="J804" i="2" s="1"/>
  <c r="R804" i="2"/>
  <c r="S804" i="2"/>
  <c r="U804" i="2"/>
  <c r="CW804" i="2" s="1"/>
  <c r="W804" i="2"/>
  <c r="Y804" i="2"/>
  <c r="CH804" i="2" s="1"/>
  <c r="Z804" i="2"/>
  <c r="AA804" i="2"/>
  <c r="AG804" i="2"/>
  <c r="AH804" i="2"/>
  <c r="AI804" i="2"/>
  <c r="AK804" i="2"/>
  <c r="AM804" i="2"/>
  <c r="AO804" i="2"/>
  <c r="AP804" i="2"/>
  <c r="AV804" i="2"/>
  <c r="BG804" i="2"/>
  <c r="BH804" i="2"/>
  <c r="BI804" i="2"/>
  <c r="BJ804" i="2"/>
  <c r="BK804" i="2"/>
  <c r="BL804" i="2"/>
  <c r="BM804" i="2"/>
  <c r="BN804" i="2"/>
  <c r="BO804" i="2"/>
  <c r="BP804" i="2"/>
  <c r="BQ804" i="2"/>
  <c r="CK804" i="2" s="1"/>
  <c r="CB804" i="2"/>
  <c r="CE804" i="2"/>
  <c r="CF804" i="2"/>
  <c r="CG804" i="2"/>
  <c r="CI804" i="2"/>
  <c r="CJ804" i="2"/>
  <c r="CV804" i="2"/>
  <c r="CX804" i="2"/>
  <c r="CY804" i="2"/>
  <c r="DH804" i="2"/>
  <c r="I805" i="2"/>
  <c r="J805" i="2"/>
  <c r="R805" i="2"/>
  <c r="S805" i="2"/>
  <c r="U805" i="2"/>
  <c r="CX805" i="2" s="1"/>
  <c r="W805" i="2"/>
  <c r="BL805" i="2" s="1"/>
  <c r="Y805" i="2"/>
  <c r="CF805" i="2" s="1"/>
  <c r="AG805" i="2"/>
  <c r="AI805" i="2" s="1"/>
  <c r="AH805" i="2"/>
  <c r="AK805" i="2"/>
  <c r="AM805" i="2"/>
  <c r="AO805" i="2"/>
  <c r="AP805" i="2"/>
  <c r="AV805" i="2"/>
  <c r="BG805" i="2"/>
  <c r="AA805" i="2" s="1"/>
  <c r="BH805" i="2"/>
  <c r="BI805" i="2" s="1"/>
  <c r="BK805" i="2"/>
  <c r="BO805" i="2"/>
  <c r="CB805" i="2"/>
  <c r="CE805" i="2"/>
  <c r="CH805" i="2"/>
  <c r="CI805" i="2"/>
  <c r="CV805" i="2"/>
  <c r="CY805" i="2" s="1"/>
  <c r="CW805" i="2"/>
  <c r="DH805" i="2"/>
  <c r="I806" i="2"/>
  <c r="J806" i="2" s="1"/>
  <c r="R806" i="2"/>
  <c r="S806" i="2"/>
  <c r="U806" i="2"/>
  <c r="CW806" i="2" s="1"/>
  <c r="W806" i="2"/>
  <c r="Y806" i="2"/>
  <c r="CH806" i="2" s="1"/>
  <c r="Z806" i="2"/>
  <c r="AA806" i="2"/>
  <c r="AG806" i="2"/>
  <c r="AH806" i="2"/>
  <c r="AI806" i="2"/>
  <c r="AK806" i="2"/>
  <c r="AM806" i="2"/>
  <c r="AO806" i="2"/>
  <c r="AP806" i="2"/>
  <c r="AV806" i="2"/>
  <c r="BG806" i="2"/>
  <c r="BH806" i="2"/>
  <c r="BI806" i="2"/>
  <c r="BJ806" i="2"/>
  <c r="BK806" i="2"/>
  <c r="BL806" i="2"/>
  <c r="BM806" i="2"/>
  <c r="BN806" i="2"/>
  <c r="BO806" i="2"/>
  <c r="BP806" i="2"/>
  <c r="BQ806" i="2"/>
  <c r="CK806" i="2" s="1"/>
  <c r="CB806" i="2"/>
  <c r="CE806" i="2"/>
  <c r="CF806" i="2"/>
  <c r="CG806" i="2"/>
  <c r="CI806" i="2"/>
  <c r="CJ806" i="2"/>
  <c r="CV806" i="2"/>
  <c r="CX806" i="2"/>
  <c r="CY806" i="2"/>
  <c r="DH806" i="2"/>
  <c r="I807" i="2"/>
  <c r="J807" i="2"/>
  <c r="R807" i="2"/>
  <c r="S807" i="2"/>
  <c r="U807" i="2"/>
  <c r="CX807" i="2" s="1"/>
  <c r="W807" i="2"/>
  <c r="BL807" i="2" s="1"/>
  <c r="Y807" i="2"/>
  <c r="CF807" i="2" s="1"/>
  <c r="AG807" i="2"/>
  <c r="AI807" i="2" s="1"/>
  <c r="AH807" i="2"/>
  <c r="AK807" i="2"/>
  <c r="AM807" i="2"/>
  <c r="AO807" i="2"/>
  <c r="AP807" i="2"/>
  <c r="AV807" i="2"/>
  <c r="BG807" i="2"/>
  <c r="AA807" i="2" s="1"/>
  <c r="BH807" i="2"/>
  <c r="BI807" i="2" s="1"/>
  <c r="BK807" i="2"/>
  <c r="BO807" i="2"/>
  <c r="CB807" i="2"/>
  <c r="CE807" i="2"/>
  <c r="CH807" i="2"/>
  <c r="CI807" i="2"/>
  <c r="CV807" i="2"/>
  <c r="CY807" i="2" s="1"/>
  <c r="CW807" i="2"/>
  <c r="DH807" i="2"/>
  <c r="I808" i="2"/>
  <c r="J808" i="2" s="1"/>
  <c r="R808" i="2"/>
  <c r="S808" i="2"/>
  <c r="U808" i="2"/>
  <c r="CW808" i="2" s="1"/>
  <c r="W808" i="2"/>
  <c r="Y808" i="2"/>
  <c r="CH808" i="2" s="1"/>
  <c r="Z808" i="2"/>
  <c r="AA808" i="2"/>
  <c r="AG808" i="2"/>
  <c r="AH808" i="2"/>
  <c r="AI808" i="2"/>
  <c r="AK808" i="2"/>
  <c r="AM808" i="2"/>
  <c r="AO808" i="2"/>
  <c r="AP808" i="2"/>
  <c r="AV808" i="2"/>
  <c r="BG808" i="2"/>
  <c r="BH808" i="2"/>
  <c r="BI808" i="2"/>
  <c r="BJ808" i="2"/>
  <c r="BK808" i="2"/>
  <c r="BL808" i="2"/>
  <c r="BM808" i="2"/>
  <c r="BN808" i="2"/>
  <c r="BO808" i="2"/>
  <c r="BP808" i="2"/>
  <c r="BQ808" i="2"/>
  <c r="CK808" i="2" s="1"/>
  <c r="CB808" i="2"/>
  <c r="CE808" i="2"/>
  <c r="CF808" i="2"/>
  <c r="CG808" i="2"/>
  <c r="CI808" i="2"/>
  <c r="CJ808" i="2"/>
  <c r="CV808" i="2"/>
  <c r="CX808" i="2"/>
  <c r="CY808" i="2"/>
  <c r="DH808" i="2"/>
  <c r="I809" i="2"/>
  <c r="J809" i="2"/>
  <c r="R809" i="2"/>
  <c r="S809" i="2"/>
  <c r="U809" i="2"/>
  <c r="CX809" i="2" s="1"/>
  <c r="W809" i="2"/>
  <c r="BL809" i="2" s="1"/>
  <c r="Y809" i="2"/>
  <c r="CF809" i="2" s="1"/>
  <c r="AG809" i="2"/>
  <c r="AI809" i="2" s="1"/>
  <c r="AH809" i="2"/>
  <c r="AK809" i="2"/>
  <c r="AM809" i="2"/>
  <c r="AO809" i="2"/>
  <c r="AP809" i="2"/>
  <c r="AV809" i="2"/>
  <c r="BG809" i="2"/>
  <c r="AA809" i="2" s="1"/>
  <c r="BH809" i="2"/>
  <c r="BI809" i="2" s="1"/>
  <c r="BK809" i="2"/>
  <c r="BO809" i="2"/>
  <c r="CB809" i="2"/>
  <c r="CE809" i="2"/>
  <c r="CH809" i="2"/>
  <c r="CI809" i="2"/>
  <c r="CV809" i="2"/>
  <c r="CY809" i="2" s="1"/>
  <c r="CW809" i="2"/>
  <c r="DH809" i="2"/>
  <c r="I810" i="2"/>
  <c r="J810" i="2" s="1"/>
  <c r="R810" i="2"/>
  <c r="S810" i="2"/>
  <c r="U810" i="2"/>
  <c r="CW810" i="2" s="1"/>
  <c r="W810" i="2"/>
  <c r="Y810" i="2"/>
  <c r="Z810" i="2"/>
  <c r="AA810" i="2"/>
  <c r="AG810" i="2"/>
  <c r="AH810" i="2"/>
  <c r="AI810" i="2"/>
  <c r="AK810" i="2"/>
  <c r="AM810" i="2"/>
  <c r="AO810" i="2"/>
  <c r="AP810" i="2"/>
  <c r="AV810" i="2"/>
  <c r="BG810" i="2"/>
  <c r="BH810" i="2"/>
  <c r="BI810" i="2"/>
  <c r="BJ810" i="2"/>
  <c r="BK810" i="2"/>
  <c r="BL810" i="2"/>
  <c r="BM810" i="2"/>
  <c r="BN810" i="2"/>
  <c r="BO810" i="2"/>
  <c r="BP810" i="2"/>
  <c r="BQ810" i="2"/>
  <c r="CK810" i="2" s="1"/>
  <c r="CB810" i="2"/>
  <c r="CE810" i="2"/>
  <c r="CF810" i="2"/>
  <c r="CG810" i="2"/>
  <c r="CH810" i="2"/>
  <c r="CI810" i="2"/>
  <c r="CJ810" i="2"/>
  <c r="CV810" i="2"/>
  <c r="CX810" i="2"/>
  <c r="CY810" i="2"/>
  <c r="DH810" i="2"/>
  <c r="I811" i="2"/>
  <c r="J811" i="2"/>
  <c r="R811" i="2"/>
  <c r="S811" i="2"/>
  <c r="U811" i="2"/>
  <c r="W811" i="2"/>
  <c r="BL811" i="2" s="1"/>
  <c r="Y811" i="2"/>
  <c r="CF811" i="2" s="1"/>
  <c r="AG811" i="2"/>
  <c r="AI811" i="2" s="1"/>
  <c r="AH811" i="2"/>
  <c r="AK811" i="2"/>
  <c r="AM811" i="2"/>
  <c r="AO811" i="2"/>
  <c r="AP811" i="2"/>
  <c r="AV811" i="2"/>
  <c r="BG811" i="2"/>
  <c r="AA811" i="2" s="1"/>
  <c r="BH811" i="2"/>
  <c r="BI811" i="2" s="1"/>
  <c r="BK811" i="2"/>
  <c r="BO811" i="2"/>
  <c r="CB811" i="2"/>
  <c r="CE811" i="2"/>
  <c r="CH811" i="2"/>
  <c r="CI811" i="2"/>
  <c r="CV811" i="2"/>
  <c r="CY811" i="2" s="1"/>
  <c r="CW811" i="2"/>
  <c r="CX811" i="2"/>
  <c r="DH811" i="2"/>
  <c r="I812" i="2"/>
  <c r="J812" i="2" s="1"/>
  <c r="R812" i="2"/>
  <c r="S812" i="2"/>
  <c r="U812" i="2"/>
  <c r="CW812" i="2" s="1"/>
  <c r="W812" i="2"/>
  <c r="Y812" i="2"/>
  <c r="Z812" i="2"/>
  <c r="AA812" i="2"/>
  <c r="AG812" i="2"/>
  <c r="AH812" i="2"/>
  <c r="AI812" i="2"/>
  <c r="AK812" i="2"/>
  <c r="AM812" i="2"/>
  <c r="AO812" i="2"/>
  <c r="AP812" i="2"/>
  <c r="AV812" i="2"/>
  <c r="BG812" i="2"/>
  <c r="BH812" i="2"/>
  <c r="BI812" i="2"/>
  <c r="BJ812" i="2"/>
  <c r="BK812" i="2"/>
  <c r="BL812" i="2"/>
  <c r="BM812" i="2"/>
  <c r="BN812" i="2"/>
  <c r="BO812" i="2"/>
  <c r="BP812" i="2"/>
  <c r="BQ812" i="2"/>
  <c r="CK812" i="2" s="1"/>
  <c r="CB812" i="2"/>
  <c r="CE812" i="2"/>
  <c r="CF812" i="2"/>
  <c r="CG812" i="2"/>
  <c r="CH812" i="2"/>
  <c r="CI812" i="2"/>
  <c r="CJ812" i="2"/>
  <c r="CV812" i="2"/>
  <c r="CX812" i="2"/>
  <c r="CY812" i="2"/>
  <c r="DH812" i="2"/>
  <c r="I813" i="2"/>
  <c r="J813" i="2"/>
  <c r="R813" i="2"/>
  <c r="S813" i="2"/>
  <c r="U813" i="2"/>
  <c r="W813" i="2"/>
  <c r="BL813" i="2" s="1"/>
  <c r="Y813" i="2"/>
  <c r="CF813" i="2" s="1"/>
  <c r="AG813" i="2"/>
  <c r="AI813" i="2" s="1"/>
  <c r="AH813" i="2"/>
  <c r="AK813" i="2"/>
  <c r="AM813" i="2"/>
  <c r="AO813" i="2"/>
  <c r="AP813" i="2"/>
  <c r="AV813" i="2"/>
  <c r="BG813" i="2"/>
  <c r="AA813" i="2" s="1"/>
  <c r="BH813" i="2"/>
  <c r="BI813" i="2" s="1"/>
  <c r="BK813" i="2"/>
  <c r="BO813" i="2"/>
  <c r="CB813" i="2"/>
  <c r="CE813" i="2"/>
  <c r="CH813" i="2"/>
  <c r="CI813" i="2"/>
  <c r="CV813" i="2"/>
  <c r="CY813" i="2" s="1"/>
  <c r="CW813" i="2"/>
  <c r="CX813" i="2"/>
  <c r="DH813" i="2"/>
  <c r="I814" i="2"/>
  <c r="J814" i="2" s="1"/>
  <c r="R814" i="2"/>
  <c r="S814" i="2"/>
  <c r="U814" i="2"/>
  <c r="CW814" i="2" s="1"/>
  <c r="W814" i="2"/>
  <c r="Y814" i="2"/>
  <c r="Z814" i="2"/>
  <c r="AA814" i="2"/>
  <c r="AG814" i="2"/>
  <c r="AH814" i="2"/>
  <c r="AI814" i="2"/>
  <c r="AK814" i="2"/>
  <c r="AM814" i="2"/>
  <c r="AO814" i="2"/>
  <c r="AP814" i="2"/>
  <c r="AV814" i="2"/>
  <c r="BG814" i="2"/>
  <c r="BH814" i="2"/>
  <c r="BI814" i="2"/>
  <c r="BJ814" i="2"/>
  <c r="BK814" i="2"/>
  <c r="BL814" i="2"/>
  <c r="BM814" i="2"/>
  <c r="BN814" i="2"/>
  <c r="BO814" i="2"/>
  <c r="BP814" i="2"/>
  <c r="BQ814" i="2"/>
  <c r="CK814" i="2" s="1"/>
  <c r="CB814" i="2"/>
  <c r="CE814" i="2"/>
  <c r="CF814" i="2"/>
  <c r="CG814" i="2"/>
  <c r="CH814" i="2"/>
  <c r="CI814" i="2"/>
  <c r="CJ814" i="2"/>
  <c r="CV814" i="2"/>
  <c r="CX814" i="2"/>
  <c r="CY814" i="2"/>
  <c r="DH814" i="2"/>
  <c r="I815" i="2"/>
  <c r="J815" i="2"/>
  <c r="R815" i="2"/>
  <c r="S815" i="2"/>
  <c r="U815" i="2"/>
  <c r="W815" i="2"/>
  <c r="BL815" i="2" s="1"/>
  <c r="Y815" i="2"/>
  <c r="CF815" i="2" s="1"/>
  <c r="AG815" i="2"/>
  <c r="AI815" i="2" s="1"/>
  <c r="AH815" i="2"/>
  <c r="AK815" i="2"/>
  <c r="AM815" i="2"/>
  <c r="AO815" i="2"/>
  <c r="AP815" i="2"/>
  <c r="AV815" i="2"/>
  <c r="BG815" i="2"/>
  <c r="AA815" i="2" s="1"/>
  <c r="BH815" i="2"/>
  <c r="BI815" i="2" s="1"/>
  <c r="BK815" i="2"/>
  <c r="BO815" i="2"/>
  <c r="CB815" i="2"/>
  <c r="CE815" i="2"/>
  <c r="CH815" i="2"/>
  <c r="CI815" i="2"/>
  <c r="CV815" i="2"/>
  <c r="CY815" i="2" s="1"/>
  <c r="CW815" i="2"/>
  <c r="CX815" i="2"/>
  <c r="DH815" i="2"/>
  <c r="I816" i="2"/>
  <c r="J816" i="2" s="1"/>
  <c r="R816" i="2"/>
  <c r="S816" i="2"/>
  <c r="U816" i="2"/>
  <c r="CW816" i="2" s="1"/>
  <c r="W816" i="2"/>
  <c r="Y816" i="2"/>
  <c r="Z816" i="2"/>
  <c r="AA816" i="2"/>
  <c r="AG816" i="2"/>
  <c r="AH816" i="2"/>
  <c r="AI816" i="2"/>
  <c r="AK816" i="2"/>
  <c r="AM816" i="2"/>
  <c r="AO816" i="2"/>
  <c r="AP816" i="2"/>
  <c r="AV816" i="2"/>
  <c r="BG816" i="2"/>
  <c r="BH816" i="2"/>
  <c r="BI816" i="2"/>
  <c r="BJ816" i="2"/>
  <c r="BK816" i="2"/>
  <c r="BL816" i="2"/>
  <c r="BM816" i="2"/>
  <c r="BN816" i="2"/>
  <c r="BO816" i="2"/>
  <c r="BP816" i="2"/>
  <c r="BQ816" i="2"/>
  <c r="CK816" i="2" s="1"/>
  <c r="CB816" i="2"/>
  <c r="CE816" i="2"/>
  <c r="CF816" i="2"/>
  <c r="CG816" i="2"/>
  <c r="CH816" i="2"/>
  <c r="CI816" i="2"/>
  <c r="CJ816" i="2"/>
  <c r="CV816" i="2"/>
  <c r="CX816" i="2"/>
  <c r="CY816" i="2"/>
  <c r="DH816" i="2"/>
  <c r="I817" i="2"/>
  <c r="J817" i="2"/>
  <c r="R817" i="2"/>
  <c r="S817" i="2"/>
  <c r="U817" i="2"/>
  <c r="W817" i="2"/>
  <c r="BL817" i="2" s="1"/>
  <c r="Y817" i="2"/>
  <c r="CF817" i="2" s="1"/>
  <c r="AG817" i="2"/>
  <c r="AI817" i="2" s="1"/>
  <c r="AH817" i="2"/>
  <c r="AK817" i="2"/>
  <c r="AM817" i="2"/>
  <c r="AO817" i="2"/>
  <c r="AP817" i="2"/>
  <c r="AV817" i="2"/>
  <c r="BG817" i="2"/>
  <c r="AA817" i="2" s="1"/>
  <c r="BH817" i="2"/>
  <c r="BI817" i="2" s="1"/>
  <c r="BK817" i="2"/>
  <c r="BO817" i="2"/>
  <c r="CB817" i="2"/>
  <c r="CE817" i="2"/>
  <c r="CH817" i="2"/>
  <c r="CI817" i="2"/>
  <c r="CV817" i="2"/>
  <c r="CY817" i="2" s="1"/>
  <c r="CW817" i="2"/>
  <c r="CX817" i="2"/>
  <c r="DH817" i="2"/>
  <c r="I818" i="2"/>
  <c r="J818" i="2" s="1"/>
  <c r="R818" i="2"/>
  <c r="S818" i="2"/>
  <c r="U818" i="2"/>
  <c r="CW818" i="2" s="1"/>
  <c r="W818" i="2"/>
  <c r="Y818" i="2"/>
  <c r="Z818" i="2"/>
  <c r="AA818" i="2"/>
  <c r="AG818" i="2"/>
  <c r="AH818" i="2"/>
  <c r="AI818" i="2"/>
  <c r="AK818" i="2"/>
  <c r="AM818" i="2"/>
  <c r="AO818" i="2"/>
  <c r="AP818" i="2"/>
  <c r="AV818" i="2"/>
  <c r="BG818" i="2"/>
  <c r="BH818" i="2"/>
  <c r="BI818" i="2"/>
  <c r="BJ818" i="2"/>
  <c r="BK818" i="2"/>
  <c r="BL818" i="2"/>
  <c r="BM818" i="2"/>
  <c r="BN818" i="2"/>
  <c r="BO818" i="2"/>
  <c r="BP818" i="2"/>
  <c r="BQ818" i="2"/>
  <c r="CK818" i="2" s="1"/>
  <c r="CB818" i="2"/>
  <c r="CE818" i="2"/>
  <c r="CF818" i="2"/>
  <c r="CG818" i="2"/>
  <c r="CH818" i="2"/>
  <c r="CI818" i="2"/>
  <c r="CJ818" i="2"/>
  <c r="CV818" i="2"/>
  <c r="CX818" i="2"/>
  <c r="CY818" i="2"/>
  <c r="DH818" i="2"/>
  <c r="I819" i="2"/>
  <c r="J819" i="2"/>
  <c r="R819" i="2"/>
  <c r="S819" i="2"/>
  <c r="U819" i="2"/>
  <c r="W819" i="2"/>
  <c r="BL819" i="2" s="1"/>
  <c r="Y819" i="2"/>
  <c r="CF819" i="2" s="1"/>
  <c r="AG819" i="2"/>
  <c r="AI819" i="2" s="1"/>
  <c r="AH819" i="2"/>
  <c r="AK819" i="2"/>
  <c r="AM819" i="2"/>
  <c r="AO819" i="2"/>
  <c r="AP819" i="2"/>
  <c r="AV819" i="2"/>
  <c r="BG819" i="2"/>
  <c r="AA819" i="2" s="1"/>
  <c r="BH819" i="2"/>
  <c r="BI819" i="2" s="1"/>
  <c r="BK819" i="2"/>
  <c r="BO819" i="2"/>
  <c r="CB819" i="2"/>
  <c r="CE819" i="2"/>
  <c r="CH819" i="2"/>
  <c r="CI819" i="2"/>
  <c r="CV819" i="2"/>
  <c r="CY819" i="2" s="1"/>
  <c r="CW819" i="2"/>
  <c r="CX819" i="2"/>
  <c r="DH819" i="2"/>
  <c r="I820" i="2"/>
  <c r="J820" i="2" s="1"/>
  <c r="R820" i="2"/>
  <c r="S820" i="2"/>
  <c r="U820" i="2"/>
  <c r="CW820" i="2" s="1"/>
  <c r="W820" i="2"/>
  <c r="Y820" i="2"/>
  <c r="Z820" i="2"/>
  <c r="AA820" i="2"/>
  <c r="AG820" i="2"/>
  <c r="AH820" i="2"/>
  <c r="AI820" i="2"/>
  <c r="AK820" i="2"/>
  <c r="AM820" i="2"/>
  <c r="AO820" i="2"/>
  <c r="AP820" i="2"/>
  <c r="AV820" i="2"/>
  <c r="BG820" i="2"/>
  <c r="BH820" i="2"/>
  <c r="BI820" i="2"/>
  <c r="BJ820" i="2"/>
  <c r="BK820" i="2"/>
  <c r="BL820" i="2"/>
  <c r="BM820" i="2"/>
  <c r="BN820" i="2"/>
  <c r="BO820" i="2"/>
  <c r="BP820" i="2"/>
  <c r="BQ820" i="2"/>
  <c r="CK820" i="2" s="1"/>
  <c r="CB820" i="2"/>
  <c r="CE820" i="2"/>
  <c r="CF820" i="2"/>
  <c r="CG820" i="2"/>
  <c r="CH820" i="2"/>
  <c r="CI820" i="2"/>
  <c r="CJ820" i="2"/>
  <c r="CV820" i="2"/>
  <c r="CX820" i="2"/>
  <c r="CY820" i="2"/>
  <c r="DH820" i="2"/>
  <c r="I821" i="2"/>
  <c r="J821" i="2"/>
  <c r="R821" i="2"/>
  <c r="S821" i="2"/>
  <c r="U821" i="2"/>
  <c r="W821" i="2"/>
  <c r="BL821" i="2" s="1"/>
  <c r="Y821" i="2"/>
  <c r="CF821" i="2" s="1"/>
  <c r="AG821" i="2"/>
  <c r="AI821" i="2" s="1"/>
  <c r="AH821" i="2"/>
  <c r="AK821" i="2"/>
  <c r="AM821" i="2"/>
  <c r="AO821" i="2"/>
  <c r="AP821" i="2"/>
  <c r="AV821" i="2"/>
  <c r="BG821" i="2"/>
  <c r="AA821" i="2" s="1"/>
  <c r="BH821" i="2"/>
  <c r="BI821" i="2" s="1"/>
  <c r="BK821" i="2"/>
  <c r="BO821" i="2"/>
  <c r="CB821" i="2"/>
  <c r="CE821" i="2"/>
  <c r="CH821" i="2"/>
  <c r="CI821" i="2"/>
  <c r="CV821" i="2"/>
  <c r="CY821" i="2" s="1"/>
  <c r="CW821" i="2"/>
  <c r="CX821" i="2"/>
  <c r="DH821" i="2"/>
  <c r="I822" i="2"/>
  <c r="J822" i="2" s="1"/>
  <c r="R822" i="2"/>
  <c r="S822" i="2"/>
  <c r="U822" i="2"/>
  <c r="CW822" i="2" s="1"/>
  <c r="W822" i="2"/>
  <c r="Y822" i="2"/>
  <c r="Z822" i="2"/>
  <c r="AA822" i="2"/>
  <c r="AG822" i="2"/>
  <c r="AH822" i="2"/>
  <c r="AI822" i="2"/>
  <c r="AK822" i="2"/>
  <c r="AM822" i="2"/>
  <c r="AO822" i="2"/>
  <c r="AP822" i="2"/>
  <c r="AV822" i="2"/>
  <c r="BG822" i="2"/>
  <c r="BH822" i="2"/>
  <c r="BI822" i="2"/>
  <c r="BJ822" i="2"/>
  <c r="BK822" i="2"/>
  <c r="BL822" i="2"/>
  <c r="BM822" i="2"/>
  <c r="BN822" i="2"/>
  <c r="BO822" i="2"/>
  <c r="BP822" i="2"/>
  <c r="BQ822" i="2"/>
  <c r="CK822" i="2" s="1"/>
  <c r="CB822" i="2"/>
  <c r="CE822" i="2"/>
  <c r="CF822" i="2"/>
  <c r="CG822" i="2"/>
  <c r="CH822" i="2"/>
  <c r="CI822" i="2"/>
  <c r="CJ822" i="2"/>
  <c r="CV822" i="2"/>
  <c r="CX822" i="2"/>
  <c r="CY822" i="2"/>
  <c r="DH822" i="2"/>
  <c r="I823" i="2"/>
  <c r="J823" i="2"/>
  <c r="R823" i="2"/>
  <c r="S823" i="2"/>
  <c r="U823" i="2"/>
  <c r="W823" i="2"/>
  <c r="BL823" i="2" s="1"/>
  <c r="Y823" i="2"/>
  <c r="CF823" i="2" s="1"/>
  <c r="AG823" i="2"/>
  <c r="AI823" i="2" s="1"/>
  <c r="AH823" i="2"/>
  <c r="AK823" i="2"/>
  <c r="AM823" i="2"/>
  <c r="AO823" i="2"/>
  <c r="AP823" i="2"/>
  <c r="AV823" i="2"/>
  <c r="BG823" i="2"/>
  <c r="AA823" i="2" s="1"/>
  <c r="BH823" i="2"/>
  <c r="BI823" i="2" s="1"/>
  <c r="BK823" i="2"/>
  <c r="BO823" i="2"/>
  <c r="CB823" i="2"/>
  <c r="CE823" i="2"/>
  <c r="CH823" i="2"/>
  <c r="CI823" i="2"/>
  <c r="CV823" i="2"/>
  <c r="CY823" i="2" s="1"/>
  <c r="CW823" i="2"/>
  <c r="CX823" i="2"/>
  <c r="DH823" i="2"/>
  <c r="I824" i="2"/>
  <c r="J824" i="2" s="1"/>
  <c r="R824" i="2"/>
  <c r="S824" i="2"/>
  <c r="U824" i="2"/>
  <c r="CW824" i="2" s="1"/>
  <c r="W824" i="2"/>
  <c r="Y824" i="2"/>
  <c r="Z824" i="2"/>
  <c r="AA824" i="2"/>
  <c r="AG824" i="2"/>
  <c r="AH824" i="2"/>
  <c r="AI824" i="2"/>
  <c r="AK824" i="2"/>
  <c r="AM824" i="2"/>
  <c r="AO824" i="2"/>
  <c r="AP824" i="2"/>
  <c r="AV824" i="2"/>
  <c r="BG824" i="2"/>
  <c r="BH824" i="2"/>
  <c r="BI824" i="2"/>
  <c r="BJ824" i="2"/>
  <c r="BK824" i="2"/>
  <c r="BL824" i="2"/>
  <c r="BM824" i="2"/>
  <c r="BN824" i="2"/>
  <c r="BO824" i="2"/>
  <c r="BP824" i="2"/>
  <c r="BQ824" i="2"/>
  <c r="CK824" i="2" s="1"/>
  <c r="CB824" i="2"/>
  <c r="CE824" i="2"/>
  <c r="CF824" i="2"/>
  <c r="CG824" i="2"/>
  <c r="CH824" i="2"/>
  <c r="CI824" i="2"/>
  <c r="CJ824" i="2"/>
  <c r="CV824" i="2"/>
  <c r="CX824" i="2"/>
  <c r="CY824" i="2"/>
  <c r="DH824" i="2"/>
  <c r="I825" i="2"/>
  <c r="J825" i="2"/>
  <c r="R825" i="2"/>
  <c r="S825" i="2"/>
  <c r="U825" i="2"/>
  <c r="W825" i="2"/>
  <c r="BL825" i="2" s="1"/>
  <c r="Y825" i="2"/>
  <c r="CF825" i="2" s="1"/>
  <c r="AG825" i="2"/>
  <c r="AI825" i="2" s="1"/>
  <c r="AH825" i="2"/>
  <c r="AK825" i="2"/>
  <c r="AM825" i="2"/>
  <c r="AO825" i="2"/>
  <c r="AP825" i="2"/>
  <c r="AV825" i="2"/>
  <c r="BG825" i="2"/>
  <c r="AA825" i="2" s="1"/>
  <c r="BH825" i="2"/>
  <c r="BI825" i="2" s="1"/>
  <c r="BK825" i="2"/>
  <c r="BO825" i="2"/>
  <c r="CB825" i="2"/>
  <c r="CE825" i="2"/>
  <c r="CH825" i="2"/>
  <c r="CI825" i="2"/>
  <c r="CV825" i="2"/>
  <c r="CY825" i="2" s="1"/>
  <c r="CW825" i="2"/>
  <c r="CX825" i="2"/>
  <c r="DH825" i="2"/>
  <c r="I826" i="2"/>
  <c r="J826" i="2" s="1"/>
  <c r="R826" i="2"/>
  <c r="S826" i="2"/>
  <c r="U826" i="2"/>
  <c r="CW826" i="2" s="1"/>
  <c r="W826" i="2"/>
  <c r="BL826" i="2" s="1"/>
  <c r="Y826" i="2"/>
  <c r="Z826" i="2"/>
  <c r="AA826" i="2"/>
  <c r="AG826" i="2"/>
  <c r="AH826" i="2"/>
  <c r="AI826" i="2"/>
  <c r="AK826" i="2"/>
  <c r="AM826" i="2"/>
  <c r="AO826" i="2"/>
  <c r="AP826" i="2"/>
  <c r="AV826" i="2"/>
  <c r="BG826" i="2"/>
  <c r="BH826" i="2"/>
  <c r="BI826" i="2"/>
  <c r="BJ826" i="2"/>
  <c r="BK826" i="2"/>
  <c r="BM826" i="2"/>
  <c r="BN826" i="2"/>
  <c r="BO826" i="2"/>
  <c r="CB826" i="2"/>
  <c r="CE826" i="2"/>
  <c r="CF826" i="2"/>
  <c r="CG826" i="2"/>
  <c r="CH826" i="2"/>
  <c r="CI826" i="2"/>
  <c r="CJ826" i="2"/>
  <c r="CV826" i="2"/>
  <c r="CX826" i="2"/>
  <c r="CY826" i="2"/>
  <c r="DH826" i="2"/>
  <c r="I827" i="2"/>
  <c r="J827" i="2"/>
  <c r="R827" i="2"/>
  <c r="S827" i="2"/>
  <c r="U827" i="2"/>
  <c r="W827" i="2"/>
  <c r="BL827" i="2" s="1"/>
  <c r="Y827" i="2"/>
  <c r="CF827" i="2" s="1"/>
  <c r="AG827" i="2"/>
  <c r="AI827" i="2" s="1"/>
  <c r="AH827" i="2"/>
  <c r="AK827" i="2"/>
  <c r="AM827" i="2"/>
  <c r="AO827" i="2"/>
  <c r="AP827" i="2"/>
  <c r="AV827" i="2"/>
  <c r="BG827" i="2"/>
  <c r="AA827" i="2" s="1"/>
  <c r="BH827" i="2"/>
  <c r="BI827" i="2" s="1"/>
  <c r="BK827" i="2"/>
  <c r="BO827" i="2"/>
  <c r="CB827" i="2"/>
  <c r="CE827" i="2"/>
  <c r="CH827" i="2"/>
  <c r="CI827" i="2"/>
  <c r="CV827" i="2"/>
  <c r="CY827" i="2" s="1"/>
  <c r="CW827" i="2"/>
  <c r="CX827" i="2"/>
  <c r="DH827" i="2"/>
  <c r="I828" i="2"/>
  <c r="J828" i="2" s="1"/>
  <c r="R828" i="2"/>
  <c r="S828" i="2"/>
  <c r="U828" i="2"/>
  <c r="CW828" i="2" s="1"/>
  <c r="W828" i="2"/>
  <c r="BL828" i="2" s="1"/>
  <c r="Y828" i="2"/>
  <c r="Z828" i="2"/>
  <c r="AA828" i="2"/>
  <c r="AG828" i="2"/>
  <c r="AH828" i="2"/>
  <c r="AI828" i="2"/>
  <c r="AK828" i="2"/>
  <c r="AM828" i="2"/>
  <c r="AO828" i="2"/>
  <c r="AP828" i="2"/>
  <c r="AV828" i="2"/>
  <c r="BG828" i="2"/>
  <c r="BH828" i="2"/>
  <c r="BI828" i="2"/>
  <c r="BJ828" i="2"/>
  <c r="BK828" i="2"/>
  <c r="BM828" i="2"/>
  <c r="BN828" i="2"/>
  <c r="BO828" i="2"/>
  <c r="CB828" i="2"/>
  <c r="CE828" i="2"/>
  <c r="CF828" i="2"/>
  <c r="CG828" i="2"/>
  <c r="CH828" i="2"/>
  <c r="CI828" i="2"/>
  <c r="CJ828" i="2"/>
  <c r="CV828" i="2"/>
  <c r="CX828" i="2"/>
  <c r="CY828" i="2"/>
  <c r="DH828" i="2"/>
  <c r="I829" i="2"/>
  <c r="J829" i="2"/>
  <c r="R829" i="2"/>
  <c r="S829" i="2"/>
  <c r="U829" i="2"/>
  <c r="W829" i="2"/>
  <c r="BL829" i="2" s="1"/>
  <c r="Y829" i="2"/>
  <c r="CF829" i="2" s="1"/>
  <c r="AG829" i="2"/>
  <c r="AI829" i="2" s="1"/>
  <c r="AH829" i="2"/>
  <c r="AK829" i="2"/>
  <c r="AM829" i="2"/>
  <c r="AO829" i="2"/>
  <c r="AP829" i="2"/>
  <c r="AV829" i="2"/>
  <c r="BG829" i="2"/>
  <c r="AA829" i="2" s="1"/>
  <c r="BH829" i="2"/>
  <c r="BI829" i="2" s="1"/>
  <c r="BK829" i="2"/>
  <c r="BO829" i="2"/>
  <c r="CB829" i="2"/>
  <c r="CE829" i="2"/>
  <c r="CH829" i="2"/>
  <c r="CI829" i="2"/>
  <c r="CV829" i="2"/>
  <c r="CY829" i="2" s="1"/>
  <c r="CW829" i="2"/>
  <c r="CX829" i="2"/>
  <c r="DH829" i="2"/>
  <c r="I830" i="2"/>
  <c r="J830" i="2" s="1"/>
  <c r="R830" i="2"/>
  <c r="S830" i="2"/>
  <c r="U830" i="2"/>
  <c r="CW830" i="2" s="1"/>
  <c r="W830" i="2"/>
  <c r="BL830" i="2" s="1"/>
  <c r="Y830" i="2"/>
  <c r="Z830" i="2"/>
  <c r="AA830" i="2"/>
  <c r="AG830" i="2"/>
  <c r="AH830" i="2"/>
  <c r="AI830" i="2"/>
  <c r="AK830" i="2"/>
  <c r="AM830" i="2"/>
  <c r="AO830" i="2"/>
  <c r="AP830" i="2"/>
  <c r="AV830" i="2"/>
  <c r="BG830" i="2"/>
  <c r="BH830" i="2"/>
  <c r="BI830" i="2"/>
  <c r="BJ830" i="2"/>
  <c r="BK830" i="2"/>
  <c r="BM830" i="2"/>
  <c r="BN830" i="2"/>
  <c r="BO830" i="2"/>
  <c r="CB830" i="2"/>
  <c r="CE830" i="2"/>
  <c r="CF830" i="2"/>
  <c r="CG830" i="2"/>
  <c r="CH830" i="2"/>
  <c r="CI830" i="2"/>
  <c r="CJ830" i="2"/>
  <c r="CV830" i="2"/>
  <c r="CX830" i="2"/>
  <c r="CY830" i="2"/>
  <c r="DH830" i="2"/>
  <c r="I831" i="2"/>
  <c r="J831" i="2"/>
  <c r="R831" i="2"/>
  <c r="S831" i="2"/>
  <c r="U831" i="2"/>
  <c r="W831" i="2"/>
  <c r="BL831" i="2" s="1"/>
  <c r="Y831" i="2"/>
  <c r="CF831" i="2" s="1"/>
  <c r="AG831" i="2"/>
  <c r="AI831" i="2" s="1"/>
  <c r="AH831" i="2"/>
  <c r="AK831" i="2"/>
  <c r="AM831" i="2"/>
  <c r="AO831" i="2"/>
  <c r="AP831" i="2"/>
  <c r="AV831" i="2"/>
  <c r="BG831" i="2"/>
  <c r="AA831" i="2" s="1"/>
  <c r="BH831" i="2"/>
  <c r="BI831" i="2" s="1"/>
  <c r="BK831" i="2"/>
  <c r="BO831" i="2"/>
  <c r="CB831" i="2"/>
  <c r="CE831" i="2"/>
  <c r="CH831" i="2"/>
  <c r="CI831" i="2"/>
  <c r="CV831" i="2"/>
  <c r="CY831" i="2" s="1"/>
  <c r="CW831" i="2"/>
  <c r="CX831" i="2"/>
  <c r="DH831" i="2"/>
  <c r="I832" i="2"/>
  <c r="J832" i="2" s="1"/>
  <c r="R832" i="2"/>
  <c r="S832" i="2"/>
  <c r="U832" i="2"/>
  <c r="CW832" i="2" s="1"/>
  <c r="W832" i="2"/>
  <c r="BL832" i="2" s="1"/>
  <c r="Y832" i="2"/>
  <c r="Z832" i="2"/>
  <c r="AA832" i="2"/>
  <c r="AG832" i="2"/>
  <c r="AH832" i="2"/>
  <c r="AI832" i="2"/>
  <c r="AK832" i="2"/>
  <c r="AM832" i="2"/>
  <c r="AO832" i="2"/>
  <c r="AP832" i="2"/>
  <c r="AV832" i="2"/>
  <c r="BG832" i="2"/>
  <c r="BH832" i="2"/>
  <c r="BI832" i="2"/>
  <c r="BJ832" i="2"/>
  <c r="BK832" i="2"/>
  <c r="BM832" i="2"/>
  <c r="BN832" i="2"/>
  <c r="BO832" i="2"/>
  <c r="CB832" i="2"/>
  <c r="CE832" i="2"/>
  <c r="CF832" i="2"/>
  <c r="CG832" i="2"/>
  <c r="CH832" i="2"/>
  <c r="CI832" i="2"/>
  <c r="CJ832" i="2"/>
  <c r="CV832" i="2"/>
  <c r="CX832" i="2"/>
  <c r="CY832" i="2"/>
  <c r="DH832" i="2"/>
  <c r="I833" i="2"/>
  <c r="J833" i="2"/>
  <c r="R833" i="2"/>
  <c r="S833" i="2"/>
  <c r="U833" i="2"/>
  <c r="W833" i="2"/>
  <c r="BL833" i="2" s="1"/>
  <c r="Y833" i="2"/>
  <c r="CF833" i="2" s="1"/>
  <c r="AG833" i="2"/>
  <c r="AI833" i="2" s="1"/>
  <c r="AH833" i="2"/>
  <c r="AK833" i="2"/>
  <c r="AM833" i="2"/>
  <c r="AO833" i="2"/>
  <c r="AP833" i="2"/>
  <c r="AV833" i="2"/>
  <c r="BG833" i="2"/>
  <c r="AA833" i="2" s="1"/>
  <c r="BH833" i="2"/>
  <c r="BI833" i="2" s="1"/>
  <c r="BK833" i="2"/>
  <c r="BO833" i="2"/>
  <c r="CB833" i="2"/>
  <c r="CE833" i="2"/>
  <c r="CH833" i="2"/>
  <c r="CI833" i="2"/>
  <c r="CV833" i="2"/>
  <c r="CY833" i="2" s="1"/>
  <c r="CW833" i="2"/>
  <c r="CX833" i="2"/>
  <c r="DH833" i="2"/>
  <c r="I834" i="2"/>
  <c r="J834" i="2" s="1"/>
  <c r="R834" i="2"/>
  <c r="S834" i="2"/>
  <c r="U834" i="2"/>
  <c r="CW834" i="2" s="1"/>
  <c r="W834" i="2"/>
  <c r="Y834" i="2"/>
  <c r="Z834" i="2"/>
  <c r="AA834" i="2"/>
  <c r="AG834" i="2"/>
  <c r="AH834" i="2"/>
  <c r="AI834" i="2"/>
  <c r="AK834" i="2"/>
  <c r="AM834" i="2"/>
  <c r="AO834" i="2"/>
  <c r="AP834" i="2"/>
  <c r="AV834" i="2"/>
  <c r="BG834" i="2"/>
  <c r="BH834" i="2"/>
  <c r="BI834" i="2"/>
  <c r="BJ834" i="2"/>
  <c r="BK834" i="2"/>
  <c r="BL834" i="2"/>
  <c r="BM834" i="2"/>
  <c r="BN834" i="2"/>
  <c r="BO834" i="2"/>
  <c r="BP834" i="2"/>
  <c r="BQ834" i="2"/>
  <c r="CK834" i="2" s="1"/>
  <c r="CB834" i="2"/>
  <c r="CE834" i="2"/>
  <c r="CF834" i="2"/>
  <c r="CG834" i="2"/>
  <c r="CH834" i="2"/>
  <c r="CI834" i="2"/>
  <c r="CJ834" i="2"/>
  <c r="CV834" i="2"/>
  <c r="CX834" i="2"/>
  <c r="CY834" i="2"/>
  <c r="DH834" i="2"/>
  <c r="I835" i="2"/>
  <c r="J835" i="2"/>
  <c r="R835" i="2"/>
  <c r="S835" i="2"/>
  <c r="U835" i="2"/>
  <c r="W835" i="2"/>
  <c r="BL835" i="2" s="1"/>
  <c r="Y835" i="2"/>
  <c r="CF835" i="2" s="1"/>
  <c r="AG835" i="2"/>
  <c r="AI835" i="2" s="1"/>
  <c r="AH835" i="2"/>
  <c r="AK835" i="2"/>
  <c r="AM835" i="2"/>
  <c r="AO835" i="2"/>
  <c r="AP835" i="2"/>
  <c r="AV835" i="2"/>
  <c r="BG835" i="2"/>
  <c r="AA835" i="2" s="1"/>
  <c r="BH835" i="2"/>
  <c r="BI835" i="2" s="1"/>
  <c r="BK835" i="2"/>
  <c r="BO835" i="2"/>
  <c r="CB835" i="2"/>
  <c r="CE835" i="2"/>
  <c r="CH835" i="2"/>
  <c r="CI835" i="2"/>
  <c r="CV835" i="2"/>
  <c r="CY835" i="2" s="1"/>
  <c r="CW835" i="2"/>
  <c r="CX835" i="2"/>
  <c r="DH835" i="2"/>
  <c r="I836" i="2"/>
  <c r="J836" i="2" s="1"/>
  <c r="R836" i="2"/>
  <c r="S836" i="2"/>
  <c r="U836" i="2"/>
  <c r="CW836" i="2" s="1"/>
  <c r="W836" i="2"/>
  <c r="Y836" i="2"/>
  <c r="Z836" i="2"/>
  <c r="AA836" i="2"/>
  <c r="AG836" i="2"/>
  <c r="AH836" i="2"/>
  <c r="AI836" i="2"/>
  <c r="AK836" i="2"/>
  <c r="AM836" i="2"/>
  <c r="AO836" i="2"/>
  <c r="AP836" i="2"/>
  <c r="AV836" i="2"/>
  <c r="BG836" i="2"/>
  <c r="BH836" i="2"/>
  <c r="BI836" i="2"/>
  <c r="BJ836" i="2"/>
  <c r="BK836" i="2"/>
  <c r="BL836" i="2"/>
  <c r="BM836" i="2"/>
  <c r="BN836" i="2"/>
  <c r="BO836" i="2"/>
  <c r="BP836" i="2"/>
  <c r="BQ836" i="2"/>
  <c r="CK836" i="2" s="1"/>
  <c r="CB836" i="2"/>
  <c r="CE836" i="2"/>
  <c r="CF836" i="2"/>
  <c r="CG836" i="2"/>
  <c r="CH836" i="2"/>
  <c r="CI836" i="2"/>
  <c r="CJ836" i="2"/>
  <c r="CV836" i="2"/>
  <c r="CX836" i="2"/>
  <c r="CY836" i="2"/>
  <c r="DH836" i="2"/>
  <c r="I837" i="2"/>
  <c r="J837" i="2"/>
  <c r="R837" i="2"/>
  <c r="S837" i="2"/>
  <c r="U837" i="2"/>
  <c r="W837" i="2"/>
  <c r="BL837" i="2" s="1"/>
  <c r="Y837" i="2"/>
  <c r="CF837" i="2" s="1"/>
  <c r="AG837" i="2"/>
  <c r="AI837" i="2" s="1"/>
  <c r="AH837" i="2"/>
  <c r="AK837" i="2"/>
  <c r="AM837" i="2"/>
  <c r="AO837" i="2"/>
  <c r="AP837" i="2"/>
  <c r="AV837" i="2"/>
  <c r="BG837" i="2"/>
  <c r="AA837" i="2" s="1"/>
  <c r="BH837" i="2"/>
  <c r="BI837" i="2" s="1"/>
  <c r="BK837" i="2"/>
  <c r="BO837" i="2"/>
  <c r="CB837" i="2"/>
  <c r="CE837" i="2"/>
  <c r="CH837" i="2"/>
  <c r="CI837" i="2"/>
  <c r="CV837" i="2"/>
  <c r="CY837" i="2" s="1"/>
  <c r="CW837" i="2"/>
  <c r="CX837" i="2"/>
  <c r="DH837" i="2"/>
  <c r="I838" i="2"/>
  <c r="J838" i="2" s="1"/>
  <c r="R838" i="2"/>
  <c r="S838" i="2"/>
  <c r="U838" i="2"/>
  <c r="CW838" i="2" s="1"/>
  <c r="W838" i="2"/>
  <c r="Y838" i="2"/>
  <c r="Z838" i="2"/>
  <c r="AA838" i="2"/>
  <c r="AG838" i="2"/>
  <c r="AH838" i="2"/>
  <c r="AI838" i="2"/>
  <c r="AK838" i="2"/>
  <c r="AM838" i="2"/>
  <c r="AO838" i="2"/>
  <c r="AP838" i="2"/>
  <c r="AV838" i="2"/>
  <c r="BG838" i="2"/>
  <c r="BH838" i="2"/>
  <c r="BI838" i="2"/>
  <c r="BJ838" i="2"/>
  <c r="BK838" i="2"/>
  <c r="BL838" i="2"/>
  <c r="BM838" i="2"/>
  <c r="BN838" i="2"/>
  <c r="BO838" i="2"/>
  <c r="BP838" i="2"/>
  <c r="BQ838" i="2"/>
  <c r="CK838" i="2" s="1"/>
  <c r="CB838" i="2"/>
  <c r="CE838" i="2"/>
  <c r="CF838" i="2"/>
  <c r="CG838" i="2"/>
  <c r="CH838" i="2"/>
  <c r="CI838" i="2"/>
  <c r="CJ838" i="2"/>
  <c r="CV838" i="2"/>
  <c r="CX838" i="2"/>
  <c r="CY838" i="2"/>
  <c r="DH838" i="2"/>
  <c r="I839" i="2"/>
  <c r="J839" i="2"/>
  <c r="R839" i="2"/>
  <c r="S839" i="2"/>
  <c r="U839" i="2"/>
  <c r="W839" i="2"/>
  <c r="BL839" i="2" s="1"/>
  <c r="Y839" i="2"/>
  <c r="CF839" i="2" s="1"/>
  <c r="AG839" i="2"/>
  <c r="AI839" i="2" s="1"/>
  <c r="AH839" i="2"/>
  <c r="AK839" i="2"/>
  <c r="AM839" i="2"/>
  <c r="AO839" i="2"/>
  <c r="AP839" i="2"/>
  <c r="AV839" i="2"/>
  <c r="BG839" i="2"/>
  <c r="AA839" i="2" s="1"/>
  <c r="BH839" i="2"/>
  <c r="BI839" i="2" s="1"/>
  <c r="BK839" i="2"/>
  <c r="BO839" i="2"/>
  <c r="CB839" i="2"/>
  <c r="CE839" i="2"/>
  <c r="CH839" i="2"/>
  <c r="CI839" i="2"/>
  <c r="CV839" i="2"/>
  <c r="CY839" i="2" s="1"/>
  <c r="CW839" i="2"/>
  <c r="CX839" i="2"/>
  <c r="DH839" i="2"/>
  <c r="I840" i="2"/>
  <c r="J840" i="2" s="1"/>
  <c r="R840" i="2"/>
  <c r="S840" i="2"/>
  <c r="U840" i="2"/>
  <c r="CW840" i="2" s="1"/>
  <c r="W840" i="2"/>
  <c r="Y840" i="2"/>
  <c r="Z840" i="2"/>
  <c r="AA840" i="2"/>
  <c r="AG840" i="2"/>
  <c r="AH840" i="2"/>
  <c r="AI840" i="2"/>
  <c r="AK840" i="2"/>
  <c r="AM840" i="2"/>
  <c r="AO840" i="2"/>
  <c r="AP840" i="2"/>
  <c r="AV840" i="2"/>
  <c r="BG840" i="2"/>
  <c r="BH840" i="2"/>
  <c r="BI840" i="2"/>
  <c r="BJ840" i="2"/>
  <c r="BK840" i="2"/>
  <c r="BL840" i="2"/>
  <c r="BM840" i="2"/>
  <c r="BN840" i="2"/>
  <c r="BO840" i="2"/>
  <c r="BP840" i="2"/>
  <c r="BQ840" i="2"/>
  <c r="CK840" i="2" s="1"/>
  <c r="CB840" i="2"/>
  <c r="CE840" i="2"/>
  <c r="CF840" i="2"/>
  <c r="CG840" i="2"/>
  <c r="CH840" i="2"/>
  <c r="CI840" i="2"/>
  <c r="CJ840" i="2"/>
  <c r="CV840" i="2"/>
  <c r="CX840" i="2"/>
  <c r="CY840" i="2"/>
  <c r="DH840" i="2"/>
  <c r="I841" i="2"/>
  <c r="J841" i="2"/>
  <c r="R841" i="2"/>
  <c r="S841" i="2"/>
  <c r="U841" i="2"/>
  <c r="W841" i="2"/>
  <c r="BL841" i="2" s="1"/>
  <c r="Y841" i="2"/>
  <c r="CF841" i="2" s="1"/>
  <c r="AG841" i="2"/>
  <c r="AI841" i="2" s="1"/>
  <c r="AH841" i="2"/>
  <c r="AK841" i="2"/>
  <c r="AM841" i="2"/>
  <c r="AO841" i="2"/>
  <c r="AP841" i="2"/>
  <c r="AV841" i="2"/>
  <c r="BG841" i="2"/>
  <c r="AA841" i="2" s="1"/>
  <c r="BH841" i="2"/>
  <c r="BI841" i="2" s="1"/>
  <c r="BK841" i="2"/>
  <c r="BO841" i="2"/>
  <c r="CB841" i="2"/>
  <c r="CE841" i="2"/>
  <c r="CH841" i="2"/>
  <c r="CI841" i="2"/>
  <c r="CV841" i="2"/>
  <c r="CY841" i="2" s="1"/>
  <c r="CW841" i="2"/>
  <c r="CX841" i="2"/>
  <c r="DH841" i="2"/>
  <c r="I842" i="2"/>
  <c r="J842" i="2" s="1"/>
  <c r="R842" i="2"/>
  <c r="S842" i="2"/>
  <c r="U842" i="2"/>
  <c r="CW842" i="2" s="1"/>
  <c r="W842" i="2"/>
  <c r="Y842" i="2"/>
  <c r="Z842" i="2"/>
  <c r="AA842" i="2"/>
  <c r="AG842" i="2"/>
  <c r="AH842" i="2"/>
  <c r="AI842" i="2"/>
  <c r="AK842" i="2"/>
  <c r="AM842" i="2"/>
  <c r="AO842" i="2"/>
  <c r="AP842" i="2"/>
  <c r="AV842" i="2"/>
  <c r="BG842" i="2"/>
  <c r="BH842" i="2"/>
  <c r="BI842" i="2"/>
  <c r="BJ842" i="2"/>
  <c r="BK842" i="2"/>
  <c r="BL842" i="2"/>
  <c r="BM842" i="2"/>
  <c r="BN842" i="2"/>
  <c r="BO842" i="2"/>
  <c r="BP842" i="2"/>
  <c r="BQ842" i="2"/>
  <c r="CK842" i="2" s="1"/>
  <c r="CB842" i="2"/>
  <c r="CE842" i="2"/>
  <c r="CF842" i="2"/>
  <c r="CG842" i="2"/>
  <c r="CH842" i="2"/>
  <c r="CI842" i="2"/>
  <c r="CJ842" i="2"/>
  <c r="CV842" i="2"/>
  <c r="CX842" i="2"/>
  <c r="CY842" i="2"/>
  <c r="DH842" i="2"/>
  <c r="I843" i="2"/>
  <c r="J843" i="2"/>
  <c r="R843" i="2"/>
  <c r="S843" i="2"/>
  <c r="U843" i="2"/>
  <c r="W843" i="2"/>
  <c r="BL843" i="2" s="1"/>
  <c r="Y843" i="2"/>
  <c r="CF843" i="2" s="1"/>
  <c r="AG843" i="2"/>
  <c r="AI843" i="2" s="1"/>
  <c r="AH843" i="2"/>
  <c r="AK843" i="2"/>
  <c r="AM843" i="2"/>
  <c r="AO843" i="2"/>
  <c r="AP843" i="2"/>
  <c r="AV843" i="2"/>
  <c r="BG843" i="2"/>
  <c r="AA843" i="2" s="1"/>
  <c r="BH843" i="2"/>
  <c r="BI843" i="2" s="1"/>
  <c r="BK843" i="2"/>
  <c r="BO843" i="2"/>
  <c r="CB843" i="2"/>
  <c r="CE843" i="2"/>
  <c r="CH843" i="2"/>
  <c r="CI843" i="2"/>
  <c r="CV843" i="2"/>
  <c r="CY843" i="2" s="1"/>
  <c r="CW843" i="2"/>
  <c r="CX843" i="2"/>
  <c r="DH843" i="2"/>
  <c r="I844" i="2"/>
  <c r="J844" i="2" s="1"/>
  <c r="R844" i="2"/>
  <c r="S844" i="2"/>
  <c r="U844" i="2"/>
  <c r="CW844" i="2" s="1"/>
  <c r="W844" i="2"/>
  <c r="Y844" i="2"/>
  <c r="Z844" i="2"/>
  <c r="AA844" i="2"/>
  <c r="AG844" i="2"/>
  <c r="AH844" i="2"/>
  <c r="AI844" i="2"/>
  <c r="AK844" i="2"/>
  <c r="AM844" i="2"/>
  <c r="AO844" i="2"/>
  <c r="AP844" i="2"/>
  <c r="AV844" i="2"/>
  <c r="BG844" i="2"/>
  <c r="BH844" i="2"/>
  <c r="BI844" i="2"/>
  <c r="BJ844" i="2"/>
  <c r="BK844" i="2"/>
  <c r="BL844" i="2"/>
  <c r="BM844" i="2"/>
  <c r="BN844" i="2"/>
  <c r="BO844" i="2"/>
  <c r="BP844" i="2"/>
  <c r="BQ844" i="2"/>
  <c r="CK844" i="2" s="1"/>
  <c r="CB844" i="2"/>
  <c r="CE844" i="2"/>
  <c r="CF844" i="2"/>
  <c r="CG844" i="2"/>
  <c r="CH844" i="2"/>
  <c r="CI844" i="2"/>
  <c r="CJ844" i="2"/>
  <c r="CV844" i="2"/>
  <c r="CX844" i="2"/>
  <c r="CY844" i="2"/>
  <c r="DH844" i="2"/>
  <c r="I845" i="2"/>
  <c r="J845" i="2"/>
  <c r="R845" i="2"/>
  <c r="S845" i="2"/>
  <c r="U845" i="2"/>
  <c r="W845" i="2"/>
  <c r="BL845" i="2" s="1"/>
  <c r="Y845" i="2"/>
  <c r="CF845" i="2" s="1"/>
  <c r="AG845" i="2"/>
  <c r="AI845" i="2" s="1"/>
  <c r="AH845" i="2"/>
  <c r="AK845" i="2"/>
  <c r="AM845" i="2"/>
  <c r="AO845" i="2"/>
  <c r="AP845" i="2"/>
  <c r="AV845" i="2"/>
  <c r="BG845" i="2"/>
  <c r="AA845" i="2" s="1"/>
  <c r="BH845" i="2"/>
  <c r="BI845" i="2" s="1"/>
  <c r="BK845" i="2"/>
  <c r="BO845" i="2"/>
  <c r="CB845" i="2"/>
  <c r="CE845" i="2"/>
  <c r="CH845" i="2"/>
  <c r="CI845" i="2"/>
  <c r="CV845" i="2"/>
  <c r="CY845" i="2" s="1"/>
  <c r="CW845" i="2"/>
  <c r="CX845" i="2"/>
  <c r="DH845" i="2"/>
  <c r="I846" i="2"/>
  <c r="J846" i="2" s="1"/>
  <c r="R846" i="2"/>
  <c r="S846" i="2"/>
  <c r="U846" i="2"/>
  <c r="CW846" i="2" s="1"/>
  <c r="W846" i="2"/>
  <c r="Y846" i="2"/>
  <c r="Z846" i="2"/>
  <c r="AA846" i="2"/>
  <c r="AG846" i="2"/>
  <c r="AH846" i="2"/>
  <c r="AI846" i="2"/>
  <c r="AK846" i="2"/>
  <c r="AM846" i="2"/>
  <c r="AO846" i="2"/>
  <c r="AP846" i="2"/>
  <c r="AV846" i="2"/>
  <c r="BG846" i="2"/>
  <c r="BH846" i="2"/>
  <c r="BI846" i="2"/>
  <c r="BJ846" i="2"/>
  <c r="BK846" i="2"/>
  <c r="BL846" i="2"/>
  <c r="BM846" i="2"/>
  <c r="BN846" i="2"/>
  <c r="BO846" i="2"/>
  <c r="BP846" i="2"/>
  <c r="BQ846" i="2"/>
  <c r="CK846" i="2" s="1"/>
  <c r="CB846" i="2"/>
  <c r="CE846" i="2"/>
  <c r="CF846" i="2"/>
  <c r="CG846" i="2"/>
  <c r="CH846" i="2"/>
  <c r="CI846" i="2"/>
  <c r="CJ846" i="2"/>
  <c r="CV846" i="2"/>
  <c r="CX846" i="2"/>
  <c r="CY846" i="2"/>
  <c r="DH846" i="2"/>
  <c r="I847" i="2"/>
  <c r="J847" i="2"/>
  <c r="R847" i="2"/>
  <c r="S847" i="2"/>
  <c r="U847" i="2"/>
  <c r="W847" i="2"/>
  <c r="BL847" i="2" s="1"/>
  <c r="Y847" i="2"/>
  <c r="CF847" i="2" s="1"/>
  <c r="AG847" i="2"/>
  <c r="AI847" i="2" s="1"/>
  <c r="AH847" i="2"/>
  <c r="AK847" i="2"/>
  <c r="AM847" i="2"/>
  <c r="AO847" i="2"/>
  <c r="AP847" i="2"/>
  <c r="AV847" i="2"/>
  <c r="BG847" i="2"/>
  <c r="AA847" i="2" s="1"/>
  <c r="BH847" i="2"/>
  <c r="BI847" i="2" s="1"/>
  <c r="BK847" i="2"/>
  <c r="BO847" i="2"/>
  <c r="CB847" i="2"/>
  <c r="CE847" i="2"/>
  <c r="CH847" i="2"/>
  <c r="CI847" i="2"/>
  <c r="CV847" i="2"/>
  <c r="CY847" i="2" s="1"/>
  <c r="CW847" i="2"/>
  <c r="CX847" i="2"/>
  <c r="DH847" i="2"/>
  <c r="I848" i="2"/>
  <c r="J848" i="2" s="1"/>
  <c r="R848" i="2"/>
  <c r="S848" i="2"/>
  <c r="U848" i="2"/>
  <c r="CW848" i="2" s="1"/>
  <c r="W848" i="2"/>
  <c r="Y848" i="2"/>
  <c r="Z848" i="2"/>
  <c r="AA848" i="2"/>
  <c r="AG848" i="2"/>
  <c r="AH848" i="2"/>
  <c r="AI848" i="2"/>
  <c r="AK848" i="2"/>
  <c r="AM848" i="2"/>
  <c r="AO848" i="2"/>
  <c r="AP848" i="2"/>
  <c r="AV848" i="2"/>
  <c r="BG848" i="2"/>
  <c r="BH848" i="2"/>
  <c r="BI848" i="2"/>
  <c r="BJ848" i="2"/>
  <c r="BK848" i="2"/>
  <c r="BL848" i="2"/>
  <c r="BM848" i="2"/>
  <c r="BN848" i="2"/>
  <c r="BO848" i="2"/>
  <c r="BP848" i="2"/>
  <c r="BQ848" i="2"/>
  <c r="CK848" i="2" s="1"/>
  <c r="CB848" i="2"/>
  <c r="CE848" i="2"/>
  <c r="CF848" i="2"/>
  <c r="CG848" i="2"/>
  <c r="CH848" i="2"/>
  <c r="CI848" i="2"/>
  <c r="CJ848" i="2"/>
  <c r="CV848" i="2"/>
  <c r="CX848" i="2"/>
  <c r="CY848" i="2"/>
  <c r="DH848" i="2"/>
  <c r="I849" i="2"/>
  <c r="J849" i="2"/>
  <c r="R849" i="2"/>
  <c r="S849" i="2"/>
  <c r="U849" i="2"/>
  <c r="W849" i="2"/>
  <c r="BL849" i="2" s="1"/>
  <c r="Y849" i="2"/>
  <c r="CF849" i="2" s="1"/>
  <c r="AG849" i="2"/>
  <c r="AI849" i="2" s="1"/>
  <c r="AH849" i="2"/>
  <c r="AK849" i="2"/>
  <c r="AM849" i="2"/>
  <c r="AO849" i="2"/>
  <c r="AP849" i="2"/>
  <c r="AV849" i="2"/>
  <c r="BG849" i="2"/>
  <c r="AA849" i="2" s="1"/>
  <c r="BH849" i="2"/>
  <c r="BI849" i="2" s="1"/>
  <c r="BK849" i="2"/>
  <c r="BO849" i="2"/>
  <c r="CB849" i="2"/>
  <c r="CE849" i="2"/>
  <c r="CH849" i="2"/>
  <c r="CI849" i="2"/>
  <c r="CV849" i="2"/>
  <c r="CY849" i="2" s="1"/>
  <c r="CW849" i="2"/>
  <c r="CX849" i="2"/>
  <c r="DH849" i="2"/>
  <c r="I850" i="2"/>
  <c r="J850" i="2" s="1"/>
  <c r="R850" i="2"/>
  <c r="S850" i="2"/>
  <c r="U850" i="2"/>
  <c r="CW850" i="2" s="1"/>
  <c r="W850" i="2"/>
  <c r="Y850" i="2"/>
  <c r="Z850" i="2"/>
  <c r="AA850" i="2"/>
  <c r="AG850" i="2"/>
  <c r="AH850" i="2"/>
  <c r="AI850" i="2"/>
  <c r="AK850" i="2"/>
  <c r="AM850" i="2"/>
  <c r="AO850" i="2"/>
  <c r="AP850" i="2"/>
  <c r="AV850" i="2"/>
  <c r="BG850" i="2"/>
  <c r="BH850" i="2"/>
  <c r="BI850" i="2"/>
  <c r="BJ850" i="2"/>
  <c r="BK850" i="2"/>
  <c r="BL850" i="2"/>
  <c r="BM850" i="2"/>
  <c r="BN850" i="2"/>
  <c r="BO850" i="2"/>
  <c r="BP850" i="2"/>
  <c r="BQ850" i="2"/>
  <c r="CK850" i="2" s="1"/>
  <c r="CB850" i="2"/>
  <c r="CE850" i="2"/>
  <c r="CF850" i="2"/>
  <c r="CG850" i="2"/>
  <c r="CH850" i="2"/>
  <c r="CI850" i="2"/>
  <c r="CJ850" i="2"/>
  <c r="CV850" i="2"/>
  <c r="CX850" i="2"/>
  <c r="CY850" i="2"/>
  <c r="DH850" i="2"/>
  <c r="I851" i="2"/>
  <c r="J851" i="2"/>
  <c r="R851" i="2"/>
  <c r="S851" i="2"/>
  <c r="U851" i="2"/>
  <c r="W851" i="2"/>
  <c r="BL851" i="2" s="1"/>
  <c r="Y851" i="2"/>
  <c r="CF851" i="2" s="1"/>
  <c r="AG851" i="2"/>
  <c r="AI851" i="2" s="1"/>
  <c r="AH851" i="2"/>
  <c r="AK851" i="2"/>
  <c r="AM851" i="2"/>
  <c r="AO851" i="2"/>
  <c r="AP851" i="2"/>
  <c r="AV851" i="2"/>
  <c r="BG851" i="2"/>
  <c r="AA851" i="2" s="1"/>
  <c r="BH851" i="2"/>
  <c r="BI851" i="2" s="1"/>
  <c r="BK851" i="2"/>
  <c r="BO851" i="2"/>
  <c r="CB851" i="2"/>
  <c r="CE851" i="2"/>
  <c r="CH851" i="2"/>
  <c r="CI851" i="2"/>
  <c r="CV851" i="2"/>
  <c r="CY851" i="2" s="1"/>
  <c r="CW851" i="2"/>
  <c r="CX851" i="2"/>
  <c r="DH851" i="2"/>
  <c r="I852" i="2"/>
  <c r="J852" i="2" s="1"/>
  <c r="R852" i="2"/>
  <c r="S852" i="2"/>
  <c r="U852" i="2"/>
  <c r="CW852" i="2" s="1"/>
  <c r="W852" i="2"/>
  <c r="Y852" i="2"/>
  <c r="Z852" i="2"/>
  <c r="AA852" i="2"/>
  <c r="AG852" i="2"/>
  <c r="AH852" i="2"/>
  <c r="AI852" i="2"/>
  <c r="AK852" i="2"/>
  <c r="AM852" i="2"/>
  <c r="AO852" i="2"/>
  <c r="AP852" i="2"/>
  <c r="AV852" i="2"/>
  <c r="BG852" i="2"/>
  <c r="BH852" i="2"/>
  <c r="BI852" i="2"/>
  <c r="BJ852" i="2"/>
  <c r="BK852" i="2"/>
  <c r="BL852" i="2"/>
  <c r="BM852" i="2"/>
  <c r="BN852" i="2"/>
  <c r="BO852" i="2"/>
  <c r="BP852" i="2"/>
  <c r="BQ852" i="2"/>
  <c r="CK852" i="2" s="1"/>
  <c r="CB852" i="2"/>
  <c r="CE852" i="2"/>
  <c r="CF852" i="2"/>
  <c r="CG852" i="2"/>
  <c r="CH852" i="2"/>
  <c r="CI852" i="2"/>
  <c r="CJ852" i="2"/>
  <c r="CV852" i="2"/>
  <c r="CX852" i="2"/>
  <c r="CY852" i="2"/>
  <c r="DH852" i="2"/>
  <c r="I853" i="2"/>
  <c r="J853" i="2"/>
  <c r="R853" i="2"/>
  <c r="S853" i="2"/>
  <c r="U853" i="2"/>
  <c r="W853" i="2"/>
  <c r="BL853" i="2" s="1"/>
  <c r="Y853" i="2"/>
  <c r="CF853" i="2" s="1"/>
  <c r="AG853" i="2"/>
  <c r="AI853" i="2" s="1"/>
  <c r="AH853" i="2"/>
  <c r="AK853" i="2"/>
  <c r="AM853" i="2"/>
  <c r="AO853" i="2"/>
  <c r="AP853" i="2"/>
  <c r="AV853" i="2"/>
  <c r="BG853" i="2"/>
  <c r="AA853" i="2" s="1"/>
  <c r="BH853" i="2"/>
  <c r="BI853" i="2" s="1"/>
  <c r="BK853" i="2"/>
  <c r="BO853" i="2"/>
  <c r="CB853" i="2"/>
  <c r="CE853" i="2"/>
  <c r="CH853" i="2"/>
  <c r="CI853" i="2"/>
  <c r="CV853" i="2"/>
  <c r="CY853" i="2" s="1"/>
  <c r="CW853" i="2"/>
  <c r="CX853" i="2"/>
  <c r="DH853" i="2"/>
  <c r="I854" i="2"/>
  <c r="J854" i="2" s="1"/>
  <c r="R854" i="2"/>
  <c r="S854" i="2"/>
  <c r="U854" i="2"/>
  <c r="CW854" i="2" s="1"/>
  <c r="W854" i="2"/>
  <c r="Y854" i="2"/>
  <c r="Z854" i="2"/>
  <c r="AA854" i="2"/>
  <c r="AG854" i="2"/>
  <c r="AH854" i="2"/>
  <c r="AI854" i="2"/>
  <c r="AK854" i="2"/>
  <c r="AM854" i="2"/>
  <c r="AO854" i="2"/>
  <c r="AP854" i="2"/>
  <c r="AV854" i="2"/>
  <c r="BG854" i="2"/>
  <c r="BH854" i="2"/>
  <c r="BI854" i="2"/>
  <c r="BJ854" i="2"/>
  <c r="BK854" i="2"/>
  <c r="BL854" i="2"/>
  <c r="BM854" i="2"/>
  <c r="BN854" i="2"/>
  <c r="BO854" i="2"/>
  <c r="BP854" i="2"/>
  <c r="BQ854" i="2"/>
  <c r="CK854" i="2" s="1"/>
  <c r="CB854" i="2"/>
  <c r="CE854" i="2"/>
  <c r="CF854" i="2"/>
  <c r="CG854" i="2"/>
  <c r="CH854" i="2"/>
  <c r="CI854" i="2"/>
  <c r="CJ854" i="2"/>
  <c r="CV854" i="2"/>
  <c r="CX854" i="2"/>
  <c r="CY854" i="2"/>
  <c r="DH854" i="2"/>
  <c r="I855" i="2"/>
  <c r="J855" i="2"/>
  <c r="R855" i="2"/>
  <c r="S855" i="2"/>
  <c r="U855" i="2"/>
  <c r="W855" i="2"/>
  <c r="BL855" i="2" s="1"/>
  <c r="Y855" i="2"/>
  <c r="CF855" i="2" s="1"/>
  <c r="AG855" i="2"/>
  <c r="AI855" i="2" s="1"/>
  <c r="AH855" i="2"/>
  <c r="AK855" i="2"/>
  <c r="AM855" i="2"/>
  <c r="AO855" i="2"/>
  <c r="AP855" i="2"/>
  <c r="AV855" i="2"/>
  <c r="BG855" i="2"/>
  <c r="AA855" i="2" s="1"/>
  <c r="BH855" i="2"/>
  <c r="BI855" i="2" s="1"/>
  <c r="BK855" i="2"/>
  <c r="BO855" i="2"/>
  <c r="CB855" i="2"/>
  <c r="CE855" i="2"/>
  <c r="CH855" i="2"/>
  <c r="CI855" i="2"/>
  <c r="CV855" i="2"/>
  <c r="CY855" i="2" s="1"/>
  <c r="CW855" i="2"/>
  <c r="CX855" i="2"/>
  <c r="DH855" i="2"/>
  <c r="I856" i="2"/>
  <c r="J856" i="2" s="1"/>
  <c r="R856" i="2"/>
  <c r="S856" i="2"/>
  <c r="U856" i="2"/>
  <c r="CW856" i="2" s="1"/>
  <c r="W856" i="2"/>
  <c r="Y856" i="2"/>
  <c r="Z856" i="2"/>
  <c r="AA856" i="2"/>
  <c r="AG856" i="2"/>
  <c r="AH856" i="2"/>
  <c r="AI856" i="2"/>
  <c r="AK856" i="2"/>
  <c r="AM856" i="2"/>
  <c r="AO856" i="2"/>
  <c r="AP856" i="2"/>
  <c r="AV856" i="2"/>
  <c r="BG856" i="2"/>
  <c r="BH856" i="2"/>
  <c r="BI856" i="2"/>
  <c r="BJ856" i="2"/>
  <c r="BK856" i="2"/>
  <c r="BL856" i="2"/>
  <c r="BM856" i="2"/>
  <c r="BN856" i="2"/>
  <c r="BO856" i="2"/>
  <c r="BP856" i="2"/>
  <c r="BQ856" i="2"/>
  <c r="CK856" i="2" s="1"/>
  <c r="CB856" i="2"/>
  <c r="CE856" i="2"/>
  <c r="CF856" i="2"/>
  <c r="CG856" i="2"/>
  <c r="CH856" i="2"/>
  <c r="CI856" i="2"/>
  <c r="CJ856" i="2"/>
  <c r="CV856" i="2"/>
  <c r="CX856" i="2"/>
  <c r="CY856" i="2"/>
  <c r="DH856" i="2"/>
  <c r="I857" i="2"/>
  <c r="J857" i="2"/>
  <c r="R857" i="2"/>
  <c r="S857" i="2"/>
  <c r="U857" i="2"/>
  <c r="W857" i="2"/>
  <c r="BL857" i="2" s="1"/>
  <c r="Y857" i="2"/>
  <c r="CF857" i="2" s="1"/>
  <c r="AG857" i="2"/>
  <c r="AI857" i="2" s="1"/>
  <c r="AH857" i="2"/>
  <c r="AK857" i="2"/>
  <c r="AM857" i="2"/>
  <c r="AO857" i="2"/>
  <c r="AP857" i="2"/>
  <c r="AV857" i="2"/>
  <c r="BG857" i="2"/>
  <c r="AA857" i="2" s="1"/>
  <c r="BH857" i="2"/>
  <c r="BI857" i="2" s="1"/>
  <c r="BK857" i="2"/>
  <c r="BO857" i="2"/>
  <c r="CB857" i="2"/>
  <c r="CE857" i="2"/>
  <c r="CH857" i="2"/>
  <c r="CI857" i="2"/>
  <c r="CV857" i="2"/>
  <c r="CY857" i="2" s="1"/>
  <c r="CW857" i="2"/>
  <c r="CX857" i="2"/>
  <c r="DH857" i="2"/>
  <c r="I858" i="2"/>
  <c r="J858" i="2" s="1"/>
  <c r="R858" i="2"/>
  <c r="S858" i="2"/>
  <c r="U858" i="2"/>
  <c r="CW858" i="2" s="1"/>
  <c r="W858" i="2"/>
  <c r="Y858" i="2"/>
  <c r="Z858" i="2"/>
  <c r="AA858" i="2"/>
  <c r="AG858" i="2"/>
  <c r="AH858" i="2"/>
  <c r="AI858" i="2"/>
  <c r="AK858" i="2"/>
  <c r="AM858" i="2"/>
  <c r="AO858" i="2"/>
  <c r="AP858" i="2"/>
  <c r="AV858" i="2"/>
  <c r="BG858" i="2"/>
  <c r="BH858" i="2"/>
  <c r="BI858" i="2"/>
  <c r="BJ858" i="2"/>
  <c r="BK858" i="2"/>
  <c r="BL858" i="2"/>
  <c r="BM858" i="2"/>
  <c r="BN858" i="2"/>
  <c r="BO858" i="2"/>
  <c r="BP858" i="2"/>
  <c r="BQ858" i="2"/>
  <c r="CK858" i="2" s="1"/>
  <c r="CB858" i="2"/>
  <c r="CE858" i="2"/>
  <c r="CF858" i="2"/>
  <c r="CG858" i="2"/>
  <c r="CH858" i="2"/>
  <c r="CI858" i="2"/>
  <c r="CJ858" i="2"/>
  <c r="CV858" i="2"/>
  <c r="CX858" i="2"/>
  <c r="CY858" i="2"/>
  <c r="DH858" i="2"/>
  <c r="I859" i="2"/>
  <c r="J859" i="2"/>
  <c r="R859" i="2"/>
  <c r="S859" i="2"/>
  <c r="U859" i="2"/>
  <c r="W859" i="2"/>
  <c r="BL859" i="2" s="1"/>
  <c r="Y859" i="2"/>
  <c r="CF859" i="2" s="1"/>
  <c r="AG859" i="2"/>
  <c r="AI859" i="2" s="1"/>
  <c r="AH859" i="2"/>
  <c r="AK859" i="2"/>
  <c r="AM859" i="2"/>
  <c r="AO859" i="2"/>
  <c r="AP859" i="2"/>
  <c r="AV859" i="2"/>
  <c r="BG859" i="2"/>
  <c r="AA859" i="2" s="1"/>
  <c r="BH859" i="2"/>
  <c r="BI859" i="2" s="1"/>
  <c r="BK859" i="2"/>
  <c r="BO859" i="2"/>
  <c r="CB859" i="2"/>
  <c r="CE859" i="2"/>
  <c r="CH859" i="2"/>
  <c r="CI859" i="2"/>
  <c r="CV859" i="2"/>
  <c r="CY859" i="2" s="1"/>
  <c r="CW859" i="2"/>
  <c r="CX859" i="2"/>
  <c r="DH859" i="2"/>
  <c r="I860" i="2"/>
  <c r="J860" i="2" s="1"/>
  <c r="R860" i="2"/>
  <c r="S860" i="2"/>
  <c r="U860" i="2"/>
  <c r="CW860" i="2" s="1"/>
  <c r="W860" i="2"/>
  <c r="Y860" i="2"/>
  <c r="Z860" i="2"/>
  <c r="AA860" i="2"/>
  <c r="AG860" i="2"/>
  <c r="AH860" i="2"/>
  <c r="AI860" i="2"/>
  <c r="AK860" i="2"/>
  <c r="AM860" i="2"/>
  <c r="AO860" i="2"/>
  <c r="AP860" i="2"/>
  <c r="AV860" i="2"/>
  <c r="BG860" i="2"/>
  <c r="BH860" i="2"/>
  <c r="BI860" i="2"/>
  <c r="BJ860" i="2"/>
  <c r="BK860" i="2"/>
  <c r="BL860" i="2"/>
  <c r="BM860" i="2"/>
  <c r="BN860" i="2"/>
  <c r="BO860" i="2"/>
  <c r="BP860" i="2"/>
  <c r="BQ860" i="2"/>
  <c r="CK860" i="2" s="1"/>
  <c r="CB860" i="2"/>
  <c r="CE860" i="2"/>
  <c r="CF860" i="2"/>
  <c r="CG860" i="2"/>
  <c r="CH860" i="2"/>
  <c r="CI860" i="2"/>
  <c r="CJ860" i="2"/>
  <c r="CV860" i="2"/>
  <c r="CX860" i="2"/>
  <c r="CY860" i="2"/>
  <c r="DH860" i="2"/>
  <c r="I861" i="2"/>
  <c r="J861" i="2"/>
  <c r="R861" i="2"/>
  <c r="S861" i="2"/>
  <c r="U861" i="2"/>
  <c r="W861" i="2"/>
  <c r="BL861" i="2" s="1"/>
  <c r="Y861" i="2"/>
  <c r="CF861" i="2" s="1"/>
  <c r="AG861" i="2"/>
  <c r="AI861" i="2" s="1"/>
  <c r="AH861" i="2"/>
  <c r="AK861" i="2"/>
  <c r="AM861" i="2"/>
  <c r="AO861" i="2"/>
  <c r="AP861" i="2"/>
  <c r="AV861" i="2"/>
  <c r="BG861" i="2"/>
  <c r="AA861" i="2" s="1"/>
  <c r="BH861" i="2"/>
  <c r="BI861" i="2" s="1"/>
  <c r="BK861" i="2"/>
  <c r="BO861" i="2"/>
  <c r="CB861" i="2"/>
  <c r="CE861" i="2"/>
  <c r="CH861" i="2"/>
  <c r="CI861" i="2"/>
  <c r="CV861" i="2"/>
  <c r="CY861" i="2" s="1"/>
  <c r="CW861" i="2"/>
  <c r="CX861" i="2"/>
  <c r="DH861" i="2"/>
  <c r="I862" i="2"/>
  <c r="J862" i="2" s="1"/>
  <c r="R862" i="2"/>
  <c r="S862" i="2"/>
  <c r="U862" i="2"/>
  <c r="CW862" i="2" s="1"/>
  <c r="W862" i="2"/>
  <c r="Y862" i="2"/>
  <c r="Z862" i="2"/>
  <c r="AA862" i="2"/>
  <c r="AG862" i="2"/>
  <c r="AH862" i="2"/>
  <c r="AI862" i="2"/>
  <c r="AK862" i="2"/>
  <c r="AM862" i="2"/>
  <c r="AO862" i="2"/>
  <c r="AP862" i="2"/>
  <c r="AV862" i="2"/>
  <c r="BG862" i="2"/>
  <c r="BH862" i="2"/>
  <c r="BI862" i="2"/>
  <c r="BJ862" i="2"/>
  <c r="BK862" i="2"/>
  <c r="BL862" i="2"/>
  <c r="BM862" i="2"/>
  <c r="BN862" i="2"/>
  <c r="BO862" i="2"/>
  <c r="BP862" i="2"/>
  <c r="BQ862" i="2"/>
  <c r="CK862" i="2" s="1"/>
  <c r="CB862" i="2"/>
  <c r="CE862" i="2"/>
  <c r="CF862" i="2"/>
  <c r="CG862" i="2"/>
  <c r="CH862" i="2"/>
  <c r="CI862" i="2"/>
  <c r="CJ862" i="2"/>
  <c r="CV862" i="2"/>
  <c r="CX862" i="2"/>
  <c r="CY862" i="2"/>
  <c r="DH862" i="2"/>
  <c r="I863" i="2"/>
  <c r="J863" i="2"/>
  <c r="R863" i="2"/>
  <c r="S863" i="2"/>
  <c r="U863" i="2"/>
  <c r="W863" i="2"/>
  <c r="BL863" i="2" s="1"/>
  <c r="Y863" i="2"/>
  <c r="CF863" i="2" s="1"/>
  <c r="AG863" i="2"/>
  <c r="AI863" i="2" s="1"/>
  <c r="AH863" i="2"/>
  <c r="AK863" i="2"/>
  <c r="AM863" i="2"/>
  <c r="AO863" i="2"/>
  <c r="AP863" i="2"/>
  <c r="AV863" i="2"/>
  <c r="BG863" i="2"/>
  <c r="AA863" i="2" s="1"/>
  <c r="BH863" i="2"/>
  <c r="BI863" i="2" s="1"/>
  <c r="BK863" i="2"/>
  <c r="BO863" i="2"/>
  <c r="CB863" i="2"/>
  <c r="CE863" i="2"/>
  <c r="CH863" i="2"/>
  <c r="CI863" i="2"/>
  <c r="CV863" i="2"/>
  <c r="CY863" i="2" s="1"/>
  <c r="CW863" i="2"/>
  <c r="CX863" i="2"/>
  <c r="DH863" i="2"/>
  <c r="I864" i="2"/>
  <c r="J864" i="2" s="1"/>
  <c r="R864" i="2"/>
  <c r="S864" i="2"/>
  <c r="U864" i="2"/>
  <c r="CW864" i="2" s="1"/>
  <c r="W864" i="2"/>
  <c r="Y864" i="2"/>
  <c r="Z864" i="2"/>
  <c r="AA864" i="2"/>
  <c r="AG864" i="2"/>
  <c r="AH864" i="2"/>
  <c r="AI864" i="2"/>
  <c r="AK864" i="2"/>
  <c r="AM864" i="2"/>
  <c r="AO864" i="2"/>
  <c r="AP864" i="2"/>
  <c r="AV864" i="2"/>
  <c r="BG864" i="2"/>
  <c r="BH864" i="2"/>
  <c r="BI864" i="2"/>
  <c r="BJ864" i="2"/>
  <c r="BK864" i="2"/>
  <c r="BL864" i="2"/>
  <c r="BM864" i="2"/>
  <c r="BN864" i="2"/>
  <c r="BO864" i="2"/>
  <c r="BP864" i="2"/>
  <c r="BQ864" i="2"/>
  <c r="CK864" i="2" s="1"/>
  <c r="CB864" i="2"/>
  <c r="CE864" i="2"/>
  <c r="CF864" i="2"/>
  <c r="CG864" i="2"/>
  <c r="CH864" i="2"/>
  <c r="CI864" i="2"/>
  <c r="CJ864" i="2"/>
  <c r="CV864" i="2"/>
  <c r="CX864" i="2"/>
  <c r="CY864" i="2"/>
  <c r="DH864" i="2"/>
  <c r="I865" i="2"/>
  <c r="J865" i="2"/>
  <c r="R865" i="2"/>
  <c r="S865" i="2"/>
  <c r="U865" i="2"/>
  <c r="W865" i="2"/>
  <c r="BL865" i="2" s="1"/>
  <c r="Y865" i="2"/>
  <c r="CF865" i="2" s="1"/>
  <c r="AG865" i="2"/>
  <c r="AI865" i="2" s="1"/>
  <c r="AH865" i="2"/>
  <c r="AK865" i="2"/>
  <c r="AM865" i="2"/>
  <c r="AO865" i="2"/>
  <c r="AP865" i="2"/>
  <c r="AV865" i="2"/>
  <c r="BG865" i="2"/>
  <c r="AA865" i="2" s="1"/>
  <c r="BH865" i="2"/>
  <c r="BI865" i="2" s="1"/>
  <c r="BK865" i="2"/>
  <c r="BO865" i="2"/>
  <c r="CB865" i="2"/>
  <c r="CE865" i="2"/>
  <c r="CH865" i="2"/>
  <c r="CI865" i="2"/>
  <c r="CV865" i="2"/>
  <c r="CY865" i="2" s="1"/>
  <c r="CW865" i="2"/>
  <c r="CX865" i="2"/>
  <c r="DH865" i="2"/>
  <c r="I866" i="2"/>
  <c r="J866" i="2" s="1"/>
  <c r="R866" i="2"/>
  <c r="S866" i="2"/>
  <c r="U866" i="2"/>
  <c r="CW866" i="2" s="1"/>
  <c r="W866" i="2"/>
  <c r="Y866" i="2"/>
  <c r="Z866" i="2"/>
  <c r="AA866" i="2"/>
  <c r="AG866" i="2"/>
  <c r="AH866" i="2"/>
  <c r="AI866" i="2"/>
  <c r="AK866" i="2"/>
  <c r="AM866" i="2"/>
  <c r="AO866" i="2"/>
  <c r="AP866" i="2"/>
  <c r="AV866" i="2"/>
  <c r="BG866" i="2"/>
  <c r="BH866" i="2"/>
  <c r="BI866" i="2"/>
  <c r="BJ866" i="2"/>
  <c r="BK866" i="2"/>
  <c r="BL866" i="2"/>
  <c r="BM866" i="2"/>
  <c r="BN866" i="2"/>
  <c r="BO866" i="2"/>
  <c r="BP866" i="2"/>
  <c r="BQ866" i="2"/>
  <c r="CK866" i="2" s="1"/>
  <c r="CB866" i="2"/>
  <c r="CE866" i="2"/>
  <c r="CF866" i="2"/>
  <c r="CG866" i="2"/>
  <c r="CH866" i="2"/>
  <c r="CI866" i="2"/>
  <c r="CJ866" i="2"/>
  <c r="CV866" i="2"/>
  <c r="CX866" i="2"/>
  <c r="CY866" i="2"/>
  <c r="DH866" i="2"/>
  <c r="I867" i="2"/>
  <c r="J867" i="2"/>
  <c r="R867" i="2"/>
  <c r="S867" i="2"/>
  <c r="U867" i="2"/>
  <c r="W867" i="2"/>
  <c r="BL867" i="2" s="1"/>
  <c r="Y867" i="2"/>
  <c r="CF867" i="2" s="1"/>
  <c r="AG867" i="2"/>
  <c r="AI867" i="2" s="1"/>
  <c r="AH867" i="2"/>
  <c r="AK867" i="2"/>
  <c r="AM867" i="2"/>
  <c r="AO867" i="2"/>
  <c r="AP867" i="2"/>
  <c r="AV867" i="2"/>
  <c r="BG867" i="2"/>
  <c r="AA867" i="2" s="1"/>
  <c r="BH867" i="2"/>
  <c r="BI867" i="2" s="1"/>
  <c r="BK867" i="2"/>
  <c r="BO867" i="2"/>
  <c r="CB867" i="2"/>
  <c r="CE867" i="2"/>
  <c r="CH867" i="2"/>
  <c r="CI867" i="2"/>
  <c r="CV867" i="2"/>
  <c r="CY867" i="2" s="1"/>
  <c r="CW867" i="2"/>
  <c r="CX867" i="2"/>
  <c r="DH867" i="2"/>
  <c r="I868" i="2"/>
  <c r="J868" i="2" s="1"/>
  <c r="R868" i="2"/>
  <c r="S868" i="2"/>
  <c r="U868" i="2"/>
  <c r="CW868" i="2" s="1"/>
  <c r="W868" i="2"/>
  <c r="Y868" i="2"/>
  <c r="Z868" i="2"/>
  <c r="AA868" i="2"/>
  <c r="AG868" i="2"/>
  <c r="AH868" i="2"/>
  <c r="AI868" i="2"/>
  <c r="AK868" i="2"/>
  <c r="AM868" i="2"/>
  <c r="AO868" i="2"/>
  <c r="AP868" i="2"/>
  <c r="AV868" i="2"/>
  <c r="BG868" i="2"/>
  <c r="BH868" i="2"/>
  <c r="BI868" i="2"/>
  <c r="BJ868" i="2"/>
  <c r="BK868" i="2"/>
  <c r="BL868" i="2"/>
  <c r="BM868" i="2"/>
  <c r="BN868" i="2"/>
  <c r="BO868" i="2"/>
  <c r="BP868" i="2"/>
  <c r="BQ868" i="2"/>
  <c r="CK868" i="2" s="1"/>
  <c r="CB868" i="2"/>
  <c r="CE868" i="2"/>
  <c r="CF868" i="2"/>
  <c r="CG868" i="2"/>
  <c r="CH868" i="2"/>
  <c r="CI868" i="2"/>
  <c r="CJ868" i="2"/>
  <c r="CV868" i="2"/>
  <c r="CX868" i="2"/>
  <c r="CY868" i="2"/>
  <c r="DH868" i="2"/>
  <c r="I869" i="2"/>
  <c r="J869" i="2"/>
  <c r="R869" i="2"/>
  <c r="S869" i="2"/>
  <c r="U869" i="2"/>
  <c r="W869" i="2"/>
  <c r="BL869" i="2" s="1"/>
  <c r="Y869" i="2"/>
  <c r="CF869" i="2" s="1"/>
  <c r="AG869" i="2"/>
  <c r="AI869" i="2" s="1"/>
  <c r="AH869" i="2"/>
  <c r="AK869" i="2"/>
  <c r="AM869" i="2"/>
  <c r="AO869" i="2"/>
  <c r="AP869" i="2"/>
  <c r="AV869" i="2"/>
  <c r="BG869" i="2"/>
  <c r="AA869" i="2" s="1"/>
  <c r="BH869" i="2"/>
  <c r="BI869" i="2" s="1"/>
  <c r="BK869" i="2"/>
  <c r="BO869" i="2"/>
  <c r="CB869" i="2"/>
  <c r="CE869" i="2"/>
  <c r="CH869" i="2"/>
  <c r="CI869" i="2"/>
  <c r="CV869" i="2"/>
  <c r="CY869" i="2" s="1"/>
  <c r="CW869" i="2"/>
  <c r="CX869" i="2"/>
  <c r="DH869" i="2"/>
  <c r="I870" i="2"/>
  <c r="J870" i="2" s="1"/>
  <c r="R870" i="2"/>
  <c r="S870" i="2"/>
  <c r="U870" i="2"/>
  <c r="CW870" i="2" s="1"/>
  <c r="W870" i="2"/>
  <c r="Y870" i="2"/>
  <c r="Z870" i="2"/>
  <c r="AA870" i="2"/>
  <c r="AG870" i="2"/>
  <c r="AH870" i="2"/>
  <c r="AI870" i="2"/>
  <c r="AK870" i="2"/>
  <c r="AM870" i="2"/>
  <c r="AO870" i="2"/>
  <c r="AP870" i="2"/>
  <c r="AV870" i="2"/>
  <c r="BG870" i="2"/>
  <c r="BH870" i="2"/>
  <c r="BI870" i="2"/>
  <c r="BJ870" i="2"/>
  <c r="BK870" i="2"/>
  <c r="BL870" i="2"/>
  <c r="BM870" i="2"/>
  <c r="BN870" i="2"/>
  <c r="BO870" i="2"/>
  <c r="BP870" i="2"/>
  <c r="BQ870" i="2"/>
  <c r="CK870" i="2" s="1"/>
  <c r="CB870" i="2"/>
  <c r="CE870" i="2"/>
  <c r="CF870" i="2"/>
  <c r="CG870" i="2"/>
  <c r="CH870" i="2"/>
  <c r="CI870" i="2"/>
  <c r="CJ870" i="2"/>
  <c r="CV870" i="2"/>
  <c r="CX870" i="2"/>
  <c r="CY870" i="2"/>
  <c r="DH870" i="2"/>
  <c r="I871" i="2"/>
  <c r="J871" i="2"/>
  <c r="R871" i="2"/>
  <c r="S871" i="2"/>
  <c r="U871" i="2"/>
  <c r="W871" i="2"/>
  <c r="BL871" i="2" s="1"/>
  <c r="Y871" i="2"/>
  <c r="CF871" i="2" s="1"/>
  <c r="AG871" i="2"/>
  <c r="AI871" i="2" s="1"/>
  <c r="AH871" i="2"/>
  <c r="AK871" i="2"/>
  <c r="AM871" i="2"/>
  <c r="AO871" i="2"/>
  <c r="AP871" i="2"/>
  <c r="AV871" i="2"/>
  <c r="BG871" i="2"/>
  <c r="AA871" i="2" s="1"/>
  <c r="BH871" i="2"/>
  <c r="BI871" i="2" s="1"/>
  <c r="BK871" i="2"/>
  <c r="BO871" i="2"/>
  <c r="CB871" i="2"/>
  <c r="CE871" i="2"/>
  <c r="CH871" i="2"/>
  <c r="CI871" i="2"/>
  <c r="CV871" i="2"/>
  <c r="CY871" i="2" s="1"/>
  <c r="CW871" i="2"/>
  <c r="CX871" i="2"/>
  <c r="DH871" i="2"/>
  <c r="I872" i="2"/>
  <c r="J872" i="2" s="1"/>
  <c r="R872" i="2"/>
  <c r="S872" i="2"/>
  <c r="U872" i="2"/>
  <c r="CW872" i="2" s="1"/>
  <c r="W872" i="2"/>
  <c r="Y872" i="2"/>
  <c r="Z872" i="2"/>
  <c r="AA872" i="2"/>
  <c r="AG872" i="2"/>
  <c r="AH872" i="2"/>
  <c r="AI872" i="2"/>
  <c r="AK872" i="2"/>
  <c r="AM872" i="2"/>
  <c r="AO872" i="2"/>
  <c r="AP872" i="2"/>
  <c r="AV872" i="2"/>
  <c r="BG872" i="2"/>
  <c r="BH872" i="2"/>
  <c r="BI872" i="2"/>
  <c r="BJ872" i="2"/>
  <c r="BK872" i="2"/>
  <c r="BL872" i="2"/>
  <c r="BM872" i="2"/>
  <c r="BN872" i="2"/>
  <c r="BO872" i="2"/>
  <c r="BP872" i="2"/>
  <c r="BQ872" i="2"/>
  <c r="CK872" i="2" s="1"/>
  <c r="CB872" i="2"/>
  <c r="CE872" i="2"/>
  <c r="CF872" i="2"/>
  <c r="CG872" i="2"/>
  <c r="CH872" i="2"/>
  <c r="CI872" i="2"/>
  <c r="CJ872" i="2"/>
  <c r="CV872" i="2"/>
  <c r="CX872" i="2"/>
  <c r="CY872" i="2"/>
  <c r="DH872" i="2"/>
  <c r="I873" i="2"/>
  <c r="J873" i="2"/>
  <c r="R873" i="2"/>
  <c r="S873" i="2"/>
  <c r="U873" i="2"/>
  <c r="W873" i="2"/>
  <c r="BL873" i="2" s="1"/>
  <c r="Y873" i="2"/>
  <c r="CF873" i="2" s="1"/>
  <c r="AG873" i="2"/>
  <c r="AI873" i="2" s="1"/>
  <c r="AH873" i="2"/>
  <c r="AK873" i="2"/>
  <c r="AM873" i="2"/>
  <c r="AO873" i="2"/>
  <c r="AP873" i="2"/>
  <c r="AV873" i="2"/>
  <c r="BG873" i="2"/>
  <c r="AA873" i="2" s="1"/>
  <c r="BH873" i="2"/>
  <c r="BI873" i="2" s="1"/>
  <c r="BK873" i="2"/>
  <c r="BO873" i="2"/>
  <c r="CB873" i="2"/>
  <c r="CE873" i="2"/>
  <c r="CH873" i="2"/>
  <c r="CI873" i="2"/>
  <c r="CV873" i="2"/>
  <c r="CY873" i="2" s="1"/>
  <c r="CW873" i="2"/>
  <c r="CX873" i="2"/>
  <c r="DH873" i="2"/>
  <c r="I874" i="2"/>
  <c r="J874" i="2" s="1"/>
  <c r="R874" i="2"/>
  <c r="S874" i="2"/>
  <c r="U874" i="2"/>
  <c r="CW874" i="2" s="1"/>
  <c r="W874" i="2"/>
  <c r="Y874" i="2"/>
  <c r="Z874" i="2"/>
  <c r="AA874" i="2"/>
  <c r="AG874" i="2"/>
  <c r="AH874" i="2"/>
  <c r="AI874" i="2"/>
  <c r="AK874" i="2"/>
  <c r="AM874" i="2"/>
  <c r="AO874" i="2"/>
  <c r="AP874" i="2"/>
  <c r="AV874" i="2"/>
  <c r="BG874" i="2"/>
  <c r="BH874" i="2"/>
  <c r="BI874" i="2"/>
  <c r="BJ874" i="2"/>
  <c r="BK874" i="2"/>
  <c r="BL874" i="2"/>
  <c r="BM874" i="2"/>
  <c r="BN874" i="2"/>
  <c r="BO874" i="2"/>
  <c r="BP874" i="2"/>
  <c r="BQ874" i="2"/>
  <c r="CK874" i="2" s="1"/>
  <c r="CB874" i="2"/>
  <c r="CE874" i="2"/>
  <c r="CF874" i="2"/>
  <c r="CG874" i="2"/>
  <c r="CH874" i="2"/>
  <c r="CI874" i="2"/>
  <c r="CJ874" i="2"/>
  <c r="CV874" i="2"/>
  <c r="CX874" i="2"/>
  <c r="CY874" i="2"/>
  <c r="DH874" i="2"/>
  <c r="I875" i="2"/>
  <c r="J875" i="2"/>
  <c r="R875" i="2"/>
  <c r="S875" i="2"/>
  <c r="U875" i="2"/>
  <c r="W875" i="2"/>
  <c r="BL875" i="2" s="1"/>
  <c r="Y875" i="2"/>
  <c r="CF875" i="2" s="1"/>
  <c r="AG875" i="2"/>
  <c r="AI875" i="2" s="1"/>
  <c r="AH875" i="2"/>
  <c r="AK875" i="2"/>
  <c r="AM875" i="2"/>
  <c r="AO875" i="2"/>
  <c r="AP875" i="2"/>
  <c r="AV875" i="2"/>
  <c r="BG875" i="2"/>
  <c r="AA875" i="2" s="1"/>
  <c r="BH875" i="2"/>
  <c r="BI875" i="2" s="1"/>
  <c r="BK875" i="2"/>
  <c r="BO875" i="2"/>
  <c r="CB875" i="2"/>
  <c r="CE875" i="2"/>
  <c r="CH875" i="2"/>
  <c r="CI875" i="2"/>
  <c r="CV875" i="2"/>
  <c r="CY875" i="2" s="1"/>
  <c r="CW875" i="2"/>
  <c r="CX875" i="2"/>
  <c r="DH875" i="2"/>
  <c r="I876" i="2"/>
  <c r="J876" i="2" s="1"/>
  <c r="R876" i="2"/>
  <c r="S876" i="2"/>
  <c r="U876" i="2"/>
  <c r="CW876" i="2" s="1"/>
  <c r="W876" i="2"/>
  <c r="Y876" i="2"/>
  <c r="Z876" i="2"/>
  <c r="AA876" i="2"/>
  <c r="AG876" i="2"/>
  <c r="AH876" i="2"/>
  <c r="AI876" i="2"/>
  <c r="AK876" i="2"/>
  <c r="AM876" i="2"/>
  <c r="AO876" i="2"/>
  <c r="AP876" i="2"/>
  <c r="AV876" i="2"/>
  <c r="BG876" i="2"/>
  <c r="BH876" i="2"/>
  <c r="BI876" i="2"/>
  <c r="BJ876" i="2"/>
  <c r="BK876" i="2"/>
  <c r="BL876" i="2"/>
  <c r="BM876" i="2"/>
  <c r="BN876" i="2"/>
  <c r="BO876" i="2"/>
  <c r="BP876" i="2"/>
  <c r="BQ876" i="2"/>
  <c r="CK876" i="2" s="1"/>
  <c r="CB876" i="2"/>
  <c r="CE876" i="2"/>
  <c r="CF876" i="2"/>
  <c r="CG876" i="2"/>
  <c r="CH876" i="2"/>
  <c r="CI876" i="2"/>
  <c r="CJ876" i="2"/>
  <c r="CV876" i="2"/>
  <c r="CX876" i="2"/>
  <c r="CY876" i="2"/>
  <c r="DH876" i="2"/>
  <c r="I877" i="2"/>
  <c r="J877" i="2"/>
  <c r="R877" i="2"/>
  <c r="S877" i="2"/>
  <c r="U877" i="2"/>
  <c r="W877" i="2"/>
  <c r="BL877" i="2" s="1"/>
  <c r="Y877" i="2"/>
  <c r="CF877" i="2" s="1"/>
  <c r="AG877" i="2"/>
  <c r="AI877" i="2" s="1"/>
  <c r="AH877" i="2"/>
  <c r="AK877" i="2"/>
  <c r="AM877" i="2"/>
  <c r="AO877" i="2"/>
  <c r="AP877" i="2"/>
  <c r="AV877" i="2"/>
  <c r="BG877" i="2"/>
  <c r="AA877" i="2" s="1"/>
  <c r="BH877" i="2"/>
  <c r="BI877" i="2" s="1"/>
  <c r="BK877" i="2"/>
  <c r="BO877" i="2"/>
  <c r="CB877" i="2"/>
  <c r="CE877" i="2"/>
  <c r="CH877" i="2"/>
  <c r="CI877" i="2"/>
  <c r="CV877" i="2"/>
  <c r="CY877" i="2" s="1"/>
  <c r="CW877" i="2"/>
  <c r="CX877" i="2"/>
  <c r="DH877" i="2"/>
  <c r="I878" i="2"/>
  <c r="J878" i="2" s="1"/>
  <c r="R878" i="2"/>
  <c r="S878" i="2"/>
  <c r="U878" i="2"/>
  <c r="CW878" i="2" s="1"/>
  <c r="W878" i="2"/>
  <c r="Y878" i="2"/>
  <c r="Z878" i="2"/>
  <c r="AA878" i="2"/>
  <c r="AG878" i="2"/>
  <c r="AH878" i="2"/>
  <c r="AI878" i="2"/>
  <c r="AK878" i="2"/>
  <c r="AM878" i="2"/>
  <c r="AO878" i="2"/>
  <c r="AP878" i="2"/>
  <c r="AV878" i="2"/>
  <c r="BG878" i="2"/>
  <c r="BH878" i="2"/>
  <c r="BI878" i="2"/>
  <c r="BJ878" i="2"/>
  <c r="BK878" i="2"/>
  <c r="BL878" i="2"/>
  <c r="BM878" i="2"/>
  <c r="BN878" i="2"/>
  <c r="BO878" i="2"/>
  <c r="BP878" i="2"/>
  <c r="BQ878" i="2"/>
  <c r="CK878" i="2" s="1"/>
  <c r="CB878" i="2"/>
  <c r="CE878" i="2"/>
  <c r="CF878" i="2"/>
  <c r="CG878" i="2"/>
  <c r="CH878" i="2"/>
  <c r="CI878" i="2"/>
  <c r="CJ878" i="2"/>
  <c r="CV878" i="2"/>
  <c r="CX878" i="2"/>
  <c r="CY878" i="2"/>
  <c r="DH878" i="2"/>
  <c r="I879" i="2"/>
  <c r="J879" i="2"/>
  <c r="R879" i="2"/>
  <c r="S879" i="2"/>
  <c r="U879" i="2"/>
  <c r="W879" i="2"/>
  <c r="BL879" i="2" s="1"/>
  <c r="Y879" i="2"/>
  <c r="CF879" i="2" s="1"/>
  <c r="AG879" i="2"/>
  <c r="AI879" i="2" s="1"/>
  <c r="AH879" i="2"/>
  <c r="AK879" i="2"/>
  <c r="AM879" i="2"/>
  <c r="AO879" i="2"/>
  <c r="AP879" i="2"/>
  <c r="AV879" i="2"/>
  <c r="BG879" i="2"/>
  <c r="AA879" i="2" s="1"/>
  <c r="BH879" i="2"/>
  <c r="BI879" i="2" s="1"/>
  <c r="BK879" i="2"/>
  <c r="BO879" i="2"/>
  <c r="CB879" i="2"/>
  <c r="CE879" i="2"/>
  <c r="CH879" i="2"/>
  <c r="CI879" i="2"/>
  <c r="CV879" i="2"/>
  <c r="CY879" i="2" s="1"/>
  <c r="CW879" i="2"/>
  <c r="CX879" i="2"/>
  <c r="DH879" i="2"/>
  <c r="I880" i="2"/>
  <c r="J880" i="2" s="1"/>
  <c r="R880" i="2"/>
  <c r="S880" i="2"/>
  <c r="U880" i="2"/>
  <c r="CW880" i="2" s="1"/>
  <c r="W880" i="2"/>
  <c r="Y880" i="2"/>
  <c r="Z880" i="2"/>
  <c r="AA880" i="2"/>
  <c r="AG880" i="2"/>
  <c r="AH880" i="2"/>
  <c r="AI880" i="2"/>
  <c r="AK880" i="2"/>
  <c r="AM880" i="2"/>
  <c r="AO880" i="2"/>
  <c r="AP880" i="2"/>
  <c r="AV880" i="2"/>
  <c r="BG880" i="2"/>
  <c r="BH880" i="2"/>
  <c r="BI880" i="2"/>
  <c r="BJ880" i="2"/>
  <c r="BK880" i="2"/>
  <c r="BL880" i="2"/>
  <c r="BM880" i="2"/>
  <c r="BN880" i="2"/>
  <c r="BO880" i="2"/>
  <c r="BP880" i="2"/>
  <c r="BQ880" i="2"/>
  <c r="CK880" i="2" s="1"/>
  <c r="CB880" i="2"/>
  <c r="CE880" i="2"/>
  <c r="CF880" i="2"/>
  <c r="CG880" i="2"/>
  <c r="CH880" i="2"/>
  <c r="CI880" i="2"/>
  <c r="CJ880" i="2"/>
  <c r="CV880" i="2"/>
  <c r="CX880" i="2"/>
  <c r="CY880" i="2"/>
  <c r="DH880" i="2"/>
  <c r="I881" i="2"/>
  <c r="J881" i="2"/>
  <c r="R881" i="2"/>
  <c r="S881" i="2"/>
  <c r="U881" i="2"/>
  <c r="W881" i="2"/>
  <c r="BL881" i="2" s="1"/>
  <c r="Y881" i="2"/>
  <c r="CF881" i="2" s="1"/>
  <c r="AG881" i="2"/>
  <c r="AI881" i="2" s="1"/>
  <c r="AH881" i="2"/>
  <c r="AK881" i="2"/>
  <c r="AM881" i="2"/>
  <c r="AO881" i="2"/>
  <c r="AP881" i="2"/>
  <c r="AV881" i="2"/>
  <c r="BG881" i="2"/>
  <c r="AA881" i="2" s="1"/>
  <c r="BH881" i="2"/>
  <c r="BI881" i="2" s="1"/>
  <c r="BK881" i="2"/>
  <c r="BO881" i="2"/>
  <c r="CB881" i="2"/>
  <c r="CE881" i="2"/>
  <c r="CH881" i="2"/>
  <c r="CI881" i="2"/>
  <c r="CV881" i="2"/>
  <c r="CY881" i="2" s="1"/>
  <c r="CW881" i="2"/>
  <c r="CX881" i="2"/>
  <c r="DH881" i="2"/>
  <c r="I882" i="2"/>
  <c r="J882" i="2" s="1"/>
  <c r="R882" i="2"/>
  <c r="S882" i="2"/>
  <c r="U882" i="2"/>
  <c r="CW882" i="2" s="1"/>
  <c r="W882" i="2"/>
  <c r="Y882" i="2"/>
  <c r="Z882" i="2"/>
  <c r="AA882" i="2"/>
  <c r="AG882" i="2"/>
  <c r="AH882" i="2"/>
  <c r="AI882" i="2"/>
  <c r="AK882" i="2"/>
  <c r="AM882" i="2"/>
  <c r="AO882" i="2"/>
  <c r="AP882" i="2"/>
  <c r="AV882" i="2"/>
  <c r="BG882" i="2"/>
  <c r="BH882" i="2"/>
  <c r="BI882" i="2"/>
  <c r="BJ882" i="2"/>
  <c r="BK882" i="2"/>
  <c r="BL882" i="2"/>
  <c r="BM882" i="2"/>
  <c r="BN882" i="2"/>
  <c r="BO882" i="2"/>
  <c r="BP882" i="2"/>
  <c r="BQ882" i="2"/>
  <c r="CK882" i="2" s="1"/>
  <c r="CB882" i="2"/>
  <c r="CE882" i="2"/>
  <c r="CF882" i="2"/>
  <c r="CG882" i="2"/>
  <c r="CH882" i="2"/>
  <c r="CI882" i="2"/>
  <c r="CJ882" i="2"/>
  <c r="CV882" i="2"/>
  <c r="CX882" i="2"/>
  <c r="CY882" i="2"/>
  <c r="DH882" i="2"/>
  <c r="I883" i="2"/>
  <c r="J883" i="2"/>
  <c r="R883" i="2"/>
  <c r="S883" i="2"/>
  <c r="U883" i="2"/>
  <c r="W883" i="2"/>
  <c r="BL883" i="2" s="1"/>
  <c r="Y883" i="2"/>
  <c r="CF883" i="2" s="1"/>
  <c r="AG883" i="2"/>
  <c r="AI883" i="2" s="1"/>
  <c r="AH883" i="2"/>
  <c r="AK883" i="2"/>
  <c r="AM883" i="2"/>
  <c r="AO883" i="2"/>
  <c r="AP883" i="2"/>
  <c r="AV883" i="2"/>
  <c r="BG883" i="2"/>
  <c r="AA883" i="2" s="1"/>
  <c r="BH883" i="2"/>
  <c r="BI883" i="2" s="1"/>
  <c r="BK883" i="2"/>
  <c r="BO883" i="2"/>
  <c r="CB883" i="2"/>
  <c r="CE883" i="2"/>
  <c r="CH883" i="2"/>
  <c r="CI883" i="2"/>
  <c r="CV883" i="2"/>
  <c r="CY883" i="2" s="1"/>
  <c r="CW883" i="2"/>
  <c r="CX883" i="2"/>
  <c r="DH883" i="2"/>
  <c r="M2" i="5"/>
  <c r="V2" i="5"/>
  <c r="AF2" i="5"/>
  <c r="AO2" i="5"/>
  <c r="M3" i="5"/>
  <c r="V3" i="5"/>
  <c r="AF3" i="5"/>
  <c r="AO3" i="5"/>
  <c r="M4" i="5"/>
  <c r="V4" i="5"/>
  <c r="AF4" i="5"/>
  <c r="AO4" i="5"/>
  <c r="M5" i="5"/>
  <c r="V5" i="5"/>
  <c r="AF5" i="5"/>
  <c r="AO5" i="5"/>
  <c r="M6" i="5"/>
  <c r="V6" i="5"/>
  <c r="AF6" i="5"/>
  <c r="AO6" i="5"/>
  <c r="M7" i="5"/>
  <c r="V7" i="5"/>
  <c r="AF7" i="5"/>
  <c r="AO7" i="5"/>
  <c r="M8" i="5"/>
  <c r="V8" i="5"/>
  <c r="AF8" i="5"/>
  <c r="AO8" i="5"/>
  <c r="M9" i="5"/>
  <c r="V9" i="5"/>
  <c r="AF9" i="5"/>
  <c r="AO9" i="5"/>
  <c r="M10" i="5"/>
  <c r="V10" i="5"/>
  <c r="AF10" i="5"/>
  <c r="AO10" i="5"/>
  <c r="M11" i="5"/>
  <c r="V11" i="5"/>
  <c r="AF11" i="5"/>
  <c r="AO11" i="5"/>
  <c r="M12" i="5"/>
  <c r="V12" i="5"/>
  <c r="AF12" i="5"/>
  <c r="AO12" i="5"/>
  <c r="M13" i="5"/>
  <c r="V13" i="5"/>
  <c r="AF13" i="5"/>
  <c r="AO13" i="5"/>
  <c r="M14" i="5"/>
  <c r="V14" i="5"/>
  <c r="AF14" i="5"/>
  <c r="AO14" i="5"/>
  <c r="M15" i="5"/>
  <c r="V15" i="5"/>
  <c r="AF15" i="5"/>
  <c r="AO15" i="5"/>
  <c r="M16" i="5"/>
  <c r="V16" i="5"/>
  <c r="AF16" i="5"/>
  <c r="AO16" i="5"/>
  <c r="M17" i="5"/>
  <c r="V17" i="5"/>
  <c r="AF17" i="5"/>
  <c r="AO17" i="5"/>
  <c r="M18" i="5"/>
  <c r="V18" i="5"/>
  <c r="AF18" i="5"/>
  <c r="AO18" i="5"/>
  <c r="M19" i="5"/>
  <c r="V19" i="5"/>
  <c r="AF19" i="5"/>
  <c r="AO19" i="5"/>
  <c r="M20" i="5"/>
  <c r="V20" i="5"/>
  <c r="AF20" i="5"/>
  <c r="AO20" i="5"/>
  <c r="M21" i="5"/>
  <c r="V21" i="5"/>
  <c r="AF21" i="5"/>
  <c r="AO21" i="5"/>
  <c r="M22" i="5"/>
  <c r="V22" i="5"/>
  <c r="AF22" i="5"/>
  <c r="AO22" i="5"/>
  <c r="M23" i="5"/>
  <c r="V23" i="5"/>
  <c r="AF23" i="5"/>
  <c r="AO23" i="5"/>
  <c r="M24" i="5"/>
  <c r="V24" i="5"/>
  <c r="AF24" i="5"/>
  <c r="AO24" i="5"/>
  <c r="M25" i="5"/>
  <c r="V25" i="5"/>
  <c r="AF25" i="5"/>
  <c r="AO25" i="5"/>
  <c r="M26" i="5"/>
  <c r="V26" i="5"/>
  <c r="AF26" i="5"/>
  <c r="AO26" i="5"/>
  <c r="M27" i="5"/>
  <c r="V27" i="5"/>
  <c r="AF27" i="5"/>
  <c r="AO27" i="5"/>
  <c r="M28" i="5"/>
  <c r="V28" i="5"/>
  <c r="AF28" i="5"/>
  <c r="AO28" i="5"/>
  <c r="M29" i="5"/>
  <c r="V29" i="5"/>
  <c r="AF29" i="5"/>
  <c r="AO29" i="5"/>
  <c r="M30" i="5"/>
  <c r="V30" i="5"/>
  <c r="AF30" i="5"/>
  <c r="AO30" i="5"/>
  <c r="M31" i="5"/>
  <c r="V31" i="5"/>
  <c r="AF31" i="5"/>
  <c r="AO31" i="5"/>
  <c r="M32" i="5"/>
  <c r="V32" i="5"/>
  <c r="AF32" i="5"/>
  <c r="AO32" i="5"/>
  <c r="M33" i="5"/>
  <c r="V33" i="5"/>
  <c r="AF33" i="5"/>
  <c r="AO33" i="5"/>
  <c r="M34" i="5"/>
  <c r="V34" i="5"/>
  <c r="AF34" i="5"/>
  <c r="AO34" i="5"/>
  <c r="M35" i="5"/>
  <c r="V35" i="5"/>
  <c r="AF35" i="5"/>
  <c r="AO35" i="5"/>
  <c r="M36" i="5"/>
  <c r="V36" i="5"/>
  <c r="AF36" i="5"/>
  <c r="AO36" i="5"/>
  <c r="M37" i="5"/>
  <c r="V37" i="5"/>
  <c r="AF37" i="5"/>
  <c r="AO37" i="5"/>
  <c r="M38" i="5"/>
  <c r="V38" i="5"/>
  <c r="AF38" i="5"/>
  <c r="AO38" i="5"/>
  <c r="M39" i="5"/>
  <c r="V39" i="5"/>
  <c r="AF39" i="5"/>
  <c r="AO39" i="5"/>
  <c r="M40" i="5"/>
  <c r="V40" i="5"/>
  <c r="AF40" i="5"/>
  <c r="AO40" i="5"/>
  <c r="M41" i="5"/>
  <c r="V41" i="5"/>
  <c r="AF41" i="5"/>
  <c r="AO41" i="5"/>
  <c r="M42" i="5"/>
  <c r="V42" i="5"/>
  <c r="AF42" i="5"/>
  <c r="AO42" i="5"/>
  <c r="M43" i="5"/>
  <c r="V43" i="5"/>
  <c r="AF43" i="5"/>
  <c r="AO43" i="5"/>
  <c r="M44" i="5"/>
  <c r="V44" i="5"/>
  <c r="AF44" i="5"/>
  <c r="AO44" i="5"/>
  <c r="M45" i="5"/>
  <c r="V45" i="5"/>
  <c r="AF45" i="5"/>
  <c r="AO45" i="5"/>
  <c r="M46" i="5"/>
  <c r="V46" i="5"/>
  <c r="AF46" i="5"/>
  <c r="AO46" i="5"/>
  <c r="M47" i="5"/>
  <c r="V47" i="5"/>
  <c r="AF47" i="5"/>
  <c r="AO47" i="5"/>
  <c r="M48" i="5"/>
  <c r="V48" i="5"/>
  <c r="AF48" i="5"/>
  <c r="AO48" i="5"/>
  <c r="M49" i="5"/>
  <c r="V49" i="5"/>
  <c r="AF49" i="5"/>
  <c r="AO49" i="5"/>
  <c r="M50" i="5"/>
  <c r="V50" i="5"/>
  <c r="AF50" i="5"/>
  <c r="AO50" i="5"/>
  <c r="M51" i="5"/>
  <c r="V51" i="5"/>
  <c r="AF51" i="5"/>
  <c r="AO51" i="5"/>
  <c r="M52" i="5"/>
  <c r="V52" i="5"/>
  <c r="AF52" i="5"/>
  <c r="AO52" i="5"/>
  <c r="M53" i="5"/>
  <c r="V53" i="5"/>
  <c r="AF53" i="5"/>
  <c r="AO53" i="5"/>
  <c r="M54" i="5"/>
  <c r="V54" i="5"/>
  <c r="AF54" i="5"/>
  <c r="AO54" i="5"/>
  <c r="M55" i="5"/>
  <c r="V55" i="5"/>
  <c r="AF55" i="5"/>
  <c r="AO55" i="5"/>
  <c r="M56" i="5"/>
  <c r="V56" i="5"/>
  <c r="AF56" i="5"/>
  <c r="AO56" i="5"/>
  <c r="M57" i="5"/>
  <c r="V57" i="5"/>
  <c r="AF57" i="5"/>
  <c r="AO57" i="5"/>
  <c r="M58" i="5"/>
  <c r="V58" i="5"/>
  <c r="AF58" i="5"/>
  <c r="AO58" i="5"/>
  <c r="M59" i="5"/>
  <c r="V59" i="5"/>
  <c r="AF59" i="5"/>
  <c r="AO59" i="5"/>
  <c r="M60" i="5"/>
  <c r="V60" i="5"/>
  <c r="AF60" i="5"/>
  <c r="AO60" i="5"/>
  <c r="M61" i="5"/>
  <c r="V61" i="5"/>
  <c r="AF61" i="5"/>
  <c r="AO61" i="5"/>
  <c r="M62" i="5"/>
  <c r="V62" i="5"/>
  <c r="AF62" i="5"/>
  <c r="AO62" i="5"/>
  <c r="M63" i="5"/>
  <c r="V63" i="5"/>
  <c r="AF63" i="5"/>
  <c r="AO63" i="5"/>
  <c r="M64" i="5"/>
  <c r="V64" i="5"/>
  <c r="AF64" i="5"/>
  <c r="AO64" i="5"/>
  <c r="M65" i="5"/>
  <c r="V65" i="5"/>
  <c r="AF65" i="5"/>
  <c r="AO65" i="5"/>
  <c r="M66" i="5"/>
  <c r="V66" i="5"/>
  <c r="AF66" i="5"/>
  <c r="AO66" i="5"/>
  <c r="M67" i="5"/>
  <c r="V67" i="5"/>
  <c r="AF67" i="5"/>
  <c r="AO67" i="5"/>
  <c r="M68" i="5"/>
  <c r="V68" i="5"/>
  <c r="AF68" i="5"/>
  <c r="AO68" i="5"/>
  <c r="M69" i="5"/>
  <c r="V69" i="5"/>
  <c r="AF69" i="5"/>
  <c r="AO69" i="5"/>
  <c r="M70" i="5"/>
  <c r="V70" i="5"/>
  <c r="AF70" i="5"/>
  <c r="AO70" i="5"/>
  <c r="M71" i="5"/>
  <c r="V71" i="5"/>
  <c r="AF71" i="5"/>
  <c r="AO71" i="5"/>
  <c r="M72" i="5"/>
  <c r="V72" i="5"/>
  <c r="AF72" i="5"/>
  <c r="AO72" i="5"/>
  <c r="M73" i="5"/>
  <c r="V73" i="5"/>
  <c r="AF73" i="5"/>
  <c r="AO73" i="5"/>
  <c r="M74" i="5"/>
  <c r="V74" i="5"/>
  <c r="AF74" i="5"/>
  <c r="AO74" i="5"/>
  <c r="M75" i="5"/>
  <c r="V75" i="5"/>
  <c r="AF75" i="5"/>
  <c r="AO75" i="5"/>
  <c r="M76" i="5"/>
  <c r="V76" i="5"/>
  <c r="AF76" i="5"/>
  <c r="AO76" i="5"/>
  <c r="M77" i="5"/>
  <c r="V77" i="5"/>
  <c r="AF77" i="5"/>
  <c r="AO77" i="5"/>
  <c r="M78" i="5"/>
  <c r="V78" i="5"/>
  <c r="AF78" i="5"/>
  <c r="AO78" i="5"/>
  <c r="M79" i="5"/>
  <c r="V79" i="5"/>
  <c r="AF79" i="5"/>
  <c r="AO79" i="5"/>
  <c r="M80" i="5"/>
  <c r="V80" i="5"/>
  <c r="AF80" i="5"/>
  <c r="AO80" i="5"/>
  <c r="M81" i="5"/>
  <c r="V81" i="5"/>
  <c r="AF81" i="5"/>
  <c r="AO81" i="5"/>
  <c r="M82" i="5"/>
  <c r="V82" i="5"/>
  <c r="AF82" i="5"/>
  <c r="AO82" i="5"/>
  <c r="M83" i="5"/>
  <c r="V83" i="5"/>
  <c r="AF83" i="5"/>
  <c r="AO83" i="5"/>
  <c r="M84" i="5"/>
  <c r="V84" i="5"/>
  <c r="AF84" i="5"/>
  <c r="AO84" i="5"/>
  <c r="M85" i="5"/>
  <c r="V85" i="5"/>
  <c r="AF85" i="5"/>
  <c r="AO85" i="5"/>
  <c r="M86" i="5"/>
  <c r="V86" i="5"/>
  <c r="AF86" i="5"/>
  <c r="AO86" i="5"/>
  <c r="M87" i="5"/>
  <c r="V87" i="5"/>
  <c r="AF87" i="5"/>
  <c r="AO87" i="5"/>
  <c r="M88" i="5"/>
  <c r="V88" i="5"/>
  <c r="AF88" i="5"/>
  <c r="AO88" i="5"/>
  <c r="M89" i="5"/>
  <c r="V89" i="5"/>
  <c r="AF89" i="5"/>
  <c r="AO89" i="5"/>
  <c r="M90" i="5"/>
  <c r="V90" i="5"/>
  <c r="AF90" i="5"/>
  <c r="AO90" i="5"/>
  <c r="M91" i="5"/>
  <c r="V91" i="5"/>
  <c r="AF91" i="5"/>
  <c r="AO91" i="5"/>
  <c r="M92" i="5"/>
  <c r="V92" i="5"/>
  <c r="AF92" i="5"/>
  <c r="AO92" i="5"/>
  <c r="M93" i="5"/>
  <c r="V93" i="5"/>
  <c r="AF93" i="5"/>
  <c r="AO93" i="5"/>
  <c r="M94" i="5"/>
  <c r="V94" i="5"/>
  <c r="AF94" i="5"/>
  <c r="AO94" i="5"/>
  <c r="M95" i="5"/>
  <c r="V95" i="5"/>
  <c r="AF95" i="5"/>
  <c r="AO95" i="5"/>
  <c r="M96" i="5"/>
  <c r="V96" i="5"/>
  <c r="AF96" i="5"/>
  <c r="AO96" i="5"/>
  <c r="M97" i="5"/>
  <c r="V97" i="5"/>
  <c r="AF97" i="5"/>
  <c r="AO97" i="5"/>
  <c r="M98" i="5"/>
  <c r="V98" i="5"/>
  <c r="AF98" i="5"/>
  <c r="AO98" i="5"/>
  <c r="M99" i="5"/>
  <c r="V99" i="5"/>
  <c r="AF99" i="5"/>
  <c r="AO99" i="5"/>
  <c r="M100" i="5"/>
  <c r="V100" i="5"/>
  <c r="AF100" i="5"/>
  <c r="AO100" i="5"/>
  <c r="M101" i="5"/>
  <c r="V101" i="5"/>
  <c r="AF101" i="5"/>
  <c r="AO101" i="5"/>
  <c r="M102" i="5"/>
  <c r="V102" i="5"/>
  <c r="AF102" i="5"/>
  <c r="AO102" i="5"/>
  <c r="M103" i="5"/>
  <c r="V103" i="5"/>
  <c r="AF103" i="5"/>
  <c r="AO103" i="5"/>
  <c r="M104" i="5"/>
  <c r="V104" i="5"/>
  <c r="AF104" i="5"/>
  <c r="AO104" i="5"/>
  <c r="M105" i="5"/>
  <c r="V105" i="5"/>
  <c r="AF105" i="5"/>
  <c r="AO105" i="5"/>
  <c r="M106" i="5"/>
  <c r="V106" i="5"/>
  <c r="AF106" i="5"/>
  <c r="AO106" i="5"/>
  <c r="M107" i="5"/>
  <c r="V107" i="5"/>
  <c r="AF107" i="5"/>
  <c r="AO107" i="5"/>
  <c r="M108" i="5"/>
  <c r="V108" i="5"/>
  <c r="AF108" i="5"/>
  <c r="AO108" i="5"/>
  <c r="M109" i="5"/>
  <c r="V109" i="5"/>
  <c r="AF109" i="5"/>
  <c r="AO109" i="5"/>
  <c r="M110" i="5"/>
  <c r="V110" i="5"/>
  <c r="AF110" i="5"/>
  <c r="AO110" i="5"/>
  <c r="M111" i="5"/>
  <c r="V111" i="5"/>
  <c r="AF111" i="5"/>
  <c r="AO111" i="5"/>
  <c r="M112" i="5"/>
  <c r="V112" i="5"/>
  <c r="AF112" i="5"/>
  <c r="AO112" i="5"/>
  <c r="M113" i="5"/>
  <c r="V113" i="5"/>
  <c r="AF113" i="5"/>
  <c r="AO113" i="5"/>
  <c r="M114" i="5"/>
  <c r="V114" i="5"/>
  <c r="AF114" i="5"/>
  <c r="AO114" i="5"/>
  <c r="M115" i="5"/>
  <c r="V115" i="5"/>
  <c r="AF115" i="5"/>
  <c r="AO115" i="5"/>
  <c r="M116" i="5"/>
  <c r="V116" i="5"/>
  <c r="AF116" i="5"/>
  <c r="AO116" i="5"/>
  <c r="M117" i="5"/>
  <c r="V117" i="5"/>
  <c r="AF117" i="5"/>
  <c r="AO117" i="5"/>
  <c r="M118" i="5"/>
  <c r="V118" i="5"/>
  <c r="AF118" i="5"/>
  <c r="AO118" i="5"/>
  <c r="M119" i="5"/>
  <c r="V119" i="5"/>
  <c r="AF119" i="5"/>
  <c r="AO119" i="5"/>
  <c r="M120" i="5"/>
  <c r="V120" i="5"/>
  <c r="AF120" i="5"/>
  <c r="AO120" i="5"/>
  <c r="M121" i="5"/>
  <c r="V121" i="5"/>
  <c r="AF121" i="5"/>
  <c r="AO121" i="5"/>
  <c r="M122" i="5"/>
  <c r="V122" i="5"/>
  <c r="AF122" i="5"/>
  <c r="AO122" i="5"/>
  <c r="M123" i="5"/>
  <c r="V123" i="5"/>
  <c r="AF123" i="5"/>
  <c r="AO123" i="5"/>
  <c r="M124" i="5"/>
  <c r="V124" i="5"/>
  <c r="AF124" i="5"/>
  <c r="AO124" i="5"/>
  <c r="M125" i="5"/>
  <c r="V125" i="5"/>
  <c r="AF125" i="5"/>
  <c r="AO125" i="5"/>
  <c r="M126" i="5"/>
  <c r="V126" i="5"/>
  <c r="AF126" i="5"/>
  <c r="AO126" i="5"/>
  <c r="M127" i="5"/>
  <c r="V127" i="5"/>
  <c r="AF127" i="5"/>
  <c r="AO127" i="5"/>
  <c r="M128" i="5"/>
  <c r="V128" i="5"/>
  <c r="AF128" i="5"/>
  <c r="AO128" i="5"/>
  <c r="M129" i="5"/>
  <c r="V129" i="5"/>
  <c r="AF129" i="5"/>
  <c r="AO129" i="5"/>
  <c r="M130" i="5"/>
  <c r="V130" i="5"/>
  <c r="AF130" i="5"/>
  <c r="AO130" i="5"/>
  <c r="M131" i="5"/>
  <c r="V131" i="5"/>
  <c r="AF131" i="5"/>
  <c r="AO131" i="5"/>
  <c r="M132" i="5"/>
  <c r="V132" i="5"/>
  <c r="AF132" i="5"/>
  <c r="AO132" i="5"/>
  <c r="M133" i="5"/>
  <c r="V133" i="5"/>
  <c r="AF133" i="5"/>
  <c r="AO133" i="5"/>
  <c r="M134" i="5"/>
  <c r="V134" i="5"/>
  <c r="AF134" i="5"/>
  <c r="AO134" i="5"/>
  <c r="M135" i="5"/>
  <c r="V135" i="5"/>
  <c r="AF135" i="5"/>
  <c r="AO135" i="5"/>
  <c r="M136" i="5"/>
  <c r="V136" i="5"/>
  <c r="AF136" i="5"/>
  <c r="AO136" i="5"/>
  <c r="M137" i="5"/>
  <c r="V137" i="5"/>
  <c r="AF137" i="5"/>
  <c r="AO137" i="5"/>
  <c r="M138" i="5"/>
  <c r="V138" i="5"/>
  <c r="AF138" i="5"/>
  <c r="AO138" i="5"/>
  <c r="M139" i="5"/>
  <c r="V139" i="5"/>
  <c r="AF139" i="5"/>
  <c r="AO139" i="5"/>
  <c r="M140" i="5"/>
  <c r="V140" i="5"/>
  <c r="AF140" i="5"/>
  <c r="AO140" i="5"/>
  <c r="M141" i="5"/>
  <c r="V141" i="5"/>
  <c r="AF141" i="5"/>
  <c r="AO141" i="5"/>
  <c r="M142" i="5"/>
  <c r="V142" i="5"/>
  <c r="AF142" i="5"/>
  <c r="AO142" i="5"/>
  <c r="M143" i="5"/>
  <c r="V143" i="5"/>
  <c r="AF143" i="5"/>
  <c r="AO143" i="5"/>
  <c r="M144" i="5"/>
  <c r="V144" i="5"/>
  <c r="AF144" i="5"/>
  <c r="AO144" i="5"/>
  <c r="M145" i="5"/>
  <c r="V145" i="5"/>
  <c r="AF145" i="5"/>
  <c r="AO145" i="5"/>
  <c r="M146" i="5"/>
  <c r="V146" i="5"/>
  <c r="AF146" i="5"/>
  <c r="AO146" i="5"/>
  <c r="M147" i="5"/>
  <c r="V147" i="5"/>
  <c r="AF147" i="5"/>
  <c r="AO147" i="5"/>
  <c r="M148" i="5"/>
  <c r="V148" i="5"/>
  <c r="AF148" i="5"/>
  <c r="AO148" i="5"/>
  <c r="M149" i="5"/>
  <c r="V149" i="5"/>
  <c r="AF149" i="5"/>
  <c r="AO149" i="5"/>
  <c r="M150" i="5"/>
  <c r="V150" i="5"/>
  <c r="AF150" i="5"/>
  <c r="AO150" i="5"/>
  <c r="M151" i="5"/>
  <c r="V151" i="5"/>
  <c r="AF151" i="5"/>
  <c r="AO151" i="5"/>
  <c r="M152" i="5"/>
  <c r="V152" i="5"/>
  <c r="AF152" i="5"/>
  <c r="AO152" i="5"/>
  <c r="M153" i="5"/>
  <c r="V153" i="5"/>
  <c r="AF153" i="5"/>
  <c r="AO153" i="5"/>
  <c r="M154" i="5"/>
  <c r="V154" i="5"/>
  <c r="AF154" i="5"/>
  <c r="AO154" i="5"/>
  <c r="M155" i="5"/>
  <c r="V155" i="5"/>
  <c r="AF155" i="5"/>
  <c r="AO155" i="5"/>
  <c r="M156" i="5"/>
  <c r="V156" i="5"/>
  <c r="AF156" i="5"/>
  <c r="AO156" i="5"/>
  <c r="M157" i="5"/>
  <c r="V157" i="5"/>
  <c r="AF157" i="5"/>
  <c r="AO157" i="5"/>
  <c r="M158" i="5"/>
  <c r="V158" i="5"/>
  <c r="AF158" i="5"/>
  <c r="AO158" i="5"/>
  <c r="M159" i="5"/>
  <c r="V159" i="5"/>
  <c r="AF159" i="5"/>
  <c r="AO159" i="5"/>
  <c r="M160" i="5"/>
  <c r="V160" i="5"/>
  <c r="AF160" i="5"/>
  <c r="AO160" i="5"/>
  <c r="M161" i="5"/>
  <c r="V161" i="5"/>
  <c r="AF161" i="5"/>
  <c r="AO161" i="5"/>
  <c r="M162" i="5"/>
  <c r="V162" i="5"/>
  <c r="AF162" i="5"/>
  <c r="AO162" i="5"/>
  <c r="M163" i="5"/>
  <c r="V163" i="5"/>
  <c r="AF163" i="5"/>
  <c r="AO163" i="5"/>
  <c r="M164" i="5"/>
  <c r="V164" i="5"/>
  <c r="AF164" i="5"/>
  <c r="AO164" i="5"/>
  <c r="M165" i="5"/>
  <c r="V165" i="5"/>
  <c r="AF165" i="5"/>
  <c r="AO165" i="5"/>
  <c r="M166" i="5"/>
  <c r="V166" i="5"/>
  <c r="AF166" i="5"/>
  <c r="AO166" i="5"/>
  <c r="M167" i="5"/>
  <c r="V167" i="5"/>
  <c r="AF167" i="5"/>
  <c r="AO167" i="5"/>
  <c r="M168" i="5"/>
  <c r="V168" i="5"/>
  <c r="AF168" i="5"/>
  <c r="AO168" i="5"/>
  <c r="M169" i="5"/>
  <c r="V169" i="5"/>
  <c r="AF169" i="5"/>
  <c r="AO169" i="5"/>
  <c r="M170" i="5"/>
  <c r="V170" i="5"/>
  <c r="AF170" i="5"/>
  <c r="AO170" i="5"/>
  <c r="M171" i="5"/>
  <c r="V171" i="5"/>
  <c r="AF171" i="5"/>
  <c r="AO171" i="5"/>
  <c r="M172" i="5"/>
  <c r="V172" i="5"/>
  <c r="AF172" i="5"/>
  <c r="AO172" i="5"/>
  <c r="M173" i="5"/>
  <c r="V173" i="5"/>
  <c r="AF173" i="5"/>
  <c r="AO173" i="5"/>
  <c r="M174" i="5"/>
  <c r="V174" i="5"/>
  <c r="AF174" i="5"/>
  <c r="AO174" i="5"/>
  <c r="M175" i="5"/>
  <c r="V175" i="5"/>
  <c r="AF175" i="5"/>
  <c r="AO175" i="5"/>
  <c r="M176" i="5"/>
  <c r="V176" i="5"/>
  <c r="AF176" i="5"/>
  <c r="AO176" i="5"/>
  <c r="M177" i="5"/>
  <c r="V177" i="5"/>
  <c r="AF177" i="5"/>
  <c r="AO177" i="5"/>
  <c r="M178" i="5"/>
  <c r="V178" i="5"/>
  <c r="AF178" i="5"/>
  <c r="AO178" i="5"/>
  <c r="M179" i="5"/>
  <c r="V179" i="5"/>
  <c r="AF179" i="5"/>
  <c r="AO179" i="5"/>
  <c r="M180" i="5"/>
  <c r="V180" i="5"/>
  <c r="AF180" i="5"/>
  <c r="AO180" i="5"/>
  <c r="M181" i="5"/>
  <c r="V181" i="5"/>
  <c r="AF181" i="5"/>
  <c r="AO181" i="5"/>
  <c r="M182" i="5"/>
  <c r="V182" i="5"/>
  <c r="AF182" i="5"/>
  <c r="AO182" i="5"/>
  <c r="M183" i="5"/>
  <c r="V183" i="5"/>
  <c r="AF183" i="5"/>
  <c r="AO183" i="5"/>
  <c r="M184" i="5"/>
  <c r="V184" i="5"/>
  <c r="AF184" i="5"/>
  <c r="AO184" i="5"/>
  <c r="M185" i="5"/>
  <c r="V185" i="5"/>
  <c r="AF185" i="5"/>
  <c r="AO185" i="5"/>
  <c r="M186" i="5"/>
  <c r="V186" i="5"/>
  <c r="AF186" i="5"/>
  <c r="AO186" i="5"/>
  <c r="M187" i="5"/>
  <c r="V187" i="5"/>
  <c r="AF187" i="5"/>
  <c r="AO187" i="5"/>
  <c r="M188" i="5"/>
  <c r="V188" i="5"/>
  <c r="AF188" i="5"/>
  <c r="AO188" i="5"/>
  <c r="M189" i="5"/>
  <c r="V189" i="5"/>
  <c r="AF189" i="5"/>
  <c r="AO189" i="5"/>
  <c r="M190" i="5"/>
  <c r="V190" i="5"/>
  <c r="AF190" i="5"/>
  <c r="AO190" i="5"/>
  <c r="M191" i="5"/>
  <c r="V191" i="5"/>
  <c r="AF191" i="5"/>
  <c r="AO191" i="5"/>
  <c r="M192" i="5"/>
  <c r="V192" i="5"/>
  <c r="AF192" i="5"/>
  <c r="AO192" i="5"/>
  <c r="M193" i="5"/>
  <c r="V193" i="5"/>
  <c r="AF193" i="5"/>
  <c r="AO193" i="5"/>
  <c r="M194" i="5"/>
  <c r="V194" i="5"/>
  <c r="AF194" i="5"/>
  <c r="AO194" i="5"/>
  <c r="M195" i="5"/>
  <c r="V195" i="5"/>
  <c r="AF195" i="5"/>
  <c r="AO195" i="5"/>
  <c r="M196" i="5"/>
  <c r="V196" i="5"/>
  <c r="AF196" i="5"/>
  <c r="AO196" i="5"/>
  <c r="M197" i="5"/>
  <c r="V197" i="5"/>
  <c r="AF197" i="5"/>
  <c r="AO197" i="5"/>
  <c r="M198" i="5"/>
  <c r="V198" i="5"/>
  <c r="AF198" i="5"/>
  <c r="AO198" i="5"/>
  <c r="M199" i="5"/>
  <c r="V199" i="5"/>
  <c r="AF199" i="5"/>
  <c r="AO199" i="5"/>
  <c r="M200" i="5"/>
  <c r="V200" i="5"/>
  <c r="AF200" i="5"/>
  <c r="AO200" i="5"/>
  <c r="M201" i="5"/>
  <c r="V201" i="5"/>
  <c r="AF201" i="5"/>
  <c r="AO201" i="5"/>
  <c r="M202" i="5"/>
  <c r="V202" i="5"/>
  <c r="AF202" i="5"/>
  <c r="AO202" i="5"/>
  <c r="M203" i="5"/>
  <c r="V203" i="5"/>
  <c r="AF203" i="5"/>
  <c r="AO203" i="5"/>
  <c r="M204" i="5"/>
  <c r="V204" i="5"/>
  <c r="AF204" i="5"/>
  <c r="AO204" i="5"/>
  <c r="M205" i="5"/>
  <c r="V205" i="5"/>
  <c r="AF205" i="5"/>
  <c r="AO205" i="5"/>
  <c r="M206" i="5"/>
  <c r="V206" i="5"/>
  <c r="AF206" i="5"/>
  <c r="AO206" i="5"/>
  <c r="M207" i="5"/>
  <c r="V207" i="5"/>
  <c r="AF207" i="5"/>
  <c r="AO207" i="5"/>
  <c r="M208" i="5"/>
  <c r="V208" i="5"/>
  <c r="AF208" i="5"/>
  <c r="AO208" i="5"/>
  <c r="M209" i="5"/>
  <c r="V209" i="5"/>
  <c r="AF209" i="5"/>
  <c r="AO209" i="5"/>
  <c r="M210" i="5"/>
  <c r="V210" i="5"/>
  <c r="AF210" i="5"/>
  <c r="AO210" i="5"/>
  <c r="M211" i="5"/>
  <c r="V211" i="5"/>
  <c r="AF211" i="5"/>
  <c r="AO211" i="5"/>
  <c r="M212" i="5"/>
  <c r="V212" i="5"/>
  <c r="AF212" i="5"/>
  <c r="AO212" i="5"/>
  <c r="M213" i="5"/>
  <c r="V213" i="5"/>
  <c r="AF213" i="5"/>
  <c r="AO213" i="5"/>
  <c r="M214" i="5"/>
  <c r="V214" i="5"/>
  <c r="AF214" i="5"/>
  <c r="AO214" i="5"/>
  <c r="M215" i="5"/>
  <c r="V215" i="5"/>
  <c r="AF215" i="5"/>
  <c r="AO215" i="5"/>
  <c r="M216" i="5"/>
  <c r="V216" i="5"/>
  <c r="AF216" i="5"/>
  <c r="AO216" i="5"/>
  <c r="M217" i="5"/>
  <c r="V217" i="5"/>
  <c r="AF217" i="5"/>
  <c r="AO217" i="5"/>
  <c r="M218" i="5"/>
  <c r="V218" i="5"/>
  <c r="AF218" i="5"/>
  <c r="AO218" i="5"/>
  <c r="M219" i="5"/>
  <c r="V219" i="5"/>
  <c r="AF219" i="5"/>
  <c r="AO219" i="5"/>
  <c r="M220" i="5"/>
  <c r="V220" i="5"/>
  <c r="AF220" i="5"/>
  <c r="AO220" i="5"/>
  <c r="M221" i="5"/>
  <c r="V221" i="5"/>
  <c r="AF221" i="5"/>
  <c r="AO221" i="5"/>
  <c r="M222" i="5"/>
  <c r="V222" i="5"/>
  <c r="AF222" i="5"/>
  <c r="AO222" i="5"/>
  <c r="M223" i="5"/>
  <c r="V223" i="5"/>
  <c r="AF223" i="5"/>
  <c r="AO223" i="5"/>
  <c r="M224" i="5"/>
  <c r="V224" i="5"/>
  <c r="AF224" i="5"/>
  <c r="AO224" i="5"/>
  <c r="M225" i="5"/>
  <c r="V225" i="5"/>
  <c r="AF225" i="5"/>
  <c r="AO225" i="5"/>
  <c r="M226" i="5"/>
  <c r="V226" i="5"/>
  <c r="AF226" i="5"/>
  <c r="AO226" i="5"/>
  <c r="M227" i="5"/>
  <c r="V227" i="5"/>
  <c r="AF227" i="5"/>
  <c r="AO227" i="5"/>
  <c r="M228" i="5"/>
  <c r="V228" i="5"/>
  <c r="AF228" i="5"/>
  <c r="AO228" i="5"/>
  <c r="M229" i="5"/>
  <c r="V229" i="5"/>
  <c r="AF229" i="5"/>
  <c r="AO229" i="5"/>
  <c r="M230" i="5"/>
  <c r="V230" i="5"/>
  <c r="AF230" i="5"/>
  <c r="AO230" i="5"/>
  <c r="M231" i="5"/>
  <c r="V231" i="5"/>
  <c r="AF231" i="5"/>
  <c r="AO231" i="5"/>
  <c r="M232" i="5"/>
  <c r="V232" i="5"/>
  <c r="AF232" i="5"/>
  <c r="AO232" i="5"/>
  <c r="M233" i="5"/>
  <c r="V233" i="5"/>
  <c r="AF233" i="5"/>
  <c r="AO233" i="5"/>
  <c r="M234" i="5"/>
  <c r="V234" i="5"/>
  <c r="AF234" i="5"/>
  <c r="AO234" i="5"/>
  <c r="M235" i="5"/>
  <c r="V235" i="5"/>
  <c r="AF235" i="5"/>
  <c r="AO235" i="5"/>
  <c r="M236" i="5"/>
  <c r="V236" i="5"/>
  <c r="AF236" i="5"/>
  <c r="AO236" i="5"/>
  <c r="M237" i="5"/>
  <c r="V237" i="5"/>
  <c r="AF237" i="5"/>
  <c r="AO237" i="5"/>
  <c r="M238" i="5"/>
  <c r="V238" i="5"/>
  <c r="AF238" i="5"/>
  <c r="AO238" i="5"/>
  <c r="M239" i="5"/>
  <c r="V239" i="5"/>
  <c r="AF239" i="5"/>
  <c r="AO239" i="5"/>
  <c r="M240" i="5"/>
  <c r="V240" i="5"/>
  <c r="AF240" i="5"/>
  <c r="AO240" i="5"/>
  <c r="M241" i="5"/>
  <c r="V241" i="5"/>
  <c r="AF241" i="5"/>
  <c r="AO241" i="5"/>
  <c r="M242" i="5"/>
  <c r="V242" i="5"/>
  <c r="AF242" i="5"/>
  <c r="AO242" i="5"/>
  <c r="M243" i="5"/>
  <c r="V243" i="5"/>
  <c r="AF243" i="5"/>
  <c r="AO243" i="5"/>
  <c r="M244" i="5"/>
  <c r="V244" i="5"/>
  <c r="AF244" i="5"/>
  <c r="AO244" i="5"/>
  <c r="M245" i="5"/>
  <c r="V245" i="5"/>
  <c r="AF245" i="5"/>
  <c r="AO245" i="5"/>
  <c r="M246" i="5"/>
  <c r="V246" i="5"/>
  <c r="AF246" i="5"/>
  <c r="AO246" i="5"/>
  <c r="M247" i="5"/>
  <c r="V247" i="5"/>
  <c r="AF247" i="5"/>
  <c r="AO247" i="5"/>
  <c r="M248" i="5"/>
  <c r="V248" i="5"/>
  <c r="AF248" i="5"/>
  <c r="AO248" i="5"/>
  <c r="M249" i="5"/>
  <c r="V249" i="5"/>
  <c r="AF249" i="5"/>
  <c r="AO249" i="5"/>
  <c r="M250" i="5"/>
  <c r="V250" i="5"/>
  <c r="AF250" i="5"/>
  <c r="AO250" i="5"/>
  <c r="M251" i="5"/>
  <c r="V251" i="5"/>
  <c r="AF251" i="5"/>
  <c r="AO251" i="5"/>
  <c r="M252" i="5"/>
  <c r="V252" i="5"/>
  <c r="AF252" i="5"/>
  <c r="AO252" i="5"/>
  <c r="M253" i="5"/>
  <c r="V253" i="5"/>
  <c r="AF253" i="5"/>
  <c r="AO253" i="5"/>
  <c r="M254" i="5"/>
  <c r="V254" i="5"/>
  <c r="AF254" i="5"/>
  <c r="AO254" i="5"/>
  <c r="M255" i="5"/>
  <c r="V255" i="5"/>
  <c r="AF255" i="5"/>
  <c r="AO255" i="5"/>
  <c r="M256" i="5"/>
  <c r="V256" i="5"/>
  <c r="AF256" i="5"/>
  <c r="AO256" i="5"/>
  <c r="M257" i="5"/>
  <c r="V257" i="5"/>
  <c r="AF257" i="5"/>
  <c r="AO257" i="5"/>
  <c r="M258" i="5"/>
  <c r="V258" i="5"/>
  <c r="AF258" i="5"/>
  <c r="AO258" i="5"/>
  <c r="M259" i="5"/>
  <c r="V259" i="5"/>
  <c r="AF259" i="5"/>
  <c r="AO259" i="5"/>
  <c r="M260" i="5"/>
  <c r="V260" i="5"/>
  <c r="AF260" i="5"/>
  <c r="AO260" i="5"/>
  <c r="M261" i="5"/>
  <c r="V261" i="5"/>
  <c r="AF261" i="5"/>
  <c r="AO261" i="5"/>
  <c r="M262" i="5"/>
  <c r="V262" i="5"/>
  <c r="AF262" i="5"/>
  <c r="AO262" i="5"/>
  <c r="M263" i="5"/>
  <c r="V263" i="5"/>
  <c r="AF263" i="5"/>
  <c r="AO263" i="5"/>
  <c r="M264" i="5"/>
  <c r="V264" i="5"/>
  <c r="AF264" i="5"/>
  <c r="AO264" i="5"/>
  <c r="M265" i="5"/>
  <c r="V265" i="5"/>
  <c r="AF265" i="5"/>
  <c r="AO265" i="5"/>
  <c r="M266" i="5"/>
  <c r="V266" i="5"/>
  <c r="AF266" i="5"/>
  <c r="AO266" i="5"/>
  <c r="M267" i="5"/>
  <c r="V267" i="5"/>
  <c r="AF267" i="5"/>
  <c r="AO267" i="5"/>
  <c r="M268" i="5"/>
  <c r="V268" i="5"/>
  <c r="AF268" i="5"/>
  <c r="AO268" i="5"/>
  <c r="M269" i="5"/>
  <c r="V269" i="5"/>
  <c r="AF269" i="5"/>
  <c r="AO269" i="5"/>
  <c r="M270" i="5"/>
  <c r="V270" i="5"/>
  <c r="AF270" i="5"/>
  <c r="AO270" i="5"/>
  <c r="M271" i="5"/>
  <c r="V271" i="5"/>
  <c r="AF271" i="5"/>
  <c r="AO271" i="5"/>
  <c r="M272" i="5"/>
  <c r="V272" i="5"/>
  <c r="AF272" i="5"/>
  <c r="AO272" i="5"/>
  <c r="M273" i="5"/>
  <c r="V273" i="5"/>
  <c r="AF273" i="5"/>
  <c r="AO273" i="5"/>
  <c r="M274" i="5"/>
  <c r="V274" i="5"/>
  <c r="AF274" i="5"/>
  <c r="AO274" i="5"/>
  <c r="M275" i="5"/>
  <c r="V275" i="5"/>
  <c r="AF275" i="5"/>
  <c r="AO275" i="5"/>
  <c r="M276" i="5"/>
  <c r="V276" i="5"/>
  <c r="AF276" i="5"/>
  <c r="AO276" i="5"/>
  <c r="M277" i="5"/>
  <c r="V277" i="5"/>
  <c r="AF277" i="5"/>
  <c r="AO277" i="5"/>
  <c r="M278" i="5"/>
  <c r="V278" i="5"/>
  <c r="AF278" i="5"/>
  <c r="AO278" i="5"/>
  <c r="M279" i="5"/>
  <c r="V279" i="5"/>
  <c r="AF279" i="5"/>
  <c r="AO279" i="5"/>
  <c r="M280" i="5"/>
  <c r="V280" i="5"/>
  <c r="AF280" i="5"/>
  <c r="AO280" i="5"/>
  <c r="M281" i="5"/>
  <c r="V281" i="5"/>
  <c r="AF281" i="5"/>
  <c r="AO281" i="5"/>
  <c r="M282" i="5"/>
  <c r="V282" i="5"/>
  <c r="AF282" i="5"/>
  <c r="AO282" i="5"/>
  <c r="M283" i="5"/>
  <c r="V283" i="5"/>
  <c r="AF283" i="5"/>
  <c r="AO283" i="5"/>
  <c r="M284" i="5"/>
  <c r="V284" i="5"/>
  <c r="AF284" i="5"/>
  <c r="AO284" i="5"/>
  <c r="M285" i="5"/>
  <c r="V285" i="5"/>
  <c r="AF285" i="5"/>
  <c r="AO285" i="5"/>
  <c r="M286" i="5"/>
  <c r="V286" i="5"/>
  <c r="AF286" i="5"/>
  <c r="AO286" i="5"/>
  <c r="M287" i="5"/>
  <c r="V287" i="5"/>
  <c r="AF287" i="5"/>
  <c r="AO287" i="5"/>
  <c r="M288" i="5"/>
  <c r="V288" i="5"/>
  <c r="AF288" i="5"/>
  <c r="AO288" i="5"/>
  <c r="M289" i="5"/>
  <c r="V289" i="5"/>
  <c r="AF289" i="5"/>
  <c r="AO289" i="5"/>
  <c r="M290" i="5"/>
  <c r="V290" i="5"/>
  <c r="AF290" i="5"/>
  <c r="AO290" i="5"/>
  <c r="M291" i="5"/>
  <c r="V291" i="5"/>
  <c r="AF291" i="5"/>
  <c r="AO291" i="5"/>
  <c r="M292" i="5"/>
  <c r="V292" i="5"/>
  <c r="AF292" i="5"/>
  <c r="AO292" i="5"/>
  <c r="M293" i="5"/>
  <c r="V293" i="5"/>
  <c r="AF293" i="5"/>
  <c r="AO293" i="5"/>
  <c r="M294" i="5"/>
  <c r="V294" i="5"/>
  <c r="AF294" i="5"/>
  <c r="AO294" i="5"/>
  <c r="M295" i="5"/>
  <c r="V295" i="5"/>
  <c r="AF295" i="5"/>
  <c r="AO295" i="5"/>
  <c r="M296" i="5"/>
  <c r="V296" i="5"/>
  <c r="AF296" i="5"/>
  <c r="AO296" i="5"/>
  <c r="M297" i="5"/>
  <c r="V297" i="5"/>
  <c r="AF297" i="5"/>
  <c r="AO297" i="5"/>
  <c r="M298" i="5"/>
  <c r="V298" i="5"/>
  <c r="AF298" i="5"/>
  <c r="AO298" i="5"/>
  <c r="M299" i="5"/>
  <c r="V299" i="5"/>
  <c r="AF299" i="5"/>
  <c r="AO299" i="5"/>
  <c r="M300" i="5"/>
  <c r="V300" i="5"/>
  <c r="AF300" i="5"/>
  <c r="AO300" i="5"/>
  <c r="M301" i="5"/>
  <c r="V301" i="5"/>
  <c r="AF301" i="5"/>
  <c r="AO301" i="5"/>
  <c r="M302" i="5"/>
  <c r="V302" i="5"/>
  <c r="AF302" i="5"/>
  <c r="AO302" i="5"/>
  <c r="M303" i="5"/>
  <c r="V303" i="5"/>
  <c r="AF303" i="5"/>
  <c r="AO303" i="5"/>
  <c r="M304" i="5"/>
  <c r="V304" i="5"/>
  <c r="AF304" i="5"/>
  <c r="AO304" i="5"/>
  <c r="M305" i="5"/>
  <c r="V305" i="5"/>
  <c r="AF305" i="5"/>
  <c r="AO305" i="5"/>
  <c r="M306" i="5"/>
  <c r="V306" i="5"/>
  <c r="AF306" i="5"/>
  <c r="AO306" i="5"/>
  <c r="M307" i="5"/>
  <c r="V307" i="5"/>
  <c r="AF307" i="5"/>
  <c r="AO307" i="5"/>
  <c r="M308" i="5"/>
  <c r="V308" i="5"/>
  <c r="AF308" i="5"/>
  <c r="AO308" i="5"/>
  <c r="M309" i="5"/>
  <c r="V309" i="5"/>
  <c r="AF309" i="5"/>
  <c r="AO309" i="5"/>
  <c r="M310" i="5"/>
  <c r="V310" i="5"/>
  <c r="AF310" i="5"/>
  <c r="AO310" i="5"/>
  <c r="M311" i="5"/>
  <c r="V311" i="5"/>
  <c r="AF311" i="5"/>
  <c r="AO311" i="5"/>
  <c r="M312" i="5"/>
  <c r="V312" i="5"/>
  <c r="AF312" i="5"/>
  <c r="AO312" i="5"/>
  <c r="M313" i="5"/>
  <c r="V313" i="5"/>
  <c r="AF313" i="5"/>
  <c r="AO313" i="5"/>
  <c r="M314" i="5"/>
  <c r="V314" i="5"/>
  <c r="AF314" i="5"/>
  <c r="AO314" i="5"/>
  <c r="M315" i="5"/>
  <c r="V315" i="5"/>
  <c r="AF315" i="5"/>
  <c r="AO315" i="5"/>
  <c r="M316" i="5"/>
  <c r="V316" i="5"/>
  <c r="AF316" i="5"/>
  <c r="AO316" i="5"/>
  <c r="M317" i="5"/>
  <c r="V317" i="5"/>
  <c r="AF317" i="5"/>
  <c r="AO317" i="5"/>
  <c r="M318" i="5"/>
  <c r="V318" i="5"/>
  <c r="AF318" i="5"/>
  <c r="AO318" i="5"/>
  <c r="M319" i="5"/>
  <c r="V319" i="5"/>
  <c r="AF319" i="5"/>
  <c r="AO319" i="5"/>
  <c r="M320" i="5"/>
  <c r="V320" i="5"/>
  <c r="AF320" i="5"/>
  <c r="AO320" i="5"/>
  <c r="M321" i="5"/>
  <c r="V321" i="5"/>
  <c r="AF321" i="5"/>
  <c r="AO321" i="5"/>
  <c r="M322" i="5"/>
  <c r="V322" i="5"/>
  <c r="AF322" i="5"/>
  <c r="AO322" i="5"/>
  <c r="M323" i="5"/>
  <c r="V323" i="5"/>
  <c r="AF323" i="5"/>
  <c r="AO323" i="5"/>
  <c r="M324" i="5"/>
  <c r="V324" i="5"/>
  <c r="AF324" i="5"/>
  <c r="AO324" i="5"/>
  <c r="M325" i="5"/>
  <c r="V325" i="5"/>
  <c r="AF325" i="5"/>
  <c r="AO325" i="5"/>
  <c r="M326" i="5"/>
  <c r="V326" i="5"/>
  <c r="AF326" i="5"/>
  <c r="AO326" i="5"/>
  <c r="M327" i="5"/>
  <c r="V327" i="5"/>
  <c r="AF327" i="5"/>
  <c r="AO327" i="5"/>
  <c r="M328" i="5"/>
  <c r="V328" i="5"/>
  <c r="AF328" i="5"/>
  <c r="AO328" i="5"/>
  <c r="M329" i="5"/>
  <c r="V329" i="5"/>
  <c r="AF329" i="5"/>
  <c r="AO329" i="5"/>
  <c r="M330" i="5"/>
  <c r="V330" i="5"/>
  <c r="AF330" i="5"/>
  <c r="AO330" i="5"/>
  <c r="M331" i="5"/>
  <c r="V331" i="5"/>
  <c r="AF331" i="5"/>
  <c r="AO331" i="5"/>
  <c r="M332" i="5"/>
  <c r="V332" i="5"/>
  <c r="AF332" i="5"/>
  <c r="AO332" i="5"/>
  <c r="M333" i="5"/>
  <c r="V333" i="5"/>
  <c r="AF333" i="5"/>
  <c r="AO333" i="5"/>
  <c r="M334" i="5"/>
  <c r="V334" i="5"/>
  <c r="AF334" i="5"/>
  <c r="AO334" i="5"/>
  <c r="M335" i="5"/>
  <c r="V335" i="5"/>
  <c r="AF335" i="5"/>
  <c r="AO335" i="5"/>
  <c r="M336" i="5"/>
  <c r="V336" i="5"/>
  <c r="AF336" i="5"/>
  <c r="AO336" i="5"/>
  <c r="M337" i="5"/>
  <c r="V337" i="5"/>
  <c r="AF337" i="5"/>
  <c r="AO337" i="5"/>
  <c r="M338" i="5"/>
  <c r="V338" i="5"/>
  <c r="AF338" i="5"/>
  <c r="AO338" i="5"/>
  <c r="M339" i="5"/>
  <c r="V339" i="5"/>
  <c r="AF339" i="5"/>
  <c r="AO339" i="5"/>
  <c r="M340" i="5"/>
  <c r="V340" i="5"/>
  <c r="AF340" i="5"/>
  <c r="AO340" i="5"/>
  <c r="M341" i="5"/>
  <c r="V341" i="5"/>
  <c r="AF341" i="5"/>
  <c r="AO341" i="5"/>
  <c r="M342" i="5"/>
  <c r="V342" i="5"/>
  <c r="AF342" i="5"/>
  <c r="AO342" i="5"/>
  <c r="M343" i="5"/>
  <c r="V343" i="5"/>
  <c r="AF343" i="5"/>
  <c r="AO343" i="5"/>
  <c r="M344" i="5"/>
  <c r="V344" i="5"/>
  <c r="AF344" i="5"/>
  <c r="AO344" i="5"/>
  <c r="M345" i="5"/>
  <c r="V345" i="5"/>
  <c r="AF345" i="5"/>
  <c r="AO345" i="5"/>
  <c r="M346" i="5"/>
  <c r="V346" i="5"/>
  <c r="AF346" i="5"/>
  <c r="AO346" i="5"/>
  <c r="M347" i="5"/>
  <c r="V347" i="5"/>
  <c r="AF347" i="5"/>
  <c r="AO347" i="5"/>
  <c r="M348" i="5"/>
  <c r="V348" i="5"/>
  <c r="AF348" i="5"/>
  <c r="AO348" i="5"/>
  <c r="M349" i="5"/>
  <c r="V349" i="5"/>
  <c r="AF349" i="5"/>
  <c r="AO349" i="5"/>
  <c r="M350" i="5"/>
  <c r="V350" i="5"/>
  <c r="AF350" i="5"/>
  <c r="AO350" i="5"/>
  <c r="M351" i="5"/>
  <c r="V351" i="5"/>
  <c r="AF351" i="5"/>
  <c r="AO351" i="5"/>
  <c r="M352" i="5"/>
  <c r="V352" i="5"/>
  <c r="AF352" i="5"/>
  <c r="AO352" i="5"/>
  <c r="M353" i="5"/>
  <c r="V353" i="5"/>
  <c r="AF353" i="5"/>
  <c r="AO353" i="5"/>
  <c r="M354" i="5"/>
  <c r="V354" i="5"/>
  <c r="AF354" i="5"/>
  <c r="AO354" i="5"/>
  <c r="M355" i="5"/>
  <c r="V355" i="5"/>
  <c r="AF355" i="5"/>
  <c r="AO355" i="5"/>
  <c r="M356" i="5"/>
  <c r="V356" i="5"/>
  <c r="AF356" i="5"/>
  <c r="AO356" i="5"/>
  <c r="M357" i="5"/>
  <c r="V357" i="5"/>
  <c r="AF357" i="5"/>
  <c r="AO357" i="5"/>
  <c r="M358" i="5"/>
  <c r="V358" i="5"/>
  <c r="AF358" i="5"/>
  <c r="AO358" i="5"/>
  <c r="M359" i="5"/>
  <c r="V359" i="5"/>
  <c r="AF359" i="5"/>
  <c r="AO359" i="5"/>
  <c r="M360" i="5"/>
  <c r="V360" i="5"/>
  <c r="AF360" i="5"/>
  <c r="AO360" i="5"/>
  <c r="M361" i="5"/>
  <c r="V361" i="5"/>
  <c r="AF361" i="5"/>
  <c r="AO361" i="5"/>
  <c r="M362" i="5"/>
  <c r="V362" i="5"/>
  <c r="AF362" i="5"/>
  <c r="AO362" i="5"/>
  <c r="M363" i="5"/>
  <c r="V363" i="5"/>
  <c r="AF363" i="5"/>
  <c r="AO363" i="5"/>
  <c r="M364" i="5"/>
  <c r="V364" i="5"/>
  <c r="AF364" i="5"/>
  <c r="AO364" i="5"/>
  <c r="M365" i="5"/>
  <c r="V365" i="5"/>
  <c r="AF365" i="5"/>
  <c r="AO365" i="5"/>
  <c r="M366" i="5"/>
  <c r="V366" i="5"/>
  <c r="AF366" i="5"/>
  <c r="AO366" i="5"/>
  <c r="M367" i="5"/>
  <c r="V367" i="5"/>
  <c r="AF367" i="5"/>
  <c r="AO367" i="5"/>
  <c r="M368" i="5"/>
  <c r="V368" i="5"/>
  <c r="AF368" i="5"/>
  <c r="AO368" i="5"/>
  <c r="M369" i="5"/>
  <c r="V369" i="5"/>
  <c r="AF369" i="5"/>
  <c r="AO369" i="5"/>
  <c r="M370" i="5"/>
  <c r="V370" i="5"/>
  <c r="AF370" i="5"/>
  <c r="AO370" i="5"/>
  <c r="M371" i="5"/>
  <c r="V371" i="5"/>
  <c r="AF371" i="5"/>
  <c r="AO371" i="5"/>
  <c r="M372" i="5"/>
  <c r="V372" i="5"/>
  <c r="AF372" i="5"/>
  <c r="AO372" i="5"/>
  <c r="M373" i="5"/>
  <c r="V373" i="5"/>
  <c r="AF373" i="5"/>
  <c r="AO373" i="5"/>
  <c r="M374" i="5"/>
  <c r="V374" i="5"/>
  <c r="AF374" i="5"/>
  <c r="AO374" i="5"/>
  <c r="M375" i="5"/>
  <c r="V375" i="5"/>
  <c r="AF375" i="5"/>
  <c r="AO375" i="5"/>
  <c r="M376" i="5"/>
  <c r="V376" i="5"/>
  <c r="AF376" i="5"/>
  <c r="AO376" i="5"/>
  <c r="M377" i="5"/>
  <c r="V377" i="5"/>
  <c r="AF377" i="5"/>
  <c r="AO377" i="5"/>
  <c r="M378" i="5"/>
  <c r="V378" i="5"/>
  <c r="AF378" i="5"/>
  <c r="AO378" i="5"/>
  <c r="M379" i="5"/>
  <c r="V379" i="5"/>
  <c r="AF379" i="5"/>
  <c r="AO379" i="5"/>
  <c r="M380" i="5"/>
  <c r="V380" i="5"/>
  <c r="AF380" i="5"/>
  <c r="AO380" i="5"/>
  <c r="M381" i="5"/>
  <c r="V381" i="5"/>
  <c r="AF381" i="5"/>
  <c r="AO381" i="5"/>
  <c r="M382" i="5"/>
  <c r="V382" i="5"/>
  <c r="AF382" i="5"/>
  <c r="AO382" i="5"/>
  <c r="M383" i="5"/>
  <c r="V383" i="5"/>
  <c r="AF383" i="5"/>
  <c r="AO383" i="5"/>
  <c r="M384" i="5"/>
  <c r="V384" i="5"/>
  <c r="AF384" i="5"/>
  <c r="AO384" i="5"/>
  <c r="M385" i="5"/>
  <c r="V385" i="5"/>
  <c r="AF385" i="5"/>
  <c r="AO385" i="5"/>
  <c r="M386" i="5"/>
  <c r="V386" i="5"/>
  <c r="AF386" i="5"/>
  <c r="AO386" i="5"/>
  <c r="M387" i="5"/>
  <c r="V387" i="5"/>
  <c r="AF387" i="5"/>
  <c r="AO387" i="5"/>
  <c r="M388" i="5"/>
  <c r="V388" i="5"/>
  <c r="AF388" i="5"/>
  <c r="AO388" i="5"/>
  <c r="M389" i="5"/>
  <c r="V389" i="5"/>
  <c r="AF389" i="5"/>
  <c r="AO389" i="5"/>
  <c r="M390" i="5"/>
  <c r="V390" i="5"/>
  <c r="AF390" i="5"/>
  <c r="AO390" i="5"/>
  <c r="M391" i="5"/>
  <c r="V391" i="5"/>
  <c r="AF391" i="5"/>
  <c r="AO391" i="5"/>
  <c r="M392" i="5"/>
  <c r="V392" i="5"/>
  <c r="AF392" i="5"/>
  <c r="AO392" i="5"/>
  <c r="M393" i="5"/>
  <c r="V393" i="5"/>
  <c r="AF393" i="5"/>
  <c r="AO393" i="5"/>
  <c r="M394" i="5"/>
  <c r="V394" i="5"/>
  <c r="AF394" i="5"/>
  <c r="AO394" i="5"/>
  <c r="M395" i="5"/>
  <c r="V395" i="5"/>
  <c r="AF395" i="5"/>
  <c r="AO395" i="5"/>
  <c r="M396" i="5"/>
  <c r="V396" i="5"/>
  <c r="AF396" i="5"/>
  <c r="AO396" i="5"/>
  <c r="M397" i="5"/>
  <c r="V397" i="5"/>
  <c r="AF397" i="5"/>
  <c r="AO397" i="5"/>
  <c r="M398" i="5"/>
  <c r="V398" i="5"/>
  <c r="AF398" i="5"/>
  <c r="AO398" i="5"/>
  <c r="M399" i="5"/>
  <c r="V399" i="5"/>
  <c r="AF399" i="5"/>
  <c r="AO399" i="5"/>
  <c r="M400" i="5"/>
  <c r="V400" i="5"/>
  <c r="AF400" i="5"/>
  <c r="AO400" i="5"/>
  <c r="M401" i="5"/>
  <c r="V401" i="5"/>
  <c r="AF401" i="5"/>
  <c r="AO401" i="5"/>
  <c r="M402" i="5"/>
  <c r="V402" i="5"/>
  <c r="AF402" i="5"/>
  <c r="AO402" i="5"/>
  <c r="M403" i="5"/>
  <c r="V403" i="5"/>
  <c r="AF403" i="5"/>
  <c r="AO403" i="5"/>
  <c r="M404" i="5"/>
  <c r="V404" i="5"/>
  <c r="AF404" i="5"/>
  <c r="AO404" i="5"/>
  <c r="M405" i="5"/>
  <c r="V405" i="5"/>
  <c r="AF405" i="5"/>
  <c r="AO405" i="5"/>
  <c r="M406" i="5"/>
  <c r="V406" i="5"/>
  <c r="AF406" i="5"/>
  <c r="AO406" i="5"/>
  <c r="M407" i="5"/>
  <c r="V407" i="5"/>
  <c r="AF407" i="5"/>
  <c r="AO407" i="5"/>
  <c r="M408" i="5"/>
  <c r="V408" i="5"/>
  <c r="AF408" i="5"/>
  <c r="AO408" i="5"/>
  <c r="M409" i="5"/>
  <c r="V409" i="5"/>
  <c r="AF409" i="5"/>
  <c r="AO409" i="5"/>
  <c r="M410" i="5"/>
  <c r="V410" i="5"/>
  <c r="AF410" i="5"/>
  <c r="AO410" i="5"/>
  <c r="M411" i="5"/>
  <c r="V411" i="5"/>
  <c r="AF411" i="5"/>
  <c r="AO411" i="5"/>
  <c r="M412" i="5"/>
  <c r="V412" i="5"/>
  <c r="AF412" i="5"/>
  <c r="AO412" i="5"/>
  <c r="M413" i="5"/>
  <c r="V413" i="5"/>
  <c r="AF413" i="5"/>
  <c r="AO413" i="5"/>
  <c r="M414" i="5"/>
  <c r="V414" i="5"/>
  <c r="AF414" i="5"/>
  <c r="AO414" i="5"/>
  <c r="M415" i="5"/>
  <c r="V415" i="5"/>
  <c r="AF415" i="5"/>
  <c r="AO415" i="5"/>
  <c r="M416" i="5"/>
  <c r="V416" i="5"/>
  <c r="AF416" i="5"/>
  <c r="AO416" i="5"/>
  <c r="M417" i="5"/>
  <c r="V417" i="5"/>
  <c r="AF417" i="5"/>
  <c r="AO417" i="5"/>
  <c r="M418" i="5"/>
  <c r="V418" i="5"/>
  <c r="AF418" i="5"/>
  <c r="AO418" i="5"/>
  <c r="M419" i="5"/>
  <c r="V419" i="5"/>
  <c r="AF419" i="5"/>
  <c r="AO419" i="5"/>
  <c r="M420" i="5"/>
  <c r="V420" i="5"/>
  <c r="AF420" i="5"/>
  <c r="AO420" i="5"/>
  <c r="M421" i="5"/>
  <c r="V421" i="5"/>
  <c r="AF421" i="5"/>
  <c r="AO421" i="5"/>
  <c r="M422" i="5"/>
  <c r="V422" i="5"/>
  <c r="AF422" i="5"/>
  <c r="AO422" i="5"/>
  <c r="M423" i="5"/>
  <c r="V423" i="5"/>
  <c r="AF423" i="5"/>
  <c r="AO423" i="5"/>
  <c r="M424" i="5"/>
  <c r="V424" i="5"/>
  <c r="AF424" i="5"/>
  <c r="AO424" i="5"/>
  <c r="M425" i="5"/>
  <c r="V425" i="5"/>
  <c r="AF425" i="5"/>
  <c r="AO425" i="5"/>
  <c r="M426" i="5"/>
  <c r="V426" i="5"/>
  <c r="AF426" i="5"/>
  <c r="AO426" i="5"/>
  <c r="M427" i="5"/>
  <c r="V427" i="5"/>
  <c r="AF427" i="5"/>
  <c r="AO427" i="5"/>
  <c r="M428" i="5"/>
  <c r="V428" i="5"/>
  <c r="AF428" i="5"/>
  <c r="AO428" i="5"/>
  <c r="M429" i="5"/>
  <c r="V429" i="5"/>
  <c r="AF429" i="5"/>
  <c r="AO429" i="5"/>
  <c r="M430" i="5"/>
  <c r="V430" i="5"/>
  <c r="AF430" i="5"/>
  <c r="AO430" i="5"/>
  <c r="M431" i="5"/>
  <c r="V431" i="5"/>
  <c r="AF431" i="5"/>
  <c r="AO431" i="5"/>
  <c r="M432" i="5"/>
  <c r="V432" i="5"/>
  <c r="AF432" i="5"/>
  <c r="AO432" i="5"/>
  <c r="M433" i="5"/>
  <c r="V433" i="5"/>
  <c r="AF433" i="5"/>
  <c r="AO433" i="5"/>
  <c r="M434" i="5"/>
  <c r="V434" i="5"/>
  <c r="AF434" i="5"/>
  <c r="AO434" i="5"/>
  <c r="M435" i="5"/>
  <c r="V435" i="5"/>
  <c r="AF435" i="5"/>
  <c r="AO435" i="5"/>
  <c r="M436" i="5"/>
  <c r="V436" i="5"/>
  <c r="AF436" i="5"/>
  <c r="AO436" i="5"/>
  <c r="M437" i="5"/>
  <c r="V437" i="5"/>
  <c r="AF437" i="5"/>
  <c r="AO437" i="5"/>
  <c r="M438" i="5"/>
  <c r="V438" i="5"/>
  <c r="AF438" i="5"/>
  <c r="AO438" i="5"/>
  <c r="M439" i="5"/>
  <c r="V439" i="5"/>
  <c r="AF439" i="5"/>
  <c r="AO439" i="5"/>
  <c r="M440" i="5"/>
  <c r="V440" i="5"/>
  <c r="AF440" i="5"/>
  <c r="AO440" i="5"/>
  <c r="M441" i="5"/>
  <c r="V441" i="5"/>
  <c r="AF441" i="5"/>
  <c r="AO441" i="5"/>
  <c r="M442" i="5"/>
  <c r="V442" i="5"/>
  <c r="AF442" i="5"/>
  <c r="AO442" i="5"/>
  <c r="M443" i="5"/>
  <c r="V443" i="5"/>
  <c r="AF443" i="5"/>
  <c r="AO443" i="5"/>
  <c r="M444" i="5"/>
  <c r="V444" i="5"/>
  <c r="AF444" i="5"/>
  <c r="AO444" i="5"/>
  <c r="M445" i="5"/>
  <c r="V445" i="5"/>
  <c r="AF445" i="5"/>
  <c r="AO445" i="5"/>
  <c r="M446" i="5"/>
  <c r="V446" i="5"/>
  <c r="AF446" i="5"/>
  <c r="AO446" i="5"/>
  <c r="M447" i="5"/>
  <c r="V447" i="5"/>
  <c r="AF447" i="5"/>
  <c r="AO447" i="5"/>
  <c r="M448" i="5"/>
  <c r="V448" i="5"/>
  <c r="AF448" i="5"/>
  <c r="AO448" i="5"/>
  <c r="M449" i="5"/>
  <c r="V449" i="5"/>
  <c r="AF449" i="5"/>
  <c r="AO449" i="5"/>
  <c r="M450" i="5"/>
  <c r="V450" i="5"/>
  <c r="AF450" i="5"/>
  <c r="AO450" i="5"/>
  <c r="M451" i="5"/>
  <c r="V451" i="5"/>
  <c r="AF451" i="5"/>
  <c r="AO451" i="5"/>
  <c r="M452" i="5"/>
  <c r="V452" i="5"/>
  <c r="AF452" i="5"/>
  <c r="AO452" i="5"/>
  <c r="M453" i="5"/>
  <c r="V453" i="5"/>
  <c r="AF453" i="5"/>
  <c r="AO453" i="5"/>
  <c r="M454" i="5"/>
  <c r="V454" i="5"/>
  <c r="AF454" i="5"/>
  <c r="AO454" i="5"/>
  <c r="M455" i="5"/>
  <c r="V455" i="5"/>
  <c r="AF455" i="5"/>
  <c r="AO455" i="5"/>
  <c r="M456" i="5"/>
  <c r="V456" i="5"/>
  <c r="AF456" i="5"/>
  <c r="AO456" i="5"/>
  <c r="M457" i="5"/>
  <c r="V457" i="5"/>
  <c r="AF457" i="5"/>
  <c r="AO457" i="5"/>
  <c r="M458" i="5"/>
  <c r="V458" i="5"/>
  <c r="AF458" i="5"/>
  <c r="AO458" i="5"/>
  <c r="M459" i="5"/>
  <c r="V459" i="5"/>
  <c r="AF459" i="5"/>
  <c r="AO459" i="5"/>
  <c r="M460" i="5"/>
  <c r="V460" i="5"/>
  <c r="AF460" i="5"/>
  <c r="AO460" i="5"/>
  <c r="M461" i="5"/>
  <c r="V461" i="5"/>
  <c r="AF461" i="5"/>
  <c r="AO461" i="5"/>
  <c r="M462" i="5"/>
  <c r="V462" i="5"/>
  <c r="AF462" i="5"/>
  <c r="AO462" i="5"/>
  <c r="M463" i="5"/>
  <c r="V463" i="5"/>
  <c r="AF463" i="5"/>
  <c r="AO463" i="5"/>
  <c r="M464" i="5"/>
  <c r="V464" i="5"/>
  <c r="AF464" i="5"/>
  <c r="AO464" i="5"/>
  <c r="M465" i="5"/>
  <c r="V465" i="5"/>
  <c r="AF465" i="5"/>
  <c r="AO465" i="5"/>
  <c r="M466" i="5"/>
  <c r="V466" i="5"/>
  <c r="AF466" i="5"/>
  <c r="AO466" i="5"/>
  <c r="M467" i="5"/>
  <c r="V467" i="5"/>
  <c r="AF467" i="5"/>
  <c r="AO467" i="5"/>
  <c r="M468" i="5"/>
  <c r="V468" i="5"/>
  <c r="AF468" i="5"/>
  <c r="AO468" i="5"/>
  <c r="M469" i="5"/>
  <c r="V469" i="5"/>
  <c r="AF469" i="5"/>
  <c r="AO469" i="5"/>
  <c r="M470" i="5"/>
  <c r="V470" i="5"/>
  <c r="AF470" i="5"/>
  <c r="AO470" i="5"/>
  <c r="M471" i="5"/>
  <c r="V471" i="5"/>
  <c r="AF471" i="5"/>
  <c r="AO471" i="5"/>
  <c r="M472" i="5"/>
  <c r="V472" i="5"/>
  <c r="AF472" i="5"/>
  <c r="AO472" i="5"/>
  <c r="M473" i="5"/>
  <c r="V473" i="5"/>
  <c r="AF473" i="5"/>
  <c r="AO473" i="5"/>
  <c r="M474" i="5"/>
  <c r="V474" i="5"/>
  <c r="AF474" i="5"/>
  <c r="AO474" i="5"/>
  <c r="M475" i="5"/>
  <c r="V475" i="5"/>
  <c r="AF475" i="5"/>
  <c r="AO475" i="5"/>
  <c r="M476" i="5"/>
  <c r="V476" i="5"/>
  <c r="AF476" i="5"/>
  <c r="AO476" i="5"/>
  <c r="M477" i="5"/>
  <c r="V477" i="5"/>
  <c r="AF477" i="5"/>
  <c r="AO477" i="5"/>
  <c r="M478" i="5"/>
  <c r="V478" i="5"/>
  <c r="AF478" i="5"/>
  <c r="AO478" i="5"/>
  <c r="M479" i="5"/>
  <c r="V479" i="5"/>
  <c r="AF479" i="5"/>
  <c r="AO479" i="5"/>
  <c r="M480" i="5"/>
  <c r="V480" i="5"/>
  <c r="AF480" i="5"/>
  <c r="AO480" i="5"/>
  <c r="M481" i="5"/>
  <c r="V481" i="5"/>
  <c r="AF481" i="5"/>
  <c r="AO481" i="5"/>
  <c r="M482" i="5"/>
  <c r="V482" i="5"/>
  <c r="AF482" i="5"/>
  <c r="AO482" i="5"/>
  <c r="M483" i="5"/>
  <c r="V483" i="5"/>
  <c r="AF483" i="5"/>
  <c r="AO483" i="5"/>
  <c r="M484" i="5"/>
  <c r="V484" i="5"/>
  <c r="AF484" i="5"/>
  <c r="AO484" i="5"/>
  <c r="M485" i="5"/>
  <c r="V485" i="5"/>
  <c r="AF485" i="5"/>
  <c r="AO485" i="5"/>
  <c r="M486" i="5"/>
  <c r="V486" i="5"/>
  <c r="AF486" i="5"/>
  <c r="AO486" i="5"/>
  <c r="M487" i="5"/>
  <c r="V487" i="5"/>
  <c r="AF487" i="5"/>
  <c r="AO487" i="5"/>
  <c r="M488" i="5"/>
  <c r="V488" i="5"/>
  <c r="AF488" i="5"/>
  <c r="AO488" i="5"/>
  <c r="M489" i="5"/>
  <c r="V489" i="5"/>
  <c r="AF489" i="5"/>
  <c r="AO489" i="5"/>
  <c r="M490" i="5"/>
  <c r="V490" i="5"/>
  <c r="AF490" i="5"/>
  <c r="AO490" i="5"/>
  <c r="M491" i="5"/>
  <c r="V491" i="5"/>
  <c r="AF491" i="5"/>
  <c r="AO491" i="5"/>
  <c r="M492" i="5"/>
  <c r="V492" i="5"/>
  <c r="AF492" i="5"/>
  <c r="AO492" i="5"/>
  <c r="M493" i="5"/>
  <c r="V493" i="5"/>
  <c r="AF493" i="5"/>
  <c r="AO493" i="5"/>
  <c r="M494" i="5"/>
  <c r="V494" i="5"/>
  <c r="AF494" i="5"/>
  <c r="AO494" i="5"/>
  <c r="M495" i="5"/>
  <c r="V495" i="5"/>
  <c r="AF495" i="5"/>
  <c r="AO495" i="5"/>
  <c r="M496" i="5"/>
  <c r="V496" i="5"/>
  <c r="AF496" i="5"/>
  <c r="AO496" i="5"/>
  <c r="M497" i="5"/>
  <c r="V497" i="5"/>
  <c r="AF497" i="5"/>
  <c r="AO497" i="5"/>
  <c r="M498" i="5"/>
  <c r="V498" i="5"/>
  <c r="AF498" i="5"/>
  <c r="AO498" i="5"/>
  <c r="M499" i="5"/>
  <c r="V499" i="5"/>
  <c r="AF499" i="5"/>
  <c r="AO499" i="5"/>
  <c r="M500" i="5"/>
  <c r="V500" i="5"/>
  <c r="AF500" i="5"/>
  <c r="AO500" i="5"/>
  <c r="M501" i="5"/>
  <c r="V501" i="5"/>
  <c r="AF501" i="5"/>
  <c r="AO501" i="5"/>
  <c r="M502" i="5"/>
  <c r="V502" i="5"/>
  <c r="AF502" i="5"/>
  <c r="AO502" i="5"/>
  <c r="M503" i="5"/>
  <c r="V503" i="5"/>
  <c r="AF503" i="5"/>
  <c r="AO503" i="5"/>
  <c r="M504" i="5"/>
  <c r="V504" i="5"/>
  <c r="AF504" i="5"/>
  <c r="AO504" i="5"/>
  <c r="M505" i="5"/>
  <c r="V505" i="5"/>
  <c r="AF505" i="5"/>
  <c r="AO505" i="5"/>
  <c r="M506" i="5"/>
  <c r="V506" i="5"/>
  <c r="AF506" i="5"/>
  <c r="AO506" i="5"/>
  <c r="M507" i="5"/>
  <c r="V507" i="5"/>
  <c r="AF507" i="5"/>
  <c r="AO507" i="5"/>
  <c r="M508" i="5"/>
  <c r="V508" i="5"/>
  <c r="AF508" i="5"/>
  <c r="AO508" i="5"/>
  <c r="M509" i="5"/>
  <c r="V509" i="5"/>
  <c r="AF509" i="5"/>
  <c r="AO509" i="5"/>
  <c r="M510" i="5"/>
  <c r="V510" i="5"/>
  <c r="AF510" i="5"/>
  <c r="AO510" i="5"/>
  <c r="M511" i="5"/>
  <c r="V511" i="5"/>
  <c r="AF511" i="5"/>
  <c r="AO511" i="5"/>
  <c r="M512" i="5"/>
  <c r="V512" i="5"/>
  <c r="AF512" i="5"/>
  <c r="AO512" i="5"/>
  <c r="M513" i="5"/>
  <c r="V513" i="5"/>
  <c r="AF513" i="5"/>
  <c r="AO513" i="5"/>
  <c r="M514" i="5"/>
  <c r="V514" i="5"/>
  <c r="AF514" i="5"/>
  <c r="AO514" i="5"/>
  <c r="M515" i="5"/>
  <c r="V515" i="5"/>
  <c r="AF515" i="5"/>
  <c r="AO515" i="5"/>
  <c r="M516" i="5"/>
  <c r="V516" i="5"/>
  <c r="AF516" i="5"/>
  <c r="AO516" i="5"/>
  <c r="M517" i="5"/>
  <c r="V517" i="5"/>
  <c r="AF517" i="5"/>
  <c r="AO517" i="5"/>
  <c r="M518" i="5"/>
  <c r="V518" i="5"/>
  <c r="AF518" i="5"/>
  <c r="AO518" i="5"/>
  <c r="M519" i="5"/>
  <c r="V519" i="5"/>
  <c r="AF519" i="5"/>
  <c r="AO519" i="5"/>
  <c r="M520" i="5"/>
  <c r="V520" i="5"/>
  <c r="AF520" i="5"/>
  <c r="AO520" i="5"/>
  <c r="M521" i="5"/>
  <c r="V521" i="5"/>
  <c r="AF521" i="5"/>
  <c r="AO521" i="5"/>
  <c r="M522" i="5"/>
  <c r="V522" i="5"/>
  <c r="AF522" i="5"/>
  <c r="AO522" i="5"/>
  <c r="M523" i="5"/>
  <c r="V523" i="5"/>
  <c r="AF523" i="5"/>
  <c r="AO523" i="5"/>
  <c r="M524" i="5"/>
  <c r="V524" i="5"/>
  <c r="AF524" i="5"/>
  <c r="AO524" i="5"/>
  <c r="M525" i="5"/>
  <c r="V525" i="5"/>
  <c r="AF525" i="5"/>
  <c r="AO525" i="5"/>
  <c r="M526" i="5"/>
  <c r="V526" i="5"/>
  <c r="AF526" i="5"/>
  <c r="AO526" i="5"/>
  <c r="M527" i="5"/>
  <c r="V527" i="5"/>
  <c r="AF527" i="5"/>
  <c r="AO527" i="5"/>
  <c r="M528" i="5"/>
  <c r="V528" i="5"/>
  <c r="AF528" i="5"/>
  <c r="AO528" i="5"/>
  <c r="M529" i="5"/>
  <c r="V529" i="5"/>
  <c r="AF529" i="5"/>
  <c r="AO529" i="5"/>
  <c r="M530" i="5"/>
  <c r="V530" i="5"/>
  <c r="AF530" i="5"/>
  <c r="AO530" i="5"/>
  <c r="M531" i="5"/>
  <c r="V531" i="5"/>
  <c r="AF531" i="5"/>
  <c r="AO531" i="5"/>
  <c r="M532" i="5"/>
  <c r="V532" i="5"/>
  <c r="AF532" i="5"/>
  <c r="AO532" i="5"/>
  <c r="M533" i="5"/>
  <c r="V533" i="5"/>
  <c r="AF533" i="5"/>
  <c r="AO533" i="5"/>
  <c r="M534" i="5"/>
  <c r="V534" i="5"/>
  <c r="AF534" i="5"/>
  <c r="AO534" i="5"/>
  <c r="M535" i="5"/>
  <c r="V535" i="5"/>
  <c r="AF535" i="5"/>
  <c r="AO535" i="5"/>
  <c r="M536" i="5"/>
  <c r="V536" i="5"/>
  <c r="AF536" i="5"/>
  <c r="AO536" i="5"/>
  <c r="M537" i="5"/>
  <c r="V537" i="5"/>
  <c r="AF537" i="5"/>
  <c r="AO537" i="5"/>
  <c r="M538" i="5"/>
  <c r="V538" i="5"/>
  <c r="AF538" i="5"/>
  <c r="AO538" i="5"/>
  <c r="M539" i="5"/>
  <c r="V539" i="5"/>
  <c r="AF539" i="5"/>
  <c r="AO539" i="5"/>
  <c r="M540" i="5"/>
  <c r="V540" i="5"/>
  <c r="AF540" i="5"/>
  <c r="AO540" i="5"/>
  <c r="M541" i="5"/>
  <c r="V541" i="5"/>
  <c r="AF541" i="5"/>
  <c r="AO541" i="5"/>
  <c r="M542" i="5"/>
  <c r="V542" i="5"/>
  <c r="AF542" i="5"/>
  <c r="AO542" i="5"/>
  <c r="M543" i="5"/>
  <c r="V543" i="5"/>
  <c r="AF543" i="5"/>
  <c r="AO543" i="5"/>
  <c r="M544" i="5"/>
  <c r="V544" i="5"/>
  <c r="AF544" i="5"/>
  <c r="AO544" i="5"/>
  <c r="M545" i="5"/>
  <c r="V545" i="5"/>
  <c r="AF545" i="5"/>
  <c r="AO545" i="5"/>
  <c r="M546" i="5"/>
  <c r="V546" i="5"/>
  <c r="AF546" i="5"/>
  <c r="AO546" i="5"/>
  <c r="M547" i="5"/>
  <c r="V547" i="5"/>
  <c r="AF547" i="5"/>
  <c r="AO547" i="5"/>
  <c r="M548" i="5"/>
  <c r="V548" i="5"/>
  <c r="AF548" i="5"/>
  <c r="AO548" i="5"/>
  <c r="M549" i="5"/>
  <c r="V549" i="5"/>
  <c r="AF549" i="5"/>
  <c r="AO549" i="5"/>
  <c r="M550" i="5"/>
  <c r="V550" i="5"/>
  <c r="AF550" i="5"/>
  <c r="AO550" i="5"/>
  <c r="M551" i="5"/>
  <c r="V551" i="5"/>
  <c r="AF551" i="5"/>
  <c r="AO551" i="5"/>
  <c r="M552" i="5"/>
  <c r="V552" i="5"/>
  <c r="AF552" i="5"/>
  <c r="AO552" i="5"/>
  <c r="M553" i="5"/>
  <c r="V553" i="5"/>
  <c r="AF553" i="5"/>
  <c r="AO553" i="5"/>
  <c r="M554" i="5"/>
  <c r="V554" i="5"/>
  <c r="AF554" i="5"/>
  <c r="AO554" i="5"/>
  <c r="M555" i="5"/>
  <c r="V555" i="5"/>
  <c r="AF555" i="5"/>
  <c r="AO555" i="5"/>
  <c r="M556" i="5"/>
  <c r="V556" i="5"/>
  <c r="AF556" i="5"/>
  <c r="AO556" i="5"/>
  <c r="M557" i="5"/>
  <c r="V557" i="5"/>
  <c r="AF557" i="5"/>
  <c r="AO557" i="5"/>
  <c r="M558" i="5"/>
  <c r="V558" i="5"/>
  <c r="AF558" i="5"/>
  <c r="AO558" i="5"/>
  <c r="M559" i="5"/>
  <c r="V559" i="5"/>
  <c r="AF559" i="5"/>
  <c r="AO559" i="5"/>
  <c r="M560" i="5"/>
  <c r="V560" i="5"/>
  <c r="AF560" i="5"/>
  <c r="AO560" i="5"/>
  <c r="M561" i="5"/>
  <c r="V561" i="5"/>
  <c r="AF561" i="5"/>
  <c r="AO561" i="5"/>
  <c r="M562" i="5"/>
  <c r="V562" i="5"/>
  <c r="AF562" i="5"/>
  <c r="AO562" i="5"/>
  <c r="M563" i="5"/>
  <c r="V563" i="5"/>
  <c r="AF563" i="5"/>
  <c r="AO563" i="5"/>
  <c r="M564" i="5"/>
  <c r="V564" i="5"/>
  <c r="AF564" i="5"/>
  <c r="AO564" i="5"/>
  <c r="M565" i="5"/>
  <c r="V565" i="5"/>
  <c r="AF565" i="5"/>
  <c r="AO565" i="5"/>
  <c r="M566" i="5"/>
  <c r="V566" i="5"/>
  <c r="AF566" i="5"/>
  <c r="AO566" i="5"/>
  <c r="M567" i="5"/>
  <c r="V567" i="5"/>
  <c r="AF567" i="5"/>
  <c r="AO567" i="5"/>
  <c r="M568" i="5"/>
  <c r="V568" i="5"/>
  <c r="AF568" i="5"/>
  <c r="AO568" i="5"/>
  <c r="M569" i="5"/>
  <c r="V569" i="5"/>
  <c r="AF569" i="5"/>
  <c r="AO569" i="5"/>
  <c r="M570" i="5"/>
  <c r="V570" i="5"/>
  <c r="AF570" i="5"/>
  <c r="AO570" i="5"/>
  <c r="M571" i="5"/>
  <c r="V571" i="5"/>
  <c r="AF571" i="5"/>
  <c r="AO571" i="5"/>
  <c r="M572" i="5"/>
  <c r="V572" i="5"/>
  <c r="AF572" i="5"/>
  <c r="AO572" i="5"/>
  <c r="M573" i="5"/>
  <c r="V573" i="5"/>
  <c r="AF573" i="5"/>
  <c r="AO573" i="5"/>
  <c r="M574" i="5"/>
  <c r="V574" i="5"/>
  <c r="AF574" i="5"/>
  <c r="AO574" i="5"/>
  <c r="M575" i="5"/>
  <c r="V575" i="5"/>
  <c r="AF575" i="5"/>
  <c r="AO575" i="5"/>
  <c r="M576" i="5"/>
  <c r="V576" i="5"/>
  <c r="AF576" i="5"/>
  <c r="AO576" i="5"/>
  <c r="M577" i="5"/>
  <c r="V577" i="5"/>
  <c r="AF577" i="5"/>
  <c r="AO577" i="5"/>
  <c r="M578" i="5"/>
  <c r="V578" i="5"/>
  <c r="AF578" i="5"/>
  <c r="AO578" i="5"/>
  <c r="M579" i="5"/>
  <c r="V579" i="5"/>
  <c r="AF579" i="5"/>
  <c r="AO579" i="5"/>
  <c r="M580" i="5"/>
  <c r="V580" i="5"/>
  <c r="AF580" i="5"/>
  <c r="AO580" i="5"/>
  <c r="M581" i="5"/>
  <c r="V581" i="5"/>
  <c r="AF581" i="5"/>
  <c r="AO581" i="5"/>
  <c r="M582" i="5"/>
  <c r="V582" i="5"/>
  <c r="AF582" i="5"/>
  <c r="AO582" i="5"/>
  <c r="M583" i="5"/>
  <c r="V583" i="5"/>
  <c r="AF583" i="5"/>
  <c r="AO583" i="5"/>
  <c r="M584" i="5"/>
  <c r="V584" i="5"/>
  <c r="AF584" i="5"/>
  <c r="AO584" i="5"/>
  <c r="M585" i="5"/>
  <c r="V585" i="5"/>
  <c r="AF585" i="5"/>
  <c r="AO585" i="5"/>
  <c r="M586" i="5"/>
  <c r="V586" i="5"/>
  <c r="AF586" i="5"/>
  <c r="AO586" i="5"/>
  <c r="M587" i="5"/>
  <c r="V587" i="5"/>
  <c r="AF587" i="5"/>
  <c r="AO587" i="5"/>
  <c r="M588" i="5"/>
  <c r="V588" i="5"/>
  <c r="AF588" i="5"/>
  <c r="AO588" i="5"/>
  <c r="M589" i="5"/>
  <c r="V589" i="5"/>
  <c r="AF589" i="5"/>
  <c r="AO589" i="5"/>
  <c r="M590" i="5"/>
  <c r="V590" i="5"/>
  <c r="AF590" i="5"/>
  <c r="AO590" i="5"/>
  <c r="M591" i="5"/>
  <c r="V591" i="5"/>
  <c r="AF591" i="5"/>
  <c r="AO591" i="5"/>
  <c r="M592" i="5"/>
  <c r="V592" i="5"/>
  <c r="AF592" i="5"/>
  <c r="AO592" i="5"/>
  <c r="M593" i="5"/>
  <c r="V593" i="5"/>
  <c r="AF593" i="5"/>
  <c r="AO593" i="5"/>
  <c r="M594" i="5"/>
  <c r="V594" i="5"/>
  <c r="AF594" i="5"/>
  <c r="AO594" i="5"/>
  <c r="M595" i="5"/>
  <c r="V595" i="5"/>
  <c r="AF595" i="5"/>
  <c r="AO595" i="5"/>
  <c r="M596" i="5"/>
  <c r="V596" i="5"/>
  <c r="AF596" i="5"/>
  <c r="AO596" i="5"/>
  <c r="M597" i="5"/>
  <c r="V597" i="5"/>
  <c r="AF597" i="5"/>
  <c r="AO597" i="5"/>
  <c r="M598" i="5"/>
  <c r="V598" i="5"/>
  <c r="AF598" i="5"/>
  <c r="AO598" i="5"/>
  <c r="M599" i="5"/>
  <c r="V599" i="5"/>
  <c r="AF599" i="5"/>
  <c r="AO599" i="5"/>
  <c r="M600" i="5"/>
  <c r="V600" i="5"/>
  <c r="AF600" i="5"/>
  <c r="AO600" i="5"/>
  <c r="M601" i="5"/>
  <c r="V601" i="5"/>
  <c r="AF601" i="5"/>
  <c r="AO601" i="5"/>
  <c r="M602" i="5"/>
  <c r="V602" i="5"/>
  <c r="AF602" i="5"/>
  <c r="AO602" i="5"/>
  <c r="M603" i="5"/>
  <c r="V603" i="5"/>
  <c r="AF603" i="5"/>
  <c r="AO603" i="5"/>
  <c r="M604" i="5"/>
  <c r="V604" i="5"/>
  <c r="AF604" i="5"/>
  <c r="AO604" i="5"/>
  <c r="M605" i="5"/>
  <c r="V605" i="5"/>
  <c r="AF605" i="5"/>
  <c r="AO605" i="5"/>
  <c r="M606" i="5"/>
  <c r="V606" i="5"/>
  <c r="AF606" i="5"/>
  <c r="AO606" i="5"/>
  <c r="M607" i="5"/>
  <c r="V607" i="5"/>
  <c r="AF607" i="5"/>
  <c r="AO607" i="5"/>
  <c r="M608" i="5"/>
  <c r="V608" i="5"/>
  <c r="AF608" i="5"/>
  <c r="AO608" i="5"/>
  <c r="M609" i="5"/>
  <c r="V609" i="5"/>
  <c r="AF609" i="5"/>
  <c r="AO609" i="5"/>
  <c r="M610" i="5"/>
  <c r="V610" i="5"/>
  <c r="AF610" i="5"/>
  <c r="AO610" i="5"/>
  <c r="M611" i="5"/>
  <c r="V611" i="5"/>
  <c r="AF611" i="5"/>
  <c r="AO611" i="5"/>
  <c r="M612" i="5"/>
  <c r="V612" i="5"/>
  <c r="AF612" i="5"/>
  <c r="AO612" i="5"/>
  <c r="M613" i="5"/>
  <c r="V613" i="5"/>
  <c r="AF613" i="5"/>
  <c r="AO613" i="5"/>
  <c r="M614" i="5"/>
  <c r="V614" i="5"/>
  <c r="AF614" i="5"/>
  <c r="AO614" i="5"/>
  <c r="M615" i="5"/>
  <c r="V615" i="5"/>
  <c r="AF615" i="5"/>
  <c r="AO615" i="5"/>
  <c r="M616" i="5"/>
  <c r="V616" i="5"/>
  <c r="AF616" i="5"/>
  <c r="AO616" i="5"/>
  <c r="M617" i="5"/>
  <c r="V617" i="5"/>
  <c r="AF617" i="5"/>
  <c r="AO617" i="5"/>
  <c r="M618" i="5"/>
  <c r="V618" i="5"/>
  <c r="AF618" i="5"/>
  <c r="AO618" i="5"/>
  <c r="M619" i="5"/>
  <c r="V619" i="5"/>
  <c r="AF619" i="5"/>
  <c r="AO619" i="5"/>
  <c r="M620" i="5"/>
  <c r="V620" i="5"/>
  <c r="AF620" i="5"/>
  <c r="AO620" i="5"/>
  <c r="M621" i="5"/>
  <c r="V621" i="5"/>
  <c r="AF621" i="5"/>
  <c r="AO621" i="5"/>
  <c r="M622" i="5"/>
  <c r="V622" i="5"/>
  <c r="AF622" i="5"/>
  <c r="AO622" i="5"/>
  <c r="M623" i="5"/>
  <c r="V623" i="5"/>
  <c r="AF623" i="5"/>
  <c r="AO623" i="5"/>
  <c r="M624" i="5"/>
  <c r="V624" i="5"/>
  <c r="AF624" i="5"/>
  <c r="AO624" i="5"/>
  <c r="M625" i="5"/>
  <c r="V625" i="5"/>
  <c r="AF625" i="5"/>
  <c r="AO625" i="5"/>
  <c r="M626" i="5"/>
  <c r="V626" i="5"/>
  <c r="AF626" i="5"/>
  <c r="AO626" i="5"/>
  <c r="M627" i="5"/>
  <c r="V627" i="5"/>
  <c r="AF627" i="5"/>
  <c r="AO627" i="5"/>
  <c r="M628" i="5"/>
  <c r="V628" i="5"/>
  <c r="AF628" i="5"/>
  <c r="AO628" i="5"/>
  <c r="M629" i="5"/>
  <c r="V629" i="5"/>
  <c r="AF629" i="5"/>
  <c r="AO629" i="5"/>
  <c r="M630" i="5"/>
  <c r="V630" i="5"/>
  <c r="AF630" i="5"/>
  <c r="AO630" i="5"/>
  <c r="M631" i="5"/>
  <c r="V631" i="5"/>
  <c r="AF631" i="5"/>
  <c r="AO631" i="5"/>
  <c r="M632" i="5"/>
  <c r="V632" i="5"/>
  <c r="AF632" i="5"/>
  <c r="AO632" i="5"/>
  <c r="M633" i="5"/>
  <c r="V633" i="5"/>
  <c r="AF633" i="5"/>
  <c r="AO633" i="5"/>
  <c r="M634" i="5"/>
  <c r="V634" i="5"/>
  <c r="AF634" i="5"/>
  <c r="AO634" i="5"/>
  <c r="M635" i="5"/>
  <c r="V635" i="5"/>
  <c r="AF635" i="5"/>
  <c r="AO635" i="5"/>
  <c r="M636" i="5"/>
  <c r="V636" i="5"/>
  <c r="AF636" i="5"/>
  <c r="AO636" i="5"/>
  <c r="M637" i="5"/>
  <c r="V637" i="5"/>
  <c r="AF637" i="5"/>
  <c r="AO637" i="5"/>
  <c r="M638" i="5"/>
  <c r="V638" i="5"/>
  <c r="AF638" i="5"/>
  <c r="AO638" i="5"/>
  <c r="M639" i="5"/>
  <c r="V639" i="5"/>
  <c r="AF639" i="5"/>
  <c r="AO639" i="5"/>
  <c r="M640" i="5"/>
  <c r="V640" i="5"/>
  <c r="AF640" i="5"/>
  <c r="AO640" i="5"/>
  <c r="M641" i="5"/>
  <c r="V641" i="5"/>
  <c r="AF641" i="5"/>
  <c r="AO641" i="5"/>
  <c r="M642" i="5"/>
  <c r="V642" i="5"/>
  <c r="AF642" i="5"/>
  <c r="AO642" i="5"/>
  <c r="M643" i="5"/>
  <c r="V643" i="5"/>
  <c r="AF643" i="5"/>
  <c r="AO643" i="5"/>
  <c r="M644" i="5"/>
  <c r="V644" i="5"/>
  <c r="AF644" i="5"/>
  <c r="AO644" i="5"/>
  <c r="M645" i="5"/>
  <c r="V645" i="5"/>
  <c r="AF645" i="5"/>
  <c r="AO645" i="5"/>
  <c r="M646" i="5"/>
  <c r="V646" i="5"/>
  <c r="AF646" i="5"/>
  <c r="AO646" i="5"/>
  <c r="M647" i="5"/>
  <c r="V647" i="5"/>
  <c r="AF647" i="5"/>
  <c r="AO647" i="5"/>
  <c r="M648" i="5"/>
  <c r="V648" i="5"/>
  <c r="AF648" i="5"/>
  <c r="AO648" i="5"/>
  <c r="M649" i="5"/>
  <c r="V649" i="5"/>
  <c r="AF649" i="5"/>
  <c r="AO649" i="5"/>
  <c r="M650" i="5"/>
  <c r="V650" i="5"/>
  <c r="AF650" i="5"/>
  <c r="AO650" i="5"/>
  <c r="M651" i="5"/>
  <c r="V651" i="5"/>
  <c r="AF651" i="5"/>
  <c r="AO651" i="5"/>
  <c r="M652" i="5"/>
  <c r="V652" i="5"/>
  <c r="AF652" i="5"/>
  <c r="AO652" i="5"/>
  <c r="M653" i="5"/>
  <c r="V653" i="5"/>
  <c r="AF653" i="5"/>
  <c r="AO653" i="5"/>
  <c r="M654" i="5"/>
  <c r="V654" i="5"/>
  <c r="AF654" i="5"/>
  <c r="AO654" i="5"/>
  <c r="M655" i="5"/>
  <c r="V655" i="5"/>
  <c r="AF655" i="5"/>
  <c r="AO655" i="5"/>
  <c r="M656" i="5"/>
  <c r="V656" i="5"/>
  <c r="AF656" i="5"/>
  <c r="AO656" i="5"/>
  <c r="M657" i="5"/>
  <c r="V657" i="5"/>
  <c r="AF657" i="5"/>
  <c r="AO657" i="5"/>
  <c r="M658" i="5"/>
  <c r="V658" i="5"/>
  <c r="AF658" i="5"/>
  <c r="AO658" i="5"/>
  <c r="M659" i="5"/>
  <c r="V659" i="5"/>
  <c r="AF659" i="5"/>
  <c r="AO659" i="5"/>
  <c r="M660" i="5"/>
  <c r="V660" i="5"/>
  <c r="AF660" i="5"/>
  <c r="AO660" i="5"/>
  <c r="M661" i="5"/>
  <c r="V661" i="5"/>
  <c r="AF661" i="5"/>
  <c r="AO661" i="5"/>
  <c r="M662" i="5"/>
  <c r="V662" i="5"/>
  <c r="AF662" i="5"/>
  <c r="AO662" i="5"/>
  <c r="M663" i="5"/>
  <c r="V663" i="5"/>
  <c r="AF663" i="5"/>
  <c r="AO663" i="5"/>
  <c r="M664" i="5"/>
  <c r="V664" i="5"/>
  <c r="AF664" i="5"/>
  <c r="AO664" i="5"/>
  <c r="M665" i="5"/>
  <c r="V665" i="5"/>
  <c r="AF665" i="5"/>
  <c r="AO665" i="5"/>
  <c r="M666" i="5"/>
  <c r="V666" i="5"/>
  <c r="AF666" i="5"/>
  <c r="AO666" i="5"/>
  <c r="M667" i="5"/>
  <c r="V667" i="5"/>
  <c r="AF667" i="5"/>
  <c r="AO667" i="5"/>
  <c r="M668" i="5"/>
  <c r="V668" i="5"/>
  <c r="AF668" i="5"/>
  <c r="AO668" i="5"/>
  <c r="M669" i="5"/>
  <c r="V669" i="5"/>
  <c r="AF669" i="5"/>
  <c r="AO669" i="5"/>
  <c r="M670" i="5"/>
  <c r="V670" i="5"/>
  <c r="AF670" i="5"/>
  <c r="AO670" i="5"/>
  <c r="M671" i="5"/>
  <c r="V671" i="5"/>
  <c r="AF671" i="5"/>
  <c r="AO671" i="5"/>
  <c r="M672" i="5"/>
  <c r="V672" i="5"/>
  <c r="AF672" i="5"/>
  <c r="AO672" i="5"/>
  <c r="M673" i="5"/>
  <c r="V673" i="5"/>
  <c r="AF673" i="5"/>
  <c r="AO673" i="5"/>
  <c r="M674" i="5"/>
  <c r="V674" i="5"/>
  <c r="AF674" i="5"/>
  <c r="AO674" i="5"/>
  <c r="M675" i="5"/>
  <c r="V675" i="5"/>
  <c r="AF675" i="5"/>
  <c r="AO675" i="5"/>
  <c r="M676" i="5"/>
  <c r="V676" i="5"/>
  <c r="AF676" i="5"/>
  <c r="AO676" i="5"/>
  <c r="M677" i="5"/>
  <c r="V677" i="5"/>
  <c r="AF677" i="5"/>
  <c r="AO677" i="5"/>
  <c r="M678" i="5"/>
  <c r="V678" i="5"/>
  <c r="AF678" i="5"/>
  <c r="AO678" i="5"/>
  <c r="M679" i="5"/>
  <c r="V679" i="5"/>
  <c r="AF679" i="5"/>
  <c r="AO679" i="5"/>
  <c r="M680" i="5"/>
  <c r="V680" i="5"/>
  <c r="AF680" i="5"/>
  <c r="AO680" i="5"/>
  <c r="M681" i="5"/>
  <c r="V681" i="5"/>
  <c r="AF681" i="5"/>
  <c r="AO681" i="5"/>
  <c r="M682" i="5"/>
  <c r="V682" i="5"/>
  <c r="AF682" i="5"/>
  <c r="AO682" i="5"/>
  <c r="M683" i="5"/>
  <c r="V683" i="5"/>
  <c r="AF683" i="5"/>
  <c r="AO683" i="5"/>
  <c r="M684" i="5"/>
  <c r="V684" i="5"/>
  <c r="AF684" i="5"/>
  <c r="AO684" i="5"/>
  <c r="M685" i="5"/>
  <c r="V685" i="5"/>
  <c r="AF685" i="5"/>
  <c r="AO685" i="5"/>
  <c r="M686" i="5"/>
  <c r="V686" i="5"/>
  <c r="AF686" i="5"/>
  <c r="AO686" i="5"/>
  <c r="M687" i="5"/>
  <c r="V687" i="5"/>
  <c r="AF687" i="5"/>
  <c r="AO687" i="5"/>
  <c r="M688" i="5"/>
  <c r="V688" i="5"/>
  <c r="AF688" i="5"/>
  <c r="AO688" i="5"/>
  <c r="M689" i="5"/>
  <c r="V689" i="5"/>
  <c r="AF689" i="5"/>
  <c r="AO689" i="5"/>
  <c r="M690" i="5"/>
  <c r="V690" i="5"/>
  <c r="AF690" i="5"/>
  <c r="AO690" i="5"/>
  <c r="M691" i="5"/>
  <c r="V691" i="5"/>
  <c r="AF691" i="5"/>
  <c r="AO691" i="5"/>
  <c r="M692" i="5"/>
  <c r="V692" i="5"/>
  <c r="AF692" i="5"/>
  <c r="AO692" i="5"/>
  <c r="M693" i="5"/>
  <c r="V693" i="5"/>
  <c r="AF693" i="5"/>
  <c r="AO693" i="5"/>
  <c r="M694" i="5"/>
  <c r="V694" i="5"/>
  <c r="AF694" i="5"/>
  <c r="AO694" i="5"/>
  <c r="M695" i="5"/>
  <c r="V695" i="5"/>
  <c r="AF695" i="5"/>
  <c r="AO695" i="5"/>
  <c r="M696" i="5"/>
  <c r="V696" i="5"/>
  <c r="AF696" i="5"/>
  <c r="AO696" i="5"/>
  <c r="M697" i="5"/>
  <c r="V697" i="5"/>
  <c r="AF697" i="5"/>
  <c r="AO697" i="5"/>
  <c r="M698" i="5"/>
  <c r="V698" i="5"/>
  <c r="AF698" i="5"/>
  <c r="AO698" i="5"/>
  <c r="M699" i="5"/>
  <c r="V699" i="5"/>
  <c r="AF699" i="5"/>
  <c r="AO699" i="5"/>
  <c r="M700" i="5"/>
  <c r="V700" i="5"/>
  <c r="AF700" i="5"/>
  <c r="AO700" i="5"/>
  <c r="M701" i="5"/>
  <c r="V701" i="5"/>
  <c r="AF701" i="5"/>
  <c r="AO701" i="5"/>
  <c r="M702" i="5"/>
  <c r="V702" i="5"/>
  <c r="AF702" i="5"/>
  <c r="AO702" i="5"/>
  <c r="M703" i="5"/>
  <c r="V703" i="5"/>
  <c r="AF703" i="5"/>
  <c r="AO703" i="5"/>
  <c r="M704" i="5"/>
  <c r="V704" i="5"/>
  <c r="AF704" i="5"/>
  <c r="AO704" i="5"/>
  <c r="M705" i="5"/>
  <c r="V705" i="5"/>
  <c r="AF705" i="5"/>
  <c r="AO705" i="5"/>
  <c r="M706" i="5"/>
  <c r="V706" i="5"/>
  <c r="AF706" i="5"/>
  <c r="AO706" i="5"/>
  <c r="M707" i="5"/>
  <c r="V707" i="5"/>
  <c r="AF707" i="5"/>
  <c r="AO707" i="5"/>
  <c r="M708" i="5"/>
  <c r="V708" i="5"/>
  <c r="AF708" i="5"/>
  <c r="AO708" i="5"/>
  <c r="M709" i="5"/>
  <c r="V709" i="5"/>
  <c r="AF709" i="5"/>
  <c r="AO709" i="5"/>
  <c r="M710" i="5"/>
  <c r="V710" i="5"/>
  <c r="AF710" i="5"/>
  <c r="AO710" i="5"/>
  <c r="M711" i="5"/>
  <c r="V711" i="5"/>
  <c r="AF711" i="5"/>
  <c r="AO711" i="5"/>
  <c r="M712" i="5"/>
  <c r="V712" i="5"/>
  <c r="AF712" i="5"/>
  <c r="AO712" i="5"/>
  <c r="M713" i="5"/>
  <c r="V713" i="5"/>
  <c r="AF713" i="5"/>
  <c r="AO713" i="5"/>
  <c r="M714" i="5"/>
  <c r="V714" i="5"/>
  <c r="AF714" i="5"/>
  <c r="AO714" i="5"/>
  <c r="M715" i="5"/>
  <c r="V715" i="5"/>
  <c r="AF715" i="5"/>
  <c r="AO715" i="5"/>
  <c r="M716" i="5"/>
  <c r="V716" i="5"/>
  <c r="AF716" i="5"/>
  <c r="AO716" i="5"/>
  <c r="M717" i="5"/>
  <c r="V717" i="5"/>
  <c r="AF717" i="5"/>
  <c r="AO717" i="5"/>
  <c r="M718" i="5"/>
  <c r="V718" i="5"/>
  <c r="AF718" i="5"/>
  <c r="AO718" i="5"/>
  <c r="M719" i="5"/>
  <c r="V719" i="5"/>
  <c r="AF719" i="5"/>
  <c r="AO719" i="5"/>
  <c r="M720" i="5"/>
  <c r="V720" i="5"/>
  <c r="AF720" i="5"/>
  <c r="AO720" i="5"/>
  <c r="M721" i="5"/>
  <c r="V721" i="5"/>
  <c r="AF721" i="5"/>
  <c r="AO721" i="5"/>
  <c r="M722" i="5"/>
  <c r="V722" i="5"/>
  <c r="AF722" i="5"/>
  <c r="AO722" i="5"/>
  <c r="M723" i="5"/>
  <c r="V723" i="5"/>
  <c r="AF723" i="5"/>
  <c r="AO723" i="5"/>
  <c r="M724" i="5"/>
  <c r="V724" i="5"/>
  <c r="AF724" i="5"/>
  <c r="AO724" i="5"/>
  <c r="M725" i="5"/>
  <c r="V725" i="5"/>
  <c r="AF725" i="5"/>
  <c r="AO725" i="5"/>
  <c r="M726" i="5"/>
  <c r="V726" i="5"/>
  <c r="AF726" i="5"/>
  <c r="AO726" i="5"/>
  <c r="M727" i="5"/>
  <c r="V727" i="5"/>
  <c r="AF727" i="5"/>
  <c r="AO727" i="5"/>
  <c r="M728" i="5"/>
  <c r="V728" i="5"/>
  <c r="AF728" i="5"/>
  <c r="AO728" i="5"/>
  <c r="M729" i="5"/>
  <c r="V729" i="5"/>
  <c r="AF729" i="5"/>
  <c r="AO729" i="5"/>
  <c r="M730" i="5"/>
  <c r="V730" i="5"/>
  <c r="AF730" i="5"/>
  <c r="AO730" i="5"/>
  <c r="M731" i="5"/>
  <c r="V731" i="5"/>
  <c r="AF731" i="5"/>
  <c r="AO731" i="5"/>
  <c r="M732" i="5"/>
  <c r="V732" i="5"/>
  <c r="AF732" i="5"/>
  <c r="AO732" i="5"/>
  <c r="M733" i="5"/>
  <c r="V733" i="5"/>
  <c r="AF733" i="5"/>
  <c r="AO733" i="5"/>
  <c r="M734" i="5"/>
  <c r="V734" i="5"/>
  <c r="AF734" i="5"/>
  <c r="AO734" i="5"/>
  <c r="M735" i="5"/>
  <c r="V735" i="5"/>
  <c r="AF735" i="5"/>
  <c r="AO735" i="5"/>
  <c r="M736" i="5"/>
  <c r="V736" i="5"/>
  <c r="AF736" i="5"/>
  <c r="AO736" i="5"/>
  <c r="M737" i="5"/>
  <c r="V737" i="5"/>
  <c r="AF737" i="5"/>
  <c r="AO737" i="5"/>
  <c r="M738" i="5"/>
  <c r="V738" i="5"/>
  <c r="AF738" i="5"/>
  <c r="AO738" i="5"/>
  <c r="M739" i="5"/>
  <c r="V739" i="5"/>
  <c r="AF739" i="5"/>
  <c r="AO739" i="5"/>
  <c r="M740" i="5"/>
  <c r="V740" i="5"/>
  <c r="AF740" i="5"/>
  <c r="AO740" i="5"/>
  <c r="M741" i="5"/>
  <c r="V741" i="5"/>
  <c r="AF741" i="5"/>
  <c r="AO741" i="5"/>
  <c r="M742" i="5"/>
  <c r="V742" i="5"/>
  <c r="AF742" i="5"/>
  <c r="AO742" i="5"/>
  <c r="M743" i="5"/>
  <c r="V743" i="5"/>
  <c r="AF743" i="5"/>
  <c r="AO743" i="5"/>
  <c r="M744" i="5"/>
  <c r="V744" i="5"/>
  <c r="AF744" i="5"/>
  <c r="AO744" i="5"/>
  <c r="M745" i="5"/>
  <c r="V745" i="5"/>
  <c r="AF745" i="5"/>
  <c r="AO745" i="5"/>
  <c r="M746" i="5"/>
  <c r="V746" i="5"/>
  <c r="AF746" i="5"/>
  <c r="AO746" i="5"/>
  <c r="M747" i="5"/>
  <c r="V747" i="5"/>
  <c r="AF747" i="5"/>
  <c r="AO747" i="5"/>
  <c r="M748" i="5"/>
  <c r="V748" i="5"/>
  <c r="AF748" i="5"/>
  <c r="AO748" i="5"/>
  <c r="M749" i="5"/>
  <c r="V749" i="5"/>
  <c r="AF749" i="5"/>
  <c r="AO749" i="5"/>
  <c r="M750" i="5"/>
  <c r="V750" i="5"/>
  <c r="AF750" i="5"/>
  <c r="AO750" i="5"/>
  <c r="M751" i="5"/>
  <c r="V751" i="5"/>
  <c r="AF751" i="5"/>
  <c r="AO751" i="5"/>
  <c r="M752" i="5"/>
  <c r="V752" i="5"/>
  <c r="AF752" i="5"/>
  <c r="AO752" i="5"/>
  <c r="M753" i="5"/>
  <c r="V753" i="5"/>
  <c r="AF753" i="5"/>
  <c r="AO753" i="5"/>
  <c r="M754" i="5"/>
  <c r="V754" i="5"/>
  <c r="AF754" i="5"/>
  <c r="AO754" i="5"/>
  <c r="M755" i="5"/>
  <c r="V755" i="5"/>
  <c r="AF755" i="5"/>
  <c r="AO755" i="5"/>
  <c r="M756" i="5"/>
  <c r="V756" i="5"/>
  <c r="AF756" i="5"/>
  <c r="AO756" i="5"/>
  <c r="M757" i="5"/>
  <c r="V757" i="5"/>
  <c r="AF757" i="5"/>
  <c r="AO757" i="5"/>
  <c r="M758" i="5"/>
  <c r="V758" i="5"/>
  <c r="AF758" i="5"/>
  <c r="AO758" i="5"/>
  <c r="M759" i="5"/>
  <c r="V759" i="5"/>
  <c r="AF759" i="5"/>
  <c r="AO759" i="5"/>
  <c r="M760" i="5"/>
  <c r="V760" i="5"/>
  <c r="AF760" i="5"/>
  <c r="AO760" i="5"/>
  <c r="M761" i="5"/>
  <c r="V761" i="5"/>
  <c r="AF761" i="5"/>
  <c r="AO761" i="5"/>
  <c r="M762" i="5"/>
  <c r="V762" i="5"/>
  <c r="AF762" i="5"/>
  <c r="AO762" i="5"/>
  <c r="M763" i="5"/>
  <c r="V763" i="5"/>
  <c r="AF763" i="5"/>
  <c r="AO763" i="5"/>
  <c r="M764" i="5"/>
  <c r="V764" i="5"/>
  <c r="AF764" i="5"/>
  <c r="AO764" i="5"/>
  <c r="M765" i="5"/>
  <c r="V765" i="5"/>
  <c r="AF765" i="5"/>
  <c r="AO765" i="5"/>
  <c r="M766" i="5"/>
  <c r="V766" i="5"/>
  <c r="AF766" i="5"/>
  <c r="AO766" i="5"/>
  <c r="M767" i="5"/>
  <c r="V767" i="5"/>
  <c r="AF767" i="5"/>
  <c r="AO767" i="5"/>
  <c r="M768" i="5"/>
  <c r="V768" i="5"/>
  <c r="AF768" i="5"/>
  <c r="AO768" i="5"/>
  <c r="M769" i="5"/>
  <c r="V769" i="5"/>
  <c r="AF769" i="5"/>
  <c r="AO769" i="5"/>
  <c r="M770" i="5"/>
  <c r="V770" i="5"/>
  <c r="AF770" i="5"/>
  <c r="AO770" i="5"/>
  <c r="M771" i="5"/>
  <c r="V771" i="5"/>
  <c r="AF771" i="5"/>
  <c r="AO771" i="5"/>
  <c r="M772" i="5"/>
  <c r="V772" i="5"/>
  <c r="AF772" i="5"/>
  <c r="AO772" i="5"/>
  <c r="M773" i="5"/>
  <c r="V773" i="5"/>
  <c r="AF773" i="5"/>
  <c r="AO773" i="5"/>
  <c r="M774" i="5"/>
  <c r="V774" i="5"/>
  <c r="AF774" i="5"/>
  <c r="AO774" i="5"/>
  <c r="M775" i="5"/>
  <c r="V775" i="5"/>
  <c r="AF775" i="5"/>
  <c r="AO775" i="5"/>
  <c r="M776" i="5"/>
  <c r="V776" i="5"/>
  <c r="AF776" i="5"/>
  <c r="AO776" i="5"/>
  <c r="M777" i="5"/>
  <c r="V777" i="5"/>
  <c r="AF777" i="5"/>
  <c r="AO777" i="5"/>
  <c r="M778" i="5"/>
  <c r="V778" i="5"/>
  <c r="AF778" i="5"/>
  <c r="AO778" i="5"/>
  <c r="M779" i="5"/>
  <c r="V779" i="5"/>
  <c r="AF779" i="5"/>
  <c r="AO779" i="5"/>
  <c r="M780" i="5"/>
  <c r="V780" i="5"/>
  <c r="AF780" i="5"/>
  <c r="AO780" i="5"/>
  <c r="M781" i="5"/>
  <c r="V781" i="5"/>
  <c r="AF781" i="5"/>
  <c r="AO781" i="5"/>
  <c r="M782" i="5"/>
  <c r="V782" i="5"/>
  <c r="AF782" i="5"/>
  <c r="AO782" i="5"/>
  <c r="M783" i="5"/>
  <c r="V783" i="5"/>
  <c r="AF783" i="5"/>
  <c r="AO783" i="5"/>
  <c r="M784" i="5"/>
  <c r="V784" i="5"/>
  <c r="AF784" i="5"/>
  <c r="AO784" i="5"/>
  <c r="M785" i="5"/>
  <c r="V785" i="5"/>
  <c r="AF785" i="5"/>
  <c r="AO785" i="5"/>
  <c r="M786" i="5"/>
  <c r="V786" i="5"/>
  <c r="AF786" i="5"/>
  <c r="AO786" i="5"/>
  <c r="M787" i="5"/>
  <c r="V787" i="5"/>
  <c r="AF787" i="5"/>
  <c r="AO787" i="5"/>
  <c r="M788" i="5"/>
  <c r="V788" i="5"/>
  <c r="AF788" i="5"/>
  <c r="AO788" i="5"/>
  <c r="M789" i="5"/>
  <c r="V789" i="5"/>
  <c r="AF789" i="5"/>
  <c r="AO789" i="5"/>
  <c r="M790" i="5"/>
  <c r="V790" i="5"/>
  <c r="AF790" i="5"/>
  <c r="AO790" i="5"/>
  <c r="M791" i="5"/>
  <c r="V791" i="5"/>
  <c r="AF791" i="5"/>
  <c r="AO791" i="5"/>
  <c r="M792" i="5"/>
  <c r="V792" i="5"/>
  <c r="AF792" i="5"/>
  <c r="AO792" i="5"/>
  <c r="M793" i="5"/>
  <c r="V793" i="5"/>
  <c r="AF793" i="5"/>
  <c r="AO793" i="5"/>
  <c r="M794" i="5"/>
  <c r="V794" i="5"/>
  <c r="AF794" i="5"/>
  <c r="AO794" i="5"/>
  <c r="M795" i="5"/>
  <c r="V795" i="5"/>
  <c r="AF795" i="5"/>
  <c r="AO795" i="5"/>
  <c r="M796" i="5"/>
  <c r="V796" i="5"/>
  <c r="AF796" i="5"/>
  <c r="AO796" i="5"/>
  <c r="M797" i="5"/>
  <c r="V797" i="5"/>
  <c r="AF797" i="5"/>
  <c r="AO797" i="5"/>
  <c r="M798" i="5"/>
  <c r="V798" i="5"/>
  <c r="AF798" i="5"/>
  <c r="AO798" i="5"/>
  <c r="M799" i="5"/>
  <c r="V799" i="5"/>
  <c r="AF799" i="5"/>
  <c r="AO799" i="5"/>
  <c r="M800" i="5"/>
  <c r="V800" i="5"/>
  <c r="AF800" i="5"/>
  <c r="AO800" i="5"/>
  <c r="M801" i="5"/>
  <c r="V801" i="5"/>
  <c r="AF801" i="5"/>
  <c r="AO801" i="5"/>
  <c r="M802" i="5"/>
  <c r="V802" i="5"/>
  <c r="AF802" i="5"/>
  <c r="AO802" i="5"/>
  <c r="M803" i="5"/>
  <c r="V803" i="5"/>
  <c r="AF803" i="5"/>
  <c r="AO803" i="5"/>
  <c r="M804" i="5"/>
  <c r="V804" i="5"/>
  <c r="AF804" i="5"/>
  <c r="AO804" i="5"/>
  <c r="M805" i="5"/>
  <c r="V805" i="5"/>
  <c r="AF805" i="5"/>
  <c r="AO805" i="5"/>
  <c r="M806" i="5"/>
  <c r="V806" i="5"/>
  <c r="AF806" i="5"/>
  <c r="AO806" i="5"/>
  <c r="M807" i="5"/>
  <c r="V807" i="5"/>
  <c r="AF807" i="5"/>
  <c r="AO807" i="5"/>
  <c r="M808" i="5"/>
  <c r="V808" i="5"/>
  <c r="AF808" i="5"/>
  <c r="AO808" i="5"/>
  <c r="M809" i="5"/>
  <c r="V809" i="5"/>
  <c r="AF809" i="5"/>
  <c r="AO809" i="5"/>
  <c r="M810" i="5"/>
  <c r="V810" i="5"/>
  <c r="AF810" i="5"/>
  <c r="AO810" i="5"/>
  <c r="M811" i="5"/>
  <c r="V811" i="5"/>
  <c r="AF811" i="5"/>
  <c r="AO811" i="5"/>
  <c r="M812" i="5"/>
  <c r="V812" i="5"/>
  <c r="AF812" i="5"/>
  <c r="AO812" i="5"/>
  <c r="M813" i="5"/>
  <c r="V813" i="5"/>
  <c r="AF813" i="5"/>
  <c r="AO813" i="5"/>
  <c r="M814" i="5"/>
  <c r="V814" i="5"/>
  <c r="AF814" i="5"/>
  <c r="AO814" i="5"/>
  <c r="M815" i="5"/>
  <c r="V815" i="5"/>
  <c r="AF815" i="5"/>
  <c r="AO815" i="5"/>
  <c r="M816" i="5"/>
  <c r="V816" i="5"/>
  <c r="AF816" i="5"/>
  <c r="AO816" i="5"/>
  <c r="M817" i="5"/>
  <c r="V817" i="5"/>
  <c r="AF817" i="5"/>
  <c r="AO817" i="5"/>
  <c r="M818" i="5"/>
  <c r="V818" i="5"/>
  <c r="AF818" i="5"/>
  <c r="AO818" i="5"/>
  <c r="M819" i="5"/>
  <c r="V819" i="5"/>
  <c r="AF819" i="5"/>
  <c r="AO819" i="5"/>
  <c r="M820" i="5"/>
  <c r="V820" i="5"/>
  <c r="AF820" i="5"/>
  <c r="AO820" i="5"/>
  <c r="M821" i="5"/>
  <c r="V821" i="5"/>
  <c r="AF821" i="5"/>
  <c r="AO821" i="5"/>
  <c r="M822" i="5"/>
  <c r="V822" i="5"/>
  <c r="AF822" i="5"/>
  <c r="AO822" i="5"/>
  <c r="M823" i="5"/>
  <c r="V823" i="5"/>
  <c r="AF823" i="5"/>
  <c r="AO823" i="5"/>
  <c r="M824" i="5"/>
  <c r="V824" i="5"/>
  <c r="AF824" i="5"/>
  <c r="AO824" i="5"/>
  <c r="M825" i="5"/>
  <c r="V825" i="5"/>
  <c r="AF825" i="5"/>
  <c r="AO825" i="5"/>
  <c r="M826" i="5"/>
  <c r="V826" i="5"/>
  <c r="AF826" i="5"/>
  <c r="AO826" i="5"/>
  <c r="M827" i="5"/>
  <c r="V827" i="5"/>
  <c r="AF827" i="5"/>
  <c r="AO827" i="5"/>
  <c r="M828" i="5"/>
  <c r="V828" i="5"/>
  <c r="AF828" i="5"/>
  <c r="AO828" i="5"/>
  <c r="M829" i="5"/>
  <c r="V829" i="5"/>
  <c r="AF829" i="5"/>
  <c r="AO829" i="5"/>
  <c r="M830" i="5"/>
  <c r="V830" i="5"/>
  <c r="AF830" i="5"/>
  <c r="AO830" i="5"/>
  <c r="M831" i="5"/>
  <c r="V831" i="5"/>
  <c r="AF831" i="5"/>
  <c r="AO831" i="5"/>
  <c r="M832" i="5"/>
  <c r="V832" i="5"/>
  <c r="AF832" i="5"/>
  <c r="AO832" i="5"/>
  <c r="M833" i="5"/>
  <c r="V833" i="5"/>
  <c r="AF833" i="5"/>
  <c r="AO833" i="5"/>
  <c r="M834" i="5"/>
  <c r="V834" i="5"/>
  <c r="AF834" i="5"/>
  <c r="AO834" i="5"/>
  <c r="M835" i="5"/>
  <c r="V835" i="5"/>
  <c r="AF835" i="5"/>
  <c r="AO835" i="5"/>
  <c r="M836" i="5"/>
  <c r="V836" i="5"/>
  <c r="AF836" i="5"/>
  <c r="AO836" i="5"/>
  <c r="M837" i="5"/>
  <c r="V837" i="5"/>
  <c r="AF837" i="5"/>
  <c r="AO837" i="5"/>
  <c r="M838" i="5"/>
  <c r="V838" i="5"/>
  <c r="AF838" i="5"/>
  <c r="AO838" i="5"/>
  <c r="M839" i="5"/>
  <c r="V839" i="5"/>
  <c r="AF839" i="5"/>
  <c r="AO839" i="5"/>
  <c r="M840" i="5"/>
  <c r="V840" i="5"/>
  <c r="AF840" i="5"/>
  <c r="AO840" i="5"/>
  <c r="M841" i="5"/>
  <c r="V841" i="5"/>
  <c r="AF841" i="5"/>
  <c r="AO841" i="5"/>
  <c r="M842" i="5"/>
  <c r="V842" i="5"/>
  <c r="AF842" i="5"/>
  <c r="AO842" i="5"/>
  <c r="M843" i="5"/>
  <c r="V843" i="5"/>
  <c r="AF843" i="5"/>
  <c r="AO843" i="5"/>
  <c r="M844" i="5"/>
  <c r="V844" i="5"/>
  <c r="AF844" i="5"/>
  <c r="AO844" i="5"/>
  <c r="M845" i="5"/>
  <c r="V845" i="5"/>
  <c r="AF845" i="5"/>
  <c r="AO845" i="5"/>
  <c r="M846" i="5"/>
  <c r="V846" i="5"/>
  <c r="AF846" i="5"/>
  <c r="AO846" i="5"/>
  <c r="M847" i="5"/>
  <c r="V847" i="5"/>
  <c r="AF847" i="5"/>
  <c r="AO847" i="5"/>
  <c r="M848" i="5"/>
  <c r="V848" i="5"/>
  <c r="AF848" i="5"/>
  <c r="AO848" i="5"/>
  <c r="M849" i="5"/>
  <c r="V849" i="5"/>
  <c r="AF849" i="5"/>
  <c r="AO849" i="5"/>
  <c r="M850" i="5"/>
  <c r="V850" i="5"/>
  <c r="AF850" i="5"/>
  <c r="AO850" i="5"/>
  <c r="M851" i="5"/>
  <c r="V851" i="5"/>
  <c r="AF851" i="5"/>
  <c r="AO851" i="5"/>
  <c r="M852" i="5"/>
  <c r="V852" i="5"/>
  <c r="AF852" i="5"/>
  <c r="AO852" i="5"/>
  <c r="M853" i="5"/>
  <c r="V853" i="5"/>
  <c r="AF853" i="5"/>
  <c r="AO853" i="5"/>
  <c r="M854" i="5"/>
  <c r="V854" i="5"/>
  <c r="AF854" i="5"/>
  <c r="AO854" i="5"/>
  <c r="M855" i="5"/>
  <c r="V855" i="5"/>
  <c r="AF855" i="5"/>
  <c r="AO855" i="5"/>
  <c r="M856" i="5"/>
  <c r="V856" i="5"/>
  <c r="AF856" i="5"/>
  <c r="AO856" i="5"/>
  <c r="M857" i="5"/>
  <c r="V857" i="5"/>
  <c r="AF857" i="5"/>
  <c r="AO857" i="5"/>
  <c r="M858" i="5"/>
  <c r="V858" i="5"/>
  <c r="AF858" i="5"/>
  <c r="AO858" i="5"/>
  <c r="M859" i="5"/>
  <c r="V859" i="5"/>
  <c r="AF859" i="5"/>
  <c r="AO859" i="5"/>
  <c r="M860" i="5"/>
  <c r="V860" i="5"/>
  <c r="AF860" i="5"/>
  <c r="AO860" i="5"/>
  <c r="M861" i="5"/>
  <c r="V861" i="5"/>
  <c r="AF861" i="5"/>
  <c r="AO861" i="5"/>
  <c r="M862" i="5"/>
  <c r="V862" i="5"/>
  <c r="AF862" i="5"/>
  <c r="AO862" i="5"/>
  <c r="M863" i="5"/>
  <c r="V863" i="5"/>
  <c r="AF863" i="5"/>
  <c r="AO863" i="5"/>
  <c r="M864" i="5"/>
  <c r="V864" i="5"/>
  <c r="AF864" i="5"/>
  <c r="AO864" i="5"/>
  <c r="M865" i="5"/>
  <c r="V865" i="5"/>
  <c r="AF865" i="5"/>
  <c r="AO865" i="5"/>
  <c r="M866" i="5"/>
  <c r="V866" i="5"/>
  <c r="AF866" i="5"/>
  <c r="AO866" i="5"/>
  <c r="M867" i="5"/>
  <c r="V867" i="5"/>
  <c r="AF867" i="5"/>
  <c r="AO867" i="5"/>
  <c r="M868" i="5"/>
  <c r="V868" i="5"/>
  <c r="AF868" i="5"/>
  <c r="AO868" i="5"/>
  <c r="M869" i="5"/>
  <c r="V869" i="5"/>
  <c r="AF869" i="5"/>
  <c r="AO869" i="5"/>
  <c r="M870" i="5"/>
  <c r="V870" i="5"/>
  <c r="AF870" i="5"/>
  <c r="AO870" i="5"/>
  <c r="M871" i="5"/>
  <c r="V871" i="5"/>
  <c r="AF871" i="5"/>
  <c r="AO871" i="5"/>
  <c r="M872" i="5"/>
  <c r="V872" i="5"/>
  <c r="AF872" i="5"/>
  <c r="AO872" i="5"/>
  <c r="M873" i="5"/>
  <c r="V873" i="5"/>
  <c r="AF873" i="5"/>
  <c r="AO873" i="5"/>
  <c r="M874" i="5"/>
  <c r="V874" i="5"/>
  <c r="AF874" i="5"/>
  <c r="AO874" i="5"/>
  <c r="M875" i="5"/>
  <c r="V875" i="5"/>
  <c r="AF875" i="5"/>
  <c r="AO875" i="5"/>
  <c r="M876" i="5"/>
  <c r="V876" i="5"/>
  <c r="AF876" i="5"/>
  <c r="AO876" i="5"/>
  <c r="M877" i="5"/>
  <c r="V877" i="5"/>
  <c r="AF877" i="5"/>
  <c r="AO877" i="5"/>
  <c r="M878" i="5"/>
  <c r="V878" i="5"/>
  <c r="AF878" i="5"/>
  <c r="AO878" i="5"/>
  <c r="M879" i="5"/>
  <c r="V879" i="5"/>
  <c r="AF879" i="5"/>
  <c r="AO879" i="5"/>
  <c r="M880" i="5"/>
  <c r="V880" i="5"/>
  <c r="AF880" i="5"/>
  <c r="AO880" i="5"/>
  <c r="M881" i="5"/>
  <c r="V881" i="5"/>
  <c r="AF881" i="5"/>
  <c r="AO881" i="5"/>
  <c r="M882" i="5"/>
  <c r="V882" i="5"/>
  <c r="AF882" i="5"/>
  <c r="AO882" i="5"/>
  <c r="M883" i="5"/>
  <c r="V883" i="5"/>
  <c r="AF883" i="5"/>
  <c r="AO883" i="5"/>
  <c r="Q2" i="1"/>
  <c r="AD2" i="1"/>
  <c r="AE2" i="1"/>
  <c r="AG2" i="1"/>
  <c r="AI2" i="1"/>
  <c r="AJ2" i="1"/>
  <c r="AM2" i="1"/>
  <c r="AO2" i="1" s="1"/>
  <c r="AN2" i="1"/>
  <c r="AR2" i="1"/>
  <c r="BB2" i="1"/>
  <c r="BC2" i="1"/>
  <c r="BD2" i="1"/>
  <c r="BE2" i="1"/>
  <c r="BF2" i="1"/>
  <c r="BG2" i="1"/>
  <c r="BN2" i="1"/>
  <c r="BR2" i="1"/>
  <c r="CB2" i="1"/>
  <c r="CF2" i="1"/>
  <c r="CG2" i="1"/>
  <c r="CP2" i="1"/>
  <c r="CQ2" i="1"/>
  <c r="DP2" i="1"/>
  <c r="Q3" i="1"/>
  <c r="AD3" i="1"/>
  <c r="AE3" i="1"/>
  <c r="AG3" i="1"/>
  <c r="AI3" i="1"/>
  <c r="AJ3" i="1"/>
  <c r="AM3" i="1"/>
  <c r="AN3" i="1"/>
  <c r="AO3" i="1" s="1"/>
  <c r="AR3" i="1"/>
  <c r="BB3" i="1"/>
  <c r="BC3" i="1"/>
  <c r="BD3" i="1"/>
  <c r="BE3" i="1"/>
  <c r="BF3" i="1"/>
  <c r="BG3" i="1"/>
  <c r="BN3" i="1"/>
  <c r="BR3" i="1"/>
  <c r="CB3" i="1"/>
  <c r="CF3" i="1"/>
  <c r="CG3" i="1"/>
  <c r="CP3" i="1"/>
  <c r="CQ3" i="1"/>
  <c r="DP3" i="1"/>
  <c r="Q4" i="1"/>
  <c r="AD4" i="1"/>
  <c r="AE4" i="1"/>
  <c r="AG4" i="1"/>
  <c r="AI4" i="1"/>
  <c r="AJ4" i="1"/>
  <c r="AM4" i="1"/>
  <c r="AO4" i="1" s="1"/>
  <c r="AN4" i="1"/>
  <c r="AR4" i="1"/>
  <c r="BB4" i="1"/>
  <c r="BC4" i="1"/>
  <c r="BD4" i="1"/>
  <c r="BE4" i="1"/>
  <c r="BF4" i="1"/>
  <c r="BG4" i="1"/>
  <c r="BN4" i="1"/>
  <c r="BR4" i="1"/>
  <c r="CB4" i="1"/>
  <c r="CF4" i="1"/>
  <c r="CG4" i="1"/>
  <c r="CP4" i="1"/>
  <c r="CQ4" i="1"/>
  <c r="DP4" i="1"/>
  <c r="Q5" i="1"/>
  <c r="AD5" i="1"/>
  <c r="AE5" i="1"/>
  <c r="AG5" i="1"/>
  <c r="AI5" i="1"/>
  <c r="AJ5" i="1"/>
  <c r="AM5" i="1"/>
  <c r="AN5" i="1"/>
  <c r="AO5" i="1" s="1"/>
  <c r="AR5" i="1"/>
  <c r="BB5" i="1"/>
  <c r="BC5" i="1"/>
  <c r="BD5" i="1"/>
  <c r="BE5" i="1"/>
  <c r="BF5" i="1"/>
  <c r="BG5" i="1"/>
  <c r="BN5" i="1"/>
  <c r="BR5" i="1"/>
  <c r="CB5" i="1"/>
  <c r="CF5" i="1"/>
  <c r="CG5" i="1"/>
  <c r="CP5" i="1"/>
  <c r="CQ5" i="1"/>
  <c r="DP5" i="1"/>
  <c r="Q6" i="1"/>
  <c r="AD6" i="1"/>
  <c r="AE6" i="1"/>
  <c r="AG6" i="1"/>
  <c r="AI6" i="1"/>
  <c r="AJ6" i="1"/>
  <c r="AM6" i="1"/>
  <c r="AO6" i="1" s="1"/>
  <c r="AN6" i="1"/>
  <c r="AR6" i="1"/>
  <c r="BB6" i="1"/>
  <c r="BC6" i="1"/>
  <c r="BD6" i="1"/>
  <c r="BE6" i="1"/>
  <c r="BF6" i="1"/>
  <c r="BG6" i="1"/>
  <c r="BN6" i="1"/>
  <c r="BR6" i="1"/>
  <c r="CB6" i="1"/>
  <c r="CF6" i="1"/>
  <c r="CG6" i="1"/>
  <c r="CP6" i="1"/>
  <c r="CQ6" i="1"/>
  <c r="DP6" i="1"/>
  <c r="Q7" i="1"/>
  <c r="AD7" i="1"/>
  <c r="AE7" i="1"/>
  <c r="AG7" i="1"/>
  <c r="AI7" i="1"/>
  <c r="AJ7" i="1"/>
  <c r="AM7" i="1"/>
  <c r="AN7" i="1"/>
  <c r="AO7" i="1" s="1"/>
  <c r="AR7" i="1"/>
  <c r="BB7" i="1"/>
  <c r="BC7" i="1"/>
  <c r="BD7" i="1"/>
  <c r="BE7" i="1"/>
  <c r="BF7" i="1"/>
  <c r="BG7" i="1"/>
  <c r="BN7" i="1"/>
  <c r="BR7" i="1"/>
  <c r="CB7" i="1"/>
  <c r="CF7" i="1"/>
  <c r="CG7" i="1"/>
  <c r="CP7" i="1"/>
  <c r="CQ7" i="1"/>
  <c r="DP7" i="1"/>
  <c r="Q8" i="1"/>
  <c r="AD8" i="1"/>
  <c r="AE8" i="1"/>
  <c r="AG8" i="1"/>
  <c r="AI8" i="1"/>
  <c r="AJ8" i="1"/>
  <c r="AM8" i="1"/>
  <c r="AO8" i="1" s="1"/>
  <c r="AN8" i="1"/>
  <c r="AR8" i="1"/>
  <c r="BB8" i="1"/>
  <c r="BC8" i="1"/>
  <c r="BD8" i="1"/>
  <c r="BE8" i="1"/>
  <c r="BF8" i="1"/>
  <c r="BG8" i="1"/>
  <c r="BN8" i="1"/>
  <c r="BR8" i="1"/>
  <c r="CB8" i="1"/>
  <c r="CF8" i="1"/>
  <c r="CG8" i="1"/>
  <c r="CP8" i="1"/>
  <c r="CQ8" i="1"/>
  <c r="DP8" i="1"/>
  <c r="Q9" i="1"/>
  <c r="AD9" i="1"/>
  <c r="AE9" i="1"/>
  <c r="AG9" i="1"/>
  <c r="AI9" i="1"/>
  <c r="AJ9" i="1"/>
  <c r="AM9" i="1"/>
  <c r="AN9" i="1"/>
  <c r="AO9" i="1" s="1"/>
  <c r="AR9" i="1"/>
  <c r="BB9" i="1"/>
  <c r="BC9" i="1"/>
  <c r="BD9" i="1"/>
  <c r="BE9" i="1"/>
  <c r="BF9" i="1"/>
  <c r="BG9" i="1"/>
  <c r="BN9" i="1"/>
  <c r="BR9" i="1"/>
  <c r="CB9" i="1"/>
  <c r="CF9" i="1"/>
  <c r="CG9" i="1"/>
  <c r="CP9" i="1"/>
  <c r="CQ9" i="1"/>
  <c r="DP9" i="1"/>
  <c r="Q10" i="1"/>
  <c r="AD10" i="1"/>
  <c r="AE10" i="1"/>
  <c r="AG10" i="1"/>
  <c r="AI10" i="1"/>
  <c r="AJ10" i="1"/>
  <c r="AM10" i="1"/>
  <c r="AO10" i="1" s="1"/>
  <c r="AN10" i="1"/>
  <c r="AR10" i="1"/>
  <c r="BB10" i="1"/>
  <c r="BC10" i="1"/>
  <c r="BD10" i="1"/>
  <c r="BE10" i="1"/>
  <c r="BF10" i="1"/>
  <c r="BG10" i="1"/>
  <c r="BN10" i="1"/>
  <c r="BR10" i="1"/>
  <c r="CB10" i="1"/>
  <c r="CF10" i="1"/>
  <c r="CG10" i="1"/>
  <c r="CP10" i="1"/>
  <c r="CQ10" i="1"/>
  <c r="DP10" i="1"/>
  <c r="Q11" i="1"/>
  <c r="AD11" i="1"/>
  <c r="AE11" i="1"/>
  <c r="AG11" i="1"/>
  <c r="AI11" i="1"/>
  <c r="AJ11" i="1"/>
  <c r="AM11" i="1"/>
  <c r="AN11" i="1"/>
  <c r="AO11" i="1" s="1"/>
  <c r="AR11" i="1"/>
  <c r="BB11" i="1"/>
  <c r="BC11" i="1"/>
  <c r="BD11" i="1"/>
  <c r="BE11" i="1"/>
  <c r="BF11" i="1"/>
  <c r="BG11" i="1"/>
  <c r="BN11" i="1"/>
  <c r="BR11" i="1"/>
  <c r="CB11" i="1"/>
  <c r="CF11" i="1"/>
  <c r="CG11" i="1"/>
  <c r="CP11" i="1"/>
  <c r="CQ11" i="1"/>
  <c r="DP11" i="1"/>
  <c r="Q12" i="1"/>
  <c r="AD12" i="1"/>
  <c r="AE12" i="1"/>
  <c r="AG12" i="1"/>
  <c r="AI12" i="1"/>
  <c r="AJ12" i="1"/>
  <c r="AM12" i="1"/>
  <c r="AO12" i="1" s="1"/>
  <c r="AN12" i="1"/>
  <c r="AR12" i="1"/>
  <c r="BB12" i="1"/>
  <c r="BC12" i="1"/>
  <c r="BD12" i="1"/>
  <c r="BE12" i="1"/>
  <c r="BF12" i="1"/>
  <c r="BG12" i="1"/>
  <c r="BN12" i="1"/>
  <c r="BR12" i="1"/>
  <c r="CB12" i="1"/>
  <c r="CF12" i="1"/>
  <c r="CG12" i="1"/>
  <c r="CP12" i="1"/>
  <c r="CQ12" i="1"/>
  <c r="DP12" i="1"/>
  <c r="Q13" i="1"/>
  <c r="AD13" i="1"/>
  <c r="AE13" i="1"/>
  <c r="AG13" i="1"/>
  <c r="AI13" i="1"/>
  <c r="AJ13" i="1"/>
  <c r="AM13" i="1"/>
  <c r="AN13" i="1"/>
  <c r="AO13" i="1" s="1"/>
  <c r="AR13" i="1"/>
  <c r="BB13" i="1"/>
  <c r="BC13" i="1"/>
  <c r="BD13" i="1"/>
  <c r="BE13" i="1"/>
  <c r="BF13" i="1"/>
  <c r="BG13" i="1"/>
  <c r="BN13" i="1"/>
  <c r="BR13" i="1"/>
  <c r="CB13" i="1"/>
  <c r="CF13" i="1"/>
  <c r="CG13" i="1"/>
  <c r="CP13" i="1"/>
  <c r="CQ13" i="1"/>
  <c r="DP13" i="1"/>
  <c r="Q14" i="1"/>
  <c r="AD14" i="1"/>
  <c r="AE14" i="1"/>
  <c r="AG14" i="1"/>
  <c r="AI14" i="1"/>
  <c r="AJ14" i="1"/>
  <c r="AM14" i="1"/>
  <c r="AO14" i="1" s="1"/>
  <c r="AN14" i="1"/>
  <c r="AR14" i="1"/>
  <c r="BB14" i="1"/>
  <c r="BC14" i="1"/>
  <c r="BD14" i="1"/>
  <c r="BE14" i="1"/>
  <c r="BF14" i="1"/>
  <c r="BG14" i="1"/>
  <c r="BN14" i="1"/>
  <c r="BR14" i="1"/>
  <c r="CB14" i="1"/>
  <c r="CF14" i="1"/>
  <c r="CG14" i="1"/>
  <c r="CP14" i="1"/>
  <c r="CQ14" i="1"/>
  <c r="DP14" i="1"/>
  <c r="Q15" i="1"/>
  <c r="AD15" i="1"/>
  <c r="AE15" i="1"/>
  <c r="AG15" i="1"/>
  <c r="AI15" i="1"/>
  <c r="AJ15" i="1"/>
  <c r="AM15" i="1"/>
  <c r="AN15" i="1"/>
  <c r="AO15" i="1" s="1"/>
  <c r="AR15" i="1"/>
  <c r="BB15" i="1"/>
  <c r="BC15" i="1"/>
  <c r="BD15" i="1"/>
  <c r="BE15" i="1"/>
  <c r="BF15" i="1"/>
  <c r="BG15" i="1"/>
  <c r="BN15" i="1"/>
  <c r="BR15" i="1"/>
  <c r="CB15" i="1"/>
  <c r="CF15" i="1"/>
  <c r="CG15" i="1"/>
  <c r="CP15" i="1"/>
  <c r="CQ15" i="1"/>
  <c r="DP15" i="1"/>
  <c r="Q16" i="1"/>
  <c r="AD16" i="1"/>
  <c r="AE16" i="1"/>
  <c r="AG16" i="1"/>
  <c r="AI16" i="1"/>
  <c r="AJ16" i="1"/>
  <c r="AM16" i="1"/>
  <c r="AO16" i="1" s="1"/>
  <c r="AN16" i="1"/>
  <c r="AR16" i="1"/>
  <c r="BB16" i="1"/>
  <c r="BC16" i="1"/>
  <c r="BD16" i="1"/>
  <c r="BE16" i="1"/>
  <c r="BF16" i="1"/>
  <c r="BG16" i="1"/>
  <c r="BN16" i="1"/>
  <c r="BR16" i="1"/>
  <c r="CB16" i="1"/>
  <c r="CF16" i="1"/>
  <c r="CG16" i="1"/>
  <c r="CP16" i="1"/>
  <c r="CQ16" i="1"/>
  <c r="DP16" i="1"/>
  <c r="Q17" i="1"/>
  <c r="AD17" i="1"/>
  <c r="AE17" i="1"/>
  <c r="AG17" i="1"/>
  <c r="AI17" i="1"/>
  <c r="AJ17" i="1"/>
  <c r="AM17" i="1"/>
  <c r="AN17" i="1"/>
  <c r="AO17" i="1" s="1"/>
  <c r="AR17" i="1"/>
  <c r="BB17" i="1"/>
  <c r="BC17" i="1"/>
  <c r="BD17" i="1"/>
  <c r="BE17" i="1"/>
  <c r="BF17" i="1"/>
  <c r="BG17" i="1"/>
  <c r="BN17" i="1"/>
  <c r="BR17" i="1"/>
  <c r="CB17" i="1"/>
  <c r="CF17" i="1"/>
  <c r="CG17" i="1"/>
  <c r="CP17" i="1"/>
  <c r="CQ17" i="1"/>
  <c r="DP17" i="1"/>
  <c r="Q18" i="1"/>
  <c r="AD18" i="1"/>
  <c r="AE18" i="1"/>
  <c r="AG18" i="1"/>
  <c r="AI18" i="1"/>
  <c r="AJ18" i="1"/>
  <c r="AM18" i="1"/>
  <c r="AO18" i="1" s="1"/>
  <c r="AN18" i="1"/>
  <c r="AR18" i="1"/>
  <c r="BB18" i="1"/>
  <c r="BC18" i="1"/>
  <c r="BD18" i="1"/>
  <c r="BE18" i="1"/>
  <c r="BF18" i="1"/>
  <c r="BG18" i="1"/>
  <c r="BN18" i="1"/>
  <c r="BR18" i="1"/>
  <c r="CB18" i="1"/>
  <c r="CF18" i="1"/>
  <c r="CG18" i="1"/>
  <c r="CP18" i="1"/>
  <c r="CQ18" i="1"/>
  <c r="DP18" i="1"/>
  <c r="Q19" i="1"/>
  <c r="AD19" i="1"/>
  <c r="AE19" i="1"/>
  <c r="AG19" i="1"/>
  <c r="AI19" i="1"/>
  <c r="AJ19" i="1"/>
  <c r="AM19" i="1"/>
  <c r="AN19" i="1"/>
  <c r="AO19" i="1" s="1"/>
  <c r="AR19" i="1"/>
  <c r="BB19" i="1"/>
  <c r="BC19" i="1"/>
  <c r="BD19" i="1"/>
  <c r="BE19" i="1"/>
  <c r="BF19" i="1"/>
  <c r="BG19" i="1"/>
  <c r="BN19" i="1"/>
  <c r="BR19" i="1"/>
  <c r="CB19" i="1"/>
  <c r="CF19" i="1"/>
  <c r="CG19" i="1"/>
  <c r="CP19" i="1"/>
  <c r="CQ19" i="1"/>
  <c r="DP19" i="1"/>
  <c r="Q20" i="1"/>
  <c r="AD20" i="1"/>
  <c r="AE20" i="1"/>
  <c r="AG20" i="1"/>
  <c r="AI20" i="1"/>
  <c r="AJ20" i="1"/>
  <c r="AM20" i="1"/>
  <c r="AO20" i="1" s="1"/>
  <c r="AN20" i="1"/>
  <c r="AR20" i="1"/>
  <c r="BB20" i="1"/>
  <c r="BC20" i="1"/>
  <c r="BD20" i="1"/>
  <c r="BE20" i="1"/>
  <c r="BF20" i="1"/>
  <c r="BG20" i="1"/>
  <c r="BN20" i="1"/>
  <c r="BR20" i="1"/>
  <c r="CB20" i="1"/>
  <c r="CF20" i="1"/>
  <c r="CG20" i="1"/>
  <c r="CP20" i="1"/>
  <c r="CQ20" i="1"/>
  <c r="DP20" i="1"/>
  <c r="Q21" i="1"/>
  <c r="AD21" i="1"/>
  <c r="AE21" i="1"/>
  <c r="AG21" i="1"/>
  <c r="AI21" i="1"/>
  <c r="AJ21" i="1"/>
  <c r="AM21" i="1"/>
  <c r="AN21" i="1"/>
  <c r="AO21" i="1" s="1"/>
  <c r="AR21" i="1"/>
  <c r="BB21" i="1"/>
  <c r="BC21" i="1"/>
  <c r="BD21" i="1"/>
  <c r="BE21" i="1"/>
  <c r="BF21" i="1"/>
  <c r="BG21" i="1"/>
  <c r="BN21" i="1"/>
  <c r="BR21" i="1"/>
  <c r="CB21" i="1"/>
  <c r="CF21" i="1"/>
  <c r="CG21" i="1"/>
  <c r="CP21" i="1"/>
  <c r="CQ21" i="1"/>
  <c r="DP21" i="1"/>
  <c r="Q22" i="1"/>
  <c r="AD22" i="1"/>
  <c r="AE22" i="1"/>
  <c r="AG22" i="1"/>
  <c r="AI22" i="1"/>
  <c r="AJ22" i="1"/>
  <c r="AM22" i="1"/>
  <c r="AO22" i="1" s="1"/>
  <c r="AN22" i="1"/>
  <c r="AR22" i="1"/>
  <c r="BB22" i="1"/>
  <c r="BC22" i="1"/>
  <c r="BD22" i="1"/>
  <c r="BE22" i="1"/>
  <c r="BF22" i="1"/>
  <c r="BG22" i="1"/>
  <c r="BN22" i="1"/>
  <c r="BR22" i="1"/>
  <c r="CB22" i="1"/>
  <c r="CF22" i="1"/>
  <c r="CG22" i="1"/>
  <c r="CP22" i="1"/>
  <c r="CQ22" i="1"/>
  <c r="DP22" i="1"/>
  <c r="Q23" i="1"/>
  <c r="AD23" i="1"/>
  <c r="AE23" i="1"/>
  <c r="AG23" i="1"/>
  <c r="AI23" i="1"/>
  <c r="AJ23" i="1"/>
  <c r="AM23" i="1"/>
  <c r="AN23" i="1"/>
  <c r="AO23" i="1" s="1"/>
  <c r="AR23" i="1"/>
  <c r="BB23" i="1"/>
  <c r="BC23" i="1"/>
  <c r="BD23" i="1"/>
  <c r="BE23" i="1"/>
  <c r="BF23" i="1"/>
  <c r="BG23" i="1"/>
  <c r="BN23" i="1"/>
  <c r="BR23" i="1"/>
  <c r="CB23" i="1"/>
  <c r="CF23" i="1"/>
  <c r="CG23" i="1"/>
  <c r="CP23" i="1"/>
  <c r="CQ23" i="1"/>
  <c r="DP23" i="1"/>
  <c r="Q24" i="1"/>
  <c r="AD24" i="1"/>
  <c r="AE24" i="1"/>
  <c r="AG24" i="1"/>
  <c r="AI24" i="1"/>
  <c r="AJ24" i="1"/>
  <c r="AM24" i="1"/>
  <c r="AO24" i="1" s="1"/>
  <c r="AN24" i="1"/>
  <c r="AR24" i="1"/>
  <c r="BB24" i="1"/>
  <c r="BC24" i="1"/>
  <c r="BD24" i="1"/>
  <c r="BE24" i="1"/>
  <c r="BF24" i="1"/>
  <c r="BG24" i="1"/>
  <c r="BN24" i="1"/>
  <c r="BR24" i="1"/>
  <c r="CB24" i="1"/>
  <c r="CF24" i="1"/>
  <c r="CG24" i="1"/>
  <c r="CP24" i="1"/>
  <c r="CQ24" i="1"/>
  <c r="DP24" i="1"/>
  <c r="Q25" i="1"/>
  <c r="AD25" i="1"/>
  <c r="AE25" i="1"/>
  <c r="AG25" i="1"/>
  <c r="AI25" i="1"/>
  <c r="AJ25" i="1"/>
  <c r="AM25" i="1"/>
  <c r="AN25" i="1"/>
  <c r="AO25" i="1" s="1"/>
  <c r="AR25" i="1"/>
  <c r="BB25" i="1"/>
  <c r="BC25" i="1"/>
  <c r="BD25" i="1"/>
  <c r="BE25" i="1"/>
  <c r="BF25" i="1"/>
  <c r="BG25" i="1"/>
  <c r="BN25" i="1"/>
  <c r="BR25" i="1"/>
  <c r="CB25" i="1"/>
  <c r="CF25" i="1"/>
  <c r="CG25" i="1"/>
  <c r="CP25" i="1"/>
  <c r="CQ25" i="1"/>
  <c r="DP25" i="1"/>
  <c r="Q26" i="1"/>
  <c r="AD26" i="1"/>
  <c r="AE26" i="1"/>
  <c r="AG26" i="1"/>
  <c r="AI26" i="1"/>
  <c r="AJ26" i="1"/>
  <c r="AM26" i="1"/>
  <c r="AO26" i="1" s="1"/>
  <c r="AN26" i="1"/>
  <c r="AR26" i="1"/>
  <c r="BB26" i="1"/>
  <c r="BC26" i="1"/>
  <c r="BD26" i="1"/>
  <c r="BE26" i="1"/>
  <c r="BF26" i="1"/>
  <c r="BG26" i="1"/>
  <c r="BN26" i="1"/>
  <c r="BR26" i="1"/>
  <c r="CB26" i="1"/>
  <c r="CF26" i="1"/>
  <c r="CG26" i="1"/>
  <c r="CP26" i="1"/>
  <c r="CQ26" i="1"/>
  <c r="DP26" i="1"/>
  <c r="Q27" i="1"/>
  <c r="AD27" i="1"/>
  <c r="AE27" i="1"/>
  <c r="AG27" i="1"/>
  <c r="AI27" i="1"/>
  <c r="AJ27" i="1"/>
  <c r="AM27" i="1"/>
  <c r="AN27" i="1"/>
  <c r="AO27" i="1" s="1"/>
  <c r="AR27" i="1"/>
  <c r="BB27" i="1"/>
  <c r="BC27" i="1"/>
  <c r="BD27" i="1"/>
  <c r="BE27" i="1"/>
  <c r="BF27" i="1"/>
  <c r="BG27" i="1"/>
  <c r="BN27" i="1"/>
  <c r="BR27" i="1"/>
  <c r="CB27" i="1"/>
  <c r="CF27" i="1"/>
  <c r="CG27" i="1"/>
  <c r="CP27" i="1"/>
  <c r="CQ27" i="1"/>
  <c r="DP27" i="1"/>
  <c r="Q28" i="1"/>
  <c r="AD28" i="1"/>
  <c r="AE28" i="1"/>
  <c r="AG28" i="1"/>
  <c r="AI28" i="1"/>
  <c r="AJ28" i="1"/>
  <c r="AM28" i="1"/>
  <c r="AO28" i="1" s="1"/>
  <c r="AN28" i="1"/>
  <c r="AR28" i="1"/>
  <c r="BB28" i="1"/>
  <c r="BC28" i="1"/>
  <c r="BD28" i="1"/>
  <c r="BE28" i="1"/>
  <c r="BF28" i="1"/>
  <c r="BG28" i="1"/>
  <c r="BN28" i="1"/>
  <c r="BR28" i="1"/>
  <c r="CB28" i="1"/>
  <c r="CF28" i="1"/>
  <c r="CG28" i="1"/>
  <c r="CP28" i="1"/>
  <c r="CQ28" i="1"/>
  <c r="DP28" i="1"/>
  <c r="Q29" i="1"/>
  <c r="AD29" i="1"/>
  <c r="AE29" i="1"/>
  <c r="AG29" i="1"/>
  <c r="AI29" i="1"/>
  <c r="AJ29" i="1"/>
  <c r="AM29" i="1"/>
  <c r="AN29" i="1"/>
  <c r="AO29" i="1" s="1"/>
  <c r="AR29" i="1"/>
  <c r="BB29" i="1"/>
  <c r="BC29" i="1"/>
  <c r="BD29" i="1"/>
  <c r="BE29" i="1"/>
  <c r="BF29" i="1"/>
  <c r="BG29" i="1"/>
  <c r="BN29" i="1"/>
  <c r="BR29" i="1"/>
  <c r="CB29" i="1"/>
  <c r="CF29" i="1"/>
  <c r="CG29" i="1"/>
  <c r="CP29" i="1"/>
  <c r="CQ29" i="1"/>
  <c r="DP29" i="1"/>
  <c r="Q30" i="1"/>
  <c r="AD30" i="1"/>
  <c r="AE30" i="1"/>
  <c r="AG30" i="1"/>
  <c r="AI30" i="1"/>
  <c r="AJ30" i="1"/>
  <c r="AM30" i="1"/>
  <c r="AO30" i="1" s="1"/>
  <c r="AN30" i="1"/>
  <c r="AR30" i="1"/>
  <c r="BB30" i="1"/>
  <c r="BC30" i="1"/>
  <c r="BD30" i="1"/>
  <c r="BE30" i="1"/>
  <c r="BF30" i="1"/>
  <c r="BG30" i="1"/>
  <c r="BN30" i="1"/>
  <c r="BR30" i="1"/>
  <c r="CB30" i="1"/>
  <c r="CF30" i="1"/>
  <c r="CG30" i="1"/>
  <c r="CP30" i="1"/>
  <c r="CQ30" i="1"/>
  <c r="DP30" i="1"/>
  <c r="Q31" i="1"/>
  <c r="AD31" i="1"/>
  <c r="AE31" i="1"/>
  <c r="AG31" i="1"/>
  <c r="AI31" i="1"/>
  <c r="AJ31" i="1"/>
  <c r="AM31" i="1"/>
  <c r="AN31" i="1"/>
  <c r="AO31" i="1" s="1"/>
  <c r="AR31" i="1"/>
  <c r="BB31" i="1"/>
  <c r="BC31" i="1"/>
  <c r="BD31" i="1"/>
  <c r="BE31" i="1"/>
  <c r="BF31" i="1"/>
  <c r="BG31" i="1"/>
  <c r="BN31" i="1"/>
  <c r="BR31" i="1"/>
  <c r="CB31" i="1"/>
  <c r="CF31" i="1"/>
  <c r="CG31" i="1"/>
  <c r="CP31" i="1"/>
  <c r="CQ31" i="1"/>
  <c r="DP31" i="1"/>
  <c r="Q32" i="1"/>
  <c r="AD32" i="1"/>
  <c r="AE32" i="1"/>
  <c r="AG32" i="1"/>
  <c r="AI32" i="1"/>
  <c r="AJ32" i="1"/>
  <c r="AM32" i="1"/>
  <c r="AO32" i="1" s="1"/>
  <c r="AN32" i="1"/>
  <c r="AR32" i="1"/>
  <c r="BB32" i="1"/>
  <c r="BC32" i="1"/>
  <c r="BD32" i="1"/>
  <c r="BE32" i="1"/>
  <c r="BF32" i="1"/>
  <c r="BG32" i="1"/>
  <c r="BN32" i="1"/>
  <c r="BR32" i="1"/>
  <c r="CB32" i="1"/>
  <c r="CF32" i="1"/>
  <c r="CG32" i="1"/>
  <c r="CP32" i="1"/>
  <c r="CQ32" i="1"/>
  <c r="DP32" i="1"/>
  <c r="Q33" i="1"/>
  <c r="AD33" i="1"/>
  <c r="AE33" i="1"/>
  <c r="AG33" i="1"/>
  <c r="AI33" i="1"/>
  <c r="AJ33" i="1"/>
  <c r="AM33" i="1"/>
  <c r="AN33" i="1"/>
  <c r="AO33" i="1" s="1"/>
  <c r="AR33" i="1"/>
  <c r="BB33" i="1"/>
  <c r="BC33" i="1"/>
  <c r="BD33" i="1"/>
  <c r="BE33" i="1"/>
  <c r="BF33" i="1"/>
  <c r="BG33" i="1"/>
  <c r="BN33" i="1"/>
  <c r="BR33" i="1"/>
  <c r="CB33" i="1"/>
  <c r="CF33" i="1"/>
  <c r="CG33" i="1"/>
  <c r="CP33" i="1"/>
  <c r="CQ33" i="1"/>
  <c r="DP33" i="1"/>
  <c r="Q34" i="1"/>
  <c r="AD34" i="1"/>
  <c r="AE34" i="1"/>
  <c r="AG34" i="1"/>
  <c r="AI34" i="1"/>
  <c r="AJ34" i="1"/>
  <c r="AM34" i="1"/>
  <c r="AO34" i="1" s="1"/>
  <c r="AN34" i="1"/>
  <c r="AR34" i="1"/>
  <c r="BB34" i="1"/>
  <c r="BC34" i="1"/>
  <c r="BD34" i="1"/>
  <c r="BE34" i="1"/>
  <c r="BF34" i="1"/>
  <c r="BG34" i="1"/>
  <c r="BN34" i="1"/>
  <c r="BR34" i="1"/>
  <c r="CB34" i="1"/>
  <c r="CF34" i="1"/>
  <c r="CG34" i="1"/>
  <c r="CP34" i="1"/>
  <c r="CQ34" i="1"/>
  <c r="DP34" i="1"/>
  <c r="Q35" i="1"/>
  <c r="AD35" i="1"/>
  <c r="AE35" i="1"/>
  <c r="AG35" i="1"/>
  <c r="AI35" i="1"/>
  <c r="AJ35" i="1"/>
  <c r="AM35" i="1"/>
  <c r="AN35" i="1"/>
  <c r="AO35" i="1" s="1"/>
  <c r="AR35" i="1"/>
  <c r="BB35" i="1"/>
  <c r="BC35" i="1"/>
  <c r="BD35" i="1"/>
  <c r="BE35" i="1"/>
  <c r="BF35" i="1"/>
  <c r="BG35" i="1"/>
  <c r="BN35" i="1"/>
  <c r="BR35" i="1"/>
  <c r="CB35" i="1"/>
  <c r="CF35" i="1"/>
  <c r="CG35" i="1"/>
  <c r="CP35" i="1"/>
  <c r="CQ35" i="1"/>
  <c r="DP35" i="1"/>
  <c r="Q36" i="1"/>
  <c r="AD36" i="1"/>
  <c r="AE36" i="1"/>
  <c r="AG36" i="1"/>
  <c r="AI36" i="1"/>
  <c r="AJ36" i="1"/>
  <c r="AM36" i="1"/>
  <c r="AO36" i="1" s="1"/>
  <c r="AN36" i="1"/>
  <c r="AR36" i="1"/>
  <c r="BB36" i="1"/>
  <c r="BC36" i="1"/>
  <c r="BD36" i="1"/>
  <c r="BE36" i="1"/>
  <c r="BF36" i="1"/>
  <c r="BG36" i="1"/>
  <c r="BN36" i="1"/>
  <c r="BR36" i="1"/>
  <c r="CB36" i="1"/>
  <c r="CF36" i="1"/>
  <c r="CG36" i="1"/>
  <c r="CP36" i="1"/>
  <c r="CQ36" i="1"/>
  <c r="DP36" i="1"/>
  <c r="Q37" i="1"/>
  <c r="AD37" i="1"/>
  <c r="AE37" i="1"/>
  <c r="AG37" i="1"/>
  <c r="AI37" i="1"/>
  <c r="AJ37" i="1"/>
  <c r="AM37" i="1"/>
  <c r="AN37" i="1"/>
  <c r="AO37" i="1" s="1"/>
  <c r="AR37" i="1"/>
  <c r="BB37" i="1"/>
  <c r="BC37" i="1"/>
  <c r="BD37" i="1"/>
  <c r="BE37" i="1"/>
  <c r="BF37" i="1"/>
  <c r="BG37" i="1"/>
  <c r="BN37" i="1"/>
  <c r="BR37" i="1"/>
  <c r="CB37" i="1"/>
  <c r="CF37" i="1"/>
  <c r="CG37" i="1"/>
  <c r="CP37" i="1"/>
  <c r="CQ37" i="1"/>
  <c r="DP37" i="1"/>
  <c r="Q38" i="1"/>
  <c r="AD38" i="1"/>
  <c r="AE38" i="1"/>
  <c r="AG38" i="1"/>
  <c r="AI38" i="1"/>
  <c r="AJ38" i="1"/>
  <c r="AM38" i="1"/>
  <c r="AO38" i="1" s="1"/>
  <c r="AN38" i="1"/>
  <c r="AR38" i="1"/>
  <c r="BB38" i="1"/>
  <c r="BC38" i="1"/>
  <c r="BD38" i="1"/>
  <c r="BE38" i="1"/>
  <c r="BF38" i="1"/>
  <c r="BG38" i="1"/>
  <c r="BN38" i="1"/>
  <c r="BR38" i="1"/>
  <c r="CB38" i="1"/>
  <c r="CF38" i="1"/>
  <c r="CG38" i="1"/>
  <c r="CP38" i="1"/>
  <c r="CQ38" i="1"/>
  <c r="DP38" i="1"/>
  <c r="Q39" i="1"/>
  <c r="AD39" i="1"/>
  <c r="AE39" i="1"/>
  <c r="AG39" i="1"/>
  <c r="AI39" i="1"/>
  <c r="AJ39" i="1"/>
  <c r="AM39" i="1"/>
  <c r="AO39" i="1" s="1"/>
  <c r="AN39" i="1"/>
  <c r="AR39" i="1"/>
  <c r="BB39" i="1"/>
  <c r="BC39" i="1"/>
  <c r="BD39" i="1"/>
  <c r="BE39" i="1"/>
  <c r="BF39" i="1"/>
  <c r="BG39" i="1"/>
  <c r="BN39" i="1"/>
  <c r="BR39" i="1"/>
  <c r="CB39" i="1"/>
  <c r="CF39" i="1"/>
  <c r="CG39" i="1"/>
  <c r="CP39" i="1"/>
  <c r="CQ39" i="1"/>
  <c r="DP39" i="1"/>
  <c r="Q40" i="1"/>
  <c r="AD40" i="1"/>
  <c r="AE40" i="1"/>
  <c r="AG40" i="1"/>
  <c r="AI40" i="1"/>
  <c r="AJ40" i="1"/>
  <c r="AM40" i="1"/>
  <c r="AO40" i="1" s="1"/>
  <c r="AN40" i="1"/>
  <c r="AR40" i="1"/>
  <c r="BB40" i="1"/>
  <c r="BC40" i="1"/>
  <c r="BD40" i="1"/>
  <c r="BE40" i="1"/>
  <c r="BF40" i="1"/>
  <c r="BG40" i="1"/>
  <c r="BN40" i="1"/>
  <c r="BR40" i="1"/>
  <c r="CB40" i="1"/>
  <c r="CF40" i="1"/>
  <c r="CG40" i="1"/>
  <c r="CP40" i="1"/>
  <c r="CQ40" i="1"/>
  <c r="DP40" i="1"/>
  <c r="Q41" i="1"/>
  <c r="AD41" i="1"/>
  <c r="AE41" i="1"/>
  <c r="AG41" i="1"/>
  <c r="AI41" i="1"/>
  <c r="AJ41" i="1"/>
  <c r="AM41" i="1"/>
  <c r="AO41" i="1" s="1"/>
  <c r="AN41" i="1"/>
  <c r="AR41" i="1"/>
  <c r="BB41" i="1"/>
  <c r="BC41" i="1"/>
  <c r="BD41" i="1"/>
  <c r="BE41" i="1"/>
  <c r="BF41" i="1"/>
  <c r="BG41" i="1"/>
  <c r="BN41" i="1"/>
  <c r="BR41" i="1"/>
  <c r="CB41" i="1"/>
  <c r="CF41" i="1"/>
  <c r="CG41" i="1"/>
  <c r="CP41" i="1"/>
  <c r="CQ41" i="1"/>
  <c r="DP41" i="1"/>
  <c r="Q42" i="1"/>
  <c r="AD42" i="1"/>
  <c r="AE42" i="1"/>
  <c r="AG42" i="1"/>
  <c r="AI42" i="1"/>
  <c r="AJ42" i="1"/>
  <c r="AM42" i="1"/>
  <c r="AN42" i="1"/>
  <c r="AO42" i="1"/>
  <c r="AR42" i="1"/>
  <c r="BB42" i="1"/>
  <c r="BC42" i="1"/>
  <c r="BD42" i="1"/>
  <c r="BE42" i="1"/>
  <c r="BF42" i="1"/>
  <c r="BG42" i="1"/>
  <c r="BN42" i="1"/>
  <c r="BR42" i="1"/>
  <c r="CB42" i="1"/>
  <c r="CF42" i="1"/>
  <c r="CG42" i="1"/>
  <c r="CP42" i="1"/>
  <c r="CQ42" i="1"/>
  <c r="DP42" i="1"/>
  <c r="Q43" i="1"/>
  <c r="AD43" i="1"/>
  <c r="AE43" i="1"/>
  <c r="AG43" i="1"/>
  <c r="AI43" i="1"/>
  <c r="AJ43" i="1"/>
  <c r="AM43" i="1"/>
  <c r="AO43" i="1" s="1"/>
  <c r="AN43" i="1"/>
  <c r="AR43" i="1"/>
  <c r="BB43" i="1"/>
  <c r="BC43" i="1"/>
  <c r="BD43" i="1"/>
  <c r="BE43" i="1"/>
  <c r="BF43" i="1"/>
  <c r="BG43" i="1"/>
  <c r="BN43" i="1"/>
  <c r="BR43" i="1"/>
  <c r="CB43" i="1"/>
  <c r="CF43" i="1"/>
  <c r="CG43" i="1"/>
  <c r="CP43" i="1"/>
  <c r="CQ43" i="1"/>
  <c r="DP43" i="1"/>
  <c r="Q44" i="1"/>
  <c r="AD44" i="1"/>
  <c r="AE44" i="1"/>
  <c r="AG44" i="1"/>
  <c r="AI44" i="1"/>
  <c r="AJ44" i="1"/>
  <c r="AM44" i="1"/>
  <c r="AN44" i="1"/>
  <c r="AO44" i="1"/>
  <c r="AR44" i="1"/>
  <c r="BB44" i="1"/>
  <c r="BC44" i="1"/>
  <c r="BD44" i="1"/>
  <c r="BE44" i="1"/>
  <c r="BF44" i="1"/>
  <c r="BG44" i="1"/>
  <c r="BN44" i="1"/>
  <c r="BR44" i="1"/>
  <c r="CB44" i="1"/>
  <c r="CF44" i="1"/>
  <c r="CG44" i="1"/>
  <c r="CP44" i="1"/>
  <c r="CQ44" i="1"/>
  <c r="DP44" i="1"/>
  <c r="Q45" i="1"/>
  <c r="AD45" i="1"/>
  <c r="AE45" i="1"/>
  <c r="AG45" i="1"/>
  <c r="AI45" i="1"/>
  <c r="AJ45" i="1"/>
  <c r="AM45" i="1"/>
  <c r="AO45" i="1" s="1"/>
  <c r="AN45" i="1"/>
  <c r="AR45" i="1"/>
  <c r="BB45" i="1"/>
  <c r="BC45" i="1"/>
  <c r="BD45" i="1"/>
  <c r="BE45" i="1"/>
  <c r="BF45" i="1"/>
  <c r="BG45" i="1"/>
  <c r="BN45" i="1"/>
  <c r="BR45" i="1"/>
  <c r="CB45" i="1"/>
  <c r="CF45" i="1"/>
  <c r="CG45" i="1"/>
  <c r="CP45" i="1"/>
  <c r="CQ45" i="1"/>
  <c r="DP45" i="1"/>
  <c r="Q46" i="1"/>
  <c r="AD46" i="1"/>
  <c r="AE46" i="1"/>
  <c r="AG46" i="1"/>
  <c r="AI46" i="1"/>
  <c r="AJ46" i="1"/>
  <c r="AM46" i="1"/>
  <c r="AN46" i="1"/>
  <c r="AO46" i="1"/>
  <c r="AR46" i="1"/>
  <c r="BB46" i="1"/>
  <c r="BC46" i="1"/>
  <c r="BD46" i="1"/>
  <c r="BE46" i="1"/>
  <c r="BF46" i="1"/>
  <c r="BG46" i="1"/>
  <c r="BN46" i="1"/>
  <c r="BR46" i="1"/>
  <c r="CB46" i="1"/>
  <c r="CF46" i="1"/>
  <c r="CG46" i="1"/>
  <c r="CP46" i="1"/>
  <c r="CQ46" i="1"/>
  <c r="DP46" i="1"/>
  <c r="Q47" i="1"/>
  <c r="AD47" i="1"/>
  <c r="AE47" i="1"/>
  <c r="AG47" i="1"/>
  <c r="AI47" i="1"/>
  <c r="AJ47" i="1"/>
  <c r="AM47" i="1"/>
  <c r="AO47" i="1" s="1"/>
  <c r="AN47" i="1"/>
  <c r="AR47" i="1"/>
  <c r="BB47" i="1"/>
  <c r="BC47" i="1"/>
  <c r="BD47" i="1"/>
  <c r="BE47" i="1"/>
  <c r="BF47" i="1"/>
  <c r="BG47" i="1"/>
  <c r="BN47" i="1"/>
  <c r="BR47" i="1"/>
  <c r="CB47" i="1"/>
  <c r="CF47" i="1"/>
  <c r="CG47" i="1"/>
  <c r="CP47" i="1"/>
  <c r="CQ47" i="1"/>
  <c r="DP47" i="1"/>
  <c r="Q48" i="1"/>
  <c r="AD48" i="1"/>
  <c r="AE48" i="1"/>
  <c r="AG48" i="1"/>
  <c r="AI48" i="1"/>
  <c r="AJ48" i="1"/>
  <c r="AM48" i="1"/>
  <c r="AN48" i="1"/>
  <c r="AO48" i="1"/>
  <c r="AR48" i="1"/>
  <c r="BB48" i="1"/>
  <c r="BC48" i="1"/>
  <c r="BD48" i="1"/>
  <c r="BE48" i="1"/>
  <c r="BF48" i="1"/>
  <c r="BG48" i="1"/>
  <c r="BN48" i="1"/>
  <c r="BR48" i="1"/>
  <c r="CB48" i="1"/>
  <c r="CF48" i="1"/>
  <c r="CG48" i="1"/>
  <c r="CP48" i="1"/>
  <c r="CQ48" i="1"/>
  <c r="DP48" i="1"/>
  <c r="Q49" i="1"/>
  <c r="AD49" i="1"/>
  <c r="AE49" i="1"/>
  <c r="AG49" i="1"/>
  <c r="AI49" i="1"/>
  <c r="AJ49" i="1"/>
  <c r="AM49" i="1"/>
  <c r="AO49" i="1" s="1"/>
  <c r="AN49" i="1"/>
  <c r="AR49" i="1"/>
  <c r="BB49" i="1"/>
  <c r="BC49" i="1"/>
  <c r="BD49" i="1"/>
  <c r="BE49" i="1"/>
  <c r="BF49" i="1"/>
  <c r="BG49" i="1"/>
  <c r="BN49" i="1"/>
  <c r="BR49" i="1"/>
  <c r="CB49" i="1"/>
  <c r="CF49" i="1"/>
  <c r="CG49" i="1"/>
  <c r="CP49" i="1"/>
  <c r="CQ49" i="1"/>
  <c r="DP49" i="1"/>
  <c r="Q50" i="1"/>
  <c r="AD50" i="1"/>
  <c r="AE50" i="1"/>
  <c r="AG50" i="1"/>
  <c r="AI50" i="1"/>
  <c r="AJ50" i="1"/>
  <c r="AM50" i="1"/>
  <c r="AN50" i="1"/>
  <c r="AO50" i="1"/>
  <c r="AR50" i="1"/>
  <c r="BB50" i="1"/>
  <c r="BC50" i="1"/>
  <c r="BD50" i="1"/>
  <c r="BE50" i="1"/>
  <c r="BF50" i="1"/>
  <c r="BG50" i="1"/>
  <c r="BN50" i="1"/>
  <c r="BR50" i="1"/>
  <c r="CB50" i="1"/>
  <c r="CF50" i="1"/>
  <c r="CG50" i="1"/>
  <c r="CP50" i="1"/>
  <c r="CQ50" i="1"/>
  <c r="DP50" i="1"/>
  <c r="Q51" i="1"/>
  <c r="AD51" i="1"/>
  <c r="AE51" i="1"/>
  <c r="AG51" i="1"/>
  <c r="AI51" i="1"/>
  <c r="AJ51" i="1"/>
  <c r="AM51" i="1"/>
  <c r="AO51" i="1" s="1"/>
  <c r="AN51" i="1"/>
  <c r="AR51" i="1"/>
  <c r="BB51" i="1"/>
  <c r="BC51" i="1"/>
  <c r="BD51" i="1"/>
  <c r="BE51" i="1"/>
  <c r="BF51" i="1"/>
  <c r="BG51" i="1"/>
  <c r="BN51" i="1"/>
  <c r="BR51" i="1"/>
  <c r="CB51" i="1"/>
  <c r="CF51" i="1"/>
  <c r="CG51" i="1"/>
  <c r="CP51" i="1"/>
  <c r="CQ51" i="1"/>
  <c r="DP51" i="1"/>
  <c r="Q52" i="1"/>
  <c r="AD52" i="1"/>
  <c r="AE52" i="1"/>
  <c r="AG52" i="1"/>
  <c r="AI52" i="1"/>
  <c r="AJ52" i="1"/>
  <c r="AM52" i="1"/>
  <c r="AN52" i="1"/>
  <c r="AO52" i="1"/>
  <c r="AR52" i="1"/>
  <c r="BB52" i="1"/>
  <c r="BC52" i="1"/>
  <c r="BD52" i="1"/>
  <c r="BE52" i="1"/>
  <c r="BF52" i="1"/>
  <c r="BG52" i="1"/>
  <c r="BN52" i="1"/>
  <c r="BR52" i="1"/>
  <c r="CB52" i="1"/>
  <c r="CF52" i="1"/>
  <c r="CG52" i="1"/>
  <c r="CP52" i="1"/>
  <c r="CQ52" i="1"/>
  <c r="DP52" i="1"/>
  <c r="Q53" i="1"/>
  <c r="AD53" i="1"/>
  <c r="AE53" i="1"/>
  <c r="AG53" i="1"/>
  <c r="AI53" i="1"/>
  <c r="AJ53" i="1"/>
  <c r="AM53" i="1"/>
  <c r="AO53" i="1" s="1"/>
  <c r="AN53" i="1"/>
  <c r="AR53" i="1"/>
  <c r="BB53" i="1"/>
  <c r="BC53" i="1"/>
  <c r="BD53" i="1"/>
  <c r="BE53" i="1"/>
  <c r="BF53" i="1"/>
  <c r="BG53" i="1"/>
  <c r="BN53" i="1"/>
  <c r="BR53" i="1"/>
  <c r="CB53" i="1"/>
  <c r="CF53" i="1"/>
  <c r="CG53" i="1"/>
  <c r="CP53" i="1"/>
  <c r="CQ53" i="1"/>
  <c r="DP53" i="1"/>
  <c r="Q54" i="1"/>
  <c r="AD54" i="1"/>
  <c r="AE54" i="1"/>
  <c r="AG54" i="1"/>
  <c r="AI54" i="1"/>
  <c r="AJ54" i="1"/>
  <c r="AM54" i="1"/>
  <c r="AN54" i="1"/>
  <c r="AO54" i="1"/>
  <c r="AR54" i="1"/>
  <c r="BB54" i="1"/>
  <c r="BC54" i="1"/>
  <c r="BD54" i="1"/>
  <c r="BE54" i="1"/>
  <c r="BF54" i="1"/>
  <c r="BG54" i="1"/>
  <c r="BN54" i="1"/>
  <c r="BR54" i="1"/>
  <c r="CB54" i="1"/>
  <c r="CF54" i="1"/>
  <c r="CG54" i="1"/>
  <c r="CP54" i="1"/>
  <c r="CQ54" i="1"/>
  <c r="DP54" i="1"/>
  <c r="Q55" i="1"/>
  <c r="AD55" i="1"/>
  <c r="AE55" i="1"/>
  <c r="AG55" i="1"/>
  <c r="AI55" i="1"/>
  <c r="AJ55" i="1"/>
  <c r="AM55" i="1"/>
  <c r="AO55" i="1" s="1"/>
  <c r="AN55" i="1"/>
  <c r="AR55" i="1"/>
  <c r="BB55" i="1"/>
  <c r="BC55" i="1"/>
  <c r="BD55" i="1"/>
  <c r="BE55" i="1"/>
  <c r="BF55" i="1"/>
  <c r="BG55" i="1"/>
  <c r="BN55" i="1"/>
  <c r="BR55" i="1"/>
  <c r="CB55" i="1"/>
  <c r="CF55" i="1"/>
  <c r="CG55" i="1"/>
  <c r="CP55" i="1"/>
  <c r="CQ55" i="1"/>
  <c r="DP55" i="1"/>
  <c r="Q56" i="1"/>
  <c r="AD56" i="1"/>
  <c r="AE56" i="1"/>
  <c r="AG56" i="1"/>
  <c r="AI56" i="1"/>
  <c r="AJ56" i="1"/>
  <c r="AM56" i="1"/>
  <c r="AN56" i="1"/>
  <c r="AO56" i="1"/>
  <c r="AR56" i="1"/>
  <c r="BB56" i="1"/>
  <c r="BC56" i="1"/>
  <c r="BD56" i="1"/>
  <c r="BE56" i="1"/>
  <c r="BF56" i="1"/>
  <c r="BG56" i="1"/>
  <c r="BN56" i="1"/>
  <c r="BR56" i="1"/>
  <c r="CB56" i="1"/>
  <c r="CF56" i="1"/>
  <c r="CG56" i="1"/>
  <c r="CP56" i="1"/>
  <c r="CQ56" i="1"/>
  <c r="DP56" i="1"/>
  <c r="Q57" i="1"/>
  <c r="AD57" i="1"/>
  <c r="AE57" i="1"/>
  <c r="AG57" i="1"/>
  <c r="AI57" i="1"/>
  <c r="AJ57" i="1"/>
  <c r="AM57" i="1"/>
  <c r="AO57" i="1" s="1"/>
  <c r="AN57" i="1"/>
  <c r="AR57" i="1"/>
  <c r="BB57" i="1"/>
  <c r="BC57" i="1"/>
  <c r="BD57" i="1"/>
  <c r="BE57" i="1"/>
  <c r="BF57" i="1"/>
  <c r="BG57" i="1"/>
  <c r="BN57" i="1"/>
  <c r="BR57" i="1"/>
  <c r="CB57" i="1"/>
  <c r="CF57" i="1"/>
  <c r="CG57" i="1"/>
  <c r="CP57" i="1"/>
  <c r="CQ57" i="1"/>
  <c r="DP57" i="1"/>
  <c r="Q58" i="1"/>
  <c r="AD58" i="1"/>
  <c r="AE58" i="1"/>
  <c r="AG58" i="1"/>
  <c r="AI58" i="1"/>
  <c r="AJ58" i="1"/>
  <c r="AM58" i="1"/>
  <c r="AN58" i="1"/>
  <c r="AO58" i="1"/>
  <c r="AR58" i="1"/>
  <c r="BB58" i="1"/>
  <c r="BC58" i="1"/>
  <c r="BD58" i="1"/>
  <c r="BE58" i="1"/>
  <c r="BF58" i="1"/>
  <c r="BG58" i="1"/>
  <c r="BN58" i="1"/>
  <c r="BR58" i="1"/>
  <c r="CB58" i="1"/>
  <c r="CF58" i="1"/>
  <c r="CG58" i="1"/>
  <c r="CP58" i="1"/>
  <c r="CQ58" i="1"/>
  <c r="DP58" i="1"/>
  <c r="Q59" i="1"/>
  <c r="AD59" i="1"/>
  <c r="AE59" i="1"/>
  <c r="AG59" i="1"/>
  <c r="AI59" i="1"/>
  <c r="AJ59" i="1"/>
  <c r="AM59" i="1"/>
  <c r="AO59" i="1" s="1"/>
  <c r="AN59" i="1"/>
  <c r="AR59" i="1"/>
  <c r="BB59" i="1"/>
  <c r="BC59" i="1"/>
  <c r="BD59" i="1"/>
  <c r="BE59" i="1"/>
  <c r="BF59" i="1"/>
  <c r="BG59" i="1"/>
  <c r="BN59" i="1"/>
  <c r="BR59" i="1"/>
  <c r="CB59" i="1"/>
  <c r="CF59" i="1"/>
  <c r="CG59" i="1"/>
  <c r="CP59" i="1"/>
  <c r="CQ59" i="1"/>
  <c r="DP59" i="1"/>
  <c r="Q60" i="1"/>
  <c r="AD60" i="1"/>
  <c r="AE60" i="1"/>
  <c r="AG60" i="1"/>
  <c r="AI60" i="1"/>
  <c r="AJ60" i="1"/>
  <c r="AM60" i="1"/>
  <c r="AN60" i="1"/>
  <c r="AO60" i="1"/>
  <c r="AR60" i="1"/>
  <c r="BB60" i="1"/>
  <c r="BC60" i="1"/>
  <c r="BD60" i="1"/>
  <c r="BE60" i="1"/>
  <c r="BF60" i="1"/>
  <c r="BG60" i="1"/>
  <c r="BN60" i="1"/>
  <c r="BR60" i="1"/>
  <c r="CB60" i="1"/>
  <c r="CF60" i="1"/>
  <c r="CG60" i="1"/>
  <c r="CP60" i="1"/>
  <c r="CQ60" i="1"/>
  <c r="DP60" i="1"/>
  <c r="Q61" i="1"/>
  <c r="AD61" i="1"/>
  <c r="AE61" i="1"/>
  <c r="AG61" i="1"/>
  <c r="AI61" i="1"/>
  <c r="AJ61" i="1"/>
  <c r="AM61" i="1"/>
  <c r="AO61" i="1" s="1"/>
  <c r="AN61" i="1"/>
  <c r="AR61" i="1"/>
  <c r="BB61" i="1"/>
  <c r="BC61" i="1"/>
  <c r="BD61" i="1"/>
  <c r="BE61" i="1"/>
  <c r="BF61" i="1"/>
  <c r="BG61" i="1"/>
  <c r="BN61" i="1"/>
  <c r="BR61" i="1"/>
  <c r="CB61" i="1"/>
  <c r="CF61" i="1"/>
  <c r="CG61" i="1"/>
  <c r="CP61" i="1"/>
  <c r="CQ61" i="1"/>
  <c r="DP61" i="1"/>
  <c r="Q62" i="1"/>
  <c r="AD62" i="1"/>
  <c r="AE62" i="1"/>
  <c r="AG62" i="1"/>
  <c r="AI62" i="1"/>
  <c r="AJ62" i="1"/>
  <c r="AM62" i="1"/>
  <c r="AN62" i="1"/>
  <c r="AO62" i="1"/>
  <c r="AR62" i="1"/>
  <c r="BB62" i="1"/>
  <c r="BC62" i="1"/>
  <c r="BD62" i="1"/>
  <c r="BE62" i="1"/>
  <c r="BF62" i="1"/>
  <c r="BG62" i="1"/>
  <c r="BN62" i="1"/>
  <c r="BR62" i="1"/>
  <c r="CB62" i="1"/>
  <c r="CF62" i="1"/>
  <c r="CG62" i="1"/>
  <c r="CP62" i="1"/>
  <c r="CQ62" i="1"/>
  <c r="DP62" i="1"/>
  <c r="Q63" i="1"/>
  <c r="AD63" i="1"/>
  <c r="AE63" i="1"/>
  <c r="AG63" i="1"/>
  <c r="AI63" i="1"/>
  <c r="AJ63" i="1"/>
  <c r="AM63" i="1"/>
  <c r="AO63" i="1" s="1"/>
  <c r="AN63" i="1"/>
  <c r="AR63" i="1"/>
  <c r="BB63" i="1"/>
  <c r="BC63" i="1"/>
  <c r="BD63" i="1"/>
  <c r="BE63" i="1"/>
  <c r="BF63" i="1"/>
  <c r="BG63" i="1"/>
  <c r="BN63" i="1"/>
  <c r="BR63" i="1"/>
  <c r="CB63" i="1"/>
  <c r="CF63" i="1"/>
  <c r="CG63" i="1"/>
  <c r="CP63" i="1"/>
  <c r="CQ63" i="1"/>
  <c r="DP63" i="1"/>
  <c r="Q64" i="1"/>
  <c r="AD64" i="1"/>
  <c r="AE64" i="1"/>
  <c r="AG64" i="1"/>
  <c r="AI64" i="1"/>
  <c r="AJ64" i="1"/>
  <c r="AM64" i="1"/>
  <c r="AN64" i="1"/>
  <c r="AO64" i="1"/>
  <c r="AR64" i="1"/>
  <c r="BB64" i="1"/>
  <c r="BC64" i="1"/>
  <c r="BD64" i="1"/>
  <c r="BE64" i="1"/>
  <c r="BF64" i="1"/>
  <c r="BG64" i="1"/>
  <c r="BN64" i="1"/>
  <c r="BR64" i="1"/>
  <c r="CB64" i="1"/>
  <c r="CF64" i="1"/>
  <c r="CG64" i="1"/>
  <c r="CP64" i="1"/>
  <c r="CQ64" i="1"/>
  <c r="DP64" i="1"/>
  <c r="Q65" i="1"/>
  <c r="AD65" i="1"/>
  <c r="AE65" i="1"/>
  <c r="AG65" i="1"/>
  <c r="AI65" i="1"/>
  <c r="AJ65" i="1"/>
  <c r="AM65" i="1"/>
  <c r="AO65" i="1" s="1"/>
  <c r="AN65" i="1"/>
  <c r="AR65" i="1"/>
  <c r="BB65" i="1"/>
  <c r="BC65" i="1"/>
  <c r="BD65" i="1"/>
  <c r="BE65" i="1"/>
  <c r="BF65" i="1"/>
  <c r="BG65" i="1"/>
  <c r="BN65" i="1"/>
  <c r="BR65" i="1"/>
  <c r="CB65" i="1"/>
  <c r="CF65" i="1"/>
  <c r="CG65" i="1"/>
  <c r="CP65" i="1"/>
  <c r="CQ65" i="1"/>
  <c r="DP65" i="1"/>
  <c r="Q66" i="1"/>
  <c r="AD66" i="1"/>
  <c r="AE66" i="1"/>
  <c r="AG66" i="1"/>
  <c r="AI66" i="1"/>
  <c r="AJ66" i="1"/>
  <c r="AM66" i="1"/>
  <c r="AN66" i="1"/>
  <c r="AO66" i="1"/>
  <c r="AR66" i="1"/>
  <c r="BB66" i="1"/>
  <c r="BC66" i="1"/>
  <c r="BD66" i="1"/>
  <c r="BE66" i="1"/>
  <c r="BF66" i="1"/>
  <c r="BG66" i="1"/>
  <c r="BN66" i="1"/>
  <c r="BR66" i="1"/>
  <c r="CB66" i="1"/>
  <c r="CF66" i="1"/>
  <c r="CG66" i="1"/>
  <c r="CP66" i="1"/>
  <c r="CQ66" i="1"/>
  <c r="DP66" i="1"/>
  <c r="Q67" i="1"/>
  <c r="AD67" i="1"/>
  <c r="AE67" i="1"/>
  <c r="AG67" i="1"/>
  <c r="AI67" i="1"/>
  <c r="AJ67" i="1"/>
  <c r="AM67" i="1"/>
  <c r="AO67" i="1" s="1"/>
  <c r="AN67" i="1"/>
  <c r="AR67" i="1"/>
  <c r="BB67" i="1"/>
  <c r="BC67" i="1"/>
  <c r="BD67" i="1"/>
  <c r="BE67" i="1"/>
  <c r="BF67" i="1"/>
  <c r="BG67" i="1"/>
  <c r="BN67" i="1"/>
  <c r="BR67" i="1"/>
  <c r="CB67" i="1"/>
  <c r="CF67" i="1"/>
  <c r="CG67" i="1"/>
  <c r="CP67" i="1"/>
  <c r="CQ67" i="1"/>
  <c r="DP67" i="1"/>
  <c r="Q68" i="1"/>
  <c r="AD68" i="1"/>
  <c r="AE68" i="1"/>
  <c r="AG68" i="1"/>
  <c r="AI68" i="1"/>
  <c r="AJ68" i="1"/>
  <c r="AM68" i="1"/>
  <c r="AN68" i="1"/>
  <c r="AO68" i="1"/>
  <c r="AR68" i="1"/>
  <c r="BB68" i="1"/>
  <c r="BC68" i="1"/>
  <c r="BD68" i="1"/>
  <c r="BE68" i="1"/>
  <c r="BF68" i="1"/>
  <c r="BG68" i="1"/>
  <c r="BN68" i="1"/>
  <c r="BR68" i="1"/>
  <c r="CB68" i="1"/>
  <c r="CF68" i="1"/>
  <c r="CG68" i="1"/>
  <c r="CP68" i="1"/>
  <c r="CQ68" i="1"/>
  <c r="DP68" i="1"/>
  <c r="Q69" i="1"/>
  <c r="AD69" i="1"/>
  <c r="AE69" i="1"/>
  <c r="AG69" i="1"/>
  <c r="AI69" i="1"/>
  <c r="AJ69" i="1"/>
  <c r="AM69" i="1"/>
  <c r="AO69" i="1" s="1"/>
  <c r="AN69" i="1"/>
  <c r="AR69" i="1"/>
  <c r="BB69" i="1"/>
  <c r="BC69" i="1"/>
  <c r="BD69" i="1"/>
  <c r="BE69" i="1"/>
  <c r="BF69" i="1"/>
  <c r="BG69" i="1"/>
  <c r="BN69" i="1"/>
  <c r="BR69" i="1"/>
  <c r="CB69" i="1"/>
  <c r="CF69" i="1"/>
  <c r="CG69" i="1"/>
  <c r="CP69" i="1"/>
  <c r="CQ69" i="1"/>
  <c r="DP69" i="1"/>
  <c r="Q70" i="1"/>
  <c r="AD70" i="1"/>
  <c r="AE70" i="1"/>
  <c r="AG70" i="1"/>
  <c r="AI70" i="1"/>
  <c r="AJ70" i="1"/>
  <c r="AM70" i="1"/>
  <c r="AN70" i="1"/>
  <c r="AO70" i="1"/>
  <c r="AR70" i="1"/>
  <c r="BB70" i="1"/>
  <c r="BC70" i="1"/>
  <c r="BD70" i="1"/>
  <c r="BE70" i="1"/>
  <c r="BF70" i="1"/>
  <c r="BG70" i="1"/>
  <c r="BN70" i="1"/>
  <c r="BR70" i="1"/>
  <c r="CB70" i="1"/>
  <c r="CF70" i="1"/>
  <c r="CG70" i="1"/>
  <c r="CP70" i="1"/>
  <c r="CQ70" i="1"/>
  <c r="DP70" i="1"/>
  <c r="Q71" i="1"/>
  <c r="AD71" i="1"/>
  <c r="AE71" i="1"/>
  <c r="AG71" i="1"/>
  <c r="AI71" i="1"/>
  <c r="AJ71" i="1"/>
  <c r="AM71" i="1"/>
  <c r="AO71" i="1" s="1"/>
  <c r="AN71" i="1"/>
  <c r="AR71" i="1"/>
  <c r="BB71" i="1"/>
  <c r="BC71" i="1"/>
  <c r="BD71" i="1"/>
  <c r="BE71" i="1"/>
  <c r="BF71" i="1"/>
  <c r="BG71" i="1"/>
  <c r="BN71" i="1"/>
  <c r="BR71" i="1"/>
  <c r="CB71" i="1"/>
  <c r="CF71" i="1"/>
  <c r="CG71" i="1"/>
  <c r="CP71" i="1"/>
  <c r="CQ71" i="1"/>
  <c r="DP71" i="1"/>
  <c r="Q72" i="1"/>
  <c r="AD72" i="1"/>
  <c r="AE72" i="1"/>
  <c r="AG72" i="1"/>
  <c r="AI72" i="1"/>
  <c r="AJ72" i="1"/>
  <c r="AM72" i="1"/>
  <c r="AN72" i="1"/>
  <c r="AO72" i="1"/>
  <c r="AR72" i="1"/>
  <c r="BB72" i="1"/>
  <c r="BC72" i="1"/>
  <c r="BD72" i="1"/>
  <c r="BE72" i="1"/>
  <c r="BF72" i="1"/>
  <c r="BG72" i="1"/>
  <c r="BN72" i="1"/>
  <c r="BR72" i="1"/>
  <c r="CB72" i="1"/>
  <c r="CF72" i="1"/>
  <c r="CG72" i="1"/>
  <c r="CP72" i="1"/>
  <c r="CQ72" i="1"/>
  <c r="DP72" i="1"/>
  <c r="Q73" i="1"/>
  <c r="AD73" i="1"/>
  <c r="AE73" i="1"/>
  <c r="AG73" i="1"/>
  <c r="AI73" i="1"/>
  <c r="AJ73" i="1"/>
  <c r="AM73" i="1"/>
  <c r="AO73" i="1" s="1"/>
  <c r="AN73" i="1"/>
  <c r="AR73" i="1"/>
  <c r="BB73" i="1"/>
  <c r="BC73" i="1"/>
  <c r="BD73" i="1"/>
  <c r="BE73" i="1"/>
  <c r="BF73" i="1"/>
  <c r="BG73" i="1"/>
  <c r="BN73" i="1"/>
  <c r="BR73" i="1"/>
  <c r="CB73" i="1"/>
  <c r="CF73" i="1"/>
  <c r="CG73" i="1"/>
  <c r="CP73" i="1"/>
  <c r="CQ73" i="1"/>
  <c r="DP73" i="1"/>
  <c r="Q74" i="1"/>
  <c r="AD74" i="1"/>
  <c r="AE74" i="1"/>
  <c r="AG74" i="1"/>
  <c r="AI74" i="1"/>
  <c r="AJ74" i="1"/>
  <c r="AM74" i="1"/>
  <c r="AN74" i="1"/>
  <c r="AO74" i="1"/>
  <c r="AR74" i="1"/>
  <c r="BB74" i="1"/>
  <c r="BC74" i="1"/>
  <c r="BD74" i="1"/>
  <c r="BE74" i="1"/>
  <c r="BF74" i="1"/>
  <c r="BG74" i="1"/>
  <c r="BN74" i="1"/>
  <c r="BR74" i="1"/>
  <c r="CB74" i="1"/>
  <c r="CF74" i="1"/>
  <c r="CG74" i="1"/>
  <c r="CP74" i="1"/>
  <c r="CQ74" i="1"/>
  <c r="DP74" i="1"/>
  <c r="Q75" i="1"/>
  <c r="AD75" i="1"/>
  <c r="AE75" i="1"/>
  <c r="AG75" i="1"/>
  <c r="AI75" i="1"/>
  <c r="AJ75" i="1"/>
  <c r="AM75" i="1"/>
  <c r="AO75" i="1" s="1"/>
  <c r="AN75" i="1"/>
  <c r="AR75" i="1"/>
  <c r="BB75" i="1"/>
  <c r="BC75" i="1"/>
  <c r="BD75" i="1"/>
  <c r="BE75" i="1"/>
  <c r="BF75" i="1"/>
  <c r="BG75" i="1"/>
  <c r="BN75" i="1"/>
  <c r="BR75" i="1"/>
  <c r="CB75" i="1"/>
  <c r="CF75" i="1"/>
  <c r="CG75" i="1"/>
  <c r="CP75" i="1"/>
  <c r="CQ75" i="1"/>
  <c r="DP75" i="1"/>
  <c r="Q76" i="1"/>
  <c r="AD76" i="1"/>
  <c r="AE76" i="1"/>
  <c r="AG76" i="1"/>
  <c r="AI76" i="1"/>
  <c r="AJ76" i="1"/>
  <c r="AM76" i="1"/>
  <c r="AN76" i="1"/>
  <c r="AO76" i="1"/>
  <c r="AR76" i="1"/>
  <c r="BB76" i="1"/>
  <c r="BC76" i="1"/>
  <c r="BD76" i="1"/>
  <c r="BE76" i="1"/>
  <c r="BF76" i="1"/>
  <c r="BG76" i="1"/>
  <c r="BN76" i="1"/>
  <c r="BR76" i="1"/>
  <c r="CB76" i="1"/>
  <c r="CF76" i="1"/>
  <c r="CG76" i="1"/>
  <c r="CP76" i="1"/>
  <c r="CQ76" i="1"/>
  <c r="DP76" i="1"/>
  <c r="Q77" i="1"/>
  <c r="AD77" i="1"/>
  <c r="AE77" i="1"/>
  <c r="AG77" i="1"/>
  <c r="AI77" i="1"/>
  <c r="AJ77" i="1"/>
  <c r="AM77" i="1"/>
  <c r="AO77" i="1" s="1"/>
  <c r="AN77" i="1"/>
  <c r="AR77" i="1"/>
  <c r="BB77" i="1"/>
  <c r="BC77" i="1"/>
  <c r="BD77" i="1"/>
  <c r="BE77" i="1"/>
  <c r="BF77" i="1"/>
  <c r="BG77" i="1"/>
  <c r="BN77" i="1"/>
  <c r="BR77" i="1"/>
  <c r="CB77" i="1"/>
  <c r="CF77" i="1"/>
  <c r="CG77" i="1"/>
  <c r="CP77" i="1"/>
  <c r="CQ77" i="1"/>
  <c r="DP77" i="1"/>
  <c r="Q78" i="1"/>
  <c r="AD78" i="1"/>
  <c r="AE78" i="1"/>
  <c r="AG78" i="1"/>
  <c r="AI78" i="1"/>
  <c r="AJ78" i="1"/>
  <c r="AM78" i="1"/>
  <c r="AN78" i="1"/>
  <c r="AO78" i="1"/>
  <c r="AR78" i="1"/>
  <c r="BB78" i="1"/>
  <c r="BC78" i="1"/>
  <c r="BD78" i="1"/>
  <c r="BE78" i="1"/>
  <c r="BF78" i="1"/>
  <c r="BG78" i="1"/>
  <c r="BN78" i="1"/>
  <c r="BR78" i="1"/>
  <c r="CB78" i="1"/>
  <c r="CF78" i="1"/>
  <c r="CG78" i="1"/>
  <c r="CP78" i="1"/>
  <c r="CQ78" i="1"/>
  <c r="DP78" i="1"/>
  <c r="Q79" i="1"/>
  <c r="AD79" i="1"/>
  <c r="AE79" i="1"/>
  <c r="AG79" i="1"/>
  <c r="AI79" i="1"/>
  <c r="AJ79" i="1"/>
  <c r="AM79" i="1"/>
  <c r="AO79" i="1" s="1"/>
  <c r="AN79" i="1"/>
  <c r="AR79" i="1"/>
  <c r="BB79" i="1"/>
  <c r="BC79" i="1"/>
  <c r="BD79" i="1"/>
  <c r="BE79" i="1"/>
  <c r="BF79" i="1"/>
  <c r="BG79" i="1"/>
  <c r="BN79" i="1"/>
  <c r="BR79" i="1"/>
  <c r="CB79" i="1"/>
  <c r="CF79" i="1"/>
  <c r="CG79" i="1"/>
  <c r="CP79" i="1"/>
  <c r="CQ79" i="1"/>
  <c r="DP79" i="1"/>
  <c r="Q80" i="1"/>
  <c r="AD80" i="1"/>
  <c r="AE80" i="1"/>
  <c r="AG80" i="1"/>
  <c r="AI80" i="1"/>
  <c r="AJ80" i="1"/>
  <c r="AM80" i="1"/>
  <c r="AN80" i="1"/>
  <c r="AO80" i="1"/>
  <c r="AR80" i="1"/>
  <c r="BB80" i="1"/>
  <c r="BC80" i="1"/>
  <c r="BD80" i="1"/>
  <c r="BE80" i="1"/>
  <c r="BF80" i="1"/>
  <c r="BG80" i="1"/>
  <c r="BN80" i="1"/>
  <c r="BR80" i="1"/>
  <c r="CB80" i="1"/>
  <c r="CF80" i="1"/>
  <c r="CG80" i="1"/>
  <c r="CP80" i="1"/>
  <c r="CQ80" i="1"/>
  <c r="DP80" i="1"/>
  <c r="Q81" i="1"/>
  <c r="AD81" i="1"/>
  <c r="AE81" i="1"/>
  <c r="AG81" i="1"/>
  <c r="AI81" i="1"/>
  <c r="AJ81" i="1"/>
  <c r="AM81" i="1"/>
  <c r="AO81" i="1" s="1"/>
  <c r="AN81" i="1"/>
  <c r="AR81" i="1"/>
  <c r="BB81" i="1"/>
  <c r="BC81" i="1"/>
  <c r="BD81" i="1"/>
  <c r="BE81" i="1"/>
  <c r="BF81" i="1"/>
  <c r="BG81" i="1"/>
  <c r="BN81" i="1"/>
  <c r="BR81" i="1"/>
  <c r="CB81" i="1"/>
  <c r="CF81" i="1"/>
  <c r="CG81" i="1"/>
  <c r="CP81" i="1"/>
  <c r="CQ81" i="1"/>
  <c r="DP81" i="1"/>
  <c r="Q82" i="1"/>
  <c r="AD82" i="1"/>
  <c r="AE82" i="1"/>
  <c r="AG82" i="1"/>
  <c r="AI82" i="1"/>
  <c r="AJ82" i="1"/>
  <c r="AM82" i="1"/>
  <c r="AN82" i="1"/>
  <c r="AO82" i="1"/>
  <c r="AR82" i="1"/>
  <c r="BB82" i="1"/>
  <c r="BC82" i="1"/>
  <c r="BD82" i="1"/>
  <c r="BE82" i="1"/>
  <c r="BF82" i="1"/>
  <c r="BG82" i="1"/>
  <c r="BN82" i="1"/>
  <c r="BR82" i="1"/>
  <c r="CB82" i="1"/>
  <c r="CF82" i="1"/>
  <c r="CG82" i="1"/>
  <c r="CP82" i="1"/>
  <c r="CQ82" i="1"/>
  <c r="DP82" i="1"/>
  <c r="Q83" i="1"/>
  <c r="AD83" i="1"/>
  <c r="AE83" i="1"/>
  <c r="AG83" i="1"/>
  <c r="AI83" i="1"/>
  <c r="AJ83" i="1"/>
  <c r="AM83" i="1"/>
  <c r="AO83" i="1" s="1"/>
  <c r="AN83" i="1"/>
  <c r="AR83" i="1"/>
  <c r="BB83" i="1"/>
  <c r="BC83" i="1"/>
  <c r="BD83" i="1"/>
  <c r="BE83" i="1"/>
  <c r="BF83" i="1"/>
  <c r="BG83" i="1"/>
  <c r="BN83" i="1"/>
  <c r="BR83" i="1"/>
  <c r="CB83" i="1"/>
  <c r="CF83" i="1"/>
  <c r="CG83" i="1"/>
  <c r="CP83" i="1"/>
  <c r="CQ83" i="1"/>
  <c r="DP83" i="1"/>
  <c r="Q84" i="1"/>
  <c r="AD84" i="1"/>
  <c r="AE84" i="1"/>
  <c r="AG84" i="1"/>
  <c r="AI84" i="1"/>
  <c r="AJ84" i="1"/>
  <c r="AM84" i="1"/>
  <c r="AN84" i="1"/>
  <c r="AO84" i="1"/>
  <c r="AR84" i="1"/>
  <c r="BB84" i="1"/>
  <c r="BC84" i="1"/>
  <c r="BD84" i="1"/>
  <c r="BE84" i="1"/>
  <c r="BF84" i="1"/>
  <c r="BG84" i="1"/>
  <c r="BN84" i="1"/>
  <c r="BR84" i="1"/>
  <c r="CB84" i="1"/>
  <c r="CF84" i="1"/>
  <c r="CG84" i="1"/>
  <c r="CP84" i="1"/>
  <c r="CQ84" i="1"/>
  <c r="DP84" i="1"/>
  <c r="Q85" i="1"/>
  <c r="AD85" i="1"/>
  <c r="AE85" i="1"/>
  <c r="AG85" i="1"/>
  <c r="AI85" i="1"/>
  <c r="AJ85" i="1"/>
  <c r="AM85" i="1"/>
  <c r="AO85" i="1" s="1"/>
  <c r="AN85" i="1"/>
  <c r="AR85" i="1"/>
  <c r="BB85" i="1"/>
  <c r="BC85" i="1"/>
  <c r="BD85" i="1"/>
  <c r="BE85" i="1"/>
  <c r="BF85" i="1"/>
  <c r="BG85" i="1"/>
  <c r="BN85" i="1"/>
  <c r="BR85" i="1"/>
  <c r="CB85" i="1"/>
  <c r="CF85" i="1"/>
  <c r="CG85" i="1"/>
  <c r="CP85" i="1"/>
  <c r="CQ85" i="1"/>
  <c r="DP85" i="1"/>
  <c r="Q86" i="1"/>
  <c r="AD86" i="1"/>
  <c r="AE86" i="1"/>
  <c r="AG86" i="1"/>
  <c r="AI86" i="1"/>
  <c r="AJ86" i="1"/>
  <c r="AM86" i="1"/>
  <c r="AN86" i="1"/>
  <c r="AO86" i="1"/>
  <c r="AR86" i="1"/>
  <c r="BB86" i="1"/>
  <c r="BC86" i="1"/>
  <c r="BD86" i="1"/>
  <c r="BE86" i="1"/>
  <c r="BF86" i="1"/>
  <c r="BG86" i="1"/>
  <c r="BN86" i="1"/>
  <c r="BR86" i="1"/>
  <c r="CB86" i="1"/>
  <c r="CF86" i="1"/>
  <c r="CG86" i="1"/>
  <c r="CP86" i="1"/>
  <c r="CQ86" i="1"/>
  <c r="DP86" i="1"/>
  <c r="Q87" i="1"/>
  <c r="AD87" i="1"/>
  <c r="AE87" i="1"/>
  <c r="AG87" i="1"/>
  <c r="AI87" i="1"/>
  <c r="AJ87" i="1"/>
  <c r="AM87" i="1"/>
  <c r="AO87" i="1" s="1"/>
  <c r="AN87" i="1"/>
  <c r="AR87" i="1"/>
  <c r="BB87" i="1"/>
  <c r="BC87" i="1"/>
  <c r="BD87" i="1"/>
  <c r="BE87" i="1"/>
  <c r="BF87" i="1"/>
  <c r="BG87" i="1"/>
  <c r="BN87" i="1"/>
  <c r="BR87" i="1"/>
  <c r="CB87" i="1"/>
  <c r="CF87" i="1"/>
  <c r="CG87" i="1"/>
  <c r="CP87" i="1"/>
  <c r="CQ87" i="1"/>
  <c r="DP87" i="1"/>
  <c r="Q88" i="1"/>
  <c r="AD88" i="1"/>
  <c r="AE88" i="1"/>
  <c r="AG88" i="1"/>
  <c r="AI88" i="1"/>
  <c r="AJ88" i="1"/>
  <c r="AM88" i="1"/>
  <c r="AN88" i="1"/>
  <c r="AO88" i="1"/>
  <c r="AR88" i="1"/>
  <c r="BB88" i="1"/>
  <c r="BC88" i="1"/>
  <c r="BD88" i="1"/>
  <c r="BE88" i="1"/>
  <c r="BF88" i="1"/>
  <c r="BG88" i="1"/>
  <c r="BN88" i="1"/>
  <c r="BR88" i="1"/>
  <c r="CB88" i="1"/>
  <c r="CF88" i="1"/>
  <c r="CG88" i="1"/>
  <c r="CP88" i="1"/>
  <c r="CQ88" i="1"/>
  <c r="DP88" i="1"/>
  <c r="Q89" i="1"/>
  <c r="AD89" i="1"/>
  <c r="AE89" i="1"/>
  <c r="AG89" i="1"/>
  <c r="AI89" i="1"/>
  <c r="AJ89" i="1"/>
  <c r="AM89" i="1"/>
  <c r="AO89" i="1" s="1"/>
  <c r="AN89" i="1"/>
  <c r="AR89" i="1"/>
  <c r="BB89" i="1"/>
  <c r="BC89" i="1"/>
  <c r="BD89" i="1"/>
  <c r="BE89" i="1"/>
  <c r="BF89" i="1"/>
  <c r="BG89" i="1"/>
  <c r="BN89" i="1"/>
  <c r="BR89" i="1"/>
  <c r="CB89" i="1"/>
  <c r="CF89" i="1"/>
  <c r="CG89" i="1"/>
  <c r="CP89" i="1"/>
  <c r="CQ89" i="1"/>
  <c r="DP89" i="1"/>
  <c r="Q90" i="1"/>
  <c r="AD90" i="1"/>
  <c r="AE90" i="1"/>
  <c r="AG90" i="1"/>
  <c r="AI90" i="1"/>
  <c r="AJ90" i="1"/>
  <c r="AM90" i="1"/>
  <c r="AN90" i="1"/>
  <c r="AO90" i="1"/>
  <c r="AR90" i="1"/>
  <c r="BB90" i="1"/>
  <c r="BC90" i="1"/>
  <c r="BD90" i="1"/>
  <c r="BE90" i="1"/>
  <c r="BF90" i="1"/>
  <c r="BG90" i="1"/>
  <c r="BN90" i="1"/>
  <c r="BR90" i="1"/>
  <c r="CB90" i="1"/>
  <c r="CF90" i="1"/>
  <c r="CG90" i="1"/>
  <c r="CP90" i="1"/>
  <c r="CQ90" i="1"/>
  <c r="DP90" i="1"/>
  <c r="Q91" i="1"/>
  <c r="AD91" i="1"/>
  <c r="AE91" i="1"/>
  <c r="AG91" i="1"/>
  <c r="AI91" i="1"/>
  <c r="AJ91" i="1"/>
  <c r="AM91" i="1"/>
  <c r="AO91" i="1" s="1"/>
  <c r="AN91" i="1"/>
  <c r="AR91" i="1"/>
  <c r="BB91" i="1"/>
  <c r="BC91" i="1"/>
  <c r="BD91" i="1"/>
  <c r="BE91" i="1"/>
  <c r="BF91" i="1"/>
  <c r="BG91" i="1"/>
  <c r="BN91" i="1"/>
  <c r="BR91" i="1"/>
  <c r="CB91" i="1"/>
  <c r="CF91" i="1"/>
  <c r="CG91" i="1"/>
  <c r="CP91" i="1"/>
  <c r="CQ91" i="1"/>
  <c r="DP91" i="1"/>
  <c r="Q92" i="1"/>
  <c r="AD92" i="1"/>
  <c r="AE92" i="1"/>
  <c r="AG92" i="1"/>
  <c r="AI92" i="1"/>
  <c r="AJ92" i="1"/>
  <c r="AM92" i="1"/>
  <c r="AN92" i="1"/>
  <c r="AO92" i="1"/>
  <c r="AR92" i="1"/>
  <c r="BB92" i="1"/>
  <c r="BC92" i="1"/>
  <c r="BD92" i="1"/>
  <c r="BE92" i="1"/>
  <c r="BF92" i="1"/>
  <c r="BG92" i="1"/>
  <c r="BN92" i="1"/>
  <c r="BR92" i="1"/>
  <c r="CB92" i="1"/>
  <c r="CF92" i="1"/>
  <c r="CG92" i="1"/>
  <c r="CP92" i="1"/>
  <c r="CQ92" i="1"/>
  <c r="DP92" i="1"/>
  <c r="Q93" i="1"/>
  <c r="AD93" i="1"/>
  <c r="AE93" i="1"/>
  <c r="AG93" i="1"/>
  <c r="AI93" i="1"/>
  <c r="AJ93" i="1"/>
  <c r="AM93" i="1"/>
  <c r="AO93" i="1" s="1"/>
  <c r="AN93" i="1"/>
  <c r="AR93" i="1"/>
  <c r="BB93" i="1"/>
  <c r="BC93" i="1"/>
  <c r="BD93" i="1"/>
  <c r="BE93" i="1"/>
  <c r="BF93" i="1"/>
  <c r="BG93" i="1"/>
  <c r="BN93" i="1"/>
  <c r="BR93" i="1"/>
  <c r="CB93" i="1"/>
  <c r="CF93" i="1"/>
  <c r="CG93" i="1"/>
  <c r="CP93" i="1"/>
  <c r="CQ93" i="1"/>
  <c r="DP93" i="1"/>
  <c r="Q94" i="1"/>
  <c r="AD94" i="1"/>
  <c r="AE94" i="1"/>
  <c r="AG94" i="1"/>
  <c r="AI94" i="1"/>
  <c r="AJ94" i="1"/>
  <c r="AM94" i="1"/>
  <c r="AN94" i="1"/>
  <c r="AO94" i="1"/>
  <c r="AR94" i="1"/>
  <c r="BB94" i="1"/>
  <c r="BC94" i="1"/>
  <c r="BD94" i="1"/>
  <c r="BE94" i="1"/>
  <c r="BF94" i="1"/>
  <c r="BG94" i="1"/>
  <c r="BN94" i="1"/>
  <c r="BR94" i="1"/>
  <c r="CB94" i="1"/>
  <c r="CF94" i="1"/>
  <c r="CG94" i="1"/>
  <c r="CP94" i="1"/>
  <c r="CQ94" i="1"/>
  <c r="DP94" i="1"/>
  <c r="Q95" i="1"/>
  <c r="AD95" i="1"/>
  <c r="AE95" i="1"/>
  <c r="AF95" i="1"/>
  <c r="AG95" i="1"/>
  <c r="AI95" i="1"/>
  <c r="AJ95" i="1"/>
  <c r="AM95" i="1"/>
  <c r="AO95" i="1" s="1"/>
  <c r="AN95" i="1"/>
  <c r="AR95" i="1"/>
  <c r="BB95" i="1"/>
  <c r="BC95" i="1"/>
  <c r="BD95" i="1"/>
  <c r="BE95" i="1"/>
  <c r="BF95" i="1"/>
  <c r="BG95" i="1"/>
  <c r="BN95" i="1"/>
  <c r="BR95" i="1"/>
  <c r="CB95" i="1"/>
  <c r="CF95" i="1"/>
  <c r="CG95" i="1"/>
  <c r="CP95" i="1"/>
  <c r="CQ95" i="1"/>
  <c r="DP95" i="1"/>
  <c r="Q96" i="1"/>
  <c r="AD96" i="1"/>
  <c r="AE96" i="1"/>
  <c r="AG96" i="1"/>
  <c r="AI96" i="1"/>
  <c r="AJ96" i="1"/>
  <c r="AM96" i="1"/>
  <c r="AN96" i="1"/>
  <c r="AO96" i="1"/>
  <c r="AR96" i="1"/>
  <c r="BB96" i="1"/>
  <c r="BC96" i="1"/>
  <c r="BD96" i="1"/>
  <c r="BE96" i="1"/>
  <c r="BF96" i="1"/>
  <c r="BG96" i="1"/>
  <c r="BN96" i="1"/>
  <c r="BR96" i="1"/>
  <c r="CB96" i="1"/>
  <c r="CF96" i="1"/>
  <c r="CG96" i="1"/>
  <c r="CP96" i="1"/>
  <c r="CQ96" i="1"/>
  <c r="DP96" i="1"/>
  <c r="Q97" i="1"/>
  <c r="AD97" i="1"/>
  <c r="AE97" i="1"/>
  <c r="AG97" i="1"/>
  <c r="AI97" i="1"/>
  <c r="AJ97" i="1"/>
  <c r="AM97" i="1"/>
  <c r="AO97" i="1" s="1"/>
  <c r="AN97" i="1"/>
  <c r="AR97" i="1"/>
  <c r="BB97" i="1"/>
  <c r="BC97" i="1"/>
  <c r="BD97" i="1"/>
  <c r="BE97" i="1"/>
  <c r="BF97" i="1"/>
  <c r="BG97" i="1"/>
  <c r="BN97" i="1"/>
  <c r="BR97" i="1"/>
  <c r="CB97" i="1"/>
  <c r="CF97" i="1"/>
  <c r="CG97" i="1"/>
  <c r="CP97" i="1"/>
  <c r="CQ97" i="1"/>
  <c r="DP97" i="1"/>
  <c r="Q98" i="1"/>
  <c r="AD98" i="1"/>
  <c r="AE98" i="1"/>
  <c r="AG98" i="1"/>
  <c r="AI98" i="1"/>
  <c r="AJ98" i="1"/>
  <c r="AM98" i="1"/>
  <c r="AN98" i="1"/>
  <c r="AO98" i="1"/>
  <c r="AR98" i="1"/>
  <c r="BB98" i="1"/>
  <c r="BC98" i="1"/>
  <c r="BD98" i="1"/>
  <c r="BE98" i="1"/>
  <c r="BF98" i="1"/>
  <c r="BG98" i="1"/>
  <c r="BN98" i="1"/>
  <c r="BR98" i="1"/>
  <c r="CB98" i="1"/>
  <c r="CF98" i="1"/>
  <c r="CG98" i="1"/>
  <c r="CP98" i="1"/>
  <c r="CQ98" i="1"/>
  <c r="DP98" i="1"/>
  <c r="Q99" i="1"/>
  <c r="AD99" i="1"/>
  <c r="AE99" i="1"/>
  <c r="AG99" i="1"/>
  <c r="AI99" i="1"/>
  <c r="AJ99" i="1"/>
  <c r="AM99" i="1"/>
  <c r="AO99" i="1" s="1"/>
  <c r="AN99" i="1"/>
  <c r="AR99" i="1"/>
  <c r="BB99" i="1"/>
  <c r="BC99" i="1"/>
  <c r="BD99" i="1"/>
  <c r="BE99" i="1"/>
  <c r="BF99" i="1"/>
  <c r="BG99" i="1"/>
  <c r="BN99" i="1"/>
  <c r="BR99" i="1"/>
  <c r="CB99" i="1"/>
  <c r="CF99" i="1"/>
  <c r="CG99" i="1"/>
  <c r="CP99" i="1"/>
  <c r="CQ99" i="1"/>
  <c r="DP99" i="1"/>
  <c r="Q100" i="1"/>
  <c r="AD100" i="1"/>
  <c r="AE100" i="1"/>
  <c r="AG100" i="1"/>
  <c r="AI100" i="1"/>
  <c r="AJ100" i="1"/>
  <c r="AM100" i="1"/>
  <c r="AN100" i="1"/>
  <c r="AO100" i="1"/>
  <c r="AR100" i="1"/>
  <c r="BB100" i="1"/>
  <c r="BC100" i="1"/>
  <c r="BD100" i="1"/>
  <c r="BE100" i="1"/>
  <c r="BF100" i="1"/>
  <c r="BG100" i="1"/>
  <c r="BN100" i="1"/>
  <c r="BR100" i="1"/>
  <c r="CB100" i="1"/>
  <c r="CF100" i="1"/>
  <c r="CG100" i="1"/>
  <c r="CP100" i="1"/>
  <c r="CQ100" i="1"/>
  <c r="DP100" i="1"/>
  <c r="Q101" i="1"/>
  <c r="AD101" i="1"/>
  <c r="AE101" i="1"/>
  <c r="AG101" i="1"/>
  <c r="AI101" i="1"/>
  <c r="AJ101" i="1"/>
  <c r="AM101" i="1"/>
  <c r="AO101" i="1" s="1"/>
  <c r="AN101" i="1"/>
  <c r="AR101" i="1"/>
  <c r="BB101" i="1"/>
  <c r="BC101" i="1"/>
  <c r="BD101" i="1"/>
  <c r="BE101" i="1"/>
  <c r="BF101" i="1"/>
  <c r="BG101" i="1"/>
  <c r="BN101" i="1"/>
  <c r="BR101" i="1"/>
  <c r="CB101" i="1"/>
  <c r="CF101" i="1"/>
  <c r="CG101" i="1"/>
  <c r="CP101" i="1"/>
  <c r="CQ101" i="1"/>
  <c r="DP101" i="1"/>
  <c r="Q102" i="1"/>
  <c r="AD102" i="1"/>
  <c r="AE102" i="1"/>
  <c r="AG102" i="1"/>
  <c r="AI102" i="1"/>
  <c r="AJ102" i="1"/>
  <c r="AM102" i="1"/>
  <c r="AN102" i="1"/>
  <c r="AO102" i="1"/>
  <c r="AR102" i="1"/>
  <c r="BB102" i="1"/>
  <c r="BC102" i="1"/>
  <c r="BD102" i="1"/>
  <c r="BE102" i="1"/>
  <c r="BF102" i="1"/>
  <c r="BG102" i="1"/>
  <c r="BN102" i="1"/>
  <c r="BR102" i="1"/>
  <c r="CB102" i="1"/>
  <c r="CF102" i="1"/>
  <c r="CG102" i="1"/>
  <c r="CP102" i="1"/>
  <c r="CQ102" i="1"/>
  <c r="DP102" i="1"/>
  <c r="Q103" i="1"/>
  <c r="AD103" i="1"/>
  <c r="AE103" i="1"/>
  <c r="AG103" i="1"/>
  <c r="AI103" i="1"/>
  <c r="AJ103" i="1"/>
  <c r="AM103" i="1"/>
  <c r="AO103" i="1" s="1"/>
  <c r="AN103" i="1"/>
  <c r="AR103" i="1"/>
  <c r="BB103" i="1"/>
  <c r="BC103" i="1"/>
  <c r="BD103" i="1"/>
  <c r="BE103" i="1"/>
  <c r="BF103" i="1"/>
  <c r="BG103" i="1"/>
  <c r="BN103" i="1"/>
  <c r="BR103" i="1"/>
  <c r="CB103" i="1"/>
  <c r="CF103" i="1"/>
  <c r="CG103" i="1"/>
  <c r="CP103" i="1"/>
  <c r="CQ103" i="1"/>
  <c r="DP103" i="1"/>
  <c r="Q104" i="1"/>
  <c r="AD104" i="1"/>
  <c r="AE104" i="1"/>
  <c r="AG104" i="1"/>
  <c r="AI104" i="1"/>
  <c r="AJ104" i="1"/>
  <c r="AM104" i="1"/>
  <c r="AN104" i="1"/>
  <c r="AO104" i="1"/>
  <c r="AR104" i="1"/>
  <c r="BB104" i="1"/>
  <c r="BC104" i="1"/>
  <c r="BD104" i="1"/>
  <c r="BE104" i="1"/>
  <c r="BF104" i="1"/>
  <c r="BG104" i="1"/>
  <c r="BN104" i="1"/>
  <c r="BR104" i="1"/>
  <c r="CB104" i="1"/>
  <c r="CF104" i="1"/>
  <c r="CG104" i="1"/>
  <c r="CP104" i="1"/>
  <c r="CQ104" i="1"/>
  <c r="DP104" i="1"/>
  <c r="Q105" i="1"/>
  <c r="AD105" i="1"/>
  <c r="AE105" i="1"/>
  <c r="AG105" i="1"/>
  <c r="AI105" i="1"/>
  <c r="AJ105" i="1"/>
  <c r="AM105" i="1"/>
  <c r="AO105" i="1" s="1"/>
  <c r="AN105" i="1"/>
  <c r="AR105" i="1"/>
  <c r="BB105" i="1"/>
  <c r="BC105" i="1"/>
  <c r="BD105" i="1"/>
  <c r="BE105" i="1"/>
  <c r="BF105" i="1"/>
  <c r="BG105" i="1"/>
  <c r="BN105" i="1"/>
  <c r="BR105" i="1"/>
  <c r="CB105" i="1"/>
  <c r="CF105" i="1"/>
  <c r="CG105" i="1"/>
  <c r="CP105" i="1"/>
  <c r="CQ105" i="1"/>
  <c r="DP105" i="1"/>
  <c r="Q106" i="1"/>
  <c r="AD106" i="1"/>
  <c r="AE106" i="1"/>
  <c r="AG106" i="1"/>
  <c r="AI106" i="1"/>
  <c r="AJ106" i="1"/>
  <c r="AM106" i="1"/>
  <c r="AN106" i="1"/>
  <c r="AO106" i="1"/>
  <c r="AR106" i="1"/>
  <c r="BB106" i="1"/>
  <c r="BC106" i="1"/>
  <c r="BD106" i="1"/>
  <c r="BE106" i="1"/>
  <c r="BF106" i="1"/>
  <c r="BG106" i="1"/>
  <c r="BN106" i="1"/>
  <c r="BR106" i="1"/>
  <c r="CB106" i="1"/>
  <c r="CF106" i="1"/>
  <c r="CG106" i="1"/>
  <c r="CP106" i="1"/>
  <c r="CQ106" i="1"/>
  <c r="DP106" i="1"/>
  <c r="Q107" i="1"/>
  <c r="AD107" i="1"/>
  <c r="AE107" i="1"/>
  <c r="AG107" i="1"/>
  <c r="AI107" i="1"/>
  <c r="AJ107" i="1"/>
  <c r="AM107" i="1"/>
  <c r="AO107" i="1" s="1"/>
  <c r="AN107" i="1"/>
  <c r="AR107" i="1"/>
  <c r="BB107" i="1"/>
  <c r="BC107" i="1"/>
  <c r="BD107" i="1"/>
  <c r="BE107" i="1"/>
  <c r="BF107" i="1"/>
  <c r="BG107" i="1"/>
  <c r="BN107" i="1"/>
  <c r="BR107" i="1"/>
  <c r="CB107" i="1"/>
  <c r="CF107" i="1"/>
  <c r="CG107" i="1"/>
  <c r="CP107" i="1"/>
  <c r="CQ107" i="1"/>
  <c r="DP107" i="1"/>
  <c r="Q108" i="1"/>
  <c r="AD108" i="1"/>
  <c r="AE108" i="1"/>
  <c r="AG108" i="1"/>
  <c r="AI108" i="1"/>
  <c r="AJ108" i="1"/>
  <c r="AM108" i="1"/>
  <c r="AN108" i="1"/>
  <c r="AO108" i="1"/>
  <c r="AR108" i="1"/>
  <c r="BB108" i="1"/>
  <c r="BC108" i="1"/>
  <c r="BD108" i="1"/>
  <c r="BE108" i="1"/>
  <c r="BF108" i="1"/>
  <c r="BG108" i="1"/>
  <c r="BN108" i="1"/>
  <c r="BR108" i="1"/>
  <c r="CB108" i="1"/>
  <c r="CF108" i="1"/>
  <c r="CG108" i="1"/>
  <c r="CP108" i="1"/>
  <c r="CQ108" i="1"/>
  <c r="DP108" i="1"/>
  <c r="Q109" i="1"/>
  <c r="AD109" i="1"/>
  <c r="AE109" i="1"/>
  <c r="AG109" i="1"/>
  <c r="AI109" i="1"/>
  <c r="AJ109" i="1"/>
  <c r="AM109" i="1"/>
  <c r="AO109" i="1" s="1"/>
  <c r="AN109" i="1"/>
  <c r="AR109" i="1"/>
  <c r="BB109" i="1"/>
  <c r="BC109" i="1"/>
  <c r="BD109" i="1"/>
  <c r="BE109" i="1"/>
  <c r="BF109" i="1"/>
  <c r="BG109" i="1"/>
  <c r="BN109" i="1"/>
  <c r="BR109" i="1"/>
  <c r="CB109" i="1"/>
  <c r="CF109" i="1"/>
  <c r="CG109" i="1"/>
  <c r="CP109" i="1"/>
  <c r="CQ109" i="1"/>
  <c r="DP109" i="1"/>
  <c r="Q110" i="1"/>
  <c r="AD110" i="1"/>
  <c r="AE110" i="1"/>
  <c r="AG110" i="1"/>
  <c r="AI110" i="1"/>
  <c r="AJ110" i="1"/>
  <c r="AM110" i="1"/>
  <c r="AN110" i="1"/>
  <c r="AO110" i="1"/>
  <c r="AR110" i="1"/>
  <c r="BB110" i="1"/>
  <c r="BC110" i="1"/>
  <c r="BD110" i="1"/>
  <c r="BE110" i="1"/>
  <c r="BF110" i="1"/>
  <c r="BG110" i="1"/>
  <c r="BN110" i="1"/>
  <c r="BR110" i="1"/>
  <c r="CB110" i="1"/>
  <c r="CF110" i="1"/>
  <c r="CG110" i="1"/>
  <c r="CP110" i="1"/>
  <c r="CQ110" i="1"/>
  <c r="DP110" i="1"/>
  <c r="Q111" i="1"/>
  <c r="AD111" i="1"/>
  <c r="AE111" i="1"/>
  <c r="AG111" i="1"/>
  <c r="AI111" i="1"/>
  <c r="AJ111" i="1"/>
  <c r="AM111" i="1"/>
  <c r="AO111" i="1" s="1"/>
  <c r="AN111" i="1"/>
  <c r="AR111" i="1"/>
  <c r="BB111" i="1"/>
  <c r="BC111" i="1"/>
  <c r="BD111" i="1"/>
  <c r="BE111" i="1"/>
  <c r="BF111" i="1"/>
  <c r="BG111" i="1"/>
  <c r="BN111" i="1"/>
  <c r="BR111" i="1"/>
  <c r="CB111" i="1"/>
  <c r="CF111" i="1"/>
  <c r="CG111" i="1"/>
  <c r="CP111" i="1"/>
  <c r="CQ111" i="1"/>
  <c r="DP111" i="1"/>
  <c r="Q112" i="1"/>
  <c r="AD112" i="1"/>
  <c r="AE112" i="1"/>
  <c r="AG112" i="1"/>
  <c r="AI112" i="1"/>
  <c r="AJ112" i="1"/>
  <c r="AM112" i="1"/>
  <c r="AN112" i="1"/>
  <c r="AO112" i="1"/>
  <c r="AR112" i="1"/>
  <c r="BB112" i="1"/>
  <c r="BC112" i="1"/>
  <c r="BD112" i="1"/>
  <c r="BE112" i="1"/>
  <c r="BF112" i="1"/>
  <c r="BG112" i="1"/>
  <c r="BN112" i="1"/>
  <c r="BR112" i="1"/>
  <c r="CB112" i="1"/>
  <c r="CF112" i="1"/>
  <c r="CG112" i="1"/>
  <c r="CP112" i="1"/>
  <c r="CQ112" i="1"/>
  <c r="DP112" i="1"/>
  <c r="Q113" i="1"/>
  <c r="AD113" i="1"/>
  <c r="AE113" i="1"/>
  <c r="AG113" i="1"/>
  <c r="AI113" i="1"/>
  <c r="AJ113" i="1"/>
  <c r="AM113" i="1"/>
  <c r="AO113" i="1" s="1"/>
  <c r="AN113" i="1"/>
  <c r="AR113" i="1"/>
  <c r="BB113" i="1"/>
  <c r="BC113" i="1"/>
  <c r="BD113" i="1"/>
  <c r="BE113" i="1"/>
  <c r="BF113" i="1"/>
  <c r="BG113" i="1"/>
  <c r="BN113" i="1"/>
  <c r="BR113" i="1"/>
  <c r="CB113" i="1"/>
  <c r="CF113" i="1"/>
  <c r="CG113" i="1"/>
  <c r="CP113" i="1"/>
  <c r="CQ113" i="1"/>
  <c r="DP113" i="1"/>
  <c r="Q114" i="1"/>
  <c r="AD114" i="1"/>
  <c r="AE114" i="1"/>
  <c r="AG114" i="1"/>
  <c r="AI114" i="1"/>
  <c r="AJ114" i="1"/>
  <c r="AM114" i="1"/>
  <c r="AN114" i="1"/>
  <c r="AO114" i="1"/>
  <c r="AR114" i="1"/>
  <c r="BB114" i="1"/>
  <c r="BC114" i="1"/>
  <c r="BD114" i="1"/>
  <c r="BE114" i="1"/>
  <c r="BF114" i="1"/>
  <c r="BG114" i="1"/>
  <c r="BN114" i="1"/>
  <c r="BR114" i="1"/>
  <c r="CB114" i="1"/>
  <c r="CF114" i="1"/>
  <c r="CG114" i="1"/>
  <c r="CP114" i="1"/>
  <c r="CQ114" i="1"/>
  <c r="DP114" i="1"/>
  <c r="Q115" i="1"/>
  <c r="AD115" i="1"/>
  <c r="AE115" i="1"/>
  <c r="AG115" i="1"/>
  <c r="AI115" i="1"/>
  <c r="AJ115" i="1"/>
  <c r="AM115" i="1"/>
  <c r="AO115" i="1" s="1"/>
  <c r="AN115" i="1"/>
  <c r="AR115" i="1"/>
  <c r="BB115" i="1"/>
  <c r="BC115" i="1"/>
  <c r="BD115" i="1"/>
  <c r="BE115" i="1"/>
  <c r="BF115" i="1"/>
  <c r="BG115" i="1"/>
  <c r="BN115" i="1"/>
  <c r="BR115" i="1"/>
  <c r="CB115" i="1"/>
  <c r="CF115" i="1"/>
  <c r="CG115" i="1"/>
  <c r="CP115" i="1"/>
  <c r="CQ115" i="1"/>
  <c r="DP115" i="1"/>
  <c r="Q116" i="1"/>
  <c r="AD116" i="1"/>
  <c r="AE116" i="1"/>
  <c r="AG116" i="1"/>
  <c r="AI116" i="1"/>
  <c r="AJ116" i="1"/>
  <c r="AM116" i="1"/>
  <c r="AN116" i="1"/>
  <c r="AO116" i="1"/>
  <c r="AR116" i="1"/>
  <c r="BB116" i="1"/>
  <c r="BC116" i="1"/>
  <c r="BD116" i="1"/>
  <c r="BE116" i="1"/>
  <c r="BF116" i="1"/>
  <c r="BG116" i="1"/>
  <c r="BN116" i="1"/>
  <c r="BR116" i="1"/>
  <c r="CB116" i="1"/>
  <c r="CF116" i="1"/>
  <c r="CG116" i="1"/>
  <c r="CP116" i="1"/>
  <c r="CQ116" i="1"/>
  <c r="DP116" i="1"/>
  <c r="Q117" i="1"/>
  <c r="AD117" i="1"/>
  <c r="AE117" i="1"/>
  <c r="AG117" i="1"/>
  <c r="AI117" i="1"/>
  <c r="AJ117" i="1"/>
  <c r="AM117" i="1"/>
  <c r="AO117" i="1" s="1"/>
  <c r="AN117" i="1"/>
  <c r="AR117" i="1"/>
  <c r="BB117" i="1"/>
  <c r="BC117" i="1"/>
  <c r="BD117" i="1"/>
  <c r="BE117" i="1"/>
  <c r="BF117" i="1"/>
  <c r="BG117" i="1"/>
  <c r="BN117" i="1"/>
  <c r="BR117" i="1"/>
  <c r="CB117" i="1"/>
  <c r="CF117" i="1"/>
  <c r="CG117" i="1"/>
  <c r="CP117" i="1"/>
  <c r="CQ117" i="1"/>
  <c r="DP117" i="1"/>
  <c r="Q118" i="1"/>
  <c r="AD118" i="1"/>
  <c r="AE118" i="1"/>
  <c r="AG118" i="1"/>
  <c r="AI118" i="1"/>
  <c r="AJ118" i="1"/>
  <c r="AM118" i="1"/>
  <c r="AN118" i="1"/>
  <c r="AO118" i="1"/>
  <c r="AR118" i="1"/>
  <c r="BB118" i="1"/>
  <c r="BC118" i="1"/>
  <c r="BD118" i="1"/>
  <c r="BE118" i="1"/>
  <c r="BF118" i="1"/>
  <c r="BG118" i="1"/>
  <c r="BN118" i="1"/>
  <c r="BR118" i="1"/>
  <c r="CB118" i="1"/>
  <c r="CF118" i="1"/>
  <c r="CG118" i="1"/>
  <c r="CP118" i="1"/>
  <c r="CQ118" i="1"/>
  <c r="DP118" i="1"/>
  <c r="Q119" i="1"/>
  <c r="AD119" i="1"/>
  <c r="AE119" i="1"/>
  <c r="AG119" i="1"/>
  <c r="AI119" i="1"/>
  <c r="AJ119" i="1"/>
  <c r="AM119" i="1"/>
  <c r="AO119" i="1" s="1"/>
  <c r="AN119" i="1"/>
  <c r="AR119" i="1"/>
  <c r="BB119" i="1"/>
  <c r="BC119" i="1"/>
  <c r="BD119" i="1"/>
  <c r="BE119" i="1"/>
  <c r="BF119" i="1"/>
  <c r="BG119" i="1"/>
  <c r="BN119" i="1"/>
  <c r="BR119" i="1"/>
  <c r="CB119" i="1"/>
  <c r="CF119" i="1"/>
  <c r="CG119" i="1"/>
  <c r="CP119" i="1"/>
  <c r="CQ119" i="1"/>
  <c r="DP119" i="1"/>
  <c r="Q120" i="1"/>
  <c r="AD120" i="1"/>
  <c r="AE120" i="1"/>
  <c r="AG120" i="1"/>
  <c r="AI120" i="1"/>
  <c r="AJ120" i="1"/>
  <c r="AM120" i="1"/>
  <c r="AN120" i="1"/>
  <c r="AO120" i="1"/>
  <c r="AR120" i="1"/>
  <c r="BB120" i="1"/>
  <c r="BC120" i="1"/>
  <c r="BD120" i="1"/>
  <c r="BE120" i="1"/>
  <c r="BF120" i="1"/>
  <c r="BG120" i="1"/>
  <c r="BN120" i="1"/>
  <c r="BR120" i="1"/>
  <c r="CB120" i="1"/>
  <c r="CF120" i="1"/>
  <c r="CG120" i="1"/>
  <c r="CP120" i="1"/>
  <c r="CQ120" i="1"/>
  <c r="DP120" i="1"/>
  <c r="Q121" i="1"/>
  <c r="AD121" i="1"/>
  <c r="AE121" i="1"/>
  <c r="AG121" i="1"/>
  <c r="AI121" i="1"/>
  <c r="AJ121" i="1"/>
  <c r="AM121" i="1"/>
  <c r="AO121" i="1" s="1"/>
  <c r="AN121" i="1"/>
  <c r="AR121" i="1"/>
  <c r="BB121" i="1"/>
  <c r="BC121" i="1"/>
  <c r="BD121" i="1"/>
  <c r="BE121" i="1"/>
  <c r="BF121" i="1"/>
  <c r="BG121" i="1"/>
  <c r="BN121" i="1"/>
  <c r="BR121" i="1"/>
  <c r="CB121" i="1"/>
  <c r="CF121" i="1"/>
  <c r="CG121" i="1"/>
  <c r="CP121" i="1"/>
  <c r="CQ121" i="1"/>
  <c r="DP121" i="1"/>
  <c r="Q122" i="1"/>
  <c r="AD122" i="1"/>
  <c r="AE122" i="1"/>
  <c r="AG122" i="1"/>
  <c r="AI122" i="1"/>
  <c r="AJ122" i="1"/>
  <c r="AM122" i="1"/>
  <c r="AN122" i="1"/>
  <c r="AO122" i="1"/>
  <c r="AR122" i="1"/>
  <c r="BB122" i="1"/>
  <c r="BC122" i="1"/>
  <c r="BD122" i="1"/>
  <c r="BE122" i="1"/>
  <c r="BF122" i="1"/>
  <c r="BG122" i="1"/>
  <c r="BN122" i="1"/>
  <c r="BR122" i="1"/>
  <c r="CB122" i="1"/>
  <c r="CF122" i="1"/>
  <c r="CG122" i="1"/>
  <c r="CP122" i="1"/>
  <c r="CQ122" i="1"/>
  <c r="DP122" i="1"/>
  <c r="Q123" i="1"/>
  <c r="AD123" i="1"/>
  <c r="AE123" i="1"/>
  <c r="AG123" i="1"/>
  <c r="AI123" i="1"/>
  <c r="AJ123" i="1"/>
  <c r="AM123" i="1"/>
  <c r="AO123" i="1" s="1"/>
  <c r="AN123" i="1"/>
  <c r="AR123" i="1"/>
  <c r="BB123" i="1"/>
  <c r="BC123" i="1"/>
  <c r="BD123" i="1"/>
  <c r="BE123" i="1"/>
  <c r="BF123" i="1"/>
  <c r="BG123" i="1"/>
  <c r="BN123" i="1"/>
  <c r="BR123" i="1"/>
  <c r="CB123" i="1"/>
  <c r="CF123" i="1"/>
  <c r="CG123" i="1"/>
  <c r="CP123" i="1"/>
  <c r="CQ123" i="1"/>
  <c r="DP123" i="1"/>
  <c r="Q124" i="1"/>
  <c r="AD124" i="1"/>
  <c r="AE124" i="1"/>
  <c r="AG124" i="1"/>
  <c r="AI124" i="1"/>
  <c r="AJ124" i="1"/>
  <c r="AM124" i="1"/>
  <c r="AN124" i="1"/>
  <c r="AO124" i="1"/>
  <c r="AR124" i="1"/>
  <c r="BB124" i="1"/>
  <c r="BC124" i="1"/>
  <c r="BD124" i="1"/>
  <c r="BE124" i="1"/>
  <c r="BF124" i="1"/>
  <c r="BG124" i="1"/>
  <c r="BN124" i="1"/>
  <c r="BR124" i="1"/>
  <c r="CB124" i="1"/>
  <c r="CF124" i="1"/>
  <c r="CG124" i="1"/>
  <c r="CP124" i="1"/>
  <c r="CQ124" i="1"/>
  <c r="DP124" i="1"/>
  <c r="Q125" i="1"/>
  <c r="AD125" i="1"/>
  <c r="AE125" i="1"/>
  <c r="AG125" i="1"/>
  <c r="AI125" i="1"/>
  <c r="AJ125" i="1"/>
  <c r="AM125" i="1"/>
  <c r="AO125" i="1" s="1"/>
  <c r="AN125" i="1"/>
  <c r="AR125" i="1"/>
  <c r="BB125" i="1"/>
  <c r="BC125" i="1"/>
  <c r="BD125" i="1"/>
  <c r="BE125" i="1"/>
  <c r="BF125" i="1"/>
  <c r="BG125" i="1"/>
  <c r="BN125" i="1"/>
  <c r="BR125" i="1"/>
  <c r="CB125" i="1"/>
  <c r="CF125" i="1"/>
  <c r="CG125" i="1"/>
  <c r="CP125" i="1"/>
  <c r="CQ125" i="1"/>
  <c r="DP125" i="1"/>
  <c r="Q126" i="1"/>
  <c r="AD126" i="1"/>
  <c r="AE126" i="1"/>
  <c r="AG126" i="1"/>
  <c r="AI126" i="1"/>
  <c r="AJ126" i="1"/>
  <c r="AM126" i="1"/>
  <c r="AN126" i="1"/>
  <c r="AO126" i="1"/>
  <c r="AR126" i="1"/>
  <c r="BB126" i="1"/>
  <c r="BC126" i="1"/>
  <c r="BD126" i="1"/>
  <c r="BE126" i="1"/>
  <c r="BF126" i="1"/>
  <c r="BG126" i="1"/>
  <c r="BN126" i="1"/>
  <c r="BR126" i="1"/>
  <c r="CB126" i="1"/>
  <c r="CF126" i="1"/>
  <c r="CG126" i="1"/>
  <c r="CP126" i="1"/>
  <c r="CQ126" i="1"/>
  <c r="DP126" i="1"/>
  <c r="Q127" i="1"/>
  <c r="AD127" i="1"/>
  <c r="AE127" i="1"/>
  <c r="AG127" i="1"/>
  <c r="AI127" i="1"/>
  <c r="AJ127" i="1"/>
  <c r="AM127" i="1"/>
  <c r="AO127" i="1" s="1"/>
  <c r="AN127" i="1"/>
  <c r="AR127" i="1"/>
  <c r="BB127" i="1"/>
  <c r="BC127" i="1"/>
  <c r="BD127" i="1"/>
  <c r="BE127" i="1"/>
  <c r="BF127" i="1"/>
  <c r="BG127" i="1"/>
  <c r="BN127" i="1"/>
  <c r="BR127" i="1"/>
  <c r="CB127" i="1"/>
  <c r="CF127" i="1"/>
  <c r="CG127" i="1"/>
  <c r="CP127" i="1"/>
  <c r="CQ127" i="1"/>
  <c r="DP127" i="1"/>
  <c r="Q128" i="1"/>
  <c r="AD128" i="1"/>
  <c r="AE128" i="1"/>
  <c r="AG128" i="1"/>
  <c r="AI128" i="1"/>
  <c r="AJ128" i="1"/>
  <c r="AM128" i="1"/>
  <c r="AN128" i="1"/>
  <c r="AO128" i="1"/>
  <c r="AR128" i="1"/>
  <c r="BB128" i="1"/>
  <c r="BC128" i="1"/>
  <c r="BD128" i="1"/>
  <c r="BE128" i="1"/>
  <c r="BF128" i="1"/>
  <c r="BG128" i="1"/>
  <c r="BN128" i="1"/>
  <c r="BR128" i="1"/>
  <c r="CB128" i="1"/>
  <c r="CF128" i="1"/>
  <c r="CG128" i="1"/>
  <c r="CP128" i="1"/>
  <c r="CQ128" i="1"/>
  <c r="DP128" i="1"/>
  <c r="Q129" i="1"/>
  <c r="AD129" i="1"/>
  <c r="AE129" i="1"/>
  <c r="AG129" i="1"/>
  <c r="AI129" i="1"/>
  <c r="AJ129" i="1"/>
  <c r="AM129" i="1"/>
  <c r="AO129" i="1" s="1"/>
  <c r="AN129" i="1"/>
  <c r="AR129" i="1"/>
  <c r="BB129" i="1"/>
  <c r="BC129" i="1"/>
  <c r="BD129" i="1"/>
  <c r="BE129" i="1"/>
  <c r="BF129" i="1"/>
  <c r="BG129" i="1"/>
  <c r="BN129" i="1"/>
  <c r="BR129" i="1"/>
  <c r="CB129" i="1"/>
  <c r="CF129" i="1"/>
  <c r="CG129" i="1"/>
  <c r="CP129" i="1"/>
  <c r="CQ129" i="1"/>
  <c r="DP129" i="1"/>
  <c r="Q130" i="1"/>
  <c r="AD130" i="1"/>
  <c r="AE130" i="1"/>
  <c r="AG130" i="1"/>
  <c r="AI130" i="1"/>
  <c r="AJ130" i="1"/>
  <c r="AM130" i="1"/>
  <c r="AN130" i="1"/>
  <c r="AO130" i="1"/>
  <c r="AR130" i="1"/>
  <c r="BB130" i="1"/>
  <c r="BC130" i="1"/>
  <c r="BD130" i="1"/>
  <c r="BE130" i="1"/>
  <c r="BF130" i="1"/>
  <c r="BG130" i="1"/>
  <c r="BN130" i="1"/>
  <c r="BR130" i="1"/>
  <c r="CB130" i="1"/>
  <c r="CF130" i="1"/>
  <c r="CG130" i="1"/>
  <c r="CP130" i="1"/>
  <c r="CQ130" i="1"/>
  <c r="DP130" i="1"/>
  <c r="Q131" i="1"/>
  <c r="AD131" i="1"/>
  <c r="AE131" i="1"/>
  <c r="AG131" i="1"/>
  <c r="AI131" i="1"/>
  <c r="AJ131" i="1"/>
  <c r="AM131" i="1"/>
  <c r="AO131" i="1" s="1"/>
  <c r="AN131" i="1"/>
  <c r="AR131" i="1"/>
  <c r="BB131" i="1"/>
  <c r="BC131" i="1"/>
  <c r="BD131" i="1"/>
  <c r="BE131" i="1"/>
  <c r="BF131" i="1"/>
  <c r="BG131" i="1"/>
  <c r="BN131" i="1"/>
  <c r="BR131" i="1"/>
  <c r="CB131" i="1"/>
  <c r="CF131" i="1"/>
  <c r="CG131" i="1"/>
  <c r="CP131" i="1"/>
  <c r="CQ131" i="1"/>
  <c r="DP131" i="1"/>
  <c r="Q132" i="1"/>
  <c r="AD132" i="1"/>
  <c r="AE132" i="1"/>
  <c r="AG132" i="1"/>
  <c r="AI132" i="1"/>
  <c r="AJ132" i="1"/>
  <c r="AM132" i="1"/>
  <c r="AN132" i="1"/>
  <c r="AO132" i="1"/>
  <c r="AR132" i="1"/>
  <c r="BB132" i="1"/>
  <c r="BC132" i="1"/>
  <c r="BD132" i="1"/>
  <c r="BE132" i="1"/>
  <c r="BF132" i="1"/>
  <c r="BG132" i="1"/>
  <c r="BN132" i="1"/>
  <c r="BR132" i="1"/>
  <c r="CB132" i="1"/>
  <c r="CF132" i="1"/>
  <c r="CG132" i="1"/>
  <c r="CP132" i="1"/>
  <c r="CQ132" i="1"/>
  <c r="DP132" i="1"/>
  <c r="Q133" i="1"/>
  <c r="AD133" i="1"/>
  <c r="AE133" i="1"/>
  <c r="AG133" i="1"/>
  <c r="AI133" i="1"/>
  <c r="AJ133" i="1"/>
  <c r="AM133" i="1"/>
  <c r="AO133" i="1" s="1"/>
  <c r="AN133" i="1"/>
  <c r="AR133" i="1"/>
  <c r="BB133" i="1"/>
  <c r="BC133" i="1"/>
  <c r="BD133" i="1"/>
  <c r="BE133" i="1"/>
  <c r="BF133" i="1"/>
  <c r="BG133" i="1"/>
  <c r="BN133" i="1"/>
  <c r="BR133" i="1"/>
  <c r="CB133" i="1"/>
  <c r="CF133" i="1"/>
  <c r="CG133" i="1"/>
  <c r="CP133" i="1"/>
  <c r="CQ133" i="1"/>
  <c r="DP133" i="1"/>
  <c r="Q134" i="1"/>
  <c r="AD134" i="1"/>
  <c r="AE134" i="1"/>
  <c r="AG134" i="1"/>
  <c r="AI134" i="1"/>
  <c r="AJ134" i="1"/>
  <c r="AM134" i="1"/>
  <c r="AN134" i="1"/>
  <c r="AO134" i="1"/>
  <c r="AR134" i="1"/>
  <c r="BB134" i="1"/>
  <c r="BC134" i="1"/>
  <c r="BD134" i="1"/>
  <c r="BE134" i="1"/>
  <c r="BF134" i="1"/>
  <c r="BG134" i="1"/>
  <c r="BN134" i="1"/>
  <c r="BR134" i="1"/>
  <c r="CB134" i="1"/>
  <c r="CF134" i="1"/>
  <c r="CG134" i="1"/>
  <c r="CP134" i="1"/>
  <c r="CQ134" i="1"/>
  <c r="DP134" i="1"/>
  <c r="Q135" i="1"/>
  <c r="AD135" i="1"/>
  <c r="AE135" i="1"/>
  <c r="AG135" i="1"/>
  <c r="AI135" i="1"/>
  <c r="AJ135" i="1"/>
  <c r="AM135" i="1"/>
  <c r="AO135" i="1" s="1"/>
  <c r="AN135" i="1"/>
  <c r="AR135" i="1"/>
  <c r="BB135" i="1"/>
  <c r="BC135" i="1"/>
  <c r="BD135" i="1"/>
  <c r="BE135" i="1"/>
  <c r="BF135" i="1"/>
  <c r="BG135" i="1"/>
  <c r="BN135" i="1"/>
  <c r="BR135" i="1"/>
  <c r="CB135" i="1"/>
  <c r="CF135" i="1"/>
  <c r="CG135" i="1"/>
  <c r="CP135" i="1"/>
  <c r="CQ135" i="1"/>
  <c r="DP135" i="1"/>
  <c r="Q136" i="1"/>
  <c r="AD136" i="1"/>
  <c r="AE136" i="1"/>
  <c r="AG136" i="1"/>
  <c r="AI136" i="1"/>
  <c r="AJ136" i="1"/>
  <c r="AM136" i="1"/>
  <c r="AN136" i="1"/>
  <c r="AO136" i="1"/>
  <c r="AR136" i="1"/>
  <c r="BB136" i="1"/>
  <c r="BC136" i="1"/>
  <c r="BD136" i="1"/>
  <c r="BE136" i="1"/>
  <c r="BF136" i="1"/>
  <c r="BG136" i="1"/>
  <c r="BN136" i="1"/>
  <c r="BR136" i="1"/>
  <c r="CB136" i="1"/>
  <c r="CF136" i="1"/>
  <c r="CG136" i="1"/>
  <c r="CP136" i="1"/>
  <c r="CQ136" i="1"/>
  <c r="DP136" i="1"/>
  <c r="Q137" i="1"/>
  <c r="AD137" i="1"/>
  <c r="AE137" i="1"/>
  <c r="AG137" i="1"/>
  <c r="AI137" i="1"/>
  <c r="AJ137" i="1"/>
  <c r="AM137" i="1"/>
  <c r="AO137" i="1" s="1"/>
  <c r="AN137" i="1"/>
  <c r="AR137" i="1"/>
  <c r="BB137" i="1"/>
  <c r="BC137" i="1"/>
  <c r="BD137" i="1"/>
  <c r="BE137" i="1"/>
  <c r="BF137" i="1"/>
  <c r="BG137" i="1"/>
  <c r="BN137" i="1"/>
  <c r="BR137" i="1"/>
  <c r="CB137" i="1"/>
  <c r="CF137" i="1"/>
  <c r="CG137" i="1"/>
  <c r="CP137" i="1"/>
  <c r="CQ137" i="1"/>
  <c r="DP137" i="1"/>
  <c r="Q138" i="1"/>
  <c r="AD138" i="1"/>
  <c r="AE138" i="1"/>
  <c r="AG138" i="1"/>
  <c r="AI138" i="1"/>
  <c r="AJ138" i="1"/>
  <c r="AM138" i="1"/>
  <c r="AN138" i="1"/>
  <c r="AO138" i="1"/>
  <c r="AR138" i="1"/>
  <c r="BB138" i="1"/>
  <c r="BC138" i="1"/>
  <c r="BD138" i="1"/>
  <c r="BE138" i="1"/>
  <c r="BF138" i="1"/>
  <c r="BG138" i="1"/>
  <c r="BN138" i="1"/>
  <c r="BR138" i="1"/>
  <c r="CB138" i="1"/>
  <c r="CF138" i="1"/>
  <c r="CG138" i="1"/>
  <c r="CP138" i="1"/>
  <c r="CQ138" i="1"/>
  <c r="DP138" i="1"/>
  <c r="Q139" i="1"/>
  <c r="AD139" i="1"/>
  <c r="AE139" i="1"/>
  <c r="AG139" i="1"/>
  <c r="AI139" i="1"/>
  <c r="AJ139" i="1"/>
  <c r="AM139" i="1"/>
  <c r="AO139" i="1" s="1"/>
  <c r="AN139" i="1"/>
  <c r="AR139" i="1"/>
  <c r="BB139" i="1"/>
  <c r="BC139" i="1"/>
  <c r="BD139" i="1"/>
  <c r="BE139" i="1"/>
  <c r="BF139" i="1"/>
  <c r="BG139" i="1"/>
  <c r="BN139" i="1"/>
  <c r="BR139" i="1"/>
  <c r="CB139" i="1"/>
  <c r="CF139" i="1"/>
  <c r="CG139" i="1"/>
  <c r="CP139" i="1"/>
  <c r="CQ139" i="1"/>
  <c r="DP139" i="1"/>
  <c r="Q140" i="1"/>
  <c r="AD140" i="1"/>
  <c r="AE140" i="1"/>
  <c r="AG140" i="1"/>
  <c r="AI140" i="1"/>
  <c r="AJ140" i="1"/>
  <c r="AM140" i="1"/>
  <c r="AN140" i="1"/>
  <c r="AO140" i="1"/>
  <c r="AR140" i="1"/>
  <c r="BB140" i="1"/>
  <c r="BC140" i="1"/>
  <c r="BD140" i="1"/>
  <c r="BE140" i="1"/>
  <c r="BF140" i="1"/>
  <c r="BG140" i="1"/>
  <c r="BN140" i="1"/>
  <c r="BR140" i="1"/>
  <c r="CB140" i="1"/>
  <c r="CF140" i="1"/>
  <c r="CG140" i="1"/>
  <c r="CP140" i="1"/>
  <c r="CQ140" i="1"/>
  <c r="DP140" i="1"/>
  <c r="Q141" i="1"/>
  <c r="AD141" i="1"/>
  <c r="AE141" i="1"/>
  <c r="AG141" i="1"/>
  <c r="AI141" i="1"/>
  <c r="AJ141" i="1"/>
  <c r="AM141" i="1"/>
  <c r="AO141" i="1" s="1"/>
  <c r="AN141" i="1"/>
  <c r="AR141" i="1"/>
  <c r="BB141" i="1"/>
  <c r="BC141" i="1"/>
  <c r="BD141" i="1"/>
  <c r="BE141" i="1"/>
  <c r="BF141" i="1"/>
  <c r="BG141" i="1"/>
  <c r="BN141" i="1"/>
  <c r="BR141" i="1"/>
  <c r="CB141" i="1"/>
  <c r="CF141" i="1"/>
  <c r="CG141" i="1"/>
  <c r="CP141" i="1"/>
  <c r="CQ141" i="1"/>
  <c r="DP141" i="1"/>
  <c r="Q142" i="1"/>
  <c r="AD142" i="1"/>
  <c r="AE142" i="1"/>
  <c r="AG142" i="1"/>
  <c r="AI142" i="1"/>
  <c r="AJ142" i="1"/>
  <c r="AM142" i="1"/>
  <c r="AN142" i="1"/>
  <c r="AO142" i="1"/>
  <c r="AR142" i="1"/>
  <c r="BB142" i="1"/>
  <c r="BC142" i="1"/>
  <c r="BD142" i="1"/>
  <c r="BE142" i="1"/>
  <c r="BF142" i="1"/>
  <c r="BG142" i="1"/>
  <c r="BN142" i="1"/>
  <c r="BR142" i="1"/>
  <c r="CB142" i="1"/>
  <c r="CF142" i="1"/>
  <c r="CG142" i="1"/>
  <c r="CP142" i="1"/>
  <c r="CQ142" i="1"/>
  <c r="DP142" i="1"/>
  <c r="Q143" i="1"/>
  <c r="AD143" i="1"/>
  <c r="AE143" i="1"/>
  <c r="AG143" i="1"/>
  <c r="AI143" i="1"/>
  <c r="AJ143" i="1"/>
  <c r="AM143" i="1"/>
  <c r="AO143" i="1" s="1"/>
  <c r="AN143" i="1"/>
  <c r="AR143" i="1"/>
  <c r="BB143" i="1"/>
  <c r="BC143" i="1"/>
  <c r="BD143" i="1"/>
  <c r="BE143" i="1"/>
  <c r="BF143" i="1"/>
  <c r="BG143" i="1"/>
  <c r="BN143" i="1"/>
  <c r="BR143" i="1"/>
  <c r="CB143" i="1"/>
  <c r="CF143" i="1"/>
  <c r="CG143" i="1"/>
  <c r="CP143" i="1"/>
  <c r="CQ143" i="1"/>
  <c r="DP143" i="1"/>
  <c r="Q144" i="1"/>
  <c r="AD144" i="1"/>
  <c r="AE144" i="1"/>
  <c r="AG144" i="1"/>
  <c r="AI144" i="1"/>
  <c r="AJ144" i="1"/>
  <c r="AM144" i="1"/>
  <c r="AN144" i="1"/>
  <c r="AO144" i="1"/>
  <c r="AR144" i="1"/>
  <c r="BB144" i="1"/>
  <c r="BC144" i="1"/>
  <c r="BD144" i="1"/>
  <c r="BE144" i="1"/>
  <c r="BF144" i="1"/>
  <c r="BG144" i="1"/>
  <c r="BN144" i="1"/>
  <c r="BR144" i="1"/>
  <c r="CB144" i="1"/>
  <c r="CF144" i="1"/>
  <c r="CG144" i="1"/>
  <c r="CP144" i="1"/>
  <c r="CQ144" i="1"/>
  <c r="DP144" i="1"/>
  <c r="Q145" i="1"/>
  <c r="AD145" i="1"/>
  <c r="AE145" i="1"/>
  <c r="AG145" i="1"/>
  <c r="AI145" i="1"/>
  <c r="AJ145" i="1"/>
  <c r="AM145" i="1"/>
  <c r="AO145" i="1" s="1"/>
  <c r="AN145" i="1"/>
  <c r="AR145" i="1"/>
  <c r="BB145" i="1"/>
  <c r="BC145" i="1"/>
  <c r="BD145" i="1"/>
  <c r="BE145" i="1"/>
  <c r="BF145" i="1"/>
  <c r="BG145" i="1"/>
  <c r="BN145" i="1"/>
  <c r="BR145" i="1"/>
  <c r="CB145" i="1"/>
  <c r="CF145" i="1"/>
  <c r="CG145" i="1"/>
  <c r="CP145" i="1"/>
  <c r="CQ145" i="1"/>
  <c r="DP145" i="1"/>
  <c r="Q146" i="1"/>
  <c r="AD146" i="1"/>
  <c r="AE146" i="1"/>
  <c r="AG146" i="1"/>
  <c r="AI146" i="1"/>
  <c r="AJ146" i="1"/>
  <c r="AM146" i="1"/>
  <c r="AN146" i="1"/>
  <c r="AO146" i="1"/>
  <c r="AR146" i="1"/>
  <c r="BB146" i="1"/>
  <c r="BC146" i="1"/>
  <c r="BD146" i="1"/>
  <c r="BE146" i="1"/>
  <c r="BF146" i="1"/>
  <c r="BG146" i="1"/>
  <c r="BN146" i="1"/>
  <c r="BR146" i="1"/>
  <c r="CB146" i="1"/>
  <c r="CF146" i="1"/>
  <c r="CG146" i="1"/>
  <c r="CP146" i="1"/>
  <c r="CQ146" i="1"/>
  <c r="DP146" i="1"/>
  <c r="Q147" i="1"/>
  <c r="AD147" i="1"/>
  <c r="AE147" i="1"/>
  <c r="AG147" i="1"/>
  <c r="AI147" i="1"/>
  <c r="AJ147" i="1"/>
  <c r="AM147" i="1"/>
  <c r="AO147" i="1" s="1"/>
  <c r="AN147" i="1"/>
  <c r="AR147" i="1"/>
  <c r="BB147" i="1"/>
  <c r="BC147" i="1"/>
  <c r="BD147" i="1"/>
  <c r="BE147" i="1"/>
  <c r="BF147" i="1"/>
  <c r="BG147" i="1"/>
  <c r="BN147" i="1"/>
  <c r="BR147" i="1"/>
  <c r="CB147" i="1"/>
  <c r="CF147" i="1"/>
  <c r="CG147" i="1"/>
  <c r="CP147" i="1"/>
  <c r="CQ147" i="1"/>
  <c r="DP147" i="1"/>
  <c r="Q148" i="1"/>
  <c r="AD148" i="1"/>
  <c r="AE148" i="1"/>
  <c r="AG148" i="1"/>
  <c r="AI148" i="1"/>
  <c r="AJ148" i="1"/>
  <c r="AM148" i="1"/>
  <c r="AN148" i="1"/>
  <c r="AO148" i="1"/>
  <c r="AR148" i="1"/>
  <c r="BB148" i="1"/>
  <c r="BC148" i="1"/>
  <c r="BD148" i="1"/>
  <c r="BE148" i="1"/>
  <c r="BF148" i="1"/>
  <c r="BG148" i="1"/>
  <c r="BN148" i="1"/>
  <c r="BR148" i="1"/>
  <c r="CB148" i="1"/>
  <c r="CF148" i="1"/>
  <c r="CG148" i="1"/>
  <c r="CP148" i="1"/>
  <c r="CQ148" i="1"/>
  <c r="DP148" i="1"/>
  <c r="Q149" i="1"/>
  <c r="AD149" i="1"/>
  <c r="AE149" i="1"/>
  <c r="AG149" i="1"/>
  <c r="AI149" i="1"/>
  <c r="AJ149" i="1"/>
  <c r="AM149" i="1"/>
  <c r="AO149" i="1" s="1"/>
  <c r="AN149" i="1"/>
  <c r="AR149" i="1"/>
  <c r="BB149" i="1"/>
  <c r="BC149" i="1"/>
  <c r="BD149" i="1"/>
  <c r="BE149" i="1"/>
  <c r="BF149" i="1"/>
  <c r="BG149" i="1"/>
  <c r="BN149" i="1"/>
  <c r="BR149" i="1"/>
  <c r="CB149" i="1"/>
  <c r="CF149" i="1"/>
  <c r="CG149" i="1"/>
  <c r="CP149" i="1"/>
  <c r="CQ149" i="1"/>
  <c r="DP149" i="1"/>
  <c r="Q150" i="1"/>
  <c r="AD150" i="1"/>
  <c r="AE150" i="1"/>
  <c r="AG150" i="1"/>
  <c r="AI150" i="1"/>
  <c r="AJ150" i="1"/>
  <c r="AM150" i="1"/>
  <c r="AN150" i="1"/>
  <c r="AO150" i="1"/>
  <c r="AR150" i="1"/>
  <c r="BB150" i="1"/>
  <c r="BC150" i="1"/>
  <c r="BD150" i="1"/>
  <c r="BE150" i="1"/>
  <c r="BF150" i="1"/>
  <c r="BG150" i="1"/>
  <c r="BN150" i="1"/>
  <c r="BR150" i="1"/>
  <c r="CB150" i="1"/>
  <c r="CF150" i="1"/>
  <c r="CG150" i="1"/>
  <c r="CP150" i="1"/>
  <c r="CQ150" i="1"/>
  <c r="DP150" i="1"/>
  <c r="Q151" i="1"/>
  <c r="AD151" i="1"/>
  <c r="AE151" i="1"/>
  <c r="AG151" i="1"/>
  <c r="AI151" i="1"/>
  <c r="AJ151" i="1"/>
  <c r="AM151" i="1"/>
  <c r="AO151" i="1" s="1"/>
  <c r="AN151" i="1"/>
  <c r="AR151" i="1"/>
  <c r="BB151" i="1"/>
  <c r="BC151" i="1"/>
  <c r="BD151" i="1"/>
  <c r="BE151" i="1"/>
  <c r="BF151" i="1"/>
  <c r="BG151" i="1"/>
  <c r="BN151" i="1"/>
  <c r="BR151" i="1"/>
  <c r="CB151" i="1"/>
  <c r="CF151" i="1"/>
  <c r="CG151" i="1"/>
  <c r="CP151" i="1"/>
  <c r="CQ151" i="1"/>
  <c r="DP151" i="1"/>
  <c r="Q152" i="1"/>
  <c r="AD152" i="1"/>
  <c r="AE152" i="1"/>
  <c r="AG152" i="1"/>
  <c r="AI152" i="1"/>
  <c r="AJ152" i="1"/>
  <c r="AM152" i="1"/>
  <c r="AN152" i="1"/>
  <c r="AO152" i="1"/>
  <c r="AR152" i="1"/>
  <c r="BB152" i="1"/>
  <c r="BC152" i="1"/>
  <c r="BD152" i="1"/>
  <c r="BE152" i="1"/>
  <c r="BF152" i="1"/>
  <c r="BG152" i="1"/>
  <c r="BN152" i="1"/>
  <c r="BR152" i="1"/>
  <c r="CB152" i="1"/>
  <c r="CF152" i="1"/>
  <c r="CG152" i="1"/>
  <c r="CP152" i="1"/>
  <c r="CQ152" i="1"/>
  <c r="DP152" i="1"/>
  <c r="Q153" i="1"/>
  <c r="AD153" i="1"/>
  <c r="AE153" i="1"/>
  <c r="AG153" i="1"/>
  <c r="AI153" i="1"/>
  <c r="AJ153" i="1"/>
  <c r="AM153" i="1"/>
  <c r="AO153" i="1" s="1"/>
  <c r="AN153" i="1"/>
  <c r="AR153" i="1"/>
  <c r="BB153" i="1"/>
  <c r="BC153" i="1"/>
  <c r="BD153" i="1"/>
  <c r="BE153" i="1"/>
  <c r="BF153" i="1"/>
  <c r="BG153" i="1"/>
  <c r="BN153" i="1"/>
  <c r="BR153" i="1"/>
  <c r="CB153" i="1"/>
  <c r="CF153" i="1"/>
  <c r="CG153" i="1"/>
  <c r="CP153" i="1"/>
  <c r="CQ153" i="1"/>
  <c r="DP153" i="1"/>
  <c r="Q154" i="1"/>
  <c r="AD154" i="1"/>
  <c r="AE154" i="1"/>
  <c r="AG154" i="1"/>
  <c r="AI154" i="1"/>
  <c r="AJ154" i="1"/>
  <c r="AM154" i="1"/>
  <c r="AN154" i="1"/>
  <c r="AO154" i="1"/>
  <c r="AR154" i="1"/>
  <c r="BB154" i="1"/>
  <c r="BC154" i="1"/>
  <c r="BD154" i="1"/>
  <c r="BE154" i="1"/>
  <c r="BF154" i="1"/>
  <c r="BG154" i="1"/>
  <c r="BN154" i="1"/>
  <c r="BR154" i="1"/>
  <c r="CB154" i="1"/>
  <c r="CF154" i="1"/>
  <c r="CG154" i="1"/>
  <c r="CP154" i="1"/>
  <c r="CQ154" i="1"/>
  <c r="DP154" i="1"/>
  <c r="Q155" i="1"/>
  <c r="AD155" i="1"/>
  <c r="AE155" i="1"/>
  <c r="AG155" i="1"/>
  <c r="AI155" i="1"/>
  <c r="AJ155" i="1"/>
  <c r="AM155" i="1"/>
  <c r="AO155" i="1" s="1"/>
  <c r="AN155" i="1"/>
  <c r="AR155" i="1"/>
  <c r="BB155" i="1"/>
  <c r="BC155" i="1"/>
  <c r="BD155" i="1"/>
  <c r="BE155" i="1"/>
  <c r="BF155" i="1"/>
  <c r="BG155" i="1"/>
  <c r="BN155" i="1"/>
  <c r="BR155" i="1"/>
  <c r="CB155" i="1"/>
  <c r="CF155" i="1"/>
  <c r="CG155" i="1"/>
  <c r="CP155" i="1"/>
  <c r="CQ155" i="1"/>
  <c r="DP155" i="1"/>
  <c r="Q156" i="1"/>
  <c r="AD156" i="1"/>
  <c r="AE156" i="1"/>
  <c r="AG156" i="1"/>
  <c r="AI156" i="1"/>
  <c r="AJ156" i="1"/>
  <c r="AM156" i="1"/>
  <c r="AN156" i="1"/>
  <c r="AO156" i="1"/>
  <c r="AR156" i="1"/>
  <c r="BB156" i="1"/>
  <c r="BC156" i="1"/>
  <c r="BD156" i="1"/>
  <c r="BE156" i="1"/>
  <c r="BF156" i="1"/>
  <c r="BG156" i="1"/>
  <c r="BN156" i="1"/>
  <c r="BR156" i="1"/>
  <c r="CB156" i="1"/>
  <c r="CF156" i="1"/>
  <c r="CG156" i="1"/>
  <c r="CP156" i="1"/>
  <c r="CQ156" i="1"/>
  <c r="DP156" i="1"/>
  <c r="Q157" i="1"/>
  <c r="AD157" i="1"/>
  <c r="AE157" i="1"/>
  <c r="AG157" i="1"/>
  <c r="AI157" i="1"/>
  <c r="AJ157" i="1"/>
  <c r="AM157" i="1"/>
  <c r="AO157" i="1" s="1"/>
  <c r="AN157" i="1"/>
  <c r="AR157" i="1"/>
  <c r="BB157" i="1"/>
  <c r="BC157" i="1"/>
  <c r="BD157" i="1"/>
  <c r="BE157" i="1"/>
  <c r="BF157" i="1"/>
  <c r="BG157" i="1"/>
  <c r="BN157" i="1"/>
  <c r="BR157" i="1"/>
  <c r="CB157" i="1"/>
  <c r="CF157" i="1"/>
  <c r="CG157" i="1"/>
  <c r="CP157" i="1"/>
  <c r="CQ157" i="1"/>
  <c r="DP157" i="1"/>
  <c r="Q158" i="1"/>
  <c r="AD158" i="1"/>
  <c r="AE158" i="1"/>
  <c r="AG158" i="1"/>
  <c r="AI158" i="1"/>
  <c r="AJ158" i="1"/>
  <c r="AM158" i="1"/>
  <c r="AN158" i="1"/>
  <c r="AO158" i="1"/>
  <c r="AR158" i="1"/>
  <c r="BB158" i="1"/>
  <c r="BC158" i="1"/>
  <c r="BD158" i="1"/>
  <c r="BE158" i="1"/>
  <c r="BF158" i="1"/>
  <c r="BG158" i="1"/>
  <c r="BN158" i="1"/>
  <c r="BR158" i="1"/>
  <c r="CB158" i="1"/>
  <c r="CF158" i="1"/>
  <c r="CG158" i="1"/>
  <c r="CP158" i="1"/>
  <c r="CQ158" i="1"/>
  <c r="DP158" i="1"/>
  <c r="Q159" i="1"/>
  <c r="AD159" i="1"/>
  <c r="AE159" i="1"/>
  <c r="AG159" i="1"/>
  <c r="AI159" i="1"/>
  <c r="AJ159" i="1"/>
  <c r="AM159" i="1"/>
  <c r="AO159" i="1" s="1"/>
  <c r="AN159" i="1"/>
  <c r="AR159" i="1"/>
  <c r="BB159" i="1"/>
  <c r="BC159" i="1"/>
  <c r="BD159" i="1"/>
  <c r="BE159" i="1"/>
  <c r="BF159" i="1"/>
  <c r="BG159" i="1"/>
  <c r="BN159" i="1"/>
  <c r="BR159" i="1"/>
  <c r="CB159" i="1"/>
  <c r="CF159" i="1"/>
  <c r="CG159" i="1"/>
  <c r="CP159" i="1"/>
  <c r="CQ159" i="1"/>
  <c r="DP159" i="1"/>
  <c r="Q160" i="1"/>
  <c r="AD160" i="1"/>
  <c r="AE160" i="1"/>
  <c r="AG160" i="1"/>
  <c r="AI160" i="1"/>
  <c r="AJ160" i="1"/>
  <c r="AM160" i="1"/>
  <c r="AN160" i="1"/>
  <c r="AO160" i="1"/>
  <c r="AR160" i="1"/>
  <c r="BB160" i="1"/>
  <c r="BC160" i="1"/>
  <c r="BD160" i="1"/>
  <c r="BE160" i="1"/>
  <c r="BF160" i="1"/>
  <c r="BG160" i="1"/>
  <c r="BN160" i="1"/>
  <c r="BR160" i="1"/>
  <c r="CB160" i="1"/>
  <c r="CF160" i="1"/>
  <c r="CG160" i="1"/>
  <c r="CP160" i="1"/>
  <c r="CQ160" i="1"/>
  <c r="DP160" i="1"/>
  <c r="Q161" i="1"/>
  <c r="AD161" i="1"/>
  <c r="AE161" i="1"/>
  <c r="AG161" i="1"/>
  <c r="AI161" i="1"/>
  <c r="AJ161" i="1"/>
  <c r="AM161" i="1"/>
  <c r="AO161" i="1" s="1"/>
  <c r="AN161" i="1"/>
  <c r="AR161" i="1"/>
  <c r="BB161" i="1"/>
  <c r="BC161" i="1"/>
  <c r="BD161" i="1"/>
  <c r="BE161" i="1"/>
  <c r="BF161" i="1"/>
  <c r="BG161" i="1"/>
  <c r="BN161" i="1"/>
  <c r="BR161" i="1"/>
  <c r="CB161" i="1"/>
  <c r="CF161" i="1"/>
  <c r="CG161" i="1"/>
  <c r="CP161" i="1"/>
  <c r="CQ161" i="1"/>
  <c r="DP161" i="1"/>
  <c r="Q162" i="1"/>
  <c r="AD162" i="1"/>
  <c r="AE162" i="1"/>
  <c r="AG162" i="1"/>
  <c r="AI162" i="1"/>
  <c r="AJ162" i="1"/>
  <c r="AM162" i="1"/>
  <c r="AN162" i="1"/>
  <c r="AO162" i="1"/>
  <c r="AR162" i="1"/>
  <c r="BB162" i="1"/>
  <c r="BC162" i="1"/>
  <c r="BD162" i="1"/>
  <c r="BE162" i="1"/>
  <c r="BF162" i="1"/>
  <c r="BG162" i="1"/>
  <c r="BN162" i="1"/>
  <c r="BR162" i="1"/>
  <c r="CB162" i="1"/>
  <c r="CF162" i="1"/>
  <c r="CG162" i="1"/>
  <c r="CP162" i="1"/>
  <c r="CQ162" i="1"/>
  <c r="DP162" i="1"/>
  <c r="Q163" i="1"/>
  <c r="AD163" i="1"/>
  <c r="AE163" i="1"/>
  <c r="AG163" i="1"/>
  <c r="AI163" i="1"/>
  <c r="AJ163" i="1"/>
  <c r="AM163" i="1"/>
  <c r="AO163" i="1" s="1"/>
  <c r="AN163" i="1"/>
  <c r="AR163" i="1"/>
  <c r="BB163" i="1"/>
  <c r="BC163" i="1"/>
  <c r="BD163" i="1"/>
  <c r="BE163" i="1"/>
  <c r="BF163" i="1"/>
  <c r="BG163" i="1"/>
  <c r="BN163" i="1"/>
  <c r="BR163" i="1"/>
  <c r="CB163" i="1"/>
  <c r="CF163" i="1"/>
  <c r="CG163" i="1"/>
  <c r="CP163" i="1"/>
  <c r="CQ163" i="1"/>
  <c r="DP163" i="1"/>
  <c r="Q164" i="1"/>
  <c r="AD164" i="1"/>
  <c r="AE164" i="1"/>
  <c r="AG164" i="1"/>
  <c r="AI164" i="1"/>
  <c r="AJ164" i="1"/>
  <c r="AM164" i="1"/>
  <c r="AN164" i="1"/>
  <c r="AO164" i="1"/>
  <c r="AR164" i="1"/>
  <c r="BB164" i="1"/>
  <c r="BC164" i="1"/>
  <c r="BD164" i="1"/>
  <c r="BE164" i="1"/>
  <c r="BF164" i="1"/>
  <c r="BG164" i="1"/>
  <c r="BN164" i="1"/>
  <c r="BR164" i="1"/>
  <c r="CB164" i="1"/>
  <c r="CF164" i="1"/>
  <c r="CG164" i="1"/>
  <c r="CP164" i="1"/>
  <c r="CQ164" i="1"/>
  <c r="DP164" i="1"/>
  <c r="Q165" i="1"/>
  <c r="AD165" i="1"/>
  <c r="AE165" i="1"/>
  <c r="AG165" i="1"/>
  <c r="AI165" i="1"/>
  <c r="AJ165" i="1"/>
  <c r="AM165" i="1"/>
  <c r="AO165" i="1" s="1"/>
  <c r="AN165" i="1"/>
  <c r="AR165" i="1"/>
  <c r="BB165" i="1"/>
  <c r="BC165" i="1"/>
  <c r="BD165" i="1"/>
  <c r="BE165" i="1"/>
  <c r="BF165" i="1"/>
  <c r="BG165" i="1"/>
  <c r="BN165" i="1"/>
  <c r="BR165" i="1"/>
  <c r="CB165" i="1"/>
  <c r="CF165" i="1"/>
  <c r="CG165" i="1"/>
  <c r="CP165" i="1"/>
  <c r="CQ165" i="1"/>
  <c r="DP165" i="1"/>
  <c r="Q166" i="1"/>
  <c r="AD166" i="1"/>
  <c r="AE166" i="1"/>
  <c r="AG166" i="1"/>
  <c r="AI166" i="1"/>
  <c r="AJ166" i="1"/>
  <c r="AM166" i="1"/>
  <c r="AN166" i="1"/>
  <c r="AO166" i="1"/>
  <c r="AR166" i="1"/>
  <c r="BB166" i="1"/>
  <c r="BC166" i="1"/>
  <c r="BD166" i="1"/>
  <c r="BE166" i="1"/>
  <c r="BF166" i="1"/>
  <c r="BG166" i="1"/>
  <c r="BN166" i="1"/>
  <c r="BR166" i="1"/>
  <c r="CB166" i="1"/>
  <c r="CF166" i="1"/>
  <c r="CG166" i="1"/>
  <c r="CP166" i="1"/>
  <c r="CQ166" i="1"/>
  <c r="DP166" i="1"/>
  <c r="Q167" i="1"/>
  <c r="AD167" i="1"/>
  <c r="AE167" i="1"/>
  <c r="AG167" i="1"/>
  <c r="AI167" i="1"/>
  <c r="AJ167" i="1"/>
  <c r="AM167" i="1"/>
  <c r="AO167" i="1" s="1"/>
  <c r="AN167" i="1"/>
  <c r="AR167" i="1"/>
  <c r="BB167" i="1"/>
  <c r="BC167" i="1"/>
  <c r="BD167" i="1"/>
  <c r="BE167" i="1"/>
  <c r="BF167" i="1"/>
  <c r="BG167" i="1"/>
  <c r="BN167" i="1"/>
  <c r="BR167" i="1"/>
  <c r="CB167" i="1"/>
  <c r="CF167" i="1"/>
  <c r="CG167" i="1"/>
  <c r="CP167" i="1"/>
  <c r="CQ167" i="1"/>
  <c r="DP167" i="1"/>
  <c r="Q168" i="1"/>
  <c r="AD168" i="1"/>
  <c r="AE168" i="1"/>
  <c r="AG168" i="1"/>
  <c r="AI168" i="1"/>
  <c r="AJ168" i="1"/>
  <c r="AM168" i="1"/>
  <c r="AN168" i="1"/>
  <c r="AO168" i="1"/>
  <c r="AR168" i="1"/>
  <c r="BB168" i="1"/>
  <c r="BC168" i="1"/>
  <c r="BD168" i="1"/>
  <c r="BE168" i="1"/>
  <c r="BF168" i="1"/>
  <c r="BG168" i="1"/>
  <c r="BN168" i="1"/>
  <c r="BR168" i="1"/>
  <c r="CB168" i="1"/>
  <c r="CF168" i="1"/>
  <c r="CG168" i="1"/>
  <c r="CP168" i="1"/>
  <c r="CQ168" i="1"/>
  <c r="DP168" i="1"/>
  <c r="Q169" i="1"/>
  <c r="AD169" i="1"/>
  <c r="AE169" i="1"/>
  <c r="AG169" i="1"/>
  <c r="AI169" i="1"/>
  <c r="AJ169" i="1"/>
  <c r="AM169" i="1"/>
  <c r="AO169" i="1" s="1"/>
  <c r="AN169" i="1"/>
  <c r="AR169" i="1"/>
  <c r="BB169" i="1"/>
  <c r="BC169" i="1"/>
  <c r="BD169" i="1"/>
  <c r="BE169" i="1"/>
  <c r="BF169" i="1"/>
  <c r="BG169" i="1"/>
  <c r="BN169" i="1"/>
  <c r="BR169" i="1"/>
  <c r="CB169" i="1"/>
  <c r="CF169" i="1"/>
  <c r="CG169" i="1"/>
  <c r="CP169" i="1"/>
  <c r="CQ169" i="1"/>
  <c r="DP169" i="1"/>
  <c r="Q170" i="1"/>
  <c r="AD170" i="1"/>
  <c r="AE170" i="1"/>
  <c r="AG170" i="1"/>
  <c r="AI170" i="1"/>
  <c r="AJ170" i="1"/>
  <c r="AM170" i="1"/>
  <c r="AN170" i="1"/>
  <c r="AO170" i="1"/>
  <c r="AR170" i="1"/>
  <c r="BB170" i="1"/>
  <c r="BC170" i="1"/>
  <c r="BD170" i="1"/>
  <c r="BE170" i="1"/>
  <c r="BF170" i="1"/>
  <c r="BG170" i="1"/>
  <c r="BN170" i="1"/>
  <c r="BR170" i="1"/>
  <c r="CB170" i="1"/>
  <c r="CF170" i="1"/>
  <c r="CG170" i="1"/>
  <c r="CP170" i="1"/>
  <c r="CQ170" i="1"/>
  <c r="DP170" i="1"/>
  <c r="Q171" i="1"/>
  <c r="AD171" i="1"/>
  <c r="AE171" i="1"/>
  <c r="AG171" i="1"/>
  <c r="AI171" i="1"/>
  <c r="AJ171" i="1"/>
  <c r="AM171" i="1"/>
  <c r="AO171" i="1" s="1"/>
  <c r="AN171" i="1"/>
  <c r="AR171" i="1"/>
  <c r="BB171" i="1"/>
  <c r="BC171" i="1"/>
  <c r="BD171" i="1"/>
  <c r="BE171" i="1"/>
  <c r="BF171" i="1"/>
  <c r="BG171" i="1"/>
  <c r="BN171" i="1"/>
  <c r="BR171" i="1"/>
  <c r="CB171" i="1"/>
  <c r="CF171" i="1"/>
  <c r="CG171" i="1"/>
  <c r="CP171" i="1"/>
  <c r="CQ171" i="1"/>
  <c r="DP171" i="1"/>
  <c r="Q172" i="1"/>
  <c r="AD172" i="1"/>
  <c r="AE172" i="1"/>
  <c r="AG172" i="1"/>
  <c r="AI172" i="1"/>
  <c r="AJ172" i="1"/>
  <c r="AM172" i="1"/>
  <c r="AN172" i="1"/>
  <c r="AO172" i="1"/>
  <c r="AR172" i="1"/>
  <c r="BB172" i="1"/>
  <c r="BC172" i="1"/>
  <c r="BD172" i="1"/>
  <c r="BE172" i="1"/>
  <c r="BF172" i="1"/>
  <c r="BG172" i="1"/>
  <c r="BN172" i="1"/>
  <c r="BR172" i="1"/>
  <c r="CB172" i="1"/>
  <c r="CF172" i="1"/>
  <c r="CG172" i="1"/>
  <c r="CP172" i="1"/>
  <c r="CQ172" i="1"/>
  <c r="DP172" i="1"/>
  <c r="Q173" i="1"/>
  <c r="AD173" i="1"/>
  <c r="AE173" i="1"/>
  <c r="AG173" i="1"/>
  <c r="AI173" i="1"/>
  <c r="AJ173" i="1"/>
  <c r="AM173" i="1"/>
  <c r="AO173" i="1" s="1"/>
  <c r="AN173" i="1"/>
  <c r="AR173" i="1"/>
  <c r="BB173" i="1"/>
  <c r="BC173" i="1"/>
  <c r="BD173" i="1"/>
  <c r="BE173" i="1"/>
  <c r="BF173" i="1"/>
  <c r="BG173" i="1"/>
  <c r="BN173" i="1"/>
  <c r="BR173" i="1"/>
  <c r="CB173" i="1"/>
  <c r="CF173" i="1"/>
  <c r="CG173" i="1"/>
  <c r="CP173" i="1"/>
  <c r="CQ173" i="1"/>
  <c r="DP173" i="1"/>
  <c r="Q174" i="1"/>
  <c r="AD174" i="1"/>
  <c r="AE174" i="1"/>
  <c r="AG174" i="1"/>
  <c r="AI174" i="1"/>
  <c r="AJ174" i="1"/>
  <c r="AM174" i="1"/>
  <c r="AN174" i="1"/>
  <c r="AO174" i="1"/>
  <c r="AR174" i="1"/>
  <c r="BB174" i="1"/>
  <c r="BC174" i="1"/>
  <c r="BD174" i="1"/>
  <c r="BE174" i="1"/>
  <c r="BF174" i="1"/>
  <c r="BG174" i="1"/>
  <c r="BN174" i="1"/>
  <c r="BR174" i="1"/>
  <c r="CB174" i="1"/>
  <c r="CF174" i="1"/>
  <c r="CG174" i="1"/>
  <c r="CP174" i="1"/>
  <c r="CQ174" i="1"/>
  <c r="DP174" i="1"/>
  <c r="Q175" i="1"/>
  <c r="AD175" i="1"/>
  <c r="AE175" i="1"/>
  <c r="AG175" i="1"/>
  <c r="AI175" i="1"/>
  <c r="AJ175" i="1"/>
  <c r="AM175" i="1"/>
  <c r="AO175" i="1" s="1"/>
  <c r="AN175" i="1"/>
  <c r="AR175" i="1"/>
  <c r="BB175" i="1"/>
  <c r="BC175" i="1"/>
  <c r="BD175" i="1"/>
  <c r="BE175" i="1"/>
  <c r="BF175" i="1"/>
  <c r="BG175" i="1"/>
  <c r="BN175" i="1"/>
  <c r="BR175" i="1"/>
  <c r="CB175" i="1"/>
  <c r="CF175" i="1"/>
  <c r="CG175" i="1"/>
  <c r="CP175" i="1"/>
  <c r="CQ175" i="1"/>
  <c r="DP175" i="1"/>
  <c r="Q176" i="1"/>
  <c r="AD176" i="1"/>
  <c r="AE176" i="1"/>
  <c r="AG176" i="1"/>
  <c r="AI176" i="1"/>
  <c r="AJ176" i="1"/>
  <c r="AM176" i="1"/>
  <c r="AN176" i="1"/>
  <c r="AO176" i="1"/>
  <c r="AR176" i="1"/>
  <c r="BB176" i="1"/>
  <c r="BC176" i="1"/>
  <c r="BD176" i="1"/>
  <c r="BE176" i="1"/>
  <c r="BF176" i="1"/>
  <c r="BG176" i="1"/>
  <c r="BN176" i="1"/>
  <c r="BR176" i="1"/>
  <c r="CB176" i="1"/>
  <c r="CF176" i="1"/>
  <c r="CG176" i="1"/>
  <c r="CP176" i="1"/>
  <c r="CQ176" i="1"/>
  <c r="DP176" i="1"/>
  <c r="Q177" i="1"/>
  <c r="AD177" i="1"/>
  <c r="AE177" i="1"/>
  <c r="AG177" i="1"/>
  <c r="AI177" i="1"/>
  <c r="AJ177" i="1"/>
  <c r="AM177" i="1"/>
  <c r="AO177" i="1" s="1"/>
  <c r="AN177" i="1"/>
  <c r="AR177" i="1"/>
  <c r="BB177" i="1"/>
  <c r="BC177" i="1"/>
  <c r="BD177" i="1"/>
  <c r="BE177" i="1"/>
  <c r="BF177" i="1"/>
  <c r="BG177" i="1"/>
  <c r="BN177" i="1"/>
  <c r="BR177" i="1"/>
  <c r="CB177" i="1"/>
  <c r="CF177" i="1"/>
  <c r="CG177" i="1"/>
  <c r="CP177" i="1"/>
  <c r="CQ177" i="1"/>
  <c r="DP177" i="1"/>
  <c r="Q178" i="1"/>
  <c r="AD178" i="1"/>
  <c r="AE178" i="1"/>
  <c r="AG178" i="1"/>
  <c r="AI178" i="1"/>
  <c r="AJ178" i="1"/>
  <c r="AM178" i="1"/>
  <c r="AN178" i="1"/>
  <c r="AO178" i="1"/>
  <c r="AR178" i="1"/>
  <c r="BB178" i="1"/>
  <c r="BC178" i="1"/>
  <c r="BD178" i="1"/>
  <c r="BE178" i="1"/>
  <c r="BF178" i="1"/>
  <c r="BG178" i="1"/>
  <c r="BN178" i="1"/>
  <c r="BR178" i="1"/>
  <c r="CB178" i="1"/>
  <c r="CF178" i="1"/>
  <c r="CG178" i="1"/>
  <c r="CP178" i="1"/>
  <c r="CQ178" i="1"/>
  <c r="DP178" i="1"/>
  <c r="Q179" i="1"/>
  <c r="AD179" i="1"/>
  <c r="AE179" i="1"/>
  <c r="AG179" i="1"/>
  <c r="AI179" i="1"/>
  <c r="AJ179" i="1"/>
  <c r="AM179" i="1"/>
  <c r="AO179" i="1" s="1"/>
  <c r="AN179" i="1"/>
  <c r="AR179" i="1"/>
  <c r="BB179" i="1"/>
  <c r="BC179" i="1"/>
  <c r="BD179" i="1"/>
  <c r="BE179" i="1"/>
  <c r="BF179" i="1"/>
  <c r="BG179" i="1"/>
  <c r="BN179" i="1"/>
  <c r="BR179" i="1"/>
  <c r="CB179" i="1"/>
  <c r="CF179" i="1"/>
  <c r="CG179" i="1"/>
  <c r="CP179" i="1"/>
  <c r="CQ179" i="1"/>
  <c r="DP179" i="1"/>
  <c r="Q180" i="1"/>
  <c r="AD180" i="1"/>
  <c r="AE180" i="1"/>
  <c r="AG180" i="1"/>
  <c r="AI180" i="1"/>
  <c r="AJ180" i="1"/>
  <c r="AM180" i="1"/>
  <c r="AN180" i="1"/>
  <c r="AO180" i="1"/>
  <c r="AR180" i="1"/>
  <c r="BB180" i="1"/>
  <c r="BC180" i="1"/>
  <c r="BD180" i="1"/>
  <c r="BE180" i="1"/>
  <c r="BF180" i="1"/>
  <c r="BG180" i="1"/>
  <c r="BN180" i="1"/>
  <c r="BR180" i="1"/>
  <c r="CB180" i="1"/>
  <c r="CF180" i="1"/>
  <c r="CG180" i="1"/>
  <c r="CP180" i="1"/>
  <c r="CQ180" i="1"/>
  <c r="DP180" i="1"/>
  <c r="Q181" i="1"/>
  <c r="AD181" i="1"/>
  <c r="AE181" i="1"/>
  <c r="AG181" i="1"/>
  <c r="AI181" i="1"/>
  <c r="AJ181" i="1"/>
  <c r="AM181" i="1"/>
  <c r="AO181" i="1" s="1"/>
  <c r="AN181" i="1"/>
  <c r="AR181" i="1"/>
  <c r="BB181" i="1"/>
  <c r="BC181" i="1"/>
  <c r="BD181" i="1"/>
  <c r="BE181" i="1"/>
  <c r="BF181" i="1"/>
  <c r="BG181" i="1"/>
  <c r="BN181" i="1"/>
  <c r="BR181" i="1"/>
  <c r="CB181" i="1"/>
  <c r="CF181" i="1"/>
  <c r="CG181" i="1"/>
  <c r="CP181" i="1"/>
  <c r="CQ181" i="1"/>
  <c r="DP181" i="1"/>
  <c r="Q182" i="1"/>
  <c r="AD182" i="1"/>
  <c r="AE182" i="1"/>
  <c r="AG182" i="1"/>
  <c r="AI182" i="1"/>
  <c r="AJ182" i="1"/>
  <c r="AM182" i="1"/>
  <c r="AN182" i="1"/>
  <c r="AO182" i="1"/>
  <c r="AR182" i="1"/>
  <c r="BB182" i="1"/>
  <c r="BC182" i="1"/>
  <c r="BD182" i="1"/>
  <c r="BE182" i="1"/>
  <c r="BF182" i="1"/>
  <c r="BG182" i="1"/>
  <c r="BN182" i="1"/>
  <c r="BR182" i="1"/>
  <c r="CB182" i="1"/>
  <c r="CF182" i="1"/>
  <c r="CG182" i="1"/>
  <c r="CP182" i="1"/>
  <c r="CQ182" i="1"/>
  <c r="DP182" i="1"/>
  <c r="Q183" i="1"/>
  <c r="AD183" i="1"/>
  <c r="AE183" i="1"/>
  <c r="AG183" i="1"/>
  <c r="AI183" i="1"/>
  <c r="AJ183" i="1"/>
  <c r="AM183" i="1"/>
  <c r="AO183" i="1" s="1"/>
  <c r="AN183" i="1"/>
  <c r="AR183" i="1"/>
  <c r="BB183" i="1"/>
  <c r="BC183" i="1"/>
  <c r="BD183" i="1"/>
  <c r="BE183" i="1"/>
  <c r="BF183" i="1"/>
  <c r="BG183" i="1"/>
  <c r="BN183" i="1"/>
  <c r="BR183" i="1"/>
  <c r="CB183" i="1"/>
  <c r="CF183" i="1"/>
  <c r="CG183" i="1"/>
  <c r="CP183" i="1"/>
  <c r="CQ183" i="1"/>
  <c r="DP183" i="1"/>
  <c r="Q184" i="1"/>
  <c r="AD184" i="1"/>
  <c r="AE184" i="1"/>
  <c r="AG184" i="1"/>
  <c r="AI184" i="1"/>
  <c r="AJ184" i="1"/>
  <c r="AM184" i="1"/>
  <c r="AN184" i="1"/>
  <c r="AO184" i="1"/>
  <c r="AR184" i="1"/>
  <c r="BB184" i="1"/>
  <c r="BC184" i="1"/>
  <c r="BD184" i="1"/>
  <c r="BE184" i="1"/>
  <c r="BF184" i="1"/>
  <c r="BG184" i="1"/>
  <c r="BN184" i="1"/>
  <c r="BR184" i="1"/>
  <c r="CB184" i="1"/>
  <c r="CF184" i="1"/>
  <c r="CG184" i="1"/>
  <c r="CP184" i="1"/>
  <c r="CQ184" i="1"/>
  <c r="DP184" i="1"/>
  <c r="Q185" i="1"/>
  <c r="AD185" i="1"/>
  <c r="AE185" i="1"/>
  <c r="AG185" i="1"/>
  <c r="AI185" i="1"/>
  <c r="AJ185" i="1"/>
  <c r="AM185" i="1"/>
  <c r="AO185" i="1" s="1"/>
  <c r="AN185" i="1"/>
  <c r="AR185" i="1"/>
  <c r="BB185" i="1"/>
  <c r="BC185" i="1"/>
  <c r="BD185" i="1"/>
  <c r="BE185" i="1"/>
  <c r="BF185" i="1"/>
  <c r="BG185" i="1"/>
  <c r="BN185" i="1"/>
  <c r="BR185" i="1"/>
  <c r="CB185" i="1"/>
  <c r="CF185" i="1"/>
  <c r="CG185" i="1"/>
  <c r="CP185" i="1"/>
  <c r="CQ185" i="1"/>
  <c r="DP185" i="1"/>
  <c r="Q186" i="1"/>
  <c r="AD186" i="1"/>
  <c r="AE186" i="1"/>
  <c r="AG186" i="1"/>
  <c r="AI186" i="1"/>
  <c r="AJ186" i="1"/>
  <c r="AM186" i="1"/>
  <c r="AN186" i="1"/>
  <c r="AO186" i="1"/>
  <c r="AR186" i="1"/>
  <c r="BB186" i="1"/>
  <c r="BC186" i="1"/>
  <c r="BD186" i="1"/>
  <c r="BE186" i="1"/>
  <c r="BF186" i="1"/>
  <c r="BG186" i="1"/>
  <c r="BN186" i="1"/>
  <c r="BR186" i="1"/>
  <c r="CB186" i="1"/>
  <c r="CF186" i="1"/>
  <c r="CG186" i="1"/>
  <c r="CP186" i="1"/>
  <c r="CQ186" i="1"/>
  <c r="DP186" i="1"/>
  <c r="Q187" i="1"/>
  <c r="AD187" i="1"/>
  <c r="AE187" i="1"/>
  <c r="AG187" i="1"/>
  <c r="AI187" i="1"/>
  <c r="AJ187" i="1"/>
  <c r="AM187" i="1"/>
  <c r="AO187" i="1" s="1"/>
  <c r="AN187" i="1"/>
  <c r="AR187" i="1"/>
  <c r="BB187" i="1"/>
  <c r="BC187" i="1"/>
  <c r="BD187" i="1"/>
  <c r="BE187" i="1"/>
  <c r="BF187" i="1"/>
  <c r="BG187" i="1"/>
  <c r="BN187" i="1"/>
  <c r="BR187" i="1"/>
  <c r="CB187" i="1"/>
  <c r="CF187" i="1"/>
  <c r="CG187" i="1"/>
  <c r="CP187" i="1"/>
  <c r="CQ187" i="1"/>
  <c r="DP187" i="1"/>
  <c r="Q188" i="1"/>
  <c r="AD188" i="1"/>
  <c r="AE188" i="1"/>
  <c r="AG188" i="1"/>
  <c r="AI188" i="1"/>
  <c r="AJ188" i="1"/>
  <c r="AM188" i="1"/>
  <c r="AN188" i="1"/>
  <c r="AO188" i="1"/>
  <c r="AR188" i="1"/>
  <c r="BB188" i="1"/>
  <c r="BC188" i="1"/>
  <c r="BD188" i="1"/>
  <c r="BE188" i="1"/>
  <c r="BF188" i="1"/>
  <c r="BG188" i="1"/>
  <c r="BN188" i="1"/>
  <c r="BR188" i="1"/>
  <c r="CB188" i="1"/>
  <c r="CF188" i="1"/>
  <c r="CG188" i="1"/>
  <c r="CP188" i="1"/>
  <c r="CQ188" i="1"/>
  <c r="DP188" i="1"/>
  <c r="Q189" i="1"/>
  <c r="AD189" i="1"/>
  <c r="AE189" i="1"/>
  <c r="AG189" i="1"/>
  <c r="AI189" i="1"/>
  <c r="AJ189" i="1"/>
  <c r="AM189" i="1"/>
  <c r="AO189" i="1" s="1"/>
  <c r="AN189" i="1"/>
  <c r="AR189" i="1"/>
  <c r="BB189" i="1"/>
  <c r="BC189" i="1"/>
  <c r="BD189" i="1"/>
  <c r="BE189" i="1"/>
  <c r="BF189" i="1"/>
  <c r="BG189" i="1"/>
  <c r="BN189" i="1"/>
  <c r="BR189" i="1"/>
  <c r="CB189" i="1"/>
  <c r="CF189" i="1"/>
  <c r="CG189" i="1"/>
  <c r="CP189" i="1"/>
  <c r="CQ189" i="1"/>
  <c r="DP189" i="1"/>
  <c r="Q190" i="1"/>
  <c r="AD190" i="1"/>
  <c r="AE190" i="1"/>
  <c r="AG190" i="1"/>
  <c r="AI190" i="1"/>
  <c r="AJ190" i="1"/>
  <c r="AM190" i="1"/>
  <c r="AN190" i="1"/>
  <c r="AO190" i="1"/>
  <c r="AR190" i="1"/>
  <c r="BB190" i="1"/>
  <c r="BC190" i="1"/>
  <c r="BD190" i="1"/>
  <c r="BE190" i="1"/>
  <c r="BF190" i="1"/>
  <c r="BG190" i="1"/>
  <c r="BN190" i="1"/>
  <c r="BR190" i="1"/>
  <c r="CB190" i="1"/>
  <c r="CF190" i="1"/>
  <c r="CG190" i="1"/>
  <c r="CP190" i="1"/>
  <c r="CQ190" i="1"/>
  <c r="DP190" i="1"/>
  <c r="Q191" i="1"/>
  <c r="AD191" i="1"/>
  <c r="AE191" i="1"/>
  <c r="AG191" i="1"/>
  <c r="AI191" i="1"/>
  <c r="AJ191" i="1"/>
  <c r="AM191" i="1"/>
  <c r="AO191" i="1" s="1"/>
  <c r="AN191" i="1"/>
  <c r="AR191" i="1"/>
  <c r="BB191" i="1"/>
  <c r="BC191" i="1"/>
  <c r="BD191" i="1"/>
  <c r="BE191" i="1"/>
  <c r="BF191" i="1"/>
  <c r="BG191" i="1"/>
  <c r="BN191" i="1"/>
  <c r="BR191" i="1"/>
  <c r="CB191" i="1"/>
  <c r="CF191" i="1"/>
  <c r="CG191" i="1"/>
  <c r="CP191" i="1"/>
  <c r="CQ191" i="1"/>
  <c r="DP191" i="1"/>
  <c r="Q192" i="1"/>
  <c r="AD192" i="1"/>
  <c r="AE192" i="1"/>
  <c r="AG192" i="1"/>
  <c r="AI192" i="1"/>
  <c r="AJ192" i="1"/>
  <c r="AM192" i="1"/>
  <c r="AN192" i="1"/>
  <c r="AO192" i="1"/>
  <c r="AR192" i="1"/>
  <c r="BB192" i="1"/>
  <c r="BC192" i="1"/>
  <c r="BD192" i="1"/>
  <c r="BE192" i="1"/>
  <c r="BF192" i="1"/>
  <c r="BG192" i="1"/>
  <c r="BN192" i="1"/>
  <c r="BR192" i="1"/>
  <c r="CB192" i="1"/>
  <c r="CF192" i="1"/>
  <c r="CG192" i="1"/>
  <c r="CP192" i="1"/>
  <c r="CQ192" i="1"/>
  <c r="DP192" i="1"/>
  <c r="Q193" i="1"/>
  <c r="AD193" i="1"/>
  <c r="AE193" i="1"/>
  <c r="AG193" i="1"/>
  <c r="AI193" i="1"/>
  <c r="AJ193" i="1"/>
  <c r="AM193" i="1"/>
  <c r="AO193" i="1" s="1"/>
  <c r="AN193" i="1"/>
  <c r="AR193" i="1"/>
  <c r="BB193" i="1"/>
  <c r="BC193" i="1"/>
  <c r="BD193" i="1"/>
  <c r="BE193" i="1"/>
  <c r="BF193" i="1"/>
  <c r="BG193" i="1"/>
  <c r="BN193" i="1"/>
  <c r="BR193" i="1"/>
  <c r="CB193" i="1"/>
  <c r="CF193" i="1"/>
  <c r="CG193" i="1"/>
  <c r="CP193" i="1"/>
  <c r="CQ193" i="1"/>
  <c r="DP193" i="1"/>
  <c r="Q194" i="1"/>
  <c r="AD194" i="1"/>
  <c r="AE194" i="1"/>
  <c r="AG194" i="1"/>
  <c r="AI194" i="1"/>
  <c r="AJ194" i="1"/>
  <c r="AM194" i="1"/>
  <c r="AN194" i="1"/>
  <c r="AO194" i="1"/>
  <c r="AR194" i="1"/>
  <c r="BB194" i="1"/>
  <c r="BC194" i="1"/>
  <c r="BD194" i="1"/>
  <c r="BE194" i="1"/>
  <c r="BF194" i="1"/>
  <c r="BG194" i="1"/>
  <c r="BN194" i="1"/>
  <c r="BR194" i="1"/>
  <c r="CB194" i="1"/>
  <c r="CF194" i="1"/>
  <c r="CG194" i="1"/>
  <c r="CP194" i="1"/>
  <c r="CQ194" i="1"/>
  <c r="DP194" i="1"/>
  <c r="Q195" i="1"/>
  <c r="AD195" i="1"/>
  <c r="AE195" i="1"/>
  <c r="AG195" i="1"/>
  <c r="AI195" i="1"/>
  <c r="AJ195" i="1"/>
  <c r="AM195" i="1"/>
  <c r="AO195" i="1" s="1"/>
  <c r="AN195" i="1"/>
  <c r="AR195" i="1"/>
  <c r="BB195" i="1"/>
  <c r="BC195" i="1"/>
  <c r="BD195" i="1"/>
  <c r="BE195" i="1"/>
  <c r="BF195" i="1"/>
  <c r="BG195" i="1"/>
  <c r="BN195" i="1"/>
  <c r="BR195" i="1"/>
  <c r="CB195" i="1"/>
  <c r="CF195" i="1"/>
  <c r="CG195" i="1"/>
  <c r="CP195" i="1"/>
  <c r="CQ195" i="1"/>
  <c r="DP195" i="1"/>
  <c r="Q196" i="1"/>
  <c r="AD196" i="1"/>
  <c r="AE196" i="1"/>
  <c r="AG196" i="1"/>
  <c r="AI196" i="1"/>
  <c r="AJ196" i="1"/>
  <c r="AM196" i="1"/>
  <c r="AN196" i="1"/>
  <c r="AO196" i="1"/>
  <c r="AR196" i="1"/>
  <c r="BB196" i="1"/>
  <c r="BC196" i="1"/>
  <c r="BD196" i="1"/>
  <c r="BE196" i="1"/>
  <c r="BF196" i="1"/>
  <c r="BG196" i="1"/>
  <c r="BN196" i="1"/>
  <c r="BR196" i="1"/>
  <c r="CB196" i="1"/>
  <c r="CF196" i="1"/>
  <c r="CG196" i="1"/>
  <c r="CP196" i="1"/>
  <c r="CQ196" i="1"/>
  <c r="DP196" i="1"/>
  <c r="Q197" i="1"/>
  <c r="AD197" i="1"/>
  <c r="AE197" i="1"/>
  <c r="AG197" i="1"/>
  <c r="AI197" i="1"/>
  <c r="AJ197" i="1"/>
  <c r="AM197" i="1"/>
  <c r="AO197" i="1" s="1"/>
  <c r="AN197" i="1"/>
  <c r="AR197" i="1"/>
  <c r="BB197" i="1"/>
  <c r="BC197" i="1"/>
  <c r="BD197" i="1"/>
  <c r="BE197" i="1"/>
  <c r="BF197" i="1"/>
  <c r="BG197" i="1"/>
  <c r="BN197" i="1"/>
  <c r="BR197" i="1"/>
  <c r="CB197" i="1"/>
  <c r="CF197" i="1"/>
  <c r="CG197" i="1"/>
  <c r="CP197" i="1"/>
  <c r="CQ197" i="1"/>
  <c r="DP197" i="1"/>
  <c r="Q198" i="1"/>
  <c r="AD198" i="1"/>
  <c r="AE198" i="1"/>
  <c r="AF198" i="1"/>
  <c r="AG198" i="1"/>
  <c r="AI198" i="1"/>
  <c r="AJ198" i="1"/>
  <c r="AM198" i="1"/>
  <c r="AO198" i="1" s="1"/>
  <c r="AN198" i="1"/>
  <c r="AR198" i="1"/>
  <c r="BB198" i="1"/>
  <c r="BC198" i="1"/>
  <c r="BD198" i="1"/>
  <c r="BE198" i="1"/>
  <c r="BF198" i="1"/>
  <c r="BG198" i="1"/>
  <c r="BN198" i="1"/>
  <c r="BR198" i="1"/>
  <c r="CB198" i="1"/>
  <c r="CF198" i="1"/>
  <c r="CG198" i="1"/>
  <c r="CP198" i="1"/>
  <c r="CQ198" i="1"/>
  <c r="DP198" i="1"/>
  <c r="Q199" i="1"/>
  <c r="AD199" i="1"/>
  <c r="AE199" i="1"/>
  <c r="AG199" i="1"/>
  <c r="AI199" i="1"/>
  <c r="AJ199" i="1"/>
  <c r="AM199" i="1"/>
  <c r="AN199" i="1"/>
  <c r="AO199" i="1" s="1"/>
  <c r="AR199" i="1"/>
  <c r="BB199" i="1"/>
  <c r="BC199" i="1"/>
  <c r="BD199" i="1"/>
  <c r="BE199" i="1"/>
  <c r="BF199" i="1"/>
  <c r="BG199" i="1"/>
  <c r="BN199" i="1"/>
  <c r="BR199" i="1"/>
  <c r="CB199" i="1"/>
  <c r="CF199" i="1"/>
  <c r="CG199" i="1"/>
  <c r="CP199" i="1"/>
  <c r="CQ199" i="1"/>
  <c r="DP199" i="1"/>
  <c r="Q200" i="1"/>
  <c r="AD200" i="1"/>
  <c r="AE200" i="1"/>
  <c r="AG200" i="1"/>
  <c r="AI200" i="1"/>
  <c r="AJ200" i="1"/>
  <c r="AM200" i="1"/>
  <c r="AO200" i="1" s="1"/>
  <c r="AN200" i="1"/>
  <c r="AR200" i="1"/>
  <c r="BB200" i="1"/>
  <c r="BC200" i="1"/>
  <c r="BD200" i="1"/>
  <c r="BE200" i="1"/>
  <c r="BF200" i="1"/>
  <c r="BG200" i="1"/>
  <c r="BN200" i="1"/>
  <c r="BR200" i="1"/>
  <c r="CB200" i="1"/>
  <c r="CF200" i="1"/>
  <c r="CG200" i="1"/>
  <c r="CP200" i="1"/>
  <c r="CQ200" i="1"/>
  <c r="DP200" i="1"/>
  <c r="Q201" i="1"/>
  <c r="AD201" i="1"/>
  <c r="AE201" i="1"/>
  <c r="AG201" i="1"/>
  <c r="AI201" i="1"/>
  <c r="AJ201" i="1"/>
  <c r="AM201" i="1"/>
  <c r="AN201" i="1"/>
  <c r="AO201" i="1" s="1"/>
  <c r="AR201" i="1"/>
  <c r="BB201" i="1"/>
  <c r="BC201" i="1"/>
  <c r="BD201" i="1"/>
  <c r="BE201" i="1"/>
  <c r="BF201" i="1"/>
  <c r="BG201" i="1"/>
  <c r="BN201" i="1"/>
  <c r="BR201" i="1"/>
  <c r="CB201" i="1"/>
  <c r="CF201" i="1"/>
  <c r="CG201" i="1"/>
  <c r="CP201" i="1"/>
  <c r="CQ201" i="1"/>
  <c r="DP201" i="1"/>
  <c r="Q202" i="1"/>
  <c r="AD202" i="1"/>
  <c r="AE202" i="1"/>
  <c r="AG202" i="1"/>
  <c r="AI202" i="1"/>
  <c r="AJ202" i="1"/>
  <c r="AM202" i="1"/>
  <c r="AO202" i="1" s="1"/>
  <c r="AN202" i="1"/>
  <c r="AR202" i="1"/>
  <c r="BB202" i="1"/>
  <c r="BC202" i="1"/>
  <c r="BD202" i="1"/>
  <c r="BE202" i="1"/>
  <c r="BF202" i="1"/>
  <c r="BG202" i="1"/>
  <c r="BN202" i="1"/>
  <c r="BR202" i="1"/>
  <c r="CB202" i="1"/>
  <c r="CF202" i="1"/>
  <c r="CG202" i="1"/>
  <c r="CP202" i="1"/>
  <c r="CQ202" i="1"/>
  <c r="DP202" i="1"/>
  <c r="Q203" i="1"/>
  <c r="AD203" i="1"/>
  <c r="AE203" i="1"/>
  <c r="AG203" i="1"/>
  <c r="AI203" i="1"/>
  <c r="AJ203" i="1"/>
  <c r="AM203" i="1"/>
  <c r="AN203" i="1"/>
  <c r="AO203" i="1" s="1"/>
  <c r="AR203" i="1"/>
  <c r="BB203" i="1"/>
  <c r="BC203" i="1"/>
  <c r="BD203" i="1"/>
  <c r="BE203" i="1"/>
  <c r="BF203" i="1"/>
  <c r="BG203" i="1"/>
  <c r="BN203" i="1"/>
  <c r="BR203" i="1"/>
  <c r="CB203" i="1"/>
  <c r="CF203" i="1"/>
  <c r="CG203" i="1"/>
  <c r="CP203" i="1"/>
  <c r="CQ203" i="1"/>
  <c r="DP203" i="1"/>
  <c r="Q204" i="1"/>
  <c r="AD204" i="1"/>
  <c r="AE204" i="1"/>
  <c r="AG204" i="1"/>
  <c r="AI204" i="1"/>
  <c r="AJ204" i="1"/>
  <c r="AM204" i="1"/>
  <c r="AO204" i="1" s="1"/>
  <c r="AN204" i="1"/>
  <c r="AR204" i="1"/>
  <c r="BB204" i="1"/>
  <c r="BC204" i="1"/>
  <c r="BD204" i="1"/>
  <c r="BE204" i="1"/>
  <c r="BF204" i="1"/>
  <c r="BG204" i="1"/>
  <c r="BN204" i="1"/>
  <c r="BR204" i="1"/>
  <c r="CB204" i="1"/>
  <c r="CF204" i="1"/>
  <c r="CG204" i="1"/>
  <c r="CP204" i="1"/>
  <c r="CQ204" i="1"/>
  <c r="DP204" i="1"/>
  <c r="Q205" i="1"/>
  <c r="AD205" i="1"/>
  <c r="AE205" i="1"/>
  <c r="AG205" i="1"/>
  <c r="AI205" i="1"/>
  <c r="AJ205" i="1"/>
  <c r="AM205" i="1"/>
  <c r="AN205" i="1"/>
  <c r="AO205" i="1" s="1"/>
  <c r="AR205" i="1"/>
  <c r="BB205" i="1"/>
  <c r="BC205" i="1"/>
  <c r="BD205" i="1"/>
  <c r="BE205" i="1"/>
  <c r="BF205" i="1"/>
  <c r="BG205" i="1"/>
  <c r="BN205" i="1"/>
  <c r="BR205" i="1"/>
  <c r="CB205" i="1"/>
  <c r="CF205" i="1"/>
  <c r="CG205" i="1"/>
  <c r="CP205" i="1"/>
  <c r="CQ205" i="1"/>
  <c r="DP205" i="1"/>
  <c r="Q206" i="1"/>
  <c r="AD206" i="1"/>
  <c r="AE206" i="1"/>
  <c r="AG206" i="1"/>
  <c r="AI206" i="1"/>
  <c r="AJ206" i="1"/>
  <c r="AM206" i="1"/>
  <c r="AO206" i="1" s="1"/>
  <c r="AN206" i="1"/>
  <c r="AR206" i="1"/>
  <c r="BB206" i="1"/>
  <c r="BC206" i="1"/>
  <c r="BD206" i="1"/>
  <c r="BE206" i="1"/>
  <c r="BF206" i="1"/>
  <c r="BG206" i="1"/>
  <c r="BN206" i="1"/>
  <c r="BR206" i="1"/>
  <c r="CB206" i="1"/>
  <c r="CF206" i="1"/>
  <c r="CG206" i="1"/>
  <c r="CP206" i="1"/>
  <c r="CQ206" i="1"/>
  <c r="DP206" i="1"/>
  <c r="Q207" i="1"/>
  <c r="AD207" i="1"/>
  <c r="AE207" i="1"/>
  <c r="AG207" i="1"/>
  <c r="AI207" i="1"/>
  <c r="AJ207" i="1"/>
  <c r="AM207" i="1"/>
  <c r="AN207" i="1"/>
  <c r="AO207" i="1" s="1"/>
  <c r="AR207" i="1"/>
  <c r="BB207" i="1"/>
  <c r="BC207" i="1"/>
  <c r="BD207" i="1"/>
  <c r="BE207" i="1"/>
  <c r="BF207" i="1"/>
  <c r="BG207" i="1"/>
  <c r="BN207" i="1"/>
  <c r="BR207" i="1"/>
  <c r="CB207" i="1"/>
  <c r="CF207" i="1"/>
  <c r="CG207" i="1"/>
  <c r="CP207" i="1"/>
  <c r="CQ207" i="1"/>
  <c r="DP207" i="1"/>
  <c r="Q208" i="1"/>
  <c r="AD208" i="1"/>
  <c r="AE208" i="1"/>
  <c r="AG208" i="1"/>
  <c r="AI208" i="1"/>
  <c r="AJ208" i="1"/>
  <c r="AM208" i="1"/>
  <c r="AO208" i="1" s="1"/>
  <c r="AN208" i="1"/>
  <c r="AR208" i="1"/>
  <c r="BB208" i="1"/>
  <c r="BC208" i="1"/>
  <c r="BD208" i="1"/>
  <c r="BE208" i="1"/>
  <c r="BF208" i="1"/>
  <c r="BG208" i="1"/>
  <c r="BN208" i="1"/>
  <c r="BR208" i="1"/>
  <c r="CB208" i="1"/>
  <c r="CF208" i="1"/>
  <c r="CG208" i="1"/>
  <c r="CP208" i="1"/>
  <c r="CQ208" i="1"/>
  <c r="DP208" i="1"/>
  <c r="Q209" i="1"/>
  <c r="AD209" i="1"/>
  <c r="AE209" i="1"/>
  <c r="AG209" i="1"/>
  <c r="AI209" i="1"/>
  <c r="AJ209" i="1"/>
  <c r="AM209" i="1"/>
  <c r="AN209" i="1"/>
  <c r="AO209" i="1" s="1"/>
  <c r="AR209" i="1"/>
  <c r="BB209" i="1"/>
  <c r="BC209" i="1"/>
  <c r="BD209" i="1"/>
  <c r="BE209" i="1"/>
  <c r="BF209" i="1"/>
  <c r="BG209" i="1"/>
  <c r="BN209" i="1"/>
  <c r="BR209" i="1"/>
  <c r="CB209" i="1"/>
  <c r="CF209" i="1"/>
  <c r="CG209" i="1"/>
  <c r="CP209" i="1"/>
  <c r="CQ209" i="1"/>
  <c r="DP209" i="1"/>
  <c r="Q210" i="1"/>
  <c r="AD210" i="1"/>
  <c r="AE210" i="1"/>
  <c r="AG210" i="1"/>
  <c r="AI210" i="1"/>
  <c r="AJ210" i="1"/>
  <c r="AM210" i="1"/>
  <c r="AO210" i="1" s="1"/>
  <c r="AN210" i="1"/>
  <c r="AR210" i="1"/>
  <c r="BB210" i="1"/>
  <c r="BC210" i="1"/>
  <c r="BD210" i="1"/>
  <c r="BE210" i="1"/>
  <c r="BF210" i="1"/>
  <c r="BG210" i="1"/>
  <c r="BN210" i="1"/>
  <c r="BR210" i="1"/>
  <c r="CB210" i="1"/>
  <c r="CF210" i="1"/>
  <c r="CG210" i="1"/>
  <c r="CP210" i="1"/>
  <c r="CQ210" i="1"/>
  <c r="DP210" i="1"/>
  <c r="Q211" i="1"/>
  <c r="AD211" i="1"/>
  <c r="AE211" i="1"/>
  <c r="AG211" i="1"/>
  <c r="AI211" i="1"/>
  <c r="AJ211" i="1"/>
  <c r="AM211" i="1"/>
  <c r="AN211" i="1"/>
  <c r="AO211" i="1" s="1"/>
  <c r="AR211" i="1"/>
  <c r="BB211" i="1"/>
  <c r="BC211" i="1"/>
  <c r="BD211" i="1"/>
  <c r="BE211" i="1"/>
  <c r="BF211" i="1"/>
  <c r="BG211" i="1"/>
  <c r="BN211" i="1"/>
  <c r="BR211" i="1"/>
  <c r="CB211" i="1"/>
  <c r="CF211" i="1"/>
  <c r="CG211" i="1"/>
  <c r="CP211" i="1"/>
  <c r="CQ211" i="1"/>
  <c r="DP211" i="1"/>
  <c r="Q212" i="1"/>
  <c r="AD212" i="1"/>
  <c r="AE212" i="1"/>
  <c r="AG212" i="1"/>
  <c r="AI212" i="1"/>
  <c r="AJ212" i="1"/>
  <c r="AM212" i="1"/>
  <c r="AO212" i="1" s="1"/>
  <c r="AN212" i="1"/>
  <c r="AR212" i="1"/>
  <c r="BB212" i="1"/>
  <c r="BC212" i="1"/>
  <c r="BD212" i="1"/>
  <c r="BE212" i="1"/>
  <c r="BF212" i="1"/>
  <c r="BG212" i="1"/>
  <c r="BN212" i="1"/>
  <c r="BR212" i="1"/>
  <c r="CB212" i="1"/>
  <c r="CF212" i="1"/>
  <c r="CG212" i="1"/>
  <c r="CP212" i="1"/>
  <c r="CQ212" i="1"/>
  <c r="DP212" i="1"/>
  <c r="Q213" i="1"/>
  <c r="AD213" i="1"/>
  <c r="AE213" i="1"/>
  <c r="AG213" i="1"/>
  <c r="AI213" i="1"/>
  <c r="AJ213" i="1"/>
  <c r="AM213" i="1"/>
  <c r="AN213" i="1"/>
  <c r="AO213" i="1" s="1"/>
  <c r="AR213" i="1"/>
  <c r="BB213" i="1"/>
  <c r="BC213" i="1"/>
  <c r="BD213" i="1"/>
  <c r="BE213" i="1"/>
  <c r="BF213" i="1"/>
  <c r="BG213" i="1"/>
  <c r="BN213" i="1"/>
  <c r="BR213" i="1"/>
  <c r="CB213" i="1"/>
  <c r="CF213" i="1"/>
  <c r="CG213" i="1"/>
  <c r="CP213" i="1"/>
  <c r="CQ213" i="1"/>
  <c r="DP213" i="1"/>
  <c r="Q214" i="1"/>
  <c r="AD214" i="1"/>
  <c r="AE214" i="1"/>
  <c r="AG214" i="1"/>
  <c r="AI214" i="1"/>
  <c r="AJ214" i="1"/>
  <c r="AM214" i="1"/>
  <c r="AO214" i="1" s="1"/>
  <c r="AN214" i="1"/>
  <c r="AR214" i="1"/>
  <c r="BB214" i="1"/>
  <c r="BC214" i="1"/>
  <c r="BD214" i="1"/>
  <c r="BE214" i="1"/>
  <c r="BF214" i="1"/>
  <c r="BG214" i="1"/>
  <c r="BN214" i="1"/>
  <c r="BR214" i="1"/>
  <c r="CB214" i="1"/>
  <c r="CF214" i="1"/>
  <c r="CG214" i="1"/>
  <c r="CP214" i="1"/>
  <c r="CQ214" i="1"/>
  <c r="DP214" i="1"/>
  <c r="Q215" i="1"/>
  <c r="AD215" i="1"/>
  <c r="AE215" i="1"/>
  <c r="AG215" i="1"/>
  <c r="AI215" i="1"/>
  <c r="AJ215" i="1"/>
  <c r="AM215" i="1"/>
  <c r="AN215" i="1"/>
  <c r="AO215" i="1" s="1"/>
  <c r="AR215" i="1"/>
  <c r="BB215" i="1"/>
  <c r="BC215" i="1"/>
  <c r="BD215" i="1"/>
  <c r="BE215" i="1"/>
  <c r="BF215" i="1"/>
  <c r="BG215" i="1"/>
  <c r="BN215" i="1"/>
  <c r="BR215" i="1"/>
  <c r="CB215" i="1"/>
  <c r="CF215" i="1"/>
  <c r="CG215" i="1"/>
  <c r="CP215" i="1"/>
  <c r="CQ215" i="1"/>
  <c r="DP215" i="1"/>
  <c r="Q216" i="1"/>
  <c r="AD216" i="1"/>
  <c r="AE216" i="1"/>
  <c r="AG216" i="1"/>
  <c r="AI216" i="1"/>
  <c r="AJ216" i="1"/>
  <c r="AM216" i="1"/>
  <c r="AO216" i="1" s="1"/>
  <c r="AN216" i="1"/>
  <c r="AR216" i="1"/>
  <c r="BB216" i="1"/>
  <c r="BC216" i="1"/>
  <c r="BD216" i="1"/>
  <c r="BE216" i="1"/>
  <c r="BF216" i="1"/>
  <c r="BG216" i="1"/>
  <c r="BN216" i="1"/>
  <c r="BR216" i="1"/>
  <c r="CB216" i="1"/>
  <c r="CF216" i="1"/>
  <c r="CG216" i="1"/>
  <c r="CP216" i="1"/>
  <c r="CQ216" i="1"/>
  <c r="DP216" i="1"/>
  <c r="Q217" i="1"/>
  <c r="AD217" i="1"/>
  <c r="AE217" i="1"/>
  <c r="AG217" i="1"/>
  <c r="AI217" i="1"/>
  <c r="AJ217" i="1"/>
  <c r="AM217" i="1"/>
  <c r="AN217" i="1"/>
  <c r="AO217" i="1" s="1"/>
  <c r="AR217" i="1"/>
  <c r="BB217" i="1"/>
  <c r="BC217" i="1"/>
  <c r="BD217" i="1"/>
  <c r="BE217" i="1"/>
  <c r="BF217" i="1"/>
  <c r="BG217" i="1"/>
  <c r="BN217" i="1"/>
  <c r="BR217" i="1"/>
  <c r="CB217" i="1"/>
  <c r="CF217" i="1"/>
  <c r="CG217" i="1"/>
  <c r="CP217" i="1"/>
  <c r="CQ217" i="1"/>
  <c r="DP217" i="1"/>
  <c r="Q218" i="1"/>
  <c r="AD218" i="1"/>
  <c r="AE218" i="1"/>
  <c r="AF218" i="1"/>
  <c r="AI218" i="1"/>
  <c r="AM218" i="1"/>
  <c r="AN218" i="1"/>
  <c r="AO218" i="1"/>
  <c r="AR218" i="1"/>
  <c r="BN218" i="1"/>
  <c r="BR218" i="1"/>
  <c r="CB218" i="1"/>
  <c r="CF218" i="1"/>
  <c r="CG218" i="1"/>
  <c r="CP218" i="1"/>
  <c r="DP218" i="1"/>
  <c r="Q219" i="1"/>
  <c r="AD219" i="1"/>
  <c r="AE219" i="1"/>
  <c r="AG219" i="1"/>
  <c r="AI219" i="1"/>
  <c r="AJ219" i="1"/>
  <c r="AM219" i="1"/>
  <c r="AO219" i="1" s="1"/>
  <c r="AN219" i="1"/>
  <c r="AR219" i="1"/>
  <c r="BB219" i="1"/>
  <c r="BC219" i="1"/>
  <c r="BD219" i="1"/>
  <c r="BE219" i="1"/>
  <c r="BF219" i="1"/>
  <c r="BG219" i="1"/>
  <c r="BN219" i="1"/>
  <c r="BR219" i="1"/>
  <c r="CB219" i="1"/>
  <c r="CF219" i="1"/>
  <c r="CG219" i="1"/>
  <c r="CP219" i="1"/>
  <c r="CQ219" i="1"/>
  <c r="DP219" i="1"/>
  <c r="Q220" i="1"/>
  <c r="AD220" i="1"/>
  <c r="AE220" i="1"/>
  <c r="AG220" i="1"/>
  <c r="AI220" i="1"/>
  <c r="AJ220" i="1"/>
  <c r="AM220" i="1"/>
  <c r="AN220" i="1"/>
  <c r="AO220" i="1"/>
  <c r="AR220" i="1"/>
  <c r="BB220" i="1"/>
  <c r="BC220" i="1"/>
  <c r="BD220" i="1"/>
  <c r="BE220" i="1"/>
  <c r="BF220" i="1"/>
  <c r="BG220" i="1"/>
  <c r="BN220" i="1"/>
  <c r="BR220" i="1"/>
  <c r="CB220" i="1"/>
  <c r="CF220" i="1"/>
  <c r="CG220" i="1"/>
  <c r="CP220" i="1"/>
  <c r="CQ220" i="1"/>
  <c r="DP220" i="1"/>
  <c r="Q221" i="1"/>
  <c r="AD221" i="1"/>
  <c r="AE221" i="1"/>
  <c r="AG221" i="1"/>
  <c r="AI221" i="1"/>
  <c r="AJ221" i="1"/>
  <c r="AM221" i="1"/>
  <c r="AN221" i="1"/>
  <c r="AO221" i="1"/>
  <c r="AR221" i="1"/>
  <c r="BB221" i="1"/>
  <c r="BC221" i="1"/>
  <c r="BD221" i="1"/>
  <c r="BE221" i="1"/>
  <c r="BF221" i="1"/>
  <c r="BG221" i="1"/>
  <c r="BN221" i="1"/>
  <c r="BR221" i="1"/>
  <c r="CB221" i="1"/>
  <c r="CF221" i="1"/>
  <c r="CG221" i="1"/>
  <c r="CP221" i="1"/>
  <c r="CQ221" i="1"/>
  <c r="DP221" i="1"/>
  <c r="Q222" i="1"/>
  <c r="AD222" i="1"/>
  <c r="AE222" i="1"/>
  <c r="AG222" i="1"/>
  <c r="AI222" i="1"/>
  <c r="AJ222" i="1"/>
  <c r="AM222" i="1"/>
  <c r="AO222" i="1" s="1"/>
  <c r="AN222" i="1"/>
  <c r="AR222" i="1"/>
  <c r="BB222" i="1"/>
  <c r="BC222" i="1"/>
  <c r="BD222" i="1"/>
  <c r="BE222" i="1"/>
  <c r="BF222" i="1"/>
  <c r="BG222" i="1"/>
  <c r="BN222" i="1"/>
  <c r="BR222" i="1"/>
  <c r="CB222" i="1"/>
  <c r="CF222" i="1"/>
  <c r="CG222" i="1"/>
  <c r="CP222" i="1"/>
  <c r="CQ222" i="1"/>
  <c r="DP222" i="1"/>
  <c r="Q223" i="1"/>
  <c r="AD223" i="1"/>
  <c r="AE223" i="1"/>
  <c r="AG223" i="1"/>
  <c r="AI223" i="1"/>
  <c r="AJ223" i="1"/>
  <c r="AM223" i="1"/>
  <c r="AO223" i="1" s="1"/>
  <c r="AN223" i="1"/>
  <c r="AR223" i="1"/>
  <c r="BB223" i="1"/>
  <c r="BC223" i="1"/>
  <c r="BD223" i="1"/>
  <c r="BE223" i="1"/>
  <c r="BF223" i="1"/>
  <c r="BG223" i="1"/>
  <c r="BN223" i="1"/>
  <c r="BR223" i="1"/>
  <c r="CB223" i="1"/>
  <c r="CF223" i="1"/>
  <c r="CG223" i="1"/>
  <c r="CP223" i="1"/>
  <c r="CQ223" i="1"/>
  <c r="DP223" i="1"/>
  <c r="Q224" i="1"/>
  <c r="AD224" i="1"/>
  <c r="AE224" i="1"/>
  <c r="AG224" i="1"/>
  <c r="AI224" i="1"/>
  <c r="AJ224" i="1"/>
  <c r="AM224" i="1"/>
  <c r="AN224" i="1"/>
  <c r="AO224" i="1"/>
  <c r="AR224" i="1"/>
  <c r="BB224" i="1"/>
  <c r="BC224" i="1"/>
  <c r="BD224" i="1"/>
  <c r="BE224" i="1"/>
  <c r="BF224" i="1"/>
  <c r="BG224" i="1"/>
  <c r="BN224" i="1"/>
  <c r="BR224" i="1"/>
  <c r="CB224" i="1"/>
  <c r="CF224" i="1"/>
  <c r="CG224" i="1"/>
  <c r="CP224" i="1"/>
  <c r="CQ224" i="1"/>
  <c r="DP224" i="1"/>
  <c r="Q225" i="1"/>
  <c r="AD225" i="1"/>
  <c r="AE225" i="1"/>
  <c r="AG225" i="1"/>
  <c r="AI225" i="1"/>
  <c r="AJ225" i="1"/>
  <c r="AM225" i="1"/>
  <c r="AN225" i="1"/>
  <c r="AO225" i="1"/>
  <c r="AR225" i="1"/>
  <c r="BB225" i="1"/>
  <c r="BC225" i="1"/>
  <c r="BD225" i="1"/>
  <c r="BE225" i="1"/>
  <c r="BF225" i="1"/>
  <c r="BG225" i="1"/>
  <c r="BN225" i="1"/>
  <c r="BR225" i="1"/>
  <c r="CB225" i="1"/>
  <c r="CF225" i="1"/>
  <c r="CG225" i="1"/>
  <c r="CP225" i="1"/>
  <c r="CQ225" i="1"/>
  <c r="DP225" i="1"/>
  <c r="Q226" i="1"/>
  <c r="AD226" i="1"/>
  <c r="AE226" i="1"/>
  <c r="AG226" i="1"/>
  <c r="AI226" i="1"/>
  <c r="AJ226" i="1"/>
  <c r="AM226" i="1"/>
  <c r="AO226" i="1" s="1"/>
  <c r="AN226" i="1"/>
  <c r="AR226" i="1"/>
  <c r="BB226" i="1"/>
  <c r="BC226" i="1"/>
  <c r="BD226" i="1"/>
  <c r="BE226" i="1"/>
  <c r="BF226" i="1"/>
  <c r="BG226" i="1"/>
  <c r="BN226" i="1"/>
  <c r="BR226" i="1"/>
  <c r="CB226" i="1"/>
  <c r="CF226" i="1"/>
  <c r="CG226" i="1"/>
  <c r="CP226" i="1"/>
  <c r="CQ226" i="1"/>
  <c r="DP226" i="1"/>
  <c r="Q227" i="1"/>
  <c r="AD227" i="1"/>
  <c r="AE227" i="1"/>
  <c r="AG227" i="1"/>
  <c r="AI227" i="1"/>
  <c r="AJ227" i="1"/>
  <c r="AM227" i="1"/>
  <c r="AO227" i="1" s="1"/>
  <c r="AN227" i="1"/>
  <c r="AR227" i="1"/>
  <c r="BB227" i="1"/>
  <c r="BC227" i="1"/>
  <c r="BD227" i="1"/>
  <c r="BE227" i="1"/>
  <c r="BF227" i="1"/>
  <c r="BG227" i="1"/>
  <c r="BN227" i="1"/>
  <c r="BR227" i="1"/>
  <c r="CB227" i="1"/>
  <c r="CF227" i="1"/>
  <c r="CG227" i="1"/>
  <c r="CP227" i="1"/>
  <c r="CQ227" i="1"/>
  <c r="DP227" i="1"/>
  <c r="Q228" i="1"/>
  <c r="AD228" i="1"/>
  <c r="AE228" i="1"/>
  <c r="AG228" i="1"/>
  <c r="AI228" i="1"/>
  <c r="AJ228" i="1"/>
  <c r="AM228" i="1"/>
  <c r="AN228" i="1"/>
  <c r="AO228" i="1"/>
  <c r="AR228" i="1"/>
  <c r="BB228" i="1"/>
  <c r="BC228" i="1"/>
  <c r="BD228" i="1"/>
  <c r="BE228" i="1"/>
  <c r="BF228" i="1"/>
  <c r="BG228" i="1"/>
  <c r="BN228" i="1"/>
  <c r="BR228" i="1"/>
  <c r="CB228" i="1"/>
  <c r="CF228" i="1"/>
  <c r="CG228" i="1"/>
  <c r="CP228" i="1"/>
  <c r="CQ228" i="1"/>
  <c r="DP228" i="1"/>
  <c r="Q229" i="1"/>
  <c r="AD229" i="1"/>
  <c r="AE229" i="1"/>
  <c r="AG229" i="1"/>
  <c r="AI229" i="1"/>
  <c r="AJ229" i="1"/>
  <c r="AM229" i="1"/>
  <c r="AN229" i="1"/>
  <c r="AO229" i="1"/>
  <c r="AR229" i="1"/>
  <c r="BB229" i="1"/>
  <c r="BC229" i="1"/>
  <c r="BD229" i="1"/>
  <c r="BE229" i="1"/>
  <c r="BF229" i="1"/>
  <c r="BG229" i="1"/>
  <c r="BN229" i="1"/>
  <c r="BR229" i="1"/>
  <c r="CB229" i="1"/>
  <c r="CF229" i="1"/>
  <c r="CG229" i="1"/>
  <c r="CP229" i="1"/>
  <c r="CQ229" i="1"/>
  <c r="DP229" i="1"/>
  <c r="Q230" i="1"/>
  <c r="AD230" i="1"/>
  <c r="AE230" i="1"/>
  <c r="AG230" i="1"/>
  <c r="AI230" i="1"/>
  <c r="AJ230" i="1"/>
  <c r="AM230" i="1"/>
  <c r="AO230" i="1" s="1"/>
  <c r="AN230" i="1"/>
  <c r="AR230" i="1"/>
  <c r="BB230" i="1"/>
  <c r="BC230" i="1"/>
  <c r="BD230" i="1"/>
  <c r="BE230" i="1"/>
  <c r="BF230" i="1"/>
  <c r="BG230" i="1"/>
  <c r="BN230" i="1"/>
  <c r="BR230" i="1"/>
  <c r="CB230" i="1"/>
  <c r="CF230" i="1"/>
  <c r="CG230" i="1"/>
  <c r="CP230" i="1"/>
  <c r="CQ230" i="1"/>
  <c r="DP230" i="1"/>
  <c r="Q231" i="1"/>
  <c r="AD231" i="1"/>
  <c r="AE231" i="1"/>
  <c r="AG231" i="1"/>
  <c r="AI231" i="1"/>
  <c r="AJ231" i="1"/>
  <c r="AM231" i="1"/>
  <c r="AO231" i="1" s="1"/>
  <c r="AN231" i="1"/>
  <c r="AR231" i="1"/>
  <c r="BB231" i="1"/>
  <c r="BC231" i="1"/>
  <c r="BD231" i="1"/>
  <c r="BE231" i="1"/>
  <c r="BF231" i="1"/>
  <c r="BG231" i="1"/>
  <c r="BN231" i="1"/>
  <c r="BR231" i="1"/>
  <c r="CB231" i="1"/>
  <c r="CF231" i="1"/>
  <c r="CG231" i="1"/>
  <c r="CP231" i="1"/>
  <c r="CQ231" i="1"/>
  <c r="DP231" i="1"/>
  <c r="Q232" i="1"/>
  <c r="AD232" i="1"/>
  <c r="AE232" i="1"/>
  <c r="AG232" i="1"/>
  <c r="AI232" i="1"/>
  <c r="AJ232" i="1"/>
  <c r="AM232" i="1"/>
  <c r="AN232" i="1"/>
  <c r="AO232" i="1"/>
  <c r="AR232" i="1"/>
  <c r="BB232" i="1"/>
  <c r="BC232" i="1"/>
  <c r="BD232" i="1"/>
  <c r="BE232" i="1"/>
  <c r="BF232" i="1"/>
  <c r="BG232" i="1"/>
  <c r="BN232" i="1"/>
  <c r="BR232" i="1"/>
  <c r="CB232" i="1"/>
  <c r="CF232" i="1"/>
  <c r="CG232" i="1"/>
  <c r="CP232" i="1"/>
  <c r="CQ232" i="1"/>
  <c r="DP232" i="1"/>
  <c r="Q233" i="1"/>
  <c r="AD233" i="1"/>
  <c r="AE233" i="1"/>
  <c r="AG233" i="1"/>
  <c r="AI233" i="1"/>
  <c r="AJ233" i="1"/>
  <c r="AM233" i="1"/>
  <c r="AN233" i="1"/>
  <c r="AO233" i="1"/>
  <c r="AR233" i="1"/>
  <c r="BB233" i="1"/>
  <c r="BC233" i="1"/>
  <c r="BD233" i="1"/>
  <c r="BE233" i="1"/>
  <c r="BF233" i="1"/>
  <c r="BG233" i="1"/>
  <c r="BN233" i="1"/>
  <c r="BR233" i="1"/>
  <c r="CB233" i="1"/>
  <c r="CF233" i="1"/>
  <c r="CG233" i="1"/>
  <c r="CP233" i="1"/>
  <c r="CQ233" i="1"/>
  <c r="DP233" i="1"/>
  <c r="Q234" i="1"/>
  <c r="AD234" i="1"/>
  <c r="AE234" i="1"/>
  <c r="AG234" i="1"/>
  <c r="AI234" i="1"/>
  <c r="AJ234" i="1"/>
  <c r="AM234" i="1"/>
  <c r="AO234" i="1" s="1"/>
  <c r="AN234" i="1"/>
  <c r="AR234" i="1"/>
  <c r="BB234" i="1"/>
  <c r="BC234" i="1"/>
  <c r="BD234" i="1"/>
  <c r="BE234" i="1"/>
  <c r="BF234" i="1"/>
  <c r="BG234" i="1"/>
  <c r="BN234" i="1"/>
  <c r="BR234" i="1"/>
  <c r="CB234" i="1"/>
  <c r="CF234" i="1"/>
  <c r="CG234" i="1"/>
  <c r="CP234" i="1"/>
  <c r="CQ234" i="1"/>
  <c r="DP234" i="1"/>
  <c r="Q235" i="1"/>
  <c r="AD235" i="1"/>
  <c r="AE235" i="1"/>
  <c r="AG235" i="1"/>
  <c r="AI235" i="1"/>
  <c r="AJ235" i="1"/>
  <c r="AM235" i="1"/>
  <c r="AN235" i="1"/>
  <c r="AO235" i="1"/>
  <c r="AR235" i="1"/>
  <c r="BB235" i="1"/>
  <c r="BC235" i="1"/>
  <c r="BD235" i="1"/>
  <c r="BE235" i="1"/>
  <c r="BF235" i="1"/>
  <c r="BG235" i="1"/>
  <c r="BN235" i="1"/>
  <c r="BR235" i="1"/>
  <c r="CB235" i="1"/>
  <c r="CF235" i="1"/>
  <c r="CG235" i="1"/>
  <c r="CP235" i="1"/>
  <c r="CQ235" i="1"/>
  <c r="DP235" i="1"/>
  <c r="Q236" i="1"/>
  <c r="AD236" i="1"/>
  <c r="AE236" i="1"/>
  <c r="AG236" i="1"/>
  <c r="AI236" i="1"/>
  <c r="AJ236" i="1"/>
  <c r="AM236" i="1"/>
  <c r="AO236" i="1" s="1"/>
  <c r="AN236" i="1"/>
  <c r="AR236" i="1"/>
  <c r="BB236" i="1"/>
  <c r="BC236" i="1"/>
  <c r="BD236" i="1"/>
  <c r="BE236" i="1"/>
  <c r="BF236" i="1"/>
  <c r="BG236" i="1"/>
  <c r="BN236" i="1"/>
  <c r="BR236" i="1"/>
  <c r="CB236" i="1"/>
  <c r="CF236" i="1"/>
  <c r="CG236" i="1"/>
  <c r="CP236" i="1"/>
  <c r="CQ236" i="1"/>
  <c r="DP236" i="1"/>
  <c r="Q237" i="1"/>
  <c r="AD237" i="1"/>
  <c r="AE237" i="1"/>
  <c r="AG237" i="1"/>
  <c r="AI237" i="1"/>
  <c r="AJ237" i="1"/>
  <c r="AM237" i="1"/>
  <c r="AN237" i="1"/>
  <c r="AO237" i="1"/>
  <c r="AR237" i="1"/>
  <c r="BB237" i="1"/>
  <c r="BC237" i="1"/>
  <c r="BD237" i="1"/>
  <c r="BE237" i="1"/>
  <c r="BF237" i="1"/>
  <c r="BG237" i="1"/>
  <c r="BN237" i="1"/>
  <c r="BR237" i="1"/>
  <c r="CB237" i="1"/>
  <c r="CF237" i="1"/>
  <c r="CG237" i="1"/>
  <c r="CP237" i="1"/>
  <c r="CQ237" i="1"/>
  <c r="DP237" i="1"/>
  <c r="Q238" i="1"/>
  <c r="AD238" i="1"/>
  <c r="AE238" i="1"/>
  <c r="AF238" i="1"/>
  <c r="AJ238" i="1" s="1"/>
  <c r="AG238" i="1"/>
  <c r="AI238" i="1"/>
  <c r="AM238" i="1"/>
  <c r="AO238" i="1" s="1"/>
  <c r="AN238" i="1"/>
  <c r="AR238" i="1"/>
  <c r="BB238" i="1"/>
  <c r="BC238" i="1"/>
  <c r="BD238" i="1"/>
  <c r="BE238" i="1"/>
  <c r="BF238" i="1"/>
  <c r="BG238" i="1"/>
  <c r="BN238" i="1"/>
  <c r="BR238" i="1"/>
  <c r="CB238" i="1"/>
  <c r="CF238" i="1"/>
  <c r="CG238" i="1"/>
  <c r="CP238" i="1"/>
  <c r="CQ238" i="1"/>
  <c r="DP238" i="1"/>
  <c r="Q239" i="1"/>
  <c r="AD239" i="1"/>
  <c r="AE239" i="1"/>
  <c r="AG239" i="1"/>
  <c r="AI239" i="1"/>
  <c r="AJ239" i="1"/>
  <c r="AM239" i="1"/>
  <c r="AN239" i="1"/>
  <c r="AO239" i="1"/>
  <c r="AR239" i="1"/>
  <c r="BB239" i="1"/>
  <c r="BC239" i="1"/>
  <c r="BD239" i="1"/>
  <c r="BE239" i="1"/>
  <c r="BF239" i="1"/>
  <c r="BG239" i="1"/>
  <c r="BN239" i="1"/>
  <c r="BR239" i="1"/>
  <c r="CB239" i="1"/>
  <c r="CF239" i="1"/>
  <c r="CG239" i="1"/>
  <c r="CP239" i="1"/>
  <c r="CQ239" i="1"/>
  <c r="DP239" i="1"/>
  <c r="Q240" i="1"/>
  <c r="AD240" i="1"/>
  <c r="AE240" i="1"/>
  <c r="AG240" i="1"/>
  <c r="AI240" i="1"/>
  <c r="AJ240" i="1"/>
  <c r="AM240" i="1"/>
  <c r="AO240" i="1" s="1"/>
  <c r="AN240" i="1"/>
  <c r="AR240" i="1"/>
  <c r="BB240" i="1"/>
  <c r="BC240" i="1"/>
  <c r="BD240" i="1"/>
  <c r="BE240" i="1"/>
  <c r="BF240" i="1"/>
  <c r="BG240" i="1"/>
  <c r="BN240" i="1"/>
  <c r="BR240" i="1"/>
  <c r="CB240" i="1"/>
  <c r="CF240" i="1"/>
  <c r="CG240" i="1"/>
  <c r="CP240" i="1"/>
  <c r="CQ240" i="1"/>
  <c r="DP240" i="1"/>
  <c r="Q241" i="1"/>
  <c r="AD241" i="1"/>
  <c r="AE241" i="1"/>
  <c r="AG241" i="1"/>
  <c r="AI241" i="1"/>
  <c r="AJ241" i="1"/>
  <c r="AM241" i="1"/>
  <c r="AN241" i="1"/>
  <c r="AO241" i="1"/>
  <c r="AR241" i="1"/>
  <c r="BB241" i="1"/>
  <c r="BC241" i="1"/>
  <c r="BD241" i="1"/>
  <c r="BE241" i="1"/>
  <c r="BF241" i="1"/>
  <c r="BG241" i="1"/>
  <c r="BN241" i="1"/>
  <c r="BR241" i="1"/>
  <c r="CB241" i="1"/>
  <c r="CF241" i="1"/>
  <c r="CG241" i="1"/>
  <c r="CP241" i="1"/>
  <c r="CQ241" i="1"/>
  <c r="DP241" i="1"/>
  <c r="Q242" i="1"/>
  <c r="AD242" i="1"/>
  <c r="AE242" i="1"/>
  <c r="AG242" i="1"/>
  <c r="AI242" i="1"/>
  <c r="AJ242" i="1"/>
  <c r="AM242" i="1"/>
  <c r="AO242" i="1" s="1"/>
  <c r="AN242" i="1"/>
  <c r="AR242" i="1"/>
  <c r="BB242" i="1"/>
  <c r="BC242" i="1"/>
  <c r="BD242" i="1"/>
  <c r="BE242" i="1"/>
  <c r="BF242" i="1"/>
  <c r="BG242" i="1"/>
  <c r="BN242" i="1"/>
  <c r="BR242" i="1"/>
  <c r="CB242" i="1"/>
  <c r="CF242" i="1"/>
  <c r="CG242" i="1"/>
  <c r="CP242" i="1"/>
  <c r="CQ242" i="1"/>
  <c r="DP242" i="1"/>
  <c r="Q243" i="1"/>
  <c r="AD243" i="1"/>
  <c r="AE243" i="1"/>
  <c r="AG243" i="1"/>
  <c r="AI243" i="1"/>
  <c r="AJ243" i="1"/>
  <c r="AM243" i="1"/>
  <c r="AN243" i="1"/>
  <c r="AO243" i="1"/>
  <c r="AR243" i="1"/>
  <c r="BB243" i="1"/>
  <c r="BC243" i="1"/>
  <c r="BD243" i="1"/>
  <c r="BE243" i="1"/>
  <c r="BF243" i="1"/>
  <c r="BG243" i="1"/>
  <c r="BN243" i="1"/>
  <c r="BR243" i="1"/>
  <c r="CB243" i="1"/>
  <c r="CF243" i="1"/>
  <c r="CG243" i="1"/>
  <c r="CP243" i="1"/>
  <c r="CQ243" i="1"/>
  <c r="DP243" i="1"/>
  <c r="Q244" i="1"/>
  <c r="AD244" i="1"/>
  <c r="AE244" i="1"/>
  <c r="AG244" i="1"/>
  <c r="AI244" i="1"/>
  <c r="AJ244" i="1"/>
  <c r="AM244" i="1"/>
  <c r="AO244" i="1" s="1"/>
  <c r="AN244" i="1"/>
  <c r="AR244" i="1"/>
  <c r="BB244" i="1"/>
  <c r="BC244" i="1"/>
  <c r="BD244" i="1"/>
  <c r="BE244" i="1"/>
  <c r="BF244" i="1"/>
  <c r="BG244" i="1"/>
  <c r="BN244" i="1"/>
  <c r="BR244" i="1"/>
  <c r="CB244" i="1"/>
  <c r="CF244" i="1"/>
  <c r="CG244" i="1"/>
  <c r="CP244" i="1"/>
  <c r="CQ244" i="1"/>
  <c r="DP244" i="1"/>
  <c r="Q245" i="1"/>
  <c r="AD245" i="1"/>
  <c r="AE245" i="1"/>
  <c r="AG245" i="1"/>
  <c r="AI245" i="1"/>
  <c r="AJ245" i="1"/>
  <c r="AM245" i="1"/>
  <c r="AN245" i="1"/>
  <c r="AO245" i="1"/>
  <c r="AR245" i="1"/>
  <c r="BB245" i="1"/>
  <c r="BC245" i="1"/>
  <c r="BD245" i="1"/>
  <c r="BE245" i="1"/>
  <c r="BF245" i="1"/>
  <c r="BG245" i="1"/>
  <c r="BN245" i="1"/>
  <c r="BR245" i="1"/>
  <c r="CB245" i="1"/>
  <c r="CF245" i="1"/>
  <c r="CG245" i="1"/>
  <c r="CP245" i="1"/>
  <c r="CQ245" i="1"/>
  <c r="DP245" i="1"/>
  <c r="Q246" i="1"/>
  <c r="AD246" i="1"/>
  <c r="AE246" i="1"/>
  <c r="AG246" i="1"/>
  <c r="AI246" i="1"/>
  <c r="AJ246" i="1"/>
  <c r="AM246" i="1"/>
  <c r="AO246" i="1" s="1"/>
  <c r="AN246" i="1"/>
  <c r="AR246" i="1"/>
  <c r="BB246" i="1"/>
  <c r="BC246" i="1"/>
  <c r="BD246" i="1"/>
  <c r="BE246" i="1"/>
  <c r="BF246" i="1"/>
  <c r="BG246" i="1"/>
  <c r="BN246" i="1"/>
  <c r="BR246" i="1"/>
  <c r="CB246" i="1"/>
  <c r="CF246" i="1"/>
  <c r="CG246" i="1"/>
  <c r="CP246" i="1"/>
  <c r="CQ246" i="1"/>
  <c r="DP246" i="1"/>
  <c r="Q247" i="1"/>
  <c r="AD247" i="1"/>
  <c r="AE247" i="1"/>
  <c r="AG247" i="1"/>
  <c r="AI247" i="1"/>
  <c r="AJ247" i="1"/>
  <c r="AM247" i="1"/>
  <c r="AN247" i="1"/>
  <c r="AO247" i="1"/>
  <c r="AR247" i="1"/>
  <c r="BB247" i="1"/>
  <c r="BC247" i="1"/>
  <c r="BD247" i="1"/>
  <c r="BE247" i="1"/>
  <c r="BF247" i="1"/>
  <c r="BG247" i="1"/>
  <c r="BN247" i="1"/>
  <c r="BR247" i="1"/>
  <c r="CB247" i="1"/>
  <c r="CF247" i="1"/>
  <c r="CG247" i="1"/>
  <c r="CP247" i="1"/>
  <c r="CQ247" i="1"/>
  <c r="DP247" i="1"/>
  <c r="Q248" i="1"/>
  <c r="AD248" i="1"/>
  <c r="AE248" i="1"/>
  <c r="AG248" i="1"/>
  <c r="AI248" i="1"/>
  <c r="AJ248" i="1"/>
  <c r="AM248" i="1"/>
  <c r="AO248" i="1" s="1"/>
  <c r="AN248" i="1"/>
  <c r="AR248" i="1"/>
  <c r="BB248" i="1"/>
  <c r="BC248" i="1"/>
  <c r="BD248" i="1"/>
  <c r="BE248" i="1"/>
  <c r="BF248" i="1"/>
  <c r="BG248" i="1"/>
  <c r="BN248" i="1"/>
  <c r="BR248" i="1"/>
  <c r="CB248" i="1"/>
  <c r="CF248" i="1"/>
  <c r="CG248" i="1"/>
  <c r="CP248" i="1"/>
  <c r="CQ248" i="1"/>
  <c r="DP248" i="1"/>
  <c r="Q249" i="1"/>
  <c r="AD249" i="1"/>
  <c r="AE249" i="1"/>
  <c r="AG249" i="1"/>
  <c r="AI249" i="1"/>
  <c r="AJ249" i="1"/>
  <c r="AM249" i="1"/>
  <c r="AN249" i="1"/>
  <c r="AO249" i="1"/>
  <c r="AR249" i="1"/>
  <c r="BB249" i="1"/>
  <c r="BC249" i="1"/>
  <c r="BD249" i="1"/>
  <c r="BE249" i="1"/>
  <c r="BF249" i="1"/>
  <c r="BG249" i="1"/>
  <c r="BN249" i="1"/>
  <c r="BR249" i="1"/>
  <c r="CB249" i="1"/>
  <c r="CF249" i="1"/>
  <c r="CG249" i="1"/>
  <c r="CP249" i="1"/>
  <c r="CQ249" i="1"/>
  <c r="DP249" i="1"/>
  <c r="Q250" i="1"/>
  <c r="AD250" i="1"/>
  <c r="AE250" i="1"/>
  <c r="AG250" i="1"/>
  <c r="AI250" i="1"/>
  <c r="AJ250" i="1"/>
  <c r="AM250" i="1"/>
  <c r="AO250" i="1" s="1"/>
  <c r="AN250" i="1"/>
  <c r="AR250" i="1"/>
  <c r="BB250" i="1"/>
  <c r="BC250" i="1"/>
  <c r="BD250" i="1"/>
  <c r="BE250" i="1"/>
  <c r="BF250" i="1"/>
  <c r="BG250" i="1"/>
  <c r="BN250" i="1"/>
  <c r="BR250" i="1"/>
  <c r="CB250" i="1"/>
  <c r="CF250" i="1"/>
  <c r="CG250" i="1"/>
  <c r="CP250" i="1"/>
  <c r="CQ250" i="1"/>
  <c r="DP250" i="1"/>
  <c r="Q251" i="1"/>
  <c r="AD251" i="1"/>
  <c r="AE251" i="1"/>
  <c r="AG251" i="1"/>
  <c r="AI251" i="1"/>
  <c r="AJ251" i="1"/>
  <c r="AM251" i="1"/>
  <c r="AN251" i="1"/>
  <c r="AO251" i="1"/>
  <c r="AR251" i="1"/>
  <c r="BB251" i="1"/>
  <c r="BC251" i="1"/>
  <c r="BD251" i="1"/>
  <c r="BE251" i="1"/>
  <c r="BF251" i="1"/>
  <c r="BG251" i="1"/>
  <c r="BN251" i="1"/>
  <c r="BR251" i="1"/>
  <c r="CB251" i="1"/>
  <c r="CF251" i="1"/>
  <c r="CG251" i="1"/>
  <c r="CP251" i="1"/>
  <c r="CQ251" i="1"/>
  <c r="DP251" i="1"/>
  <c r="Q252" i="1"/>
  <c r="AD252" i="1"/>
  <c r="AE252" i="1"/>
  <c r="AG252" i="1"/>
  <c r="AI252" i="1"/>
  <c r="AJ252" i="1"/>
  <c r="AM252" i="1"/>
  <c r="AO252" i="1" s="1"/>
  <c r="AN252" i="1"/>
  <c r="AR252" i="1"/>
  <c r="BB252" i="1"/>
  <c r="BC252" i="1"/>
  <c r="BD252" i="1"/>
  <c r="BE252" i="1"/>
  <c r="BF252" i="1"/>
  <c r="BG252" i="1"/>
  <c r="BN252" i="1"/>
  <c r="BR252" i="1"/>
  <c r="CB252" i="1"/>
  <c r="CF252" i="1"/>
  <c r="CG252" i="1"/>
  <c r="CP252" i="1"/>
  <c r="CQ252" i="1"/>
  <c r="DP252" i="1"/>
  <c r="Q253" i="1"/>
  <c r="AD253" i="1"/>
  <c r="AE253" i="1"/>
  <c r="AG253" i="1"/>
  <c r="AI253" i="1"/>
  <c r="AJ253" i="1"/>
  <c r="AM253" i="1"/>
  <c r="AN253" i="1"/>
  <c r="AO253" i="1"/>
  <c r="AR253" i="1"/>
  <c r="BB253" i="1"/>
  <c r="BC253" i="1"/>
  <c r="BD253" i="1"/>
  <c r="BE253" i="1"/>
  <c r="BF253" i="1"/>
  <c r="BG253" i="1"/>
  <c r="BN253" i="1"/>
  <c r="BR253" i="1"/>
  <c r="CB253" i="1"/>
  <c r="CF253" i="1"/>
  <c r="CG253" i="1"/>
  <c r="CP253" i="1"/>
  <c r="CQ253" i="1"/>
  <c r="DP253" i="1"/>
  <c r="Q254" i="1"/>
  <c r="AD254" i="1"/>
  <c r="AE254" i="1"/>
  <c r="AG254" i="1"/>
  <c r="AI254" i="1"/>
  <c r="AJ254" i="1"/>
  <c r="AM254" i="1"/>
  <c r="AO254" i="1" s="1"/>
  <c r="AN254" i="1"/>
  <c r="AR254" i="1"/>
  <c r="BB254" i="1"/>
  <c r="BC254" i="1"/>
  <c r="BD254" i="1"/>
  <c r="BE254" i="1"/>
  <c r="BF254" i="1"/>
  <c r="BG254" i="1"/>
  <c r="BN254" i="1"/>
  <c r="BR254" i="1"/>
  <c r="CB254" i="1"/>
  <c r="CF254" i="1"/>
  <c r="CG254" i="1"/>
  <c r="CP254" i="1"/>
  <c r="CQ254" i="1"/>
  <c r="DP254" i="1"/>
  <c r="Q255" i="1"/>
  <c r="AD255" i="1"/>
  <c r="AE255" i="1"/>
  <c r="AG255" i="1"/>
  <c r="AI255" i="1"/>
  <c r="AJ255" i="1"/>
  <c r="AM255" i="1"/>
  <c r="AN255" i="1"/>
  <c r="AO255" i="1"/>
  <c r="AR255" i="1"/>
  <c r="BB255" i="1"/>
  <c r="BC255" i="1"/>
  <c r="BD255" i="1"/>
  <c r="BE255" i="1"/>
  <c r="BF255" i="1"/>
  <c r="BG255" i="1"/>
  <c r="BN255" i="1"/>
  <c r="BR255" i="1"/>
  <c r="CB255" i="1"/>
  <c r="CF255" i="1"/>
  <c r="CG255" i="1"/>
  <c r="CP255" i="1"/>
  <c r="CQ255" i="1"/>
  <c r="DP255" i="1"/>
  <c r="Q256" i="1"/>
  <c r="AD256" i="1"/>
  <c r="AE256" i="1"/>
  <c r="AG256" i="1"/>
  <c r="AI256" i="1"/>
  <c r="AJ256" i="1"/>
  <c r="AM256" i="1"/>
  <c r="AO256" i="1" s="1"/>
  <c r="AN256" i="1"/>
  <c r="AR256" i="1"/>
  <c r="BB256" i="1"/>
  <c r="BC256" i="1"/>
  <c r="BD256" i="1"/>
  <c r="BE256" i="1"/>
  <c r="BF256" i="1"/>
  <c r="BG256" i="1"/>
  <c r="BN256" i="1"/>
  <c r="BR256" i="1"/>
  <c r="CB256" i="1"/>
  <c r="CF256" i="1"/>
  <c r="CG256" i="1"/>
  <c r="CP256" i="1"/>
  <c r="CQ256" i="1"/>
  <c r="DP256" i="1"/>
  <c r="Q257" i="1"/>
  <c r="AD257" i="1"/>
  <c r="AE257" i="1"/>
  <c r="AG257" i="1"/>
  <c r="AI257" i="1"/>
  <c r="AJ257" i="1"/>
  <c r="AM257" i="1"/>
  <c r="AN257" i="1"/>
  <c r="AO257" i="1"/>
  <c r="AR257" i="1"/>
  <c r="BB257" i="1"/>
  <c r="BC257" i="1"/>
  <c r="BD257" i="1"/>
  <c r="BE257" i="1"/>
  <c r="BF257" i="1"/>
  <c r="BG257" i="1"/>
  <c r="BN257" i="1"/>
  <c r="BR257" i="1"/>
  <c r="CB257" i="1"/>
  <c r="CF257" i="1"/>
  <c r="CG257" i="1"/>
  <c r="CP257" i="1"/>
  <c r="CQ257" i="1"/>
  <c r="DP257" i="1"/>
  <c r="Q258" i="1"/>
  <c r="AD258" i="1"/>
  <c r="AE258" i="1"/>
  <c r="AG258" i="1"/>
  <c r="AI258" i="1"/>
  <c r="AJ258" i="1"/>
  <c r="AM258" i="1"/>
  <c r="AO258" i="1" s="1"/>
  <c r="AN258" i="1"/>
  <c r="AR258" i="1"/>
  <c r="BB258" i="1"/>
  <c r="BC258" i="1"/>
  <c r="BD258" i="1"/>
  <c r="BE258" i="1"/>
  <c r="BF258" i="1"/>
  <c r="BG258" i="1"/>
  <c r="BN258" i="1"/>
  <c r="BR258" i="1"/>
  <c r="CB258" i="1"/>
  <c r="CF258" i="1"/>
  <c r="CG258" i="1"/>
  <c r="CP258" i="1"/>
  <c r="CQ258" i="1"/>
  <c r="DP258" i="1"/>
  <c r="Q259" i="1"/>
  <c r="AD259" i="1"/>
  <c r="AE259" i="1"/>
  <c r="AG259" i="1"/>
  <c r="AI259" i="1"/>
  <c r="AJ259" i="1"/>
  <c r="AM259" i="1"/>
  <c r="AN259" i="1"/>
  <c r="AO259" i="1"/>
  <c r="AR259" i="1"/>
  <c r="BB259" i="1"/>
  <c r="BC259" i="1"/>
  <c r="BD259" i="1"/>
  <c r="BE259" i="1"/>
  <c r="BF259" i="1"/>
  <c r="BG259" i="1"/>
  <c r="BN259" i="1"/>
  <c r="BR259" i="1"/>
  <c r="CB259" i="1"/>
  <c r="CF259" i="1"/>
  <c r="CG259" i="1"/>
  <c r="CP259" i="1"/>
  <c r="CQ259" i="1"/>
  <c r="DP259" i="1"/>
  <c r="Q260" i="1"/>
  <c r="AD260" i="1"/>
  <c r="AE260" i="1"/>
  <c r="AG260" i="1"/>
  <c r="AI260" i="1"/>
  <c r="AJ260" i="1"/>
  <c r="AM260" i="1"/>
  <c r="AO260" i="1" s="1"/>
  <c r="AN260" i="1"/>
  <c r="AR260" i="1"/>
  <c r="BB260" i="1"/>
  <c r="BC260" i="1"/>
  <c r="BD260" i="1"/>
  <c r="BE260" i="1"/>
  <c r="BF260" i="1"/>
  <c r="BG260" i="1"/>
  <c r="BN260" i="1"/>
  <c r="BR260" i="1"/>
  <c r="CB260" i="1"/>
  <c r="CF260" i="1"/>
  <c r="CG260" i="1"/>
  <c r="CP260" i="1"/>
  <c r="CQ260" i="1"/>
  <c r="DP260" i="1"/>
  <c r="Q261" i="1"/>
  <c r="AD261" i="1"/>
  <c r="AE261" i="1"/>
  <c r="AG261" i="1"/>
  <c r="AI261" i="1"/>
  <c r="AJ261" i="1"/>
  <c r="AM261" i="1"/>
  <c r="AN261" i="1"/>
  <c r="AO261" i="1"/>
  <c r="AR261" i="1"/>
  <c r="BB261" i="1"/>
  <c r="BC261" i="1"/>
  <c r="BD261" i="1"/>
  <c r="BE261" i="1"/>
  <c r="BF261" i="1"/>
  <c r="BG261" i="1"/>
  <c r="BN261" i="1"/>
  <c r="BR261" i="1"/>
  <c r="CB261" i="1"/>
  <c r="CF261" i="1"/>
  <c r="CG261" i="1"/>
  <c r="CP261" i="1"/>
  <c r="CQ261" i="1"/>
  <c r="DP261" i="1"/>
  <c r="Q262" i="1"/>
  <c r="AD262" i="1"/>
  <c r="AE262" i="1"/>
  <c r="AG262" i="1"/>
  <c r="AI262" i="1"/>
  <c r="AJ262" i="1"/>
  <c r="AM262" i="1"/>
  <c r="AO262" i="1" s="1"/>
  <c r="AN262" i="1"/>
  <c r="AR262" i="1"/>
  <c r="BB262" i="1"/>
  <c r="BC262" i="1"/>
  <c r="BD262" i="1"/>
  <c r="BE262" i="1"/>
  <c r="BF262" i="1"/>
  <c r="BG262" i="1"/>
  <c r="BN262" i="1"/>
  <c r="BR262" i="1"/>
  <c r="CB262" i="1"/>
  <c r="CF262" i="1"/>
  <c r="CG262" i="1"/>
  <c r="CP262" i="1"/>
  <c r="CQ262" i="1"/>
  <c r="DP262" i="1"/>
  <c r="Q263" i="1"/>
  <c r="AD263" i="1"/>
  <c r="AE263" i="1"/>
  <c r="AG263" i="1"/>
  <c r="AI263" i="1"/>
  <c r="AJ263" i="1"/>
  <c r="AM263" i="1"/>
  <c r="AN263" i="1"/>
  <c r="AO263" i="1"/>
  <c r="AR263" i="1"/>
  <c r="BB263" i="1"/>
  <c r="BC263" i="1"/>
  <c r="BD263" i="1"/>
  <c r="BE263" i="1"/>
  <c r="BF263" i="1"/>
  <c r="BG263" i="1"/>
  <c r="BN263" i="1"/>
  <c r="BR263" i="1"/>
  <c r="CB263" i="1"/>
  <c r="CF263" i="1"/>
  <c r="CG263" i="1"/>
  <c r="CP263" i="1"/>
  <c r="CQ263" i="1"/>
  <c r="DP263" i="1"/>
  <c r="Q264" i="1"/>
  <c r="AD264" i="1"/>
  <c r="AE264" i="1"/>
  <c r="AG264" i="1"/>
  <c r="AI264" i="1"/>
  <c r="AJ264" i="1"/>
  <c r="AM264" i="1"/>
  <c r="AO264" i="1" s="1"/>
  <c r="AN264" i="1"/>
  <c r="AR264" i="1"/>
  <c r="BB264" i="1"/>
  <c r="BC264" i="1"/>
  <c r="BD264" i="1"/>
  <c r="BE264" i="1"/>
  <c r="BF264" i="1"/>
  <c r="BG264" i="1"/>
  <c r="BN264" i="1"/>
  <c r="BR264" i="1"/>
  <c r="CB264" i="1"/>
  <c r="CF264" i="1"/>
  <c r="CG264" i="1"/>
  <c r="CP264" i="1"/>
  <c r="CQ264" i="1"/>
  <c r="DP264" i="1"/>
  <c r="Q265" i="1"/>
  <c r="AD265" i="1"/>
  <c r="AE265" i="1"/>
  <c r="AG265" i="1"/>
  <c r="AI265" i="1"/>
  <c r="AJ265" i="1"/>
  <c r="AM265" i="1"/>
  <c r="AN265" i="1"/>
  <c r="AO265" i="1"/>
  <c r="AR265" i="1"/>
  <c r="BB265" i="1"/>
  <c r="BC265" i="1"/>
  <c r="BD265" i="1"/>
  <c r="BE265" i="1"/>
  <c r="BF265" i="1"/>
  <c r="BG265" i="1"/>
  <c r="BN265" i="1"/>
  <c r="BR265" i="1"/>
  <c r="CB265" i="1"/>
  <c r="CF265" i="1"/>
  <c r="CG265" i="1"/>
  <c r="CP265" i="1"/>
  <c r="CQ265" i="1"/>
  <c r="DP265" i="1"/>
  <c r="Q266" i="1"/>
  <c r="AD266" i="1"/>
  <c r="AE266" i="1"/>
  <c r="AG266" i="1"/>
  <c r="AI266" i="1"/>
  <c r="AJ266" i="1"/>
  <c r="AM266" i="1"/>
  <c r="AO266" i="1" s="1"/>
  <c r="AN266" i="1"/>
  <c r="AR266" i="1"/>
  <c r="BB266" i="1"/>
  <c r="BC266" i="1"/>
  <c r="BD266" i="1"/>
  <c r="BE266" i="1"/>
  <c r="BF266" i="1"/>
  <c r="BG266" i="1"/>
  <c r="BN266" i="1"/>
  <c r="BR266" i="1"/>
  <c r="CB266" i="1"/>
  <c r="CF266" i="1"/>
  <c r="CG266" i="1"/>
  <c r="CP266" i="1"/>
  <c r="CQ266" i="1"/>
  <c r="DP266" i="1"/>
  <c r="Q267" i="1"/>
  <c r="AD267" i="1"/>
  <c r="AE267" i="1"/>
  <c r="AG267" i="1"/>
  <c r="AI267" i="1"/>
  <c r="AJ267" i="1"/>
  <c r="AM267" i="1"/>
  <c r="AN267" i="1"/>
  <c r="AO267" i="1"/>
  <c r="AR267" i="1"/>
  <c r="BB267" i="1"/>
  <c r="BC267" i="1"/>
  <c r="BD267" i="1"/>
  <c r="BE267" i="1"/>
  <c r="BF267" i="1"/>
  <c r="BG267" i="1"/>
  <c r="BN267" i="1"/>
  <c r="BR267" i="1"/>
  <c r="CB267" i="1"/>
  <c r="CF267" i="1"/>
  <c r="CG267" i="1"/>
  <c r="CP267" i="1"/>
  <c r="CQ267" i="1"/>
  <c r="DP267" i="1"/>
  <c r="Q268" i="1"/>
  <c r="AD268" i="1"/>
  <c r="AE268" i="1"/>
  <c r="AG268" i="1"/>
  <c r="AI268" i="1"/>
  <c r="AJ268" i="1"/>
  <c r="AM268" i="1"/>
  <c r="AO268" i="1" s="1"/>
  <c r="AN268" i="1"/>
  <c r="AR268" i="1"/>
  <c r="BB268" i="1"/>
  <c r="BC268" i="1"/>
  <c r="BD268" i="1"/>
  <c r="BE268" i="1"/>
  <c r="BF268" i="1"/>
  <c r="BG268" i="1"/>
  <c r="BN268" i="1"/>
  <c r="BR268" i="1"/>
  <c r="CB268" i="1"/>
  <c r="CF268" i="1"/>
  <c r="CG268" i="1"/>
  <c r="CP268" i="1"/>
  <c r="CQ268" i="1"/>
  <c r="DP268" i="1"/>
  <c r="Q269" i="1"/>
  <c r="AD269" i="1"/>
  <c r="AE269" i="1"/>
  <c r="AG269" i="1"/>
  <c r="AI269" i="1"/>
  <c r="AJ269" i="1"/>
  <c r="AM269" i="1"/>
  <c r="AN269" i="1"/>
  <c r="AO269" i="1"/>
  <c r="AR269" i="1"/>
  <c r="BB269" i="1"/>
  <c r="BC269" i="1"/>
  <c r="BD269" i="1"/>
  <c r="BE269" i="1"/>
  <c r="BF269" i="1"/>
  <c r="BG269" i="1"/>
  <c r="BN269" i="1"/>
  <c r="BR269" i="1"/>
  <c r="CB269" i="1"/>
  <c r="CF269" i="1"/>
  <c r="CG269" i="1"/>
  <c r="CP269" i="1"/>
  <c r="CQ269" i="1"/>
  <c r="DP269" i="1"/>
  <c r="Q270" i="1"/>
  <c r="AD270" i="1"/>
  <c r="AE270" i="1"/>
  <c r="AG270" i="1"/>
  <c r="AI270" i="1"/>
  <c r="AJ270" i="1"/>
  <c r="AM270" i="1"/>
  <c r="AO270" i="1" s="1"/>
  <c r="AN270" i="1"/>
  <c r="AR270" i="1"/>
  <c r="BB270" i="1"/>
  <c r="BC270" i="1"/>
  <c r="BD270" i="1"/>
  <c r="BE270" i="1"/>
  <c r="BF270" i="1"/>
  <c r="BG270" i="1"/>
  <c r="BN270" i="1"/>
  <c r="BR270" i="1"/>
  <c r="CB270" i="1"/>
  <c r="CF270" i="1"/>
  <c r="CG270" i="1"/>
  <c r="CP270" i="1"/>
  <c r="CQ270" i="1"/>
  <c r="DP270" i="1"/>
  <c r="Q271" i="1"/>
  <c r="AD271" i="1"/>
  <c r="AE271" i="1"/>
  <c r="AG271" i="1"/>
  <c r="AI271" i="1"/>
  <c r="AJ271" i="1"/>
  <c r="AM271" i="1"/>
  <c r="AN271" i="1"/>
  <c r="AO271" i="1"/>
  <c r="AR271" i="1"/>
  <c r="BB271" i="1"/>
  <c r="BC271" i="1"/>
  <c r="BD271" i="1"/>
  <c r="BE271" i="1"/>
  <c r="BF271" i="1"/>
  <c r="BG271" i="1"/>
  <c r="BN271" i="1"/>
  <c r="BR271" i="1"/>
  <c r="CB271" i="1"/>
  <c r="CF271" i="1"/>
  <c r="CG271" i="1"/>
  <c r="CP271" i="1"/>
  <c r="CQ271" i="1"/>
  <c r="DP271" i="1"/>
  <c r="Q272" i="1"/>
  <c r="AD272" i="1"/>
  <c r="AE272" i="1"/>
  <c r="AG272" i="1"/>
  <c r="AI272" i="1"/>
  <c r="AJ272" i="1"/>
  <c r="AM272" i="1"/>
  <c r="AO272" i="1" s="1"/>
  <c r="AN272" i="1"/>
  <c r="AR272" i="1"/>
  <c r="BB272" i="1"/>
  <c r="BC272" i="1"/>
  <c r="BD272" i="1"/>
  <c r="BE272" i="1"/>
  <c r="BF272" i="1"/>
  <c r="BG272" i="1"/>
  <c r="BN272" i="1"/>
  <c r="BR272" i="1"/>
  <c r="CB272" i="1"/>
  <c r="CF272" i="1"/>
  <c r="CG272" i="1"/>
  <c r="CP272" i="1"/>
  <c r="CQ272" i="1"/>
  <c r="DP272" i="1"/>
  <c r="Q273" i="1"/>
  <c r="AD273" i="1"/>
  <c r="AE273" i="1"/>
  <c r="AG273" i="1"/>
  <c r="AI273" i="1"/>
  <c r="AJ273" i="1"/>
  <c r="AM273" i="1"/>
  <c r="AN273" i="1"/>
  <c r="AO273" i="1"/>
  <c r="AR273" i="1"/>
  <c r="BB273" i="1"/>
  <c r="BC273" i="1"/>
  <c r="BD273" i="1"/>
  <c r="BE273" i="1"/>
  <c r="BF273" i="1"/>
  <c r="BG273" i="1"/>
  <c r="BN273" i="1"/>
  <c r="BR273" i="1"/>
  <c r="CB273" i="1"/>
  <c r="CF273" i="1"/>
  <c r="CG273" i="1"/>
  <c r="CP273" i="1"/>
  <c r="CQ273" i="1"/>
  <c r="DP273" i="1"/>
  <c r="Q274" i="1"/>
  <c r="AD274" i="1"/>
  <c r="AE274" i="1"/>
  <c r="AG274" i="1"/>
  <c r="AI274" i="1"/>
  <c r="AJ274" i="1"/>
  <c r="AM274" i="1"/>
  <c r="AO274" i="1" s="1"/>
  <c r="AN274" i="1"/>
  <c r="AR274" i="1"/>
  <c r="BB274" i="1"/>
  <c r="BC274" i="1"/>
  <c r="BD274" i="1"/>
  <c r="BE274" i="1"/>
  <c r="BF274" i="1"/>
  <c r="BG274" i="1"/>
  <c r="BN274" i="1"/>
  <c r="BR274" i="1"/>
  <c r="CB274" i="1"/>
  <c r="CF274" i="1"/>
  <c r="CG274" i="1"/>
  <c r="CP274" i="1"/>
  <c r="CQ274" i="1"/>
  <c r="DP274" i="1"/>
  <c r="Q275" i="1"/>
  <c r="AD275" i="1"/>
  <c r="AE275" i="1"/>
  <c r="AG275" i="1"/>
  <c r="AI275" i="1"/>
  <c r="AJ275" i="1"/>
  <c r="AM275" i="1"/>
  <c r="AN275" i="1"/>
  <c r="AO275" i="1"/>
  <c r="AR275" i="1"/>
  <c r="BB275" i="1"/>
  <c r="BC275" i="1"/>
  <c r="BD275" i="1"/>
  <c r="BE275" i="1"/>
  <c r="BF275" i="1"/>
  <c r="BG275" i="1"/>
  <c r="BN275" i="1"/>
  <c r="BR275" i="1"/>
  <c r="CB275" i="1"/>
  <c r="CF275" i="1"/>
  <c r="CG275" i="1"/>
  <c r="CP275" i="1"/>
  <c r="CQ275" i="1"/>
  <c r="DP275" i="1"/>
  <c r="Q276" i="1"/>
  <c r="AD276" i="1"/>
  <c r="AE276" i="1"/>
  <c r="AG276" i="1"/>
  <c r="AI276" i="1"/>
  <c r="AJ276" i="1"/>
  <c r="AM276" i="1"/>
  <c r="AO276" i="1" s="1"/>
  <c r="AN276" i="1"/>
  <c r="AR276" i="1"/>
  <c r="BB276" i="1"/>
  <c r="BC276" i="1"/>
  <c r="BD276" i="1"/>
  <c r="BE276" i="1"/>
  <c r="BF276" i="1"/>
  <c r="BG276" i="1"/>
  <c r="BN276" i="1"/>
  <c r="BR276" i="1"/>
  <c r="CB276" i="1"/>
  <c r="CF276" i="1"/>
  <c r="CG276" i="1"/>
  <c r="CP276" i="1"/>
  <c r="CQ276" i="1"/>
  <c r="DP276" i="1"/>
  <c r="Q277" i="1"/>
  <c r="AD277" i="1"/>
  <c r="AE277" i="1"/>
  <c r="AG277" i="1"/>
  <c r="AI277" i="1"/>
  <c r="AJ277" i="1"/>
  <c r="AM277" i="1"/>
  <c r="AN277" i="1"/>
  <c r="AO277" i="1"/>
  <c r="AR277" i="1"/>
  <c r="BB277" i="1"/>
  <c r="BC277" i="1"/>
  <c r="BD277" i="1"/>
  <c r="BE277" i="1"/>
  <c r="BF277" i="1"/>
  <c r="BG277" i="1"/>
  <c r="BN277" i="1"/>
  <c r="BR277" i="1"/>
  <c r="CB277" i="1"/>
  <c r="CF277" i="1"/>
  <c r="CG277" i="1"/>
  <c r="CP277" i="1"/>
  <c r="CQ277" i="1"/>
  <c r="DP277" i="1"/>
  <c r="Q278" i="1"/>
  <c r="AD278" i="1"/>
  <c r="AE278" i="1"/>
  <c r="AG278" i="1"/>
  <c r="AI278" i="1"/>
  <c r="AJ278" i="1"/>
  <c r="AM278" i="1"/>
  <c r="AO278" i="1" s="1"/>
  <c r="AN278" i="1"/>
  <c r="AR278" i="1"/>
  <c r="BB278" i="1"/>
  <c r="BC278" i="1"/>
  <c r="BD278" i="1"/>
  <c r="BE278" i="1"/>
  <c r="BF278" i="1"/>
  <c r="BG278" i="1"/>
  <c r="BN278" i="1"/>
  <c r="BR278" i="1"/>
  <c r="CB278" i="1"/>
  <c r="CF278" i="1"/>
  <c r="CG278" i="1"/>
  <c r="CP278" i="1"/>
  <c r="CQ278" i="1"/>
  <c r="DP278" i="1"/>
  <c r="Q279" i="1"/>
  <c r="AD279" i="1"/>
  <c r="AE279" i="1"/>
  <c r="AG279" i="1"/>
  <c r="AI279" i="1"/>
  <c r="AJ279" i="1"/>
  <c r="AM279" i="1"/>
  <c r="AN279" i="1"/>
  <c r="AO279" i="1"/>
  <c r="AR279" i="1"/>
  <c r="BB279" i="1"/>
  <c r="BC279" i="1"/>
  <c r="BD279" i="1"/>
  <c r="BE279" i="1"/>
  <c r="BF279" i="1"/>
  <c r="BG279" i="1"/>
  <c r="BN279" i="1"/>
  <c r="BR279" i="1"/>
  <c r="CB279" i="1"/>
  <c r="CF279" i="1"/>
  <c r="CG279" i="1"/>
  <c r="CP279" i="1"/>
  <c r="CQ279" i="1"/>
  <c r="DP279" i="1"/>
  <c r="Q280" i="1"/>
  <c r="AD280" i="1"/>
  <c r="AE280" i="1"/>
  <c r="AG280" i="1"/>
  <c r="AI280" i="1"/>
  <c r="AJ280" i="1"/>
  <c r="AM280" i="1"/>
  <c r="AO280" i="1" s="1"/>
  <c r="AN280" i="1"/>
  <c r="AR280" i="1"/>
  <c r="BB280" i="1"/>
  <c r="BC280" i="1"/>
  <c r="BD280" i="1"/>
  <c r="BE280" i="1"/>
  <c r="BF280" i="1"/>
  <c r="BG280" i="1"/>
  <c r="BN280" i="1"/>
  <c r="BR280" i="1"/>
  <c r="CB280" i="1"/>
  <c r="CF280" i="1"/>
  <c r="CG280" i="1"/>
  <c r="CP280" i="1"/>
  <c r="CQ280" i="1"/>
  <c r="DP280" i="1"/>
  <c r="Q281" i="1"/>
  <c r="AD281" i="1"/>
  <c r="AE281" i="1"/>
  <c r="AG281" i="1"/>
  <c r="AI281" i="1"/>
  <c r="AJ281" i="1"/>
  <c r="AM281" i="1"/>
  <c r="AN281" i="1"/>
  <c r="AO281" i="1"/>
  <c r="AR281" i="1"/>
  <c r="BB281" i="1"/>
  <c r="BC281" i="1"/>
  <c r="BD281" i="1"/>
  <c r="BE281" i="1"/>
  <c r="BF281" i="1"/>
  <c r="BG281" i="1"/>
  <c r="BN281" i="1"/>
  <c r="BR281" i="1"/>
  <c r="CB281" i="1"/>
  <c r="CF281" i="1"/>
  <c r="CG281" i="1"/>
  <c r="CP281" i="1"/>
  <c r="CQ281" i="1"/>
  <c r="DP281" i="1"/>
  <c r="Q282" i="1"/>
  <c r="AD282" i="1"/>
  <c r="AE282" i="1"/>
  <c r="AG282" i="1"/>
  <c r="AI282" i="1"/>
  <c r="AJ282" i="1"/>
  <c r="AM282" i="1"/>
  <c r="AO282" i="1" s="1"/>
  <c r="AN282" i="1"/>
  <c r="AR282" i="1"/>
  <c r="BB282" i="1"/>
  <c r="BC282" i="1"/>
  <c r="BD282" i="1"/>
  <c r="BE282" i="1"/>
  <c r="BF282" i="1"/>
  <c r="BG282" i="1"/>
  <c r="BN282" i="1"/>
  <c r="BR282" i="1"/>
  <c r="CB282" i="1"/>
  <c r="CF282" i="1"/>
  <c r="CG282" i="1"/>
  <c r="CP282" i="1"/>
  <c r="CQ282" i="1"/>
  <c r="DP282" i="1"/>
  <c r="Q283" i="1"/>
  <c r="AD283" i="1"/>
  <c r="AE283" i="1"/>
  <c r="AG283" i="1"/>
  <c r="AI283" i="1"/>
  <c r="AJ283" i="1"/>
  <c r="AM283" i="1"/>
  <c r="AN283" i="1"/>
  <c r="AO283" i="1"/>
  <c r="AR283" i="1"/>
  <c r="BB283" i="1"/>
  <c r="BC283" i="1"/>
  <c r="BD283" i="1"/>
  <c r="BE283" i="1"/>
  <c r="BF283" i="1"/>
  <c r="BG283" i="1"/>
  <c r="BN283" i="1"/>
  <c r="BR283" i="1"/>
  <c r="CB283" i="1"/>
  <c r="CF283" i="1"/>
  <c r="CG283" i="1"/>
  <c r="CP283" i="1"/>
  <c r="CQ283" i="1"/>
  <c r="DP283" i="1"/>
  <c r="Q284" i="1"/>
  <c r="AD284" i="1"/>
  <c r="AE284" i="1"/>
  <c r="AG284" i="1"/>
  <c r="AI284" i="1"/>
  <c r="AJ284" i="1"/>
  <c r="AM284" i="1"/>
  <c r="AO284" i="1" s="1"/>
  <c r="AN284" i="1"/>
  <c r="AR284" i="1"/>
  <c r="BB284" i="1"/>
  <c r="BC284" i="1"/>
  <c r="BD284" i="1"/>
  <c r="BE284" i="1"/>
  <c r="BF284" i="1"/>
  <c r="BG284" i="1"/>
  <c r="BN284" i="1"/>
  <c r="BR284" i="1"/>
  <c r="CB284" i="1"/>
  <c r="CF284" i="1"/>
  <c r="CG284" i="1"/>
  <c r="CP284" i="1"/>
  <c r="CQ284" i="1"/>
  <c r="DP284" i="1"/>
  <c r="Q285" i="1"/>
  <c r="AD285" i="1"/>
  <c r="AE285" i="1"/>
  <c r="AG285" i="1"/>
  <c r="AI285" i="1"/>
  <c r="AJ285" i="1"/>
  <c r="AM285" i="1"/>
  <c r="AN285" i="1"/>
  <c r="AO285" i="1"/>
  <c r="AR285" i="1"/>
  <c r="BB285" i="1"/>
  <c r="BC285" i="1"/>
  <c r="BD285" i="1"/>
  <c r="BE285" i="1"/>
  <c r="BF285" i="1"/>
  <c r="BG285" i="1"/>
  <c r="BN285" i="1"/>
  <c r="BR285" i="1"/>
  <c r="CB285" i="1"/>
  <c r="CF285" i="1"/>
  <c r="CG285" i="1"/>
  <c r="CP285" i="1"/>
  <c r="CQ285" i="1"/>
  <c r="DP285" i="1"/>
  <c r="Q286" i="1"/>
  <c r="AD286" i="1"/>
  <c r="AE286" i="1"/>
  <c r="AG286" i="1"/>
  <c r="AI286" i="1"/>
  <c r="AJ286" i="1"/>
  <c r="AM286" i="1"/>
  <c r="AO286" i="1" s="1"/>
  <c r="AN286" i="1"/>
  <c r="AR286" i="1"/>
  <c r="BB286" i="1"/>
  <c r="BC286" i="1"/>
  <c r="BD286" i="1"/>
  <c r="BE286" i="1"/>
  <c r="BF286" i="1"/>
  <c r="BG286" i="1"/>
  <c r="BN286" i="1"/>
  <c r="BR286" i="1"/>
  <c r="CB286" i="1"/>
  <c r="CF286" i="1"/>
  <c r="CG286" i="1"/>
  <c r="CP286" i="1"/>
  <c r="CQ286" i="1"/>
  <c r="DP286" i="1"/>
  <c r="Q287" i="1"/>
  <c r="AD287" i="1"/>
  <c r="AE287" i="1"/>
  <c r="AG287" i="1"/>
  <c r="AI287" i="1"/>
  <c r="AJ287" i="1"/>
  <c r="AM287" i="1"/>
  <c r="AN287" i="1"/>
  <c r="AO287" i="1"/>
  <c r="AR287" i="1"/>
  <c r="BB287" i="1"/>
  <c r="BC287" i="1"/>
  <c r="BD287" i="1"/>
  <c r="BE287" i="1"/>
  <c r="BF287" i="1"/>
  <c r="BG287" i="1"/>
  <c r="BN287" i="1"/>
  <c r="BR287" i="1"/>
  <c r="CB287" i="1"/>
  <c r="CF287" i="1"/>
  <c r="CG287" i="1"/>
  <c r="CP287" i="1"/>
  <c r="CQ287" i="1"/>
  <c r="DP287" i="1"/>
  <c r="Q288" i="1"/>
  <c r="AD288" i="1"/>
  <c r="AE288" i="1"/>
  <c r="AG288" i="1"/>
  <c r="AI288" i="1"/>
  <c r="AJ288" i="1"/>
  <c r="AM288" i="1"/>
  <c r="AO288" i="1" s="1"/>
  <c r="AN288" i="1"/>
  <c r="AR288" i="1"/>
  <c r="BB288" i="1"/>
  <c r="BC288" i="1"/>
  <c r="BD288" i="1"/>
  <c r="BE288" i="1"/>
  <c r="BF288" i="1"/>
  <c r="BG288" i="1"/>
  <c r="BN288" i="1"/>
  <c r="BR288" i="1"/>
  <c r="CB288" i="1"/>
  <c r="CF288" i="1"/>
  <c r="CG288" i="1"/>
  <c r="CP288" i="1"/>
  <c r="CQ288" i="1"/>
  <c r="DP288" i="1"/>
  <c r="Q289" i="1"/>
  <c r="AD289" i="1"/>
  <c r="AE289" i="1"/>
  <c r="AG289" i="1"/>
  <c r="AI289" i="1"/>
  <c r="AJ289" i="1"/>
  <c r="AM289" i="1"/>
  <c r="AN289" i="1"/>
  <c r="AO289" i="1"/>
  <c r="AR289" i="1"/>
  <c r="BB289" i="1"/>
  <c r="BC289" i="1"/>
  <c r="BD289" i="1"/>
  <c r="BE289" i="1"/>
  <c r="BF289" i="1"/>
  <c r="BG289" i="1"/>
  <c r="BN289" i="1"/>
  <c r="BR289" i="1"/>
  <c r="CB289" i="1"/>
  <c r="CF289" i="1"/>
  <c r="CG289" i="1"/>
  <c r="CP289" i="1"/>
  <c r="CQ289" i="1"/>
  <c r="DP289" i="1"/>
  <c r="Q290" i="1"/>
  <c r="AD290" i="1"/>
  <c r="AE290" i="1"/>
  <c r="AG290" i="1"/>
  <c r="AI290" i="1"/>
  <c r="AJ290" i="1"/>
  <c r="AM290" i="1"/>
  <c r="AO290" i="1" s="1"/>
  <c r="AN290" i="1"/>
  <c r="AR290" i="1"/>
  <c r="BB290" i="1"/>
  <c r="BC290" i="1"/>
  <c r="BD290" i="1"/>
  <c r="BE290" i="1"/>
  <c r="BF290" i="1"/>
  <c r="BG290" i="1"/>
  <c r="BN290" i="1"/>
  <c r="BR290" i="1"/>
  <c r="CB290" i="1"/>
  <c r="CF290" i="1"/>
  <c r="CG290" i="1"/>
  <c r="CP290" i="1"/>
  <c r="CQ290" i="1"/>
  <c r="DP290" i="1"/>
  <c r="Q291" i="1"/>
  <c r="AD291" i="1"/>
  <c r="AE291" i="1"/>
  <c r="AG291" i="1"/>
  <c r="AI291" i="1"/>
  <c r="AJ291" i="1"/>
  <c r="AM291" i="1"/>
  <c r="AN291" i="1"/>
  <c r="AO291" i="1"/>
  <c r="AR291" i="1"/>
  <c r="BB291" i="1"/>
  <c r="BC291" i="1"/>
  <c r="BD291" i="1"/>
  <c r="BE291" i="1"/>
  <c r="BF291" i="1"/>
  <c r="BG291" i="1"/>
  <c r="BN291" i="1"/>
  <c r="BR291" i="1"/>
  <c r="CB291" i="1"/>
  <c r="CF291" i="1"/>
  <c r="CG291" i="1"/>
  <c r="CP291" i="1"/>
  <c r="CQ291" i="1"/>
  <c r="DP291" i="1"/>
  <c r="Q292" i="1"/>
  <c r="AD292" i="1"/>
  <c r="AE292" i="1"/>
  <c r="AG292" i="1"/>
  <c r="AI292" i="1"/>
  <c r="AJ292" i="1"/>
  <c r="AM292" i="1"/>
  <c r="AO292" i="1" s="1"/>
  <c r="AN292" i="1"/>
  <c r="AR292" i="1"/>
  <c r="BB292" i="1"/>
  <c r="BC292" i="1"/>
  <c r="BD292" i="1"/>
  <c r="BE292" i="1"/>
  <c r="BF292" i="1"/>
  <c r="BG292" i="1"/>
  <c r="BN292" i="1"/>
  <c r="BR292" i="1"/>
  <c r="CB292" i="1"/>
  <c r="CF292" i="1"/>
  <c r="CG292" i="1"/>
  <c r="CP292" i="1"/>
  <c r="CQ292" i="1"/>
  <c r="DP292" i="1"/>
  <c r="Q293" i="1"/>
  <c r="AD293" i="1"/>
  <c r="AE293" i="1"/>
  <c r="AG293" i="1"/>
  <c r="AI293" i="1"/>
  <c r="AJ293" i="1"/>
  <c r="AM293" i="1"/>
  <c r="AN293" i="1"/>
  <c r="AO293" i="1"/>
  <c r="AR293" i="1"/>
  <c r="BB293" i="1"/>
  <c r="BC293" i="1"/>
  <c r="BD293" i="1"/>
  <c r="BE293" i="1"/>
  <c r="BF293" i="1"/>
  <c r="BG293" i="1"/>
  <c r="BN293" i="1"/>
  <c r="BR293" i="1"/>
  <c r="CB293" i="1"/>
  <c r="CF293" i="1"/>
  <c r="CG293" i="1"/>
  <c r="CP293" i="1"/>
  <c r="CQ293" i="1"/>
  <c r="DP293" i="1"/>
  <c r="Q294" i="1"/>
  <c r="AD294" i="1"/>
  <c r="AE294" i="1"/>
  <c r="AG294" i="1"/>
  <c r="AI294" i="1"/>
  <c r="AJ294" i="1"/>
  <c r="AM294" i="1"/>
  <c r="AO294" i="1" s="1"/>
  <c r="AN294" i="1"/>
  <c r="AR294" i="1"/>
  <c r="BB294" i="1"/>
  <c r="BC294" i="1"/>
  <c r="BD294" i="1"/>
  <c r="BE294" i="1"/>
  <c r="BF294" i="1"/>
  <c r="BG294" i="1"/>
  <c r="BN294" i="1"/>
  <c r="BR294" i="1"/>
  <c r="CB294" i="1"/>
  <c r="CF294" i="1"/>
  <c r="CG294" i="1"/>
  <c r="CP294" i="1"/>
  <c r="CQ294" i="1"/>
  <c r="DP294" i="1"/>
  <c r="Q295" i="1"/>
  <c r="AD295" i="1"/>
  <c r="AE295" i="1"/>
  <c r="AG295" i="1"/>
  <c r="AI295" i="1"/>
  <c r="AJ295" i="1"/>
  <c r="AM295" i="1"/>
  <c r="AN295" i="1"/>
  <c r="AO295" i="1"/>
  <c r="AR295" i="1"/>
  <c r="BB295" i="1"/>
  <c r="BC295" i="1"/>
  <c r="BD295" i="1"/>
  <c r="BE295" i="1"/>
  <c r="BF295" i="1"/>
  <c r="BG295" i="1"/>
  <c r="BN295" i="1"/>
  <c r="BR295" i="1"/>
  <c r="CB295" i="1"/>
  <c r="CF295" i="1"/>
  <c r="CG295" i="1"/>
  <c r="CP295" i="1"/>
  <c r="CQ295" i="1"/>
  <c r="DP295" i="1"/>
  <c r="Q296" i="1"/>
  <c r="AD296" i="1"/>
  <c r="AE296" i="1"/>
  <c r="AG296" i="1"/>
  <c r="AI296" i="1"/>
  <c r="AJ296" i="1"/>
  <c r="AM296" i="1"/>
  <c r="AO296" i="1" s="1"/>
  <c r="AN296" i="1"/>
  <c r="AR296" i="1"/>
  <c r="BB296" i="1"/>
  <c r="BC296" i="1"/>
  <c r="BD296" i="1"/>
  <c r="BE296" i="1"/>
  <c r="BF296" i="1"/>
  <c r="BG296" i="1"/>
  <c r="BN296" i="1"/>
  <c r="BR296" i="1"/>
  <c r="CB296" i="1"/>
  <c r="CF296" i="1"/>
  <c r="CG296" i="1"/>
  <c r="CP296" i="1"/>
  <c r="CQ296" i="1"/>
  <c r="DP296" i="1"/>
  <c r="Q297" i="1"/>
  <c r="AD297" i="1"/>
  <c r="AE297" i="1"/>
  <c r="AG297" i="1"/>
  <c r="AI297" i="1"/>
  <c r="AJ297" i="1"/>
  <c r="AM297" i="1"/>
  <c r="AN297" i="1"/>
  <c r="AO297" i="1"/>
  <c r="AR297" i="1"/>
  <c r="BB297" i="1"/>
  <c r="BC297" i="1"/>
  <c r="BD297" i="1"/>
  <c r="BE297" i="1"/>
  <c r="BF297" i="1"/>
  <c r="BG297" i="1"/>
  <c r="BN297" i="1"/>
  <c r="BR297" i="1"/>
  <c r="CB297" i="1"/>
  <c r="CF297" i="1"/>
  <c r="CG297" i="1"/>
  <c r="CP297" i="1"/>
  <c r="CQ297" i="1"/>
  <c r="DP297" i="1"/>
  <c r="Q298" i="1"/>
  <c r="AD298" i="1"/>
  <c r="AE298" i="1"/>
  <c r="AG298" i="1"/>
  <c r="AI298" i="1"/>
  <c r="AJ298" i="1"/>
  <c r="AM298" i="1"/>
  <c r="AO298" i="1" s="1"/>
  <c r="AN298" i="1"/>
  <c r="AR298" i="1"/>
  <c r="BB298" i="1"/>
  <c r="BC298" i="1"/>
  <c r="BD298" i="1"/>
  <c r="BE298" i="1"/>
  <c r="BF298" i="1"/>
  <c r="BG298" i="1"/>
  <c r="BN298" i="1"/>
  <c r="BR298" i="1"/>
  <c r="CB298" i="1"/>
  <c r="CF298" i="1"/>
  <c r="CG298" i="1"/>
  <c r="CP298" i="1"/>
  <c r="CQ298" i="1"/>
  <c r="DP298" i="1"/>
  <c r="Q299" i="1"/>
  <c r="AD299" i="1"/>
  <c r="AE299" i="1"/>
  <c r="AG299" i="1"/>
  <c r="AI299" i="1"/>
  <c r="AJ299" i="1"/>
  <c r="AM299" i="1"/>
  <c r="AN299" i="1"/>
  <c r="AO299" i="1"/>
  <c r="AR299" i="1"/>
  <c r="BB299" i="1"/>
  <c r="BC299" i="1"/>
  <c r="BD299" i="1"/>
  <c r="BE299" i="1"/>
  <c r="BF299" i="1"/>
  <c r="BG299" i="1"/>
  <c r="BN299" i="1"/>
  <c r="BR299" i="1"/>
  <c r="CB299" i="1"/>
  <c r="CF299" i="1"/>
  <c r="CG299" i="1"/>
  <c r="CP299" i="1"/>
  <c r="CQ299" i="1"/>
  <c r="DP299" i="1"/>
  <c r="Q300" i="1"/>
  <c r="AD300" i="1"/>
  <c r="AE300" i="1"/>
  <c r="AG300" i="1"/>
  <c r="AI300" i="1"/>
  <c r="AJ300" i="1"/>
  <c r="AM300" i="1"/>
  <c r="AO300" i="1" s="1"/>
  <c r="AN300" i="1"/>
  <c r="AR300" i="1"/>
  <c r="BB300" i="1"/>
  <c r="BC300" i="1"/>
  <c r="BD300" i="1"/>
  <c r="BE300" i="1"/>
  <c r="BF300" i="1"/>
  <c r="BG300" i="1"/>
  <c r="BN300" i="1"/>
  <c r="BR300" i="1"/>
  <c r="CB300" i="1"/>
  <c r="CF300" i="1"/>
  <c r="CG300" i="1"/>
  <c r="CP300" i="1"/>
  <c r="CQ300" i="1"/>
  <c r="DP300" i="1"/>
  <c r="Q301" i="1"/>
  <c r="AD301" i="1"/>
  <c r="AE301" i="1"/>
  <c r="AG301" i="1"/>
  <c r="AI301" i="1"/>
  <c r="AJ301" i="1"/>
  <c r="AM301" i="1"/>
  <c r="AN301" i="1"/>
  <c r="AO301" i="1"/>
  <c r="AR301" i="1"/>
  <c r="BB301" i="1"/>
  <c r="BC301" i="1"/>
  <c r="BD301" i="1"/>
  <c r="BE301" i="1"/>
  <c r="BF301" i="1"/>
  <c r="BG301" i="1"/>
  <c r="BN301" i="1"/>
  <c r="BR301" i="1"/>
  <c r="CB301" i="1"/>
  <c r="CF301" i="1"/>
  <c r="CG301" i="1"/>
  <c r="CP301" i="1"/>
  <c r="CQ301" i="1"/>
  <c r="DP301" i="1"/>
  <c r="Q302" i="1"/>
  <c r="AD302" i="1"/>
  <c r="AE302" i="1"/>
  <c r="AG302" i="1"/>
  <c r="AI302" i="1"/>
  <c r="AJ302" i="1"/>
  <c r="AM302" i="1"/>
  <c r="AO302" i="1" s="1"/>
  <c r="AN302" i="1"/>
  <c r="AR302" i="1"/>
  <c r="BB302" i="1"/>
  <c r="BC302" i="1"/>
  <c r="BD302" i="1"/>
  <c r="BE302" i="1"/>
  <c r="BF302" i="1"/>
  <c r="BG302" i="1"/>
  <c r="BN302" i="1"/>
  <c r="BR302" i="1"/>
  <c r="CB302" i="1"/>
  <c r="CF302" i="1"/>
  <c r="CG302" i="1"/>
  <c r="CP302" i="1"/>
  <c r="CQ302" i="1"/>
  <c r="DP302" i="1"/>
  <c r="Q303" i="1"/>
  <c r="AD303" i="1"/>
  <c r="AE303" i="1"/>
  <c r="AG303" i="1"/>
  <c r="AI303" i="1"/>
  <c r="AJ303" i="1"/>
  <c r="AM303" i="1"/>
  <c r="AN303" i="1"/>
  <c r="AO303" i="1"/>
  <c r="AR303" i="1"/>
  <c r="BB303" i="1"/>
  <c r="BC303" i="1"/>
  <c r="BD303" i="1"/>
  <c r="BE303" i="1"/>
  <c r="BF303" i="1"/>
  <c r="BG303" i="1"/>
  <c r="BN303" i="1"/>
  <c r="BR303" i="1"/>
  <c r="CB303" i="1"/>
  <c r="CF303" i="1"/>
  <c r="CG303" i="1"/>
  <c r="CP303" i="1"/>
  <c r="CQ303" i="1"/>
  <c r="DP303" i="1"/>
  <c r="Q304" i="1"/>
  <c r="AD304" i="1"/>
  <c r="AE304" i="1"/>
  <c r="AG304" i="1"/>
  <c r="AI304" i="1"/>
  <c r="AJ304" i="1"/>
  <c r="AM304" i="1"/>
  <c r="AO304" i="1" s="1"/>
  <c r="AN304" i="1"/>
  <c r="AR304" i="1"/>
  <c r="BB304" i="1"/>
  <c r="BC304" i="1"/>
  <c r="BD304" i="1"/>
  <c r="BE304" i="1"/>
  <c r="BF304" i="1"/>
  <c r="BG304" i="1"/>
  <c r="BN304" i="1"/>
  <c r="BR304" i="1"/>
  <c r="CB304" i="1"/>
  <c r="CF304" i="1"/>
  <c r="CG304" i="1"/>
  <c r="CP304" i="1"/>
  <c r="CQ304" i="1"/>
  <c r="DP304" i="1"/>
  <c r="Q305" i="1"/>
  <c r="AD305" i="1"/>
  <c r="AE305" i="1"/>
  <c r="AG305" i="1"/>
  <c r="AI305" i="1"/>
  <c r="AJ305" i="1"/>
  <c r="AM305" i="1"/>
  <c r="AN305" i="1"/>
  <c r="AO305" i="1"/>
  <c r="AR305" i="1"/>
  <c r="BB305" i="1"/>
  <c r="BC305" i="1"/>
  <c r="BD305" i="1"/>
  <c r="BE305" i="1"/>
  <c r="BF305" i="1"/>
  <c r="BG305" i="1"/>
  <c r="BN305" i="1"/>
  <c r="BR305" i="1"/>
  <c r="CB305" i="1"/>
  <c r="CF305" i="1"/>
  <c r="CG305" i="1"/>
  <c r="CP305" i="1"/>
  <c r="CQ305" i="1"/>
  <c r="DP305" i="1"/>
  <c r="Q306" i="1"/>
  <c r="AD306" i="1"/>
  <c r="AE306" i="1"/>
  <c r="AG306" i="1"/>
  <c r="AI306" i="1"/>
  <c r="AJ306" i="1"/>
  <c r="AM306" i="1"/>
  <c r="AO306" i="1" s="1"/>
  <c r="AN306" i="1"/>
  <c r="AR306" i="1"/>
  <c r="BB306" i="1"/>
  <c r="BC306" i="1"/>
  <c r="BD306" i="1"/>
  <c r="BE306" i="1"/>
  <c r="BF306" i="1"/>
  <c r="BG306" i="1"/>
  <c r="BN306" i="1"/>
  <c r="BR306" i="1"/>
  <c r="CB306" i="1"/>
  <c r="CF306" i="1"/>
  <c r="CG306" i="1"/>
  <c r="CP306" i="1"/>
  <c r="CQ306" i="1"/>
  <c r="DP306" i="1"/>
  <c r="Q307" i="1"/>
  <c r="AD307" i="1"/>
  <c r="AE307" i="1"/>
  <c r="AG307" i="1"/>
  <c r="AI307" i="1"/>
  <c r="AJ307" i="1"/>
  <c r="AM307" i="1"/>
  <c r="AN307" i="1"/>
  <c r="AO307" i="1"/>
  <c r="AR307" i="1"/>
  <c r="BB307" i="1"/>
  <c r="BC307" i="1"/>
  <c r="BD307" i="1"/>
  <c r="BE307" i="1"/>
  <c r="BF307" i="1"/>
  <c r="BG307" i="1"/>
  <c r="BN307" i="1"/>
  <c r="BR307" i="1"/>
  <c r="CB307" i="1"/>
  <c r="CF307" i="1"/>
  <c r="CG307" i="1"/>
  <c r="CP307" i="1"/>
  <c r="CQ307" i="1"/>
  <c r="DP307" i="1"/>
  <c r="Q308" i="1"/>
  <c r="AD308" i="1"/>
  <c r="AE308" i="1"/>
  <c r="AG308" i="1"/>
  <c r="AI308" i="1"/>
  <c r="AJ308" i="1"/>
  <c r="AM308" i="1"/>
  <c r="AO308" i="1" s="1"/>
  <c r="AN308" i="1"/>
  <c r="AR308" i="1"/>
  <c r="BB308" i="1"/>
  <c r="BC308" i="1"/>
  <c r="BD308" i="1"/>
  <c r="BE308" i="1"/>
  <c r="BF308" i="1"/>
  <c r="BG308" i="1"/>
  <c r="BN308" i="1"/>
  <c r="BR308" i="1"/>
  <c r="CB308" i="1"/>
  <c r="CF308" i="1"/>
  <c r="CG308" i="1"/>
  <c r="CP308" i="1"/>
  <c r="CQ308" i="1"/>
  <c r="DP308" i="1"/>
  <c r="Q309" i="1"/>
  <c r="AD309" i="1"/>
  <c r="AE309" i="1"/>
  <c r="AG309" i="1"/>
  <c r="AI309" i="1"/>
  <c r="AJ309" i="1"/>
  <c r="AM309" i="1"/>
  <c r="AN309" i="1"/>
  <c r="AO309" i="1"/>
  <c r="AR309" i="1"/>
  <c r="BB309" i="1"/>
  <c r="BC309" i="1"/>
  <c r="BD309" i="1"/>
  <c r="BE309" i="1"/>
  <c r="BF309" i="1"/>
  <c r="BG309" i="1"/>
  <c r="BN309" i="1"/>
  <c r="BR309" i="1"/>
  <c r="CB309" i="1"/>
  <c r="CF309" i="1"/>
  <c r="CG309" i="1"/>
  <c r="CP309" i="1"/>
  <c r="CQ309" i="1"/>
  <c r="DP309" i="1"/>
  <c r="Q310" i="1"/>
  <c r="AD310" i="1"/>
  <c r="AE310" i="1"/>
  <c r="AG310" i="1"/>
  <c r="AI310" i="1"/>
  <c r="AJ310" i="1"/>
  <c r="AM310" i="1"/>
  <c r="AO310" i="1" s="1"/>
  <c r="AN310" i="1"/>
  <c r="AR310" i="1"/>
  <c r="BB310" i="1"/>
  <c r="BC310" i="1"/>
  <c r="BD310" i="1"/>
  <c r="BE310" i="1"/>
  <c r="BF310" i="1"/>
  <c r="BG310" i="1"/>
  <c r="BN310" i="1"/>
  <c r="BR310" i="1"/>
  <c r="CB310" i="1"/>
  <c r="CF310" i="1"/>
  <c r="CG310" i="1"/>
  <c r="CP310" i="1"/>
  <c r="CQ310" i="1"/>
  <c r="DP310" i="1"/>
  <c r="Q311" i="1"/>
  <c r="AD311" i="1"/>
  <c r="AE311" i="1"/>
  <c r="AG311" i="1"/>
  <c r="AI311" i="1"/>
  <c r="AJ311" i="1"/>
  <c r="AM311" i="1"/>
  <c r="AN311" i="1"/>
  <c r="AO311" i="1"/>
  <c r="AR311" i="1"/>
  <c r="BB311" i="1"/>
  <c r="BC311" i="1"/>
  <c r="BD311" i="1"/>
  <c r="BE311" i="1"/>
  <c r="BF311" i="1"/>
  <c r="BG311" i="1"/>
  <c r="BN311" i="1"/>
  <c r="BR311" i="1"/>
  <c r="CB311" i="1"/>
  <c r="CF311" i="1"/>
  <c r="CG311" i="1"/>
  <c r="CP311" i="1"/>
  <c r="CQ311" i="1"/>
  <c r="DP311" i="1"/>
  <c r="Q312" i="1"/>
  <c r="AD312" i="1"/>
  <c r="AE312" i="1"/>
  <c r="AG312" i="1"/>
  <c r="AI312" i="1"/>
  <c r="AJ312" i="1"/>
  <c r="AM312" i="1"/>
  <c r="AO312" i="1" s="1"/>
  <c r="AN312" i="1"/>
  <c r="AR312" i="1"/>
  <c r="BB312" i="1"/>
  <c r="BC312" i="1"/>
  <c r="BD312" i="1"/>
  <c r="BE312" i="1"/>
  <c r="BF312" i="1"/>
  <c r="BG312" i="1"/>
  <c r="BN312" i="1"/>
  <c r="BR312" i="1"/>
  <c r="CB312" i="1"/>
  <c r="CF312" i="1"/>
  <c r="CG312" i="1"/>
  <c r="CP312" i="1"/>
  <c r="CQ312" i="1"/>
  <c r="DP312" i="1"/>
  <c r="Q313" i="1"/>
  <c r="AD313" i="1"/>
  <c r="AE313" i="1"/>
  <c r="AG313" i="1"/>
  <c r="AI313" i="1"/>
  <c r="AJ313" i="1"/>
  <c r="AM313" i="1"/>
  <c r="AN313" i="1"/>
  <c r="AO313" i="1"/>
  <c r="AR313" i="1"/>
  <c r="BB313" i="1"/>
  <c r="BC313" i="1"/>
  <c r="BD313" i="1"/>
  <c r="BE313" i="1"/>
  <c r="BF313" i="1"/>
  <c r="BG313" i="1"/>
  <c r="BN313" i="1"/>
  <c r="BR313" i="1"/>
  <c r="CB313" i="1"/>
  <c r="CF313" i="1"/>
  <c r="CG313" i="1"/>
  <c r="CP313" i="1"/>
  <c r="CQ313" i="1"/>
  <c r="DP313" i="1"/>
  <c r="Q314" i="1"/>
  <c r="AD314" i="1"/>
  <c r="AE314" i="1"/>
  <c r="AG314" i="1"/>
  <c r="AI314" i="1"/>
  <c r="AJ314" i="1"/>
  <c r="AM314" i="1"/>
  <c r="AO314" i="1" s="1"/>
  <c r="AN314" i="1"/>
  <c r="AR314" i="1"/>
  <c r="BB314" i="1"/>
  <c r="BC314" i="1"/>
  <c r="BD314" i="1"/>
  <c r="BE314" i="1"/>
  <c r="BF314" i="1"/>
  <c r="BG314" i="1"/>
  <c r="BN314" i="1"/>
  <c r="BR314" i="1"/>
  <c r="CB314" i="1"/>
  <c r="CF314" i="1"/>
  <c r="CG314" i="1"/>
  <c r="CP314" i="1"/>
  <c r="CQ314" i="1"/>
  <c r="DP314" i="1"/>
  <c r="Q315" i="1"/>
  <c r="AD315" i="1"/>
  <c r="AE315" i="1"/>
  <c r="AG315" i="1"/>
  <c r="AI315" i="1"/>
  <c r="AJ315" i="1"/>
  <c r="AM315" i="1"/>
  <c r="AN315" i="1"/>
  <c r="AO315" i="1"/>
  <c r="AR315" i="1"/>
  <c r="BB315" i="1"/>
  <c r="BC315" i="1"/>
  <c r="BD315" i="1"/>
  <c r="BE315" i="1"/>
  <c r="BF315" i="1"/>
  <c r="BG315" i="1"/>
  <c r="BN315" i="1"/>
  <c r="BR315" i="1"/>
  <c r="CB315" i="1"/>
  <c r="CF315" i="1"/>
  <c r="CG315" i="1"/>
  <c r="CP315" i="1"/>
  <c r="CQ315" i="1"/>
  <c r="DP315" i="1"/>
  <c r="Q316" i="1"/>
  <c r="AD316" i="1"/>
  <c r="AE316" i="1"/>
  <c r="AG316" i="1"/>
  <c r="AI316" i="1"/>
  <c r="AJ316" i="1"/>
  <c r="AM316" i="1"/>
  <c r="AO316" i="1" s="1"/>
  <c r="AN316" i="1"/>
  <c r="AR316" i="1"/>
  <c r="BB316" i="1"/>
  <c r="BC316" i="1"/>
  <c r="BD316" i="1"/>
  <c r="BE316" i="1"/>
  <c r="BF316" i="1"/>
  <c r="BG316" i="1"/>
  <c r="BN316" i="1"/>
  <c r="BR316" i="1"/>
  <c r="CB316" i="1"/>
  <c r="CF316" i="1"/>
  <c r="CG316" i="1"/>
  <c r="CP316" i="1"/>
  <c r="CQ316" i="1"/>
  <c r="DP316" i="1"/>
  <c r="Q317" i="1"/>
  <c r="AD317" i="1"/>
  <c r="AE317" i="1"/>
  <c r="AG317" i="1"/>
  <c r="AI317" i="1"/>
  <c r="AJ317" i="1"/>
  <c r="AM317" i="1"/>
  <c r="AN317" i="1"/>
  <c r="AO317" i="1"/>
  <c r="AR317" i="1"/>
  <c r="BB317" i="1"/>
  <c r="BC317" i="1"/>
  <c r="BD317" i="1"/>
  <c r="BE317" i="1"/>
  <c r="BF317" i="1"/>
  <c r="BG317" i="1"/>
  <c r="BN317" i="1"/>
  <c r="BR317" i="1"/>
  <c r="CB317" i="1"/>
  <c r="CF317" i="1"/>
  <c r="CG317" i="1"/>
  <c r="CP317" i="1"/>
  <c r="CQ317" i="1"/>
  <c r="DP317" i="1"/>
  <c r="Q318" i="1"/>
  <c r="AD318" i="1"/>
  <c r="AE318" i="1"/>
  <c r="AG318" i="1"/>
  <c r="AI318" i="1"/>
  <c r="AJ318" i="1"/>
  <c r="AM318" i="1"/>
  <c r="AO318" i="1" s="1"/>
  <c r="AN318" i="1"/>
  <c r="AR318" i="1"/>
  <c r="BB318" i="1"/>
  <c r="BC318" i="1"/>
  <c r="BD318" i="1"/>
  <c r="BE318" i="1"/>
  <c r="BF318" i="1"/>
  <c r="BG318" i="1"/>
  <c r="BN318" i="1"/>
  <c r="BR318" i="1"/>
  <c r="CB318" i="1"/>
  <c r="CF318" i="1"/>
  <c r="CG318" i="1"/>
  <c r="CP318" i="1"/>
  <c r="CQ318" i="1"/>
  <c r="DP318" i="1"/>
  <c r="Q319" i="1"/>
  <c r="AD319" i="1"/>
  <c r="AE319" i="1"/>
  <c r="AG319" i="1"/>
  <c r="AI319" i="1"/>
  <c r="AJ319" i="1"/>
  <c r="AM319" i="1"/>
  <c r="AN319" i="1"/>
  <c r="AO319" i="1"/>
  <c r="AR319" i="1"/>
  <c r="BB319" i="1"/>
  <c r="BC319" i="1"/>
  <c r="BD319" i="1"/>
  <c r="BE319" i="1"/>
  <c r="BF319" i="1"/>
  <c r="BG319" i="1"/>
  <c r="BN319" i="1"/>
  <c r="BR319" i="1"/>
  <c r="CB319" i="1"/>
  <c r="CF319" i="1"/>
  <c r="CG319" i="1"/>
  <c r="CP319" i="1"/>
  <c r="CQ319" i="1"/>
  <c r="DP319" i="1"/>
  <c r="Q320" i="1"/>
  <c r="AD320" i="1"/>
  <c r="AE320" i="1"/>
  <c r="AG320" i="1"/>
  <c r="AI320" i="1"/>
  <c r="AJ320" i="1"/>
  <c r="AM320" i="1"/>
  <c r="AO320" i="1" s="1"/>
  <c r="AN320" i="1"/>
  <c r="AR320" i="1"/>
  <c r="BB320" i="1"/>
  <c r="BC320" i="1"/>
  <c r="BD320" i="1"/>
  <c r="BE320" i="1"/>
  <c r="BF320" i="1"/>
  <c r="BG320" i="1"/>
  <c r="BN320" i="1"/>
  <c r="BR320" i="1"/>
  <c r="CB320" i="1"/>
  <c r="CF320" i="1"/>
  <c r="CG320" i="1"/>
  <c r="CP320" i="1"/>
  <c r="CQ320" i="1"/>
  <c r="DP320" i="1"/>
  <c r="Q321" i="1"/>
  <c r="AD321" i="1"/>
  <c r="AE321" i="1"/>
  <c r="AG321" i="1"/>
  <c r="AI321" i="1"/>
  <c r="AJ321" i="1"/>
  <c r="AM321" i="1"/>
  <c r="AN321" i="1"/>
  <c r="AO321" i="1"/>
  <c r="AR321" i="1"/>
  <c r="BB321" i="1"/>
  <c r="BC321" i="1"/>
  <c r="BD321" i="1"/>
  <c r="BE321" i="1"/>
  <c r="BF321" i="1"/>
  <c r="BG321" i="1"/>
  <c r="BN321" i="1"/>
  <c r="BR321" i="1"/>
  <c r="CB321" i="1"/>
  <c r="CF321" i="1"/>
  <c r="CG321" i="1"/>
  <c r="CP321" i="1"/>
  <c r="CQ321" i="1"/>
  <c r="DP321" i="1"/>
  <c r="Q322" i="1"/>
  <c r="AD322" i="1"/>
  <c r="AE322" i="1"/>
  <c r="AG322" i="1"/>
  <c r="AI322" i="1"/>
  <c r="AJ322" i="1"/>
  <c r="AM322" i="1"/>
  <c r="AO322" i="1" s="1"/>
  <c r="AN322" i="1"/>
  <c r="AR322" i="1"/>
  <c r="BB322" i="1"/>
  <c r="BC322" i="1"/>
  <c r="BD322" i="1"/>
  <c r="BE322" i="1"/>
  <c r="BF322" i="1"/>
  <c r="BG322" i="1"/>
  <c r="BN322" i="1"/>
  <c r="BR322" i="1"/>
  <c r="CB322" i="1"/>
  <c r="CF322" i="1"/>
  <c r="CG322" i="1"/>
  <c r="CP322" i="1"/>
  <c r="CQ322" i="1"/>
  <c r="DP322" i="1"/>
  <c r="Q323" i="1"/>
  <c r="AD323" i="1"/>
  <c r="AE323" i="1"/>
  <c r="AG323" i="1"/>
  <c r="AI323" i="1"/>
  <c r="AJ323" i="1"/>
  <c r="AM323" i="1"/>
  <c r="AN323" i="1"/>
  <c r="AO323" i="1"/>
  <c r="AR323" i="1"/>
  <c r="BB323" i="1"/>
  <c r="BC323" i="1"/>
  <c r="BD323" i="1"/>
  <c r="BE323" i="1"/>
  <c r="BF323" i="1"/>
  <c r="BG323" i="1"/>
  <c r="BN323" i="1"/>
  <c r="BR323" i="1"/>
  <c r="CB323" i="1"/>
  <c r="CF323" i="1"/>
  <c r="CG323" i="1"/>
  <c r="CP323" i="1"/>
  <c r="CQ323" i="1"/>
  <c r="DP323" i="1"/>
  <c r="Q324" i="1"/>
  <c r="AD324" i="1"/>
  <c r="AE324" i="1"/>
  <c r="AG324" i="1"/>
  <c r="AI324" i="1"/>
  <c r="AJ324" i="1"/>
  <c r="AM324" i="1"/>
  <c r="AO324" i="1" s="1"/>
  <c r="AN324" i="1"/>
  <c r="AR324" i="1"/>
  <c r="BB324" i="1"/>
  <c r="BC324" i="1"/>
  <c r="BD324" i="1"/>
  <c r="BE324" i="1"/>
  <c r="BF324" i="1"/>
  <c r="BG324" i="1"/>
  <c r="BN324" i="1"/>
  <c r="BR324" i="1"/>
  <c r="CB324" i="1"/>
  <c r="CF324" i="1"/>
  <c r="CG324" i="1"/>
  <c r="CP324" i="1"/>
  <c r="CQ324" i="1"/>
  <c r="DP324" i="1"/>
  <c r="Q325" i="1"/>
  <c r="AD325" i="1"/>
  <c r="AE325" i="1"/>
  <c r="AG325" i="1"/>
  <c r="AI325" i="1"/>
  <c r="AJ325" i="1"/>
  <c r="AM325" i="1"/>
  <c r="AN325" i="1"/>
  <c r="AO325" i="1"/>
  <c r="AR325" i="1"/>
  <c r="BB325" i="1"/>
  <c r="BC325" i="1"/>
  <c r="BD325" i="1"/>
  <c r="BE325" i="1"/>
  <c r="BF325" i="1"/>
  <c r="BG325" i="1"/>
  <c r="BN325" i="1"/>
  <c r="BR325" i="1"/>
  <c r="CB325" i="1"/>
  <c r="CF325" i="1"/>
  <c r="CG325" i="1"/>
  <c r="CP325" i="1"/>
  <c r="CQ325" i="1"/>
  <c r="DP325" i="1"/>
  <c r="Q326" i="1"/>
  <c r="AD326" i="1"/>
  <c r="AE326" i="1"/>
  <c r="AG326" i="1"/>
  <c r="AI326" i="1"/>
  <c r="AJ326" i="1"/>
  <c r="AM326" i="1"/>
  <c r="AO326" i="1" s="1"/>
  <c r="AN326" i="1"/>
  <c r="AR326" i="1"/>
  <c r="BB326" i="1"/>
  <c r="BC326" i="1"/>
  <c r="BD326" i="1"/>
  <c r="BE326" i="1"/>
  <c r="BF326" i="1"/>
  <c r="BG326" i="1"/>
  <c r="BN326" i="1"/>
  <c r="BR326" i="1"/>
  <c r="CB326" i="1"/>
  <c r="CF326" i="1"/>
  <c r="CG326" i="1"/>
  <c r="CP326" i="1"/>
  <c r="CQ326" i="1"/>
  <c r="DP326" i="1"/>
  <c r="Q327" i="1"/>
  <c r="AD327" i="1"/>
  <c r="AE327" i="1"/>
  <c r="AG327" i="1"/>
  <c r="AI327" i="1"/>
  <c r="AJ327" i="1"/>
  <c r="AM327" i="1"/>
  <c r="AN327" i="1"/>
  <c r="AO327" i="1"/>
  <c r="AR327" i="1"/>
  <c r="BB327" i="1"/>
  <c r="BC327" i="1"/>
  <c r="BD327" i="1"/>
  <c r="BE327" i="1"/>
  <c r="BF327" i="1"/>
  <c r="BG327" i="1"/>
  <c r="BN327" i="1"/>
  <c r="BR327" i="1"/>
  <c r="CB327" i="1"/>
  <c r="CF327" i="1"/>
  <c r="CG327" i="1"/>
  <c r="CP327" i="1"/>
  <c r="CQ327" i="1"/>
  <c r="DP327" i="1"/>
  <c r="Q328" i="1"/>
  <c r="AD328" i="1"/>
  <c r="AE328" i="1"/>
  <c r="AG328" i="1"/>
  <c r="AI328" i="1"/>
  <c r="AJ328" i="1"/>
  <c r="AM328" i="1"/>
  <c r="AO328" i="1" s="1"/>
  <c r="AN328" i="1"/>
  <c r="AR328" i="1"/>
  <c r="BB328" i="1"/>
  <c r="BC328" i="1"/>
  <c r="BD328" i="1"/>
  <c r="BE328" i="1"/>
  <c r="BF328" i="1"/>
  <c r="BG328" i="1"/>
  <c r="BN328" i="1"/>
  <c r="BR328" i="1"/>
  <c r="CB328" i="1"/>
  <c r="CF328" i="1"/>
  <c r="CG328" i="1"/>
  <c r="CP328" i="1"/>
  <c r="CQ328" i="1"/>
  <c r="DP328" i="1"/>
  <c r="Q329" i="1"/>
  <c r="AD329" i="1"/>
  <c r="AE329" i="1"/>
  <c r="AG329" i="1"/>
  <c r="AI329" i="1"/>
  <c r="AJ329" i="1"/>
  <c r="AM329" i="1"/>
  <c r="AN329" i="1"/>
  <c r="AO329" i="1"/>
  <c r="AR329" i="1"/>
  <c r="BB329" i="1"/>
  <c r="BC329" i="1"/>
  <c r="BD329" i="1"/>
  <c r="BE329" i="1"/>
  <c r="BF329" i="1"/>
  <c r="BG329" i="1"/>
  <c r="BN329" i="1"/>
  <c r="BR329" i="1"/>
  <c r="CB329" i="1"/>
  <c r="CF329" i="1"/>
  <c r="CG329" i="1"/>
  <c r="CP329" i="1"/>
  <c r="CQ329" i="1"/>
  <c r="DP329" i="1"/>
  <c r="Q330" i="1"/>
  <c r="AD330" i="1"/>
  <c r="AE330" i="1"/>
  <c r="AG330" i="1"/>
  <c r="AI330" i="1"/>
  <c r="AJ330" i="1"/>
  <c r="AM330" i="1"/>
  <c r="AO330" i="1" s="1"/>
  <c r="AN330" i="1"/>
  <c r="AR330" i="1"/>
  <c r="BB330" i="1"/>
  <c r="BC330" i="1"/>
  <c r="BD330" i="1"/>
  <c r="BE330" i="1"/>
  <c r="BF330" i="1"/>
  <c r="BG330" i="1"/>
  <c r="BN330" i="1"/>
  <c r="BR330" i="1"/>
  <c r="CB330" i="1"/>
  <c r="CF330" i="1"/>
  <c r="CG330" i="1"/>
  <c r="CP330" i="1"/>
  <c r="CQ330" i="1"/>
  <c r="DP330" i="1"/>
  <c r="Q331" i="1"/>
  <c r="AD331" i="1"/>
  <c r="AE331" i="1"/>
  <c r="AG331" i="1"/>
  <c r="AI331" i="1"/>
  <c r="AJ331" i="1"/>
  <c r="AM331" i="1"/>
  <c r="AN331" i="1"/>
  <c r="AO331" i="1"/>
  <c r="AR331" i="1"/>
  <c r="BB331" i="1"/>
  <c r="BC331" i="1"/>
  <c r="BD331" i="1"/>
  <c r="BE331" i="1"/>
  <c r="BF331" i="1"/>
  <c r="BG331" i="1"/>
  <c r="BN331" i="1"/>
  <c r="BR331" i="1"/>
  <c r="CB331" i="1"/>
  <c r="CF331" i="1"/>
  <c r="CG331" i="1"/>
  <c r="CP331" i="1"/>
  <c r="CQ331" i="1"/>
  <c r="DP331" i="1"/>
  <c r="Q332" i="1"/>
  <c r="AD332" i="1"/>
  <c r="AE332" i="1"/>
  <c r="AG332" i="1"/>
  <c r="AI332" i="1"/>
  <c r="AJ332" i="1"/>
  <c r="AM332" i="1"/>
  <c r="AO332" i="1" s="1"/>
  <c r="AN332" i="1"/>
  <c r="AR332" i="1"/>
  <c r="BB332" i="1"/>
  <c r="BC332" i="1"/>
  <c r="BD332" i="1"/>
  <c r="BE332" i="1"/>
  <c r="BF332" i="1"/>
  <c r="BG332" i="1"/>
  <c r="BN332" i="1"/>
  <c r="BR332" i="1"/>
  <c r="CB332" i="1"/>
  <c r="CF332" i="1"/>
  <c r="CG332" i="1"/>
  <c r="CP332" i="1"/>
  <c r="CQ332" i="1"/>
  <c r="DP332" i="1"/>
  <c r="Q333" i="1"/>
  <c r="AD333" i="1"/>
  <c r="AE333" i="1"/>
  <c r="AG333" i="1"/>
  <c r="AI333" i="1"/>
  <c r="AJ333" i="1"/>
  <c r="AM333" i="1"/>
  <c r="AN333" i="1"/>
  <c r="AO333" i="1"/>
  <c r="AR333" i="1"/>
  <c r="BB333" i="1"/>
  <c r="BC333" i="1"/>
  <c r="BD333" i="1"/>
  <c r="BE333" i="1"/>
  <c r="BF333" i="1"/>
  <c r="BG333" i="1"/>
  <c r="BN333" i="1"/>
  <c r="BR333" i="1"/>
  <c r="CB333" i="1"/>
  <c r="CF333" i="1"/>
  <c r="CG333" i="1"/>
  <c r="CP333" i="1"/>
  <c r="CQ333" i="1"/>
  <c r="DP333" i="1"/>
  <c r="Q334" i="1"/>
  <c r="AD334" i="1"/>
  <c r="AE334" i="1"/>
  <c r="AG334" i="1"/>
  <c r="AI334" i="1"/>
  <c r="AJ334" i="1"/>
  <c r="AM334" i="1"/>
  <c r="AO334" i="1" s="1"/>
  <c r="AN334" i="1"/>
  <c r="AR334" i="1"/>
  <c r="BB334" i="1"/>
  <c r="BC334" i="1"/>
  <c r="BD334" i="1"/>
  <c r="BE334" i="1"/>
  <c r="BF334" i="1"/>
  <c r="BG334" i="1"/>
  <c r="BN334" i="1"/>
  <c r="BR334" i="1"/>
  <c r="CB334" i="1"/>
  <c r="CF334" i="1"/>
  <c r="CG334" i="1"/>
  <c r="CP334" i="1"/>
  <c r="CQ334" i="1"/>
  <c r="DP334" i="1"/>
  <c r="Q335" i="1"/>
  <c r="AD335" i="1"/>
  <c r="AE335" i="1"/>
  <c r="AG335" i="1"/>
  <c r="AI335" i="1"/>
  <c r="AJ335" i="1"/>
  <c r="AM335" i="1"/>
  <c r="AN335" i="1"/>
  <c r="AO335" i="1"/>
  <c r="AR335" i="1"/>
  <c r="BB335" i="1"/>
  <c r="BC335" i="1"/>
  <c r="BD335" i="1"/>
  <c r="BE335" i="1"/>
  <c r="BF335" i="1"/>
  <c r="BG335" i="1"/>
  <c r="BN335" i="1"/>
  <c r="BR335" i="1"/>
  <c r="CB335" i="1"/>
  <c r="CF335" i="1"/>
  <c r="CG335" i="1"/>
  <c r="CP335" i="1"/>
  <c r="CQ335" i="1"/>
  <c r="DP335" i="1"/>
  <c r="Q336" i="1"/>
  <c r="AD336" i="1"/>
  <c r="AE336" i="1"/>
  <c r="AG336" i="1"/>
  <c r="AI336" i="1"/>
  <c r="AJ336" i="1"/>
  <c r="AM336" i="1"/>
  <c r="AO336" i="1" s="1"/>
  <c r="AN336" i="1"/>
  <c r="AR336" i="1"/>
  <c r="BB336" i="1"/>
  <c r="BC336" i="1"/>
  <c r="BD336" i="1"/>
  <c r="BE336" i="1"/>
  <c r="BF336" i="1"/>
  <c r="BG336" i="1"/>
  <c r="BN336" i="1"/>
  <c r="BR336" i="1"/>
  <c r="CB336" i="1"/>
  <c r="CF336" i="1"/>
  <c r="CG336" i="1"/>
  <c r="CP336" i="1"/>
  <c r="CQ336" i="1"/>
  <c r="DP336" i="1"/>
  <c r="Q337" i="1"/>
  <c r="AD337" i="1"/>
  <c r="AE337" i="1"/>
  <c r="AG337" i="1"/>
  <c r="AI337" i="1"/>
  <c r="AJ337" i="1"/>
  <c r="AM337" i="1"/>
  <c r="AN337" i="1"/>
  <c r="AO337" i="1"/>
  <c r="AR337" i="1"/>
  <c r="BB337" i="1"/>
  <c r="BC337" i="1"/>
  <c r="BD337" i="1"/>
  <c r="BE337" i="1"/>
  <c r="BF337" i="1"/>
  <c r="BG337" i="1"/>
  <c r="BN337" i="1"/>
  <c r="BR337" i="1"/>
  <c r="CB337" i="1"/>
  <c r="CF337" i="1"/>
  <c r="CG337" i="1"/>
  <c r="CP337" i="1"/>
  <c r="CQ337" i="1"/>
  <c r="DP337" i="1"/>
  <c r="Q338" i="1"/>
  <c r="AD338" i="1"/>
  <c r="AE338" i="1"/>
  <c r="AG338" i="1"/>
  <c r="AI338" i="1"/>
  <c r="AJ338" i="1"/>
  <c r="AM338" i="1"/>
  <c r="AO338" i="1" s="1"/>
  <c r="AN338" i="1"/>
  <c r="AR338" i="1"/>
  <c r="BB338" i="1"/>
  <c r="BC338" i="1"/>
  <c r="BD338" i="1"/>
  <c r="BE338" i="1"/>
  <c r="BF338" i="1"/>
  <c r="BG338" i="1"/>
  <c r="BN338" i="1"/>
  <c r="BR338" i="1"/>
  <c r="CB338" i="1"/>
  <c r="CF338" i="1"/>
  <c r="CG338" i="1"/>
  <c r="CP338" i="1"/>
  <c r="CQ338" i="1"/>
  <c r="DP338" i="1"/>
  <c r="Q339" i="1"/>
  <c r="AD339" i="1"/>
  <c r="AE339" i="1"/>
  <c r="AG339" i="1"/>
  <c r="AI339" i="1"/>
  <c r="AJ339" i="1"/>
  <c r="AM339" i="1"/>
  <c r="AN339" i="1"/>
  <c r="AO339" i="1"/>
  <c r="AR339" i="1"/>
  <c r="BB339" i="1"/>
  <c r="BC339" i="1"/>
  <c r="BD339" i="1"/>
  <c r="BE339" i="1"/>
  <c r="BF339" i="1"/>
  <c r="BG339" i="1"/>
  <c r="BN339" i="1"/>
  <c r="BR339" i="1"/>
  <c r="CB339" i="1"/>
  <c r="CF339" i="1"/>
  <c r="CG339" i="1"/>
  <c r="CP339" i="1"/>
  <c r="CQ339" i="1"/>
  <c r="DP339" i="1"/>
  <c r="Q340" i="1"/>
  <c r="AD340" i="1"/>
  <c r="AE340" i="1"/>
  <c r="AG340" i="1"/>
  <c r="AI340" i="1"/>
  <c r="AJ340" i="1"/>
  <c r="AM340" i="1"/>
  <c r="AO340" i="1" s="1"/>
  <c r="AN340" i="1"/>
  <c r="AR340" i="1"/>
  <c r="BB340" i="1"/>
  <c r="BC340" i="1"/>
  <c r="BD340" i="1"/>
  <c r="BE340" i="1"/>
  <c r="BF340" i="1"/>
  <c r="BG340" i="1"/>
  <c r="BN340" i="1"/>
  <c r="BR340" i="1"/>
  <c r="CB340" i="1"/>
  <c r="CF340" i="1"/>
  <c r="CG340" i="1"/>
  <c r="CP340" i="1"/>
  <c r="CQ340" i="1"/>
  <c r="DP340" i="1"/>
  <c r="Q341" i="1"/>
  <c r="AD341" i="1"/>
  <c r="AE341" i="1"/>
  <c r="AG341" i="1"/>
  <c r="AI341" i="1"/>
  <c r="AJ341" i="1"/>
  <c r="AM341" i="1"/>
  <c r="AN341" i="1"/>
  <c r="AO341" i="1"/>
  <c r="AR341" i="1"/>
  <c r="BB341" i="1"/>
  <c r="BC341" i="1"/>
  <c r="BD341" i="1"/>
  <c r="BE341" i="1"/>
  <c r="BF341" i="1"/>
  <c r="BG341" i="1"/>
  <c r="BN341" i="1"/>
  <c r="BR341" i="1"/>
  <c r="CB341" i="1"/>
  <c r="CF341" i="1"/>
  <c r="CG341" i="1"/>
  <c r="CP341" i="1"/>
  <c r="CQ341" i="1"/>
  <c r="DP341" i="1"/>
  <c r="Q342" i="1"/>
  <c r="AD342" i="1"/>
  <c r="AE342" i="1"/>
  <c r="AG342" i="1"/>
  <c r="AI342" i="1"/>
  <c r="AJ342" i="1"/>
  <c r="AM342" i="1"/>
  <c r="AO342" i="1" s="1"/>
  <c r="AN342" i="1"/>
  <c r="AR342" i="1"/>
  <c r="BB342" i="1"/>
  <c r="BC342" i="1"/>
  <c r="BD342" i="1"/>
  <c r="BE342" i="1"/>
  <c r="BF342" i="1"/>
  <c r="BG342" i="1"/>
  <c r="BN342" i="1"/>
  <c r="BR342" i="1"/>
  <c r="CB342" i="1"/>
  <c r="CF342" i="1"/>
  <c r="CG342" i="1"/>
  <c r="CP342" i="1"/>
  <c r="CQ342" i="1"/>
  <c r="DP342" i="1"/>
  <c r="Q343" i="1"/>
  <c r="AD343" i="1"/>
  <c r="AE343" i="1"/>
  <c r="AG343" i="1"/>
  <c r="AI343" i="1"/>
  <c r="AJ343" i="1"/>
  <c r="AM343" i="1"/>
  <c r="AN343" i="1"/>
  <c r="AO343" i="1"/>
  <c r="AR343" i="1"/>
  <c r="BB343" i="1"/>
  <c r="BC343" i="1"/>
  <c r="BD343" i="1"/>
  <c r="BE343" i="1"/>
  <c r="BF343" i="1"/>
  <c r="BG343" i="1"/>
  <c r="BN343" i="1"/>
  <c r="BR343" i="1"/>
  <c r="CB343" i="1"/>
  <c r="CF343" i="1"/>
  <c r="CG343" i="1"/>
  <c r="CP343" i="1"/>
  <c r="CQ343" i="1"/>
  <c r="DP343" i="1"/>
  <c r="Q344" i="1"/>
  <c r="AD344" i="1"/>
  <c r="AE344" i="1"/>
  <c r="AG344" i="1"/>
  <c r="AI344" i="1"/>
  <c r="AJ344" i="1"/>
  <c r="AM344" i="1"/>
  <c r="AO344" i="1" s="1"/>
  <c r="AN344" i="1"/>
  <c r="AR344" i="1"/>
  <c r="BB344" i="1"/>
  <c r="BC344" i="1"/>
  <c r="BD344" i="1"/>
  <c r="BE344" i="1"/>
  <c r="BF344" i="1"/>
  <c r="BG344" i="1"/>
  <c r="BN344" i="1"/>
  <c r="BR344" i="1"/>
  <c r="CB344" i="1"/>
  <c r="CF344" i="1"/>
  <c r="CG344" i="1"/>
  <c r="CP344" i="1"/>
  <c r="CQ344" i="1"/>
  <c r="DP344" i="1"/>
  <c r="Q345" i="1"/>
  <c r="AD345" i="1"/>
  <c r="AE345" i="1"/>
  <c r="AG345" i="1"/>
  <c r="AI345" i="1"/>
  <c r="AJ345" i="1"/>
  <c r="AM345" i="1"/>
  <c r="AN345" i="1"/>
  <c r="AO345" i="1"/>
  <c r="AR345" i="1"/>
  <c r="BB345" i="1"/>
  <c r="BC345" i="1"/>
  <c r="BD345" i="1"/>
  <c r="BE345" i="1"/>
  <c r="BF345" i="1"/>
  <c r="BG345" i="1"/>
  <c r="BN345" i="1"/>
  <c r="BR345" i="1"/>
  <c r="CB345" i="1"/>
  <c r="CF345" i="1"/>
  <c r="CG345" i="1"/>
  <c r="CP345" i="1"/>
  <c r="CQ345" i="1"/>
  <c r="DP345" i="1"/>
  <c r="Q346" i="1"/>
  <c r="AD346" i="1"/>
  <c r="AE346" i="1"/>
  <c r="AG346" i="1"/>
  <c r="AI346" i="1"/>
  <c r="AJ346" i="1"/>
  <c r="AM346" i="1"/>
  <c r="AO346" i="1" s="1"/>
  <c r="AN346" i="1"/>
  <c r="AR346" i="1"/>
  <c r="BB346" i="1"/>
  <c r="BC346" i="1"/>
  <c r="BD346" i="1"/>
  <c r="BE346" i="1"/>
  <c r="BF346" i="1"/>
  <c r="BG346" i="1"/>
  <c r="BN346" i="1"/>
  <c r="BR346" i="1"/>
  <c r="CB346" i="1"/>
  <c r="CF346" i="1"/>
  <c r="CG346" i="1"/>
  <c r="CP346" i="1"/>
  <c r="CQ346" i="1"/>
  <c r="DP346" i="1"/>
  <c r="Q347" i="1"/>
  <c r="AD347" i="1"/>
  <c r="AE347" i="1"/>
  <c r="AG347" i="1"/>
  <c r="AI347" i="1"/>
  <c r="AJ347" i="1"/>
  <c r="AM347" i="1"/>
  <c r="AN347" i="1"/>
  <c r="AO347" i="1"/>
  <c r="AR347" i="1"/>
  <c r="BB347" i="1"/>
  <c r="BC347" i="1"/>
  <c r="BD347" i="1"/>
  <c r="BE347" i="1"/>
  <c r="BF347" i="1"/>
  <c r="BG347" i="1"/>
  <c r="BN347" i="1"/>
  <c r="BR347" i="1"/>
  <c r="CB347" i="1"/>
  <c r="CF347" i="1"/>
  <c r="CG347" i="1"/>
  <c r="CP347" i="1"/>
  <c r="CQ347" i="1"/>
  <c r="DP347" i="1"/>
  <c r="Q348" i="1"/>
  <c r="AD348" i="1"/>
  <c r="AE348" i="1"/>
  <c r="AG348" i="1"/>
  <c r="AI348" i="1"/>
  <c r="AJ348" i="1"/>
  <c r="AM348" i="1"/>
  <c r="AO348" i="1" s="1"/>
  <c r="AN348" i="1"/>
  <c r="AR348" i="1"/>
  <c r="BB348" i="1"/>
  <c r="BC348" i="1"/>
  <c r="BD348" i="1"/>
  <c r="BE348" i="1"/>
  <c r="BF348" i="1"/>
  <c r="BG348" i="1"/>
  <c r="BN348" i="1"/>
  <c r="BR348" i="1"/>
  <c r="CB348" i="1"/>
  <c r="CF348" i="1"/>
  <c r="CG348" i="1"/>
  <c r="CP348" i="1"/>
  <c r="CQ348" i="1"/>
  <c r="DP348" i="1"/>
  <c r="Q349" i="1"/>
  <c r="AD349" i="1"/>
  <c r="AE349" i="1"/>
  <c r="AG349" i="1"/>
  <c r="AI349" i="1"/>
  <c r="AJ349" i="1"/>
  <c r="AM349" i="1"/>
  <c r="AN349" i="1"/>
  <c r="AO349" i="1"/>
  <c r="AR349" i="1"/>
  <c r="BB349" i="1"/>
  <c r="BC349" i="1"/>
  <c r="BD349" i="1"/>
  <c r="BE349" i="1"/>
  <c r="BF349" i="1"/>
  <c r="BG349" i="1"/>
  <c r="BN349" i="1"/>
  <c r="BR349" i="1"/>
  <c r="CB349" i="1"/>
  <c r="CF349" i="1"/>
  <c r="CG349" i="1"/>
  <c r="CP349" i="1"/>
  <c r="CQ349" i="1"/>
  <c r="DP349" i="1"/>
  <c r="Q350" i="1"/>
  <c r="AD350" i="1"/>
  <c r="AE350" i="1"/>
  <c r="AG350" i="1"/>
  <c r="AI350" i="1"/>
  <c r="AJ350" i="1"/>
  <c r="AM350" i="1"/>
  <c r="AO350" i="1" s="1"/>
  <c r="AN350" i="1"/>
  <c r="AR350" i="1"/>
  <c r="BB350" i="1"/>
  <c r="BC350" i="1"/>
  <c r="BD350" i="1"/>
  <c r="BE350" i="1"/>
  <c r="BF350" i="1"/>
  <c r="BG350" i="1"/>
  <c r="BN350" i="1"/>
  <c r="BR350" i="1"/>
  <c r="CB350" i="1"/>
  <c r="CF350" i="1"/>
  <c r="CG350" i="1"/>
  <c r="CP350" i="1"/>
  <c r="CQ350" i="1"/>
  <c r="DP350" i="1"/>
  <c r="Q351" i="1"/>
  <c r="AD351" i="1"/>
  <c r="AE351" i="1"/>
  <c r="AG351" i="1"/>
  <c r="AI351" i="1"/>
  <c r="AJ351" i="1"/>
  <c r="AM351" i="1"/>
  <c r="AN351" i="1"/>
  <c r="AO351" i="1"/>
  <c r="AR351" i="1"/>
  <c r="BB351" i="1"/>
  <c r="BC351" i="1"/>
  <c r="BD351" i="1"/>
  <c r="BE351" i="1"/>
  <c r="BF351" i="1"/>
  <c r="BG351" i="1"/>
  <c r="BN351" i="1"/>
  <c r="BR351" i="1"/>
  <c r="CB351" i="1"/>
  <c r="CF351" i="1"/>
  <c r="CG351" i="1"/>
  <c r="CP351" i="1"/>
  <c r="CQ351" i="1"/>
  <c r="DP351" i="1"/>
  <c r="Q352" i="1"/>
  <c r="AD352" i="1"/>
  <c r="AE352" i="1"/>
  <c r="AG352" i="1"/>
  <c r="AI352" i="1"/>
  <c r="AJ352" i="1"/>
  <c r="AM352" i="1"/>
  <c r="AO352" i="1" s="1"/>
  <c r="AN352" i="1"/>
  <c r="AR352" i="1"/>
  <c r="BB352" i="1"/>
  <c r="BC352" i="1"/>
  <c r="BD352" i="1"/>
  <c r="BE352" i="1"/>
  <c r="BF352" i="1"/>
  <c r="BG352" i="1"/>
  <c r="BN352" i="1"/>
  <c r="BR352" i="1"/>
  <c r="CB352" i="1"/>
  <c r="CF352" i="1"/>
  <c r="CG352" i="1"/>
  <c r="CP352" i="1"/>
  <c r="CQ352" i="1"/>
  <c r="DP352" i="1"/>
  <c r="Q353" i="1"/>
  <c r="AD353" i="1"/>
  <c r="AE353" i="1"/>
  <c r="AG353" i="1"/>
  <c r="AI353" i="1"/>
  <c r="AJ353" i="1"/>
  <c r="AM353" i="1"/>
  <c r="AN353" i="1"/>
  <c r="AO353" i="1"/>
  <c r="AR353" i="1"/>
  <c r="BB353" i="1"/>
  <c r="BC353" i="1"/>
  <c r="BD353" i="1"/>
  <c r="BE353" i="1"/>
  <c r="BF353" i="1"/>
  <c r="BG353" i="1"/>
  <c r="BN353" i="1"/>
  <c r="BR353" i="1"/>
  <c r="CB353" i="1"/>
  <c r="CF353" i="1"/>
  <c r="CG353" i="1"/>
  <c r="CP353" i="1"/>
  <c r="CQ353" i="1"/>
  <c r="DP353" i="1"/>
  <c r="Q354" i="1"/>
  <c r="AD354" i="1"/>
  <c r="AE354" i="1"/>
  <c r="AG354" i="1"/>
  <c r="AI354" i="1"/>
  <c r="AJ354" i="1"/>
  <c r="AM354" i="1"/>
  <c r="AO354" i="1" s="1"/>
  <c r="AN354" i="1"/>
  <c r="AR354" i="1"/>
  <c r="BB354" i="1"/>
  <c r="BC354" i="1"/>
  <c r="BD354" i="1"/>
  <c r="BE354" i="1"/>
  <c r="BF354" i="1"/>
  <c r="BG354" i="1"/>
  <c r="BN354" i="1"/>
  <c r="BR354" i="1"/>
  <c r="CB354" i="1"/>
  <c r="CF354" i="1"/>
  <c r="CG354" i="1"/>
  <c r="CP354" i="1"/>
  <c r="CQ354" i="1"/>
  <c r="DP354" i="1"/>
  <c r="Q355" i="1"/>
  <c r="AD355" i="1"/>
  <c r="AE355" i="1"/>
  <c r="AG355" i="1"/>
  <c r="AI355" i="1"/>
  <c r="AJ355" i="1"/>
  <c r="AM355" i="1"/>
  <c r="AN355" i="1"/>
  <c r="AO355" i="1"/>
  <c r="AR355" i="1"/>
  <c r="BB355" i="1"/>
  <c r="BC355" i="1"/>
  <c r="BD355" i="1"/>
  <c r="BE355" i="1"/>
  <c r="BF355" i="1"/>
  <c r="BG355" i="1"/>
  <c r="BN355" i="1"/>
  <c r="BR355" i="1"/>
  <c r="CB355" i="1"/>
  <c r="CF355" i="1"/>
  <c r="CG355" i="1"/>
  <c r="CP355" i="1"/>
  <c r="CQ355" i="1"/>
  <c r="DP355" i="1"/>
  <c r="Q356" i="1"/>
  <c r="AD356" i="1"/>
  <c r="AE356" i="1"/>
  <c r="AG356" i="1"/>
  <c r="AI356" i="1"/>
  <c r="AJ356" i="1"/>
  <c r="AM356" i="1"/>
  <c r="AO356" i="1" s="1"/>
  <c r="AN356" i="1"/>
  <c r="AR356" i="1"/>
  <c r="BB356" i="1"/>
  <c r="BC356" i="1"/>
  <c r="BD356" i="1"/>
  <c r="BE356" i="1"/>
  <c r="BF356" i="1"/>
  <c r="BG356" i="1"/>
  <c r="BN356" i="1"/>
  <c r="BR356" i="1"/>
  <c r="CB356" i="1"/>
  <c r="CF356" i="1"/>
  <c r="CG356" i="1"/>
  <c r="CP356" i="1"/>
  <c r="CQ356" i="1"/>
  <c r="DP356" i="1"/>
  <c r="Q357" i="1"/>
  <c r="AD357" i="1"/>
  <c r="AE357" i="1"/>
  <c r="AG357" i="1"/>
  <c r="AI357" i="1"/>
  <c r="AJ357" i="1"/>
  <c r="AM357" i="1"/>
  <c r="AN357" i="1"/>
  <c r="AO357" i="1"/>
  <c r="AR357" i="1"/>
  <c r="BB357" i="1"/>
  <c r="BC357" i="1"/>
  <c r="BD357" i="1"/>
  <c r="BE357" i="1"/>
  <c r="BF357" i="1"/>
  <c r="BG357" i="1"/>
  <c r="BN357" i="1"/>
  <c r="BR357" i="1"/>
  <c r="CB357" i="1"/>
  <c r="CF357" i="1"/>
  <c r="CG357" i="1"/>
  <c r="CP357" i="1"/>
  <c r="CQ357" i="1"/>
  <c r="DP357" i="1"/>
  <c r="Q358" i="1"/>
  <c r="AD358" i="1"/>
  <c r="AE358" i="1"/>
  <c r="AG358" i="1"/>
  <c r="AI358" i="1"/>
  <c r="AJ358" i="1"/>
  <c r="AM358" i="1"/>
  <c r="AO358" i="1" s="1"/>
  <c r="AN358" i="1"/>
  <c r="AR358" i="1"/>
  <c r="BB358" i="1"/>
  <c r="BC358" i="1"/>
  <c r="BD358" i="1"/>
  <c r="BE358" i="1"/>
  <c r="BF358" i="1"/>
  <c r="BG358" i="1"/>
  <c r="BN358" i="1"/>
  <c r="BR358" i="1"/>
  <c r="CB358" i="1"/>
  <c r="CF358" i="1"/>
  <c r="CG358" i="1"/>
  <c r="CP358" i="1"/>
  <c r="CQ358" i="1"/>
  <c r="DP358" i="1"/>
  <c r="Q359" i="1"/>
  <c r="AD359" i="1"/>
  <c r="AE359" i="1"/>
  <c r="AG359" i="1"/>
  <c r="AI359" i="1"/>
  <c r="AJ359" i="1"/>
  <c r="AM359" i="1"/>
  <c r="AN359" i="1"/>
  <c r="AO359" i="1"/>
  <c r="AR359" i="1"/>
  <c r="BB359" i="1"/>
  <c r="BC359" i="1"/>
  <c r="BD359" i="1"/>
  <c r="BE359" i="1"/>
  <c r="BF359" i="1"/>
  <c r="BG359" i="1"/>
  <c r="BN359" i="1"/>
  <c r="BR359" i="1"/>
  <c r="CB359" i="1"/>
  <c r="CF359" i="1"/>
  <c r="CG359" i="1"/>
  <c r="CP359" i="1"/>
  <c r="CQ359" i="1"/>
  <c r="DP359" i="1"/>
  <c r="Q360" i="1"/>
  <c r="AD360" i="1"/>
  <c r="AE360" i="1"/>
  <c r="AG360" i="1"/>
  <c r="AI360" i="1"/>
  <c r="AJ360" i="1"/>
  <c r="AM360" i="1"/>
  <c r="AO360" i="1" s="1"/>
  <c r="AN360" i="1"/>
  <c r="AR360" i="1"/>
  <c r="BB360" i="1"/>
  <c r="BC360" i="1"/>
  <c r="BD360" i="1"/>
  <c r="BE360" i="1"/>
  <c r="BF360" i="1"/>
  <c r="BG360" i="1"/>
  <c r="BN360" i="1"/>
  <c r="BR360" i="1"/>
  <c r="CB360" i="1"/>
  <c r="CF360" i="1"/>
  <c r="CG360" i="1"/>
  <c r="CP360" i="1"/>
  <c r="CQ360" i="1"/>
  <c r="DP360" i="1"/>
  <c r="Q361" i="1"/>
  <c r="AD361" i="1"/>
  <c r="AE361" i="1"/>
  <c r="AG361" i="1"/>
  <c r="AI361" i="1"/>
  <c r="AJ361" i="1"/>
  <c r="AM361" i="1"/>
  <c r="AN361" i="1"/>
  <c r="AO361" i="1"/>
  <c r="AR361" i="1"/>
  <c r="BB361" i="1"/>
  <c r="BC361" i="1"/>
  <c r="BD361" i="1"/>
  <c r="BE361" i="1"/>
  <c r="BF361" i="1"/>
  <c r="BG361" i="1"/>
  <c r="BN361" i="1"/>
  <c r="BR361" i="1"/>
  <c r="CB361" i="1"/>
  <c r="CF361" i="1"/>
  <c r="CG361" i="1"/>
  <c r="CP361" i="1"/>
  <c r="CQ361" i="1"/>
  <c r="DP361" i="1"/>
  <c r="Q362" i="1"/>
  <c r="AD362" i="1"/>
  <c r="AE362" i="1"/>
  <c r="AG362" i="1"/>
  <c r="AI362" i="1"/>
  <c r="AJ362" i="1"/>
  <c r="AM362" i="1"/>
  <c r="AO362" i="1" s="1"/>
  <c r="AN362" i="1"/>
  <c r="AR362" i="1"/>
  <c r="BB362" i="1"/>
  <c r="BC362" i="1"/>
  <c r="BD362" i="1"/>
  <c r="BE362" i="1"/>
  <c r="BF362" i="1"/>
  <c r="BG362" i="1"/>
  <c r="BN362" i="1"/>
  <c r="BR362" i="1"/>
  <c r="CB362" i="1"/>
  <c r="CF362" i="1"/>
  <c r="CG362" i="1"/>
  <c r="CP362" i="1"/>
  <c r="CQ362" i="1"/>
  <c r="DP362" i="1"/>
  <c r="Q363" i="1"/>
  <c r="AD363" i="1"/>
  <c r="AE363" i="1"/>
  <c r="AG363" i="1"/>
  <c r="AI363" i="1"/>
  <c r="AJ363" i="1"/>
  <c r="AM363" i="1"/>
  <c r="AN363" i="1"/>
  <c r="AO363" i="1"/>
  <c r="AR363" i="1"/>
  <c r="BB363" i="1"/>
  <c r="BC363" i="1"/>
  <c r="BD363" i="1"/>
  <c r="BE363" i="1"/>
  <c r="BF363" i="1"/>
  <c r="BG363" i="1"/>
  <c r="BN363" i="1"/>
  <c r="BR363" i="1"/>
  <c r="CB363" i="1"/>
  <c r="CF363" i="1"/>
  <c r="CG363" i="1"/>
  <c r="CP363" i="1"/>
  <c r="CQ363" i="1"/>
  <c r="DP363" i="1"/>
  <c r="Q364" i="1"/>
  <c r="AD364" i="1"/>
  <c r="AE364" i="1"/>
  <c r="AG364" i="1"/>
  <c r="AI364" i="1"/>
  <c r="AJ364" i="1"/>
  <c r="AM364" i="1"/>
  <c r="AO364" i="1" s="1"/>
  <c r="AN364" i="1"/>
  <c r="AR364" i="1"/>
  <c r="BB364" i="1"/>
  <c r="BC364" i="1"/>
  <c r="BD364" i="1"/>
  <c r="BE364" i="1"/>
  <c r="BF364" i="1"/>
  <c r="BG364" i="1"/>
  <c r="BN364" i="1"/>
  <c r="BR364" i="1"/>
  <c r="CB364" i="1"/>
  <c r="CF364" i="1"/>
  <c r="CG364" i="1"/>
  <c r="CP364" i="1"/>
  <c r="CQ364" i="1"/>
  <c r="DP364" i="1"/>
  <c r="Q365" i="1"/>
  <c r="AD365" i="1"/>
  <c r="AE365" i="1"/>
  <c r="AG365" i="1"/>
  <c r="AI365" i="1"/>
  <c r="AJ365" i="1"/>
  <c r="AM365" i="1"/>
  <c r="AN365" i="1"/>
  <c r="AO365" i="1"/>
  <c r="AR365" i="1"/>
  <c r="BB365" i="1"/>
  <c r="BC365" i="1"/>
  <c r="BD365" i="1"/>
  <c r="BE365" i="1"/>
  <c r="BF365" i="1"/>
  <c r="BG365" i="1"/>
  <c r="BN365" i="1"/>
  <c r="BR365" i="1"/>
  <c r="CB365" i="1"/>
  <c r="CF365" i="1"/>
  <c r="CG365" i="1"/>
  <c r="CP365" i="1"/>
  <c r="CQ365" i="1"/>
  <c r="DP365" i="1"/>
  <c r="Q366" i="1"/>
  <c r="AD366" i="1"/>
  <c r="AE366" i="1"/>
  <c r="AG366" i="1"/>
  <c r="AI366" i="1"/>
  <c r="AJ366" i="1"/>
  <c r="AM366" i="1"/>
  <c r="AO366" i="1" s="1"/>
  <c r="AN366" i="1"/>
  <c r="AR366" i="1"/>
  <c r="BB366" i="1"/>
  <c r="BC366" i="1"/>
  <c r="BD366" i="1"/>
  <c r="BE366" i="1"/>
  <c r="BF366" i="1"/>
  <c r="BG366" i="1"/>
  <c r="BN366" i="1"/>
  <c r="BR366" i="1"/>
  <c r="CB366" i="1"/>
  <c r="CF366" i="1"/>
  <c r="CG366" i="1"/>
  <c r="CP366" i="1"/>
  <c r="CQ366" i="1"/>
  <c r="DP366" i="1"/>
  <c r="Q367" i="1"/>
  <c r="AD367" i="1"/>
  <c r="AE367" i="1"/>
  <c r="AG367" i="1"/>
  <c r="AI367" i="1"/>
  <c r="AJ367" i="1"/>
  <c r="AM367" i="1"/>
  <c r="AN367" i="1"/>
  <c r="AO367" i="1"/>
  <c r="AR367" i="1"/>
  <c r="BB367" i="1"/>
  <c r="BC367" i="1"/>
  <c r="BD367" i="1"/>
  <c r="BE367" i="1"/>
  <c r="BF367" i="1"/>
  <c r="BG367" i="1"/>
  <c r="BN367" i="1"/>
  <c r="BR367" i="1"/>
  <c r="CB367" i="1"/>
  <c r="CF367" i="1"/>
  <c r="CG367" i="1"/>
  <c r="CP367" i="1"/>
  <c r="CQ367" i="1"/>
  <c r="DP367" i="1"/>
  <c r="Q368" i="1"/>
  <c r="AD368" i="1"/>
  <c r="AE368" i="1"/>
  <c r="AG368" i="1"/>
  <c r="AI368" i="1"/>
  <c r="AJ368" i="1"/>
  <c r="AM368" i="1"/>
  <c r="AO368" i="1" s="1"/>
  <c r="AN368" i="1"/>
  <c r="AR368" i="1"/>
  <c r="BB368" i="1"/>
  <c r="BC368" i="1"/>
  <c r="BD368" i="1"/>
  <c r="BE368" i="1"/>
  <c r="BF368" i="1"/>
  <c r="BG368" i="1"/>
  <c r="BN368" i="1"/>
  <c r="BR368" i="1"/>
  <c r="CB368" i="1"/>
  <c r="CF368" i="1"/>
  <c r="CG368" i="1"/>
  <c r="CP368" i="1"/>
  <c r="CQ368" i="1"/>
  <c r="DP368" i="1"/>
  <c r="Q369" i="1"/>
  <c r="AD369" i="1"/>
  <c r="AE369" i="1"/>
  <c r="AG369" i="1"/>
  <c r="AI369" i="1"/>
  <c r="AJ369" i="1"/>
  <c r="AM369" i="1"/>
  <c r="AN369" i="1"/>
  <c r="AO369" i="1"/>
  <c r="AR369" i="1"/>
  <c r="BB369" i="1"/>
  <c r="BC369" i="1"/>
  <c r="BD369" i="1"/>
  <c r="BE369" i="1"/>
  <c r="BF369" i="1"/>
  <c r="BG369" i="1"/>
  <c r="BN369" i="1"/>
  <c r="BR369" i="1"/>
  <c r="CB369" i="1"/>
  <c r="CF369" i="1"/>
  <c r="CG369" i="1"/>
  <c r="CP369" i="1"/>
  <c r="CQ369" i="1"/>
  <c r="DP369" i="1"/>
  <c r="Q370" i="1"/>
  <c r="AD370" i="1"/>
  <c r="AE370" i="1"/>
  <c r="AG370" i="1"/>
  <c r="AI370" i="1"/>
  <c r="AJ370" i="1"/>
  <c r="AM370" i="1"/>
  <c r="AO370" i="1" s="1"/>
  <c r="AN370" i="1"/>
  <c r="AR370" i="1"/>
  <c r="BB370" i="1"/>
  <c r="BC370" i="1"/>
  <c r="BD370" i="1"/>
  <c r="BE370" i="1"/>
  <c r="BF370" i="1"/>
  <c r="BG370" i="1"/>
  <c r="BN370" i="1"/>
  <c r="BR370" i="1"/>
  <c r="CB370" i="1"/>
  <c r="CF370" i="1"/>
  <c r="CG370" i="1"/>
  <c r="CP370" i="1"/>
  <c r="CQ370" i="1"/>
  <c r="DP370" i="1"/>
  <c r="Q371" i="1"/>
  <c r="AD371" i="1"/>
  <c r="AE371" i="1"/>
  <c r="AG371" i="1"/>
  <c r="AI371" i="1"/>
  <c r="AJ371" i="1"/>
  <c r="AM371" i="1"/>
  <c r="AN371" i="1"/>
  <c r="AO371" i="1"/>
  <c r="AR371" i="1"/>
  <c r="BB371" i="1"/>
  <c r="BC371" i="1"/>
  <c r="BD371" i="1"/>
  <c r="BE371" i="1"/>
  <c r="BF371" i="1"/>
  <c r="BG371" i="1"/>
  <c r="BN371" i="1"/>
  <c r="BR371" i="1"/>
  <c r="CB371" i="1"/>
  <c r="CF371" i="1"/>
  <c r="CG371" i="1"/>
  <c r="CP371" i="1"/>
  <c r="CQ371" i="1"/>
  <c r="DP371" i="1"/>
  <c r="Q372" i="1"/>
  <c r="AD372" i="1"/>
  <c r="AE372" i="1"/>
  <c r="AG372" i="1"/>
  <c r="AI372" i="1"/>
  <c r="AJ372" i="1"/>
  <c r="AM372" i="1"/>
  <c r="AO372" i="1" s="1"/>
  <c r="AN372" i="1"/>
  <c r="AR372" i="1"/>
  <c r="BB372" i="1"/>
  <c r="BC372" i="1"/>
  <c r="BD372" i="1"/>
  <c r="BE372" i="1"/>
  <c r="BF372" i="1"/>
  <c r="BG372" i="1"/>
  <c r="BN372" i="1"/>
  <c r="BR372" i="1"/>
  <c r="CB372" i="1"/>
  <c r="CF372" i="1"/>
  <c r="CG372" i="1"/>
  <c r="CP372" i="1"/>
  <c r="CQ372" i="1"/>
  <c r="DP372" i="1"/>
  <c r="Q373" i="1"/>
  <c r="AD373" i="1"/>
  <c r="AE373" i="1"/>
  <c r="AG373" i="1"/>
  <c r="AI373" i="1"/>
  <c r="AJ373" i="1"/>
  <c r="AM373" i="1"/>
  <c r="AN373" i="1"/>
  <c r="AO373" i="1"/>
  <c r="AR373" i="1"/>
  <c r="BB373" i="1"/>
  <c r="BC373" i="1"/>
  <c r="BD373" i="1"/>
  <c r="BE373" i="1"/>
  <c r="BF373" i="1"/>
  <c r="BG373" i="1"/>
  <c r="BN373" i="1"/>
  <c r="BR373" i="1"/>
  <c r="CB373" i="1"/>
  <c r="CF373" i="1"/>
  <c r="CG373" i="1"/>
  <c r="CP373" i="1"/>
  <c r="CQ373" i="1"/>
  <c r="DP373" i="1"/>
  <c r="Q374" i="1"/>
  <c r="AD374" i="1"/>
  <c r="AE374" i="1"/>
  <c r="AG374" i="1"/>
  <c r="AI374" i="1"/>
  <c r="AJ374" i="1"/>
  <c r="AM374" i="1"/>
  <c r="AO374" i="1" s="1"/>
  <c r="AN374" i="1"/>
  <c r="AR374" i="1"/>
  <c r="BB374" i="1"/>
  <c r="BC374" i="1"/>
  <c r="BD374" i="1"/>
  <c r="BE374" i="1"/>
  <c r="BF374" i="1"/>
  <c r="BG374" i="1"/>
  <c r="BN374" i="1"/>
  <c r="BR374" i="1"/>
  <c r="CB374" i="1"/>
  <c r="CF374" i="1"/>
  <c r="CG374" i="1"/>
  <c r="CP374" i="1"/>
  <c r="CQ374" i="1"/>
  <c r="DP374" i="1"/>
  <c r="Q375" i="1"/>
  <c r="AD375" i="1"/>
  <c r="AE375" i="1"/>
  <c r="AG375" i="1"/>
  <c r="AI375" i="1"/>
  <c r="AJ375" i="1"/>
  <c r="AM375" i="1"/>
  <c r="AN375" i="1"/>
  <c r="AO375" i="1"/>
  <c r="AR375" i="1"/>
  <c r="BB375" i="1"/>
  <c r="BC375" i="1"/>
  <c r="BD375" i="1"/>
  <c r="BE375" i="1"/>
  <c r="BF375" i="1"/>
  <c r="BG375" i="1"/>
  <c r="BN375" i="1"/>
  <c r="BR375" i="1"/>
  <c r="CB375" i="1"/>
  <c r="CF375" i="1"/>
  <c r="CG375" i="1"/>
  <c r="CP375" i="1"/>
  <c r="CQ375" i="1"/>
  <c r="DP375" i="1"/>
  <c r="Q376" i="1"/>
  <c r="AD376" i="1"/>
  <c r="AE376" i="1"/>
  <c r="AG376" i="1"/>
  <c r="AI376" i="1"/>
  <c r="AJ376" i="1"/>
  <c r="AM376" i="1"/>
  <c r="AO376" i="1" s="1"/>
  <c r="AN376" i="1"/>
  <c r="AR376" i="1"/>
  <c r="BB376" i="1"/>
  <c r="BC376" i="1"/>
  <c r="BD376" i="1"/>
  <c r="BE376" i="1"/>
  <c r="BF376" i="1"/>
  <c r="BG376" i="1"/>
  <c r="BN376" i="1"/>
  <c r="BR376" i="1"/>
  <c r="CB376" i="1"/>
  <c r="CF376" i="1"/>
  <c r="CG376" i="1"/>
  <c r="CP376" i="1"/>
  <c r="CQ376" i="1"/>
  <c r="DP376" i="1"/>
  <c r="Q377" i="1"/>
  <c r="AD377" i="1"/>
  <c r="AE377" i="1"/>
  <c r="AG377" i="1"/>
  <c r="AI377" i="1"/>
  <c r="AJ377" i="1"/>
  <c r="AM377" i="1"/>
  <c r="AN377" i="1"/>
  <c r="AO377" i="1"/>
  <c r="AR377" i="1"/>
  <c r="BB377" i="1"/>
  <c r="BC377" i="1"/>
  <c r="BD377" i="1"/>
  <c r="BE377" i="1"/>
  <c r="BF377" i="1"/>
  <c r="BG377" i="1"/>
  <c r="BN377" i="1"/>
  <c r="BR377" i="1"/>
  <c r="CB377" i="1"/>
  <c r="CF377" i="1"/>
  <c r="CG377" i="1"/>
  <c r="CP377" i="1"/>
  <c r="CQ377" i="1"/>
  <c r="DP377" i="1"/>
  <c r="Q378" i="1"/>
  <c r="AD378" i="1"/>
  <c r="AE378" i="1"/>
  <c r="AG378" i="1"/>
  <c r="AI378" i="1"/>
  <c r="AJ378" i="1"/>
  <c r="AM378" i="1"/>
  <c r="AO378" i="1" s="1"/>
  <c r="AN378" i="1"/>
  <c r="AR378" i="1"/>
  <c r="BB378" i="1"/>
  <c r="BC378" i="1"/>
  <c r="BD378" i="1"/>
  <c r="BE378" i="1"/>
  <c r="BF378" i="1"/>
  <c r="BG378" i="1"/>
  <c r="BN378" i="1"/>
  <c r="BR378" i="1"/>
  <c r="CB378" i="1"/>
  <c r="CF378" i="1"/>
  <c r="CG378" i="1"/>
  <c r="CP378" i="1"/>
  <c r="CQ378" i="1"/>
  <c r="DP378" i="1"/>
  <c r="Q379" i="1"/>
  <c r="AD379" i="1"/>
  <c r="AE379" i="1"/>
  <c r="AG379" i="1"/>
  <c r="AI379" i="1"/>
  <c r="AJ379" i="1"/>
  <c r="AM379" i="1"/>
  <c r="AN379" i="1"/>
  <c r="AO379" i="1"/>
  <c r="AR379" i="1"/>
  <c r="BB379" i="1"/>
  <c r="BC379" i="1"/>
  <c r="BD379" i="1"/>
  <c r="BE379" i="1"/>
  <c r="BF379" i="1"/>
  <c r="BG379" i="1"/>
  <c r="BN379" i="1"/>
  <c r="BR379" i="1"/>
  <c r="CB379" i="1"/>
  <c r="CF379" i="1"/>
  <c r="CG379" i="1"/>
  <c r="CP379" i="1"/>
  <c r="CQ379" i="1"/>
  <c r="DP379" i="1"/>
  <c r="Q380" i="1"/>
  <c r="AD380" i="1"/>
  <c r="AE380" i="1"/>
  <c r="AG380" i="1"/>
  <c r="AI380" i="1"/>
  <c r="AJ380" i="1"/>
  <c r="AM380" i="1"/>
  <c r="AO380" i="1" s="1"/>
  <c r="AN380" i="1"/>
  <c r="AR380" i="1"/>
  <c r="BB380" i="1"/>
  <c r="BC380" i="1"/>
  <c r="BD380" i="1"/>
  <c r="BE380" i="1"/>
  <c r="BF380" i="1"/>
  <c r="BG380" i="1"/>
  <c r="BN380" i="1"/>
  <c r="BR380" i="1"/>
  <c r="CB380" i="1"/>
  <c r="CF380" i="1"/>
  <c r="CG380" i="1"/>
  <c r="CP380" i="1"/>
  <c r="CQ380" i="1"/>
  <c r="DP380" i="1"/>
  <c r="Q381" i="1"/>
  <c r="AD381" i="1"/>
  <c r="AE381" i="1"/>
  <c r="AG381" i="1"/>
  <c r="AI381" i="1"/>
  <c r="AJ381" i="1"/>
  <c r="AM381" i="1"/>
  <c r="AN381" i="1"/>
  <c r="AO381" i="1"/>
  <c r="AR381" i="1"/>
  <c r="BB381" i="1"/>
  <c r="BC381" i="1"/>
  <c r="BD381" i="1"/>
  <c r="BE381" i="1"/>
  <c r="BF381" i="1"/>
  <c r="BG381" i="1"/>
  <c r="BN381" i="1"/>
  <c r="BR381" i="1"/>
  <c r="CB381" i="1"/>
  <c r="CF381" i="1"/>
  <c r="CG381" i="1"/>
  <c r="CP381" i="1"/>
  <c r="CQ381" i="1"/>
  <c r="DP381" i="1"/>
  <c r="Q382" i="1"/>
  <c r="AD382" i="1"/>
  <c r="AE382" i="1"/>
  <c r="AG382" i="1"/>
  <c r="AI382" i="1"/>
  <c r="AJ382" i="1"/>
  <c r="AM382" i="1"/>
  <c r="AO382" i="1" s="1"/>
  <c r="AN382" i="1"/>
  <c r="AR382" i="1"/>
  <c r="BB382" i="1"/>
  <c r="BC382" i="1"/>
  <c r="BD382" i="1"/>
  <c r="BE382" i="1"/>
  <c r="BF382" i="1"/>
  <c r="BG382" i="1"/>
  <c r="BN382" i="1"/>
  <c r="BR382" i="1"/>
  <c r="CB382" i="1"/>
  <c r="CF382" i="1"/>
  <c r="CG382" i="1"/>
  <c r="CP382" i="1"/>
  <c r="CQ382" i="1"/>
  <c r="DP382" i="1"/>
  <c r="Q383" i="1"/>
  <c r="AD383" i="1"/>
  <c r="AE383" i="1"/>
  <c r="AG383" i="1"/>
  <c r="AI383" i="1"/>
  <c r="AJ383" i="1"/>
  <c r="AM383" i="1"/>
  <c r="AN383" i="1"/>
  <c r="AO383" i="1"/>
  <c r="AR383" i="1"/>
  <c r="BB383" i="1"/>
  <c r="BC383" i="1"/>
  <c r="BD383" i="1"/>
  <c r="BE383" i="1"/>
  <c r="BF383" i="1"/>
  <c r="BG383" i="1"/>
  <c r="BN383" i="1"/>
  <c r="BR383" i="1"/>
  <c r="CB383" i="1"/>
  <c r="CF383" i="1"/>
  <c r="CG383" i="1"/>
  <c r="CP383" i="1"/>
  <c r="CQ383" i="1"/>
  <c r="DP383" i="1"/>
  <c r="Q384" i="1"/>
  <c r="AD384" i="1"/>
  <c r="AE384" i="1"/>
  <c r="AG384" i="1"/>
  <c r="AI384" i="1"/>
  <c r="AJ384" i="1"/>
  <c r="AM384" i="1"/>
  <c r="AO384" i="1" s="1"/>
  <c r="AN384" i="1"/>
  <c r="AR384" i="1"/>
  <c r="BB384" i="1"/>
  <c r="BC384" i="1"/>
  <c r="BD384" i="1"/>
  <c r="BE384" i="1"/>
  <c r="BF384" i="1"/>
  <c r="BG384" i="1"/>
  <c r="BN384" i="1"/>
  <c r="BR384" i="1"/>
  <c r="CB384" i="1"/>
  <c r="CF384" i="1"/>
  <c r="CG384" i="1"/>
  <c r="CP384" i="1"/>
  <c r="CQ384" i="1"/>
  <c r="DP384" i="1"/>
  <c r="Q385" i="1"/>
  <c r="AD385" i="1"/>
  <c r="AE385" i="1"/>
  <c r="AG385" i="1"/>
  <c r="AI385" i="1"/>
  <c r="AJ385" i="1"/>
  <c r="AM385" i="1"/>
  <c r="AN385" i="1"/>
  <c r="AO385" i="1"/>
  <c r="AR385" i="1"/>
  <c r="BB385" i="1"/>
  <c r="BC385" i="1"/>
  <c r="BD385" i="1"/>
  <c r="BE385" i="1"/>
  <c r="BF385" i="1"/>
  <c r="BG385" i="1"/>
  <c r="BN385" i="1"/>
  <c r="BR385" i="1"/>
  <c r="CB385" i="1"/>
  <c r="CF385" i="1"/>
  <c r="CG385" i="1"/>
  <c r="CP385" i="1"/>
  <c r="CQ385" i="1"/>
  <c r="DP385" i="1"/>
  <c r="Q386" i="1"/>
  <c r="AD386" i="1"/>
  <c r="AE386" i="1"/>
  <c r="AG386" i="1"/>
  <c r="AI386" i="1"/>
  <c r="AJ386" i="1"/>
  <c r="AM386" i="1"/>
  <c r="AO386" i="1" s="1"/>
  <c r="AN386" i="1"/>
  <c r="AR386" i="1"/>
  <c r="BB386" i="1"/>
  <c r="BC386" i="1"/>
  <c r="BD386" i="1"/>
  <c r="BE386" i="1"/>
  <c r="BF386" i="1"/>
  <c r="BG386" i="1"/>
  <c r="BN386" i="1"/>
  <c r="BR386" i="1"/>
  <c r="CB386" i="1"/>
  <c r="CF386" i="1"/>
  <c r="CG386" i="1"/>
  <c r="CP386" i="1"/>
  <c r="CQ386" i="1"/>
  <c r="DP386" i="1"/>
  <c r="Q387" i="1"/>
  <c r="AD387" i="1"/>
  <c r="AE387" i="1"/>
  <c r="AG387" i="1"/>
  <c r="AI387" i="1"/>
  <c r="AJ387" i="1"/>
  <c r="AM387" i="1"/>
  <c r="AN387" i="1"/>
  <c r="AO387" i="1"/>
  <c r="AR387" i="1"/>
  <c r="BB387" i="1"/>
  <c r="BC387" i="1"/>
  <c r="BD387" i="1"/>
  <c r="BE387" i="1"/>
  <c r="BF387" i="1"/>
  <c r="BG387" i="1"/>
  <c r="BN387" i="1"/>
  <c r="BR387" i="1"/>
  <c r="CB387" i="1"/>
  <c r="CF387" i="1"/>
  <c r="CG387" i="1"/>
  <c r="CP387" i="1"/>
  <c r="CQ387" i="1"/>
  <c r="DP387" i="1"/>
  <c r="Q388" i="1"/>
  <c r="AD388" i="1"/>
  <c r="AE388" i="1"/>
  <c r="AG388" i="1"/>
  <c r="AI388" i="1"/>
  <c r="AJ388" i="1"/>
  <c r="AM388" i="1"/>
  <c r="AO388" i="1" s="1"/>
  <c r="AN388" i="1"/>
  <c r="AR388" i="1"/>
  <c r="BB388" i="1"/>
  <c r="BC388" i="1"/>
  <c r="BD388" i="1"/>
  <c r="BE388" i="1"/>
  <c r="BF388" i="1"/>
  <c r="BG388" i="1"/>
  <c r="BN388" i="1"/>
  <c r="BR388" i="1"/>
  <c r="CB388" i="1"/>
  <c r="CF388" i="1"/>
  <c r="CG388" i="1"/>
  <c r="CP388" i="1"/>
  <c r="CQ388" i="1"/>
  <c r="DP388" i="1"/>
  <c r="Q389" i="1"/>
  <c r="AD389" i="1"/>
  <c r="AE389" i="1"/>
  <c r="AG389" i="1"/>
  <c r="AI389" i="1"/>
  <c r="AJ389" i="1"/>
  <c r="AM389" i="1"/>
  <c r="AN389" i="1"/>
  <c r="AO389" i="1"/>
  <c r="AR389" i="1"/>
  <c r="BB389" i="1"/>
  <c r="BC389" i="1"/>
  <c r="BD389" i="1"/>
  <c r="BE389" i="1"/>
  <c r="BF389" i="1"/>
  <c r="BG389" i="1"/>
  <c r="BN389" i="1"/>
  <c r="BR389" i="1"/>
  <c r="CB389" i="1"/>
  <c r="CF389" i="1"/>
  <c r="CG389" i="1"/>
  <c r="CP389" i="1"/>
  <c r="CQ389" i="1"/>
  <c r="DP389" i="1"/>
  <c r="Q390" i="1"/>
  <c r="AD390" i="1"/>
  <c r="AE390" i="1"/>
  <c r="AG390" i="1"/>
  <c r="AI390" i="1"/>
  <c r="AJ390" i="1"/>
  <c r="AM390" i="1"/>
  <c r="AO390" i="1" s="1"/>
  <c r="AN390" i="1"/>
  <c r="AR390" i="1"/>
  <c r="BB390" i="1"/>
  <c r="BC390" i="1"/>
  <c r="BD390" i="1"/>
  <c r="BE390" i="1"/>
  <c r="BF390" i="1"/>
  <c r="BG390" i="1"/>
  <c r="BN390" i="1"/>
  <c r="BR390" i="1"/>
  <c r="CB390" i="1"/>
  <c r="CF390" i="1"/>
  <c r="CG390" i="1"/>
  <c r="CP390" i="1"/>
  <c r="CQ390" i="1"/>
  <c r="DP390" i="1"/>
  <c r="Q391" i="1"/>
  <c r="AD391" i="1"/>
  <c r="AE391" i="1"/>
  <c r="AG391" i="1"/>
  <c r="AI391" i="1"/>
  <c r="AJ391" i="1"/>
  <c r="AM391" i="1"/>
  <c r="AN391" i="1"/>
  <c r="AO391" i="1"/>
  <c r="AR391" i="1"/>
  <c r="BB391" i="1"/>
  <c r="BC391" i="1"/>
  <c r="BD391" i="1"/>
  <c r="BE391" i="1"/>
  <c r="BF391" i="1"/>
  <c r="BG391" i="1"/>
  <c r="BN391" i="1"/>
  <c r="BR391" i="1"/>
  <c r="CB391" i="1"/>
  <c r="CF391" i="1"/>
  <c r="CG391" i="1"/>
  <c r="CP391" i="1"/>
  <c r="CQ391" i="1"/>
  <c r="DP391" i="1"/>
  <c r="Q392" i="1"/>
  <c r="AD392" i="1"/>
  <c r="AE392" i="1"/>
  <c r="AG392" i="1"/>
  <c r="AI392" i="1"/>
  <c r="AJ392" i="1"/>
  <c r="AM392" i="1"/>
  <c r="AO392" i="1" s="1"/>
  <c r="AN392" i="1"/>
  <c r="AR392" i="1"/>
  <c r="BB392" i="1"/>
  <c r="BC392" i="1"/>
  <c r="BD392" i="1"/>
  <c r="BE392" i="1"/>
  <c r="BF392" i="1"/>
  <c r="BG392" i="1"/>
  <c r="BN392" i="1"/>
  <c r="BR392" i="1"/>
  <c r="CB392" i="1"/>
  <c r="CF392" i="1"/>
  <c r="CG392" i="1"/>
  <c r="CP392" i="1"/>
  <c r="CQ392" i="1"/>
  <c r="DP392" i="1"/>
  <c r="Q393" i="1"/>
  <c r="AD393" i="1"/>
  <c r="AE393" i="1"/>
  <c r="AG393" i="1"/>
  <c r="AI393" i="1"/>
  <c r="AJ393" i="1"/>
  <c r="AM393" i="1"/>
  <c r="AN393" i="1"/>
  <c r="AO393" i="1"/>
  <c r="AR393" i="1"/>
  <c r="BB393" i="1"/>
  <c r="BC393" i="1"/>
  <c r="BD393" i="1"/>
  <c r="BE393" i="1"/>
  <c r="BF393" i="1"/>
  <c r="BG393" i="1"/>
  <c r="BN393" i="1"/>
  <c r="BR393" i="1"/>
  <c r="CB393" i="1"/>
  <c r="CF393" i="1"/>
  <c r="CG393" i="1"/>
  <c r="CP393" i="1"/>
  <c r="CQ393" i="1"/>
  <c r="DP393" i="1"/>
  <c r="Q394" i="1"/>
  <c r="AD394" i="1"/>
  <c r="AE394" i="1"/>
  <c r="AG394" i="1"/>
  <c r="AI394" i="1"/>
  <c r="AJ394" i="1"/>
  <c r="AM394" i="1"/>
  <c r="AO394" i="1" s="1"/>
  <c r="AN394" i="1"/>
  <c r="AR394" i="1"/>
  <c r="BB394" i="1"/>
  <c r="BC394" i="1"/>
  <c r="BD394" i="1"/>
  <c r="BE394" i="1"/>
  <c r="BF394" i="1"/>
  <c r="BG394" i="1"/>
  <c r="BN394" i="1"/>
  <c r="BR394" i="1"/>
  <c r="CB394" i="1"/>
  <c r="CF394" i="1"/>
  <c r="CG394" i="1"/>
  <c r="CP394" i="1"/>
  <c r="CQ394" i="1"/>
  <c r="DP394" i="1"/>
  <c r="Q395" i="1"/>
  <c r="AD395" i="1"/>
  <c r="AE395" i="1"/>
  <c r="AG395" i="1"/>
  <c r="AI395" i="1"/>
  <c r="AJ395" i="1"/>
  <c r="AM395" i="1"/>
  <c r="AN395" i="1"/>
  <c r="AO395" i="1"/>
  <c r="AR395" i="1"/>
  <c r="BB395" i="1"/>
  <c r="BC395" i="1"/>
  <c r="BD395" i="1"/>
  <c r="BE395" i="1"/>
  <c r="BF395" i="1"/>
  <c r="BG395" i="1"/>
  <c r="BN395" i="1"/>
  <c r="BR395" i="1"/>
  <c r="CB395" i="1"/>
  <c r="CF395" i="1"/>
  <c r="CG395" i="1"/>
  <c r="CP395" i="1"/>
  <c r="CQ395" i="1"/>
  <c r="DP395" i="1"/>
  <c r="Q396" i="1"/>
  <c r="AD396" i="1"/>
  <c r="AE396" i="1"/>
  <c r="AG396" i="1"/>
  <c r="AI396" i="1"/>
  <c r="AJ396" i="1"/>
  <c r="AM396" i="1"/>
  <c r="AO396" i="1" s="1"/>
  <c r="AN396" i="1"/>
  <c r="AR396" i="1"/>
  <c r="BB396" i="1"/>
  <c r="BC396" i="1"/>
  <c r="BD396" i="1"/>
  <c r="BE396" i="1"/>
  <c r="BF396" i="1"/>
  <c r="BG396" i="1"/>
  <c r="BN396" i="1"/>
  <c r="BR396" i="1"/>
  <c r="CB396" i="1"/>
  <c r="CF396" i="1"/>
  <c r="CG396" i="1"/>
  <c r="CP396" i="1"/>
  <c r="CQ396" i="1"/>
  <c r="DP396" i="1"/>
  <c r="Q397" i="1"/>
  <c r="AD397" i="1"/>
  <c r="AE397" i="1"/>
  <c r="AG397" i="1"/>
  <c r="AI397" i="1"/>
  <c r="AJ397" i="1"/>
  <c r="AM397" i="1"/>
  <c r="AN397" i="1"/>
  <c r="AO397" i="1"/>
  <c r="AR397" i="1"/>
  <c r="BB397" i="1"/>
  <c r="BC397" i="1"/>
  <c r="BD397" i="1"/>
  <c r="BE397" i="1"/>
  <c r="BF397" i="1"/>
  <c r="BG397" i="1"/>
  <c r="BN397" i="1"/>
  <c r="BR397" i="1"/>
  <c r="CB397" i="1"/>
  <c r="CF397" i="1"/>
  <c r="CG397" i="1"/>
  <c r="CP397" i="1"/>
  <c r="CQ397" i="1"/>
  <c r="DP397" i="1"/>
  <c r="Q398" i="1"/>
  <c r="AD398" i="1"/>
  <c r="AE398" i="1"/>
  <c r="AG398" i="1"/>
  <c r="AI398" i="1"/>
  <c r="AJ398" i="1"/>
  <c r="AM398" i="1"/>
  <c r="AO398" i="1" s="1"/>
  <c r="AN398" i="1"/>
  <c r="AR398" i="1"/>
  <c r="BB398" i="1"/>
  <c r="BC398" i="1"/>
  <c r="BD398" i="1"/>
  <c r="BE398" i="1"/>
  <c r="BF398" i="1"/>
  <c r="BG398" i="1"/>
  <c r="BN398" i="1"/>
  <c r="BR398" i="1"/>
  <c r="CB398" i="1"/>
  <c r="CF398" i="1"/>
  <c r="CG398" i="1"/>
  <c r="CP398" i="1"/>
  <c r="CQ398" i="1"/>
  <c r="DP398" i="1"/>
  <c r="Q399" i="1"/>
  <c r="AD399" i="1"/>
  <c r="AE399" i="1"/>
  <c r="AG399" i="1"/>
  <c r="AI399" i="1"/>
  <c r="AJ399" i="1"/>
  <c r="AM399" i="1"/>
  <c r="AN399" i="1"/>
  <c r="AO399" i="1"/>
  <c r="AR399" i="1"/>
  <c r="BB399" i="1"/>
  <c r="BC399" i="1"/>
  <c r="BD399" i="1"/>
  <c r="BE399" i="1"/>
  <c r="BF399" i="1"/>
  <c r="BG399" i="1"/>
  <c r="BN399" i="1"/>
  <c r="BR399" i="1"/>
  <c r="CB399" i="1"/>
  <c r="CF399" i="1"/>
  <c r="CG399" i="1"/>
  <c r="CP399" i="1"/>
  <c r="CQ399" i="1"/>
  <c r="DP399" i="1"/>
  <c r="Q400" i="1"/>
  <c r="AD400" i="1"/>
  <c r="AE400" i="1"/>
  <c r="AG400" i="1"/>
  <c r="AI400" i="1"/>
  <c r="AJ400" i="1"/>
  <c r="AM400" i="1"/>
  <c r="AO400" i="1" s="1"/>
  <c r="AN400" i="1"/>
  <c r="AR400" i="1"/>
  <c r="BB400" i="1"/>
  <c r="BC400" i="1"/>
  <c r="BD400" i="1"/>
  <c r="BE400" i="1"/>
  <c r="BF400" i="1"/>
  <c r="BG400" i="1"/>
  <c r="BN400" i="1"/>
  <c r="BR400" i="1"/>
  <c r="CB400" i="1"/>
  <c r="CF400" i="1"/>
  <c r="CG400" i="1"/>
  <c r="CP400" i="1"/>
  <c r="CQ400" i="1"/>
  <c r="DP400" i="1"/>
  <c r="Q401" i="1"/>
  <c r="AD401" i="1"/>
  <c r="AE401" i="1"/>
  <c r="AG401" i="1"/>
  <c r="AI401" i="1"/>
  <c r="AJ401" i="1"/>
  <c r="AM401" i="1"/>
  <c r="AN401" i="1"/>
  <c r="AO401" i="1"/>
  <c r="AR401" i="1"/>
  <c r="BB401" i="1"/>
  <c r="BC401" i="1"/>
  <c r="BD401" i="1"/>
  <c r="BE401" i="1"/>
  <c r="BF401" i="1"/>
  <c r="BG401" i="1"/>
  <c r="BN401" i="1"/>
  <c r="BR401" i="1"/>
  <c r="CB401" i="1"/>
  <c r="CF401" i="1"/>
  <c r="CG401" i="1"/>
  <c r="CP401" i="1"/>
  <c r="CQ401" i="1"/>
  <c r="DP401" i="1"/>
  <c r="Q402" i="1"/>
  <c r="AD402" i="1"/>
  <c r="AE402" i="1"/>
  <c r="AF402" i="1"/>
  <c r="AG402" i="1"/>
  <c r="AI402" i="1"/>
  <c r="AJ402" i="1"/>
  <c r="AM402" i="1"/>
  <c r="AN402" i="1"/>
  <c r="AO402" i="1" s="1"/>
  <c r="AR402" i="1"/>
  <c r="BB402" i="1"/>
  <c r="BC402" i="1"/>
  <c r="BD402" i="1"/>
  <c r="BE402" i="1"/>
  <c r="BF402" i="1"/>
  <c r="BG402" i="1"/>
  <c r="BN402" i="1"/>
  <c r="BR402" i="1"/>
  <c r="CB402" i="1"/>
  <c r="CF402" i="1"/>
  <c r="CG402" i="1"/>
  <c r="CP402" i="1"/>
  <c r="CQ402" i="1"/>
  <c r="DP402" i="1"/>
  <c r="Q403" i="1"/>
  <c r="AD403" i="1"/>
  <c r="AE403" i="1"/>
  <c r="AG403" i="1"/>
  <c r="AI403" i="1"/>
  <c r="AJ403" i="1"/>
  <c r="AM403" i="1"/>
  <c r="AO403" i="1" s="1"/>
  <c r="AN403" i="1"/>
  <c r="AR403" i="1"/>
  <c r="BB403" i="1"/>
  <c r="BC403" i="1"/>
  <c r="BD403" i="1"/>
  <c r="BE403" i="1"/>
  <c r="BF403" i="1"/>
  <c r="BG403" i="1"/>
  <c r="BN403" i="1"/>
  <c r="BR403" i="1"/>
  <c r="CB403" i="1"/>
  <c r="CF403" i="1"/>
  <c r="CG403" i="1"/>
  <c r="CP403" i="1"/>
  <c r="CQ403" i="1"/>
  <c r="DP403" i="1"/>
  <c r="Q404" i="1"/>
  <c r="AD404" i="1"/>
  <c r="AE404" i="1"/>
  <c r="AG404" i="1"/>
  <c r="AI404" i="1"/>
  <c r="AJ404" i="1"/>
  <c r="AM404" i="1"/>
  <c r="AN404" i="1"/>
  <c r="AO404" i="1" s="1"/>
  <c r="AR404" i="1"/>
  <c r="BB404" i="1"/>
  <c r="BC404" i="1"/>
  <c r="BD404" i="1"/>
  <c r="BE404" i="1"/>
  <c r="BF404" i="1"/>
  <c r="BG404" i="1"/>
  <c r="BN404" i="1"/>
  <c r="BR404" i="1"/>
  <c r="CB404" i="1"/>
  <c r="CF404" i="1"/>
  <c r="CG404" i="1"/>
  <c r="CP404" i="1"/>
  <c r="CQ404" i="1"/>
  <c r="DP404" i="1"/>
  <c r="Q405" i="1"/>
  <c r="AD405" i="1"/>
  <c r="AE405" i="1"/>
  <c r="AG405" i="1"/>
  <c r="AI405" i="1"/>
  <c r="AJ405" i="1"/>
  <c r="AM405" i="1"/>
  <c r="AO405" i="1" s="1"/>
  <c r="AN405" i="1"/>
  <c r="AR405" i="1"/>
  <c r="BB405" i="1"/>
  <c r="BC405" i="1"/>
  <c r="BD405" i="1"/>
  <c r="BE405" i="1"/>
  <c r="BF405" i="1"/>
  <c r="BG405" i="1"/>
  <c r="BN405" i="1"/>
  <c r="BR405" i="1"/>
  <c r="CB405" i="1"/>
  <c r="CF405" i="1"/>
  <c r="CG405" i="1"/>
  <c r="CP405" i="1"/>
  <c r="CQ405" i="1"/>
  <c r="DP405" i="1"/>
  <c r="Q406" i="1"/>
  <c r="AD406" i="1"/>
  <c r="AE406" i="1"/>
  <c r="AG406" i="1"/>
  <c r="AI406" i="1"/>
  <c r="AJ406" i="1"/>
  <c r="AM406" i="1"/>
  <c r="AO406" i="1" s="1"/>
  <c r="AN406" i="1"/>
  <c r="AR406" i="1"/>
  <c r="BB406" i="1"/>
  <c r="BC406" i="1"/>
  <c r="BD406" i="1"/>
  <c r="BE406" i="1"/>
  <c r="BF406" i="1"/>
  <c r="BG406" i="1"/>
  <c r="BN406" i="1"/>
  <c r="BR406" i="1"/>
  <c r="CB406" i="1"/>
  <c r="CF406" i="1"/>
  <c r="CG406" i="1"/>
  <c r="CP406" i="1"/>
  <c r="CQ406" i="1"/>
  <c r="DP406" i="1"/>
  <c r="Q407" i="1"/>
  <c r="AD407" i="1"/>
  <c r="AE407" i="1"/>
  <c r="AG407" i="1"/>
  <c r="AI407" i="1"/>
  <c r="AJ407" i="1"/>
  <c r="AM407" i="1"/>
  <c r="AO407" i="1" s="1"/>
  <c r="AN407" i="1"/>
  <c r="AR407" i="1"/>
  <c r="BB407" i="1"/>
  <c r="BC407" i="1"/>
  <c r="BD407" i="1"/>
  <c r="BE407" i="1"/>
  <c r="BF407" i="1"/>
  <c r="BG407" i="1"/>
  <c r="BN407" i="1"/>
  <c r="BR407" i="1"/>
  <c r="CB407" i="1"/>
  <c r="CF407" i="1"/>
  <c r="CG407" i="1"/>
  <c r="CP407" i="1"/>
  <c r="CQ407" i="1"/>
  <c r="DP407" i="1"/>
  <c r="Q408" i="1"/>
  <c r="AD408" i="1"/>
  <c r="AE408" i="1"/>
  <c r="AG408" i="1"/>
  <c r="AI408" i="1"/>
  <c r="AJ408" i="1"/>
  <c r="AM408" i="1"/>
  <c r="AO408" i="1" s="1"/>
  <c r="AN408" i="1"/>
  <c r="AR408" i="1"/>
  <c r="BB408" i="1"/>
  <c r="BC408" i="1"/>
  <c r="BD408" i="1"/>
  <c r="BE408" i="1"/>
  <c r="BF408" i="1"/>
  <c r="BG408" i="1"/>
  <c r="BN408" i="1"/>
  <c r="BR408" i="1"/>
  <c r="CB408" i="1"/>
  <c r="CF408" i="1"/>
  <c r="CG408" i="1"/>
  <c r="CP408" i="1"/>
  <c r="CQ408" i="1"/>
  <c r="DP408" i="1"/>
  <c r="Q409" i="1"/>
  <c r="AD409" i="1"/>
  <c r="AE409" i="1"/>
  <c r="AF409" i="1"/>
  <c r="AG409" i="1" s="1"/>
  <c r="AI409" i="1"/>
  <c r="AM409" i="1"/>
  <c r="AO409" i="1" s="1"/>
  <c r="AN409" i="1"/>
  <c r="AR409" i="1"/>
  <c r="BB409" i="1"/>
  <c r="BD409" i="1"/>
  <c r="BF409" i="1"/>
  <c r="BN409" i="1"/>
  <c r="BR409" i="1"/>
  <c r="CB409" i="1"/>
  <c r="CF409" i="1"/>
  <c r="CG409" i="1"/>
  <c r="CP409" i="1"/>
  <c r="CQ409" i="1"/>
  <c r="DP409" i="1"/>
  <c r="Q410" i="1"/>
  <c r="AD410" i="1"/>
  <c r="AE410" i="1"/>
  <c r="AG410" i="1"/>
  <c r="AI410" i="1"/>
  <c r="AJ410" i="1"/>
  <c r="AM410" i="1"/>
  <c r="AN410" i="1"/>
  <c r="AO410" i="1"/>
  <c r="AR410" i="1"/>
  <c r="BB410" i="1"/>
  <c r="BC410" i="1"/>
  <c r="BD410" i="1"/>
  <c r="BE410" i="1"/>
  <c r="BF410" i="1"/>
  <c r="BG410" i="1"/>
  <c r="BN410" i="1"/>
  <c r="BR410" i="1"/>
  <c r="CB410" i="1"/>
  <c r="CF410" i="1"/>
  <c r="CG410" i="1"/>
  <c r="CP410" i="1"/>
  <c r="CQ410" i="1"/>
  <c r="DP410" i="1"/>
  <c r="Q411" i="1"/>
  <c r="AD411" i="1"/>
  <c r="AE411" i="1"/>
  <c r="AG411" i="1"/>
  <c r="AI411" i="1"/>
  <c r="AJ411" i="1"/>
  <c r="AM411" i="1"/>
  <c r="AO411" i="1" s="1"/>
  <c r="AN411" i="1"/>
  <c r="AR411" i="1"/>
  <c r="BB411" i="1"/>
  <c r="BC411" i="1"/>
  <c r="BD411" i="1"/>
  <c r="BE411" i="1"/>
  <c r="BF411" i="1"/>
  <c r="BG411" i="1"/>
  <c r="BN411" i="1"/>
  <c r="BR411" i="1"/>
  <c r="CB411" i="1"/>
  <c r="CF411" i="1"/>
  <c r="CG411" i="1"/>
  <c r="CP411" i="1"/>
  <c r="CQ411" i="1"/>
  <c r="DP411" i="1"/>
  <c r="Q412" i="1"/>
  <c r="AD412" i="1"/>
  <c r="AE412" i="1"/>
  <c r="AG412" i="1"/>
  <c r="AI412" i="1"/>
  <c r="AJ412" i="1"/>
  <c r="AM412" i="1"/>
  <c r="AN412" i="1"/>
  <c r="AO412" i="1"/>
  <c r="AR412" i="1"/>
  <c r="BB412" i="1"/>
  <c r="BC412" i="1"/>
  <c r="BD412" i="1"/>
  <c r="BE412" i="1"/>
  <c r="BF412" i="1"/>
  <c r="BG412" i="1"/>
  <c r="BN412" i="1"/>
  <c r="BR412" i="1"/>
  <c r="CB412" i="1"/>
  <c r="CF412" i="1"/>
  <c r="CG412" i="1"/>
  <c r="CP412" i="1"/>
  <c r="CQ412" i="1"/>
  <c r="DP412" i="1"/>
  <c r="Q413" i="1"/>
  <c r="AD413" i="1"/>
  <c r="AE413" i="1"/>
  <c r="AF413" i="1"/>
  <c r="AG413" i="1"/>
  <c r="AI413" i="1"/>
  <c r="AJ413" i="1"/>
  <c r="AM413" i="1"/>
  <c r="AO413" i="1" s="1"/>
  <c r="AN413" i="1"/>
  <c r="AR413" i="1"/>
  <c r="BB413" i="1"/>
  <c r="BC413" i="1"/>
  <c r="BD413" i="1"/>
  <c r="BE413" i="1"/>
  <c r="BF413" i="1"/>
  <c r="BG413" i="1"/>
  <c r="BN413" i="1"/>
  <c r="BR413" i="1"/>
  <c r="CB413" i="1"/>
  <c r="CF413" i="1"/>
  <c r="CG413" i="1"/>
  <c r="CP413" i="1"/>
  <c r="CQ413" i="1"/>
  <c r="DP413" i="1"/>
  <c r="Q414" i="1"/>
  <c r="AD414" i="1"/>
  <c r="AE414" i="1"/>
  <c r="AG414" i="1"/>
  <c r="AI414" i="1"/>
  <c r="AJ414" i="1"/>
  <c r="AM414" i="1"/>
  <c r="AO414" i="1" s="1"/>
  <c r="AN414" i="1"/>
  <c r="AR414" i="1"/>
  <c r="BB414" i="1"/>
  <c r="BC414" i="1"/>
  <c r="BD414" i="1"/>
  <c r="BE414" i="1"/>
  <c r="BF414" i="1"/>
  <c r="BG414" i="1"/>
  <c r="BN414" i="1"/>
  <c r="BR414" i="1"/>
  <c r="CB414" i="1"/>
  <c r="CF414" i="1"/>
  <c r="CG414" i="1"/>
  <c r="CP414" i="1"/>
  <c r="CQ414" i="1"/>
  <c r="DP414" i="1"/>
  <c r="Q415" i="1"/>
  <c r="AD415" i="1"/>
  <c r="AE415" i="1"/>
  <c r="AG415" i="1"/>
  <c r="AI415" i="1"/>
  <c r="AJ415" i="1"/>
  <c r="AM415" i="1"/>
  <c r="AO415" i="1" s="1"/>
  <c r="AN415" i="1"/>
  <c r="AR415" i="1"/>
  <c r="BB415" i="1"/>
  <c r="BC415" i="1"/>
  <c r="BD415" i="1"/>
  <c r="BE415" i="1"/>
  <c r="BF415" i="1"/>
  <c r="BG415" i="1"/>
  <c r="BN415" i="1"/>
  <c r="BR415" i="1"/>
  <c r="CB415" i="1"/>
  <c r="CF415" i="1"/>
  <c r="CG415" i="1"/>
  <c r="CP415" i="1"/>
  <c r="CQ415" i="1"/>
  <c r="DP415" i="1"/>
  <c r="Q416" i="1"/>
  <c r="AD416" i="1"/>
  <c r="AE416" i="1"/>
  <c r="AG416" i="1"/>
  <c r="AI416" i="1"/>
  <c r="AJ416" i="1"/>
  <c r="AM416" i="1"/>
  <c r="AO416" i="1" s="1"/>
  <c r="AN416" i="1"/>
  <c r="AR416" i="1"/>
  <c r="BB416" i="1"/>
  <c r="BC416" i="1"/>
  <c r="BD416" i="1"/>
  <c r="BE416" i="1"/>
  <c r="BF416" i="1"/>
  <c r="BG416" i="1"/>
  <c r="BN416" i="1"/>
  <c r="BR416" i="1"/>
  <c r="CB416" i="1"/>
  <c r="CF416" i="1"/>
  <c r="CG416" i="1"/>
  <c r="CP416" i="1"/>
  <c r="CQ416" i="1"/>
  <c r="DP416" i="1"/>
  <c r="Q417" i="1"/>
  <c r="AD417" i="1"/>
  <c r="AE417" i="1"/>
  <c r="AG417" i="1"/>
  <c r="AI417" i="1"/>
  <c r="AJ417" i="1"/>
  <c r="AM417" i="1"/>
  <c r="AO417" i="1" s="1"/>
  <c r="AN417" i="1"/>
  <c r="AR417" i="1"/>
  <c r="BB417" i="1"/>
  <c r="BC417" i="1"/>
  <c r="BD417" i="1"/>
  <c r="BE417" i="1"/>
  <c r="BF417" i="1"/>
  <c r="BG417" i="1"/>
  <c r="BN417" i="1"/>
  <c r="BR417" i="1"/>
  <c r="CB417" i="1"/>
  <c r="CF417" i="1"/>
  <c r="CG417" i="1"/>
  <c r="CP417" i="1"/>
  <c r="CQ417" i="1"/>
  <c r="DP417" i="1"/>
  <c r="Q418" i="1"/>
  <c r="AD418" i="1"/>
  <c r="AE418" i="1"/>
  <c r="AG418" i="1"/>
  <c r="AI418" i="1"/>
  <c r="AJ418" i="1"/>
  <c r="AM418" i="1"/>
  <c r="AO418" i="1" s="1"/>
  <c r="AN418" i="1"/>
  <c r="AR418" i="1"/>
  <c r="BB418" i="1"/>
  <c r="BC418" i="1"/>
  <c r="BD418" i="1"/>
  <c r="BE418" i="1"/>
  <c r="BF418" i="1"/>
  <c r="BG418" i="1"/>
  <c r="BN418" i="1"/>
  <c r="BR418" i="1"/>
  <c r="CB418" i="1"/>
  <c r="CF418" i="1"/>
  <c r="CG418" i="1"/>
  <c r="CP418" i="1"/>
  <c r="CQ418" i="1"/>
  <c r="DP418" i="1"/>
  <c r="Q419" i="1"/>
  <c r="AD419" i="1"/>
  <c r="AE419" i="1"/>
  <c r="AG419" i="1"/>
  <c r="AI419" i="1"/>
  <c r="AJ419" i="1"/>
  <c r="AM419" i="1"/>
  <c r="AO419" i="1" s="1"/>
  <c r="AN419" i="1"/>
  <c r="AR419" i="1"/>
  <c r="BB419" i="1"/>
  <c r="BC419" i="1"/>
  <c r="BD419" i="1"/>
  <c r="BE419" i="1"/>
  <c r="BF419" i="1"/>
  <c r="BG419" i="1"/>
  <c r="BN419" i="1"/>
  <c r="BR419" i="1"/>
  <c r="CB419" i="1"/>
  <c r="CF419" i="1"/>
  <c r="CG419" i="1"/>
  <c r="CP419" i="1"/>
  <c r="CQ419" i="1"/>
  <c r="DP419" i="1"/>
  <c r="Q420" i="1"/>
  <c r="AD420" i="1"/>
  <c r="AE420" i="1"/>
  <c r="AG420" i="1"/>
  <c r="AI420" i="1"/>
  <c r="AJ420" i="1"/>
  <c r="AM420" i="1"/>
  <c r="AO420" i="1" s="1"/>
  <c r="AN420" i="1"/>
  <c r="AR420" i="1"/>
  <c r="BB420" i="1"/>
  <c r="BC420" i="1"/>
  <c r="BD420" i="1"/>
  <c r="BE420" i="1"/>
  <c r="BF420" i="1"/>
  <c r="BG420" i="1"/>
  <c r="BN420" i="1"/>
  <c r="BR420" i="1"/>
  <c r="CB420" i="1"/>
  <c r="CF420" i="1"/>
  <c r="CG420" i="1"/>
  <c r="CP420" i="1"/>
  <c r="CQ420" i="1"/>
  <c r="DP420" i="1"/>
  <c r="Q421" i="1"/>
  <c r="AD421" i="1"/>
  <c r="AE421" i="1"/>
  <c r="AG421" i="1"/>
  <c r="AI421" i="1"/>
  <c r="AJ421" i="1"/>
  <c r="AM421" i="1"/>
  <c r="AO421" i="1" s="1"/>
  <c r="AN421" i="1"/>
  <c r="AR421" i="1"/>
  <c r="BB421" i="1"/>
  <c r="BC421" i="1"/>
  <c r="BD421" i="1"/>
  <c r="BE421" i="1"/>
  <c r="BF421" i="1"/>
  <c r="BG421" i="1"/>
  <c r="BN421" i="1"/>
  <c r="BR421" i="1"/>
  <c r="CB421" i="1"/>
  <c r="CF421" i="1"/>
  <c r="CG421" i="1"/>
  <c r="CP421" i="1"/>
  <c r="CQ421" i="1"/>
  <c r="DP421" i="1"/>
  <c r="Q422" i="1"/>
  <c r="AD422" i="1"/>
  <c r="AE422" i="1"/>
  <c r="AG422" i="1"/>
  <c r="AI422" i="1"/>
  <c r="AJ422" i="1"/>
  <c r="AM422" i="1"/>
  <c r="AO422" i="1" s="1"/>
  <c r="AN422" i="1"/>
  <c r="AR422" i="1"/>
  <c r="BB422" i="1"/>
  <c r="BC422" i="1"/>
  <c r="BD422" i="1"/>
  <c r="BE422" i="1"/>
  <c r="BF422" i="1"/>
  <c r="BG422" i="1"/>
  <c r="BN422" i="1"/>
  <c r="BR422" i="1"/>
  <c r="CB422" i="1"/>
  <c r="CF422" i="1"/>
  <c r="CG422" i="1"/>
  <c r="CP422" i="1"/>
  <c r="CQ422" i="1"/>
  <c r="DP422" i="1"/>
  <c r="Q423" i="1"/>
  <c r="AD423" i="1"/>
  <c r="AE423" i="1"/>
  <c r="AG423" i="1"/>
  <c r="AI423" i="1"/>
  <c r="AJ423" i="1"/>
  <c r="AM423" i="1"/>
  <c r="AO423" i="1" s="1"/>
  <c r="AN423" i="1"/>
  <c r="AR423" i="1"/>
  <c r="BB423" i="1"/>
  <c r="BC423" i="1"/>
  <c r="BD423" i="1"/>
  <c r="BE423" i="1"/>
  <c r="BF423" i="1"/>
  <c r="BG423" i="1"/>
  <c r="BN423" i="1"/>
  <c r="BR423" i="1"/>
  <c r="CB423" i="1"/>
  <c r="CF423" i="1"/>
  <c r="CG423" i="1"/>
  <c r="CP423" i="1"/>
  <c r="CQ423" i="1"/>
  <c r="DP423" i="1"/>
  <c r="Q424" i="1"/>
  <c r="AD424" i="1"/>
  <c r="AE424" i="1"/>
  <c r="AG424" i="1"/>
  <c r="AI424" i="1"/>
  <c r="AJ424" i="1"/>
  <c r="AM424" i="1"/>
  <c r="AO424" i="1" s="1"/>
  <c r="AN424" i="1"/>
  <c r="AR424" i="1"/>
  <c r="BB424" i="1"/>
  <c r="BC424" i="1"/>
  <c r="BD424" i="1"/>
  <c r="BE424" i="1"/>
  <c r="BF424" i="1"/>
  <c r="BG424" i="1"/>
  <c r="BN424" i="1"/>
  <c r="BR424" i="1"/>
  <c r="CB424" i="1"/>
  <c r="CF424" i="1"/>
  <c r="CG424" i="1"/>
  <c r="CP424" i="1"/>
  <c r="CQ424" i="1"/>
  <c r="DP424" i="1"/>
  <c r="Q425" i="1"/>
  <c r="AD425" i="1"/>
  <c r="AE425" i="1"/>
  <c r="AG425" i="1"/>
  <c r="AI425" i="1"/>
  <c r="AJ425" i="1"/>
  <c r="AM425" i="1"/>
  <c r="AO425" i="1" s="1"/>
  <c r="AN425" i="1"/>
  <c r="AR425" i="1"/>
  <c r="BB425" i="1"/>
  <c r="BC425" i="1"/>
  <c r="BD425" i="1"/>
  <c r="BE425" i="1"/>
  <c r="BF425" i="1"/>
  <c r="BG425" i="1"/>
  <c r="BN425" i="1"/>
  <c r="BR425" i="1"/>
  <c r="CB425" i="1"/>
  <c r="CF425" i="1"/>
  <c r="CG425" i="1"/>
  <c r="CP425" i="1"/>
  <c r="CQ425" i="1"/>
  <c r="DP425" i="1"/>
  <c r="Q426" i="1"/>
  <c r="AD426" i="1"/>
  <c r="AE426" i="1"/>
  <c r="AG426" i="1"/>
  <c r="AI426" i="1"/>
  <c r="AJ426" i="1"/>
  <c r="AM426" i="1"/>
  <c r="AN426" i="1"/>
  <c r="AO426" i="1" s="1"/>
  <c r="AR426" i="1"/>
  <c r="BB426" i="1"/>
  <c r="BC426" i="1"/>
  <c r="BD426" i="1"/>
  <c r="BE426" i="1"/>
  <c r="BF426" i="1"/>
  <c r="BG426" i="1"/>
  <c r="BN426" i="1"/>
  <c r="BR426" i="1"/>
  <c r="CB426" i="1"/>
  <c r="CF426" i="1"/>
  <c r="CG426" i="1"/>
  <c r="CP426" i="1"/>
  <c r="CQ426" i="1"/>
  <c r="DP426" i="1"/>
  <c r="Q427" i="1"/>
  <c r="AD427" i="1"/>
  <c r="AE427" i="1"/>
  <c r="AG427" i="1"/>
  <c r="AI427" i="1"/>
  <c r="AJ427" i="1"/>
  <c r="AM427" i="1"/>
  <c r="AO427" i="1" s="1"/>
  <c r="AN427" i="1"/>
  <c r="AR427" i="1"/>
  <c r="BB427" i="1"/>
  <c r="BC427" i="1"/>
  <c r="BD427" i="1"/>
  <c r="BE427" i="1"/>
  <c r="BF427" i="1"/>
  <c r="BG427" i="1"/>
  <c r="BN427" i="1"/>
  <c r="BR427" i="1"/>
  <c r="CB427" i="1"/>
  <c r="CF427" i="1"/>
  <c r="CG427" i="1"/>
  <c r="CP427" i="1"/>
  <c r="CQ427" i="1"/>
  <c r="DP427" i="1"/>
  <c r="Q428" i="1"/>
  <c r="AD428" i="1"/>
  <c r="AE428" i="1"/>
  <c r="AG428" i="1"/>
  <c r="AI428" i="1"/>
  <c r="AJ428" i="1"/>
  <c r="AM428" i="1"/>
  <c r="AO428" i="1" s="1"/>
  <c r="AN428" i="1"/>
  <c r="AR428" i="1"/>
  <c r="BB428" i="1"/>
  <c r="BC428" i="1"/>
  <c r="BD428" i="1"/>
  <c r="BE428" i="1"/>
  <c r="BF428" i="1"/>
  <c r="BG428" i="1"/>
  <c r="BN428" i="1"/>
  <c r="BR428" i="1"/>
  <c r="CB428" i="1"/>
  <c r="CF428" i="1"/>
  <c r="CG428" i="1"/>
  <c r="CP428" i="1"/>
  <c r="CQ428" i="1"/>
  <c r="DP428" i="1"/>
  <c r="Q429" i="1"/>
  <c r="AD429" i="1"/>
  <c r="AE429" i="1"/>
  <c r="AG429" i="1"/>
  <c r="AI429" i="1"/>
  <c r="AJ429" i="1"/>
  <c r="AM429" i="1"/>
  <c r="AO429" i="1" s="1"/>
  <c r="AN429" i="1"/>
  <c r="AR429" i="1"/>
  <c r="BB429" i="1"/>
  <c r="BC429" i="1"/>
  <c r="BD429" i="1"/>
  <c r="BE429" i="1"/>
  <c r="BF429" i="1"/>
  <c r="BG429" i="1"/>
  <c r="BN429" i="1"/>
  <c r="BR429" i="1"/>
  <c r="CB429" i="1"/>
  <c r="CF429" i="1"/>
  <c r="CG429" i="1"/>
  <c r="CP429" i="1"/>
  <c r="CQ429" i="1"/>
  <c r="DP429" i="1"/>
  <c r="Q430" i="1"/>
  <c r="AD430" i="1"/>
  <c r="AE430" i="1"/>
  <c r="AG430" i="1"/>
  <c r="AI430" i="1"/>
  <c r="AJ430" i="1"/>
  <c r="AM430" i="1"/>
  <c r="AN430" i="1"/>
  <c r="AO430" i="1" s="1"/>
  <c r="AR430" i="1"/>
  <c r="BB430" i="1"/>
  <c r="BC430" i="1"/>
  <c r="BD430" i="1"/>
  <c r="BE430" i="1"/>
  <c r="BF430" i="1"/>
  <c r="BG430" i="1"/>
  <c r="BN430" i="1"/>
  <c r="BR430" i="1"/>
  <c r="CB430" i="1"/>
  <c r="CF430" i="1"/>
  <c r="CG430" i="1"/>
  <c r="CP430" i="1"/>
  <c r="CQ430" i="1"/>
  <c r="DP430" i="1"/>
  <c r="Q431" i="1"/>
  <c r="AD431" i="1"/>
  <c r="AE431" i="1"/>
  <c r="AG431" i="1"/>
  <c r="AI431" i="1"/>
  <c r="AJ431" i="1"/>
  <c r="AM431" i="1"/>
  <c r="AO431" i="1" s="1"/>
  <c r="AN431" i="1"/>
  <c r="AR431" i="1"/>
  <c r="BB431" i="1"/>
  <c r="BC431" i="1"/>
  <c r="BD431" i="1"/>
  <c r="BE431" i="1"/>
  <c r="BF431" i="1"/>
  <c r="BG431" i="1"/>
  <c r="BN431" i="1"/>
  <c r="BR431" i="1"/>
  <c r="CB431" i="1"/>
  <c r="CF431" i="1"/>
  <c r="CG431" i="1"/>
  <c r="CP431" i="1"/>
  <c r="CQ431" i="1"/>
  <c r="DP431" i="1"/>
  <c r="Q432" i="1"/>
  <c r="AD432" i="1"/>
  <c r="AE432" i="1"/>
  <c r="AG432" i="1"/>
  <c r="AI432" i="1"/>
  <c r="AJ432" i="1"/>
  <c r="AM432" i="1"/>
  <c r="AN432" i="1"/>
  <c r="AO432" i="1" s="1"/>
  <c r="AR432" i="1"/>
  <c r="BB432" i="1"/>
  <c r="BC432" i="1"/>
  <c r="BD432" i="1"/>
  <c r="BE432" i="1"/>
  <c r="BF432" i="1"/>
  <c r="BG432" i="1"/>
  <c r="BN432" i="1"/>
  <c r="BR432" i="1"/>
  <c r="CB432" i="1"/>
  <c r="CF432" i="1"/>
  <c r="CG432" i="1"/>
  <c r="CP432" i="1"/>
  <c r="CQ432" i="1"/>
  <c r="DP432" i="1"/>
  <c r="Q433" i="1"/>
  <c r="AD433" i="1"/>
  <c r="AE433" i="1"/>
  <c r="AG433" i="1"/>
  <c r="AI433" i="1"/>
  <c r="AJ433" i="1"/>
  <c r="AM433" i="1"/>
  <c r="AO433" i="1" s="1"/>
  <c r="AN433" i="1"/>
  <c r="AR433" i="1"/>
  <c r="BB433" i="1"/>
  <c r="BC433" i="1"/>
  <c r="BD433" i="1"/>
  <c r="BE433" i="1"/>
  <c r="BF433" i="1"/>
  <c r="BG433" i="1"/>
  <c r="BN433" i="1"/>
  <c r="BR433" i="1"/>
  <c r="CB433" i="1"/>
  <c r="CF433" i="1"/>
  <c r="CG433" i="1"/>
  <c r="CP433" i="1"/>
  <c r="CQ433" i="1"/>
  <c r="DP433" i="1"/>
  <c r="Q434" i="1"/>
  <c r="AD434" i="1"/>
  <c r="AE434" i="1"/>
  <c r="AG434" i="1"/>
  <c r="AI434" i="1"/>
  <c r="AJ434" i="1"/>
  <c r="AM434" i="1"/>
  <c r="AN434" i="1"/>
  <c r="AO434" i="1" s="1"/>
  <c r="AR434" i="1"/>
  <c r="BB434" i="1"/>
  <c r="BC434" i="1"/>
  <c r="BD434" i="1"/>
  <c r="BE434" i="1"/>
  <c r="BF434" i="1"/>
  <c r="BG434" i="1"/>
  <c r="BN434" i="1"/>
  <c r="BR434" i="1"/>
  <c r="CB434" i="1"/>
  <c r="CF434" i="1"/>
  <c r="CG434" i="1"/>
  <c r="CP434" i="1"/>
  <c r="CQ434" i="1"/>
  <c r="DP434" i="1"/>
  <c r="Q435" i="1"/>
  <c r="AD435" i="1"/>
  <c r="AE435" i="1"/>
  <c r="AG435" i="1"/>
  <c r="AI435" i="1"/>
  <c r="AJ435" i="1"/>
  <c r="AM435" i="1"/>
  <c r="AO435" i="1" s="1"/>
  <c r="AN435" i="1"/>
  <c r="AR435" i="1"/>
  <c r="BB435" i="1"/>
  <c r="BC435" i="1"/>
  <c r="BD435" i="1"/>
  <c r="BE435" i="1"/>
  <c r="BF435" i="1"/>
  <c r="BG435" i="1"/>
  <c r="BN435" i="1"/>
  <c r="BR435" i="1"/>
  <c r="CB435" i="1"/>
  <c r="CF435" i="1"/>
  <c r="CG435" i="1"/>
  <c r="CP435" i="1"/>
  <c r="CQ435" i="1"/>
  <c r="DP435" i="1"/>
  <c r="Q436" i="1"/>
  <c r="AD436" i="1"/>
  <c r="AE436" i="1"/>
  <c r="AG436" i="1"/>
  <c r="AI436" i="1"/>
  <c r="AJ436" i="1"/>
  <c r="AM436" i="1"/>
  <c r="AN436" i="1"/>
  <c r="AO436" i="1" s="1"/>
  <c r="AR436" i="1"/>
  <c r="BB436" i="1"/>
  <c r="BC436" i="1"/>
  <c r="BD436" i="1"/>
  <c r="BE436" i="1"/>
  <c r="BF436" i="1"/>
  <c r="BG436" i="1"/>
  <c r="BN436" i="1"/>
  <c r="BR436" i="1"/>
  <c r="CB436" i="1"/>
  <c r="CF436" i="1"/>
  <c r="CG436" i="1"/>
  <c r="CP436" i="1"/>
  <c r="CQ436" i="1"/>
  <c r="DP436" i="1"/>
  <c r="Q437" i="1"/>
  <c r="AD437" i="1"/>
  <c r="AE437" i="1"/>
  <c r="AG437" i="1"/>
  <c r="AI437" i="1"/>
  <c r="AJ437" i="1"/>
  <c r="AM437" i="1"/>
  <c r="AO437" i="1" s="1"/>
  <c r="AN437" i="1"/>
  <c r="AR437" i="1"/>
  <c r="BB437" i="1"/>
  <c r="BC437" i="1"/>
  <c r="BD437" i="1"/>
  <c r="BE437" i="1"/>
  <c r="BF437" i="1"/>
  <c r="BG437" i="1"/>
  <c r="BN437" i="1"/>
  <c r="BR437" i="1"/>
  <c r="CB437" i="1"/>
  <c r="CF437" i="1"/>
  <c r="CG437" i="1"/>
  <c r="CP437" i="1"/>
  <c r="CQ437" i="1"/>
  <c r="DP437" i="1"/>
  <c r="Q438" i="1"/>
  <c r="AD438" i="1"/>
  <c r="AE438" i="1"/>
  <c r="AG438" i="1"/>
  <c r="AI438" i="1"/>
  <c r="AJ438" i="1"/>
  <c r="AM438" i="1"/>
  <c r="AN438" i="1"/>
  <c r="AO438" i="1" s="1"/>
  <c r="AR438" i="1"/>
  <c r="BB438" i="1"/>
  <c r="BC438" i="1"/>
  <c r="BD438" i="1"/>
  <c r="BE438" i="1"/>
  <c r="BF438" i="1"/>
  <c r="BG438" i="1"/>
  <c r="BN438" i="1"/>
  <c r="BR438" i="1"/>
  <c r="CB438" i="1"/>
  <c r="CF438" i="1"/>
  <c r="CG438" i="1"/>
  <c r="CP438" i="1"/>
  <c r="CQ438" i="1"/>
  <c r="DP438" i="1"/>
  <c r="Q439" i="1"/>
  <c r="AD439" i="1"/>
  <c r="AE439" i="1"/>
  <c r="AG439" i="1"/>
  <c r="AI439" i="1"/>
  <c r="AJ439" i="1"/>
  <c r="AM439" i="1"/>
  <c r="AO439" i="1" s="1"/>
  <c r="AN439" i="1"/>
  <c r="AR439" i="1"/>
  <c r="BB439" i="1"/>
  <c r="BC439" i="1"/>
  <c r="BD439" i="1"/>
  <c r="BE439" i="1"/>
  <c r="BF439" i="1"/>
  <c r="BG439" i="1"/>
  <c r="BN439" i="1"/>
  <c r="BR439" i="1"/>
  <c r="CB439" i="1"/>
  <c r="CF439" i="1"/>
  <c r="CG439" i="1"/>
  <c r="CP439" i="1"/>
  <c r="CQ439" i="1"/>
  <c r="DP439" i="1"/>
  <c r="Q440" i="1"/>
  <c r="AD440" i="1"/>
  <c r="AE440" i="1"/>
  <c r="AG440" i="1"/>
  <c r="AI440" i="1"/>
  <c r="AJ440" i="1"/>
  <c r="AM440" i="1"/>
  <c r="AN440" i="1"/>
  <c r="AO440" i="1" s="1"/>
  <c r="AR440" i="1"/>
  <c r="BB440" i="1"/>
  <c r="BC440" i="1"/>
  <c r="BD440" i="1"/>
  <c r="BE440" i="1"/>
  <c r="BF440" i="1"/>
  <c r="BG440" i="1"/>
  <c r="BN440" i="1"/>
  <c r="BR440" i="1"/>
  <c r="CB440" i="1"/>
  <c r="CF440" i="1"/>
  <c r="CG440" i="1"/>
  <c r="CP440" i="1"/>
  <c r="CQ440" i="1"/>
  <c r="DP440" i="1"/>
  <c r="Q441" i="1"/>
  <c r="AD441" i="1"/>
  <c r="AE441" i="1"/>
  <c r="AG441" i="1"/>
  <c r="AI441" i="1"/>
  <c r="AJ441" i="1"/>
  <c r="AM441" i="1"/>
  <c r="AO441" i="1" s="1"/>
  <c r="AN441" i="1"/>
  <c r="AR441" i="1"/>
  <c r="BB441" i="1"/>
  <c r="BC441" i="1"/>
  <c r="BD441" i="1"/>
  <c r="BE441" i="1"/>
  <c r="BF441" i="1"/>
  <c r="BG441" i="1"/>
  <c r="BN441" i="1"/>
  <c r="BR441" i="1"/>
  <c r="CB441" i="1"/>
  <c r="CF441" i="1"/>
  <c r="CG441" i="1"/>
  <c r="CP441" i="1"/>
  <c r="CQ441" i="1"/>
  <c r="DP441" i="1"/>
  <c r="Q442" i="1"/>
  <c r="AD442" i="1"/>
  <c r="AE442" i="1"/>
  <c r="AG442" i="1"/>
  <c r="AI442" i="1"/>
  <c r="AJ442" i="1"/>
  <c r="AM442" i="1"/>
  <c r="AN442" i="1"/>
  <c r="AO442" i="1" s="1"/>
  <c r="AR442" i="1"/>
  <c r="BB442" i="1"/>
  <c r="BC442" i="1"/>
  <c r="BD442" i="1"/>
  <c r="BE442" i="1"/>
  <c r="BF442" i="1"/>
  <c r="BG442" i="1"/>
  <c r="BN442" i="1"/>
  <c r="BR442" i="1"/>
  <c r="CB442" i="1"/>
  <c r="CF442" i="1"/>
  <c r="CG442" i="1"/>
  <c r="CP442" i="1"/>
  <c r="CQ442" i="1"/>
  <c r="DP442" i="1"/>
  <c r="Q443" i="1"/>
  <c r="AD443" i="1"/>
  <c r="AE443" i="1"/>
  <c r="AG443" i="1"/>
  <c r="AI443" i="1"/>
  <c r="AJ443" i="1"/>
  <c r="AM443" i="1"/>
  <c r="AO443" i="1" s="1"/>
  <c r="AN443" i="1"/>
  <c r="AR443" i="1"/>
  <c r="BB443" i="1"/>
  <c r="BC443" i="1"/>
  <c r="BD443" i="1"/>
  <c r="BE443" i="1"/>
  <c r="BF443" i="1"/>
  <c r="BG443" i="1"/>
  <c r="BN443" i="1"/>
  <c r="BR443" i="1"/>
  <c r="CB443" i="1"/>
  <c r="CF443" i="1"/>
  <c r="CG443" i="1"/>
  <c r="CP443" i="1"/>
  <c r="CQ443" i="1"/>
  <c r="DP443" i="1"/>
  <c r="Q444" i="1"/>
  <c r="AD444" i="1"/>
  <c r="AE444" i="1"/>
  <c r="AG444" i="1"/>
  <c r="AI444" i="1"/>
  <c r="AJ444" i="1"/>
  <c r="AM444" i="1"/>
  <c r="AN444" i="1"/>
  <c r="AO444" i="1" s="1"/>
  <c r="AR444" i="1"/>
  <c r="BB444" i="1"/>
  <c r="BC444" i="1"/>
  <c r="BD444" i="1"/>
  <c r="BE444" i="1"/>
  <c r="BF444" i="1"/>
  <c r="BG444" i="1"/>
  <c r="BN444" i="1"/>
  <c r="BR444" i="1"/>
  <c r="CB444" i="1"/>
  <c r="CF444" i="1"/>
  <c r="CG444" i="1"/>
  <c r="CP444" i="1"/>
  <c r="CQ444" i="1"/>
  <c r="DP444" i="1"/>
  <c r="Q445" i="1"/>
  <c r="AD445" i="1"/>
  <c r="AE445" i="1"/>
  <c r="AG445" i="1"/>
  <c r="AI445" i="1"/>
  <c r="AJ445" i="1"/>
  <c r="AM445" i="1"/>
  <c r="AO445" i="1" s="1"/>
  <c r="AN445" i="1"/>
  <c r="AR445" i="1"/>
  <c r="BB445" i="1"/>
  <c r="BC445" i="1"/>
  <c r="BD445" i="1"/>
  <c r="BE445" i="1"/>
  <c r="BF445" i="1"/>
  <c r="BG445" i="1"/>
  <c r="BN445" i="1"/>
  <c r="BR445" i="1"/>
  <c r="CB445" i="1"/>
  <c r="CF445" i="1"/>
  <c r="CG445" i="1"/>
  <c r="CP445" i="1"/>
  <c r="CQ445" i="1"/>
  <c r="DP445" i="1"/>
  <c r="Q446" i="1"/>
  <c r="AD446" i="1"/>
  <c r="AE446" i="1"/>
  <c r="AG446" i="1"/>
  <c r="AI446" i="1"/>
  <c r="AJ446" i="1"/>
  <c r="AM446" i="1"/>
  <c r="AN446" i="1"/>
  <c r="AO446" i="1" s="1"/>
  <c r="AR446" i="1"/>
  <c r="BB446" i="1"/>
  <c r="BC446" i="1"/>
  <c r="BD446" i="1"/>
  <c r="BE446" i="1"/>
  <c r="BF446" i="1"/>
  <c r="BG446" i="1"/>
  <c r="BN446" i="1"/>
  <c r="BR446" i="1"/>
  <c r="CB446" i="1"/>
  <c r="CF446" i="1"/>
  <c r="CG446" i="1"/>
  <c r="CP446" i="1"/>
  <c r="CQ446" i="1"/>
  <c r="DP446" i="1"/>
  <c r="Q447" i="1"/>
  <c r="AD447" i="1"/>
  <c r="AE447" i="1"/>
  <c r="AG447" i="1"/>
  <c r="AI447" i="1"/>
  <c r="AJ447" i="1"/>
  <c r="AM447" i="1"/>
  <c r="AO447" i="1" s="1"/>
  <c r="AN447" i="1"/>
  <c r="AR447" i="1"/>
  <c r="BB447" i="1"/>
  <c r="BC447" i="1"/>
  <c r="BD447" i="1"/>
  <c r="BE447" i="1"/>
  <c r="BF447" i="1"/>
  <c r="BG447" i="1"/>
  <c r="BN447" i="1"/>
  <c r="BR447" i="1"/>
  <c r="CB447" i="1"/>
  <c r="CF447" i="1"/>
  <c r="CG447" i="1"/>
  <c r="CP447" i="1"/>
  <c r="CQ447" i="1"/>
  <c r="DP447" i="1"/>
  <c r="Q448" i="1"/>
  <c r="AD448" i="1"/>
  <c r="AE448" i="1"/>
  <c r="AG448" i="1"/>
  <c r="AI448" i="1"/>
  <c r="AJ448" i="1"/>
  <c r="AM448" i="1"/>
  <c r="AN448" i="1"/>
  <c r="AO448" i="1" s="1"/>
  <c r="AR448" i="1"/>
  <c r="BB448" i="1"/>
  <c r="BC448" i="1"/>
  <c r="BD448" i="1"/>
  <c r="BE448" i="1"/>
  <c r="BF448" i="1"/>
  <c r="BG448" i="1"/>
  <c r="BN448" i="1"/>
  <c r="BR448" i="1"/>
  <c r="CB448" i="1"/>
  <c r="CF448" i="1"/>
  <c r="CG448" i="1"/>
  <c r="CP448" i="1"/>
  <c r="CQ448" i="1"/>
  <c r="DP448" i="1"/>
  <c r="Q449" i="1"/>
  <c r="AD449" i="1"/>
  <c r="AE449" i="1"/>
  <c r="AG449" i="1"/>
  <c r="AI449" i="1"/>
  <c r="AJ449" i="1"/>
  <c r="AM449" i="1"/>
  <c r="AO449" i="1" s="1"/>
  <c r="AN449" i="1"/>
  <c r="AR449" i="1"/>
  <c r="BB449" i="1"/>
  <c r="BC449" i="1"/>
  <c r="BD449" i="1"/>
  <c r="BE449" i="1"/>
  <c r="BF449" i="1"/>
  <c r="BG449" i="1"/>
  <c r="BN449" i="1"/>
  <c r="BR449" i="1"/>
  <c r="CB449" i="1"/>
  <c r="CF449" i="1"/>
  <c r="CG449" i="1"/>
  <c r="CP449" i="1"/>
  <c r="CQ449" i="1"/>
  <c r="DP449" i="1"/>
  <c r="Q450" i="1"/>
  <c r="AD450" i="1"/>
  <c r="AE450" i="1"/>
  <c r="AG450" i="1"/>
  <c r="AI450" i="1"/>
  <c r="AJ450" i="1"/>
  <c r="AM450" i="1"/>
  <c r="AN450" i="1"/>
  <c r="AO450" i="1" s="1"/>
  <c r="AR450" i="1"/>
  <c r="BB450" i="1"/>
  <c r="BC450" i="1"/>
  <c r="BD450" i="1"/>
  <c r="BE450" i="1"/>
  <c r="BF450" i="1"/>
  <c r="BG450" i="1"/>
  <c r="BN450" i="1"/>
  <c r="BR450" i="1"/>
  <c r="CB450" i="1"/>
  <c r="CF450" i="1"/>
  <c r="CG450" i="1"/>
  <c r="CP450" i="1"/>
  <c r="CQ450" i="1"/>
  <c r="DP450" i="1"/>
  <c r="Q451" i="1"/>
  <c r="AD451" i="1"/>
  <c r="AE451" i="1"/>
  <c r="AG451" i="1"/>
  <c r="AI451" i="1"/>
  <c r="AJ451" i="1"/>
  <c r="AM451" i="1"/>
  <c r="AO451" i="1" s="1"/>
  <c r="AN451" i="1"/>
  <c r="AR451" i="1"/>
  <c r="BB451" i="1"/>
  <c r="BC451" i="1"/>
  <c r="BD451" i="1"/>
  <c r="BE451" i="1"/>
  <c r="BF451" i="1"/>
  <c r="BG451" i="1"/>
  <c r="BN451" i="1"/>
  <c r="BR451" i="1"/>
  <c r="CB451" i="1"/>
  <c r="CF451" i="1"/>
  <c r="CG451" i="1"/>
  <c r="CP451" i="1"/>
  <c r="CQ451" i="1"/>
  <c r="DP451" i="1"/>
  <c r="Q452" i="1"/>
  <c r="AD452" i="1"/>
  <c r="AE452" i="1"/>
  <c r="AG452" i="1"/>
  <c r="AI452" i="1"/>
  <c r="AJ452" i="1"/>
  <c r="AM452" i="1"/>
  <c r="AN452" i="1"/>
  <c r="AO452" i="1" s="1"/>
  <c r="AR452" i="1"/>
  <c r="BB452" i="1"/>
  <c r="BC452" i="1"/>
  <c r="BD452" i="1"/>
  <c r="BE452" i="1"/>
  <c r="BF452" i="1"/>
  <c r="BG452" i="1"/>
  <c r="BN452" i="1"/>
  <c r="BR452" i="1"/>
  <c r="CB452" i="1"/>
  <c r="CF452" i="1"/>
  <c r="CG452" i="1"/>
  <c r="CP452" i="1"/>
  <c r="CQ452" i="1"/>
  <c r="DP452" i="1"/>
  <c r="Q453" i="1"/>
  <c r="AD453" i="1"/>
  <c r="AE453" i="1"/>
  <c r="AG453" i="1"/>
  <c r="AI453" i="1"/>
  <c r="AJ453" i="1"/>
  <c r="AM453" i="1"/>
  <c r="AO453" i="1" s="1"/>
  <c r="AN453" i="1"/>
  <c r="AR453" i="1"/>
  <c r="BB453" i="1"/>
  <c r="BC453" i="1"/>
  <c r="BD453" i="1"/>
  <c r="BE453" i="1"/>
  <c r="BF453" i="1"/>
  <c r="BG453" i="1"/>
  <c r="BN453" i="1"/>
  <c r="BR453" i="1"/>
  <c r="CB453" i="1"/>
  <c r="CF453" i="1"/>
  <c r="CG453" i="1"/>
  <c r="CP453" i="1"/>
  <c r="CQ453" i="1"/>
  <c r="DP453" i="1"/>
  <c r="Q454" i="1"/>
  <c r="AD454" i="1"/>
  <c r="AE454" i="1"/>
  <c r="AG454" i="1"/>
  <c r="AI454" i="1"/>
  <c r="AJ454" i="1"/>
  <c r="AM454" i="1"/>
  <c r="AN454" i="1"/>
  <c r="AO454" i="1" s="1"/>
  <c r="AR454" i="1"/>
  <c r="BB454" i="1"/>
  <c r="BC454" i="1"/>
  <c r="BD454" i="1"/>
  <c r="BE454" i="1"/>
  <c r="BF454" i="1"/>
  <c r="BG454" i="1"/>
  <c r="BN454" i="1"/>
  <c r="BR454" i="1"/>
  <c r="CB454" i="1"/>
  <c r="CF454" i="1"/>
  <c r="CG454" i="1"/>
  <c r="CP454" i="1"/>
  <c r="CQ454" i="1"/>
  <c r="DP454" i="1"/>
  <c r="Q455" i="1"/>
  <c r="AD455" i="1"/>
  <c r="AE455" i="1"/>
  <c r="AG455" i="1"/>
  <c r="AI455" i="1"/>
  <c r="AJ455" i="1"/>
  <c r="AM455" i="1"/>
  <c r="AO455" i="1" s="1"/>
  <c r="AN455" i="1"/>
  <c r="AR455" i="1"/>
  <c r="BB455" i="1"/>
  <c r="BC455" i="1"/>
  <c r="BD455" i="1"/>
  <c r="BE455" i="1"/>
  <c r="BF455" i="1"/>
  <c r="BG455" i="1"/>
  <c r="BN455" i="1"/>
  <c r="BR455" i="1"/>
  <c r="CB455" i="1"/>
  <c r="CF455" i="1"/>
  <c r="CG455" i="1"/>
  <c r="CP455" i="1"/>
  <c r="CQ455" i="1"/>
  <c r="DP455" i="1"/>
  <c r="Q456" i="1"/>
  <c r="AD456" i="1"/>
  <c r="AE456" i="1"/>
  <c r="AG456" i="1"/>
  <c r="AI456" i="1"/>
  <c r="AJ456" i="1"/>
  <c r="AM456" i="1"/>
  <c r="AN456" i="1"/>
  <c r="AO456" i="1" s="1"/>
  <c r="AR456" i="1"/>
  <c r="BB456" i="1"/>
  <c r="BC456" i="1"/>
  <c r="BD456" i="1"/>
  <c r="BE456" i="1"/>
  <c r="BF456" i="1"/>
  <c r="BG456" i="1"/>
  <c r="BN456" i="1"/>
  <c r="BR456" i="1"/>
  <c r="CB456" i="1"/>
  <c r="CF456" i="1"/>
  <c r="CG456" i="1"/>
  <c r="CP456" i="1"/>
  <c r="CQ456" i="1"/>
  <c r="DP456" i="1"/>
  <c r="Q457" i="1"/>
  <c r="AD457" i="1"/>
  <c r="AE457" i="1"/>
  <c r="AG457" i="1"/>
  <c r="AI457" i="1"/>
  <c r="AJ457" i="1"/>
  <c r="AM457" i="1"/>
  <c r="AO457" i="1" s="1"/>
  <c r="AN457" i="1"/>
  <c r="AR457" i="1"/>
  <c r="BB457" i="1"/>
  <c r="BC457" i="1"/>
  <c r="BD457" i="1"/>
  <c r="BE457" i="1"/>
  <c r="BF457" i="1"/>
  <c r="BG457" i="1"/>
  <c r="BN457" i="1"/>
  <c r="BR457" i="1"/>
  <c r="CB457" i="1"/>
  <c r="CF457" i="1"/>
  <c r="CG457" i="1"/>
  <c r="CP457" i="1"/>
  <c r="CQ457" i="1"/>
  <c r="DP457" i="1"/>
  <c r="Q458" i="1"/>
  <c r="AD458" i="1"/>
  <c r="AE458" i="1"/>
  <c r="AG458" i="1"/>
  <c r="AI458" i="1"/>
  <c r="AJ458" i="1"/>
  <c r="AM458" i="1"/>
  <c r="AN458" i="1"/>
  <c r="AO458" i="1" s="1"/>
  <c r="AR458" i="1"/>
  <c r="BB458" i="1"/>
  <c r="BC458" i="1"/>
  <c r="BD458" i="1"/>
  <c r="BE458" i="1"/>
  <c r="BF458" i="1"/>
  <c r="BG458" i="1"/>
  <c r="BN458" i="1"/>
  <c r="BR458" i="1"/>
  <c r="CB458" i="1"/>
  <c r="CF458" i="1"/>
  <c r="CG458" i="1"/>
  <c r="CP458" i="1"/>
  <c r="CQ458" i="1"/>
  <c r="DP458" i="1"/>
  <c r="Q459" i="1"/>
  <c r="AD459" i="1"/>
  <c r="AE459" i="1"/>
  <c r="AG459" i="1"/>
  <c r="AI459" i="1"/>
  <c r="AJ459" i="1"/>
  <c r="AM459" i="1"/>
  <c r="AO459" i="1" s="1"/>
  <c r="AN459" i="1"/>
  <c r="AR459" i="1"/>
  <c r="BB459" i="1"/>
  <c r="BC459" i="1"/>
  <c r="BD459" i="1"/>
  <c r="BE459" i="1"/>
  <c r="BF459" i="1"/>
  <c r="BG459" i="1"/>
  <c r="BN459" i="1"/>
  <c r="BR459" i="1"/>
  <c r="CB459" i="1"/>
  <c r="CF459" i="1"/>
  <c r="CG459" i="1"/>
  <c r="CP459" i="1"/>
  <c r="CQ459" i="1"/>
  <c r="DP459" i="1"/>
  <c r="Q460" i="1"/>
  <c r="AD460" i="1"/>
  <c r="AE460" i="1"/>
  <c r="AG460" i="1"/>
  <c r="AI460" i="1"/>
  <c r="AJ460" i="1"/>
  <c r="AM460" i="1"/>
  <c r="AN460" i="1"/>
  <c r="AO460" i="1" s="1"/>
  <c r="AR460" i="1"/>
  <c r="BB460" i="1"/>
  <c r="BC460" i="1"/>
  <c r="BD460" i="1"/>
  <c r="BE460" i="1"/>
  <c r="BF460" i="1"/>
  <c r="BG460" i="1"/>
  <c r="BN460" i="1"/>
  <c r="BR460" i="1"/>
  <c r="CB460" i="1"/>
  <c r="CF460" i="1"/>
  <c r="CG460" i="1"/>
  <c r="CP460" i="1"/>
  <c r="CQ460" i="1"/>
  <c r="DP460" i="1"/>
  <c r="Q461" i="1"/>
  <c r="AD461" i="1"/>
  <c r="AE461" i="1"/>
  <c r="AG461" i="1"/>
  <c r="AI461" i="1"/>
  <c r="AJ461" i="1"/>
  <c r="AM461" i="1"/>
  <c r="AO461" i="1" s="1"/>
  <c r="AN461" i="1"/>
  <c r="AR461" i="1"/>
  <c r="BB461" i="1"/>
  <c r="BC461" i="1"/>
  <c r="BD461" i="1"/>
  <c r="BE461" i="1"/>
  <c r="BF461" i="1"/>
  <c r="BG461" i="1"/>
  <c r="BN461" i="1"/>
  <c r="BR461" i="1"/>
  <c r="CB461" i="1"/>
  <c r="CF461" i="1"/>
  <c r="CG461" i="1"/>
  <c r="CP461" i="1"/>
  <c r="CQ461" i="1"/>
  <c r="DP461" i="1"/>
  <c r="Q462" i="1"/>
  <c r="AD462" i="1"/>
  <c r="AE462" i="1"/>
  <c r="AG462" i="1"/>
  <c r="AI462" i="1"/>
  <c r="AJ462" i="1"/>
  <c r="AM462" i="1"/>
  <c r="AN462" i="1"/>
  <c r="AO462" i="1" s="1"/>
  <c r="AR462" i="1"/>
  <c r="BB462" i="1"/>
  <c r="BC462" i="1"/>
  <c r="BD462" i="1"/>
  <c r="BE462" i="1"/>
  <c r="BF462" i="1"/>
  <c r="BG462" i="1"/>
  <c r="BN462" i="1"/>
  <c r="BR462" i="1"/>
  <c r="CB462" i="1"/>
  <c r="CF462" i="1"/>
  <c r="CG462" i="1"/>
  <c r="CP462" i="1"/>
  <c r="CQ462" i="1"/>
  <c r="DP462" i="1"/>
  <c r="Q463" i="1"/>
  <c r="AD463" i="1"/>
  <c r="AE463" i="1"/>
  <c r="AG463" i="1"/>
  <c r="AI463" i="1"/>
  <c r="AJ463" i="1"/>
  <c r="AM463" i="1"/>
  <c r="AO463" i="1" s="1"/>
  <c r="AN463" i="1"/>
  <c r="AR463" i="1"/>
  <c r="BB463" i="1"/>
  <c r="BC463" i="1"/>
  <c r="BD463" i="1"/>
  <c r="BE463" i="1"/>
  <c r="BF463" i="1"/>
  <c r="BG463" i="1"/>
  <c r="BN463" i="1"/>
  <c r="BR463" i="1"/>
  <c r="CB463" i="1"/>
  <c r="CF463" i="1"/>
  <c r="CG463" i="1"/>
  <c r="CP463" i="1"/>
  <c r="CQ463" i="1"/>
  <c r="DP463" i="1"/>
  <c r="Q464" i="1"/>
  <c r="AD464" i="1"/>
  <c r="AE464" i="1"/>
  <c r="AG464" i="1"/>
  <c r="AI464" i="1"/>
  <c r="AJ464" i="1"/>
  <c r="AM464" i="1"/>
  <c r="AN464" i="1"/>
  <c r="AO464" i="1" s="1"/>
  <c r="AR464" i="1"/>
  <c r="BB464" i="1"/>
  <c r="BC464" i="1"/>
  <c r="BD464" i="1"/>
  <c r="BE464" i="1"/>
  <c r="BF464" i="1"/>
  <c r="BG464" i="1"/>
  <c r="BN464" i="1"/>
  <c r="BR464" i="1"/>
  <c r="CB464" i="1"/>
  <c r="CF464" i="1"/>
  <c r="CG464" i="1"/>
  <c r="CP464" i="1"/>
  <c r="CQ464" i="1"/>
  <c r="DP464" i="1"/>
  <c r="Q465" i="1"/>
  <c r="AD465" i="1"/>
  <c r="AE465" i="1"/>
  <c r="AG465" i="1"/>
  <c r="AI465" i="1"/>
  <c r="AJ465" i="1"/>
  <c r="AM465" i="1"/>
  <c r="AO465" i="1" s="1"/>
  <c r="AN465" i="1"/>
  <c r="AR465" i="1"/>
  <c r="BB465" i="1"/>
  <c r="BC465" i="1"/>
  <c r="BD465" i="1"/>
  <c r="BE465" i="1"/>
  <c r="BF465" i="1"/>
  <c r="BG465" i="1"/>
  <c r="BN465" i="1"/>
  <c r="BR465" i="1"/>
  <c r="CB465" i="1"/>
  <c r="CF465" i="1"/>
  <c r="CG465" i="1"/>
  <c r="CP465" i="1"/>
  <c r="CQ465" i="1"/>
  <c r="DP465" i="1"/>
  <c r="Q466" i="1"/>
  <c r="AD466" i="1"/>
  <c r="AE466" i="1"/>
  <c r="AG466" i="1"/>
  <c r="AI466" i="1"/>
  <c r="AJ466" i="1"/>
  <c r="AM466" i="1"/>
  <c r="AN466" i="1"/>
  <c r="AO466" i="1"/>
  <c r="AR466" i="1"/>
  <c r="BB466" i="1"/>
  <c r="BC466" i="1"/>
  <c r="BD466" i="1"/>
  <c r="BE466" i="1"/>
  <c r="BF466" i="1"/>
  <c r="BG466" i="1"/>
  <c r="BN466" i="1"/>
  <c r="BR466" i="1"/>
  <c r="CB466" i="1"/>
  <c r="CF466" i="1"/>
  <c r="CG466" i="1"/>
  <c r="CP466" i="1"/>
  <c r="CQ466" i="1"/>
  <c r="DP466" i="1"/>
  <c r="Q467" i="1"/>
  <c r="AD467" i="1"/>
  <c r="AE467" i="1"/>
  <c r="AG467" i="1"/>
  <c r="AI467" i="1"/>
  <c r="AJ467" i="1"/>
  <c r="AM467" i="1"/>
  <c r="AO467" i="1" s="1"/>
  <c r="AN467" i="1"/>
  <c r="AR467" i="1"/>
  <c r="BB467" i="1"/>
  <c r="BC467" i="1"/>
  <c r="BD467" i="1"/>
  <c r="BE467" i="1"/>
  <c r="BF467" i="1"/>
  <c r="BG467" i="1"/>
  <c r="BN467" i="1"/>
  <c r="BR467" i="1"/>
  <c r="CB467" i="1"/>
  <c r="CF467" i="1"/>
  <c r="CG467" i="1"/>
  <c r="CP467" i="1"/>
  <c r="CQ467" i="1"/>
  <c r="DP467" i="1"/>
  <c r="Q468" i="1"/>
  <c r="AD468" i="1"/>
  <c r="AE468" i="1"/>
  <c r="AG468" i="1"/>
  <c r="AI468" i="1"/>
  <c r="AJ468" i="1"/>
  <c r="AM468" i="1"/>
  <c r="AN468" i="1"/>
  <c r="AO468" i="1"/>
  <c r="AR468" i="1"/>
  <c r="BB468" i="1"/>
  <c r="BC468" i="1"/>
  <c r="BD468" i="1"/>
  <c r="BE468" i="1"/>
  <c r="BF468" i="1"/>
  <c r="BG468" i="1"/>
  <c r="BN468" i="1"/>
  <c r="BR468" i="1"/>
  <c r="CB468" i="1"/>
  <c r="CF468" i="1"/>
  <c r="CG468" i="1"/>
  <c r="CP468" i="1"/>
  <c r="CQ468" i="1"/>
  <c r="DP468" i="1"/>
  <c r="Q469" i="1"/>
  <c r="AD469" i="1"/>
  <c r="AE469" i="1"/>
  <c r="AG469" i="1"/>
  <c r="AI469" i="1"/>
  <c r="AJ469" i="1"/>
  <c r="AM469" i="1"/>
  <c r="AO469" i="1" s="1"/>
  <c r="AN469" i="1"/>
  <c r="AR469" i="1"/>
  <c r="BB469" i="1"/>
  <c r="BC469" i="1"/>
  <c r="BD469" i="1"/>
  <c r="BE469" i="1"/>
  <c r="BF469" i="1"/>
  <c r="BG469" i="1"/>
  <c r="BN469" i="1"/>
  <c r="BR469" i="1"/>
  <c r="CB469" i="1"/>
  <c r="CF469" i="1"/>
  <c r="CG469" i="1"/>
  <c r="CP469" i="1"/>
  <c r="CQ469" i="1"/>
  <c r="DP469" i="1"/>
  <c r="Q470" i="1"/>
  <c r="AD470" i="1"/>
  <c r="AE470" i="1"/>
  <c r="AG470" i="1"/>
  <c r="AI470" i="1"/>
  <c r="AJ470" i="1"/>
  <c r="AM470" i="1"/>
  <c r="AN470" i="1"/>
  <c r="AO470" i="1"/>
  <c r="AR470" i="1"/>
  <c r="BB470" i="1"/>
  <c r="BC470" i="1"/>
  <c r="BD470" i="1"/>
  <c r="BE470" i="1"/>
  <c r="BF470" i="1"/>
  <c r="BG470" i="1"/>
  <c r="BN470" i="1"/>
  <c r="BR470" i="1"/>
  <c r="CB470" i="1"/>
  <c r="CF470" i="1"/>
  <c r="CG470" i="1"/>
  <c r="CP470" i="1"/>
  <c r="CQ470" i="1"/>
  <c r="DP470" i="1"/>
  <c r="Q471" i="1"/>
  <c r="AD471" i="1"/>
  <c r="AE471" i="1"/>
  <c r="AG471" i="1"/>
  <c r="AI471" i="1"/>
  <c r="AJ471" i="1"/>
  <c r="AM471" i="1"/>
  <c r="AO471" i="1" s="1"/>
  <c r="AN471" i="1"/>
  <c r="AR471" i="1"/>
  <c r="BB471" i="1"/>
  <c r="BC471" i="1"/>
  <c r="BD471" i="1"/>
  <c r="BE471" i="1"/>
  <c r="BF471" i="1"/>
  <c r="BG471" i="1"/>
  <c r="BN471" i="1"/>
  <c r="BR471" i="1"/>
  <c r="CB471" i="1"/>
  <c r="CF471" i="1"/>
  <c r="CG471" i="1"/>
  <c r="CP471" i="1"/>
  <c r="CQ471" i="1"/>
  <c r="DP471" i="1"/>
  <c r="Q472" i="1"/>
  <c r="AD472" i="1"/>
  <c r="AE472" i="1"/>
  <c r="AG472" i="1"/>
  <c r="AI472" i="1"/>
  <c r="AJ472" i="1"/>
  <c r="AM472" i="1"/>
  <c r="AN472" i="1"/>
  <c r="AO472" i="1"/>
  <c r="AR472" i="1"/>
  <c r="BB472" i="1"/>
  <c r="BC472" i="1"/>
  <c r="BD472" i="1"/>
  <c r="BE472" i="1"/>
  <c r="BF472" i="1"/>
  <c r="BG472" i="1"/>
  <c r="BN472" i="1"/>
  <c r="BR472" i="1"/>
  <c r="CB472" i="1"/>
  <c r="CF472" i="1"/>
  <c r="CG472" i="1"/>
  <c r="CP472" i="1"/>
  <c r="CQ472" i="1"/>
  <c r="DP472" i="1"/>
  <c r="Q473" i="1"/>
  <c r="AD473" i="1"/>
  <c r="AE473" i="1"/>
  <c r="AG473" i="1"/>
  <c r="AI473" i="1"/>
  <c r="AJ473" i="1"/>
  <c r="AM473" i="1"/>
  <c r="AO473" i="1" s="1"/>
  <c r="AN473" i="1"/>
  <c r="AR473" i="1"/>
  <c r="BB473" i="1"/>
  <c r="BC473" i="1"/>
  <c r="BD473" i="1"/>
  <c r="BE473" i="1"/>
  <c r="BF473" i="1"/>
  <c r="BG473" i="1"/>
  <c r="BN473" i="1"/>
  <c r="BR473" i="1"/>
  <c r="CB473" i="1"/>
  <c r="CF473" i="1"/>
  <c r="CG473" i="1"/>
  <c r="CP473" i="1"/>
  <c r="CQ473" i="1"/>
  <c r="DP473" i="1"/>
  <c r="Q474" i="1"/>
  <c r="AD474" i="1"/>
  <c r="AE474" i="1"/>
  <c r="AG474" i="1"/>
  <c r="AI474" i="1"/>
  <c r="AJ474" i="1"/>
  <c r="AM474" i="1"/>
  <c r="AN474" i="1"/>
  <c r="AO474" i="1"/>
  <c r="AR474" i="1"/>
  <c r="BB474" i="1"/>
  <c r="BC474" i="1"/>
  <c r="BD474" i="1"/>
  <c r="BE474" i="1"/>
  <c r="BF474" i="1"/>
  <c r="BG474" i="1"/>
  <c r="BN474" i="1"/>
  <c r="BR474" i="1"/>
  <c r="CB474" i="1"/>
  <c r="CF474" i="1"/>
  <c r="CG474" i="1"/>
  <c r="CP474" i="1"/>
  <c r="CQ474" i="1"/>
  <c r="DP474" i="1"/>
  <c r="Q475" i="1"/>
  <c r="AD475" i="1"/>
  <c r="AE475" i="1"/>
  <c r="AG475" i="1"/>
  <c r="AI475" i="1"/>
  <c r="AJ475" i="1"/>
  <c r="AM475" i="1"/>
  <c r="AO475" i="1" s="1"/>
  <c r="AN475" i="1"/>
  <c r="AR475" i="1"/>
  <c r="BB475" i="1"/>
  <c r="BC475" i="1"/>
  <c r="BD475" i="1"/>
  <c r="BE475" i="1"/>
  <c r="BF475" i="1"/>
  <c r="BG475" i="1"/>
  <c r="BN475" i="1"/>
  <c r="BR475" i="1"/>
  <c r="CB475" i="1"/>
  <c r="CF475" i="1"/>
  <c r="CG475" i="1"/>
  <c r="CP475" i="1"/>
  <c r="CQ475" i="1"/>
  <c r="DP475" i="1"/>
  <c r="Q476" i="1"/>
  <c r="AD476" i="1"/>
  <c r="AE476" i="1"/>
  <c r="AG476" i="1"/>
  <c r="AI476" i="1"/>
  <c r="AJ476" i="1"/>
  <c r="AM476" i="1"/>
  <c r="AN476" i="1"/>
  <c r="AO476" i="1"/>
  <c r="AR476" i="1"/>
  <c r="BB476" i="1"/>
  <c r="BC476" i="1"/>
  <c r="BD476" i="1"/>
  <c r="BE476" i="1"/>
  <c r="BF476" i="1"/>
  <c r="BG476" i="1"/>
  <c r="BN476" i="1"/>
  <c r="BR476" i="1"/>
  <c r="CB476" i="1"/>
  <c r="CF476" i="1"/>
  <c r="CG476" i="1"/>
  <c r="CP476" i="1"/>
  <c r="CQ476" i="1"/>
  <c r="DP476" i="1"/>
  <c r="Q477" i="1"/>
  <c r="AD477" i="1"/>
  <c r="AE477" i="1"/>
  <c r="AG477" i="1"/>
  <c r="AI477" i="1"/>
  <c r="AJ477" i="1"/>
  <c r="AM477" i="1"/>
  <c r="AO477" i="1" s="1"/>
  <c r="AN477" i="1"/>
  <c r="AR477" i="1"/>
  <c r="BB477" i="1"/>
  <c r="BC477" i="1"/>
  <c r="BD477" i="1"/>
  <c r="BE477" i="1"/>
  <c r="BF477" i="1"/>
  <c r="BG477" i="1"/>
  <c r="BN477" i="1"/>
  <c r="BR477" i="1"/>
  <c r="CB477" i="1"/>
  <c r="CF477" i="1"/>
  <c r="CG477" i="1"/>
  <c r="CP477" i="1"/>
  <c r="CQ477" i="1"/>
  <c r="DP477" i="1"/>
  <c r="Q478" i="1"/>
  <c r="AD478" i="1"/>
  <c r="AE478" i="1"/>
  <c r="AG478" i="1"/>
  <c r="AI478" i="1"/>
  <c r="AJ478" i="1"/>
  <c r="AM478" i="1"/>
  <c r="AN478" i="1"/>
  <c r="AO478" i="1"/>
  <c r="AR478" i="1"/>
  <c r="BB478" i="1"/>
  <c r="BC478" i="1"/>
  <c r="BD478" i="1"/>
  <c r="BE478" i="1"/>
  <c r="BF478" i="1"/>
  <c r="BG478" i="1"/>
  <c r="BN478" i="1"/>
  <c r="BR478" i="1"/>
  <c r="CB478" i="1"/>
  <c r="CF478" i="1"/>
  <c r="CG478" i="1"/>
  <c r="CP478" i="1"/>
  <c r="CQ478" i="1"/>
  <c r="DP478" i="1"/>
  <c r="Q479" i="1"/>
  <c r="AD479" i="1"/>
  <c r="AE479" i="1"/>
  <c r="AG479" i="1"/>
  <c r="AI479" i="1"/>
  <c r="AJ479" i="1"/>
  <c r="AM479" i="1"/>
  <c r="AO479" i="1" s="1"/>
  <c r="AN479" i="1"/>
  <c r="AR479" i="1"/>
  <c r="BB479" i="1"/>
  <c r="BC479" i="1"/>
  <c r="BD479" i="1"/>
  <c r="BE479" i="1"/>
  <c r="BF479" i="1"/>
  <c r="BG479" i="1"/>
  <c r="BN479" i="1"/>
  <c r="BR479" i="1"/>
  <c r="CB479" i="1"/>
  <c r="CF479" i="1"/>
  <c r="CG479" i="1"/>
  <c r="CP479" i="1"/>
  <c r="CQ479" i="1"/>
  <c r="DP479" i="1"/>
  <c r="Q480" i="1"/>
  <c r="AD480" i="1"/>
  <c r="AE480" i="1"/>
  <c r="AG480" i="1"/>
  <c r="AI480" i="1"/>
  <c r="AJ480" i="1"/>
  <c r="AM480" i="1"/>
  <c r="AN480" i="1"/>
  <c r="AO480" i="1"/>
  <c r="AR480" i="1"/>
  <c r="BB480" i="1"/>
  <c r="BC480" i="1"/>
  <c r="BD480" i="1"/>
  <c r="BE480" i="1"/>
  <c r="BF480" i="1"/>
  <c r="BG480" i="1"/>
  <c r="BN480" i="1"/>
  <c r="BR480" i="1"/>
  <c r="CB480" i="1"/>
  <c r="CF480" i="1"/>
  <c r="CG480" i="1"/>
  <c r="CP480" i="1"/>
  <c r="CQ480" i="1"/>
  <c r="DP480" i="1"/>
  <c r="Q481" i="1"/>
  <c r="AD481" i="1"/>
  <c r="AE481" i="1"/>
  <c r="AG481" i="1"/>
  <c r="AI481" i="1"/>
  <c r="AJ481" i="1"/>
  <c r="AM481" i="1"/>
  <c r="AO481" i="1" s="1"/>
  <c r="AN481" i="1"/>
  <c r="AR481" i="1"/>
  <c r="BB481" i="1"/>
  <c r="BC481" i="1"/>
  <c r="BD481" i="1"/>
  <c r="BE481" i="1"/>
  <c r="BF481" i="1"/>
  <c r="BG481" i="1"/>
  <c r="BN481" i="1"/>
  <c r="BR481" i="1"/>
  <c r="CB481" i="1"/>
  <c r="CF481" i="1"/>
  <c r="CG481" i="1"/>
  <c r="CP481" i="1"/>
  <c r="CQ481" i="1"/>
  <c r="DP481" i="1"/>
  <c r="Q482" i="1"/>
  <c r="AD482" i="1"/>
  <c r="AE482" i="1"/>
  <c r="AG482" i="1"/>
  <c r="AI482" i="1"/>
  <c r="AJ482" i="1"/>
  <c r="AM482" i="1"/>
  <c r="AN482" i="1"/>
  <c r="AO482" i="1" s="1"/>
  <c r="AR482" i="1"/>
  <c r="BB482" i="1"/>
  <c r="BC482" i="1"/>
  <c r="BD482" i="1"/>
  <c r="BE482" i="1"/>
  <c r="BF482" i="1"/>
  <c r="BG482" i="1"/>
  <c r="BN482" i="1"/>
  <c r="BR482" i="1"/>
  <c r="CB482" i="1"/>
  <c r="CF482" i="1"/>
  <c r="CG482" i="1"/>
  <c r="CP482" i="1"/>
  <c r="CQ482" i="1"/>
  <c r="DP482" i="1"/>
  <c r="Q483" i="1"/>
  <c r="AD483" i="1"/>
  <c r="AE483" i="1"/>
  <c r="AG483" i="1"/>
  <c r="AI483" i="1"/>
  <c r="AJ483" i="1"/>
  <c r="AM483" i="1"/>
  <c r="AO483" i="1" s="1"/>
  <c r="AN483" i="1"/>
  <c r="AR483" i="1"/>
  <c r="BB483" i="1"/>
  <c r="BC483" i="1"/>
  <c r="BD483" i="1"/>
  <c r="BE483" i="1"/>
  <c r="BF483" i="1"/>
  <c r="BG483" i="1"/>
  <c r="BN483" i="1"/>
  <c r="BR483" i="1"/>
  <c r="CB483" i="1"/>
  <c r="CF483" i="1"/>
  <c r="CG483" i="1"/>
  <c r="CP483" i="1"/>
  <c r="CQ483" i="1"/>
  <c r="DP483" i="1"/>
  <c r="Q484" i="1"/>
  <c r="AD484" i="1"/>
  <c r="AE484" i="1"/>
  <c r="AG484" i="1"/>
  <c r="AI484" i="1"/>
  <c r="AJ484" i="1"/>
  <c r="AM484" i="1"/>
  <c r="AN484" i="1"/>
  <c r="AO484" i="1" s="1"/>
  <c r="AR484" i="1"/>
  <c r="BB484" i="1"/>
  <c r="BC484" i="1"/>
  <c r="BD484" i="1"/>
  <c r="BE484" i="1"/>
  <c r="BF484" i="1"/>
  <c r="BG484" i="1"/>
  <c r="BN484" i="1"/>
  <c r="BR484" i="1"/>
  <c r="CB484" i="1"/>
  <c r="CF484" i="1"/>
  <c r="CG484" i="1"/>
  <c r="CP484" i="1"/>
  <c r="CQ484" i="1"/>
  <c r="DP484" i="1"/>
  <c r="Q485" i="1"/>
  <c r="AD485" i="1"/>
  <c r="AE485" i="1"/>
  <c r="AG485" i="1"/>
  <c r="AI485" i="1"/>
  <c r="AJ485" i="1"/>
  <c r="AM485" i="1"/>
  <c r="AO485" i="1" s="1"/>
  <c r="AN485" i="1"/>
  <c r="AR485" i="1"/>
  <c r="BB485" i="1"/>
  <c r="BC485" i="1"/>
  <c r="BD485" i="1"/>
  <c r="BE485" i="1"/>
  <c r="BF485" i="1"/>
  <c r="BG485" i="1"/>
  <c r="BN485" i="1"/>
  <c r="BR485" i="1"/>
  <c r="CB485" i="1"/>
  <c r="CF485" i="1"/>
  <c r="CG485" i="1"/>
  <c r="CP485" i="1"/>
  <c r="CQ485" i="1"/>
  <c r="DP485" i="1"/>
  <c r="Q486" i="1"/>
  <c r="AD486" i="1"/>
  <c r="AE486" i="1"/>
  <c r="AG486" i="1"/>
  <c r="AI486" i="1"/>
  <c r="AJ486" i="1"/>
  <c r="AM486" i="1"/>
  <c r="AN486" i="1"/>
  <c r="AO486" i="1" s="1"/>
  <c r="AR486" i="1"/>
  <c r="BB486" i="1"/>
  <c r="BC486" i="1"/>
  <c r="BD486" i="1"/>
  <c r="BE486" i="1"/>
  <c r="BF486" i="1"/>
  <c r="BG486" i="1"/>
  <c r="BN486" i="1"/>
  <c r="BR486" i="1"/>
  <c r="CB486" i="1"/>
  <c r="CF486" i="1"/>
  <c r="CG486" i="1"/>
  <c r="CP486" i="1"/>
  <c r="CQ486" i="1"/>
  <c r="DP486" i="1"/>
  <c r="Q487" i="1"/>
  <c r="AD487" i="1"/>
  <c r="AE487" i="1"/>
  <c r="AG487" i="1"/>
  <c r="AI487" i="1"/>
  <c r="AJ487" i="1"/>
  <c r="AM487" i="1"/>
  <c r="AO487" i="1" s="1"/>
  <c r="AN487" i="1"/>
  <c r="AR487" i="1"/>
  <c r="BB487" i="1"/>
  <c r="BC487" i="1"/>
  <c r="BD487" i="1"/>
  <c r="BE487" i="1"/>
  <c r="BF487" i="1"/>
  <c r="BG487" i="1"/>
  <c r="BN487" i="1"/>
  <c r="BR487" i="1"/>
  <c r="CB487" i="1"/>
  <c r="CF487" i="1"/>
  <c r="CG487" i="1"/>
  <c r="CP487" i="1"/>
  <c r="CQ487" i="1"/>
  <c r="DP487" i="1"/>
  <c r="Q488" i="1"/>
  <c r="AD488" i="1"/>
  <c r="AE488" i="1"/>
  <c r="AG488" i="1"/>
  <c r="AI488" i="1"/>
  <c r="AJ488" i="1"/>
  <c r="AM488" i="1"/>
  <c r="AN488" i="1"/>
  <c r="AO488" i="1" s="1"/>
  <c r="AR488" i="1"/>
  <c r="BB488" i="1"/>
  <c r="BC488" i="1"/>
  <c r="BD488" i="1"/>
  <c r="BE488" i="1"/>
  <c r="BF488" i="1"/>
  <c r="BG488" i="1"/>
  <c r="BN488" i="1"/>
  <c r="BR488" i="1"/>
  <c r="CB488" i="1"/>
  <c r="CF488" i="1"/>
  <c r="CG488" i="1"/>
  <c r="CP488" i="1"/>
  <c r="CQ488" i="1"/>
  <c r="DP488" i="1"/>
  <c r="Q489" i="1"/>
  <c r="AD489" i="1"/>
  <c r="AE489" i="1"/>
  <c r="AG489" i="1"/>
  <c r="AI489" i="1"/>
  <c r="AJ489" i="1"/>
  <c r="AM489" i="1"/>
  <c r="AO489" i="1" s="1"/>
  <c r="AN489" i="1"/>
  <c r="AR489" i="1"/>
  <c r="BB489" i="1"/>
  <c r="BC489" i="1"/>
  <c r="BD489" i="1"/>
  <c r="BE489" i="1"/>
  <c r="BF489" i="1"/>
  <c r="BG489" i="1"/>
  <c r="BN489" i="1"/>
  <c r="BR489" i="1"/>
  <c r="CB489" i="1"/>
  <c r="CF489" i="1"/>
  <c r="CG489" i="1"/>
  <c r="CP489" i="1"/>
  <c r="CQ489" i="1"/>
  <c r="DP489" i="1"/>
  <c r="Q490" i="1"/>
  <c r="AD490" i="1"/>
  <c r="AE490" i="1"/>
  <c r="AG490" i="1"/>
  <c r="AI490" i="1"/>
  <c r="AJ490" i="1"/>
  <c r="AM490" i="1"/>
  <c r="AN490" i="1"/>
  <c r="AO490" i="1" s="1"/>
  <c r="AR490" i="1"/>
  <c r="BB490" i="1"/>
  <c r="BC490" i="1"/>
  <c r="BD490" i="1"/>
  <c r="BE490" i="1"/>
  <c r="BF490" i="1"/>
  <c r="BG490" i="1"/>
  <c r="BN490" i="1"/>
  <c r="BR490" i="1"/>
  <c r="CB490" i="1"/>
  <c r="CF490" i="1"/>
  <c r="CG490" i="1"/>
  <c r="CP490" i="1"/>
  <c r="CQ490" i="1"/>
  <c r="DP490" i="1"/>
  <c r="Q491" i="1"/>
  <c r="AD491" i="1"/>
  <c r="AE491" i="1"/>
  <c r="AG491" i="1"/>
  <c r="AI491" i="1"/>
  <c r="AJ491" i="1"/>
  <c r="AM491" i="1"/>
  <c r="AO491" i="1" s="1"/>
  <c r="AN491" i="1"/>
  <c r="AR491" i="1"/>
  <c r="BB491" i="1"/>
  <c r="BC491" i="1"/>
  <c r="BD491" i="1"/>
  <c r="BE491" i="1"/>
  <c r="BF491" i="1"/>
  <c r="BG491" i="1"/>
  <c r="BN491" i="1"/>
  <c r="BR491" i="1"/>
  <c r="CB491" i="1"/>
  <c r="CF491" i="1"/>
  <c r="CG491" i="1"/>
  <c r="CP491" i="1"/>
  <c r="CQ491" i="1"/>
  <c r="DP491" i="1"/>
  <c r="Q492" i="1"/>
  <c r="AD492" i="1"/>
  <c r="AE492" i="1"/>
  <c r="AG492" i="1"/>
  <c r="AI492" i="1"/>
  <c r="AJ492" i="1"/>
  <c r="AM492" i="1"/>
  <c r="AN492" i="1"/>
  <c r="AO492" i="1" s="1"/>
  <c r="AR492" i="1"/>
  <c r="BB492" i="1"/>
  <c r="BC492" i="1"/>
  <c r="BD492" i="1"/>
  <c r="BE492" i="1"/>
  <c r="BF492" i="1"/>
  <c r="BG492" i="1"/>
  <c r="BN492" i="1"/>
  <c r="BR492" i="1"/>
  <c r="CB492" i="1"/>
  <c r="CF492" i="1"/>
  <c r="CG492" i="1"/>
  <c r="CP492" i="1"/>
  <c r="CQ492" i="1"/>
  <c r="DP492" i="1"/>
  <c r="Q493" i="1"/>
  <c r="AD493" i="1"/>
  <c r="AE493" i="1"/>
  <c r="AG493" i="1"/>
  <c r="AI493" i="1"/>
  <c r="AJ493" i="1"/>
  <c r="AM493" i="1"/>
  <c r="AO493" i="1" s="1"/>
  <c r="AN493" i="1"/>
  <c r="AR493" i="1"/>
  <c r="BB493" i="1"/>
  <c r="BC493" i="1"/>
  <c r="BD493" i="1"/>
  <c r="BE493" i="1"/>
  <c r="BF493" i="1"/>
  <c r="BG493" i="1"/>
  <c r="BN493" i="1"/>
  <c r="BR493" i="1"/>
  <c r="CB493" i="1"/>
  <c r="CF493" i="1"/>
  <c r="CG493" i="1"/>
  <c r="CP493" i="1"/>
  <c r="CQ493" i="1"/>
  <c r="DP493" i="1"/>
  <c r="Q494" i="1"/>
  <c r="AD494" i="1"/>
  <c r="AE494" i="1"/>
  <c r="AG494" i="1"/>
  <c r="AI494" i="1"/>
  <c r="AJ494" i="1"/>
  <c r="AM494" i="1"/>
  <c r="AN494" i="1"/>
  <c r="AO494" i="1" s="1"/>
  <c r="AR494" i="1"/>
  <c r="BB494" i="1"/>
  <c r="BC494" i="1"/>
  <c r="BD494" i="1"/>
  <c r="BE494" i="1"/>
  <c r="BF494" i="1"/>
  <c r="BG494" i="1"/>
  <c r="BN494" i="1"/>
  <c r="BR494" i="1"/>
  <c r="CB494" i="1"/>
  <c r="CF494" i="1"/>
  <c r="CG494" i="1"/>
  <c r="CP494" i="1"/>
  <c r="CQ494" i="1"/>
  <c r="DP494" i="1"/>
  <c r="Q495" i="1"/>
  <c r="AD495" i="1"/>
  <c r="AE495" i="1"/>
  <c r="AG495" i="1"/>
  <c r="AI495" i="1"/>
  <c r="AJ495" i="1"/>
  <c r="AM495" i="1"/>
  <c r="AO495" i="1" s="1"/>
  <c r="AN495" i="1"/>
  <c r="AR495" i="1"/>
  <c r="BB495" i="1"/>
  <c r="BC495" i="1"/>
  <c r="BD495" i="1"/>
  <c r="BE495" i="1"/>
  <c r="BF495" i="1"/>
  <c r="BG495" i="1"/>
  <c r="BN495" i="1"/>
  <c r="BR495" i="1"/>
  <c r="CB495" i="1"/>
  <c r="CF495" i="1"/>
  <c r="CG495" i="1"/>
  <c r="CP495" i="1"/>
  <c r="CQ495" i="1"/>
  <c r="DP495" i="1"/>
  <c r="Q496" i="1"/>
  <c r="AD496" i="1"/>
  <c r="AE496" i="1"/>
  <c r="AG496" i="1"/>
  <c r="AI496" i="1"/>
  <c r="AJ496" i="1"/>
  <c r="AM496" i="1"/>
  <c r="AN496" i="1"/>
  <c r="AO496" i="1" s="1"/>
  <c r="AR496" i="1"/>
  <c r="BB496" i="1"/>
  <c r="BC496" i="1"/>
  <c r="BD496" i="1"/>
  <c r="BE496" i="1"/>
  <c r="BF496" i="1"/>
  <c r="BG496" i="1"/>
  <c r="BN496" i="1"/>
  <c r="BR496" i="1"/>
  <c r="CB496" i="1"/>
  <c r="CF496" i="1"/>
  <c r="CG496" i="1"/>
  <c r="CP496" i="1"/>
  <c r="CQ496" i="1"/>
  <c r="DP496" i="1"/>
  <c r="Q497" i="1"/>
  <c r="AD497" i="1"/>
  <c r="AE497" i="1"/>
  <c r="AG497" i="1"/>
  <c r="AI497" i="1"/>
  <c r="AJ497" i="1"/>
  <c r="AM497" i="1"/>
  <c r="AO497" i="1" s="1"/>
  <c r="AN497" i="1"/>
  <c r="AR497" i="1"/>
  <c r="BB497" i="1"/>
  <c r="BC497" i="1"/>
  <c r="BD497" i="1"/>
  <c r="BE497" i="1"/>
  <c r="BF497" i="1"/>
  <c r="BG497" i="1"/>
  <c r="BN497" i="1"/>
  <c r="BR497" i="1"/>
  <c r="CB497" i="1"/>
  <c r="CF497" i="1"/>
  <c r="CG497" i="1"/>
  <c r="CP497" i="1"/>
  <c r="CQ497" i="1"/>
  <c r="DP497" i="1"/>
  <c r="Q498" i="1"/>
  <c r="AD498" i="1"/>
  <c r="AE498" i="1"/>
  <c r="AG498" i="1"/>
  <c r="AI498" i="1"/>
  <c r="AJ498" i="1"/>
  <c r="AM498" i="1"/>
  <c r="AN498" i="1"/>
  <c r="AO498" i="1" s="1"/>
  <c r="AR498" i="1"/>
  <c r="BB498" i="1"/>
  <c r="BC498" i="1"/>
  <c r="BD498" i="1"/>
  <c r="BE498" i="1"/>
  <c r="BF498" i="1"/>
  <c r="BG498" i="1"/>
  <c r="BN498" i="1"/>
  <c r="BR498" i="1"/>
  <c r="CB498" i="1"/>
  <c r="CF498" i="1"/>
  <c r="CG498" i="1"/>
  <c r="CP498" i="1"/>
  <c r="CQ498" i="1"/>
  <c r="DP498" i="1"/>
  <c r="Q499" i="1"/>
  <c r="AD499" i="1"/>
  <c r="AE499" i="1"/>
  <c r="AG499" i="1"/>
  <c r="AI499" i="1"/>
  <c r="AJ499" i="1"/>
  <c r="AM499" i="1"/>
  <c r="AO499" i="1" s="1"/>
  <c r="AN499" i="1"/>
  <c r="AR499" i="1"/>
  <c r="BB499" i="1"/>
  <c r="BC499" i="1"/>
  <c r="BD499" i="1"/>
  <c r="BE499" i="1"/>
  <c r="BF499" i="1"/>
  <c r="BG499" i="1"/>
  <c r="BN499" i="1"/>
  <c r="BR499" i="1"/>
  <c r="CB499" i="1"/>
  <c r="CF499" i="1"/>
  <c r="CG499" i="1"/>
  <c r="CP499" i="1"/>
  <c r="CQ499" i="1"/>
  <c r="DP499" i="1"/>
  <c r="Q500" i="1"/>
  <c r="AD500" i="1"/>
  <c r="AE500" i="1"/>
  <c r="AG500" i="1"/>
  <c r="AI500" i="1"/>
  <c r="AJ500" i="1"/>
  <c r="AM500" i="1"/>
  <c r="AN500" i="1"/>
  <c r="AO500" i="1" s="1"/>
  <c r="AR500" i="1"/>
  <c r="BB500" i="1"/>
  <c r="BC500" i="1"/>
  <c r="BD500" i="1"/>
  <c r="BE500" i="1"/>
  <c r="BF500" i="1"/>
  <c r="BG500" i="1"/>
  <c r="BN500" i="1"/>
  <c r="BR500" i="1"/>
  <c r="CB500" i="1"/>
  <c r="CF500" i="1"/>
  <c r="CG500" i="1"/>
  <c r="CP500" i="1"/>
  <c r="CQ500" i="1"/>
  <c r="DP500" i="1"/>
  <c r="Q501" i="1"/>
  <c r="AD501" i="1"/>
  <c r="AE501" i="1"/>
  <c r="AF501" i="1"/>
  <c r="AJ501" i="1" s="1"/>
  <c r="AI501" i="1"/>
  <c r="AM501" i="1"/>
  <c r="AN501" i="1"/>
  <c r="AO501" i="1"/>
  <c r="AR501" i="1"/>
  <c r="BD501" i="1"/>
  <c r="BN501" i="1"/>
  <c r="BR501" i="1"/>
  <c r="CB501" i="1"/>
  <c r="CF501" i="1"/>
  <c r="CG501" i="1"/>
  <c r="CP501" i="1"/>
  <c r="DP501" i="1"/>
  <c r="Q502" i="1"/>
  <c r="AD502" i="1"/>
  <c r="AE502" i="1"/>
  <c r="AG502" i="1"/>
  <c r="AI502" i="1"/>
  <c r="AJ502" i="1"/>
  <c r="AM502" i="1"/>
  <c r="AO502" i="1" s="1"/>
  <c r="AN502" i="1"/>
  <c r="AR502" i="1"/>
  <c r="BB502" i="1"/>
  <c r="BC502" i="1"/>
  <c r="BD502" i="1"/>
  <c r="BE502" i="1"/>
  <c r="BF502" i="1"/>
  <c r="BG502" i="1"/>
  <c r="BN502" i="1"/>
  <c r="BR502" i="1"/>
  <c r="CB502" i="1"/>
  <c r="CF502" i="1"/>
  <c r="CG502" i="1"/>
  <c r="CP502" i="1"/>
  <c r="CQ502" i="1"/>
  <c r="DP502" i="1"/>
  <c r="Q503" i="1"/>
  <c r="AD503" i="1"/>
  <c r="AE503" i="1"/>
  <c r="AG503" i="1"/>
  <c r="AI503" i="1"/>
  <c r="AJ503" i="1"/>
  <c r="AM503" i="1"/>
  <c r="AN503" i="1"/>
  <c r="AO503" i="1"/>
  <c r="AR503" i="1"/>
  <c r="BB503" i="1"/>
  <c r="BC503" i="1"/>
  <c r="BD503" i="1"/>
  <c r="BE503" i="1"/>
  <c r="BF503" i="1"/>
  <c r="BG503" i="1"/>
  <c r="BN503" i="1"/>
  <c r="BR503" i="1"/>
  <c r="CB503" i="1"/>
  <c r="CF503" i="1"/>
  <c r="CG503" i="1"/>
  <c r="CP503" i="1"/>
  <c r="CQ503" i="1"/>
  <c r="DP503" i="1"/>
  <c r="Q504" i="1"/>
  <c r="AD504" i="1"/>
  <c r="AE504" i="1"/>
  <c r="AG504" i="1"/>
  <c r="AI504" i="1"/>
  <c r="AJ504" i="1"/>
  <c r="AM504" i="1"/>
  <c r="AO504" i="1" s="1"/>
  <c r="AN504" i="1"/>
  <c r="AR504" i="1"/>
  <c r="BB504" i="1"/>
  <c r="BC504" i="1"/>
  <c r="BD504" i="1"/>
  <c r="BE504" i="1"/>
  <c r="BF504" i="1"/>
  <c r="BG504" i="1"/>
  <c r="BN504" i="1"/>
  <c r="BR504" i="1"/>
  <c r="CB504" i="1"/>
  <c r="CF504" i="1"/>
  <c r="CG504" i="1"/>
  <c r="CP504" i="1"/>
  <c r="CQ504" i="1"/>
  <c r="DP504" i="1"/>
  <c r="Q505" i="1"/>
  <c r="AD505" i="1"/>
  <c r="AE505" i="1"/>
  <c r="AG505" i="1"/>
  <c r="AI505" i="1"/>
  <c r="AJ505" i="1"/>
  <c r="AM505" i="1"/>
  <c r="AN505" i="1"/>
  <c r="AO505" i="1"/>
  <c r="AR505" i="1"/>
  <c r="BB505" i="1"/>
  <c r="BC505" i="1"/>
  <c r="BD505" i="1"/>
  <c r="BE505" i="1"/>
  <c r="BF505" i="1"/>
  <c r="BG505" i="1"/>
  <c r="BN505" i="1"/>
  <c r="BR505" i="1"/>
  <c r="CB505" i="1"/>
  <c r="CF505" i="1"/>
  <c r="CG505" i="1"/>
  <c r="CP505" i="1"/>
  <c r="CQ505" i="1"/>
  <c r="DP505" i="1"/>
  <c r="Q506" i="1"/>
  <c r="AD506" i="1"/>
  <c r="AE506" i="1"/>
  <c r="AG506" i="1"/>
  <c r="AI506" i="1"/>
  <c r="AJ506" i="1"/>
  <c r="AM506" i="1"/>
  <c r="AO506" i="1" s="1"/>
  <c r="AN506" i="1"/>
  <c r="AR506" i="1"/>
  <c r="BB506" i="1"/>
  <c r="BC506" i="1"/>
  <c r="BD506" i="1"/>
  <c r="BE506" i="1"/>
  <c r="BF506" i="1"/>
  <c r="BG506" i="1"/>
  <c r="BN506" i="1"/>
  <c r="BR506" i="1"/>
  <c r="CB506" i="1"/>
  <c r="CF506" i="1"/>
  <c r="CG506" i="1"/>
  <c r="CP506" i="1"/>
  <c r="CQ506" i="1"/>
  <c r="DP506" i="1"/>
  <c r="Q507" i="1"/>
  <c r="AD507" i="1"/>
  <c r="AE507" i="1"/>
  <c r="AG507" i="1"/>
  <c r="AI507" i="1"/>
  <c r="AJ507" i="1"/>
  <c r="AM507" i="1"/>
  <c r="AN507" i="1"/>
  <c r="AO507" i="1"/>
  <c r="AR507" i="1"/>
  <c r="BB507" i="1"/>
  <c r="BC507" i="1"/>
  <c r="BD507" i="1"/>
  <c r="BE507" i="1"/>
  <c r="BF507" i="1"/>
  <c r="BG507" i="1"/>
  <c r="BN507" i="1"/>
  <c r="BR507" i="1"/>
  <c r="CB507" i="1"/>
  <c r="CF507" i="1"/>
  <c r="CG507" i="1"/>
  <c r="CP507" i="1"/>
  <c r="CQ507" i="1"/>
  <c r="DP507" i="1"/>
  <c r="Q508" i="1"/>
  <c r="AD508" i="1"/>
  <c r="AE508" i="1"/>
  <c r="AG508" i="1"/>
  <c r="AI508" i="1"/>
  <c r="AJ508" i="1"/>
  <c r="AM508" i="1"/>
  <c r="AO508" i="1" s="1"/>
  <c r="AN508" i="1"/>
  <c r="AR508" i="1"/>
  <c r="BB508" i="1"/>
  <c r="BC508" i="1"/>
  <c r="BD508" i="1"/>
  <c r="BE508" i="1"/>
  <c r="BF508" i="1"/>
  <c r="BG508" i="1"/>
  <c r="BN508" i="1"/>
  <c r="BR508" i="1"/>
  <c r="CB508" i="1"/>
  <c r="CF508" i="1"/>
  <c r="CG508" i="1"/>
  <c r="CP508" i="1"/>
  <c r="CQ508" i="1"/>
  <c r="DP508" i="1"/>
  <c r="Q509" i="1"/>
  <c r="AD509" i="1"/>
  <c r="AE509" i="1"/>
  <c r="AG509" i="1"/>
  <c r="AI509" i="1"/>
  <c r="AJ509" i="1"/>
  <c r="AM509" i="1"/>
  <c r="AN509" i="1"/>
  <c r="AO509" i="1"/>
  <c r="AR509" i="1"/>
  <c r="BB509" i="1"/>
  <c r="BC509" i="1"/>
  <c r="BD509" i="1"/>
  <c r="BE509" i="1"/>
  <c r="BF509" i="1"/>
  <c r="BG509" i="1"/>
  <c r="BN509" i="1"/>
  <c r="BR509" i="1"/>
  <c r="CB509" i="1"/>
  <c r="CF509" i="1"/>
  <c r="CG509" i="1"/>
  <c r="CP509" i="1"/>
  <c r="CQ509" i="1"/>
  <c r="DP509" i="1"/>
  <c r="Q510" i="1"/>
  <c r="AD510" i="1"/>
  <c r="AE510" i="1"/>
  <c r="AG510" i="1"/>
  <c r="AI510" i="1"/>
  <c r="AJ510" i="1"/>
  <c r="AM510" i="1"/>
  <c r="AO510" i="1" s="1"/>
  <c r="AN510" i="1"/>
  <c r="AR510" i="1"/>
  <c r="BB510" i="1"/>
  <c r="BC510" i="1"/>
  <c r="BD510" i="1"/>
  <c r="BE510" i="1"/>
  <c r="BF510" i="1"/>
  <c r="BG510" i="1"/>
  <c r="BN510" i="1"/>
  <c r="BR510" i="1"/>
  <c r="CB510" i="1"/>
  <c r="CF510" i="1"/>
  <c r="CG510" i="1"/>
  <c r="CP510" i="1"/>
  <c r="CQ510" i="1"/>
  <c r="DP510" i="1"/>
  <c r="Q511" i="1"/>
  <c r="AD511" i="1"/>
  <c r="AE511" i="1"/>
  <c r="AG511" i="1"/>
  <c r="AI511" i="1"/>
  <c r="AJ511" i="1"/>
  <c r="AM511" i="1"/>
  <c r="AN511" i="1"/>
  <c r="AO511" i="1"/>
  <c r="AR511" i="1"/>
  <c r="BB511" i="1"/>
  <c r="BC511" i="1"/>
  <c r="BD511" i="1"/>
  <c r="BE511" i="1"/>
  <c r="BF511" i="1"/>
  <c r="BG511" i="1"/>
  <c r="BN511" i="1"/>
  <c r="BR511" i="1"/>
  <c r="CB511" i="1"/>
  <c r="CF511" i="1"/>
  <c r="CG511" i="1"/>
  <c r="CP511" i="1"/>
  <c r="CQ511" i="1"/>
  <c r="DP511" i="1"/>
  <c r="Q512" i="1"/>
  <c r="AD512" i="1"/>
  <c r="AE512" i="1"/>
  <c r="AG512" i="1"/>
  <c r="AI512" i="1"/>
  <c r="AJ512" i="1"/>
  <c r="AM512" i="1"/>
  <c r="AO512" i="1" s="1"/>
  <c r="AN512" i="1"/>
  <c r="AR512" i="1"/>
  <c r="BB512" i="1"/>
  <c r="BC512" i="1"/>
  <c r="BD512" i="1"/>
  <c r="BE512" i="1"/>
  <c r="BF512" i="1"/>
  <c r="BG512" i="1"/>
  <c r="BN512" i="1"/>
  <c r="BR512" i="1"/>
  <c r="CB512" i="1"/>
  <c r="CF512" i="1"/>
  <c r="CG512" i="1"/>
  <c r="CP512" i="1"/>
  <c r="CQ512" i="1"/>
  <c r="DP512" i="1"/>
  <c r="Q513" i="1"/>
  <c r="AD513" i="1"/>
  <c r="AE513" i="1"/>
  <c r="AG513" i="1"/>
  <c r="AI513" i="1"/>
  <c r="AJ513" i="1"/>
  <c r="AM513" i="1"/>
  <c r="AN513" i="1"/>
  <c r="AO513" i="1"/>
  <c r="AR513" i="1"/>
  <c r="BB513" i="1"/>
  <c r="BC513" i="1"/>
  <c r="BD513" i="1"/>
  <c r="BE513" i="1"/>
  <c r="BF513" i="1"/>
  <c r="BG513" i="1"/>
  <c r="BN513" i="1"/>
  <c r="BR513" i="1"/>
  <c r="CB513" i="1"/>
  <c r="CF513" i="1"/>
  <c r="CG513" i="1"/>
  <c r="CP513" i="1"/>
  <c r="CQ513" i="1"/>
  <c r="DP513" i="1"/>
  <c r="Q514" i="1"/>
  <c r="AD514" i="1"/>
  <c r="AE514" i="1"/>
  <c r="AG514" i="1"/>
  <c r="AI514" i="1"/>
  <c r="AJ514" i="1"/>
  <c r="AM514" i="1"/>
  <c r="AO514" i="1" s="1"/>
  <c r="AN514" i="1"/>
  <c r="AR514" i="1"/>
  <c r="BB514" i="1"/>
  <c r="BC514" i="1"/>
  <c r="BD514" i="1"/>
  <c r="BE514" i="1"/>
  <c r="BF514" i="1"/>
  <c r="BG514" i="1"/>
  <c r="BN514" i="1"/>
  <c r="BR514" i="1"/>
  <c r="CB514" i="1"/>
  <c r="CF514" i="1"/>
  <c r="CG514" i="1"/>
  <c r="CP514" i="1"/>
  <c r="CQ514" i="1"/>
  <c r="DP514" i="1"/>
  <c r="Q515" i="1"/>
  <c r="AD515" i="1"/>
  <c r="AE515" i="1"/>
  <c r="AG515" i="1"/>
  <c r="AI515" i="1"/>
  <c r="AJ515" i="1"/>
  <c r="AM515" i="1"/>
  <c r="AN515" i="1"/>
  <c r="AO515" i="1"/>
  <c r="AR515" i="1"/>
  <c r="BB515" i="1"/>
  <c r="BC515" i="1"/>
  <c r="BD515" i="1"/>
  <c r="BE515" i="1"/>
  <c r="BF515" i="1"/>
  <c r="BG515" i="1"/>
  <c r="BN515" i="1"/>
  <c r="BR515" i="1"/>
  <c r="CB515" i="1"/>
  <c r="CF515" i="1"/>
  <c r="CG515" i="1"/>
  <c r="CP515" i="1"/>
  <c r="CQ515" i="1"/>
  <c r="DP515" i="1"/>
  <c r="Q516" i="1"/>
  <c r="AD516" i="1"/>
  <c r="AE516" i="1"/>
  <c r="AG516" i="1"/>
  <c r="AI516" i="1"/>
  <c r="AJ516" i="1"/>
  <c r="AM516" i="1"/>
  <c r="AO516" i="1" s="1"/>
  <c r="AN516" i="1"/>
  <c r="AR516" i="1"/>
  <c r="BB516" i="1"/>
  <c r="BC516" i="1"/>
  <c r="BD516" i="1"/>
  <c r="BE516" i="1"/>
  <c r="BF516" i="1"/>
  <c r="BG516" i="1"/>
  <c r="BN516" i="1"/>
  <c r="BR516" i="1"/>
  <c r="CB516" i="1"/>
  <c r="CF516" i="1"/>
  <c r="CG516" i="1"/>
  <c r="CP516" i="1"/>
  <c r="CQ516" i="1"/>
  <c r="DP516" i="1"/>
  <c r="Q517" i="1"/>
  <c r="AD517" i="1"/>
  <c r="AE517" i="1"/>
  <c r="AG517" i="1"/>
  <c r="AI517" i="1"/>
  <c r="AJ517" i="1"/>
  <c r="AM517" i="1"/>
  <c r="AN517" i="1"/>
  <c r="AO517" i="1"/>
  <c r="AR517" i="1"/>
  <c r="BB517" i="1"/>
  <c r="BC517" i="1"/>
  <c r="BD517" i="1"/>
  <c r="BE517" i="1"/>
  <c r="BF517" i="1"/>
  <c r="BG517" i="1"/>
  <c r="BN517" i="1"/>
  <c r="BR517" i="1"/>
  <c r="CB517" i="1"/>
  <c r="CF517" i="1"/>
  <c r="CG517" i="1"/>
  <c r="CP517" i="1"/>
  <c r="CQ517" i="1"/>
  <c r="DP517" i="1"/>
  <c r="Q518" i="1"/>
  <c r="AD518" i="1"/>
  <c r="AE518" i="1"/>
  <c r="AG518" i="1"/>
  <c r="AI518" i="1"/>
  <c r="AJ518" i="1"/>
  <c r="AM518" i="1"/>
  <c r="AO518" i="1" s="1"/>
  <c r="AN518" i="1"/>
  <c r="AR518" i="1"/>
  <c r="BB518" i="1"/>
  <c r="BC518" i="1"/>
  <c r="BD518" i="1"/>
  <c r="BE518" i="1"/>
  <c r="BF518" i="1"/>
  <c r="BG518" i="1"/>
  <c r="BN518" i="1"/>
  <c r="BR518" i="1"/>
  <c r="CB518" i="1"/>
  <c r="CF518" i="1"/>
  <c r="CG518" i="1"/>
  <c r="CP518" i="1"/>
  <c r="CQ518" i="1"/>
  <c r="DP518" i="1"/>
  <c r="Q519" i="1"/>
  <c r="AD519" i="1"/>
  <c r="AE519" i="1"/>
  <c r="AG519" i="1"/>
  <c r="AI519" i="1"/>
  <c r="AJ519" i="1"/>
  <c r="AM519" i="1"/>
  <c r="AN519" i="1"/>
  <c r="AO519" i="1"/>
  <c r="AR519" i="1"/>
  <c r="BB519" i="1"/>
  <c r="BC519" i="1"/>
  <c r="BD519" i="1"/>
  <c r="BE519" i="1"/>
  <c r="BF519" i="1"/>
  <c r="BG519" i="1"/>
  <c r="BN519" i="1"/>
  <c r="BR519" i="1"/>
  <c r="CB519" i="1"/>
  <c r="CF519" i="1"/>
  <c r="CG519" i="1"/>
  <c r="CP519" i="1"/>
  <c r="CQ519" i="1"/>
  <c r="DP519" i="1"/>
  <c r="Q520" i="1"/>
  <c r="AD520" i="1"/>
  <c r="AE520" i="1"/>
  <c r="AG520" i="1"/>
  <c r="AI520" i="1"/>
  <c r="AJ520" i="1"/>
  <c r="AM520" i="1"/>
  <c r="AO520" i="1" s="1"/>
  <c r="AN520" i="1"/>
  <c r="AR520" i="1"/>
  <c r="BB520" i="1"/>
  <c r="BC520" i="1"/>
  <c r="BD520" i="1"/>
  <c r="BE520" i="1"/>
  <c r="BF520" i="1"/>
  <c r="BG520" i="1"/>
  <c r="BN520" i="1"/>
  <c r="BR520" i="1"/>
  <c r="CB520" i="1"/>
  <c r="CF520" i="1"/>
  <c r="CG520" i="1"/>
  <c r="CP520" i="1"/>
  <c r="CQ520" i="1"/>
  <c r="DP520" i="1"/>
  <c r="Q521" i="1"/>
  <c r="AD521" i="1"/>
  <c r="AE521" i="1"/>
  <c r="AG521" i="1"/>
  <c r="AI521" i="1"/>
  <c r="AJ521" i="1"/>
  <c r="AM521" i="1"/>
  <c r="AN521" i="1"/>
  <c r="AO521" i="1"/>
  <c r="AR521" i="1"/>
  <c r="BB521" i="1"/>
  <c r="BC521" i="1"/>
  <c r="BD521" i="1"/>
  <c r="BE521" i="1"/>
  <c r="BF521" i="1"/>
  <c r="BG521" i="1"/>
  <c r="BN521" i="1"/>
  <c r="BR521" i="1"/>
  <c r="CB521" i="1"/>
  <c r="CF521" i="1"/>
  <c r="CG521" i="1"/>
  <c r="CP521" i="1"/>
  <c r="CQ521" i="1"/>
  <c r="DP521" i="1"/>
  <c r="Q522" i="1"/>
  <c r="AD522" i="1"/>
  <c r="AE522" i="1"/>
  <c r="AG522" i="1"/>
  <c r="AI522" i="1"/>
  <c r="AJ522" i="1"/>
  <c r="AM522" i="1"/>
  <c r="AO522" i="1" s="1"/>
  <c r="AN522" i="1"/>
  <c r="AR522" i="1"/>
  <c r="BB522" i="1"/>
  <c r="BC522" i="1"/>
  <c r="BD522" i="1"/>
  <c r="BE522" i="1"/>
  <c r="BF522" i="1"/>
  <c r="BG522" i="1"/>
  <c r="BN522" i="1"/>
  <c r="BR522" i="1"/>
  <c r="CB522" i="1"/>
  <c r="CF522" i="1"/>
  <c r="CG522" i="1"/>
  <c r="CP522" i="1"/>
  <c r="CQ522" i="1"/>
  <c r="DP522" i="1"/>
  <c r="Q523" i="1"/>
  <c r="AD523" i="1"/>
  <c r="AE523" i="1"/>
  <c r="AG523" i="1"/>
  <c r="AI523" i="1"/>
  <c r="AJ523" i="1"/>
  <c r="AM523" i="1"/>
  <c r="AN523" i="1"/>
  <c r="AO523" i="1"/>
  <c r="AR523" i="1"/>
  <c r="BB523" i="1"/>
  <c r="BC523" i="1"/>
  <c r="BD523" i="1"/>
  <c r="BE523" i="1"/>
  <c r="BF523" i="1"/>
  <c r="BG523" i="1"/>
  <c r="BN523" i="1"/>
  <c r="BR523" i="1"/>
  <c r="CB523" i="1"/>
  <c r="CF523" i="1"/>
  <c r="CG523" i="1"/>
  <c r="CP523" i="1"/>
  <c r="CQ523" i="1"/>
  <c r="DP523" i="1"/>
  <c r="Q524" i="1"/>
  <c r="AD524" i="1"/>
  <c r="AE524" i="1"/>
  <c r="AG524" i="1"/>
  <c r="AI524" i="1"/>
  <c r="AJ524" i="1"/>
  <c r="AM524" i="1"/>
  <c r="AO524" i="1" s="1"/>
  <c r="AN524" i="1"/>
  <c r="AR524" i="1"/>
  <c r="BB524" i="1"/>
  <c r="BC524" i="1"/>
  <c r="BD524" i="1"/>
  <c r="BE524" i="1"/>
  <c r="BF524" i="1"/>
  <c r="BG524" i="1"/>
  <c r="BN524" i="1"/>
  <c r="BR524" i="1"/>
  <c r="CB524" i="1"/>
  <c r="CF524" i="1"/>
  <c r="CG524" i="1"/>
  <c r="CP524" i="1"/>
  <c r="CQ524" i="1"/>
  <c r="DP524" i="1"/>
  <c r="Q525" i="1"/>
  <c r="AD525" i="1"/>
  <c r="AE525" i="1"/>
  <c r="AG525" i="1"/>
  <c r="AI525" i="1"/>
  <c r="AJ525" i="1"/>
  <c r="AM525" i="1"/>
  <c r="AN525" i="1"/>
  <c r="AO525" i="1"/>
  <c r="AR525" i="1"/>
  <c r="BB525" i="1"/>
  <c r="BC525" i="1"/>
  <c r="BD525" i="1"/>
  <c r="BE525" i="1"/>
  <c r="BF525" i="1"/>
  <c r="BG525" i="1"/>
  <c r="BN525" i="1"/>
  <c r="BR525" i="1"/>
  <c r="CB525" i="1"/>
  <c r="CF525" i="1"/>
  <c r="CG525" i="1"/>
  <c r="CP525" i="1"/>
  <c r="CQ525" i="1"/>
  <c r="DP525" i="1"/>
  <c r="Q526" i="1"/>
  <c r="AD526" i="1"/>
  <c r="AE526" i="1"/>
  <c r="AG526" i="1"/>
  <c r="AI526" i="1"/>
  <c r="AJ526" i="1"/>
  <c r="AM526" i="1"/>
  <c r="AO526" i="1" s="1"/>
  <c r="AN526" i="1"/>
  <c r="AR526" i="1"/>
  <c r="BB526" i="1"/>
  <c r="BC526" i="1"/>
  <c r="BD526" i="1"/>
  <c r="BE526" i="1"/>
  <c r="BF526" i="1"/>
  <c r="BG526" i="1"/>
  <c r="BN526" i="1"/>
  <c r="BR526" i="1"/>
  <c r="CB526" i="1"/>
  <c r="CF526" i="1"/>
  <c r="CG526" i="1"/>
  <c r="CP526" i="1"/>
  <c r="CQ526" i="1"/>
  <c r="DP526" i="1"/>
  <c r="Q527" i="1"/>
  <c r="AD527" i="1"/>
  <c r="AE527" i="1"/>
  <c r="AG527" i="1"/>
  <c r="AI527" i="1"/>
  <c r="AJ527" i="1"/>
  <c r="AM527" i="1"/>
  <c r="AN527" i="1"/>
  <c r="AO527" i="1"/>
  <c r="AR527" i="1"/>
  <c r="BB527" i="1"/>
  <c r="BC527" i="1"/>
  <c r="BD527" i="1"/>
  <c r="BE527" i="1"/>
  <c r="BF527" i="1"/>
  <c r="BG527" i="1"/>
  <c r="BN527" i="1"/>
  <c r="BR527" i="1"/>
  <c r="CB527" i="1"/>
  <c r="CF527" i="1"/>
  <c r="CG527" i="1"/>
  <c r="CP527" i="1"/>
  <c r="CQ527" i="1"/>
  <c r="DP527" i="1"/>
  <c r="Q528" i="1"/>
  <c r="AD528" i="1"/>
  <c r="AE528" i="1"/>
  <c r="AG528" i="1"/>
  <c r="AI528" i="1"/>
  <c r="AJ528" i="1"/>
  <c r="AM528" i="1"/>
  <c r="AO528" i="1" s="1"/>
  <c r="AN528" i="1"/>
  <c r="AR528" i="1"/>
  <c r="BB528" i="1"/>
  <c r="BC528" i="1"/>
  <c r="BD528" i="1"/>
  <c r="BE528" i="1"/>
  <c r="BF528" i="1"/>
  <c r="BG528" i="1"/>
  <c r="BN528" i="1"/>
  <c r="BR528" i="1"/>
  <c r="CB528" i="1"/>
  <c r="CF528" i="1"/>
  <c r="CG528" i="1"/>
  <c r="CP528" i="1"/>
  <c r="CQ528" i="1"/>
  <c r="DP528" i="1"/>
  <c r="Q529" i="1"/>
  <c r="AD529" i="1"/>
  <c r="AE529" i="1"/>
  <c r="AG529" i="1"/>
  <c r="AI529" i="1"/>
  <c r="AJ529" i="1"/>
  <c r="AM529" i="1"/>
  <c r="AN529" i="1"/>
  <c r="AO529" i="1"/>
  <c r="AR529" i="1"/>
  <c r="BB529" i="1"/>
  <c r="BC529" i="1"/>
  <c r="BD529" i="1"/>
  <c r="BE529" i="1"/>
  <c r="BF529" i="1"/>
  <c r="BG529" i="1"/>
  <c r="BN529" i="1"/>
  <c r="BR529" i="1"/>
  <c r="CB529" i="1"/>
  <c r="CF529" i="1"/>
  <c r="CG529" i="1"/>
  <c r="CP529" i="1"/>
  <c r="CQ529" i="1"/>
  <c r="DP529" i="1"/>
  <c r="Q530" i="1"/>
  <c r="AD530" i="1"/>
  <c r="AE530" i="1"/>
  <c r="AG530" i="1"/>
  <c r="AI530" i="1"/>
  <c r="AJ530" i="1"/>
  <c r="AM530" i="1"/>
  <c r="AO530" i="1" s="1"/>
  <c r="AN530" i="1"/>
  <c r="AR530" i="1"/>
  <c r="BB530" i="1"/>
  <c r="BC530" i="1"/>
  <c r="BD530" i="1"/>
  <c r="BE530" i="1"/>
  <c r="BF530" i="1"/>
  <c r="BG530" i="1"/>
  <c r="BN530" i="1"/>
  <c r="BR530" i="1"/>
  <c r="CB530" i="1"/>
  <c r="CF530" i="1"/>
  <c r="CG530" i="1"/>
  <c r="CP530" i="1"/>
  <c r="CQ530" i="1"/>
  <c r="DP530" i="1"/>
  <c r="Q531" i="1"/>
  <c r="AD531" i="1"/>
  <c r="AE531" i="1"/>
  <c r="AG531" i="1"/>
  <c r="AI531" i="1"/>
  <c r="AJ531" i="1"/>
  <c r="AM531" i="1"/>
  <c r="AN531" i="1"/>
  <c r="AO531" i="1"/>
  <c r="AR531" i="1"/>
  <c r="BB531" i="1"/>
  <c r="BC531" i="1"/>
  <c r="BD531" i="1"/>
  <c r="BE531" i="1"/>
  <c r="BF531" i="1"/>
  <c r="BG531" i="1"/>
  <c r="BN531" i="1"/>
  <c r="BR531" i="1"/>
  <c r="CB531" i="1"/>
  <c r="CF531" i="1"/>
  <c r="CG531" i="1"/>
  <c r="CP531" i="1"/>
  <c r="CQ531" i="1"/>
  <c r="DP531" i="1"/>
  <c r="Q532" i="1"/>
  <c r="AD532" i="1"/>
  <c r="AE532" i="1"/>
  <c r="AG532" i="1"/>
  <c r="AI532" i="1"/>
  <c r="AJ532" i="1"/>
  <c r="AM532" i="1"/>
  <c r="AO532" i="1" s="1"/>
  <c r="AN532" i="1"/>
  <c r="AR532" i="1"/>
  <c r="BB532" i="1"/>
  <c r="BC532" i="1"/>
  <c r="BD532" i="1"/>
  <c r="BE532" i="1"/>
  <c r="BF532" i="1"/>
  <c r="BG532" i="1"/>
  <c r="BN532" i="1"/>
  <c r="BR532" i="1"/>
  <c r="CB532" i="1"/>
  <c r="CF532" i="1"/>
  <c r="CG532" i="1"/>
  <c r="CP532" i="1"/>
  <c r="CQ532" i="1"/>
  <c r="DP532" i="1"/>
  <c r="Q533" i="1"/>
  <c r="AD533" i="1"/>
  <c r="AE533" i="1"/>
  <c r="AG533" i="1"/>
  <c r="AI533" i="1"/>
  <c r="AJ533" i="1"/>
  <c r="AM533" i="1"/>
  <c r="AN533" i="1"/>
  <c r="AO533" i="1"/>
  <c r="AR533" i="1"/>
  <c r="BB533" i="1"/>
  <c r="BC533" i="1"/>
  <c r="BD533" i="1"/>
  <c r="BE533" i="1"/>
  <c r="BF533" i="1"/>
  <c r="BG533" i="1"/>
  <c r="BN533" i="1"/>
  <c r="BR533" i="1"/>
  <c r="CB533" i="1"/>
  <c r="CF533" i="1"/>
  <c r="CG533" i="1"/>
  <c r="CP533" i="1"/>
  <c r="CQ533" i="1"/>
  <c r="DP533" i="1"/>
  <c r="Q534" i="1"/>
  <c r="AD534" i="1"/>
  <c r="AE534" i="1"/>
  <c r="AG534" i="1"/>
  <c r="AI534" i="1"/>
  <c r="AJ534" i="1"/>
  <c r="AM534" i="1"/>
  <c r="AO534" i="1" s="1"/>
  <c r="AN534" i="1"/>
  <c r="AR534" i="1"/>
  <c r="BB534" i="1"/>
  <c r="BC534" i="1"/>
  <c r="BD534" i="1"/>
  <c r="BE534" i="1"/>
  <c r="BF534" i="1"/>
  <c r="BG534" i="1"/>
  <c r="BN534" i="1"/>
  <c r="BR534" i="1"/>
  <c r="CB534" i="1"/>
  <c r="CF534" i="1"/>
  <c r="CG534" i="1"/>
  <c r="CP534" i="1"/>
  <c r="CQ534" i="1"/>
  <c r="DP534" i="1"/>
  <c r="Q535" i="1"/>
  <c r="AD535" i="1"/>
  <c r="AE535" i="1"/>
  <c r="AG535" i="1"/>
  <c r="AI535" i="1"/>
  <c r="AJ535" i="1"/>
  <c r="AM535" i="1"/>
  <c r="AN535" i="1"/>
  <c r="AO535" i="1"/>
  <c r="AR535" i="1"/>
  <c r="BB535" i="1"/>
  <c r="BC535" i="1"/>
  <c r="BD535" i="1"/>
  <c r="BE535" i="1"/>
  <c r="BF535" i="1"/>
  <c r="BG535" i="1"/>
  <c r="BN535" i="1"/>
  <c r="BR535" i="1"/>
  <c r="CB535" i="1"/>
  <c r="CF535" i="1"/>
  <c r="CG535" i="1"/>
  <c r="CP535" i="1"/>
  <c r="CQ535" i="1"/>
  <c r="DP535" i="1"/>
  <c r="Q536" i="1"/>
  <c r="AD536" i="1"/>
  <c r="AE536" i="1"/>
  <c r="AG536" i="1"/>
  <c r="AI536" i="1"/>
  <c r="AJ536" i="1"/>
  <c r="AM536" i="1"/>
  <c r="AO536" i="1" s="1"/>
  <c r="AN536" i="1"/>
  <c r="AR536" i="1"/>
  <c r="BB536" i="1"/>
  <c r="BC536" i="1"/>
  <c r="BD536" i="1"/>
  <c r="BE536" i="1"/>
  <c r="BF536" i="1"/>
  <c r="BG536" i="1"/>
  <c r="BN536" i="1"/>
  <c r="BR536" i="1"/>
  <c r="CB536" i="1"/>
  <c r="CF536" i="1"/>
  <c r="CG536" i="1"/>
  <c r="CP536" i="1"/>
  <c r="CQ536" i="1"/>
  <c r="DP536" i="1"/>
  <c r="Q537" i="1"/>
  <c r="AD537" i="1"/>
  <c r="AE537" i="1"/>
  <c r="AG537" i="1"/>
  <c r="AI537" i="1"/>
  <c r="AJ537" i="1"/>
  <c r="AM537" i="1"/>
  <c r="AN537" i="1"/>
  <c r="AO537" i="1"/>
  <c r="AR537" i="1"/>
  <c r="BB537" i="1"/>
  <c r="BC537" i="1"/>
  <c r="BD537" i="1"/>
  <c r="BE537" i="1"/>
  <c r="BF537" i="1"/>
  <c r="BG537" i="1"/>
  <c r="BN537" i="1"/>
  <c r="BR537" i="1"/>
  <c r="CB537" i="1"/>
  <c r="CF537" i="1"/>
  <c r="CG537" i="1"/>
  <c r="CP537" i="1"/>
  <c r="CQ537" i="1"/>
  <c r="DP537" i="1"/>
  <c r="Q538" i="1"/>
  <c r="AD538" i="1"/>
  <c r="AE538" i="1"/>
  <c r="AG538" i="1"/>
  <c r="AI538" i="1"/>
  <c r="AJ538" i="1"/>
  <c r="AM538" i="1"/>
  <c r="AO538" i="1" s="1"/>
  <c r="AN538" i="1"/>
  <c r="AR538" i="1"/>
  <c r="BB538" i="1"/>
  <c r="BC538" i="1"/>
  <c r="BD538" i="1"/>
  <c r="BE538" i="1"/>
  <c r="BF538" i="1"/>
  <c r="BG538" i="1"/>
  <c r="BN538" i="1"/>
  <c r="BR538" i="1"/>
  <c r="CB538" i="1"/>
  <c r="CF538" i="1"/>
  <c r="CG538" i="1"/>
  <c r="CP538" i="1"/>
  <c r="CQ538" i="1"/>
  <c r="DP538" i="1"/>
  <c r="Q539" i="1"/>
  <c r="AD539" i="1"/>
  <c r="AE539" i="1"/>
  <c r="AG539" i="1"/>
  <c r="AI539" i="1"/>
  <c r="AJ539" i="1"/>
  <c r="AM539" i="1"/>
  <c r="AN539" i="1"/>
  <c r="AO539" i="1"/>
  <c r="AR539" i="1"/>
  <c r="BB539" i="1"/>
  <c r="BC539" i="1"/>
  <c r="BD539" i="1"/>
  <c r="BE539" i="1"/>
  <c r="BF539" i="1"/>
  <c r="BG539" i="1"/>
  <c r="BN539" i="1"/>
  <c r="BR539" i="1"/>
  <c r="CB539" i="1"/>
  <c r="CF539" i="1"/>
  <c r="CG539" i="1"/>
  <c r="CP539" i="1"/>
  <c r="CQ539" i="1"/>
  <c r="DP539" i="1"/>
  <c r="Q540" i="1"/>
  <c r="AD540" i="1"/>
  <c r="AE540" i="1"/>
  <c r="AG540" i="1"/>
  <c r="AI540" i="1"/>
  <c r="AJ540" i="1"/>
  <c r="AM540" i="1"/>
  <c r="AO540" i="1" s="1"/>
  <c r="AN540" i="1"/>
  <c r="AR540" i="1"/>
  <c r="BB540" i="1"/>
  <c r="BC540" i="1"/>
  <c r="BD540" i="1"/>
  <c r="BE540" i="1"/>
  <c r="BF540" i="1"/>
  <c r="BG540" i="1"/>
  <c r="BN540" i="1"/>
  <c r="BR540" i="1"/>
  <c r="CB540" i="1"/>
  <c r="CF540" i="1"/>
  <c r="CG540" i="1"/>
  <c r="CP540" i="1"/>
  <c r="CQ540" i="1"/>
  <c r="DP540" i="1"/>
  <c r="Q541" i="1"/>
  <c r="AD541" i="1"/>
  <c r="AE541" i="1"/>
  <c r="AG541" i="1"/>
  <c r="AI541" i="1"/>
  <c r="AJ541" i="1"/>
  <c r="AM541" i="1"/>
  <c r="AN541" i="1"/>
  <c r="AO541" i="1"/>
  <c r="AR541" i="1"/>
  <c r="BB541" i="1"/>
  <c r="BC541" i="1"/>
  <c r="BD541" i="1"/>
  <c r="BE541" i="1"/>
  <c r="BF541" i="1"/>
  <c r="BG541" i="1"/>
  <c r="BN541" i="1"/>
  <c r="BR541" i="1"/>
  <c r="CB541" i="1"/>
  <c r="CF541" i="1"/>
  <c r="CG541" i="1"/>
  <c r="CP541" i="1"/>
  <c r="CQ541" i="1"/>
  <c r="DP541" i="1"/>
  <c r="Q542" i="1"/>
  <c r="AD542" i="1"/>
  <c r="AE542" i="1"/>
  <c r="AG542" i="1"/>
  <c r="AI542" i="1"/>
  <c r="AJ542" i="1"/>
  <c r="AM542" i="1"/>
  <c r="AO542" i="1" s="1"/>
  <c r="AN542" i="1"/>
  <c r="AR542" i="1"/>
  <c r="BB542" i="1"/>
  <c r="BC542" i="1"/>
  <c r="BD542" i="1"/>
  <c r="BE542" i="1"/>
  <c r="BF542" i="1"/>
  <c r="BG542" i="1"/>
  <c r="BN542" i="1"/>
  <c r="BR542" i="1"/>
  <c r="CB542" i="1"/>
  <c r="CF542" i="1"/>
  <c r="CG542" i="1"/>
  <c r="CP542" i="1"/>
  <c r="CQ542" i="1"/>
  <c r="DP542" i="1"/>
  <c r="Q543" i="1"/>
  <c r="AD543" i="1"/>
  <c r="AE543" i="1"/>
  <c r="AG543" i="1"/>
  <c r="AI543" i="1"/>
  <c r="AJ543" i="1"/>
  <c r="AM543" i="1"/>
  <c r="AN543" i="1"/>
  <c r="AO543" i="1"/>
  <c r="AR543" i="1"/>
  <c r="BB543" i="1"/>
  <c r="BC543" i="1"/>
  <c r="BD543" i="1"/>
  <c r="BE543" i="1"/>
  <c r="BF543" i="1"/>
  <c r="BG543" i="1"/>
  <c r="BN543" i="1"/>
  <c r="BR543" i="1"/>
  <c r="CB543" i="1"/>
  <c r="CF543" i="1"/>
  <c r="CG543" i="1"/>
  <c r="CP543" i="1"/>
  <c r="CQ543" i="1"/>
  <c r="DP543" i="1"/>
  <c r="Q544" i="1"/>
  <c r="AD544" i="1"/>
  <c r="AE544" i="1"/>
  <c r="AG544" i="1"/>
  <c r="AI544" i="1"/>
  <c r="AJ544" i="1"/>
  <c r="AM544" i="1"/>
  <c r="AO544" i="1" s="1"/>
  <c r="AN544" i="1"/>
  <c r="AR544" i="1"/>
  <c r="BB544" i="1"/>
  <c r="BC544" i="1"/>
  <c r="BD544" i="1"/>
  <c r="BE544" i="1"/>
  <c r="BF544" i="1"/>
  <c r="BG544" i="1"/>
  <c r="BN544" i="1"/>
  <c r="BR544" i="1"/>
  <c r="CB544" i="1"/>
  <c r="CF544" i="1"/>
  <c r="CG544" i="1"/>
  <c r="CP544" i="1"/>
  <c r="CQ544" i="1"/>
  <c r="DP544" i="1"/>
  <c r="Q545" i="1"/>
  <c r="AD545" i="1"/>
  <c r="AE545" i="1"/>
  <c r="AG545" i="1"/>
  <c r="AI545" i="1"/>
  <c r="AJ545" i="1"/>
  <c r="AM545" i="1"/>
  <c r="AN545" i="1"/>
  <c r="AO545" i="1"/>
  <c r="AR545" i="1"/>
  <c r="BB545" i="1"/>
  <c r="BC545" i="1"/>
  <c r="BD545" i="1"/>
  <c r="BE545" i="1"/>
  <c r="BF545" i="1"/>
  <c r="BG545" i="1"/>
  <c r="BN545" i="1"/>
  <c r="BR545" i="1"/>
  <c r="CB545" i="1"/>
  <c r="CF545" i="1"/>
  <c r="CG545" i="1"/>
  <c r="CP545" i="1"/>
  <c r="CQ545" i="1"/>
  <c r="DP545" i="1"/>
  <c r="Q546" i="1"/>
  <c r="AD546" i="1"/>
  <c r="AE546" i="1"/>
  <c r="AG546" i="1"/>
  <c r="AI546" i="1"/>
  <c r="AJ546" i="1"/>
  <c r="AM546" i="1"/>
  <c r="AO546" i="1" s="1"/>
  <c r="AN546" i="1"/>
  <c r="AR546" i="1"/>
  <c r="BB546" i="1"/>
  <c r="BC546" i="1"/>
  <c r="BD546" i="1"/>
  <c r="BE546" i="1"/>
  <c r="BF546" i="1"/>
  <c r="BG546" i="1"/>
  <c r="BN546" i="1"/>
  <c r="BR546" i="1"/>
  <c r="CB546" i="1"/>
  <c r="CF546" i="1"/>
  <c r="CG546" i="1"/>
  <c r="CP546" i="1"/>
  <c r="CQ546" i="1"/>
  <c r="DP546" i="1"/>
  <c r="Q547" i="1"/>
  <c r="AD547" i="1"/>
  <c r="AE547" i="1"/>
  <c r="AG547" i="1"/>
  <c r="AI547" i="1"/>
  <c r="AJ547" i="1"/>
  <c r="AM547" i="1"/>
  <c r="AN547" i="1"/>
  <c r="AO547" i="1"/>
  <c r="AR547" i="1"/>
  <c r="BB547" i="1"/>
  <c r="BC547" i="1"/>
  <c r="BD547" i="1"/>
  <c r="BE547" i="1"/>
  <c r="BF547" i="1"/>
  <c r="BG547" i="1"/>
  <c r="BN547" i="1"/>
  <c r="BR547" i="1"/>
  <c r="CB547" i="1"/>
  <c r="CF547" i="1"/>
  <c r="CG547" i="1"/>
  <c r="CP547" i="1"/>
  <c r="CQ547" i="1"/>
  <c r="DP547" i="1"/>
  <c r="Q548" i="1"/>
  <c r="AD548" i="1"/>
  <c r="AE548" i="1"/>
  <c r="AG548" i="1"/>
  <c r="AI548" i="1"/>
  <c r="AJ548" i="1"/>
  <c r="AM548" i="1"/>
  <c r="AO548" i="1" s="1"/>
  <c r="AN548" i="1"/>
  <c r="AR548" i="1"/>
  <c r="BB548" i="1"/>
  <c r="BC548" i="1"/>
  <c r="BD548" i="1"/>
  <c r="BE548" i="1"/>
  <c r="BF548" i="1"/>
  <c r="BG548" i="1"/>
  <c r="BN548" i="1"/>
  <c r="BR548" i="1"/>
  <c r="CB548" i="1"/>
  <c r="CF548" i="1"/>
  <c r="CG548" i="1"/>
  <c r="CP548" i="1"/>
  <c r="CQ548" i="1"/>
  <c r="DP548" i="1"/>
  <c r="Q549" i="1"/>
  <c r="AD549" i="1"/>
  <c r="AE549" i="1"/>
  <c r="AG549" i="1"/>
  <c r="AI549" i="1"/>
  <c r="AJ549" i="1"/>
  <c r="AM549" i="1"/>
  <c r="AN549" i="1"/>
  <c r="AO549" i="1"/>
  <c r="AR549" i="1"/>
  <c r="BB549" i="1"/>
  <c r="BC549" i="1"/>
  <c r="BD549" i="1"/>
  <c r="BE549" i="1"/>
  <c r="BF549" i="1"/>
  <c r="BG549" i="1"/>
  <c r="BN549" i="1"/>
  <c r="BR549" i="1"/>
  <c r="CB549" i="1"/>
  <c r="CF549" i="1"/>
  <c r="CG549" i="1"/>
  <c r="CP549" i="1"/>
  <c r="CQ549" i="1"/>
  <c r="DP549" i="1"/>
  <c r="Q550" i="1"/>
  <c r="AD550" i="1"/>
  <c r="AE550" i="1"/>
  <c r="AG550" i="1"/>
  <c r="AI550" i="1"/>
  <c r="AJ550" i="1"/>
  <c r="AM550" i="1"/>
  <c r="AO550" i="1" s="1"/>
  <c r="AN550" i="1"/>
  <c r="AR550" i="1"/>
  <c r="BB550" i="1"/>
  <c r="BC550" i="1"/>
  <c r="BD550" i="1"/>
  <c r="BE550" i="1"/>
  <c r="BF550" i="1"/>
  <c r="BG550" i="1"/>
  <c r="BN550" i="1"/>
  <c r="BR550" i="1"/>
  <c r="CB550" i="1"/>
  <c r="CF550" i="1"/>
  <c r="CG550" i="1"/>
  <c r="CP550" i="1"/>
  <c r="CQ550" i="1"/>
  <c r="DP550" i="1"/>
  <c r="Q551" i="1"/>
  <c r="AD551" i="1"/>
  <c r="AE551" i="1"/>
  <c r="AG551" i="1"/>
  <c r="AI551" i="1"/>
  <c r="AJ551" i="1"/>
  <c r="AM551" i="1"/>
  <c r="AN551" i="1"/>
  <c r="AO551" i="1"/>
  <c r="AR551" i="1"/>
  <c r="BB551" i="1"/>
  <c r="BC551" i="1"/>
  <c r="BD551" i="1"/>
  <c r="BE551" i="1"/>
  <c r="BF551" i="1"/>
  <c r="BG551" i="1"/>
  <c r="BN551" i="1"/>
  <c r="BR551" i="1"/>
  <c r="CB551" i="1"/>
  <c r="CF551" i="1"/>
  <c r="CG551" i="1"/>
  <c r="CP551" i="1"/>
  <c r="CQ551" i="1"/>
  <c r="DP551" i="1"/>
  <c r="Q552" i="1"/>
  <c r="AD552" i="1"/>
  <c r="AE552" i="1"/>
  <c r="AG552" i="1"/>
  <c r="AI552" i="1"/>
  <c r="AJ552" i="1"/>
  <c r="AM552" i="1"/>
  <c r="AO552" i="1" s="1"/>
  <c r="AN552" i="1"/>
  <c r="AR552" i="1"/>
  <c r="BB552" i="1"/>
  <c r="BC552" i="1"/>
  <c r="BD552" i="1"/>
  <c r="BE552" i="1"/>
  <c r="BF552" i="1"/>
  <c r="BG552" i="1"/>
  <c r="BN552" i="1"/>
  <c r="BR552" i="1"/>
  <c r="CB552" i="1"/>
  <c r="CF552" i="1"/>
  <c r="CG552" i="1"/>
  <c r="CP552" i="1"/>
  <c r="CQ552" i="1"/>
  <c r="DP552" i="1"/>
  <c r="Q553" i="1"/>
  <c r="AD553" i="1"/>
  <c r="AE553" i="1"/>
  <c r="AG553" i="1"/>
  <c r="AI553" i="1"/>
  <c r="AJ553" i="1"/>
  <c r="AM553" i="1"/>
  <c r="AN553" i="1"/>
  <c r="AO553" i="1"/>
  <c r="AR553" i="1"/>
  <c r="BB553" i="1"/>
  <c r="BC553" i="1"/>
  <c r="BD553" i="1"/>
  <c r="BE553" i="1"/>
  <c r="BF553" i="1"/>
  <c r="BG553" i="1"/>
  <c r="BN553" i="1"/>
  <c r="BR553" i="1"/>
  <c r="CB553" i="1"/>
  <c r="CF553" i="1"/>
  <c r="CG553" i="1"/>
  <c r="CP553" i="1"/>
  <c r="CQ553" i="1"/>
  <c r="DP553" i="1"/>
  <c r="Q554" i="1"/>
  <c r="AD554" i="1"/>
  <c r="AE554" i="1"/>
  <c r="AG554" i="1"/>
  <c r="AI554" i="1"/>
  <c r="AJ554" i="1"/>
  <c r="AM554" i="1"/>
  <c r="AO554" i="1" s="1"/>
  <c r="AN554" i="1"/>
  <c r="AR554" i="1"/>
  <c r="BB554" i="1"/>
  <c r="BC554" i="1"/>
  <c r="BD554" i="1"/>
  <c r="BE554" i="1"/>
  <c r="BF554" i="1"/>
  <c r="BG554" i="1"/>
  <c r="BN554" i="1"/>
  <c r="BR554" i="1"/>
  <c r="CB554" i="1"/>
  <c r="CF554" i="1"/>
  <c r="CG554" i="1"/>
  <c r="CP554" i="1"/>
  <c r="CQ554" i="1"/>
  <c r="DP554" i="1"/>
  <c r="Q555" i="1"/>
  <c r="AD555" i="1"/>
  <c r="AE555" i="1"/>
  <c r="AG555" i="1"/>
  <c r="AI555" i="1"/>
  <c r="AJ555" i="1"/>
  <c r="AM555" i="1"/>
  <c r="AN555" i="1"/>
  <c r="AO555" i="1"/>
  <c r="AR555" i="1"/>
  <c r="BB555" i="1"/>
  <c r="BC555" i="1"/>
  <c r="BD555" i="1"/>
  <c r="BE555" i="1"/>
  <c r="BF555" i="1"/>
  <c r="BG555" i="1"/>
  <c r="BN555" i="1"/>
  <c r="BR555" i="1"/>
  <c r="CB555" i="1"/>
  <c r="CF555" i="1"/>
  <c r="CG555" i="1"/>
  <c r="CP555" i="1"/>
  <c r="CQ555" i="1"/>
  <c r="DP555" i="1"/>
  <c r="Q556" i="1"/>
  <c r="AD556" i="1"/>
  <c r="AE556" i="1"/>
  <c r="AG556" i="1"/>
  <c r="AI556" i="1"/>
  <c r="AJ556" i="1"/>
  <c r="AM556" i="1"/>
  <c r="AO556" i="1" s="1"/>
  <c r="AN556" i="1"/>
  <c r="AR556" i="1"/>
  <c r="BB556" i="1"/>
  <c r="BC556" i="1"/>
  <c r="BD556" i="1"/>
  <c r="BE556" i="1"/>
  <c r="BF556" i="1"/>
  <c r="BG556" i="1"/>
  <c r="BN556" i="1"/>
  <c r="BR556" i="1"/>
  <c r="CB556" i="1"/>
  <c r="CF556" i="1"/>
  <c r="CG556" i="1"/>
  <c r="CP556" i="1"/>
  <c r="CQ556" i="1"/>
  <c r="DP556" i="1"/>
  <c r="Q557" i="1"/>
  <c r="AD557" i="1"/>
  <c r="AE557" i="1"/>
  <c r="AG557" i="1"/>
  <c r="AI557" i="1"/>
  <c r="AJ557" i="1"/>
  <c r="AM557" i="1"/>
  <c r="AN557" i="1"/>
  <c r="AO557" i="1"/>
  <c r="AR557" i="1"/>
  <c r="BB557" i="1"/>
  <c r="BC557" i="1"/>
  <c r="BD557" i="1"/>
  <c r="BE557" i="1"/>
  <c r="BF557" i="1"/>
  <c r="BG557" i="1"/>
  <c r="BN557" i="1"/>
  <c r="BR557" i="1"/>
  <c r="CB557" i="1"/>
  <c r="CF557" i="1"/>
  <c r="CG557" i="1"/>
  <c r="CP557" i="1"/>
  <c r="CQ557" i="1"/>
  <c r="DP557" i="1"/>
  <c r="Q558" i="1"/>
  <c r="AD558" i="1"/>
  <c r="AE558" i="1"/>
  <c r="AG558" i="1"/>
  <c r="AI558" i="1"/>
  <c r="AJ558" i="1"/>
  <c r="AM558" i="1"/>
  <c r="AO558" i="1" s="1"/>
  <c r="AN558" i="1"/>
  <c r="AR558" i="1"/>
  <c r="BB558" i="1"/>
  <c r="BC558" i="1"/>
  <c r="BD558" i="1"/>
  <c r="BE558" i="1"/>
  <c r="BF558" i="1"/>
  <c r="BG558" i="1"/>
  <c r="BN558" i="1"/>
  <c r="BR558" i="1"/>
  <c r="CB558" i="1"/>
  <c r="CF558" i="1"/>
  <c r="CG558" i="1"/>
  <c r="CP558" i="1"/>
  <c r="CQ558" i="1"/>
  <c r="DP558" i="1"/>
  <c r="Q559" i="1"/>
  <c r="AD559" i="1"/>
  <c r="AE559" i="1"/>
  <c r="AG559" i="1"/>
  <c r="AI559" i="1"/>
  <c r="AJ559" i="1"/>
  <c r="AM559" i="1"/>
  <c r="AN559" i="1"/>
  <c r="AO559" i="1"/>
  <c r="AR559" i="1"/>
  <c r="BB559" i="1"/>
  <c r="BC559" i="1"/>
  <c r="BD559" i="1"/>
  <c r="BE559" i="1"/>
  <c r="BF559" i="1"/>
  <c r="BG559" i="1"/>
  <c r="BN559" i="1"/>
  <c r="BR559" i="1"/>
  <c r="CB559" i="1"/>
  <c r="CF559" i="1"/>
  <c r="CG559" i="1"/>
  <c r="CP559" i="1"/>
  <c r="CQ559" i="1"/>
  <c r="DP559" i="1"/>
  <c r="Q560" i="1"/>
  <c r="AD560" i="1"/>
  <c r="AE560" i="1"/>
  <c r="AG560" i="1"/>
  <c r="AI560" i="1"/>
  <c r="AJ560" i="1"/>
  <c r="AM560" i="1"/>
  <c r="AO560" i="1" s="1"/>
  <c r="AN560" i="1"/>
  <c r="AR560" i="1"/>
  <c r="BB560" i="1"/>
  <c r="BC560" i="1"/>
  <c r="BD560" i="1"/>
  <c r="BE560" i="1"/>
  <c r="BF560" i="1"/>
  <c r="BG560" i="1"/>
  <c r="BN560" i="1"/>
  <c r="BR560" i="1"/>
  <c r="CB560" i="1"/>
  <c r="CF560" i="1"/>
  <c r="CG560" i="1"/>
  <c r="CP560" i="1"/>
  <c r="CQ560" i="1"/>
  <c r="DP560" i="1"/>
  <c r="Q561" i="1"/>
  <c r="AD561" i="1"/>
  <c r="AE561" i="1"/>
  <c r="AG561" i="1"/>
  <c r="AI561" i="1"/>
  <c r="AJ561" i="1"/>
  <c r="AM561" i="1"/>
  <c r="AN561" i="1"/>
  <c r="AO561" i="1"/>
  <c r="AR561" i="1"/>
  <c r="BB561" i="1"/>
  <c r="BC561" i="1"/>
  <c r="BD561" i="1"/>
  <c r="BE561" i="1"/>
  <c r="BF561" i="1"/>
  <c r="BG561" i="1"/>
  <c r="BN561" i="1"/>
  <c r="BR561" i="1"/>
  <c r="CB561" i="1"/>
  <c r="CF561" i="1"/>
  <c r="CG561" i="1"/>
  <c r="CP561" i="1"/>
  <c r="CQ561" i="1"/>
  <c r="DP561" i="1"/>
  <c r="Q562" i="1"/>
  <c r="AD562" i="1"/>
  <c r="AE562" i="1"/>
  <c r="AG562" i="1"/>
  <c r="AI562" i="1"/>
  <c r="AJ562" i="1"/>
  <c r="AM562" i="1"/>
  <c r="AO562" i="1" s="1"/>
  <c r="AN562" i="1"/>
  <c r="AR562" i="1"/>
  <c r="BB562" i="1"/>
  <c r="BC562" i="1"/>
  <c r="BD562" i="1"/>
  <c r="BE562" i="1"/>
  <c r="BF562" i="1"/>
  <c r="BG562" i="1"/>
  <c r="BN562" i="1"/>
  <c r="BR562" i="1"/>
  <c r="CB562" i="1"/>
  <c r="CF562" i="1"/>
  <c r="CG562" i="1"/>
  <c r="CP562" i="1"/>
  <c r="CQ562" i="1"/>
  <c r="DP562" i="1"/>
  <c r="Q563" i="1"/>
  <c r="AD563" i="1"/>
  <c r="AE563" i="1"/>
  <c r="AG563" i="1"/>
  <c r="AI563" i="1"/>
  <c r="AJ563" i="1"/>
  <c r="AM563" i="1"/>
  <c r="AN563" i="1"/>
  <c r="AO563" i="1"/>
  <c r="AR563" i="1"/>
  <c r="BB563" i="1"/>
  <c r="BC563" i="1"/>
  <c r="BD563" i="1"/>
  <c r="BE563" i="1"/>
  <c r="BF563" i="1"/>
  <c r="BG563" i="1"/>
  <c r="BN563" i="1"/>
  <c r="BR563" i="1"/>
  <c r="CB563" i="1"/>
  <c r="CF563" i="1"/>
  <c r="CG563" i="1"/>
  <c r="CP563" i="1"/>
  <c r="CQ563" i="1"/>
  <c r="DP563" i="1"/>
  <c r="Q564" i="1"/>
  <c r="AD564" i="1"/>
  <c r="AE564" i="1"/>
  <c r="AG564" i="1"/>
  <c r="AI564" i="1"/>
  <c r="AJ564" i="1"/>
  <c r="AM564" i="1"/>
  <c r="AO564" i="1" s="1"/>
  <c r="AN564" i="1"/>
  <c r="AR564" i="1"/>
  <c r="BB564" i="1"/>
  <c r="BC564" i="1"/>
  <c r="BD564" i="1"/>
  <c r="BE564" i="1"/>
  <c r="BF564" i="1"/>
  <c r="BG564" i="1"/>
  <c r="BN564" i="1"/>
  <c r="BR564" i="1"/>
  <c r="CB564" i="1"/>
  <c r="CF564" i="1"/>
  <c r="CG564" i="1"/>
  <c r="CP564" i="1"/>
  <c r="CQ564" i="1"/>
  <c r="DP564" i="1"/>
  <c r="Q565" i="1"/>
  <c r="AD565" i="1"/>
  <c r="AE565" i="1"/>
  <c r="AG565" i="1"/>
  <c r="AI565" i="1"/>
  <c r="AJ565" i="1"/>
  <c r="AM565" i="1"/>
  <c r="AN565" i="1"/>
  <c r="AO565" i="1"/>
  <c r="AR565" i="1"/>
  <c r="BB565" i="1"/>
  <c r="BC565" i="1"/>
  <c r="BD565" i="1"/>
  <c r="BE565" i="1"/>
  <c r="BF565" i="1"/>
  <c r="BG565" i="1"/>
  <c r="BN565" i="1"/>
  <c r="BR565" i="1"/>
  <c r="CB565" i="1"/>
  <c r="CF565" i="1"/>
  <c r="CG565" i="1"/>
  <c r="CP565" i="1"/>
  <c r="CQ565" i="1"/>
  <c r="DP565" i="1"/>
  <c r="Q566" i="1"/>
  <c r="AD566" i="1"/>
  <c r="AE566" i="1"/>
  <c r="AG566" i="1"/>
  <c r="AI566" i="1"/>
  <c r="AJ566" i="1"/>
  <c r="AM566" i="1"/>
  <c r="AO566" i="1" s="1"/>
  <c r="AN566" i="1"/>
  <c r="AR566" i="1"/>
  <c r="BB566" i="1"/>
  <c r="BC566" i="1"/>
  <c r="BD566" i="1"/>
  <c r="BE566" i="1"/>
  <c r="BF566" i="1"/>
  <c r="BG566" i="1"/>
  <c r="BN566" i="1"/>
  <c r="BR566" i="1"/>
  <c r="CB566" i="1"/>
  <c r="CF566" i="1"/>
  <c r="CG566" i="1"/>
  <c r="CP566" i="1"/>
  <c r="CQ566" i="1"/>
  <c r="DP566" i="1"/>
  <c r="Q567" i="1"/>
  <c r="AD567" i="1"/>
  <c r="AE567" i="1"/>
  <c r="AG567" i="1"/>
  <c r="AI567" i="1"/>
  <c r="AJ567" i="1"/>
  <c r="AM567" i="1"/>
  <c r="AN567" i="1"/>
  <c r="AO567" i="1"/>
  <c r="AR567" i="1"/>
  <c r="BB567" i="1"/>
  <c r="BC567" i="1"/>
  <c r="BD567" i="1"/>
  <c r="BE567" i="1"/>
  <c r="BF567" i="1"/>
  <c r="BG567" i="1"/>
  <c r="BN567" i="1"/>
  <c r="BR567" i="1"/>
  <c r="CB567" i="1"/>
  <c r="CF567" i="1"/>
  <c r="CG567" i="1"/>
  <c r="CP567" i="1"/>
  <c r="CQ567" i="1"/>
  <c r="DP567" i="1"/>
  <c r="Q568" i="1"/>
  <c r="AD568" i="1"/>
  <c r="AE568" i="1"/>
  <c r="AG568" i="1"/>
  <c r="AI568" i="1"/>
  <c r="AJ568" i="1"/>
  <c r="AM568" i="1"/>
  <c r="AO568" i="1" s="1"/>
  <c r="AN568" i="1"/>
  <c r="AR568" i="1"/>
  <c r="BB568" i="1"/>
  <c r="BC568" i="1"/>
  <c r="BD568" i="1"/>
  <c r="BE568" i="1"/>
  <c r="BF568" i="1"/>
  <c r="BG568" i="1"/>
  <c r="BN568" i="1"/>
  <c r="BR568" i="1"/>
  <c r="CB568" i="1"/>
  <c r="CF568" i="1"/>
  <c r="CG568" i="1"/>
  <c r="CP568" i="1"/>
  <c r="CQ568" i="1"/>
  <c r="DP568" i="1"/>
  <c r="Q569" i="1"/>
  <c r="AD569" i="1"/>
  <c r="AE569" i="1"/>
  <c r="AG569" i="1"/>
  <c r="AI569" i="1"/>
  <c r="AJ569" i="1"/>
  <c r="AM569" i="1"/>
  <c r="AN569" i="1"/>
  <c r="AO569" i="1"/>
  <c r="AR569" i="1"/>
  <c r="BB569" i="1"/>
  <c r="BC569" i="1"/>
  <c r="BD569" i="1"/>
  <c r="BE569" i="1"/>
  <c r="BF569" i="1"/>
  <c r="BG569" i="1"/>
  <c r="BN569" i="1"/>
  <c r="BR569" i="1"/>
  <c r="CB569" i="1"/>
  <c r="CF569" i="1"/>
  <c r="CG569" i="1"/>
  <c r="CP569" i="1"/>
  <c r="CQ569" i="1"/>
  <c r="DP569" i="1"/>
  <c r="Q570" i="1"/>
  <c r="AD570" i="1"/>
  <c r="AE570" i="1"/>
  <c r="AG570" i="1"/>
  <c r="AI570" i="1"/>
  <c r="AJ570" i="1"/>
  <c r="AM570" i="1"/>
  <c r="AO570" i="1" s="1"/>
  <c r="AN570" i="1"/>
  <c r="AR570" i="1"/>
  <c r="BB570" i="1"/>
  <c r="BC570" i="1"/>
  <c r="BD570" i="1"/>
  <c r="BE570" i="1"/>
  <c r="BF570" i="1"/>
  <c r="BG570" i="1"/>
  <c r="BN570" i="1"/>
  <c r="BR570" i="1"/>
  <c r="CB570" i="1"/>
  <c r="CF570" i="1"/>
  <c r="CG570" i="1"/>
  <c r="CP570" i="1"/>
  <c r="CQ570" i="1"/>
  <c r="DP570" i="1"/>
  <c r="Q571" i="1"/>
  <c r="AD571" i="1"/>
  <c r="AE571" i="1"/>
  <c r="AG571" i="1"/>
  <c r="AI571" i="1"/>
  <c r="AJ571" i="1"/>
  <c r="AM571" i="1"/>
  <c r="AN571" i="1"/>
  <c r="AO571" i="1"/>
  <c r="AR571" i="1"/>
  <c r="BB571" i="1"/>
  <c r="BC571" i="1"/>
  <c r="BD571" i="1"/>
  <c r="BE571" i="1"/>
  <c r="BF571" i="1"/>
  <c r="BG571" i="1"/>
  <c r="BN571" i="1"/>
  <c r="BR571" i="1"/>
  <c r="CB571" i="1"/>
  <c r="CF571" i="1"/>
  <c r="CG571" i="1"/>
  <c r="CP571" i="1"/>
  <c r="CQ571" i="1"/>
  <c r="DP571" i="1"/>
  <c r="Q572" i="1"/>
  <c r="AD572" i="1"/>
  <c r="AE572" i="1"/>
  <c r="AG572" i="1"/>
  <c r="AI572" i="1"/>
  <c r="AJ572" i="1"/>
  <c r="AM572" i="1"/>
  <c r="AO572" i="1" s="1"/>
  <c r="AN572" i="1"/>
  <c r="AR572" i="1"/>
  <c r="BB572" i="1"/>
  <c r="BC572" i="1"/>
  <c r="BD572" i="1"/>
  <c r="BE572" i="1"/>
  <c r="BF572" i="1"/>
  <c r="BG572" i="1"/>
  <c r="BN572" i="1"/>
  <c r="BR572" i="1"/>
  <c r="CB572" i="1"/>
  <c r="CF572" i="1"/>
  <c r="CG572" i="1"/>
  <c r="CP572" i="1"/>
  <c r="CQ572" i="1"/>
  <c r="DP572" i="1"/>
  <c r="Q573" i="1"/>
  <c r="AD573" i="1"/>
  <c r="AE573" i="1"/>
  <c r="AG573" i="1"/>
  <c r="AI573" i="1"/>
  <c r="AJ573" i="1"/>
  <c r="AM573" i="1"/>
  <c r="AN573" i="1"/>
  <c r="AO573" i="1"/>
  <c r="AR573" i="1"/>
  <c r="BB573" i="1"/>
  <c r="BC573" i="1"/>
  <c r="BD573" i="1"/>
  <c r="BE573" i="1"/>
  <c r="BF573" i="1"/>
  <c r="BG573" i="1"/>
  <c r="BN573" i="1"/>
  <c r="BR573" i="1"/>
  <c r="CB573" i="1"/>
  <c r="CF573" i="1"/>
  <c r="CG573" i="1"/>
  <c r="CP573" i="1"/>
  <c r="CQ573" i="1"/>
  <c r="DP573" i="1"/>
  <c r="Q574" i="1"/>
  <c r="AD574" i="1"/>
  <c r="AE574" i="1"/>
  <c r="AG574" i="1"/>
  <c r="AI574" i="1"/>
  <c r="AJ574" i="1"/>
  <c r="AM574" i="1"/>
  <c r="AO574" i="1" s="1"/>
  <c r="AN574" i="1"/>
  <c r="AR574" i="1"/>
  <c r="BB574" i="1"/>
  <c r="BC574" i="1"/>
  <c r="BD574" i="1"/>
  <c r="BE574" i="1"/>
  <c r="BF574" i="1"/>
  <c r="BG574" i="1"/>
  <c r="BN574" i="1"/>
  <c r="BR574" i="1"/>
  <c r="CB574" i="1"/>
  <c r="CF574" i="1"/>
  <c r="CG574" i="1"/>
  <c r="CP574" i="1"/>
  <c r="CQ574" i="1"/>
  <c r="DP574" i="1"/>
  <c r="Q575" i="1"/>
  <c r="AD575" i="1"/>
  <c r="AE575" i="1"/>
  <c r="AG575" i="1"/>
  <c r="AI575" i="1"/>
  <c r="AJ575" i="1"/>
  <c r="AM575" i="1"/>
  <c r="AN575" i="1"/>
  <c r="AO575" i="1"/>
  <c r="AR575" i="1"/>
  <c r="BB575" i="1"/>
  <c r="BC575" i="1"/>
  <c r="BD575" i="1"/>
  <c r="BE575" i="1"/>
  <c r="BF575" i="1"/>
  <c r="BG575" i="1"/>
  <c r="BN575" i="1"/>
  <c r="BR575" i="1"/>
  <c r="CB575" i="1"/>
  <c r="CF575" i="1"/>
  <c r="CG575" i="1"/>
  <c r="CP575" i="1"/>
  <c r="CQ575" i="1"/>
  <c r="DP575" i="1"/>
  <c r="Q576" i="1"/>
  <c r="AD576" i="1"/>
  <c r="AE576" i="1"/>
  <c r="AG576" i="1"/>
  <c r="AI576" i="1"/>
  <c r="AJ576" i="1"/>
  <c r="AM576" i="1"/>
  <c r="AO576" i="1" s="1"/>
  <c r="AN576" i="1"/>
  <c r="AR576" i="1"/>
  <c r="BB576" i="1"/>
  <c r="BC576" i="1"/>
  <c r="BD576" i="1"/>
  <c r="BE576" i="1"/>
  <c r="BF576" i="1"/>
  <c r="BG576" i="1"/>
  <c r="BN576" i="1"/>
  <c r="BR576" i="1"/>
  <c r="CB576" i="1"/>
  <c r="CF576" i="1"/>
  <c r="CG576" i="1"/>
  <c r="CP576" i="1"/>
  <c r="CQ576" i="1"/>
  <c r="DP576" i="1"/>
  <c r="Q577" i="1"/>
  <c r="AD577" i="1"/>
  <c r="AE577" i="1"/>
  <c r="AG577" i="1"/>
  <c r="AI577" i="1"/>
  <c r="AJ577" i="1"/>
  <c r="AM577" i="1"/>
  <c r="AN577" i="1"/>
  <c r="AO577" i="1"/>
  <c r="AR577" i="1"/>
  <c r="BB577" i="1"/>
  <c r="BC577" i="1"/>
  <c r="BD577" i="1"/>
  <c r="BE577" i="1"/>
  <c r="BF577" i="1"/>
  <c r="BG577" i="1"/>
  <c r="BN577" i="1"/>
  <c r="BR577" i="1"/>
  <c r="CB577" i="1"/>
  <c r="CF577" i="1"/>
  <c r="CG577" i="1"/>
  <c r="CP577" i="1"/>
  <c r="CQ577" i="1"/>
  <c r="DP577" i="1"/>
  <c r="Q578" i="1"/>
  <c r="AD578" i="1"/>
  <c r="AE578" i="1"/>
  <c r="AG578" i="1"/>
  <c r="AI578" i="1"/>
  <c r="AJ578" i="1"/>
  <c r="AM578" i="1"/>
  <c r="AO578" i="1" s="1"/>
  <c r="AN578" i="1"/>
  <c r="AR578" i="1"/>
  <c r="BB578" i="1"/>
  <c r="BC578" i="1"/>
  <c r="BD578" i="1"/>
  <c r="BE578" i="1"/>
  <c r="BF578" i="1"/>
  <c r="BG578" i="1"/>
  <c r="BN578" i="1"/>
  <c r="BR578" i="1"/>
  <c r="CB578" i="1"/>
  <c r="CF578" i="1"/>
  <c r="CG578" i="1"/>
  <c r="CP578" i="1"/>
  <c r="CQ578" i="1"/>
  <c r="DP578" i="1"/>
  <c r="Q579" i="1"/>
  <c r="AD579" i="1"/>
  <c r="AE579" i="1"/>
  <c r="AG579" i="1"/>
  <c r="AI579" i="1"/>
  <c r="AJ579" i="1"/>
  <c r="AM579" i="1"/>
  <c r="AN579" i="1"/>
  <c r="AO579" i="1"/>
  <c r="AR579" i="1"/>
  <c r="BB579" i="1"/>
  <c r="BC579" i="1"/>
  <c r="BD579" i="1"/>
  <c r="BE579" i="1"/>
  <c r="BF579" i="1"/>
  <c r="BG579" i="1"/>
  <c r="BN579" i="1"/>
  <c r="BR579" i="1"/>
  <c r="CB579" i="1"/>
  <c r="CF579" i="1"/>
  <c r="CG579" i="1"/>
  <c r="CP579" i="1"/>
  <c r="CQ579" i="1"/>
  <c r="DP579" i="1"/>
  <c r="Q580" i="1"/>
  <c r="AD580" i="1"/>
  <c r="AE580" i="1"/>
  <c r="AG580" i="1"/>
  <c r="AI580" i="1"/>
  <c r="AJ580" i="1"/>
  <c r="AM580" i="1"/>
  <c r="AO580" i="1" s="1"/>
  <c r="AN580" i="1"/>
  <c r="AR580" i="1"/>
  <c r="BB580" i="1"/>
  <c r="BC580" i="1"/>
  <c r="BD580" i="1"/>
  <c r="BE580" i="1"/>
  <c r="BF580" i="1"/>
  <c r="BG580" i="1"/>
  <c r="BN580" i="1"/>
  <c r="BR580" i="1"/>
  <c r="CB580" i="1"/>
  <c r="CF580" i="1"/>
  <c r="CG580" i="1"/>
  <c r="CP580" i="1"/>
  <c r="CQ580" i="1"/>
  <c r="DP580" i="1"/>
  <c r="Q581" i="1"/>
  <c r="AD581" i="1"/>
  <c r="AE581" i="1"/>
  <c r="AG581" i="1"/>
  <c r="AI581" i="1"/>
  <c r="AJ581" i="1"/>
  <c r="AM581" i="1"/>
  <c r="AN581" i="1"/>
  <c r="AO581" i="1"/>
  <c r="AR581" i="1"/>
  <c r="BB581" i="1"/>
  <c r="BC581" i="1"/>
  <c r="BD581" i="1"/>
  <c r="BE581" i="1"/>
  <c r="BF581" i="1"/>
  <c r="BG581" i="1"/>
  <c r="BN581" i="1"/>
  <c r="BR581" i="1"/>
  <c r="CB581" i="1"/>
  <c r="CF581" i="1"/>
  <c r="CG581" i="1"/>
  <c r="CP581" i="1"/>
  <c r="CQ581" i="1"/>
  <c r="DP581" i="1"/>
  <c r="Q582" i="1"/>
  <c r="AD582" i="1"/>
  <c r="AE582" i="1"/>
  <c r="AG582" i="1"/>
  <c r="AI582" i="1"/>
  <c r="AJ582" i="1"/>
  <c r="AM582" i="1"/>
  <c r="AO582" i="1" s="1"/>
  <c r="AN582" i="1"/>
  <c r="AR582" i="1"/>
  <c r="BB582" i="1"/>
  <c r="BC582" i="1"/>
  <c r="BD582" i="1"/>
  <c r="BE582" i="1"/>
  <c r="BF582" i="1"/>
  <c r="BG582" i="1"/>
  <c r="BN582" i="1"/>
  <c r="BR582" i="1"/>
  <c r="CB582" i="1"/>
  <c r="CF582" i="1"/>
  <c r="CG582" i="1"/>
  <c r="CP582" i="1"/>
  <c r="CQ582" i="1"/>
  <c r="DP582" i="1"/>
  <c r="Q583" i="1"/>
  <c r="AD583" i="1"/>
  <c r="AE583" i="1"/>
  <c r="AG583" i="1"/>
  <c r="AI583" i="1"/>
  <c r="AJ583" i="1"/>
  <c r="AM583" i="1"/>
  <c r="AN583" i="1"/>
  <c r="AO583" i="1"/>
  <c r="AR583" i="1"/>
  <c r="BB583" i="1"/>
  <c r="BC583" i="1"/>
  <c r="BD583" i="1"/>
  <c r="BE583" i="1"/>
  <c r="BF583" i="1"/>
  <c r="BG583" i="1"/>
  <c r="BN583" i="1"/>
  <c r="BR583" i="1"/>
  <c r="CB583" i="1"/>
  <c r="CF583" i="1"/>
  <c r="CG583" i="1"/>
  <c r="CP583" i="1"/>
  <c r="CQ583" i="1"/>
  <c r="DP583" i="1"/>
  <c r="Q584" i="1"/>
  <c r="AD584" i="1"/>
  <c r="AE584" i="1"/>
  <c r="AG584" i="1"/>
  <c r="AI584" i="1"/>
  <c r="AJ584" i="1"/>
  <c r="AM584" i="1"/>
  <c r="AO584" i="1" s="1"/>
  <c r="AN584" i="1"/>
  <c r="AR584" i="1"/>
  <c r="BB584" i="1"/>
  <c r="BC584" i="1"/>
  <c r="BD584" i="1"/>
  <c r="BE584" i="1"/>
  <c r="BF584" i="1"/>
  <c r="BG584" i="1"/>
  <c r="BN584" i="1"/>
  <c r="BR584" i="1"/>
  <c r="CB584" i="1"/>
  <c r="CF584" i="1"/>
  <c r="CG584" i="1"/>
  <c r="CP584" i="1"/>
  <c r="CQ584" i="1"/>
  <c r="DP584" i="1"/>
  <c r="Q585" i="1"/>
  <c r="AD585" i="1"/>
  <c r="AE585" i="1"/>
  <c r="AG585" i="1"/>
  <c r="AI585" i="1"/>
  <c r="AJ585" i="1"/>
  <c r="AM585" i="1"/>
  <c r="AN585" i="1"/>
  <c r="AO585" i="1"/>
  <c r="AR585" i="1"/>
  <c r="BB585" i="1"/>
  <c r="BC585" i="1"/>
  <c r="BD585" i="1"/>
  <c r="BE585" i="1"/>
  <c r="BF585" i="1"/>
  <c r="BG585" i="1"/>
  <c r="BN585" i="1"/>
  <c r="BR585" i="1"/>
  <c r="CB585" i="1"/>
  <c r="CF585" i="1"/>
  <c r="CG585" i="1"/>
  <c r="CP585" i="1"/>
  <c r="CQ585" i="1"/>
  <c r="DP585" i="1"/>
  <c r="Q586" i="1"/>
  <c r="AD586" i="1"/>
  <c r="AE586" i="1"/>
  <c r="AG586" i="1"/>
  <c r="AI586" i="1"/>
  <c r="AJ586" i="1"/>
  <c r="AM586" i="1"/>
  <c r="AO586" i="1" s="1"/>
  <c r="AN586" i="1"/>
  <c r="AR586" i="1"/>
  <c r="BB586" i="1"/>
  <c r="BC586" i="1"/>
  <c r="BD586" i="1"/>
  <c r="BE586" i="1"/>
  <c r="BF586" i="1"/>
  <c r="BG586" i="1"/>
  <c r="BN586" i="1"/>
  <c r="BR586" i="1"/>
  <c r="CB586" i="1"/>
  <c r="CF586" i="1"/>
  <c r="CG586" i="1"/>
  <c r="CP586" i="1"/>
  <c r="CQ586" i="1"/>
  <c r="DP586" i="1"/>
  <c r="Q587" i="1"/>
  <c r="AD587" i="1"/>
  <c r="AE587" i="1"/>
  <c r="AG587" i="1"/>
  <c r="AI587" i="1"/>
  <c r="AJ587" i="1"/>
  <c r="AM587" i="1"/>
  <c r="AN587" i="1"/>
  <c r="AO587" i="1"/>
  <c r="AR587" i="1"/>
  <c r="BB587" i="1"/>
  <c r="BC587" i="1"/>
  <c r="BD587" i="1"/>
  <c r="BE587" i="1"/>
  <c r="BF587" i="1"/>
  <c r="BG587" i="1"/>
  <c r="BN587" i="1"/>
  <c r="BR587" i="1"/>
  <c r="CB587" i="1"/>
  <c r="CF587" i="1"/>
  <c r="CG587" i="1"/>
  <c r="CP587" i="1"/>
  <c r="CQ587" i="1"/>
  <c r="DP587" i="1"/>
  <c r="Q588" i="1"/>
  <c r="AD588" i="1"/>
  <c r="AE588" i="1"/>
  <c r="AG588" i="1"/>
  <c r="AI588" i="1"/>
  <c r="AJ588" i="1"/>
  <c r="AM588" i="1"/>
  <c r="AO588" i="1" s="1"/>
  <c r="AN588" i="1"/>
  <c r="AR588" i="1"/>
  <c r="BB588" i="1"/>
  <c r="BC588" i="1"/>
  <c r="BD588" i="1"/>
  <c r="BE588" i="1"/>
  <c r="BF588" i="1"/>
  <c r="BG588" i="1"/>
  <c r="BN588" i="1"/>
  <c r="BR588" i="1"/>
  <c r="CB588" i="1"/>
  <c r="CF588" i="1"/>
  <c r="CG588" i="1"/>
  <c r="CP588" i="1"/>
  <c r="CQ588" i="1"/>
  <c r="DP588" i="1"/>
  <c r="Q589" i="1"/>
  <c r="AD589" i="1"/>
  <c r="AE589" i="1"/>
  <c r="AG589" i="1"/>
  <c r="AI589" i="1"/>
  <c r="AJ589" i="1"/>
  <c r="AM589" i="1"/>
  <c r="AN589" i="1"/>
  <c r="AO589" i="1"/>
  <c r="AR589" i="1"/>
  <c r="BB589" i="1"/>
  <c r="BC589" i="1"/>
  <c r="BD589" i="1"/>
  <c r="BE589" i="1"/>
  <c r="BF589" i="1"/>
  <c r="BG589" i="1"/>
  <c r="BN589" i="1"/>
  <c r="BR589" i="1"/>
  <c r="CB589" i="1"/>
  <c r="CF589" i="1"/>
  <c r="CG589" i="1"/>
  <c r="CP589" i="1"/>
  <c r="CQ589" i="1"/>
  <c r="DP589" i="1"/>
  <c r="Q590" i="1"/>
  <c r="AD590" i="1"/>
  <c r="AE590" i="1"/>
  <c r="AG590" i="1"/>
  <c r="AI590" i="1"/>
  <c r="AJ590" i="1"/>
  <c r="AM590" i="1"/>
  <c r="AO590" i="1" s="1"/>
  <c r="AN590" i="1"/>
  <c r="AR590" i="1"/>
  <c r="BB590" i="1"/>
  <c r="BC590" i="1"/>
  <c r="BD590" i="1"/>
  <c r="BE590" i="1"/>
  <c r="BF590" i="1"/>
  <c r="BG590" i="1"/>
  <c r="BN590" i="1"/>
  <c r="BR590" i="1"/>
  <c r="CB590" i="1"/>
  <c r="CF590" i="1"/>
  <c r="CG590" i="1"/>
  <c r="CP590" i="1"/>
  <c r="CQ590" i="1"/>
  <c r="DP590" i="1"/>
  <c r="Q591" i="1"/>
  <c r="AD591" i="1"/>
  <c r="AE591" i="1"/>
  <c r="AG591" i="1"/>
  <c r="AI591" i="1"/>
  <c r="AJ591" i="1"/>
  <c r="AM591" i="1"/>
  <c r="AN591" i="1"/>
  <c r="AO591" i="1"/>
  <c r="AR591" i="1"/>
  <c r="BB591" i="1"/>
  <c r="BC591" i="1"/>
  <c r="BD591" i="1"/>
  <c r="BE591" i="1"/>
  <c r="BF591" i="1"/>
  <c r="BG591" i="1"/>
  <c r="BN591" i="1"/>
  <c r="BR591" i="1"/>
  <c r="CB591" i="1"/>
  <c r="CF591" i="1"/>
  <c r="CG591" i="1"/>
  <c r="CP591" i="1"/>
  <c r="CQ591" i="1"/>
  <c r="DP591" i="1"/>
  <c r="Q592" i="1"/>
  <c r="AD592" i="1"/>
  <c r="AE592" i="1"/>
  <c r="AG592" i="1"/>
  <c r="AI592" i="1"/>
  <c r="AJ592" i="1"/>
  <c r="AM592" i="1"/>
  <c r="AO592" i="1" s="1"/>
  <c r="AN592" i="1"/>
  <c r="AR592" i="1"/>
  <c r="BB592" i="1"/>
  <c r="BC592" i="1"/>
  <c r="BD592" i="1"/>
  <c r="BE592" i="1"/>
  <c r="BF592" i="1"/>
  <c r="BG592" i="1"/>
  <c r="BN592" i="1"/>
  <c r="BR592" i="1"/>
  <c r="CB592" i="1"/>
  <c r="CF592" i="1"/>
  <c r="CG592" i="1"/>
  <c r="CP592" i="1"/>
  <c r="CQ592" i="1"/>
  <c r="DP592" i="1"/>
  <c r="Q593" i="1"/>
  <c r="AD593" i="1"/>
  <c r="AE593" i="1"/>
  <c r="AG593" i="1"/>
  <c r="AI593" i="1"/>
  <c r="AJ593" i="1"/>
  <c r="AM593" i="1"/>
  <c r="AN593" i="1"/>
  <c r="AO593" i="1"/>
  <c r="AR593" i="1"/>
  <c r="BB593" i="1"/>
  <c r="BC593" i="1"/>
  <c r="BD593" i="1"/>
  <c r="BE593" i="1"/>
  <c r="BF593" i="1"/>
  <c r="BG593" i="1"/>
  <c r="BN593" i="1"/>
  <c r="BR593" i="1"/>
  <c r="CB593" i="1"/>
  <c r="CF593" i="1"/>
  <c r="CG593" i="1"/>
  <c r="CP593" i="1"/>
  <c r="CQ593" i="1"/>
  <c r="DP593" i="1"/>
  <c r="Q594" i="1"/>
  <c r="AD594" i="1"/>
  <c r="AE594" i="1"/>
  <c r="AG594" i="1"/>
  <c r="AI594" i="1"/>
  <c r="AJ594" i="1"/>
  <c r="AM594" i="1"/>
  <c r="AO594" i="1" s="1"/>
  <c r="AN594" i="1"/>
  <c r="AR594" i="1"/>
  <c r="BB594" i="1"/>
  <c r="BC594" i="1"/>
  <c r="BD594" i="1"/>
  <c r="BE594" i="1"/>
  <c r="BF594" i="1"/>
  <c r="BG594" i="1"/>
  <c r="BN594" i="1"/>
  <c r="BR594" i="1"/>
  <c r="CB594" i="1"/>
  <c r="CF594" i="1"/>
  <c r="CG594" i="1"/>
  <c r="CP594" i="1"/>
  <c r="CQ594" i="1"/>
  <c r="DP594" i="1"/>
  <c r="Q595" i="1"/>
  <c r="AD595" i="1"/>
  <c r="AE595" i="1"/>
  <c r="AG595" i="1"/>
  <c r="AI595" i="1"/>
  <c r="AJ595" i="1"/>
  <c r="AM595" i="1"/>
  <c r="AN595" i="1"/>
  <c r="AO595" i="1"/>
  <c r="AR595" i="1"/>
  <c r="BB595" i="1"/>
  <c r="BC595" i="1"/>
  <c r="BD595" i="1"/>
  <c r="BE595" i="1"/>
  <c r="BF595" i="1"/>
  <c r="BG595" i="1"/>
  <c r="BN595" i="1"/>
  <c r="BR595" i="1"/>
  <c r="CB595" i="1"/>
  <c r="CF595" i="1"/>
  <c r="CG595" i="1"/>
  <c r="CP595" i="1"/>
  <c r="CQ595" i="1"/>
  <c r="DP595" i="1"/>
  <c r="Q596" i="1"/>
  <c r="AD596" i="1"/>
  <c r="AE596" i="1"/>
  <c r="AG596" i="1"/>
  <c r="AI596" i="1"/>
  <c r="AJ596" i="1"/>
  <c r="AM596" i="1"/>
  <c r="AO596" i="1" s="1"/>
  <c r="AN596" i="1"/>
  <c r="AR596" i="1"/>
  <c r="BB596" i="1"/>
  <c r="BC596" i="1"/>
  <c r="BD596" i="1"/>
  <c r="BE596" i="1"/>
  <c r="BF596" i="1"/>
  <c r="BG596" i="1"/>
  <c r="BN596" i="1"/>
  <c r="BR596" i="1"/>
  <c r="CB596" i="1"/>
  <c r="CF596" i="1"/>
  <c r="CG596" i="1"/>
  <c r="CP596" i="1"/>
  <c r="CQ596" i="1"/>
  <c r="DP596" i="1"/>
  <c r="Q597" i="1"/>
  <c r="AD597" i="1"/>
  <c r="AE597" i="1"/>
  <c r="AG597" i="1"/>
  <c r="AI597" i="1"/>
  <c r="AJ597" i="1"/>
  <c r="AM597" i="1"/>
  <c r="AN597" i="1"/>
  <c r="AO597" i="1"/>
  <c r="AR597" i="1"/>
  <c r="BB597" i="1"/>
  <c r="BC597" i="1"/>
  <c r="BD597" i="1"/>
  <c r="BE597" i="1"/>
  <c r="BF597" i="1"/>
  <c r="BG597" i="1"/>
  <c r="BN597" i="1"/>
  <c r="BR597" i="1"/>
  <c r="CB597" i="1"/>
  <c r="CF597" i="1"/>
  <c r="CG597" i="1"/>
  <c r="CP597" i="1"/>
  <c r="CQ597" i="1"/>
  <c r="DP597" i="1"/>
  <c r="Q598" i="1"/>
  <c r="AD598" i="1"/>
  <c r="AE598" i="1"/>
  <c r="AG598" i="1"/>
  <c r="AI598" i="1"/>
  <c r="AJ598" i="1"/>
  <c r="AM598" i="1"/>
  <c r="AO598" i="1" s="1"/>
  <c r="AN598" i="1"/>
  <c r="AR598" i="1"/>
  <c r="BB598" i="1"/>
  <c r="BC598" i="1"/>
  <c r="BD598" i="1"/>
  <c r="BE598" i="1"/>
  <c r="BF598" i="1"/>
  <c r="BG598" i="1"/>
  <c r="BN598" i="1"/>
  <c r="BR598" i="1"/>
  <c r="CB598" i="1"/>
  <c r="CF598" i="1"/>
  <c r="CG598" i="1"/>
  <c r="CP598" i="1"/>
  <c r="CQ598" i="1"/>
  <c r="DP598" i="1"/>
  <c r="Q599" i="1"/>
  <c r="AD599" i="1"/>
  <c r="AE599" i="1"/>
  <c r="AG599" i="1"/>
  <c r="AI599" i="1"/>
  <c r="AJ599" i="1"/>
  <c r="AM599" i="1"/>
  <c r="AN599" i="1"/>
  <c r="AO599" i="1"/>
  <c r="AR599" i="1"/>
  <c r="BB599" i="1"/>
  <c r="BC599" i="1"/>
  <c r="BD599" i="1"/>
  <c r="BE599" i="1"/>
  <c r="BF599" i="1"/>
  <c r="BG599" i="1"/>
  <c r="BN599" i="1"/>
  <c r="BR599" i="1"/>
  <c r="CB599" i="1"/>
  <c r="CF599" i="1"/>
  <c r="CG599" i="1"/>
  <c r="CP599" i="1"/>
  <c r="CQ599" i="1"/>
  <c r="DP599" i="1"/>
  <c r="Q600" i="1"/>
  <c r="AD600" i="1"/>
  <c r="AE600" i="1"/>
  <c r="AG600" i="1"/>
  <c r="AI600" i="1"/>
  <c r="AJ600" i="1"/>
  <c r="AM600" i="1"/>
  <c r="AO600" i="1" s="1"/>
  <c r="AN600" i="1"/>
  <c r="AR600" i="1"/>
  <c r="BB600" i="1"/>
  <c r="BC600" i="1"/>
  <c r="BD600" i="1"/>
  <c r="BE600" i="1"/>
  <c r="BF600" i="1"/>
  <c r="BG600" i="1"/>
  <c r="BN600" i="1"/>
  <c r="BR600" i="1"/>
  <c r="CB600" i="1"/>
  <c r="CF600" i="1"/>
  <c r="CG600" i="1"/>
  <c r="CP600" i="1"/>
  <c r="CQ600" i="1"/>
  <c r="DP600" i="1"/>
  <c r="Q601" i="1"/>
  <c r="AD601" i="1"/>
  <c r="AE601" i="1"/>
  <c r="AG601" i="1"/>
  <c r="AI601" i="1"/>
  <c r="AJ601" i="1"/>
  <c r="AM601" i="1"/>
  <c r="AN601" i="1"/>
  <c r="AO601" i="1"/>
  <c r="AR601" i="1"/>
  <c r="BB601" i="1"/>
  <c r="BC601" i="1"/>
  <c r="BD601" i="1"/>
  <c r="BE601" i="1"/>
  <c r="BF601" i="1"/>
  <c r="BG601" i="1"/>
  <c r="BN601" i="1"/>
  <c r="BR601" i="1"/>
  <c r="CB601" i="1"/>
  <c r="CF601" i="1"/>
  <c r="CG601" i="1"/>
  <c r="CP601" i="1"/>
  <c r="CQ601" i="1"/>
  <c r="DP601" i="1"/>
  <c r="Q602" i="1"/>
  <c r="AD602" i="1"/>
  <c r="AE602" i="1"/>
  <c r="AG602" i="1"/>
  <c r="AI602" i="1"/>
  <c r="AJ602" i="1"/>
  <c r="AM602" i="1"/>
  <c r="AO602" i="1" s="1"/>
  <c r="AN602" i="1"/>
  <c r="AR602" i="1"/>
  <c r="BB602" i="1"/>
  <c r="BC602" i="1"/>
  <c r="BD602" i="1"/>
  <c r="BE602" i="1"/>
  <c r="BF602" i="1"/>
  <c r="BG602" i="1"/>
  <c r="BN602" i="1"/>
  <c r="BR602" i="1"/>
  <c r="CB602" i="1"/>
  <c r="CF602" i="1"/>
  <c r="CG602" i="1"/>
  <c r="CP602" i="1"/>
  <c r="CQ602" i="1"/>
  <c r="DP602" i="1"/>
  <c r="Q603" i="1"/>
  <c r="AD603" i="1"/>
  <c r="AE603" i="1"/>
  <c r="AG603" i="1"/>
  <c r="AI603" i="1"/>
  <c r="AJ603" i="1"/>
  <c r="AM603" i="1"/>
  <c r="AN603" i="1"/>
  <c r="AO603" i="1"/>
  <c r="AR603" i="1"/>
  <c r="BB603" i="1"/>
  <c r="BC603" i="1"/>
  <c r="BD603" i="1"/>
  <c r="BE603" i="1"/>
  <c r="BF603" i="1"/>
  <c r="BG603" i="1"/>
  <c r="BN603" i="1"/>
  <c r="BR603" i="1"/>
  <c r="CB603" i="1"/>
  <c r="CF603" i="1"/>
  <c r="CG603" i="1"/>
  <c r="CP603" i="1"/>
  <c r="CQ603" i="1"/>
  <c r="DP603" i="1"/>
  <c r="Q604" i="1"/>
  <c r="AD604" i="1"/>
  <c r="AE604" i="1"/>
  <c r="AG604" i="1"/>
  <c r="AI604" i="1"/>
  <c r="AJ604" i="1"/>
  <c r="AM604" i="1"/>
  <c r="AO604" i="1" s="1"/>
  <c r="AN604" i="1"/>
  <c r="AR604" i="1"/>
  <c r="BB604" i="1"/>
  <c r="BC604" i="1"/>
  <c r="BD604" i="1"/>
  <c r="BE604" i="1"/>
  <c r="BF604" i="1"/>
  <c r="BG604" i="1"/>
  <c r="BN604" i="1"/>
  <c r="BR604" i="1"/>
  <c r="CB604" i="1"/>
  <c r="CF604" i="1"/>
  <c r="CG604" i="1"/>
  <c r="CP604" i="1"/>
  <c r="CQ604" i="1"/>
  <c r="DP604" i="1"/>
  <c r="Q605" i="1"/>
  <c r="AD605" i="1"/>
  <c r="AE605" i="1"/>
  <c r="AG605" i="1"/>
  <c r="AI605" i="1"/>
  <c r="AJ605" i="1"/>
  <c r="AM605" i="1"/>
  <c r="AN605" i="1"/>
  <c r="AO605" i="1"/>
  <c r="AR605" i="1"/>
  <c r="BB605" i="1"/>
  <c r="BC605" i="1"/>
  <c r="BD605" i="1"/>
  <c r="BE605" i="1"/>
  <c r="BF605" i="1"/>
  <c r="BG605" i="1"/>
  <c r="BN605" i="1"/>
  <c r="BR605" i="1"/>
  <c r="CB605" i="1"/>
  <c r="CF605" i="1"/>
  <c r="CG605" i="1"/>
  <c r="CP605" i="1"/>
  <c r="CQ605" i="1"/>
  <c r="DP605" i="1"/>
  <c r="Q606" i="1"/>
  <c r="AD606" i="1"/>
  <c r="AE606" i="1"/>
  <c r="AG606" i="1"/>
  <c r="AI606" i="1"/>
  <c r="AJ606" i="1"/>
  <c r="AM606" i="1"/>
  <c r="AO606" i="1" s="1"/>
  <c r="AN606" i="1"/>
  <c r="AR606" i="1"/>
  <c r="BB606" i="1"/>
  <c r="BC606" i="1"/>
  <c r="BD606" i="1"/>
  <c r="BE606" i="1"/>
  <c r="BF606" i="1"/>
  <c r="BG606" i="1"/>
  <c r="BN606" i="1"/>
  <c r="BR606" i="1"/>
  <c r="CB606" i="1"/>
  <c r="CF606" i="1"/>
  <c r="CG606" i="1"/>
  <c r="CP606" i="1"/>
  <c r="CQ606" i="1"/>
  <c r="DP606" i="1"/>
  <c r="Q607" i="1"/>
  <c r="AD607" i="1"/>
  <c r="AE607" i="1"/>
  <c r="AG607" i="1"/>
  <c r="AI607" i="1"/>
  <c r="AJ607" i="1"/>
  <c r="AM607" i="1"/>
  <c r="AN607" i="1"/>
  <c r="AO607" i="1"/>
  <c r="AR607" i="1"/>
  <c r="BB607" i="1"/>
  <c r="BC607" i="1"/>
  <c r="BD607" i="1"/>
  <c r="BE607" i="1"/>
  <c r="BF607" i="1"/>
  <c r="BG607" i="1"/>
  <c r="BN607" i="1"/>
  <c r="BR607" i="1"/>
  <c r="CB607" i="1"/>
  <c r="CF607" i="1"/>
  <c r="CG607" i="1"/>
  <c r="CP607" i="1"/>
  <c r="CQ607" i="1"/>
  <c r="DP607" i="1"/>
  <c r="Q608" i="1"/>
  <c r="AD608" i="1"/>
  <c r="AE608" i="1"/>
  <c r="AG608" i="1"/>
  <c r="AI608" i="1"/>
  <c r="AJ608" i="1"/>
  <c r="AM608" i="1"/>
  <c r="AO608" i="1" s="1"/>
  <c r="AN608" i="1"/>
  <c r="AR608" i="1"/>
  <c r="BB608" i="1"/>
  <c r="BC608" i="1"/>
  <c r="BD608" i="1"/>
  <c r="BE608" i="1"/>
  <c r="BF608" i="1"/>
  <c r="BG608" i="1"/>
  <c r="BN608" i="1"/>
  <c r="BR608" i="1"/>
  <c r="CB608" i="1"/>
  <c r="CF608" i="1"/>
  <c r="CG608" i="1"/>
  <c r="CP608" i="1"/>
  <c r="CQ608" i="1"/>
  <c r="DP608" i="1"/>
  <c r="Q609" i="1"/>
  <c r="AD609" i="1"/>
  <c r="AE609" i="1"/>
  <c r="AG609" i="1"/>
  <c r="AI609" i="1"/>
  <c r="AJ609" i="1"/>
  <c r="AM609" i="1"/>
  <c r="AN609" i="1"/>
  <c r="AO609" i="1"/>
  <c r="AR609" i="1"/>
  <c r="BB609" i="1"/>
  <c r="BC609" i="1"/>
  <c r="BD609" i="1"/>
  <c r="BE609" i="1"/>
  <c r="BF609" i="1"/>
  <c r="BG609" i="1"/>
  <c r="BN609" i="1"/>
  <c r="BR609" i="1"/>
  <c r="CB609" i="1"/>
  <c r="CF609" i="1"/>
  <c r="CG609" i="1"/>
  <c r="CP609" i="1"/>
  <c r="CQ609" i="1"/>
  <c r="DP609" i="1"/>
  <c r="Q610" i="1"/>
  <c r="AD610" i="1"/>
  <c r="AE610" i="1"/>
  <c r="AG610" i="1"/>
  <c r="AI610" i="1"/>
  <c r="AJ610" i="1"/>
  <c r="AM610" i="1"/>
  <c r="AO610" i="1" s="1"/>
  <c r="AN610" i="1"/>
  <c r="AR610" i="1"/>
  <c r="BB610" i="1"/>
  <c r="BC610" i="1"/>
  <c r="BD610" i="1"/>
  <c r="BE610" i="1"/>
  <c r="BF610" i="1"/>
  <c r="BG610" i="1"/>
  <c r="BN610" i="1"/>
  <c r="BR610" i="1"/>
  <c r="CB610" i="1"/>
  <c r="CF610" i="1"/>
  <c r="CG610" i="1"/>
  <c r="CP610" i="1"/>
  <c r="CQ610" i="1"/>
  <c r="DP610" i="1"/>
  <c r="Q611" i="1"/>
  <c r="AD611" i="1"/>
  <c r="AE611" i="1"/>
  <c r="AG611" i="1"/>
  <c r="AI611" i="1"/>
  <c r="AJ611" i="1"/>
  <c r="AM611" i="1"/>
  <c r="AN611" i="1"/>
  <c r="AO611" i="1"/>
  <c r="AR611" i="1"/>
  <c r="BB611" i="1"/>
  <c r="BC611" i="1"/>
  <c r="BD611" i="1"/>
  <c r="BE611" i="1"/>
  <c r="BF611" i="1"/>
  <c r="BG611" i="1"/>
  <c r="BN611" i="1"/>
  <c r="BR611" i="1"/>
  <c r="CB611" i="1"/>
  <c r="CF611" i="1"/>
  <c r="CG611" i="1"/>
  <c r="CP611" i="1"/>
  <c r="CQ611" i="1"/>
  <c r="DP611" i="1"/>
  <c r="Q612" i="1"/>
  <c r="AD612" i="1"/>
  <c r="AE612" i="1"/>
  <c r="AG612" i="1"/>
  <c r="AI612" i="1"/>
  <c r="AJ612" i="1"/>
  <c r="AM612" i="1"/>
  <c r="AO612" i="1" s="1"/>
  <c r="AN612" i="1"/>
  <c r="AR612" i="1"/>
  <c r="BB612" i="1"/>
  <c r="BC612" i="1"/>
  <c r="BD612" i="1"/>
  <c r="BE612" i="1"/>
  <c r="BF612" i="1"/>
  <c r="BG612" i="1"/>
  <c r="BN612" i="1"/>
  <c r="BR612" i="1"/>
  <c r="CB612" i="1"/>
  <c r="CF612" i="1"/>
  <c r="CG612" i="1"/>
  <c r="CP612" i="1"/>
  <c r="CQ612" i="1"/>
  <c r="DP612" i="1"/>
  <c r="Q613" i="1"/>
  <c r="AD613" i="1"/>
  <c r="AE613" i="1"/>
  <c r="AG613" i="1"/>
  <c r="AI613" i="1"/>
  <c r="AJ613" i="1"/>
  <c r="AM613" i="1"/>
  <c r="AN613" i="1"/>
  <c r="AO613" i="1"/>
  <c r="AR613" i="1"/>
  <c r="BB613" i="1"/>
  <c r="BC613" i="1"/>
  <c r="BD613" i="1"/>
  <c r="BE613" i="1"/>
  <c r="BF613" i="1"/>
  <c r="BG613" i="1"/>
  <c r="BN613" i="1"/>
  <c r="BR613" i="1"/>
  <c r="CB613" i="1"/>
  <c r="CF613" i="1"/>
  <c r="CG613" i="1"/>
  <c r="CP613" i="1"/>
  <c r="CQ613" i="1"/>
  <c r="DP613" i="1"/>
  <c r="Q614" i="1"/>
  <c r="AD614" i="1"/>
  <c r="AE614" i="1"/>
  <c r="AG614" i="1"/>
  <c r="AI614" i="1"/>
  <c r="AJ614" i="1"/>
  <c r="AM614" i="1"/>
  <c r="AO614" i="1" s="1"/>
  <c r="AN614" i="1"/>
  <c r="AR614" i="1"/>
  <c r="BB614" i="1"/>
  <c r="BC614" i="1"/>
  <c r="BD614" i="1"/>
  <c r="BE614" i="1"/>
  <c r="BF614" i="1"/>
  <c r="BG614" i="1"/>
  <c r="BN614" i="1"/>
  <c r="BR614" i="1"/>
  <c r="CB614" i="1"/>
  <c r="CF614" i="1"/>
  <c r="CG614" i="1"/>
  <c r="CP614" i="1"/>
  <c r="CQ614" i="1"/>
  <c r="DP614" i="1"/>
  <c r="Q615" i="1"/>
  <c r="AD615" i="1"/>
  <c r="AE615" i="1"/>
  <c r="AG615" i="1"/>
  <c r="AI615" i="1"/>
  <c r="AJ615" i="1"/>
  <c r="AM615" i="1"/>
  <c r="AN615" i="1"/>
  <c r="AO615" i="1"/>
  <c r="AR615" i="1"/>
  <c r="BB615" i="1"/>
  <c r="BC615" i="1"/>
  <c r="BD615" i="1"/>
  <c r="BE615" i="1"/>
  <c r="BF615" i="1"/>
  <c r="BG615" i="1"/>
  <c r="BN615" i="1"/>
  <c r="BR615" i="1"/>
  <c r="CB615" i="1"/>
  <c r="CF615" i="1"/>
  <c r="CG615" i="1"/>
  <c r="CP615" i="1"/>
  <c r="CQ615" i="1"/>
  <c r="DP615" i="1"/>
  <c r="Q616" i="1"/>
  <c r="AD616" i="1"/>
  <c r="AE616" i="1"/>
  <c r="AG616" i="1"/>
  <c r="AI616" i="1"/>
  <c r="AJ616" i="1"/>
  <c r="AM616" i="1"/>
  <c r="AO616" i="1" s="1"/>
  <c r="AN616" i="1"/>
  <c r="AR616" i="1"/>
  <c r="BB616" i="1"/>
  <c r="BC616" i="1"/>
  <c r="BD616" i="1"/>
  <c r="BE616" i="1"/>
  <c r="BF616" i="1"/>
  <c r="BG616" i="1"/>
  <c r="BN616" i="1"/>
  <c r="BR616" i="1"/>
  <c r="CB616" i="1"/>
  <c r="CF616" i="1"/>
  <c r="CG616" i="1"/>
  <c r="CP616" i="1"/>
  <c r="CQ616" i="1"/>
  <c r="DP616" i="1"/>
  <c r="Q617" i="1"/>
  <c r="AD617" i="1"/>
  <c r="AE617" i="1"/>
  <c r="AG617" i="1"/>
  <c r="AI617" i="1"/>
  <c r="AJ617" i="1"/>
  <c r="AM617" i="1"/>
  <c r="AN617" i="1"/>
  <c r="AO617" i="1"/>
  <c r="AR617" i="1"/>
  <c r="BB617" i="1"/>
  <c r="BC617" i="1"/>
  <c r="BD617" i="1"/>
  <c r="BE617" i="1"/>
  <c r="BF617" i="1"/>
  <c r="BG617" i="1"/>
  <c r="BN617" i="1"/>
  <c r="BR617" i="1"/>
  <c r="CB617" i="1"/>
  <c r="CF617" i="1"/>
  <c r="CG617" i="1"/>
  <c r="CP617" i="1"/>
  <c r="CQ617" i="1"/>
  <c r="DP617" i="1"/>
  <c r="Q618" i="1"/>
  <c r="AD618" i="1"/>
  <c r="AE618" i="1"/>
  <c r="AG618" i="1"/>
  <c r="AI618" i="1"/>
  <c r="AJ618" i="1"/>
  <c r="AM618" i="1"/>
  <c r="AO618" i="1" s="1"/>
  <c r="AN618" i="1"/>
  <c r="AR618" i="1"/>
  <c r="BB618" i="1"/>
  <c r="BC618" i="1"/>
  <c r="BD618" i="1"/>
  <c r="BE618" i="1"/>
  <c r="BF618" i="1"/>
  <c r="BG618" i="1"/>
  <c r="BN618" i="1"/>
  <c r="BR618" i="1"/>
  <c r="CB618" i="1"/>
  <c r="CF618" i="1"/>
  <c r="CG618" i="1"/>
  <c r="CP618" i="1"/>
  <c r="CQ618" i="1"/>
  <c r="DP618" i="1"/>
  <c r="Q619" i="1"/>
  <c r="AD619" i="1"/>
  <c r="AE619" i="1"/>
  <c r="AG619" i="1"/>
  <c r="AI619" i="1"/>
  <c r="AJ619" i="1"/>
  <c r="AM619" i="1"/>
  <c r="AN619" i="1"/>
  <c r="AO619" i="1"/>
  <c r="AR619" i="1"/>
  <c r="BB619" i="1"/>
  <c r="BC619" i="1"/>
  <c r="BD619" i="1"/>
  <c r="BE619" i="1"/>
  <c r="BF619" i="1"/>
  <c r="BG619" i="1"/>
  <c r="BN619" i="1"/>
  <c r="BR619" i="1"/>
  <c r="CB619" i="1"/>
  <c r="CF619" i="1"/>
  <c r="CG619" i="1"/>
  <c r="CP619" i="1"/>
  <c r="CQ619" i="1"/>
  <c r="DP619" i="1"/>
  <c r="Q620" i="1"/>
  <c r="AD620" i="1"/>
  <c r="AE620" i="1"/>
  <c r="AG620" i="1"/>
  <c r="AI620" i="1"/>
  <c r="AJ620" i="1"/>
  <c r="AM620" i="1"/>
  <c r="AO620" i="1" s="1"/>
  <c r="AN620" i="1"/>
  <c r="AR620" i="1"/>
  <c r="BB620" i="1"/>
  <c r="BC620" i="1"/>
  <c r="BD620" i="1"/>
  <c r="BE620" i="1"/>
  <c r="BF620" i="1"/>
  <c r="BG620" i="1"/>
  <c r="BN620" i="1"/>
  <c r="BR620" i="1"/>
  <c r="CB620" i="1"/>
  <c r="CF620" i="1"/>
  <c r="CG620" i="1"/>
  <c r="CP620" i="1"/>
  <c r="CQ620" i="1"/>
  <c r="DP620" i="1"/>
  <c r="Q621" i="1"/>
  <c r="AD621" i="1"/>
  <c r="AE621" i="1"/>
  <c r="AG621" i="1"/>
  <c r="AI621" i="1"/>
  <c r="AJ621" i="1"/>
  <c r="AM621" i="1"/>
  <c r="AN621" i="1"/>
  <c r="AO621" i="1"/>
  <c r="AR621" i="1"/>
  <c r="BB621" i="1"/>
  <c r="BC621" i="1"/>
  <c r="BD621" i="1"/>
  <c r="BE621" i="1"/>
  <c r="BF621" i="1"/>
  <c r="BG621" i="1"/>
  <c r="BN621" i="1"/>
  <c r="BR621" i="1"/>
  <c r="CB621" i="1"/>
  <c r="CF621" i="1"/>
  <c r="CG621" i="1"/>
  <c r="CP621" i="1"/>
  <c r="CQ621" i="1"/>
  <c r="DP621" i="1"/>
  <c r="Q622" i="1"/>
  <c r="AD622" i="1"/>
  <c r="AE622" i="1"/>
  <c r="AF622" i="1"/>
  <c r="AG622" i="1"/>
  <c r="AI622" i="1"/>
  <c r="AJ622" i="1"/>
  <c r="AM622" i="1"/>
  <c r="AO622" i="1" s="1"/>
  <c r="AN622" i="1"/>
  <c r="AR622" i="1"/>
  <c r="BB622" i="1"/>
  <c r="BC622" i="1"/>
  <c r="BD622" i="1"/>
  <c r="BE622" i="1"/>
  <c r="BF622" i="1"/>
  <c r="BG622" i="1"/>
  <c r="BN622" i="1"/>
  <c r="BR622" i="1"/>
  <c r="CB622" i="1"/>
  <c r="CF622" i="1"/>
  <c r="CG622" i="1"/>
  <c r="CP622" i="1"/>
  <c r="CQ622" i="1"/>
  <c r="DP622" i="1"/>
  <c r="Q623" i="1"/>
  <c r="AD623" i="1"/>
  <c r="AE623" i="1"/>
  <c r="AG623" i="1"/>
  <c r="AI623" i="1"/>
  <c r="AJ623" i="1"/>
  <c r="AM623" i="1"/>
  <c r="AN623" i="1"/>
  <c r="AO623" i="1" s="1"/>
  <c r="AR623" i="1"/>
  <c r="BB623" i="1"/>
  <c r="BC623" i="1"/>
  <c r="BD623" i="1"/>
  <c r="BE623" i="1"/>
  <c r="BF623" i="1"/>
  <c r="BG623" i="1"/>
  <c r="BN623" i="1"/>
  <c r="BR623" i="1"/>
  <c r="CB623" i="1"/>
  <c r="CF623" i="1"/>
  <c r="CG623" i="1"/>
  <c r="CP623" i="1"/>
  <c r="CQ623" i="1"/>
  <c r="DP623" i="1"/>
  <c r="Q624" i="1"/>
  <c r="AD624" i="1"/>
  <c r="AE624" i="1"/>
  <c r="AG624" i="1"/>
  <c r="AI624" i="1"/>
  <c r="AJ624" i="1"/>
  <c r="AM624" i="1"/>
  <c r="AO624" i="1" s="1"/>
  <c r="AN624" i="1"/>
  <c r="AR624" i="1"/>
  <c r="BB624" i="1"/>
  <c r="BC624" i="1"/>
  <c r="BD624" i="1"/>
  <c r="BE624" i="1"/>
  <c r="BF624" i="1"/>
  <c r="BG624" i="1"/>
  <c r="BN624" i="1"/>
  <c r="BR624" i="1"/>
  <c r="CB624" i="1"/>
  <c r="CF624" i="1"/>
  <c r="CG624" i="1"/>
  <c r="CP624" i="1"/>
  <c r="CQ624" i="1"/>
  <c r="DP624" i="1"/>
  <c r="Q625" i="1"/>
  <c r="AD625" i="1"/>
  <c r="AE625" i="1"/>
  <c r="AG625" i="1"/>
  <c r="AI625" i="1"/>
  <c r="AJ625" i="1"/>
  <c r="AM625" i="1"/>
  <c r="AN625" i="1"/>
  <c r="AO625" i="1" s="1"/>
  <c r="AR625" i="1"/>
  <c r="BB625" i="1"/>
  <c r="BC625" i="1"/>
  <c r="BD625" i="1"/>
  <c r="BE625" i="1"/>
  <c r="BF625" i="1"/>
  <c r="BG625" i="1"/>
  <c r="BN625" i="1"/>
  <c r="BR625" i="1"/>
  <c r="CB625" i="1"/>
  <c r="CF625" i="1"/>
  <c r="CG625" i="1"/>
  <c r="CP625" i="1"/>
  <c r="CQ625" i="1"/>
  <c r="DP625" i="1"/>
  <c r="Q626" i="1"/>
  <c r="AD626" i="1"/>
  <c r="AE626" i="1"/>
  <c r="AG626" i="1"/>
  <c r="AI626" i="1"/>
  <c r="AJ626" i="1"/>
  <c r="AM626" i="1"/>
  <c r="AO626" i="1" s="1"/>
  <c r="AN626" i="1"/>
  <c r="AR626" i="1"/>
  <c r="BB626" i="1"/>
  <c r="BC626" i="1"/>
  <c r="BD626" i="1"/>
  <c r="BE626" i="1"/>
  <c r="BF626" i="1"/>
  <c r="BG626" i="1"/>
  <c r="BN626" i="1"/>
  <c r="BR626" i="1"/>
  <c r="CB626" i="1"/>
  <c r="CF626" i="1"/>
  <c r="CG626" i="1"/>
  <c r="CP626" i="1"/>
  <c r="CQ626" i="1"/>
  <c r="DP626" i="1"/>
  <c r="Q627" i="1"/>
  <c r="AD627" i="1"/>
  <c r="AE627" i="1"/>
  <c r="AG627" i="1"/>
  <c r="AI627" i="1"/>
  <c r="AJ627" i="1"/>
  <c r="AM627" i="1"/>
  <c r="AN627" i="1"/>
  <c r="AO627" i="1" s="1"/>
  <c r="AR627" i="1"/>
  <c r="BB627" i="1"/>
  <c r="BC627" i="1"/>
  <c r="BD627" i="1"/>
  <c r="BE627" i="1"/>
  <c r="BF627" i="1"/>
  <c r="BG627" i="1"/>
  <c r="BN627" i="1"/>
  <c r="BR627" i="1"/>
  <c r="CB627" i="1"/>
  <c r="CF627" i="1"/>
  <c r="CG627" i="1"/>
  <c r="CP627" i="1"/>
  <c r="CQ627" i="1"/>
  <c r="DP627" i="1"/>
  <c r="Q628" i="1"/>
  <c r="AD628" i="1"/>
  <c r="AE628" i="1"/>
  <c r="AG628" i="1"/>
  <c r="AI628" i="1"/>
  <c r="AJ628" i="1"/>
  <c r="AM628" i="1"/>
  <c r="AO628" i="1" s="1"/>
  <c r="AN628" i="1"/>
  <c r="AR628" i="1"/>
  <c r="BB628" i="1"/>
  <c r="BC628" i="1"/>
  <c r="BD628" i="1"/>
  <c r="BE628" i="1"/>
  <c r="BF628" i="1"/>
  <c r="BG628" i="1"/>
  <c r="BN628" i="1"/>
  <c r="BR628" i="1"/>
  <c r="CB628" i="1"/>
  <c r="CF628" i="1"/>
  <c r="CG628" i="1"/>
  <c r="CP628" i="1"/>
  <c r="CQ628" i="1"/>
  <c r="DP628" i="1"/>
  <c r="Q629" i="1"/>
  <c r="AD629" i="1"/>
  <c r="AE629" i="1"/>
  <c r="AG629" i="1"/>
  <c r="AI629" i="1"/>
  <c r="AJ629" i="1"/>
  <c r="AM629" i="1"/>
  <c r="AN629" i="1"/>
  <c r="AO629" i="1" s="1"/>
  <c r="AR629" i="1"/>
  <c r="BB629" i="1"/>
  <c r="BC629" i="1"/>
  <c r="BD629" i="1"/>
  <c r="BE629" i="1"/>
  <c r="BF629" i="1"/>
  <c r="BG629" i="1"/>
  <c r="BN629" i="1"/>
  <c r="BR629" i="1"/>
  <c r="CB629" i="1"/>
  <c r="CF629" i="1"/>
  <c r="CG629" i="1"/>
  <c r="CP629" i="1"/>
  <c r="CQ629" i="1"/>
  <c r="DP629" i="1"/>
  <c r="Q630" i="1"/>
  <c r="AD630" i="1"/>
  <c r="AE630" i="1"/>
  <c r="AG630" i="1"/>
  <c r="AI630" i="1"/>
  <c r="AJ630" i="1"/>
  <c r="AM630" i="1"/>
  <c r="AO630" i="1" s="1"/>
  <c r="AN630" i="1"/>
  <c r="AR630" i="1"/>
  <c r="BB630" i="1"/>
  <c r="BC630" i="1"/>
  <c r="BD630" i="1"/>
  <c r="BE630" i="1"/>
  <c r="BF630" i="1"/>
  <c r="BG630" i="1"/>
  <c r="BN630" i="1"/>
  <c r="BR630" i="1"/>
  <c r="CB630" i="1"/>
  <c r="CF630" i="1"/>
  <c r="CG630" i="1"/>
  <c r="CP630" i="1"/>
  <c r="CQ630" i="1"/>
  <c r="DP630" i="1"/>
  <c r="Q631" i="1"/>
  <c r="AD631" i="1"/>
  <c r="AE631" i="1"/>
  <c r="AG631" i="1"/>
  <c r="AI631" i="1"/>
  <c r="AJ631" i="1"/>
  <c r="AM631" i="1"/>
  <c r="AN631" i="1"/>
  <c r="AO631" i="1" s="1"/>
  <c r="AR631" i="1"/>
  <c r="BB631" i="1"/>
  <c r="BC631" i="1"/>
  <c r="BD631" i="1"/>
  <c r="BE631" i="1"/>
  <c r="BF631" i="1"/>
  <c r="BG631" i="1"/>
  <c r="BN631" i="1"/>
  <c r="BR631" i="1"/>
  <c r="CB631" i="1"/>
  <c r="CF631" i="1"/>
  <c r="CG631" i="1"/>
  <c r="CP631" i="1"/>
  <c r="CQ631" i="1"/>
  <c r="DP631" i="1"/>
  <c r="Q632" i="1"/>
  <c r="AD632" i="1"/>
  <c r="AE632" i="1"/>
  <c r="AG632" i="1"/>
  <c r="AI632" i="1"/>
  <c r="AJ632" i="1"/>
  <c r="AM632" i="1"/>
  <c r="AO632" i="1" s="1"/>
  <c r="AN632" i="1"/>
  <c r="AR632" i="1"/>
  <c r="BB632" i="1"/>
  <c r="BC632" i="1"/>
  <c r="BD632" i="1"/>
  <c r="BE632" i="1"/>
  <c r="BF632" i="1"/>
  <c r="BG632" i="1"/>
  <c r="BN632" i="1"/>
  <c r="BR632" i="1"/>
  <c r="CB632" i="1"/>
  <c r="CF632" i="1"/>
  <c r="CG632" i="1"/>
  <c r="CP632" i="1"/>
  <c r="CQ632" i="1"/>
  <c r="DP632" i="1"/>
  <c r="Q633" i="1"/>
  <c r="AD633" i="1"/>
  <c r="AE633" i="1"/>
  <c r="AG633" i="1"/>
  <c r="AI633" i="1"/>
  <c r="AJ633" i="1"/>
  <c r="AM633" i="1"/>
  <c r="AN633" i="1"/>
  <c r="AO633" i="1" s="1"/>
  <c r="AR633" i="1"/>
  <c r="BB633" i="1"/>
  <c r="BC633" i="1"/>
  <c r="BD633" i="1"/>
  <c r="BE633" i="1"/>
  <c r="BF633" i="1"/>
  <c r="BG633" i="1"/>
  <c r="BN633" i="1"/>
  <c r="BR633" i="1"/>
  <c r="CB633" i="1"/>
  <c r="CF633" i="1"/>
  <c r="CG633" i="1"/>
  <c r="CP633" i="1"/>
  <c r="CQ633" i="1"/>
  <c r="DP633" i="1"/>
  <c r="Q634" i="1"/>
  <c r="AD634" i="1"/>
  <c r="AE634" i="1"/>
  <c r="AG634" i="1"/>
  <c r="AI634" i="1"/>
  <c r="AJ634" i="1"/>
  <c r="AM634" i="1"/>
  <c r="AO634" i="1" s="1"/>
  <c r="AN634" i="1"/>
  <c r="AR634" i="1"/>
  <c r="BB634" i="1"/>
  <c r="BC634" i="1"/>
  <c r="BD634" i="1"/>
  <c r="BE634" i="1"/>
  <c r="BF634" i="1"/>
  <c r="BG634" i="1"/>
  <c r="BN634" i="1"/>
  <c r="BR634" i="1"/>
  <c r="CB634" i="1"/>
  <c r="CF634" i="1"/>
  <c r="CG634" i="1"/>
  <c r="CP634" i="1"/>
  <c r="CQ634" i="1"/>
  <c r="DP634" i="1"/>
  <c r="Q635" i="1"/>
  <c r="AD635" i="1"/>
  <c r="AE635" i="1"/>
  <c r="AG635" i="1"/>
  <c r="AI635" i="1"/>
  <c r="AJ635" i="1"/>
  <c r="AM635" i="1"/>
  <c r="AN635" i="1"/>
  <c r="AO635" i="1" s="1"/>
  <c r="AR635" i="1"/>
  <c r="BB635" i="1"/>
  <c r="BC635" i="1"/>
  <c r="BD635" i="1"/>
  <c r="BE635" i="1"/>
  <c r="BF635" i="1"/>
  <c r="BG635" i="1"/>
  <c r="BN635" i="1"/>
  <c r="BR635" i="1"/>
  <c r="CB635" i="1"/>
  <c r="CF635" i="1"/>
  <c r="CG635" i="1"/>
  <c r="CP635" i="1"/>
  <c r="CQ635" i="1"/>
  <c r="DP635" i="1"/>
  <c r="Q636" i="1"/>
  <c r="AD636" i="1"/>
  <c r="AE636" i="1"/>
  <c r="AG636" i="1"/>
  <c r="AI636" i="1"/>
  <c r="AJ636" i="1"/>
  <c r="AM636" i="1"/>
  <c r="AO636" i="1" s="1"/>
  <c r="AN636" i="1"/>
  <c r="AR636" i="1"/>
  <c r="BB636" i="1"/>
  <c r="BC636" i="1"/>
  <c r="BD636" i="1"/>
  <c r="BE636" i="1"/>
  <c r="BF636" i="1"/>
  <c r="BG636" i="1"/>
  <c r="BN636" i="1"/>
  <c r="BR636" i="1"/>
  <c r="CB636" i="1"/>
  <c r="CF636" i="1"/>
  <c r="CG636" i="1"/>
  <c r="CP636" i="1"/>
  <c r="CQ636" i="1"/>
  <c r="DP636" i="1"/>
  <c r="Q637" i="1"/>
  <c r="AD637" i="1"/>
  <c r="AE637" i="1"/>
  <c r="AG637" i="1"/>
  <c r="AI637" i="1"/>
  <c r="AJ637" i="1"/>
  <c r="AM637" i="1"/>
  <c r="AN637" i="1"/>
  <c r="AO637" i="1" s="1"/>
  <c r="AR637" i="1"/>
  <c r="BB637" i="1"/>
  <c r="BC637" i="1"/>
  <c r="BD637" i="1"/>
  <c r="BE637" i="1"/>
  <c r="BF637" i="1"/>
  <c r="BG637" i="1"/>
  <c r="BN637" i="1"/>
  <c r="BR637" i="1"/>
  <c r="CB637" i="1"/>
  <c r="CF637" i="1"/>
  <c r="CG637" i="1"/>
  <c r="CP637" i="1"/>
  <c r="CQ637" i="1"/>
  <c r="DP637" i="1"/>
  <c r="Q638" i="1"/>
  <c r="AD638" i="1"/>
  <c r="AE638" i="1"/>
  <c r="AG638" i="1"/>
  <c r="AI638" i="1"/>
  <c r="AJ638" i="1"/>
  <c r="AM638" i="1"/>
  <c r="AO638" i="1" s="1"/>
  <c r="AN638" i="1"/>
  <c r="AR638" i="1"/>
  <c r="BB638" i="1"/>
  <c r="BC638" i="1"/>
  <c r="BD638" i="1"/>
  <c r="BE638" i="1"/>
  <c r="BF638" i="1"/>
  <c r="BG638" i="1"/>
  <c r="BN638" i="1"/>
  <c r="BR638" i="1"/>
  <c r="CB638" i="1"/>
  <c r="CF638" i="1"/>
  <c r="CG638" i="1"/>
  <c r="CP638" i="1"/>
  <c r="CQ638" i="1"/>
  <c r="DP638" i="1"/>
  <c r="Q639" i="1"/>
  <c r="AD639" i="1"/>
  <c r="AE639" i="1"/>
  <c r="AG639" i="1"/>
  <c r="AI639" i="1"/>
  <c r="AJ639" i="1"/>
  <c r="AM639" i="1"/>
  <c r="AN639" i="1"/>
  <c r="AO639" i="1" s="1"/>
  <c r="AR639" i="1"/>
  <c r="BB639" i="1"/>
  <c r="BC639" i="1"/>
  <c r="BD639" i="1"/>
  <c r="BE639" i="1"/>
  <c r="BF639" i="1"/>
  <c r="BG639" i="1"/>
  <c r="BN639" i="1"/>
  <c r="BR639" i="1"/>
  <c r="CB639" i="1"/>
  <c r="CF639" i="1"/>
  <c r="CG639" i="1"/>
  <c r="CP639" i="1"/>
  <c r="CQ639" i="1"/>
  <c r="DP639" i="1"/>
  <c r="Q640" i="1"/>
  <c r="AD640" i="1"/>
  <c r="AE640" i="1"/>
  <c r="AG640" i="1"/>
  <c r="AI640" i="1"/>
  <c r="AJ640" i="1"/>
  <c r="AM640" i="1"/>
  <c r="AO640" i="1" s="1"/>
  <c r="AN640" i="1"/>
  <c r="AR640" i="1"/>
  <c r="BB640" i="1"/>
  <c r="BC640" i="1"/>
  <c r="BD640" i="1"/>
  <c r="BE640" i="1"/>
  <c r="BF640" i="1"/>
  <c r="BG640" i="1"/>
  <c r="BN640" i="1"/>
  <c r="BR640" i="1"/>
  <c r="CB640" i="1"/>
  <c r="CF640" i="1"/>
  <c r="CG640" i="1"/>
  <c r="CP640" i="1"/>
  <c r="CQ640" i="1"/>
  <c r="DP640" i="1"/>
  <c r="Q641" i="1"/>
  <c r="AD641" i="1"/>
  <c r="AE641" i="1"/>
  <c r="AG641" i="1"/>
  <c r="AI641" i="1"/>
  <c r="AJ641" i="1"/>
  <c r="AM641" i="1"/>
  <c r="AN641" i="1"/>
  <c r="AO641" i="1" s="1"/>
  <c r="AR641" i="1"/>
  <c r="BB641" i="1"/>
  <c r="BC641" i="1"/>
  <c r="BD641" i="1"/>
  <c r="BE641" i="1"/>
  <c r="BF641" i="1"/>
  <c r="BG641" i="1"/>
  <c r="BN641" i="1"/>
  <c r="BR641" i="1"/>
  <c r="CB641" i="1"/>
  <c r="CF641" i="1"/>
  <c r="CG641" i="1"/>
  <c r="CP641" i="1"/>
  <c r="CQ641" i="1"/>
  <c r="DP641" i="1"/>
  <c r="Q642" i="1"/>
  <c r="AD642" i="1"/>
  <c r="AE642" i="1"/>
  <c r="AG642" i="1"/>
  <c r="AI642" i="1"/>
  <c r="AJ642" i="1"/>
  <c r="AM642" i="1"/>
  <c r="AO642" i="1" s="1"/>
  <c r="AN642" i="1"/>
  <c r="AR642" i="1"/>
  <c r="BB642" i="1"/>
  <c r="BC642" i="1"/>
  <c r="BD642" i="1"/>
  <c r="BE642" i="1"/>
  <c r="BF642" i="1"/>
  <c r="BG642" i="1"/>
  <c r="BN642" i="1"/>
  <c r="BR642" i="1"/>
  <c r="CB642" i="1"/>
  <c r="CF642" i="1"/>
  <c r="CG642" i="1"/>
  <c r="CP642" i="1"/>
  <c r="CQ642" i="1"/>
  <c r="DP642" i="1"/>
  <c r="Q643" i="1"/>
  <c r="AD643" i="1"/>
  <c r="AE643" i="1"/>
  <c r="AG643" i="1"/>
  <c r="AI643" i="1"/>
  <c r="AJ643" i="1"/>
  <c r="AM643" i="1"/>
  <c r="AN643" i="1"/>
  <c r="AO643" i="1" s="1"/>
  <c r="AR643" i="1"/>
  <c r="BB643" i="1"/>
  <c r="BC643" i="1"/>
  <c r="BD643" i="1"/>
  <c r="BE643" i="1"/>
  <c r="BF643" i="1"/>
  <c r="BG643" i="1"/>
  <c r="BN643" i="1"/>
  <c r="BR643" i="1"/>
  <c r="CB643" i="1"/>
  <c r="CF643" i="1"/>
  <c r="CG643" i="1"/>
  <c r="CP643" i="1"/>
  <c r="CQ643" i="1"/>
  <c r="DP643" i="1"/>
  <c r="Q644" i="1"/>
  <c r="AD644" i="1"/>
  <c r="AE644" i="1"/>
  <c r="AG644" i="1"/>
  <c r="AI644" i="1"/>
  <c r="AJ644" i="1"/>
  <c r="AM644" i="1"/>
  <c r="AO644" i="1" s="1"/>
  <c r="AN644" i="1"/>
  <c r="AR644" i="1"/>
  <c r="BB644" i="1"/>
  <c r="BC644" i="1"/>
  <c r="BD644" i="1"/>
  <c r="BE644" i="1"/>
  <c r="BF644" i="1"/>
  <c r="BG644" i="1"/>
  <c r="BN644" i="1"/>
  <c r="BR644" i="1"/>
  <c r="CB644" i="1"/>
  <c r="CF644" i="1"/>
  <c r="CG644" i="1"/>
  <c r="CP644" i="1"/>
  <c r="CQ644" i="1"/>
  <c r="DP644" i="1"/>
  <c r="Q645" i="1"/>
  <c r="AD645" i="1"/>
  <c r="AE645" i="1"/>
  <c r="AG645" i="1"/>
  <c r="AI645" i="1"/>
  <c r="AJ645" i="1"/>
  <c r="AM645" i="1"/>
  <c r="AN645" i="1"/>
  <c r="AO645" i="1" s="1"/>
  <c r="AR645" i="1"/>
  <c r="BB645" i="1"/>
  <c r="BC645" i="1"/>
  <c r="BD645" i="1"/>
  <c r="BE645" i="1"/>
  <c r="BF645" i="1"/>
  <c r="BG645" i="1"/>
  <c r="BN645" i="1"/>
  <c r="BR645" i="1"/>
  <c r="CB645" i="1"/>
  <c r="CF645" i="1"/>
  <c r="CG645" i="1"/>
  <c r="CP645" i="1"/>
  <c r="CQ645" i="1"/>
  <c r="DP645" i="1"/>
  <c r="Q646" i="1"/>
  <c r="AD646" i="1"/>
  <c r="AE646" i="1"/>
  <c r="AG646" i="1"/>
  <c r="AI646" i="1"/>
  <c r="AJ646" i="1"/>
  <c r="AM646" i="1"/>
  <c r="AO646" i="1" s="1"/>
  <c r="AN646" i="1"/>
  <c r="AR646" i="1"/>
  <c r="BB646" i="1"/>
  <c r="BC646" i="1"/>
  <c r="BD646" i="1"/>
  <c r="BE646" i="1"/>
  <c r="BF646" i="1"/>
  <c r="BG646" i="1"/>
  <c r="BN646" i="1"/>
  <c r="BR646" i="1"/>
  <c r="CB646" i="1"/>
  <c r="CF646" i="1"/>
  <c r="CG646" i="1"/>
  <c r="CP646" i="1"/>
  <c r="CQ646" i="1"/>
  <c r="DP646" i="1"/>
  <c r="Q647" i="1"/>
  <c r="AD647" i="1"/>
  <c r="AE647" i="1"/>
  <c r="AG647" i="1"/>
  <c r="AI647" i="1"/>
  <c r="AJ647" i="1"/>
  <c r="AM647" i="1"/>
  <c r="AN647" i="1"/>
  <c r="AO647" i="1" s="1"/>
  <c r="AR647" i="1"/>
  <c r="BB647" i="1"/>
  <c r="BC647" i="1"/>
  <c r="BD647" i="1"/>
  <c r="BE647" i="1"/>
  <c r="BF647" i="1"/>
  <c r="BG647" i="1"/>
  <c r="BN647" i="1"/>
  <c r="BR647" i="1"/>
  <c r="CB647" i="1"/>
  <c r="CF647" i="1"/>
  <c r="CG647" i="1"/>
  <c r="CP647" i="1"/>
  <c r="CQ647" i="1"/>
  <c r="DP647" i="1"/>
  <c r="Q648" i="1"/>
  <c r="AD648" i="1"/>
  <c r="AE648" i="1"/>
  <c r="AG648" i="1"/>
  <c r="AI648" i="1"/>
  <c r="AJ648" i="1"/>
  <c r="AM648" i="1"/>
  <c r="AO648" i="1" s="1"/>
  <c r="AN648" i="1"/>
  <c r="AR648" i="1"/>
  <c r="BB648" i="1"/>
  <c r="BC648" i="1"/>
  <c r="BD648" i="1"/>
  <c r="BE648" i="1"/>
  <c r="BF648" i="1"/>
  <c r="BG648" i="1"/>
  <c r="BN648" i="1"/>
  <c r="BR648" i="1"/>
  <c r="CB648" i="1"/>
  <c r="CF648" i="1"/>
  <c r="CG648" i="1"/>
  <c r="CP648" i="1"/>
  <c r="CQ648" i="1"/>
  <c r="DP648" i="1"/>
  <c r="Q649" i="1"/>
  <c r="AD649" i="1"/>
  <c r="AE649" i="1"/>
  <c r="AG649" i="1"/>
  <c r="AI649" i="1"/>
  <c r="AJ649" i="1"/>
  <c r="AM649" i="1"/>
  <c r="AN649" i="1"/>
  <c r="AO649" i="1" s="1"/>
  <c r="AR649" i="1"/>
  <c r="BB649" i="1"/>
  <c r="BC649" i="1"/>
  <c r="BD649" i="1"/>
  <c r="BE649" i="1"/>
  <c r="BF649" i="1"/>
  <c r="BG649" i="1"/>
  <c r="BN649" i="1"/>
  <c r="BR649" i="1"/>
  <c r="CB649" i="1"/>
  <c r="CF649" i="1"/>
  <c r="CG649" i="1"/>
  <c r="CP649" i="1"/>
  <c r="CQ649" i="1"/>
  <c r="DP649" i="1"/>
  <c r="Q650" i="1"/>
  <c r="AD650" i="1"/>
  <c r="AE650" i="1"/>
  <c r="AG650" i="1"/>
  <c r="AI650" i="1"/>
  <c r="AJ650" i="1"/>
  <c r="AM650" i="1"/>
  <c r="AO650" i="1" s="1"/>
  <c r="AN650" i="1"/>
  <c r="AR650" i="1"/>
  <c r="BB650" i="1"/>
  <c r="BC650" i="1"/>
  <c r="BD650" i="1"/>
  <c r="BE650" i="1"/>
  <c r="BF650" i="1"/>
  <c r="BG650" i="1"/>
  <c r="BN650" i="1"/>
  <c r="BR650" i="1"/>
  <c r="CB650" i="1"/>
  <c r="CF650" i="1"/>
  <c r="CG650" i="1"/>
  <c r="CP650" i="1"/>
  <c r="CQ650" i="1"/>
  <c r="DP650" i="1"/>
  <c r="Q651" i="1"/>
  <c r="AD651" i="1"/>
  <c r="AE651" i="1"/>
  <c r="AG651" i="1"/>
  <c r="AI651" i="1"/>
  <c r="AJ651" i="1"/>
  <c r="AM651" i="1"/>
  <c r="AN651" i="1"/>
  <c r="AO651" i="1" s="1"/>
  <c r="AR651" i="1"/>
  <c r="BB651" i="1"/>
  <c r="BC651" i="1"/>
  <c r="BD651" i="1"/>
  <c r="BE651" i="1"/>
  <c r="BF651" i="1"/>
  <c r="BG651" i="1"/>
  <c r="BN651" i="1"/>
  <c r="BR651" i="1"/>
  <c r="CB651" i="1"/>
  <c r="CF651" i="1"/>
  <c r="CG651" i="1"/>
  <c r="CP651" i="1"/>
  <c r="CQ651" i="1"/>
  <c r="DP651" i="1"/>
  <c r="Q652" i="1"/>
  <c r="AD652" i="1"/>
  <c r="AE652" i="1"/>
  <c r="AG652" i="1"/>
  <c r="AI652" i="1"/>
  <c r="AJ652" i="1"/>
  <c r="AM652" i="1"/>
  <c r="AO652" i="1" s="1"/>
  <c r="AN652" i="1"/>
  <c r="AR652" i="1"/>
  <c r="BB652" i="1"/>
  <c r="BC652" i="1"/>
  <c r="BD652" i="1"/>
  <c r="BE652" i="1"/>
  <c r="BF652" i="1"/>
  <c r="BG652" i="1"/>
  <c r="BN652" i="1"/>
  <c r="BR652" i="1"/>
  <c r="CB652" i="1"/>
  <c r="CF652" i="1"/>
  <c r="CG652" i="1"/>
  <c r="CP652" i="1"/>
  <c r="CQ652" i="1"/>
  <c r="DP652" i="1"/>
  <c r="Q653" i="1"/>
  <c r="AD653" i="1"/>
  <c r="AE653" i="1"/>
  <c r="AG653" i="1"/>
  <c r="AI653" i="1"/>
  <c r="AJ653" i="1"/>
  <c r="AM653" i="1"/>
  <c r="AN653" i="1"/>
  <c r="AO653" i="1" s="1"/>
  <c r="AR653" i="1"/>
  <c r="BB653" i="1"/>
  <c r="BC653" i="1"/>
  <c r="BD653" i="1"/>
  <c r="BE653" i="1"/>
  <c r="BF653" i="1"/>
  <c r="BG653" i="1"/>
  <c r="BN653" i="1"/>
  <c r="BR653" i="1"/>
  <c r="CB653" i="1"/>
  <c r="CF653" i="1"/>
  <c r="CG653" i="1"/>
  <c r="CP653" i="1"/>
  <c r="CQ653" i="1"/>
  <c r="DP653" i="1"/>
  <c r="Q654" i="1"/>
  <c r="AD654" i="1"/>
  <c r="AE654" i="1"/>
  <c r="AG654" i="1"/>
  <c r="AI654" i="1"/>
  <c r="AJ654" i="1"/>
  <c r="AM654" i="1"/>
  <c r="AO654" i="1" s="1"/>
  <c r="AN654" i="1"/>
  <c r="AR654" i="1"/>
  <c r="BB654" i="1"/>
  <c r="BC654" i="1"/>
  <c r="BD654" i="1"/>
  <c r="BE654" i="1"/>
  <c r="BF654" i="1"/>
  <c r="BG654" i="1"/>
  <c r="BN654" i="1"/>
  <c r="BR654" i="1"/>
  <c r="CB654" i="1"/>
  <c r="CF654" i="1"/>
  <c r="CG654" i="1"/>
  <c r="CP654" i="1"/>
  <c r="CQ654" i="1"/>
  <c r="DP654" i="1"/>
  <c r="Q655" i="1"/>
  <c r="AD655" i="1"/>
  <c r="AE655" i="1"/>
  <c r="AG655" i="1"/>
  <c r="AI655" i="1"/>
  <c r="AJ655" i="1"/>
  <c r="AM655" i="1"/>
  <c r="AN655" i="1"/>
  <c r="AO655" i="1" s="1"/>
  <c r="AR655" i="1"/>
  <c r="BB655" i="1"/>
  <c r="BC655" i="1"/>
  <c r="BD655" i="1"/>
  <c r="BE655" i="1"/>
  <c r="BF655" i="1"/>
  <c r="BG655" i="1"/>
  <c r="BN655" i="1"/>
  <c r="BR655" i="1"/>
  <c r="CB655" i="1"/>
  <c r="CF655" i="1"/>
  <c r="CG655" i="1"/>
  <c r="CP655" i="1"/>
  <c r="CQ655" i="1"/>
  <c r="DP655" i="1"/>
  <c r="Q656" i="1"/>
  <c r="AD656" i="1"/>
  <c r="AE656" i="1"/>
  <c r="AG656" i="1"/>
  <c r="AI656" i="1"/>
  <c r="AJ656" i="1"/>
  <c r="AM656" i="1"/>
  <c r="AO656" i="1" s="1"/>
  <c r="AN656" i="1"/>
  <c r="AR656" i="1"/>
  <c r="BB656" i="1"/>
  <c r="BC656" i="1"/>
  <c r="BD656" i="1"/>
  <c r="BE656" i="1"/>
  <c r="BF656" i="1"/>
  <c r="BG656" i="1"/>
  <c r="BN656" i="1"/>
  <c r="BR656" i="1"/>
  <c r="CB656" i="1"/>
  <c r="CF656" i="1"/>
  <c r="CG656" i="1"/>
  <c r="CP656" i="1"/>
  <c r="CQ656" i="1"/>
  <c r="DP656" i="1"/>
  <c r="Q657" i="1"/>
  <c r="AD657" i="1"/>
  <c r="AE657" i="1"/>
  <c r="AG657" i="1"/>
  <c r="AI657" i="1"/>
  <c r="AJ657" i="1"/>
  <c r="AM657" i="1"/>
  <c r="AN657" i="1"/>
  <c r="AO657" i="1" s="1"/>
  <c r="AR657" i="1"/>
  <c r="BB657" i="1"/>
  <c r="BC657" i="1"/>
  <c r="BD657" i="1"/>
  <c r="BE657" i="1"/>
  <c r="BF657" i="1"/>
  <c r="BG657" i="1"/>
  <c r="BN657" i="1"/>
  <c r="BR657" i="1"/>
  <c r="CB657" i="1"/>
  <c r="CF657" i="1"/>
  <c r="CG657" i="1"/>
  <c r="CP657" i="1"/>
  <c r="CQ657" i="1"/>
  <c r="DP657" i="1"/>
  <c r="Q658" i="1"/>
  <c r="AD658" i="1"/>
  <c r="AE658" i="1"/>
  <c r="AG658" i="1"/>
  <c r="AI658" i="1"/>
  <c r="AJ658" i="1"/>
  <c r="AM658" i="1"/>
  <c r="AO658" i="1" s="1"/>
  <c r="AN658" i="1"/>
  <c r="AR658" i="1"/>
  <c r="BB658" i="1"/>
  <c r="BC658" i="1"/>
  <c r="BD658" i="1"/>
  <c r="BE658" i="1"/>
  <c r="BF658" i="1"/>
  <c r="BG658" i="1"/>
  <c r="BN658" i="1"/>
  <c r="BR658" i="1"/>
  <c r="CB658" i="1"/>
  <c r="CF658" i="1"/>
  <c r="CG658" i="1"/>
  <c r="CP658" i="1"/>
  <c r="CQ658" i="1"/>
  <c r="DP658" i="1"/>
  <c r="Q659" i="1"/>
  <c r="AD659" i="1"/>
  <c r="AE659" i="1"/>
  <c r="AG659" i="1"/>
  <c r="AI659" i="1"/>
  <c r="AJ659" i="1"/>
  <c r="AM659" i="1"/>
  <c r="AN659" i="1"/>
  <c r="AO659" i="1" s="1"/>
  <c r="AR659" i="1"/>
  <c r="BB659" i="1"/>
  <c r="BC659" i="1"/>
  <c r="BD659" i="1"/>
  <c r="BE659" i="1"/>
  <c r="BF659" i="1"/>
  <c r="BG659" i="1"/>
  <c r="BN659" i="1"/>
  <c r="BR659" i="1"/>
  <c r="CB659" i="1"/>
  <c r="CF659" i="1"/>
  <c r="CG659" i="1"/>
  <c r="CP659" i="1"/>
  <c r="CQ659" i="1"/>
  <c r="DP659" i="1"/>
  <c r="Q660" i="1"/>
  <c r="AD660" i="1"/>
  <c r="AE660" i="1"/>
  <c r="AG660" i="1"/>
  <c r="AI660" i="1"/>
  <c r="AJ660" i="1"/>
  <c r="AM660" i="1"/>
  <c r="AO660" i="1" s="1"/>
  <c r="AN660" i="1"/>
  <c r="AR660" i="1"/>
  <c r="BB660" i="1"/>
  <c r="BC660" i="1"/>
  <c r="BD660" i="1"/>
  <c r="BE660" i="1"/>
  <c r="BF660" i="1"/>
  <c r="BG660" i="1"/>
  <c r="BN660" i="1"/>
  <c r="BR660" i="1"/>
  <c r="CB660" i="1"/>
  <c r="CF660" i="1"/>
  <c r="CG660" i="1"/>
  <c r="CP660" i="1"/>
  <c r="CQ660" i="1"/>
  <c r="DP660" i="1"/>
  <c r="Q661" i="1"/>
  <c r="AD661" i="1"/>
  <c r="AE661" i="1"/>
  <c r="AG661" i="1"/>
  <c r="AI661" i="1"/>
  <c r="AJ661" i="1"/>
  <c r="AM661" i="1"/>
  <c r="AN661" i="1"/>
  <c r="AO661" i="1" s="1"/>
  <c r="AR661" i="1"/>
  <c r="BB661" i="1"/>
  <c r="BC661" i="1"/>
  <c r="BD661" i="1"/>
  <c r="BE661" i="1"/>
  <c r="BF661" i="1"/>
  <c r="BG661" i="1"/>
  <c r="BN661" i="1"/>
  <c r="BR661" i="1"/>
  <c r="CB661" i="1"/>
  <c r="CF661" i="1"/>
  <c r="CG661" i="1"/>
  <c r="CP661" i="1"/>
  <c r="CQ661" i="1"/>
  <c r="DP661" i="1"/>
  <c r="Q662" i="1"/>
  <c r="AD662" i="1"/>
  <c r="AE662" i="1"/>
  <c r="AG662" i="1"/>
  <c r="AI662" i="1"/>
  <c r="AJ662" i="1"/>
  <c r="AM662" i="1"/>
  <c r="AO662" i="1" s="1"/>
  <c r="AN662" i="1"/>
  <c r="AR662" i="1"/>
  <c r="BB662" i="1"/>
  <c r="BC662" i="1"/>
  <c r="BD662" i="1"/>
  <c r="BE662" i="1"/>
  <c r="BF662" i="1"/>
  <c r="BG662" i="1"/>
  <c r="BN662" i="1"/>
  <c r="BR662" i="1"/>
  <c r="CB662" i="1"/>
  <c r="CF662" i="1"/>
  <c r="CG662" i="1"/>
  <c r="CP662" i="1"/>
  <c r="CQ662" i="1"/>
  <c r="DP662" i="1"/>
  <c r="Q663" i="1"/>
  <c r="AD663" i="1"/>
  <c r="AE663" i="1"/>
  <c r="AG663" i="1"/>
  <c r="AI663" i="1"/>
  <c r="AJ663" i="1"/>
  <c r="AM663" i="1"/>
  <c r="AN663" i="1"/>
  <c r="AO663" i="1" s="1"/>
  <c r="AR663" i="1"/>
  <c r="BB663" i="1"/>
  <c r="BC663" i="1"/>
  <c r="BD663" i="1"/>
  <c r="BE663" i="1"/>
  <c r="BF663" i="1"/>
  <c r="BG663" i="1"/>
  <c r="BN663" i="1"/>
  <c r="BR663" i="1"/>
  <c r="CB663" i="1"/>
  <c r="CF663" i="1"/>
  <c r="CG663" i="1"/>
  <c r="CP663" i="1"/>
  <c r="CQ663" i="1"/>
  <c r="DP663" i="1"/>
  <c r="Q664" i="1"/>
  <c r="AD664" i="1"/>
  <c r="AE664" i="1"/>
  <c r="AG664" i="1"/>
  <c r="AI664" i="1"/>
  <c r="AJ664" i="1"/>
  <c r="AM664" i="1"/>
  <c r="AO664" i="1" s="1"/>
  <c r="AN664" i="1"/>
  <c r="AR664" i="1"/>
  <c r="BB664" i="1"/>
  <c r="BC664" i="1"/>
  <c r="BD664" i="1"/>
  <c r="BE664" i="1"/>
  <c r="BF664" i="1"/>
  <c r="BG664" i="1"/>
  <c r="BN664" i="1"/>
  <c r="BR664" i="1"/>
  <c r="CB664" i="1"/>
  <c r="CF664" i="1"/>
  <c r="CG664" i="1"/>
  <c r="CP664" i="1"/>
  <c r="CQ664" i="1"/>
  <c r="DP664" i="1"/>
  <c r="Q665" i="1"/>
  <c r="AD665" i="1"/>
  <c r="AE665" i="1"/>
  <c r="AG665" i="1"/>
  <c r="AI665" i="1"/>
  <c r="AJ665" i="1"/>
  <c r="AM665" i="1"/>
  <c r="AN665" i="1"/>
  <c r="AO665" i="1" s="1"/>
  <c r="AR665" i="1"/>
  <c r="BB665" i="1"/>
  <c r="BC665" i="1"/>
  <c r="BD665" i="1"/>
  <c r="BE665" i="1"/>
  <c r="BF665" i="1"/>
  <c r="BG665" i="1"/>
  <c r="BN665" i="1"/>
  <c r="BR665" i="1"/>
  <c r="CB665" i="1"/>
  <c r="CF665" i="1"/>
  <c r="CG665" i="1"/>
  <c r="CP665" i="1"/>
  <c r="CQ665" i="1"/>
  <c r="DP665" i="1"/>
  <c r="Q666" i="1"/>
  <c r="AD666" i="1"/>
  <c r="AE666" i="1"/>
  <c r="AG666" i="1"/>
  <c r="AI666" i="1"/>
  <c r="AJ666" i="1"/>
  <c r="AM666" i="1"/>
  <c r="AO666" i="1" s="1"/>
  <c r="AN666" i="1"/>
  <c r="AR666" i="1"/>
  <c r="BB666" i="1"/>
  <c r="BC666" i="1"/>
  <c r="BD666" i="1"/>
  <c r="BE666" i="1"/>
  <c r="BF666" i="1"/>
  <c r="BG666" i="1"/>
  <c r="BN666" i="1"/>
  <c r="BR666" i="1"/>
  <c r="CB666" i="1"/>
  <c r="CF666" i="1"/>
  <c r="CG666" i="1"/>
  <c r="CP666" i="1"/>
  <c r="CQ666" i="1"/>
  <c r="DP666" i="1"/>
  <c r="Q667" i="1"/>
  <c r="AD667" i="1"/>
  <c r="AE667" i="1"/>
  <c r="AG667" i="1"/>
  <c r="AI667" i="1"/>
  <c r="AJ667" i="1"/>
  <c r="AM667" i="1"/>
  <c r="AN667" i="1"/>
  <c r="AO667" i="1" s="1"/>
  <c r="AR667" i="1"/>
  <c r="BB667" i="1"/>
  <c r="BC667" i="1"/>
  <c r="BD667" i="1"/>
  <c r="BE667" i="1"/>
  <c r="BF667" i="1"/>
  <c r="BG667" i="1"/>
  <c r="BN667" i="1"/>
  <c r="BR667" i="1"/>
  <c r="CB667" i="1"/>
  <c r="CF667" i="1"/>
  <c r="CG667" i="1"/>
  <c r="CP667" i="1"/>
  <c r="CQ667" i="1"/>
  <c r="DP667" i="1"/>
  <c r="Q668" i="1"/>
  <c r="AD668" i="1"/>
  <c r="AE668" i="1"/>
  <c r="AG668" i="1"/>
  <c r="AI668" i="1"/>
  <c r="AJ668" i="1"/>
  <c r="AM668" i="1"/>
  <c r="AO668" i="1" s="1"/>
  <c r="AN668" i="1"/>
  <c r="AR668" i="1"/>
  <c r="BB668" i="1"/>
  <c r="BC668" i="1"/>
  <c r="BD668" i="1"/>
  <c r="BE668" i="1"/>
  <c r="BF668" i="1"/>
  <c r="BG668" i="1"/>
  <c r="BN668" i="1"/>
  <c r="BR668" i="1"/>
  <c r="CB668" i="1"/>
  <c r="CF668" i="1"/>
  <c r="CG668" i="1"/>
  <c r="CP668" i="1"/>
  <c r="CQ668" i="1"/>
  <c r="DP668" i="1"/>
  <c r="Q669" i="1"/>
  <c r="AD669" i="1"/>
  <c r="AE669" i="1"/>
  <c r="AG669" i="1"/>
  <c r="AI669" i="1"/>
  <c r="AJ669" i="1"/>
  <c r="AM669" i="1"/>
  <c r="AN669" i="1"/>
  <c r="AO669" i="1" s="1"/>
  <c r="AR669" i="1"/>
  <c r="BB669" i="1"/>
  <c r="BC669" i="1"/>
  <c r="BD669" i="1"/>
  <c r="BE669" i="1"/>
  <c r="BF669" i="1"/>
  <c r="BG669" i="1"/>
  <c r="BN669" i="1"/>
  <c r="BR669" i="1"/>
  <c r="CB669" i="1"/>
  <c r="CF669" i="1"/>
  <c r="CG669" i="1"/>
  <c r="CP669" i="1"/>
  <c r="CQ669" i="1"/>
  <c r="DP669" i="1"/>
  <c r="Q670" i="1"/>
  <c r="AD670" i="1"/>
  <c r="AE670" i="1"/>
  <c r="AG670" i="1"/>
  <c r="AI670" i="1"/>
  <c r="AJ670" i="1"/>
  <c r="AM670" i="1"/>
  <c r="AO670" i="1" s="1"/>
  <c r="AN670" i="1"/>
  <c r="AR670" i="1"/>
  <c r="BB670" i="1"/>
  <c r="BC670" i="1"/>
  <c r="BD670" i="1"/>
  <c r="BE670" i="1"/>
  <c r="BF670" i="1"/>
  <c r="BG670" i="1"/>
  <c r="BN670" i="1"/>
  <c r="BR670" i="1"/>
  <c r="CB670" i="1"/>
  <c r="CF670" i="1"/>
  <c r="CG670" i="1"/>
  <c r="CP670" i="1"/>
  <c r="CQ670" i="1"/>
  <c r="DP670" i="1"/>
  <c r="Q671" i="1"/>
  <c r="AD671" i="1"/>
  <c r="AE671" i="1"/>
  <c r="AG671" i="1"/>
  <c r="AI671" i="1"/>
  <c r="AJ671" i="1"/>
  <c r="AM671" i="1"/>
  <c r="AN671" i="1"/>
  <c r="AO671" i="1" s="1"/>
  <c r="AR671" i="1"/>
  <c r="BB671" i="1"/>
  <c r="BC671" i="1"/>
  <c r="BD671" i="1"/>
  <c r="BE671" i="1"/>
  <c r="BF671" i="1"/>
  <c r="BG671" i="1"/>
  <c r="BN671" i="1"/>
  <c r="BR671" i="1"/>
  <c r="CB671" i="1"/>
  <c r="CF671" i="1"/>
  <c r="CG671" i="1"/>
  <c r="CP671" i="1"/>
  <c r="CQ671" i="1"/>
  <c r="DP671" i="1"/>
  <c r="Q672" i="1"/>
  <c r="AD672" i="1"/>
  <c r="AE672" i="1"/>
  <c r="AG672" i="1"/>
  <c r="AI672" i="1"/>
  <c r="AJ672" i="1"/>
  <c r="AM672" i="1"/>
  <c r="AO672" i="1" s="1"/>
  <c r="AN672" i="1"/>
  <c r="AR672" i="1"/>
  <c r="BB672" i="1"/>
  <c r="BC672" i="1"/>
  <c r="BD672" i="1"/>
  <c r="BE672" i="1"/>
  <c r="BF672" i="1"/>
  <c r="BG672" i="1"/>
  <c r="BN672" i="1"/>
  <c r="BR672" i="1"/>
  <c r="CB672" i="1"/>
  <c r="CF672" i="1"/>
  <c r="CG672" i="1"/>
  <c r="CP672" i="1"/>
  <c r="CQ672" i="1"/>
  <c r="DP672" i="1"/>
  <c r="Q673" i="1"/>
  <c r="AD673" i="1"/>
  <c r="AE673" i="1"/>
  <c r="AG673" i="1"/>
  <c r="AI673" i="1"/>
  <c r="AJ673" i="1"/>
  <c r="AM673" i="1"/>
  <c r="AN673" i="1"/>
  <c r="AO673" i="1" s="1"/>
  <c r="AR673" i="1"/>
  <c r="BB673" i="1"/>
  <c r="BC673" i="1"/>
  <c r="BD673" i="1"/>
  <c r="BE673" i="1"/>
  <c r="BF673" i="1"/>
  <c r="BG673" i="1"/>
  <c r="BN673" i="1"/>
  <c r="BR673" i="1"/>
  <c r="CB673" i="1"/>
  <c r="CF673" i="1"/>
  <c r="CG673" i="1"/>
  <c r="CP673" i="1"/>
  <c r="CQ673" i="1"/>
  <c r="DP673" i="1"/>
  <c r="Q674" i="1"/>
  <c r="AD674" i="1"/>
  <c r="AE674" i="1"/>
  <c r="AG674" i="1"/>
  <c r="AI674" i="1"/>
  <c r="AJ674" i="1"/>
  <c r="AM674" i="1"/>
  <c r="AO674" i="1" s="1"/>
  <c r="AN674" i="1"/>
  <c r="AR674" i="1"/>
  <c r="BB674" i="1"/>
  <c r="BC674" i="1"/>
  <c r="BD674" i="1"/>
  <c r="BE674" i="1"/>
  <c r="BF674" i="1"/>
  <c r="BG674" i="1"/>
  <c r="BN674" i="1"/>
  <c r="BR674" i="1"/>
  <c r="CB674" i="1"/>
  <c r="CF674" i="1"/>
  <c r="CG674" i="1"/>
  <c r="CP674" i="1"/>
  <c r="CQ674" i="1"/>
  <c r="DP674" i="1"/>
  <c r="Q675" i="1"/>
  <c r="AD675" i="1"/>
  <c r="AE675" i="1"/>
  <c r="AG675" i="1"/>
  <c r="AI675" i="1"/>
  <c r="AJ675" i="1"/>
  <c r="AM675" i="1"/>
  <c r="AN675" i="1"/>
  <c r="AO675" i="1" s="1"/>
  <c r="AR675" i="1"/>
  <c r="BB675" i="1"/>
  <c r="BC675" i="1"/>
  <c r="BD675" i="1"/>
  <c r="BE675" i="1"/>
  <c r="BF675" i="1"/>
  <c r="BG675" i="1"/>
  <c r="BN675" i="1"/>
  <c r="BR675" i="1"/>
  <c r="CB675" i="1"/>
  <c r="CF675" i="1"/>
  <c r="CG675" i="1"/>
  <c r="CP675" i="1"/>
  <c r="CQ675" i="1"/>
  <c r="DP675" i="1"/>
  <c r="Q676" i="1"/>
  <c r="AD676" i="1"/>
  <c r="AE676" i="1"/>
  <c r="AG676" i="1"/>
  <c r="AI676" i="1"/>
  <c r="AJ676" i="1"/>
  <c r="AM676" i="1"/>
  <c r="AO676" i="1" s="1"/>
  <c r="AN676" i="1"/>
  <c r="AR676" i="1"/>
  <c r="BB676" i="1"/>
  <c r="BC676" i="1"/>
  <c r="BD676" i="1"/>
  <c r="BE676" i="1"/>
  <c r="BF676" i="1"/>
  <c r="BG676" i="1"/>
  <c r="BN676" i="1"/>
  <c r="BR676" i="1"/>
  <c r="CB676" i="1"/>
  <c r="CF676" i="1"/>
  <c r="CG676" i="1"/>
  <c r="CP676" i="1"/>
  <c r="CQ676" i="1"/>
  <c r="DP676" i="1"/>
  <c r="Q677" i="1"/>
  <c r="AD677" i="1"/>
  <c r="AE677" i="1"/>
  <c r="AG677" i="1"/>
  <c r="AI677" i="1"/>
  <c r="AJ677" i="1"/>
  <c r="AM677" i="1"/>
  <c r="AN677" i="1"/>
  <c r="AO677" i="1" s="1"/>
  <c r="AR677" i="1"/>
  <c r="BB677" i="1"/>
  <c r="BC677" i="1"/>
  <c r="BD677" i="1"/>
  <c r="BE677" i="1"/>
  <c r="BF677" i="1"/>
  <c r="BG677" i="1"/>
  <c r="BN677" i="1"/>
  <c r="BR677" i="1"/>
  <c r="CB677" i="1"/>
  <c r="CF677" i="1"/>
  <c r="CG677" i="1"/>
  <c r="CP677" i="1"/>
  <c r="CQ677" i="1"/>
  <c r="DP677" i="1"/>
  <c r="Q678" i="1"/>
  <c r="AD678" i="1"/>
  <c r="AE678" i="1"/>
  <c r="AG678" i="1"/>
  <c r="AI678" i="1"/>
  <c r="AJ678" i="1"/>
  <c r="AM678" i="1"/>
  <c r="AO678" i="1" s="1"/>
  <c r="AN678" i="1"/>
  <c r="AR678" i="1"/>
  <c r="BB678" i="1"/>
  <c r="BC678" i="1"/>
  <c r="BD678" i="1"/>
  <c r="BE678" i="1"/>
  <c r="BF678" i="1"/>
  <c r="BG678" i="1"/>
  <c r="BN678" i="1"/>
  <c r="BR678" i="1"/>
  <c r="CB678" i="1"/>
  <c r="CF678" i="1"/>
  <c r="CG678" i="1"/>
  <c r="CP678" i="1"/>
  <c r="CQ678" i="1"/>
  <c r="DP678" i="1"/>
  <c r="Q679" i="1"/>
  <c r="AD679" i="1"/>
  <c r="AE679" i="1"/>
  <c r="AG679" i="1"/>
  <c r="AI679" i="1"/>
  <c r="AJ679" i="1"/>
  <c r="AM679" i="1"/>
  <c r="AN679" i="1"/>
  <c r="AO679" i="1" s="1"/>
  <c r="AR679" i="1"/>
  <c r="BB679" i="1"/>
  <c r="BC679" i="1"/>
  <c r="BD679" i="1"/>
  <c r="BE679" i="1"/>
  <c r="BF679" i="1"/>
  <c r="BG679" i="1"/>
  <c r="BN679" i="1"/>
  <c r="BR679" i="1"/>
  <c r="CB679" i="1"/>
  <c r="CF679" i="1"/>
  <c r="CG679" i="1"/>
  <c r="CP679" i="1"/>
  <c r="CQ679" i="1"/>
  <c r="DP679" i="1"/>
  <c r="Q680" i="1"/>
  <c r="AD680" i="1"/>
  <c r="AE680" i="1"/>
  <c r="AG680" i="1"/>
  <c r="AI680" i="1"/>
  <c r="AJ680" i="1"/>
  <c r="AM680" i="1"/>
  <c r="AO680" i="1" s="1"/>
  <c r="AN680" i="1"/>
  <c r="AR680" i="1"/>
  <c r="BB680" i="1"/>
  <c r="BC680" i="1"/>
  <c r="BD680" i="1"/>
  <c r="BE680" i="1"/>
  <c r="BF680" i="1"/>
  <c r="BG680" i="1"/>
  <c r="BN680" i="1"/>
  <c r="BR680" i="1"/>
  <c r="CB680" i="1"/>
  <c r="CF680" i="1"/>
  <c r="CG680" i="1"/>
  <c r="CP680" i="1"/>
  <c r="CQ680" i="1"/>
  <c r="DP680" i="1"/>
  <c r="Q681" i="1"/>
  <c r="AD681" i="1"/>
  <c r="AE681" i="1"/>
  <c r="AG681" i="1"/>
  <c r="AI681" i="1"/>
  <c r="AJ681" i="1"/>
  <c r="AM681" i="1"/>
  <c r="AN681" i="1"/>
  <c r="AO681" i="1" s="1"/>
  <c r="AR681" i="1"/>
  <c r="BB681" i="1"/>
  <c r="BC681" i="1"/>
  <c r="BD681" i="1"/>
  <c r="BE681" i="1"/>
  <c r="BF681" i="1"/>
  <c r="BG681" i="1"/>
  <c r="BN681" i="1"/>
  <c r="BR681" i="1"/>
  <c r="CB681" i="1"/>
  <c r="CF681" i="1"/>
  <c r="CG681" i="1"/>
  <c r="CP681" i="1"/>
  <c r="CQ681" i="1"/>
  <c r="DP681" i="1"/>
  <c r="Q682" i="1"/>
  <c r="AD682" i="1"/>
  <c r="AE682" i="1"/>
  <c r="AG682" i="1"/>
  <c r="AI682" i="1"/>
  <c r="AJ682" i="1"/>
  <c r="AM682" i="1"/>
  <c r="AO682" i="1" s="1"/>
  <c r="AN682" i="1"/>
  <c r="AR682" i="1"/>
  <c r="BB682" i="1"/>
  <c r="BC682" i="1"/>
  <c r="BD682" i="1"/>
  <c r="BE682" i="1"/>
  <c r="BF682" i="1"/>
  <c r="BG682" i="1"/>
  <c r="BN682" i="1"/>
  <c r="BR682" i="1"/>
  <c r="CB682" i="1"/>
  <c r="CF682" i="1"/>
  <c r="CG682" i="1"/>
  <c r="CP682" i="1"/>
  <c r="CQ682" i="1"/>
  <c r="DP682" i="1"/>
  <c r="Q683" i="1"/>
  <c r="AD683" i="1"/>
  <c r="AE683" i="1"/>
  <c r="AG683" i="1"/>
  <c r="AI683" i="1"/>
  <c r="AJ683" i="1"/>
  <c r="AM683" i="1"/>
  <c r="AN683" i="1"/>
  <c r="AO683" i="1" s="1"/>
  <c r="AR683" i="1"/>
  <c r="BB683" i="1"/>
  <c r="BC683" i="1"/>
  <c r="BD683" i="1"/>
  <c r="BE683" i="1"/>
  <c r="BF683" i="1"/>
  <c r="BG683" i="1"/>
  <c r="BN683" i="1"/>
  <c r="BR683" i="1"/>
  <c r="CB683" i="1"/>
  <c r="CF683" i="1"/>
  <c r="CG683" i="1"/>
  <c r="CP683" i="1"/>
  <c r="CQ683" i="1"/>
  <c r="DP683" i="1"/>
  <c r="Q684" i="1"/>
  <c r="AD684" i="1"/>
  <c r="AE684" i="1"/>
  <c r="AG684" i="1"/>
  <c r="AI684" i="1"/>
  <c r="AJ684" i="1"/>
  <c r="AM684" i="1"/>
  <c r="AO684" i="1" s="1"/>
  <c r="AN684" i="1"/>
  <c r="AR684" i="1"/>
  <c r="BB684" i="1"/>
  <c r="BC684" i="1"/>
  <c r="BD684" i="1"/>
  <c r="BE684" i="1"/>
  <c r="BF684" i="1"/>
  <c r="BG684" i="1"/>
  <c r="BN684" i="1"/>
  <c r="BR684" i="1"/>
  <c r="CB684" i="1"/>
  <c r="CF684" i="1"/>
  <c r="CG684" i="1"/>
  <c r="CP684" i="1"/>
  <c r="CQ684" i="1"/>
  <c r="DP684" i="1"/>
  <c r="Q685" i="1"/>
  <c r="AD685" i="1"/>
  <c r="AE685" i="1"/>
  <c r="AG685" i="1"/>
  <c r="AI685" i="1"/>
  <c r="AJ685" i="1"/>
  <c r="AM685" i="1"/>
  <c r="AN685" i="1"/>
  <c r="AO685" i="1" s="1"/>
  <c r="AR685" i="1"/>
  <c r="BB685" i="1"/>
  <c r="BC685" i="1"/>
  <c r="BD685" i="1"/>
  <c r="BE685" i="1"/>
  <c r="BF685" i="1"/>
  <c r="BG685" i="1"/>
  <c r="BN685" i="1"/>
  <c r="BR685" i="1"/>
  <c r="CB685" i="1"/>
  <c r="CF685" i="1"/>
  <c r="CG685" i="1"/>
  <c r="CP685" i="1"/>
  <c r="CQ685" i="1"/>
  <c r="DP685" i="1"/>
  <c r="Q686" i="1"/>
  <c r="AD686" i="1"/>
  <c r="AE686" i="1"/>
  <c r="AG686" i="1"/>
  <c r="AI686" i="1"/>
  <c r="AJ686" i="1"/>
  <c r="AM686" i="1"/>
  <c r="AO686" i="1" s="1"/>
  <c r="AN686" i="1"/>
  <c r="AR686" i="1"/>
  <c r="BB686" i="1"/>
  <c r="BC686" i="1"/>
  <c r="BD686" i="1"/>
  <c r="BE686" i="1"/>
  <c r="BF686" i="1"/>
  <c r="BG686" i="1"/>
  <c r="BN686" i="1"/>
  <c r="BR686" i="1"/>
  <c r="CB686" i="1"/>
  <c r="CF686" i="1"/>
  <c r="CG686" i="1"/>
  <c r="CP686" i="1"/>
  <c r="CQ686" i="1"/>
  <c r="DP686" i="1"/>
  <c r="Q687" i="1"/>
  <c r="AD687" i="1"/>
  <c r="AE687" i="1"/>
  <c r="AG687" i="1"/>
  <c r="AI687" i="1"/>
  <c r="AJ687" i="1"/>
  <c r="AM687" i="1"/>
  <c r="AN687" i="1"/>
  <c r="AO687" i="1" s="1"/>
  <c r="AR687" i="1"/>
  <c r="BB687" i="1"/>
  <c r="BC687" i="1"/>
  <c r="BD687" i="1"/>
  <c r="BE687" i="1"/>
  <c r="BF687" i="1"/>
  <c r="BG687" i="1"/>
  <c r="BN687" i="1"/>
  <c r="BR687" i="1"/>
  <c r="CB687" i="1"/>
  <c r="CF687" i="1"/>
  <c r="CG687" i="1"/>
  <c r="CP687" i="1"/>
  <c r="CQ687" i="1"/>
  <c r="DP687" i="1"/>
  <c r="Q688" i="1"/>
  <c r="AD688" i="1"/>
  <c r="AE688" i="1"/>
  <c r="AG688" i="1"/>
  <c r="AI688" i="1"/>
  <c r="AJ688" i="1"/>
  <c r="AM688" i="1"/>
  <c r="AO688" i="1" s="1"/>
  <c r="AN688" i="1"/>
  <c r="AR688" i="1"/>
  <c r="BB688" i="1"/>
  <c r="BC688" i="1"/>
  <c r="BD688" i="1"/>
  <c r="BE688" i="1"/>
  <c r="BF688" i="1"/>
  <c r="BG688" i="1"/>
  <c r="BN688" i="1"/>
  <c r="BR688" i="1"/>
  <c r="CB688" i="1"/>
  <c r="CF688" i="1"/>
  <c r="CG688" i="1"/>
  <c r="CP688" i="1"/>
  <c r="CQ688" i="1"/>
  <c r="DP688" i="1"/>
  <c r="Q689" i="1"/>
  <c r="AD689" i="1"/>
  <c r="AE689" i="1"/>
  <c r="AG689" i="1"/>
  <c r="AI689" i="1"/>
  <c r="AJ689" i="1"/>
  <c r="AM689" i="1"/>
  <c r="AN689" i="1"/>
  <c r="AO689" i="1" s="1"/>
  <c r="AR689" i="1"/>
  <c r="BB689" i="1"/>
  <c r="BC689" i="1"/>
  <c r="BD689" i="1"/>
  <c r="BE689" i="1"/>
  <c r="BF689" i="1"/>
  <c r="BG689" i="1"/>
  <c r="BN689" i="1"/>
  <c r="BR689" i="1"/>
  <c r="CB689" i="1"/>
  <c r="CF689" i="1"/>
  <c r="CG689" i="1"/>
  <c r="CP689" i="1"/>
  <c r="CQ689" i="1"/>
  <c r="DP689" i="1"/>
  <c r="Q690" i="1"/>
  <c r="AD690" i="1"/>
  <c r="AE690" i="1"/>
  <c r="AG690" i="1"/>
  <c r="AI690" i="1"/>
  <c r="AJ690" i="1"/>
  <c r="AM690" i="1"/>
  <c r="AO690" i="1" s="1"/>
  <c r="AN690" i="1"/>
  <c r="AR690" i="1"/>
  <c r="BB690" i="1"/>
  <c r="BC690" i="1"/>
  <c r="BD690" i="1"/>
  <c r="BE690" i="1"/>
  <c r="BF690" i="1"/>
  <c r="BG690" i="1"/>
  <c r="BN690" i="1"/>
  <c r="BR690" i="1"/>
  <c r="CB690" i="1"/>
  <c r="CF690" i="1"/>
  <c r="CG690" i="1"/>
  <c r="CP690" i="1"/>
  <c r="CQ690" i="1"/>
  <c r="DP690" i="1"/>
  <c r="Q691" i="1"/>
  <c r="AD691" i="1"/>
  <c r="AE691" i="1"/>
  <c r="AG691" i="1"/>
  <c r="AI691" i="1"/>
  <c r="AJ691" i="1"/>
  <c r="AM691" i="1"/>
  <c r="AN691" i="1"/>
  <c r="AO691" i="1" s="1"/>
  <c r="AR691" i="1"/>
  <c r="BB691" i="1"/>
  <c r="BC691" i="1"/>
  <c r="BD691" i="1"/>
  <c r="BE691" i="1"/>
  <c r="BF691" i="1"/>
  <c r="BG691" i="1"/>
  <c r="BN691" i="1"/>
  <c r="BR691" i="1"/>
  <c r="CB691" i="1"/>
  <c r="CF691" i="1"/>
  <c r="CG691" i="1"/>
  <c r="CP691" i="1"/>
  <c r="CQ691" i="1"/>
  <c r="DP691" i="1"/>
  <c r="Q692" i="1"/>
  <c r="AD692" i="1"/>
  <c r="AE692" i="1"/>
  <c r="AG692" i="1"/>
  <c r="AI692" i="1"/>
  <c r="AJ692" i="1"/>
  <c r="AM692" i="1"/>
  <c r="AO692" i="1" s="1"/>
  <c r="AN692" i="1"/>
  <c r="AR692" i="1"/>
  <c r="BB692" i="1"/>
  <c r="BC692" i="1"/>
  <c r="BD692" i="1"/>
  <c r="BE692" i="1"/>
  <c r="BF692" i="1"/>
  <c r="BG692" i="1"/>
  <c r="BN692" i="1"/>
  <c r="BR692" i="1"/>
  <c r="CB692" i="1"/>
  <c r="CF692" i="1"/>
  <c r="CG692" i="1"/>
  <c r="CP692" i="1"/>
  <c r="CQ692" i="1"/>
  <c r="DP692" i="1"/>
  <c r="Q693" i="1"/>
  <c r="AD693" i="1"/>
  <c r="AE693" i="1"/>
  <c r="AG693" i="1"/>
  <c r="AI693" i="1"/>
  <c r="AJ693" i="1"/>
  <c r="AM693" i="1"/>
  <c r="AN693" i="1"/>
  <c r="AO693" i="1" s="1"/>
  <c r="AR693" i="1"/>
  <c r="BB693" i="1"/>
  <c r="BC693" i="1"/>
  <c r="BD693" i="1"/>
  <c r="BE693" i="1"/>
  <c r="BF693" i="1"/>
  <c r="BG693" i="1"/>
  <c r="BN693" i="1"/>
  <c r="BR693" i="1"/>
  <c r="CB693" i="1"/>
  <c r="CF693" i="1"/>
  <c r="CG693" i="1"/>
  <c r="CP693" i="1"/>
  <c r="CQ693" i="1"/>
  <c r="DP693" i="1"/>
  <c r="Q694" i="1"/>
  <c r="AD694" i="1"/>
  <c r="AE694" i="1"/>
  <c r="AG694" i="1"/>
  <c r="AI694" i="1"/>
  <c r="AJ694" i="1"/>
  <c r="AM694" i="1"/>
  <c r="AO694" i="1" s="1"/>
  <c r="AN694" i="1"/>
  <c r="AR694" i="1"/>
  <c r="BB694" i="1"/>
  <c r="BC694" i="1"/>
  <c r="BD694" i="1"/>
  <c r="BE694" i="1"/>
  <c r="BF694" i="1"/>
  <c r="BG694" i="1"/>
  <c r="BN694" i="1"/>
  <c r="BR694" i="1"/>
  <c r="CB694" i="1"/>
  <c r="CF694" i="1"/>
  <c r="CG694" i="1"/>
  <c r="CP694" i="1"/>
  <c r="CQ694" i="1"/>
  <c r="DP694" i="1"/>
  <c r="Q695" i="1"/>
  <c r="AD695" i="1"/>
  <c r="AE695" i="1"/>
  <c r="AG695" i="1"/>
  <c r="AI695" i="1"/>
  <c r="AJ695" i="1"/>
  <c r="AM695" i="1"/>
  <c r="AN695" i="1"/>
  <c r="AO695" i="1" s="1"/>
  <c r="AR695" i="1"/>
  <c r="BB695" i="1"/>
  <c r="BC695" i="1"/>
  <c r="BD695" i="1"/>
  <c r="BE695" i="1"/>
  <c r="BF695" i="1"/>
  <c r="BG695" i="1"/>
  <c r="BN695" i="1"/>
  <c r="BR695" i="1"/>
  <c r="CB695" i="1"/>
  <c r="CF695" i="1"/>
  <c r="CG695" i="1"/>
  <c r="CP695" i="1"/>
  <c r="CQ695" i="1"/>
  <c r="DP695" i="1"/>
  <c r="Q696" i="1"/>
  <c r="AD696" i="1"/>
  <c r="AE696" i="1"/>
  <c r="AG696" i="1"/>
  <c r="AI696" i="1"/>
  <c r="AJ696" i="1"/>
  <c r="AM696" i="1"/>
  <c r="AO696" i="1" s="1"/>
  <c r="AN696" i="1"/>
  <c r="AR696" i="1"/>
  <c r="BB696" i="1"/>
  <c r="BC696" i="1"/>
  <c r="BD696" i="1"/>
  <c r="BE696" i="1"/>
  <c r="BF696" i="1"/>
  <c r="BG696" i="1"/>
  <c r="BN696" i="1"/>
  <c r="BR696" i="1"/>
  <c r="CB696" i="1"/>
  <c r="CF696" i="1"/>
  <c r="CG696" i="1"/>
  <c r="CP696" i="1"/>
  <c r="CQ696" i="1"/>
  <c r="DP696" i="1"/>
  <c r="Q697" i="1"/>
  <c r="AD697" i="1"/>
  <c r="AE697" i="1"/>
  <c r="AG697" i="1"/>
  <c r="AI697" i="1"/>
  <c r="AJ697" i="1"/>
  <c r="AM697" i="1"/>
  <c r="AN697" i="1"/>
  <c r="AO697" i="1" s="1"/>
  <c r="AR697" i="1"/>
  <c r="BB697" i="1"/>
  <c r="BC697" i="1"/>
  <c r="BD697" i="1"/>
  <c r="BE697" i="1"/>
  <c r="BF697" i="1"/>
  <c r="BG697" i="1"/>
  <c r="BN697" i="1"/>
  <c r="BR697" i="1"/>
  <c r="CB697" i="1"/>
  <c r="CF697" i="1"/>
  <c r="CG697" i="1"/>
  <c r="CP697" i="1"/>
  <c r="CQ697" i="1"/>
  <c r="DP697" i="1"/>
  <c r="Q698" i="1"/>
  <c r="AD698" i="1"/>
  <c r="AE698" i="1"/>
  <c r="AG698" i="1"/>
  <c r="AI698" i="1"/>
  <c r="AJ698" i="1"/>
  <c r="AM698" i="1"/>
  <c r="AO698" i="1" s="1"/>
  <c r="AN698" i="1"/>
  <c r="AR698" i="1"/>
  <c r="BB698" i="1"/>
  <c r="BC698" i="1"/>
  <c r="BD698" i="1"/>
  <c r="BE698" i="1"/>
  <c r="BF698" i="1"/>
  <c r="BG698" i="1"/>
  <c r="BN698" i="1"/>
  <c r="BR698" i="1"/>
  <c r="CB698" i="1"/>
  <c r="CF698" i="1"/>
  <c r="CG698" i="1"/>
  <c r="CP698" i="1"/>
  <c r="CQ698" i="1"/>
  <c r="DP698" i="1"/>
  <c r="Q699" i="1"/>
  <c r="AD699" i="1"/>
  <c r="AE699" i="1"/>
  <c r="AG699" i="1"/>
  <c r="AI699" i="1"/>
  <c r="AJ699" i="1"/>
  <c r="AM699" i="1"/>
  <c r="AN699" i="1"/>
  <c r="AO699" i="1" s="1"/>
  <c r="AR699" i="1"/>
  <c r="BB699" i="1"/>
  <c r="BC699" i="1"/>
  <c r="BD699" i="1"/>
  <c r="BE699" i="1"/>
  <c r="BF699" i="1"/>
  <c r="BG699" i="1"/>
  <c r="BN699" i="1"/>
  <c r="BR699" i="1"/>
  <c r="CB699" i="1"/>
  <c r="CF699" i="1"/>
  <c r="CG699" i="1"/>
  <c r="CP699" i="1"/>
  <c r="CQ699" i="1"/>
  <c r="DP699" i="1"/>
  <c r="Q700" i="1"/>
  <c r="AD700" i="1"/>
  <c r="AE700" i="1"/>
  <c r="AG700" i="1"/>
  <c r="AI700" i="1"/>
  <c r="AJ700" i="1"/>
  <c r="AM700" i="1"/>
  <c r="AO700" i="1" s="1"/>
  <c r="AN700" i="1"/>
  <c r="AR700" i="1"/>
  <c r="BB700" i="1"/>
  <c r="BC700" i="1"/>
  <c r="BD700" i="1"/>
  <c r="BE700" i="1"/>
  <c r="BF700" i="1"/>
  <c r="BG700" i="1"/>
  <c r="BN700" i="1"/>
  <c r="BR700" i="1"/>
  <c r="CB700" i="1"/>
  <c r="CF700" i="1"/>
  <c r="CG700" i="1"/>
  <c r="CP700" i="1"/>
  <c r="CQ700" i="1"/>
  <c r="DP700" i="1"/>
  <c r="Q701" i="1"/>
  <c r="AD701" i="1"/>
  <c r="AE701" i="1"/>
  <c r="AG701" i="1"/>
  <c r="AI701" i="1"/>
  <c r="AJ701" i="1"/>
  <c r="AM701" i="1"/>
  <c r="AN701" i="1"/>
  <c r="AO701" i="1" s="1"/>
  <c r="AR701" i="1"/>
  <c r="BB701" i="1"/>
  <c r="BC701" i="1"/>
  <c r="BD701" i="1"/>
  <c r="BE701" i="1"/>
  <c r="BF701" i="1"/>
  <c r="BG701" i="1"/>
  <c r="BN701" i="1"/>
  <c r="BR701" i="1"/>
  <c r="CB701" i="1"/>
  <c r="CF701" i="1"/>
  <c r="CG701" i="1"/>
  <c r="CP701" i="1"/>
  <c r="CQ701" i="1"/>
  <c r="DP701" i="1"/>
  <c r="Q702" i="1"/>
  <c r="AD702" i="1"/>
  <c r="AE702" i="1"/>
  <c r="AG702" i="1"/>
  <c r="AI702" i="1"/>
  <c r="AJ702" i="1"/>
  <c r="AM702" i="1"/>
  <c r="AO702" i="1" s="1"/>
  <c r="AN702" i="1"/>
  <c r="AR702" i="1"/>
  <c r="BB702" i="1"/>
  <c r="BC702" i="1"/>
  <c r="BD702" i="1"/>
  <c r="BE702" i="1"/>
  <c r="BF702" i="1"/>
  <c r="BG702" i="1"/>
  <c r="BN702" i="1"/>
  <c r="BR702" i="1"/>
  <c r="CB702" i="1"/>
  <c r="CF702" i="1"/>
  <c r="CG702" i="1"/>
  <c r="CP702" i="1"/>
  <c r="CQ702" i="1"/>
  <c r="DP702" i="1"/>
  <c r="Q703" i="1"/>
  <c r="AD703" i="1"/>
  <c r="AE703" i="1"/>
  <c r="AG703" i="1"/>
  <c r="AI703" i="1"/>
  <c r="AJ703" i="1"/>
  <c r="AM703" i="1"/>
  <c r="AN703" i="1"/>
  <c r="AO703" i="1" s="1"/>
  <c r="AR703" i="1"/>
  <c r="BB703" i="1"/>
  <c r="BC703" i="1"/>
  <c r="BD703" i="1"/>
  <c r="BE703" i="1"/>
  <c r="BF703" i="1"/>
  <c r="BG703" i="1"/>
  <c r="BN703" i="1"/>
  <c r="BR703" i="1"/>
  <c r="CB703" i="1"/>
  <c r="CF703" i="1"/>
  <c r="CG703" i="1"/>
  <c r="CP703" i="1"/>
  <c r="CQ703" i="1"/>
  <c r="DP703" i="1"/>
  <c r="Q704" i="1"/>
  <c r="AD704" i="1"/>
  <c r="AE704" i="1"/>
  <c r="AG704" i="1"/>
  <c r="AI704" i="1"/>
  <c r="AJ704" i="1"/>
  <c r="AM704" i="1"/>
  <c r="AO704" i="1" s="1"/>
  <c r="AN704" i="1"/>
  <c r="AR704" i="1"/>
  <c r="BB704" i="1"/>
  <c r="BC704" i="1"/>
  <c r="BD704" i="1"/>
  <c r="BE704" i="1"/>
  <c r="BF704" i="1"/>
  <c r="BG704" i="1"/>
  <c r="BN704" i="1"/>
  <c r="BR704" i="1"/>
  <c r="CB704" i="1"/>
  <c r="CF704" i="1"/>
  <c r="CG704" i="1"/>
  <c r="CP704" i="1"/>
  <c r="CQ704" i="1"/>
  <c r="DP704" i="1"/>
  <c r="Q705" i="1"/>
  <c r="AD705" i="1"/>
  <c r="AE705" i="1"/>
  <c r="AG705" i="1"/>
  <c r="AI705" i="1"/>
  <c r="AJ705" i="1"/>
  <c r="AM705" i="1"/>
  <c r="AN705" i="1"/>
  <c r="AO705" i="1" s="1"/>
  <c r="AR705" i="1"/>
  <c r="BB705" i="1"/>
  <c r="BC705" i="1"/>
  <c r="BD705" i="1"/>
  <c r="BE705" i="1"/>
  <c r="BF705" i="1"/>
  <c r="BG705" i="1"/>
  <c r="BN705" i="1"/>
  <c r="BR705" i="1"/>
  <c r="CB705" i="1"/>
  <c r="CF705" i="1"/>
  <c r="CG705" i="1"/>
  <c r="CP705" i="1"/>
  <c r="CQ705" i="1"/>
  <c r="DP705" i="1"/>
  <c r="Q706" i="1"/>
  <c r="AD706" i="1"/>
  <c r="AE706" i="1"/>
  <c r="AG706" i="1"/>
  <c r="AI706" i="1"/>
  <c r="AJ706" i="1"/>
  <c r="AM706" i="1"/>
  <c r="AO706" i="1" s="1"/>
  <c r="AN706" i="1"/>
  <c r="AR706" i="1"/>
  <c r="BB706" i="1"/>
  <c r="BC706" i="1"/>
  <c r="BD706" i="1"/>
  <c r="BE706" i="1"/>
  <c r="BF706" i="1"/>
  <c r="BG706" i="1"/>
  <c r="BN706" i="1"/>
  <c r="BR706" i="1"/>
  <c r="CB706" i="1"/>
  <c r="CF706" i="1"/>
  <c r="CG706" i="1"/>
  <c r="CP706" i="1"/>
  <c r="CQ706" i="1"/>
  <c r="DP706" i="1"/>
  <c r="Q707" i="1"/>
  <c r="AD707" i="1"/>
  <c r="AE707" i="1"/>
  <c r="AG707" i="1"/>
  <c r="AI707" i="1"/>
  <c r="AJ707" i="1"/>
  <c r="AM707" i="1"/>
  <c r="AN707" i="1"/>
  <c r="AO707" i="1" s="1"/>
  <c r="AR707" i="1"/>
  <c r="BB707" i="1"/>
  <c r="BC707" i="1"/>
  <c r="BD707" i="1"/>
  <c r="BE707" i="1"/>
  <c r="BF707" i="1"/>
  <c r="BG707" i="1"/>
  <c r="BN707" i="1"/>
  <c r="BR707" i="1"/>
  <c r="CB707" i="1"/>
  <c r="CF707" i="1"/>
  <c r="CG707" i="1"/>
  <c r="CP707" i="1"/>
  <c r="CQ707" i="1"/>
  <c r="DP707" i="1"/>
  <c r="Q708" i="1"/>
  <c r="AD708" i="1"/>
  <c r="AE708" i="1"/>
  <c r="AG708" i="1"/>
  <c r="AI708" i="1"/>
  <c r="AJ708" i="1"/>
  <c r="AM708" i="1"/>
  <c r="AO708" i="1" s="1"/>
  <c r="AN708" i="1"/>
  <c r="AR708" i="1"/>
  <c r="BB708" i="1"/>
  <c r="BC708" i="1"/>
  <c r="BD708" i="1"/>
  <c r="BE708" i="1"/>
  <c r="BF708" i="1"/>
  <c r="BG708" i="1"/>
  <c r="BN708" i="1"/>
  <c r="BR708" i="1"/>
  <c r="CB708" i="1"/>
  <c r="CF708" i="1"/>
  <c r="CG708" i="1"/>
  <c r="CP708" i="1"/>
  <c r="CQ708" i="1"/>
  <c r="DP708" i="1"/>
  <c r="Q709" i="1"/>
  <c r="AD709" i="1"/>
  <c r="AE709" i="1"/>
  <c r="AG709" i="1"/>
  <c r="AI709" i="1"/>
  <c r="AJ709" i="1"/>
  <c r="AM709" i="1"/>
  <c r="AN709" i="1"/>
  <c r="AO709" i="1" s="1"/>
  <c r="AR709" i="1"/>
  <c r="BB709" i="1"/>
  <c r="BC709" i="1"/>
  <c r="BD709" i="1"/>
  <c r="BE709" i="1"/>
  <c r="BF709" i="1"/>
  <c r="BG709" i="1"/>
  <c r="BN709" i="1"/>
  <c r="BR709" i="1"/>
  <c r="CB709" i="1"/>
  <c r="CF709" i="1"/>
  <c r="CG709" i="1"/>
  <c r="CP709" i="1"/>
  <c r="CQ709" i="1"/>
  <c r="DP709" i="1"/>
  <c r="Q710" i="1"/>
  <c r="AD710" i="1"/>
  <c r="AE710" i="1"/>
  <c r="AG710" i="1"/>
  <c r="AI710" i="1"/>
  <c r="AJ710" i="1"/>
  <c r="AM710" i="1"/>
  <c r="AO710" i="1" s="1"/>
  <c r="AN710" i="1"/>
  <c r="AR710" i="1"/>
  <c r="BB710" i="1"/>
  <c r="BC710" i="1"/>
  <c r="BD710" i="1"/>
  <c r="BE710" i="1"/>
  <c r="BF710" i="1"/>
  <c r="BG710" i="1"/>
  <c r="BN710" i="1"/>
  <c r="BR710" i="1"/>
  <c r="CB710" i="1"/>
  <c r="CF710" i="1"/>
  <c r="CG710" i="1"/>
  <c r="CP710" i="1"/>
  <c r="CQ710" i="1"/>
  <c r="DP710" i="1"/>
  <c r="Q711" i="1"/>
  <c r="AD711" i="1"/>
  <c r="AE711" i="1"/>
  <c r="AG711" i="1"/>
  <c r="AI711" i="1"/>
  <c r="AJ711" i="1"/>
  <c r="AM711" i="1"/>
  <c r="AN711" i="1"/>
  <c r="AO711" i="1" s="1"/>
  <c r="AR711" i="1"/>
  <c r="BB711" i="1"/>
  <c r="BC711" i="1"/>
  <c r="BD711" i="1"/>
  <c r="BE711" i="1"/>
  <c r="BF711" i="1"/>
  <c r="BG711" i="1"/>
  <c r="BN711" i="1"/>
  <c r="BR711" i="1"/>
  <c r="CB711" i="1"/>
  <c r="CF711" i="1"/>
  <c r="CG711" i="1"/>
  <c r="CP711" i="1"/>
  <c r="CQ711" i="1"/>
  <c r="DP711" i="1"/>
  <c r="Q712" i="1"/>
  <c r="AD712" i="1"/>
  <c r="AE712" i="1"/>
  <c r="AG712" i="1"/>
  <c r="AI712" i="1"/>
  <c r="AJ712" i="1"/>
  <c r="AM712" i="1"/>
  <c r="AO712" i="1" s="1"/>
  <c r="AN712" i="1"/>
  <c r="AR712" i="1"/>
  <c r="BB712" i="1"/>
  <c r="BC712" i="1"/>
  <c r="BD712" i="1"/>
  <c r="BE712" i="1"/>
  <c r="BF712" i="1"/>
  <c r="BG712" i="1"/>
  <c r="BN712" i="1"/>
  <c r="BR712" i="1"/>
  <c r="CB712" i="1"/>
  <c r="CF712" i="1"/>
  <c r="CG712" i="1"/>
  <c r="CP712" i="1"/>
  <c r="CQ712" i="1"/>
  <c r="DP712" i="1"/>
  <c r="Q713" i="1"/>
  <c r="AD713" i="1"/>
  <c r="AE713" i="1"/>
  <c r="AG713" i="1"/>
  <c r="AI713" i="1"/>
  <c r="AJ713" i="1"/>
  <c r="AM713" i="1"/>
  <c r="AN713" i="1"/>
  <c r="AO713" i="1" s="1"/>
  <c r="AR713" i="1"/>
  <c r="BB713" i="1"/>
  <c r="BC713" i="1"/>
  <c r="BD713" i="1"/>
  <c r="BE713" i="1"/>
  <c r="BF713" i="1"/>
  <c r="BG713" i="1"/>
  <c r="BN713" i="1"/>
  <c r="BR713" i="1"/>
  <c r="CB713" i="1"/>
  <c r="CF713" i="1"/>
  <c r="CG713" i="1"/>
  <c r="CP713" i="1"/>
  <c r="CQ713" i="1"/>
  <c r="DP713" i="1"/>
  <c r="Q714" i="1"/>
  <c r="AD714" i="1"/>
  <c r="AE714" i="1"/>
  <c r="AG714" i="1"/>
  <c r="AI714" i="1"/>
  <c r="AJ714" i="1"/>
  <c r="AM714" i="1"/>
  <c r="AO714" i="1" s="1"/>
  <c r="AN714" i="1"/>
  <c r="AR714" i="1"/>
  <c r="BB714" i="1"/>
  <c r="BC714" i="1"/>
  <c r="BD714" i="1"/>
  <c r="BE714" i="1"/>
  <c r="BF714" i="1"/>
  <c r="BG714" i="1"/>
  <c r="BN714" i="1"/>
  <c r="BR714" i="1"/>
  <c r="CB714" i="1"/>
  <c r="CF714" i="1"/>
  <c r="CG714" i="1"/>
  <c r="CP714" i="1"/>
  <c r="CQ714" i="1"/>
  <c r="DP714" i="1"/>
  <c r="Q715" i="1"/>
  <c r="AD715" i="1"/>
  <c r="AE715" i="1"/>
  <c r="AG715" i="1"/>
  <c r="AI715" i="1"/>
  <c r="AJ715" i="1"/>
  <c r="AM715" i="1"/>
  <c r="AN715" i="1"/>
  <c r="AO715" i="1" s="1"/>
  <c r="AR715" i="1"/>
  <c r="BB715" i="1"/>
  <c r="BC715" i="1"/>
  <c r="BD715" i="1"/>
  <c r="BE715" i="1"/>
  <c r="BF715" i="1"/>
  <c r="BG715" i="1"/>
  <c r="BN715" i="1"/>
  <c r="BR715" i="1"/>
  <c r="CB715" i="1"/>
  <c r="CF715" i="1"/>
  <c r="CG715" i="1"/>
  <c r="CP715" i="1"/>
  <c r="CQ715" i="1"/>
  <c r="DP715" i="1"/>
  <c r="Q716" i="1"/>
  <c r="AD716" i="1"/>
  <c r="AE716" i="1"/>
  <c r="AG716" i="1"/>
  <c r="AI716" i="1"/>
  <c r="AJ716" i="1"/>
  <c r="AM716" i="1"/>
  <c r="AO716" i="1" s="1"/>
  <c r="AN716" i="1"/>
  <c r="AR716" i="1"/>
  <c r="BB716" i="1"/>
  <c r="BC716" i="1"/>
  <c r="BD716" i="1"/>
  <c r="BE716" i="1"/>
  <c r="BF716" i="1"/>
  <c r="BG716" i="1"/>
  <c r="BN716" i="1"/>
  <c r="BR716" i="1"/>
  <c r="CB716" i="1"/>
  <c r="CF716" i="1"/>
  <c r="CG716" i="1"/>
  <c r="CP716" i="1"/>
  <c r="CQ716" i="1"/>
  <c r="DP716" i="1"/>
  <c r="Q717" i="1"/>
  <c r="AD717" i="1"/>
  <c r="AE717" i="1"/>
  <c r="AG717" i="1"/>
  <c r="AI717" i="1"/>
  <c r="AJ717" i="1"/>
  <c r="AM717" i="1"/>
  <c r="AN717" i="1"/>
  <c r="AO717" i="1" s="1"/>
  <c r="AR717" i="1"/>
  <c r="BB717" i="1"/>
  <c r="BC717" i="1"/>
  <c r="BD717" i="1"/>
  <c r="BE717" i="1"/>
  <c r="BF717" i="1"/>
  <c r="BG717" i="1"/>
  <c r="BN717" i="1"/>
  <c r="BR717" i="1"/>
  <c r="CB717" i="1"/>
  <c r="CF717" i="1"/>
  <c r="CG717" i="1"/>
  <c r="CP717" i="1"/>
  <c r="CQ717" i="1"/>
  <c r="DP717" i="1"/>
  <c r="Q718" i="1"/>
  <c r="AD718" i="1"/>
  <c r="AE718" i="1"/>
  <c r="AG718" i="1"/>
  <c r="AI718" i="1"/>
  <c r="AJ718" i="1"/>
  <c r="AM718" i="1"/>
  <c r="AO718" i="1" s="1"/>
  <c r="AN718" i="1"/>
  <c r="AR718" i="1"/>
  <c r="BB718" i="1"/>
  <c r="BC718" i="1"/>
  <c r="BD718" i="1"/>
  <c r="BE718" i="1"/>
  <c r="BF718" i="1"/>
  <c r="BG718" i="1"/>
  <c r="BN718" i="1"/>
  <c r="BR718" i="1"/>
  <c r="CB718" i="1"/>
  <c r="CF718" i="1"/>
  <c r="CG718" i="1"/>
  <c r="CP718" i="1"/>
  <c r="CQ718" i="1"/>
  <c r="DP718" i="1"/>
  <c r="Q719" i="1"/>
  <c r="AD719" i="1"/>
  <c r="AE719" i="1"/>
  <c r="AG719" i="1"/>
  <c r="AI719" i="1"/>
  <c r="AJ719" i="1"/>
  <c r="AM719" i="1"/>
  <c r="AN719" i="1"/>
  <c r="AO719" i="1" s="1"/>
  <c r="AR719" i="1"/>
  <c r="BB719" i="1"/>
  <c r="BC719" i="1"/>
  <c r="BD719" i="1"/>
  <c r="BE719" i="1"/>
  <c r="BF719" i="1"/>
  <c r="BG719" i="1"/>
  <c r="BN719" i="1"/>
  <c r="BR719" i="1"/>
  <c r="CB719" i="1"/>
  <c r="CF719" i="1"/>
  <c r="CG719" i="1"/>
  <c r="CP719" i="1"/>
  <c r="CQ719" i="1"/>
  <c r="DP719" i="1"/>
  <c r="Q720" i="1"/>
  <c r="AD720" i="1"/>
  <c r="AE720" i="1"/>
  <c r="AG720" i="1"/>
  <c r="AI720" i="1"/>
  <c r="AJ720" i="1"/>
  <c r="AM720" i="1"/>
  <c r="AO720" i="1" s="1"/>
  <c r="AN720" i="1"/>
  <c r="AR720" i="1"/>
  <c r="BB720" i="1"/>
  <c r="BC720" i="1"/>
  <c r="BD720" i="1"/>
  <c r="BE720" i="1"/>
  <c r="BF720" i="1"/>
  <c r="BG720" i="1"/>
  <c r="BN720" i="1"/>
  <c r="BR720" i="1"/>
  <c r="CB720" i="1"/>
  <c r="CF720" i="1"/>
  <c r="CG720" i="1"/>
  <c r="CP720" i="1"/>
  <c r="CQ720" i="1"/>
  <c r="DP720" i="1"/>
  <c r="Q721" i="1"/>
  <c r="AD721" i="1"/>
  <c r="AE721" i="1"/>
  <c r="AG721" i="1"/>
  <c r="AI721" i="1"/>
  <c r="AJ721" i="1"/>
  <c r="AM721" i="1"/>
  <c r="AN721" i="1"/>
  <c r="AO721" i="1" s="1"/>
  <c r="AR721" i="1"/>
  <c r="BB721" i="1"/>
  <c r="BC721" i="1"/>
  <c r="BD721" i="1"/>
  <c r="BE721" i="1"/>
  <c r="BF721" i="1"/>
  <c r="BG721" i="1"/>
  <c r="BN721" i="1"/>
  <c r="BR721" i="1"/>
  <c r="CB721" i="1"/>
  <c r="CF721" i="1"/>
  <c r="CG721" i="1"/>
  <c r="CP721" i="1"/>
  <c r="CQ721" i="1"/>
  <c r="DP721" i="1"/>
  <c r="Q722" i="1"/>
  <c r="AD722" i="1"/>
  <c r="AE722" i="1"/>
  <c r="AG722" i="1"/>
  <c r="AI722" i="1"/>
  <c r="AJ722" i="1"/>
  <c r="AM722" i="1"/>
  <c r="AO722" i="1" s="1"/>
  <c r="AN722" i="1"/>
  <c r="AR722" i="1"/>
  <c r="BB722" i="1"/>
  <c r="BC722" i="1"/>
  <c r="BD722" i="1"/>
  <c r="BE722" i="1"/>
  <c r="BF722" i="1"/>
  <c r="BG722" i="1"/>
  <c r="BN722" i="1"/>
  <c r="BR722" i="1"/>
  <c r="CB722" i="1"/>
  <c r="CF722" i="1"/>
  <c r="CG722" i="1"/>
  <c r="CP722" i="1"/>
  <c r="CQ722" i="1"/>
  <c r="DP722" i="1"/>
  <c r="Q723" i="1"/>
  <c r="AD723" i="1"/>
  <c r="AE723" i="1"/>
  <c r="AG723" i="1"/>
  <c r="AI723" i="1"/>
  <c r="AJ723" i="1"/>
  <c r="AM723" i="1"/>
  <c r="AN723" i="1"/>
  <c r="AO723" i="1" s="1"/>
  <c r="AR723" i="1"/>
  <c r="BB723" i="1"/>
  <c r="BC723" i="1"/>
  <c r="BD723" i="1"/>
  <c r="BE723" i="1"/>
  <c r="BF723" i="1"/>
  <c r="BG723" i="1"/>
  <c r="BN723" i="1"/>
  <c r="BR723" i="1"/>
  <c r="CB723" i="1"/>
  <c r="CF723" i="1"/>
  <c r="CG723" i="1"/>
  <c r="CP723" i="1"/>
  <c r="CQ723" i="1"/>
  <c r="DP723" i="1"/>
  <c r="Q724" i="1"/>
  <c r="AD724" i="1"/>
  <c r="AE724" i="1"/>
  <c r="AG724" i="1"/>
  <c r="AI724" i="1"/>
  <c r="AJ724" i="1"/>
  <c r="AM724" i="1"/>
  <c r="AO724" i="1" s="1"/>
  <c r="AN724" i="1"/>
  <c r="AR724" i="1"/>
  <c r="BB724" i="1"/>
  <c r="BC724" i="1"/>
  <c r="BD724" i="1"/>
  <c r="BE724" i="1"/>
  <c r="BF724" i="1"/>
  <c r="BG724" i="1"/>
  <c r="BN724" i="1"/>
  <c r="BR724" i="1"/>
  <c r="CB724" i="1"/>
  <c r="CF724" i="1"/>
  <c r="CG724" i="1"/>
  <c r="CP724" i="1"/>
  <c r="CQ724" i="1"/>
  <c r="DP724" i="1"/>
  <c r="Q725" i="1"/>
  <c r="AD725" i="1"/>
  <c r="AE725" i="1"/>
  <c r="AG725" i="1"/>
  <c r="AI725" i="1"/>
  <c r="AJ725" i="1"/>
  <c r="AM725" i="1"/>
  <c r="AN725" i="1"/>
  <c r="AO725" i="1" s="1"/>
  <c r="AR725" i="1"/>
  <c r="BB725" i="1"/>
  <c r="BC725" i="1"/>
  <c r="BD725" i="1"/>
  <c r="BE725" i="1"/>
  <c r="BF725" i="1"/>
  <c r="BG725" i="1"/>
  <c r="BN725" i="1"/>
  <c r="BR725" i="1"/>
  <c r="CB725" i="1"/>
  <c r="CF725" i="1"/>
  <c r="CG725" i="1"/>
  <c r="CP725" i="1"/>
  <c r="CQ725" i="1"/>
  <c r="DP725" i="1"/>
  <c r="Q726" i="1"/>
  <c r="AD726" i="1"/>
  <c r="AE726" i="1"/>
  <c r="AG726" i="1"/>
  <c r="AI726" i="1"/>
  <c r="AJ726" i="1"/>
  <c r="AM726" i="1"/>
  <c r="AO726" i="1" s="1"/>
  <c r="AN726" i="1"/>
  <c r="AR726" i="1"/>
  <c r="BB726" i="1"/>
  <c r="BC726" i="1"/>
  <c r="BD726" i="1"/>
  <c r="BE726" i="1"/>
  <c r="BF726" i="1"/>
  <c r="BG726" i="1"/>
  <c r="BN726" i="1"/>
  <c r="BR726" i="1"/>
  <c r="CB726" i="1"/>
  <c r="CF726" i="1"/>
  <c r="CG726" i="1"/>
  <c r="CP726" i="1"/>
  <c r="CQ726" i="1"/>
  <c r="DP726" i="1"/>
  <c r="Q727" i="1"/>
  <c r="AD727" i="1"/>
  <c r="AE727" i="1"/>
  <c r="AG727" i="1"/>
  <c r="AI727" i="1"/>
  <c r="AJ727" i="1"/>
  <c r="AM727" i="1"/>
  <c r="AN727" i="1"/>
  <c r="AO727" i="1" s="1"/>
  <c r="AR727" i="1"/>
  <c r="BB727" i="1"/>
  <c r="BC727" i="1"/>
  <c r="BD727" i="1"/>
  <c r="BE727" i="1"/>
  <c r="BF727" i="1"/>
  <c r="BG727" i="1"/>
  <c r="BN727" i="1"/>
  <c r="BR727" i="1"/>
  <c r="CB727" i="1"/>
  <c r="CF727" i="1"/>
  <c r="CG727" i="1"/>
  <c r="CP727" i="1"/>
  <c r="CQ727" i="1"/>
  <c r="DP727" i="1"/>
  <c r="Q728" i="1"/>
  <c r="AD728" i="1"/>
  <c r="AE728" i="1"/>
  <c r="AG728" i="1"/>
  <c r="AI728" i="1"/>
  <c r="AJ728" i="1"/>
  <c r="AM728" i="1"/>
  <c r="AO728" i="1" s="1"/>
  <c r="AN728" i="1"/>
  <c r="AR728" i="1"/>
  <c r="BB728" i="1"/>
  <c r="BC728" i="1"/>
  <c r="BD728" i="1"/>
  <c r="BE728" i="1"/>
  <c r="BF728" i="1"/>
  <c r="BG728" i="1"/>
  <c r="BN728" i="1"/>
  <c r="BR728" i="1"/>
  <c r="CB728" i="1"/>
  <c r="CF728" i="1"/>
  <c r="CG728" i="1"/>
  <c r="CP728" i="1"/>
  <c r="CQ728" i="1"/>
  <c r="DP728" i="1"/>
  <c r="Q729" i="1"/>
  <c r="AD729" i="1"/>
  <c r="AE729" i="1"/>
  <c r="AG729" i="1"/>
  <c r="AI729" i="1"/>
  <c r="AJ729" i="1"/>
  <c r="AM729" i="1"/>
  <c r="AN729" i="1"/>
  <c r="AO729" i="1" s="1"/>
  <c r="AR729" i="1"/>
  <c r="BB729" i="1"/>
  <c r="BC729" i="1"/>
  <c r="BD729" i="1"/>
  <c r="BE729" i="1"/>
  <c r="BF729" i="1"/>
  <c r="BG729" i="1"/>
  <c r="BN729" i="1"/>
  <c r="BR729" i="1"/>
  <c r="CB729" i="1"/>
  <c r="CF729" i="1"/>
  <c r="CG729" i="1"/>
  <c r="CP729" i="1"/>
  <c r="CQ729" i="1"/>
  <c r="DP729" i="1"/>
  <c r="Q730" i="1"/>
  <c r="AD730" i="1"/>
  <c r="AE730" i="1"/>
  <c r="AG730" i="1"/>
  <c r="AI730" i="1"/>
  <c r="AJ730" i="1"/>
  <c r="AM730" i="1"/>
  <c r="AO730" i="1" s="1"/>
  <c r="AN730" i="1"/>
  <c r="AR730" i="1"/>
  <c r="BB730" i="1"/>
  <c r="BC730" i="1"/>
  <c r="BD730" i="1"/>
  <c r="BE730" i="1"/>
  <c r="BF730" i="1"/>
  <c r="BG730" i="1"/>
  <c r="BN730" i="1"/>
  <c r="BR730" i="1"/>
  <c r="CB730" i="1"/>
  <c r="CF730" i="1"/>
  <c r="CG730" i="1"/>
  <c r="CP730" i="1"/>
  <c r="CQ730" i="1"/>
  <c r="DP730" i="1"/>
  <c r="Q731" i="1"/>
  <c r="AD731" i="1"/>
  <c r="AE731" i="1"/>
  <c r="AG731" i="1"/>
  <c r="AI731" i="1"/>
  <c r="AJ731" i="1"/>
  <c r="AM731" i="1"/>
  <c r="AN731" i="1"/>
  <c r="AO731" i="1" s="1"/>
  <c r="AR731" i="1"/>
  <c r="BB731" i="1"/>
  <c r="BC731" i="1"/>
  <c r="BD731" i="1"/>
  <c r="BE731" i="1"/>
  <c r="BF731" i="1"/>
  <c r="BG731" i="1"/>
  <c r="BN731" i="1"/>
  <c r="BR731" i="1"/>
  <c r="CB731" i="1"/>
  <c r="CF731" i="1"/>
  <c r="CG731" i="1"/>
  <c r="CP731" i="1"/>
  <c r="CQ731" i="1"/>
  <c r="DP731" i="1"/>
  <c r="Q732" i="1"/>
  <c r="AD732" i="1"/>
  <c r="AE732" i="1"/>
  <c r="AG732" i="1"/>
  <c r="AI732" i="1"/>
  <c r="AJ732" i="1"/>
  <c r="AM732" i="1"/>
  <c r="AO732" i="1" s="1"/>
  <c r="AN732" i="1"/>
  <c r="AR732" i="1"/>
  <c r="BB732" i="1"/>
  <c r="BC732" i="1"/>
  <c r="BD732" i="1"/>
  <c r="BE732" i="1"/>
  <c r="BF732" i="1"/>
  <c r="BG732" i="1"/>
  <c r="BN732" i="1"/>
  <c r="BR732" i="1"/>
  <c r="CB732" i="1"/>
  <c r="CF732" i="1"/>
  <c r="CG732" i="1"/>
  <c r="CP732" i="1"/>
  <c r="CQ732" i="1"/>
  <c r="DP732" i="1"/>
  <c r="Q733" i="1"/>
  <c r="AD733" i="1"/>
  <c r="AE733" i="1"/>
  <c r="AG733" i="1"/>
  <c r="AI733" i="1"/>
  <c r="AJ733" i="1"/>
  <c r="AM733" i="1"/>
  <c r="AN733" i="1"/>
  <c r="AO733" i="1" s="1"/>
  <c r="AR733" i="1"/>
  <c r="BB733" i="1"/>
  <c r="BC733" i="1"/>
  <c r="BD733" i="1"/>
  <c r="BE733" i="1"/>
  <c r="BF733" i="1"/>
  <c r="BG733" i="1"/>
  <c r="BN733" i="1"/>
  <c r="BR733" i="1"/>
  <c r="CB733" i="1"/>
  <c r="CF733" i="1"/>
  <c r="CG733" i="1"/>
  <c r="CP733" i="1"/>
  <c r="CQ733" i="1"/>
  <c r="DP733" i="1"/>
  <c r="Q734" i="1"/>
  <c r="AD734" i="1"/>
  <c r="AE734" i="1"/>
  <c r="AG734" i="1"/>
  <c r="AI734" i="1"/>
  <c r="AJ734" i="1"/>
  <c r="AM734" i="1"/>
  <c r="AO734" i="1" s="1"/>
  <c r="AN734" i="1"/>
  <c r="AR734" i="1"/>
  <c r="BB734" i="1"/>
  <c r="BC734" i="1"/>
  <c r="BD734" i="1"/>
  <c r="BE734" i="1"/>
  <c r="BF734" i="1"/>
  <c r="BG734" i="1"/>
  <c r="BN734" i="1"/>
  <c r="BR734" i="1"/>
  <c r="CB734" i="1"/>
  <c r="CF734" i="1"/>
  <c r="CG734" i="1"/>
  <c r="CP734" i="1"/>
  <c r="CQ734" i="1"/>
  <c r="DP734" i="1"/>
  <c r="Q735" i="1"/>
  <c r="AD735" i="1"/>
  <c r="AE735" i="1"/>
  <c r="AG735" i="1"/>
  <c r="AI735" i="1"/>
  <c r="AJ735" i="1"/>
  <c r="AM735" i="1"/>
  <c r="AN735" i="1"/>
  <c r="AO735" i="1" s="1"/>
  <c r="AR735" i="1"/>
  <c r="BB735" i="1"/>
  <c r="BC735" i="1"/>
  <c r="BD735" i="1"/>
  <c r="BE735" i="1"/>
  <c r="BF735" i="1"/>
  <c r="BG735" i="1"/>
  <c r="BN735" i="1"/>
  <c r="BR735" i="1"/>
  <c r="CB735" i="1"/>
  <c r="CF735" i="1"/>
  <c r="CG735" i="1"/>
  <c r="CP735" i="1"/>
  <c r="CQ735" i="1"/>
  <c r="DP735" i="1"/>
  <c r="Q736" i="1"/>
  <c r="AD736" i="1"/>
  <c r="AE736" i="1"/>
  <c r="AG736" i="1"/>
  <c r="AI736" i="1"/>
  <c r="AJ736" i="1"/>
  <c r="AM736" i="1"/>
  <c r="AO736" i="1" s="1"/>
  <c r="AN736" i="1"/>
  <c r="AR736" i="1"/>
  <c r="BB736" i="1"/>
  <c r="BC736" i="1"/>
  <c r="BD736" i="1"/>
  <c r="BE736" i="1"/>
  <c r="BF736" i="1"/>
  <c r="BG736" i="1"/>
  <c r="BN736" i="1"/>
  <c r="BR736" i="1"/>
  <c r="CB736" i="1"/>
  <c r="CF736" i="1"/>
  <c r="CG736" i="1"/>
  <c r="CP736" i="1"/>
  <c r="CQ736" i="1"/>
  <c r="DP736" i="1"/>
  <c r="Q737" i="1"/>
  <c r="AD737" i="1"/>
  <c r="AE737" i="1"/>
  <c r="AG737" i="1"/>
  <c r="AI737" i="1"/>
  <c r="AJ737" i="1"/>
  <c r="AM737" i="1"/>
  <c r="AN737" i="1"/>
  <c r="AO737" i="1" s="1"/>
  <c r="AR737" i="1"/>
  <c r="BB737" i="1"/>
  <c r="BC737" i="1"/>
  <c r="BD737" i="1"/>
  <c r="BE737" i="1"/>
  <c r="BF737" i="1"/>
  <c r="BG737" i="1"/>
  <c r="BN737" i="1"/>
  <c r="BR737" i="1"/>
  <c r="CB737" i="1"/>
  <c r="CF737" i="1"/>
  <c r="CG737" i="1"/>
  <c r="CP737" i="1"/>
  <c r="CQ737" i="1"/>
  <c r="DP737" i="1"/>
  <c r="Q738" i="1"/>
  <c r="AD738" i="1"/>
  <c r="AE738" i="1"/>
  <c r="AG738" i="1"/>
  <c r="AI738" i="1"/>
  <c r="AJ738" i="1"/>
  <c r="AM738" i="1"/>
  <c r="AO738" i="1" s="1"/>
  <c r="AN738" i="1"/>
  <c r="AR738" i="1"/>
  <c r="BB738" i="1"/>
  <c r="BC738" i="1"/>
  <c r="BD738" i="1"/>
  <c r="BE738" i="1"/>
  <c r="BF738" i="1"/>
  <c r="BG738" i="1"/>
  <c r="BN738" i="1"/>
  <c r="BR738" i="1"/>
  <c r="CB738" i="1"/>
  <c r="CF738" i="1"/>
  <c r="CG738" i="1"/>
  <c r="CP738" i="1"/>
  <c r="CQ738" i="1"/>
  <c r="DP738" i="1"/>
  <c r="Q739" i="1"/>
  <c r="AD739" i="1"/>
  <c r="AE739" i="1"/>
  <c r="AG739" i="1"/>
  <c r="AI739" i="1"/>
  <c r="AJ739" i="1"/>
  <c r="AM739" i="1"/>
  <c r="AN739" i="1"/>
  <c r="AO739" i="1" s="1"/>
  <c r="AR739" i="1"/>
  <c r="BB739" i="1"/>
  <c r="BC739" i="1"/>
  <c r="BD739" i="1"/>
  <c r="BE739" i="1"/>
  <c r="BF739" i="1"/>
  <c r="BG739" i="1"/>
  <c r="BN739" i="1"/>
  <c r="BR739" i="1"/>
  <c r="CB739" i="1"/>
  <c r="CF739" i="1"/>
  <c r="CG739" i="1"/>
  <c r="CP739" i="1"/>
  <c r="CQ739" i="1"/>
  <c r="DP739" i="1"/>
  <c r="Q740" i="1"/>
  <c r="AD740" i="1"/>
  <c r="AE740" i="1"/>
  <c r="AG740" i="1"/>
  <c r="AI740" i="1"/>
  <c r="AJ740" i="1"/>
  <c r="AM740" i="1"/>
  <c r="AO740" i="1" s="1"/>
  <c r="AN740" i="1"/>
  <c r="AR740" i="1"/>
  <c r="BB740" i="1"/>
  <c r="BC740" i="1"/>
  <c r="BD740" i="1"/>
  <c r="BE740" i="1"/>
  <c r="BF740" i="1"/>
  <c r="BG740" i="1"/>
  <c r="BN740" i="1"/>
  <c r="BR740" i="1"/>
  <c r="CB740" i="1"/>
  <c r="CF740" i="1"/>
  <c r="CG740" i="1"/>
  <c r="CP740" i="1"/>
  <c r="CQ740" i="1"/>
  <c r="DP740" i="1"/>
  <c r="Q741" i="1"/>
  <c r="AD741" i="1"/>
  <c r="AE741" i="1"/>
  <c r="AG741" i="1"/>
  <c r="AI741" i="1"/>
  <c r="AJ741" i="1"/>
  <c r="AM741" i="1"/>
  <c r="AN741" i="1"/>
  <c r="AO741" i="1" s="1"/>
  <c r="AR741" i="1"/>
  <c r="BB741" i="1"/>
  <c r="BC741" i="1"/>
  <c r="BD741" i="1"/>
  <c r="BE741" i="1"/>
  <c r="BF741" i="1"/>
  <c r="BG741" i="1"/>
  <c r="BN741" i="1"/>
  <c r="BR741" i="1"/>
  <c r="CB741" i="1"/>
  <c r="CF741" i="1"/>
  <c r="CG741" i="1"/>
  <c r="CP741" i="1"/>
  <c r="CQ741" i="1"/>
  <c r="DP741" i="1"/>
  <c r="Q742" i="1"/>
  <c r="AD742" i="1"/>
  <c r="AE742" i="1"/>
  <c r="AG742" i="1"/>
  <c r="AI742" i="1"/>
  <c r="AJ742" i="1"/>
  <c r="AM742" i="1"/>
  <c r="AO742" i="1" s="1"/>
  <c r="AN742" i="1"/>
  <c r="AR742" i="1"/>
  <c r="BB742" i="1"/>
  <c r="BC742" i="1"/>
  <c r="BD742" i="1"/>
  <c r="BE742" i="1"/>
  <c r="BF742" i="1"/>
  <c r="BG742" i="1"/>
  <c r="BN742" i="1"/>
  <c r="BR742" i="1"/>
  <c r="CB742" i="1"/>
  <c r="CF742" i="1"/>
  <c r="CG742" i="1"/>
  <c r="CP742" i="1"/>
  <c r="CQ742" i="1"/>
  <c r="DP742" i="1"/>
  <c r="Q743" i="1"/>
  <c r="AD743" i="1"/>
  <c r="AE743" i="1"/>
  <c r="AG743" i="1"/>
  <c r="AI743" i="1"/>
  <c r="AJ743" i="1"/>
  <c r="AM743" i="1"/>
  <c r="AN743" i="1"/>
  <c r="AO743" i="1" s="1"/>
  <c r="AR743" i="1"/>
  <c r="BB743" i="1"/>
  <c r="BC743" i="1"/>
  <c r="BD743" i="1"/>
  <c r="BE743" i="1"/>
  <c r="BF743" i="1"/>
  <c r="BG743" i="1"/>
  <c r="BN743" i="1"/>
  <c r="BR743" i="1"/>
  <c r="CB743" i="1"/>
  <c r="CF743" i="1"/>
  <c r="CG743" i="1"/>
  <c r="CP743" i="1"/>
  <c r="CQ743" i="1"/>
  <c r="DP743" i="1"/>
  <c r="Q744" i="1"/>
  <c r="AD744" i="1"/>
  <c r="AE744" i="1"/>
  <c r="AG744" i="1"/>
  <c r="AI744" i="1"/>
  <c r="AJ744" i="1"/>
  <c r="AM744" i="1"/>
  <c r="AO744" i="1" s="1"/>
  <c r="AN744" i="1"/>
  <c r="AR744" i="1"/>
  <c r="BB744" i="1"/>
  <c r="BC744" i="1"/>
  <c r="BD744" i="1"/>
  <c r="BE744" i="1"/>
  <c r="BF744" i="1"/>
  <c r="BG744" i="1"/>
  <c r="BN744" i="1"/>
  <c r="BR744" i="1"/>
  <c r="CB744" i="1"/>
  <c r="CF744" i="1"/>
  <c r="CG744" i="1"/>
  <c r="CP744" i="1"/>
  <c r="CQ744" i="1"/>
  <c r="DP744" i="1"/>
  <c r="Q745" i="1"/>
  <c r="AD745" i="1"/>
  <c r="AE745" i="1"/>
  <c r="AG745" i="1"/>
  <c r="AI745" i="1"/>
  <c r="AJ745" i="1"/>
  <c r="AM745" i="1"/>
  <c r="AN745" i="1"/>
  <c r="AO745" i="1" s="1"/>
  <c r="AR745" i="1"/>
  <c r="BB745" i="1"/>
  <c r="BC745" i="1"/>
  <c r="BD745" i="1"/>
  <c r="BE745" i="1"/>
  <c r="BF745" i="1"/>
  <c r="BG745" i="1"/>
  <c r="BN745" i="1"/>
  <c r="BR745" i="1"/>
  <c r="CB745" i="1"/>
  <c r="CF745" i="1"/>
  <c r="CG745" i="1"/>
  <c r="CP745" i="1"/>
  <c r="CQ745" i="1"/>
  <c r="DP745" i="1"/>
  <c r="Q746" i="1"/>
  <c r="AD746" i="1"/>
  <c r="AE746" i="1"/>
  <c r="AG746" i="1"/>
  <c r="AI746" i="1"/>
  <c r="AJ746" i="1"/>
  <c r="AM746" i="1"/>
  <c r="AO746" i="1" s="1"/>
  <c r="AN746" i="1"/>
  <c r="AR746" i="1"/>
  <c r="BB746" i="1"/>
  <c r="BC746" i="1"/>
  <c r="BD746" i="1"/>
  <c r="BE746" i="1"/>
  <c r="BF746" i="1"/>
  <c r="BG746" i="1"/>
  <c r="BN746" i="1"/>
  <c r="BR746" i="1"/>
  <c r="CB746" i="1"/>
  <c r="CF746" i="1"/>
  <c r="CG746" i="1"/>
  <c r="CP746" i="1"/>
  <c r="CQ746" i="1"/>
  <c r="DP746" i="1"/>
  <c r="Q747" i="1"/>
  <c r="AD747" i="1"/>
  <c r="AE747" i="1"/>
  <c r="AG747" i="1"/>
  <c r="AI747" i="1"/>
  <c r="AJ747" i="1"/>
  <c r="AM747" i="1"/>
  <c r="AN747" i="1"/>
  <c r="AO747" i="1" s="1"/>
  <c r="AR747" i="1"/>
  <c r="BB747" i="1"/>
  <c r="BC747" i="1"/>
  <c r="BD747" i="1"/>
  <c r="BE747" i="1"/>
  <c r="BF747" i="1"/>
  <c r="BG747" i="1"/>
  <c r="BN747" i="1"/>
  <c r="BR747" i="1"/>
  <c r="CB747" i="1"/>
  <c r="CF747" i="1"/>
  <c r="CG747" i="1"/>
  <c r="CP747" i="1"/>
  <c r="CQ747" i="1"/>
  <c r="DP747" i="1"/>
  <c r="Q748" i="1"/>
  <c r="AD748" i="1"/>
  <c r="AE748" i="1"/>
  <c r="AG748" i="1"/>
  <c r="AI748" i="1"/>
  <c r="AJ748" i="1"/>
  <c r="AM748" i="1"/>
  <c r="AO748" i="1" s="1"/>
  <c r="AN748" i="1"/>
  <c r="AR748" i="1"/>
  <c r="BB748" i="1"/>
  <c r="BC748" i="1"/>
  <c r="BD748" i="1"/>
  <c r="BE748" i="1"/>
  <c r="BF748" i="1"/>
  <c r="BG748" i="1"/>
  <c r="BN748" i="1"/>
  <c r="BR748" i="1"/>
  <c r="CB748" i="1"/>
  <c r="CF748" i="1"/>
  <c r="CG748" i="1"/>
  <c r="CP748" i="1"/>
  <c r="CQ748" i="1"/>
  <c r="DP748" i="1"/>
  <c r="Q749" i="1"/>
  <c r="AD749" i="1"/>
  <c r="AE749" i="1"/>
  <c r="AG749" i="1"/>
  <c r="AI749" i="1"/>
  <c r="AJ749" i="1"/>
  <c r="AM749" i="1"/>
  <c r="AN749" i="1"/>
  <c r="AO749" i="1" s="1"/>
  <c r="AR749" i="1"/>
  <c r="BB749" i="1"/>
  <c r="BC749" i="1"/>
  <c r="BD749" i="1"/>
  <c r="BE749" i="1"/>
  <c r="BF749" i="1"/>
  <c r="BG749" i="1"/>
  <c r="BN749" i="1"/>
  <c r="BR749" i="1"/>
  <c r="CB749" i="1"/>
  <c r="CF749" i="1"/>
  <c r="CG749" i="1"/>
  <c r="CP749" i="1"/>
  <c r="CQ749" i="1"/>
  <c r="DP749" i="1"/>
  <c r="Q750" i="1"/>
  <c r="AD750" i="1"/>
  <c r="AE750" i="1"/>
  <c r="AG750" i="1"/>
  <c r="AI750" i="1"/>
  <c r="AJ750" i="1"/>
  <c r="AM750" i="1"/>
  <c r="AO750" i="1" s="1"/>
  <c r="AN750" i="1"/>
  <c r="AR750" i="1"/>
  <c r="BB750" i="1"/>
  <c r="BC750" i="1"/>
  <c r="BD750" i="1"/>
  <c r="BE750" i="1"/>
  <c r="BF750" i="1"/>
  <c r="BG750" i="1"/>
  <c r="BN750" i="1"/>
  <c r="BR750" i="1"/>
  <c r="CB750" i="1"/>
  <c r="CF750" i="1"/>
  <c r="CG750" i="1"/>
  <c r="CP750" i="1"/>
  <c r="CQ750" i="1"/>
  <c r="DP750" i="1"/>
  <c r="Q751" i="1"/>
  <c r="AD751" i="1"/>
  <c r="AE751" i="1"/>
  <c r="AG751" i="1"/>
  <c r="AI751" i="1"/>
  <c r="AJ751" i="1"/>
  <c r="AM751" i="1"/>
  <c r="AN751" i="1"/>
  <c r="AO751" i="1" s="1"/>
  <c r="AR751" i="1"/>
  <c r="BB751" i="1"/>
  <c r="BC751" i="1"/>
  <c r="BD751" i="1"/>
  <c r="BE751" i="1"/>
  <c r="BF751" i="1"/>
  <c r="BG751" i="1"/>
  <c r="BN751" i="1"/>
  <c r="BR751" i="1"/>
  <c r="CB751" i="1"/>
  <c r="CF751" i="1"/>
  <c r="CG751" i="1"/>
  <c r="CP751" i="1"/>
  <c r="CQ751" i="1"/>
  <c r="DP751" i="1"/>
  <c r="Q752" i="1"/>
  <c r="AD752" i="1"/>
  <c r="AE752" i="1"/>
  <c r="AG752" i="1"/>
  <c r="AI752" i="1"/>
  <c r="AJ752" i="1"/>
  <c r="AM752" i="1"/>
  <c r="AO752" i="1" s="1"/>
  <c r="AN752" i="1"/>
  <c r="AR752" i="1"/>
  <c r="BB752" i="1"/>
  <c r="BC752" i="1"/>
  <c r="BD752" i="1"/>
  <c r="BE752" i="1"/>
  <c r="BF752" i="1"/>
  <c r="BG752" i="1"/>
  <c r="BN752" i="1"/>
  <c r="BR752" i="1"/>
  <c r="CB752" i="1"/>
  <c r="CF752" i="1"/>
  <c r="CG752" i="1"/>
  <c r="CP752" i="1"/>
  <c r="CQ752" i="1"/>
  <c r="DP752" i="1"/>
  <c r="Q753" i="1"/>
  <c r="AD753" i="1"/>
  <c r="AE753" i="1"/>
  <c r="AG753" i="1"/>
  <c r="AI753" i="1"/>
  <c r="AJ753" i="1"/>
  <c r="AM753" i="1"/>
  <c r="AN753" i="1"/>
  <c r="AO753" i="1" s="1"/>
  <c r="AR753" i="1"/>
  <c r="BB753" i="1"/>
  <c r="BC753" i="1"/>
  <c r="BD753" i="1"/>
  <c r="BE753" i="1"/>
  <c r="BF753" i="1"/>
  <c r="BG753" i="1"/>
  <c r="BN753" i="1"/>
  <c r="BR753" i="1"/>
  <c r="CB753" i="1"/>
  <c r="CF753" i="1"/>
  <c r="CG753" i="1"/>
  <c r="CP753" i="1"/>
  <c r="CQ753" i="1"/>
  <c r="DP753" i="1"/>
  <c r="Q754" i="1"/>
  <c r="AD754" i="1"/>
  <c r="AE754" i="1"/>
  <c r="AG754" i="1"/>
  <c r="AI754" i="1"/>
  <c r="AJ754" i="1"/>
  <c r="AM754" i="1"/>
  <c r="AO754" i="1" s="1"/>
  <c r="AN754" i="1"/>
  <c r="AR754" i="1"/>
  <c r="BB754" i="1"/>
  <c r="BC754" i="1"/>
  <c r="BD754" i="1"/>
  <c r="BE754" i="1"/>
  <c r="BF754" i="1"/>
  <c r="BG754" i="1"/>
  <c r="BN754" i="1"/>
  <c r="BR754" i="1"/>
  <c r="CB754" i="1"/>
  <c r="CF754" i="1"/>
  <c r="CG754" i="1"/>
  <c r="CP754" i="1"/>
  <c r="CQ754" i="1"/>
  <c r="DP754" i="1"/>
  <c r="Q755" i="1"/>
  <c r="AD755" i="1"/>
  <c r="AE755" i="1"/>
  <c r="AG755" i="1"/>
  <c r="AI755" i="1"/>
  <c r="AJ755" i="1"/>
  <c r="AM755" i="1"/>
  <c r="AN755" i="1"/>
  <c r="AO755" i="1" s="1"/>
  <c r="AR755" i="1"/>
  <c r="BB755" i="1"/>
  <c r="BC755" i="1"/>
  <c r="BD755" i="1"/>
  <c r="BE755" i="1"/>
  <c r="BF755" i="1"/>
  <c r="BG755" i="1"/>
  <c r="BN755" i="1"/>
  <c r="BR755" i="1"/>
  <c r="CB755" i="1"/>
  <c r="CF755" i="1"/>
  <c r="CG755" i="1"/>
  <c r="CP755" i="1"/>
  <c r="CQ755" i="1"/>
  <c r="DP755" i="1"/>
  <c r="Q756" i="1"/>
  <c r="AD756" i="1"/>
  <c r="AE756" i="1"/>
  <c r="AG756" i="1"/>
  <c r="AI756" i="1"/>
  <c r="AJ756" i="1"/>
  <c r="AM756" i="1"/>
  <c r="AO756" i="1" s="1"/>
  <c r="AN756" i="1"/>
  <c r="AR756" i="1"/>
  <c r="BB756" i="1"/>
  <c r="BC756" i="1"/>
  <c r="BD756" i="1"/>
  <c r="BE756" i="1"/>
  <c r="BF756" i="1"/>
  <c r="BG756" i="1"/>
  <c r="BN756" i="1"/>
  <c r="BR756" i="1"/>
  <c r="CB756" i="1"/>
  <c r="CF756" i="1"/>
  <c r="CG756" i="1"/>
  <c r="CP756" i="1"/>
  <c r="CQ756" i="1"/>
  <c r="DP756" i="1"/>
  <c r="Q757" i="1"/>
  <c r="AD757" i="1"/>
  <c r="AE757" i="1"/>
  <c r="AG757" i="1"/>
  <c r="AI757" i="1"/>
  <c r="AJ757" i="1"/>
  <c r="AM757" i="1"/>
  <c r="AN757" i="1"/>
  <c r="AO757" i="1" s="1"/>
  <c r="AR757" i="1"/>
  <c r="BB757" i="1"/>
  <c r="BC757" i="1"/>
  <c r="BD757" i="1"/>
  <c r="BE757" i="1"/>
  <c r="BF757" i="1"/>
  <c r="BG757" i="1"/>
  <c r="BN757" i="1"/>
  <c r="BR757" i="1"/>
  <c r="CB757" i="1"/>
  <c r="CF757" i="1"/>
  <c r="CG757" i="1"/>
  <c r="CP757" i="1"/>
  <c r="CQ757" i="1"/>
  <c r="DP757" i="1"/>
  <c r="Q758" i="1"/>
  <c r="AD758" i="1"/>
  <c r="AE758" i="1"/>
  <c r="AG758" i="1"/>
  <c r="AI758" i="1"/>
  <c r="AJ758" i="1"/>
  <c r="AM758" i="1"/>
  <c r="AO758" i="1" s="1"/>
  <c r="AN758" i="1"/>
  <c r="AR758" i="1"/>
  <c r="BB758" i="1"/>
  <c r="BC758" i="1"/>
  <c r="BD758" i="1"/>
  <c r="BE758" i="1"/>
  <c r="BF758" i="1"/>
  <c r="BG758" i="1"/>
  <c r="BN758" i="1"/>
  <c r="BR758" i="1"/>
  <c r="CB758" i="1"/>
  <c r="CF758" i="1"/>
  <c r="CG758" i="1"/>
  <c r="CP758" i="1"/>
  <c r="CQ758" i="1"/>
  <c r="DP758" i="1"/>
  <c r="Q759" i="1"/>
  <c r="AD759" i="1"/>
  <c r="AE759" i="1"/>
  <c r="AG759" i="1"/>
  <c r="AI759" i="1"/>
  <c r="AJ759" i="1"/>
  <c r="AM759" i="1"/>
  <c r="AN759" i="1"/>
  <c r="AO759" i="1" s="1"/>
  <c r="AR759" i="1"/>
  <c r="BB759" i="1"/>
  <c r="BC759" i="1"/>
  <c r="BD759" i="1"/>
  <c r="BE759" i="1"/>
  <c r="BF759" i="1"/>
  <c r="BG759" i="1"/>
  <c r="BN759" i="1"/>
  <c r="BR759" i="1"/>
  <c r="CB759" i="1"/>
  <c r="CF759" i="1"/>
  <c r="CG759" i="1"/>
  <c r="CP759" i="1"/>
  <c r="CQ759" i="1"/>
  <c r="DP759" i="1"/>
  <c r="Q760" i="1"/>
  <c r="AD760" i="1"/>
  <c r="AE760" i="1"/>
  <c r="AG760" i="1"/>
  <c r="AI760" i="1"/>
  <c r="AJ760" i="1"/>
  <c r="AM760" i="1"/>
  <c r="AO760" i="1" s="1"/>
  <c r="AN760" i="1"/>
  <c r="AR760" i="1"/>
  <c r="BB760" i="1"/>
  <c r="BC760" i="1"/>
  <c r="BD760" i="1"/>
  <c r="BE760" i="1"/>
  <c r="BF760" i="1"/>
  <c r="BG760" i="1"/>
  <c r="BN760" i="1"/>
  <c r="BR760" i="1"/>
  <c r="CB760" i="1"/>
  <c r="CF760" i="1"/>
  <c r="CG760" i="1"/>
  <c r="CP760" i="1"/>
  <c r="CQ760" i="1"/>
  <c r="DP760" i="1"/>
  <c r="Q761" i="1"/>
  <c r="AD761" i="1"/>
  <c r="AE761" i="1"/>
  <c r="AG761" i="1"/>
  <c r="AI761" i="1"/>
  <c r="AJ761" i="1"/>
  <c r="AM761" i="1"/>
  <c r="AN761" i="1"/>
  <c r="AO761" i="1" s="1"/>
  <c r="AR761" i="1"/>
  <c r="BB761" i="1"/>
  <c r="BC761" i="1"/>
  <c r="BD761" i="1"/>
  <c r="BE761" i="1"/>
  <c r="BF761" i="1"/>
  <c r="BG761" i="1"/>
  <c r="BN761" i="1"/>
  <c r="BR761" i="1"/>
  <c r="CB761" i="1"/>
  <c r="CF761" i="1"/>
  <c r="CG761" i="1"/>
  <c r="CP761" i="1"/>
  <c r="CQ761" i="1"/>
  <c r="DP761" i="1"/>
  <c r="Q762" i="1"/>
  <c r="AD762" i="1"/>
  <c r="AE762" i="1"/>
  <c r="AG762" i="1"/>
  <c r="AI762" i="1"/>
  <c r="AJ762" i="1"/>
  <c r="AM762" i="1"/>
  <c r="AO762" i="1" s="1"/>
  <c r="AN762" i="1"/>
  <c r="AR762" i="1"/>
  <c r="BB762" i="1"/>
  <c r="BC762" i="1"/>
  <c r="BD762" i="1"/>
  <c r="BE762" i="1"/>
  <c r="BF762" i="1"/>
  <c r="BG762" i="1"/>
  <c r="BN762" i="1"/>
  <c r="BR762" i="1"/>
  <c r="CB762" i="1"/>
  <c r="CF762" i="1"/>
  <c r="CG762" i="1"/>
  <c r="CP762" i="1"/>
  <c r="CQ762" i="1"/>
  <c r="DP762" i="1"/>
  <c r="Q763" i="1"/>
  <c r="AD763" i="1"/>
  <c r="AE763" i="1"/>
  <c r="AG763" i="1"/>
  <c r="AI763" i="1"/>
  <c r="AJ763" i="1"/>
  <c r="AM763" i="1"/>
  <c r="AN763" i="1"/>
  <c r="AO763" i="1" s="1"/>
  <c r="AR763" i="1"/>
  <c r="BB763" i="1"/>
  <c r="BC763" i="1"/>
  <c r="BD763" i="1"/>
  <c r="BE763" i="1"/>
  <c r="BF763" i="1"/>
  <c r="BG763" i="1"/>
  <c r="BN763" i="1"/>
  <c r="BR763" i="1"/>
  <c r="CB763" i="1"/>
  <c r="CF763" i="1"/>
  <c r="CG763" i="1"/>
  <c r="CP763" i="1"/>
  <c r="CQ763" i="1"/>
  <c r="DP763" i="1"/>
  <c r="Q764" i="1"/>
  <c r="AD764" i="1"/>
  <c r="AE764" i="1"/>
  <c r="AG764" i="1"/>
  <c r="AI764" i="1"/>
  <c r="AJ764" i="1"/>
  <c r="AM764" i="1"/>
  <c r="AO764" i="1" s="1"/>
  <c r="AN764" i="1"/>
  <c r="AR764" i="1"/>
  <c r="BB764" i="1"/>
  <c r="BC764" i="1"/>
  <c r="BD764" i="1"/>
  <c r="BE764" i="1"/>
  <c r="BF764" i="1"/>
  <c r="BG764" i="1"/>
  <c r="BN764" i="1"/>
  <c r="BR764" i="1"/>
  <c r="CB764" i="1"/>
  <c r="CF764" i="1"/>
  <c r="CG764" i="1"/>
  <c r="CP764" i="1"/>
  <c r="CQ764" i="1"/>
  <c r="DP764" i="1"/>
  <c r="Q765" i="1"/>
  <c r="AD765" i="1"/>
  <c r="AE765" i="1"/>
  <c r="AG765" i="1"/>
  <c r="AI765" i="1"/>
  <c r="AJ765" i="1"/>
  <c r="AM765" i="1"/>
  <c r="AN765" i="1"/>
  <c r="AO765" i="1" s="1"/>
  <c r="AR765" i="1"/>
  <c r="BB765" i="1"/>
  <c r="BC765" i="1"/>
  <c r="BD765" i="1"/>
  <c r="BE765" i="1"/>
  <c r="BF765" i="1"/>
  <c r="BG765" i="1"/>
  <c r="BN765" i="1"/>
  <c r="BR765" i="1"/>
  <c r="CB765" i="1"/>
  <c r="CF765" i="1"/>
  <c r="CG765" i="1"/>
  <c r="CP765" i="1"/>
  <c r="CQ765" i="1"/>
  <c r="DP765" i="1"/>
  <c r="Q766" i="1"/>
  <c r="AD766" i="1"/>
  <c r="AE766" i="1"/>
  <c r="AG766" i="1"/>
  <c r="AI766" i="1"/>
  <c r="AJ766" i="1"/>
  <c r="AM766" i="1"/>
  <c r="AO766" i="1" s="1"/>
  <c r="AN766" i="1"/>
  <c r="AR766" i="1"/>
  <c r="BB766" i="1"/>
  <c r="BC766" i="1"/>
  <c r="BD766" i="1"/>
  <c r="BE766" i="1"/>
  <c r="BF766" i="1"/>
  <c r="BG766" i="1"/>
  <c r="BN766" i="1"/>
  <c r="BR766" i="1"/>
  <c r="CB766" i="1"/>
  <c r="CF766" i="1"/>
  <c r="CG766" i="1"/>
  <c r="CP766" i="1"/>
  <c r="CQ766" i="1"/>
  <c r="DP766" i="1"/>
  <c r="Q767" i="1"/>
  <c r="AD767" i="1"/>
  <c r="AE767" i="1"/>
  <c r="AG767" i="1"/>
  <c r="AI767" i="1"/>
  <c r="AJ767" i="1"/>
  <c r="AM767" i="1"/>
  <c r="AN767" i="1"/>
  <c r="AO767" i="1" s="1"/>
  <c r="AR767" i="1"/>
  <c r="BB767" i="1"/>
  <c r="BC767" i="1"/>
  <c r="BD767" i="1"/>
  <c r="BE767" i="1"/>
  <c r="BF767" i="1"/>
  <c r="BG767" i="1"/>
  <c r="BN767" i="1"/>
  <c r="BR767" i="1"/>
  <c r="CB767" i="1"/>
  <c r="CF767" i="1"/>
  <c r="CG767" i="1"/>
  <c r="CP767" i="1"/>
  <c r="CQ767" i="1"/>
  <c r="DP767" i="1"/>
  <c r="Q768" i="1"/>
  <c r="AD768" i="1"/>
  <c r="AE768" i="1"/>
  <c r="AG768" i="1"/>
  <c r="AI768" i="1"/>
  <c r="AJ768" i="1"/>
  <c r="AM768" i="1"/>
  <c r="AO768" i="1" s="1"/>
  <c r="AN768" i="1"/>
  <c r="AR768" i="1"/>
  <c r="BB768" i="1"/>
  <c r="BC768" i="1"/>
  <c r="BD768" i="1"/>
  <c r="BE768" i="1"/>
  <c r="BF768" i="1"/>
  <c r="BG768" i="1"/>
  <c r="BN768" i="1"/>
  <c r="BR768" i="1"/>
  <c r="CB768" i="1"/>
  <c r="CF768" i="1"/>
  <c r="CG768" i="1"/>
  <c r="CP768" i="1"/>
  <c r="CQ768" i="1"/>
  <c r="DP768" i="1"/>
  <c r="Q769" i="1"/>
  <c r="AD769" i="1"/>
  <c r="AE769" i="1"/>
  <c r="AG769" i="1"/>
  <c r="AI769" i="1"/>
  <c r="AJ769" i="1"/>
  <c r="AM769" i="1"/>
  <c r="AN769" i="1"/>
  <c r="AO769" i="1" s="1"/>
  <c r="AR769" i="1"/>
  <c r="BB769" i="1"/>
  <c r="BC769" i="1"/>
  <c r="BD769" i="1"/>
  <c r="BE769" i="1"/>
  <c r="BF769" i="1"/>
  <c r="BG769" i="1"/>
  <c r="BN769" i="1"/>
  <c r="BR769" i="1"/>
  <c r="CB769" i="1"/>
  <c r="CF769" i="1"/>
  <c r="CG769" i="1"/>
  <c r="CP769" i="1"/>
  <c r="CQ769" i="1"/>
  <c r="DP769" i="1"/>
  <c r="Q770" i="1"/>
  <c r="AD770" i="1"/>
  <c r="AE770" i="1"/>
  <c r="AG770" i="1"/>
  <c r="AI770" i="1"/>
  <c r="AJ770" i="1"/>
  <c r="AM770" i="1"/>
  <c r="AO770" i="1" s="1"/>
  <c r="AN770" i="1"/>
  <c r="AR770" i="1"/>
  <c r="BB770" i="1"/>
  <c r="BC770" i="1"/>
  <c r="BD770" i="1"/>
  <c r="BE770" i="1"/>
  <c r="BF770" i="1"/>
  <c r="BG770" i="1"/>
  <c r="BN770" i="1"/>
  <c r="BR770" i="1"/>
  <c r="CB770" i="1"/>
  <c r="CF770" i="1"/>
  <c r="CG770" i="1"/>
  <c r="CP770" i="1"/>
  <c r="CQ770" i="1"/>
  <c r="DP770" i="1"/>
  <c r="Q771" i="1"/>
  <c r="AD771" i="1"/>
  <c r="AE771" i="1"/>
  <c r="AG771" i="1"/>
  <c r="AI771" i="1"/>
  <c r="AJ771" i="1"/>
  <c r="AM771" i="1"/>
  <c r="AN771" i="1"/>
  <c r="AO771" i="1" s="1"/>
  <c r="AR771" i="1"/>
  <c r="BB771" i="1"/>
  <c r="BC771" i="1"/>
  <c r="BD771" i="1"/>
  <c r="BE771" i="1"/>
  <c r="BF771" i="1"/>
  <c r="BG771" i="1"/>
  <c r="BN771" i="1"/>
  <c r="BR771" i="1"/>
  <c r="CB771" i="1"/>
  <c r="CF771" i="1"/>
  <c r="CG771" i="1"/>
  <c r="CP771" i="1"/>
  <c r="CQ771" i="1"/>
  <c r="DP771" i="1"/>
  <c r="Q772" i="1"/>
  <c r="AD772" i="1"/>
  <c r="AE772" i="1"/>
  <c r="AG772" i="1"/>
  <c r="AI772" i="1"/>
  <c r="AJ772" i="1"/>
  <c r="AM772" i="1"/>
  <c r="AO772" i="1" s="1"/>
  <c r="AN772" i="1"/>
  <c r="AR772" i="1"/>
  <c r="BB772" i="1"/>
  <c r="BC772" i="1"/>
  <c r="BD772" i="1"/>
  <c r="BE772" i="1"/>
  <c r="BF772" i="1"/>
  <c r="BG772" i="1"/>
  <c r="BN772" i="1"/>
  <c r="BR772" i="1"/>
  <c r="CB772" i="1"/>
  <c r="CF772" i="1"/>
  <c r="CG772" i="1"/>
  <c r="CP772" i="1"/>
  <c r="CQ772" i="1"/>
  <c r="DP772" i="1"/>
  <c r="Q773" i="1"/>
  <c r="AD773" i="1"/>
  <c r="AE773" i="1"/>
  <c r="AG773" i="1"/>
  <c r="AI773" i="1"/>
  <c r="AJ773" i="1"/>
  <c r="AM773" i="1"/>
  <c r="AN773" i="1"/>
  <c r="AO773" i="1" s="1"/>
  <c r="AR773" i="1"/>
  <c r="BB773" i="1"/>
  <c r="BC773" i="1"/>
  <c r="BD773" i="1"/>
  <c r="BE773" i="1"/>
  <c r="BF773" i="1"/>
  <c r="BG773" i="1"/>
  <c r="BN773" i="1"/>
  <c r="BR773" i="1"/>
  <c r="CB773" i="1"/>
  <c r="CF773" i="1"/>
  <c r="CG773" i="1"/>
  <c r="CP773" i="1"/>
  <c r="CQ773" i="1"/>
  <c r="DP773" i="1"/>
  <c r="Q774" i="1"/>
  <c r="AD774" i="1"/>
  <c r="AE774" i="1"/>
  <c r="AG774" i="1"/>
  <c r="AI774" i="1"/>
  <c r="AJ774" i="1"/>
  <c r="AM774" i="1"/>
  <c r="AO774" i="1" s="1"/>
  <c r="AN774" i="1"/>
  <c r="AR774" i="1"/>
  <c r="BB774" i="1"/>
  <c r="BC774" i="1"/>
  <c r="BD774" i="1"/>
  <c r="BE774" i="1"/>
  <c r="BF774" i="1"/>
  <c r="BG774" i="1"/>
  <c r="BN774" i="1"/>
  <c r="BR774" i="1"/>
  <c r="CB774" i="1"/>
  <c r="CF774" i="1"/>
  <c r="CG774" i="1"/>
  <c r="CP774" i="1"/>
  <c r="CQ774" i="1"/>
  <c r="DP774" i="1"/>
  <c r="Q775" i="1"/>
  <c r="AD775" i="1"/>
  <c r="AE775" i="1"/>
  <c r="AG775" i="1"/>
  <c r="AI775" i="1"/>
  <c r="AJ775" i="1"/>
  <c r="AM775" i="1"/>
  <c r="AN775" i="1"/>
  <c r="AO775" i="1" s="1"/>
  <c r="AR775" i="1"/>
  <c r="BB775" i="1"/>
  <c r="BC775" i="1"/>
  <c r="BD775" i="1"/>
  <c r="BE775" i="1"/>
  <c r="BF775" i="1"/>
  <c r="BG775" i="1"/>
  <c r="BN775" i="1"/>
  <c r="BR775" i="1"/>
  <c r="CB775" i="1"/>
  <c r="CF775" i="1"/>
  <c r="CG775" i="1"/>
  <c r="CP775" i="1"/>
  <c r="CQ775" i="1"/>
  <c r="DP775" i="1"/>
  <c r="Q776" i="1"/>
  <c r="AD776" i="1"/>
  <c r="AE776" i="1"/>
  <c r="AG776" i="1"/>
  <c r="AI776" i="1"/>
  <c r="AJ776" i="1"/>
  <c r="AM776" i="1"/>
  <c r="AO776" i="1" s="1"/>
  <c r="AN776" i="1"/>
  <c r="AR776" i="1"/>
  <c r="BB776" i="1"/>
  <c r="BC776" i="1"/>
  <c r="BD776" i="1"/>
  <c r="BE776" i="1"/>
  <c r="BF776" i="1"/>
  <c r="BG776" i="1"/>
  <c r="BN776" i="1"/>
  <c r="BR776" i="1"/>
  <c r="CB776" i="1"/>
  <c r="CF776" i="1"/>
  <c r="CG776" i="1"/>
  <c r="CP776" i="1"/>
  <c r="CQ776" i="1"/>
  <c r="DP776" i="1"/>
  <c r="Q777" i="1"/>
  <c r="AD777" i="1"/>
  <c r="AE777" i="1"/>
  <c r="AG777" i="1"/>
  <c r="AI777" i="1"/>
  <c r="AJ777" i="1"/>
  <c r="AM777" i="1"/>
  <c r="AN777" i="1"/>
  <c r="AO777" i="1" s="1"/>
  <c r="AR777" i="1"/>
  <c r="BB777" i="1"/>
  <c r="BC777" i="1"/>
  <c r="BD777" i="1"/>
  <c r="BE777" i="1"/>
  <c r="BF777" i="1"/>
  <c r="BG777" i="1"/>
  <c r="BN777" i="1"/>
  <c r="BR777" i="1"/>
  <c r="CB777" i="1"/>
  <c r="CF777" i="1"/>
  <c r="CG777" i="1"/>
  <c r="CP777" i="1"/>
  <c r="CQ777" i="1"/>
  <c r="DP777" i="1"/>
  <c r="Q778" i="1"/>
  <c r="AD778" i="1"/>
  <c r="AE778" i="1"/>
  <c r="AG778" i="1"/>
  <c r="AI778" i="1"/>
  <c r="AJ778" i="1"/>
  <c r="AM778" i="1"/>
  <c r="AO778" i="1" s="1"/>
  <c r="AN778" i="1"/>
  <c r="AR778" i="1"/>
  <c r="BB778" i="1"/>
  <c r="BC778" i="1"/>
  <c r="BD778" i="1"/>
  <c r="BE778" i="1"/>
  <c r="BF778" i="1"/>
  <c r="BG778" i="1"/>
  <c r="BN778" i="1"/>
  <c r="BR778" i="1"/>
  <c r="CB778" i="1"/>
  <c r="CF778" i="1"/>
  <c r="CG778" i="1"/>
  <c r="CP778" i="1"/>
  <c r="CQ778" i="1"/>
  <c r="DP778" i="1"/>
  <c r="Q779" i="1"/>
  <c r="AD779" i="1"/>
  <c r="AE779" i="1"/>
  <c r="AG779" i="1"/>
  <c r="AI779" i="1"/>
  <c r="AJ779" i="1"/>
  <c r="AM779" i="1"/>
  <c r="AN779" i="1"/>
  <c r="AO779" i="1" s="1"/>
  <c r="AR779" i="1"/>
  <c r="BB779" i="1"/>
  <c r="BC779" i="1"/>
  <c r="BD779" i="1"/>
  <c r="BE779" i="1"/>
  <c r="BF779" i="1"/>
  <c r="BG779" i="1"/>
  <c r="BN779" i="1"/>
  <c r="BR779" i="1"/>
  <c r="CB779" i="1"/>
  <c r="CF779" i="1"/>
  <c r="CG779" i="1"/>
  <c r="CP779" i="1"/>
  <c r="CQ779" i="1"/>
  <c r="DP779" i="1"/>
  <c r="Q780" i="1"/>
  <c r="AD780" i="1"/>
  <c r="AE780" i="1"/>
  <c r="AG780" i="1"/>
  <c r="AI780" i="1"/>
  <c r="AJ780" i="1"/>
  <c r="AM780" i="1"/>
  <c r="AO780" i="1" s="1"/>
  <c r="AN780" i="1"/>
  <c r="AR780" i="1"/>
  <c r="BB780" i="1"/>
  <c r="BC780" i="1"/>
  <c r="BD780" i="1"/>
  <c r="BE780" i="1"/>
  <c r="BF780" i="1"/>
  <c r="BG780" i="1"/>
  <c r="BN780" i="1"/>
  <c r="BR780" i="1"/>
  <c r="CB780" i="1"/>
  <c r="CF780" i="1"/>
  <c r="CG780" i="1"/>
  <c r="CP780" i="1"/>
  <c r="CQ780" i="1"/>
  <c r="DP780" i="1"/>
  <c r="Q781" i="1"/>
  <c r="AD781" i="1"/>
  <c r="AE781" i="1"/>
  <c r="AG781" i="1"/>
  <c r="AI781" i="1"/>
  <c r="AJ781" i="1"/>
  <c r="AM781" i="1"/>
  <c r="AN781" i="1"/>
  <c r="AO781" i="1" s="1"/>
  <c r="AR781" i="1"/>
  <c r="BB781" i="1"/>
  <c r="BC781" i="1"/>
  <c r="BD781" i="1"/>
  <c r="BE781" i="1"/>
  <c r="BF781" i="1"/>
  <c r="BG781" i="1"/>
  <c r="BN781" i="1"/>
  <c r="BR781" i="1"/>
  <c r="CB781" i="1"/>
  <c r="CF781" i="1"/>
  <c r="CG781" i="1"/>
  <c r="CP781" i="1"/>
  <c r="CQ781" i="1"/>
  <c r="DP781" i="1"/>
  <c r="Q782" i="1"/>
  <c r="AD782" i="1"/>
  <c r="AE782" i="1"/>
  <c r="AG782" i="1"/>
  <c r="AI782" i="1"/>
  <c r="AJ782" i="1"/>
  <c r="AM782" i="1"/>
  <c r="AO782" i="1" s="1"/>
  <c r="AN782" i="1"/>
  <c r="AR782" i="1"/>
  <c r="BB782" i="1"/>
  <c r="BC782" i="1"/>
  <c r="BD782" i="1"/>
  <c r="BE782" i="1"/>
  <c r="BF782" i="1"/>
  <c r="BG782" i="1"/>
  <c r="BN782" i="1"/>
  <c r="BR782" i="1"/>
  <c r="CB782" i="1"/>
  <c r="CF782" i="1"/>
  <c r="CG782" i="1"/>
  <c r="CP782" i="1"/>
  <c r="CQ782" i="1"/>
  <c r="DP782" i="1"/>
  <c r="Q783" i="1"/>
  <c r="AD783" i="1"/>
  <c r="AE783" i="1"/>
  <c r="AF783" i="1"/>
  <c r="AG783" i="1"/>
  <c r="AI783" i="1"/>
  <c r="AJ783" i="1"/>
  <c r="AM783" i="1"/>
  <c r="AO783" i="1" s="1"/>
  <c r="AN783" i="1"/>
  <c r="AR783" i="1"/>
  <c r="BB783" i="1"/>
  <c r="BC783" i="1"/>
  <c r="BD783" i="1"/>
  <c r="BE783" i="1"/>
  <c r="BF783" i="1"/>
  <c r="BG783" i="1"/>
  <c r="BN783" i="1"/>
  <c r="BR783" i="1"/>
  <c r="CB783" i="1"/>
  <c r="CF783" i="1"/>
  <c r="CG783" i="1"/>
  <c r="CP783" i="1"/>
  <c r="CQ783" i="1"/>
  <c r="DP783" i="1"/>
  <c r="Q784" i="1"/>
  <c r="AD784" i="1"/>
  <c r="AE784" i="1"/>
  <c r="AG784" i="1"/>
  <c r="AI784" i="1"/>
  <c r="AJ784" i="1"/>
  <c r="AM784" i="1"/>
  <c r="AN784" i="1"/>
  <c r="AO784" i="1"/>
  <c r="AR784" i="1"/>
  <c r="BB784" i="1"/>
  <c r="BC784" i="1"/>
  <c r="BD784" i="1"/>
  <c r="BE784" i="1"/>
  <c r="BF784" i="1"/>
  <c r="BG784" i="1"/>
  <c r="BN784" i="1"/>
  <c r="BR784" i="1"/>
  <c r="CB784" i="1"/>
  <c r="CF784" i="1"/>
  <c r="CG784" i="1"/>
  <c r="CP784" i="1"/>
  <c r="CQ784" i="1"/>
  <c r="DP784" i="1"/>
  <c r="Q785" i="1"/>
  <c r="AD785" i="1"/>
  <c r="AE785" i="1"/>
  <c r="AG785" i="1"/>
  <c r="AI785" i="1"/>
  <c r="AJ785" i="1"/>
  <c r="AM785" i="1"/>
  <c r="AO785" i="1" s="1"/>
  <c r="AN785" i="1"/>
  <c r="AR785" i="1"/>
  <c r="BB785" i="1"/>
  <c r="BC785" i="1"/>
  <c r="BD785" i="1"/>
  <c r="BE785" i="1"/>
  <c r="BF785" i="1"/>
  <c r="BG785" i="1"/>
  <c r="BN785" i="1"/>
  <c r="BR785" i="1"/>
  <c r="CB785" i="1"/>
  <c r="CF785" i="1"/>
  <c r="CG785" i="1"/>
  <c r="CP785" i="1"/>
  <c r="CQ785" i="1"/>
  <c r="DP785" i="1"/>
  <c r="Q786" i="1"/>
  <c r="AD786" i="1"/>
  <c r="AE786" i="1"/>
  <c r="AF786" i="1"/>
  <c r="BB786" i="1" s="1"/>
  <c r="AI786" i="1"/>
  <c r="AJ786" i="1"/>
  <c r="AM786" i="1"/>
  <c r="AN786" i="1"/>
  <c r="AO786" i="1" s="1"/>
  <c r="AR786" i="1"/>
  <c r="BC786" i="1"/>
  <c r="BD786" i="1"/>
  <c r="BG786" i="1"/>
  <c r="BN786" i="1"/>
  <c r="BR786" i="1"/>
  <c r="CB786" i="1"/>
  <c r="CF786" i="1"/>
  <c r="CG786" i="1"/>
  <c r="CP786" i="1"/>
  <c r="DP786" i="1"/>
  <c r="Q787" i="1"/>
  <c r="AD787" i="1"/>
  <c r="AE787" i="1"/>
  <c r="AG787" i="1"/>
  <c r="AI787" i="1"/>
  <c r="AJ787" i="1"/>
  <c r="AM787" i="1"/>
  <c r="AO787" i="1" s="1"/>
  <c r="AN787" i="1"/>
  <c r="AR787" i="1"/>
  <c r="BB787" i="1"/>
  <c r="BC787" i="1"/>
  <c r="BD787" i="1"/>
  <c r="BE787" i="1"/>
  <c r="BF787" i="1"/>
  <c r="BG787" i="1"/>
  <c r="BN787" i="1"/>
  <c r="BR787" i="1"/>
  <c r="CB787" i="1"/>
  <c r="CF787" i="1"/>
  <c r="CG787" i="1"/>
  <c r="CP787" i="1"/>
  <c r="CQ787" i="1"/>
  <c r="DP787" i="1"/>
  <c r="Q788" i="1"/>
  <c r="AD788" i="1"/>
  <c r="AE788" i="1"/>
  <c r="AG788" i="1"/>
  <c r="AI788" i="1"/>
  <c r="AJ788" i="1"/>
  <c r="AM788" i="1"/>
  <c r="AN788" i="1"/>
  <c r="AO788" i="1" s="1"/>
  <c r="AR788" i="1"/>
  <c r="BB788" i="1"/>
  <c r="BC788" i="1"/>
  <c r="BD788" i="1"/>
  <c r="BE788" i="1"/>
  <c r="BF788" i="1"/>
  <c r="BG788" i="1"/>
  <c r="BN788" i="1"/>
  <c r="BR788" i="1"/>
  <c r="CB788" i="1"/>
  <c r="CF788" i="1"/>
  <c r="CG788" i="1"/>
  <c r="CP788" i="1"/>
  <c r="CQ788" i="1"/>
  <c r="DP788" i="1"/>
  <c r="Q789" i="1"/>
  <c r="AD789" i="1"/>
  <c r="AE789" i="1"/>
  <c r="AG789" i="1"/>
  <c r="AI789" i="1"/>
  <c r="AJ789" i="1"/>
  <c r="AM789" i="1"/>
  <c r="AO789" i="1" s="1"/>
  <c r="AN789" i="1"/>
  <c r="AR789" i="1"/>
  <c r="BB789" i="1"/>
  <c r="BC789" i="1"/>
  <c r="BD789" i="1"/>
  <c r="BE789" i="1"/>
  <c r="BF789" i="1"/>
  <c r="BG789" i="1"/>
  <c r="BN789" i="1"/>
  <c r="BR789" i="1"/>
  <c r="CB789" i="1"/>
  <c r="CF789" i="1"/>
  <c r="CG789" i="1"/>
  <c r="CP789" i="1"/>
  <c r="CQ789" i="1"/>
  <c r="DP789" i="1"/>
  <c r="Q790" i="1"/>
  <c r="AD790" i="1"/>
  <c r="AE790" i="1"/>
  <c r="AG790" i="1"/>
  <c r="AI790" i="1"/>
  <c r="AJ790" i="1"/>
  <c r="AM790" i="1"/>
  <c r="AN790" i="1"/>
  <c r="AO790" i="1" s="1"/>
  <c r="AR790" i="1"/>
  <c r="BB790" i="1"/>
  <c r="BC790" i="1"/>
  <c r="BD790" i="1"/>
  <c r="BE790" i="1"/>
  <c r="BF790" i="1"/>
  <c r="BG790" i="1"/>
  <c r="BN790" i="1"/>
  <c r="BR790" i="1"/>
  <c r="CB790" i="1"/>
  <c r="CF790" i="1"/>
  <c r="CG790" i="1"/>
  <c r="CP790" i="1"/>
  <c r="CQ790" i="1"/>
  <c r="DP790" i="1"/>
  <c r="Q791" i="1"/>
  <c r="AD791" i="1"/>
  <c r="AE791" i="1"/>
  <c r="AG791" i="1"/>
  <c r="AI791" i="1"/>
  <c r="AJ791" i="1"/>
  <c r="AM791" i="1"/>
  <c r="AO791" i="1" s="1"/>
  <c r="AN791" i="1"/>
  <c r="AR791" i="1"/>
  <c r="BB791" i="1"/>
  <c r="BC791" i="1"/>
  <c r="BD791" i="1"/>
  <c r="BE791" i="1"/>
  <c r="BF791" i="1"/>
  <c r="BG791" i="1"/>
  <c r="BN791" i="1"/>
  <c r="BR791" i="1"/>
  <c r="CB791" i="1"/>
  <c r="CF791" i="1"/>
  <c r="CG791" i="1"/>
  <c r="CP791" i="1"/>
  <c r="CQ791" i="1"/>
  <c r="DP791" i="1"/>
  <c r="Q792" i="1"/>
  <c r="AD792" i="1"/>
  <c r="AE792" i="1"/>
  <c r="AG792" i="1"/>
  <c r="AI792" i="1"/>
  <c r="AJ792" i="1"/>
  <c r="AM792" i="1"/>
  <c r="AN792" i="1"/>
  <c r="AO792" i="1" s="1"/>
  <c r="AR792" i="1"/>
  <c r="BB792" i="1"/>
  <c r="BC792" i="1"/>
  <c r="BD792" i="1"/>
  <c r="BE792" i="1"/>
  <c r="BF792" i="1"/>
  <c r="BG792" i="1"/>
  <c r="BN792" i="1"/>
  <c r="BR792" i="1"/>
  <c r="CB792" i="1"/>
  <c r="CF792" i="1"/>
  <c r="CG792" i="1"/>
  <c r="CP792" i="1"/>
  <c r="CQ792" i="1"/>
  <c r="DP792" i="1"/>
  <c r="Q793" i="1"/>
  <c r="AD793" i="1"/>
  <c r="AE793" i="1"/>
  <c r="AG793" i="1"/>
  <c r="AI793" i="1"/>
  <c r="AJ793" i="1"/>
  <c r="AM793" i="1"/>
  <c r="AO793" i="1" s="1"/>
  <c r="AN793" i="1"/>
  <c r="AR793" i="1"/>
  <c r="BB793" i="1"/>
  <c r="BC793" i="1"/>
  <c r="BD793" i="1"/>
  <c r="BE793" i="1"/>
  <c r="BF793" i="1"/>
  <c r="BG793" i="1"/>
  <c r="BN793" i="1"/>
  <c r="BR793" i="1"/>
  <c r="CB793" i="1"/>
  <c r="CF793" i="1"/>
  <c r="CG793" i="1"/>
  <c r="CP793" i="1"/>
  <c r="CQ793" i="1"/>
  <c r="DP793" i="1"/>
  <c r="Q794" i="1"/>
  <c r="AD794" i="1"/>
  <c r="AE794" i="1"/>
  <c r="AG794" i="1"/>
  <c r="AI794" i="1"/>
  <c r="AJ794" i="1"/>
  <c r="AM794" i="1"/>
  <c r="AN794" i="1"/>
  <c r="AO794" i="1" s="1"/>
  <c r="AR794" i="1"/>
  <c r="BB794" i="1"/>
  <c r="BC794" i="1"/>
  <c r="BD794" i="1"/>
  <c r="BE794" i="1"/>
  <c r="BF794" i="1"/>
  <c r="BG794" i="1"/>
  <c r="BN794" i="1"/>
  <c r="BR794" i="1"/>
  <c r="CB794" i="1"/>
  <c r="CF794" i="1"/>
  <c r="CG794" i="1"/>
  <c r="CP794" i="1"/>
  <c r="CQ794" i="1"/>
  <c r="DP794" i="1"/>
  <c r="Q795" i="1"/>
  <c r="AD795" i="1"/>
  <c r="AE795" i="1"/>
  <c r="AG795" i="1"/>
  <c r="AI795" i="1"/>
  <c r="AJ795" i="1"/>
  <c r="AM795" i="1"/>
  <c r="AO795" i="1" s="1"/>
  <c r="AN795" i="1"/>
  <c r="AR795" i="1"/>
  <c r="BB795" i="1"/>
  <c r="BC795" i="1"/>
  <c r="BD795" i="1"/>
  <c r="BE795" i="1"/>
  <c r="BF795" i="1"/>
  <c r="BG795" i="1"/>
  <c r="BN795" i="1"/>
  <c r="BR795" i="1"/>
  <c r="CB795" i="1"/>
  <c r="CF795" i="1"/>
  <c r="CG795" i="1"/>
  <c r="CP795" i="1"/>
  <c r="CQ795" i="1"/>
  <c r="DP795" i="1"/>
  <c r="Q796" i="1"/>
  <c r="AD796" i="1"/>
  <c r="AE796" i="1"/>
  <c r="AG796" i="1"/>
  <c r="AI796" i="1"/>
  <c r="AJ796" i="1"/>
  <c r="AM796" i="1"/>
  <c r="AN796" i="1"/>
  <c r="AO796" i="1" s="1"/>
  <c r="AR796" i="1"/>
  <c r="BB796" i="1"/>
  <c r="BC796" i="1"/>
  <c r="BD796" i="1"/>
  <c r="BE796" i="1"/>
  <c r="BF796" i="1"/>
  <c r="BG796" i="1"/>
  <c r="BN796" i="1"/>
  <c r="BR796" i="1"/>
  <c r="CB796" i="1"/>
  <c r="CF796" i="1"/>
  <c r="CG796" i="1"/>
  <c r="CP796" i="1"/>
  <c r="CQ796" i="1"/>
  <c r="DP796" i="1"/>
  <c r="Q797" i="1"/>
  <c r="AD797" i="1"/>
  <c r="AE797" i="1"/>
  <c r="AG797" i="1"/>
  <c r="AI797" i="1"/>
  <c r="AJ797" i="1"/>
  <c r="AM797" i="1"/>
  <c r="AO797" i="1" s="1"/>
  <c r="AN797" i="1"/>
  <c r="AR797" i="1"/>
  <c r="BB797" i="1"/>
  <c r="BC797" i="1"/>
  <c r="BD797" i="1"/>
  <c r="BE797" i="1"/>
  <c r="BF797" i="1"/>
  <c r="BG797" i="1"/>
  <c r="BN797" i="1"/>
  <c r="BR797" i="1"/>
  <c r="CB797" i="1"/>
  <c r="CF797" i="1"/>
  <c r="CG797" i="1"/>
  <c r="CP797" i="1"/>
  <c r="CQ797" i="1"/>
  <c r="DP797" i="1"/>
  <c r="Q798" i="1"/>
  <c r="AD798" i="1"/>
  <c r="AE798" i="1"/>
  <c r="AG798" i="1"/>
  <c r="AI798" i="1"/>
  <c r="AJ798" i="1"/>
  <c r="AM798" i="1"/>
  <c r="AN798" i="1"/>
  <c r="AO798" i="1" s="1"/>
  <c r="AR798" i="1"/>
  <c r="BB798" i="1"/>
  <c r="BC798" i="1"/>
  <c r="BD798" i="1"/>
  <c r="BE798" i="1"/>
  <c r="BF798" i="1"/>
  <c r="BG798" i="1"/>
  <c r="BN798" i="1"/>
  <c r="BR798" i="1"/>
  <c r="CB798" i="1"/>
  <c r="CF798" i="1"/>
  <c r="CG798" i="1"/>
  <c r="CP798" i="1"/>
  <c r="CQ798" i="1"/>
  <c r="DP798" i="1"/>
  <c r="Q799" i="1"/>
  <c r="AD799" i="1"/>
  <c r="AE799" i="1"/>
  <c r="AG799" i="1"/>
  <c r="AI799" i="1"/>
  <c r="AJ799" i="1"/>
  <c r="AM799" i="1"/>
  <c r="AO799" i="1" s="1"/>
  <c r="AN799" i="1"/>
  <c r="AR799" i="1"/>
  <c r="BB799" i="1"/>
  <c r="BC799" i="1"/>
  <c r="BD799" i="1"/>
  <c r="BE799" i="1"/>
  <c r="BF799" i="1"/>
  <c r="BG799" i="1"/>
  <c r="BN799" i="1"/>
  <c r="BR799" i="1"/>
  <c r="CB799" i="1"/>
  <c r="CF799" i="1"/>
  <c r="CG799" i="1"/>
  <c r="CP799" i="1"/>
  <c r="CQ799" i="1"/>
  <c r="DP799" i="1"/>
  <c r="Q800" i="1"/>
  <c r="AD800" i="1"/>
  <c r="AE800" i="1"/>
  <c r="AG800" i="1"/>
  <c r="AI800" i="1"/>
  <c r="AJ800" i="1"/>
  <c r="AM800" i="1"/>
  <c r="AN800" i="1"/>
  <c r="AO800" i="1" s="1"/>
  <c r="AR800" i="1"/>
  <c r="BB800" i="1"/>
  <c r="BC800" i="1"/>
  <c r="BD800" i="1"/>
  <c r="BE800" i="1"/>
  <c r="BF800" i="1"/>
  <c r="BG800" i="1"/>
  <c r="BN800" i="1"/>
  <c r="BR800" i="1"/>
  <c r="CB800" i="1"/>
  <c r="CF800" i="1"/>
  <c r="CG800" i="1"/>
  <c r="CP800" i="1"/>
  <c r="CQ800" i="1"/>
  <c r="DP800" i="1"/>
  <c r="Q801" i="1"/>
  <c r="AD801" i="1"/>
  <c r="AE801" i="1"/>
  <c r="AG801" i="1"/>
  <c r="AI801" i="1"/>
  <c r="AJ801" i="1"/>
  <c r="AM801" i="1"/>
  <c r="AO801" i="1" s="1"/>
  <c r="AN801" i="1"/>
  <c r="AR801" i="1"/>
  <c r="BB801" i="1"/>
  <c r="BC801" i="1"/>
  <c r="BD801" i="1"/>
  <c r="BE801" i="1"/>
  <c r="BF801" i="1"/>
  <c r="BG801" i="1"/>
  <c r="BN801" i="1"/>
  <c r="BR801" i="1"/>
  <c r="CB801" i="1"/>
  <c r="CF801" i="1"/>
  <c r="CG801" i="1"/>
  <c r="CP801" i="1"/>
  <c r="CQ801" i="1"/>
  <c r="DP801" i="1"/>
  <c r="Q802" i="1"/>
  <c r="AD802" i="1"/>
  <c r="AE802" i="1"/>
  <c r="AG802" i="1"/>
  <c r="AI802" i="1"/>
  <c r="AJ802" i="1"/>
  <c r="AM802" i="1"/>
  <c r="AN802" i="1"/>
  <c r="AO802" i="1" s="1"/>
  <c r="AR802" i="1"/>
  <c r="BB802" i="1"/>
  <c r="BC802" i="1"/>
  <c r="BD802" i="1"/>
  <c r="BE802" i="1"/>
  <c r="BF802" i="1"/>
  <c r="BG802" i="1"/>
  <c r="BN802" i="1"/>
  <c r="BR802" i="1"/>
  <c r="CB802" i="1"/>
  <c r="CF802" i="1"/>
  <c r="CG802" i="1"/>
  <c r="CP802" i="1"/>
  <c r="CQ802" i="1"/>
  <c r="DP802" i="1"/>
  <c r="Q803" i="1"/>
  <c r="AD803" i="1"/>
  <c r="AE803" i="1"/>
  <c r="AG803" i="1"/>
  <c r="AI803" i="1"/>
  <c r="AJ803" i="1"/>
  <c r="AM803" i="1"/>
  <c r="AO803" i="1" s="1"/>
  <c r="AN803" i="1"/>
  <c r="AR803" i="1"/>
  <c r="BB803" i="1"/>
  <c r="BC803" i="1"/>
  <c r="BD803" i="1"/>
  <c r="BE803" i="1"/>
  <c r="BF803" i="1"/>
  <c r="BG803" i="1"/>
  <c r="BN803" i="1"/>
  <c r="BR803" i="1"/>
  <c r="CB803" i="1"/>
  <c r="CF803" i="1"/>
  <c r="CG803" i="1"/>
  <c r="CP803" i="1"/>
  <c r="CQ803" i="1"/>
  <c r="DP803" i="1"/>
  <c r="Q804" i="1"/>
  <c r="AD804" i="1"/>
  <c r="AE804" i="1"/>
  <c r="AG804" i="1"/>
  <c r="AI804" i="1"/>
  <c r="AJ804" i="1"/>
  <c r="AM804" i="1"/>
  <c r="AN804" i="1"/>
  <c r="AO804" i="1" s="1"/>
  <c r="AR804" i="1"/>
  <c r="BB804" i="1"/>
  <c r="BC804" i="1"/>
  <c r="BD804" i="1"/>
  <c r="BE804" i="1"/>
  <c r="BF804" i="1"/>
  <c r="BG804" i="1"/>
  <c r="BN804" i="1"/>
  <c r="BR804" i="1"/>
  <c r="CB804" i="1"/>
  <c r="CF804" i="1"/>
  <c r="CG804" i="1"/>
  <c r="CP804" i="1"/>
  <c r="CQ804" i="1"/>
  <c r="DP804" i="1"/>
  <c r="Q805" i="1"/>
  <c r="AD805" i="1"/>
  <c r="AE805" i="1"/>
  <c r="AG805" i="1"/>
  <c r="AI805" i="1"/>
  <c r="AJ805" i="1"/>
  <c r="AM805" i="1"/>
  <c r="AO805" i="1" s="1"/>
  <c r="AN805" i="1"/>
  <c r="AR805" i="1"/>
  <c r="BB805" i="1"/>
  <c r="BC805" i="1"/>
  <c r="BD805" i="1"/>
  <c r="BE805" i="1"/>
  <c r="BF805" i="1"/>
  <c r="BG805" i="1"/>
  <c r="BN805" i="1"/>
  <c r="BR805" i="1"/>
  <c r="CB805" i="1"/>
  <c r="CF805" i="1"/>
  <c r="CG805" i="1"/>
  <c r="CP805" i="1"/>
  <c r="CQ805" i="1"/>
  <c r="DP805" i="1"/>
  <c r="Q806" i="1"/>
  <c r="AD806" i="1"/>
  <c r="AE806" i="1"/>
  <c r="AG806" i="1"/>
  <c r="AI806" i="1"/>
  <c r="AJ806" i="1"/>
  <c r="AM806" i="1"/>
  <c r="AN806" i="1"/>
  <c r="AO806" i="1" s="1"/>
  <c r="AR806" i="1"/>
  <c r="BB806" i="1"/>
  <c r="BC806" i="1"/>
  <c r="BD806" i="1"/>
  <c r="BE806" i="1"/>
  <c r="BF806" i="1"/>
  <c r="BG806" i="1"/>
  <c r="BN806" i="1"/>
  <c r="BR806" i="1"/>
  <c r="CB806" i="1"/>
  <c r="CF806" i="1"/>
  <c r="CG806" i="1"/>
  <c r="CP806" i="1"/>
  <c r="CQ806" i="1"/>
  <c r="DP806" i="1"/>
  <c r="Q807" i="1"/>
  <c r="AD807" i="1"/>
  <c r="AE807" i="1"/>
  <c r="AG807" i="1"/>
  <c r="AI807" i="1"/>
  <c r="AJ807" i="1"/>
  <c r="AM807" i="1"/>
  <c r="AO807" i="1" s="1"/>
  <c r="AN807" i="1"/>
  <c r="AR807" i="1"/>
  <c r="BB807" i="1"/>
  <c r="BC807" i="1"/>
  <c r="BD807" i="1"/>
  <c r="BE807" i="1"/>
  <c r="BF807" i="1"/>
  <c r="BG807" i="1"/>
  <c r="BN807" i="1"/>
  <c r="BR807" i="1"/>
  <c r="CB807" i="1"/>
  <c r="CF807" i="1"/>
  <c r="CG807" i="1"/>
  <c r="CP807" i="1"/>
  <c r="CQ807" i="1"/>
  <c r="DP807" i="1"/>
  <c r="Q808" i="1"/>
  <c r="AD808" i="1"/>
  <c r="AE808" i="1"/>
  <c r="AG808" i="1"/>
  <c r="AI808" i="1"/>
  <c r="AJ808" i="1"/>
  <c r="AM808" i="1"/>
  <c r="AN808" i="1"/>
  <c r="AO808" i="1" s="1"/>
  <c r="AR808" i="1"/>
  <c r="BB808" i="1"/>
  <c r="BC808" i="1"/>
  <c r="BD808" i="1"/>
  <c r="BE808" i="1"/>
  <c r="BF808" i="1"/>
  <c r="BG808" i="1"/>
  <c r="BN808" i="1"/>
  <c r="BR808" i="1"/>
  <c r="CB808" i="1"/>
  <c r="CF808" i="1"/>
  <c r="CG808" i="1"/>
  <c r="CP808" i="1"/>
  <c r="CQ808" i="1"/>
  <c r="DP808" i="1"/>
  <c r="Q809" i="1"/>
  <c r="AD809" i="1"/>
  <c r="AE809" i="1"/>
  <c r="AG809" i="1"/>
  <c r="AI809" i="1"/>
  <c r="AJ809" i="1"/>
  <c r="AM809" i="1"/>
  <c r="AO809" i="1" s="1"/>
  <c r="AN809" i="1"/>
  <c r="AR809" i="1"/>
  <c r="BB809" i="1"/>
  <c r="BC809" i="1"/>
  <c r="BD809" i="1"/>
  <c r="BE809" i="1"/>
  <c r="BF809" i="1"/>
  <c r="BG809" i="1"/>
  <c r="BN809" i="1"/>
  <c r="BR809" i="1"/>
  <c r="CB809" i="1"/>
  <c r="CF809" i="1"/>
  <c r="CG809" i="1"/>
  <c r="CP809" i="1"/>
  <c r="CQ809" i="1"/>
  <c r="DP809" i="1"/>
  <c r="Q810" i="1"/>
  <c r="AD810" i="1"/>
  <c r="AE810" i="1"/>
  <c r="AG810" i="1"/>
  <c r="AI810" i="1"/>
  <c r="AJ810" i="1"/>
  <c r="AM810" i="1"/>
  <c r="AN810" i="1"/>
  <c r="AO810" i="1" s="1"/>
  <c r="AR810" i="1"/>
  <c r="BB810" i="1"/>
  <c r="BC810" i="1"/>
  <c r="BD810" i="1"/>
  <c r="BE810" i="1"/>
  <c r="BF810" i="1"/>
  <c r="BG810" i="1"/>
  <c r="BN810" i="1"/>
  <c r="BR810" i="1"/>
  <c r="CB810" i="1"/>
  <c r="CF810" i="1"/>
  <c r="CG810" i="1"/>
  <c r="CP810" i="1"/>
  <c r="CQ810" i="1"/>
  <c r="DP810" i="1"/>
  <c r="Q811" i="1"/>
  <c r="AD811" i="1"/>
  <c r="AE811" i="1"/>
  <c r="AG811" i="1"/>
  <c r="AI811" i="1"/>
  <c r="AJ811" i="1"/>
  <c r="AM811" i="1"/>
  <c r="AO811" i="1" s="1"/>
  <c r="AN811" i="1"/>
  <c r="AR811" i="1"/>
  <c r="BB811" i="1"/>
  <c r="BC811" i="1"/>
  <c r="BD811" i="1"/>
  <c r="BE811" i="1"/>
  <c r="BF811" i="1"/>
  <c r="BG811" i="1"/>
  <c r="BN811" i="1"/>
  <c r="BR811" i="1"/>
  <c r="CB811" i="1"/>
  <c r="CF811" i="1"/>
  <c r="CG811" i="1"/>
  <c r="CP811" i="1"/>
  <c r="CQ811" i="1"/>
  <c r="DP811" i="1"/>
  <c r="Q812" i="1"/>
  <c r="AD812" i="1"/>
  <c r="AE812" i="1"/>
  <c r="AG812" i="1"/>
  <c r="AI812" i="1"/>
  <c r="AJ812" i="1"/>
  <c r="AM812" i="1"/>
  <c r="AN812" i="1"/>
  <c r="AO812" i="1" s="1"/>
  <c r="AR812" i="1"/>
  <c r="BB812" i="1"/>
  <c r="BC812" i="1"/>
  <c r="BD812" i="1"/>
  <c r="BE812" i="1"/>
  <c r="BF812" i="1"/>
  <c r="BG812" i="1"/>
  <c r="BN812" i="1"/>
  <c r="BR812" i="1"/>
  <c r="CB812" i="1"/>
  <c r="CF812" i="1"/>
  <c r="CG812" i="1"/>
  <c r="CP812" i="1"/>
  <c r="CQ812" i="1"/>
  <c r="DP812" i="1"/>
  <c r="Q813" i="1"/>
  <c r="AD813" i="1"/>
  <c r="AE813" i="1"/>
  <c r="AG813" i="1"/>
  <c r="AI813" i="1"/>
  <c r="AJ813" i="1"/>
  <c r="AM813" i="1"/>
  <c r="AO813" i="1" s="1"/>
  <c r="AN813" i="1"/>
  <c r="AR813" i="1"/>
  <c r="BB813" i="1"/>
  <c r="BC813" i="1"/>
  <c r="BD813" i="1"/>
  <c r="BE813" i="1"/>
  <c r="BF813" i="1"/>
  <c r="BG813" i="1"/>
  <c r="BN813" i="1"/>
  <c r="BR813" i="1"/>
  <c r="CB813" i="1"/>
  <c r="CF813" i="1"/>
  <c r="CG813" i="1"/>
  <c r="CP813" i="1"/>
  <c r="CQ813" i="1"/>
  <c r="DP813" i="1"/>
  <c r="Q814" i="1"/>
  <c r="AD814" i="1"/>
  <c r="AE814" i="1"/>
  <c r="AG814" i="1"/>
  <c r="AI814" i="1"/>
  <c r="AJ814" i="1"/>
  <c r="AM814" i="1"/>
  <c r="AN814" i="1"/>
  <c r="AO814" i="1" s="1"/>
  <c r="AR814" i="1"/>
  <c r="BB814" i="1"/>
  <c r="BC814" i="1"/>
  <c r="BD814" i="1"/>
  <c r="BE814" i="1"/>
  <c r="BF814" i="1"/>
  <c r="BG814" i="1"/>
  <c r="BN814" i="1"/>
  <c r="BR814" i="1"/>
  <c r="CB814" i="1"/>
  <c r="CF814" i="1"/>
  <c r="CG814" i="1"/>
  <c r="CP814" i="1"/>
  <c r="CQ814" i="1"/>
  <c r="DP814" i="1"/>
  <c r="Q815" i="1"/>
  <c r="AD815" i="1"/>
  <c r="AE815" i="1"/>
  <c r="AG815" i="1"/>
  <c r="AI815" i="1"/>
  <c r="AJ815" i="1"/>
  <c r="AM815" i="1"/>
  <c r="AO815" i="1" s="1"/>
  <c r="AN815" i="1"/>
  <c r="AR815" i="1"/>
  <c r="BB815" i="1"/>
  <c r="BC815" i="1"/>
  <c r="BD815" i="1"/>
  <c r="BE815" i="1"/>
  <c r="BF815" i="1"/>
  <c r="BG815" i="1"/>
  <c r="BN815" i="1"/>
  <c r="BR815" i="1"/>
  <c r="CB815" i="1"/>
  <c r="CF815" i="1"/>
  <c r="CG815" i="1"/>
  <c r="CP815" i="1"/>
  <c r="CQ815" i="1"/>
  <c r="DP815" i="1"/>
  <c r="Q816" i="1"/>
  <c r="AD816" i="1"/>
  <c r="AE816" i="1"/>
  <c r="AG816" i="1"/>
  <c r="AI816" i="1"/>
  <c r="AJ816" i="1"/>
  <c r="AM816" i="1"/>
  <c r="AN816" i="1"/>
  <c r="AO816" i="1" s="1"/>
  <c r="AR816" i="1"/>
  <c r="BB816" i="1"/>
  <c r="BC816" i="1"/>
  <c r="BD816" i="1"/>
  <c r="BE816" i="1"/>
  <c r="BF816" i="1"/>
  <c r="BG816" i="1"/>
  <c r="BN816" i="1"/>
  <c r="BR816" i="1"/>
  <c r="CB816" i="1"/>
  <c r="CF816" i="1"/>
  <c r="CG816" i="1"/>
  <c r="CP816" i="1"/>
  <c r="CQ816" i="1"/>
  <c r="DP816" i="1"/>
  <c r="Q817" i="1"/>
  <c r="AD817" i="1"/>
  <c r="AE817" i="1"/>
  <c r="AG817" i="1"/>
  <c r="AI817" i="1"/>
  <c r="AJ817" i="1"/>
  <c r="AM817" i="1"/>
  <c r="AO817" i="1" s="1"/>
  <c r="AN817" i="1"/>
  <c r="AR817" i="1"/>
  <c r="BB817" i="1"/>
  <c r="BC817" i="1"/>
  <c r="BD817" i="1"/>
  <c r="BE817" i="1"/>
  <c r="BF817" i="1"/>
  <c r="BG817" i="1"/>
  <c r="BN817" i="1"/>
  <c r="BR817" i="1"/>
  <c r="CB817" i="1"/>
  <c r="CF817" i="1"/>
  <c r="CG817" i="1"/>
  <c r="CP817" i="1"/>
  <c r="CQ817" i="1"/>
  <c r="DP817" i="1"/>
  <c r="Q818" i="1"/>
  <c r="AD818" i="1"/>
  <c r="AE818" i="1"/>
  <c r="AG818" i="1"/>
  <c r="AI818" i="1"/>
  <c r="AJ818" i="1"/>
  <c r="AM818" i="1"/>
  <c r="AN818" i="1"/>
  <c r="AO818" i="1" s="1"/>
  <c r="AR818" i="1"/>
  <c r="BB818" i="1"/>
  <c r="BC818" i="1"/>
  <c r="BD818" i="1"/>
  <c r="BE818" i="1"/>
  <c r="BF818" i="1"/>
  <c r="BG818" i="1"/>
  <c r="BN818" i="1"/>
  <c r="BR818" i="1"/>
  <c r="CB818" i="1"/>
  <c r="CF818" i="1"/>
  <c r="CG818" i="1"/>
  <c r="CP818" i="1"/>
  <c r="CQ818" i="1"/>
  <c r="DP818" i="1"/>
  <c r="Q819" i="1"/>
  <c r="AD819" i="1"/>
  <c r="AE819" i="1"/>
  <c r="AG819" i="1"/>
  <c r="AI819" i="1"/>
  <c r="AJ819" i="1"/>
  <c r="AM819" i="1"/>
  <c r="AO819" i="1" s="1"/>
  <c r="AN819" i="1"/>
  <c r="AR819" i="1"/>
  <c r="BB819" i="1"/>
  <c r="BC819" i="1"/>
  <c r="BD819" i="1"/>
  <c r="BE819" i="1"/>
  <c r="BF819" i="1"/>
  <c r="BG819" i="1"/>
  <c r="BN819" i="1"/>
  <c r="BR819" i="1"/>
  <c r="CB819" i="1"/>
  <c r="CF819" i="1"/>
  <c r="CG819" i="1"/>
  <c r="CP819" i="1"/>
  <c r="CQ819" i="1"/>
  <c r="DP819" i="1"/>
  <c r="Q820" i="1"/>
  <c r="AD820" i="1"/>
  <c r="AE820" i="1"/>
  <c r="AG820" i="1"/>
  <c r="AI820" i="1"/>
  <c r="AJ820" i="1"/>
  <c r="AM820" i="1"/>
  <c r="AN820" i="1"/>
  <c r="AO820" i="1" s="1"/>
  <c r="AR820" i="1"/>
  <c r="BB820" i="1"/>
  <c r="BC820" i="1"/>
  <c r="BD820" i="1"/>
  <c r="BE820" i="1"/>
  <c r="BF820" i="1"/>
  <c r="BG820" i="1"/>
  <c r="BN820" i="1"/>
  <c r="BR820" i="1"/>
  <c r="CB820" i="1"/>
  <c r="CF820" i="1"/>
  <c r="CG820" i="1"/>
  <c r="CP820" i="1"/>
  <c r="CQ820" i="1"/>
  <c r="DP820" i="1"/>
  <c r="Q821" i="1"/>
  <c r="AD821" i="1"/>
  <c r="AE821" i="1"/>
  <c r="AG821" i="1"/>
  <c r="AI821" i="1"/>
  <c r="AJ821" i="1"/>
  <c r="AM821" i="1"/>
  <c r="AO821" i="1" s="1"/>
  <c r="AN821" i="1"/>
  <c r="AR821" i="1"/>
  <c r="BB821" i="1"/>
  <c r="BC821" i="1"/>
  <c r="BD821" i="1"/>
  <c r="BE821" i="1"/>
  <c r="BF821" i="1"/>
  <c r="BG821" i="1"/>
  <c r="BN821" i="1"/>
  <c r="BR821" i="1"/>
  <c r="CB821" i="1"/>
  <c r="CF821" i="1"/>
  <c r="CG821" i="1"/>
  <c r="CP821" i="1"/>
  <c r="CQ821" i="1"/>
  <c r="DP821" i="1"/>
  <c r="Q822" i="1"/>
  <c r="AD822" i="1"/>
  <c r="AE822" i="1"/>
  <c r="AG822" i="1"/>
  <c r="AI822" i="1"/>
  <c r="AJ822" i="1"/>
  <c r="AM822" i="1"/>
  <c r="AN822" i="1"/>
  <c r="AO822" i="1" s="1"/>
  <c r="AR822" i="1"/>
  <c r="BB822" i="1"/>
  <c r="BC822" i="1"/>
  <c r="BD822" i="1"/>
  <c r="BE822" i="1"/>
  <c r="BF822" i="1"/>
  <c r="BG822" i="1"/>
  <c r="BN822" i="1"/>
  <c r="BR822" i="1"/>
  <c r="CB822" i="1"/>
  <c r="CF822" i="1"/>
  <c r="CG822" i="1"/>
  <c r="CP822" i="1"/>
  <c r="CQ822" i="1"/>
  <c r="DP822" i="1"/>
  <c r="Q823" i="1"/>
  <c r="AD823" i="1"/>
  <c r="AE823" i="1"/>
  <c r="AG823" i="1"/>
  <c r="AI823" i="1"/>
  <c r="AJ823" i="1"/>
  <c r="AM823" i="1"/>
  <c r="AO823" i="1" s="1"/>
  <c r="AN823" i="1"/>
  <c r="AR823" i="1"/>
  <c r="BB823" i="1"/>
  <c r="BC823" i="1"/>
  <c r="BD823" i="1"/>
  <c r="BE823" i="1"/>
  <c r="BF823" i="1"/>
  <c r="BG823" i="1"/>
  <c r="BN823" i="1"/>
  <c r="BR823" i="1"/>
  <c r="CB823" i="1"/>
  <c r="CF823" i="1"/>
  <c r="CG823" i="1"/>
  <c r="CP823" i="1"/>
  <c r="CQ823" i="1"/>
  <c r="DP823" i="1"/>
  <c r="Q824" i="1"/>
  <c r="AD824" i="1"/>
  <c r="AE824" i="1"/>
  <c r="AG824" i="1"/>
  <c r="AI824" i="1"/>
  <c r="AJ824" i="1"/>
  <c r="AM824" i="1"/>
  <c r="AN824" i="1"/>
  <c r="AO824" i="1" s="1"/>
  <c r="AR824" i="1"/>
  <c r="BB824" i="1"/>
  <c r="BC824" i="1"/>
  <c r="BD824" i="1"/>
  <c r="BE824" i="1"/>
  <c r="BF824" i="1"/>
  <c r="BG824" i="1"/>
  <c r="BN824" i="1"/>
  <c r="BR824" i="1"/>
  <c r="CB824" i="1"/>
  <c r="CF824" i="1"/>
  <c r="CG824" i="1"/>
  <c r="CP824" i="1"/>
  <c r="CQ824" i="1"/>
  <c r="DP824" i="1"/>
  <c r="Q825" i="1"/>
  <c r="AD825" i="1"/>
  <c r="AE825" i="1"/>
  <c r="AG825" i="1"/>
  <c r="AI825" i="1"/>
  <c r="AJ825" i="1"/>
  <c r="AM825" i="1"/>
  <c r="AO825" i="1" s="1"/>
  <c r="AN825" i="1"/>
  <c r="AR825" i="1"/>
  <c r="BB825" i="1"/>
  <c r="BC825" i="1"/>
  <c r="BD825" i="1"/>
  <c r="BE825" i="1"/>
  <c r="BF825" i="1"/>
  <c r="BG825" i="1"/>
  <c r="BN825" i="1"/>
  <c r="BR825" i="1"/>
  <c r="CB825" i="1"/>
  <c r="CF825" i="1"/>
  <c r="CG825" i="1"/>
  <c r="CP825" i="1"/>
  <c r="CQ825" i="1"/>
  <c r="DP825" i="1"/>
  <c r="Q826" i="1"/>
  <c r="AD826" i="1"/>
  <c r="AE826" i="1"/>
  <c r="AG826" i="1"/>
  <c r="AI826" i="1"/>
  <c r="AJ826" i="1"/>
  <c r="AM826" i="1"/>
  <c r="AN826" i="1"/>
  <c r="AO826" i="1"/>
  <c r="AR826" i="1"/>
  <c r="BB826" i="1"/>
  <c r="BC826" i="1"/>
  <c r="BD826" i="1"/>
  <c r="BE826" i="1"/>
  <c r="BF826" i="1"/>
  <c r="BG826" i="1"/>
  <c r="BN826" i="1"/>
  <c r="BR826" i="1"/>
  <c r="CB826" i="1"/>
  <c r="CF826" i="1"/>
  <c r="CG826" i="1"/>
  <c r="CP826" i="1"/>
  <c r="CQ826" i="1"/>
  <c r="DP826" i="1"/>
  <c r="Q827" i="1"/>
  <c r="AD827" i="1"/>
  <c r="AE827" i="1"/>
  <c r="AG827" i="1"/>
  <c r="AI827" i="1"/>
  <c r="AJ827" i="1"/>
  <c r="AM827" i="1"/>
  <c r="AO827" i="1" s="1"/>
  <c r="AN827" i="1"/>
  <c r="AR827" i="1"/>
  <c r="BB827" i="1"/>
  <c r="BC827" i="1"/>
  <c r="BD827" i="1"/>
  <c r="BE827" i="1"/>
  <c r="BF827" i="1"/>
  <c r="BG827" i="1"/>
  <c r="BN827" i="1"/>
  <c r="BR827" i="1"/>
  <c r="CB827" i="1"/>
  <c r="CF827" i="1"/>
  <c r="CG827" i="1"/>
  <c r="CP827" i="1"/>
  <c r="CQ827" i="1"/>
  <c r="DP827" i="1"/>
  <c r="Q828" i="1"/>
  <c r="AD828" i="1"/>
  <c r="AE828" i="1"/>
  <c r="AG828" i="1"/>
  <c r="AI828" i="1"/>
  <c r="AJ828" i="1"/>
  <c r="AM828" i="1"/>
  <c r="AN828" i="1"/>
  <c r="AO828" i="1"/>
  <c r="AR828" i="1"/>
  <c r="BB828" i="1"/>
  <c r="BC828" i="1"/>
  <c r="BD828" i="1"/>
  <c r="BE828" i="1"/>
  <c r="BF828" i="1"/>
  <c r="BG828" i="1"/>
  <c r="BN828" i="1"/>
  <c r="BR828" i="1"/>
  <c r="CB828" i="1"/>
  <c r="CF828" i="1"/>
  <c r="CG828" i="1"/>
  <c r="CP828" i="1"/>
  <c r="CQ828" i="1"/>
  <c r="DP828" i="1"/>
  <c r="Q829" i="1"/>
  <c r="AD829" i="1"/>
  <c r="AE829" i="1"/>
  <c r="AG829" i="1"/>
  <c r="AI829" i="1"/>
  <c r="AJ829" i="1"/>
  <c r="AM829" i="1"/>
  <c r="AO829" i="1" s="1"/>
  <c r="AN829" i="1"/>
  <c r="AR829" i="1"/>
  <c r="BB829" i="1"/>
  <c r="BC829" i="1"/>
  <c r="BD829" i="1"/>
  <c r="BE829" i="1"/>
  <c r="BF829" i="1"/>
  <c r="BG829" i="1"/>
  <c r="BN829" i="1"/>
  <c r="BR829" i="1"/>
  <c r="CB829" i="1"/>
  <c r="CF829" i="1"/>
  <c r="CG829" i="1"/>
  <c r="CP829" i="1"/>
  <c r="CQ829" i="1"/>
  <c r="DP829" i="1"/>
  <c r="Q830" i="1"/>
  <c r="AD830" i="1"/>
  <c r="AE830" i="1"/>
  <c r="AG830" i="1"/>
  <c r="AI830" i="1"/>
  <c r="AJ830" i="1"/>
  <c r="AM830" i="1"/>
  <c r="AN830" i="1"/>
  <c r="AO830" i="1"/>
  <c r="AR830" i="1"/>
  <c r="BB830" i="1"/>
  <c r="BC830" i="1"/>
  <c r="BD830" i="1"/>
  <c r="BE830" i="1"/>
  <c r="BF830" i="1"/>
  <c r="BG830" i="1"/>
  <c r="BN830" i="1"/>
  <c r="BR830" i="1"/>
  <c r="CB830" i="1"/>
  <c r="CF830" i="1"/>
  <c r="CG830" i="1"/>
  <c r="CP830" i="1"/>
  <c r="CQ830" i="1"/>
  <c r="DP830" i="1"/>
  <c r="Q831" i="1"/>
  <c r="AD831" i="1"/>
  <c r="AE831" i="1"/>
  <c r="AG831" i="1"/>
  <c r="AI831" i="1"/>
  <c r="AJ831" i="1"/>
  <c r="AM831" i="1"/>
  <c r="AO831" i="1" s="1"/>
  <c r="AN831" i="1"/>
  <c r="AR831" i="1"/>
  <c r="BB831" i="1"/>
  <c r="BC831" i="1"/>
  <c r="BD831" i="1"/>
  <c r="BE831" i="1"/>
  <c r="BF831" i="1"/>
  <c r="BG831" i="1"/>
  <c r="BN831" i="1"/>
  <c r="BR831" i="1"/>
  <c r="CB831" i="1"/>
  <c r="CF831" i="1"/>
  <c r="CG831" i="1"/>
  <c r="CP831" i="1"/>
  <c r="CQ831" i="1"/>
  <c r="DP831" i="1"/>
  <c r="Q832" i="1"/>
  <c r="AD832" i="1"/>
  <c r="AE832" i="1"/>
  <c r="AG832" i="1"/>
  <c r="AI832" i="1"/>
  <c r="AJ832" i="1"/>
  <c r="AM832" i="1"/>
  <c r="AN832" i="1"/>
  <c r="AO832" i="1"/>
  <c r="AR832" i="1"/>
  <c r="BB832" i="1"/>
  <c r="BC832" i="1"/>
  <c r="BD832" i="1"/>
  <c r="BE832" i="1"/>
  <c r="BF832" i="1"/>
  <c r="BG832" i="1"/>
  <c r="BN832" i="1"/>
  <c r="BR832" i="1"/>
  <c r="CB832" i="1"/>
  <c r="CF832" i="1"/>
  <c r="CG832" i="1"/>
  <c r="CP832" i="1"/>
  <c r="CQ832" i="1"/>
  <c r="DP832" i="1"/>
  <c r="Q833" i="1"/>
  <c r="AD833" i="1"/>
  <c r="AE833" i="1"/>
  <c r="AG833" i="1"/>
  <c r="AI833" i="1"/>
  <c r="AJ833" i="1"/>
  <c r="AM833" i="1"/>
  <c r="AO833" i="1" s="1"/>
  <c r="AN833" i="1"/>
  <c r="AR833" i="1"/>
  <c r="BB833" i="1"/>
  <c r="BC833" i="1"/>
  <c r="BD833" i="1"/>
  <c r="BE833" i="1"/>
  <c r="BF833" i="1"/>
  <c r="BG833" i="1"/>
  <c r="BN833" i="1"/>
  <c r="BR833" i="1"/>
  <c r="CB833" i="1"/>
  <c r="CF833" i="1"/>
  <c r="CG833" i="1"/>
  <c r="CP833" i="1"/>
  <c r="CQ833" i="1"/>
  <c r="DP833" i="1"/>
  <c r="Q834" i="1"/>
  <c r="AD834" i="1"/>
  <c r="AE834" i="1"/>
  <c r="AG834" i="1"/>
  <c r="AI834" i="1"/>
  <c r="AJ834" i="1"/>
  <c r="AM834" i="1"/>
  <c r="AN834" i="1"/>
  <c r="AO834" i="1"/>
  <c r="AR834" i="1"/>
  <c r="BB834" i="1"/>
  <c r="BC834" i="1"/>
  <c r="BD834" i="1"/>
  <c r="BE834" i="1"/>
  <c r="BF834" i="1"/>
  <c r="BG834" i="1"/>
  <c r="BN834" i="1"/>
  <c r="BR834" i="1"/>
  <c r="CB834" i="1"/>
  <c r="CF834" i="1"/>
  <c r="CG834" i="1"/>
  <c r="CP834" i="1"/>
  <c r="CQ834" i="1"/>
  <c r="DP834" i="1"/>
  <c r="Q835" i="1"/>
  <c r="AD835" i="1"/>
  <c r="AE835" i="1"/>
  <c r="AG835" i="1"/>
  <c r="AI835" i="1"/>
  <c r="AJ835" i="1"/>
  <c r="AM835" i="1"/>
  <c r="AO835" i="1" s="1"/>
  <c r="AN835" i="1"/>
  <c r="AR835" i="1"/>
  <c r="BB835" i="1"/>
  <c r="BC835" i="1"/>
  <c r="BD835" i="1"/>
  <c r="BE835" i="1"/>
  <c r="BF835" i="1"/>
  <c r="BG835" i="1"/>
  <c r="BN835" i="1"/>
  <c r="BR835" i="1"/>
  <c r="CB835" i="1"/>
  <c r="CF835" i="1"/>
  <c r="CG835" i="1"/>
  <c r="CP835" i="1"/>
  <c r="CQ835" i="1"/>
  <c r="DP835" i="1"/>
  <c r="Q836" i="1"/>
  <c r="AD836" i="1"/>
  <c r="AE836" i="1"/>
  <c r="AG836" i="1"/>
  <c r="AI836" i="1"/>
  <c r="AJ836" i="1"/>
  <c r="AM836" i="1"/>
  <c r="AN836" i="1"/>
  <c r="AO836" i="1"/>
  <c r="AR836" i="1"/>
  <c r="BB836" i="1"/>
  <c r="BC836" i="1"/>
  <c r="BD836" i="1"/>
  <c r="BE836" i="1"/>
  <c r="BF836" i="1"/>
  <c r="BG836" i="1"/>
  <c r="BN836" i="1"/>
  <c r="BR836" i="1"/>
  <c r="CB836" i="1"/>
  <c r="CF836" i="1"/>
  <c r="CG836" i="1"/>
  <c r="CP836" i="1"/>
  <c r="CQ836" i="1"/>
  <c r="DP836" i="1"/>
  <c r="Q837" i="1"/>
  <c r="AD837" i="1"/>
  <c r="AE837" i="1"/>
  <c r="AG837" i="1"/>
  <c r="AI837" i="1"/>
  <c r="AJ837" i="1"/>
  <c r="AM837" i="1"/>
  <c r="AO837" i="1" s="1"/>
  <c r="AN837" i="1"/>
  <c r="AR837" i="1"/>
  <c r="BB837" i="1"/>
  <c r="BC837" i="1"/>
  <c r="BD837" i="1"/>
  <c r="BE837" i="1"/>
  <c r="BF837" i="1"/>
  <c r="BG837" i="1"/>
  <c r="BN837" i="1"/>
  <c r="BR837" i="1"/>
  <c r="CB837" i="1"/>
  <c r="CF837" i="1"/>
  <c r="CG837" i="1"/>
  <c r="CP837" i="1"/>
  <c r="CQ837" i="1"/>
  <c r="DP837" i="1"/>
  <c r="Q838" i="1"/>
  <c r="AD838" i="1"/>
  <c r="AE838" i="1"/>
  <c r="AG838" i="1"/>
  <c r="AI838" i="1"/>
  <c r="AJ838" i="1"/>
  <c r="AM838" i="1"/>
  <c r="AN838" i="1"/>
  <c r="AO838" i="1"/>
  <c r="AR838" i="1"/>
  <c r="BB838" i="1"/>
  <c r="BC838" i="1"/>
  <c r="BD838" i="1"/>
  <c r="BE838" i="1"/>
  <c r="BF838" i="1"/>
  <c r="BG838" i="1"/>
  <c r="BN838" i="1"/>
  <c r="BR838" i="1"/>
  <c r="CB838" i="1"/>
  <c r="CF838" i="1"/>
  <c r="CG838" i="1"/>
  <c r="CP838" i="1"/>
  <c r="CQ838" i="1"/>
  <c r="DP838" i="1"/>
  <c r="Q839" i="1"/>
  <c r="AD839" i="1"/>
  <c r="AE839" i="1"/>
  <c r="AG839" i="1"/>
  <c r="AI839" i="1"/>
  <c r="AJ839" i="1"/>
  <c r="AM839" i="1"/>
  <c r="AO839" i="1" s="1"/>
  <c r="AN839" i="1"/>
  <c r="AR839" i="1"/>
  <c r="BB839" i="1"/>
  <c r="BC839" i="1"/>
  <c r="BD839" i="1"/>
  <c r="BE839" i="1"/>
  <c r="BF839" i="1"/>
  <c r="BG839" i="1"/>
  <c r="BN839" i="1"/>
  <c r="BR839" i="1"/>
  <c r="CB839" i="1"/>
  <c r="CF839" i="1"/>
  <c r="CG839" i="1"/>
  <c r="CP839" i="1"/>
  <c r="CQ839" i="1"/>
  <c r="DP839" i="1"/>
  <c r="Q840" i="1"/>
  <c r="AD840" i="1"/>
  <c r="AE840" i="1"/>
  <c r="AG840" i="1"/>
  <c r="AI840" i="1"/>
  <c r="AJ840" i="1"/>
  <c r="AM840" i="1"/>
  <c r="AN840" i="1"/>
  <c r="AO840" i="1"/>
  <c r="AR840" i="1"/>
  <c r="BB840" i="1"/>
  <c r="BC840" i="1"/>
  <c r="BD840" i="1"/>
  <c r="BE840" i="1"/>
  <c r="BF840" i="1"/>
  <c r="BG840" i="1"/>
  <c r="BN840" i="1"/>
  <c r="BR840" i="1"/>
  <c r="CB840" i="1"/>
  <c r="CF840" i="1"/>
  <c r="CG840" i="1"/>
  <c r="CP840" i="1"/>
  <c r="CQ840" i="1"/>
  <c r="DP840" i="1"/>
  <c r="Q841" i="1"/>
  <c r="AD841" i="1"/>
  <c r="AE841" i="1"/>
  <c r="AG841" i="1"/>
  <c r="AI841" i="1"/>
  <c r="AJ841" i="1"/>
  <c r="AM841" i="1"/>
  <c r="AO841" i="1" s="1"/>
  <c r="AN841" i="1"/>
  <c r="AR841" i="1"/>
  <c r="BB841" i="1"/>
  <c r="BC841" i="1"/>
  <c r="BD841" i="1"/>
  <c r="BE841" i="1"/>
  <c r="BF841" i="1"/>
  <c r="BG841" i="1"/>
  <c r="BN841" i="1"/>
  <c r="BR841" i="1"/>
  <c r="CB841" i="1"/>
  <c r="CF841" i="1"/>
  <c r="CG841" i="1"/>
  <c r="CP841" i="1"/>
  <c r="CQ841" i="1"/>
  <c r="DP841" i="1"/>
  <c r="Q842" i="1"/>
  <c r="AD842" i="1"/>
  <c r="AE842" i="1"/>
  <c r="AG842" i="1"/>
  <c r="AI842" i="1"/>
  <c r="AJ842" i="1"/>
  <c r="AM842" i="1"/>
  <c r="AN842" i="1"/>
  <c r="AO842" i="1"/>
  <c r="AR842" i="1"/>
  <c r="BB842" i="1"/>
  <c r="BC842" i="1"/>
  <c r="BD842" i="1"/>
  <c r="BE842" i="1"/>
  <c r="BF842" i="1"/>
  <c r="BG842" i="1"/>
  <c r="BN842" i="1"/>
  <c r="BR842" i="1"/>
  <c r="CB842" i="1"/>
  <c r="CF842" i="1"/>
  <c r="CG842" i="1"/>
  <c r="CP842" i="1"/>
  <c r="CQ842" i="1"/>
  <c r="DP842" i="1"/>
  <c r="Q843" i="1"/>
  <c r="AD843" i="1"/>
  <c r="AE843" i="1"/>
  <c r="AG843" i="1"/>
  <c r="AI843" i="1"/>
  <c r="AJ843" i="1"/>
  <c r="AM843" i="1"/>
  <c r="AO843" i="1" s="1"/>
  <c r="AN843" i="1"/>
  <c r="AR843" i="1"/>
  <c r="BB843" i="1"/>
  <c r="BC843" i="1"/>
  <c r="BD843" i="1"/>
  <c r="BE843" i="1"/>
  <c r="BF843" i="1"/>
  <c r="BG843" i="1"/>
  <c r="BN843" i="1"/>
  <c r="BR843" i="1"/>
  <c r="CB843" i="1"/>
  <c r="CF843" i="1"/>
  <c r="CG843" i="1"/>
  <c r="CP843" i="1"/>
  <c r="CQ843" i="1"/>
  <c r="DP843" i="1"/>
  <c r="Q844" i="1"/>
  <c r="AD844" i="1"/>
  <c r="AE844" i="1"/>
  <c r="AG844" i="1"/>
  <c r="AI844" i="1"/>
  <c r="AJ844" i="1"/>
  <c r="AM844" i="1"/>
  <c r="AN844" i="1"/>
  <c r="AO844" i="1"/>
  <c r="AR844" i="1"/>
  <c r="BB844" i="1"/>
  <c r="BC844" i="1"/>
  <c r="BD844" i="1"/>
  <c r="BE844" i="1"/>
  <c r="BF844" i="1"/>
  <c r="BG844" i="1"/>
  <c r="BN844" i="1"/>
  <c r="BR844" i="1"/>
  <c r="CB844" i="1"/>
  <c r="CF844" i="1"/>
  <c r="CG844" i="1"/>
  <c r="CP844" i="1"/>
  <c r="CQ844" i="1"/>
  <c r="DP844" i="1"/>
  <c r="Q845" i="1"/>
  <c r="AD845" i="1"/>
  <c r="AE845" i="1"/>
  <c r="AG845" i="1"/>
  <c r="AI845" i="1"/>
  <c r="AJ845" i="1"/>
  <c r="AM845" i="1"/>
  <c r="AO845" i="1" s="1"/>
  <c r="AN845" i="1"/>
  <c r="AR845" i="1"/>
  <c r="BB845" i="1"/>
  <c r="BC845" i="1"/>
  <c r="BD845" i="1"/>
  <c r="BE845" i="1"/>
  <c r="BF845" i="1"/>
  <c r="BG845" i="1"/>
  <c r="BN845" i="1"/>
  <c r="BR845" i="1"/>
  <c r="CB845" i="1"/>
  <c r="CF845" i="1"/>
  <c r="CG845" i="1"/>
  <c r="CP845" i="1"/>
  <c r="CQ845" i="1"/>
  <c r="DP845" i="1"/>
  <c r="Q846" i="1"/>
  <c r="AD846" i="1"/>
  <c r="AE846" i="1"/>
  <c r="AG846" i="1"/>
  <c r="AI846" i="1"/>
  <c r="AJ846" i="1"/>
  <c r="AM846" i="1"/>
  <c r="AN846" i="1"/>
  <c r="AO846" i="1"/>
  <c r="AR846" i="1"/>
  <c r="BB846" i="1"/>
  <c r="BC846" i="1"/>
  <c r="BD846" i="1"/>
  <c r="BE846" i="1"/>
  <c r="BF846" i="1"/>
  <c r="BG846" i="1"/>
  <c r="BN846" i="1"/>
  <c r="BR846" i="1"/>
  <c r="CB846" i="1"/>
  <c r="CF846" i="1"/>
  <c r="CG846" i="1"/>
  <c r="CP846" i="1"/>
  <c r="CQ846" i="1"/>
  <c r="DP846" i="1"/>
  <c r="Q847" i="1"/>
  <c r="AD847" i="1"/>
  <c r="AE847" i="1"/>
  <c r="AG847" i="1"/>
  <c r="AI847" i="1"/>
  <c r="AJ847" i="1"/>
  <c r="AM847" i="1"/>
  <c r="AO847" i="1" s="1"/>
  <c r="AN847" i="1"/>
  <c r="AR847" i="1"/>
  <c r="BB847" i="1"/>
  <c r="BC847" i="1"/>
  <c r="BD847" i="1"/>
  <c r="BE847" i="1"/>
  <c r="BF847" i="1"/>
  <c r="BG847" i="1"/>
  <c r="BN847" i="1"/>
  <c r="BR847" i="1"/>
  <c r="CB847" i="1"/>
  <c r="CF847" i="1"/>
  <c r="CG847" i="1"/>
  <c r="CP847" i="1"/>
  <c r="CQ847" i="1"/>
  <c r="DP847" i="1"/>
  <c r="Q848" i="1"/>
  <c r="AD848" i="1"/>
  <c r="AE848" i="1"/>
  <c r="AG848" i="1"/>
  <c r="AI848" i="1"/>
  <c r="AJ848" i="1"/>
  <c r="AM848" i="1"/>
  <c r="AN848" i="1"/>
  <c r="AO848" i="1"/>
  <c r="AR848" i="1"/>
  <c r="BB848" i="1"/>
  <c r="BC848" i="1"/>
  <c r="BD848" i="1"/>
  <c r="BE848" i="1"/>
  <c r="BF848" i="1"/>
  <c r="BG848" i="1"/>
  <c r="BN848" i="1"/>
  <c r="BR848" i="1"/>
  <c r="CB848" i="1"/>
  <c r="CF848" i="1"/>
  <c r="CG848" i="1"/>
  <c r="CP848" i="1"/>
  <c r="CQ848" i="1"/>
  <c r="DP848" i="1"/>
  <c r="Q849" i="1"/>
  <c r="AD849" i="1"/>
  <c r="AE849" i="1"/>
  <c r="AF849" i="1"/>
  <c r="BB849" i="1" s="1"/>
  <c r="AG849" i="1"/>
  <c r="AI849" i="1"/>
  <c r="AJ849" i="1"/>
  <c r="AM849" i="1"/>
  <c r="AN849" i="1"/>
  <c r="AO849" i="1" s="1"/>
  <c r="AR849" i="1"/>
  <c r="BC849" i="1"/>
  <c r="BD849" i="1"/>
  <c r="BE849" i="1"/>
  <c r="BG849" i="1"/>
  <c r="BN849" i="1"/>
  <c r="BR849" i="1"/>
  <c r="CB849" i="1"/>
  <c r="CF849" i="1"/>
  <c r="CG849" i="1"/>
  <c r="CP849" i="1"/>
  <c r="DP849" i="1"/>
  <c r="Q850" i="1"/>
  <c r="AD850" i="1"/>
  <c r="AE850" i="1"/>
  <c r="AG850" i="1"/>
  <c r="AI850" i="1"/>
  <c r="AJ850" i="1"/>
  <c r="AM850" i="1"/>
  <c r="AO850" i="1" s="1"/>
  <c r="AN850" i="1"/>
  <c r="AR850" i="1"/>
  <c r="BB850" i="1"/>
  <c r="BC850" i="1"/>
  <c r="BD850" i="1"/>
  <c r="BE850" i="1"/>
  <c r="BF850" i="1"/>
  <c r="BG850" i="1"/>
  <c r="BN850" i="1"/>
  <c r="BR850" i="1"/>
  <c r="CB850" i="1"/>
  <c r="CF850" i="1"/>
  <c r="CG850" i="1"/>
  <c r="CP850" i="1"/>
  <c r="CQ850" i="1"/>
  <c r="DP850" i="1"/>
  <c r="Q851" i="1"/>
  <c r="AD851" i="1"/>
  <c r="AE851" i="1"/>
  <c r="AG851" i="1"/>
  <c r="AI851" i="1"/>
  <c r="AJ851" i="1"/>
  <c r="AM851" i="1"/>
  <c r="AN851" i="1"/>
  <c r="AO851" i="1" s="1"/>
  <c r="AR851" i="1"/>
  <c r="BB851" i="1"/>
  <c r="BC851" i="1"/>
  <c r="BD851" i="1"/>
  <c r="BE851" i="1"/>
  <c r="BF851" i="1"/>
  <c r="BG851" i="1"/>
  <c r="BN851" i="1"/>
  <c r="BR851" i="1"/>
  <c r="CB851" i="1"/>
  <c r="CF851" i="1"/>
  <c r="CG851" i="1"/>
  <c r="CP851" i="1"/>
  <c r="CQ851" i="1"/>
  <c r="DP851" i="1"/>
  <c r="Q852" i="1"/>
  <c r="AD852" i="1"/>
  <c r="AE852" i="1"/>
  <c r="AG852" i="1"/>
  <c r="AI852" i="1"/>
  <c r="AJ852" i="1"/>
  <c r="AM852" i="1"/>
  <c r="AO852" i="1" s="1"/>
  <c r="AN852" i="1"/>
  <c r="AR852" i="1"/>
  <c r="BB852" i="1"/>
  <c r="BC852" i="1"/>
  <c r="BD852" i="1"/>
  <c r="BE852" i="1"/>
  <c r="BF852" i="1"/>
  <c r="BG852" i="1"/>
  <c r="BN852" i="1"/>
  <c r="BR852" i="1"/>
  <c r="CB852" i="1"/>
  <c r="CF852" i="1"/>
  <c r="CG852" i="1"/>
  <c r="CP852" i="1"/>
  <c r="CQ852" i="1"/>
  <c r="DP852" i="1"/>
  <c r="Q853" i="1"/>
  <c r="AD853" i="1"/>
  <c r="AE853" i="1"/>
  <c r="AG853" i="1"/>
  <c r="AI853" i="1"/>
  <c r="AJ853" i="1"/>
  <c r="AM853" i="1"/>
  <c r="AN853" i="1"/>
  <c r="AO853" i="1" s="1"/>
  <c r="AR853" i="1"/>
  <c r="BB853" i="1"/>
  <c r="BC853" i="1"/>
  <c r="BD853" i="1"/>
  <c r="BE853" i="1"/>
  <c r="BF853" i="1"/>
  <c r="BG853" i="1"/>
  <c r="BN853" i="1"/>
  <c r="BR853" i="1"/>
  <c r="CB853" i="1"/>
  <c r="CF853" i="1"/>
  <c r="CG853" i="1"/>
  <c r="CP853" i="1"/>
  <c r="CQ853" i="1"/>
  <c r="DP853" i="1"/>
  <c r="Q854" i="1"/>
  <c r="AD854" i="1"/>
  <c r="AE854" i="1"/>
  <c r="AG854" i="1"/>
  <c r="AI854" i="1"/>
  <c r="AJ854" i="1"/>
  <c r="AM854" i="1"/>
  <c r="AO854" i="1" s="1"/>
  <c r="AN854" i="1"/>
  <c r="AR854" i="1"/>
  <c r="BB854" i="1"/>
  <c r="BC854" i="1"/>
  <c r="BD854" i="1"/>
  <c r="BE854" i="1"/>
  <c r="BF854" i="1"/>
  <c r="BG854" i="1"/>
  <c r="BN854" i="1"/>
  <c r="BR854" i="1"/>
  <c r="CB854" i="1"/>
  <c r="CF854" i="1"/>
  <c r="CG854" i="1"/>
  <c r="CP854" i="1"/>
  <c r="CQ854" i="1"/>
  <c r="DP854" i="1"/>
  <c r="Q855" i="1"/>
  <c r="AD855" i="1"/>
  <c r="AE855" i="1"/>
  <c r="AG855" i="1"/>
  <c r="AI855" i="1"/>
  <c r="AJ855" i="1"/>
  <c r="AM855" i="1"/>
  <c r="AN855" i="1"/>
  <c r="AO855" i="1" s="1"/>
  <c r="AR855" i="1"/>
  <c r="BB855" i="1"/>
  <c r="BC855" i="1"/>
  <c r="BD855" i="1"/>
  <c r="BE855" i="1"/>
  <c r="BF855" i="1"/>
  <c r="BG855" i="1"/>
  <c r="BN855" i="1"/>
  <c r="BR855" i="1"/>
  <c r="CB855" i="1"/>
  <c r="CF855" i="1"/>
  <c r="CG855" i="1"/>
  <c r="CP855" i="1"/>
  <c r="CQ855" i="1"/>
  <c r="DP855" i="1"/>
  <c r="Q856" i="1"/>
  <c r="AD856" i="1"/>
  <c r="AE856" i="1"/>
  <c r="AG856" i="1"/>
  <c r="AI856" i="1"/>
  <c r="AJ856" i="1"/>
  <c r="AM856" i="1"/>
  <c r="AO856" i="1" s="1"/>
  <c r="AN856" i="1"/>
  <c r="AR856" i="1"/>
  <c r="BB856" i="1"/>
  <c r="BC856" i="1"/>
  <c r="BD856" i="1"/>
  <c r="BE856" i="1"/>
  <c r="BF856" i="1"/>
  <c r="BG856" i="1"/>
  <c r="BN856" i="1"/>
  <c r="BR856" i="1"/>
  <c r="CB856" i="1"/>
  <c r="CF856" i="1"/>
  <c r="CG856" i="1"/>
  <c r="CP856" i="1"/>
  <c r="CQ856" i="1"/>
  <c r="DP856" i="1"/>
  <c r="Q857" i="1"/>
  <c r="AD857" i="1"/>
  <c r="AE857" i="1"/>
  <c r="AG857" i="1"/>
  <c r="AI857" i="1"/>
  <c r="AJ857" i="1"/>
  <c r="AM857" i="1"/>
  <c r="AN857" i="1"/>
  <c r="AO857" i="1" s="1"/>
  <c r="AR857" i="1"/>
  <c r="BB857" i="1"/>
  <c r="BC857" i="1"/>
  <c r="BD857" i="1"/>
  <c r="BE857" i="1"/>
  <c r="BF857" i="1"/>
  <c r="BG857" i="1"/>
  <c r="BN857" i="1"/>
  <c r="BR857" i="1"/>
  <c r="CB857" i="1"/>
  <c r="CF857" i="1"/>
  <c r="CG857" i="1"/>
  <c r="CP857" i="1"/>
  <c r="CQ857" i="1"/>
  <c r="DP857" i="1"/>
  <c r="Q858" i="1"/>
  <c r="AD858" i="1"/>
  <c r="AE858" i="1"/>
  <c r="AG858" i="1"/>
  <c r="AI858" i="1"/>
  <c r="AJ858" i="1"/>
  <c r="AM858" i="1"/>
  <c r="AO858" i="1" s="1"/>
  <c r="AN858" i="1"/>
  <c r="AR858" i="1"/>
  <c r="BB858" i="1"/>
  <c r="BC858" i="1"/>
  <c r="BD858" i="1"/>
  <c r="BE858" i="1"/>
  <c r="BF858" i="1"/>
  <c r="BG858" i="1"/>
  <c r="BN858" i="1"/>
  <c r="BR858" i="1"/>
  <c r="CB858" i="1"/>
  <c r="CF858" i="1"/>
  <c r="CG858" i="1"/>
  <c r="CP858" i="1"/>
  <c r="CQ858" i="1"/>
  <c r="DP858" i="1"/>
  <c r="Q859" i="1"/>
  <c r="AD859" i="1"/>
  <c r="AE859" i="1"/>
  <c r="AG859" i="1"/>
  <c r="AI859" i="1"/>
  <c r="AJ859" i="1"/>
  <c r="AM859" i="1"/>
  <c r="AN859" i="1"/>
  <c r="AO859" i="1" s="1"/>
  <c r="AR859" i="1"/>
  <c r="BB859" i="1"/>
  <c r="BC859" i="1"/>
  <c r="BD859" i="1"/>
  <c r="BE859" i="1"/>
  <c r="BF859" i="1"/>
  <c r="BG859" i="1"/>
  <c r="BN859" i="1"/>
  <c r="BR859" i="1"/>
  <c r="CB859" i="1"/>
  <c r="CF859" i="1"/>
  <c r="CG859" i="1"/>
  <c r="CP859" i="1"/>
  <c r="CQ859" i="1"/>
  <c r="DP859" i="1"/>
  <c r="Q860" i="1"/>
  <c r="AD860" i="1"/>
  <c r="AE860" i="1"/>
  <c r="AG860" i="1"/>
  <c r="AI860" i="1"/>
  <c r="AJ860" i="1"/>
  <c r="AM860" i="1"/>
  <c r="AO860" i="1" s="1"/>
  <c r="AN860" i="1"/>
  <c r="AR860" i="1"/>
  <c r="BB860" i="1"/>
  <c r="BC860" i="1"/>
  <c r="BD860" i="1"/>
  <c r="BE860" i="1"/>
  <c r="BF860" i="1"/>
  <c r="BG860" i="1"/>
  <c r="BN860" i="1"/>
  <c r="BR860" i="1"/>
  <c r="CB860" i="1"/>
  <c r="CF860" i="1"/>
  <c r="CG860" i="1"/>
  <c r="CP860" i="1"/>
  <c r="CQ860" i="1"/>
  <c r="DP860" i="1"/>
  <c r="Q861" i="1"/>
  <c r="AD861" i="1"/>
  <c r="AE861" i="1"/>
  <c r="AG861" i="1"/>
  <c r="AI861" i="1"/>
  <c r="AJ861" i="1"/>
  <c r="AM861" i="1"/>
  <c r="AN861" i="1"/>
  <c r="AO861" i="1" s="1"/>
  <c r="AR861" i="1"/>
  <c r="BB861" i="1"/>
  <c r="BC861" i="1"/>
  <c r="BD861" i="1"/>
  <c r="BE861" i="1"/>
  <c r="BF861" i="1"/>
  <c r="BG861" i="1"/>
  <c r="BN861" i="1"/>
  <c r="BR861" i="1"/>
  <c r="CB861" i="1"/>
  <c r="CF861" i="1"/>
  <c r="CG861" i="1"/>
  <c r="CP861" i="1"/>
  <c r="CQ861" i="1"/>
  <c r="DP861" i="1"/>
  <c r="Q862" i="1"/>
  <c r="AD862" i="1"/>
  <c r="AE862" i="1"/>
  <c r="AG862" i="1"/>
  <c r="AI862" i="1"/>
  <c r="AJ862" i="1"/>
  <c r="AM862" i="1"/>
  <c r="AO862" i="1" s="1"/>
  <c r="AN862" i="1"/>
  <c r="AR862" i="1"/>
  <c r="BB862" i="1"/>
  <c r="BC862" i="1"/>
  <c r="BD862" i="1"/>
  <c r="BE862" i="1"/>
  <c r="BF862" i="1"/>
  <c r="BG862" i="1"/>
  <c r="BN862" i="1"/>
  <c r="BR862" i="1"/>
  <c r="CB862" i="1"/>
  <c r="CF862" i="1"/>
  <c r="CG862" i="1"/>
  <c r="CP862" i="1"/>
  <c r="CQ862" i="1"/>
  <c r="DP862" i="1"/>
  <c r="Q863" i="1"/>
  <c r="AD863" i="1"/>
  <c r="AE863" i="1"/>
  <c r="AG863" i="1"/>
  <c r="AI863" i="1"/>
  <c r="AJ863" i="1"/>
  <c r="AM863" i="1"/>
  <c r="AN863" i="1"/>
  <c r="AO863" i="1"/>
  <c r="AR863" i="1"/>
  <c r="BB863" i="1"/>
  <c r="BC863" i="1"/>
  <c r="BD863" i="1"/>
  <c r="BE863" i="1"/>
  <c r="BF863" i="1"/>
  <c r="BG863" i="1"/>
  <c r="BN863" i="1"/>
  <c r="BR863" i="1"/>
  <c r="CB863" i="1"/>
  <c r="CF863" i="1"/>
  <c r="CG863" i="1"/>
  <c r="CP863" i="1"/>
  <c r="CQ863" i="1"/>
  <c r="DP863" i="1"/>
  <c r="Q864" i="1"/>
  <c r="AD864" i="1"/>
  <c r="AE864" i="1"/>
  <c r="AG864" i="1"/>
  <c r="AI864" i="1"/>
  <c r="AJ864" i="1"/>
  <c r="AM864" i="1"/>
  <c r="AO864" i="1" s="1"/>
  <c r="AN864" i="1"/>
  <c r="AR864" i="1"/>
  <c r="BB864" i="1"/>
  <c r="BC864" i="1"/>
  <c r="BD864" i="1"/>
  <c r="BE864" i="1"/>
  <c r="BF864" i="1"/>
  <c r="BG864" i="1"/>
  <c r="BN864" i="1"/>
  <c r="BR864" i="1"/>
  <c r="CB864" i="1"/>
  <c r="CF864" i="1"/>
  <c r="CG864" i="1"/>
  <c r="CP864" i="1"/>
  <c r="CQ864" i="1"/>
  <c r="DP864" i="1"/>
  <c r="Q865" i="1"/>
  <c r="AD865" i="1"/>
  <c r="AE865" i="1"/>
  <c r="AG865" i="1"/>
  <c r="AI865" i="1"/>
  <c r="AJ865" i="1"/>
  <c r="AM865" i="1"/>
  <c r="AN865" i="1"/>
  <c r="AO865" i="1"/>
  <c r="AR865" i="1"/>
  <c r="BB865" i="1"/>
  <c r="BC865" i="1"/>
  <c r="BD865" i="1"/>
  <c r="BE865" i="1"/>
  <c r="BF865" i="1"/>
  <c r="BG865" i="1"/>
  <c r="BN865" i="1"/>
  <c r="BR865" i="1"/>
  <c r="CB865" i="1"/>
  <c r="CF865" i="1"/>
  <c r="CG865" i="1"/>
  <c r="CP865" i="1"/>
  <c r="CQ865" i="1"/>
  <c r="DP865" i="1"/>
  <c r="Q866" i="1"/>
  <c r="AD866" i="1"/>
  <c r="AE866" i="1"/>
  <c r="AG866" i="1"/>
  <c r="AI866" i="1"/>
  <c r="AJ866" i="1"/>
  <c r="AM866" i="1"/>
  <c r="AO866" i="1" s="1"/>
  <c r="AN866" i="1"/>
  <c r="AR866" i="1"/>
  <c r="BB866" i="1"/>
  <c r="BC866" i="1"/>
  <c r="BD866" i="1"/>
  <c r="BE866" i="1"/>
  <c r="BF866" i="1"/>
  <c r="BG866" i="1"/>
  <c r="BN866" i="1"/>
  <c r="BR866" i="1"/>
  <c r="CB866" i="1"/>
  <c r="CF866" i="1"/>
  <c r="CG866" i="1"/>
  <c r="CP866" i="1"/>
  <c r="CQ866" i="1"/>
  <c r="DP866" i="1"/>
  <c r="Q867" i="1"/>
  <c r="AD867" i="1"/>
  <c r="AE867" i="1"/>
  <c r="AG867" i="1"/>
  <c r="AI867" i="1"/>
  <c r="AJ867" i="1"/>
  <c r="AM867" i="1"/>
  <c r="AN867" i="1"/>
  <c r="AO867" i="1"/>
  <c r="AR867" i="1"/>
  <c r="BB867" i="1"/>
  <c r="BC867" i="1"/>
  <c r="BD867" i="1"/>
  <c r="BE867" i="1"/>
  <c r="BF867" i="1"/>
  <c r="BG867" i="1"/>
  <c r="BN867" i="1"/>
  <c r="BR867" i="1"/>
  <c r="CB867" i="1"/>
  <c r="CF867" i="1"/>
  <c r="CG867" i="1"/>
  <c r="CP867" i="1"/>
  <c r="CQ867" i="1"/>
  <c r="DP867" i="1"/>
  <c r="Q868" i="1"/>
  <c r="AD868" i="1"/>
  <c r="AE868" i="1"/>
  <c r="AG868" i="1"/>
  <c r="AI868" i="1"/>
  <c r="AJ868" i="1"/>
  <c r="AM868" i="1"/>
  <c r="AO868" i="1" s="1"/>
  <c r="AN868" i="1"/>
  <c r="AR868" i="1"/>
  <c r="BB868" i="1"/>
  <c r="BC868" i="1"/>
  <c r="BD868" i="1"/>
  <c r="BE868" i="1"/>
  <c r="BF868" i="1"/>
  <c r="BG868" i="1"/>
  <c r="BN868" i="1"/>
  <c r="BR868" i="1"/>
  <c r="CB868" i="1"/>
  <c r="CF868" i="1"/>
  <c r="CG868" i="1"/>
  <c r="CP868" i="1"/>
  <c r="CQ868" i="1"/>
  <c r="DP868" i="1"/>
  <c r="Q869" i="1"/>
  <c r="AD869" i="1"/>
  <c r="AE869" i="1"/>
  <c r="AG869" i="1"/>
  <c r="AI869" i="1"/>
  <c r="AJ869" i="1"/>
  <c r="AM869" i="1"/>
  <c r="AN869" i="1"/>
  <c r="AO869" i="1"/>
  <c r="AR869" i="1"/>
  <c r="BB869" i="1"/>
  <c r="BC869" i="1"/>
  <c r="BD869" i="1"/>
  <c r="BE869" i="1"/>
  <c r="BF869" i="1"/>
  <c r="BG869" i="1"/>
  <c r="BN869" i="1"/>
  <c r="BR869" i="1"/>
  <c r="CB869" i="1"/>
  <c r="CF869" i="1"/>
  <c r="CG869" i="1"/>
  <c r="CP869" i="1"/>
  <c r="CQ869" i="1"/>
  <c r="DP869" i="1"/>
  <c r="Q870" i="1"/>
  <c r="AD870" i="1"/>
  <c r="AE870" i="1"/>
  <c r="AG870" i="1"/>
  <c r="AI870" i="1"/>
  <c r="AJ870" i="1"/>
  <c r="AM870" i="1"/>
  <c r="AO870" i="1" s="1"/>
  <c r="AN870" i="1"/>
  <c r="AR870" i="1"/>
  <c r="BB870" i="1"/>
  <c r="BC870" i="1"/>
  <c r="BD870" i="1"/>
  <c r="BE870" i="1"/>
  <c r="BF870" i="1"/>
  <c r="BG870" i="1"/>
  <c r="BN870" i="1"/>
  <c r="BR870" i="1"/>
  <c r="CB870" i="1"/>
  <c r="CF870" i="1"/>
  <c r="CG870" i="1"/>
  <c r="CP870" i="1"/>
  <c r="CQ870" i="1"/>
  <c r="DP870" i="1"/>
  <c r="Q871" i="1"/>
  <c r="AD871" i="1"/>
  <c r="AE871" i="1"/>
  <c r="AG871" i="1"/>
  <c r="AI871" i="1"/>
  <c r="AJ871" i="1"/>
  <c r="AM871" i="1"/>
  <c r="AN871" i="1"/>
  <c r="AO871" i="1"/>
  <c r="AR871" i="1"/>
  <c r="BB871" i="1"/>
  <c r="BC871" i="1"/>
  <c r="BD871" i="1"/>
  <c r="BE871" i="1"/>
  <c r="BF871" i="1"/>
  <c r="BG871" i="1"/>
  <c r="BN871" i="1"/>
  <c r="BR871" i="1"/>
  <c r="CB871" i="1"/>
  <c r="CF871" i="1"/>
  <c r="CG871" i="1"/>
  <c r="CP871" i="1"/>
  <c r="CQ871" i="1"/>
  <c r="DP871" i="1"/>
  <c r="Q872" i="1"/>
  <c r="AD872" i="1"/>
  <c r="AE872" i="1"/>
  <c r="AG872" i="1"/>
  <c r="AI872" i="1"/>
  <c r="AJ872" i="1"/>
  <c r="AM872" i="1"/>
  <c r="AO872" i="1" s="1"/>
  <c r="AN872" i="1"/>
  <c r="AR872" i="1"/>
  <c r="BB872" i="1"/>
  <c r="BC872" i="1"/>
  <c r="BD872" i="1"/>
  <c r="BE872" i="1"/>
  <c r="BF872" i="1"/>
  <c r="BG872" i="1"/>
  <c r="BN872" i="1"/>
  <c r="BR872" i="1"/>
  <c r="CB872" i="1"/>
  <c r="CF872" i="1"/>
  <c r="CG872" i="1"/>
  <c r="CP872" i="1"/>
  <c r="CQ872" i="1"/>
  <c r="DP872" i="1"/>
  <c r="Q873" i="1"/>
  <c r="AD873" i="1"/>
  <c r="AE873" i="1"/>
  <c r="AG873" i="1"/>
  <c r="AI873" i="1"/>
  <c r="AJ873" i="1"/>
  <c r="AM873" i="1"/>
  <c r="AN873" i="1"/>
  <c r="AO873" i="1"/>
  <c r="AR873" i="1"/>
  <c r="BB873" i="1"/>
  <c r="BC873" i="1"/>
  <c r="BD873" i="1"/>
  <c r="BE873" i="1"/>
  <c r="BF873" i="1"/>
  <c r="BG873" i="1"/>
  <c r="BN873" i="1"/>
  <c r="BR873" i="1"/>
  <c r="CB873" i="1"/>
  <c r="CF873" i="1"/>
  <c r="CG873" i="1"/>
  <c r="CP873" i="1"/>
  <c r="CQ873" i="1"/>
  <c r="DP873" i="1"/>
  <c r="Q874" i="1"/>
  <c r="AD874" i="1"/>
  <c r="AE874" i="1"/>
  <c r="AG874" i="1"/>
  <c r="AI874" i="1"/>
  <c r="AJ874" i="1"/>
  <c r="AM874" i="1"/>
  <c r="AO874" i="1" s="1"/>
  <c r="AN874" i="1"/>
  <c r="AR874" i="1"/>
  <c r="BB874" i="1"/>
  <c r="BC874" i="1"/>
  <c r="BD874" i="1"/>
  <c r="BE874" i="1"/>
  <c r="BF874" i="1"/>
  <c r="BG874" i="1"/>
  <c r="BN874" i="1"/>
  <c r="BR874" i="1"/>
  <c r="CB874" i="1"/>
  <c r="CF874" i="1"/>
  <c r="CG874" i="1"/>
  <c r="CP874" i="1"/>
  <c r="CQ874" i="1"/>
  <c r="DP874" i="1"/>
  <c r="Q875" i="1"/>
  <c r="AD875" i="1"/>
  <c r="AE875" i="1"/>
  <c r="AG875" i="1"/>
  <c r="AI875" i="1"/>
  <c r="AJ875" i="1"/>
  <c r="AM875" i="1"/>
  <c r="AN875" i="1"/>
  <c r="AO875" i="1"/>
  <c r="AR875" i="1"/>
  <c r="BB875" i="1"/>
  <c r="BC875" i="1"/>
  <c r="BD875" i="1"/>
  <c r="BE875" i="1"/>
  <c r="BF875" i="1"/>
  <c r="BG875" i="1"/>
  <c r="BN875" i="1"/>
  <c r="BR875" i="1"/>
  <c r="CB875" i="1"/>
  <c r="CF875" i="1"/>
  <c r="CG875" i="1"/>
  <c r="CP875" i="1"/>
  <c r="CQ875" i="1"/>
  <c r="DP875" i="1"/>
  <c r="Q876" i="1"/>
  <c r="AD876" i="1"/>
  <c r="AE876" i="1"/>
  <c r="AG876" i="1"/>
  <c r="AI876" i="1"/>
  <c r="AJ876" i="1"/>
  <c r="AM876" i="1"/>
  <c r="AO876" i="1" s="1"/>
  <c r="AN876" i="1"/>
  <c r="AR876" i="1"/>
  <c r="BB876" i="1"/>
  <c r="BC876" i="1"/>
  <c r="BD876" i="1"/>
  <c r="BE876" i="1"/>
  <c r="BF876" i="1"/>
  <c r="BG876" i="1"/>
  <c r="BN876" i="1"/>
  <c r="BR876" i="1"/>
  <c r="CB876" i="1"/>
  <c r="CF876" i="1"/>
  <c r="CG876" i="1"/>
  <c r="CP876" i="1"/>
  <c r="CQ876" i="1"/>
  <c r="DP876" i="1"/>
  <c r="Q877" i="1"/>
  <c r="AD877" i="1"/>
  <c r="AE877" i="1"/>
  <c r="AG877" i="1"/>
  <c r="AI877" i="1"/>
  <c r="AJ877" i="1"/>
  <c r="AM877" i="1"/>
  <c r="AN877" i="1"/>
  <c r="AO877" i="1"/>
  <c r="AR877" i="1"/>
  <c r="BB877" i="1"/>
  <c r="BC877" i="1"/>
  <c r="BD877" i="1"/>
  <c r="BE877" i="1"/>
  <c r="BF877" i="1"/>
  <c r="BG877" i="1"/>
  <c r="BN877" i="1"/>
  <c r="BR877" i="1"/>
  <c r="CB877" i="1"/>
  <c r="CF877" i="1"/>
  <c r="CG877" i="1"/>
  <c r="CP877" i="1"/>
  <c r="CQ877" i="1"/>
  <c r="DP877" i="1"/>
  <c r="Q878" i="1"/>
  <c r="AD878" i="1"/>
  <c r="AE878" i="1"/>
  <c r="AG878" i="1"/>
  <c r="AI878" i="1"/>
  <c r="AJ878" i="1"/>
  <c r="AM878" i="1"/>
  <c r="AO878" i="1" s="1"/>
  <c r="AN878" i="1"/>
  <c r="AR878" i="1"/>
  <c r="BB878" i="1"/>
  <c r="BC878" i="1"/>
  <c r="BD878" i="1"/>
  <c r="BE878" i="1"/>
  <c r="BF878" i="1"/>
  <c r="BG878" i="1"/>
  <c r="BN878" i="1"/>
  <c r="BR878" i="1"/>
  <c r="CB878" i="1"/>
  <c r="CF878" i="1"/>
  <c r="CG878" i="1"/>
  <c r="CP878" i="1"/>
  <c r="CQ878" i="1"/>
  <c r="DP878" i="1"/>
  <c r="Q879" i="1"/>
  <c r="AD879" i="1"/>
  <c r="AE879" i="1"/>
  <c r="AG879" i="1"/>
  <c r="AI879" i="1"/>
  <c r="AJ879" i="1"/>
  <c r="AM879" i="1"/>
  <c r="AN879" i="1"/>
  <c r="AO879" i="1"/>
  <c r="AR879" i="1"/>
  <c r="BB879" i="1"/>
  <c r="BC879" i="1"/>
  <c r="BD879" i="1"/>
  <c r="BE879" i="1"/>
  <c r="BF879" i="1"/>
  <c r="BG879" i="1"/>
  <c r="BN879" i="1"/>
  <c r="BR879" i="1"/>
  <c r="CB879" i="1"/>
  <c r="CF879" i="1"/>
  <c r="CG879" i="1"/>
  <c r="CP879" i="1"/>
  <c r="CQ879" i="1"/>
  <c r="DP879" i="1"/>
  <c r="Q880" i="1"/>
  <c r="AD880" i="1"/>
  <c r="AE880" i="1"/>
  <c r="AG880" i="1"/>
  <c r="AI880" i="1"/>
  <c r="AJ880" i="1"/>
  <c r="AM880" i="1"/>
  <c r="AO880" i="1" s="1"/>
  <c r="AN880" i="1"/>
  <c r="AR880" i="1"/>
  <c r="BB880" i="1"/>
  <c r="BC880" i="1"/>
  <c r="BD880" i="1"/>
  <c r="BE880" i="1"/>
  <c r="BF880" i="1"/>
  <c r="BG880" i="1"/>
  <c r="BN880" i="1"/>
  <c r="BR880" i="1"/>
  <c r="CB880" i="1"/>
  <c r="CF880" i="1"/>
  <c r="CG880" i="1"/>
  <c r="CP880" i="1"/>
  <c r="CQ880" i="1"/>
  <c r="DP880" i="1"/>
  <c r="Q881" i="1"/>
  <c r="AD881" i="1"/>
  <c r="AE881" i="1"/>
  <c r="AG881" i="1"/>
  <c r="AI881" i="1"/>
  <c r="AJ881" i="1"/>
  <c r="AM881" i="1"/>
  <c r="AN881" i="1"/>
  <c r="AO881" i="1"/>
  <c r="AR881" i="1"/>
  <c r="BB881" i="1"/>
  <c r="BC881" i="1"/>
  <c r="BD881" i="1"/>
  <c r="BE881" i="1"/>
  <c r="BF881" i="1"/>
  <c r="BG881" i="1"/>
  <c r="BN881" i="1"/>
  <c r="BR881" i="1"/>
  <c r="CB881" i="1"/>
  <c r="CF881" i="1"/>
  <c r="CG881" i="1"/>
  <c r="CP881" i="1"/>
  <c r="CQ881" i="1"/>
  <c r="DP881" i="1"/>
  <c r="Q882" i="1"/>
  <c r="AD882" i="1"/>
  <c r="AE882" i="1"/>
  <c r="AG882" i="1"/>
  <c r="AI882" i="1"/>
  <c r="AJ882" i="1"/>
  <c r="AM882" i="1"/>
  <c r="AO882" i="1" s="1"/>
  <c r="AN882" i="1"/>
  <c r="AR882" i="1"/>
  <c r="BB882" i="1"/>
  <c r="BC882" i="1"/>
  <c r="BD882" i="1"/>
  <c r="BE882" i="1"/>
  <c r="BF882" i="1"/>
  <c r="BG882" i="1"/>
  <c r="BN882" i="1"/>
  <c r="BR882" i="1"/>
  <c r="CB882" i="1"/>
  <c r="CF882" i="1"/>
  <c r="CG882" i="1"/>
  <c r="CP882" i="1"/>
  <c r="CQ882" i="1"/>
  <c r="DP882" i="1"/>
  <c r="Q883" i="1"/>
  <c r="AD883" i="1"/>
  <c r="AE883" i="1"/>
  <c r="AG883" i="1"/>
  <c r="AI883" i="1"/>
  <c r="AJ883" i="1"/>
  <c r="AM883" i="1"/>
  <c r="AN883" i="1"/>
  <c r="AO883" i="1"/>
  <c r="AR883" i="1"/>
  <c r="BB883" i="1"/>
  <c r="BC883" i="1"/>
  <c r="BD883" i="1"/>
  <c r="BE883" i="1"/>
  <c r="BF883" i="1"/>
  <c r="BG883" i="1"/>
  <c r="BN883" i="1"/>
  <c r="BR883" i="1"/>
  <c r="CB883" i="1"/>
  <c r="CF883" i="1"/>
  <c r="CG883" i="1"/>
  <c r="CP883" i="1"/>
  <c r="CQ883" i="1"/>
  <c r="DP883" i="1"/>
  <c r="H2" i="4"/>
  <c r="L2" i="4"/>
  <c r="P2" i="4"/>
  <c r="Q2" i="4"/>
  <c r="X2" i="4"/>
  <c r="Z2" i="4"/>
  <c r="AC2" i="4" s="1"/>
  <c r="AB2" i="4"/>
  <c r="AF2" i="4"/>
  <c r="AQ2" i="4"/>
  <c r="AU2" i="4"/>
  <c r="H3" i="4"/>
  <c r="L3" i="4"/>
  <c r="P3" i="4"/>
  <c r="Q3" i="4"/>
  <c r="X3" i="4"/>
  <c r="Z3" i="4"/>
  <c r="AC3" i="4" s="1"/>
  <c r="AB3" i="4"/>
  <c r="AF3" i="4"/>
  <c r="AQ3" i="4"/>
  <c r="AU3" i="4"/>
  <c r="H4" i="4"/>
  <c r="L4" i="4"/>
  <c r="P4" i="4"/>
  <c r="Q4" i="4"/>
  <c r="X4" i="4"/>
  <c r="Z4" i="4"/>
  <c r="AB4" i="4"/>
  <c r="AC4" i="4"/>
  <c r="AF4" i="4"/>
  <c r="AQ4" i="4"/>
  <c r="AU4" i="4"/>
  <c r="H5" i="4"/>
  <c r="L5" i="4"/>
  <c r="P5" i="4"/>
  <c r="Q5" i="4"/>
  <c r="X5" i="4"/>
  <c r="Z5" i="4"/>
  <c r="AB5" i="4"/>
  <c r="AC5" i="4"/>
  <c r="AF5" i="4"/>
  <c r="AQ5" i="4"/>
  <c r="AU5" i="4"/>
  <c r="H6" i="4"/>
  <c r="L6" i="4"/>
  <c r="P6" i="4"/>
  <c r="Q6" i="4"/>
  <c r="X6" i="4"/>
  <c r="Z6" i="4"/>
  <c r="AC6" i="4" s="1"/>
  <c r="AB6" i="4"/>
  <c r="AF6" i="4"/>
  <c r="AQ6" i="4"/>
  <c r="AU6" i="4"/>
  <c r="H7" i="4"/>
  <c r="L7" i="4"/>
  <c r="P7" i="4"/>
  <c r="Q7" i="4"/>
  <c r="X7" i="4"/>
  <c r="Z7" i="4"/>
  <c r="AC7" i="4" s="1"/>
  <c r="AB7" i="4"/>
  <c r="AF7" i="4"/>
  <c r="AQ7" i="4"/>
  <c r="AU7" i="4"/>
  <c r="H8" i="4"/>
  <c r="L8" i="4"/>
  <c r="P8" i="4"/>
  <c r="Q8" i="4"/>
  <c r="X8" i="4"/>
  <c r="Z8" i="4"/>
  <c r="AB8" i="4"/>
  <c r="AC8" i="4" s="1"/>
  <c r="AF8" i="4"/>
  <c r="AQ8" i="4"/>
  <c r="AU8" i="4"/>
  <c r="H9" i="4"/>
  <c r="L9" i="4"/>
  <c r="P9" i="4"/>
  <c r="Q9" i="4"/>
  <c r="X9" i="4"/>
  <c r="Z9" i="4"/>
  <c r="AB9" i="4"/>
  <c r="AC9" i="4"/>
  <c r="AF9" i="4"/>
  <c r="AQ9" i="4"/>
  <c r="AU9" i="4"/>
  <c r="H10" i="4"/>
  <c r="L10" i="4"/>
  <c r="P10" i="4"/>
  <c r="Q10" i="4"/>
  <c r="X10" i="4"/>
  <c r="Z10" i="4"/>
  <c r="AC10" i="4" s="1"/>
  <c r="AB10" i="4"/>
  <c r="AF10" i="4"/>
  <c r="AQ10" i="4"/>
  <c r="AU10" i="4"/>
  <c r="H11" i="4"/>
  <c r="L11" i="4"/>
  <c r="P11" i="4"/>
  <c r="Q11" i="4"/>
  <c r="X11" i="4"/>
  <c r="Z11" i="4"/>
  <c r="AC11" i="4" s="1"/>
  <c r="AB11" i="4"/>
  <c r="AF11" i="4"/>
  <c r="AQ11" i="4"/>
  <c r="AU11" i="4"/>
  <c r="H12" i="4"/>
  <c r="L12" i="4"/>
  <c r="P12" i="4"/>
  <c r="Q12" i="4"/>
  <c r="X12" i="4"/>
  <c r="Z12" i="4"/>
  <c r="AB12" i="4"/>
  <c r="AC12" i="4"/>
  <c r="AF12" i="4"/>
  <c r="AQ12" i="4"/>
  <c r="AU12" i="4"/>
  <c r="H13" i="4"/>
  <c r="L13" i="4"/>
  <c r="P13" i="4"/>
  <c r="Q13" i="4"/>
  <c r="X13" i="4"/>
  <c r="Z13" i="4"/>
  <c r="AB13" i="4"/>
  <c r="AC13" i="4"/>
  <c r="AF13" i="4"/>
  <c r="AQ13" i="4"/>
  <c r="AU13" i="4"/>
  <c r="H14" i="4"/>
  <c r="L14" i="4"/>
  <c r="P14" i="4"/>
  <c r="Q14" i="4"/>
  <c r="X14" i="4"/>
  <c r="Z14" i="4"/>
  <c r="AC14" i="4" s="1"/>
  <c r="AB14" i="4"/>
  <c r="AF14" i="4"/>
  <c r="AQ14" i="4"/>
  <c r="AU14" i="4"/>
  <c r="H15" i="4"/>
  <c r="L15" i="4"/>
  <c r="P15" i="4"/>
  <c r="Q15" i="4"/>
  <c r="X15" i="4"/>
  <c r="Z15" i="4"/>
  <c r="AC15" i="4" s="1"/>
  <c r="AB15" i="4"/>
  <c r="AF15" i="4"/>
  <c r="AQ15" i="4"/>
  <c r="AU15" i="4"/>
  <c r="H16" i="4"/>
  <c r="L16" i="4"/>
  <c r="P16" i="4"/>
  <c r="Q16" i="4"/>
  <c r="X16" i="4"/>
  <c r="Z16" i="4"/>
  <c r="AB16" i="4"/>
  <c r="AC16" i="4"/>
  <c r="AF16" i="4"/>
  <c r="AQ16" i="4"/>
  <c r="AU16" i="4"/>
  <c r="H17" i="4"/>
  <c r="L17" i="4"/>
  <c r="P17" i="4"/>
  <c r="Q17" i="4"/>
  <c r="X17" i="4"/>
  <c r="Z17" i="4"/>
  <c r="AB17" i="4"/>
  <c r="AC17" i="4"/>
  <c r="AF17" i="4"/>
  <c r="AQ17" i="4"/>
  <c r="AU17" i="4"/>
  <c r="H18" i="4"/>
  <c r="L18" i="4"/>
  <c r="P18" i="4"/>
  <c r="Q18" i="4"/>
  <c r="X18" i="4"/>
  <c r="Z18" i="4"/>
  <c r="AC18" i="4" s="1"/>
  <c r="AB18" i="4"/>
  <c r="AF18" i="4"/>
  <c r="AQ18" i="4"/>
  <c r="AU18" i="4"/>
  <c r="H19" i="4"/>
  <c r="L19" i="4"/>
  <c r="P19" i="4"/>
  <c r="Q19" i="4"/>
  <c r="X19" i="4"/>
  <c r="Z19" i="4"/>
  <c r="AC19" i="4" s="1"/>
  <c r="AB19" i="4"/>
  <c r="AF19" i="4"/>
  <c r="AQ19" i="4"/>
  <c r="AU19" i="4"/>
  <c r="H20" i="4"/>
  <c r="L20" i="4"/>
  <c r="P20" i="4"/>
  <c r="Q20" i="4"/>
  <c r="X20" i="4"/>
  <c r="Z20" i="4"/>
  <c r="AB20" i="4"/>
  <c r="AC20" i="4"/>
  <c r="AF20" i="4"/>
  <c r="AQ20" i="4"/>
  <c r="AU20" i="4"/>
  <c r="H21" i="4"/>
  <c r="L21" i="4"/>
  <c r="P21" i="4"/>
  <c r="Q21" i="4"/>
  <c r="X21" i="4"/>
  <c r="Z21" i="4"/>
  <c r="AB21" i="4"/>
  <c r="AC21" i="4"/>
  <c r="AF21" i="4"/>
  <c r="AQ21" i="4"/>
  <c r="AU21" i="4"/>
  <c r="H22" i="4"/>
  <c r="L22" i="4"/>
  <c r="P22" i="4"/>
  <c r="Q22" i="4"/>
  <c r="X22" i="4"/>
  <c r="Z22" i="4"/>
  <c r="AC22" i="4" s="1"/>
  <c r="AB22" i="4"/>
  <c r="AF22" i="4"/>
  <c r="AQ22" i="4"/>
  <c r="AU22" i="4"/>
  <c r="H23" i="4"/>
  <c r="L23" i="4"/>
  <c r="P23" i="4"/>
  <c r="Q23" i="4"/>
  <c r="X23" i="4"/>
  <c r="Z23" i="4"/>
  <c r="AC23" i="4" s="1"/>
  <c r="AB23" i="4"/>
  <c r="AF23" i="4"/>
  <c r="AQ23" i="4"/>
  <c r="AU23" i="4"/>
  <c r="H24" i="4"/>
  <c r="L24" i="4"/>
  <c r="P24" i="4"/>
  <c r="Q24" i="4"/>
  <c r="X24" i="4"/>
  <c r="Z24" i="4"/>
  <c r="AB24" i="4"/>
  <c r="AC24" i="4" s="1"/>
  <c r="AF24" i="4"/>
  <c r="AQ24" i="4"/>
  <c r="AU24" i="4"/>
  <c r="H25" i="4"/>
  <c r="L25" i="4"/>
  <c r="P25" i="4"/>
  <c r="Q25" i="4"/>
  <c r="X25" i="4"/>
  <c r="Z25" i="4"/>
  <c r="AB25" i="4"/>
  <c r="AC25" i="4"/>
  <c r="AF25" i="4"/>
  <c r="AQ25" i="4"/>
  <c r="AU25" i="4"/>
  <c r="H26" i="4"/>
  <c r="L26" i="4"/>
  <c r="P26" i="4"/>
  <c r="Q26" i="4"/>
  <c r="X26" i="4"/>
  <c r="Z26" i="4"/>
  <c r="AC26" i="4" s="1"/>
  <c r="AB26" i="4"/>
  <c r="AF26" i="4"/>
  <c r="AQ26" i="4"/>
  <c r="AU26" i="4"/>
  <c r="H27" i="4"/>
  <c r="L27" i="4"/>
  <c r="P27" i="4"/>
  <c r="Q27" i="4"/>
  <c r="X27" i="4"/>
  <c r="Z27" i="4"/>
  <c r="AC27" i="4" s="1"/>
  <c r="AB27" i="4"/>
  <c r="AF27" i="4"/>
  <c r="AQ27" i="4"/>
  <c r="AU27" i="4"/>
  <c r="H28" i="4"/>
  <c r="L28" i="4"/>
  <c r="P28" i="4"/>
  <c r="Q28" i="4"/>
  <c r="X28" i="4"/>
  <c r="Z28" i="4"/>
  <c r="AB28" i="4"/>
  <c r="AC28" i="4"/>
  <c r="AF28" i="4"/>
  <c r="AQ28" i="4"/>
  <c r="AU28" i="4"/>
  <c r="H29" i="4"/>
  <c r="L29" i="4"/>
  <c r="P29" i="4"/>
  <c r="Q29" i="4"/>
  <c r="X29" i="4"/>
  <c r="Z29" i="4"/>
  <c r="AB29" i="4"/>
  <c r="AC29" i="4"/>
  <c r="AF29" i="4"/>
  <c r="AQ29" i="4"/>
  <c r="AU29" i="4"/>
  <c r="H30" i="4"/>
  <c r="L30" i="4"/>
  <c r="P30" i="4"/>
  <c r="Q30" i="4"/>
  <c r="X30" i="4"/>
  <c r="Z30" i="4"/>
  <c r="AC30" i="4" s="1"/>
  <c r="AB30" i="4"/>
  <c r="AF30" i="4"/>
  <c r="AQ30" i="4"/>
  <c r="AU30" i="4"/>
  <c r="H31" i="4"/>
  <c r="L31" i="4"/>
  <c r="P31" i="4"/>
  <c r="Q31" i="4"/>
  <c r="X31" i="4"/>
  <c r="Z31" i="4"/>
  <c r="AC31" i="4" s="1"/>
  <c r="AB31" i="4"/>
  <c r="AF31" i="4"/>
  <c r="AQ31" i="4"/>
  <c r="AU31" i="4"/>
  <c r="H32" i="4"/>
  <c r="L32" i="4"/>
  <c r="P32" i="4"/>
  <c r="Q32" i="4"/>
  <c r="X32" i="4"/>
  <c r="Z32" i="4"/>
  <c r="AB32" i="4"/>
  <c r="AC32" i="4" s="1"/>
  <c r="AF32" i="4"/>
  <c r="AQ32" i="4"/>
  <c r="AU32" i="4"/>
  <c r="H33" i="4"/>
  <c r="L33" i="4"/>
  <c r="P33" i="4"/>
  <c r="Q33" i="4"/>
  <c r="X33" i="4"/>
  <c r="Z33" i="4"/>
  <c r="AB33" i="4"/>
  <c r="AC33" i="4"/>
  <c r="AF33" i="4"/>
  <c r="AQ33" i="4"/>
  <c r="AU33" i="4"/>
  <c r="H34" i="4"/>
  <c r="L34" i="4"/>
  <c r="P34" i="4"/>
  <c r="Q34" i="4"/>
  <c r="X34" i="4"/>
  <c r="Z34" i="4"/>
  <c r="AC34" i="4" s="1"/>
  <c r="AB34" i="4"/>
  <c r="AF34" i="4"/>
  <c r="AQ34" i="4"/>
  <c r="AU34" i="4"/>
  <c r="H35" i="4"/>
  <c r="L35" i="4"/>
  <c r="P35" i="4"/>
  <c r="Q35" i="4"/>
  <c r="X35" i="4"/>
  <c r="Z35" i="4"/>
  <c r="AC35" i="4" s="1"/>
  <c r="AB35" i="4"/>
  <c r="AF35" i="4"/>
  <c r="AQ35" i="4"/>
  <c r="AU35" i="4"/>
  <c r="H36" i="4"/>
  <c r="L36" i="4"/>
  <c r="P36" i="4"/>
  <c r="Q36" i="4"/>
  <c r="X36" i="4"/>
  <c r="Z36" i="4"/>
  <c r="AB36" i="4"/>
  <c r="AC36" i="4"/>
  <c r="AF36" i="4"/>
  <c r="AQ36" i="4"/>
  <c r="AU36" i="4"/>
  <c r="H37" i="4"/>
  <c r="L37" i="4"/>
  <c r="P37" i="4"/>
  <c r="Q37" i="4"/>
  <c r="X37" i="4"/>
  <c r="Z37" i="4"/>
  <c r="AB37" i="4"/>
  <c r="AC37" i="4"/>
  <c r="AF37" i="4"/>
  <c r="AQ37" i="4"/>
  <c r="AU37" i="4"/>
  <c r="H38" i="4"/>
  <c r="L38" i="4"/>
  <c r="P38" i="4"/>
  <c r="Q38" i="4"/>
  <c r="X38" i="4"/>
  <c r="Z38" i="4"/>
  <c r="AC38" i="4" s="1"/>
  <c r="AB38" i="4"/>
  <c r="AF38" i="4"/>
  <c r="AQ38" i="4"/>
  <c r="AU38" i="4"/>
  <c r="H39" i="4"/>
  <c r="L39" i="4"/>
  <c r="P39" i="4"/>
  <c r="Q39" i="4"/>
  <c r="X39" i="4"/>
  <c r="Z39" i="4"/>
  <c r="AC39" i="4" s="1"/>
  <c r="AB39" i="4"/>
  <c r="AF39" i="4"/>
  <c r="AQ39" i="4"/>
  <c r="AU39" i="4"/>
  <c r="H40" i="4"/>
  <c r="L40" i="4"/>
  <c r="P40" i="4"/>
  <c r="Q40" i="4"/>
  <c r="X40" i="4"/>
  <c r="Z40" i="4"/>
  <c r="AB40" i="4"/>
  <c r="AC40" i="4" s="1"/>
  <c r="AF40" i="4"/>
  <c r="AQ40" i="4"/>
  <c r="AU40" i="4"/>
  <c r="H41" i="4"/>
  <c r="L41" i="4"/>
  <c r="P41" i="4"/>
  <c r="Q41" i="4"/>
  <c r="X41" i="4"/>
  <c r="Z41" i="4"/>
  <c r="AB41" i="4"/>
  <c r="AC41" i="4"/>
  <c r="AF41" i="4"/>
  <c r="AQ41" i="4"/>
  <c r="AU41" i="4"/>
  <c r="H42" i="4"/>
  <c r="L42" i="4"/>
  <c r="P42" i="4"/>
  <c r="Q42" i="4"/>
  <c r="X42" i="4"/>
  <c r="Z42" i="4"/>
  <c r="AC42" i="4" s="1"/>
  <c r="AB42" i="4"/>
  <c r="AF42" i="4"/>
  <c r="AQ42" i="4"/>
  <c r="AU42" i="4"/>
  <c r="H43" i="4"/>
  <c r="L43" i="4"/>
  <c r="P43" i="4"/>
  <c r="Q43" i="4"/>
  <c r="X43" i="4"/>
  <c r="Z43" i="4"/>
  <c r="AC43" i="4" s="1"/>
  <c r="AB43" i="4"/>
  <c r="AF43" i="4"/>
  <c r="AQ43" i="4"/>
  <c r="AU43" i="4"/>
  <c r="H44" i="4"/>
  <c r="L44" i="4"/>
  <c r="P44" i="4"/>
  <c r="Q44" i="4"/>
  <c r="X44" i="4"/>
  <c r="Z44" i="4"/>
  <c r="AB44" i="4"/>
  <c r="AC44" i="4" s="1"/>
  <c r="AF44" i="4"/>
  <c r="AQ44" i="4"/>
  <c r="AU44" i="4"/>
  <c r="H45" i="4"/>
  <c r="L45" i="4"/>
  <c r="P45" i="4"/>
  <c r="Q45" i="4"/>
  <c r="X45" i="4"/>
  <c r="Z45" i="4"/>
  <c r="AB45" i="4"/>
  <c r="AC45" i="4"/>
  <c r="AF45" i="4"/>
  <c r="AQ45" i="4"/>
  <c r="AU45" i="4"/>
  <c r="H46" i="4"/>
  <c r="L46" i="4"/>
  <c r="P46" i="4"/>
  <c r="Q46" i="4"/>
  <c r="X46" i="4"/>
  <c r="Z46" i="4"/>
  <c r="AC46" i="4" s="1"/>
  <c r="AB46" i="4"/>
  <c r="AF46" i="4"/>
  <c r="AQ46" i="4"/>
  <c r="AU46" i="4"/>
  <c r="H47" i="4"/>
  <c r="L47" i="4"/>
  <c r="P47" i="4"/>
  <c r="Q47" i="4"/>
  <c r="X47" i="4"/>
  <c r="Z47" i="4"/>
  <c r="AC47" i="4" s="1"/>
  <c r="AB47" i="4"/>
  <c r="AF47" i="4"/>
  <c r="AQ47" i="4"/>
  <c r="AU47" i="4"/>
  <c r="H48" i="4"/>
  <c r="L48" i="4"/>
  <c r="P48" i="4"/>
  <c r="Q48" i="4"/>
  <c r="X48" i="4"/>
  <c r="Z48" i="4"/>
  <c r="AB48" i="4"/>
  <c r="AC48" i="4" s="1"/>
  <c r="AF48" i="4"/>
  <c r="AQ48" i="4"/>
  <c r="AU48" i="4"/>
  <c r="H49" i="4"/>
  <c r="L49" i="4"/>
  <c r="P49" i="4"/>
  <c r="Q49" i="4"/>
  <c r="X49" i="4"/>
  <c r="Z49" i="4"/>
  <c r="AB49" i="4"/>
  <c r="AC49" i="4"/>
  <c r="AF49" i="4"/>
  <c r="AQ49" i="4"/>
  <c r="AU49" i="4"/>
  <c r="H50" i="4"/>
  <c r="L50" i="4"/>
  <c r="P50" i="4"/>
  <c r="Q50" i="4"/>
  <c r="X50" i="4"/>
  <c r="Z50" i="4"/>
  <c r="AC50" i="4" s="1"/>
  <c r="AB50" i="4"/>
  <c r="AF50" i="4"/>
  <c r="AQ50" i="4"/>
  <c r="AU50" i="4"/>
  <c r="H51" i="4"/>
  <c r="L51" i="4"/>
  <c r="P51" i="4"/>
  <c r="Q51" i="4"/>
  <c r="X51" i="4"/>
  <c r="Z51" i="4"/>
  <c r="AC51" i="4" s="1"/>
  <c r="AB51" i="4"/>
  <c r="AF51" i="4"/>
  <c r="AQ51" i="4"/>
  <c r="AU51" i="4"/>
  <c r="H52" i="4"/>
  <c r="L52" i="4"/>
  <c r="P52" i="4"/>
  <c r="Q52" i="4"/>
  <c r="X52" i="4"/>
  <c r="Z52" i="4"/>
  <c r="AB52" i="4"/>
  <c r="AC52" i="4"/>
  <c r="AF52" i="4"/>
  <c r="AQ52" i="4"/>
  <c r="AU52" i="4"/>
  <c r="H53" i="4"/>
  <c r="L53" i="4"/>
  <c r="P53" i="4"/>
  <c r="Q53" i="4"/>
  <c r="X53" i="4"/>
  <c r="Z53" i="4"/>
  <c r="AB53" i="4"/>
  <c r="AC53" i="4"/>
  <c r="AF53" i="4"/>
  <c r="AQ53" i="4"/>
  <c r="AU53" i="4"/>
  <c r="H54" i="4"/>
  <c r="L54" i="4"/>
  <c r="P54" i="4"/>
  <c r="Q54" i="4"/>
  <c r="X54" i="4"/>
  <c r="Z54" i="4"/>
  <c r="AC54" i="4" s="1"/>
  <c r="AB54" i="4"/>
  <c r="AF54" i="4"/>
  <c r="AQ54" i="4"/>
  <c r="AU54" i="4"/>
  <c r="H55" i="4"/>
  <c r="L55" i="4"/>
  <c r="P55" i="4"/>
  <c r="Q55" i="4"/>
  <c r="X55" i="4"/>
  <c r="Z55" i="4"/>
  <c r="AC55" i="4" s="1"/>
  <c r="AB55" i="4"/>
  <c r="AF55" i="4"/>
  <c r="AQ55" i="4"/>
  <c r="AU55" i="4"/>
  <c r="H56" i="4"/>
  <c r="L56" i="4"/>
  <c r="P56" i="4"/>
  <c r="Q56" i="4"/>
  <c r="X56" i="4"/>
  <c r="Z56" i="4"/>
  <c r="AB56" i="4"/>
  <c r="AC56" i="4"/>
  <c r="AF56" i="4"/>
  <c r="AQ56" i="4"/>
  <c r="AU56" i="4"/>
  <c r="H57" i="4"/>
  <c r="L57" i="4"/>
  <c r="P57" i="4"/>
  <c r="Q57" i="4"/>
  <c r="X57" i="4"/>
  <c r="Z57" i="4"/>
  <c r="AB57" i="4"/>
  <c r="AC57" i="4"/>
  <c r="AF57" i="4"/>
  <c r="AQ57" i="4"/>
  <c r="AU57" i="4"/>
  <c r="H58" i="4"/>
  <c r="L58" i="4"/>
  <c r="P58" i="4"/>
  <c r="Q58" i="4"/>
  <c r="X58" i="4"/>
  <c r="Z58" i="4"/>
  <c r="AC58" i="4" s="1"/>
  <c r="AB58" i="4"/>
  <c r="AF58" i="4"/>
  <c r="AQ58" i="4"/>
  <c r="AU58" i="4"/>
  <c r="H59" i="4"/>
  <c r="L59" i="4"/>
  <c r="P59" i="4"/>
  <c r="Q59" i="4"/>
  <c r="X59" i="4"/>
  <c r="Z59" i="4"/>
  <c r="AC59" i="4" s="1"/>
  <c r="AB59" i="4"/>
  <c r="AF59" i="4"/>
  <c r="AQ59" i="4"/>
  <c r="AU59" i="4"/>
  <c r="H60" i="4"/>
  <c r="L60" i="4"/>
  <c r="P60" i="4"/>
  <c r="Q60" i="4"/>
  <c r="X60" i="4"/>
  <c r="Z60" i="4"/>
  <c r="AB60" i="4"/>
  <c r="AC60" i="4"/>
  <c r="AF60" i="4"/>
  <c r="AQ60" i="4"/>
  <c r="AU60" i="4"/>
  <c r="H61" i="4"/>
  <c r="L61" i="4"/>
  <c r="P61" i="4"/>
  <c r="Q61" i="4"/>
  <c r="X61" i="4"/>
  <c r="Z61" i="4"/>
  <c r="AB61" i="4"/>
  <c r="AC61" i="4"/>
  <c r="AF61" i="4"/>
  <c r="AQ61" i="4"/>
  <c r="AU61" i="4"/>
  <c r="H62" i="4"/>
  <c r="L62" i="4"/>
  <c r="P62" i="4"/>
  <c r="Q62" i="4"/>
  <c r="X62" i="4"/>
  <c r="Z62" i="4"/>
  <c r="AC62" i="4" s="1"/>
  <c r="AB62" i="4"/>
  <c r="AF62" i="4"/>
  <c r="AQ62" i="4"/>
  <c r="AU62" i="4"/>
  <c r="H63" i="4"/>
  <c r="L63" i="4"/>
  <c r="P63" i="4"/>
  <c r="Q63" i="4"/>
  <c r="X63" i="4"/>
  <c r="Z63" i="4"/>
  <c r="AC63" i="4" s="1"/>
  <c r="AB63" i="4"/>
  <c r="AF63" i="4"/>
  <c r="AQ63" i="4"/>
  <c r="AU63" i="4"/>
  <c r="H64" i="4"/>
  <c r="L64" i="4"/>
  <c r="P64" i="4"/>
  <c r="Q64" i="4"/>
  <c r="X64" i="4"/>
  <c r="Z64" i="4"/>
  <c r="AB64" i="4"/>
  <c r="AC64" i="4"/>
  <c r="AF64" i="4"/>
  <c r="AQ64" i="4"/>
  <c r="AU64" i="4"/>
  <c r="H65" i="4"/>
  <c r="L65" i="4"/>
  <c r="P65" i="4"/>
  <c r="Q65" i="4"/>
  <c r="X65" i="4"/>
  <c r="Z65" i="4"/>
  <c r="AB65" i="4"/>
  <c r="AC65" i="4"/>
  <c r="AF65" i="4"/>
  <c r="AQ65" i="4"/>
  <c r="AU65" i="4"/>
  <c r="H66" i="4"/>
  <c r="L66" i="4"/>
  <c r="P66" i="4"/>
  <c r="Q66" i="4"/>
  <c r="X66" i="4"/>
  <c r="Z66" i="4"/>
  <c r="AC66" i="4" s="1"/>
  <c r="AB66" i="4"/>
  <c r="AF66" i="4"/>
  <c r="AQ66" i="4"/>
  <c r="AU66" i="4"/>
  <c r="H67" i="4"/>
  <c r="L67" i="4"/>
  <c r="P67" i="4"/>
  <c r="Q67" i="4"/>
  <c r="X67" i="4"/>
  <c r="Z67" i="4"/>
  <c r="AC67" i="4" s="1"/>
  <c r="AB67" i="4"/>
  <c r="AF67" i="4"/>
  <c r="AQ67" i="4"/>
  <c r="AU67" i="4"/>
  <c r="H68" i="4"/>
  <c r="L68" i="4"/>
  <c r="P68" i="4"/>
  <c r="Q68" i="4"/>
  <c r="X68" i="4"/>
  <c r="Z68" i="4"/>
  <c r="AB68" i="4"/>
  <c r="AC68" i="4"/>
  <c r="AF68" i="4"/>
  <c r="AQ68" i="4"/>
  <c r="AU68" i="4"/>
  <c r="H69" i="4"/>
  <c r="L69" i="4"/>
  <c r="P69" i="4"/>
  <c r="Q69" i="4"/>
  <c r="X69" i="4"/>
  <c r="Z69" i="4"/>
  <c r="AB69" i="4"/>
  <c r="AC69" i="4"/>
  <c r="AF69" i="4"/>
  <c r="AQ69" i="4"/>
  <c r="AU69" i="4"/>
  <c r="H70" i="4"/>
  <c r="L70" i="4"/>
  <c r="P70" i="4"/>
  <c r="Q70" i="4"/>
  <c r="X70" i="4"/>
  <c r="Z70" i="4"/>
  <c r="AC70" i="4" s="1"/>
  <c r="AB70" i="4"/>
  <c r="AF70" i="4"/>
  <c r="AQ70" i="4"/>
  <c r="AU70" i="4"/>
  <c r="H71" i="4"/>
  <c r="L71" i="4"/>
  <c r="P71" i="4"/>
  <c r="Q71" i="4"/>
  <c r="X71" i="4"/>
  <c r="Z71" i="4"/>
  <c r="AC71" i="4" s="1"/>
  <c r="AB71" i="4"/>
  <c r="AF71" i="4"/>
  <c r="AQ71" i="4"/>
  <c r="AU71" i="4"/>
  <c r="H72" i="4"/>
  <c r="L72" i="4"/>
  <c r="P72" i="4"/>
  <c r="Q72" i="4"/>
  <c r="X72" i="4"/>
  <c r="Z72" i="4"/>
  <c r="AB72" i="4"/>
  <c r="AC72" i="4"/>
  <c r="AF72" i="4"/>
  <c r="AQ72" i="4"/>
  <c r="AU72" i="4"/>
  <c r="H73" i="4"/>
  <c r="L73" i="4"/>
  <c r="P73" i="4"/>
  <c r="Q73" i="4"/>
  <c r="X73" i="4"/>
  <c r="Z73" i="4"/>
  <c r="AB73" i="4"/>
  <c r="AC73" i="4"/>
  <c r="AF73" i="4"/>
  <c r="AQ73" i="4"/>
  <c r="AU73" i="4"/>
  <c r="H74" i="4"/>
  <c r="L74" i="4"/>
  <c r="P74" i="4"/>
  <c r="Q74" i="4"/>
  <c r="X74" i="4"/>
  <c r="Z74" i="4"/>
  <c r="AC74" i="4" s="1"/>
  <c r="AB74" i="4"/>
  <c r="AF74" i="4"/>
  <c r="AQ74" i="4"/>
  <c r="AU74" i="4"/>
  <c r="H75" i="4"/>
  <c r="L75" i="4"/>
  <c r="P75" i="4"/>
  <c r="Q75" i="4"/>
  <c r="X75" i="4"/>
  <c r="Z75" i="4"/>
  <c r="AC75" i="4" s="1"/>
  <c r="AB75" i="4"/>
  <c r="AF75" i="4"/>
  <c r="AQ75" i="4"/>
  <c r="AU75" i="4"/>
  <c r="H76" i="4"/>
  <c r="L76" i="4"/>
  <c r="P76" i="4"/>
  <c r="Q76" i="4"/>
  <c r="X76" i="4"/>
  <c r="Z76" i="4"/>
  <c r="AB76" i="4"/>
  <c r="AC76" i="4"/>
  <c r="AF76" i="4"/>
  <c r="AQ76" i="4"/>
  <c r="AU76" i="4"/>
  <c r="H77" i="4"/>
  <c r="L77" i="4"/>
  <c r="P77" i="4"/>
  <c r="Q77" i="4"/>
  <c r="X77" i="4"/>
  <c r="Z77" i="4"/>
  <c r="AB77" i="4"/>
  <c r="AC77" i="4"/>
  <c r="AF77" i="4"/>
  <c r="AQ77" i="4"/>
  <c r="AU77" i="4"/>
  <c r="H78" i="4"/>
  <c r="L78" i="4"/>
  <c r="P78" i="4"/>
  <c r="Q78" i="4"/>
  <c r="X78" i="4"/>
  <c r="Z78" i="4"/>
  <c r="AC78" i="4" s="1"/>
  <c r="AB78" i="4"/>
  <c r="AF78" i="4"/>
  <c r="AQ78" i="4"/>
  <c r="AU78" i="4"/>
  <c r="H79" i="4"/>
  <c r="L79" i="4"/>
  <c r="P79" i="4"/>
  <c r="Q79" i="4"/>
  <c r="X79" i="4"/>
  <c r="Z79" i="4"/>
  <c r="AC79" i="4" s="1"/>
  <c r="AB79" i="4"/>
  <c r="AF79" i="4"/>
  <c r="AQ79" i="4"/>
  <c r="AU79" i="4"/>
  <c r="H80" i="4"/>
  <c r="L80" i="4"/>
  <c r="P80" i="4"/>
  <c r="Q80" i="4"/>
  <c r="X80" i="4"/>
  <c r="Z80" i="4"/>
  <c r="AB80" i="4"/>
  <c r="AC80" i="4" s="1"/>
  <c r="AF80" i="4"/>
  <c r="AQ80" i="4"/>
  <c r="AU80" i="4"/>
  <c r="H81" i="4"/>
  <c r="L81" i="4"/>
  <c r="P81" i="4"/>
  <c r="Q81" i="4"/>
  <c r="X81" i="4"/>
  <c r="Z81" i="4"/>
  <c r="AB81" i="4"/>
  <c r="AC81" i="4"/>
  <c r="AF81" i="4"/>
  <c r="AQ81" i="4"/>
  <c r="AU81" i="4"/>
  <c r="H82" i="4"/>
  <c r="L82" i="4"/>
  <c r="P82" i="4"/>
  <c r="Q82" i="4"/>
  <c r="X82" i="4"/>
  <c r="Z82" i="4"/>
  <c r="AC82" i="4" s="1"/>
  <c r="AB82" i="4"/>
  <c r="AF82" i="4"/>
  <c r="AQ82" i="4"/>
  <c r="AU82" i="4"/>
  <c r="H83" i="4"/>
  <c r="L83" i="4"/>
  <c r="P83" i="4"/>
  <c r="Q83" i="4"/>
  <c r="X83" i="4"/>
  <c r="Z83" i="4"/>
  <c r="AC83" i="4" s="1"/>
  <c r="AB83" i="4"/>
  <c r="AF83" i="4"/>
  <c r="AQ83" i="4"/>
  <c r="AU83" i="4"/>
  <c r="H84" i="4"/>
  <c r="L84" i="4"/>
  <c r="P84" i="4"/>
  <c r="Q84" i="4"/>
  <c r="X84" i="4"/>
  <c r="Z84" i="4"/>
  <c r="AB84" i="4"/>
  <c r="AC84" i="4"/>
  <c r="AF84" i="4"/>
  <c r="AQ84" i="4"/>
  <c r="AU84" i="4"/>
  <c r="H85" i="4"/>
  <c r="L85" i="4"/>
  <c r="P85" i="4"/>
  <c r="Q85" i="4"/>
  <c r="X85" i="4"/>
  <c r="Z85" i="4"/>
  <c r="AB85" i="4"/>
  <c r="AC85" i="4"/>
  <c r="AF85" i="4"/>
  <c r="AQ85" i="4"/>
  <c r="AU85" i="4"/>
  <c r="H86" i="4"/>
  <c r="L86" i="4"/>
  <c r="P86" i="4"/>
  <c r="Q86" i="4"/>
  <c r="X86" i="4"/>
  <c r="Z86" i="4"/>
  <c r="AC86" i="4" s="1"/>
  <c r="AB86" i="4"/>
  <c r="AF86" i="4"/>
  <c r="AQ86" i="4"/>
  <c r="AU86" i="4"/>
  <c r="H87" i="4"/>
  <c r="L87" i="4"/>
  <c r="P87" i="4"/>
  <c r="Q87" i="4"/>
  <c r="X87" i="4"/>
  <c r="Z87" i="4"/>
  <c r="AC87" i="4" s="1"/>
  <c r="AB87" i="4"/>
  <c r="AF87" i="4"/>
  <c r="AQ87" i="4"/>
  <c r="AU87" i="4"/>
  <c r="H88" i="4"/>
  <c r="L88" i="4"/>
  <c r="P88" i="4"/>
  <c r="Q88" i="4"/>
  <c r="X88" i="4"/>
  <c r="Z88" i="4"/>
  <c r="AB88" i="4"/>
  <c r="AC88" i="4"/>
  <c r="AF88" i="4"/>
  <c r="AQ88" i="4"/>
  <c r="AU88" i="4"/>
  <c r="H89" i="4"/>
  <c r="L89" i="4"/>
  <c r="P89" i="4"/>
  <c r="Q89" i="4"/>
  <c r="X89" i="4"/>
  <c r="Z89" i="4"/>
  <c r="AB89" i="4"/>
  <c r="AC89" i="4"/>
  <c r="AF89" i="4"/>
  <c r="AQ89" i="4"/>
  <c r="AU89" i="4"/>
  <c r="H90" i="4"/>
  <c r="L90" i="4"/>
  <c r="P90" i="4"/>
  <c r="Q90" i="4"/>
  <c r="X90" i="4"/>
  <c r="Z90" i="4"/>
  <c r="AC90" i="4" s="1"/>
  <c r="AB90" i="4"/>
  <c r="AF90" i="4"/>
  <c r="AQ90" i="4"/>
  <c r="AU90" i="4"/>
  <c r="H91" i="4"/>
  <c r="L91" i="4"/>
  <c r="P91" i="4"/>
  <c r="Q91" i="4"/>
  <c r="X91" i="4"/>
  <c r="Z91" i="4"/>
  <c r="AC91" i="4" s="1"/>
  <c r="AB91" i="4"/>
  <c r="AF91" i="4"/>
  <c r="AQ91" i="4"/>
  <c r="AU91" i="4"/>
  <c r="H92" i="4"/>
  <c r="L92" i="4"/>
  <c r="P92" i="4"/>
  <c r="Q92" i="4"/>
  <c r="X92" i="4"/>
  <c r="Z92" i="4"/>
  <c r="AB92" i="4"/>
  <c r="AC92" i="4" s="1"/>
  <c r="AF92" i="4"/>
  <c r="AQ92" i="4"/>
  <c r="AU92" i="4"/>
  <c r="H93" i="4"/>
  <c r="L93" i="4"/>
  <c r="P93" i="4"/>
  <c r="Q93" i="4"/>
  <c r="X93" i="4"/>
  <c r="Z93" i="4"/>
  <c r="AB93" i="4"/>
  <c r="AC93" i="4"/>
  <c r="AF93" i="4"/>
  <c r="AQ93" i="4"/>
  <c r="AU93" i="4"/>
  <c r="H94" i="4"/>
  <c r="L94" i="4"/>
  <c r="P94" i="4"/>
  <c r="Q94" i="4"/>
  <c r="X94" i="4"/>
  <c r="Z94" i="4"/>
  <c r="AC94" i="4" s="1"/>
  <c r="AB94" i="4"/>
  <c r="AF94" i="4"/>
  <c r="AQ94" i="4"/>
  <c r="AU94" i="4"/>
  <c r="H95" i="4"/>
  <c r="L95" i="4"/>
  <c r="P95" i="4"/>
  <c r="Q95" i="4"/>
  <c r="X95" i="4"/>
  <c r="Z95" i="4"/>
  <c r="AC95" i="4" s="1"/>
  <c r="AB95" i="4"/>
  <c r="AF95" i="4"/>
  <c r="AQ95" i="4"/>
  <c r="AU95" i="4"/>
  <c r="H96" i="4"/>
  <c r="L96" i="4"/>
  <c r="P96" i="4"/>
  <c r="Q96" i="4"/>
  <c r="X96" i="4"/>
  <c r="Z96" i="4"/>
  <c r="AB96" i="4"/>
  <c r="AC96" i="4"/>
  <c r="AF96" i="4"/>
  <c r="AQ96" i="4"/>
  <c r="AU96" i="4"/>
  <c r="H97" i="4"/>
  <c r="L97" i="4"/>
  <c r="P97" i="4"/>
  <c r="Q97" i="4"/>
  <c r="X97" i="4"/>
  <c r="Z97" i="4"/>
  <c r="AB97" i="4"/>
  <c r="AC97" i="4"/>
  <c r="AF97" i="4"/>
  <c r="AQ97" i="4"/>
  <c r="AU97" i="4"/>
  <c r="H98" i="4"/>
  <c r="L98" i="4"/>
  <c r="P98" i="4"/>
  <c r="Q98" i="4"/>
  <c r="X98" i="4"/>
  <c r="Z98" i="4"/>
  <c r="AC98" i="4" s="1"/>
  <c r="AB98" i="4"/>
  <c r="AF98" i="4"/>
  <c r="AQ98" i="4"/>
  <c r="AU98" i="4"/>
  <c r="H99" i="4"/>
  <c r="L99" i="4"/>
  <c r="P99" i="4"/>
  <c r="Q99" i="4"/>
  <c r="X99" i="4"/>
  <c r="Z99" i="4"/>
  <c r="AC99" i="4" s="1"/>
  <c r="AB99" i="4"/>
  <c r="AF99" i="4"/>
  <c r="AQ99" i="4"/>
  <c r="AU99" i="4"/>
  <c r="H100" i="4"/>
  <c r="L100" i="4"/>
  <c r="P100" i="4"/>
  <c r="Q100" i="4"/>
  <c r="X100" i="4"/>
  <c r="Z100" i="4"/>
  <c r="AB100" i="4"/>
  <c r="AC100" i="4"/>
  <c r="AF100" i="4"/>
  <c r="AQ100" i="4"/>
  <c r="AU100" i="4"/>
  <c r="H101" i="4"/>
  <c r="L101" i="4"/>
  <c r="P101" i="4"/>
  <c r="Q101" i="4"/>
  <c r="X101" i="4"/>
  <c r="Z101" i="4"/>
  <c r="AB101" i="4"/>
  <c r="AC101" i="4"/>
  <c r="AF101" i="4"/>
  <c r="AQ101" i="4"/>
  <c r="AU101" i="4"/>
  <c r="H102" i="4"/>
  <c r="L102" i="4"/>
  <c r="P102" i="4"/>
  <c r="Q102" i="4"/>
  <c r="X102" i="4"/>
  <c r="Z102" i="4"/>
  <c r="AC102" i="4" s="1"/>
  <c r="AB102" i="4"/>
  <c r="AF102" i="4"/>
  <c r="AQ102" i="4"/>
  <c r="AU102" i="4"/>
  <c r="H103" i="4"/>
  <c r="L103" i="4"/>
  <c r="P103" i="4"/>
  <c r="Q103" i="4"/>
  <c r="X103" i="4"/>
  <c r="Z103" i="4"/>
  <c r="AC103" i="4" s="1"/>
  <c r="AB103" i="4"/>
  <c r="AF103" i="4"/>
  <c r="AQ103" i="4"/>
  <c r="AU103" i="4"/>
  <c r="H104" i="4"/>
  <c r="L104" i="4"/>
  <c r="P104" i="4"/>
  <c r="Q104" i="4"/>
  <c r="X104" i="4"/>
  <c r="Z104" i="4"/>
  <c r="AB104" i="4"/>
  <c r="AC104" i="4" s="1"/>
  <c r="AF104" i="4"/>
  <c r="AQ104" i="4"/>
  <c r="AU104" i="4"/>
  <c r="H105" i="4"/>
  <c r="L105" i="4"/>
  <c r="P105" i="4"/>
  <c r="Q105" i="4"/>
  <c r="X105" i="4"/>
  <c r="Z105" i="4"/>
  <c r="AB105" i="4"/>
  <c r="AC105" i="4"/>
  <c r="AF105" i="4"/>
  <c r="AQ105" i="4"/>
  <c r="AU105" i="4"/>
  <c r="H106" i="4"/>
  <c r="L106" i="4"/>
  <c r="P106" i="4"/>
  <c r="Q106" i="4"/>
  <c r="X106" i="4"/>
  <c r="Z106" i="4"/>
  <c r="AC106" i="4" s="1"/>
  <c r="AB106" i="4"/>
  <c r="AF106" i="4"/>
  <c r="AQ106" i="4"/>
  <c r="AU106" i="4"/>
  <c r="H107" i="4"/>
  <c r="L107" i="4"/>
  <c r="P107" i="4"/>
  <c r="Q107" i="4"/>
  <c r="X107" i="4"/>
  <c r="Z107" i="4"/>
  <c r="AC107" i="4" s="1"/>
  <c r="AB107" i="4"/>
  <c r="AF107" i="4"/>
  <c r="AQ107" i="4"/>
  <c r="AU107" i="4"/>
  <c r="H108" i="4"/>
  <c r="L108" i="4"/>
  <c r="P108" i="4"/>
  <c r="Q108" i="4"/>
  <c r="X108" i="4"/>
  <c r="Z108" i="4"/>
  <c r="AB108" i="4"/>
  <c r="AC108" i="4" s="1"/>
  <c r="AF108" i="4"/>
  <c r="AQ108" i="4"/>
  <c r="AU108" i="4"/>
  <c r="H109" i="4"/>
  <c r="L109" i="4"/>
  <c r="P109" i="4"/>
  <c r="Q109" i="4"/>
  <c r="X109" i="4"/>
  <c r="Z109" i="4"/>
  <c r="AB109" i="4"/>
  <c r="AC109" i="4"/>
  <c r="AF109" i="4"/>
  <c r="AQ109" i="4"/>
  <c r="AU109" i="4"/>
  <c r="H110" i="4"/>
  <c r="L110" i="4"/>
  <c r="P110" i="4"/>
  <c r="Q110" i="4"/>
  <c r="X110" i="4"/>
  <c r="Z110" i="4"/>
  <c r="AC110" i="4" s="1"/>
  <c r="AB110" i="4"/>
  <c r="AF110" i="4"/>
  <c r="AQ110" i="4"/>
  <c r="AU110" i="4"/>
  <c r="H111" i="4"/>
  <c r="L111" i="4"/>
  <c r="P111" i="4"/>
  <c r="Q111" i="4"/>
  <c r="X111" i="4"/>
  <c r="Z111" i="4"/>
  <c r="AC111" i="4" s="1"/>
  <c r="AB111" i="4"/>
  <c r="AF111" i="4"/>
  <c r="AQ111" i="4"/>
  <c r="AU111" i="4"/>
  <c r="H112" i="4"/>
  <c r="L112" i="4"/>
  <c r="P112" i="4"/>
  <c r="Q112" i="4"/>
  <c r="X112" i="4"/>
  <c r="Z112" i="4"/>
  <c r="AB112" i="4"/>
  <c r="AC112" i="4" s="1"/>
  <c r="AF112" i="4"/>
  <c r="AQ112" i="4"/>
  <c r="AU112" i="4"/>
  <c r="H113" i="4"/>
  <c r="L113" i="4"/>
  <c r="P113" i="4"/>
  <c r="Q113" i="4"/>
  <c r="X113" i="4"/>
  <c r="Z113" i="4"/>
  <c r="AB113" i="4"/>
  <c r="AC113" i="4"/>
  <c r="AF113" i="4"/>
  <c r="AQ113" i="4"/>
  <c r="AU113" i="4"/>
  <c r="H114" i="4"/>
  <c r="L114" i="4"/>
  <c r="P114" i="4"/>
  <c r="Q114" i="4"/>
  <c r="X114" i="4"/>
  <c r="Z114" i="4"/>
  <c r="AC114" i="4" s="1"/>
  <c r="AB114" i="4"/>
  <c r="AF114" i="4"/>
  <c r="AQ114" i="4"/>
  <c r="AU114" i="4"/>
  <c r="H115" i="4"/>
  <c r="L115" i="4"/>
  <c r="P115" i="4"/>
  <c r="Q115" i="4"/>
  <c r="X115" i="4"/>
  <c r="Z115" i="4"/>
  <c r="AC115" i="4" s="1"/>
  <c r="AB115" i="4"/>
  <c r="AF115" i="4"/>
  <c r="AQ115" i="4"/>
  <c r="AU115" i="4"/>
  <c r="H116" i="4"/>
  <c r="L116" i="4"/>
  <c r="P116" i="4"/>
  <c r="Q116" i="4"/>
  <c r="X116" i="4"/>
  <c r="Z116" i="4"/>
  <c r="AB116" i="4"/>
  <c r="AC116" i="4"/>
  <c r="AF116" i="4"/>
  <c r="AQ116" i="4"/>
  <c r="AU116" i="4"/>
  <c r="H117" i="4"/>
  <c r="L117" i="4"/>
  <c r="P117" i="4"/>
  <c r="Q117" i="4"/>
  <c r="X117" i="4"/>
  <c r="Z117" i="4"/>
  <c r="AB117" i="4"/>
  <c r="AC117" i="4"/>
  <c r="AF117" i="4"/>
  <c r="AQ117" i="4"/>
  <c r="AU117" i="4"/>
  <c r="H118" i="4"/>
  <c r="L118" i="4"/>
  <c r="P118" i="4"/>
  <c r="Q118" i="4"/>
  <c r="X118" i="4"/>
  <c r="Z118" i="4"/>
  <c r="AC118" i="4" s="1"/>
  <c r="AB118" i="4"/>
  <c r="AF118" i="4"/>
  <c r="AQ118" i="4"/>
  <c r="AU118" i="4"/>
  <c r="H119" i="4"/>
  <c r="L119" i="4"/>
  <c r="P119" i="4"/>
  <c r="Q119" i="4"/>
  <c r="X119" i="4"/>
  <c r="Z119" i="4"/>
  <c r="AC119" i="4" s="1"/>
  <c r="AB119" i="4"/>
  <c r="AF119" i="4"/>
  <c r="AQ119" i="4"/>
  <c r="AU119" i="4"/>
  <c r="H120" i="4"/>
  <c r="L120" i="4"/>
  <c r="P120" i="4"/>
  <c r="Q120" i="4"/>
  <c r="X120" i="4"/>
  <c r="Z120" i="4"/>
  <c r="AB120" i="4"/>
  <c r="AC120" i="4"/>
  <c r="AF120" i="4"/>
  <c r="AQ120" i="4"/>
  <c r="AU120" i="4"/>
  <c r="H121" i="4"/>
  <c r="L121" i="4"/>
  <c r="P121" i="4"/>
  <c r="Q121" i="4"/>
  <c r="X121" i="4"/>
  <c r="Z121" i="4"/>
  <c r="AB121" i="4"/>
  <c r="AC121" i="4"/>
  <c r="AF121" i="4"/>
  <c r="AQ121" i="4"/>
  <c r="AU121" i="4"/>
  <c r="H122" i="4"/>
  <c r="L122" i="4"/>
  <c r="P122" i="4"/>
  <c r="Q122" i="4"/>
  <c r="X122" i="4"/>
  <c r="Z122" i="4"/>
  <c r="AC122" i="4" s="1"/>
  <c r="AB122" i="4"/>
  <c r="AF122" i="4"/>
  <c r="AQ122" i="4"/>
  <c r="AU122" i="4"/>
  <c r="H123" i="4"/>
  <c r="L123" i="4"/>
  <c r="P123" i="4"/>
  <c r="Q123" i="4"/>
  <c r="X123" i="4"/>
  <c r="Z123" i="4"/>
  <c r="AC123" i="4" s="1"/>
  <c r="AB123" i="4"/>
  <c r="AF123" i="4"/>
  <c r="AQ123" i="4"/>
  <c r="AU123" i="4"/>
  <c r="H124" i="4"/>
  <c r="L124" i="4"/>
  <c r="P124" i="4"/>
  <c r="Q124" i="4"/>
  <c r="X124" i="4"/>
  <c r="Z124" i="4"/>
  <c r="AB124" i="4"/>
  <c r="AC124" i="4"/>
  <c r="AF124" i="4"/>
  <c r="AQ124" i="4"/>
  <c r="AU124" i="4"/>
  <c r="H125" i="4"/>
  <c r="L125" i="4"/>
  <c r="P125" i="4"/>
  <c r="Q125" i="4"/>
  <c r="X125" i="4"/>
  <c r="Z125" i="4"/>
  <c r="AB125" i="4"/>
  <c r="AC125" i="4"/>
  <c r="AF125" i="4"/>
  <c r="AQ125" i="4"/>
  <c r="AU125" i="4"/>
  <c r="H126" i="4"/>
  <c r="L126" i="4"/>
  <c r="P126" i="4"/>
  <c r="Q126" i="4"/>
  <c r="X126" i="4"/>
  <c r="Z126" i="4"/>
  <c r="AC126" i="4" s="1"/>
  <c r="AB126" i="4"/>
  <c r="AF126" i="4"/>
  <c r="AQ126" i="4"/>
  <c r="AU126" i="4"/>
  <c r="H127" i="4"/>
  <c r="L127" i="4"/>
  <c r="P127" i="4"/>
  <c r="Q127" i="4"/>
  <c r="X127" i="4"/>
  <c r="Z127" i="4"/>
  <c r="AC127" i="4" s="1"/>
  <c r="AB127" i="4"/>
  <c r="AF127" i="4"/>
  <c r="AQ127" i="4"/>
  <c r="AU127" i="4"/>
  <c r="H128" i="4"/>
  <c r="L128" i="4"/>
  <c r="P128" i="4"/>
  <c r="Q128" i="4"/>
  <c r="X128" i="4"/>
  <c r="Z128" i="4"/>
  <c r="AB128" i="4"/>
  <c r="AC128" i="4"/>
  <c r="AF128" i="4"/>
  <c r="AQ128" i="4"/>
  <c r="AU128" i="4"/>
  <c r="H129" i="4"/>
  <c r="L129" i="4"/>
  <c r="P129" i="4"/>
  <c r="Q129" i="4"/>
  <c r="X129" i="4"/>
  <c r="Z129" i="4"/>
  <c r="AB129" i="4"/>
  <c r="AC129" i="4"/>
  <c r="AF129" i="4"/>
  <c r="AQ129" i="4"/>
  <c r="AU129" i="4"/>
  <c r="H130" i="4"/>
  <c r="L130" i="4"/>
  <c r="P130" i="4"/>
  <c r="Q130" i="4"/>
  <c r="X130" i="4"/>
  <c r="Z130" i="4"/>
  <c r="AC130" i="4" s="1"/>
  <c r="AB130" i="4"/>
  <c r="AF130" i="4"/>
  <c r="AQ130" i="4"/>
  <c r="AU130" i="4"/>
  <c r="H131" i="4"/>
  <c r="L131" i="4"/>
  <c r="P131" i="4"/>
  <c r="Q131" i="4"/>
  <c r="X131" i="4"/>
  <c r="Z131" i="4"/>
  <c r="AC131" i="4" s="1"/>
  <c r="AB131" i="4"/>
  <c r="AF131" i="4"/>
  <c r="AQ131" i="4"/>
  <c r="AU131" i="4"/>
  <c r="H132" i="4"/>
  <c r="L132" i="4"/>
  <c r="P132" i="4"/>
  <c r="Q132" i="4"/>
  <c r="X132" i="4"/>
  <c r="Z132" i="4"/>
  <c r="AB132" i="4"/>
  <c r="AC132" i="4"/>
  <c r="AF132" i="4"/>
  <c r="AQ132" i="4"/>
  <c r="AU132" i="4"/>
  <c r="H133" i="4"/>
  <c r="L133" i="4"/>
  <c r="P133" i="4"/>
  <c r="Q133" i="4"/>
  <c r="X133" i="4"/>
  <c r="Z133" i="4"/>
  <c r="AB133" i="4"/>
  <c r="AC133" i="4"/>
  <c r="AF133" i="4"/>
  <c r="AQ133" i="4"/>
  <c r="AU133" i="4"/>
  <c r="H134" i="4"/>
  <c r="L134" i="4"/>
  <c r="P134" i="4"/>
  <c r="Q134" i="4"/>
  <c r="X134" i="4"/>
  <c r="Z134" i="4"/>
  <c r="AC134" i="4" s="1"/>
  <c r="AB134" i="4"/>
  <c r="AF134" i="4"/>
  <c r="AQ134" i="4"/>
  <c r="AU134" i="4"/>
  <c r="H135" i="4"/>
  <c r="L135" i="4"/>
  <c r="P135" i="4"/>
  <c r="Q135" i="4"/>
  <c r="X135" i="4"/>
  <c r="Z135" i="4"/>
  <c r="AC135" i="4" s="1"/>
  <c r="AB135" i="4"/>
  <c r="AF135" i="4"/>
  <c r="AQ135" i="4"/>
  <c r="AU135" i="4"/>
  <c r="H136" i="4"/>
  <c r="L136" i="4"/>
  <c r="P136" i="4"/>
  <c r="Q136" i="4"/>
  <c r="X136" i="4"/>
  <c r="Z136" i="4"/>
  <c r="AB136" i="4"/>
  <c r="AC136" i="4"/>
  <c r="AF136" i="4"/>
  <c r="AQ136" i="4"/>
  <c r="AU136" i="4"/>
  <c r="H137" i="4"/>
  <c r="L137" i="4"/>
  <c r="P137" i="4"/>
  <c r="Q137" i="4"/>
  <c r="X137" i="4"/>
  <c r="Z137" i="4"/>
  <c r="AB137" i="4"/>
  <c r="AC137" i="4"/>
  <c r="AF137" i="4"/>
  <c r="AQ137" i="4"/>
  <c r="AU137" i="4"/>
  <c r="H138" i="4"/>
  <c r="L138" i="4"/>
  <c r="P138" i="4"/>
  <c r="Q138" i="4"/>
  <c r="X138" i="4"/>
  <c r="Z138" i="4"/>
  <c r="AC138" i="4" s="1"/>
  <c r="AB138" i="4"/>
  <c r="AF138" i="4"/>
  <c r="AQ138" i="4"/>
  <c r="AU138" i="4"/>
  <c r="H139" i="4"/>
  <c r="L139" i="4"/>
  <c r="P139" i="4"/>
  <c r="Q139" i="4"/>
  <c r="X139" i="4"/>
  <c r="Z139" i="4"/>
  <c r="AC139" i="4" s="1"/>
  <c r="AB139" i="4"/>
  <c r="AF139" i="4"/>
  <c r="AQ139" i="4"/>
  <c r="AU139" i="4"/>
  <c r="H140" i="4"/>
  <c r="L140" i="4"/>
  <c r="P140" i="4"/>
  <c r="Q140" i="4"/>
  <c r="X140" i="4"/>
  <c r="Z140" i="4"/>
  <c r="AB140" i="4"/>
  <c r="AC140" i="4"/>
  <c r="AF140" i="4"/>
  <c r="AQ140" i="4"/>
  <c r="AU140" i="4"/>
  <c r="H141" i="4"/>
  <c r="L141" i="4"/>
  <c r="P141" i="4"/>
  <c r="Q141" i="4"/>
  <c r="X141" i="4"/>
  <c r="Z141" i="4"/>
  <c r="AB141" i="4"/>
  <c r="AC141" i="4"/>
  <c r="AF141" i="4"/>
  <c r="AQ141" i="4"/>
  <c r="AU141" i="4"/>
  <c r="H142" i="4"/>
  <c r="L142" i="4"/>
  <c r="P142" i="4"/>
  <c r="Q142" i="4"/>
  <c r="X142" i="4"/>
  <c r="Z142" i="4"/>
  <c r="AC142" i="4" s="1"/>
  <c r="AB142" i="4"/>
  <c r="AF142" i="4"/>
  <c r="AQ142" i="4"/>
  <c r="AU142" i="4"/>
  <c r="H143" i="4"/>
  <c r="L143" i="4"/>
  <c r="P143" i="4"/>
  <c r="Q143" i="4"/>
  <c r="X143" i="4"/>
  <c r="Z143" i="4"/>
  <c r="AC143" i="4" s="1"/>
  <c r="AB143" i="4"/>
  <c r="AF143" i="4"/>
  <c r="AQ143" i="4"/>
  <c r="AU143" i="4"/>
  <c r="H144" i="4"/>
  <c r="L144" i="4"/>
  <c r="P144" i="4"/>
  <c r="Q144" i="4"/>
  <c r="X144" i="4"/>
  <c r="Z144" i="4"/>
  <c r="AB144" i="4"/>
  <c r="AC144" i="4"/>
  <c r="AF144" i="4"/>
  <c r="AQ144" i="4"/>
  <c r="AU144" i="4"/>
  <c r="H145" i="4"/>
  <c r="L145" i="4"/>
  <c r="P145" i="4"/>
  <c r="Q145" i="4"/>
  <c r="X145" i="4"/>
  <c r="Z145" i="4"/>
  <c r="AB145" i="4"/>
  <c r="AC145" i="4"/>
  <c r="AF145" i="4"/>
  <c r="AQ145" i="4"/>
  <c r="AU145" i="4"/>
  <c r="H146" i="4"/>
  <c r="L146" i="4"/>
  <c r="P146" i="4"/>
  <c r="Q146" i="4"/>
  <c r="X146" i="4"/>
  <c r="Z146" i="4"/>
  <c r="AC146" i="4" s="1"/>
  <c r="AB146" i="4"/>
  <c r="AF146" i="4"/>
  <c r="AQ146" i="4"/>
  <c r="AU146" i="4"/>
  <c r="H147" i="4"/>
  <c r="L147" i="4"/>
  <c r="P147" i="4"/>
  <c r="Q147" i="4"/>
  <c r="X147" i="4"/>
  <c r="Z147" i="4"/>
  <c r="AC147" i="4" s="1"/>
  <c r="AB147" i="4"/>
  <c r="AF147" i="4"/>
  <c r="AQ147" i="4"/>
  <c r="AU147" i="4"/>
  <c r="H148" i="4"/>
  <c r="L148" i="4"/>
  <c r="P148" i="4"/>
  <c r="Q148" i="4"/>
  <c r="X148" i="4"/>
  <c r="Z148" i="4"/>
  <c r="AB148" i="4"/>
  <c r="AC148" i="4"/>
  <c r="AF148" i="4"/>
  <c r="AQ148" i="4"/>
  <c r="AU148" i="4"/>
  <c r="H149" i="4"/>
  <c r="L149" i="4"/>
  <c r="P149" i="4"/>
  <c r="Q149" i="4"/>
  <c r="X149" i="4"/>
  <c r="Z149" i="4"/>
  <c r="AB149" i="4"/>
  <c r="AC149" i="4"/>
  <c r="AF149" i="4"/>
  <c r="AQ149" i="4"/>
  <c r="AU149" i="4"/>
  <c r="H150" i="4"/>
  <c r="L150" i="4"/>
  <c r="P150" i="4"/>
  <c r="Q150" i="4"/>
  <c r="X150" i="4"/>
  <c r="Z150" i="4"/>
  <c r="AC150" i="4" s="1"/>
  <c r="AB150" i="4"/>
  <c r="AF150" i="4"/>
  <c r="AQ150" i="4"/>
  <c r="AU150" i="4"/>
  <c r="H151" i="4"/>
  <c r="L151" i="4"/>
  <c r="P151" i="4"/>
  <c r="Q151" i="4"/>
  <c r="X151" i="4"/>
  <c r="Z151" i="4"/>
  <c r="AC151" i="4" s="1"/>
  <c r="AB151" i="4"/>
  <c r="AF151" i="4"/>
  <c r="AQ151" i="4"/>
  <c r="AU151" i="4"/>
  <c r="H152" i="4"/>
  <c r="L152" i="4"/>
  <c r="P152" i="4"/>
  <c r="Q152" i="4"/>
  <c r="X152" i="4"/>
  <c r="Z152" i="4"/>
  <c r="AB152" i="4"/>
  <c r="AC152" i="4"/>
  <c r="AF152" i="4"/>
  <c r="AQ152" i="4"/>
  <c r="AU152" i="4"/>
  <c r="H153" i="4"/>
  <c r="L153" i="4"/>
  <c r="P153" i="4"/>
  <c r="Q153" i="4"/>
  <c r="X153" i="4"/>
  <c r="Z153" i="4"/>
  <c r="AB153" i="4"/>
  <c r="AC153" i="4"/>
  <c r="AF153" i="4"/>
  <c r="AQ153" i="4"/>
  <c r="AU153" i="4"/>
  <c r="H154" i="4"/>
  <c r="L154" i="4"/>
  <c r="P154" i="4"/>
  <c r="Q154" i="4"/>
  <c r="X154" i="4"/>
  <c r="Z154" i="4"/>
  <c r="AC154" i="4" s="1"/>
  <c r="AB154" i="4"/>
  <c r="AF154" i="4"/>
  <c r="AQ154" i="4"/>
  <c r="AU154" i="4"/>
  <c r="H155" i="4"/>
  <c r="L155" i="4"/>
  <c r="P155" i="4"/>
  <c r="Q155" i="4"/>
  <c r="X155" i="4"/>
  <c r="Z155" i="4"/>
  <c r="AC155" i="4" s="1"/>
  <c r="AB155" i="4"/>
  <c r="AF155" i="4"/>
  <c r="AQ155" i="4"/>
  <c r="AU155" i="4"/>
  <c r="H156" i="4"/>
  <c r="L156" i="4"/>
  <c r="P156" i="4"/>
  <c r="Q156" i="4"/>
  <c r="X156" i="4"/>
  <c r="Z156" i="4"/>
  <c r="AB156" i="4"/>
  <c r="AC156" i="4"/>
  <c r="AF156" i="4"/>
  <c r="AQ156" i="4"/>
  <c r="AU156" i="4"/>
  <c r="H157" i="4"/>
  <c r="L157" i="4"/>
  <c r="P157" i="4"/>
  <c r="Q157" i="4"/>
  <c r="X157" i="4"/>
  <c r="Z157" i="4"/>
  <c r="AB157" i="4"/>
  <c r="AC157" i="4"/>
  <c r="AF157" i="4"/>
  <c r="AQ157" i="4"/>
  <c r="AU157" i="4"/>
  <c r="H158" i="4"/>
  <c r="L158" i="4"/>
  <c r="P158" i="4"/>
  <c r="Q158" i="4"/>
  <c r="X158" i="4"/>
  <c r="Z158" i="4"/>
  <c r="AC158" i="4" s="1"/>
  <c r="AB158" i="4"/>
  <c r="AF158" i="4"/>
  <c r="AQ158" i="4"/>
  <c r="AU158" i="4"/>
  <c r="H159" i="4"/>
  <c r="L159" i="4"/>
  <c r="P159" i="4"/>
  <c r="Q159" i="4"/>
  <c r="X159" i="4"/>
  <c r="Z159" i="4"/>
  <c r="AC159" i="4" s="1"/>
  <c r="AB159" i="4"/>
  <c r="AF159" i="4"/>
  <c r="AQ159" i="4"/>
  <c r="AU159" i="4"/>
  <c r="H160" i="4"/>
  <c r="L160" i="4"/>
  <c r="P160" i="4"/>
  <c r="Q160" i="4"/>
  <c r="X160" i="4"/>
  <c r="Z160" i="4"/>
  <c r="AB160" i="4"/>
  <c r="AC160" i="4"/>
  <c r="AF160" i="4"/>
  <c r="AQ160" i="4"/>
  <c r="AU160" i="4"/>
  <c r="H161" i="4"/>
  <c r="L161" i="4"/>
  <c r="P161" i="4"/>
  <c r="Q161" i="4"/>
  <c r="X161" i="4"/>
  <c r="Z161" i="4"/>
  <c r="AB161" i="4"/>
  <c r="AC161" i="4"/>
  <c r="AF161" i="4"/>
  <c r="AQ161" i="4"/>
  <c r="AU161" i="4"/>
  <c r="H162" i="4"/>
  <c r="L162" i="4"/>
  <c r="P162" i="4"/>
  <c r="Q162" i="4"/>
  <c r="X162" i="4"/>
  <c r="Z162" i="4"/>
  <c r="AC162" i="4" s="1"/>
  <c r="AB162" i="4"/>
  <c r="AF162" i="4"/>
  <c r="AQ162" i="4"/>
  <c r="AU162" i="4"/>
  <c r="H163" i="4"/>
  <c r="L163" i="4"/>
  <c r="P163" i="4"/>
  <c r="Q163" i="4"/>
  <c r="X163" i="4"/>
  <c r="Z163" i="4"/>
  <c r="AC163" i="4" s="1"/>
  <c r="AB163" i="4"/>
  <c r="AF163" i="4"/>
  <c r="AQ163" i="4"/>
  <c r="AU163" i="4"/>
  <c r="H164" i="4"/>
  <c r="L164" i="4"/>
  <c r="P164" i="4"/>
  <c r="Q164" i="4"/>
  <c r="X164" i="4"/>
  <c r="Z164" i="4"/>
  <c r="AB164" i="4"/>
  <c r="AC164" i="4"/>
  <c r="AF164" i="4"/>
  <c r="AQ164" i="4"/>
  <c r="AU164" i="4"/>
  <c r="H165" i="4"/>
  <c r="L165" i="4"/>
  <c r="P165" i="4"/>
  <c r="Q165" i="4"/>
  <c r="X165" i="4"/>
  <c r="Z165" i="4"/>
  <c r="AB165" i="4"/>
  <c r="AC165" i="4"/>
  <c r="AF165" i="4"/>
  <c r="AQ165" i="4"/>
  <c r="AU165" i="4"/>
  <c r="H166" i="4"/>
  <c r="L166" i="4"/>
  <c r="P166" i="4"/>
  <c r="Q166" i="4"/>
  <c r="X166" i="4"/>
  <c r="Z166" i="4"/>
  <c r="AC166" i="4" s="1"/>
  <c r="AB166" i="4"/>
  <c r="AF166" i="4"/>
  <c r="AQ166" i="4"/>
  <c r="AU166" i="4"/>
  <c r="H167" i="4"/>
  <c r="L167" i="4"/>
  <c r="P167" i="4"/>
  <c r="Q167" i="4"/>
  <c r="X167" i="4"/>
  <c r="Z167" i="4"/>
  <c r="AC167" i="4" s="1"/>
  <c r="AB167" i="4"/>
  <c r="AF167" i="4"/>
  <c r="AQ167" i="4"/>
  <c r="AU167" i="4"/>
  <c r="H168" i="4"/>
  <c r="L168" i="4"/>
  <c r="P168" i="4"/>
  <c r="Q168" i="4"/>
  <c r="X168" i="4"/>
  <c r="Z168" i="4"/>
  <c r="AB168" i="4"/>
  <c r="AC168" i="4"/>
  <c r="AF168" i="4"/>
  <c r="AQ168" i="4"/>
  <c r="AU168" i="4"/>
  <c r="H169" i="4"/>
  <c r="L169" i="4"/>
  <c r="P169" i="4"/>
  <c r="Q169" i="4"/>
  <c r="X169" i="4"/>
  <c r="Z169" i="4"/>
  <c r="AB169" i="4"/>
  <c r="AC169" i="4"/>
  <c r="AF169" i="4"/>
  <c r="AQ169" i="4"/>
  <c r="AU169" i="4"/>
  <c r="H170" i="4"/>
  <c r="L170" i="4"/>
  <c r="P170" i="4"/>
  <c r="Q170" i="4"/>
  <c r="X170" i="4"/>
  <c r="Z170" i="4"/>
  <c r="AC170" i="4" s="1"/>
  <c r="AB170" i="4"/>
  <c r="AF170" i="4"/>
  <c r="AQ170" i="4"/>
  <c r="AU170" i="4"/>
  <c r="H171" i="4"/>
  <c r="L171" i="4"/>
  <c r="P171" i="4"/>
  <c r="Q171" i="4"/>
  <c r="X171" i="4"/>
  <c r="Z171" i="4"/>
  <c r="AC171" i="4" s="1"/>
  <c r="AB171" i="4"/>
  <c r="AF171" i="4"/>
  <c r="AQ171" i="4"/>
  <c r="AU171" i="4"/>
  <c r="H172" i="4"/>
  <c r="L172" i="4"/>
  <c r="P172" i="4"/>
  <c r="Q172" i="4"/>
  <c r="X172" i="4"/>
  <c r="Z172" i="4"/>
  <c r="AB172" i="4"/>
  <c r="AC172" i="4"/>
  <c r="AF172" i="4"/>
  <c r="AQ172" i="4"/>
  <c r="AU172" i="4"/>
  <c r="H173" i="4"/>
  <c r="L173" i="4"/>
  <c r="P173" i="4"/>
  <c r="Q173" i="4"/>
  <c r="X173" i="4"/>
  <c r="Z173" i="4"/>
  <c r="AB173" i="4"/>
  <c r="AC173" i="4"/>
  <c r="AF173" i="4"/>
  <c r="AQ173" i="4"/>
  <c r="AU173" i="4"/>
  <c r="H174" i="4"/>
  <c r="L174" i="4"/>
  <c r="P174" i="4"/>
  <c r="Q174" i="4"/>
  <c r="X174" i="4"/>
  <c r="Z174" i="4"/>
  <c r="AC174" i="4" s="1"/>
  <c r="AB174" i="4"/>
  <c r="AF174" i="4"/>
  <c r="AQ174" i="4"/>
  <c r="AU174" i="4"/>
  <c r="H175" i="4"/>
  <c r="L175" i="4"/>
  <c r="P175" i="4"/>
  <c r="Q175" i="4"/>
  <c r="X175" i="4"/>
  <c r="Z175" i="4"/>
  <c r="AC175" i="4" s="1"/>
  <c r="AB175" i="4"/>
  <c r="AF175" i="4"/>
  <c r="AQ175" i="4"/>
  <c r="AU175" i="4"/>
  <c r="H176" i="4"/>
  <c r="L176" i="4"/>
  <c r="P176" i="4"/>
  <c r="Q176" i="4"/>
  <c r="X176" i="4"/>
  <c r="Z176" i="4"/>
  <c r="AB176" i="4"/>
  <c r="AC176" i="4"/>
  <c r="AF176" i="4"/>
  <c r="AQ176" i="4"/>
  <c r="AU176" i="4"/>
  <c r="H177" i="4"/>
  <c r="L177" i="4"/>
  <c r="P177" i="4"/>
  <c r="Q177" i="4"/>
  <c r="X177" i="4"/>
  <c r="Z177" i="4"/>
  <c r="AB177" i="4"/>
  <c r="AC177" i="4"/>
  <c r="AF177" i="4"/>
  <c r="AQ177" i="4"/>
  <c r="AU177" i="4"/>
  <c r="H178" i="4"/>
  <c r="L178" i="4"/>
  <c r="P178" i="4"/>
  <c r="Q178" i="4"/>
  <c r="X178" i="4"/>
  <c r="Z178" i="4"/>
  <c r="AC178" i="4" s="1"/>
  <c r="AB178" i="4"/>
  <c r="AF178" i="4"/>
  <c r="AQ178" i="4"/>
  <c r="AU178" i="4"/>
  <c r="H179" i="4"/>
  <c r="L179" i="4"/>
  <c r="P179" i="4"/>
  <c r="Q179" i="4"/>
  <c r="X179" i="4"/>
  <c r="Z179" i="4"/>
  <c r="AC179" i="4" s="1"/>
  <c r="AB179" i="4"/>
  <c r="AF179" i="4"/>
  <c r="AQ179" i="4"/>
  <c r="AU179" i="4"/>
  <c r="H180" i="4"/>
  <c r="L180" i="4"/>
  <c r="P180" i="4"/>
  <c r="Q180" i="4"/>
  <c r="X180" i="4"/>
  <c r="Z180" i="4"/>
  <c r="AB180" i="4"/>
  <c r="AC180" i="4"/>
  <c r="AF180" i="4"/>
  <c r="AQ180" i="4"/>
  <c r="AU180" i="4"/>
  <c r="H181" i="4"/>
  <c r="L181" i="4"/>
  <c r="P181" i="4"/>
  <c r="Q181" i="4"/>
  <c r="X181" i="4"/>
  <c r="Z181" i="4"/>
  <c r="AB181" i="4"/>
  <c r="AC181" i="4"/>
  <c r="AF181" i="4"/>
  <c r="AQ181" i="4"/>
  <c r="AU181" i="4"/>
  <c r="H182" i="4"/>
  <c r="L182" i="4"/>
  <c r="P182" i="4"/>
  <c r="Q182" i="4"/>
  <c r="X182" i="4"/>
  <c r="Z182" i="4"/>
  <c r="AC182" i="4" s="1"/>
  <c r="AB182" i="4"/>
  <c r="AF182" i="4"/>
  <c r="AQ182" i="4"/>
  <c r="AU182" i="4"/>
  <c r="H183" i="4"/>
  <c r="L183" i="4"/>
  <c r="P183" i="4"/>
  <c r="Q183" i="4"/>
  <c r="X183" i="4"/>
  <c r="Z183" i="4"/>
  <c r="AC183" i="4" s="1"/>
  <c r="AB183" i="4"/>
  <c r="AF183" i="4"/>
  <c r="AQ183" i="4"/>
  <c r="AU183" i="4"/>
  <c r="H184" i="4"/>
  <c r="L184" i="4"/>
  <c r="P184" i="4"/>
  <c r="Q184" i="4"/>
  <c r="X184" i="4"/>
  <c r="Z184" i="4"/>
  <c r="AB184" i="4"/>
  <c r="AC184" i="4"/>
  <c r="AF184" i="4"/>
  <c r="AQ184" i="4"/>
  <c r="AU184" i="4"/>
  <c r="H185" i="4"/>
  <c r="L185" i="4"/>
  <c r="P185" i="4"/>
  <c r="Q185" i="4"/>
  <c r="X185" i="4"/>
  <c r="Z185" i="4"/>
  <c r="AB185" i="4"/>
  <c r="AC185" i="4"/>
  <c r="AF185" i="4"/>
  <c r="AQ185" i="4"/>
  <c r="AU185" i="4"/>
  <c r="H186" i="4"/>
  <c r="L186" i="4"/>
  <c r="P186" i="4"/>
  <c r="Q186" i="4"/>
  <c r="X186" i="4"/>
  <c r="Z186" i="4"/>
  <c r="AC186" i="4" s="1"/>
  <c r="AB186" i="4"/>
  <c r="AF186" i="4"/>
  <c r="AQ186" i="4"/>
  <c r="AU186" i="4"/>
  <c r="H187" i="4"/>
  <c r="L187" i="4"/>
  <c r="P187" i="4"/>
  <c r="Q187" i="4"/>
  <c r="X187" i="4"/>
  <c r="Z187" i="4"/>
  <c r="AC187" i="4" s="1"/>
  <c r="AB187" i="4"/>
  <c r="AF187" i="4"/>
  <c r="AQ187" i="4"/>
  <c r="AU187" i="4"/>
  <c r="H188" i="4"/>
  <c r="L188" i="4"/>
  <c r="P188" i="4"/>
  <c r="Q188" i="4"/>
  <c r="X188" i="4"/>
  <c r="Z188" i="4"/>
  <c r="AB188" i="4"/>
  <c r="AC188" i="4"/>
  <c r="AF188" i="4"/>
  <c r="AQ188" i="4"/>
  <c r="AU188" i="4"/>
  <c r="H189" i="4"/>
  <c r="L189" i="4"/>
  <c r="P189" i="4"/>
  <c r="Q189" i="4"/>
  <c r="X189" i="4"/>
  <c r="Z189" i="4"/>
  <c r="AB189" i="4"/>
  <c r="AC189" i="4"/>
  <c r="AF189" i="4"/>
  <c r="AQ189" i="4"/>
  <c r="AU189" i="4"/>
  <c r="H190" i="4"/>
  <c r="L190" i="4"/>
  <c r="P190" i="4"/>
  <c r="Q190" i="4"/>
  <c r="X190" i="4"/>
  <c r="Z190" i="4"/>
  <c r="AC190" i="4" s="1"/>
  <c r="AB190" i="4"/>
  <c r="AF190" i="4"/>
  <c r="AQ190" i="4"/>
  <c r="AU190" i="4"/>
  <c r="H191" i="4"/>
  <c r="L191" i="4"/>
  <c r="P191" i="4"/>
  <c r="Q191" i="4"/>
  <c r="X191" i="4"/>
  <c r="Z191" i="4"/>
  <c r="AC191" i="4" s="1"/>
  <c r="AB191" i="4"/>
  <c r="AF191" i="4"/>
  <c r="AQ191" i="4"/>
  <c r="AU191" i="4"/>
  <c r="H192" i="4"/>
  <c r="L192" i="4"/>
  <c r="P192" i="4"/>
  <c r="Q192" i="4"/>
  <c r="X192" i="4"/>
  <c r="Z192" i="4"/>
  <c r="AB192" i="4"/>
  <c r="AC192" i="4"/>
  <c r="AF192" i="4"/>
  <c r="AQ192" i="4"/>
  <c r="AU192" i="4"/>
  <c r="H193" i="4"/>
  <c r="L193" i="4"/>
  <c r="P193" i="4"/>
  <c r="Q193" i="4"/>
  <c r="X193" i="4"/>
  <c r="Z193" i="4"/>
  <c r="AB193" i="4"/>
  <c r="AC193" i="4"/>
  <c r="AF193" i="4"/>
  <c r="AQ193" i="4"/>
  <c r="AU193" i="4"/>
  <c r="H194" i="4"/>
  <c r="L194" i="4"/>
  <c r="P194" i="4"/>
  <c r="Q194" i="4"/>
  <c r="X194" i="4"/>
  <c r="Z194" i="4"/>
  <c r="AC194" i="4" s="1"/>
  <c r="AB194" i="4"/>
  <c r="AF194" i="4"/>
  <c r="AQ194" i="4"/>
  <c r="AU194" i="4"/>
  <c r="H195" i="4"/>
  <c r="L195" i="4"/>
  <c r="P195" i="4"/>
  <c r="Q195" i="4"/>
  <c r="X195" i="4"/>
  <c r="Z195" i="4"/>
  <c r="AC195" i="4" s="1"/>
  <c r="AB195" i="4"/>
  <c r="AF195" i="4"/>
  <c r="AQ195" i="4"/>
  <c r="AU195" i="4"/>
  <c r="H196" i="4"/>
  <c r="L196" i="4"/>
  <c r="P196" i="4"/>
  <c r="Q196" i="4"/>
  <c r="X196" i="4"/>
  <c r="Z196" i="4"/>
  <c r="AB196" i="4"/>
  <c r="AC196" i="4"/>
  <c r="AF196" i="4"/>
  <c r="AQ196" i="4"/>
  <c r="AU196" i="4"/>
  <c r="H197" i="4"/>
  <c r="L197" i="4"/>
  <c r="P197" i="4"/>
  <c r="Q197" i="4"/>
  <c r="X197" i="4"/>
  <c r="Z197" i="4"/>
  <c r="AB197" i="4"/>
  <c r="AC197" i="4"/>
  <c r="AF197" i="4"/>
  <c r="AQ197" i="4"/>
  <c r="AU197" i="4"/>
  <c r="H198" i="4"/>
  <c r="L198" i="4"/>
  <c r="P198" i="4"/>
  <c r="Q198" i="4"/>
  <c r="X198" i="4"/>
  <c r="Z198" i="4"/>
  <c r="AC198" i="4" s="1"/>
  <c r="AB198" i="4"/>
  <c r="AF198" i="4"/>
  <c r="AQ198" i="4"/>
  <c r="AU198" i="4"/>
  <c r="H199" i="4"/>
  <c r="L199" i="4"/>
  <c r="P199" i="4"/>
  <c r="Q199" i="4"/>
  <c r="X199" i="4"/>
  <c r="Z199" i="4"/>
  <c r="AC199" i="4" s="1"/>
  <c r="AB199" i="4"/>
  <c r="AF199" i="4"/>
  <c r="AQ199" i="4"/>
  <c r="AU199" i="4"/>
  <c r="H200" i="4"/>
  <c r="L200" i="4"/>
  <c r="P200" i="4"/>
  <c r="Q200" i="4"/>
  <c r="X200" i="4"/>
  <c r="Z200" i="4"/>
  <c r="AB200" i="4"/>
  <c r="AC200" i="4"/>
  <c r="AF200" i="4"/>
  <c r="AQ200" i="4"/>
  <c r="AU200" i="4"/>
  <c r="H201" i="4"/>
  <c r="L201" i="4"/>
  <c r="P201" i="4"/>
  <c r="Q201" i="4"/>
  <c r="X201" i="4"/>
  <c r="Z201" i="4"/>
  <c r="AB201" i="4"/>
  <c r="AC201" i="4"/>
  <c r="AF201" i="4"/>
  <c r="AQ201" i="4"/>
  <c r="AU201" i="4"/>
  <c r="H202" i="4"/>
  <c r="L202" i="4"/>
  <c r="P202" i="4"/>
  <c r="Q202" i="4"/>
  <c r="X202" i="4"/>
  <c r="Z202" i="4"/>
  <c r="AC202" i="4" s="1"/>
  <c r="AB202" i="4"/>
  <c r="AF202" i="4"/>
  <c r="AQ202" i="4"/>
  <c r="AU202" i="4"/>
  <c r="H203" i="4"/>
  <c r="L203" i="4"/>
  <c r="P203" i="4"/>
  <c r="Q203" i="4"/>
  <c r="X203" i="4"/>
  <c r="Z203" i="4"/>
  <c r="AC203" i="4" s="1"/>
  <c r="AB203" i="4"/>
  <c r="AF203" i="4"/>
  <c r="AQ203" i="4"/>
  <c r="AU203" i="4"/>
  <c r="H204" i="4"/>
  <c r="L204" i="4"/>
  <c r="P204" i="4"/>
  <c r="Q204" i="4"/>
  <c r="X204" i="4"/>
  <c r="Z204" i="4"/>
  <c r="AB204" i="4"/>
  <c r="AC204" i="4"/>
  <c r="AF204" i="4"/>
  <c r="AQ204" i="4"/>
  <c r="AU204" i="4"/>
  <c r="H205" i="4"/>
  <c r="L205" i="4"/>
  <c r="P205" i="4"/>
  <c r="Q205" i="4"/>
  <c r="X205" i="4"/>
  <c r="Z205" i="4"/>
  <c r="AB205" i="4"/>
  <c r="AC205" i="4"/>
  <c r="AF205" i="4"/>
  <c r="AQ205" i="4"/>
  <c r="AU205" i="4"/>
  <c r="H206" i="4"/>
  <c r="L206" i="4"/>
  <c r="P206" i="4"/>
  <c r="Q206" i="4"/>
  <c r="X206" i="4"/>
  <c r="Z206" i="4"/>
  <c r="AC206" i="4" s="1"/>
  <c r="AB206" i="4"/>
  <c r="AF206" i="4"/>
  <c r="AQ206" i="4"/>
  <c r="AU206" i="4"/>
  <c r="H207" i="4"/>
  <c r="L207" i="4"/>
  <c r="P207" i="4"/>
  <c r="Q207" i="4"/>
  <c r="X207" i="4"/>
  <c r="Z207" i="4"/>
  <c r="AC207" i="4" s="1"/>
  <c r="AB207" i="4"/>
  <c r="AF207" i="4"/>
  <c r="AQ207" i="4"/>
  <c r="AU207" i="4"/>
  <c r="H208" i="4"/>
  <c r="L208" i="4"/>
  <c r="P208" i="4"/>
  <c r="Q208" i="4"/>
  <c r="X208" i="4"/>
  <c r="Z208" i="4"/>
  <c r="AB208" i="4"/>
  <c r="AC208" i="4"/>
  <c r="AF208" i="4"/>
  <c r="AQ208" i="4"/>
  <c r="AU208" i="4"/>
  <c r="H209" i="4"/>
  <c r="L209" i="4"/>
  <c r="P209" i="4"/>
  <c r="Q209" i="4"/>
  <c r="X209" i="4"/>
  <c r="Z209" i="4"/>
  <c r="AB209" i="4"/>
  <c r="AC209" i="4"/>
  <c r="AF209" i="4"/>
  <c r="AQ209" i="4"/>
  <c r="AU209" i="4"/>
  <c r="H210" i="4"/>
  <c r="L210" i="4"/>
  <c r="P210" i="4"/>
  <c r="Q210" i="4"/>
  <c r="X210" i="4"/>
  <c r="Z210" i="4"/>
  <c r="AC210" i="4" s="1"/>
  <c r="AB210" i="4"/>
  <c r="AF210" i="4"/>
  <c r="AQ210" i="4"/>
  <c r="AU210" i="4"/>
  <c r="H211" i="4"/>
  <c r="L211" i="4"/>
  <c r="P211" i="4"/>
  <c r="Q211" i="4"/>
  <c r="X211" i="4"/>
  <c r="Z211" i="4"/>
  <c r="AC211" i="4" s="1"/>
  <c r="AB211" i="4"/>
  <c r="AF211" i="4"/>
  <c r="AQ211" i="4"/>
  <c r="AU211" i="4"/>
  <c r="H212" i="4"/>
  <c r="L212" i="4"/>
  <c r="P212" i="4"/>
  <c r="Q212" i="4"/>
  <c r="X212" i="4"/>
  <c r="Z212" i="4"/>
  <c r="AB212" i="4"/>
  <c r="AC212" i="4"/>
  <c r="AF212" i="4"/>
  <c r="AQ212" i="4"/>
  <c r="AU212" i="4"/>
  <c r="H213" i="4"/>
  <c r="L213" i="4"/>
  <c r="P213" i="4"/>
  <c r="Q213" i="4"/>
  <c r="X213" i="4"/>
  <c r="Z213" i="4"/>
  <c r="AB213" i="4"/>
  <c r="AC213" i="4"/>
  <c r="AF213" i="4"/>
  <c r="AQ213" i="4"/>
  <c r="AU213" i="4"/>
  <c r="H214" i="4"/>
  <c r="L214" i="4"/>
  <c r="P214" i="4"/>
  <c r="Q214" i="4"/>
  <c r="X214" i="4"/>
  <c r="Z214" i="4"/>
  <c r="AC214" i="4" s="1"/>
  <c r="AB214" i="4"/>
  <c r="AF214" i="4"/>
  <c r="AQ214" i="4"/>
  <c r="AU214" i="4"/>
  <c r="H215" i="4"/>
  <c r="L215" i="4"/>
  <c r="P215" i="4"/>
  <c r="Q215" i="4"/>
  <c r="X215" i="4"/>
  <c r="Z215" i="4"/>
  <c r="AC215" i="4" s="1"/>
  <c r="AB215" i="4"/>
  <c r="AF215" i="4"/>
  <c r="AQ215" i="4"/>
  <c r="AU215" i="4"/>
  <c r="H216" i="4"/>
  <c r="L216" i="4"/>
  <c r="P216" i="4"/>
  <c r="Q216" i="4"/>
  <c r="X216" i="4"/>
  <c r="Z216" i="4"/>
  <c r="AB216" i="4"/>
  <c r="AC216" i="4"/>
  <c r="AF216" i="4"/>
  <c r="AQ216" i="4"/>
  <c r="AU216" i="4"/>
  <c r="H217" i="4"/>
  <c r="L217" i="4"/>
  <c r="P217" i="4"/>
  <c r="Q217" i="4"/>
  <c r="X217" i="4"/>
  <c r="Z217" i="4"/>
  <c r="AB217" i="4"/>
  <c r="AC217" i="4"/>
  <c r="AF217" i="4"/>
  <c r="AQ217" i="4"/>
  <c r="AU217" i="4"/>
  <c r="H218" i="4"/>
  <c r="L218" i="4"/>
  <c r="P218" i="4"/>
  <c r="Q218" i="4"/>
  <c r="X218" i="4"/>
  <c r="Z218" i="4"/>
  <c r="AC218" i="4" s="1"/>
  <c r="AB218" i="4"/>
  <c r="AF218" i="4"/>
  <c r="AQ218" i="4"/>
  <c r="AU218" i="4"/>
  <c r="H219" i="4"/>
  <c r="L219" i="4"/>
  <c r="P219" i="4"/>
  <c r="Q219" i="4"/>
  <c r="X219" i="4"/>
  <c r="Z219" i="4"/>
  <c r="AC219" i="4" s="1"/>
  <c r="AB219" i="4"/>
  <c r="AF219" i="4"/>
  <c r="AQ219" i="4"/>
  <c r="AU219" i="4"/>
  <c r="H220" i="4"/>
  <c r="L220" i="4"/>
  <c r="P220" i="4"/>
  <c r="Q220" i="4"/>
  <c r="X220" i="4"/>
  <c r="Z220" i="4"/>
  <c r="AB220" i="4"/>
  <c r="AC220" i="4"/>
  <c r="AF220" i="4"/>
  <c r="AQ220" i="4"/>
  <c r="AU220" i="4"/>
  <c r="H221" i="4"/>
  <c r="L221" i="4"/>
  <c r="P221" i="4"/>
  <c r="Q221" i="4"/>
  <c r="X221" i="4"/>
  <c r="Z221" i="4"/>
  <c r="AB221" i="4"/>
  <c r="AC221" i="4"/>
  <c r="AF221" i="4"/>
  <c r="AQ221" i="4"/>
  <c r="AU221" i="4"/>
  <c r="H222" i="4"/>
  <c r="L222" i="4"/>
  <c r="P222" i="4"/>
  <c r="Q222" i="4"/>
  <c r="X222" i="4"/>
  <c r="Z222" i="4"/>
  <c r="AC222" i="4" s="1"/>
  <c r="AB222" i="4"/>
  <c r="AF222" i="4"/>
  <c r="AQ222" i="4"/>
  <c r="AU222" i="4"/>
  <c r="H223" i="4"/>
  <c r="L223" i="4"/>
  <c r="P223" i="4"/>
  <c r="Q223" i="4"/>
  <c r="X223" i="4"/>
  <c r="Z223" i="4"/>
  <c r="AC223" i="4" s="1"/>
  <c r="AB223" i="4"/>
  <c r="AF223" i="4"/>
  <c r="AQ223" i="4"/>
  <c r="AU223" i="4"/>
  <c r="H224" i="4"/>
  <c r="L224" i="4"/>
  <c r="P224" i="4"/>
  <c r="Q224" i="4"/>
  <c r="X224" i="4"/>
  <c r="Z224" i="4"/>
  <c r="AB224" i="4"/>
  <c r="AC224" i="4"/>
  <c r="AF224" i="4"/>
  <c r="AQ224" i="4"/>
  <c r="AU224" i="4"/>
  <c r="H225" i="4"/>
  <c r="L225" i="4"/>
  <c r="P225" i="4"/>
  <c r="Q225" i="4"/>
  <c r="X225" i="4"/>
  <c r="Z225" i="4"/>
  <c r="AB225" i="4"/>
  <c r="AC225" i="4"/>
  <c r="AF225" i="4"/>
  <c r="AQ225" i="4"/>
  <c r="AU225" i="4"/>
  <c r="H226" i="4"/>
  <c r="L226" i="4"/>
  <c r="P226" i="4"/>
  <c r="Q226" i="4"/>
  <c r="X226" i="4"/>
  <c r="Z226" i="4"/>
  <c r="AC226" i="4" s="1"/>
  <c r="AB226" i="4"/>
  <c r="AF226" i="4"/>
  <c r="AQ226" i="4"/>
  <c r="AU226" i="4"/>
  <c r="H227" i="4"/>
  <c r="L227" i="4"/>
  <c r="P227" i="4"/>
  <c r="Q227" i="4"/>
  <c r="X227" i="4"/>
  <c r="Z227" i="4"/>
  <c r="AC227" i="4" s="1"/>
  <c r="AB227" i="4"/>
  <c r="AF227" i="4"/>
  <c r="AQ227" i="4"/>
  <c r="AU227" i="4"/>
  <c r="H228" i="4"/>
  <c r="L228" i="4"/>
  <c r="P228" i="4"/>
  <c r="Q228" i="4"/>
  <c r="X228" i="4"/>
  <c r="Z228" i="4"/>
  <c r="AB228" i="4"/>
  <c r="AC228" i="4"/>
  <c r="AF228" i="4"/>
  <c r="AQ228" i="4"/>
  <c r="AU228" i="4"/>
  <c r="H229" i="4"/>
  <c r="L229" i="4"/>
  <c r="P229" i="4"/>
  <c r="Q229" i="4"/>
  <c r="X229" i="4"/>
  <c r="Z229" i="4"/>
  <c r="AB229" i="4"/>
  <c r="AC229" i="4"/>
  <c r="AF229" i="4"/>
  <c r="AQ229" i="4"/>
  <c r="AU229" i="4"/>
  <c r="H230" i="4"/>
  <c r="L230" i="4"/>
  <c r="P230" i="4"/>
  <c r="Q230" i="4"/>
  <c r="X230" i="4"/>
  <c r="Z230" i="4"/>
  <c r="AC230" i="4" s="1"/>
  <c r="AB230" i="4"/>
  <c r="AF230" i="4"/>
  <c r="AQ230" i="4"/>
  <c r="AU230" i="4"/>
  <c r="H231" i="4"/>
  <c r="L231" i="4"/>
  <c r="P231" i="4"/>
  <c r="Q231" i="4"/>
  <c r="X231" i="4"/>
  <c r="Z231" i="4"/>
  <c r="AC231" i="4" s="1"/>
  <c r="AB231" i="4"/>
  <c r="AF231" i="4"/>
  <c r="AQ231" i="4"/>
  <c r="AU231" i="4"/>
  <c r="H232" i="4"/>
  <c r="L232" i="4"/>
  <c r="P232" i="4"/>
  <c r="Q232" i="4"/>
  <c r="X232" i="4"/>
  <c r="Z232" i="4"/>
  <c r="AB232" i="4"/>
  <c r="AC232" i="4"/>
  <c r="AF232" i="4"/>
  <c r="AQ232" i="4"/>
  <c r="AU232" i="4"/>
  <c r="H233" i="4"/>
  <c r="L233" i="4"/>
  <c r="P233" i="4"/>
  <c r="Q233" i="4"/>
  <c r="X233" i="4"/>
  <c r="Z233" i="4"/>
  <c r="AB233" i="4"/>
  <c r="AC233" i="4"/>
  <c r="AF233" i="4"/>
  <c r="AQ233" i="4"/>
  <c r="AU233" i="4"/>
  <c r="H234" i="4"/>
  <c r="L234" i="4"/>
  <c r="P234" i="4"/>
  <c r="Q234" i="4"/>
  <c r="X234" i="4"/>
  <c r="Z234" i="4"/>
  <c r="AC234" i="4" s="1"/>
  <c r="AB234" i="4"/>
  <c r="AF234" i="4"/>
  <c r="AQ234" i="4"/>
  <c r="AU234" i="4"/>
  <c r="H235" i="4"/>
  <c r="L235" i="4"/>
  <c r="P235" i="4"/>
  <c r="Q235" i="4"/>
  <c r="X235" i="4"/>
  <c r="Z235" i="4"/>
  <c r="AC235" i="4" s="1"/>
  <c r="AB235" i="4"/>
  <c r="AF235" i="4"/>
  <c r="AQ235" i="4"/>
  <c r="AU235" i="4"/>
  <c r="H236" i="4"/>
  <c r="L236" i="4"/>
  <c r="P236" i="4"/>
  <c r="Q236" i="4"/>
  <c r="X236" i="4"/>
  <c r="Z236" i="4"/>
  <c r="AB236" i="4"/>
  <c r="AC236" i="4"/>
  <c r="AF236" i="4"/>
  <c r="AQ236" i="4"/>
  <c r="AU236" i="4"/>
  <c r="H237" i="4"/>
  <c r="L237" i="4"/>
  <c r="P237" i="4"/>
  <c r="Q237" i="4"/>
  <c r="X237" i="4"/>
  <c r="Z237" i="4"/>
  <c r="AB237" i="4"/>
  <c r="AC237" i="4"/>
  <c r="AF237" i="4"/>
  <c r="AQ237" i="4"/>
  <c r="AU237" i="4"/>
  <c r="H238" i="4"/>
  <c r="L238" i="4"/>
  <c r="P238" i="4"/>
  <c r="Q238" i="4"/>
  <c r="X238" i="4"/>
  <c r="Z238" i="4"/>
  <c r="AC238" i="4" s="1"/>
  <c r="AB238" i="4"/>
  <c r="AF238" i="4"/>
  <c r="AQ238" i="4"/>
  <c r="AU238" i="4"/>
  <c r="H239" i="4"/>
  <c r="L239" i="4"/>
  <c r="P239" i="4"/>
  <c r="Q239" i="4"/>
  <c r="X239" i="4"/>
  <c r="Z239" i="4"/>
  <c r="AC239" i="4" s="1"/>
  <c r="AB239" i="4"/>
  <c r="AF239" i="4"/>
  <c r="AQ239" i="4"/>
  <c r="AU239" i="4"/>
  <c r="H240" i="4"/>
  <c r="L240" i="4"/>
  <c r="P240" i="4"/>
  <c r="Q240" i="4"/>
  <c r="X240" i="4"/>
  <c r="Z240" i="4"/>
  <c r="AB240" i="4"/>
  <c r="AC240" i="4"/>
  <c r="AF240" i="4"/>
  <c r="AQ240" i="4"/>
  <c r="AU240" i="4"/>
  <c r="H241" i="4"/>
  <c r="L241" i="4"/>
  <c r="P241" i="4"/>
  <c r="Q241" i="4"/>
  <c r="X241" i="4"/>
  <c r="Z241" i="4"/>
  <c r="AB241" i="4"/>
  <c r="AC241" i="4"/>
  <c r="AF241" i="4"/>
  <c r="AQ241" i="4"/>
  <c r="AU241" i="4"/>
  <c r="H242" i="4"/>
  <c r="L242" i="4"/>
  <c r="P242" i="4"/>
  <c r="Q242" i="4"/>
  <c r="X242" i="4"/>
  <c r="Z242" i="4"/>
  <c r="AC242" i="4" s="1"/>
  <c r="AB242" i="4"/>
  <c r="AF242" i="4"/>
  <c r="AQ242" i="4"/>
  <c r="AU242" i="4"/>
  <c r="H243" i="4"/>
  <c r="L243" i="4"/>
  <c r="P243" i="4"/>
  <c r="Q243" i="4"/>
  <c r="X243" i="4"/>
  <c r="Z243" i="4"/>
  <c r="AC243" i="4" s="1"/>
  <c r="AB243" i="4"/>
  <c r="AF243" i="4"/>
  <c r="AQ243" i="4"/>
  <c r="AU243" i="4"/>
  <c r="H244" i="4"/>
  <c r="L244" i="4"/>
  <c r="P244" i="4"/>
  <c r="Q244" i="4"/>
  <c r="X244" i="4"/>
  <c r="Z244" i="4"/>
  <c r="AB244" i="4"/>
  <c r="AC244" i="4"/>
  <c r="AF244" i="4"/>
  <c r="AQ244" i="4"/>
  <c r="AU244" i="4"/>
  <c r="H245" i="4"/>
  <c r="L245" i="4"/>
  <c r="P245" i="4"/>
  <c r="Q245" i="4"/>
  <c r="X245" i="4"/>
  <c r="Z245" i="4"/>
  <c r="AB245" i="4"/>
  <c r="AC245" i="4"/>
  <c r="AF245" i="4"/>
  <c r="AQ245" i="4"/>
  <c r="AU245" i="4"/>
  <c r="H246" i="4"/>
  <c r="L246" i="4"/>
  <c r="P246" i="4"/>
  <c r="Q246" i="4"/>
  <c r="X246" i="4"/>
  <c r="Z246" i="4"/>
  <c r="AC246" i="4" s="1"/>
  <c r="AB246" i="4"/>
  <c r="AF246" i="4"/>
  <c r="AQ246" i="4"/>
  <c r="AU246" i="4"/>
  <c r="H247" i="4"/>
  <c r="L247" i="4"/>
  <c r="P247" i="4"/>
  <c r="Q247" i="4"/>
  <c r="X247" i="4"/>
  <c r="Z247" i="4"/>
  <c r="AC247" i="4" s="1"/>
  <c r="AB247" i="4"/>
  <c r="AF247" i="4"/>
  <c r="AQ247" i="4"/>
  <c r="AU247" i="4"/>
  <c r="H248" i="4"/>
  <c r="L248" i="4"/>
  <c r="P248" i="4"/>
  <c r="Q248" i="4"/>
  <c r="X248" i="4"/>
  <c r="Z248" i="4"/>
  <c r="AB248" i="4"/>
  <c r="AC248" i="4"/>
  <c r="AF248" i="4"/>
  <c r="AQ248" i="4"/>
  <c r="AU248" i="4"/>
  <c r="H249" i="4"/>
  <c r="L249" i="4"/>
  <c r="P249" i="4"/>
  <c r="Q249" i="4"/>
  <c r="X249" i="4"/>
  <c r="Z249" i="4"/>
  <c r="AB249" i="4"/>
  <c r="AC249" i="4"/>
  <c r="AF249" i="4"/>
  <c r="AQ249" i="4"/>
  <c r="AU249" i="4"/>
  <c r="H250" i="4"/>
  <c r="L250" i="4"/>
  <c r="P250" i="4"/>
  <c r="Q250" i="4"/>
  <c r="X250" i="4"/>
  <c r="Z250" i="4"/>
  <c r="AC250" i="4" s="1"/>
  <c r="AB250" i="4"/>
  <c r="AF250" i="4"/>
  <c r="AQ250" i="4"/>
  <c r="AU250" i="4"/>
  <c r="H251" i="4"/>
  <c r="L251" i="4"/>
  <c r="P251" i="4"/>
  <c r="Q251" i="4"/>
  <c r="X251" i="4"/>
  <c r="Z251" i="4"/>
  <c r="AC251" i="4" s="1"/>
  <c r="AB251" i="4"/>
  <c r="AF251" i="4"/>
  <c r="AQ251" i="4"/>
  <c r="AU251" i="4"/>
  <c r="H252" i="4"/>
  <c r="L252" i="4"/>
  <c r="P252" i="4"/>
  <c r="Q252" i="4"/>
  <c r="X252" i="4"/>
  <c r="Z252" i="4"/>
  <c r="AB252" i="4"/>
  <c r="AC252" i="4"/>
  <c r="AF252" i="4"/>
  <c r="AQ252" i="4"/>
  <c r="AU252" i="4"/>
  <c r="H253" i="4"/>
  <c r="L253" i="4"/>
  <c r="P253" i="4"/>
  <c r="Q253" i="4"/>
  <c r="X253" i="4"/>
  <c r="Z253" i="4"/>
  <c r="AB253" i="4"/>
  <c r="AC253" i="4"/>
  <c r="AF253" i="4"/>
  <c r="AQ253" i="4"/>
  <c r="AU253" i="4"/>
  <c r="H254" i="4"/>
  <c r="L254" i="4"/>
  <c r="P254" i="4"/>
  <c r="Q254" i="4"/>
  <c r="X254" i="4"/>
  <c r="Z254" i="4"/>
  <c r="AC254" i="4" s="1"/>
  <c r="AB254" i="4"/>
  <c r="AF254" i="4"/>
  <c r="AQ254" i="4"/>
  <c r="AU254" i="4"/>
  <c r="H255" i="4"/>
  <c r="L255" i="4"/>
  <c r="P255" i="4"/>
  <c r="Q255" i="4"/>
  <c r="X255" i="4"/>
  <c r="Z255" i="4"/>
  <c r="AC255" i="4" s="1"/>
  <c r="AB255" i="4"/>
  <c r="AF255" i="4"/>
  <c r="AQ255" i="4"/>
  <c r="AU255" i="4"/>
  <c r="H256" i="4"/>
  <c r="L256" i="4"/>
  <c r="P256" i="4"/>
  <c r="Q256" i="4"/>
  <c r="X256" i="4"/>
  <c r="Z256" i="4"/>
  <c r="AB256" i="4"/>
  <c r="AC256" i="4"/>
  <c r="AF256" i="4"/>
  <c r="AQ256" i="4"/>
  <c r="AU256" i="4"/>
  <c r="H257" i="4"/>
  <c r="L257" i="4"/>
  <c r="P257" i="4"/>
  <c r="Q257" i="4"/>
  <c r="X257" i="4"/>
  <c r="Z257" i="4"/>
  <c r="AB257" i="4"/>
  <c r="AC257" i="4"/>
  <c r="AF257" i="4"/>
  <c r="AQ257" i="4"/>
  <c r="AU257" i="4"/>
  <c r="H258" i="4"/>
  <c r="L258" i="4"/>
  <c r="P258" i="4"/>
  <c r="Q258" i="4"/>
  <c r="X258" i="4"/>
  <c r="Z258" i="4"/>
  <c r="AC258" i="4" s="1"/>
  <c r="AB258" i="4"/>
  <c r="AF258" i="4"/>
  <c r="AQ258" i="4"/>
  <c r="AU258" i="4"/>
  <c r="H259" i="4"/>
  <c r="L259" i="4"/>
  <c r="P259" i="4"/>
  <c r="Q259" i="4"/>
  <c r="X259" i="4"/>
  <c r="Z259" i="4"/>
  <c r="AC259" i="4" s="1"/>
  <c r="AB259" i="4"/>
  <c r="AF259" i="4"/>
  <c r="AQ259" i="4"/>
  <c r="AU259" i="4"/>
  <c r="H260" i="4"/>
  <c r="L260" i="4"/>
  <c r="P260" i="4"/>
  <c r="Q260" i="4"/>
  <c r="X260" i="4"/>
  <c r="Z260" i="4"/>
  <c r="AB260" i="4"/>
  <c r="AC260" i="4"/>
  <c r="AF260" i="4"/>
  <c r="AQ260" i="4"/>
  <c r="AU260" i="4"/>
  <c r="H261" i="4"/>
  <c r="L261" i="4"/>
  <c r="P261" i="4"/>
  <c r="Q261" i="4"/>
  <c r="X261" i="4"/>
  <c r="Z261" i="4"/>
  <c r="AB261" i="4"/>
  <c r="AC261" i="4"/>
  <c r="AF261" i="4"/>
  <c r="AQ261" i="4"/>
  <c r="AU261" i="4"/>
  <c r="H262" i="4"/>
  <c r="L262" i="4"/>
  <c r="P262" i="4"/>
  <c r="Q262" i="4"/>
  <c r="X262" i="4"/>
  <c r="Z262" i="4"/>
  <c r="AC262" i="4" s="1"/>
  <c r="AB262" i="4"/>
  <c r="AF262" i="4"/>
  <c r="AQ262" i="4"/>
  <c r="AU262" i="4"/>
  <c r="H263" i="4"/>
  <c r="L263" i="4"/>
  <c r="P263" i="4"/>
  <c r="Q263" i="4"/>
  <c r="X263" i="4"/>
  <c r="Z263" i="4"/>
  <c r="AC263" i="4" s="1"/>
  <c r="AB263" i="4"/>
  <c r="AF263" i="4"/>
  <c r="AQ263" i="4"/>
  <c r="AU263" i="4"/>
  <c r="H264" i="4"/>
  <c r="L264" i="4"/>
  <c r="P264" i="4"/>
  <c r="Q264" i="4"/>
  <c r="X264" i="4"/>
  <c r="Z264" i="4"/>
  <c r="AB264" i="4"/>
  <c r="AC264" i="4"/>
  <c r="AF264" i="4"/>
  <c r="AQ264" i="4"/>
  <c r="AU264" i="4"/>
  <c r="H265" i="4"/>
  <c r="L265" i="4"/>
  <c r="P265" i="4"/>
  <c r="Q265" i="4"/>
  <c r="X265" i="4"/>
  <c r="Z265" i="4"/>
  <c r="AB265" i="4"/>
  <c r="AC265" i="4"/>
  <c r="AF265" i="4"/>
  <c r="AQ265" i="4"/>
  <c r="AU265" i="4"/>
  <c r="H266" i="4"/>
  <c r="L266" i="4"/>
  <c r="P266" i="4"/>
  <c r="Q266" i="4"/>
  <c r="X266" i="4"/>
  <c r="Z266" i="4"/>
  <c r="AC266" i="4" s="1"/>
  <c r="AB266" i="4"/>
  <c r="AF266" i="4"/>
  <c r="AQ266" i="4"/>
  <c r="AU266" i="4"/>
  <c r="H267" i="4"/>
  <c r="L267" i="4"/>
  <c r="P267" i="4"/>
  <c r="Q267" i="4"/>
  <c r="X267" i="4"/>
  <c r="Z267" i="4"/>
  <c r="AC267" i="4" s="1"/>
  <c r="AB267" i="4"/>
  <c r="AF267" i="4"/>
  <c r="AQ267" i="4"/>
  <c r="AU267" i="4"/>
  <c r="H268" i="4"/>
  <c r="L268" i="4"/>
  <c r="P268" i="4"/>
  <c r="Q268" i="4"/>
  <c r="X268" i="4"/>
  <c r="Z268" i="4"/>
  <c r="AB268" i="4"/>
  <c r="AC268" i="4"/>
  <c r="AF268" i="4"/>
  <c r="AQ268" i="4"/>
  <c r="AU268" i="4"/>
  <c r="H269" i="4"/>
  <c r="L269" i="4"/>
  <c r="P269" i="4"/>
  <c r="Q269" i="4"/>
  <c r="X269" i="4"/>
  <c r="Z269" i="4"/>
  <c r="AB269" i="4"/>
  <c r="AC269" i="4"/>
  <c r="AF269" i="4"/>
  <c r="AQ269" i="4"/>
  <c r="AU269" i="4"/>
  <c r="H270" i="4"/>
  <c r="L270" i="4"/>
  <c r="P270" i="4"/>
  <c r="Q270" i="4"/>
  <c r="X270" i="4"/>
  <c r="Z270" i="4"/>
  <c r="AC270" i="4" s="1"/>
  <c r="AB270" i="4"/>
  <c r="AF270" i="4"/>
  <c r="AQ270" i="4"/>
  <c r="AU270" i="4"/>
  <c r="H271" i="4"/>
  <c r="L271" i="4"/>
  <c r="P271" i="4"/>
  <c r="Q271" i="4"/>
  <c r="X271" i="4"/>
  <c r="Z271" i="4"/>
  <c r="AC271" i="4" s="1"/>
  <c r="AB271" i="4"/>
  <c r="AF271" i="4"/>
  <c r="AQ271" i="4"/>
  <c r="AU271" i="4"/>
  <c r="H272" i="4"/>
  <c r="L272" i="4"/>
  <c r="P272" i="4"/>
  <c r="Q272" i="4"/>
  <c r="X272" i="4"/>
  <c r="Z272" i="4"/>
  <c r="AB272" i="4"/>
  <c r="AC272" i="4"/>
  <c r="AF272" i="4"/>
  <c r="AQ272" i="4"/>
  <c r="AU272" i="4"/>
  <c r="H273" i="4"/>
  <c r="L273" i="4"/>
  <c r="P273" i="4"/>
  <c r="Q273" i="4"/>
  <c r="X273" i="4"/>
  <c r="Z273" i="4"/>
  <c r="AB273" i="4"/>
  <c r="AC273" i="4"/>
  <c r="AF273" i="4"/>
  <c r="AQ273" i="4"/>
  <c r="AU273" i="4"/>
  <c r="H274" i="4"/>
  <c r="L274" i="4"/>
  <c r="P274" i="4"/>
  <c r="Q274" i="4"/>
  <c r="X274" i="4"/>
  <c r="Z274" i="4"/>
  <c r="AC274" i="4" s="1"/>
  <c r="AB274" i="4"/>
  <c r="AF274" i="4"/>
  <c r="AQ274" i="4"/>
  <c r="AU274" i="4"/>
  <c r="H275" i="4"/>
  <c r="L275" i="4"/>
  <c r="P275" i="4"/>
  <c r="Q275" i="4"/>
  <c r="X275" i="4"/>
  <c r="Z275" i="4"/>
  <c r="AC275" i="4" s="1"/>
  <c r="AB275" i="4"/>
  <c r="AF275" i="4"/>
  <c r="AQ275" i="4"/>
  <c r="AU275" i="4"/>
  <c r="H276" i="4"/>
  <c r="L276" i="4"/>
  <c r="P276" i="4"/>
  <c r="Q276" i="4"/>
  <c r="X276" i="4"/>
  <c r="Z276" i="4"/>
  <c r="AB276" i="4"/>
  <c r="AC276" i="4"/>
  <c r="AF276" i="4"/>
  <c r="AQ276" i="4"/>
  <c r="AU276" i="4"/>
  <c r="H277" i="4"/>
  <c r="L277" i="4"/>
  <c r="P277" i="4"/>
  <c r="Q277" i="4"/>
  <c r="X277" i="4"/>
  <c r="Z277" i="4"/>
  <c r="AB277" i="4"/>
  <c r="AC277" i="4"/>
  <c r="AF277" i="4"/>
  <c r="AQ277" i="4"/>
  <c r="AU277" i="4"/>
  <c r="H278" i="4"/>
  <c r="L278" i="4"/>
  <c r="P278" i="4"/>
  <c r="Q278" i="4"/>
  <c r="X278" i="4"/>
  <c r="Z278" i="4"/>
  <c r="AC278" i="4" s="1"/>
  <c r="AB278" i="4"/>
  <c r="AF278" i="4"/>
  <c r="AQ278" i="4"/>
  <c r="AU278" i="4"/>
  <c r="H279" i="4"/>
  <c r="L279" i="4"/>
  <c r="P279" i="4"/>
  <c r="Q279" i="4"/>
  <c r="X279" i="4"/>
  <c r="Z279" i="4"/>
  <c r="AC279" i="4" s="1"/>
  <c r="AB279" i="4"/>
  <c r="AF279" i="4"/>
  <c r="AQ279" i="4"/>
  <c r="AU279" i="4"/>
  <c r="H280" i="4"/>
  <c r="L280" i="4"/>
  <c r="P280" i="4"/>
  <c r="Q280" i="4"/>
  <c r="X280" i="4"/>
  <c r="Z280" i="4"/>
  <c r="AB280" i="4"/>
  <c r="AC280" i="4"/>
  <c r="AF280" i="4"/>
  <c r="AQ280" i="4"/>
  <c r="AU280" i="4"/>
  <c r="H281" i="4"/>
  <c r="L281" i="4"/>
  <c r="P281" i="4"/>
  <c r="Q281" i="4"/>
  <c r="X281" i="4"/>
  <c r="Z281" i="4"/>
  <c r="AB281" i="4"/>
  <c r="AC281" i="4"/>
  <c r="AF281" i="4"/>
  <c r="AQ281" i="4"/>
  <c r="AU281" i="4"/>
  <c r="H282" i="4"/>
  <c r="L282" i="4"/>
  <c r="P282" i="4"/>
  <c r="Q282" i="4"/>
  <c r="X282" i="4"/>
  <c r="Z282" i="4"/>
  <c r="AC282" i="4" s="1"/>
  <c r="AB282" i="4"/>
  <c r="AF282" i="4"/>
  <c r="AQ282" i="4"/>
  <c r="AU282" i="4"/>
  <c r="H283" i="4"/>
  <c r="L283" i="4"/>
  <c r="P283" i="4"/>
  <c r="Q283" i="4"/>
  <c r="X283" i="4"/>
  <c r="Z283" i="4"/>
  <c r="AC283" i="4" s="1"/>
  <c r="AB283" i="4"/>
  <c r="AF283" i="4"/>
  <c r="AQ283" i="4"/>
  <c r="AU283" i="4"/>
  <c r="H284" i="4"/>
  <c r="L284" i="4"/>
  <c r="P284" i="4"/>
  <c r="Q284" i="4"/>
  <c r="X284" i="4"/>
  <c r="Z284" i="4"/>
  <c r="AB284" i="4"/>
  <c r="AC284" i="4"/>
  <c r="AF284" i="4"/>
  <c r="AQ284" i="4"/>
  <c r="AU284" i="4"/>
  <c r="H285" i="4"/>
  <c r="L285" i="4"/>
  <c r="P285" i="4"/>
  <c r="Q285" i="4"/>
  <c r="X285" i="4"/>
  <c r="Z285" i="4"/>
  <c r="AB285" i="4"/>
  <c r="AC285" i="4"/>
  <c r="AF285" i="4"/>
  <c r="AQ285" i="4"/>
  <c r="AU285" i="4"/>
  <c r="H286" i="4"/>
  <c r="L286" i="4"/>
  <c r="P286" i="4"/>
  <c r="Q286" i="4"/>
  <c r="X286" i="4"/>
  <c r="Z286" i="4"/>
  <c r="AC286" i="4" s="1"/>
  <c r="AB286" i="4"/>
  <c r="AF286" i="4"/>
  <c r="AQ286" i="4"/>
  <c r="AU286" i="4"/>
  <c r="H287" i="4"/>
  <c r="L287" i="4"/>
  <c r="P287" i="4"/>
  <c r="Q287" i="4"/>
  <c r="X287" i="4"/>
  <c r="Z287" i="4"/>
  <c r="AC287" i="4" s="1"/>
  <c r="AB287" i="4"/>
  <c r="AF287" i="4"/>
  <c r="AQ287" i="4"/>
  <c r="AU287" i="4"/>
  <c r="H288" i="4"/>
  <c r="L288" i="4"/>
  <c r="P288" i="4"/>
  <c r="Q288" i="4"/>
  <c r="X288" i="4"/>
  <c r="Z288" i="4"/>
  <c r="AB288" i="4"/>
  <c r="AC288" i="4"/>
  <c r="AF288" i="4"/>
  <c r="AQ288" i="4"/>
  <c r="AU288" i="4"/>
  <c r="H289" i="4"/>
  <c r="L289" i="4"/>
  <c r="P289" i="4"/>
  <c r="Q289" i="4"/>
  <c r="X289" i="4"/>
  <c r="Z289" i="4"/>
  <c r="AB289" i="4"/>
  <c r="AC289" i="4"/>
  <c r="AF289" i="4"/>
  <c r="AQ289" i="4"/>
  <c r="AU289" i="4"/>
  <c r="H290" i="4"/>
  <c r="L290" i="4"/>
  <c r="P290" i="4"/>
  <c r="Q290" i="4"/>
  <c r="X290" i="4"/>
  <c r="Z290" i="4"/>
  <c r="AC290" i="4" s="1"/>
  <c r="AB290" i="4"/>
  <c r="AF290" i="4"/>
  <c r="AQ290" i="4"/>
  <c r="AU290" i="4"/>
  <c r="H291" i="4"/>
  <c r="L291" i="4"/>
  <c r="P291" i="4"/>
  <c r="Q291" i="4"/>
  <c r="X291" i="4"/>
  <c r="Z291" i="4"/>
  <c r="AC291" i="4" s="1"/>
  <c r="AB291" i="4"/>
  <c r="AF291" i="4"/>
  <c r="AQ291" i="4"/>
  <c r="AU291" i="4"/>
  <c r="H292" i="4"/>
  <c r="L292" i="4"/>
  <c r="P292" i="4"/>
  <c r="Q292" i="4"/>
  <c r="X292" i="4"/>
  <c r="Z292" i="4"/>
  <c r="AB292" i="4"/>
  <c r="AC292" i="4"/>
  <c r="AF292" i="4"/>
  <c r="AQ292" i="4"/>
  <c r="AU292" i="4"/>
  <c r="H293" i="4"/>
  <c r="L293" i="4"/>
  <c r="P293" i="4"/>
  <c r="Q293" i="4"/>
  <c r="X293" i="4"/>
  <c r="Z293" i="4"/>
  <c r="AB293" i="4"/>
  <c r="AC293" i="4"/>
  <c r="AF293" i="4"/>
  <c r="AQ293" i="4"/>
  <c r="AU293" i="4"/>
  <c r="H294" i="4"/>
  <c r="L294" i="4"/>
  <c r="P294" i="4"/>
  <c r="Q294" i="4"/>
  <c r="X294" i="4"/>
  <c r="Z294" i="4"/>
  <c r="AC294" i="4" s="1"/>
  <c r="AB294" i="4"/>
  <c r="AF294" i="4"/>
  <c r="AQ294" i="4"/>
  <c r="AU294" i="4"/>
  <c r="H295" i="4"/>
  <c r="L295" i="4"/>
  <c r="P295" i="4"/>
  <c r="Q295" i="4"/>
  <c r="X295" i="4"/>
  <c r="Z295" i="4"/>
  <c r="AC295" i="4" s="1"/>
  <c r="AB295" i="4"/>
  <c r="AF295" i="4"/>
  <c r="AQ295" i="4"/>
  <c r="AU295" i="4"/>
  <c r="H296" i="4"/>
  <c r="L296" i="4"/>
  <c r="P296" i="4"/>
  <c r="Q296" i="4"/>
  <c r="X296" i="4"/>
  <c r="Z296" i="4"/>
  <c r="AB296" i="4"/>
  <c r="AC296" i="4"/>
  <c r="AF296" i="4"/>
  <c r="AQ296" i="4"/>
  <c r="AU296" i="4"/>
  <c r="H297" i="4"/>
  <c r="L297" i="4"/>
  <c r="P297" i="4"/>
  <c r="Q297" i="4"/>
  <c r="X297" i="4"/>
  <c r="Z297" i="4"/>
  <c r="AB297" i="4"/>
  <c r="AC297" i="4"/>
  <c r="AF297" i="4"/>
  <c r="AQ297" i="4"/>
  <c r="AU297" i="4"/>
  <c r="H298" i="4"/>
  <c r="L298" i="4"/>
  <c r="P298" i="4"/>
  <c r="Q298" i="4"/>
  <c r="X298" i="4"/>
  <c r="Z298" i="4"/>
  <c r="AC298" i="4" s="1"/>
  <c r="AB298" i="4"/>
  <c r="AF298" i="4"/>
  <c r="AQ298" i="4"/>
  <c r="AU298" i="4"/>
  <c r="H299" i="4"/>
  <c r="L299" i="4"/>
  <c r="P299" i="4"/>
  <c r="Q299" i="4"/>
  <c r="X299" i="4"/>
  <c r="Z299" i="4"/>
  <c r="AC299" i="4" s="1"/>
  <c r="AB299" i="4"/>
  <c r="AF299" i="4"/>
  <c r="AQ299" i="4"/>
  <c r="AU299" i="4"/>
  <c r="H300" i="4"/>
  <c r="L300" i="4"/>
  <c r="P300" i="4"/>
  <c r="Q300" i="4"/>
  <c r="X300" i="4"/>
  <c r="Z300" i="4"/>
  <c r="AB300" i="4"/>
  <c r="AC300" i="4"/>
  <c r="AF300" i="4"/>
  <c r="AQ300" i="4"/>
  <c r="AU300" i="4"/>
  <c r="H301" i="4"/>
  <c r="L301" i="4"/>
  <c r="P301" i="4"/>
  <c r="Q301" i="4"/>
  <c r="X301" i="4"/>
  <c r="Z301" i="4"/>
  <c r="AB301" i="4"/>
  <c r="AC301" i="4"/>
  <c r="AF301" i="4"/>
  <c r="AQ301" i="4"/>
  <c r="AU301" i="4"/>
  <c r="H302" i="4"/>
  <c r="L302" i="4"/>
  <c r="P302" i="4"/>
  <c r="Q302" i="4"/>
  <c r="X302" i="4"/>
  <c r="Z302" i="4"/>
  <c r="AC302" i="4" s="1"/>
  <c r="AB302" i="4"/>
  <c r="AF302" i="4"/>
  <c r="AQ302" i="4"/>
  <c r="AU302" i="4"/>
  <c r="H303" i="4"/>
  <c r="L303" i="4"/>
  <c r="P303" i="4"/>
  <c r="Q303" i="4"/>
  <c r="X303" i="4"/>
  <c r="Z303" i="4"/>
  <c r="AC303" i="4" s="1"/>
  <c r="AB303" i="4"/>
  <c r="AF303" i="4"/>
  <c r="AQ303" i="4"/>
  <c r="AU303" i="4"/>
  <c r="H304" i="4"/>
  <c r="L304" i="4"/>
  <c r="P304" i="4"/>
  <c r="Q304" i="4"/>
  <c r="X304" i="4"/>
  <c r="Z304" i="4"/>
  <c r="AB304" i="4"/>
  <c r="AC304" i="4"/>
  <c r="AF304" i="4"/>
  <c r="AQ304" i="4"/>
  <c r="AU304" i="4"/>
  <c r="H305" i="4"/>
  <c r="L305" i="4"/>
  <c r="P305" i="4"/>
  <c r="Q305" i="4"/>
  <c r="X305" i="4"/>
  <c r="Z305" i="4"/>
  <c r="AB305" i="4"/>
  <c r="AC305" i="4"/>
  <c r="AF305" i="4"/>
  <c r="AQ305" i="4"/>
  <c r="AU305" i="4"/>
  <c r="H306" i="4"/>
  <c r="L306" i="4"/>
  <c r="P306" i="4"/>
  <c r="Q306" i="4"/>
  <c r="X306" i="4"/>
  <c r="Z306" i="4"/>
  <c r="AC306" i="4" s="1"/>
  <c r="AB306" i="4"/>
  <c r="AF306" i="4"/>
  <c r="AQ306" i="4"/>
  <c r="AU306" i="4"/>
  <c r="H307" i="4"/>
  <c r="L307" i="4"/>
  <c r="P307" i="4"/>
  <c r="Q307" i="4"/>
  <c r="X307" i="4"/>
  <c r="Z307" i="4"/>
  <c r="AC307" i="4" s="1"/>
  <c r="AB307" i="4"/>
  <c r="AF307" i="4"/>
  <c r="AQ307" i="4"/>
  <c r="AU307" i="4"/>
  <c r="H308" i="4"/>
  <c r="L308" i="4"/>
  <c r="P308" i="4"/>
  <c r="Q308" i="4"/>
  <c r="X308" i="4"/>
  <c r="Z308" i="4"/>
  <c r="AB308" i="4"/>
  <c r="AC308" i="4"/>
  <c r="AF308" i="4"/>
  <c r="AQ308" i="4"/>
  <c r="AU308" i="4"/>
  <c r="H309" i="4"/>
  <c r="L309" i="4"/>
  <c r="P309" i="4"/>
  <c r="Q309" i="4"/>
  <c r="X309" i="4"/>
  <c r="Z309" i="4"/>
  <c r="AB309" i="4"/>
  <c r="AC309" i="4"/>
  <c r="AF309" i="4"/>
  <c r="AQ309" i="4"/>
  <c r="AU309" i="4"/>
  <c r="H310" i="4"/>
  <c r="L310" i="4"/>
  <c r="P310" i="4"/>
  <c r="Q310" i="4"/>
  <c r="X310" i="4"/>
  <c r="Z310" i="4"/>
  <c r="AC310" i="4" s="1"/>
  <c r="AB310" i="4"/>
  <c r="AF310" i="4"/>
  <c r="AQ310" i="4"/>
  <c r="AU310" i="4"/>
  <c r="H311" i="4"/>
  <c r="L311" i="4"/>
  <c r="P311" i="4"/>
  <c r="Q311" i="4"/>
  <c r="X311" i="4"/>
  <c r="Z311" i="4"/>
  <c r="AC311" i="4" s="1"/>
  <c r="AB311" i="4"/>
  <c r="AF311" i="4"/>
  <c r="AQ311" i="4"/>
  <c r="AU311" i="4"/>
  <c r="H312" i="4"/>
  <c r="L312" i="4"/>
  <c r="P312" i="4"/>
  <c r="Q312" i="4"/>
  <c r="X312" i="4"/>
  <c r="Z312" i="4"/>
  <c r="AB312" i="4"/>
  <c r="AC312" i="4"/>
  <c r="AF312" i="4"/>
  <c r="AQ312" i="4"/>
  <c r="AU312" i="4"/>
  <c r="H313" i="4"/>
  <c r="L313" i="4"/>
  <c r="P313" i="4"/>
  <c r="Q313" i="4"/>
  <c r="X313" i="4"/>
  <c r="Z313" i="4"/>
  <c r="AB313" i="4"/>
  <c r="AC313" i="4"/>
  <c r="AF313" i="4"/>
  <c r="AQ313" i="4"/>
  <c r="AU313" i="4"/>
  <c r="H314" i="4"/>
  <c r="L314" i="4"/>
  <c r="P314" i="4"/>
  <c r="Q314" i="4"/>
  <c r="X314" i="4"/>
  <c r="Z314" i="4"/>
  <c r="AC314" i="4" s="1"/>
  <c r="AB314" i="4"/>
  <c r="AF314" i="4"/>
  <c r="AQ314" i="4"/>
  <c r="AU314" i="4"/>
  <c r="H315" i="4"/>
  <c r="L315" i="4"/>
  <c r="P315" i="4"/>
  <c r="Q315" i="4"/>
  <c r="X315" i="4"/>
  <c r="Z315" i="4"/>
  <c r="AC315" i="4" s="1"/>
  <c r="AB315" i="4"/>
  <c r="AF315" i="4"/>
  <c r="AQ315" i="4"/>
  <c r="AU315" i="4"/>
  <c r="H316" i="4"/>
  <c r="L316" i="4"/>
  <c r="P316" i="4"/>
  <c r="Q316" i="4"/>
  <c r="X316" i="4"/>
  <c r="Z316" i="4"/>
  <c r="AB316" i="4"/>
  <c r="AC316" i="4"/>
  <c r="AF316" i="4"/>
  <c r="AQ316" i="4"/>
  <c r="AU316" i="4"/>
  <c r="H317" i="4"/>
  <c r="L317" i="4"/>
  <c r="P317" i="4"/>
  <c r="Q317" i="4"/>
  <c r="X317" i="4"/>
  <c r="Z317" i="4"/>
  <c r="AB317" i="4"/>
  <c r="AC317" i="4"/>
  <c r="AF317" i="4"/>
  <c r="AQ317" i="4"/>
  <c r="AU317" i="4"/>
  <c r="H318" i="4"/>
  <c r="L318" i="4"/>
  <c r="P318" i="4"/>
  <c r="Q318" i="4"/>
  <c r="X318" i="4"/>
  <c r="Z318" i="4"/>
  <c r="AC318" i="4" s="1"/>
  <c r="AB318" i="4"/>
  <c r="AF318" i="4"/>
  <c r="AQ318" i="4"/>
  <c r="AU318" i="4"/>
  <c r="H319" i="4"/>
  <c r="L319" i="4"/>
  <c r="P319" i="4"/>
  <c r="Q319" i="4"/>
  <c r="X319" i="4"/>
  <c r="Z319" i="4"/>
  <c r="AC319" i="4" s="1"/>
  <c r="AB319" i="4"/>
  <c r="AF319" i="4"/>
  <c r="AQ319" i="4"/>
  <c r="AU319" i="4"/>
  <c r="H320" i="4"/>
  <c r="L320" i="4"/>
  <c r="P320" i="4"/>
  <c r="Q320" i="4"/>
  <c r="X320" i="4"/>
  <c r="Z320" i="4"/>
  <c r="AB320" i="4"/>
  <c r="AC320" i="4"/>
  <c r="AF320" i="4"/>
  <c r="AQ320" i="4"/>
  <c r="AU320" i="4"/>
  <c r="H321" i="4"/>
  <c r="L321" i="4"/>
  <c r="P321" i="4"/>
  <c r="Q321" i="4"/>
  <c r="X321" i="4"/>
  <c r="Z321" i="4"/>
  <c r="AB321" i="4"/>
  <c r="AC321" i="4"/>
  <c r="AF321" i="4"/>
  <c r="AQ321" i="4"/>
  <c r="AU321" i="4"/>
  <c r="H322" i="4"/>
  <c r="L322" i="4"/>
  <c r="P322" i="4"/>
  <c r="Q322" i="4"/>
  <c r="X322" i="4"/>
  <c r="Z322" i="4"/>
  <c r="AC322" i="4" s="1"/>
  <c r="AB322" i="4"/>
  <c r="AF322" i="4"/>
  <c r="AQ322" i="4"/>
  <c r="AU322" i="4"/>
  <c r="H323" i="4"/>
  <c r="L323" i="4"/>
  <c r="P323" i="4"/>
  <c r="Q323" i="4"/>
  <c r="X323" i="4"/>
  <c r="Z323" i="4"/>
  <c r="AC323" i="4" s="1"/>
  <c r="AB323" i="4"/>
  <c r="AF323" i="4"/>
  <c r="AQ323" i="4"/>
  <c r="AU323" i="4"/>
  <c r="H324" i="4"/>
  <c r="L324" i="4"/>
  <c r="P324" i="4"/>
  <c r="Q324" i="4"/>
  <c r="X324" i="4"/>
  <c r="Z324" i="4"/>
  <c r="AB324" i="4"/>
  <c r="AC324" i="4"/>
  <c r="AF324" i="4"/>
  <c r="AQ324" i="4"/>
  <c r="AU324" i="4"/>
  <c r="H325" i="4"/>
  <c r="L325" i="4"/>
  <c r="P325" i="4"/>
  <c r="Q325" i="4"/>
  <c r="X325" i="4"/>
  <c r="Z325" i="4"/>
  <c r="AB325" i="4"/>
  <c r="AC325" i="4"/>
  <c r="AF325" i="4"/>
  <c r="AQ325" i="4"/>
  <c r="AU325" i="4"/>
  <c r="H326" i="4"/>
  <c r="L326" i="4"/>
  <c r="P326" i="4"/>
  <c r="Q326" i="4"/>
  <c r="X326" i="4"/>
  <c r="Z326" i="4"/>
  <c r="AC326" i="4" s="1"/>
  <c r="AB326" i="4"/>
  <c r="AF326" i="4"/>
  <c r="AQ326" i="4"/>
  <c r="AU326" i="4"/>
  <c r="H327" i="4"/>
  <c r="L327" i="4"/>
  <c r="P327" i="4"/>
  <c r="Q327" i="4"/>
  <c r="X327" i="4"/>
  <c r="Z327" i="4"/>
  <c r="AC327" i="4" s="1"/>
  <c r="AB327" i="4"/>
  <c r="AF327" i="4"/>
  <c r="AQ327" i="4"/>
  <c r="AU327" i="4"/>
  <c r="H328" i="4"/>
  <c r="L328" i="4"/>
  <c r="P328" i="4"/>
  <c r="Q328" i="4"/>
  <c r="X328" i="4"/>
  <c r="Z328" i="4"/>
  <c r="AB328" i="4"/>
  <c r="AC328" i="4"/>
  <c r="AF328" i="4"/>
  <c r="AQ328" i="4"/>
  <c r="AU328" i="4"/>
  <c r="H329" i="4"/>
  <c r="L329" i="4"/>
  <c r="P329" i="4"/>
  <c r="Q329" i="4"/>
  <c r="X329" i="4"/>
  <c r="Z329" i="4"/>
  <c r="AB329" i="4"/>
  <c r="AC329" i="4"/>
  <c r="AF329" i="4"/>
  <c r="AQ329" i="4"/>
  <c r="AU329" i="4"/>
  <c r="H330" i="4"/>
  <c r="L330" i="4"/>
  <c r="P330" i="4"/>
  <c r="Q330" i="4"/>
  <c r="X330" i="4"/>
  <c r="Z330" i="4"/>
  <c r="AC330" i="4" s="1"/>
  <c r="AB330" i="4"/>
  <c r="AF330" i="4"/>
  <c r="AQ330" i="4"/>
  <c r="AU330" i="4"/>
  <c r="H331" i="4"/>
  <c r="L331" i="4"/>
  <c r="P331" i="4"/>
  <c r="Q331" i="4"/>
  <c r="X331" i="4"/>
  <c r="Z331" i="4"/>
  <c r="AC331" i="4" s="1"/>
  <c r="AB331" i="4"/>
  <c r="AF331" i="4"/>
  <c r="AQ331" i="4"/>
  <c r="AU331" i="4"/>
  <c r="H332" i="4"/>
  <c r="L332" i="4"/>
  <c r="P332" i="4"/>
  <c r="Q332" i="4"/>
  <c r="X332" i="4"/>
  <c r="Z332" i="4"/>
  <c r="AB332" i="4"/>
  <c r="AC332" i="4"/>
  <c r="AF332" i="4"/>
  <c r="AQ332" i="4"/>
  <c r="AU332" i="4"/>
  <c r="H333" i="4"/>
  <c r="L333" i="4"/>
  <c r="P333" i="4"/>
  <c r="Q333" i="4"/>
  <c r="X333" i="4"/>
  <c r="Z333" i="4"/>
  <c r="AB333" i="4"/>
  <c r="AC333" i="4"/>
  <c r="AF333" i="4"/>
  <c r="AQ333" i="4"/>
  <c r="AU333" i="4"/>
  <c r="H334" i="4"/>
  <c r="L334" i="4"/>
  <c r="P334" i="4"/>
  <c r="Q334" i="4"/>
  <c r="X334" i="4"/>
  <c r="Z334" i="4"/>
  <c r="AC334" i="4" s="1"/>
  <c r="AB334" i="4"/>
  <c r="AF334" i="4"/>
  <c r="AQ334" i="4"/>
  <c r="AU334" i="4"/>
  <c r="H335" i="4"/>
  <c r="L335" i="4"/>
  <c r="P335" i="4"/>
  <c r="Q335" i="4"/>
  <c r="X335" i="4"/>
  <c r="Z335" i="4"/>
  <c r="AC335" i="4" s="1"/>
  <c r="AB335" i="4"/>
  <c r="AF335" i="4"/>
  <c r="AQ335" i="4"/>
  <c r="AU335" i="4"/>
  <c r="H336" i="4"/>
  <c r="L336" i="4"/>
  <c r="P336" i="4"/>
  <c r="Q336" i="4"/>
  <c r="X336" i="4"/>
  <c r="Z336" i="4"/>
  <c r="AB336" i="4"/>
  <c r="AC336" i="4"/>
  <c r="AF336" i="4"/>
  <c r="AQ336" i="4"/>
  <c r="AU336" i="4"/>
  <c r="H337" i="4"/>
  <c r="L337" i="4"/>
  <c r="P337" i="4"/>
  <c r="Q337" i="4"/>
  <c r="X337" i="4"/>
  <c r="Z337" i="4"/>
  <c r="AB337" i="4"/>
  <c r="AC337" i="4"/>
  <c r="AF337" i="4"/>
  <c r="AQ337" i="4"/>
  <c r="AU337" i="4"/>
  <c r="H338" i="4"/>
  <c r="L338" i="4"/>
  <c r="P338" i="4"/>
  <c r="Q338" i="4"/>
  <c r="X338" i="4"/>
  <c r="Z338" i="4"/>
  <c r="AC338" i="4" s="1"/>
  <c r="AB338" i="4"/>
  <c r="AF338" i="4"/>
  <c r="AQ338" i="4"/>
  <c r="AU338" i="4"/>
  <c r="H339" i="4"/>
  <c r="L339" i="4"/>
  <c r="P339" i="4"/>
  <c r="Q339" i="4"/>
  <c r="X339" i="4"/>
  <c r="Z339" i="4"/>
  <c r="AC339" i="4" s="1"/>
  <c r="AB339" i="4"/>
  <c r="AF339" i="4"/>
  <c r="AQ339" i="4"/>
  <c r="AU339" i="4"/>
  <c r="H340" i="4"/>
  <c r="L340" i="4"/>
  <c r="P340" i="4"/>
  <c r="Q340" i="4"/>
  <c r="X340" i="4"/>
  <c r="Z340" i="4"/>
  <c r="AB340" i="4"/>
  <c r="AC340" i="4"/>
  <c r="AF340" i="4"/>
  <c r="AQ340" i="4"/>
  <c r="AU340" i="4"/>
  <c r="H341" i="4"/>
  <c r="L341" i="4"/>
  <c r="P341" i="4"/>
  <c r="Q341" i="4"/>
  <c r="X341" i="4"/>
  <c r="Z341" i="4"/>
  <c r="AB341" i="4"/>
  <c r="AC341" i="4"/>
  <c r="AF341" i="4"/>
  <c r="AQ341" i="4"/>
  <c r="AU341" i="4"/>
  <c r="H342" i="4"/>
  <c r="L342" i="4"/>
  <c r="P342" i="4"/>
  <c r="Q342" i="4"/>
  <c r="X342" i="4"/>
  <c r="Z342" i="4"/>
  <c r="AC342" i="4" s="1"/>
  <c r="AB342" i="4"/>
  <c r="AF342" i="4"/>
  <c r="AQ342" i="4"/>
  <c r="AU342" i="4"/>
  <c r="H343" i="4"/>
  <c r="L343" i="4"/>
  <c r="P343" i="4"/>
  <c r="Q343" i="4"/>
  <c r="X343" i="4"/>
  <c r="Z343" i="4"/>
  <c r="AC343" i="4" s="1"/>
  <c r="AB343" i="4"/>
  <c r="AF343" i="4"/>
  <c r="AQ343" i="4"/>
  <c r="AU343" i="4"/>
  <c r="H344" i="4"/>
  <c r="L344" i="4"/>
  <c r="P344" i="4"/>
  <c r="Q344" i="4"/>
  <c r="X344" i="4"/>
  <c r="Z344" i="4"/>
  <c r="AB344" i="4"/>
  <c r="AC344" i="4"/>
  <c r="AF344" i="4"/>
  <c r="AQ344" i="4"/>
  <c r="AU344" i="4"/>
  <c r="H345" i="4"/>
  <c r="L345" i="4"/>
  <c r="P345" i="4"/>
  <c r="Q345" i="4"/>
  <c r="X345" i="4"/>
  <c r="Z345" i="4"/>
  <c r="AB345" i="4"/>
  <c r="AC345" i="4"/>
  <c r="AF345" i="4"/>
  <c r="AQ345" i="4"/>
  <c r="AU345" i="4"/>
  <c r="H346" i="4"/>
  <c r="L346" i="4"/>
  <c r="P346" i="4"/>
  <c r="Q346" i="4"/>
  <c r="X346" i="4"/>
  <c r="Z346" i="4"/>
  <c r="AC346" i="4" s="1"/>
  <c r="AB346" i="4"/>
  <c r="AF346" i="4"/>
  <c r="AQ346" i="4"/>
  <c r="AU346" i="4"/>
  <c r="H347" i="4"/>
  <c r="L347" i="4"/>
  <c r="P347" i="4"/>
  <c r="Q347" i="4"/>
  <c r="X347" i="4"/>
  <c r="Z347" i="4"/>
  <c r="AC347" i="4" s="1"/>
  <c r="AB347" i="4"/>
  <c r="AF347" i="4"/>
  <c r="AQ347" i="4"/>
  <c r="AU347" i="4"/>
  <c r="H348" i="4"/>
  <c r="L348" i="4"/>
  <c r="P348" i="4"/>
  <c r="Q348" i="4"/>
  <c r="X348" i="4"/>
  <c r="Z348" i="4"/>
  <c r="AB348" i="4"/>
  <c r="AC348" i="4"/>
  <c r="AF348" i="4"/>
  <c r="AQ348" i="4"/>
  <c r="AU348" i="4"/>
  <c r="H349" i="4"/>
  <c r="L349" i="4"/>
  <c r="P349" i="4"/>
  <c r="Q349" i="4"/>
  <c r="X349" i="4"/>
  <c r="Z349" i="4"/>
  <c r="AB349" i="4"/>
  <c r="AC349" i="4"/>
  <c r="AF349" i="4"/>
  <c r="AQ349" i="4"/>
  <c r="AU349" i="4"/>
  <c r="H350" i="4"/>
  <c r="L350" i="4"/>
  <c r="P350" i="4"/>
  <c r="Q350" i="4"/>
  <c r="X350" i="4"/>
  <c r="Z350" i="4"/>
  <c r="AC350" i="4" s="1"/>
  <c r="AB350" i="4"/>
  <c r="AF350" i="4"/>
  <c r="AQ350" i="4"/>
  <c r="AU350" i="4"/>
  <c r="H351" i="4"/>
  <c r="L351" i="4"/>
  <c r="P351" i="4"/>
  <c r="Q351" i="4"/>
  <c r="X351" i="4"/>
  <c r="Z351" i="4"/>
  <c r="AC351" i="4" s="1"/>
  <c r="AB351" i="4"/>
  <c r="AF351" i="4"/>
  <c r="AQ351" i="4"/>
  <c r="AU351" i="4"/>
  <c r="H352" i="4"/>
  <c r="L352" i="4"/>
  <c r="P352" i="4"/>
  <c r="Q352" i="4"/>
  <c r="X352" i="4"/>
  <c r="Z352" i="4"/>
  <c r="AB352" i="4"/>
  <c r="AC352" i="4"/>
  <c r="AF352" i="4"/>
  <c r="AQ352" i="4"/>
  <c r="AU352" i="4"/>
  <c r="H353" i="4"/>
  <c r="L353" i="4"/>
  <c r="P353" i="4"/>
  <c r="Q353" i="4"/>
  <c r="X353" i="4"/>
  <c r="Z353" i="4"/>
  <c r="AB353" i="4"/>
  <c r="AC353" i="4"/>
  <c r="AF353" i="4"/>
  <c r="AQ353" i="4"/>
  <c r="AU353" i="4"/>
  <c r="H354" i="4"/>
  <c r="L354" i="4"/>
  <c r="P354" i="4"/>
  <c r="Q354" i="4"/>
  <c r="X354" i="4"/>
  <c r="Z354" i="4"/>
  <c r="AC354" i="4" s="1"/>
  <c r="AB354" i="4"/>
  <c r="AF354" i="4"/>
  <c r="AQ354" i="4"/>
  <c r="AU354" i="4"/>
  <c r="H355" i="4"/>
  <c r="L355" i="4"/>
  <c r="P355" i="4"/>
  <c r="Q355" i="4"/>
  <c r="X355" i="4"/>
  <c r="Z355" i="4"/>
  <c r="AC355" i="4" s="1"/>
  <c r="AB355" i="4"/>
  <c r="AF355" i="4"/>
  <c r="AQ355" i="4"/>
  <c r="AU355" i="4"/>
  <c r="H356" i="4"/>
  <c r="L356" i="4"/>
  <c r="P356" i="4"/>
  <c r="Q356" i="4"/>
  <c r="X356" i="4"/>
  <c r="Z356" i="4"/>
  <c r="AB356" i="4"/>
  <c r="AC356" i="4"/>
  <c r="AF356" i="4"/>
  <c r="AQ356" i="4"/>
  <c r="AU356" i="4"/>
  <c r="H357" i="4"/>
  <c r="L357" i="4"/>
  <c r="P357" i="4"/>
  <c r="Q357" i="4"/>
  <c r="X357" i="4"/>
  <c r="Z357" i="4"/>
  <c r="AB357" i="4"/>
  <c r="AC357" i="4"/>
  <c r="AF357" i="4"/>
  <c r="AQ357" i="4"/>
  <c r="AU357" i="4"/>
  <c r="H358" i="4"/>
  <c r="L358" i="4"/>
  <c r="P358" i="4"/>
  <c r="Q358" i="4"/>
  <c r="X358" i="4"/>
  <c r="Z358" i="4"/>
  <c r="AC358" i="4" s="1"/>
  <c r="AB358" i="4"/>
  <c r="AF358" i="4"/>
  <c r="AQ358" i="4"/>
  <c r="AU358" i="4"/>
  <c r="H359" i="4"/>
  <c r="L359" i="4"/>
  <c r="P359" i="4"/>
  <c r="Q359" i="4"/>
  <c r="X359" i="4"/>
  <c r="Z359" i="4"/>
  <c r="AC359" i="4" s="1"/>
  <c r="AB359" i="4"/>
  <c r="AF359" i="4"/>
  <c r="AQ359" i="4"/>
  <c r="AU359" i="4"/>
  <c r="H360" i="4"/>
  <c r="L360" i="4"/>
  <c r="P360" i="4"/>
  <c r="Q360" i="4"/>
  <c r="X360" i="4"/>
  <c r="Z360" i="4"/>
  <c r="AB360" i="4"/>
  <c r="AC360" i="4" s="1"/>
  <c r="AF360" i="4"/>
  <c r="AQ360" i="4"/>
  <c r="AU360" i="4"/>
  <c r="H361" i="4"/>
  <c r="L361" i="4"/>
  <c r="P361" i="4"/>
  <c r="Q361" i="4"/>
  <c r="X361" i="4"/>
  <c r="Z361" i="4"/>
  <c r="AB361" i="4"/>
  <c r="AC361" i="4"/>
  <c r="AF361" i="4"/>
  <c r="AQ361" i="4"/>
  <c r="AU361" i="4"/>
  <c r="H362" i="4"/>
  <c r="L362" i="4"/>
  <c r="P362" i="4"/>
  <c r="Q362" i="4"/>
  <c r="X362" i="4"/>
  <c r="Z362" i="4"/>
  <c r="AC362" i="4" s="1"/>
  <c r="AB362" i="4"/>
  <c r="AF362" i="4"/>
  <c r="AQ362" i="4"/>
  <c r="AU362" i="4"/>
  <c r="H363" i="4"/>
  <c r="L363" i="4"/>
  <c r="P363" i="4"/>
  <c r="Q363" i="4"/>
  <c r="X363" i="4"/>
  <c r="Z363" i="4"/>
  <c r="AC363" i="4" s="1"/>
  <c r="AB363" i="4"/>
  <c r="AF363" i="4"/>
  <c r="AQ363" i="4"/>
  <c r="AU363" i="4"/>
  <c r="H364" i="4"/>
  <c r="L364" i="4"/>
  <c r="P364" i="4"/>
  <c r="Q364" i="4"/>
  <c r="X364" i="4"/>
  <c r="Z364" i="4"/>
  <c r="AB364" i="4"/>
  <c r="AC364" i="4"/>
  <c r="AF364" i="4"/>
  <c r="AQ364" i="4"/>
  <c r="AU364" i="4"/>
  <c r="H365" i="4"/>
  <c r="L365" i="4"/>
  <c r="P365" i="4"/>
  <c r="Q365" i="4"/>
  <c r="X365" i="4"/>
  <c r="Z365" i="4"/>
  <c r="AB365" i="4"/>
  <c r="AC365" i="4"/>
  <c r="AF365" i="4"/>
  <c r="AQ365" i="4"/>
  <c r="AU365" i="4"/>
  <c r="H366" i="4"/>
  <c r="L366" i="4"/>
  <c r="P366" i="4"/>
  <c r="Q366" i="4"/>
  <c r="X366" i="4"/>
  <c r="Z366" i="4"/>
  <c r="AC366" i="4" s="1"/>
  <c r="AB366" i="4"/>
  <c r="AF366" i="4"/>
  <c r="AQ366" i="4"/>
  <c r="AU366" i="4"/>
  <c r="H367" i="4"/>
  <c r="L367" i="4"/>
  <c r="P367" i="4"/>
  <c r="Q367" i="4"/>
  <c r="X367" i="4"/>
  <c r="Z367" i="4"/>
  <c r="AC367" i="4" s="1"/>
  <c r="AB367" i="4"/>
  <c r="AF367" i="4"/>
  <c r="AQ367" i="4"/>
  <c r="AU367" i="4"/>
  <c r="H368" i="4"/>
  <c r="L368" i="4"/>
  <c r="P368" i="4"/>
  <c r="Q368" i="4"/>
  <c r="X368" i="4"/>
  <c r="Z368" i="4"/>
  <c r="AB368" i="4"/>
  <c r="AC368" i="4" s="1"/>
  <c r="AF368" i="4"/>
  <c r="AQ368" i="4"/>
  <c r="AU368" i="4"/>
  <c r="H369" i="4"/>
  <c r="L369" i="4"/>
  <c r="P369" i="4"/>
  <c r="Q369" i="4"/>
  <c r="X369" i="4"/>
  <c r="Z369" i="4"/>
  <c r="AB369" i="4"/>
  <c r="AC369" i="4"/>
  <c r="AF369" i="4"/>
  <c r="AQ369" i="4"/>
  <c r="AU369" i="4"/>
  <c r="H370" i="4"/>
  <c r="L370" i="4"/>
  <c r="P370" i="4"/>
  <c r="Q370" i="4"/>
  <c r="X370" i="4"/>
  <c r="Z370" i="4"/>
  <c r="AC370" i="4" s="1"/>
  <c r="AB370" i="4"/>
  <c r="AF370" i="4"/>
  <c r="AQ370" i="4"/>
  <c r="AU370" i="4"/>
  <c r="H371" i="4"/>
  <c r="L371" i="4"/>
  <c r="P371" i="4"/>
  <c r="Q371" i="4"/>
  <c r="X371" i="4"/>
  <c r="Z371" i="4"/>
  <c r="AC371" i="4" s="1"/>
  <c r="AB371" i="4"/>
  <c r="AF371" i="4"/>
  <c r="AQ371" i="4"/>
  <c r="AU371" i="4"/>
  <c r="H372" i="4"/>
  <c r="L372" i="4"/>
  <c r="P372" i="4"/>
  <c r="Q372" i="4"/>
  <c r="X372" i="4"/>
  <c r="Z372" i="4"/>
  <c r="AB372" i="4"/>
  <c r="AC372" i="4" s="1"/>
  <c r="AF372" i="4"/>
  <c r="AQ372" i="4"/>
  <c r="AU372" i="4"/>
  <c r="H373" i="4"/>
  <c r="L373" i="4"/>
  <c r="P373" i="4"/>
  <c r="Q373" i="4"/>
  <c r="X373" i="4"/>
  <c r="Z373" i="4"/>
  <c r="AB373" i="4"/>
  <c r="AC373" i="4"/>
  <c r="AF373" i="4"/>
  <c r="AQ373" i="4"/>
  <c r="AU373" i="4"/>
  <c r="H374" i="4"/>
  <c r="L374" i="4"/>
  <c r="P374" i="4"/>
  <c r="Q374" i="4"/>
  <c r="X374" i="4"/>
  <c r="Z374" i="4"/>
  <c r="AC374" i="4" s="1"/>
  <c r="AB374" i="4"/>
  <c r="AF374" i="4"/>
  <c r="AQ374" i="4"/>
  <c r="AU374" i="4"/>
  <c r="H375" i="4"/>
  <c r="L375" i="4"/>
  <c r="P375" i="4"/>
  <c r="Q375" i="4"/>
  <c r="X375" i="4"/>
  <c r="Z375" i="4"/>
  <c r="AC375" i="4" s="1"/>
  <c r="AB375" i="4"/>
  <c r="AF375" i="4"/>
  <c r="AQ375" i="4"/>
  <c r="AU375" i="4"/>
  <c r="H376" i="4"/>
  <c r="L376" i="4"/>
  <c r="P376" i="4"/>
  <c r="Q376" i="4"/>
  <c r="X376" i="4"/>
  <c r="Z376" i="4"/>
  <c r="AB376" i="4"/>
  <c r="AC376" i="4" s="1"/>
  <c r="AF376" i="4"/>
  <c r="AQ376" i="4"/>
  <c r="AU376" i="4"/>
  <c r="H377" i="4"/>
  <c r="L377" i="4"/>
  <c r="P377" i="4"/>
  <c r="Q377" i="4"/>
  <c r="X377" i="4"/>
  <c r="Z377" i="4"/>
  <c r="AB377" i="4"/>
  <c r="AC377" i="4"/>
  <c r="AF377" i="4"/>
  <c r="AQ377" i="4"/>
  <c r="AU377" i="4"/>
  <c r="H378" i="4"/>
  <c r="L378" i="4"/>
  <c r="P378" i="4"/>
  <c r="Q378" i="4"/>
  <c r="X378" i="4"/>
  <c r="Z378" i="4"/>
  <c r="AC378" i="4" s="1"/>
  <c r="AB378" i="4"/>
  <c r="AF378" i="4"/>
  <c r="AQ378" i="4"/>
  <c r="AU378" i="4"/>
  <c r="H379" i="4"/>
  <c r="L379" i="4"/>
  <c r="P379" i="4"/>
  <c r="Q379" i="4"/>
  <c r="X379" i="4"/>
  <c r="Z379" i="4"/>
  <c r="AC379" i="4" s="1"/>
  <c r="AB379" i="4"/>
  <c r="AF379" i="4"/>
  <c r="AQ379" i="4"/>
  <c r="AU379" i="4"/>
  <c r="H380" i="4"/>
  <c r="L380" i="4"/>
  <c r="P380" i="4"/>
  <c r="Q380" i="4"/>
  <c r="X380" i="4"/>
  <c r="Z380" i="4"/>
  <c r="AB380" i="4"/>
  <c r="AC380" i="4" s="1"/>
  <c r="AF380" i="4"/>
  <c r="AQ380" i="4"/>
  <c r="AU380" i="4"/>
  <c r="H381" i="4"/>
  <c r="L381" i="4"/>
  <c r="P381" i="4"/>
  <c r="Q381" i="4"/>
  <c r="X381" i="4"/>
  <c r="Z381" i="4"/>
  <c r="AB381" i="4"/>
  <c r="AC381" i="4"/>
  <c r="AF381" i="4"/>
  <c r="AQ381" i="4"/>
  <c r="AU381" i="4"/>
  <c r="H382" i="4"/>
  <c r="L382" i="4"/>
  <c r="P382" i="4"/>
  <c r="Q382" i="4"/>
  <c r="X382" i="4"/>
  <c r="Z382" i="4"/>
  <c r="AC382" i="4" s="1"/>
  <c r="AB382" i="4"/>
  <c r="AF382" i="4"/>
  <c r="AQ382" i="4"/>
  <c r="AU382" i="4"/>
  <c r="H383" i="4"/>
  <c r="L383" i="4"/>
  <c r="P383" i="4"/>
  <c r="Q383" i="4"/>
  <c r="X383" i="4"/>
  <c r="Z383" i="4"/>
  <c r="AC383" i="4" s="1"/>
  <c r="AB383" i="4"/>
  <c r="AF383" i="4"/>
  <c r="AQ383" i="4"/>
  <c r="AU383" i="4"/>
  <c r="H384" i="4"/>
  <c r="L384" i="4"/>
  <c r="P384" i="4"/>
  <c r="Q384" i="4"/>
  <c r="X384" i="4"/>
  <c r="Z384" i="4"/>
  <c r="AB384" i="4"/>
  <c r="AC384" i="4" s="1"/>
  <c r="AF384" i="4"/>
  <c r="AQ384" i="4"/>
  <c r="AU384" i="4"/>
  <c r="H385" i="4"/>
  <c r="L385" i="4"/>
  <c r="P385" i="4"/>
  <c r="Q385" i="4"/>
  <c r="X385" i="4"/>
  <c r="Z385" i="4"/>
  <c r="AB385" i="4"/>
  <c r="AC385" i="4"/>
  <c r="AF385" i="4"/>
  <c r="AQ385" i="4"/>
  <c r="AU385" i="4"/>
  <c r="H386" i="4"/>
  <c r="L386" i="4"/>
  <c r="P386" i="4"/>
  <c r="Q386" i="4"/>
  <c r="X386" i="4"/>
  <c r="Z386" i="4"/>
  <c r="AC386" i="4" s="1"/>
  <c r="AB386" i="4"/>
  <c r="AF386" i="4"/>
  <c r="AQ386" i="4"/>
  <c r="AU386" i="4"/>
  <c r="H387" i="4"/>
  <c r="L387" i="4"/>
  <c r="P387" i="4"/>
  <c r="Q387" i="4"/>
  <c r="X387" i="4"/>
  <c r="Z387" i="4"/>
  <c r="AC387" i="4" s="1"/>
  <c r="AB387" i="4"/>
  <c r="AF387" i="4"/>
  <c r="AQ387" i="4"/>
  <c r="AU387" i="4"/>
  <c r="H388" i="4"/>
  <c r="L388" i="4"/>
  <c r="P388" i="4"/>
  <c r="Q388" i="4"/>
  <c r="X388" i="4"/>
  <c r="Z388" i="4"/>
  <c r="AB388" i="4"/>
  <c r="AC388" i="4" s="1"/>
  <c r="AF388" i="4"/>
  <c r="AQ388" i="4"/>
  <c r="AU388" i="4"/>
  <c r="H389" i="4"/>
  <c r="L389" i="4"/>
  <c r="P389" i="4"/>
  <c r="Q389" i="4"/>
  <c r="X389" i="4"/>
  <c r="Z389" i="4"/>
  <c r="AB389" i="4"/>
  <c r="AC389" i="4"/>
  <c r="AF389" i="4"/>
  <c r="AQ389" i="4"/>
  <c r="AU389" i="4"/>
  <c r="H390" i="4"/>
  <c r="L390" i="4"/>
  <c r="P390" i="4"/>
  <c r="Q390" i="4"/>
  <c r="X390" i="4"/>
  <c r="Z390" i="4"/>
  <c r="AC390" i="4" s="1"/>
  <c r="AB390" i="4"/>
  <c r="AF390" i="4"/>
  <c r="AQ390" i="4"/>
  <c r="AU390" i="4"/>
  <c r="H391" i="4"/>
  <c r="L391" i="4"/>
  <c r="P391" i="4"/>
  <c r="Q391" i="4"/>
  <c r="X391" i="4"/>
  <c r="Z391" i="4"/>
  <c r="AC391" i="4" s="1"/>
  <c r="AB391" i="4"/>
  <c r="AF391" i="4"/>
  <c r="AQ391" i="4"/>
  <c r="AU391" i="4"/>
  <c r="H392" i="4"/>
  <c r="L392" i="4"/>
  <c r="P392" i="4"/>
  <c r="Q392" i="4"/>
  <c r="X392" i="4"/>
  <c r="Z392" i="4"/>
  <c r="AB392" i="4"/>
  <c r="AC392" i="4" s="1"/>
  <c r="AF392" i="4"/>
  <c r="AQ392" i="4"/>
  <c r="AU392" i="4"/>
  <c r="H393" i="4"/>
  <c r="L393" i="4"/>
  <c r="P393" i="4"/>
  <c r="Q393" i="4"/>
  <c r="X393" i="4"/>
  <c r="Z393" i="4"/>
  <c r="AB393" i="4"/>
  <c r="AC393" i="4"/>
  <c r="AF393" i="4"/>
  <c r="AQ393" i="4"/>
  <c r="AU393" i="4"/>
  <c r="H394" i="4"/>
  <c r="L394" i="4"/>
  <c r="P394" i="4"/>
  <c r="Q394" i="4"/>
  <c r="X394" i="4"/>
  <c r="Z394" i="4"/>
  <c r="AC394" i="4" s="1"/>
  <c r="AB394" i="4"/>
  <c r="AF394" i="4"/>
  <c r="AQ394" i="4"/>
  <c r="AU394" i="4"/>
  <c r="H395" i="4"/>
  <c r="L395" i="4"/>
  <c r="P395" i="4"/>
  <c r="Q395" i="4"/>
  <c r="X395" i="4"/>
  <c r="Z395" i="4"/>
  <c r="AC395" i="4" s="1"/>
  <c r="AB395" i="4"/>
  <c r="AF395" i="4"/>
  <c r="AQ395" i="4"/>
  <c r="AU395" i="4"/>
  <c r="H396" i="4"/>
  <c r="L396" i="4"/>
  <c r="P396" i="4"/>
  <c r="Q396" i="4"/>
  <c r="X396" i="4"/>
  <c r="Z396" i="4"/>
  <c r="AB396" i="4"/>
  <c r="AC396" i="4"/>
  <c r="AF396" i="4"/>
  <c r="AQ396" i="4"/>
  <c r="AU396" i="4"/>
  <c r="H397" i="4"/>
  <c r="L397" i="4"/>
  <c r="P397" i="4"/>
  <c r="Q397" i="4"/>
  <c r="X397" i="4"/>
  <c r="Z397" i="4"/>
  <c r="AB397" i="4"/>
  <c r="AC397" i="4"/>
  <c r="AF397" i="4"/>
  <c r="AQ397" i="4"/>
  <c r="AU397" i="4"/>
  <c r="H398" i="4"/>
  <c r="L398" i="4"/>
  <c r="P398" i="4"/>
  <c r="Q398" i="4"/>
  <c r="X398" i="4"/>
  <c r="Z398" i="4"/>
  <c r="AC398" i="4" s="1"/>
  <c r="AB398" i="4"/>
  <c r="AF398" i="4"/>
  <c r="AQ398" i="4"/>
  <c r="AU398" i="4"/>
  <c r="H399" i="4"/>
  <c r="L399" i="4"/>
  <c r="P399" i="4"/>
  <c r="Q399" i="4"/>
  <c r="X399" i="4"/>
  <c r="Z399" i="4"/>
  <c r="AC399" i="4" s="1"/>
  <c r="AB399" i="4"/>
  <c r="AF399" i="4"/>
  <c r="AQ399" i="4"/>
  <c r="AU399" i="4"/>
  <c r="H400" i="4"/>
  <c r="L400" i="4"/>
  <c r="P400" i="4"/>
  <c r="Q400" i="4"/>
  <c r="X400" i="4"/>
  <c r="Z400" i="4"/>
  <c r="AB400" i="4"/>
  <c r="AC400" i="4" s="1"/>
  <c r="AF400" i="4"/>
  <c r="AQ400" i="4"/>
  <c r="AU400" i="4"/>
  <c r="H401" i="4"/>
  <c r="L401" i="4"/>
  <c r="P401" i="4"/>
  <c r="Q401" i="4"/>
  <c r="X401" i="4"/>
  <c r="Z401" i="4"/>
  <c r="AB401" i="4"/>
  <c r="AC401" i="4"/>
  <c r="AF401" i="4"/>
  <c r="AQ401" i="4"/>
  <c r="AU401" i="4"/>
  <c r="H402" i="4"/>
  <c r="L402" i="4"/>
  <c r="P402" i="4"/>
  <c r="Q402" i="4"/>
  <c r="X402" i="4"/>
  <c r="Z402" i="4"/>
  <c r="AC402" i="4" s="1"/>
  <c r="AB402" i="4"/>
  <c r="AF402" i="4"/>
  <c r="AQ402" i="4"/>
  <c r="AU402" i="4"/>
  <c r="H403" i="4"/>
  <c r="L403" i="4"/>
  <c r="P403" i="4"/>
  <c r="Q403" i="4"/>
  <c r="X403" i="4"/>
  <c r="Z403" i="4"/>
  <c r="AC403" i="4" s="1"/>
  <c r="AB403" i="4"/>
  <c r="AF403" i="4"/>
  <c r="AQ403" i="4"/>
  <c r="AU403" i="4"/>
  <c r="H404" i="4"/>
  <c r="L404" i="4"/>
  <c r="P404" i="4"/>
  <c r="Q404" i="4"/>
  <c r="X404" i="4"/>
  <c r="Z404" i="4"/>
  <c r="AB404" i="4"/>
  <c r="AC404" i="4" s="1"/>
  <c r="AF404" i="4"/>
  <c r="AQ404" i="4"/>
  <c r="AU404" i="4"/>
  <c r="H405" i="4"/>
  <c r="L405" i="4"/>
  <c r="P405" i="4"/>
  <c r="Q405" i="4"/>
  <c r="X405" i="4"/>
  <c r="Z405" i="4"/>
  <c r="AB405" i="4"/>
  <c r="AC405" i="4"/>
  <c r="AF405" i="4"/>
  <c r="AQ405" i="4"/>
  <c r="AU405" i="4"/>
  <c r="H406" i="4"/>
  <c r="L406" i="4"/>
  <c r="P406" i="4"/>
  <c r="Q406" i="4"/>
  <c r="X406" i="4"/>
  <c r="Z406" i="4"/>
  <c r="AC406" i="4" s="1"/>
  <c r="AB406" i="4"/>
  <c r="AF406" i="4"/>
  <c r="AQ406" i="4"/>
  <c r="AU406" i="4"/>
  <c r="H407" i="4"/>
  <c r="L407" i="4"/>
  <c r="P407" i="4"/>
  <c r="Q407" i="4"/>
  <c r="X407" i="4"/>
  <c r="Z407" i="4"/>
  <c r="AC407" i="4" s="1"/>
  <c r="AB407" i="4"/>
  <c r="AF407" i="4"/>
  <c r="AQ407" i="4"/>
  <c r="AU407" i="4"/>
  <c r="H408" i="4"/>
  <c r="L408" i="4"/>
  <c r="P408" i="4"/>
  <c r="Q408" i="4"/>
  <c r="X408" i="4"/>
  <c r="Z408" i="4"/>
  <c r="AB408" i="4"/>
  <c r="AC408" i="4" s="1"/>
  <c r="AF408" i="4"/>
  <c r="AQ408" i="4"/>
  <c r="AU408" i="4"/>
  <c r="H409" i="4"/>
  <c r="L409" i="4"/>
  <c r="P409" i="4"/>
  <c r="Q409" i="4"/>
  <c r="X409" i="4"/>
  <c r="Z409" i="4"/>
  <c r="AB409" i="4"/>
  <c r="AC409" i="4"/>
  <c r="AF409" i="4"/>
  <c r="AQ409" i="4"/>
  <c r="AU409" i="4"/>
  <c r="H410" i="4"/>
  <c r="L410" i="4"/>
  <c r="P410" i="4"/>
  <c r="Q410" i="4"/>
  <c r="X410" i="4"/>
  <c r="Z410" i="4"/>
  <c r="AC410" i="4" s="1"/>
  <c r="AB410" i="4"/>
  <c r="AF410" i="4"/>
  <c r="AQ410" i="4"/>
  <c r="AU410" i="4"/>
  <c r="H411" i="4"/>
  <c r="L411" i="4"/>
  <c r="P411" i="4"/>
  <c r="Q411" i="4"/>
  <c r="X411" i="4"/>
  <c r="Z411" i="4"/>
  <c r="AC411" i="4" s="1"/>
  <c r="AB411" i="4"/>
  <c r="AF411" i="4"/>
  <c r="AQ411" i="4"/>
  <c r="AU411" i="4"/>
  <c r="H412" i="4"/>
  <c r="L412" i="4"/>
  <c r="P412" i="4"/>
  <c r="Q412" i="4"/>
  <c r="X412" i="4"/>
  <c r="Z412" i="4"/>
  <c r="AB412" i="4"/>
  <c r="AC412" i="4" s="1"/>
  <c r="AF412" i="4"/>
  <c r="AQ412" i="4"/>
  <c r="AU412" i="4"/>
  <c r="H413" i="4"/>
  <c r="L413" i="4"/>
  <c r="P413" i="4"/>
  <c r="Q413" i="4"/>
  <c r="X413" i="4"/>
  <c r="Z413" i="4"/>
  <c r="AB413" i="4"/>
  <c r="AC413" i="4"/>
  <c r="AF413" i="4"/>
  <c r="AQ413" i="4"/>
  <c r="AU413" i="4"/>
  <c r="H414" i="4"/>
  <c r="L414" i="4"/>
  <c r="P414" i="4"/>
  <c r="Q414" i="4"/>
  <c r="X414" i="4"/>
  <c r="Z414" i="4"/>
  <c r="AC414" i="4" s="1"/>
  <c r="AB414" i="4"/>
  <c r="AF414" i="4"/>
  <c r="AQ414" i="4"/>
  <c r="AU414" i="4"/>
  <c r="H415" i="4"/>
  <c r="L415" i="4"/>
  <c r="P415" i="4"/>
  <c r="Q415" i="4"/>
  <c r="X415" i="4"/>
  <c r="Z415" i="4"/>
  <c r="AC415" i="4" s="1"/>
  <c r="AB415" i="4"/>
  <c r="AF415" i="4"/>
  <c r="AQ415" i="4"/>
  <c r="AU415" i="4"/>
  <c r="H416" i="4"/>
  <c r="L416" i="4"/>
  <c r="P416" i="4"/>
  <c r="Q416" i="4"/>
  <c r="X416" i="4"/>
  <c r="Z416" i="4"/>
  <c r="AB416" i="4"/>
  <c r="AC416" i="4" s="1"/>
  <c r="AF416" i="4"/>
  <c r="AQ416" i="4"/>
  <c r="AU416" i="4"/>
  <c r="H417" i="4"/>
  <c r="L417" i="4"/>
  <c r="P417" i="4"/>
  <c r="Q417" i="4"/>
  <c r="X417" i="4"/>
  <c r="Z417" i="4"/>
  <c r="AB417" i="4"/>
  <c r="AC417" i="4"/>
  <c r="AF417" i="4"/>
  <c r="AQ417" i="4"/>
  <c r="AU417" i="4"/>
  <c r="H418" i="4"/>
  <c r="L418" i="4"/>
  <c r="P418" i="4"/>
  <c r="Q418" i="4"/>
  <c r="X418" i="4"/>
  <c r="Z418" i="4"/>
  <c r="AC418" i="4" s="1"/>
  <c r="AB418" i="4"/>
  <c r="AF418" i="4"/>
  <c r="AQ418" i="4"/>
  <c r="AU418" i="4"/>
  <c r="H419" i="4"/>
  <c r="L419" i="4"/>
  <c r="P419" i="4"/>
  <c r="Q419" i="4"/>
  <c r="X419" i="4"/>
  <c r="Z419" i="4"/>
  <c r="AC419" i="4" s="1"/>
  <c r="AB419" i="4"/>
  <c r="AF419" i="4"/>
  <c r="AQ419" i="4"/>
  <c r="AU419" i="4"/>
  <c r="H420" i="4"/>
  <c r="L420" i="4"/>
  <c r="P420" i="4"/>
  <c r="Q420" i="4"/>
  <c r="X420" i="4"/>
  <c r="Z420" i="4"/>
  <c r="AB420" i="4"/>
  <c r="AC420" i="4" s="1"/>
  <c r="AF420" i="4"/>
  <c r="AQ420" i="4"/>
  <c r="AU420" i="4"/>
  <c r="H421" i="4"/>
  <c r="L421" i="4"/>
  <c r="P421" i="4"/>
  <c r="Q421" i="4"/>
  <c r="X421" i="4"/>
  <c r="Z421" i="4"/>
  <c r="AB421" i="4"/>
  <c r="AC421" i="4"/>
  <c r="AF421" i="4"/>
  <c r="AQ421" i="4"/>
  <c r="AU421" i="4"/>
  <c r="H422" i="4"/>
  <c r="L422" i="4"/>
  <c r="P422" i="4"/>
  <c r="Q422" i="4"/>
  <c r="X422" i="4"/>
  <c r="Z422" i="4"/>
  <c r="AC422" i="4" s="1"/>
  <c r="AB422" i="4"/>
  <c r="AF422" i="4"/>
  <c r="AQ422" i="4"/>
  <c r="AU422" i="4"/>
  <c r="H423" i="4"/>
  <c r="L423" i="4"/>
  <c r="P423" i="4"/>
  <c r="Q423" i="4"/>
  <c r="X423" i="4"/>
  <c r="Z423" i="4"/>
  <c r="AC423" i="4" s="1"/>
  <c r="AB423" i="4"/>
  <c r="AF423" i="4"/>
  <c r="AQ423" i="4"/>
  <c r="AU423" i="4"/>
  <c r="H424" i="4"/>
  <c r="L424" i="4"/>
  <c r="P424" i="4"/>
  <c r="Q424" i="4"/>
  <c r="X424" i="4"/>
  <c r="Z424" i="4"/>
  <c r="AB424" i="4"/>
  <c r="AC424" i="4" s="1"/>
  <c r="AF424" i="4"/>
  <c r="AQ424" i="4"/>
  <c r="AU424" i="4"/>
  <c r="H425" i="4"/>
  <c r="L425" i="4"/>
  <c r="P425" i="4"/>
  <c r="Q425" i="4"/>
  <c r="X425" i="4"/>
  <c r="Z425" i="4"/>
  <c r="AB425" i="4"/>
  <c r="AC425" i="4"/>
  <c r="AF425" i="4"/>
  <c r="AQ425" i="4"/>
  <c r="AU425" i="4"/>
  <c r="H426" i="4"/>
  <c r="L426" i="4"/>
  <c r="P426" i="4"/>
  <c r="Q426" i="4"/>
  <c r="X426" i="4"/>
  <c r="Z426" i="4"/>
  <c r="AC426" i="4" s="1"/>
  <c r="AB426" i="4"/>
  <c r="AF426" i="4"/>
  <c r="AQ426" i="4"/>
  <c r="AU426" i="4"/>
  <c r="H427" i="4"/>
  <c r="L427" i="4"/>
  <c r="P427" i="4"/>
  <c r="Q427" i="4"/>
  <c r="X427" i="4"/>
  <c r="Z427" i="4"/>
  <c r="AC427" i="4" s="1"/>
  <c r="AB427" i="4"/>
  <c r="AF427" i="4"/>
  <c r="AQ427" i="4"/>
  <c r="AU427" i="4"/>
  <c r="H428" i="4"/>
  <c r="L428" i="4"/>
  <c r="P428" i="4"/>
  <c r="Q428" i="4"/>
  <c r="X428" i="4"/>
  <c r="Z428" i="4"/>
  <c r="AB428" i="4"/>
  <c r="AC428" i="4"/>
  <c r="AF428" i="4"/>
  <c r="AQ428" i="4"/>
  <c r="AU428" i="4"/>
  <c r="H429" i="4"/>
  <c r="L429" i="4"/>
  <c r="P429" i="4"/>
  <c r="Q429" i="4"/>
  <c r="X429" i="4"/>
  <c r="Z429" i="4"/>
  <c r="AB429" i="4"/>
  <c r="AC429" i="4"/>
  <c r="AF429" i="4"/>
  <c r="AQ429" i="4"/>
  <c r="AU429" i="4"/>
  <c r="H430" i="4"/>
  <c r="L430" i="4"/>
  <c r="P430" i="4"/>
  <c r="Q430" i="4"/>
  <c r="X430" i="4"/>
  <c r="Z430" i="4"/>
  <c r="AC430" i="4" s="1"/>
  <c r="AB430" i="4"/>
  <c r="AF430" i="4"/>
  <c r="AQ430" i="4"/>
  <c r="AU430" i="4"/>
  <c r="H431" i="4"/>
  <c r="L431" i="4"/>
  <c r="P431" i="4"/>
  <c r="Q431" i="4"/>
  <c r="X431" i="4"/>
  <c r="Z431" i="4"/>
  <c r="AC431" i="4" s="1"/>
  <c r="AB431" i="4"/>
  <c r="AF431" i="4"/>
  <c r="AQ431" i="4"/>
  <c r="AU431" i="4"/>
  <c r="H432" i="4"/>
  <c r="L432" i="4"/>
  <c r="P432" i="4"/>
  <c r="Q432" i="4"/>
  <c r="X432" i="4"/>
  <c r="Z432" i="4"/>
  <c r="AB432" i="4"/>
  <c r="AC432" i="4" s="1"/>
  <c r="AF432" i="4"/>
  <c r="AQ432" i="4"/>
  <c r="AU432" i="4"/>
  <c r="H433" i="4"/>
  <c r="L433" i="4"/>
  <c r="P433" i="4"/>
  <c r="Q433" i="4"/>
  <c r="X433" i="4"/>
  <c r="Z433" i="4"/>
  <c r="AB433" i="4"/>
  <c r="AC433" i="4"/>
  <c r="AF433" i="4"/>
  <c r="AQ433" i="4"/>
  <c r="AU433" i="4"/>
  <c r="H434" i="4"/>
  <c r="L434" i="4"/>
  <c r="P434" i="4"/>
  <c r="Q434" i="4"/>
  <c r="X434" i="4"/>
  <c r="Z434" i="4"/>
  <c r="AC434" i="4" s="1"/>
  <c r="AB434" i="4"/>
  <c r="AF434" i="4"/>
  <c r="AQ434" i="4"/>
  <c r="AU434" i="4"/>
  <c r="H435" i="4"/>
  <c r="L435" i="4"/>
  <c r="P435" i="4"/>
  <c r="Q435" i="4"/>
  <c r="X435" i="4"/>
  <c r="Z435" i="4"/>
  <c r="AC435" i="4" s="1"/>
  <c r="AB435" i="4"/>
  <c r="AF435" i="4"/>
  <c r="AQ435" i="4"/>
  <c r="AU435" i="4"/>
  <c r="H436" i="4"/>
  <c r="L436" i="4"/>
  <c r="P436" i="4"/>
  <c r="Q436" i="4"/>
  <c r="X436" i="4"/>
  <c r="Z436" i="4"/>
  <c r="AB436" i="4"/>
  <c r="AC436" i="4" s="1"/>
  <c r="AF436" i="4"/>
  <c r="AQ436" i="4"/>
  <c r="AU436" i="4"/>
  <c r="H437" i="4"/>
  <c r="L437" i="4"/>
  <c r="P437" i="4"/>
  <c r="Q437" i="4"/>
  <c r="X437" i="4"/>
  <c r="Z437" i="4"/>
  <c r="AB437" i="4"/>
  <c r="AC437" i="4"/>
  <c r="AF437" i="4"/>
  <c r="AQ437" i="4"/>
  <c r="AU437" i="4"/>
  <c r="H438" i="4"/>
  <c r="L438" i="4"/>
  <c r="P438" i="4"/>
  <c r="Q438" i="4"/>
  <c r="X438" i="4"/>
  <c r="Z438" i="4"/>
  <c r="AC438" i="4" s="1"/>
  <c r="AB438" i="4"/>
  <c r="AF438" i="4"/>
  <c r="AQ438" i="4"/>
  <c r="AU438" i="4"/>
  <c r="H439" i="4"/>
  <c r="L439" i="4"/>
  <c r="P439" i="4"/>
  <c r="Q439" i="4"/>
  <c r="X439" i="4"/>
  <c r="Z439" i="4"/>
  <c r="AC439" i="4" s="1"/>
  <c r="AB439" i="4"/>
  <c r="AF439" i="4"/>
  <c r="AQ439" i="4"/>
  <c r="AU439" i="4"/>
  <c r="H440" i="4"/>
  <c r="L440" i="4"/>
  <c r="P440" i="4"/>
  <c r="Q440" i="4"/>
  <c r="X440" i="4"/>
  <c r="Z440" i="4"/>
  <c r="AB440" i="4"/>
  <c r="AC440" i="4" s="1"/>
  <c r="AF440" i="4"/>
  <c r="AQ440" i="4"/>
  <c r="AU440" i="4"/>
  <c r="H441" i="4"/>
  <c r="L441" i="4"/>
  <c r="P441" i="4"/>
  <c r="Q441" i="4"/>
  <c r="X441" i="4"/>
  <c r="Z441" i="4"/>
  <c r="AB441" i="4"/>
  <c r="AC441" i="4"/>
  <c r="AF441" i="4"/>
  <c r="AQ441" i="4"/>
  <c r="AU441" i="4"/>
  <c r="H442" i="4"/>
  <c r="L442" i="4"/>
  <c r="P442" i="4"/>
  <c r="Q442" i="4"/>
  <c r="X442" i="4"/>
  <c r="Z442" i="4"/>
  <c r="AC442" i="4" s="1"/>
  <c r="AB442" i="4"/>
  <c r="AF442" i="4"/>
  <c r="AQ442" i="4"/>
  <c r="AU442" i="4"/>
  <c r="H443" i="4"/>
  <c r="L443" i="4"/>
  <c r="P443" i="4"/>
  <c r="Q443" i="4"/>
  <c r="X443" i="4"/>
  <c r="Z443" i="4"/>
  <c r="AC443" i="4" s="1"/>
  <c r="AB443" i="4"/>
  <c r="AF443" i="4"/>
  <c r="AQ443" i="4"/>
  <c r="AU443" i="4"/>
  <c r="H444" i="4"/>
  <c r="L444" i="4"/>
  <c r="P444" i="4"/>
  <c r="Q444" i="4"/>
  <c r="X444" i="4"/>
  <c r="Z444" i="4"/>
  <c r="AB444" i="4"/>
  <c r="AC444" i="4" s="1"/>
  <c r="AF444" i="4"/>
  <c r="AQ444" i="4"/>
  <c r="AU444" i="4"/>
  <c r="H445" i="4"/>
  <c r="L445" i="4"/>
  <c r="P445" i="4"/>
  <c r="Q445" i="4"/>
  <c r="X445" i="4"/>
  <c r="Z445" i="4"/>
  <c r="AB445" i="4"/>
  <c r="AC445" i="4"/>
  <c r="AF445" i="4"/>
  <c r="AQ445" i="4"/>
  <c r="AU445" i="4"/>
  <c r="H446" i="4"/>
  <c r="L446" i="4"/>
  <c r="P446" i="4"/>
  <c r="Q446" i="4"/>
  <c r="X446" i="4"/>
  <c r="Z446" i="4"/>
  <c r="AC446" i="4" s="1"/>
  <c r="AB446" i="4"/>
  <c r="AF446" i="4"/>
  <c r="AQ446" i="4"/>
  <c r="AU446" i="4"/>
  <c r="H447" i="4"/>
  <c r="L447" i="4"/>
  <c r="P447" i="4"/>
  <c r="Q447" i="4"/>
  <c r="X447" i="4"/>
  <c r="Z447" i="4"/>
  <c r="AC447" i="4" s="1"/>
  <c r="AB447" i="4"/>
  <c r="AF447" i="4"/>
  <c r="AQ447" i="4"/>
  <c r="AU447" i="4"/>
  <c r="H448" i="4"/>
  <c r="L448" i="4"/>
  <c r="P448" i="4"/>
  <c r="Q448" i="4"/>
  <c r="X448" i="4"/>
  <c r="Z448" i="4"/>
  <c r="AB448" i="4"/>
  <c r="AC448" i="4" s="1"/>
  <c r="AF448" i="4"/>
  <c r="AQ448" i="4"/>
  <c r="AU448" i="4"/>
  <c r="H449" i="4"/>
  <c r="L449" i="4"/>
  <c r="P449" i="4"/>
  <c r="Q449" i="4"/>
  <c r="X449" i="4"/>
  <c r="Z449" i="4"/>
  <c r="AB449" i="4"/>
  <c r="AC449" i="4"/>
  <c r="AF449" i="4"/>
  <c r="AQ449" i="4"/>
  <c r="AU449" i="4"/>
  <c r="H450" i="4"/>
  <c r="L450" i="4"/>
  <c r="P450" i="4"/>
  <c r="Q450" i="4"/>
  <c r="X450" i="4"/>
  <c r="Z450" i="4"/>
  <c r="AC450" i="4" s="1"/>
  <c r="AB450" i="4"/>
  <c r="AF450" i="4"/>
  <c r="AQ450" i="4"/>
  <c r="AU450" i="4"/>
  <c r="H451" i="4"/>
  <c r="L451" i="4"/>
  <c r="P451" i="4"/>
  <c r="Q451" i="4"/>
  <c r="X451" i="4"/>
  <c r="Z451" i="4"/>
  <c r="AC451" i="4" s="1"/>
  <c r="AB451" i="4"/>
  <c r="AF451" i="4"/>
  <c r="AQ451" i="4"/>
  <c r="AU451" i="4"/>
  <c r="H452" i="4"/>
  <c r="L452" i="4"/>
  <c r="P452" i="4"/>
  <c r="Q452" i="4"/>
  <c r="X452" i="4"/>
  <c r="Z452" i="4"/>
  <c r="AB452" i="4"/>
  <c r="AC452" i="4" s="1"/>
  <c r="AF452" i="4"/>
  <c r="AQ452" i="4"/>
  <c r="AU452" i="4"/>
  <c r="H453" i="4"/>
  <c r="L453" i="4"/>
  <c r="P453" i="4"/>
  <c r="Q453" i="4"/>
  <c r="X453" i="4"/>
  <c r="Z453" i="4"/>
  <c r="AB453" i="4"/>
  <c r="AC453" i="4"/>
  <c r="AF453" i="4"/>
  <c r="AQ453" i="4"/>
  <c r="AU453" i="4"/>
  <c r="H454" i="4"/>
  <c r="L454" i="4"/>
  <c r="P454" i="4"/>
  <c r="Q454" i="4"/>
  <c r="X454" i="4"/>
  <c r="Z454" i="4"/>
  <c r="AC454" i="4" s="1"/>
  <c r="AB454" i="4"/>
  <c r="AF454" i="4"/>
  <c r="AQ454" i="4"/>
  <c r="AU454" i="4"/>
  <c r="H455" i="4"/>
  <c r="L455" i="4"/>
  <c r="P455" i="4"/>
  <c r="Q455" i="4"/>
  <c r="X455" i="4"/>
  <c r="Z455" i="4"/>
  <c r="AC455" i="4" s="1"/>
  <c r="AB455" i="4"/>
  <c r="AF455" i="4"/>
  <c r="AQ455" i="4"/>
  <c r="AU455" i="4"/>
  <c r="H456" i="4"/>
  <c r="L456" i="4"/>
  <c r="P456" i="4"/>
  <c r="Q456" i="4"/>
  <c r="X456" i="4"/>
  <c r="Z456" i="4"/>
  <c r="AB456" i="4"/>
  <c r="AC456" i="4" s="1"/>
  <c r="AF456" i="4"/>
  <c r="AQ456" i="4"/>
  <c r="AU456" i="4"/>
  <c r="H457" i="4"/>
  <c r="L457" i="4"/>
  <c r="P457" i="4"/>
  <c r="Q457" i="4"/>
  <c r="X457" i="4"/>
  <c r="Z457" i="4"/>
  <c r="AB457" i="4"/>
  <c r="AC457" i="4"/>
  <c r="AF457" i="4"/>
  <c r="AQ457" i="4"/>
  <c r="AU457" i="4"/>
  <c r="H458" i="4"/>
  <c r="L458" i="4"/>
  <c r="P458" i="4"/>
  <c r="Q458" i="4"/>
  <c r="X458" i="4"/>
  <c r="Z458" i="4"/>
  <c r="AC458" i="4" s="1"/>
  <c r="AB458" i="4"/>
  <c r="AF458" i="4"/>
  <c r="AQ458" i="4"/>
  <c r="AU458" i="4"/>
  <c r="H459" i="4"/>
  <c r="L459" i="4"/>
  <c r="P459" i="4"/>
  <c r="Q459" i="4"/>
  <c r="X459" i="4"/>
  <c r="Z459" i="4"/>
  <c r="AC459" i="4" s="1"/>
  <c r="AB459" i="4"/>
  <c r="AF459" i="4"/>
  <c r="AQ459" i="4"/>
  <c r="AU459" i="4"/>
  <c r="H460" i="4"/>
  <c r="L460" i="4"/>
  <c r="P460" i="4"/>
  <c r="Q460" i="4"/>
  <c r="X460" i="4"/>
  <c r="Z460" i="4"/>
  <c r="AB460" i="4"/>
  <c r="AC460" i="4" s="1"/>
  <c r="AF460" i="4"/>
  <c r="AQ460" i="4"/>
  <c r="AU460" i="4"/>
  <c r="H461" i="4"/>
  <c r="L461" i="4"/>
  <c r="P461" i="4"/>
  <c r="Q461" i="4"/>
  <c r="X461" i="4"/>
  <c r="Z461" i="4"/>
  <c r="AB461" i="4"/>
  <c r="AC461" i="4"/>
  <c r="AF461" i="4"/>
  <c r="AQ461" i="4"/>
  <c r="AU461" i="4"/>
  <c r="H462" i="4"/>
  <c r="L462" i="4"/>
  <c r="P462" i="4"/>
  <c r="Q462" i="4"/>
  <c r="X462" i="4"/>
  <c r="Z462" i="4"/>
  <c r="AC462" i="4" s="1"/>
  <c r="AB462" i="4"/>
  <c r="AF462" i="4"/>
  <c r="AQ462" i="4"/>
  <c r="AU462" i="4"/>
  <c r="H463" i="4"/>
  <c r="L463" i="4"/>
  <c r="P463" i="4"/>
  <c r="Q463" i="4"/>
  <c r="X463" i="4"/>
  <c r="Z463" i="4"/>
  <c r="AC463" i="4" s="1"/>
  <c r="AB463" i="4"/>
  <c r="AF463" i="4"/>
  <c r="AQ463" i="4"/>
  <c r="AU463" i="4"/>
  <c r="H464" i="4"/>
  <c r="L464" i="4"/>
  <c r="P464" i="4"/>
  <c r="Q464" i="4"/>
  <c r="X464" i="4"/>
  <c r="Z464" i="4"/>
  <c r="AB464" i="4"/>
  <c r="AC464" i="4" s="1"/>
  <c r="AF464" i="4"/>
  <c r="AQ464" i="4"/>
  <c r="AU464" i="4"/>
  <c r="H465" i="4"/>
  <c r="L465" i="4"/>
  <c r="P465" i="4"/>
  <c r="Q465" i="4"/>
  <c r="X465" i="4"/>
  <c r="Z465" i="4"/>
  <c r="AB465" i="4"/>
  <c r="AC465" i="4"/>
  <c r="AF465" i="4"/>
  <c r="AQ465" i="4"/>
  <c r="AU465" i="4"/>
  <c r="H466" i="4"/>
  <c r="L466" i="4"/>
  <c r="P466" i="4"/>
  <c r="Q466" i="4"/>
  <c r="X466" i="4"/>
  <c r="Z466" i="4"/>
  <c r="AC466" i="4" s="1"/>
  <c r="AB466" i="4"/>
  <c r="AF466" i="4"/>
  <c r="AQ466" i="4"/>
  <c r="AU466" i="4"/>
  <c r="H467" i="4"/>
  <c r="L467" i="4"/>
  <c r="P467" i="4"/>
  <c r="Q467" i="4"/>
  <c r="X467" i="4"/>
  <c r="Z467" i="4"/>
  <c r="AC467" i="4" s="1"/>
  <c r="AB467" i="4"/>
  <c r="AF467" i="4"/>
  <c r="AQ467" i="4"/>
  <c r="AU467" i="4"/>
  <c r="H468" i="4"/>
  <c r="L468" i="4"/>
  <c r="P468" i="4"/>
  <c r="Q468" i="4"/>
  <c r="X468" i="4"/>
  <c r="Z468" i="4"/>
  <c r="AB468" i="4"/>
  <c r="AC468" i="4"/>
  <c r="AF468" i="4"/>
  <c r="AQ468" i="4"/>
  <c r="AU468" i="4"/>
  <c r="H469" i="4"/>
  <c r="L469" i="4"/>
  <c r="P469" i="4"/>
  <c r="Q469" i="4"/>
  <c r="X469" i="4"/>
  <c r="Z469" i="4"/>
  <c r="AB469" i="4"/>
  <c r="AC469" i="4"/>
  <c r="AF469" i="4"/>
  <c r="AQ469" i="4"/>
  <c r="AU469" i="4"/>
  <c r="H470" i="4"/>
  <c r="L470" i="4"/>
  <c r="P470" i="4"/>
  <c r="Q470" i="4"/>
  <c r="X470" i="4"/>
  <c r="Z470" i="4"/>
  <c r="AC470" i="4" s="1"/>
  <c r="AB470" i="4"/>
  <c r="AF470" i="4"/>
  <c r="AQ470" i="4"/>
  <c r="AU470" i="4"/>
  <c r="H471" i="4"/>
  <c r="L471" i="4"/>
  <c r="P471" i="4"/>
  <c r="Q471" i="4"/>
  <c r="X471" i="4"/>
  <c r="Z471" i="4"/>
  <c r="AC471" i="4" s="1"/>
  <c r="AB471" i="4"/>
  <c r="AF471" i="4"/>
  <c r="AQ471" i="4"/>
  <c r="AU471" i="4"/>
  <c r="H472" i="4"/>
  <c r="L472" i="4"/>
  <c r="P472" i="4"/>
  <c r="Q472" i="4"/>
  <c r="X472" i="4"/>
  <c r="Z472" i="4"/>
  <c r="AB472" i="4"/>
  <c r="AC472" i="4" s="1"/>
  <c r="AF472" i="4"/>
  <c r="AQ472" i="4"/>
  <c r="AU472" i="4"/>
  <c r="H473" i="4"/>
  <c r="L473" i="4"/>
  <c r="P473" i="4"/>
  <c r="Q473" i="4"/>
  <c r="X473" i="4"/>
  <c r="Z473" i="4"/>
  <c r="AB473" i="4"/>
  <c r="AC473" i="4"/>
  <c r="AF473" i="4"/>
  <c r="AQ473" i="4"/>
  <c r="AU473" i="4"/>
  <c r="H474" i="4"/>
  <c r="L474" i="4"/>
  <c r="P474" i="4"/>
  <c r="Q474" i="4"/>
  <c r="X474" i="4"/>
  <c r="Z474" i="4"/>
  <c r="AC474" i="4" s="1"/>
  <c r="AB474" i="4"/>
  <c r="AF474" i="4"/>
  <c r="AQ474" i="4"/>
  <c r="AU474" i="4"/>
  <c r="H475" i="4"/>
  <c r="L475" i="4"/>
  <c r="P475" i="4"/>
  <c r="Q475" i="4"/>
  <c r="X475" i="4"/>
  <c r="Z475" i="4"/>
  <c r="AC475" i="4" s="1"/>
  <c r="AB475" i="4"/>
  <c r="AF475" i="4"/>
  <c r="AQ475" i="4"/>
  <c r="AU475" i="4"/>
  <c r="H476" i="4"/>
  <c r="L476" i="4"/>
  <c r="P476" i="4"/>
  <c r="Q476" i="4"/>
  <c r="X476" i="4"/>
  <c r="Z476" i="4"/>
  <c r="AB476" i="4"/>
  <c r="AC476" i="4" s="1"/>
  <c r="AF476" i="4"/>
  <c r="AQ476" i="4"/>
  <c r="AU476" i="4"/>
  <c r="H477" i="4"/>
  <c r="L477" i="4"/>
  <c r="P477" i="4"/>
  <c r="Q477" i="4"/>
  <c r="X477" i="4"/>
  <c r="Z477" i="4"/>
  <c r="AB477" i="4"/>
  <c r="AC477" i="4"/>
  <c r="AF477" i="4"/>
  <c r="AQ477" i="4"/>
  <c r="AU477" i="4"/>
  <c r="H478" i="4"/>
  <c r="L478" i="4"/>
  <c r="P478" i="4"/>
  <c r="Q478" i="4"/>
  <c r="X478" i="4"/>
  <c r="Z478" i="4"/>
  <c r="AC478" i="4" s="1"/>
  <c r="AB478" i="4"/>
  <c r="AF478" i="4"/>
  <c r="AQ478" i="4"/>
  <c r="AU478" i="4"/>
  <c r="H479" i="4"/>
  <c r="L479" i="4"/>
  <c r="P479" i="4"/>
  <c r="Q479" i="4"/>
  <c r="X479" i="4"/>
  <c r="Z479" i="4"/>
  <c r="AC479" i="4" s="1"/>
  <c r="AB479" i="4"/>
  <c r="AF479" i="4"/>
  <c r="AQ479" i="4"/>
  <c r="AU479" i="4"/>
  <c r="H480" i="4"/>
  <c r="L480" i="4"/>
  <c r="P480" i="4"/>
  <c r="Q480" i="4"/>
  <c r="X480" i="4"/>
  <c r="Z480" i="4"/>
  <c r="AB480" i="4"/>
  <c r="AC480" i="4" s="1"/>
  <c r="AF480" i="4"/>
  <c r="AQ480" i="4"/>
  <c r="AU480" i="4"/>
  <c r="H481" i="4"/>
  <c r="L481" i="4"/>
  <c r="P481" i="4"/>
  <c r="Q481" i="4"/>
  <c r="X481" i="4"/>
  <c r="Z481" i="4"/>
  <c r="AB481" i="4"/>
  <c r="AC481" i="4"/>
  <c r="AF481" i="4"/>
  <c r="AQ481" i="4"/>
  <c r="AU481" i="4"/>
  <c r="H482" i="4"/>
  <c r="L482" i="4"/>
  <c r="P482" i="4"/>
  <c r="Q482" i="4"/>
  <c r="X482" i="4"/>
  <c r="Z482" i="4"/>
  <c r="AC482" i="4" s="1"/>
  <c r="AB482" i="4"/>
  <c r="AF482" i="4"/>
  <c r="AQ482" i="4"/>
  <c r="AU482" i="4"/>
  <c r="H483" i="4"/>
  <c r="L483" i="4"/>
  <c r="P483" i="4"/>
  <c r="Q483" i="4"/>
  <c r="X483" i="4"/>
  <c r="Z483" i="4"/>
  <c r="AC483" i="4" s="1"/>
  <c r="AB483" i="4"/>
  <c r="AF483" i="4"/>
  <c r="AQ483" i="4"/>
  <c r="AU483" i="4"/>
  <c r="H484" i="4"/>
  <c r="L484" i="4"/>
  <c r="P484" i="4"/>
  <c r="Q484" i="4"/>
  <c r="X484" i="4"/>
  <c r="Z484" i="4"/>
  <c r="AB484" i="4"/>
  <c r="AC484" i="4" s="1"/>
  <c r="AF484" i="4"/>
  <c r="AQ484" i="4"/>
  <c r="AU484" i="4"/>
  <c r="H485" i="4"/>
  <c r="L485" i="4"/>
  <c r="P485" i="4"/>
  <c r="Q485" i="4"/>
  <c r="X485" i="4"/>
  <c r="Z485" i="4"/>
  <c r="AB485" i="4"/>
  <c r="AC485" i="4"/>
  <c r="AF485" i="4"/>
  <c r="AQ485" i="4"/>
  <c r="AU485" i="4"/>
  <c r="H486" i="4"/>
  <c r="L486" i="4"/>
  <c r="P486" i="4"/>
  <c r="Q486" i="4"/>
  <c r="X486" i="4"/>
  <c r="Z486" i="4"/>
  <c r="AC486" i="4" s="1"/>
  <c r="AB486" i="4"/>
  <c r="AF486" i="4"/>
  <c r="AQ486" i="4"/>
  <c r="AU486" i="4"/>
  <c r="H487" i="4"/>
  <c r="L487" i="4"/>
  <c r="P487" i="4"/>
  <c r="Q487" i="4"/>
  <c r="X487" i="4"/>
  <c r="Z487" i="4"/>
  <c r="AC487" i="4" s="1"/>
  <c r="AB487" i="4"/>
  <c r="AF487" i="4"/>
  <c r="AQ487" i="4"/>
  <c r="AU487" i="4"/>
  <c r="H488" i="4"/>
  <c r="L488" i="4"/>
  <c r="P488" i="4"/>
  <c r="Q488" i="4"/>
  <c r="X488" i="4"/>
  <c r="Z488" i="4"/>
  <c r="AB488" i="4"/>
  <c r="AC488" i="4" s="1"/>
  <c r="AF488" i="4"/>
  <c r="AQ488" i="4"/>
  <c r="AU488" i="4"/>
  <c r="H489" i="4"/>
  <c r="L489" i="4"/>
  <c r="P489" i="4"/>
  <c r="Q489" i="4"/>
  <c r="X489" i="4"/>
  <c r="Z489" i="4"/>
  <c r="AB489" i="4"/>
  <c r="AC489" i="4"/>
  <c r="AF489" i="4"/>
  <c r="AQ489" i="4"/>
  <c r="AU489" i="4"/>
  <c r="H490" i="4"/>
  <c r="L490" i="4"/>
  <c r="P490" i="4"/>
  <c r="Q490" i="4"/>
  <c r="X490" i="4"/>
  <c r="Z490" i="4"/>
  <c r="AC490" i="4" s="1"/>
  <c r="AB490" i="4"/>
  <c r="AF490" i="4"/>
  <c r="AQ490" i="4"/>
  <c r="AU490" i="4"/>
  <c r="H491" i="4"/>
  <c r="L491" i="4"/>
  <c r="P491" i="4"/>
  <c r="Q491" i="4"/>
  <c r="X491" i="4"/>
  <c r="Z491" i="4"/>
  <c r="AC491" i="4" s="1"/>
  <c r="AB491" i="4"/>
  <c r="AF491" i="4"/>
  <c r="AQ491" i="4"/>
  <c r="AU491" i="4"/>
  <c r="H492" i="4"/>
  <c r="L492" i="4"/>
  <c r="P492" i="4"/>
  <c r="Q492" i="4"/>
  <c r="X492" i="4"/>
  <c r="Z492" i="4"/>
  <c r="AB492" i="4"/>
  <c r="AC492" i="4" s="1"/>
  <c r="AF492" i="4"/>
  <c r="AQ492" i="4"/>
  <c r="AU492" i="4"/>
  <c r="H493" i="4"/>
  <c r="L493" i="4"/>
  <c r="P493" i="4"/>
  <c r="Q493" i="4"/>
  <c r="X493" i="4"/>
  <c r="Z493" i="4"/>
  <c r="AB493" i="4"/>
  <c r="AC493" i="4"/>
  <c r="AF493" i="4"/>
  <c r="AQ493" i="4"/>
  <c r="AU493" i="4"/>
  <c r="H494" i="4"/>
  <c r="L494" i="4"/>
  <c r="P494" i="4"/>
  <c r="Q494" i="4"/>
  <c r="X494" i="4"/>
  <c r="Z494" i="4"/>
  <c r="AC494" i="4" s="1"/>
  <c r="AB494" i="4"/>
  <c r="AF494" i="4"/>
  <c r="AQ494" i="4"/>
  <c r="AU494" i="4"/>
  <c r="H495" i="4"/>
  <c r="L495" i="4"/>
  <c r="P495" i="4"/>
  <c r="Q495" i="4"/>
  <c r="X495" i="4"/>
  <c r="Z495" i="4"/>
  <c r="AC495" i="4" s="1"/>
  <c r="AB495" i="4"/>
  <c r="AF495" i="4"/>
  <c r="AQ495" i="4"/>
  <c r="AU495" i="4"/>
  <c r="H496" i="4"/>
  <c r="L496" i="4"/>
  <c r="P496" i="4"/>
  <c r="Q496" i="4"/>
  <c r="X496" i="4"/>
  <c r="Z496" i="4"/>
  <c r="AB496" i="4"/>
  <c r="AC496" i="4" s="1"/>
  <c r="AF496" i="4"/>
  <c r="AQ496" i="4"/>
  <c r="AU496" i="4"/>
  <c r="H497" i="4"/>
  <c r="L497" i="4"/>
  <c r="P497" i="4"/>
  <c r="Q497" i="4"/>
  <c r="X497" i="4"/>
  <c r="Z497" i="4"/>
  <c r="AB497" i="4"/>
  <c r="AC497" i="4"/>
  <c r="AF497" i="4"/>
  <c r="AQ497" i="4"/>
  <c r="AU497" i="4"/>
  <c r="H498" i="4"/>
  <c r="L498" i="4"/>
  <c r="P498" i="4"/>
  <c r="Q498" i="4"/>
  <c r="X498" i="4"/>
  <c r="Z498" i="4"/>
  <c r="AC498" i="4" s="1"/>
  <c r="AB498" i="4"/>
  <c r="AF498" i="4"/>
  <c r="AQ498" i="4"/>
  <c r="AU498" i="4"/>
  <c r="H499" i="4"/>
  <c r="L499" i="4"/>
  <c r="P499" i="4"/>
  <c r="Q499" i="4"/>
  <c r="X499" i="4"/>
  <c r="Z499" i="4"/>
  <c r="AC499" i="4" s="1"/>
  <c r="AB499" i="4"/>
  <c r="AF499" i="4"/>
  <c r="AQ499" i="4"/>
  <c r="AU499" i="4"/>
  <c r="H500" i="4"/>
  <c r="L500" i="4"/>
  <c r="P500" i="4"/>
  <c r="Q500" i="4"/>
  <c r="X500" i="4"/>
  <c r="Z500" i="4"/>
  <c r="AB500" i="4"/>
  <c r="AC500" i="4" s="1"/>
  <c r="AF500" i="4"/>
  <c r="AQ500" i="4"/>
  <c r="AU500" i="4"/>
  <c r="H501" i="4"/>
  <c r="L501" i="4"/>
  <c r="P501" i="4"/>
  <c r="Q501" i="4"/>
  <c r="X501" i="4"/>
  <c r="Z501" i="4"/>
  <c r="AB501" i="4"/>
  <c r="AC501" i="4"/>
  <c r="AF501" i="4"/>
  <c r="AQ501" i="4"/>
  <c r="AU501" i="4"/>
  <c r="H502" i="4"/>
  <c r="L502" i="4"/>
  <c r="P502" i="4"/>
  <c r="Q502" i="4"/>
  <c r="X502" i="4"/>
  <c r="Z502" i="4"/>
  <c r="AC502" i="4" s="1"/>
  <c r="AB502" i="4"/>
  <c r="AF502" i="4"/>
  <c r="AQ502" i="4"/>
  <c r="AU502" i="4"/>
  <c r="H503" i="4"/>
  <c r="L503" i="4"/>
  <c r="P503" i="4"/>
  <c r="Q503" i="4"/>
  <c r="X503" i="4"/>
  <c r="Z503" i="4"/>
  <c r="AC503" i="4" s="1"/>
  <c r="AB503" i="4"/>
  <c r="AF503" i="4"/>
  <c r="AQ503" i="4"/>
  <c r="AU503" i="4"/>
  <c r="H504" i="4"/>
  <c r="L504" i="4"/>
  <c r="P504" i="4"/>
  <c r="Q504" i="4"/>
  <c r="X504" i="4"/>
  <c r="Z504" i="4"/>
  <c r="AB504" i="4"/>
  <c r="AC504" i="4" s="1"/>
  <c r="AF504" i="4"/>
  <c r="AQ504" i="4"/>
  <c r="AU504" i="4"/>
  <c r="H505" i="4"/>
  <c r="L505" i="4"/>
  <c r="P505" i="4"/>
  <c r="Q505" i="4"/>
  <c r="X505" i="4"/>
  <c r="Z505" i="4"/>
  <c r="AB505" i="4"/>
  <c r="AC505" i="4"/>
  <c r="AF505" i="4"/>
  <c r="AQ505" i="4"/>
  <c r="AU505" i="4"/>
  <c r="H506" i="4"/>
  <c r="L506" i="4"/>
  <c r="P506" i="4"/>
  <c r="Q506" i="4"/>
  <c r="X506" i="4"/>
  <c r="Z506" i="4"/>
  <c r="AC506" i="4" s="1"/>
  <c r="AB506" i="4"/>
  <c r="AF506" i="4"/>
  <c r="AQ506" i="4"/>
  <c r="AU506" i="4"/>
  <c r="H507" i="4"/>
  <c r="L507" i="4"/>
  <c r="P507" i="4"/>
  <c r="Q507" i="4"/>
  <c r="X507" i="4"/>
  <c r="Z507" i="4"/>
  <c r="AC507" i="4" s="1"/>
  <c r="AB507" i="4"/>
  <c r="AF507" i="4"/>
  <c r="AQ507" i="4"/>
  <c r="AU507" i="4"/>
  <c r="H508" i="4"/>
  <c r="L508" i="4"/>
  <c r="P508" i="4"/>
  <c r="Q508" i="4"/>
  <c r="X508" i="4"/>
  <c r="Z508" i="4"/>
  <c r="AB508" i="4"/>
  <c r="AC508" i="4" s="1"/>
  <c r="AF508" i="4"/>
  <c r="AQ508" i="4"/>
  <c r="AU508" i="4"/>
  <c r="H509" i="4"/>
  <c r="L509" i="4"/>
  <c r="P509" i="4"/>
  <c r="Q509" i="4"/>
  <c r="X509" i="4"/>
  <c r="Z509" i="4"/>
  <c r="AB509" i="4"/>
  <c r="AC509" i="4"/>
  <c r="AF509" i="4"/>
  <c r="AQ509" i="4"/>
  <c r="AU509" i="4"/>
  <c r="H510" i="4"/>
  <c r="L510" i="4"/>
  <c r="P510" i="4"/>
  <c r="Q510" i="4"/>
  <c r="X510" i="4"/>
  <c r="Z510" i="4"/>
  <c r="AC510" i="4" s="1"/>
  <c r="AB510" i="4"/>
  <c r="AF510" i="4"/>
  <c r="AQ510" i="4"/>
  <c r="AU510" i="4"/>
  <c r="H511" i="4"/>
  <c r="L511" i="4"/>
  <c r="P511" i="4"/>
  <c r="Q511" i="4"/>
  <c r="X511" i="4"/>
  <c r="Z511" i="4"/>
  <c r="AC511" i="4" s="1"/>
  <c r="AB511" i="4"/>
  <c r="AF511" i="4"/>
  <c r="AQ511" i="4"/>
  <c r="AU511" i="4"/>
  <c r="H512" i="4"/>
  <c r="L512" i="4"/>
  <c r="P512" i="4"/>
  <c r="Q512" i="4"/>
  <c r="X512" i="4"/>
  <c r="Z512" i="4"/>
  <c r="AB512" i="4"/>
  <c r="AC512" i="4" s="1"/>
  <c r="AF512" i="4"/>
  <c r="AQ512" i="4"/>
  <c r="AU512" i="4"/>
  <c r="H513" i="4"/>
  <c r="L513" i="4"/>
  <c r="P513" i="4"/>
  <c r="Q513" i="4"/>
  <c r="X513" i="4"/>
  <c r="Z513" i="4"/>
  <c r="AB513" i="4"/>
  <c r="AC513" i="4"/>
  <c r="AF513" i="4"/>
  <c r="AQ513" i="4"/>
  <c r="AU513" i="4"/>
  <c r="H514" i="4"/>
  <c r="L514" i="4"/>
  <c r="P514" i="4"/>
  <c r="Q514" i="4"/>
  <c r="X514" i="4"/>
  <c r="Z514" i="4"/>
  <c r="AC514" i="4" s="1"/>
  <c r="AB514" i="4"/>
  <c r="AF514" i="4"/>
  <c r="AQ514" i="4"/>
  <c r="AU514" i="4"/>
  <c r="H515" i="4"/>
  <c r="L515" i="4"/>
  <c r="P515" i="4"/>
  <c r="Q515" i="4"/>
  <c r="X515" i="4"/>
  <c r="Z515" i="4"/>
  <c r="AC515" i="4" s="1"/>
  <c r="AB515" i="4"/>
  <c r="AF515" i="4"/>
  <c r="AQ515" i="4"/>
  <c r="AU515" i="4"/>
  <c r="H516" i="4"/>
  <c r="L516" i="4"/>
  <c r="P516" i="4"/>
  <c r="Q516" i="4"/>
  <c r="X516" i="4"/>
  <c r="Z516" i="4"/>
  <c r="AB516" i="4"/>
  <c r="AC516" i="4" s="1"/>
  <c r="AF516" i="4"/>
  <c r="AQ516" i="4"/>
  <c r="AU516" i="4"/>
  <c r="H517" i="4"/>
  <c r="L517" i="4"/>
  <c r="P517" i="4"/>
  <c r="Q517" i="4"/>
  <c r="X517" i="4"/>
  <c r="Z517" i="4"/>
  <c r="AB517" i="4"/>
  <c r="AC517" i="4"/>
  <c r="AF517" i="4"/>
  <c r="AQ517" i="4"/>
  <c r="AU517" i="4"/>
  <c r="H518" i="4"/>
  <c r="L518" i="4"/>
  <c r="P518" i="4"/>
  <c r="Q518" i="4"/>
  <c r="X518" i="4"/>
  <c r="Z518" i="4"/>
  <c r="AC518" i="4" s="1"/>
  <c r="AB518" i="4"/>
  <c r="AF518" i="4"/>
  <c r="AQ518" i="4"/>
  <c r="AU518" i="4"/>
  <c r="H519" i="4"/>
  <c r="L519" i="4"/>
  <c r="P519" i="4"/>
  <c r="Q519" i="4"/>
  <c r="X519" i="4"/>
  <c r="Z519" i="4"/>
  <c r="AC519" i="4" s="1"/>
  <c r="AB519" i="4"/>
  <c r="AF519" i="4"/>
  <c r="AQ519" i="4"/>
  <c r="AU519" i="4"/>
  <c r="H520" i="4"/>
  <c r="L520" i="4"/>
  <c r="P520" i="4"/>
  <c r="Q520" i="4"/>
  <c r="X520" i="4"/>
  <c r="Z520" i="4"/>
  <c r="AB520" i="4"/>
  <c r="AC520" i="4"/>
  <c r="AF520" i="4"/>
  <c r="AQ520" i="4"/>
  <c r="AU520" i="4"/>
  <c r="H521" i="4"/>
  <c r="L521" i="4"/>
  <c r="P521" i="4"/>
  <c r="Q521" i="4"/>
  <c r="X521" i="4"/>
  <c r="Z521" i="4"/>
  <c r="AB521" i="4"/>
  <c r="AC521" i="4"/>
  <c r="AF521" i="4"/>
  <c r="AQ521" i="4"/>
  <c r="AU521" i="4"/>
  <c r="H522" i="4"/>
  <c r="L522" i="4"/>
  <c r="P522" i="4"/>
  <c r="Q522" i="4"/>
  <c r="X522" i="4"/>
  <c r="Z522" i="4"/>
  <c r="AC522" i="4" s="1"/>
  <c r="AB522" i="4"/>
  <c r="AF522" i="4"/>
  <c r="AQ522" i="4"/>
  <c r="AU522" i="4"/>
  <c r="H523" i="4"/>
  <c r="L523" i="4"/>
  <c r="P523" i="4"/>
  <c r="Q523" i="4"/>
  <c r="X523" i="4"/>
  <c r="Z523" i="4"/>
  <c r="AC523" i="4" s="1"/>
  <c r="AB523" i="4"/>
  <c r="AF523" i="4"/>
  <c r="AQ523" i="4"/>
  <c r="AU523" i="4"/>
  <c r="H524" i="4"/>
  <c r="L524" i="4"/>
  <c r="P524" i="4"/>
  <c r="Q524" i="4"/>
  <c r="X524" i="4"/>
  <c r="Z524" i="4"/>
  <c r="AB524" i="4"/>
  <c r="AC524" i="4" s="1"/>
  <c r="AF524" i="4"/>
  <c r="AQ524" i="4"/>
  <c r="AU524" i="4"/>
  <c r="H525" i="4"/>
  <c r="L525" i="4"/>
  <c r="P525" i="4"/>
  <c r="Q525" i="4"/>
  <c r="X525" i="4"/>
  <c r="Z525" i="4"/>
  <c r="AB525" i="4"/>
  <c r="AC525" i="4"/>
  <c r="AF525" i="4"/>
  <c r="AQ525" i="4"/>
  <c r="AU525" i="4"/>
  <c r="H526" i="4"/>
  <c r="L526" i="4"/>
  <c r="P526" i="4"/>
  <c r="Q526" i="4"/>
  <c r="X526" i="4"/>
  <c r="Z526" i="4"/>
  <c r="AC526" i="4" s="1"/>
  <c r="AB526" i="4"/>
  <c r="AF526" i="4"/>
  <c r="AQ526" i="4"/>
  <c r="AU526" i="4"/>
  <c r="H527" i="4"/>
  <c r="L527" i="4"/>
  <c r="P527" i="4"/>
  <c r="Q527" i="4"/>
  <c r="X527" i="4"/>
  <c r="Z527" i="4"/>
  <c r="AC527" i="4" s="1"/>
  <c r="AB527" i="4"/>
  <c r="AF527" i="4"/>
  <c r="AQ527" i="4"/>
  <c r="AU527" i="4"/>
  <c r="H528" i="4"/>
  <c r="L528" i="4"/>
  <c r="P528" i="4"/>
  <c r="Q528" i="4"/>
  <c r="X528" i="4"/>
  <c r="Z528" i="4"/>
  <c r="AB528" i="4"/>
  <c r="AC528" i="4" s="1"/>
  <c r="AF528" i="4"/>
  <c r="AQ528" i="4"/>
  <c r="AU528" i="4"/>
  <c r="H529" i="4"/>
  <c r="L529" i="4"/>
  <c r="P529" i="4"/>
  <c r="Q529" i="4"/>
  <c r="X529" i="4"/>
  <c r="Z529" i="4"/>
  <c r="AB529" i="4"/>
  <c r="AC529" i="4"/>
  <c r="AF529" i="4"/>
  <c r="AQ529" i="4"/>
  <c r="AU529" i="4"/>
  <c r="H530" i="4"/>
  <c r="L530" i="4"/>
  <c r="P530" i="4"/>
  <c r="Q530" i="4"/>
  <c r="X530" i="4"/>
  <c r="Z530" i="4"/>
  <c r="AC530" i="4" s="1"/>
  <c r="AB530" i="4"/>
  <c r="AF530" i="4"/>
  <c r="AQ530" i="4"/>
  <c r="AU530" i="4"/>
  <c r="H531" i="4"/>
  <c r="L531" i="4"/>
  <c r="P531" i="4"/>
  <c r="Q531" i="4"/>
  <c r="X531" i="4"/>
  <c r="Z531" i="4"/>
  <c r="AC531" i="4" s="1"/>
  <c r="AB531" i="4"/>
  <c r="AF531" i="4"/>
  <c r="AQ531" i="4"/>
  <c r="AU531" i="4"/>
  <c r="H532" i="4"/>
  <c r="L532" i="4"/>
  <c r="P532" i="4"/>
  <c r="Q532" i="4"/>
  <c r="X532" i="4"/>
  <c r="Z532" i="4"/>
  <c r="AB532" i="4"/>
  <c r="AC532" i="4" s="1"/>
  <c r="AF532" i="4"/>
  <c r="AQ532" i="4"/>
  <c r="AU532" i="4"/>
  <c r="H533" i="4"/>
  <c r="L533" i="4"/>
  <c r="P533" i="4"/>
  <c r="Q533" i="4"/>
  <c r="X533" i="4"/>
  <c r="Z533" i="4"/>
  <c r="AB533" i="4"/>
  <c r="AC533" i="4"/>
  <c r="AF533" i="4"/>
  <c r="AQ533" i="4"/>
  <c r="AU533" i="4"/>
  <c r="H534" i="4"/>
  <c r="L534" i="4"/>
  <c r="P534" i="4"/>
  <c r="Q534" i="4"/>
  <c r="X534" i="4"/>
  <c r="Z534" i="4"/>
  <c r="AC534" i="4" s="1"/>
  <c r="AB534" i="4"/>
  <c r="AF534" i="4"/>
  <c r="AQ534" i="4"/>
  <c r="AU534" i="4"/>
  <c r="H535" i="4"/>
  <c r="L535" i="4"/>
  <c r="P535" i="4"/>
  <c r="Q535" i="4"/>
  <c r="X535" i="4"/>
  <c r="Z535" i="4"/>
  <c r="AC535" i="4" s="1"/>
  <c r="AB535" i="4"/>
  <c r="AF535" i="4"/>
  <c r="AQ535" i="4"/>
  <c r="AU535" i="4"/>
  <c r="H536" i="4"/>
  <c r="L536" i="4"/>
  <c r="P536" i="4"/>
  <c r="Q536" i="4"/>
  <c r="X536" i="4"/>
  <c r="Z536" i="4"/>
  <c r="AB536" i="4"/>
  <c r="AC536" i="4" s="1"/>
  <c r="AF536" i="4"/>
  <c r="AQ536" i="4"/>
  <c r="AU536" i="4"/>
  <c r="H537" i="4"/>
  <c r="L537" i="4"/>
  <c r="P537" i="4"/>
  <c r="Q537" i="4"/>
  <c r="X537" i="4"/>
  <c r="Z537" i="4"/>
  <c r="AB537" i="4"/>
  <c r="AC537" i="4"/>
  <c r="AF537" i="4"/>
  <c r="AQ537" i="4"/>
  <c r="AU537" i="4"/>
  <c r="H538" i="4"/>
  <c r="L538" i="4"/>
  <c r="P538" i="4"/>
  <c r="Q538" i="4"/>
  <c r="X538" i="4"/>
  <c r="Z538" i="4"/>
  <c r="AC538" i="4" s="1"/>
  <c r="AB538" i="4"/>
  <c r="AF538" i="4"/>
  <c r="AQ538" i="4"/>
  <c r="AU538" i="4"/>
  <c r="H539" i="4"/>
  <c r="L539" i="4"/>
  <c r="P539" i="4"/>
  <c r="Q539" i="4"/>
  <c r="X539" i="4"/>
  <c r="Z539" i="4"/>
  <c r="AC539" i="4" s="1"/>
  <c r="AB539" i="4"/>
  <c r="AF539" i="4"/>
  <c r="AQ539" i="4"/>
  <c r="AU539" i="4"/>
  <c r="H540" i="4"/>
  <c r="L540" i="4"/>
  <c r="P540" i="4"/>
  <c r="Q540" i="4"/>
  <c r="X540" i="4"/>
  <c r="Z540" i="4"/>
  <c r="AB540" i="4"/>
  <c r="AC540" i="4" s="1"/>
  <c r="AF540" i="4"/>
  <c r="AQ540" i="4"/>
  <c r="AU540" i="4"/>
  <c r="H541" i="4"/>
  <c r="L541" i="4"/>
  <c r="P541" i="4"/>
  <c r="Q541" i="4"/>
  <c r="X541" i="4"/>
  <c r="Z541" i="4"/>
  <c r="AB541" i="4"/>
  <c r="AC541" i="4"/>
  <c r="AF541" i="4"/>
  <c r="AQ541" i="4"/>
  <c r="AU541" i="4"/>
  <c r="H542" i="4"/>
  <c r="L542" i="4"/>
  <c r="P542" i="4"/>
  <c r="Q542" i="4"/>
  <c r="X542" i="4"/>
  <c r="Z542" i="4"/>
  <c r="AC542" i="4" s="1"/>
  <c r="AB542" i="4"/>
  <c r="AF542" i="4"/>
  <c r="AQ542" i="4"/>
  <c r="AU542" i="4"/>
  <c r="H543" i="4"/>
  <c r="L543" i="4"/>
  <c r="P543" i="4"/>
  <c r="Q543" i="4"/>
  <c r="X543" i="4"/>
  <c r="Z543" i="4"/>
  <c r="AC543" i="4" s="1"/>
  <c r="AB543" i="4"/>
  <c r="AF543" i="4"/>
  <c r="AQ543" i="4"/>
  <c r="AU543" i="4"/>
  <c r="H544" i="4"/>
  <c r="L544" i="4"/>
  <c r="P544" i="4"/>
  <c r="Q544" i="4"/>
  <c r="X544" i="4"/>
  <c r="Z544" i="4"/>
  <c r="AB544" i="4"/>
  <c r="AC544" i="4"/>
  <c r="AF544" i="4"/>
  <c r="AQ544" i="4"/>
  <c r="AU544" i="4"/>
  <c r="H545" i="4"/>
  <c r="L545" i="4"/>
  <c r="P545" i="4"/>
  <c r="Q545" i="4"/>
  <c r="X545" i="4"/>
  <c r="Z545" i="4"/>
  <c r="AB545" i="4"/>
  <c r="AC545" i="4"/>
  <c r="AF545" i="4"/>
  <c r="AQ545" i="4"/>
  <c r="AU545" i="4"/>
  <c r="H546" i="4"/>
  <c r="L546" i="4"/>
  <c r="P546" i="4"/>
  <c r="Q546" i="4"/>
  <c r="X546" i="4"/>
  <c r="Z546" i="4"/>
  <c r="AC546" i="4" s="1"/>
  <c r="AB546" i="4"/>
  <c r="AF546" i="4"/>
  <c r="AQ546" i="4"/>
  <c r="AU546" i="4"/>
  <c r="H547" i="4"/>
  <c r="L547" i="4"/>
  <c r="P547" i="4"/>
  <c r="Q547" i="4"/>
  <c r="X547" i="4"/>
  <c r="Z547" i="4"/>
  <c r="AC547" i="4" s="1"/>
  <c r="AB547" i="4"/>
  <c r="AF547" i="4"/>
  <c r="AQ547" i="4"/>
  <c r="AU547" i="4"/>
  <c r="H548" i="4"/>
  <c r="L548" i="4"/>
  <c r="P548" i="4"/>
  <c r="Q548" i="4"/>
  <c r="X548" i="4"/>
  <c r="Z548" i="4"/>
  <c r="AB548" i="4"/>
  <c r="AC548" i="4"/>
  <c r="AF548" i="4"/>
  <c r="AQ548" i="4"/>
  <c r="AU548" i="4"/>
  <c r="H549" i="4"/>
  <c r="L549" i="4"/>
  <c r="P549" i="4"/>
  <c r="Q549" i="4"/>
  <c r="X549" i="4"/>
  <c r="Z549" i="4"/>
  <c r="AB549" i="4"/>
  <c r="AC549" i="4"/>
  <c r="AF549" i="4"/>
  <c r="AQ549" i="4"/>
  <c r="AU549" i="4"/>
  <c r="H550" i="4"/>
  <c r="L550" i="4"/>
  <c r="P550" i="4"/>
  <c r="Q550" i="4"/>
  <c r="X550" i="4"/>
  <c r="Z550" i="4"/>
  <c r="AC550" i="4" s="1"/>
  <c r="AB550" i="4"/>
  <c r="AF550" i="4"/>
  <c r="AQ550" i="4"/>
  <c r="AU550" i="4"/>
  <c r="H551" i="4"/>
  <c r="L551" i="4"/>
  <c r="P551" i="4"/>
  <c r="Q551" i="4"/>
  <c r="X551" i="4"/>
  <c r="Z551" i="4"/>
  <c r="AC551" i="4" s="1"/>
  <c r="AB551" i="4"/>
  <c r="AF551" i="4"/>
  <c r="AQ551" i="4"/>
  <c r="AU551" i="4"/>
  <c r="H552" i="4"/>
  <c r="L552" i="4"/>
  <c r="P552" i="4"/>
  <c r="Q552" i="4"/>
  <c r="X552" i="4"/>
  <c r="Z552" i="4"/>
  <c r="AB552" i="4"/>
  <c r="AC552" i="4" s="1"/>
  <c r="AF552" i="4"/>
  <c r="AQ552" i="4"/>
  <c r="AU552" i="4"/>
  <c r="H553" i="4"/>
  <c r="L553" i="4"/>
  <c r="P553" i="4"/>
  <c r="Q553" i="4"/>
  <c r="X553" i="4"/>
  <c r="Z553" i="4"/>
  <c r="AB553" i="4"/>
  <c r="AC553" i="4"/>
  <c r="AF553" i="4"/>
  <c r="AQ553" i="4"/>
  <c r="AU553" i="4"/>
  <c r="H554" i="4"/>
  <c r="L554" i="4"/>
  <c r="P554" i="4"/>
  <c r="Q554" i="4"/>
  <c r="X554" i="4"/>
  <c r="Z554" i="4"/>
  <c r="AC554" i="4" s="1"/>
  <c r="AB554" i="4"/>
  <c r="AF554" i="4"/>
  <c r="AQ554" i="4"/>
  <c r="AU554" i="4"/>
  <c r="H555" i="4"/>
  <c r="L555" i="4"/>
  <c r="P555" i="4"/>
  <c r="Q555" i="4"/>
  <c r="X555" i="4"/>
  <c r="Z555" i="4"/>
  <c r="AC555" i="4" s="1"/>
  <c r="AB555" i="4"/>
  <c r="AF555" i="4"/>
  <c r="AQ555" i="4"/>
  <c r="AU555" i="4"/>
  <c r="H556" i="4"/>
  <c r="L556" i="4"/>
  <c r="P556" i="4"/>
  <c r="Q556" i="4"/>
  <c r="X556" i="4"/>
  <c r="Z556" i="4"/>
  <c r="AB556" i="4"/>
  <c r="AC556" i="4" s="1"/>
  <c r="AF556" i="4"/>
  <c r="AQ556" i="4"/>
  <c r="AU556" i="4"/>
  <c r="H557" i="4"/>
  <c r="L557" i="4"/>
  <c r="P557" i="4"/>
  <c r="Q557" i="4"/>
  <c r="X557" i="4"/>
  <c r="Z557" i="4"/>
  <c r="AB557" i="4"/>
  <c r="AC557" i="4"/>
  <c r="AF557" i="4"/>
  <c r="AQ557" i="4"/>
  <c r="AU557" i="4"/>
  <c r="H558" i="4"/>
  <c r="L558" i="4"/>
  <c r="P558" i="4"/>
  <c r="Q558" i="4"/>
  <c r="X558" i="4"/>
  <c r="Z558" i="4"/>
  <c r="AC558" i="4" s="1"/>
  <c r="AB558" i="4"/>
  <c r="AF558" i="4"/>
  <c r="AQ558" i="4"/>
  <c r="AU558" i="4"/>
  <c r="H559" i="4"/>
  <c r="L559" i="4"/>
  <c r="P559" i="4"/>
  <c r="Q559" i="4"/>
  <c r="X559" i="4"/>
  <c r="Z559" i="4"/>
  <c r="AC559" i="4" s="1"/>
  <c r="AB559" i="4"/>
  <c r="AF559" i="4"/>
  <c r="AQ559" i="4"/>
  <c r="AU559" i="4"/>
  <c r="H560" i="4"/>
  <c r="L560" i="4"/>
  <c r="P560" i="4"/>
  <c r="Q560" i="4"/>
  <c r="X560" i="4"/>
  <c r="Z560" i="4"/>
  <c r="AB560" i="4"/>
  <c r="AC560" i="4" s="1"/>
  <c r="AF560" i="4"/>
  <c r="AQ560" i="4"/>
  <c r="AU560" i="4"/>
  <c r="H561" i="4"/>
  <c r="L561" i="4"/>
  <c r="P561" i="4"/>
  <c r="Q561" i="4"/>
  <c r="X561" i="4"/>
  <c r="Z561" i="4"/>
  <c r="AB561" i="4"/>
  <c r="AC561" i="4"/>
  <c r="AF561" i="4"/>
  <c r="AQ561" i="4"/>
  <c r="AU561" i="4"/>
  <c r="H562" i="4"/>
  <c r="L562" i="4"/>
  <c r="P562" i="4"/>
  <c r="Q562" i="4"/>
  <c r="X562" i="4"/>
  <c r="Z562" i="4"/>
  <c r="AC562" i="4" s="1"/>
  <c r="AB562" i="4"/>
  <c r="AF562" i="4"/>
  <c r="AQ562" i="4"/>
  <c r="AU562" i="4"/>
  <c r="H563" i="4"/>
  <c r="L563" i="4"/>
  <c r="P563" i="4"/>
  <c r="Q563" i="4"/>
  <c r="X563" i="4"/>
  <c r="Z563" i="4"/>
  <c r="AC563" i="4" s="1"/>
  <c r="AB563" i="4"/>
  <c r="AF563" i="4"/>
  <c r="AQ563" i="4"/>
  <c r="AU563" i="4"/>
  <c r="H564" i="4"/>
  <c r="L564" i="4"/>
  <c r="P564" i="4"/>
  <c r="Q564" i="4"/>
  <c r="X564" i="4"/>
  <c r="Z564" i="4"/>
  <c r="AB564" i="4"/>
  <c r="AC564" i="4" s="1"/>
  <c r="AF564" i="4"/>
  <c r="AQ564" i="4"/>
  <c r="AU564" i="4"/>
  <c r="H565" i="4"/>
  <c r="L565" i="4"/>
  <c r="P565" i="4"/>
  <c r="Q565" i="4"/>
  <c r="X565" i="4"/>
  <c r="Z565" i="4"/>
  <c r="AB565" i="4"/>
  <c r="AC565" i="4"/>
  <c r="AF565" i="4"/>
  <c r="AQ565" i="4"/>
  <c r="AU565" i="4"/>
  <c r="H566" i="4"/>
  <c r="L566" i="4"/>
  <c r="P566" i="4"/>
  <c r="Q566" i="4"/>
  <c r="X566" i="4"/>
  <c r="Z566" i="4"/>
  <c r="AC566" i="4" s="1"/>
  <c r="AB566" i="4"/>
  <c r="AF566" i="4"/>
  <c r="AQ566" i="4"/>
  <c r="AU566" i="4"/>
  <c r="H567" i="4"/>
  <c r="L567" i="4"/>
  <c r="P567" i="4"/>
  <c r="Q567" i="4"/>
  <c r="X567" i="4"/>
  <c r="Z567" i="4"/>
  <c r="AC567" i="4" s="1"/>
  <c r="AB567" i="4"/>
  <c r="AF567" i="4"/>
  <c r="AQ567" i="4"/>
  <c r="AU567" i="4"/>
  <c r="H568" i="4"/>
  <c r="L568" i="4"/>
  <c r="P568" i="4"/>
  <c r="Q568" i="4"/>
  <c r="X568" i="4"/>
  <c r="Z568" i="4"/>
  <c r="AB568" i="4"/>
  <c r="AC568" i="4" s="1"/>
  <c r="AF568" i="4"/>
  <c r="AQ568" i="4"/>
  <c r="AU568" i="4"/>
  <c r="H569" i="4"/>
  <c r="L569" i="4"/>
  <c r="P569" i="4"/>
  <c r="Q569" i="4"/>
  <c r="X569" i="4"/>
  <c r="Z569" i="4"/>
  <c r="AB569" i="4"/>
  <c r="AC569" i="4"/>
  <c r="AF569" i="4"/>
  <c r="AQ569" i="4"/>
  <c r="AU569" i="4"/>
  <c r="H570" i="4"/>
  <c r="L570" i="4"/>
  <c r="P570" i="4"/>
  <c r="Q570" i="4"/>
  <c r="X570" i="4"/>
  <c r="Z570" i="4"/>
  <c r="AC570" i="4" s="1"/>
  <c r="AB570" i="4"/>
  <c r="AF570" i="4"/>
  <c r="AQ570" i="4"/>
  <c r="AU570" i="4"/>
  <c r="H571" i="4"/>
  <c r="L571" i="4"/>
  <c r="P571" i="4"/>
  <c r="Q571" i="4"/>
  <c r="X571" i="4"/>
  <c r="Z571" i="4"/>
  <c r="AC571" i="4" s="1"/>
  <c r="AB571" i="4"/>
  <c r="AF571" i="4"/>
  <c r="AQ571" i="4"/>
  <c r="AU571" i="4"/>
  <c r="H572" i="4"/>
  <c r="L572" i="4"/>
  <c r="P572" i="4"/>
  <c r="Q572" i="4"/>
  <c r="X572" i="4"/>
  <c r="Z572" i="4"/>
  <c r="AB572" i="4"/>
  <c r="AC572" i="4" s="1"/>
  <c r="AF572" i="4"/>
  <c r="AQ572" i="4"/>
  <c r="AU572" i="4"/>
  <c r="H573" i="4"/>
  <c r="L573" i="4"/>
  <c r="P573" i="4"/>
  <c r="Q573" i="4"/>
  <c r="X573" i="4"/>
  <c r="Z573" i="4"/>
  <c r="AB573" i="4"/>
  <c r="AC573" i="4"/>
  <c r="AF573" i="4"/>
  <c r="AQ573" i="4"/>
  <c r="AU573" i="4"/>
  <c r="H574" i="4"/>
  <c r="L574" i="4"/>
  <c r="P574" i="4"/>
  <c r="Q574" i="4"/>
  <c r="X574" i="4"/>
  <c r="Z574" i="4"/>
  <c r="AC574" i="4" s="1"/>
  <c r="AB574" i="4"/>
  <c r="AF574" i="4"/>
  <c r="AQ574" i="4"/>
  <c r="AU574" i="4"/>
  <c r="H575" i="4"/>
  <c r="L575" i="4"/>
  <c r="P575" i="4"/>
  <c r="Q575" i="4"/>
  <c r="X575" i="4"/>
  <c r="Z575" i="4"/>
  <c r="AC575" i="4" s="1"/>
  <c r="AB575" i="4"/>
  <c r="AF575" i="4"/>
  <c r="AQ575" i="4"/>
  <c r="AU575" i="4"/>
  <c r="H576" i="4"/>
  <c r="L576" i="4"/>
  <c r="P576" i="4"/>
  <c r="Q576" i="4"/>
  <c r="X576" i="4"/>
  <c r="Z576" i="4"/>
  <c r="AB576" i="4"/>
  <c r="AC576" i="4" s="1"/>
  <c r="AF576" i="4"/>
  <c r="AQ576" i="4"/>
  <c r="AU576" i="4"/>
  <c r="H577" i="4"/>
  <c r="L577" i="4"/>
  <c r="P577" i="4"/>
  <c r="Q577" i="4"/>
  <c r="X577" i="4"/>
  <c r="Z577" i="4"/>
  <c r="AB577" i="4"/>
  <c r="AC577" i="4"/>
  <c r="AF577" i="4"/>
  <c r="AQ577" i="4"/>
  <c r="AU577" i="4"/>
  <c r="H578" i="4"/>
  <c r="L578" i="4"/>
  <c r="P578" i="4"/>
  <c r="Q578" i="4"/>
  <c r="X578" i="4"/>
  <c r="Z578" i="4"/>
  <c r="AC578" i="4" s="1"/>
  <c r="AB578" i="4"/>
  <c r="AF578" i="4"/>
  <c r="AQ578" i="4"/>
  <c r="AU578" i="4"/>
  <c r="H579" i="4"/>
  <c r="L579" i="4"/>
  <c r="P579" i="4"/>
  <c r="Q579" i="4"/>
  <c r="X579" i="4"/>
  <c r="Z579" i="4"/>
  <c r="AC579" i="4" s="1"/>
  <c r="AB579" i="4"/>
  <c r="AF579" i="4"/>
  <c r="AQ579" i="4"/>
  <c r="AU579" i="4"/>
  <c r="H580" i="4"/>
  <c r="L580" i="4"/>
  <c r="P580" i="4"/>
  <c r="Q580" i="4"/>
  <c r="X580" i="4"/>
  <c r="Z580" i="4"/>
  <c r="AB580" i="4"/>
  <c r="AC580" i="4"/>
  <c r="AF580" i="4"/>
  <c r="AQ580" i="4"/>
  <c r="AU580" i="4"/>
  <c r="H581" i="4"/>
  <c r="L581" i="4"/>
  <c r="P581" i="4"/>
  <c r="Q581" i="4"/>
  <c r="X581" i="4"/>
  <c r="Z581" i="4"/>
  <c r="AB581" i="4"/>
  <c r="AC581" i="4"/>
  <c r="AF581" i="4"/>
  <c r="AQ581" i="4"/>
  <c r="AU581" i="4"/>
  <c r="H582" i="4"/>
  <c r="L582" i="4"/>
  <c r="P582" i="4"/>
  <c r="Q582" i="4"/>
  <c r="X582" i="4"/>
  <c r="Z582" i="4"/>
  <c r="AC582" i="4" s="1"/>
  <c r="AB582" i="4"/>
  <c r="AF582" i="4"/>
  <c r="AQ582" i="4"/>
  <c r="AU582" i="4"/>
  <c r="H583" i="4"/>
  <c r="L583" i="4"/>
  <c r="P583" i="4"/>
  <c r="Q583" i="4"/>
  <c r="X583" i="4"/>
  <c r="Z583" i="4"/>
  <c r="AC583" i="4" s="1"/>
  <c r="AB583" i="4"/>
  <c r="AF583" i="4"/>
  <c r="AQ583" i="4"/>
  <c r="AU583" i="4"/>
  <c r="H584" i="4"/>
  <c r="L584" i="4"/>
  <c r="P584" i="4"/>
  <c r="Q584" i="4"/>
  <c r="X584" i="4"/>
  <c r="Z584" i="4"/>
  <c r="AB584" i="4"/>
  <c r="AC584" i="4" s="1"/>
  <c r="AF584" i="4"/>
  <c r="AQ584" i="4"/>
  <c r="AU584" i="4"/>
  <c r="H585" i="4"/>
  <c r="L585" i="4"/>
  <c r="P585" i="4"/>
  <c r="Q585" i="4"/>
  <c r="X585" i="4"/>
  <c r="Z585" i="4"/>
  <c r="AB585" i="4"/>
  <c r="AC585" i="4"/>
  <c r="AF585" i="4"/>
  <c r="AQ585" i="4"/>
  <c r="AU585" i="4"/>
  <c r="H586" i="4"/>
  <c r="L586" i="4"/>
  <c r="P586" i="4"/>
  <c r="Q586" i="4"/>
  <c r="X586" i="4"/>
  <c r="Z586" i="4"/>
  <c r="AC586" i="4" s="1"/>
  <c r="AB586" i="4"/>
  <c r="AF586" i="4"/>
  <c r="AQ586" i="4"/>
  <c r="AU586" i="4"/>
  <c r="H587" i="4"/>
  <c r="L587" i="4"/>
  <c r="P587" i="4"/>
  <c r="Q587" i="4"/>
  <c r="X587" i="4"/>
  <c r="Z587" i="4"/>
  <c r="AC587" i="4" s="1"/>
  <c r="AB587" i="4"/>
  <c r="AF587" i="4"/>
  <c r="AQ587" i="4"/>
  <c r="AU587" i="4"/>
  <c r="H588" i="4"/>
  <c r="L588" i="4"/>
  <c r="P588" i="4"/>
  <c r="Q588" i="4"/>
  <c r="X588" i="4"/>
  <c r="Z588" i="4"/>
  <c r="AB588" i="4"/>
  <c r="AC588" i="4"/>
  <c r="AF588" i="4"/>
  <c r="AQ588" i="4"/>
  <c r="AU588" i="4"/>
  <c r="H589" i="4"/>
  <c r="L589" i="4"/>
  <c r="P589" i="4"/>
  <c r="Q589" i="4"/>
  <c r="X589" i="4"/>
  <c r="Z589" i="4"/>
  <c r="AB589" i="4"/>
  <c r="AC589" i="4"/>
  <c r="AF589" i="4"/>
  <c r="AQ589" i="4"/>
  <c r="AU589" i="4"/>
  <c r="H590" i="4"/>
  <c r="L590" i="4"/>
  <c r="P590" i="4"/>
  <c r="Q590" i="4"/>
  <c r="X590" i="4"/>
  <c r="Z590" i="4"/>
  <c r="AC590" i="4" s="1"/>
  <c r="AB590" i="4"/>
  <c r="AF590" i="4"/>
  <c r="AQ590" i="4"/>
  <c r="AU590" i="4"/>
  <c r="H591" i="4"/>
  <c r="L591" i="4"/>
  <c r="P591" i="4"/>
  <c r="Q591" i="4"/>
  <c r="X591" i="4"/>
  <c r="Z591" i="4"/>
  <c r="AC591" i="4" s="1"/>
  <c r="AB591" i="4"/>
  <c r="AF591" i="4"/>
  <c r="AQ591" i="4"/>
  <c r="AU591" i="4"/>
  <c r="H592" i="4"/>
  <c r="L592" i="4"/>
  <c r="P592" i="4"/>
  <c r="Q592" i="4"/>
  <c r="X592" i="4"/>
  <c r="Z592" i="4"/>
  <c r="AB592" i="4"/>
  <c r="AC592" i="4" s="1"/>
  <c r="AF592" i="4"/>
  <c r="AQ592" i="4"/>
  <c r="AU592" i="4"/>
  <c r="H593" i="4"/>
  <c r="L593" i="4"/>
  <c r="P593" i="4"/>
  <c r="Q593" i="4"/>
  <c r="X593" i="4"/>
  <c r="Z593" i="4"/>
  <c r="AB593" i="4"/>
  <c r="AC593" i="4"/>
  <c r="AF593" i="4"/>
  <c r="AQ593" i="4"/>
  <c r="AU593" i="4"/>
  <c r="H594" i="4"/>
  <c r="L594" i="4"/>
  <c r="P594" i="4"/>
  <c r="Q594" i="4"/>
  <c r="X594" i="4"/>
  <c r="Z594" i="4"/>
  <c r="AC594" i="4" s="1"/>
  <c r="AB594" i="4"/>
  <c r="AF594" i="4"/>
  <c r="AQ594" i="4"/>
  <c r="AU594" i="4"/>
  <c r="H595" i="4"/>
  <c r="L595" i="4"/>
  <c r="P595" i="4"/>
  <c r="Q595" i="4"/>
  <c r="X595" i="4"/>
  <c r="Z595" i="4"/>
  <c r="AC595" i="4" s="1"/>
  <c r="AB595" i="4"/>
  <c r="AF595" i="4"/>
  <c r="AQ595" i="4"/>
  <c r="AU595" i="4"/>
  <c r="H596" i="4"/>
  <c r="L596" i="4"/>
  <c r="P596" i="4"/>
  <c r="Q596" i="4"/>
  <c r="X596" i="4"/>
  <c r="Z596" i="4"/>
  <c r="AB596" i="4"/>
  <c r="AC596" i="4"/>
  <c r="AF596" i="4"/>
  <c r="AQ596" i="4"/>
  <c r="AU596" i="4"/>
  <c r="H597" i="4"/>
  <c r="L597" i="4"/>
  <c r="P597" i="4"/>
  <c r="Q597" i="4"/>
  <c r="X597" i="4"/>
  <c r="Z597" i="4"/>
  <c r="AB597" i="4"/>
  <c r="AC597" i="4"/>
  <c r="AF597" i="4"/>
  <c r="AQ597" i="4"/>
  <c r="AU597" i="4"/>
  <c r="H598" i="4"/>
  <c r="L598" i="4"/>
  <c r="P598" i="4"/>
  <c r="Q598" i="4"/>
  <c r="X598" i="4"/>
  <c r="Z598" i="4"/>
  <c r="AC598" i="4" s="1"/>
  <c r="AB598" i="4"/>
  <c r="AF598" i="4"/>
  <c r="AQ598" i="4"/>
  <c r="AU598" i="4"/>
  <c r="H599" i="4"/>
  <c r="L599" i="4"/>
  <c r="P599" i="4"/>
  <c r="Q599" i="4"/>
  <c r="X599" i="4"/>
  <c r="Z599" i="4"/>
  <c r="AC599" i="4" s="1"/>
  <c r="AB599" i="4"/>
  <c r="AF599" i="4"/>
  <c r="AQ599" i="4"/>
  <c r="AU599" i="4"/>
  <c r="H600" i="4"/>
  <c r="L600" i="4"/>
  <c r="P600" i="4"/>
  <c r="Q600" i="4"/>
  <c r="X600" i="4"/>
  <c r="Z600" i="4"/>
  <c r="AB600" i="4"/>
  <c r="AC600" i="4" s="1"/>
  <c r="AF600" i="4"/>
  <c r="AQ600" i="4"/>
  <c r="AU600" i="4"/>
  <c r="H601" i="4"/>
  <c r="L601" i="4"/>
  <c r="P601" i="4"/>
  <c r="Q601" i="4"/>
  <c r="X601" i="4"/>
  <c r="Z601" i="4"/>
  <c r="AB601" i="4"/>
  <c r="AC601" i="4"/>
  <c r="AF601" i="4"/>
  <c r="AQ601" i="4"/>
  <c r="AU601" i="4"/>
  <c r="H602" i="4"/>
  <c r="L602" i="4"/>
  <c r="P602" i="4"/>
  <c r="Q602" i="4"/>
  <c r="X602" i="4"/>
  <c r="Z602" i="4"/>
  <c r="AC602" i="4" s="1"/>
  <c r="AB602" i="4"/>
  <c r="AF602" i="4"/>
  <c r="AQ602" i="4"/>
  <c r="AU602" i="4"/>
  <c r="H603" i="4"/>
  <c r="L603" i="4"/>
  <c r="P603" i="4"/>
  <c r="Q603" i="4"/>
  <c r="X603" i="4"/>
  <c r="Z603" i="4"/>
  <c r="AC603" i="4" s="1"/>
  <c r="AB603" i="4"/>
  <c r="AF603" i="4"/>
  <c r="AQ603" i="4"/>
  <c r="AU603" i="4"/>
  <c r="H604" i="4"/>
  <c r="L604" i="4"/>
  <c r="P604" i="4"/>
  <c r="Q604" i="4"/>
  <c r="X604" i="4"/>
  <c r="Z604" i="4"/>
  <c r="AB604" i="4"/>
  <c r="AC604" i="4" s="1"/>
  <c r="AF604" i="4"/>
  <c r="AQ604" i="4"/>
  <c r="AU604" i="4"/>
  <c r="H605" i="4"/>
  <c r="L605" i="4"/>
  <c r="P605" i="4"/>
  <c r="Q605" i="4"/>
  <c r="X605" i="4"/>
  <c r="Z605" i="4"/>
  <c r="AB605" i="4"/>
  <c r="AC605" i="4"/>
  <c r="AF605" i="4"/>
  <c r="AQ605" i="4"/>
  <c r="AU605" i="4"/>
  <c r="H606" i="4"/>
  <c r="L606" i="4"/>
  <c r="P606" i="4"/>
  <c r="Q606" i="4"/>
  <c r="X606" i="4"/>
  <c r="Z606" i="4"/>
  <c r="AC606" i="4" s="1"/>
  <c r="AB606" i="4"/>
  <c r="AF606" i="4"/>
  <c r="AQ606" i="4"/>
  <c r="AU606" i="4"/>
  <c r="H607" i="4"/>
  <c r="L607" i="4"/>
  <c r="P607" i="4"/>
  <c r="Q607" i="4"/>
  <c r="X607" i="4"/>
  <c r="Z607" i="4"/>
  <c r="AC607" i="4" s="1"/>
  <c r="AB607" i="4"/>
  <c r="AF607" i="4"/>
  <c r="AQ607" i="4"/>
  <c r="AU607" i="4"/>
  <c r="H608" i="4"/>
  <c r="L608" i="4"/>
  <c r="P608" i="4"/>
  <c r="Q608" i="4"/>
  <c r="X608" i="4"/>
  <c r="Z608" i="4"/>
  <c r="AB608" i="4"/>
  <c r="AC608" i="4" s="1"/>
  <c r="AF608" i="4"/>
  <c r="AQ608" i="4"/>
  <c r="AU608" i="4"/>
  <c r="H609" i="4"/>
  <c r="L609" i="4"/>
  <c r="P609" i="4"/>
  <c r="Q609" i="4"/>
  <c r="X609" i="4"/>
  <c r="Z609" i="4"/>
  <c r="AB609" i="4"/>
  <c r="AC609" i="4"/>
  <c r="AF609" i="4"/>
  <c r="AQ609" i="4"/>
  <c r="AU609" i="4"/>
  <c r="H610" i="4"/>
  <c r="L610" i="4"/>
  <c r="P610" i="4"/>
  <c r="Q610" i="4"/>
  <c r="X610" i="4"/>
  <c r="Z610" i="4"/>
  <c r="AC610" i="4" s="1"/>
  <c r="AB610" i="4"/>
  <c r="AF610" i="4"/>
  <c r="AQ610" i="4"/>
  <c r="AU610" i="4"/>
  <c r="H611" i="4"/>
  <c r="L611" i="4"/>
  <c r="P611" i="4"/>
  <c r="Q611" i="4"/>
  <c r="X611" i="4"/>
  <c r="Z611" i="4"/>
  <c r="AC611" i="4" s="1"/>
  <c r="AB611" i="4"/>
  <c r="AF611" i="4"/>
  <c r="AQ611" i="4"/>
  <c r="AU611" i="4"/>
  <c r="H612" i="4"/>
  <c r="L612" i="4"/>
  <c r="P612" i="4"/>
  <c r="Q612" i="4"/>
  <c r="X612" i="4"/>
  <c r="Z612" i="4"/>
  <c r="AB612" i="4"/>
  <c r="AC612" i="4" s="1"/>
  <c r="AF612" i="4"/>
  <c r="AQ612" i="4"/>
  <c r="AU612" i="4"/>
  <c r="H613" i="4"/>
  <c r="L613" i="4"/>
  <c r="P613" i="4"/>
  <c r="Q613" i="4"/>
  <c r="X613" i="4"/>
  <c r="Z613" i="4"/>
  <c r="AB613" i="4"/>
  <c r="AC613" i="4"/>
  <c r="AF613" i="4"/>
  <c r="AQ613" i="4"/>
  <c r="AU613" i="4"/>
  <c r="H614" i="4"/>
  <c r="L614" i="4"/>
  <c r="P614" i="4"/>
  <c r="Q614" i="4"/>
  <c r="X614" i="4"/>
  <c r="Z614" i="4"/>
  <c r="AC614" i="4" s="1"/>
  <c r="AB614" i="4"/>
  <c r="AF614" i="4"/>
  <c r="AQ614" i="4"/>
  <c r="AU614" i="4"/>
  <c r="H615" i="4"/>
  <c r="L615" i="4"/>
  <c r="P615" i="4"/>
  <c r="Q615" i="4"/>
  <c r="X615" i="4"/>
  <c r="Z615" i="4"/>
  <c r="AC615" i="4" s="1"/>
  <c r="AB615" i="4"/>
  <c r="AF615" i="4"/>
  <c r="AQ615" i="4"/>
  <c r="AU615" i="4"/>
  <c r="H616" i="4"/>
  <c r="L616" i="4"/>
  <c r="P616" i="4"/>
  <c r="Q616" i="4"/>
  <c r="X616" i="4"/>
  <c r="Z616" i="4"/>
  <c r="AB616" i="4"/>
  <c r="AC616" i="4" s="1"/>
  <c r="AF616" i="4"/>
  <c r="AQ616" i="4"/>
  <c r="AU616" i="4"/>
  <c r="H617" i="4"/>
  <c r="L617" i="4"/>
  <c r="P617" i="4"/>
  <c r="Q617" i="4"/>
  <c r="X617" i="4"/>
  <c r="Z617" i="4"/>
  <c r="AB617" i="4"/>
  <c r="AC617" i="4"/>
  <c r="AF617" i="4"/>
  <c r="AQ617" i="4"/>
  <c r="AU617" i="4"/>
  <c r="H618" i="4"/>
  <c r="L618" i="4"/>
  <c r="P618" i="4"/>
  <c r="Q618" i="4"/>
  <c r="X618" i="4"/>
  <c r="Z618" i="4"/>
  <c r="AC618" i="4" s="1"/>
  <c r="AB618" i="4"/>
  <c r="AF618" i="4"/>
  <c r="AQ618" i="4"/>
  <c r="AU618" i="4"/>
  <c r="H619" i="4"/>
  <c r="L619" i="4"/>
  <c r="P619" i="4"/>
  <c r="Q619" i="4"/>
  <c r="X619" i="4"/>
  <c r="Z619" i="4"/>
  <c r="AC619" i="4" s="1"/>
  <c r="AB619" i="4"/>
  <c r="AF619" i="4"/>
  <c r="AQ619" i="4"/>
  <c r="AU619" i="4"/>
  <c r="H620" i="4"/>
  <c r="L620" i="4"/>
  <c r="P620" i="4"/>
  <c r="Q620" i="4"/>
  <c r="X620" i="4"/>
  <c r="Z620" i="4"/>
  <c r="AB620" i="4"/>
  <c r="AC620" i="4" s="1"/>
  <c r="AF620" i="4"/>
  <c r="AQ620" i="4"/>
  <c r="AU620" i="4"/>
  <c r="H621" i="4"/>
  <c r="L621" i="4"/>
  <c r="P621" i="4"/>
  <c r="Q621" i="4"/>
  <c r="X621" i="4"/>
  <c r="Z621" i="4"/>
  <c r="AB621" i="4"/>
  <c r="AC621" i="4"/>
  <c r="AF621" i="4"/>
  <c r="AQ621" i="4"/>
  <c r="AU621" i="4"/>
  <c r="H622" i="4"/>
  <c r="L622" i="4"/>
  <c r="P622" i="4"/>
  <c r="Q622" i="4"/>
  <c r="X622" i="4"/>
  <c r="Z622" i="4"/>
  <c r="AC622" i="4" s="1"/>
  <c r="AB622" i="4"/>
  <c r="AF622" i="4"/>
  <c r="AQ622" i="4"/>
  <c r="AU622" i="4"/>
  <c r="H623" i="4"/>
  <c r="L623" i="4"/>
  <c r="P623" i="4"/>
  <c r="Q623" i="4"/>
  <c r="X623" i="4"/>
  <c r="Z623" i="4"/>
  <c r="AC623" i="4" s="1"/>
  <c r="AB623" i="4"/>
  <c r="AF623" i="4"/>
  <c r="AQ623" i="4"/>
  <c r="AU623" i="4"/>
  <c r="H624" i="4"/>
  <c r="L624" i="4"/>
  <c r="P624" i="4"/>
  <c r="Q624" i="4"/>
  <c r="X624" i="4"/>
  <c r="Z624" i="4"/>
  <c r="AB624" i="4"/>
  <c r="AC624" i="4" s="1"/>
  <c r="AF624" i="4"/>
  <c r="AQ624" i="4"/>
  <c r="AU624" i="4"/>
  <c r="H625" i="4"/>
  <c r="L625" i="4"/>
  <c r="P625" i="4"/>
  <c r="Q625" i="4"/>
  <c r="X625" i="4"/>
  <c r="Z625" i="4"/>
  <c r="AB625" i="4"/>
  <c r="AC625" i="4"/>
  <c r="AF625" i="4"/>
  <c r="AQ625" i="4"/>
  <c r="AU625" i="4"/>
  <c r="H626" i="4"/>
  <c r="L626" i="4"/>
  <c r="P626" i="4"/>
  <c r="Q626" i="4"/>
  <c r="X626" i="4"/>
  <c r="Z626" i="4"/>
  <c r="AC626" i="4" s="1"/>
  <c r="AB626" i="4"/>
  <c r="AF626" i="4"/>
  <c r="AQ626" i="4"/>
  <c r="AU626" i="4"/>
  <c r="H627" i="4"/>
  <c r="L627" i="4"/>
  <c r="P627" i="4"/>
  <c r="Q627" i="4"/>
  <c r="X627" i="4"/>
  <c r="Z627" i="4"/>
  <c r="AC627" i="4" s="1"/>
  <c r="AB627" i="4"/>
  <c r="AF627" i="4"/>
  <c r="AQ627" i="4"/>
  <c r="AU627" i="4"/>
  <c r="H628" i="4"/>
  <c r="L628" i="4"/>
  <c r="P628" i="4"/>
  <c r="Q628" i="4"/>
  <c r="X628" i="4"/>
  <c r="Z628" i="4"/>
  <c r="AB628" i="4"/>
  <c r="AC628" i="4"/>
  <c r="AF628" i="4"/>
  <c r="AQ628" i="4"/>
  <c r="AU628" i="4"/>
  <c r="H629" i="4"/>
  <c r="L629" i="4"/>
  <c r="P629" i="4"/>
  <c r="Q629" i="4"/>
  <c r="X629" i="4"/>
  <c r="Z629" i="4"/>
  <c r="AB629" i="4"/>
  <c r="AC629" i="4"/>
  <c r="AF629" i="4"/>
  <c r="AQ629" i="4"/>
  <c r="AU629" i="4"/>
  <c r="H630" i="4"/>
  <c r="L630" i="4"/>
  <c r="P630" i="4"/>
  <c r="Q630" i="4"/>
  <c r="X630" i="4"/>
  <c r="Z630" i="4"/>
  <c r="AC630" i="4" s="1"/>
  <c r="AB630" i="4"/>
  <c r="AF630" i="4"/>
  <c r="AQ630" i="4"/>
  <c r="AU630" i="4"/>
  <c r="H631" i="4"/>
  <c r="L631" i="4"/>
  <c r="P631" i="4"/>
  <c r="Q631" i="4"/>
  <c r="X631" i="4"/>
  <c r="Z631" i="4"/>
  <c r="AC631" i="4" s="1"/>
  <c r="AB631" i="4"/>
  <c r="AF631" i="4"/>
  <c r="AQ631" i="4"/>
  <c r="AU631" i="4"/>
  <c r="H632" i="4"/>
  <c r="L632" i="4"/>
  <c r="P632" i="4"/>
  <c r="Q632" i="4"/>
  <c r="X632" i="4"/>
  <c r="Z632" i="4"/>
  <c r="AB632" i="4"/>
  <c r="AC632" i="4" s="1"/>
  <c r="AF632" i="4"/>
  <c r="AQ632" i="4"/>
  <c r="AU632" i="4"/>
  <c r="H633" i="4"/>
  <c r="L633" i="4"/>
  <c r="P633" i="4"/>
  <c r="Q633" i="4"/>
  <c r="X633" i="4"/>
  <c r="Z633" i="4"/>
  <c r="AB633" i="4"/>
  <c r="AC633" i="4"/>
  <c r="AF633" i="4"/>
  <c r="AQ633" i="4"/>
  <c r="AU633" i="4"/>
  <c r="H634" i="4"/>
  <c r="L634" i="4"/>
  <c r="P634" i="4"/>
  <c r="Q634" i="4"/>
  <c r="X634" i="4"/>
  <c r="Z634" i="4"/>
  <c r="AC634" i="4" s="1"/>
  <c r="AB634" i="4"/>
  <c r="AF634" i="4"/>
  <c r="AQ634" i="4"/>
  <c r="AU634" i="4"/>
  <c r="H635" i="4"/>
  <c r="L635" i="4"/>
  <c r="P635" i="4"/>
  <c r="Q635" i="4"/>
  <c r="X635" i="4"/>
  <c r="Z635" i="4"/>
  <c r="AC635" i="4" s="1"/>
  <c r="AB635" i="4"/>
  <c r="AF635" i="4"/>
  <c r="AQ635" i="4"/>
  <c r="AU635" i="4"/>
  <c r="H636" i="4"/>
  <c r="L636" i="4"/>
  <c r="P636" i="4"/>
  <c r="Q636" i="4"/>
  <c r="X636" i="4"/>
  <c r="Z636" i="4"/>
  <c r="AB636" i="4"/>
  <c r="AC636" i="4"/>
  <c r="AF636" i="4"/>
  <c r="AQ636" i="4"/>
  <c r="AU636" i="4"/>
  <c r="H637" i="4"/>
  <c r="L637" i="4"/>
  <c r="P637" i="4"/>
  <c r="Q637" i="4"/>
  <c r="X637" i="4"/>
  <c r="Z637" i="4"/>
  <c r="AB637" i="4"/>
  <c r="AC637" i="4"/>
  <c r="AF637" i="4"/>
  <c r="AQ637" i="4"/>
  <c r="AU637" i="4"/>
  <c r="H638" i="4"/>
  <c r="L638" i="4"/>
  <c r="P638" i="4"/>
  <c r="Q638" i="4"/>
  <c r="X638" i="4"/>
  <c r="Z638" i="4"/>
  <c r="AC638" i="4" s="1"/>
  <c r="AB638" i="4"/>
  <c r="AF638" i="4"/>
  <c r="AQ638" i="4"/>
  <c r="AU638" i="4"/>
  <c r="H639" i="4"/>
  <c r="L639" i="4"/>
  <c r="P639" i="4"/>
  <c r="Q639" i="4"/>
  <c r="X639" i="4"/>
  <c r="Z639" i="4"/>
  <c r="AC639" i="4" s="1"/>
  <c r="AB639" i="4"/>
  <c r="AF639" i="4"/>
  <c r="AQ639" i="4"/>
  <c r="AU639" i="4"/>
  <c r="H640" i="4"/>
  <c r="L640" i="4"/>
  <c r="P640" i="4"/>
  <c r="Q640" i="4"/>
  <c r="X640" i="4"/>
  <c r="Z640" i="4"/>
  <c r="AB640" i="4"/>
  <c r="AC640" i="4" s="1"/>
  <c r="AF640" i="4"/>
  <c r="AQ640" i="4"/>
  <c r="AU640" i="4"/>
  <c r="H641" i="4"/>
  <c r="L641" i="4"/>
  <c r="P641" i="4"/>
  <c r="Q641" i="4"/>
  <c r="X641" i="4"/>
  <c r="Z641" i="4"/>
  <c r="AB641" i="4"/>
  <c r="AC641" i="4"/>
  <c r="AF641" i="4"/>
  <c r="AQ641" i="4"/>
  <c r="AU641" i="4"/>
  <c r="H642" i="4"/>
  <c r="L642" i="4"/>
  <c r="P642" i="4"/>
  <c r="Q642" i="4"/>
  <c r="X642" i="4"/>
  <c r="Z642" i="4"/>
  <c r="AC642" i="4" s="1"/>
  <c r="AB642" i="4"/>
  <c r="AF642" i="4"/>
  <c r="AQ642" i="4"/>
  <c r="AU642" i="4"/>
  <c r="H643" i="4"/>
  <c r="L643" i="4"/>
  <c r="P643" i="4"/>
  <c r="Q643" i="4"/>
  <c r="X643" i="4"/>
  <c r="Z643" i="4"/>
  <c r="AC643" i="4" s="1"/>
  <c r="AB643" i="4"/>
  <c r="AF643" i="4"/>
  <c r="AQ643" i="4"/>
  <c r="AU643" i="4"/>
  <c r="H644" i="4"/>
  <c r="L644" i="4"/>
  <c r="P644" i="4"/>
  <c r="Q644" i="4"/>
  <c r="X644" i="4"/>
  <c r="Z644" i="4"/>
  <c r="AB644" i="4"/>
  <c r="AC644" i="4" s="1"/>
  <c r="AF644" i="4"/>
  <c r="AQ644" i="4"/>
  <c r="AU644" i="4"/>
  <c r="H645" i="4"/>
  <c r="L645" i="4"/>
  <c r="P645" i="4"/>
  <c r="Q645" i="4"/>
  <c r="X645" i="4"/>
  <c r="Z645" i="4"/>
  <c r="AB645" i="4"/>
  <c r="AC645" i="4"/>
  <c r="AF645" i="4"/>
  <c r="AQ645" i="4"/>
  <c r="AU645" i="4"/>
  <c r="H646" i="4"/>
  <c r="L646" i="4"/>
  <c r="P646" i="4"/>
  <c r="Q646" i="4"/>
  <c r="X646" i="4"/>
  <c r="Z646" i="4"/>
  <c r="AC646" i="4" s="1"/>
  <c r="AB646" i="4"/>
  <c r="AF646" i="4"/>
  <c r="AQ646" i="4"/>
  <c r="AU646" i="4"/>
  <c r="H647" i="4"/>
  <c r="L647" i="4"/>
  <c r="P647" i="4"/>
  <c r="Q647" i="4"/>
  <c r="X647" i="4"/>
  <c r="Z647" i="4"/>
  <c r="AC647" i="4" s="1"/>
  <c r="AB647" i="4"/>
  <c r="AF647" i="4"/>
  <c r="AQ647" i="4"/>
  <c r="AU647" i="4"/>
  <c r="H648" i="4"/>
  <c r="L648" i="4"/>
  <c r="P648" i="4"/>
  <c r="Q648" i="4"/>
  <c r="X648" i="4"/>
  <c r="Z648" i="4"/>
  <c r="AB648" i="4"/>
  <c r="AC648" i="4"/>
  <c r="AF648" i="4"/>
  <c r="AQ648" i="4"/>
  <c r="AU648" i="4"/>
  <c r="H649" i="4"/>
  <c r="L649" i="4"/>
  <c r="P649" i="4"/>
  <c r="Q649" i="4"/>
  <c r="X649" i="4"/>
  <c r="Z649" i="4"/>
  <c r="AB649" i="4"/>
  <c r="AC649" i="4"/>
  <c r="AF649" i="4"/>
  <c r="AQ649" i="4"/>
  <c r="AU649" i="4"/>
  <c r="H650" i="4"/>
  <c r="L650" i="4"/>
  <c r="P650" i="4"/>
  <c r="Q650" i="4"/>
  <c r="X650" i="4"/>
  <c r="Z650" i="4"/>
  <c r="AC650" i="4" s="1"/>
  <c r="AB650" i="4"/>
  <c r="AF650" i="4"/>
  <c r="AQ650" i="4"/>
  <c r="AU650" i="4"/>
  <c r="H651" i="4"/>
  <c r="L651" i="4"/>
  <c r="P651" i="4"/>
  <c r="Q651" i="4"/>
  <c r="X651" i="4"/>
  <c r="Z651" i="4"/>
  <c r="AC651" i="4" s="1"/>
  <c r="AB651" i="4"/>
  <c r="AF651" i="4"/>
  <c r="AQ651" i="4"/>
  <c r="AU651" i="4"/>
  <c r="H652" i="4"/>
  <c r="L652" i="4"/>
  <c r="P652" i="4"/>
  <c r="Q652" i="4"/>
  <c r="X652" i="4"/>
  <c r="Z652" i="4"/>
  <c r="AB652" i="4"/>
  <c r="AC652" i="4"/>
  <c r="AF652" i="4"/>
  <c r="AQ652" i="4"/>
  <c r="AU652" i="4"/>
  <c r="H653" i="4"/>
  <c r="L653" i="4"/>
  <c r="P653" i="4"/>
  <c r="Q653" i="4"/>
  <c r="X653" i="4"/>
  <c r="Z653" i="4"/>
  <c r="AB653" i="4"/>
  <c r="AC653" i="4"/>
  <c r="AF653" i="4"/>
  <c r="AQ653" i="4"/>
  <c r="AU653" i="4"/>
  <c r="H654" i="4"/>
  <c r="L654" i="4"/>
  <c r="P654" i="4"/>
  <c r="Q654" i="4"/>
  <c r="X654" i="4"/>
  <c r="Z654" i="4"/>
  <c r="AC654" i="4" s="1"/>
  <c r="AB654" i="4"/>
  <c r="AF654" i="4"/>
  <c r="AQ654" i="4"/>
  <c r="AU654" i="4"/>
  <c r="H655" i="4"/>
  <c r="L655" i="4"/>
  <c r="P655" i="4"/>
  <c r="Q655" i="4"/>
  <c r="X655" i="4"/>
  <c r="Z655" i="4"/>
  <c r="AC655" i="4" s="1"/>
  <c r="AB655" i="4"/>
  <c r="AF655" i="4"/>
  <c r="AQ655" i="4"/>
  <c r="AU655" i="4"/>
  <c r="H656" i="4"/>
  <c r="L656" i="4"/>
  <c r="P656" i="4"/>
  <c r="Q656" i="4"/>
  <c r="X656" i="4"/>
  <c r="Z656" i="4"/>
  <c r="AB656" i="4"/>
  <c r="AC656" i="4"/>
  <c r="AF656" i="4"/>
  <c r="AQ656" i="4"/>
  <c r="AU656" i="4"/>
  <c r="H657" i="4"/>
  <c r="L657" i="4"/>
  <c r="P657" i="4"/>
  <c r="Q657" i="4"/>
  <c r="X657" i="4"/>
  <c r="Z657" i="4"/>
  <c r="AB657" i="4"/>
  <c r="AC657" i="4"/>
  <c r="AF657" i="4"/>
  <c r="AQ657" i="4"/>
  <c r="AU657" i="4"/>
  <c r="H658" i="4"/>
  <c r="L658" i="4"/>
  <c r="P658" i="4"/>
  <c r="Q658" i="4"/>
  <c r="X658" i="4"/>
  <c r="Z658" i="4"/>
  <c r="AC658" i="4" s="1"/>
  <c r="AB658" i="4"/>
  <c r="AF658" i="4"/>
  <c r="AQ658" i="4"/>
  <c r="AU658" i="4"/>
  <c r="H659" i="4"/>
  <c r="L659" i="4"/>
  <c r="P659" i="4"/>
  <c r="Q659" i="4"/>
  <c r="X659" i="4"/>
  <c r="Z659" i="4"/>
  <c r="AC659" i="4" s="1"/>
  <c r="AB659" i="4"/>
  <c r="AF659" i="4"/>
  <c r="AQ659" i="4"/>
  <c r="AU659" i="4"/>
  <c r="H660" i="4"/>
  <c r="L660" i="4"/>
  <c r="P660" i="4"/>
  <c r="Q660" i="4"/>
  <c r="X660" i="4"/>
  <c r="Z660" i="4"/>
  <c r="AB660" i="4"/>
  <c r="AC660" i="4"/>
  <c r="AF660" i="4"/>
  <c r="AQ660" i="4"/>
  <c r="AU660" i="4"/>
  <c r="H661" i="4"/>
  <c r="L661" i="4"/>
  <c r="P661" i="4"/>
  <c r="Q661" i="4"/>
  <c r="X661" i="4"/>
  <c r="Z661" i="4"/>
  <c r="AB661" i="4"/>
  <c r="AC661" i="4"/>
  <c r="AF661" i="4"/>
  <c r="AQ661" i="4"/>
  <c r="AU661" i="4"/>
  <c r="H662" i="4"/>
  <c r="L662" i="4"/>
  <c r="P662" i="4"/>
  <c r="Q662" i="4"/>
  <c r="X662" i="4"/>
  <c r="Z662" i="4"/>
  <c r="AC662" i="4" s="1"/>
  <c r="AB662" i="4"/>
  <c r="AF662" i="4"/>
  <c r="AQ662" i="4"/>
  <c r="AU662" i="4"/>
  <c r="H663" i="4"/>
  <c r="L663" i="4"/>
  <c r="P663" i="4"/>
  <c r="Q663" i="4"/>
  <c r="X663" i="4"/>
  <c r="Z663" i="4"/>
  <c r="AC663" i="4" s="1"/>
  <c r="AB663" i="4"/>
  <c r="AF663" i="4"/>
  <c r="AQ663" i="4"/>
  <c r="AU663" i="4"/>
  <c r="H664" i="4"/>
  <c r="L664" i="4"/>
  <c r="P664" i="4"/>
  <c r="Q664" i="4"/>
  <c r="X664" i="4"/>
  <c r="Z664" i="4"/>
  <c r="AB664" i="4"/>
  <c r="AC664" i="4"/>
  <c r="AF664" i="4"/>
  <c r="AQ664" i="4"/>
  <c r="AU664" i="4"/>
  <c r="H665" i="4"/>
  <c r="L665" i="4"/>
  <c r="P665" i="4"/>
  <c r="Q665" i="4"/>
  <c r="X665" i="4"/>
  <c r="Z665" i="4"/>
  <c r="AB665" i="4"/>
  <c r="AC665" i="4"/>
  <c r="AF665" i="4"/>
  <c r="AQ665" i="4"/>
  <c r="AU665" i="4"/>
  <c r="H666" i="4"/>
  <c r="L666" i="4"/>
  <c r="P666" i="4"/>
  <c r="Q666" i="4"/>
  <c r="X666" i="4"/>
  <c r="Z666" i="4"/>
  <c r="AC666" i="4" s="1"/>
  <c r="AB666" i="4"/>
  <c r="AF666" i="4"/>
  <c r="AQ666" i="4"/>
  <c r="AU666" i="4"/>
  <c r="H667" i="4"/>
  <c r="L667" i="4"/>
  <c r="P667" i="4"/>
  <c r="Q667" i="4"/>
  <c r="X667" i="4"/>
  <c r="Z667" i="4"/>
  <c r="AC667" i="4" s="1"/>
  <c r="AB667" i="4"/>
  <c r="AF667" i="4"/>
  <c r="AQ667" i="4"/>
  <c r="AU667" i="4"/>
  <c r="H668" i="4"/>
  <c r="L668" i="4"/>
  <c r="P668" i="4"/>
  <c r="Q668" i="4"/>
  <c r="X668" i="4"/>
  <c r="Z668" i="4"/>
  <c r="AB668" i="4"/>
  <c r="AC668" i="4"/>
  <c r="AF668" i="4"/>
  <c r="AQ668" i="4"/>
  <c r="AU668" i="4"/>
  <c r="H669" i="4"/>
  <c r="L669" i="4"/>
  <c r="P669" i="4"/>
  <c r="Q669" i="4"/>
  <c r="X669" i="4"/>
  <c r="Z669" i="4"/>
  <c r="AB669" i="4"/>
  <c r="AC669" i="4"/>
  <c r="AF669" i="4"/>
  <c r="AQ669" i="4"/>
  <c r="AU669" i="4"/>
  <c r="H670" i="4"/>
  <c r="L670" i="4"/>
  <c r="P670" i="4"/>
  <c r="Q670" i="4"/>
  <c r="X670" i="4"/>
  <c r="Z670" i="4"/>
  <c r="AC670" i="4" s="1"/>
  <c r="AB670" i="4"/>
  <c r="AF670" i="4"/>
  <c r="AQ670" i="4"/>
  <c r="AU670" i="4"/>
  <c r="H671" i="4"/>
  <c r="L671" i="4"/>
  <c r="P671" i="4"/>
  <c r="Q671" i="4"/>
  <c r="X671" i="4"/>
  <c r="Z671" i="4"/>
  <c r="AB671" i="4"/>
  <c r="AC671" i="4"/>
  <c r="AF671" i="4"/>
  <c r="AQ671" i="4"/>
  <c r="AU671" i="4"/>
  <c r="H672" i="4"/>
  <c r="L672" i="4"/>
  <c r="P672" i="4"/>
  <c r="Q672" i="4"/>
  <c r="X672" i="4"/>
  <c r="Z672" i="4"/>
  <c r="AC672" i="4" s="1"/>
  <c r="AB672" i="4"/>
  <c r="AF672" i="4"/>
  <c r="AQ672" i="4"/>
  <c r="AU672" i="4"/>
  <c r="H673" i="4"/>
  <c r="L673" i="4"/>
  <c r="P673" i="4"/>
  <c r="Q673" i="4"/>
  <c r="X673" i="4"/>
  <c r="Z673" i="4"/>
  <c r="AC673" i="4" s="1"/>
  <c r="AB673" i="4"/>
  <c r="AF673" i="4"/>
  <c r="AQ673" i="4"/>
  <c r="AU673" i="4"/>
  <c r="H674" i="4"/>
  <c r="L674" i="4"/>
  <c r="P674" i="4"/>
  <c r="Q674" i="4"/>
  <c r="X674" i="4"/>
  <c r="Z674" i="4"/>
  <c r="AB674" i="4"/>
  <c r="AC674" i="4"/>
  <c r="AF674" i="4"/>
  <c r="AQ674" i="4"/>
  <c r="AU674" i="4"/>
  <c r="H675" i="4"/>
  <c r="L675" i="4"/>
  <c r="P675" i="4"/>
  <c r="Q675" i="4"/>
  <c r="X675" i="4"/>
  <c r="Z675" i="4"/>
  <c r="AB675" i="4"/>
  <c r="AC675" i="4"/>
  <c r="AF675" i="4"/>
  <c r="AQ675" i="4"/>
  <c r="AU675" i="4"/>
  <c r="H676" i="4"/>
  <c r="L676" i="4"/>
  <c r="P676" i="4"/>
  <c r="Q676" i="4"/>
  <c r="X676" i="4"/>
  <c r="Z676" i="4"/>
  <c r="AB676" i="4"/>
  <c r="AC676" i="4" s="1"/>
  <c r="AF676" i="4"/>
  <c r="AQ676" i="4"/>
  <c r="AU676" i="4"/>
  <c r="H677" i="4"/>
  <c r="L677" i="4"/>
  <c r="P677" i="4"/>
  <c r="Q677" i="4"/>
  <c r="X677" i="4"/>
  <c r="Z677" i="4"/>
  <c r="AC677" i="4" s="1"/>
  <c r="AB677" i="4"/>
  <c r="AF677" i="4"/>
  <c r="AQ677" i="4"/>
  <c r="AU677" i="4"/>
  <c r="H678" i="4"/>
  <c r="L678" i="4"/>
  <c r="P678" i="4"/>
  <c r="Q678" i="4"/>
  <c r="X678" i="4"/>
  <c r="Z678" i="4"/>
  <c r="AC678" i="4" s="1"/>
  <c r="AB678" i="4"/>
  <c r="AF678" i="4"/>
  <c r="AQ678" i="4"/>
  <c r="AU678" i="4"/>
  <c r="H679" i="4"/>
  <c r="L679" i="4"/>
  <c r="P679" i="4"/>
  <c r="Q679" i="4"/>
  <c r="X679" i="4"/>
  <c r="Z679" i="4"/>
  <c r="AB679" i="4"/>
  <c r="AC679" i="4"/>
  <c r="AF679" i="4"/>
  <c r="AQ679" i="4"/>
  <c r="AU679" i="4"/>
  <c r="H680" i="4"/>
  <c r="L680" i="4"/>
  <c r="P680" i="4"/>
  <c r="Q680" i="4"/>
  <c r="X680" i="4"/>
  <c r="Z680" i="4"/>
  <c r="AB680" i="4"/>
  <c r="AC680" i="4" s="1"/>
  <c r="AF680" i="4"/>
  <c r="AQ680" i="4"/>
  <c r="AU680" i="4"/>
  <c r="H681" i="4"/>
  <c r="L681" i="4"/>
  <c r="P681" i="4"/>
  <c r="Q681" i="4"/>
  <c r="X681" i="4"/>
  <c r="Z681" i="4"/>
  <c r="AC681" i="4" s="1"/>
  <c r="AB681" i="4"/>
  <c r="AF681" i="4"/>
  <c r="AQ681" i="4"/>
  <c r="AU681" i="4"/>
  <c r="H682" i="4"/>
  <c r="L682" i="4"/>
  <c r="P682" i="4"/>
  <c r="Q682" i="4"/>
  <c r="X682" i="4"/>
  <c r="Z682" i="4"/>
  <c r="AC682" i="4" s="1"/>
  <c r="AB682" i="4"/>
  <c r="AF682" i="4"/>
  <c r="AQ682" i="4"/>
  <c r="AU682" i="4"/>
  <c r="H683" i="4"/>
  <c r="L683" i="4"/>
  <c r="P683" i="4"/>
  <c r="Q683" i="4"/>
  <c r="X683" i="4"/>
  <c r="Z683" i="4"/>
  <c r="AB683" i="4"/>
  <c r="AC683" i="4"/>
  <c r="AF683" i="4"/>
  <c r="AQ683" i="4"/>
  <c r="AU683" i="4"/>
  <c r="H684" i="4"/>
  <c r="L684" i="4"/>
  <c r="P684" i="4"/>
  <c r="Q684" i="4"/>
  <c r="X684" i="4"/>
  <c r="Z684" i="4"/>
  <c r="AB684" i="4"/>
  <c r="AC684" i="4"/>
  <c r="AF684" i="4"/>
  <c r="AQ684" i="4"/>
  <c r="AU684" i="4"/>
  <c r="H685" i="4"/>
  <c r="L685" i="4"/>
  <c r="P685" i="4"/>
  <c r="Q685" i="4"/>
  <c r="X685" i="4"/>
  <c r="Z685" i="4"/>
  <c r="AC685" i="4" s="1"/>
  <c r="AB685" i="4"/>
  <c r="AF685" i="4"/>
  <c r="AQ685" i="4"/>
  <c r="AU685" i="4"/>
  <c r="H686" i="4"/>
  <c r="L686" i="4"/>
  <c r="P686" i="4"/>
  <c r="Q686" i="4"/>
  <c r="X686" i="4"/>
  <c r="Z686" i="4"/>
  <c r="AB686" i="4"/>
  <c r="AC686" i="4" s="1"/>
  <c r="AF686" i="4"/>
  <c r="AQ686" i="4"/>
  <c r="AU686" i="4"/>
  <c r="H687" i="4"/>
  <c r="L687" i="4"/>
  <c r="P687" i="4"/>
  <c r="Q687" i="4"/>
  <c r="X687" i="4"/>
  <c r="Z687" i="4"/>
  <c r="AB687" i="4"/>
  <c r="AC687" i="4"/>
  <c r="AF687" i="4"/>
  <c r="AQ687" i="4"/>
  <c r="AU687" i="4"/>
  <c r="H688" i="4"/>
  <c r="L688" i="4"/>
  <c r="P688" i="4"/>
  <c r="Q688" i="4"/>
  <c r="X688" i="4"/>
  <c r="Z688" i="4"/>
  <c r="AC688" i="4" s="1"/>
  <c r="AB688" i="4"/>
  <c r="AF688" i="4"/>
  <c r="AQ688" i="4"/>
  <c r="AU688" i="4"/>
  <c r="H689" i="4"/>
  <c r="L689" i="4"/>
  <c r="P689" i="4"/>
  <c r="Q689" i="4"/>
  <c r="X689" i="4"/>
  <c r="Z689" i="4"/>
  <c r="AC689" i="4" s="1"/>
  <c r="AB689" i="4"/>
  <c r="AF689" i="4"/>
  <c r="AQ689" i="4"/>
  <c r="AU689" i="4"/>
  <c r="H690" i="4"/>
  <c r="L690" i="4"/>
  <c r="P690" i="4"/>
  <c r="Q690" i="4"/>
  <c r="X690" i="4"/>
  <c r="Z690" i="4"/>
  <c r="AB690" i="4"/>
  <c r="AC690" i="4" s="1"/>
  <c r="AF690" i="4"/>
  <c r="AQ690" i="4"/>
  <c r="AU690" i="4"/>
  <c r="H691" i="4"/>
  <c r="L691" i="4"/>
  <c r="P691" i="4"/>
  <c r="Q691" i="4"/>
  <c r="X691" i="4"/>
  <c r="Z691" i="4"/>
  <c r="AB691" i="4"/>
  <c r="AC691" i="4"/>
  <c r="AF691" i="4"/>
  <c r="AQ691" i="4"/>
  <c r="AU691" i="4"/>
  <c r="H692" i="4"/>
  <c r="L692" i="4"/>
  <c r="P692" i="4"/>
  <c r="Q692" i="4"/>
  <c r="X692" i="4"/>
  <c r="Z692" i="4"/>
  <c r="AB692" i="4"/>
  <c r="AC692" i="4" s="1"/>
  <c r="AF692" i="4"/>
  <c r="AQ692" i="4"/>
  <c r="AU692" i="4"/>
  <c r="H693" i="4"/>
  <c r="L693" i="4"/>
  <c r="P693" i="4"/>
  <c r="Q693" i="4"/>
  <c r="X693" i="4"/>
  <c r="Z693" i="4"/>
  <c r="AC693" i="4" s="1"/>
  <c r="AB693" i="4"/>
  <c r="AF693" i="4"/>
  <c r="AQ693" i="4"/>
  <c r="AU693" i="4"/>
  <c r="H694" i="4"/>
  <c r="L694" i="4"/>
  <c r="P694" i="4"/>
  <c r="Q694" i="4"/>
  <c r="X694" i="4"/>
  <c r="Z694" i="4"/>
  <c r="AB694" i="4"/>
  <c r="AC694" i="4" s="1"/>
  <c r="AF694" i="4"/>
  <c r="AQ694" i="4"/>
  <c r="AU694" i="4"/>
  <c r="H695" i="4"/>
  <c r="L695" i="4"/>
  <c r="P695" i="4"/>
  <c r="Q695" i="4"/>
  <c r="X695" i="4"/>
  <c r="Z695" i="4"/>
  <c r="AB695" i="4"/>
  <c r="AC695" i="4"/>
  <c r="AF695" i="4"/>
  <c r="AQ695" i="4"/>
  <c r="AU695" i="4"/>
  <c r="H696" i="4"/>
  <c r="L696" i="4"/>
  <c r="P696" i="4"/>
  <c r="Q696" i="4"/>
  <c r="X696" i="4"/>
  <c r="Z696" i="4"/>
  <c r="AB696" i="4"/>
  <c r="AC696" i="4" s="1"/>
  <c r="AF696" i="4"/>
  <c r="AQ696" i="4"/>
  <c r="AU696" i="4"/>
  <c r="H697" i="4"/>
  <c r="L697" i="4"/>
  <c r="P697" i="4"/>
  <c r="Q697" i="4"/>
  <c r="X697" i="4"/>
  <c r="Z697" i="4"/>
  <c r="AC697" i="4" s="1"/>
  <c r="AB697" i="4"/>
  <c r="AF697" i="4"/>
  <c r="AQ697" i="4"/>
  <c r="AU697" i="4"/>
  <c r="H698" i="4"/>
  <c r="L698" i="4"/>
  <c r="P698" i="4"/>
  <c r="Q698" i="4"/>
  <c r="X698" i="4"/>
  <c r="Z698" i="4"/>
  <c r="AB698" i="4"/>
  <c r="AC698" i="4" s="1"/>
  <c r="AF698" i="4"/>
  <c r="AQ698" i="4"/>
  <c r="AU698" i="4"/>
  <c r="H699" i="4"/>
  <c r="L699" i="4"/>
  <c r="P699" i="4"/>
  <c r="Q699" i="4"/>
  <c r="X699" i="4"/>
  <c r="Z699" i="4"/>
  <c r="AB699" i="4"/>
  <c r="AC699" i="4"/>
  <c r="AF699" i="4"/>
  <c r="AQ699" i="4"/>
  <c r="AU699" i="4"/>
  <c r="H700" i="4"/>
  <c r="L700" i="4"/>
  <c r="P700" i="4"/>
  <c r="Q700" i="4"/>
  <c r="X700" i="4"/>
  <c r="Z700" i="4"/>
  <c r="AB700" i="4"/>
  <c r="AC700" i="4"/>
  <c r="AF700" i="4"/>
  <c r="AQ700" i="4"/>
  <c r="AU700" i="4"/>
  <c r="H701" i="4"/>
  <c r="L701" i="4"/>
  <c r="P701" i="4"/>
  <c r="Q701" i="4"/>
  <c r="X701" i="4"/>
  <c r="Z701" i="4"/>
  <c r="AC701" i="4" s="1"/>
  <c r="AB701" i="4"/>
  <c r="AF701" i="4"/>
  <c r="AQ701" i="4"/>
  <c r="AU701" i="4"/>
  <c r="H702" i="4"/>
  <c r="L702" i="4"/>
  <c r="P702" i="4"/>
  <c r="Q702" i="4"/>
  <c r="X702" i="4"/>
  <c r="Z702" i="4"/>
  <c r="AB702" i="4"/>
  <c r="AC702" i="4" s="1"/>
  <c r="AF702" i="4"/>
  <c r="AQ702" i="4"/>
  <c r="AU702" i="4"/>
  <c r="H703" i="4"/>
  <c r="L703" i="4"/>
  <c r="P703" i="4"/>
  <c r="Q703" i="4"/>
  <c r="X703" i="4"/>
  <c r="Z703" i="4"/>
  <c r="AB703" i="4"/>
  <c r="AC703" i="4"/>
  <c r="AF703" i="4"/>
  <c r="AQ703" i="4"/>
  <c r="AU703" i="4"/>
  <c r="H704" i="4"/>
  <c r="L704" i="4"/>
  <c r="P704" i="4"/>
  <c r="Q704" i="4"/>
  <c r="X704" i="4"/>
  <c r="Z704" i="4"/>
  <c r="AC704" i="4" s="1"/>
  <c r="AB704" i="4"/>
  <c r="AF704" i="4"/>
  <c r="AQ704" i="4"/>
  <c r="AU704" i="4"/>
  <c r="H705" i="4"/>
  <c r="L705" i="4"/>
  <c r="P705" i="4"/>
  <c r="Q705" i="4"/>
  <c r="X705" i="4"/>
  <c r="Z705" i="4"/>
  <c r="AC705" i="4" s="1"/>
  <c r="AB705" i="4"/>
  <c r="AF705" i="4"/>
  <c r="AQ705" i="4"/>
  <c r="AU705" i="4"/>
  <c r="H706" i="4"/>
  <c r="L706" i="4"/>
  <c r="P706" i="4"/>
  <c r="Q706" i="4"/>
  <c r="X706" i="4"/>
  <c r="Z706" i="4"/>
  <c r="AB706" i="4"/>
  <c r="AC706" i="4" s="1"/>
  <c r="AF706" i="4"/>
  <c r="AQ706" i="4"/>
  <c r="AU706" i="4"/>
  <c r="H707" i="4"/>
  <c r="L707" i="4"/>
  <c r="P707" i="4"/>
  <c r="Q707" i="4"/>
  <c r="X707" i="4"/>
  <c r="Z707" i="4"/>
  <c r="AB707" i="4"/>
  <c r="AC707" i="4"/>
  <c r="AF707" i="4"/>
  <c r="AQ707" i="4"/>
  <c r="AU707" i="4"/>
  <c r="H708" i="4"/>
  <c r="L708" i="4"/>
  <c r="P708" i="4"/>
  <c r="Q708" i="4"/>
  <c r="X708" i="4"/>
  <c r="Z708" i="4"/>
  <c r="AC708" i="4" s="1"/>
  <c r="AB708" i="4"/>
  <c r="AF708" i="4"/>
  <c r="AQ708" i="4"/>
  <c r="AU708" i="4"/>
  <c r="H709" i="4"/>
  <c r="L709" i="4"/>
  <c r="P709" i="4"/>
  <c r="Q709" i="4"/>
  <c r="X709" i="4"/>
  <c r="Z709" i="4"/>
  <c r="AC709" i="4" s="1"/>
  <c r="AB709" i="4"/>
  <c r="AF709" i="4"/>
  <c r="AQ709" i="4"/>
  <c r="AU709" i="4"/>
  <c r="H710" i="4"/>
  <c r="L710" i="4"/>
  <c r="P710" i="4"/>
  <c r="Q710" i="4"/>
  <c r="X710" i="4"/>
  <c r="Z710" i="4"/>
  <c r="AB710" i="4"/>
  <c r="AC710" i="4" s="1"/>
  <c r="AF710" i="4"/>
  <c r="AQ710" i="4"/>
  <c r="AU710" i="4"/>
  <c r="H711" i="4"/>
  <c r="L711" i="4"/>
  <c r="P711" i="4"/>
  <c r="Q711" i="4"/>
  <c r="X711" i="4"/>
  <c r="Z711" i="4"/>
  <c r="AB711" i="4"/>
  <c r="AC711" i="4"/>
  <c r="AF711" i="4"/>
  <c r="AQ711" i="4"/>
  <c r="AU711" i="4"/>
  <c r="H712" i="4"/>
  <c r="L712" i="4"/>
  <c r="P712" i="4"/>
  <c r="Q712" i="4"/>
  <c r="X712" i="4"/>
  <c r="Z712" i="4"/>
  <c r="AC712" i="4" s="1"/>
  <c r="AB712" i="4"/>
  <c r="AF712" i="4"/>
  <c r="AQ712" i="4"/>
  <c r="AU712" i="4"/>
  <c r="H713" i="4"/>
  <c r="L713" i="4"/>
  <c r="P713" i="4"/>
  <c r="Q713" i="4"/>
  <c r="X713" i="4"/>
  <c r="Z713" i="4"/>
  <c r="AC713" i="4" s="1"/>
  <c r="AB713" i="4"/>
  <c r="AF713" i="4"/>
  <c r="AQ713" i="4"/>
  <c r="AU713" i="4"/>
  <c r="H714" i="4"/>
  <c r="L714" i="4"/>
  <c r="P714" i="4"/>
  <c r="Q714" i="4"/>
  <c r="X714" i="4"/>
  <c r="Z714" i="4"/>
  <c r="AB714" i="4"/>
  <c r="AC714" i="4" s="1"/>
  <c r="AF714" i="4"/>
  <c r="AQ714" i="4"/>
  <c r="AU714" i="4"/>
  <c r="H715" i="4"/>
  <c r="L715" i="4"/>
  <c r="P715" i="4"/>
  <c r="Q715" i="4"/>
  <c r="X715" i="4"/>
  <c r="Z715" i="4"/>
  <c r="AB715" i="4"/>
  <c r="AC715" i="4"/>
  <c r="AF715" i="4"/>
  <c r="AQ715" i="4"/>
  <c r="AU715" i="4"/>
  <c r="H716" i="4"/>
  <c r="L716" i="4"/>
  <c r="P716" i="4"/>
  <c r="Q716" i="4"/>
  <c r="X716" i="4"/>
  <c r="Z716" i="4"/>
  <c r="AC716" i="4" s="1"/>
  <c r="AB716" i="4"/>
  <c r="AF716" i="4"/>
  <c r="AQ716" i="4"/>
  <c r="AU716" i="4"/>
  <c r="H717" i="4"/>
  <c r="L717" i="4"/>
  <c r="P717" i="4"/>
  <c r="Q717" i="4"/>
  <c r="X717" i="4"/>
  <c r="Z717" i="4"/>
  <c r="AC717" i="4" s="1"/>
  <c r="AB717" i="4"/>
  <c r="AF717" i="4"/>
  <c r="AQ717" i="4"/>
  <c r="AU717" i="4"/>
  <c r="H718" i="4"/>
  <c r="L718" i="4"/>
  <c r="P718" i="4"/>
  <c r="Q718" i="4"/>
  <c r="X718" i="4"/>
  <c r="Z718" i="4"/>
  <c r="AB718" i="4"/>
  <c r="AC718" i="4" s="1"/>
  <c r="AF718" i="4"/>
  <c r="AQ718" i="4"/>
  <c r="AU718" i="4"/>
  <c r="H719" i="4"/>
  <c r="L719" i="4"/>
  <c r="P719" i="4"/>
  <c r="Q719" i="4"/>
  <c r="X719" i="4"/>
  <c r="Z719" i="4"/>
  <c r="AB719" i="4"/>
  <c r="AC719" i="4"/>
  <c r="AF719" i="4"/>
  <c r="AQ719" i="4"/>
  <c r="AU719" i="4"/>
  <c r="H720" i="4"/>
  <c r="L720" i="4"/>
  <c r="P720" i="4"/>
  <c r="Q720" i="4"/>
  <c r="X720" i="4"/>
  <c r="Z720" i="4"/>
  <c r="AC720" i="4" s="1"/>
  <c r="AB720" i="4"/>
  <c r="AF720" i="4"/>
  <c r="AQ720" i="4"/>
  <c r="AU720" i="4"/>
  <c r="H721" i="4"/>
  <c r="L721" i="4"/>
  <c r="P721" i="4"/>
  <c r="Q721" i="4"/>
  <c r="X721" i="4"/>
  <c r="Z721" i="4"/>
  <c r="AC721" i="4" s="1"/>
  <c r="AB721" i="4"/>
  <c r="AF721" i="4"/>
  <c r="AQ721" i="4"/>
  <c r="AU721" i="4"/>
  <c r="H722" i="4"/>
  <c r="L722" i="4"/>
  <c r="P722" i="4"/>
  <c r="Q722" i="4"/>
  <c r="X722" i="4"/>
  <c r="Z722" i="4"/>
  <c r="AB722" i="4"/>
  <c r="AC722" i="4"/>
  <c r="AF722" i="4"/>
  <c r="AQ722" i="4"/>
  <c r="AU722" i="4"/>
  <c r="H723" i="4"/>
  <c r="L723" i="4"/>
  <c r="P723" i="4"/>
  <c r="Q723" i="4"/>
  <c r="X723" i="4"/>
  <c r="Z723" i="4"/>
  <c r="AB723" i="4"/>
  <c r="AC723" i="4"/>
  <c r="AF723" i="4"/>
  <c r="AQ723" i="4"/>
  <c r="AU723" i="4"/>
  <c r="H724" i="4"/>
  <c r="L724" i="4"/>
  <c r="P724" i="4"/>
  <c r="Q724" i="4"/>
  <c r="X724" i="4"/>
  <c r="Z724" i="4"/>
  <c r="AC724" i="4" s="1"/>
  <c r="AB724" i="4"/>
  <c r="AF724" i="4"/>
  <c r="AQ724" i="4"/>
  <c r="AU724" i="4"/>
  <c r="H725" i="4"/>
  <c r="L725" i="4"/>
  <c r="P725" i="4"/>
  <c r="Q725" i="4"/>
  <c r="X725" i="4"/>
  <c r="Z725" i="4"/>
  <c r="AC725" i="4" s="1"/>
  <c r="AB725" i="4"/>
  <c r="AF725" i="4"/>
  <c r="AQ725" i="4"/>
  <c r="AU725" i="4"/>
  <c r="H726" i="4"/>
  <c r="L726" i="4"/>
  <c r="P726" i="4"/>
  <c r="Q726" i="4"/>
  <c r="X726" i="4"/>
  <c r="Z726" i="4"/>
  <c r="AB726" i="4"/>
  <c r="AC726" i="4" s="1"/>
  <c r="AF726" i="4"/>
  <c r="AQ726" i="4"/>
  <c r="AU726" i="4"/>
  <c r="H727" i="4"/>
  <c r="L727" i="4"/>
  <c r="P727" i="4"/>
  <c r="Q727" i="4"/>
  <c r="X727" i="4"/>
  <c r="Z727" i="4"/>
  <c r="AB727" i="4"/>
  <c r="AC727" i="4"/>
  <c r="AF727" i="4"/>
  <c r="AQ727" i="4"/>
  <c r="AU727" i="4"/>
  <c r="H728" i="4"/>
  <c r="L728" i="4"/>
  <c r="P728" i="4"/>
  <c r="Q728" i="4"/>
  <c r="X728" i="4"/>
  <c r="Z728" i="4"/>
  <c r="AC728" i="4" s="1"/>
  <c r="AB728" i="4"/>
  <c r="AF728" i="4"/>
  <c r="AQ728" i="4"/>
  <c r="AU728" i="4"/>
  <c r="H729" i="4"/>
  <c r="L729" i="4"/>
  <c r="P729" i="4"/>
  <c r="Q729" i="4"/>
  <c r="X729" i="4"/>
  <c r="Z729" i="4"/>
  <c r="AC729" i="4" s="1"/>
  <c r="AB729" i="4"/>
  <c r="AF729" i="4"/>
  <c r="AQ729" i="4"/>
  <c r="AU729" i="4"/>
  <c r="H730" i="4"/>
  <c r="L730" i="4"/>
  <c r="P730" i="4"/>
  <c r="Q730" i="4"/>
  <c r="X730" i="4"/>
  <c r="Z730" i="4"/>
  <c r="AB730" i="4"/>
  <c r="AC730" i="4" s="1"/>
  <c r="AF730" i="4"/>
  <c r="AQ730" i="4"/>
  <c r="AU730" i="4"/>
  <c r="H731" i="4"/>
  <c r="L731" i="4"/>
  <c r="P731" i="4"/>
  <c r="Q731" i="4"/>
  <c r="X731" i="4"/>
  <c r="Z731" i="4"/>
  <c r="AB731" i="4"/>
  <c r="AC731" i="4"/>
  <c r="AF731" i="4"/>
  <c r="AQ731" i="4"/>
  <c r="AU731" i="4"/>
  <c r="H732" i="4"/>
  <c r="L732" i="4"/>
  <c r="P732" i="4"/>
  <c r="Q732" i="4"/>
  <c r="X732" i="4"/>
  <c r="Z732" i="4"/>
  <c r="AC732" i="4" s="1"/>
  <c r="AB732" i="4"/>
  <c r="AF732" i="4"/>
  <c r="AQ732" i="4"/>
  <c r="AU732" i="4"/>
  <c r="H733" i="4"/>
  <c r="L733" i="4"/>
  <c r="P733" i="4"/>
  <c r="Q733" i="4"/>
  <c r="X733" i="4"/>
  <c r="Z733" i="4"/>
  <c r="AC733" i="4" s="1"/>
  <c r="AB733" i="4"/>
  <c r="AF733" i="4"/>
  <c r="AQ733" i="4"/>
  <c r="AU733" i="4"/>
  <c r="H734" i="4"/>
  <c r="L734" i="4"/>
  <c r="P734" i="4"/>
  <c r="Q734" i="4"/>
  <c r="X734" i="4"/>
  <c r="Z734" i="4"/>
  <c r="AB734" i="4"/>
  <c r="AC734" i="4" s="1"/>
  <c r="AF734" i="4"/>
  <c r="AQ734" i="4"/>
  <c r="AU734" i="4"/>
  <c r="H735" i="4"/>
  <c r="L735" i="4"/>
  <c r="P735" i="4"/>
  <c r="Q735" i="4"/>
  <c r="X735" i="4"/>
  <c r="Z735" i="4"/>
  <c r="AB735" i="4"/>
  <c r="AC735" i="4"/>
  <c r="AF735" i="4"/>
  <c r="AQ735" i="4"/>
  <c r="AU735" i="4"/>
  <c r="H736" i="4"/>
  <c r="L736" i="4"/>
  <c r="P736" i="4"/>
  <c r="Q736" i="4"/>
  <c r="X736" i="4"/>
  <c r="Z736" i="4"/>
  <c r="AC736" i="4" s="1"/>
  <c r="AB736" i="4"/>
  <c r="AF736" i="4"/>
  <c r="AQ736" i="4"/>
  <c r="AU736" i="4"/>
  <c r="H737" i="4"/>
  <c r="L737" i="4"/>
  <c r="P737" i="4"/>
  <c r="Q737" i="4"/>
  <c r="X737" i="4"/>
  <c r="Z737" i="4"/>
  <c r="AC737" i="4" s="1"/>
  <c r="AB737" i="4"/>
  <c r="AF737" i="4"/>
  <c r="AQ737" i="4"/>
  <c r="AU737" i="4"/>
  <c r="H738" i="4"/>
  <c r="L738" i="4"/>
  <c r="P738" i="4"/>
  <c r="Q738" i="4"/>
  <c r="X738" i="4"/>
  <c r="Z738" i="4"/>
  <c r="AB738" i="4"/>
  <c r="AC738" i="4" s="1"/>
  <c r="AF738" i="4"/>
  <c r="AQ738" i="4"/>
  <c r="AU738" i="4"/>
  <c r="H739" i="4"/>
  <c r="L739" i="4"/>
  <c r="P739" i="4"/>
  <c r="Q739" i="4"/>
  <c r="X739" i="4"/>
  <c r="Z739" i="4"/>
  <c r="AB739" i="4"/>
  <c r="AC739" i="4"/>
  <c r="AF739" i="4"/>
  <c r="AQ739" i="4"/>
  <c r="AU739" i="4"/>
  <c r="H740" i="4"/>
  <c r="L740" i="4"/>
  <c r="P740" i="4"/>
  <c r="Q740" i="4"/>
  <c r="X740" i="4"/>
  <c r="Z740" i="4"/>
  <c r="AC740" i="4" s="1"/>
  <c r="AB740" i="4"/>
  <c r="AF740" i="4"/>
  <c r="AQ740" i="4"/>
  <c r="AU740" i="4"/>
  <c r="H741" i="4"/>
  <c r="L741" i="4"/>
  <c r="P741" i="4"/>
  <c r="Q741" i="4"/>
  <c r="X741" i="4"/>
  <c r="Z741" i="4"/>
  <c r="AC741" i="4" s="1"/>
  <c r="AB741" i="4"/>
  <c r="AF741" i="4"/>
  <c r="AQ741" i="4"/>
  <c r="AU741" i="4"/>
  <c r="H742" i="4"/>
  <c r="L742" i="4"/>
  <c r="P742" i="4"/>
  <c r="Q742" i="4"/>
  <c r="X742" i="4"/>
  <c r="Z742" i="4"/>
  <c r="AB742" i="4"/>
  <c r="AC742" i="4" s="1"/>
  <c r="AF742" i="4"/>
  <c r="AQ742" i="4"/>
  <c r="AU742" i="4"/>
  <c r="H743" i="4"/>
  <c r="L743" i="4"/>
  <c r="P743" i="4"/>
  <c r="Q743" i="4"/>
  <c r="X743" i="4"/>
  <c r="Z743" i="4"/>
  <c r="AB743" i="4"/>
  <c r="AC743" i="4"/>
  <c r="AF743" i="4"/>
  <c r="AQ743" i="4"/>
  <c r="AU743" i="4"/>
  <c r="H744" i="4"/>
  <c r="L744" i="4"/>
  <c r="P744" i="4"/>
  <c r="Q744" i="4"/>
  <c r="X744" i="4"/>
  <c r="Z744" i="4"/>
  <c r="AC744" i="4" s="1"/>
  <c r="AB744" i="4"/>
  <c r="AF744" i="4"/>
  <c r="AQ744" i="4"/>
  <c r="AU744" i="4"/>
  <c r="H745" i="4"/>
  <c r="L745" i="4"/>
  <c r="P745" i="4"/>
  <c r="Q745" i="4"/>
  <c r="X745" i="4"/>
  <c r="Z745" i="4"/>
  <c r="AC745" i="4" s="1"/>
  <c r="AB745" i="4"/>
  <c r="AF745" i="4"/>
  <c r="AQ745" i="4"/>
  <c r="AU745" i="4"/>
  <c r="H746" i="4"/>
  <c r="L746" i="4"/>
  <c r="P746" i="4"/>
  <c r="Q746" i="4"/>
  <c r="X746" i="4"/>
  <c r="Z746" i="4"/>
  <c r="AB746" i="4"/>
  <c r="AC746" i="4" s="1"/>
  <c r="AF746" i="4"/>
  <c r="AQ746" i="4"/>
  <c r="AU746" i="4"/>
  <c r="H747" i="4"/>
  <c r="L747" i="4"/>
  <c r="P747" i="4"/>
  <c r="Q747" i="4"/>
  <c r="X747" i="4"/>
  <c r="Z747" i="4"/>
  <c r="AB747" i="4"/>
  <c r="AC747" i="4"/>
  <c r="AF747" i="4"/>
  <c r="AQ747" i="4"/>
  <c r="AU747" i="4"/>
  <c r="H748" i="4"/>
  <c r="L748" i="4"/>
  <c r="P748" i="4"/>
  <c r="Q748" i="4"/>
  <c r="X748" i="4"/>
  <c r="Z748" i="4"/>
  <c r="AC748" i="4" s="1"/>
  <c r="AB748" i="4"/>
  <c r="AF748" i="4"/>
  <c r="AQ748" i="4"/>
  <c r="AU748" i="4"/>
  <c r="H749" i="4"/>
  <c r="L749" i="4"/>
  <c r="P749" i="4"/>
  <c r="Q749" i="4"/>
  <c r="X749" i="4"/>
  <c r="Z749" i="4"/>
  <c r="AC749" i="4" s="1"/>
  <c r="AB749" i="4"/>
  <c r="AF749" i="4"/>
  <c r="AQ749" i="4"/>
  <c r="AU749" i="4"/>
  <c r="H750" i="4"/>
  <c r="L750" i="4"/>
  <c r="P750" i="4"/>
  <c r="Q750" i="4"/>
  <c r="X750" i="4"/>
  <c r="Z750" i="4"/>
  <c r="AB750" i="4"/>
  <c r="AC750" i="4" s="1"/>
  <c r="AF750" i="4"/>
  <c r="AQ750" i="4"/>
  <c r="AU750" i="4"/>
  <c r="H751" i="4"/>
  <c r="L751" i="4"/>
  <c r="P751" i="4"/>
  <c r="Q751" i="4"/>
  <c r="X751" i="4"/>
  <c r="Z751" i="4"/>
  <c r="AB751" i="4"/>
  <c r="AC751" i="4"/>
  <c r="AF751" i="4"/>
  <c r="AQ751" i="4"/>
  <c r="AU751" i="4"/>
  <c r="H752" i="4"/>
  <c r="L752" i="4"/>
  <c r="P752" i="4"/>
  <c r="Q752" i="4"/>
  <c r="X752" i="4"/>
  <c r="Z752" i="4"/>
  <c r="AC752" i="4" s="1"/>
  <c r="AB752" i="4"/>
  <c r="AF752" i="4"/>
  <c r="AQ752" i="4"/>
  <c r="AU752" i="4"/>
  <c r="H753" i="4"/>
  <c r="L753" i="4"/>
  <c r="P753" i="4"/>
  <c r="Q753" i="4"/>
  <c r="X753" i="4"/>
  <c r="Z753" i="4"/>
  <c r="AC753" i="4" s="1"/>
  <c r="AB753" i="4"/>
  <c r="AF753" i="4"/>
  <c r="AQ753" i="4"/>
  <c r="AU753" i="4"/>
  <c r="H754" i="4"/>
  <c r="L754" i="4"/>
  <c r="P754" i="4"/>
  <c r="Q754" i="4"/>
  <c r="X754" i="4"/>
  <c r="Z754" i="4"/>
  <c r="AB754" i="4"/>
  <c r="AC754" i="4" s="1"/>
  <c r="AF754" i="4"/>
  <c r="AQ754" i="4"/>
  <c r="AU754" i="4"/>
  <c r="H755" i="4"/>
  <c r="L755" i="4"/>
  <c r="P755" i="4"/>
  <c r="Q755" i="4"/>
  <c r="X755" i="4"/>
  <c r="Z755" i="4"/>
  <c r="AB755" i="4"/>
  <c r="AC755" i="4"/>
  <c r="AF755" i="4"/>
  <c r="AQ755" i="4"/>
  <c r="AU755" i="4"/>
  <c r="H756" i="4"/>
  <c r="L756" i="4"/>
  <c r="P756" i="4"/>
  <c r="Q756" i="4"/>
  <c r="X756" i="4"/>
  <c r="Z756" i="4"/>
  <c r="AC756" i="4" s="1"/>
  <c r="AB756" i="4"/>
  <c r="AF756" i="4"/>
  <c r="AQ756" i="4"/>
  <c r="AU756" i="4"/>
  <c r="H757" i="4"/>
  <c r="L757" i="4"/>
  <c r="P757" i="4"/>
  <c r="Q757" i="4"/>
  <c r="X757" i="4"/>
  <c r="Z757" i="4"/>
  <c r="AC757" i="4" s="1"/>
  <c r="AB757" i="4"/>
  <c r="AF757" i="4"/>
  <c r="AQ757" i="4"/>
  <c r="AU757" i="4"/>
  <c r="H758" i="4"/>
  <c r="L758" i="4"/>
  <c r="P758" i="4"/>
  <c r="Q758" i="4"/>
  <c r="X758" i="4"/>
  <c r="Z758" i="4"/>
  <c r="AB758" i="4"/>
  <c r="AC758" i="4" s="1"/>
  <c r="AF758" i="4"/>
  <c r="AQ758" i="4"/>
  <c r="AU758" i="4"/>
  <c r="H759" i="4"/>
  <c r="L759" i="4"/>
  <c r="P759" i="4"/>
  <c r="Q759" i="4"/>
  <c r="X759" i="4"/>
  <c r="Z759" i="4"/>
  <c r="AB759" i="4"/>
  <c r="AC759" i="4"/>
  <c r="AF759" i="4"/>
  <c r="AQ759" i="4"/>
  <c r="AU759" i="4"/>
  <c r="H760" i="4"/>
  <c r="L760" i="4"/>
  <c r="P760" i="4"/>
  <c r="Q760" i="4"/>
  <c r="X760" i="4"/>
  <c r="Z760" i="4"/>
  <c r="AC760" i="4" s="1"/>
  <c r="AB760" i="4"/>
  <c r="AF760" i="4"/>
  <c r="AQ760" i="4"/>
  <c r="AU760" i="4"/>
  <c r="H761" i="4"/>
  <c r="L761" i="4"/>
  <c r="P761" i="4"/>
  <c r="Q761" i="4"/>
  <c r="X761" i="4"/>
  <c r="Z761" i="4"/>
  <c r="AC761" i="4" s="1"/>
  <c r="AB761" i="4"/>
  <c r="AF761" i="4"/>
  <c r="AQ761" i="4"/>
  <c r="AU761" i="4"/>
  <c r="H762" i="4"/>
  <c r="L762" i="4"/>
  <c r="P762" i="4"/>
  <c r="Q762" i="4"/>
  <c r="X762" i="4"/>
  <c r="Z762" i="4"/>
  <c r="AB762" i="4"/>
  <c r="AC762" i="4" s="1"/>
  <c r="AF762" i="4"/>
  <c r="AQ762" i="4"/>
  <c r="AU762" i="4"/>
  <c r="H763" i="4"/>
  <c r="L763" i="4"/>
  <c r="P763" i="4"/>
  <c r="Q763" i="4"/>
  <c r="X763" i="4"/>
  <c r="Z763" i="4"/>
  <c r="AB763" i="4"/>
  <c r="AC763" i="4"/>
  <c r="AF763" i="4"/>
  <c r="AQ763" i="4"/>
  <c r="AU763" i="4"/>
  <c r="H764" i="4"/>
  <c r="L764" i="4"/>
  <c r="P764" i="4"/>
  <c r="Q764" i="4"/>
  <c r="X764" i="4"/>
  <c r="Z764" i="4"/>
  <c r="AC764" i="4" s="1"/>
  <c r="AB764" i="4"/>
  <c r="AF764" i="4"/>
  <c r="AQ764" i="4"/>
  <c r="AU764" i="4"/>
  <c r="H765" i="4"/>
  <c r="L765" i="4"/>
  <c r="P765" i="4"/>
  <c r="Q765" i="4"/>
  <c r="X765" i="4"/>
  <c r="Z765" i="4"/>
  <c r="AC765" i="4" s="1"/>
  <c r="AB765" i="4"/>
  <c r="AF765" i="4"/>
  <c r="AQ765" i="4"/>
  <c r="AU765" i="4"/>
  <c r="H766" i="4"/>
  <c r="L766" i="4"/>
  <c r="P766" i="4"/>
  <c r="Q766" i="4"/>
  <c r="X766" i="4"/>
  <c r="Z766" i="4"/>
  <c r="AB766" i="4"/>
  <c r="AC766" i="4" s="1"/>
  <c r="AF766" i="4"/>
  <c r="AQ766" i="4"/>
  <c r="AU766" i="4"/>
  <c r="H767" i="4"/>
  <c r="L767" i="4"/>
  <c r="P767" i="4"/>
  <c r="Q767" i="4"/>
  <c r="X767" i="4"/>
  <c r="Z767" i="4"/>
  <c r="AB767" i="4"/>
  <c r="AC767" i="4"/>
  <c r="AF767" i="4"/>
  <c r="AQ767" i="4"/>
  <c r="AU767" i="4"/>
  <c r="H768" i="4"/>
  <c r="L768" i="4"/>
  <c r="P768" i="4"/>
  <c r="Q768" i="4"/>
  <c r="X768" i="4"/>
  <c r="Z768" i="4"/>
  <c r="AC768" i="4" s="1"/>
  <c r="AB768" i="4"/>
  <c r="AF768" i="4"/>
  <c r="AQ768" i="4"/>
  <c r="AU768" i="4"/>
  <c r="H769" i="4"/>
  <c r="L769" i="4"/>
  <c r="P769" i="4"/>
  <c r="Q769" i="4"/>
  <c r="X769" i="4"/>
  <c r="Z769" i="4"/>
  <c r="AC769" i="4" s="1"/>
  <c r="AB769" i="4"/>
  <c r="AF769" i="4"/>
  <c r="AQ769" i="4"/>
  <c r="AU769" i="4"/>
  <c r="H770" i="4"/>
  <c r="L770" i="4"/>
  <c r="P770" i="4"/>
  <c r="Q770" i="4"/>
  <c r="X770" i="4"/>
  <c r="Z770" i="4"/>
  <c r="AB770" i="4"/>
  <c r="AC770" i="4" s="1"/>
  <c r="AF770" i="4"/>
  <c r="AQ770" i="4"/>
  <c r="AU770" i="4"/>
  <c r="H771" i="4"/>
  <c r="L771" i="4"/>
  <c r="P771" i="4"/>
  <c r="Q771" i="4"/>
  <c r="X771" i="4"/>
  <c r="Z771" i="4"/>
  <c r="AB771" i="4"/>
  <c r="AC771" i="4"/>
  <c r="AF771" i="4"/>
  <c r="AQ771" i="4"/>
  <c r="AU771" i="4"/>
  <c r="H772" i="4"/>
  <c r="L772" i="4"/>
  <c r="P772" i="4"/>
  <c r="Q772" i="4"/>
  <c r="X772" i="4"/>
  <c r="Z772" i="4"/>
  <c r="AC772" i="4" s="1"/>
  <c r="AB772" i="4"/>
  <c r="AF772" i="4"/>
  <c r="AQ772" i="4"/>
  <c r="AU772" i="4"/>
  <c r="H773" i="4"/>
  <c r="L773" i="4"/>
  <c r="P773" i="4"/>
  <c r="Q773" i="4"/>
  <c r="X773" i="4"/>
  <c r="Z773" i="4"/>
  <c r="AC773" i="4" s="1"/>
  <c r="AB773" i="4"/>
  <c r="AF773" i="4"/>
  <c r="AQ773" i="4"/>
  <c r="AU773" i="4"/>
  <c r="H774" i="4"/>
  <c r="L774" i="4"/>
  <c r="P774" i="4"/>
  <c r="Q774" i="4"/>
  <c r="X774" i="4"/>
  <c r="Z774" i="4"/>
  <c r="AB774" i="4"/>
  <c r="AC774" i="4" s="1"/>
  <c r="AF774" i="4"/>
  <c r="AQ774" i="4"/>
  <c r="AU774" i="4"/>
  <c r="H775" i="4"/>
  <c r="L775" i="4"/>
  <c r="P775" i="4"/>
  <c r="Q775" i="4"/>
  <c r="X775" i="4"/>
  <c r="Z775" i="4"/>
  <c r="AB775" i="4"/>
  <c r="AC775" i="4"/>
  <c r="AF775" i="4"/>
  <c r="AQ775" i="4"/>
  <c r="AU775" i="4"/>
  <c r="H776" i="4"/>
  <c r="L776" i="4"/>
  <c r="P776" i="4"/>
  <c r="Q776" i="4"/>
  <c r="X776" i="4"/>
  <c r="Z776" i="4"/>
  <c r="AC776" i="4" s="1"/>
  <c r="AB776" i="4"/>
  <c r="AF776" i="4"/>
  <c r="AQ776" i="4"/>
  <c r="AU776" i="4"/>
  <c r="H777" i="4"/>
  <c r="L777" i="4"/>
  <c r="P777" i="4"/>
  <c r="Q777" i="4"/>
  <c r="X777" i="4"/>
  <c r="Z777" i="4"/>
  <c r="AC777" i="4" s="1"/>
  <c r="AB777" i="4"/>
  <c r="AF777" i="4"/>
  <c r="AQ777" i="4"/>
  <c r="AU777" i="4"/>
  <c r="H778" i="4"/>
  <c r="L778" i="4"/>
  <c r="P778" i="4"/>
  <c r="Q778" i="4"/>
  <c r="X778" i="4"/>
  <c r="Z778" i="4"/>
  <c r="AB778" i="4"/>
  <c r="AC778" i="4"/>
  <c r="AF778" i="4"/>
  <c r="AQ778" i="4"/>
  <c r="AU778" i="4"/>
  <c r="H779" i="4"/>
  <c r="L779" i="4"/>
  <c r="P779" i="4"/>
  <c r="Q779" i="4"/>
  <c r="X779" i="4"/>
  <c r="Z779" i="4"/>
  <c r="AB779" i="4"/>
  <c r="AC779" i="4"/>
  <c r="AF779" i="4"/>
  <c r="AQ779" i="4"/>
  <c r="AU779" i="4"/>
  <c r="H780" i="4"/>
  <c r="L780" i="4"/>
  <c r="P780" i="4"/>
  <c r="Q780" i="4"/>
  <c r="X780" i="4"/>
  <c r="Z780" i="4"/>
  <c r="AC780" i="4" s="1"/>
  <c r="AB780" i="4"/>
  <c r="AF780" i="4"/>
  <c r="AQ780" i="4"/>
  <c r="AU780" i="4"/>
  <c r="H781" i="4"/>
  <c r="L781" i="4"/>
  <c r="P781" i="4"/>
  <c r="Q781" i="4"/>
  <c r="X781" i="4"/>
  <c r="Z781" i="4"/>
  <c r="AC781" i="4" s="1"/>
  <c r="AB781" i="4"/>
  <c r="AF781" i="4"/>
  <c r="AQ781" i="4"/>
  <c r="AU781" i="4"/>
  <c r="H782" i="4"/>
  <c r="L782" i="4"/>
  <c r="P782" i="4"/>
  <c r="Q782" i="4"/>
  <c r="X782" i="4"/>
  <c r="Z782" i="4"/>
  <c r="AB782" i="4"/>
  <c r="AC782" i="4" s="1"/>
  <c r="AF782" i="4"/>
  <c r="AQ782" i="4"/>
  <c r="AU782" i="4"/>
  <c r="H783" i="4"/>
  <c r="L783" i="4"/>
  <c r="P783" i="4"/>
  <c r="Q783" i="4"/>
  <c r="X783" i="4"/>
  <c r="Z783" i="4"/>
  <c r="AB783" i="4"/>
  <c r="AC783" i="4"/>
  <c r="AF783" i="4"/>
  <c r="AQ783" i="4"/>
  <c r="AU783" i="4"/>
  <c r="H784" i="4"/>
  <c r="L784" i="4"/>
  <c r="P784" i="4"/>
  <c r="Q784" i="4"/>
  <c r="X784" i="4"/>
  <c r="Z784" i="4"/>
  <c r="AC784" i="4" s="1"/>
  <c r="AB784" i="4"/>
  <c r="AF784" i="4"/>
  <c r="AQ784" i="4"/>
  <c r="AU784" i="4"/>
  <c r="H785" i="4"/>
  <c r="L785" i="4"/>
  <c r="P785" i="4"/>
  <c r="Q785" i="4"/>
  <c r="X785" i="4"/>
  <c r="Z785" i="4"/>
  <c r="AC785" i="4" s="1"/>
  <c r="AB785" i="4"/>
  <c r="AF785" i="4"/>
  <c r="AQ785" i="4"/>
  <c r="AU785" i="4"/>
  <c r="H786" i="4"/>
  <c r="L786" i="4"/>
  <c r="P786" i="4"/>
  <c r="Q786" i="4"/>
  <c r="X786" i="4"/>
  <c r="Z786" i="4"/>
  <c r="AB786" i="4"/>
  <c r="AC786" i="4" s="1"/>
  <c r="AF786" i="4"/>
  <c r="AQ786" i="4"/>
  <c r="AU786" i="4"/>
  <c r="H787" i="4"/>
  <c r="L787" i="4"/>
  <c r="P787" i="4"/>
  <c r="Q787" i="4"/>
  <c r="X787" i="4"/>
  <c r="Z787" i="4"/>
  <c r="AB787" i="4"/>
  <c r="AC787" i="4"/>
  <c r="AF787" i="4"/>
  <c r="AQ787" i="4"/>
  <c r="AU787" i="4"/>
  <c r="H788" i="4"/>
  <c r="L788" i="4"/>
  <c r="P788" i="4"/>
  <c r="Q788" i="4"/>
  <c r="X788" i="4"/>
  <c r="Z788" i="4"/>
  <c r="AC788" i="4" s="1"/>
  <c r="AB788" i="4"/>
  <c r="AF788" i="4"/>
  <c r="AQ788" i="4"/>
  <c r="AU788" i="4"/>
  <c r="H789" i="4"/>
  <c r="L789" i="4"/>
  <c r="P789" i="4"/>
  <c r="Q789" i="4"/>
  <c r="X789" i="4"/>
  <c r="Z789" i="4"/>
  <c r="AC789" i="4" s="1"/>
  <c r="AB789" i="4"/>
  <c r="AF789" i="4"/>
  <c r="AQ789" i="4"/>
  <c r="AU789" i="4"/>
  <c r="H790" i="4"/>
  <c r="L790" i="4"/>
  <c r="P790" i="4"/>
  <c r="Q790" i="4"/>
  <c r="X790" i="4"/>
  <c r="Z790" i="4"/>
  <c r="AB790" i="4"/>
  <c r="AC790" i="4" s="1"/>
  <c r="AF790" i="4"/>
  <c r="AQ790" i="4"/>
  <c r="AU790" i="4"/>
  <c r="H791" i="4"/>
  <c r="L791" i="4"/>
  <c r="P791" i="4"/>
  <c r="Q791" i="4"/>
  <c r="X791" i="4"/>
  <c r="Z791" i="4"/>
  <c r="AB791" i="4"/>
  <c r="AC791" i="4"/>
  <c r="AF791" i="4"/>
  <c r="AQ791" i="4"/>
  <c r="AU791" i="4"/>
  <c r="H792" i="4"/>
  <c r="L792" i="4"/>
  <c r="P792" i="4"/>
  <c r="Q792" i="4"/>
  <c r="X792" i="4"/>
  <c r="Z792" i="4"/>
  <c r="AC792" i="4" s="1"/>
  <c r="AB792" i="4"/>
  <c r="AF792" i="4"/>
  <c r="AQ792" i="4"/>
  <c r="AU792" i="4"/>
  <c r="H793" i="4"/>
  <c r="L793" i="4"/>
  <c r="P793" i="4"/>
  <c r="Q793" i="4"/>
  <c r="X793" i="4"/>
  <c r="Z793" i="4"/>
  <c r="AC793" i="4" s="1"/>
  <c r="AB793" i="4"/>
  <c r="AF793" i="4"/>
  <c r="AQ793" i="4"/>
  <c r="AU793" i="4"/>
  <c r="H794" i="4"/>
  <c r="L794" i="4"/>
  <c r="P794" i="4"/>
  <c r="Q794" i="4"/>
  <c r="X794" i="4"/>
  <c r="Z794" i="4"/>
  <c r="AB794" i="4"/>
  <c r="AC794" i="4" s="1"/>
  <c r="AF794" i="4"/>
  <c r="AQ794" i="4"/>
  <c r="AU794" i="4"/>
  <c r="H795" i="4"/>
  <c r="L795" i="4"/>
  <c r="P795" i="4"/>
  <c r="Q795" i="4"/>
  <c r="X795" i="4"/>
  <c r="Z795" i="4"/>
  <c r="AB795" i="4"/>
  <c r="AC795" i="4"/>
  <c r="AF795" i="4"/>
  <c r="AQ795" i="4"/>
  <c r="AU795" i="4"/>
  <c r="H796" i="4"/>
  <c r="L796" i="4"/>
  <c r="P796" i="4"/>
  <c r="Q796" i="4"/>
  <c r="X796" i="4"/>
  <c r="Z796" i="4"/>
  <c r="AC796" i="4" s="1"/>
  <c r="AB796" i="4"/>
  <c r="AF796" i="4"/>
  <c r="AQ796" i="4"/>
  <c r="AU796" i="4"/>
  <c r="H797" i="4"/>
  <c r="L797" i="4"/>
  <c r="P797" i="4"/>
  <c r="Q797" i="4"/>
  <c r="X797" i="4"/>
  <c r="Z797" i="4"/>
  <c r="AC797" i="4" s="1"/>
  <c r="AB797" i="4"/>
  <c r="AF797" i="4"/>
  <c r="AQ797" i="4"/>
  <c r="AU797" i="4"/>
  <c r="H798" i="4"/>
  <c r="L798" i="4"/>
  <c r="P798" i="4"/>
  <c r="Q798" i="4"/>
  <c r="X798" i="4"/>
  <c r="Z798" i="4"/>
  <c r="AB798" i="4"/>
  <c r="AC798" i="4" s="1"/>
  <c r="AF798" i="4"/>
  <c r="AQ798" i="4"/>
  <c r="AU798" i="4"/>
  <c r="H799" i="4"/>
  <c r="L799" i="4"/>
  <c r="P799" i="4"/>
  <c r="Q799" i="4"/>
  <c r="X799" i="4"/>
  <c r="Z799" i="4"/>
  <c r="AB799" i="4"/>
  <c r="AC799" i="4"/>
  <c r="AF799" i="4"/>
  <c r="AQ799" i="4"/>
  <c r="AU799" i="4"/>
  <c r="H800" i="4"/>
  <c r="L800" i="4"/>
  <c r="P800" i="4"/>
  <c r="Q800" i="4"/>
  <c r="X800" i="4"/>
  <c r="Z800" i="4"/>
  <c r="AC800" i="4" s="1"/>
  <c r="AB800" i="4"/>
  <c r="AF800" i="4"/>
  <c r="AQ800" i="4"/>
  <c r="AU800" i="4"/>
  <c r="H801" i="4"/>
  <c r="L801" i="4"/>
  <c r="P801" i="4"/>
  <c r="Q801" i="4"/>
  <c r="X801" i="4"/>
  <c r="Z801" i="4"/>
  <c r="AC801" i="4" s="1"/>
  <c r="AB801" i="4"/>
  <c r="AF801" i="4"/>
  <c r="AQ801" i="4"/>
  <c r="AU801" i="4"/>
  <c r="H802" i="4"/>
  <c r="L802" i="4"/>
  <c r="P802" i="4"/>
  <c r="Q802" i="4"/>
  <c r="X802" i="4"/>
  <c r="Z802" i="4"/>
  <c r="AB802" i="4"/>
  <c r="AC802" i="4"/>
  <c r="AF802" i="4"/>
  <c r="AQ802" i="4"/>
  <c r="AU802" i="4"/>
  <c r="H803" i="4"/>
  <c r="L803" i="4"/>
  <c r="P803" i="4"/>
  <c r="Q803" i="4"/>
  <c r="X803" i="4"/>
  <c r="Z803" i="4"/>
  <c r="AB803" i="4"/>
  <c r="AC803" i="4"/>
  <c r="AF803" i="4"/>
  <c r="AQ803" i="4"/>
  <c r="AU803" i="4"/>
  <c r="H804" i="4"/>
  <c r="L804" i="4"/>
  <c r="P804" i="4"/>
  <c r="Q804" i="4"/>
  <c r="X804" i="4"/>
  <c r="Z804" i="4"/>
  <c r="AC804" i="4" s="1"/>
  <c r="AB804" i="4"/>
  <c r="AF804" i="4"/>
  <c r="AQ804" i="4"/>
  <c r="AU804" i="4"/>
  <c r="H805" i="4"/>
  <c r="L805" i="4"/>
  <c r="P805" i="4"/>
  <c r="Q805" i="4"/>
  <c r="X805" i="4"/>
  <c r="Z805" i="4"/>
  <c r="AC805" i="4" s="1"/>
  <c r="AB805" i="4"/>
  <c r="AF805" i="4"/>
  <c r="AQ805" i="4"/>
  <c r="AU805" i="4"/>
  <c r="H806" i="4"/>
  <c r="L806" i="4"/>
  <c r="P806" i="4"/>
  <c r="Q806" i="4"/>
  <c r="X806" i="4"/>
  <c r="Z806" i="4"/>
  <c r="AB806" i="4"/>
  <c r="AC806" i="4"/>
  <c r="AF806" i="4"/>
  <c r="AQ806" i="4"/>
  <c r="AU806" i="4"/>
  <c r="H807" i="4"/>
  <c r="L807" i="4"/>
  <c r="P807" i="4"/>
  <c r="Q807" i="4"/>
  <c r="X807" i="4"/>
  <c r="Z807" i="4"/>
  <c r="AB807" i="4"/>
  <c r="AC807" i="4"/>
  <c r="AF807" i="4"/>
  <c r="AQ807" i="4"/>
  <c r="AU807" i="4"/>
  <c r="H808" i="4"/>
  <c r="L808" i="4"/>
  <c r="P808" i="4"/>
  <c r="Q808" i="4"/>
  <c r="X808" i="4"/>
  <c r="Z808" i="4"/>
  <c r="AC808" i="4" s="1"/>
  <c r="AB808" i="4"/>
  <c r="AF808" i="4"/>
  <c r="AQ808" i="4"/>
  <c r="AU808" i="4"/>
  <c r="H809" i="4"/>
  <c r="L809" i="4"/>
  <c r="P809" i="4"/>
  <c r="Q809" i="4"/>
  <c r="X809" i="4"/>
  <c r="Z809" i="4"/>
  <c r="AC809" i="4" s="1"/>
  <c r="AB809" i="4"/>
  <c r="AF809" i="4"/>
  <c r="AQ809" i="4"/>
  <c r="AU809" i="4"/>
  <c r="H810" i="4"/>
  <c r="L810" i="4"/>
  <c r="P810" i="4"/>
  <c r="Q810" i="4"/>
  <c r="X810" i="4"/>
  <c r="Z810" i="4"/>
  <c r="AB810" i="4"/>
  <c r="AC810" i="4" s="1"/>
  <c r="AF810" i="4"/>
  <c r="AQ810" i="4"/>
  <c r="AU810" i="4"/>
  <c r="H811" i="4"/>
  <c r="L811" i="4"/>
  <c r="P811" i="4"/>
  <c r="Q811" i="4"/>
  <c r="X811" i="4"/>
  <c r="Z811" i="4"/>
  <c r="AB811" i="4"/>
  <c r="AC811" i="4"/>
  <c r="AF811" i="4"/>
  <c r="AQ811" i="4"/>
  <c r="AU811" i="4"/>
  <c r="H812" i="4"/>
  <c r="L812" i="4"/>
  <c r="P812" i="4"/>
  <c r="Q812" i="4"/>
  <c r="X812" i="4"/>
  <c r="Z812" i="4"/>
  <c r="AC812" i="4" s="1"/>
  <c r="AB812" i="4"/>
  <c r="AF812" i="4"/>
  <c r="AQ812" i="4"/>
  <c r="AU812" i="4"/>
  <c r="H813" i="4"/>
  <c r="L813" i="4"/>
  <c r="P813" i="4"/>
  <c r="Q813" i="4"/>
  <c r="X813" i="4"/>
  <c r="Z813" i="4"/>
  <c r="AC813" i="4" s="1"/>
  <c r="AB813" i="4"/>
  <c r="AF813" i="4"/>
  <c r="AQ813" i="4"/>
  <c r="AU813" i="4"/>
  <c r="H814" i="4"/>
  <c r="L814" i="4"/>
  <c r="P814" i="4"/>
  <c r="Q814" i="4"/>
  <c r="X814" i="4"/>
  <c r="Z814" i="4"/>
  <c r="AB814" i="4"/>
  <c r="AC814" i="4" s="1"/>
  <c r="AF814" i="4"/>
  <c r="AQ814" i="4"/>
  <c r="AU814" i="4"/>
  <c r="H815" i="4"/>
  <c r="L815" i="4"/>
  <c r="P815" i="4"/>
  <c r="Q815" i="4"/>
  <c r="X815" i="4"/>
  <c r="Z815" i="4"/>
  <c r="AB815" i="4"/>
  <c r="AC815" i="4"/>
  <c r="AF815" i="4"/>
  <c r="AQ815" i="4"/>
  <c r="AU815" i="4"/>
  <c r="H816" i="4"/>
  <c r="L816" i="4"/>
  <c r="P816" i="4"/>
  <c r="Q816" i="4"/>
  <c r="X816" i="4"/>
  <c r="Z816" i="4"/>
  <c r="AC816" i="4" s="1"/>
  <c r="AB816" i="4"/>
  <c r="AF816" i="4"/>
  <c r="AQ816" i="4"/>
  <c r="AU816" i="4"/>
  <c r="H817" i="4"/>
  <c r="L817" i="4"/>
  <c r="P817" i="4"/>
  <c r="Q817" i="4"/>
  <c r="X817" i="4"/>
  <c r="Z817" i="4"/>
  <c r="AC817" i="4" s="1"/>
  <c r="AB817" i="4"/>
  <c r="AF817" i="4"/>
  <c r="AQ817" i="4"/>
  <c r="AU817" i="4"/>
  <c r="H818" i="4"/>
  <c r="L818" i="4"/>
  <c r="P818" i="4"/>
  <c r="Q818" i="4"/>
  <c r="X818" i="4"/>
  <c r="Z818" i="4"/>
  <c r="AB818" i="4"/>
  <c r="AC818" i="4" s="1"/>
  <c r="AF818" i="4"/>
  <c r="AQ818" i="4"/>
  <c r="AU818" i="4"/>
  <c r="H819" i="4"/>
  <c r="L819" i="4"/>
  <c r="P819" i="4"/>
  <c r="Q819" i="4"/>
  <c r="X819" i="4"/>
  <c r="Z819" i="4"/>
  <c r="AB819" i="4"/>
  <c r="AC819" i="4"/>
  <c r="AF819" i="4"/>
  <c r="AQ819" i="4"/>
  <c r="AU819" i="4"/>
  <c r="H820" i="4"/>
  <c r="L820" i="4"/>
  <c r="P820" i="4"/>
  <c r="Q820" i="4"/>
  <c r="X820" i="4"/>
  <c r="Z820" i="4"/>
  <c r="AC820" i="4" s="1"/>
  <c r="AB820" i="4"/>
  <c r="AF820" i="4"/>
  <c r="AQ820" i="4"/>
  <c r="AU820" i="4"/>
  <c r="H821" i="4"/>
  <c r="L821" i="4"/>
  <c r="P821" i="4"/>
  <c r="Q821" i="4"/>
  <c r="X821" i="4"/>
  <c r="Z821" i="4"/>
  <c r="AC821" i="4" s="1"/>
  <c r="AB821" i="4"/>
  <c r="AF821" i="4"/>
  <c r="AQ821" i="4"/>
  <c r="AU821" i="4"/>
  <c r="H822" i="4"/>
  <c r="L822" i="4"/>
  <c r="P822" i="4"/>
  <c r="Q822" i="4"/>
  <c r="X822" i="4"/>
  <c r="Z822" i="4"/>
  <c r="AB822" i="4"/>
  <c r="AC822" i="4" s="1"/>
  <c r="AF822" i="4"/>
  <c r="AQ822" i="4"/>
  <c r="AU822" i="4"/>
  <c r="H823" i="4"/>
  <c r="L823" i="4"/>
  <c r="P823" i="4"/>
  <c r="Q823" i="4"/>
  <c r="X823" i="4"/>
  <c r="Z823" i="4"/>
  <c r="AB823" i="4"/>
  <c r="AC823" i="4"/>
  <c r="AF823" i="4"/>
  <c r="AQ823" i="4"/>
  <c r="AU823" i="4"/>
  <c r="H824" i="4"/>
  <c r="L824" i="4"/>
  <c r="P824" i="4"/>
  <c r="Q824" i="4"/>
  <c r="X824" i="4"/>
  <c r="Z824" i="4"/>
  <c r="AC824" i="4" s="1"/>
  <c r="AB824" i="4"/>
  <c r="AF824" i="4"/>
  <c r="AQ824" i="4"/>
  <c r="AU824" i="4"/>
  <c r="H825" i="4"/>
  <c r="L825" i="4"/>
  <c r="P825" i="4"/>
  <c r="Q825" i="4"/>
  <c r="X825" i="4"/>
  <c r="Z825" i="4"/>
  <c r="AC825" i="4" s="1"/>
  <c r="AB825" i="4"/>
  <c r="AF825" i="4"/>
  <c r="AQ825" i="4"/>
  <c r="AU825" i="4"/>
  <c r="H826" i="4"/>
  <c r="L826" i="4"/>
  <c r="P826" i="4"/>
  <c r="Q826" i="4"/>
  <c r="X826" i="4"/>
  <c r="Z826" i="4"/>
  <c r="AB826" i="4"/>
  <c r="AC826" i="4" s="1"/>
  <c r="AF826" i="4"/>
  <c r="AQ826" i="4"/>
  <c r="AU826" i="4"/>
  <c r="H827" i="4"/>
  <c r="L827" i="4"/>
  <c r="P827" i="4"/>
  <c r="Q827" i="4"/>
  <c r="X827" i="4"/>
  <c r="Z827" i="4"/>
  <c r="AB827" i="4"/>
  <c r="AC827" i="4"/>
  <c r="AF827" i="4"/>
  <c r="AQ827" i="4"/>
  <c r="AU827" i="4"/>
  <c r="H828" i="4"/>
  <c r="L828" i="4"/>
  <c r="P828" i="4"/>
  <c r="Q828" i="4"/>
  <c r="X828" i="4"/>
  <c r="Z828" i="4"/>
  <c r="AC828" i="4" s="1"/>
  <c r="AB828" i="4"/>
  <c r="AF828" i="4"/>
  <c r="AQ828" i="4"/>
  <c r="AU828" i="4"/>
  <c r="H829" i="4"/>
  <c r="L829" i="4"/>
  <c r="P829" i="4"/>
  <c r="Q829" i="4"/>
  <c r="X829" i="4"/>
  <c r="Z829" i="4"/>
  <c r="AC829" i="4" s="1"/>
  <c r="AB829" i="4"/>
  <c r="AF829" i="4"/>
  <c r="AQ829" i="4"/>
  <c r="AU829" i="4"/>
  <c r="H830" i="4"/>
  <c r="L830" i="4"/>
  <c r="P830" i="4"/>
  <c r="Q830" i="4"/>
  <c r="X830" i="4"/>
  <c r="Z830" i="4"/>
  <c r="AB830" i="4"/>
  <c r="AC830" i="4" s="1"/>
  <c r="AF830" i="4"/>
  <c r="AQ830" i="4"/>
  <c r="AU830" i="4"/>
  <c r="H831" i="4"/>
  <c r="L831" i="4"/>
  <c r="P831" i="4"/>
  <c r="Q831" i="4"/>
  <c r="X831" i="4"/>
  <c r="Z831" i="4"/>
  <c r="AB831" i="4"/>
  <c r="AC831" i="4"/>
  <c r="AF831" i="4"/>
  <c r="AQ831" i="4"/>
  <c r="AU831" i="4"/>
  <c r="H832" i="4"/>
  <c r="L832" i="4"/>
  <c r="P832" i="4"/>
  <c r="Q832" i="4"/>
  <c r="X832" i="4"/>
  <c r="Z832" i="4"/>
  <c r="AC832" i="4" s="1"/>
  <c r="AB832" i="4"/>
  <c r="AF832" i="4"/>
  <c r="AQ832" i="4"/>
  <c r="AU832" i="4"/>
  <c r="H833" i="4"/>
  <c r="L833" i="4"/>
  <c r="P833" i="4"/>
  <c r="Q833" i="4"/>
  <c r="X833" i="4"/>
  <c r="Z833" i="4"/>
  <c r="AC833" i="4" s="1"/>
  <c r="AB833" i="4"/>
  <c r="AF833" i="4"/>
  <c r="AQ833" i="4"/>
  <c r="AU833" i="4"/>
  <c r="H834" i="4"/>
  <c r="L834" i="4"/>
  <c r="P834" i="4"/>
  <c r="Q834" i="4"/>
  <c r="X834" i="4"/>
  <c r="Z834" i="4"/>
  <c r="AB834" i="4"/>
  <c r="AC834" i="4" s="1"/>
  <c r="AF834" i="4"/>
  <c r="AQ834" i="4"/>
  <c r="AU834" i="4"/>
  <c r="H835" i="4"/>
  <c r="L835" i="4"/>
  <c r="P835" i="4"/>
  <c r="Q835" i="4"/>
  <c r="X835" i="4"/>
  <c r="Z835" i="4"/>
  <c r="AB835" i="4"/>
  <c r="AC835" i="4"/>
  <c r="AF835" i="4"/>
  <c r="AQ835" i="4"/>
  <c r="AU835" i="4"/>
  <c r="H836" i="4"/>
  <c r="L836" i="4"/>
  <c r="P836" i="4"/>
  <c r="Q836" i="4"/>
  <c r="X836" i="4"/>
  <c r="Z836" i="4"/>
  <c r="AC836" i="4" s="1"/>
  <c r="AB836" i="4"/>
  <c r="AF836" i="4"/>
  <c r="AQ836" i="4"/>
  <c r="AU836" i="4"/>
  <c r="H837" i="4"/>
  <c r="L837" i="4"/>
  <c r="P837" i="4"/>
  <c r="Q837" i="4"/>
  <c r="X837" i="4"/>
  <c r="Z837" i="4"/>
  <c r="AC837" i="4" s="1"/>
  <c r="AB837" i="4"/>
  <c r="AF837" i="4"/>
  <c r="AQ837" i="4"/>
  <c r="AU837" i="4"/>
  <c r="H838" i="4"/>
  <c r="L838" i="4"/>
  <c r="P838" i="4"/>
  <c r="Q838" i="4"/>
  <c r="X838" i="4"/>
  <c r="Z838" i="4"/>
  <c r="AB838" i="4"/>
  <c r="AC838" i="4" s="1"/>
  <c r="AF838" i="4"/>
  <c r="AQ838" i="4"/>
  <c r="AU838" i="4"/>
  <c r="H839" i="4"/>
  <c r="L839" i="4"/>
  <c r="P839" i="4"/>
  <c r="Q839" i="4"/>
  <c r="X839" i="4"/>
  <c r="Z839" i="4"/>
  <c r="AB839" i="4"/>
  <c r="AC839" i="4"/>
  <c r="AF839" i="4"/>
  <c r="AQ839" i="4"/>
  <c r="AU839" i="4"/>
  <c r="H840" i="4"/>
  <c r="L840" i="4"/>
  <c r="P840" i="4"/>
  <c r="Q840" i="4"/>
  <c r="X840" i="4"/>
  <c r="Z840" i="4"/>
  <c r="AC840" i="4" s="1"/>
  <c r="AB840" i="4"/>
  <c r="AF840" i="4"/>
  <c r="AQ840" i="4"/>
  <c r="AU840" i="4"/>
  <c r="H841" i="4"/>
  <c r="L841" i="4"/>
  <c r="P841" i="4"/>
  <c r="Q841" i="4"/>
  <c r="X841" i="4"/>
  <c r="Z841" i="4"/>
  <c r="AC841" i="4" s="1"/>
  <c r="AB841" i="4"/>
  <c r="AF841" i="4"/>
  <c r="AQ841" i="4"/>
  <c r="AU841" i="4"/>
  <c r="H842" i="4"/>
  <c r="L842" i="4"/>
  <c r="P842" i="4"/>
  <c r="Q842" i="4"/>
  <c r="X842" i="4"/>
  <c r="Z842" i="4"/>
  <c r="AB842" i="4"/>
  <c r="AC842" i="4" s="1"/>
  <c r="AF842" i="4"/>
  <c r="AQ842" i="4"/>
  <c r="AU842" i="4"/>
  <c r="H843" i="4"/>
  <c r="L843" i="4"/>
  <c r="P843" i="4"/>
  <c r="Q843" i="4"/>
  <c r="X843" i="4"/>
  <c r="Z843" i="4"/>
  <c r="AB843" i="4"/>
  <c r="AC843" i="4"/>
  <c r="AF843" i="4"/>
  <c r="AQ843" i="4"/>
  <c r="AU843" i="4"/>
  <c r="H844" i="4"/>
  <c r="L844" i="4"/>
  <c r="P844" i="4"/>
  <c r="Q844" i="4"/>
  <c r="X844" i="4"/>
  <c r="Z844" i="4"/>
  <c r="AC844" i="4" s="1"/>
  <c r="AB844" i="4"/>
  <c r="AF844" i="4"/>
  <c r="AQ844" i="4"/>
  <c r="AU844" i="4"/>
  <c r="H845" i="4"/>
  <c r="L845" i="4"/>
  <c r="P845" i="4"/>
  <c r="Q845" i="4"/>
  <c r="X845" i="4"/>
  <c r="Z845" i="4"/>
  <c r="AC845" i="4" s="1"/>
  <c r="AB845" i="4"/>
  <c r="AF845" i="4"/>
  <c r="AQ845" i="4"/>
  <c r="AU845" i="4"/>
  <c r="H846" i="4"/>
  <c r="L846" i="4"/>
  <c r="P846" i="4"/>
  <c r="Q846" i="4"/>
  <c r="X846" i="4"/>
  <c r="Z846" i="4"/>
  <c r="AB846" i="4"/>
  <c r="AC846" i="4" s="1"/>
  <c r="AF846" i="4"/>
  <c r="AQ846" i="4"/>
  <c r="AU846" i="4"/>
  <c r="H847" i="4"/>
  <c r="L847" i="4"/>
  <c r="P847" i="4"/>
  <c r="Q847" i="4"/>
  <c r="X847" i="4"/>
  <c r="Z847" i="4"/>
  <c r="AB847" i="4"/>
  <c r="AC847" i="4"/>
  <c r="AF847" i="4"/>
  <c r="AQ847" i="4"/>
  <c r="AU847" i="4"/>
  <c r="H848" i="4"/>
  <c r="L848" i="4"/>
  <c r="P848" i="4"/>
  <c r="Q848" i="4"/>
  <c r="X848" i="4"/>
  <c r="Z848" i="4"/>
  <c r="AC848" i="4" s="1"/>
  <c r="AB848" i="4"/>
  <c r="AF848" i="4"/>
  <c r="AQ848" i="4"/>
  <c r="AU848" i="4"/>
  <c r="H849" i="4"/>
  <c r="L849" i="4"/>
  <c r="P849" i="4"/>
  <c r="Q849" i="4"/>
  <c r="X849" i="4"/>
  <c r="Z849" i="4"/>
  <c r="AC849" i="4" s="1"/>
  <c r="AB849" i="4"/>
  <c r="AF849" i="4"/>
  <c r="AQ849" i="4"/>
  <c r="AU849" i="4"/>
  <c r="H850" i="4"/>
  <c r="L850" i="4"/>
  <c r="P850" i="4"/>
  <c r="Q850" i="4"/>
  <c r="X850" i="4"/>
  <c r="Z850" i="4"/>
  <c r="AB850" i="4"/>
  <c r="AC850" i="4" s="1"/>
  <c r="AF850" i="4"/>
  <c r="AQ850" i="4"/>
  <c r="AU850" i="4"/>
  <c r="H851" i="4"/>
  <c r="L851" i="4"/>
  <c r="P851" i="4"/>
  <c r="Q851" i="4"/>
  <c r="X851" i="4"/>
  <c r="Z851" i="4"/>
  <c r="AB851" i="4"/>
  <c r="AC851" i="4"/>
  <c r="AF851" i="4"/>
  <c r="AQ851" i="4"/>
  <c r="AU851" i="4"/>
  <c r="H852" i="4"/>
  <c r="L852" i="4"/>
  <c r="P852" i="4"/>
  <c r="Q852" i="4"/>
  <c r="X852" i="4"/>
  <c r="Z852" i="4"/>
  <c r="AC852" i="4" s="1"/>
  <c r="AB852" i="4"/>
  <c r="AF852" i="4"/>
  <c r="AQ852" i="4"/>
  <c r="AU852" i="4"/>
  <c r="H853" i="4"/>
  <c r="L853" i="4"/>
  <c r="P853" i="4"/>
  <c r="Q853" i="4"/>
  <c r="X853" i="4"/>
  <c r="Z853" i="4"/>
  <c r="AC853" i="4" s="1"/>
  <c r="AB853" i="4"/>
  <c r="AF853" i="4"/>
  <c r="AQ853" i="4"/>
  <c r="AU853" i="4"/>
  <c r="H854" i="4"/>
  <c r="L854" i="4"/>
  <c r="P854" i="4"/>
  <c r="Q854" i="4"/>
  <c r="X854" i="4"/>
  <c r="Z854" i="4"/>
  <c r="AB854" i="4"/>
  <c r="AC854" i="4" s="1"/>
  <c r="AF854" i="4"/>
  <c r="AQ854" i="4"/>
  <c r="AU854" i="4"/>
  <c r="H855" i="4"/>
  <c r="L855" i="4"/>
  <c r="P855" i="4"/>
  <c r="Q855" i="4"/>
  <c r="X855" i="4"/>
  <c r="Z855" i="4"/>
  <c r="AB855" i="4"/>
  <c r="AC855" i="4"/>
  <c r="AF855" i="4"/>
  <c r="AQ855" i="4"/>
  <c r="AU855" i="4"/>
  <c r="H856" i="4"/>
  <c r="L856" i="4"/>
  <c r="P856" i="4"/>
  <c r="Q856" i="4"/>
  <c r="X856" i="4"/>
  <c r="Z856" i="4"/>
  <c r="AC856" i="4" s="1"/>
  <c r="AB856" i="4"/>
  <c r="AF856" i="4"/>
  <c r="AQ856" i="4"/>
  <c r="AU856" i="4"/>
  <c r="H857" i="4"/>
  <c r="L857" i="4"/>
  <c r="P857" i="4"/>
  <c r="Q857" i="4"/>
  <c r="X857" i="4"/>
  <c r="Z857" i="4"/>
  <c r="AC857" i="4" s="1"/>
  <c r="AB857" i="4"/>
  <c r="AF857" i="4"/>
  <c r="AQ857" i="4"/>
  <c r="AU857" i="4"/>
  <c r="H858" i="4"/>
  <c r="L858" i="4"/>
  <c r="P858" i="4"/>
  <c r="Q858" i="4"/>
  <c r="X858" i="4"/>
  <c r="Z858" i="4"/>
  <c r="AB858" i="4"/>
  <c r="AC858" i="4" s="1"/>
  <c r="AF858" i="4"/>
  <c r="AQ858" i="4"/>
  <c r="AU858" i="4"/>
  <c r="H859" i="4"/>
  <c r="L859" i="4"/>
  <c r="P859" i="4"/>
  <c r="Q859" i="4"/>
  <c r="X859" i="4"/>
  <c r="Z859" i="4"/>
  <c r="AB859" i="4"/>
  <c r="AC859" i="4"/>
  <c r="AF859" i="4"/>
  <c r="AQ859" i="4"/>
  <c r="AU859" i="4"/>
  <c r="H860" i="4"/>
  <c r="L860" i="4"/>
  <c r="P860" i="4"/>
  <c r="Q860" i="4"/>
  <c r="X860" i="4"/>
  <c r="Z860" i="4"/>
  <c r="AC860" i="4" s="1"/>
  <c r="AB860" i="4"/>
  <c r="AF860" i="4"/>
  <c r="AQ860" i="4"/>
  <c r="AU860" i="4"/>
  <c r="H861" i="4"/>
  <c r="L861" i="4"/>
  <c r="P861" i="4"/>
  <c r="Q861" i="4"/>
  <c r="X861" i="4"/>
  <c r="Z861" i="4"/>
  <c r="AC861" i="4" s="1"/>
  <c r="AB861" i="4"/>
  <c r="AF861" i="4"/>
  <c r="AQ861" i="4"/>
  <c r="AU861" i="4"/>
  <c r="H862" i="4"/>
  <c r="L862" i="4"/>
  <c r="P862" i="4"/>
  <c r="Q862" i="4"/>
  <c r="X862" i="4"/>
  <c r="Z862" i="4"/>
  <c r="AB862" i="4"/>
  <c r="AC862" i="4" s="1"/>
  <c r="AF862" i="4"/>
  <c r="AQ862" i="4"/>
  <c r="AU862" i="4"/>
  <c r="H863" i="4"/>
  <c r="L863" i="4"/>
  <c r="P863" i="4"/>
  <c r="Q863" i="4"/>
  <c r="X863" i="4"/>
  <c r="Z863" i="4"/>
  <c r="AB863" i="4"/>
  <c r="AC863" i="4"/>
  <c r="AF863" i="4"/>
  <c r="AQ863" i="4"/>
  <c r="AU863" i="4"/>
  <c r="H864" i="4"/>
  <c r="L864" i="4"/>
  <c r="P864" i="4"/>
  <c r="Q864" i="4"/>
  <c r="X864" i="4"/>
  <c r="Z864" i="4"/>
  <c r="AC864" i="4" s="1"/>
  <c r="AB864" i="4"/>
  <c r="AF864" i="4"/>
  <c r="AQ864" i="4"/>
  <c r="AU864" i="4"/>
  <c r="H865" i="4"/>
  <c r="L865" i="4"/>
  <c r="P865" i="4"/>
  <c r="Q865" i="4"/>
  <c r="X865" i="4"/>
  <c r="Z865" i="4"/>
  <c r="AC865" i="4" s="1"/>
  <c r="AB865" i="4"/>
  <c r="AF865" i="4"/>
  <c r="AQ865" i="4"/>
  <c r="AU865" i="4"/>
  <c r="H866" i="4"/>
  <c r="L866" i="4"/>
  <c r="P866" i="4"/>
  <c r="Q866" i="4"/>
  <c r="X866" i="4"/>
  <c r="Z866" i="4"/>
  <c r="AB866" i="4"/>
  <c r="AC866" i="4" s="1"/>
  <c r="AF866" i="4"/>
  <c r="AQ866" i="4"/>
  <c r="AU866" i="4"/>
  <c r="H867" i="4"/>
  <c r="L867" i="4"/>
  <c r="P867" i="4"/>
  <c r="Q867" i="4"/>
  <c r="X867" i="4"/>
  <c r="Z867" i="4"/>
  <c r="AB867" i="4"/>
  <c r="AC867" i="4"/>
  <c r="AF867" i="4"/>
  <c r="AQ867" i="4"/>
  <c r="AU867" i="4"/>
  <c r="H868" i="4"/>
  <c r="L868" i="4"/>
  <c r="P868" i="4"/>
  <c r="Q868" i="4"/>
  <c r="X868" i="4"/>
  <c r="Z868" i="4"/>
  <c r="AC868" i="4" s="1"/>
  <c r="AB868" i="4"/>
  <c r="AF868" i="4"/>
  <c r="AQ868" i="4"/>
  <c r="AU868" i="4"/>
  <c r="H869" i="4"/>
  <c r="L869" i="4"/>
  <c r="P869" i="4"/>
  <c r="Q869" i="4"/>
  <c r="X869" i="4"/>
  <c r="Z869" i="4"/>
  <c r="AC869" i="4" s="1"/>
  <c r="AB869" i="4"/>
  <c r="AF869" i="4"/>
  <c r="AQ869" i="4"/>
  <c r="AU869" i="4"/>
  <c r="H870" i="4"/>
  <c r="L870" i="4"/>
  <c r="P870" i="4"/>
  <c r="Q870" i="4"/>
  <c r="X870" i="4"/>
  <c r="Z870" i="4"/>
  <c r="AB870" i="4"/>
  <c r="AC870" i="4"/>
  <c r="AF870" i="4"/>
  <c r="AQ870" i="4"/>
  <c r="AU870" i="4"/>
  <c r="H871" i="4"/>
  <c r="L871" i="4"/>
  <c r="P871" i="4"/>
  <c r="Q871" i="4"/>
  <c r="X871" i="4"/>
  <c r="Z871" i="4"/>
  <c r="AB871" i="4"/>
  <c r="AC871" i="4"/>
  <c r="AF871" i="4"/>
  <c r="AQ871" i="4"/>
  <c r="AU871" i="4"/>
  <c r="H872" i="4"/>
  <c r="L872" i="4"/>
  <c r="P872" i="4"/>
  <c r="Q872" i="4"/>
  <c r="X872" i="4"/>
  <c r="Z872" i="4"/>
  <c r="AC872" i="4" s="1"/>
  <c r="AB872" i="4"/>
  <c r="AF872" i="4"/>
  <c r="AQ872" i="4"/>
  <c r="AU872" i="4"/>
  <c r="H873" i="4"/>
  <c r="L873" i="4"/>
  <c r="P873" i="4"/>
  <c r="Q873" i="4"/>
  <c r="X873" i="4"/>
  <c r="Z873" i="4"/>
  <c r="AC873" i="4" s="1"/>
  <c r="AB873" i="4"/>
  <c r="AF873" i="4"/>
  <c r="AQ873" i="4"/>
  <c r="AU873" i="4"/>
  <c r="H874" i="4"/>
  <c r="L874" i="4"/>
  <c r="P874" i="4"/>
  <c r="Q874" i="4"/>
  <c r="X874" i="4"/>
  <c r="Z874" i="4"/>
  <c r="AB874" i="4"/>
  <c r="AC874" i="4" s="1"/>
  <c r="AF874" i="4"/>
  <c r="AQ874" i="4"/>
  <c r="AU874" i="4"/>
  <c r="H875" i="4"/>
  <c r="L875" i="4"/>
  <c r="P875" i="4"/>
  <c r="Q875" i="4"/>
  <c r="X875" i="4"/>
  <c r="Z875" i="4"/>
  <c r="AB875" i="4"/>
  <c r="AC875" i="4"/>
  <c r="AF875" i="4"/>
  <c r="AQ875" i="4"/>
  <c r="AU875" i="4"/>
  <c r="H876" i="4"/>
  <c r="L876" i="4"/>
  <c r="P876" i="4"/>
  <c r="Q876" i="4"/>
  <c r="X876" i="4"/>
  <c r="Z876" i="4"/>
  <c r="AC876" i="4" s="1"/>
  <c r="AB876" i="4"/>
  <c r="AF876" i="4"/>
  <c r="AQ876" i="4"/>
  <c r="AU876" i="4"/>
  <c r="H877" i="4"/>
  <c r="L877" i="4"/>
  <c r="P877" i="4"/>
  <c r="Q877" i="4"/>
  <c r="X877" i="4"/>
  <c r="Z877" i="4"/>
  <c r="AC877" i="4" s="1"/>
  <c r="AB877" i="4"/>
  <c r="AF877" i="4"/>
  <c r="AQ877" i="4"/>
  <c r="AU877" i="4"/>
  <c r="H878" i="4"/>
  <c r="L878" i="4"/>
  <c r="P878" i="4"/>
  <c r="Q878" i="4"/>
  <c r="X878" i="4"/>
  <c r="Z878" i="4"/>
  <c r="AB878" i="4"/>
  <c r="AC878" i="4" s="1"/>
  <c r="AF878" i="4"/>
  <c r="AQ878" i="4"/>
  <c r="AU878" i="4"/>
  <c r="H879" i="4"/>
  <c r="L879" i="4"/>
  <c r="P879" i="4"/>
  <c r="Q879" i="4"/>
  <c r="X879" i="4"/>
  <c r="Z879" i="4"/>
  <c r="AB879" i="4"/>
  <c r="AC879" i="4"/>
  <c r="AF879" i="4"/>
  <c r="AQ879" i="4"/>
  <c r="AU879" i="4"/>
  <c r="H880" i="4"/>
  <c r="L880" i="4"/>
  <c r="P880" i="4"/>
  <c r="Q880" i="4"/>
  <c r="X880" i="4"/>
  <c r="Z880" i="4"/>
  <c r="AC880" i="4" s="1"/>
  <c r="AB880" i="4"/>
  <c r="AF880" i="4"/>
  <c r="AQ880" i="4"/>
  <c r="AU880" i="4"/>
  <c r="H881" i="4"/>
  <c r="L881" i="4"/>
  <c r="P881" i="4"/>
  <c r="Q881" i="4"/>
  <c r="X881" i="4"/>
  <c r="Z881" i="4"/>
  <c r="AC881" i="4" s="1"/>
  <c r="AB881" i="4"/>
  <c r="AF881" i="4"/>
  <c r="AQ881" i="4"/>
  <c r="AU881" i="4"/>
  <c r="H882" i="4"/>
  <c r="L882" i="4"/>
  <c r="P882" i="4"/>
  <c r="Q882" i="4"/>
  <c r="X882" i="4"/>
  <c r="Z882" i="4"/>
  <c r="AB882" i="4"/>
  <c r="AC882" i="4" s="1"/>
  <c r="AF882" i="4"/>
  <c r="AQ882" i="4"/>
  <c r="AU882" i="4"/>
  <c r="H883" i="4"/>
  <c r="L883" i="4"/>
  <c r="P883" i="4"/>
  <c r="Q883" i="4"/>
  <c r="X883" i="4"/>
  <c r="Z883" i="4"/>
  <c r="AB883" i="4"/>
  <c r="AC883" i="4"/>
  <c r="AF883" i="4"/>
  <c r="AQ883" i="4"/>
  <c r="AU883" i="4"/>
  <c r="H2" i="3"/>
  <c r="L2" i="3" s="1"/>
  <c r="P2" i="3"/>
  <c r="Q2" i="3"/>
  <c r="R2" i="3"/>
  <c r="AK2" i="1" s="1"/>
  <c r="AL2" i="1" s="1"/>
  <c r="Y2" i="3"/>
  <c r="AA2" i="3"/>
  <c r="AC2" i="3"/>
  <c r="AD2" i="3"/>
  <c r="AE2" i="3"/>
  <c r="AG2" i="3" s="1"/>
  <c r="AF2" i="3"/>
  <c r="AJ2" i="3"/>
  <c r="AY2" i="3"/>
  <c r="H3" i="3"/>
  <c r="L3" i="3" s="1"/>
  <c r="P3" i="3"/>
  <c r="Q3" i="3"/>
  <c r="R3" i="3"/>
  <c r="AK3" i="1" s="1"/>
  <c r="AL3" i="1" s="1"/>
  <c r="Y3" i="3"/>
  <c r="AA3" i="3"/>
  <c r="AD3" i="3" s="1"/>
  <c r="AC3" i="3"/>
  <c r="AE3" i="3"/>
  <c r="AF3" i="3"/>
  <c r="AG3" i="3" s="1"/>
  <c r="AJ3" i="3"/>
  <c r="AY3" i="3"/>
  <c r="H4" i="3"/>
  <c r="L4" i="3"/>
  <c r="P4" i="3"/>
  <c r="Q4" i="3"/>
  <c r="R4" i="3"/>
  <c r="AK4" i="1" s="1"/>
  <c r="AL4" i="1" s="1"/>
  <c r="Y4" i="3"/>
  <c r="AA4" i="3"/>
  <c r="AC4" i="3"/>
  <c r="AD4" i="3"/>
  <c r="AE4" i="3"/>
  <c r="AG4" i="3" s="1"/>
  <c r="AF4" i="3"/>
  <c r="AJ4" i="3"/>
  <c r="AY4" i="3"/>
  <c r="H5" i="3"/>
  <c r="L5" i="3" s="1"/>
  <c r="P5" i="3"/>
  <c r="Q5" i="3"/>
  <c r="R5" i="3"/>
  <c r="AK5" i="1" s="1"/>
  <c r="AL5" i="1" s="1"/>
  <c r="Y5" i="3"/>
  <c r="AA5" i="3"/>
  <c r="AD5" i="3" s="1"/>
  <c r="AC5" i="3"/>
  <c r="AE5" i="3"/>
  <c r="AF5" i="3"/>
  <c r="AG5" i="3" s="1"/>
  <c r="AJ5" i="3"/>
  <c r="AY5" i="3"/>
  <c r="H6" i="3"/>
  <c r="L6" i="3"/>
  <c r="P6" i="3"/>
  <c r="Q6" i="3"/>
  <c r="R6" i="3"/>
  <c r="AK6" i="1" s="1"/>
  <c r="AL6" i="1" s="1"/>
  <c r="Y6" i="3"/>
  <c r="AA6" i="3"/>
  <c r="AC6" i="3"/>
  <c r="AD6" i="3"/>
  <c r="AE6" i="3"/>
  <c r="AG6" i="3" s="1"/>
  <c r="AF6" i="3"/>
  <c r="AJ6" i="3"/>
  <c r="AY6" i="3"/>
  <c r="H7" i="3"/>
  <c r="L7" i="3" s="1"/>
  <c r="P7" i="3"/>
  <c r="Q7" i="3"/>
  <c r="R7" i="3"/>
  <c r="AK7" i="1" s="1"/>
  <c r="AL7" i="1" s="1"/>
  <c r="Y7" i="3"/>
  <c r="AA7" i="3"/>
  <c r="AD7" i="3" s="1"/>
  <c r="AC7" i="3"/>
  <c r="AE7" i="3"/>
  <c r="AF7" i="3"/>
  <c r="AG7" i="3" s="1"/>
  <c r="AJ7" i="3"/>
  <c r="AY7" i="3"/>
  <c r="H8" i="3"/>
  <c r="L8" i="3"/>
  <c r="P8" i="3"/>
  <c r="Q8" i="3"/>
  <c r="R8" i="3"/>
  <c r="AK8" i="1" s="1"/>
  <c r="AL8" i="1" s="1"/>
  <c r="Y8" i="3"/>
  <c r="AA8" i="3"/>
  <c r="AC8" i="3"/>
  <c r="AD8" i="3"/>
  <c r="AE8" i="3"/>
  <c r="AG8" i="3" s="1"/>
  <c r="AF8" i="3"/>
  <c r="AJ8" i="3"/>
  <c r="AY8" i="3"/>
  <c r="H9" i="3"/>
  <c r="L9" i="3" s="1"/>
  <c r="P9" i="3"/>
  <c r="Q9" i="3"/>
  <c r="R9" i="3"/>
  <c r="AK9" i="1" s="1"/>
  <c r="AL9" i="1" s="1"/>
  <c r="Y9" i="3"/>
  <c r="AA9" i="3"/>
  <c r="AD9" i="3" s="1"/>
  <c r="AC9" i="3"/>
  <c r="AE9" i="3"/>
  <c r="AF9" i="3"/>
  <c r="AG9" i="3" s="1"/>
  <c r="AJ9" i="3"/>
  <c r="AY9" i="3"/>
  <c r="H10" i="3"/>
  <c r="L10" i="3"/>
  <c r="P10" i="3"/>
  <c r="Q10" i="3"/>
  <c r="R10" i="3"/>
  <c r="AK10" i="1" s="1"/>
  <c r="AL10" i="1" s="1"/>
  <c r="Y10" i="3"/>
  <c r="AA10" i="3"/>
  <c r="AC10" i="3"/>
  <c r="AD10" i="3"/>
  <c r="AE10" i="3"/>
  <c r="AG10" i="3" s="1"/>
  <c r="AF10" i="3"/>
  <c r="AJ10" i="3"/>
  <c r="AY10" i="3"/>
  <c r="H11" i="3"/>
  <c r="L11" i="3" s="1"/>
  <c r="P11" i="3"/>
  <c r="Q11" i="3"/>
  <c r="R11" i="3"/>
  <c r="AK11" i="1" s="1"/>
  <c r="AL11" i="1" s="1"/>
  <c r="Y11" i="3"/>
  <c r="AA11" i="3"/>
  <c r="AD11" i="3" s="1"/>
  <c r="AC11" i="3"/>
  <c r="AE11" i="3"/>
  <c r="AF11" i="3"/>
  <c r="AG11" i="3" s="1"/>
  <c r="AJ11" i="3"/>
  <c r="AY11" i="3"/>
  <c r="H12" i="3"/>
  <c r="L12" i="3" s="1"/>
  <c r="P12" i="3"/>
  <c r="Q12" i="3"/>
  <c r="R12" i="3"/>
  <c r="AK12" i="1" s="1"/>
  <c r="AL12" i="1" s="1"/>
  <c r="Y12" i="3"/>
  <c r="AA12" i="3"/>
  <c r="AC12" i="3"/>
  <c r="AD12" i="3"/>
  <c r="AE12" i="3"/>
  <c r="AG12" i="3" s="1"/>
  <c r="AF12" i="3"/>
  <c r="AJ12" i="3"/>
  <c r="AY12" i="3"/>
  <c r="H13" i="3"/>
  <c r="L13" i="3" s="1"/>
  <c r="P13" i="3"/>
  <c r="Q13" i="3"/>
  <c r="R13" i="3"/>
  <c r="AK13" i="1" s="1"/>
  <c r="AL13" i="1" s="1"/>
  <c r="Y13" i="3"/>
  <c r="AA13" i="3"/>
  <c r="AD13" i="3" s="1"/>
  <c r="AC13" i="3"/>
  <c r="AE13" i="3"/>
  <c r="AF13" i="3"/>
  <c r="AG13" i="3" s="1"/>
  <c r="AJ13" i="3"/>
  <c r="AY13" i="3"/>
  <c r="H14" i="3"/>
  <c r="L14" i="3" s="1"/>
  <c r="P14" i="3"/>
  <c r="Q14" i="3"/>
  <c r="R14" i="3"/>
  <c r="AK14" i="1" s="1"/>
  <c r="AL14" i="1" s="1"/>
  <c r="Y14" i="3"/>
  <c r="AA14" i="3"/>
  <c r="AC14" i="3"/>
  <c r="AD14" i="3"/>
  <c r="AE14" i="3"/>
  <c r="AG14" i="3" s="1"/>
  <c r="AF14" i="3"/>
  <c r="AJ14" i="3"/>
  <c r="AY14" i="3"/>
  <c r="H15" i="3"/>
  <c r="L15" i="3" s="1"/>
  <c r="P15" i="3"/>
  <c r="Q15" i="3"/>
  <c r="R15" i="3"/>
  <c r="AK15" i="1" s="1"/>
  <c r="AL15" i="1" s="1"/>
  <c r="Y15" i="3"/>
  <c r="AA15" i="3"/>
  <c r="AD15" i="3" s="1"/>
  <c r="AC15" i="3"/>
  <c r="AE15" i="3"/>
  <c r="AF15" i="3"/>
  <c r="AG15" i="3" s="1"/>
  <c r="AJ15" i="3"/>
  <c r="AY15" i="3"/>
  <c r="H16" i="3"/>
  <c r="L16" i="3" s="1"/>
  <c r="P16" i="3"/>
  <c r="Q16" i="3"/>
  <c r="R16" i="3"/>
  <c r="AK16" i="1" s="1"/>
  <c r="AL16" i="1" s="1"/>
  <c r="Y16" i="3"/>
  <c r="AA16" i="3"/>
  <c r="AC16" i="3"/>
  <c r="AD16" i="3"/>
  <c r="AE16" i="3"/>
  <c r="AG16" i="3" s="1"/>
  <c r="AF16" i="3"/>
  <c r="AJ16" i="3"/>
  <c r="AY16" i="3"/>
  <c r="H17" i="3"/>
  <c r="L17" i="3" s="1"/>
  <c r="P17" i="3"/>
  <c r="Q17" i="3"/>
  <c r="R17" i="3"/>
  <c r="AK17" i="1" s="1"/>
  <c r="AL17" i="1" s="1"/>
  <c r="Y17" i="3"/>
  <c r="AA17" i="3"/>
  <c r="AD17" i="3" s="1"/>
  <c r="AC17" i="3"/>
  <c r="AE17" i="3"/>
  <c r="AF17" i="3"/>
  <c r="AG17" i="3" s="1"/>
  <c r="AJ17" i="3"/>
  <c r="AY17" i="3"/>
  <c r="H18" i="3"/>
  <c r="L18" i="3" s="1"/>
  <c r="P18" i="3"/>
  <c r="Q18" i="3"/>
  <c r="R18" i="3"/>
  <c r="AK18" i="1" s="1"/>
  <c r="AL18" i="1" s="1"/>
  <c r="Y18" i="3"/>
  <c r="AA18" i="3"/>
  <c r="AC18" i="3"/>
  <c r="AD18" i="3"/>
  <c r="AE18" i="3"/>
  <c r="AG18" i="3" s="1"/>
  <c r="AF18" i="3"/>
  <c r="AJ18" i="3"/>
  <c r="AY18" i="3"/>
  <c r="H19" i="3"/>
  <c r="L19" i="3"/>
  <c r="P19" i="3"/>
  <c r="Q19" i="3"/>
  <c r="R19" i="3"/>
  <c r="AK19" i="1" s="1"/>
  <c r="AL19" i="1" s="1"/>
  <c r="Y19" i="3"/>
  <c r="AA19" i="3"/>
  <c r="AD19" i="3" s="1"/>
  <c r="AC19" i="3"/>
  <c r="AE19" i="3"/>
  <c r="AF19" i="3"/>
  <c r="AG19" i="3" s="1"/>
  <c r="AJ19" i="3"/>
  <c r="AY19" i="3"/>
  <c r="H20" i="3"/>
  <c r="L20" i="3"/>
  <c r="P20" i="3"/>
  <c r="Q20" i="3"/>
  <c r="R20" i="3"/>
  <c r="Y20" i="3"/>
  <c r="AA20" i="3"/>
  <c r="AC20" i="3"/>
  <c r="AD20" i="3"/>
  <c r="AE20" i="3"/>
  <c r="AG20" i="3" s="1"/>
  <c r="AF20" i="3"/>
  <c r="AJ20" i="3"/>
  <c r="AY20" i="3"/>
  <c r="H21" i="3"/>
  <c r="L21" i="3"/>
  <c r="P21" i="3"/>
  <c r="Q21" i="3"/>
  <c r="R21" i="3"/>
  <c r="AK21" i="1" s="1"/>
  <c r="AL21" i="1" s="1"/>
  <c r="Y21" i="3"/>
  <c r="AA21" i="3"/>
  <c r="AD21" i="3" s="1"/>
  <c r="AC21" i="3"/>
  <c r="AE21" i="3"/>
  <c r="AF21" i="3"/>
  <c r="AG21" i="3" s="1"/>
  <c r="AJ21" i="3"/>
  <c r="AY21" i="3"/>
  <c r="H22" i="3"/>
  <c r="L22" i="3" s="1"/>
  <c r="P22" i="3"/>
  <c r="Q22" i="3"/>
  <c r="R22" i="3"/>
  <c r="AK22" i="1" s="1"/>
  <c r="AL22" i="1" s="1"/>
  <c r="Y22" i="3"/>
  <c r="AA22" i="3"/>
  <c r="AC22" i="3"/>
  <c r="AD22" i="3"/>
  <c r="AE22" i="3"/>
  <c r="AG22" i="3" s="1"/>
  <c r="AF22" i="3"/>
  <c r="AJ22" i="3"/>
  <c r="AY22" i="3"/>
  <c r="H23" i="3"/>
  <c r="L23" i="3" s="1"/>
  <c r="P23" i="3"/>
  <c r="Q23" i="3"/>
  <c r="R23" i="3"/>
  <c r="AK23" i="1" s="1"/>
  <c r="AL23" i="1" s="1"/>
  <c r="Y23" i="3"/>
  <c r="AA23" i="3"/>
  <c r="AD23" i="3" s="1"/>
  <c r="AC23" i="3"/>
  <c r="AE23" i="3"/>
  <c r="AF23" i="3"/>
  <c r="AG23" i="3" s="1"/>
  <c r="AJ23" i="3"/>
  <c r="AY23" i="3"/>
  <c r="H24" i="3"/>
  <c r="L24" i="3" s="1"/>
  <c r="P24" i="3"/>
  <c r="Q24" i="3"/>
  <c r="R24" i="3"/>
  <c r="AK24" i="1" s="1"/>
  <c r="AL24" i="1" s="1"/>
  <c r="Y24" i="3"/>
  <c r="AA24" i="3"/>
  <c r="AC24" i="3"/>
  <c r="AD24" i="3"/>
  <c r="AE24" i="3"/>
  <c r="AG24" i="3" s="1"/>
  <c r="AF24" i="3"/>
  <c r="AJ24" i="3"/>
  <c r="AY24" i="3"/>
  <c r="H25" i="3"/>
  <c r="L25" i="3" s="1"/>
  <c r="P25" i="3"/>
  <c r="Q25" i="3"/>
  <c r="R25" i="3"/>
  <c r="AK25" i="1" s="1"/>
  <c r="AL25" i="1" s="1"/>
  <c r="Y25" i="3"/>
  <c r="AA25" i="3"/>
  <c r="AD25" i="3" s="1"/>
  <c r="AC25" i="3"/>
  <c r="AE25" i="3"/>
  <c r="AF25" i="3"/>
  <c r="AG25" i="3" s="1"/>
  <c r="AJ25" i="3"/>
  <c r="AY25" i="3"/>
  <c r="H26" i="3"/>
  <c r="L26" i="3" s="1"/>
  <c r="P26" i="3"/>
  <c r="Q26" i="3"/>
  <c r="R26" i="3"/>
  <c r="AK26" i="1" s="1"/>
  <c r="AL26" i="1" s="1"/>
  <c r="Y26" i="3"/>
  <c r="AA26" i="3"/>
  <c r="AC26" i="3"/>
  <c r="AD26" i="3"/>
  <c r="AE26" i="3"/>
  <c r="AG26" i="3" s="1"/>
  <c r="AF26" i="3"/>
  <c r="AJ26" i="3"/>
  <c r="AY26" i="3"/>
  <c r="H27" i="3"/>
  <c r="L27" i="3" s="1"/>
  <c r="P27" i="3"/>
  <c r="Q27" i="3"/>
  <c r="R27" i="3"/>
  <c r="AK27" i="1" s="1"/>
  <c r="AL27" i="1" s="1"/>
  <c r="Y27" i="3"/>
  <c r="AA27" i="3"/>
  <c r="AD27" i="3" s="1"/>
  <c r="AC27" i="3"/>
  <c r="AE27" i="3"/>
  <c r="AF27" i="3"/>
  <c r="AG27" i="3" s="1"/>
  <c r="AJ27" i="3"/>
  <c r="AY27" i="3"/>
  <c r="H28" i="3"/>
  <c r="L28" i="3" s="1"/>
  <c r="P28" i="3"/>
  <c r="Q28" i="3"/>
  <c r="R28" i="3"/>
  <c r="AK28" i="1" s="1"/>
  <c r="AL28" i="1" s="1"/>
  <c r="Y28" i="3"/>
  <c r="AA28" i="3"/>
  <c r="AC28" i="3"/>
  <c r="AD28" i="3"/>
  <c r="AE28" i="3"/>
  <c r="AG28" i="3" s="1"/>
  <c r="AF28" i="3"/>
  <c r="AJ28" i="3"/>
  <c r="AY28" i="3"/>
  <c r="H29" i="3"/>
  <c r="L29" i="3" s="1"/>
  <c r="P29" i="3"/>
  <c r="Q29" i="3"/>
  <c r="R29" i="3"/>
  <c r="AK29" i="1" s="1"/>
  <c r="AL29" i="1" s="1"/>
  <c r="Y29" i="3"/>
  <c r="AA29" i="3"/>
  <c r="AD29" i="3" s="1"/>
  <c r="AC29" i="3"/>
  <c r="AE29" i="3"/>
  <c r="AF29" i="3"/>
  <c r="AG29" i="3" s="1"/>
  <c r="AJ29" i="3"/>
  <c r="AY29" i="3"/>
  <c r="H30" i="3"/>
  <c r="L30" i="3" s="1"/>
  <c r="P30" i="3"/>
  <c r="Q30" i="3"/>
  <c r="R30" i="3"/>
  <c r="AK30" i="1" s="1"/>
  <c r="AL30" i="1" s="1"/>
  <c r="Y30" i="3"/>
  <c r="AA30" i="3"/>
  <c r="AC30" i="3"/>
  <c r="AD30" i="3"/>
  <c r="AE30" i="3"/>
  <c r="AG30" i="3" s="1"/>
  <c r="AF30" i="3"/>
  <c r="AJ30" i="3"/>
  <c r="AY30" i="3"/>
  <c r="H31" i="3"/>
  <c r="L31" i="3" s="1"/>
  <c r="P31" i="3"/>
  <c r="Q31" i="3"/>
  <c r="R31" i="3"/>
  <c r="AK31" i="1" s="1"/>
  <c r="AL31" i="1" s="1"/>
  <c r="Y31" i="3"/>
  <c r="AA31" i="3"/>
  <c r="AD31" i="3" s="1"/>
  <c r="AC31" i="3"/>
  <c r="AE31" i="3"/>
  <c r="AF31" i="3"/>
  <c r="AG31" i="3" s="1"/>
  <c r="AJ31" i="3"/>
  <c r="AY31" i="3"/>
  <c r="H32" i="3"/>
  <c r="L32" i="3" s="1"/>
  <c r="P32" i="3"/>
  <c r="Q32" i="3"/>
  <c r="R32" i="3"/>
  <c r="AK32" i="1" s="1"/>
  <c r="AL32" i="1" s="1"/>
  <c r="Y32" i="3"/>
  <c r="AA32" i="3"/>
  <c r="AC32" i="3"/>
  <c r="AD32" i="3"/>
  <c r="AE32" i="3"/>
  <c r="AG32" i="3" s="1"/>
  <c r="AF32" i="3"/>
  <c r="AJ32" i="3"/>
  <c r="AY32" i="3"/>
  <c r="H33" i="3"/>
  <c r="L33" i="3" s="1"/>
  <c r="P33" i="3"/>
  <c r="Q33" i="3"/>
  <c r="R33" i="3"/>
  <c r="AK33" i="1" s="1"/>
  <c r="AL33" i="1" s="1"/>
  <c r="Y33" i="3"/>
  <c r="AA33" i="3"/>
  <c r="AD33" i="3" s="1"/>
  <c r="AC33" i="3"/>
  <c r="AE33" i="3"/>
  <c r="AF33" i="3"/>
  <c r="AG33" i="3" s="1"/>
  <c r="AJ33" i="3"/>
  <c r="AY33" i="3"/>
  <c r="H34" i="3"/>
  <c r="L34" i="3" s="1"/>
  <c r="P34" i="3"/>
  <c r="Q34" i="3"/>
  <c r="R34" i="3"/>
  <c r="AK34" i="1" s="1"/>
  <c r="AL34" i="1" s="1"/>
  <c r="Y34" i="3"/>
  <c r="AA34" i="3"/>
  <c r="AC34" i="3"/>
  <c r="AD34" i="3"/>
  <c r="AE34" i="3"/>
  <c r="AG34" i="3" s="1"/>
  <c r="AF34" i="3"/>
  <c r="AJ34" i="3"/>
  <c r="AY34" i="3"/>
  <c r="H35" i="3"/>
  <c r="L35" i="3" s="1"/>
  <c r="P35" i="3"/>
  <c r="Q35" i="3"/>
  <c r="R35" i="3"/>
  <c r="AK35" i="1" s="1"/>
  <c r="AL35" i="1" s="1"/>
  <c r="Y35" i="3"/>
  <c r="AA35" i="3"/>
  <c r="AD35" i="3" s="1"/>
  <c r="AC35" i="3"/>
  <c r="AE35" i="3"/>
  <c r="AF35" i="3"/>
  <c r="AG35" i="3" s="1"/>
  <c r="AJ35" i="3"/>
  <c r="AY35" i="3"/>
  <c r="H36" i="3"/>
  <c r="L36" i="3"/>
  <c r="P36" i="3"/>
  <c r="Q36" i="3"/>
  <c r="R36" i="3"/>
  <c r="AK36" i="1" s="1"/>
  <c r="AL36" i="1" s="1"/>
  <c r="Y36" i="3"/>
  <c r="AA36" i="3"/>
  <c r="AC36" i="3"/>
  <c r="AD36" i="3"/>
  <c r="AE36" i="3"/>
  <c r="AG36" i="3" s="1"/>
  <c r="AF36" i="3"/>
  <c r="AJ36" i="3"/>
  <c r="AY36" i="3"/>
  <c r="H37" i="3"/>
  <c r="L37" i="3" s="1"/>
  <c r="P37" i="3"/>
  <c r="Q37" i="3"/>
  <c r="R37" i="3"/>
  <c r="Y37" i="3"/>
  <c r="AA37" i="3"/>
  <c r="AD37" i="3" s="1"/>
  <c r="AC37" i="3"/>
  <c r="AE37" i="3"/>
  <c r="AF37" i="3"/>
  <c r="AG37" i="3" s="1"/>
  <c r="AJ37" i="3"/>
  <c r="AY37" i="3"/>
  <c r="H38" i="3"/>
  <c r="L38" i="3" s="1"/>
  <c r="P38" i="3"/>
  <c r="Q38" i="3"/>
  <c r="R38" i="3"/>
  <c r="Y38" i="3"/>
  <c r="AA38" i="3"/>
  <c r="AC38" i="3"/>
  <c r="AD38" i="3"/>
  <c r="AE38" i="3"/>
  <c r="AG38" i="3" s="1"/>
  <c r="AF38" i="3"/>
  <c r="AJ38" i="3"/>
  <c r="AY38" i="3"/>
  <c r="H39" i="3"/>
  <c r="L39" i="3" s="1"/>
  <c r="P39" i="3"/>
  <c r="Q39" i="3"/>
  <c r="R39" i="3"/>
  <c r="Y39" i="3"/>
  <c r="AA39" i="3"/>
  <c r="AD39" i="3" s="1"/>
  <c r="AC39" i="3"/>
  <c r="AE39" i="3"/>
  <c r="AF39" i="3"/>
  <c r="AG39" i="3" s="1"/>
  <c r="AJ39" i="3"/>
  <c r="AY39" i="3"/>
  <c r="H40" i="3"/>
  <c r="L40" i="3" s="1"/>
  <c r="P40" i="3"/>
  <c r="Q40" i="3"/>
  <c r="R40" i="3"/>
  <c r="AK40" i="1" s="1"/>
  <c r="AL40" i="1" s="1"/>
  <c r="Y40" i="3"/>
  <c r="AA40" i="3"/>
  <c r="AC40" i="3"/>
  <c r="AD40" i="3"/>
  <c r="AE40" i="3"/>
  <c r="AG40" i="3" s="1"/>
  <c r="AF40" i="3"/>
  <c r="AJ40" i="3"/>
  <c r="AY40" i="3"/>
  <c r="H41" i="3"/>
  <c r="L41" i="3" s="1"/>
  <c r="P41" i="3"/>
  <c r="Q41" i="3"/>
  <c r="R41" i="3"/>
  <c r="AK41" i="1" s="1"/>
  <c r="AL41" i="1" s="1"/>
  <c r="Y41" i="3"/>
  <c r="AA41" i="3"/>
  <c r="AD41" i="3" s="1"/>
  <c r="AC41" i="3"/>
  <c r="AE41" i="3"/>
  <c r="AF41" i="3"/>
  <c r="AG41" i="3" s="1"/>
  <c r="AJ41" i="3"/>
  <c r="AY41" i="3"/>
  <c r="H42" i="3"/>
  <c r="L42" i="3" s="1"/>
  <c r="P42" i="3"/>
  <c r="Q42" i="3"/>
  <c r="R42" i="3"/>
  <c r="AK42" i="1" s="1"/>
  <c r="AL42" i="1" s="1"/>
  <c r="Y42" i="3"/>
  <c r="AA42" i="3"/>
  <c r="AC42" i="3"/>
  <c r="AD42" i="3"/>
  <c r="AE42" i="3"/>
  <c r="AG42" i="3" s="1"/>
  <c r="AF42" i="3"/>
  <c r="AJ42" i="3"/>
  <c r="AY42" i="3"/>
  <c r="H43" i="3"/>
  <c r="L43" i="3" s="1"/>
  <c r="P43" i="3"/>
  <c r="Q43" i="3"/>
  <c r="R43" i="3"/>
  <c r="AK43" i="1" s="1"/>
  <c r="AL43" i="1" s="1"/>
  <c r="Y43" i="3"/>
  <c r="AA43" i="3"/>
  <c r="AD43" i="3" s="1"/>
  <c r="AC43" i="3"/>
  <c r="AE43" i="3"/>
  <c r="AF43" i="3"/>
  <c r="AG43" i="3" s="1"/>
  <c r="AJ43" i="3"/>
  <c r="AY43" i="3"/>
  <c r="H44" i="3"/>
  <c r="L44" i="3" s="1"/>
  <c r="P44" i="3"/>
  <c r="Q44" i="3"/>
  <c r="R44" i="3"/>
  <c r="AK44" i="1" s="1"/>
  <c r="AL44" i="1" s="1"/>
  <c r="Y44" i="3"/>
  <c r="AA44" i="3"/>
  <c r="AC44" i="3"/>
  <c r="AD44" i="3"/>
  <c r="AE44" i="3"/>
  <c r="AG44" i="3" s="1"/>
  <c r="AF44" i="3"/>
  <c r="AJ44" i="3"/>
  <c r="AY44" i="3"/>
  <c r="H45" i="3"/>
  <c r="L45" i="3" s="1"/>
  <c r="P45" i="3"/>
  <c r="Q45" i="3"/>
  <c r="R45" i="3"/>
  <c r="AK45" i="1" s="1"/>
  <c r="AL45" i="1" s="1"/>
  <c r="Y45" i="3"/>
  <c r="AA45" i="3"/>
  <c r="AD45" i="3" s="1"/>
  <c r="AC45" i="3"/>
  <c r="AE45" i="3"/>
  <c r="AF45" i="3"/>
  <c r="AG45" i="3" s="1"/>
  <c r="AJ45" i="3"/>
  <c r="AY45" i="3"/>
  <c r="H46" i="3"/>
  <c r="L46" i="3" s="1"/>
  <c r="P46" i="3"/>
  <c r="Q46" i="3"/>
  <c r="R46" i="3"/>
  <c r="AK46" i="1" s="1"/>
  <c r="AL46" i="1" s="1"/>
  <c r="Y46" i="3"/>
  <c r="AA46" i="3"/>
  <c r="AC46" i="3"/>
  <c r="AD46" i="3"/>
  <c r="AE46" i="3"/>
  <c r="AG46" i="3" s="1"/>
  <c r="AF46" i="3"/>
  <c r="AJ46" i="3"/>
  <c r="AY46" i="3"/>
  <c r="H47" i="3"/>
  <c r="L47" i="3" s="1"/>
  <c r="P47" i="3"/>
  <c r="Q47" i="3"/>
  <c r="R47" i="3"/>
  <c r="AK47" i="1" s="1"/>
  <c r="AL47" i="1" s="1"/>
  <c r="Y47" i="3"/>
  <c r="AA47" i="3"/>
  <c r="AD47" i="3" s="1"/>
  <c r="AC47" i="3"/>
  <c r="AE47" i="3"/>
  <c r="AF47" i="3"/>
  <c r="AG47" i="3" s="1"/>
  <c r="AJ47" i="3"/>
  <c r="AY47" i="3"/>
  <c r="H48" i="3"/>
  <c r="L48" i="3" s="1"/>
  <c r="P48" i="3"/>
  <c r="Q48" i="3"/>
  <c r="R48" i="3"/>
  <c r="AK48" i="1" s="1"/>
  <c r="AL48" i="1" s="1"/>
  <c r="Y48" i="3"/>
  <c r="AA48" i="3"/>
  <c r="AC48" i="3"/>
  <c r="AD48" i="3"/>
  <c r="AE48" i="3"/>
  <c r="AG48" i="3" s="1"/>
  <c r="AF48" i="3"/>
  <c r="AJ48" i="3"/>
  <c r="AY48" i="3"/>
  <c r="H49" i="3"/>
  <c r="L49" i="3" s="1"/>
  <c r="P49" i="3"/>
  <c r="Q49" i="3"/>
  <c r="R49" i="3"/>
  <c r="AK49" i="1" s="1"/>
  <c r="AL49" i="1" s="1"/>
  <c r="Y49" i="3"/>
  <c r="AA49" i="3"/>
  <c r="AD49" i="3" s="1"/>
  <c r="AC49" i="3"/>
  <c r="AE49" i="3"/>
  <c r="AF49" i="3"/>
  <c r="AG49" i="3" s="1"/>
  <c r="AJ49" i="3"/>
  <c r="AY49" i="3"/>
  <c r="H50" i="3"/>
  <c r="L50" i="3" s="1"/>
  <c r="P50" i="3"/>
  <c r="Q50" i="3"/>
  <c r="R50" i="3"/>
  <c r="AK50" i="1" s="1"/>
  <c r="AL50" i="1" s="1"/>
  <c r="Y50" i="3"/>
  <c r="AA50" i="3"/>
  <c r="AC50" i="3"/>
  <c r="AD50" i="3"/>
  <c r="AE50" i="3"/>
  <c r="AG50" i="3" s="1"/>
  <c r="AF50" i="3"/>
  <c r="AJ50" i="3"/>
  <c r="AY50" i="3"/>
  <c r="H51" i="3"/>
  <c r="L51" i="3" s="1"/>
  <c r="P51" i="3"/>
  <c r="Q51" i="3"/>
  <c r="R51" i="3"/>
  <c r="AK51" i="1" s="1"/>
  <c r="AL51" i="1" s="1"/>
  <c r="Y51" i="3"/>
  <c r="AA51" i="3"/>
  <c r="AD51" i="3" s="1"/>
  <c r="AC51" i="3"/>
  <c r="AE51" i="3"/>
  <c r="AF51" i="3"/>
  <c r="AG51" i="3" s="1"/>
  <c r="AJ51" i="3"/>
  <c r="AY51" i="3"/>
  <c r="H52" i="3"/>
  <c r="L52" i="3" s="1"/>
  <c r="P52" i="3"/>
  <c r="Q52" i="3"/>
  <c r="R52" i="3"/>
  <c r="AK52" i="1" s="1"/>
  <c r="AL52" i="1" s="1"/>
  <c r="Y52" i="3"/>
  <c r="AA52" i="3"/>
  <c r="AC52" i="3"/>
  <c r="AD52" i="3"/>
  <c r="AE52" i="3"/>
  <c r="AG52" i="3" s="1"/>
  <c r="AF52" i="3"/>
  <c r="AJ52" i="3"/>
  <c r="AY52" i="3"/>
  <c r="H53" i="3"/>
  <c r="L53" i="3"/>
  <c r="P53" i="3"/>
  <c r="Q53" i="3"/>
  <c r="R53" i="3"/>
  <c r="AK53" i="1" s="1"/>
  <c r="AL53" i="1" s="1"/>
  <c r="Y53" i="3"/>
  <c r="AA53" i="3"/>
  <c r="AD53" i="3" s="1"/>
  <c r="AC53" i="3"/>
  <c r="AE53" i="3"/>
  <c r="AF53" i="3"/>
  <c r="AG53" i="3" s="1"/>
  <c r="AJ53" i="3"/>
  <c r="AY53" i="3"/>
  <c r="H54" i="3"/>
  <c r="L54" i="3" s="1"/>
  <c r="P54" i="3"/>
  <c r="Q54" i="3"/>
  <c r="R54" i="3"/>
  <c r="AK54" i="1" s="1"/>
  <c r="AL54" i="1" s="1"/>
  <c r="Y54" i="3"/>
  <c r="AA54" i="3"/>
  <c r="AC54" i="3"/>
  <c r="AD54" i="3"/>
  <c r="AE54" i="3"/>
  <c r="AG54" i="3" s="1"/>
  <c r="AF54" i="3"/>
  <c r="AJ54" i="3"/>
  <c r="AY54" i="3"/>
  <c r="H55" i="3"/>
  <c r="L55" i="3" s="1"/>
  <c r="P55" i="3"/>
  <c r="Q55" i="3"/>
  <c r="R55" i="3"/>
  <c r="AK55" i="1" s="1"/>
  <c r="AL55" i="1" s="1"/>
  <c r="Y55" i="3"/>
  <c r="AA55" i="3"/>
  <c r="AD55" i="3" s="1"/>
  <c r="AC55" i="3"/>
  <c r="AE55" i="3"/>
  <c r="AF55" i="3"/>
  <c r="AG55" i="3" s="1"/>
  <c r="AJ55" i="3"/>
  <c r="AY55" i="3"/>
  <c r="H56" i="3"/>
  <c r="L56" i="3" s="1"/>
  <c r="P56" i="3"/>
  <c r="Q56" i="3"/>
  <c r="R56" i="3"/>
  <c r="AK56" i="1" s="1"/>
  <c r="AL56" i="1" s="1"/>
  <c r="Y56" i="3"/>
  <c r="AA56" i="3"/>
  <c r="AC56" i="3"/>
  <c r="AD56" i="3"/>
  <c r="AE56" i="3"/>
  <c r="AG56" i="3" s="1"/>
  <c r="AF56" i="3"/>
  <c r="AJ56" i="3"/>
  <c r="AY56" i="3"/>
  <c r="H57" i="3"/>
  <c r="L57" i="3" s="1"/>
  <c r="P57" i="3"/>
  <c r="Q57" i="3"/>
  <c r="R57" i="3"/>
  <c r="AK57" i="1" s="1"/>
  <c r="AL57" i="1" s="1"/>
  <c r="Y57" i="3"/>
  <c r="AA57" i="3"/>
  <c r="AD57" i="3" s="1"/>
  <c r="AC57" i="3"/>
  <c r="AE57" i="3"/>
  <c r="AF57" i="3"/>
  <c r="AG57" i="3" s="1"/>
  <c r="AJ57" i="3"/>
  <c r="AY57" i="3"/>
  <c r="H58" i="3"/>
  <c r="L58" i="3" s="1"/>
  <c r="P58" i="3"/>
  <c r="Q58" i="3"/>
  <c r="R58" i="3"/>
  <c r="AK58" i="1" s="1"/>
  <c r="AL58" i="1" s="1"/>
  <c r="Y58" i="3"/>
  <c r="AA58" i="3"/>
  <c r="AC58" i="3"/>
  <c r="AD58" i="3"/>
  <c r="AE58" i="3"/>
  <c r="AG58" i="3" s="1"/>
  <c r="AF58" i="3"/>
  <c r="AJ58" i="3"/>
  <c r="AY58" i="3"/>
  <c r="H59" i="3"/>
  <c r="L59" i="3" s="1"/>
  <c r="P59" i="3"/>
  <c r="Q59" i="3"/>
  <c r="R59" i="3"/>
  <c r="AK59" i="1" s="1"/>
  <c r="AL59" i="1" s="1"/>
  <c r="Y59" i="3"/>
  <c r="AA59" i="3"/>
  <c r="AD59" i="3" s="1"/>
  <c r="AC59" i="3"/>
  <c r="AE59" i="3"/>
  <c r="AF59" i="3"/>
  <c r="AG59" i="3" s="1"/>
  <c r="AJ59" i="3"/>
  <c r="AY59" i="3"/>
  <c r="H60" i="3"/>
  <c r="L60" i="3"/>
  <c r="P60" i="3"/>
  <c r="Q60" i="3"/>
  <c r="R60" i="3"/>
  <c r="AK60" i="1" s="1"/>
  <c r="AL60" i="1" s="1"/>
  <c r="Y60" i="3"/>
  <c r="AA60" i="3"/>
  <c r="AC60" i="3"/>
  <c r="AD60" i="3"/>
  <c r="AE60" i="3"/>
  <c r="AG60" i="3" s="1"/>
  <c r="AF60" i="3"/>
  <c r="AJ60" i="3"/>
  <c r="AY60" i="3"/>
  <c r="H61" i="3"/>
  <c r="L61" i="3" s="1"/>
  <c r="P61" i="3"/>
  <c r="Q61" i="3"/>
  <c r="R61" i="3"/>
  <c r="AK61" i="1" s="1"/>
  <c r="AL61" i="1" s="1"/>
  <c r="Y61" i="3"/>
  <c r="AA61" i="3"/>
  <c r="AD61" i="3" s="1"/>
  <c r="AC61" i="3"/>
  <c r="AE61" i="3"/>
  <c r="AF61" i="3"/>
  <c r="AG61" i="3" s="1"/>
  <c r="AJ61" i="3"/>
  <c r="AY61" i="3"/>
  <c r="H62" i="3"/>
  <c r="L62" i="3"/>
  <c r="P62" i="3"/>
  <c r="Q62" i="3"/>
  <c r="R62" i="3"/>
  <c r="AK62" i="1" s="1"/>
  <c r="AL62" i="1" s="1"/>
  <c r="Y62" i="3"/>
  <c r="AA62" i="3"/>
  <c r="AC62" i="3"/>
  <c r="AD62" i="3"/>
  <c r="AE62" i="3"/>
  <c r="AG62" i="3" s="1"/>
  <c r="AF62" i="3"/>
  <c r="AJ62" i="3"/>
  <c r="AY62" i="3"/>
  <c r="H63" i="3"/>
  <c r="L63" i="3"/>
  <c r="P63" i="3"/>
  <c r="Q63" i="3"/>
  <c r="R63" i="3"/>
  <c r="AK63" i="1" s="1"/>
  <c r="AL63" i="1" s="1"/>
  <c r="Y63" i="3"/>
  <c r="AA63" i="3"/>
  <c r="AD63" i="3" s="1"/>
  <c r="AC63" i="3"/>
  <c r="AE63" i="3"/>
  <c r="AF63" i="3"/>
  <c r="AG63" i="3" s="1"/>
  <c r="AJ63" i="3"/>
  <c r="AY63" i="3"/>
  <c r="H64" i="3"/>
  <c r="L64" i="3" s="1"/>
  <c r="P64" i="3"/>
  <c r="Q64" i="3"/>
  <c r="R64" i="3"/>
  <c r="AK64" i="1" s="1"/>
  <c r="AL64" i="1" s="1"/>
  <c r="Y64" i="3"/>
  <c r="AA64" i="3"/>
  <c r="AC64" i="3"/>
  <c r="AD64" i="3"/>
  <c r="AE64" i="3"/>
  <c r="AG64" i="3" s="1"/>
  <c r="AF64" i="3"/>
  <c r="AJ64" i="3"/>
  <c r="AY64" i="3"/>
  <c r="H65" i="3"/>
  <c r="L65" i="3" s="1"/>
  <c r="P65" i="3"/>
  <c r="Q65" i="3"/>
  <c r="R65" i="3"/>
  <c r="AK65" i="1" s="1"/>
  <c r="AL65" i="1" s="1"/>
  <c r="Y65" i="3"/>
  <c r="AA65" i="3"/>
  <c r="AD65" i="3" s="1"/>
  <c r="AC65" i="3"/>
  <c r="AE65" i="3"/>
  <c r="AF65" i="3"/>
  <c r="AG65" i="3" s="1"/>
  <c r="AJ65" i="3"/>
  <c r="AY65" i="3"/>
  <c r="H66" i="3"/>
  <c r="L66" i="3"/>
  <c r="P66" i="3"/>
  <c r="Q66" i="3"/>
  <c r="R66" i="3"/>
  <c r="AK66" i="1" s="1"/>
  <c r="AL66" i="1" s="1"/>
  <c r="Y66" i="3"/>
  <c r="AA66" i="3"/>
  <c r="AC66" i="3"/>
  <c r="AD66" i="3"/>
  <c r="AE66" i="3"/>
  <c r="AG66" i="3" s="1"/>
  <c r="AF66" i="3"/>
  <c r="AJ66" i="3"/>
  <c r="AY66" i="3"/>
  <c r="H67" i="3"/>
  <c r="L67" i="3" s="1"/>
  <c r="P67" i="3"/>
  <c r="Q67" i="3"/>
  <c r="R67" i="3"/>
  <c r="AK67" i="1" s="1"/>
  <c r="AL67" i="1" s="1"/>
  <c r="Y67" i="3"/>
  <c r="AA67" i="3"/>
  <c r="AD67" i="3" s="1"/>
  <c r="AC67" i="3"/>
  <c r="AE67" i="3"/>
  <c r="AF67" i="3"/>
  <c r="AG67" i="3" s="1"/>
  <c r="AJ67" i="3"/>
  <c r="AY67" i="3"/>
  <c r="H68" i="3"/>
  <c r="L68" i="3" s="1"/>
  <c r="P68" i="3"/>
  <c r="Q68" i="3"/>
  <c r="R68" i="3"/>
  <c r="AK68" i="1" s="1"/>
  <c r="AL68" i="1" s="1"/>
  <c r="Y68" i="3"/>
  <c r="AA68" i="3"/>
  <c r="AC68" i="3"/>
  <c r="AD68" i="3"/>
  <c r="AE68" i="3"/>
  <c r="AG68" i="3" s="1"/>
  <c r="AF68" i="3"/>
  <c r="AJ68" i="3"/>
  <c r="AY68" i="3"/>
  <c r="H69" i="3"/>
  <c r="L69" i="3" s="1"/>
  <c r="P69" i="3"/>
  <c r="Q69" i="3"/>
  <c r="R69" i="3"/>
  <c r="AK69" i="1" s="1"/>
  <c r="AL69" i="1" s="1"/>
  <c r="Y69" i="3"/>
  <c r="AA69" i="3"/>
  <c r="AD69" i="3" s="1"/>
  <c r="AC69" i="3"/>
  <c r="AE69" i="3"/>
  <c r="AF69" i="3"/>
  <c r="AG69" i="3" s="1"/>
  <c r="AJ69" i="3"/>
  <c r="AY69" i="3"/>
  <c r="H70" i="3"/>
  <c r="L70" i="3" s="1"/>
  <c r="P70" i="3"/>
  <c r="Q70" i="3"/>
  <c r="R70" i="3"/>
  <c r="AK70" i="1" s="1"/>
  <c r="AL70" i="1" s="1"/>
  <c r="Y70" i="3"/>
  <c r="AA70" i="3"/>
  <c r="AC70" i="3"/>
  <c r="AD70" i="3"/>
  <c r="AE70" i="3"/>
  <c r="AG70" i="3" s="1"/>
  <c r="AF70" i="3"/>
  <c r="AJ70" i="3"/>
  <c r="AY70" i="3"/>
  <c r="H71" i="3"/>
  <c r="L71" i="3" s="1"/>
  <c r="P71" i="3"/>
  <c r="Q71" i="3"/>
  <c r="R71" i="3"/>
  <c r="AK71" i="1" s="1"/>
  <c r="AL71" i="1" s="1"/>
  <c r="Y71" i="3"/>
  <c r="AA71" i="3"/>
  <c r="AD71" i="3" s="1"/>
  <c r="AC71" i="3"/>
  <c r="AE71" i="3"/>
  <c r="AF71" i="3"/>
  <c r="AG71" i="3" s="1"/>
  <c r="AJ71" i="3"/>
  <c r="AY71" i="3"/>
  <c r="H72" i="3"/>
  <c r="L72" i="3"/>
  <c r="P72" i="3"/>
  <c r="Q72" i="3"/>
  <c r="R72" i="3"/>
  <c r="Y72" i="3"/>
  <c r="AA72" i="3"/>
  <c r="AC72" i="3"/>
  <c r="AD72" i="3"/>
  <c r="AE72" i="3"/>
  <c r="AG72" i="3" s="1"/>
  <c r="AF72" i="3"/>
  <c r="AJ72" i="3"/>
  <c r="AY72" i="3"/>
  <c r="H73" i="3"/>
  <c r="L73" i="3" s="1"/>
  <c r="P73" i="3"/>
  <c r="Q73" i="3"/>
  <c r="R73" i="3"/>
  <c r="AK73" i="1" s="1"/>
  <c r="AL73" i="1" s="1"/>
  <c r="Y73" i="3"/>
  <c r="AA73" i="3"/>
  <c r="AD73" i="3" s="1"/>
  <c r="AC73" i="3"/>
  <c r="AE73" i="3"/>
  <c r="AF73" i="3"/>
  <c r="AG73" i="3" s="1"/>
  <c r="AJ73" i="3"/>
  <c r="AY73" i="3"/>
  <c r="H74" i="3"/>
  <c r="L74" i="3" s="1"/>
  <c r="P74" i="3"/>
  <c r="Q74" i="3"/>
  <c r="R74" i="3"/>
  <c r="Y74" i="3"/>
  <c r="AA74" i="3"/>
  <c r="AC74" i="3"/>
  <c r="AD74" i="3"/>
  <c r="AE74" i="3"/>
  <c r="AG74" i="3" s="1"/>
  <c r="AF74" i="3"/>
  <c r="AJ74" i="3"/>
  <c r="AY74" i="3"/>
  <c r="H75" i="3"/>
  <c r="L75" i="3" s="1"/>
  <c r="P75" i="3"/>
  <c r="Q75" i="3"/>
  <c r="R75" i="3"/>
  <c r="Y75" i="3"/>
  <c r="AA75" i="3"/>
  <c r="AD75" i="3" s="1"/>
  <c r="AC75" i="3"/>
  <c r="AE75" i="3"/>
  <c r="AF75" i="3"/>
  <c r="AG75" i="3" s="1"/>
  <c r="AJ75" i="3"/>
  <c r="AY75" i="3"/>
  <c r="H76" i="3"/>
  <c r="L76" i="3" s="1"/>
  <c r="P76" i="3"/>
  <c r="Q76" i="3"/>
  <c r="R76" i="3"/>
  <c r="Y76" i="3"/>
  <c r="AA76" i="3"/>
  <c r="AC76" i="3"/>
  <c r="AD76" i="3"/>
  <c r="AE76" i="3"/>
  <c r="AG76" i="3" s="1"/>
  <c r="AF76" i="3"/>
  <c r="AJ76" i="3"/>
  <c r="AY76" i="3"/>
  <c r="H77" i="3"/>
  <c r="L77" i="3" s="1"/>
  <c r="P77" i="3"/>
  <c r="Q77" i="3"/>
  <c r="R77" i="3"/>
  <c r="AK77" i="1" s="1"/>
  <c r="AL77" i="1" s="1"/>
  <c r="Y77" i="3"/>
  <c r="AA77" i="3"/>
  <c r="AD77" i="3" s="1"/>
  <c r="AC77" i="3"/>
  <c r="AE77" i="3"/>
  <c r="AF77" i="3"/>
  <c r="AG77" i="3" s="1"/>
  <c r="AJ77" i="3"/>
  <c r="AY77" i="3"/>
  <c r="H78" i="3"/>
  <c r="L78" i="3" s="1"/>
  <c r="P78" i="3"/>
  <c r="Q78" i="3"/>
  <c r="R78" i="3"/>
  <c r="AK78" i="1" s="1"/>
  <c r="AL78" i="1" s="1"/>
  <c r="Y78" i="3"/>
  <c r="AA78" i="3"/>
  <c r="AC78" i="3"/>
  <c r="AD78" i="3"/>
  <c r="AE78" i="3"/>
  <c r="AG78" i="3" s="1"/>
  <c r="AF78" i="3"/>
  <c r="AJ78" i="3"/>
  <c r="AY78" i="3"/>
  <c r="H79" i="3"/>
  <c r="L79" i="3" s="1"/>
  <c r="P79" i="3"/>
  <c r="Q79" i="3"/>
  <c r="R79" i="3"/>
  <c r="AK79" i="1" s="1"/>
  <c r="AL79" i="1" s="1"/>
  <c r="Y79" i="3"/>
  <c r="AA79" i="3"/>
  <c r="AD79" i="3" s="1"/>
  <c r="AC79" i="3"/>
  <c r="AE79" i="3"/>
  <c r="AF79" i="3"/>
  <c r="AG79" i="3" s="1"/>
  <c r="AJ79" i="3"/>
  <c r="AY79" i="3"/>
  <c r="H80" i="3"/>
  <c r="L80" i="3" s="1"/>
  <c r="P80" i="3"/>
  <c r="Q80" i="3"/>
  <c r="R80" i="3"/>
  <c r="AK80" i="1" s="1"/>
  <c r="AL80" i="1" s="1"/>
  <c r="Y80" i="3"/>
  <c r="AA80" i="3"/>
  <c r="AC80" i="3"/>
  <c r="AD80" i="3"/>
  <c r="AE80" i="3"/>
  <c r="AG80" i="3" s="1"/>
  <c r="AF80" i="3"/>
  <c r="AJ80" i="3"/>
  <c r="AY80" i="3"/>
  <c r="H81" i="3"/>
  <c r="L81" i="3"/>
  <c r="P81" i="3"/>
  <c r="Q81" i="3"/>
  <c r="R81" i="3"/>
  <c r="AK81" i="1" s="1"/>
  <c r="AL81" i="1" s="1"/>
  <c r="Y81" i="3"/>
  <c r="AA81" i="3"/>
  <c r="AD81" i="3" s="1"/>
  <c r="AC81" i="3"/>
  <c r="AE81" i="3"/>
  <c r="AF81" i="3"/>
  <c r="AG81" i="3" s="1"/>
  <c r="AJ81" i="3"/>
  <c r="AY81" i="3"/>
  <c r="H82" i="3"/>
  <c r="L82" i="3" s="1"/>
  <c r="P82" i="3"/>
  <c r="Q82" i="3"/>
  <c r="R82" i="3"/>
  <c r="AK82" i="1" s="1"/>
  <c r="AL82" i="1" s="1"/>
  <c r="Y82" i="3"/>
  <c r="AA82" i="3"/>
  <c r="AC82" i="3"/>
  <c r="AD82" i="3"/>
  <c r="AE82" i="3"/>
  <c r="AG82" i="3" s="1"/>
  <c r="AF82" i="3"/>
  <c r="AJ82" i="3"/>
  <c r="AY82" i="3"/>
  <c r="H83" i="3"/>
  <c r="L83" i="3"/>
  <c r="P83" i="3"/>
  <c r="Q83" i="3"/>
  <c r="R83" i="3"/>
  <c r="AK83" i="1" s="1"/>
  <c r="AL83" i="1" s="1"/>
  <c r="Y83" i="3"/>
  <c r="AA83" i="3"/>
  <c r="AD83" i="3" s="1"/>
  <c r="AC83" i="3"/>
  <c r="AE83" i="3"/>
  <c r="AF83" i="3"/>
  <c r="AG83" i="3" s="1"/>
  <c r="AJ83" i="3"/>
  <c r="AY83" i="3"/>
  <c r="H84" i="3"/>
  <c r="L84" i="3" s="1"/>
  <c r="P84" i="3"/>
  <c r="Q84" i="3"/>
  <c r="R84" i="3"/>
  <c r="AK84" i="1" s="1"/>
  <c r="AL84" i="1" s="1"/>
  <c r="Y84" i="3"/>
  <c r="AA84" i="3"/>
  <c r="AC84" i="3"/>
  <c r="AD84" i="3"/>
  <c r="AE84" i="3"/>
  <c r="AG84" i="3" s="1"/>
  <c r="AF84" i="3"/>
  <c r="AJ84" i="3"/>
  <c r="AY84" i="3"/>
  <c r="H85" i="3"/>
  <c r="L85" i="3" s="1"/>
  <c r="P85" i="3"/>
  <c r="Q85" i="3"/>
  <c r="R85" i="3"/>
  <c r="AK85" i="1" s="1"/>
  <c r="AL85" i="1" s="1"/>
  <c r="Y85" i="3"/>
  <c r="AA85" i="3"/>
  <c r="AD85" i="3" s="1"/>
  <c r="AC85" i="3"/>
  <c r="AE85" i="3"/>
  <c r="AF85" i="3"/>
  <c r="AG85" i="3" s="1"/>
  <c r="AJ85" i="3"/>
  <c r="AY85" i="3"/>
  <c r="H86" i="3"/>
  <c r="L86" i="3" s="1"/>
  <c r="P86" i="3"/>
  <c r="Q86" i="3"/>
  <c r="R86" i="3"/>
  <c r="AK86" i="1" s="1"/>
  <c r="AL86" i="1" s="1"/>
  <c r="Y86" i="3"/>
  <c r="AA86" i="3"/>
  <c r="AC86" i="3"/>
  <c r="AD86" i="3"/>
  <c r="AE86" i="3"/>
  <c r="AG86" i="3" s="1"/>
  <c r="AF86" i="3"/>
  <c r="AJ86" i="3"/>
  <c r="AY86" i="3"/>
  <c r="H87" i="3"/>
  <c r="L87" i="3" s="1"/>
  <c r="P87" i="3"/>
  <c r="Q87" i="3"/>
  <c r="R87" i="3"/>
  <c r="AK87" i="1" s="1"/>
  <c r="AL87" i="1" s="1"/>
  <c r="Y87" i="3"/>
  <c r="AA87" i="3"/>
  <c r="AD87" i="3" s="1"/>
  <c r="AC87" i="3"/>
  <c r="AE87" i="3"/>
  <c r="AF87" i="3"/>
  <c r="AG87" i="3" s="1"/>
  <c r="AJ87" i="3"/>
  <c r="AY87" i="3"/>
  <c r="H88" i="3"/>
  <c r="L88" i="3" s="1"/>
  <c r="P88" i="3"/>
  <c r="Q88" i="3"/>
  <c r="R88" i="3"/>
  <c r="AK88" i="1" s="1"/>
  <c r="AL88" i="1" s="1"/>
  <c r="Y88" i="3"/>
  <c r="AA88" i="3"/>
  <c r="AC88" i="3"/>
  <c r="AD88" i="3"/>
  <c r="AE88" i="3"/>
  <c r="AG88" i="3" s="1"/>
  <c r="AF88" i="3"/>
  <c r="AJ88" i="3"/>
  <c r="AY88" i="3"/>
  <c r="H89" i="3"/>
  <c r="L89" i="3" s="1"/>
  <c r="P89" i="3"/>
  <c r="Q89" i="3"/>
  <c r="R89" i="3"/>
  <c r="AK89" i="1" s="1"/>
  <c r="AL89" i="1" s="1"/>
  <c r="Y89" i="3"/>
  <c r="AA89" i="3"/>
  <c r="AD89" i="3" s="1"/>
  <c r="AC89" i="3"/>
  <c r="AE89" i="3"/>
  <c r="AF89" i="3"/>
  <c r="AG89" i="3" s="1"/>
  <c r="AJ89" i="3"/>
  <c r="AY89" i="3"/>
  <c r="H90" i="3"/>
  <c r="L90" i="3" s="1"/>
  <c r="P90" i="3"/>
  <c r="Q90" i="3"/>
  <c r="R90" i="3"/>
  <c r="AK90" i="1" s="1"/>
  <c r="AL90" i="1" s="1"/>
  <c r="Y90" i="3"/>
  <c r="AA90" i="3"/>
  <c r="AC90" i="3"/>
  <c r="AD90" i="3"/>
  <c r="AE90" i="3"/>
  <c r="AG90" i="3" s="1"/>
  <c r="AF90" i="3"/>
  <c r="AJ90" i="3"/>
  <c r="AY90" i="3"/>
  <c r="H91" i="3"/>
  <c r="L91" i="3" s="1"/>
  <c r="P91" i="3"/>
  <c r="Q91" i="3"/>
  <c r="R91" i="3"/>
  <c r="AK91" i="1" s="1"/>
  <c r="AL91" i="1" s="1"/>
  <c r="Y91" i="3"/>
  <c r="AA91" i="3"/>
  <c r="AD91" i="3" s="1"/>
  <c r="AC91" i="3"/>
  <c r="AE91" i="3"/>
  <c r="AF91" i="3"/>
  <c r="AG91" i="3" s="1"/>
  <c r="AJ91" i="3"/>
  <c r="AY91" i="3"/>
  <c r="H92" i="3"/>
  <c r="L92" i="3" s="1"/>
  <c r="P92" i="3"/>
  <c r="Q92" i="3"/>
  <c r="R92" i="3"/>
  <c r="AK92" i="1" s="1"/>
  <c r="AL92" i="1" s="1"/>
  <c r="Y92" i="3"/>
  <c r="AA92" i="3"/>
  <c r="AC92" i="3"/>
  <c r="AD92" i="3"/>
  <c r="AE92" i="3"/>
  <c r="AG92" i="3" s="1"/>
  <c r="AF92" i="3"/>
  <c r="AJ92" i="3"/>
  <c r="AY92" i="3"/>
  <c r="H93" i="3"/>
  <c r="L93" i="3" s="1"/>
  <c r="P93" i="3"/>
  <c r="Q93" i="3"/>
  <c r="R93" i="3"/>
  <c r="AK93" i="1" s="1"/>
  <c r="AL93" i="1" s="1"/>
  <c r="Y93" i="3"/>
  <c r="AA93" i="3"/>
  <c r="AD93" i="3" s="1"/>
  <c r="AC93" i="3"/>
  <c r="AE93" i="3"/>
  <c r="AF93" i="3"/>
  <c r="AG93" i="3" s="1"/>
  <c r="AJ93" i="3"/>
  <c r="AY93" i="3"/>
  <c r="H94" i="3"/>
  <c r="L94" i="3" s="1"/>
  <c r="P94" i="3"/>
  <c r="Q94" i="3"/>
  <c r="R94" i="3"/>
  <c r="AK94" i="1" s="1"/>
  <c r="AL94" i="1" s="1"/>
  <c r="Y94" i="3"/>
  <c r="AA94" i="3"/>
  <c r="AC94" i="3"/>
  <c r="AD94" i="3"/>
  <c r="AE94" i="3"/>
  <c r="AG94" i="3" s="1"/>
  <c r="AF94" i="3"/>
  <c r="AJ94" i="3"/>
  <c r="AY94" i="3"/>
  <c r="H95" i="3"/>
  <c r="L95" i="3" s="1"/>
  <c r="P95" i="3"/>
  <c r="Q95" i="3"/>
  <c r="R95" i="3"/>
  <c r="AK95" i="1" s="1"/>
  <c r="AL95" i="1" s="1"/>
  <c r="Y95" i="3"/>
  <c r="AA95" i="3"/>
  <c r="AD95" i="3" s="1"/>
  <c r="AC95" i="3"/>
  <c r="AE95" i="3"/>
  <c r="AF95" i="3"/>
  <c r="AG95" i="3" s="1"/>
  <c r="AJ95" i="3"/>
  <c r="AY95" i="3"/>
  <c r="H96" i="3"/>
  <c r="L96" i="3" s="1"/>
  <c r="P96" i="3"/>
  <c r="Q96" i="3"/>
  <c r="R96" i="3"/>
  <c r="AK96" i="1" s="1"/>
  <c r="AL96" i="1" s="1"/>
  <c r="Y96" i="3"/>
  <c r="AA96" i="3"/>
  <c r="AC96" i="3"/>
  <c r="AD96" i="3"/>
  <c r="AE96" i="3"/>
  <c r="AG96" i="3" s="1"/>
  <c r="AF96" i="3"/>
  <c r="AJ96" i="3"/>
  <c r="AY96" i="3"/>
  <c r="H97" i="3"/>
  <c r="L97" i="3" s="1"/>
  <c r="P97" i="3"/>
  <c r="Q97" i="3"/>
  <c r="R97" i="3"/>
  <c r="AK97" i="1" s="1"/>
  <c r="AL97" i="1" s="1"/>
  <c r="Y97" i="3"/>
  <c r="AA97" i="3"/>
  <c r="AD97" i="3" s="1"/>
  <c r="AC97" i="3"/>
  <c r="AE97" i="3"/>
  <c r="AF97" i="3"/>
  <c r="AG97" i="3" s="1"/>
  <c r="AJ97" i="3"/>
  <c r="AY97" i="3"/>
  <c r="H98" i="3"/>
  <c r="L98" i="3"/>
  <c r="P98" i="3"/>
  <c r="Q98" i="3"/>
  <c r="R98" i="3"/>
  <c r="AK98" i="1" s="1"/>
  <c r="AL98" i="1" s="1"/>
  <c r="Y98" i="3"/>
  <c r="AA98" i="3"/>
  <c r="AC98" i="3"/>
  <c r="AD98" i="3"/>
  <c r="AE98" i="3"/>
  <c r="AG98" i="3" s="1"/>
  <c r="AF98" i="3"/>
  <c r="AJ98" i="3"/>
  <c r="AY98" i="3"/>
  <c r="H99" i="3"/>
  <c r="L99" i="3" s="1"/>
  <c r="P99" i="3"/>
  <c r="Q99" i="3"/>
  <c r="R99" i="3"/>
  <c r="AK99" i="1" s="1"/>
  <c r="AL99" i="1" s="1"/>
  <c r="Y99" i="3"/>
  <c r="AA99" i="3"/>
  <c r="AD99" i="3" s="1"/>
  <c r="AC99" i="3"/>
  <c r="AE99" i="3"/>
  <c r="AF99" i="3"/>
  <c r="AG99" i="3" s="1"/>
  <c r="AJ99" i="3"/>
  <c r="AY99" i="3"/>
  <c r="H100" i="3"/>
  <c r="L100" i="3" s="1"/>
  <c r="P100" i="3"/>
  <c r="Q100" i="3"/>
  <c r="R100" i="3"/>
  <c r="AK100" i="1" s="1"/>
  <c r="AL100" i="1" s="1"/>
  <c r="Y100" i="3"/>
  <c r="AA100" i="3"/>
  <c r="AC100" i="3"/>
  <c r="AD100" i="3"/>
  <c r="AE100" i="3"/>
  <c r="AG100" i="3" s="1"/>
  <c r="AF100" i="3"/>
  <c r="AJ100" i="3"/>
  <c r="AY100" i="3"/>
  <c r="H101" i="3"/>
  <c r="L101" i="3" s="1"/>
  <c r="P101" i="3"/>
  <c r="Q101" i="3"/>
  <c r="R101" i="3"/>
  <c r="AK101" i="1" s="1"/>
  <c r="AL101" i="1" s="1"/>
  <c r="Y101" i="3"/>
  <c r="AA101" i="3"/>
  <c r="AD101" i="3" s="1"/>
  <c r="AC101" i="3"/>
  <c r="AE101" i="3"/>
  <c r="AF101" i="3"/>
  <c r="AG101" i="3" s="1"/>
  <c r="AJ101" i="3"/>
  <c r="AY101" i="3"/>
  <c r="H102" i="3"/>
  <c r="L102" i="3" s="1"/>
  <c r="P102" i="3"/>
  <c r="Q102" i="3"/>
  <c r="R102" i="3"/>
  <c r="AK102" i="1" s="1"/>
  <c r="AL102" i="1" s="1"/>
  <c r="Y102" i="3"/>
  <c r="AA102" i="3"/>
  <c r="AC102" i="3"/>
  <c r="AD102" i="3"/>
  <c r="AE102" i="3"/>
  <c r="AG102" i="3" s="1"/>
  <c r="AF102" i="3"/>
  <c r="AJ102" i="3"/>
  <c r="AY102" i="3"/>
  <c r="H103" i="3"/>
  <c r="L103" i="3" s="1"/>
  <c r="P103" i="3"/>
  <c r="Q103" i="3"/>
  <c r="R103" i="3"/>
  <c r="AK103" i="1" s="1"/>
  <c r="AL103" i="1" s="1"/>
  <c r="Y103" i="3"/>
  <c r="AA103" i="3"/>
  <c r="AD103" i="3" s="1"/>
  <c r="AC103" i="3"/>
  <c r="AE103" i="3"/>
  <c r="AF103" i="3"/>
  <c r="AG103" i="3" s="1"/>
  <c r="AJ103" i="3"/>
  <c r="AY103" i="3"/>
  <c r="H104" i="3"/>
  <c r="L104" i="3" s="1"/>
  <c r="P104" i="3"/>
  <c r="Q104" i="3"/>
  <c r="R104" i="3"/>
  <c r="AK104" i="1" s="1"/>
  <c r="AL104" i="1" s="1"/>
  <c r="Y104" i="3"/>
  <c r="AA104" i="3"/>
  <c r="AC104" i="3"/>
  <c r="AD104" i="3"/>
  <c r="AE104" i="3"/>
  <c r="AG104" i="3" s="1"/>
  <c r="AF104" i="3"/>
  <c r="AJ104" i="3"/>
  <c r="AY104" i="3"/>
  <c r="H105" i="3"/>
  <c r="L105" i="3" s="1"/>
  <c r="P105" i="3"/>
  <c r="Q105" i="3"/>
  <c r="R105" i="3"/>
  <c r="AK105" i="1" s="1"/>
  <c r="AL105" i="1" s="1"/>
  <c r="Y105" i="3"/>
  <c r="AA105" i="3"/>
  <c r="AD105" i="3" s="1"/>
  <c r="AC105" i="3"/>
  <c r="AE105" i="3"/>
  <c r="AF105" i="3"/>
  <c r="AG105" i="3" s="1"/>
  <c r="AJ105" i="3"/>
  <c r="AY105" i="3"/>
  <c r="H106" i="3"/>
  <c r="L106" i="3" s="1"/>
  <c r="P106" i="3"/>
  <c r="Q106" i="3"/>
  <c r="R106" i="3"/>
  <c r="AK106" i="1" s="1"/>
  <c r="AL106" i="1" s="1"/>
  <c r="Y106" i="3"/>
  <c r="AA106" i="3"/>
  <c r="AC106" i="3"/>
  <c r="AD106" i="3"/>
  <c r="AE106" i="3"/>
  <c r="AG106" i="3" s="1"/>
  <c r="AF106" i="3"/>
  <c r="AJ106" i="3"/>
  <c r="AY106" i="3"/>
  <c r="H107" i="3"/>
  <c r="L107" i="3" s="1"/>
  <c r="P107" i="3"/>
  <c r="Q107" i="3"/>
  <c r="R107" i="3"/>
  <c r="Y107" i="3"/>
  <c r="AA107" i="3"/>
  <c r="AD107" i="3" s="1"/>
  <c r="AC107" i="3"/>
  <c r="AE107" i="3"/>
  <c r="AF107" i="3"/>
  <c r="AG107" i="3" s="1"/>
  <c r="AJ107" i="3"/>
  <c r="AY107" i="3"/>
  <c r="H108" i="3"/>
  <c r="L108" i="3" s="1"/>
  <c r="P108" i="3"/>
  <c r="Q108" i="3"/>
  <c r="R108" i="3"/>
  <c r="AK108" i="1" s="1"/>
  <c r="AL108" i="1" s="1"/>
  <c r="Y108" i="3"/>
  <c r="AA108" i="3"/>
  <c r="AC108" i="3"/>
  <c r="AD108" i="3"/>
  <c r="AE108" i="3"/>
  <c r="AG108" i="3" s="1"/>
  <c r="AF108" i="3"/>
  <c r="AJ108" i="3"/>
  <c r="AY108" i="3"/>
  <c r="H109" i="3"/>
  <c r="L109" i="3" s="1"/>
  <c r="P109" i="3"/>
  <c r="Q109" i="3"/>
  <c r="R109" i="3"/>
  <c r="Y109" i="3"/>
  <c r="AA109" i="3"/>
  <c r="AD109" i="3" s="1"/>
  <c r="AC109" i="3"/>
  <c r="AE109" i="3"/>
  <c r="AF109" i="3"/>
  <c r="AG109" i="3" s="1"/>
  <c r="AJ109" i="3"/>
  <c r="AY109" i="3"/>
  <c r="H110" i="3"/>
  <c r="L110" i="3" s="1"/>
  <c r="P110" i="3"/>
  <c r="Q110" i="3"/>
  <c r="R110" i="3"/>
  <c r="AK110" i="1" s="1"/>
  <c r="AL110" i="1" s="1"/>
  <c r="Y110" i="3"/>
  <c r="AA110" i="3"/>
  <c r="AC110" i="3"/>
  <c r="AD110" i="3"/>
  <c r="AE110" i="3"/>
  <c r="AG110" i="3" s="1"/>
  <c r="AF110" i="3"/>
  <c r="AJ110" i="3"/>
  <c r="AY110" i="3"/>
  <c r="H111" i="3"/>
  <c r="L111" i="3" s="1"/>
  <c r="P111" i="3"/>
  <c r="Q111" i="3"/>
  <c r="R111" i="3"/>
  <c r="Y111" i="3"/>
  <c r="AA111" i="3"/>
  <c r="AD111" i="3" s="1"/>
  <c r="AC111" i="3"/>
  <c r="AE111" i="3"/>
  <c r="AF111" i="3"/>
  <c r="AG111" i="3" s="1"/>
  <c r="AJ111" i="3"/>
  <c r="AY111" i="3"/>
  <c r="H112" i="3"/>
  <c r="L112" i="3" s="1"/>
  <c r="P112" i="3"/>
  <c r="Q112" i="3"/>
  <c r="R112" i="3"/>
  <c r="Y112" i="3"/>
  <c r="AA112" i="3"/>
  <c r="AC112" i="3"/>
  <c r="AD112" i="3"/>
  <c r="AE112" i="3"/>
  <c r="AG112" i="3" s="1"/>
  <c r="AF112" i="3"/>
  <c r="AJ112" i="3"/>
  <c r="AY112" i="3"/>
  <c r="H113" i="3"/>
  <c r="L113" i="3" s="1"/>
  <c r="P113" i="3"/>
  <c r="Q113" i="3"/>
  <c r="R113" i="3"/>
  <c r="AK113" i="1" s="1"/>
  <c r="AL113" i="1" s="1"/>
  <c r="Y113" i="3"/>
  <c r="AA113" i="3"/>
  <c r="AD113" i="3" s="1"/>
  <c r="AC113" i="3"/>
  <c r="AE113" i="3"/>
  <c r="AF113" i="3"/>
  <c r="AG113" i="3" s="1"/>
  <c r="AJ113" i="3"/>
  <c r="AY113" i="3"/>
  <c r="H114" i="3"/>
  <c r="L114" i="3" s="1"/>
  <c r="P114" i="3"/>
  <c r="Q114" i="3"/>
  <c r="R114" i="3"/>
  <c r="AK114" i="1" s="1"/>
  <c r="AL114" i="1" s="1"/>
  <c r="Y114" i="3"/>
  <c r="AA114" i="3"/>
  <c r="AC114" i="3"/>
  <c r="AD114" i="3"/>
  <c r="AE114" i="3"/>
  <c r="AG114" i="3" s="1"/>
  <c r="AF114" i="3"/>
  <c r="AJ114" i="3"/>
  <c r="AY114" i="3"/>
  <c r="H115" i="3"/>
  <c r="L115" i="3" s="1"/>
  <c r="P115" i="3"/>
  <c r="Q115" i="3"/>
  <c r="R115" i="3"/>
  <c r="AK115" i="1" s="1"/>
  <c r="AL115" i="1" s="1"/>
  <c r="Y115" i="3"/>
  <c r="AA115" i="3"/>
  <c r="AD115" i="3" s="1"/>
  <c r="AC115" i="3"/>
  <c r="AE115" i="3"/>
  <c r="AF115" i="3"/>
  <c r="AG115" i="3" s="1"/>
  <c r="AJ115" i="3"/>
  <c r="AY115" i="3"/>
  <c r="H116" i="3"/>
  <c r="L116" i="3" s="1"/>
  <c r="P116" i="3"/>
  <c r="Q116" i="3"/>
  <c r="R116" i="3"/>
  <c r="AK116" i="1" s="1"/>
  <c r="AL116" i="1" s="1"/>
  <c r="Y116" i="3"/>
  <c r="AA116" i="3"/>
  <c r="AC116" i="3"/>
  <c r="AD116" i="3"/>
  <c r="AE116" i="3"/>
  <c r="AG116" i="3" s="1"/>
  <c r="AF116" i="3"/>
  <c r="AJ116" i="3"/>
  <c r="AY116" i="3"/>
  <c r="H117" i="3"/>
  <c r="L117" i="3" s="1"/>
  <c r="P117" i="3"/>
  <c r="Q117" i="3"/>
  <c r="R117" i="3"/>
  <c r="AK117" i="1" s="1"/>
  <c r="AL117" i="1" s="1"/>
  <c r="Y117" i="3"/>
  <c r="AA117" i="3"/>
  <c r="AD117" i="3" s="1"/>
  <c r="AC117" i="3"/>
  <c r="AE117" i="3"/>
  <c r="AF117" i="3"/>
  <c r="AG117" i="3" s="1"/>
  <c r="AJ117" i="3"/>
  <c r="AY117" i="3"/>
  <c r="H118" i="3"/>
  <c r="L118" i="3" s="1"/>
  <c r="P118" i="3"/>
  <c r="Q118" i="3"/>
  <c r="R118" i="3"/>
  <c r="AK118" i="1" s="1"/>
  <c r="AL118" i="1" s="1"/>
  <c r="Y118" i="3"/>
  <c r="AA118" i="3"/>
  <c r="AC118" i="3"/>
  <c r="AD118" i="3"/>
  <c r="AE118" i="3"/>
  <c r="AG118" i="3" s="1"/>
  <c r="AF118" i="3"/>
  <c r="AJ118" i="3"/>
  <c r="AY118" i="3"/>
  <c r="H119" i="3"/>
  <c r="L119" i="3" s="1"/>
  <c r="P119" i="3"/>
  <c r="Q119" i="3"/>
  <c r="R119" i="3"/>
  <c r="AK119" i="1" s="1"/>
  <c r="AL119" i="1" s="1"/>
  <c r="Y119" i="3"/>
  <c r="AA119" i="3"/>
  <c r="AD119" i="3" s="1"/>
  <c r="AC119" i="3"/>
  <c r="AE119" i="3"/>
  <c r="AF119" i="3"/>
  <c r="AG119" i="3" s="1"/>
  <c r="AJ119" i="3"/>
  <c r="AY119" i="3"/>
  <c r="H120" i="3"/>
  <c r="L120" i="3"/>
  <c r="P120" i="3"/>
  <c r="Q120" i="3"/>
  <c r="R120" i="3"/>
  <c r="AK120" i="1" s="1"/>
  <c r="AL120" i="1" s="1"/>
  <c r="Y120" i="3"/>
  <c r="AA120" i="3"/>
  <c r="AC120" i="3"/>
  <c r="AD120" i="3"/>
  <c r="AE120" i="3"/>
  <c r="AG120" i="3" s="1"/>
  <c r="AF120" i="3"/>
  <c r="AJ120" i="3"/>
  <c r="AY120" i="3"/>
  <c r="H121" i="3"/>
  <c r="L121" i="3" s="1"/>
  <c r="P121" i="3"/>
  <c r="Q121" i="3"/>
  <c r="R121" i="3"/>
  <c r="AK121" i="1" s="1"/>
  <c r="AL121" i="1" s="1"/>
  <c r="Y121" i="3"/>
  <c r="AA121" i="3"/>
  <c r="AD121" i="3" s="1"/>
  <c r="AC121" i="3"/>
  <c r="AE121" i="3"/>
  <c r="AF121" i="3"/>
  <c r="AG121" i="3" s="1"/>
  <c r="AJ121" i="3"/>
  <c r="AY121" i="3"/>
  <c r="H122" i="3"/>
  <c r="L122" i="3" s="1"/>
  <c r="P122" i="3"/>
  <c r="Q122" i="3"/>
  <c r="R122" i="3"/>
  <c r="AK122" i="1" s="1"/>
  <c r="AL122" i="1" s="1"/>
  <c r="Y122" i="3"/>
  <c r="AA122" i="3"/>
  <c r="AC122" i="3"/>
  <c r="AD122" i="3"/>
  <c r="AE122" i="3"/>
  <c r="AG122" i="3" s="1"/>
  <c r="AF122" i="3"/>
  <c r="AJ122" i="3"/>
  <c r="AY122" i="3"/>
  <c r="H123" i="3"/>
  <c r="L123" i="3" s="1"/>
  <c r="P123" i="3"/>
  <c r="Q123" i="3"/>
  <c r="R123" i="3"/>
  <c r="AK123" i="1" s="1"/>
  <c r="AL123" i="1" s="1"/>
  <c r="Y123" i="3"/>
  <c r="AA123" i="3"/>
  <c r="AD123" i="3" s="1"/>
  <c r="AC123" i="3"/>
  <c r="AE123" i="3"/>
  <c r="AF123" i="3"/>
  <c r="AG123" i="3" s="1"/>
  <c r="AJ123" i="3"/>
  <c r="AY123" i="3"/>
  <c r="H124" i="3"/>
  <c r="L124" i="3"/>
  <c r="P124" i="3"/>
  <c r="Q124" i="3"/>
  <c r="R124" i="3"/>
  <c r="AK124" i="1" s="1"/>
  <c r="AL124" i="1" s="1"/>
  <c r="Y124" i="3"/>
  <c r="AA124" i="3"/>
  <c r="AC124" i="3"/>
  <c r="AD124" i="3"/>
  <c r="AE124" i="3"/>
  <c r="AG124" i="3" s="1"/>
  <c r="AF124" i="3"/>
  <c r="AJ124" i="3"/>
  <c r="AY124" i="3"/>
  <c r="H125" i="3"/>
  <c r="L125" i="3" s="1"/>
  <c r="P125" i="3"/>
  <c r="Q125" i="3"/>
  <c r="R125" i="3"/>
  <c r="AK125" i="1" s="1"/>
  <c r="AL125" i="1" s="1"/>
  <c r="Y125" i="3"/>
  <c r="AA125" i="3"/>
  <c r="AD125" i="3" s="1"/>
  <c r="AC125" i="3"/>
  <c r="AE125" i="3"/>
  <c r="AF125" i="3"/>
  <c r="AG125" i="3" s="1"/>
  <c r="AJ125" i="3"/>
  <c r="AY125" i="3"/>
  <c r="H126" i="3"/>
  <c r="L126" i="3" s="1"/>
  <c r="P126" i="3"/>
  <c r="Q126" i="3"/>
  <c r="R126" i="3"/>
  <c r="AK126" i="1" s="1"/>
  <c r="AL126" i="1" s="1"/>
  <c r="Y126" i="3"/>
  <c r="AA126" i="3"/>
  <c r="AC126" i="3"/>
  <c r="AD126" i="3"/>
  <c r="AE126" i="3"/>
  <c r="AG126" i="3" s="1"/>
  <c r="AF126" i="3"/>
  <c r="AJ126" i="3"/>
  <c r="AY126" i="3"/>
  <c r="H127" i="3"/>
  <c r="L127" i="3" s="1"/>
  <c r="P127" i="3"/>
  <c r="Q127" i="3"/>
  <c r="R127" i="3"/>
  <c r="AK127" i="1" s="1"/>
  <c r="AL127" i="1" s="1"/>
  <c r="Y127" i="3"/>
  <c r="AA127" i="3"/>
  <c r="AD127" i="3" s="1"/>
  <c r="AC127" i="3"/>
  <c r="AE127" i="3"/>
  <c r="AF127" i="3"/>
  <c r="AG127" i="3" s="1"/>
  <c r="AJ127" i="3"/>
  <c r="AY127" i="3"/>
  <c r="H128" i="3"/>
  <c r="L128" i="3" s="1"/>
  <c r="P128" i="3"/>
  <c r="Q128" i="3"/>
  <c r="R128" i="3"/>
  <c r="AK128" i="1" s="1"/>
  <c r="AL128" i="1" s="1"/>
  <c r="Y128" i="3"/>
  <c r="AA128" i="3"/>
  <c r="AC128" i="3"/>
  <c r="AD128" i="3"/>
  <c r="AE128" i="3"/>
  <c r="AG128" i="3" s="1"/>
  <c r="AF128" i="3"/>
  <c r="AJ128" i="3"/>
  <c r="AY128" i="3"/>
  <c r="H129" i="3"/>
  <c r="L129" i="3" s="1"/>
  <c r="P129" i="3"/>
  <c r="Q129" i="3"/>
  <c r="R129" i="3"/>
  <c r="AK129" i="1" s="1"/>
  <c r="AL129" i="1" s="1"/>
  <c r="Y129" i="3"/>
  <c r="AA129" i="3"/>
  <c r="AD129" i="3" s="1"/>
  <c r="AC129" i="3"/>
  <c r="AE129" i="3"/>
  <c r="AF129" i="3"/>
  <c r="AG129" i="3" s="1"/>
  <c r="AJ129" i="3"/>
  <c r="AY129" i="3"/>
  <c r="H130" i="3"/>
  <c r="L130" i="3" s="1"/>
  <c r="P130" i="3"/>
  <c r="Q130" i="3"/>
  <c r="R130" i="3"/>
  <c r="AK130" i="1" s="1"/>
  <c r="AL130" i="1" s="1"/>
  <c r="Y130" i="3"/>
  <c r="AA130" i="3"/>
  <c r="AC130" i="3"/>
  <c r="AD130" i="3"/>
  <c r="AE130" i="3"/>
  <c r="AG130" i="3" s="1"/>
  <c r="AF130" i="3"/>
  <c r="AJ130" i="3"/>
  <c r="AY130" i="3"/>
  <c r="H131" i="3"/>
  <c r="L131" i="3" s="1"/>
  <c r="P131" i="3"/>
  <c r="Q131" i="3"/>
  <c r="R131" i="3"/>
  <c r="AK131" i="1" s="1"/>
  <c r="AL131" i="1" s="1"/>
  <c r="Y131" i="3"/>
  <c r="AA131" i="3"/>
  <c r="AD131" i="3" s="1"/>
  <c r="AC131" i="3"/>
  <c r="AE131" i="3"/>
  <c r="AF131" i="3"/>
  <c r="AG131" i="3" s="1"/>
  <c r="AJ131" i="3"/>
  <c r="AY131" i="3"/>
  <c r="H132" i="3"/>
  <c r="L132" i="3" s="1"/>
  <c r="P132" i="3"/>
  <c r="Q132" i="3"/>
  <c r="R132" i="3"/>
  <c r="AK132" i="1" s="1"/>
  <c r="AL132" i="1" s="1"/>
  <c r="Y132" i="3"/>
  <c r="AA132" i="3"/>
  <c r="AC132" i="3"/>
  <c r="AD132" i="3"/>
  <c r="AE132" i="3"/>
  <c r="AG132" i="3" s="1"/>
  <c r="AF132" i="3"/>
  <c r="AJ132" i="3"/>
  <c r="AY132" i="3"/>
  <c r="H133" i="3"/>
  <c r="L133" i="3" s="1"/>
  <c r="P133" i="3"/>
  <c r="Q133" i="3"/>
  <c r="R133" i="3"/>
  <c r="AK133" i="1" s="1"/>
  <c r="AL133" i="1" s="1"/>
  <c r="Y133" i="3"/>
  <c r="AA133" i="3"/>
  <c r="AD133" i="3" s="1"/>
  <c r="AC133" i="3"/>
  <c r="AE133" i="3"/>
  <c r="AF133" i="3"/>
  <c r="AG133" i="3" s="1"/>
  <c r="AJ133" i="3"/>
  <c r="AY133" i="3"/>
  <c r="H134" i="3"/>
  <c r="L134" i="3" s="1"/>
  <c r="P134" i="3"/>
  <c r="Q134" i="3"/>
  <c r="R134" i="3"/>
  <c r="AK134" i="1" s="1"/>
  <c r="AL134" i="1" s="1"/>
  <c r="Y134" i="3"/>
  <c r="AA134" i="3"/>
  <c r="AC134" i="3"/>
  <c r="AD134" i="3"/>
  <c r="AE134" i="3"/>
  <c r="AG134" i="3" s="1"/>
  <c r="AF134" i="3"/>
  <c r="AJ134" i="3"/>
  <c r="AY134" i="3"/>
  <c r="H135" i="3"/>
  <c r="L135" i="3" s="1"/>
  <c r="P135" i="3"/>
  <c r="Q135" i="3"/>
  <c r="R135" i="3"/>
  <c r="AK135" i="1" s="1"/>
  <c r="AL135" i="1" s="1"/>
  <c r="Y135" i="3"/>
  <c r="AA135" i="3"/>
  <c r="AD135" i="3" s="1"/>
  <c r="AC135" i="3"/>
  <c r="AE135" i="3"/>
  <c r="AF135" i="3"/>
  <c r="AG135" i="3" s="1"/>
  <c r="AJ135" i="3"/>
  <c r="AY135" i="3"/>
  <c r="H136" i="3"/>
  <c r="L136" i="3"/>
  <c r="P136" i="3"/>
  <c r="Q136" i="3"/>
  <c r="R136" i="3"/>
  <c r="AK136" i="1" s="1"/>
  <c r="AL136" i="1" s="1"/>
  <c r="Y136" i="3"/>
  <c r="AA136" i="3"/>
  <c r="AC136" i="3"/>
  <c r="AD136" i="3"/>
  <c r="AE136" i="3"/>
  <c r="AG136" i="3" s="1"/>
  <c r="AF136" i="3"/>
  <c r="AJ136" i="3"/>
  <c r="AY136" i="3"/>
  <c r="H137" i="3"/>
  <c r="L137" i="3" s="1"/>
  <c r="P137" i="3"/>
  <c r="Q137" i="3"/>
  <c r="R137" i="3"/>
  <c r="AK137" i="1" s="1"/>
  <c r="AL137" i="1" s="1"/>
  <c r="Y137" i="3"/>
  <c r="AA137" i="3"/>
  <c r="AD137" i="3" s="1"/>
  <c r="AC137" i="3"/>
  <c r="AE137" i="3"/>
  <c r="AF137" i="3"/>
  <c r="AG137" i="3" s="1"/>
  <c r="AJ137" i="3"/>
  <c r="AY137" i="3"/>
  <c r="H138" i="3"/>
  <c r="L138" i="3" s="1"/>
  <c r="P138" i="3"/>
  <c r="Q138" i="3"/>
  <c r="R138" i="3"/>
  <c r="AK138" i="1" s="1"/>
  <c r="AL138" i="1" s="1"/>
  <c r="Y138" i="3"/>
  <c r="AA138" i="3"/>
  <c r="AC138" i="3"/>
  <c r="AD138" i="3"/>
  <c r="AE138" i="3"/>
  <c r="AG138" i="3" s="1"/>
  <c r="AF138" i="3"/>
  <c r="AJ138" i="3"/>
  <c r="AY138" i="3"/>
  <c r="H139" i="3"/>
  <c r="L139" i="3" s="1"/>
  <c r="P139" i="3"/>
  <c r="Q139" i="3"/>
  <c r="R139" i="3"/>
  <c r="AK139" i="1" s="1"/>
  <c r="AL139" i="1" s="1"/>
  <c r="Y139" i="3"/>
  <c r="AA139" i="3"/>
  <c r="AD139" i="3" s="1"/>
  <c r="AC139" i="3"/>
  <c r="AE139" i="3"/>
  <c r="AF139" i="3"/>
  <c r="AG139" i="3" s="1"/>
  <c r="AJ139" i="3"/>
  <c r="AY139" i="3"/>
  <c r="H140" i="3"/>
  <c r="L140" i="3" s="1"/>
  <c r="P140" i="3"/>
  <c r="Q140" i="3"/>
  <c r="R140" i="3"/>
  <c r="AK140" i="1" s="1"/>
  <c r="AL140" i="1" s="1"/>
  <c r="Y140" i="3"/>
  <c r="AA140" i="3"/>
  <c r="AC140" i="3"/>
  <c r="AD140" i="3"/>
  <c r="AE140" i="3"/>
  <c r="AG140" i="3" s="1"/>
  <c r="AF140" i="3"/>
  <c r="AJ140" i="3"/>
  <c r="AY140" i="3"/>
  <c r="H141" i="3"/>
  <c r="L141" i="3" s="1"/>
  <c r="P141" i="3"/>
  <c r="Q141" i="3"/>
  <c r="R141" i="3"/>
  <c r="AK141" i="1" s="1"/>
  <c r="AL141" i="1" s="1"/>
  <c r="Y141" i="3"/>
  <c r="AA141" i="3"/>
  <c r="AD141" i="3" s="1"/>
  <c r="AC141" i="3"/>
  <c r="AE141" i="3"/>
  <c r="AF141" i="3"/>
  <c r="AG141" i="3" s="1"/>
  <c r="AJ141" i="3"/>
  <c r="AY141" i="3"/>
  <c r="H142" i="3"/>
  <c r="L142" i="3" s="1"/>
  <c r="P142" i="3"/>
  <c r="Q142" i="3"/>
  <c r="R142" i="3"/>
  <c r="AK142" i="1" s="1"/>
  <c r="AL142" i="1" s="1"/>
  <c r="Y142" i="3"/>
  <c r="AA142" i="3"/>
  <c r="AC142" i="3"/>
  <c r="AD142" i="3"/>
  <c r="AE142" i="3"/>
  <c r="AG142" i="3" s="1"/>
  <c r="AF142" i="3"/>
  <c r="AJ142" i="3"/>
  <c r="AY142" i="3"/>
  <c r="H143" i="3"/>
  <c r="L143" i="3" s="1"/>
  <c r="P143" i="3"/>
  <c r="Q143" i="3"/>
  <c r="R143" i="3"/>
  <c r="AK143" i="1" s="1"/>
  <c r="AL143" i="1" s="1"/>
  <c r="Y143" i="3"/>
  <c r="AA143" i="3"/>
  <c r="AD143" i="3" s="1"/>
  <c r="AC143" i="3"/>
  <c r="AE143" i="3"/>
  <c r="AF143" i="3"/>
  <c r="AG143" i="3" s="1"/>
  <c r="AJ143" i="3"/>
  <c r="AY143" i="3"/>
  <c r="H144" i="3"/>
  <c r="L144" i="3"/>
  <c r="P144" i="3"/>
  <c r="Q144" i="3"/>
  <c r="R144" i="3"/>
  <c r="AK144" i="1" s="1"/>
  <c r="AL144" i="1" s="1"/>
  <c r="Y144" i="3"/>
  <c r="AA144" i="3"/>
  <c r="AC144" i="3"/>
  <c r="AD144" i="3"/>
  <c r="AE144" i="3"/>
  <c r="AG144" i="3" s="1"/>
  <c r="AF144" i="3"/>
  <c r="AJ144" i="3"/>
  <c r="AY144" i="3"/>
  <c r="H145" i="3"/>
  <c r="L145" i="3" s="1"/>
  <c r="P145" i="3"/>
  <c r="Q145" i="3"/>
  <c r="R145" i="3"/>
  <c r="AK145" i="1" s="1"/>
  <c r="AL145" i="1" s="1"/>
  <c r="Y145" i="3"/>
  <c r="AA145" i="3"/>
  <c r="AD145" i="3" s="1"/>
  <c r="AC145" i="3"/>
  <c r="AE145" i="3"/>
  <c r="AF145" i="3"/>
  <c r="AG145" i="3" s="1"/>
  <c r="AJ145" i="3"/>
  <c r="AY145" i="3"/>
  <c r="H146" i="3"/>
  <c r="L146" i="3" s="1"/>
  <c r="P146" i="3"/>
  <c r="Q146" i="3"/>
  <c r="R146" i="3"/>
  <c r="AK146" i="1" s="1"/>
  <c r="AL146" i="1" s="1"/>
  <c r="Y146" i="3"/>
  <c r="AA146" i="3"/>
  <c r="AC146" i="3"/>
  <c r="AD146" i="3"/>
  <c r="AE146" i="3"/>
  <c r="AG146" i="3" s="1"/>
  <c r="AF146" i="3"/>
  <c r="AJ146" i="3"/>
  <c r="AY146" i="3"/>
  <c r="H147" i="3"/>
  <c r="L147" i="3" s="1"/>
  <c r="P147" i="3"/>
  <c r="Q147" i="3"/>
  <c r="R147" i="3"/>
  <c r="AK147" i="1" s="1"/>
  <c r="AL147" i="1" s="1"/>
  <c r="Y147" i="3"/>
  <c r="AA147" i="3"/>
  <c r="AD147" i="3" s="1"/>
  <c r="AC147" i="3"/>
  <c r="AE147" i="3"/>
  <c r="AF147" i="3"/>
  <c r="AG147" i="3" s="1"/>
  <c r="AJ147" i="3"/>
  <c r="AY147" i="3"/>
  <c r="H148" i="3"/>
  <c r="L148" i="3" s="1"/>
  <c r="P148" i="3"/>
  <c r="Q148" i="3"/>
  <c r="R148" i="3"/>
  <c r="AK148" i="1" s="1"/>
  <c r="AL148" i="1" s="1"/>
  <c r="Y148" i="3"/>
  <c r="AA148" i="3"/>
  <c r="AC148" i="3"/>
  <c r="AD148" i="3"/>
  <c r="AE148" i="3"/>
  <c r="AG148" i="3" s="1"/>
  <c r="AF148" i="3"/>
  <c r="AJ148" i="3"/>
  <c r="AY148" i="3"/>
  <c r="H149" i="3"/>
  <c r="L149" i="3" s="1"/>
  <c r="P149" i="3"/>
  <c r="Q149" i="3"/>
  <c r="R149" i="3"/>
  <c r="AK149" i="1" s="1"/>
  <c r="AL149" i="1" s="1"/>
  <c r="Y149" i="3"/>
  <c r="AA149" i="3"/>
  <c r="AD149" i="3" s="1"/>
  <c r="AC149" i="3"/>
  <c r="AE149" i="3"/>
  <c r="AF149" i="3"/>
  <c r="AG149" i="3" s="1"/>
  <c r="AJ149" i="3"/>
  <c r="AY149" i="3"/>
  <c r="H150" i="3"/>
  <c r="L150" i="3" s="1"/>
  <c r="P150" i="3"/>
  <c r="Q150" i="3"/>
  <c r="R150" i="3"/>
  <c r="AK150" i="1" s="1"/>
  <c r="AL150" i="1" s="1"/>
  <c r="Y150" i="3"/>
  <c r="AA150" i="3"/>
  <c r="AC150" i="3"/>
  <c r="AD150" i="3"/>
  <c r="AE150" i="3"/>
  <c r="AG150" i="3" s="1"/>
  <c r="AF150" i="3"/>
  <c r="AJ150" i="3"/>
  <c r="AY150" i="3"/>
  <c r="H151" i="3"/>
  <c r="L151" i="3" s="1"/>
  <c r="P151" i="3"/>
  <c r="Q151" i="3"/>
  <c r="R151" i="3"/>
  <c r="Y151" i="3"/>
  <c r="AA151" i="3"/>
  <c r="AD151" i="3" s="1"/>
  <c r="AC151" i="3"/>
  <c r="AE151" i="3"/>
  <c r="AF151" i="3"/>
  <c r="AG151" i="3" s="1"/>
  <c r="AJ151" i="3"/>
  <c r="AY151" i="3"/>
  <c r="H152" i="3"/>
  <c r="L152" i="3" s="1"/>
  <c r="P152" i="3"/>
  <c r="Q152" i="3"/>
  <c r="R152" i="3"/>
  <c r="AK152" i="1" s="1"/>
  <c r="AL152" i="1" s="1"/>
  <c r="Y152" i="3"/>
  <c r="AA152" i="3"/>
  <c r="AC152" i="3"/>
  <c r="AD152" i="3"/>
  <c r="AE152" i="3"/>
  <c r="AG152" i="3" s="1"/>
  <c r="AF152" i="3"/>
  <c r="AJ152" i="3"/>
  <c r="AY152" i="3"/>
  <c r="H153" i="3"/>
  <c r="L153" i="3" s="1"/>
  <c r="P153" i="3"/>
  <c r="Q153" i="3"/>
  <c r="R153" i="3"/>
  <c r="Y153" i="3"/>
  <c r="AA153" i="3"/>
  <c r="AD153" i="3" s="1"/>
  <c r="AC153" i="3"/>
  <c r="AE153" i="3"/>
  <c r="AF153" i="3"/>
  <c r="AG153" i="3" s="1"/>
  <c r="AJ153" i="3"/>
  <c r="AY153" i="3"/>
  <c r="H154" i="3"/>
  <c r="L154" i="3" s="1"/>
  <c r="P154" i="3"/>
  <c r="Q154" i="3"/>
  <c r="R154" i="3"/>
  <c r="AK154" i="1" s="1"/>
  <c r="AL154" i="1" s="1"/>
  <c r="Y154" i="3"/>
  <c r="AA154" i="3"/>
  <c r="AC154" i="3"/>
  <c r="AD154" i="3"/>
  <c r="AE154" i="3"/>
  <c r="AG154" i="3" s="1"/>
  <c r="AF154" i="3"/>
  <c r="AJ154" i="3"/>
  <c r="AY154" i="3"/>
  <c r="H155" i="3"/>
  <c r="L155" i="3" s="1"/>
  <c r="P155" i="3"/>
  <c r="Q155" i="3"/>
  <c r="R155" i="3"/>
  <c r="Y155" i="3"/>
  <c r="AA155" i="3"/>
  <c r="AD155" i="3" s="1"/>
  <c r="AC155" i="3"/>
  <c r="AE155" i="3"/>
  <c r="AF155" i="3"/>
  <c r="AG155" i="3" s="1"/>
  <c r="AJ155" i="3"/>
  <c r="AY155" i="3"/>
  <c r="H156" i="3"/>
  <c r="L156" i="3" s="1"/>
  <c r="P156" i="3"/>
  <c r="Q156" i="3"/>
  <c r="R156" i="3"/>
  <c r="AK156" i="1" s="1"/>
  <c r="AL156" i="1" s="1"/>
  <c r="Y156" i="3"/>
  <c r="AA156" i="3"/>
  <c r="AC156" i="3"/>
  <c r="AD156" i="3"/>
  <c r="AE156" i="3"/>
  <c r="AG156" i="3" s="1"/>
  <c r="AF156" i="3"/>
  <c r="AJ156" i="3"/>
  <c r="AY156" i="3"/>
  <c r="H157" i="3"/>
  <c r="L157" i="3"/>
  <c r="P157" i="3"/>
  <c r="Q157" i="3"/>
  <c r="R157" i="3"/>
  <c r="Y157" i="3"/>
  <c r="AA157" i="3"/>
  <c r="AD157" i="3" s="1"/>
  <c r="AC157" i="3"/>
  <c r="AE157" i="3"/>
  <c r="AF157" i="3"/>
  <c r="AG157" i="3" s="1"/>
  <c r="AJ157" i="3"/>
  <c r="AY157" i="3"/>
  <c r="H158" i="3"/>
  <c r="L158" i="3" s="1"/>
  <c r="P158" i="3"/>
  <c r="Q158" i="3"/>
  <c r="R158" i="3"/>
  <c r="AK158" i="1" s="1"/>
  <c r="AL158" i="1" s="1"/>
  <c r="Y158" i="3"/>
  <c r="AA158" i="3"/>
  <c r="AC158" i="3"/>
  <c r="AD158" i="3"/>
  <c r="AE158" i="3"/>
  <c r="AG158" i="3" s="1"/>
  <c r="AF158" i="3"/>
  <c r="AJ158" i="3"/>
  <c r="AY158" i="3"/>
  <c r="H159" i="3"/>
  <c r="L159" i="3" s="1"/>
  <c r="P159" i="3"/>
  <c r="Q159" i="3"/>
  <c r="R159" i="3"/>
  <c r="AK159" i="1" s="1"/>
  <c r="AL159" i="1" s="1"/>
  <c r="Y159" i="3"/>
  <c r="AA159" i="3"/>
  <c r="AD159" i="3" s="1"/>
  <c r="AC159" i="3"/>
  <c r="AE159" i="3"/>
  <c r="AF159" i="3"/>
  <c r="AG159" i="3" s="1"/>
  <c r="AJ159" i="3"/>
  <c r="AY159" i="3"/>
  <c r="H160" i="3"/>
  <c r="L160" i="3" s="1"/>
  <c r="P160" i="3"/>
  <c r="Q160" i="3"/>
  <c r="R160" i="3"/>
  <c r="AK160" i="1" s="1"/>
  <c r="AL160" i="1" s="1"/>
  <c r="Y160" i="3"/>
  <c r="AA160" i="3"/>
  <c r="AC160" i="3"/>
  <c r="AD160" i="3"/>
  <c r="AE160" i="3"/>
  <c r="AG160" i="3" s="1"/>
  <c r="AF160" i="3"/>
  <c r="AJ160" i="3"/>
  <c r="AY160" i="3"/>
  <c r="H161" i="3"/>
  <c r="L161" i="3"/>
  <c r="P161" i="3"/>
  <c r="Q161" i="3"/>
  <c r="R161" i="3"/>
  <c r="AK161" i="1" s="1"/>
  <c r="AL161" i="1" s="1"/>
  <c r="Y161" i="3"/>
  <c r="AA161" i="3"/>
  <c r="AD161" i="3" s="1"/>
  <c r="AC161" i="3"/>
  <c r="AE161" i="3"/>
  <c r="AF161" i="3"/>
  <c r="AG161" i="3" s="1"/>
  <c r="AJ161" i="3"/>
  <c r="AY161" i="3"/>
  <c r="H162" i="3"/>
  <c r="L162" i="3" s="1"/>
  <c r="P162" i="3"/>
  <c r="Q162" i="3"/>
  <c r="R162" i="3"/>
  <c r="AK162" i="1" s="1"/>
  <c r="AL162" i="1" s="1"/>
  <c r="Y162" i="3"/>
  <c r="AA162" i="3"/>
  <c r="AC162" i="3"/>
  <c r="AD162" i="3"/>
  <c r="AE162" i="3"/>
  <c r="AG162" i="3" s="1"/>
  <c r="AF162" i="3"/>
  <c r="AJ162" i="3"/>
  <c r="AY162" i="3"/>
  <c r="H163" i="3"/>
  <c r="L163" i="3" s="1"/>
  <c r="P163" i="3"/>
  <c r="Q163" i="3"/>
  <c r="R163" i="3"/>
  <c r="Y163" i="3"/>
  <c r="AA163" i="3"/>
  <c r="AD163" i="3" s="1"/>
  <c r="AC163" i="3"/>
  <c r="AE163" i="3"/>
  <c r="AF163" i="3"/>
  <c r="AG163" i="3" s="1"/>
  <c r="AJ163" i="3"/>
  <c r="AY163" i="3"/>
  <c r="H164" i="3"/>
  <c r="L164" i="3" s="1"/>
  <c r="P164" i="3"/>
  <c r="Q164" i="3"/>
  <c r="R164" i="3"/>
  <c r="AK164" i="1" s="1"/>
  <c r="AL164" i="1" s="1"/>
  <c r="Y164" i="3"/>
  <c r="AA164" i="3"/>
  <c r="AC164" i="3"/>
  <c r="AD164" i="3"/>
  <c r="AE164" i="3"/>
  <c r="AG164" i="3" s="1"/>
  <c r="AF164" i="3"/>
  <c r="AJ164" i="3"/>
  <c r="AY164" i="3"/>
  <c r="H165" i="3"/>
  <c r="L165" i="3" s="1"/>
  <c r="P165" i="3"/>
  <c r="Q165" i="3"/>
  <c r="R165" i="3"/>
  <c r="Y165" i="3"/>
  <c r="AA165" i="3"/>
  <c r="AD165" i="3" s="1"/>
  <c r="AC165" i="3"/>
  <c r="AE165" i="3"/>
  <c r="AF165" i="3"/>
  <c r="AG165" i="3" s="1"/>
  <c r="AJ165" i="3"/>
  <c r="AY165" i="3"/>
  <c r="H166" i="3"/>
  <c r="L166" i="3" s="1"/>
  <c r="P166" i="3"/>
  <c r="Q166" i="3"/>
  <c r="R166" i="3"/>
  <c r="AK166" i="1" s="1"/>
  <c r="AL166" i="1" s="1"/>
  <c r="Y166" i="3"/>
  <c r="AA166" i="3"/>
  <c r="AC166" i="3"/>
  <c r="AD166" i="3"/>
  <c r="AE166" i="3"/>
  <c r="AG166" i="3" s="1"/>
  <c r="AF166" i="3"/>
  <c r="AJ166" i="3"/>
  <c r="AY166" i="3"/>
  <c r="H167" i="3"/>
  <c r="L167" i="3" s="1"/>
  <c r="P167" i="3"/>
  <c r="Q167" i="3"/>
  <c r="R167" i="3"/>
  <c r="AK167" i="1" s="1"/>
  <c r="AL167" i="1" s="1"/>
  <c r="Y167" i="3"/>
  <c r="AA167" i="3"/>
  <c r="AD167" i="3" s="1"/>
  <c r="AC167" i="3"/>
  <c r="AE167" i="3"/>
  <c r="AF167" i="3"/>
  <c r="AG167" i="3" s="1"/>
  <c r="AJ167" i="3"/>
  <c r="AY167" i="3"/>
  <c r="H168" i="3"/>
  <c r="L168" i="3" s="1"/>
  <c r="P168" i="3"/>
  <c r="Q168" i="3"/>
  <c r="R168" i="3"/>
  <c r="AK168" i="1" s="1"/>
  <c r="AL168" i="1" s="1"/>
  <c r="Y168" i="3"/>
  <c r="AA168" i="3"/>
  <c r="AC168" i="3"/>
  <c r="AD168" i="3"/>
  <c r="AE168" i="3"/>
  <c r="AG168" i="3" s="1"/>
  <c r="AF168" i="3"/>
  <c r="AJ168" i="3"/>
  <c r="AY168" i="3"/>
  <c r="H169" i="3"/>
  <c r="L169" i="3"/>
  <c r="P169" i="3"/>
  <c r="Q169" i="3"/>
  <c r="R169" i="3"/>
  <c r="AK169" i="1" s="1"/>
  <c r="AL169" i="1" s="1"/>
  <c r="Y169" i="3"/>
  <c r="AA169" i="3"/>
  <c r="AD169" i="3" s="1"/>
  <c r="AC169" i="3"/>
  <c r="AE169" i="3"/>
  <c r="AF169" i="3"/>
  <c r="AG169" i="3" s="1"/>
  <c r="AJ169" i="3"/>
  <c r="AY169" i="3"/>
  <c r="H170" i="3"/>
  <c r="L170" i="3" s="1"/>
  <c r="P170" i="3"/>
  <c r="Q170" i="3"/>
  <c r="R170" i="3"/>
  <c r="AK170" i="1" s="1"/>
  <c r="AL170" i="1" s="1"/>
  <c r="Y170" i="3"/>
  <c r="AA170" i="3"/>
  <c r="AC170" i="3"/>
  <c r="AD170" i="3"/>
  <c r="AE170" i="3"/>
  <c r="AG170" i="3" s="1"/>
  <c r="AF170" i="3"/>
  <c r="AJ170" i="3"/>
  <c r="AY170" i="3"/>
  <c r="H171" i="3"/>
  <c r="L171" i="3" s="1"/>
  <c r="P171" i="3"/>
  <c r="Q171" i="3"/>
  <c r="R171" i="3"/>
  <c r="AK171" i="1" s="1"/>
  <c r="AL171" i="1" s="1"/>
  <c r="Y171" i="3"/>
  <c r="AA171" i="3"/>
  <c r="AD171" i="3" s="1"/>
  <c r="AC171" i="3"/>
  <c r="AE171" i="3"/>
  <c r="AF171" i="3"/>
  <c r="AG171" i="3" s="1"/>
  <c r="AJ171" i="3"/>
  <c r="AY171" i="3"/>
  <c r="H172" i="3"/>
  <c r="L172" i="3" s="1"/>
  <c r="P172" i="3"/>
  <c r="Q172" i="3"/>
  <c r="R172" i="3"/>
  <c r="AK172" i="1" s="1"/>
  <c r="AL172" i="1" s="1"/>
  <c r="Y172" i="3"/>
  <c r="AA172" i="3"/>
  <c r="AC172" i="3"/>
  <c r="AD172" i="3"/>
  <c r="AE172" i="3"/>
  <c r="AG172" i="3" s="1"/>
  <c r="AF172" i="3"/>
  <c r="AJ172" i="3"/>
  <c r="AY172" i="3"/>
  <c r="H173" i="3"/>
  <c r="L173" i="3" s="1"/>
  <c r="P173" i="3"/>
  <c r="Q173" i="3"/>
  <c r="R173" i="3"/>
  <c r="AK173" i="1" s="1"/>
  <c r="AL173" i="1" s="1"/>
  <c r="Y173" i="3"/>
  <c r="AA173" i="3"/>
  <c r="AD173" i="3" s="1"/>
  <c r="AC173" i="3"/>
  <c r="AE173" i="3"/>
  <c r="AF173" i="3"/>
  <c r="AG173" i="3" s="1"/>
  <c r="AJ173" i="3"/>
  <c r="AY173" i="3"/>
  <c r="H174" i="3"/>
  <c r="L174" i="3" s="1"/>
  <c r="P174" i="3"/>
  <c r="Q174" i="3"/>
  <c r="R174" i="3"/>
  <c r="AK174" i="1" s="1"/>
  <c r="AL174" i="1" s="1"/>
  <c r="Y174" i="3"/>
  <c r="AA174" i="3"/>
  <c r="AC174" i="3"/>
  <c r="AD174" i="3"/>
  <c r="AE174" i="3"/>
  <c r="AG174" i="3" s="1"/>
  <c r="AF174" i="3"/>
  <c r="AJ174" i="3"/>
  <c r="AY174" i="3"/>
  <c r="H175" i="3"/>
  <c r="L175" i="3" s="1"/>
  <c r="P175" i="3"/>
  <c r="Q175" i="3"/>
  <c r="R175" i="3"/>
  <c r="AK175" i="1" s="1"/>
  <c r="AL175" i="1" s="1"/>
  <c r="Y175" i="3"/>
  <c r="AA175" i="3"/>
  <c r="AD175" i="3" s="1"/>
  <c r="AC175" i="3"/>
  <c r="AE175" i="3"/>
  <c r="AF175" i="3"/>
  <c r="AG175" i="3" s="1"/>
  <c r="AJ175" i="3"/>
  <c r="AY175" i="3"/>
  <c r="H176" i="3"/>
  <c r="L176" i="3" s="1"/>
  <c r="P176" i="3"/>
  <c r="Q176" i="3"/>
  <c r="R176" i="3"/>
  <c r="AK176" i="1" s="1"/>
  <c r="AL176" i="1" s="1"/>
  <c r="Y176" i="3"/>
  <c r="AA176" i="3"/>
  <c r="AC176" i="3"/>
  <c r="AD176" i="3"/>
  <c r="AE176" i="3"/>
  <c r="AG176" i="3" s="1"/>
  <c r="AF176" i="3"/>
  <c r="AJ176" i="3"/>
  <c r="AY176" i="3"/>
  <c r="H177" i="3"/>
  <c r="L177" i="3" s="1"/>
  <c r="P177" i="3"/>
  <c r="Q177" i="3"/>
  <c r="R177" i="3"/>
  <c r="AK177" i="1" s="1"/>
  <c r="AL177" i="1" s="1"/>
  <c r="Y177" i="3"/>
  <c r="AA177" i="3"/>
  <c r="AD177" i="3" s="1"/>
  <c r="AC177" i="3"/>
  <c r="AE177" i="3"/>
  <c r="AF177" i="3"/>
  <c r="AG177" i="3" s="1"/>
  <c r="AJ177" i="3"/>
  <c r="AY177" i="3"/>
  <c r="H178" i="3"/>
  <c r="L178" i="3" s="1"/>
  <c r="P178" i="3"/>
  <c r="Q178" i="3"/>
  <c r="R178" i="3"/>
  <c r="AK178" i="1" s="1"/>
  <c r="AL178" i="1" s="1"/>
  <c r="Y178" i="3"/>
  <c r="AA178" i="3"/>
  <c r="AC178" i="3"/>
  <c r="AD178" i="3"/>
  <c r="AE178" i="3"/>
  <c r="AG178" i="3" s="1"/>
  <c r="AF178" i="3"/>
  <c r="AJ178" i="3"/>
  <c r="AY178" i="3"/>
  <c r="H179" i="3"/>
  <c r="L179" i="3" s="1"/>
  <c r="P179" i="3"/>
  <c r="Q179" i="3"/>
  <c r="R179" i="3"/>
  <c r="AK179" i="1" s="1"/>
  <c r="AL179" i="1" s="1"/>
  <c r="Y179" i="3"/>
  <c r="AA179" i="3"/>
  <c r="AD179" i="3" s="1"/>
  <c r="AC179" i="3"/>
  <c r="AE179" i="3"/>
  <c r="AF179" i="3"/>
  <c r="AG179" i="3" s="1"/>
  <c r="AJ179" i="3"/>
  <c r="AY179" i="3"/>
  <c r="H180" i="3"/>
  <c r="L180" i="3" s="1"/>
  <c r="P180" i="3"/>
  <c r="Q180" i="3"/>
  <c r="R180" i="3"/>
  <c r="AK180" i="1" s="1"/>
  <c r="AL180" i="1" s="1"/>
  <c r="Y180" i="3"/>
  <c r="AA180" i="3"/>
  <c r="AC180" i="3"/>
  <c r="AD180" i="3"/>
  <c r="AE180" i="3"/>
  <c r="AG180" i="3" s="1"/>
  <c r="AF180" i="3"/>
  <c r="AJ180" i="3"/>
  <c r="AY180" i="3"/>
  <c r="H181" i="3"/>
  <c r="L181" i="3" s="1"/>
  <c r="P181" i="3"/>
  <c r="Q181" i="3"/>
  <c r="R181" i="3"/>
  <c r="AK181" i="1" s="1"/>
  <c r="AL181" i="1" s="1"/>
  <c r="Y181" i="3"/>
  <c r="AA181" i="3"/>
  <c r="AD181" i="3" s="1"/>
  <c r="AC181" i="3"/>
  <c r="AE181" i="3"/>
  <c r="AF181" i="3"/>
  <c r="AG181" i="3" s="1"/>
  <c r="AJ181" i="3"/>
  <c r="AY181" i="3"/>
  <c r="H182" i="3"/>
  <c r="L182" i="3" s="1"/>
  <c r="P182" i="3"/>
  <c r="Q182" i="3"/>
  <c r="R182" i="3"/>
  <c r="AK182" i="1" s="1"/>
  <c r="AL182" i="1" s="1"/>
  <c r="Y182" i="3"/>
  <c r="AA182" i="3"/>
  <c r="AC182" i="3"/>
  <c r="AD182" i="3"/>
  <c r="AE182" i="3"/>
  <c r="AG182" i="3" s="1"/>
  <c r="AF182" i="3"/>
  <c r="AJ182" i="3"/>
  <c r="AY182" i="3"/>
  <c r="H183" i="3"/>
  <c r="L183" i="3" s="1"/>
  <c r="P183" i="3"/>
  <c r="Q183" i="3"/>
  <c r="R183" i="3"/>
  <c r="AK183" i="1" s="1"/>
  <c r="AL183" i="1" s="1"/>
  <c r="Y183" i="3"/>
  <c r="AA183" i="3"/>
  <c r="AD183" i="3" s="1"/>
  <c r="AC183" i="3"/>
  <c r="AE183" i="3"/>
  <c r="AF183" i="3"/>
  <c r="AG183" i="3" s="1"/>
  <c r="AJ183" i="3"/>
  <c r="AY183" i="3"/>
  <c r="H184" i="3"/>
  <c r="L184" i="3" s="1"/>
  <c r="P184" i="3"/>
  <c r="Q184" i="3"/>
  <c r="R184" i="3"/>
  <c r="AK184" i="1" s="1"/>
  <c r="AL184" i="1" s="1"/>
  <c r="Y184" i="3"/>
  <c r="AA184" i="3"/>
  <c r="AC184" i="3"/>
  <c r="AD184" i="3"/>
  <c r="AE184" i="3"/>
  <c r="AG184" i="3" s="1"/>
  <c r="AF184" i="3"/>
  <c r="AJ184" i="3"/>
  <c r="AY184" i="3"/>
  <c r="H185" i="3"/>
  <c r="L185" i="3"/>
  <c r="P185" i="3"/>
  <c r="Q185" i="3"/>
  <c r="R185" i="3"/>
  <c r="AK185" i="1" s="1"/>
  <c r="AL185" i="1" s="1"/>
  <c r="Y185" i="3"/>
  <c r="AA185" i="3"/>
  <c r="AD185" i="3" s="1"/>
  <c r="AC185" i="3"/>
  <c r="AE185" i="3"/>
  <c r="AF185" i="3"/>
  <c r="AG185" i="3" s="1"/>
  <c r="AJ185" i="3"/>
  <c r="AY185" i="3"/>
  <c r="H186" i="3"/>
  <c r="L186" i="3" s="1"/>
  <c r="P186" i="3"/>
  <c r="Q186" i="3"/>
  <c r="R186" i="3"/>
  <c r="AK186" i="1" s="1"/>
  <c r="AL186" i="1" s="1"/>
  <c r="Y186" i="3"/>
  <c r="AA186" i="3"/>
  <c r="AC186" i="3"/>
  <c r="AD186" i="3"/>
  <c r="AE186" i="3"/>
  <c r="AF186" i="3"/>
  <c r="AG186" i="3" s="1"/>
  <c r="AJ186" i="3"/>
  <c r="AY186" i="3"/>
  <c r="H187" i="3"/>
  <c r="L187" i="3" s="1"/>
  <c r="P187" i="3"/>
  <c r="Q187" i="3"/>
  <c r="R187" i="3"/>
  <c r="AK187" i="1" s="1"/>
  <c r="AL187" i="1" s="1"/>
  <c r="Y187" i="3"/>
  <c r="AA187" i="3"/>
  <c r="AD187" i="3" s="1"/>
  <c r="AC187" i="3"/>
  <c r="AE187" i="3"/>
  <c r="AG187" i="3" s="1"/>
  <c r="AF187" i="3"/>
  <c r="AJ187" i="3"/>
  <c r="AY187" i="3"/>
  <c r="H188" i="3"/>
  <c r="L188" i="3" s="1"/>
  <c r="P188" i="3"/>
  <c r="Q188" i="3"/>
  <c r="R188" i="3"/>
  <c r="AK188" i="1" s="1"/>
  <c r="AL188" i="1" s="1"/>
  <c r="Y188" i="3"/>
  <c r="AA188" i="3"/>
  <c r="AC188" i="3"/>
  <c r="AD188" i="3"/>
  <c r="AE188" i="3"/>
  <c r="AF188" i="3"/>
  <c r="AG188" i="3" s="1"/>
  <c r="AJ188" i="3"/>
  <c r="AY188" i="3"/>
  <c r="H189" i="3"/>
  <c r="L189" i="3" s="1"/>
  <c r="P189" i="3"/>
  <c r="Q189" i="3"/>
  <c r="R189" i="3"/>
  <c r="AK189" i="1" s="1"/>
  <c r="AL189" i="1" s="1"/>
  <c r="Y189" i="3"/>
  <c r="AA189" i="3"/>
  <c r="AD189" i="3" s="1"/>
  <c r="AC189" i="3"/>
  <c r="AE189" i="3"/>
  <c r="AG189" i="3" s="1"/>
  <c r="AF189" i="3"/>
  <c r="AJ189" i="3"/>
  <c r="AY189" i="3"/>
  <c r="H190" i="3"/>
  <c r="L190" i="3" s="1"/>
  <c r="P190" i="3"/>
  <c r="Q190" i="3"/>
  <c r="R190" i="3"/>
  <c r="AK190" i="1" s="1"/>
  <c r="AL190" i="1" s="1"/>
  <c r="Y190" i="3"/>
  <c r="AA190" i="3"/>
  <c r="AC190" i="3"/>
  <c r="AD190" i="3"/>
  <c r="AE190" i="3"/>
  <c r="AF190" i="3"/>
  <c r="AG190" i="3" s="1"/>
  <c r="AJ190" i="3"/>
  <c r="AY190" i="3"/>
  <c r="H191" i="3"/>
  <c r="L191" i="3" s="1"/>
  <c r="P191" i="3"/>
  <c r="Q191" i="3"/>
  <c r="R191" i="3"/>
  <c r="AK191" i="1" s="1"/>
  <c r="AL191" i="1" s="1"/>
  <c r="Y191" i="3"/>
  <c r="AA191" i="3"/>
  <c r="AD191" i="3" s="1"/>
  <c r="AC191" i="3"/>
  <c r="AE191" i="3"/>
  <c r="AG191" i="3" s="1"/>
  <c r="AF191" i="3"/>
  <c r="AJ191" i="3"/>
  <c r="AY191" i="3"/>
  <c r="H192" i="3"/>
  <c r="L192" i="3" s="1"/>
  <c r="P192" i="3"/>
  <c r="Q192" i="3"/>
  <c r="R192" i="3"/>
  <c r="AK192" i="1" s="1"/>
  <c r="AL192" i="1" s="1"/>
  <c r="Y192" i="3"/>
  <c r="AA192" i="3"/>
  <c r="AC192" i="3"/>
  <c r="AD192" i="3"/>
  <c r="AE192" i="3"/>
  <c r="AF192" i="3"/>
  <c r="AG192" i="3" s="1"/>
  <c r="AJ192" i="3"/>
  <c r="AY192" i="3"/>
  <c r="H193" i="3"/>
  <c r="L193" i="3" s="1"/>
  <c r="P193" i="3"/>
  <c r="Q193" i="3"/>
  <c r="R193" i="3"/>
  <c r="AK193" i="1" s="1"/>
  <c r="AL193" i="1" s="1"/>
  <c r="Y193" i="3"/>
  <c r="AA193" i="3"/>
  <c r="AD193" i="3" s="1"/>
  <c r="AC193" i="3"/>
  <c r="AE193" i="3"/>
  <c r="AG193" i="3" s="1"/>
  <c r="AF193" i="3"/>
  <c r="AJ193" i="3"/>
  <c r="AY193" i="3"/>
  <c r="H194" i="3"/>
  <c r="L194" i="3" s="1"/>
  <c r="P194" i="3"/>
  <c r="Q194" i="3"/>
  <c r="R194" i="3"/>
  <c r="AK194" i="1" s="1"/>
  <c r="AL194" i="1" s="1"/>
  <c r="Y194" i="3"/>
  <c r="AA194" i="3"/>
  <c r="AC194" i="3"/>
  <c r="AD194" i="3"/>
  <c r="AE194" i="3"/>
  <c r="AF194" i="3"/>
  <c r="AG194" i="3" s="1"/>
  <c r="AJ194" i="3"/>
  <c r="AY194" i="3"/>
  <c r="H195" i="3"/>
  <c r="L195" i="3" s="1"/>
  <c r="P195" i="3"/>
  <c r="Q195" i="3"/>
  <c r="R195" i="3"/>
  <c r="Y195" i="3"/>
  <c r="AA195" i="3"/>
  <c r="AD195" i="3" s="1"/>
  <c r="AC195" i="3"/>
  <c r="AE195" i="3"/>
  <c r="AG195" i="3" s="1"/>
  <c r="AF195" i="3"/>
  <c r="AJ195" i="3"/>
  <c r="AY195" i="3"/>
  <c r="H196" i="3"/>
  <c r="L196" i="3" s="1"/>
  <c r="P196" i="3"/>
  <c r="Q196" i="3"/>
  <c r="R196" i="3"/>
  <c r="AK196" i="1" s="1"/>
  <c r="AL196" i="1" s="1"/>
  <c r="Y196" i="3"/>
  <c r="AA196" i="3"/>
  <c r="AC196" i="3"/>
  <c r="AD196" i="3"/>
  <c r="AE196" i="3"/>
  <c r="AF196" i="3"/>
  <c r="AG196" i="3" s="1"/>
  <c r="AJ196" i="3"/>
  <c r="AY196" i="3"/>
  <c r="H197" i="3"/>
  <c r="L197" i="3" s="1"/>
  <c r="P197" i="3"/>
  <c r="Q197" i="3"/>
  <c r="R197" i="3"/>
  <c r="AK197" i="1" s="1"/>
  <c r="AL197" i="1" s="1"/>
  <c r="Y197" i="3"/>
  <c r="AA197" i="3"/>
  <c r="AD197" i="3" s="1"/>
  <c r="AC197" i="3"/>
  <c r="AE197" i="3"/>
  <c r="AG197" i="3" s="1"/>
  <c r="AF197" i="3"/>
  <c r="AJ197" i="3"/>
  <c r="AY197" i="3"/>
  <c r="H198" i="3"/>
  <c r="L198" i="3" s="1"/>
  <c r="P198" i="3"/>
  <c r="Q198" i="3"/>
  <c r="R198" i="3"/>
  <c r="AK198" i="1" s="1"/>
  <c r="AL198" i="1" s="1"/>
  <c r="Y198" i="3"/>
  <c r="AA198" i="3"/>
  <c r="AC198" i="3"/>
  <c r="AD198" i="3"/>
  <c r="AE198" i="3"/>
  <c r="AF198" i="3"/>
  <c r="AG198" i="3" s="1"/>
  <c r="AJ198" i="3"/>
  <c r="AY198" i="3"/>
  <c r="H199" i="3"/>
  <c r="L199" i="3" s="1"/>
  <c r="P199" i="3"/>
  <c r="Q199" i="3"/>
  <c r="R199" i="3"/>
  <c r="AK199" i="1" s="1"/>
  <c r="AL199" i="1" s="1"/>
  <c r="Y199" i="3"/>
  <c r="AA199" i="3"/>
  <c r="AD199" i="3" s="1"/>
  <c r="AC199" i="3"/>
  <c r="AE199" i="3"/>
  <c r="AG199" i="3" s="1"/>
  <c r="AF199" i="3"/>
  <c r="AJ199" i="3"/>
  <c r="AY199" i="3"/>
  <c r="H200" i="3"/>
  <c r="L200" i="3" s="1"/>
  <c r="P200" i="3"/>
  <c r="Q200" i="3"/>
  <c r="R200" i="3"/>
  <c r="AK200" i="1" s="1"/>
  <c r="AL200" i="1" s="1"/>
  <c r="Y200" i="3"/>
  <c r="AA200" i="3"/>
  <c r="AC200" i="3"/>
  <c r="AD200" i="3"/>
  <c r="AE200" i="3"/>
  <c r="AF200" i="3"/>
  <c r="AG200" i="3" s="1"/>
  <c r="AJ200" i="3"/>
  <c r="AY200" i="3"/>
  <c r="H201" i="3"/>
  <c r="L201" i="3" s="1"/>
  <c r="P201" i="3"/>
  <c r="Q201" i="3"/>
  <c r="R201" i="3"/>
  <c r="AK201" i="1" s="1"/>
  <c r="AL201" i="1" s="1"/>
  <c r="Y201" i="3"/>
  <c r="AA201" i="3"/>
  <c r="AD201" i="3" s="1"/>
  <c r="AC201" i="3"/>
  <c r="AE201" i="3"/>
  <c r="AG201" i="3" s="1"/>
  <c r="AF201" i="3"/>
  <c r="AJ201" i="3"/>
  <c r="AY201" i="3"/>
  <c r="H202" i="3"/>
  <c r="L202" i="3" s="1"/>
  <c r="P202" i="3"/>
  <c r="Q202" i="3"/>
  <c r="R202" i="3"/>
  <c r="AK202" i="1" s="1"/>
  <c r="AL202" i="1" s="1"/>
  <c r="Y202" i="3"/>
  <c r="AA202" i="3"/>
  <c r="AC202" i="3"/>
  <c r="AD202" i="3"/>
  <c r="AE202" i="3"/>
  <c r="AF202" i="3"/>
  <c r="AG202" i="3" s="1"/>
  <c r="AJ202" i="3"/>
  <c r="AY202" i="3"/>
  <c r="H203" i="3"/>
  <c r="L203" i="3" s="1"/>
  <c r="P203" i="3"/>
  <c r="Q203" i="3"/>
  <c r="R203" i="3"/>
  <c r="AK203" i="1" s="1"/>
  <c r="AL203" i="1" s="1"/>
  <c r="Y203" i="3"/>
  <c r="AA203" i="3"/>
  <c r="AD203" i="3" s="1"/>
  <c r="AC203" i="3"/>
  <c r="AE203" i="3"/>
  <c r="AG203" i="3" s="1"/>
  <c r="AF203" i="3"/>
  <c r="AJ203" i="3"/>
  <c r="AY203" i="3"/>
  <c r="H204" i="3"/>
  <c r="L204" i="3" s="1"/>
  <c r="P204" i="3"/>
  <c r="Q204" i="3"/>
  <c r="R204" i="3"/>
  <c r="AK204" i="1" s="1"/>
  <c r="AL204" i="1" s="1"/>
  <c r="Y204" i="3"/>
  <c r="AA204" i="3"/>
  <c r="AC204" i="3"/>
  <c r="AD204" i="3"/>
  <c r="AE204" i="3"/>
  <c r="AF204" i="3"/>
  <c r="AG204" i="3" s="1"/>
  <c r="AJ204" i="3"/>
  <c r="AY204" i="3"/>
  <c r="H205" i="3"/>
  <c r="L205" i="3" s="1"/>
  <c r="P205" i="3"/>
  <c r="Q205" i="3"/>
  <c r="R205" i="3"/>
  <c r="AK205" i="1" s="1"/>
  <c r="AL205" i="1" s="1"/>
  <c r="Y205" i="3"/>
  <c r="AA205" i="3"/>
  <c r="AD205" i="3" s="1"/>
  <c r="AC205" i="3"/>
  <c r="AE205" i="3"/>
  <c r="AG205" i="3" s="1"/>
  <c r="AF205" i="3"/>
  <c r="AJ205" i="3"/>
  <c r="AY205" i="3"/>
  <c r="H206" i="3"/>
  <c r="L206" i="3"/>
  <c r="P206" i="3"/>
  <c r="Q206" i="3"/>
  <c r="R206" i="3"/>
  <c r="AK206" i="1" s="1"/>
  <c r="AL206" i="1" s="1"/>
  <c r="Y206" i="3"/>
  <c r="AA206" i="3"/>
  <c r="AC206" i="3"/>
  <c r="AD206" i="3"/>
  <c r="AE206" i="3"/>
  <c r="AF206" i="3"/>
  <c r="AG206" i="3" s="1"/>
  <c r="AJ206" i="3"/>
  <c r="AY206" i="3"/>
  <c r="H207" i="3"/>
  <c r="L207" i="3" s="1"/>
  <c r="P207" i="3"/>
  <c r="Q207" i="3"/>
  <c r="R207" i="3"/>
  <c r="AK207" i="1" s="1"/>
  <c r="AL207" i="1" s="1"/>
  <c r="Y207" i="3"/>
  <c r="AA207" i="3"/>
  <c r="AD207" i="3" s="1"/>
  <c r="AC207" i="3"/>
  <c r="AE207" i="3"/>
  <c r="AG207" i="3" s="1"/>
  <c r="AF207" i="3"/>
  <c r="AJ207" i="3"/>
  <c r="AY207" i="3"/>
  <c r="H208" i="3"/>
  <c r="L208" i="3" s="1"/>
  <c r="P208" i="3"/>
  <c r="Q208" i="3"/>
  <c r="R208" i="3"/>
  <c r="AK208" i="1" s="1"/>
  <c r="AL208" i="1" s="1"/>
  <c r="Y208" i="3"/>
  <c r="AA208" i="3"/>
  <c r="AC208" i="3"/>
  <c r="AD208" i="3"/>
  <c r="AE208" i="3"/>
  <c r="AF208" i="3"/>
  <c r="AG208" i="3" s="1"/>
  <c r="AJ208" i="3"/>
  <c r="AY208" i="3"/>
  <c r="H209" i="3"/>
  <c r="L209" i="3" s="1"/>
  <c r="P209" i="3"/>
  <c r="Q209" i="3"/>
  <c r="R209" i="3"/>
  <c r="AK209" i="1" s="1"/>
  <c r="AL209" i="1" s="1"/>
  <c r="Y209" i="3"/>
  <c r="AA209" i="3"/>
  <c r="AD209" i="3" s="1"/>
  <c r="AC209" i="3"/>
  <c r="AE209" i="3"/>
  <c r="AG209" i="3" s="1"/>
  <c r="AF209" i="3"/>
  <c r="AJ209" i="3"/>
  <c r="AY209" i="3"/>
  <c r="H210" i="3"/>
  <c r="L210" i="3" s="1"/>
  <c r="P210" i="3"/>
  <c r="Q210" i="3"/>
  <c r="R210" i="3"/>
  <c r="AK210" i="1" s="1"/>
  <c r="AL210" i="1" s="1"/>
  <c r="Y210" i="3"/>
  <c r="AA210" i="3"/>
  <c r="AC210" i="3"/>
  <c r="AD210" i="3"/>
  <c r="AE210" i="3"/>
  <c r="AF210" i="3"/>
  <c r="AG210" i="3" s="1"/>
  <c r="AJ210" i="3"/>
  <c r="AY210" i="3"/>
  <c r="H211" i="3"/>
  <c r="L211" i="3" s="1"/>
  <c r="P211" i="3"/>
  <c r="Q211" i="3"/>
  <c r="R211" i="3"/>
  <c r="AK211" i="1" s="1"/>
  <c r="AL211" i="1" s="1"/>
  <c r="Y211" i="3"/>
  <c r="AA211" i="3"/>
  <c r="AD211" i="3" s="1"/>
  <c r="AC211" i="3"/>
  <c r="AE211" i="3"/>
  <c r="AG211" i="3" s="1"/>
  <c r="AF211" i="3"/>
  <c r="AJ211" i="3"/>
  <c r="AY211" i="3"/>
  <c r="H212" i="3"/>
  <c r="L212" i="3" s="1"/>
  <c r="P212" i="3"/>
  <c r="Q212" i="3"/>
  <c r="R212" i="3"/>
  <c r="AK212" i="1" s="1"/>
  <c r="AL212" i="1" s="1"/>
  <c r="Y212" i="3"/>
  <c r="AA212" i="3"/>
  <c r="AC212" i="3"/>
  <c r="AD212" i="3"/>
  <c r="AE212" i="3"/>
  <c r="AF212" i="3"/>
  <c r="AG212" i="3" s="1"/>
  <c r="AJ212" i="3"/>
  <c r="AY212" i="3"/>
  <c r="H213" i="3"/>
  <c r="L213" i="3" s="1"/>
  <c r="P213" i="3"/>
  <c r="Q213" i="3"/>
  <c r="R213" i="3"/>
  <c r="AK213" i="1" s="1"/>
  <c r="AL213" i="1" s="1"/>
  <c r="Y213" i="3"/>
  <c r="AA213" i="3"/>
  <c r="AD213" i="3" s="1"/>
  <c r="AC213" i="3"/>
  <c r="AE213" i="3"/>
  <c r="AG213" i="3" s="1"/>
  <c r="AF213" i="3"/>
  <c r="AJ213" i="3"/>
  <c r="AY213" i="3"/>
  <c r="H214" i="3"/>
  <c r="L214" i="3" s="1"/>
  <c r="P214" i="3"/>
  <c r="Q214" i="3"/>
  <c r="R214" i="3"/>
  <c r="AK214" i="1" s="1"/>
  <c r="AL214" i="1" s="1"/>
  <c r="Y214" i="3"/>
  <c r="AA214" i="3"/>
  <c r="AC214" i="3"/>
  <c r="AD214" i="3"/>
  <c r="AE214" i="3"/>
  <c r="AF214" i="3"/>
  <c r="AG214" i="3" s="1"/>
  <c r="AJ214" i="3"/>
  <c r="AY214" i="3"/>
  <c r="H215" i="3"/>
  <c r="L215" i="3" s="1"/>
  <c r="P215" i="3"/>
  <c r="Q215" i="3"/>
  <c r="R215" i="3"/>
  <c r="AK215" i="1" s="1"/>
  <c r="AL215" i="1" s="1"/>
  <c r="Y215" i="3"/>
  <c r="AA215" i="3"/>
  <c r="AD215" i="3" s="1"/>
  <c r="AC215" i="3"/>
  <c r="AE215" i="3"/>
  <c r="AG215" i="3" s="1"/>
  <c r="AF215" i="3"/>
  <c r="AJ215" i="3"/>
  <c r="AY215" i="3"/>
  <c r="H216" i="3"/>
  <c r="L216" i="3" s="1"/>
  <c r="P216" i="3"/>
  <c r="Q216" i="3"/>
  <c r="R216" i="3"/>
  <c r="AK216" i="1" s="1"/>
  <c r="AL216" i="1" s="1"/>
  <c r="Y216" i="3"/>
  <c r="AA216" i="3"/>
  <c r="AC216" i="3"/>
  <c r="AD216" i="3"/>
  <c r="AE216" i="3"/>
  <c r="AF216" i="3"/>
  <c r="AG216" i="3" s="1"/>
  <c r="AJ216" i="3"/>
  <c r="AY216" i="3"/>
  <c r="H217" i="3"/>
  <c r="L217" i="3" s="1"/>
  <c r="P217" i="3"/>
  <c r="Q217" i="3"/>
  <c r="R217" i="3"/>
  <c r="AK217" i="1" s="1"/>
  <c r="AL217" i="1" s="1"/>
  <c r="Y217" i="3"/>
  <c r="AA217" i="3"/>
  <c r="AD217" i="3" s="1"/>
  <c r="AC217" i="3"/>
  <c r="AE217" i="3"/>
  <c r="AG217" i="3" s="1"/>
  <c r="AF217" i="3"/>
  <c r="AJ217" i="3"/>
  <c r="AY217" i="3"/>
  <c r="H218" i="3"/>
  <c r="L218" i="3" s="1"/>
  <c r="P218" i="3"/>
  <c r="Q218" i="3"/>
  <c r="R218" i="3"/>
  <c r="AK218" i="1" s="1"/>
  <c r="AL218" i="1" s="1"/>
  <c r="Y218" i="3"/>
  <c r="AA218" i="3"/>
  <c r="AC218" i="3"/>
  <c r="AD218" i="3"/>
  <c r="AE218" i="3"/>
  <c r="AF218" i="3"/>
  <c r="AG218" i="3" s="1"/>
  <c r="AJ218" i="3"/>
  <c r="AY218" i="3"/>
  <c r="H219" i="3"/>
  <c r="L219" i="3" s="1"/>
  <c r="P219" i="3"/>
  <c r="Q219" i="3"/>
  <c r="R219" i="3"/>
  <c r="AK219" i="1" s="1"/>
  <c r="AL219" i="1" s="1"/>
  <c r="Y219" i="3"/>
  <c r="AA219" i="3"/>
  <c r="AD219" i="3" s="1"/>
  <c r="AC219" i="3"/>
  <c r="AE219" i="3"/>
  <c r="AG219" i="3" s="1"/>
  <c r="AF219" i="3"/>
  <c r="AJ219" i="3"/>
  <c r="AY219" i="3"/>
  <c r="H220" i="3"/>
  <c r="L220" i="3" s="1"/>
  <c r="P220" i="3"/>
  <c r="Q220" i="3"/>
  <c r="R220" i="3"/>
  <c r="Y220" i="3"/>
  <c r="AA220" i="3"/>
  <c r="AC220" i="3"/>
  <c r="AD220" i="3"/>
  <c r="AE220" i="3"/>
  <c r="AF220" i="3"/>
  <c r="AG220" i="3" s="1"/>
  <c r="AJ220" i="3"/>
  <c r="AY220" i="3"/>
  <c r="H221" i="3"/>
  <c r="L221" i="3"/>
  <c r="P221" i="3"/>
  <c r="Q221" i="3"/>
  <c r="R221" i="3"/>
  <c r="AK221" i="1" s="1"/>
  <c r="AL221" i="1" s="1"/>
  <c r="Y221" i="3"/>
  <c r="AA221" i="3"/>
  <c r="AD221" i="3" s="1"/>
  <c r="AC221" i="3"/>
  <c r="AE221" i="3"/>
  <c r="AG221" i="3" s="1"/>
  <c r="AF221" i="3"/>
  <c r="AJ221" i="3"/>
  <c r="AY221" i="3"/>
  <c r="H222" i="3"/>
  <c r="L222" i="3" s="1"/>
  <c r="P222" i="3"/>
  <c r="Q222" i="3"/>
  <c r="R222" i="3"/>
  <c r="Y222" i="3"/>
  <c r="AA222" i="3"/>
  <c r="AC222" i="3"/>
  <c r="AD222" i="3"/>
  <c r="AE222" i="3"/>
  <c r="AF222" i="3"/>
  <c r="AG222" i="3" s="1"/>
  <c r="AJ222" i="3"/>
  <c r="AY222" i="3"/>
  <c r="H223" i="3"/>
  <c r="L223" i="3" s="1"/>
  <c r="P223" i="3"/>
  <c r="Q223" i="3"/>
  <c r="R223" i="3"/>
  <c r="Y223" i="3"/>
  <c r="AA223" i="3"/>
  <c r="AD223" i="3" s="1"/>
  <c r="AC223" i="3"/>
  <c r="AE223" i="3"/>
  <c r="AG223" i="3" s="1"/>
  <c r="AF223" i="3"/>
  <c r="AJ223" i="3"/>
  <c r="AY223" i="3"/>
  <c r="H224" i="3"/>
  <c r="L224" i="3" s="1"/>
  <c r="P224" i="3"/>
  <c r="Q224" i="3"/>
  <c r="R224" i="3"/>
  <c r="Y224" i="3"/>
  <c r="AA224" i="3"/>
  <c r="AC224" i="3"/>
  <c r="AD224" i="3"/>
  <c r="AE224" i="3"/>
  <c r="AF224" i="3"/>
  <c r="AG224" i="3" s="1"/>
  <c r="AJ224" i="3"/>
  <c r="AY224" i="3"/>
  <c r="H225" i="3"/>
  <c r="L225" i="3" s="1"/>
  <c r="P225" i="3"/>
  <c r="Q225" i="3"/>
  <c r="R225" i="3"/>
  <c r="AK225" i="1" s="1"/>
  <c r="AL225" i="1" s="1"/>
  <c r="Y225" i="3"/>
  <c r="AA225" i="3"/>
  <c r="AD225" i="3" s="1"/>
  <c r="AC225" i="3"/>
  <c r="AE225" i="3"/>
  <c r="AG225" i="3" s="1"/>
  <c r="AF225" i="3"/>
  <c r="AJ225" i="3"/>
  <c r="AY225" i="3"/>
  <c r="H226" i="3"/>
  <c r="L226" i="3" s="1"/>
  <c r="P226" i="3"/>
  <c r="Q226" i="3"/>
  <c r="R226" i="3"/>
  <c r="AK226" i="1" s="1"/>
  <c r="AL226" i="1" s="1"/>
  <c r="Y226" i="3"/>
  <c r="AA226" i="3"/>
  <c r="AC226" i="3"/>
  <c r="AD226" i="3"/>
  <c r="AE226" i="3"/>
  <c r="AF226" i="3"/>
  <c r="AG226" i="3" s="1"/>
  <c r="AJ226" i="3"/>
  <c r="AY226" i="3"/>
  <c r="H227" i="3"/>
  <c r="L227" i="3" s="1"/>
  <c r="P227" i="3"/>
  <c r="Q227" i="3"/>
  <c r="R227" i="3"/>
  <c r="AK227" i="1" s="1"/>
  <c r="AL227" i="1" s="1"/>
  <c r="Y227" i="3"/>
  <c r="AA227" i="3"/>
  <c r="AD227" i="3" s="1"/>
  <c r="AC227" i="3"/>
  <c r="AE227" i="3"/>
  <c r="AG227" i="3" s="1"/>
  <c r="AF227" i="3"/>
  <c r="AJ227" i="3"/>
  <c r="AY227" i="3"/>
  <c r="H228" i="3"/>
  <c r="L228" i="3" s="1"/>
  <c r="P228" i="3"/>
  <c r="Q228" i="3"/>
  <c r="R228" i="3"/>
  <c r="AK228" i="1" s="1"/>
  <c r="AL228" i="1" s="1"/>
  <c r="Y228" i="3"/>
  <c r="AA228" i="3"/>
  <c r="AC228" i="3"/>
  <c r="AD228" i="3"/>
  <c r="AE228" i="3"/>
  <c r="AF228" i="3"/>
  <c r="AG228" i="3" s="1"/>
  <c r="AJ228" i="3"/>
  <c r="AY228" i="3"/>
  <c r="H229" i="3"/>
  <c r="L229" i="3" s="1"/>
  <c r="P229" i="3"/>
  <c r="Q229" i="3"/>
  <c r="R229" i="3"/>
  <c r="AK229" i="1" s="1"/>
  <c r="AL229" i="1" s="1"/>
  <c r="Y229" i="3"/>
  <c r="AA229" i="3"/>
  <c r="AD229" i="3" s="1"/>
  <c r="AC229" i="3"/>
  <c r="AE229" i="3"/>
  <c r="AG229" i="3" s="1"/>
  <c r="AF229" i="3"/>
  <c r="AJ229" i="3"/>
  <c r="AY229" i="3"/>
  <c r="H230" i="3"/>
  <c r="L230" i="3" s="1"/>
  <c r="P230" i="3"/>
  <c r="Q230" i="3"/>
  <c r="R230" i="3"/>
  <c r="AK230" i="1" s="1"/>
  <c r="AL230" i="1" s="1"/>
  <c r="Y230" i="3"/>
  <c r="AA230" i="3"/>
  <c r="AC230" i="3"/>
  <c r="AD230" i="3"/>
  <c r="AE230" i="3"/>
  <c r="AF230" i="3"/>
  <c r="AG230" i="3" s="1"/>
  <c r="AJ230" i="3"/>
  <c r="AY230" i="3"/>
  <c r="H231" i="3"/>
  <c r="L231" i="3" s="1"/>
  <c r="P231" i="3"/>
  <c r="Q231" i="3"/>
  <c r="R231" i="3"/>
  <c r="AK231" i="1" s="1"/>
  <c r="AL231" i="1" s="1"/>
  <c r="Y231" i="3"/>
  <c r="AA231" i="3"/>
  <c r="AD231" i="3" s="1"/>
  <c r="AC231" i="3"/>
  <c r="AE231" i="3"/>
  <c r="AG231" i="3" s="1"/>
  <c r="AF231" i="3"/>
  <c r="AJ231" i="3"/>
  <c r="AY231" i="3"/>
  <c r="H232" i="3"/>
  <c r="L232" i="3" s="1"/>
  <c r="P232" i="3"/>
  <c r="Q232" i="3"/>
  <c r="R232" i="3"/>
  <c r="AK232" i="1" s="1"/>
  <c r="AL232" i="1" s="1"/>
  <c r="Y232" i="3"/>
  <c r="AA232" i="3"/>
  <c r="AC232" i="3"/>
  <c r="AD232" i="3"/>
  <c r="AE232" i="3"/>
  <c r="AF232" i="3"/>
  <c r="AG232" i="3" s="1"/>
  <c r="AJ232" i="3"/>
  <c r="AY232" i="3"/>
  <c r="H233" i="3"/>
  <c r="L233" i="3" s="1"/>
  <c r="P233" i="3"/>
  <c r="Q233" i="3"/>
  <c r="R233" i="3"/>
  <c r="AK233" i="1" s="1"/>
  <c r="AL233" i="1" s="1"/>
  <c r="Y233" i="3"/>
  <c r="AA233" i="3"/>
  <c r="AD233" i="3" s="1"/>
  <c r="AC233" i="3"/>
  <c r="AE233" i="3"/>
  <c r="AG233" i="3" s="1"/>
  <c r="AF233" i="3"/>
  <c r="AJ233" i="3"/>
  <c r="AY233" i="3"/>
  <c r="H234" i="3"/>
  <c r="L234" i="3" s="1"/>
  <c r="P234" i="3"/>
  <c r="Q234" i="3"/>
  <c r="R234" i="3"/>
  <c r="AK234" i="1" s="1"/>
  <c r="AL234" i="1" s="1"/>
  <c r="Y234" i="3"/>
  <c r="AA234" i="3"/>
  <c r="AC234" i="3"/>
  <c r="AD234" i="3"/>
  <c r="AE234" i="3"/>
  <c r="AF234" i="3"/>
  <c r="AG234" i="3" s="1"/>
  <c r="AJ234" i="3"/>
  <c r="AY234" i="3"/>
  <c r="H235" i="3"/>
  <c r="L235" i="3" s="1"/>
  <c r="P235" i="3"/>
  <c r="Q235" i="3"/>
  <c r="R235" i="3"/>
  <c r="AK235" i="1" s="1"/>
  <c r="AL235" i="1" s="1"/>
  <c r="Y235" i="3"/>
  <c r="AA235" i="3"/>
  <c r="AD235" i="3" s="1"/>
  <c r="AC235" i="3"/>
  <c r="AE235" i="3"/>
  <c r="AG235" i="3" s="1"/>
  <c r="AF235" i="3"/>
  <c r="AJ235" i="3"/>
  <c r="AY235" i="3"/>
  <c r="H236" i="3"/>
  <c r="L236" i="3" s="1"/>
  <c r="P236" i="3"/>
  <c r="Q236" i="3"/>
  <c r="R236" i="3"/>
  <c r="AK236" i="1" s="1"/>
  <c r="AL236" i="1" s="1"/>
  <c r="Y236" i="3"/>
  <c r="AA236" i="3"/>
  <c r="AC236" i="3"/>
  <c r="AD236" i="3"/>
  <c r="AE236" i="3"/>
  <c r="AF236" i="3"/>
  <c r="AG236" i="3" s="1"/>
  <c r="AJ236" i="3"/>
  <c r="AY236" i="3"/>
  <c r="H237" i="3"/>
  <c r="L237" i="3" s="1"/>
  <c r="P237" i="3"/>
  <c r="Q237" i="3"/>
  <c r="R237" i="3"/>
  <c r="AK237" i="1" s="1"/>
  <c r="AL237" i="1" s="1"/>
  <c r="Y237" i="3"/>
  <c r="AA237" i="3"/>
  <c r="AD237" i="3" s="1"/>
  <c r="AC237" i="3"/>
  <c r="AE237" i="3"/>
  <c r="AG237" i="3" s="1"/>
  <c r="AF237" i="3"/>
  <c r="AJ237" i="3"/>
  <c r="AY237" i="3"/>
  <c r="H238" i="3"/>
  <c r="L238" i="3" s="1"/>
  <c r="P238" i="3"/>
  <c r="Q238" i="3"/>
  <c r="R238" i="3"/>
  <c r="AK238" i="1" s="1"/>
  <c r="AL238" i="1" s="1"/>
  <c r="Y238" i="3"/>
  <c r="AA238" i="3"/>
  <c r="AC238" i="3"/>
  <c r="AD238" i="3"/>
  <c r="AE238" i="3"/>
  <c r="AF238" i="3"/>
  <c r="AG238" i="3" s="1"/>
  <c r="AJ238" i="3"/>
  <c r="AY238" i="3"/>
  <c r="H239" i="3"/>
  <c r="L239" i="3" s="1"/>
  <c r="P239" i="3"/>
  <c r="Q239" i="3"/>
  <c r="R239" i="3"/>
  <c r="AK239" i="1" s="1"/>
  <c r="AL239" i="1" s="1"/>
  <c r="Y239" i="3"/>
  <c r="AA239" i="3"/>
  <c r="AD239" i="3" s="1"/>
  <c r="AC239" i="3"/>
  <c r="AE239" i="3"/>
  <c r="AG239" i="3" s="1"/>
  <c r="AF239" i="3"/>
  <c r="AJ239" i="3"/>
  <c r="AY239" i="3"/>
  <c r="H240" i="3"/>
  <c r="L240" i="3" s="1"/>
  <c r="P240" i="3"/>
  <c r="Q240" i="3"/>
  <c r="R240" i="3"/>
  <c r="AK240" i="1" s="1"/>
  <c r="AL240" i="1" s="1"/>
  <c r="Y240" i="3"/>
  <c r="AA240" i="3"/>
  <c r="AC240" i="3"/>
  <c r="AD240" i="3"/>
  <c r="AE240" i="3"/>
  <c r="AF240" i="3"/>
  <c r="AG240" i="3" s="1"/>
  <c r="AJ240" i="3"/>
  <c r="AY240" i="3"/>
  <c r="H241" i="3"/>
  <c r="L241" i="3" s="1"/>
  <c r="P241" i="3"/>
  <c r="Q241" i="3"/>
  <c r="R241" i="3"/>
  <c r="AK241" i="1" s="1"/>
  <c r="AL241" i="1" s="1"/>
  <c r="Y241" i="3"/>
  <c r="AA241" i="3"/>
  <c r="AD241" i="3" s="1"/>
  <c r="AC241" i="3"/>
  <c r="AE241" i="3"/>
  <c r="AG241" i="3" s="1"/>
  <c r="AF241" i="3"/>
  <c r="AJ241" i="3"/>
  <c r="AY241" i="3"/>
  <c r="H242" i="3"/>
  <c r="L242" i="3" s="1"/>
  <c r="P242" i="3"/>
  <c r="Q242" i="3"/>
  <c r="R242" i="3"/>
  <c r="AK242" i="1" s="1"/>
  <c r="AL242" i="1" s="1"/>
  <c r="Y242" i="3"/>
  <c r="AA242" i="3"/>
  <c r="AC242" i="3"/>
  <c r="AD242" i="3"/>
  <c r="AE242" i="3"/>
  <c r="AF242" i="3"/>
  <c r="AG242" i="3" s="1"/>
  <c r="AJ242" i="3"/>
  <c r="AY242" i="3"/>
  <c r="H243" i="3"/>
  <c r="L243" i="3" s="1"/>
  <c r="P243" i="3"/>
  <c r="Q243" i="3"/>
  <c r="R243" i="3"/>
  <c r="AK243" i="1" s="1"/>
  <c r="AL243" i="1" s="1"/>
  <c r="Y243" i="3"/>
  <c r="AA243" i="3"/>
  <c r="AD243" i="3" s="1"/>
  <c r="AC243" i="3"/>
  <c r="AE243" i="3"/>
  <c r="AG243" i="3" s="1"/>
  <c r="AF243" i="3"/>
  <c r="AJ243" i="3"/>
  <c r="AY243" i="3"/>
  <c r="H244" i="3"/>
  <c r="L244" i="3" s="1"/>
  <c r="P244" i="3"/>
  <c r="Q244" i="3"/>
  <c r="R244" i="3"/>
  <c r="AK244" i="1" s="1"/>
  <c r="AL244" i="1" s="1"/>
  <c r="Y244" i="3"/>
  <c r="AA244" i="3"/>
  <c r="AC244" i="3"/>
  <c r="AD244" i="3"/>
  <c r="AE244" i="3"/>
  <c r="AF244" i="3"/>
  <c r="AG244" i="3" s="1"/>
  <c r="AJ244" i="3"/>
  <c r="AY244" i="3"/>
  <c r="H245" i="3"/>
  <c r="L245" i="3" s="1"/>
  <c r="P245" i="3"/>
  <c r="Q245" i="3"/>
  <c r="R245" i="3"/>
  <c r="AK245" i="1" s="1"/>
  <c r="AL245" i="1" s="1"/>
  <c r="Y245" i="3"/>
  <c r="AA245" i="3"/>
  <c r="AD245" i="3" s="1"/>
  <c r="AC245" i="3"/>
  <c r="AE245" i="3"/>
  <c r="AG245" i="3" s="1"/>
  <c r="AF245" i="3"/>
  <c r="AJ245" i="3"/>
  <c r="AY245" i="3"/>
  <c r="H246" i="3"/>
  <c r="L246" i="3"/>
  <c r="P246" i="3"/>
  <c r="Q246" i="3"/>
  <c r="R246" i="3"/>
  <c r="AK246" i="1" s="1"/>
  <c r="AL246" i="1" s="1"/>
  <c r="Y246" i="3"/>
  <c r="AA246" i="3"/>
  <c r="AC246" i="3"/>
  <c r="AD246" i="3"/>
  <c r="AE246" i="3"/>
  <c r="AF246" i="3"/>
  <c r="AG246" i="3" s="1"/>
  <c r="AJ246" i="3"/>
  <c r="AY246" i="3"/>
  <c r="H247" i="3"/>
  <c r="L247" i="3" s="1"/>
  <c r="P247" i="3"/>
  <c r="Q247" i="3"/>
  <c r="R247" i="3"/>
  <c r="AK247" i="1" s="1"/>
  <c r="AL247" i="1" s="1"/>
  <c r="Y247" i="3"/>
  <c r="AA247" i="3"/>
  <c r="AD247" i="3" s="1"/>
  <c r="AC247" i="3"/>
  <c r="AE247" i="3"/>
  <c r="AG247" i="3" s="1"/>
  <c r="AF247" i="3"/>
  <c r="AJ247" i="3"/>
  <c r="AY247" i="3"/>
  <c r="H248" i="3"/>
  <c r="L248" i="3" s="1"/>
  <c r="P248" i="3"/>
  <c r="Q248" i="3"/>
  <c r="R248" i="3"/>
  <c r="AK248" i="1" s="1"/>
  <c r="AL248" i="1" s="1"/>
  <c r="Y248" i="3"/>
  <c r="AA248" i="3"/>
  <c r="AC248" i="3"/>
  <c r="AD248" i="3"/>
  <c r="AE248" i="3"/>
  <c r="AF248" i="3"/>
  <c r="AG248" i="3" s="1"/>
  <c r="AJ248" i="3"/>
  <c r="AY248" i="3"/>
  <c r="H249" i="3"/>
  <c r="L249" i="3" s="1"/>
  <c r="P249" i="3"/>
  <c r="Q249" i="3"/>
  <c r="R249" i="3"/>
  <c r="AK249" i="1" s="1"/>
  <c r="AL249" i="1" s="1"/>
  <c r="Y249" i="3"/>
  <c r="AA249" i="3"/>
  <c r="AD249" i="3" s="1"/>
  <c r="AC249" i="3"/>
  <c r="AE249" i="3"/>
  <c r="AG249" i="3" s="1"/>
  <c r="AF249" i="3"/>
  <c r="AJ249" i="3"/>
  <c r="AY249" i="3"/>
  <c r="H250" i="3"/>
  <c r="L250" i="3" s="1"/>
  <c r="P250" i="3"/>
  <c r="Q250" i="3"/>
  <c r="R250" i="3"/>
  <c r="AK250" i="1" s="1"/>
  <c r="AL250" i="1" s="1"/>
  <c r="Y250" i="3"/>
  <c r="AA250" i="3"/>
  <c r="AC250" i="3"/>
  <c r="AD250" i="3"/>
  <c r="AE250" i="3"/>
  <c r="AF250" i="3"/>
  <c r="AG250" i="3" s="1"/>
  <c r="AJ250" i="3"/>
  <c r="AY250" i="3"/>
  <c r="H251" i="3"/>
  <c r="L251" i="3" s="1"/>
  <c r="P251" i="3"/>
  <c r="Q251" i="3"/>
  <c r="R251" i="3"/>
  <c r="AK251" i="1" s="1"/>
  <c r="AL251" i="1" s="1"/>
  <c r="Y251" i="3"/>
  <c r="AA251" i="3"/>
  <c r="AD251" i="3" s="1"/>
  <c r="AC251" i="3"/>
  <c r="AE251" i="3"/>
  <c r="AG251" i="3" s="1"/>
  <c r="AF251" i="3"/>
  <c r="AJ251" i="3"/>
  <c r="AY251" i="3"/>
  <c r="H252" i="3"/>
  <c r="L252" i="3" s="1"/>
  <c r="P252" i="3"/>
  <c r="Q252" i="3"/>
  <c r="R252" i="3"/>
  <c r="AK252" i="1" s="1"/>
  <c r="AL252" i="1" s="1"/>
  <c r="Y252" i="3"/>
  <c r="AA252" i="3"/>
  <c r="AC252" i="3"/>
  <c r="AD252" i="3"/>
  <c r="AE252" i="3"/>
  <c r="AF252" i="3"/>
  <c r="AG252" i="3" s="1"/>
  <c r="AJ252" i="3"/>
  <c r="AY252" i="3"/>
  <c r="H253" i="3"/>
  <c r="L253" i="3" s="1"/>
  <c r="P253" i="3"/>
  <c r="Q253" i="3"/>
  <c r="R253" i="3"/>
  <c r="AK253" i="1" s="1"/>
  <c r="AL253" i="1" s="1"/>
  <c r="Y253" i="3"/>
  <c r="AA253" i="3"/>
  <c r="AD253" i="3" s="1"/>
  <c r="AC253" i="3"/>
  <c r="AE253" i="3"/>
  <c r="AG253" i="3" s="1"/>
  <c r="AF253" i="3"/>
  <c r="AJ253" i="3"/>
  <c r="AY253" i="3"/>
  <c r="H254" i="3"/>
  <c r="L254" i="3" s="1"/>
  <c r="P254" i="3"/>
  <c r="Q254" i="3"/>
  <c r="R254" i="3"/>
  <c r="AK254" i="1" s="1"/>
  <c r="AL254" i="1" s="1"/>
  <c r="Y254" i="3"/>
  <c r="AA254" i="3"/>
  <c r="AC254" i="3"/>
  <c r="AD254" i="3"/>
  <c r="AE254" i="3"/>
  <c r="AF254" i="3"/>
  <c r="AG254" i="3" s="1"/>
  <c r="AJ254" i="3"/>
  <c r="AY254" i="3"/>
  <c r="H255" i="3"/>
  <c r="L255" i="3" s="1"/>
  <c r="P255" i="3"/>
  <c r="Q255" i="3"/>
  <c r="R255" i="3"/>
  <c r="AK255" i="1" s="1"/>
  <c r="AL255" i="1" s="1"/>
  <c r="Y255" i="3"/>
  <c r="AA255" i="3"/>
  <c r="AD255" i="3" s="1"/>
  <c r="AC255" i="3"/>
  <c r="AE255" i="3"/>
  <c r="AG255" i="3" s="1"/>
  <c r="AF255" i="3"/>
  <c r="AJ255" i="3"/>
  <c r="AY255" i="3"/>
  <c r="H256" i="3"/>
  <c r="L256" i="3" s="1"/>
  <c r="P256" i="3"/>
  <c r="Q256" i="3"/>
  <c r="R256" i="3"/>
  <c r="AK256" i="1" s="1"/>
  <c r="AL256" i="1" s="1"/>
  <c r="Y256" i="3"/>
  <c r="AA256" i="3"/>
  <c r="AC256" i="3"/>
  <c r="AD256" i="3"/>
  <c r="AE256" i="3"/>
  <c r="AF256" i="3"/>
  <c r="AG256" i="3" s="1"/>
  <c r="AJ256" i="3"/>
  <c r="AY256" i="3"/>
  <c r="H257" i="3"/>
  <c r="L257" i="3" s="1"/>
  <c r="P257" i="3"/>
  <c r="Q257" i="3"/>
  <c r="R257" i="3"/>
  <c r="AK257" i="1" s="1"/>
  <c r="AL257" i="1" s="1"/>
  <c r="Y257" i="3"/>
  <c r="AA257" i="3"/>
  <c r="AD257" i="3" s="1"/>
  <c r="AC257" i="3"/>
  <c r="AE257" i="3"/>
  <c r="AG257" i="3" s="1"/>
  <c r="AF257" i="3"/>
  <c r="AJ257" i="3"/>
  <c r="AY257" i="3"/>
  <c r="H258" i="3"/>
  <c r="L258" i="3" s="1"/>
  <c r="P258" i="3"/>
  <c r="Q258" i="3"/>
  <c r="R258" i="3"/>
  <c r="AK258" i="1" s="1"/>
  <c r="AL258" i="1" s="1"/>
  <c r="Y258" i="3"/>
  <c r="AA258" i="3"/>
  <c r="AC258" i="3"/>
  <c r="AD258" i="3"/>
  <c r="AE258" i="3"/>
  <c r="AF258" i="3"/>
  <c r="AG258" i="3" s="1"/>
  <c r="AJ258" i="3"/>
  <c r="AY258" i="3"/>
  <c r="H259" i="3"/>
  <c r="L259" i="3" s="1"/>
  <c r="P259" i="3"/>
  <c r="Q259" i="3"/>
  <c r="R259" i="3"/>
  <c r="AK259" i="1" s="1"/>
  <c r="AL259" i="1" s="1"/>
  <c r="Y259" i="3"/>
  <c r="AA259" i="3"/>
  <c r="AD259" i="3" s="1"/>
  <c r="AC259" i="3"/>
  <c r="AE259" i="3"/>
  <c r="AG259" i="3" s="1"/>
  <c r="AF259" i="3"/>
  <c r="AJ259" i="3"/>
  <c r="AY259" i="3"/>
  <c r="H260" i="3"/>
  <c r="L260" i="3" s="1"/>
  <c r="P260" i="3"/>
  <c r="Q260" i="3"/>
  <c r="R260" i="3"/>
  <c r="AK260" i="1" s="1"/>
  <c r="AL260" i="1" s="1"/>
  <c r="Y260" i="3"/>
  <c r="AA260" i="3"/>
  <c r="AC260" i="3"/>
  <c r="AD260" i="3"/>
  <c r="AE260" i="3"/>
  <c r="AF260" i="3"/>
  <c r="AG260" i="3" s="1"/>
  <c r="AJ260" i="3"/>
  <c r="AY260" i="3"/>
  <c r="H261" i="3"/>
  <c r="L261" i="3"/>
  <c r="P261" i="3"/>
  <c r="Q261" i="3"/>
  <c r="R261" i="3"/>
  <c r="AK261" i="1" s="1"/>
  <c r="AL261" i="1" s="1"/>
  <c r="Y261" i="3"/>
  <c r="AA261" i="3"/>
  <c r="AD261" i="3" s="1"/>
  <c r="AC261" i="3"/>
  <c r="AE261" i="3"/>
  <c r="AG261" i="3" s="1"/>
  <c r="AF261" i="3"/>
  <c r="AJ261" i="3"/>
  <c r="AY261" i="3"/>
  <c r="H262" i="3"/>
  <c r="L262" i="3" s="1"/>
  <c r="P262" i="3"/>
  <c r="Q262" i="3"/>
  <c r="R262" i="3"/>
  <c r="AK262" i="1" s="1"/>
  <c r="AL262" i="1" s="1"/>
  <c r="Y262" i="3"/>
  <c r="AA262" i="3"/>
  <c r="AC262" i="3"/>
  <c r="AD262" i="3"/>
  <c r="AE262" i="3"/>
  <c r="AF262" i="3"/>
  <c r="AG262" i="3" s="1"/>
  <c r="AJ262" i="3"/>
  <c r="AY262" i="3"/>
  <c r="H263" i="3"/>
  <c r="L263" i="3" s="1"/>
  <c r="P263" i="3"/>
  <c r="Q263" i="3"/>
  <c r="R263" i="3"/>
  <c r="AK263" i="1" s="1"/>
  <c r="AL263" i="1" s="1"/>
  <c r="Y263" i="3"/>
  <c r="AA263" i="3"/>
  <c r="AD263" i="3" s="1"/>
  <c r="AC263" i="3"/>
  <c r="AE263" i="3"/>
  <c r="AG263" i="3" s="1"/>
  <c r="AF263" i="3"/>
  <c r="AJ263" i="3"/>
  <c r="AY263" i="3"/>
  <c r="H264" i="3"/>
  <c r="L264" i="3" s="1"/>
  <c r="P264" i="3"/>
  <c r="Q264" i="3"/>
  <c r="R264" i="3"/>
  <c r="AK264" i="1" s="1"/>
  <c r="AL264" i="1" s="1"/>
  <c r="Y264" i="3"/>
  <c r="AA264" i="3"/>
  <c r="AC264" i="3"/>
  <c r="AD264" i="3"/>
  <c r="AE264" i="3"/>
  <c r="AF264" i="3"/>
  <c r="AG264" i="3" s="1"/>
  <c r="AJ264" i="3"/>
  <c r="AY264" i="3"/>
  <c r="H265" i="3"/>
  <c r="L265" i="3"/>
  <c r="P265" i="3"/>
  <c r="Q265" i="3"/>
  <c r="R265" i="3"/>
  <c r="AK265" i="1" s="1"/>
  <c r="AL265" i="1" s="1"/>
  <c r="Y265" i="3"/>
  <c r="AA265" i="3"/>
  <c r="AD265" i="3" s="1"/>
  <c r="AC265" i="3"/>
  <c r="AE265" i="3"/>
  <c r="AG265" i="3" s="1"/>
  <c r="AF265" i="3"/>
  <c r="AJ265" i="3"/>
  <c r="AY265" i="3"/>
  <c r="H266" i="3"/>
  <c r="L266" i="3" s="1"/>
  <c r="P266" i="3"/>
  <c r="Q266" i="3"/>
  <c r="R266" i="3"/>
  <c r="AK266" i="1" s="1"/>
  <c r="AL266" i="1" s="1"/>
  <c r="Y266" i="3"/>
  <c r="AA266" i="3"/>
  <c r="AC266" i="3"/>
  <c r="AD266" i="3"/>
  <c r="AE266" i="3"/>
  <c r="AF266" i="3"/>
  <c r="AG266" i="3" s="1"/>
  <c r="AJ266" i="3"/>
  <c r="AY266" i="3"/>
  <c r="H267" i="3"/>
  <c r="L267" i="3" s="1"/>
  <c r="P267" i="3"/>
  <c r="Q267" i="3"/>
  <c r="R267" i="3"/>
  <c r="AK267" i="1" s="1"/>
  <c r="AL267" i="1" s="1"/>
  <c r="Y267" i="3"/>
  <c r="AA267" i="3"/>
  <c r="AD267" i="3" s="1"/>
  <c r="AC267" i="3"/>
  <c r="AE267" i="3"/>
  <c r="AG267" i="3" s="1"/>
  <c r="AF267" i="3"/>
  <c r="AJ267" i="3"/>
  <c r="AY267" i="3"/>
  <c r="H268" i="3"/>
  <c r="L268" i="3" s="1"/>
  <c r="P268" i="3"/>
  <c r="Q268" i="3"/>
  <c r="R268" i="3"/>
  <c r="AK268" i="1" s="1"/>
  <c r="AL268" i="1" s="1"/>
  <c r="Y268" i="3"/>
  <c r="AA268" i="3"/>
  <c r="AC268" i="3"/>
  <c r="AD268" i="3"/>
  <c r="AE268" i="3"/>
  <c r="AF268" i="3"/>
  <c r="AG268" i="3" s="1"/>
  <c r="AJ268" i="3"/>
  <c r="AY268" i="3"/>
  <c r="H269" i="3"/>
  <c r="L269" i="3" s="1"/>
  <c r="P269" i="3"/>
  <c r="Q269" i="3"/>
  <c r="R269" i="3"/>
  <c r="AK269" i="1" s="1"/>
  <c r="AL269" i="1" s="1"/>
  <c r="Y269" i="3"/>
  <c r="AA269" i="3"/>
  <c r="AD269" i="3" s="1"/>
  <c r="AC269" i="3"/>
  <c r="AE269" i="3"/>
  <c r="AG269" i="3" s="1"/>
  <c r="AF269" i="3"/>
  <c r="AJ269" i="3"/>
  <c r="AY269" i="3"/>
  <c r="H270" i="3"/>
  <c r="L270" i="3" s="1"/>
  <c r="P270" i="3"/>
  <c r="Q270" i="3"/>
  <c r="R270" i="3"/>
  <c r="AK270" i="1" s="1"/>
  <c r="AL270" i="1" s="1"/>
  <c r="Y270" i="3"/>
  <c r="AA270" i="3"/>
  <c r="AC270" i="3"/>
  <c r="AD270" i="3"/>
  <c r="AE270" i="3"/>
  <c r="AF270" i="3"/>
  <c r="AG270" i="3" s="1"/>
  <c r="AJ270" i="3"/>
  <c r="AY270" i="3"/>
  <c r="H271" i="3"/>
  <c r="L271" i="3" s="1"/>
  <c r="P271" i="3"/>
  <c r="Q271" i="3"/>
  <c r="R271" i="3"/>
  <c r="AK271" i="1" s="1"/>
  <c r="AL271" i="1" s="1"/>
  <c r="Y271" i="3"/>
  <c r="AA271" i="3"/>
  <c r="AD271" i="3" s="1"/>
  <c r="AC271" i="3"/>
  <c r="AE271" i="3"/>
  <c r="AG271" i="3" s="1"/>
  <c r="AF271" i="3"/>
  <c r="AJ271" i="3"/>
  <c r="AY271" i="3"/>
  <c r="H272" i="3"/>
  <c r="L272" i="3" s="1"/>
  <c r="P272" i="3"/>
  <c r="Q272" i="3"/>
  <c r="R272" i="3"/>
  <c r="AK272" i="1" s="1"/>
  <c r="AL272" i="1" s="1"/>
  <c r="Y272" i="3"/>
  <c r="AA272" i="3"/>
  <c r="AC272" i="3"/>
  <c r="AD272" i="3"/>
  <c r="AE272" i="3"/>
  <c r="AF272" i="3"/>
  <c r="AG272" i="3" s="1"/>
  <c r="AJ272" i="3"/>
  <c r="AY272" i="3"/>
  <c r="H273" i="3"/>
  <c r="L273" i="3" s="1"/>
  <c r="P273" i="3"/>
  <c r="Q273" i="3"/>
  <c r="R273" i="3"/>
  <c r="AK273" i="1" s="1"/>
  <c r="AL273" i="1" s="1"/>
  <c r="Y273" i="3"/>
  <c r="AA273" i="3"/>
  <c r="AD273" i="3" s="1"/>
  <c r="AC273" i="3"/>
  <c r="AE273" i="3"/>
  <c r="AG273" i="3" s="1"/>
  <c r="AF273" i="3"/>
  <c r="AJ273" i="3"/>
  <c r="AY273" i="3"/>
  <c r="H274" i="3"/>
  <c r="L274" i="3" s="1"/>
  <c r="P274" i="3"/>
  <c r="Q274" i="3"/>
  <c r="R274" i="3"/>
  <c r="AK274" i="1" s="1"/>
  <c r="AL274" i="1" s="1"/>
  <c r="Y274" i="3"/>
  <c r="AA274" i="3"/>
  <c r="AC274" i="3"/>
  <c r="AD274" i="3"/>
  <c r="AE274" i="3"/>
  <c r="AF274" i="3"/>
  <c r="AG274" i="3" s="1"/>
  <c r="AJ274" i="3"/>
  <c r="AY274" i="3"/>
  <c r="H275" i="3"/>
  <c r="L275" i="3" s="1"/>
  <c r="P275" i="3"/>
  <c r="Q275" i="3"/>
  <c r="R275" i="3"/>
  <c r="AK275" i="1" s="1"/>
  <c r="AL275" i="1" s="1"/>
  <c r="Y275" i="3"/>
  <c r="AA275" i="3"/>
  <c r="AD275" i="3" s="1"/>
  <c r="AC275" i="3"/>
  <c r="AE275" i="3"/>
  <c r="AG275" i="3" s="1"/>
  <c r="AF275" i="3"/>
  <c r="AJ275" i="3"/>
  <c r="AY275" i="3"/>
  <c r="H276" i="3"/>
  <c r="L276" i="3" s="1"/>
  <c r="P276" i="3"/>
  <c r="Q276" i="3"/>
  <c r="R276" i="3"/>
  <c r="AK276" i="1" s="1"/>
  <c r="AL276" i="1" s="1"/>
  <c r="Y276" i="3"/>
  <c r="AA276" i="3"/>
  <c r="AC276" i="3"/>
  <c r="AD276" i="3"/>
  <c r="AE276" i="3"/>
  <c r="AF276" i="3"/>
  <c r="AG276" i="3" s="1"/>
  <c r="AJ276" i="3"/>
  <c r="AY276" i="3"/>
  <c r="H277" i="3"/>
  <c r="L277" i="3"/>
  <c r="P277" i="3"/>
  <c r="Q277" i="3"/>
  <c r="R277" i="3"/>
  <c r="AK277" i="1" s="1"/>
  <c r="AL277" i="1" s="1"/>
  <c r="Y277" i="3"/>
  <c r="AA277" i="3"/>
  <c r="AD277" i="3" s="1"/>
  <c r="AC277" i="3"/>
  <c r="AE277" i="3"/>
  <c r="AG277" i="3" s="1"/>
  <c r="AF277" i="3"/>
  <c r="AJ277" i="3"/>
  <c r="AY277" i="3"/>
  <c r="H278" i="3"/>
  <c r="L278" i="3" s="1"/>
  <c r="P278" i="3"/>
  <c r="Q278" i="3"/>
  <c r="R278" i="3"/>
  <c r="AK278" i="1" s="1"/>
  <c r="AL278" i="1" s="1"/>
  <c r="Y278" i="3"/>
  <c r="AA278" i="3"/>
  <c r="AC278" i="3"/>
  <c r="AD278" i="3"/>
  <c r="AE278" i="3"/>
  <c r="AF278" i="3"/>
  <c r="AG278" i="3" s="1"/>
  <c r="AJ278" i="3"/>
  <c r="AY278" i="3"/>
  <c r="H279" i="3"/>
  <c r="L279" i="3" s="1"/>
  <c r="P279" i="3"/>
  <c r="Q279" i="3"/>
  <c r="R279" i="3"/>
  <c r="AK279" i="1" s="1"/>
  <c r="AL279" i="1" s="1"/>
  <c r="Y279" i="3"/>
  <c r="AA279" i="3"/>
  <c r="AD279" i="3" s="1"/>
  <c r="AC279" i="3"/>
  <c r="AE279" i="3"/>
  <c r="AG279" i="3" s="1"/>
  <c r="AF279" i="3"/>
  <c r="AJ279" i="3"/>
  <c r="AY279" i="3"/>
  <c r="H280" i="3"/>
  <c r="L280" i="3" s="1"/>
  <c r="P280" i="3"/>
  <c r="Q280" i="3"/>
  <c r="R280" i="3"/>
  <c r="AK280" i="1" s="1"/>
  <c r="AL280" i="1" s="1"/>
  <c r="Y280" i="3"/>
  <c r="AA280" i="3"/>
  <c r="AC280" i="3"/>
  <c r="AD280" i="3"/>
  <c r="AE280" i="3"/>
  <c r="AF280" i="3"/>
  <c r="AG280" i="3" s="1"/>
  <c r="AJ280" i="3"/>
  <c r="AY280" i="3"/>
  <c r="H281" i="3"/>
  <c r="L281" i="3" s="1"/>
  <c r="P281" i="3"/>
  <c r="Q281" i="3"/>
  <c r="R281" i="3"/>
  <c r="AK281" i="1" s="1"/>
  <c r="AL281" i="1" s="1"/>
  <c r="Y281" i="3"/>
  <c r="AA281" i="3"/>
  <c r="AD281" i="3" s="1"/>
  <c r="AC281" i="3"/>
  <c r="AE281" i="3"/>
  <c r="AG281" i="3" s="1"/>
  <c r="AF281" i="3"/>
  <c r="AJ281" i="3"/>
  <c r="AY281" i="3"/>
  <c r="H282" i="3"/>
  <c r="L282" i="3" s="1"/>
  <c r="P282" i="3"/>
  <c r="Q282" i="3"/>
  <c r="R282" i="3"/>
  <c r="AK282" i="1" s="1"/>
  <c r="AL282" i="1" s="1"/>
  <c r="Y282" i="3"/>
  <c r="AA282" i="3"/>
  <c r="AC282" i="3"/>
  <c r="AD282" i="3"/>
  <c r="AE282" i="3"/>
  <c r="AF282" i="3"/>
  <c r="AG282" i="3" s="1"/>
  <c r="AJ282" i="3"/>
  <c r="AY282" i="3"/>
  <c r="H283" i="3"/>
  <c r="L283" i="3" s="1"/>
  <c r="P283" i="3"/>
  <c r="Q283" i="3"/>
  <c r="R283" i="3"/>
  <c r="AK283" i="1" s="1"/>
  <c r="AL283" i="1" s="1"/>
  <c r="Y283" i="3"/>
  <c r="AA283" i="3"/>
  <c r="AD283" i="3" s="1"/>
  <c r="AC283" i="3"/>
  <c r="AE283" i="3"/>
  <c r="AG283" i="3" s="1"/>
  <c r="AF283" i="3"/>
  <c r="AJ283" i="3"/>
  <c r="AY283" i="3"/>
  <c r="H284" i="3"/>
  <c r="L284" i="3" s="1"/>
  <c r="P284" i="3"/>
  <c r="Q284" i="3"/>
  <c r="R284" i="3"/>
  <c r="AK284" i="1" s="1"/>
  <c r="AL284" i="1" s="1"/>
  <c r="Y284" i="3"/>
  <c r="AA284" i="3"/>
  <c r="AC284" i="3"/>
  <c r="AD284" i="3"/>
  <c r="AE284" i="3"/>
  <c r="AF284" i="3"/>
  <c r="AG284" i="3" s="1"/>
  <c r="AJ284" i="3"/>
  <c r="AY284" i="3"/>
  <c r="H285" i="3"/>
  <c r="L285" i="3" s="1"/>
  <c r="P285" i="3"/>
  <c r="Q285" i="3"/>
  <c r="R285" i="3"/>
  <c r="AK285" i="1" s="1"/>
  <c r="AL285" i="1" s="1"/>
  <c r="Y285" i="3"/>
  <c r="AA285" i="3"/>
  <c r="AD285" i="3" s="1"/>
  <c r="AC285" i="3"/>
  <c r="AE285" i="3"/>
  <c r="AG285" i="3" s="1"/>
  <c r="AF285" i="3"/>
  <c r="AJ285" i="3"/>
  <c r="AY285" i="3"/>
  <c r="H286" i="3"/>
  <c r="L286" i="3" s="1"/>
  <c r="P286" i="3"/>
  <c r="Q286" i="3"/>
  <c r="R286" i="3"/>
  <c r="AK286" i="1" s="1"/>
  <c r="AL286" i="1" s="1"/>
  <c r="Y286" i="3"/>
  <c r="AA286" i="3"/>
  <c r="AC286" i="3"/>
  <c r="AD286" i="3"/>
  <c r="AE286" i="3"/>
  <c r="AF286" i="3"/>
  <c r="AG286" i="3" s="1"/>
  <c r="AJ286" i="3"/>
  <c r="AY286" i="3"/>
  <c r="H287" i="3"/>
  <c r="L287" i="3" s="1"/>
  <c r="P287" i="3"/>
  <c r="Q287" i="3"/>
  <c r="R287" i="3"/>
  <c r="AK287" i="1" s="1"/>
  <c r="AL287" i="1" s="1"/>
  <c r="Y287" i="3"/>
  <c r="AA287" i="3"/>
  <c r="AD287" i="3" s="1"/>
  <c r="AC287" i="3"/>
  <c r="AE287" i="3"/>
  <c r="AG287" i="3" s="1"/>
  <c r="AF287" i="3"/>
  <c r="AJ287" i="3"/>
  <c r="AY287" i="3"/>
  <c r="H288" i="3"/>
  <c r="L288" i="3" s="1"/>
  <c r="P288" i="3"/>
  <c r="Q288" i="3"/>
  <c r="R288" i="3"/>
  <c r="AK288" i="1" s="1"/>
  <c r="AL288" i="1" s="1"/>
  <c r="Y288" i="3"/>
  <c r="AA288" i="3"/>
  <c r="AC288" i="3"/>
  <c r="AD288" i="3"/>
  <c r="AE288" i="3"/>
  <c r="AF288" i="3"/>
  <c r="AG288" i="3" s="1"/>
  <c r="AJ288" i="3"/>
  <c r="AY288" i="3"/>
  <c r="H289" i="3"/>
  <c r="L289" i="3" s="1"/>
  <c r="P289" i="3"/>
  <c r="Q289" i="3"/>
  <c r="R289" i="3"/>
  <c r="AK289" i="1" s="1"/>
  <c r="AL289" i="1" s="1"/>
  <c r="Y289" i="3"/>
  <c r="AA289" i="3"/>
  <c r="AD289" i="3" s="1"/>
  <c r="AC289" i="3"/>
  <c r="AE289" i="3"/>
  <c r="AG289" i="3" s="1"/>
  <c r="AF289" i="3"/>
  <c r="AJ289" i="3"/>
  <c r="AY289" i="3"/>
  <c r="H290" i="3"/>
  <c r="L290" i="3" s="1"/>
  <c r="P290" i="3"/>
  <c r="Q290" i="3"/>
  <c r="R290" i="3"/>
  <c r="AK290" i="1" s="1"/>
  <c r="AL290" i="1" s="1"/>
  <c r="Y290" i="3"/>
  <c r="AA290" i="3"/>
  <c r="AC290" i="3"/>
  <c r="AD290" i="3"/>
  <c r="AE290" i="3"/>
  <c r="AF290" i="3"/>
  <c r="AG290" i="3" s="1"/>
  <c r="AJ290" i="3"/>
  <c r="AY290" i="3"/>
  <c r="H291" i="3"/>
  <c r="L291" i="3" s="1"/>
  <c r="P291" i="3"/>
  <c r="Q291" i="3"/>
  <c r="R291" i="3"/>
  <c r="AK291" i="1" s="1"/>
  <c r="AL291" i="1" s="1"/>
  <c r="Y291" i="3"/>
  <c r="AA291" i="3"/>
  <c r="AD291" i="3" s="1"/>
  <c r="AC291" i="3"/>
  <c r="AE291" i="3"/>
  <c r="AG291" i="3" s="1"/>
  <c r="AF291" i="3"/>
  <c r="AJ291" i="3"/>
  <c r="AY291" i="3"/>
  <c r="H292" i="3"/>
  <c r="L292" i="3" s="1"/>
  <c r="P292" i="3"/>
  <c r="Q292" i="3"/>
  <c r="R292" i="3"/>
  <c r="AK292" i="1" s="1"/>
  <c r="AL292" i="1" s="1"/>
  <c r="Y292" i="3"/>
  <c r="AA292" i="3"/>
  <c r="AC292" i="3"/>
  <c r="AD292" i="3"/>
  <c r="AE292" i="3"/>
  <c r="AF292" i="3"/>
  <c r="AG292" i="3" s="1"/>
  <c r="AJ292" i="3"/>
  <c r="AY292" i="3"/>
  <c r="H293" i="3"/>
  <c r="L293" i="3" s="1"/>
  <c r="P293" i="3"/>
  <c r="Q293" i="3"/>
  <c r="R293" i="3"/>
  <c r="AK293" i="1" s="1"/>
  <c r="AL293" i="1" s="1"/>
  <c r="Y293" i="3"/>
  <c r="AA293" i="3"/>
  <c r="AD293" i="3" s="1"/>
  <c r="AC293" i="3"/>
  <c r="AE293" i="3"/>
  <c r="AG293" i="3" s="1"/>
  <c r="AF293" i="3"/>
  <c r="AJ293" i="3"/>
  <c r="AY293" i="3"/>
  <c r="H294" i="3"/>
  <c r="L294" i="3" s="1"/>
  <c r="P294" i="3"/>
  <c r="Q294" i="3"/>
  <c r="R294" i="3"/>
  <c r="AK294" i="1" s="1"/>
  <c r="AL294" i="1" s="1"/>
  <c r="Y294" i="3"/>
  <c r="AA294" i="3"/>
  <c r="AC294" i="3"/>
  <c r="AD294" i="3"/>
  <c r="AE294" i="3"/>
  <c r="AF294" i="3"/>
  <c r="AG294" i="3" s="1"/>
  <c r="AJ294" i="3"/>
  <c r="AY294" i="3"/>
  <c r="H295" i="3"/>
  <c r="L295" i="3" s="1"/>
  <c r="P295" i="3"/>
  <c r="Q295" i="3"/>
  <c r="R295" i="3"/>
  <c r="AK295" i="1" s="1"/>
  <c r="AL295" i="1" s="1"/>
  <c r="Y295" i="3"/>
  <c r="AA295" i="3"/>
  <c r="AD295" i="3" s="1"/>
  <c r="AC295" i="3"/>
  <c r="AE295" i="3"/>
  <c r="AG295" i="3" s="1"/>
  <c r="AF295" i="3"/>
  <c r="AJ295" i="3"/>
  <c r="AY295" i="3"/>
  <c r="H296" i="3"/>
  <c r="L296" i="3" s="1"/>
  <c r="P296" i="3"/>
  <c r="Q296" i="3"/>
  <c r="R296" i="3"/>
  <c r="AK296" i="1" s="1"/>
  <c r="AL296" i="1" s="1"/>
  <c r="Y296" i="3"/>
  <c r="AA296" i="3"/>
  <c r="AC296" i="3"/>
  <c r="AD296" i="3"/>
  <c r="AE296" i="3"/>
  <c r="AF296" i="3"/>
  <c r="AG296" i="3" s="1"/>
  <c r="AJ296" i="3"/>
  <c r="AY296" i="3"/>
  <c r="H297" i="3"/>
  <c r="L297" i="3" s="1"/>
  <c r="P297" i="3"/>
  <c r="Q297" i="3"/>
  <c r="R297" i="3"/>
  <c r="AK297" i="1" s="1"/>
  <c r="AL297" i="1" s="1"/>
  <c r="Y297" i="3"/>
  <c r="AA297" i="3"/>
  <c r="AD297" i="3" s="1"/>
  <c r="AC297" i="3"/>
  <c r="AE297" i="3"/>
  <c r="AG297" i="3" s="1"/>
  <c r="AF297" i="3"/>
  <c r="AJ297" i="3"/>
  <c r="AY297" i="3"/>
  <c r="H298" i="3"/>
  <c r="L298" i="3" s="1"/>
  <c r="P298" i="3"/>
  <c r="Q298" i="3"/>
  <c r="R298" i="3"/>
  <c r="AK298" i="1" s="1"/>
  <c r="AL298" i="1" s="1"/>
  <c r="Y298" i="3"/>
  <c r="AA298" i="3"/>
  <c r="AC298" i="3"/>
  <c r="AD298" i="3"/>
  <c r="AE298" i="3"/>
  <c r="AF298" i="3"/>
  <c r="AG298" i="3" s="1"/>
  <c r="AJ298" i="3"/>
  <c r="AY298" i="3"/>
  <c r="H299" i="3"/>
  <c r="L299" i="3" s="1"/>
  <c r="P299" i="3"/>
  <c r="Q299" i="3"/>
  <c r="R299" i="3"/>
  <c r="AK299" i="1" s="1"/>
  <c r="AL299" i="1" s="1"/>
  <c r="Y299" i="3"/>
  <c r="AA299" i="3"/>
  <c r="AD299" i="3" s="1"/>
  <c r="AC299" i="3"/>
  <c r="AE299" i="3"/>
  <c r="AG299" i="3" s="1"/>
  <c r="AF299" i="3"/>
  <c r="AJ299" i="3"/>
  <c r="AY299" i="3"/>
  <c r="H300" i="3"/>
  <c r="L300" i="3" s="1"/>
  <c r="P300" i="3"/>
  <c r="Q300" i="3"/>
  <c r="R300" i="3"/>
  <c r="AK300" i="1" s="1"/>
  <c r="AL300" i="1" s="1"/>
  <c r="Y300" i="3"/>
  <c r="AA300" i="3"/>
  <c r="AC300" i="3"/>
  <c r="AD300" i="3"/>
  <c r="AE300" i="3"/>
  <c r="AF300" i="3"/>
  <c r="AG300" i="3" s="1"/>
  <c r="AJ300" i="3"/>
  <c r="AY300" i="3"/>
  <c r="H301" i="3"/>
  <c r="L301" i="3" s="1"/>
  <c r="P301" i="3"/>
  <c r="Q301" i="3"/>
  <c r="R301" i="3"/>
  <c r="AK301" i="1" s="1"/>
  <c r="AL301" i="1" s="1"/>
  <c r="Y301" i="3"/>
  <c r="AA301" i="3"/>
  <c r="AD301" i="3" s="1"/>
  <c r="AC301" i="3"/>
  <c r="AE301" i="3"/>
  <c r="AG301" i="3" s="1"/>
  <c r="AF301" i="3"/>
  <c r="AJ301" i="3"/>
  <c r="AY301" i="3"/>
  <c r="H302" i="3"/>
  <c r="L302" i="3" s="1"/>
  <c r="P302" i="3"/>
  <c r="Q302" i="3"/>
  <c r="R302" i="3"/>
  <c r="AK302" i="1" s="1"/>
  <c r="AL302" i="1" s="1"/>
  <c r="Y302" i="3"/>
  <c r="AA302" i="3"/>
  <c r="AC302" i="3"/>
  <c r="AD302" i="3"/>
  <c r="AE302" i="3"/>
  <c r="AF302" i="3"/>
  <c r="AG302" i="3" s="1"/>
  <c r="AJ302" i="3"/>
  <c r="AY302" i="3"/>
  <c r="H303" i="3"/>
  <c r="L303" i="3" s="1"/>
  <c r="P303" i="3"/>
  <c r="Q303" i="3"/>
  <c r="R303" i="3"/>
  <c r="AK303" i="1" s="1"/>
  <c r="AL303" i="1" s="1"/>
  <c r="Y303" i="3"/>
  <c r="AA303" i="3"/>
  <c r="AD303" i="3" s="1"/>
  <c r="AC303" i="3"/>
  <c r="AE303" i="3"/>
  <c r="AG303" i="3" s="1"/>
  <c r="AF303" i="3"/>
  <c r="AJ303" i="3"/>
  <c r="AY303" i="3"/>
  <c r="H304" i="3"/>
  <c r="L304" i="3" s="1"/>
  <c r="P304" i="3"/>
  <c r="Q304" i="3"/>
  <c r="R304" i="3"/>
  <c r="AK304" i="1" s="1"/>
  <c r="AL304" i="1" s="1"/>
  <c r="Y304" i="3"/>
  <c r="AA304" i="3"/>
  <c r="AC304" i="3"/>
  <c r="AD304" i="3"/>
  <c r="AE304" i="3"/>
  <c r="AF304" i="3"/>
  <c r="AG304" i="3" s="1"/>
  <c r="AJ304" i="3"/>
  <c r="AY304" i="3"/>
  <c r="H305" i="3"/>
  <c r="L305" i="3" s="1"/>
  <c r="P305" i="3"/>
  <c r="Q305" i="3"/>
  <c r="R305" i="3"/>
  <c r="AK305" i="1" s="1"/>
  <c r="AL305" i="1" s="1"/>
  <c r="Y305" i="3"/>
  <c r="AA305" i="3"/>
  <c r="AD305" i="3" s="1"/>
  <c r="AC305" i="3"/>
  <c r="AE305" i="3"/>
  <c r="AG305" i="3" s="1"/>
  <c r="AF305" i="3"/>
  <c r="AJ305" i="3"/>
  <c r="AY305" i="3"/>
  <c r="H306" i="3"/>
  <c r="L306" i="3" s="1"/>
  <c r="P306" i="3"/>
  <c r="Q306" i="3"/>
  <c r="R306" i="3"/>
  <c r="AK306" i="1" s="1"/>
  <c r="AL306" i="1" s="1"/>
  <c r="Y306" i="3"/>
  <c r="AA306" i="3"/>
  <c r="AC306" i="3"/>
  <c r="AD306" i="3"/>
  <c r="AE306" i="3"/>
  <c r="AF306" i="3"/>
  <c r="AG306" i="3" s="1"/>
  <c r="AJ306" i="3"/>
  <c r="AY306" i="3"/>
  <c r="H307" i="3"/>
  <c r="L307" i="3" s="1"/>
  <c r="P307" i="3"/>
  <c r="Q307" i="3"/>
  <c r="R307" i="3"/>
  <c r="AK307" i="1" s="1"/>
  <c r="AL307" i="1" s="1"/>
  <c r="Y307" i="3"/>
  <c r="AA307" i="3"/>
  <c r="AD307" i="3" s="1"/>
  <c r="AC307" i="3"/>
  <c r="AE307" i="3"/>
  <c r="AG307" i="3" s="1"/>
  <c r="AF307" i="3"/>
  <c r="AJ307" i="3"/>
  <c r="AY307" i="3"/>
  <c r="H308" i="3"/>
  <c r="L308" i="3" s="1"/>
  <c r="P308" i="3"/>
  <c r="Q308" i="3"/>
  <c r="R308" i="3"/>
  <c r="AK308" i="1" s="1"/>
  <c r="AL308" i="1" s="1"/>
  <c r="Y308" i="3"/>
  <c r="AA308" i="3"/>
  <c r="AC308" i="3"/>
  <c r="AD308" i="3"/>
  <c r="AE308" i="3"/>
  <c r="AF308" i="3"/>
  <c r="AG308" i="3" s="1"/>
  <c r="AJ308" i="3"/>
  <c r="AY308" i="3"/>
  <c r="H309" i="3"/>
  <c r="L309" i="3" s="1"/>
  <c r="P309" i="3"/>
  <c r="Q309" i="3"/>
  <c r="R309" i="3"/>
  <c r="AK309" i="1" s="1"/>
  <c r="AL309" i="1" s="1"/>
  <c r="Y309" i="3"/>
  <c r="AA309" i="3"/>
  <c r="AD309" i="3" s="1"/>
  <c r="AC309" i="3"/>
  <c r="AE309" i="3"/>
  <c r="AG309" i="3" s="1"/>
  <c r="AF309" i="3"/>
  <c r="AJ309" i="3"/>
  <c r="AY309" i="3"/>
  <c r="H310" i="3"/>
  <c r="L310" i="3" s="1"/>
  <c r="P310" i="3"/>
  <c r="Q310" i="3"/>
  <c r="R310" i="3"/>
  <c r="AK310" i="1" s="1"/>
  <c r="AL310" i="1" s="1"/>
  <c r="Y310" i="3"/>
  <c r="AA310" i="3"/>
  <c r="AC310" i="3"/>
  <c r="AD310" i="3"/>
  <c r="AE310" i="3"/>
  <c r="AF310" i="3"/>
  <c r="AG310" i="3" s="1"/>
  <c r="AJ310" i="3"/>
  <c r="AY310" i="3"/>
  <c r="H311" i="3"/>
  <c r="L311" i="3"/>
  <c r="P311" i="3"/>
  <c r="Q311" i="3"/>
  <c r="R311" i="3"/>
  <c r="AK311" i="1" s="1"/>
  <c r="AL311" i="1" s="1"/>
  <c r="Y311" i="3"/>
  <c r="AA311" i="3"/>
  <c r="AD311" i="3" s="1"/>
  <c r="AC311" i="3"/>
  <c r="AE311" i="3"/>
  <c r="AG311" i="3" s="1"/>
  <c r="AF311" i="3"/>
  <c r="AJ311" i="3"/>
  <c r="AY311" i="3"/>
  <c r="H312" i="3"/>
  <c r="L312" i="3" s="1"/>
  <c r="P312" i="3"/>
  <c r="Q312" i="3"/>
  <c r="R312" i="3"/>
  <c r="AK312" i="1" s="1"/>
  <c r="AL312" i="1" s="1"/>
  <c r="Y312" i="3"/>
  <c r="AA312" i="3"/>
  <c r="AC312" i="3"/>
  <c r="AD312" i="3"/>
  <c r="AE312" i="3"/>
  <c r="AF312" i="3"/>
  <c r="AG312" i="3" s="1"/>
  <c r="AJ312" i="3"/>
  <c r="AY312" i="3"/>
  <c r="H313" i="3"/>
  <c r="L313" i="3" s="1"/>
  <c r="P313" i="3"/>
  <c r="Q313" i="3"/>
  <c r="R313" i="3"/>
  <c r="AK313" i="1" s="1"/>
  <c r="AL313" i="1" s="1"/>
  <c r="Y313" i="3"/>
  <c r="AA313" i="3"/>
  <c r="AD313" i="3" s="1"/>
  <c r="AC313" i="3"/>
  <c r="AE313" i="3"/>
  <c r="AG313" i="3" s="1"/>
  <c r="AF313" i="3"/>
  <c r="AJ313" i="3"/>
  <c r="AY313" i="3"/>
  <c r="H314" i="3"/>
  <c r="L314" i="3" s="1"/>
  <c r="P314" i="3"/>
  <c r="Q314" i="3"/>
  <c r="R314" i="3"/>
  <c r="AK314" i="1" s="1"/>
  <c r="AL314" i="1" s="1"/>
  <c r="Y314" i="3"/>
  <c r="AA314" i="3"/>
  <c r="AC314" i="3"/>
  <c r="AD314" i="3"/>
  <c r="AE314" i="3"/>
  <c r="AF314" i="3"/>
  <c r="AG314" i="3" s="1"/>
  <c r="AJ314" i="3"/>
  <c r="AY314" i="3"/>
  <c r="H315" i="3"/>
  <c r="L315" i="3" s="1"/>
  <c r="P315" i="3"/>
  <c r="Q315" i="3"/>
  <c r="R315" i="3"/>
  <c r="AK315" i="1" s="1"/>
  <c r="AL315" i="1" s="1"/>
  <c r="Y315" i="3"/>
  <c r="AA315" i="3"/>
  <c r="AD315" i="3" s="1"/>
  <c r="AC315" i="3"/>
  <c r="AE315" i="3"/>
  <c r="AG315" i="3" s="1"/>
  <c r="AF315" i="3"/>
  <c r="AJ315" i="3"/>
  <c r="AY315" i="3"/>
  <c r="H316" i="3"/>
  <c r="L316" i="3" s="1"/>
  <c r="P316" i="3"/>
  <c r="Q316" i="3"/>
  <c r="R316" i="3"/>
  <c r="AK316" i="1" s="1"/>
  <c r="AL316" i="1" s="1"/>
  <c r="Y316" i="3"/>
  <c r="AA316" i="3"/>
  <c r="AC316" i="3"/>
  <c r="AD316" i="3"/>
  <c r="AE316" i="3"/>
  <c r="AF316" i="3"/>
  <c r="AG316" i="3" s="1"/>
  <c r="AJ316" i="3"/>
  <c r="AY316" i="3"/>
  <c r="H317" i="3"/>
  <c r="L317" i="3" s="1"/>
  <c r="P317" i="3"/>
  <c r="Q317" i="3"/>
  <c r="R317" i="3"/>
  <c r="AK317" i="1" s="1"/>
  <c r="AL317" i="1" s="1"/>
  <c r="Y317" i="3"/>
  <c r="AA317" i="3"/>
  <c r="AD317" i="3" s="1"/>
  <c r="AC317" i="3"/>
  <c r="AE317" i="3"/>
  <c r="AG317" i="3" s="1"/>
  <c r="AF317" i="3"/>
  <c r="AJ317" i="3"/>
  <c r="AY317" i="3"/>
  <c r="H318" i="3"/>
  <c r="L318" i="3" s="1"/>
  <c r="P318" i="3"/>
  <c r="Q318" i="3"/>
  <c r="R318" i="3"/>
  <c r="AK318" i="1" s="1"/>
  <c r="AL318" i="1" s="1"/>
  <c r="Y318" i="3"/>
  <c r="AA318" i="3"/>
  <c r="AC318" i="3"/>
  <c r="AD318" i="3"/>
  <c r="AE318" i="3"/>
  <c r="AF318" i="3"/>
  <c r="AG318" i="3" s="1"/>
  <c r="AJ318" i="3"/>
  <c r="AY318" i="3"/>
  <c r="H319" i="3"/>
  <c r="L319" i="3" s="1"/>
  <c r="P319" i="3"/>
  <c r="Q319" i="3"/>
  <c r="R319" i="3"/>
  <c r="AK319" i="1" s="1"/>
  <c r="AL319" i="1" s="1"/>
  <c r="Y319" i="3"/>
  <c r="AA319" i="3"/>
  <c r="AD319" i="3" s="1"/>
  <c r="AC319" i="3"/>
  <c r="AE319" i="3"/>
  <c r="AG319" i="3" s="1"/>
  <c r="AF319" i="3"/>
  <c r="AJ319" i="3"/>
  <c r="AY319" i="3"/>
  <c r="H320" i="3"/>
  <c r="L320" i="3" s="1"/>
  <c r="P320" i="3"/>
  <c r="Q320" i="3"/>
  <c r="R320" i="3"/>
  <c r="AK320" i="1" s="1"/>
  <c r="AL320" i="1" s="1"/>
  <c r="Y320" i="3"/>
  <c r="AA320" i="3"/>
  <c r="AC320" i="3"/>
  <c r="AD320" i="3"/>
  <c r="AE320" i="3"/>
  <c r="AF320" i="3"/>
  <c r="AG320" i="3" s="1"/>
  <c r="AJ320" i="3"/>
  <c r="AY320" i="3"/>
  <c r="H321" i="3"/>
  <c r="L321" i="3" s="1"/>
  <c r="P321" i="3"/>
  <c r="Q321" i="3"/>
  <c r="R321" i="3"/>
  <c r="AK321" i="1" s="1"/>
  <c r="AL321" i="1" s="1"/>
  <c r="Y321" i="3"/>
  <c r="AA321" i="3"/>
  <c r="AD321" i="3" s="1"/>
  <c r="AC321" i="3"/>
  <c r="AE321" i="3"/>
  <c r="AG321" i="3" s="1"/>
  <c r="AF321" i="3"/>
  <c r="AJ321" i="3"/>
  <c r="AY321" i="3"/>
  <c r="H322" i="3"/>
  <c r="L322" i="3" s="1"/>
  <c r="P322" i="3"/>
  <c r="Q322" i="3"/>
  <c r="R322" i="3"/>
  <c r="AK322" i="1" s="1"/>
  <c r="AL322" i="1" s="1"/>
  <c r="Y322" i="3"/>
  <c r="AA322" i="3"/>
  <c r="AC322" i="3"/>
  <c r="AD322" i="3"/>
  <c r="AE322" i="3"/>
  <c r="AF322" i="3"/>
  <c r="AG322" i="3" s="1"/>
  <c r="AJ322" i="3"/>
  <c r="AY322" i="3"/>
  <c r="H323" i="3"/>
  <c r="L323" i="3" s="1"/>
  <c r="P323" i="3"/>
  <c r="Q323" i="3"/>
  <c r="R323" i="3"/>
  <c r="AK323" i="1" s="1"/>
  <c r="AL323" i="1" s="1"/>
  <c r="Y323" i="3"/>
  <c r="AA323" i="3"/>
  <c r="AD323" i="3" s="1"/>
  <c r="AC323" i="3"/>
  <c r="AE323" i="3"/>
  <c r="AG323" i="3" s="1"/>
  <c r="AF323" i="3"/>
  <c r="AJ323" i="3"/>
  <c r="AY323" i="3"/>
  <c r="H324" i="3"/>
  <c r="L324" i="3" s="1"/>
  <c r="P324" i="3"/>
  <c r="Q324" i="3"/>
  <c r="R324" i="3"/>
  <c r="AK324" i="1" s="1"/>
  <c r="AL324" i="1" s="1"/>
  <c r="Y324" i="3"/>
  <c r="AA324" i="3"/>
  <c r="AC324" i="3"/>
  <c r="AD324" i="3"/>
  <c r="AE324" i="3"/>
  <c r="AF324" i="3"/>
  <c r="AG324" i="3" s="1"/>
  <c r="AJ324" i="3"/>
  <c r="AY324" i="3"/>
  <c r="H325" i="3"/>
  <c r="L325" i="3" s="1"/>
  <c r="P325" i="3"/>
  <c r="Q325" i="3"/>
  <c r="R325" i="3"/>
  <c r="AK325" i="1" s="1"/>
  <c r="AL325" i="1" s="1"/>
  <c r="Y325" i="3"/>
  <c r="AA325" i="3"/>
  <c r="AD325" i="3" s="1"/>
  <c r="AC325" i="3"/>
  <c r="AE325" i="3"/>
  <c r="AG325" i="3" s="1"/>
  <c r="AF325" i="3"/>
  <c r="AJ325" i="3"/>
  <c r="AY325" i="3"/>
  <c r="H326" i="3"/>
  <c r="L326" i="3" s="1"/>
  <c r="P326" i="3"/>
  <c r="Q326" i="3"/>
  <c r="R326" i="3"/>
  <c r="AK326" i="1" s="1"/>
  <c r="AL326" i="1" s="1"/>
  <c r="Y326" i="3"/>
  <c r="AA326" i="3"/>
  <c r="AC326" i="3"/>
  <c r="AD326" i="3"/>
  <c r="AE326" i="3"/>
  <c r="AF326" i="3"/>
  <c r="AG326" i="3" s="1"/>
  <c r="AJ326" i="3"/>
  <c r="AY326" i="3"/>
  <c r="H327" i="3"/>
  <c r="L327" i="3"/>
  <c r="P327" i="3"/>
  <c r="Q327" i="3"/>
  <c r="R327" i="3"/>
  <c r="AK327" i="1" s="1"/>
  <c r="AL327" i="1" s="1"/>
  <c r="Y327" i="3"/>
  <c r="AA327" i="3"/>
  <c r="AD327" i="3" s="1"/>
  <c r="AC327" i="3"/>
  <c r="AE327" i="3"/>
  <c r="AG327" i="3" s="1"/>
  <c r="AF327" i="3"/>
  <c r="AJ327" i="3"/>
  <c r="AY327" i="3"/>
  <c r="H328" i="3"/>
  <c r="L328" i="3" s="1"/>
  <c r="P328" i="3"/>
  <c r="Q328" i="3"/>
  <c r="R328" i="3"/>
  <c r="AK328" i="1" s="1"/>
  <c r="AL328" i="1" s="1"/>
  <c r="Y328" i="3"/>
  <c r="AA328" i="3"/>
  <c r="AC328" i="3"/>
  <c r="AD328" i="3"/>
  <c r="AE328" i="3"/>
  <c r="AF328" i="3"/>
  <c r="AG328" i="3" s="1"/>
  <c r="AJ328" i="3"/>
  <c r="AY328" i="3"/>
  <c r="H329" i="3"/>
  <c r="L329" i="3" s="1"/>
  <c r="P329" i="3"/>
  <c r="Q329" i="3"/>
  <c r="R329" i="3"/>
  <c r="AK329" i="1" s="1"/>
  <c r="AL329" i="1" s="1"/>
  <c r="Y329" i="3"/>
  <c r="AA329" i="3"/>
  <c r="AD329" i="3" s="1"/>
  <c r="AC329" i="3"/>
  <c r="AE329" i="3"/>
  <c r="AG329" i="3" s="1"/>
  <c r="AF329" i="3"/>
  <c r="AJ329" i="3"/>
  <c r="AY329" i="3"/>
  <c r="H330" i="3"/>
  <c r="L330" i="3" s="1"/>
  <c r="P330" i="3"/>
  <c r="Q330" i="3"/>
  <c r="R330" i="3"/>
  <c r="AK330" i="1" s="1"/>
  <c r="AL330" i="1" s="1"/>
  <c r="Y330" i="3"/>
  <c r="AA330" i="3"/>
  <c r="AC330" i="3"/>
  <c r="AD330" i="3"/>
  <c r="AE330" i="3"/>
  <c r="AF330" i="3"/>
  <c r="AG330" i="3" s="1"/>
  <c r="AJ330" i="3"/>
  <c r="AY330" i="3"/>
  <c r="H331" i="3"/>
  <c r="L331" i="3" s="1"/>
  <c r="P331" i="3"/>
  <c r="Q331" i="3"/>
  <c r="R331" i="3"/>
  <c r="AK331" i="1" s="1"/>
  <c r="AL331" i="1" s="1"/>
  <c r="Y331" i="3"/>
  <c r="AA331" i="3"/>
  <c r="AD331" i="3" s="1"/>
  <c r="AC331" i="3"/>
  <c r="AE331" i="3"/>
  <c r="AG331" i="3" s="1"/>
  <c r="AF331" i="3"/>
  <c r="AJ331" i="3"/>
  <c r="AY331" i="3"/>
  <c r="H332" i="3"/>
  <c r="L332" i="3" s="1"/>
  <c r="P332" i="3"/>
  <c r="Q332" i="3"/>
  <c r="R332" i="3"/>
  <c r="AK332" i="1" s="1"/>
  <c r="AL332" i="1" s="1"/>
  <c r="Y332" i="3"/>
  <c r="AA332" i="3"/>
  <c r="AC332" i="3"/>
  <c r="AD332" i="3"/>
  <c r="AE332" i="3"/>
  <c r="AF332" i="3"/>
  <c r="AG332" i="3" s="1"/>
  <c r="AJ332" i="3"/>
  <c r="AY332" i="3"/>
  <c r="H333" i="3"/>
  <c r="L333" i="3" s="1"/>
  <c r="P333" i="3"/>
  <c r="Q333" i="3"/>
  <c r="R333" i="3"/>
  <c r="AK333" i="1" s="1"/>
  <c r="AL333" i="1" s="1"/>
  <c r="Y333" i="3"/>
  <c r="AA333" i="3"/>
  <c r="AD333" i="3" s="1"/>
  <c r="AC333" i="3"/>
  <c r="AE333" i="3"/>
  <c r="AG333" i="3" s="1"/>
  <c r="AF333" i="3"/>
  <c r="AJ333" i="3"/>
  <c r="AY333" i="3"/>
  <c r="H334" i="3"/>
  <c r="L334" i="3" s="1"/>
  <c r="P334" i="3"/>
  <c r="Q334" i="3"/>
  <c r="R334" i="3"/>
  <c r="AK334" i="1" s="1"/>
  <c r="AL334" i="1" s="1"/>
  <c r="Y334" i="3"/>
  <c r="AA334" i="3"/>
  <c r="AC334" i="3"/>
  <c r="AD334" i="3"/>
  <c r="AE334" i="3"/>
  <c r="AF334" i="3"/>
  <c r="AG334" i="3" s="1"/>
  <c r="AJ334" i="3"/>
  <c r="AY334" i="3"/>
  <c r="H335" i="3"/>
  <c r="L335" i="3" s="1"/>
  <c r="P335" i="3"/>
  <c r="Q335" i="3"/>
  <c r="R335" i="3"/>
  <c r="AK335" i="1" s="1"/>
  <c r="AL335" i="1" s="1"/>
  <c r="Y335" i="3"/>
  <c r="AA335" i="3"/>
  <c r="AD335" i="3" s="1"/>
  <c r="AC335" i="3"/>
  <c r="AE335" i="3"/>
  <c r="AG335" i="3" s="1"/>
  <c r="AF335" i="3"/>
  <c r="AJ335" i="3"/>
  <c r="AY335" i="3"/>
  <c r="H336" i="3"/>
  <c r="L336" i="3" s="1"/>
  <c r="P336" i="3"/>
  <c r="Q336" i="3"/>
  <c r="R336" i="3"/>
  <c r="AK336" i="1" s="1"/>
  <c r="AL336" i="1" s="1"/>
  <c r="Y336" i="3"/>
  <c r="AA336" i="3"/>
  <c r="AC336" i="3"/>
  <c r="AD336" i="3"/>
  <c r="AE336" i="3"/>
  <c r="AF336" i="3"/>
  <c r="AG336" i="3" s="1"/>
  <c r="AJ336" i="3"/>
  <c r="AY336" i="3"/>
  <c r="H337" i="3"/>
  <c r="L337" i="3" s="1"/>
  <c r="P337" i="3"/>
  <c r="Q337" i="3"/>
  <c r="R337" i="3"/>
  <c r="AK337" i="1" s="1"/>
  <c r="AL337" i="1" s="1"/>
  <c r="Y337" i="3"/>
  <c r="AA337" i="3"/>
  <c r="AD337" i="3" s="1"/>
  <c r="AC337" i="3"/>
  <c r="AE337" i="3"/>
  <c r="AG337" i="3" s="1"/>
  <c r="AF337" i="3"/>
  <c r="AJ337" i="3"/>
  <c r="AY337" i="3"/>
  <c r="H338" i="3"/>
  <c r="L338" i="3" s="1"/>
  <c r="P338" i="3"/>
  <c r="Q338" i="3"/>
  <c r="R338" i="3"/>
  <c r="AK338" i="1" s="1"/>
  <c r="AL338" i="1" s="1"/>
  <c r="Y338" i="3"/>
  <c r="AA338" i="3"/>
  <c r="AC338" i="3"/>
  <c r="AD338" i="3"/>
  <c r="AE338" i="3"/>
  <c r="AF338" i="3"/>
  <c r="AG338" i="3" s="1"/>
  <c r="AJ338" i="3"/>
  <c r="AY338" i="3"/>
  <c r="H339" i="3"/>
  <c r="L339" i="3" s="1"/>
  <c r="P339" i="3"/>
  <c r="Q339" i="3"/>
  <c r="R339" i="3"/>
  <c r="Y339" i="3"/>
  <c r="AA339" i="3"/>
  <c r="AD339" i="3" s="1"/>
  <c r="AC339" i="3"/>
  <c r="AE339" i="3"/>
  <c r="AG339" i="3" s="1"/>
  <c r="AF339" i="3"/>
  <c r="AJ339" i="3"/>
  <c r="AY339" i="3"/>
  <c r="H340" i="3"/>
  <c r="L340" i="3" s="1"/>
  <c r="P340" i="3"/>
  <c r="Q340" i="3"/>
  <c r="R340" i="3"/>
  <c r="AK340" i="1" s="1"/>
  <c r="AL340" i="1" s="1"/>
  <c r="Y340" i="3"/>
  <c r="AA340" i="3"/>
  <c r="AC340" i="3"/>
  <c r="AD340" i="3"/>
  <c r="AE340" i="3"/>
  <c r="AF340" i="3"/>
  <c r="AG340" i="3" s="1"/>
  <c r="AJ340" i="3"/>
  <c r="AY340" i="3"/>
  <c r="H341" i="3"/>
  <c r="L341" i="3" s="1"/>
  <c r="P341" i="3"/>
  <c r="Q341" i="3"/>
  <c r="R341" i="3"/>
  <c r="Y341" i="3"/>
  <c r="AA341" i="3"/>
  <c r="AD341" i="3" s="1"/>
  <c r="AC341" i="3"/>
  <c r="AE341" i="3"/>
  <c r="AG341" i="3" s="1"/>
  <c r="AF341" i="3"/>
  <c r="AJ341" i="3"/>
  <c r="AY341" i="3"/>
  <c r="H342" i="3"/>
  <c r="L342" i="3" s="1"/>
  <c r="P342" i="3"/>
  <c r="Q342" i="3"/>
  <c r="R342" i="3"/>
  <c r="AK342" i="1" s="1"/>
  <c r="AL342" i="1" s="1"/>
  <c r="Y342" i="3"/>
  <c r="AA342" i="3"/>
  <c r="AC342" i="3"/>
  <c r="AD342" i="3"/>
  <c r="AE342" i="3"/>
  <c r="AF342" i="3"/>
  <c r="AG342" i="3" s="1"/>
  <c r="AJ342" i="3"/>
  <c r="AY342" i="3"/>
  <c r="H343" i="3"/>
  <c r="L343" i="3" s="1"/>
  <c r="P343" i="3"/>
  <c r="Q343" i="3"/>
  <c r="R343" i="3"/>
  <c r="Y343" i="3"/>
  <c r="AA343" i="3"/>
  <c r="AD343" i="3" s="1"/>
  <c r="AC343" i="3"/>
  <c r="AE343" i="3"/>
  <c r="AG343" i="3" s="1"/>
  <c r="AF343" i="3"/>
  <c r="AJ343" i="3"/>
  <c r="AY343" i="3"/>
  <c r="H344" i="3"/>
  <c r="L344" i="3" s="1"/>
  <c r="P344" i="3"/>
  <c r="Q344" i="3"/>
  <c r="R344" i="3"/>
  <c r="AK344" i="1" s="1"/>
  <c r="AL344" i="1" s="1"/>
  <c r="Y344" i="3"/>
  <c r="AA344" i="3"/>
  <c r="AC344" i="3"/>
  <c r="AD344" i="3"/>
  <c r="AE344" i="3"/>
  <c r="AF344" i="3"/>
  <c r="AG344" i="3" s="1"/>
  <c r="AJ344" i="3"/>
  <c r="AY344" i="3"/>
  <c r="H345" i="3"/>
  <c r="L345" i="3" s="1"/>
  <c r="P345" i="3"/>
  <c r="Q345" i="3"/>
  <c r="R345" i="3"/>
  <c r="Y345" i="3"/>
  <c r="AA345" i="3"/>
  <c r="AD345" i="3" s="1"/>
  <c r="AC345" i="3"/>
  <c r="AE345" i="3"/>
  <c r="AG345" i="3" s="1"/>
  <c r="AF345" i="3"/>
  <c r="AJ345" i="3"/>
  <c r="AY345" i="3"/>
  <c r="H346" i="3"/>
  <c r="L346" i="3" s="1"/>
  <c r="P346" i="3"/>
  <c r="Q346" i="3"/>
  <c r="R346" i="3"/>
  <c r="AK346" i="1" s="1"/>
  <c r="AL346" i="1" s="1"/>
  <c r="Y346" i="3"/>
  <c r="AA346" i="3"/>
  <c r="AC346" i="3"/>
  <c r="AD346" i="3"/>
  <c r="AE346" i="3"/>
  <c r="AF346" i="3"/>
  <c r="AG346" i="3" s="1"/>
  <c r="AJ346" i="3"/>
  <c r="AY346" i="3"/>
  <c r="H347" i="3"/>
  <c r="L347" i="3" s="1"/>
  <c r="P347" i="3"/>
  <c r="Q347" i="3"/>
  <c r="R347" i="3"/>
  <c r="Y347" i="3"/>
  <c r="AA347" i="3"/>
  <c r="AD347" i="3" s="1"/>
  <c r="AC347" i="3"/>
  <c r="AE347" i="3"/>
  <c r="AF347" i="3"/>
  <c r="AG347" i="3" s="1"/>
  <c r="AJ347" i="3"/>
  <c r="AY347" i="3"/>
  <c r="H348" i="3"/>
  <c r="L348" i="3" s="1"/>
  <c r="P348" i="3"/>
  <c r="Q348" i="3"/>
  <c r="R348" i="3"/>
  <c r="AK348" i="1" s="1"/>
  <c r="AL348" i="1" s="1"/>
  <c r="Y348" i="3"/>
  <c r="AA348" i="3"/>
  <c r="AC348" i="3"/>
  <c r="AD348" i="3"/>
  <c r="AE348" i="3"/>
  <c r="AF348" i="3"/>
  <c r="AG348" i="3" s="1"/>
  <c r="AJ348" i="3"/>
  <c r="AY348" i="3"/>
  <c r="H349" i="3"/>
  <c r="L349" i="3" s="1"/>
  <c r="P349" i="3"/>
  <c r="Q349" i="3"/>
  <c r="R349" i="3"/>
  <c r="Y349" i="3"/>
  <c r="AA349" i="3"/>
  <c r="AD349" i="3" s="1"/>
  <c r="AC349" i="3"/>
  <c r="AE349" i="3"/>
  <c r="AF349" i="3"/>
  <c r="AG349" i="3" s="1"/>
  <c r="AJ349" i="3"/>
  <c r="AY349" i="3"/>
  <c r="H350" i="3"/>
  <c r="L350" i="3" s="1"/>
  <c r="P350" i="3"/>
  <c r="Q350" i="3"/>
  <c r="R350" i="3"/>
  <c r="AK350" i="1" s="1"/>
  <c r="AL350" i="1" s="1"/>
  <c r="Y350" i="3"/>
  <c r="AA350" i="3"/>
  <c r="AC350" i="3"/>
  <c r="AD350" i="3"/>
  <c r="AE350" i="3"/>
  <c r="AF350" i="3"/>
  <c r="AG350" i="3" s="1"/>
  <c r="AJ350" i="3"/>
  <c r="AY350" i="3"/>
  <c r="H351" i="3"/>
  <c r="L351" i="3" s="1"/>
  <c r="P351" i="3"/>
  <c r="Q351" i="3"/>
  <c r="R351" i="3"/>
  <c r="Y351" i="3"/>
  <c r="AA351" i="3"/>
  <c r="AD351" i="3" s="1"/>
  <c r="AC351" i="3"/>
  <c r="AE351" i="3"/>
  <c r="AF351" i="3"/>
  <c r="AG351" i="3" s="1"/>
  <c r="AJ351" i="3"/>
  <c r="AY351" i="3"/>
  <c r="H352" i="3"/>
  <c r="L352" i="3" s="1"/>
  <c r="P352" i="3"/>
  <c r="Q352" i="3"/>
  <c r="R352" i="3"/>
  <c r="AK352" i="1" s="1"/>
  <c r="AL352" i="1" s="1"/>
  <c r="Y352" i="3"/>
  <c r="AA352" i="3"/>
  <c r="AC352" i="3"/>
  <c r="AD352" i="3"/>
  <c r="AE352" i="3"/>
  <c r="AF352" i="3"/>
  <c r="AG352" i="3" s="1"/>
  <c r="AJ352" i="3"/>
  <c r="AY352" i="3"/>
  <c r="H353" i="3"/>
  <c r="L353" i="3" s="1"/>
  <c r="P353" i="3"/>
  <c r="Q353" i="3"/>
  <c r="R353" i="3"/>
  <c r="Y353" i="3"/>
  <c r="AA353" i="3"/>
  <c r="AD353" i="3" s="1"/>
  <c r="AC353" i="3"/>
  <c r="AE353" i="3"/>
  <c r="AF353" i="3"/>
  <c r="AG353" i="3" s="1"/>
  <c r="AJ353" i="3"/>
  <c r="AY353" i="3"/>
  <c r="H354" i="3"/>
  <c r="L354" i="3" s="1"/>
  <c r="P354" i="3"/>
  <c r="Q354" i="3"/>
  <c r="R354" i="3"/>
  <c r="AK354" i="1" s="1"/>
  <c r="AL354" i="1" s="1"/>
  <c r="Y354" i="3"/>
  <c r="AA354" i="3"/>
  <c r="AC354" i="3"/>
  <c r="AD354" i="3"/>
  <c r="AE354" i="3"/>
  <c r="AF354" i="3"/>
  <c r="AG354" i="3" s="1"/>
  <c r="AJ354" i="3"/>
  <c r="AY354" i="3"/>
  <c r="H355" i="3"/>
  <c r="L355" i="3" s="1"/>
  <c r="P355" i="3"/>
  <c r="Q355" i="3"/>
  <c r="R355" i="3"/>
  <c r="Y355" i="3"/>
  <c r="AA355" i="3"/>
  <c r="AD355" i="3" s="1"/>
  <c r="AC355" i="3"/>
  <c r="AE355" i="3"/>
  <c r="AF355" i="3"/>
  <c r="AG355" i="3" s="1"/>
  <c r="AJ355" i="3"/>
  <c r="AY355" i="3"/>
  <c r="H356" i="3"/>
  <c r="L356" i="3" s="1"/>
  <c r="P356" i="3"/>
  <c r="Q356" i="3"/>
  <c r="R356" i="3"/>
  <c r="AK356" i="1" s="1"/>
  <c r="AL356" i="1" s="1"/>
  <c r="Y356" i="3"/>
  <c r="AA356" i="3"/>
  <c r="AC356" i="3"/>
  <c r="AD356" i="3"/>
  <c r="AE356" i="3"/>
  <c r="AF356" i="3"/>
  <c r="AG356" i="3" s="1"/>
  <c r="AJ356" i="3"/>
  <c r="AY356" i="3"/>
  <c r="H357" i="3"/>
  <c r="L357" i="3" s="1"/>
  <c r="P357" i="3"/>
  <c r="Q357" i="3"/>
  <c r="R357" i="3"/>
  <c r="AK357" i="1" s="1"/>
  <c r="AL357" i="1" s="1"/>
  <c r="Y357" i="3"/>
  <c r="AA357" i="3"/>
  <c r="AD357" i="3" s="1"/>
  <c r="AC357" i="3"/>
  <c r="AE357" i="3"/>
  <c r="AF357" i="3"/>
  <c r="AG357" i="3" s="1"/>
  <c r="AJ357" i="3"/>
  <c r="AY357" i="3"/>
  <c r="H358" i="3"/>
  <c r="L358" i="3" s="1"/>
  <c r="P358" i="3"/>
  <c r="Q358" i="3"/>
  <c r="R358" i="3"/>
  <c r="AK358" i="1" s="1"/>
  <c r="AL358" i="1" s="1"/>
  <c r="Y358" i="3"/>
  <c r="AA358" i="3"/>
  <c r="AC358" i="3"/>
  <c r="AD358" i="3"/>
  <c r="AE358" i="3"/>
  <c r="AF358" i="3"/>
  <c r="AG358" i="3" s="1"/>
  <c r="AJ358" i="3"/>
  <c r="AY358" i="3"/>
  <c r="H359" i="3"/>
  <c r="L359" i="3" s="1"/>
  <c r="P359" i="3"/>
  <c r="Q359" i="3"/>
  <c r="R359" i="3"/>
  <c r="AK359" i="1" s="1"/>
  <c r="AL359" i="1" s="1"/>
  <c r="Y359" i="3"/>
  <c r="AA359" i="3"/>
  <c r="AD359" i="3" s="1"/>
  <c r="AC359" i="3"/>
  <c r="AE359" i="3"/>
  <c r="AF359" i="3"/>
  <c r="AG359" i="3" s="1"/>
  <c r="AJ359" i="3"/>
  <c r="AY359" i="3"/>
  <c r="H360" i="3"/>
  <c r="L360" i="3" s="1"/>
  <c r="P360" i="3"/>
  <c r="Q360" i="3"/>
  <c r="R360" i="3"/>
  <c r="AK360" i="1" s="1"/>
  <c r="AL360" i="1" s="1"/>
  <c r="Y360" i="3"/>
  <c r="AA360" i="3"/>
  <c r="AC360" i="3"/>
  <c r="AD360" i="3"/>
  <c r="AE360" i="3"/>
  <c r="AG360" i="3" s="1"/>
  <c r="AF360" i="3"/>
  <c r="AJ360" i="3"/>
  <c r="AY360" i="3"/>
  <c r="H361" i="3"/>
  <c r="L361" i="3" s="1"/>
  <c r="P361" i="3"/>
  <c r="Q361" i="3"/>
  <c r="R361" i="3"/>
  <c r="AK361" i="1" s="1"/>
  <c r="AL361" i="1" s="1"/>
  <c r="Y361" i="3"/>
  <c r="AA361" i="3"/>
  <c r="AD361" i="3" s="1"/>
  <c r="AC361" i="3"/>
  <c r="AE361" i="3"/>
  <c r="AF361" i="3"/>
  <c r="AG361" i="3" s="1"/>
  <c r="AJ361" i="3"/>
  <c r="AY361" i="3"/>
  <c r="H362" i="3"/>
  <c r="L362" i="3" s="1"/>
  <c r="P362" i="3"/>
  <c r="Q362" i="3"/>
  <c r="R362" i="3"/>
  <c r="AK362" i="1" s="1"/>
  <c r="AL362" i="1" s="1"/>
  <c r="Y362" i="3"/>
  <c r="AA362" i="3"/>
  <c r="AC362" i="3"/>
  <c r="AD362" i="3"/>
  <c r="AE362" i="3"/>
  <c r="AG362" i="3" s="1"/>
  <c r="AF362" i="3"/>
  <c r="AJ362" i="3"/>
  <c r="AY362" i="3"/>
  <c r="H363" i="3"/>
  <c r="L363" i="3" s="1"/>
  <c r="P363" i="3"/>
  <c r="Q363" i="3"/>
  <c r="R363" i="3"/>
  <c r="AK363" i="1" s="1"/>
  <c r="AL363" i="1" s="1"/>
  <c r="Y363" i="3"/>
  <c r="AA363" i="3"/>
  <c r="AD363" i="3" s="1"/>
  <c r="AC363" i="3"/>
  <c r="AE363" i="3"/>
  <c r="AF363" i="3"/>
  <c r="AG363" i="3" s="1"/>
  <c r="AJ363" i="3"/>
  <c r="AY363" i="3"/>
  <c r="H364" i="3"/>
  <c r="L364" i="3" s="1"/>
  <c r="P364" i="3"/>
  <c r="Q364" i="3"/>
  <c r="R364" i="3"/>
  <c r="AK364" i="1" s="1"/>
  <c r="AL364" i="1" s="1"/>
  <c r="Y364" i="3"/>
  <c r="AA364" i="3"/>
  <c r="AC364" i="3"/>
  <c r="AD364" i="3"/>
  <c r="AE364" i="3"/>
  <c r="AG364" i="3" s="1"/>
  <c r="AF364" i="3"/>
  <c r="AJ364" i="3"/>
  <c r="AY364" i="3"/>
  <c r="H365" i="3"/>
  <c r="L365" i="3" s="1"/>
  <c r="P365" i="3"/>
  <c r="Q365" i="3"/>
  <c r="R365" i="3"/>
  <c r="AK365" i="1" s="1"/>
  <c r="AL365" i="1" s="1"/>
  <c r="Y365" i="3"/>
  <c r="AA365" i="3"/>
  <c r="AD365" i="3" s="1"/>
  <c r="AC365" i="3"/>
  <c r="AE365" i="3"/>
  <c r="AF365" i="3"/>
  <c r="AG365" i="3" s="1"/>
  <c r="AJ365" i="3"/>
  <c r="AY365" i="3"/>
  <c r="H366" i="3"/>
  <c r="L366" i="3" s="1"/>
  <c r="P366" i="3"/>
  <c r="Q366" i="3"/>
  <c r="R366" i="3"/>
  <c r="AK366" i="1" s="1"/>
  <c r="AL366" i="1" s="1"/>
  <c r="Y366" i="3"/>
  <c r="AA366" i="3"/>
  <c r="AC366" i="3"/>
  <c r="AD366" i="3"/>
  <c r="AE366" i="3"/>
  <c r="AG366" i="3" s="1"/>
  <c r="AF366" i="3"/>
  <c r="AJ366" i="3"/>
  <c r="AY366" i="3"/>
  <c r="H367" i="3"/>
  <c r="L367" i="3" s="1"/>
  <c r="P367" i="3"/>
  <c r="Q367" i="3"/>
  <c r="R367" i="3"/>
  <c r="AK367" i="1" s="1"/>
  <c r="AL367" i="1" s="1"/>
  <c r="Y367" i="3"/>
  <c r="AA367" i="3"/>
  <c r="AD367" i="3" s="1"/>
  <c r="AC367" i="3"/>
  <c r="AE367" i="3"/>
  <c r="AF367" i="3"/>
  <c r="AG367" i="3" s="1"/>
  <c r="AJ367" i="3"/>
  <c r="AY367" i="3"/>
  <c r="H368" i="3"/>
  <c r="L368" i="3" s="1"/>
  <c r="P368" i="3"/>
  <c r="Q368" i="3"/>
  <c r="R368" i="3"/>
  <c r="AK368" i="1" s="1"/>
  <c r="AL368" i="1" s="1"/>
  <c r="Y368" i="3"/>
  <c r="AA368" i="3"/>
  <c r="AC368" i="3"/>
  <c r="AD368" i="3"/>
  <c r="AE368" i="3"/>
  <c r="AG368" i="3" s="1"/>
  <c r="AF368" i="3"/>
  <c r="AJ368" i="3"/>
  <c r="AY368" i="3"/>
  <c r="H369" i="3"/>
  <c r="L369" i="3" s="1"/>
  <c r="P369" i="3"/>
  <c r="Q369" i="3"/>
  <c r="R369" i="3"/>
  <c r="AK369" i="1" s="1"/>
  <c r="AL369" i="1" s="1"/>
  <c r="Y369" i="3"/>
  <c r="AA369" i="3"/>
  <c r="AD369" i="3" s="1"/>
  <c r="AC369" i="3"/>
  <c r="AE369" i="3"/>
  <c r="AF369" i="3"/>
  <c r="AG369" i="3" s="1"/>
  <c r="AJ369" i="3"/>
  <c r="AY369" i="3"/>
  <c r="H370" i="3"/>
  <c r="L370" i="3" s="1"/>
  <c r="P370" i="3"/>
  <c r="Q370" i="3"/>
  <c r="R370" i="3"/>
  <c r="AK370" i="1" s="1"/>
  <c r="AL370" i="1" s="1"/>
  <c r="Y370" i="3"/>
  <c r="AA370" i="3"/>
  <c r="AC370" i="3"/>
  <c r="AD370" i="3"/>
  <c r="AE370" i="3"/>
  <c r="AG370" i="3" s="1"/>
  <c r="AF370" i="3"/>
  <c r="AJ370" i="3"/>
  <c r="AY370" i="3"/>
  <c r="H371" i="3"/>
  <c r="L371" i="3" s="1"/>
  <c r="P371" i="3"/>
  <c r="Q371" i="3"/>
  <c r="R371" i="3"/>
  <c r="AK371" i="1" s="1"/>
  <c r="AL371" i="1" s="1"/>
  <c r="Y371" i="3"/>
  <c r="AA371" i="3"/>
  <c r="AD371" i="3" s="1"/>
  <c r="AC371" i="3"/>
  <c r="AE371" i="3"/>
  <c r="AF371" i="3"/>
  <c r="AG371" i="3" s="1"/>
  <c r="AJ371" i="3"/>
  <c r="AY371" i="3"/>
  <c r="H372" i="3"/>
  <c r="L372" i="3" s="1"/>
  <c r="P372" i="3"/>
  <c r="Q372" i="3"/>
  <c r="R372" i="3"/>
  <c r="AK372" i="1" s="1"/>
  <c r="AL372" i="1" s="1"/>
  <c r="Y372" i="3"/>
  <c r="AA372" i="3"/>
  <c r="AC372" i="3"/>
  <c r="AD372" i="3"/>
  <c r="AE372" i="3"/>
  <c r="AG372" i="3" s="1"/>
  <c r="AF372" i="3"/>
  <c r="AJ372" i="3"/>
  <c r="AY372" i="3"/>
  <c r="H373" i="3"/>
  <c r="L373" i="3"/>
  <c r="P373" i="3"/>
  <c r="Q373" i="3"/>
  <c r="R373" i="3"/>
  <c r="AK373" i="1" s="1"/>
  <c r="AL373" i="1" s="1"/>
  <c r="Y373" i="3"/>
  <c r="AA373" i="3"/>
  <c r="AD373" i="3" s="1"/>
  <c r="AC373" i="3"/>
  <c r="AE373" i="3"/>
  <c r="AF373" i="3"/>
  <c r="AG373" i="3" s="1"/>
  <c r="AJ373" i="3"/>
  <c r="AY373" i="3"/>
  <c r="H374" i="3"/>
  <c r="L374" i="3" s="1"/>
  <c r="P374" i="3"/>
  <c r="Q374" i="3"/>
  <c r="R374" i="3"/>
  <c r="AK374" i="1" s="1"/>
  <c r="AL374" i="1" s="1"/>
  <c r="Y374" i="3"/>
  <c r="AA374" i="3"/>
  <c r="AC374" i="3"/>
  <c r="AD374" i="3"/>
  <c r="AE374" i="3"/>
  <c r="AG374" i="3" s="1"/>
  <c r="AF374" i="3"/>
  <c r="AJ374" i="3"/>
  <c r="AY374" i="3"/>
  <c r="H375" i="3"/>
  <c r="L375" i="3" s="1"/>
  <c r="P375" i="3"/>
  <c r="Q375" i="3"/>
  <c r="R375" i="3"/>
  <c r="AK375" i="1" s="1"/>
  <c r="AL375" i="1" s="1"/>
  <c r="Y375" i="3"/>
  <c r="AA375" i="3"/>
  <c r="AD375" i="3" s="1"/>
  <c r="AC375" i="3"/>
  <c r="AE375" i="3"/>
  <c r="AF375" i="3"/>
  <c r="AG375" i="3" s="1"/>
  <c r="AJ375" i="3"/>
  <c r="AY375" i="3"/>
  <c r="H376" i="3"/>
  <c r="L376" i="3" s="1"/>
  <c r="P376" i="3"/>
  <c r="Q376" i="3"/>
  <c r="R376" i="3"/>
  <c r="AK376" i="1" s="1"/>
  <c r="AL376" i="1" s="1"/>
  <c r="Y376" i="3"/>
  <c r="AA376" i="3"/>
  <c r="AC376" i="3"/>
  <c r="AD376" i="3"/>
  <c r="AE376" i="3"/>
  <c r="AG376" i="3" s="1"/>
  <c r="AF376" i="3"/>
  <c r="AJ376" i="3"/>
  <c r="AY376" i="3"/>
  <c r="H377" i="3"/>
  <c r="L377" i="3" s="1"/>
  <c r="P377" i="3"/>
  <c r="Q377" i="3"/>
  <c r="R377" i="3"/>
  <c r="AK377" i="1" s="1"/>
  <c r="AL377" i="1" s="1"/>
  <c r="Y377" i="3"/>
  <c r="AA377" i="3"/>
  <c r="AD377" i="3" s="1"/>
  <c r="AC377" i="3"/>
  <c r="AE377" i="3"/>
  <c r="AF377" i="3"/>
  <c r="AG377" i="3" s="1"/>
  <c r="AJ377" i="3"/>
  <c r="AY377" i="3"/>
  <c r="H378" i="3"/>
  <c r="L378" i="3" s="1"/>
  <c r="P378" i="3"/>
  <c r="Q378" i="3"/>
  <c r="R378" i="3"/>
  <c r="AK378" i="1" s="1"/>
  <c r="AL378" i="1" s="1"/>
  <c r="Y378" i="3"/>
  <c r="AA378" i="3"/>
  <c r="AC378" i="3"/>
  <c r="AD378" i="3"/>
  <c r="AE378" i="3"/>
  <c r="AG378" i="3" s="1"/>
  <c r="AF378" i="3"/>
  <c r="AJ378" i="3"/>
  <c r="AY378" i="3"/>
  <c r="H379" i="3"/>
  <c r="L379" i="3" s="1"/>
  <c r="P379" i="3"/>
  <c r="Q379" i="3"/>
  <c r="R379" i="3"/>
  <c r="AK379" i="1" s="1"/>
  <c r="AL379" i="1" s="1"/>
  <c r="Y379" i="3"/>
  <c r="AA379" i="3"/>
  <c r="AD379" i="3" s="1"/>
  <c r="AC379" i="3"/>
  <c r="AE379" i="3"/>
  <c r="AF379" i="3"/>
  <c r="AG379" i="3" s="1"/>
  <c r="AJ379" i="3"/>
  <c r="AY379" i="3"/>
  <c r="H380" i="3"/>
  <c r="L380" i="3" s="1"/>
  <c r="P380" i="3"/>
  <c r="Q380" i="3"/>
  <c r="R380" i="3"/>
  <c r="AK380" i="1" s="1"/>
  <c r="AL380" i="1" s="1"/>
  <c r="Y380" i="3"/>
  <c r="AA380" i="3"/>
  <c r="AC380" i="3"/>
  <c r="AD380" i="3"/>
  <c r="AE380" i="3"/>
  <c r="AG380" i="3" s="1"/>
  <c r="AF380" i="3"/>
  <c r="AJ380" i="3"/>
  <c r="AY380" i="3"/>
  <c r="H381" i="3"/>
  <c r="L381" i="3" s="1"/>
  <c r="P381" i="3"/>
  <c r="Q381" i="3"/>
  <c r="R381" i="3"/>
  <c r="AK381" i="1" s="1"/>
  <c r="AL381" i="1" s="1"/>
  <c r="Y381" i="3"/>
  <c r="AA381" i="3"/>
  <c r="AD381" i="3" s="1"/>
  <c r="AC381" i="3"/>
  <c r="AE381" i="3"/>
  <c r="AF381" i="3"/>
  <c r="AG381" i="3" s="1"/>
  <c r="AJ381" i="3"/>
  <c r="AY381" i="3"/>
  <c r="H382" i="3"/>
  <c r="L382" i="3" s="1"/>
  <c r="P382" i="3"/>
  <c r="Q382" i="3"/>
  <c r="R382" i="3"/>
  <c r="AK382" i="1" s="1"/>
  <c r="AL382" i="1" s="1"/>
  <c r="Y382" i="3"/>
  <c r="AA382" i="3"/>
  <c r="AC382" i="3"/>
  <c r="AD382" i="3"/>
  <c r="AE382" i="3"/>
  <c r="AG382" i="3" s="1"/>
  <c r="AF382" i="3"/>
  <c r="AJ382" i="3"/>
  <c r="AY382" i="3"/>
  <c r="H383" i="3"/>
  <c r="L383" i="3" s="1"/>
  <c r="P383" i="3"/>
  <c r="Q383" i="3"/>
  <c r="R383" i="3"/>
  <c r="AK383" i="1" s="1"/>
  <c r="AL383" i="1" s="1"/>
  <c r="Y383" i="3"/>
  <c r="AA383" i="3"/>
  <c r="AD383" i="3" s="1"/>
  <c r="AC383" i="3"/>
  <c r="AE383" i="3"/>
  <c r="AF383" i="3"/>
  <c r="AG383" i="3" s="1"/>
  <c r="AJ383" i="3"/>
  <c r="AY383" i="3"/>
  <c r="H384" i="3"/>
  <c r="L384" i="3" s="1"/>
  <c r="P384" i="3"/>
  <c r="Q384" i="3"/>
  <c r="R384" i="3"/>
  <c r="AK384" i="1" s="1"/>
  <c r="AL384" i="1" s="1"/>
  <c r="Y384" i="3"/>
  <c r="AA384" i="3"/>
  <c r="AC384" i="3"/>
  <c r="AD384" i="3"/>
  <c r="AE384" i="3"/>
  <c r="AG384" i="3" s="1"/>
  <c r="AF384" i="3"/>
  <c r="AJ384" i="3"/>
  <c r="AY384" i="3"/>
  <c r="H385" i="3"/>
  <c r="L385" i="3" s="1"/>
  <c r="P385" i="3"/>
  <c r="Q385" i="3"/>
  <c r="R385" i="3"/>
  <c r="AK385" i="1" s="1"/>
  <c r="AL385" i="1" s="1"/>
  <c r="Y385" i="3"/>
  <c r="AA385" i="3"/>
  <c r="AD385" i="3" s="1"/>
  <c r="AC385" i="3"/>
  <c r="AE385" i="3"/>
  <c r="AF385" i="3"/>
  <c r="AG385" i="3" s="1"/>
  <c r="AJ385" i="3"/>
  <c r="AY385" i="3"/>
  <c r="H386" i="3"/>
  <c r="L386" i="3" s="1"/>
  <c r="P386" i="3"/>
  <c r="Q386" i="3"/>
  <c r="R386" i="3"/>
  <c r="AK386" i="1" s="1"/>
  <c r="AL386" i="1" s="1"/>
  <c r="Y386" i="3"/>
  <c r="AA386" i="3"/>
  <c r="AC386" i="3"/>
  <c r="AD386" i="3"/>
  <c r="AE386" i="3"/>
  <c r="AG386" i="3" s="1"/>
  <c r="AF386" i="3"/>
  <c r="AJ386" i="3"/>
  <c r="AY386" i="3"/>
  <c r="H387" i="3"/>
  <c r="L387" i="3" s="1"/>
  <c r="P387" i="3"/>
  <c r="Q387" i="3"/>
  <c r="R387" i="3"/>
  <c r="AK387" i="1" s="1"/>
  <c r="AL387" i="1" s="1"/>
  <c r="Y387" i="3"/>
  <c r="AA387" i="3"/>
  <c r="AD387" i="3" s="1"/>
  <c r="AC387" i="3"/>
  <c r="AE387" i="3"/>
  <c r="AF387" i="3"/>
  <c r="AG387" i="3" s="1"/>
  <c r="AJ387" i="3"/>
  <c r="AY387" i="3"/>
  <c r="H388" i="3"/>
  <c r="L388" i="3" s="1"/>
  <c r="P388" i="3"/>
  <c r="Q388" i="3"/>
  <c r="R388" i="3"/>
  <c r="AK388" i="1" s="1"/>
  <c r="AL388" i="1" s="1"/>
  <c r="Y388" i="3"/>
  <c r="AA388" i="3"/>
  <c r="AC388" i="3"/>
  <c r="AD388" i="3"/>
  <c r="AE388" i="3"/>
  <c r="AG388" i="3" s="1"/>
  <c r="AF388" i="3"/>
  <c r="AJ388" i="3"/>
  <c r="AY388" i="3"/>
  <c r="H389" i="3"/>
  <c r="L389" i="3" s="1"/>
  <c r="P389" i="3"/>
  <c r="Q389" i="3"/>
  <c r="R389" i="3"/>
  <c r="AK389" i="1" s="1"/>
  <c r="AL389" i="1" s="1"/>
  <c r="Y389" i="3"/>
  <c r="AA389" i="3"/>
  <c r="AD389" i="3" s="1"/>
  <c r="AC389" i="3"/>
  <c r="AE389" i="3"/>
  <c r="AF389" i="3"/>
  <c r="AG389" i="3" s="1"/>
  <c r="AJ389" i="3"/>
  <c r="AY389" i="3"/>
  <c r="H390" i="3"/>
  <c r="L390" i="3" s="1"/>
  <c r="P390" i="3"/>
  <c r="Q390" i="3"/>
  <c r="R390" i="3"/>
  <c r="AK390" i="1" s="1"/>
  <c r="AL390" i="1" s="1"/>
  <c r="Y390" i="3"/>
  <c r="AA390" i="3"/>
  <c r="AC390" i="3"/>
  <c r="AD390" i="3"/>
  <c r="AE390" i="3"/>
  <c r="AG390" i="3" s="1"/>
  <c r="AF390" i="3"/>
  <c r="AJ390" i="3"/>
  <c r="AY390" i="3"/>
  <c r="H391" i="3"/>
  <c r="L391" i="3" s="1"/>
  <c r="P391" i="3"/>
  <c r="Q391" i="3"/>
  <c r="R391" i="3"/>
  <c r="AK391" i="1" s="1"/>
  <c r="AL391" i="1" s="1"/>
  <c r="Y391" i="3"/>
  <c r="AA391" i="3"/>
  <c r="AD391" i="3" s="1"/>
  <c r="AC391" i="3"/>
  <c r="AE391" i="3"/>
  <c r="AF391" i="3"/>
  <c r="AG391" i="3" s="1"/>
  <c r="AJ391" i="3"/>
  <c r="AY391" i="3"/>
  <c r="H392" i="3"/>
  <c r="L392" i="3" s="1"/>
  <c r="P392" i="3"/>
  <c r="Q392" i="3"/>
  <c r="R392" i="3"/>
  <c r="AK392" i="1" s="1"/>
  <c r="AL392" i="1" s="1"/>
  <c r="Y392" i="3"/>
  <c r="AA392" i="3"/>
  <c r="AC392" i="3"/>
  <c r="AD392" i="3"/>
  <c r="AE392" i="3"/>
  <c r="AG392" i="3" s="1"/>
  <c r="AF392" i="3"/>
  <c r="AJ392" i="3"/>
  <c r="AY392" i="3"/>
  <c r="H393" i="3"/>
  <c r="L393" i="3" s="1"/>
  <c r="P393" i="3"/>
  <c r="Q393" i="3"/>
  <c r="R393" i="3"/>
  <c r="AK393" i="1" s="1"/>
  <c r="AL393" i="1" s="1"/>
  <c r="Y393" i="3"/>
  <c r="AA393" i="3"/>
  <c r="AD393" i="3" s="1"/>
  <c r="AC393" i="3"/>
  <c r="AE393" i="3"/>
  <c r="AF393" i="3"/>
  <c r="AG393" i="3" s="1"/>
  <c r="AJ393" i="3"/>
  <c r="AY393" i="3"/>
  <c r="H394" i="3"/>
  <c r="L394" i="3" s="1"/>
  <c r="P394" i="3"/>
  <c r="Q394" i="3"/>
  <c r="R394" i="3"/>
  <c r="AK394" i="1" s="1"/>
  <c r="AL394" i="1" s="1"/>
  <c r="Y394" i="3"/>
  <c r="AA394" i="3"/>
  <c r="AC394" i="3"/>
  <c r="AD394" i="3"/>
  <c r="AE394" i="3"/>
  <c r="AG394" i="3" s="1"/>
  <c r="AF394" i="3"/>
  <c r="AJ394" i="3"/>
  <c r="AY394" i="3"/>
  <c r="H395" i="3"/>
  <c r="L395" i="3" s="1"/>
  <c r="P395" i="3"/>
  <c r="Q395" i="3"/>
  <c r="R395" i="3"/>
  <c r="AK395" i="1" s="1"/>
  <c r="AL395" i="1" s="1"/>
  <c r="Y395" i="3"/>
  <c r="AA395" i="3"/>
  <c r="AD395" i="3" s="1"/>
  <c r="AC395" i="3"/>
  <c r="AE395" i="3"/>
  <c r="AF395" i="3"/>
  <c r="AG395" i="3" s="1"/>
  <c r="AJ395" i="3"/>
  <c r="AY395" i="3"/>
  <c r="H396" i="3"/>
  <c r="L396" i="3"/>
  <c r="P396" i="3"/>
  <c r="Q396" i="3"/>
  <c r="R396" i="3"/>
  <c r="AK396" i="1" s="1"/>
  <c r="AL396" i="1" s="1"/>
  <c r="Y396" i="3"/>
  <c r="AA396" i="3"/>
  <c r="AC396" i="3"/>
  <c r="AD396" i="3"/>
  <c r="AE396" i="3"/>
  <c r="AG396" i="3" s="1"/>
  <c r="AF396" i="3"/>
  <c r="AJ396" i="3"/>
  <c r="AY396" i="3"/>
  <c r="H397" i="3"/>
  <c r="L397" i="3" s="1"/>
  <c r="P397" i="3"/>
  <c r="Q397" i="3"/>
  <c r="R397" i="3"/>
  <c r="AK397" i="1" s="1"/>
  <c r="AL397" i="1" s="1"/>
  <c r="Y397" i="3"/>
  <c r="AA397" i="3"/>
  <c r="AD397" i="3" s="1"/>
  <c r="AC397" i="3"/>
  <c r="AE397" i="3"/>
  <c r="AF397" i="3"/>
  <c r="AG397" i="3" s="1"/>
  <c r="AJ397" i="3"/>
  <c r="AY397" i="3"/>
  <c r="H398" i="3"/>
  <c r="L398" i="3" s="1"/>
  <c r="P398" i="3"/>
  <c r="Q398" i="3"/>
  <c r="R398" i="3"/>
  <c r="AK398" i="1" s="1"/>
  <c r="AL398" i="1" s="1"/>
  <c r="Y398" i="3"/>
  <c r="AA398" i="3"/>
  <c r="AC398" i="3"/>
  <c r="AD398" i="3"/>
  <c r="AE398" i="3"/>
  <c r="AG398" i="3" s="1"/>
  <c r="AF398" i="3"/>
  <c r="AJ398" i="3"/>
  <c r="AY398" i="3"/>
  <c r="H399" i="3"/>
  <c r="L399" i="3" s="1"/>
  <c r="P399" i="3"/>
  <c r="Q399" i="3"/>
  <c r="R399" i="3"/>
  <c r="AK399" i="1" s="1"/>
  <c r="AL399" i="1" s="1"/>
  <c r="Y399" i="3"/>
  <c r="AA399" i="3"/>
  <c r="AD399" i="3" s="1"/>
  <c r="AC399" i="3"/>
  <c r="AE399" i="3"/>
  <c r="AF399" i="3"/>
  <c r="AG399" i="3" s="1"/>
  <c r="AJ399" i="3"/>
  <c r="AY399" i="3"/>
  <c r="H400" i="3"/>
  <c r="L400" i="3" s="1"/>
  <c r="P400" i="3"/>
  <c r="Q400" i="3"/>
  <c r="R400" i="3"/>
  <c r="AK400" i="1" s="1"/>
  <c r="AL400" i="1" s="1"/>
  <c r="Y400" i="3"/>
  <c r="AA400" i="3"/>
  <c r="AC400" i="3"/>
  <c r="AD400" i="3"/>
  <c r="AE400" i="3"/>
  <c r="AG400" i="3" s="1"/>
  <c r="AF400" i="3"/>
  <c r="AJ400" i="3"/>
  <c r="AY400" i="3"/>
  <c r="H401" i="3"/>
  <c r="L401" i="3" s="1"/>
  <c r="P401" i="3"/>
  <c r="Q401" i="3"/>
  <c r="R401" i="3"/>
  <c r="AK401" i="1" s="1"/>
  <c r="AL401" i="1" s="1"/>
  <c r="Y401" i="3"/>
  <c r="AA401" i="3"/>
  <c r="AD401" i="3" s="1"/>
  <c r="AC401" i="3"/>
  <c r="AE401" i="3"/>
  <c r="AF401" i="3"/>
  <c r="AG401" i="3" s="1"/>
  <c r="AJ401" i="3"/>
  <c r="AY401" i="3"/>
  <c r="H402" i="3"/>
  <c r="L402" i="3" s="1"/>
  <c r="P402" i="3"/>
  <c r="Q402" i="3"/>
  <c r="R402" i="3"/>
  <c r="AK402" i="1" s="1"/>
  <c r="AL402" i="1" s="1"/>
  <c r="Y402" i="3"/>
  <c r="AA402" i="3"/>
  <c r="AC402" i="3"/>
  <c r="AD402" i="3"/>
  <c r="AE402" i="3"/>
  <c r="AG402" i="3" s="1"/>
  <c r="AF402" i="3"/>
  <c r="AJ402" i="3"/>
  <c r="AY402" i="3"/>
  <c r="H403" i="3"/>
  <c r="L403" i="3" s="1"/>
  <c r="P403" i="3"/>
  <c r="Q403" i="3"/>
  <c r="R403" i="3"/>
  <c r="AK403" i="1" s="1"/>
  <c r="AL403" i="1" s="1"/>
  <c r="Y403" i="3"/>
  <c r="AA403" i="3"/>
  <c r="AD403" i="3" s="1"/>
  <c r="AC403" i="3"/>
  <c r="AE403" i="3"/>
  <c r="AF403" i="3"/>
  <c r="AG403" i="3" s="1"/>
  <c r="AJ403" i="3"/>
  <c r="AY403" i="3"/>
  <c r="H404" i="3"/>
  <c r="L404" i="3" s="1"/>
  <c r="P404" i="3"/>
  <c r="Q404" i="3"/>
  <c r="R404" i="3"/>
  <c r="AK404" i="1" s="1"/>
  <c r="AL404" i="1" s="1"/>
  <c r="Y404" i="3"/>
  <c r="AA404" i="3"/>
  <c r="AC404" i="3"/>
  <c r="AD404" i="3"/>
  <c r="AE404" i="3"/>
  <c r="AG404" i="3" s="1"/>
  <c r="AF404" i="3"/>
  <c r="AJ404" i="3"/>
  <c r="AY404" i="3"/>
  <c r="H405" i="3"/>
  <c r="L405" i="3" s="1"/>
  <c r="P405" i="3"/>
  <c r="Q405" i="3"/>
  <c r="R405" i="3"/>
  <c r="AK405" i="1" s="1"/>
  <c r="AL405" i="1" s="1"/>
  <c r="Y405" i="3"/>
  <c r="AA405" i="3"/>
  <c r="AD405" i="3" s="1"/>
  <c r="AC405" i="3"/>
  <c r="AE405" i="3"/>
  <c r="AF405" i="3"/>
  <c r="AG405" i="3" s="1"/>
  <c r="AJ405" i="3"/>
  <c r="AY405" i="3"/>
  <c r="H406" i="3"/>
  <c r="L406" i="3" s="1"/>
  <c r="P406" i="3"/>
  <c r="Q406" i="3"/>
  <c r="R406" i="3"/>
  <c r="AK406" i="1" s="1"/>
  <c r="AL406" i="1" s="1"/>
  <c r="Y406" i="3"/>
  <c r="AA406" i="3"/>
  <c r="AC406" i="3"/>
  <c r="AD406" i="3"/>
  <c r="AE406" i="3"/>
  <c r="AG406" i="3" s="1"/>
  <c r="AF406" i="3"/>
  <c r="AJ406" i="3"/>
  <c r="AY406" i="3"/>
  <c r="H407" i="3"/>
  <c r="L407" i="3" s="1"/>
  <c r="P407" i="3"/>
  <c r="Q407" i="3"/>
  <c r="R407" i="3"/>
  <c r="AK407" i="1" s="1"/>
  <c r="AL407" i="1" s="1"/>
  <c r="Y407" i="3"/>
  <c r="AA407" i="3"/>
  <c r="AD407" i="3" s="1"/>
  <c r="AC407" i="3"/>
  <c r="AE407" i="3"/>
  <c r="AF407" i="3"/>
  <c r="AG407" i="3" s="1"/>
  <c r="AJ407" i="3"/>
  <c r="AY407" i="3"/>
  <c r="H408" i="3"/>
  <c r="L408" i="3" s="1"/>
  <c r="P408" i="3"/>
  <c r="Q408" i="3"/>
  <c r="R408" i="3"/>
  <c r="AK408" i="1" s="1"/>
  <c r="AL408" i="1" s="1"/>
  <c r="Y408" i="3"/>
  <c r="AA408" i="3"/>
  <c r="AC408" i="3"/>
  <c r="AD408" i="3"/>
  <c r="AE408" i="3"/>
  <c r="AG408" i="3" s="1"/>
  <c r="AF408" i="3"/>
  <c r="AJ408" i="3"/>
  <c r="AY408" i="3"/>
  <c r="H409" i="3"/>
  <c r="L409" i="3" s="1"/>
  <c r="P409" i="3"/>
  <c r="Q409" i="3"/>
  <c r="R409" i="3"/>
  <c r="AK409" i="1" s="1"/>
  <c r="AL409" i="1" s="1"/>
  <c r="Y409" i="3"/>
  <c r="AA409" i="3"/>
  <c r="AD409" i="3" s="1"/>
  <c r="AC409" i="3"/>
  <c r="AE409" i="3"/>
  <c r="AF409" i="3"/>
  <c r="AG409" i="3" s="1"/>
  <c r="AJ409" i="3"/>
  <c r="AY409" i="3"/>
  <c r="H410" i="3"/>
  <c r="L410" i="3" s="1"/>
  <c r="P410" i="3"/>
  <c r="Q410" i="3"/>
  <c r="R410" i="3"/>
  <c r="AK410" i="1" s="1"/>
  <c r="AL410" i="1" s="1"/>
  <c r="Y410" i="3"/>
  <c r="AA410" i="3"/>
  <c r="AC410" i="3"/>
  <c r="AD410" i="3"/>
  <c r="AE410" i="3"/>
  <c r="AG410" i="3" s="1"/>
  <c r="AF410" i="3"/>
  <c r="AJ410" i="3"/>
  <c r="AY410" i="3"/>
  <c r="H411" i="3"/>
  <c r="L411" i="3" s="1"/>
  <c r="P411" i="3"/>
  <c r="Q411" i="3"/>
  <c r="R411" i="3"/>
  <c r="AK411" i="1" s="1"/>
  <c r="AL411" i="1" s="1"/>
  <c r="Y411" i="3"/>
  <c r="AA411" i="3"/>
  <c r="AD411" i="3" s="1"/>
  <c r="AC411" i="3"/>
  <c r="AE411" i="3"/>
  <c r="AF411" i="3"/>
  <c r="AG411" i="3" s="1"/>
  <c r="AJ411" i="3"/>
  <c r="AY411" i="3"/>
  <c r="H412" i="3"/>
  <c r="L412" i="3" s="1"/>
  <c r="P412" i="3"/>
  <c r="Q412" i="3"/>
  <c r="R412" i="3"/>
  <c r="AK412" i="1" s="1"/>
  <c r="AL412" i="1" s="1"/>
  <c r="Y412" i="3"/>
  <c r="AA412" i="3"/>
  <c r="AC412" i="3"/>
  <c r="AD412" i="3"/>
  <c r="AE412" i="3"/>
  <c r="AG412" i="3" s="1"/>
  <c r="AF412" i="3"/>
  <c r="AJ412" i="3"/>
  <c r="AY412" i="3"/>
  <c r="H413" i="3"/>
  <c r="L413" i="3" s="1"/>
  <c r="P413" i="3"/>
  <c r="Q413" i="3"/>
  <c r="R413" i="3"/>
  <c r="AK413" i="1" s="1"/>
  <c r="AL413" i="1" s="1"/>
  <c r="Y413" i="3"/>
  <c r="AA413" i="3"/>
  <c r="AD413" i="3" s="1"/>
  <c r="AC413" i="3"/>
  <c r="AE413" i="3"/>
  <c r="AF413" i="3"/>
  <c r="AG413" i="3" s="1"/>
  <c r="AJ413" i="3"/>
  <c r="AY413" i="3"/>
  <c r="H414" i="3"/>
  <c r="L414" i="3" s="1"/>
  <c r="P414" i="3"/>
  <c r="Q414" i="3"/>
  <c r="R414" i="3"/>
  <c r="AK414" i="1" s="1"/>
  <c r="AL414" i="1" s="1"/>
  <c r="Y414" i="3"/>
  <c r="AA414" i="3"/>
  <c r="AC414" i="3"/>
  <c r="AD414" i="3"/>
  <c r="AE414" i="3"/>
  <c r="AG414" i="3" s="1"/>
  <c r="AF414" i="3"/>
  <c r="AJ414" i="3"/>
  <c r="AY414" i="3"/>
  <c r="H415" i="3"/>
  <c r="L415" i="3" s="1"/>
  <c r="P415" i="3"/>
  <c r="Q415" i="3"/>
  <c r="R415" i="3"/>
  <c r="AK415" i="1" s="1"/>
  <c r="AL415" i="1" s="1"/>
  <c r="Y415" i="3"/>
  <c r="AA415" i="3"/>
  <c r="AD415" i="3" s="1"/>
  <c r="AC415" i="3"/>
  <c r="AE415" i="3"/>
  <c r="AF415" i="3"/>
  <c r="AG415" i="3" s="1"/>
  <c r="AJ415" i="3"/>
  <c r="AY415" i="3"/>
  <c r="H416" i="3"/>
  <c r="L416" i="3" s="1"/>
  <c r="P416" i="3"/>
  <c r="Q416" i="3"/>
  <c r="R416" i="3"/>
  <c r="AK416" i="1" s="1"/>
  <c r="AL416" i="1" s="1"/>
  <c r="Y416" i="3"/>
  <c r="AA416" i="3"/>
  <c r="AC416" i="3"/>
  <c r="AD416" i="3"/>
  <c r="AE416" i="3"/>
  <c r="AG416" i="3" s="1"/>
  <c r="AF416" i="3"/>
  <c r="AJ416" i="3"/>
  <c r="AY416" i="3"/>
  <c r="H417" i="3"/>
  <c r="L417" i="3" s="1"/>
  <c r="P417" i="3"/>
  <c r="Q417" i="3"/>
  <c r="R417" i="3"/>
  <c r="AK417" i="1" s="1"/>
  <c r="AL417" i="1" s="1"/>
  <c r="Y417" i="3"/>
  <c r="AA417" i="3"/>
  <c r="AD417" i="3" s="1"/>
  <c r="AC417" i="3"/>
  <c r="AE417" i="3"/>
  <c r="AF417" i="3"/>
  <c r="AG417" i="3" s="1"/>
  <c r="AJ417" i="3"/>
  <c r="AY417" i="3"/>
  <c r="H418" i="3"/>
  <c r="L418" i="3" s="1"/>
  <c r="P418" i="3"/>
  <c r="Q418" i="3"/>
  <c r="R418" i="3"/>
  <c r="AK418" i="1" s="1"/>
  <c r="AL418" i="1" s="1"/>
  <c r="Y418" i="3"/>
  <c r="AA418" i="3"/>
  <c r="AC418" i="3"/>
  <c r="AD418" i="3"/>
  <c r="AE418" i="3"/>
  <c r="AG418" i="3" s="1"/>
  <c r="AF418" i="3"/>
  <c r="AJ418" i="3"/>
  <c r="AY418" i="3"/>
  <c r="H419" i="3"/>
  <c r="L419" i="3" s="1"/>
  <c r="P419" i="3"/>
  <c r="Q419" i="3"/>
  <c r="R419" i="3"/>
  <c r="AK419" i="1" s="1"/>
  <c r="AL419" i="1" s="1"/>
  <c r="Y419" i="3"/>
  <c r="AA419" i="3"/>
  <c r="AD419" i="3" s="1"/>
  <c r="AC419" i="3"/>
  <c r="AE419" i="3"/>
  <c r="AF419" i="3"/>
  <c r="AG419" i="3" s="1"/>
  <c r="AJ419" i="3"/>
  <c r="AY419" i="3"/>
  <c r="H420" i="3"/>
  <c r="L420" i="3" s="1"/>
  <c r="P420" i="3"/>
  <c r="Q420" i="3"/>
  <c r="R420" i="3"/>
  <c r="AK420" i="1" s="1"/>
  <c r="AL420" i="1" s="1"/>
  <c r="Y420" i="3"/>
  <c r="AA420" i="3"/>
  <c r="AC420" i="3"/>
  <c r="AD420" i="3"/>
  <c r="AE420" i="3"/>
  <c r="AG420" i="3" s="1"/>
  <c r="AF420" i="3"/>
  <c r="AJ420" i="3"/>
  <c r="AY420" i="3"/>
  <c r="H421" i="3"/>
  <c r="L421" i="3" s="1"/>
  <c r="P421" i="3"/>
  <c r="Q421" i="3"/>
  <c r="R421" i="3"/>
  <c r="AK421" i="1" s="1"/>
  <c r="AL421" i="1" s="1"/>
  <c r="Y421" i="3"/>
  <c r="AA421" i="3"/>
  <c r="AD421" i="3" s="1"/>
  <c r="AC421" i="3"/>
  <c r="AE421" i="3"/>
  <c r="AF421" i="3"/>
  <c r="AG421" i="3" s="1"/>
  <c r="AJ421" i="3"/>
  <c r="AY421" i="3"/>
  <c r="H422" i="3"/>
  <c r="L422" i="3" s="1"/>
  <c r="P422" i="3"/>
  <c r="Q422" i="3"/>
  <c r="R422" i="3"/>
  <c r="AK422" i="1" s="1"/>
  <c r="AL422" i="1" s="1"/>
  <c r="Y422" i="3"/>
  <c r="AA422" i="3"/>
  <c r="AC422" i="3"/>
  <c r="AD422" i="3"/>
  <c r="AE422" i="3"/>
  <c r="AG422" i="3" s="1"/>
  <c r="AF422" i="3"/>
  <c r="AJ422" i="3"/>
  <c r="AY422" i="3"/>
  <c r="H423" i="3"/>
  <c r="L423" i="3" s="1"/>
  <c r="P423" i="3"/>
  <c r="Q423" i="3"/>
  <c r="R423" i="3"/>
  <c r="AK423" i="1" s="1"/>
  <c r="AL423" i="1" s="1"/>
  <c r="Y423" i="3"/>
  <c r="AA423" i="3"/>
  <c r="AD423" i="3" s="1"/>
  <c r="AC423" i="3"/>
  <c r="AE423" i="3"/>
  <c r="AF423" i="3"/>
  <c r="AG423" i="3" s="1"/>
  <c r="AJ423" i="3"/>
  <c r="AY423" i="3"/>
  <c r="H424" i="3"/>
  <c r="L424" i="3" s="1"/>
  <c r="P424" i="3"/>
  <c r="Q424" i="3"/>
  <c r="R424" i="3"/>
  <c r="AK424" i="1" s="1"/>
  <c r="AL424" i="1" s="1"/>
  <c r="Y424" i="3"/>
  <c r="AA424" i="3"/>
  <c r="AC424" i="3"/>
  <c r="AD424" i="3"/>
  <c r="AE424" i="3"/>
  <c r="AG424" i="3" s="1"/>
  <c r="AF424" i="3"/>
  <c r="AJ424" i="3"/>
  <c r="AY424" i="3"/>
  <c r="H425" i="3"/>
  <c r="L425" i="3"/>
  <c r="P425" i="3"/>
  <c r="Q425" i="3"/>
  <c r="R425" i="3"/>
  <c r="Y425" i="3"/>
  <c r="AA425" i="3"/>
  <c r="AD425" i="3" s="1"/>
  <c r="AC425" i="3"/>
  <c r="AE425" i="3"/>
  <c r="AF425" i="3"/>
  <c r="AG425" i="3" s="1"/>
  <c r="AJ425" i="3"/>
  <c r="AY425" i="3"/>
  <c r="H426" i="3"/>
  <c r="L426" i="3" s="1"/>
  <c r="P426" i="3"/>
  <c r="Q426" i="3"/>
  <c r="R426" i="3"/>
  <c r="AK426" i="1" s="1"/>
  <c r="AL426" i="1" s="1"/>
  <c r="Y426" i="3"/>
  <c r="AA426" i="3"/>
  <c r="AC426" i="3"/>
  <c r="AD426" i="3"/>
  <c r="AE426" i="3"/>
  <c r="AG426" i="3" s="1"/>
  <c r="AF426" i="3"/>
  <c r="AJ426" i="3"/>
  <c r="AY426" i="3"/>
  <c r="H427" i="3"/>
  <c r="L427" i="3" s="1"/>
  <c r="P427" i="3"/>
  <c r="Q427" i="3"/>
  <c r="R427" i="3"/>
  <c r="Y427" i="3"/>
  <c r="AA427" i="3"/>
  <c r="AD427" i="3" s="1"/>
  <c r="AC427" i="3"/>
  <c r="AE427" i="3"/>
  <c r="AF427" i="3"/>
  <c r="AG427" i="3" s="1"/>
  <c r="AJ427" i="3"/>
  <c r="AY427" i="3"/>
  <c r="H428" i="3"/>
  <c r="L428" i="3"/>
  <c r="P428" i="3"/>
  <c r="Q428" i="3"/>
  <c r="R428" i="3"/>
  <c r="AK428" i="1" s="1"/>
  <c r="AL428" i="1" s="1"/>
  <c r="Y428" i="3"/>
  <c r="AA428" i="3"/>
  <c r="AC428" i="3"/>
  <c r="AD428" i="3"/>
  <c r="AE428" i="3"/>
  <c r="AG428" i="3" s="1"/>
  <c r="AF428" i="3"/>
  <c r="AJ428" i="3"/>
  <c r="AY428" i="3"/>
  <c r="H429" i="3"/>
  <c r="L429" i="3" s="1"/>
  <c r="P429" i="3"/>
  <c r="Q429" i="3"/>
  <c r="R429" i="3"/>
  <c r="Y429" i="3"/>
  <c r="AA429" i="3"/>
  <c r="AD429" i="3" s="1"/>
  <c r="AC429" i="3"/>
  <c r="AE429" i="3"/>
  <c r="AF429" i="3"/>
  <c r="AG429" i="3" s="1"/>
  <c r="AJ429" i="3"/>
  <c r="AY429" i="3"/>
  <c r="H430" i="3"/>
  <c r="L430" i="3" s="1"/>
  <c r="P430" i="3"/>
  <c r="Q430" i="3"/>
  <c r="R430" i="3"/>
  <c r="AK430" i="1" s="1"/>
  <c r="AL430" i="1" s="1"/>
  <c r="Y430" i="3"/>
  <c r="AA430" i="3"/>
  <c r="AC430" i="3"/>
  <c r="AD430" i="3"/>
  <c r="AE430" i="3"/>
  <c r="AG430" i="3" s="1"/>
  <c r="AF430" i="3"/>
  <c r="AJ430" i="3"/>
  <c r="AY430" i="3"/>
  <c r="H431" i="3"/>
  <c r="L431" i="3" s="1"/>
  <c r="P431" i="3"/>
  <c r="Q431" i="3"/>
  <c r="R431" i="3"/>
  <c r="Y431" i="3"/>
  <c r="AA431" i="3"/>
  <c r="AD431" i="3" s="1"/>
  <c r="AC431" i="3"/>
  <c r="AE431" i="3"/>
  <c r="AF431" i="3"/>
  <c r="AG431" i="3" s="1"/>
  <c r="AJ431" i="3"/>
  <c r="AY431" i="3"/>
  <c r="H432" i="3"/>
  <c r="L432" i="3" s="1"/>
  <c r="P432" i="3"/>
  <c r="Q432" i="3"/>
  <c r="R432" i="3"/>
  <c r="AK432" i="1" s="1"/>
  <c r="AL432" i="1" s="1"/>
  <c r="Y432" i="3"/>
  <c r="AA432" i="3"/>
  <c r="AC432" i="3"/>
  <c r="AD432" i="3"/>
  <c r="AE432" i="3"/>
  <c r="AG432" i="3" s="1"/>
  <c r="AF432" i="3"/>
  <c r="AJ432" i="3"/>
  <c r="AY432" i="3"/>
  <c r="H433" i="3"/>
  <c r="L433" i="3" s="1"/>
  <c r="P433" i="3"/>
  <c r="Q433" i="3"/>
  <c r="R433" i="3"/>
  <c r="Y433" i="3"/>
  <c r="AA433" i="3"/>
  <c r="AD433" i="3" s="1"/>
  <c r="AC433" i="3"/>
  <c r="AE433" i="3"/>
  <c r="AF433" i="3"/>
  <c r="AG433" i="3" s="1"/>
  <c r="AJ433" i="3"/>
  <c r="AY433" i="3"/>
  <c r="H434" i="3"/>
  <c r="L434" i="3" s="1"/>
  <c r="P434" i="3"/>
  <c r="Q434" i="3"/>
  <c r="R434" i="3"/>
  <c r="AK434" i="1" s="1"/>
  <c r="AL434" i="1" s="1"/>
  <c r="Y434" i="3"/>
  <c r="AA434" i="3"/>
  <c r="AC434" i="3"/>
  <c r="AD434" i="3"/>
  <c r="AE434" i="3"/>
  <c r="AG434" i="3" s="1"/>
  <c r="AF434" i="3"/>
  <c r="AJ434" i="3"/>
  <c r="AY434" i="3"/>
  <c r="H435" i="3"/>
  <c r="L435" i="3" s="1"/>
  <c r="P435" i="3"/>
  <c r="Q435" i="3"/>
  <c r="R435" i="3"/>
  <c r="Y435" i="3"/>
  <c r="AA435" i="3"/>
  <c r="AD435" i="3" s="1"/>
  <c r="AC435" i="3"/>
  <c r="AE435" i="3"/>
  <c r="AF435" i="3"/>
  <c r="AG435" i="3" s="1"/>
  <c r="AJ435" i="3"/>
  <c r="AY435" i="3"/>
  <c r="H436" i="3"/>
  <c r="L436" i="3" s="1"/>
  <c r="P436" i="3"/>
  <c r="Q436" i="3"/>
  <c r="R436" i="3"/>
  <c r="AK436" i="1" s="1"/>
  <c r="AL436" i="1" s="1"/>
  <c r="Y436" i="3"/>
  <c r="AA436" i="3"/>
  <c r="AC436" i="3"/>
  <c r="AD436" i="3"/>
  <c r="AE436" i="3"/>
  <c r="AG436" i="3" s="1"/>
  <c r="AF436" i="3"/>
  <c r="AJ436" i="3"/>
  <c r="AY436" i="3"/>
  <c r="H437" i="3"/>
  <c r="L437" i="3" s="1"/>
  <c r="P437" i="3"/>
  <c r="Q437" i="3"/>
  <c r="R437" i="3"/>
  <c r="Y437" i="3"/>
  <c r="AA437" i="3"/>
  <c r="AD437" i="3" s="1"/>
  <c r="AC437" i="3"/>
  <c r="AE437" i="3"/>
  <c r="AF437" i="3"/>
  <c r="AG437" i="3" s="1"/>
  <c r="AJ437" i="3"/>
  <c r="AY437" i="3"/>
  <c r="H438" i="3"/>
  <c r="L438" i="3" s="1"/>
  <c r="P438" i="3"/>
  <c r="Q438" i="3"/>
  <c r="R438" i="3"/>
  <c r="AK438" i="1" s="1"/>
  <c r="AL438" i="1" s="1"/>
  <c r="Y438" i="3"/>
  <c r="AA438" i="3"/>
  <c r="AC438" i="3"/>
  <c r="AD438" i="3"/>
  <c r="AE438" i="3"/>
  <c r="AG438" i="3" s="1"/>
  <c r="AF438" i="3"/>
  <c r="AJ438" i="3"/>
  <c r="AY438" i="3"/>
  <c r="H439" i="3"/>
  <c r="L439" i="3" s="1"/>
  <c r="P439" i="3"/>
  <c r="Q439" i="3"/>
  <c r="R439" i="3"/>
  <c r="Y439" i="3"/>
  <c r="AA439" i="3"/>
  <c r="AD439" i="3" s="1"/>
  <c r="AC439" i="3"/>
  <c r="AE439" i="3"/>
  <c r="AF439" i="3"/>
  <c r="AG439" i="3" s="1"/>
  <c r="AJ439" i="3"/>
  <c r="AY439" i="3"/>
  <c r="H440" i="3"/>
  <c r="L440" i="3" s="1"/>
  <c r="P440" i="3"/>
  <c r="Q440" i="3"/>
  <c r="R440" i="3"/>
  <c r="AK440" i="1" s="1"/>
  <c r="AL440" i="1" s="1"/>
  <c r="Y440" i="3"/>
  <c r="AA440" i="3"/>
  <c r="AC440" i="3"/>
  <c r="AD440" i="3"/>
  <c r="AE440" i="3"/>
  <c r="AG440" i="3" s="1"/>
  <c r="AF440" i="3"/>
  <c r="AJ440" i="3"/>
  <c r="AY440" i="3"/>
  <c r="H441" i="3"/>
  <c r="L441" i="3" s="1"/>
  <c r="P441" i="3"/>
  <c r="Q441" i="3"/>
  <c r="R441" i="3"/>
  <c r="Y441" i="3"/>
  <c r="AA441" i="3"/>
  <c r="AD441" i="3" s="1"/>
  <c r="AC441" i="3"/>
  <c r="AE441" i="3"/>
  <c r="AF441" i="3"/>
  <c r="AG441" i="3" s="1"/>
  <c r="AJ441" i="3"/>
  <c r="AY441" i="3"/>
  <c r="H442" i="3"/>
  <c r="L442" i="3" s="1"/>
  <c r="P442" i="3"/>
  <c r="Q442" i="3"/>
  <c r="R442" i="3"/>
  <c r="AK442" i="1" s="1"/>
  <c r="AL442" i="1" s="1"/>
  <c r="Y442" i="3"/>
  <c r="AA442" i="3"/>
  <c r="AC442" i="3"/>
  <c r="AD442" i="3"/>
  <c r="AE442" i="3"/>
  <c r="AG442" i="3" s="1"/>
  <c r="AF442" i="3"/>
  <c r="AJ442" i="3"/>
  <c r="AY442" i="3"/>
  <c r="H443" i="3"/>
  <c r="L443" i="3" s="1"/>
  <c r="P443" i="3"/>
  <c r="Q443" i="3"/>
  <c r="R443" i="3"/>
  <c r="Y443" i="3"/>
  <c r="AA443" i="3"/>
  <c r="AD443" i="3" s="1"/>
  <c r="AC443" i="3"/>
  <c r="AE443" i="3"/>
  <c r="AF443" i="3"/>
  <c r="AG443" i="3" s="1"/>
  <c r="AJ443" i="3"/>
  <c r="AY443" i="3"/>
  <c r="H444" i="3"/>
  <c r="L444" i="3" s="1"/>
  <c r="P444" i="3"/>
  <c r="Q444" i="3"/>
  <c r="R444" i="3"/>
  <c r="AK444" i="1" s="1"/>
  <c r="AL444" i="1" s="1"/>
  <c r="Y444" i="3"/>
  <c r="AA444" i="3"/>
  <c r="AC444" i="3"/>
  <c r="AD444" i="3"/>
  <c r="AE444" i="3"/>
  <c r="AG444" i="3" s="1"/>
  <c r="AF444" i="3"/>
  <c r="AJ444" i="3"/>
  <c r="AY444" i="3"/>
  <c r="H445" i="3"/>
  <c r="L445" i="3" s="1"/>
  <c r="P445" i="3"/>
  <c r="Q445" i="3"/>
  <c r="R445" i="3"/>
  <c r="Y445" i="3"/>
  <c r="AA445" i="3"/>
  <c r="AD445" i="3" s="1"/>
  <c r="AC445" i="3"/>
  <c r="AE445" i="3"/>
  <c r="AF445" i="3"/>
  <c r="AG445" i="3" s="1"/>
  <c r="AJ445" i="3"/>
  <c r="AY445" i="3"/>
  <c r="H446" i="3"/>
  <c r="L446" i="3" s="1"/>
  <c r="P446" i="3"/>
  <c r="Q446" i="3"/>
  <c r="R446" i="3"/>
  <c r="AK446" i="1" s="1"/>
  <c r="AL446" i="1" s="1"/>
  <c r="Y446" i="3"/>
  <c r="AA446" i="3"/>
  <c r="AC446" i="3"/>
  <c r="AD446" i="3"/>
  <c r="AE446" i="3"/>
  <c r="AG446" i="3" s="1"/>
  <c r="AF446" i="3"/>
  <c r="AJ446" i="3"/>
  <c r="AY446" i="3"/>
  <c r="H447" i="3"/>
  <c r="L447" i="3" s="1"/>
  <c r="P447" i="3"/>
  <c r="Q447" i="3"/>
  <c r="R447" i="3"/>
  <c r="Y447" i="3"/>
  <c r="AA447" i="3"/>
  <c r="AD447" i="3" s="1"/>
  <c r="AC447" i="3"/>
  <c r="AE447" i="3"/>
  <c r="AF447" i="3"/>
  <c r="AG447" i="3" s="1"/>
  <c r="AJ447" i="3"/>
  <c r="AY447" i="3"/>
  <c r="H448" i="3"/>
  <c r="L448" i="3" s="1"/>
  <c r="P448" i="3"/>
  <c r="Q448" i="3"/>
  <c r="R448" i="3"/>
  <c r="AK448" i="1" s="1"/>
  <c r="AL448" i="1" s="1"/>
  <c r="Y448" i="3"/>
  <c r="AA448" i="3"/>
  <c r="AC448" i="3"/>
  <c r="AD448" i="3"/>
  <c r="AE448" i="3"/>
  <c r="AG448" i="3" s="1"/>
  <c r="AF448" i="3"/>
  <c r="AJ448" i="3"/>
  <c r="AY448" i="3"/>
  <c r="H449" i="3"/>
  <c r="L449" i="3" s="1"/>
  <c r="P449" i="3"/>
  <c r="Q449" i="3"/>
  <c r="R449" i="3"/>
  <c r="Y449" i="3"/>
  <c r="AA449" i="3"/>
  <c r="AD449" i="3" s="1"/>
  <c r="AC449" i="3"/>
  <c r="AE449" i="3"/>
  <c r="AF449" i="3"/>
  <c r="AG449" i="3" s="1"/>
  <c r="AJ449" i="3"/>
  <c r="AY449" i="3"/>
  <c r="H450" i="3"/>
  <c r="L450" i="3" s="1"/>
  <c r="P450" i="3"/>
  <c r="Q450" i="3"/>
  <c r="R450" i="3"/>
  <c r="AK450" i="1" s="1"/>
  <c r="AL450" i="1" s="1"/>
  <c r="Y450" i="3"/>
  <c r="AA450" i="3"/>
  <c r="AC450" i="3"/>
  <c r="AD450" i="3"/>
  <c r="AE450" i="3"/>
  <c r="AG450" i="3" s="1"/>
  <c r="AF450" i="3"/>
  <c r="AJ450" i="3"/>
  <c r="AY450" i="3"/>
  <c r="H451" i="3"/>
  <c r="L451" i="3" s="1"/>
  <c r="P451" i="3"/>
  <c r="Q451" i="3"/>
  <c r="R451" i="3"/>
  <c r="Y451" i="3"/>
  <c r="AA451" i="3"/>
  <c r="AD451" i="3" s="1"/>
  <c r="AC451" i="3"/>
  <c r="AE451" i="3"/>
  <c r="AF451" i="3"/>
  <c r="AG451" i="3" s="1"/>
  <c r="AJ451" i="3"/>
  <c r="AY451" i="3"/>
  <c r="H452" i="3"/>
  <c r="L452" i="3" s="1"/>
  <c r="P452" i="3"/>
  <c r="Q452" i="3"/>
  <c r="R452" i="3"/>
  <c r="AK452" i="1" s="1"/>
  <c r="AL452" i="1" s="1"/>
  <c r="Y452" i="3"/>
  <c r="AA452" i="3"/>
  <c r="AC452" i="3"/>
  <c r="AD452" i="3"/>
  <c r="AE452" i="3"/>
  <c r="AG452" i="3" s="1"/>
  <c r="AF452" i="3"/>
  <c r="AJ452" i="3"/>
  <c r="AY452" i="3"/>
  <c r="H453" i="3"/>
  <c r="L453" i="3" s="1"/>
  <c r="P453" i="3"/>
  <c r="Q453" i="3"/>
  <c r="R453" i="3"/>
  <c r="Y453" i="3"/>
  <c r="AA453" i="3"/>
  <c r="AD453" i="3" s="1"/>
  <c r="AC453" i="3"/>
  <c r="AE453" i="3"/>
  <c r="AF453" i="3"/>
  <c r="AG453" i="3" s="1"/>
  <c r="AJ453" i="3"/>
  <c r="AY453" i="3"/>
  <c r="H454" i="3"/>
  <c r="L454" i="3" s="1"/>
  <c r="P454" i="3"/>
  <c r="Q454" i="3"/>
  <c r="R454" i="3"/>
  <c r="AK454" i="1" s="1"/>
  <c r="AL454" i="1" s="1"/>
  <c r="Y454" i="3"/>
  <c r="AA454" i="3"/>
  <c r="AC454" i="3"/>
  <c r="AD454" i="3"/>
  <c r="AE454" i="3"/>
  <c r="AG454" i="3" s="1"/>
  <c r="AF454" i="3"/>
  <c r="AJ454" i="3"/>
  <c r="AY454" i="3"/>
  <c r="H455" i="3"/>
  <c r="L455" i="3"/>
  <c r="P455" i="3"/>
  <c r="Q455" i="3"/>
  <c r="R455" i="3"/>
  <c r="Y455" i="3"/>
  <c r="AA455" i="3"/>
  <c r="AD455" i="3" s="1"/>
  <c r="AC455" i="3"/>
  <c r="AE455" i="3"/>
  <c r="AF455" i="3"/>
  <c r="AG455" i="3" s="1"/>
  <c r="AJ455" i="3"/>
  <c r="AY455" i="3"/>
  <c r="H456" i="3"/>
  <c r="L456" i="3" s="1"/>
  <c r="P456" i="3"/>
  <c r="Q456" i="3"/>
  <c r="R456" i="3"/>
  <c r="AK456" i="1" s="1"/>
  <c r="AL456" i="1" s="1"/>
  <c r="Y456" i="3"/>
  <c r="AA456" i="3"/>
  <c r="AC456" i="3"/>
  <c r="AD456" i="3"/>
  <c r="AE456" i="3"/>
  <c r="AG456" i="3" s="1"/>
  <c r="AF456" i="3"/>
  <c r="AJ456" i="3"/>
  <c r="AY456" i="3"/>
  <c r="H457" i="3"/>
  <c r="L457" i="3" s="1"/>
  <c r="P457" i="3"/>
  <c r="Q457" i="3"/>
  <c r="R457" i="3"/>
  <c r="Y457" i="3"/>
  <c r="AA457" i="3"/>
  <c r="AD457" i="3" s="1"/>
  <c r="AC457" i="3"/>
  <c r="AE457" i="3"/>
  <c r="AF457" i="3"/>
  <c r="AG457" i="3" s="1"/>
  <c r="AJ457" i="3"/>
  <c r="AY457" i="3"/>
  <c r="H458" i="3"/>
  <c r="L458" i="3"/>
  <c r="P458" i="3"/>
  <c r="Q458" i="3"/>
  <c r="R458" i="3"/>
  <c r="AK458" i="1" s="1"/>
  <c r="AL458" i="1" s="1"/>
  <c r="Y458" i="3"/>
  <c r="AA458" i="3"/>
  <c r="AC458" i="3"/>
  <c r="AD458" i="3"/>
  <c r="AE458" i="3"/>
  <c r="AG458" i="3" s="1"/>
  <c r="AF458" i="3"/>
  <c r="AJ458" i="3"/>
  <c r="AY458" i="3"/>
  <c r="H459" i="3"/>
  <c r="L459" i="3" s="1"/>
  <c r="P459" i="3"/>
  <c r="Q459" i="3"/>
  <c r="R459" i="3"/>
  <c r="AK459" i="1" s="1"/>
  <c r="AL459" i="1" s="1"/>
  <c r="Y459" i="3"/>
  <c r="AA459" i="3"/>
  <c r="AD459" i="3" s="1"/>
  <c r="AC459" i="3"/>
  <c r="AE459" i="3"/>
  <c r="AF459" i="3"/>
  <c r="AG459" i="3" s="1"/>
  <c r="AJ459" i="3"/>
  <c r="AY459" i="3"/>
  <c r="H460" i="3"/>
  <c r="L460" i="3" s="1"/>
  <c r="P460" i="3"/>
  <c r="Q460" i="3"/>
  <c r="R460" i="3"/>
  <c r="AK460" i="1" s="1"/>
  <c r="AL460" i="1" s="1"/>
  <c r="Y460" i="3"/>
  <c r="AA460" i="3"/>
  <c r="AC460" i="3"/>
  <c r="AD460" i="3"/>
  <c r="AE460" i="3"/>
  <c r="AG460" i="3" s="1"/>
  <c r="AF460" i="3"/>
  <c r="AJ460" i="3"/>
  <c r="AY460" i="3"/>
  <c r="H461" i="3"/>
  <c r="L461" i="3" s="1"/>
  <c r="P461" i="3"/>
  <c r="Q461" i="3"/>
  <c r="R461" i="3"/>
  <c r="AK461" i="1" s="1"/>
  <c r="AL461" i="1" s="1"/>
  <c r="Y461" i="3"/>
  <c r="AA461" i="3"/>
  <c r="AD461" i="3" s="1"/>
  <c r="AC461" i="3"/>
  <c r="AE461" i="3"/>
  <c r="AF461" i="3"/>
  <c r="AG461" i="3" s="1"/>
  <c r="AJ461" i="3"/>
  <c r="AY461" i="3"/>
  <c r="H462" i="3"/>
  <c r="L462" i="3" s="1"/>
  <c r="P462" i="3"/>
  <c r="Q462" i="3"/>
  <c r="R462" i="3"/>
  <c r="AK462" i="1" s="1"/>
  <c r="AL462" i="1" s="1"/>
  <c r="Y462" i="3"/>
  <c r="AA462" i="3"/>
  <c r="AC462" i="3"/>
  <c r="AD462" i="3"/>
  <c r="AE462" i="3"/>
  <c r="AG462" i="3" s="1"/>
  <c r="AF462" i="3"/>
  <c r="AJ462" i="3"/>
  <c r="AY462" i="3"/>
  <c r="H463" i="3"/>
  <c r="L463" i="3" s="1"/>
  <c r="P463" i="3"/>
  <c r="Q463" i="3"/>
  <c r="R463" i="3"/>
  <c r="AK463" i="1" s="1"/>
  <c r="AL463" i="1" s="1"/>
  <c r="Y463" i="3"/>
  <c r="AA463" i="3"/>
  <c r="AD463" i="3" s="1"/>
  <c r="AC463" i="3"/>
  <c r="AE463" i="3"/>
  <c r="AF463" i="3"/>
  <c r="AG463" i="3" s="1"/>
  <c r="AJ463" i="3"/>
  <c r="AY463" i="3"/>
  <c r="H464" i="3"/>
  <c r="L464" i="3" s="1"/>
  <c r="P464" i="3"/>
  <c r="Q464" i="3"/>
  <c r="R464" i="3"/>
  <c r="AK464" i="1" s="1"/>
  <c r="AL464" i="1" s="1"/>
  <c r="Y464" i="3"/>
  <c r="AA464" i="3"/>
  <c r="AC464" i="3"/>
  <c r="AD464" i="3"/>
  <c r="AE464" i="3"/>
  <c r="AG464" i="3" s="1"/>
  <c r="AF464" i="3"/>
  <c r="AJ464" i="3"/>
  <c r="AY464" i="3"/>
  <c r="H465" i="3"/>
  <c r="L465" i="3" s="1"/>
  <c r="P465" i="3"/>
  <c r="Q465" i="3"/>
  <c r="R465" i="3"/>
  <c r="Y465" i="3"/>
  <c r="AA465" i="3"/>
  <c r="AD465" i="3" s="1"/>
  <c r="AC465" i="3"/>
  <c r="AE465" i="3"/>
  <c r="AF465" i="3"/>
  <c r="AG465" i="3" s="1"/>
  <c r="AJ465" i="3"/>
  <c r="AY465" i="3"/>
  <c r="H466" i="3"/>
  <c r="L466" i="3" s="1"/>
  <c r="P466" i="3"/>
  <c r="Q466" i="3"/>
  <c r="R466" i="3"/>
  <c r="AK466" i="1" s="1"/>
  <c r="AL466" i="1" s="1"/>
  <c r="Y466" i="3"/>
  <c r="AA466" i="3"/>
  <c r="AC466" i="3"/>
  <c r="AD466" i="3"/>
  <c r="AE466" i="3"/>
  <c r="AG466" i="3" s="1"/>
  <c r="AF466" i="3"/>
  <c r="AJ466" i="3"/>
  <c r="AY466" i="3"/>
  <c r="H467" i="3"/>
  <c r="L467" i="3" s="1"/>
  <c r="P467" i="3"/>
  <c r="Q467" i="3"/>
  <c r="R467" i="3"/>
  <c r="AK467" i="1" s="1"/>
  <c r="AL467" i="1" s="1"/>
  <c r="Y467" i="3"/>
  <c r="AA467" i="3"/>
  <c r="AD467" i="3" s="1"/>
  <c r="AC467" i="3"/>
  <c r="AE467" i="3"/>
  <c r="AF467" i="3"/>
  <c r="AG467" i="3" s="1"/>
  <c r="AJ467" i="3"/>
  <c r="AY467" i="3"/>
  <c r="H468" i="3"/>
  <c r="L468" i="3" s="1"/>
  <c r="P468" i="3"/>
  <c r="Q468" i="3"/>
  <c r="R468" i="3"/>
  <c r="AK468" i="1" s="1"/>
  <c r="AL468" i="1" s="1"/>
  <c r="Y468" i="3"/>
  <c r="AA468" i="3"/>
  <c r="AC468" i="3"/>
  <c r="AD468" i="3"/>
  <c r="AE468" i="3"/>
  <c r="AG468" i="3" s="1"/>
  <c r="AF468" i="3"/>
  <c r="AJ468" i="3"/>
  <c r="AY468" i="3"/>
  <c r="H469" i="3"/>
  <c r="L469" i="3" s="1"/>
  <c r="P469" i="3"/>
  <c r="Q469" i="3"/>
  <c r="R469" i="3"/>
  <c r="AK469" i="1" s="1"/>
  <c r="AL469" i="1" s="1"/>
  <c r="Y469" i="3"/>
  <c r="AA469" i="3"/>
  <c r="AD469" i="3" s="1"/>
  <c r="AC469" i="3"/>
  <c r="AE469" i="3"/>
  <c r="AF469" i="3"/>
  <c r="AG469" i="3" s="1"/>
  <c r="AJ469" i="3"/>
  <c r="AY469" i="3"/>
  <c r="H470" i="3"/>
  <c r="L470" i="3" s="1"/>
  <c r="P470" i="3"/>
  <c r="Q470" i="3"/>
  <c r="R470" i="3"/>
  <c r="AK470" i="1" s="1"/>
  <c r="AL470" i="1" s="1"/>
  <c r="Y470" i="3"/>
  <c r="AA470" i="3"/>
  <c r="AC470" i="3"/>
  <c r="AD470" i="3"/>
  <c r="AE470" i="3"/>
  <c r="AG470" i="3" s="1"/>
  <c r="AF470" i="3"/>
  <c r="AJ470" i="3"/>
  <c r="AY470" i="3"/>
  <c r="H471" i="3"/>
  <c r="L471" i="3" s="1"/>
  <c r="P471" i="3"/>
  <c r="Q471" i="3"/>
  <c r="R471" i="3"/>
  <c r="Y471" i="3"/>
  <c r="AA471" i="3"/>
  <c r="AD471" i="3" s="1"/>
  <c r="AC471" i="3"/>
  <c r="AE471" i="3"/>
  <c r="AF471" i="3"/>
  <c r="AG471" i="3" s="1"/>
  <c r="AJ471" i="3"/>
  <c r="AY471" i="3"/>
  <c r="H472" i="3"/>
  <c r="L472" i="3" s="1"/>
  <c r="P472" i="3"/>
  <c r="Q472" i="3"/>
  <c r="R472" i="3"/>
  <c r="AK472" i="1" s="1"/>
  <c r="AL472" i="1" s="1"/>
  <c r="Y472" i="3"/>
  <c r="AA472" i="3"/>
  <c r="AC472" i="3"/>
  <c r="AD472" i="3"/>
  <c r="AE472" i="3"/>
  <c r="AG472" i="3" s="1"/>
  <c r="AF472" i="3"/>
  <c r="AJ472" i="3"/>
  <c r="AY472" i="3"/>
  <c r="H473" i="3"/>
  <c r="L473" i="3"/>
  <c r="P473" i="3"/>
  <c r="Q473" i="3"/>
  <c r="R473" i="3"/>
  <c r="AK473" i="1" s="1"/>
  <c r="AL473" i="1" s="1"/>
  <c r="Y473" i="3"/>
  <c r="AA473" i="3"/>
  <c r="AD473" i="3" s="1"/>
  <c r="AC473" i="3"/>
  <c r="AE473" i="3"/>
  <c r="AF473" i="3"/>
  <c r="AG473" i="3" s="1"/>
  <c r="AJ473" i="3"/>
  <c r="AY473" i="3"/>
  <c r="H474" i="3"/>
  <c r="L474" i="3"/>
  <c r="P474" i="3"/>
  <c r="Q474" i="3"/>
  <c r="R474" i="3"/>
  <c r="AK474" i="1" s="1"/>
  <c r="AL474" i="1" s="1"/>
  <c r="Y474" i="3"/>
  <c r="AA474" i="3"/>
  <c r="AC474" i="3"/>
  <c r="AD474" i="3"/>
  <c r="AE474" i="3"/>
  <c r="AG474" i="3" s="1"/>
  <c r="AF474" i="3"/>
  <c r="AJ474" i="3"/>
  <c r="AY474" i="3"/>
  <c r="H475" i="3"/>
  <c r="L475" i="3" s="1"/>
  <c r="P475" i="3"/>
  <c r="Q475" i="3"/>
  <c r="R475" i="3"/>
  <c r="AK475" i="1" s="1"/>
  <c r="AL475" i="1" s="1"/>
  <c r="Y475" i="3"/>
  <c r="AA475" i="3"/>
  <c r="AD475" i="3" s="1"/>
  <c r="AC475" i="3"/>
  <c r="AE475" i="3"/>
  <c r="AF475" i="3"/>
  <c r="AG475" i="3" s="1"/>
  <c r="AJ475" i="3"/>
  <c r="AY475" i="3"/>
  <c r="H476" i="3"/>
  <c r="L476" i="3" s="1"/>
  <c r="P476" i="3"/>
  <c r="Q476" i="3"/>
  <c r="R476" i="3"/>
  <c r="AK476" i="1" s="1"/>
  <c r="AL476" i="1" s="1"/>
  <c r="Y476" i="3"/>
  <c r="AA476" i="3"/>
  <c r="AC476" i="3"/>
  <c r="AD476" i="3"/>
  <c r="AE476" i="3"/>
  <c r="AG476" i="3" s="1"/>
  <c r="AF476" i="3"/>
  <c r="AJ476" i="3"/>
  <c r="AY476" i="3"/>
  <c r="H477" i="3"/>
  <c r="L477" i="3" s="1"/>
  <c r="P477" i="3"/>
  <c r="Q477" i="3"/>
  <c r="R477" i="3"/>
  <c r="AK477" i="1" s="1"/>
  <c r="AL477" i="1" s="1"/>
  <c r="Y477" i="3"/>
  <c r="AA477" i="3"/>
  <c r="AD477" i="3" s="1"/>
  <c r="AC477" i="3"/>
  <c r="AE477" i="3"/>
  <c r="AF477" i="3"/>
  <c r="AG477" i="3" s="1"/>
  <c r="AJ477" i="3"/>
  <c r="AY477" i="3"/>
  <c r="H478" i="3"/>
  <c r="L478" i="3" s="1"/>
  <c r="P478" i="3"/>
  <c r="Q478" i="3"/>
  <c r="R478" i="3"/>
  <c r="AK478" i="1" s="1"/>
  <c r="AL478" i="1" s="1"/>
  <c r="Y478" i="3"/>
  <c r="AA478" i="3"/>
  <c r="AC478" i="3"/>
  <c r="AD478" i="3"/>
  <c r="AE478" i="3"/>
  <c r="AG478" i="3" s="1"/>
  <c r="AF478" i="3"/>
  <c r="AJ478" i="3"/>
  <c r="AY478" i="3"/>
  <c r="H479" i="3"/>
  <c r="L479" i="3" s="1"/>
  <c r="P479" i="3"/>
  <c r="Q479" i="3"/>
  <c r="R479" i="3"/>
  <c r="AK479" i="1" s="1"/>
  <c r="AL479" i="1" s="1"/>
  <c r="Y479" i="3"/>
  <c r="AA479" i="3"/>
  <c r="AD479" i="3" s="1"/>
  <c r="AC479" i="3"/>
  <c r="AE479" i="3"/>
  <c r="AF479" i="3"/>
  <c r="AG479" i="3" s="1"/>
  <c r="AJ479" i="3"/>
  <c r="AY479" i="3"/>
  <c r="H480" i="3"/>
  <c r="L480" i="3" s="1"/>
  <c r="P480" i="3"/>
  <c r="Q480" i="3"/>
  <c r="R480" i="3"/>
  <c r="AK480" i="1" s="1"/>
  <c r="AL480" i="1" s="1"/>
  <c r="Y480" i="3"/>
  <c r="AA480" i="3"/>
  <c r="AC480" i="3"/>
  <c r="AD480" i="3"/>
  <c r="AE480" i="3"/>
  <c r="AG480" i="3" s="1"/>
  <c r="AF480" i="3"/>
  <c r="AJ480" i="3"/>
  <c r="AY480" i="3"/>
  <c r="H481" i="3"/>
  <c r="L481" i="3"/>
  <c r="P481" i="3"/>
  <c r="Q481" i="3"/>
  <c r="R481" i="3"/>
  <c r="AK481" i="1" s="1"/>
  <c r="AL481" i="1" s="1"/>
  <c r="Y481" i="3"/>
  <c r="AA481" i="3"/>
  <c r="AD481" i="3" s="1"/>
  <c r="AC481" i="3"/>
  <c r="AE481" i="3"/>
  <c r="AF481" i="3"/>
  <c r="AG481" i="3" s="1"/>
  <c r="AJ481" i="3"/>
  <c r="AY481" i="3"/>
  <c r="H482" i="3"/>
  <c r="L482" i="3" s="1"/>
  <c r="P482" i="3"/>
  <c r="Q482" i="3"/>
  <c r="R482" i="3"/>
  <c r="AK482" i="1" s="1"/>
  <c r="AL482" i="1" s="1"/>
  <c r="Y482" i="3"/>
  <c r="AA482" i="3"/>
  <c r="AC482" i="3"/>
  <c r="AD482" i="3"/>
  <c r="AE482" i="3"/>
  <c r="AG482" i="3" s="1"/>
  <c r="AF482" i="3"/>
  <c r="AJ482" i="3"/>
  <c r="AY482" i="3"/>
  <c r="H483" i="3"/>
  <c r="L483" i="3" s="1"/>
  <c r="P483" i="3"/>
  <c r="Q483" i="3"/>
  <c r="R483" i="3"/>
  <c r="AK483" i="1" s="1"/>
  <c r="AL483" i="1" s="1"/>
  <c r="Y483" i="3"/>
  <c r="AA483" i="3"/>
  <c r="AD483" i="3" s="1"/>
  <c r="AC483" i="3"/>
  <c r="AE483" i="3"/>
  <c r="AF483" i="3"/>
  <c r="AG483" i="3" s="1"/>
  <c r="AJ483" i="3"/>
  <c r="AY483" i="3"/>
  <c r="H484" i="3"/>
  <c r="L484" i="3" s="1"/>
  <c r="P484" i="3"/>
  <c r="Q484" i="3"/>
  <c r="R484" i="3"/>
  <c r="AK484" i="1" s="1"/>
  <c r="AL484" i="1" s="1"/>
  <c r="Y484" i="3"/>
  <c r="AA484" i="3"/>
  <c r="AC484" i="3"/>
  <c r="AD484" i="3"/>
  <c r="AE484" i="3"/>
  <c r="AG484" i="3" s="1"/>
  <c r="AF484" i="3"/>
  <c r="AJ484" i="3"/>
  <c r="AY484" i="3"/>
  <c r="H485" i="3"/>
  <c r="L485" i="3" s="1"/>
  <c r="P485" i="3"/>
  <c r="Q485" i="3"/>
  <c r="R485" i="3"/>
  <c r="AK485" i="1" s="1"/>
  <c r="AL485" i="1" s="1"/>
  <c r="Y485" i="3"/>
  <c r="AA485" i="3"/>
  <c r="AD485" i="3" s="1"/>
  <c r="AC485" i="3"/>
  <c r="AE485" i="3"/>
  <c r="AF485" i="3"/>
  <c r="AG485" i="3" s="1"/>
  <c r="AJ485" i="3"/>
  <c r="AY485" i="3"/>
  <c r="H486" i="3"/>
  <c r="L486" i="3" s="1"/>
  <c r="P486" i="3"/>
  <c r="Q486" i="3"/>
  <c r="R486" i="3"/>
  <c r="AK486" i="1" s="1"/>
  <c r="AL486" i="1" s="1"/>
  <c r="Y486" i="3"/>
  <c r="AA486" i="3"/>
  <c r="AC486" i="3"/>
  <c r="AD486" i="3"/>
  <c r="AE486" i="3"/>
  <c r="AG486" i="3" s="1"/>
  <c r="AF486" i="3"/>
  <c r="AJ486" i="3"/>
  <c r="AY486" i="3"/>
  <c r="H487" i="3"/>
  <c r="L487" i="3" s="1"/>
  <c r="P487" i="3"/>
  <c r="Q487" i="3"/>
  <c r="R487" i="3"/>
  <c r="AK487" i="1" s="1"/>
  <c r="AL487" i="1" s="1"/>
  <c r="Y487" i="3"/>
  <c r="AA487" i="3"/>
  <c r="AD487" i="3" s="1"/>
  <c r="AC487" i="3"/>
  <c r="AE487" i="3"/>
  <c r="AF487" i="3"/>
  <c r="AG487" i="3" s="1"/>
  <c r="AJ487" i="3"/>
  <c r="AY487" i="3"/>
  <c r="H488" i="3"/>
  <c r="L488" i="3" s="1"/>
  <c r="P488" i="3"/>
  <c r="Q488" i="3"/>
  <c r="R488" i="3"/>
  <c r="AK488" i="1" s="1"/>
  <c r="AL488" i="1" s="1"/>
  <c r="Y488" i="3"/>
  <c r="AA488" i="3"/>
  <c r="AC488" i="3"/>
  <c r="AD488" i="3"/>
  <c r="AE488" i="3"/>
  <c r="AG488" i="3" s="1"/>
  <c r="AF488" i="3"/>
  <c r="AJ488" i="3"/>
  <c r="AY488" i="3"/>
  <c r="H489" i="3"/>
  <c r="L489" i="3" s="1"/>
  <c r="P489" i="3"/>
  <c r="Q489" i="3"/>
  <c r="R489" i="3"/>
  <c r="AK489" i="1" s="1"/>
  <c r="AL489" i="1" s="1"/>
  <c r="Y489" i="3"/>
  <c r="AA489" i="3"/>
  <c r="AD489" i="3" s="1"/>
  <c r="AC489" i="3"/>
  <c r="AE489" i="3"/>
  <c r="AF489" i="3"/>
  <c r="AG489" i="3" s="1"/>
  <c r="AJ489" i="3"/>
  <c r="AY489" i="3"/>
  <c r="H490" i="3"/>
  <c r="L490" i="3" s="1"/>
  <c r="P490" i="3"/>
  <c r="Q490" i="3"/>
  <c r="R490" i="3"/>
  <c r="AK490" i="1" s="1"/>
  <c r="AL490" i="1" s="1"/>
  <c r="Y490" i="3"/>
  <c r="AA490" i="3"/>
  <c r="AC490" i="3"/>
  <c r="AD490" i="3"/>
  <c r="AE490" i="3"/>
  <c r="AG490" i="3" s="1"/>
  <c r="AF490" i="3"/>
  <c r="AJ490" i="3"/>
  <c r="AY490" i="3"/>
  <c r="H491" i="3"/>
  <c r="L491" i="3" s="1"/>
  <c r="P491" i="3"/>
  <c r="Q491" i="3"/>
  <c r="R491" i="3"/>
  <c r="AK491" i="1" s="1"/>
  <c r="AL491" i="1" s="1"/>
  <c r="Y491" i="3"/>
  <c r="AA491" i="3"/>
  <c r="AD491" i="3" s="1"/>
  <c r="AC491" i="3"/>
  <c r="AE491" i="3"/>
  <c r="AF491" i="3"/>
  <c r="AG491" i="3" s="1"/>
  <c r="AJ491" i="3"/>
  <c r="AY491" i="3"/>
  <c r="H492" i="3"/>
  <c r="L492" i="3" s="1"/>
  <c r="P492" i="3"/>
  <c r="Q492" i="3"/>
  <c r="R492" i="3"/>
  <c r="AK492" i="1" s="1"/>
  <c r="AL492" i="1" s="1"/>
  <c r="Y492" i="3"/>
  <c r="AA492" i="3"/>
  <c r="AC492" i="3"/>
  <c r="AD492" i="3"/>
  <c r="AE492" i="3"/>
  <c r="AG492" i="3" s="1"/>
  <c r="AF492" i="3"/>
  <c r="AJ492" i="3"/>
  <c r="AY492" i="3"/>
  <c r="H493" i="3"/>
  <c r="L493" i="3" s="1"/>
  <c r="P493" i="3"/>
  <c r="Q493" i="3"/>
  <c r="R493" i="3"/>
  <c r="AK493" i="1" s="1"/>
  <c r="AL493" i="1" s="1"/>
  <c r="Y493" i="3"/>
  <c r="AA493" i="3"/>
  <c r="AD493" i="3" s="1"/>
  <c r="AC493" i="3"/>
  <c r="AE493" i="3"/>
  <c r="AF493" i="3"/>
  <c r="AG493" i="3" s="1"/>
  <c r="AJ493" i="3"/>
  <c r="AY493" i="3"/>
  <c r="H494" i="3"/>
  <c r="L494" i="3" s="1"/>
  <c r="P494" i="3"/>
  <c r="Q494" i="3"/>
  <c r="R494" i="3"/>
  <c r="AK494" i="1" s="1"/>
  <c r="AL494" i="1" s="1"/>
  <c r="Y494" i="3"/>
  <c r="AA494" i="3"/>
  <c r="AC494" i="3"/>
  <c r="AD494" i="3"/>
  <c r="AE494" i="3"/>
  <c r="AG494" i="3" s="1"/>
  <c r="AF494" i="3"/>
  <c r="AJ494" i="3"/>
  <c r="AY494" i="3"/>
  <c r="H495" i="3"/>
  <c r="L495" i="3" s="1"/>
  <c r="P495" i="3"/>
  <c r="Q495" i="3"/>
  <c r="R495" i="3"/>
  <c r="AK495" i="1" s="1"/>
  <c r="AL495" i="1" s="1"/>
  <c r="Y495" i="3"/>
  <c r="AA495" i="3"/>
  <c r="AD495" i="3" s="1"/>
  <c r="AC495" i="3"/>
  <c r="AE495" i="3"/>
  <c r="AF495" i="3"/>
  <c r="AG495" i="3" s="1"/>
  <c r="AJ495" i="3"/>
  <c r="AY495" i="3"/>
  <c r="H496" i="3"/>
  <c r="L496" i="3" s="1"/>
  <c r="P496" i="3"/>
  <c r="Q496" i="3"/>
  <c r="R496" i="3"/>
  <c r="AK496" i="1" s="1"/>
  <c r="AL496" i="1" s="1"/>
  <c r="Y496" i="3"/>
  <c r="AA496" i="3"/>
  <c r="AC496" i="3"/>
  <c r="AD496" i="3"/>
  <c r="AE496" i="3"/>
  <c r="AG496" i="3" s="1"/>
  <c r="AF496" i="3"/>
  <c r="AJ496" i="3"/>
  <c r="AY496" i="3"/>
  <c r="H497" i="3"/>
  <c r="L497" i="3" s="1"/>
  <c r="P497" i="3"/>
  <c r="Q497" i="3"/>
  <c r="R497" i="3"/>
  <c r="AK497" i="1" s="1"/>
  <c r="AL497" i="1" s="1"/>
  <c r="Y497" i="3"/>
  <c r="AA497" i="3"/>
  <c r="AD497" i="3" s="1"/>
  <c r="AC497" i="3"/>
  <c r="AE497" i="3"/>
  <c r="AF497" i="3"/>
  <c r="AG497" i="3" s="1"/>
  <c r="AJ497" i="3"/>
  <c r="AY497" i="3"/>
  <c r="H498" i="3"/>
  <c r="L498" i="3" s="1"/>
  <c r="P498" i="3"/>
  <c r="Q498" i="3"/>
  <c r="R498" i="3"/>
  <c r="AK498" i="1" s="1"/>
  <c r="AL498" i="1" s="1"/>
  <c r="Y498" i="3"/>
  <c r="AA498" i="3"/>
  <c r="AC498" i="3"/>
  <c r="AD498" i="3"/>
  <c r="AE498" i="3"/>
  <c r="AG498" i="3" s="1"/>
  <c r="AF498" i="3"/>
  <c r="AJ498" i="3"/>
  <c r="AY498" i="3"/>
  <c r="H499" i="3"/>
  <c r="L499" i="3" s="1"/>
  <c r="P499" i="3"/>
  <c r="Q499" i="3"/>
  <c r="R499" i="3"/>
  <c r="AK499" i="1" s="1"/>
  <c r="AL499" i="1" s="1"/>
  <c r="Y499" i="3"/>
  <c r="AA499" i="3"/>
  <c r="AD499" i="3" s="1"/>
  <c r="AC499" i="3"/>
  <c r="AE499" i="3"/>
  <c r="AF499" i="3"/>
  <c r="AG499" i="3" s="1"/>
  <c r="AJ499" i="3"/>
  <c r="AY499" i="3"/>
  <c r="H500" i="3"/>
  <c r="L500" i="3" s="1"/>
  <c r="P500" i="3"/>
  <c r="Q500" i="3"/>
  <c r="R500" i="3"/>
  <c r="AK500" i="1" s="1"/>
  <c r="AL500" i="1" s="1"/>
  <c r="Y500" i="3"/>
  <c r="AA500" i="3"/>
  <c r="AC500" i="3"/>
  <c r="AD500" i="3"/>
  <c r="AE500" i="3"/>
  <c r="AG500" i="3" s="1"/>
  <c r="AF500" i="3"/>
  <c r="AJ500" i="3"/>
  <c r="AY500" i="3"/>
  <c r="H501" i="3"/>
  <c r="L501" i="3" s="1"/>
  <c r="P501" i="3"/>
  <c r="Q501" i="3"/>
  <c r="R501" i="3"/>
  <c r="AK501" i="1" s="1"/>
  <c r="AL501" i="1" s="1"/>
  <c r="Y501" i="3"/>
  <c r="AA501" i="3"/>
  <c r="AD501" i="3" s="1"/>
  <c r="AC501" i="3"/>
  <c r="AE501" i="3"/>
  <c r="AF501" i="3"/>
  <c r="AG501" i="3" s="1"/>
  <c r="AJ501" i="3"/>
  <c r="AY501" i="3"/>
  <c r="H502" i="3"/>
  <c r="L502" i="3" s="1"/>
  <c r="P502" i="3"/>
  <c r="Q502" i="3"/>
  <c r="R502" i="3"/>
  <c r="AK502" i="1" s="1"/>
  <c r="AL502" i="1" s="1"/>
  <c r="Y502" i="3"/>
  <c r="AA502" i="3"/>
  <c r="AC502" i="3"/>
  <c r="AD502" i="3"/>
  <c r="AE502" i="3"/>
  <c r="AG502" i="3" s="1"/>
  <c r="AF502" i="3"/>
  <c r="AJ502" i="3"/>
  <c r="AY502" i="3"/>
  <c r="H503" i="3"/>
  <c r="L503" i="3" s="1"/>
  <c r="P503" i="3"/>
  <c r="Q503" i="3"/>
  <c r="R503" i="3"/>
  <c r="AK503" i="1" s="1"/>
  <c r="AL503" i="1" s="1"/>
  <c r="Y503" i="3"/>
  <c r="AA503" i="3"/>
  <c r="AD503" i="3" s="1"/>
  <c r="AC503" i="3"/>
  <c r="AE503" i="3"/>
  <c r="AF503" i="3"/>
  <c r="AG503" i="3" s="1"/>
  <c r="AJ503" i="3"/>
  <c r="AY503" i="3"/>
  <c r="H504" i="3"/>
  <c r="L504" i="3" s="1"/>
  <c r="P504" i="3"/>
  <c r="Q504" i="3"/>
  <c r="R504" i="3"/>
  <c r="AK504" i="1" s="1"/>
  <c r="AL504" i="1" s="1"/>
  <c r="Y504" i="3"/>
  <c r="AA504" i="3"/>
  <c r="AC504" i="3"/>
  <c r="AD504" i="3"/>
  <c r="AE504" i="3"/>
  <c r="AG504" i="3" s="1"/>
  <c r="AF504" i="3"/>
  <c r="AJ504" i="3"/>
  <c r="AY504" i="3"/>
  <c r="H505" i="3"/>
  <c r="L505" i="3" s="1"/>
  <c r="P505" i="3"/>
  <c r="Q505" i="3"/>
  <c r="R505" i="3"/>
  <c r="AK505" i="1" s="1"/>
  <c r="AL505" i="1" s="1"/>
  <c r="Y505" i="3"/>
  <c r="AA505" i="3"/>
  <c r="AD505" i="3" s="1"/>
  <c r="AC505" i="3"/>
  <c r="AE505" i="3"/>
  <c r="AF505" i="3"/>
  <c r="AG505" i="3" s="1"/>
  <c r="AJ505" i="3"/>
  <c r="AY505" i="3"/>
  <c r="H506" i="3"/>
  <c r="L506" i="3" s="1"/>
  <c r="P506" i="3"/>
  <c r="Q506" i="3"/>
  <c r="R506" i="3"/>
  <c r="AK506" i="1" s="1"/>
  <c r="AL506" i="1" s="1"/>
  <c r="Y506" i="3"/>
  <c r="AA506" i="3"/>
  <c r="AC506" i="3"/>
  <c r="AD506" i="3"/>
  <c r="AE506" i="3"/>
  <c r="AG506" i="3" s="1"/>
  <c r="AF506" i="3"/>
  <c r="AJ506" i="3"/>
  <c r="AY506" i="3"/>
  <c r="H507" i="3"/>
  <c r="L507" i="3" s="1"/>
  <c r="P507" i="3"/>
  <c r="Q507" i="3"/>
  <c r="R507" i="3"/>
  <c r="AK507" i="1" s="1"/>
  <c r="AL507" i="1" s="1"/>
  <c r="Y507" i="3"/>
  <c r="AA507" i="3"/>
  <c r="AD507" i="3" s="1"/>
  <c r="AC507" i="3"/>
  <c r="AE507" i="3"/>
  <c r="AF507" i="3"/>
  <c r="AG507" i="3" s="1"/>
  <c r="AJ507" i="3"/>
  <c r="AY507" i="3"/>
  <c r="H508" i="3"/>
  <c r="L508" i="3"/>
  <c r="P508" i="3"/>
  <c r="Q508" i="3"/>
  <c r="R508" i="3"/>
  <c r="AK508" i="1" s="1"/>
  <c r="AL508" i="1" s="1"/>
  <c r="Y508" i="3"/>
  <c r="AA508" i="3"/>
  <c r="AC508" i="3"/>
  <c r="AD508" i="3"/>
  <c r="AE508" i="3"/>
  <c r="AG508" i="3" s="1"/>
  <c r="AF508" i="3"/>
  <c r="AJ508" i="3"/>
  <c r="AY508" i="3"/>
  <c r="H509" i="3"/>
  <c r="L509" i="3" s="1"/>
  <c r="P509" i="3"/>
  <c r="Q509" i="3"/>
  <c r="R509" i="3"/>
  <c r="AK509" i="1" s="1"/>
  <c r="AL509" i="1" s="1"/>
  <c r="Y509" i="3"/>
  <c r="AA509" i="3"/>
  <c r="AD509" i="3" s="1"/>
  <c r="AC509" i="3"/>
  <c r="AE509" i="3"/>
  <c r="AF509" i="3"/>
  <c r="AG509" i="3" s="1"/>
  <c r="AJ509" i="3"/>
  <c r="AY509" i="3"/>
  <c r="H510" i="3"/>
  <c r="L510" i="3" s="1"/>
  <c r="P510" i="3"/>
  <c r="Q510" i="3"/>
  <c r="R510" i="3"/>
  <c r="AK510" i="1" s="1"/>
  <c r="AL510" i="1" s="1"/>
  <c r="Y510" i="3"/>
  <c r="AA510" i="3"/>
  <c r="AC510" i="3"/>
  <c r="AD510" i="3"/>
  <c r="AE510" i="3"/>
  <c r="AG510" i="3" s="1"/>
  <c r="AF510" i="3"/>
  <c r="AJ510" i="3"/>
  <c r="AY510" i="3"/>
  <c r="H511" i="3"/>
  <c r="L511" i="3" s="1"/>
  <c r="P511" i="3"/>
  <c r="Q511" i="3"/>
  <c r="R511" i="3"/>
  <c r="AK511" i="1" s="1"/>
  <c r="AL511" i="1" s="1"/>
  <c r="Y511" i="3"/>
  <c r="AA511" i="3"/>
  <c r="AD511" i="3" s="1"/>
  <c r="AC511" i="3"/>
  <c r="AE511" i="3"/>
  <c r="AF511" i="3"/>
  <c r="AG511" i="3" s="1"/>
  <c r="AJ511" i="3"/>
  <c r="AY511" i="3"/>
  <c r="H512" i="3"/>
  <c r="L512" i="3" s="1"/>
  <c r="P512" i="3"/>
  <c r="Q512" i="3"/>
  <c r="R512" i="3"/>
  <c r="AK512" i="1" s="1"/>
  <c r="AL512" i="1" s="1"/>
  <c r="Y512" i="3"/>
  <c r="AA512" i="3"/>
  <c r="AC512" i="3"/>
  <c r="AD512" i="3"/>
  <c r="AE512" i="3"/>
  <c r="AG512" i="3" s="1"/>
  <c r="AF512" i="3"/>
  <c r="AJ512" i="3"/>
  <c r="AY512" i="3"/>
  <c r="H513" i="3"/>
  <c r="L513" i="3" s="1"/>
  <c r="P513" i="3"/>
  <c r="Q513" i="3"/>
  <c r="R513" i="3"/>
  <c r="AK513" i="1" s="1"/>
  <c r="AL513" i="1" s="1"/>
  <c r="Y513" i="3"/>
  <c r="AA513" i="3"/>
  <c r="AD513" i="3" s="1"/>
  <c r="AC513" i="3"/>
  <c r="AE513" i="3"/>
  <c r="AF513" i="3"/>
  <c r="AG513" i="3" s="1"/>
  <c r="AJ513" i="3"/>
  <c r="AY513" i="3"/>
  <c r="H514" i="3"/>
  <c r="L514" i="3" s="1"/>
  <c r="P514" i="3"/>
  <c r="Q514" i="3"/>
  <c r="R514" i="3"/>
  <c r="AK514" i="1" s="1"/>
  <c r="AL514" i="1" s="1"/>
  <c r="Y514" i="3"/>
  <c r="AA514" i="3"/>
  <c r="AC514" i="3"/>
  <c r="AD514" i="3"/>
  <c r="AE514" i="3"/>
  <c r="AG514" i="3" s="1"/>
  <c r="AF514" i="3"/>
  <c r="AJ514" i="3"/>
  <c r="AY514" i="3"/>
  <c r="H515" i="3"/>
  <c r="L515" i="3" s="1"/>
  <c r="P515" i="3"/>
  <c r="Q515" i="3"/>
  <c r="R515" i="3"/>
  <c r="AK515" i="1" s="1"/>
  <c r="AL515" i="1" s="1"/>
  <c r="Y515" i="3"/>
  <c r="AA515" i="3"/>
  <c r="AD515" i="3" s="1"/>
  <c r="AC515" i="3"/>
  <c r="AE515" i="3"/>
  <c r="AF515" i="3"/>
  <c r="AG515" i="3" s="1"/>
  <c r="AJ515" i="3"/>
  <c r="AY515" i="3"/>
  <c r="H516" i="3"/>
  <c r="L516" i="3" s="1"/>
  <c r="P516" i="3"/>
  <c r="Q516" i="3"/>
  <c r="R516" i="3"/>
  <c r="AK516" i="1" s="1"/>
  <c r="AL516" i="1" s="1"/>
  <c r="Y516" i="3"/>
  <c r="AA516" i="3"/>
  <c r="AC516" i="3"/>
  <c r="AD516" i="3"/>
  <c r="AE516" i="3"/>
  <c r="AG516" i="3" s="1"/>
  <c r="AF516" i="3"/>
  <c r="AJ516" i="3"/>
  <c r="AY516" i="3"/>
  <c r="H517" i="3"/>
  <c r="L517" i="3" s="1"/>
  <c r="P517" i="3"/>
  <c r="Q517" i="3"/>
  <c r="R517" i="3"/>
  <c r="AK517" i="1" s="1"/>
  <c r="AL517" i="1" s="1"/>
  <c r="Y517" i="3"/>
  <c r="AA517" i="3"/>
  <c r="AD517" i="3" s="1"/>
  <c r="AC517" i="3"/>
  <c r="AE517" i="3"/>
  <c r="AF517" i="3"/>
  <c r="AG517" i="3" s="1"/>
  <c r="AJ517" i="3"/>
  <c r="AY517" i="3"/>
  <c r="H518" i="3"/>
  <c r="L518" i="3" s="1"/>
  <c r="P518" i="3"/>
  <c r="Q518" i="3"/>
  <c r="R518" i="3"/>
  <c r="AK518" i="1" s="1"/>
  <c r="AL518" i="1" s="1"/>
  <c r="Y518" i="3"/>
  <c r="AA518" i="3"/>
  <c r="AC518" i="3"/>
  <c r="AD518" i="3"/>
  <c r="AE518" i="3"/>
  <c r="AG518" i="3" s="1"/>
  <c r="AF518" i="3"/>
  <c r="AJ518" i="3"/>
  <c r="AY518" i="3"/>
  <c r="H519" i="3"/>
  <c r="L519" i="3"/>
  <c r="P519" i="3"/>
  <c r="Q519" i="3"/>
  <c r="R519" i="3"/>
  <c r="AK519" i="1" s="1"/>
  <c r="AL519" i="1" s="1"/>
  <c r="Y519" i="3"/>
  <c r="AA519" i="3"/>
  <c r="AD519" i="3" s="1"/>
  <c r="AC519" i="3"/>
  <c r="AE519" i="3"/>
  <c r="AF519" i="3"/>
  <c r="AG519" i="3" s="1"/>
  <c r="AJ519" i="3"/>
  <c r="AY519" i="3"/>
  <c r="H520" i="3"/>
  <c r="L520" i="3" s="1"/>
  <c r="P520" i="3"/>
  <c r="Q520" i="3"/>
  <c r="R520" i="3"/>
  <c r="AK520" i="1" s="1"/>
  <c r="AL520" i="1" s="1"/>
  <c r="Y520" i="3"/>
  <c r="AA520" i="3"/>
  <c r="AC520" i="3"/>
  <c r="AD520" i="3"/>
  <c r="AE520" i="3"/>
  <c r="AG520" i="3" s="1"/>
  <c r="AF520" i="3"/>
  <c r="AJ520" i="3"/>
  <c r="AY520" i="3"/>
  <c r="H521" i="3"/>
  <c r="L521" i="3" s="1"/>
  <c r="P521" i="3"/>
  <c r="Q521" i="3"/>
  <c r="R521" i="3"/>
  <c r="AK521" i="1" s="1"/>
  <c r="AL521" i="1" s="1"/>
  <c r="Y521" i="3"/>
  <c r="AA521" i="3"/>
  <c r="AD521" i="3" s="1"/>
  <c r="AC521" i="3"/>
  <c r="AE521" i="3"/>
  <c r="AF521" i="3"/>
  <c r="AG521" i="3" s="1"/>
  <c r="AJ521" i="3"/>
  <c r="AY521" i="3"/>
  <c r="H522" i="3"/>
  <c r="L522" i="3" s="1"/>
  <c r="P522" i="3"/>
  <c r="Q522" i="3"/>
  <c r="R522" i="3"/>
  <c r="AK522" i="1" s="1"/>
  <c r="AL522" i="1" s="1"/>
  <c r="Y522" i="3"/>
  <c r="AA522" i="3"/>
  <c r="AC522" i="3"/>
  <c r="AD522" i="3"/>
  <c r="AE522" i="3"/>
  <c r="AG522" i="3" s="1"/>
  <c r="AF522" i="3"/>
  <c r="AJ522" i="3"/>
  <c r="AY522" i="3"/>
  <c r="H523" i="3"/>
  <c r="L523" i="3" s="1"/>
  <c r="P523" i="3"/>
  <c r="Q523" i="3"/>
  <c r="R523" i="3"/>
  <c r="AK523" i="1" s="1"/>
  <c r="AL523" i="1" s="1"/>
  <c r="Y523" i="3"/>
  <c r="AA523" i="3"/>
  <c r="AD523" i="3" s="1"/>
  <c r="AC523" i="3"/>
  <c r="AE523" i="3"/>
  <c r="AF523" i="3"/>
  <c r="AG523" i="3" s="1"/>
  <c r="AJ523" i="3"/>
  <c r="AY523" i="3"/>
  <c r="H524" i="3"/>
  <c r="L524" i="3" s="1"/>
  <c r="P524" i="3"/>
  <c r="Q524" i="3"/>
  <c r="R524" i="3"/>
  <c r="AK524" i="1" s="1"/>
  <c r="AL524" i="1" s="1"/>
  <c r="Y524" i="3"/>
  <c r="AA524" i="3"/>
  <c r="AC524" i="3"/>
  <c r="AD524" i="3"/>
  <c r="AE524" i="3"/>
  <c r="AG524" i="3" s="1"/>
  <c r="AF524" i="3"/>
  <c r="AJ524" i="3"/>
  <c r="AY524" i="3"/>
  <c r="H525" i="3"/>
  <c r="L525" i="3" s="1"/>
  <c r="P525" i="3"/>
  <c r="Q525" i="3"/>
  <c r="R525" i="3"/>
  <c r="AK525" i="1" s="1"/>
  <c r="AL525" i="1" s="1"/>
  <c r="Y525" i="3"/>
  <c r="AA525" i="3"/>
  <c r="AD525" i="3" s="1"/>
  <c r="AC525" i="3"/>
  <c r="AE525" i="3"/>
  <c r="AF525" i="3"/>
  <c r="AG525" i="3" s="1"/>
  <c r="AJ525" i="3"/>
  <c r="AY525" i="3"/>
  <c r="H526" i="3"/>
  <c r="L526" i="3" s="1"/>
  <c r="P526" i="3"/>
  <c r="Q526" i="3"/>
  <c r="R526" i="3"/>
  <c r="AK526" i="1" s="1"/>
  <c r="AL526" i="1" s="1"/>
  <c r="Y526" i="3"/>
  <c r="AA526" i="3"/>
  <c r="AC526" i="3"/>
  <c r="AD526" i="3"/>
  <c r="AE526" i="3"/>
  <c r="AG526" i="3" s="1"/>
  <c r="AF526" i="3"/>
  <c r="AJ526" i="3"/>
  <c r="AY526" i="3"/>
  <c r="H527" i="3"/>
  <c r="L527" i="3" s="1"/>
  <c r="P527" i="3"/>
  <c r="Q527" i="3"/>
  <c r="R527" i="3"/>
  <c r="AK527" i="1" s="1"/>
  <c r="AL527" i="1" s="1"/>
  <c r="Y527" i="3"/>
  <c r="AA527" i="3"/>
  <c r="AD527" i="3" s="1"/>
  <c r="AC527" i="3"/>
  <c r="AE527" i="3"/>
  <c r="AF527" i="3"/>
  <c r="AG527" i="3" s="1"/>
  <c r="AJ527" i="3"/>
  <c r="AY527" i="3"/>
  <c r="H528" i="3"/>
  <c r="L528" i="3" s="1"/>
  <c r="P528" i="3"/>
  <c r="Q528" i="3"/>
  <c r="R528" i="3"/>
  <c r="AK528" i="1" s="1"/>
  <c r="AL528" i="1" s="1"/>
  <c r="Y528" i="3"/>
  <c r="AA528" i="3"/>
  <c r="AC528" i="3"/>
  <c r="AD528" i="3"/>
  <c r="AE528" i="3"/>
  <c r="AG528" i="3" s="1"/>
  <c r="AF528" i="3"/>
  <c r="AJ528" i="3"/>
  <c r="AY528" i="3"/>
  <c r="H529" i="3"/>
  <c r="L529" i="3" s="1"/>
  <c r="P529" i="3"/>
  <c r="Q529" i="3"/>
  <c r="R529" i="3"/>
  <c r="AK529" i="1" s="1"/>
  <c r="AL529" i="1" s="1"/>
  <c r="Y529" i="3"/>
  <c r="AA529" i="3"/>
  <c r="AD529" i="3" s="1"/>
  <c r="AC529" i="3"/>
  <c r="AE529" i="3"/>
  <c r="AF529" i="3"/>
  <c r="AG529" i="3" s="1"/>
  <c r="AJ529" i="3"/>
  <c r="AY529" i="3"/>
  <c r="H530" i="3"/>
  <c r="L530" i="3" s="1"/>
  <c r="P530" i="3"/>
  <c r="Q530" i="3"/>
  <c r="R530" i="3"/>
  <c r="AK530" i="1" s="1"/>
  <c r="AL530" i="1" s="1"/>
  <c r="Y530" i="3"/>
  <c r="AA530" i="3"/>
  <c r="AC530" i="3"/>
  <c r="AD530" i="3"/>
  <c r="AE530" i="3"/>
  <c r="AG530" i="3" s="1"/>
  <c r="AF530" i="3"/>
  <c r="AJ530" i="3"/>
  <c r="AY530" i="3"/>
  <c r="H531" i="3"/>
  <c r="L531" i="3" s="1"/>
  <c r="P531" i="3"/>
  <c r="Q531" i="3"/>
  <c r="R531" i="3"/>
  <c r="AK531" i="1" s="1"/>
  <c r="AL531" i="1" s="1"/>
  <c r="Y531" i="3"/>
  <c r="AA531" i="3"/>
  <c r="AD531" i="3" s="1"/>
  <c r="AC531" i="3"/>
  <c r="AE531" i="3"/>
  <c r="AF531" i="3"/>
  <c r="AG531" i="3" s="1"/>
  <c r="AJ531" i="3"/>
  <c r="AY531" i="3"/>
  <c r="H532" i="3"/>
  <c r="L532" i="3"/>
  <c r="P532" i="3"/>
  <c r="Q532" i="3"/>
  <c r="R532" i="3"/>
  <c r="AK532" i="1" s="1"/>
  <c r="AL532" i="1" s="1"/>
  <c r="Y532" i="3"/>
  <c r="AA532" i="3"/>
  <c r="AC532" i="3"/>
  <c r="AD532" i="3"/>
  <c r="AE532" i="3"/>
  <c r="AG532" i="3" s="1"/>
  <c r="AF532" i="3"/>
  <c r="AJ532" i="3"/>
  <c r="AY532" i="3"/>
  <c r="H533" i="3"/>
  <c r="L533" i="3" s="1"/>
  <c r="P533" i="3"/>
  <c r="Q533" i="3"/>
  <c r="R533" i="3"/>
  <c r="AK533" i="1" s="1"/>
  <c r="AL533" i="1" s="1"/>
  <c r="Y533" i="3"/>
  <c r="AA533" i="3"/>
  <c r="AD533" i="3" s="1"/>
  <c r="AC533" i="3"/>
  <c r="AE533" i="3"/>
  <c r="AF533" i="3"/>
  <c r="AG533" i="3" s="1"/>
  <c r="AJ533" i="3"/>
  <c r="AY533" i="3"/>
  <c r="H534" i="3"/>
  <c r="L534" i="3" s="1"/>
  <c r="P534" i="3"/>
  <c r="Q534" i="3"/>
  <c r="R534" i="3"/>
  <c r="AK534" i="1" s="1"/>
  <c r="AL534" i="1" s="1"/>
  <c r="Y534" i="3"/>
  <c r="AA534" i="3"/>
  <c r="AC534" i="3"/>
  <c r="AD534" i="3"/>
  <c r="AE534" i="3"/>
  <c r="AG534" i="3" s="1"/>
  <c r="AF534" i="3"/>
  <c r="AJ534" i="3"/>
  <c r="AY534" i="3"/>
  <c r="H535" i="3"/>
  <c r="L535" i="3" s="1"/>
  <c r="P535" i="3"/>
  <c r="Q535" i="3"/>
  <c r="R535" i="3"/>
  <c r="AK535" i="1" s="1"/>
  <c r="AL535" i="1" s="1"/>
  <c r="Y535" i="3"/>
  <c r="AA535" i="3"/>
  <c r="AD535" i="3" s="1"/>
  <c r="AC535" i="3"/>
  <c r="AE535" i="3"/>
  <c r="AF535" i="3"/>
  <c r="AG535" i="3" s="1"/>
  <c r="AJ535" i="3"/>
  <c r="AY535" i="3"/>
  <c r="H536" i="3"/>
  <c r="L536" i="3" s="1"/>
  <c r="P536" i="3"/>
  <c r="Q536" i="3"/>
  <c r="R536" i="3"/>
  <c r="AK536" i="1" s="1"/>
  <c r="AL536" i="1" s="1"/>
  <c r="Y536" i="3"/>
  <c r="AA536" i="3"/>
  <c r="AC536" i="3"/>
  <c r="AD536" i="3"/>
  <c r="AE536" i="3"/>
  <c r="AG536" i="3" s="1"/>
  <c r="AF536" i="3"/>
  <c r="AJ536" i="3"/>
  <c r="AY536" i="3"/>
  <c r="H537" i="3"/>
  <c r="L537" i="3" s="1"/>
  <c r="P537" i="3"/>
  <c r="Q537" i="3"/>
  <c r="R537" i="3"/>
  <c r="AK537" i="1" s="1"/>
  <c r="AL537" i="1" s="1"/>
  <c r="Y537" i="3"/>
  <c r="AA537" i="3"/>
  <c r="AD537" i="3" s="1"/>
  <c r="AC537" i="3"/>
  <c r="AE537" i="3"/>
  <c r="AF537" i="3"/>
  <c r="AG537" i="3" s="1"/>
  <c r="AJ537" i="3"/>
  <c r="AY537" i="3"/>
  <c r="H538" i="3"/>
  <c r="L538" i="3" s="1"/>
  <c r="P538" i="3"/>
  <c r="Q538" i="3"/>
  <c r="R538" i="3"/>
  <c r="AK538" i="1" s="1"/>
  <c r="AL538" i="1" s="1"/>
  <c r="Y538" i="3"/>
  <c r="AA538" i="3"/>
  <c r="AC538" i="3"/>
  <c r="AD538" i="3"/>
  <c r="AE538" i="3"/>
  <c r="AG538" i="3" s="1"/>
  <c r="AF538" i="3"/>
  <c r="AJ538" i="3"/>
  <c r="AY538" i="3"/>
  <c r="H539" i="3"/>
  <c r="L539" i="3" s="1"/>
  <c r="P539" i="3"/>
  <c r="Q539" i="3"/>
  <c r="R539" i="3"/>
  <c r="AK539" i="1" s="1"/>
  <c r="AL539" i="1" s="1"/>
  <c r="Y539" i="3"/>
  <c r="AA539" i="3"/>
  <c r="AD539" i="3" s="1"/>
  <c r="AC539" i="3"/>
  <c r="AE539" i="3"/>
  <c r="AF539" i="3"/>
  <c r="AG539" i="3" s="1"/>
  <c r="AJ539" i="3"/>
  <c r="AY539" i="3"/>
  <c r="H540" i="3"/>
  <c r="L540" i="3" s="1"/>
  <c r="P540" i="3"/>
  <c r="Q540" i="3"/>
  <c r="R540" i="3"/>
  <c r="AK540" i="1" s="1"/>
  <c r="AL540" i="1" s="1"/>
  <c r="Y540" i="3"/>
  <c r="AA540" i="3"/>
  <c r="AC540" i="3"/>
  <c r="AD540" i="3"/>
  <c r="AE540" i="3"/>
  <c r="AG540" i="3" s="1"/>
  <c r="AF540" i="3"/>
  <c r="AJ540" i="3"/>
  <c r="AY540" i="3"/>
  <c r="H541" i="3"/>
  <c r="L541" i="3" s="1"/>
  <c r="P541" i="3"/>
  <c r="Q541" i="3"/>
  <c r="R541" i="3"/>
  <c r="AK541" i="1" s="1"/>
  <c r="AL541" i="1" s="1"/>
  <c r="Y541" i="3"/>
  <c r="AA541" i="3"/>
  <c r="AD541" i="3" s="1"/>
  <c r="AC541" i="3"/>
  <c r="AE541" i="3"/>
  <c r="AF541" i="3"/>
  <c r="AG541" i="3" s="1"/>
  <c r="AJ541" i="3"/>
  <c r="AY541" i="3"/>
  <c r="H542" i="3"/>
  <c r="L542" i="3" s="1"/>
  <c r="P542" i="3"/>
  <c r="Q542" i="3"/>
  <c r="R542" i="3"/>
  <c r="AK542" i="1" s="1"/>
  <c r="AL542" i="1" s="1"/>
  <c r="Y542" i="3"/>
  <c r="AA542" i="3"/>
  <c r="AC542" i="3"/>
  <c r="AD542" i="3"/>
  <c r="AE542" i="3"/>
  <c r="AG542" i="3" s="1"/>
  <c r="AF542" i="3"/>
  <c r="AJ542" i="3"/>
  <c r="AY542" i="3"/>
  <c r="H543" i="3"/>
  <c r="L543" i="3" s="1"/>
  <c r="P543" i="3"/>
  <c r="Q543" i="3"/>
  <c r="R543" i="3"/>
  <c r="AK543" i="1" s="1"/>
  <c r="AL543" i="1" s="1"/>
  <c r="Y543" i="3"/>
  <c r="AA543" i="3"/>
  <c r="AD543" i="3" s="1"/>
  <c r="AC543" i="3"/>
  <c r="AE543" i="3"/>
  <c r="AF543" i="3"/>
  <c r="AG543" i="3" s="1"/>
  <c r="AJ543" i="3"/>
  <c r="AY543" i="3"/>
  <c r="H544" i="3"/>
  <c r="L544" i="3" s="1"/>
  <c r="P544" i="3"/>
  <c r="Q544" i="3"/>
  <c r="R544" i="3"/>
  <c r="AK544" i="1" s="1"/>
  <c r="AL544" i="1" s="1"/>
  <c r="Y544" i="3"/>
  <c r="AA544" i="3"/>
  <c r="AC544" i="3"/>
  <c r="AD544" i="3"/>
  <c r="AE544" i="3"/>
  <c r="AG544" i="3" s="1"/>
  <c r="AF544" i="3"/>
  <c r="AJ544" i="3"/>
  <c r="AY544" i="3"/>
  <c r="H545" i="3"/>
  <c r="L545" i="3" s="1"/>
  <c r="P545" i="3"/>
  <c r="Q545" i="3"/>
  <c r="R545" i="3"/>
  <c r="AK545" i="1" s="1"/>
  <c r="AL545" i="1" s="1"/>
  <c r="Y545" i="3"/>
  <c r="AA545" i="3"/>
  <c r="AD545" i="3" s="1"/>
  <c r="AC545" i="3"/>
  <c r="AE545" i="3"/>
  <c r="AF545" i="3"/>
  <c r="AG545" i="3" s="1"/>
  <c r="AJ545" i="3"/>
  <c r="AY545" i="3"/>
  <c r="H546" i="3"/>
  <c r="L546" i="3" s="1"/>
  <c r="P546" i="3"/>
  <c r="Q546" i="3"/>
  <c r="R546" i="3"/>
  <c r="AK546" i="1" s="1"/>
  <c r="AL546" i="1" s="1"/>
  <c r="Y546" i="3"/>
  <c r="AA546" i="3"/>
  <c r="AC546" i="3"/>
  <c r="AD546" i="3"/>
  <c r="AE546" i="3"/>
  <c r="AG546" i="3" s="1"/>
  <c r="AF546" i="3"/>
  <c r="AJ546" i="3"/>
  <c r="AY546" i="3"/>
  <c r="H547" i="3"/>
  <c r="L547" i="3" s="1"/>
  <c r="P547" i="3"/>
  <c r="Q547" i="3"/>
  <c r="R547" i="3"/>
  <c r="AK547" i="1" s="1"/>
  <c r="AL547" i="1" s="1"/>
  <c r="Y547" i="3"/>
  <c r="AA547" i="3"/>
  <c r="AD547" i="3" s="1"/>
  <c r="AC547" i="3"/>
  <c r="AE547" i="3"/>
  <c r="AF547" i="3"/>
  <c r="AG547" i="3" s="1"/>
  <c r="AJ547" i="3"/>
  <c r="AY547" i="3"/>
  <c r="H548" i="3"/>
  <c r="L548" i="3" s="1"/>
  <c r="P548" i="3"/>
  <c r="Q548" i="3"/>
  <c r="R548" i="3"/>
  <c r="AK548" i="1" s="1"/>
  <c r="AL548" i="1" s="1"/>
  <c r="Y548" i="3"/>
  <c r="AA548" i="3"/>
  <c r="AC548" i="3"/>
  <c r="AD548" i="3"/>
  <c r="AE548" i="3"/>
  <c r="AG548" i="3" s="1"/>
  <c r="AF548" i="3"/>
  <c r="AJ548" i="3"/>
  <c r="AY548" i="3"/>
  <c r="H549" i="3"/>
  <c r="L549" i="3" s="1"/>
  <c r="P549" i="3"/>
  <c r="Q549" i="3"/>
  <c r="R549" i="3"/>
  <c r="AK549" i="1" s="1"/>
  <c r="AL549" i="1" s="1"/>
  <c r="Y549" i="3"/>
  <c r="AA549" i="3"/>
  <c r="AD549" i="3" s="1"/>
  <c r="AC549" i="3"/>
  <c r="AE549" i="3"/>
  <c r="AF549" i="3"/>
  <c r="AG549" i="3" s="1"/>
  <c r="AJ549" i="3"/>
  <c r="AY549" i="3"/>
  <c r="H550" i="3"/>
  <c r="L550" i="3" s="1"/>
  <c r="P550" i="3"/>
  <c r="Q550" i="3"/>
  <c r="R550" i="3"/>
  <c r="AK550" i="1" s="1"/>
  <c r="AL550" i="1" s="1"/>
  <c r="Y550" i="3"/>
  <c r="AA550" i="3"/>
  <c r="AC550" i="3"/>
  <c r="AD550" i="3"/>
  <c r="AE550" i="3"/>
  <c r="AG550" i="3" s="1"/>
  <c r="AF550" i="3"/>
  <c r="AJ550" i="3"/>
  <c r="AY550" i="3"/>
  <c r="H551" i="3"/>
  <c r="L551" i="3" s="1"/>
  <c r="P551" i="3"/>
  <c r="Q551" i="3"/>
  <c r="R551" i="3"/>
  <c r="AK551" i="1" s="1"/>
  <c r="AL551" i="1" s="1"/>
  <c r="Y551" i="3"/>
  <c r="AA551" i="3"/>
  <c r="AD551" i="3" s="1"/>
  <c r="AC551" i="3"/>
  <c r="AE551" i="3"/>
  <c r="AF551" i="3"/>
  <c r="AG551" i="3" s="1"/>
  <c r="AJ551" i="3"/>
  <c r="AY551" i="3"/>
  <c r="H552" i="3"/>
  <c r="L552" i="3" s="1"/>
  <c r="P552" i="3"/>
  <c r="Q552" i="3"/>
  <c r="R552" i="3"/>
  <c r="AK552" i="1" s="1"/>
  <c r="AL552" i="1" s="1"/>
  <c r="Y552" i="3"/>
  <c r="AA552" i="3"/>
  <c r="AC552" i="3"/>
  <c r="AD552" i="3"/>
  <c r="AE552" i="3"/>
  <c r="AG552" i="3" s="1"/>
  <c r="AF552" i="3"/>
  <c r="AJ552" i="3"/>
  <c r="AY552" i="3"/>
  <c r="H553" i="3"/>
  <c r="L553" i="3" s="1"/>
  <c r="P553" i="3"/>
  <c r="Q553" i="3"/>
  <c r="R553" i="3"/>
  <c r="AK553" i="1" s="1"/>
  <c r="AL553" i="1" s="1"/>
  <c r="Y553" i="3"/>
  <c r="AA553" i="3"/>
  <c r="AD553" i="3" s="1"/>
  <c r="AC553" i="3"/>
  <c r="AE553" i="3"/>
  <c r="AF553" i="3"/>
  <c r="AG553" i="3" s="1"/>
  <c r="AJ553" i="3"/>
  <c r="AY553" i="3"/>
  <c r="H554" i="3"/>
  <c r="L554" i="3" s="1"/>
  <c r="P554" i="3"/>
  <c r="Q554" i="3"/>
  <c r="R554" i="3"/>
  <c r="AK554" i="1" s="1"/>
  <c r="AL554" i="1" s="1"/>
  <c r="Y554" i="3"/>
  <c r="AA554" i="3"/>
  <c r="AC554" i="3"/>
  <c r="AD554" i="3"/>
  <c r="AE554" i="3"/>
  <c r="AG554" i="3" s="1"/>
  <c r="AF554" i="3"/>
  <c r="AJ554" i="3"/>
  <c r="AY554" i="3"/>
  <c r="H555" i="3"/>
  <c r="L555" i="3" s="1"/>
  <c r="P555" i="3"/>
  <c r="Q555" i="3"/>
  <c r="R555" i="3"/>
  <c r="AK555" i="1" s="1"/>
  <c r="AL555" i="1" s="1"/>
  <c r="Y555" i="3"/>
  <c r="AA555" i="3"/>
  <c r="AD555" i="3" s="1"/>
  <c r="AC555" i="3"/>
  <c r="AE555" i="3"/>
  <c r="AF555" i="3"/>
  <c r="AG555" i="3" s="1"/>
  <c r="AJ555" i="3"/>
  <c r="AY555" i="3"/>
  <c r="H556" i="3"/>
  <c r="L556" i="3" s="1"/>
  <c r="P556" i="3"/>
  <c r="Q556" i="3"/>
  <c r="R556" i="3"/>
  <c r="AK556" i="1" s="1"/>
  <c r="AL556" i="1" s="1"/>
  <c r="Y556" i="3"/>
  <c r="AA556" i="3"/>
  <c r="AC556" i="3"/>
  <c r="AD556" i="3"/>
  <c r="AE556" i="3"/>
  <c r="AG556" i="3" s="1"/>
  <c r="AF556" i="3"/>
  <c r="AJ556" i="3"/>
  <c r="AY556" i="3"/>
  <c r="H557" i="3"/>
  <c r="L557" i="3" s="1"/>
  <c r="P557" i="3"/>
  <c r="Q557" i="3"/>
  <c r="R557" i="3"/>
  <c r="AK557" i="1" s="1"/>
  <c r="AL557" i="1" s="1"/>
  <c r="Y557" i="3"/>
  <c r="AA557" i="3"/>
  <c r="AD557" i="3" s="1"/>
  <c r="AC557" i="3"/>
  <c r="AE557" i="3"/>
  <c r="AF557" i="3"/>
  <c r="AG557" i="3" s="1"/>
  <c r="AJ557" i="3"/>
  <c r="AY557" i="3"/>
  <c r="H558" i="3"/>
  <c r="L558" i="3" s="1"/>
  <c r="P558" i="3"/>
  <c r="Q558" i="3"/>
  <c r="R558" i="3"/>
  <c r="AK558" i="1" s="1"/>
  <c r="AL558" i="1" s="1"/>
  <c r="Y558" i="3"/>
  <c r="AA558" i="3"/>
  <c r="AC558" i="3"/>
  <c r="AD558" i="3"/>
  <c r="AE558" i="3"/>
  <c r="AG558" i="3" s="1"/>
  <c r="AF558" i="3"/>
  <c r="AJ558" i="3"/>
  <c r="AY558" i="3"/>
  <c r="H559" i="3"/>
  <c r="L559" i="3" s="1"/>
  <c r="P559" i="3"/>
  <c r="Q559" i="3"/>
  <c r="R559" i="3"/>
  <c r="AK559" i="1" s="1"/>
  <c r="AL559" i="1" s="1"/>
  <c r="Y559" i="3"/>
  <c r="AA559" i="3"/>
  <c r="AD559" i="3" s="1"/>
  <c r="AC559" i="3"/>
  <c r="AE559" i="3"/>
  <c r="AF559" i="3"/>
  <c r="AG559" i="3" s="1"/>
  <c r="AJ559" i="3"/>
  <c r="AY559" i="3"/>
  <c r="H560" i="3"/>
  <c r="L560" i="3" s="1"/>
  <c r="P560" i="3"/>
  <c r="Q560" i="3"/>
  <c r="R560" i="3"/>
  <c r="AK560" i="1" s="1"/>
  <c r="AL560" i="1" s="1"/>
  <c r="Y560" i="3"/>
  <c r="AA560" i="3"/>
  <c r="AC560" i="3"/>
  <c r="AD560" i="3"/>
  <c r="AE560" i="3"/>
  <c r="AG560" i="3" s="1"/>
  <c r="AF560" i="3"/>
  <c r="AJ560" i="3"/>
  <c r="AY560" i="3"/>
  <c r="H561" i="3"/>
  <c r="L561" i="3" s="1"/>
  <c r="P561" i="3"/>
  <c r="Q561" i="3"/>
  <c r="R561" i="3"/>
  <c r="AK561" i="1" s="1"/>
  <c r="AL561" i="1" s="1"/>
  <c r="Y561" i="3"/>
  <c r="AA561" i="3"/>
  <c r="AD561" i="3" s="1"/>
  <c r="AC561" i="3"/>
  <c r="AE561" i="3"/>
  <c r="AF561" i="3"/>
  <c r="AG561" i="3" s="1"/>
  <c r="AJ561" i="3"/>
  <c r="AY561" i="3"/>
  <c r="H562" i="3"/>
  <c r="L562" i="3" s="1"/>
  <c r="P562" i="3"/>
  <c r="Q562" i="3"/>
  <c r="R562" i="3"/>
  <c r="AK562" i="1" s="1"/>
  <c r="AL562" i="1" s="1"/>
  <c r="Y562" i="3"/>
  <c r="AA562" i="3"/>
  <c r="AC562" i="3"/>
  <c r="AD562" i="3"/>
  <c r="AE562" i="3"/>
  <c r="AG562" i="3" s="1"/>
  <c r="AF562" i="3"/>
  <c r="AJ562" i="3"/>
  <c r="AY562" i="3"/>
  <c r="H563" i="3"/>
  <c r="L563" i="3" s="1"/>
  <c r="P563" i="3"/>
  <c r="Q563" i="3"/>
  <c r="R563" i="3"/>
  <c r="AK563" i="1" s="1"/>
  <c r="AL563" i="1" s="1"/>
  <c r="Y563" i="3"/>
  <c r="AA563" i="3"/>
  <c r="AD563" i="3" s="1"/>
  <c r="AC563" i="3"/>
  <c r="AE563" i="3"/>
  <c r="AF563" i="3"/>
  <c r="AG563" i="3" s="1"/>
  <c r="AJ563" i="3"/>
  <c r="AY563" i="3"/>
  <c r="H564" i="3"/>
  <c r="L564" i="3" s="1"/>
  <c r="P564" i="3"/>
  <c r="Q564" i="3"/>
  <c r="R564" i="3"/>
  <c r="AK564" i="1" s="1"/>
  <c r="AL564" i="1" s="1"/>
  <c r="Y564" i="3"/>
  <c r="AA564" i="3"/>
  <c r="AC564" i="3"/>
  <c r="AD564" i="3"/>
  <c r="AE564" i="3"/>
  <c r="AG564" i="3" s="1"/>
  <c r="AF564" i="3"/>
  <c r="AJ564" i="3"/>
  <c r="AY564" i="3"/>
  <c r="H565" i="3"/>
  <c r="L565" i="3" s="1"/>
  <c r="P565" i="3"/>
  <c r="Q565" i="3"/>
  <c r="R565" i="3"/>
  <c r="AK565" i="1" s="1"/>
  <c r="AL565" i="1" s="1"/>
  <c r="Y565" i="3"/>
  <c r="AA565" i="3"/>
  <c r="AD565" i="3" s="1"/>
  <c r="AC565" i="3"/>
  <c r="AE565" i="3"/>
  <c r="AF565" i="3"/>
  <c r="AG565" i="3" s="1"/>
  <c r="AJ565" i="3"/>
  <c r="AY565" i="3"/>
  <c r="H566" i="3"/>
  <c r="L566" i="3" s="1"/>
  <c r="P566" i="3"/>
  <c r="Q566" i="3"/>
  <c r="R566" i="3"/>
  <c r="AK566" i="1" s="1"/>
  <c r="AL566" i="1" s="1"/>
  <c r="Y566" i="3"/>
  <c r="AA566" i="3"/>
  <c r="AC566" i="3"/>
  <c r="AD566" i="3"/>
  <c r="AE566" i="3"/>
  <c r="AG566" i="3" s="1"/>
  <c r="AF566" i="3"/>
  <c r="AJ566" i="3"/>
  <c r="AY566" i="3"/>
  <c r="H567" i="3"/>
  <c r="L567" i="3" s="1"/>
  <c r="P567" i="3"/>
  <c r="Q567" i="3"/>
  <c r="R567" i="3"/>
  <c r="AK567" i="1" s="1"/>
  <c r="AL567" i="1" s="1"/>
  <c r="Y567" i="3"/>
  <c r="AA567" i="3"/>
  <c r="AD567" i="3" s="1"/>
  <c r="AC567" i="3"/>
  <c r="AE567" i="3"/>
  <c r="AF567" i="3"/>
  <c r="AG567" i="3" s="1"/>
  <c r="AJ567" i="3"/>
  <c r="AY567" i="3"/>
  <c r="H568" i="3"/>
  <c r="L568" i="3" s="1"/>
  <c r="P568" i="3"/>
  <c r="Q568" i="3"/>
  <c r="R568" i="3"/>
  <c r="AK568" i="1" s="1"/>
  <c r="AL568" i="1" s="1"/>
  <c r="Y568" i="3"/>
  <c r="AA568" i="3"/>
  <c r="AC568" i="3"/>
  <c r="AD568" i="3"/>
  <c r="AE568" i="3"/>
  <c r="AG568" i="3" s="1"/>
  <c r="AF568" i="3"/>
  <c r="AJ568" i="3"/>
  <c r="AY568" i="3"/>
  <c r="H569" i="3"/>
  <c r="L569" i="3" s="1"/>
  <c r="P569" i="3"/>
  <c r="Q569" i="3"/>
  <c r="R569" i="3"/>
  <c r="AK569" i="1" s="1"/>
  <c r="AL569" i="1" s="1"/>
  <c r="Y569" i="3"/>
  <c r="AA569" i="3"/>
  <c r="AD569" i="3" s="1"/>
  <c r="AC569" i="3"/>
  <c r="AE569" i="3"/>
  <c r="AF569" i="3"/>
  <c r="AG569" i="3" s="1"/>
  <c r="AJ569" i="3"/>
  <c r="AY569" i="3"/>
  <c r="H570" i="3"/>
  <c r="L570" i="3" s="1"/>
  <c r="P570" i="3"/>
  <c r="Q570" i="3"/>
  <c r="R570" i="3"/>
  <c r="AK570" i="1" s="1"/>
  <c r="AL570" i="1" s="1"/>
  <c r="Y570" i="3"/>
  <c r="AA570" i="3"/>
  <c r="AC570" i="3"/>
  <c r="AD570" i="3"/>
  <c r="AE570" i="3"/>
  <c r="AG570" i="3" s="1"/>
  <c r="AF570" i="3"/>
  <c r="AJ570" i="3"/>
  <c r="AY570" i="3"/>
  <c r="H571" i="3"/>
  <c r="L571" i="3" s="1"/>
  <c r="P571" i="3"/>
  <c r="Q571" i="3"/>
  <c r="R571" i="3"/>
  <c r="AK571" i="1" s="1"/>
  <c r="AL571" i="1" s="1"/>
  <c r="Y571" i="3"/>
  <c r="AA571" i="3"/>
  <c r="AD571" i="3" s="1"/>
  <c r="AC571" i="3"/>
  <c r="AE571" i="3"/>
  <c r="AF571" i="3"/>
  <c r="AG571" i="3" s="1"/>
  <c r="AJ571" i="3"/>
  <c r="AY571" i="3"/>
  <c r="H572" i="3"/>
  <c r="L572" i="3" s="1"/>
  <c r="P572" i="3"/>
  <c r="Q572" i="3"/>
  <c r="R572" i="3"/>
  <c r="AK572" i="1" s="1"/>
  <c r="AL572" i="1" s="1"/>
  <c r="Y572" i="3"/>
  <c r="AA572" i="3"/>
  <c r="AC572" i="3"/>
  <c r="AD572" i="3"/>
  <c r="AE572" i="3"/>
  <c r="AG572" i="3" s="1"/>
  <c r="AF572" i="3"/>
  <c r="AJ572" i="3"/>
  <c r="AY572" i="3"/>
  <c r="H573" i="3"/>
  <c r="L573" i="3"/>
  <c r="P573" i="3"/>
  <c r="Q573" i="3"/>
  <c r="R573" i="3"/>
  <c r="AK573" i="1" s="1"/>
  <c r="AL573" i="1" s="1"/>
  <c r="Y573" i="3"/>
  <c r="AA573" i="3"/>
  <c r="AD573" i="3" s="1"/>
  <c r="AC573" i="3"/>
  <c r="AE573" i="3"/>
  <c r="AF573" i="3"/>
  <c r="AG573" i="3" s="1"/>
  <c r="AJ573" i="3"/>
  <c r="AY573" i="3"/>
  <c r="H574" i="3"/>
  <c r="L574" i="3" s="1"/>
  <c r="P574" i="3"/>
  <c r="Q574" i="3"/>
  <c r="R574" i="3"/>
  <c r="AK574" i="1" s="1"/>
  <c r="AL574" i="1" s="1"/>
  <c r="Y574" i="3"/>
  <c r="AA574" i="3"/>
  <c r="AC574" i="3"/>
  <c r="AD574" i="3"/>
  <c r="AE574" i="3"/>
  <c r="AG574" i="3" s="1"/>
  <c r="AF574" i="3"/>
  <c r="AJ574" i="3"/>
  <c r="AY574" i="3"/>
  <c r="H575" i="3"/>
  <c r="L575" i="3" s="1"/>
  <c r="P575" i="3"/>
  <c r="Q575" i="3"/>
  <c r="R575" i="3"/>
  <c r="AK575" i="1" s="1"/>
  <c r="AL575" i="1" s="1"/>
  <c r="Y575" i="3"/>
  <c r="AA575" i="3"/>
  <c r="AD575" i="3" s="1"/>
  <c r="AC575" i="3"/>
  <c r="AE575" i="3"/>
  <c r="AF575" i="3"/>
  <c r="AG575" i="3" s="1"/>
  <c r="AJ575" i="3"/>
  <c r="AY575" i="3"/>
  <c r="H576" i="3"/>
  <c r="L576" i="3" s="1"/>
  <c r="P576" i="3"/>
  <c r="Q576" i="3"/>
  <c r="R576" i="3"/>
  <c r="AK576" i="1" s="1"/>
  <c r="AL576" i="1" s="1"/>
  <c r="Y576" i="3"/>
  <c r="AA576" i="3"/>
  <c r="AC576" i="3"/>
  <c r="AD576" i="3"/>
  <c r="AE576" i="3"/>
  <c r="AG576" i="3" s="1"/>
  <c r="AF576" i="3"/>
  <c r="AJ576" i="3"/>
  <c r="AY576" i="3"/>
  <c r="H577" i="3"/>
  <c r="L577" i="3" s="1"/>
  <c r="P577" i="3"/>
  <c r="Q577" i="3"/>
  <c r="R577" i="3"/>
  <c r="AK577" i="1" s="1"/>
  <c r="AL577" i="1" s="1"/>
  <c r="Y577" i="3"/>
  <c r="AA577" i="3"/>
  <c r="AD577" i="3" s="1"/>
  <c r="AC577" i="3"/>
  <c r="AE577" i="3"/>
  <c r="AF577" i="3"/>
  <c r="AG577" i="3" s="1"/>
  <c r="AJ577" i="3"/>
  <c r="AY577" i="3"/>
  <c r="H578" i="3"/>
  <c r="L578" i="3" s="1"/>
  <c r="P578" i="3"/>
  <c r="Q578" i="3"/>
  <c r="R578" i="3"/>
  <c r="AK578" i="1" s="1"/>
  <c r="AL578" i="1" s="1"/>
  <c r="Y578" i="3"/>
  <c r="AA578" i="3"/>
  <c r="AC578" i="3"/>
  <c r="AD578" i="3"/>
  <c r="AE578" i="3"/>
  <c r="AG578" i="3" s="1"/>
  <c r="AF578" i="3"/>
  <c r="AJ578" i="3"/>
  <c r="AY578" i="3"/>
  <c r="H579" i="3"/>
  <c r="L579" i="3" s="1"/>
  <c r="P579" i="3"/>
  <c r="Q579" i="3"/>
  <c r="R579" i="3"/>
  <c r="AK579" i="1" s="1"/>
  <c r="AL579" i="1" s="1"/>
  <c r="Y579" i="3"/>
  <c r="AA579" i="3"/>
  <c r="AD579" i="3" s="1"/>
  <c r="AC579" i="3"/>
  <c r="AE579" i="3"/>
  <c r="AF579" i="3"/>
  <c r="AG579" i="3" s="1"/>
  <c r="AJ579" i="3"/>
  <c r="AY579" i="3"/>
  <c r="H580" i="3"/>
  <c r="L580" i="3" s="1"/>
  <c r="P580" i="3"/>
  <c r="Q580" i="3"/>
  <c r="R580" i="3"/>
  <c r="Y580" i="3"/>
  <c r="AA580" i="3"/>
  <c r="AC580" i="3"/>
  <c r="AD580" i="3"/>
  <c r="AE580" i="3"/>
  <c r="AG580" i="3" s="1"/>
  <c r="AF580" i="3"/>
  <c r="AJ580" i="3"/>
  <c r="AY580" i="3"/>
  <c r="H581" i="3"/>
  <c r="L581" i="3" s="1"/>
  <c r="P581" i="3"/>
  <c r="Q581" i="3"/>
  <c r="R581" i="3"/>
  <c r="AK581" i="1" s="1"/>
  <c r="AL581" i="1" s="1"/>
  <c r="Y581" i="3"/>
  <c r="AA581" i="3"/>
  <c r="AD581" i="3" s="1"/>
  <c r="AC581" i="3"/>
  <c r="AE581" i="3"/>
  <c r="AF581" i="3"/>
  <c r="AG581" i="3" s="1"/>
  <c r="AJ581" i="3"/>
  <c r="AY581" i="3"/>
  <c r="H582" i="3"/>
  <c r="L582" i="3" s="1"/>
  <c r="P582" i="3"/>
  <c r="Q582" i="3"/>
  <c r="R582" i="3"/>
  <c r="AK582" i="1" s="1"/>
  <c r="AL582" i="1" s="1"/>
  <c r="Y582" i="3"/>
  <c r="AA582" i="3"/>
  <c r="AC582" i="3"/>
  <c r="AD582" i="3"/>
  <c r="AE582" i="3"/>
  <c r="AG582" i="3" s="1"/>
  <c r="AF582" i="3"/>
  <c r="AJ582" i="3"/>
  <c r="AY582" i="3"/>
  <c r="H583" i="3"/>
  <c r="L583" i="3" s="1"/>
  <c r="P583" i="3"/>
  <c r="Q583" i="3"/>
  <c r="R583" i="3"/>
  <c r="AK583" i="1" s="1"/>
  <c r="AL583" i="1" s="1"/>
  <c r="Y583" i="3"/>
  <c r="AA583" i="3"/>
  <c r="AD583" i="3" s="1"/>
  <c r="AC583" i="3"/>
  <c r="AE583" i="3"/>
  <c r="AF583" i="3"/>
  <c r="AG583" i="3" s="1"/>
  <c r="AJ583" i="3"/>
  <c r="AY583" i="3"/>
  <c r="H584" i="3"/>
  <c r="L584" i="3" s="1"/>
  <c r="P584" i="3"/>
  <c r="Q584" i="3"/>
  <c r="R584" i="3"/>
  <c r="AK584" i="1" s="1"/>
  <c r="AL584" i="1" s="1"/>
  <c r="Y584" i="3"/>
  <c r="AA584" i="3"/>
  <c r="AC584" i="3"/>
  <c r="AD584" i="3"/>
  <c r="AE584" i="3"/>
  <c r="AG584" i="3" s="1"/>
  <c r="AF584" i="3"/>
  <c r="AJ584" i="3"/>
  <c r="AY584" i="3"/>
  <c r="H585" i="3"/>
  <c r="L585" i="3" s="1"/>
  <c r="P585" i="3"/>
  <c r="Q585" i="3"/>
  <c r="R585" i="3"/>
  <c r="AK585" i="1" s="1"/>
  <c r="AL585" i="1" s="1"/>
  <c r="Y585" i="3"/>
  <c r="AA585" i="3"/>
  <c r="AD585" i="3" s="1"/>
  <c r="AC585" i="3"/>
  <c r="AE585" i="3"/>
  <c r="AF585" i="3"/>
  <c r="AG585" i="3" s="1"/>
  <c r="AJ585" i="3"/>
  <c r="AY585" i="3"/>
  <c r="H586" i="3"/>
  <c r="L586" i="3" s="1"/>
  <c r="P586" i="3"/>
  <c r="Q586" i="3"/>
  <c r="R586" i="3"/>
  <c r="AK586" i="1" s="1"/>
  <c r="AL586" i="1" s="1"/>
  <c r="Y586" i="3"/>
  <c r="AA586" i="3"/>
  <c r="AC586" i="3"/>
  <c r="AD586" i="3"/>
  <c r="AE586" i="3"/>
  <c r="AG586" i="3" s="1"/>
  <c r="AF586" i="3"/>
  <c r="AJ586" i="3"/>
  <c r="AY586" i="3"/>
  <c r="H587" i="3"/>
  <c r="L587" i="3" s="1"/>
  <c r="P587" i="3"/>
  <c r="Q587" i="3"/>
  <c r="R587" i="3"/>
  <c r="AK587" i="1" s="1"/>
  <c r="AL587" i="1" s="1"/>
  <c r="Y587" i="3"/>
  <c r="AA587" i="3"/>
  <c r="AD587" i="3" s="1"/>
  <c r="AC587" i="3"/>
  <c r="AE587" i="3"/>
  <c r="AF587" i="3"/>
  <c r="AG587" i="3" s="1"/>
  <c r="AJ587" i="3"/>
  <c r="AY587" i="3"/>
  <c r="H588" i="3"/>
  <c r="L588" i="3"/>
  <c r="P588" i="3"/>
  <c r="Q588" i="3"/>
  <c r="R588" i="3"/>
  <c r="AK588" i="1" s="1"/>
  <c r="AL588" i="1" s="1"/>
  <c r="Y588" i="3"/>
  <c r="AA588" i="3"/>
  <c r="AC588" i="3"/>
  <c r="AD588" i="3"/>
  <c r="AE588" i="3"/>
  <c r="AG588" i="3" s="1"/>
  <c r="AF588" i="3"/>
  <c r="AJ588" i="3"/>
  <c r="AY588" i="3"/>
  <c r="H589" i="3"/>
  <c r="L589" i="3" s="1"/>
  <c r="P589" i="3"/>
  <c r="Q589" i="3"/>
  <c r="R589" i="3"/>
  <c r="AK589" i="1" s="1"/>
  <c r="AL589" i="1" s="1"/>
  <c r="Y589" i="3"/>
  <c r="AA589" i="3"/>
  <c r="AD589" i="3" s="1"/>
  <c r="AC589" i="3"/>
  <c r="AE589" i="3"/>
  <c r="AF589" i="3"/>
  <c r="AG589" i="3" s="1"/>
  <c r="AJ589" i="3"/>
  <c r="AY589" i="3"/>
  <c r="H590" i="3"/>
  <c r="L590" i="3" s="1"/>
  <c r="P590" i="3"/>
  <c r="Q590" i="3"/>
  <c r="R590" i="3"/>
  <c r="AK590" i="1" s="1"/>
  <c r="AL590" i="1" s="1"/>
  <c r="Y590" i="3"/>
  <c r="AA590" i="3"/>
  <c r="AC590" i="3"/>
  <c r="AD590" i="3"/>
  <c r="AE590" i="3"/>
  <c r="AG590" i="3" s="1"/>
  <c r="AF590" i="3"/>
  <c r="AJ590" i="3"/>
  <c r="AY590" i="3"/>
  <c r="H591" i="3"/>
  <c r="L591" i="3"/>
  <c r="P591" i="3"/>
  <c r="Q591" i="3"/>
  <c r="R591" i="3"/>
  <c r="AK591" i="1" s="1"/>
  <c r="AL591" i="1" s="1"/>
  <c r="Y591" i="3"/>
  <c r="AA591" i="3"/>
  <c r="AD591" i="3" s="1"/>
  <c r="AC591" i="3"/>
  <c r="AE591" i="3"/>
  <c r="AF591" i="3"/>
  <c r="AG591" i="3" s="1"/>
  <c r="AJ591" i="3"/>
  <c r="AY591" i="3"/>
  <c r="H592" i="3"/>
  <c r="L592" i="3" s="1"/>
  <c r="P592" i="3"/>
  <c r="Q592" i="3"/>
  <c r="R592" i="3"/>
  <c r="AK592" i="1" s="1"/>
  <c r="AL592" i="1" s="1"/>
  <c r="Y592" i="3"/>
  <c r="AA592" i="3"/>
  <c r="AC592" i="3"/>
  <c r="AD592" i="3"/>
  <c r="AE592" i="3"/>
  <c r="AG592" i="3" s="1"/>
  <c r="AF592" i="3"/>
  <c r="AJ592" i="3"/>
  <c r="AY592" i="3"/>
  <c r="H593" i="3"/>
  <c r="L593" i="3" s="1"/>
  <c r="P593" i="3"/>
  <c r="Q593" i="3"/>
  <c r="R593" i="3"/>
  <c r="AK593" i="1" s="1"/>
  <c r="AL593" i="1" s="1"/>
  <c r="Y593" i="3"/>
  <c r="AA593" i="3"/>
  <c r="AD593" i="3" s="1"/>
  <c r="AC593" i="3"/>
  <c r="AE593" i="3"/>
  <c r="AF593" i="3"/>
  <c r="AG593" i="3" s="1"/>
  <c r="AJ593" i="3"/>
  <c r="AY593" i="3"/>
  <c r="H594" i="3"/>
  <c r="L594" i="3" s="1"/>
  <c r="P594" i="3"/>
  <c r="Q594" i="3"/>
  <c r="R594" i="3"/>
  <c r="AK594" i="1" s="1"/>
  <c r="AL594" i="1" s="1"/>
  <c r="Y594" i="3"/>
  <c r="AA594" i="3"/>
  <c r="AC594" i="3"/>
  <c r="AD594" i="3"/>
  <c r="AE594" i="3"/>
  <c r="AG594" i="3" s="1"/>
  <c r="AF594" i="3"/>
  <c r="AJ594" i="3"/>
  <c r="AY594" i="3"/>
  <c r="H595" i="3"/>
  <c r="L595" i="3" s="1"/>
  <c r="P595" i="3"/>
  <c r="Q595" i="3"/>
  <c r="R595" i="3"/>
  <c r="AK595" i="1" s="1"/>
  <c r="AL595" i="1" s="1"/>
  <c r="Y595" i="3"/>
  <c r="AA595" i="3"/>
  <c r="AD595" i="3" s="1"/>
  <c r="AC595" i="3"/>
  <c r="AE595" i="3"/>
  <c r="AF595" i="3"/>
  <c r="AG595" i="3" s="1"/>
  <c r="AJ595" i="3"/>
  <c r="AY595" i="3"/>
  <c r="H596" i="3"/>
  <c r="L596" i="3" s="1"/>
  <c r="P596" i="3"/>
  <c r="Q596" i="3"/>
  <c r="R596" i="3"/>
  <c r="AK596" i="1" s="1"/>
  <c r="AL596" i="1" s="1"/>
  <c r="Y596" i="3"/>
  <c r="AA596" i="3"/>
  <c r="AC596" i="3"/>
  <c r="AD596" i="3"/>
  <c r="AE596" i="3"/>
  <c r="AG596" i="3" s="1"/>
  <c r="AF596" i="3"/>
  <c r="AJ596" i="3"/>
  <c r="AY596" i="3"/>
  <c r="H597" i="3"/>
  <c r="L597" i="3" s="1"/>
  <c r="P597" i="3"/>
  <c r="Q597" i="3"/>
  <c r="R597" i="3"/>
  <c r="AK597" i="1" s="1"/>
  <c r="AL597" i="1" s="1"/>
  <c r="Y597" i="3"/>
  <c r="AA597" i="3"/>
  <c r="AD597" i="3" s="1"/>
  <c r="AC597" i="3"/>
  <c r="AE597" i="3"/>
  <c r="AF597" i="3"/>
  <c r="AG597" i="3" s="1"/>
  <c r="AJ597" i="3"/>
  <c r="AY597" i="3"/>
  <c r="H598" i="3"/>
  <c r="L598" i="3" s="1"/>
  <c r="P598" i="3"/>
  <c r="Q598" i="3"/>
  <c r="R598" i="3"/>
  <c r="AK598" i="1" s="1"/>
  <c r="AL598" i="1" s="1"/>
  <c r="Y598" i="3"/>
  <c r="AA598" i="3"/>
  <c r="AC598" i="3"/>
  <c r="AD598" i="3"/>
  <c r="AE598" i="3"/>
  <c r="AG598" i="3" s="1"/>
  <c r="AF598" i="3"/>
  <c r="AJ598" i="3"/>
  <c r="AY598" i="3"/>
  <c r="H599" i="3"/>
  <c r="L599" i="3" s="1"/>
  <c r="P599" i="3"/>
  <c r="Q599" i="3"/>
  <c r="R599" i="3"/>
  <c r="AK599" i="1" s="1"/>
  <c r="AL599" i="1" s="1"/>
  <c r="Y599" i="3"/>
  <c r="AA599" i="3"/>
  <c r="AD599" i="3" s="1"/>
  <c r="AC599" i="3"/>
  <c r="AE599" i="3"/>
  <c r="AF599" i="3"/>
  <c r="AG599" i="3" s="1"/>
  <c r="AJ599" i="3"/>
  <c r="AY599" i="3"/>
  <c r="H600" i="3"/>
  <c r="L600" i="3" s="1"/>
  <c r="P600" i="3"/>
  <c r="Q600" i="3"/>
  <c r="R600" i="3"/>
  <c r="AK600" i="1" s="1"/>
  <c r="AL600" i="1" s="1"/>
  <c r="Y600" i="3"/>
  <c r="AA600" i="3"/>
  <c r="AC600" i="3"/>
  <c r="AD600" i="3"/>
  <c r="AE600" i="3"/>
  <c r="AG600" i="3" s="1"/>
  <c r="AF600" i="3"/>
  <c r="AJ600" i="3"/>
  <c r="AY600" i="3"/>
  <c r="H601" i="3"/>
  <c r="L601" i="3" s="1"/>
  <c r="P601" i="3"/>
  <c r="Q601" i="3"/>
  <c r="R601" i="3"/>
  <c r="AK601" i="1" s="1"/>
  <c r="AL601" i="1" s="1"/>
  <c r="Y601" i="3"/>
  <c r="AA601" i="3"/>
  <c r="AD601" i="3" s="1"/>
  <c r="AC601" i="3"/>
  <c r="AE601" i="3"/>
  <c r="AF601" i="3"/>
  <c r="AG601" i="3" s="1"/>
  <c r="AJ601" i="3"/>
  <c r="AY601" i="3"/>
  <c r="H602" i="3"/>
  <c r="L602" i="3"/>
  <c r="P602" i="3"/>
  <c r="Q602" i="3"/>
  <c r="R602" i="3"/>
  <c r="AK602" i="1" s="1"/>
  <c r="AL602" i="1" s="1"/>
  <c r="Y602" i="3"/>
  <c r="AA602" i="3"/>
  <c r="AC602" i="3"/>
  <c r="AD602" i="3"/>
  <c r="AE602" i="3"/>
  <c r="AG602" i="3" s="1"/>
  <c r="AF602" i="3"/>
  <c r="AJ602" i="3"/>
  <c r="AY602" i="3"/>
  <c r="H603" i="3"/>
  <c r="L603" i="3" s="1"/>
  <c r="P603" i="3"/>
  <c r="Q603" i="3"/>
  <c r="R603" i="3"/>
  <c r="AK603" i="1" s="1"/>
  <c r="AL603" i="1" s="1"/>
  <c r="Y603" i="3"/>
  <c r="AA603" i="3"/>
  <c r="AD603" i="3" s="1"/>
  <c r="AC603" i="3"/>
  <c r="AE603" i="3"/>
  <c r="AF603" i="3"/>
  <c r="AG603" i="3" s="1"/>
  <c r="AJ603" i="3"/>
  <c r="AY603" i="3"/>
  <c r="H604" i="3"/>
  <c r="L604" i="3" s="1"/>
  <c r="P604" i="3"/>
  <c r="Q604" i="3"/>
  <c r="R604" i="3"/>
  <c r="AK604" i="1" s="1"/>
  <c r="AL604" i="1" s="1"/>
  <c r="Y604" i="3"/>
  <c r="AA604" i="3"/>
  <c r="AC604" i="3"/>
  <c r="AD604" i="3"/>
  <c r="AE604" i="3"/>
  <c r="AG604" i="3" s="1"/>
  <c r="AF604" i="3"/>
  <c r="AJ604" i="3"/>
  <c r="AY604" i="3"/>
  <c r="H605" i="3"/>
  <c r="L605" i="3" s="1"/>
  <c r="P605" i="3"/>
  <c r="Q605" i="3"/>
  <c r="R605" i="3"/>
  <c r="AK605" i="1" s="1"/>
  <c r="AL605" i="1" s="1"/>
  <c r="Y605" i="3"/>
  <c r="AA605" i="3"/>
  <c r="AD605" i="3" s="1"/>
  <c r="AC605" i="3"/>
  <c r="AE605" i="3"/>
  <c r="AF605" i="3"/>
  <c r="AG605" i="3" s="1"/>
  <c r="AJ605" i="3"/>
  <c r="AY605" i="3"/>
  <c r="H606" i="3"/>
  <c r="L606" i="3" s="1"/>
  <c r="P606" i="3"/>
  <c r="Q606" i="3"/>
  <c r="R606" i="3"/>
  <c r="AK606" i="1" s="1"/>
  <c r="AL606" i="1" s="1"/>
  <c r="Y606" i="3"/>
  <c r="AA606" i="3"/>
  <c r="AC606" i="3"/>
  <c r="AD606" i="3"/>
  <c r="AE606" i="3"/>
  <c r="AG606" i="3" s="1"/>
  <c r="AF606" i="3"/>
  <c r="AJ606" i="3"/>
  <c r="AY606" i="3"/>
  <c r="H607" i="3"/>
  <c r="L607" i="3" s="1"/>
  <c r="P607" i="3"/>
  <c r="Q607" i="3"/>
  <c r="R607" i="3"/>
  <c r="AK607" i="1" s="1"/>
  <c r="AL607" i="1" s="1"/>
  <c r="Y607" i="3"/>
  <c r="AA607" i="3"/>
  <c r="AD607" i="3" s="1"/>
  <c r="AC607" i="3"/>
  <c r="AE607" i="3"/>
  <c r="AF607" i="3"/>
  <c r="AG607" i="3" s="1"/>
  <c r="AJ607" i="3"/>
  <c r="AY607" i="3"/>
  <c r="H608" i="3"/>
  <c r="L608" i="3" s="1"/>
  <c r="P608" i="3"/>
  <c r="Q608" i="3"/>
  <c r="R608" i="3"/>
  <c r="AK608" i="1" s="1"/>
  <c r="AL608" i="1" s="1"/>
  <c r="Y608" i="3"/>
  <c r="AA608" i="3"/>
  <c r="AC608" i="3"/>
  <c r="AD608" i="3"/>
  <c r="AE608" i="3"/>
  <c r="AG608" i="3" s="1"/>
  <c r="AF608" i="3"/>
  <c r="AJ608" i="3"/>
  <c r="AY608" i="3"/>
  <c r="H609" i="3"/>
  <c r="L609" i="3" s="1"/>
  <c r="P609" i="3"/>
  <c r="Q609" i="3"/>
  <c r="R609" i="3"/>
  <c r="AK609" i="1" s="1"/>
  <c r="AL609" i="1" s="1"/>
  <c r="Y609" i="3"/>
  <c r="AA609" i="3"/>
  <c r="AD609" i="3" s="1"/>
  <c r="AC609" i="3"/>
  <c r="AE609" i="3"/>
  <c r="AF609" i="3"/>
  <c r="AG609" i="3" s="1"/>
  <c r="AJ609" i="3"/>
  <c r="AY609" i="3"/>
  <c r="H610" i="3"/>
  <c r="L610" i="3" s="1"/>
  <c r="P610" i="3"/>
  <c r="Q610" i="3"/>
  <c r="R610" i="3"/>
  <c r="AK610" i="1" s="1"/>
  <c r="AL610" i="1" s="1"/>
  <c r="Y610" i="3"/>
  <c r="AA610" i="3"/>
  <c r="AC610" i="3"/>
  <c r="AD610" i="3"/>
  <c r="AE610" i="3"/>
  <c r="AG610" i="3" s="1"/>
  <c r="AF610" i="3"/>
  <c r="AJ610" i="3"/>
  <c r="AY610" i="3"/>
  <c r="H611" i="3"/>
  <c r="L611" i="3" s="1"/>
  <c r="P611" i="3"/>
  <c r="Q611" i="3"/>
  <c r="R611" i="3"/>
  <c r="AK611" i="1" s="1"/>
  <c r="AL611" i="1" s="1"/>
  <c r="Y611" i="3"/>
  <c r="AA611" i="3"/>
  <c r="AD611" i="3" s="1"/>
  <c r="AC611" i="3"/>
  <c r="AE611" i="3"/>
  <c r="AF611" i="3"/>
  <c r="AG611" i="3" s="1"/>
  <c r="AJ611" i="3"/>
  <c r="AY611" i="3"/>
  <c r="H612" i="3"/>
  <c r="L612" i="3" s="1"/>
  <c r="P612" i="3"/>
  <c r="Q612" i="3"/>
  <c r="R612" i="3"/>
  <c r="AK612" i="1" s="1"/>
  <c r="AL612" i="1" s="1"/>
  <c r="Y612" i="3"/>
  <c r="AA612" i="3"/>
  <c r="AC612" i="3"/>
  <c r="AD612" i="3"/>
  <c r="AE612" i="3"/>
  <c r="AG612" i="3" s="1"/>
  <c r="AF612" i="3"/>
  <c r="AJ612" i="3"/>
  <c r="AY612" i="3"/>
  <c r="H613" i="3"/>
  <c r="L613" i="3" s="1"/>
  <c r="P613" i="3"/>
  <c r="Q613" i="3"/>
  <c r="R613" i="3"/>
  <c r="AK613" i="1" s="1"/>
  <c r="AL613" i="1" s="1"/>
  <c r="Y613" i="3"/>
  <c r="AA613" i="3"/>
  <c r="AD613" i="3" s="1"/>
  <c r="AC613" i="3"/>
  <c r="AE613" i="3"/>
  <c r="AF613" i="3"/>
  <c r="AG613" i="3" s="1"/>
  <c r="AJ613" i="3"/>
  <c r="AY613" i="3"/>
  <c r="H614" i="3"/>
  <c r="L614" i="3" s="1"/>
  <c r="P614" i="3"/>
  <c r="Q614" i="3"/>
  <c r="R614" i="3"/>
  <c r="AK614" i="1" s="1"/>
  <c r="AL614" i="1" s="1"/>
  <c r="Y614" i="3"/>
  <c r="AA614" i="3"/>
  <c r="AC614" i="3"/>
  <c r="AD614" i="3"/>
  <c r="AE614" i="3"/>
  <c r="AG614" i="3" s="1"/>
  <c r="AF614" i="3"/>
  <c r="AJ614" i="3"/>
  <c r="AY614" i="3"/>
  <c r="H615" i="3"/>
  <c r="L615" i="3" s="1"/>
  <c r="P615" i="3"/>
  <c r="Q615" i="3"/>
  <c r="R615" i="3"/>
  <c r="AK615" i="1" s="1"/>
  <c r="AL615" i="1" s="1"/>
  <c r="Y615" i="3"/>
  <c r="AA615" i="3"/>
  <c r="AD615" i="3" s="1"/>
  <c r="AC615" i="3"/>
  <c r="AE615" i="3"/>
  <c r="AF615" i="3"/>
  <c r="AG615" i="3" s="1"/>
  <c r="AJ615" i="3"/>
  <c r="AY615" i="3"/>
  <c r="H616" i="3"/>
  <c r="L616" i="3" s="1"/>
  <c r="P616" i="3"/>
  <c r="Q616" i="3"/>
  <c r="R616" i="3"/>
  <c r="AK616" i="1" s="1"/>
  <c r="AL616" i="1" s="1"/>
  <c r="Y616" i="3"/>
  <c r="AA616" i="3"/>
  <c r="AC616" i="3"/>
  <c r="AD616" i="3"/>
  <c r="AE616" i="3"/>
  <c r="AG616" i="3" s="1"/>
  <c r="AF616" i="3"/>
  <c r="AJ616" i="3"/>
  <c r="AY616" i="3"/>
  <c r="H617" i="3"/>
  <c r="L617" i="3" s="1"/>
  <c r="P617" i="3"/>
  <c r="Q617" i="3"/>
  <c r="R617" i="3"/>
  <c r="AK617" i="1" s="1"/>
  <c r="AL617" i="1" s="1"/>
  <c r="Y617" i="3"/>
  <c r="AA617" i="3"/>
  <c r="AD617" i="3" s="1"/>
  <c r="AC617" i="3"/>
  <c r="AE617" i="3"/>
  <c r="AF617" i="3"/>
  <c r="AG617" i="3" s="1"/>
  <c r="AJ617" i="3"/>
  <c r="AY617" i="3"/>
  <c r="H618" i="3"/>
  <c r="L618" i="3" s="1"/>
  <c r="P618" i="3"/>
  <c r="Q618" i="3"/>
  <c r="R618" i="3"/>
  <c r="AK618" i="1" s="1"/>
  <c r="AL618" i="1" s="1"/>
  <c r="Y618" i="3"/>
  <c r="AA618" i="3"/>
  <c r="AC618" i="3"/>
  <c r="AD618" i="3"/>
  <c r="AE618" i="3"/>
  <c r="AG618" i="3" s="1"/>
  <c r="AF618" i="3"/>
  <c r="AJ618" i="3"/>
  <c r="AY618" i="3"/>
  <c r="H619" i="3"/>
  <c r="L619" i="3" s="1"/>
  <c r="P619" i="3"/>
  <c r="Q619" i="3"/>
  <c r="R619" i="3"/>
  <c r="AK619" i="1" s="1"/>
  <c r="AL619" i="1" s="1"/>
  <c r="Y619" i="3"/>
  <c r="AA619" i="3"/>
  <c r="AD619" i="3" s="1"/>
  <c r="AC619" i="3"/>
  <c r="AE619" i="3"/>
  <c r="AF619" i="3"/>
  <c r="AG619" i="3" s="1"/>
  <c r="AJ619" i="3"/>
  <c r="AY619" i="3"/>
  <c r="H620" i="3"/>
  <c r="L620" i="3" s="1"/>
  <c r="P620" i="3"/>
  <c r="Q620" i="3"/>
  <c r="R620" i="3"/>
  <c r="AK620" i="1" s="1"/>
  <c r="AL620" i="1" s="1"/>
  <c r="Y620" i="3"/>
  <c r="AA620" i="3"/>
  <c r="AC620" i="3"/>
  <c r="AD620" i="3"/>
  <c r="AE620" i="3"/>
  <c r="AG620" i="3" s="1"/>
  <c r="AF620" i="3"/>
  <c r="AJ620" i="3"/>
  <c r="AY620" i="3"/>
  <c r="H621" i="3"/>
  <c r="L621" i="3" s="1"/>
  <c r="P621" i="3"/>
  <c r="Q621" i="3"/>
  <c r="R621" i="3"/>
  <c r="AK621" i="1" s="1"/>
  <c r="AL621" i="1" s="1"/>
  <c r="Y621" i="3"/>
  <c r="AA621" i="3"/>
  <c r="AD621" i="3" s="1"/>
  <c r="AC621" i="3"/>
  <c r="AE621" i="3"/>
  <c r="AF621" i="3"/>
  <c r="AG621" i="3" s="1"/>
  <c r="AJ621" i="3"/>
  <c r="AY621" i="3"/>
  <c r="H622" i="3"/>
  <c r="L622" i="3" s="1"/>
  <c r="P622" i="3"/>
  <c r="Q622" i="3"/>
  <c r="R622" i="3"/>
  <c r="AK622" i="1" s="1"/>
  <c r="AL622" i="1" s="1"/>
  <c r="Y622" i="3"/>
  <c r="AA622" i="3"/>
  <c r="AC622" i="3"/>
  <c r="AD622" i="3"/>
  <c r="AE622" i="3"/>
  <c r="AG622" i="3" s="1"/>
  <c r="AF622" i="3"/>
  <c r="AJ622" i="3"/>
  <c r="AY622" i="3"/>
  <c r="H623" i="3"/>
  <c r="L623" i="3" s="1"/>
  <c r="P623" i="3"/>
  <c r="Q623" i="3"/>
  <c r="R623" i="3"/>
  <c r="AK623" i="1" s="1"/>
  <c r="AL623" i="1" s="1"/>
  <c r="Y623" i="3"/>
  <c r="AA623" i="3"/>
  <c r="AD623" i="3" s="1"/>
  <c r="AC623" i="3"/>
  <c r="AE623" i="3"/>
  <c r="AF623" i="3"/>
  <c r="AG623" i="3" s="1"/>
  <c r="AJ623" i="3"/>
  <c r="AY623" i="3"/>
  <c r="H624" i="3"/>
  <c r="L624" i="3" s="1"/>
  <c r="P624" i="3"/>
  <c r="Q624" i="3"/>
  <c r="R624" i="3"/>
  <c r="AK624" i="1" s="1"/>
  <c r="AL624" i="1" s="1"/>
  <c r="Y624" i="3"/>
  <c r="AA624" i="3"/>
  <c r="AC624" i="3"/>
  <c r="AD624" i="3"/>
  <c r="AE624" i="3"/>
  <c r="AG624" i="3" s="1"/>
  <c r="AF624" i="3"/>
  <c r="AJ624" i="3"/>
  <c r="AY624" i="3"/>
  <c r="H625" i="3"/>
  <c r="L625" i="3" s="1"/>
  <c r="P625" i="3"/>
  <c r="Q625" i="3"/>
  <c r="R625" i="3"/>
  <c r="AK625" i="1" s="1"/>
  <c r="AL625" i="1" s="1"/>
  <c r="Y625" i="3"/>
  <c r="AA625" i="3"/>
  <c r="AD625" i="3" s="1"/>
  <c r="AC625" i="3"/>
  <c r="AE625" i="3"/>
  <c r="AF625" i="3"/>
  <c r="AG625" i="3" s="1"/>
  <c r="AJ625" i="3"/>
  <c r="AY625" i="3"/>
  <c r="H626" i="3"/>
  <c r="L626" i="3" s="1"/>
  <c r="P626" i="3"/>
  <c r="Q626" i="3"/>
  <c r="R626" i="3"/>
  <c r="AK626" i="1" s="1"/>
  <c r="AL626" i="1" s="1"/>
  <c r="Y626" i="3"/>
  <c r="AA626" i="3"/>
  <c r="AC626" i="3"/>
  <c r="AD626" i="3"/>
  <c r="AE626" i="3"/>
  <c r="AG626" i="3" s="1"/>
  <c r="AF626" i="3"/>
  <c r="AJ626" i="3"/>
  <c r="AY626" i="3"/>
  <c r="H627" i="3"/>
  <c r="L627" i="3" s="1"/>
  <c r="P627" i="3"/>
  <c r="Q627" i="3"/>
  <c r="R627" i="3"/>
  <c r="AK627" i="1" s="1"/>
  <c r="AL627" i="1" s="1"/>
  <c r="Y627" i="3"/>
  <c r="AA627" i="3"/>
  <c r="AD627" i="3" s="1"/>
  <c r="AC627" i="3"/>
  <c r="AE627" i="3"/>
  <c r="AF627" i="3"/>
  <c r="AG627" i="3" s="1"/>
  <c r="AJ627" i="3"/>
  <c r="AY627" i="3"/>
  <c r="H628" i="3"/>
  <c r="L628" i="3" s="1"/>
  <c r="P628" i="3"/>
  <c r="Q628" i="3"/>
  <c r="R628" i="3"/>
  <c r="AK628" i="1" s="1"/>
  <c r="AL628" i="1" s="1"/>
  <c r="Y628" i="3"/>
  <c r="AA628" i="3"/>
  <c r="AC628" i="3"/>
  <c r="AD628" i="3"/>
  <c r="AE628" i="3"/>
  <c r="AG628" i="3" s="1"/>
  <c r="AF628" i="3"/>
  <c r="AJ628" i="3"/>
  <c r="AY628" i="3"/>
  <c r="H629" i="3"/>
  <c r="L629" i="3" s="1"/>
  <c r="P629" i="3"/>
  <c r="Q629" i="3"/>
  <c r="R629" i="3"/>
  <c r="AK629" i="1" s="1"/>
  <c r="AL629" i="1" s="1"/>
  <c r="Y629" i="3"/>
  <c r="AA629" i="3"/>
  <c r="AD629" i="3" s="1"/>
  <c r="AC629" i="3"/>
  <c r="AE629" i="3"/>
  <c r="AF629" i="3"/>
  <c r="AG629" i="3" s="1"/>
  <c r="AJ629" i="3"/>
  <c r="AY629" i="3"/>
  <c r="H630" i="3"/>
  <c r="L630" i="3" s="1"/>
  <c r="P630" i="3"/>
  <c r="Q630" i="3"/>
  <c r="R630" i="3"/>
  <c r="AK630" i="1" s="1"/>
  <c r="AL630" i="1" s="1"/>
  <c r="Y630" i="3"/>
  <c r="AA630" i="3"/>
  <c r="AC630" i="3"/>
  <c r="AD630" i="3"/>
  <c r="AE630" i="3"/>
  <c r="AG630" i="3" s="1"/>
  <c r="AF630" i="3"/>
  <c r="AJ630" i="3"/>
  <c r="AY630" i="3"/>
  <c r="H631" i="3"/>
  <c r="L631" i="3" s="1"/>
  <c r="P631" i="3"/>
  <c r="Q631" i="3"/>
  <c r="R631" i="3"/>
  <c r="AK631" i="1" s="1"/>
  <c r="AL631" i="1" s="1"/>
  <c r="Y631" i="3"/>
  <c r="AA631" i="3"/>
  <c r="AD631" i="3" s="1"/>
  <c r="AC631" i="3"/>
  <c r="AE631" i="3"/>
  <c r="AF631" i="3"/>
  <c r="AG631" i="3" s="1"/>
  <c r="AJ631" i="3"/>
  <c r="AY631" i="3"/>
  <c r="H632" i="3"/>
  <c r="L632" i="3" s="1"/>
  <c r="P632" i="3"/>
  <c r="Q632" i="3"/>
  <c r="R632" i="3"/>
  <c r="AK632" i="1" s="1"/>
  <c r="AL632" i="1" s="1"/>
  <c r="Y632" i="3"/>
  <c r="AA632" i="3"/>
  <c r="AC632" i="3"/>
  <c r="AD632" i="3"/>
  <c r="AE632" i="3"/>
  <c r="AG632" i="3" s="1"/>
  <c r="AF632" i="3"/>
  <c r="AJ632" i="3"/>
  <c r="AY632" i="3"/>
  <c r="H633" i="3"/>
  <c r="L633" i="3" s="1"/>
  <c r="P633" i="3"/>
  <c r="Q633" i="3"/>
  <c r="R633" i="3"/>
  <c r="AK633" i="1" s="1"/>
  <c r="AL633" i="1" s="1"/>
  <c r="Y633" i="3"/>
  <c r="AA633" i="3"/>
  <c r="AD633" i="3" s="1"/>
  <c r="AC633" i="3"/>
  <c r="AE633" i="3"/>
  <c r="AF633" i="3"/>
  <c r="AG633" i="3" s="1"/>
  <c r="AJ633" i="3"/>
  <c r="AY633" i="3"/>
  <c r="H634" i="3"/>
  <c r="L634" i="3" s="1"/>
  <c r="P634" i="3"/>
  <c r="Q634" i="3"/>
  <c r="R634" i="3"/>
  <c r="AK634" i="1" s="1"/>
  <c r="AL634" i="1" s="1"/>
  <c r="Y634" i="3"/>
  <c r="AA634" i="3"/>
  <c r="AC634" i="3"/>
  <c r="AD634" i="3"/>
  <c r="AE634" i="3"/>
  <c r="AG634" i="3" s="1"/>
  <c r="AF634" i="3"/>
  <c r="AJ634" i="3"/>
  <c r="AY634" i="3"/>
  <c r="H635" i="3"/>
  <c r="L635" i="3" s="1"/>
  <c r="P635" i="3"/>
  <c r="Q635" i="3"/>
  <c r="R635" i="3"/>
  <c r="AK635" i="1" s="1"/>
  <c r="AL635" i="1" s="1"/>
  <c r="Y635" i="3"/>
  <c r="AA635" i="3"/>
  <c r="AD635" i="3" s="1"/>
  <c r="AC635" i="3"/>
  <c r="AE635" i="3"/>
  <c r="AF635" i="3"/>
  <c r="AG635" i="3" s="1"/>
  <c r="AJ635" i="3"/>
  <c r="AY635" i="3"/>
  <c r="H636" i="3"/>
  <c r="L636" i="3"/>
  <c r="P636" i="3"/>
  <c r="Q636" i="3"/>
  <c r="R636" i="3"/>
  <c r="AK636" i="1" s="1"/>
  <c r="AL636" i="1" s="1"/>
  <c r="Y636" i="3"/>
  <c r="AA636" i="3"/>
  <c r="AC636" i="3"/>
  <c r="AD636" i="3"/>
  <c r="AE636" i="3"/>
  <c r="AG636" i="3" s="1"/>
  <c r="AF636" i="3"/>
  <c r="AJ636" i="3"/>
  <c r="AY636" i="3"/>
  <c r="H637" i="3"/>
  <c r="L637" i="3" s="1"/>
  <c r="P637" i="3"/>
  <c r="Q637" i="3"/>
  <c r="R637" i="3"/>
  <c r="AK637" i="1" s="1"/>
  <c r="AL637" i="1" s="1"/>
  <c r="Y637" i="3"/>
  <c r="AA637" i="3"/>
  <c r="AD637" i="3" s="1"/>
  <c r="AC637" i="3"/>
  <c r="AE637" i="3"/>
  <c r="AF637" i="3"/>
  <c r="AG637" i="3" s="1"/>
  <c r="AJ637" i="3"/>
  <c r="AY637" i="3"/>
  <c r="H638" i="3"/>
  <c r="L638" i="3" s="1"/>
  <c r="P638" i="3"/>
  <c r="Q638" i="3"/>
  <c r="R638" i="3"/>
  <c r="AK638" i="1" s="1"/>
  <c r="AL638" i="1" s="1"/>
  <c r="Y638" i="3"/>
  <c r="AA638" i="3"/>
  <c r="AC638" i="3"/>
  <c r="AD638" i="3"/>
  <c r="AE638" i="3"/>
  <c r="AG638" i="3" s="1"/>
  <c r="AF638" i="3"/>
  <c r="AJ638" i="3"/>
  <c r="AY638" i="3"/>
  <c r="H639" i="3"/>
  <c r="L639" i="3" s="1"/>
  <c r="P639" i="3"/>
  <c r="Q639" i="3"/>
  <c r="R639" i="3"/>
  <c r="AK639" i="1" s="1"/>
  <c r="AL639" i="1" s="1"/>
  <c r="Y639" i="3"/>
  <c r="AA639" i="3"/>
  <c r="AD639" i="3" s="1"/>
  <c r="AC639" i="3"/>
  <c r="AE639" i="3"/>
  <c r="AF639" i="3"/>
  <c r="AG639" i="3" s="1"/>
  <c r="AJ639" i="3"/>
  <c r="AY639" i="3"/>
  <c r="H640" i="3"/>
  <c r="L640" i="3"/>
  <c r="P640" i="3"/>
  <c r="Q640" i="3"/>
  <c r="R640" i="3"/>
  <c r="AK640" i="1" s="1"/>
  <c r="AL640" i="1" s="1"/>
  <c r="Y640" i="3"/>
  <c r="AA640" i="3"/>
  <c r="AC640" i="3"/>
  <c r="AD640" i="3"/>
  <c r="AE640" i="3"/>
  <c r="AG640" i="3" s="1"/>
  <c r="AF640" i="3"/>
  <c r="AJ640" i="3"/>
  <c r="AY640" i="3"/>
  <c r="H641" i="3"/>
  <c r="L641" i="3" s="1"/>
  <c r="P641" i="3"/>
  <c r="Q641" i="3"/>
  <c r="R641" i="3"/>
  <c r="AK641" i="1" s="1"/>
  <c r="AL641" i="1" s="1"/>
  <c r="Y641" i="3"/>
  <c r="AA641" i="3"/>
  <c r="AD641" i="3" s="1"/>
  <c r="AC641" i="3"/>
  <c r="AE641" i="3"/>
  <c r="AF641" i="3"/>
  <c r="AG641" i="3" s="1"/>
  <c r="AJ641" i="3"/>
  <c r="AY641" i="3"/>
  <c r="H642" i="3"/>
  <c r="L642" i="3" s="1"/>
  <c r="P642" i="3"/>
  <c r="Q642" i="3"/>
  <c r="R642" i="3"/>
  <c r="AK642" i="1" s="1"/>
  <c r="AL642" i="1" s="1"/>
  <c r="Y642" i="3"/>
  <c r="AA642" i="3"/>
  <c r="AC642" i="3"/>
  <c r="AD642" i="3"/>
  <c r="AE642" i="3"/>
  <c r="AG642" i="3" s="1"/>
  <c r="AF642" i="3"/>
  <c r="AJ642" i="3"/>
  <c r="AY642" i="3"/>
  <c r="H643" i="3"/>
  <c r="L643" i="3" s="1"/>
  <c r="P643" i="3"/>
  <c r="Q643" i="3"/>
  <c r="R643" i="3"/>
  <c r="AK643" i="1" s="1"/>
  <c r="AL643" i="1" s="1"/>
  <c r="Y643" i="3"/>
  <c r="AA643" i="3"/>
  <c r="AD643" i="3" s="1"/>
  <c r="AC643" i="3"/>
  <c r="AE643" i="3"/>
  <c r="AF643" i="3"/>
  <c r="AG643" i="3" s="1"/>
  <c r="AJ643" i="3"/>
  <c r="AY643" i="3"/>
  <c r="H644" i="3"/>
  <c r="L644" i="3" s="1"/>
  <c r="P644" i="3"/>
  <c r="Q644" i="3"/>
  <c r="R644" i="3"/>
  <c r="AK644" i="1" s="1"/>
  <c r="AL644" i="1" s="1"/>
  <c r="Y644" i="3"/>
  <c r="AA644" i="3"/>
  <c r="AC644" i="3"/>
  <c r="AD644" i="3"/>
  <c r="AE644" i="3"/>
  <c r="AG644" i="3" s="1"/>
  <c r="AF644" i="3"/>
  <c r="AJ644" i="3"/>
  <c r="AY644" i="3"/>
  <c r="H645" i="3"/>
  <c r="L645" i="3" s="1"/>
  <c r="P645" i="3"/>
  <c r="Q645" i="3"/>
  <c r="R645" i="3"/>
  <c r="AK645" i="1" s="1"/>
  <c r="AL645" i="1" s="1"/>
  <c r="Y645" i="3"/>
  <c r="AA645" i="3"/>
  <c r="AD645" i="3" s="1"/>
  <c r="AC645" i="3"/>
  <c r="AE645" i="3"/>
  <c r="AF645" i="3"/>
  <c r="AG645" i="3" s="1"/>
  <c r="AJ645" i="3"/>
  <c r="AY645" i="3"/>
  <c r="H646" i="3"/>
  <c r="L646" i="3" s="1"/>
  <c r="P646" i="3"/>
  <c r="Q646" i="3"/>
  <c r="R646" i="3"/>
  <c r="AK646" i="1" s="1"/>
  <c r="AL646" i="1" s="1"/>
  <c r="Y646" i="3"/>
  <c r="AA646" i="3"/>
  <c r="AC646" i="3"/>
  <c r="AD646" i="3"/>
  <c r="AE646" i="3"/>
  <c r="AG646" i="3" s="1"/>
  <c r="AF646" i="3"/>
  <c r="AJ646" i="3"/>
  <c r="AY646" i="3"/>
  <c r="H647" i="3"/>
  <c r="L647" i="3"/>
  <c r="P647" i="3"/>
  <c r="Q647" i="3"/>
  <c r="R647" i="3"/>
  <c r="AK647" i="1" s="1"/>
  <c r="AL647" i="1" s="1"/>
  <c r="Y647" i="3"/>
  <c r="AA647" i="3"/>
  <c r="AD647" i="3" s="1"/>
  <c r="AC647" i="3"/>
  <c r="AE647" i="3"/>
  <c r="AF647" i="3"/>
  <c r="AG647" i="3" s="1"/>
  <c r="AJ647" i="3"/>
  <c r="AY647" i="3"/>
  <c r="H648" i="3"/>
  <c r="L648" i="3"/>
  <c r="P648" i="3"/>
  <c r="Q648" i="3"/>
  <c r="R648" i="3"/>
  <c r="AK648" i="1" s="1"/>
  <c r="AL648" i="1" s="1"/>
  <c r="Y648" i="3"/>
  <c r="AA648" i="3"/>
  <c r="AC648" i="3"/>
  <c r="AD648" i="3"/>
  <c r="AE648" i="3"/>
  <c r="AG648" i="3" s="1"/>
  <c r="AF648" i="3"/>
  <c r="AJ648" i="3"/>
  <c r="AY648" i="3"/>
  <c r="H649" i="3"/>
  <c r="L649" i="3" s="1"/>
  <c r="P649" i="3"/>
  <c r="Q649" i="3"/>
  <c r="R649" i="3"/>
  <c r="AK649" i="1" s="1"/>
  <c r="AL649" i="1" s="1"/>
  <c r="Y649" i="3"/>
  <c r="AA649" i="3"/>
  <c r="AD649" i="3" s="1"/>
  <c r="AC649" i="3"/>
  <c r="AE649" i="3"/>
  <c r="AF649" i="3"/>
  <c r="AG649" i="3" s="1"/>
  <c r="AJ649" i="3"/>
  <c r="AY649" i="3"/>
  <c r="H650" i="3"/>
  <c r="L650" i="3" s="1"/>
  <c r="P650" i="3"/>
  <c r="Q650" i="3"/>
  <c r="R650" i="3"/>
  <c r="AK650" i="1" s="1"/>
  <c r="AL650" i="1" s="1"/>
  <c r="Y650" i="3"/>
  <c r="AA650" i="3"/>
  <c r="AC650" i="3"/>
  <c r="AD650" i="3"/>
  <c r="AE650" i="3"/>
  <c r="AG650" i="3" s="1"/>
  <c r="AF650" i="3"/>
  <c r="AJ650" i="3"/>
  <c r="AY650" i="3"/>
  <c r="H651" i="3"/>
  <c r="L651" i="3" s="1"/>
  <c r="P651" i="3"/>
  <c r="Q651" i="3"/>
  <c r="R651" i="3"/>
  <c r="AK651" i="1" s="1"/>
  <c r="AL651" i="1" s="1"/>
  <c r="Y651" i="3"/>
  <c r="AA651" i="3"/>
  <c r="AD651" i="3" s="1"/>
  <c r="AC651" i="3"/>
  <c r="AE651" i="3"/>
  <c r="AF651" i="3"/>
  <c r="AG651" i="3" s="1"/>
  <c r="AJ651" i="3"/>
  <c r="AY651" i="3"/>
  <c r="H652" i="3"/>
  <c r="L652" i="3" s="1"/>
  <c r="P652" i="3"/>
  <c r="Q652" i="3"/>
  <c r="R652" i="3"/>
  <c r="AK652" i="1" s="1"/>
  <c r="AL652" i="1" s="1"/>
  <c r="Y652" i="3"/>
  <c r="AA652" i="3"/>
  <c r="AC652" i="3"/>
  <c r="AD652" i="3"/>
  <c r="AE652" i="3"/>
  <c r="AG652" i="3" s="1"/>
  <c r="AF652" i="3"/>
  <c r="AJ652" i="3"/>
  <c r="AY652" i="3"/>
  <c r="H653" i="3"/>
  <c r="L653" i="3" s="1"/>
  <c r="P653" i="3"/>
  <c r="Q653" i="3"/>
  <c r="R653" i="3"/>
  <c r="AK653" i="1" s="1"/>
  <c r="AL653" i="1" s="1"/>
  <c r="Y653" i="3"/>
  <c r="AA653" i="3"/>
  <c r="AD653" i="3" s="1"/>
  <c r="AC653" i="3"/>
  <c r="AE653" i="3"/>
  <c r="AF653" i="3"/>
  <c r="AG653" i="3" s="1"/>
  <c r="AJ653" i="3"/>
  <c r="AY653" i="3"/>
  <c r="H654" i="3"/>
  <c r="L654" i="3" s="1"/>
  <c r="P654" i="3"/>
  <c r="Q654" i="3"/>
  <c r="R654" i="3"/>
  <c r="AK654" i="1" s="1"/>
  <c r="AL654" i="1" s="1"/>
  <c r="Y654" i="3"/>
  <c r="AA654" i="3"/>
  <c r="AC654" i="3"/>
  <c r="AD654" i="3"/>
  <c r="AE654" i="3"/>
  <c r="AG654" i="3" s="1"/>
  <c r="AF654" i="3"/>
  <c r="AJ654" i="3"/>
  <c r="AY654" i="3"/>
  <c r="H655" i="3"/>
  <c r="L655" i="3"/>
  <c r="P655" i="3"/>
  <c r="Q655" i="3"/>
  <c r="R655" i="3"/>
  <c r="AK655" i="1" s="1"/>
  <c r="AL655" i="1" s="1"/>
  <c r="Y655" i="3"/>
  <c r="AA655" i="3"/>
  <c r="AD655" i="3" s="1"/>
  <c r="AC655" i="3"/>
  <c r="AE655" i="3"/>
  <c r="AF655" i="3"/>
  <c r="AG655" i="3" s="1"/>
  <c r="AJ655" i="3"/>
  <c r="AY655" i="3"/>
  <c r="H656" i="3"/>
  <c r="L656" i="3" s="1"/>
  <c r="P656" i="3"/>
  <c r="Q656" i="3"/>
  <c r="R656" i="3"/>
  <c r="AK656" i="1" s="1"/>
  <c r="AL656" i="1" s="1"/>
  <c r="Y656" i="3"/>
  <c r="AA656" i="3"/>
  <c r="AC656" i="3"/>
  <c r="AD656" i="3"/>
  <c r="AE656" i="3"/>
  <c r="AG656" i="3" s="1"/>
  <c r="AF656" i="3"/>
  <c r="AJ656" i="3"/>
  <c r="AY656" i="3"/>
  <c r="H657" i="3"/>
  <c r="L657" i="3" s="1"/>
  <c r="P657" i="3"/>
  <c r="Q657" i="3"/>
  <c r="R657" i="3"/>
  <c r="AK657" i="1" s="1"/>
  <c r="AL657" i="1" s="1"/>
  <c r="Y657" i="3"/>
  <c r="AA657" i="3"/>
  <c r="AD657" i="3" s="1"/>
  <c r="AC657" i="3"/>
  <c r="AE657" i="3"/>
  <c r="AF657" i="3"/>
  <c r="AG657" i="3" s="1"/>
  <c r="AJ657" i="3"/>
  <c r="AY657" i="3"/>
  <c r="H658" i="3"/>
  <c r="L658" i="3" s="1"/>
  <c r="P658" i="3"/>
  <c r="Q658" i="3"/>
  <c r="R658" i="3"/>
  <c r="AK658" i="1" s="1"/>
  <c r="AL658" i="1" s="1"/>
  <c r="Y658" i="3"/>
  <c r="AA658" i="3"/>
  <c r="AC658" i="3"/>
  <c r="AD658" i="3"/>
  <c r="AE658" i="3"/>
  <c r="AG658" i="3" s="1"/>
  <c r="AF658" i="3"/>
  <c r="AJ658" i="3"/>
  <c r="AY658" i="3"/>
  <c r="H659" i="3"/>
  <c r="L659" i="3"/>
  <c r="P659" i="3"/>
  <c r="Q659" i="3"/>
  <c r="R659" i="3"/>
  <c r="AK659" i="1" s="1"/>
  <c r="AL659" i="1" s="1"/>
  <c r="Y659" i="3"/>
  <c r="AA659" i="3"/>
  <c r="AD659" i="3" s="1"/>
  <c r="AC659" i="3"/>
  <c r="AE659" i="3"/>
  <c r="AF659" i="3"/>
  <c r="AG659" i="3" s="1"/>
  <c r="AJ659" i="3"/>
  <c r="AY659" i="3"/>
  <c r="H660" i="3"/>
  <c r="L660" i="3" s="1"/>
  <c r="P660" i="3"/>
  <c r="Q660" i="3"/>
  <c r="R660" i="3"/>
  <c r="AK660" i="1" s="1"/>
  <c r="AL660" i="1" s="1"/>
  <c r="Y660" i="3"/>
  <c r="AA660" i="3"/>
  <c r="AC660" i="3"/>
  <c r="AD660" i="3"/>
  <c r="AE660" i="3"/>
  <c r="AG660" i="3" s="1"/>
  <c r="AF660" i="3"/>
  <c r="AJ660" i="3"/>
  <c r="AY660" i="3"/>
  <c r="H661" i="3"/>
  <c r="L661" i="3" s="1"/>
  <c r="P661" i="3"/>
  <c r="Q661" i="3"/>
  <c r="R661" i="3"/>
  <c r="AK661" i="1" s="1"/>
  <c r="AL661" i="1" s="1"/>
  <c r="Y661" i="3"/>
  <c r="AA661" i="3"/>
  <c r="AD661" i="3" s="1"/>
  <c r="AC661" i="3"/>
  <c r="AE661" i="3"/>
  <c r="AF661" i="3"/>
  <c r="AG661" i="3" s="1"/>
  <c r="AJ661" i="3"/>
  <c r="AY661" i="3"/>
  <c r="H662" i="3"/>
  <c r="L662" i="3" s="1"/>
  <c r="P662" i="3"/>
  <c r="Q662" i="3"/>
  <c r="R662" i="3"/>
  <c r="AK662" i="1" s="1"/>
  <c r="AL662" i="1" s="1"/>
  <c r="Y662" i="3"/>
  <c r="AA662" i="3"/>
  <c r="AC662" i="3"/>
  <c r="AD662" i="3"/>
  <c r="AE662" i="3"/>
  <c r="AG662" i="3" s="1"/>
  <c r="AF662" i="3"/>
  <c r="AJ662" i="3"/>
  <c r="AY662" i="3"/>
  <c r="H663" i="3"/>
  <c r="L663" i="3" s="1"/>
  <c r="P663" i="3"/>
  <c r="Q663" i="3"/>
  <c r="R663" i="3"/>
  <c r="AK663" i="1" s="1"/>
  <c r="AL663" i="1" s="1"/>
  <c r="Y663" i="3"/>
  <c r="AA663" i="3"/>
  <c r="AD663" i="3" s="1"/>
  <c r="AC663" i="3"/>
  <c r="AE663" i="3"/>
  <c r="AF663" i="3"/>
  <c r="AG663" i="3" s="1"/>
  <c r="AJ663" i="3"/>
  <c r="AY663" i="3"/>
  <c r="H664" i="3"/>
  <c r="L664" i="3" s="1"/>
  <c r="P664" i="3"/>
  <c r="Q664" i="3"/>
  <c r="R664" i="3"/>
  <c r="AK664" i="1" s="1"/>
  <c r="AL664" i="1" s="1"/>
  <c r="Y664" i="3"/>
  <c r="AA664" i="3"/>
  <c r="AC664" i="3"/>
  <c r="AD664" i="3"/>
  <c r="AE664" i="3"/>
  <c r="AG664" i="3" s="1"/>
  <c r="AF664" i="3"/>
  <c r="AJ664" i="3"/>
  <c r="AY664" i="3"/>
  <c r="H665" i="3"/>
  <c r="L665" i="3" s="1"/>
  <c r="P665" i="3"/>
  <c r="Q665" i="3"/>
  <c r="R665" i="3"/>
  <c r="AK665" i="1" s="1"/>
  <c r="AL665" i="1" s="1"/>
  <c r="Y665" i="3"/>
  <c r="AA665" i="3"/>
  <c r="AD665" i="3" s="1"/>
  <c r="AC665" i="3"/>
  <c r="AE665" i="3"/>
  <c r="AF665" i="3"/>
  <c r="AG665" i="3" s="1"/>
  <c r="AJ665" i="3"/>
  <c r="AY665" i="3"/>
  <c r="H666" i="3"/>
  <c r="L666" i="3" s="1"/>
  <c r="P666" i="3"/>
  <c r="Q666" i="3"/>
  <c r="R666" i="3"/>
  <c r="AK666" i="1" s="1"/>
  <c r="AL666" i="1" s="1"/>
  <c r="Y666" i="3"/>
  <c r="AA666" i="3"/>
  <c r="AC666" i="3"/>
  <c r="AD666" i="3"/>
  <c r="AE666" i="3"/>
  <c r="AG666" i="3" s="1"/>
  <c r="AF666" i="3"/>
  <c r="AJ666" i="3"/>
  <c r="AY666" i="3"/>
  <c r="H667" i="3"/>
  <c r="L667" i="3" s="1"/>
  <c r="P667" i="3"/>
  <c r="Q667" i="3"/>
  <c r="R667" i="3"/>
  <c r="AK667" i="1" s="1"/>
  <c r="AL667" i="1" s="1"/>
  <c r="Y667" i="3"/>
  <c r="AA667" i="3"/>
  <c r="AD667" i="3" s="1"/>
  <c r="AC667" i="3"/>
  <c r="AE667" i="3"/>
  <c r="AF667" i="3"/>
  <c r="AG667" i="3" s="1"/>
  <c r="AJ667" i="3"/>
  <c r="AY667" i="3"/>
  <c r="H668" i="3"/>
  <c r="L668" i="3" s="1"/>
  <c r="P668" i="3"/>
  <c r="Q668" i="3"/>
  <c r="R668" i="3"/>
  <c r="AK668" i="1" s="1"/>
  <c r="AL668" i="1" s="1"/>
  <c r="Y668" i="3"/>
  <c r="AA668" i="3"/>
  <c r="AC668" i="3"/>
  <c r="AD668" i="3"/>
  <c r="AE668" i="3"/>
  <c r="AG668" i="3" s="1"/>
  <c r="AF668" i="3"/>
  <c r="AJ668" i="3"/>
  <c r="AY668" i="3"/>
  <c r="H669" i="3"/>
  <c r="L669" i="3" s="1"/>
  <c r="P669" i="3"/>
  <c r="Q669" i="3"/>
  <c r="R669" i="3"/>
  <c r="AK669" i="1" s="1"/>
  <c r="AL669" i="1" s="1"/>
  <c r="Y669" i="3"/>
  <c r="AA669" i="3"/>
  <c r="AD669" i="3" s="1"/>
  <c r="AC669" i="3"/>
  <c r="AE669" i="3"/>
  <c r="AF669" i="3"/>
  <c r="AG669" i="3" s="1"/>
  <c r="AJ669" i="3"/>
  <c r="AY669" i="3"/>
  <c r="H670" i="3"/>
  <c r="L670" i="3" s="1"/>
  <c r="P670" i="3"/>
  <c r="Q670" i="3"/>
  <c r="R670" i="3"/>
  <c r="AK670" i="1" s="1"/>
  <c r="AL670" i="1" s="1"/>
  <c r="Y670" i="3"/>
  <c r="AA670" i="3"/>
  <c r="AC670" i="3"/>
  <c r="AD670" i="3"/>
  <c r="AE670" i="3"/>
  <c r="AG670" i="3" s="1"/>
  <c r="AF670" i="3"/>
  <c r="AJ670" i="3"/>
  <c r="AY670" i="3"/>
  <c r="H671" i="3"/>
  <c r="L671" i="3" s="1"/>
  <c r="P671" i="3"/>
  <c r="Q671" i="3"/>
  <c r="R671" i="3"/>
  <c r="AK671" i="1" s="1"/>
  <c r="AL671" i="1" s="1"/>
  <c r="Y671" i="3"/>
  <c r="AA671" i="3"/>
  <c r="AD671" i="3" s="1"/>
  <c r="AC671" i="3"/>
  <c r="AE671" i="3"/>
  <c r="AF671" i="3"/>
  <c r="AG671" i="3" s="1"/>
  <c r="AJ671" i="3"/>
  <c r="AY671" i="3"/>
  <c r="H672" i="3"/>
  <c r="L672" i="3" s="1"/>
  <c r="P672" i="3"/>
  <c r="Q672" i="3"/>
  <c r="R672" i="3"/>
  <c r="AK672" i="1" s="1"/>
  <c r="AL672" i="1" s="1"/>
  <c r="Y672" i="3"/>
  <c r="AA672" i="3"/>
  <c r="AC672" i="3"/>
  <c r="AD672" i="3"/>
  <c r="AE672" i="3"/>
  <c r="AG672" i="3" s="1"/>
  <c r="AF672" i="3"/>
  <c r="AJ672" i="3"/>
  <c r="AY672" i="3"/>
  <c r="H673" i="3"/>
  <c r="L673" i="3" s="1"/>
  <c r="P673" i="3"/>
  <c r="Q673" i="3"/>
  <c r="R673" i="3"/>
  <c r="AK673" i="1" s="1"/>
  <c r="AL673" i="1" s="1"/>
  <c r="Y673" i="3"/>
  <c r="AA673" i="3"/>
  <c r="AD673" i="3" s="1"/>
  <c r="AC673" i="3"/>
  <c r="AE673" i="3"/>
  <c r="AF673" i="3"/>
  <c r="AG673" i="3" s="1"/>
  <c r="AJ673" i="3"/>
  <c r="AY673" i="3"/>
  <c r="H674" i="3"/>
  <c r="L674" i="3"/>
  <c r="P674" i="3"/>
  <c r="Q674" i="3"/>
  <c r="R674" i="3"/>
  <c r="AK674" i="1" s="1"/>
  <c r="AL674" i="1" s="1"/>
  <c r="Y674" i="3"/>
  <c r="AA674" i="3"/>
  <c r="AC674" i="3"/>
  <c r="AD674" i="3"/>
  <c r="AE674" i="3"/>
  <c r="AG674" i="3" s="1"/>
  <c r="AF674" i="3"/>
  <c r="AJ674" i="3"/>
  <c r="AY674" i="3"/>
  <c r="H675" i="3"/>
  <c r="L675" i="3" s="1"/>
  <c r="P675" i="3"/>
  <c r="Q675" i="3"/>
  <c r="R675" i="3"/>
  <c r="AK675" i="1" s="1"/>
  <c r="AL675" i="1" s="1"/>
  <c r="Y675" i="3"/>
  <c r="AA675" i="3"/>
  <c r="AD675" i="3" s="1"/>
  <c r="AC675" i="3"/>
  <c r="AE675" i="3"/>
  <c r="AF675" i="3"/>
  <c r="AG675" i="3" s="1"/>
  <c r="AJ675" i="3"/>
  <c r="AY675" i="3"/>
  <c r="H676" i="3"/>
  <c r="L676" i="3" s="1"/>
  <c r="P676" i="3"/>
  <c r="Q676" i="3"/>
  <c r="R676" i="3"/>
  <c r="AK676" i="1" s="1"/>
  <c r="AL676" i="1" s="1"/>
  <c r="Y676" i="3"/>
  <c r="AA676" i="3"/>
  <c r="AC676" i="3"/>
  <c r="AD676" i="3"/>
  <c r="AE676" i="3"/>
  <c r="AG676" i="3" s="1"/>
  <c r="AF676" i="3"/>
  <c r="AJ676" i="3"/>
  <c r="AY676" i="3"/>
  <c r="H677" i="3"/>
  <c r="L677" i="3" s="1"/>
  <c r="P677" i="3"/>
  <c r="Q677" i="3"/>
  <c r="R677" i="3"/>
  <c r="AK677" i="1" s="1"/>
  <c r="AL677" i="1" s="1"/>
  <c r="Y677" i="3"/>
  <c r="AA677" i="3"/>
  <c r="AD677" i="3" s="1"/>
  <c r="AC677" i="3"/>
  <c r="AE677" i="3"/>
  <c r="AF677" i="3"/>
  <c r="AG677" i="3" s="1"/>
  <c r="AJ677" i="3"/>
  <c r="AY677" i="3"/>
  <c r="H678" i="3"/>
  <c r="L678" i="3" s="1"/>
  <c r="P678" i="3"/>
  <c r="Q678" i="3"/>
  <c r="R678" i="3"/>
  <c r="Y678" i="3"/>
  <c r="AA678" i="3"/>
  <c r="AC678" i="3"/>
  <c r="AD678" i="3"/>
  <c r="AE678" i="3"/>
  <c r="AG678" i="3" s="1"/>
  <c r="AF678" i="3"/>
  <c r="AJ678" i="3"/>
  <c r="AY678" i="3"/>
  <c r="H679" i="3"/>
  <c r="L679" i="3" s="1"/>
  <c r="P679" i="3"/>
  <c r="Q679" i="3"/>
  <c r="R679" i="3"/>
  <c r="AK679" i="1" s="1"/>
  <c r="AL679" i="1" s="1"/>
  <c r="Y679" i="3"/>
  <c r="AA679" i="3"/>
  <c r="AD679" i="3" s="1"/>
  <c r="AC679" i="3"/>
  <c r="AE679" i="3"/>
  <c r="AF679" i="3"/>
  <c r="AG679" i="3" s="1"/>
  <c r="AJ679" i="3"/>
  <c r="AY679" i="3"/>
  <c r="H680" i="3"/>
  <c r="L680" i="3" s="1"/>
  <c r="P680" i="3"/>
  <c r="Q680" i="3"/>
  <c r="R680" i="3"/>
  <c r="AK680" i="1" s="1"/>
  <c r="AL680" i="1" s="1"/>
  <c r="Y680" i="3"/>
  <c r="AA680" i="3"/>
  <c r="AC680" i="3"/>
  <c r="AD680" i="3"/>
  <c r="AE680" i="3"/>
  <c r="AG680" i="3" s="1"/>
  <c r="AF680" i="3"/>
  <c r="AJ680" i="3"/>
  <c r="AY680" i="3"/>
  <c r="H681" i="3"/>
  <c r="L681" i="3" s="1"/>
  <c r="P681" i="3"/>
  <c r="Q681" i="3"/>
  <c r="R681" i="3"/>
  <c r="AK681" i="1" s="1"/>
  <c r="AL681" i="1" s="1"/>
  <c r="Y681" i="3"/>
  <c r="AA681" i="3"/>
  <c r="AD681" i="3" s="1"/>
  <c r="AC681" i="3"/>
  <c r="AE681" i="3"/>
  <c r="AF681" i="3"/>
  <c r="AG681" i="3" s="1"/>
  <c r="AJ681" i="3"/>
  <c r="AY681" i="3"/>
  <c r="H682" i="3"/>
  <c r="L682" i="3" s="1"/>
  <c r="P682" i="3"/>
  <c r="Q682" i="3"/>
  <c r="R682" i="3"/>
  <c r="AK682" i="1" s="1"/>
  <c r="AL682" i="1" s="1"/>
  <c r="Y682" i="3"/>
  <c r="AA682" i="3"/>
  <c r="AC682" i="3"/>
  <c r="AD682" i="3"/>
  <c r="AE682" i="3"/>
  <c r="AG682" i="3" s="1"/>
  <c r="AF682" i="3"/>
  <c r="AJ682" i="3"/>
  <c r="AY682" i="3"/>
  <c r="H683" i="3"/>
  <c r="L683" i="3" s="1"/>
  <c r="P683" i="3"/>
  <c r="Q683" i="3"/>
  <c r="R683" i="3"/>
  <c r="AK683" i="1" s="1"/>
  <c r="AL683" i="1" s="1"/>
  <c r="Y683" i="3"/>
  <c r="AA683" i="3"/>
  <c r="AD683" i="3" s="1"/>
  <c r="AC683" i="3"/>
  <c r="AE683" i="3"/>
  <c r="AF683" i="3"/>
  <c r="AG683" i="3" s="1"/>
  <c r="AJ683" i="3"/>
  <c r="AY683" i="3"/>
  <c r="H684" i="3"/>
  <c r="L684" i="3" s="1"/>
  <c r="P684" i="3"/>
  <c r="Q684" i="3"/>
  <c r="R684" i="3"/>
  <c r="Y684" i="3"/>
  <c r="AA684" i="3"/>
  <c r="AC684" i="3"/>
  <c r="AD684" i="3"/>
  <c r="AE684" i="3"/>
  <c r="AG684" i="3" s="1"/>
  <c r="AF684" i="3"/>
  <c r="AJ684" i="3"/>
  <c r="AY684" i="3"/>
  <c r="H685" i="3"/>
  <c r="L685" i="3" s="1"/>
  <c r="P685" i="3"/>
  <c r="Q685" i="3"/>
  <c r="R685" i="3"/>
  <c r="AK685" i="1" s="1"/>
  <c r="AL685" i="1" s="1"/>
  <c r="Y685" i="3"/>
  <c r="AA685" i="3"/>
  <c r="AD685" i="3" s="1"/>
  <c r="AC685" i="3"/>
  <c r="AE685" i="3"/>
  <c r="AF685" i="3"/>
  <c r="AG685" i="3" s="1"/>
  <c r="AJ685" i="3"/>
  <c r="AY685" i="3"/>
  <c r="H686" i="3"/>
  <c r="L686" i="3" s="1"/>
  <c r="P686" i="3"/>
  <c r="Q686" i="3"/>
  <c r="R686" i="3"/>
  <c r="Y686" i="3"/>
  <c r="AA686" i="3"/>
  <c r="AC686" i="3"/>
  <c r="AD686" i="3"/>
  <c r="AE686" i="3"/>
  <c r="AG686" i="3" s="1"/>
  <c r="AF686" i="3"/>
  <c r="AJ686" i="3"/>
  <c r="AY686" i="3"/>
  <c r="H687" i="3"/>
  <c r="L687" i="3"/>
  <c r="P687" i="3"/>
  <c r="Q687" i="3"/>
  <c r="R687" i="3"/>
  <c r="AK687" i="1" s="1"/>
  <c r="AL687" i="1" s="1"/>
  <c r="Y687" i="3"/>
  <c r="AA687" i="3"/>
  <c r="AD687" i="3" s="1"/>
  <c r="AC687" i="3"/>
  <c r="AE687" i="3"/>
  <c r="AF687" i="3"/>
  <c r="AG687" i="3" s="1"/>
  <c r="AJ687" i="3"/>
  <c r="AY687" i="3"/>
  <c r="H688" i="3"/>
  <c r="L688" i="3" s="1"/>
  <c r="P688" i="3"/>
  <c r="Q688" i="3"/>
  <c r="R688" i="3"/>
  <c r="AK688" i="1" s="1"/>
  <c r="AL688" i="1" s="1"/>
  <c r="Y688" i="3"/>
  <c r="AA688" i="3"/>
  <c r="AC688" i="3"/>
  <c r="AD688" i="3"/>
  <c r="AE688" i="3"/>
  <c r="AG688" i="3" s="1"/>
  <c r="AF688" i="3"/>
  <c r="AJ688" i="3"/>
  <c r="AY688" i="3"/>
  <c r="H689" i="3"/>
  <c r="L689" i="3" s="1"/>
  <c r="P689" i="3"/>
  <c r="Q689" i="3"/>
  <c r="R689" i="3"/>
  <c r="AK689" i="1" s="1"/>
  <c r="AL689" i="1" s="1"/>
  <c r="Y689" i="3"/>
  <c r="AA689" i="3"/>
  <c r="AD689" i="3" s="1"/>
  <c r="AC689" i="3"/>
  <c r="AE689" i="3"/>
  <c r="AF689" i="3"/>
  <c r="AG689" i="3" s="1"/>
  <c r="AJ689" i="3"/>
  <c r="AY689" i="3"/>
  <c r="H690" i="3"/>
  <c r="L690" i="3"/>
  <c r="P690" i="3"/>
  <c r="Q690" i="3"/>
  <c r="R690" i="3"/>
  <c r="AK690" i="1" s="1"/>
  <c r="AL690" i="1" s="1"/>
  <c r="Y690" i="3"/>
  <c r="AA690" i="3"/>
  <c r="AC690" i="3"/>
  <c r="AD690" i="3"/>
  <c r="AE690" i="3"/>
  <c r="AG690" i="3" s="1"/>
  <c r="AF690" i="3"/>
  <c r="AJ690" i="3"/>
  <c r="AY690" i="3"/>
  <c r="H691" i="3"/>
  <c r="L691" i="3" s="1"/>
  <c r="P691" i="3"/>
  <c r="Q691" i="3"/>
  <c r="R691" i="3"/>
  <c r="AK691" i="1" s="1"/>
  <c r="AL691" i="1" s="1"/>
  <c r="Y691" i="3"/>
  <c r="AA691" i="3"/>
  <c r="AD691" i="3" s="1"/>
  <c r="AC691" i="3"/>
  <c r="AE691" i="3"/>
  <c r="AF691" i="3"/>
  <c r="AG691" i="3" s="1"/>
  <c r="AJ691" i="3"/>
  <c r="AY691" i="3"/>
  <c r="H692" i="3"/>
  <c r="L692" i="3" s="1"/>
  <c r="P692" i="3"/>
  <c r="Q692" i="3"/>
  <c r="R692" i="3"/>
  <c r="Y692" i="3"/>
  <c r="AA692" i="3"/>
  <c r="AC692" i="3"/>
  <c r="AD692" i="3"/>
  <c r="AE692" i="3"/>
  <c r="AG692" i="3" s="1"/>
  <c r="AF692" i="3"/>
  <c r="AJ692" i="3"/>
  <c r="AY692" i="3"/>
  <c r="H693" i="3"/>
  <c r="L693" i="3" s="1"/>
  <c r="P693" i="3"/>
  <c r="Q693" i="3"/>
  <c r="R693" i="3"/>
  <c r="AK693" i="1" s="1"/>
  <c r="AL693" i="1" s="1"/>
  <c r="Y693" i="3"/>
  <c r="AA693" i="3"/>
  <c r="AD693" i="3" s="1"/>
  <c r="AC693" i="3"/>
  <c r="AE693" i="3"/>
  <c r="AF693" i="3"/>
  <c r="AG693" i="3" s="1"/>
  <c r="AJ693" i="3"/>
  <c r="AY693" i="3"/>
  <c r="H694" i="3"/>
  <c r="L694" i="3" s="1"/>
  <c r="P694" i="3"/>
  <c r="Q694" i="3"/>
  <c r="R694" i="3"/>
  <c r="AK694" i="1" s="1"/>
  <c r="AL694" i="1" s="1"/>
  <c r="Y694" i="3"/>
  <c r="AA694" i="3"/>
  <c r="AC694" i="3"/>
  <c r="AD694" i="3"/>
  <c r="AE694" i="3"/>
  <c r="AG694" i="3" s="1"/>
  <c r="AF694" i="3"/>
  <c r="AJ694" i="3"/>
  <c r="AY694" i="3"/>
  <c r="H695" i="3"/>
  <c r="L695" i="3" s="1"/>
  <c r="P695" i="3"/>
  <c r="Q695" i="3"/>
  <c r="R695" i="3"/>
  <c r="AK695" i="1" s="1"/>
  <c r="AL695" i="1" s="1"/>
  <c r="Y695" i="3"/>
  <c r="AA695" i="3"/>
  <c r="AD695" i="3" s="1"/>
  <c r="AC695" i="3"/>
  <c r="AE695" i="3"/>
  <c r="AF695" i="3"/>
  <c r="AG695" i="3" s="1"/>
  <c r="AJ695" i="3"/>
  <c r="AY695" i="3"/>
  <c r="H696" i="3"/>
  <c r="L696" i="3" s="1"/>
  <c r="P696" i="3"/>
  <c r="Q696" i="3"/>
  <c r="R696" i="3"/>
  <c r="AK696" i="1" s="1"/>
  <c r="AL696" i="1" s="1"/>
  <c r="Y696" i="3"/>
  <c r="AA696" i="3"/>
  <c r="AC696" i="3"/>
  <c r="AD696" i="3"/>
  <c r="AE696" i="3"/>
  <c r="AG696" i="3" s="1"/>
  <c r="AF696" i="3"/>
  <c r="AJ696" i="3"/>
  <c r="AY696" i="3"/>
  <c r="H697" i="3"/>
  <c r="L697" i="3" s="1"/>
  <c r="P697" i="3"/>
  <c r="Q697" i="3"/>
  <c r="R697" i="3"/>
  <c r="AK697" i="1" s="1"/>
  <c r="AL697" i="1" s="1"/>
  <c r="Y697" i="3"/>
  <c r="AA697" i="3"/>
  <c r="AD697" i="3" s="1"/>
  <c r="AC697" i="3"/>
  <c r="AE697" i="3"/>
  <c r="AF697" i="3"/>
  <c r="AG697" i="3" s="1"/>
  <c r="AJ697" i="3"/>
  <c r="AY697" i="3"/>
  <c r="H698" i="3"/>
  <c r="L698" i="3" s="1"/>
  <c r="P698" i="3"/>
  <c r="Q698" i="3"/>
  <c r="R698" i="3"/>
  <c r="AK698" i="1" s="1"/>
  <c r="AL698" i="1" s="1"/>
  <c r="Y698" i="3"/>
  <c r="AA698" i="3"/>
  <c r="AC698" i="3"/>
  <c r="AD698" i="3"/>
  <c r="AE698" i="3"/>
  <c r="AG698" i="3" s="1"/>
  <c r="AF698" i="3"/>
  <c r="AJ698" i="3"/>
  <c r="AY698" i="3"/>
  <c r="H699" i="3"/>
  <c r="L699" i="3" s="1"/>
  <c r="P699" i="3"/>
  <c r="Q699" i="3"/>
  <c r="R699" i="3"/>
  <c r="AK699" i="1" s="1"/>
  <c r="AL699" i="1" s="1"/>
  <c r="Y699" i="3"/>
  <c r="AA699" i="3"/>
  <c r="AD699" i="3" s="1"/>
  <c r="AC699" i="3"/>
  <c r="AE699" i="3"/>
  <c r="AF699" i="3"/>
  <c r="AG699" i="3" s="1"/>
  <c r="AJ699" i="3"/>
  <c r="AY699" i="3"/>
  <c r="H700" i="3"/>
  <c r="L700" i="3"/>
  <c r="P700" i="3"/>
  <c r="Q700" i="3"/>
  <c r="R700" i="3"/>
  <c r="AK700" i="1" s="1"/>
  <c r="AL700" i="1" s="1"/>
  <c r="Y700" i="3"/>
  <c r="AA700" i="3"/>
  <c r="AC700" i="3"/>
  <c r="AD700" i="3"/>
  <c r="AE700" i="3"/>
  <c r="AG700" i="3" s="1"/>
  <c r="AF700" i="3"/>
  <c r="AJ700" i="3"/>
  <c r="AY700" i="3"/>
  <c r="H701" i="3"/>
  <c r="L701" i="3" s="1"/>
  <c r="P701" i="3"/>
  <c r="Q701" i="3"/>
  <c r="R701" i="3"/>
  <c r="AK701" i="1" s="1"/>
  <c r="AL701" i="1" s="1"/>
  <c r="Y701" i="3"/>
  <c r="AA701" i="3"/>
  <c r="AD701" i="3" s="1"/>
  <c r="AC701" i="3"/>
  <c r="AE701" i="3"/>
  <c r="AF701" i="3"/>
  <c r="AG701" i="3" s="1"/>
  <c r="AJ701" i="3"/>
  <c r="AY701" i="3"/>
  <c r="H702" i="3"/>
  <c r="L702" i="3" s="1"/>
  <c r="P702" i="3"/>
  <c r="Q702" i="3"/>
  <c r="R702" i="3"/>
  <c r="AK702" i="1" s="1"/>
  <c r="AL702" i="1" s="1"/>
  <c r="Y702" i="3"/>
  <c r="AA702" i="3"/>
  <c r="AC702" i="3"/>
  <c r="AD702" i="3"/>
  <c r="AE702" i="3"/>
  <c r="AG702" i="3" s="1"/>
  <c r="AF702" i="3"/>
  <c r="AJ702" i="3"/>
  <c r="AY702" i="3"/>
  <c r="H703" i="3"/>
  <c r="L703" i="3" s="1"/>
  <c r="P703" i="3"/>
  <c r="Q703" i="3"/>
  <c r="R703" i="3"/>
  <c r="AK703" i="1" s="1"/>
  <c r="AL703" i="1" s="1"/>
  <c r="Y703" i="3"/>
  <c r="AA703" i="3"/>
  <c r="AD703" i="3" s="1"/>
  <c r="AC703" i="3"/>
  <c r="AE703" i="3"/>
  <c r="AF703" i="3"/>
  <c r="AG703" i="3" s="1"/>
  <c r="AJ703" i="3"/>
  <c r="AY703" i="3"/>
  <c r="H704" i="3"/>
  <c r="L704" i="3" s="1"/>
  <c r="P704" i="3"/>
  <c r="Q704" i="3"/>
  <c r="R704" i="3"/>
  <c r="AK704" i="1" s="1"/>
  <c r="AL704" i="1" s="1"/>
  <c r="Y704" i="3"/>
  <c r="AA704" i="3"/>
  <c r="AC704" i="3"/>
  <c r="AD704" i="3"/>
  <c r="AE704" i="3"/>
  <c r="AG704" i="3" s="1"/>
  <c r="AF704" i="3"/>
  <c r="AJ704" i="3"/>
  <c r="AY704" i="3"/>
  <c r="H705" i="3"/>
  <c r="L705" i="3" s="1"/>
  <c r="P705" i="3"/>
  <c r="Q705" i="3"/>
  <c r="R705" i="3"/>
  <c r="AK705" i="1" s="1"/>
  <c r="AL705" i="1" s="1"/>
  <c r="Y705" i="3"/>
  <c r="AA705" i="3"/>
  <c r="AD705" i="3" s="1"/>
  <c r="AC705" i="3"/>
  <c r="AE705" i="3"/>
  <c r="AF705" i="3"/>
  <c r="AG705" i="3" s="1"/>
  <c r="AJ705" i="3"/>
  <c r="AY705" i="3"/>
  <c r="H706" i="3"/>
  <c r="L706" i="3" s="1"/>
  <c r="P706" i="3"/>
  <c r="Q706" i="3"/>
  <c r="R706" i="3"/>
  <c r="AK706" i="1" s="1"/>
  <c r="AL706" i="1" s="1"/>
  <c r="Y706" i="3"/>
  <c r="AA706" i="3"/>
  <c r="AC706" i="3"/>
  <c r="AD706" i="3"/>
  <c r="AE706" i="3"/>
  <c r="AG706" i="3" s="1"/>
  <c r="AF706" i="3"/>
  <c r="AJ706" i="3"/>
  <c r="AY706" i="3"/>
  <c r="H707" i="3"/>
  <c r="L707" i="3" s="1"/>
  <c r="P707" i="3"/>
  <c r="Q707" i="3"/>
  <c r="R707" i="3"/>
  <c r="AK707" i="1" s="1"/>
  <c r="AL707" i="1" s="1"/>
  <c r="Y707" i="3"/>
  <c r="AA707" i="3"/>
  <c r="AD707" i="3" s="1"/>
  <c r="AC707" i="3"/>
  <c r="AE707" i="3"/>
  <c r="AF707" i="3"/>
  <c r="AG707" i="3" s="1"/>
  <c r="AJ707" i="3"/>
  <c r="AY707" i="3"/>
  <c r="H708" i="3"/>
  <c r="L708" i="3" s="1"/>
  <c r="P708" i="3"/>
  <c r="Q708" i="3"/>
  <c r="R708" i="3"/>
  <c r="AK708" i="1" s="1"/>
  <c r="AL708" i="1" s="1"/>
  <c r="Y708" i="3"/>
  <c r="AA708" i="3"/>
  <c r="AC708" i="3"/>
  <c r="AD708" i="3"/>
  <c r="AE708" i="3"/>
  <c r="AG708" i="3" s="1"/>
  <c r="AF708" i="3"/>
  <c r="AJ708" i="3"/>
  <c r="AY708" i="3"/>
  <c r="H709" i="3"/>
  <c r="L709" i="3" s="1"/>
  <c r="P709" i="3"/>
  <c r="Q709" i="3"/>
  <c r="R709" i="3"/>
  <c r="AK709" i="1" s="1"/>
  <c r="AL709" i="1" s="1"/>
  <c r="Y709" i="3"/>
  <c r="AA709" i="3"/>
  <c r="AD709" i="3" s="1"/>
  <c r="AC709" i="3"/>
  <c r="AE709" i="3"/>
  <c r="AF709" i="3"/>
  <c r="AG709" i="3" s="1"/>
  <c r="AJ709" i="3"/>
  <c r="AY709" i="3"/>
  <c r="H710" i="3"/>
  <c r="L710" i="3" s="1"/>
  <c r="P710" i="3"/>
  <c r="Q710" i="3"/>
  <c r="R710" i="3"/>
  <c r="AK710" i="1" s="1"/>
  <c r="AL710" i="1" s="1"/>
  <c r="Y710" i="3"/>
  <c r="AA710" i="3"/>
  <c r="AC710" i="3"/>
  <c r="AD710" i="3"/>
  <c r="AE710" i="3"/>
  <c r="AG710" i="3" s="1"/>
  <c r="AF710" i="3"/>
  <c r="AJ710" i="3"/>
  <c r="AY710" i="3"/>
  <c r="H711" i="3"/>
  <c r="L711" i="3" s="1"/>
  <c r="P711" i="3"/>
  <c r="Q711" i="3"/>
  <c r="R711" i="3"/>
  <c r="AK711" i="1" s="1"/>
  <c r="AL711" i="1" s="1"/>
  <c r="Y711" i="3"/>
  <c r="AA711" i="3"/>
  <c r="AD711" i="3" s="1"/>
  <c r="AC711" i="3"/>
  <c r="AE711" i="3"/>
  <c r="AF711" i="3"/>
  <c r="AG711" i="3" s="1"/>
  <c r="AJ711" i="3"/>
  <c r="AY711" i="3"/>
  <c r="H712" i="3"/>
  <c r="L712" i="3" s="1"/>
  <c r="P712" i="3"/>
  <c r="Q712" i="3"/>
  <c r="R712" i="3"/>
  <c r="AK712" i="1" s="1"/>
  <c r="AL712" i="1" s="1"/>
  <c r="Y712" i="3"/>
  <c r="AA712" i="3"/>
  <c r="AC712" i="3"/>
  <c r="AD712" i="3"/>
  <c r="AE712" i="3"/>
  <c r="AF712" i="3"/>
  <c r="AG712" i="3" s="1"/>
  <c r="AJ712" i="3"/>
  <c r="AY712" i="3"/>
  <c r="H713" i="3"/>
  <c r="L713" i="3" s="1"/>
  <c r="P713" i="3"/>
  <c r="Q713" i="3"/>
  <c r="R713" i="3"/>
  <c r="AK713" i="1" s="1"/>
  <c r="AL713" i="1" s="1"/>
  <c r="Y713" i="3"/>
  <c r="AA713" i="3"/>
  <c r="AD713" i="3" s="1"/>
  <c r="AC713" i="3"/>
  <c r="AE713" i="3"/>
  <c r="AG713" i="3" s="1"/>
  <c r="AF713" i="3"/>
  <c r="AJ713" i="3"/>
  <c r="AY713" i="3"/>
  <c r="H714" i="3"/>
  <c r="L714" i="3" s="1"/>
  <c r="P714" i="3"/>
  <c r="Q714" i="3"/>
  <c r="R714" i="3"/>
  <c r="AK714" i="1" s="1"/>
  <c r="AL714" i="1" s="1"/>
  <c r="Y714" i="3"/>
  <c r="AA714" i="3"/>
  <c r="AC714" i="3"/>
  <c r="AD714" i="3"/>
  <c r="AE714" i="3"/>
  <c r="AF714" i="3"/>
  <c r="AG714" i="3" s="1"/>
  <c r="AJ714" i="3"/>
  <c r="AY714" i="3"/>
  <c r="H715" i="3"/>
  <c r="L715" i="3" s="1"/>
  <c r="P715" i="3"/>
  <c r="Q715" i="3"/>
  <c r="R715" i="3"/>
  <c r="AK715" i="1" s="1"/>
  <c r="AL715" i="1" s="1"/>
  <c r="Y715" i="3"/>
  <c r="AA715" i="3"/>
  <c r="AD715" i="3" s="1"/>
  <c r="AC715" i="3"/>
  <c r="AE715" i="3"/>
  <c r="AG715" i="3" s="1"/>
  <c r="AF715" i="3"/>
  <c r="AJ715" i="3"/>
  <c r="AY715" i="3"/>
  <c r="H716" i="3"/>
  <c r="L716" i="3" s="1"/>
  <c r="P716" i="3"/>
  <c r="Q716" i="3"/>
  <c r="R716" i="3"/>
  <c r="AK716" i="1" s="1"/>
  <c r="AL716" i="1" s="1"/>
  <c r="Y716" i="3"/>
  <c r="AA716" i="3"/>
  <c r="AC716" i="3"/>
  <c r="AD716" i="3"/>
  <c r="AE716" i="3"/>
  <c r="AF716" i="3"/>
  <c r="AG716" i="3" s="1"/>
  <c r="AJ716" i="3"/>
  <c r="AY716" i="3"/>
  <c r="H717" i="3"/>
  <c r="L717" i="3" s="1"/>
  <c r="P717" i="3"/>
  <c r="Q717" i="3"/>
  <c r="R717" i="3"/>
  <c r="AK717" i="1" s="1"/>
  <c r="AL717" i="1" s="1"/>
  <c r="Y717" i="3"/>
  <c r="AA717" i="3"/>
  <c r="AD717" i="3" s="1"/>
  <c r="AC717" i="3"/>
  <c r="AE717" i="3"/>
  <c r="AG717" i="3" s="1"/>
  <c r="AF717" i="3"/>
  <c r="AJ717" i="3"/>
  <c r="AY717" i="3"/>
  <c r="H718" i="3"/>
  <c r="L718" i="3" s="1"/>
  <c r="P718" i="3"/>
  <c r="Q718" i="3"/>
  <c r="R718" i="3"/>
  <c r="AK718" i="1" s="1"/>
  <c r="AL718" i="1" s="1"/>
  <c r="Y718" i="3"/>
  <c r="AA718" i="3"/>
  <c r="AC718" i="3"/>
  <c r="AD718" i="3"/>
  <c r="AE718" i="3"/>
  <c r="AF718" i="3"/>
  <c r="AG718" i="3" s="1"/>
  <c r="AJ718" i="3"/>
  <c r="AY718" i="3"/>
  <c r="H719" i="3"/>
  <c r="L719" i="3"/>
  <c r="P719" i="3"/>
  <c r="Q719" i="3"/>
  <c r="R719" i="3"/>
  <c r="AK719" i="1" s="1"/>
  <c r="AL719" i="1" s="1"/>
  <c r="Y719" i="3"/>
  <c r="AA719" i="3"/>
  <c r="AD719" i="3" s="1"/>
  <c r="AC719" i="3"/>
  <c r="AE719" i="3"/>
  <c r="AG719" i="3" s="1"/>
  <c r="AF719" i="3"/>
  <c r="AJ719" i="3"/>
  <c r="AY719" i="3"/>
  <c r="H720" i="3"/>
  <c r="L720" i="3" s="1"/>
  <c r="P720" i="3"/>
  <c r="Q720" i="3"/>
  <c r="R720" i="3"/>
  <c r="AK720" i="1" s="1"/>
  <c r="AL720" i="1" s="1"/>
  <c r="Y720" i="3"/>
  <c r="AA720" i="3"/>
  <c r="AC720" i="3"/>
  <c r="AD720" i="3"/>
  <c r="AE720" i="3"/>
  <c r="AF720" i="3"/>
  <c r="AG720" i="3" s="1"/>
  <c r="AJ720" i="3"/>
  <c r="AY720" i="3"/>
  <c r="H721" i="3"/>
  <c r="L721" i="3" s="1"/>
  <c r="P721" i="3"/>
  <c r="Q721" i="3"/>
  <c r="R721" i="3"/>
  <c r="AK721" i="1" s="1"/>
  <c r="AL721" i="1" s="1"/>
  <c r="Y721" i="3"/>
  <c r="AA721" i="3"/>
  <c r="AD721" i="3" s="1"/>
  <c r="AC721" i="3"/>
  <c r="AE721" i="3"/>
  <c r="AG721" i="3" s="1"/>
  <c r="AF721" i="3"/>
  <c r="AJ721" i="3"/>
  <c r="AY721" i="3"/>
  <c r="H722" i="3"/>
  <c r="L722" i="3" s="1"/>
  <c r="P722" i="3"/>
  <c r="Q722" i="3"/>
  <c r="R722" i="3"/>
  <c r="AK722" i="1" s="1"/>
  <c r="AL722" i="1" s="1"/>
  <c r="Y722" i="3"/>
  <c r="AA722" i="3"/>
  <c r="AC722" i="3"/>
  <c r="AD722" i="3"/>
  <c r="AE722" i="3"/>
  <c r="AF722" i="3"/>
  <c r="AG722" i="3" s="1"/>
  <c r="AJ722" i="3"/>
  <c r="AY722" i="3"/>
  <c r="H723" i="3"/>
  <c r="L723" i="3" s="1"/>
  <c r="P723" i="3"/>
  <c r="Q723" i="3"/>
  <c r="R723" i="3"/>
  <c r="AK723" i="1" s="1"/>
  <c r="AL723" i="1" s="1"/>
  <c r="Y723" i="3"/>
  <c r="AA723" i="3"/>
  <c r="AD723" i="3" s="1"/>
  <c r="AC723" i="3"/>
  <c r="AE723" i="3"/>
  <c r="AG723" i="3" s="1"/>
  <c r="AF723" i="3"/>
  <c r="AJ723" i="3"/>
  <c r="AY723" i="3"/>
  <c r="H724" i="3"/>
  <c r="L724" i="3" s="1"/>
  <c r="P724" i="3"/>
  <c r="Q724" i="3"/>
  <c r="R724" i="3"/>
  <c r="AK724" i="1" s="1"/>
  <c r="AL724" i="1" s="1"/>
  <c r="Y724" i="3"/>
  <c r="AA724" i="3"/>
  <c r="AC724" i="3"/>
  <c r="AD724" i="3"/>
  <c r="AE724" i="3"/>
  <c r="AF724" i="3"/>
  <c r="AG724" i="3" s="1"/>
  <c r="AJ724" i="3"/>
  <c r="AY724" i="3"/>
  <c r="H725" i="3"/>
  <c r="L725" i="3" s="1"/>
  <c r="P725" i="3"/>
  <c r="Q725" i="3"/>
  <c r="R725" i="3"/>
  <c r="AK725" i="1" s="1"/>
  <c r="AL725" i="1" s="1"/>
  <c r="Y725" i="3"/>
  <c r="AA725" i="3"/>
  <c r="AD725" i="3" s="1"/>
  <c r="AC725" i="3"/>
  <c r="AE725" i="3"/>
  <c r="AG725" i="3" s="1"/>
  <c r="AF725" i="3"/>
  <c r="AJ725" i="3"/>
  <c r="AY725" i="3"/>
  <c r="H726" i="3"/>
  <c r="L726" i="3" s="1"/>
  <c r="P726" i="3"/>
  <c r="Q726" i="3"/>
  <c r="R726" i="3"/>
  <c r="AK726" i="1" s="1"/>
  <c r="AL726" i="1" s="1"/>
  <c r="Y726" i="3"/>
  <c r="AA726" i="3"/>
  <c r="AC726" i="3"/>
  <c r="AD726" i="3"/>
  <c r="AE726" i="3"/>
  <c r="AF726" i="3"/>
  <c r="AG726" i="3" s="1"/>
  <c r="AJ726" i="3"/>
  <c r="AY726" i="3"/>
  <c r="H727" i="3"/>
  <c r="L727" i="3" s="1"/>
  <c r="P727" i="3"/>
  <c r="Q727" i="3"/>
  <c r="R727" i="3"/>
  <c r="AK727" i="1" s="1"/>
  <c r="AL727" i="1" s="1"/>
  <c r="Y727" i="3"/>
  <c r="AA727" i="3"/>
  <c r="AD727" i="3" s="1"/>
  <c r="AC727" i="3"/>
  <c r="AE727" i="3"/>
  <c r="AG727" i="3" s="1"/>
  <c r="AF727" i="3"/>
  <c r="AJ727" i="3"/>
  <c r="AY727" i="3"/>
  <c r="H728" i="3"/>
  <c r="L728" i="3" s="1"/>
  <c r="P728" i="3"/>
  <c r="Q728" i="3"/>
  <c r="R728" i="3"/>
  <c r="AK728" i="1" s="1"/>
  <c r="AL728" i="1" s="1"/>
  <c r="Y728" i="3"/>
  <c r="AA728" i="3"/>
  <c r="AC728" i="3"/>
  <c r="AD728" i="3"/>
  <c r="AE728" i="3"/>
  <c r="AF728" i="3"/>
  <c r="AG728" i="3" s="1"/>
  <c r="AJ728" i="3"/>
  <c r="AY728" i="3"/>
  <c r="H729" i="3"/>
  <c r="L729" i="3" s="1"/>
  <c r="P729" i="3"/>
  <c r="Q729" i="3"/>
  <c r="R729" i="3"/>
  <c r="AK729" i="1" s="1"/>
  <c r="AL729" i="1" s="1"/>
  <c r="Y729" i="3"/>
  <c r="AA729" i="3"/>
  <c r="AD729" i="3" s="1"/>
  <c r="AC729" i="3"/>
  <c r="AE729" i="3"/>
  <c r="AG729" i="3" s="1"/>
  <c r="AF729" i="3"/>
  <c r="AJ729" i="3"/>
  <c r="AY729" i="3"/>
  <c r="H730" i="3"/>
  <c r="L730" i="3" s="1"/>
  <c r="P730" i="3"/>
  <c r="Q730" i="3"/>
  <c r="R730" i="3"/>
  <c r="AK730" i="1" s="1"/>
  <c r="AL730" i="1" s="1"/>
  <c r="Y730" i="3"/>
  <c r="AA730" i="3"/>
  <c r="AC730" i="3"/>
  <c r="AD730" i="3"/>
  <c r="AE730" i="3"/>
  <c r="AF730" i="3"/>
  <c r="AG730" i="3" s="1"/>
  <c r="AJ730" i="3"/>
  <c r="AY730" i="3"/>
  <c r="H731" i="3"/>
  <c r="L731" i="3" s="1"/>
  <c r="P731" i="3"/>
  <c r="Q731" i="3"/>
  <c r="R731" i="3"/>
  <c r="AK731" i="1" s="1"/>
  <c r="AL731" i="1" s="1"/>
  <c r="Y731" i="3"/>
  <c r="AA731" i="3"/>
  <c r="AD731" i="3" s="1"/>
  <c r="AC731" i="3"/>
  <c r="AE731" i="3"/>
  <c r="AG731" i="3" s="1"/>
  <c r="AF731" i="3"/>
  <c r="AJ731" i="3"/>
  <c r="AY731" i="3"/>
  <c r="H732" i="3"/>
  <c r="L732" i="3"/>
  <c r="P732" i="3"/>
  <c r="Q732" i="3"/>
  <c r="R732" i="3"/>
  <c r="AK732" i="1" s="1"/>
  <c r="AL732" i="1" s="1"/>
  <c r="Y732" i="3"/>
  <c r="AA732" i="3"/>
  <c r="AC732" i="3"/>
  <c r="AD732" i="3"/>
  <c r="AE732" i="3"/>
  <c r="AF732" i="3"/>
  <c r="AG732" i="3" s="1"/>
  <c r="AJ732" i="3"/>
  <c r="AY732" i="3"/>
  <c r="H733" i="3"/>
  <c r="L733" i="3" s="1"/>
  <c r="P733" i="3"/>
  <c r="Q733" i="3"/>
  <c r="R733" i="3"/>
  <c r="AK733" i="1" s="1"/>
  <c r="AL733" i="1" s="1"/>
  <c r="Y733" i="3"/>
  <c r="AA733" i="3"/>
  <c r="AD733" i="3" s="1"/>
  <c r="AC733" i="3"/>
  <c r="AE733" i="3"/>
  <c r="AG733" i="3" s="1"/>
  <c r="AF733" i="3"/>
  <c r="AJ733" i="3"/>
  <c r="AY733" i="3"/>
  <c r="H734" i="3"/>
  <c r="L734" i="3" s="1"/>
  <c r="P734" i="3"/>
  <c r="Q734" i="3"/>
  <c r="R734" i="3"/>
  <c r="AK734" i="1" s="1"/>
  <c r="AL734" i="1" s="1"/>
  <c r="Y734" i="3"/>
  <c r="AA734" i="3"/>
  <c r="AC734" i="3"/>
  <c r="AD734" i="3"/>
  <c r="AE734" i="3"/>
  <c r="AF734" i="3"/>
  <c r="AG734" i="3" s="1"/>
  <c r="AJ734" i="3"/>
  <c r="AY734" i="3"/>
  <c r="H735" i="3"/>
  <c r="L735" i="3" s="1"/>
  <c r="P735" i="3"/>
  <c r="Q735" i="3"/>
  <c r="R735" i="3"/>
  <c r="AK735" i="1" s="1"/>
  <c r="AL735" i="1" s="1"/>
  <c r="Y735" i="3"/>
  <c r="AA735" i="3"/>
  <c r="AD735" i="3" s="1"/>
  <c r="AC735" i="3"/>
  <c r="AE735" i="3"/>
  <c r="AG735" i="3" s="1"/>
  <c r="AF735" i="3"/>
  <c r="AJ735" i="3"/>
  <c r="AY735" i="3"/>
  <c r="H736" i="3"/>
  <c r="L736" i="3" s="1"/>
  <c r="P736" i="3"/>
  <c r="Q736" i="3"/>
  <c r="R736" i="3"/>
  <c r="AK736" i="1" s="1"/>
  <c r="AL736" i="1" s="1"/>
  <c r="Y736" i="3"/>
  <c r="AA736" i="3"/>
  <c r="AC736" i="3"/>
  <c r="AD736" i="3"/>
  <c r="AE736" i="3"/>
  <c r="AF736" i="3"/>
  <c r="AG736" i="3" s="1"/>
  <c r="AJ736" i="3"/>
  <c r="AY736" i="3"/>
  <c r="H737" i="3"/>
  <c r="L737" i="3" s="1"/>
  <c r="P737" i="3"/>
  <c r="Q737" i="3"/>
  <c r="R737" i="3"/>
  <c r="AK737" i="1" s="1"/>
  <c r="AL737" i="1" s="1"/>
  <c r="Y737" i="3"/>
  <c r="AA737" i="3"/>
  <c r="AD737" i="3" s="1"/>
  <c r="AC737" i="3"/>
  <c r="AE737" i="3"/>
  <c r="AG737" i="3" s="1"/>
  <c r="AF737" i="3"/>
  <c r="AJ737" i="3"/>
  <c r="AY737" i="3"/>
  <c r="H738" i="3"/>
  <c r="L738" i="3" s="1"/>
  <c r="P738" i="3"/>
  <c r="Q738" i="3"/>
  <c r="R738" i="3"/>
  <c r="AK738" i="1" s="1"/>
  <c r="AL738" i="1" s="1"/>
  <c r="Y738" i="3"/>
  <c r="AA738" i="3"/>
  <c r="AC738" i="3"/>
  <c r="AD738" i="3"/>
  <c r="AE738" i="3"/>
  <c r="AF738" i="3"/>
  <c r="AG738" i="3" s="1"/>
  <c r="AJ738" i="3"/>
  <c r="AY738" i="3"/>
  <c r="H739" i="3"/>
  <c r="L739" i="3" s="1"/>
  <c r="P739" i="3"/>
  <c r="Q739" i="3"/>
  <c r="R739" i="3"/>
  <c r="AK739" i="1" s="1"/>
  <c r="AL739" i="1" s="1"/>
  <c r="Y739" i="3"/>
  <c r="AA739" i="3"/>
  <c r="AD739" i="3" s="1"/>
  <c r="AC739" i="3"/>
  <c r="AE739" i="3"/>
  <c r="AG739" i="3" s="1"/>
  <c r="AF739" i="3"/>
  <c r="AJ739" i="3"/>
  <c r="AY739" i="3"/>
  <c r="H740" i="3"/>
  <c r="L740" i="3" s="1"/>
  <c r="P740" i="3"/>
  <c r="Q740" i="3"/>
  <c r="R740" i="3"/>
  <c r="AK740" i="1" s="1"/>
  <c r="AL740" i="1" s="1"/>
  <c r="Y740" i="3"/>
  <c r="AA740" i="3"/>
  <c r="AC740" i="3"/>
  <c r="AD740" i="3"/>
  <c r="AE740" i="3"/>
  <c r="AF740" i="3"/>
  <c r="AG740" i="3" s="1"/>
  <c r="AJ740" i="3"/>
  <c r="AY740" i="3"/>
  <c r="H741" i="3"/>
  <c r="L741" i="3" s="1"/>
  <c r="P741" i="3"/>
  <c r="Q741" i="3"/>
  <c r="R741" i="3"/>
  <c r="AK741" i="1" s="1"/>
  <c r="AL741" i="1" s="1"/>
  <c r="Y741" i="3"/>
  <c r="AA741" i="3"/>
  <c r="AD741" i="3" s="1"/>
  <c r="AC741" i="3"/>
  <c r="AE741" i="3"/>
  <c r="AG741" i="3" s="1"/>
  <c r="AF741" i="3"/>
  <c r="AJ741" i="3"/>
  <c r="AY741" i="3"/>
  <c r="H742" i="3"/>
  <c r="L742" i="3" s="1"/>
  <c r="P742" i="3"/>
  <c r="Q742" i="3"/>
  <c r="R742" i="3"/>
  <c r="AK742" i="1" s="1"/>
  <c r="AL742" i="1" s="1"/>
  <c r="Y742" i="3"/>
  <c r="AA742" i="3"/>
  <c r="AC742" i="3"/>
  <c r="AD742" i="3"/>
  <c r="AE742" i="3"/>
  <c r="AF742" i="3"/>
  <c r="AG742" i="3" s="1"/>
  <c r="AJ742" i="3"/>
  <c r="AY742" i="3"/>
  <c r="H743" i="3"/>
  <c r="L743" i="3"/>
  <c r="P743" i="3"/>
  <c r="Q743" i="3"/>
  <c r="R743" i="3"/>
  <c r="AK743" i="1" s="1"/>
  <c r="AL743" i="1" s="1"/>
  <c r="Y743" i="3"/>
  <c r="AA743" i="3"/>
  <c r="AD743" i="3" s="1"/>
  <c r="AC743" i="3"/>
  <c r="AE743" i="3"/>
  <c r="AG743" i="3" s="1"/>
  <c r="AF743" i="3"/>
  <c r="AJ743" i="3"/>
  <c r="AY743" i="3"/>
  <c r="H744" i="3"/>
  <c r="L744" i="3" s="1"/>
  <c r="P744" i="3"/>
  <c r="Q744" i="3"/>
  <c r="R744" i="3"/>
  <c r="AK744" i="1" s="1"/>
  <c r="AL744" i="1" s="1"/>
  <c r="Y744" i="3"/>
  <c r="AA744" i="3"/>
  <c r="AC744" i="3"/>
  <c r="AD744" i="3"/>
  <c r="AE744" i="3"/>
  <c r="AF744" i="3"/>
  <c r="AG744" i="3" s="1"/>
  <c r="AJ744" i="3"/>
  <c r="AY744" i="3"/>
  <c r="H745" i="3"/>
  <c r="L745" i="3" s="1"/>
  <c r="P745" i="3"/>
  <c r="Q745" i="3"/>
  <c r="R745" i="3"/>
  <c r="AK745" i="1" s="1"/>
  <c r="AL745" i="1" s="1"/>
  <c r="Y745" i="3"/>
  <c r="AA745" i="3"/>
  <c r="AD745" i="3" s="1"/>
  <c r="AC745" i="3"/>
  <c r="AE745" i="3"/>
  <c r="AG745" i="3" s="1"/>
  <c r="AF745" i="3"/>
  <c r="AJ745" i="3"/>
  <c r="AY745" i="3"/>
  <c r="H746" i="3"/>
  <c r="L746" i="3" s="1"/>
  <c r="P746" i="3"/>
  <c r="Q746" i="3"/>
  <c r="R746" i="3"/>
  <c r="AK746" i="1" s="1"/>
  <c r="AL746" i="1" s="1"/>
  <c r="Y746" i="3"/>
  <c r="AA746" i="3"/>
  <c r="AC746" i="3"/>
  <c r="AD746" i="3"/>
  <c r="AE746" i="3"/>
  <c r="AF746" i="3"/>
  <c r="AG746" i="3" s="1"/>
  <c r="AJ746" i="3"/>
  <c r="AY746" i="3"/>
  <c r="H747" i="3"/>
  <c r="L747" i="3" s="1"/>
  <c r="P747" i="3"/>
  <c r="Q747" i="3"/>
  <c r="R747" i="3"/>
  <c r="AK747" i="1" s="1"/>
  <c r="AL747" i="1" s="1"/>
  <c r="Y747" i="3"/>
  <c r="AA747" i="3"/>
  <c r="AD747" i="3" s="1"/>
  <c r="AC747" i="3"/>
  <c r="AE747" i="3"/>
  <c r="AG747" i="3" s="1"/>
  <c r="AF747" i="3"/>
  <c r="AJ747" i="3"/>
  <c r="AY747" i="3"/>
  <c r="H748" i="3"/>
  <c r="L748" i="3" s="1"/>
  <c r="P748" i="3"/>
  <c r="Q748" i="3"/>
  <c r="R748" i="3"/>
  <c r="AK748" i="1" s="1"/>
  <c r="AL748" i="1" s="1"/>
  <c r="Y748" i="3"/>
  <c r="AA748" i="3"/>
  <c r="AC748" i="3"/>
  <c r="AD748" i="3"/>
  <c r="AE748" i="3"/>
  <c r="AF748" i="3"/>
  <c r="AG748" i="3" s="1"/>
  <c r="AJ748" i="3"/>
  <c r="AY748" i="3"/>
  <c r="H749" i="3"/>
  <c r="L749" i="3" s="1"/>
  <c r="P749" i="3"/>
  <c r="Q749" i="3"/>
  <c r="R749" i="3"/>
  <c r="AK749" i="1" s="1"/>
  <c r="AL749" i="1" s="1"/>
  <c r="Y749" i="3"/>
  <c r="AA749" i="3"/>
  <c r="AD749" i="3" s="1"/>
  <c r="AC749" i="3"/>
  <c r="AE749" i="3"/>
  <c r="AG749" i="3" s="1"/>
  <c r="AF749" i="3"/>
  <c r="AJ749" i="3"/>
  <c r="AY749" i="3"/>
  <c r="H750" i="3"/>
  <c r="L750" i="3" s="1"/>
  <c r="P750" i="3"/>
  <c r="Q750" i="3"/>
  <c r="R750" i="3"/>
  <c r="AK750" i="1" s="1"/>
  <c r="AL750" i="1" s="1"/>
  <c r="Y750" i="3"/>
  <c r="AA750" i="3"/>
  <c r="AC750" i="3"/>
  <c r="AD750" i="3"/>
  <c r="AE750" i="3"/>
  <c r="AF750" i="3"/>
  <c r="AG750" i="3" s="1"/>
  <c r="AJ750" i="3"/>
  <c r="AY750" i="3"/>
  <c r="H751" i="3"/>
  <c r="L751" i="3" s="1"/>
  <c r="P751" i="3"/>
  <c r="Q751" i="3"/>
  <c r="R751" i="3"/>
  <c r="AK751" i="1" s="1"/>
  <c r="AL751" i="1" s="1"/>
  <c r="Y751" i="3"/>
  <c r="AA751" i="3"/>
  <c r="AD751" i="3" s="1"/>
  <c r="AC751" i="3"/>
  <c r="AE751" i="3"/>
  <c r="AG751" i="3" s="1"/>
  <c r="AF751" i="3"/>
  <c r="AJ751" i="3"/>
  <c r="AY751" i="3"/>
  <c r="H752" i="3"/>
  <c r="L752" i="3" s="1"/>
  <c r="P752" i="3"/>
  <c r="Q752" i="3"/>
  <c r="R752" i="3"/>
  <c r="AK752" i="1" s="1"/>
  <c r="AL752" i="1" s="1"/>
  <c r="Y752" i="3"/>
  <c r="AA752" i="3"/>
  <c r="AC752" i="3"/>
  <c r="AD752" i="3"/>
  <c r="AE752" i="3"/>
  <c r="AF752" i="3"/>
  <c r="AG752" i="3" s="1"/>
  <c r="AJ752" i="3"/>
  <c r="AY752" i="3"/>
  <c r="H753" i="3"/>
  <c r="L753" i="3" s="1"/>
  <c r="P753" i="3"/>
  <c r="Q753" i="3"/>
  <c r="R753" i="3"/>
  <c r="AK753" i="1" s="1"/>
  <c r="AL753" i="1" s="1"/>
  <c r="Y753" i="3"/>
  <c r="AA753" i="3"/>
  <c r="AD753" i="3" s="1"/>
  <c r="AC753" i="3"/>
  <c r="AE753" i="3"/>
  <c r="AG753" i="3" s="1"/>
  <c r="AF753" i="3"/>
  <c r="AJ753" i="3"/>
  <c r="AY753" i="3"/>
  <c r="H754" i="3"/>
  <c r="L754" i="3"/>
  <c r="P754" i="3"/>
  <c r="Q754" i="3"/>
  <c r="R754" i="3"/>
  <c r="AK754" i="1" s="1"/>
  <c r="AL754" i="1" s="1"/>
  <c r="Y754" i="3"/>
  <c r="AA754" i="3"/>
  <c r="AC754" i="3"/>
  <c r="AD754" i="3"/>
  <c r="AE754" i="3"/>
  <c r="AF754" i="3"/>
  <c r="AG754" i="3" s="1"/>
  <c r="AJ754" i="3"/>
  <c r="AY754" i="3"/>
  <c r="H755" i="3"/>
  <c r="L755" i="3" s="1"/>
  <c r="P755" i="3"/>
  <c r="Q755" i="3"/>
  <c r="R755" i="3"/>
  <c r="AK755" i="1" s="1"/>
  <c r="AL755" i="1" s="1"/>
  <c r="Y755" i="3"/>
  <c r="AA755" i="3"/>
  <c r="AD755" i="3" s="1"/>
  <c r="AC755" i="3"/>
  <c r="AE755" i="3"/>
  <c r="AG755" i="3" s="1"/>
  <c r="AF755" i="3"/>
  <c r="AJ755" i="3"/>
  <c r="AY755" i="3"/>
  <c r="H756" i="3"/>
  <c r="L756" i="3" s="1"/>
  <c r="P756" i="3"/>
  <c r="Q756" i="3"/>
  <c r="R756" i="3"/>
  <c r="AK756" i="1" s="1"/>
  <c r="AL756" i="1" s="1"/>
  <c r="Y756" i="3"/>
  <c r="AA756" i="3"/>
  <c r="AC756" i="3"/>
  <c r="AD756" i="3"/>
  <c r="AE756" i="3"/>
  <c r="AF756" i="3"/>
  <c r="AG756" i="3" s="1"/>
  <c r="AJ756" i="3"/>
  <c r="AY756" i="3"/>
  <c r="H757" i="3"/>
  <c r="L757" i="3" s="1"/>
  <c r="P757" i="3"/>
  <c r="Q757" i="3"/>
  <c r="R757" i="3"/>
  <c r="AK757" i="1" s="1"/>
  <c r="AL757" i="1" s="1"/>
  <c r="Y757" i="3"/>
  <c r="AA757" i="3"/>
  <c r="AD757" i="3" s="1"/>
  <c r="AC757" i="3"/>
  <c r="AE757" i="3"/>
  <c r="AG757" i="3" s="1"/>
  <c r="AF757" i="3"/>
  <c r="AJ757" i="3"/>
  <c r="AY757" i="3"/>
  <c r="H758" i="3"/>
  <c r="L758" i="3" s="1"/>
  <c r="P758" i="3"/>
  <c r="Q758" i="3"/>
  <c r="R758" i="3"/>
  <c r="AK758" i="1" s="1"/>
  <c r="AL758" i="1" s="1"/>
  <c r="Y758" i="3"/>
  <c r="AA758" i="3"/>
  <c r="AC758" i="3"/>
  <c r="AD758" i="3"/>
  <c r="AE758" i="3"/>
  <c r="AF758" i="3"/>
  <c r="AG758" i="3" s="1"/>
  <c r="AJ758" i="3"/>
  <c r="AY758" i="3"/>
  <c r="H759" i="3"/>
  <c r="L759" i="3" s="1"/>
  <c r="P759" i="3"/>
  <c r="Q759" i="3"/>
  <c r="R759" i="3"/>
  <c r="AK759" i="1" s="1"/>
  <c r="AL759" i="1" s="1"/>
  <c r="Y759" i="3"/>
  <c r="AA759" i="3"/>
  <c r="AD759" i="3" s="1"/>
  <c r="AC759" i="3"/>
  <c r="AE759" i="3"/>
  <c r="AG759" i="3" s="1"/>
  <c r="AF759" i="3"/>
  <c r="AJ759" i="3"/>
  <c r="AY759" i="3"/>
  <c r="H760" i="3"/>
  <c r="L760" i="3" s="1"/>
  <c r="P760" i="3"/>
  <c r="Q760" i="3"/>
  <c r="R760" i="3"/>
  <c r="AK760" i="1" s="1"/>
  <c r="AL760" i="1" s="1"/>
  <c r="Y760" i="3"/>
  <c r="AA760" i="3"/>
  <c r="AC760" i="3"/>
  <c r="AD760" i="3"/>
  <c r="AE760" i="3"/>
  <c r="AF760" i="3"/>
  <c r="AG760" i="3" s="1"/>
  <c r="AJ760" i="3"/>
  <c r="AY760" i="3"/>
  <c r="H761" i="3"/>
  <c r="L761" i="3" s="1"/>
  <c r="P761" i="3"/>
  <c r="Q761" i="3"/>
  <c r="R761" i="3"/>
  <c r="AK761" i="1" s="1"/>
  <c r="AL761" i="1" s="1"/>
  <c r="Y761" i="3"/>
  <c r="AA761" i="3"/>
  <c r="AD761" i="3" s="1"/>
  <c r="AC761" i="3"/>
  <c r="AE761" i="3"/>
  <c r="AG761" i="3" s="1"/>
  <c r="AF761" i="3"/>
  <c r="AJ761" i="3"/>
  <c r="AY761" i="3"/>
  <c r="H762" i="3"/>
  <c r="L762" i="3" s="1"/>
  <c r="P762" i="3"/>
  <c r="Q762" i="3"/>
  <c r="R762" i="3"/>
  <c r="AK762" i="1" s="1"/>
  <c r="AL762" i="1" s="1"/>
  <c r="Y762" i="3"/>
  <c r="AA762" i="3"/>
  <c r="AC762" i="3"/>
  <c r="AD762" i="3"/>
  <c r="AE762" i="3"/>
  <c r="AF762" i="3"/>
  <c r="AG762" i="3" s="1"/>
  <c r="AJ762" i="3"/>
  <c r="AY762" i="3"/>
  <c r="H763" i="3"/>
  <c r="L763" i="3" s="1"/>
  <c r="P763" i="3"/>
  <c r="Q763" i="3"/>
  <c r="R763" i="3"/>
  <c r="AK763" i="1" s="1"/>
  <c r="AL763" i="1" s="1"/>
  <c r="Y763" i="3"/>
  <c r="AA763" i="3"/>
  <c r="AD763" i="3" s="1"/>
  <c r="AC763" i="3"/>
  <c r="AE763" i="3"/>
  <c r="AG763" i="3" s="1"/>
  <c r="AF763" i="3"/>
  <c r="AJ763" i="3"/>
  <c r="AY763" i="3"/>
  <c r="H764" i="3"/>
  <c r="L764" i="3" s="1"/>
  <c r="P764" i="3"/>
  <c r="Q764" i="3"/>
  <c r="R764" i="3"/>
  <c r="AK764" i="1" s="1"/>
  <c r="AL764" i="1" s="1"/>
  <c r="Y764" i="3"/>
  <c r="AA764" i="3"/>
  <c r="AC764" i="3"/>
  <c r="AD764" i="3"/>
  <c r="AE764" i="3"/>
  <c r="AF764" i="3"/>
  <c r="AG764" i="3" s="1"/>
  <c r="AJ764" i="3"/>
  <c r="AY764" i="3"/>
  <c r="H765" i="3"/>
  <c r="L765" i="3" s="1"/>
  <c r="P765" i="3"/>
  <c r="Q765" i="3"/>
  <c r="R765" i="3"/>
  <c r="AK765" i="1" s="1"/>
  <c r="AL765" i="1" s="1"/>
  <c r="Y765" i="3"/>
  <c r="AA765" i="3"/>
  <c r="AD765" i="3" s="1"/>
  <c r="AC765" i="3"/>
  <c r="AE765" i="3"/>
  <c r="AG765" i="3" s="1"/>
  <c r="AF765" i="3"/>
  <c r="AJ765" i="3"/>
  <c r="AY765" i="3"/>
  <c r="H766" i="3"/>
  <c r="L766" i="3" s="1"/>
  <c r="P766" i="3"/>
  <c r="Q766" i="3"/>
  <c r="R766" i="3"/>
  <c r="AK766" i="1" s="1"/>
  <c r="AL766" i="1" s="1"/>
  <c r="Y766" i="3"/>
  <c r="AA766" i="3"/>
  <c r="AC766" i="3"/>
  <c r="AD766" i="3"/>
  <c r="AE766" i="3"/>
  <c r="AF766" i="3"/>
  <c r="AG766" i="3" s="1"/>
  <c r="AJ766" i="3"/>
  <c r="AY766" i="3"/>
  <c r="H767" i="3"/>
  <c r="L767" i="3" s="1"/>
  <c r="P767" i="3"/>
  <c r="Q767" i="3"/>
  <c r="R767" i="3"/>
  <c r="AK767" i="1" s="1"/>
  <c r="AL767" i="1" s="1"/>
  <c r="Y767" i="3"/>
  <c r="AA767" i="3"/>
  <c r="AD767" i="3" s="1"/>
  <c r="AC767" i="3"/>
  <c r="AE767" i="3"/>
  <c r="AG767" i="3" s="1"/>
  <c r="AF767" i="3"/>
  <c r="AJ767" i="3"/>
  <c r="AY767" i="3"/>
  <c r="H768" i="3"/>
  <c r="L768" i="3" s="1"/>
  <c r="P768" i="3"/>
  <c r="Q768" i="3"/>
  <c r="R768" i="3"/>
  <c r="AK768" i="1" s="1"/>
  <c r="AL768" i="1" s="1"/>
  <c r="Y768" i="3"/>
  <c r="AA768" i="3"/>
  <c r="AC768" i="3"/>
  <c r="AD768" i="3"/>
  <c r="AE768" i="3"/>
  <c r="AF768" i="3"/>
  <c r="AG768" i="3" s="1"/>
  <c r="AJ768" i="3"/>
  <c r="AY768" i="3"/>
  <c r="H769" i="3"/>
  <c r="L769" i="3" s="1"/>
  <c r="P769" i="3"/>
  <c r="Q769" i="3"/>
  <c r="R769" i="3"/>
  <c r="AK769" i="1" s="1"/>
  <c r="AL769" i="1" s="1"/>
  <c r="Y769" i="3"/>
  <c r="AA769" i="3"/>
  <c r="AD769" i="3" s="1"/>
  <c r="AC769" i="3"/>
  <c r="AE769" i="3"/>
  <c r="AG769" i="3" s="1"/>
  <c r="AF769" i="3"/>
  <c r="AJ769" i="3"/>
  <c r="AY769" i="3"/>
  <c r="H770" i="3"/>
  <c r="L770" i="3" s="1"/>
  <c r="P770" i="3"/>
  <c r="Q770" i="3"/>
  <c r="R770" i="3"/>
  <c r="AK770" i="1" s="1"/>
  <c r="AL770" i="1" s="1"/>
  <c r="Y770" i="3"/>
  <c r="AA770" i="3"/>
  <c r="AC770" i="3"/>
  <c r="AD770" i="3"/>
  <c r="AE770" i="3"/>
  <c r="AF770" i="3"/>
  <c r="AG770" i="3" s="1"/>
  <c r="AJ770" i="3"/>
  <c r="AY770" i="3"/>
  <c r="H771" i="3"/>
  <c r="L771" i="3" s="1"/>
  <c r="P771" i="3"/>
  <c r="Q771" i="3"/>
  <c r="R771" i="3"/>
  <c r="AK771" i="1" s="1"/>
  <c r="AL771" i="1" s="1"/>
  <c r="Y771" i="3"/>
  <c r="AA771" i="3"/>
  <c r="AD771" i="3" s="1"/>
  <c r="AC771" i="3"/>
  <c r="AE771" i="3"/>
  <c r="AG771" i="3" s="1"/>
  <c r="AF771" i="3"/>
  <c r="AJ771" i="3"/>
  <c r="AY771" i="3"/>
  <c r="H772" i="3"/>
  <c r="L772" i="3" s="1"/>
  <c r="P772" i="3"/>
  <c r="Q772" i="3"/>
  <c r="R772" i="3"/>
  <c r="AK772" i="1" s="1"/>
  <c r="AL772" i="1" s="1"/>
  <c r="Y772" i="3"/>
  <c r="AA772" i="3"/>
  <c r="AC772" i="3"/>
  <c r="AD772" i="3"/>
  <c r="AE772" i="3"/>
  <c r="AF772" i="3"/>
  <c r="AG772" i="3" s="1"/>
  <c r="AJ772" i="3"/>
  <c r="AY772" i="3"/>
  <c r="H773" i="3"/>
  <c r="L773" i="3" s="1"/>
  <c r="P773" i="3"/>
  <c r="Q773" i="3"/>
  <c r="R773" i="3"/>
  <c r="AK773" i="1" s="1"/>
  <c r="AL773" i="1" s="1"/>
  <c r="Y773" i="3"/>
  <c r="AA773" i="3"/>
  <c r="AD773" i="3" s="1"/>
  <c r="AC773" i="3"/>
  <c r="AE773" i="3"/>
  <c r="AG773" i="3" s="1"/>
  <c r="AF773" i="3"/>
  <c r="AJ773" i="3"/>
  <c r="AY773" i="3"/>
  <c r="H774" i="3"/>
  <c r="L774" i="3" s="1"/>
  <c r="P774" i="3"/>
  <c r="Q774" i="3"/>
  <c r="R774" i="3"/>
  <c r="AK774" i="1" s="1"/>
  <c r="AL774" i="1" s="1"/>
  <c r="Y774" i="3"/>
  <c r="AA774" i="3"/>
  <c r="AC774" i="3"/>
  <c r="AD774" i="3"/>
  <c r="AE774" i="3"/>
  <c r="AF774" i="3"/>
  <c r="AG774" i="3" s="1"/>
  <c r="AJ774" i="3"/>
  <c r="AY774" i="3"/>
  <c r="H775" i="3"/>
  <c r="L775" i="3" s="1"/>
  <c r="P775" i="3"/>
  <c r="Q775" i="3"/>
  <c r="R775" i="3"/>
  <c r="AK775" i="1" s="1"/>
  <c r="AL775" i="1" s="1"/>
  <c r="Y775" i="3"/>
  <c r="AA775" i="3"/>
  <c r="AD775" i="3" s="1"/>
  <c r="AC775" i="3"/>
  <c r="AE775" i="3"/>
  <c r="AG775" i="3" s="1"/>
  <c r="AF775" i="3"/>
  <c r="AJ775" i="3"/>
  <c r="AY775" i="3"/>
  <c r="H776" i="3"/>
  <c r="L776" i="3"/>
  <c r="P776" i="3"/>
  <c r="Q776" i="3"/>
  <c r="R776" i="3"/>
  <c r="AK776" i="1" s="1"/>
  <c r="AL776" i="1" s="1"/>
  <c r="Y776" i="3"/>
  <c r="AA776" i="3"/>
  <c r="AC776" i="3"/>
  <c r="AD776" i="3"/>
  <c r="AE776" i="3"/>
  <c r="AF776" i="3"/>
  <c r="AG776" i="3" s="1"/>
  <c r="AJ776" i="3"/>
  <c r="AY776" i="3"/>
  <c r="H777" i="3"/>
  <c r="L777" i="3" s="1"/>
  <c r="P777" i="3"/>
  <c r="Q777" i="3"/>
  <c r="R777" i="3"/>
  <c r="AK777" i="1" s="1"/>
  <c r="AL777" i="1" s="1"/>
  <c r="Y777" i="3"/>
  <c r="AA777" i="3"/>
  <c r="AD777" i="3" s="1"/>
  <c r="AC777" i="3"/>
  <c r="AE777" i="3"/>
  <c r="AF777" i="3"/>
  <c r="AG777" i="3" s="1"/>
  <c r="AJ777" i="3"/>
  <c r="AY777" i="3"/>
  <c r="H778" i="3"/>
  <c r="L778" i="3"/>
  <c r="P778" i="3"/>
  <c r="Q778" i="3"/>
  <c r="R778" i="3"/>
  <c r="AK778" i="1" s="1"/>
  <c r="AL778" i="1" s="1"/>
  <c r="Y778" i="3"/>
  <c r="AA778" i="3"/>
  <c r="AC778" i="3"/>
  <c r="AD778" i="3"/>
  <c r="AE778" i="3"/>
  <c r="AF778" i="3"/>
  <c r="AG778" i="3" s="1"/>
  <c r="AJ778" i="3"/>
  <c r="AY778" i="3"/>
  <c r="H779" i="3"/>
  <c r="L779" i="3" s="1"/>
  <c r="P779" i="3"/>
  <c r="Q779" i="3"/>
  <c r="R779" i="3"/>
  <c r="AK779" i="1" s="1"/>
  <c r="AL779" i="1" s="1"/>
  <c r="Y779" i="3"/>
  <c r="AA779" i="3"/>
  <c r="AD779" i="3" s="1"/>
  <c r="AC779" i="3"/>
  <c r="AE779" i="3"/>
  <c r="AF779" i="3"/>
  <c r="AG779" i="3" s="1"/>
  <c r="AJ779" i="3"/>
  <c r="AY779" i="3"/>
  <c r="H780" i="3"/>
  <c r="L780" i="3" s="1"/>
  <c r="P780" i="3"/>
  <c r="Q780" i="3"/>
  <c r="R780" i="3"/>
  <c r="AK780" i="1" s="1"/>
  <c r="AL780" i="1" s="1"/>
  <c r="Y780" i="3"/>
  <c r="AA780" i="3"/>
  <c r="AC780" i="3"/>
  <c r="AD780" i="3"/>
  <c r="AE780" i="3"/>
  <c r="AF780" i="3"/>
  <c r="AG780" i="3" s="1"/>
  <c r="AJ780" i="3"/>
  <c r="AY780" i="3"/>
  <c r="H781" i="3"/>
  <c r="L781" i="3" s="1"/>
  <c r="P781" i="3"/>
  <c r="Q781" i="3"/>
  <c r="R781" i="3"/>
  <c r="AK781" i="1" s="1"/>
  <c r="AL781" i="1" s="1"/>
  <c r="Y781" i="3"/>
  <c r="AA781" i="3"/>
  <c r="AD781" i="3" s="1"/>
  <c r="AC781" i="3"/>
  <c r="AE781" i="3"/>
  <c r="AF781" i="3"/>
  <c r="AG781" i="3" s="1"/>
  <c r="AJ781" i="3"/>
  <c r="AY781" i="3"/>
  <c r="H782" i="3"/>
  <c r="L782" i="3" s="1"/>
  <c r="P782" i="3"/>
  <c r="Q782" i="3"/>
  <c r="R782" i="3"/>
  <c r="AK782" i="1" s="1"/>
  <c r="AL782" i="1" s="1"/>
  <c r="Y782" i="3"/>
  <c r="AA782" i="3"/>
  <c r="AC782" i="3"/>
  <c r="AD782" i="3"/>
  <c r="AE782" i="3"/>
  <c r="AF782" i="3"/>
  <c r="AG782" i="3" s="1"/>
  <c r="AJ782" i="3"/>
  <c r="AY782" i="3"/>
  <c r="H783" i="3"/>
  <c r="L783" i="3" s="1"/>
  <c r="P783" i="3"/>
  <c r="Q783" i="3"/>
  <c r="R783" i="3"/>
  <c r="AK783" i="1" s="1"/>
  <c r="AL783" i="1" s="1"/>
  <c r="Y783" i="3"/>
  <c r="AA783" i="3"/>
  <c r="AD783" i="3" s="1"/>
  <c r="AC783" i="3"/>
  <c r="AE783" i="3"/>
  <c r="AF783" i="3"/>
  <c r="AG783" i="3" s="1"/>
  <c r="AJ783" i="3"/>
  <c r="AY783" i="3"/>
  <c r="H784" i="3"/>
  <c r="L784" i="3" s="1"/>
  <c r="P784" i="3"/>
  <c r="Q784" i="3"/>
  <c r="R784" i="3"/>
  <c r="AK784" i="1" s="1"/>
  <c r="AL784" i="1" s="1"/>
  <c r="Y784" i="3"/>
  <c r="AA784" i="3"/>
  <c r="AC784" i="3"/>
  <c r="AD784" i="3"/>
  <c r="AE784" i="3"/>
  <c r="AF784" i="3"/>
  <c r="AG784" i="3" s="1"/>
  <c r="AJ784" i="3"/>
  <c r="AY784" i="3"/>
  <c r="H785" i="3"/>
  <c r="L785" i="3" s="1"/>
  <c r="P785" i="3"/>
  <c r="Q785" i="3"/>
  <c r="R785" i="3"/>
  <c r="AK785" i="1" s="1"/>
  <c r="AL785" i="1" s="1"/>
  <c r="Y785" i="3"/>
  <c r="AA785" i="3"/>
  <c r="AD785" i="3" s="1"/>
  <c r="AC785" i="3"/>
  <c r="AE785" i="3"/>
  <c r="AF785" i="3"/>
  <c r="AG785" i="3" s="1"/>
  <c r="AJ785" i="3"/>
  <c r="AY785" i="3"/>
  <c r="H786" i="3"/>
  <c r="L786" i="3" s="1"/>
  <c r="P786" i="3"/>
  <c r="Q786" i="3"/>
  <c r="R786" i="3"/>
  <c r="AK786" i="1" s="1"/>
  <c r="AL786" i="1" s="1"/>
  <c r="Y786" i="3"/>
  <c r="AA786" i="3"/>
  <c r="AC786" i="3"/>
  <c r="AD786" i="3"/>
  <c r="AE786" i="3"/>
  <c r="AF786" i="3"/>
  <c r="AG786" i="3" s="1"/>
  <c r="AJ786" i="3"/>
  <c r="AY786" i="3"/>
  <c r="H787" i="3"/>
  <c r="L787" i="3" s="1"/>
  <c r="P787" i="3"/>
  <c r="Q787" i="3"/>
  <c r="R787" i="3"/>
  <c r="AK787" i="1" s="1"/>
  <c r="AL787" i="1" s="1"/>
  <c r="Y787" i="3"/>
  <c r="AA787" i="3"/>
  <c r="AD787" i="3" s="1"/>
  <c r="AC787" i="3"/>
  <c r="AE787" i="3"/>
  <c r="AF787" i="3"/>
  <c r="AG787" i="3" s="1"/>
  <c r="AJ787" i="3"/>
  <c r="AY787" i="3"/>
  <c r="H788" i="3"/>
  <c r="L788" i="3" s="1"/>
  <c r="P788" i="3"/>
  <c r="Q788" i="3"/>
  <c r="R788" i="3"/>
  <c r="AK788" i="1" s="1"/>
  <c r="AL788" i="1" s="1"/>
  <c r="Y788" i="3"/>
  <c r="AA788" i="3"/>
  <c r="AC788" i="3"/>
  <c r="AD788" i="3"/>
  <c r="AE788" i="3"/>
  <c r="AF788" i="3"/>
  <c r="AG788" i="3" s="1"/>
  <c r="AJ788" i="3"/>
  <c r="AY788" i="3"/>
  <c r="H789" i="3"/>
  <c r="L789" i="3"/>
  <c r="P789" i="3"/>
  <c r="Q789" i="3"/>
  <c r="R789" i="3"/>
  <c r="AK789" i="1" s="1"/>
  <c r="AL789" i="1" s="1"/>
  <c r="Y789" i="3"/>
  <c r="AA789" i="3"/>
  <c r="AD789" i="3" s="1"/>
  <c r="AC789" i="3"/>
  <c r="AE789" i="3"/>
  <c r="AF789" i="3"/>
  <c r="AG789" i="3" s="1"/>
  <c r="AJ789" i="3"/>
  <c r="AY789" i="3"/>
  <c r="H790" i="3"/>
  <c r="L790" i="3" s="1"/>
  <c r="P790" i="3"/>
  <c r="Q790" i="3"/>
  <c r="R790" i="3"/>
  <c r="AK790" i="1" s="1"/>
  <c r="AL790" i="1" s="1"/>
  <c r="Y790" i="3"/>
  <c r="AA790" i="3"/>
  <c r="AC790" i="3"/>
  <c r="AD790" i="3"/>
  <c r="AE790" i="3"/>
  <c r="AF790" i="3"/>
  <c r="AG790" i="3" s="1"/>
  <c r="AJ790" i="3"/>
  <c r="AY790" i="3"/>
  <c r="H791" i="3"/>
  <c r="L791" i="3" s="1"/>
  <c r="P791" i="3"/>
  <c r="Q791" i="3"/>
  <c r="R791" i="3"/>
  <c r="AK791" i="1" s="1"/>
  <c r="AL791" i="1" s="1"/>
  <c r="Y791" i="3"/>
  <c r="AA791" i="3"/>
  <c r="AD791" i="3" s="1"/>
  <c r="AC791" i="3"/>
  <c r="AE791" i="3"/>
  <c r="AF791" i="3"/>
  <c r="AG791" i="3" s="1"/>
  <c r="AJ791" i="3"/>
  <c r="AY791" i="3"/>
  <c r="H792" i="3"/>
  <c r="L792" i="3" s="1"/>
  <c r="P792" i="3"/>
  <c r="Q792" i="3"/>
  <c r="R792" i="3"/>
  <c r="AK792" i="1" s="1"/>
  <c r="AL792" i="1" s="1"/>
  <c r="Y792" i="3"/>
  <c r="AA792" i="3"/>
  <c r="AC792" i="3"/>
  <c r="AD792" i="3"/>
  <c r="AE792" i="3"/>
  <c r="AF792" i="3"/>
  <c r="AG792" i="3" s="1"/>
  <c r="AJ792" i="3"/>
  <c r="AY792" i="3"/>
  <c r="H793" i="3"/>
  <c r="L793" i="3"/>
  <c r="P793" i="3"/>
  <c r="Q793" i="3"/>
  <c r="R793" i="3"/>
  <c r="AK793" i="1" s="1"/>
  <c r="AL793" i="1" s="1"/>
  <c r="Y793" i="3"/>
  <c r="AA793" i="3"/>
  <c r="AD793" i="3" s="1"/>
  <c r="AC793" i="3"/>
  <c r="AE793" i="3"/>
  <c r="AF793" i="3"/>
  <c r="AG793" i="3" s="1"/>
  <c r="AJ793" i="3"/>
  <c r="AY793" i="3"/>
  <c r="H794" i="3"/>
  <c r="L794" i="3" s="1"/>
  <c r="P794" i="3"/>
  <c r="Q794" i="3"/>
  <c r="R794" i="3"/>
  <c r="AK794" i="1" s="1"/>
  <c r="AL794" i="1" s="1"/>
  <c r="Y794" i="3"/>
  <c r="AA794" i="3"/>
  <c r="AC794" i="3"/>
  <c r="AD794" i="3"/>
  <c r="AE794" i="3"/>
  <c r="AF794" i="3"/>
  <c r="AG794" i="3" s="1"/>
  <c r="AJ794" i="3"/>
  <c r="AY794" i="3"/>
  <c r="H795" i="3"/>
  <c r="L795" i="3" s="1"/>
  <c r="P795" i="3"/>
  <c r="Q795" i="3"/>
  <c r="R795" i="3"/>
  <c r="AK795" i="1" s="1"/>
  <c r="AL795" i="1" s="1"/>
  <c r="Y795" i="3"/>
  <c r="AA795" i="3"/>
  <c r="AD795" i="3" s="1"/>
  <c r="AC795" i="3"/>
  <c r="AE795" i="3"/>
  <c r="AF795" i="3"/>
  <c r="AG795" i="3" s="1"/>
  <c r="AJ795" i="3"/>
  <c r="AY795" i="3"/>
  <c r="H796" i="3"/>
  <c r="L796" i="3" s="1"/>
  <c r="P796" i="3"/>
  <c r="Q796" i="3"/>
  <c r="R796" i="3"/>
  <c r="AK796" i="1" s="1"/>
  <c r="AL796" i="1" s="1"/>
  <c r="Y796" i="3"/>
  <c r="AA796" i="3"/>
  <c r="AC796" i="3"/>
  <c r="AD796" i="3"/>
  <c r="AE796" i="3"/>
  <c r="AF796" i="3"/>
  <c r="AG796" i="3" s="1"/>
  <c r="AJ796" i="3"/>
  <c r="AY796" i="3"/>
  <c r="H797" i="3"/>
  <c r="L797" i="3" s="1"/>
  <c r="P797" i="3"/>
  <c r="Q797" i="3"/>
  <c r="R797" i="3"/>
  <c r="AK797" i="1" s="1"/>
  <c r="AL797" i="1" s="1"/>
  <c r="Y797" i="3"/>
  <c r="AA797" i="3"/>
  <c r="AD797" i="3" s="1"/>
  <c r="AC797" i="3"/>
  <c r="AE797" i="3"/>
  <c r="AF797" i="3"/>
  <c r="AG797" i="3" s="1"/>
  <c r="AJ797" i="3"/>
  <c r="AY797" i="3"/>
  <c r="H798" i="3"/>
  <c r="L798" i="3" s="1"/>
  <c r="P798" i="3"/>
  <c r="Q798" i="3"/>
  <c r="R798" i="3"/>
  <c r="AK798" i="1" s="1"/>
  <c r="AL798" i="1" s="1"/>
  <c r="Y798" i="3"/>
  <c r="AA798" i="3"/>
  <c r="AC798" i="3"/>
  <c r="AD798" i="3"/>
  <c r="AE798" i="3"/>
  <c r="AG798" i="3" s="1"/>
  <c r="AF798" i="3"/>
  <c r="AJ798" i="3"/>
  <c r="AY798" i="3"/>
  <c r="H799" i="3"/>
  <c r="L799" i="3" s="1"/>
  <c r="P799" i="3"/>
  <c r="Q799" i="3"/>
  <c r="R799" i="3"/>
  <c r="AK799" i="1" s="1"/>
  <c r="AL799" i="1" s="1"/>
  <c r="Y799" i="3"/>
  <c r="AA799" i="3"/>
  <c r="AD799" i="3" s="1"/>
  <c r="AC799" i="3"/>
  <c r="AE799" i="3"/>
  <c r="AF799" i="3"/>
  <c r="AG799" i="3" s="1"/>
  <c r="AJ799" i="3"/>
  <c r="AY799" i="3"/>
  <c r="H800" i="3"/>
  <c r="L800" i="3" s="1"/>
  <c r="P800" i="3"/>
  <c r="Q800" i="3"/>
  <c r="R800" i="3"/>
  <c r="AK800" i="1" s="1"/>
  <c r="AL800" i="1" s="1"/>
  <c r="Y800" i="3"/>
  <c r="AA800" i="3"/>
  <c r="AC800" i="3"/>
  <c r="AD800" i="3"/>
  <c r="AE800" i="3"/>
  <c r="AG800" i="3" s="1"/>
  <c r="AF800" i="3"/>
  <c r="AJ800" i="3"/>
  <c r="AY800" i="3"/>
  <c r="H801" i="3"/>
  <c r="L801" i="3" s="1"/>
  <c r="P801" i="3"/>
  <c r="Q801" i="3"/>
  <c r="R801" i="3"/>
  <c r="AK801" i="1" s="1"/>
  <c r="AL801" i="1" s="1"/>
  <c r="Y801" i="3"/>
  <c r="AA801" i="3"/>
  <c r="AD801" i="3" s="1"/>
  <c r="AC801" i="3"/>
  <c r="AE801" i="3"/>
  <c r="AF801" i="3"/>
  <c r="AG801" i="3" s="1"/>
  <c r="AJ801" i="3"/>
  <c r="AY801" i="3"/>
  <c r="H802" i="3"/>
  <c r="L802" i="3" s="1"/>
  <c r="P802" i="3"/>
  <c r="Q802" i="3"/>
  <c r="R802" i="3"/>
  <c r="AK802" i="1" s="1"/>
  <c r="AL802" i="1" s="1"/>
  <c r="Y802" i="3"/>
  <c r="AA802" i="3"/>
  <c r="AC802" i="3"/>
  <c r="AD802" i="3"/>
  <c r="AE802" i="3"/>
  <c r="AG802" i="3" s="1"/>
  <c r="AF802" i="3"/>
  <c r="AJ802" i="3"/>
  <c r="AY802" i="3"/>
  <c r="H803" i="3"/>
  <c r="L803" i="3" s="1"/>
  <c r="P803" i="3"/>
  <c r="Q803" i="3"/>
  <c r="R803" i="3"/>
  <c r="AK803" i="1" s="1"/>
  <c r="AL803" i="1" s="1"/>
  <c r="Y803" i="3"/>
  <c r="AA803" i="3"/>
  <c r="AD803" i="3" s="1"/>
  <c r="AC803" i="3"/>
  <c r="AE803" i="3"/>
  <c r="AF803" i="3"/>
  <c r="AG803" i="3" s="1"/>
  <c r="AJ803" i="3"/>
  <c r="AY803" i="3"/>
  <c r="H804" i="3"/>
  <c r="L804" i="3" s="1"/>
  <c r="P804" i="3"/>
  <c r="Q804" i="3"/>
  <c r="R804" i="3"/>
  <c r="AK804" i="1" s="1"/>
  <c r="AL804" i="1" s="1"/>
  <c r="Y804" i="3"/>
  <c r="AA804" i="3"/>
  <c r="AC804" i="3"/>
  <c r="AD804" i="3"/>
  <c r="AE804" i="3"/>
  <c r="AG804" i="3" s="1"/>
  <c r="AF804" i="3"/>
  <c r="AJ804" i="3"/>
  <c r="AY804" i="3"/>
  <c r="H805" i="3"/>
  <c r="L805" i="3" s="1"/>
  <c r="P805" i="3"/>
  <c r="Q805" i="3"/>
  <c r="R805" i="3"/>
  <c r="AK805" i="1" s="1"/>
  <c r="AL805" i="1" s="1"/>
  <c r="Y805" i="3"/>
  <c r="AA805" i="3"/>
  <c r="AD805" i="3" s="1"/>
  <c r="AC805" i="3"/>
  <c r="AE805" i="3"/>
  <c r="AF805" i="3"/>
  <c r="AG805" i="3" s="1"/>
  <c r="AJ805" i="3"/>
  <c r="AY805" i="3"/>
  <c r="H806" i="3"/>
  <c r="L806" i="3" s="1"/>
  <c r="P806" i="3"/>
  <c r="Q806" i="3"/>
  <c r="R806" i="3"/>
  <c r="AK806" i="1" s="1"/>
  <c r="AL806" i="1" s="1"/>
  <c r="Y806" i="3"/>
  <c r="AA806" i="3"/>
  <c r="AC806" i="3"/>
  <c r="AD806" i="3"/>
  <c r="AE806" i="3"/>
  <c r="AG806" i="3" s="1"/>
  <c r="AF806" i="3"/>
  <c r="AJ806" i="3"/>
  <c r="AY806" i="3"/>
  <c r="H807" i="3"/>
  <c r="L807" i="3" s="1"/>
  <c r="P807" i="3"/>
  <c r="Q807" i="3"/>
  <c r="R807" i="3"/>
  <c r="AK807" i="1" s="1"/>
  <c r="AL807" i="1" s="1"/>
  <c r="Y807" i="3"/>
  <c r="AA807" i="3"/>
  <c r="AD807" i="3" s="1"/>
  <c r="AC807" i="3"/>
  <c r="AE807" i="3"/>
  <c r="AF807" i="3"/>
  <c r="AG807" i="3" s="1"/>
  <c r="AJ807" i="3"/>
  <c r="AY807" i="3"/>
  <c r="H808" i="3"/>
  <c r="L808" i="3" s="1"/>
  <c r="P808" i="3"/>
  <c r="Q808" i="3"/>
  <c r="R808" i="3"/>
  <c r="AK808" i="1" s="1"/>
  <c r="AL808" i="1" s="1"/>
  <c r="Y808" i="3"/>
  <c r="AA808" i="3"/>
  <c r="AC808" i="3"/>
  <c r="AD808" i="3"/>
  <c r="AE808" i="3"/>
  <c r="AF808" i="3"/>
  <c r="AG808" i="3" s="1"/>
  <c r="AJ808" i="3"/>
  <c r="AY808" i="3"/>
  <c r="H809" i="3"/>
  <c r="L809" i="3"/>
  <c r="P809" i="3"/>
  <c r="Q809" i="3"/>
  <c r="R809" i="3"/>
  <c r="AK809" i="1" s="1"/>
  <c r="AL809" i="1" s="1"/>
  <c r="Y809" i="3"/>
  <c r="AA809" i="3"/>
  <c r="AD809" i="3" s="1"/>
  <c r="AC809" i="3"/>
  <c r="AE809" i="3"/>
  <c r="AF809" i="3"/>
  <c r="AG809" i="3" s="1"/>
  <c r="AJ809" i="3"/>
  <c r="AY809" i="3"/>
  <c r="H810" i="3"/>
  <c r="L810" i="3" s="1"/>
  <c r="P810" i="3"/>
  <c r="Q810" i="3"/>
  <c r="R810" i="3"/>
  <c r="AK810" i="1" s="1"/>
  <c r="AL810" i="1" s="1"/>
  <c r="Y810" i="3"/>
  <c r="AA810" i="3"/>
  <c r="AC810" i="3"/>
  <c r="AD810" i="3"/>
  <c r="AE810" i="3"/>
  <c r="AF810" i="3"/>
  <c r="AG810" i="3" s="1"/>
  <c r="AJ810" i="3"/>
  <c r="AY810" i="3"/>
  <c r="H811" i="3"/>
  <c r="L811" i="3" s="1"/>
  <c r="P811" i="3"/>
  <c r="Q811" i="3"/>
  <c r="R811" i="3"/>
  <c r="AK811" i="1" s="1"/>
  <c r="AL811" i="1" s="1"/>
  <c r="Y811" i="3"/>
  <c r="AA811" i="3"/>
  <c r="AD811" i="3" s="1"/>
  <c r="AC811" i="3"/>
  <c r="AE811" i="3"/>
  <c r="AF811" i="3"/>
  <c r="AG811" i="3" s="1"/>
  <c r="AJ811" i="3"/>
  <c r="AY811" i="3"/>
  <c r="H812" i="3"/>
  <c r="L812" i="3" s="1"/>
  <c r="P812" i="3"/>
  <c r="Q812" i="3"/>
  <c r="R812" i="3"/>
  <c r="AK812" i="1" s="1"/>
  <c r="AL812" i="1" s="1"/>
  <c r="Y812" i="3"/>
  <c r="AA812" i="3"/>
  <c r="AC812" i="3"/>
  <c r="AD812" i="3"/>
  <c r="AE812" i="3"/>
  <c r="AF812" i="3"/>
  <c r="AG812" i="3" s="1"/>
  <c r="AJ812" i="3"/>
  <c r="AY812" i="3"/>
  <c r="H813" i="3"/>
  <c r="L813" i="3" s="1"/>
  <c r="P813" i="3"/>
  <c r="Q813" i="3"/>
  <c r="R813" i="3"/>
  <c r="AK813" i="1" s="1"/>
  <c r="AL813" i="1" s="1"/>
  <c r="Y813" i="3"/>
  <c r="AA813" i="3"/>
  <c r="AD813" i="3" s="1"/>
  <c r="AC813" i="3"/>
  <c r="AE813" i="3"/>
  <c r="AF813" i="3"/>
  <c r="AG813" i="3" s="1"/>
  <c r="AJ813" i="3"/>
  <c r="AY813" i="3"/>
  <c r="H814" i="3"/>
  <c r="L814" i="3" s="1"/>
  <c r="P814" i="3"/>
  <c r="Q814" i="3"/>
  <c r="R814" i="3"/>
  <c r="AK814" i="1" s="1"/>
  <c r="AL814" i="1" s="1"/>
  <c r="Y814" i="3"/>
  <c r="AA814" i="3"/>
  <c r="AC814" i="3"/>
  <c r="AD814" i="3"/>
  <c r="AE814" i="3"/>
  <c r="AF814" i="3"/>
  <c r="AG814" i="3" s="1"/>
  <c r="AJ814" i="3"/>
  <c r="AY814" i="3"/>
  <c r="H815" i="3"/>
  <c r="L815" i="3" s="1"/>
  <c r="P815" i="3"/>
  <c r="Q815" i="3"/>
  <c r="R815" i="3"/>
  <c r="AK815" i="1" s="1"/>
  <c r="AL815" i="1" s="1"/>
  <c r="Y815" i="3"/>
  <c r="AA815" i="3"/>
  <c r="AD815" i="3" s="1"/>
  <c r="AC815" i="3"/>
  <c r="AE815" i="3"/>
  <c r="AF815" i="3"/>
  <c r="AG815" i="3" s="1"/>
  <c r="AJ815" i="3"/>
  <c r="AY815" i="3"/>
  <c r="H816" i="3"/>
  <c r="L816" i="3" s="1"/>
  <c r="P816" i="3"/>
  <c r="Q816" i="3"/>
  <c r="R816" i="3"/>
  <c r="AK816" i="1" s="1"/>
  <c r="AL816" i="1" s="1"/>
  <c r="Y816" i="3"/>
  <c r="AA816" i="3"/>
  <c r="AC816" i="3"/>
  <c r="AD816" i="3"/>
  <c r="AE816" i="3"/>
  <c r="AF816" i="3"/>
  <c r="AG816" i="3" s="1"/>
  <c r="AJ816" i="3"/>
  <c r="AY816" i="3"/>
  <c r="H817" i="3"/>
  <c r="L817" i="3" s="1"/>
  <c r="P817" i="3"/>
  <c r="Q817" i="3"/>
  <c r="R817" i="3"/>
  <c r="AK817" i="1" s="1"/>
  <c r="AL817" i="1" s="1"/>
  <c r="Y817" i="3"/>
  <c r="AA817" i="3"/>
  <c r="AD817" i="3" s="1"/>
  <c r="AC817" i="3"/>
  <c r="AE817" i="3"/>
  <c r="AF817" i="3"/>
  <c r="AG817" i="3" s="1"/>
  <c r="AJ817" i="3"/>
  <c r="AY817" i="3"/>
  <c r="H818" i="3"/>
  <c r="L818" i="3" s="1"/>
  <c r="P818" i="3"/>
  <c r="Q818" i="3"/>
  <c r="R818" i="3"/>
  <c r="AK818" i="1" s="1"/>
  <c r="AL818" i="1" s="1"/>
  <c r="Y818" i="3"/>
  <c r="AA818" i="3"/>
  <c r="AC818" i="3"/>
  <c r="AD818" i="3"/>
  <c r="AE818" i="3"/>
  <c r="AF818" i="3"/>
  <c r="AG818" i="3" s="1"/>
  <c r="AJ818" i="3"/>
  <c r="AY818" i="3"/>
  <c r="H819" i="3"/>
  <c r="L819" i="3"/>
  <c r="P819" i="3"/>
  <c r="Q819" i="3"/>
  <c r="R819" i="3"/>
  <c r="AK819" i="1" s="1"/>
  <c r="AL819" i="1" s="1"/>
  <c r="Y819" i="3"/>
  <c r="AA819" i="3"/>
  <c r="AD819" i="3" s="1"/>
  <c r="AC819" i="3"/>
  <c r="AE819" i="3"/>
  <c r="AF819" i="3"/>
  <c r="AG819" i="3" s="1"/>
  <c r="AJ819" i="3"/>
  <c r="AY819" i="3"/>
  <c r="H820" i="3"/>
  <c r="L820" i="3" s="1"/>
  <c r="P820" i="3"/>
  <c r="Q820" i="3"/>
  <c r="R820" i="3"/>
  <c r="AK820" i="1" s="1"/>
  <c r="AL820" i="1" s="1"/>
  <c r="Y820" i="3"/>
  <c r="AA820" i="3"/>
  <c r="AC820" i="3"/>
  <c r="AD820" i="3"/>
  <c r="AE820" i="3"/>
  <c r="AF820" i="3"/>
  <c r="AG820" i="3" s="1"/>
  <c r="AJ820" i="3"/>
  <c r="AY820" i="3"/>
  <c r="H821" i="3"/>
  <c r="L821" i="3"/>
  <c r="P821" i="3"/>
  <c r="Q821" i="3"/>
  <c r="R821" i="3"/>
  <c r="AK821" i="1" s="1"/>
  <c r="AL821" i="1" s="1"/>
  <c r="Y821" i="3"/>
  <c r="AA821" i="3"/>
  <c r="AD821" i="3" s="1"/>
  <c r="AC821" i="3"/>
  <c r="AE821" i="3"/>
  <c r="AF821" i="3"/>
  <c r="AG821" i="3" s="1"/>
  <c r="AJ821" i="3"/>
  <c r="AY821" i="3"/>
  <c r="H822" i="3"/>
  <c r="L822" i="3" s="1"/>
  <c r="P822" i="3"/>
  <c r="Q822" i="3"/>
  <c r="R822" i="3"/>
  <c r="AK822" i="1" s="1"/>
  <c r="AL822" i="1" s="1"/>
  <c r="Y822" i="3"/>
  <c r="AA822" i="3"/>
  <c r="AC822" i="3"/>
  <c r="AD822" i="3"/>
  <c r="AE822" i="3"/>
  <c r="AF822" i="3"/>
  <c r="AG822" i="3" s="1"/>
  <c r="AJ822" i="3"/>
  <c r="AY822" i="3"/>
  <c r="H823" i="3"/>
  <c r="L823" i="3" s="1"/>
  <c r="P823" i="3"/>
  <c r="Q823" i="3"/>
  <c r="R823" i="3"/>
  <c r="AK823" i="1" s="1"/>
  <c r="AL823" i="1" s="1"/>
  <c r="Y823" i="3"/>
  <c r="AA823" i="3"/>
  <c r="AD823" i="3" s="1"/>
  <c r="AC823" i="3"/>
  <c r="AE823" i="3"/>
  <c r="AF823" i="3"/>
  <c r="AG823" i="3" s="1"/>
  <c r="AJ823" i="3"/>
  <c r="AY823" i="3"/>
  <c r="H824" i="3"/>
  <c r="L824" i="3" s="1"/>
  <c r="P824" i="3"/>
  <c r="Q824" i="3"/>
  <c r="R824" i="3"/>
  <c r="AK824" i="1" s="1"/>
  <c r="AL824" i="1" s="1"/>
  <c r="Y824" i="3"/>
  <c r="AA824" i="3"/>
  <c r="AC824" i="3"/>
  <c r="AD824" i="3"/>
  <c r="AE824" i="3"/>
  <c r="AF824" i="3"/>
  <c r="AG824" i="3" s="1"/>
  <c r="AJ824" i="3"/>
  <c r="AY824" i="3"/>
  <c r="H825" i="3"/>
  <c r="L825" i="3" s="1"/>
  <c r="P825" i="3"/>
  <c r="Q825" i="3"/>
  <c r="R825" i="3"/>
  <c r="AK825" i="1" s="1"/>
  <c r="AL825" i="1" s="1"/>
  <c r="Y825" i="3"/>
  <c r="AA825" i="3"/>
  <c r="AD825" i="3" s="1"/>
  <c r="AC825" i="3"/>
  <c r="AE825" i="3"/>
  <c r="AF825" i="3"/>
  <c r="AG825" i="3" s="1"/>
  <c r="AJ825" i="3"/>
  <c r="AY825" i="3"/>
  <c r="H826" i="3"/>
  <c r="L826" i="3" s="1"/>
  <c r="P826" i="3"/>
  <c r="Q826" i="3"/>
  <c r="R826" i="3"/>
  <c r="AK826" i="1" s="1"/>
  <c r="AL826" i="1" s="1"/>
  <c r="Y826" i="3"/>
  <c r="AA826" i="3"/>
  <c r="AC826" i="3"/>
  <c r="AD826" i="3"/>
  <c r="AE826" i="3"/>
  <c r="AF826" i="3"/>
  <c r="AG826" i="3" s="1"/>
  <c r="AJ826" i="3"/>
  <c r="AY826" i="3"/>
  <c r="H827" i="3"/>
  <c r="L827" i="3" s="1"/>
  <c r="P827" i="3"/>
  <c r="Q827" i="3"/>
  <c r="R827" i="3"/>
  <c r="AK827" i="1" s="1"/>
  <c r="AL827" i="1" s="1"/>
  <c r="Y827" i="3"/>
  <c r="AA827" i="3"/>
  <c r="AD827" i="3" s="1"/>
  <c r="AC827" i="3"/>
  <c r="AE827" i="3"/>
  <c r="AF827" i="3"/>
  <c r="AG827" i="3" s="1"/>
  <c r="AJ827" i="3"/>
  <c r="AY827" i="3"/>
  <c r="H828" i="3"/>
  <c r="L828" i="3" s="1"/>
  <c r="P828" i="3"/>
  <c r="Q828" i="3"/>
  <c r="R828" i="3"/>
  <c r="AK828" i="1" s="1"/>
  <c r="AL828" i="1" s="1"/>
  <c r="Y828" i="3"/>
  <c r="AA828" i="3"/>
  <c r="AC828" i="3"/>
  <c r="AD828" i="3"/>
  <c r="AE828" i="3"/>
  <c r="AF828" i="3"/>
  <c r="AG828" i="3" s="1"/>
  <c r="AJ828" i="3"/>
  <c r="AY828" i="3"/>
  <c r="H829" i="3"/>
  <c r="L829" i="3" s="1"/>
  <c r="P829" i="3"/>
  <c r="Q829" i="3"/>
  <c r="R829" i="3"/>
  <c r="AK829" i="1" s="1"/>
  <c r="AL829" i="1" s="1"/>
  <c r="Y829" i="3"/>
  <c r="AA829" i="3"/>
  <c r="AD829" i="3" s="1"/>
  <c r="AC829" i="3"/>
  <c r="AE829" i="3"/>
  <c r="AF829" i="3"/>
  <c r="AG829" i="3" s="1"/>
  <c r="AJ829" i="3"/>
  <c r="AY829" i="3"/>
  <c r="H830" i="3"/>
  <c r="L830" i="3" s="1"/>
  <c r="P830" i="3"/>
  <c r="Q830" i="3"/>
  <c r="R830" i="3"/>
  <c r="AK830" i="1" s="1"/>
  <c r="AL830" i="1" s="1"/>
  <c r="Y830" i="3"/>
  <c r="AA830" i="3"/>
  <c r="AC830" i="3"/>
  <c r="AD830" i="3"/>
  <c r="AE830" i="3"/>
  <c r="AF830" i="3"/>
  <c r="AG830" i="3" s="1"/>
  <c r="AJ830" i="3"/>
  <c r="AY830" i="3"/>
  <c r="H831" i="3"/>
  <c r="L831" i="3" s="1"/>
  <c r="P831" i="3"/>
  <c r="Q831" i="3"/>
  <c r="R831" i="3"/>
  <c r="AK831" i="1" s="1"/>
  <c r="AL831" i="1" s="1"/>
  <c r="Y831" i="3"/>
  <c r="AA831" i="3"/>
  <c r="AD831" i="3" s="1"/>
  <c r="AC831" i="3"/>
  <c r="AE831" i="3"/>
  <c r="AF831" i="3"/>
  <c r="AG831" i="3" s="1"/>
  <c r="AJ831" i="3"/>
  <c r="AY831" i="3"/>
  <c r="H832" i="3"/>
  <c r="L832" i="3" s="1"/>
  <c r="P832" i="3"/>
  <c r="Q832" i="3"/>
  <c r="R832" i="3"/>
  <c r="AK832" i="1" s="1"/>
  <c r="AL832" i="1" s="1"/>
  <c r="Y832" i="3"/>
  <c r="AA832" i="3"/>
  <c r="AC832" i="3"/>
  <c r="AD832" i="3"/>
  <c r="AE832" i="3"/>
  <c r="AF832" i="3"/>
  <c r="AG832" i="3" s="1"/>
  <c r="AJ832" i="3"/>
  <c r="AY832" i="3"/>
  <c r="H833" i="3"/>
  <c r="L833" i="3" s="1"/>
  <c r="P833" i="3"/>
  <c r="Q833" i="3"/>
  <c r="R833" i="3"/>
  <c r="AK833" i="1" s="1"/>
  <c r="AL833" i="1" s="1"/>
  <c r="Y833" i="3"/>
  <c r="AA833" i="3"/>
  <c r="AD833" i="3" s="1"/>
  <c r="AC833" i="3"/>
  <c r="AE833" i="3"/>
  <c r="AF833" i="3"/>
  <c r="AG833" i="3" s="1"/>
  <c r="AJ833" i="3"/>
  <c r="AY833" i="3"/>
  <c r="H834" i="3"/>
  <c r="L834" i="3" s="1"/>
  <c r="P834" i="3"/>
  <c r="Q834" i="3"/>
  <c r="R834" i="3"/>
  <c r="AK834" i="1" s="1"/>
  <c r="AL834" i="1" s="1"/>
  <c r="Y834" i="3"/>
  <c r="AA834" i="3"/>
  <c r="AC834" i="3"/>
  <c r="AD834" i="3"/>
  <c r="AE834" i="3"/>
  <c r="AF834" i="3"/>
  <c r="AG834" i="3" s="1"/>
  <c r="AJ834" i="3"/>
  <c r="AY834" i="3"/>
  <c r="H835" i="3"/>
  <c r="L835" i="3"/>
  <c r="P835" i="3"/>
  <c r="Q835" i="3"/>
  <c r="R835" i="3"/>
  <c r="AK835" i="1" s="1"/>
  <c r="AL835" i="1" s="1"/>
  <c r="Y835" i="3"/>
  <c r="AA835" i="3"/>
  <c r="AD835" i="3" s="1"/>
  <c r="AC835" i="3"/>
  <c r="AE835" i="3"/>
  <c r="AF835" i="3"/>
  <c r="AG835" i="3" s="1"/>
  <c r="AJ835" i="3"/>
  <c r="AY835" i="3"/>
  <c r="H836" i="3"/>
  <c r="L836" i="3" s="1"/>
  <c r="P836" i="3"/>
  <c r="Q836" i="3"/>
  <c r="R836" i="3"/>
  <c r="AK836" i="1" s="1"/>
  <c r="AL836" i="1" s="1"/>
  <c r="Y836" i="3"/>
  <c r="AA836" i="3"/>
  <c r="AC836" i="3"/>
  <c r="AD836" i="3"/>
  <c r="AE836" i="3"/>
  <c r="AF836" i="3"/>
  <c r="AG836" i="3" s="1"/>
  <c r="AJ836" i="3"/>
  <c r="AY836" i="3"/>
  <c r="H837" i="3"/>
  <c r="L837" i="3" s="1"/>
  <c r="P837" i="3"/>
  <c r="Q837" i="3"/>
  <c r="R837" i="3"/>
  <c r="AK837" i="1" s="1"/>
  <c r="AL837" i="1" s="1"/>
  <c r="Y837" i="3"/>
  <c r="AA837" i="3"/>
  <c r="AD837" i="3" s="1"/>
  <c r="AC837" i="3"/>
  <c r="AE837" i="3"/>
  <c r="AF837" i="3"/>
  <c r="AG837" i="3" s="1"/>
  <c r="AJ837" i="3"/>
  <c r="AY837" i="3"/>
  <c r="H838" i="3"/>
  <c r="L838" i="3" s="1"/>
  <c r="P838" i="3"/>
  <c r="Q838" i="3"/>
  <c r="R838" i="3"/>
  <c r="AK838" i="1" s="1"/>
  <c r="AL838" i="1" s="1"/>
  <c r="Y838" i="3"/>
  <c r="AA838" i="3"/>
  <c r="AC838" i="3"/>
  <c r="AD838" i="3"/>
  <c r="AE838" i="3"/>
  <c r="AG838" i="3" s="1"/>
  <c r="AF838" i="3"/>
  <c r="AJ838" i="3"/>
  <c r="AY838" i="3"/>
  <c r="H839" i="3"/>
  <c r="L839" i="3" s="1"/>
  <c r="P839" i="3"/>
  <c r="Q839" i="3"/>
  <c r="R839" i="3"/>
  <c r="AK839" i="1" s="1"/>
  <c r="AL839" i="1" s="1"/>
  <c r="Y839" i="3"/>
  <c r="AA839" i="3"/>
  <c r="AD839" i="3" s="1"/>
  <c r="AC839" i="3"/>
  <c r="AE839" i="3"/>
  <c r="AF839" i="3"/>
  <c r="AG839" i="3" s="1"/>
  <c r="AJ839" i="3"/>
  <c r="AY839" i="3"/>
  <c r="H840" i="3"/>
  <c r="L840" i="3"/>
  <c r="P840" i="3"/>
  <c r="Q840" i="3"/>
  <c r="R840" i="3"/>
  <c r="AK840" i="1" s="1"/>
  <c r="AL840" i="1" s="1"/>
  <c r="Y840" i="3"/>
  <c r="AA840" i="3"/>
  <c r="AC840" i="3"/>
  <c r="AD840" i="3"/>
  <c r="AE840" i="3"/>
  <c r="AG840" i="3" s="1"/>
  <c r="AF840" i="3"/>
  <c r="AJ840" i="3"/>
  <c r="AY840" i="3"/>
  <c r="H841" i="3"/>
  <c r="L841" i="3" s="1"/>
  <c r="P841" i="3"/>
  <c r="Q841" i="3"/>
  <c r="R841" i="3"/>
  <c r="AK841" i="1" s="1"/>
  <c r="AL841" i="1" s="1"/>
  <c r="Y841" i="3"/>
  <c r="AA841" i="3"/>
  <c r="AD841" i="3" s="1"/>
  <c r="AC841" i="3"/>
  <c r="AE841" i="3"/>
  <c r="AF841" i="3"/>
  <c r="AG841" i="3" s="1"/>
  <c r="AJ841" i="3"/>
  <c r="AY841" i="3"/>
  <c r="H842" i="3"/>
  <c r="L842" i="3" s="1"/>
  <c r="P842" i="3"/>
  <c r="Q842" i="3"/>
  <c r="R842" i="3"/>
  <c r="AK842" i="1" s="1"/>
  <c r="AL842" i="1" s="1"/>
  <c r="Y842" i="3"/>
  <c r="AA842" i="3"/>
  <c r="AC842" i="3"/>
  <c r="AD842" i="3"/>
  <c r="AE842" i="3"/>
  <c r="AG842" i="3" s="1"/>
  <c r="AF842" i="3"/>
  <c r="AJ842" i="3"/>
  <c r="AY842" i="3"/>
  <c r="H843" i="3"/>
  <c r="L843" i="3" s="1"/>
  <c r="P843" i="3"/>
  <c r="Q843" i="3"/>
  <c r="R843" i="3"/>
  <c r="AK843" i="1" s="1"/>
  <c r="AL843" i="1" s="1"/>
  <c r="Y843" i="3"/>
  <c r="AA843" i="3"/>
  <c r="AD843" i="3" s="1"/>
  <c r="AC843" i="3"/>
  <c r="AE843" i="3"/>
  <c r="AF843" i="3"/>
  <c r="AG843" i="3" s="1"/>
  <c r="AJ843" i="3"/>
  <c r="AY843" i="3"/>
  <c r="H844" i="3"/>
  <c r="L844" i="3"/>
  <c r="P844" i="3"/>
  <c r="Q844" i="3"/>
  <c r="R844" i="3"/>
  <c r="AK844" i="1" s="1"/>
  <c r="AL844" i="1" s="1"/>
  <c r="Y844" i="3"/>
  <c r="AA844" i="3"/>
  <c r="AC844" i="3"/>
  <c r="AD844" i="3"/>
  <c r="AE844" i="3"/>
  <c r="AG844" i="3" s="1"/>
  <c r="AF844" i="3"/>
  <c r="AJ844" i="3"/>
  <c r="AY844" i="3"/>
  <c r="H845" i="3"/>
  <c r="L845" i="3" s="1"/>
  <c r="P845" i="3"/>
  <c r="Q845" i="3"/>
  <c r="R845" i="3"/>
  <c r="AK845" i="1" s="1"/>
  <c r="AL845" i="1" s="1"/>
  <c r="Y845" i="3"/>
  <c r="AA845" i="3"/>
  <c r="AD845" i="3" s="1"/>
  <c r="AC845" i="3"/>
  <c r="AE845" i="3"/>
  <c r="AF845" i="3"/>
  <c r="AG845" i="3" s="1"/>
  <c r="AJ845" i="3"/>
  <c r="AY845" i="3"/>
  <c r="H846" i="3"/>
  <c r="L846" i="3" s="1"/>
  <c r="P846" i="3"/>
  <c r="Q846" i="3"/>
  <c r="R846" i="3"/>
  <c r="AK846" i="1" s="1"/>
  <c r="AL846" i="1" s="1"/>
  <c r="Y846" i="3"/>
  <c r="AA846" i="3"/>
  <c r="AC846" i="3"/>
  <c r="AD846" i="3"/>
  <c r="AE846" i="3"/>
  <c r="AG846" i="3" s="1"/>
  <c r="AF846" i="3"/>
  <c r="AJ846" i="3"/>
  <c r="AY846" i="3"/>
  <c r="H847" i="3"/>
  <c r="L847" i="3" s="1"/>
  <c r="P847" i="3"/>
  <c r="Q847" i="3"/>
  <c r="R847" i="3"/>
  <c r="AK847" i="1" s="1"/>
  <c r="AL847" i="1" s="1"/>
  <c r="Y847" i="3"/>
  <c r="AA847" i="3"/>
  <c r="AD847" i="3" s="1"/>
  <c r="AC847" i="3"/>
  <c r="AE847" i="3"/>
  <c r="AF847" i="3"/>
  <c r="AG847" i="3" s="1"/>
  <c r="AJ847" i="3"/>
  <c r="AY847" i="3"/>
  <c r="H848" i="3"/>
  <c r="L848" i="3" s="1"/>
  <c r="P848" i="3"/>
  <c r="Q848" i="3"/>
  <c r="R848" i="3"/>
  <c r="AK848" i="1" s="1"/>
  <c r="AL848" i="1" s="1"/>
  <c r="Y848" i="3"/>
  <c r="AA848" i="3"/>
  <c r="AC848" i="3"/>
  <c r="AD848" i="3"/>
  <c r="AE848" i="3"/>
  <c r="AG848" i="3" s="1"/>
  <c r="AF848" i="3"/>
  <c r="AJ848" i="3"/>
  <c r="AY848" i="3"/>
  <c r="H849" i="3"/>
  <c r="L849" i="3" s="1"/>
  <c r="P849" i="3"/>
  <c r="Q849" i="3"/>
  <c r="R849" i="3"/>
  <c r="AK849" i="1" s="1"/>
  <c r="AL849" i="1" s="1"/>
  <c r="Y849" i="3"/>
  <c r="AA849" i="3"/>
  <c r="AD849" i="3" s="1"/>
  <c r="AC849" i="3"/>
  <c r="AE849" i="3"/>
  <c r="AF849" i="3"/>
  <c r="AG849" i="3" s="1"/>
  <c r="AJ849" i="3"/>
  <c r="AY849" i="3"/>
  <c r="H850" i="3"/>
  <c r="L850" i="3" s="1"/>
  <c r="P850" i="3"/>
  <c r="Q850" i="3"/>
  <c r="R850" i="3"/>
  <c r="AK850" i="1" s="1"/>
  <c r="AL850" i="1" s="1"/>
  <c r="Y850" i="3"/>
  <c r="AA850" i="3"/>
  <c r="AC850" i="3"/>
  <c r="AD850" i="3"/>
  <c r="AE850" i="3"/>
  <c r="AG850" i="3" s="1"/>
  <c r="AF850" i="3"/>
  <c r="AJ850" i="3"/>
  <c r="AY850" i="3"/>
  <c r="H851" i="3"/>
  <c r="L851" i="3" s="1"/>
  <c r="P851" i="3"/>
  <c r="Q851" i="3"/>
  <c r="R851" i="3"/>
  <c r="AK851" i="1" s="1"/>
  <c r="AL851" i="1" s="1"/>
  <c r="Y851" i="3"/>
  <c r="AA851" i="3"/>
  <c r="AD851" i="3" s="1"/>
  <c r="AC851" i="3"/>
  <c r="AE851" i="3"/>
  <c r="AF851" i="3"/>
  <c r="AG851" i="3" s="1"/>
  <c r="AJ851" i="3"/>
  <c r="AY851" i="3"/>
  <c r="H852" i="3"/>
  <c r="L852" i="3" s="1"/>
  <c r="P852" i="3"/>
  <c r="Q852" i="3"/>
  <c r="R852" i="3"/>
  <c r="AK852" i="1" s="1"/>
  <c r="AL852" i="1" s="1"/>
  <c r="Y852" i="3"/>
  <c r="AA852" i="3"/>
  <c r="AC852" i="3"/>
  <c r="AD852" i="3"/>
  <c r="AE852" i="3"/>
  <c r="AG852" i="3" s="1"/>
  <c r="AF852" i="3"/>
  <c r="AJ852" i="3"/>
  <c r="AY852" i="3"/>
  <c r="H853" i="3"/>
  <c r="L853" i="3" s="1"/>
  <c r="P853" i="3"/>
  <c r="Q853" i="3"/>
  <c r="R853" i="3"/>
  <c r="AK853" i="1" s="1"/>
  <c r="AL853" i="1" s="1"/>
  <c r="Y853" i="3"/>
  <c r="AA853" i="3"/>
  <c r="AD853" i="3" s="1"/>
  <c r="AC853" i="3"/>
  <c r="AE853" i="3"/>
  <c r="AF853" i="3"/>
  <c r="AG853" i="3" s="1"/>
  <c r="AJ853" i="3"/>
  <c r="AY853" i="3"/>
  <c r="H854" i="3"/>
  <c r="L854" i="3" s="1"/>
  <c r="P854" i="3"/>
  <c r="Q854" i="3"/>
  <c r="R854" i="3"/>
  <c r="AK854" i="1" s="1"/>
  <c r="AL854" i="1" s="1"/>
  <c r="Y854" i="3"/>
  <c r="AA854" i="3"/>
  <c r="AC854" i="3"/>
  <c r="AD854" i="3"/>
  <c r="AE854" i="3"/>
  <c r="AG854" i="3" s="1"/>
  <c r="AF854" i="3"/>
  <c r="AJ854" i="3"/>
  <c r="AY854" i="3"/>
  <c r="H855" i="3"/>
  <c r="L855" i="3" s="1"/>
  <c r="P855" i="3"/>
  <c r="Q855" i="3"/>
  <c r="R855" i="3"/>
  <c r="AK855" i="1" s="1"/>
  <c r="AL855" i="1" s="1"/>
  <c r="Y855" i="3"/>
  <c r="AA855" i="3"/>
  <c r="AD855" i="3" s="1"/>
  <c r="AC855" i="3"/>
  <c r="AE855" i="3"/>
  <c r="AF855" i="3"/>
  <c r="AG855" i="3" s="1"/>
  <c r="AJ855" i="3"/>
  <c r="AY855" i="3"/>
  <c r="H856" i="3"/>
  <c r="L856" i="3"/>
  <c r="P856" i="3"/>
  <c r="Q856" i="3"/>
  <c r="R856" i="3"/>
  <c r="AK856" i="1" s="1"/>
  <c r="AL856" i="1" s="1"/>
  <c r="Y856" i="3"/>
  <c r="AA856" i="3"/>
  <c r="AC856" i="3"/>
  <c r="AD856" i="3"/>
  <c r="AE856" i="3"/>
  <c r="AG856" i="3" s="1"/>
  <c r="AF856" i="3"/>
  <c r="AJ856" i="3"/>
  <c r="AY856" i="3"/>
  <c r="H857" i="3"/>
  <c r="L857" i="3" s="1"/>
  <c r="P857" i="3"/>
  <c r="Q857" i="3"/>
  <c r="R857" i="3"/>
  <c r="AK857" i="1" s="1"/>
  <c r="AL857" i="1" s="1"/>
  <c r="Y857" i="3"/>
  <c r="AA857" i="3"/>
  <c r="AD857" i="3" s="1"/>
  <c r="AC857" i="3"/>
  <c r="AE857" i="3"/>
  <c r="AF857" i="3"/>
  <c r="AG857" i="3" s="1"/>
  <c r="AJ857" i="3"/>
  <c r="AY857" i="3"/>
  <c r="H858" i="3"/>
  <c r="L858" i="3" s="1"/>
  <c r="P858" i="3"/>
  <c r="Q858" i="3"/>
  <c r="R858" i="3"/>
  <c r="AK858" i="1" s="1"/>
  <c r="AL858" i="1" s="1"/>
  <c r="Y858" i="3"/>
  <c r="AA858" i="3"/>
  <c r="AC858" i="3"/>
  <c r="AD858" i="3"/>
  <c r="AE858" i="3"/>
  <c r="AG858" i="3" s="1"/>
  <c r="AF858" i="3"/>
  <c r="AJ858" i="3"/>
  <c r="AY858" i="3"/>
  <c r="H859" i="3"/>
  <c r="L859" i="3" s="1"/>
  <c r="P859" i="3"/>
  <c r="Q859" i="3"/>
  <c r="R859" i="3"/>
  <c r="AK859" i="1" s="1"/>
  <c r="AL859" i="1" s="1"/>
  <c r="Y859" i="3"/>
  <c r="AA859" i="3"/>
  <c r="AD859" i="3" s="1"/>
  <c r="AC859" i="3"/>
  <c r="AE859" i="3"/>
  <c r="AF859" i="3"/>
  <c r="AG859" i="3" s="1"/>
  <c r="AJ859" i="3"/>
  <c r="AY859" i="3"/>
  <c r="H860" i="3"/>
  <c r="L860" i="3" s="1"/>
  <c r="P860" i="3"/>
  <c r="Q860" i="3"/>
  <c r="R860" i="3"/>
  <c r="AK860" i="1" s="1"/>
  <c r="AL860" i="1" s="1"/>
  <c r="Y860" i="3"/>
  <c r="AA860" i="3"/>
  <c r="AC860" i="3"/>
  <c r="AD860" i="3"/>
  <c r="AE860" i="3"/>
  <c r="AG860" i="3" s="1"/>
  <c r="AF860" i="3"/>
  <c r="AJ860" i="3"/>
  <c r="AY860" i="3"/>
  <c r="H861" i="3"/>
  <c r="L861" i="3" s="1"/>
  <c r="P861" i="3"/>
  <c r="Q861" i="3"/>
  <c r="R861" i="3"/>
  <c r="AK861" i="1" s="1"/>
  <c r="AL861" i="1" s="1"/>
  <c r="Y861" i="3"/>
  <c r="AA861" i="3"/>
  <c r="AD861" i="3" s="1"/>
  <c r="AC861" i="3"/>
  <c r="AE861" i="3"/>
  <c r="AF861" i="3"/>
  <c r="AG861" i="3" s="1"/>
  <c r="AJ861" i="3"/>
  <c r="AY861" i="3"/>
  <c r="H862" i="3"/>
  <c r="L862" i="3" s="1"/>
  <c r="P862" i="3"/>
  <c r="Q862" i="3"/>
  <c r="R862" i="3"/>
  <c r="AK862" i="1" s="1"/>
  <c r="AL862" i="1" s="1"/>
  <c r="Y862" i="3"/>
  <c r="AA862" i="3"/>
  <c r="AC862" i="3"/>
  <c r="AD862" i="3"/>
  <c r="AE862" i="3"/>
  <c r="AG862" i="3" s="1"/>
  <c r="AF862" i="3"/>
  <c r="AJ862" i="3"/>
  <c r="AY862" i="3"/>
  <c r="H863" i="3"/>
  <c r="L863" i="3"/>
  <c r="P863" i="3"/>
  <c r="Q863" i="3"/>
  <c r="R863" i="3"/>
  <c r="AK863" i="1" s="1"/>
  <c r="AL863" i="1" s="1"/>
  <c r="Y863" i="3"/>
  <c r="AA863" i="3"/>
  <c r="AD863" i="3" s="1"/>
  <c r="AC863" i="3"/>
  <c r="AE863" i="3"/>
  <c r="AF863" i="3"/>
  <c r="AG863" i="3" s="1"/>
  <c r="AJ863" i="3"/>
  <c r="AY863" i="3"/>
  <c r="H864" i="3"/>
  <c r="L864" i="3" s="1"/>
  <c r="P864" i="3"/>
  <c r="Q864" i="3"/>
  <c r="R864" i="3"/>
  <c r="AK864" i="1" s="1"/>
  <c r="AL864" i="1" s="1"/>
  <c r="Y864" i="3"/>
  <c r="AA864" i="3"/>
  <c r="AC864" i="3"/>
  <c r="AD864" i="3"/>
  <c r="AE864" i="3"/>
  <c r="AG864" i="3" s="1"/>
  <c r="AF864" i="3"/>
  <c r="AJ864" i="3"/>
  <c r="AY864" i="3"/>
  <c r="H865" i="3"/>
  <c r="L865" i="3" s="1"/>
  <c r="P865" i="3"/>
  <c r="Q865" i="3"/>
  <c r="R865" i="3"/>
  <c r="AK865" i="1" s="1"/>
  <c r="AL865" i="1" s="1"/>
  <c r="Y865" i="3"/>
  <c r="AA865" i="3"/>
  <c r="AD865" i="3" s="1"/>
  <c r="AC865" i="3"/>
  <c r="AE865" i="3"/>
  <c r="AF865" i="3"/>
  <c r="AG865" i="3" s="1"/>
  <c r="AJ865" i="3"/>
  <c r="AY865" i="3"/>
  <c r="H866" i="3"/>
  <c r="L866" i="3" s="1"/>
  <c r="P866" i="3"/>
  <c r="Q866" i="3"/>
  <c r="R866" i="3"/>
  <c r="AK866" i="1" s="1"/>
  <c r="AL866" i="1" s="1"/>
  <c r="Y866" i="3"/>
  <c r="AA866" i="3"/>
  <c r="AC866" i="3"/>
  <c r="AD866" i="3"/>
  <c r="AE866" i="3"/>
  <c r="AG866" i="3" s="1"/>
  <c r="AF866" i="3"/>
  <c r="AJ866" i="3"/>
  <c r="AY866" i="3"/>
  <c r="H867" i="3"/>
  <c r="L867" i="3" s="1"/>
  <c r="P867" i="3"/>
  <c r="Q867" i="3"/>
  <c r="R867" i="3"/>
  <c r="AK867" i="1" s="1"/>
  <c r="AL867" i="1" s="1"/>
  <c r="Y867" i="3"/>
  <c r="AA867" i="3"/>
  <c r="AD867" i="3" s="1"/>
  <c r="AC867" i="3"/>
  <c r="AE867" i="3"/>
  <c r="AF867" i="3"/>
  <c r="AG867" i="3" s="1"/>
  <c r="AJ867" i="3"/>
  <c r="AY867" i="3"/>
  <c r="H868" i="3"/>
  <c r="L868" i="3" s="1"/>
  <c r="P868" i="3"/>
  <c r="Q868" i="3"/>
  <c r="R868" i="3"/>
  <c r="AK868" i="1" s="1"/>
  <c r="AL868" i="1" s="1"/>
  <c r="Y868" i="3"/>
  <c r="AA868" i="3"/>
  <c r="AC868" i="3"/>
  <c r="AD868" i="3"/>
  <c r="AE868" i="3"/>
  <c r="AG868" i="3" s="1"/>
  <c r="AF868" i="3"/>
  <c r="AJ868" i="3"/>
  <c r="AY868" i="3"/>
  <c r="H869" i="3"/>
  <c r="L869" i="3"/>
  <c r="P869" i="3"/>
  <c r="Q869" i="3"/>
  <c r="R869" i="3"/>
  <c r="AK869" i="1" s="1"/>
  <c r="AL869" i="1" s="1"/>
  <c r="Y869" i="3"/>
  <c r="AA869" i="3"/>
  <c r="AD869" i="3" s="1"/>
  <c r="AC869" i="3"/>
  <c r="AE869" i="3"/>
  <c r="AF869" i="3"/>
  <c r="AG869" i="3" s="1"/>
  <c r="AJ869" i="3"/>
  <c r="AY869" i="3"/>
  <c r="H870" i="3"/>
  <c r="L870" i="3"/>
  <c r="P870" i="3"/>
  <c r="Q870" i="3"/>
  <c r="R870" i="3"/>
  <c r="AK870" i="1" s="1"/>
  <c r="AL870" i="1" s="1"/>
  <c r="Y870" i="3"/>
  <c r="AA870" i="3"/>
  <c r="AC870" i="3"/>
  <c r="AD870" i="3"/>
  <c r="AE870" i="3"/>
  <c r="AG870" i="3" s="1"/>
  <c r="AF870" i="3"/>
  <c r="AJ870" i="3"/>
  <c r="AY870" i="3"/>
  <c r="H871" i="3"/>
  <c r="L871" i="3"/>
  <c r="P871" i="3"/>
  <c r="Q871" i="3"/>
  <c r="R871" i="3"/>
  <c r="AK871" i="1" s="1"/>
  <c r="AL871" i="1" s="1"/>
  <c r="Y871" i="3"/>
  <c r="AA871" i="3"/>
  <c r="AD871" i="3" s="1"/>
  <c r="AC871" i="3"/>
  <c r="AE871" i="3"/>
  <c r="AF871" i="3"/>
  <c r="AG871" i="3" s="1"/>
  <c r="AJ871" i="3"/>
  <c r="AY871" i="3"/>
  <c r="H872" i="3"/>
  <c r="L872" i="3"/>
  <c r="P872" i="3"/>
  <c r="Q872" i="3"/>
  <c r="R872" i="3"/>
  <c r="AK872" i="1" s="1"/>
  <c r="AL872" i="1" s="1"/>
  <c r="Y872" i="3"/>
  <c r="AA872" i="3"/>
  <c r="AC872" i="3"/>
  <c r="AD872" i="3"/>
  <c r="AE872" i="3"/>
  <c r="AG872" i="3" s="1"/>
  <c r="AF872" i="3"/>
  <c r="AJ872" i="3"/>
  <c r="AY872" i="3"/>
  <c r="H873" i="3"/>
  <c r="L873" i="3" s="1"/>
  <c r="P873" i="3"/>
  <c r="Q873" i="3"/>
  <c r="R873" i="3"/>
  <c r="AK873" i="1" s="1"/>
  <c r="AL873" i="1" s="1"/>
  <c r="Y873" i="3"/>
  <c r="AA873" i="3"/>
  <c r="AD873" i="3" s="1"/>
  <c r="AC873" i="3"/>
  <c r="AE873" i="3"/>
  <c r="AF873" i="3"/>
  <c r="AG873" i="3" s="1"/>
  <c r="AJ873" i="3"/>
  <c r="AY873" i="3"/>
  <c r="H874" i="3"/>
  <c r="L874" i="3" s="1"/>
  <c r="P874" i="3"/>
  <c r="Q874" i="3"/>
  <c r="R874" i="3"/>
  <c r="AK874" i="1" s="1"/>
  <c r="AL874" i="1" s="1"/>
  <c r="Y874" i="3"/>
  <c r="AA874" i="3"/>
  <c r="AC874" i="3"/>
  <c r="AD874" i="3"/>
  <c r="AE874" i="3"/>
  <c r="AG874" i="3" s="1"/>
  <c r="AF874" i="3"/>
  <c r="AJ874" i="3"/>
  <c r="AY874" i="3"/>
  <c r="H875" i="3"/>
  <c r="L875" i="3" s="1"/>
  <c r="P875" i="3"/>
  <c r="Q875" i="3"/>
  <c r="R875" i="3"/>
  <c r="AK875" i="1" s="1"/>
  <c r="AL875" i="1" s="1"/>
  <c r="Y875" i="3"/>
  <c r="AA875" i="3"/>
  <c r="AD875" i="3" s="1"/>
  <c r="AC875" i="3"/>
  <c r="AE875" i="3"/>
  <c r="AF875" i="3"/>
  <c r="AG875" i="3" s="1"/>
  <c r="AJ875" i="3"/>
  <c r="AY875" i="3"/>
  <c r="H876" i="3"/>
  <c r="L876" i="3" s="1"/>
  <c r="P876" i="3"/>
  <c r="Q876" i="3"/>
  <c r="R876" i="3"/>
  <c r="AK876" i="1" s="1"/>
  <c r="AL876" i="1" s="1"/>
  <c r="Y876" i="3"/>
  <c r="AA876" i="3"/>
  <c r="AC876" i="3"/>
  <c r="AD876" i="3"/>
  <c r="AE876" i="3"/>
  <c r="AG876" i="3" s="1"/>
  <c r="AF876" i="3"/>
  <c r="AJ876" i="3"/>
  <c r="AY876" i="3"/>
  <c r="H877" i="3"/>
  <c r="L877" i="3" s="1"/>
  <c r="P877" i="3"/>
  <c r="Q877" i="3"/>
  <c r="R877" i="3"/>
  <c r="AK877" i="1" s="1"/>
  <c r="AL877" i="1" s="1"/>
  <c r="Y877" i="3"/>
  <c r="AA877" i="3"/>
  <c r="AD877" i="3" s="1"/>
  <c r="AC877" i="3"/>
  <c r="AE877" i="3"/>
  <c r="AF877" i="3"/>
  <c r="AG877" i="3" s="1"/>
  <c r="AJ877" i="3"/>
  <c r="AY877" i="3"/>
  <c r="H878" i="3"/>
  <c r="L878" i="3" s="1"/>
  <c r="P878" i="3"/>
  <c r="Q878" i="3"/>
  <c r="R878" i="3"/>
  <c r="AK878" i="1" s="1"/>
  <c r="AL878" i="1" s="1"/>
  <c r="Y878" i="3"/>
  <c r="AA878" i="3"/>
  <c r="AC878" i="3"/>
  <c r="AD878" i="3"/>
  <c r="AE878" i="3"/>
  <c r="AG878" i="3" s="1"/>
  <c r="AF878" i="3"/>
  <c r="AJ878" i="3"/>
  <c r="AY878" i="3"/>
  <c r="H879" i="3"/>
  <c r="L879" i="3" s="1"/>
  <c r="P879" i="3"/>
  <c r="Q879" i="3"/>
  <c r="R879" i="3"/>
  <c r="AK879" i="1" s="1"/>
  <c r="AL879" i="1" s="1"/>
  <c r="Y879" i="3"/>
  <c r="AA879" i="3"/>
  <c r="AD879" i="3" s="1"/>
  <c r="AC879" i="3"/>
  <c r="AE879" i="3"/>
  <c r="AF879" i="3"/>
  <c r="AG879" i="3" s="1"/>
  <c r="AJ879" i="3"/>
  <c r="AY879" i="3"/>
  <c r="H880" i="3"/>
  <c r="L880" i="3"/>
  <c r="P880" i="3"/>
  <c r="Q880" i="3"/>
  <c r="R880" i="3"/>
  <c r="AK880" i="1" s="1"/>
  <c r="AL880" i="1" s="1"/>
  <c r="Y880" i="3"/>
  <c r="AA880" i="3"/>
  <c r="AC880" i="3"/>
  <c r="AD880" i="3"/>
  <c r="AE880" i="3"/>
  <c r="AG880" i="3" s="1"/>
  <c r="AF880" i="3"/>
  <c r="AJ880" i="3"/>
  <c r="AY880" i="3"/>
  <c r="H881" i="3"/>
  <c r="L881" i="3" s="1"/>
  <c r="P881" i="3"/>
  <c r="Q881" i="3"/>
  <c r="R881" i="3"/>
  <c r="AK881" i="1" s="1"/>
  <c r="AL881" i="1" s="1"/>
  <c r="Y881" i="3"/>
  <c r="AA881" i="3"/>
  <c r="AD881" i="3" s="1"/>
  <c r="AC881" i="3"/>
  <c r="AE881" i="3"/>
  <c r="AF881" i="3"/>
  <c r="AG881" i="3" s="1"/>
  <c r="AJ881" i="3"/>
  <c r="AY881" i="3"/>
  <c r="H882" i="3"/>
  <c r="L882" i="3" s="1"/>
  <c r="P882" i="3"/>
  <c r="Q882" i="3"/>
  <c r="R882" i="3"/>
  <c r="AK882" i="1" s="1"/>
  <c r="AL882" i="1" s="1"/>
  <c r="Y882" i="3"/>
  <c r="AA882" i="3"/>
  <c r="AC882" i="3"/>
  <c r="AD882" i="3"/>
  <c r="AE882" i="3"/>
  <c r="AG882" i="3" s="1"/>
  <c r="AF882" i="3"/>
  <c r="AJ882" i="3"/>
  <c r="AY882" i="3"/>
  <c r="H883" i="3"/>
  <c r="L883" i="3" s="1"/>
  <c r="P883" i="3"/>
  <c r="Q883" i="3"/>
  <c r="R883" i="3"/>
  <c r="AK883" i="1" s="1"/>
  <c r="AL883" i="1" s="1"/>
  <c r="Y883" i="3"/>
  <c r="AA883" i="3"/>
  <c r="AD883" i="3" s="1"/>
  <c r="AC883" i="3"/>
  <c r="AE883" i="3"/>
  <c r="AF883" i="3"/>
  <c r="AG883" i="3" s="1"/>
  <c r="AJ883" i="3"/>
  <c r="AY883" i="3"/>
  <c r="CQ849" i="1" l="1"/>
  <c r="BF849" i="1"/>
  <c r="BE786" i="1"/>
  <c r="AG786" i="1"/>
  <c r="CQ501" i="1"/>
  <c r="BF501" i="1"/>
  <c r="BB501" i="1"/>
  <c r="BE501" i="1"/>
  <c r="AG501" i="1"/>
  <c r="BG409" i="1"/>
  <c r="BC409" i="1"/>
  <c r="AJ409" i="1"/>
  <c r="AJ218" i="1"/>
  <c r="BC218" i="1"/>
  <c r="BG218" i="1"/>
  <c r="AG218" i="1"/>
  <c r="BE218" i="1"/>
  <c r="BB218" i="1"/>
  <c r="BF218" i="1"/>
  <c r="CQ218" i="1"/>
  <c r="CQ786" i="1"/>
  <c r="BF786" i="1"/>
  <c r="BG501" i="1"/>
  <c r="BC501" i="1"/>
  <c r="BE409" i="1"/>
  <c r="BD218" i="1"/>
  <c r="CH746" i="2"/>
  <c r="Z746" i="2"/>
  <c r="CF746" i="2"/>
  <c r="CJ746" i="2"/>
  <c r="CF739" i="2"/>
  <c r="CJ739" i="2"/>
  <c r="CH739" i="2"/>
  <c r="CH738" i="2"/>
  <c r="Z738" i="2"/>
  <c r="CF738" i="2"/>
  <c r="CJ738" i="2"/>
  <c r="CF729" i="2"/>
  <c r="CJ729" i="2"/>
  <c r="CG729" i="2"/>
  <c r="CH729" i="2"/>
  <c r="CW726" i="2"/>
  <c r="CX726" i="2"/>
  <c r="CD725" i="2"/>
  <c r="BI725" i="2"/>
  <c r="BJ725" i="2"/>
  <c r="CF721" i="2"/>
  <c r="CJ721" i="2"/>
  <c r="CG721" i="2"/>
  <c r="CH721" i="2"/>
  <c r="CW718" i="2"/>
  <c r="CX718" i="2"/>
  <c r="CD717" i="2"/>
  <c r="BI717" i="2"/>
  <c r="BJ717" i="2"/>
  <c r="CF713" i="2"/>
  <c r="CJ713" i="2"/>
  <c r="CG713" i="2"/>
  <c r="CH713" i="2"/>
  <c r="CW710" i="2"/>
  <c r="CX710" i="2"/>
  <c r="CD709" i="2"/>
  <c r="BI709" i="2"/>
  <c r="BJ709" i="2"/>
  <c r="CF705" i="2"/>
  <c r="CJ705" i="2"/>
  <c r="CG705" i="2"/>
  <c r="CH705" i="2"/>
  <c r="CD702" i="2"/>
  <c r="CD698" i="2"/>
  <c r="CD679" i="2"/>
  <c r="CG883" i="2"/>
  <c r="BN883" i="2"/>
  <c r="BJ883" i="2"/>
  <c r="CG881" i="2"/>
  <c r="BN881" i="2"/>
  <c r="BJ881" i="2"/>
  <c r="CG879" i="2"/>
  <c r="BN879" i="2"/>
  <c r="BJ879" i="2"/>
  <c r="CG877" i="2"/>
  <c r="BN877" i="2"/>
  <c r="BJ877" i="2"/>
  <c r="CG875" i="2"/>
  <c r="BN875" i="2"/>
  <c r="BJ875" i="2"/>
  <c r="CG873" i="2"/>
  <c r="BN873" i="2"/>
  <c r="BJ873" i="2"/>
  <c r="CG871" i="2"/>
  <c r="BN871" i="2"/>
  <c r="BJ871" i="2"/>
  <c r="CG869" i="2"/>
  <c r="BN869" i="2"/>
  <c r="BJ869" i="2"/>
  <c r="CG867" i="2"/>
  <c r="BN867" i="2"/>
  <c r="BJ867" i="2"/>
  <c r="CG865" i="2"/>
  <c r="BN865" i="2"/>
  <c r="BJ865" i="2"/>
  <c r="CG863" i="2"/>
  <c r="BN863" i="2"/>
  <c r="BJ863" i="2"/>
  <c r="CG861" i="2"/>
  <c r="BN861" i="2"/>
  <c r="BJ861" i="2"/>
  <c r="CG859" i="2"/>
  <c r="BN859" i="2"/>
  <c r="BJ859" i="2"/>
  <c r="CG857" i="2"/>
  <c r="BN857" i="2"/>
  <c r="BJ857" i="2"/>
  <c r="CG855" i="2"/>
  <c r="BN855" i="2"/>
  <c r="BJ855" i="2"/>
  <c r="CG853" i="2"/>
  <c r="BN853" i="2"/>
  <c r="BJ853" i="2"/>
  <c r="CG851" i="2"/>
  <c r="BN851" i="2"/>
  <c r="BJ851" i="2"/>
  <c r="CG849" i="2"/>
  <c r="BN849" i="2"/>
  <c r="BJ849" i="2"/>
  <c r="CG847" i="2"/>
  <c r="BN847" i="2"/>
  <c r="BJ847" i="2"/>
  <c r="CG845" i="2"/>
  <c r="BN845" i="2"/>
  <c r="BJ845" i="2"/>
  <c r="CG843" i="2"/>
  <c r="BN843" i="2"/>
  <c r="BJ843" i="2"/>
  <c r="CG841" i="2"/>
  <c r="BN841" i="2"/>
  <c r="BJ841" i="2"/>
  <c r="CG839" i="2"/>
  <c r="BN839" i="2"/>
  <c r="BJ839" i="2"/>
  <c r="CG837" i="2"/>
  <c r="BN837" i="2"/>
  <c r="BJ837" i="2"/>
  <c r="CG835" i="2"/>
  <c r="BN835" i="2"/>
  <c r="BJ835" i="2"/>
  <c r="CG833" i="2"/>
  <c r="BN833" i="2"/>
  <c r="BJ833" i="2"/>
  <c r="BP832" i="2"/>
  <c r="BQ832" i="2" s="1"/>
  <c r="CG831" i="2"/>
  <c r="BN831" i="2"/>
  <c r="BJ831" i="2"/>
  <c r="BP830" i="2"/>
  <c r="BQ830" i="2" s="1"/>
  <c r="CG829" i="2"/>
  <c r="BN829" i="2"/>
  <c r="BJ829" i="2"/>
  <c r="BP828" i="2"/>
  <c r="BQ828" i="2" s="1"/>
  <c r="CG827" i="2"/>
  <c r="BN827" i="2"/>
  <c r="BJ827" i="2"/>
  <c r="BP826" i="2"/>
  <c r="BQ826" i="2" s="1"/>
  <c r="CG825" i="2"/>
  <c r="BN825" i="2"/>
  <c r="BJ825" i="2"/>
  <c r="CG823" i="2"/>
  <c r="BN823" i="2"/>
  <c r="BJ823" i="2"/>
  <c r="CG821" i="2"/>
  <c r="BN821" i="2"/>
  <c r="BJ821" i="2"/>
  <c r="CG819" i="2"/>
  <c r="BN819" i="2"/>
  <c r="BJ819" i="2"/>
  <c r="CG817" i="2"/>
  <c r="BN817" i="2"/>
  <c r="BJ817" i="2"/>
  <c r="CG815" i="2"/>
  <c r="BN815" i="2"/>
  <c r="BJ815" i="2"/>
  <c r="CG813" i="2"/>
  <c r="BN813" i="2"/>
  <c r="BJ813" i="2"/>
  <c r="CG811" i="2"/>
  <c r="BN811" i="2"/>
  <c r="BJ811" i="2"/>
  <c r="CG809" i="2"/>
  <c r="BN809" i="2"/>
  <c r="BJ809" i="2"/>
  <c r="CG807" i="2"/>
  <c r="BN807" i="2"/>
  <c r="BJ807" i="2"/>
  <c r="CG805" i="2"/>
  <c r="BN805" i="2"/>
  <c r="BJ805" i="2"/>
  <c r="CG803" i="2"/>
  <c r="BN803" i="2"/>
  <c r="BJ803" i="2"/>
  <c r="CG801" i="2"/>
  <c r="BN801" i="2"/>
  <c r="BJ801" i="2"/>
  <c r="CG799" i="2"/>
  <c r="BN799" i="2"/>
  <c r="BJ799" i="2"/>
  <c r="CG797" i="2"/>
  <c r="BN797" i="2"/>
  <c r="BJ797" i="2"/>
  <c r="CG795" i="2"/>
  <c r="BN795" i="2"/>
  <c r="BJ795" i="2"/>
  <c r="CG793" i="2"/>
  <c r="BN793" i="2"/>
  <c r="BJ793" i="2"/>
  <c r="CG791" i="2"/>
  <c r="BN791" i="2"/>
  <c r="BJ791" i="2"/>
  <c r="CG789" i="2"/>
  <c r="BN789" i="2"/>
  <c r="BJ789" i="2"/>
  <c r="CG787" i="2"/>
  <c r="BN787" i="2"/>
  <c r="BJ787" i="2"/>
  <c r="CG785" i="2"/>
  <c r="BN785" i="2"/>
  <c r="BJ785" i="2"/>
  <c r="CG783" i="2"/>
  <c r="BN783" i="2"/>
  <c r="BJ783" i="2"/>
  <c r="CG781" i="2"/>
  <c r="BN781" i="2"/>
  <c r="BJ781" i="2"/>
  <c r="CG779" i="2"/>
  <c r="BN779" i="2"/>
  <c r="BJ779" i="2"/>
  <c r="CG777" i="2"/>
  <c r="BN777" i="2"/>
  <c r="BJ777" i="2"/>
  <c r="CG775" i="2"/>
  <c r="BN775" i="2"/>
  <c r="BJ775" i="2"/>
  <c r="CG773" i="2"/>
  <c r="BN773" i="2"/>
  <c r="BJ773" i="2"/>
  <c r="CG771" i="2"/>
  <c r="BN771" i="2"/>
  <c r="BJ771" i="2"/>
  <c r="CG769" i="2"/>
  <c r="BN769" i="2"/>
  <c r="BJ769" i="2"/>
  <c r="CG767" i="2"/>
  <c r="BN767" i="2"/>
  <c r="BJ767" i="2"/>
  <c r="CG765" i="2"/>
  <c r="BN765" i="2"/>
  <c r="BJ765" i="2"/>
  <c r="CG763" i="2"/>
  <c r="BN763" i="2"/>
  <c r="BJ763" i="2"/>
  <c r="CG761" i="2"/>
  <c r="BN761" i="2"/>
  <c r="BJ761" i="2"/>
  <c r="CG759" i="2"/>
  <c r="BN759" i="2"/>
  <c r="BJ759" i="2"/>
  <c r="CG757" i="2"/>
  <c r="BN757" i="2"/>
  <c r="BJ757" i="2"/>
  <c r="CG755" i="2"/>
  <c r="BN755" i="2"/>
  <c r="BJ755" i="2"/>
  <c r="CG753" i="2"/>
  <c r="BN753" i="2"/>
  <c r="BJ753" i="2"/>
  <c r="CG751" i="2"/>
  <c r="BN751" i="2"/>
  <c r="BJ751" i="2"/>
  <c r="CG749" i="2"/>
  <c r="BN749" i="2"/>
  <c r="BJ749" i="2"/>
  <c r="CW747" i="2"/>
  <c r="BL747" i="2"/>
  <c r="CE746" i="2"/>
  <c r="AI745" i="2"/>
  <c r="CY742" i="2"/>
  <c r="CY741" i="2"/>
  <c r="CF741" i="2"/>
  <c r="CJ741" i="2"/>
  <c r="CH741" i="2"/>
  <c r="CW740" i="2"/>
  <c r="CH740" i="2"/>
  <c r="Z740" i="2"/>
  <c r="CF740" i="2"/>
  <c r="CJ740" i="2"/>
  <c r="CG739" i="2"/>
  <c r="BQ739" i="2"/>
  <c r="Z739" i="2"/>
  <c r="CE738" i="2"/>
  <c r="AI737" i="2"/>
  <c r="CY734" i="2"/>
  <c r="CY733" i="2"/>
  <c r="CF733" i="2"/>
  <c r="CJ733" i="2"/>
  <c r="CH733" i="2"/>
  <c r="CW732" i="2"/>
  <c r="CF731" i="2"/>
  <c r="CJ731" i="2"/>
  <c r="CG731" i="2"/>
  <c r="CH731" i="2"/>
  <c r="Z729" i="2"/>
  <c r="CW728" i="2"/>
  <c r="CX728" i="2"/>
  <c r="CI727" i="2"/>
  <c r="BQ727" i="2"/>
  <c r="BI727" i="2"/>
  <c r="BJ727" i="2"/>
  <c r="AI727" i="2"/>
  <c r="CF723" i="2"/>
  <c r="CJ723" i="2"/>
  <c r="CG723" i="2"/>
  <c r="CH723" i="2"/>
  <c r="Z721" i="2"/>
  <c r="CW720" i="2"/>
  <c r="CX720" i="2"/>
  <c r="CI719" i="2"/>
  <c r="BQ719" i="2"/>
  <c r="BI719" i="2"/>
  <c r="BJ719" i="2"/>
  <c r="AI719" i="2"/>
  <c r="CF715" i="2"/>
  <c r="CJ715" i="2"/>
  <c r="CG715" i="2"/>
  <c r="CH715" i="2"/>
  <c r="Z713" i="2"/>
  <c r="CW712" i="2"/>
  <c r="CX712" i="2"/>
  <c r="BQ711" i="2"/>
  <c r="BI711" i="2"/>
  <c r="BJ711" i="2"/>
  <c r="AI711" i="2"/>
  <c r="CF707" i="2"/>
  <c r="CJ707" i="2"/>
  <c r="CG707" i="2"/>
  <c r="CH707" i="2"/>
  <c r="Z705" i="2"/>
  <c r="CW704" i="2"/>
  <c r="CX704" i="2"/>
  <c r="BQ703" i="2"/>
  <c r="BI703" i="2"/>
  <c r="BJ703" i="2"/>
  <c r="AI703" i="2"/>
  <c r="CD699" i="2"/>
  <c r="CD695" i="2"/>
  <c r="CD691" i="2"/>
  <c r="CJ883" i="2"/>
  <c r="BM883" i="2"/>
  <c r="Z883" i="2"/>
  <c r="CD882" i="2"/>
  <c r="CJ881" i="2"/>
  <c r="BM881" i="2"/>
  <c r="Z881" i="2"/>
  <c r="CD880" i="2"/>
  <c r="CJ879" i="2"/>
  <c r="BM879" i="2"/>
  <c r="Z879" i="2"/>
  <c r="CD878" i="2"/>
  <c r="CJ877" i="2"/>
  <c r="BM877" i="2"/>
  <c r="Z877" i="2"/>
  <c r="CD876" i="2"/>
  <c r="CJ875" i="2"/>
  <c r="BM875" i="2"/>
  <c r="Z875" i="2"/>
  <c r="CD874" i="2"/>
  <c r="CJ873" i="2"/>
  <c r="BM873" i="2"/>
  <c r="Z873" i="2"/>
  <c r="CD872" i="2"/>
  <c r="CJ871" i="2"/>
  <c r="BM871" i="2"/>
  <c r="Z871" i="2"/>
  <c r="CD870" i="2"/>
  <c r="CJ869" i="2"/>
  <c r="BM869" i="2"/>
  <c r="Z869" i="2"/>
  <c r="CD868" i="2"/>
  <c r="CJ867" i="2"/>
  <c r="BM867" i="2"/>
  <c r="Z867" i="2"/>
  <c r="CD866" i="2"/>
  <c r="CJ865" i="2"/>
  <c r="BM865" i="2"/>
  <c r="Z865" i="2"/>
  <c r="CD864" i="2"/>
  <c r="CJ863" i="2"/>
  <c r="BM863" i="2"/>
  <c r="Z863" i="2"/>
  <c r="CD862" i="2"/>
  <c r="CJ861" i="2"/>
  <c r="BM861" i="2"/>
  <c r="Z861" i="2"/>
  <c r="CD860" i="2"/>
  <c r="CJ859" i="2"/>
  <c r="BM859" i="2"/>
  <c r="Z859" i="2"/>
  <c r="CD858" i="2"/>
  <c r="CJ857" i="2"/>
  <c r="BM857" i="2"/>
  <c r="Z857" i="2"/>
  <c r="CD856" i="2"/>
  <c r="CJ855" i="2"/>
  <c r="BM855" i="2"/>
  <c r="Z855" i="2"/>
  <c r="CD854" i="2"/>
  <c r="CJ853" i="2"/>
  <c r="BM853" i="2"/>
  <c r="Z853" i="2"/>
  <c r="CD852" i="2"/>
  <c r="CJ851" i="2"/>
  <c r="BM851" i="2"/>
  <c r="Z851" i="2"/>
  <c r="CD850" i="2"/>
  <c r="CJ849" i="2"/>
  <c r="BM849" i="2"/>
  <c r="Z849" i="2"/>
  <c r="CD848" i="2"/>
  <c r="CJ847" i="2"/>
  <c r="BM847" i="2"/>
  <c r="Z847" i="2"/>
  <c r="CD846" i="2"/>
  <c r="CJ845" i="2"/>
  <c r="BM845" i="2"/>
  <c r="Z845" i="2"/>
  <c r="CD844" i="2"/>
  <c r="CJ843" i="2"/>
  <c r="BM843" i="2"/>
  <c r="Z843" i="2"/>
  <c r="CD842" i="2"/>
  <c r="CJ841" i="2"/>
  <c r="BM841" i="2"/>
  <c r="Z841" i="2"/>
  <c r="CD840" i="2"/>
  <c r="CJ839" i="2"/>
  <c r="BM839" i="2"/>
  <c r="Z839" i="2"/>
  <c r="CD838" i="2"/>
  <c r="CJ837" i="2"/>
  <c r="BM837" i="2"/>
  <c r="Z837" i="2"/>
  <c r="CD836" i="2"/>
  <c r="CJ835" i="2"/>
  <c r="BM835" i="2"/>
  <c r="Z835" i="2"/>
  <c r="CD834" i="2"/>
  <c r="CJ833" i="2"/>
  <c r="BM833" i="2"/>
  <c r="Z833" i="2"/>
  <c r="CJ831" i="2"/>
  <c r="BM831" i="2"/>
  <c r="Z831" i="2"/>
  <c r="CJ829" i="2"/>
  <c r="BM829" i="2"/>
  <c r="Z829" i="2"/>
  <c r="CJ827" i="2"/>
  <c r="BM827" i="2"/>
  <c r="Z827" i="2"/>
  <c r="CJ825" i="2"/>
  <c r="BM825" i="2"/>
  <c r="Z825" i="2"/>
  <c r="CD824" i="2"/>
  <c r="CJ823" i="2"/>
  <c r="BM823" i="2"/>
  <c r="Z823" i="2"/>
  <c r="CD822" i="2"/>
  <c r="CJ821" i="2"/>
  <c r="BM821" i="2"/>
  <c r="Z821" i="2"/>
  <c r="CD820" i="2"/>
  <c r="CJ819" i="2"/>
  <c r="BM819" i="2"/>
  <c r="Z819" i="2"/>
  <c r="CD818" i="2"/>
  <c r="CJ817" i="2"/>
  <c r="BM817" i="2"/>
  <c r="Z817" i="2"/>
  <c r="CD816" i="2"/>
  <c r="CJ815" i="2"/>
  <c r="BM815" i="2"/>
  <c r="Z815" i="2"/>
  <c r="CD814" i="2"/>
  <c r="CJ813" i="2"/>
  <c r="BM813" i="2"/>
  <c r="Z813" i="2"/>
  <c r="CD812" i="2"/>
  <c r="CJ811" i="2"/>
  <c r="BM811" i="2"/>
  <c r="Z811" i="2"/>
  <c r="CD810" i="2"/>
  <c r="CJ809" i="2"/>
  <c r="BM809" i="2"/>
  <c r="Z809" i="2"/>
  <c r="CD808" i="2"/>
  <c r="CJ807" i="2"/>
  <c r="BM807" i="2"/>
  <c r="Z807" i="2"/>
  <c r="CD806" i="2"/>
  <c r="CJ805" i="2"/>
  <c r="BM805" i="2"/>
  <c r="Z805" i="2"/>
  <c r="CD804" i="2"/>
  <c r="CJ803" i="2"/>
  <c r="BM803" i="2"/>
  <c r="Z803" i="2"/>
  <c r="CD802" i="2"/>
  <c r="CJ801" i="2"/>
  <c r="BM801" i="2"/>
  <c r="Z801" i="2"/>
  <c r="CD800" i="2"/>
  <c r="CJ799" i="2"/>
  <c r="BM799" i="2"/>
  <c r="Z799" i="2"/>
  <c r="CD798" i="2"/>
  <c r="CJ797" i="2"/>
  <c r="BM797" i="2"/>
  <c r="Z797" i="2"/>
  <c r="CD796" i="2"/>
  <c r="CJ795" i="2"/>
  <c r="BM795" i="2"/>
  <c r="Z795" i="2"/>
  <c r="CD794" i="2"/>
  <c r="CJ793" i="2"/>
  <c r="BM793" i="2"/>
  <c r="Z793" i="2"/>
  <c r="CD792" i="2"/>
  <c r="CJ791" i="2"/>
  <c r="BM791" i="2"/>
  <c r="Z791" i="2"/>
  <c r="CD790" i="2"/>
  <c r="CJ789" i="2"/>
  <c r="BM789" i="2"/>
  <c r="Z789" i="2"/>
  <c r="CD788" i="2"/>
  <c r="CJ787" i="2"/>
  <c r="BM787" i="2"/>
  <c r="Z787" i="2"/>
  <c r="CD786" i="2"/>
  <c r="CJ785" i="2"/>
  <c r="BM785" i="2"/>
  <c r="Z785" i="2"/>
  <c r="CD784" i="2"/>
  <c r="CJ783" i="2"/>
  <c r="BM783" i="2"/>
  <c r="Z783" i="2"/>
  <c r="CD782" i="2"/>
  <c r="CJ781" i="2"/>
  <c r="BM781" i="2"/>
  <c r="Z781" i="2"/>
  <c r="CD780" i="2"/>
  <c r="CJ779" i="2"/>
  <c r="BM779" i="2"/>
  <c r="Z779" i="2"/>
  <c r="CD778" i="2"/>
  <c r="CJ777" i="2"/>
  <c r="BM777" i="2"/>
  <c r="Z777" i="2"/>
  <c r="CD776" i="2"/>
  <c r="CJ775" i="2"/>
  <c r="BM775" i="2"/>
  <c r="Z775" i="2"/>
  <c r="CD774" i="2"/>
  <c r="CJ773" i="2"/>
  <c r="BM773" i="2"/>
  <c r="Z773" i="2"/>
  <c r="CD772" i="2"/>
  <c r="CJ771" i="2"/>
  <c r="BM771" i="2"/>
  <c r="Z771" i="2"/>
  <c r="CD770" i="2"/>
  <c r="CJ769" i="2"/>
  <c r="BM769" i="2"/>
  <c r="Z769" i="2"/>
  <c r="CD768" i="2"/>
  <c r="CJ767" i="2"/>
  <c r="BM767" i="2"/>
  <c r="Z767" i="2"/>
  <c r="CD766" i="2"/>
  <c r="CJ765" i="2"/>
  <c r="BM765" i="2"/>
  <c r="Z765" i="2"/>
  <c r="CD764" i="2"/>
  <c r="CJ763" i="2"/>
  <c r="BM763" i="2"/>
  <c r="Z763" i="2"/>
  <c r="CD762" i="2"/>
  <c r="CJ761" i="2"/>
  <c r="BM761" i="2"/>
  <c r="Z761" i="2"/>
  <c r="CD760" i="2"/>
  <c r="CJ759" i="2"/>
  <c r="BM759" i="2"/>
  <c r="Z759" i="2"/>
  <c r="CD758" i="2"/>
  <c r="CJ757" i="2"/>
  <c r="BM757" i="2"/>
  <c r="Z757" i="2"/>
  <c r="CD756" i="2"/>
  <c r="CJ755" i="2"/>
  <c r="BM755" i="2"/>
  <c r="Z755" i="2"/>
  <c r="CD754" i="2"/>
  <c r="CJ753" i="2"/>
  <c r="BM753" i="2"/>
  <c r="Z753" i="2"/>
  <c r="CD752" i="2"/>
  <c r="CJ751" i="2"/>
  <c r="BM751" i="2"/>
  <c r="Z751" i="2"/>
  <c r="CD750" i="2"/>
  <c r="CJ749" i="2"/>
  <c r="BM749" i="2"/>
  <c r="Z749" i="2"/>
  <c r="CD748" i="2"/>
  <c r="BP747" i="2"/>
  <c r="CF747" i="2"/>
  <c r="CJ747" i="2"/>
  <c r="CY744" i="2"/>
  <c r="CY743" i="2"/>
  <c r="CF743" i="2"/>
  <c r="CJ743" i="2"/>
  <c r="CK743" i="2" s="1"/>
  <c r="CH743" i="2"/>
  <c r="CW742" i="2"/>
  <c r="CH742" i="2"/>
  <c r="Z742" i="2"/>
  <c r="CF742" i="2"/>
  <c r="CJ742" i="2"/>
  <c r="CK742" i="2" s="1"/>
  <c r="CW741" i="2"/>
  <c r="CG741" i="2"/>
  <c r="BQ741" i="2"/>
  <c r="BJ741" i="2"/>
  <c r="Z741" i="2"/>
  <c r="CE740" i="2"/>
  <c r="BJ740" i="2"/>
  <c r="CE739" i="2"/>
  <c r="AI739" i="2"/>
  <c r="CY736" i="2"/>
  <c r="CY735" i="2"/>
  <c r="CF735" i="2"/>
  <c r="CJ735" i="2"/>
  <c r="CK735" i="2" s="1"/>
  <c r="CH735" i="2"/>
  <c r="CW734" i="2"/>
  <c r="CH734" i="2"/>
  <c r="Z734" i="2"/>
  <c r="CF734" i="2"/>
  <c r="CJ734" i="2"/>
  <c r="CK734" i="2" s="1"/>
  <c r="CW733" i="2"/>
  <c r="CG733" i="2"/>
  <c r="BQ733" i="2"/>
  <c r="BJ733" i="2"/>
  <c r="Z733" i="2"/>
  <c r="Z731" i="2"/>
  <c r="CW730" i="2"/>
  <c r="CX730" i="2"/>
  <c r="CI729" i="2"/>
  <c r="BQ729" i="2"/>
  <c r="BI729" i="2"/>
  <c r="BJ729" i="2"/>
  <c r="AI729" i="2"/>
  <c r="CY726" i="2"/>
  <c r="CF725" i="2"/>
  <c r="CJ725" i="2"/>
  <c r="CK725" i="2" s="1"/>
  <c r="CG725" i="2"/>
  <c r="CH725" i="2"/>
  <c r="Z723" i="2"/>
  <c r="CW722" i="2"/>
  <c r="CX722" i="2"/>
  <c r="CI721" i="2"/>
  <c r="BQ721" i="2"/>
  <c r="BI721" i="2"/>
  <c r="BJ721" i="2"/>
  <c r="AI721" i="2"/>
  <c r="CY718" i="2"/>
  <c r="CF717" i="2"/>
  <c r="CJ717" i="2"/>
  <c r="CK717" i="2" s="1"/>
  <c r="CG717" i="2"/>
  <c r="CH717" i="2"/>
  <c r="Z715" i="2"/>
  <c r="CW714" i="2"/>
  <c r="CX714" i="2"/>
  <c r="CI713" i="2"/>
  <c r="BQ713" i="2"/>
  <c r="BI713" i="2"/>
  <c r="BJ713" i="2"/>
  <c r="AI713" i="2"/>
  <c r="CY710" i="2"/>
  <c r="CF709" i="2"/>
  <c r="CJ709" i="2"/>
  <c r="CK709" i="2" s="1"/>
  <c r="CG709" i="2"/>
  <c r="CH709" i="2"/>
  <c r="Z707" i="2"/>
  <c r="CW706" i="2"/>
  <c r="CX706" i="2"/>
  <c r="CI705" i="2"/>
  <c r="BQ705" i="2"/>
  <c r="BI705" i="2"/>
  <c r="BJ705" i="2"/>
  <c r="AI705" i="2"/>
  <c r="CD700" i="2"/>
  <c r="CD696" i="2"/>
  <c r="CD687" i="2"/>
  <c r="CD683" i="2"/>
  <c r="BP883" i="2"/>
  <c r="BQ883" i="2" s="1"/>
  <c r="BP881" i="2"/>
  <c r="BQ881" i="2" s="1"/>
  <c r="BP879" i="2"/>
  <c r="BQ879" i="2" s="1"/>
  <c r="BP877" i="2"/>
  <c r="BQ877" i="2" s="1"/>
  <c r="BP875" i="2"/>
  <c r="BQ875" i="2" s="1"/>
  <c r="BP873" i="2"/>
  <c r="BQ873" i="2" s="1"/>
  <c r="BP871" i="2"/>
  <c r="BQ871" i="2" s="1"/>
  <c r="BP869" i="2"/>
  <c r="BQ869" i="2" s="1"/>
  <c r="BP867" i="2"/>
  <c r="BQ867" i="2" s="1"/>
  <c r="BP865" i="2"/>
  <c r="BQ865" i="2" s="1"/>
  <c r="BP863" i="2"/>
  <c r="BQ863" i="2" s="1"/>
  <c r="BP861" i="2"/>
  <c r="BQ861" i="2" s="1"/>
  <c r="BP859" i="2"/>
  <c r="BQ859" i="2" s="1"/>
  <c r="BP857" i="2"/>
  <c r="BQ857" i="2" s="1"/>
  <c r="BP855" i="2"/>
  <c r="BQ855" i="2" s="1"/>
  <c r="BP853" i="2"/>
  <c r="BQ853" i="2" s="1"/>
  <c r="BP851" i="2"/>
  <c r="BQ851" i="2" s="1"/>
  <c r="BP849" i="2"/>
  <c r="BQ849" i="2" s="1"/>
  <c r="BP847" i="2"/>
  <c r="BQ847" i="2" s="1"/>
  <c r="BP845" i="2"/>
  <c r="BQ845" i="2" s="1"/>
  <c r="BP843" i="2"/>
  <c r="BQ843" i="2" s="1"/>
  <c r="BP841" i="2"/>
  <c r="BQ841" i="2" s="1"/>
  <c r="BP839" i="2"/>
  <c r="BQ839" i="2" s="1"/>
  <c r="BP837" i="2"/>
  <c r="BQ837" i="2" s="1"/>
  <c r="BP835" i="2"/>
  <c r="BQ835" i="2" s="1"/>
  <c r="BP833" i="2"/>
  <c r="BQ833" i="2" s="1"/>
  <c r="BP831" i="2"/>
  <c r="BQ831" i="2" s="1"/>
  <c r="BP829" i="2"/>
  <c r="BQ829" i="2" s="1"/>
  <c r="BP827" i="2"/>
  <c r="BQ827" i="2" s="1"/>
  <c r="BP825" i="2"/>
  <c r="BQ825" i="2" s="1"/>
  <c r="BP823" i="2"/>
  <c r="BQ823" i="2" s="1"/>
  <c r="BP821" i="2"/>
  <c r="BQ821" i="2" s="1"/>
  <c r="BP819" i="2"/>
  <c r="BQ819" i="2" s="1"/>
  <c r="BP817" i="2"/>
  <c r="BQ817" i="2" s="1"/>
  <c r="BP815" i="2"/>
  <c r="BQ815" i="2" s="1"/>
  <c r="BP813" i="2"/>
  <c r="BQ813" i="2" s="1"/>
  <c r="BP811" i="2"/>
  <c r="BQ811" i="2" s="1"/>
  <c r="BP809" i="2"/>
  <c r="BQ809" i="2" s="1"/>
  <c r="BP807" i="2"/>
  <c r="BQ807" i="2" s="1"/>
  <c r="BP805" i="2"/>
  <c r="BQ805" i="2" s="1"/>
  <c r="BP803" i="2"/>
  <c r="BQ803" i="2" s="1"/>
  <c r="BP801" i="2"/>
  <c r="BQ801" i="2" s="1"/>
  <c r="BP799" i="2"/>
  <c r="BQ799" i="2" s="1"/>
  <c r="BP797" i="2"/>
  <c r="BQ797" i="2" s="1"/>
  <c r="BP795" i="2"/>
  <c r="BQ795" i="2" s="1"/>
  <c r="BP793" i="2"/>
  <c r="BQ793" i="2" s="1"/>
  <c r="BP791" i="2"/>
  <c r="BQ791" i="2" s="1"/>
  <c r="BP789" i="2"/>
  <c r="BQ789" i="2" s="1"/>
  <c r="BP787" i="2"/>
  <c r="BQ787" i="2" s="1"/>
  <c r="BP785" i="2"/>
  <c r="BQ785" i="2" s="1"/>
  <c r="BP783" i="2"/>
  <c r="BQ783" i="2" s="1"/>
  <c r="BP781" i="2"/>
  <c r="BQ781" i="2" s="1"/>
  <c r="BP779" i="2"/>
  <c r="BQ779" i="2" s="1"/>
  <c r="BP777" i="2"/>
  <c r="BQ777" i="2" s="1"/>
  <c r="BP775" i="2"/>
  <c r="BQ775" i="2" s="1"/>
  <c r="BP773" i="2"/>
  <c r="BQ773" i="2" s="1"/>
  <c r="BP771" i="2"/>
  <c r="BQ771" i="2" s="1"/>
  <c r="BP769" i="2"/>
  <c r="BQ769" i="2" s="1"/>
  <c r="BP767" i="2"/>
  <c r="BQ767" i="2" s="1"/>
  <c r="BP765" i="2"/>
  <c r="BQ765" i="2" s="1"/>
  <c r="BP763" i="2"/>
  <c r="BQ763" i="2" s="1"/>
  <c r="BP761" i="2"/>
  <c r="BQ761" i="2" s="1"/>
  <c r="BP759" i="2"/>
  <c r="BQ759" i="2" s="1"/>
  <c r="BP757" i="2"/>
  <c r="BQ757" i="2" s="1"/>
  <c r="BP755" i="2"/>
  <c r="BQ755" i="2" s="1"/>
  <c r="BP753" i="2"/>
  <c r="BQ753" i="2" s="1"/>
  <c r="BP751" i="2"/>
  <c r="BQ751" i="2" s="1"/>
  <c r="BP749" i="2"/>
  <c r="BQ749" i="2" s="1"/>
  <c r="BQ747" i="2"/>
  <c r="BJ747" i="2"/>
  <c r="Z747" i="2"/>
  <c r="BM747" i="2"/>
  <c r="CI746" i="2"/>
  <c r="CK746" i="2" s="1"/>
  <c r="CF745" i="2"/>
  <c r="CJ745" i="2"/>
  <c r="CK745" i="2" s="1"/>
  <c r="CH745" i="2"/>
  <c r="CH744" i="2"/>
  <c r="Z744" i="2"/>
  <c r="CF744" i="2"/>
  <c r="CJ744" i="2"/>
  <c r="CK744" i="2" s="1"/>
  <c r="CW743" i="2"/>
  <c r="BJ743" i="2"/>
  <c r="BJ742" i="2"/>
  <c r="CK740" i="2"/>
  <c r="CI738" i="2"/>
  <c r="CK738" i="2" s="1"/>
  <c r="CF737" i="2"/>
  <c r="CJ737" i="2"/>
  <c r="CK737" i="2" s="1"/>
  <c r="CH737" i="2"/>
  <c r="CH736" i="2"/>
  <c r="Z736" i="2"/>
  <c r="CF736" i="2"/>
  <c r="CJ736" i="2"/>
  <c r="CK736" i="2" s="1"/>
  <c r="CW735" i="2"/>
  <c r="BJ735" i="2"/>
  <c r="BJ734" i="2"/>
  <c r="CK731" i="2"/>
  <c r="CD731" i="2"/>
  <c r="BI731" i="2"/>
  <c r="BJ731" i="2"/>
  <c r="CE729" i="2"/>
  <c r="CF727" i="2"/>
  <c r="CJ727" i="2"/>
  <c r="CG727" i="2"/>
  <c r="CH727" i="2"/>
  <c r="CW724" i="2"/>
  <c r="CX724" i="2"/>
  <c r="CK723" i="2"/>
  <c r="CD723" i="2"/>
  <c r="BI723" i="2"/>
  <c r="BJ723" i="2"/>
  <c r="CE721" i="2"/>
  <c r="CF719" i="2"/>
  <c r="CJ719" i="2"/>
  <c r="CG719" i="2"/>
  <c r="CH719" i="2"/>
  <c r="Z717" i="2"/>
  <c r="CW716" i="2"/>
  <c r="CX716" i="2"/>
  <c r="CI715" i="2"/>
  <c r="BQ715" i="2"/>
  <c r="BI715" i="2"/>
  <c r="BJ715" i="2"/>
  <c r="AI715" i="2"/>
  <c r="CE713" i="2"/>
  <c r="CY712" i="2"/>
  <c r="CF711" i="2"/>
  <c r="CJ711" i="2"/>
  <c r="CG711" i="2"/>
  <c r="CH711" i="2"/>
  <c r="Z709" i="2"/>
  <c r="CW708" i="2"/>
  <c r="CX708" i="2"/>
  <c r="CI707" i="2"/>
  <c r="CK707" i="2" s="1"/>
  <c r="CD707" i="2"/>
  <c r="BI707" i="2"/>
  <c r="BJ707" i="2"/>
  <c r="CE705" i="2"/>
  <c r="CY704" i="2"/>
  <c r="CD701" i="2"/>
  <c r="CD697" i="2"/>
  <c r="Z690" i="2"/>
  <c r="BM690" i="2"/>
  <c r="CF688" i="2"/>
  <c r="CJ688" i="2"/>
  <c r="AA686" i="2"/>
  <c r="AK686" i="1" s="1"/>
  <c r="AL686" i="1" s="1"/>
  <c r="Z682" i="2"/>
  <c r="BM682" i="2"/>
  <c r="CF680" i="2"/>
  <c r="CJ680" i="2"/>
  <c r="AA678" i="2"/>
  <c r="AK678" i="1" s="1"/>
  <c r="AL678" i="1" s="1"/>
  <c r="CF672" i="2"/>
  <c r="CJ672" i="2"/>
  <c r="CH672" i="2"/>
  <c r="CH671" i="2"/>
  <c r="Z671" i="2"/>
  <c r="CF671" i="2"/>
  <c r="CJ671" i="2"/>
  <c r="CF664" i="2"/>
  <c r="CJ664" i="2"/>
  <c r="CH664" i="2"/>
  <c r="CH663" i="2"/>
  <c r="Z663" i="2"/>
  <c r="CF663" i="2"/>
  <c r="CJ663" i="2"/>
  <c r="CD661" i="2"/>
  <c r="CG661" i="2"/>
  <c r="CH661" i="2"/>
  <c r="Z661" i="2"/>
  <c r="CF661" i="2"/>
  <c r="CJ661" i="2"/>
  <c r="CW660" i="2"/>
  <c r="CX660" i="2"/>
  <c r="BJ657" i="2"/>
  <c r="BI657" i="2"/>
  <c r="CD653" i="2"/>
  <c r="CD650" i="2"/>
  <c r="CD649" i="2"/>
  <c r="CD646" i="2"/>
  <c r="CD645" i="2"/>
  <c r="CD642" i="2"/>
  <c r="CD641" i="2"/>
  <c r="CD638" i="2"/>
  <c r="CD637" i="2"/>
  <c r="CD634" i="2"/>
  <c r="CD633" i="2"/>
  <c r="CD630" i="2"/>
  <c r="CD629" i="2"/>
  <c r="CD626" i="2"/>
  <c r="CD625" i="2"/>
  <c r="CD622" i="2"/>
  <c r="CD621" i="2"/>
  <c r="CD618" i="2"/>
  <c r="CD617" i="2"/>
  <c r="CD614" i="2"/>
  <c r="CD613" i="2"/>
  <c r="CD610" i="2"/>
  <c r="CD609" i="2"/>
  <c r="CD606" i="2"/>
  <c r="CD605" i="2"/>
  <c r="CD602" i="2"/>
  <c r="CD601" i="2"/>
  <c r="CD598" i="2"/>
  <c r="CD597" i="2"/>
  <c r="CD594" i="2"/>
  <c r="CD593" i="2"/>
  <c r="CD590" i="2"/>
  <c r="CD589" i="2"/>
  <c r="CD583" i="2"/>
  <c r="CJ732" i="2"/>
  <c r="CK732" i="2" s="1"/>
  <c r="CF732" i="2"/>
  <c r="Z732" i="2"/>
  <c r="CJ730" i="2"/>
  <c r="CK730" i="2" s="1"/>
  <c r="CF730" i="2"/>
  <c r="Z730" i="2"/>
  <c r="CJ728" i="2"/>
  <c r="CK728" i="2" s="1"/>
  <c r="CF728" i="2"/>
  <c r="Z728" i="2"/>
  <c r="CJ726" i="2"/>
  <c r="CK726" i="2" s="1"/>
  <c r="CF726" i="2"/>
  <c r="Z726" i="2"/>
  <c r="CJ724" i="2"/>
  <c r="CK724" i="2" s="1"/>
  <c r="CF724" i="2"/>
  <c r="Z724" i="2"/>
  <c r="CJ722" i="2"/>
  <c r="CK722" i="2" s="1"/>
  <c r="CF722" i="2"/>
  <c r="Z722" i="2"/>
  <c r="CJ720" i="2"/>
  <c r="CK720" i="2" s="1"/>
  <c r="CF720" i="2"/>
  <c r="Z720" i="2"/>
  <c r="CJ718" i="2"/>
  <c r="CK718" i="2" s="1"/>
  <c r="CF718" i="2"/>
  <c r="Z718" i="2"/>
  <c r="CJ716" i="2"/>
  <c r="CK716" i="2" s="1"/>
  <c r="CF716" i="2"/>
  <c r="Z716" i="2"/>
  <c r="CJ714" i="2"/>
  <c r="CK714" i="2" s="1"/>
  <c r="CF714" i="2"/>
  <c r="Z714" i="2"/>
  <c r="CJ712" i="2"/>
  <c r="CK712" i="2" s="1"/>
  <c r="CF712" i="2"/>
  <c r="Z712" i="2"/>
  <c r="CJ710" i="2"/>
  <c r="CK710" i="2" s="1"/>
  <c r="CF710" i="2"/>
  <c r="Z710" i="2"/>
  <c r="CJ708" i="2"/>
  <c r="CK708" i="2" s="1"/>
  <c r="CF708" i="2"/>
  <c r="Z708" i="2"/>
  <c r="CJ706" i="2"/>
  <c r="CK706" i="2" s="1"/>
  <c r="CF706" i="2"/>
  <c r="Z706" i="2"/>
  <c r="CJ704" i="2"/>
  <c r="CK704" i="2" s="1"/>
  <c r="CF704" i="2"/>
  <c r="Z704" i="2"/>
  <c r="CH703" i="2"/>
  <c r="CX702" i="2"/>
  <c r="CJ702" i="2"/>
  <c r="CK702" i="2" s="1"/>
  <c r="CF702" i="2"/>
  <c r="Z702" i="2"/>
  <c r="CH701" i="2"/>
  <c r="CX700" i="2"/>
  <c r="CJ700" i="2"/>
  <c r="CK700" i="2" s="1"/>
  <c r="CF700" i="2"/>
  <c r="Z700" i="2"/>
  <c r="CH699" i="2"/>
  <c r="CX698" i="2"/>
  <c r="CJ698" i="2"/>
  <c r="CK698" i="2" s="1"/>
  <c r="CF698" i="2"/>
  <c r="Z698" i="2"/>
  <c r="CH697" i="2"/>
  <c r="CX696" i="2"/>
  <c r="CJ696" i="2"/>
  <c r="CK696" i="2" s="1"/>
  <c r="CF696" i="2"/>
  <c r="Z696" i="2"/>
  <c r="CH695" i="2"/>
  <c r="BM694" i="2"/>
  <c r="CW692" i="2"/>
  <c r="AA692" i="2"/>
  <c r="AK692" i="1" s="1"/>
  <c r="AL692" i="1" s="1"/>
  <c r="CG691" i="2"/>
  <c r="Z691" i="2"/>
  <c r="BN690" i="2"/>
  <c r="BI690" i="2"/>
  <c r="AI690" i="2"/>
  <c r="CE688" i="2"/>
  <c r="BQ688" i="2"/>
  <c r="BJ688" i="2"/>
  <c r="Z688" i="2"/>
  <c r="BM688" i="2"/>
  <c r="CJ687" i="2"/>
  <c r="CE687" i="2"/>
  <c r="BP686" i="2"/>
  <c r="CF686" i="2"/>
  <c r="CJ686" i="2"/>
  <c r="CK685" i="2"/>
  <c r="CW684" i="2"/>
  <c r="AA684" i="2"/>
  <c r="AK684" i="1" s="1"/>
  <c r="AL684" i="1" s="1"/>
  <c r="CG683" i="2"/>
  <c r="Z683" i="2"/>
  <c r="BN682" i="2"/>
  <c r="BI682" i="2"/>
  <c r="AI682" i="2"/>
  <c r="CE680" i="2"/>
  <c r="BQ680" i="2"/>
  <c r="BJ680" i="2"/>
  <c r="Z680" i="2"/>
  <c r="BM680" i="2"/>
  <c r="CJ679" i="2"/>
  <c r="CE679" i="2"/>
  <c r="BP678" i="2"/>
  <c r="CF678" i="2"/>
  <c r="CJ678" i="2"/>
  <c r="CK677" i="2"/>
  <c r="CW676" i="2"/>
  <c r="CY675" i="2"/>
  <c r="CF674" i="2"/>
  <c r="CJ674" i="2"/>
  <c r="CK674" i="2" s="1"/>
  <c r="CH674" i="2"/>
  <c r="CH673" i="2"/>
  <c r="Z673" i="2"/>
  <c r="CF673" i="2"/>
  <c r="CJ673" i="2"/>
  <c r="CW672" i="2"/>
  <c r="CG672" i="2"/>
  <c r="BQ672" i="2"/>
  <c r="BJ672" i="2"/>
  <c r="Z672" i="2"/>
  <c r="CE671" i="2"/>
  <c r="BJ671" i="2"/>
  <c r="AI670" i="2"/>
  <c r="CY667" i="2"/>
  <c r="CF666" i="2"/>
  <c r="CJ666" i="2"/>
  <c r="CK666" i="2" s="1"/>
  <c r="CH666" i="2"/>
  <c r="CH665" i="2"/>
  <c r="Z665" i="2"/>
  <c r="CF665" i="2"/>
  <c r="CJ665" i="2"/>
  <c r="CW664" i="2"/>
  <c r="CG664" i="2"/>
  <c r="BQ664" i="2"/>
  <c r="BJ664" i="2"/>
  <c r="Z664" i="2"/>
  <c r="CE663" i="2"/>
  <c r="BJ663" i="2"/>
  <c r="AI662" i="2"/>
  <c r="CI661" i="2"/>
  <c r="CK661" i="2" s="1"/>
  <c r="BJ659" i="2"/>
  <c r="BI659" i="2"/>
  <c r="CD655" i="2"/>
  <c r="CG655" i="2"/>
  <c r="CH655" i="2"/>
  <c r="Z655" i="2"/>
  <c r="CF655" i="2"/>
  <c r="CJ655" i="2"/>
  <c r="CK655" i="2" s="1"/>
  <c r="CW654" i="2"/>
  <c r="CX654" i="2"/>
  <c r="CG703" i="2"/>
  <c r="CG701" i="2"/>
  <c r="BJ701" i="2"/>
  <c r="CG699" i="2"/>
  <c r="BJ699" i="2"/>
  <c r="CG697" i="2"/>
  <c r="BJ697" i="2"/>
  <c r="CG695" i="2"/>
  <c r="BJ695" i="2"/>
  <c r="CF692" i="2"/>
  <c r="CJ692" i="2"/>
  <c r="CY691" i="2"/>
  <c r="BL690" i="2"/>
  <c r="CI688" i="2"/>
  <c r="CI687" i="2"/>
  <c r="CK687" i="2" s="1"/>
  <c r="BJ687" i="2"/>
  <c r="BQ686" i="2"/>
  <c r="Z686" i="2"/>
  <c r="BM686" i="2"/>
  <c r="CF684" i="2"/>
  <c r="CJ684" i="2"/>
  <c r="CY683" i="2"/>
  <c r="BL682" i="2"/>
  <c r="CI680" i="2"/>
  <c r="CI679" i="2"/>
  <c r="CK679" i="2" s="1"/>
  <c r="BJ679" i="2"/>
  <c r="BQ678" i="2"/>
  <c r="Z678" i="2"/>
  <c r="BM678" i="2"/>
  <c r="CF676" i="2"/>
  <c r="CJ676" i="2"/>
  <c r="CW675" i="2"/>
  <c r="CH675" i="2"/>
  <c r="Z675" i="2"/>
  <c r="CF675" i="2"/>
  <c r="CJ675" i="2"/>
  <c r="CK675" i="2" s="1"/>
  <c r="CE672" i="2"/>
  <c r="CY668" i="2"/>
  <c r="CF668" i="2"/>
  <c r="CJ668" i="2"/>
  <c r="CH668" i="2"/>
  <c r="CW667" i="2"/>
  <c r="CH667" i="2"/>
  <c r="Z667" i="2"/>
  <c r="CF667" i="2"/>
  <c r="CJ667" i="2"/>
  <c r="CK667" i="2" s="1"/>
  <c r="CE664" i="2"/>
  <c r="CE661" i="2"/>
  <c r="BJ661" i="2"/>
  <c r="BI661" i="2"/>
  <c r="CD657" i="2"/>
  <c r="CG657" i="2"/>
  <c r="CH657" i="2"/>
  <c r="Z657" i="2"/>
  <c r="CF657" i="2"/>
  <c r="CJ657" i="2"/>
  <c r="CW656" i="2"/>
  <c r="CX656" i="2"/>
  <c r="CD652" i="2"/>
  <c r="CD651" i="2"/>
  <c r="CD648" i="2"/>
  <c r="CD647" i="2"/>
  <c r="CD644" i="2"/>
  <c r="CD643" i="2"/>
  <c r="CD640" i="2"/>
  <c r="CD639" i="2"/>
  <c r="CD636" i="2"/>
  <c r="CD635" i="2"/>
  <c r="CD632" i="2"/>
  <c r="CD631" i="2"/>
  <c r="CD628" i="2"/>
  <c r="CD627" i="2"/>
  <c r="CD624" i="2"/>
  <c r="CD623" i="2"/>
  <c r="CD620" i="2"/>
  <c r="CD619" i="2"/>
  <c r="CD616" i="2"/>
  <c r="CD615" i="2"/>
  <c r="CD612" i="2"/>
  <c r="CD611" i="2"/>
  <c r="CD608" i="2"/>
  <c r="CD607" i="2"/>
  <c r="CD604" i="2"/>
  <c r="CD603" i="2"/>
  <c r="CD600" i="2"/>
  <c r="CD599" i="2"/>
  <c r="CD596" i="2"/>
  <c r="CD595" i="2"/>
  <c r="CD592" i="2"/>
  <c r="CD591" i="2"/>
  <c r="CD588" i="2"/>
  <c r="CD587" i="2"/>
  <c r="BM745" i="2"/>
  <c r="BM743" i="2"/>
  <c r="BM741" i="2"/>
  <c r="BM739" i="2"/>
  <c r="BM737" i="2"/>
  <c r="BM735" i="2"/>
  <c r="BM733" i="2"/>
  <c r="BM731" i="2"/>
  <c r="BM729" i="2"/>
  <c r="BM727" i="2"/>
  <c r="BM725" i="2"/>
  <c r="BM723" i="2"/>
  <c r="BM721" i="2"/>
  <c r="BM719" i="2"/>
  <c r="BM717" i="2"/>
  <c r="BM715" i="2"/>
  <c r="BM713" i="2"/>
  <c r="BM711" i="2"/>
  <c r="BM709" i="2"/>
  <c r="BM707" i="2"/>
  <c r="BM705" i="2"/>
  <c r="CJ703" i="2"/>
  <c r="BM703" i="2"/>
  <c r="CJ701" i="2"/>
  <c r="CK701" i="2" s="1"/>
  <c r="BM701" i="2"/>
  <c r="CJ699" i="2"/>
  <c r="CK699" i="2" s="1"/>
  <c r="BM699" i="2"/>
  <c r="CJ697" i="2"/>
  <c r="CK697" i="2" s="1"/>
  <c r="BM697" i="2"/>
  <c r="CJ695" i="2"/>
  <c r="CK695" i="2" s="1"/>
  <c r="BM695" i="2"/>
  <c r="BO694" i="2"/>
  <c r="BQ694" i="2" s="1"/>
  <c r="BK694" i="2"/>
  <c r="CI693" i="2"/>
  <c r="CK693" i="2" s="1"/>
  <c r="CE692" i="2"/>
  <c r="BQ692" i="2"/>
  <c r="Z692" i="2"/>
  <c r="BM692" i="2"/>
  <c r="CJ691" i="2"/>
  <c r="CK691" i="2" s="1"/>
  <c r="CE691" i="2"/>
  <c r="BP690" i="2"/>
  <c r="BQ690" i="2" s="1"/>
  <c r="BK690" i="2"/>
  <c r="CF690" i="2"/>
  <c r="CJ690" i="2"/>
  <c r="CK689" i="2"/>
  <c r="CW688" i="2"/>
  <c r="CH688" i="2"/>
  <c r="BL688" i="2"/>
  <c r="CG687" i="2"/>
  <c r="Z687" i="2"/>
  <c r="CI686" i="2"/>
  <c r="BN686" i="2"/>
  <c r="BI686" i="2"/>
  <c r="AI686" i="2"/>
  <c r="CE684" i="2"/>
  <c r="BQ684" i="2"/>
  <c r="Z684" i="2"/>
  <c r="BM684" i="2"/>
  <c r="CJ683" i="2"/>
  <c r="CK683" i="2" s="1"/>
  <c r="CE683" i="2"/>
  <c r="BP682" i="2"/>
  <c r="BQ682" i="2" s="1"/>
  <c r="BK682" i="2"/>
  <c r="CF682" i="2"/>
  <c r="CJ682" i="2"/>
  <c r="CK681" i="2"/>
  <c r="CW680" i="2"/>
  <c r="CH680" i="2"/>
  <c r="CG679" i="2"/>
  <c r="Z679" i="2"/>
  <c r="BN678" i="2"/>
  <c r="BI678" i="2"/>
  <c r="AI678" i="2"/>
  <c r="CE676" i="2"/>
  <c r="BQ676" i="2"/>
  <c r="BJ676" i="2"/>
  <c r="Z676" i="2"/>
  <c r="CE675" i="2"/>
  <c r="BJ675" i="2"/>
  <c r="AI674" i="2"/>
  <c r="CK673" i="2"/>
  <c r="CY671" i="2"/>
  <c r="CI671" i="2"/>
  <c r="CK671" i="2" s="1"/>
  <c r="CF670" i="2"/>
  <c r="CJ670" i="2"/>
  <c r="CK670" i="2" s="1"/>
  <c r="CH670" i="2"/>
  <c r="CH669" i="2"/>
  <c r="Z669" i="2"/>
  <c r="CF669" i="2"/>
  <c r="CJ669" i="2"/>
  <c r="CK669" i="2" s="1"/>
  <c r="CW668" i="2"/>
  <c r="CG668" i="2"/>
  <c r="BQ668" i="2"/>
  <c r="BJ668" i="2"/>
  <c r="Z668" i="2"/>
  <c r="CE667" i="2"/>
  <c r="BJ667" i="2"/>
  <c r="AI666" i="2"/>
  <c r="CK665" i="2"/>
  <c r="CY663" i="2"/>
  <c r="CI663" i="2"/>
  <c r="CK663" i="2" s="1"/>
  <c r="CF662" i="2"/>
  <c r="CJ662" i="2"/>
  <c r="CK662" i="2" s="1"/>
  <c r="CH662" i="2"/>
  <c r="CY660" i="2"/>
  <c r="CD659" i="2"/>
  <c r="CG659" i="2"/>
  <c r="CH659" i="2"/>
  <c r="Z659" i="2"/>
  <c r="CF659" i="2"/>
  <c r="CJ659" i="2"/>
  <c r="CK659" i="2" s="1"/>
  <c r="CW658" i="2"/>
  <c r="CX658" i="2"/>
  <c r="CI657" i="2"/>
  <c r="CK657" i="2" s="1"/>
  <c r="BJ655" i="2"/>
  <c r="BI655" i="2"/>
  <c r="CH660" i="2"/>
  <c r="CH658" i="2"/>
  <c r="CH656" i="2"/>
  <c r="CH654" i="2"/>
  <c r="CJ653" i="2"/>
  <c r="CK653" i="2" s="1"/>
  <c r="CF653" i="2"/>
  <c r="BI653" i="2"/>
  <c r="Z653" i="2"/>
  <c r="CH652" i="2"/>
  <c r="CJ651" i="2"/>
  <c r="CK651" i="2" s="1"/>
  <c r="CF651" i="2"/>
  <c r="BI651" i="2"/>
  <c r="Z651" i="2"/>
  <c r="CH650" i="2"/>
  <c r="CJ649" i="2"/>
  <c r="CK649" i="2" s="1"/>
  <c r="CF649" i="2"/>
  <c r="BI649" i="2"/>
  <c r="Z649" i="2"/>
  <c r="CH648" i="2"/>
  <c r="CJ647" i="2"/>
  <c r="CK647" i="2" s="1"/>
  <c r="CF647" i="2"/>
  <c r="BI647" i="2"/>
  <c r="Z647" i="2"/>
  <c r="CH646" i="2"/>
  <c r="CJ645" i="2"/>
  <c r="CK645" i="2" s="1"/>
  <c r="CF645" i="2"/>
  <c r="BI645" i="2"/>
  <c r="Z645" i="2"/>
  <c r="CH644" i="2"/>
  <c r="CJ643" i="2"/>
  <c r="CK643" i="2" s="1"/>
  <c r="CF643" i="2"/>
  <c r="BI643" i="2"/>
  <c r="Z643" i="2"/>
  <c r="CH642" i="2"/>
  <c r="CJ641" i="2"/>
  <c r="CK641" i="2" s="1"/>
  <c r="CF641" i="2"/>
  <c r="BI641" i="2"/>
  <c r="Z641" i="2"/>
  <c r="CH640" i="2"/>
  <c r="CJ639" i="2"/>
  <c r="CK639" i="2" s="1"/>
  <c r="CF639" i="2"/>
  <c r="BI639" i="2"/>
  <c r="Z639" i="2"/>
  <c r="CH638" i="2"/>
  <c r="CJ637" i="2"/>
  <c r="CK637" i="2" s="1"/>
  <c r="CF637" i="2"/>
  <c r="BI637" i="2"/>
  <c r="Z637" i="2"/>
  <c r="CH636" i="2"/>
  <c r="CJ635" i="2"/>
  <c r="CK635" i="2" s="1"/>
  <c r="CF635" i="2"/>
  <c r="BI635" i="2"/>
  <c r="Z635" i="2"/>
  <c r="CH634" i="2"/>
  <c r="CJ633" i="2"/>
  <c r="CK633" i="2" s="1"/>
  <c r="CF633" i="2"/>
  <c r="BI633" i="2"/>
  <c r="Z633" i="2"/>
  <c r="CH632" i="2"/>
  <c r="CJ631" i="2"/>
  <c r="CK631" i="2" s="1"/>
  <c r="CF631" i="2"/>
  <c r="BI631" i="2"/>
  <c r="Z631" i="2"/>
  <c r="CH630" i="2"/>
  <c r="CJ629" i="2"/>
  <c r="CK629" i="2" s="1"/>
  <c r="CF629" i="2"/>
  <c r="BI629" i="2"/>
  <c r="Z629" i="2"/>
  <c r="CH628" i="2"/>
  <c r="CJ627" i="2"/>
  <c r="CK627" i="2" s="1"/>
  <c r="CF627" i="2"/>
  <c r="BI627" i="2"/>
  <c r="Z627" i="2"/>
  <c r="CH626" i="2"/>
  <c r="CJ625" i="2"/>
  <c r="CK625" i="2" s="1"/>
  <c r="CF625" i="2"/>
  <c r="BI625" i="2"/>
  <c r="Z625" i="2"/>
  <c r="CH624" i="2"/>
  <c r="CJ623" i="2"/>
  <c r="CK623" i="2" s="1"/>
  <c r="CF623" i="2"/>
  <c r="BI623" i="2"/>
  <c r="Z623" i="2"/>
  <c r="CH622" i="2"/>
  <c r="CJ621" i="2"/>
  <c r="CK621" i="2" s="1"/>
  <c r="CF621" i="2"/>
  <c r="BI621" i="2"/>
  <c r="Z621" i="2"/>
  <c r="CH620" i="2"/>
  <c r="CJ619" i="2"/>
  <c r="CK619" i="2" s="1"/>
  <c r="CF619" i="2"/>
  <c r="BI619" i="2"/>
  <c r="Z619" i="2"/>
  <c r="CH618" i="2"/>
  <c r="CJ617" i="2"/>
  <c r="CK617" i="2" s="1"/>
  <c r="CF617" i="2"/>
  <c r="BI617" i="2"/>
  <c r="Z617" i="2"/>
  <c r="CH616" i="2"/>
  <c r="CJ615" i="2"/>
  <c r="CK615" i="2" s="1"/>
  <c r="CF615" i="2"/>
  <c r="BI615" i="2"/>
  <c r="Z615" i="2"/>
  <c r="CH614" i="2"/>
  <c r="CJ613" i="2"/>
  <c r="CK613" i="2" s="1"/>
  <c r="CF613" i="2"/>
  <c r="BI613" i="2"/>
  <c r="Z613" i="2"/>
  <c r="CH612" i="2"/>
  <c r="CJ611" i="2"/>
  <c r="CK611" i="2" s="1"/>
  <c r="CF611" i="2"/>
  <c r="BI611" i="2"/>
  <c r="Z611" i="2"/>
  <c r="CH610" i="2"/>
  <c r="CJ609" i="2"/>
  <c r="CK609" i="2" s="1"/>
  <c r="CF609" i="2"/>
  <c r="BI609" i="2"/>
  <c r="Z609" i="2"/>
  <c r="CH608" i="2"/>
  <c r="CJ607" i="2"/>
  <c r="CK607" i="2" s="1"/>
  <c r="CF607" i="2"/>
  <c r="BI607" i="2"/>
  <c r="Z607" i="2"/>
  <c r="CH606" i="2"/>
  <c r="CJ605" i="2"/>
  <c r="CK605" i="2" s="1"/>
  <c r="CF605" i="2"/>
  <c r="BI605" i="2"/>
  <c r="Z605" i="2"/>
  <c r="CH604" i="2"/>
  <c r="CJ603" i="2"/>
  <c r="CK603" i="2" s="1"/>
  <c r="CF603" i="2"/>
  <c r="BI603" i="2"/>
  <c r="Z603" i="2"/>
  <c r="CH602" i="2"/>
  <c r="CJ601" i="2"/>
  <c r="CK601" i="2" s="1"/>
  <c r="CF601" i="2"/>
  <c r="BI601" i="2"/>
  <c r="Z601" i="2"/>
  <c r="CH600" i="2"/>
  <c r="CJ599" i="2"/>
  <c r="CK599" i="2" s="1"/>
  <c r="CF599" i="2"/>
  <c r="BI599" i="2"/>
  <c r="Z599" i="2"/>
  <c r="CH598" i="2"/>
  <c r="CJ597" i="2"/>
  <c r="CK597" i="2" s="1"/>
  <c r="CF597" i="2"/>
  <c r="BI597" i="2"/>
  <c r="Z597" i="2"/>
  <c r="CH596" i="2"/>
  <c r="CJ595" i="2"/>
  <c r="CK595" i="2" s="1"/>
  <c r="CF595" i="2"/>
  <c r="BI595" i="2"/>
  <c r="Z595" i="2"/>
  <c r="CH594" i="2"/>
  <c r="CJ593" i="2"/>
  <c r="CK593" i="2" s="1"/>
  <c r="CF593" i="2"/>
  <c r="BI593" i="2"/>
  <c r="Z593" i="2"/>
  <c r="CH592" i="2"/>
  <c r="CJ591" i="2"/>
  <c r="CK591" i="2" s="1"/>
  <c r="CF591" i="2"/>
  <c r="BI591" i="2"/>
  <c r="Z591" i="2"/>
  <c r="CH590" i="2"/>
  <c r="CJ589" i="2"/>
  <c r="CK589" i="2" s="1"/>
  <c r="CF589" i="2"/>
  <c r="BI589" i="2"/>
  <c r="Z589" i="2"/>
  <c r="CH588" i="2"/>
  <c r="CJ587" i="2"/>
  <c r="CK587" i="2" s="1"/>
  <c r="CF587" i="2"/>
  <c r="BI587" i="2"/>
  <c r="Z587" i="2"/>
  <c r="BO586" i="2"/>
  <c r="BQ586" i="2" s="1"/>
  <c r="BK586" i="2"/>
  <c r="CE584" i="2"/>
  <c r="BQ584" i="2"/>
  <c r="BJ584" i="2"/>
  <c r="Z584" i="2"/>
  <c r="BM584" i="2"/>
  <c r="CX583" i="2"/>
  <c r="CJ583" i="2"/>
  <c r="CK583" i="2" s="1"/>
  <c r="CE583" i="2"/>
  <c r="BP582" i="2"/>
  <c r="CF582" i="2"/>
  <c r="CJ582" i="2"/>
  <c r="CW580" i="2"/>
  <c r="AA580" i="2"/>
  <c r="AK580" i="1" s="1"/>
  <c r="AL580" i="1" s="1"/>
  <c r="CH578" i="2"/>
  <c r="CF578" i="2"/>
  <c r="CJ578" i="2"/>
  <c r="Z577" i="2"/>
  <c r="CF577" i="2"/>
  <c r="CJ577" i="2"/>
  <c r="CH577" i="2"/>
  <c r="CW576" i="2"/>
  <c r="BQ576" i="2"/>
  <c r="BJ576" i="2"/>
  <c r="Z576" i="2"/>
  <c r="CE575" i="2"/>
  <c r="BJ575" i="2"/>
  <c r="AI574" i="2"/>
  <c r="CY571" i="2"/>
  <c r="CH570" i="2"/>
  <c r="CF570" i="2"/>
  <c r="CJ570" i="2"/>
  <c r="Z569" i="2"/>
  <c r="CF569" i="2"/>
  <c r="CJ569" i="2"/>
  <c r="CH569" i="2"/>
  <c r="CW568" i="2"/>
  <c r="BQ568" i="2"/>
  <c r="BJ568" i="2"/>
  <c r="Z568" i="2"/>
  <c r="CE567" i="2"/>
  <c r="BJ567" i="2"/>
  <c r="AI566" i="2"/>
  <c r="CY563" i="2"/>
  <c r="CH562" i="2"/>
  <c r="CF562" i="2"/>
  <c r="CJ562" i="2"/>
  <c r="Z561" i="2"/>
  <c r="CF561" i="2"/>
  <c r="CJ561" i="2"/>
  <c r="CH561" i="2"/>
  <c r="CW560" i="2"/>
  <c r="BQ560" i="2"/>
  <c r="BJ560" i="2"/>
  <c r="Z560" i="2"/>
  <c r="CE559" i="2"/>
  <c r="BJ559" i="2"/>
  <c r="AI558" i="2"/>
  <c r="CY555" i="2"/>
  <c r="CI554" i="2"/>
  <c r="Z554" i="2"/>
  <c r="CW553" i="2"/>
  <c r="CX553" i="2"/>
  <c r="BQ552" i="2"/>
  <c r="BJ552" i="2"/>
  <c r="BI552" i="2"/>
  <c r="AI552" i="2"/>
  <c r="CG548" i="2"/>
  <c r="CH548" i="2"/>
  <c r="CF548" i="2"/>
  <c r="CJ548" i="2"/>
  <c r="Z546" i="2"/>
  <c r="CD545" i="2"/>
  <c r="CD541" i="2"/>
  <c r="CD537" i="2"/>
  <c r="CD533" i="2"/>
  <c r="CD529" i="2"/>
  <c r="CD525" i="2"/>
  <c r="CD521" i="2"/>
  <c r="CD517" i="2"/>
  <c r="CD513" i="2"/>
  <c r="CD509" i="2"/>
  <c r="CD505" i="2"/>
  <c r="CD501" i="2"/>
  <c r="CD497" i="2"/>
  <c r="CD493" i="2"/>
  <c r="CD489" i="2"/>
  <c r="CD485" i="2"/>
  <c r="CD481" i="2"/>
  <c r="CD477" i="2"/>
  <c r="CD473" i="2"/>
  <c r="BQ582" i="2"/>
  <c r="Z582" i="2"/>
  <c r="BM582" i="2"/>
  <c r="CF580" i="2"/>
  <c r="CJ580" i="2"/>
  <c r="Z579" i="2"/>
  <c r="CH579" i="2"/>
  <c r="CH572" i="2"/>
  <c r="CF572" i="2"/>
  <c r="CJ572" i="2"/>
  <c r="Z571" i="2"/>
  <c r="CF571" i="2"/>
  <c r="CJ571" i="2"/>
  <c r="CK571" i="2" s="1"/>
  <c r="CH571" i="2"/>
  <c r="CH564" i="2"/>
  <c r="CF564" i="2"/>
  <c r="CJ564" i="2"/>
  <c r="Z563" i="2"/>
  <c r="CF563" i="2"/>
  <c r="CJ563" i="2"/>
  <c r="CK563" i="2" s="1"/>
  <c r="CH563" i="2"/>
  <c r="CH556" i="2"/>
  <c r="CF556" i="2"/>
  <c r="CJ556" i="2"/>
  <c r="Z555" i="2"/>
  <c r="CF555" i="2"/>
  <c r="CJ555" i="2"/>
  <c r="CK555" i="2" s="1"/>
  <c r="CH555" i="2"/>
  <c r="BJ554" i="2"/>
  <c r="BI554" i="2"/>
  <c r="CG550" i="2"/>
  <c r="CH550" i="2"/>
  <c r="CF550" i="2"/>
  <c r="CJ550" i="2"/>
  <c r="CW547" i="2"/>
  <c r="CX547" i="2"/>
  <c r="CD546" i="2"/>
  <c r="BJ546" i="2"/>
  <c r="BI546" i="2"/>
  <c r="CD542" i="2"/>
  <c r="CD538" i="2"/>
  <c r="CD534" i="2"/>
  <c r="CD530" i="2"/>
  <c r="CD526" i="2"/>
  <c r="CD522" i="2"/>
  <c r="CD518" i="2"/>
  <c r="CD514" i="2"/>
  <c r="CD510" i="2"/>
  <c r="CD506" i="2"/>
  <c r="CD502" i="2"/>
  <c r="CD498" i="2"/>
  <c r="CD494" i="2"/>
  <c r="CD490" i="2"/>
  <c r="CD486" i="2"/>
  <c r="CD482" i="2"/>
  <c r="CD478" i="2"/>
  <c r="CD474" i="2"/>
  <c r="CD468" i="2"/>
  <c r="BM676" i="2"/>
  <c r="BM674" i="2"/>
  <c r="BM672" i="2"/>
  <c r="BM670" i="2"/>
  <c r="BM668" i="2"/>
  <c r="BM666" i="2"/>
  <c r="BM664" i="2"/>
  <c r="BM662" i="2"/>
  <c r="CJ660" i="2"/>
  <c r="CK660" i="2" s="1"/>
  <c r="BM660" i="2"/>
  <c r="CJ658" i="2"/>
  <c r="CK658" i="2" s="1"/>
  <c r="BM658" i="2"/>
  <c r="CJ656" i="2"/>
  <c r="CK656" i="2" s="1"/>
  <c r="BM656" i="2"/>
  <c r="CJ654" i="2"/>
  <c r="CK654" i="2" s="1"/>
  <c r="BM654" i="2"/>
  <c r="CH653" i="2"/>
  <c r="CX652" i="2"/>
  <c r="CJ652" i="2"/>
  <c r="CK652" i="2" s="1"/>
  <c r="BM652" i="2"/>
  <c r="CH651" i="2"/>
  <c r="CX650" i="2"/>
  <c r="CJ650" i="2"/>
  <c r="CK650" i="2" s="1"/>
  <c r="BM650" i="2"/>
  <c r="CH649" i="2"/>
  <c r="CX648" i="2"/>
  <c r="CJ648" i="2"/>
  <c r="CK648" i="2" s="1"/>
  <c r="BM648" i="2"/>
  <c r="CH647" i="2"/>
  <c r="CX646" i="2"/>
  <c r="CJ646" i="2"/>
  <c r="CK646" i="2" s="1"/>
  <c r="BM646" i="2"/>
  <c r="CH645" i="2"/>
  <c r="CX644" i="2"/>
  <c r="CJ644" i="2"/>
  <c r="CK644" i="2" s="1"/>
  <c r="BM644" i="2"/>
  <c r="CH643" i="2"/>
  <c r="CX642" i="2"/>
  <c r="CJ642" i="2"/>
  <c r="CK642" i="2" s="1"/>
  <c r="BM642" i="2"/>
  <c r="CH641" i="2"/>
  <c r="CX640" i="2"/>
  <c r="CJ640" i="2"/>
  <c r="CK640" i="2" s="1"/>
  <c r="BM640" i="2"/>
  <c r="CH639" i="2"/>
  <c r="CX638" i="2"/>
  <c r="CJ638" i="2"/>
  <c r="CK638" i="2" s="1"/>
  <c r="BM638" i="2"/>
  <c r="CH637" i="2"/>
  <c r="CX636" i="2"/>
  <c r="CJ636" i="2"/>
  <c r="CK636" i="2" s="1"/>
  <c r="BM636" i="2"/>
  <c r="CH635" i="2"/>
  <c r="CX634" i="2"/>
  <c r="CJ634" i="2"/>
  <c r="CK634" i="2" s="1"/>
  <c r="BM634" i="2"/>
  <c r="CH633" i="2"/>
  <c r="CX632" i="2"/>
  <c r="CJ632" i="2"/>
  <c r="CK632" i="2" s="1"/>
  <c r="BM632" i="2"/>
  <c r="CH631" i="2"/>
  <c r="CX630" i="2"/>
  <c r="CJ630" i="2"/>
  <c r="CK630" i="2" s="1"/>
  <c r="BM630" i="2"/>
  <c r="CH629" i="2"/>
  <c r="CX628" i="2"/>
  <c r="CJ628" i="2"/>
  <c r="CK628" i="2" s="1"/>
  <c r="BM628" i="2"/>
  <c r="CH627" i="2"/>
  <c r="CX626" i="2"/>
  <c r="CJ626" i="2"/>
  <c r="CK626" i="2" s="1"/>
  <c r="BM626" i="2"/>
  <c r="CH625" i="2"/>
  <c r="CX624" i="2"/>
  <c r="CJ624" i="2"/>
  <c r="CK624" i="2" s="1"/>
  <c r="BM624" i="2"/>
  <c r="CH623" i="2"/>
  <c r="CX622" i="2"/>
  <c r="CJ622" i="2"/>
  <c r="CK622" i="2" s="1"/>
  <c r="BM622" i="2"/>
  <c r="CH621" i="2"/>
  <c r="CX620" i="2"/>
  <c r="CJ620" i="2"/>
  <c r="CK620" i="2" s="1"/>
  <c r="BM620" i="2"/>
  <c r="CH619" i="2"/>
  <c r="CX618" i="2"/>
  <c r="CJ618" i="2"/>
  <c r="CK618" i="2" s="1"/>
  <c r="BM618" i="2"/>
  <c r="CH617" i="2"/>
  <c r="CX616" i="2"/>
  <c r="CJ616" i="2"/>
  <c r="CK616" i="2" s="1"/>
  <c r="BM616" i="2"/>
  <c r="CH615" i="2"/>
  <c r="CX614" i="2"/>
  <c r="CJ614" i="2"/>
  <c r="CK614" i="2" s="1"/>
  <c r="BM614" i="2"/>
  <c r="CH613" i="2"/>
  <c r="CX612" i="2"/>
  <c r="CJ612" i="2"/>
  <c r="CK612" i="2" s="1"/>
  <c r="BM612" i="2"/>
  <c r="CH611" i="2"/>
  <c r="CX610" i="2"/>
  <c r="CJ610" i="2"/>
  <c r="CK610" i="2" s="1"/>
  <c r="BM610" i="2"/>
  <c r="CH609" i="2"/>
  <c r="CX608" i="2"/>
  <c r="CJ608" i="2"/>
  <c r="CK608" i="2" s="1"/>
  <c r="BM608" i="2"/>
  <c r="CH607" i="2"/>
  <c r="CX606" i="2"/>
  <c r="CJ606" i="2"/>
  <c r="CK606" i="2" s="1"/>
  <c r="BM606" i="2"/>
  <c r="CH605" i="2"/>
  <c r="CX604" i="2"/>
  <c r="CJ604" i="2"/>
  <c r="CK604" i="2" s="1"/>
  <c r="BM604" i="2"/>
  <c r="CH603" i="2"/>
  <c r="CX602" i="2"/>
  <c r="CJ602" i="2"/>
  <c r="CK602" i="2" s="1"/>
  <c r="BM602" i="2"/>
  <c r="CH601" i="2"/>
  <c r="CX600" i="2"/>
  <c r="CJ600" i="2"/>
  <c r="CK600" i="2" s="1"/>
  <c r="BM600" i="2"/>
  <c r="CH599" i="2"/>
  <c r="CX598" i="2"/>
  <c r="CJ598" i="2"/>
  <c r="CK598" i="2" s="1"/>
  <c r="BM598" i="2"/>
  <c r="CH597" i="2"/>
  <c r="CX596" i="2"/>
  <c r="CJ596" i="2"/>
  <c r="CK596" i="2" s="1"/>
  <c r="BM596" i="2"/>
  <c r="CH595" i="2"/>
  <c r="CX594" i="2"/>
  <c r="CJ594" i="2"/>
  <c r="CK594" i="2" s="1"/>
  <c r="BM594" i="2"/>
  <c r="CH593" i="2"/>
  <c r="CX592" i="2"/>
  <c r="CJ592" i="2"/>
  <c r="CK592" i="2" s="1"/>
  <c r="BM592" i="2"/>
  <c r="CH591" i="2"/>
  <c r="CX590" i="2"/>
  <c r="CJ590" i="2"/>
  <c r="CK590" i="2" s="1"/>
  <c r="BM590" i="2"/>
  <c r="CH589" i="2"/>
  <c r="CX588" i="2"/>
  <c r="CJ588" i="2"/>
  <c r="CK588" i="2" s="1"/>
  <c r="BM588" i="2"/>
  <c r="CH587" i="2"/>
  <c r="BM586" i="2"/>
  <c r="CK585" i="2"/>
  <c r="CW584" i="2"/>
  <c r="BL584" i="2"/>
  <c r="CG583" i="2"/>
  <c r="Z583" i="2"/>
  <c r="CI582" i="2"/>
  <c r="BN582" i="2"/>
  <c r="BI582" i="2"/>
  <c r="AI582" i="2"/>
  <c r="CI581" i="2"/>
  <c r="CK581" i="2" s="1"/>
  <c r="CE580" i="2"/>
  <c r="BQ580" i="2"/>
  <c r="Z580" i="2"/>
  <c r="BM580" i="2"/>
  <c r="CJ579" i="2"/>
  <c r="CE579" i="2"/>
  <c r="BJ579" i="2"/>
  <c r="CE578" i="2"/>
  <c r="AI578" i="2"/>
  <c r="CK577" i="2"/>
  <c r="CY575" i="2"/>
  <c r="CY574" i="2"/>
  <c r="CH574" i="2"/>
  <c r="CF574" i="2"/>
  <c r="CJ574" i="2"/>
  <c r="CK574" i="2" s="1"/>
  <c r="CW573" i="2"/>
  <c r="Z573" i="2"/>
  <c r="CF573" i="2"/>
  <c r="CJ573" i="2"/>
  <c r="CK573" i="2" s="1"/>
  <c r="CH573" i="2"/>
  <c r="CW572" i="2"/>
  <c r="CG572" i="2"/>
  <c r="BQ572" i="2"/>
  <c r="BJ572" i="2"/>
  <c r="Z572" i="2"/>
  <c r="CE571" i="2"/>
  <c r="BJ571" i="2"/>
  <c r="CE570" i="2"/>
  <c r="AI570" i="2"/>
  <c r="CK569" i="2"/>
  <c r="CY567" i="2"/>
  <c r="CY566" i="2"/>
  <c r="CH566" i="2"/>
  <c r="CF566" i="2"/>
  <c r="CJ566" i="2"/>
  <c r="CK566" i="2" s="1"/>
  <c r="CW565" i="2"/>
  <c r="Z565" i="2"/>
  <c r="CF565" i="2"/>
  <c r="CJ565" i="2"/>
  <c r="CK565" i="2" s="1"/>
  <c r="CH565" i="2"/>
  <c r="CW564" i="2"/>
  <c r="CG564" i="2"/>
  <c r="BQ564" i="2"/>
  <c r="BJ564" i="2"/>
  <c r="Z564" i="2"/>
  <c r="CE563" i="2"/>
  <c r="BJ563" i="2"/>
  <c r="CE562" i="2"/>
  <c r="AI562" i="2"/>
  <c r="CK561" i="2"/>
  <c r="CY559" i="2"/>
  <c r="CY558" i="2"/>
  <c r="CH558" i="2"/>
  <c r="CF558" i="2"/>
  <c r="CJ558" i="2"/>
  <c r="CK558" i="2" s="1"/>
  <c r="CW557" i="2"/>
  <c r="Z557" i="2"/>
  <c r="CF557" i="2"/>
  <c r="CJ557" i="2"/>
  <c r="CK557" i="2" s="1"/>
  <c r="CH557" i="2"/>
  <c r="CW556" i="2"/>
  <c r="CG556" i="2"/>
  <c r="BQ556" i="2"/>
  <c r="BJ556" i="2"/>
  <c r="Z556" i="2"/>
  <c r="CE555" i="2"/>
  <c r="BJ555" i="2"/>
  <c r="CY553" i="2"/>
  <c r="CG552" i="2"/>
  <c r="CH552" i="2"/>
  <c r="CF552" i="2"/>
  <c r="CJ552" i="2"/>
  <c r="Z550" i="2"/>
  <c r="CW549" i="2"/>
  <c r="CX549" i="2"/>
  <c r="CI548" i="2"/>
  <c r="BQ548" i="2"/>
  <c r="BJ548" i="2"/>
  <c r="BI548" i="2"/>
  <c r="AI548" i="2"/>
  <c r="CD543" i="2"/>
  <c r="CD539" i="2"/>
  <c r="CD535" i="2"/>
  <c r="CD531" i="2"/>
  <c r="CD527" i="2"/>
  <c r="CD523" i="2"/>
  <c r="CD519" i="2"/>
  <c r="CD515" i="2"/>
  <c r="CD511" i="2"/>
  <c r="CD507" i="2"/>
  <c r="CD503" i="2"/>
  <c r="CD499" i="2"/>
  <c r="CD495" i="2"/>
  <c r="CD491" i="2"/>
  <c r="CD487" i="2"/>
  <c r="CD483" i="2"/>
  <c r="CD479" i="2"/>
  <c r="CD475" i="2"/>
  <c r="CD462" i="2"/>
  <c r="CK462" i="2"/>
  <c r="CF584" i="2"/>
  <c r="CJ584" i="2"/>
  <c r="BL582" i="2"/>
  <c r="CI580" i="2"/>
  <c r="CI579" i="2"/>
  <c r="CK579" i="2" s="1"/>
  <c r="CK578" i="2"/>
  <c r="CY576" i="2"/>
  <c r="CH576" i="2"/>
  <c r="CF576" i="2"/>
  <c r="CJ576" i="2"/>
  <c r="CW575" i="2"/>
  <c r="Z575" i="2"/>
  <c r="CF575" i="2"/>
  <c r="CJ575" i="2"/>
  <c r="CK575" i="2" s="1"/>
  <c r="CH575" i="2"/>
  <c r="CE572" i="2"/>
  <c r="CK570" i="2"/>
  <c r="CY568" i="2"/>
  <c r="CH568" i="2"/>
  <c r="CF568" i="2"/>
  <c r="CJ568" i="2"/>
  <c r="CW567" i="2"/>
  <c r="Z567" i="2"/>
  <c r="CF567" i="2"/>
  <c r="CJ567" i="2"/>
  <c r="CK567" i="2" s="1"/>
  <c r="CH567" i="2"/>
  <c r="CE564" i="2"/>
  <c r="CK562" i="2"/>
  <c r="CY560" i="2"/>
  <c r="CH560" i="2"/>
  <c r="CF560" i="2"/>
  <c r="CJ560" i="2"/>
  <c r="CW559" i="2"/>
  <c r="Z559" i="2"/>
  <c r="CF559" i="2"/>
  <c r="CJ559" i="2"/>
  <c r="CK559" i="2" s="1"/>
  <c r="CH559" i="2"/>
  <c r="CE556" i="2"/>
  <c r="CH554" i="2"/>
  <c r="CF554" i="2"/>
  <c r="CJ554" i="2"/>
  <c r="CK554" i="2" s="1"/>
  <c r="CW551" i="2"/>
  <c r="CX551" i="2"/>
  <c r="CI550" i="2"/>
  <c r="CK550" i="2" s="1"/>
  <c r="CD550" i="2"/>
  <c r="BJ550" i="2"/>
  <c r="BI550" i="2"/>
  <c r="CY547" i="2"/>
  <c r="CG546" i="2"/>
  <c r="CH546" i="2"/>
  <c r="CF546" i="2"/>
  <c r="CJ546" i="2"/>
  <c r="CK546" i="2" s="1"/>
  <c r="CD544" i="2"/>
  <c r="CD540" i="2"/>
  <c r="CD536" i="2"/>
  <c r="CD532" i="2"/>
  <c r="CD528" i="2"/>
  <c r="CD524" i="2"/>
  <c r="CD520" i="2"/>
  <c r="CD516" i="2"/>
  <c r="CD512" i="2"/>
  <c r="CD508" i="2"/>
  <c r="CD504" i="2"/>
  <c r="CD500" i="2"/>
  <c r="CD496" i="2"/>
  <c r="CD492" i="2"/>
  <c r="CD488" i="2"/>
  <c r="CD484" i="2"/>
  <c r="CD480" i="2"/>
  <c r="CD476" i="2"/>
  <c r="CD472" i="2"/>
  <c r="BM578" i="2"/>
  <c r="BM576" i="2"/>
  <c r="BM574" i="2"/>
  <c r="BM572" i="2"/>
  <c r="BM570" i="2"/>
  <c r="BM568" i="2"/>
  <c r="BM566" i="2"/>
  <c r="BM564" i="2"/>
  <c r="BM562" i="2"/>
  <c r="BM560" i="2"/>
  <c r="BM558" i="2"/>
  <c r="BM556" i="2"/>
  <c r="BM554" i="2"/>
  <c r="CH553" i="2"/>
  <c r="BM552" i="2"/>
  <c r="CH551" i="2"/>
  <c r="BM550" i="2"/>
  <c r="CH549" i="2"/>
  <c r="BM548" i="2"/>
  <c r="CH547" i="2"/>
  <c r="BM546" i="2"/>
  <c r="CH545" i="2"/>
  <c r="CJ544" i="2"/>
  <c r="CK544" i="2" s="1"/>
  <c r="CF544" i="2"/>
  <c r="BM544" i="2"/>
  <c r="BI544" i="2"/>
  <c r="CH543" i="2"/>
  <c r="CJ542" i="2"/>
  <c r="CK542" i="2" s="1"/>
  <c r="CF542" i="2"/>
  <c r="BM542" i="2"/>
  <c r="BI542" i="2"/>
  <c r="CH541" i="2"/>
  <c r="CJ540" i="2"/>
  <c r="CK540" i="2" s="1"/>
  <c r="CF540" i="2"/>
  <c r="BM540" i="2"/>
  <c r="BI540" i="2"/>
  <c r="CH539" i="2"/>
  <c r="CJ538" i="2"/>
  <c r="CK538" i="2" s="1"/>
  <c r="CF538" i="2"/>
  <c r="BM538" i="2"/>
  <c r="BI538" i="2"/>
  <c r="CH537" i="2"/>
  <c r="CJ536" i="2"/>
  <c r="CK536" i="2" s="1"/>
  <c r="CF536" i="2"/>
  <c r="BM536" i="2"/>
  <c r="BI536" i="2"/>
  <c r="CH535" i="2"/>
  <c r="CJ534" i="2"/>
  <c r="CK534" i="2" s="1"/>
  <c r="CF534" i="2"/>
  <c r="BM534" i="2"/>
  <c r="BI534" i="2"/>
  <c r="CH533" i="2"/>
  <c r="CJ532" i="2"/>
  <c r="CK532" i="2" s="1"/>
  <c r="CF532" i="2"/>
  <c r="BM532" i="2"/>
  <c r="BI532" i="2"/>
  <c r="CH531" i="2"/>
  <c r="CJ530" i="2"/>
  <c r="CK530" i="2" s="1"/>
  <c r="CF530" i="2"/>
  <c r="BM530" i="2"/>
  <c r="BI530" i="2"/>
  <c r="CH529" i="2"/>
  <c r="CJ528" i="2"/>
  <c r="CK528" i="2" s="1"/>
  <c r="CF528" i="2"/>
  <c r="BM528" i="2"/>
  <c r="BI528" i="2"/>
  <c r="CH527" i="2"/>
  <c r="CJ526" i="2"/>
  <c r="CK526" i="2" s="1"/>
  <c r="CF526" i="2"/>
  <c r="BM526" i="2"/>
  <c r="BI526" i="2"/>
  <c r="CH525" i="2"/>
  <c r="CJ524" i="2"/>
  <c r="CK524" i="2" s="1"/>
  <c r="CF524" i="2"/>
  <c r="BM524" i="2"/>
  <c r="BI524" i="2"/>
  <c r="CH523" i="2"/>
  <c r="CJ522" i="2"/>
  <c r="CK522" i="2" s="1"/>
  <c r="CF522" i="2"/>
  <c r="BM522" i="2"/>
  <c r="BI522" i="2"/>
  <c r="CH521" i="2"/>
  <c r="CJ520" i="2"/>
  <c r="CK520" i="2" s="1"/>
  <c r="CF520" i="2"/>
  <c r="BM520" i="2"/>
  <c r="BI520" i="2"/>
  <c r="CH519" i="2"/>
  <c r="CJ518" i="2"/>
  <c r="CK518" i="2" s="1"/>
  <c r="CF518" i="2"/>
  <c r="BM518" i="2"/>
  <c r="BI518" i="2"/>
  <c r="CH517" i="2"/>
  <c r="CJ516" i="2"/>
  <c r="CK516" i="2" s="1"/>
  <c r="CF516" i="2"/>
  <c r="BM516" i="2"/>
  <c r="BI516" i="2"/>
  <c r="CH515" i="2"/>
  <c r="CJ514" i="2"/>
  <c r="CK514" i="2" s="1"/>
  <c r="CF514" i="2"/>
  <c r="BM514" i="2"/>
  <c r="BI514" i="2"/>
  <c r="CH513" i="2"/>
  <c r="CJ512" i="2"/>
  <c r="CK512" i="2" s="1"/>
  <c r="CF512" i="2"/>
  <c r="BM512" i="2"/>
  <c r="BI512" i="2"/>
  <c r="CH511" i="2"/>
  <c r="CJ510" i="2"/>
  <c r="CK510" i="2" s="1"/>
  <c r="CF510" i="2"/>
  <c r="BM510" i="2"/>
  <c r="BI510" i="2"/>
  <c r="CH509" i="2"/>
  <c r="CJ508" i="2"/>
  <c r="CK508" i="2" s="1"/>
  <c r="CF508" i="2"/>
  <c r="BM508" i="2"/>
  <c r="BI508" i="2"/>
  <c r="CH507" i="2"/>
  <c r="CJ506" i="2"/>
  <c r="CK506" i="2" s="1"/>
  <c r="CF506" i="2"/>
  <c r="BM506" i="2"/>
  <c r="BI506" i="2"/>
  <c r="CH505" i="2"/>
  <c r="CJ504" i="2"/>
  <c r="CK504" i="2" s="1"/>
  <c r="CF504" i="2"/>
  <c r="BM504" i="2"/>
  <c r="BI504" i="2"/>
  <c r="CH503" i="2"/>
  <c r="CJ502" i="2"/>
  <c r="CK502" i="2" s="1"/>
  <c r="CF502" i="2"/>
  <c r="BM502" i="2"/>
  <c r="BI502" i="2"/>
  <c r="CH501" i="2"/>
  <c r="CJ500" i="2"/>
  <c r="CK500" i="2" s="1"/>
  <c r="CF500" i="2"/>
  <c r="BM500" i="2"/>
  <c r="BI500" i="2"/>
  <c r="CH499" i="2"/>
  <c r="CJ498" i="2"/>
  <c r="CK498" i="2" s="1"/>
  <c r="CF498" i="2"/>
  <c r="BM498" i="2"/>
  <c r="BI498" i="2"/>
  <c r="CH497" i="2"/>
  <c r="CJ496" i="2"/>
  <c r="CK496" i="2" s="1"/>
  <c r="CF496" i="2"/>
  <c r="BM496" i="2"/>
  <c r="BI496" i="2"/>
  <c r="CH495" i="2"/>
  <c r="CJ494" i="2"/>
  <c r="CK494" i="2" s="1"/>
  <c r="CF494" i="2"/>
  <c r="BM494" i="2"/>
  <c r="BI494" i="2"/>
  <c r="CH493" i="2"/>
  <c r="CJ492" i="2"/>
  <c r="CK492" i="2" s="1"/>
  <c r="CF492" i="2"/>
  <c r="BM492" i="2"/>
  <c r="BI492" i="2"/>
  <c r="CH491" i="2"/>
  <c r="CJ490" i="2"/>
  <c r="CK490" i="2" s="1"/>
  <c r="CF490" i="2"/>
  <c r="BM490" i="2"/>
  <c r="BI490" i="2"/>
  <c r="CH489" i="2"/>
  <c r="CJ488" i="2"/>
  <c r="CK488" i="2" s="1"/>
  <c r="CF488" i="2"/>
  <c r="BM488" i="2"/>
  <c r="BI488" i="2"/>
  <c r="CH487" i="2"/>
  <c r="CJ486" i="2"/>
  <c r="CK486" i="2" s="1"/>
  <c r="CF486" i="2"/>
  <c r="BM486" i="2"/>
  <c r="BI486" i="2"/>
  <c r="CH485" i="2"/>
  <c r="CJ484" i="2"/>
  <c r="CK484" i="2" s="1"/>
  <c r="CF484" i="2"/>
  <c r="BM484" i="2"/>
  <c r="BI484" i="2"/>
  <c r="CH483" i="2"/>
  <c r="CJ482" i="2"/>
  <c r="CK482" i="2" s="1"/>
  <c r="CF482" i="2"/>
  <c r="BM482" i="2"/>
  <c r="BI482" i="2"/>
  <c r="CH481" i="2"/>
  <c r="CJ480" i="2"/>
  <c r="CK480" i="2" s="1"/>
  <c r="CF480" i="2"/>
  <c r="BM480" i="2"/>
  <c r="BI480" i="2"/>
  <c r="CH479" i="2"/>
  <c r="CJ478" i="2"/>
  <c r="CK478" i="2" s="1"/>
  <c r="CF478" i="2"/>
  <c r="BM478" i="2"/>
  <c r="BI478" i="2"/>
  <c r="CH477" i="2"/>
  <c r="CJ476" i="2"/>
  <c r="CK476" i="2" s="1"/>
  <c r="CF476" i="2"/>
  <c r="BM476" i="2"/>
  <c r="BI476" i="2"/>
  <c r="CH475" i="2"/>
  <c r="CJ474" i="2"/>
  <c r="CK474" i="2" s="1"/>
  <c r="CF474" i="2"/>
  <c r="BM474" i="2"/>
  <c r="BI474" i="2"/>
  <c r="CH473" i="2"/>
  <c r="CJ472" i="2"/>
  <c r="CK472" i="2" s="1"/>
  <c r="CF472" i="2"/>
  <c r="BI472" i="2"/>
  <c r="Z472" i="2"/>
  <c r="BN471" i="2"/>
  <c r="BI471" i="2"/>
  <c r="AI471" i="2"/>
  <c r="CI470" i="2"/>
  <c r="CE469" i="2"/>
  <c r="BQ469" i="2"/>
  <c r="BJ469" i="2"/>
  <c r="Z469" i="2"/>
  <c r="BM469" i="2"/>
  <c r="CX468" i="2"/>
  <c r="CJ468" i="2"/>
  <c r="CK468" i="2" s="1"/>
  <c r="CE468" i="2"/>
  <c r="BP467" i="2"/>
  <c r="CF467" i="2"/>
  <c r="CJ467" i="2"/>
  <c r="CK466" i="2"/>
  <c r="BO465" i="2"/>
  <c r="BI465" i="2"/>
  <c r="CX465" i="2"/>
  <c r="CW465" i="2"/>
  <c r="CF464" i="2"/>
  <c r="CJ460" i="2"/>
  <c r="BI460" i="2"/>
  <c r="BJ459" i="2"/>
  <c r="AA457" i="2"/>
  <c r="AK457" i="1" s="1"/>
  <c r="AL457" i="1" s="1"/>
  <c r="BJ457" i="2"/>
  <c r="AA453" i="2"/>
  <c r="AK453" i="1" s="1"/>
  <c r="AL453" i="1" s="1"/>
  <c r="BJ453" i="2"/>
  <c r="AA449" i="2"/>
  <c r="AK449" i="1" s="1"/>
  <c r="AL449" i="1" s="1"/>
  <c r="BJ449" i="2"/>
  <c r="AA445" i="2"/>
  <c r="AK445" i="1" s="1"/>
  <c r="AL445" i="1" s="1"/>
  <c r="BJ445" i="2"/>
  <c r="AA441" i="2"/>
  <c r="AK441" i="1" s="1"/>
  <c r="AL441" i="1" s="1"/>
  <c r="BJ441" i="2"/>
  <c r="AA437" i="2"/>
  <c r="AK437" i="1" s="1"/>
  <c r="AL437" i="1" s="1"/>
  <c r="BJ437" i="2"/>
  <c r="AA433" i="2"/>
  <c r="AK433" i="1" s="1"/>
  <c r="AL433" i="1" s="1"/>
  <c r="BJ433" i="2"/>
  <c r="AA429" i="2"/>
  <c r="AK429" i="1" s="1"/>
  <c r="AL429" i="1" s="1"/>
  <c r="BJ429" i="2"/>
  <c r="AA425" i="2"/>
  <c r="AK425" i="1" s="1"/>
  <c r="AL425" i="1" s="1"/>
  <c r="BJ425" i="2"/>
  <c r="AA471" i="2"/>
  <c r="AK471" i="1" s="1"/>
  <c r="AL471" i="1" s="1"/>
  <c r="BQ467" i="2"/>
  <c r="Z467" i="2"/>
  <c r="BM467" i="2"/>
  <c r="AA465" i="2"/>
  <c r="AK465" i="1" s="1"/>
  <c r="AL465" i="1" s="1"/>
  <c r="Z461" i="2"/>
  <c r="BM461" i="2"/>
  <c r="BL461" i="2"/>
  <c r="BP461" i="2"/>
  <c r="CD460" i="2"/>
  <c r="CK460" i="2"/>
  <c r="CH460" i="2"/>
  <c r="CG460" i="2"/>
  <c r="Z457" i="2"/>
  <c r="BM457" i="2"/>
  <c r="BN457" i="2"/>
  <c r="BL457" i="2"/>
  <c r="BP457" i="2"/>
  <c r="BQ457" i="2" s="1"/>
  <c r="CD456" i="2"/>
  <c r="CK456" i="2"/>
  <c r="Z453" i="2"/>
  <c r="BM453" i="2"/>
  <c r="BN453" i="2"/>
  <c r="BL453" i="2"/>
  <c r="BP453" i="2"/>
  <c r="BQ453" i="2" s="1"/>
  <c r="CD452" i="2"/>
  <c r="CK452" i="2"/>
  <c r="Z449" i="2"/>
  <c r="BM449" i="2"/>
  <c r="BN449" i="2"/>
  <c r="BL449" i="2"/>
  <c r="BP449" i="2"/>
  <c r="BQ449" i="2" s="1"/>
  <c r="CD448" i="2"/>
  <c r="CK448" i="2"/>
  <c r="Z445" i="2"/>
  <c r="BM445" i="2"/>
  <c r="BN445" i="2"/>
  <c r="BL445" i="2"/>
  <c r="BP445" i="2"/>
  <c r="BQ445" i="2" s="1"/>
  <c r="CD444" i="2"/>
  <c r="CK444" i="2"/>
  <c r="Z441" i="2"/>
  <c r="BM441" i="2"/>
  <c r="BN441" i="2"/>
  <c r="BL441" i="2"/>
  <c r="BP441" i="2"/>
  <c r="BQ441" i="2" s="1"/>
  <c r="CD440" i="2"/>
  <c r="CK440" i="2"/>
  <c r="Z437" i="2"/>
  <c r="BM437" i="2"/>
  <c r="BN437" i="2"/>
  <c r="BL437" i="2"/>
  <c r="BP437" i="2"/>
  <c r="BQ437" i="2" s="1"/>
  <c r="CD436" i="2"/>
  <c r="CK436" i="2"/>
  <c r="Z433" i="2"/>
  <c r="BM433" i="2"/>
  <c r="BN433" i="2"/>
  <c r="BL433" i="2"/>
  <c r="BP433" i="2"/>
  <c r="BQ433" i="2" s="1"/>
  <c r="CD432" i="2"/>
  <c r="CK432" i="2"/>
  <c r="Z429" i="2"/>
  <c r="BM429" i="2"/>
  <c r="BN429" i="2"/>
  <c r="BL429" i="2"/>
  <c r="BP429" i="2"/>
  <c r="BQ429" i="2" s="1"/>
  <c r="CD428" i="2"/>
  <c r="CK428" i="2"/>
  <c r="Z425" i="2"/>
  <c r="BM425" i="2"/>
  <c r="BN425" i="2"/>
  <c r="BL425" i="2"/>
  <c r="BP425" i="2"/>
  <c r="BQ425" i="2" s="1"/>
  <c r="CD424" i="2"/>
  <c r="CK424" i="2"/>
  <c r="CJ553" i="2"/>
  <c r="CK553" i="2" s="1"/>
  <c r="CF553" i="2"/>
  <c r="CJ551" i="2"/>
  <c r="CK551" i="2" s="1"/>
  <c r="CF551" i="2"/>
  <c r="CJ549" i="2"/>
  <c r="CK549" i="2" s="1"/>
  <c r="CF549" i="2"/>
  <c r="CJ547" i="2"/>
  <c r="CK547" i="2" s="1"/>
  <c r="CF547" i="2"/>
  <c r="CX545" i="2"/>
  <c r="CJ545" i="2"/>
  <c r="CK545" i="2" s="1"/>
  <c r="CF545" i="2"/>
  <c r="CH544" i="2"/>
  <c r="CX543" i="2"/>
  <c r="CJ543" i="2"/>
  <c r="CK543" i="2" s="1"/>
  <c r="CF543" i="2"/>
  <c r="CH542" i="2"/>
  <c r="CX541" i="2"/>
  <c r="CJ541" i="2"/>
  <c r="CK541" i="2" s="1"/>
  <c r="CF541" i="2"/>
  <c r="CH540" i="2"/>
  <c r="CX539" i="2"/>
  <c r="CJ539" i="2"/>
  <c r="CK539" i="2" s="1"/>
  <c r="CF539" i="2"/>
  <c r="CH538" i="2"/>
  <c r="CX537" i="2"/>
  <c r="CJ537" i="2"/>
  <c r="CK537" i="2" s="1"/>
  <c r="CF537" i="2"/>
  <c r="CH536" i="2"/>
  <c r="CX535" i="2"/>
  <c r="CJ535" i="2"/>
  <c r="CK535" i="2" s="1"/>
  <c r="CF535" i="2"/>
  <c r="CH534" i="2"/>
  <c r="CX533" i="2"/>
  <c r="CJ533" i="2"/>
  <c r="CK533" i="2" s="1"/>
  <c r="CF533" i="2"/>
  <c r="CH532" i="2"/>
  <c r="CX531" i="2"/>
  <c r="CJ531" i="2"/>
  <c r="CK531" i="2" s="1"/>
  <c r="CF531" i="2"/>
  <c r="CH530" i="2"/>
  <c r="CX529" i="2"/>
  <c r="CJ529" i="2"/>
  <c r="CK529" i="2" s="1"/>
  <c r="CF529" i="2"/>
  <c r="CH528" i="2"/>
  <c r="CX527" i="2"/>
  <c r="CJ527" i="2"/>
  <c r="CK527" i="2" s="1"/>
  <c r="CF527" i="2"/>
  <c r="CH526" i="2"/>
  <c r="CX525" i="2"/>
  <c r="CJ525" i="2"/>
  <c r="CK525" i="2" s="1"/>
  <c r="CF525" i="2"/>
  <c r="CH524" i="2"/>
  <c r="CX523" i="2"/>
  <c r="CJ523" i="2"/>
  <c r="CK523" i="2" s="1"/>
  <c r="CF523" i="2"/>
  <c r="CH522" i="2"/>
  <c r="CX521" i="2"/>
  <c r="CJ521" i="2"/>
  <c r="CK521" i="2" s="1"/>
  <c r="CF521" i="2"/>
  <c r="CH520" i="2"/>
  <c r="CX519" i="2"/>
  <c r="CJ519" i="2"/>
  <c r="CK519" i="2" s="1"/>
  <c r="CF519" i="2"/>
  <c r="CH518" i="2"/>
  <c r="CX517" i="2"/>
  <c r="CJ517" i="2"/>
  <c r="CK517" i="2" s="1"/>
  <c r="CF517" i="2"/>
  <c r="CH516" i="2"/>
  <c r="CX515" i="2"/>
  <c r="CJ515" i="2"/>
  <c r="CK515" i="2" s="1"/>
  <c r="CF515" i="2"/>
  <c r="CH514" i="2"/>
  <c r="CX513" i="2"/>
  <c r="CJ513" i="2"/>
  <c r="CK513" i="2" s="1"/>
  <c r="CF513" i="2"/>
  <c r="CH512" i="2"/>
  <c r="CX511" i="2"/>
  <c r="CJ511" i="2"/>
  <c r="CK511" i="2" s="1"/>
  <c r="CF511" i="2"/>
  <c r="CH510" i="2"/>
  <c r="CX509" i="2"/>
  <c r="CJ509" i="2"/>
  <c r="CK509" i="2" s="1"/>
  <c r="CF509" i="2"/>
  <c r="CH508" i="2"/>
  <c r="CX507" i="2"/>
  <c r="CJ507" i="2"/>
  <c r="CK507" i="2" s="1"/>
  <c r="CF507" i="2"/>
  <c r="CH506" i="2"/>
  <c r="CX505" i="2"/>
  <c r="CJ505" i="2"/>
  <c r="CK505" i="2" s="1"/>
  <c r="CF505" i="2"/>
  <c r="CH504" i="2"/>
  <c r="CX503" i="2"/>
  <c r="CJ503" i="2"/>
  <c r="CK503" i="2" s="1"/>
  <c r="CF503" i="2"/>
  <c r="CH502" i="2"/>
  <c r="CX501" i="2"/>
  <c r="CJ501" i="2"/>
  <c r="CK501" i="2" s="1"/>
  <c r="CF501" i="2"/>
  <c r="CH500" i="2"/>
  <c r="CX499" i="2"/>
  <c r="CJ499" i="2"/>
  <c r="CK499" i="2" s="1"/>
  <c r="CF499" i="2"/>
  <c r="CH498" i="2"/>
  <c r="CX497" i="2"/>
  <c r="CJ497" i="2"/>
  <c r="CK497" i="2" s="1"/>
  <c r="CF497" i="2"/>
  <c r="CH496" i="2"/>
  <c r="CX495" i="2"/>
  <c r="CJ495" i="2"/>
  <c r="CK495" i="2" s="1"/>
  <c r="CF495" i="2"/>
  <c r="CH494" i="2"/>
  <c r="CX493" i="2"/>
  <c r="CJ493" i="2"/>
  <c r="CK493" i="2" s="1"/>
  <c r="CF493" i="2"/>
  <c r="CH492" i="2"/>
  <c r="CX491" i="2"/>
  <c r="CJ491" i="2"/>
  <c r="CK491" i="2" s="1"/>
  <c r="CF491" i="2"/>
  <c r="CH490" i="2"/>
  <c r="CX489" i="2"/>
  <c r="CJ489" i="2"/>
  <c r="CK489" i="2" s="1"/>
  <c r="CF489" i="2"/>
  <c r="CH488" i="2"/>
  <c r="CX487" i="2"/>
  <c r="CJ487" i="2"/>
  <c r="CK487" i="2" s="1"/>
  <c r="CF487" i="2"/>
  <c r="CH486" i="2"/>
  <c r="CX485" i="2"/>
  <c r="CJ485" i="2"/>
  <c r="CK485" i="2" s="1"/>
  <c r="CF485" i="2"/>
  <c r="CH484" i="2"/>
  <c r="CX483" i="2"/>
  <c r="CJ483" i="2"/>
  <c r="CK483" i="2" s="1"/>
  <c r="CF483" i="2"/>
  <c r="CH482" i="2"/>
  <c r="CX481" i="2"/>
  <c r="CJ481" i="2"/>
  <c r="CK481" i="2" s="1"/>
  <c r="CF481" i="2"/>
  <c r="CH480" i="2"/>
  <c r="CX479" i="2"/>
  <c r="CJ479" i="2"/>
  <c r="CK479" i="2" s="1"/>
  <c r="CF479" i="2"/>
  <c r="CH478" i="2"/>
  <c r="CX477" i="2"/>
  <c r="CJ477" i="2"/>
  <c r="CK477" i="2" s="1"/>
  <c r="CF477" i="2"/>
  <c r="CH476" i="2"/>
  <c r="CX475" i="2"/>
  <c r="CJ475" i="2"/>
  <c r="CK475" i="2" s="1"/>
  <c r="CF475" i="2"/>
  <c r="CH474" i="2"/>
  <c r="CX473" i="2"/>
  <c r="CJ473" i="2"/>
  <c r="CK473" i="2" s="1"/>
  <c r="CF473" i="2"/>
  <c r="CH472" i="2"/>
  <c r="BP471" i="2"/>
  <c r="CF471" i="2"/>
  <c r="CJ471" i="2"/>
  <c r="CK470" i="2"/>
  <c r="CW469" i="2"/>
  <c r="CG468" i="2"/>
  <c r="Z468" i="2"/>
  <c r="BN467" i="2"/>
  <c r="BI467" i="2"/>
  <c r="AI467" i="2"/>
  <c r="CJ464" i="2"/>
  <c r="BI464" i="2"/>
  <c r="Z463" i="2"/>
  <c r="BM463" i="2"/>
  <c r="BL463" i="2"/>
  <c r="BP463" i="2"/>
  <c r="CH462" i="2"/>
  <c r="CG462" i="2"/>
  <c r="BO461" i="2"/>
  <c r="BQ461" i="2" s="1"/>
  <c r="BI461" i="2"/>
  <c r="CX461" i="2"/>
  <c r="CW461" i="2"/>
  <c r="CF460" i="2"/>
  <c r="BK457" i="2"/>
  <c r="AA455" i="2"/>
  <c r="AK455" i="1" s="1"/>
  <c r="AL455" i="1" s="1"/>
  <c r="BJ455" i="2"/>
  <c r="BK453" i="2"/>
  <c r="AA451" i="2"/>
  <c r="AK451" i="1" s="1"/>
  <c r="AL451" i="1" s="1"/>
  <c r="BJ451" i="2"/>
  <c r="BK449" i="2"/>
  <c r="AA447" i="2"/>
  <c r="AK447" i="1" s="1"/>
  <c r="AL447" i="1" s="1"/>
  <c r="BJ447" i="2"/>
  <c r="BK445" i="2"/>
  <c r="AA443" i="2"/>
  <c r="AK443" i="1" s="1"/>
  <c r="AL443" i="1" s="1"/>
  <c r="BJ443" i="2"/>
  <c r="BK441" i="2"/>
  <c r="AA439" i="2"/>
  <c r="AK439" i="1" s="1"/>
  <c r="AL439" i="1" s="1"/>
  <c r="BJ439" i="2"/>
  <c r="BK437" i="2"/>
  <c r="AA435" i="2"/>
  <c r="AK435" i="1" s="1"/>
  <c r="AL435" i="1" s="1"/>
  <c r="BJ435" i="2"/>
  <c r="BK433" i="2"/>
  <c r="AA431" i="2"/>
  <c r="AK431" i="1" s="1"/>
  <c r="AL431" i="1" s="1"/>
  <c r="BJ431" i="2"/>
  <c r="BK429" i="2"/>
  <c r="AA427" i="2"/>
  <c r="AK427" i="1" s="1"/>
  <c r="AL427" i="1" s="1"/>
  <c r="BJ427" i="2"/>
  <c r="BK425" i="2"/>
  <c r="BQ471" i="2"/>
  <c r="Z471" i="2"/>
  <c r="BM471" i="2"/>
  <c r="CF469" i="2"/>
  <c r="CJ469" i="2"/>
  <c r="BL467" i="2"/>
  <c r="Z465" i="2"/>
  <c r="BM465" i="2"/>
  <c r="BL465" i="2"/>
  <c r="BP465" i="2"/>
  <c r="CD464" i="2"/>
  <c r="CK464" i="2"/>
  <c r="CH464" i="2"/>
  <c r="CG464" i="2"/>
  <c r="BQ463" i="2"/>
  <c r="CX463" i="2"/>
  <c r="CW463" i="2"/>
  <c r="BN461" i="2"/>
  <c r="CE460" i="2"/>
  <c r="Z459" i="2"/>
  <c r="BM459" i="2"/>
  <c r="BL459" i="2"/>
  <c r="BP459" i="2"/>
  <c r="BQ459" i="2" s="1"/>
  <c r="CD458" i="2"/>
  <c r="CK458" i="2"/>
  <c r="Z455" i="2"/>
  <c r="BM455" i="2"/>
  <c r="BN455" i="2"/>
  <c r="BL455" i="2"/>
  <c r="BP455" i="2"/>
  <c r="BQ455" i="2" s="1"/>
  <c r="CD454" i="2"/>
  <c r="CK454" i="2"/>
  <c r="Z451" i="2"/>
  <c r="BM451" i="2"/>
  <c r="BN451" i="2"/>
  <c r="BL451" i="2"/>
  <c r="BP451" i="2"/>
  <c r="BQ451" i="2" s="1"/>
  <c r="CD450" i="2"/>
  <c r="CK450" i="2"/>
  <c r="Z447" i="2"/>
  <c r="BM447" i="2"/>
  <c r="BN447" i="2"/>
  <c r="BL447" i="2"/>
  <c r="BP447" i="2"/>
  <c r="BQ447" i="2" s="1"/>
  <c r="CD446" i="2"/>
  <c r="CK446" i="2"/>
  <c r="Z443" i="2"/>
  <c r="BM443" i="2"/>
  <c r="BN443" i="2"/>
  <c r="BL443" i="2"/>
  <c r="BP443" i="2"/>
  <c r="BQ443" i="2" s="1"/>
  <c r="CD442" i="2"/>
  <c r="CK442" i="2"/>
  <c r="Z439" i="2"/>
  <c r="BM439" i="2"/>
  <c r="BN439" i="2"/>
  <c r="BL439" i="2"/>
  <c r="BP439" i="2"/>
  <c r="BQ439" i="2" s="1"/>
  <c r="CD438" i="2"/>
  <c r="CK438" i="2"/>
  <c r="Z435" i="2"/>
  <c r="BM435" i="2"/>
  <c r="BN435" i="2"/>
  <c r="BL435" i="2"/>
  <c r="BP435" i="2"/>
  <c r="BQ435" i="2" s="1"/>
  <c r="CD434" i="2"/>
  <c r="CK434" i="2"/>
  <c r="Z431" i="2"/>
  <c r="BM431" i="2"/>
  <c r="BN431" i="2"/>
  <c r="BL431" i="2"/>
  <c r="BP431" i="2"/>
  <c r="BQ431" i="2" s="1"/>
  <c r="CD430" i="2"/>
  <c r="CK430" i="2"/>
  <c r="Z427" i="2"/>
  <c r="BM427" i="2"/>
  <c r="BN427" i="2"/>
  <c r="BL427" i="2"/>
  <c r="BP427" i="2"/>
  <c r="BQ427" i="2" s="1"/>
  <c r="CD426" i="2"/>
  <c r="CK426" i="2"/>
  <c r="BQ405" i="2"/>
  <c r="CW459" i="2"/>
  <c r="CG458" i="2"/>
  <c r="CW457" i="2"/>
  <c r="CG456" i="2"/>
  <c r="CW455" i="2"/>
  <c r="CG454" i="2"/>
  <c r="CW453" i="2"/>
  <c r="CG452" i="2"/>
  <c r="CW451" i="2"/>
  <c r="CG450" i="2"/>
  <c r="CW449" i="2"/>
  <c r="CG448" i="2"/>
  <c r="CW447" i="2"/>
  <c r="CG446" i="2"/>
  <c r="CW445" i="2"/>
  <c r="CG444" i="2"/>
  <c r="CW443" i="2"/>
  <c r="CG442" i="2"/>
  <c r="CW441" i="2"/>
  <c r="CG440" i="2"/>
  <c r="CW439" i="2"/>
  <c r="CG438" i="2"/>
  <c r="CW437" i="2"/>
  <c r="CG436" i="2"/>
  <c r="CW435" i="2"/>
  <c r="CG434" i="2"/>
  <c r="CW433" i="2"/>
  <c r="CG432" i="2"/>
  <c r="CW431" i="2"/>
  <c r="CG430" i="2"/>
  <c r="CW429" i="2"/>
  <c r="CG428" i="2"/>
  <c r="CW427" i="2"/>
  <c r="CG426" i="2"/>
  <c r="CW425" i="2"/>
  <c r="CG424" i="2"/>
  <c r="CW423" i="2"/>
  <c r="BP423" i="2"/>
  <c r="BQ423" i="2" s="1"/>
  <c r="BL423" i="2"/>
  <c r="CK422" i="2"/>
  <c r="CG422" i="2"/>
  <c r="CW421" i="2"/>
  <c r="BP421" i="2"/>
  <c r="BQ421" i="2" s="1"/>
  <c r="BL421" i="2"/>
  <c r="CK420" i="2"/>
  <c r="CG420" i="2"/>
  <c r="CW419" i="2"/>
  <c r="BP419" i="2"/>
  <c r="BQ419" i="2" s="1"/>
  <c r="BL419" i="2"/>
  <c r="CK418" i="2"/>
  <c r="CG418" i="2"/>
  <c r="CW417" i="2"/>
  <c r="BP417" i="2"/>
  <c r="BQ417" i="2" s="1"/>
  <c r="BL417" i="2"/>
  <c r="CK416" i="2"/>
  <c r="CG416" i="2"/>
  <c r="CW415" i="2"/>
  <c r="BP415" i="2"/>
  <c r="BQ415" i="2" s="1"/>
  <c r="BL415" i="2"/>
  <c r="CK414" i="2"/>
  <c r="CG414" i="2"/>
  <c r="CW413" i="2"/>
  <c r="BP413" i="2"/>
  <c r="BQ413" i="2" s="1"/>
  <c r="BL413" i="2"/>
  <c r="CK412" i="2"/>
  <c r="CG412" i="2"/>
  <c r="CW411" i="2"/>
  <c r="BP411" i="2"/>
  <c r="BQ411" i="2" s="1"/>
  <c r="BL411" i="2"/>
  <c r="CK410" i="2"/>
  <c r="CG410" i="2"/>
  <c r="CW409" i="2"/>
  <c r="BP409" i="2"/>
  <c r="BQ409" i="2" s="1"/>
  <c r="BL409" i="2"/>
  <c r="CK408" i="2"/>
  <c r="CG408" i="2"/>
  <c r="CW407" i="2"/>
  <c r="BP407" i="2"/>
  <c r="BQ407" i="2" s="1"/>
  <c r="BL407" i="2"/>
  <c r="CK406" i="2"/>
  <c r="CG406" i="2"/>
  <c r="CW405" i="2"/>
  <c r="BP405" i="2"/>
  <c r="BL405" i="2"/>
  <c r="CK404" i="2"/>
  <c r="CG404" i="2"/>
  <c r="CW403" i="2"/>
  <c r="BP403" i="2"/>
  <c r="BQ403" i="2" s="1"/>
  <c r="BL403" i="2"/>
  <c r="CK402" i="2"/>
  <c r="CG402" i="2"/>
  <c r="CW401" i="2"/>
  <c r="BP401" i="2"/>
  <c r="BQ401" i="2" s="1"/>
  <c r="BL401" i="2"/>
  <c r="CK400" i="2"/>
  <c r="CG400" i="2"/>
  <c r="CW399" i="2"/>
  <c r="BP399" i="2"/>
  <c r="BQ399" i="2" s="1"/>
  <c r="BL399" i="2"/>
  <c r="CK398" i="2"/>
  <c r="CG398" i="2"/>
  <c r="CW397" i="2"/>
  <c r="BP397" i="2"/>
  <c r="BQ397" i="2" s="1"/>
  <c r="BL397" i="2"/>
  <c r="CK396" i="2"/>
  <c r="CG396" i="2"/>
  <c r="CW395" i="2"/>
  <c r="BP395" i="2"/>
  <c r="BQ395" i="2" s="1"/>
  <c r="BL395" i="2"/>
  <c r="CK394" i="2"/>
  <c r="CG394" i="2"/>
  <c r="CW393" i="2"/>
  <c r="BP393" i="2"/>
  <c r="BQ393" i="2" s="1"/>
  <c r="BL393" i="2"/>
  <c r="CK392" i="2"/>
  <c r="CG392" i="2"/>
  <c r="CW391" i="2"/>
  <c r="BP391" i="2"/>
  <c r="BQ391" i="2" s="1"/>
  <c r="BL391" i="2"/>
  <c r="CK390" i="2"/>
  <c r="CG390" i="2"/>
  <c r="CW389" i="2"/>
  <c r="BP389" i="2"/>
  <c r="BQ389" i="2" s="1"/>
  <c r="BL389" i="2"/>
  <c r="CK388" i="2"/>
  <c r="CG388" i="2"/>
  <c r="CW387" i="2"/>
  <c r="BP387" i="2"/>
  <c r="BQ387" i="2" s="1"/>
  <c r="BL387" i="2"/>
  <c r="CK386" i="2"/>
  <c r="CG386" i="2"/>
  <c r="CW385" i="2"/>
  <c r="BP385" i="2"/>
  <c r="BQ385" i="2" s="1"/>
  <c r="BL385" i="2"/>
  <c r="CK384" i="2"/>
  <c r="CG384" i="2"/>
  <c r="CW383" i="2"/>
  <c r="BP383" i="2"/>
  <c r="BQ383" i="2" s="1"/>
  <c r="BL383" i="2"/>
  <c r="CK382" i="2"/>
  <c r="CG382" i="2"/>
  <c r="CW381" i="2"/>
  <c r="BP381" i="2"/>
  <c r="BQ381" i="2" s="1"/>
  <c r="BL381" i="2"/>
  <c r="CK380" i="2"/>
  <c r="CG380" i="2"/>
  <c r="CW379" i="2"/>
  <c r="BP379" i="2"/>
  <c r="BQ379" i="2" s="1"/>
  <c r="BL379" i="2"/>
  <c r="CK378" i="2"/>
  <c r="CG378" i="2"/>
  <c r="CW377" i="2"/>
  <c r="BP377" i="2"/>
  <c r="BQ377" i="2" s="1"/>
  <c r="BL377" i="2"/>
  <c r="CK376" i="2"/>
  <c r="CG376" i="2"/>
  <c r="CW375" i="2"/>
  <c r="BP375" i="2"/>
  <c r="BQ375" i="2" s="1"/>
  <c r="BL375" i="2"/>
  <c r="CK374" i="2"/>
  <c r="CG374" i="2"/>
  <c r="CW373" i="2"/>
  <c r="BP373" i="2"/>
  <c r="BQ373" i="2" s="1"/>
  <c r="BL373" i="2"/>
  <c r="CK372" i="2"/>
  <c r="CG372" i="2"/>
  <c r="CW371" i="2"/>
  <c r="BP371" i="2"/>
  <c r="BQ371" i="2" s="1"/>
  <c r="BL371" i="2"/>
  <c r="CK370" i="2"/>
  <c r="CG370" i="2"/>
  <c r="CW369" i="2"/>
  <c r="BP369" i="2"/>
  <c r="BQ369" i="2" s="1"/>
  <c r="BL369" i="2"/>
  <c r="CK368" i="2"/>
  <c r="CG368" i="2"/>
  <c r="CW367" i="2"/>
  <c r="BP367" i="2"/>
  <c r="BQ367" i="2" s="1"/>
  <c r="BL367" i="2"/>
  <c r="CK366" i="2"/>
  <c r="CG366" i="2"/>
  <c r="CW365" i="2"/>
  <c r="BP365" i="2"/>
  <c r="BQ365" i="2" s="1"/>
  <c r="BL365" i="2"/>
  <c r="CK364" i="2"/>
  <c r="CG364" i="2"/>
  <c r="CW363" i="2"/>
  <c r="BP363" i="2"/>
  <c r="BQ363" i="2" s="1"/>
  <c r="BL363" i="2"/>
  <c r="CK362" i="2"/>
  <c r="CG362" i="2"/>
  <c r="CW361" i="2"/>
  <c r="BP361" i="2"/>
  <c r="BQ361" i="2" s="1"/>
  <c r="BL361" i="2"/>
  <c r="CK360" i="2"/>
  <c r="CG360" i="2"/>
  <c r="CW359" i="2"/>
  <c r="BP359" i="2"/>
  <c r="BQ359" i="2" s="1"/>
  <c r="BL359" i="2"/>
  <c r="CK358" i="2"/>
  <c r="CG358" i="2"/>
  <c r="CW357" i="2"/>
  <c r="BP357" i="2"/>
  <c r="BQ357" i="2" s="1"/>
  <c r="BL357" i="2"/>
  <c r="CK356" i="2"/>
  <c r="CG356" i="2"/>
  <c r="AA347" i="2"/>
  <c r="AK347" i="1" s="1"/>
  <c r="AL347" i="1" s="1"/>
  <c r="BJ347" i="2"/>
  <c r="BI345" i="2"/>
  <c r="CD342" i="2"/>
  <c r="CK342" i="2"/>
  <c r="Z341" i="2"/>
  <c r="BM341" i="2"/>
  <c r="BN341" i="2"/>
  <c r="BL341" i="2"/>
  <c r="BP341" i="2"/>
  <c r="BQ341" i="2" s="1"/>
  <c r="AA339" i="2"/>
  <c r="AK339" i="1" s="1"/>
  <c r="AL339" i="1" s="1"/>
  <c r="BJ339" i="2"/>
  <c r="Z347" i="2"/>
  <c r="BM347" i="2"/>
  <c r="BN347" i="2"/>
  <c r="BL347" i="2"/>
  <c r="BP347" i="2"/>
  <c r="BQ347" i="2" s="1"/>
  <c r="AA345" i="2"/>
  <c r="AK345" i="1" s="1"/>
  <c r="AL345" i="1" s="1"/>
  <c r="BJ345" i="2"/>
  <c r="CD340" i="2"/>
  <c r="CK340" i="2"/>
  <c r="BQ339" i="2"/>
  <c r="Z339" i="2"/>
  <c r="BM339" i="2"/>
  <c r="BN339" i="2"/>
  <c r="BL339" i="2"/>
  <c r="BP339" i="2"/>
  <c r="BN423" i="2"/>
  <c r="BJ423" i="2"/>
  <c r="BN421" i="2"/>
  <c r="BJ421" i="2"/>
  <c r="BN419" i="2"/>
  <c r="BJ419" i="2"/>
  <c r="BN417" i="2"/>
  <c r="BJ417" i="2"/>
  <c r="BN415" i="2"/>
  <c r="BJ415" i="2"/>
  <c r="BN413" i="2"/>
  <c r="BJ413" i="2"/>
  <c r="BN411" i="2"/>
  <c r="BJ411" i="2"/>
  <c r="BN409" i="2"/>
  <c r="BJ409" i="2"/>
  <c r="BN407" i="2"/>
  <c r="BJ407" i="2"/>
  <c r="BN405" i="2"/>
  <c r="BJ405" i="2"/>
  <c r="BN403" i="2"/>
  <c r="BJ403" i="2"/>
  <c r="BN401" i="2"/>
  <c r="BJ401" i="2"/>
  <c r="BN399" i="2"/>
  <c r="BJ399" i="2"/>
  <c r="BN397" i="2"/>
  <c r="BJ397" i="2"/>
  <c r="BN395" i="2"/>
  <c r="BJ395" i="2"/>
  <c r="BN393" i="2"/>
  <c r="BJ393" i="2"/>
  <c r="BN391" i="2"/>
  <c r="BJ391" i="2"/>
  <c r="BN389" i="2"/>
  <c r="BJ389" i="2"/>
  <c r="BN387" i="2"/>
  <c r="BJ387" i="2"/>
  <c r="BN385" i="2"/>
  <c r="BJ385" i="2"/>
  <c r="BN383" i="2"/>
  <c r="BJ383" i="2"/>
  <c r="BN381" i="2"/>
  <c r="BJ381" i="2"/>
  <c r="BN379" i="2"/>
  <c r="BJ379" i="2"/>
  <c r="BN377" i="2"/>
  <c r="BJ377" i="2"/>
  <c r="BN375" i="2"/>
  <c r="BJ375" i="2"/>
  <c r="BN373" i="2"/>
  <c r="BJ373" i="2"/>
  <c r="BN371" i="2"/>
  <c r="BJ371" i="2"/>
  <c r="BN369" i="2"/>
  <c r="BJ369" i="2"/>
  <c r="BN367" i="2"/>
  <c r="BJ367" i="2"/>
  <c r="BN365" i="2"/>
  <c r="BJ365" i="2"/>
  <c r="BN363" i="2"/>
  <c r="BJ363" i="2"/>
  <c r="BN361" i="2"/>
  <c r="BJ361" i="2"/>
  <c r="BN359" i="2"/>
  <c r="BJ359" i="2"/>
  <c r="BN357" i="2"/>
  <c r="BJ357" i="2"/>
  <c r="BQ355" i="2"/>
  <c r="AA355" i="2"/>
  <c r="AK355" i="1" s="1"/>
  <c r="AL355" i="1" s="1"/>
  <c r="BJ355" i="2"/>
  <c r="CF355" i="2"/>
  <c r="CJ355" i="2"/>
  <c r="CG355" i="2"/>
  <c r="BQ353" i="2"/>
  <c r="AA353" i="2"/>
  <c r="AK353" i="1" s="1"/>
  <c r="AL353" i="1" s="1"/>
  <c r="BJ353" i="2"/>
  <c r="CF353" i="2"/>
  <c r="CJ353" i="2"/>
  <c r="CG353" i="2"/>
  <c r="BQ351" i="2"/>
  <c r="AA351" i="2"/>
  <c r="AK351" i="1" s="1"/>
  <c r="AL351" i="1" s="1"/>
  <c r="BJ351" i="2"/>
  <c r="CF351" i="2"/>
  <c r="CJ351" i="2"/>
  <c r="CG351" i="2"/>
  <c r="BQ349" i="2"/>
  <c r="AA349" i="2"/>
  <c r="AK349" i="1" s="1"/>
  <c r="AL349" i="1" s="1"/>
  <c r="BJ349" i="2"/>
  <c r="CF349" i="2"/>
  <c r="CJ349" i="2"/>
  <c r="CG349" i="2"/>
  <c r="BK347" i="2"/>
  <c r="CD346" i="2"/>
  <c r="CK346" i="2"/>
  <c r="BQ345" i="2"/>
  <c r="Z345" i="2"/>
  <c r="BM345" i="2"/>
  <c r="BN345" i="2"/>
  <c r="BL345" i="2"/>
  <c r="BP345" i="2"/>
  <c r="AA343" i="2"/>
  <c r="AK343" i="1" s="1"/>
  <c r="AL343" i="1" s="1"/>
  <c r="BJ343" i="2"/>
  <c r="BK339" i="2"/>
  <c r="CD338" i="2"/>
  <c r="CK338" i="2"/>
  <c r="CJ465" i="2"/>
  <c r="CJ463" i="2"/>
  <c r="CJ461" i="2"/>
  <c r="CJ459" i="2"/>
  <c r="CJ457" i="2"/>
  <c r="CJ455" i="2"/>
  <c r="CJ453" i="2"/>
  <c r="CJ451" i="2"/>
  <c r="CJ449" i="2"/>
  <c r="CJ447" i="2"/>
  <c r="CJ445" i="2"/>
  <c r="CJ443" i="2"/>
  <c r="CJ441" i="2"/>
  <c r="CJ439" i="2"/>
  <c r="CJ437" i="2"/>
  <c r="CJ435" i="2"/>
  <c r="CJ433" i="2"/>
  <c r="CJ431" i="2"/>
  <c r="CJ429" i="2"/>
  <c r="CJ427" i="2"/>
  <c r="CJ425" i="2"/>
  <c r="CJ423" i="2"/>
  <c r="BM423" i="2"/>
  <c r="CJ421" i="2"/>
  <c r="BM421" i="2"/>
  <c r="CJ419" i="2"/>
  <c r="BM419" i="2"/>
  <c r="CJ417" i="2"/>
  <c r="BM417" i="2"/>
  <c r="CJ415" i="2"/>
  <c r="BM415" i="2"/>
  <c r="CJ413" i="2"/>
  <c r="BM413" i="2"/>
  <c r="CJ411" i="2"/>
  <c r="BM411" i="2"/>
  <c r="CJ409" i="2"/>
  <c r="BM409" i="2"/>
  <c r="CJ407" i="2"/>
  <c r="BM407" i="2"/>
  <c r="CJ405" i="2"/>
  <c r="BM405" i="2"/>
  <c r="CJ403" i="2"/>
  <c r="BM403" i="2"/>
  <c r="CJ401" i="2"/>
  <c r="BM401" i="2"/>
  <c r="CJ399" i="2"/>
  <c r="BM399" i="2"/>
  <c r="CJ397" i="2"/>
  <c r="BM397" i="2"/>
  <c r="CJ395" i="2"/>
  <c r="BM395" i="2"/>
  <c r="CJ393" i="2"/>
  <c r="BM393" i="2"/>
  <c r="CJ391" i="2"/>
  <c r="BM391" i="2"/>
  <c r="CJ389" i="2"/>
  <c r="BM389" i="2"/>
  <c r="CJ387" i="2"/>
  <c r="BM387" i="2"/>
  <c r="CJ385" i="2"/>
  <c r="BM385" i="2"/>
  <c r="CJ383" i="2"/>
  <c r="BM383" i="2"/>
  <c r="CJ381" i="2"/>
  <c r="BM381" i="2"/>
  <c r="CJ379" i="2"/>
  <c r="BM379" i="2"/>
  <c r="CJ377" i="2"/>
  <c r="BM377" i="2"/>
  <c r="CJ375" i="2"/>
  <c r="BM375" i="2"/>
  <c r="CJ373" i="2"/>
  <c r="BM373" i="2"/>
  <c r="CJ371" i="2"/>
  <c r="BM371" i="2"/>
  <c r="CJ369" i="2"/>
  <c r="BM369" i="2"/>
  <c r="CJ367" i="2"/>
  <c r="BM367" i="2"/>
  <c r="CJ365" i="2"/>
  <c r="BM365" i="2"/>
  <c r="CJ363" i="2"/>
  <c r="BM363" i="2"/>
  <c r="CJ361" i="2"/>
  <c r="BM361" i="2"/>
  <c r="CJ359" i="2"/>
  <c r="BM359" i="2"/>
  <c r="CJ357" i="2"/>
  <c r="BM357" i="2"/>
  <c r="Z355" i="2"/>
  <c r="BM355" i="2"/>
  <c r="BN355" i="2"/>
  <c r="CX354" i="2"/>
  <c r="Z353" i="2"/>
  <c r="BM353" i="2"/>
  <c r="BN353" i="2"/>
  <c r="Z351" i="2"/>
  <c r="BM351" i="2"/>
  <c r="BN351" i="2"/>
  <c r="Z349" i="2"/>
  <c r="BM349" i="2"/>
  <c r="BN349" i="2"/>
  <c r="BK345" i="2"/>
  <c r="CD344" i="2"/>
  <c r="CK344" i="2"/>
  <c r="BQ343" i="2"/>
  <c r="Z343" i="2"/>
  <c r="BM343" i="2"/>
  <c r="BN343" i="2"/>
  <c r="BL343" i="2"/>
  <c r="BP343" i="2"/>
  <c r="AA341" i="2"/>
  <c r="AK341" i="1" s="1"/>
  <c r="AL341" i="1" s="1"/>
  <c r="BJ341" i="2"/>
  <c r="BQ327" i="2"/>
  <c r="BQ311" i="2"/>
  <c r="BQ295" i="2"/>
  <c r="BP337" i="2"/>
  <c r="BQ337" i="2" s="1"/>
  <c r="BL337" i="2"/>
  <c r="CK336" i="2"/>
  <c r="BP335" i="2"/>
  <c r="BQ335" i="2" s="1"/>
  <c r="BL335" i="2"/>
  <c r="CK334" i="2"/>
  <c r="BP333" i="2"/>
  <c r="BQ333" i="2" s="1"/>
  <c r="BL333" i="2"/>
  <c r="CK332" i="2"/>
  <c r="BP331" i="2"/>
  <c r="BQ331" i="2" s="1"/>
  <c r="BL331" i="2"/>
  <c r="CK330" i="2"/>
  <c r="BP329" i="2"/>
  <c r="BQ329" i="2" s="1"/>
  <c r="BL329" i="2"/>
  <c r="CK328" i="2"/>
  <c r="BP327" i="2"/>
  <c r="BL327" i="2"/>
  <c r="CK326" i="2"/>
  <c r="BP325" i="2"/>
  <c r="BQ325" i="2" s="1"/>
  <c r="BL325" i="2"/>
  <c r="CK324" i="2"/>
  <c r="BP323" i="2"/>
  <c r="BQ323" i="2" s="1"/>
  <c r="BL323" i="2"/>
  <c r="CK322" i="2"/>
  <c r="BP321" i="2"/>
  <c r="BQ321" i="2" s="1"/>
  <c r="BL321" i="2"/>
  <c r="CK320" i="2"/>
  <c r="BP319" i="2"/>
  <c r="BQ319" i="2" s="1"/>
  <c r="BL319" i="2"/>
  <c r="CK318" i="2"/>
  <c r="BP317" i="2"/>
  <c r="BQ317" i="2" s="1"/>
  <c r="BL317" i="2"/>
  <c r="CK316" i="2"/>
  <c r="BP315" i="2"/>
  <c r="BQ315" i="2" s="1"/>
  <c r="BL315" i="2"/>
  <c r="CK314" i="2"/>
  <c r="BP313" i="2"/>
  <c r="BQ313" i="2" s="1"/>
  <c r="BL313" i="2"/>
  <c r="CK312" i="2"/>
  <c r="BP311" i="2"/>
  <c r="BL311" i="2"/>
  <c r="CK310" i="2"/>
  <c r="BP309" i="2"/>
  <c r="BQ309" i="2" s="1"/>
  <c r="BL309" i="2"/>
  <c r="CK308" i="2"/>
  <c r="BP307" i="2"/>
  <c r="BQ307" i="2" s="1"/>
  <c r="BL307" i="2"/>
  <c r="CK306" i="2"/>
  <c r="BP305" i="2"/>
  <c r="BQ305" i="2" s="1"/>
  <c r="BL305" i="2"/>
  <c r="CK304" i="2"/>
  <c r="BP303" i="2"/>
  <c r="BQ303" i="2" s="1"/>
  <c r="BL303" i="2"/>
  <c r="CK302" i="2"/>
  <c r="BP301" i="2"/>
  <c r="BQ301" i="2" s="1"/>
  <c r="BL301" i="2"/>
  <c r="CK300" i="2"/>
  <c r="BP299" i="2"/>
  <c r="BQ299" i="2" s="1"/>
  <c r="BL299" i="2"/>
  <c r="CK298" i="2"/>
  <c r="BP297" i="2"/>
  <c r="BQ297" i="2" s="1"/>
  <c r="BL297" i="2"/>
  <c r="CK296" i="2"/>
  <c r="BP295" i="2"/>
  <c r="BL295" i="2"/>
  <c r="CK294" i="2"/>
  <c r="BP293" i="2"/>
  <c r="BQ293" i="2" s="1"/>
  <c r="BL293" i="2"/>
  <c r="CK292" i="2"/>
  <c r="BP291" i="2"/>
  <c r="BQ291" i="2" s="1"/>
  <c r="BL291" i="2"/>
  <c r="CK290" i="2"/>
  <c r="BP289" i="2"/>
  <c r="BQ289" i="2" s="1"/>
  <c r="BL289" i="2"/>
  <c r="CK288" i="2"/>
  <c r="BP287" i="2"/>
  <c r="BQ287" i="2" s="1"/>
  <c r="BL287" i="2"/>
  <c r="CK286" i="2"/>
  <c r="BL223" i="2"/>
  <c r="BP223" i="2"/>
  <c r="BM223" i="2"/>
  <c r="Z223" i="2"/>
  <c r="BN223" i="2"/>
  <c r="BO223" i="2"/>
  <c r="BQ223" i="2" s="1"/>
  <c r="CF198" i="2"/>
  <c r="CJ198" i="2"/>
  <c r="CG198" i="2"/>
  <c r="CH198" i="2"/>
  <c r="CI198" i="2"/>
  <c r="BI190" i="2"/>
  <c r="BJ190" i="2"/>
  <c r="CD147" i="2"/>
  <c r="CK147" i="2"/>
  <c r="CH147" i="2"/>
  <c r="CF147" i="2"/>
  <c r="CJ147" i="2"/>
  <c r="CG147" i="2"/>
  <c r="CE147" i="2"/>
  <c r="CI147" i="2"/>
  <c r="CX146" i="2"/>
  <c r="CW146" i="2"/>
  <c r="CD139" i="2"/>
  <c r="CD131" i="2"/>
  <c r="CD123" i="2"/>
  <c r="Z259" i="2"/>
  <c r="CF259" i="2"/>
  <c r="CJ259" i="2"/>
  <c r="CK259" i="2" s="1"/>
  <c r="CH259" i="2"/>
  <c r="CD257" i="2"/>
  <c r="Z257" i="2"/>
  <c r="CF257" i="2"/>
  <c r="CJ257" i="2"/>
  <c r="CG257" i="2"/>
  <c r="CH257" i="2"/>
  <c r="CD255" i="2"/>
  <c r="Z255" i="2"/>
  <c r="CF255" i="2"/>
  <c r="CJ255" i="2"/>
  <c r="CG255" i="2"/>
  <c r="CH255" i="2"/>
  <c r="CD253" i="2"/>
  <c r="Z253" i="2"/>
  <c r="CF253" i="2"/>
  <c r="CJ253" i="2"/>
  <c r="CG253" i="2"/>
  <c r="CH253" i="2"/>
  <c r="CD251" i="2"/>
  <c r="Z251" i="2"/>
  <c r="CF251" i="2"/>
  <c r="CJ251" i="2"/>
  <c r="CG251" i="2"/>
  <c r="CH251" i="2"/>
  <c r="CD249" i="2"/>
  <c r="Z249" i="2"/>
  <c r="CF249" i="2"/>
  <c r="CJ249" i="2"/>
  <c r="CG249" i="2"/>
  <c r="CH249" i="2"/>
  <c r="CD247" i="2"/>
  <c r="Z247" i="2"/>
  <c r="CF247" i="2"/>
  <c r="CJ247" i="2"/>
  <c r="CG247" i="2"/>
  <c r="CH247" i="2"/>
  <c r="CD245" i="2"/>
  <c r="Z245" i="2"/>
  <c r="CF245" i="2"/>
  <c r="CJ245" i="2"/>
  <c r="CG245" i="2"/>
  <c r="CH245" i="2"/>
  <c r="CD243" i="2"/>
  <c r="Z243" i="2"/>
  <c r="CF243" i="2"/>
  <c r="CJ243" i="2"/>
  <c r="CG243" i="2"/>
  <c r="CH243" i="2"/>
  <c r="CD241" i="2"/>
  <c r="Z241" i="2"/>
  <c r="CF241" i="2"/>
  <c r="CJ241" i="2"/>
  <c r="CG241" i="2"/>
  <c r="CH241" i="2"/>
  <c r="CD239" i="2"/>
  <c r="Z239" i="2"/>
  <c r="CF239" i="2"/>
  <c r="CJ239" i="2"/>
  <c r="CG239" i="2"/>
  <c r="CH239" i="2"/>
  <c r="CD237" i="2"/>
  <c r="Z237" i="2"/>
  <c r="CF237" i="2"/>
  <c r="CJ237" i="2"/>
  <c r="CG237" i="2"/>
  <c r="CH237" i="2"/>
  <c r="CD235" i="2"/>
  <c r="Z235" i="2"/>
  <c r="CF235" i="2"/>
  <c r="CJ235" i="2"/>
  <c r="CG235" i="2"/>
  <c r="CH235" i="2"/>
  <c r="CD233" i="2"/>
  <c r="Z233" i="2"/>
  <c r="CF233" i="2"/>
  <c r="CJ233" i="2"/>
  <c r="CG233" i="2"/>
  <c r="CH233" i="2"/>
  <c r="CD231" i="2"/>
  <c r="Z231" i="2"/>
  <c r="CF231" i="2"/>
  <c r="CJ231" i="2"/>
  <c r="CG231" i="2"/>
  <c r="CH231" i="2"/>
  <c r="Z229" i="2"/>
  <c r="CF229" i="2"/>
  <c r="CJ229" i="2"/>
  <c r="CG229" i="2"/>
  <c r="CH229" i="2"/>
  <c r="CF227" i="2"/>
  <c r="CJ227" i="2"/>
  <c r="CG227" i="2"/>
  <c r="CH227" i="2"/>
  <c r="CF225" i="2"/>
  <c r="CJ225" i="2"/>
  <c r="CG225" i="2"/>
  <c r="CH225" i="2"/>
  <c r="BK223" i="2"/>
  <c r="Z222" i="2"/>
  <c r="BM222" i="2"/>
  <c r="BN222" i="2"/>
  <c r="BO222" i="2"/>
  <c r="BQ222" i="2" s="1"/>
  <c r="BP222" i="2"/>
  <c r="BK222" i="2"/>
  <c r="Z196" i="2"/>
  <c r="CF196" i="2"/>
  <c r="CJ196" i="2"/>
  <c r="CG196" i="2"/>
  <c r="CH196" i="2"/>
  <c r="CE196" i="2"/>
  <c r="CI196" i="2"/>
  <c r="AA195" i="2"/>
  <c r="AK195" i="1" s="1"/>
  <c r="AL195" i="1" s="1"/>
  <c r="BI193" i="2"/>
  <c r="BJ193" i="2"/>
  <c r="CX193" i="2"/>
  <c r="CW193" i="2"/>
  <c r="CY193" i="2"/>
  <c r="CW173" i="2"/>
  <c r="CX173" i="2"/>
  <c r="CY173" i="2"/>
  <c r="CG347" i="2"/>
  <c r="CG345" i="2"/>
  <c r="CG343" i="2"/>
  <c r="CG341" i="2"/>
  <c r="CG339" i="2"/>
  <c r="CG337" i="2"/>
  <c r="BN337" i="2"/>
  <c r="BJ337" i="2"/>
  <c r="CG335" i="2"/>
  <c r="BN335" i="2"/>
  <c r="BJ335" i="2"/>
  <c r="CG333" i="2"/>
  <c r="BN333" i="2"/>
  <c r="BJ333" i="2"/>
  <c r="CG331" i="2"/>
  <c r="BN331" i="2"/>
  <c r="BJ331" i="2"/>
  <c r="CG329" i="2"/>
  <c r="BN329" i="2"/>
  <c r="BJ329" i="2"/>
  <c r="CG327" i="2"/>
  <c r="BN327" i="2"/>
  <c r="BJ327" i="2"/>
  <c r="CG325" i="2"/>
  <c r="BN325" i="2"/>
  <c r="BJ325" i="2"/>
  <c r="CG323" i="2"/>
  <c r="BN323" i="2"/>
  <c r="BJ323" i="2"/>
  <c r="CG321" i="2"/>
  <c r="BN321" i="2"/>
  <c r="BJ321" i="2"/>
  <c r="CG319" i="2"/>
  <c r="BN319" i="2"/>
  <c r="BJ319" i="2"/>
  <c r="CG317" i="2"/>
  <c r="BN317" i="2"/>
  <c r="BJ317" i="2"/>
  <c r="CG315" i="2"/>
  <c r="BN315" i="2"/>
  <c r="BJ315" i="2"/>
  <c r="CG313" i="2"/>
  <c r="BN313" i="2"/>
  <c r="BJ313" i="2"/>
  <c r="CG311" i="2"/>
  <c r="BN311" i="2"/>
  <c r="BJ311" i="2"/>
  <c r="CG309" i="2"/>
  <c r="BN309" i="2"/>
  <c r="BJ309" i="2"/>
  <c r="CG307" i="2"/>
  <c r="BN307" i="2"/>
  <c r="BJ307" i="2"/>
  <c r="CG305" i="2"/>
  <c r="BN305" i="2"/>
  <c r="BJ305" i="2"/>
  <c r="CG303" i="2"/>
  <c r="BN303" i="2"/>
  <c r="BJ303" i="2"/>
  <c r="CG301" i="2"/>
  <c r="BN301" i="2"/>
  <c r="BJ301" i="2"/>
  <c r="CG299" i="2"/>
  <c r="BN299" i="2"/>
  <c r="BJ299" i="2"/>
  <c r="CG297" i="2"/>
  <c r="BN297" i="2"/>
  <c r="BJ297" i="2"/>
  <c r="CG295" i="2"/>
  <c r="BN295" i="2"/>
  <c r="BJ295" i="2"/>
  <c r="CG293" i="2"/>
  <c r="BN293" i="2"/>
  <c r="BJ293" i="2"/>
  <c r="CG291" i="2"/>
  <c r="BN291" i="2"/>
  <c r="BJ291" i="2"/>
  <c r="CG289" i="2"/>
  <c r="BN289" i="2"/>
  <c r="BJ289" i="2"/>
  <c r="CG287" i="2"/>
  <c r="BN287" i="2"/>
  <c r="BJ287" i="2"/>
  <c r="CY285" i="2"/>
  <c r="Z285" i="2"/>
  <c r="CH285" i="2"/>
  <c r="CW284" i="2"/>
  <c r="BQ284" i="2"/>
  <c r="CH284" i="2"/>
  <c r="Z284" i="2"/>
  <c r="CF284" i="2"/>
  <c r="CJ284" i="2"/>
  <c r="CW283" i="2"/>
  <c r="Z283" i="2"/>
  <c r="CF283" i="2"/>
  <c r="CJ283" i="2"/>
  <c r="CK283" i="2" s="1"/>
  <c r="CH283" i="2"/>
  <c r="CW282" i="2"/>
  <c r="BQ282" i="2"/>
  <c r="CH282" i="2"/>
  <c r="Z282" i="2"/>
  <c r="CF282" i="2"/>
  <c r="CJ282" i="2"/>
  <c r="CW281" i="2"/>
  <c r="Z281" i="2"/>
  <c r="CF281" i="2"/>
  <c r="CJ281" i="2"/>
  <c r="CK281" i="2" s="1"/>
  <c r="CH281" i="2"/>
  <c r="CW280" i="2"/>
  <c r="BQ280" i="2"/>
  <c r="CH280" i="2"/>
  <c r="Z280" i="2"/>
  <c r="CF280" i="2"/>
  <c r="CJ280" i="2"/>
  <c r="CW279" i="2"/>
  <c r="Z279" i="2"/>
  <c r="CF279" i="2"/>
  <c r="CJ279" i="2"/>
  <c r="CK279" i="2" s="1"/>
  <c r="CH279" i="2"/>
  <c r="CW278" i="2"/>
  <c r="BQ278" i="2"/>
  <c r="CH278" i="2"/>
  <c r="Z278" i="2"/>
  <c r="CF278" i="2"/>
  <c r="CJ278" i="2"/>
  <c r="CW277" i="2"/>
  <c r="Z277" i="2"/>
  <c r="CF277" i="2"/>
  <c r="CJ277" i="2"/>
  <c r="CK277" i="2" s="1"/>
  <c r="CH277" i="2"/>
  <c r="CW276" i="2"/>
  <c r="BQ276" i="2"/>
  <c r="CH276" i="2"/>
  <c r="Z276" i="2"/>
  <c r="CF276" i="2"/>
  <c r="CJ276" i="2"/>
  <c r="CW275" i="2"/>
  <c r="Z275" i="2"/>
  <c r="CF275" i="2"/>
  <c r="CJ275" i="2"/>
  <c r="CK275" i="2" s="1"/>
  <c r="CH275" i="2"/>
  <c r="CW274" i="2"/>
  <c r="BQ274" i="2"/>
  <c r="CH274" i="2"/>
  <c r="Z274" i="2"/>
  <c r="CF274" i="2"/>
  <c r="CJ274" i="2"/>
  <c r="CW273" i="2"/>
  <c r="Z273" i="2"/>
  <c r="CF273" i="2"/>
  <c r="CJ273" i="2"/>
  <c r="CK273" i="2" s="1"/>
  <c r="CH273" i="2"/>
  <c r="CW272" i="2"/>
  <c r="BQ272" i="2"/>
  <c r="CH272" i="2"/>
  <c r="Z272" i="2"/>
  <c r="CF272" i="2"/>
  <c r="CJ272" i="2"/>
  <c r="CW271" i="2"/>
  <c r="Z271" i="2"/>
  <c r="CF271" i="2"/>
  <c r="CJ271" i="2"/>
  <c r="CK271" i="2" s="1"/>
  <c r="CH271" i="2"/>
  <c r="CW270" i="2"/>
  <c r="BQ270" i="2"/>
  <c r="CH270" i="2"/>
  <c r="Z270" i="2"/>
  <c r="CF270" i="2"/>
  <c r="CJ270" i="2"/>
  <c r="CW269" i="2"/>
  <c r="Z269" i="2"/>
  <c r="CF269" i="2"/>
  <c r="CJ269" i="2"/>
  <c r="CK269" i="2" s="1"/>
  <c r="CH269" i="2"/>
  <c r="CW268" i="2"/>
  <c r="BQ268" i="2"/>
  <c r="CH268" i="2"/>
  <c r="Z268" i="2"/>
  <c r="CF268" i="2"/>
  <c r="CJ268" i="2"/>
  <c r="CW267" i="2"/>
  <c r="Z267" i="2"/>
  <c r="CF267" i="2"/>
  <c r="CJ267" i="2"/>
  <c r="CK267" i="2" s="1"/>
  <c r="CH267" i="2"/>
  <c r="CW266" i="2"/>
  <c r="BQ266" i="2"/>
  <c r="CH266" i="2"/>
  <c r="Z266" i="2"/>
  <c r="CF266" i="2"/>
  <c r="CJ266" i="2"/>
  <c r="CW265" i="2"/>
  <c r="Z265" i="2"/>
  <c r="CF265" i="2"/>
  <c r="CJ265" i="2"/>
  <c r="CK265" i="2" s="1"/>
  <c r="CH265" i="2"/>
  <c r="CW264" i="2"/>
  <c r="BQ264" i="2"/>
  <c r="CH264" i="2"/>
  <c r="Z264" i="2"/>
  <c r="CF264" i="2"/>
  <c r="CJ264" i="2"/>
  <c r="CW263" i="2"/>
  <c r="Z263" i="2"/>
  <c r="CF263" i="2"/>
  <c r="CJ263" i="2"/>
  <c r="CK263" i="2" s="1"/>
  <c r="CH263" i="2"/>
  <c r="CW262" i="2"/>
  <c r="BQ262" i="2"/>
  <c r="CH262" i="2"/>
  <c r="Z262" i="2"/>
  <c r="CF262" i="2"/>
  <c r="CJ262" i="2"/>
  <c r="CW261" i="2"/>
  <c r="Z261" i="2"/>
  <c r="CF261" i="2"/>
  <c r="CJ261" i="2"/>
  <c r="CK261" i="2" s="1"/>
  <c r="CH261" i="2"/>
  <c r="CW260" i="2"/>
  <c r="BQ260" i="2"/>
  <c r="CH260" i="2"/>
  <c r="CF260" i="2"/>
  <c r="CJ260" i="2"/>
  <c r="CG259" i="2"/>
  <c r="CW258" i="2"/>
  <c r="CX258" i="2"/>
  <c r="CI257" i="2"/>
  <c r="CK257" i="2" s="1"/>
  <c r="CW256" i="2"/>
  <c r="CX256" i="2"/>
  <c r="CI255" i="2"/>
  <c r="CK255" i="2" s="1"/>
  <c r="CW254" i="2"/>
  <c r="CX254" i="2"/>
  <c r="CI253" i="2"/>
  <c r="CK253" i="2" s="1"/>
  <c r="CW252" i="2"/>
  <c r="CX252" i="2"/>
  <c r="CI251" i="2"/>
  <c r="CK251" i="2" s="1"/>
  <c r="CW250" i="2"/>
  <c r="CX250" i="2"/>
  <c r="CI249" i="2"/>
  <c r="CK249" i="2" s="1"/>
  <c r="CW248" i="2"/>
  <c r="CX248" i="2"/>
  <c r="CI247" i="2"/>
  <c r="CK247" i="2" s="1"/>
  <c r="CW246" i="2"/>
  <c r="CX246" i="2"/>
  <c r="CI245" i="2"/>
  <c r="CK245" i="2" s="1"/>
  <c r="CW244" i="2"/>
  <c r="CX244" i="2"/>
  <c r="CI243" i="2"/>
  <c r="CK243" i="2" s="1"/>
  <c r="CW242" i="2"/>
  <c r="CX242" i="2"/>
  <c r="CI241" i="2"/>
  <c r="CK241" i="2" s="1"/>
  <c r="CW240" i="2"/>
  <c r="CX240" i="2"/>
  <c r="CI239" i="2"/>
  <c r="CK239" i="2" s="1"/>
  <c r="CW238" i="2"/>
  <c r="CX238" i="2"/>
  <c r="CI237" i="2"/>
  <c r="CK237" i="2" s="1"/>
  <c r="CW236" i="2"/>
  <c r="CX236" i="2"/>
  <c r="CI235" i="2"/>
  <c r="CK235" i="2" s="1"/>
  <c r="CW234" i="2"/>
  <c r="CX234" i="2"/>
  <c r="CI233" i="2"/>
  <c r="CK233" i="2" s="1"/>
  <c r="CW232" i="2"/>
  <c r="CX232" i="2"/>
  <c r="CI231" i="2"/>
  <c r="CK231" i="2" s="1"/>
  <c r="CW230" i="2"/>
  <c r="CX230" i="2"/>
  <c r="CI229" i="2"/>
  <c r="BQ229" i="2"/>
  <c r="CW228" i="2"/>
  <c r="CX228" i="2"/>
  <c r="CI227" i="2"/>
  <c r="BQ227" i="2"/>
  <c r="Z227" i="2"/>
  <c r="CW226" i="2"/>
  <c r="CX226" i="2"/>
  <c r="CI225" i="2"/>
  <c r="BQ225" i="2"/>
  <c r="Z225" i="2"/>
  <c r="CG224" i="2"/>
  <c r="CE224" i="2"/>
  <c r="CJ224" i="2"/>
  <c r="CF224" i="2"/>
  <c r="CH224" i="2"/>
  <c r="BL222" i="2"/>
  <c r="CJ347" i="2"/>
  <c r="CJ345" i="2"/>
  <c r="CJ343" i="2"/>
  <c r="CJ341" i="2"/>
  <c r="CJ339" i="2"/>
  <c r="CJ337" i="2"/>
  <c r="BM337" i="2"/>
  <c r="CJ335" i="2"/>
  <c r="BM335" i="2"/>
  <c r="CJ333" i="2"/>
  <c r="BM333" i="2"/>
  <c r="CJ331" i="2"/>
  <c r="BM331" i="2"/>
  <c r="CJ329" i="2"/>
  <c r="BM329" i="2"/>
  <c r="CJ327" i="2"/>
  <c r="BM327" i="2"/>
  <c r="CJ325" i="2"/>
  <c r="BM325" i="2"/>
  <c r="CJ323" i="2"/>
  <c r="BM323" i="2"/>
  <c r="CJ321" i="2"/>
  <c r="BM321" i="2"/>
  <c r="CJ319" i="2"/>
  <c r="BM319" i="2"/>
  <c r="CJ317" i="2"/>
  <c r="BM317" i="2"/>
  <c r="CJ315" i="2"/>
  <c r="BM315" i="2"/>
  <c r="CJ313" i="2"/>
  <c r="BM313" i="2"/>
  <c r="CJ311" i="2"/>
  <c r="BM311" i="2"/>
  <c r="CJ309" i="2"/>
  <c r="BM309" i="2"/>
  <c r="CJ307" i="2"/>
  <c r="BM307" i="2"/>
  <c r="CJ305" i="2"/>
  <c r="BM305" i="2"/>
  <c r="CJ303" i="2"/>
  <c r="BM303" i="2"/>
  <c r="CJ301" i="2"/>
  <c r="BM301" i="2"/>
  <c r="CJ299" i="2"/>
  <c r="BM299" i="2"/>
  <c r="CJ297" i="2"/>
  <c r="BM297" i="2"/>
  <c r="CJ295" i="2"/>
  <c r="BM295" i="2"/>
  <c r="CJ293" i="2"/>
  <c r="BM293" i="2"/>
  <c r="CJ291" i="2"/>
  <c r="BM291" i="2"/>
  <c r="CJ289" i="2"/>
  <c r="BM289" i="2"/>
  <c r="CJ287" i="2"/>
  <c r="BM287" i="2"/>
  <c r="CJ285" i="2"/>
  <c r="CK285" i="2" s="1"/>
  <c r="CE285" i="2"/>
  <c r="BJ285" i="2"/>
  <c r="CE284" i="2"/>
  <c r="BJ284" i="2"/>
  <c r="CE283" i="2"/>
  <c r="BJ283" i="2"/>
  <c r="CE282" i="2"/>
  <c r="BJ282" i="2"/>
  <c r="CE281" i="2"/>
  <c r="BJ281" i="2"/>
  <c r="CE280" i="2"/>
  <c r="BJ280" i="2"/>
  <c r="CE279" i="2"/>
  <c r="BJ279" i="2"/>
  <c r="CE278" i="2"/>
  <c r="BJ278" i="2"/>
  <c r="CE277" i="2"/>
  <c r="BJ277" i="2"/>
  <c r="CE276" i="2"/>
  <c r="BJ276" i="2"/>
  <c r="CE275" i="2"/>
  <c r="BJ275" i="2"/>
  <c r="CE274" i="2"/>
  <c r="BJ274" i="2"/>
  <c r="CE273" i="2"/>
  <c r="BJ273" i="2"/>
  <c r="CE272" i="2"/>
  <c r="BJ272" i="2"/>
  <c r="CE271" i="2"/>
  <c r="BJ271" i="2"/>
  <c r="CE270" i="2"/>
  <c r="BJ270" i="2"/>
  <c r="CE269" i="2"/>
  <c r="BJ269" i="2"/>
  <c r="CE268" i="2"/>
  <c r="BJ268" i="2"/>
  <c r="CE267" i="2"/>
  <c r="BJ267" i="2"/>
  <c r="CE266" i="2"/>
  <c r="BJ266" i="2"/>
  <c r="CE265" i="2"/>
  <c r="BJ265" i="2"/>
  <c r="CE264" i="2"/>
  <c r="BJ264" i="2"/>
  <c r="CE263" i="2"/>
  <c r="BJ263" i="2"/>
  <c r="CE262" i="2"/>
  <c r="BJ262" i="2"/>
  <c r="CE261" i="2"/>
  <c r="BJ261" i="2"/>
  <c r="CE260" i="2"/>
  <c r="BJ260" i="2"/>
  <c r="Z260" i="2"/>
  <c r="CE259" i="2"/>
  <c r="BI259" i="2"/>
  <c r="BJ259" i="2"/>
  <c r="CE257" i="2"/>
  <c r="BI257" i="2"/>
  <c r="BJ257" i="2"/>
  <c r="CE255" i="2"/>
  <c r="BI255" i="2"/>
  <c r="BJ255" i="2"/>
  <c r="CE253" i="2"/>
  <c r="BI253" i="2"/>
  <c r="BJ253" i="2"/>
  <c r="CE251" i="2"/>
  <c r="BI251" i="2"/>
  <c r="BJ251" i="2"/>
  <c r="CE249" i="2"/>
  <c r="BI249" i="2"/>
  <c r="BJ249" i="2"/>
  <c r="CE247" i="2"/>
  <c r="BI247" i="2"/>
  <c r="BJ247" i="2"/>
  <c r="CE245" i="2"/>
  <c r="BI245" i="2"/>
  <c r="BJ245" i="2"/>
  <c r="CE243" i="2"/>
  <c r="BI243" i="2"/>
  <c r="BJ243" i="2"/>
  <c r="CE241" i="2"/>
  <c r="BI241" i="2"/>
  <c r="BJ241" i="2"/>
  <c r="CE239" i="2"/>
  <c r="BI239" i="2"/>
  <c r="BJ239" i="2"/>
  <c r="BI237" i="2"/>
  <c r="BJ237" i="2"/>
  <c r="BI235" i="2"/>
  <c r="BJ235" i="2"/>
  <c r="BI233" i="2"/>
  <c r="BJ233" i="2"/>
  <c r="BI231" i="2"/>
  <c r="BJ231" i="2"/>
  <c r="BI229" i="2"/>
  <c r="BJ229" i="2"/>
  <c r="BI227" i="2"/>
  <c r="BJ227" i="2"/>
  <c r="BI225" i="2"/>
  <c r="BJ225" i="2"/>
  <c r="CK224" i="2"/>
  <c r="BI223" i="2"/>
  <c r="AA223" i="2"/>
  <c r="AK223" i="1" s="1"/>
  <c r="AL223" i="1" s="1"/>
  <c r="BJ223" i="2"/>
  <c r="CD168" i="2"/>
  <c r="CF168" i="2"/>
  <c r="CJ168" i="2"/>
  <c r="CG168" i="2"/>
  <c r="CH168" i="2"/>
  <c r="CE168" i="2"/>
  <c r="CI168" i="2"/>
  <c r="CK168" i="2" s="1"/>
  <c r="CD164" i="2"/>
  <c r="CJ258" i="2"/>
  <c r="CK258" i="2" s="1"/>
  <c r="CF258" i="2"/>
  <c r="Z258" i="2"/>
  <c r="CJ256" i="2"/>
  <c r="CK256" i="2" s="1"/>
  <c r="CF256" i="2"/>
  <c r="Z256" i="2"/>
  <c r="CJ254" i="2"/>
  <c r="CK254" i="2" s="1"/>
  <c r="CF254" i="2"/>
  <c r="Z254" i="2"/>
  <c r="CJ252" i="2"/>
  <c r="CK252" i="2" s="1"/>
  <c r="CF252" i="2"/>
  <c r="Z252" i="2"/>
  <c r="CJ250" i="2"/>
  <c r="CK250" i="2" s="1"/>
  <c r="CF250" i="2"/>
  <c r="Z250" i="2"/>
  <c r="CJ248" i="2"/>
  <c r="CK248" i="2" s="1"/>
  <c r="CF248" i="2"/>
  <c r="Z248" i="2"/>
  <c r="CJ246" i="2"/>
  <c r="CK246" i="2" s="1"/>
  <c r="CF246" i="2"/>
  <c r="Z246" i="2"/>
  <c r="CJ244" i="2"/>
  <c r="CK244" i="2" s="1"/>
  <c r="CF244" i="2"/>
  <c r="Z244" i="2"/>
  <c r="CJ242" i="2"/>
  <c r="CK242" i="2" s="1"/>
  <c r="CF242" i="2"/>
  <c r="Z242" i="2"/>
  <c r="CJ240" i="2"/>
  <c r="CK240" i="2" s="1"/>
  <c r="CF240" i="2"/>
  <c r="Z240" i="2"/>
  <c r="CJ238" i="2"/>
  <c r="CK238" i="2" s="1"/>
  <c r="CF238" i="2"/>
  <c r="Z238" i="2"/>
  <c r="CJ236" i="2"/>
  <c r="CK236" i="2" s="1"/>
  <c r="CF236" i="2"/>
  <c r="Z236" i="2"/>
  <c r="CJ234" i="2"/>
  <c r="CK234" i="2" s="1"/>
  <c r="CF234" i="2"/>
  <c r="Z234" i="2"/>
  <c r="CJ232" i="2"/>
  <c r="CK232" i="2" s="1"/>
  <c r="CF232" i="2"/>
  <c r="Z232" i="2"/>
  <c r="CJ230" i="2"/>
  <c r="CK230" i="2" s="1"/>
  <c r="CF230" i="2"/>
  <c r="Z230" i="2"/>
  <c r="CJ228" i="2"/>
  <c r="CK228" i="2" s="1"/>
  <c r="CF228" i="2"/>
  <c r="Z228" i="2"/>
  <c r="CJ226" i="2"/>
  <c r="CK226" i="2" s="1"/>
  <c r="CF226" i="2"/>
  <c r="Z226" i="2"/>
  <c r="BQ220" i="2"/>
  <c r="AA220" i="2"/>
  <c r="AK220" i="1" s="1"/>
  <c r="AL220" i="1" s="1"/>
  <c r="BJ220" i="2"/>
  <c r="CF220" i="2"/>
  <c r="CJ220" i="2"/>
  <c r="CG220" i="2"/>
  <c r="CW217" i="2"/>
  <c r="CX217" i="2"/>
  <c r="BQ216" i="2"/>
  <c r="CF216" i="2"/>
  <c r="CJ216" i="2"/>
  <c r="CG216" i="2"/>
  <c r="CH216" i="2"/>
  <c r="CW213" i="2"/>
  <c r="CX213" i="2"/>
  <c r="BQ212" i="2"/>
  <c r="CF212" i="2"/>
  <c r="CJ212" i="2"/>
  <c r="CG212" i="2"/>
  <c r="CH212" i="2"/>
  <c r="CW209" i="2"/>
  <c r="CX209" i="2"/>
  <c r="BQ208" i="2"/>
  <c r="CF208" i="2"/>
  <c r="CJ208" i="2"/>
  <c r="CG208" i="2"/>
  <c r="CH208" i="2"/>
  <c r="CW205" i="2"/>
  <c r="CX205" i="2"/>
  <c r="BQ204" i="2"/>
  <c r="CF204" i="2"/>
  <c r="CJ204" i="2"/>
  <c r="CG204" i="2"/>
  <c r="CH204" i="2"/>
  <c r="CW201" i="2"/>
  <c r="CX201" i="2"/>
  <c r="BQ200" i="2"/>
  <c r="CF200" i="2"/>
  <c r="CJ200" i="2"/>
  <c r="CG200" i="2"/>
  <c r="CH200" i="2"/>
  <c r="Z198" i="2"/>
  <c r="BI192" i="2"/>
  <c r="BJ192" i="2"/>
  <c r="CX192" i="2"/>
  <c r="CW192" i="2"/>
  <c r="CY192" i="2"/>
  <c r="CD180" i="2"/>
  <c r="CF180" i="2"/>
  <c r="CJ180" i="2"/>
  <c r="CK180" i="2" s="1"/>
  <c r="CG180" i="2"/>
  <c r="CH180" i="2"/>
  <c r="CE180" i="2"/>
  <c r="CW169" i="2"/>
  <c r="CX169" i="2"/>
  <c r="CY169" i="2"/>
  <c r="Z166" i="2"/>
  <c r="CF166" i="2"/>
  <c r="CJ166" i="2"/>
  <c r="CG166" i="2"/>
  <c r="CH166" i="2"/>
  <c r="CE166" i="2"/>
  <c r="CI166" i="2"/>
  <c r="AA224" i="2"/>
  <c r="AK224" i="1" s="1"/>
  <c r="AL224" i="1" s="1"/>
  <c r="BJ224" i="2"/>
  <c r="CW197" i="2"/>
  <c r="CX197" i="2"/>
  <c r="CK196" i="2"/>
  <c r="CD196" i="2"/>
  <c r="CD187" i="2"/>
  <c r="CF184" i="2"/>
  <c r="CJ184" i="2"/>
  <c r="CG184" i="2"/>
  <c r="CH184" i="2"/>
  <c r="CE184" i="2"/>
  <c r="CI184" i="2"/>
  <c r="CW181" i="2"/>
  <c r="CX181" i="2"/>
  <c r="CY181" i="2"/>
  <c r="CD176" i="2"/>
  <c r="CF176" i="2"/>
  <c r="CJ176" i="2"/>
  <c r="CG176" i="2"/>
  <c r="CH176" i="2"/>
  <c r="CE176" i="2"/>
  <c r="Z224" i="2"/>
  <c r="AA222" i="2"/>
  <c r="AK222" i="1" s="1"/>
  <c r="AL222" i="1" s="1"/>
  <c r="BJ222" i="2"/>
  <c r="CF222" i="2"/>
  <c r="CJ222" i="2"/>
  <c r="CG222" i="2"/>
  <c r="CI220" i="2"/>
  <c r="CW219" i="2"/>
  <c r="CX219" i="2"/>
  <c r="BQ218" i="2"/>
  <c r="CF218" i="2"/>
  <c r="CJ218" i="2"/>
  <c r="CG218" i="2"/>
  <c r="CH218" i="2"/>
  <c r="CY217" i="2"/>
  <c r="CW215" i="2"/>
  <c r="CX215" i="2"/>
  <c r="BQ214" i="2"/>
  <c r="CF214" i="2"/>
  <c r="CJ214" i="2"/>
  <c r="CG214" i="2"/>
  <c r="CH214" i="2"/>
  <c r="CY213" i="2"/>
  <c r="CW211" i="2"/>
  <c r="CX211" i="2"/>
  <c r="BQ210" i="2"/>
  <c r="CF210" i="2"/>
  <c r="CJ210" i="2"/>
  <c r="CG210" i="2"/>
  <c r="CH210" i="2"/>
  <c r="CY209" i="2"/>
  <c r="CW207" i="2"/>
  <c r="CX207" i="2"/>
  <c r="BQ206" i="2"/>
  <c r="CF206" i="2"/>
  <c r="CJ206" i="2"/>
  <c r="CG206" i="2"/>
  <c r="CH206" i="2"/>
  <c r="CY205" i="2"/>
  <c r="CW203" i="2"/>
  <c r="CX203" i="2"/>
  <c r="BQ202" i="2"/>
  <c r="CF202" i="2"/>
  <c r="CJ202" i="2"/>
  <c r="CG202" i="2"/>
  <c r="CH202" i="2"/>
  <c r="CY201" i="2"/>
  <c r="CW199" i="2"/>
  <c r="CX199" i="2"/>
  <c r="BQ198" i="2"/>
  <c r="AI198" i="2"/>
  <c r="CD189" i="2"/>
  <c r="BI188" i="2"/>
  <c r="BJ188" i="2"/>
  <c r="CW177" i="2"/>
  <c r="CX177" i="2"/>
  <c r="CY177" i="2"/>
  <c r="CI176" i="2"/>
  <c r="CK176" i="2" s="1"/>
  <c r="CD172" i="2"/>
  <c r="CF172" i="2"/>
  <c r="CJ172" i="2"/>
  <c r="CK172" i="2" s="1"/>
  <c r="CG172" i="2"/>
  <c r="CH172" i="2"/>
  <c r="CE172" i="2"/>
  <c r="CF195" i="2"/>
  <c r="CJ195" i="2"/>
  <c r="CF186" i="2"/>
  <c r="CJ186" i="2"/>
  <c r="CG186" i="2"/>
  <c r="CH186" i="2"/>
  <c r="Z184" i="2"/>
  <c r="CW183" i="2"/>
  <c r="CX183" i="2"/>
  <c r="BQ182" i="2"/>
  <c r="BI182" i="2"/>
  <c r="BJ182" i="2"/>
  <c r="AI182" i="2"/>
  <c r="Z180" i="2"/>
  <c r="AI178" i="2"/>
  <c r="Z176" i="2"/>
  <c r="AI174" i="2"/>
  <c r="Z172" i="2"/>
  <c r="AI170" i="2"/>
  <c r="Z168" i="2"/>
  <c r="CX163" i="2"/>
  <c r="CW163" i="2"/>
  <c r="CX162" i="2"/>
  <c r="CY162" i="2"/>
  <c r="Z161" i="2"/>
  <c r="BM161" i="2"/>
  <c r="BK161" i="2"/>
  <c r="BP161" i="2"/>
  <c r="BQ161" i="2" s="1"/>
  <c r="BL161" i="2"/>
  <c r="BN161" i="2"/>
  <c r="CD160" i="2"/>
  <c r="CK160" i="2"/>
  <c r="CH158" i="2"/>
  <c r="Z158" i="2"/>
  <c r="CG158" i="2"/>
  <c r="CI158" i="2"/>
  <c r="CE158" i="2"/>
  <c r="CJ158" i="2"/>
  <c r="Z157" i="2"/>
  <c r="BM157" i="2"/>
  <c r="BN157" i="2"/>
  <c r="BO157" i="2"/>
  <c r="BQ157" i="2" s="1"/>
  <c r="BP157" i="2"/>
  <c r="BK157" i="2"/>
  <c r="Z153" i="2"/>
  <c r="BM153" i="2"/>
  <c r="BN153" i="2"/>
  <c r="BO153" i="2"/>
  <c r="BQ153" i="2" s="1"/>
  <c r="BP153" i="2"/>
  <c r="BK153" i="2"/>
  <c r="BP221" i="2"/>
  <c r="BQ221" i="2" s="1"/>
  <c r="BN220" i="2"/>
  <c r="BP219" i="2"/>
  <c r="BQ219" i="2" s="1"/>
  <c r="BN218" i="2"/>
  <c r="BJ218" i="2"/>
  <c r="BP217" i="2"/>
  <c r="BQ217" i="2" s="1"/>
  <c r="BN216" i="2"/>
  <c r="BJ216" i="2"/>
  <c r="BP215" i="2"/>
  <c r="BQ215" i="2" s="1"/>
  <c r="BN214" i="2"/>
  <c r="BJ214" i="2"/>
  <c r="BP213" i="2"/>
  <c r="BQ213" i="2" s="1"/>
  <c r="BN212" i="2"/>
  <c r="BJ212" i="2"/>
  <c r="BP211" i="2"/>
  <c r="BQ211" i="2" s="1"/>
  <c r="BN210" i="2"/>
  <c r="BJ210" i="2"/>
  <c r="BP209" i="2"/>
  <c r="BQ209" i="2" s="1"/>
  <c r="BN208" i="2"/>
  <c r="BJ208" i="2"/>
  <c r="BP207" i="2"/>
  <c r="BQ207" i="2" s="1"/>
  <c r="BN206" i="2"/>
  <c r="BJ206" i="2"/>
  <c r="BP205" i="2"/>
  <c r="BQ205" i="2" s="1"/>
  <c r="BN204" i="2"/>
  <c r="BJ204" i="2"/>
  <c r="BP203" i="2"/>
  <c r="BQ203" i="2" s="1"/>
  <c r="BN202" i="2"/>
  <c r="BJ202" i="2"/>
  <c r="BP201" i="2"/>
  <c r="BQ201" i="2" s="1"/>
  <c r="BN200" i="2"/>
  <c r="BJ200" i="2"/>
  <c r="BP199" i="2"/>
  <c r="BQ199" i="2" s="1"/>
  <c r="BN198" i="2"/>
  <c r="BJ198" i="2"/>
  <c r="BP197" i="2"/>
  <c r="BQ197" i="2" s="1"/>
  <c r="BJ196" i="2"/>
  <c r="CE195" i="2"/>
  <c r="BQ195" i="2"/>
  <c r="Z195" i="2"/>
  <c r="BM195" i="2"/>
  <c r="CH193" i="2"/>
  <c r="CF193" i="2"/>
  <c r="CJ193" i="2"/>
  <c r="CK193" i="2" s="1"/>
  <c r="Z192" i="2"/>
  <c r="CF192" i="2"/>
  <c r="CJ192" i="2"/>
  <c r="CK192" i="2" s="1"/>
  <c r="CH192" i="2"/>
  <c r="CW191" i="2"/>
  <c r="CD190" i="2"/>
  <c r="Z190" i="2"/>
  <c r="CF190" i="2"/>
  <c r="CJ190" i="2"/>
  <c r="CK190" i="2" s="1"/>
  <c r="CG190" i="2"/>
  <c r="CH190" i="2"/>
  <c r="CF188" i="2"/>
  <c r="CJ188" i="2"/>
  <c r="CG188" i="2"/>
  <c r="CH188" i="2"/>
  <c r="Z186" i="2"/>
  <c r="CW185" i="2"/>
  <c r="CX185" i="2"/>
  <c r="BQ184" i="2"/>
  <c r="BI184" i="2"/>
  <c r="BJ184" i="2"/>
  <c r="AI184" i="2"/>
  <c r="CW179" i="2"/>
  <c r="CX179" i="2"/>
  <c r="BQ178" i="2"/>
  <c r="CF178" i="2"/>
  <c r="CJ178" i="2"/>
  <c r="CG178" i="2"/>
  <c r="CH178" i="2"/>
  <c r="CW175" i="2"/>
  <c r="CX175" i="2"/>
  <c r="BQ174" i="2"/>
  <c r="CF174" i="2"/>
  <c r="CJ174" i="2"/>
  <c r="CG174" i="2"/>
  <c r="CH174" i="2"/>
  <c r="CW171" i="2"/>
  <c r="CX171" i="2"/>
  <c r="BQ170" i="2"/>
  <c r="CF170" i="2"/>
  <c r="CJ170" i="2"/>
  <c r="CG170" i="2"/>
  <c r="CH170" i="2"/>
  <c r="CW167" i="2"/>
  <c r="CX167" i="2"/>
  <c r="BQ166" i="2"/>
  <c r="AA165" i="2"/>
  <c r="AK165" i="1" s="1"/>
  <c r="AL165" i="1" s="1"/>
  <c r="CW162" i="2"/>
  <c r="CF159" i="2"/>
  <c r="CJ159" i="2"/>
  <c r="CH159" i="2"/>
  <c r="CI159" i="2"/>
  <c r="CE159" i="2"/>
  <c r="CK158" i="2"/>
  <c r="BL157" i="2"/>
  <c r="BL153" i="2"/>
  <c r="BM220" i="2"/>
  <c r="BM218" i="2"/>
  <c r="BM216" i="2"/>
  <c r="BM214" i="2"/>
  <c r="BM212" i="2"/>
  <c r="BM210" i="2"/>
  <c r="BM208" i="2"/>
  <c r="BM206" i="2"/>
  <c r="BM204" i="2"/>
  <c r="BM202" i="2"/>
  <c r="BM200" i="2"/>
  <c r="BI195" i="2"/>
  <c r="Z194" i="2"/>
  <c r="CF194" i="2"/>
  <c r="CJ194" i="2"/>
  <c r="CK194" i="2" s="1"/>
  <c r="CH194" i="2"/>
  <c r="CW189" i="2"/>
  <c r="CX189" i="2"/>
  <c r="CK188" i="2"/>
  <c r="CD188" i="2"/>
  <c r="CW187" i="2"/>
  <c r="CX187" i="2"/>
  <c r="CI186" i="2"/>
  <c r="CK186" i="2"/>
  <c r="CD186" i="2"/>
  <c r="BI186" i="2"/>
  <c r="BJ186" i="2"/>
  <c r="CY183" i="2"/>
  <c r="CF182" i="2"/>
  <c r="CJ182" i="2"/>
  <c r="CG182" i="2"/>
  <c r="CH182" i="2"/>
  <c r="CY163" i="2"/>
  <c r="CF158" i="2"/>
  <c r="BI158" i="2"/>
  <c r="BJ158" i="2"/>
  <c r="CW156" i="2"/>
  <c r="CY156" i="2"/>
  <c r="CW152" i="2"/>
  <c r="CY152" i="2"/>
  <c r="CD115" i="2"/>
  <c r="BM193" i="2"/>
  <c r="CJ191" i="2"/>
  <c r="CK191" i="2" s="1"/>
  <c r="CF191" i="2"/>
  <c r="BM191" i="2"/>
  <c r="CJ189" i="2"/>
  <c r="CK189" i="2" s="1"/>
  <c r="CF189" i="2"/>
  <c r="Z189" i="2"/>
  <c r="CJ187" i="2"/>
  <c r="CK187" i="2" s="1"/>
  <c r="CF187" i="2"/>
  <c r="Z187" i="2"/>
  <c r="CJ185" i="2"/>
  <c r="CK185" i="2" s="1"/>
  <c r="CF185" i="2"/>
  <c r="Z185" i="2"/>
  <c r="CJ183" i="2"/>
  <c r="CK183" i="2" s="1"/>
  <c r="CF183" i="2"/>
  <c r="Z183" i="2"/>
  <c r="CF165" i="2"/>
  <c r="CJ165" i="2"/>
  <c r="AA163" i="2"/>
  <c r="AK163" i="1" s="1"/>
  <c r="AL163" i="1" s="1"/>
  <c r="AI161" i="2"/>
  <c r="BQ159" i="2"/>
  <c r="Z159" i="2"/>
  <c r="BM159" i="2"/>
  <c r="BQ155" i="2"/>
  <c r="AA155" i="2"/>
  <c r="AK155" i="1" s="1"/>
  <c r="AL155" i="1" s="1"/>
  <c r="BJ155" i="2"/>
  <c r="CF155" i="2"/>
  <c r="CJ155" i="2"/>
  <c r="CG155" i="2"/>
  <c r="BQ151" i="2"/>
  <c r="AA151" i="2"/>
  <c r="AK151" i="1" s="1"/>
  <c r="AL151" i="1" s="1"/>
  <c r="BJ151" i="2"/>
  <c r="CF151" i="2"/>
  <c r="CJ151" i="2"/>
  <c r="CG151" i="2"/>
  <c r="BQ149" i="2"/>
  <c r="CH149" i="2"/>
  <c r="CF149" i="2"/>
  <c r="CJ149" i="2"/>
  <c r="CG149" i="2"/>
  <c r="CX148" i="2"/>
  <c r="CW148" i="2"/>
  <c r="Z147" i="2"/>
  <c r="CD141" i="2"/>
  <c r="CD133" i="2"/>
  <c r="CD125" i="2"/>
  <c r="CD117" i="2"/>
  <c r="BP181" i="2"/>
  <c r="BQ181" i="2" s="1"/>
  <c r="BN180" i="2"/>
  <c r="BJ180" i="2"/>
  <c r="BP179" i="2"/>
  <c r="BQ179" i="2" s="1"/>
  <c r="BN178" i="2"/>
  <c r="BJ178" i="2"/>
  <c r="BP177" i="2"/>
  <c r="BQ177" i="2" s="1"/>
  <c r="BN176" i="2"/>
  <c r="BJ176" i="2"/>
  <c r="BP175" i="2"/>
  <c r="BQ175" i="2" s="1"/>
  <c r="BN174" i="2"/>
  <c r="BJ174" i="2"/>
  <c r="BP173" i="2"/>
  <c r="BQ173" i="2" s="1"/>
  <c r="BN172" i="2"/>
  <c r="BJ172" i="2"/>
  <c r="BP171" i="2"/>
  <c r="BQ171" i="2" s="1"/>
  <c r="BN170" i="2"/>
  <c r="BJ170" i="2"/>
  <c r="BP169" i="2"/>
  <c r="BQ169" i="2" s="1"/>
  <c r="BN168" i="2"/>
  <c r="BJ168" i="2"/>
  <c r="BP167" i="2"/>
  <c r="BQ167" i="2" s="1"/>
  <c r="BJ166" i="2"/>
  <c r="CE165" i="2"/>
  <c r="BQ165" i="2"/>
  <c r="Z165" i="2"/>
  <c r="BM165" i="2"/>
  <c r="CJ164" i="2"/>
  <c r="CE164" i="2"/>
  <c r="BP163" i="2"/>
  <c r="CF163" i="2"/>
  <c r="CJ163" i="2"/>
  <c r="CK162" i="2"/>
  <c r="CW161" i="2"/>
  <c r="CG160" i="2"/>
  <c r="Z160" i="2"/>
  <c r="BN159" i="2"/>
  <c r="BI159" i="2"/>
  <c r="AI159" i="2"/>
  <c r="BI157" i="2"/>
  <c r="AI157" i="2"/>
  <c r="CK156" i="2"/>
  <c r="Z155" i="2"/>
  <c r="BM155" i="2"/>
  <c r="BN155" i="2"/>
  <c r="BI153" i="2"/>
  <c r="AI153" i="2"/>
  <c r="CK152" i="2"/>
  <c r="Z151" i="2"/>
  <c r="BM151" i="2"/>
  <c r="BN151" i="2"/>
  <c r="CE149" i="2"/>
  <c r="Z149" i="2"/>
  <c r="CD143" i="2"/>
  <c r="CD135" i="2"/>
  <c r="CD127" i="2"/>
  <c r="CD119" i="2"/>
  <c r="BM186" i="2"/>
  <c r="BM184" i="2"/>
  <c r="BM182" i="2"/>
  <c r="BM180" i="2"/>
  <c r="BM178" i="2"/>
  <c r="BM176" i="2"/>
  <c r="BM174" i="2"/>
  <c r="BM172" i="2"/>
  <c r="BM170" i="2"/>
  <c r="BM168" i="2"/>
  <c r="CI165" i="2"/>
  <c r="BI165" i="2"/>
  <c r="CI164" i="2"/>
  <c r="CK164" i="2" s="1"/>
  <c r="BQ163" i="2"/>
  <c r="Z163" i="2"/>
  <c r="BM163" i="2"/>
  <c r="CF161" i="2"/>
  <c r="CJ161" i="2"/>
  <c r="BL159" i="2"/>
  <c r="AA157" i="2"/>
  <c r="AK157" i="1" s="1"/>
  <c r="AL157" i="1" s="1"/>
  <c r="BJ157" i="2"/>
  <c r="CF157" i="2"/>
  <c r="CJ157" i="2"/>
  <c r="CG157" i="2"/>
  <c r="CI155" i="2"/>
  <c r="AA153" i="2"/>
  <c r="AK153" i="1" s="1"/>
  <c r="AL153" i="1" s="1"/>
  <c r="BJ153" i="2"/>
  <c r="CF153" i="2"/>
  <c r="CJ153" i="2"/>
  <c r="CG153" i="2"/>
  <c r="CD145" i="2"/>
  <c r="CD137" i="2"/>
  <c r="CD129" i="2"/>
  <c r="CD121" i="2"/>
  <c r="CD108" i="2"/>
  <c r="BN149" i="2"/>
  <c r="BJ149" i="2"/>
  <c r="BN147" i="2"/>
  <c r="BJ147" i="2"/>
  <c r="CG145" i="2"/>
  <c r="BN145" i="2"/>
  <c r="BJ145" i="2"/>
  <c r="CW144" i="2"/>
  <c r="CG143" i="2"/>
  <c r="BN143" i="2"/>
  <c r="BJ143" i="2"/>
  <c r="CW142" i="2"/>
  <c r="CG141" i="2"/>
  <c r="BN141" i="2"/>
  <c r="BJ141" i="2"/>
  <c r="CW140" i="2"/>
  <c r="CG139" i="2"/>
  <c r="BN139" i="2"/>
  <c r="BJ139" i="2"/>
  <c r="CW138" i="2"/>
  <c r="CG137" i="2"/>
  <c r="BN137" i="2"/>
  <c r="BJ137" i="2"/>
  <c r="CW136" i="2"/>
  <c r="CG135" i="2"/>
  <c r="BN135" i="2"/>
  <c r="BJ135" i="2"/>
  <c r="CW134" i="2"/>
  <c r="CG133" i="2"/>
  <c r="BN133" i="2"/>
  <c r="BJ133" i="2"/>
  <c r="CW132" i="2"/>
  <c r="CG131" i="2"/>
  <c r="BN131" i="2"/>
  <c r="BJ131" i="2"/>
  <c r="CW130" i="2"/>
  <c r="CG129" i="2"/>
  <c r="BN129" i="2"/>
  <c r="BJ129" i="2"/>
  <c r="CW128" i="2"/>
  <c r="CG127" i="2"/>
  <c r="BN127" i="2"/>
  <c r="BJ127" i="2"/>
  <c r="CW126" i="2"/>
  <c r="CG125" i="2"/>
  <c r="BN125" i="2"/>
  <c r="BJ125" i="2"/>
  <c r="CW124" i="2"/>
  <c r="CG123" i="2"/>
  <c r="BN123" i="2"/>
  <c r="BJ123" i="2"/>
  <c r="CW122" i="2"/>
  <c r="CG121" i="2"/>
  <c r="BN121" i="2"/>
  <c r="BJ121" i="2"/>
  <c r="CW120" i="2"/>
  <c r="CG119" i="2"/>
  <c r="BN119" i="2"/>
  <c r="BJ119" i="2"/>
  <c r="CW118" i="2"/>
  <c r="CG117" i="2"/>
  <c r="BN117" i="2"/>
  <c r="BJ117" i="2"/>
  <c r="CW116" i="2"/>
  <c r="CG115" i="2"/>
  <c r="BN115" i="2"/>
  <c r="BJ115" i="2"/>
  <c r="CW114" i="2"/>
  <c r="CD112" i="2"/>
  <c r="BO111" i="2"/>
  <c r="CG110" i="2"/>
  <c r="CH110" i="2"/>
  <c r="BN109" i="2"/>
  <c r="AA109" i="2"/>
  <c r="AK109" i="1" s="1"/>
  <c r="AL109" i="1" s="1"/>
  <c r="CJ108" i="2"/>
  <c r="CK108" i="2" s="1"/>
  <c r="Z106" i="2"/>
  <c r="CF106" i="2"/>
  <c r="CJ106" i="2"/>
  <c r="CG106" i="2"/>
  <c r="CH106" i="2"/>
  <c r="CD102" i="2"/>
  <c r="CD98" i="2"/>
  <c r="CD94" i="2"/>
  <c r="CD90" i="2"/>
  <c r="CD86" i="2"/>
  <c r="CD82" i="2"/>
  <c r="CD78" i="2"/>
  <c r="BM149" i="2"/>
  <c r="BM147" i="2"/>
  <c r="CJ145" i="2"/>
  <c r="CK145" i="2" s="1"/>
  <c r="CF145" i="2"/>
  <c r="BM145" i="2"/>
  <c r="CJ143" i="2"/>
  <c r="CK143" i="2" s="1"/>
  <c r="CF143" i="2"/>
  <c r="BM143" i="2"/>
  <c r="CJ141" i="2"/>
  <c r="CK141" i="2" s="1"/>
  <c r="CF141" i="2"/>
  <c r="BM141" i="2"/>
  <c r="CJ139" i="2"/>
  <c r="CK139" i="2" s="1"/>
  <c r="CF139" i="2"/>
  <c r="BM139" i="2"/>
  <c r="CJ137" i="2"/>
  <c r="CK137" i="2" s="1"/>
  <c r="CF137" i="2"/>
  <c r="BM137" i="2"/>
  <c r="CJ135" i="2"/>
  <c r="CK135" i="2" s="1"/>
  <c r="CF135" i="2"/>
  <c r="BM135" i="2"/>
  <c r="CJ133" i="2"/>
  <c r="CK133" i="2" s="1"/>
  <c r="CF133" i="2"/>
  <c r="BM133" i="2"/>
  <c r="CJ131" i="2"/>
  <c r="CK131" i="2" s="1"/>
  <c r="CF131" i="2"/>
  <c r="BM131" i="2"/>
  <c r="CJ129" i="2"/>
  <c r="CK129" i="2" s="1"/>
  <c r="CF129" i="2"/>
  <c r="BM129" i="2"/>
  <c r="CJ127" i="2"/>
  <c r="CK127" i="2" s="1"/>
  <c r="CF127" i="2"/>
  <c r="BM127" i="2"/>
  <c r="CJ125" i="2"/>
  <c r="CK125" i="2" s="1"/>
  <c r="CF125" i="2"/>
  <c r="BM125" i="2"/>
  <c r="CJ123" i="2"/>
  <c r="CK123" i="2" s="1"/>
  <c r="CF123" i="2"/>
  <c r="BM123" i="2"/>
  <c r="CJ121" i="2"/>
  <c r="CK121" i="2" s="1"/>
  <c r="CF121" i="2"/>
  <c r="BM121" i="2"/>
  <c r="CJ119" i="2"/>
  <c r="CK119" i="2" s="1"/>
  <c r="CF119" i="2"/>
  <c r="BM119" i="2"/>
  <c r="CJ117" i="2"/>
  <c r="CK117" i="2" s="1"/>
  <c r="CF117" i="2"/>
  <c r="BM117" i="2"/>
  <c r="CJ115" i="2"/>
  <c r="CK115" i="2" s="1"/>
  <c r="CF115" i="2"/>
  <c r="BM115" i="2"/>
  <c r="BL113" i="2"/>
  <c r="BP113" i="2"/>
  <c r="BQ113" i="2" s="1"/>
  <c r="CH112" i="2"/>
  <c r="CX111" i="2"/>
  <c r="AA111" i="2"/>
  <c r="AK111" i="1" s="1"/>
  <c r="AL111" i="1" s="1"/>
  <c r="CJ110" i="2"/>
  <c r="CK110" i="2" s="1"/>
  <c r="BJ107" i="2"/>
  <c r="BL107" i="2"/>
  <c r="BP107" i="2"/>
  <c r="Z107" i="2"/>
  <c r="BM107" i="2"/>
  <c r="CD104" i="2"/>
  <c r="AA112" i="2"/>
  <c r="AK112" i="1" s="1"/>
  <c r="AL112" i="1" s="1"/>
  <c r="BJ112" i="2"/>
  <c r="CD110" i="2"/>
  <c r="BL109" i="2"/>
  <c r="BP109" i="2"/>
  <c r="Z109" i="2"/>
  <c r="BM109" i="2"/>
  <c r="BQ107" i="2"/>
  <c r="CW107" i="2"/>
  <c r="CX107" i="2"/>
  <c r="CK106" i="2"/>
  <c r="CD106" i="2"/>
  <c r="CW105" i="2"/>
  <c r="CX105" i="2"/>
  <c r="CD100" i="2"/>
  <c r="CD96" i="2"/>
  <c r="CD92" i="2"/>
  <c r="CD88" i="2"/>
  <c r="CD84" i="2"/>
  <c r="CD80" i="2"/>
  <c r="CD76" i="2"/>
  <c r="BL111" i="2"/>
  <c r="BP111" i="2"/>
  <c r="Z111" i="2"/>
  <c r="BM111" i="2"/>
  <c r="BO109" i="2"/>
  <c r="BQ109" i="2" s="1"/>
  <c r="CW109" i="2"/>
  <c r="CX109" i="2"/>
  <c r="CG108" i="2"/>
  <c r="CH108" i="2"/>
  <c r="CY107" i="2"/>
  <c r="AA107" i="2"/>
  <c r="AK107" i="1" s="1"/>
  <c r="AL107" i="1" s="1"/>
  <c r="Z104" i="2"/>
  <c r="CF104" i="2"/>
  <c r="CJ104" i="2"/>
  <c r="CK104" i="2" s="1"/>
  <c r="CG104" i="2"/>
  <c r="CH104" i="2"/>
  <c r="BM105" i="2"/>
  <c r="Z105" i="2"/>
  <c r="CX103" i="2"/>
  <c r="BM103" i="2"/>
  <c r="Z103" i="2"/>
  <c r="CH102" i="2"/>
  <c r="CX101" i="2"/>
  <c r="BM101" i="2"/>
  <c r="Z101" i="2"/>
  <c r="CH100" i="2"/>
  <c r="CX99" i="2"/>
  <c r="BM99" i="2"/>
  <c r="Z99" i="2"/>
  <c r="CH98" i="2"/>
  <c r="CX97" i="2"/>
  <c r="BM97" i="2"/>
  <c r="Z97" i="2"/>
  <c r="CH96" i="2"/>
  <c r="CX95" i="2"/>
  <c r="BM95" i="2"/>
  <c r="Z95" i="2"/>
  <c r="CH94" i="2"/>
  <c r="CX93" i="2"/>
  <c r="BM93" i="2"/>
  <c r="Z93" i="2"/>
  <c r="CH92" i="2"/>
  <c r="CX91" i="2"/>
  <c r="BM91" i="2"/>
  <c r="Z91" i="2"/>
  <c r="CH90" i="2"/>
  <c r="CX89" i="2"/>
  <c r="BM89" i="2"/>
  <c r="Z89" i="2"/>
  <c r="CH88" i="2"/>
  <c r="CX87" i="2"/>
  <c r="BM87" i="2"/>
  <c r="Z87" i="2"/>
  <c r="CH86" i="2"/>
  <c r="CX85" i="2"/>
  <c r="BM85" i="2"/>
  <c r="Z85" i="2"/>
  <c r="CH84" i="2"/>
  <c r="CX83" i="2"/>
  <c r="BM83" i="2"/>
  <c r="Z83" i="2"/>
  <c r="CH82" i="2"/>
  <c r="CX81" i="2"/>
  <c r="BM81" i="2"/>
  <c r="Z81" i="2"/>
  <c r="CH80" i="2"/>
  <c r="CX79" i="2"/>
  <c r="BM79" i="2"/>
  <c r="Z79" i="2"/>
  <c r="CH78" i="2"/>
  <c r="BL77" i="2"/>
  <c r="BP77" i="2"/>
  <c r="CH76" i="2"/>
  <c r="BM75" i="2"/>
  <c r="AA75" i="2"/>
  <c r="AK75" i="1" s="1"/>
  <c r="AL75" i="1" s="1"/>
  <c r="BJ75" i="2"/>
  <c r="BN72" i="2"/>
  <c r="BL72" i="2"/>
  <c r="BP72" i="2"/>
  <c r="BQ72" i="2" s="1"/>
  <c r="Z72" i="2"/>
  <c r="BM72" i="2"/>
  <c r="BJ110" i="2"/>
  <c r="BJ108" i="2"/>
  <c r="BJ106" i="2"/>
  <c r="BP105" i="2"/>
  <c r="BQ105" i="2" s="1"/>
  <c r="BJ104" i="2"/>
  <c r="BP103" i="2"/>
  <c r="BQ103" i="2" s="1"/>
  <c r="CG102" i="2"/>
  <c r="BJ102" i="2"/>
  <c r="BP101" i="2"/>
  <c r="BQ101" i="2" s="1"/>
  <c r="CG100" i="2"/>
  <c r="BJ100" i="2"/>
  <c r="BP99" i="2"/>
  <c r="BQ99" i="2" s="1"/>
  <c r="CG98" i="2"/>
  <c r="BJ98" i="2"/>
  <c r="BP97" i="2"/>
  <c r="BQ97" i="2" s="1"/>
  <c r="CG96" i="2"/>
  <c r="BJ96" i="2"/>
  <c r="BP95" i="2"/>
  <c r="BQ95" i="2" s="1"/>
  <c r="CG94" i="2"/>
  <c r="BJ94" i="2"/>
  <c r="BP93" i="2"/>
  <c r="BQ93" i="2" s="1"/>
  <c r="CG92" i="2"/>
  <c r="BJ92" i="2"/>
  <c r="BP91" i="2"/>
  <c r="BQ91" i="2" s="1"/>
  <c r="CG90" i="2"/>
  <c r="BJ90" i="2"/>
  <c r="BP89" i="2"/>
  <c r="BQ89" i="2" s="1"/>
  <c r="CG88" i="2"/>
  <c r="BJ88" i="2"/>
  <c r="BP87" i="2"/>
  <c r="BQ87" i="2" s="1"/>
  <c r="CG86" i="2"/>
  <c r="BJ86" i="2"/>
  <c r="BP85" i="2"/>
  <c r="BQ85" i="2" s="1"/>
  <c r="CG84" i="2"/>
  <c r="BJ84" i="2"/>
  <c r="BP83" i="2"/>
  <c r="BQ83" i="2" s="1"/>
  <c r="CG82" i="2"/>
  <c r="BJ82" i="2"/>
  <c r="BP81" i="2"/>
  <c r="BQ81" i="2" s="1"/>
  <c r="CG80" i="2"/>
  <c r="BJ80" i="2"/>
  <c r="BP79" i="2"/>
  <c r="BQ79" i="2" s="1"/>
  <c r="CG78" i="2"/>
  <c r="BJ78" i="2"/>
  <c r="BO77" i="2"/>
  <c r="BQ77" i="2" s="1"/>
  <c r="BJ77" i="2"/>
  <c r="CF76" i="2"/>
  <c r="BL76" i="2"/>
  <c r="AA76" i="2"/>
  <c r="AK76" i="1" s="1"/>
  <c r="AL76" i="1" s="1"/>
  <c r="BJ76" i="2"/>
  <c r="BK75" i="2"/>
  <c r="BN74" i="2"/>
  <c r="BL74" i="2"/>
  <c r="BP74" i="2"/>
  <c r="BQ74" i="2" s="1"/>
  <c r="BK72" i="2"/>
  <c r="CJ102" i="2"/>
  <c r="CK102" i="2" s="1"/>
  <c r="CF102" i="2"/>
  <c r="CJ100" i="2"/>
  <c r="CK100" i="2" s="1"/>
  <c r="CF100" i="2"/>
  <c r="CJ98" i="2"/>
  <c r="CK98" i="2" s="1"/>
  <c r="CF98" i="2"/>
  <c r="CJ96" i="2"/>
  <c r="CK96" i="2" s="1"/>
  <c r="CF96" i="2"/>
  <c r="CJ94" i="2"/>
  <c r="CK94" i="2" s="1"/>
  <c r="CF94" i="2"/>
  <c r="CJ92" i="2"/>
  <c r="CK92" i="2" s="1"/>
  <c r="CF92" i="2"/>
  <c r="CJ90" i="2"/>
  <c r="CK90" i="2" s="1"/>
  <c r="CF90" i="2"/>
  <c r="CJ88" i="2"/>
  <c r="CK88" i="2" s="1"/>
  <c r="CF88" i="2"/>
  <c r="CJ86" i="2"/>
  <c r="CK86" i="2" s="1"/>
  <c r="CF86" i="2"/>
  <c r="CJ84" i="2"/>
  <c r="CK84" i="2" s="1"/>
  <c r="CF84" i="2"/>
  <c r="CJ82" i="2"/>
  <c r="CK82" i="2" s="1"/>
  <c r="CF82" i="2"/>
  <c r="CJ80" i="2"/>
  <c r="CK80" i="2" s="1"/>
  <c r="CF80" i="2"/>
  <c r="CJ78" i="2"/>
  <c r="CK78" i="2" s="1"/>
  <c r="CF78" i="2"/>
  <c r="CJ76" i="2"/>
  <c r="CK76" i="2" s="1"/>
  <c r="CE76" i="2"/>
  <c r="Z76" i="2"/>
  <c r="AA74" i="2"/>
  <c r="AK74" i="1" s="1"/>
  <c r="AL74" i="1" s="1"/>
  <c r="BJ74" i="2"/>
  <c r="CK52" i="2"/>
  <c r="CD52" i="2"/>
  <c r="CD51" i="2"/>
  <c r="CK51" i="2"/>
  <c r="BL75" i="2"/>
  <c r="BP75" i="2"/>
  <c r="BQ75" i="2" s="1"/>
  <c r="BN75" i="2"/>
  <c r="AA72" i="2"/>
  <c r="AK72" i="1" s="1"/>
  <c r="AL72" i="1" s="1"/>
  <c r="BJ72" i="2"/>
  <c r="BI72" i="2"/>
  <c r="BM70" i="2"/>
  <c r="BI70" i="2"/>
  <c r="Z70" i="2"/>
  <c r="BM68" i="2"/>
  <c r="BI68" i="2"/>
  <c r="Z68" i="2"/>
  <c r="BM66" i="2"/>
  <c r="BI66" i="2"/>
  <c r="Z66" i="2"/>
  <c r="BM64" i="2"/>
  <c r="BI64" i="2"/>
  <c r="Z64" i="2"/>
  <c r="BM62" i="2"/>
  <c r="BI62" i="2"/>
  <c r="Z62" i="2"/>
  <c r="BM60" i="2"/>
  <c r="BI60" i="2"/>
  <c r="Z60" i="2"/>
  <c r="BM58" i="2"/>
  <c r="BI58" i="2"/>
  <c r="Z58" i="2"/>
  <c r="BM56" i="2"/>
  <c r="BI56" i="2"/>
  <c r="Z56" i="2"/>
  <c r="BM54" i="2"/>
  <c r="BI54" i="2"/>
  <c r="Z54" i="2"/>
  <c r="BI52" i="2"/>
  <c r="CF50" i="2"/>
  <c r="CJ50" i="2"/>
  <c r="CD42" i="2"/>
  <c r="BN73" i="2"/>
  <c r="BJ73" i="2"/>
  <c r="BN71" i="2"/>
  <c r="BJ71" i="2"/>
  <c r="BP70" i="2"/>
  <c r="BQ70" i="2" s="1"/>
  <c r="BL70" i="2"/>
  <c r="BN69" i="2"/>
  <c r="BJ69" i="2"/>
  <c r="BP68" i="2"/>
  <c r="BQ68" i="2" s="1"/>
  <c r="BL68" i="2"/>
  <c r="BN67" i="2"/>
  <c r="BJ67" i="2"/>
  <c r="BP66" i="2"/>
  <c r="BQ66" i="2" s="1"/>
  <c r="BL66" i="2"/>
  <c r="BN65" i="2"/>
  <c r="BJ65" i="2"/>
  <c r="BP64" i="2"/>
  <c r="BQ64" i="2" s="1"/>
  <c r="BL64" i="2"/>
  <c r="BN63" i="2"/>
  <c r="BJ63" i="2"/>
  <c r="BP62" i="2"/>
  <c r="BQ62" i="2" s="1"/>
  <c r="BL62" i="2"/>
  <c r="BN61" i="2"/>
  <c r="BJ61" i="2"/>
  <c r="BP60" i="2"/>
  <c r="BQ60" i="2" s="1"/>
  <c r="BL60" i="2"/>
  <c r="BN59" i="2"/>
  <c r="BJ59" i="2"/>
  <c r="BP58" i="2"/>
  <c r="BQ58" i="2" s="1"/>
  <c r="BL58" i="2"/>
  <c r="BN57" i="2"/>
  <c r="BJ57" i="2"/>
  <c r="BP56" i="2"/>
  <c r="BQ56" i="2" s="1"/>
  <c r="BL56" i="2"/>
  <c r="BN55" i="2"/>
  <c r="BJ55" i="2"/>
  <c r="BP54" i="2"/>
  <c r="BQ54" i="2" s="1"/>
  <c r="BL54" i="2"/>
  <c r="BJ53" i="2"/>
  <c r="Z52" i="2"/>
  <c r="Z50" i="2"/>
  <c r="BM50" i="2"/>
  <c r="BQ48" i="2"/>
  <c r="CD40" i="2"/>
  <c r="CD46" i="2"/>
  <c r="BP73" i="2"/>
  <c r="BQ73" i="2" s="1"/>
  <c r="BP71" i="2"/>
  <c r="BQ71" i="2" s="1"/>
  <c r="BJ70" i="2"/>
  <c r="BP69" i="2"/>
  <c r="BQ69" i="2" s="1"/>
  <c r="BJ68" i="2"/>
  <c r="BP67" i="2"/>
  <c r="BQ67" i="2" s="1"/>
  <c r="BJ66" i="2"/>
  <c r="BP65" i="2"/>
  <c r="BQ65" i="2" s="1"/>
  <c r="BJ64" i="2"/>
  <c r="BP63" i="2"/>
  <c r="BQ63" i="2" s="1"/>
  <c r="BJ62" i="2"/>
  <c r="BP61" i="2"/>
  <c r="BQ61" i="2" s="1"/>
  <c r="BJ60" i="2"/>
  <c r="BP59" i="2"/>
  <c r="BQ59" i="2" s="1"/>
  <c r="BJ58" i="2"/>
  <c r="BP57" i="2"/>
  <c r="BQ57" i="2" s="1"/>
  <c r="BJ56" i="2"/>
  <c r="BP55" i="2"/>
  <c r="BQ55" i="2" s="1"/>
  <c r="BJ54" i="2"/>
  <c r="BP53" i="2"/>
  <c r="BQ53" i="2" s="1"/>
  <c r="BN52" i="2"/>
  <c r="BJ52" i="2"/>
  <c r="CG51" i="2"/>
  <c r="Z51" i="2"/>
  <c r="CI50" i="2"/>
  <c r="CK50" i="2" s="1"/>
  <c r="BN50" i="2"/>
  <c r="BI50" i="2"/>
  <c r="AI50" i="2"/>
  <c r="CK49" i="2"/>
  <c r="CD44" i="2"/>
  <c r="CD36" i="2"/>
  <c r="BL39" i="2"/>
  <c r="BP39" i="2"/>
  <c r="BQ39" i="2" s="1"/>
  <c r="CH38" i="2"/>
  <c r="BO37" i="2"/>
  <c r="BJ37" i="2"/>
  <c r="AA37" i="2"/>
  <c r="AK37" i="1" s="1"/>
  <c r="AL37" i="1" s="1"/>
  <c r="CG36" i="2"/>
  <c r="CH36" i="2"/>
  <c r="CG34" i="2"/>
  <c r="CH34" i="2"/>
  <c r="Z34" i="2"/>
  <c r="CF34" i="2"/>
  <c r="CJ34" i="2"/>
  <c r="CG48" i="2"/>
  <c r="BN48" i="2"/>
  <c r="BJ48" i="2"/>
  <c r="CG46" i="2"/>
  <c r="BN46" i="2"/>
  <c r="BJ46" i="2"/>
  <c r="CG44" i="2"/>
  <c r="BN44" i="2"/>
  <c r="BJ44" i="2"/>
  <c r="CG42" i="2"/>
  <c r="BN42" i="2"/>
  <c r="BJ42" i="2"/>
  <c r="CG40" i="2"/>
  <c r="BJ40" i="2"/>
  <c r="BJ39" i="2"/>
  <c r="AA39" i="2"/>
  <c r="AK39" i="1" s="1"/>
  <c r="AL39" i="1" s="1"/>
  <c r="CF38" i="2"/>
  <c r="AA38" i="2"/>
  <c r="AK38" i="1" s="1"/>
  <c r="AL38" i="1" s="1"/>
  <c r="BJ38" i="2"/>
  <c r="BN37" i="2"/>
  <c r="Z37" i="2"/>
  <c r="CD32" i="2"/>
  <c r="CD28" i="2"/>
  <c r="CK26" i="2"/>
  <c r="CD26" i="2"/>
  <c r="CK24" i="2"/>
  <c r="CD24" i="2"/>
  <c r="CK22" i="2"/>
  <c r="CD22" i="2"/>
  <c r="CJ48" i="2"/>
  <c r="BM48" i="2"/>
  <c r="CJ46" i="2"/>
  <c r="CK46" i="2" s="1"/>
  <c r="BM46" i="2"/>
  <c r="CJ44" i="2"/>
  <c r="CK44" i="2" s="1"/>
  <c r="BM44" i="2"/>
  <c r="CJ42" i="2"/>
  <c r="CK42" i="2" s="1"/>
  <c r="BM42" i="2"/>
  <c r="CJ40" i="2"/>
  <c r="CK40" i="2" s="1"/>
  <c r="BM40" i="2"/>
  <c r="BN39" i="2"/>
  <c r="Z39" i="2"/>
  <c r="CJ38" i="2"/>
  <c r="CE38" i="2"/>
  <c r="BP38" i="2"/>
  <c r="BQ38" i="2" s="1"/>
  <c r="BK38" i="2"/>
  <c r="Z38" i="2"/>
  <c r="CI36" i="2"/>
  <c r="CK36" i="2" s="1"/>
  <c r="CK34" i="2"/>
  <c r="CD34" i="2"/>
  <c r="BL37" i="2"/>
  <c r="BP37" i="2"/>
  <c r="CW35" i="2"/>
  <c r="CX35" i="2"/>
  <c r="CD30" i="2"/>
  <c r="CJ32" i="2"/>
  <c r="CK32" i="2" s="1"/>
  <c r="CF32" i="2"/>
  <c r="Z32" i="2"/>
  <c r="CJ30" i="2"/>
  <c r="CK30" i="2" s="1"/>
  <c r="CF30" i="2"/>
  <c r="Z30" i="2"/>
  <c r="CJ28" i="2"/>
  <c r="CK28" i="2" s="1"/>
  <c r="CF28" i="2"/>
  <c r="Z28" i="2"/>
  <c r="Z26" i="2"/>
  <c r="Z24" i="2"/>
  <c r="Z22" i="2"/>
  <c r="CD14" i="2"/>
  <c r="CD6" i="2"/>
  <c r="AI20" i="2"/>
  <c r="AI18" i="2"/>
  <c r="CD16" i="2"/>
  <c r="CD8" i="2"/>
  <c r="BM35" i="2"/>
  <c r="Z35" i="2"/>
  <c r="CX33" i="2"/>
  <c r="BM33" i="2"/>
  <c r="Z33" i="2"/>
  <c r="CH32" i="2"/>
  <c r="CX31" i="2"/>
  <c r="BM31" i="2"/>
  <c r="Z31" i="2"/>
  <c r="CH30" i="2"/>
  <c r="CX29" i="2"/>
  <c r="BM29" i="2"/>
  <c r="Z29" i="2"/>
  <c r="CH28" i="2"/>
  <c r="CX27" i="2"/>
  <c r="BM27" i="2"/>
  <c r="Z27" i="2"/>
  <c r="CH26" i="2"/>
  <c r="CX25" i="2"/>
  <c r="BM25" i="2"/>
  <c r="Z25" i="2"/>
  <c r="CH24" i="2"/>
  <c r="CX23" i="2"/>
  <c r="BM23" i="2"/>
  <c r="Z23" i="2"/>
  <c r="CH22" i="2"/>
  <c r="CX21" i="2"/>
  <c r="BQ20" i="2"/>
  <c r="AA20" i="2"/>
  <c r="AK20" i="1" s="1"/>
  <c r="AL20" i="1" s="1"/>
  <c r="BJ20" i="2"/>
  <c r="CG20" i="2"/>
  <c r="CF20" i="2"/>
  <c r="CJ20" i="2"/>
  <c r="CY19" i="2"/>
  <c r="BQ18" i="2"/>
  <c r="CD10" i="2"/>
  <c r="CD4" i="2"/>
  <c r="BJ36" i="2"/>
  <c r="BP35" i="2"/>
  <c r="BQ35" i="2" s="1"/>
  <c r="BJ34" i="2"/>
  <c r="BP33" i="2"/>
  <c r="BQ33" i="2" s="1"/>
  <c r="BJ32" i="2"/>
  <c r="BP31" i="2"/>
  <c r="BQ31" i="2" s="1"/>
  <c r="BJ30" i="2"/>
  <c r="BP29" i="2"/>
  <c r="BQ29" i="2" s="1"/>
  <c r="BJ28" i="2"/>
  <c r="BP27" i="2"/>
  <c r="BQ27" i="2" s="1"/>
  <c r="BJ26" i="2"/>
  <c r="BP25" i="2"/>
  <c r="BQ25" i="2" s="1"/>
  <c r="BJ24" i="2"/>
  <c r="BP23" i="2"/>
  <c r="BQ23" i="2" s="1"/>
  <c r="BJ22" i="2"/>
  <c r="BN20" i="2"/>
  <c r="Z20" i="2"/>
  <c r="BM20" i="2"/>
  <c r="CX19" i="2"/>
  <c r="CD12" i="2"/>
  <c r="CK3" i="2"/>
  <c r="CD3" i="2"/>
  <c r="CK2" i="2"/>
  <c r="CD2" i="2"/>
  <c r="CJ18" i="2"/>
  <c r="CF18" i="2"/>
  <c r="BM18" i="2"/>
  <c r="Z18" i="2"/>
  <c r="CJ16" i="2"/>
  <c r="CK16" i="2" s="1"/>
  <c r="CF16" i="2"/>
  <c r="BM16" i="2"/>
  <c r="Z16" i="2"/>
  <c r="CJ14" i="2"/>
  <c r="CK14" i="2" s="1"/>
  <c r="CF14" i="2"/>
  <c r="BM14" i="2"/>
  <c r="Z14" i="2"/>
  <c r="CJ12" i="2"/>
  <c r="CK12" i="2" s="1"/>
  <c r="CF12" i="2"/>
  <c r="BM12" i="2"/>
  <c r="Z12" i="2"/>
  <c r="CJ10" i="2"/>
  <c r="CK10" i="2" s="1"/>
  <c r="CF10" i="2"/>
  <c r="BM10" i="2"/>
  <c r="Z10" i="2"/>
  <c r="CJ8" i="2"/>
  <c r="CK8" i="2" s="1"/>
  <c r="CF8" i="2"/>
  <c r="BM8" i="2"/>
  <c r="Z8" i="2"/>
  <c r="CJ6" i="2"/>
  <c r="CK6" i="2" s="1"/>
  <c r="CF6" i="2"/>
  <c r="BM6" i="2"/>
  <c r="Z6" i="2"/>
  <c r="CJ4" i="2"/>
  <c r="CK4" i="2" s="1"/>
  <c r="CF4" i="2"/>
  <c r="BI4" i="2"/>
  <c r="Z4" i="2"/>
  <c r="Z2" i="2"/>
  <c r="CH4" i="2"/>
  <c r="CX3" i="2"/>
  <c r="BJ18" i="2"/>
  <c r="BJ16" i="2"/>
  <c r="BJ14" i="2"/>
  <c r="BJ12" i="2"/>
  <c r="BJ10" i="2"/>
  <c r="BJ8" i="2"/>
  <c r="BJ6" i="2"/>
  <c r="BJ2" i="2"/>
  <c r="CK74" i="2" l="1"/>
  <c r="CD74" i="2"/>
  <c r="CK79" i="2"/>
  <c r="CD79" i="2"/>
  <c r="CK87" i="2"/>
  <c r="CD87" i="2"/>
  <c r="CK95" i="2"/>
  <c r="CD95" i="2"/>
  <c r="CD103" i="2"/>
  <c r="CK103" i="2"/>
  <c r="CK72" i="2"/>
  <c r="CD72" i="2"/>
  <c r="CK25" i="2"/>
  <c r="CD25" i="2"/>
  <c r="CK29" i="2"/>
  <c r="CD29" i="2"/>
  <c r="CD33" i="2"/>
  <c r="CK33" i="2"/>
  <c r="CK73" i="2"/>
  <c r="CD73" i="2"/>
  <c r="CK85" i="2"/>
  <c r="CD85" i="2"/>
  <c r="CK93" i="2"/>
  <c r="CD93" i="2"/>
  <c r="CK101" i="2"/>
  <c r="CD101" i="2"/>
  <c r="CK291" i="2"/>
  <c r="CD291" i="2"/>
  <c r="CK299" i="2"/>
  <c r="CD299" i="2"/>
  <c r="CK307" i="2"/>
  <c r="CD307" i="2"/>
  <c r="CK315" i="2"/>
  <c r="CD315" i="2"/>
  <c r="CK323" i="2"/>
  <c r="CD323" i="2"/>
  <c r="CK331" i="2"/>
  <c r="CD331" i="2"/>
  <c r="CK361" i="2"/>
  <c r="CD361" i="2"/>
  <c r="CK369" i="2"/>
  <c r="CD369" i="2"/>
  <c r="CK377" i="2"/>
  <c r="CD377" i="2"/>
  <c r="CK385" i="2"/>
  <c r="CD385" i="2"/>
  <c r="CK393" i="2"/>
  <c r="CD393" i="2"/>
  <c r="CK401" i="2"/>
  <c r="CD401" i="2"/>
  <c r="CK409" i="2"/>
  <c r="CD409" i="2"/>
  <c r="CK417" i="2"/>
  <c r="CD417" i="2"/>
  <c r="CK427" i="2"/>
  <c r="CD427" i="2"/>
  <c r="CK443" i="2"/>
  <c r="CD443" i="2"/>
  <c r="CD459" i="2"/>
  <c r="CK459" i="2"/>
  <c r="CK429" i="2"/>
  <c r="CD429" i="2"/>
  <c r="CK445" i="2"/>
  <c r="CD445" i="2"/>
  <c r="CK751" i="2"/>
  <c r="CD751" i="2"/>
  <c r="CK759" i="2"/>
  <c r="CD759" i="2"/>
  <c r="CK767" i="2"/>
  <c r="CD767" i="2"/>
  <c r="CK775" i="2"/>
  <c r="CD775" i="2"/>
  <c r="CK783" i="2"/>
  <c r="CD783" i="2"/>
  <c r="CK791" i="2"/>
  <c r="CD791" i="2"/>
  <c r="CK799" i="2"/>
  <c r="CD799" i="2"/>
  <c r="CK807" i="2"/>
  <c r="CD807" i="2"/>
  <c r="CK815" i="2"/>
  <c r="CD815" i="2"/>
  <c r="CK823" i="2"/>
  <c r="CD823" i="2"/>
  <c r="CK831" i="2"/>
  <c r="CD831" i="2"/>
  <c r="CK839" i="2"/>
  <c r="CD839" i="2"/>
  <c r="CK847" i="2"/>
  <c r="CD847" i="2"/>
  <c r="CK855" i="2"/>
  <c r="CD855" i="2"/>
  <c r="CK863" i="2"/>
  <c r="CD863" i="2"/>
  <c r="CK871" i="2"/>
  <c r="CD871" i="2"/>
  <c r="CK879" i="2"/>
  <c r="CD879" i="2"/>
  <c r="CK56" i="2"/>
  <c r="CD56" i="2"/>
  <c r="CK60" i="2"/>
  <c r="CD60" i="2"/>
  <c r="CK68" i="2"/>
  <c r="CD68" i="2"/>
  <c r="CK289" i="2"/>
  <c r="CD289" i="2"/>
  <c r="CK297" i="2"/>
  <c r="CD297" i="2"/>
  <c r="CK305" i="2"/>
  <c r="CD305" i="2"/>
  <c r="CK313" i="2"/>
  <c r="CD313" i="2"/>
  <c r="CK321" i="2"/>
  <c r="CD321" i="2"/>
  <c r="CK329" i="2"/>
  <c r="CD329" i="2"/>
  <c r="CK337" i="2"/>
  <c r="CD337" i="2"/>
  <c r="CK341" i="2"/>
  <c r="CD341" i="2"/>
  <c r="CK363" i="2"/>
  <c r="CD363" i="2"/>
  <c r="CK371" i="2"/>
  <c r="CD371" i="2"/>
  <c r="CK379" i="2"/>
  <c r="CD379" i="2"/>
  <c r="CK387" i="2"/>
  <c r="CD387" i="2"/>
  <c r="CK395" i="2"/>
  <c r="CD395" i="2"/>
  <c r="CK403" i="2"/>
  <c r="CD403" i="2"/>
  <c r="CK411" i="2"/>
  <c r="CD411" i="2"/>
  <c r="CK439" i="2"/>
  <c r="CD439" i="2"/>
  <c r="CK455" i="2"/>
  <c r="CD455" i="2"/>
  <c r="CK425" i="2"/>
  <c r="CD425" i="2"/>
  <c r="CK441" i="2"/>
  <c r="CD441" i="2"/>
  <c r="CK457" i="2"/>
  <c r="CD457" i="2"/>
  <c r="CK753" i="2"/>
  <c r="CD753" i="2"/>
  <c r="CK761" i="2"/>
  <c r="CD761" i="2"/>
  <c r="CK769" i="2"/>
  <c r="CD769" i="2"/>
  <c r="CK777" i="2"/>
  <c r="CD777" i="2"/>
  <c r="CK785" i="2"/>
  <c r="CD785" i="2"/>
  <c r="CK793" i="2"/>
  <c r="CD793" i="2"/>
  <c r="CK801" i="2"/>
  <c r="CD801" i="2"/>
  <c r="CK809" i="2"/>
  <c r="CD809" i="2"/>
  <c r="CK817" i="2"/>
  <c r="CD817" i="2"/>
  <c r="CK825" i="2"/>
  <c r="CD825" i="2"/>
  <c r="CK833" i="2"/>
  <c r="CD833" i="2"/>
  <c r="CK841" i="2"/>
  <c r="CD841" i="2"/>
  <c r="CK849" i="2"/>
  <c r="CD849" i="2"/>
  <c r="CK857" i="2"/>
  <c r="CD857" i="2"/>
  <c r="CK865" i="2"/>
  <c r="CD865" i="2"/>
  <c r="CK873" i="2"/>
  <c r="CD873" i="2"/>
  <c r="CK881" i="2"/>
  <c r="CD881" i="2"/>
  <c r="CK38" i="2"/>
  <c r="CD38" i="2"/>
  <c r="CK54" i="2"/>
  <c r="CD54" i="2"/>
  <c r="CK58" i="2"/>
  <c r="CD58" i="2"/>
  <c r="CK62" i="2"/>
  <c r="CD62" i="2"/>
  <c r="CK64" i="2"/>
  <c r="CD64" i="2"/>
  <c r="CK66" i="2"/>
  <c r="CD66" i="2"/>
  <c r="CK70" i="2"/>
  <c r="CD70" i="2"/>
  <c r="CK75" i="2"/>
  <c r="CD75" i="2"/>
  <c r="CK83" i="2"/>
  <c r="CD83" i="2"/>
  <c r="CK91" i="2"/>
  <c r="CD91" i="2"/>
  <c r="CK99" i="2"/>
  <c r="CD99" i="2"/>
  <c r="CD105" i="2"/>
  <c r="CK105" i="2"/>
  <c r="CD113" i="2"/>
  <c r="CK113" i="2"/>
  <c r="CK419" i="2"/>
  <c r="CD419" i="2"/>
  <c r="CK23" i="2"/>
  <c r="CD23" i="2"/>
  <c r="CK27" i="2"/>
  <c r="CD27" i="2"/>
  <c r="CK31" i="2"/>
  <c r="CD31" i="2"/>
  <c r="CK35" i="2"/>
  <c r="CD35" i="2"/>
  <c r="CK81" i="2"/>
  <c r="CD81" i="2"/>
  <c r="CK89" i="2"/>
  <c r="CD89" i="2"/>
  <c r="CK97" i="2"/>
  <c r="CD97" i="2"/>
  <c r="CD161" i="2"/>
  <c r="CK161" i="2"/>
  <c r="CK287" i="2"/>
  <c r="CD287" i="2"/>
  <c r="CK303" i="2"/>
  <c r="CD303" i="2"/>
  <c r="CK319" i="2"/>
  <c r="CD319" i="2"/>
  <c r="CK335" i="2"/>
  <c r="CD335" i="2"/>
  <c r="CK347" i="2"/>
  <c r="CD347" i="2"/>
  <c r="CK357" i="2"/>
  <c r="CD357" i="2"/>
  <c r="CK365" i="2"/>
  <c r="CD365" i="2"/>
  <c r="CK373" i="2"/>
  <c r="CD373" i="2"/>
  <c r="CK381" i="2"/>
  <c r="CD381" i="2"/>
  <c r="CK389" i="2"/>
  <c r="CD389" i="2"/>
  <c r="CK397" i="2"/>
  <c r="CD397" i="2"/>
  <c r="CK413" i="2"/>
  <c r="CD413" i="2"/>
  <c r="CK421" i="2"/>
  <c r="CD421" i="2"/>
  <c r="CK435" i="2"/>
  <c r="CD435" i="2"/>
  <c r="CK451" i="2"/>
  <c r="CD451" i="2"/>
  <c r="CK437" i="2"/>
  <c r="CD437" i="2"/>
  <c r="CK453" i="2"/>
  <c r="CD453" i="2"/>
  <c r="CK755" i="2"/>
  <c r="CD755" i="2"/>
  <c r="CK763" i="2"/>
  <c r="CD763" i="2"/>
  <c r="CK771" i="2"/>
  <c r="CD771" i="2"/>
  <c r="CK779" i="2"/>
  <c r="CD779" i="2"/>
  <c r="CK787" i="2"/>
  <c r="CD787" i="2"/>
  <c r="CK795" i="2"/>
  <c r="CD795" i="2"/>
  <c r="CK803" i="2"/>
  <c r="CD803" i="2"/>
  <c r="CK811" i="2"/>
  <c r="CD811" i="2"/>
  <c r="CK819" i="2"/>
  <c r="CD819" i="2"/>
  <c r="CK827" i="2"/>
  <c r="CD827" i="2"/>
  <c r="CK835" i="2"/>
  <c r="CD835" i="2"/>
  <c r="CK843" i="2"/>
  <c r="CD843" i="2"/>
  <c r="CK851" i="2"/>
  <c r="CD851" i="2"/>
  <c r="CK859" i="2"/>
  <c r="CD859" i="2"/>
  <c r="CK867" i="2"/>
  <c r="CD867" i="2"/>
  <c r="CK875" i="2"/>
  <c r="CD875" i="2"/>
  <c r="CK883" i="2"/>
  <c r="CD883" i="2"/>
  <c r="CK293" i="2"/>
  <c r="CD293" i="2"/>
  <c r="CK301" i="2"/>
  <c r="CD301" i="2"/>
  <c r="CK309" i="2"/>
  <c r="CD309" i="2"/>
  <c r="CK317" i="2"/>
  <c r="CD317" i="2"/>
  <c r="CK325" i="2"/>
  <c r="CD325" i="2"/>
  <c r="CK333" i="2"/>
  <c r="CD333" i="2"/>
  <c r="CK359" i="2"/>
  <c r="CD359" i="2"/>
  <c r="CK367" i="2"/>
  <c r="CD367" i="2"/>
  <c r="CK375" i="2"/>
  <c r="CD375" i="2"/>
  <c r="CK383" i="2"/>
  <c r="CD383" i="2"/>
  <c r="CK391" i="2"/>
  <c r="CD391" i="2"/>
  <c r="CK399" i="2"/>
  <c r="CD399" i="2"/>
  <c r="CK407" i="2"/>
  <c r="CD407" i="2"/>
  <c r="CK415" i="2"/>
  <c r="CD415" i="2"/>
  <c r="CK423" i="2"/>
  <c r="CD423" i="2"/>
  <c r="CK431" i="2"/>
  <c r="CD431" i="2"/>
  <c r="CK447" i="2"/>
  <c r="CD447" i="2"/>
  <c r="CK433" i="2"/>
  <c r="CD433" i="2"/>
  <c r="CK449" i="2"/>
  <c r="CD449" i="2"/>
  <c r="CD682" i="2"/>
  <c r="CK682" i="2"/>
  <c r="CD690" i="2"/>
  <c r="CK690" i="2"/>
  <c r="CK749" i="2"/>
  <c r="CD749" i="2"/>
  <c r="CK757" i="2"/>
  <c r="CD757" i="2"/>
  <c r="CK765" i="2"/>
  <c r="CD765" i="2"/>
  <c r="CK773" i="2"/>
  <c r="CD773" i="2"/>
  <c r="CK781" i="2"/>
  <c r="CD781" i="2"/>
  <c r="CK789" i="2"/>
  <c r="CD789" i="2"/>
  <c r="CK797" i="2"/>
  <c r="CD797" i="2"/>
  <c r="CK805" i="2"/>
  <c r="CD805" i="2"/>
  <c r="CK813" i="2"/>
  <c r="CD813" i="2"/>
  <c r="CK821" i="2"/>
  <c r="CD821" i="2"/>
  <c r="CK829" i="2"/>
  <c r="CD829" i="2"/>
  <c r="CK837" i="2"/>
  <c r="CD837" i="2"/>
  <c r="CK845" i="2"/>
  <c r="CD845" i="2"/>
  <c r="CK853" i="2"/>
  <c r="CD853" i="2"/>
  <c r="CK861" i="2"/>
  <c r="CD861" i="2"/>
  <c r="CK869" i="2"/>
  <c r="CD869" i="2"/>
  <c r="CK877" i="2"/>
  <c r="CD877" i="2"/>
  <c r="CK20" i="2"/>
  <c r="CD20" i="2"/>
  <c r="CK53" i="2"/>
  <c r="CD53" i="2"/>
  <c r="CK57" i="2"/>
  <c r="CD57" i="2"/>
  <c r="CK61" i="2"/>
  <c r="CD61" i="2"/>
  <c r="CK65" i="2"/>
  <c r="CD65" i="2"/>
  <c r="CK69" i="2"/>
  <c r="CD69" i="2"/>
  <c r="CK107" i="2"/>
  <c r="CD107" i="2"/>
  <c r="BQ111" i="2"/>
  <c r="CK163" i="2"/>
  <c r="CD163" i="2"/>
  <c r="CD171" i="2"/>
  <c r="CK171" i="2"/>
  <c r="CD179" i="2"/>
  <c r="CK179" i="2"/>
  <c r="CK178" i="2"/>
  <c r="CD178" i="2"/>
  <c r="CD195" i="2"/>
  <c r="CK195" i="2"/>
  <c r="CD203" i="2"/>
  <c r="CK203" i="2"/>
  <c r="CD211" i="2"/>
  <c r="CK211" i="2"/>
  <c r="CD219" i="2"/>
  <c r="CK219" i="2"/>
  <c r="CK182" i="2"/>
  <c r="CD182" i="2"/>
  <c r="CK200" i="2"/>
  <c r="CD200" i="2"/>
  <c r="CK216" i="2"/>
  <c r="CD216" i="2"/>
  <c r="CK220" i="2"/>
  <c r="CD220" i="2"/>
  <c r="CD266" i="2"/>
  <c r="CK266" i="2"/>
  <c r="CD274" i="2"/>
  <c r="CK274" i="2"/>
  <c r="CD282" i="2"/>
  <c r="CK282" i="2"/>
  <c r="CK295" i="2"/>
  <c r="CD295" i="2"/>
  <c r="CK311" i="2"/>
  <c r="CD311" i="2"/>
  <c r="CK327" i="2"/>
  <c r="CD327" i="2"/>
  <c r="CK339" i="2"/>
  <c r="CD339" i="2"/>
  <c r="CK405" i="2"/>
  <c r="CD405" i="2"/>
  <c r="BQ465" i="2"/>
  <c r="CK548" i="2"/>
  <c r="CD548" i="2"/>
  <c r="CD580" i="2"/>
  <c r="CK580" i="2"/>
  <c r="CD584" i="2"/>
  <c r="CK584" i="2"/>
  <c r="CK676" i="2"/>
  <c r="CD676" i="2"/>
  <c r="CD664" i="2"/>
  <c r="CK664" i="2"/>
  <c r="CD688" i="2"/>
  <c r="CK688" i="2"/>
  <c r="CK747" i="2"/>
  <c r="CD747" i="2"/>
  <c r="CK705" i="2"/>
  <c r="CD705" i="2"/>
  <c r="CK719" i="2"/>
  <c r="CD719" i="2"/>
  <c r="CK727" i="2"/>
  <c r="CD727" i="2"/>
  <c r="CK18" i="2"/>
  <c r="CD18" i="2"/>
  <c r="CK39" i="2"/>
  <c r="CD39" i="2"/>
  <c r="CK48" i="2"/>
  <c r="CD48" i="2"/>
  <c r="CK109" i="2"/>
  <c r="CD109" i="2"/>
  <c r="CD169" i="2"/>
  <c r="CK169" i="2"/>
  <c r="CD177" i="2"/>
  <c r="CK177" i="2"/>
  <c r="CK151" i="2"/>
  <c r="CD151" i="2"/>
  <c r="CK174" i="2"/>
  <c r="CD174" i="2"/>
  <c r="CD201" i="2"/>
  <c r="CK201" i="2"/>
  <c r="CD209" i="2"/>
  <c r="CK209" i="2"/>
  <c r="CD217" i="2"/>
  <c r="CK217" i="2"/>
  <c r="CK153" i="2"/>
  <c r="CD153" i="2"/>
  <c r="CK212" i="2"/>
  <c r="CD212" i="2"/>
  <c r="CK227" i="2"/>
  <c r="CD227" i="2"/>
  <c r="CD264" i="2"/>
  <c r="CK264" i="2"/>
  <c r="CD272" i="2"/>
  <c r="CK272" i="2"/>
  <c r="CD280" i="2"/>
  <c r="CK280" i="2"/>
  <c r="CK223" i="2"/>
  <c r="CD223" i="2"/>
  <c r="CK351" i="2"/>
  <c r="CD351" i="2"/>
  <c r="CK355" i="2"/>
  <c r="CD355" i="2"/>
  <c r="CD463" i="2"/>
  <c r="CK463" i="2"/>
  <c r="CD467" i="2"/>
  <c r="CK467" i="2"/>
  <c r="CD686" i="2"/>
  <c r="CK686" i="2"/>
  <c r="CD672" i="2"/>
  <c r="CK672" i="2"/>
  <c r="CK729" i="2"/>
  <c r="CD729" i="2"/>
  <c r="CD733" i="2"/>
  <c r="CK733" i="2"/>
  <c r="CK711" i="2"/>
  <c r="CD711" i="2"/>
  <c r="CK826" i="2"/>
  <c r="CD826" i="2"/>
  <c r="CK828" i="2"/>
  <c r="CD828" i="2"/>
  <c r="CK830" i="2"/>
  <c r="CD830" i="2"/>
  <c r="CK832" i="2"/>
  <c r="CD832" i="2"/>
  <c r="CK55" i="2"/>
  <c r="CD55" i="2"/>
  <c r="CK59" i="2"/>
  <c r="CD59" i="2"/>
  <c r="CK63" i="2"/>
  <c r="CD63" i="2"/>
  <c r="CK67" i="2"/>
  <c r="CD67" i="2"/>
  <c r="CK71" i="2"/>
  <c r="CD71" i="2"/>
  <c r="CD167" i="2"/>
  <c r="CK167" i="2"/>
  <c r="CD175" i="2"/>
  <c r="CK175" i="2"/>
  <c r="CD159" i="2"/>
  <c r="CK159" i="2"/>
  <c r="CK170" i="2"/>
  <c r="CD170" i="2"/>
  <c r="CK184" i="2"/>
  <c r="CD184" i="2"/>
  <c r="CD199" i="2"/>
  <c r="CK199" i="2"/>
  <c r="CD207" i="2"/>
  <c r="CK207" i="2"/>
  <c r="CD215" i="2"/>
  <c r="CK215" i="2"/>
  <c r="CD221" i="2"/>
  <c r="CK221" i="2"/>
  <c r="CK208" i="2"/>
  <c r="CD208" i="2"/>
  <c r="CK229" i="2"/>
  <c r="CD229" i="2"/>
  <c r="CD262" i="2"/>
  <c r="CK262" i="2"/>
  <c r="CD270" i="2"/>
  <c r="CK270" i="2"/>
  <c r="CD278" i="2"/>
  <c r="CK278" i="2"/>
  <c r="CK222" i="2"/>
  <c r="CD222" i="2"/>
  <c r="CK343" i="2"/>
  <c r="CD343" i="2"/>
  <c r="CK345" i="2"/>
  <c r="CD345" i="2"/>
  <c r="CK461" i="2"/>
  <c r="CD461" i="2"/>
  <c r="CK552" i="2"/>
  <c r="CD552" i="2"/>
  <c r="CD668" i="2"/>
  <c r="CK668" i="2"/>
  <c r="CK684" i="2"/>
  <c r="CD684" i="2"/>
  <c r="CK692" i="2"/>
  <c r="CD692" i="2"/>
  <c r="CD694" i="2"/>
  <c r="CK694" i="2"/>
  <c r="CD680" i="2"/>
  <c r="CK680" i="2"/>
  <c r="CK715" i="2"/>
  <c r="CD715" i="2"/>
  <c r="CK713" i="2"/>
  <c r="CD713" i="2"/>
  <c r="CD741" i="2"/>
  <c r="CK741" i="2"/>
  <c r="CK703" i="2"/>
  <c r="CD703" i="2"/>
  <c r="BQ37" i="2"/>
  <c r="CK77" i="2"/>
  <c r="CD77" i="2"/>
  <c r="CD165" i="2"/>
  <c r="CK165" i="2"/>
  <c r="CD173" i="2"/>
  <c r="CK173" i="2"/>
  <c r="CD181" i="2"/>
  <c r="CK181" i="2"/>
  <c r="CD149" i="2"/>
  <c r="CK149" i="2"/>
  <c r="CK155" i="2"/>
  <c r="CD155" i="2"/>
  <c r="CK166" i="2"/>
  <c r="CD166" i="2"/>
  <c r="CD197" i="2"/>
  <c r="CK197" i="2"/>
  <c r="CD205" i="2"/>
  <c r="CK205" i="2"/>
  <c r="CD213" i="2"/>
  <c r="CK213" i="2"/>
  <c r="CK157" i="2"/>
  <c r="CD157" i="2"/>
  <c r="CK198" i="2"/>
  <c r="CD198" i="2"/>
  <c r="CK202" i="2"/>
  <c r="CD202" i="2"/>
  <c r="CK206" i="2"/>
  <c r="CD206" i="2"/>
  <c r="CK210" i="2"/>
  <c r="CD210" i="2"/>
  <c r="CK214" i="2"/>
  <c r="CD214" i="2"/>
  <c r="CK218" i="2"/>
  <c r="CD218" i="2"/>
  <c r="CK204" i="2"/>
  <c r="CD204" i="2"/>
  <c r="CK225" i="2"/>
  <c r="CD225" i="2"/>
  <c r="CD260" i="2"/>
  <c r="CK260" i="2"/>
  <c r="CD268" i="2"/>
  <c r="CK268" i="2"/>
  <c r="CD276" i="2"/>
  <c r="CK276" i="2"/>
  <c r="CD284" i="2"/>
  <c r="CK284" i="2"/>
  <c r="CK349" i="2"/>
  <c r="CD349" i="2"/>
  <c r="CK353" i="2"/>
  <c r="CD353" i="2"/>
  <c r="CK471" i="2"/>
  <c r="CD471" i="2"/>
  <c r="CD469" i="2"/>
  <c r="CK469" i="2"/>
  <c r="CD556" i="2"/>
  <c r="CK556" i="2"/>
  <c r="CD564" i="2"/>
  <c r="CK564" i="2"/>
  <c r="CD572" i="2"/>
  <c r="CK572" i="2"/>
  <c r="CD582" i="2"/>
  <c r="CK582" i="2"/>
  <c r="CD560" i="2"/>
  <c r="CK560" i="2"/>
  <c r="CD568" i="2"/>
  <c r="CK568" i="2"/>
  <c r="CD576" i="2"/>
  <c r="CK576" i="2"/>
  <c r="CK586" i="2"/>
  <c r="CD586" i="2"/>
  <c r="CD678" i="2"/>
  <c r="CK678" i="2"/>
  <c r="CK721" i="2"/>
  <c r="CD721" i="2"/>
  <c r="CD739" i="2"/>
  <c r="CK739" i="2"/>
  <c r="CK37" i="2" l="1"/>
  <c r="CD37" i="2"/>
  <c r="CD465" i="2"/>
  <c r="CK465" i="2"/>
  <c r="CK111" i="2"/>
  <c r="CD111" i="2"/>
</calcChain>
</file>

<file path=xl/sharedStrings.xml><?xml version="1.0" encoding="utf-8"?>
<sst xmlns="http://schemas.openxmlformats.org/spreadsheetml/2006/main" count="25422" uniqueCount="4443">
  <si>
    <t>#</t>
  </si>
  <si>
    <t>DOB</t>
  </si>
  <si>
    <t>Birth City</t>
  </si>
  <si>
    <t>S/P</t>
  </si>
  <si>
    <t>Ctry</t>
  </si>
  <si>
    <t>Nat</t>
  </si>
  <si>
    <t>HT</t>
  </si>
  <si>
    <t>Wt</t>
  </si>
  <si>
    <t>S</t>
  </si>
  <si>
    <t>Draft</t>
  </si>
  <si>
    <t>Round</t>
  </si>
  <si>
    <t>Overall</t>
  </si>
  <si>
    <t>Rk</t>
  </si>
  <si>
    <t>Age</t>
  </si>
  <si>
    <t>First Name</t>
  </si>
  <si>
    <t>Last Name</t>
  </si>
  <si>
    <t>End Team</t>
  </si>
  <si>
    <t>Teams</t>
  </si>
  <si>
    <t>OGP</t>
  </si>
  <si>
    <t>Pos</t>
  </si>
  <si>
    <t>GP</t>
  </si>
  <si>
    <t>G</t>
  </si>
  <si>
    <t>A</t>
  </si>
  <si>
    <t>A1</t>
  </si>
  <si>
    <t>PTS</t>
  </si>
  <si>
    <t>+/-</t>
  </si>
  <si>
    <t>Sh</t>
  </si>
  <si>
    <t>Misses</t>
  </si>
  <si>
    <t>Blocked</t>
  </si>
  <si>
    <t>Sh%</t>
  </si>
  <si>
    <t>CoSH%</t>
  </si>
  <si>
    <t>TOI</t>
  </si>
  <si>
    <t>TOI/G</t>
  </si>
  <si>
    <t>Shifts</t>
  </si>
  <si>
    <t>Sh/G</t>
  </si>
  <si>
    <t>TOI/Sh</t>
  </si>
  <si>
    <t>Passes</t>
  </si>
  <si>
    <t>Pa/60</t>
  </si>
  <si>
    <t>IGP</t>
  </si>
  <si>
    <t>IAP</t>
  </si>
  <si>
    <t>IPP</t>
  </si>
  <si>
    <t>FOW</t>
  </si>
  <si>
    <t>FOL</t>
  </si>
  <si>
    <t>FO%</t>
  </si>
  <si>
    <t>%Tm</t>
  </si>
  <si>
    <t>OpenFOT</t>
  </si>
  <si>
    <t>OpenFOW</t>
  </si>
  <si>
    <t>HitA</t>
  </si>
  <si>
    <t>HitF</t>
  </si>
  <si>
    <t>BkS</t>
  </si>
  <si>
    <t>MsS</t>
  </si>
  <si>
    <t>GvA</t>
  </si>
  <si>
    <t>TkA</t>
  </si>
  <si>
    <t>HA/60</t>
  </si>
  <si>
    <t>HF/60</t>
  </si>
  <si>
    <t>B/60</t>
  </si>
  <si>
    <t>M/60</t>
  </si>
  <si>
    <t>G/60</t>
  </si>
  <si>
    <t>T/60</t>
  </si>
  <si>
    <t>PIM</t>
  </si>
  <si>
    <t>Minor</t>
  </si>
  <si>
    <t>Major</t>
  </si>
  <si>
    <t>Misc</t>
  </si>
  <si>
    <t>G Misc</t>
  </si>
  <si>
    <t>Match</t>
  </si>
  <si>
    <t>Grit</t>
  </si>
  <si>
    <t>NetPen</t>
  </si>
  <si>
    <t>SOS</t>
  </si>
  <si>
    <t>SOG</t>
  </si>
  <si>
    <t>SO%</t>
  </si>
  <si>
    <t>SOGDG</t>
  </si>
  <si>
    <t>1G</t>
  </si>
  <si>
    <t>OTGP</t>
  </si>
  <si>
    <t>OTG</t>
  </si>
  <si>
    <t>OTA</t>
  </si>
  <si>
    <t>GWG</t>
  </si>
  <si>
    <t>ENG</t>
  </si>
  <si>
    <t>PSG</t>
  </si>
  <si>
    <t>PST</t>
  </si>
  <si>
    <t>PS%</t>
  </si>
  <si>
    <t>OPS</t>
  </si>
  <si>
    <t>DPS</t>
  </si>
  <si>
    <t>PS</t>
  </si>
  <si>
    <t>PS/G</t>
  </si>
  <si>
    <t>PS/60</t>
  </si>
  <si>
    <t>DIA</t>
  </si>
  <si>
    <t>OGIT</t>
  </si>
  <si>
    <t>DIT</t>
  </si>
  <si>
    <t>RPM</t>
  </si>
  <si>
    <t>OGVT</t>
  </si>
  <si>
    <t>DGVT</t>
  </si>
  <si>
    <t>SGVT</t>
  </si>
  <si>
    <t>GVT</t>
  </si>
  <si>
    <t>GVT/G</t>
  </si>
  <si>
    <t>GVT/60</t>
  </si>
  <si>
    <r>
      <t>1</t>
    </r>
    <r>
      <rPr>
        <b/>
        <vertAlign val="superscript"/>
        <sz val="8"/>
        <rFont val="Arial"/>
        <family val="2"/>
        <charset val="1"/>
      </rPr>
      <t>st</t>
    </r>
    <r>
      <rPr>
        <b/>
        <sz val="8"/>
        <rFont val="Arial"/>
        <family val="2"/>
        <charset val="1"/>
      </rPr>
      <t xml:space="preserve"> Star</t>
    </r>
  </si>
  <si>
    <r>
      <t>2</t>
    </r>
    <r>
      <rPr>
        <b/>
        <vertAlign val="superscript"/>
        <sz val="8"/>
        <rFont val="Arial"/>
        <family val="2"/>
        <charset val="1"/>
      </rPr>
      <t>nd</t>
    </r>
    <r>
      <rPr>
        <b/>
        <sz val="8"/>
        <rFont val="Arial"/>
        <family val="2"/>
        <charset val="1"/>
      </rPr>
      <t xml:space="preserve"> Star</t>
    </r>
  </si>
  <si>
    <r>
      <t>3</t>
    </r>
    <r>
      <rPr>
        <b/>
        <vertAlign val="superscript"/>
        <sz val="8"/>
        <rFont val="Arial"/>
        <family val="2"/>
        <charset val="1"/>
      </rPr>
      <t>rd</t>
    </r>
    <r>
      <rPr>
        <b/>
        <sz val="8"/>
        <rFont val="Arial"/>
        <family val="2"/>
        <charset val="1"/>
      </rPr>
      <t xml:space="preserve"> Star</t>
    </r>
  </si>
  <si>
    <t>FO GAR</t>
  </si>
  <si>
    <t>PenD GAR</t>
  </si>
  <si>
    <t>PenT GAR</t>
  </si>
  <si>
    <t>SRF GAR</t>
  </si>
  <si>
    <t>SRA GAR</t>
  </si>
  <si>
    <t>Sh GAR</t>
  </si>
  <si>
    <t>GAR</t>
  </si>
  <si>
    <t>dCFImpact</t>
  </si>
  <si>
    <t>dCAImpact</t>
  </si>
  <si>
    <t>dCorsiImpact</t>
  </si>
  <si>
    <t>dCorsi60</t>
  </si>
  <si>
    <t>dFFImpact</t>
  </si>
  <si>
    <t>dFAImpact</t>
  </si>
  <si>
    <t>dFenwickImpact</t>
  </si>
  <si>
    <t>dFenwick60</t>
  </si>
  <si>
    <t>Days</t>
  </si>
  <si>
    <t>Ginj</t>
  </si>
  <si>
    <t>Injury</t>
  </si>
  <si>
    <t>Cap Cost</t>
  </si>
  <si>
    <t>CHIP</t>
  </si>
  <si>
    <t>Bonuses</t>
  </si>
  <si>
    <t>GVS</t>
  </si>
  <si>
    <t>Feb 25 '87</t>
  </si>
  <si>
    <t>Muskegon</t>
  </si>
  <si>
    <t>MI</t>
  </si>
  <si>
    <t>USA</t>
  </si>
  <si>
    <t>US</t>
  </si>
  <si>
    <t>L</t>
  </si>
  <si>
    <t>Justin</t>
  </si>
  <si>
    <t>Abdelkader</t>
  </si>
  <si>
    <t>DET</t>
  </si>
  <si>
    <t>LW</t>
  </si>
  <si>
    <t>Hand, Shoulder</t>
  </si>
  <si>
    <t>Jul 16 '87</t>
  </si>
  <si>
    <t>Edina</t>
  </si>
  <si>
    <t>MN</t>
  </si>
  <si>
    <t>Will</t>
  </si>
  <si>
    <t>Acton</t>
  </si>
  <si>
    <t>EDM</t>
  </si>
  <si>
    <t>C/RW</t>
  </si>
  <si>
    <t>Jun 18 '90</t>
  </si>
  <si>
    <t>St. John's</t>
  </si>
  <si>
    <t>NL</t>
  </si>
  <si>
    <t>CAN</t>
  </si>
  <si>
    <t>CA</t>
  </si>
  <si>
    <t>Luke</t>
  </si>
  <si>
    <t>Adam</t>
  </si>
  <si>
    <t>CBJ</t>
  </si>
  <si>
    <t>C</t>
  </si>
  <si>
    <t>Apr 26 '77</t>
  </si>
  <si>
    <t>Seria</t>
  </si>
  <si>
    <t>BRN</t>
  </si>
  <si>
    <t>R</t>
  </si>
  <si>
    <t>Craig</t>
  </si>
  <si>
    <t>Adams</t>
  </si>
  <si>
    <t>PIT</t>
  </si>
  <si>
    <t>RW</t>
  </si>
  <si>
    <t>Undisclosed</t>
  </si>
  <si>
    <t>Jan 03 '91</t>
  </si>
  <si>
    <t>Kleinburg</t>
  </si>
  <si>
    <t>ON</t>
  </si>
  <si>
    <t>Y</t>
  </si>
  <si>
    <t>Andrew</t>
  </si>
  <si>
    <t>Agozzino</t>
  </si>
  <si>
    <t>COL</t>
  </si>
  <si>
    <t>Jun 03 '90</t>
  </si>
  <si>
    <t>Ottawa</t>
  </si>
  <si>
    <t>Jason</t>
  </si>
  <si>
    <t>Akeson</t>
  </si>
  <si>
    <t>PHI</t>
  </si>
  <si>
    <t>Aug 21 '80</t>
  </si>
  <si>
    <t>Kingston</t>
  </si>
  <si>
    <t>Bryan</t>
  </si>
  <si>
    <t>Allen</t>
  </si>
  <si>
    <t>ANA, MTL</t>
  </si>
  <si>
    <t>D</t>
  </si>
  <si>
    <t>Lower body, Flu</t>
  </si>
  <si>
    <t>Jan 31 '90</t>
  </si>
  <si>
    <t>Chicago</t>
  </si>
  <si>
    <t>IL</t>
  </si>
  <si>
    <t>Conor</t>
  </si>
  <si>
    <t>NYR</t>
  </si>
  <si>
    <t>Oct 18 '91</t>
  </si>
  <si>
    <t>Kansas City</t>
  </si>
  <si>
    <t>MO</t>
  </si>
  <si>
    <t>Mark</t>
  </si>
  <si>
    <t>Alt</t>
  </si>
  <si>
    <t>Sep 24 '88</t>
  </si>
  <si>
    <t>Burnaby</t>
  </si>
  <si>
    <t>BC</t>
  </si>
  <si>
    <t>Karl</t>
  </si>
  <si>
    <t>Alzner</t>
  </si>
  <si>
    <t>WSH</t>
  </si>
  <si>
    <t>May 07 '94</t>
  </si>
  <si>
    <t>Burlington</t>
  </si>
  <si>
    <t>Josh</t>
  </si>
  <si>
    <t>Anderson</t>
  </si>
  <si>
    <t>Feb 05 '89</t>
  </si>
  <si>
    <t>Munkedal</t>
  </si>
  <si>
    <t>SWE</t>
  </si>
  <si>
    <t>SE</t>
  </si>
  <si>
    <t>Joakim</t>
  </si>
  <si>
    <t>Andersson</t>
  </si>
  <si>
    <t>Illness</t>
  </si>
  <si>
    <t>May 17 '91</t>
  </si>
  <si>
    <t>Pickering</t>
  </si>
  <si>
    <t>Andy</t>
  </si>
  <si>
    <t>Andreoff</t>
  </si>
  <si>
    <t>LAK</t>
  </si>
  <si>
    <t>LW/C</t>
  </si>
  <si>
    <t>Mar 21 '93</t>
  </si>
  <si>
    <t>Zurich</t>
  </si>
  <si>
    <t>CHE</t>
  </si>
  <si>
    <t>CH</t>
  </si>
  <si>
    <t>Sven</t>
  </si>
  <si>
    <t>Andrighetto</t>
  </si>
  <si>
    <t>MTL</t>
  </si>
  <si>
    <t>Jun 27 '85</t>
  </si>
  <si>
    <t>Woodbridge</t>
  </si>
  <si>
    <t>Mike</t>
  </si>
  <si>
    <t>Angelidis</t>
  </si>
  <si>
    <t>TBL</t>
  </si>
  <si>
    <t>May 24 '88</t>
  </si>
  <si>
    <t>Yaroslavl</t>
  </si>
  <si>
    <t>RUS</t>
  </si>
  <si>
    <t>RU</t>
  </si>
  <si>
    <t>Artem</t>
  </si>
  <si>
    <t>Anisimov</t>
  </si>
  <si>
    <t>Arm, Concussion</t>
  </si>
  <si>
    <t>Aug 12 '88</t>
  </si>
  <si>
    <t>Milford</t>
  </si>
  <si>
    <t>CT</t>
  </si>
  <si>
    <t>Arcobello</t>
  </si>
  <si>
    <t>EDM, NSH, PIT, ARI</t>
  </si>
  <si>
    <t>May 31 '93</t>
  </si>
  <si>
    <t>Pori</t>
  </si>
  <si>
    <t>FIN</t>
  </si>
  <si>
    <t>FI</t>
  </si>
  <si>
    <t>Joel</t>
  </si>
  <si>
    <t>Armia</t>
  </si>
  <si>
    <t>BUF</t>
  </si>
  <si>
    <t>Apr 08 '93</t>
  </si>
  <si>
    <t>Skellefteå</t>
  </si>
  <si>
    <t>Viktor</t>
  </si>
  <si>
    <t>Arvidsson</t>
  </si>
  <si>
    <t>NSH</t>
  </si>
  <si>
    <t>Apr 01 '91</t>
  </si>
  <si>
    <t>Winnipeg</t>
  </si>
  <si>
    <t>MB</t>
  </si>
  <si>
    <t>Carter</t>
  </si>
  <si>
    <t>Ashton</t>
  </si>
  <si>
    <t>TOR</t>
  </si>
  <si>
    <t>Jun 05 '89</t>
  </si>
  <si>
    <t>Riverside</t>
  </si>
  <si>
    <t>Cam</t>
  </si>
  <si>
    <t>Atkinson</t>
  </si>
  <si>
    <t>Facial, Upper body</t>
  </si>
  <si>
    <t>Jun 11 '89</t>
  </si>
  <si>
    <t>Rouleau</t>
  </si>
  <si>
    <t>SK</t>
  </si>
  <si>
    <t>Keith</t>
  </si>
  <si>
    <t>Aulie</t>
  </si>
  <si>
    <t>May 01 '84</t>
  </si>
  <si>
    <t>Minneapolis</t>
  </si>
  <si>
    <t>David</t>
  </si>
  <si>
    <t>Backes</t>
  </si>
  <si>
    <t>STL</t>
  </si>
  <si>
    <t>Concussion</t>
  </si>
  <si>
    <t>Mar 17 '89</t>
  </si>
  <si>
    <t>Vasteras</t>
  </si>
  <si>
    <t>Mikael</t>
  </si>
  <si>
    <t>Backlund</t>
  </si>
  <si>
    <t>CGY</t>
  </si>
  <si>
    <t>Abdominal, Illness</t>
  </si>
  <si>
    <t>Nov 23 '87</t>
  </si>
  <si>
    <t>Gävle</t>
  </si>
  <si>
    <t>Nicklas</t>
  </si>
  <si>
    <t>Backstrom</t>
  </si>
  <si>
    <t>Oct 05 '92</t>
  </si>
  <si>
    <t>Bern</t>
  </si>
  <si>
    <t>Baertschi</t>
  </si>
  <si>
    <t>CGY, VAN</t>
  </si>
  <si>
    <t>Oct 27 '91</t>
  </si>
  <si>
    <t>ANCHORAGE</t>
  </si>
  <si>
    <t>AK</t>
  </si>
  <si>
    <t>Casey</t>
  </si>
  <si>
    <t>Bailey</t>
  </si>
  <si>
    <t>Oct 02 '89</t>
  </si>
  <si>
    <t>Bowmanville</t>
  </si>
  <si>
    <t>NYI</t>
  </si>
  <si>
    <t>Hand, Lower body, Undisclosed, Upper body</t>
  </si>
  <si>
    <t>Nov 26 '82</t>
  </si>
  <si>
    <t>Baudette</t>
  </si>
  <si>
    <t>Ballard</t>
  </si>
  <si>
    <t>MIN</t>
  </si>
  <si>
    <t>Concussion, Illness</t>
  </si>
  <si>
    <t>Mar 23 '90</t>
  </si>
  <si>
    <t>Montreal</t>
  </si>
  <si>
    <t>QC</t>
  </si>
  <si>
    <t>Barberio</t>
  </si>
  <si>
    <t>Sep 02 '95</t>
  </si>
  <si>
    <t>Tampere</t>
  </si>
  <si>
    <t>Aleksander</t>
  </si>
  <si>
    <t>Barkov</t>
  </si>
  <si>
    <t>FLA</t>
  </si>
  <si>
    <t>Flu, Hand, Illness, Lower body</t>
  </si>
  <si>
    <t>Jul 26 '91</t>
  </si>
  <si>
    <t>Victoria</t>
  </si>
  <si>
    <t>Tyson</t>
  </si>
  <si>
    <t>Barrie</t>
  </si>
  <si>
    <t>Hip</t>
  </si>
  <si>
    <t>Jun 04 '88</t>
  </si>
  <si>
    <t>Pittsburgh</t>
  </si>
  <si>
    <t>PA</t>
  </si>
  <si>
    <t>Matt</t>
  </si>
  <si>
    <t>Bartkowski</t>
  </si>
  <si>
    <t>BOS</t>
  </si>
  <si>
    <t>Feb 17 '88</t>
  </si>
  <si>
    <t>Victor</t>
  </si>
  <si>
    <t>Bartley</t>
  </si>
  <si>
    <t>May 04 '92</t>
  </si>
  <si>
    <t>TORONTO</t>
  </si>
  <si>
    <t>Kyle</t>
  </si>
  <si>
    <t>Baun</t>
  </si>
  <si>
    <t>CHI</t>
  </si>
  <si>
    <t>Oct 16 '85</t>
  </si>
  <si>
    <t>Calgary</t>
  </si>
  <si>
    <t>AB</t>
  </si>
  <si>
    <t>Jay</t>
  </si>
  <si>
    <t>Beagle</t>
  </si>
  <si>
    <t>RW/C</t>
  </si>
  <si>
    <t>Shoulder, Upper body</t>
  </si>
  <si>
    <t>Jun 04 '80</t>
  </si>
  <si>
    <t>Sorel</t>
  </si>
  <si>
    <t>Francois</t>
  </si>
  <si>
    <t>Beauchemin</t>
  </si>
  <si>
    <t>ANA</t>
  </si>
  <si>
    <t>Finger, Illness</t>
  </si>
  <si>
    <t>Dec 05 '92</t>
  </si>
  <si>
    <t>Strathroy</t>
  </si>
  <si>
    <t>Nathan</t>
  </si>
  <si>
    <t>Beaulieu</t>
  </si>
  <si>
    <t>Flu</t>
  </si>
  <si>
    <t>May 13 '91</t>
  </si>
  <si>
    <t>St. Catharines</t>
  </si>
  <si>
    <t>Taylor</t>
  </si>
  <si>
    <t>Beck</t>
  </si>
  <si>
    <t>Jun 07 '88</t>
  </si>
  <si>
    <t>Windsor</t>
  </si>
  <si>
    <t>Beleskey</t>
  </si>
  <si>
    <t>Lower body, Shoulder</t>
  </si>
  <si>
    <t>Mar 06 '85</t>
  </si>
  <si>
    <t>Le Blanc-Mesnil</t>
  </si>
  <si>
    <t>FRA</t>
  </si>
  <si>
    <t>FR</t>
  </si>
  <si>
    <t>Pierre-Edouard</t>
  </si>
  <si>
    <t>Bellemare</t>
  </si>
  <si>
    <t>Jun 25 '88</t>
  </si>
  <si>
    <t>Brett</t>
  </si>
  <si>
    <t>Bellemore</t>
  </si>
  <si>
    <t>CAR</t>
  </si>
  <si>
    <t>Lower body, Upper body</t>
  </si>
  <si>
    <t>Jul 18 '89</t>
  </si>
  <si>
    <t>Jamie</t>
  </si>
  <si>
    <t>Benn</t>
  </si>
  <si>
    <t>DAL</t>
  </si>
  <si>
    <t>Jul 26 '87</t>
  </si>
  <si>
    <t>Jordie</t>
  </si>
  <si>
    <t>Back, Flu</t>
  </si>
  <si>
    <t>Nov 27 '91</t>
  </si>
  <si>
    <t>Gardena</t>
  </si>
  <si>
    <t>Beau</t>
  </si>
  <si>
    <t>Bennett</t>
  </si>
  <si>
    <t>Lower body, Wrist</t>
  </si>
  <si>
    <t>Jun 20 '96</t>
  </si>
  <si>
    <t>Holland Landing</t>
  </si>
  <si>
    <t>Sam</t>
  </si>
  <si>
    <t>Jan 06 '84</t>
  </si>
  <si>
    <t>St. Albert</t>
  </si>
  <si>
    <t>Andre</t>
  </si>
  <si>
    <t>Benoit</t>
  </si>
  <si>
    <t>Upper body</t>
  </si>
  <si>
    <t>Feb 08 '84</t>
  </si>
  <si>
    <t>Helsinki</t>
  </si>
  <si>
    <t>Sean</t>
  </si>
  <si>
    <t>Bergenheim</t>
  </si>
  <si>
    <t>FLA, MIN</t>
  </si>
  <si>
    <t>Flu, Lower body</t>
  </si>
  <si>
    <t>Jul 24 '85</t>
  </si>
  <si>
    <t>Ancienne-Lorette</t>
  </si>
  <si>
    <t>Patrice</t>
  </si>
  <si>
    <t>Bergeron</t>
  </si>
  <si>
    <t>Jun 02 '88</t>
  </si>
  <si>
    <t>Västerås</t>
  </si>
  <si>
    <t>Patrik</t>
  </si>
  <si>
    <t>Berglund</t>
  </si>
  <si>
    <t>Mar 31 '85</t>
  </si>
  <si>
    <t>Quebec City</t>
  </si>
  <si>
    <t>Steve</t>
  </si>
  <si>
    <t>Bernier</t>
  </si>
  <si>
    <t>NJD</t>
  </si>
  <si>
    <t>Ankle</t>
  </si>
  <si>
    <t>Oct 02 '86</t>
  </si>
  <si>
    <t>Chanhassen</t>
  </si>
  <si>
    <t>Stu</t>
  </si>
  <si>
    <t>Bickel</t>
  </si>
  <si>
    <t>Mar 09 '86</t>
  </si>
  <si>
    <t>Bickell</t>
  </si>
  <si>
    <t>Apr 04 '88</t>
  </si>
  <si>
    <t>Alex</t>
  </si>
  <si>
    <t>Biega</t>
  </si>
  <si>
    <t>VAN</t>
  </si>
  <si>
    <t>Sep 29 '91</t>
  </si>
  <si>
    <t>Danny</t>
  </si>
  <si>
    <t>Jun 16 '81</t>
  </si>
  <si>
    <t>Grimsby</t>
  </si>
  <si>
    <t>Kevin</t>
  </si>
  <si>
    <t>Bieksa</t>
  </si>
  <si>
    <t>Hand</t>
  </si>
  <si>
    <t>Jul 15 '90</t>
  </si>
  <si>
    <t>Island Park</t>
  </si>
  <si>
    <t>NY</t>
  </si>
  <si>
    <t>Anthony</t>
  </si>
  <si>
    <t>Bitetto</t>
  </si>
  <si>
    <t>Jul 17 '92</t>
  </si>
  <si>
    <t>Nick</t>
  </si>
  <si>
    <t>Bjugstad</t>
  </si>
  <si>
    <t>Back</t>
  </si>
  <si>
    <t>Apr 19 '91</t>
  </si>
  <si>
    <t>Toronto</t>
  </si>
  <si>
    <t>Jesse</t>
  </si>
  <si>
    <t>Blacker</t>
  </si>
  <si>
    <t>Jan 30 '89</t>
  </si>
  <si>
    <t>Long Beach</t>
  </si>
  <si>
    <t>Jonathon</t>
  </si>
  <si>
    <t>Blum</t>
  </si>
  <si>
    <t>Dec 15 '86</t>
  </si>
  <si>
    <t>Blunden</t>
  </si>
  <si>
    <t>Jan 25 '85</t>
  </si>
  <si>
    <t>Portage La Prairie</t>
  </si>
  <si>
    <t>Troy</t>
  </si>
  <si>
    <t>Bodie</t>
  </si>
  <si>
    <t>Dec 16 '89</t>
  </si>
  <si>
    <t>Brondby</t>
  </si>
  <si>
    <t>DNK</t>
  </si>
  <si>
    <t>DK</t>
  </si>
  <si>
    <t>Mikkel</t>
  </si>
  <si>
    <t>Boedker</t>
  </si>
  <si>
    <t>ARI</t>
  </si>
  <si>
    <t>Spleen</t>
  </si>
  <si>
    <t>Massena</t>
  </si>
  <si>
    <t>Zach</t>
  </si>
  <si>
    <t>Bogosian</t>
  </si>
  <si>
    <t>WPG, BUF</t>
  </si>
  <si>
    <t>Jun 26 '85</t>
  </si>
  <si>
    <t>Alexandre</t>
  </si>
  <si>
    <t>Bolduc</t>
  </si>
  <si>
    <t>May 13 '86</t>
  </si>
  <si>
    <t>Charlotte</t>
  </si>
  <si>
    <t>NC</t>
  </si>
  <si>
    <t>Jared</t>
  </si>
  <si>
    <t>Boll</t>
  </si>
  <si>
    <t>Jun 05 '86</t>
  </si>
  <si>
    <t>Mimico</t>
  </si>
  <si>
    <t>Dave</t>
  </si>
  <si>
    <t>Bolland</t>
  </si>
  <si>
    <t>Jan 31 '87</t>
  </si>
  <si>
    <t>St. Charles</t>
  </si>
  <si>
    <t>Brandon</t>
  </si>
  <si>
    <t>Bollig</t>
  </si>
  <si>
    <t>Apr 20 '88</t>
  </si>
  <si>
    <t>Hartford</t>
  </si>
  <si>
    <t>Bonino</t>
  </si>
  <si>
    <t>Foot</t>
  </si>
  <si>
    <t>Nov 24 '84</t>
  </si>
  <si>
    <t>Detroit</t>
  </si>
  <si>
    <t>Booth</t>
  </si>
  <si>
    <t>Foot, Nose</t>
  </si>
  <si>
    <t>Mar 23 '86</t>
  </si>
  <si>
    <t>Patrick</t>
  </si>
  <si>
    <t>Bordeleau</t>
  </si>
  <si>
    <t>Back, Knee</t>
  </si>
  <si>
    <t>Jul 12 '89</t>
  </si>
  <si>
    <t>Borowiecki</t>
  </si>
  <si>
    <t>OTT</t>
  </si>
  <si>
    <t>Groin, Leg, Undisclosed</t>
  </si>
  <si>
    <t>Mar 18 '89</t>
  </si>
  <si>
    <t>Thunder Bay</t>
  </si>
  <si>
    <t>Robert</t>
  </si>
  <si>
    <t>Bortuzzo</t>
  </si>
  <si>
    <t>PIT, STL</t>
  </si>
  <si>
    <t>Sep 08 '93</t>
  </si>
  <si>
    <t>Lansing</t>
  </si>
  <si>
    <t>Reid</t>
  </si>
  <si>
    <t>Boucher</t>
  </si>
  <si>
    <t>Aug 17 '76</t>
  </si>
  <si>
    <t>Halifax</t>
  </si>
  <si>
    <t>NS</t>
  </si>
  <si>
    <t>Eric</t>
  </si>
  <si>
    <t>Boulton</t>
  </si>
  <si>
    <t>Lower body</t>
  </si>
  <si>
    <t>Mar 25 '90</t>
  </si>
  <si>
    <t>Provost</t>
  </si>
  <si>
    <t>Lance</t>
  </si>
  <si>
    <t>Bouma</t>
  </si>
  <si>
    <t>C/LW</t>
  </si>
  <si>
    <t>May 31 '92</t>
  </si>
  <si>
    <t>Shawinigan</t>
  </si>
  <si>
    <t>Michael</t>
  </si>
  <si>
    <t>Bournival</t>
  </si>
  <si>
    <t>Shoulder</t>
  </si>
  <si>
    <t>Sep 23 '90</t>
  </si>
  <si>
    <t>Rimouski</t>
  </si>
  <si>
    <t>Gabriel</t>
  </si>
  <si>
    <t>Bourque</t>
  </si>
  <si>
    <t>Dec 10 '81</t>
  </si>
  <si>
    <t>Lac La Biche</t>
  </si>
  <si>
    <t>Rene</t>
  </si>
  <si>
    <t>MTL, ANA, CBJ</t>
  </si>
  <si>
    <t>Boxford</t>
  </si>
  <si>
    <t>MA</t>
  </si>
  <si>
    <t>Ryan</t>
  </si>
  <si>
    <t>Sep 27 '83</t>
  </si>
  <si>
    <t>Edmonton</t>
  </si>
  <si>
    <t>Bouwmeester</t>
  </si>
  <si>
    <t>Flu, Groin</t>
  </si>
  <si>
    <t>Mar 08 '89</t>
  </si>
  <si>
    <t>Grand Rapids</t>
  </si>
  <si>
    <t>Drayson</t>
  </si>
  <si>
    <t>Bowman</t>
  </si>
  <si>
    <t>Jan 19 '84</t>
  </si>
  <si>
    <t>Johnny</t>
  </si>
  <si>
    <t>Boychuk</t>
  </si>
  <si>
    <t>Oct 04 '89</t>
  </si>
  <si>
    <t>Airdrie</t>
  </si>
  <si>
    <t>Apr 17 '82</t>
  </si>
  <si>
    <t>Mississauga</t>
  </si>
  <si>
    <t>Brad</t>
  </si>
  <si>
    <t>Boyes</t>
  </si>
  <si>
    <t>Dec 18 '84</t>
  </si>
  <si>
    <t>Hingham</t>
  </si>
  <si>
    <t>Brian</t>
  </si>
  <si>
    <t>Boyle</t>
  </si>
  <si>
    <t>Jul 12 '76</t>
  </si>
  <si>
    <t>Dan</t>
  </si>
  <si>
    <t>Flu, Hand, Illness</t>
  </si>
  <si>
    <t>Mar 19 '86</t>
  </si>
  <si>
    <t>Regina</t>
  </si>
  <si>
    <t>Tyler</t>
  </si>
  <si>
    <t>Bozak</t>
  </si>
  <si>
    <t>Sep 22 '87</t>
  </si>
  <si>
    <t>Hull</t>
  </si>
  <si>
    <t>Derick</t>
  </si>
  <si>
    <t>Brassard</t>
  </si>
  <si>
    <t>Feb 10 '87</t>
  </si>
  <si>
    <t>Braun</t>
  </si>
  <si>
    <t>SJS</t>
  </si>
  <si>
    <t>Hand, Illness</t>
  </si>
  <si>
    <t>Apr 03 '89</t>
  </si>
  <si>
    <t>Willingboro</t>
  </si>
  <si>
    <t>NJ</t>
  </si>
  <si>
    <t>TJ</t>
  </si>
  <si>
    <t>Brennan</t>
  </si>
  <si>
    <t>Apr 17 '79</t>
  </si>
  <si>
    <t>Vernon</t>
  </si>
  <si>
    <t>Brewer</t>
  </si>
  <si>
    <t>TBL, ANA, TOR</t>
  </si>
  <si>
    <t>Oct 06 '77</t>
  </si>
  <si>
    <t>Gatineau</t>
  </si>
  <si>
    <t>Daniel</t>
  </si>
  <si>
    <t>Briere</t>
  </si>
  <si>
    <t>Jun 07 '90</t>
  </si>
  <si>
    <t>Chatham</t>
  </si>
  <si>
    <t>Brodie</t>
  </si>
  <si>
    <t>Jul 12 '93</t>
  </si>
  <si>
    <t>Karlstad</t>
  </si>
  <si>
    <t>Jonas</t>
  </si>
  <si>
    <t>Brodin</t>
  </si>
  <si>
    <t>Illness, Upper body</t>
  </si>
  <si>
    <t>May 25 '84</t>
  </si>
  <si>
    <t>St. Paul</t>
  </si>
  <si>
    <t>Brodziak</t>
  </si>
  <si>
    <t>Dec 05 '86</t>
  </si>
  <si>
    <t>St-Esprit</t>
  </si>
  <si>
    <t>Julien</t>
  </si>
  <si>
    <t>Brouillette</t>
  </si>
  <si>
    <t>WPG</t>
  </si>
  <si>
    <t>Aug 17 '85</t>
  </si>
  <si>
    <t>Vancouver</t>
  </si>
  <si>
    <t>Brouwer</t>
  </si>
  <si>
    <t>Feb 03 '91</t>
  </si>
  <si>
    <t>Flower Mound</t>
  </si>
  <si>
    <t>TX</t>
  </si>
  <si>
    <t>Chris</t>
  </si>
  <si>
    <t>Brown</t>
  </si>
  <si>
    <t>Nov 04 '84</t>
  </si>
  <si>
    <t>Ithaca</t>
  </si>
  <si>
    <t>Dustin</t>
  </si>
  <si>
    <t>RW/LW</t>
  </si>
  <si>
    <t>Jul 02 '90</t>
  </si>
  <si>
    <t>Burnsville</t>
  </si>
  <si>
    <t>J.T.</t>
  </si>
  <si>
    <t>Jun 24 '85</t>
  </si>
  <si>
    <t>Hand, Leg</t>
  </si>
  <si>
    <t>May 29 '92</t>
  </si>
  <si>
    <t>Bloomfield Hills</t>
  </si>
  <si>
    <t>Zürich</t>
  </si>
  <si>
    <t>Damien</t>
  </si>
  <si>
    <t>Brunner</t>
  </si>
  <si>
    <t>Feb 09 '95</t>
  </si>
  <si>
    <t>Klagenfurt</t>
  </si>
  <si>
    <t>AUT</t>
  </si>
  <si>
    <t>Burakovsky</t>
  </si>
  <si>
    <t>Jan 06 '83</t>
  </si>
  <si>
    <t>Madison</t>
  </si>
  <si>
    <t>WI</t>
  </si>
  <si>
    <t>Burish</t>
  </si>
  <si>
    <t>Mar 09 '85</t>
  </si>
  <si>
    <t>Brent</t>
  </si>
  <si>
    <t>Burns</t>
  </si>
  <si>
    <t>Apr 11 '81</t>
  </si>
  <si>
    <t>Pincourt</t>
  </si>
  <si>
    <t>Burrows</t>
  </si>
  <si>
    <t>Oct 27 '86</t>
  </si>
  <si>
    <t>St. Louis</t>
  </si>
  <si>
    <t>Butler</t>
  </si>
  <si>
    <t>Mar 27 '85</t>
  </si>
  <si>
    <t>Roseau</t>
  </si>
  <si>
    <t>Byfuglien</t>
  </si>
  <si>
    <t>Apr 27 '89</t>
  </si>
  <si>
    <t>Paul</t>
  </si>
  <si>
    <t>Byron</t>
  </si>
  <si>
    <t>Illness, Lower body</t>
  </si>
  <si>
    <t>Mar 21 '85</t>
  </si>
  <si>
    <t>Rochester</t>
  </si>
  <si>
    <t>Callahan</t>
  </si>
  <si>
    <t>Dec 24 '89</t>
  </si>
  <si>
    <t>Calvert</t>
  </si>
  <si>
    <t>Concussion, Illness, Upper body, Wrist</t>
  </si>
  <si>
    <t>Jun 08 '82</t>
  </si>
  <si>
    <t>Cammalleri</t>
  </si>
  <si>
    <t>Illness, Jaw, Lower body, Upper body</t>
  </si>
  <si>
    <t>Feb 04 '88</t>
  </si>
  <si>
    <t>Caledonia</t>
  </si>
  <si>
    <t>Campbell</t>
  </si>
  <si>
    <t>May 23 '79</t>
  </si>
  <si>
    <t>Dec 17 '83</t>
  </si>
  <si>
    <t>London</t>
  </si>
  <si>
    <t>Gregory</t>
  </si>
  <si>
    <t>Abdominal, Upper body</t>
  </si>
  <si>
    <t>Jan 28 '85</t>
  </si>
  <si>
    <t>King City</t>
  </si>
  <si>
    <t>Carcillo</t>
  </si>
  <si>
    <t>Knee, Upper body</t>
  </si>
  <si>
    <t>Boston</t>
  </si>
  <si>
    <t>Carey</t>
  </si>
  <si>
    <t>Sep 25 '84</t>
  </si>
  <si>
    <t>Anchorage</t>
  </si>
  <si>
    <t>Matthew</t>
  </si>
  <si>
    <t>Carle</t>
  </si>
  <si>
    <t>Abdominal</t>
  </si>
  <si>
    <t>Jan 10 '90</t>
  </si>
  <si>
    <t>Natick</t>
  </si>
  <si>
    <t>John</t>
  </si>
  <si>
    <t>Carlson</t>
  </si>
  <si>
    <t>Nov 02 '90</t>
  </si>
  <si>
    <t>Sayabec</t>
  </si>
  <si>
    <t>Jordan</t>
  </si>
  <si>
    <t>Caron</t>
  </si>
  <si>
    <t>BOS, COL</t>
  </si>
  <si>
    <t>Feb 04 '92</t>
  </si>
  <si>
    <t>Markham</t>
  </si>
  <si>
    <t>Carrick</t>
  </si>
  <si>
    <t>Jan 01 '85</t>
  </si>
  <si>
    <t>Jeff</t>
  </si>
  <si>
    <t>Aug 03 '83</t>
  </si>
  <si>
    <t>White Bear Lake</t>
  </si>
  <si>
    <t>Shoulder, Undisclosed, Upper body</t>
  </si>
  <si>
    <t>Dec 21 '93</t>
  </si>
  <si>
    <t>Cody</t>
  </si>
  <si>
    <t>Ceci</t>
  </si>
  <si>
    <t>Apr 09 '92</t>
  </si>
  <si>
    <t>Ile Bizard</t>
  </si>
  <si>
    <t>Chaput</t>
  </si>
  <si>
    <t>Mar 18 '77</t>
  </si>
  <si>
    <t>Trencin</t>
  </si>
  <si>
    <t>SVK</t>
  </si>
  <si>
    <t>Zdeno</t>
  </si>
  <si>
    <t>Chara</t>
  </si>
  <si>
    <t>Knee</t>
  </si>
  <si>
    <t>May 09 '91</t>
  </si>
  <si>
    <t>Hamilton</t>
  </si>
  <si>
    <t>Ben</t>
  </si>
  <si>
    <t>Chiarot</t>
  </si>
  <si>
    <t>Oct 01 '90</t>
  </si>
  <si>
    <t>Chiasson</t>
  </si>
  <si>
    <t>Foot, Lower body, Undisclosed</t>
  </si>
  <si>
    <t>May 02 '79</t>
  </si>
  <si>
    <t>Chimera</t>
  </si>
  <si>
    <t>Feb 19 '86</t>
  </si>
  <si>
    <t>Westlock</t>
  </si>
  <si>
    <t>Chipchura</t>
  </si>
  <si>
    <t>Apr 27 '87</t>
  </si>
  <si>
    <t>Chorney</t>
  </si>
  <si>
    <t>Feb 27 '91</t>
  </si>
  <si>
    <t>Cizikas</t>
  </si>
  <si>
    <t>Oct 17 '90</t>
  </si>
  <si>
    <t>Wheat Ridge</t>
  </si>
  <si>
    <t>CO</t>
  </si>
  <si>
    <t>Mat</t>
  </si>
  <si>
    <t>Clark</t>
  </si>
  <si>
    <t>Mar 31 '84</t>
  </si>
  <si>
    <t>Clarkson</t>
  </si>
  <si>
    <t>TOR, CBJ</t>
  </si>
  <si>
    <t>Oblique</t>
  </si>
  <si>
    <t>Dec 18 '78</t>
  </si>
  <si>
    <t>Carbonear</t>
  </si>
  <si>
    <t>Cleary</t>
  </si>
  <si>
    <t>Oct 26 '92</t>
  </si>
  <si>
    <t>Niagara Falls</t>
  </si>
  <si>
    <t>Clendening</t>
  </si>
  <si>
    <t>CHI, VAN</t>
  </si>
  <si>
    <t>Mar 23 '87</t>
  </si>
  <si>
    <t>Rouyn-Noranda</t>
  </si>
  <si>
    <t>Marc-Andre</t>
  </si>
  <si>
    <t>Cliche</t>
  </si>
  <si>
    <t>Jan 13 '91</t>
  </si>
  <si>
    <t>Ayr</t>
  </si>
  <si>
    <t>Clifford</t>
  </si>
  <si>
    <t>Apr 14 '85</t>
  </si>
  <si>
    <t>Gloucester</t>
  </si>
  <si>
    <t>Grant</t>
  </si>
  <si>
    <t>Clitsome</t>
  </si>
  <si>
    <t>Back, Illness, Undisclosed</t>
  </si>
  <si>
    <t>Sep 30 '82</t>
  </si>
  <si>
    <t>Ryane</t>
  </si>
  <si>
    <t>Clowe</t>
  </si>
  <si>
    <t>Apr 25 '87</t>
  </si>
  <si>
    <t>Rich</t>
  </si>
  <si>
    <t>Clune</t>
  </si>
  <si>
    <t>Nov 18 '87</t>
  </si>
  <si>
    <t>Welland</t>
  </si>
  <si>
    <t>Cal</t>
  </si>
  <si>
    <t>Clutterbuck</t>
  </si>
  <si>
    <t>Lower body, Undisclosed, Upper body</t>
  </si>
  <si>
    <t>Feb 27 '85</t>
  </si>
  <si>
    <t>Shaunavon</t>
  </si>
  <si>
    <t>Braydon</t>
  </si>
  <si>
    <t>Coburn</t>
  </si>
  <si>
    <t>PHI, TBL</t>
  </si>
  <si>
    <t>Foot, Lower body</t>
  </si>
  <si>
    <t>Jun 14 '87</t>
  </si>
  <si>
    <t>Cogliano</t>
  </si>
  <si>
    <t>Jan 27 '83</t>
  </si>
  <si>
    <t>Carlo</t>
  </si>
  <si>
    <t>Colaiacovo</t>
  </si>
  <si>
    <t>Jan 30 '90</t>
  </si>
  <si>
    <t>Joe</t>
  </si>
  <si>
    <t>Colborne</t>
  </si>
  <si>
    <t>Nov 06 '78</t>
  </si>
  <si>
    <t>Oswego</t>
  </si>
  <si>
    <t>Erik</t>
  </si>
  <si>
    <t>Cole</t>
  </si>
  <si>
    <t>DAL, DET</t>
  </si>
  <si>
    <t>Illness, Upper body, Back</t>
  </si>
  <si>
    <t>Feb 21 '89</t>
  </si>
  <si>
    <t>Ann Arbor</t>
  </si>
  <si>
    <t>Ian</t>
  </si>
  <si>
    <t>STL, PIT</t>
  </si>
  <si>
    <t>Dec 29 '88</t>
  </si>
  <si>
    <t>Saskatoon</t>
  </si>
  <si>
    <t>Collins</t>
  </si>
  <si>
    <t>Feb 18 '86</t>
  </si>
  <si>
    <t>Meadow Lake</t>
  </si>
  <si>
    <t>Blake</t>
  </si>
  <si>
    <t>Comeau</t>
  </si>
  <si>
    <t>Illness, Wrist</t>
  </si>
  <si>
    <t>Dec 14 '89</t>
  </si>
  <si>
    <t>Cory</t>
  </si>
  <si>
    <t>Conacher</t>
  </si>
  <si>
    <t>Aug 06 '86</t>
  </si>
  <si>
    <t>Trenton</t>
  </si>
  <si>
    <t>Condra</t>
  </si>
  <si>
    <t>Feb 23 '90</t>
  </si>
  <si>
    <t>Connauton</t>
  </si>
  <si>
    <t>DAL, CBJ</t>
  </si>
  <si>
    <t>Dec 23 '83</t>
  </si>
  <si>
    <t>Westland</t>
  </si>
  <si>
    <t>Conner</t>
  </si>
  <si>
    <t>May 02 '92</t>
  </si>
  <si>
    <t>Campbell River</t>
  </si>
  <si>
    <t>Connolly</t>
  </si>
  <si>
    <t>TBL, BOS</t>
  </si>
  <si>
    <t>Finger, Lower body</t>
  </si>
  <si>
    <t>Sep 07 '78</t>
  </si>
  <si>
    <t>Belleville</t>
  </si>
  <si>
    <t>Cooke</t>
  </si>
  <si>
    <t>Hernia, Lower body</t>
  </si>
  <si>
    <t>Jul 08 '94</t>
  </si>
  <si>
    <t>Copp</t>
  </si>
  <si>
    <t>Jun 14 '90</t>
  </si>
  <si>
    <t>Moncton</t>
  </si>
  <si>
    <t>NB</t>
  </si>
  <si>
    <t>Cormier</t>
  </si>
  <si>
    <t>Mar 26 '93</t>
  </si>
  <si>
    <t>Frank</t>
  </si>
  <si>
    <t>Corrado</t>
  </si>
  <si>
    <t>Jul 20 '93</t>
  </si>
  <si>
    <t>Cousins</t>
  </si>
  <si>
    <t>Mar 28 '89</t>
  </si>
  <si>
    <t>Guelph</t>
  </si>
  <si>
    <t>Logan</t>
  </si>
  <si>
    <t>Couture</t>
  </si>
  <si>
    <t>Dec 07 '92</t>
  </si>
  <si>
    <t>Phoenix</t>
  </si>
  <si>
    <t>AZ</t>
  </si>
  <si>
    <t>Couturier</t>
  </si>
  <si>
    <t>Jan 25 '91</t>
  </si>
  <si>
    <t>Cowen</t>
  </si>
  <si>
    <t>Flu, Illness</t>
  </si>
  <si>
    <t>Mar 02 '92</t>
  </si>
  <si>
    <t>E. Weymouth</t>
  </si>
  <si>
    <t>Charlie</t>
  </si>
  <si>
    <t>Coyle</t>
  </si>
  <si>
    <t>Jul 15 '85</t>
  </si>
  <si>
    <t>Prince Albert</t>
  </si>
  <si>
    <t>Cracknell</t>
  </si>
  <si>
    <t>Jan 06 '82</t>
  </si>
  <si>
    <t>Abbotsford</t>
  </si>
  <si>
    <t>Jul 10 '85</t>
  </si>
  <si>
    <t>Denver</t>
  </si>
  <si>
    <t>B.J.</t>
  </si>
  <si>
    <t>Crombeen</t>
  </si>
  <si>
    <t>Aug 07 '87</t>
  </si>
  <si>
    <t>Cole Harbour</t>
  </si>
  <si>
    <t>Sidney</t>
  </si>
  <si>
    <t>Crosby</t>
  </si>
  <si>
    <t>Nov 02 '76</t>
  </si>
  <si>
    <t>Virginia</t>
  </si>
  <si>
    <t>Cullen</t>
  </si>
  <si>
    <t>Dec 02 '86</t>
  </si>
  <si>
    <t>Cumiskey</t>
  </si>
  <si>
    <t>Sep 13 '90</t>
  </si>
  <si>
    <t>Trail</t>
  </si>
  <si>
    <t>Cunningham</t>
  </si>
  <si>
    <t>BOS, ARI</t>
  </si>
  <si>
    <t>LW/RW</t>
  </si>
  <si>
    <t>Feb 19 '91</t>
  </si>
  <si>
    <t>Binghamton</t>
  </si>
  <si>
    <t>Jerry</t>
  </si>
  <si>
    <t>D'Amigo</t>
  </si>
  <si>
    <t>Facial</t>
  </si>
  <si>
    <t>Jul 06 '91</t>
  </si>
  <si>
    <t>Katrineholm</t>
  </si>
  <si>
    <t>Klas</t>
  </si>
  <si>
    <t>Dahlbeck</t>
  </si>
  <si>
    <t>CHI, ARI</t>
  </si>
  <si>
    <t>Oct 09 '83</t>
  </si>
  <si>
    <t>Trevor</t>
  </si>
  <si>
    <t>Daley</t>
  </si>
  <si>
    <t>Knee, Undisclosed</t>
  </si>
  <si>
    <t>Nov 01 '89</t>
  </si>
  <si>
    <t>Paris</t>
  </si>
  <si>
    <t>Zac</t>
  </si>
  <si>
    <t>Dalpe</t>
  </si>
  <si>
    <t>Feb 24 '93</t>
  </si>
  <si>
    <t>Victoriaville</t>
  </si>
  <si>
    <t>Phillip</t>
  </si>
  <si>
    <t>Danault</t>
  </si>
  <si>
    <t>Nov 30 '94</t>
  </si>
  <si>
    <t>Eisenstadt</t>
  </si>
  <si>
    <t>AT</t>
  </si>
  <si>
    <t>Marko</t>
  </si>
  <si>
    <t>Dano</t>
  </si>
  <si>
    <t>Jul 20 '78</t>
  </si>
  <si>
    <t>Sverdlovsk</t>
  </si>
  <si>
    <t>Pavel</t>
  </si>
  <si>
    <t>Datsyuk</t>
  </si>
  <si>
    <t>Groin, Lower body, Shoulder</t>
  </si>
  <si>
    <t>Aug 21 '91</t>
  </si>
  <si>
    <t>Lethbridge</t>
  </si>
  <si>
    <t>Davidson</t>
  </si>
  <si>
    <t>Carp</t>
  </si>
  <si>
    <t>Calvin</t>
  </si>
  <si>
    <t>de Haan</t>
  </si>
  <si>
    <t>Facial, Illness, Upper body</t>
  </si>
  <si>
    <t>May 20 '95</t>
  </si>
  <si>
    <t>Arvika</t>
  </si>
  <si>
    <t>Jacob</t>
  </si>
  <si>
    <t>De La Rose</t>
  </si>
  <si>
    <t>Sep 13 '88</t>
  </si>
  <si>
    <t>Oakville</t>
  </si>
  <si>
    <t>Defazio</t>
  </si>
  <si>
    <t>Mar 07 '90</t>
  </si>
  <si>
    <t>DeKeyser</t>
  </si>
  <si>
    <t>Jun 24 '90</t>
  </si>
  <si>
    <t>Stouffville</t>
  </si>
  <si>
    <t>Del Zotto</t>
  </si>
  <si>
    <t>Jun 09 '88</t>
  </si>
  <si>
    <t>Dorval</t>
  </si>
  <si>
    <t>Demers</t>
  </si>
  <si>
    <t>SJS, DAL</t>
  </si>
  <si>
    <t>Sep 14 '86</t>
  </si>
  <si>
    <t>Laurier-Station</t>
  </si>
  <si>
    <t>Desharnais</t>
  </si>
  <si>
    <t>Jul 27 '86</t>
  </si>
  <si>
    <t>Lively</t>
  </si>
  <si>
    <t>Desjardins</t>
  </si>
  <si>
    <t>SJS, CHI</t>
  </si>
  <si>
    <t>Feb 22 '91</t>
  </si>
  <si>
    <t>LaSalle</t>
  </si>
  <si>
    <t>Nicolas</t>
  </si>
  <si>
    <t>Deslauriers</t>
  </si>
  <si>
    <t>Jul 27 '91</t>
  </si>
  <si>
    <t>Laval</t>
  </si>
  <si>
    <t>Simon</t>
  </si>
  <si>
    <t>Despres</t>
  </si>
  <si>
    <t>PIT, ANA</t>
  </si>
  <si>
    <t>Jan 09 '86</t>
  </si>
  <si>
    <t>Baar</t>
  </si>
  <si>
    <t>Raphael</t>
  </si>
  <si>
    <t>Diaz</t>
  </si>
  <si>
    <t>Nov 13 '90</t>
  </si>
  <si>
    <t>New Westminster</t>
  </si>
  <si>
    <t>Brenden</t>
  </si>
  <si>
    <t>Dillon</t>
  </si>
  <si>
    <t>DAL, SJS</t>
  </si>
  <si>
    <t>Oct 10 '76</t>
  </si>
  <si>
    <t>Halkirk</t>
  </si>
  <si>
    <t>Shane</t>
  </si>
  <si>
    <t>Doan</t>
  </si>
  <si>
    <t>May 09 '90</t>
  </si>
  <si>
    <t>Edmond</t>
  </si>
  <si>
    <t>OK</t>
  </si>
  <si>
    <t>Donovan</t>
  </si>
  <si>
    <t>Dec 20 '86</t>
  </si>
  <si>
    <t>Kindersley</t>
  </si>
  <si>
    <t>Derek</t>
  </si>
  <si>
    <t>Dorsett</t>
  </si>
  <si>
    <t>Lower body, Undisclosed</t>
  </si>
  <si>
    <t>Dec 08 '89</t>
  </si>
  <si>
    <t>Drew</t>
  </si>
  <si>
    <t>Doughty</t>
  </si>
  <si>
    <t>Apr 03 '87</t>
  </si>
  <si>
    <t>Newmarket</t>
  </si>
  <si>
    <t>Downie</t>
  </si>
  <si>
    <t>Illness, Undisclosed, Upper body</t>
  </si>
  <si>
    <t>Oct 27 '95</t>
  </si>
  <si>
    <t>Cologne</t>
  </si>
  <si>
    <t>DEU</t>
  </si>
  <si>
    <t>DE</t>
  </si>
  <si>
    <t>Leon</t>
  </si>
  <si>
    <t>Draisaitl</t>
  </si>
  <si>
    <t>Mar 28 '95</t>
  </si>
  <si>
    <t>Ste-Agathe</t>
  </si>
  <si>
    <t>Jonathan</t>
  </si>
  <si>
    <t>Drouin</t>
  </si>
  <si>
    <t>Illness, Thumb</t>
  </si>
  <si>
    <t>Apr 29 '86</t>
  </si>
  <si>
    <t>Dubinsky</t>
  </si>
  <si>
    <t>Concussion, Illness, Lower body, Upper body</t>
  </si>
  <si>
    <t>Jan 16 '91</t>
  </si>
  <si>
    <t>Haliburton</t>
  </si>
  <si>
    <t>Duchene</t>
  </si>
  <si>
    <t>Aug 26 '95</t>
  </si>
  <si>
    <t>Pointe-Claire</t>
  </si>
  <si>
    <t>Duclair</t>
  </si>
  <si>
    <t>Jul 25 '94</t>
  </si>
  <si>
    <t>Dumba</t>
  </si>
  <si>
    <t>Oct 06 '90</t>
  </si>
  <si>
    <t>Ville Degelis</t>
  </si>
  <si>
    <t>Dumont</t>
  </si>
  <si>
    <t>Sep 06 '91</t>
  </si>
  <si>
    <t>Biddeford</t>
  </si>
  <si>
    <t>ME</t>
  </si>
  <si>
    <t>Dumoulin</t>
  </si>
  <si>
    <t>Apr 07 '79</t>
  </si>
  <si>
    <t>Pascal</t>
  </si>
  <si>
    <t>Dupuis</t>
  </si>
  <si>
    <t>Blood clots</t>
  </si>
  <si>
    <t>Jun 22 '83</t>
  </si>
  <si>
    <t>Spokane</t>
  </si>
  <si>
    <t>WA</t>
  </si>
  <si>
    <t>Dwyer</t>
  </si>
  <si>
    <t>May 24 '91</t>
  </si>
  <si>
    <t>Eakin</t>
  </si>
  <si>
    <t>Eaves</t>
  </si>
  <si>
    <t>Ankle, Concussion, Foot</t>
  </si>
  <si>
    <t>Jan 02 '83</t>
  </si>
  <si>
    <t>Ebbett</t>
  </si>
  <si>
    <t>May 15 '90</t>
  </si>
  <si>
    <t>Eberle</t>
  </si>
  <si>
    <t>Apr 21 '86</t>
  </si>
  <si>
    <t>Ostersund</t>
  </si>
  <si>
    <t>Alexander</t>
  </si>
  <si>
    <t>Edler</t>
  </si>
  <si>
    <t>Jul 06 '82</t>
  </si>
  <si>
    <t>Moers</t>
  </si>
  <si>
    <t>Christian</t>
  </si>
  <si>
    <t>Ehrhoff</t>
  </si>
  <si>
    <t>Concussion, Head, Lower body, Undisclosed</t>
  </si>
  <si>
    <t>Feb 07 '96</t>
  </si>
  <si>
    <t>Aaron</t>
  </si>
  <si>
    <t>Ekblad</t>
  </si>
  <si>
    <t>May 24 '90</t>
  </si>
  <si>
    <t>Borlange</t>
  </si>
  <si>
    <t>Mattias</t>
  </si>
  <si>
    <t>Ekholm</t>
  </si>
  <si>
    <t>Jul 17 '91</t>
  </si>
  <si>
    <t>Karlskrona</t>
  </si>
  <si>
    <t>Oliver</t>
  </si>
  <si>
    <t>Ekman-Larsson</t>
  </si>
  <si>
    <t>Apr 13 '76</t>
  </si>
  <si>
    <t>Trebic</t>
  </si>
  <si>
    <t>CZE</t>
  </si>
  <si>
    <t>CZ</t>
  </si>
  <si>
    <t>Elias</t>
  </si>
  <si>
    <t>Back, Groin, Illness</t>
  </si>
  <si>
    <t>May 08 '89</t>
  </si>
  <si>
    <t>Rodovre</t>
  </si>
  <si>
    <t>Lars</t>
  </si>
  <si>
    <t>Eller</t>
  </si>
  <si>
    <t>Nov 05 '88</t>
  </si>
  <si>
    <t>Strathmore</t>
  </si>
  <si>
    <t>Keaton</t>
  </si>
  <si>
    <t>Ellerby</t>
  </si>
  <si>
    <t>Jan 30 '91</t>
  </si>
  <si>
    <t>Stefan</t>
  </si>
  <si>
    <t>Elliott</t>
  </si>
  <si>
    <t>Aug 31 '81</t>
  </si>
  <si>
    <t>Ellis</t>
  </si>
  <si>
    <t>Apr 25 '86</t>
  </si>
  <si>
    <t>Togliatti</t>
  </si>
  <si>
    <t>Alexei</t>
  </si>
  <si>
    <t>Emelin</t>
  </si>
  <si>
    <t>Apr 03 '82</t>
  </si>
  <si>
    <t>Deryk</t>
  </si>
  <si>
    <t>Engelland</t>
  </si>
  <si>
    <t>Oct 06 '89</t>
  </si>
  <si>
    <t>Ennis</t>
  </si>
  <si>
    <t>Nov 05 '84</t>
  </si>
  <si>
    <t>Nordingra</t>
  </si>
  <si>
    <t>Toby</t>
  </si>
  <si>
    <t>Enstrom</t>
  </si>
  <si>
    <t>Aug 29 '81</t>
  </si>
  <si>
    <t>Martin</t>
  </si>
  <si>
    <t>Erat</t>
  </si>
  <si>
    <t>Mar 02 '84</t>
  </si>
  <si>
    <t>Ericsson</t>
  </si>
  <si>
    <t>Jul 17 '85</t>
  </si>
  <si>
    <t>Gothenburg</t>
  </si>
  <si>
    <t>Loui</t>
  </si>
  <si>
    <t>Eriksson</t>
  </si>
  <si>
    <t>Feb 24 '91</t>
  </si>
  <si>
    <t>Port Chester</t>
  </si>
  <si>
    <t>Tim</t>
  </si>
  <si>
    <t>Erixon</t>
  </si>
  <si>
    <t>CBJ, CHI, TOR</t>
  </si>
  <si>
    <t>Low body, Illness</t>
  </si>
  <si>
    <t>Jun 16 '92</t>
  </si>
  <si>
    <t>Emerson</t>
  </si>
  <si>
    <t>Etem</t>
  </si>
  <si>
    <t>Dec 31 '91</t>
  </si>
  <si>
    <t>Dennis</t>
  </si>
  <si>
    <t>Everberg</t>
  </si>
  <si>
    <t>Oct 11 '88</t>
  </si>
  <si>
    <t>Snowflake</t>
  </si>
  <si>
    <t>Falk</t>
  </si>
  <si>
    <t>MIN, CBJ</t>
  </si>
  <si>
    <t>Jan 21 '89</t>
  </si>
  <si>
    <t>North Andover</t>
  </si>
  <si>
    <t>Bobby</t>
  </si>
  <si>
    <t>Farnham</t>
  </si>
  <si>
    <t>Dec 02 '91</t>
  </si>
  <si>
    <t>Nassjo</t>
  </si>
  <si>
    <t>Jesper</t>
  </si>
  <si>
    <t>Fast</t>
  </si>
  <si>
    <t>Mar 20 '92</t>
  </si>
  <si>
    <t>South St.Paul</t>
  </si>
  <si>
    <t>Faulk</t>
  </si>
  <si>
    <t>May 15 '87</t>
  </si>
  <si>
    <t>Nashua</t>
  </si>
  <si>
    <t>NH</t>
  </si>
  <si>
    <t>Fayne</t>
  </si>
  <si>
    <t>Fedun</t>
  </si>
  <si>
    <t>Sep 07 '85</t>
  </si>
  <si>
    <t>Winkler</t>
  </si>
  <si>
    <t>Fehr</t>
  </si>
  <si>
    <t>Mar 17 '79</t>
  </si>
  <si>
    <t>Ference</t>
  </si>
  <si>
    <t>Apr 20 '92</t>
  </si>
  <si>
    <t>Swan River</t>
  </si>
  <si>
    <t>Ferland</t>
  </si>
  <si>
    <t>Jun 03 '92</t>
  </si>
  <si>
    <t>Jacksonville</t>
  </si>
  <si>
    <t>FL</t>
  </si>
  <si>
    <t>Ferlin</t>
  </si>
  <si>
    <t>Aug 08 '91</t>
  </si>
  <si>
    <t>Landon</t>
  </si>
  <si>
    <t>Ferraro</t>
  </si>
  <si>
    <t>Jul 22 '96</t>
  </si>
  <si>
    <t>St. Gallen</t>
  </si>
  <si>
    <t>Fiala</t>
  </si>
  <si>
    <t>May 09 '80</t>
  </si>
  <si>
    <t>Fiddler</t>
  </si>
  <si>
    <t>Mar 20 '84</t>
  </si>
  <si>
    <t>Vantaa</t>
  </si>
  <si>
    <t>Valtteri</t>
  </si>
  <si>
    <t>Filppula</t>
  </si>
  <si>
    <t>Jun 05 '80</t>
  </si>
  <si>
    <t>Peterborough</t>
  </si>
  <si>
    <t>Fisher</t>
  </si>
  <si>
    <t>Achilles, Lower body</t>
  </si>
  <si>
    <t>Jun 01 '86</t>
  </si>
  <si>
    <t>Fistric</t>
  </si>
  <si>
    <t>May 16 '84</t>
  </si>
  <si>
    <t>Koprivnice</t>
  </si>
  <si>
    <t>Tomas</t>
  </si>
  <si>
    <t>Fleischmann</t>
  </si>
  <si>
    <t>FLA, ANA</t>
  </si>
  <si>
    <t>Jul 26 '88</t>
  </si>
  <si>
    <t>Lynnfield</t>
  </si>
  <si>
    <t>Flynn</t>
  </si>
  <si>
    <t>BUF, MTL</t>
  </si>
  <si>
    <t>Aug 10 '91</t>
  </si>
  <si>
    <t>Buffalo</t>
  </si>
  <si>
    <t>Marcus</t>
  </si>
  <si>
    <t>Foligno</t>
  </si>
  <si>
    <t>Hand, Lower body, Undisclosed</t>
  </si>
  <si>
    <t>Oct 31 '87</t>
  </si>
  <si>
    <t>Illness, Lower body, Upper body</t>
  </si>
  <si>
    <t>Feb 09 '91</t>
  </si>
  <si>
    <t>Folin</t>
  </si>
  <si>
    <t>Nov 06 '87</t>
  </si>
  <si>
    <t>Bonnyville</t>
  </si>
  <si>
    <t>Fontaine</t>
  </si>
  <si>
    <t>Groin, Lower body</t>
  </si>
  <si>
    <t>Aug 13 '94</t>
  </si>
  <si>
    <t>Ostervala</t>
  </si>
  <si>
    <t>Filip</t>
  </si>
  <si>
    <t>Forsberg</t>
  </si>
  <si>
    <t>Dec 05 '91</t>
  </si>
  <si>
    <t>Fowler</t>
  </si>
  <si>
    <t>Aug 08 '87</t>
  </si>
  <si>
    <t>Sicamous</t>
  </si>
  <si>
    <t>Franson</t>
  </si>
  <si>
    <t>TOR, NSH</t>
  </si>
  <si>
    <t>Upper body, Knee</t>
  </si>
  <si>
    <t>Dec 23 '79</t>
  </si>
  <si>
    <t>Vetlanda</t>
  </si>
  <si>
    <t>Johan</t>
  </si>
  <si>
    <t>Franzen</t>
  </si>
  <si>
    <t>Concussion, Illness, Thigh</t>
  </si>
  <si>
    <t>Colin</t>
  </si>
  <si>
    <t>Fraser</t>
  </si>
  <si>
    <t>Sep 29 '86</t>
  </si>
  <si>
    <t>May 20 '90</t>
  </si>
  <si>
    <t>Red Deer</t>
  </si>
  <si>
    <t>BOS, EDM</t>
  </si>
  <si>
    <t>Jan 03 '88</t>
  </si>
  <si>
    <t>Frattin</t>
  </si>
  <si>
    <t>Nov 20 '92</t>
  </si>
  <si>
    <t>Skovde</t>
  </si>
  <si>
    <t>Max</t>
  </si>
  <si>
    <t>Friberg</t>
  </si>
  <si>
    <t>Kladno</t>
  </si>
  <si>
    <t>Frolik</t>
  </si>
  <si>
    <t>Feb 14 '82</t>
  </si>
  <si>
    <t>Marian</t>
  </si>
  <si>
    <t>Gaborik</t>
  </si>
  <si>
    <t>Feb 29 '80</t>
  </si>
  <si>
    <t>Ste. Foy</t>
  </si>
  <si>
    <t>Gagne</t>
  </si>
  <si>
    <t>Aug 10 '89</t>
  </si>
  <si>
    <t>Gagner</t>
  </si>
  <si>
    <t>Feb 12 '94</t>
  </si>
  <si>
    <t>Milwaukee</t>
  </si>
  <si>
    <t>Galchenyuk</t>
  </si>
  <si>
    <t>Apr 22 '88</t>
  </si>
  <si>
    <t>Galiardi</t>
  </si>
  <si>
    <t>Jan 17 '92</t>
  </si>
  <si>
    <t>Moscow</t>
  </si>
  <si>
    <t>Stanislav</t>
  </si>
  <si>
    <t>Galiev</t>
  </si>
  <si>
    <t>May 06 '92</t>
  </si>
  <si>
    <t>Brendan</t>
  </si>
  <si>
    <t>Gallagher</t>
  </si>
  <si>
    <t>Aug 12 '85</t>
  </si>
  <si>
    <t>Garbutt</t>
  </si>
  <si>
    <t>LW/RW/C</t>
  </si>
  <si>
    <t>Jul 04 '90</t>
  </si>
  <si>
    <t>Minnetonka</t>
  </si>
  <si>
    <t>Jake</t>
  </si>
  <si>
    <t>Gardiner</t>
  </si>
  <si>
    <t>Nov 13 '84</t>
  </si>
  <si>
    <t>White Rock</t>
  </si>
  <si>
    <t>Garrison</t>
  </si>
  <si>
    <t>Apr 04 '93</t>
  </si>
  <si>
    <t>Gaudet</t>
  </si>
  <si>
    <t>Aug 13 '93</t>
  </si>
  <si>
    <t>Salem</t>
  </si>
  <si>
    <t>Gaudreau</t>
  </si>
  <si>
    <t>Feb 03 '82</t>
  </si>
  <si>
    <t>Fargo</t>
  </si>
  <si>
    <t>ND</t>
  </si>
  <si>
    <t>Gaustad</t>
  </si>
  <si>
    <t>Jul 25 '89</t>
  </si>
  <si>
    <t>Gazdic</t>
  </si>
  <si>
    <t>May 08 '91</t>
  </si>
  <si>
    <t>Vanier</t>
  </si>
  <si>
    <t>Gelinas</t>
  </si>
  <si>
    <t>Illness, Ribs</t>
  </si>
  <si>
    <t>Jul 24 '87</t>
  </si>
  <si>
    <t>Oxford</t>
  </si>
  <si>
    <t>Gerbe</t>
  </si>
  <si>
    <t>May 10 '85</t>
  </si>
  <si>
    <t>Getzlaf</t>
  </si>
  <si>
    <t>Flu, Lower body, Undisclosed</t>
  </si>
  <si>
    <t>Feb 26 '88</t>
  </si>
  <si>
    <t>Braintree</t>
  </si>
  <si>
    <t>Gibbons</t>
  </si>
  <si>
    <t>Jan 10 '83</t>
  </si>
  <si>
    <t>Bloomington</t>
  </si>
  <si>
    <t>Tom</t>
  </si>
  <si>
    <t>Gilbert</t>
  </si>
  <si>
    <t>Jaw, Upper body</t>
  </si>
  <si>
    <t>Jan 18 '79</t>
  </si>
  <si>
    <t>Gionta</t>
  </si>
  <si>
    <t>Stephen</t>
  </si>
  <si>
    <t>Back, Hand</t>
  </si>
  <si>
    <t>Oct 03 '83</t>
  </si>
  <si>
    <t>Giordano</t>
  </si>
  <si>
    <t>Arm</t>
  </si>
  <si>
    <t>Apr 29 '84</t>
  </si>
  <si>
    <t>Girardi</t>
  </si>
  <si>
    <t>Jan 05 '94</t>
  </si>
  <si>
    <t>Riga</t>
  </si>
  <si>
    <t>LVA</t>
  </si>
  <si>
    <t>LV</t>
  </si>
  <si>
    <t>Zemgus</t>
  </si>
  <si>
    <t>Girgensons</t>
  </si>
  <si>
    <t>Jan 12 '88</t>
  </si>
  <si>
    <t>Hearst</t>
  </si>
  <si>
    <t>Claude</t>
  </si>
  <si>
    <t>Giroux</t>
  </si>
  <si>
    <t>Leg</t>
  </si>
  <si>
    <t>Nov 29 '83</t>
  </si>
  <si>
    <t>Tanner</t>
  </si>
  <si>
    <t>Glass</t>
  </si>
  <si>
    <t>Jan 29 '83</t>
  </si>
  <si>
    <t>Clawson</t>
  </si>
  <si>
    <t>Gleason</t>
  </si>
  <si>
    <t>CAR, WSH</t>
  </si>
  <si>
    <t>Dec 28 '82</t>
  </si>
  <si>
    <t>Curtis</t>
  </si>
  <si>
    <t>Glencross</t>
  </si>
  <si>
    <t>CGY, WSH</t>
  </si>
  <si>
    <t>Apr 28 '89</t>
  </si>
  <si>
    <t>Glendening</t>
  </si>
  <si>
    <t>Aug 24 '83</t>
  </si>
  <si>
    <t>Calw</t>
  </si>
  <si>
    <t>Marcel</t>
  </si>
  <si>
    <t>Goc</t>
  </si>
  <si>
    <t>Foot, Illness</t>
  </si>
  <si>
    <t>Jul 30 '85</t>
  </si>
  <si>
    <t>Goligoski</t>
  </si>
  <si>
    <t>Nov 30 '89</t>
  </si>
  <si>
    <t>Goloubef</t>
  </si>
  <si>
    <t>Scott</t>
  </si>
  <si>
    <t>Gomez</t>
  </si>
  <si>
    <t>Apr 13 '74</t>
  </si>
  <si>
    <t>Chelyabinsk</t>
  </si>
  <si>
    <t>Sergei</t>
  </si>
  <si>
    <t>Gonchar</t>
  </si>
  <si>
    <t>DAL, MTL</t>
  </si>
  <si>
    <t>Ankle, Upper body</t>
  </si>
  <si>
    <t>Feb 26 '93</t>
  </si>
  <si>
    <t>Barclay</t>
  </si>
  <si>
    <t>Goodrow</t>
  </si>
  <si>
    <t>Oct 19 '83</t>
  </si>
  <si>
    <t>Unity</t>
  </si>
  <si>
    <t>Boyd</t>
  </si>
  <si>
    <t>Gordon</t>
  </si>
  <si>
    <t>Aug 14 '84</t>
  </si>
  <si>
    <t>Kelowna</t>
  </si>
  <si>
    <t>Gorges</t>
  </si>
  <si>
    <t>Finger, Knee, Lower body</t>
  </si>
  <si>
    <t>Feb 18 '92</t>
  </si>
  <si>
    <t>Murray River</t>
  </si>
  <si>
    <t>PE</t>
  </si>
  <si>
    <t>Gormley</t>
  </si>
  <si>
    <t>Apr 20 '93</t>
  </si>
  <si>
    <t>Pembroke Pines</t>
  </si>
  <si>
    <t>Shayne</t>
  </si>
  <si>
    <t>Gostisbehere</t>
  </si>
  <si>
    <t>Oct 05 '87</t>
  </si>
  <si>
    <t>Villach</t>
  </si>
  <si>
    <t>Grabner</t>
  </si>
  <si>
    <t>Hernia, Lower body, Upper body</t>
  </si>
  <si>
    <t>Jan 31 '84</t>
  </si>
  <si>
    <t>Potsdam</t>
  </si>
  <si>
    <t>Mikhail</t>
  </si>
  <si>
    <t>Grabovski</t>
  </si>
  <si>
    <t>Concussion, Lower body, Upper body</t>
  </si>
  <si>
    <t>Aug 27 '92</t>
  </si>
  <si>
    <t>Gallivare</t>
  </si>
  <si>
    <t>Petter</t>
  </si>
  <si>
    <t>Granberg</t>
  </si>
  <si>
    <t>Apr 16 '93</t>
  </si>
  <si>
    <t>Oulu</t>
  </si>
  <si>
    <t>Markus</t>
  </si>
  <si>
    <t>Granlund</t>
  </si>
  <si>
    <t>Feb 26 '92</t>
  </si>
  <si>
    <t>Apr 27 '93</t>
  </si>
  <si>
    <t>Brampton</t>
  </si>
  <si>
    <t>Graovac</t>
  </si>
  <si>
    <t>Oct 12 '85</t>
  </si>
  <si>
    <t>Green</t>
  </si>
  <si>
    <t>Undisclosed, Upper body</t>
  </si>
  <si>
    <t>Oct 30 '82</t>
  </si>
  <si>
    <t>Greene</t>
  </si>
  <si>
    <t>May 13 '83</t>
  </si>
  <si>
    <t>Grand Ledge</t>
  </si>
  <si>
    <t>Greening</t>
  </si>
  <si>
    <t>Jan 04 '93</t>
  </si>
  <si>
    <t>Wallaceburg</t>
  </si>
  <si>
    <t>Seth</t>
  </si>
  <si>
    <t>Griffith</t>
  </si>
  <si>
    <t>May 16 '94</t>
  </si>
  <si>
    <t>Khabarovsk</t>
  </si>
  <si>
    <t>Grigorenko</t>
  </si>
  <si>
    <t>Feb 08 '93</t>
  </si>
  <si>
    <t>Anaheim</t>
  </si>
  <si>
    <t>Rocco</t>
  </si>
  <si>
    <t>Grimaldi</t>
  </si>
  <si>
    <t>Jan 22 '85</t>
  </si>
  <si>
    <t>Stockholm</t>
  </si>
  <si>
    <t>Grossmann</t>
  </si>
  <si>
    <t>Apr 14 '88</t>
  </si>
  <si>
    <t>Gryba</t>
  </si>
  <si>
    <t>Jun 05 '90</t>
  </si>
  <si>
    <t>Prague</t>
  </si>
  <si>
    <t>Radko</t>
  </si>
  <si>
    <t>Gudas</t>
  </si>
  <si>
    <t>Illness, Knee, Lower body</t>
  </si>
  <si>
    <t>Jan 07 '92</t>
  </si>
  <si>
    <t>Gudbranson</t>
  </si>
  <si>
    <t>Flu, Upper body</t>
  </si>
  <si>
    <t>Dec 10 '82</t>
  </si>
  <si>
    <t>Aliquippa</t>
  </si>
  <si>
    <t>Nate</t>
  </si>
  <si>
    <t>Guenin</t>
  </si>
  <si>
    <t>Nov 09 '86</t>
  </si>
  <si>
    <t>Orebro</t>
  </si>
  <si>
    <t>Carl</t>
  </si>
  <si>
    <t>Gunnarsson</t>
  </si>
  <si>
    <t>Concussion, Hip, Upper body</t>
  </si>
  <si>
    <t>Aug 23 '88</t>
  </si>
  <si>
    <t>Sodertalje</t>
  </si>
  <si>
    <t>Hagelin</t>
  </si>
  <si>
    <t>Mar 24 '81</t>
  </si>
  <si>
    <t>Bolton</t>
  </si>
  <si>
    <t>Ron</t>
  </si>
  <si>
    <t>Hainsey</t>
  </si>
  <si>
    <t>Mar 30 '86</t>
  </si>
  <si>
    <t>Micheal</t>
  </si>
  <si>
    <t>Haley</t>
  </si>
  <si>
    <t>Jun 01 '88</t>
  </si>
  <si>
    <t>Halischuk</t>
  </si>
  <si>
    <t>Nov 14 '91</t>
  </si>
  <si>
    <t>Hall</t>
  </si>
  <si>
    <t>Knee, Leg</t>
  </si>
  <si>
    <t>Dec 13 '82</t>
  </si>
  <si>
    <t>Smithers</t>
  </si>
  <si>
    <t>Hamhuis</t>
  </si>
  <si>
    <t>Dec 04 '91</t>
  </si>
  <si>
    <t>Tacoma</t>
  </si>
  <si>
    <t>Jun 17 '93</t>
  </si>
  <si>
    <t>Dougie</t>
  </si>
  <si>
    <t>Jan 01 '92</t>
  </si>
  <si>
    <t>Freddie</t>
  </si>
  <si>
    <t>SJS, COL</t>
  </si>
  <si>
    <t>Apr 15 '85</t>
  </si>
  <si>
    <t>Oshawa</t>
  </si>
  <si>
    <t>Aug 16 '90</t>
  </si>
  <si>
    <t>St. Malo</t>
  </si>
  <si>
    <t>Travis</t>
  </si>
  <si>
    <t>Hamonic</t>
  </si>
  <si>
    <t>Jan 23 '79</t>
  </si>
  <si>
    <t>Richmond</t>
  </si>
  <si>
    <t>Hannan</t>
  </si>
  <si>
    <t>Mar 15 '86</t>
  </si>
  <si>
    <t>Rødovre</t>
  </si>
  <si>
    <t>Jannik</t>
  </si>
  <si>
    <t>Hansen</t>
  </si>
  <si>
    <t>Feb 20 '87</t>
  </si>
  <si>
    <t>Pisek</t>
  </si>
  <si>
    <t>Hanzal</t>
  </si>
  <si>
    <t>Back, Lower body, Upper body</t>
  </si>
  <si>
    <t>Mar 10 '93</t>
  </si>
  <si>
    <t>Harrington</t>
  </si>
  <si>
    <t>Nov 03 '82</t>
  </si>
  <si>
    <t>Harrison</t>
  </si>
  <si>
    <t>CAR, WPG</t>
  </si>
  <si>
    <t>Jun 08 '83</t>
  </si>
  <si>
    <t>Kirtland Hills</t>
  </si>
  <si>
    <t>OH</t>
  </si>
  <si>
    <t>Peter</t>
  </si>
  <si>
    <t>Harrold</t>
  </si>
  <si>
    <t>Head</t>
  </si>
  <si>
    <t>Sep 20 '94</t>
  </si>
  <si>
    <t>Hilton Head Isl.</t>
  </si>
  <si>
    <t>SC</t>
  </si>
  <si>
    <t>Hartman</t>
  </si>
  <si>
    <t>Apr 18 '82</t>
  </si>
  <si>
    <t>Hartnell</t>
  </si>
  <si>
    <t>Finger</t>
  </si>
  <si>
    <t>Mar 23 '91</t>
  </si>
  <si>
    <t>Haula</t>
  </si>
  <si>
    <t>Apr 19 '81</t>
  </si>
  <si>
    <t>Mlada Boleslav</t>
  </si>
  <si>
    <t>Havlat</t>
  </si>
  <si>
    <t>Facial, Illness, Lower body</t>
  </si>
  <si>
    <t>Jul 07 '88</t>
  </si>
  <si>
    <t>La Crescent</t>
  </si>
  <si>
    <t>Eriah</t>
  </si>
  <si>
    <t>Hayes</t>
  </si>
  <si>
    <t>Nov 21 '89</t>
  </si>
  <si>
    <t>Jimmy</t>
  </si>
  <si>
    <t>May 08 '92</t>
  </si>
  <si>
    <t>Jan 21 '81</t>
  </si>
  <si>
    <t>Freiburg</t>
  </si>
  <si>
    <t>Dany</t>
  </si>
  <si>
    <t>Heatley</t>
  </si>
  <si>
    <t>Groin</t>
  </si>
  <si>
    <t>Dec 18 '90</t>
  </si>
  <si>
    <t>Ornskoldsvik</t>
  </si>
  <si>
    <t>Hedman</t>
  </si>
  <si>
    <t>Jun 18 '78</t>
  </si>
  <si>
    <t>Jan</t>
  </si>
  <si>
    <t>Hejda</t>
  </si>
  <si>
    <t>Oct 08 '90</t>
  </si>
  <si>
    <t>Faribault</t>
  </si>
  <si>
    <t>Helgeson</t>
  </si>
  <si>
    <t>Jan 21 '87</t>
  </si>
  <si>
    <t>St. Andrews</t>
  </si>
  <si>
    <t>Darren</t>
  </si>
  <si>
    <t>Helm</t>
  </si>
  <si>
    <t>Aug 13 '83</t>
  </si>
  <si>
    <t>Pardubice</t>
  </si>
  <si>
    <t>Ales</t>
  </si>
  <si>
    <t>Hemsky</t>
  </si>
  <si>
    <t>Jun 17 '81</t>
  </si>
  <si>
    <t>Blaine</t>
  </si>
  <si>
    <t>Hendricks</t>
  </si>
  <si>
    <t>Back, Foot, Illness, Leg</t>
  </si>
  <si>
    <t>Feb 06 '90</t>
  </si>
  <si>
    <t>Brantford</t>
  </si>
  <si>
    <t>Henrique</t>
  </si>
  <si>
    <t>Nov 12 '93</t>
  </si>
  <si>
    <t>Praha</t>
  </si>
  <si>
    <t>Hertl</t>
  </si>
  <si>
    <t>Feb 08 '89</t>
  </si>
  <si>
    <t>Thomas</t>
  </si>
  <si>
    <t>Hickey</t>
  </si>
  <si>
    <t>Jun 02 '83</t>
  </si>
  <si>
    <t>Smithtown</t>
  </si>
  <si>
    <t>Higgins</t>
  </si>
  <si>
    <t>Jan 24 '86</t>
  </si>
  <si>
    <t>Jack</t>
  </si>
  <si>
    <t>Hillen</t>
  </si>
  <si>
    <t>WSH, CAR</t>
  </si>
  <si>
    <t>Oct 20 '91</t>
  </si>
  <si>
    <t>Stratford</t>
  </si>
  <si>
    <t>Joey</t>
  </si>
  <si>
    <t>Hishon</t>
  </si>
  <si>
    <t>Elbow, Undisclosed</t>
  </si>
  <si>
    <t>Jun 06 '87</t>
  </si>
  <si>
    <t>Eksjo</t>
  </si>
  <si>
    <t>Niklas</t>
  </si>
  <si>
    <t>Hjalmarsson</t>
  </si>
  <si>
    <t>Jun 27 '88</t>
  </si>
  <si>
    <t>Hodgman</t>
  </si>
  <si>
    <t>Feb 18 '90</t>
  </si>
  <si>
    <t>Hodgson</t>
  </si>
  <si>
    <t>Nov 24 '89</t>
  </si>
  <si>
    <t>Kitchener</t>
  </si>
  <si>
    <t>Hoffman</t>
  </si>
  <si>
    <t>Holden</t>
  </si>
  <si>
    <t>Jan 14 '91</t>
  </si>
  <si>
    <t>Holland</t>
  </si>
  <si>
    <t>Feb 16 '88</t>
  </si>
  <si>
    <t>Munich</t>
  </si>
  <si>
    <t>Korbinian</t>
  </si>
  <si>
    <t>Holzer</t>
  </si>
  <si>
    <t>Sep 17 '78</t>
  </si>
  <si>
    <t>Shawn</t>
  </si>
  <si>
    <t>Horcoff</t>
  </si>
  <si>
    <t>Jan 01 '87</t>
  </si>
  <si>
    <t>Sollentuna</t>
  </si>
  <si>
    <t>Patric</t>
  </si>
  <si>
    <t>Hornqvist</t>
  </si>
  <si>
    <t>Apr 05 '95</t>
  </si>
  <si>
    <t>Bo</t>
  </si>
  <si>
    <t>Horvat</t>
  </si>
  <si>
    <t>Jan 12 '79</t>
  </si>
  <si>
    <t>Stará Lubovna</t>
  </si>
  <si>
    <t>Hossa</t>
  </si>
  <si>
    <t>Aug 24 '92</t>
  </si>
  <si>
    <t>Mogilev</t>
  </si>
  <si>
    <t>BLR</t>
  </si>
  <si>
    <t>BY</t>
  </si>
  <si>
    <t>Raman</t>
  </si>
  <si>
    <t>Hrabarenka</t>
  </si>
  <si>
    <t>Jun 04 '93</t>
  </si>
  <si>
    <t>Saint-Jerome</t>
  </si>
  <si>
    <t>Huberdeau</t>
  </si>
  <si>
    <t>Jan 04 '84</t>
  </si>
  <si>
    <t>Olomouc</t>
  </si>
  <si>
    <t>Jiri</t>
  </si>
  <si>
    <t>Hudler</t>
  </si>
  <si>
    <t>Aug 24 '88</t>
  </si>
  <si>
    <t>Maple Ridge</t>
  </si>
  <si>
    <t>Hunt</t>
  </si>
  <si>
    <t>May 21 '85</t>
  </si>
  <si>
    <t>Warren</t>
  </si>
  <si>
    <t>Hunwick</t>
  </si>
  <si>
    <t>Jul 01 '77</t>
  </si>
  <si>
    <t>Jarome</t>
  </si>
  <si>
    <t>Iginla</t>
  </si>
  <si>
    <t>Nov 29 '87</t>
  </si>
  <si>
    <t>Brentwood Bay</t>
  </si>
  <si>
    <t>Irwin</t>
  </si>
  <si>
    <t>Mar 05 '81</t>
  </si>
  <si>
    <t>Barret</t>
  </si>
  <si>
    <t>Jackman</t>
  </si>
  <si>
    <t>Nov 14 '81</t>
  </si>
  <si>
    <t>Minot</t>
  </si>
  <si>
    <t>Flu, Leg, Upper body</t>
  </si>
  <si>
    <t>Feb 15 '72</t>
  </si>
  <si>
    <t>Jaromir</t>
  </si>
  <si>
    <t>Jagr</t>
  </si>
  <si>
    <t>NJD, FLA</t>
  </si>
  <si>
    <t>Sep 25 '91</t>
  </si>
  <si>
    <t>Calle</t>
  </si>
  <si>
    <t>Jarnkrok</t>
  </si>
  <si>
    <t>Mar 23 '93</t>
  </si>
  <si>
    <t>Omsk</t>
  </si>
  <si>
    <t>Dmitrij</t>
  </si>
  <si>
    <t>Jaskin</t>
  </si>
  <si>
    <t>Jun 15 '93</t>
  </si>
  <si>
    <t>Dorchester</t>
  </si>
  <si>
    <t>Boone</t>
  </si>
  <si>
    <t>Jenner</t>
  </si>
  <si>
    <t>Mar 06 '93</t>
  </si>
  <si>
    <t>Herning</t>
  </si>
  <si>
    <t>Jensen</t>
  </si>
  <si>
    <t>Joensuu</t>
  </si>
  <si>
    <t>Jul 31 '92</t>
  </si>
  <si>
    <t>Johansen</t>
  </si>
  <si>
    <t>Landskrona</t>
  </si>
  <si>
    <t>Johansson</t>
  </si>
  <si>
    <t>Mar 21 '88</t>
  </si>
  <si>
    <t>Johnson</t>
  </si>
  <si>
    <t>Jan 13 '87</t>
  </si>
  <si>
    <t>Indianapolis</t>
  </si>
  <si>
    <t>IN</t>
  </si>
  <si>
    <t>Jul 29 '90</t>
  </si>
  <si>
    <t>Apr 01 '83</t>
  </si>
  <si>
    <t>Kalajoki</t>
  </si>
  <si>
    <t>Jussi</t>
  </si>
  <si>
    <t>Jokinen</t>
  </si>
  <si>
    <t>Dec 05 '78</t>
  </si>
  <si>
    <t>Kuopio</t>
  </si>
  <si>
    <t>Olli</t>
  </si>
  <si>
    <t>NSH, TOR, STL</t>
  </si>
  <si>
    <t>Aug 20 '91</t>
  </si>
  <si>
    <t>Jyrki</t>
  </si>
  <si>
    <t>Jokipakka</t>
  </si>
  <si>
    <t>Sep 27 '86</t>
  </si>
  <si>
    <t>Central Butte</t>
  </si>
  <si>
    <t>Blair</t>
  </si>
  <si>
    <t>Jones</t>
  </si>
  <si>
    <t>Aug 10 '84</t>
  </si>
  <si>
    <t>Oct 03 '94</t>
  </si>
  <si>
    <t>Arlington</t>
  </si>
  <si>
    <t>Jul 14 '90</t>
  </si>
  <si>
    <t>Jooris</t>
  </si>
  <si>
    <t>Undisclosed, Upper body, Wrist</t>
  </si>
  <si>
    <t>Jul 17 '90</t>
  </si>
  <si>
    <t>Zlin</t>
  </si>
  <si>
    <t>Michal</t>
  </si>
  <si>
    <t>Mar 02 '91</t>
  </si>
  <si>
    <t>Josefson</t>
  </si>
  <si>
    <t>Groin, Illness</t>
  </si>
  <si>
    <t>Jun 01 '90</t>
  </si>
  <si>
    <t>Roman</t>
  </si>
  <si>
    <t>Josi</t>
  </si>
  <si>
    <t>Dec 28 '92</t>
  </si>
  <si>
    <t>Kosice</t>
  </si>
  <si>
    <t>Jurco</t>
  </si>
  <si>
    <t>Back, Facial, Upper body</t>
  </si>
  <si>
    <t>Nazem</t>
  </si>
  <si>
    <t>Kadri</t>
  </si>
  <si>
    <t>Jun 08 '86</t>
  </si>
  <si>
    <t>Kaleta</t>
  </si>
  <si>
    <t>Steven</t>
  </si>
  <si>
    <t>Kampfer</t>
  </si>
  <si>
    <t>Aug 02 '91</t>
  </si>
  <si>
    <t>Evander</t>
  </si>
  <si>
    <t>Kane</t>
  </si>
  <si>
    <t>Knee, Lower body, Shoulder</t>
  </si>
  <si>
    <t>Nov 19 '88</t>
  </si>
  <si>
    <t>Collarbone</t>
  </si>
  <si>
    <t>May 31 '90</t>
  </si>
  <si>
    <t>Landsbro</t>
  </si>
  <si>
    <t>Karlsson</t>
  </si>
  <si>
    <t>Jul 18 '90</t>
  </si>
  <si>
    <t>Lycksele</t>
  </si>
  <si>
    <t>Melker</t>
  </si>
  <si>
    <t>Jan 08 '93</t>
  </si>
  <si>
    <t>Marsta</t>
  </si>
  <si>
    <t>William</t>
  </si>
  <si>
    <t>ANA, CBJ</t>
  </si>
  <si>
    <t>Jan 24 '91</t>
  </si>
  <si>
    <t>Zack</t>
  </si>
  <si>
    <t>Kassian</t>
  </si>
  <si>
    <t>Back, Finger, Flu, Lower body, Undisclosed</t>
  </si>
  <si>
    <t>Jul 16 '83</t>
  </si>
  <si>
    <t>Duncan</t>
  </si>
  <si>
    <t>Nov 11 '80</t>
  </si>
  <si>
    <t>Kelly</t>
  </si>
  <si>
    <t>Feb 28 '91</t>
  </si>
  <si>
    <t>Ronalds</t>
  </si>
  <si>
    <t>Kenins</t>
  </si>
  <si>
    <t>Jul 15 '86</t>
  </si>
  <si>
    <t>Sault Ste. Marie</t>
  </si>
  <si>
    <t>Kennedy</t>
  </si>
  <si>
    <t>SJS, NYI</t>
  </si>
  <si>
    <t>Lower body, Shoulder, Undisclosed</t>
  </si>
  <si>
    <t>Aug 31 '84</t>
  </si>
  <si>
    <t>Livonia</t>
  </si>
  <si>
    <t>Kesler</t>
  </si>
  <si>
    <t>Oct 02 '87</t>
  </si>
  <si>
    <t>Phil</t>
  </si>
  <si>
    <t>Kessel</t>
  </si>
  <si>
    <t>Sep 09 '93</t>
  </si>
  <si>
    <t>Khokhlachev</t>
  </si>
  <si>
    <t>Sep 14 '89</t>
  </si>
  <si>
    <t>Killorn</t>
  </si>
  <si>
    <t>Sumperk</t>
  </si>
  <si>
    <t>Jakub</t>
  </si>
  <si>
    <t>Kindl</t>
  </si>
  <si>
    <t>Elbow</t>
  </si>
  <si>
    <t>Jul 05 '89</t>
  </si>
  <si>
    <t>Dwight</t>
  </si>
  <si>
    <t>King</t>
  </si>
  <si>
    <t>Oscar</t>
  </si>
  <si>
    <t>Klefbom</t>
  </si>
  <si>
    <t>Dec 13 '84</t>
  </si>
  <si>
    <t>Klein</t>
  </si>
  <si>
    <t>Arm, Foot</t>
  </si>
  <si>
    <t>Jan 28 '91</t>
  </si>
  <si>
    <t>Klingberg</t>
  </si>
  <si>
    <t>Aug 14 '92</t>
  </si>
  <si>
    <t>Aug 12 '86</t>
  </si>
  <si>
    <t>Rob</t>
  </si>
  <si>
    <t>Klinkhammer</t>
  </si>
  <si>
    <t>ARI, PIT, EDM</t>
  </si>
  <si>
    <t>Sep 10 '90</t>
  </si>
  <si>
    <t>Corban</t>
  </si>
  <si>
    <t>Knight</t>
  </si>
  <si>
    <t>Feb 18 '94</t>
  </si>
  <si>
    <t>Winchester</t>
  </si>
  <si>
    <t>Slater</t>
  </si>
  <si>
    <t>Koekkoek</t>
  </si>
  <si>
    <t>Mar 12 '83</t>
  </si>
  <si>
    <t>Turku</t>
  </si>
  <si>
    <t>Mikko</t>
  </si>
  <si>
    <t>Koivu</t>
  </si>
  <si>
    <t>Eye</t>
  </si>
  <si>
    <t>Jan 23 '87</t>
  </si>
  <si>
    <t>Narva</t>
  </si>
  <si>
    <t>EST</t>
  </si>
  <si>
    <t>EE</t>
  </si>
  <si>
    <t>Leo</t>
  </si>
  <si>
    <t>Komarov</t>
  </si>
  <si>
    <t>Concussion, Upper body</t>
  </si>
  <si>
    <t>Feb 05 '82</t>
  </si>
  <si>
    <t>Ilava</t>
  </si>
  <si>
    <t>Kopecky</t>
  </si>
  <si>
    <t>Flu, Undisclosed</t>
  </si>
  <si>
    <t>Aug 24 '87</t>
  </si>
  <si>
    <t>Jesenice</t>
  </si>
  <si>
    <t>SVN</t>
  </si>
  <si>
    <t>SI</t>
  </si>
  <si>
    <t>Anze</t>
  </si>
  <si>
    <t>Kopitar</t>
  </si>
  <si>
    <t>Jul 28 '86</t>
  </si>
  <si>
    <t>Lauri</t>
  </si>
  <si>
    <t>Korpikoski</t>
  </si>
  <si>
    <t>Facial, Lower body, Upper body</t>
  </si>
  <si>
    <t>Nov 28 '85</t>
  </si>
  <si>
    <t>Etobicoke</t>
  </si>
  <si>
    <t>Kostka</t>
  </si>
  <si>
    <t>Mar 08 '90</t>
  </si>
  <si>
    <t>Los Angeles</t>
  </si>
  <si>
    <t>Kozun</t>
  </si>
  <si>
    <t>Apr 30 '91</t>
  </si>
  <si>
    <t>Kreider</t>
  </si>
  <si>
    <t>Neck</t>
  </si>
  <si>
    <t>Apr 28 '86</t>
  </si>
  <si>
    <t>Sternberk</t>
  </si>
  <si>
    <t>Krejci</t>
  </si>
  <si>
    <t>Hip, Knee, Lower body, Undisclosed</t>
  </si>
  <si>
    <t>Jan 12 '81</t>
  </si>
  <si>
    <t>Kronwall</t>
  </si>
  <si>
    <t>Apr 12 '91</t>
  </si>
  <si>
    <t>Torey</t>
  </si>
  <si>
    <t>Krug</t>
  </si>
  <si>
    <t>May 27 '90</t>
  </si>
  <si>
    <t>Kruger</t>
  </si>
  <si>
    <t>Nikita</t>
  </si>
  <si>
    <t>Kucherov</t>
  </si>
  <si>
    <t>Jan 06 '94</t>
  </si>
  <si>
    <t>Kulak</t>
  </si>
  <si>
    <t>Jul 14 '86</t>
  </si>
  <si>
    <t>Magnitogorsk</t>
  </si>
  <si>
    <t>Nikolay</t>
  </si>
  <si>
    <t>Kulemin</t>
  </si>
  <si>
    <t>Oct 29 '90</t>
  </si>
  <si>
    <t>Lipetsk</t>
  </si>
  <si>
    <t>Dmitry</t>
  </si>
  <si>
    <t>Kulikov</t>
  </si>
  <si>
    <t>Flu, Knee</t>
  </si>
  <si>
    <t>Sep 26 '79</t>
  </si>
  <si>
    <t>Kunitz</t>
  </si>
  <si>
    <t>May 19 '92</t>
  </si>
  <si>
    <t>Evgeny</t>
  </si>
  <si>
    <t>Kuznetsov</t>
  </si>
  <si>
    <t>Dec 12 '85</t>
  </si>
  <si>
    <t>Ladd</t>
  </si>
  <si>
    <t>Jun 23 '83</t>
  </si>
  <si>
    <t>Wawota</t>
  </si>
  <si>
    <t>Brooks</t>
  </si>
  <si>
    <t>Laich</t>
  </si>
  <si>
    <t>Apr 24 '91</t>
  </si>
  <si>
    <t>Sundsvall</t>
  </si>
  <si>
    <t>Anton</t>
  </si>
  <si>
    <t>Lander</t>
  </si>
  <si>
    <t>Nov 23 '92</t>
  </si>
  <si>
    <t>Landeskog</t>
  </si>
  <si>
    <t>Mar 29 '85</t>
  </si>
  <si>
    <t>Saint-Léonard</t>
  </si>
  <si>
    <t>Maxim</t>
  </si>
  <si>
    <t>Lapierre</t>
  </si>
  <si>
    <t>Nov 12 '92</t>
  </si>
  <si>
    <t>Larsson</t>
  </si>
  <si>
    <t>Jul 25 '92</t>
  </si>
  <si>
    <t>Lau</t>
  </si>
  <si>
    <t>Jul 16 '90</t>
  </si>
  <si>
    <t>Albany</t>
  </si>
  <si>
    <t>Lashoff</t>
  </si>
  <si>
    <t>May 25 '91</t>
  </si>
  <si>
    <t>Latta</t>
  </si>
  <si>
    <t>May 30 '94</t>
  </si>
  <si>
    <t>Laughton</t>
  </si>
  <si>
    <t>Mar 24 '89</t>
  </si>
  <si>
    <t>Gentofte</t>
  </si>
  <si>
    <t>Lauridsen</t>
  </si>
  <si>
    <t>Feb 02 '95</t>
  </si>
  <si>
    <t>Salmon Arm</t>
  </si>
  <si>
    <t>Lazar</t>
  </si>
  <si>
    <t>Apr 21 '80</t>
  </si>
  <si>
    <t>Vincent</t>
  </si>
  <si>
    <t>Lecavalier</t>
  </si>
  <si>
    <t>Mar 20 '91</t>
  </si>
  <si>
    <t>Eden Prairie</t>
  </si>
  <si>
    <t>Leddy</t>
  </si>
  <si>
    <t>Jul 03 '90</t>
  </si>
  <si>
    <t>Anders</t>
  </si>
  <si>
    <t>Lee</t>
  </si>
  <si>
    <t>Aug 17 '80</t>
  </si>
  <si>
    <t>Legwand</t>
  </si>
  <si>
    <t>Dec 23 '87</t>
  </si>
  <si>
    <t>Jori</t>
  </si>
  <si>
    <t>Lehtera</t>
  </si>
  <si>
    <t>May 26 '93</t>
  </si>
  <si>
    <t>Innisfil</t>
  </si>
  <si>
    <t>Leivo</t>
  </si>
  <si>
    <t>Aug 03 '80</t>
  </si>
  <si>
    <t>Golden Valley</t>
  </si>
  <si>
    <t>Leopold</t>
  </si>
  <si>
    <t>STL, CBJ, MIN</t>
  </si>
  <si>
    <t>Jan 20 '86</t>
  </si>
  <si>
    <t>Lerg</t>
  </si>
  <si>
    <t>Jan 23 '93</t>
  </si>
  <si>
    <t>Maple</t>
  </si>
  <si>
    <t>Lucas</t>
  </si>
  <si>
    <t>Lessio</t>
  </si>
  <si>
    <t>Apr 24 '87</t>
  </si>
  <si>
    <t>Kris</t>
  </si>
  <si>
    <t>Letang</t>
  </si>
  <si>
    <t>Concussion, Groin, Head</t>
  </si>
  <si>
    <t>Feb 04 '85</t>
  </si>
  <si>
    <t>Elk Point</t>
  </si>
  <si>
    <t>Letestu</t>
  </si>
  <si>
    <t>Jan 08 '87</t>
  </si>
  <si>
    <t>Salt Lake City</t>
  </si>
  <si>
    <t>UT</t>
  </si>
  <si>
    <t>Lewis</t>
  </si>
  <si>
    <t>Nov 25 '80</t>
  </si>
  <si>
    <t>John-Michael</t>
  </si>
  <si>
    <t>Liles</t>
  </si>
  <si>
    <t>Flu, Leg, Lower body, Undisclosed, Upper body</t>
  </si>
  <si>
    <t>Oct 29 '91</t>
  </si>
  <si>
    <t>Lindberg</t>
  </si>
  <si>
    <t>Evanston</t>
  </si>
  <si>
    <t>Lindblad</t>
  </si>
  <si>
    <t>Sep 23 '93</t>
  </si>
  <si>
    <t>Petteri</t>
  </si>
  <si>
    <t>Lindbohm</t>
  </si>
  <si>
    <t>Dec 02 '94</t>
  </si>
  <si>
    <t>Boden</t>
  </si>
  <si>
    <t>Lindholm</t>
  </si>
  <si>
    <t>Jan 20 '94</t>
  </si>
  <si>
    <t>Helsingborg</t>
  </si>
  <si>
    <t>Hampus</t>
  </si>
  <si>
    <t>Dec 05 '83</t>
  </si>
  <si>
    <t>Lindstrom</t>
  </si>
  <si>
    <t>STL, TOR</t>
  </si>
  <si>
    <t>Nov 12 '87</t>
  </si>
  <si>
    <t>Little</t>
  </si>
  <si>
    <t>Feb 20 '84</t>
  </si>
  <si>
    <t>Concord</t>
  </si>
  <si>
    <t>Lovejoy</t>
  </si>
  <si>
    <t>ANA, PIT</t>
  </si>
  <si>
    <t>Mar 29 '93</t>
  </si>
  <si>
    <t>Greenwich</t>
  </si>
  <si>
    <t>Keegan</t>
  </si>
  <si>
    <t>Lowe</t>
  </si>
  <si>
    <t>Lowry</t>
  </si>
  <si>
    <t>Milan</t>
  </si>
  <si>
    <t>Lucic</t>
  </si>
  <si>
    <t>Sep 23 '83</t>
  </si>
  <si>
    <t>Fort Saskatchewan</t>
  </si>
  <si>
    <t>Joffrey</t>
  </si>
  <si>
    <t>Lupul</t>
  </si>
  <si>
    <t>Hand, Lower body</t>
  </si>
  <si>
    <t>Aug 22 '94</t>
  </si>
  <si>
    <t>Jyväskylä</t>
  </si>
  <si>
    <t>Maatta</t>
  </si>
  <si>
    <t>Thyroid, Upper body</t>
  </si>
  <si>
    <t>Apr 06 '85</t>
  </si>
  <si>
    <t>Lloydminster</t>
  </si>
  <si>
    <t>Clarke</t>
  </si>
  <si>
    <t>MacArthur</t>
  </si>
  <si>
    <t>Concussion, Flu</t>
  </si>
  <si>
    <t>Sep 07 '86</t>
  </si>
  <si>
    <t>Judique</t>
  </si>
  <si>
    <t>MacDonald</t>
  </si>
  <si>
    <t>Jun 11 '81</t>
  </si>
  <si>
    <t>Sudbury</t>
  </si>
  <si>
    <t>MacKenzie</t>
  </si>
  <si>
    <t>Sep 01 '95</t>
  </si>
  <si>
    <t>MacKinnon</t>
  </si>
  <si>
    <t>MacWilliam</t>
  </si>
  <si>
    <t>May 18 '80</t>
  </si>
  <si>
    <t>Manny</t>
  </si>
  <si>
    <t>Malhotra</t>
  </si>
  <si>
    <t>Jul 31 '86</t>
  </si>
  <si>
    <t>Evgeni</t>
  </si>
  <si>
    <t>Malkin</t>
  </si>
  <si>
    <t>May 20 '89</t>
  </si>
  <si>
    <t>Miramichi</t>
  </si>
  <si>
    <t>Malone</t>
  </si>
  <si>
    <t>Dec 01 '79</t>
  </si>
  <si>
    <t>Jun 04 '90</t>
  </si>
  <si>
    <t>Prince George</t>
  </si>
  <si>
    <t>Manning</t>
  </si>
  <si>
    <t>Oct 07 '91</t>
  </si>
  <si>
    <t>Hinsdale</t>
  </si>
  <si>
    <t>Manson</t>
  </si>
  <si>
    <t>May 11 '88</t>
  </si>
  <si>
    <t>Marchand</t>
  </si>
  <si>
    <t>Jan 02 '92</t>
  </si>
  <si>
    <t>Alexey</t>
  </si>
  <si>
    <t>Marchenko</t>
  </si>
  <si>
    <t>Dec 27 '90</t>
  </si>
  <si>
    <t>Cap-Rouge</t>
  </si>
  <si>
    <t>Marchessault</t>
  </si>
  <si>
    <t>Marincin</t>
  </si>
  <si>
    <t>Dec 20 '78</t>
  </si>
  <si>
    <t>Voskresensk</t>
  </si>
  <si>
    <t>Andrei</t>
  </si>
  <si>
    <t>Markov</t>
  </si>
  <si>
    <t>Sep 15 '79</t>
  </si>
  <si>
    <t>Aneroid</t>
  </si>
  <si>
    <t>Marleau</t>
  </si>
  <si>
    <t>Apr 23 '88</t>
  </si>
  <si>
    <t>Maroon</t>
  </si>
  <si>
    <t>Rochester Hills</t>
  </si>
  <si>
    <t>Alec</t>
  </si>
  <si>
    <t>Martinez</t>
  </si>
  <si>
    <t>Concussion, Finger</t>
  </si>
  <si>
    <t>Martinook</t>
  </si>
  <si>
    <t>Feb 23 '94</t>
  </si>
  <si>
    <t>Matteau</t>
  </si>
  <si>
    <t>Feb 19 '88</t>
  </si>
  <si>
    <t>Matthias</t>
  </si>
  <si>
    <t>Head, Undisclosed</t>
  </si>
  <si>
    <t>Feb 25 '88</t>
  </si>
  <si>
    <t>McBain</t>
  </si>
  <si>
    <t>Oct 12 '93</t>
  </si>
  <si>
    <t>Eau Claire</t>
  </si>
  <si>
    <t>McCabe</t>
  </si>
  <si>
    <t>Mar 02 '83</t>
  </si>
  <si>
    <t>McClement</t>
  </si>
  <si>
    <t>Apr 18 '83</t>
  </si>
  <si>
    <t>McCormick</t>
  </si>
  <si>
    <t>Blood clots, Concussion, Lower body</t>
  </si>
  <si>
    <t>Jun 13 '89</t>
  </si>
  <si>
    <t>McDonagh</t>
  </si>
  <si>
    <t>Sep 30 '84</t>
  </si>
  <si>
    <t>Wethersfield</t>
  </si>
  <si>
    <t>McDonald</t>
  </si>
  <si>
    <t>Aug 05 '88</t>
  </si>
  <si>
    <t>Fergus</t>
  </si>
  <si>
    <t>McGinn</t>
  </si>
  <si>
    <t>Tye</t>
  </si>
  <si>
    <t>SJS, ARI</t>
  </si>
  <si>
    <t>Sep 02 '81</t>
  </si>
  <si>
    <t>McGrattan</t>
  </si>
  <si>
    <t>Dylan</t>
  </si>
  <si>
    <t>McIlrath</t>
  </si>
  <si>
    <t>Jun 17 '92</t>
  </si>
  <si>
    <t>St. Thomas</t>
  </si>
  <si>
    <t>Greg</t>
  </si>
  <si>
    <t>McKegg</t>
  </si>
  <si>
    <t>Golden</t>
  </si>
  <si>
    <t>McKenzie</t>
  </si>
  <si>
    <t>Jun 26 '84</t>
  </si>
  <si>
    <t>Binscarth</t>
  </si>
  <si>
    <t>McLeod</t>
  </si>
  <si>
    <t>Mar 22 '90</t>
  </si>
  <si>
    <t>McMillan</t>
  </si>
  <si>
    <t>ARI, VAN</t>
  </si>
  <si>
    <t>Jan 21 '91</t>
  </si>
  <si>
    <t>Brayden</t>
  </si>
  <si>
    <t>McNabb</t>
  </si>
  <si>
    <t>Oct 12 '86</t>
  </si>
  <si>
    <t>Charlottetown</t>
  </si>
  <si>
    <t>McQuaid</t>
  </si>
  <si>
    <t>Thumb</t>
  </si>
  <si>
    <t>Feb 01 '90</t>
  </si>
  <si>
    <t>Fort Lauderdale</t>
  </si>
  <si>
    <t>Jayson</t>
  </si>
  <si>
    <t>Megna</t>
  </si>
  <si>
    <t>Feb 03 '92</t>
  </si>
  <si>
    <t>Oklahoma City</t>
  </si>
  <si>
    <t>Jon</t>
  </si>
  <si>
    <t>Merrill</t>
  </si>
  <si>
    <t>Arm, Leg</t>
  </si>
  <si>
    <t>Oct 13 '85</t>
  </si>
  <si>
    <t>Považská Bystrica</t>
  </si>
  <si>
    <t>Andrej</t>
  </si>
  <si>
    <t>Meszaros</t>
  </si>
  <si>
    <t>Hand, Head</t>
  </si>
  <si>
    <t>Jun 21 '85</t>
  </si>
  <si>
    <t>Marc</t>
  </si>
  <si>
    <t>Methot</t>
  </si>
  <si>
    <t>Dec 07 '84</t>
  </si>
  <si>
    <t>Jindrichuv Hradec</t>
  </si>
  <si>
    <t>Michalek</t>
  </si>
  <si>
    <t>Head, Illness, Upper body</t>
  </si>
  <si>
    <t>Dec 23 '82</t>
  </si>
  <si>
    <t>Zbynek</t>
  </si>
  <si>
    <t>ARI, STL</t>
  </si>
  <si>
    <t>Sep 18 '88</t>
  </si>
  <si>
    <t>Miller</t>
  </si>
  <si>
    <t>Feb 17 '84</t>
  </si>
  <si>
    <t>Dover</t>
  </si>
  <si>
    <t>Mar 14 '93</t>
  </si>
  <si>
    <t>East Palestine</t>
  </si>
  <si>
    <t>Nov 15 '87</t>
  </si>
  <si>
    <t>Kevan</t>
  </si>
  <si>
    <t>Mitchell</t>
  </si>
  <si>
    <t>Leg, Lower body, Migraine</t>
  </si>
  <si>
    <t>Jan 30 '85</t>
  </si>
  <si>
    <t>Greenfield Park</t>
  </si>
  <si>
    <t>Torrey</t>
  </si>
  <si>
    <t>Lower body, Arm</t>
  </si>
  <si>
    <t>Apr 23 '77</t>
  </si>
  <si>
    <t>Port McNeill</t>
  </si>
  <si>
    <t>Willie</t>
  </si>
  <si>
    <t>Apr 06 '82</t>
  </si>
  <si>
    <t>Stewart Valley</t>
  </si>
  <si>
    <t>Moen</t>
  </si>
  <si>
    <t>MTL, DAL</t>
  </si>
  <si>
    <t>Oct 12 '94</t>
  </si>
  <si>
    <t>Monahan</t>
  </si>
  <si>
    <t>Thornhill</t>
  </si>
  <si>
    <t>Dominic</t>
  </si>
  <si>
    <t>Moore</t>
  </si>
  <si>
    <t>Nov 19 '90</t>
  </si>
  <si>
    <t>Winnetka</t>
  </si>
  <si>
    <t>NYR, ARI</t>
  </si>
  <si>
    <t>Apr 16 '91</t>
  </si>
  <si>
    <t>Auburn</t>
  </si>
  <si>
    <t>Jeremy</t>
  </si>
  <si>
    <t>Morin</t>
  </si>
  <si>
    <t>CHI, CBJ</t>
  </si>
  <si>
    <t>Heart</t>
  </si>
  <si>
    <t>Jan 09 '84</t>
  </si>
  <si>
    <t>Jan 16 '79</t>
  </si>
  <si>
    <t>Carlyle</t>
  </si>
  <si>
    <t>Morrow</t>
  </si>
  <si>
    <t>Dec 09 '92</t>
  </si>
  <si>
    <t>Dec 28 '81</t>
  </si>
  <si>
    <t>Moss</t>
  </si>
  <si>
    <t>Dec 09 '87</t>
  </si>
  <si>
    <t>Kael</t>
  </si>
  <si>
    <t>Mouillierat</t>
  </si>
  <si>
    <t>Nov 01 '83</t>
  </si>
  <si>
    <t>North York</t>
  </si>
  <si>
    <t>Moulson</t>
  </si>
  <si>
    <t>Mar 06 '86</t>
  </si>
  <si>
    <t>West Seneca</t>
  </si>
  <si>
    <t>Mueller</t>
  </si>
  <si>
    <t>Mar 21 '95</t>
  </si>
  <si>
    <t>Winterthur</t>
  </si>
  <si>
    <t>Mirco</t>
  </si>
  <si>
    <t>Hand, Upper body</t>
  </si>
  <si>
    <t>Dublin</t>
  </si>
  <si>
    <t>Connor</t>
  </si>
  <si>
    <t>Murphy</t>
  </si>
  <si>
    <t>Mar 31 '93</t>
  </si>
  <si>
    <t>Aurora</t>
  </si>
  <si>
    <t>Illness, Leg, Lower body</t>
  </si>
  <si>
    <t>Sep 27 '93</t>
  </si>
  <si>
    <t>Murray</t>
  </si>
  <si>
    <t>Ankle, Knee</t>
  </si>
  <si>
    <t>Apr 09 '93</t>
  </si>
  <si>
    <t>Musil</t>
  </si>
  <si>
    <t>Woodstock</t>
  </si>
  <si>
    <t>Muzzin</t>
  </si>
  <si>
    <t>Houston</t>
  </si>
  <si>
    <t>Myers</t>
  </si>
  <si>
    <t>BUF, WPG</t>
  </si>
  <si>
    <t>Nov 22 '92</t>
  </si>
  <si>
    <t>Zhukovskiy</t>
  </si>
  <si>
    <t>Vladislav</t>
  </si>
  <si>
    <t>Namestnikov</t>
  </si>
  <si>
    <t>Jun 16 '84</t>
  </si>
  <si>
    <t>Rick</t>
  </si>
  <si>
    <t>Nash</t>
  </si>
  <si>
    <t>Neck, Soreness</t>
  </si>
  <si>
    <t>May 09 '89</t>
  </si>
  <si>
    <t>Consort</t>
  </si>
  <si>
    <t>Riley</t>
  </si>
  <si>
    <t>Sep 03 '87</t>
  </si>
  <si>
    <t>Whitby</t>
  </si>
  <si>
    <t>James</t>
  </si>
  <si>
    <t>Neal</t>
  </si>
  <si>
    <t>Jun 18 '79</t>
  </si>
  <si>
    <t>Flesherton</t>
  </si>
  <si>
    <t>Neil</t>
  </si>
  <si>
    <t>Lower body, Thumb</t>
  </si>
  <si>
    <t>Oct 15 '91</t>
  </si>
  <si>
    <t>Warroad</t>
  </si>
  <si>
    <t>Brock</t>
  </si>
  <si>
    <t>Nelson</t>
  </si>
  <si>
    <t>Feb 08 '92</t>
  </si>
  <si>
    <t>Nemeth</t>
  </si>
  <si>
    <t>Mar 28 '93</t>
  </si>
  <si>
    <t>Nesterov</t>
  </si>
  <si>
    <t>Nestrasil</t>
  </si>
  <si>
    <t>DET, CAR</t>
  </si>
  <si>
    <t>Mar 04 '95</t>
  </si>
  <si>
    <t>Valeri</t>
  </si>
  <si>
    <t>Nichushkin</t>
  </si>
  <si>
    <t>Groin, Hip</t>
  </si>
  <si>
    <t>Sep 08 '92</t>
  </si>
  <si>
    <t>Chur</t>
  </si>
  <si>
    <t>Nino</t>
  </si>
  <si>
    <t>Niederreiter</t>
  </si>
  <si>
    <t>Lower body, Soreness</t>
  </si>
  <si>
    <t>Apr 24 '84</t>
  </si>
  <si>
    <t>Frans</t>
  </si>
  <si>
    <t>Nielsen</t>
  </si>
  <si>
    <t>Nov 05 '92</t>
  </si>
  <si>
    <t>Nieto</t>
  </si>
  <si>
    <t>Jun 16 '86</t>
  </si>
  <si>
    <t>Nikitin</t>
  </si>
  <si>
    <t>Back, Shoulder, Undisclosed</t>
  </si>
  <si>
    <t>Dec 06 '86</t>
  </si>
  <si>
    <t>Niskanen</t>
  </si>
  <si>
    <t>Feb 12 '93</t>
  </si>
  <si>
    <t>Plano</t>
  </si>
  <si>
    <t>Noesen</t>
  </si>
  <si>
    <t>Jun 23 '89</t>
  </si>
  <si>
    <t>Garden River, First Nations</t>
  </si>
  <si>
    <t>Nolan</t>
  </si>
  <si>
    <t>Feb 25 '92</t>
  </si>
  <si>
    <t>Nordstrom</t>
  </si>
  <si>
    <t>Apr 12 '93</t>
  </si>
  <si>
    <t>Nugent-Hopkins</t>
  </si>
  <si>
    <t>Feb 04 '95</t>
  </si>
  <si>
    <t>Darnell</t>
  </si>
  <si>
    <t>Nurse</t>
  </si>
  <si>
    <t>Sep 01 '89</t>
  </si>
  <si>
    <t>Halmstad</t>
  </si>
  <si>
    <t>Gustav</t>
  </si>
  <si>
    <t>Nyquist</t>
  </si>
  <si>
    <t>Feb 14 '83</t>
  </si>
  <si>
    <t>Syosset</t>
  </si>
  <si>
    <t>Nystrom</t>
  </si>
  <si>
    <t>Jul 29 '94</t>
  </si>
  <si>
    <t>Liam</t>
  </si>
  <si>
    <t>O'Brien</t>
  </si>
  <si>
    <t>Aug 09 '83</t>
  </si>
  <si>
    <t>Port Hope</t>
  </si>
  <si>
    <t>Jun 21 '90</t>
  </si>
  <si>
    <t>O'Dell</t>
  </si>
  <si>
    <t>Feb 07 '91</t>
  </si>
  <si>
    <t>Clinton</t>
  </si>
  <si>
    <t>O'Reilly</t>
  </si>
  <si>
    <t>Oct 01 '81</t>
  </si>
  <si>
    <t>Oduya</t>
  </si>
  <si>
    <t>Jun 25 '92</t>
  </si>
  <si>
    <t>Dearborn Heights</t>
  </si>
  <si>
    <t>Oesterle</t>
  </si>
  <si>
    <t>Apr 16 '88</t>
  </si>
  <si>
    <t>Okposo</t>
  </si>
  <si>
    <t>Dec 21 '92</t>
  </si>
  <si>
    <t>Oleksiak</t>
  </si>
  <si>
    <t>Feb 04 '86</t>
  </si>
  <si>
    <t>Chesterfield</t>
  </si>
  <si>
    <t>Oleksy</t>
  </si>
  <si>
    <t>Olsen</t>
  </si>
  <si>
    <t>Sep 26 '80</t>
  </si>
  <si>
    <t>San Francisco</t>
  </si>
  <si>
    <t>Orpik</t>
  </si>
  <si>
    <t>Mar 03 '82</t>
  </si>
  <si>
    <t>Colton</t>
  </si>
  <si>
    <t>Orr</t>
  </si>
  <si>
    <t>Dec 23 '86</t>
  </si>
  <si>
    <t>Everett</t>
  </si>
  <si>
    <t>T.J.</t>
  </si>
  <si>
    <t>Oshie</t>
  </si>
  <si>
    <t>Aug 19 '82</t>
  </si>
  <si>
    <t>Summerside</t>
  </si>
  <si>
    <t>Ott</t>
  </si>
  <si>
    <t>Jul 29 '93</t>
  </si>
  <si>
    <t>Bayonne</t>
  </si>
  <si>
    <t>Xavier</t>
  </si>
  <si>
    <t>Ouellet</t>
  </si>
  <si>
    <t>Sep 17 '85</t>
  </si>
  <si>
    <t>Ovechkin</t>
  </si>
  <si>
    <t>Norrkoping</t>
  </si>
  <si>
    <t>Magnus</t>
  </si>
  <si>
    <t>Paajarvi</t>
  </si>
  <si>
    <t>Nov 20 '88</t>
  </si>
  <si>
    <t>New Canaan</t>
  </si>
  <si>
    <t>Pacioretty</t>
  </si>
  <si>
    <t>Nov 11 '92</t>
  </si>
  <si>
    <t>Jean-Gabriel</t>
  </si>
  <si>
    <t>Pageau</t>
  </si>
  <si>
    <t>Apr 15 '84</t>
  </si>
  <si>
    <t>Paille</t>
  </si>
  <si>
    <t>Aug 25 '91</t>
  </si>
  <si>
    <t>Loviisa</t>
  </si>
  <si>
    <t>Iiro</t>
  </si>
  <si>
    <t>Pakarinen</t>
  </si>
  <si>
    <t>Mar 28 '91</t>
  </si>
  <si>
    <t>Frydek-Mistek</t>
  </si>
  <si>
    <t>Ondrej</t>
  </si>
  <si>
    <t>Palat</t>
  </si>
  <si>
    <t>Apr 06 '93</t>
  </si>
  <si>
    <t>Westport</t>
  </si>
  <si>
    <t>Paliotta</t>
  </si>
  <si>
    <t>Feb 01 '91</t>
  </si>
  <si>
    <t>Palmieri</t>
  </si>
  <si>
    <t>Ankle, Shoulder</t>
  </si>
  <si>
    <t>Richard</t>
  </si>
  <si>
    <t>Panik</t>
  </si>
  <si>
    <t>Gaspe</t>
  </si>
  <si>
    <t>Cedric</t>
  </si>
  <si>
    <t>Paquette</t>
  </si>
  <si>
    <t>Mar 29 '84</t>
  </si>
  <si>
    <t>Bonavista</t>
  </si>
  <si>
    <t>Pardy</t>
  </si>
  <si>
    <t>Mar 24 '83</t>
  </si>
  <si>
    <t>Pierre-Alexandre</t>
  </si>
  <si>
    <t>Parenteau</t>
  </si>
  <si>
    <t>Jul 28 '84</t>
  </si>
  <si>
    <t>Parise</t>
  </si>
  <si>
    <t>Concussion, Soreness</t>
  </si>
  <si>
    <t>May 25 '96</t>
  </si>
  <si>
    <t>Havirov</t>
  </si>
  <si>
    <t>Pastrnak</t>
  </si>
  <si>
    <t>Jun 20 '90</t>
  </si>
  <si>
    <t>Sterling Heights</t>
  </si>
  <si>
    <t>Pateryn</t>
  </si>
  <si>
    <t>Jul 11 '84</t>
  </si>
  <si>
    <t>Plover</t>
  </si>
  <si>
    <t>Pavelski</t>
  </si>
  <si>
    <t>Aug 10 '92</t>
  </si>
  <si>
    <t>Pearson</t>
  </si>
  <si>
    <t>Apr 18 '89</t>
  </si>
  <si>
    <t>Peluso</t>
  </si>
  <si>
    <t>May 18 '93</t>
  </si>
  <si>
    <t>Stuart</t>
  </si>
  <si>
    <t>Percy</t>
  </si>
  <si>
    <t>Jan 05 '88</t>
  </si>
  <si>
    <t>Drummondville</t>
  </si>
  <si>
    <t>Mathieu</t>
  </si>
  <si>
    <t>Perreault</t>
  </si>
  <si>
    <t>Leg, Lower body, Upper body</t>
  </si>
  <si>
    <t>May 28 '88</t>
  </si>
  <si>
    <t>Sherbrooke</t>
  </si>
  <si>
    <t>Perron</t>
  </si>
  <si>
    <t>EDM, PIT</t>
  </si>
  <si>
    <t>May 16 '85</t>
  </si>
  <si>
    <t>Corey</t>
  </si>
  <si>
    <t>Perry</t>
  </si>
  <si>
    <t>Mar 03 '92</t>
  </si>
  <si>
    <t>Petrovic</t>
  </si>
  <si>
    <t>Petry</t>
  </si>
  <si>
    <t>EDM, MTL</t>
  </si>
  <si>
    <t>Ribs, Flu</t>
  </si>
  <si>
    <t>Apr 10 '85</t>
  </si>
  <si>
    <t>Dion</t>
  </si>
  <si>
    <t>Phaneuf</t>
  </si>
  <si>
    <t>Mar 09 '78</t>
  </si>
  <si>
    <t>Phillips</t>
  </si>
  <si>
    <t>Jan 18 '90</t>
  </si>
  <si>
    <t>Pietrangelo</t>
  </si>
  <si>
    <t>Apr 26 '84</t>
  </si>
  <si>
    <t>Pinizzotto</t>
  </si>
  <si>
    <t>Apr 10 '91</t>
  </si>
  <si>
    <t>Pirri</t>
  </si>
  <si>
    <t>Jul 05 '84</t>
  </si>
  <si>
    <t>Antigo</t>
  </si>
  <si>
    <t>Piskula</t>
  </si>
  <si>
    <t>Nov 01 '91</t>
  </si>
  <si>
    <t>Pitlick</t>
  </si>
  <si>
    <t>Oct 31 '82</t>
  </si>
  <si>
    <t>Plekanec</t>
  </si>
  <si>
    <t>Dec 14 '94</t>
  </si>
  <si>
    <t>Emile</t>
  </si>
  <si>
    <t>Poirier</t>
  </si>
  <si>
    <t>Ostrava</t>
  </si>
  <si>
    <t>Polak</t>
  </si>
  <si>
    <t>Nov 30 '82</t>
  </si>
  <si>
    <t>Repentigny</t>
  </si>
  <si>
    <t>Pominville</t>
  </si>
  <si>
    <t>May 29 '84</t>
  </si>
  <si>
    <t>Porter</t>
  </si>
  <si>
    <t>Feb 22 '89</t>
  </si>
  <si>
    <t>Postma</t>
  </si>
  <si>
    <t>Jan 05 '84</t>
  </si>
  <si>
    <t>Potter</t>
  </si>
  <si>
    <t>Alfred</t>
  </si>
  <si>
    <t>Pouliot</t>
  </si>
  <si>
    <t>Jan 16 '94</t>
  </si>
  <si>
    <t>Estevan</t>
  </si>
  <si>
    <t>Derrick</t>
  </si>
  <si>
    <t>Nov 16 '92</t>
  </si>
  <si>
    <t>Prince</t>
  </si>
  <si>
    <t>May 07 '86</t>
  </si>
  <si>
    <t>Elk River</t>
  </si>
  <si>
    <t>Prosser</t>
  </si>
  <si>
    <t>Mar 13 '90</t>
  </si>
  <si>
    <t>Kingsville</t>
  </si>
  <si>
    <t>Dalton</t>
  </si>
  <si>
    <t>Prout</t>
  </si>
  <si>
    <t>Mar 16 '84</t>
  </si>
  <si>
    <t>Prust</t>
  </si>
  <si>
    <t>Jan 24 '93</t>
  </si>
  <si>
    <t>Puempel</t>
  </si>
  <si>
    <t>Teemu</t>
  </si>
  <si>
    <t>Pulkkinen</t>
  </si>
  <si>
    <t>Sep 08 '85</t>
  </si>
  <si>
    <t>Teddy</t>
  </si>
  <si>
    <t>Purcell</t>
  </si>
  <si>
    <t>Jan 11 '92</t>
  </si>
  <si>
    <t>Sherwood Park</t>
  </si>
  <si>
    <t>Pysyk</t>
  </si>
  <si>
    <t>Quincey</t>
  </si>
  <si>
    <t>Dec 01 '88</t>
  </si>
  <si>
    <t>Raffl</t>
  </si>
  <si>
    <t>Lower body, Pneumonia</t>
  </si>
  <si>
    <t>May 05 '93</t>
  </si>
  <si>
    <t>Sundbyberg</t>
  </si>
  <si>
    <t>Rickard</t>
  </si>
  <si>
    <t>Rakell</t>
  </si>
  <si>
    <t>Ramage</t>
  </si>
  <si>
    <t>May 03 '92</t>
  </si>
  <si>
    <t>Ranford</t>
  </si>
  <si>
    <t>Mar 01 '93</t>
  </si>
  <si>
    <t>Leksand</t>
  </si>
  <si>
    <t>Rask</t>
  </si>
  <si>
    <t>Feb 05 '93</t>
  </si>
  <si>
    <t>Ty</t>
  </si>
  <si>
    <t>Rattie</t>
  </si>
  <si>
    <t>Cochrane</t>
  </si>
  <si>
    <t>Mason</t>
  </si>
  <si>
    <t>Raymond</t>
  </si>
  <si>
    <t>Jun 14 '86</t>
  </si>
  <si>
    <t>Ilderton</t>
  </si>
  <si>
    <t>Read</t>
  </si>
  <si>
    <t>Jan 20 '87</t>
  </si>
  <si>
    <t>Reaves</t>
  </si>
  <si>
    <t>Traverse City</t>
  </si>
  <si>
    <t>Redmond</t>
  </si>
  <si>
    <t>Aug 29 '84</t>
  </si>
  <si>
    <t>Reese</t>
  </si>
  <si>
    <t>Apr 19 '80</t>
  </si>
  <si>
    <t>Recife</t>
  </si>
  <si>
    <t>BRA</t>
  </si>
  <si>
    <t>BR</t>
  </si>
  <si>
    <t>Robyn</t>
  </si>
  <si>
    <t>Regehr</t>
  </si>
  <si>
    <t>Hand, Undisclosed</t>
  </si>
  <si>
    <t>Apr 16 '86</t>
  </si>
  <si>
    <t>Regin</t>
  </si>
  <si>
    <t>Jan 24 '94</t>
  </si>
  <si>
    <t>North Vancouver</t>
  </si>
  <si>
    <t>Griffin</t>
  </si>
  <si>
    <t>Reinhart</t>
  </si>
  <si>
    <t>West Vancouver</t>
  </si>
  <si>
    <t>Nov 06 '95</t>
  </si>
  <si>
    <t>Mar 25 '92</t>
  </si>
  <si>
    <t>Zagreb</t>
  </si>
  <si>
    <t>HRV</t>
  </si>
  <si>
    <t>Borna</t>
  </si>
  <si>
    <t>Rendulic</t>
  </si>
  <si>
    <t>Feb 10 '80</t>
  </si>
  <si>
    <t>Ribeiro</t>
  </si>
  <si>
    <t>May 02 '80</t>
  </si>
  <si>
    <t>Murray Hbr.</t>
  </si>
  <si>
    <t>Richards</t>
  </si>
  <si>
    <t>Feb 11 '85</t>
  </si>
  <si>
    <t>Kenora</t>
  </si>
  <si>
    <t>Richardson</t>
  </si>
  <si>
    <t>Ankle, Lower body</t>
  </si>
  <si>
    <t>Jan 10 '93</t>
  </si>
  <si>
    <t>Landshut</t>
  </si>
  <si>
    <t>Tobias</t>
  </si>
  <si>
    <t>Rieder</t>
  </si>
  <si>
    <t>Mar 09 '94</t>
  </si>
  <si>
    <t>Morgan</t>
  </si>
  <si>
    <t>Rielly</t>
  </si>
  <si>
    <t>Jun 15 '90</t>
  </si>
  <si>
    <t>Rinaldo</t>
  </si>
  <si>
    <t>Jul 13 '91</t>
  </si>
  <si>
    <t>Rasmus</t>
  </si>
  <si>
    <t>Rissanen</t>
  </si>
  <si>
    <t>Oct 27 '94</t>
  </si>
  <si>
    <t>Ristolainen</t>
  </si>
  <si>
    <t>Jul 01 '93</t>
  </si>
  <si>
    <t>Orangeville</t>
  </si>
  <si>
    <t>Ritchie</t>
  </si>
  <si>
    <t>Apr 24 '90</t>
  </si>
  <si>
    <t>Dauphin</t>
  </si>
  <si>
    <t>Colby</t>
  </si>
  <si>
    <t>Robak</t>
  </si>
  <si>
    <t>Mar 03 '77</t>
  </si>
  <si>
    <t>Stephane</t>
  </si>
  <si>
    <t>Robidas</t>
  </si>
  <si>
    <t>Oct 17 '81</t>
  </si>
  <si>
    <t>Rhinelander</t>
  </si>
  <si>
    <t>Robins</t>
  </si>
  <si>
    <t>Roubaix</t>
  </si>
  <si>
    <t>Antoine</t>
  </si>
  <si>
    <t>Roussel</t>
  </si>
  <si>
    <t>May 04 '83</t>
  </si>
  <si>
    <t>Roy</t>
  </si>
  <si>
    <t>NSH, EDM</t>
  </si>
  <si>
    <t>Sep 03 '78</t>
  </si>
  <si>
    <t>Vlasim</t>
  </si>
  <si>
    <t>Rozsival</t>
  </si>
  <si>
    <t>May 07 '90</t>
  </si>
  <si>
    <t>San Diego</t>
  </si>
  <si>
    <t>Chad</t>
  </si>
  <si>
    <t>Ruhwedel</t>
  </si>
  <si>
    <t>Rundblad</t>
  </si>
  <si>
    <t>May 02 '87</t>
  </si>
  <si>
    <t>Caroline</t>
  </si>
  <si>
    <t>Russell</t>
  </si>
  <si>
    <t>May 11 '92</t>
  </si>
  <si>
    <t>Pontiac</t>
  </si>
  <si>
    <t>Rust</t>
  </si>
  <si>
    <t>Feb 16 '83</t>
  </si>
  <si>
    <t>Tuomo</t>
  </si>
  <si>
    <t>Ruutu</t>
  </si>
  <si>
    <t>Mar 17 '87</t>
  </si>
  <si>
    <t>Cherry Hill</t>
  </si>
  <si>
    <t>Finger, Lower body, Wrist</t>
  </si>
  <si>
    <t>Oct 07 '94</t>
  </si>
  <si>
    <t>Torrance</t>
  </si>
  <si>
    <t>Kerby</t>
  </si>
  <si>
    <t>Rychel</t>
  </si>
  <si>
    <t>Mar 31 '80</t>
  </si>
  <si>
    <t>Ryder</t>
  </si>
  <si>
    <t>Oct 27 '92</t>
  </si>
  <si>
    <t>Saad</t>
  </si>
  <si>
    <t>Mar 09 '93</t>
  </si>
  <si>
    <t>Raahe</t>
  </si>
  <si>
    <t>Miikka</t>
  </si>
  <si>
    <t>Salomaki</t>
  </si>
  <si>
    <t>Feb 11 '76</t>
  </si>
  <si>
    <t>Bryce</t>
  </si>
  <si>
    <t>Salvador</t>
  </si>
  <si>
    <t>Feb 07 '94</t>
  </si>
  <si>
    <t>Henrik</t>
  </si>
  <si>
    <t>Samuelsson</t>
  </si>
  <si>
    <t>Philip</t>
  </si>
  <si>
    <t>Dec 14 '85</t>
  </si>
  <si>
    <t>Santorelli</t>
  </si>
  <si>
    <t>Oct 22 '90</t>
  </si>
  <si>
    <t>St. Hyacinthe</t>
  </si>
  <si>
    <t>Savard</t>
  </si>
  <si>
    <t>Ozieri</t>
  </si>
  <si>
    <t>ITA</t>
  </si>
  <si>
    <t>Luca</t>
  </si>
  <si>
    <t>Sbisa</t>
  </si>
  <si>
    <t>Marco</t>
  </si>
  <si>
    <t>Scandella</t>
  </si>
  <si>
    <t>Illness, Oblique, Upper body</t>
  </si>
  <si>
    <t>Apr 20 '89</t>
  </si>
  <si>
    <t>Sceviour</t>
  </si>
  <si>
    <t>Nov 16 '90</t>
  </si>
  <si>
    <t>Merrimack</t>
  </si>
  <si>
    <t>Schaller</t>
  </si>
  <si>
    <t>Mar 15 '93</t>
  </si>
  <si>
    <t>Scheifele</t>
  </si>
  <si>
    <t>Aug 22 '91</t>
  </si>
  <si>
    <t>Schenn</t>
  </si>
  <si>
    <t>Nov 02 '89</t>
  </si>
  <si>
    <t>Lower body, Shoulder, Upper body</t>
  </si>
  <si>
    <t>Oct 07 '88</t>
  </si>
  <si>
    <t>Carmel</t>
  </si>
  <si>
    <t>Cameron</t>
  </si>
  <si>
    <t>Schilling</t>
  </si>
  <si>
    <t>May 07 '87</t>
  </si>
  <si>
    <t>Schlemko</t>
  </si>
  <si>
    <t>ARI, DAL, CGY</t>
  </si>
  <si>
    <t>Jul 16 '91</t>
  </si>
  <si>
    <t>St. Cloud</t>
  </si>
  <si>
    <t>Schmidt</t>
  </si>
  <si>
    <t>Sep 29 '90</t>
  </si>
  <si>
    <t>Lakeville</t>
  </si>
  <si>
    <t>Schroeder</t>
  </si>
  <si>
    <t>Feb 25 '86</t>
  </si>
  <si>
    <t>Schultz</t>
  </si>
  <si>
    <t>Jul 06 '90</t>
  </si>
  <si>
    <t>Aug 25 '82</t>
  </si>
  <si>
    <t>Strasbourg</t>
  </si>
  <si>
    <t>Wilcox</t>
  </si>
  <si>
    <t>Jaden</t>
  </si>
  <si>
    <t>Schwartz</t>
  </si>
  <si>
    <t>Sep 26 '82</t>
  </si>
  <si>
    <t>Dec 30 '78</t>
  </si>
  <si>
    <t>Scuderi</t>
  </si>
  <si>
    <t>Apr 20 '85</t>
  </si>
  <si>
    <t>Seabrook</t>
  </si>
  <si>
    <t>Sedin</t>
  </si>
  <si>
    <t>Jan 31 '92</t>
  </si>
  <si>
    <t>Seguin</t>
  </si>
  <si>
    <t>Jul 18 '81</t>
  </si>
  <si>
    <t>Schwenningen</t>
  </si>
  <si>
    <t>Seidenberg</t>
  </si>
  <si>
    <t>Jun 10 '92</t>
  </si>
  <si>
    <t>Sekac</t>
  </si>
  <si>
    <t>MTL, ANA</t>
  </si>
  <si>
    <t>Bojnice</t>
  </si>
  <si>
    <t>Sekera</t>
  </si>
  <si>
    <t>CAR, LAK</t>
  </si>
  <si>
    <t>Undisclosed, Upper body, Lower body</t>
  </si>
  <si>
    <t>Mar 03 '84</t>
  </si>
  <si>
    <t>Krasnojarsk</t>
  </si>
  <si>
    <t>Semin</t>
  </si>
  <si>
    <t>Hamstring, Lower body, Upper body</t>
  </si>
  <si>
    <t>Aug 28 '84</t>
  </si>
  <si>
    <t>Rome</t>
  </si>
  <si>
    <t>Sestito</t>
  </si>
  <si>
    <t>Sep 28 '87</t>
  </si>
  <si>
    <t>Taber</t>
  </si>
  <si>
    <t>Devin</t>
  </si>
  <si>
    <t>Setoguchi</t>
  </si>
  <si>
    <t>Aug 07 '94</t>
  </si>
  <si>
    <t>Damon</t>
  </si>
  <si>
    <t>Severson</t>
  </si>
  <si>
    <t>Campbellville</t>
  </si>
  <si>
    <t>Sgarbossa</t>
  </si>
  <si>
    <t>Dec 27 '81</t>
  </si>
  <si>
    <t>Sharp</t>
  </si>
  <si>
    <t>Jan 29 '89</t>
  </si>
  <si>
    <t>New Rochelle</t>
  </si>
  <si>
    <t>Shattenkirk</t>
  </si>
  <si>
    <t>Jul 20 '91</t>
  </si>
  <si>
    <t>Shaw</t>
  </si>
  <si>
    <t>Dec 07 '91</t>
  </si>
  <si>
    <t>Sheahan</t>
  </si>
  <si>
    <t>Apr 25 '88</t>
  </si>
  <si>
    <t>Sheppard</t>
  </si>
  <si>
    <t>SJS, NYR</t>
  </si>
  <si>
    <t>Jan 07 '91</t>
  </si>
  <si>
    <t>Shinnimin</t>
  </si>
  <si>
    <t>Jan 29 '91</t>
  </si>
  <si>
    <t>Shore</t>
  </si>
  <si>
    <t>Sep 26 '92</t>
  </si>
  <si>
    <t>Dec 24 '91</t>
  </si>
  <si>
    <t>Shugg</t>
  </si>
  <si>
    <t>Sep 07 '93</t>
  </si>
  <si>
    <t>Siemens</t>
  </si>
  <si>
    <t>Oct 13 '90</t>
  </si>
  <si>
    <t>Jakob</t>
  </si>
  <si>
    <t>Silfverberg</t>
  </si>
  <si>
    <t>Truro</t>
  </si>
  <si>
    <t>Sill</t>
  </si>
  <si>
    <t>PIT, TOR</t>
  </si>
  <si>
    <t>Upper body, Undisclosed</t>
  </si>
  <si>
    <t>Aug 26 '88</t>
  </si>
  <si>
    <t>Scarborough</t>
  </si>
  <si>
    <t>Wayne</t>
  </si>
  <si>
    <t>Simmonds</t>
  </si>
  <si>
    <t>Jan 20 '88</t>
  </si>
  <si>
    <t>Superior</t>
  </si>
  <si>
    <t>Sislo</t>
  </si>
  <si>
    <t>May 19 '87</t>
  </si>
  <si>
    <t>Skille</t>
  </si>
  <si>
    <t>May 16 '92</t>
  </si>
  <si>
    <t>Skinner</t>
  </si>
  <si>
    <t>Dec 09 '82</t>
  </si>
  <si>
    <t>Lapeer</t>
  </si>
  <si>
    <t>Jim</t>
  </si>
  <si>
    <t>Feb 01 '86</t>
  </si>
  <si>
    <t>Frydlant</t>
  </si>
  <si>
    <t>Ladislav</t>
  </si>
  <si>
    <t>Smid</t>
  </si>
  <si>
    <t>Neck, Undisclosed, Upper body</t>
  </si>
  <si>
    <t>Jul 11 '88</t>
  </si>
  <si>
    <t>Winston-Salem</t>
  </si>
  <si>
    <t>Smith</t>
  </si>
  <si>
    <t>CHI, SJS</t>
  </si>
  <si>
    <t>Jun 20 '93</t>
  </si>
  <si>
    <t>Sep 05 '89</t>
  </si>
  <si>
    <t>Reilly</t>
  </si>
  <si>
    <t>Feb 08 '85</t>
  </si>
  <si>
    <t>Facial, Lower body, Undisclosed</t>
  </si>
  <si>
    <t>Apr 05 '88</t>
  </si>
  <si>
    <t>Maple Creek</t>
  </si>
  <si>
    <t>Wrist</t>
  </si>
  <si>
    <t>Jun 14 '92</t>
  </si>
  <si>
    <t>Devante</t>
  </si>
  <si>
    <t>Smith-Pelly</t>
  </si>
  <si>
    <t>Malmö</t>
  </si>
  <si>
    <t>Soderberg</t>
  </si>
  <si>
    <t>Sep 19 '88</t>
  </si>
  <si>
    <t>Palmerston</t>
  </si>
  <si>
    <t>Spaling</t>
  </si>
  <si>
    <t>Jun 13 '83</t>
  </si>
  <si>
    <t>Spezza</t>
  </si>
  <si>
    <t>Jan 30 '92</t>
  </si>
  <si>
    <t>Spooner</t>
  </si>
  <si>
    <t>Nov 29 '89</t>
  </si>
  <si>
    <t>Spurgeon</t>
  </si>
  <si>
    <t>Illness, Shoulder, Upper body</t>
  </si>
  <si>
    <t>Jan 23 '86</t>
  </si>
  <si>
    <t>Frédéric</t>
  </si>
  <si>
    <t>St-Denis</t>
  </si>
  <si>
    <t>Jun 18 '75</t>
  </si>
  <si>
    <t>Oct 29 '84</t>
  </si>
  <si>
    <t>Staal</t>
  </si>
  <si>
    <t>Sep 10 '88</t>
  </si>
  <si>
    <t>Leg, Lower body</t>
  </si>
  <si>
    <t>Soreness</t>
  </si>
  <si>
    <t>Oct 30 '85</t>
  </si>
  <si>
    <t>Stafford</t>
  </si>
  <si>
    <t>Dec 19 '83</t>
  </si>
  <si>
    <t>Stajan</t>
  </si>
  <si>
    <t>Jan 17 '86</t>
  </si>
  <si>
    <t>Stalberg</t>
  </si>
  <si>
    <t>Knee, Lower body, Undisclosed</t>
  </si>
  <si>
    <t>Feb 07 '90</t>
  </si>
  <si>
    <t>Stamkos</t>
  </si>
  <si>
    <t>Jul 20 '89</t>
  </si>
  <si>
    <t>Stanton</t>
  </si>
  <si>
    <t>Dec 27 '85</t>
  </si>
  <si>
    <t>Stastny</t>
  </si>
  <si>
    <t>Mar 01 '84</t>
  </si>
  <si>
    <t>Steen</t>
  </si>
  <si>
    <t>Knee, Lower body</t>
  </si>
  <si>
    <t>Feb 04 '83</t>
  </si>
  <si>
    <t>Stempniak</t>
  </si>
  <si>
    <t>NYR, WPG</t>
  </si>
  <si>
    <t>Back, Illness</t>
  </si>
  <si>
    <t>Hastings</t>
  </si>
  <si>
    <t>Stepan</t>
  </si>
  <si>
    <t>Oct 30 '87</t>
  </si>
  <si>
    <t>Stewart</t>
  </si>
  <si>
    <t>BUF, MIN</t>
  </si>
  <si>
    <t>Jun 24 '82</t>
  </si>
  <si>
    <t>Melville</t>
  </si>
  <si>
    <t>Jarret</t>
  </si>
  <si>
    <t>Stoll</t>
  </si>
  <si>
    <t>Nov 21 '87</t>
  </si>
  <si>
    <t>Camrose</t>
  </si>
  <si>
    <t>Stollery</t>
  </si>
  <si>
    <t>COL, SJS</t>
  </si>
  <si>
    <t>May 13 '92</t>
  </si>
  <si>
    <t>Stone</t>
  </si>
  <si>
    <t>Feb 19 '85</t>
  </si>
  <si>
    <t>Clayton</t>
  </si>
  <si>
    <t>Stoner</t>
  </si>
  <si>
    <t>Oct 30 '84</t>
  </si>
  <si>
    <t>Melfort</t>
  </si>
  <si>
    <t>Strachan</t>
  </si>
  <si>
    <t>Jan 04 '88</t>
  </si>
  <si>
    <t>Waltham</t>
  </si>
  <si>
    <t>Strait</t>
  </si>
  <si>
    <t>Jun 15 '92</t>
  </si>
  <si>
    <t>Plzen</t>
  </si>
  <si>
    <t>Petr</t>
  </si>
  <si>
    <t>Straka</t>
  </si>
  <si>
    <t>Aug 01 '86</t>
  </si>
  <si>
    <t>Tibro</t>
  </si>
  <si>
    <t>Stralman</t>
  </si>
  <si>
    <t>Feb 13 '87</t>
  </si>
  <si>
    <t>Coquitlam</t>
  </si>
  <si>
    <t>Street</t>
  </si>
  <si>
    <t>Dec 11 '77</t>
  </si>
  <si>
    <t>Streit</t>
  </si>
  <si>
    <t>Jul 11 '93</t>
  </si>
  <si>
    <t>Strome</t>
  </si>
  <si>
    <t>Nov 06 '79</t>
  </si>
  <si>
    <t>Rocky Mountain House</t>
  </si>
  <si>
    <t>Hamstring, Leg</t>
  </si>
  <si>
    <t>Apr 27 '84</t>
  </si>
  <si>
    <t>May 13 '89</t>
  </si>
  <si>
    <t>P.K.</t>
  </si>
  <si>
    <t>Subban</t>
  </si>
  <si>
    <t>Feb 05 '88</t>
  </si>
  <si>
    <t>Summers</t>
  </si>
  <si>
    <t>ARI, NYR</t>
  </si>
  <si>
    <t>Nov 29 '90</t>
  </si>
  <si>
    <t>Sustr</t>
  </si>
  <si>
    <t>Jan 21 '85</t>
  </si>
  <si>
    <t>Suter</t>
  </si>
  <si>
    <t>Feb 14 '89</t>
  </si>
  <si>
    <t>Huntington</t>
  </si>
  <si>
    <t>Sutter</t>
  </si>
  <si>
    <t>Jun 02 '87</t>
  </si>
  <si>
    <t>Viking</t>
  </si>
  <si>
    <t>Sep 26 '91</t>
  </si>
  <si>
    <t>Brody</t>
  </si>
  <si>
    <t>May 14 '91</t>
  </si>
  <si>
    <t>Szwarz</t>
  </si>
  <si>
    <t>Feb 11 '84</t>
  </si>
  <si>
    <t>Lemoyne</t>
  </si>
  <si>
    <t>Talbot</t>
  </si>
  <si>
    <t>COL, BOS</t>
  </si>
  <si>
    <t>Dec 20 '89</t>
  </si>
  <si>
    <t>Christopher</t>
  </si>
  <si>
    <t>Tanev</t>
  </si>
  <si>
    <t>Feb 10 '89</t>
  </si>
  <si>
    <t>Philadelphia</t>
  </si>
  <si>
    <t>Tangradi</t>
  </si>
  <si>
    <t>Nov 21 '79</t>
  </si>
  <si>
    <t>Ste-Justine</t>
  </si>
  <si>
    <t>Tanguay</t>
  </si>
  <si>
    <t>Dec 13 '91</t>
  </si>
  <si>
    <t>Vladimir</t>
  </si>
  <si>
    <t>Tarasenko</t>
  </si>
  <si>
    <t>Jun 20 '91</t>
  </si>
  <si>
    <t>Daniil</t>
  </si>
  <si>
    <t>Tarasov</t>
  </si>
  <si>
    <t>Dec 01 '90</t>
  </si>
  <si>
    <t>Tatar</t>
  </si>
  <si>
    <t>Sep 20 '90</t>
  </si>
  <si>
    <t>Tavares</t>
  </si>
  <si>
    <t>Apr 23 '90</t>
  </si>
  <si>
    <t>Tennyson</t>
  </si>
  <si>
    <t>Sep 11 '94</t>
  </si>
  <si>
    <t>Teuvo</t>
  </si>
  <si>
    <t>Teravainen</t>
  </si>
  <si>
    <t>Apr 07 '89</t>
  </si>
  <si>
    <t>Terry</t>
  </si>
  <si>
    <t>May 26 '92</t>
  </si>
  <si>
    <t>Oct 05 '84</t>
  </si>
  <si>
    <t>Thompson</t>
  </si>
  <si>
    <t>Jun 03 '83</t>
  </si>
  <si>
    <t>Thorburn</t>
  </si>
  <si>
    <t>Jul 02 '79</t>
  </si>
  <si>
    <t>Thornton</t>
  </si>
  <si>
    <t>Jul 23 '77</t>
  </si>
  <si>
    <t>Jul 01 '94</t>
  </si>
  <si>
    <t>Keswick</t>
  </si>
  <si>
    <t>Tierney</t>
  </si>
  <si>
    <t>Mar 18 '75</t>
  </si>
  <si>
    <t>Kimmo</t>
  </si>
  <si>
    <t>Timonen</t>
  </si>
  <si>
    <t>Leg, Upper body</t>
  </si>
  <si>
    <t>Feb 20 '92</t>
  </si>
  <si>
    <t>Jarred</t>
  </si>
  <si>
    <t>Tinordi</t>
  </si>
  <si>
    <t>Mar 16 '88</t>
  </si>
  <si>
    <t>Slany</t>
  </si>
  <si>
    <t>Tlusty</t>
  </si>
  <si>
    <t>Apr 29 '88</t>
  </si>
  <si>
    <t>Toews</t>
  </si>
  <si>
    <t>Apr 24 '92</t>
  </si>
  <si>
    <t>Toffoli</t>
  </si>
  <si>
    <t>Feb 02 '83</t>
  </si>
  <si>
    <t>Churchill</t>
  </si>
  <si>
    <t>Jordin</t>
  </si>
  <si>
    <t>Tootoo</t>
  </si>
  <si>
    <t>Trocheck</t>
  </si>
  <si>
    <t>Grosse Pointe Woods</t>
  </si>
  <si>
    <t>Tropp</t>
  </si>
  <si>
    <t>Aug 26 '90</t>
  </si>
  <si>
    <t>Trotman</t>
  </si>
  <si>
    <t>Feb 26 '94</t>
  </si>
  <si>
    <t>Trouba</t>
  </si>
  <si>
    <t>Aug 14 '89</t>
  </si>
  <si>
    <t>Turris</t>
  </si>
  <si>
    <t>Apr 23 '89</t>
  </si>
  <si>
    <t>Dana</t>
  </si>
  <si>
    <t>Tyrell</t>
  </si>
  <si>
    <t>Jul 19 '83</t>
  </si>
  <si>
    <t>Izhevsk</t>
  </si>
  <si>
    <t>Fedor</t>
  </si>
  <si>
    <t>Tyutin</t>
  </si>
  <si>
    <t>Dec 31 '92</t>
  </si>
  <si>
    <t>Ostvava</t>
  </si>
  <si>
    <t>Dominik</t>
  </si>
  <si>
    <t>Uher</t>
  </si>
  <si>
    <t>May 03 '82</t>
  </si>
  <si>
    <t>R.J.</t>
  </si>
  <si>
    <t>Umberger</t>
  </si>
  <si>
    <t>Oct 07 '83</t>
  </si>
  <si>
    <t>Fort McMurray</t>
  </si>
  <si>
    <t>Scottie</t>
  </si>
  <si>
    <t>Upshall</t>
  </si>
  <si>
    <t>Ankle, Lower body, Upper body</t>
  </si>
  <si>
    <t>Apr 20 '83</t>
  </si>
  <si>
    <t>Van Der Gulik</t>
  </si>
  <si>
    <t>May 04 '89</t>
  </si>
  <si>
    <t>Middletown</t>
  </si>
  <si>
    <t>van Riemsdyk</t>
  </si>
  <si>
    <t>Jul 24 '91</t>
  </si>
  <si>
    <t>Mar 15 '87</t>
  </si>
  <si>
    <t>Moorhead</t>
  </si>
  <si>
    <t>VandeVelde</t>
  </si>
  <si>
    <t>Vienna</t>
  </si>
  <si>
    <t>Vanek</t>
  </si>
  <si>
    <t>Illness, Soreness</t>
  </si>
  <si>
    <t>Dec 04 '90</t>
  </si>
  <si>
    <t>Vaughan</t>
  </si>
  <si>
    <t>Varone</t>
  </si>
  <si>
    <t>Jun 03 '91</t>
  </si>
  <si>
    <t>Sami</t>
  </si>
  <si>
    <t>Vatanen</t>
  </si>
  <si>
    <t>Nov 16 '81</t>
  </si>
  <si>
    <t>Beauceville</t>
  </si>
  <si>
    <t>Veilleux</t>
  </si>
  <si>
    <t>Jul 20 '82</t>
  </si>
  <si>
    <t>St. Agapit</t>
  </si>
  <si>
    <t>Vermette</t>
  </si>
  <si>
    <t>ARI, CHI</t>
  </si>
  <si>
    <t>Versteeg</t>
  </si>
  <si>
    <t>Wakaw</t>
  </si>
  <si>
    <t>Linden</t>
  </si>
  <si>
    <t>Vey</t>
  </si>
  <si>
    <t>Brno</t>
  </si>
  <si>
    <t>Vincour</t>
  </si>
  <si>
    <t>Aug 11 '76</t>
  </si>
  <si>
    <t>Topolcany</t>
  </si>
  <si>
    <t>Lubomir</t>
  </si>
  <si>
    <t>Visnovsky</t>
  </si>
  <si>
    <t>Aug 20 '85</t>
  </si>
  <si>
    <t>Vitale</t>
  </si>
  <si>
    <t>Mar 30 '87</t>
  </si>
  <si>
    <t>Marc-Edouard</t>
  </si>
  <si>
    <t>Vlasic</t>
  </si>
  <si>
    <t>Feb 25 '82</t>
  </si>
  <si>
    <t>Volchenkov</t>
  </si>
  <si>
    <t>May 30 '85</t>
  </si>
  <si>
    <t>Revelstoke</t>
  </si>
  <si>
    <t>Volpatti</t>
  </si>
  <si>
    <t>Aug 15 '89</t>
  </si>
  <si>
    <t>Voracek</t>
  </si>
  <si>
    <t>Jan 15 '90</t>
  </si>
  <si>
    <t>Slava</t>
  </si>
  <si>
    <t>Voynov</t>
  </si>
  <si>
    <t>Jun 13 '81</t>
  </si>
  <si>
    <t>Radim</t>
  </si>
  <si>
    <t>Vrbata</t>
  </si>
  <si>
    <t>May 27 '91</t>
  </si>
  <si>
    <t>Walpole</t>
  </si>
  <si>
    <t>Wagner</t>
  </si>
  <si>
    <t>Dec 02 '80</t>
  </si>
  <si>
    <t>Ward</t>
  </si>
  <si>
    <t>May 30 '90</t>
  </si>
  <si>
    <t>Marshfield</t>
  </si>
  <si>
    <t>Warsofsky</t>
  </si>
  <si>
    <t>May 02 '78</t>
  </si>
  <si>
    <t>Weaver</t>
  </si>
  <si>
    <t>Concussion, Flu, Upper body</t>
  </si>
  <si>
    <t>Dec 16 '87</t>
  </si>
  <si>
    <t>Weber</t>
  </si>
  <si>
    <t>Knee, Lower body, Undisclosed, Upper body</t>
  </si>
  <si>
    <t>Aug 14 '85</t>
  </si>
  <si>
    <t>Shea</t>
  </si>
  <si>
    <t>Sep 23 '88</t>
  </si>
  <si>
    <t>Morges</t>
  </si>
  <si>
    <t>Yannick</t>
  </si>
  <si>
    <t>Dale</t>
  </si>
  <si>
    <t>Weise</t>
  </si>
  <si>
    <t>Apr 03 '83</t>
  </si>
  <si>
    <t>Weiss</t>
  </si>
  <si>
    <t>Groin, Upper body</t>
  </si>
  <si>
    <t>Sep 22 '94</t>
  </si>
  <si>
    <t>Wennberg</t>
  </si>
  <si>
    <t>Aug 31 '86</t>
  </si>
  <si>
    <t>Plymouth</t>
  </si>
  <si>
    <t>Wheeler</t>
  </si>
  <si>
    <t>Mar 17 '88</t>
  </si>
  <si>
    <t>White</t>
  </si>
  <si>
    <t>Pectoral</t>
  </si>
  <si>
    <t>Feb 06 '88</t>
  </si>
  <si>
    <t>Reading</t>
  </si>
  <si>
    <t>Whitney</t>
  </si>
  <si>
    <t>Mar 20 '83</t>
  </si>
  <si>
    <t>Wideman</t>
  </si>
  <si>
    <t>Sep 12 '90</t>
  </si>
  <si>
    <t>Wiercioch</t>
  </si>
  <si>
    <t>Oct 04 '81</t>
  </si>
  <si>
    <t>Cobourg</t>
  </si>
  <si>
    <t>Williams</t>
  </si>
  <si>
    <t>Oct 20 '89</t>
  </si>
  <si>
    <t>Wilson</t>
  </si>
  <si>
    <t>Mar 16 '91</t>
  </si>
  <si>
    <t>Garrett</t>
  </si>
  <si>
    <t>Feb 03 '87</t>
  </si>
  <si>
    <t>Shoulder, Undisclosed</t>
  </si>
  <si>
    <t>Mar 29 '94</t>
  </si>
  <si>
    <t>Head, Leg, Lower body</t>
  </si>
  <si>
    <t>Apr 12 '88</t>
  </si>
  <si>
    <t>Tommy</t>
  </si>
  <si>
    <t>Wingels</t>
  </si>
  <si>
    <t>Winnik</t>
  </si>
  <si>
    <t>TOR, PIT</t>
  </si>
  <si>
    <t>Feb 21 '84</t>
  </si>
  <si>
    <t>Canton</t>
  </si>
  <si>
    <t>Wisniewski</t>
  </si>
  <si>
    <t>CBJ, ANA</t>
  </si>
  <si>
    <t>Foot, Finger, Lower body</t>
  </si>
  <si>
    <t>Apr 14 '90</t>
  </si>
  <si>
    <t>Witkowski</t>
  </si>
  <si>
    <t>Sep 15 '89</t>
  </si>
  <si>
    <t>Dusseldorf</t>
  </si>
  <si>
    <t>Wolf</t>
  </si>
  <si>
    <t>Jun 11 '92</t>
  </si>
  <si>
    <t>Humboldt</t>
  </si>
  <si>
    <t>Woods</t>
  </si>
  <si>
    <t>Mar 12 '93</t>
  </si>
  <si>
    <t>Wotherspoon</t>
  </si>
  <si>
    <t>Oct 04 '94</t>
  </si>
  <si>
    <t>Nizhnekamsk</t>
  </si>
  <si>
    <t>Bogdan</t>
  </si>
  <si>
    <t>Yakimov</t>
  </si>
  <si>
    <t>Oct 06 '93</t>
  </si>
  <si>
    <t>Nail</t>
  </si>
  <si>
    <t>Yakupov</t>
  </si>
  <si>
    <t>Sep 09 '86</t>
  </si>
  <si>
    <t>Yandle</t>
  </si>
  <si>
    <t>Apr 16 '95</t>
  </si>
  <si>
    <t>Zadorov</t>
  </si>
  <si>
    <t>May 13 '85</t>
  </si>
  <si>
    <t>Zajac</t>
  </si>
  <si>
    <t>Oct 09 '80</t>
  </si>
  <si>
    <t>Njurunda</t>
  </si>
  <si>
    <t>Zetterberg</t>
  </si>
  <si>
    <t>Apr 18 '93</t>
  </si>
  <si>
    <t>Mika</t>
  </si>
  <si>
    <t>Zibanejad</t>
  </si>
  <si>
    <t>Feb 03 '77</t>
  </si>
  <si>
    <t>Most</t>
  </si>
  <si>
    <t>Marek</t>
  </si>
  <si>
    <t>Zidlicky</t>
  </si>
  <si>
    <t>NJD, DET</t>
  </si>
  <si>
    <t>Sep 01 '87</t>
  </si>
  <si>
    <t>Harry</t>
  </si>
  <si>
    <t>Zolnierczyk</t>
  </si>
  <si>
    <t>Jun 16 '78</t>
  </si>
  <si>
    <t>Elektrenai</t>
  </si>
  <si>
    <t>LTU</t>
  </si>
  <si>
    <t>LT</t>
  </si>
  <si>
    <t>Dainius</t>
  </si>
  <si>
    <t>Zubrus</t>
  </si>
  <si>
    <t>Oslo</t>
  </si>
  <si>
    <t>NOR</t>
  </si>
  <si>
    <t>NO</t>
  </si>
  <si>
    <t>Mats</t>
  </si>
  <si>
    <t>Zuccarello</t>
  </si>
  <si>
    <t>RW/LW/C</t>
  </si>
  <si>
    <t>Lower body, Shoulder, Soreness</t>
  </si>
  <si>
    <t>Jan 16 '92</t>
  </si>
  <si>
    <t>Newport Beach</t>
  </si>
  <si>
    <t>Zucker</t>
  </si>
  <si>
    <t>Collarbone, Illness</t>
  </si>
  <si>
    <t>BTN Code</t>
  </si>
  <si>
    <t>ESG</t>
  </si>
  <si>
    <t>ESA</t>
  </si>
  <si>
    <t>ESP</t>
  </si>
  <si>
    <t>ESP/60</t>
  </si>
  <si>
    <t>55G</t>
  </si>
  <si>
    <t>55A1</t>
  </si>
  <si>
    <t>55A2</t>
  </si>
  <si>
    <t>ESShot</t>
  </si>
  <si>
    <t>ESMiss</t>
  </si>
  <si>
    <t>ESBlked</t>
  </si>
  <si>
    <t>ESChances</t>
  </si>
  <si>
    <t>ESSh%</t>
  </si>
  <si>
    <t>ESCoSH%</t>
  </si>
  <si>
    <t>ESTOI</t>
  </si>
  <si>
    <t>ESTOI/G</t>
  </si>
  <si>
    <t>55TOI</t>
  </si>
  <si>
    <t>55TOI/G</t>
  </si>
  <si>
    <t>55TOF</t>
  </si>
  <si>
    <t>55TOF/G</t>
  </si>
  <si>
    <t>ES%</t>
  </si>
  <si>
    <t>ESPass</t>
  </si>
  <si>
    <t>ESBlk</t>
  </si>
  <si>
    <t>ESHitF</t>
  </si>
  <si>
    <t>ESHitA</t>
  </si>
  <si>
    <t>ESGive</t>
  </si>
  <si>
    <t>ESTake</t>
  </si>
  <si>
    <t>ESIGP</t>
  </si>
  <si>
    <t>ESIAP</t>
  </si>
  <si>
    <t>ESIPP</t>
  </si>
  <si>
    <t>ESOZFO</t>
  </si>
  <si>
    <t>ESOZ%</t>
  </si>
  <si>
    <t>ESDZFO</t>
  </si>
  <si>
    <t>ESDZ%</t>
  </si>
  <si>
    <t>ESNZFO</t>
  </si>
  <si>
    <t>ESNZ%</t>
  </si>
  <si>
    <t>OZ%</t>
  </si>
  <si>
    <t>OZRk</t>
  </si>
  <si>
    <t>RelOZ%</t>
  </si>
  <si>
    <t>ESOZF</t>
  </si>
  <si>
    <t>ESDZF</t>
  </si>
  <si>
    <t>ESNZF</t>
  </si>
  <si>
    <t>OZF%</t>
  </si>
  <si>
    <t>T-QoC</t>
  </si>
  <si>
    <t>T-QoC Rk</t>
  </si>
  <si>
    <t>RCQoC</t>
  </si>
  <si>
    <t>QoCRk</t>
  </si>
  <si>
    <t xml:space="preserve">CQoC </t>
  </si>
  <si>
    <t>Cor%QoC</t>
  </si>
  <si>
    <t>T-QoT</t>
  </si>
  <si>
    <t>RCQoT</t>
  </si>
  <si>
    <t xml:space="preserve">CQoT </t>
  </si>
  <si>
    <t>Cor%QoT</t>
  </si>
  <si>
    <t>ESOISH%</t>
  </si>
  <si>
    <t>ESOISV%</t>
  </si>
  <si>
    <t>PDO</t>
  </si>
  <si>
    <t>SPD</t>
  </si>
  <si>
    <t>TmESGF/60</t>
  </si>
  <si>
    <t>TmESGA/60</t>
  </si>
  <si>
    <t>TmESSF/60</t>
  </si>
  <si>
    <t>TmESSA/60</t>
  </si>
  <si>
    <t>TmESCF/60</t>
  </si>
  <si>
    <t>TmESCA/60</t>
  </si>
  <si>
    <t>Corsi</t>
  </si>
  <si>
    <t>TmESGF</t>
  </si>
  <si>
    <t>TmESGA</t>
  </si>
  <si>
    <t>TmESSVA</t>
  </si>
  <si>
    <t>TmESSVF</t>
  </si>
  <si>
    <t>TmESMF</t>
  </si>
  <si>
    <t>TmESMA</t>
  </si>
  <si>
    <t>TmESBF</t>
  </si>
  <si>
    <t>TmESBA</t>
  </si>
  <si>
    <t>TmESSCF`</t>
  </si>
  <si>
    <t>TmESSCA</t>
  </si>
  <si>
    <t>ESSC%</t>
  </si>
  <si>
    <t>ESRelSC%</t>
  </si>
  <si>
    <t>Adj Corsi</t>
  </si>
  <si>
    <t>oTmESGF/60</t>
  </si>
  <si>
    <t>oTmESGA/60</t>
  </si>
  <si>
    <t>oTmESSF/60</t>
  </si>
  <si>
    <t>oTmESSA/60</t>
  </si>
  <si>
    <t>oTmESCF/60</t>
  </si>
  <si>
    <t>oTmESCA/60</t>
  </si>
  <si>
    <t>RelC</t>
  </si>
  <si>
    <t>oTmESGF</t>
  </si>
  <si>
    <t>oTmESGA</t>
  </si>
  <si>
    <t>oTmESSVA</t>
  </si>
  <si>
    <t>oTmESSVF</t>
  </si>
  <si>
    <t>oTmESMF</t>
  </si>
  <si>
    <t>oTmESMA</t>
  </si>
  <si>
    <t>oTmESBF</t>
  </si>
  <si>
    <t>oTmESBA</t>
  </si>
  <si>
    <t>ESPenT</t>
  </si>
  <si>
    <t>ESPenD</t>
  </si>
  <si>
    <t>ESPPD</t>
  </si>
  <si>
    <t>ESPenT/60</t>
  </si>
  <si>
    <t>ESPenD/60</t>
  </si>
  <si>
    <t>ESPPD/60</t>
  </si>
  <si>
    <t>ExpGF</t>
  </si>
  <si>
    <t>ExpGA</t>
  </si>
  <si>
    <t>TmGFOff</t>
  </si>
  <si>
    <t>TmGAOff</t>
  </si>
  <si>
    <t>TmExpGFOff</t>
  </si>
  <si>
    <t>TmExpGAOff</t>
  </si>
  <si>
    <t>ESFOW</t>
  </si>
  <si>
    <t>ESFOL</t>
  </si>
  <si>
    <t>ESFO%</t>
  </si>
  <si>
    <t>ESOffFOT</t>
  </si>
  <si>
    <t>ESOffFOW</t>
  </si>
  <si>
    <t>ESOffFOSF</t>
  </si>
  <si>
    <t>ESOffFOSA</t>
  </si>
  <si>
    <t>ESOffNSPF</t>
  </si>
  <si>
    <t>ESOffFOGF</t>
  </si>
  <si>
    <t>ESOffFOGA</t>
  </si>
  <si>
    <t>ESOffNGPF</t>
  </si>
  <si>
    <t>ESDefFOT</t>
  </si>
  <si>
    <t>ESDefFOW</t>
  </si>
  <si>
    <t>ESDefFOSF</t>
  </si>
  <si>
    <t>ESDefFOSA</t>
  </si>
  <si>
    <t>ESDefNSPF</t>
  </si>
  <si>
    <t>ESDefFOGF</t>
  </si>
  <si>
    <t>ESDefFOGA</t>
  </si>
  <si>
    <t>ESDefNGPF</t>
  </si>
  <si>
    <t>JUSTINABDELKADER</t>
  </si>
  <si>
    <t>WILLACTON</t>
  </si>
  <si>
    <t>LUKEADAM</t>
  </si>
  <si>
    <t>CRAIGADAMS</t>
  </si>
  <si>
    <t>ANDREWAGOZZINO</t>
  </si>
  <si>
    <t>JASONAKESON</t>
  </si>
  <si>
    <t>BRYANALLEN</t>
  </si>
  <si>
    <t>CONORALLEN</t>
  </si>
  <si>
    <t>MARKALT</t>
  </si>
  <si>
    <t>KARLALZNER</t>
  </si>
  <si>
    <t>JOSHANDERSON</t>
  </si>
  <si>
    <t>JOAKIMANDERSSON</t>
  </si>
  <si>
    <t>ANDYANDREOFF</t>
  </si>
  <si>
    <t>SVENANDRIGHETTO</t>
  </si>
  <si>
    <t>MIKEANGELIDIS</t>
  </si>
  <si>
    <t>ARTEMANISIMOV</t>
  </si>
  <si>
    <t>MARKARCOBELLO</t>
  </si>
  <si>
    <t>JOELARMIA</t>
  </si>
  <si>
    <t>VIKTORARVIDSSON</t>
  </si>
  <si>
    <t>CARTERASHTON</t>
  </si>
  <si>
    <t>CAMATKINSON</t>
  </si>
  <si>
    <t>KEITHAULIE</t>
  </si>
  <si>
    <t>DAVIDBACKES</t>
  </si>
  <si>
    <t>MIKAELBACKLUND</t>
  </si>
  <si>
    <t>NICKLASBACKSTROM</t>
  </si>
  <si>
    <t>SVENBAERTSCHI</t>
  </si>
  <si>
    <t>CASEYBAILEY</t>
  </si>
  <si>
    <t>JOSHBAILEY</t>
  </si>
  <si>
    <t>KEITHBALLARD</t>
  </si>
  <si>
    <t>MARKBARBERIO</t>
  </si>
  <si>
    <t>ALEKSANDERBARKOV</t>
  </si>
  <si>
    <t>TYSONBARRIE</t>
  </si>
  <si>
    <t>MATTHEWBARTKOWSKI</t>
  </si>
  <si>
    <t>VICTORBARTLEY</t>
  </si>
  <si>
    <t>KYLEBAUN</t>
  </si>
  <si>
    <t>JAYBEAGLE</t>
  </si>
  <si>
    <t>FRANCOISBEAUCHEMIN</t>
  </si>
  <si>
    <t>NATHANBEAULIEU</t>
  </si>
  <si>
    <t>TAYLORBECK</t>
  </si>
  <si>
    <t>MATTBELESKY</t>
  </si>
  <si>
    <t>PIERRE-EDOUARDBELLEMARE</t>
  </si>
  <si>
    <t>BRETTBELLEMORE</t>
  </si>
  <si>
    <t>JAMIEBENN</t>
  </si>
  <si>
    <t>JORDIEBENN</t>
  </si>
  <si>
    <t>BEAUBENNETT</t>
  </si>
  <si>
    <t>SAMBENNETT</t>
  </si>
  <si>
    <t>ANDREBENOIT</t>
  </si>
  <si>
    <t>SEANBERGENHEIM</t>
  </si>
  <si>
    <t>PATRICEBERGERON</t>
  </si>
  <si>
    <t>PATRIKBERGLUND</t>
  </si>
  <si>
    <t>STEVEBERNIER</t>
  </si>
  <si>
    <t>STUBICKEL</t>
  </si>
  <si>
    <t>BRYANBICKELL</t>
  </si>
  <si>
    <t>ALEXBIEGA</t>
  </si>
  <si>
    <t>DANNYBIEGA</t>
  </si>
  <si>
    <t>KEVINBIEKSA</t>
  </si>
  <si>
    <t>ANTHONYBITETTO</t>
  </si>
  <si>
    <t>NICKBJUGSTAD</t>
  </si>
  <si>
    <t>JESSEBLACKER</t>
  </si>
  <si>
    <t>JONATHONBLUM</t>
  </si>
  <si>
    <t>MICHAELBLUNDEN</t>
  </si>
  <si>
    <t>TROYBODIE</t>
  </si>
  <si>
    <t>MIKKELBOEDKER</t>
  </si>
  <si>
    <t>ZACHBOGOSIAN</t>
  </si>
  <si>
    <t>ALEXANDREBOLDUC</t>
  </si>
  <si>
    <t>JAREDBOLL</t>
  </si>
  <si>
    <t>DAVEBOLLAND</t>
  </si>
  <si>
    <t>BRANDONBOLLIG</t>
  </si>
  <si>
    <t>NICKBONINO</t>
  </si>
  <si>
    <t>DAVIDBOOTH</t>
  </si>
  <si>
    <t>PATRICKBORDELEAU</t>
  </si>
  <si>
    <t>MARKBOROWIECKI</t>
  </si>
  <si>
    <t>ROBERTBORTUZZO</t>
  </si>
  <si>
    <t>REIDBOUCHER</t>
  </si>
  <si>
    <t>ERICBOULTON</t>
  </si>
  <si>
    <t>LANCEBOUMA</t>
  </si>
  <si>
    <t>MICHAELBOURNIVAL</t>
  </si>
  <si>
    <t>GABRIELBOURQUE</t>
  </si>
  <si>
    <t>RENEBOURQUE</t>
  </si>
  <si>
    <t>RYANBOURQUE</t>
  </si>
  <si>
    <t>JAYBOUWMEESTER</t>
  </si>
  <si>
    <t>DRAYSONBOWMAN</t>
  </si>
  <si>
    <t>JOHNNYBOYCHUK</t>
  </si>
  <si>
    <t>ZACHBOYCHUK</t>
  </si>
  <si>
    <t>BRADBOYES</t>
  </si>
  <si>
    <t>BRIANBOYLE</t>
  </si>
  <si>
    <t>DANBOYLE</t>
  </si>
  <si>
    <t>TYLERBOZAK</t>
  </si>
  <si>
    <t>DERICKBRASSARD</t>
  </si>
  <si>
    <t>JUSTINBRAUN</t>
  </si>
  <si>
    <t>T.J.BRENNAN</t>
  </si>
  <si>
    <t>ERICBREWER</t>
  </si>
  <si>
    <t>DANIELBRIERE</t>
  </si>
  <si>
    <t>T.J.BRODIE</t>
  </si>
  <si>
    <t>JONASBRODIN</t>
  </si>
  <si>
    <t>KYLEBRODZIAK</t>
  </si>
  <si>
    <t>JULIENBROUILLETTE</t>
  </si>
  <si>
    <t>TROYBROUWER</t>
  </si>
  <si>
    <t>CHRISBROWN</t>
  </si>
  <si>
    <t>DUSTINBROWN</t>
  </si>
  <si>
    <t>J.T.BROWN</t>
  </si>
  <si>
    <t>MIKEBROWN</t>
  </si>
  <si>
    <t>PATRICKBROWN</t>
  </si>
  <si>
    <t>DAMIENBRUNNER</t>
  </si>
  <si>
    <t>ANDREBURAKOVSKY</t>
  </si>
  <si>
    <t>ADAMBURISH</t>
  </si>
  <si>
    <t>BRENTBURNS</t>
  </si>
  <si>
    <t>ALEXBURROWS</t>
  </si>
  <si>
    <t>CHRISBUTLER</t>
  </si>
  <si>
    <t>DUSTINBYFUGLIEN</t>
  </si>
  <si>
    <t>PAULBYRON</t>
  </si>
  <si>
    <t>RYANCALLAHAN</t>
  </si>
  <si>
    <t>MATTCALVERT</t>
  </si>
  <si>
    <t>MICHAELCAMMALLERI</t>
  </si>
  <si>
    <t>ANDREWCAMPBELL</t>
  </si>
  <si>
    <t>BRIANCAMPBELL</t>
  </si>
  <si>
    <t>GREGORYCAMPBELL</t>
  </si>
  <si>
    <t>DANIELCARCILLO</t>
  </si>
  <si>
    <t>PAULCAREY</t>
  </si>
  <si>
    <t>MATTHEWCARLE</t>
  </si>
  <si>
    <t>JOHNCARLSON</t>
  </si>
  <si>
    <t>JORDANCARON</t>
  </si>
  <si>
    <t>SAMCARRICK</t>
  </si>
  <si>
    <t>JEFFCARTER</t>
  </si>
  <si>
    <t>RYANCARTER</t>
  </si>
  <si>
    <t>CODYCECI</t>
  </si>
  <si>
    <t>MICHAELCHAPUT</t>
  </si>
  <si>
    <t>ZDENOCHARA</t>
  </si>
  <si>
    <t>BENCHIAROT</t>
  </si>
  <si>
    <t>ALEXCHIASSON</t>
  </si>
  <si>
    <t>JASONCHIMERA</t>
  </si>
  <si>
    <t>KYLECHIPCHURA</t>
  </si>
  <si>
    <t>TAYLORCHORNEY</t>
  </si>
  <si>
    <t>CASEYCIZIKAS</t>
  </si>
  <si>
    <t>MATTCLARK</t>
  </si>
  <si>
    <t>DAVIDCLARKSON</t>
  </si>
  <si>
    <t>DANIELCLEARY</t>
  </si>
  <si>
    <t>ADAMCLENDENING</t>
  </si>
  <si>
    <t>MARC-ANDRECLICHE</t>
  </si>
  <si>
    <t>KYLECLIFFORD</t>
  </si>
  <si>
    <t>GRANTCLITSOME</t>
  </si>
  <si>
    <t>RYANECLOWE</t>
  </si>
  <si>
    <t>RICHARDCLUNE</t>
  </si>
  <si>
    <t>NA</t>
  </si>
  <si>
    <t>CALCLUTTERBUCK</t>
  </si>
  <si>
    <t>BRAYDONCOBURN</t>
  </si>
  <si>
    <t>ANDREWCOGLIANO</t>
  </si>
  <si>
    <t>CARLOCOLAIACOVO</t>
  </si>
  <si>
    <t>JOECOLBORNE</t>
  </si>
  <si>
    <t>ERIKCOLE</t>
  </si>
  <si>
    <t>IANCOLE</t>
  </si>
  <si>
    <t>SEANCOLLINS</t>
  </si>
  <si>
    <t>BLAKECOMEAU</t>
  </si>
  <si>
    <t>CORYCONACHER</t>
  </si>
  <si>
    <t>ERIKCONDRA</t>
  </si>
  <si>
    <t>KEVINCONNAUTON</t>
  </si>
  <si>
    <t>CHRISCONNER</t>
  </si>
  <si>
    <t>BRETTCONNOLLY</t>
  </si>
  <si>
    <t>MATTCOOKE</t>
  </si>
  <si>
    <t>ANDREWCOPP</t>
  </si>
  <si>
    <t>PATRICECORMIER</t>
  </si>
  <si>
    <t>FRANKCORRADO</t>
  </si>
  <si>
    <t>NICKCOUSINS</t>
  </si>
  <si>
    <t>LOGANCOUTURE</t>
  </si>
  <si>
    <t>SEANCOUTURIER</t>
  </si>
  <si>
    <t>JAREDCOWEN</t>
  </si>
  <si>
    <t>CHARLIECOYLE</t>
  </si>
  <si>
    <t>ADAMCRACKNELL</t>
  </si>
  <si>
    <t>RYANCRAIG</t>
  </si>
  <si>
    <t>BRANDONCROMBEEN</t>
  </si>
  <si>
    <t>SIDNEYCROSBY</t>
  </si>
  <si>
    <t>MATTCULLEN</t>
  </si>
  <si>
    <t>KYLECUMISKEY</t>
  </si>
  <si>
    <t>CRAIGCUNNINGHAM</t>
  </si>
  <si>
    <t>JERRYD'AMIGO</t>
  </si>
  <si>
    <t>KLASDAHLBECK</t>
  </si>
  <si>
    <t>TREVORDALEY</t>
  </si>
  <si>
    <t>ZACDALPE</t>
  </si>
  <si>
    <t>PHILLIPDANAULT</t>
  </si>
  <si>
    <t>MARKODANO</t>
  </si>
  <si>
    <t>PAVELDATSYUK</t>
  </si>
  <si>
    <t>BRANDONDAVIDSON</t>
  </si>
  <si>
    <t>CALVINDEHAAN</t>
  </si>
  <si>
    <t>JACOBDELAROSE</t>
  </si>
  <si>
    <t>BRANDONDEFAZIO</t>
  </si>
  <si>
    <t>DANNYDEKEYSER</t>
  </si>
  <si>
    <t>MICHAELDELZOTTO</t>
  </si>
  <si>
    <t>JASONDEMERS</t>
  </si>
  <si>
    <t>DAVIDDESHARNAIS</t>
  </si>
  <si>
    <t>ANDREWDESJARDINS</t>
  </si>
  <si>
    <t>NICOLASDESLAURIERS</t>
  </si>
  <si>
    <t>SIMONDESPRES</t>
  </si>
  <si>
    <t>RAPHAELDIAZ</t>
  </si>
  <si>
    <t>BRENDENDILLON</t>
  </si>
  <si>
    <t>SHANEDOAN</t>
  </si>
  <si>
    <t>MATTDONOVAN</t>
  </si>
  <si>
    <t>DEREKDORSETT</t>
  </si>
  <si>
    <t>DREWDOUGHTY</t>
  </si>
  <si>
    <t>STEVEDOWNIE</t>
  </si>
  <si>
    <t>LEONDRAISAITL</t>
  </si>
  <si>
    <t>JONATHANDROUIN</t>
  </si>
  <si>
    <t>BRANDONDUBINSKY</t>
  </si>
  <si>
    <t>MATTDUCHENE</t>
  </si>
  <si>
    <t>ANTHONYDUCLAIR</t>
  </si>
  <si>
    <t>MATHEWDUMBA</t>
  </si>
  <si>
    <t>GABRIELDUMONT</t>
  </si>
  <si>
    <t>BRIANDUMOULIN</t>
  </si>
  <si>
    <t>PASCALDUPUIS</t>
  </si>
  <si>
    <t>PATRICKDWYER</t>
  </si>
  <si>
    <t>CODYEAKIN</t>
  </si>
  <si>
    <t>PATRICKEAVES</t>
  </si>
  <si>
    <t>ANDREWEBBETT</t>
  </si>
  <si>
    <t>JORDANEBERLE</t>
  </si>
  <si>
    <t>ALEXANDEREDLER</t>
  </si>
  <si>
    <t>CHRISTIANEHRHOFF</t>
  </si>
  <si>
    <t>AARONEKBLAD</t>
  </si>
  <si>
    <t>MATTIASEKHOLM</t>
  </si>
  <si>
    <t>OLIVEREKMAN-LARSSON</t>
  </si>
  <si>
    <t>PATRIKELIAS</t>
  </si>
  <si>
    <t>LARSELLER</t>
  </si>
  <si>
    <t>KEATONELLERBY</t>
  </si>
  <si>
    <t>STEFANELLIOTT</t>
  </si>
  <si>
    <t>MATTELLIS</t>
  </si>
  <si>
    <t>RYANELLIS</t>
  </si>
  <si>
    <t>ALEXEIYEMELIN</t>
  </si>
  <si>
    <t>DERYKENGELLAND</t>
  </si>
  <si>
    <t>TYLERENNIS</t>
  </si>
  <si>
    <t>TOBIASENSTROM</t>
  </si>
  <si>
    <t>MARTINERAT</t>
  </si>
  <si>
    <t>JONATHANERICSSON</t>
  </si>
  <si>
    <t>LOUIERIKSSON</t>
  </si>
  <si>
    <t>TIMERIXON</t>
  </si>
  <si>
    <t>EMERSONETEM</t>
  </si>
  <si>
    <t>DENNISEVERBERG</t>
  </si>
  <si>
    <t>JUSTINFALK</t>
  </si>
  <si>
    <t>BOBBYFARNHAM</t>
  </si>
  <si>
    <t>JESPERFAST</t>
  </si>
  <si>
    <t>JUSTINFAULK</t>
  </si>
  <si>
    <t>MARKFAYNE</t>
  </si>
  <si>
    <t>TAYLORFEDUN</t>
  </si>
  <si>
    <t>ERICFEHR</t>
  </si>
  <si>
    <t>ANDREWFERENCE</t>
  </si>
  <si>
    <t>MICHAELFERLAND</t>
  </si>
  <si>
    <t>BRIANFERLIN</t>
  </si>
  <si>
    <t>LANDONFERRARO</t>
  </si>
  <si>
    <t>KEVINFIALA</t>
  </si>
  <si>
    <t>VERNONFIDDLER</t>
  </si>
  <si>
    <t>VALTTERIFILPPULA</t>
  </si>
  <si>
    <t>MIKEFISHER</t>
  </si>
  <si>
    <t>MARKFISTRIC</t>
  </si>
  <si>
    <t>TOMASFLEISCHMANN</t>
  </si>
  <si>
    <t>BRIANFLYNN</t>
  </si>
  <si>
    <t>MARCUSFOLIGNO</t>
  </si>
  <si>
    <t>NICKFOLIGNO</t>
  </si>
  <si>
    <t>CHRISTIANFOLIN</t>
  </si>
  <si>
    <t>JUSTINFONTAINE</t>
  </si>
  <si>
    <t>FILIPFORSBERG</t>
  </si>
  <si>
    <t>CAMFOWLER</t>
  </si>
  <si>
    <t>CODYFRANSON</t>
  </si>
  <si>
    <t>JOHANFRANZEN</t>
  </si>
  <si>
    <t>COLINFRASER</t>
  </si>
  <si>
    <t>MARKFRASER</t>
  </si>
  <si>
    <t>MATTFRASER</t>
  </si>
  <si>
    <t>MATTFRATTIN</t>
  </si>
  <si>
    <t>MAXFRIBERG</t>
  </si>
  <si>
    <t>MICHAELFROLIK</t>
  </si>
  <si>
    <t>MARIANGABORIK</t>
  </si>
  <si>
    <t>SIMONGAGNE</t>
  </si>
  <si>
    <t>SAMGAGNER</t>
  </si>
  <si>
    <t>ALEXGALCHENYUK</t>
  </si>
  <si>
    <t>T.J.GALIARDI</t>
  </si>
  <si>
    <t>STANISLAVGALIEV</t>
  </si>
  <si>
    <t>BRENDANGALLAGHER</t>
  </si>
  <si>
    <t>RYANGARBUTT</t>
  </si>
  <si>
    <t>JAKEGARDINER</t>
  </si>
  <si>
    <t>JASONGARRISON</t>
  </si>
  <si>
    <t>TYLERGAUDET</t>
  </si>
  <si>
    <t>JOHNGAUDREAU</t>
  </si>
  <si>
    <t>PAULGAUSTAD</t>
  </si>
  <si>
    <t>LUKEGAZDIC</t>
  </si>
  <si>
    <t>ERICGELINAS</t>
  </si>
  <si>
    <t>NATHANGERBE</t>
  </si>
  <si>
    <t>RYANGETZLAF</t>
  </si>
  <si>
    <t>BRIANGIBBONS</t>
  </si>
  <si>
    <t>TOMGILBERT</t>
  </si>
  <si>
    <t>BRIANGIONTA</t>
  </si>
  <si>
    <t>STEPHENGIONTA</t>
  </si>
  <si>
    <t>MARKGIORDANO</t>
  </si>
  <si>
    <t>DANGIRARDI</t>
  </si>
  <si>
    <t>ZEMGUSGIRGENSONS</t>
  </si>
  <si>
    <t>CLAUDEGIROUX</t>
  </si>
  <si>
    <t>TANNERGLASS</t>
  </si>
  <si>
    <t>TIMGLEASON</t>
  </si>
  <si>
    <t>CURTISGLENCROSS</t>
  </si>
  <si>
    <t>LUKEGLENDENING</t>
  </si>
  <si>
    <t>MARCELGOC</t>
  </si>
  <si>
    <t>ALEXGOLIGOSKI</t>
  </si>
  <si>
    <t>CODYGOLOUBEF</t>
  </si>
  <si>
    <t>SCOTTGOMEZ</t>
  </si>
  <si>
    <t>SERGEIGONCHAR</t>
  </si>
  <si>
    <t>BARCLAYGOODROW</t>
  </si>
  <si>
    <t>BOYDGORDON</t>
  </si>
  <si>
    <t>JOSHGORGES</t>
  </si>
  <si>
    <t>BRANDONGORMLEY</t>
  </si>
  <si>
    <t>SHAYNEGOSTISBEHERE</t>
  </si>
  <si>
    <t>MICHAELGRABNER</t>
  </si>
  <si>
    <t>MIKHAILGRABOVSKI</t>
  </si>
  <si>
    <t>PETTERGRANBERG</t>
  </si>
  <si>
    <t>MARKUSGRANLUND</t>
  </si>
  <si>
    <t>MIKAELGRANLUND</t>
  </si>
  <si>
    <t>TYLERGRAOVAC</t>
  </si>
  <si>
    <t>MIKEGREEN</t>
  </si>
  <si>
    <t>ANDYGREENE</t>
  </si>
  <si>
    <t>MATTGREENE</t>
  </si>
  <si>
    <t>COLINGREENING</t>
  </si>
  <si>
    <t>SETHGRIFFITH</t>
  </si>
  <si>
    <t>MIKHAILGRIGORENKO</t>
  </si>
  <si>
    <t>ROCCOGRIMALDI</t>
  </si>
  <si>
    <t>NICKLASGROSSMAN</t>
  </si>
  <si>
    <t>ERICGRYBA</t>
  </si>
  <si>
    <t>RADKOGUDAS</t>
  </si>
  <si>
    <t>ERIKGUDBRANSON</t>
  </si>
  <si>
    <t>NATHANGUENIN</t>
  </si>
  <si>
    <t>CARLGUNNARSSON</t>
  </si>
  <si>
    <t>CARLHAGELIN</t>
  </si>
  <si>
    <t>RONHAINSEY</t>
  </si>
  <si>
    <t>MICHAELHALEY</t>
  </si>
  <si>
    <t>MATTHALISCHUK</t>
  </si>
  <si>
    <t>TAYLORHALL</t>
  </si>
  <si>
    <t>DANHAMHUIS</t>
  </si>
  <si>
    <t>CURTISHAMILTON</t>
  </si>
  <si>
    <t>DOUGIEHAMILTON</t>
  </si>
  <si>
    <t>FREDDIEHAMILTON</t>
  </si>
  <si>
    <t>RYANHAMILTON</t>
  </si>
  <si>
    <t>TRAVISHAMONIC</t>
  </si>
  <si>
    <t>SCOTTHANNAN</t>
  </si>
  <si>
    <t>JANNIKHANSEN</t>
  </si>
  <si>
    <t>MARTINHANZAL</t>
  </si>
  <si>
    <t>SCOTTHARRINGTON</t>
  </si>
  <si>
    <t>JAYHARRISON</t>
  </si>
  <si>
    <t>PETERHARROLD</t>
  </si>
  <si>
    <t>RYANHARTMAN</t>
  </si>
  <si>
    <t>SCOTTHARTNELL</t>
  </si>
  <si>
    <t>ERIKHAULA</t>
  </si>
  <si>
    <t>MARTINHAVLAT</t>
  </si>
  <si>
    <t>ERIAHHAYES</t>
  </si>
  <si>
    <t>JIMMYHAYES</t>
  </si>
  <si>
    <t>KEVINHAYES</t>
  </si>
  <si>
    <t>DANYHEATLEY</t>
  </si>
  <si>
    <t>VICTORHEDMAN</t>
  </si>
  <si>
    <t>JANHEJDA</t>
  </si>
  <si>
    <t>SETHHELGESON</t>
  </si>
  <si>
    <t>DARRENHELM</t>
  </si>
  <si>
    <t>ALESHEMSKY</t>
  </si>
  <si>
    <t>MATTHENDRICKS</t>
  </si>
  <si>
    <t>ADAMHENRIQUE</t>
  </si>
  <si>
    <t>TOMASHERTL</t>
  </si>
  <si>
    <t>THOMASHICKEY</t>
  </si>
  <si>
    <t>CHRISTOPHERHIGGINS</t>
  </si>
  <si>
    <t>JACKHILLEN</t>
  </si>
  <si>
    <t>JOEYHISHON</t>
  </si>
  <si>
    <t>NIKLASHJALMARSSON</t>
  </si>
  <si>
    <t>JUSTINHODGMAN</t>
  </si>
  <si>
    <t>CODYHODGSON</t>
  </si>
  <si>
    <t>MIKEHOFFMAN</t>
  </si>
  <si>
    <t>NICKHOLDEN</t>
  </si>
  <si>
    <t>PETERHOLLAND</t>
  </si>
  <si>
    <t>KORBINIANHOLZER</t>
  </si>
  <si>
    <t>SHAWNHORCOFF</t>
  </si>
  <si>
    <t>PATRICHORNQVIST</t>
  </si>
  <si>
    <t>BOHORVAT</t>
  </si>
  <si>
    <t>MARIANHOSSA</t>
  </si>
  <si>
    <t>RAMANHRABARENKA</t>
  </si>
  <si>
    <t>JONATHANHUBERDEAU</t>
  </si>
  <si>
    <t>JIRIHUDLER</t>
  </si>
  <si>
    <t>BRADHUNT</t>
  </si>
  <si>
    <t>MATTHUNWICK</t>
  </si>
  <si>
    <t>JAROMEIGINLA</t>
  </si>
  <si>
    <t>MATTHEWIRWIN</t>
  </si>
  <si>
    <t>BARRETJACKMAN</t>
  </si>
  <si>
    <t>TIMJACKMAN</t>
  </si>
  <si>
    <t>JAROMIRJAGR</t>
  </si>
  <si>
    <t>CALLEJARNKROK</t>
  </si>
  <si>
    <t>DMITRIJASKIN</t>
  </si>
  <si>
    <t>BOONEJENNER</t>
  </si>
  <si>
    <t>NICKLASJENSEN</t>
  </si>
  <si>
    <t>JESSEJOENSUU</t>
  </si>
  <si>
    <t>RYANJOHANSEN</t>
  </si>
  <si>
    <t>MARCUSJOHANSSON</t>
  </si>
  <si>
    <t>ERIKJOHNSON</t>
  </si>
  <si>
    <t>JACKJOHNSON</t>
  </si>
  <si>
    <t>TYLERJOHNSON</t>
  </si>
  <si>
    <t>JUSSIJOKINEN</t>
  </si>
  <si>
    <t>OLLIJOKINEN</t>
  </si>
  <si>
    <t>JYRKIJOKIPAKKA</t>
  </si>
  <si>
    <t>BLAIRJONES</t>
  </si>
  <si>
    <t>DAVIDJONES</t>
  </si>
  <si>
    <t>SETHJONES</t>
  </si>
  <si>
    <t>JOSHJOORIS</t>
  </si>
  <si>
    <t>MICHALJORDAN</t>
  </si>
  <si>
    <t>JACOBJOSEFSON</t>
  </si>
  <si>
    <t>ROMANJOSI</t>
  </si>
  <si>
    <t>TOMASJURCO</t>
  </si>
  <si>
    <t>NAZEMKADRI</t>
  </si>
  <si>
    <t>PATRICKKALETA</t>
  </si>
  <si>
    <t>STEVEKAMPFER</t>
  </si>
  <si>
    <t>EVANDERKANE</t>
  </si>
  <si>
    <t>PATRICKKANE</t>
  </si>
  <si>
    <t>ERIKKARLSSON</t>
  </si>
  <si>
    <t>MELKERKARLSSON</t>
  </si>
  <si>
    <t>WILLIAMKARLSSON</t>
  </si>
  <si>
    <t>ZACKKASSIAN</t>
  </si>
  <si>
    <t>DUNCANKEITH</t>
  </si>
  <si>
    <t>CHRISKELLY</t>
  </si>
  <si>
    <t>RONALDKENINS</t>
  </si>
  <si>
    <t>TYLERKENNEDY</t>
  </si>
  <si>
    <t>RYANKESLER</t>
  </si>
  <si>
    <t>PHILKESSEL</t>
  </si>
  <si>
    <t>ALEXANDERKHOKHLACHEV</t>
  </si>
  <si>
    <t>ALEXANDERKILLORN</t>
  </si>
  <si>
    <t>JAKUBKINDL</t>
  </si>
  <si>
    <t>DWIGHTKING</t>
  </si>
  <si>
    <t>OSCARKLEFBOM</t>
  </si>
  <si>
    <t>KEVINKLEIN</t>
  </si>
  <si>
    <t>CARLKLINGBERG</t>
  </si>
  <si>
    <t>JOHNKLINGBERG</t>
  </si>
  <si>
    <t>ROBKLINKHAMMER</t>
  </si>
  <si>
    <t>CORBANKNIGHT</t>
  </si>
  <si>
    <t>SLATERKOEKKOEK</t>
  </si>
  <si>
    <t>MIKKOKOIVU</t>
  </si>
  <si>
    <t>LEOKOMAROV</t>
  </si>
  <si>
    <t>TOMASKOPECKY</t>
  </si>
  <si>
    <t>ANZEKOPITAR</t>
  </si>
  <si>
    <t>LAURIKORPIKOSKI</t>
  </si>
  <si>
    <t>MIKEKOSTKA</t>
  </si>
  <si>
    <t>BRANDONKOZUN</t>
  </si>
  <si>
    <t>CHRISKREIDER</t>
  </si>
  <si>
    <t>DAVIDKREJCI</t>
  </si>
  <si>
    <t>NIKLASKRONWALL</t>
  </si>
  <si>
    <t>TOREYKRUG</t>
  </si>
  <si>
    <t>MARCUSKRUGER</t>
  </si>
  <si>
    <t>NIKITAKUCHEROV</t>
  </si>
  <si>
    <t>BRETTKULAK</t>
  </si>
  <si>
    <t>NIKOLAIKULEMIN</t>
  </si>
  <si>
    <t>DMITRYKULIKOV</t>
  </si>
  <si>
    <t>CHRISKUNITZ</t>
  </si>
  <si>
    <t>EVGENYKUZNETSOV</t>
  </si>
  <si>
    <t>ANDREWLADD</t>
  </si>
  <si>
    <t>BROOKSLAICH</t>
  </si>
  <si>
    <t>ANTONLANDER</t>
  </si>
  <si>
    <t>GABRIELLANDESKOG</t>
  </si>
  <si>
    <t>MAXIMLAPIERRE</t>
  </si>
  <si>
    <t>ADAMLARSSON</t>
  </si>
  <si>
    <t>JOHANLARSSON</t>
  </si>
  <si>
    <t>BRIANLASHOFF</t>
  </si>
  <si>
    <t>MICHAELLATTA</t>
  </si>
  <si>
    <t>SCOTTLAUGHTON</t>
  </si>
  <si>
    <t>OLIVERLAURIDSEN</t>
  </si>
  <si>
    <t>CURTISLAZAR</t>
  </si>
  <si>
    <t>VINCENTLECAVALIER</t>
  </si>
  <si>
    <t>NICKLEDDY</t>
  </si>
  <si>
    <t>ANDERSLEE</t>
  </si>
  <si>
    <t>DAVIDLEGWAND</t>
  </si>
  <si>
    <t>JORILEHTERA</t>
  </si>
  <si>
    <t>JOSHLEIVO</t>
  </si>
  <si>
    <t>JORDANLEOPOLD</t>
  </si>
  <si>
    <t>BRYANLERG</t>
  </si>
  <si>
    <t>LUCASLESSIO</t>
  </si>
  <si>
    <t>KRISTOPHERLETANG</t>
  </si>
  <si>
    <t>MARKLETESTU</t>
  </si>
  <si>
    <t>TREVORLEWIS</t>
  </si>
  <si>
    <t>JOHN-MICHAELLILES</t>
  </si>
  <si>
    <t>OSCARLINDBERG</t>
  </si>
  <si>
    <t>MATTLINDBLAD</t>
  </si>
  <si>
    <t>PETTERILINDBOHM</t>
  </si>
  <si>
    <t>ELIASLINDHOLM</t>
  </si>
  <si>
    <t>HAMPUSLINDHOLM</t>
  </si>
  <si>
    <t>JOAKIMLINDSTROM</t>
  </si>
  <si>
    <t>BRYANLITTLE</t>
  </si>
  <si>
    <t>BENLOVEJOY</t>
  </si>
  <si>
    <t>KEEGANLOWE</t>
  </si>
  <si>
    <t>ADAMLOWRY</t>
  </si>
  <si>
    <t>MILANLUCIC</t>
  </si>
  <si>
    <t>JOFFREYLUPUL</t>
  </si>
  <si>
    <t>OLLIMAATTA</t>
  </si>
  <si>
    <t>CLARKEMACARTHUR</t>
  </si>
  <si>
    <t>ANDREWMACDONALD</t>
  </si>
  <si>
    <t>DEREKMACKENZIE</t>
  </si>
  <si>
    <t>NATHANMACKINNON</t>
  </si>
  <si>
    <t>ANDREWMACWILLIAM</t>
  </si>
  <si>
    <t>MANNYMALHOTRA</t>
  </si>
  <si>
    <t>EVGENIMALKIN</t>
  </si>
  <si>
    <t>BRADMALONE</t>
  </si>
  <si>
    <t>RYANMALONE</t>
  </si>
  <si>
    <t>BRANDONMANNING</t>
  </si>
  <si>
    <t>JOSHMANSON</t>
  </si>
  <si>
    <t>BRADMARCHAND</t>
  </si>
  <si>
    <t>ALEXEYMARCHENKO</t>
  </si>
  <si>
    <t>JONATHANMARCHESSAULT</t>
  </si>
  <si>
    <t>MARTINMARINCIN</t>
  </si>
  <si>
    <t>ANDREIMARKOV</t>
  </si>
  <si>
    <t>PATRICKMARLEAU</t>
  </si>
  <si>
    <t>PATRICKMAROON</t>
  </si>
  <si>
    <t>MATTMARTIN</t>
  </si>
  <si>
    <t>PAULMARTIN</t>
  </si>
  <si>
    <t>ALECMARTINEZ</t>
  </si>
  <si>
    <t>JORDANMARTINOOK</t>
  </si>
  <si>
    <t>STEFANMATTEAU</t>
  </si>
  <si>
    <t>SHAWNMATTHIAS</t>
  </si>
  <si>
    <t>JAMIEMCBANE</t>
  </si>
  <si>
    <t>JAKEMCCABE</t>
  </si>
  <si>
    <t>JAYMCCLEMENT</t>
  </si>
  <si>
    <t>CODYMCCORMICK</t>
  </si>
  <si>
    <t>RYANMCDONAGH</t>
  </si>
  <si>
    <t>COLINMCDONALD</t>
  </si>
  <si>
    <t>JAMIEMCGINN</t>
  </si>
  <si>
    <t>TYEMCGINN</t>
  </si>
  <si>
    <t>BRIANMCGRATTAN</t>
  </si>
  <si>
    <t>DYLANMCILRATH</t>
  </si>
  <si>
    <t>GREGMCKEGG</t>
  </si>
  <si>
    <t>CURTISMCKENZIE</t>
  </si>
  <si>
    <t>CODYMCLEOD</t>
  </si>
  <si>
    <t>BRANDONMCMILLAN</t>
  </si>
  <si>
    <t>BRAYDENMCNABB</t>
  </si>
  <si>
    <t>ADAMMCQUAID</t>
  </si>
  <si>
    <t>JAYSONMEGNA</t>
  </si>
  <si>
    <t>JONMERRILL</t>
  </si>
  <si>
    <t>ANDREJMESZAROS</t>
  </si>
  <si>
    <t>MARCMETHOT</t>
  </si>
  <si>
    <t>MILANMICHALEK</t>
  </si>
  <si>
    <t>ZBYNEKMICHALEK</t>
  </si>
  <si>
    <t>ANDREW_MILLER</t>
  </si>
  <si>
    <t>DREWMILLER</t>
  </si>
  <si>
    <t>J.T.MILLER</t>
  </si>
  <si>
    <t>KEVANMILLER</t>
  </si>
  <si>
    <t>JOHNMITCHELL</t>
  </si>
  <si>
    <t>TORREYMITCHELL</t>
  </si>
  <si>
    <t>WILLIEMITCHELL</t>
  </si>
  <si>
    <t>TRAVISMOEN</t>
  </si>
  <si>
    <t>SEANMONAHAN</t>
  </si>
  <si>
    <t>DOMINICMOORE</t>
  </si>
  <si>
    <t>JOHNMOORE</t>
  </si>
  <si>
    <t>JEREMYMORIN</t>
  </si>
  <si>
    <t>TRAVISMORIN</t>
  </si>
  <si>
    <t>BRENDENMORROW</t>
  </si>
  <si>
    <t>JOEMORROW</t>
  </si>
  <si>
    <t>DAVIDMOSS</t>
  </si>
  <si>
    <t>KAELMOUILLIERAT</t>
  </si>
  <si>
    <t>MATTMOULSON</t>
  </si>
  <si>
    <t>CHRISMUELLER</t>
  </si>
  <si>
    <t>MIRCOMUELLER</t>
  </si>
  <si>
    <t>CONNORMURPHY</t>
  </si>
  <si>
    <t>RYANMURPHY</t>
  </si>
  <si>
    <t>RYANMURRAY</t>
  </si>
  <si>
    <t>DAVIDMUSIL</t>
  </si>
  <si>
    <t>JAKEMUZZIN</t>
  </si>
  <si>
    <t>TYLERMYERS</t>
  </si>
  <si>
    <t>VLADISLAVNAMESTNIKOV</t>
  </si>
  <si>
    <t>RICKNASH</t>
  </si>
  <si>
    <t>RILEYNASH</t>
  </si>
  <si>
    <t>JAMESNEAL</t>
  </si>
  <si>
    <t>CHRISNEIL</t>
  </si>
  <si>
    <t>BROCKNELSON</t>
  </si>
  <si>
    <t>PATRIKNEMETH</t>
  </si>
  <si>
    <t>NIKITANESTEROV</t>
  </si>
  <si>
    <t>ANDREJNESTRASIL</t>
  </si>
  <si>
    <t>VALERINICHUSHKIN</t>
  </si>
  <si>
    <t>NINONIEDERREITER</t>
  </si>
  <si>
    <t>FRANSNIELSEN</t>
  </si>
  <si>
    <t>MATTHEWNIETO</t>
  </si>
  <si>
    <t>NIKITANIKITIN</t>
  </si>
  <si>
    <t>MATTNISKANEN</t>
  </si>
  <si>
    <t>STEFANNOESEN</t>
  </si>
  <si>
    <t>JORDANNOLAN</t>
  </si>
  <si>
    <t>JOAKIMNORDSTROM</t>
  </si>
  <si>
    <t>RYANNUGENT-HOPKINS</t>
  </si>
  <si>
    <t>DARNELLNURSE</t>
  </si>
  <si>
    <t>GUSTAVNYQUIST</t>
  </si>
  <si>
    <t>ERICNYSTROM</t>
  </si>
  <si>
    <t>LIAMO'BRIEN</t>
  </si>
  <si>
    <t>SHANEO'BRIEN</t>
  </si>
  <si>
    <t>ERICODELL</t>
  </si>
  <si>
    <t>RYANO'REILLY</t>
  </si>
  <si>
    <t>JOHNODUYAODUYA</t>
  </si>
  <si>
    <t>JORDANOESTERLE</t>
  </si>
  <si>
    <t>KYLEOKPOSO</t>
  </si>
  <si>
    <t>JAMIEOLEKSIAK</t>
  </si>
  <si>
    <t>STEVEOLEKSY</t>
  </si>
  <si>
    <t>DYLANOLSEN</t>
  </si>
  <si>
    <t>BROOKSORPIK</t>
  </si>
  <si>
    <t>COLTONORR</t>
  </si>
  <si>
    <t>T.J.OSHIE</t>
  </si>
  <si>
    <t>STEVEOTT</t>
  </si>
  <si>
    <t>XAVIEROUELLET</t>
  </si>
  <si>
    <t>ALEXOVECHKIN</t>
  </si>
  <si>
    <t>MAGNUSPAAJARVI-SVENSSON</t>
  </si>
  <si>
    <t>MAXPACIORETTY</t>
  </si>
  <si>
    <t>JEAN-GABRIELPAGEAU</t>
  </si>
  <si>
    <t>DANIELPAILLE</t>
  </si>
  <si>
    <t>IIROPAKARINEN</t>
  </si>
  <si>
    <t>ONDREJPALAT</t>
  </si>
  <si>
    <t>MICHAELPALIOTTA</t>
  </si>
  <si>
    <t>KYLEPALMIERI</t>
  </si>
  <si>
    <t>RICHARDPANIK</t>
  </si>
  <si>
    <t>CEDRICPAQUETTE</t>
  </si>
  <si>
    <t>ADAMPARDY</t>
  </si>
  <si>
    <t>PIERREPARENTEAU</t>
  </si>
  <si>
    <t>ZACHPARISE</t>
  </si>
  <si>
    <t>DAVIDPASTRNAK</t>
  </si>
  <si>
    <t>GREGPATERYN</t>
  </si>
  <si>
    <t>JOEPAVELSKI</t>
  </si>
  <si>
    <t>TANNERPEARSON</t>
  </si>
  <si>
    <t>ANTHONYPELUSO</t>
  </si>
  <si>
    <t>STUARTPERCY</t>
  </si>
  <si>
    <t>MATHIEUPERREAULT</t>
  </si>
  <si>
    <t>DAVIDPERRON</t>
  </si>
  <si>
    <t>COREYPERRY</t>
  </si>
  <si>
    <t>ALEXPETROVIC</t>
  </si>
  <si>
    <t>JEFFPETRY</t>
  </si>
  <si>
    <t>DIONPHANEUF</t>
  </si>
  <si>
    <t>CHRISPHILLIPS</t>
  </si>
  <si>
    <t>ALEXPIETRANGELO</t>
  </si>
  <si>
    <t>STEVEPINIZZOTTO</t>
  </si>
  <si>
    <t>BRANDONPIRRI</t>
  </si>
  <si>
    <t>JOEPISKULA</t>
  </si>
  <si>
    <t>TYLERPITLICK</t>
  </si>
  <si>
    <t>TOMASPLEKANEC</t>
  </si>
  <si>
    <t>EMILEPOIRIER</t>
  </si>
  <si>
    <t>ROMANPOLAK</t>
  </si>
  <si>
    <t>JASONPOMINVILLE</t>
  </si>
  <si>
    <t>CHRISPORTER</t>
  </si>
  <si>
    <t>PAULPOSTMA</t>
  </si>
  <si>
    <t>COREYPOTTER</t>
  </si>
  <si>
    <t>BENOITPOULIOT</t>
  </si>
  <si>
    <t>DERRICKPOULIOT</t>
  </si>
  <si>
    <t>SHANEPRINCE</t>
  </si>
  <si>
    <t>NATEPROSSER</t>
  </si>
  <si>
    <t>DALTONPROUT</t>
  </si>
  <si>
    <t>BRANDONPRUST</t>
  </si>
  <si>
    <t>MATTPUEMPEL</t>
  </si>
  <si>
    <t>TEEMUPULKKINEN</t>
  </si>
  <si>
    <t>EDWARDPURCELL</t>
  </si>
  <si>
    <t>MARKPYSYK</t>
  </si>
  <si>
    <t>KYLEQUINCEY</t>
  </si>
  <si>
    <t>MICHAELRAFFL</t>
  </si>
  <si>
    <t>RICKARDRAKELL</t>
  </si>
  <si>
    <t>JOHNRAMAGE</t>
  </si>
  <si>
    <t>BRENDANRANFORD</t>
  </si>
  <si>
    <t>VICTORRASK</t>
  </si>
  <si>
    <t>TYRATTIE</t>
  </si>
  <si>
    <t>MASONRAYMOND</t>
  </si>
  <si>
    <t>MATTREAD</t>
  </si>
  <si>
    <t>RYANREAVES</t>
  </si>
  <si>
    <t>ZACHREDMOND</t>
  </si>
  <si>
    <t>DYLANREESE</t>
  </si>
  <si>
    <t>ROBYNREGEHR</t>
  </si>
  <si>
    <t>PETERREGIN</t>
  </si>
  <si>
    <t>GRIFFINREINHART</t>
  </si>
  <si>
    <t>MAXREINHART</t>
  </si>
  <si>
    <t>SAMREINHART</t>
  </si>
  <si>
    <t>BORNARENDULIC</t>
  </si>
  <si>
    <t>MIKERIBEIRO</t>
  </si>
  <si>
    <t>BRADRICHARDS</t>
  </si>
  <si>
    <t>MIKERICHARDS</t>
  </si>
  <si>
    <t>BRADRICHARDSON</t>
  </si>
  <si>
    <t>TOBIASRIEDER</t>
  </si>
  <si>
    <t>MORGANRIELLY</t>
  </si>
  <si>
    <t>ZACRINALDO</t>
  </si>
  <si>
    <t>RASMUSRISSANEN</t>
  </si>
  <si>
    <t>RASMUSRISTOLAINEN</t>
  </si>
  <si>
    <t>BRETTRITCHIE</t>
  </si>
  <si>
    <t>COLBYROBAK</t>
  </si>
  <si>
    <t>STEPHANEROBIDAS</t>
  </si>
  <si>
    <t>BOBBYROBINS</t>
  </si>
  <si>
    <t>ANTOINEROUSSEL</t>
  </si>
  <si>
    <t>DEREKROY</t>
  </si>
  <si>
    <t>MICHALROZSIVAL</t>
  </si>
  <si>
    <t>CHADRUHWEDEL</t>
  </si>
  <si>
    <t>DAVIDRUNDBLAD</t>
  </si>
  <si>
    <t>KRISRUSSELL</t>
  </si>
  <si>
    <t>BRYANRUST</t>
  </si>
  <si>
    <t>TUOMORUUTU</t>
  </si>
  <si>
    <t>BOBBYRYAN</t>
  </si>
  <si>
    <t>KERBYRYCHEL</t>
  </si>
  <si>
    <t>MICHAELRYDER</t>
  </si>
  <si>
    <t>BRANDONSAAD</t>
  </si>
  <si>
    <t>MIIKKASALOMAKI</t>
  </si>
  <si>
    <t>BRYCESALVADOR</t>
  </si>
  <si>
    <t>HENRIKSAMUELSSON</t>
  </si>
  <si>
    <t>PHILIPSAMUELSSON</t>
  </si>
  <si>
    <t>MICHAELSANTORELLI</t>
  </si>
  <si>
    <t>DAVIDSAVARD</t>
  </si>
  <si>
    <t>LUCASBISA</t>
  </si>
  <si>
    <t>MARCOSCANDELLA</t>
  </si>
  <si>
    <t>COLTONSCEVIOUR</t>
  </si>
  <si>
    <t>TIMSCHALLER</t>
  </si>
  <si>
    <t>MARKSCHEIFELE</t>
  </si>
  <si>
    <t>BRAYDENSCHENN</t>
  </si>
  <si>
    <t>LUKESCHENN</t>
  </si>
  <si>
    <t>CAMERONSCHILLING</t>
  </si>
  <si>
    <t>DAVIDSCHLEMKO</t>
  </si>
  <si>
    <t>NATESCHMIDT</t>
  </si>
  <si>
    <t>JORDANSCHROEDER</t>
  </si>
  <si>
    <t>JEFFSCHULTZ</t>
  </si>
  <si>
    <t>JUSTINSCHULTZ</t>
  </si>
  <si>
    <t>NICKSCHULTZ</t>
  </si>
  <si>
    <t>JADENSCHWARTZ</t>
  </si>
  <si>
    <t>JOHNSCOTT</t>
  </si>
  <si>
    <t>ROBSCUDERI</t>
  </si>
  <si>
    <t>BRENTSEABROOK</t>
  </si>
  <si>
    <t>DANIELSEDIN</t>
  </si>
  <si>
    <t>HENRIKSEDIN</t>
  </si>
  <si>
    <t>TYLERSEGUIN</t>
  </si>
  <si>
    <t>DENNISSEIDENBERG</t>
  </si>
  <si>
    <t>JIRISEKAC</t>
  </si>
  <si>
    <t>ANDREJSEKERA</t>
  </si>
  <si>
    <t>ALEXANDERSEMIN</t>
  </si>
  <si>
    <t>TIMSESTITO</t>
  </si>
  <si>
    <t>TOMSESTITO</t>
  </si>
  <si>
    <t>DEVINSETOGUCHI</t>
  </si>
  <si>
    <t>DAMONSEVERSON</t>
  </si>
  <si>
    <t>MICHAELSGARBOSSA</t>
  </si>
  <si>
    <t>PATRICKSHARP</t>
  </si>
  <si>
    <t>KEVINSHATTENKIRK</t>
  </si>
  <si>
    <t>ANDREWSHAW</t>
  </si>
  <si>
    <t>RILEYSHEAHAN</t>
  </si>
  <si>
    <t>JAMESSHEPPARD</t>
  </si>
  <si>
    <t>BRENDANSHINNIMIN</t>
  </si>
  <si>
    <t>DREWSHORE</t>
  </si>
  <si>
    <t>NICKSHORE</t>
  </si>
  <si>
    <t>JUSTINSHUGG</t>
  </si>
  <si>
    <t>DUNCANSIEMENS</t>
  </si>
  <si>
    <t>JAKOBSILFVERBERG</t>
  </si>
  <si>
    <t>ZACHSILL</t>
  </si>
  <si>
    <t>WAYNESIMMONDS</t>
  </si>
  <si>
    <t>MIKESISLO</t>
  </si>
  <si>
    <t>JACKSKILLE</t>
  </si>
  <si>
    <t>JEFFSKINNER</t>
  </si>
  <si>
    <t>JIMSLATER</t>
  </si>
  <si>
    <t>LADISLAVSMID</t>
  </si>
  <si>
    <t>BENSMITH</t>
  </si>
  <si>
    <t>BRENDANSMITH</t>
  </si>
  <si>
    <t>COLINSMITH</t>
  </si>
  <si>
    <t>CRAIGSMITH</t>
  </si>
  <si>
    <t>RILEYSMITH</t>
  </si>
  <si>
    <t>TREVORSMITH</t>
  </si>
  <si>
    <t>ZACKSMITH</t>
  </si>
  <si>
    <t>DEVANTESMITH-PELLY</t>
  </si>
  <si>
    <t>CARLSODERBERG</t>
  </si>
  <si>
    <t>NICKSPALING</t>
  </si>
  <si>
    <t>JASONSPEZZA</t>
  </si>
  <si>
    <t>RYANSPOONER</t>
  </si>
  <si>
    <t>JAREDSPURGEON</t>
  </si>
  <si>
    <t>FREDERICST-DENIS</t>
  </si>
  <si>
    <t>MARTINST.LOUIS</t>
  </si>
  <si>
    <t>ERICSTAAL</t>
  </si>
  <si>
    <t>JORDANSTAAL</t>
  </si>
  <si>
    <t>MARCSTAAL</t>
  </si>
  <si>
    <t>DREWSTAFFORD</t>
  </si>
  <si>
    <t>MATTSTAJAN</t>
  </si>
  <si>
    <t>VIKTORSTALBERG</t>
  </si>
  <si>
    <t>STEVENSTAMKOS</t>
  </si>
  <si>
    <t>RYANSTANTON</t>
  </si>
  <si>
    <t>PAULSTASTNY</t>
  </si>
  <si>
    <t>ALEXANDERSTEEN</t>
  </si>
  <si>
    <t>LEESTEMPNIAK</t>
  </si>
  <si>
    <t>DEREKSTEPAN</t>
  </si>
  <si>
    <t>CHRISSTEWART</t>
  </si>
  <si>
    <t>JARRETSTOLL</t>
  </si>
  <si>
    <t>KARLSTOLLERY</t>
  </si>
  <si>
    <t>MARKSTONE</t>
  </si>
  <si>
    <t>MICHAELSTONE</t>
  </si>
  <si>
    <t>CLAYTONSTONER</t>
  </si>
  <si>
    <t>TYSONSTRACHAN</t>
  </si>
  <si>
    <t>BRIANSTRAIT</t>
  </si>
  <si>
    <t>PETRSTRAKA</t>
  </si>
  <si>
    <t>ANTONSTRALMAN</t>
  </si>
  <si>
    <t>BENSTREET</t>
  </si>
  <si>
    <t>MARKSTREIT</t>
  </si>
  <si>
    <t>RYANSTROME</t>
  </si>
  <si>
    <t>BRADSTUART</t>
  </si>
  <si>
    <t>MARKSTUART</t>
  </si>
  <si>
    <t>P.K.SUBBAN</t>
  </si>
  <si>
    <t>CHRISSUMMERS</t>
  </si>
  <si>
    <t>ANDREJSUSTR</t>
  </si>
  <si>
    <t>RYANSUTER</t>
  </si>
  <si>
    <t>BRANDONSUTTER</t>
  </si>
  <si>
    <t>BRETTSUTTER</t>
  </si>
  <si>
    <t>BRODYSUTTER</t>
  </si>
  <si>
    <t>JORDANSZWARZ</t>
  </si>
  <si>
    <t>MAXIMETALBOT</t>
  </si>
  <si>
    <t>CHRISTANEV</t>
  </si>
  <si>
    <t>ERICTANGRADI</t>
  </si>
  <si>
    <t>ALEXTANGUAY</t>
  </si>
  <si>
    <t>VLADIMIRTARASENKO</t>
  </si>
  <si>
    <t>DANIILTARASOV</t>
  </si>
  <si>
    <t>TOMASTATAR</t>
  </si>
  <si>
    <t>JOHNTAVARES</t>
  </si>
  <si>
    <t>MATTTENNYSON</t>
  </si>
  <si>
    <t>TEUVOTERAVAINEN</t>
  </si>
  <si>
    <t>CHRISTERRY</t>
  </si>
  <si>
    <t>CHRISTIANTHOMAS</t>
  </si>
  <si>
    <t>NATETHOMPSON</t>
  </si>
  <si>
    <t>CHRISTHORBURN</t>
  </si>
  <si>
    <t>JOETHORNTON</t>
  </si>
  <si>
    <t>SHAWNTHORNTON</t>
  </si>
  <si>
    <t>CHRISTIERNEY</t>
  </si>
  <si>
    <t>KIMMOTIMONEN</t>
  </si>
  <si>
    <t>JARREDTINORDI</t>
  </si>
  <si>
    <t>JIRITLUSTY</t>
  </si>
  <si>
    <t>JONATHANTOEWS</t>
  </si>
  <si>
    <t>TYLERTOFFOLI</t>
  </si>
  <si>
    <t>JORDINTOOTOO</t>
  </si>
  <si>
    <t>VINCENTTROCHECK</t>
  </si>
  <si>
    <t>COREYTROPP</t>
  </si>
  <si>
    <t>ZACHTROTMAN</t>
  </si>
  <si>
    <t>JACOBTROUBA</t>
  </si>
  <si>
    <t>KYLETURRIS</t>
  </si>
  <si>
    <t>DANATYRELL</t>
  </si>
  <si>
    <t>FEDORTYUTIN</t>
  </si>
  <si>
    <t>DOMINIKUHER</t>
  </si>
  <si>
    <t>R.J.UMBERGER</t>
  </si>
  <si>
    <t>SCOTTIEUPSHALL</t>
  </si>
  <si>
    <t>DAVIDVANDERGULIK</t>
  </si>
  <si>
    <t>JAMESVANRIEMSDYK</t>
  </si>
  <si>
    <t>TREVORVANRIEMSDYK</t>
  </si>
  <si>
    <t>CHRISVANDEVELDE</t>
  </si>
  <si>
    <t>THOMASVANEK</t>
  </si>
  <si>
    <t>PHILIPVARONE</t>
  </si>
  <si>
    <t>SAMIVATANEN</t>
  </si>
  <si>
    <t>STEPHANEVEILLEUX</t>
  </si>
  <si>
    <t>ANTOINEVERMETTE</t>
  </si>
  <si>
    <t>KRISVERSTEEG</t>
  </si>
  <si>
    <t>LINDENVEY</t>
  </si>
  <si>
    <t>TOMASVINCOUR</t>
  </si>
  <si>
    <t>LUBOMIRVISNOVSKY</t>
  </si>
  <si>
    <t>JOEVITALE</t>
  </si>
  <si>
    <t>MARC-EDOUARDVLASIC</t>
  </si>
  <si>
    <t>ANTONVOLCHENKOV</t>
  </si>
  <si>
    <t>AARONVOLPATTI</t>
  </si>
  <si>
    <t>JAKUBVORACEK</t>
  </si>
  <si>
    <t>SLAVAVOYNOV</t>
  </si>
  <si>
    <t>RADIMVRBATA</t>
  </si>
  <si>
    <t>CHRISWAGNER</t>
  </si>
  <si>
    <t>JOELWARD</t>
  </si>
  <si>
    <t>DAVIDWARSOFSKY</t>
  </si>
  <si>
    <t>MIKEWEAVER</t>
  </si>
  <si>
    <t>MIKEWEBER</t>
  </si>
  <si>
    <t>SHEAWEBER</t>
  </si>
  <si>
    <t>YANNICKWEBER</t>
  </si>
  <si>
    <t>DALEWEISE</t>
  </si>
  <si>
    <t>STEPHENWEISS</t>
  </si>
  <si>
    <t>ALEXANDERWENNBERG</t>
  </si>
  <si>
    <t>BLAKEWHEELER</t>
  </si>
  <si>
    <t>RYANWHITE</t>
  </si>
  <si>
    <t>JOEWHITNEY</t>
  </si>
  <si>
    <t>DENNISWIDEMAN</t>
  </si>
  <si>
    <t>PATRICKWIERCIOCH</t>
  </si>
  <si>
    <t>JUSTINWILLIAMS</t>
  </si>
  <si>
    <t>COLINWILSON</t>
  </si>
  <si>
    <t>GARRETTWILSON</t>
  </si>
  <si>
    <t>RYANWILSON</t>
  </si>
  <si>
    <t>SCOTTWILSON</t>
  </si>
  <si>
    <t>TOMWILSON</t>
  </si>
  <si>
    <t>TOMMYWINGELS</t>
  </si>
  <si>
    <t>DANIELWINNIK</t>
  </si>
  <si>
    <t>JAMESWISNIEWSKI</t>
  </si>
  <si>
    <t>LUKEWITKOWSKI</t>
  </si>
  <si>
    <t>DAVIDWOLF</t>
  </si>
  <si>
    <t>BRENDANWOODS</t>
  </si>
  <si>
    <t>TYLERWOTHERSPOON</t>
  </si>
  <si>
    <t>BOGDANYAKIMOV</t>
  </si>
  <si>
    <t>NAILYAKUPOV</t>
  </si>
  <si>
    <t>KEITHYANDLE</t>
  </si>
  <si>
    <t>NIKITAZADOROV</t>
  </si>
  <si>
    <t>TRAVISZAJAC</t>
  </si>
  <si>
    <t>HENRIKZETTERBERG</t>
  </si>
  <si>
    <t>MIKAZIBANEJAD</t>
  </si>
  <si>
    <t>MAREKZIDLICKY</t>
  </si>
  <si>
    <t>HARRYZOLNIERCZYKK</t>
  </si>
  <si>
    <t>DAINIUSZUBRUS</t>
  </si>
  <si>
    <t>MATSZUCCARELLO</t>
  </si>
  <si>
    <t>JASONZUCKER</t>
  </si>
  <si>
    <t>PPG</t>
  </si>
  <si>
    <t>PPA</t>
  </si>
  <si>
    <t>PPP</t>
  </si>
  <si>
    <t>54G</t>
  </si>
  <si>
    <t>54A1</t>
  </si>
  <si>
    <t>54A2</t>
  </si>
  <si>
    <t>PPP/60</t>
  </si>
  <si>
    <t>PPShot</t>
  </si>
  <si>
    <t>PPMiss</t>
  </si>
  <si>
    <t>PPBlkd</t>
  </si>
  <si>
    <t>PPSh%</t>
  </si>
  <si>
    <t>PPCoSH%</t>
  </si>
  <si>
    <t>PPPass</t>
  </si>
  <si>
    <t>PPBlk</t>
  </si>
  <si>
    <t>PPHitF</t>
  </si>
  <si>
    <t>PPHitA</t>
  </si>
  <si>
    <t>PPGive</t>
  </si>
  <si>
    <t>PPTake</t>
  </si>
  <si>
    <t>PPTOI</t>
  </si>
  <si>
    <t>PPTOI/G</t>
  </si>
  <si>
    <t>54TOI</t>
  </si>
  <si>
    <t>54TOI/G</t>
  </si>
  <si>
    <t>54TOF</t>
  </si>
  <si>
    <t>54TOF/G</t>
  </si>
  <si>
    <t>PP%</t>
  </si>
  <si>
    <t>PPIGP</t>
  </si>
  <si>
    <t>PPIAP</t>
  </si>
  <si>
    <t>PPIPP</t>
  </si>
  <si>
    <t>PPFOW</t>
  </si>
  <si>
    <t>PPFOL</t>
  </si>
  <si>
    <t>PPFO%</t>
  </si>
  <si>
    <t>TmPPGF</t>
  </si>
  <si>
    <t>TmPPGA</t>
  </si>
  <si>
    <t>TmPPSVA</t>
  </si>
  <si>
    <t>TmPPSVF</t>
  </si>
  <si>
    <t>TmPPMF</t>
  </si>
  <si>
    <t>TmPPMA</t>
  </si>
  <si>
    <t>TmPPBF</t>
  </si>
  <si>
    <t>TmPPBA</t>
  </si>
  <si>
    <t>TmPPSCF</t>
  </si>
  <si>
    <t>TmPPSCA</t>
  </si>
  <si>
    <t>PPSC%</t>
  </si>
  <si>
    <t>PPRelSC%</t>
  </si>
  <si>
    <t>PPPenT</t>
  </si>
  <si>
    <t>PPPenD</t>
  </si>
  <si>
    <t>PPCorsi</t>
  </si>
  <si>
    <t>PPOZ%</t>
  </si>
  <si>
    <t>PPRelOZ%</t>
  </si>
  <si>
    <t>SHG</t>
  </si>
  <si>
    <t>SHA</t>
  </si>
  <si>
    <t>SHP</t>
  </si>
  <si>
    <t>45G</t>
  </si>
  <si>
    <t>45A1</t>
  </si>
  <si>
    <t>45A2</t>
  </si>
  <si>
    <t>SHPass</t>
  </si>
  <si>
    <t>SHShot</t>
  </si>
  <si>
    <t>SHMiss</t>
  </si>
  <si>
    <t>SHBlkd</t>
  </si>
  <si>
    <t>SHSh%</t>
  </si>
  <si>
    <t>SHCoSH%</t>
  </si>
  <si>
    <t>SHBlk</t>
  </si>
  <si>
    <t>SHHitF</t>
  </si>
  <si>
    <t>SHHitA</t>
  </si>
  <si>
    <t>SHGive</t>
  </si>
  <si>
    <t>SHTake</t>
  </si>
  <si>
    <t>SHTOI</t>
  </si>
  <si>
    <t>SHTOI/G</t>
  </si>
  <si>
    <t>45TOI</t>
  </si>
  <si>
    <t>45TOI/G</t>
  </si>
  <si>
    <t>45TOF</t>
  </si>
  <si>
    <t>45TOF/G</t>
  </si>
  <si>
    <t>SH%</t>
  </si>
  <si>
    <t>SHFOW</t>
  </si>
  <si>
    <t>SHFOL</t>
  </si>
  <si>
    <t>SHFO%</t>
  </si>
  <si>
    <t>TmSHGF</t>
  </si>
  <si>
    <t>TmSHGA</t>
  </si>
  <si>
    <t>TmSHSVA</t>
  </si>
  <si>
    <t>TmSHSVF</t>
  </si>
  <si>
    <t>TmSHMF</t>
  </si>
  <si>
    <t>TmSHMA</t>
  </si>
  <si>
    <t>TmSHBF</t>
  </si>
  <si>
    <t>TmSHBA</t>
  </si>
  <si>
    <t>TmSHSCF</t>
  </si>
  <si>
    <t>TmSHSCA</t>
  </si>
  <si>
    <t>SHSC%</t>
  </si>
  <si>
    <t>SHRelSC%</t>
  </si>
  <si>
    <t>SHPenT</t>
  </si>
  <si>
    <t>SHPenD</t>
  </si>
  <si>
    <t>SHCorsi</t>
  </si>
  <si>
    <t>SHOZ%</t>
  </si>
  <si>
    <t>SHRelOZ%</t>
  </si>
  <si>
    <t>hGP</t>
  </si>
  <si>
    <t>hG</t>
  </si>
  <si>
    <t>hA</t>
  </si>
  <si>
    <t>h+/-</t>
  </si>
  <si>
    <t>hPIM</t>
  </si>
  <si>
    <t>hPen</t>
  </si>
  <si>
    <t>hFOW</t>
  </si>
  <si>
    <t>hFOL</t>
  </si>
  <si>
    <t>hFO%</t>
  </si>
  <si>
    <t>hOpenFOT</t>
  </si>
  <si>
    <t>hOpenFOW</t>
  </si>
  <si>
    <t>hESTOI/G</t>
  </si>
  <si>
    <t>hPPTOI/G</t>
  </si>
  <si>
    <t>hSHTOI/G</t>
  </si>
  <si>
    <t>hTOI/G</t>
  </si>
  <si>
    <t>hSOS</t>
  </si>
  <si>
    <t>hSOG</t>
  </si>
  <si>
    <t>hSO%</t>
  </si>
  <si>
    <t>hSOGDG</t>
  </si>
  <si>
    <t>rGP</t>
  </si>
  <si>
    <t>rG</t>
  </si>
  <si>
    <t>rA</t>
  </si>
  <si>
    <t>r+/-</t>
  </si>
  <si>
    <t>rPIM</t>
  </si>
  <si>
    <t>rPen</t>
  </si>
  <si>
    <t>rFOW</t>
  </si>
  <si>
    <t>rFOL</t>
  </si>
  <si>
    <t>rFO%</t>
  </si>
  <si>
    <t>rOpenFOT</t>
  </si>
  <si>
    <t>rOpenFOW</t>
  </si>
  <si>
    <t>rESTOI/G</t>
  </si>
  <si>
    <t>rPPTOI/G</t>
  </si>
  <si>
    <t>rSHTOI/G</t>
  </si>
  <si>
    <t>rTOI/G</t>
  </si>
  <si>
    <t>rSOS</t>
  </si>
  <si>
    <t>rSOG</t>
  </si>
  <si>
    <t>rSO%</t>
  </si>
  <si>
    <t>rSOGDG</t>
  </si>
  <si>
    <t>Jersey Number</t>
  </si>
  <si>
    <t>% of Teams faceoffs</t>
  </si>
  <si>
    <t>Plus/Minus</t>
  </si>
  <si>
    <t>First goals of the game</t>
  </si>
  <si>
    <t>Primary assists while playing 4-on-5</t>
  </si>
  <si>
    <t>Secondary assists while playing 4-on-5</t>
  </si>
  <si>
    <t>Goals scored while playing 4-on-5</t>
  </si>
  <si>
    <t>4-on-5 Time that target player did NOT play</t>
  </si>
  <si>
    <t>4-on-5 Time that target player did NOT play, per game</t>
  </si>
  <si>
    <t>4-on-5 ice time, used through SH section</t>
  </si>
  <si>
    <t>4-on-5 ice time per game, used through SH section</t>
  </si>
  <si>
    <t>Primary assists while playing 5-on-4</t>
  </si>
  <si>
    <t>Secondary assists while playing 5-on-4</t>
  </si>
  <si>
    <t>Goals scored while playing 5-on-4</t>
  </si>
  <si>
    <t>5-on-4 Time that target player did NOT play</t>
  </si>
  <si>
    <t>5-on-4 Time that target player did NOT play, per game</t>
  </si>
  <si>
    <t>5-on-4 ice time</t>
  </si>
  <si>
    <t>5-on-4 ice time per game, used throughout PP section</t>
  </si>
  <si>
    <t>Primary assists while playing 5-on-5</t>
  </si>
  <si>
    <t>Secondary assists while playing 5-on-5</t>
  </si>
  <si>
    <t>Goals scored while playing 5-on-5</t>
  </si>
  <si>
    <t>5-on-5 Time that target player did NOT play, per game</t>
  </si>
  <si>
    <t>5-on-5 Time that target player did NOT play</t>
  </si>
  <si>
    <t>5-on-5 ice time, used throughout ES section</t>
  </si>
  <si>
    <t>5-on-5 ice time per game, used throughout ES section</t>
  </si>
  <si>
    <t>Assists</t>
  </si>
  <si>
    <t>Corsi adjusted (by Michael Parkatti) to account for competition, teammates and zone starts</t>
  </si>
  <si>
    <r>
      <t>Age, as per January 1</t>
    </r>
    <r>
      <rPr>
        <vertAlign val="superscript"/>
        <sz val="10"/>
        <rFont val="Arial"/>
        <family val="2"/>
      </rPr>
      <t>st</t>
    </r>
    <r>
      <rPr>
        <sz val="10"/>
        <rFont val="Arial"/>
        <family val="2"/>
      </rPr>
      <t xml:space="preserve"> 2013</t>
    </r>
  </si>
  <si>
    <t>Shots blocked per 60 minutes</t>
  </si>
  <si>
    <t>Shots Blocked</t>
  </si>
  <si>
    <t>Shots taken that were blocked</t>
  </si>
  <si>
    <t>BTNCode</t>
  </si>
  <si>
    <t>Player's name on Behind the Net</t>
  </si>
  <si>
    <t>Cost of player against salary cap (over 82 games)</t>
  </si>
  <si>
    <t>Cap Hit of Injured Player, from Thomas Crawshaw</t>
  </si>
  <si>
    <t>Quality of Competition based on average Corsi percentage of one's opponents</t>
  </si>
  <si>
    <t>Quality of Teammates based on average Corsi percentage of one's linemates</t>
  </si>
  <si>
    <t>Team's even-strength attempted shots while player was on the ice, per 60 minutes</t>
  </si>
  <si>
    <t>Corsi shooting percentage (shooting percentage of all attempted shots)</t>
  </si>
  <si>
    <t>Average Corsi of one's opponents, at even-strength</t>
  </si>
  <si>
    <t>Average Corsi of one's on-ice teammates, at even-strength</t>
  </si>
  <si>
    <t>Country</t>
  </si>
  <si>
    <t>Number of days player counted towards the salary cap</t>
  </si>
  <si>
    <t>Total defensive impact, by dCorsi</t>
  </si>
  <si>
    <t>Total offensive impact, by dCorsi</t>
  </si>
  <si>
    <t>Player impact per 60 minutes, by dCorsi</t>
  </si>
  <si>
    <t>Total player impact, by dCorsi</t>
  </si>
  <si>
    <t>Total defensive impact, by dFenwick</t>
  </si>
  <si>
    <t>Player impact per 60 minutes, by dFenwick</t>
  </si>
  <si>
    <t>Total player impact, by dFenwick</t>
  </si>
  <si>
    <t>Total offensive impact, by dFenwick</t>
  </si>
  <si>
    <t>Defensive GVT</t>
  </si>
  <si>
    <t>The do-it-all index, to find players above average in most categories</t>
  </si>
  <si>
    <t>Defensive Ice-Time (part of GVT)</t>
  </si>
  <si>
    <t>Date of Birth</t>
  </si>
  <si>
    <t>Defensive Point Shares</t>
  </si>
  <si>
    <t>Team at the conclusion of the season</t>
  </si>
  <si>
    <t>Empty-Net goals.  Brett Hull loves these</t>
  </si>
  <si>
    <t>Percentage of available even-strength ice-time assigned to this player</t>
  </si>
  <si>
    <t>Even-strength Assists</t>
  </si>
  <si>
    <t>Shots blocked at even-strength</t>
  </si>
  <si>
    <t>ESBlkd</t>
  </si>
  <si>
    <t>Even-strength shots taken that were blocked</t>
  </si>
  <si>
    <t>Player's scoring chances at even strength</t>
  </si>
  <si>
    <t>Shooting percentage at even-strength based on all attempted shots</t>
  </si>
  <si>
    <t>Team goals against within 10 seconds of taking an defensive zone even strength faceoff</t>
  </si>
  <si>
    <t>Team goals scored within 10 seconds of taking an defensive zone even strength faceoff</t>
  </si>
  <si>
    <t>Team's unblocked shot attempts against within 10 seconds of taking an defensive zone even strength faceoff</t>
  </si>
  <si>
    <t>Team's unblocked shot attempts within 10 seconds of taking an defensive zone even strength faceoff</t>
  </si>
  <si>
    <t>Faceoffs personally taken in the defensive zone at even strength</t>
  </si>
  <si>
    <t>Faceoffs personally won in the defensive zone at even strength</t>
  </si>
  <si>
    <t>Net Goals Post Face-off, even-strength defensive zone</t>
  </si>
  <si>
    <t>Net Shots Post Face-off, even-strength defensive zone</t>
  </si>
  <si>
    <t>Percentage of even-strength shifts started in the defensive zone</t>
  </si>
  <si>
    <t>All even-strength shifts ended in the defensive zone</t>
  </si>
  <si>
    <t>Number of even-strength shifts that begin with a defensive zone faceoff</t>
  </si>
  <si>
    <t>Even-strength Faceoff Winning Percentage</t>
  </si>
  <si>
    <t>Even-strength Faceoffs Lost</t>
  </si>
  <si>
    <t>Even-strength Faceoffs Won</t>
  </si>
  <si>
    <t>Even-strength Goals</t>
  </si>
  <si>
    <t>Even-strength Giveaways</t>
  </si>
  <si>
    <t>Hits taken at even-strength</t>
  </si>
  <si>
    <t>Hits thrown at even-strength</t>
  </si>
  <si>
    <t>Percentage of all even-strength goals scored on the ice for which the player got an assist</t>
  </si>
  <si>
    <t>Percentage of all even-strength goals scored on the ice that the player scored himself</t>
  </si>
  <si>
    <t>Percentage of all even-strength goals scored on the ice on which the player got a point</t>
  </si>
  <si>
    <t>Even-strength shots taken that missed</t>
  </si>
  <si>
    <t>Percentage of even-strength shifts started in the neutral zone</t>
  </si>
  <si>
    <t>All even-strength shifts ended in the neutral zone</t>
  </si>
  <si>
    <t>Number of even-strength shifts that begin with a neutral zone faceoff</t>
  </si>
  <si>
    <t>Team goals against within 10 seconds of taking an offensive zone even strength faceoff</t>
  </si>
  <si>
    <t>Team goals scored within 10 seconds of taking an offensive zone even strength faceoff</t>
  </si>
  <si>
    <t>Team's unblocked shot attempts against within 10 seconds of taking an offensive zone even strength faceoff</t>
  </si>
  <si>
    <t>Team's unblocked shot attempts within 10 seconds of taking an offensive zone even strength faceoff</t>
  </si>
  <si>
    <t>Faceoffs personally taken in the offensive zone at even strength</t>
  </si>
  <si>
    <t>Faceoffs personally won in the offensive zone at even strength</t>
  </si>
  <si>
    <t>Net Goals Post Face-off, even-strength offensive zone</t>
  </si>
  <si>
    <t>Net Shots Post Face-off, even-strength offensive zone</t>
  </si>
  <si>
    <t>Team even-strength shooting percentage while player was on the ice</t>
  </si>
  <si>
    <t>Team even-strength save percentage while player was on the ice</t>
  </si>
  <si>
    <t>Percentage of even-strength shifts started in the offensive zone</t>
  </si>
  <si>
    <t>All even-strength shifts ended in the offensive zone</t>
  </si>
  <si>
    <t>Number of even-strength shifts that begin with an offensive zone faceoff</t>
  </si>
  <si>
    <t>Even-strength Points</t>
  </si>
  <si>
    <t>Even-strength points per 60 minutes</t>
  </si>
  <si>
    <t>Even-strength passes that resulted in shots (estimate)</t>
  </si>
  <si>
    <t>Penalties drawn at even-strength</t>
  </si>
  <si>
    <t>Penalties drawn at even-strength, per 60 minutes</t>
  </si>
  <si>
    <t>Penalties taken at even-strength</t>
  </si>
  <si>
    <t>Penalties taken at even-strength, per 60 minutes</t>
  </si>
  <si>
    <t>Power Plays Drawn at even-strength</t>
  </si>
  <si>
    <t>Power Plays Drawn at even-strength, per 60 minutes</t>
  </si>
  <si>
    <t>Percentage of all on-ice scoring chances by this player's team, at even strength, relative to team</t>
  </si>
  <si>
    <t>Percentage of all on-ice scoring chances by this player's team, at even strength</t>
  </si>
  <si>
    <t>Shooting percentage at even strength</t>
  </si>
  <si>
    <t>Even-strength shots taken</t>
  </si>
  <si>
    <t>Even-strength takeaways</t>
  </si>
  <si>
    <t>Even-strength time on the ice, as per NHL.com</t>
  </si>
  <si>
    <t>Even-strength time on the ice, may differ from 5-on-5 time on ice per game</t>
  </si>
  <si>
    <t>Total expected on-ice goals against the player, based on quality of chances</t>
  </si>
  <si>
    <t>Total expected on-ice goals for the player, based on quality of chances</t>
  </si>
  <si>
    <t>Player value in faceoffs (GAR component)</t>
  </si>
  <si>
    <t>Faceoff winning percentage</t>
  </si>
  <si>
    <t>Faceoffs Lost</t>
  </si>
  <si>
    <t>Faceoffs Won</t>
  </si>
  <si>
    <t xml:space="preserve">Goals </t>
  </si>
  <si>
    <t>Game Misconducts</t>
  </si>
  <si>
    <t>Giveaways per 60 minutes</t>
  </si>
  <si>
    <t>Goals against Replacement</t>
  </si>
  <si>
    <t>Games Injured</t>
  </si>
  <si>
    <t>Games Played</t>
  </si>
  <si>
    <t>Penalty minutes, hits, fights, and blocked shots. Developed by Sportsnet</t>
  </si>
  <si>
    <t>Giveaways</t>
  </si>
  <si>
    <t>Goals Versus Salary</t>
  </si>
  <si>
    <t>Goals Versus Threshold</t>
  </si>
  <si>
    <t>GVT per 60 minutes played</t>
  </si>
  <si>
    <t>GVT per game played</t>
  </si>
  <si>
    <t>Game-winning goals</t>
  </si>
  <si>
    <t>Plus/minus at home</t>
  </si>
  <si>
    <t>Assists at home</t>
  </si>
  <si>
    <t>Hits taken per 60 minutes</t>
  </si>
  <si>
    <t>hESOI/G</t>
  </si>
  <si>
    <t>Even-strength ice-time per game at home</t>
  </si>
  <si>
    <t>Hits thrown per 60 minutes</t>
  </si>
  <si>
    <t>Home Faceoff Winning Percentage</t>
  </si>
  <si>
    <t>Faceoffs lost at home</t>
  </si>
  <si>
    <t>Faceoffs won at home</t>
  </si>
  <si>
    <t>Goals at home</t>
  </si>
  <si>
    <t>Games Played at home</t>
  </si>
  <si>
    <t>Hits Received</t>
  </si>
  <si>
    <t>Hits Thrown</t>
  </si>
  <si>
    <t>Opening faceoffs taken at home</t>
  </si>
  <si>
    <t>Opening faceoffs won at home</t>
  </si>
  <si>
    <t>Penalties at home</t>
  </si>
  <si>
    <t>Penalty minutes at home</t>
  </si>
  <si>
    <t>Power play ice-time per game at home</t>
  </si>
  <si>
    <t>Short-handed ice-time per game at home</t>
  </si>
  <si>
    <t>Shooting percentage at home</t>
  </si>
  <si>
    <t>Shoot-out goals at home</t>
  </si>
  <si>
    <t>Game-deciding shoot-out goals at home</t>
  </si>
  <si>
    <t>Shoot-outs at home</t>
  </si>
  <si>
    <t>Height</t>
  </si>
  <si>
    <t>Time on ice per game at home</t>
  </si>
  <si>
    <t>Percentage of all team goals scored on the ice for which the player got an assist</t>
  </si>
  <si>
    <t>Percentage of all team goals scored on the ice that the player scored himself</t>
  </si>
  <si>
    <t>Injuries suffered</t>
  </si>
  <si>
    <t>Percentage of all team goals scored on the ice on which the player got a point</t>
  </si>
  <si>
    <t>Missed shots per 60 minutes</t>
  </si>
  <si>
    <t>Major penalties taken</t>
  </si>
  <si>
    <t>Match penalties</t>
  </si>
  <si>
    <t>Minor penalties taken</t>
  </si>
  <si>
    <t>Misconducts</t>
  </si>
  <si>
    <t>Shots taken that missed the net</t>
  </si>
  <si>
    <t>Missed Shots</t>
  </si>
  <si>
    <t>Penalties drawn minus taken relative to expectations (position and manpower situation)</t>
  </si>
  <si>
    <t>Offensive Ice-Time</t>
  </si>
  <si>
    <t>Number of games played with original team(s) (i.e. Not the end team)</t>
  </si>
  <si>
    <t>Offensive GVT</t>
  </si>
  <si>
    <t>Opening faceoffs taken</t>
  </si>
  <si>
    <t>Opening faceoffs won</t>
  </si>
  <si>
    <t>Offensive Point Shares</t>
  </si>
  <si>
    <t>Overtime assists</t>
  </si>
  <si>
    <t>Overtime goals</t>
  </si>
  <si>
    <t>Overtime games played</t>
  </si>
  <si>
    <t>Team's even-strength blocked shots when player wasn't on the ice</t>
  </si>
  <si>
    <t>Team's even-strength shots blocked when player wasn't on the ice</t>
  </si>
  <si>
    <t>Team's Corsi against when player wasn't on the ice, per 60 minutes</t>
  </si>
  <si>
    <t>Team's Corsi when player wasn't on the ice, per 60 minutes</t>
  </si>
  <si>
    <t>Team's even-strength goals against when player wasn't on the ice</t>
  </si>
  <si>
    <t>Team's even-strength goals against when player wasn't on the ice, per 60 minutes</t>
  </si>
  <si>
    <t>Team's even-strength goals for when player wasn't on the ice</t>
  </si>
  <si>
    <t>Team's even-strength goals for when player wasn't on the ice, per 60 minutes</t>
  </si>
  <si>
    <t>Team's even-strength missed shots against, when player wasn't on the ice</t>
  </si>
  <si>
    <t>Team's even-strength missed shots, when player wasn't on the ice</t>
  </si>
  <si>
    <t>Team's even-strength shots against when player wasn't on the ice, per 60 minutes</t>
  </si>
  <si>
    <t>Team's even-strength shots for when player wasn't on the ice, per 60 minutes</t>
  </si>
  <si>
    <t>Team's even-strength shots that were saved, when player wasn't on the ice</t>
  </si>
  <si>
    <t>Team's even-strength saves, when player wasn't on the ice</t>
  </si>
  <si>
    <t>Percentage of shifts started in offensive zone (ignores neutral zone)</t>
  </si>
  <si>
    <t>Percentage of all non-neutral shifts finished in the offensive zone</t>
  </si>
  <si>
    <t>Where a player ranks in lowest offensive zone start % on his team and position, of those who played 20 games</t>
  </si>
  <si>
    <t>Passes (that resulted in shots) per 60 minutes (estimate)</t>
  </si>
  <si>
    <t>Passes that resulted in shots (estimate)</t>
  </si>
  <si>
    <t>Sum of TmSH% and TMSV%.  Tends to 1000</t>
  </si>
  <si>
    <t>Player value in penalties drawn (GAR component)</t>
  </si>
  <si>
    <t>Player value in penalties taken (GAR component)</t>
  </si>
  <si>
    <t>Penalties in Minutes</t>
  </si>
  <si>
    <t>Position(s) played, as per NHL.com, Hockey Reference, Extra Skater (in that order if multiple)</t>
  </si>
  <si>
    <t>Percentage of all power play time assigned to this player</t>
  </si>
  <si>
    <t>Power play assists</t>
  </si>
  <si>
    <t>Shots blocked on the power play (I assume this would be rare)</t>
  </si>
  <si>
    <t>Shots taken on the power play that were blocked</t>
  </si>
  <si>
    <t>Corsi per 60 minutes while on the power play</t>
  </si>
  <si>
    <t>Shooting percentage on the power play based on all attempted shots</t>
  </si>
  <si>
    <t>Power play Faceoff Winning Percentage</t>
  </si>
  <si>
    <t>Power Play faceoffs lost</t>
  </si>
  <si>
    <t>Power Play faceoffs won</t>
  </si>
  <si>
    <t>Power play goals</t>
  </si>
  <si>
    <t>PPGA</t>
  </si>
  <si>
    <t>5-on-4 Team Goals Against</t>
  </si>
  <si>
    <t>PPGF</t>
  </si>
  <si>
    <t>5-on-4 Team Goals For</t>
  </si>
  <si>
    <t>Giveaways on the power play</t>
  </si>
  <si>
    <t xml:space="preserve">Hits received on the power play </t>
  </si>
  <si>
    <t>Hits thrown on the power play</t>
  </si>
  <si>
    <t>Percentage of all power play goals scored on the ice for which the player got an assist</t>
  </si>
  <si>
    <t>Percentage of all power play goals scored on the ice that the player scored himself</t>
  </si>
  <si>
    <t>Percentage of all power play goals scored on the ice on which the player got a point</t>
  </si>
  <si>
    <t>Shots taken on the power play that missed the net</t>
  </si>
  <si>
    <t>Percentage of all non-neutral shifts started in the offensive zone, on the power play</t>
  </si>
  <si>
    <t xml:space="preserve">Power play points </t>
  </si>
  <si>
    <t>Power play points per 60 minutes</t>
  </si>
  <si>
    <t>Power Play passes that resulted in shots (estimate)</t>
  </si>
  <si>
    <t>Penalties drawn on the power play</t>
  </si>
  <si>
    <t>Penalties taken on the power play</t>
  </si>
  <si>
    <t>Percentage of non-neutral zone shifts started in offensive zone on the power play, relative to team</t>
  </si>
  <si>
    <t>Percentage of all on-ice scoring chances by this player's team, on the power play, relative to team</t>
  </si>
  <si>
    <t>Percentage of all on-ice scoring chances by this player's team, on the power play</t>
  </si>
  <si>
    <t>PPSH%</t>
  </si>
  <si>
    <t>Shooting percentage on the power play</t>
  </si>
  <si>
    <t>Shots taken on the power play</t>
  </si>
  <si>
    <t>Takeaways on the power play</t>
  </si>
  <si>
    <t>Power Play time on the ice</t>
  </si>
  <si>
    <t>Power Play time on the ice, per game</t>
  </si>
  <si>
    <t>Point Shares</t>
  </si>
  <si>
    <t>Point Shares per 60 Minutes</t>
  </si>
  <si>
    <t>Point Shares per Game</t>
  </si>
  <si>
    <t>Success rate on penalty shots</t>
  </si>
  <si>
    <t>Penalty shot goals</t>
  </si>
  <si>
    <t>Penalty shots taken</t>
  </si>
  <si>
    <t>Pts</t>
  </si>
  <si>
    <t>Points</t>
  </si>
  <si>
    <t>Where a player ranks in (relative Corsi) Quality of Competition on his team and position, of those who played 20 games</t>
  </si>
  <si>
    <t>Plus/minus on the road</t>
  </si>
  <si>
    <t>Assists on the road</t>
  </si>
  <si>
    <t>Average Relative Corsi of the player's opponents</t>
  </si>
  <si>
    <t>Average Relative Corsi of the player's teammates, while on the ice</t>
  </si>
  <si>
    <t>Corsi Relative to teammates</t>
  </si>
  <si>
    <t>Percentage of non-neutral zone shifts started in offensive zone, relative to team</t>
  </si>
  <si>
    <t>Even-strength ice-time per game on the road</t>
  </si>
  <si>
    <t>Road Faceoff Winning Percentage</t>
  </si>
  <si>
    <t>Faceoffs lost on the road</t>
  </si>
  <si>
    <t>Faceoffs won on the road</t>
  </si>
  <si>
    <t>Goals on the road</t>
  </si>
  <si>
    <t>Games Played on the road</t>
  </si>
  <si>
    <t>Rookie</t>
  </si>
  <si>
    <t>Opening faceoffs taken on the road</t>
  </si>
  <si>
    <t>Opening faceoffs won on the road</t>
  </si>
  <si>
    <t>Penalties on the road</t>
  </si>
  <si>
    <t>Penalty minutes on the road</t>
  </si>
  <si>
    <t>Relative Plus/Minus (part of GVT)</t>
  </si>
  <si>
    <t>Power play ice-time per game on the road</t>
  </si>
  <si>
    <t>Short-handed ice-time per game on the road</t>
  </si>
  <si>
    <t>Shoot-out success rate on the road</t>
  </si>
  <si>
    <t>Shoot-outs on the road</t>
  </si>
  <si>
    <t>Game-deciding shoot-out goals on the road</t>
  </si>
  <si>
    <t>Shoot-out goals on the road</t>
  </si>
  <si>
    <t>Time on Ice per game, on the road</t>
  </si>
  <si>
    <t>Shoots (left, right, or N/A for Brian McGrattan)</t>
  </si>
  <si>
    <t>State/Province</t>
  </si>
  <si>
    <t>Shoot-out GVT</t>
  </si>
  <si>
    <t>Shots</t>
  </si>
  <si>
    <t>Player value in shooting (GAR component)</t>
  </si>
  <si>
    <t>Shifts per game</t>
  </si>
  <si>
    <t>Percentage of all short-handed time assigned to this player</t>
  </si>
  <si>
    <t xml:space="preserve">Sh% </t>
  </si>
  <si>
    <t>Shooting percentage (goals per shots)</t>
  </si>
  <si>
    <t>Short handed assists</t>
  </si>
  <si>
    <t>Shots blocked while killing penalties</t>
  </si>
  <si>
    <t>Shots taken while killing penalties that were blocked</t>
  </si>
  <si>
    <t>Corsi while killing penalties, per 60 minutes</t>
  </si>
  <si>
    <t>Shooting percentage while killing penalties, based on all shots</t>
  </si>
  <si>
    <t>Shorthanded Faceoff Winning Percentage</t>
  </si>
  <si>
    <t>Short handed faceoffs lost</t>
  </si>
  <si>
    <t>Short handed faceoffs won</t>
  </si>
  <si>
    <t>Short handed goals</t>
  </si>
  <si>
    <t>Giveaways while shorthanded</t>
  </si>
  <si>
    <t>Hits received while killing penalties</t>
  </si>
  <si>
    <t>Hits thrown while killing penalties</t>
  </si>
  <si>
    <t>Shots missed while killing penalties</t>
  </si>
  <si>
    <t>Percentage of all non-neutral shifts started in the offensive zone, while shorthanded</t>
  </si>
  <si>
    <t>Short-handed points</t>
  </si>
  <si>
    <t>Short-handed passes that resulted in shots (estimate)</t>
  </si>
  <si>
    <t>Penalties drawn while short-handed</t>
  </si>
  <si>
    <t>Penalties taken while short-handed</t>
  </si>
  <si>
    <t>Percentage of non-neutral zone shifts started in offensive zone while shorthanded, relative to team</t>
  </si>
  <si>
    <t>Percentage of all on-ice scoring chances by this player's team, while shorthanded, relative to team</t>
  </si>
  <si>
    <t>Percentage of all on-ice scoring chances by this player's team, while shorthanded</t>
  </si>
  <si>
    <t>Shooting percentage while killing penalties</t>
  </si>
  <si>
    <t>Shots taken while killing penalties</t>
  </si>
  <si>
    <t>Takeaways while shorthanded</t>
  </si>
  <si>
    <t>Short handed time on the ice</t>
  </si>
  <si>
    <t>Short handed time on the ice, per game</t>
  </si>
  <si>
    <t>Percentage of shoot out attempts that were successful</t>
  </si>
  <si>
    <t>Shoot-out Goals</t>
  </si>
  <si>
    <t>Game-deciding shoot-out goals</t>
  </si>
  <si>
    <t>Shoot-out Shots</t>
  </si>
  <si>
    <t>Shooting percentage differential, On-ice</t>
  </si>
  <si>
    <t>Player value in defensive shot rate (GAR component)</t>
  </si>
  <si>
    <t>Player value in offensive shot rate (GAR component)</t>
  </si>
  <si>
    <t>Quality of Competition based on average ice-time of one's opponents</t>
  </si>
  <si>
    <t>T-QoCRk</t>
  </si>
  <si>
    <t>Where a player ranks in (TOI-based) Quality of Competition on his team and position, of those who played 20 games</t>
  </si>
  <si>
    <t>Quality of Teammates based on average ice-time of one's linemates</t>
  </si>
  <si>
    <t>Takeaways per 60 minutes</t>
  </si>
  <si>
    <t>Teams for which the player played this year.</t>
  </si>
  <si>
    <t>Takeaways</t>
  </si>
  <si>
    <t>Team's even-strength shots that were blocked while player was on the ice</t>
  </si>
  <si>
    <t>Team's even-strength blocked shots while player was on the ice</t>
  </si>
  <si>
    <t>Team's even-strength Corsi against while player was on the ice, per 60 minutes</t>
  </si>
  <si>
    <t>Team's even-strength Corsi while player was on the ice, per 60 minutes</t>
  </si>
  <si>
    <t>Even-strength goals scored against while player was on the ice</t>
  </si>
  <si>
    <t>Even-strength goals scored against while player was on the ice, per 60 minutes</t>
  </si>
  <si>
    <t>Even-strength goals scored while player was on the ice</t>
  </si>
  <si>
    <t>Even-strength goals scored while player was on the ice, per 60 minutes</t>
  </si>
  <si>
    <t>Team's opponent's even-strength missed shots, while player was on the ice</t>
  </si>
  <si>
    <t>Team's even-strength missed shots, while player was on the ice</t>
  </si>
  <si>
    <t>Team's even-strength shots against while player was on the ice, per 60 minutes</t>
  </si>
  <si>
    <t>Team's even-strength scoring chances allowed while player was on the ice</t>
  </si>
  <si>
    <t>TmESSCF</t>
  </si>
  <si>
    <t>Team's even-strength scoring chances while player was on the ice</t>
  </si>
  <si>
    <t>Team's even-strength shots taken while player was on the ice, per 60 minutes</t>
  </si>
  <si>
    <t>Team's even-strength shots that were saved, when player was on the ice</t>
  </si>
  <si>
    <t>Team's even-strength saves while the player was on the ice</t>
  </si>
  <si>
    <t>Total expected goals against when the player's linemates are playing without him, based on quality of chances</t>
  </si>
  <si>
    <t>Total expected goals for when the player's linemates are playing without him, based on quality of chances</t>
  </si>
  <si>
    <t>Total goals against when the player's linemates are playing without him</t>
  </si>
  <si>
    <t>Total goals for when the player's linemates are playing without him</t>
  </si>
  <si>
    <t>Team's Power Play shots that were blocked while player was on the ice</t>
  </si>
  <si>
    <t>Team's Power Play blocked shots while player was on the ice</t>
  </si>
  <si>
    <t>Power Play goals scored against while player was on the ice</t>
  </si>
  <si>
    <t>Power Play goals scored while player was on the ice</t>
  </si>
  <si>
    <t>Team's opponent's Power Play missed shots, while player was on the ice</t>
  </si>
  <si>
    <t>Team's Power Play missed shots, while player was on the ice</t>
  </si>
  <si>
    <t>Team scoring chances allowed while on the power play</t>
  </si>
  <si>
    <t>Team scoring chances on the power play</t>
  </si>
  <si>
    <t>Team's Power Play shots that were saved, when player was on the ice</t>
  </si>
  <si>
    <t>Team's Power Play saves while the player was on the ice</t>
  </si>
  <si>
    <t>Team's Short-handed shots that were blocked while player was on the ice</t>
  </si>
  <si>
    <t>Team's Short-handed blocked shots while player was on the ice</t>
  </si>
  <si>
    <t>Short-handed goals scored against while player was on the ice</t>
  </si>
  <si>
    <t>Short-handed goals scored while player was on the ice</t>
  </si>
  <si>
    <t>Team's opponent's Short-handed missed shots, while player was on the ice</t>
  </si>
  <si>
    <t>Team's Short-handed missed shots, while player was on the ice</t>
  </si>
  <si>
    <t>Team scoring chances allowed while shorthanded</t>
  </si>
  <si>
    <t>Team scoring chances while shorthanded</t>
  </si>
  <si>
    <t>Team's Short-handed shots that were saved, when player was on the ice</t>
  </si>
  <si>
    <t>Team's Short-handed saves while the player was on the ice</t>
  </si>
  <si>
    <t>Total time on ice (in minutes)</t>
  </si>
  <si>
    <t>Time on Ice per game</t>
  </si>
  <si>
    <t>Time on ice per shift</t>
  </si>
  <si>
    <t>Weight</t>
  </si>
  <si>
    <t>DO NOT REMOVE THIS MESSAGE</t>
  </si>
  <si>
    <t>This spreadsheet is free for distribution</t>
  </si>
  <si>
    <t>Stats compiled by Rob Vollman, http://www.hockeyabstract.com</t>
  </si>
  <si>
    <t>Yes, both goalie data, and many previous seasons are available for download</t>
  </si>
  <si>
    <t>Please contact the author for additions or corrections</t>
  </si>
  <si>
    <t>Data Sources:</t>
  </si>
  <si>
    <t>Main data from NHL official web site http://www.nhl.com</t>
  </si>
  <si>
    <t>Most additional data from Andrew Thomas and Sam Ventura of War on Ice http://www.waronice.com</t>
  </si>
  <si>
    <t>Zone finishes, Relative QoC/QoT, and off-ice totals from Gabriel Desjardins and Behind the Net http://www.behindthenet.ca</t>
  </si>
  <si>
    <t>Note: Please support Gabe's favourite charity http://educationinneed.org/</t>
  </si>
  <si>
    <t>Salary cap data from NHL Numbers http://www.nhlnumbers.com</t>
  </si>
  <si>
    <t>Injury data from Thomas Crawshaw of Springing Malik http://springingmalik.blogspot.ca</t>
  </si>
  <si>
    <t>Game stars, and shots blocked/missed from Sporting Charts http://www.sportingcharts.com</t>
  </si>
  <si>
    <t>GVT from Tom Awad and Hockey Prospectus http://www.hockeyprospectus.com</t>
  </si>
  <si>
    <t>Point Shares from Justin Kubatko and Hockey Reference http://www.hockey-reference.com</t>
  </si>
  <si>
    <t>Expected Goals stats from Nick Abe and Xtra Hockey Stats http://xtrahockeystats.com</t>
  </si>
  <si>
    <t>Primary assists, misses, and blocks from David Johnson and Puckalytics http://www.puckalytics.com</t>
  </si>
  <si>
    <t>dCorsi and dFenwick from Steve Burtch at War on Ice http://www.waronice.com</t>
  </si>
  <si>
    <t>Faceoff stats (NSPF) from Craig Tabita and Faceoffs http://www.faceoffs.net</t>
  </si>
  <si>
    <t>Passes, DIA, NetPen, GVS from Rob Vollman and Hockey Abstract http://www.hockeyabstract.com</t>
  </si>
  <si>
    <t>Some formulas are from Michael Parkatti (Adj Corsi. Expected Goals) and Scott Reynolds (IPP)</t>
  </si>
  <si>
    <t>Additional data can either be calculated from what's included, or found at one of the sites above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</si>
</sst>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.0"/>
    <numFmt numFmtId="165" formatCode="0.0"/>
    <numFmt numFmtId="166" formatCode="0.0%"/>
    <numFmt numFmtId="167" formatCode="#.000"/>
  </numFmts>
  <fonts count="13" x14ac:knownFonts="1">
    <font>
      <sz val="10"/>
      <name val="Arial"/>
      <family val="2"/>
    </font>
    <font>
      <sz val="10"/>
      <name val="Arial"/>
      <family val="2"/>
      <charset val="1"/>
    </font>
    <font>
      <b/>
      <sz val="8"/>
      <color indexed="8"/>
      <name val="Arial"/>
      <family val="2"/>
      <charset val="1"/>
    </font>
    <font>
      <b/>
      <sz val="8"/>
      <name val="Arial"/>
      <family val="2"/>
      <charset val="1"/>
    </font>
    <font>
      <b/>
      <vertAlign val="superscript"/>
      <sz val="8"/>
      <name val="Arial"/>
      <family val="2"/>
      <charset val="1"/>
    </font>
    <font>
      <sz val="8"/>
      <name val="Arial"/>
      <family val="2"/>
      <charset val="1"/>
    </font>
    <font>
      <sz val="10"/>
      <color indexed="8"/>
      <name val="Arial"/>
      <family val="2"/>
      <charset val="1"/>
    </font>
    <font>
      <sz val="10"/>
      <name val="Times New Roman"/>
      <family val="1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vertAlign val="superscript"/>
      <sz val="10"/>
      <name val="Arial"/>
      <family val="2"/>
    </font>
    <font>
      <b/>
      <sz val="11"/>
      <color indexed="8"/>
      <name val="Calibri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4">
    <xf numFmtId="0" fontId="0" fillId="0" borderId="0" xfId="0"/>
    <xf numFmtId="0" fontId="1" fillId="0" borderId="0" xfId="0" applyFo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2" fillId="0" borderId="0" xfId="0" applyFont="1" applyFill="1" applyAlignment="1">
      <alignment horizontal="center" textRotation="66"/>
    </xf>
    <xf numFmtId="1" fontId="2" fillId="0" borderId="0" xfId="0" applyNumberFormat="1" applyFont="1" applyFill="1" applyAlignment="1">
      <alignment horizontal="center" textRotation="66"/>
    </xf>
    <xf numFmtId="0" fontId="3" fillId="0" borderId="0" xfId="0" applyFont="1" applyAlignment="1">
      <alignment horizontal="center" textRotation="66"/>
    </xf>
    <xf numFmtId="165" fontId="2" fillId="0" borderId="0" xfId="0" applyNumberFormat="1" applyFont="1" applyFill="1" applyAlignment="1">
      <alignment horizontal="center" textRotation="66"/>
    </xf>
    <xf numFmtId="164" fontId="2" fillId="0" borderId="0" xfId="0" applyNumberFormat="1" applyFont="1" applyFill="1" applyAlignment="1">
      <alignment horizontal="center" textRotation="66"/>
    </xf>
    <xf numFmtId="165" fontId="3" fillId="0" borderId="0" xfId="0" applyNumberFormat="1" applyFont="1" applyAlignment="1">
      <alignment horizontal="center" textRotation="66"/>
    </xf>
    <xf numFmtId="2" fontId="3" fillId="0" borderId="0" xfId="0" applyNumberFormat="1" applyFont="1" applyAlignment="1">
      <alignment horizontal="center" textRotation="66"/>
    </xf>
    <xf numFmtId="0" fontId="5" fillId="0" borderId="0" xfId="0" applyFont="1" applyAlignment="1">
      <alignment textRotation="66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166" fontId="6" fillId="0" borderId="0" xfId="0" applyNumberFormat="1" applyFont="1" applyFill="1" applyAlignment="1">
      <alignment horizontal="right"/>
    </xf>
    <xf numFmtId="165" fontId="1" fillId="0" borderId="0" xfId="0" applyNumberFormat="1" applyFont="1"/>
    <xf numFmtId="165" fontId="6" fillId="0" borderId="0" xfId="0" applyNumberFormat="1" applyFont="1" applyFill="1" applyAlignment="1">
      <alignment horizontal="right"/>
    </xf>
    <xf numFmtId="49" fontId="1" fillId="0" borderId="0" xfId="0" applyNumberFormat="1" applyFont="1" applyAlignment="1">
      <alignment wrapText="1"/>
    </xf>
    <xf numFmtId="2" fontId="6" fillId="0" borderId="0" xfId="0" applyNumberFormat="1" applyFont="1" applyFill="1" applyAlignment="1">
      <alignment horizontal="right"/>
    </xf>
    <xf numFmtId="1" fontId="6" fillId="0" borderId="0" xfId="0" applyNumberFormat="1" applyFont="1" applyFill="1" applyAlignment="1">
      <alignment horizontal="right"/>
    </xf>
    <xf numFmtId="166" fontId="1" fillId="0" borderId="0" xfId="0" applyNumberFormat="1" applyFont="1"/>
    <xf numFmtId="164" fontId="1" fillId="0" borderId="0" xfId="0" applyNumberFormat="1" applyFont="1" applyAlignment="1">
      <alignment wrapText="1"/>
    </xf>
    <xf numFmtId="9" fontId="6" fillId="0" borderId="0" xfId="0" applyNumberFormat="1" applyFont="1" applyFill="1" applyAlignment="1">
      <alignment horizontal="right"/>
    </xf>
    <xf numFmtId="2" fontId="6" fillId="0" borderId="0" xfId="0" applyNumberFormat="1" applyFont="1" applyFill="1"/>
    <xf numFmtId="1" fontId="6" fillId="0" borderId="0" xfId="0" applyNumberFormat="1" applyFont="1" applyFill="1"/>
    <xf numFmtId="2" fontId="1" fillId="0" borderId="0" xfId="0" applyNumberFormat="1" applyFont="1"/>
    <xf numFmtId="165" fontId="1" fillId="0" borderId="0" xfId="0" applyNumberFormat="1" applyFont="1" applyAlignment="1">
      <alignment wrapText="1"/>
    </xf>
    <xf numFmtId="0" fontId="1" fillId="0" borderId="0" xfId="1" applyFont="1"/>
    <xf numFmtId="49" fontId="1" fillId="0" borderId="0" xfId="0" applyNumberFormat="1" applyFont="1"/>
    <xf numFmtId="0" fontId="6" fillId="0" borderId="0" xfId="0" applyFont="1" applyFill="1" applyAlignment="1">
      <alignment horizontal="left"/>
    </xf>
    <xf numFmtId="166" fontId="0" fillId="0" borderId="0" xfId="0" applyNumberFormat="1"/>
    <xf numFmtId="2" fontId="0" fillId="0" borderId="0" xfId="0" applyNumberFormat="1"/>
    <xf numFmtId="0" fontId="7" fillId="0" borderId="0" xfId="0" applyFont="1" applyAlignment="1">
      <alignment wrapText="1"/>
    </xf>
    <xf numFmtId="0" fontId="7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2" fontId="2" fillId="0" borderId="0" xfId="0" applyNumberFormat="1" applyFont="1" applyFill="1" applyAlignment="1">
      <alignment horizontal="center" textRotation="66"/>
    </xf>
    <xf numFmtId="1" fontId="3" fillId="0" borderId="0" xfId="0" applyNumberFormat="1" applyFont="1" applyAlignment="1">
      <alignment horizontal="center" textRotation="66"/>
    </xf>
    <xf numFmtId="0" fontId="9" fillId="0" borderId="0" xfId="0" applyFont="1" applyAlignment="1">
      <alignment wrapText="1"/>
    </xf>
    <xf numFmtId="0" fontId="6" fillId="0" borderId="0" xfId="0" applyFont="1" applyFill="1" applyAlignment="1">
      <alignment horizontal="right"/>
    </xf>
    <xf numFmtId="0" fontId="6" fillId="0" borderId="0" xfId="0" applyFont="1" applyAlignment="1">
      <alignment wrapText="1"/>
    </xf>
    <xf numFmtId="1" fontId="1" fillId="0" borderId="0" xfId="0" applyNumberFormat="1" applyFont="1"/>
    <xf numFmtId="2" fontId="6" fillId="0" borderId="0" xfId="0" applyNumberFormat="1" applyFont="1" applyAlignment="1">
      <alignment wrapText="1"/>
    </xf>
    <xf numFmtId="167" fontId="1" fillId="0" borderId="0" xfId="0" applyNumberFormat="1" applyFont="1"/>
    <xf numFmtId="165" fontId="6" fillId="0" borderId="0" xfId="0" applyNumberFormat="1" applyFont="1" applyFill="1"/>
    <xf numFmtId="1" fontId="1" fillId="0" borderId="0" xfId="0" applyNumberFormat="1" applyFont="1" applyAlignment="1">
      <alignment wrapText="1"/>
    </xf>
    <xf numFmtId="10" fontId="1" fillId="0" borderId="0" xfId="0" applyNumberFormat="1" applyFont="1" applyAlignment="1">
      <alignment wrapText="1"/>
    </xf>
    <xf numFmtId="166" fontId="0" fillId="0" borderId="0" xfId="0" applyNumberFormat="1" applyFont="1"/>
    <xf numFmtId="2" fontId="0" fillId="0" borderId="0" xfId="0" applyNumberFormat="1" applyFont="1"/>
    <xf numFmtId="165" fontId="0" fillId="0" borderId="0" xfId="0" applyNumberFormat="1" applyFont="1"/>
    <xf numFmtId="2" fontId="1" fillId="0" borderId="0" xfId="0" applyNumberFormat="1" applyFont="1" applyAlignment="1">
      <alignment wrapText="1"/>
    </xf>
    <xf numFmtId="0" fontId="11" fillId="0" borderId="0" xfId="0" applyFont="1"/>
    <xf numFmtId="0" fontId="12" fillId="0" borderId="0" xfId="0" applyFont="1"/>
  </cellXfs>
  <cellStyles count="2">
    <cellStyle name="Excel Built-in Normal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774"/>
  <sheetViews>
    <sheetView workbookViewId="0">
      <pane ySplit="1605" activePane="bottomLeft"/>
      <selection pane="bottomLeft" activeCell="A2" sqref="A2"/>
    </sheetView>
  </sheetViews>
  <sheetFormatPr defaultColWidth="11.5703125" defaultRowHeight="12.75" x14ac:dyDescent="0.2"/>
  <cols>
    <col min="1" max="1" width="3.7109375" customWidth="1"/>
    <col min="2" max="2" width="10.5703125" customWidth="1"/>
    <col min="3" max="3" width="23.42578125" customWidth="1"/>
    <col min="4" max="4" width="4.7109375" customWidth="1"/>
    <col min="5" max="5" width="6" customWidth="1"/>
    <col min="6" max="7" width="4.140625" customWidth="1"/>
    <col min="8" max="8" width="4.5703125" customWidth="1"/>
    <col min="9" max="9" width="3.7109375" customWidth="1"/>
    <col min="10" max="10" width="5.5703125" customWidth="1"/>
    <col min="11" max="11" width="5.42578125" customWidth="1"/>
    <col min="12" max="12" width="5.5703125" customWidth="1"/>
    <col min="13" max="13" width="4.140625" customWidth="1"/>
    <col min="14" max="14" width="4.5703125" customWidth="1"/>
    <col min="15" max="15" width="15.5703125" style="1" customWidth="1"/>
    <col min="16" max="16" width="18.140625" style="1" customWidth="1"/>
    <col min="17" max="17" width="6.42578125" customWidth="1"/>
    <col min="18" max="19" width="0" hidden="1" customWidth="1"/>
    <col min="20" max="20" width="9.7109375" style="1" customWidth="1"/>
    <col min="21" max="21" width="4.140625" customWidth="1"/>
    <col min="22" max="23" width="3.7109375" customWidth="1"/>
    <col min="24" max="24" width="4" customWidth="1"/>
    <col min="25" max="25" width="4.42578125" customWidth="1"/>
    <col min="26" max="26" width="4.140625" customWidth="1"/>
    <col min="27" max="27" width="4.5703125" customWidth="1"/>
    <col min="28" max="28" width="5.42578125" customWidth="1"/>
    <col min="29" max="29" width="5.5703125" customWidth="1"/>
    <col min="30" max="30" width="7.85546875" customWidth="1"/>
    <col min="31" max="31" width="6.85546875" customWidth="1"/>
    <col min="32" max="32" width="7.140625" customWidth="1"/>
    <col min="33" max="33" width="5.140625" customWidth="1"/>
    <col min="34" max="34" width="5.5703125" customWidth="1"/>
    <col min="35" max="36" width="5.140625" customWidth="1"/>
    <col min="37" max="37" width="5.42578125" style="2" customWidth="1"/>
    <col min="38" max="38" width="5.140625" customWidth="1"/>
    <col min="39" max="40" width="6.85546875" customWidth="1"/>
    <col min="41" max="41" width="7.85546875" customWidth="1"/>
    <col min="42" max="42" width="5.5703125" customWidth="1"/>
    <col min="43" max="43" width="4.5703125" customWidth="1"/>
    <col min="44" max="44" width="7.85546875" customWidth="1"/>
    <col min="45" max="45" width="4.7109375" style="3" customWidth="1"/>
    <col min="46" max="46" width="5.85546875" customWidth="1"/>
    <col min="47" max="47" width="6" customWidth="1"/>
    <col min="48" max="53" width="4.5703125" customWidth="1"/>
    <col min="54" max="54" width="4.85546875" customWidth="1"/>
    <col min="55" max="59" width="5.140625" customWidth="1"/>
    <col min="60" max="60" width="4.5703125" customWidth="1"/>
    <col min="61" max="61" width="5" customWidth="1"/>
    <col min="62" max="62" width="4.85546875" customWidth="1"/>
    <col min="63" max="63" width="4.7109375" customWidth="1"/>
    <col min="64" max="64" width="5.140625" customWidth="1"/>
    <col min="65" max="65" width="5" customWidth="1"/>
    <col min="66" max="66" width="4.5703125" customWidth="1"/>
    <col min="67" max="67" width="5.7109375" style="4" customWidth="1"/>
    <col min="68" max="68" width="4.42578125" customWidth="1"/>
    <col min="69" max="69" width="4.5703125" customWidth="1"/>
    <col min="70" max="70" width="6.28515625" customWidth="1"/>
    <col min="71" max="71" width="5.28515625" customWidth="1"/>
    <col min="72" max="72" width="4" customWidth="1"/>
    <col min="73" max="73" width="4.85546875" customWidth="1"/>
    <col min="74" max="75" width="4.5703125" customWidth="1"/>
    <col min="76" max="76" width="4.7109375" customWidth="1"/>
    <col min="77" max="79" width="4.42578125" customWidth="1"/>
    <col min="80" max="80" width="6.28515625" customWidth="1"/>
    <col min="81" max="81" width="5.140625" style="4" customWidth="1"/>
    <col min="82" max="82" width="4.7109375" style="4" customWidth="1"/>
    <col min="83" max="83" width="5.140625" style="4" customWidth="1"/>
    <col min="84" max="85" width="5.7109375" customWidth="1"/>
    <col min="86" max="86" width="5.140625" style="2" customWidth="1"/>
    <col min="87" max="88" width="5.140625" style="4" customWidth="1"/>
    <col min="89" max="89" width="5.7109375" style="4" customWidth="1"/>
    <col min="90" max="90" width="5.140625" style="4" customWidth="1"/>
    <col min="91" max="92" width="4.85546875" style="4" customWidth="1"/>
    <col min="93" max="93" width="5.140625" style="4" customWidth="1"/>
    <col min="94" max="95" width="5.7109375" customWidth="1"/>
    <col min="96" max="96" width="5.140625" customWidth="1"/>
    <col min="97" max="98" width="5.28515625" customWidth="1"/>
    <col min="99" max="99" width="5.7109375" customWidth="1"/>
    <col min="100" max="102" width="6.140625" customWidth="1"/>
    <col min="103" max="103" width="6.7109375" customWidth="1"/>
    <col min="104" max="104" width="6.140625" customWidth="1"/>
    <col min="105" max="105" width="6.7109375" customWidth="1"/>
    <col min="106" max="106" width="6.28515625" style="4" customWidth="1"/>
    <col min="107" max="107" width="6.42578125" style="4" customWidth="1"/>
    <col min="108" max="108" width="7" style="4" customWidth="1"/>
    <col min="109" max="109" width="5.7109375" style="4" customWidth="1"/>
    <col min="110" max="110" width="6.140625" style="4" customWidth="1"/>
    <col min="111" max="111" width="6.28515625" style="4" customWidth="1"/>
    <col min="112" max="112" width="7.85546875" style="4" customWidth="1"/>
    <col min="113" max="113" width="6.5703125" style="4" customWidth="1"/>
    <col min="114" max="114" width="4.7109375" customWidth="1"/>
    <col min="115" max="115" width="4.42578125" customWidth="1"/>
    <col min="116" max="116" width="40.42578125" customWidth="1"/>
    <col min="117" max="117" width="6.7109375" customWidth="1"/>
    <col min="118" max="119" width="6.140625" customWidth="1"/>
    <col min="120" max="120" width="5.7109375" customWidth="1"/>
  </cols>
  <sheetData>
    <row r="1" spans="1:120" s="12" customFormat="1" ht="69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  <c r="O1" s="7" t="s">
        <v>14</v>
      </c>
      <c r="P1" s="7" t="s">
        <v>15</v>
      </c>
      <c r="Q1" s="7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8" t="s">
        <v>31</v>
      </c>
      <c r="AG1" s="8" t="s">
        <v>32</v>
      </c>
      <c r="AH1" s="5" t="s">
        <v>33</v>
      </c>
      <c r="AI1" s="5" t="s">
        <v>34</v>
      </c>
      <c r="AJ1" s="5" t="s">
        <v>35</v>
      </c>
      <c r="AK1" s="6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9" t="s">
        <v>44</v>
      </c>
      <c r="AT1" s="5" t="s">
        <v>45</v>
      </c>
      <c r="AU1" s="5" t="s">
        <v>46</v>
      </c>
      <c r="AV1" s="8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0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8" t="s">
        <v>80</v>
      </c>
      <c r="CD1" s="8" t="s">
        <v>81</v>
      </c>
      <c r="CE1" s="8" t="s">
        <v>82</v>
      </c>
      <c r="CF1" s="8" t="s">
        <v>83</v>
      </c>
      <c r="CG1" s="8" t="s">
        <v>84</v>
      </c>
      <c r="CH1" s="6" t="s">
        <v>85</v>
      </c>
      <c r="CI1" s="10" t="s">
        <v>86</v>
      </c>
      <c r="CJ1" s="10" t="s">
        <v>87</v>
      </c>
      <c r="CK1" s="10" t="s">
        <v>88</v>
      </c>
      <c r="CL1" s="10" t="s">
        <v>89</v>
      </c>
      <c r="CM1" s="10" t="s">
        <v>90</v>
      </c>
      <c r="CN1" s="10" t="s">
        <v>91</v>
      </c>
      <c r="CO1" s="10" t="s">
        <v>92</v>
      </c>
      <c r="CP1" s="11" t="s">
        <v>93</v>
      </c>
      <c r="CQ1" s="11" t="s">
        <v>94</v>
      </c>
      <c r="CR1" s="11" t="s">
        <v>95</v>
      </c>
      <c r="CS1" s="11" t="s">
        <v>96</v>
      </c>
      <c r="CT1" s="11" t="s">
        <v>97</v>
      </c>
      <c r="CU1" s="11" t="s">
        <v>98</v>
      </c>
      <c r="CV1" s="11" t="s">
        <v>99</v>
      </c>
      <c r="CW1" s="11" t="s">
        <v>100</v>
      </c>
      <c r="CX1" s="11" t="s">
        <v>101</v>
      </c>
      <c r="CY1" s="11" t="s">
        <v>102</v>
      </c>
      <c r="CZ1" s="11" t="s">
        <v>103</v>
      </c>
      <c r="DA1" s="11" t="s">
        <v>104</v>
      </c>
      <c r="DB1" s="10" t="s">
        <v>105</v>
      </c>
      <c r="DC1" s="10" t="s">
        <v>106</v>
      </c>
      <c r="DD1" s="10" t="s">
        <v>107</v>
      </c>
      <c r="DE1" s="10" t="s">
        <v>108</v>
      </c>
      <c r="DF1" s="10" t="s">
        <v>109</v>
      </c>
      <c r="DG1" s="10" t="s">
        <v>110</v>
      </c>
      <c r="DH1" s="10" t="s">
        <v>111</v>
      </c>
      <c r="DI1" s="10" t="s">
        <v>112</v>
      </c>
      <c r="DJ1" s="11" t="s">
        <v>113</v>
      </c>
      <c r="DK1" s="7" t="s">
        <v>114</v>
      </c>
      <c r="DL1" s="7" t="s">
        <v>115</v>
      </c>
      <c r="DM1" s="11" t="s">
        <v>116</v>
      </c>
      <c r="DN1" s="11" t="s">
        <v>117</v>
      </c>
      <c r="DO1" s="11" t="s">
        <v>118</v>
      </c>
      <c r="DP1" s="11" t="s">
        <v>119</v>
      </c>
    </row>
    <row r="2" spans="1:120" x14ac:dyDescent="0.2">
      <c r="A2" s="13">
        <v>8</v>
      </c>
      <c r="B2" s="13" t="s">
        <v>120</v>
      </c>
      <c r="C2" s="13" t="s">
        <v>121</v>
      </c>
      <c r="D2" s="13" t="s">
        <v>122</v>
      </c>
      <c r="E2" s="13" t="s">
        <v>123</v>
      </c>
      <c r="F2" s="1" t="s">
        <v>124</v>
      </c>
      <c r="G2" s="13">
        <v>74</v>
      </c>
      <c r="H2" s="13">
        <v>218</v>
      </c>
      <c r="I2" s="13" t="s">
        <v>125</v>
      </c>
      <c r="J2" s="13">
        <v>2005</v>
      </c>
      <c r="K2" s="13">
        <v>2</v>
      </c>
      <c r="L2" s="13">
        <v>42</v>
      </c>
      <c r="M2" s="1"/>
      <c r="N2" s="1">
        <v>27</v>
      </c>
      <c r="O2" s="13" t="s">
        <v>126</v>
      </c>
      <c r="P2" s="13" t="s">
        <v>127</v>
      </c>
      <c r="Q2" s="1" t="str">
        <f t="shared" ref="Q2:Q65" si="0">RIGHT(R2,3)</f>
        <v>DET</v>
      </c>
      <c r="R2" s="13" t="s">
        <v>128</v>
      </c>
      <c r="S2" s="1"/>
      <c r="T2" s="13" t="s">
        <v>129</v>
      </c>
      <c r="U2" s="13">
        <v>71</v>
      </c>
      <c r="V2" s="13">
        <v>23</v>
      </c>
      <c r="W2" s="13">
        <v>21</v>
      </c>
      <c r="X2" s="14">
        <v>15</v>
      </c>
      <c r="Y2" s="13">
        <v>44</v>
      </c>
      <c r="Z2" s="13">
        <v>3</v>
      </c>
      <c r="AA2" s="1">
        <v>154</v>
      </c>
      <c r="AB2" s="14">
        <v>47</v>
      </c>
      <c r="AC2" s="14">
        <v>36</v>
      </c>
      <c r="AD2" s="15">
        <f t="shared" ref="AD2:AD65" si="1">IF(AA2&gt;0,V2/AA2,0)</f>
        <v>0.14935064935064934</v>
      </c>
      <c r="AE2" s="15">
        <f t="shared" ref="AE2:AE65" si="2">IF(SUM(AA2:AC2)&gt;0,V2/SUM(AA2:AC2),0)</f>
        <v>9.7046413502109699E-2</v>
      </c>
      <c r="AF2" s="16">
        <v>1271.5999999999999</v>
      </c>
      <c r="AG2" s="17">
        <f t="shared" ref="AG2:AG65" si="3">AF2/U2</f>
        <v>17.909859154929578</v>
      </c>
      <c r="AH2" s="18">
        <v>1695</v>
      </c>
      <c r="AI2" s="17">
        <f t="shared" ref="AI2:AI65" si="4">AH2/U2</f>
        <v>23.87323943661972</v>
      </c>
      <c r="AJ2" s="19">
        <f t="shared" ref="AJ2:AJ65" si="5">AF2/AH2</f>
        <v>0.75020648967551617</v>
      </c>
      <c r="AK2" s="20">
        <f>'Even Strength'!AA2+'Power Play'!R2+'Penalty Kill'!L2</f>
        <v>135.72203947368422</v>
      </c>
      <c r="AL2" s="19">
        <f t="shared" ref="AL2:AL65" si="6">AK2/AF2*60</f>
        <v>6.4039968295226908</v>
      </c>
      <c r="AM2" s="15">
        <f>IF(('Even Strength'!BR2+'Power Play'!AK2+'Penalty Kill'!AG2)&gt;0,V2/('Even Strength'!BR2+'Power Play'!AK2+'Penalty Kill'!AG2),0)</f>
        <v>0.32857142857142857</v>
      </c>
      <c r="AN2" s="15">
        <f>IF(('Even Strength'!BR2+'Power Play'!AK2+'Penalty Kill'!AG2)&gt;0,W2/('Even Strength'!BR2+'Power Play'!AK2+'Penalty Kill'!AG2),0)</f>
        <v>0.3</v>
      </c>
      <c r="AO2" s="15">
        <f t="shared" ref="AO2:AO65" si="7">AM2+AN2</f>
        <v>0.62857142857142856</v>
      </c>
      <c r="AP2" s="13">
        <v>7</v>
      </c>
      <c r="AQ2" s="13">
        <v>8</v>
      </c>
      <c r="AR2" s="21">
        <f t="shared" ref="AR2:AR65" si="8">AP2/MAX(1,(AP2+AQ2))</f>
        <v>0.46666666666666667</v>
      </c>
      <c r="AS2" s="22">
        <v>0.30000000000000004</v>
      </c>
      <c r="AT2" s="1"/>
      <c r="AU2" s="1"/>
      <c r="AV2">
        <v>125</v>
      </c>
      <c r="AW2" s="13">
        <v>153</v>
      </c>
      <c r="AX2" s="13">
        <v>28</v>
      </c>
      <c r="AY2" s="13">
        <v>47</v>
      </c>
      <c r="AZ2" s="13">
        <v>29</v>
      </c>
      <c r="BA2" s="13">
        <v>16</v>
      </c>
      <c r="BB2" s="16">
        <f t="shared" ref="BB2:BB65" si="9">AV2/AF2*60</f>
        <v>5.8980811575967289</v>
      </c>
      <c r="BC2" s="17">
        <f t="shared" ref="BC2:BC65" si="10">AW2/AF2*60</f>
        <v>7.2192513368983962</v>
      </c>
      <c r="BD2" s="17">
        <f t="shared" ref="BD2:BD65" si="11">AX2/AF2*60</f>
        <v>1.3211701793016672</v>
      </c>
      <c r="BE2" s="17">
        <f t="shared" ref="BE2:BE65" si="12">AY2/AF2*60</f>
        <v>2.2176785152563703</v>
      </c>
      <c r="BF2" s="17">
        <f t="shared" ref="BF2:BF65" si="13">AZ2/AF2*60</f>
        <v>1.3683548285624412</v>
      </c>
      <c r="BG2" s="17">
        <f t="shared" ref="BG2:BG65" si="14">BA2/AF2*60</f>
        <v>0.75495438817238125</v>
      </c>
      <c r="BH2" s="13">
        <v>72</v>
      </c>
      <c r="BI2" s="13">
        <v>31</v>
      </c>
      <c r="BJ2" s="13">
        <v>2</v>
      </c>
      <c r="BK2" s="13">
        <v>0</v>
      </c>
      <c r="BL2" s="13">
        <v>0</v>
      </c>
      <c r="BM2" s="13">
        <v>0</v>
      </c>
      <c r="BN2" s="13">
        <f t="shared" ref="BN2:BN65" si="15">AW2+AX2+BH2+BJ2</f>
        <v>255</v>
      </c>
      <c r="BO2" s="16">
        <v>2.972</v>
      </c>
      <c r="BP2" s="1"/>
      <c r="BQ2" s="1"/>
      <c r="BR2" s="23" t="str">
        <f t="shared" ref="BR2:BR65" si="16">IF(BP2&gt;0,BQ2/BP2," ")</f>
        <v xml:space="preserve"> </v>
      </c>
      <c r="BS2" s="1"/>
      <c r="BT2" s="13">
        <v>4</v>
      </c>
      <c r="BU2" s="13">
        <v>22</v>
      </c>
      <c r="BV2" s="13">
        <v>2</v>
      </c>
      <c r="BW2" s="13">
        <v>0</v>
      </c>
      <c r="BX2" s="13">
        <v>5</v>
      </c>
      <c r="BY2" s="13">
        <v>1</v>
      </c>
      <c r="BZ2" s="13">
        <v>0</v>
      </c>
      <c r="CA2" s="13">
        <v>0</v>
      </c>
      <c r="CB2" s="23">
        <f t="shared" ref="CB2:CB65" si="17">CA2/MAX(1,BZ2)</f>
        <v>0</v>
      </c>
      <c r="CC2" s="16">
        <v>4</v>
      </c>
      <c r="CD2" s="16">
        <v>1.6</v>
      </c>
      <c r="CE2" s="16">
        <v>5.6</v>
      </c>
      <c r="CF2" s="24">
        <f t="shared" ref="CF2:CF65" si="18">CE2/U2</f>
        <v>7.887323943661971E-2</v>
      </c>
      <c r="CG2" s="24">
        <f t="shared" ref="CG2:CG65" si="19">CE2/AF2*60</f>
        <v>0.26423403586033345</v>
      </c>
      <c r="CH2" s="25">
        <v>6</v>
      </c>
      <c r="CI2" s="16">
        <v>31.2</v>
      </c>
      <c r="CJ2" s="16">
        <v>25.4</v>
      </c>
      <c r="CK2" s="16">
        <v>4.5</v>
      </c>
      <c r="CL2" s="16">
        <v>5.4</v>
      </c>
      <c r="CM2" s="16">
        <v>2.5</v>
      </c>
      <c r="CN2" s="16">
        <v>0</v>
      </c>
      <c r="CO2" s="16">
        <v>8</v>
      </c>
      <c r="CP2" s="26">
        <f t="shared" ref="CP2:CP65" si="20">CO2/U2</f>
        <v>0.11267605633802817</v>
      </c>
      <c r="CQ2" s="26">
        <f t="shared" ref="CQ2:CQ65" si="21">CO2/AF2*60</f>
        <v>0.37747719408619063</v>
      </c>
      <c r="CR2" s="13">
        <v>4</v>
      </c>
      <c r="CS2" s="13">
        <v>3</v>
      </c>
      <c r="CT2" s="13">
        <v>2</v>
      </c>
      <c r="CU2" s="13">
        <v>0.01</v>
      </c>
      <c r="CV2" s="13">
        <v>2.16</v>
      </c>
      <c r="CW2" s="13">
        <v>-1.07</v>
      </c>
      <c r="CX2" s="13">
        <v>6.57</v>
      </c>
      <c r="CY2" s="13">
        <v>5.54</v>
      </c>
      <c r="CZ2" s="13">
        <v>4.5</v>
      </c>
      <c r="DA2" s="13">
        <v>17.71</v>
      </c>
      <c r="DB2" s="27">
        <v>-74.39</v>
      </c>
      <c r="DC2" s="27">
        <v>-46.39</v>
      </c>
      <c r="DD2" s="27">
        <v>-28</v>
      </c>
      <c r="DE2" s="27">
        <v>-1.79</v>
      </c>
      <c r="DF2" s="27">
        <v>-58.73</v>
      </c>
      <c r="DG2" s="27">
        <v>-49.38</v>
      </c>
      <c r="DH2" s="27">
        <v>-9.36</v>
      </c>
      <c r="DI2" s="27">
        <v>-0.60000000000000009</v>
      </c>
      <c r="DJ2" s="1">
        <v>186</v>
      </c>
      <c r="DK2" s="28">
        <v>11</v>
      </c>
      <c r="DL2" s="28" t="s">
        <v>130</v>
      </c>
      <c r="DM2" s="1">
        <v>1.8</v>
      </c>
      <c r="DN2" s="1">
        <v>8.7999999999999995E-2</v>
      </c>
      <c r="DO2" s="1">
        <v>0</v>
      </c>
      <c r="DP2" s="16">
        <f t="shared" ref="DP2:DP65" si="22">CO2-(1/0.47)*(DM2-0.55*(DJ2/186))</f>
        <v>5.3404255319148941</v>
      </c>
    </row>
    <row r="3" spans="1:120" x14ac:dyDescent="0.2">
      <c r="A3" s="13">
        <v>41</v>
      </c>
      <c r="B3" s="13" t="s">
        <v>131</v>
      </c>
      <c r="C3" s="13" t="s">
        <v>132</v>
      </c>
      <c r="D3" s="13" t="s">
        <v>133</v>
      </c>
      <c r="E3" s="13" t="s">
        <v>123</v>
      </c>
      <c r="F3" s="1" t="s">
        <v>124</v>
      </c>
      <c r="G3" s="13">
        <v>75</v>
      </c>
      <c r="H3" s="13">
        <v>202</v>
      </c>
      <c r="I3" s="13" t="s">
        <v>125</v>
      </c>
      <c r="J3" s="1"/>
      <c r="K3" s="1"/>
      <c r="L3" s="1"/>
      <c r="M3" s="1"/>
      <c r="N3" s="1">
        <v>27</v>
      </c>
      <c r="O3" s="13" t="s">
        <v>134</v>
      </c>
      <c r="P3" s="13" t="s">
        <v>135</v>
      </c>
      <c r="Q3" s="1" t="str">
        <f t="shared" si="0"/>
        <v>EDM</v>
      </c>
      <c r="R3" s="13" t="s">
        <v>136</v>
      </c>
      <c r="S3" s="1"/>
      <c r="T3" s="13" t="s">
        <v>137</v>
      </c>
      <c r="U3" s="13">
        <v>3</v>
      </c>
      <c r="V3" s="13">
        <v>0</v>
      </c>
      <c r="W3" s="13">
        <v>0</v>
      </c>
      <c r="X3" s="14">
        <v>0</v>
      </c>
      <c r="Y3" s="13">
        <v>0</v>
      </c>
      <c r="Z3" s="13">
        <v>-2</v>
      </c>
      <c r="AA3" s="1">
        <v>2</v>
      </c>
      <c r="AB3" s="14">
        <v>0</v>
      </c>
      <c r="AC3" s="14">
        <v>1</v>
      </c>
      <c r="AD3" s="15">
        <f t="shared" si="1"/>
        <v>0</v>
      </c>
      <c r="AE3" s="15">
        <f t="shared" si="2"/>
        <v>0</v>
      </c>
      <c r="AF3" s="16">
        <v>32.133333333300001</v>
      </c>
      <c r="AG3" s="17">
        <f t="shared" si="3"/>
        <v>10.711111111100001</v>
      </c>
      <c r="AH3" s="18">
        <v>52</v>
      </c>
      <c r="AI3" s="17">
        <f t="shared" si="4"/>
        <v>17.333333333333332</v>
      </c>
      <c r="AJ3" s="19">
        <f t="shared" si="5"/>
        <v>0.61794871794807693</v>
      </c>
      <c r="AK3" s="20">
        <f>'Even Strength'!AA3+'Power Play'!R3+'Penalty Kill'!L3</f>
        <v>0</v>
      </c>
      <c r="AL3" s="19">
        <f t="shared" si="6"/>
        <v>0</v>
      </c>
      <c r="AM3" s="15">
        <f>IF(('Even Strength'!BR3+'Power Play'!AK3+'Penalty Kill'!AG3)&gt;0,V3/('Even Strength'!BR3+'Power Play'!AK3+'Penalty Kill'!AG3),0)</f>
        <v>0</v>
      </c>
      <c r="AN3" s="15">
        <f>IF(('Even Strength'!BR3+'Power Play'!AK3+'Penalty Kill'!AG3)&gt;0,W3/('Even Strength'!BR3+'Power Play'!AK3+'Penalty Kill'!AG3),0)</f>
        <v>0</v>
      </c>
      <c r="AO3" s="15">
        <f t="shared" si="7"/>
        <v>0</v>
      </c>
      <c r="AP3" s="13">
        <v>4</v>
      </c>
      <c r="AQ3" s="13">
        <v>4</v>
      </c>
      <c r="AR3" s="21">
        <f t="shared" si="8"/>
        <v>0.5</v>
      </c>
      <c r="AS3" s="22">
        <v>4.0999999999999996</v>
      </c>
      <c r="AT3" s="1"/>
      <c r="AU3" s="1"/>
      <c r="AV3">
        <v>7</v>
      </c>
      <c r="AW3" s="13">
        <v>3</v>
      </c>
      <c r="AX3" s="13">
        <v>3</v>
      </c>
      <c r="AY3" s="13">
        <v>0</v>
      </c>
      <c r="AZ3" s="13">
        <v>0</v>
      </c>
      <c r="BA3" s="13">
        <v>2</v>
      </c>
      <c r="BB3" s="16">
        <f t="shared" si="9"/>
        <v>13.070539419100694</v>
      </c>
      <c r="BC3" s="17">
        <f t="shared" si="10"/>
        <v>5.6016597510431545</v>
      </c>
      <c r="BD3" s="17">
        <f t="shared" si="11"/>
        <v>5.6016597510431545</v>
      </c>
      <c r="BE3" s="17">
        <f t="shared" si="12"/>
        <v>0</v>
      </c>
      <c r="BF3" s="17">
        <f t="shared" si="13"/>
        <v>0</v>
      </c>
      <c r="BG3" s="17">
        <f t="shared" si="14"/>
        <v>3.7344398340287697</v>
      </c>
      <c r="BH3" s="13">
        <v>5</v>
      </c>
      <c r="BI3" s="13">
        <v>0</v>
      </c>
      <c r="BJ3" s="13">
        <v>1</v>
      </c>
      <c r="BK3" s="13">
        <v>0</v>
      </c>
      <c r="BL3" s="13">
        <v>0</v>
      </c>
      <c r="BM3" s="13">
        <v>0</v>
      </c>
      <c r="BN3" s="13">
        <f t="shared" si="15"/>
        <v>12</v>
      </c>
      <c r="BO3" s="16">
        <v>-4.3999999999999997E-2</v>
      </c>
      <c r="BP3" s="1"/>
      <c r="BQ3" s="1"/>
      <c r="BR3" s="23" t="str">
        <f t="shared" si="16"/>
        <v xml:space="preserve"> </v>
      </c>
      <c r="BS3" s="1"/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13">
        <v>0</v>
      </c>
      <c r="BZ3" s="13">
        <v>0</v>
      </c>
      <c r="CA3" s="13">
        <v>0</v>
      </c>
      <c r="CB3" s="23">
        <f t="shared" si="17"/>
        <v>0</v>
      </c>
      <c r="CC3" s="16">
        <v>-0.1</v>
      </c>
      <c r="CD3" s="16">
        <v>0</v>
      </c>
      <c r="CE3" s="16">
        <v>-0.1</v>
      </c>
      <c r="CF3" s="24">
        <f t="shared" si="18"/>
        <v>-3.3333333333333333E-2</v>
      </c>
      <c r="CG3" s="24">
        <f t="shared" si="19"/>
        <v>-0.18672199170143849</v>
      </c>
      <c r="CH3" s="25">
        <v>4</v>
      </c>
      <c r="CI3" s="16">
        <v>1</v>
      </c>
      <c r="CJ3" s="16">
        <v>1.3</v>
      </c>
      <c r="CK3" s="16">
        <v>-1.3</v>
      </c>
      <c r="CL3" s="16">
        <v>-0.5</v>
      </c>
      <c r="CM3" s="16">
        <v>0</v>
      </c>
      <c r="CN3" s="16">
        <v>0</v>
      </c>
      <c r="CO3" s="16">
        <v>-0.4</v>
      </c>
      <c r="CP3" s="26">
        <f t="shared" si="20"/>
        <v>-0.13333333333333333</v>
      </c>
      <c r="CQ3" s="26">
        <f t="shared" si="21"/>
        <v>-0.74688796680575398</v>
      </c>
      <c r="CR3" s="13">
        <v>0</v>
      </c>
      <c r="CS3" s="13">
        <v>0</v>
      </c>
      <c r="CT3" s="13">
        <v>0</v>
      </c>
      <c r="CU3" s="13">
        <v>0.01</v>
      </c>
      <c r="CV3" s="13">
        <v>-0.09</v>
      </c>
      <c r="CW3" s="13">
        <v>0.1</v>
      </c>
      <c r="CX3" s="13">
        <v>0</v>
      </c>
      <c r="CY3" s="13">
        <v>0</v>
      </c>
      <c r="CZ3" s="13">
        <v>-0.05</v>
      </c>
      <c r="DA3" s="13">
        <v>-0.03</v>
      </c>
      <c r="DB3" s="27">
        <v>4.6500000000000004</v>
      </c>
      <c r="DC3" s="27">
        <v>-2.4700000000000002</v>
      </c>
      <c r="DD3" s="27">
        <v>7.11</v>
      </c>
      <c r="DE3" s="27">
        <v>15.43</v>
      </c>
      <c r="DF3" s="27">
        <v>4.1399999999999997</v>
      </c>
      <c r="DG3" s="27">
        <v>-6.27</v>
      </c>
      <c r="DH3" s="27">
        <v>10.41</v>
      </c>
      <c r="DI3" s="27">
        <v>22.57</v>
      </c>
      <c r="DJ3" s="1">
        <v>29</v>
      </c>
      <c r="DK3" s="1"/>
      <c r="DL3" s="1"/>
      <c r="DM3" s="1">
        <v>0.106</v>
      </c>
      <c r="DN3" s="1">
        <v>0</v>
      </c>
      <c r="DO3" s="1">
        <v>0</v>
      </c>
      <c r="DP3" s="16">
        <f t="shared" si="22"/>
        <v>-0.44307938686799359</v>
      </c>
    </row>
    <row r="4" spans="1:120" x14ac:dyDescent="0.2">
      <c r="A4" s="13">
        <v>25</v>
      </c>
      <c r="B4" s="13" t="s">
        <v>138</v>
      </c>
      <c r="C4" s="13" t="s">
        <v>139</v>
      </c>
      <c r="D4" s="13" t="s">
        <v>140</v>
      </c>
      <c r="E4" s="13" t="s">
        <v>141</v>
      </c>
      <c r="F4" s="1" t="s">
        <v>142</v>
      </c>
      <c r="G4" s="13">
        <v>74</v>
      </c>
      <c r="H4" s="13">
        <v>206</v>
      </c>
      <c r="I4" s="13" t="s">
        <v>125</v>
      </c>
      <c r="J4" s="13">
        <v>2008</v>
      </c>
      <c r="K4" s="13">
        <v>2</v>
      </c>
      <c r="L4" s="13">
        <v>44</v>
      </c>
      <c r="M4" s="1"/>
      <c r="N4" s="1">
        <v>24</v>
      </c>
      <c r="O4" s="13" t="s">
        <v>143</v>
      </c>
      <c r="P4" s="13" t="s">
        <v>144</v>
      </c>
      <c r="Q4" s="1" t="str">
        <f t="shared" si="0"/>
        <v>CBJ</v>
      </c>
      <c r="R4" s="13" t="s">
        <v>145</v>
      </c>
      <c r="S4" s="1"/>
      <c r="T4" s="13" t="s">
        <v>146</v>
      </c>
      <c r="U4" s="13">
        <v>3</v>
      </c>
      <c r="V4" s="13">
        <v>0</v>
      </c>
      <c r="W4" s="13">
        <v>0</v>
      </c>
      <c r="X4" s="14">
        <v>0</v>
      </c>
      <c r="Y4" s="13">
        <v>0</v>
      </c>
      <c r="Z4" s="13">
        <v>0</v>
      </c>
      <c r="AA4" s="1">
        <v>0</v>
      </c>
      <c r="AB4" s="14">
        <v>0</v>
      </c>
      <c r="AC4" s="14">
        <v>1</v>
      </c>
      <c r="AD4" s="15">
        <f t="shared" si="1"/>
        <v>0</v>
      </c>
      <c r="AE4" s="15">
        <f t="shared" si="2"/>
        <v>0</v>
      </c>
      <c r="AF4" s="16">
        <v>19.333333333300001</v>
      </c>
      <c r="AG4" s="17">
        <f t="shared" si="3"/>
        <v>6.4444444444333335</v>
      </c>
      <c r="AH4" s="18">
        <v>31</v>
      </c>
      <c r="AI4" s="17">
        <f t="shared" si="4"/>
        <v>10.333333333333334</v>
      </c>
      <c r="AJ4" s="19">
        <f t="shared" si="5"/>
        <v>0.62365591397741937</v>
      </c>
      <c r="AK4" s="20">
        <f>'Even Strength'!AA4+'Power Play'!R4+'Penalty Kill'!L4</f>
        <v>0</v>
      </c>
      <c r="AL4" s="19">
        <f t="shared" si="6"/>
        <v>0</v>
      </c>
      <c r="AM4" s="15">
        <f>IF(('Even Strength'!BR4+'Power Play'!AK4+'Penalty Kill'!AG4)&gt;0,V4/('Even Strength'!BR4+'Power Play'!AK4+'Penalty Kill'!AG4),0)</f>
        <v>0</v>
      </c>
      <c r="AN4" s="15">
        <f>IF(('Even Strength'!BR4+'Power Play'!AK4+'Penalty Kill'!AG4)&gt;0,W4/('Even Strength'!BR4+'Power Play'!AK4+'Penalty Kill'!AG4),0)</f>
        <v>0</v>
      </c>
      <c r="AO4" s="15">
        <f t="shared" si="7"/>
        <v>0</v>
      </c>
      <c r="AP4" s="13">
        <v>0</v>
      </c>
      <c r="AQ4" s="13">
        <v>0</v>
      </c>
      <c r="AR4" s="21">
        <f t="shared" si="8"/>
        <v>0</v>
      </c>
      <c r="AS4" s="22">
        <v>0</v>
      </c>
      <c r="AT4" s="1"/>
      <c r="AU4" s="1"/>
      <c r="AV4">
        <v>3</v>
      </c>
      <c r="AW4" s="13">
        <v>2</v>
      </c>
      <c r="AX4" s="13">
        <v>0</v>
      </c>
      <c r="AY4" s="13">
        <v>0</v>
      </c>
      <c r="AZ4" s="13">
        <v>0</v>
      </c>
      <c r="BA4" s="13">
        <v>0</v>
      </c>
      <c r="BB4" s="16">
        <f t="shared" si="9"/>
        <v>9.3103448276022593</v>
      </c>
      <c r="BC4" s="17">
        <f t="shared" si="10"/>
        <v>6.2068965517348396</v>
      </c>
      <c r="BD4" s="17">
        <f t="shared" si="11"/>
        <v>0</v>
      </c>
      <c r="BE4" s="17">
        <f t="shared" si="12"/>
        <v>0</v>
      </c>
      <c r="BF4" s="17">
        <f t="shared" si="13"/>
        <v>0</v>
      </c>
      <c r="BG4" s="17">
        <f t="shared" si="14"/>
        <v>0</v>
      </c>
      <c r="BH4" s="13">
        <v>4</v>
      </c>
      <c r="BI4" s="13">
        <v>1</v>
      </c>
      <c r="BJ4" s="13">
        <v>0</v>
      </c>
      <c r="BK4" s="13">
        <v>0</v>
      </c>
      <c r="BL4" s="13">
        <v>0</v>
      </c>
      <c r="BM4" s="13">
        <v>0</v>
      </c>
      <c r="BN4" s="13">
        <f t="shared" si="15"/>
        <v>6</v>
      </c>
      <c r="BO4" s="16">
        <v>-1.034</v>
      </c>
      <c r="BP4" s="1"/>
      <c r="BQ4" s="1"/>
      <c r="BR4" s="23" t="str">
        <f t="shared" si="16"/>
        <v xml:space="preserve"> </v>
      </c>
      <c r="BS4" s="1"/>
      <c r="BT4" s="13">
        <v>0</v>
      </c>
      <c r="BU4" s="13">
        <v>2</v>
      </c>
      <c r="BV4" s="13">
        <v>0</v>
      </c>
      <c r="BW4" s="13">
        <v>0</v>
      </c>
      <c r="BX4" s="13">
        <v>0</v>
      </c>
      <c r="BY4" s="13">
        <v>0</v>
      </c>
      <c r="BZ4" s="13">
        <v>0</v>
      </c>
      <c r="CA4" s="13">
        <v>0</v>
      </c>
      <c r="CB4" s="23">
        <f t="shared" si="17"/>
        <v>0</v>
      </c>
      <c r="CC4" s="16">
        <v>-0.1</v>
      </c>
      <c r="CD4" s="16">
        <v>0</v>
      </c>
      <c r="CE4" s="16">
        <v>0</v>
      </c>
      <c r="CF4" s="24">
        <f t="shared" si="18"/>
        <v>0</v>
      </c>
      <c r="CG4" s="24">
        <f t="shared" si="19"/>
        <v>0</v>
      </c>
      <c r="CH4" s="25">
        <v>2</v>
      </c>
      <c r="CI4" s="16">
        <v>0.2</v>
      </c>
      <c r="CJ4" s="16">
        <v>0.1</v>
      </c>
      <c r="CK4" s="16">
        <v>0</v>
      </c>
      <c r="CL4" s="16">
        <v>-0.1</v>
      </c>
      <c r="CM4" s="16">
        <v>0</v>
      </c>
      <c r="CN4" s="16">
        <v>0</v>
      </c>
      <c r="CO4" s="16">
        <v>-0.1</v>
      </c>
      <c r="CP4" s="26">
        <f t="shared" si="20"/>
        <v>-3.3333333333333333E-2</v>
      </c>
      <c r="CQ4" s="26">
        <f t="shared" si="21"/>
        <v>-0.31034482758674198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27">
        <v>-1.53</v>
      </c>
      <c r="DC4" s="27">
        <v>-7.15</v>
      </c>
      <c r="DD4" s="27">
        <v>5.62</v>
      </c>
      <c r="DE4" s="27">
        <v>19.64</v>
      </c>
      <c r="DF4" s="27">
        <v>-3.11</v>
      </c>
      <c r="DG4" s="27">
        <v>-4.07</v>
      </c>
      <c r="DH4" s="27">
        <v>0.95</v>
      </c>
      <c r="DI4" s="27">
        <v>3.33</v>
      </c>
      <c r="DJ4" s="1">
        <v>5</v>
      </c>
      <c r="DK4" s="1"/>
      <c r="DL4" s="1"/>
      <c r="DM4" s="1">
        <v>1.7000000000000001E-2</v>
      </c>
      <c r="DN4" s="1">
        <v>0</v>
      </c>
      <c r="DO4" s="1">
        <v>0</v>
      </c>
      <c r="DP4" s="16">
        <f t="shared" si="22"/>
        <v>-0.10471288034774652</v>
      </c>
    </row>
    <row r="5" spans="1:120" x14ac:dyDescent="0.2">
      <c r="A5" s="13">
        <v>27</v>
      </c>
      <c r="B5" s="13" t="s">
        <v>147</v>
      </c>
      <c r="C5" s="13" t="s">
        <v>148</v>
      </c>
      <c r="D5" s="1"/>
      <c r="E5" s="13" t="s">
        <v>149</v>
      </c>
      <c r="F5" s="1"/>
      <c r="G5" s="13">
        <v>72</v>
      </c>
      <c r="H5" s="13">
        <v>200</v>
      </c>
      <c r="I5" s="13" t="s">
        <v>150</v>
      </c>
      <c r="J5" s="13">
        <v>1996</v>
      </c>
      <c r="K5" s="13">
        <v>9</v>
      </c>
      <c r="L5" s="13">
        <v>223</v>
      </c>
      <c r="M5" s="1"/>
      <c r="N5" s="1">
        <v>37</v>
      </c>
      <c r="O5" s="13" t="s">
        <v>151</v>
      </c>
      <c r="P5" s="13" t="s">
        <v>152</v>
      </c>
      <c r="Q5" s="1" t="str">
        <f t="shared" si="0"/>
        <v>PIT</v>
      </c>
      <c r="R5" s="13" t="s">
        <v>153</v>
      </c>
      <c r="S5" s="1"/>
      <c r="T5" s="13" t="s">
        <v>154</v>
      </c>
      <c r="U5" s="13">
        <v>70</v>
      </c>
      <c r="V5" s="13">
        <v>1</v>
      </c>
      <c r="W5" s="13">
        <v>6</v>
      </c>
      <c r="X5" s="14">
        <v>3</v>
      </c>
      <c r="Y5" s="13">
        <v>7</v>
      </c>
      <c r="Z5" s="13">
        <v>-1</v>
      </c>
      <c r="AA5" s="1">
        <v>51</v>
      </c>
      <c r="AB5" s="14">
        <v>13</v>
      </c>
      <c r="AC5" s="14">
        <v>12</v>
      </c>
      <c r="AD5" s="15">
        <f t="shared" si="1"/>
        <v>1.9607843137254902E-2</v>
      </c>
      <c r="AE5" s="15">
        <f t="shared" si="2"/>
        <v>1.3157894736842105E-2</v>
      </c>
      <c r="AF5" s="16">
        <v>682.18333333329997</v>
      </c>
      <c r="AG5" s="17">
        <f t="shared" si="3"/>
        <v>9.7454761904757135</v>
      </c>
      <c r="AH5" s="18">
        <v>995</v>
      </c>
      <c r="AI5" s="17">
        <f t="shared" si="4"/>
        <v>14.214285714285714</v>
      </c>
      <c r="AJ5" s="19">
        <f t="shared" si="5"/>
        <v>0.68561139028472362</v>
      </c>
      <c r="AK5" s="20">
        <f>'Even Strength'!AA5+'Power Play'!R5+'Penalty Kill'!L5</f>
        <v>64.454545454545453</v>
      </c>
      <c r="AL5" s="19">
        <f t="shared" si="6"/>
        <v>5.6689639548600086</v>
      </c>
      <c r="AM5" s="15">
        <f>IF(('Even Strength'!BR5+'Power Play'!AK5+'Penalty Kill'!AG5)&gt;0,V5/('Even Strength'!BR5+'Power Play'!AK5+'Penalty Kill'!AG5),0)</f>
        <v>7.6923076923076927E-2</v>
      </c>
      <c r="AN5" s="15">
        <f>IF(('Even Strength'!BR5+'Power Play'!AK5+'Penalty Kill'!AG5)&gt;0,W5/('Even Strength'!BR5+'Power Play'!AK5+'Penalty Kill'!AG5),0)</f>
        <v>0.46153846153846156</v>
      </c>
      <c r="AO5" s="15">
        <f t="shared" si="7"/>
        <v>0.53846153846153855</v>
      </c>
      <c r="AP5" s="13">
        <v>17</v>
      </c>
      <c r="AQ5" s="13">
        <v>23</v>
      </c>
      <c r="AR5" s="21">
        <f t="shared" si="8"/>
        <v>0.42499999999999999</v>
      </c>
      <c r="AS5" s="22">
        <v>0.9</v>
      </c>
      <c r="AT5" s="1"/>
      <c r="AU5" s="1"/>
      <c r="AV5">
        <v>71</v>
      </c>
      <c r="AW5" s="13">
        <v>183</v>
      </c>
      <c r="AX5" s="13">
        <v>29</v>
      </c>
      <c r="AY5" s="13">
        <v>13</v>
      </c>
      <c r="AZ5" s="13">
        <v>7</v>
      </c>
      <c r="BA5" s="13">
        <v>6</v>
      </c>
      <c r="BB5" s="16">
        <f t="shared" si="9"/>
        <v>6.2446556399797837</v>
      </c>
      <c r="BC5" s="17">
        <f t="shared" si="10"/>
        <v>16.095380029807046</v>
      </c>
      <c r="BD5" s="17">
        <f t="shared" si="11"/>
        <v>2.550633993794559</v>
      </c>
      <c r="BE5" s="17">
        <f t="shared" si="12"/>
        <v>1.1433876523906645</v>
      </c>
      <c r="BF5" s="17">
        <f t="shared" si="13"/>
        <v>0.61567027436420396</v>
      </c>
      <c r="BG5" s="17">
        <f t="shared" si="14"/>
        <v>0.52771737802646046</v>
      </c>
      <c r="BH5" s="13">
        <v>44</v>
      </c>
      <c r="BI5" s="13">
        <v>7</v>
      </c>
      <c r="BJ5" s="13">
        <v>2</v>
      </c>
      <c r="BK5" s="13">
        <v>2</v>
      </c>
      <c r="BL5" s="13">
        <v>0</v>
      </c>
      <c r="BM5" s="13">
        <v>0</v>
      </c>
      <c r="BN5" s="13">
        <f t="shared" si="15"/>
        <v>258</v>
      </c>
      <c r="BO5" s="16">
        <v>-4.6840000000000002</v>
      </c>
      <c r="BP5" s="1"/>
      <c r="BQ5" s="1"/>
      <c r="BR5" s="23" t="str">
        <f t="shared" si="16"/>
        <v xml:space="preserve"> </v>
      </c>
      <c r="BS5" s="1"/>
      <c r="BT5" s="13">
        <v>0</v>
      </c>
      <c r="BU5" s="13">
        <v>19</v>
      </c>
      <c r="BV5" s="13">
        <v>0</v>
      </c>
      <c r="BW5" s="13">
        <v>0</v>
      </c>
      <c r="BX5" s="13">
        <v>1</v>
      </c>
      <c r="BY5" s="13">
        <v>0</v>
      </c>
      <c r="BZ5" s="13">
        <v>0</v>
      </c>
      <c r="CA5" s="13">
        <v>0</v>
      </c>
      <c r="CB5" s="23">
        <f t="shared" si="17"/>
        <v>0</v>
      </c>
      <c r="CC5" s="16">
        <v>-1</v>
      </c>
      <c r="CD5" s="16">
        <v>0.8</v>
      </c>
      <c r="CE5" s="16">
        <v>-0.30000000000000004</v>
      </c>
      <c r="CF5" s="24">
        <f t="shared" si="18"/>
        <v>-4.2857142857142859E-3</v>
      </c>
      <c r="CG5" s="24">
        <f t="shared" si="19"/>
        <v>-2.638586890132303E-2</v>
      </c>
      <c r="CH5" s="25">
        <v>4</v>
      </c>
      <c r="CI5" s="16">
        <v>10.5</v>
      </c>
      <c r="CJ5" s="16">
        <v>16.7</v>
      </c>
      <c r="CK5" s="16">
        <v>-3.7</v>
      </c>
      <c r="CL5" s="16">
        <v>-2.1</v>
      </c>
      <c r="CM5" s="16">
        <v>3.4</v>
      </c>
      <c r="CN5" s="16">
        <v>0</v>
      </c>
      <c r="CO5" s="16">
        <v>1.3</v>
      </c>
      <c r="CP5" s="26">
        <f t="shared" si="20"/>
        <v>1.8571428571428572E-2</v>
      </c>
      <c r="CQ5" s="26">
        <f t="shared" si="21"/>
        <v>0.11433876523906646</v>
      </c>
      <c r="CR5" s="13">
        <v>0</v>
      </c>
      <c r="CS5" s="13">
        <v>0</v>
      </c>
      <c r="CT5" s="13">
        <v>0</v>
      </c>
      <c r="CU5" s="13">
        <v>-0.01</v>
      </c>
      <c r="CV5" s="13">
        <v>-0.95</v>
      </c>
      <c r="CW5" s="13">
        <v>0.64</v>
      </c>
      <c r="CX5" s="13">
        <v>-0.46</v>
      </c>
      <c r="CY5" s="13">
        <v>0.72</v>
      </c>
      <c r="CZ5" s="13">
        <v>-2.44</v>
      </c>
      <c r="DA5" s="13">
        <v>-2.5</v>
      </c>
      <c r="DB5" s="27">
        <v>-25.85</v>
      </c>
      <c r="DC5" s="27">
        <v>-9.18</v>
      </c>
      <c r="DD5" s="27">
        <v>-16.670000000000002</v>
      </c>
      <c r="DE5" s="27">
        <v>-2.0299999999999998</v>
      </c>
      <c r="DF5" s="27">
        <v>-20.65</v>
      </c>
      <c r="DG5" s="27">
        <v>-1.23</v>
      </c>
      <c r="DH5" s="27">
        <v>-19.420000000000002</v>
      </c>
      <c r="DI5" s="27">
        <v>-2.36</v>
      </c>
      <c r="DJ5" s="1">
        <v>186</v>
      </c>
      <c r="DK5" s="28">
        <v>5</v>
      </c>
      <c r="DL5" s="28" t="s">
        <v>155</v>
      </c>
      <c r="DM5" s="1">
        <v>0.7</v>
      </c>
      <c r="DN5" s="1">
        <v>4.3000000000000003E-2</v>
      </c>
      <c r="DO5" s="1">
        <v>0</v>
      </c>
      <c r="DP5" s="16">
        <f t="shared" si="22"/>
        <v>0.98085106382978748</v>
      </c>
    </row>
    <row r="6" spans="1:120" x14ac:dyDescent="0.2">
      <c r="A6" s="13">
        <v>32</v>
      </c>
      <c r="B6" s="13" t="s">
        <v>156</v>
      </c>
      <c r="C6" s="13" t="s">
        <v>157</v>
      </c>
      <c r="D6" s="13" t="s">
        <v>158</v>
      </c>
      <c r="E6" s="13" t="s">
        <v>141</v>
      </c>
      <c r="F6" s="1" t="s">
        <v>142</v>
      </c>
      <c r="G6" s="13">
        <v>70</v>
      </c>
      <c r="H6" s="13">
        <v>187</v>
      </c>
      <c r="I6" s="13" t="s">
        <v>125</v>
      </c>
      <c r="J6" s="1"/>
      <c r="K6" s="1"/>
      <c r="L6" s="1"/>
      <c r="M6" s="13" t="s">
        <v>159</v>
      </c>
      <c r="N6" s="1">
        <v>24</v>
      </c>
      <c r="O6" s="13" t="s">
        <v>160</v>
      </c>
      <c r="P6" s="13" t="s">
        <v>161</v>
      </c>
      <c r="Q6" s="1" t="str">
        <f t="shared" si="0"/>
        <v>COL</v>
      </c>
      <c r="R6" s="13" t="s">
        <v>162</v>
      </c>
      <c r="S6" s="1"/>
      <c r="T6" s="13" t="s">
        <v>129</v>
      </c>
      <c r="U6" s="13">
        <v>1</v>
      </c>
      <c r="V6" s="13">
        <v>0</v>
      </c>
      <c r="W6" s="13">
        <v>1</v>
      </c>
      <c r="X6" s="14">
        <v>0</v>
      </c>
      <c r="Y6" s="13">
        <v>1</v>
      </c>
      <c r="Z6" s="13">
        <v>1</v>
      </c>
      <c r="AA6" s="1">
        <v>1</v>
      </c>
      <c r="AB6" s="14">
        <v>1</v>
      </c>
      <c r="AC6" s="14">
        <v>0</v>
      </c>
      <c r="AD6" s="15">
        <f t="shared" si="1"/>
        <v>0</v>
      </c>
      <c r="AE6" s="15">
        <f t="shared" si="2"/>
        <v>0</v>
      </c>
      <c r="AF6" s="16">
        <v>9.75</v>
      </c>
      <c r="AG6" s="17">
        <f t="shared" si="3"/>
        <v>9.75</v>
      </c>
      <c r="AH6" s="18">
        <v>14</v>
      </c>
      <c r="AI6" s="17">
        <f t="shared" si="4"/>
        <v>14</v>
      </c>
      <c r="AJ6" s="19">
        <f t="shared" si="5"/>
        <v>0.6964285714285714</v>
      </c>
      <c r="AK6" s="20">
        <f>'Even Strength'!AA6+'Power Play'!R6+'Penalty Kill'!L6</f>
        <v>0</v>
      </c>
      <c r="AL6" s="19">
        <f t="shared" si="6"/>
        <v>0</v>
      </c>
      <c r="AM6" s="15">
        <f>IF(('Even Strength'!BR6+'Power Play'!AK6+'Penalty Kill'!AG6)&gt;0,V6/('Even Strength'!BR6+'Power Play'!AK6+'Penalty Kill'!AG6),0)</f>
        <v>0</v>
      </c>
      <c r="AN6" s="15">
        <f>IF(('Even Strength'!BR6+'Power Play'!AK6+'Penalty Kill'!AG6)&gt;0,W6/('Even Strength'!BR6+'Power Play'!AK6+'Penalty Kill'!AG6),0)</f>
        <v>1</v>
      </c>
      <c r="AO6" s="15">
        <f t="shared" si="7"/>
        <v>1</v>
      </c>
      <c r="AP6" s="13">
        <v>0</v>
      </c>
      <c r="AQ6" s="13">
        <v>2</v>
      </c>
      <c r="AR6" s="21">
        <f t="shared" si="8"/>
        <v>0</v>
      </c>
      <c r="AS6" s="22">
        <v>2.9</v>
      </c>
      <c r="AT6" s="1"/>
      <c r="AU6" s="1"/>
      <c r="AV6">
        <v>0</v>
      </c>
      <c r="AW6" s="13">
        <v>1</v>
      </c>
      <c r="AX6" s="13">
        <v>0</v>
      </c>
      <c r="AY6" s="13">
        <v>1</v>
      </c>
      <c r="AZ6" s="13">
        <v>0</v>
      </c>
      <c r="BA6" s="13">
        <v>1</v>
      </c>
      <c r="BB6" s="16">
        <f t="shared" si="9"/>
        <v>0</v>
      </c>
      <c r="BC6" s="17">
        <f t="shared" si="10"/>
        <v>6.1538461538461533</v>
      </c>
      <c r="BD6" s="17">
        <f t="shared" si="11"/>
        <v>0</v>
      </c>
      <c r="BE6" s="17">
        <f t="shared" si="12"/>
        <v>6.1538461538461533</v>
      </c>
      <c r="BF6" s="17">
        <f t="shared" si="13"/>
        <v>0</v>
      </c>
      <c r="BG6" s="17">
        <f t="shared" si="14"/>
        <v>6.1538461538461533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f t="shared" si="15"/>
        <v>1</v>
      </c>
      <c r="BO6" s="16">
        <v>-1.7000000000000001E-2</v>
      </c>
      <c r="BP6" s="1"/>
      <c r="BQ6" s="1"/>
      <c r="BR6" s="23" t="str">
        <f t="shared" si="16"/>
        <v xml:space="preserve"> </v>
      </c>
      <c r="BS6" s="1"/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23">
        <f t="shared" si="17"/>
        <v>0</v>
      </c>
      <c r="CC6" s="16">
        <v>0.1</v>
      </c>
      <c r="CD6" s="16">
        <v>0.1</v>
      </c>
      <c r="CE6" s="16">
        <v>0.1</v>
      </c>
      <c r="CF6" s="24">
        <f t="shared" si="18"/>
        <v>0.1</v>
      </c>
      <c r="CG6" s="24">
        <f t="shared" si="19"/>
        <v>0.61538461538461542</v>
      </c>
      <c r="CH6" s="25">
        <v>4</v>
      </c>
      <c r="CI6" s="16">
        <v>0.30000000000000004</v>
      </c>
      <c r="CJ6" s="16">
        <v>0.2</v>
      </c>
      <c r="CK6" s="16">
        <v>1</v>
      </c>
      <c r="CL6" s="16">
        <v>0.2</v>
      </c>
      <c r="CM6" s="16">
        <v>0.1</v>
      </c>
      <c r="CN6" s="16">
        <v>0</v>
      </c>
      <c r="CO6" s="16">
        <v>0.30000000000000004</v>
      </c>
      <c r="CP6" s="26">
        <f t="shared" si="20"/>
        <v>0.30000000000000004</v>
      </c>
      <c r="CQ6" s="26">
        <f t="shared" si="21"/>
        <v>1.8461538461538465</v>
      </c>
      <c r="CR6" s="13">
        <v>0</v>
      </c>
      <c r="CS6" s="13">
        <v>0</v>
      </c>
      <c r="CT6" s="13">
        <v>0</v>
      </c>
      <c r="CU6" s="13">
        <v>-0.01</v>
      </c>
      <c r="CV6" s="13">
        <v>-0.03</v>
      </c>
      <c r="CW6" s="13">
        <v>0.03</v>
      </c>
      <c r="CX6" s="13">
        <v>0</v>
      </c>
      <c r="CY6" s="13">
        <v>0</v>
      </c>
      <c r="CZ6" s="13">
        <v>-0.03</v>
      </c>
      <c r="DA6" s="13">
        <v>-0.04</v>
      </c>
      <c r="DB6" s="27">
        <v>0.52</v>
      </c>
      <c r="DC6" s="27">
        <v>2.88</v>
      </c>
      <c r="DD6" s="27">
        <v>-2.36</v>
      </c>
      <c r="DE6" s="27">
        <v>-13.05</v>
      </c>
      <c r="DF6" s="27">
        <v>1.46</v>
      </c>
      <c r="DG6" s="27">
        <v>1.05</v>
      </c>
      <c r="DH6" s="27">
        <v>0.41</v>
      </c>
      <c r="DI6" s="27">
        <v>2.2599999999999998</v>
      </c>
      <c r="DJ6" s="1">
        <v>2</v>
      </c>
      <c r="DK6" s="1"/>
      <c r="DL6" s="1"/>
      <c r="DM6" s="1">
        <v>6.0000000000000001E-3</v>
      </c>
      <c r="DN6" s="1">
        <v>0</v>
      </c>
      <c r="DO6" s="1">
        <v>0</v>
      </c>
      <c r="DP6" s="16">
        <f t="shared" si="22"/>
        <v>0.29981697552047593</v>
      </c>
    </row>
    <row r="7" spans="1:120" x14ac:dyDescent="0.2">
      <c r="A7" s="13">
        <v>42</v>
      </c>
      <c r="B7" s="13" t="s">
        <v>163</v>
      </c>
      <c r="C7" s="13" t="s">
        <v>164</v>
      </c>
      <c r="D7" s="13" t="s">
        <v>158</v>
      </c>
      <c r="E7" s="13" t="s">
        <v>141</v>
      </c>
      <c r="F7" s="1" t="s">
        <v>142</v>
      </c>
      <c r="G7" s="13">
        <v>70</v>
      </c>
      <c r="H7" s="13">
        <v>190</v>
      </c>
      <c r="I7" s="13" t="s">
        <v>150</v>
      </c>
      <c r="J7" s="1"/>
      <c r="K7" s="1"/>
      <c r="L7" s="1"/>
      <c r="M7" s="13" t="s">
        <v>159</v>
      </c>
      <c r="N7" s="1">
        <v>24</v>
      </c>
      <c r="O7" s="13" t="s">
        <v>165</v>
      </c>
      <c r="P7" s="13" t="s">
        <v>166</v>
      </c>
      <c r="Q7" s="1" t="str">
        <f t="shared" si="0"/>
        <v>PHI</v>
      </c>
      <c r="R7" s="13" t="s">
        <v>167</v>
      </c>
      <c r="S7" s="1"/>
      <c r="T7" s="13" t="s">
        <v>154</v>
      </c>
      <c r="U7" s="13">
        <v>13</v>
      </c>
      <c r="V7" s="13">
        <v>0</v>
      </c>
      <c r="W7" s="13">
        <v>0</v>
      </c>
      <c r="X7" s="14">
        <v>0</v>
      </c>
      <c r="Y7" s="13">
        <v>0</v>
      </c>
      <c r="Z7" s="13">
        <v>-1</v>
      </c>
      <c r="AA7" s="1">
        <v>9</v>
      </c>
      <c r="AB7" s="14">
        <v>5</v>
      </c>
      <c r="AC7" s="14">
        <v>6</v>
      </c>
      <c r="AD7" s="15">
        <f t="shared" si="1"/>
        <v>0</v>
      </c>
      <c r="AE7" s="15">
        <f t="shared" si="2"/>
        <v>0</v>
      </c>
      <c r="AF7" s="16">
        <v>104.65</v>
      </c>
      <c r="AG7" s="17">
        <f t="shared" si="3"/>
        <v>8.0500000000000007</v>
      </c>
      <c r="AH7" s="18">
        <v>147</v>
      </c>
      <c r="AI7" s="17">
        <f t="shared" si="4"/>
        <v>11.307692307692308</v>
      </c>
      <c r="AJ7" s="19">
        <f t="shared" si="5"/>
        <v>0.71190476190476193</v>
      </c>
      <c r="AK7" s="20">
        <f>'Even Strength'!AA7+'Power Play'!R7+'Penalty Kill'!L7</f>
        <v>0</v>
      </c>
      <c r="AL7" s="19">
        <f t="shared" si="6"/>
        <v>0</v>
      </c>
      <c r="AM7" s="15">
        <f>IF(('Even Strength'!BR7+'Power Play'!AK7+'Penalty Kill'!AG7)&gt;0,V7/('Even Strength'!BR7+'Power Play'!AK7+'Penalty Kill'!AG7),0)</f>
        <v>0</v>
      </c>
      <c r="AN7" s="15">
        <f>IF(('Even Strength'!BR7+'Power Play'!AK7+'Penalty Kill'!AG7)&gt;0,W7/('Even Strength'!BR7+'Power Play'!AK7+'Penalty Kill'!AG7),0)</f>
        <v>0</v>
      </c>
      <c r="AO7" s="15">
        <f t="shared" si="7"/>
        <v>0</v>
      </c>
      <c r="AP7" s="13">
        <v>1</v>
      </c>
      <c r="AQ7" s="13">
        <v>1</v>
      </c>
      <c r="AR7" s="21">
        <f t="shared" si="8"/>
        <v>0.5</v>
      </c>
      <c r="AS7" s="22">
        <v>0.2</v>
      </c>
      <c r="AT7" s="1"/>
      <c r="AU7" s="1"/>
      <c r="AV7">
        <v>13</v>
      </c>
      <c r="AW7" s="13">
        <v>11</v>
      </c>
      <c r="AX7" s="13">
        <v>4</v>
      </c>
      <c r="AY7" s="13">
        <v>5</v>
      </c>
      <c r="AZ7" s="13">
        <v>3</v>
      </c>
      <c r="BA7" s="13">
        <v>1</v>
      </c>
      <c r="BB7" s="16">
        <f t="shared" si="9"/>
        <v>7.4534161490683228</v>
      </c>
      <c r="BC7" s="17">
        <f t="shared" si="10"/>
        <v>6.3067367415193498</v>
      </c>
      <c r="BD7" s="17">
        <f t="shared" si="11"/>
        <v>2.2933588150979451</v>
      </c>
      <c r="BE7" s="17">
        <f t="shared" si="12"/>
        <v>2.8666985188724317</v>
      </c>
      <c r="BF7" s="17">
        <f t="shared" si="13"/>
        <v>1.7200191113234591</v>
      </c>
      <c r="BG7" s="17">
        <f t="shared" si="14"/>
        <v>0.57333970377448629</v>
      </c>
      <c r="BH7" s="13">
        <v>8</v>
      </c>
      <c r="BI7" s="13">
        <v>4</v>
      </c>
      <c r="BJ7" s="13">
        <v>0</v>
      </c>
      <c r="BK7" s="13">
        <v>0</v>
      </c>
      <c r="BL7" s="13">
        <v>0</v>
      </c>
      <c r="BM7" s="13">
        <v>0</v>
      </c>
      <c r="BN7" s="13">
        <f t="shared" si="15"/>
        <v>23</v>
      </c>
      <c r="BO7" s="16">
        <v>-0.18099999999999999</v>
      </c>
      <c r="BP7" s="1"/>
      <c r="BQ7" s="1"/>
      <c r="BR7" s="23" t="str">
        <f t="shared" si="16"/>
        <v xml:space="preserve"> </v>
      </c>
      <c r="BS7" s="1"/>
      <c r="BT7" s="13">
        <v>0</v>
      </c>
      <c r="BU7" s="13">
        <v>3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23">
        <f t="shared" si="17"/>
        <v>0</v>
      </c>
      <c r="CC7" s="16">
        <v>-0.30000000000000004</v>
      </c>
      <c r="CD7" s="16">
        <v>0.1</v>
      </c>
      <c r="CE7" s="16">
        <v>-0.2</v>
      </c>
      <c r="CF7" s="24">
        <f t="shared" si="18"/>
        <v>-1.5384615384615385E-2</v>
      </c>
      <c r="CG7" s="24">
        <f t="shared" si="19"/>
        <v>-0.11466794075489727</v>
      </c>
      <c r="CH7" s="25">
        <v>4</v>
      </c>
      <c r="CI7" s="16">
        <v>1.4</v>
      </c>
      <c r="CJ7" s="16">
        <v>1.3</v>
      </c>
      <c r="CK7" s="16">
        <v>-0.9</v>
      </c>
      <c r="CL7" s="16">
        <v>-0.60000000000000009</v>
      </c>
      <c r="CM7" s="16">
        <v>0.1</v>
      </c>
      <c r="CN7" s="16">
        <v>0</v>
      </c>
      <c r="CO7" s="16">
        <v>-0.5</v>
      </c>
      <c r="CP7" s="26">
        <f t="shared" si="20"/>
        <v>-3.8461538461538464E-2</v>
      </c>
      <c r="CQ7" s="26">
        <f t="shared" si="21"/>
        <v>-0.28666985188724314</v>
      </c>
      <c r="CR7" s="13">
        <v>0</v>
      </c>
      <c r="CS7" s="13">
        <v>0</v>
      </c>
      <c r="CT7" s="13">
        <v>0</v>
      </c>
      <c r="CU7" s="13">
        <v>-0.01</v>
      </c>
      <c r="CV7" s="13">
        <v>0.1</v>
      </c>
      <c r="CW7" s="13">
        <v>-0.24</v>
      </c>
      <c r="CX7" s="13">
        <v>-0.87</v>
      </c>
      <c r="CY7" s="13">
        <v>-1.26</v>
      </c>
      <c r="CZ7" s="13">
        <v>-0.68</v>
      </c>
      <c r="DA7" s="13">
        <v>-2.96</v>
      </c>
      <c r="DB7" s="27">
        <v>-7.91</v>
      </c>
      <c r="DC7" s="27">
        <v>23.33</v>
      </c>
      <c r="DD7" s="27">
        <v>-31.24</v>
      </c>
      <c r="DE7" s="27">
        <v>-18.579999999999998</v>
      </c>
      <c r="DF7" s="27">
        <v>-4.01</v>
      </c>
      <c r="DG7" s="27">
        <v>16.55</v>
      </c>
      <c r="DH7" s="27">
        <v>-20.56</v>
      </c>
      <c r="DI7" s="27">
        <v>-12.23</v>
      </c>
      <c r="DJ7" s="1">
        <v>54</v>
      </c>
      <c r="DK7" s="1"/>
      <c r="DL7" s="1"/>
      <c r="DM7" s="1">
        <v>0.16700000000000001</v>
      </c>
      <c r="DN7" s="1">
        <v>0</v>
      </c>
      <c r="DO7" s="1">
        <v>0</v>
      </c>
      <c r="DP7" s="16">
        <f t="shared" si="22"/>
        <v>-0.51557995881949203</v>
      </c>
    </row>
    <row r="8" spans="1:120" x14ac:dyDescent="0.2">
      <c r="A8" s="13">
        <v>6</v>
      </c>
      <c r="B8" s="13" t="s">
        <v>168</v>
      </c>
      <c r="C8" s="13" t="s">
        <v>169</v>
      </c>
      <c r="D8" s="13" t="s">
        <v>158</v>
      </c>
      <c r="E8" s="13" t="s">
        <v>141</v>
      </c>
      <c r="F8" s="1" t="s">
        <v>142</v>
      </c>
      <c r="G8" s="13">
        <v>77</v>
      </c>
      <c r="H8" s="13">
        <v>223</v>
      </c>
      <c r="I8" s="13" t="s">
        <v>125</v>
      </c>
      <c r="J8" s="13">
        <v>1998</v>
      </c>
      <c r="K8" s="13">
        <v>1</v>
      </c>
      <c r="L8" s="13">
        <v>4</v>
      </c>
      <c r="M8" s="1"/>
      <c r="N8" s="1">
        <v>34</v>
      </c>
      <c r="O8" s="13" t="s">
        <v>170</v>
      </c>
      <c r="P8" s="13" t="s">
        <v>171</v>
      </c>
      <c r="Q8" s="1" t="str">
        <f t="shared" si="0"/>
        <v>MTL</v>
      </c>
      <c r="R8" s="13" t="s">
        <v>172</v>
      </c>
      <c r="S8" s="1">
        <v>6</v>
      </c>
      <c r="T8" s="13" t="s">
        <v>173</v>
      </c>
      <c r="U8" s="13">
        <v>11</v>
      </c>
      <c r="V8" s="13">
        <v>0</v>
      </c>
      <c r="W8" s="13">
        <v>2</v>
      </c>
      <c r="X8" s="14">
        <v>1</v>
      </c>
      <c r="Y8" s="13">
        <v>2</v>
      </c>
      <c r="Z8" s="13">
        <v>-2</v>
      </c>
      <c r="AA8" s="1">
        <v>6</v>
      </c>
      <c r="AB8" s="14">
        <v>9</v>
      </c>
      <c r="AC8" s="14">
        <v>15</v>
      </c>
      <c r="AD8" s="15">
        <f t="shared" si="1"/>
        <v>0</v>
      </c>
      <c r="AE8" s="15">
        <f t="shared" si="2"/>
        <v>0</v>
      </c>
      <c r="AF8" s="16">
        <v>172.95</v>
      </c>
      <c r="AG8" s="17">
        <f t="shared" si="3"/>
        <v>15.722727272727271</v>
      </c>
      <c r="AH8" s="18">
        <v>218</v>
      </c>
      <c r="AI8" s="17">
        <f t="shared" si="4"/>
        <v>19.818181818181817</v>
      </c>
      <c r="AJ8" s="19">
        <f t="shared" si="5"/>
        <v>0.79334862385321092</v>
      </c>
      <c r="AK8" s="20">
        <f>'Even Strength'!AA8+'Power Play'!R8+'Penalty Kill'!L8</f>
        <v>12.200000000000001</v>
      </c>
      <c r="AL8" s="19">
        <f t="shared" si="6"/>
        <v>4.2324371205550744</v>
      </c>
      <c r="AM8" s="15">
        <f>IF(('Even Strength'!BR8+'Power Play'!AK8+'Penalty Kill'!AG8)&gt;0,V8/('Even Strength'!BR8+'Power Play'!AK8+'Penalty Kill'!AG8),0)</f>
        <v>0</v>
      </c>
      <c r="AN8" s="15">
        <f>IF(('Even Strength'!BR8+'Power Play'!AK8+'Penalty Kill'!AG8)&gt;0,W8/('Even Strength'!BR8+'Power Play'!AK8+'Penalty Kill'!AG8),0)</f>
        <v>0.4</v>
      </c>
      <c r="AO8" s="15">
        <f t="shared" si="7"/>
        <v>0.4</v>
      </c>
      <c r="AP8" s="13">
        <v>0</v>
      </c>
      <c r="AQ8" s="13">
        <v>0</v>
      </c>
      <c r="AR8" s="21">
        <f t="shared" si="8"/>
        <v>0</v>
      </c>
      <c r="AS8" s="22">
        <v>0</v>
      </c>
      <c r="AT8" s="1"/>
      <c r="AU8" s="1"/>
      <c r="AV8">
        <v>26</v>
      </c>
      <c r="AW8" s="13">
        <v>20</v>
      </c>
      <c r="AX8" s="13">
        <v>15</v>
      </c>
      <c r="AY8" s="13">
        <v>9</v>
      </c>
      <c r="AZ8" s="13">
        <v>8</v>
      </c>
      <c r="BA8" s="13">
        <v>0</v>
      </c>
      <c r="BB8" s="16">
        <f t="shared" si="9"/>
        <v>9.0199479618386817</v>
      </c>
      <c r="BC8" s="17">
        <f t="shared" si="10"/>
        <v>6.9384215091066785</v>
      </c>
      <c r="BD8" s="17">
        <f t="shared" si="11"/>
        <v>5.2038161318300098</v>
      </c>
      <c r="BE8" s="17">
        <f t="shared" si="12"/>
        <v>3.1222896790980053</v>
      </c>
      <c r="BF8" s="17">
        <f t="shared" si="13"/>
        <v>2.7753686036426717</v>
      </c>
      <c r="BG8" s="17">
        <f t="shared" si="14"/>
        <v>0</v>
      </c>
      <c r="BH8" s="13">
        <v>6</v>
      </c>
      <c r="BI8" s="13">
        <v>3</v>
      </c>
      <c r="BJ8" s="13">
        <v>0</v>
      </c>
      <c r="BK8" s="13">
        <v>0</v>
      </c>
      <c r="BL8" s="13">
        <v>0</v>
      </c>
      <c r="BM8" s="13">
        <v>0</v>
      </c>
      <c r="BN8" s="13">
        <f t="shared" si="15"/>
        <v>41</v>
      </c>
      <c r="BO8" s="16">
        <v>-2.2949999999999999</v>
      </c>
      <c r="BP8" s="1"/>
      <c r="BQ8" s="1"/>
      <c r="BR8" s="23" t="str">
        <f t="shared" si="16"/>
        <v xml:space="preserve"> </v>
      </c>
      <c r="BS8" s="1"/>
      <c r="BT8" s="13">
        <v>0</v>
      </c>
      <c r="BU8" s="13">
        <v>6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23">
        <f t="shared" si="17"/>
        <v>0</v>
      </c>
      <c r="CC8" s="16">
        <v>0</v>
      </c>
      <c r="CD8" s="16">
        <v>0.2</v>
      </c>
      <c r="CE8" s="16">
        <v>0.2</v>
      </c>
      <c r="CF8" s="24">
        <f t="shared" si="18"/>
        <v>1.8181818181818184E-2</v>
      </c>
      <c r="CG8" s="24">
        <f t="shared" si="19"/>
        <v>6.9384215091066792E-2</v>
      </c>
      <c r="CH8" s="25">
        <v>4</v>
      </c>
      <c r="CI8" s="16">
        <v>3</v>
      </c>
      <c r="CJ8" s="16">
        <v>4.0999999999999996</v>
      </c>
      <c r="CK8" s="16">
        <v>-3</v>
      </c>
      <c r="CL8" s="16">
        <v>0</v>
      </c>
      <c r="CM8" s="16">
        <v>0.1</v>
      </c>
      <c r="CN8" s="16">
        <v>0</v>
      </c>
      <c r="CO8" s="16">
        <v>0.1</v>
      </c>
      <c r="CP8" s="26">
        <f t="shared" si="20"/>
        <v>9.0909090909090922E-3</v>
      </c>
      <c r="CQ8" s="26">
        <f t="shared" si="21"/>
        <v>3.4692107545533396E-2</v>
      </c>
      <c r="CR8" s="13">
        <v>0</v>
      </c>
      <c r="CS8" s="13">
        <v>0</v>
      </c>
      <c r="CT8" s="13">
        <v>0</v>
      </c>
      <c r="CU8" s="13">
        <v>0</v>
      </c>
      <c r="CV8" s="13">
        <v>-0.22</v>
      </c>
      <c r="CW8" s="13">
        <v>-0.14000000000000001</v>
      </c>
      <c r="CX8" s="13">
        <v>-0.57999999999999996</v>
      </c>
      <c r="CY8" s="13">
        <v>0.68</v>
      </c>
      <c r="CZ8" s="13">
        <v>-0.18</v>
      </c>
      <c r="DA8" s="13">
        <v>-0.44</v>
      </c>
      <c r="DB8" s="27">
        <v>11.99</v>
      </c>
      <c r="DC8" s="27">
        <v>-9.59</v>
      </c>
      <c r="DD8" s="27">
        <v>21.58</v>
      </c>
      <c r="DE8" s="27">
        <v>15.98</v>
      </c>
      <c r="DF8" s="27">
        <v>1.94</v>
      </c>
      <c r="DG8" s="27">
        <v>-4.29</v>
      </c>
      <c r="DH8" s="27">
        <v>6.21</v>
      </c>
      <c r="DI8" s="27">
        <v>4.9400000000000004</v>
      </c>
      <c r="DJ8" s="1">
        <v>186</v>
      </c>
      <c r="DK8" s="1">
        <v>20</v>
      </c>
      <c r="DL8" s="1" t="s">
        <v>174</v>
      </c>
      <c r="DM8" s="1">
        <v>3.0219999999999998</v>
      </c>
      <c r="DN8" s="1">
        <v>0.85399999999999998</v>
      </c>
      <c r="DO8" s="1">
        <v>0</v>
      </c>
      <c r="DP8" s="16">
        <f t="shared" si="22"/>
        <v>-5.1595744680851059</v>
      </c>
    </row>
    <row r="9" spans="1:120" x14ac:dyDescent="0.2">
      <c r="A9" s="1"/>
      <c r="B9" s="13" t="s">
        <v>175</v>
      </c>
      <c r="C9" s="13" t="s">
        <v>176</v>
      </c>
      <c r="D9" s="13" t="s">
        <v>177</v>
      </c>
      <c r="E9" s="13" t="s">
        <v>123</v>
      </c>
      <c r="F9" s="1" t="s">
        <v>124</v>
      </c>
      <c r="G9" s="13">
        <v>73</v>
      </c>
      <c r="H9" s="13">
        <v>210</v>
      </c>
      <c r="I9" s="13" t="s">
        <v>125</v>
      </c>
      <c r="J9" s="1"/>
      <c r="K9" s="1"/>
      <c r="L9" s="1"/>
      <c r="M9" s="13" t="s">
        <v>159</v>
      </c>
      <c r="N9" s="1">
        <v>25</v>
      </c>
      <c r="O9" s="13" t="s">
        <v>178</v>
      </c>
      <c r="P9" s="13" t="s">
        <v>171</v>
      </c>
      <c r="Q9" s="1" t="str">
        <f t="shared" si="0"/>
        <v>NYR</v>
      </c>
      <c r="R9" s="13" t="s">
        <v>179</v>
      </c>
      <c r="S9" s="1"/>
      <c r="T9" s="13" t="s">
        <v>173</v>
      </c>
      <c r="U9" s="13">
        <v>4</v>
      </c>
      <c r="V9" s="13">
        <v>0</v>
      </c>
      <c r="W9" s="13">
        <v>0</v>
      </c>
      <c r="X9" s="14">
        <v>0</v>
      </c>
      <c r="Y9" s="13">
        <v>0</v>
      </c>
      <c r="Z9" s="13">
        <v>-1</v>
      </c>
      <c r="AA9" s="1">
        <v>2</v>
      </c>
      <c r="AB9" s="14">
        <v>0</v>
      </c>
      <c r="AC9" s="14">
        <v>2</v>
      </c>
      <c r="AD9" s="15">
        <f t="shared" si="1"/>
        <v>0</v>
      </c>
      <c r="AE9" s="15">
        <f t="shared" si="2"/>
        <v>0</v>
      </c>
      <c r="AF9" s="16">
        <v>48.8</v>
      </c>
      <c r="AG9" s="17">
        <f t="shared" si="3"/>
        <v>12.2</v>
      </c>
      <c r="AH9" s="18">
        <v>74</v>
      </c>
      <c r="AI9" s="17">
        <f t="shared" si="4"/>
        <v>18.5</v>
      </c>
      <c r="AJ9" s="19">
        <f t="shared" si="5"/>
        <v>0.65945945945945939</v>
      </c>
      <c r="AK9" s="20">
        <f>'Even Strength'!AA9+'Power Play'!R9+'Penalty Kill'!L9</f>
        <v>0</v>
      </c>
      <c r="AL9" s="19">
        <f t="shared" si="6"/>
        <v>0</v>
      </c>
      <c r="AM9" s="15">
        <f>IF(('Even Strength'!BR9+'Power Play'!AK9+'Penalty Kill'!AG9)&gt;0,V9/('Even Strength'!BR9+'Power Play'!AK9+'Penalty Kill'!AG9),0)</f>
        <v>0</v>
      </c>
      <c r="AN9" s="15">
        <f>IF(('Even Strength'!BR9+'Power Play'!AK9+'Penalty Kill'!AG9)&gt;0,W9/('Even Strength'!BR9+'Power Play'!AK9+'Penalty Kill'!AG9),0)</f>
        <v>0</v>
      </c>
      <c r="AO9" s="15">
        <f t="shared" si="7"/>
        <v>0</v>
      </c>
      <c r="AP9" s="13">
        <v>0</v>
      </c>
      <c r="AQ9" s="13">
        <v>0</v>
      </c>
      <c r="AR9" s="21">
        <f t="shared" si="8"/>
        <v>0</v>
      </c>
      <c r="AS9" s="22">
        <v>0</v>
      </c>
      <c r="AT9" s="1"/>
      <c r="AU9" s="1"/>
      <c r="AV9">
        <v>7</v>
      </c>
      <c r="AW9" s="13">
        <v>6</v>
      </c>
      <c r="AX9" s="13">
        <v>0</v>
      </c>
      <c r="AY9" s="13">
        <v>0</v>
      </c>
      <c r="AZ9" s="13">
        <v>3</v>
      </c>
      <c r="BA9" s="13">
        <v>0</v>
      </c>
      <c r="BB9" s="16">
        <f t="shared" si="9"/>
        <v>8.6065573770491817</v>
      </c>
      <c r="BC9" s="17">
        <f t="shared" si="10"/>
        <v>7.3770491803278695</v>
      </c>
      <c r="BD9" s="17">
        <f t="shared" si="11"/>
        <v>0</v>
      </c>
      <c r="BE9" s="17">
        <f t="shared" si="12"/>
        <v>0</v>
      </c>
      <c r="BF9" s="17">
        <f t="shared" si="13"/>
        <v>3.6885245901639347</v>
      </c>
      <c r="BG9" s="17">
        <f t="shared" si="14"/>
        <v>0</v>
      </c>
      <c r="BH9" s="13">
        <v>4</v>
      </c>
      <c r="BI9" s="13">
        <v>2</v>
      </c>
      <c r="BJ9" s="13">
        <v>0</v>
      </c>
      <c r="BK9" s="13">
        <v>0</v>
      </c>
      <c r="BL9" s="13">
        <v>0</v>
      </c>
      <c r="BM9" s="13">
        <v>0</v>
      </c>
      <c r="BN9" s="13">
        <f t="shared" si="15"/>
        <v>10</v>
      </c>
      <c r="BO9" s="16">
        <v>-1.768</v>
      </c>
      <c r="BP9" s="1"/>
      <c r="BQ9" s="1"/>
      <c r="BR9" s="23" t="str">
        <f t="shared" si="16"/>
        <v xml:space="preserve"> </v>
      </c>
      <c r="BS9" s="1"/>
      <c r="BT9" s="13">
        <v>0</v>
      </c>
      <c r="BU9" s="13">
        <v>2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23">
        <f t="shared" si="17"/>
        <v>0</v>
      </c>
      <c r="CC9" s="16">
        <v>-0.1</v>
      </c>
      <c r="CD9" s="16">
        <v>0</v>
      </c>
      <c r="CE9" s="16">
        <v>-0.1</v>
      </c>
      <c r="CF9" s="24">
        <f t="shared" si="18"/>
        <v>-2.5000000000000001E-2</v>
      </c>
      <c r="CG9" s="24">
        <f t="shared" si="19"/>
        <v>-0.12295081967213116</v>
      </c>
      <c r="CH9" s="25">
        <v>1</v>
      </c>
      <c r="CI9" s="16">
        <v>0.8</v>
      </c>
      <c r="CJ9" s="16">
        <v>0.9</v>
      </c>
      <c r="CK9" s="16">
        <v>-1.5</v>
      </c>
      <c r="CL9" s="16">
        <v>-0.2</v>
      </c>
      <c r="CM9" s="16">
        <v>-0.1</v>
      </c>
      <c r="CN9" s="16">
        <v>0</v>
      </c>
      <c r="CO9" s="16">
        <v>-0.30000000000000004</v>
      </c>
      <c r="CP9" s="26">
        <f t="shared" si="20"/>
        <v>-7.5000000000000011E-2</v>
      </c>
      <c r="CQ9" s="26">
        <f t="shared" si="21"/>
        <v>-0.36885245901639352</v>
      </c>
      <c r="CR9" s="13">
        <v>0</v>
      </c>
      <c r="CS9" s="13">
        <v>0</v>
      </c>
      <c r="CT9" s="13">
        <v>0</v>
      </c>
      <c r="CU9" s="13">
        <v>0</v>
      </c>
      <c r="CV9" s="13">
        <v>-0.06</v>
      </c>
      <c r="CW9" s="13">
        <v>-0.24</v>
      </c>
      <c r="CX9" s="13">
        <v>0</v>
      </c>
      <c r="CY9" s="13">
        <v>0</v>
      </c>
      <c r="CZ9" s="13">
        <v>-0.05</v>
      </c>
      <c r="DA9" s="13">
        <v>-0.35</v>
      </c>
      <c r="DB9" s="27">
        <v>0.85</v>
      </c>
      <c r="DC9" s="27">
        <v>-6.31</v>
      </c>
      <c r="DD9" s="27">
        <v>7.16</v>
      </c>
      <c r="DE9" s="27">
        <v>9.4700000000000006</v>
      </c>
      <c r="DF9" s="27">
        <v>-3.15</v>
      </c>
      <c r="DG9" s="27">
        <v>-5.61</v>
      </c>
      <c r="DH9" s="27">
        <v>2.4500000000000002</v>
      </c>
      <c r="DI9" s="27">
        <v>3.25</v>
      </c>
      <c r="DJ9" s="1">
        <v>8</v>
      </c>
      <c r="DK9" s="28"/>
      <c r="DL9" s="28"/>
      <c r="DM9" s="1">
        <v>7.5999999999999998E-2</v>
      </c>
      <c r="DN9" s="1">
        <v>0</v>
      </c>
      <c r="DO9" s="1">
        <v>0.85</v>
      </c>
      <c r="DP9" s="16">
        <f t="shared" si="22"/>
        <v>-0.41137039579043699</v>
      </c>
    </row>
    <row r="10" spans="1:120" x14ac:dyDescent="0.2">
      <c r="A10" s="13">
        <v>39</v>
      </c>
      <c r="B10" s="13" t="s">
        <v>180</v>
      </c>
      <c r="C10" s="13" t="s">
        <v>181</v>
      </c>
      <c r="D10" s="13" t="s">
        <v>182</v>
      </c>
      <c r="E10" s="13" t="s">
        <v>123</v>
      </c>
      <c r="F10" s="1" t="s">
        <v>124</v>
      </c>
      <c r="G10" s="13">
        <v>76</v>
      </c>
      <c r="H10" s="13">
        <v>201</v>
      </c>
      <c r="I10" s="13" t="s">
        <v>150</v>
      </c>
      <c r="J10" s="13">
        <v>2010</v>
      </c>
      <c r="K10" s="13">
        <v>2</v>
      </c>
      <c r="L10" s="13">
        <v>53</v>
      </c>
      <c r="M10" s="13" t="s">
        <v>159</v>
      </c>
      <c r="N10" s="1">
        <v>23</v>
      </c>
      <c r="O10" s="13" t="s">
        <v>183</v>
      </c>
      <c r="P10" s="13" t="s">
        <v>184</v>
      </c>
      <c r="Q10" s="1" t="str">
        <f t="shared" si="0"/>
        <v>PHI</v>
      </c>
      <c r="R10" s="13" t="s">
        <v>167</v>
      </c>
      <c r="S10" s="1"/>
      <c r="T10" s="13" t="s">
        <v>173</v>
      </c>
      <c r="U10" s="13">
        <v>1</v>
      </c>
      <c r="V10" s="13">
        <v>0</v>
      </c>
      <c r="W10" s="13">
        <v>0</v>
      </c>
      <c r="X10" s="14">
        <v>0</v>
      </c>
      <c r="Y10" s="13">
        <v>0</v>
      </c>
      <c r="Z10" s="13">
        <v>-1</v>
      </c>
      <c r="AA10" s="1">
        <v>0</v>
      </c>
      <c r="AB10" s="14">
        <v>3</v>
      </c>
      <c r="AC10" s="14">
        <v>3</v>
      </c>
      <c r="AD10" s="15">
        <f t="shared" si="1"/>
        <v>0</v>
      </c>
      <c r="AE10" s="15">
        <f t="shared" si="2"/>
        <v>0</v>
      </c>
      <c r="AF10" s="16">
        <v>9.4166666666999994</v>
      </c>
      <c r="AG10" s="17">
        <f t="shared" si="3"/>
        <v>9.4166666666999994</v>
      </c>
      <c r="AH10" s="18">
        <v>13</v>
      </c>
      <c r="AI10" s="17">
        <f t="shared" si="4"/>
        <v>13</v>
      </c>
      <c r="AJ10" s="19">
        <f t="shared" si="5"/>
        <v>0.7243589743615384</v>
      </c>
      <c r="AK10" s="20">
        <f>'Even Strength'!AA10+'Power Play'!R10+'Penalty Kill'!L10</f>
        <v>0</v>
      </c>
      <c r="AL10" s="19">
        <f t="shared" si="6"/>
        <v>0</v>
      </c>
      <c r="AM10" s="15">
        <f>IF(('Even Strength'!BR10+'Power Play'!AK10+'Penalty Kill'!AG10)&gt;0,V10/('Even Strength'!BR10+'Power Play'!AK10+'Penalty Kill'!AG10),0)</f>
        <v>0</v>
      </c>
      <c r="AN10" s="15">
        <f>IF(('Even Strength'!BR10+'Power Play'!AK10+'Penalty Kill'!AG10)&gt;0,W10/('Even Strength'!BR10+'Power Play'!AK10+'Penalty Kill'!AG10),0)</f>
        <v>0</v>
      </c>
      <c r="AO10" s="15">
        <f t="shared" si="7"/>
        <v>0</v>
      </c>
      <c r="AP10" s="13">
        <v>0</v>
      </c>
      <c r="AQ10" s="13">
        <v>0</v>
      </c>
      <c r="AR10" s="21">
        <f t="shared" si="8"/>
        <v>0</v>
      </c>
      <c r="AS10" s="22">
        <v>0</v>
      </c>
      <c r="AT10" s="1"/>
      <c r="AU10" s="1"/>
      <c r="AV10">
        <v>0</v>
      </c>
      <c r="AW10" s="13">
        <v>1</v>
      </c>
      <c r="AX10" s="13">
        <v>0</v>
      </c>
      <c r="AY10" s="13">
        <v>3</v>
      </c>
      <c r="AZ10" s="13">
        <v>0</v>
      </c>
      <c r="BA10" s="13">
        <v>0</v>
      </c>
      <c r="BB10" s="16">
        <f t="shared" si="9"/>
        <v>0</v>
      </c>
      <c r="BC10" s="17">
        <f t="shared" si="10"/>
        <v>6.3716814159066493</v>
      </c>
      <c r="BD10" s="17">
        <f t="shared" si="11"/>
        <v>0</v>
      </c>
      <c r="BE10" s="17">
        <f t="shared" si="12"/>
        <v>19.115044247719947</v>
      </c>
      <c r="BF10" s="17">
        <f t="shared" si="13"/>
        <v>0</v>
      </c>
      <c r="BG10" s="17">
        <f t="shared" si="14"/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f t="shared" si="15"/>
        <v>1</v>
      </c>
      <c r="BO10" s="16">
        <v>4.4999999999999998E-2</v>
      </c>
      <c r="BP10" s="1"/>
      <c r="BQ10" s="1"/>
      <c r="BR10" s="23" t="str">
        <f t="shared" si="16"/>
        <v xml:space="preserve"> </v>
      </c>
      <c r="BS10" s="1"/>
      <c r="BT10" s="13">
        <v>0</v>
      </c>
      <c r="BU10" s="13">
        <v>1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23">
        <f t="shared" si="17"/>
        <v>0</v>
      </c>
      <c r="CC10" s="16">
        <v>0</v>
      </c>
      <c r="CD10" s="16">
        <v>-0.1</v>
      </c>
      <c r="CE10" s="16">
        <v>-0.1</v>
      </c>
      <c r="CF10" s="24">
        <f t="shared" si="18"/>
        <v>-0.1</v>
      </c>
      <c r="CG10" s="24">
        <f t="shared" si="19"/>
        <v>-0.63716814159066493</v>
      </c>
      <c r="CH10" s="25">
        <v>3</v>
      </c>
      <c r="CI10" s="16">
        <v>0.30000000000000004</v>
      </c>
      <c r="CJ10" s="16">
        <v>0.30000000000000004</v>
      </c>
      <c r="CK10" s="16">
        <v>-1</v>
      </c>
      <c r="CL10" s="16">
        <v>-0.1</v>
      </c>
      <c r="CM10" s="16">
        <v>-0.1</v>
      </c>
      <c r="CN10" s="16">
        <v>0</v>
      </c>
      <c r="CO10" s="16">
        <v>-0.2</v>
      </c>
      <c r="CP10" s="26">
        <f t="shared" si="20"/>
        <v>-0.2</v>
      </c>
      <c r="CQ10" s="26">
        <f t="shared" si="21"/>
        <v>-1.2743362831813299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27">
        <v>3.24</v>
      </c>
      <c r="DC10" s="27">
        <v>-4.79</v>
      </c>
      <c r="DD10" s="27">
        <v>8.0299999999999994</v>
      </c>
      <c r="DE10" s="27">
        <v>45.62</v>
      </c>
      <c r="DF10" s="27">
        <v>0.74</v>
      </c>
      <c r="DG10" s="27">
        <v>-3.12</v>
      </c>
      <c r="DH10" s="27">
        <v>3.85</v>
      </c>
      <c r="DI10" s="27">
        <v>21.9</v>
      </c>
      <c r="DJ10" s="1">
        <v>2</v>
      </c>
      <c r="DK10" s="1"/>
      <c r="DL10" s="1"/>
      <c r="DM10" s="1">
        <v>0.01</v>
      </c>
      <c r="DN10" s="1">
        <v>0</v>
      </c>
      <c r="DO10" s="1">
        <v>0.11</v>
      </c>
      <c r="DP10" s="16">
        <f t="shared" si="22"/>
        <v>-0.20869366277739648</v>
      </c>
    </row>
    <row r="11" spans="1:120" x14ac:dyDescent="0.2">
      <c r="A11" s="13">
        <v>27</v>
      </c>
      <c r="B11" s="13" t="s">
        <v>185</v>
      </c>
      <c r="C11" s="13" t="s">
        <v>186</v>
      </c>
      <c r="D11" s="13" t="s">
        <v>187</v>
      </c>
      <c r="E11" s="13" t="s">
        <v>141</v>
      </c>
      <c r="F11" s="1" t="s">
        <v>142</v>
      </c>
      <c r="G11" s="13">
        <v>74</v>
      </c>
      <c r="H11" s="13">
        <v>217</v>
      </c>
      <c r="I11" s="13" t="s">
        <v>125</v>
      </c>
      <c r="J11" s="13">
        <v>2007</v>
      </c>
      <c r="K11" s="13">
        <v>1</v>
      </c>
      <c r="L11" s="13">
        <v>5</v>
      </c>
      <c r="M11" s="1"/>
      <c r="N11" s="1">
        <v>26</v>
      </c>
      <c r="O11" s="13" t="s">
        <v>188</v>
      </c>
      <c r="P11" s="13" t="s">
        <v>189</v>
      </c>
      <c r="Q11" s="1" t="str">
        <f t="shared" si="0"/>
        <v>WSH</v>
      </c>
      <c r="R11" s="13" t="s">
        <v>190</v>
      </c>
      <c r="S11" s="1"/>
      <c r="T11" s="13" t="s">
        <v>173</v>
      </c>
      <c r="U11" s="13">
        <v>82</v>
      </c>
      <c r="V11" s="13">
        <v>5</v>
      </c>
      <c r="W11" s="13">
        <v>16</v>
      </c>
      <c r="X11" s="14">
        <v>6</v>
      </c>
      <c r="Y11" s="13">
        <v>21</v>
      </c>
      <c r="Z11" s="13">
        <v>14</v>
      </c>
      <c r="AA11" s="1">
        <v>72</v>
      </c>
      <c r="AB11" s="14">
        <v>36</v>
      </c>
      <c r="AC11" s="14">
        <v>62</v>
      </c>
      <c r="AD11" s="15">
        <f t="shared" si="1"/>
        <v>6.9444444444444448E-2</v>
      </c>
      <c r="AE11" s="15">
        <f t="shared" si="2"/>
        <v>2.9411764705882353E-2</v>
      </c>
      <c r="AF11" s="16">
        <v>1593.45</v>
      </c>
      <c r="AG11" s="17">
        <f t="shared" si="3"/>
        <v>19.432317073170733</v>
      </c>
      <c r="AH11" s="18">
        <v>2105</v>
      </c>
      <c r="AI11" s="17">
        <f t="shared" si="4"/>
        <v>25.670731707317074</v>
      </c>
      <c r="AJ11" s="19">
        <f t="shared" si="5"/>
        <v>0.75698337292161522</v>
      </c>
      <c r="AK11" s="20">
        <f>'Even Strength'!AA11+'Power Play'!R11+'Penalty Kill'!L11</f>
        <v>64.444444444444443</v>
      </c>
      <c r="AL11" s="19">
        <f t="shared" si="6"/>
        <v>2.4266005627203029</v>
      </c>
      <c r="AM11" s="15">
        <f>IF(('Even Strength'!BR11+'Power Play'!AK11+'Penalty Kill'!AG11)&gt;0,V11/('Even Strength'!BR11+'Power Play'!AK11+'Penalty Kill'!AG11),0)</f>
        <v>0.10869565217391304</v>
      </c>
      <c r="AN11" s="15">
        <f>IF(('Even Strength'!BR11+'Power Play'!AK11+'Penalty Kill'!AG11)&gt;0,W11/('Even Strength'!BR11+'Power Play'!AK11+'Penalty Kill'!AG11),0)</f>
        <v>0.34782608695652173</v>
      </c>
      <c r="AO11" s="15">
        <f t="shared" si="7"/>
        <v>0.45652173913043476</v>
      </c>
      <c r="AP11" s="13">
        <v>0</v>
      </c>
      <c r="AQ11" s="13">
        <v>0</v>
      </c>
      <c r="AR11" s="21">
        <f t="shared" si="8"/>
        <v>0</v>
      </c>
      <c r="AS11" s="22">
        <v>0</v>
      </c>
      <c r="AT11" s="1"/>
      <c r="AU11" s="1"/>
      <c r="AV11">
        <v>174</v>
      </c>
      <c r="AW11" s="13">
        <v>120</v>
      </c>
      <c r="AX11" s="13">
        <v>165</v>
      </c>
      <c r="AY11" s="13">
        <v>36</v>
      </c>
      <c r="AZ11" s="13">
        <v>35</v>
      </c>
      <c r="BA11" s="13">
        <v>15</v>
      </c>
      <c r="BB11" s="16">
        <f t="shared" si="9"/>
        <v>6.5518215193448173</v>
      </c>
      <c r="BC11" s="17">
        <f t="shared" si="10"/>
        <v>4.5184975995481507</v>
      </c>
      <c r="BD11" s="17">
        <f t="shared" si="11"/>
        <v>6.2129341993787062</v>
      </c>
      <c r="BE11" s="17">
        <f t="shared" si="12"/>
        <v>1.3555492798644448</v>
      </c>
      <c r="BF11" s="17">
        <f t="shared" si="13"/>
        <v>1.3178951332015438</v>
      </c>
      <c r="BG11" s="17">
        <f t="shared" si="14"/>
        <v>0.56481219994351883</v>
      </c>
      <c r="BH11" s="13">
        <v>20</v>
      </c>
      <c r="BI11" s="13">
        <v>10</v>
      </c>
      <c r="BJ11" s="13">
        <v>0</v>
      </c>
      <c r="BK11" s="13">
        <v>0</v>
      </c>
      <c r="BL11" s="13">
        <v>0</v>
      </c>
      <c r="BM11" s="13">
        <v>0</v>
      </c>
      <c r="BN11" s="13">
        <f t="shared" si="15"/>
        <v>305</v>
      </c>
      <c r="BO11" s="16">
        <v>3.2640000000000002</v>
      </c>
      <c r="BP11" s="13">
        <v>1</v>
      </c>
      <c r="BQ11" s="13">
        <v>0</v>
      </c>
      <c r="BR11" s="23">
        <f t="shared" si="16"/>
        <v>0</v>
      </c>
      <c r="BS11" s="13">
        <v>0</v>
      </c>
      <c r="BT11" s="13">
        <v>2</v>
      </c>
      <c r="BU11" s="13">
        <v>21</v>
      </c>
      <c r="BV11" s="13">
        <v>0</v>
      </c>
      <c r="BW11" s="13">
        <v>1</v>
      </c>
      <c r="BX11" s="13">
        <v>0</v>
      </c>
      <c r="BY11" s="13">
        <v>0</v>
      </c>
      <c r="BZ11" s="13">
        <v>0</v>
      </c>
      <c r="CA11" s="13">
        <v>0</v>
      </c>
      <c r="CB11" s="23">
        <f t="shared" si="17"/>
        <v>0</v>
      </c>
      <c r="CC11" s="16">
        <v>0.9</v>
      </c>
      <c r="CD11" s="16">
        <v>4.5</v>
      </c>
      <c r="CE11" s="16">
        <v>5.4</v>
      </c>
      <c r="CF11" s="24">
        <f t="shared" si="18"/>
        <v>6.5853658536585369E-2</v>
      </c>
      <c r="CG11" s="24">
        <f t="shared" si="19"/>
        <v>0.20333239197966677</v>
      </c>
      <c r="CH11" s="25">
        <v>6</v>
      </c>
      <c r="CI11" s="16">
        <v>23.1</v>
      </c>
      <c r="CJ11" s="16">
        <v>28.8</v>
      </c>
      <c r="CK11" s="16">
        <v>7.1</v>
      </c>
      <c r="CL11" s="16">
        <v>2.8</v>
      </c>
      <c r="CM11" s="16">
        <v>4.8</v>
      </c>
      <c r="CN11" s="16">
        <v>-0.30000000000000004</v>
      </c>
      <c r="CO11" s="16">
        <v>7.2</v>
      </c>
      <c r="CP11" s="26">
        <f t="shared" si="20"/>
        <v>8.7804878048780496E-2</v>
      </c>
      <c r="CQ11" s="26">
        <f t="shared" si="21"/>
        <v>0.27110985597288906</v>
      </c>
      <c r="CR11" s="13">
        <v>0</v>
      </c>
      <c r="CS11" s="13">
        <v>0</v>
      </c>
      <c r="CT11" s="13">
        <v>1</v>
      </c>
      <c r="CU11" s="13">
        <v>0</v>
      </c>
      <c r="CV11" s="13">
        <v>-0.72</v>
      </c>
      <c r="CW11" s="13">
        <v>1.28</v>
      </c>
      <c r="CX11" s="13">
        <v>-3.7</v>
      </c>
      <c r="CY11" s="13">
        <v>5.05</v>
      </c>
      <c r="CZ11" s="13">
        <v>2.2200000000000002</v>
      </c>
      <c r="DA11" s="13">
        <v>4.13</v>
      </c>
      <c r="DB11" s="27">
        <v>-50.39</v>
      </c>
      <c r="DC11" s="27">
        <v>-41.44</v>
      </c>
      <c r="DD11" s="27">
        <v>-8.9499999999999993</v>
      </c>
      <c r="DE11" s="27">
        <v>-0.4</v>
      </c>
      <c r="DF11" s="27">
        <v>-45.61</v>
      </c>
      <c r="DG11" s="27">
        <v>-28.35</v>
      </c>
      <c r="DH11" s="27">
        <v>-17.260000000000002</v>
      </c>
      <c r="DI11" s="27">
        <v>-0.77</v>
      </c>
      <c r="DJ11" s="1">
        <v>186</v>
      </c>
      <c r="DK11" s="1"/>
      <c r="DL11" s="1"/>
      <c r="DM11" s="1">
        <v>2.8</v>
      </c>
      <c r="DN11" s="1">
        <v>0</v>
      </c>
      <c r="DO11" s="1">
        <v>0</v>
      </c>
      <c r="DP11" s="16">
        <f t="shared" si="22"/>
        <v>2.4127659574468092</v>
      </c>
    </row>
    <row r="12" spans="1:120" x14ac:dyDescent="0.2">
      <c r="A12" s="13">
        <v>53</v>
      </c>
      <c r="B12" s="13" t="s">
        <v>191</v>
      </c>
      <c r="C12" s="13" t="s">
        <v>192</v>
      </c>
      <c r="D12" s="13" t="s">
        <v>158</v>
      </c>
      <c r="E12" s="13" t="s">
        <v>141</v>
      </c>
      <c r="F12" s="1" t="s">
        <v>142</v>
      </c>
      <c r="G12" s="13">
        <v>75</v>
      </c>
      <c r="H12" s="13">
        <v>212</v>
      </c>
      <c r="I12" s="13" t="s">
        <v>150</v>
      </c>
      <c r="J12" s="13">
        <v>2012</v>
      </c>
      <c r="K12" s="13">
        <v>4</v>
      </c>
      <c r="L12" s="13">
        <v>95</v>
      </c>
      <c r="M12" s="13" t="s">
        <v>159</v>
      </c>
      <c r="N12" s="1">
        <v>20</v>
      </c>
      <c r="O12" s="13" t="s">
        <v>193</v>
      </c>
      <c r="P12" s="13" t="s">
        <v>194</v>
      </c>
      <c r="Q12" s="1" t="str">
        <f t="shared" si="0"/>
        <v>CBJ</v>
      </c>
      <c r="R12" s="13" t="s">
        <v>145</v>
      </c>
      <c r="S12" s="1"/>
      <c r="T12" s="13" t="s">
        <v>154</v>
      </c>
      <c r="U12" s="13">
        <v>6</v>
      </c>
      <c r="V12" s="13">
        <v>0</v>
      </c>
      <c r="W12" s="13">
        <v>1</v>
      </c>
      <c r="X12" s="14">
        <v>0</v>
      </c>
      <c r="Y12" s="13">
        <v>1</v>
      </c>
      <c r="Z12" s="13">
        <v>-1</v>
      </c>
      <c r="AA12" s="1">
        <v>10</v>
      </c>
      <c r="AB12" s="14">
        <v>3</v>
      </c>
      <c r="AC12" s="14">
        <v>6</v>
      </c>
      <c r="AD12" s="15">
        <f t="shared" si="1"/>
        <v>0</v>
      </c>
      <c r="AE12" s="15">
        <f t="shared" si="2"/>
        <v>0</v>
      </c>
      <c r="AF12" s="16">
        <v>80.7</v>
      </c>
      <c r="AG12" s="17">
        <f t="shared" si="3"/>
        <v>13.450000000000001</v>
      </c>
      <c r="AH12" s="29">
        <v>119</v>
      </c>
      <c r="AI12" s="17">
        <f t="shared" si="4"/>
        <v>19.833333333333332</v>
      </c>
      <c r="AJ12" s="19">
        <f t="shared" si="5"/>
        <v>0.67815126050420171</v>
      </c>
      <c r="AK12" s="20">
        <f>'Even Strength'!AA12+'Power Play'!R12+'Penalty Kill'!L12</f>
        <v>0</v>
      </c>
      <c r="AL12" s="19">
        <f t="shared" si="6"/>
        <v>0</v>
      </c>
      <c r="AM12" s="15">
        <f>IF(('Even Strength'!BR12+'Power Play'!AK12+'Penalty Kill'!AG12)&gt;0,V12/('Even Strength'!BR12+'Power Play'!AK12+'Penalty Kill'!AG12),0)</f>
        <v>0</v>
      </c>
      <c r="AN12" s="15">
        <f>IF(('Even Strength'!BR12+'Power Play'!AK12+'Penalty Kill'!AG12)&gt;0,W12/('Even Strength'!BR12+'Power Play'!AK12+'Penalty Kill'!AG12),0)</f>
        <v>0.33333333333333331</v>
      </c>
      <c r="AO12" s="15">
        <f t="shared" si="7"/>
        <v>0.33333333333333331</v>
      </c>
      <c r="AP12" s="13">
        <v>0</v>
      </c>
      <c r="AQ12" s="13">
        <v>0</v>
      </c>
      <c r="AR12" s="21">
        <f t="shared" si="8"/>
        <v>0</v>
      </c>
      <c r="AS12" s="22">
        <v>0</v>
      </c>
      <c r="AT12" s="1"/>
      <c r="AU12" s="1"/>
      <c r="AV12">
        <v>12</v>
      </c>
      <c r="AW12" s="13">
        <v>24</v>
      </c>
      <c r="AX12" s="13">
        <v>2</v>
      </c>
      <c r="AY12" s="13">
        <v>3</v>
      </c>
      <c r="AZ12" s="13">
        <v>3</v>
      </c>
      <c r="BA12" s="13">
        <v>3</v>
      </c>
      <c r="BB12" s="16">
        <f t="shared" si="9"/>
        <v>8.921933085501859</v>
      </c>
      <c r="BC12" s="17">
        <f t="shared" si="10"/>
        <v>17.843866171003718</v>
      </c>
      <c r="BD12" s="17">
        <f t="shared" si="11"/>
        <v>1.486988847583643</v>
      </c>
      <c r="BE12" s="17">
        <f t="shared" si="12"/>
        <v>2.2304832713754648</v>
      </c>
      <c r="BF12" s="17">
        <f t="shared" si="13"/>
        <v>2.2304832713754648</v>
      </c>
      <c r="BG12" s="17">
        <f t="shared" si="14"/>
        <v>2.2304832713754648</v>
      </c>
      <c r="BH12" s="13">
        <v>2</v>
      </c>
      <c r="BI12" s="13">
        <v>1</v>
      </c>
      <c r="BJ12" s="13">
        <v>0</v>
      </c>
      <c r="BK12" s="13">
        <v>0</v>
      </c>
      <c r="BL12" s="13">
        <v>0</v>
      </c>
      <c r="BM12" s="13">
        <v>0</v>
      </c>
      <c r="BN12" s="13">
        <f t="shared" si="15"/>
        <v>28</v>
      </c>
      <c r="BO12" s="16">
        <v>-0.14000000000000001</v>
      </c>
      <c r="BP12" s="1"/>
      <c r="BQ12" s="1"/>
      <c r="BR12" s="23" t="str">
        <f t="shared" si="16"/>
        <v xml:space="preserve"> </v>
      </c>
      <c r="BS12" s="1"/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23">
        <f t="shared" si="17"/>
        <v>0</v>
      </c>
      <c r="CC12" s="16">
        <v>-0.1</v>
      </c>
      <c r="CD12" s="16">
        <v>0</v>
      </c>
      <c r="CE12" s="16">
        <v>-0.1</v>
      </c>
      <c r="CF12" s="24">
        <f t="shared" si="18"/>
        <v>-1.6666666666666666E-2</v>
      </c>
      <c r="CG12" s="24">
        <f t="shared" si="19"/>
        <v>-7.434944237918216E-2</v>
      </c>
      <c r="CH12" s="25">
        <v>4</v>
      </c>
      <c r="CI12" s="16">
        <v>1.8</v>
      </c>
      <c r="CJ12" s="16">
        <v>1.7000000000000002</v>
      </c>
      <c r="CK12" s="16">
        <v>-0.7</v>
      </c>
      <c r="CL12" s="16">
        <v>-0.5</v>
      </c>
      <c r="CM12" s="16">
        <v>0</v>
      </c>
      <c r="CN12" s="16">
        <v>0</v>
      </c>
      <c r="CO12" s="16">
        <v>-0.5</v>
      </c>
      <c r="CP12" s="26">
        <f t="shared" si="20"/>
        <v>-8.3333333333333329E-2</v>
      </c>
      <c r="CQ12" s="26">
        <f t="shared" si="21"/>
        <v>-0.37174721189591076</v>
      </c>
      <c r="CR12" s="13">
        <v>0</v>
      </c>
      <c r="CS12" s="13">
        <v>0</v>
      </c>
      <c r="CT12" s="13">
        <v>0</v>
      </c>
      <c r="CU12" s="13">
        <v>0</v>
      </c>
      <c r="CV12" s="13">
        <v>-0.05</v>
      </c>
      <c r="CW12" s="13">
        <v>0.08</v>
      </c>
      <c r="CX12" s="13">
        <v>0.5</v>
      </c>
      <c r="CY12" s="13">
        <v>0.51</v>
      </c>
      <c r="CZ12" s="13">
        <v>-0.72</v>
      </c>
      <c r="DA12" s="13">
        <v>0.32</v>
      </c>
      <c r="DB12" s="27">
        <v>1.67</v>
      </c>
      <c r="DC12" s="27">
        <v>-6.39</v>
      </c>
      <c r="DD12" s="27">
        <v>8.07</v>
      </c>
      <c r="DE12" s="27">
        <v>5.81</v>
      </c>
      <c r="DF12" s="27">
        <v>-4.91</v>
      </c>
      <c r="DG12" s="27">
        <v>-1.63</v>
      </c>
      <c r="DH12" s="27">
        <v>-3.28</v>
      </c>
      <c r="DI12" s="27">
        <v>-2.36</v>
      </c>
      <c r="DJ12" s="1">
        <v>11</v>
      </c>
      <c r="DK12" s="1"/>
      <c r="DL12" s="1"/>
      <c r="DM12" s="1">
        <v>5.2999999999999999E-2</v>
      </c>
      <c r="DN12" s="1">
        <v>0</v>
      </c>
      <c r="DO12" s="1">
        <v>0.28200000000000003</v>
      </c>
      <c r="DP12" s="16">
        <f t="shared" si="22"/>
        <v>-0.54355982612674447</v>
      </c>
    </row>
    <row r="13" spans="1:120" x14ac:dyDescent="0.2">
      <c r="A13" s="13">
        <v>18</v>
      </c>
      <c r="B13" s="13" t="s">
        <v>195</v>
      </c>
      <c r="C13" s="13" t="s">
        <v>196</v>
      </c>
      <c r="D13" s="1"/>
      <c r="E13" s="13" t="s">
        <v>197</v>
      </c>
      <c r="F13" s="1" t="s">
        <v>198</v>
      </c>
      <c r="G13" s="13">
        <v>74</v>
      </c>
      <c r="H13" s="13">
        <v>211</v>
      </c>
      <c r="I13" s="13" t="s">
        <v>125</v>
      </c>
      <c r="J13" s="13">
        <v>2007</v>
      </c>
      <c r="K13" s="13">
        <v>3</v>
      </c>
      <c r="L13" s="13">
        <v>88</v>
      </c>
      <c r="M13" s="1"/>
      <c r="N13" s="1">
        <v>25</v>
      </c>
      <c r="O13" s="13" t="s">
        <v>199</v>
      </c>
      <c r="P13" s="13" t="s">
        <v>200</v>
      </c>
      <c r="Q13" s="1" t="str">
        <f t="shared" si="0"/>
        <v>DET</v>
      </c>
      <c r="R13" s="13" t="s">
        <v>128</v>
      </c>
      <c r="S13" s="1"/>
      <c r="T13" s="13" t="s">
        <v>146</v>
      </c>
      <c r="U13" s="13">
        <v>68</v>
      </c>
      <c r="V13" s="13">
        <v>3</v>
      </c>
      <c r="W13" s="13">
        <v>5</v>
      </c>
      <c r="X13" s="14">
        <v>5</v>
      </c>
      <c r="Y13" s="13">
        <v>8</v>
      </c>
      <c r="Z13" s="13">
        <v>-4</v>
      </c>
      <c r="AA13" s="1">
        <v>74</v>
      </c>
      <c r="AB13" s="14">
        <v>14</v>
      </c>
      <c r="AC13" s="14">
        <v>15</v>
      </c>
      <c r="AD13" s="15">
        <f t="shared" si="1"/>
        <v>4.0540540540540543E-2</v>
      </c>
      <c r="AE13" s="15">
        <f t="shared" si="2"/>
        <v>2.9126213592233011E-2</v>
      </c>
      <c r="AF13" s="16">
        <v>790.75</v>
      </c>
      <c r="AG13" s="17">
        <f t="shared" si="3"/>
        <v>11.628676470588236</v>
      </c>
      <c r="AH13" s="29">
        <v>1175</v>
      </c>
      <c r="AI13" s="17">
        <f t="shared" si="4"/>
        <v>17.279411764705884</v>
      </c>
      <c r="AJ13" s="19">
        <f t="shared" si="5"/>
        <v>0.67297872340425535</v>
      </c>
      <c r="AK13" s="20">
        <f>'Even Strength'!AA13+'Power Play'!R13+'Penalty Kill'!L13</f>
        <v>94.230769230769241</v>
      </c>
      <c r="AL13" s="19">
        <f t="shared" si="6"/>
        <v>7.1499793282910584</v>
      </c>
      <c r="AM13" s="15">
        <f>IF(('Even Strength'!BR13+'Power Play'!AK13+'Penalty Kill'!AG13)&gt;0,V13/('Even Strength'!BR13+'Power Play'!AK13+'Penalty Kill'!AG13),0)</f>
        <v>0.2</v>
      </c>
      <c r="AN13" s="15">
        <f>IF(('Even Strength'!BR13+'Power Play'!AK13+'Penalty Kill'!AG13)&gt;0,W13/('Even Strength'!BR13+'Power Play'!AK13+'Penalty Kill'!AG13),0)</f>
        <v>0.33333333333333331</v>
      </c>
      <c r="AO13" s="15">
        <f t="shared" si="7"/>
        <v>0.53333333333333333</v>
      </c>
      <c r="AP13" s="13">
        <v>192</v>
      </c>
      <c r="AQ13" s="13">
        <v>183</v>
      </c>
      <c r="AR13" s="21">
        <f t="shared" si="8"/>
        <v>0.51200000000000001</v>
      </c>
      <c r="AS13" s="22">
        <v>9</v>
      </c>
      <c r="AT13" s="1"/>
      <c r="AU13" s="1"/>
      <c r="AV13">
        <v>74</v>
      </c>
      <c r="AW13" s="13">
        <v>27</v>
      </c>
      <c r="AX13" s="13">
        <v>24</v>
      </c>
      <c r="AY13" s="13">
        <v>14</v>
      </c>
      <c r="AZ13" s="13">
        <v>13</v>
      </c>
      <c r="BA13" s="13">
        <v>8</v>
      </c>
      <c r="BB13" s="16">
        <f t="shared" si="9"/>
        <v>5.6149225418906106</v>
      </c>
      <c r="BC13" s="17">
        <f t="shared" si="10"/>
        <v>2.0486879544736007</v>
      </c>
      <c r="BD13" s="17">
        <f t="shared" si="11"/>
        <v>1.8210559595320897</v>
      </c>
      <c r="BE13" s="17">
        <f t="shared" si="12"/>
        <v>1.0622826430603858</v>
      </c>
      <c r="BF13" s="17">
        <f t="shared" si="13"/>
        <v>0.9864053114132153</v>
      </c>
      <c r="BG13" s="17">
        <f t="shared" si="14"/>
        <v>0.60701865317736337</v>
      </c>
      <c r="BH13" s="13">
        <v>22</v>
      </c>
      <c r="BI13" s="13">
        <v>11</v>
      </c>
      <c r="BJ13" s="13">
        <v>0</v>
      </c>
      <c r="BK13" s="13">
        <v>0</v>
      </c>
      <c r="BL13" s="13">
        <v>0</v>
      </c>
      <c r="BM13" s="13">
        <v>0</v>
      </c>
      <c r="BN13" s="13">
        <f t="shared" si="15"/>
        <v>73</v>
      </c>
      <c r="BO13" s="16">
        <v>-7.9589999999999996</v>
      </c>
      <c r="BP13" s="1"/>
      <c r="BQ13" s="1"/>
      <c r="BR13" s="23" t="str">
        <f t="shared" si="16"/>
        <v xml:space="preserve"> </v>
      </c>
      <c r="BS13" s="1"/>
      <c r="BT13" s="13">
        <v>2</v>
      </c>
      <c r="BU13" s="13">
        <v>19</v>
      </c>
      <c r="BV13" s="13">
        <v>0</v>
      </c>
      <c r="BW13" s="13">
        <v>0</v>
      </c>
      <c r="BX13" s="13">
        <v>1</v>
      </c>
      <c r="BY13" s="13">
        <v>1</v>
      </c>
      <c r="BZ13" s="13">
        <v>0</v>
      </c>
      <c r="CA13" s="13">
        <v>0</v>
      </c>
      <c r="CB13" s="23">
        <f t="shared" si="17"/>
        <v>0</v>
      </c>
      <c r="CC13" s="16">
        <v>-1</v>
      </c>
      <c r="CD13" s="16">
        <v>0.7</v>
      </c>
      <c r="CE13" s="16">
        <v>-0.30000000000000004</v>
      </c>
      <c r="CF13" s="24">
        <f t="shared" si="18"/>
        <v>-4.4117647058823537E-3</v>
      </c>
      <c r="CG13" s="24">
        <f t="shared" si="19"/>
        <v>-2.2763199494151128E-2</v>
      </c>
      <c r="CH13" s="25">
        <v>3</v>
      </c>
      <c r="CI13" s="16">
        <v>12.2</v>
      </c>
      <c r="CJ13" s="16">
        <v>15.3</v>
      </c>
      <c r="CK13" s="16">
        <v>-5.3</v>
      </c>
      <c r="CL13" s="16">
        <v>-2.2000000000000002</v>
      </c>
      <c r="CM13" s="16">
        <v>1.9</v>
      </c>
      <c r="CN13" s="16">
        <v>0</v>
      </c>
      <c r="CO13" s="16">
        <v>-0.30000000000000004</v>
      </c>
      <c r="CP13" s="26">
        <f t="shared" si="20"/>
        <v>-4.4117647058823537E-3</v>
      </c>
      <c r="CQ13" s="26">
        <f t="shared" si="21"/>
        <v>-2.2763199494151128E-2</v>
      </c>
      <c r="CR13" s="13">
        <v>0</v>
      </c>
      <c r="CS13" s="13">
        <v>1</v>
      </c>
      <c r="CT13" s="13">
        <v>0</v>
      </c>
      <c r="CU13" s="13">
        <v>0.13</v>
      </c>
      <c r="CV13" s="13">
        <v>-1.08</v>
      </c>
      <c r="CW13" s="13">
        <v>0.44</v>
      </c>
      <c r="CX13" s="13">
        <v>-1.23</v>
      </c>
      <c r="CY13" s="13">
        <v>2.64</v>
      </c>
      <c r="CZ13" s="13">
        <v>-3.3</v>
      </c>
      <c r="DA13" s="13">
        <v>-2.4</v>
      </c>
      <c r="DB13" s="27">
        <v>-31.08</v>
      </c>
      <c r="DC13" s="27">
        <v>48.72</v>
      </c>
      <c r="DD13" s="27">
        <v>-79.8</v>
      </c>
      <c r="DE13" s="27">
        <v>-7.75</v>
      </c>
      <c r="DF13" s="27">
        <v>-19.04</v>
      </c>
      <c r="DG13" s="27">
        <v>26.23</v>
      </c>
      <c r="DH13" s="27">
        <v>-45.28</v>
      </c>
      <c r="DI13" s="27">
        <v>-4.4000000000000004</v>
      </c>
      <c r="DJ13" s="1">
        <v>186</v>
      </c>
      <c r="DK13" s="28">
        <v>1</v>
      </c>
      <c r="DL13" s="28" t="s">
        <v>201</v>
      </c>
      <c r="DM13" s="1">
        <v>0.73299999999999998</v>
      </c>
      <c r="DN13" s="1">
        <v>9.0000000000000011E-3</v>
      </c>
      <c r="DO13" s="1">
        <v>0</v>
      </c>
      <c r="DP13" s="16">
        <f t="shared" si="22"/>
        <v>-0.68936170212765946</v>
      </c>
    </row>
    <row r="14" spans="1:120" x14ac:dyDescent="0.2">
      <c r="A14" s="13">
        <v>15</v>
      </c>
      <c r="B14" s="13" t="s">
        <v>202</v>
      </c>
      <c r="C14" s="13" t="s">
        <v>203</v>
      </c>
      <c r="D14" s="13" t="s">
        <v>158</v>
      </c>
      <c r="E14" s="13" t="s">
        <v>141</v>
      </c>
      <c r="F14" s="1" t="s">
        <v>142</v>
      </c>
      <c r="G14" s="13">
        <v>73</v>
      </c>
      <c r="H14" s="13">
        <v>207</v>
      </c>
      <c r="I14" s="13" t="s">
        <v>125</v>
      </c>
      <c r="J14" s="13">
        <v>2011</v>
      </c>
      <c r="K14" s="13">
        <v>3</v>
      </c>
      <c r="L14" s="13">
        <v>80</v>
      </c>
      <c r="M14" s="13" t="s">
        <v>159</v>
      </c>
      <c r="N14" s="1">
        <v>23</v>
      </c>
      <c r="O14" s="13" t="s">
        <v>204</v>
      </c>
      <c r="P14" s="13" t="s">
        <v>205</v>
      </c>
      <c r="Q14" s="1" t="str">
        <f t="shared" si="0"/>
        <v>LAK</v>
      </c>
      <c r="R14" s="13" t="s">
        <v>206</v>
      </c>
      <c r="S14" s="1"/>
      <c r="T14" s="13" t="s">
        <v>207</v>
      </c>
      <c r="U14" s="13">
        <v>18</v>
      </c>
      <c r="V14" s="13">
        <v>2</v>
      </c>
      <c r="W14" s="13">
        <v>1</v>
      </c>
      <c r="X14" s="14">
        <v>0</v>
      </c>
      <c r="Y14" s="13">
        <v>3</v>
      </c>
      <c r="Z14" s="13">
        <v>1</v>
      </c>
      <c r="AA14" s="1">
        <v>14</v>
      </c>
      <c r="AB14" s="14">
        <v>10</v>
      </c>
      <c r="AC14" s="14">
        <v>4</v>
      </c>
      <c r="AD14" s="15">
        <f t="shared" si="1"/>
        <v>0.14285714285714285</v>
      </c>
      <c r="AE14" s="15">
        <f t="shared" si="2"/>
        <v>7.1428571428571425E-2</v>
      </c>
      <c r="AF14" s="16">
        <v>154.23333333330001</v>
      </c>
      <c r="AG14" s="17">
        <f t="shared" si="3"/>
        <v>8.568518518516667</v>
      </c>
      <c r="AH14" s="29">
        <v>220</v>
      </c>
      <c r="AI14" s="17">
        <f t="shared" si="4"/>
        <v>12.222222222222221</v>
      </c>
      <c r="AJ14" s="19">
        <f t="shared" si="5"/>
        <v>0.70106060606045462</v>
      </c>
      <c r="AK14" s="20">
        <f>'Even Strength'!AA14+'Power Play'!R14+'Penalty Kill'!L14</f>
        <v>0</v>
      </c>
      <c r="AL14" s="19">
        <f t="shared" si="6"/>
        <v>0</v>
      </c>
      <c r="AM14" s="15">
        <f>IF(('Even Strength'!BR14+'Power Play'!AK14+'Penalty Kill'!AG14)&gt;0,V14/('Even Strength'!BR14+'Power Play'!AK14+'Penalty Kill'!AG14),0)</f>
        <v>1</v>
      </c>
      <c r="AN14" s="15">
        <f>IF(('Even Strength'!BR14+'Power Play'!AK14+'Penalty Kill'!AG14)&gt;0,W14/('Even Strength'!BR14+'Power Play'!AK14+'Penalty Kill'!AG14),0)</f>
        <v>0.5</v>
      </c>
      <c r="AO14" s="15">
        <f t="shared" si="7"/>
        <v>1.5</v>
      </c>
      <c r="AP14" s="13">
        <v>32</v>
      </c>
      <c r="AQ14" s="13">
        <v>29</v>
      </c>
      <c r="AR14" s="21">
        <f t="shared" si="8"/>
        <v>0.52459016393442626</v>
      </c>
      <c r="AS14" s="22">
        <v>5.8</v>
      </c>
      <c r="AT14" s="1"/>
      <c r="AU14" s="1"/>
      <c r="AV14">
        <v>18</v>
      </c>
      <c r="AW14" s="13">
        <v>33</v>
      </c>
      <c r="AX14" s="13">
        <v>0</v>
      </c>
      <c r="AY14" s="13">
        <v>10</v>
      </c>
      <c r="AZ14" s="13">
        <v>4</v>
      </c>
      <c r="BA14" s="13">
        <v>7</v>
      </c>
      <c r="BB14" s="16">
        <f t="shared" si="9"/>
        <v>7.0023773503365039</v>
      </c>
      <c r="BC14" s="17">
        <f t="shared" si="10"/>
        <v>12.837691808950256</v>
      </c>
      <c r="BD14" s="17">
        <f t="shared" si="11"/>
        <v>0</v>
      </c>
      <c r="BE14" s="17">
        <f t="shared" si="12"/>
        <v>3.8902096390758349</v>
      </c>
      <c r="BF14" s="17">
        <f t="shared" si="13"/>
        <v>1.556083855630334</v>
      </c>
      <c r="BG14" s="17">
        <f t="shared" si="14"/>
        <v>2.7231467473530846</v>
      </c>
      <c r="BH14" s="13">
        <v>18</v>
      </c>
      <c r="BI14" s="13">
        <v>4</v>
      </c>
      <c r="BJ14" s="13">
        <v>2</v>
      </c>
      <c r="BK14" s="13">
        <v>0</v>
      </c>
      <c r="BL14" s="13">
        <v>0</v>
      </c>
      <c r="BM14" s="13">
        <v>0</v>
      </c>
      <c r="BN14" s="13">
        <f t="shared" si="15"/>
        <v>53</v>
      </c>
      <c r="BO14" s="16">
        <v>-3.2669999999999999</v>
      </c>
      <c r="BP14" s="1"/>
      <c r="BQ14" s="1"/>
      <c r="BR14" s="23" t="str">
        <f t="shared" si="16"/>
        <v xml:space="preserve"> </v>
      </c>
      <c r="BS14" s="1"/>
      <c r="BT14" s="13">
        <v>1</v>
      </c>
      <c r="BU14" s="13">
        <v>4</v>
      </c>
      <c r="BV14" s="13">
        <v>0</v>
      </c>
      <c r="BW14" s="13">
        <v>0</v>
      </c>
      <c r="BX14" s="13">
        <v>1</v>
      </c>
      <c r="BY14" s="13">
        <v>1</v>
      </c>
      <c r="BZ14" s="13">
        <v>0</v>
      </c>
      <c r="CA14" s="13">
        <v>0</v>
      </c>
      <c r="CB14" s="23">
        <f t="shared" si="17"/>
        <v>0</v>
      </c>
      <c r="CC14" s="16">
        <v>0.1</v>
      </c>
      <c r="CD14" s="16">
        <v>0.2</v>
      </c>
      <c r="CE14" s="16">
        <v>0.4</v>
      </c>
      <c r="CF14" s="24">
        <f t="shared" si="18"/>
        <v>2.2222222222222223E-2</v>
      </c>
      <c r="CG14" s="24">
        <f t="shared" si="19"/>
        <v>0.15560838556303341</v>
      </c>
      <c r="CH14" s="25">
        <v>1</v>
      </c>
      <c r="CI14" s="16">
        <v>1.6</v>
      </c>
      <c r="CJ14" s="16">
        <v>1.6</v>
      </c>
      <c r="CK14" s="16">
        <v>0.9</v>
      </c>
      <c r="CL14" s="16">
        <v>0.60000000000000009</v>
      </c>
      <c r="CM14" s="16">
        <v>0.4</v>
      </c>
      <c r="CN14" s="16">
        <v>0</v>
      </c>
      <c r="CO14" s="16">
        <v>1</v>
      </c>
      <c r="CP14" s="26">
        <f t="shared" si="20"/>
        <v>5.5555555555555552E-2</v>
      </c>
      <c r="CQ14" s="26">
        <f t="shared" si="21"/>
        <v>0.38902096390758351</v>
      </c>
      <c r="CR14" s="13">
        <v>1</v>
      </c>
      <c r="CS14" s="13">
        <v>0</v>
      </c>
      <c r="CT14" s="13">
        <v>0</v>
      </c>
      <c r="CU14" s="13">
        <v>0.03</v>
      </c>
      <c r="CV14" s="13">
        <v>-0.22</v>
      </c>
      <c r="CW14" s="13">
        <v>-0.24</v>
      </c>
      <c r="CX14" s="13">
        <v>-0.39</v>
      </c>
      <c r="CY14" s="13">
        <v>-0.5</v>
      </c>
      <c r="CZ14" s="13">
        <v>-0.08</v>
      </c>
      <c r="DA14" s="13">
        <v>-1.4</v>
      </c>
      <c r="DB14" s="27">
        <v>-28.78</v>
      </c>
      <c r="DC14" s="27">
        <v>14.29</v>
      </c>
      <c r="DD14" s="27">
        <v>-43.07</v>
      </c>
      <c r="DE14" s="27">
        <v>-16.489999999999998</v>
      </c>
      <c r="DF14" s="27">
        <v>-23.53</v>
      </c>
      <c r="DG14" s="27">
        <v>13.86</v>
      </c>
      <c r="DH14" s="27">
        <v>-37.39</v>
      </c>
      <c r="DI14" s="27">
        <v>-14.32</v>
      </c>
      <c r="DJ14" s="1">
        <v>186</v>
      </c>
      <c r="DK14" s="1"/>
      <c r="DL14" s="1"/>
      <c r="DM14" s="1">
        <v>0.55000000000000004</v>
      </c>
      <c r="DN14" s="1">
        <v>0</v>
      </c>
      <c r="DO14" s="1">
        <v>0</v>
      </c>
      <c r="DP14" s="16">
        <f t="shared" si="22"/>
        <v>1</v>
      </c>
    </row>
    <row r="15" spans="1:120" x14ac:dyDescent="0.2">
      <c r="A15" s="13">
        <v>58</v>
      </c>
      <c r="B15" s="13" t="s">
        <v>208</v>
      </c>
      <c r="C15" s="13" t="s">
        <v>209</v>
      </c>
      <c r="D15" s="1"/>
      <c r="E15" s="13" t="s">
        <v>210</v>
      </c>
      <c r="F15" s="1" t="s">
        <v>211</v>
      </c>
      <c r="G15" s="13">
        <v>69</v>
      </c>
      <c r="H15" s="13">
        <v>183</v>
      </c>
      <c r="I15" s="13" t="s">
        <v>125</v>
      </c>
      <c r="J15" s="13">
        <v>2013</v>
      </c>
      <c r="K15" s="13">
        <v>3</v>
      </c>
      <c r="L15" s="13">
        <v>86</v>
      </c>
      <c r="M15" s="13" t="s">
        <v>159</v>
      </c>
      <c r="N15" s="1">
        <v>21</v>
      </c>
      <c r="O15" s="13" t="s">
        <v>212</v>
      </c>
      <c r="P15" s="13" t="s">
        <v>213</v>
      </c>
      <c r="Q15" s="1" t="str">
        <f t="shared" si="0"/>
        <v>MTL</v>
      </c>
      <c r="R15" s="13" t="s">
        <v>214</v>
      </c>
      <c r="S15" s="1"/>
      <c r="T15" s="13" t="s">
        <v>154</v>
      </c>
      <c r="U15" s="13">
        <v>12</v>
      </c>
      <c r="V15" s="13">
        <v>2</v>
      </c>
      <c r="W15" s="13">
        <v>1</v>
      </c>
      <c r="X15" s="14">
        <v>1</v>
      </c>
      <c r="Y15" s="13">
        <v>3</v>
      </c>
      <c r="Z15" s="13">
        <v>0</v>
      </c>
      <c r="AA15" s="1">
        <v>12</v>
      </c>
      <c r="AB15" s="14">
        <v>1</v>
      </c>
      <c r="AC15" s="14">
        <v>8</v>
      </c>
      <c r="AD15" s="15">
        <f t="shared" si="1"/>
        <v>0.16666666666666666</v>
      </c>
      <c r="AE15" s="15">
        <f t="shared" si="2"/>
        <v>9.5238095238095233E-2</v>
      </c>
      <c r="AF15" s="16">
        <v>112.96666666669999</v>
      </c>
      <c r="AG15" s="17">
        <f t="shared" si="3"/>
        <v>9.4138888888916661</v>
      </c>
      <c r="AH15" s="29">
        <v>159</v>
      </c>
      <c r="AI15" s="17">
        <f t="shared" si="4"/>
        <v>13.25</v>
      </c>
      <c r="AJ15" s="19">
        <f t="shared" si="5"/>
        <v>0.71048218029371069</v>
      </c>
      <c r="AK15" s="20">
        <f>'Even Strength'!AA15+'Power Play'!R15+'Penalty Kill'!L15</f>
        <v>8</v>
      </c>
      <c r="AL15" s="19">
        <f t="shared" si="6"/>
        <v>4.2490410150474336</v>
      </c>
      <c r="AM15" s="15">
        <f>IF(('Even Strength'!BR15+'Power Play'!AK15+'Penalty Kill'!AG15)&gt;0,V15/('Even Strength'!BR15+'Power Play'!AK15+'Penalty Kill'!AG15),0)</f>
        <v>0.2857142857142857</v>
      </c>
      <c r="AN15" s="15">
        <f>IF(('Even Strength'!BR15+'Power Play'!AK15+'Penalty Kill'!AG15)&gt;0,W15/('Even Strength'!BR15+'Power Play'!AK15+'Penalty Kill'!AG15),0)</f>
        <v>0.14285714285714285</v>
      </c>
      <c r="AO15" s="15">
        <f t="shared" si="7"/>
        <v>0.42857142857142855</v>
      </c>
      <c r="AP15" s="13">
        <v>3</v>
      </c>
      <c r="AQ15" s="13">
        <v>12</v>
      </c>
      <c r="AR15" s="21">
        <f t="shared" si="8"/>
        <v>0.2</v>
      </c>
      <c r="AS15" s="22">
        <v>2.1</v>
      </c>
      <c r="AT15" s="1"/>
      <c r="AU15" s="1"/>
      <c r="AV15">
        <v>13</v>
      </c>
      <c r="AW15" s="13">
        <v>5</v>
      </c>
      <c r="AX15" s="13">
        <v>4</v>
      </c>
      <c r="AY15" s="13">
        <v>1</v>
      </c>
      <c r="AZ15" s="13">
        <v>2</v>
      </c>
      <c r="BA15" s="13">
        <v>1</v>
      </c>
      <c r="BB15" s="16">
        <f t="shared" si="9"/>
        <v>6.9046916494520794</v>
      </c>
      <c r="BC15" s="17">
        <f t="shared" si="10"/>
        <v>2.6556506344046458</v>
      </c>
      <c r="BD15" s="17">
        <f t="shared" si="11"/>
        <v>2.1245205075237168</v>
      </c>
      <c r="BE15" s="17">
        <f t="shared" si="12"/>
        <v>0.5311301268809292</v>
      </c>
      <c r="BF15" s="17">
        <f t="shared" si="13"/>
        <v>1.0622602537618584</v>
      </c>
      <c r="BG15" s="17">
        <f t="shared" si="14"/>
        <v>0.5311301268809292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f t="shared" si="15"/>
        <v>9</v>
      </c>
      <c r="BO15" s="16">
        <v>-0.19600000000000001</v>
      </c>
      <c r="BP15" s="1"/>
      <c r="BQ15" s="1"/>
      <c r="BR15" s="23" t="str">
        <f t="shared" si="16"/>
        <v xml:space="preserve"> </v>
      </c>
      <c r="BS15" s="1"/>
      <c r="BT15" s="13">
        <v>0</v>
      </c>
      <c r="BU15" s="13">
        <v>2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23">
        <f t="shared" si="17"/>
        <v>0</v>
      </c>
      <c r="CC15" s="16">
        <v>0.30000000000000004</v>
      </c>
      <c r="CD15" s="16">
        <v>0.1</v>
      </c>
      <c r="CE15" s="16">
        <v>0.4</v>
      </c>
      <c r="CF15" s="24">
        <f t="shared" si="18"/>
        <v>3.3333333333333333E-2</v>
      </c>
      <c r="CG15" s="24">
        <f t="shared" si="19"/>
        <v>0.2124520507523717</v>
      </c>
      <c r="CH15" s="25">
        <v>3</v>
      </c>
      <c r="CI15" s="16">
        <v>3.8</v>
      </c>
      <c r="CJ15" s="16">
        <v>3</v>
      </c>
      <c r="CK15" s="16">
        <v>-0.8</v>
      </c>
      <c r="CL15" s="16">
        <v>-0.30000000000000004</v>
      </c>
      <c r="CM15" s="16">
        <v>0.2</v>
      </c>
      <c r="CN15" s="16">
        <v>0</v>
      </c>
      <c r="CO15" s="16">
        <v>-0.2</v>
      </c>
      <c r="CP15" s="26">
        <f t="shared" si="20"/>
        <v>-1.6666666666666666E-2</v>
      </c>
      <c r="CQ15" s="26">
        <f t="shared" si="21"/>
        <v>-0.10622602537618585</v>
      </c>
      <c r="CR15" s="13">
        <v>0</v>
      </c>
      <c r="CS15" s="13">
        <v>0</v>
      </c>
      <c r="CT15" s="13">
        <v>0</v>
      </c>
      <c r="CU15" s="13">
        <v>-0.04</v>
      </c>
      <c r="CV15" s="13">
        <v>-0.30000000000000004</v>
      </c>
      <c r="CW15" s="13">
        <v>0.33</v>
      </c>
      <c r="CX15" s="13">
        <v>-0.52</v>
      </c>
      <c r="CY15" s="13">
        <v>-0.22</v>
      </c>
      <c r="CZ15" s="13">
        <v>0.72</v>
      </c>
      <c r="DA15" s="13">
        <v>-0.03</v>
      </c>
      <c r="DB15" s="27">
        <v>-16.809999999999999</v>
      </c>
      <c r="DC15" s="27">
        <v>-2.87</v>
      </c>
      <c r="DD15" s="27">
        <v>-13.94</v>
      </c>
      <c r="DE15" s="27">
        <v>-9.15</v>
      </c>
      <c r="DF15" s="27">
        <v>-6.75</v>
      </c>
      <c r="DG15" s="27">
        <v>3.8</v>
      </c>
      <c r="DH15" s="27">
        <v>-10.55</v>
      </c>
      <c r="DI15" s="27">
        <v>-6.93</v>
      </c>
      <c r="DJ15" s="1">
        <v>35</v>
      </c>
      <c r="DK15" s="1"/>
      <c r="DL15" s="1"/>
      <c r="DM15" s="1">
        <v>0.14100000000000001</v>
      </c>
      <c r="DN15" s="1">
        <v>0</v>
      </c>
      <c r="DO15" s="1">
        <v>0.125</v>
      </c>
      <c r="DP15" s="16">
        <f t="shared" si="22"/>
        <v>-0.27979867307252348</v>
      </c>
    </row>
    <row r="16" spans="1:120" x14ac:dyDescent="0.2">
      <c r="A16" s="13">
        <v>15</v>
      </c>
      <c r="B16" s="13" t="s">
        <v>215</v>
      </c>
      <c r="C16" s="13" t="s">
        <v>216</v>
      </c>
      <c r="D16" s="13" t="s">
        <v>158</v>
      </c>
      <c r="E16" s="13" t="s">
        <v>141</v>
      </c>
      <c r="F16" s="1" t="s">
        <v>142</v>
      </c>
      <c r="G16" s="13">
        <v>73</v>
      </c>
      <c r="H16" s="13">
        <v>212</v>
      </c>
      <c r="I16" s="13" t="s">
        <v>125</v>
      </c>
      <c r="J16" s="1"/>
      <c r="K16" s="1"/>
      <c r="L16" s="1"/>
      <c r="M16" s="1"/>
      <c r="N16" s="1">
        <v>29</v>
      </c>
      <c r="O16" s="13" t="s">
        <v>217</v>
      </c>
      <c r="P16" s="13" t="s">
        <v>218</v>
      </c>
      <c r="Q16" s="1" t="str">
        <f t="shared" si="0"/>
        <v>TBL</v>
      </c>
      <c r="R16" s="13" t="s">
        <v>219</v>
      </c>
      <c r="S16" s="1"/>
      <c r="T16" s="13" t="s">
        <v>129</v>
      </c>
      <c r="U16" s="13">
        <v>3</v>
      </c>
      <c r="V16" s="13">
        <v>0</v>
      </c>
      <c r="W16" s="13">
        <v>0</v>
      </c>
      <c r="X16" s="14">
        <v>0</v>
      </c>
      <c r="Y16" s="13">
        <v>0</v>
      </c>
      <c r="Z16" s="13">
        <v>0</v>
      </c>
      <c r="AA16" s="1">
        <v>0</v>
      </c>
      <c r="AB16" s="14">
        <v>0</v>
      </c>
      <c r="AC16" s="14">
        <v>0</v>
      </c>
      <c r="AD16" s="15">
        <f t="shared" si="1"/>
        <v>0</v>
      </c>
      <c r="AE16" s="15">
        <f t="shared" si="2"/>
        <v>0</v>
      </c>
      <c r="AF16" s="16">
        <v>22.0333333333</v>
      </c>
      <c r="AG16" s="17">
        <f t="shared" si="3"/>
        <v>7.344444444433333</v>
      </c>
      <c r="AH16" s="29">
        <v>39</v>
      </c>
      <c r="AI16" s="17">
        <f t="shared" si="4"/>
        <v>13</v>
      </c>
      <c r="AJ16" s="19">
        <f t="shared" si="5"/>
        <v>0.5649572649564103</v>
      </c>
      <c r="AK16" s="20">
        <f>'Even Strength'!AA16+'Power Play'!R16+'Penalty Kill'!L16</f>
        <v>0</v>
      </c>
      <c r="AL16" s="19">
        <f t="shared" si="6"/>
        <v>0</v>
      </c>
      <c r="AM16" s="15">
        <f>IF(('Even Strength'!BR16+'Power Play'!AK16+'Penalty Kill'!AG16)&gt;0,V16/('Even Strength'!BR16+'Power Play'!AK16+'Penalty Kill'!AG16),0)</f>
        <v>0</v>
      </c>
      <c r="AN16" s="15">
        <f>IF(('Even Strength'!BR16+'Power Play'!AK16+'Penalty Kill'!AG16)&gt;0,W16/('Even Strength'!BR16+'Power Play'!AK16+'Penalty Kill'!AG16),0)</f>
        <v>0</v>
      </c>
      <c r="AO16" s="15">
        <f t="shared" si="7"/>
        <v>0</v>
      </c>
      <c r="AP16" s="13">
        <v>7</v>
      </c>
      <c r="AQ16" s="13">
        <v>12</v>
      </c>
      <c r="AR16" s="21">
        <f t="shared" si="8"/>
        <v>0.36842105263157893</v>
      </c>
      <c r="AS16" s="22">
        <v>9.6</v>
      </c>
      <c r="AT16" s="1"/>
      <c r="AU16" s="1"/>
      <c r="AV16">
        <v>4</v>
      </c>
      <c r="AW16" s="13">
        <v>5</v>
      </c>
      <c r="AX16" s="13">
        <v>0</v>
      </c>
      <c r="AY16" s="13">
        <v>0</v>
      </c>
      <c r="AZ16" s="13">
        <v>0</v>
      </c>
      <c r="BA16" s="13">
        <v>0</v>
      </c>
      <c r="BB16" s="16">
        <f t="shared" si="9"/>
        <v>10.892586989426464</v>
      </c>
      <c r="BC16" s="17">
        <f t="shared" si="10"/>
        <v>13.61573373678308</v>
      </c>
      <c r="BD16" s="17">
        <f t="shared" si="11"/>
        <v>0</v>
      </c>
      <c r="BE16" s="17">
        <f t="shared" si="12"/>
        <v>0</v>
      </c>
      <c r="BF16" s="17">
        <f t="shared" si="13"/>
        <v>0</v>
      </c>
      <c r="BG16" s="17">
        <f t="shared" si="14"/>
        <v>0</v>
      </c>
      <c r="BH16" s="13">
        <v>12</v>
      </c>
      <c r="BI16" s="13">
        <v>1</v>
      </c>
      <c r="BJ16" s="13">
        <v>2</v>
      </c>
      <c r="BK16" s="13">
        <v>0</v>
      </c>
      <c r="BL16" s="13">
        <v>0</v>
      </c>
      <c r="BM16" s="13">
        <v>0</v>
      </c>
      <c r="BN16" s="13">
        <f t="shared" si="15"/>
        <v>19</v>
      </c>
      <c r="BO16" s="16">
        <v>-3.7999999999999999E-2</v>
      </c>
      <c r="BP16" s="1"/>
      <c r="BQ16" s="1"/>
      <c r="BR16" s="23" t="str">
        <f t="shared" si="16"/>
        <v xml:space="preserve"> </v>
      </c>
      <c r="BS16" s="1"/>
      <c r="BT16" s="13">
        <v>0</v>
      </c>
      <c r="BU16" s="13">
        <v>1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23">
        <f t="shared" si="17"/>
        <v>0</v>
      </c>
      <c r="CC16" s="16">
        <v>-0.1</v>
      </c>
      <c r="CD16" s="16">
        <v>0</v>
      </c>
      <c r="CE16" s="16">
        <v>0</v>
      </c>
      <c r="CF16" s="24">
        <f t="shared" si="18"/>
        <v>0</v>
      </c>
      <c r="CG16" s="24">
        <f t="shared" si="19"/>
        <v>0</v>
      </c>
      <c r="CH16" s="25">
        <v>2</v>
      </c>
      <c r="CI16" s="16">
        <v>0.2</v>
      </c>
      <c r="CJ16" s="16">
        <v>0.2</v>
      </c>
      <c r="CK16" s="16">
        <v>0</v>
      </c>
      <c r="CL16" s="16">
        <v>-0.1</v>
      </c>
      <c r="CM16" s="16">
        <v>0</v>
      </c>
      <c r="CN16" s="16">
        <v>0</v>
      </c>
      <c r="CO16" s="16">
        <v>0</v>
      </c>
      <c r="CP16" s="26">
        <f t="shared" si="20"/>
        <v>0</v>
      </c>
      <c r="CQ16" s="26">
        <f t="shared" si="21"/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27">
        <v>-4.99</v>
      </c>
      <c r="DC16" s="27">
        <v>-3.71</v>
      </c>
      <c r="DD16" s="27">
        <v>-1.28</v>
      </c>
      <c r="DE16" s="27">
        <v>-3.29</v>
      </c>
      <c r="DF16" s="27">
        <v>-5.6</v>
      </c>
      <c r="DG16" s="27">
        <v>-1.1499999999999999</v>
      </c>
      <c r="DH16" s="27">
        <v>-4.45</v>
      </c>
      <c r="DI16" s="27">
        <v>-11.43</v>
      </c>
      <c r="DJ16" s="1">
        <v>8</v>
      </c>
      <c r="DK16" s="1"/>
      <c r="DL16" s="1"/>
      <c r="DM16" s="1">
        <v>2.8000000000000001E-2</v>
      </c>
      <c r="DN16" s="1">
        <v>0</v>
      </c>
      <c r="DO16" s="1">
        <v>0</v>
      </c>
      <c r="DP16" s="16">
        <f t="shared" si="22"/>
        <v>-9.2427362159688813E-3</v>
      </c>
    </row>
    <row r="17" spans="1:120" x14ac:dyDescent="0.2">
      <c r="A17" s="13">
        <v>42</v>
      </c>
      <c r="B17" s="13" t="s">
        <v>220</v>
      </c>
      <c r="C17" s="13" t="s">
        <v>221</v>
      </c>
      <c r="D17" s="1"/>
      <c r="E17" s="13" t="s">
        <v>222</v>
      </c>
      <c r="F17" s="1" t="s">
        <v>223</v>
      </c>
      <c r="G17" s="13">
        <v>76</v>
      </c>
      <c r="H17" s="13">
        <v>198</v>
      </c>
      <c r="I17" s="13" t="s">
        <v>125</v>
      </c>
      <c r="J17" s="13">
        <v>2006</v>
      </c>
      <c r="K17" s="13">
        <v>2</v>
      </c>
      <c r="L17" s="13">
        <v>54</v>
      </c>
      <c r="M17" s="1"/>
      <c r="N17" s="1">
        <v>26</v>
      </c>
      <c r="O17" s="13" t="s">
        <v>224</v>
      </c>
      <c r="P17" s="13" t="s">
        <v>225</v>
      </c>
      <c r="Q17" s="1" t="str">
        <f t="shared" si="0"/>
        <v>CBJ</v>
      </c>
      <c r="R17" s="13" t="s">
        <v>145</v>
      </c>
      <c r="S17" s="1"/>
      <c r="T17" s="13" t="s">
        <v>146</v>
      </c>
      <c r="U17" s="13">
        <v>52</v>
      </c>
      <c r="V17" s="13">
        <v>7</v>
      </c>
      <c r="W17" s="13">
        <v>20</v>
      </c>
      <c r="X17" s="14">
        <v>15</v>
      </c>
      <c r="Y17" s="13">
        <v>27</v>
      </c>
      <c r="Z17" s="13">
        <v>-6</v>
      </c>
      <c r="AA17" s="1">
        <v>88</v>
      </c>
      <c r="AB17" s="14">
        <v>48</v>
      </c>
      <c r="AC17" s="14">
        <v>39</v>
      </c>
      <c r="AD17" s="15">
        <f t="shared" si="1"/>
        <v>7.9545454545454544E-2</v>
      </c>
      <c r="AE17" s="15">
        <f t="shared" si="2"/>
        <v>0.04</v>
      </c>
      <c r="AF17" s="16">
        <v>851.8</v>
      </c>
      <c r="AG17" s="17">
        <f t="shared" si="3"/>
        <v>16.380769230769229</v>
      </c>
      <c r="AH17" s="29">
        <v>1152</v>
      </c>
      <c r="AI17" s="17">
        <f t="shared" si="4"/>
        <v>22.153846153846153</v>
      </c>
      <c r="AJ17" s="19">
        <f t="shared" si="5"/>
        <v>0.73940972222222223</v>
      </c>
      <c r="AK17" s="20">
        <f>'Even Strength'!AA17+'Power Play'!R17+'Penalty Kill'!L17</f>
        <v>162</v>
      </c>
      <c r="AL17" s="19">
        <f t="shared" si="6"/>
        <v>11.411129373092276</v>
      </c>
      <c r="AM17" s="15">
        <f>IF(('Even Strength'!BR17+'Power Play'!AK17+'Penalty Kill'!AG17)&gt;0,V17/('Even Strength'!BR17+'Power Play'!AK17+'Penalty Kill'!AG17),0)</f>
        <v>0.21212121212121213</v>
      </c>
      <c r="AN17" s="15">
        <f>IF(('Even Strength'!BR17+'Power Play'!AK17+'Penalty Kill'!AG17)&gt;0,W17/('Even Strength'!BR17+'Power Play'!AK17+'Penalty Kill'!AG17),0)</f>
        <v>0.60606060606060608</v>
      </c>
      <c r="AO17" s="15">
        <f t="shared" si="7"/>
        <v>0.81818181818181823</v>
      </c>
      <c r="AP17" s="13">
        <v>102</v>
      </c>
      <c r="AQ17" s="13">
        <v>127</v>
      </c>
      <c r="AR17" s="21">
        <f t="shared" si="8"/>
        <v>0.44541484716157204</v>
      </c>
      <c r="AS17" s="22">
        <v>7.1</v>
      </c>
      <c r="AT17" s="13">
        <v>4</v>
      </c>
      <c r="AU17" s="13">
        <v>1</v>
      </c>
      <c r="AV17">
        <v>72</v>
      </c>
      <c r="AW17" s="13">
        <v>33</v>
      </c>
      <c r="AX17" s="13">
        <v>26</v>
      </c>
      <c r="AY17" s="13">
        <v>48</v>
      </c>
      <c r="AZ17" s="13">
        <v>21</v>
      </c>
      <c r="BA17" s="13">
        <v>24</v>
      </c>
      <c r="BB17" s="16">
        <f t="shared" si="9"/>
        <v>5.0716130547076785</v>
      </c>
      <c r="BC17" s="17">
        <f t="shared" si="10"/>
        <v>2.3244893167410194</v>
      </c>
      <c r="BD17" s="17">
        <f t="shared" si="11"/>
        <v>1.8314158253111059</v>
      </c>
      <c r="BE17" s="17">
        <f t="shared" si="12"/>
        <v>3.381075369805119</v>
      </c>
      <c r="BF17" s="17">
        <f t="shared" si="13"/>
        <v>1.4792204742897395</v>
      </c>
      <c r="BG17" s="17">
        <f t="shared" si="14"/>
        <v>1.6905376849025595</v>
      </c>
      <c r="BH17" s="13">
        <v>8</v>
      </c>
      <c r="BI17" s="13">
        <v>4</v>
      </c>
      <c r="BJ17" s="13">
        <v>0</v>
      </c>
      <c r="BK17" s="13">
        <v>0</v>
      </c>
      <c r="BL17" s="13">
        <v>0</v>
      </c>
      <c r="BM17" s="13">
        <v>0</v>
      </c>
      <c r="BN17" s="13">
        <f t="shared" si="15"/>
        <v>67</v>
      </c>
      <c r="BO17" s="16">
        <v>1.8180000000000001</v>
      </c>
      <c r="BP17" s="13">
        <v>3</v>
      </c>
      <c r="BQ17" s="13">
        <v>0</v>
      </c>
      <c r="BR17" s="23">
        <f t="shared" si="16"/>
        <v>0</v>
      </c>
      <c r="BS17" s="13">
        <v>0</v>
      </c>
      <c r="BT17" s="13">
        <v>2</v>
      </c>
      <c r="BU17" s="13">
        <v>11</v>
      </c>
      <c r="BV17" s="13">
        <v>1</v>
      </c>
      <c r="BW17" s="13">
        <v>0</v>
      </c>
      <c r="BX17" s="13">
        <v>2</v>
      </c>
      <c r="BY17" s="13">
        <v>0</v>
      </c>
      <c r="BZ17" s="13">
        <v>0</v>
      </c>
      <c r="CA17" s="13">
        <v>0</v>
      </c>
      <c r="CB17" s="23">
        <f t="shared" si="17"/>
        <v>0</v>
      </c>
      <c r="CC17" s="16">
        <v>1.4</v>
      </c>
      <c r="CD17" s="16">
        <v>0.60000000000000009</v>
      </c>
      <c r="CE17" s="16">
        <v>2</v>
      </c>
      <c r="CF17" s="24">
        <f t="shared" si="18"/>
        <v>3.8461538461538464E-2</v>
      </c>
      <c r="CG17" s="24">
        <f t="shared" si="19"/>
        <v>0.14087814040854663</v>
      </c>
      <c r="CH17" s="25">
        <v>8</v>
      </c>
      <c r="CI17" s="16">
        <v>17.100000000000001</v>
      </c>
      <c r="CJ17" s="16">
        <v>18.600000000000001</v>
      </c>
      <c r="CK17" s="16">
        <v>-3.8</v>
      </c>
      <c r="CL17" s="16">
        <v>2.8</v>
      </c>
      <c r="CM17" s="16">
        <v>1</v>
      </c>
      <c r="CN17" s="16">
        <v>-0.8</v>
      </c>
      <c r="CO17" s="16">
        <v>3</v>
      </c>
      <c r="CP17" s="26">
        <f t="shared" si="20"/>
        <v>5.7692307692307696E-2</v>
      </c>
      <c r="CQ17" s="26">
        <f t="shared" si="21"/>
        <v>0.21131721061281994</v>
      </c>
      <c r="CR17" s="13">
        <v>0</v>
      </c>
      <c r="CS17" s="13">
        <v>1</v>
      </c>
      <c r="CT17" s="13">
        <v>1</v>
      </c>
      <c r="CU17" s="13">
        <v>-0.04</v>
      </c>
      <c r="CV17" s="13">
        <v>-0.65</v>
      </c>
      <c r="CW17" s="13">
        <v>1.59</v>
      </c>
      <c r="CX17" s="13">
        <v>2.31</v>
      </c>
      <c r="CY17" s="13">
        <v>1.56</v>
      </c>
      <c r="CZ17" s="13">
        <v>-1.76</v>
      </c>
      <c r="DA17" s="13">
        <v>3.01</v>
      </c>
      <c r="DB17" s="27">
        <v>41.76</v>
      </c>
      <c r="DC17" s="27">
        <v>-47.88</v>
      </c>
      <c r="DD17" s="27">
        <v>89.64</v>
      </c>
      <c r="DE17" s="27">
        <v>8.5500000000000007</v>
      </c>
      <c r="DF17" s="27">
        <v>30.31</v>
      </c>
      <c r="DG17" s="27">
        <v>-33.36</v>
      </c>
      <c r="DH17" s="27">
        <v>63.66</v>
      </c>
      <c r="DI17" s="27">
        <v>6.07</v>
      </c>
      <c r="DJ17" s="1">
        <v>186</v>
      </c>
      <c r="DK17" s="28">
        <v>30</v>
      </c>
      <c r="DL17" s="28" t="s">
        <v>226</v>
      </c>
      <c r="DM17" s="1">
        <v>3.2829999999999999</v>
      </c>
      <c r="DN17" s="1">
        <v>0.92100000000000004</v>
      </c>
      <c r="DO17" s="1">
        <v>0</v>
      </c>
      <c r="DP17" s="16">
        <f t="shared" si="22"/>
        <v>-2.8148936170212755</v>
      </c>
    </row>
    <row r="18" spans="1:120" ht="25.5" x14ac:dyDescent="0.2">
      <c r="A18" s="13">
        <v>36</v>
      </c>
      <c r="B18" s="13" t="s">
        <v>227</v>
      </c>
      <c r="C18" s="13" t="s">
        <v>228</v>
      </c>
      <c r="D18" s="13" t="s">
        <v>229</v>
      </c>
      <c r="E18" s="13" t="s">
        <v>123</v>
      </c>
      <c r="F18" s="1" t="s">
        <v>124</v>
      </c>
      <c r="G18" s="13">
        <v>68</v>
      </c>
      <c r="H18" s="13">
        <v>172</v>
      </c>
      <c r="I18" s="13" t="s">
        <v>150</v>
      </c>
      <c r="J18" s="1"/>
      <c r="K18" s="1"/>
      <c r="L18" s="1"/>
      <c r="M18" s="1"/>
      <c r="N18" s="1">
        <v>26</v>
      </c>
      <c r="O18" s="13" t="s">
        <v>183</v>
      </c>
      <c r="P18" s="13" t="s">
        <v>230</v>
      </c>
      <c r="Q18" s="1" t="str">
        <f t="shared" si="0"/>
        <v>ARI</v>
      </c>
      <c r="R18" s="13" t="s">
        <v>231</v>
      </c>
      <c r="S18" s="1">
        <v>36</v>
      </c>
      <c r="T18" s="13" t="s">
        <v>137</v>
      </c>
      <c r="U18" s="13">
        <v>77</v>
      </c>
      <c r="V18" s="13">
        <v>17</v>
      </c>
      <c r="W18" s="13">
        <v>14</v>
      </c>
      <c r="X18" s="14">
        <v>7</v>
      </c>
      <c r="Y18" s="13">
        <v>31</v>
      </c>
      <c r="Z18" s="13">
        <v>-10</v>
      </c>
      <c r="AA18" s="1">
        <v>129</v>
      </c>
      <c r="AB18" s="14">
        <v>57</v>
      </c>
      <c r="AC18" s="14">
        <v>57</v>
      </c>
      <c r="AD18" s="15">
        <f t="shared" si="1"/>
        <v>0.13178294573643412</v>
      </c>
      <c r="AE18" s="15">
        <f t="shared" si="2"/>
        <v>6.9958847736625515E-2</v>
      </c>
      <c r="AF18" s="16">
        <v>1140.1166666667</v>
      </c>
      <c r="AG18" s="17">
        <f t="shared" si="3"/>
        <v>14.806709956710389</v>
      </c>
      <c r="AH18" s="29">
        <v>1615</v>
      </c>
      <c r="AI18" s="17">
        <f t="shared" si="4"/>
        <v>20.974025974025974</v>
      </c>
      <c r="AJ18" s="19">
        <f t="shared" si="5"/>
        <v>0.70595459236328173</v>
      </c>
      <c r="AK18" s="20">
        <f>'Even Strength'!AA18+'Power Play'!R18+'Penalty Kill'!L18</f>
        <v>84.978494623655919</v>
      </c>
      <c r="AL18" s="19">
        <f t="shared" si="6"/>
        <v>4.4720946781053454</v>
      </c>
      <c r="AM18" s="15">
        <f>IF(('Even Strength'!BR18+'Power Play'!AK18+'Penalty Kill'!AG18)&gt;0,V18/('Even Strength'!BR18+'Power Play'!AK18+'Penalty Kill'!AG18),0)</f>
        <v>0.44736842105263158</v>
      </c>
      <c r="AN18" s="15">
        <f>IF(('Even Strength'!BR18+'Power Play'!AK18+'Penalty Kill'!AG18)&gt;0,W18/('Even Strength'!BR18+'Power Play'!AK18+'Penalty Kill'!AG18),0)</f>
        <v>0.36842105263157893</v>
      </c>
      <c r="AO18" s="15">
        <f t="shared" si="7"/>
        <v>0.81578947368421051</v>
      </c>
      <c r="AP18" s="13">
        <v>471</v>
      </c>
      <c r="AQ18" s="13">
        <v>468</v>
      </c>
      <c r="AR18" s="21">
        <f t="shared" si="8"/>
        <v>0.50159744408945683</v>
      </c>
      <c r="AS18" s="22">
        <v>19.899999999999999</v>
      </c>
      <c r="AT18" s="13">
        <v>12</v>
      </c>
      <c r="AU18" s="13">
        <v>6</v>
      </c>
      <c r="AV18">
        <v>93</v>
      </c>
      <c r="AW18" s="13">
        <v>111</v>
      </c>
      <c r="AX18" s="13">
        <v>27</v>
      </c>
      <c r="AY18" s="13">
        <v>57</v>
      </c>
      <c r="AZ18" s="13">
        <v>43</v>
      </c>
      <c r="BA18" s="13">
        <v>39</v>
      </c>
      <c r="BB18" s="16">
        <f t="shared" si="9"/>
        <v>4.8942359700029261</v>
      </c>
      <c r="BC18" s="17">
        <f t="shared" si="10"/>
        <v>5.8415074480680094</v>
      </c>
      <c r="BD18" s="17">
        <f t="shared" si="11"/>
        <v>1.420907217097624</v>
      </c>
      <c r="BE18" s="17">
        <f t="shared" si="12"/>
        <v>2.9996930138727613</v>
      </c>
      <c r="BF18" s="17">
        <f t="shared" si="13"/>
        <v>2.2629263087110307</v>
      </c>
      <c r="BG18" s="17">
        <f t="shared" si="14"/>
        <v>2.0524215358076789</v>
      </c>
      <c r="BH18" s="13">
        <v>20</v>
      </c>
      <c r="BI18" s="13">
        <v>10</v>
      </c>
      <c r="BJ18" s="13">
        <v>0</v>
      </c>
      <c r="BK18" s="13">
        <v>0</v>
      </c>
      <c r="BL18" s="13">
        <v>0</v>
      </c>
      <c r="BM18" s="13">
        <v>0</v>
      </c>
      <c r="BN18" s="13">
        <f t="shared" si="15"/>
        <v>158</v>
      </c>
      <c r="BO18" s="16">
        <v>1.145</v>
      </c>
      <c r="BP18" s="13">
        <v>2</v>
      </c>
      <c r="BQ18" s="13">
        <v>0</v>
      </c>
      <c r="BR18" s="23">
        <f t="shared" si="16"/>
        <v>0</v>
      </c>
      <c r="BS18" s="13">
        <v>0</v>
      </c>
      <c r="BT18" s="13">
        <v>2</v>
      </c>
      <c r="BU18" s="13">
        <v>17</v>
      </c>
      <c r="BV18" s="13">
        <v>1</v>
      </c>
      <c r="BW18" s="13">
        <v>0</v>
      </c>
      <c r="BX18" s="13">
        <v>2</v>
      </c>
      <c r="BY18" s="13">
        <v>0</v>
      </c>
      <c r="BZ18" s="13">
        <v>0</v>
      </c>
      <c r="CA18" s="13">
        <v>0</v>
      </c>
      <c r="CB18" s="23">
        <f t="shared" si="17"/>
        <v>0</v>
      </c>
      <c r="CC18" s="16">
        <v>2.2000000000000002</v>
      </c>
      <c r="CD18" s="16">
        <v>1</v>
      </c>
      <c r="CE18" s="16">
        <v>3.3</v>
      </c>
      <c r="CF18" s="24">
        <f t="shared" si="18"/>
        <v>4.2857142857142858E-2</v>
      </c>
      <c r="CG18" s="24">
        <f t="shared" si="19"/>
        <v>0.17366643764526513</v>
      </c>
      <c r="CH18" s="25">
        <v>3</v>
      </c>
      <c r="CI18" s="16">
        <v>22.2</v>
      </c>
      <c r="CJ18" s="16">
        <v>22.2</v>
      </c>
      <c r="CK18" s="16">
        <v>4.3</v>
      </c>
      <c r="CL18" s="16">
        <v>3.8</v>
      </c>
      <c r="CM18" s="16">
        <v>2.4</v>
      </c>
      <c r="CN18" s="16">
        <v>-0.5</v>
      </c>
      <c r="CO18" s="16">
        <v>5.6</v>
      </c>
      <c r="CP18" s="26">
        <f t="shared" si="20"/>
        <v>7.2727272727272724E-2</v>
      </c>
      <c r="CQ18" s="26">
        <f t="shared" si="21"/>
        <v>0.29470668206469236</v>
      </c>
      <c r="CR18" s="13">
        <v>0</v>
      </c>
      <c r="CS18" s="13">
        <v>0</v>
      </c>
      <c r="CT18" s="13">
        <v>4</v>
      </c>
      <c r="CU18" s="13">
        <v>0.14000000000000001</v>
      </c>
      <c r="CV18" s="13">
        <v>-1.1100000000000001</v>
      </c>
      <c r="CW18" s="13">
        <v>1.28</v>
      </c>
      <c r="CX18" s="13">
        <v>0.45</v>
      </c>
      <c r="CY18" s="13">
        <v>0.51</v>
      </c>
      <c r="CZ18" s="13">
        <v>4.22</v>
      </c>
      <c r="DA18" s="13">
        <v>5.49</v>
      </c>
      <c r="DB18" s="27">
        <v>7.1</v>
      </c>
      <c r="DC18" s="27">
        <v>-38.83</v>
      </c>
      <c r="DD18" s="27">
        <v>45.93</v>
      </c>
      <c r="DE18" s="27">
        <v>14.49</v>
      </c>
      <c r="DF18" s="27">
        <v>8.7799999999999994</v>
      </c>
      <c r="DG18" s="27">
        <v>-14.43</v>
      </c>
      <c r="DH18" s="27">
        <v>23.2</v>
      </c>
      <c r="DI18" s="27">
        <v>9.94</v>
      </c>
      <c r="DJ18" s="1">
        <v>186</v>
      </c>
      <c r="DK18" s="1"/>
      <c r="DL18" s="1"/>
      <c r="DM18" s="1">
        <v>0.60099999999999998</v>
      </c>
      <c r="DN18" s="1">
        <v>0</v>
      </c>
      <c r="DO18" s="1">
        <v>0</v>
      </c>
      <c r="DP18" s="16">
        <f t="shared" si="22"/>
        <v>5.4914893617021274</v>
      </c>
    </row>
    <row r="19" spans="1:120" x14ac:dyDescent="0.2">
      <c r="A19" s="13">
        <v>33</v>
      </c>
      <c r="B19" s="13" t="s">
        <v>232</v>
      </c>
      <c r="C19" s="13" t="s">
        <v>233</v>
      </c>
      <c r="D19" s="1"/>
      <c r="E19" s="13" t="s">
        <v>234</v>
      </c>
      <c r="F19" s="1" t="s">
        <v>235</v>
      </c>
      <c r="G19" s="13">
        <v>75</v>
      </c>
      <c r="H19" s="13">
        <v>192</v>
      </c>
      <c r="I19" s="13" t="s">
        <v>150</v>
      </c>
      <c r="J19" s="13">
        <v>2011</v>
      </c>
      <c r="K19" s="13">
        <v>1</v>
      </c>
      <c r="L19" s="13">
        <v>16</v>
      </c>
      <c r="M19" s="13" t="s">
        <v>159</v>
      </c>
      <c r="N19" s="1">
        <v>21</v>
      </c>
      <c r="O19" s="13" t="s">
        <v>236</v>
      </c>
      <c r="P19" s="13" t="s">
        <v>237</v>
      </c>
      <c r="Q19" s="1" t="str">
        <f t="shared" si="0"/>
        <v>BUF</v>
      </c>
      <c r="R19" s="13" t="s">
        <v>238</v>
      </c>
      <c r="S19" s="1"/>
      <c r="T19" s="13" t="s">
        <v>154</v>
      </c>
      <c r="U19" s="13">
        <v>1</v>
      </c>
      <c r="V19" s="13">
        <v>0</v>
      </c>
      <c r="W19" s="13">
        <v>0</v>
      </c>
      <c r="X19" s="14">
        <v>0</v>
      </c>
      <c r="Y19" s="13">
        <v>0</v>
      </c>
      <c r="Z19" s="13">
        <v>0</v>
      </c>
      <c r="AA19" s="1">
        <v>0</v>
      </c>
      <c r="AB19" s="14">
        <v>0</v>
      </c>
      <c r="AC19" s="14">
        <v>0</v>
      </c>
      <c r="AD19" s="15">
        <f t="shared" si="1"/>
        <v>0</v>
      </c>
      <c r="AE19" s="15">
        <f t="shared" si="2"/>
        <v>0</v>
      </c>
      <c r="AF19" s="16">
        <v>14.7833333333</v>
      </c>
      <c r="AG19" s="17">
        <f t="shared" si="3"/>
        <v>14.7833333333</v>
      </c>
      <c r="AH19" s="29">
        <v>19</v>
      </c>
      <c r="AI19" s="17">
        <f t="shared" si="4"/>
        <v>19</v>
      </c>
      <c r="AJ19" s="19">
        <f t="shared" si="5"/>
        <v>0.77807017543684209</v>
      </c>
      <c r="AK19" s="20">
        <f>'Even Strength'!AA19+'Power Play'!R19+'Penalty Kill'!L19</f>
        <v>0</v>
      </c>
      <c r="AL19" s="19">
        <f t="shared" si="6"/>
        <v>0</v>
      </c>
      <c r="AM19" s="15">
        <f>IF(('Even Strength'!BR19+'Power Play'!AK19+'Penalty Kill'!AG19)&gt;0,V19/('Even Strength'!BR19+'Power Play'!AK19+'Penalty Kill'!AG19),0)</f>
        <v>0</v>
      </c>
      <c r="AN19" s="15">
        <f>IF(('Even Strength'!BR19+'Power Play'!AK19+'Penalty Kill'!AG19)&gt;0,W19/('Even Strength'!BR19+'Power Play'!AK19+'Penalty Kill'!AG19),0)</f>
        <v>0</v>
      </c>
      <c r="AO19" s="15">
        <f t="shared" si="7"/>
        <v>0</v>
      </c>
      <c r="AP19" s="13">
        <v>0</v>
      </c>
      <c r="AQ19" s="13">
        <v>0</v>
      </c>
      <c r="AR19" s="21">
        <f t="shared" si="8"/>
        <v>0</v>
      </c>
      <c r="AS19" s="22">
        <v>0</v>
      </c>
      <c r="AT19" s="1"/>
      <c r="AU19" s="1"/>
      <c r="AV19">
        <v>2</v>
      </c>
      <c r="AW19" s="13">
        <v>4</v>
      </c>
      <c r="AX19" s="13">
        <v>0</v>
      </c>
      <c r="AY19" s="13">
        <v>0</v>
      </c>
      <c r="AZ19" s="13">
        <v>0</v>
      </c>
      <c r="BA19" s="13">
        <v>0</v>
      </c>
      <c r="BB19" s="16">
        <f t="shared" si="9"/>
        <v>8.1172491544715157</v>
      </c>
      <c r="BC19" s="17">
        <f t="shared" si="10"/>
        <v>16.234498308943031</v>
      </c>
      <c r="BD19" s="17">
        <f t="shared" si="11"/>
        <v>0</v>
      </c>
      <c r="BE19" s="17">
        <f t="shared" si="12"/>
        <v>0</v>
      </c>
      <c r="BF19" s="17">
        <f t="shared" si="13"/>
        <v>0</v>
      </c>
      <c r="BG19" s="17">
        <f t="shared" si="14"/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f t="shared" si="15"/>
        <v>4</v>
      </c>
      <c r="BO19" s="16">
        <v>-2.6000000000000002E-2</v>
      </c>
      <c r="BP19" s="1"/>
      <c r="BQ19" s="1"/>
      <c r="BR19" s="23" t="str">
        <f t="shared" si="16"/>
        <v xml:space="preserve"> </v>
      </c>
      <c r="BS19" s="1"/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23">
        <f t="shared" si="17"/>
        <v>0</v>
      </c>
      <c r="CC19" s="16">
        <v>0</v>
      </c>
      <c r="CD19" s="16">
        <v>0</v>
      </c>
      <c r="CE19" s="16">
        <v>0</v>
      </c>
      <c r="CF19" s="24">
        <f t="shared" si="18"/>
        <v>0</v>
      </c>
      <c r="CG19" s="24">
        <f t="shared" si="19"/>
        <v>0</v>
      </c>
      <c r="CH19" s="25">
        <v>5</v>
      </c>
      <c r="CI19" s="16">
        <v>0.1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26">
        <f t="shared" si="20"/>
        <v>0</v>
      </c>
      <c r="CQ19" s="26">
        <f t="shared" si="21"/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27">
        <v>-5.9</v>
      </c>
      <c r="DC19" s="27">
        <v>-4.76</v>
      </c>
      <c r="DD19" s="27">
        <v>-1.1299999999999999</v>
      </c>
      <c r="DE19" s="27">
        <v>-4.67</v>
      </c>
      <c r="DF19" s="27">
        <v>-3.67</v>
      </c>
      <c r="DG19" s="27">
        <v>-2.4</v>
      </c>
      <c r="DH19" s="27">
        <v>-1.27</v>
      </c>
      <c r="DI19" s="27">
        <v>-5.21</v>
      </c>
      <c r="DJ19" s="1">
        <v>1</v>
      </c>
      <c r="DK19" s="1"/>
      <c r="DL19" s="1"/>
      <c r="DM19" s="1">
        <v>7.0000000000000001E-3</v>
      </c>
      <c r="DN19" s="1">
        <v>0</v>
      </c>
      <c r="DO19" s="1">
        <v>0.7</v>
      </c>
      <c r="DP19" s="16">
        <f t="shared" si="22"/>
        <v>-8.6021505376344086E-3</v>
      </c>
    </row>
    <row r="20" spans="1:120" x14ac:dyDescent="0.2">
      <c r="A20" s="13">
        <v>38</v>
      </c>
      <c r="B20" s="13" t="s">
        <v>239</v>
      </c>
      <c r="C20" s="13" t="s">
        <v>240</v>
      </c>
      <c r="D20" s="1"/>
      <c r="E20" s="13" t="s">
        <v>197</v>
      </c>
      <c r="F20" s="1" t="s">
        <v>198</v>
      </c>
      <c r="G20" s="13">
        <v>69</v>
      </c>
      <c r="H20" s="13">
        <v>172</v>
      </c>
      <c r="I20" s="13" t="s">
        <v>150</v>
      </c>
      <c r="J20" s="13">
        <v>2014</v>
      </c>
      <c r="K20" s="13">
        <v>4</v>
      </c>
      <c r="L20" s="13">
        <v>112</v>
      </c>
      <c r="M20" s="13" t="s">
        <v>159</v>
      </c>
      <c r="N20" s="1">
        <v>21</v>
      </c>
      <c r="O20" s="13" t="s">
        <v>241</v>
      </c>
      <c r="P20" s="13" t="s">
        <v>242</v>
      </c>
      <c r="Q20" s="1" t="str">
        <f t="shared" si="0"/>
        <v>NSH</v>
      </c>
      <c r="R20" s="13" t="s">
        <v>243</v>
      </c>
      <c r="S20" s="1"/>
      <c r="T20" s="13" t="s">
        <v>129</v>
      </c>
      <c r="U20" s="13">
        <v>6</v>
      </c>
      <c r="V20" s="13">
        <v>0</v>
      </c>
      <c r="W20" s="13">
        <v>0</v>
      </c>
      <c r="X20" s="14">
        <v>0</v>
      </c>
      <c r="Y20" s="13">
        <v>0</v>
      </c>
      <c r="Z20" s="13">
        <v>0</v>
      </c>
      <c r="AA20" s="1">
        <v>9</v>
      </c>
      <c r="AB20" s="14">
        <v>5</v>
      </c>
      <c r="AC20" s="14">
        <v>4</v>
      </c>
      <c r="AD20" s="15">
        <f t="shared" si="1"/>
        <v>0</v>
      </c>
      <c r="AE20" s="15">
        <f t="shared" si="2"/>
        <v>0</v>
      </c>
      <c r="AF20" s="16">
        <v>61.5333333333</v>
      </c>
      <c r="AG20" s="17">
        <f t="shared" si="3"/>
        <v>10.25555555555</v>
      </c>
      <c r="AH20" s="29">
        <v>84</v>
      </c>
      <c r="AI20" s="17">
        <f t="shared" si="4"/>
        <v>14</v>
      </c>
      <c r="AJ20" s="19">
        <f t="shared" si="5"/>
        <v>0.7325396825392857</v>
      </c>
      <c r="AK20" s="20">
        <f>'Even Strength'!AA20+'Power Play'!R20+'Penalty Kill'!L20</f>
        <v>0</v>
      </c>
      <c r="AL20" s="19">
        <f t="shared" si="6"/>
        <v>0</v>
      </c>
      <c r="AM20" s="15">
        <f>IF(('Even Strength'!BR20+'Power Play'!AK20+'Penalty Kill'!AG20)&gt;0,V20/('Even Strength'!BR20+'Power Play'!AK20+'Penalty Kill'!AG20),0)</f>
        <v>0</v>
      </c>
      <c r="AN20" s="15">
        <f>IF(('Even Strength'!BR20+'Power Play'!AK20+'Penalty Kill'!AG20)&gt;0,W20/('Even Strength'!BR20+'Power Play'!AK20+'Penalty Kill'!AG20),0)</f>
        <v>0</v>
      </c>
      <c r="AO20" s="15">
        <f t="shared" si="7"/>
        <v>0</v>
      </c>
      <c r="AP20" s="13">
        <v>0</v>
      </c>
      <c r="AQ20" s="13">
        <v>0</v>
      </c>
      <c r="AR20" s="21">
        <f t="shared" si="8"/>
        <v>0</v>
      </c>
      <c r="AS20" s="22">
        <v>0</v>
      </c>
      <c r="AT20" s="1"/>
      <c r="AU20" s="1"/>
      <c r="AV20">
        <v>8</v>
      </c>
      <c r="AW20" s="13">
        <v>3</v>
      </c>
      <c r="AX20" s="13">
        <v>5</v>
      </c>
      <c r="AY20" s="13">
        <v>5</v>
      </c>
      <c r="AZ20" s="13">
        <v>3</v>
      </c>
      <c r="BA20" s="13">
        <v>3</v>
      </c>
      <c r="BB20" s="16">
        <f t="shared" si="9"/>
        <v>7.8006500541754074</v>
      </c>
      <c r="BC20" s="17">
        <f t="shared" si="10"/>
        <v>2.9252437703157774</v>
      </c>
      <c r="BD20" s="17">
        <f t="shared" si="11"/>
        <v>4.875406283859629</v>
      </c>
      <c r="BE20" s="17">
        <f t="shared" si="12"/>
        <v>4.875406283859629</v>
      </c>
      <c r="BF20" s="17">
        <f t="shared" si="13"/>
        <v>2.9252437703157774</v>
      </c>
      <c r="BG20" s="17">
        <f t="shared" si="14"/>
        <v>2.9252437703157774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f t="shared" si="15"/>
        <v>8</v>
      </c>
      <c r="BO20" s="16">
        <v>0.89300000000000002</v>
      </c>
      <c r="BP20" s="1"/>
      <c r="BQ20" s="1"/>
      <c r="BR20" s="23" t="str">
        <f t="shared" si="16"/>
        <v xml:space="preserve"> </v>
      </c>
      <c r="BS20" s="1"/>
      <c r="BT20" s="13">
        <v>0</v>
      </c>
      <c r="BU20" s="13">
        <v>2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23">
        <f t="shared" si="17"/>
        <v>0</v>
      </c>
      <c r="CC20" s="16">
        <v>-0.2</v>
      </c>
      <c r="CD20" s="16">
        <v>0.1</v>
      </c>
      <c r="CE20" s="16">
        <v>-0.1</v>
      </c>
      <c r="CF20" s="24">
        <f t="shared" si="18"/>
        <v>-1.6666666666666666E-2</v>
      </c>
      <c r="CG20" s="24">
        <f t="shared" si="19"/>
        <v>-9.7508125677192581E-2</v>
      </c>
      <c r="CH20" s="25">
        <v>3</v>
      </c>
      <c r="CI20" s="16">
        <v>0.7</v>
      </c>
      <c r="CJ20" s="16">
        <v>0.7</v>
      </c>
      <c r="CK20" s="16">
        <v>-0.1</v>
      </c>
      <c r="CL20" s="16">
        <v>-0.30000000000000004</v>
      </c>
      <c r="CM20" s="16">
        <v>0.1</v>
      </c>
      <c r="CN20" s="16">
        <v>0</v>
      </c>
      <c r="CO20" s="16">
        <v>-0.2</v>
      </c>
      <c r="CP20" s="26">
        <f t="shared" si="20"/>
        <v>-3.3333333333333333E-2</v>
      </c>
      <c r="CQ20" s="26">
        <f t="shared" si="21"/>
        <v>-0.19501625135438516</v>
      </c>
      <c r="CR20" s="13">
        <v>0</v>
      </c>
      <c r="CS20" s="13">
        <v>0</v>
      </c>
      <c r="CT20" s="13">
        <v>1</v>
      </c>
      <c r="CU20" s="13">
        <v>0</v>
      </c>
      <c r="CV20" s="13">
        <v>-0.04</v>
      </c>
      <c r="CW20" s="13">
        <v>0.04</v>
      </c>
      <c r="CX20" s="13">
        <v>-0.92</v>
      </c>
      <c r="CY20" s="13">
        <v>0.19</v>
      </c>
      <c r="CZ20" s="13">
        <v>-0.42</v>
      </c>
      <c r="DA20" s="13">
        <v>-1.1499999999999999</v>
      </c>
      <c r="DB20" s="27">
        <v>-11.07</v>
      </c>
      <c r="DC20" s="27">
        <v>0.33</v>
      </c>
      <c r="DD20" s="27">
        <v>-11.4</v>
      </c>
      <c r="DE20" s="27">
        <v>-11.15</v>
      </c>
      <c r="DF20" s="27">
        <v>-6.55</v>
      </c>
      <c r="DG20" s="27">
        <v>-4.01</v>
      </c>
      <c r="DH20" s="27">
        <v>-2.54</v>
      </c>
      <c r="DI20" s="27">
        <v>-2.48</v>
      </c>
      <c r="DJ20" s="1">
        <v>12</v>
      </c>
      <c r="DK20" s="1"/>
      <c r="DL20" s="1"/>
      <c r="DM20" s="1">
        <v>4.2000000000000003E-2</v>
      </c>
      <c r="DN20" s="1">
        <v>0</v>
      </c>
      <c r="DO20" s="1">
        <v>3.5000000000000003E-2</v>
      </c>
      <c r="DP20" s="16">
        <f t="shared" si="22"/>
        <v>-0.21386410432395334</v>
      </c>
    </row>
    <row r="21" spans="1:120" x14ac:dyDescent="0.2">
      <c r="A21" s="13">
        <v>37</v>
      </c>
      <c r="B21" s="13" t="s">
        <v>244</v>
      </c>
      <c r="C21" s="13" t="s">
        <v>245</v>
      </c>
      <c r="D21" s="13" t="s">
        <v>246</v>
      </c>
      <c r="E21" s="13" t="s">
        <v>141</v>
      </c>
      <c r="F21" s="1" t="s">
        <v>142</v>
      </c>
      <c r="G21" s="13">
        <v>75</v>
      </c>
      <c r="H21" s="13">
        <v>215</v>
      </c>
      <c r="I21" s="13" t="s">
        <v>125</v>
      </c>
      <c r="J21" s="13">
        <v>2009</v>
      </c>
      <c r="K21" s="13">
        <v>1</v>
      </c>
      <c r="L21" s="13">
        <v>29</v>
      </c>
      <c r="M21" s="1"/>
      <c r="N21" s="1">
        <v>23</v>
      </c>
      <c r="O21" s="13" t="s">
        <v>247</v>
      </c>
      <c r="P21" s="13" t="s">
        <v>248</v>
      </c>
      <c r="Q21" s="1" t="str">
        <f t="shared" si="0"/>
        <v>TOR</v>
      </c>
      <c r="R21" s="13" t="s">
        <v>249</v>
      </c>
      <c r="S21" s="1"/>
      <c r="T21" s="13" t="s">
        <v>154</v>
      </c>
      <c r="U21" s="13">
        <v>7</v>
      </c>
      <c r="V21" s="13">
        <v>0</v>
      </c>
      <c r="W21" s="13">
        <v>0</v>
      </c>
      <c r="X21" s="14">
        <v>0</v>
      </c>
      <c r="Y21" s="13">
        <v>0</v>
      </c>
      <c r="Z21" s="13">
        <v>-3</v>
      </c>
      <c r="AA21" s="1">
        <v>4</v>
      </c>
      <c r="AB21" s="14">
        <v>1</v>
      </c>
      <c r="AC21" s="14">
        <v>2</v>
      </c>
      <c r="AD21" s="15">
        <f t="shared" si="1"/>
        <v>0</v>
      </c>
      <c r="AE21" s="15">
        <f t="shared" si="2"/>
        <v>0</v>
      </c>
      <c r="AF21" s="16">
        <v>43.566666666700002</v>
      </c>
      <c r="AG21" s="17">
        <f t="shared" si="3"/>
        <v>6.2238095238142863</v>
      </c>
      <c r="AH21" s="29">
        <v>63</v>
      </c>
      <c r="AI21" s="17">
        <f t="shared" si="4"/>
        <v>9</v>
      </c>
      <c r="AJ21" s="19">
        <f t="shared" si="5"/>
        <v>0.69153439153492069</v>
      </c>
      <c r="AK21" s="20">
        <f>'Even Strength'!AA21+'Power Play'!R21+'Penalty Kill'!L21</f>
        <v>0</v>
      </c>
      <c r="AL21" s="19">
        <f t="shared" si="6"/>
        <v>0</v>
      </c>
      <c r="AM21" s="15">
        <f>IF(('Even Strength'!BR21+'Power Play'!AK21+'Penalty Kill'!AG21)&gt;0,V21/('Even Strength'!BR21+'Power Play'!AK21+'Penalty Kill'!AG21),0)</f>
        <v>0</v>
      </c>
      <c r="AN21" s="15">
        <f>IF(('Even Strength'!BR21+'Power Play'!AK21+'Penalty Kill'!AG21)&gt;0,W21/('Even Strength'!BR21+'Power Play'!AK21+'Penalty Kill'!AG21),0)</f>
        <v>0</v>
      </c>
      <c r="AO21" s="15">
        <f t="shared" si="7"/>
        <v>0</v>
      </c>
      <c r="AP21" s="13">
        <v>1</v>
      </c>
      <c r="AQ21" s="13">
        <v>4</v>
      </c>
      <c r="AR21" s="21">
        <f t="shared" si="8"/>
        <v>0.2</v>
      </c>
      <c r="AS21" s="22">
        <v>1.1000000000000001</v>
      </c>
      <c r="AT21" s="1"/>
      <c r="AU21" s="1"/>
      <c r="AV21">
        <v>11</v>
      </c>
      <c r="AW21" s="13">
        <v>6</v>
      </c>
      <c r="AX21" s="13">
        <v>3</v>
      </c>
      <c r="AY21" s="13">
        <v>1</v>
      </c>
      <c r="AZ21" s="13">
        <v>1</v>
      </c>
      <c r="BA21" s="13">
        <v>2</v>
      </c>
      <c r="BB21" s="16">
        <f t="shared" si="9"/>
        <v>15.149196633500269</v>
      </c>
      <c r="BC21" s="17">
        <f t="shared" si="10"/>
        <v>8.2631981637274183</v>
      </c>
      <c r="BD21" s="17">
        <f t="shared" si="11"/>
        <v>4.1315990818637092</v>
      </c>
      <c r="BE21" s="17">
        <f t="shared" si="12"/>
        <v>1.3771996939545696</v>
      </c>
      <c r="BF21" s="17">
        <f t="shared" si="13"/>
        <v>1.3771996939545696</v>
      </c>
      <c r="BG21" s="17">
        <f t="shared" si="14"/>
        <v>2.7543993879091393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f t="shared" si="15"/>
        <v>9</v>
      </c>
      <c r="BO21" s="16">
        <v>0.92600000000000005</v>
      </c>
      <c r="BP21" s="1"/>
      <c r="BQ21" s="1"/>
      <c r="BR21" s="23" t="str">
        <f t="shared" si="16"/>
        <v xml:space="preserve"> </v>
      </c>
      <c r="BS21" s="1"/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23">
        <f t="shared" si="17"/>
        <v>0</v>
      </c>
      <c r="CC21" s="16">
        <v>-0.1</v>
      </c>
      <c r="CD21" s="16">
        <v>-0.1</v>
      </c>
      <c r="CE21" s="16">
        <v>-0.2</v>
      </c>
      <c r="CF21" s="24">
        <f t="shared" si="18"/>
        <v>-2.8571428571428574E-2</v>
      </c>
      <c r="CG21" s="24">
        <f t="shared" si="19"/>
        <v>-0.27543993879091394</v>
      </c>
      <c r="CH21" s="25">
        <v>4</v>
      </c>
      <c r="CI21" s="16">
        <v>1</v>
      </c>
      <c r="CJ21" s="16">
        <v>1</v>
      </c>
      <c r="CK21" s="16">
        <v>-2.7</v>
      </c>
      <c r="CL21" s="16">
        <v>-0.4</v>
      </c>
      <c r="CM21" s="16">
        <v>-0.2</v>
      </c>
      <c r="CN21" s="16">
        <v>0</v>
      </c>
      <c r="CO21" s="16">
        <v>-0.60000000000000009</v>
      </c>
      <c r="CP21" s="26">
        <f t="shared" si="20"/>
        <v>-8.5714285714285729E-2</v>
      </c>
      <c r="CQ21" s="26">
        <f t="shared" si="21"/>
        <v>-0.82631981637274199</v>
      </c>
      <c r="CR21" s="13">
        <v>0</v>
      </c>
      <c r="CS21" s="13">
        <v>0</v>
      </c>
      <c r="CT21" s="13">
        <v>0</v>
      </c>
      <c r="CU21" s="13">
        <v>-0.01</v>
      </c>
      <c r="CV21" s="13">
        <v>0.05</v>
      </c>
      <c r="CW21" s="13">
        <v>0.14000000000000001</v>
      </c>
      <c r="CX21" s="13">
        <v>0</v>
      </c>
      <c r="CY21" s="13">
        <v>0</v>
      </c>
      <c r="CZ21" s="13">
        <v>-0.55000000000000004</v>
      </c>
      <c r="DA21" s="13">
        <v>-0.37</v>
      </c>
      <c r="DB21" s="27">
        <v>-4.32</v>
      </c>
      <c r="DC21" s="27">
        <v>7.0000000000000007E-2</v>
      </c>
      <c r="DD21" s="27">
        <v>-4.4000000000000004</v>
      </c>
      <c r="DE21" s="27">
        <v>-6.03</v>
      </c>
      <c r="DF21" s="27">
        <v>-2.5300000000000002</v>
      </c>
      <c r="DG21" s="27">
        <v>-1.29</v>
      </c>
      <c r="DH21" s="27">
        <v>-1.24</v>
      </c>
      <c r="DI21" s="27">
        <v>-1.7000000000000002</v>
      </c>
      <c r="DJ21" s="1">
        <v>48</v>
      </c>
      <c r="DK21" s="1"/>
      <c r="DL21" s="1"/>
      <c r="DM21" s="1">
        <v>0.219</v>
      </c>
      <c r="DN21" s="1">
        <v>0</v>
      </c>
      <c r="DO21" s="1">
        <v>0</v>
      </c>
      <c r="DP21" s="16">
        <f t="shared" si="22"/>
        <v>-0.76396705559368572</v>
      </c>
    </row>
    <row r="22" spans="1:120" x14ac:dyDescent="0.2">
      <c r="A22" s="13">
        <v>13</v>
      </c>
      <c r="B22" s="13" t="s">
        <v>250</v>
      </c>
      <c r="C22" s="13" t="s">
        <v>251</v>
      </c>
      <c r="D22" s="13" t="s">
        <v>229</v>
      </c>
      <c r="E22" s="13" t="s">
        <v>123</v>
      </c>
      <c r="F22" s="1" t="s">
        <v>124</v>
      </c>
      <c r="G22" s="13">
        <v>68</v>
      </c>
      <c r="H22" s="13">
        <v>174</v>
      </c>
      <c r="I22" s="13" t="s">
        <v>150</v>
      </c>
      <c r="J22" s="13">
        <v>2008</v>
      </c>
      <c r="K22" s="13">
        <v>6</v>
      </c>
      <c r="L22" s="13">
        <v>157</v>
      </c>
      <c r="M22" s="1"/>
      <c r="N22" s="1">
        <v>25</v>
      </c>
      <c r="O22" s="13" t="s">
        <v>252</v>
      </c>
      <c r="P22" s="13" t="s">
        <v>253</v>
      </c>
      <c r="Q22" s="1" t="str">
        <f t="shared" si="0"/>
        <v>CBJ</v>
      </c>
      <c r="R22" s="13" t="s">
        <v>145</v>
      </c>
      <c r="S22" s="1"/>
      <c r="T22" s="13" t="s">
        <v>154</v>
      </c>
      <c r="U22" s="13">
        <v>78</v>
      </c>
      <c r="V22" s="13">
        <v>22</v>
      </c>
      <c r="W22" s="13">
        <v>18</v>
      </c>
      <c r="X22" s="14">
        <v>9</v>
      </c>
      <c r="Y22" s="13">
        <v>40</v>
      </c>
      <c r="Z22" s="13">
        <v>-2</v>
      </c>
      <c r="AA22" s="1">
        <v>212</v>
      </c>
      <c r="AB22" s="14">
        <v>63</v>
      </c>
      <c r="AC22" s="14">
        <v>62</v>
      </c>
      <c r="AD22" s="15">
        <f t="shared" si="1"/>
        <v>0.10377358490566038</v>
      </c>
      <c r="AE22" s="15">
        <f t="shared" si="2"/>
        <v>6.5281899109792291E-2</v>
      </c>
      <c r="AF22" s="16">
        <v>1325.3</v>
      </c>
      <c r="AG22" s="17">
        <f t="shared" si="3"/>
        <v>16.99102564102564</v>
      </c>
      <c r="AH22" s="29">
        <v>1813</v>
      </c>
      <c r="AI22" s="17">
        <f t="shared" si="4"/>
        <v>23.243589743589745</v>
      </c>
      <c r="AJ22" s="19">
        <f t="shared" si="5"/>
        <v>0.73099834528405949</v>
      </c>
      <c r="AK22" s="20">
        <f>'Even Strength'!AA22+'Power Play'!R22+'Penalty Kill'!L22</f>
        <v>117.32679738562092</v>
      </c>
      <c r="AL22" s="19">
        <f t="shared" si="6"/>
        <v>5.3117089286480459</v>
      </c>
      <c r="AM22" s="15">
        <f>IF(('Even Strength'!BR22+'Power Play'!AK22+'Penalty Kill'!AG22)&gt;0,V22/('Even Strength'!BR22+'Power Play'!AK22+'Penalty Kill'!AG22),0)</f>
        <v>0.41509433962264153</v>
      </c>
      <c r="AN22" s="15">
        <f>IF(('Even Strength'!BR22+'Power Play'!AK22+'Penalty Kill'!AG22)&gt;0,W22/('Even Strength'!BR22+'Power Play'!AK22+'Penalty Kill'!AG22),0)</f>
        <v>0.33962264150943394</v>
      </c>
      <c r="AO22" s="15">
        <f t="shared" si="7"/>
        <v>0.75471698113207553</v>
      </c>
      <c r="AP22" s="13">
        <v>4</v>
      </c>
      <c r="AQ22" s="13">
        <v>5</v>
      </c>
      <c r="AR22" s="21">
        <f t="shared" si="8"/>
        <v>0.44444444444444442</v>
      </c>
      <c r="AS22" s="22">
        <v>0.1</v>
      </c>
      <c r="AT22" s="1"/>
      <c r="AU22" s="1"/>
      <c r="AV22">
        <v>57</v>
      </c>
      <c r="AW22" s="13">
        <v>55</v>
      </c>
      <c r="AX22" s="13">
        <v>39</v>
      </c>
      <c r="AY22" s="13">
        <v>63</v>
      </c>
      <c r="AZ22" s="13">
        <v>22</v>
      </c>
      <c r="BA22" s="13">
        <v>40</v>
      </c>
      <c r="BB22" s="16">
        <f t="shared" si="9"/>
        <v>2.5805478004980005</v>
      </c>
      <c r="BC22" s="17">
        <f t="shared" si="10"/>
        <v>2.4900022636384214</v>
      </c>
      <c r="BD22" s="17">
        <f t="shared" si="11"/>
        <v>1.7656379687617898</v>
      </c>
      <c r="BE22" s="17">
        <f t="shared" si="12"/>
        <v>2.8521844110767378</v>
      </c>
      <c r="BF22" s="17">
        <f t="shared" si="13"/>
        <v>0.99600090545536857</v>
      </c>
      <c r="BG22" s="17">
        <f t="shared" si="14"/>
        <v>1.8109107371915794</v>
      </c>
      <c r="BH22" s="13">
        <v>22</v>
      </c>
      <c r="BI22" s="13">
        <v>11</v>
      </c>
      <c r="BJ22" s="13">
        <v>0</v>
      </c>
      <c r="BK22" s="13">
        <v>0</v>
      </c>
      <c r="BL22" s="13">
        <v>0</v>
      </c>
      <c r="BM22" s="13">
        <v>0</v>
      </c>
      <c r="BN22" s="13">
        <f t="shared" si="15"/>
        <v>116</v>
      </c>
      <c r="BO22" s="16">
        <v>-1.095</v>
      </c>
      <c r="BP22" s="13">
        <v>7</v>
      </c>
      <c r="BQ22" s="13">
        <v>2</v>
      </c>
      <c r="BR22" s="23">
        <f t="shared" si="16"/>
        <v>0.2857142857142857</v>
      </c>
      <c r="BS22" s="13">
        <v>1</v>
      </c>
      <c r="BT22" s="13">
        <v>2</v>
      </c>
      <c r="BU22" s="13">
        <v>19</v>
      </c>
      <c r="BV22" s="13">
        <v>0</v>
      </c>
      <c r="BW22" s="13">
        <v>0</v>
      </c>
      <c r="BX22" s="13">
        <v>7</v>
      </c>
      <c r="BY22" s="13">
        <v>3</v>
      </c>
      <c r="BZ22" s="13">
        <v>0</v>
      </c>
      <c r="CA22" s="13">
        <v>0</v>
      </c>
      <c r="CB22" s="23">
        <f t="shared" si="17"/>
        <v>0</v>
      </c>
      <c r="CC22" s="16">
        <v>3.3</v>
      </c>
      <c r="CD22" s="16">
        <v>1.2</v>
      </c>
      <c r="CE22" s="16">
        <v>4.5</v>
      </c>
      <c r="CF22" s="24">
        <f t="shared" si="18"/>
        <v>5.7692307692307696E-2</v>
      </c>
      <c r="CG22" s="24">
        <f t="shared" si="19"/>
        <v>0.20372745793405267</v>
      </c>
      <c r="CH22" s="25">
        <v>6</v>
      </c>
      <c r="CI22" s="16">
        <v>26</v>
      </c>
      <c r="CJ22" s="16">
        <v>22.6</v>
      </c>
      <c r="CK22" s="16">
        <v>2.6</v>
      </c>
      <c r="CL22" s="16">
        <v>5.8</v>
      </c>
      <c r="CM22" s="16">
        <v>1.1000000000000001</v>
      </c>
      <c r="CN22" s="16">
        <v>-0.1</v>
      </c>
      <c r="CO22" s="16">
        <v>6.9</v>
      </c>
      <c r="CP22" s="26">
        <f t="shared" si="20"/>
        <v>8.8461538461538466E-2</v>
      </c>
      <c r="CQ22" s="26">
        <f t="shared" si="21"/>
        <v>0.31238210216554746</v>
      </c>
      <c r="CR22" s="13">
        <v>4</v>
      </c>
      <c r="CS22" s="13">
        <v>1</v>
      </c>
      <c r="CT22" s="13">
        <v>1</v>
      </c>
      <c r="CU22" s="13">
        <v>0.01</v>
      </c>
      <c r="CV22" s="13">
        <v>-1.58</v>
      </c>
      <c r="CW22" s="13">
        <v>1.64</v>
      </c>
      <c r="CX22" s="13">
        <v>10.43</v>
      </c>
      <c r="CY22" s="13">
        <v>-4.97</v>
      </c>
      <c r="CZ22" s="13">
        <v>-3.87</v>
      </c>
      <c r="DA22" s="13">
        <v>1.66</v>
      </c>
      <c r="DB22" s="27">
        <v>45.98</v>
      </c>
      <c r="DC22" s="27">
        <v>74.38</v>
      </c>
      <c r="DD22" s="27">
        <v>-28.4</v>
      </c>
      <c r="DE22" s="27">
        <v>-1.7000000000000002</v>
      </c>
      <c r="DF22" s="27">
        <v>32.799999999999997</v>
      </c>
      <c r="DG22" s="27">
        <v>49.06</v>
      </c>
      <c r="DH22" s="27">
        <v>-16.260000000000002</v>
      </c>
      <c r="DI22" s="27">
        <v>-0.97</v>
      </c>
      <c r="DJ22" s="1">
        <v>186</v>
      </c>
      <c r="DK22" s="28">
        <v>4</v>
      </c>
      <c r="DL22" s="28" t="s">
        <v>254</v>
      </c>
      <c r="DM22" s="1">
        <v>1.1499999999999999</v>
      </c>
      <c r="DN22" s="1">
        <v>1.4E-2</v>
      </c>
      <c r="DO22" s="1">
        <v>0</v>
      </c>
      <c r="DP22" s="16">
        <f t="shared" si="22"/>
        <v>5.6234042553191497</v>
      </c>
    </row>
    <row r="23" spans="1:120" x14ac:dyDescent="0.2">
      <c r="A23" s="13">
        <v>22</v>
      </c>
      <c r="B23" s="13" t="s">
        <v>255</v>
      </c>
      <c r="C23" s="13" t="s">
        <v>256</v>
      </c>
      <c r="D23" s="13" t="s">
        <v>257</v>
      </c>
      <c r="E23" s="13" t="s">
        <v>141</v>
      </c>
      <c r="F23" s="1" t="s">
        <v>142</v>
      </c>
      <c r="G23" s="13">
        <v>78</v>
      </c>
      <c r="H23" s="13">
        <v>222</v>
      </c>
      <c r="I23" s="13" t="s">
        <v>125</v>
      </c>
      <c r="J23" s="13">
        <v>2007</v>
      </c>
      <c r="K23" s="13">
        <v>4</v>
      </c>
      <c r="L23" s="13">
        <v>116</v>
      </c>
      <c r="M23" s="1"/>
      <c r="N23" s="1">
        <v>25</v>
      </c>
      <c r="O23" s="13" t="s">
        <v>258</v>
      </c>
      <c r="P23" s="13" t="s">
        <v>259</v>
      </c>
      <c r="Q23" s="1" t="str">
        <f t="shared" si="0"/>
        <v>EDM</v>
      </c>
      <c r="R23" s="13" t="s">
        <v>136</v>
      </c>
      <c r="S23" s="1"/>
      <c r="T23" s="13" t="s">
        <v>173</v>
      </c>
      <c r="U23" s="13">
        <v>31</v>
      </c>
      <c r="V23" s="13">
        <v>0</v>
      </c>
      <c r="W23" s="13">
        <v>1</v>
      </c>
      <c r="X23" s="14">
        <v>0</v>
      </c>
      <c r="Y23" s="13">
        <v>1</v>
      </c>
      <c r="Z23" s="13">
        <v>-3</v>
      </c>
      <c r="AA23" s="1">
        <v>25</v>
      </c>
      <c r="AB23" s="14">
        <v>15</v>
      </c>
      <c r="AC23" s="14">
        <v>19</v>
      </c>
      <c r="AD23" s="15">
        <f t="shared" si="1"/>
        <v>0</v>
      </c>
      <c r="AE23" s="15">
        <f t="shared" si="2"/>
        <v>0</v>
      </c>
      <c r="AF23" s="16">
        <v>443.4166666667</v>
      </c>
      <c r="AG23" s="17">
        <f t="shared" si="3"/>
        <v>14.303763440861291</v>
      </c>
      <c r="AH23" s="29">
        <v>649</v>
      </c>
      <c r="AI23" s="17">
        <f t="shared" si="4"/>
        <v>20.93548387096774</v>
      </c>
      <c r="AJ23" s="19">
        <f t="shared" si="5"/>
        <v>0.6832306111967642</v>
      </c>
      <c r="AK23" s="20">
        <f>'Even Strength'!AA23+'Power Play'!R23+'Penalty Kill'!L23</f>
        <v>0</v>
      </c>
      <c r="AL23" s="19">
        <f t="shared" si="6"/>
        <v>0</v>
      </c>
      <c r="AM23" s="15">
        <f>IF(('Even Strength'!BR23+'Power Play'!AK23+'Penalty Kill'!AG23)&gt;0,V23/('Even Strength'!BR23+'Power Play'!AK23+'Penalty Kill'!AG23),0)</f>
        <v>0</v>
      </c>
      <c r="AN23" s="15">
        <f>IF(('Even Strength'!BR23+'Power Play'!AK23+'Penalty Kill'!AG23)&gt;0,W23/('Even Strength'!BR23+'Power Play'!AK23+'Penalty Kill'!AG23),0)</f>
        <v>5.8823529411764705E-2</v>
      </c>
      <c r="AO23" s="15">
        <f t="shared" si="7"/>
        <v>5.8823529411764705E-2</v>
      </c>
      <c r="AP23" s="13">
        <v>0</v>
      </c>
      <c r="AQ23" s="13">
        <v>0</v>
      </c>
      <c r="AR23" s="21">
        <f t="shared" si="8"/>
        <v>0</v>
      </c>
      <c r="AS23" s="22">
        <v>0</v>
      </c>
      <c r="AT23" s="1"/>
      <c r="AU23" s="1"/>
      <c r="AV23">
        <v>67</v>
      </c>
      <c r="AW23" s="13">
        <v>59</v>
      </c>
      <c r="AX23" s="13">
        <v>37</v>
      </c>
      <c r="AY23" s="13">
        <v>15</v>
      </c>
      <c r="AZ23" s="13">
        <v>12</v>
      </c>
      <c r="BA23" s="13">
        <v>4</v>
      </c>
      <c r="BB23" s="16">
        <f t="shared" si="9"/>
        <v>9.0659650441639492</v>
      </c>
      <c r="BC23" s="17">
        <f t="shared" si="10"/>
        <v>7.9834617553085527</v>
      </c>
      <c r="BD23" s="17">
        <f t="shared" si="11"/>
        <v>5.0065777109562104</v>
      </c>
      <c r="BE23" s="17">
        <f t="shared" si="12"/>
        <v>2.0296936666038694</v>
      </c>
      <c r="BF23" s="17">
        <f t="shared" si="13"/>
        <v>1.6237549332830954</v>
      </c>
      <c r="BG23" s="17">
        <f t="shared" si="14"/>
        <v>0.54125164442769846</v>
      </c>
      <c r="BH23" s="13">
        <v>66</v>
      </c>
      <c r="BI23" s="13">
        <v>13</v>
      </c>
      <c r="BJ23" s="13">
        <v>6</v>
      </c>
      <c r="BK23" s="13">
        <v>0</v>
      </c>
      <c r="BL23" s="13">
        <v>0</v>
      </c>
      <c r="BM23" s="13">
        <v>1</v>
      </c>
      <c r="BN23" s="13">
        <f t="shared" si="15"/>
        <v>168</v>
      </c>
      <c r="BO23" s="16">
        <v>-5.0380000000000003</v>
      </c>
      <c r="BP23" s="13">
        <v>1</v>
      </c>
      <c r="BQ23" s="13">
        <v>0</v>
      </c>
      <c r="BR23" s="23">
        <f t="shared" si="16"/>
        <v>0</v>
      </c>
      <c r="BS23" s="13">
        <v>0</v>
      </c>
      <c r="BT23" s="13">
        <v>0</v>
      </c>
      <c r="BU23" s="13">
        <v>7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23">
        <f t="shared" si="17"/>
        <v>0</v>
      </c>
      <c r="CC23" s="16">
        <v>-0.4</v>
      </c>
      <c r="CD23" s="16">
        <v>0.8</v>
      </c>
      <c r="CE23" s="16">
        <v>0.30000000000000004</v>
      </c>
      <c r="CF23" s="24">
        <f t="shared" si="18"/>
        <v>9.6774193548387118E-3</v>
      </c>
      <c r="CG23" s="24">
        <f t="shared" si="19"/>
        <v>4.0593873332077389E-2</v>
      </c>
      <c r="CH23" s="25">
        <v>2</v>
      </c>
      <c r="CI23" s="16">
        <v>7.4</v>
      </c>
      <c r="CJ23" s="16">
        <v>9.4</v>
      </c>
      <c r="CK23" s="16">
        <v>2.2999999999999998</v>
      </c>
      <c r="CL23" s="16">
        <v>-1.4</v>
      </c>
      <c r="CM23" s="16">
        <v>1.1000000000000001</v>
      </c>
      <c r="CN23" s="16">
        <v>-0.30000000000000004</v>
      </c>
      <c r="CO23" s="16">
        <v>-0.5</v>
      </c>
      <c r="CP23" s="26">
        <f t="shared" si="20"/>
        <v>-1.6129032258064516E-2</v>
      </c>
      <c r="CQ23" s="26">
        <f t="shared" si="21"/>
        <v>-6.7656455553462308E-2</v>
      </c>
      <c r="CR23" s="13">
        <v>0</v>
      </c>
      <c r="CS23" s="13">
        <v>0</v>
      </c>
      <c r="CT23" s="13">
        <v>0</v>
      </c>
      <c r="CU23" s="13">
        <v>0</v>
      </c>
      <c r="CV23" s="13">
        <v>0.14000000000000001</v>
      </c>
      <c r="CW23" s="13">
        <v>-1.26</v>
      </c>
      <c r="CX23" s="13">
        <v>0.52</v>
      </c>
      <c r="CY23" s="13">
        <v>-2.11</v>
      </c>
      <c r="CZ23" s="13">
        <v>-1.0900000000000001</v>
      </c>
      <c r="DA23" s="13">
        <v>-3.8</v>
      </c>
      <c r="DB23" s="27">
        <v>5.47</v>
      </c>
      <c r="DC23" s="27">
        <v>33.450000000000003</v>
      </c>
      <c r="DD23" s="27">
        <v>-27.98</v>
      </c>
      <c r="DE23" s="27">
        <v>-3.99</v>
      </c>
      <c r="DF23" s="27">
        <v>7.32</v>
      </c>
      <c r="DG23" s="27">
        <v>23.49</v>
      </c>
      <c r="DH23" s="27">
        <v>-16.16</v>
      </c>
      <c r="DI23" s="27">
        <v>-2.31</v>
      </c>
      <c r="DJ23" s="1">
        <v>160</v>
      </c>
      <c r="DK23" s="1"/>
      <c r="DL23" s="1"/>
      <c r="DM23" s="1">
        <v>0.68800000000000006</v>
      </c>
      <c r="DN23" s="1">
        <v>0</v>
      </c>
      <c r="DO23" s="1">
        <v>0</v>
      </c>
      <c r="DP23" s="16">
        <f t="shared" si="22"/>
        <v>-0.95719514985129273</v>
      </c>
    </row>
    <row r="24" spans="1:120" x14ac:dyDescent="0.2">
      <c r="A24" s="13">
        <v>42</v>
      </c>
      <c r="B24" s="13" t="s">
        <v>260</v>
      </c>
      <c r="C24" s="13" t="s">
        <v>261</v>
      </c>
      <c r="D24" s="13" t="s">
        <v>133</v>
      </c>
      <c r="E24" s="13" t="s">
        <v>123</v>
      </c>
      <c r="F24" s="1" t="s">
        <v>124</v>
      </c>
      <c r="G24" s="13">
        <v>75</v>
      </c>
      <c r="H24" s="13">
        <v>221</v>
      </c>
      <c r="I24" s="13" t="s">
        <v>150</v>
      </c>
      <c r="J24" s="13">
        <v>2003</v>
      </c>
      <c r="K24" s="13">
        <v>2</v>
      </c>
      <c r="L24" s="13">
        <v>62</v>
      </c>
      <c r="M24" s="1"/>
      <c r="N24" s="1">
        <v>30</v>
      </c>
      <c r="O24" s="13" t="s">
        <v>262</v>
      </c>
      <c r="P24" s="13" t="s">
        <v>263</v>
      </c>
      <c r="Q24" s="1" t="str">
        <f t="shared" si="0"/>
        <v>STL</v>
      </c>
      <c r="R24" s="13" t="s">
        <v>264</v>
      </c>
      <c r="S24" s="1"/>
      <c r="T24" s="13" t="s">
        <v>137</v>
      </c>
      <c r="U24" s="13">
        <v>80</v>
      </c>
      <c r="V24" s="13">
        <v>26</v>
      </c>
      <c r="W24" s="13">
        <v>32</v>
      </c>
      <c r="X24" s="14">
        <v>18</v>
      </c>
      <c r="Y24" s="13">
        <v>58</v>
      </c>
      <c r="Z24" s="13">
        <v>7</v>
      </c>
      <c r="AA24" s="1">
        <v>183</v>
      </c>
      <c r="AB24" s="14">
        <v>77</v>
      </c>
      <c r="AC24" s="14">
        <v>45</v>
      </c>
      <c r="AD24" s="15">
        <f t="shared" si="1"/>
        <v>0.14207650273224043</v>
      </c>
      <c r="AE24" s="15">
        <f t="shared" si="2"/>
        <v>8.5245901639344257E-2</v>
      </c>
      <c r="AF24" s="16">
        <v>1491.2833333333001</v>
      </c>
      <c r="AG24" s="17">
        <f t="shared" si="3"/>
        <v>18.641041666666251</v>
      </c>
      <c r="AH24" s="29">
        <v>2209</v>
      </c>
      <c r="AI24" s="17">
        <f t="shared" si="4"/>
        <v>27.612500000000001</v>
      </c>
      <c r="AJ24" s="19">
        <f t="shared" si="5"/>
        <v>0.67509431115133545</v>
      </c>
      <c r="AK24" s="20">
        <f>'Even Strength'!AA24+'Power Play'!R24+'Penalty Kill'!L24</f>
        <v>156.86363636363637</v>
      </c>
      <c r="AL24" s="19">
        <f t="shared" si="6"/>
        <v>6.3112206590420277</v>
      </c>
      <c r="AM24" s="15">
        <f>IF(('Even Strength'!BR24+'Power Play'!AK24+'Penalty Kill'!AG24)&gt;0,V24/('Even Strength'!BR24+'Power Play'!AK24+'Penalty Kill'!AG24),0)</f>
        <v>0.2988505747126437</v>
      </c>
      <c r="AN24" s="15">
        <f>IF(('Even Strength'!BR24+'Power Play'!AK24+'Penalty Kill'!AG24)&gt;0,W24/('Even Strength'!BR24+'Power Play'!AK24+'Penalty Kill'!AG24),0)</f>
        <v>0.36781609195402298</v>
      </c>
      <c r="AO24" s="15">
        <f t="shared" si="7"/>
        <v>0.66666666666666674</v>
      </c>
      <c r="AP24" s="13">
        <v>617</v>
      </c>
      <c r="AQ24" s="13">
        <v>513</v>
      </c>
      <c r="AR24" s="21">
        <f t="shared" si="8"/>
        <v>0.54601769911504427</v>
      </c>
      <c r="AS24" s="22">
        <v>22.5</v>
      </c>
      <c r="AT24" s="13">
        <v>40</v>
      </c>
      <c r="AU24" s="13">
        <v>18</v>
      </c>
      <c r="AV24">
        <v>112</v>
      </c>
      <c r="AW24" s="13">
        <v>227</v>
      </c>
      <c r="AX24" s="13">
        <v>87</v>
      </c>
      <c r="AY24" s="13">
        <v>77</v>
      </c>
      <c r="AZ24" s="13">
        <v>29</v>
      </c>
      <c r="BA24" s="13">
        <v>38</v>
      </c>
      <c r="BB24" s="16">
        <f t="shared" si="9"/>
        <v>4.5061859472267622</v>
      </c>
      <c r="BC24" s="17">
        <f t="shared" si="10"/>
        <v>9.1330733037542409</v>
      </c>
      <c r="BD24" s="17">
        <f t="shared" si="11"/>
        <v>3.5003408697207883</v>
      </c>
      <c r="BE24" s="17">
        <f t="shared" si="12"/>
        <v>3.0980028387183989</v>
      </c>
      <c r="BF24" s="17">
        <f t="shared" si="13"/>
        <v>1.1667802899069295</v>
      </c>
      <c r="BG24" s="17">
        <f t="shared" si="14"/>
        <v>1.52888451780908</v>
      </c>
      <c r="BH24" s="13">
        <v>104</v>
      </c>
      <c r="BI24" s="13">
        <v>32</v>
      </c>
      <c r="BJ24" s="13">
        <v>2</v>
      </c>
      <c r="BK24" s="13">
        <v>2</v>
      </c>
      <c r="BL24" s="13">
        <v>1</v>
      </c>
      <c r="BM24" s="13">
        <v>0</v>
      </c>
      <c r="BN24" s="13">
        <f t="shared" si="15"/>
        <v>420</v>
      </c>
      <c r="BO24" s="16">
        <v>-2.1640000000000001</v>
      </c>
      <c r="BP24" s="1"/>
      <c r="BQ24" s="1"/>
      <c r="BR24" s="23" t="str">
        <f t="shared" si="16"/>
        <v xml:space="preserve"> </v>
      </c>
      <c r="BS24" s="1"/>
      <c r="BT24" s="13">
        <v>4</v>
      </c>
      <c r="BU24" s="13">
        <v>21</v>
      </c>
      <c r="BV24" s="13">
        <v>0</v>
      </c>
      <c r="BW24" s="13">
        <v>1</v>
      </c>
      <c r="BX24" s="13">
        <v>3</v>
      </c>
      <c r="BY24" s="13">
        <v>1</v>
      </c>
      <c r="BZ24" s="13">
        <v>0</v>
      </c>
      <c r="CA24" s="13">
        <v>0</v>
      </c>
      <c r="CB24" s="23">
        <f t="shared" si="17"/>
        <v>0</v>
      </c>
      <c r="CC24" s="16">
        <v>5.2</v>
      </c>
      <c r="CD24" s="16">
        <v>1.9</v>
      </c>
      <c r="CE24" s="16">
        <v>7.2</v>
      </c>
      <c r="CF24" s="24">
        <f t="shared" si="18"/>
        <v>0.09</v>
      </c>
      <c r="CG24" s="24">
        <f t="shared" si="19"/>
        <v>0.28968338232172042</v>
      </c>
      <c r="CH24" s="25">
        <v>9</v>
      </c>
      <c r="CI24" s="16">
        <v>36.700000000000003</v>
      </c>
      <c r="CJ24" s="16">
        <v>35</v>
      </c>
      <c r="CK24" s="16">
        <v>0.30000000000000004</v>
      </c>
      <c r="CL24" s="16">
        <v>8.1</v>
      </c>
      <c r="CM24" s="16">
        <v>4.5</v>
      </c>
      <c r="CN24" s="16">
        <v>0</v>
      </c>
      <c r="CO24" s="16">
        <v>12.7</v>
      </c>
      <c r="CP24" s="26">
        <f t="shared" si="20"/>
        <v>0.15875</v>
      </c>
      <c r="CQ24" s="26">
        <f t="shared" si="21"/>
        <v>0.51096929937303459</v>
      </c>
      <c r="CR24" s="13">
        <v>1</v>
      </c>
      <c r="CS24" s="13">
        <v>6</v>
      </c>
      <c r="CT24" s="13">
        <v>3</v>
      </c>
      <c r="CU24" s="13">
        <v>1.1599999999999999</v>
      </c>
      <c r="CV24" s="13">
        <v>1.03</v>
      </c>
      <c r="CW24" s="13">
        <v>-0.9</v>
      </c>
      <c r="CX24" s="13">
        <v>6.5</v>
      </c>
      <c r="CY24" s="13">
        <v>-1.51</v>
      </c>
      <c r="CZ24" s="13">
        <v>5.99</v>
      </c>
      <c r="DA24" s="13">
        <v>12.27</v>
      </c>
      <c r="DB24" s="27">
        <v>14.51</v>
      </c>
      <c r="DC24" s="27">
        <v>64.150000000000006</v>
      </c>
      <c r="DD24" s="27">
        <v>-49.64</v>
      </c>
      <c r="DE24" s="27">
        <v>-2.74</v>
      </c>
      <c r="DF24" s="27">
        <v>21.27</v>
      </c>
      <c r="DG24" s="27">
        <v>20.59</v>
      </c>
      <c r="DH24" s="27">
        <v>0.67</v>
      </c>
      <c r="DI24" s="27">
        <v>0.04</v>
      </c>
      <c r="DJ24" s="1">
        <v>186</v>
      </c>
      <c r="DK24" s="28">
        <v>1</v>
      </c>
      <c r="DL24" s="28" t="s">
        <v>265</v>
      </c>
      <c r="DM24" s="1">
        <v>4.5</v>
      </c>
      <c r="DN24" s="1">
        <v>5.5E-2</v>
      </c>
      <c r="DO24" s="1">
        <v>0</v>
      </c>
      <c r="DP24" s="16">
        <f t="shared" si="22"/>
        <v>4.2957446808510635</v>
      </c>
    </row>
    <row r="25" spans="1:120" x14ac:dyDescent="0.2">
      <c r="A25" s="13">
        <v>11</v>
      </c>
      <c r="B25" s="13" t="s">
        <v>266</v>
      </c>
      <c r="C25" s="13" t="s">
        <v>267</v>
      </c>
      <c r="D25" s="1"/>
      <c r="E25" s="13" t="s">
        <v>197</v>
      </c>
      <c r="F25" s="1" t="s">
        <v>198</v>
      </c>
      <c r="G25" s="13">
        <v>72</v>
      </c>
      <c r="H25" s="13">
        <v>198</v>
      </c>
      <c r="I25" s="13" t="s">
        <v>125</v>
      </c>
      <c r="J25" s="13">
        <v>2007</v>
      </c>
      <c r="K25" s="13">
        <v>1</v>
      </c>
      <c r="L25" s="13">
        <v>24</v>
      </c>
      <c r="M25" s="1"/>
      <c r="N25" s="1">
        <v>25</v>
      </c>
      <c r="O25" s="13" t="s">
        <v>268</v>
      </c>
      <c r="P25" s="13" t="s">
        <v>269</v>
      </c>
      <c r="Q25" s="1" t="str">
        <f t="shared" si="0"/>
        <v>CGY</v>
      </c>
      <c r="R25" s="13" t="s">
        <v>270</v>
      </c>
      <c r="S25" s="1"/>
      <c r="T25" s="13" t="s">
        <v>146</v>
      </c>
      <c r="U25" s="13">
        <v>52</v>
      </c>
      <c r="V25" s="13">
        <v>10</v>
      </c>
      <c r="W25" s="13">
        <v>17</v>
      </c>
      <c r="X25" s="14">
        <v>8</v>
      </c>
      <c r="Y25" s="13">
        <v>27</v>
      </c>
      <c r="Z25" s="13">
        <v>4</v>
      </c>
      <c r="AA25" s="1">
        <v>103</v>
      </c>
      <c r="AB25" s="14">
        <v>41</v>
      </c>
      <c r="AC25" s="14">
        <v>48</v>
      </c>
      <c r="AD25" s="15">
        <f t="shared" si="1"/>
        <v>9.7087378640776698E-2</v>
      </c>
      <c r="AE25" s="15">
        <f t="shared" si="2"/>
        <v>5.2083333333333336E-2</v>
      </c>
      <c r="AF25" s="16">
        <v>922.71666666670001</v>
      </c>
      <c r="AG25" s="17">
        <f t="shared" si="3"/>
        <v>17.744551282051923</v>
      </c>
      <c r="AH25" s="29">
        <v>1367</v>
      </c>
      <c r="AI25" s="17">
        <f t="shared" si="4"/>
        <v>26.28846153846154</v>
      </c>
      <c r="AJ25" s="19">
        <f t="shared" si="5"/>
        <v>0.67499390392589609</v>
      </c>
      <c r="AK25" s="20">
        <f>'Even Strength'!AA25+'Power Play'!R25+'Penalty Kill'!L25</f>
        <v>83.586206896551715</v>
      </c>
      <c r="AL25" s="19">
        <f t="shared" si="6"/>
        <v>5.4352246956916224</v>
      </c>
      <c r="AM25" s="15">
        <f>IF(('Even Strength'!BR25+'Power Play'!AK25+'Penalty Kill'!AG25)&gt;0,V25/('Even Strength'!BR25+'Power Play'!AK25+'Penalty Kill'!AG25),0)</f>
        <v>0.29411764705882354</v>
      </c>
      <c r="AN25" s="15">
        <f>IF(('Even Strength'!BR25+'Power Play'!AK25+'Penalty Kill'!AG25)&gt;0,W25/('Even Strength'!BR25+'Power Play'!AK25+'Penalty Kill'!AG25),0)</f>
        <v>0.5</v>
      </c>
      <c r="AO25" s="15">
        <f t="shared" si="7"/>
        <v>0.79411764705882359</v>
      </c>
      <c r="AP25" s="13">
        <v>423</v>
      </c>
      <c r="AQ25" s="13">
        <v>452</v>
      </c>
      <c r="AR25" s="21">
        <f t="shared" si="8"/>
        <v>0.48342857142857143</v>
      </c>
      <c r="AS25" s="22">
        <v>27</v>
      </c>
      <c r="AT25" s="13">
        <v>23</v>
      </c>
      <c r="AU25" s="13">
        <v>7</v>
      </c>
      <c r="AV25">
        <v>48</v>
      </c>
      <c r="AW25" s="13">
        <v>41</v>
      </c>
      <c r="AX25" s="13">
        <v>32</v>
      </c>
      <c r="AY25" s="13">
        <v>41</v>
      </c>
      <c r="AZ25" s="13">
        <v>42</v>
      </c>
      <c r="BA25" s="13">
        <v>58</v>
      </c>
      <c r="BB25" s="16">
        <f t="shared" si="9"/>
        <v>3.1212181420803384</v>
      </c>
      <c r="BC25" s="17">
        <f t="shared" si="10"/>
        <v>2.6660404963602886</v>
      </c>
      <c r="BD25" s="17">
        <f t="shared" si="11"/>
        <v>2.0808120947202253</v>
      </c>
      <c r="BE25" s="17">
        <f t="shared" si="12"/>
        <v>2.6660404963602886</v>
      </c>
      <c r="BF25" s="17">
        <f t="shared" si="13"/>
        <v>2.7310658743202958</v>
      </c>
      <c r="BG25" s="17">
        <f t="shared" si="14"/>
        <v>3.7714719216804085</v>
      </c>
      <c r="BH25" s="13">
        <v>14</v>
      </c>
      <c r="BI25" s="13">
        <v>7</v>
      </c>
      <c r="BJ25" s="13">
        <v>0</v>
      </c>
      <c r="BK25" s="13">
        <v>0</v>
      </c>
      <c r="BL25" s="13">
        <v>0</v>
      </c>
      <c r="BM25" s="13">
        <v>0</v>
      </c>
      <c r="BN25" s="13">
        <f t="shared" si="15"/>
        <v>87</v>
      </c>
      <c r="BO25" s="16">
        <v>-2.3890000000000002</v>
      </c>
      <c r="BP25" s="1"/>
      <c r="BQ25" s="1"/>
      <c r="BR25" s="23" t="str">
        <f t="shared" si="16"/>
        <v xml:space="preserve"> </v>
      </c>
      <c r="BS25" s="1"/>
      <c r="BT25" s="13">
        <v>2</v>
      </c>
      <c r="BU25" s="13">
        <v>13</v>
      </c>
      <c r="BV25" s="13">
        <v>1</v>
      </c>
      <c r="BW25" s="13">
        <v>0</v>
      </c>
      <c r="BX25" s="13">
        <v>2</v>
      </c>
      <c r="BY25" s="13">
        <v>1</v>
      </c>
      <c r="BZ25" s="13">
        <v>0</v>
      </c>
      <c r="CA25" s="13">
        <v>0</v>
      </c>
      <c r="CB25" s="23">
        <f t="shared" si="17"/>
        <v>0</v>
      </c>
      <c r="CC25" s="16">
        <v>1.5</v>
      </c>
      <c r="CD25" s="16">
        <v>1.2</v>
      </c>
      <c r="CE25" s="16">
        <v>2.7</v>
      </c>
      <c r="CF25" s="24">
        <f t="shared" si="18"/>
        <v>5.1923076923076926E-2</v>
      </c>
      <c r="CG25" s="24">
        <f t="shared" si="19"/>
        <v>0.17556852049201904</v>
      </c>
      <c r="CH25" s="25">
        <v>5</v>
      </c>
      <c r="CI25" s="16">
        <v>15.1</v>
      </c>
      <c r="CJ25" s="16">
        <v>17.600000000000001</v>
      </c>
      <c r="CK25" s="16">
        <v>1.8</v>
      </c>
      <c r="CL25" s="16">
        <v>4</v>
      </c>
      <c r="CM25" s="16">
        <v>2.7</v>
      </c>
      <c r="CN25" s="16">
        <v>0</v>
      </c>
      <c r="CO25" s="16">
        <v>6.7</v>
      </c>
      <c r="CP25" s="26">
        <f t="shared" si="20"/>
        <v>0.12884615384615386</v>
      </c>
      <c r="CQ25" s="26">
        <f t="shared" si="21"/>
        <v>0.43567003233204721</v>
      </c>
      <c r="CR25" s="13">
        <v>1</v>
      </c>
      <c r="CS25" s="13">
        <v>0</v>
      </c>
      <c r="CT25" s="13">
        <v>2</v>
      </c>
      <c r="CU25" s="13">
        <v>0.28000000000000003</v>
      </c>
      <c r="CV25" s="13">
        <v>-1.35</v>
      </c>
      <c r="CW25" s="13">
        <v>1.27</v>
      </c>
      <c r="CX25" s="13">
        <v>5.51</v>
      </c>
      <c r="CY25" s="13">
        <v>1.64</v>
      </c>
      <c r="CZ25" s="13">
        <v>0.04</v>
      </c>
      <c r="DA25" s="13">
        <v>7.39</v>
      </c>
      <c r="DB25" s="27">
        <v>29.36</v>
      </c>
      <c r="DC25" s="27">
        <v>-38.479999999999997</v>
      </c>
      <c r="DD25" s="27">
        <v>67.83</v>
      </c>
      <c r="DE25" s="27">
        <v>5.64</v>
      </c>
      <c r="DF25" s="27">
        <v>22.82</v>
      </c>
      <c r="DG25" s="27">
        <v>-30.05</v>
      </c>
      <c r="DH25" s="27">
        <v>52.88</v>
      </c>
      <c r="DI25" s="27">
        <v>4.4000000000000004</v>
      </c>
      <c r="DJ25" s="1">
        <v>186</v>
      </c>
      <c r="DK25" s="28">
        <v>30</v>
      </c>
      <c r="DL25" s="28" t="s">
        <v>271</v>
      </c>
      <c r="DM25" s="1">
        <v>1.5</v>
      </c>
      <c r="DN25" s="1">
        <v>0.53</v>
      </c>
      <c r="DO25" s="1">
        <v>0</v>
      </c>
      <c r="DP25" s="16">
        <f t="shared" si="22"/>
        <v>4.6787234042553196</v>
      </c>
    </row>
    <row r="26" spans="1:120" x14ac:dyDescent="0.2">
      <c r="A26" s="13">
        <v>19</v>
      </c>
      <c r="B26" s="13" t="s">
        <v>272</v>
      </c>
      <c r="C26" s="13" t="s">
        <v>273</v>
      </c>
      <c r="D26" s="1"/>
      <c r="E26" s="13" t="s">
        <v>197</v>
      </c>
      <c r="F26" s="1" t="s">
        <v>198</v>
      </c>
      <c r="G26" s="13">
        <v>73</v>
      </c>
      <c r="H26" s="13">
        <v>208</v>
      </c>
      <c r="I26" s="13" t="s">
        <v>125</v>
      </c>
      <c r="J26" s="13">
        <v>2006</v>
      </c>
      <c r="K26" s="13">
        <v>1</v>
      </c>
      <c r="L26" s="13">
        <v>4</v>
      </c>
      <c r="M26" s="1"/>
      <c r="N26" s="1">
        <v>27</v>
      </c>
      <c r="O26" s="13" t="s">
        <v>274</v>
      </c>
      <c r="P26" s="13" t="s">
        <v>275</v>
      </c>
      <c r="Q26" s="1" t="str">
        <f t="shared" si="0"/>
        <v>WSH</v>
      </c>
      <c r="R26" s="13" t="s">
        <v>190</v>
      </c>
      <c r="S26" s="1"/>
      <c r="T26" s="13" t="s">
        <v>146</v>
      </c>
      <c r="U26" s="13">
        <v>82</v>
      </c>
      <c r="V26" s="13">
        <v>18</v>
      </c>
      <c r="W26" s="13">
        <v>60</v>
      </c>
      <c r="X26" s="14">
        <v>31</v>
      </c>
      <c r="Y26" s="13">
        <v>78</v>
      </c>
      <c r="Z26" s="13">
        <v>5</v>
      </c>
      <c r="AA26" s="1">
        <v>153</v>
      </c>
      <c r="AB26" s="14">
        <v>78</v>
      </c>
      <c r="AC26" s="14">
        <v>52</v>
      </c>
      <c r="AD26" s="15">
        <f t="shared" si="1"/>
        <v>0.11764705882352941</v>
      </c>
      <c r="AE26" s="15">
        <f t="shared" si="2"/>
        <v>6.3604240282685506E-2</v>
      </c>
      <c r="AF26" s="16">
        <v>1683.4666666666999</v>
      </c>
      <c r="AG26" s="17">
        <f t="shared" si="3"/>
        <v>20.530081300813414</v>
      </c>
      <c r="AH26" s="29">
        <v>1996</v>
      </c>
      <c r="AI26" s="17">
        <f t="shared" si="4"/>
        <v>24.341463414634145</v>
      </c>
      <c r="AJ26" s="19">
        <f t="shared" si="5"/>
        <v>0.84342017368071132</v>
      </c>
      <c r="AK26" s="20">
        <f>'Even Strength'!AA26+'Power Play'!R26+'Penalty Kill'!L26</f>
        <v>273.35841313269492</v>
      </c>
      <c r="AL26" s="19">
        <f t="shared" si="6"/>
        <v>9.7426964921360906</v>
      </c>
      <c r="AM26" s="15">
        <f>IF(('Even Strength'!BR26+'Power Play'!AK26+'Penalty Kill'!AG26)&gt;0,V26/('Even Strength'!BR26+'Power Play'!AK26+'Penalty Kill'!AG26),0)</f>
        <v>0.19148936170212766</v>
      </c>
      <c r="AN26" s="15">
        <f>IF(('Even Strength'!BR26+'Power Play'!AK26+'Penalty Kill'!AG26)&gt;0,W26/('Even Strength'!BR26+'Power Play'!AK26+'Penalty Kill'!AG26),0)</f>
        <v>0.63829787234042556</v>
      </c>
      <c r="AO26" s="15">
        <f t="shared" si="7"/>
        <v>0.82978723404255317</v>
      </c>
      <c r="AP26" s="13">
        <v>862</v>
      </c>
      <c r="AQ26" s="13">
        <v>747</v>
      </c>
      <c r="AR26" s="21">
        <f t="shared" si="8"/>
        <v>0.53573648228713489</v>
      </c>
      <c r="AS26" s="22">
        <v>32.700000000000003</v>
      </c>
      <c r="AT26" s="13">
        <v>54</v>
      </c>
      <c r="AU26" s="13">
        <v>24</v>
      </c>
      <c r="AV26">
        <v>100</v>
      </c>
      <c r="AW26" s="13">
        <v>91</v>
      </c>
      <c r="AX26" s="13">
        <v>52</v>
      </c>
      <c r="AY26" s="13">
        <v>78</v>
      </c>
      <c r="AZ26" s="13">
        <v>36</v>
      </c>
      <c r="BA26" s="13">
        <v>55</v>
      </c>
      <c r="BB26" s="16">
        <f t="shared" si="9"/>
        <v>3.5640741327418906</v>
      </c>
      <c r="BC26" s="17">
        <f t="shared" si="10"/>
        <v>3.2433074607951204</v>
      </c>
      <c r="BD26" s="17">
        <f t="shared" si="11"/>
        <v>1.8533185490257831</v>
      </c>
      <c r="BE26" s="17">
        <f t="shared" si="12"/>
        <v>2.7799778235386747</v>
      </c>
      <c r="BF26" s="17">
        <f t="shared" si="13"/>
        <v>1.2830666877870807</v>
      </c>
      <c r="BG26" s="17">
        <f t="shared" si="14"/>
        <v>1.9602407730080398</v>
      </c>
      <c r="BH26" s="13">
        <v>40</v>
      </c>
      <c r="BI26" s="13">
        <v>19</v>
      </c>
      <c r="BJ26" s="13">
        <v>0</v>
      </c>
      <c r="BK26" s="13">
        <v>0</v>
      </c>
      <c r="BL26" s="13">
        <v>0</v>
      </c>
      <c r="BM26" s="13">
        <v>0</v>
      </c>
      <c r="BN26" s="13">
        <f t="shared" si="15"/>
        <v>183</v>
      </c>
      <c r="BO26" s="16">
        <v>-7.694</v>
      </c>
      <c r="BP26" s="13">
        <v>10</v>
      </c>
      <c r="BQ26" s="13">
        <v>3</v>
      </c>
      <c r="BR26" s="23">
        <f t="shared" si="16"/>
        <v>0.3</v>
      </c>
      <c r="BS26" s="13">
        <v>2</v>
      </c>
      <c r="BT26" s="13">
        <v>2</v>
      </c>
      <c r="BU26" s="13">
        <v>21</v>
      </c>
      <c r="BV26" s="13">
        <v>1</v>
      </c>
      <c r="BW26" s="13">
        <v>0</v>
      </c>
      <c r="BX26" s="13">
        <v>3</v>
      </c>
      <c r="BY26" s="13">
        <v>1</v>
      </c>
      <c r="BZ26" s="13">
        <v>0</v>
      </c>
      <c r="CA26" s="13">
        <v>0</v>
      </c>
      <c r="CB26" s="23">
        <f t="shared" si="17"/>
        <v>0</v>
      </c>
      <c r="CC26" s="16">
        <v>6.1</v>
      </c>
      <c r="CD26" s="16">
        <v>2</v>
      </c>
      <c r="CE26" s="16">
        <v>8.1</v>
      </c>
      <c r="CF26" s="24">
        <f t="shared" si="18"/>
        <v>9.8780487804878039E-2</v>
      </c>
      <c r="CG26" s="24">
        <f t="shared" si="19"/>
        <v>0.28869000475209311</v>
      </c>
      <c r="CH26" s="25">
        <v>6</v>
      </c>
      <c r="CI26" s="16">
        <v>39.700000000000003</v>
      </c>
      <c r="CJ26" s="16">
        <v>34</v>
      </c>
      <c r="CK26" s="16">
        <v>-1.4</v>
      </c>
      <c r="CL26" s="16">
        <v>12.3</v>
      </c>
      <c r="CM26" s="16">
        <v>3.1</v>
      </c>
      <c r="CN26" s="16">
        <v>0</v>
      </c>
      <c r="CO26" s="16">
        <v>15.4</v>
      </c>
      <c r="CP26" s="26">
        <f t="shared" si="20"/>
        <v>0.18780487804878049</v>
      </c>
      <c r="CQ26" s="26">
        <f t="shared" si="21"/>
        <v>0.54886741644225112</v>
      </c>
      <c r="CR26" s="13">
        <v>4</v>
      </c>
      <c r="CS26" s="13">
        <v>4</v>
      </c>
      <c r="CT26" s="13">
        <v>8</v>
      </c>
      <c r="CU26" s="13">
        <v>1.5</v>
      </c>
      <c r="CV26" s="13">
        <v>-1.6800000000000002</v>
      </c>
      <c r="CW26" s="13">
        <v>1.35</v>
      </c>
      <c r="CX26" s="13">
        <v>8.56</v>
      </c>
      <c r="CY26" s="13">
        <v>1.73</v>
      </c>
      <c r="CZ26" s="13">
        <v>3.52</v>
      </c>
      <c r="DA26" s="13">
        <v>14.98</v>
      </c>
      <c r="DB26" s="27">
        <v>19.079999999999998</v>
      </c>
      <c r="DC26" s="27">
        <v>-10.49</v>
      </c>
      <c r="DD26" s="27">
        <v>29.56</v>
      </c>
      <c r="DE26" s="27">
        <v>1.4</v>
      </c>
      <c r="DF26" s="27">
        <v>28.95</v>
      </c>
      <c r="DG26" s="27">
        <v>-6.38</v>
      </c>
      <c r="DH26" s="27">
        <v>35.33</v>
      </c>
      <c r="DI26" s="27">
        <v>1.67</v>
      </c>
      <c r="DJ26" s="1">
        <v>186</v>
      </c>
      <c r="DK26" s="28"/>
      <c r="DL26" s="28"/>
      <c r="DM26" s="1">
        <v>6.7</v>
      </c>
      <c r="DN26" s="1">
        <v>0</v>
      </c>
      <c r="DO26" s="1">
        <v>0</v>
      </c>
      <c r="DP26" s="16">
        <f t="shared" si="22"/>
        <v>2.3148936170212764</v>
      </c>
    </row>
    <row r="27" spans="1:120" x14ac:dyDescent="0.2">
      <c r="A27" s="13">
        <v>47</v>
      </c>
      <c r="B27" s="13" t="s">
        <v>276</v>
      </c>
      <c r="C27" s="13" t="s">
        <v>277</v>
      </c>
      <c r="D27" s="1"/>
      <c r="E27" s="13" t="s">
        <v>210</v>
      </c>
      <c r="F27" s="1" t="s">
        <v>211</v>
      </c>
      <c r="G27" s="13">
        <v>71</v>
      </c>
      <c r="H27" s="13">
        <v>190</v>
      </c>
      <c r="I27" s="13" t="s">
        <v>125</v>
      </c>
      <c r="J27" s="13">
        <v>2011</v>
      </c>
      <c r="K27" s="13">
        <v>1</v>
      </c>
      <c r="L27" s="13">
        <v>13</v>
      </c>
      <c r="M27" s="1"/>
      <c r="N27" s="1">
        <v>22</v>
      </c>
      <c r="O27" s="13" t="s">
        <v>212</v>
      </c>
      <c r="P27" s="13" t="s">
        <v>278</v>
      </c>
      <c r="Q27" s="1" t="str">
        <f t="shared" si="0"/>
        <v>VAN</v>
      </c>
      <c r="R27" s="13" t="s">
        <v>279</v>
      </c>
      <c r="S27" s="1">
        <v>15</v>
      </c>
      <c r="T27" s="13" t="s">
        <v>129</v>
      </c>
      <c r="U27" s="13">
        <v>18</v>
      </c>
      <c r="V27" s="13">
        <v>2</v>
      </c>
      <c r="W27" s="13">
        <v>4</v>
      </c>
      <c r="X27" s="14">
        <v>4</v>
      </c>
      <c r="Y27" s="13">
        <v>6</v>
      </c>
      <c r="Z27" s="13">
        <v>-3</v>
      </c>
      <c r="AA27" s="1">
        <v>15</v>
      </c>
      <c r="AB27" s="14">
        <v>4</v>
      </c>
      <c r="AC27" s="14">
        <v>5</v>
      </c>
      <c r="AD27" s="15">
        <f t="shared" si="1"/>
        <v>0.13333333333333333</v>
      </c>
      <c r="AE27" s="15">
        <f t="shared" si="2"/>
        <v>8.3333333333333329E-2</v>
      </c>
      <c r="AF27" s="16">
        <v>174.26666666669999</v>
      </c>
      <c r="AG27" s="17">
        <f t="shared" si="3"/>
        <v>9.681481481483333</v>
      </c>
      <c r="AH27" s="29">
        <v>276</v>
      </c>
      <c r="AI27" s="17">
        <f t="shared" si="4"/>
        <v>15.333333333333334</v>
      </c>
      <c r="AJ27" s="19">
        <f t="shared" si="5"/>
        <v>0.63140096618369557</v>
      </c>
      <c r="AK27" s="20">
        <f>'Even Strength'!AA27+'Power Play'!R27+'Penalty Kill'!L27</f>
        <v>37.142857142857139</v>
      </c>
      <c r="AL27" s="19">
        <f t="shared" si="6"/>
        <v>12.788282872442629</v>
      </c>
      <c r="AM27" s="15">
        <f>IF(('Even Strength'!BR27+'Power Play'!AK27+'Penalty Kill'!AG27)&gt;0,V27/('Even Strength'!BR27+'Power Play'!AK27+'Penalty Kill'!AG27),0)</f>
        <v>0.25</v>
      </c>
      <c r="AN27" s="15">
        <f>IF(('Even Strength'!BR27+'Power Play'!AK27+'Penalty Kill'!AG27)&gt;0,W27/('Even Strength'!BR27+'Power Play'!AK27+'Penalty Kill'!AG27),0)</f>
        <v>0.5</v>
      </c>
      <c r="AO27" s="15">
        <f t="shared" si="7"/>
        <v>0.75</v>
      </c>
      <c r="AP27" s="13">
        <v>0</v>
      </c>
      <c r="AQ27" s="13">
        <v>0</v>
      </c>
      <c r="AR27" s="21">
        <f t="shared" si="8"/>
        <v>0</v>
      </c>
      <c r="AS27" s="22">
        <v>0</v>
      </c>
      <c r="AT27" s="1"/>
      <c r="AU27" s="1"/>
      <c r="AV27">
        <v>11</v>
      </c>
      <c r="AW27" s="13">
        <v>8</v>
      </c>
      <c r="AX27" s="13">
        <v>7</v>
      </c>
      <c r="AY27" s="13">
        <v>4</v>
      </c>
      <c r="AZ27" s="13">
        <v>5</v>
      </c>
      <c r="BA27" s="13">
        <v>7</v>
      </c>
      <c r="BB27" s="16">
        <f t="shared" si="9"/>
        <v>3.7872991583772406</v>
      </c>
      <c r="BC27" s="17">
        <f t="shared" si="10"/>
        <v>2.7543993879107203</v>
      </c>
      <c r="BD27" s="17">
        <f t="shared" si="11"/>
        <v>2.4100994644218803</v>
      </c>
      <c r="BE27" s="17">
        <f t="shared" si="12"/>
        <v>1.3771996939553601</v>
      </c>
      <c r="BF27" s="17">
        <f t="shared" si="13"/>
        <v>1.7214996174442003</v>
      </c>
      <c r="BG27" s="17">
        <f t="shared" si="14"/>
        <v>2.4100994644218803</v>
      </c>
      <c r="BH27" s="13">
        <v>10</v>
      </c>
      <c r="BI27" s="13">
        <v>5</v>
      </c>
      <c r="BJ27" s="13">
        <v>0</v>
      </c>
      <c r="BK27" s="13">
        <v>0</v>
      </c>
      <c r="BL27" s="13">
        <v>0</v>
      </c>
      <c r="BM27" s="13">
        <v>0</v>
      </c>
      <c r="BN27" s="13">
        <f t="shared" si="15"/>
        <v>25</v>
      </c>
      <c r="BO27" s="16">
        <v>-2.302</v>
      </c>
      <c r="BP27" s="1"/>
      <c r="BQ27" s="1"/>
      <c r="BR27" s="23" t="str">
        <f t="shared" si="16"/>
        <v xml:space="preserve"> </v>
      </c>
      <c r="BS27" s="1"/>
      <c r="BT27" s="13">
        <v>0</v>
      </c>
      <c r="BU27" s="13">
        <v>5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23">
        <f t="shared" si="17"/>
        <v>0</v>
      </c>
      <c r="CC27" s="16">
        <v>0.4</v>
      </c>
      <c r="CD27" s="16">
        <v>0.1</v>
      </c>
      <c r="CE27" s="16">
        <v>0.5</v>
      </c>
      <c r="CF27" s="24">
        <f t="shared" si="18"/>
        <v>2.7777777777777776E-2</v>
      </c>
      <c r="CG27" s="24">
        <f t="shared" si="19"/>
        <v>0.17214996174442002</v>
      </c>
      <c r="CH27" s="25">
        <v>3</v>
      </c>
      <c r="CI27" s="16">
        <v>3.6</v>
      </c>
      <c r="CJ27" s="16">
        <v>3.6</v>
      </c>
      <c r="CK27" s="16">
        <v>-3.2</v>
      </c>
      <c r="CL27" s="16">
        <v>0.8</v>
      </c>
      <c r="CM27" s="16">
        <v>0.1</v>
      </c>
      <c r="CN27" s="16">
        <v>0</v>
      </c>
      <c r="CO27" s="16">
        <v>0.9</v>
      </c>
      <c r="CP27" s="26">
        <f t="shared" si="20"/>
        <v>0.05</v>
      </c>
      <c r="CQ27" s="26">
        <f t="shared" si="21"/>
        <v>0.30986993113995609</v>
      </c>
      <c r="CR27" s="13">
        <v>1</v>
      </c>
      <c r="CS27" s="13">
        <v>1</v>
      </c>
      <c r="CT27" s="13">
        <v>0</v>
      </c>
      <c r="CU27" s="13">
        <v>0</v>
      </c>
      <c r="CV27" s="13">
        <v>-0.03</v>
      </c>
      <c r="CW27" s="13">
        <v>-0.09</v>
      </c>
      <c r="CX27" s="13">
        <v>-0.13</v>
      </c>
      <c r="CY27" s="13">
        <v>0</v>
      </c>
      <c r="CZ27" s="13">
        <v>-0.89</v>
      </c>
      <c r="DA27" s="13">
        <v>-1.1400000000000001</v>
      </c>
      <c r="DB27" s="27">
        <v>-0.35</v>
      </c>
      <c r="DC27" s="27">
        <v>-4.8600000000000003</v>
      </c>
      <c r="DD27" s="27">
        <v>4.53</v>
      </c>
      <c r="DE27" s="27">
        <v>0.04</v>
      </c>
      <c r="DF27" s="27">
        <v>-4.9800000000000004</v>
      </c>
      <c r="DG27" s="27">
        <v>-2.91</v>
      </c>
      <c r="DH27" s="27">
        <v>-2.09</v>
      </c>
      <c r="DI27" s="27">
        <v>-7.16</v>
      </c>
      <c r="DJ27" s="1">
        <v>60</v>
      </c>
      <c r="DK27" s="28">
        <v>1</v>
      </c>
      <c r="DL27" s="28" t="s">
        <v>201</v>
      </c>
      <c r="DM27" s="1">
        <v>0.46</v>
      </c>
      <c r="DN27" s="1">
        <v>1.7000000000000001E-2</v>
      </c>
      <c r="DO27" s="1">
        <v>1.0620000000000001</v>
      </c>
      <c r="DP27" s="16">
        <f t="shared" si="22"/>
        <v>0.2987645847632121</v>
      </c>
    </row>
    <row r="28" spans="1:120" x14ac:dyDescent="0.2">
      <c r="A28" s="13">
        <v>37</v>
      </c>
      <c r="B28" s="13" t="s">
        <v>280</v>
      </c>
      <c r="C28" s="13" t="s">
        <v>281</v>
      </c>
      <c r="D28" s="13" t="s">
        <v>282</v>
      </c>
      <c r="E28" s="13" t="s">
        <v>123</v>
      </c>
      <c r="F28" s="1" t="s">
        <v>124</v>
      </c>
      <c r="G28" s="13">
        <v>75</v>
      </c>
      <c r="H28" s="13">
        <v>195</v>
      </c>
      <c r="I28" s="13" t="s">
        <v>150</v>
      </c>
      <c r="J28" s="1"/>
      <c r="K28" s="1"/>
      <c r="L28" s="1"/>
      <c r="M28" s="13" t="s">
        <v>159</v>
      </c>
      <c r="N28" s="1">
        <v>23</v>
      </c>
      <c r="O28" s="13" t="s">
        <v>283</v>
      </c>
      <c r="P28" s="13" t="s">
        <v>284</v>
      </c>
      <c r="Q28" s="1" t="str">
        <f t="shared" si="0"/>
        <v>TOR</v>
      </c>
      <c r="R28" s="13" t="s">
        <v>249</v>
      </c>
      <c r="S28" s="1"/>
      <c r="T28" s="13" t="s">
        <v>146</v>
      </c>
      <c r="U28" s="13">
        <v>6</v>
      </c>
      <c r="V28" s="13">
        <v>1</v>
      </c>
      <c r="W28" s="13">
        <v>0</v>
      </c>
      <c r="X28" s="14">
        <v>0</v>
      </c>
      <c r="Y28" s="13">
        <v>1</v>
      </c>
      <c r="Z28" s="13">
        <v>1</v>
      </c>
      <c r="AA28" s="1">
        <v>9</v>
      </c>
      <c r="AB28" s="14">
        <v>1</v>
      </c>
      <c r="AC28" s="14">
        <v>1</v>
      </c>
      <c r="AD28" s="15">
        <f t="shared" si="1"/>
        <v>0.1111111111111111</v>
      </c>
      <c r="AE28" s="15">
        <f t="shared" si="2"/>
        <v>9.0909090909090912E-2</v>
      </c>
      <c r="AF28" s="16">
        <v>54.2166666667</v>
      </c>
      <c r="AG28" s="17">
        <f t="shared" si="3"/>
        <v>9.0361111111166661</v>
      </c>
      <c r="AH28" s="29">
        <v>72</v>
      </c>
      <c r="AI28" s="17">
        <f t="shared" si="4"/>
        <v>12</v>
      </c>
      <c r="AJ28" s="19">
        <f t="shared" si="5"/>
        <v>0.75300925925972217</v>
      </c>
      <c r="AK28" s="20">
        <f>'Even Strength'!AA28+'Power Play'!R28+'Penalty Kill'!L28</f>
        <v>0</v>
      </c>
      <c r="AL28" s="19">
        <f t="shared" si="6"/>
        <v>0</v>
      </c>
      <c r="AM28" s="15">
        <f>IF(('Even Strength'!BR28+'Power Play'!AK28+'Penalty Kill'!AG28)&gt;0,V28/('Even Strength'!BR28+'Power Play'!AK28+'Penalty Kill'!AG28),0)</f>
        <v>0.5</v>
      </c>
      <c r="AN28" s="15">
        <f>IF(('Even Strength'!BR28+'Power Play'!AK28+'Penalty Kill'!AG28)&gt;0,W28/('Even Strength'!BR28+'Power Play'!AK28+'Penalty Kill'!AG28),0)</f>
        <v>0</v>
      </c>
      <c r="AO28" s="15">
        <f t="shared" si="7"/>
        <v>0.5</v>
      </c>
      <c r="AP28" s="13">
        <v>0</v>
      </c>
      <c r="AQ28" s="13">
        <v>0</v>
      </c>
      <c r="AR28" s="21">
        <f t="shared" si="8"/>
        <v>0</v>
      </c>
      <c r="AS28" s="22">
        <v>0</v>
      </c>
      <c r="AT28" s="1"/>
      <c r="AU28" s="1"/>
      <c r="AV28">
        <v>7</v>
      </c>
      <c r="AW28" s="13">
        <v>3</v>
      </c>
      <c r="AX28" s="13">
        <v>4</v>
      </c>
      <c r="AY28" s="13">
        <v>1</v>
      </c>
      <c r="AZ28" s="13">
        <v>1</v>
      </c>
      <c r="BA28" s="13">
        <v>1</v>
      </c>
      <c r="BB28" s="16">
        <f t="shared" si="9"/>
        <v>7.7466953581261935</v>
      </c>
      <c r="BC28" s="17">
        <f t="shared" si="10"/>
        <v>3.3200122963397973</v>
      </c>
      <c r="BD28" s="17">
        <f t="shared" si="11"/>
        <v>4.4266830617863961</v>
      </c>
      <c r="BE28" s="17">
        <f t="shared" si="12"/>
        <v>1.106670765446599</v>
      </c>
      <c r="BF28" s="17">
        <f t="shared" si="13"/>
        <v>1.106670765446599</v>
      </c>
      <c r="BG28" s="17">
        <f t="shared" si="14"/>
        <v>1.106670765446599</v>
      </c>
      <c r="BH28" s="13">
        <v>2</v>
      </c>
      <c r="BI28" s="13">
        <v>1</v>
      </c>
      <c r="BJ28" s="13">
        <v>0</v>
      </c>
      <c r="BK28" s="13">
        <v>0</v>
      </c>
      <c r="BL28" s="13">
        <v>0</v>
      </c>
      <c r="BM28" s="13">
        <v>0</v>
      </c>
      <c r="BN28" s="13">
        <f t="shared" si="15"/>
        <v>9</v>
      </c>
      <c r="BO28" s="16">
        <v>0.90600000000000003</v>
      </c>
      <c r="BP28" s="1"/>
      <c r="BQ28" s="1"/>
      <c r="BR28" s="23" t="str">
        <f t="shared" si="16"/>
        <v xml:space="preserve"> </v>
      </c>
      <c r="BS28" s="1"/>
      <c r="BT28" s="13">
        <v>0</v>
      </c>
      <c r="BU28" s="13">
        <v>3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23">
        <f t="shared" si="17"/>
        <v>0</v>
      </c>
      <c r="CC28" s="16">
        <v>0.1</v>
      </c>
      <c r="CD28" s="16">
        <v>0.1</v>
      </c>
      <c r="CE28" s="16">
        <v>0.2</v>
      </c>
      <c r="CF28" s="24">
        <f t="shared" si="18"/>
        <v>3.3333333333333333E-2</v>
      </c>
      <c r="CG28" s="24">
        <f t="shared" si="19"/>
        <v>0.22133415308931984</v>
      </c>
      <c r="CH28" s="25">
        <v>3</v>
      </c>
      <c r="CI28" s="16">
        <v>0.5</v>
      </c>
      <c r="CJ28" s="16">
        <v>0.5</v>
      </c>
      <c r="CK28" s="16">
        <v>1.1000000000000001</v>
      </c>
      <c r="CL28" s="16">
        <v>0.30000000000000004</v>
      </c>
      <c r="CM28" s="16">
        <v>0.1</v>
      </c>
      <c r="CN28" s="16">
        <v>0</v>
      </c>
      <c r="CO28" s="16">
        <v>0.5</v>
      </c>
      <c r="CP28" s="26">
        <f t="shared" si="20"/>
        <v>8.3333333333333329E-2</v>
      </c>
      <c r="CQ28" s="26">
        <f t="shared" si="21"/>
        <v>0.55333538272329952</v>
      </c>
      <c r="CR28" s="13">
        <v>1</v>
      </c>
      <c r="CS28" s="13">
        <v>0</v>
      </c>
      <c r="CT28" s="13">
        <v>0</v>
      </c>
      <c r="CU28" s="13">
        <v>0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27">
        <v>-3.49</v>
      </c>
      <c r="DC28" s="27">
        <v>-10.62</v>
      </c>
      <c r="DD28" s="27">
        <v>7.13</v>
      </c>
      <c r="DE28" s="27">
        <v>8.15</v>
      </c>
      <c r="DF28" s="27">
        <v>0.94</v>
      </c>
      <c r="DG28" s="27">
        <v>-8.6199999999999992</v>
      </c>
      <c r="DH28" s="27">
        <v>9.56</v>
      </c>
      <c r="DI28" s="27">
        <v>10.93</v>
      </c>
      <c r="DJ28" s="1">
        <v>18</v>
      </c>
      <c r="DK28" s="1"/>
      <c r="DL28" s="1"/>
      <c r="DM28" s="1">
        <v>0.13100000000000001</v>
      </c>
      <c r="DN28" s="1">
        <v>0</v>
      </c>
      <c r="DO28" s="1">
        <v>2.5000000000000001E-2</v>
      </c>
      <c r="DP28" s="16">
        <f t="shared" si="22"/>
        <v>0.3345229924502402</v>
      </c>
    </row>
    <row r="29" spans="1:120" x14ac:dyDescent="0.2">
      <c r="A29" s="13">
        <v>12</v>
      </c>
      <c r="B29" s="13" t="s">
        <v>285</v>
      </c>
      <c r="C29" s="13" t="s">
        <v>286</v>
      </c>
      <c r="D29" s="13" t="s">
        <v>158</v>
      </c>
      <c r="E29" s="13" t="s">
        <v>141</v>
      </c>
      <c r="F29" s="1" t="s">
        <v>142</v>
      </c>
      <c r="G29" s="13">
        <v>73</v>
      </c>
      <c r="H29" s="13">
        <v>194</v>
      </c>
      <c r="I29" s="13" t="s">
        <v>125</v>
      </c>
      <c r="J29" s="13">
        <v>2008</v>
      </c>
      <c r="K29" s="13">
        <v>1</v>
      </c>
      <c r="L29" s="13">
        <v>9</v>
      </c>
      <c r="M29" s="1"/>
      <c r="N29" s="1">
        <v>25</v>
      </c>
      <c r="O29" s="13" t="s">
        <v>193</v>
      </c>
      <c r="P29" s="13" t="s">
        <v>284</v>
      </c>
      <c r="Q29" s="1" t="str">
        <f t="shared" si="0"/>
        <v>NYI</v>
      </c>
      <c r="R29" s="13" t="s">
        <v>287</v>
      </c>
      <c r="S29" s="1"/>
      <c r="T29" s="13" t="s">
        <v>207</v>
      </c>
      <c r="U29" s="13">
        <v>70</v>
      </c>
      <c r="V29" s="13">
        <v>15</v>
      </c>
      <c r="W29" s="13">
        <v>26</v>
      </c>
      <c r="X29" s="14">
        <v>14</v>
      </c>
      <c r="Y29" s="13">
        <v>41</v>
      </c>
      <c r="Z29" s="13">
        <v>3</v>
      </c>
      <c r="AA29" s="1">
        <v>140</v>
      </c>
      <c r="AB29" s="14">
        <v>46</v>
      </c>
      <c r="AC29" s="14">
        <v>75</v>
      </c>
      <c r="AD29" s="15">
        <f t="shared" si="1"/>
        <v>0.10714285714285714</v>
      </c>
      <c r="AE29" s="15">
        <f t="shared" si="2"/>
        <v>5.7471264367816091E-2</v>
      </c>
      <c r="AF29" s="16">
        <v>1174.6500000000001</v>
      </c>
      <c r="AG29" s="17">
        <f t="shared" si="3"/>
        <v>16.780714285714286</v>
      </c>
      <c r="AH29" s="29">
        <v>1477</v>
      </c>
      <c r="AI29" s="17">
        <f t="shared" si="4"/>
        <v>21.1</v>
      </c>
      <c r="AJ29" s="19">
        <f t="shared" si="5"/>
        <v>0.79529451591062972</v>
      </c>
      <c r="AK29" s="20">
        <f>'Even Strength'!AA29+'Power Play'!R29+'Penalty Kill'!L29</f>
        <v>154.79245283018869</v>
      </c>
      <c r="AL29" s="19">
        <f t="shared" si="6"/>
        <v>7.9066506361991413</v>
      </c>
      <c r="AM29" s="15">
        <f>IF(('Even Strength'!BR29+'Power Play'!AK29+'Penalty Kill'!AG29)&gt;0,V29/('Even Strength'!BR29+'Power Play'!AK29+'Penalty Kill'!AG29),0)</f>
        <v>0.25</v>
      </c>
      <c r="AN29" s="15">
        <f>IF(('Even Strength'!BR29+'Power Play'!AK29+'Penalty Kill'!AG29)&gt;0,W29/('Even Strength'!BR29+'Power Play'!AK29+'Penalty Kill'!AG29),0)</f>
        <v>0.43333333333333335</v>
      </c>
      <c r="AO29" s="15">
        <f t="shared" si="7"/>
        <v>0.68333333333333335</v>
      </c>
      <c r="AP29" s="13">
        <v>30</v>
      </c>
      <c r="AQ29" s="13">
        <v>36</v>
      </c>
      <c r="AR29" s="21">
        <f t="shared" si="8"/>
        <v>0.45454545454545453</v>
      </c>
      <c r="AS29" s="22">
        <v>1.6</v>
      </c>
      <c r="AT29" s="13">
        <v>1</v>
      </c>
      <c r="AU29" s="13">
        <v>0</v>
      </c>
      <c r="AV29">
        <v>78</v>
      </c>
      <c r="AW29" s="13">
        <v>66</v>
      </c>
      <c r="AX29" s="13">
        <v>36</v>
      </c>
      <c r="AY29" s="13">
        <v>46</v>
      </c>
      <c r="AZ29" s="13">
        <v>47</v>
      </c>
      <c r="BA29" s="13">
        <v>53</v>
      </c>
      <c r="BB29" s="16">
        <f t="shared" si="9"/>
        <v>3.9841654961052226</v>
      </c>
      <c r="BC29" s="17">
        <f t="shared" si="10"/>
        <v>3.3712169582428806</v>
      </c>
      <c r="BD29" s="17">
        <f t="shared" si="11"/>
        <v>1.8388456135870257</v>
      </c>
      <c r="BE29" s="17">
        <f t="shared" si="12"/>
        <v>2.349636061805644</v>
      </c>
      <c r="BF29" s="17">
        <f t="shared" si="13"/>
        <v>2.4007151066275059</v>
      </c>
      <c r="BG29" s="17">
        <f t="shared" si="14"/>
        <v>2.7071893755586767</v>
      </c>
      <c r="BH29" s="13">
        <v>12</v>
      </c>
      <c r="BI29" s="13">
        <v>6</v>
      </c>
      <c r="BJ29" s="13">
        <v>0</v>
      </c>
      <c r="BK29" s="13">
        <v>0</v>
      </c>
      <c r="BL29" s="13">
        <v>0</v>
      </c>
      <c r="BM29" s="13">
        <v>0</v>
      </c>
      <c r="BN29" s="13">
        <f t="shared" si="15"/>
        <v>114</v>
      </c>
      <c r="BO29" s="16">
        <v>2.992</v>
      </c>
      <c r="BP29" s="13">
        <v>3</v>
      </c>
      <c r="BQ29" s="13">
        <v>1</v>
      </c>
      <c r="BR29" s="23">
        <f t="shared" si="16"/>
        <v>0.33333333333333331</v>
      </c>
      <c r="BS29" s="13">
        <v>1</v>
      </c>
      <c r="BT29" s="13">
        <v>2</v>
      </c>
      <c r="BU29" s="13">
        <v>18</v>
      </c>
      <c r="BV29" s="13">
        <v>0</v>
      </c>
      <c r="BW29" s="13">
        <v>0</v>
      </c>
      <c r="BX29" s="13">
        <v>1</v>
      </c>
      <c r="BY29" s="13">
        <v>1</v>
      </c>
      <c r="BZ29" s="13">
        <v>0</v>
      </c>
      <c r="CA29" s="13">
        <v>0</v>
      </c>
      <c r="CB29" s="23">
        <f t="shared" si="17"/>
        <v>0</v>
      </c>
      <c r="CC29" s="16">
        <v>3.1</v>
      </c>
      <c r="CD29" s="16">
        <v>1.2</v>
      </c>
      <c r="CE29" s="16">
        <v>4.3</v>
      </c>
      <c r="CF29" s="24">
        <f t="shared" si="18"/>
        <v>6.1428571428571423E-2</v>
      </c>
      <c r="CG29" s="24">
        <f t="shared" si="19"/>
        <v>0.21963989273400583</v>
      </c>
      <c r="CH29" s="25">
        <v>6</v>
      </c>
      <c r="CI29" s="16">
        <v>25.8</v>
      </c>
      <c r="CJ29" s="16">
        <v>24</v>
      </c>
      <c r="CK29" s="16">
        <v>1.5</v>
      </c>
      <c r="CL29" s="16">
        <v>5.6</v>
      </c>
      <c r="CM29" s="16">
        <v>2.8</v>
      </c>
      <c r="CN29" s="16">
        <v>0.1</v>
      </c>
      <c r="CO29" s="16">
        <v>8.4</v>
      </c>
      <c r="CP29" s="26">
        <f t="shared" si="20"/>
        <v>0.12000000000000001</v>
      </c>
      <c r="CQ29" s="26">
        <f t="shared" si="21"/>
        <v>0.42906397650363937</v>
      </c>
      <c r="CR29" s="13">
        <v>1</v>
      </c>
      <c r="CS29" s="13">
        <v>1</v>
      </c>
      <c r="CT29" s="13">
        <v>2</v>
      </c>
      <c r="CU29" s="13">
        <v>0</v>
      </c>
      <c r="CV29" s="13">
        <v>-0.83</v>
      </c>
      <c r="CW29" s="13">
        <v>2.39</v>
      </c>
      <c r="CX29" s="13">
        <v>6.58</v>
      </c>
      <c r="CY29" s="13">
        <v>-0.76</v>
      </c>
      <c r="CZ29" s="13">
        <v>0.64</v>
      </c>
      <c r="DA29" s="13">
        <v>8.02</v>
      </c>
      <c r="DB29" s="27">
        <v>-27.47</v>
      </c>
      <c r="DC29" s="27">
        <v>94.16</v>
      </c>
      <c r="DD29" s="27">
        <v>-121.63</v>
      </c>
      <c r="DE29" s="27">
        <v>-7.23</v>
      </c>
      <c r="DF29" s="27">
        <v>-33.01</v>
      </c>
      <c r="DG29" s="27">
        <v>54.97</v>
      </c>
      <c r="DH29" s="27">
        <v>-87.98</v>
      </c>
      <c r="DI29" s="27">
        <v>-5.23</v>
      </c>
      <c r="DJ29" s="1">
        <v>186</v>
      </c>
      <c r="DK29" s="28">
        <v>12</v>
      </c>
      <c r="DL29" s="28" t="s">
        <v>288</v>
      </c>
      <c r="DM29" s="1">
        <v>3.3</v>
      </c>
      <c r="DN29" s="1">
        <v>0.32200000000000001</v>
      </c>
      <c r="DO29" s="1">
        <v>0</v>
      </c>
      <c r="DP29" s="16">
        <f t="shared" si="22"/>
        <v>2.548936170212766</v>
      </c>
    </row>
    <row r="30" spans="1:120" x14ac:dyDescent="0.2">
      <c r="A30" s="13">
        <v>2</v>
      </c>
      <c r="B30" s="13" t="s">
        <v>289</v>
      </c>
      <c r="C30" s="13" t="s">
        <v>290</v>
      </c>
      <c r="D30" s="13" t="s">
        <v>133</v>
      </c>
      <c r="E30" s="13" t="s">
        <v>123</v>
      </c>
      <c r="F30" s="1" t="s">
        <v>124</v>
      </c>
      <c r="G30" s="13">
        <v>71</v>
      </c>
      <c r="H30" s="13">
        <v>204</v>
      </c>
      <c r="I30" s="13" t="s">
        <v>125</v>
      </c>
      <c r="J30" s="13">
        <v>2002</v>
      </c>
      <c r="K30" s="13">
        <v>1</v>
      </c>
      <c r="L30" s="13">
        <v>11</v>
      </c>
      <c r="M30" s="1"/>
      <c r="N30" s="1">
        <v>32</v>
      </c>
      <c r="O30" s="13" t="s">
        <v>258</v>
      </c>
      <c r="P30" s="13" t="s">
        <v>291</v>
      </c>
      <c r="Q30" s="1" t="str">
        <f t="shared" si="0"/>
        <v>MIN</v>
      </c>
      <c r="R30" s="13" t="s">
        <v>292</v>
      </c>
      <c r="S30" s="1"/>
      <c r="T30" s="13" t="s">
        <v>173</v>
      </c>
      <c r="U30" s="13">
        <v>14</v>
      </c>
      <c r="V30" s="13">
        <v>0</v>
      </c>
      <c r="W30" s="13">
        <v>1</v>
      </c>
      <c r="X30" s="14">
        <v>0</v>
      </c>
      <c r="Y30" s="13">
        <v>1</v>
      </c>
      <c r="Z30" s="13">
        <v>-3</v>
      </c>
      <c r="AA30" s="1">
        <v>5</v>
      </c>
      <c r="AB30" s="14">
        <v>2</v>
      </c>
      <c r="AC30" s="14">
        <v>3</v>
      </c>
      <c r="AD30" s="15">
        <f t="shared" si="1"/>
        <v>0</v>
      </c>
      <c r="AE30" s="15">
        <f t="shared" si="2"/>
        <v>0</v>
      </c>
      <c r="AF30" s="16">
        <v>168.76666666669999</v>
      </c>
      <c r="AG30" s="17">
        <f t="shared" si="3"/>
        <v>12.054761904764286</v>
      </c>
      <c r="AH30" s="29">
        <v>274</v>
      </c>
      <c r="AI30" s="17">
        <f t="shared" si="4"/>
        <v>19.571428571428573</v>
      </c>
      <c r="AJ30" s="19">
        <f t="shared" si="5"/>
        <v>0.61593673965948903</v>
      </c>
      <c r="AK30" s="20">
        <f>'Even Strength'!AA30+'Power Play'!R30+'Penalty Kill'!L30</f>
        <v>0</v>
      </c>
      <c r="AL30" s="19">
        <f t="shared" si="6"/>
        <v>0</v>
      </c>
      <c r="AM30" s="15">
        <f>IF(('Even Strength'!BR30+'Power Play'!AK30+'Penalty Kill'!AG30)&gt;0,V30/('Even Strength'!BR30+'Power Play'!AK30+'Penalty Kill'!AG30),0)</f>
        <v>0</v>
      </c>
      <c r="AN30" s="15">
        <f>IF(('Even Strength'!BR30+'Power Play'!AK30+'Penalty Kill'!AG30)&gt;0,W30/('Even Strength'!BR30+'Power Play'!AK30+'Penalty Kill'!AG30),0)</f>
        <v>0.14285714285714285</v>
      </c>
      <c r="AO30" s="15">
        <f t="shared" si="7"/>
        <v>0.14285714285714285</v>
      </c>
      <c r="AP30" s="13">
        <v>0</v>
      </c>
      <c r="AQ30" s="13">
        <v>0</v>
      </c>
      <c r="AR30" s="21">
        <f t="shared" si="8"/>
        <v>0</v>
      </c>
      <c r="AS30" s="22">
        <v>0</v>
      </c>
      <c r="AT30" s="1"/>
      <c r="AU30" s="1"/>
      <c r="AV30">
        <v>20</v>
      </c>
      <c r="AW30" s="13">
        <v>15</v>
      </c>
      <c r="AX30" s="13">
        <v>20</v>
      </c>
      <c r="AY30" s="13">
        <v>2</v>
      </c>
      <c r="AZ30" s="13">
        <v>5</v>
      </c>
      <c r="BA30" s="13">
        <v>2</v>
      </c>
      <c r="BB30" s="16">
        <f t="shared" si="9"/>
        <v>7.1104088485073849</v>
      </c>
      <c r="BC30" s="17">
        <f t="shared" si="10"/>
        <v>5.3328066363805391</v>
      </c>
      <c r="BD30" s="17">
        <f t="shared" si="11"/>
        <v>7.1104088485073849</v>
      </c>
      <c r="BE30" s="17">
        <f t="shared" si="12"/>
        <v>0.71104088485073857</v>
      </c>
      <c r="BF30" s="17">
        <f t="shared" si="13"/>
        <v>1.7776022121268462</v>
      </c>
      <c r="BG30" s="17">
        <f t="shared" si="14"/>
        <v>0.71104088485073857</v>
      </c>
      <c r="BH30" s="13">
        <v>26</v>
      </c>
      <c r="BI30" s="13">
        <v>8</v>
      </c>
      <c r="BJ30" s="13">
        <v>2</v>
      </c>
      <c r="BK30" s="13">
        <v>0</v>
      </c>
      <c r="BL30" s="13">
        <v>0</v>
      </c>
      <c r="BM30" s="13">
        <v>0</v>
      </c>
      <c r="BN30" s="13">
        <f t="shared" si="15"/>
        <v>63</v>
      </c>
      <c r="BO30" s="16">
        <v>-1.276</v>
      </c>
      <c r="BP30" s="1"/>
      <c r="BQ30" s="1"/>
      <c r="BR30" s="23" t="str">
        <f t="shared" si="16"/>
        <v xml:space="preserve"> </v>
      </c>
      <c r="BS30" s="1"/>
      <c r="BT30" s="13">
        <v>0</v>
      </c>
      <c r="BU30" s="13">
        <v>2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23">
        <f t="shared" si="17"/>
        <v>0</v>
      </c>
      <c r="CC30" s="16">
        <v>-0.1</v>
      </c>
      <c r="CD30" s="16">
        <v>0.1</v>
      </c>
      <c r="CE30" s="16">
        <v>0</v>
      </c>
      <c r="CF30" s="24">
        <f t="shared" si="18"/>
        <v>0</v>
      </c>
      <c r="CG30" s="24">
        <f t="shared" si="19"/>
        <v>0</v>
      </c>
      <c r="CH30" s="25">
        <v>3</v>
      </c>
      <c r="CI30" s="16">
        <v>4.3</v>
      </c>
      <c r="CJ30" s="16">
        <v>4.8</v>
      </c>
      <c r="CK30" s="16">
        <v>-4</v>
      </c>
      <c r="CL30" s="16">
        <v>-0.60000000000000009</v>
      </c>
      <c r="CM30" s="16">
        <v>-0.1</v>
      </c>
      <c r="CN30" s="16">
        <v>0</v>
      </c>
      <c r="CO30" s="16">
        <v>-0.8</v>
      </c>
      <c r="CP30" s="26">
        <f t="shared" si="20"/>
        <v>-5.7142857142857148E-2</v>
      </c>
      <c r="CQ30" s="26">
        <f t="shared" si="21"/>
        <v>-0.28441635394029541</v>
      </c>
      <c r="CR30" s="13">
        <v>0</v>
      </c>
      <c r="CS30" s="13">
        <v>0</v>
      </c>
      <c r="CT30" s="13">
        <v>0</v>
      </c>
      <c r="CU30" s="13">
        <v>0</v>
      </c>
      <c r="CV30" s="13">
        <v>0.65</v>
      </c>
      <c r="CW30" s="13">
        <v>-0.84</v>
      </c>
      <c r="CX30" s="13">
        <v>-0.68</v>
      </c>
      <c r="CY30" s="13">
        <v>-0.64</v>
      </c>
      <c r="CZ30" s="13">
        <v>-0.26</v>
      </c>
      <c r="DA30" s="13">
        <v>-1.77</v>
      </c>
      <c r="DB30" s="27">
        <v>1.31</v>
      </c>
      <c r="DC30" s="27">
        <v>20.21</v>
      </c>
      <c r="DD30" s="27">
        <v>-18.89</v>
      </c>
      <c r="DE30" s="27">
        <v>-7.3</v>
      </c>
      <c r="DF30" s="27">
        <v>-3.31</v>
      </c>
      <c r="DG30" s="27">
        <v>16.96</v>
      </c>
      <c r="DH30" s="27">
        <v>-20.28</v>
      </c>
      <c r="DI30" s="27">
        <v>-7.84</v>
      </c>
      <c r="DJ30" s="1">
        <v>186</v>
      </c>
      <c r="DK30" s="28">
        <v>64</v>
      </c>
      <c r="DL30" s="28" t="s">
        <v>293</v>
      </c>
      <c r="DM30" s="1">
        <v>1.5</v>
      </c>
      <c r="DN30" s="1">
        <v>1.024</v>
      </c>
      <c r="DO30" s="1">
        <v>0</v>
      </c>
      <c r="DP30" s="16">
        <f t="shared" si="22"/>
        <v>-2.8212765957446804</v>
      </c>
    </row>
    <row r="31" spans="1:120" x14ac:dyDescent="0.2">
      <c r="A31" s="13">
        <v>8</v>
      </c>
      <c r="B31" s="13" t="s">
        <v>294</v>
      </c>
      <c r="C31" s="13" t="s">
        <v>295</v>
      </c>
      <c r="D31" s="13" t="s">
        <v>296</v>
      </c>
      <c r="E31" s="13" t="s">
        <v>141</v>
      </c>
      <c r="F31" s="1" t="s">
        <v>142</v>
      </c>
      <c r="G31" s="13">
        <v>73</v>
      </c>
      <c r="H31" s="13">
        <v>199</v>
      </c>
      <c r="I31" s="13" t="s">
        <v>125</v>
      </c>
      <c r="J31" s="13">
        <v>2008</v>
      </c>
      <c r="K31" s="13">
        <v>6</v>
      </c>
      <c r="L31" s="13">
        <v>152</v>
      </c>
      <c r="M31" s="1"/>
      <c r="N31" s="1">
        <v>24</v>
      </c>
      <c r="O31" s="13" t="s">
        <v>183</v>
      </c>
      <c r="P31" s="13" t="s">
        <v>297</v>
      </c>
      <c r="Q31" s="1" t="str">
        <f t="shared" si="0"/>
        <v>TBL</v>
      </c>
      <c r="R31" s="13" t="s">
        <v>219</v>
      </c>
      <c r="S31" s="1"/>
      <c r="T31" s="13" t="s">
        <v>173</v>
      </c>
      <c r="U31" s="13">
        <v>52</v>
      </c>
      <c r="V31" s="13">
        <v>1</v>
      </c>
      <c r="W31" s="13">
        <v>6</v>
      </c>
      <c r="X31" s="14">
        <v>2</v>
      </c>
      <c r="Y31" s="13">
        <v>7</v>
      </c>
      <c r="Z31" s="13">
        <v>-4</v>
      </c>
      <c r="AA31" s="1">
        <v>53</v>
      </c>
      <c r="AB31" s="14">
        <v>25</v>
      </c>
      <c r="AC31" s="14">
        <v>42</v>
      </c>
      <c r="AD31" s="15">
        <f t="shared" si="1"/>
        <v>1.8867924528301886E-2</v>
      </c>
      <c r="AE31" s="15">
        <f t="shared" si="2"/>
        <v>8.3333333333333332E-3</v>
      </c>
      <c r="AF31" s="16">
        <v>872.7</v>
      </c>
      <c r="AG31" s="17">
        <f t="shared" si="3"/>
        <v>16.782692307692308</v>
      </c>
      <c r="AH31" s="29">
        <v>1102</v>
      </c>
      <c r="AI31" s="17">
        <f t="shared" si="4"/>
        <v>21.192307692307693</v>
      </c>
      <c r="AJ31" s="19">
        <f t="shared" si="5"/>
        <v>0.79192377495462796</v>
      </c>
      <c r="AK31" s="20">
        <f>'Even Strength'!AA31+'Power Play'!R31+'Penalty Kill'!L31</f>
        <v>33.916666666666664</v>
      </c>
      <c r="AL31" s="19">
        <f t="shared" si="6"/>
        <v>2.3318437034490658</v>
      </c>
      <c r="AM31" s="15">
        <f>IF(('Even Strength'!BR31+'Power Play'!AK31+'Penalty Kill'!AG31)&gt;0,V31/('Even Strength'!BR31+'Power Play'!AK31+'Penalty Kill'!AG31),0)</f>
        <v>4.1666666666666664E-2</v>
      </c>
      <c r="AN31" s="15">
        <f>IF(('Even Strength'!BR31+'Power Play'!AK31+'Penalty Kill'!AG31)&gt;0,W31/('Even Strength'!BR31+'Power Play'!AK31+'Penalty Kill'!AG31),0)</f>
        <v>0.25</v>
      </c>
      <c r="AO31" s="15">
        <f t="shared" si="7"/>
        <v>0.29166666666666669</v>
      </c>
      <c r="AP31" s="13">
        <v>0</v>
      </c>
      <c r="AQ31" s="13">
        <v>0</v>
      </c>
      <c r="AR31" s="21">
        <f t="shared" si="8"/>
        <v>0</v>
      </c>
      <c r="AS31" s="22">
        <v>0</v>
      </c>
      <c r="AT31" s="1"/>
      <c r="AU31" s="1"/>
      <c r="AV31">
        <v>66</v>
      </c>
      <c r="AW31" s="13">
        <v>35</v>
      </c>
      <c r="AX31" s="13">
        <v>46</v>
      </c>
      <c r="AY31" s="13">
        <v>25</v>
      </c>
      <c r="AZ31" s="13">
        <v>20</v>
      </c>
      <c r="BA31" s="13">
        <v>13</v>
      </c>
      <c r="BB31" s="16">
        <f t="shared" si="9"/>
        <v>4.5376418013062905</v>
      </c>
      <c r="BC31" s="17">
        <f t="shared" si="10"/>
        <v>2.4063251976624267</v>
      </c>
      <c r="BD31" s="17">
        <f t="shared" si="11"/>
        <v>3.1625988312134754</v>
      </c>
      <c r="BE31" s="17">
        <f t="shared" si="12"/>
        <v>1.7188037126160192</v>
      </c>
      <c r="BF31" s="17">
        <f t="shared" si="13"/>
        <v>1.3750429700928153</v>
      </c>
      <c r="BG31" s="17">
        <f t="shared" si="14"/>
        <v>0.89377793056032995</v>
      </c>
      <c r="BH31" s="13">
        <v>16</v>
      </c>
      <c r="BI31" s="13">
        <v>8</v>
      </c>
      <c r="BJ31" s="13">
        <v>0</v>
      </c>
      <c r="BK31" s="13">
        <v>0</v>
      </c>
      <c r="BL31" s="13">
        <v>0</v>
      </c>
      <c r="BM31" s="13">
        <v>0</v>
      </c>
      <c r="BN31" s="13">
        <f t="shared" si="15"/>
        <v>97</v>
      </c>
      <c r="BO31" s="16">
        <v>1.867</v>
      </c>
      <c r="BP31" s="1"/>
      <c r="BQ31" s="1"/>
      <c r="BR31" s="23" t="str">
        <f t="shared" si="16"/>
        <v xml:space="preserve"> </v>
      </c>
      <c r="BS31" s="1"/>
      <c r="BT31" s="13">
        <v>0</v>
      </c>
      <c r="BU31" s="13">
        <v>10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23">
        <f t="shared" si="17"/>
        <v>0</v>
      </c>
      <c r="CC31" s="16">
        <v>-0.2</v>
      </c>
      <c r="CD31" s="16">
        <v>1.1000000000000001</v>
      </c>
      <c r="CE31" s="16">
        <v>0.9</v>
      </c>
      <c r="CF31" s="24">
        <f t="shared" si="18"/>
        <v>1.7307692307692309E-2</v>
      </c>
      <c r="CG31" s="24">
        <f t="shared" si="19"/>
        <v>6.1876933654176687E-2</v>
      </c>
      <c r="CH31" s="25">
        <v>0</v>
      </c>
      <c r="CI31" s="16">
        <v>12.1</v>
      </c>
      <c r="CJ31" s="16">
        <v>14.7</v>
      </c>
      <c r="CK31" s="16">
        <v>-9.3000000000000007</v>
      </c>
      <c r="CL31" s="16">
        <v>-0.2</v>
      </c>
      <c r="CM31" s="16">
        <v>0.30000000000000004</v>
      </c>
      <c r="CN31" s="16">
        <v>0</v>
      </c>
      <c r="CO31" s="16">
        <v>0.1</v>
      </c>
      <c r="CP31" s="26">
        <f t="shared" si="20"/>
        <v>1.9230769230769232E-3</v>
      </c>
      <c r="CQ31" s="26">
        <f t="shared" si="21"/>
        <v>6.8752148504640769E-3</v>
      </c>
      <c r="CR31" s="13">
        <v>0</v>
      </c>
      <c r="CS31" s="13">
        <v>0</v>
      </c>
      <c r="CT31" s="13">
        <v>0</v>
      </c>
      <c r="CU31" s="13">
        <v>0</v>
      </c>
      <c r="CV31" s="13">
        <v>-7.0000000000000007E-2</v>
      </c>
      <c r="CW31" s="13">
        <v>0.57000000000000006</v>
      </c>
      <c r="CX31" s="13">
        <v>0.32</v>
      </c>
      <c r="CY31" s="13">
        <v>2.0299999999999998</v>
      </c>
      <c r="CZ31" s="13">
        <v>-1.08</v>
      </c>
      <c r="DA31" s="13">
        <v>1.77</v>
      </c>
      <c r="DB31" s="27">
        <v>3.66</v>
      </c>
      <c r="DC31" s="27">
        <v>3.56</v>
      </c>
      <c r="DD31" s="27">
        <v>0.09</v>
      </c>
      <c r="DE31" s="27">
        <v>0.01</v>
      </c>
      <c r="DF31" s="27">
        <v>-7.44</v>
      </c>
      <c r="DG31" s="27">
        <v>11.86</v>
      </c>
      <c r="DH31" s="27">
        <v>-19.309999999999999</v>
      </c>
      <c r="DI31" s="27">
        <v>-1.42</v>
      </c>
      <c r="DJ31" s="1">
        <v>186</v>
      </c>
      <c r="DK31" s="1"/>
      <c r="DL31" s="1"/>
      <c r="DM31" s="1">
        <v>0.874</v>
      </c>
      <c r="DN31" s="1">
        <v>0</v>
      </c>
      <c r="DO31" s="1">
        <v>0</v>
      </c>
      <c r="DP31" s="16">
        <f t="shared" si="22"/>
        <v>-0.58936170212765948</v>
      </c>
    </row>
    <row r="32" spans="1:120" x14ac:dyDescent="0.2">
      <c r="A32" s="13">
        <v>16</v>
      </c>
      <c r="B32" s="13" t="s">
        <v>298</v>
      </c>
      <c r="C32" s="13" t="s">
        <v>299</v>
      </c>
      <c r="D32" s="1"/>
      <c r="E32" s="13" t="s">
        <v>234</v>
      </c>
      <c r="F32" s="1" t="s">
        <v>235</v>
      </c>
      <c r="G32" s="13">
        <v>75</v>
      </c>
      <c r="H32" s="13">
        <v>213</v>
      </c>
      <c r="I32" s="13" t="s">
        <v>125</v>
      </c>
      <c r="J32" s="13">
        <v>2013</v>
      </c>
      <c r="K32" s="13">
        <v>1</v>
      </c>
      <c r="L32" s="13">
        <v>2</v>
      </c>
      <c r="M32" s="1"/>
      <c r="N32" s="1">
        <v>19</v>
      </c>
      <c r="O32" s="13" t="s">
        <v>300</v>
      </c>
      <c r="P32" s="13" t="s">
        <v>301</v>
      </c>
      <c r="Q32" s="1" t="str">
        <f t="shared" si="0"/>
        <v>FLA</v>
      </c>
      <c r="R32" s="13" t="s">
        <v>302</v>
      </c>
      <c r="S32" s="1"/>
      <c r="T32" s="13" t="s">
        <v>146</v>
      </c>
      <c r="U32" s="13">
        <v>71</v>
      </c>
      <c r="V32" s="13">
        <v>16</v>
      </c>
      <c r="W32" s="13">
        <v>20</v>
      </c>
      <c r="X32" s="14">
        <v>9</v>
      </c>
      <c r="Y32" s="13">
        <v>36</v>
      </c>
      <c r="Z32" s="13">
        <v>-4</v>
      </c>
      <c r="AA32" s="1">
        <v>123</v>
      </c>
      <c r="AB32" s="14">
        <v>36</v>
      </c>
      <c r="AC32" s="14">
        <v>40</v>
      </c>
      <c r="AD32" s="15">
        <f t="shared" si="1"/>
        <v>0.13008130081300814</v>
      </c>
      <c r="AE32" s="15">
        <f t="shared" si="2"/>
        <v>8.0402010050251257E-2</v>
      </c>
      <c r="AF32" s="16">
        <v>1242.4166666666999</v>
      </c>
      <c r="AG32" s="17">
        <f t="shared" si="3"/>
        <v>17.498826291080281</v>
      </c>
      <c r="AH32" s="29">
        <v>1516</v>
      </c>
      <c r="AI32" s="17">
        <f t="shared" si="4"/>
        <v>21.35211267605634</v>
      </c>
      <c r="AJ32" s="19">
        <f t="shared" si="5"/>
        <v>0.81953605980653033</v>
      </c>
      <c r="AK32" s="20">
        <f>'Even Strength'!AA32+'Power Play'!R32+'Penalty Kill'!L32</f>
        <v>100.47875816993462</v>
      </c>
      <c r="AL32" s="19">
        <f t="shared" si="6"/>
        <v>4.8524183970991341</v>
      </c>
      <c r="AM32" s="15">
        <f>IF(('Even Strength'!BR32+'Power Play'!AK32+'Penalty Kill'!AG32)&gt;0,V32/('Even Strength'!BR32+'Power Play'!AK32+'Penalty Kill'!AG32),0)</f>
        <v>0.30188679245283018</v>
      </c>
      <c r="AN32" s="15">
        <f>IF(('Even Strength'!BR32+'Power Play'!AK32+'Penalty Kill'!AG32)&gt;0,W32/('Even Strength'!BR32+'Power Play'!AK32+'Penalty Kill'!AG32),0)</f>
        <v>0.37735849056603776</v>
      </c>
      <c r="AO32" s="15">
        <f t="shared" si="7"/>
        <v>0.679245283018868</v>
      </c>
      <c r="AP32" s="13">
        <v>462</v>
      </c>
      <c r="AQ32" s="13">
        <v>540</v>
      </c>
      <c r="AR32" s="21">
        <f t="shared" si="8"/>
        <v>0.46107784431137727</v>
      </c>
      <c r="AS32" s="22">
        <v>22.5</v>
      </c>
      <c r="AT32" s="13">
        <v>39</v>
      </c>
      <c r="AU32" s="13">
        <v>25</v>
      </c>
      <c r="AV32">
        <v>133</v>
      </c>
      <c r="AW32" s="13">
        <v>35</v>
      </c>
      <c r="AX32" s="13">
        <v>35</v>
      </c>
      <c r="AY32" s="13">
        <v>36</v>
      </c>
      <c r="AZ32" s="13">
        <v>27</v>
      </c>
      <c r="BA32" s="13">
        <v>42</v>
      </c>
      <c r="BB32" s="16">
        <f t="shared" si="9"/>
        <v>6.4229659936949117</v>
      </c>
      <c r="BC32" s="17">
        <f t="shared" si="10"/>
        <v>1.6902542088670818</v>
      </c>
      <c r="BD32" s="17">
        <f t="shared" si="11"/>
        <v>1.6902542088670818</v>
      </c>
      <c r="BE32" s="17">
        <f t="shared" si="12"/>
        <v>1.7385471862632842</v>
      </c>
      <c r="BF32" s="17">
        <f t="shared" si="13"/>
        <v>1.3039103896974631</v>
      </c>
      <c r="BG32" s="17">
        <f t="shared" si="14"/>
        <v>2.0283050506404985</v>
      </c>
      <c r="BH32" s="13">
        <v>16</v>
      </c>
      <c r="BI32" s="13">
        <v>8</v>
      </c>
      <c r="BJ32" s="13">
        <v>0</v>
      </c>
      <c r="BK32" s="13">
        <v>0</v>
      </c>
      <c r="BL32" s="13">
        <v>0</v>
      </c>
      <c r="BM32" s="13">
        <v>0</v>
      </c>
      <c r="BN32" s="13">
        <f t="shared" si="15"/>
        <v>86</v>
      </c>
      <c r="BO32" s="16">
        <v>-3.073</v>
      </c>
      <c r="BP32" s="13">
        <v>4</v>
      </c>
      <c r="BQ32" s="13">
        <v>1</v>
      </c>
      <c r="BR32" s="23">
        <f t="shared" si="16"/>
        <v>0.25</v>
      </c>
      <c r="BS32" s="13">
        <v>1</v>
      </c>
      <c r="BT32" s="13">
        <v>4</v>
      </c>
      <c r="BU32" s="13">
        <v>20</v>
      </c>
      <c r="BV32" s="13">
        <v>0</v>
      </c>
      <c r="BW32" s="13">
        <v>0</v>
      </c>
      <c r="BX32" s="13">
        <v>3</v>
      </c>
      <c r="BY32" s="13">
        <v>0</v>
      </c>
      <c r="BZ32" s="13">
        <v>0</v>
      </c>
      <c r="CA32" s="13">
        <v>0</v>
      </c>
      <c r="CB32" s="23">
        <f t="shared" si="17"/>
        <v>0</v>
      </c>
      <c r="CC32" s="16">
        <v>2.4</v>
      </c>
      <c r="CD32" s="16">
        <v>1.2</v>
      </c>
      <c r="CE32" s="16">
        <v>3.6</v>
      </c>
      <c r="CF32" s="24">
        <f t="shared" si="18"/>
        <v>5.0704225352112678E-2</v>
      </c>
      <c r="CG32" s="24">
        <f t="shared" si="19"/>
        <v>0.17385471862632845</v>
      </c>
      <c r="CH32" s="25">
        <v>6</v>
      </c>
      <c r="CI32" s="16">
        <v>24.7</v>
      </c>
      <c r="CJ32" s="16">
        <v>20.9</v>
      </c>
      <c r="CK32" s="16">
        <v>-2.4</v>
      </c>
      <c r="CL32" s="16">
        <v>4.0999999999999996</v>
      </c>
      <c r="CM32" s="16">
        <v>1.6</v>
      </c>
      <c r="CN32" s="16">
        <v>-0.2</v>
      </c>
      <c r="CO32" s="16">
        <v>5.6</v>
      </c>
      <c r="CP32" s="26">
        <f t="shared" si="20"/>
        <v>7.887323943661971E-2</v>
      </c>
      <c r="CQ32" s="26">
        <f t="shared" si="21"/>
        <v>0.27044067341873307</v>
      </c>
      <c r="CR32" s="13">
        <v>2</v>
      </c>
      <c r="CS32" s="13">
        <v>5</v>
      </c>
      <c r="CT32" s="13">
        <v>0</v>
      </c>
      <c r="CU32" s="13">
        <v>0.08</v>
      </c>
      <c r="CV32" s="13">
        <v>-1.61</v>
      </c>
      <c r="CW32" s="13">
        <v>2.3199999999999998</v>
      </c>
      <c r="CX32" s="13">
        <v>0.65</v>
      </c>
      <c r="CY32" s="13">
        <v>4.4400000000000004</v>
      </c>
      <c r="CZ32" s="13">
        <v>3.26</v>
      </c>
      <c r="DA32" s="13">
        <v>9.14</v>
      </c>
      <c r="DB32" s="27">
        <v>5.48</v>
      </c>
      <c r="DC32" s="27">
        <v>-29.89</v>
      </c>
      <c r="DD32" s="27">
        <v>35.369999999999997</v>
      </c>
      <c r="DE32" s="27">
        <v>2.2000000000000002</v>
      </c>
      <c r="DF32" s="27">
        <v>-15.81</v>
      </c>
      <c r="DG32" s="27">
        <v>-30.21</v>
      </c>
      <c r="DH32" s="27">
        <v>14.39</v>
      </c>
      <c r="DI32" s="27">
        <v>0.9</v>
      </c>
      <c r="DJ32" s="1">
        <v>186</v>
      </c>
      <c r="DK32" s="28">
        <v>11</v>
      </c>
      <c r="DL32" s="28" t="s">
        <v>303</v>
      </c>
      <c r="DM32" s="1">
        <v>3.5750000000000002</v>
      </c>
      <c r="DN32" s="1">
        <v>8.7000000000000008E-2</v>
      </c>
      <c r="DO32" s="1">
        <v>2.65</v>
      </c>
      <c r="DP32" s="16">
        <f t="shared" si="22"/>
        <v>-0.83617021276595871</v>
      </c>
    </row>
    <row r="33" spans="1:120" x14ac:dyDescent="0.2">
      <c r="A33" s="13">
        <v>4</v>
      </c>
      <c r="B33" s="13" t="s">
        <v>304</v>
      </c>
      <c r="C33" s="13" t="s">
        <v>305</v>
      </c>
      <c r="D33" s="13" t="s">
        <v>187</v>
      </c>
      <c r="E33" s="13" t="s">
        <v>141</v>
      </c>
      <c r="F33" s="1" t="s">
        <v>142</v>
      </c>
      <c r="G33" s="13">
        <v>70</v>
      </c>
      <c r="H33" s="13">
        <v>190</v>
      </c>
      <c r="I33" s="13" t="s">
        <v>150</v>
      </c>
      <c r="J33" s="13">
        <v>2009</v>
      </c>
      <c r="K33" s="13">
        <v>3</v>
      </c>
      <c r="L33" s="13">
        <v>64</v>
      </c>
      <c r="M33" s="1"/>
      <c r="N33" s="1">
        <v>23</v>
      </c>
      <c r="O33" s="13" t="s">
        <v>306</v>
      </c>
      <c r="P33" s="13" t="s">
        <v>307</v>
      </c>
      <c r="Q33" s="1" t="str">
        <f t="shared" si="0"/>
        <v>COL</v>
      </c>
      <c r="R33" s="13" t="s">
        <v>162</v>
      </c>
      <c r="S33" s="1"/>
      <c r="T33" s="13" t="s">
        <v>173</v>
      </c>
      <c r="U33" s="13">
        <v>80</v>
      </c>
      <c r="V33" s="13">
        <v>12</v>
      </c>
      <c r="W33" s="13">
        <v>41</v>
      </c>
      <c r="X33" s="14">
        <v>18</v>
      </c>
      <c r="Y33" s="13">
        <v>53</v>
      </c>
      <c r="Z33" s="13">
        <v>5</v>
      </c>
      <c r="AA33" s="1">
        <v>139</v>
      </c>
      <c r="AB33" s="14">
        <v>63</v>
      </c>
      <c r="AC33" s="14">
        <v>110</v>
      </c>
      <c r="AD33" s="15">
        <f t="shared" si="1"/>
        <v>8.6330935251798566E-2</v>
      </c>
      <c r="AE33" s="15">
        <f t="shared" si="2"/>
        <v>3.8461538461538464E-2</v>
      </c>
      <c r="AF33" s="16">
        <v>1709.2333333332999</v>
      </c>
      <c r="AG33" s="17">
        <f t="shared" si="3"/>
        <v>21.365416666666249</v>
      </c>
      <c r="AH33" s="29">
        <v>2034</v>
      </c>
      <c r="AI33" s="17">
        <f t="shared" si="4"/>
        <v>25.425000000000001</v>
      </c>
      <c r="AJ33" s="19">
        <f t="shared" si="5"/>
        <v>0.84033103900358896</v>
      </c>
      <c r="AK33" s="20">
        <f>'Even Strength'!AA33+'Power Play'!R33+'Penalty Kill'!L33</f>
        <v>143.29794149512458</v>
      </c>
      <c r="AL33" s="19">
        <f t="shared" si="6"/>
        <v>5.0302532264217739</v>
      </c>
      <c r="AM33" s="15">
        <f>IF(('Even Strength'!BR33+'Power Play'!AK33+'Penalty Kill'!AG33)&gt;0,V33/('Even Strength'!BR33+'Power Play'!AK33+'Penalty Kill'!AG33),0)</f>
        <v>0.12371134020618557</v>
      </c>
      <c r="AN33" s="15">
        <f>IF(('Even Strength'!BR33+'Power Play'!AK33+'Penalty Kill'!AG33)&gt;0,W33/('Even Strength'!BR33+'Power Play'!AK33+'Penalty Kill'!AG33),0)</f>
        <v>0.42268041237113402</v>
      </c>
      <c r="AO33" s="15">
        <f t="shared" si="7"/>
        <v>0.54639175257731964</v>
      </c>
      <c r="AP33" s="13">
        <v>0</v>
      </c>
      <c r="AQ33" s="13">
        <v>0</v>
      </c>
      <c r="AR33" s="21">
        <f t="shared" si="8"/>
        <v>0</v>
      </c>
      <c r="AS33" s="22">
        <v>0</v>
      </c>
      <c r="AT33" s="1"/>
      <c r="AU33" s="1"/>
      <c r="AV33">
        <v>138</v>
      </c>
      <c r="AW33" s="13">
        <v>80</v>
      </c>
      <c r="AX33" s="13">
        <v>90</v>
      </c>
      <c r="AY33" s="13">
        <v>63</v>
      </c>
      <c r="AZ33" s="13">
        <v>47</v>
      </c>
      <c r="BA33" s="13">
        <v>40</v>
      </c>
      <c r="BB33" s="16">
        <f t="shared" si="9"/>
        <v>4.8442771613004831</v>
      </c>
      <c r="BC33" s="17">
        <f t="shared" si="10"/>
        <v>2.8082766152466565</v>
      </c>
      <c r="BD33" s="17">
        <f t="shared" si="11"/>
        <v>3.1593111921524883</v>
      </c>
      <c r="BE33" s="17">
        <f t="shared" si="12"/>
        <v>2.2115178345067421</v>
      </c>
      <c r="BF33" s="17">
        <f t="shared" si="13"/>
        <v>1.6498625114574108</v>
      </c>
      <c r="BG33" s="17">
        <f t="shared" si="14"/>
        <v>1.4041383076233283</v>
      </c>
      <c r="BH33" s="13">
        <v>26</v>
      </c>
      <c r="BI33" s="13">
        <v>13</v>
      </c>
      <c r="BJ33" s="13">
        <v>0</v>
      </c>
      <c r="BK33" s="13">
        <v>0</v>
      </c>
      <c r="BL33" s="13">
        <v>0</v>
      </c>
      <c r="BM33" s="13">
        <v>0</v>
      </c>
      <c r="BN33" s="13">
        <f t="shared" si="15"/>
        <v>196</v>
      </c>
      <c r="BO33" s="16">
        <v>3.5640000000000001</v>
      </c>
      <c r="BP33" s="13">
        <v>2</v>
      </c>
      <c r="BQ33" s="13">
        <v>0</v>
      </c>
      <c r="BR33" s="23">
        <f t="shared" si="16"/>
        <v>0</v>
      </c>
      <c r="BS33" s="13">
        <v>0</v>
      </c>
      <c r="BT33" s="13">
        <v>3</v>
      </c>
      <c r="BU33" s="13">
        <v>24</v>
      </c>
      <c r="BV33" s="13">
        <v>0</v>
      </c>
      <c r="BW33" s="13">
        <v>1</v>
      </c>
      <c r="BX33" s="13">
        <v>0</v>
      </c>
      <c r="BY33" s="13">
        <v>0</v>
      </c>
      <c r="BZ33" s="13">
        <v>0</v>
      </c>
      <c r="CA33" s="13">
        <v>0</v>
      </c>
      <c r="CB33" s="23">
        <f t="shared" si="17"/>
        <v>0</v>
      </c>
      <c r="CC33" s="16">
        <v>5.2</v>
      </c>
      <c r="CD33" s="16">
        <v>4.2</v>
      </c>
      <c r="CE33" s="16">
        <v>9.4</v>
      </c>
      <c r="CF33" s="24">
        <f t="shared" si="18"/>
        <v>0.11750000000000001</v>
      </c>
      <c r="CG33" s="24">
        <f t="shared" si="19"/>
        <v>0.32997250229148217</v>
      </c>
      <c r="CH33" s="25">
        <v>3</v>
      </c>
      <c r="CI33" s="16">
        <v>47.5</v>
      </c>
      <c r="CJ33" s="16">
        <v>34.700000000000003</v>
      </c>
      <c r="CK33" s="16">
        <v>9.9</v>
      </c>
      <c r="CL33" s="16">
        <v>9.3000000000000007</v>
      </c>
      <c r="CM33" s="16">
        <v>1.5</v>
      </c>
      <c r="CN33" s="16">
        <v>-0.5</v>
      </c>
      <c r="CO33" s="16">
        <v>10.3</v>
      </c>
      <c r="CP33" s="26">
        <f t="shared" si="20"/>
        <v>0.12875</v>
      </c>
      <c r="CQ33" s="26">
        <f t="shared" si="21"/>
        <v>0.36156561421300709</v>
      </c>
      <c r="CR33" s="13">
        <v>1</v>
      </c>
      <c r="CS33" s="13">
        <v>4</v>
      </c>
      <c r="CT33" s="13">
        <v>4</v>
      </c>
      <c r="CU33" s="13">
        <v>0</v>
      </c>
      <c r="CV33" s="13">
        <v>-0.28000000000000003</v>
      </c>
      <c r="CW33" s="13">
        <v>0.89</v>
      </c>
      <c r="CX33" s="13">
        <v>5.09</v>
      </c>
      <c r="CY33" s="13">
        <v>-1.3</v>
      </c>
      <c r="CZ33" s="13">
        <v>2.0299999999999998</v>
      </c>
      <c r="DA33" s="13">
        <v>6.43</v>
      </c>
      <c r="DB33" s="27">
        <v>46.79</v>
      </c>
      <c r="DC33" s="27">
        <v>-27.18</v>
      </c>
      <c r="DD33" s="27">
        <v>73.98</v>
      </c>
      <c r="DE33" s="27">
        <v>3.31</v>
      </c>
      <c r="DF33" s="27">
        <v>33.5</v>
      </c>
      <c r="DG33" s="27">
        <v>-30.81</v>
      </c>
      <c r="DH33" s="27">
        <v>64.319999999999993</v>
      </c>
      <c r="DI33" s="27">
        <v>2.88</v>
      </c>
      <c r="DJ33" s="1">
        <v>186</v>
      </c>
      <c r="DK33" s="28">
        <v>2</v>
      </c>
      <c r="DL33" s="28" t="s">
        <v>308</v>
      </c>
      <c r="DM33" s="1">
        <v>2.6</v>
      </c>
      <c r="DN33" s="1">
        <v>6.3E-2</v>
      </c>
      <c r="DO33" s="1">
        <v>0</v>
      </c>
      <c r="DP33" s="16">
        <f t="shared" si="22"/>
        <v>5.9382978723404269</v>
      </c>
    </row>
    <row r="34" spans="1:120" x14ac:dyDescent="0.2">
      <c r="A34" s="13">
        <v>43</v>
      </c>
      <c r="B34" s="13" t="s">
        <v>309</v>
      </c>
      <c r="C34" s="13" t="s">
        <v>310</v>
      </c>
      <c r="D34" s="13" t="s">
        <v>311</v>
      </c>
      <c r="E34" s="13" t="s">
        <v>123</v>
      </c>
      <c r="F34" s="1" t="s">
        <v>124</v>
      </c>
      <c r="G34" s="13">
        <v>73</v>
      </c>
      <c r="H34" s="13">
        <v>196</v>
      </c>
      <c r="I34" s="13" t="s">
        <v>125</v>
      </c>
      <c r="J34" s="13">
        <v>2008</v>
      </c>
      <c r="K34" s="13">
        <v>7</v>
      </c>
      <c r="L34" s="13">
        <v>190</v>
      </c>
      <c r="M34" s="1"/>
      <c r="N34" s="1">
        <v>26</v>
      </c>
      <c r="O34" s="13" t="s">
        <v>312</v>
      </c>
      <c r="P34" s="13" t="s">
        <v>313</v>
      </c>
      <c r="Q34" s="1" t="str">
        <f t="shared" si="0"/>
        <v>BOS</v>
      </c>
      <c r="R34" s="13" t="s">
        <v>314</v>
      </c>
      <c r="S34" s="1"/>
      <c r="T34" s="13" t="s">
        <v>173</v>
      </c>
      <c r="U34" s="13">
        <v>47</v>
      </c>
      <c r="V34" s="13">
        <v>0</v>
      </c>
      <c r="W34" s="13">
        <v>4</v>
      </c>
      <c r="X34" s="14">
        <v>4</v>
      </c>
      <c r="Y34" s="13">
        <v>4</v>
      </c>
      <c r="Z34" s="13">
        <v>-6</v>
      </c>
      <c r="AA34" s="1">
        <v>67</v>
      </c>
      <c r="AB34" s="14">
        <v>43</v>
      </c>
      <c r="AC34" s="14">
        <v>33</v>
      </c>
      <c r="AD34" s="15">
        <f t="shared" si="1"/>
        <v>0</v>
      </c>
      <c r="AE34" s="15">
        <f t="shared" si="2"/>
        <v>0</v>
      </c>
      <c r="AF34" s="16">
        <v>796.23333333330004</v>
      </c>
      <c r="AG34" s="17">
        <f t="shared" si="3"/>
        <v>16.941134751772342</v>
      </c>
      <c r="AH34" s="29">
        <v>1050</v>
      </c>
      <c r="AI34" s="17">
        <f t="shared" si="4"/>
        <v>22.340425531914892</v>
      </c>
      <c r="AJ34" s="19">
        <f t="shared" si="5"/>
        <v>0.75831746031742864</v>
      </c>
      <c r="AK34" s="20">
        <f>'Even Strength'!AA34+'Power Play'!R34+'Penalty Kill'!L34</f>
        <v>58.54545454545454</v>
      </c>
      <c r="AL34" s="19">
        <f t="shared" si="6"/>
        <v>4.4116807544615302</v>
      </c>
      <c r="AM34" s="15">
        <f>IF(('Even Strength'!BR34+'Power Play'!AK34+'Penalty Kill'!AG34)&gt;0,V34/('Even Strength'!BR34+'Power Play'!AK34+'Penalty Kill'!AG34),0)</f>
        <v>0</v>
      </c>
      <c r="AN34" s="15">
        <f>IF(('Even Strength'!BR34+'Power Play'!AK34+'Penalty Kill'!AG34)&gt;0,W34/('Even Strength'!BR34+'Power Play'!AK34+'Penalty Kill'!AG34),0)</f>
        <v>0.16666666666666666</v>
      </c>
      <c r="AO34" s="15">
        <f t="shared" si="7"/>
        <v>0.16666666666666666</v>
      </c>
      <c r="AP34" s="13">
        <v>0</v>
      </c>
      <c r="AQ34" s="13">
        <v>0</v>
      </c>
      <c r="AR34" s="21">
        <f t="shared" si="8"/>
        <v>0</v>
      </c>
      <c r="AS34" s="22">
        <v>0</v>
      </c>
      <c r="AT34" s="1"/>
      <c r="AU34" s="1"/>
      <c r="AV34">
        <v>56</v>
      </c>
      <c r="AW34" s="13">
        <v>88</v>
      </c>
      <c r="AX34" s="13">
        <v>24</v>
      </c>
      <c r="AY34" s="13">
        <v>43</v>
      </c>
      <c r="AZ34" s="13">
        <v>25</v>
      </c>
      <c r="BA34" s="13">
        <v>6</v>
      </c>
      <c r="BB34" s="16">
        <f t="shared" si="9"/>
        <v>4.2198685477458122</v>
      </c>
      <c r="BC34" s="17">
        <f t="shared" si="10"/>
        <v>6.6312220036005618</v>
      </c>
      <c r="BD34" s="17">
        <f t="shared" si="11"/>
        <v>1.8085150918910624</v>
      </c>
      <c r="BE34" s="17">
        <f t="shared" si="12"/>
        <v>3.2402562063048199</v>
      </c>
      <c r="BF34" s="17">
        <f t="shared" si="13"/>
        <v>1.8838698873865232</v>
      </c>
      <c r="BG34" s="17">
        <f t="shared" si="14"/>
        <v>0.4521287729727656</v>
      </c>
      <c r="BH34" s="13">
        <v>37</v>
      </c>
      <c r="BI34" s="13">
        <v>6</v>
      </c>
      <c r="BJ34" s="13">
        <v>3</v>
      </c>
      <c r="BK34" s="13">
        <v>0</v>
      </c>
      <c r="BL34" s="13">
        <v>1</v>
      </c>
      <c r="BM34" s="13">
        <v>0</v>
      </c>
      <c r="BN34" s="13">
        <f t="shared" si="15"/>
        <v>152</v>
      </c>
      <c r="BO34" s="16">
        <v>2.3980000000000001</v>
      </c>
      <c r="BP34" s="1"/>
      <c r="BQ34" s="1"/>
      <c r="BR34" s="23" t="str">
        <f t="shared" si="16"/>
        <v xml:space="preserve"> </v>
      </c>
      <c r="BS34" s="1"/>
      <c r="BT34" s="13">
        <v>0</v>
      </c>
      <c r="BU34" s="13">
        <v>17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23">
        <f t="shared" si="17"/>
        <v>0</v>
      </c>
      <c r="CC34" s="16">
        <v>-0.60000000000000009</v>
      </c>
      <c r="CD34" s="16">
        <v>1.2</v>
      </c>
      <c r="CE34" s="16">
        <v>0.7</v>
      </c>
      <c r="CF34" s="24">
        <f t="shared" si="18"/>
        <v>1.4893617021276595E-2</v>
      </c>
      <c r="CG34" s="24">
        <f t="shared" si="19"/>
        <v>5.274835684682265E-2</v>
      </c>
      <c r="CH34" s="25">
        <v>2</v>
      </c>
      <c r="CI34" s="16">
        <v>13.5</v>
      </c>
      <c r="CJ34" s="16">
        <v>16.899999999999999</v>
      </c>
      <c r="CK34" s="16">
        <v>-8.6999999999999993</v>
      </c>
      <c r="CL34" s="16">
        <v>-1.8</v>
      </c>
      <c r="CM34" s="16">
        <v>0.8</v>
      </c>
      <c r="CN34" s="16">
        <v>0</v>
      </c>
      <c r="CO34" s="16">
        <v>-0.9</v>
      </c>
      <c r="CP34" s="26">
        <f t="shared" si="20"/>
        <v>-1.9148936170212766E-2</v>
      </c>
      <c r="CQ34" s="26">
        <f t="shared" si="21"/>
        <v>-6.7819315945914838E-2</v>
      </c>
      <c r="CR34" s="13">
        <v>0</v>
      </c>
      <c r="CS34" s="13">
        <v>0</v>
      </c>
      <c r="CT34" s="13">
        <v>1</v>
      </c>
      <c r="CU34" s="13">
        <v>0</v>
      </c>
      <c r="CV34" s="13">
        <v>-0.32</v>
      </c>
      <c r="CW34" s="13">
        <v>0.39</v>
      </c>
      <c r="CX34" s="13">
        <v>-6</v>
      </c>
      <c r="CY34" s="13">
        <v>2.54</v>
      </c>
      <c r="CZ34" s="13">
        <v>-2.23</v>
      </c>
      <c r="DA34" s="13">
        <v>-5.62</v>
      </c>
      <c r="DB34" s="27">
        <v>-54.42</v>
      </c>
      <c r="DC34" s="27">
        <v>-22.13</v>
      </c>
      <c r="DD34" s="27">
        <v>-32.29</v>
      </c>
      <c r="DE34" s="27">
        <v>-2.7</v>
      </c>
      <c r="DF34" s="27">
        <v>-17.64</v>
      </c>
      <c r="DG34" s="27">
        <v>3.56</v>
      </c>
      <c r="DH34" s="27">
        <v>-21.2</v>
      </c>
      <c r="DI34" s="27">
        <v>-1.77</v>
      </c>
      <c r="DJ34" s="1">
        <v>186</v>
      </c>
      <c r="DK34" s="1"/>
      <c r="DL34" s="1"/>
      <c r="DM34" s="1">
        <v>1.25</v>
      </c>
      <c r="DN34" s="1">
        <v>0</v>
      </c>
      <c r="DO34" s="1">
        <v>0</v>
      </c>
      <c r="DP34" s="16">
        <f t="shared" si="22"/>
        <v>-2.3893617021276596</v>
      </c>
    </row>
    <row r="35" spans="1:120" x14ac:dyDescent="0.2">
      <c r="A35" s="13">
        <v>64</v>
      </c>
      <c r="B35" s="13" t="s">
        <v>315</v>
      </c>
      <c r="C35" s="13" t="s">
        <v>164</v>
      </c>
      <c r="D35" s="13" t="s">
        <v>158</v>
      </c>
      <c r="E35" s="13" t="s">
        <v>141</v>
      </c>
      <c r="F35" s="1" t="s">
        <v>142</v>
      </c>
      <c r="G35" s="13">
        <v>72</v>
      </c>
      <c r="H35" s="13">
        <v>203</v>
      </c>
      <c r="I35" s="13" t="s">
        <v>125</v>
      </c>
      <c r="J35" s="1"/>
      <c r="K35" s="1"/>
      <c r="L35" s="1"/>
      <c r="M35" s="1"/>
      <c r="N35" s="1">
        <v>26</v>
      </c>
      <c r="O35" s="13" t="s">
        <v>316</v>
      </c>
      <c r="P35" s="13" t="s">
        <v>317</v>
      </c>
      <c r="Q35" s="1" t="str">
        <f t="shared" si="0"/>
        <v>NSH</v>
      </c>
      <c r="R35" s="13" t="s">
        <v>243</v>
      </c>
      <c r="S35" s="1"/>
      <c r="T35" s="13" t="s">
        <v>173</v>
      </c>
      <c r="U35" s="13">
        <v>37</v>
      </c>
      <c r="V35" s="13">
        <v>0</v>
      </c>
      <c r="W35" s="13">
        <v>10</v>
      </c>
      <c r="X35" s="14">
        <v>7</v>
      </c>
      <c r="Y35" s="13">
        <v>10</v>
      </c>
      <c r="Z35" s="13">
        <v>1</v>
      </c>
      <c r="AA35" s="1">
        <v>28</v>
      </c>
      <c r="AB35" s="14">
        <v>17</v>
      </c>
      <c r="AC35" s="14">
        <v>20</v>
      </c>
      <c r="AD35" s="15">
        <f t="shared" si="1"/>
        <v>0</v>
      </c>
      <c r="AE35" s="15">
        <f t="shared" si="2"/>
        <v>0</v>
      </c>
      <c r="AF35" s="16">
        <v>497.0833333333</v>
      </c>
      <c r="AG35" s="17">
        <f t="shared" si="3"/>
        <v>13.434684684683784</v>
      </c>
      <c r="AH35" s="29">
        <v>635</v>
      </c>
      <c r="AI35" s="17">
        <f t="shared" si="4"/>
        <v>17.162162162162161</v>
      </c>
      <c r="AJ35" s="19">
        <f t="shared" si="5"/>
        <v>0.7828083989500787</v>
      </c>
      <c r="AK35" s="20">
        <f>'Even Strength'!AA35+'Power Play'!R35+'Penalty Kill'!L35</f>
        <v>78.399999999999991</v>
      </c>
      <c r="AL35" s="19">
        <f t="shared" si="6"/>
        <v>9.4632020117357545</v>
      </c>
      <c r="AM35" s="15">
        <f>IF(('Even Strength'!BR35+'Power Play'!AK35+'Penalty Kill'!AG35)&gt;0,V35/('Even Strength'!BR35+'Power Play'!AK35+'Penalty Kill'!AG35),0)</f>
        <v>0</v>
      </c>
      <c r="AN35" s="15">
        <f>IF(('Even Strength'!BR35+'Power Play'!AK35+'Penalty Kill'!AG35)&gt;0,W35/('Even Strength'!BR35+'Power Play'!AK35+'Penalty Kill'!AG35),0)</f>
        <v>0.5</v>
      </c>
      <c r="AO35" s="15">
        <f t="shared" si="7"/>
        <v>0.5</v>
      </c>
      <c r="AP35" s="13">
        <v>0</v>
      </c>
      <c r="AQ35" s="13">
        <v>0</v>
      </c>
      <c r="AR35" s="21">
        <f t="shared" si="8"/>
        <v>0</v>
      </c>
      <c r="AS35" s="22">
        <v>0</v>
      </c>
      <c r="AT35" s="1"/>
      <c r="AU35" s="1"/>
      <c r="AV35">
        <v>39</v>
      </c>
      <c r="AW35" s="13">
        <v>77</v>
      </c>
      <c r="AX35" s="13">
        <v>53</v>
      </c>
      <c r="AY35" s="13">
        <v>17</v>
      </c>
      <c r="AZ35" s="13">
        <v>9</v>
      </c>
      <c r="BA35" s="13">
        <v>2</v>
      </c>
      <c r="BB35" s="16">
        <f t="shared" si="9"/>
        <v>4.707460184409368</v>
      </c>
      <c r="BC35" s="17">
        <f t="shared" si="10"/>
        <v>9.2942162615261896</v>
      </c>
      <c r="BD35" s="17">
        <f t="shared" si="11"/>
        <v>6.3973176865050387</v>
      </c>
      <c r="BE35" s="17">
        <f t="shared" si="12"/>
        <v>2.0519698239733142</v>
      </c>
      <c r="BF35" s="17">
        <f t="shared" si="13"/>
        <v>1.0863369656329311</v>
      </c>
      <c r="BG35" s="17">
        <f t="shared" si="14"/>
        <v>0.24140821458509581</v>
      </c>
      <c r="BH35" s="13">
        <v>26</v>
      </c>
      <c r="BI35" s="13">
        <v>8</v>
      </c>
      <c r="BJ35" s="13">
        <v>2</v>
      </c>
      <c r="BK35" s="13">
        <v>0</v>
      </c>
      <c r="BL35" s="13">
        <v>0</v>
      </c>
      <c r="BM35" s="13">
        <v>0</v>
      </c>
      <c r="BN35" s="13">
        <f t="shared" si="15"/>
        <v>158</v>
      </c>
      <c r="BO35" s="16">
        <v>-3.7909999999999999</v>
      </c>
      <c r="BP35" s="1"/>
      <c r="BQ35" s="1"/>
      <c r="BR35" s="23" t="str">
        <f t="shared" si="16"/>
        <v xml:space="preserve"> </v>
      </c>
      <c r="BS35" s="1"/>
      <c r="BT35" s="13">
        <v>0</v>
      </c>
      <c r="BU35" s="13">
        <v>10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23">
        <f t="shared" si="17"/>
        <v>0</v>
      </c>
      <c r="CC35" s="16">
        <v>0.5</v>
      </c>
      <c r="CD35" s="16">
        <v>1.1000000000000001</v>
      </c>
      <c r="CE35" s="16">
        <v>1.6</v>
      </c>
      <c r="CF35" s="24">
        <f t="shared" si="18"/>
        <v>4.3243243243243246E-2</v>
      </c>
      <c r="CG35" s="24">
        <f t="shared" si="19"/>
        <v>0.19312657166807667</v>
      </c>
      <c r="CH35" s="25">
        <v>3</v>
      </c>
      <c r="CI35" s="16">
        <v>9.6</v>
      </c>
      <c r="CJ35" s="16">
        <v>13.3</v>
      </c>
      <c r="CK35" s="16">
        <v>-2.2000000000000002</v>
      </c>
      <c r="CL35" s="16">
        <v>1.2</v>
      </c>
      <c r="CM35" s="16">
        <v>1.7000000000000002</v>
      </c>
      <c r="CN35" s="16">
        <v>0</v>
      </c>
      <c r="CO35" s="16">
        <v>2.9</v>
      </c>
      <c r="CP35" s="26">
        <f t="shared" si="20"/>
        <v>7.8378378378378383E-2</v>
      </c>
      <c r="CQ35" s="26">
        <f t="shared" si="21"/>
        <v>0.3500419111483889</v>
      </c>
      <c r="CR35" s="13">
        <v>0</v>
      </c>
      <c r="CS35" s="13">
        <v>0</v>
      </c>
      <c r="CT35" s="13">
        <v>0</v>
      </c>
      <c r="CU35" s="13">
        <v>0</v>
      </c>
      <c r="CV35" s="13">
        <v>-0.59</v>
      </c>
      <c r="CW35" s="13">
        <v>-0.38</v>
      </c>
      <c r="CX35" s="13">
        <v>-1.94</v>
      </c>
      <c r="CY35" s="13">
        <v>-1.5</v>
      </c>
      <c r="CZ35" s="13">
        <v>-1</v>
      </c>
      <c r="DA35" s="13">
        <v>-5.41</v>
      </c>
      <c r="DB35" s="27">
        <v>-14.7</v>
      </c>
      <c r="DC35" s="27">
        <v>40.590000000000003</v>
      </c>
      <c r="DD35" s="27">
        <v>-55.28</v>
      </c>
      <c r="DE35" s="27">
        <v>-7.09</v>
      </c>
      <c r="DF35" s="27">
        <v>3.27</v>
      </c>
      <c r="DG35" s="27">
        <v>30.71</v>
      </c>
      <c r="DH35" s="27">
        <v>-27.44</v>
      </c>
      <c r="DI35" s="27">
        <v>-3.52</v>
      </c>
      <c r="DJ35" s="1">
        <v>186</v>
      </c>
      <c r="DK35" s="1"/>
      <c r="DL35" s="1"/>
      <c r="DM35" s="1">
        <v>0.66700000000000004</v>
      </c>
      <c r="DN35" s="1">
        <v>0</v>
      </c>
      <c r="DO35" s="1">
        <v>0</v>
      </c>
      <c r="DP35" s="16">
        <f t="shared" si="22"/>
        <v>2.6510638297872342</v>
      </c>
    </row>
    <row r="36" spans="1:120" x14ac:dyDescent="0.2">
      <c r="A36" s="13">
        <v>39</v>
      </c>
      <c r="B36" s="13" t="s">
        <v>318</v>
      </c>
      <c r="C36" s="13" t="s">
        <v>319</v>
      </c>
      <c r="D36" s="13" t="s">
        <v>158</v>
      </c>
      <c r="E36" s="13" t="s">
        <v>141</v>
      </c>
      <c r="F36" s="1" t="s">
        <v>142</v>
      </c>
      <c r="G36" s="13">
        <v>74</v>
      </c>
      <c r="H36" s="13">
        <v>209</v>
      </c>
      <c r="I36" s="13" t="s">
        <v>150</v>
      </c>
      <c r="J36" s="1"/>
      <c r="K36" s="1"/>
      <c r="L36" s="1"/>
      <c r="M36" s="13" t="s">
        <v>159</v>
      </c>
      <c r="N36" s="1">
        <v>22</v>
      </c>
      <c r="O36" s="13" t="s">
        <v>320</v>
      </c>
      <c r="P36" s="13" t="s">
        <v>321</v>
      </c>
      <c r="Q36" s="1" t="str">
        <f t="shared" si="0"/>
        <v>CHI</v>
      </c>
      <c r="R36" s="13" t="s">
        <v>322</v>
      </c>
      <c r="S36" s="1"/>
      <c r="T36" s="13" t="s">
        <v>154</v>
      </c>
      <c r="U36" s="13">
        <v>3</v>
      </c>
      <c r="V36" s="13">
        <v>0</v>
      </c>
      <c r="W36" s="13">
        <v>0</v>
      </c>
      <c r="X36" s="14">
        <v>0</v>
      </c>
      <c r="Y36" s="13">
        <v>0</v>
      </c>
      <c r="Z36" s="13">
        <v>-1</v>
      </c>
      <c r="AA36" s="1">
        <v>4</v>
      </c>
      <c r="AB36" s="14">
        <v>4</v>
      </c>
      <c r="AC36" s="14">
        <v>0</v>
      </c>
      <c r="AD36" s="15">
        <f t="shared" si="1"/>
        <v>0</v>
      </c>
      <c r="AE36" s="15">
        <f t="shared" si="2"/>
        <v>0</v>
      </c>
      <c r="AF36" s="16">
        <v>37.616666666699999</v>
      </c>
      <c r="AG36" s="17">
        <f t="shared" si="3"/>
        <v>12.538888888899999</v>
      </c>
      <c r="AH36" s="29">
        <v>52</v>
      </c>
      <c r="AI36" s="17">
        <f t="shared" si="4"/>
        <v>17.333333333333332</v>
      </c>
      <c r="AJ36" s="19">
        <f t="shared" si="5"/>
        <v>0.72339743589807692</v>
      </c>
      <c r="AK36" s="20">
        <f>'Even Strength'!AA36+'Power Play'!R36+'Penalty Kill'!L36</f>
        <v>0</v>
      </c>
      <c r="AL36" s="19">
        <f t="shared" si="6"/>
        <v>0</v>
      </c>
      <c r="AM36" s="15">
        <f>IF(('Even Strength'!BR36+'Power Play'!AK36+'Penalty Kill'!AG36)&gt;0,V36/('Even Strength'!BR36+'Power Play'!AK36+'Penalty Kill'!AG36),0)</f>
        <v>0</v>
      </c>
      <c r="AN36" s="15">
        <f>IF(('Even Strength'!BR36+'Power Play'!AK36+'Penalty Kill'!AG36)&gt;0,W36/('Even Strength'!BR36+'Power Play'!AK36+'Penalty Kill'!AG36),0)</f>
        <v>0</v>
      </c>
      <c r="AO36" s="15">
        <f t="shared" si="7"/>
        <v>0</v>
      </c>
      <c r="AP36" s="13">
        <v>0</v>
      </c>
      <c r="AQ36" s="13">
        <v>0</v>
      </c>
      <c r="AR36" s="21">
        <f t="shared" si="8"/>
        <v>0</v>
      </c>
      <c r="AS36" s="22">
        <v>0</v>
      </c>
      <c r="AT36" s="1"/>
      <c r="AU36" s="1"/>
      <c r="AV36">
        <v>2</v>
      </c>
      <c r="AW36" s="13">
        <v>12</v>
      </c>
      <c r="AX36" s="13">
        <v>0</v>
      </c>
      <c r="AY36" s="13">
        <v>4</v>
      </c>
      <c r="AZ36" s="13">
        <v>0</v>
      </c>
      <c r="BA36" s="13">
        <v>1</v>
      </c>
      <c r="BB36" s="16">
        <f t="shared" si="9"/>
        <v>3.1900753212200352</v>
      </c>
      <c r="BC36" s="17">
        <f t="shared" si="10"/>
        <v>19.140451927320214</v>
      </c>
      <c r="BD36" s="17">
        <f t="shared" si="11"/>
        <v>0</v>
      </c>
      <c r="BE36" s="17">
        <f t="shared" si="12"/>
        <v>6.3801506424400705</v>
      </c>
      <c r="BF36" s="17">
        <f t="shared" si="13"/>
        <v>0</v>
      </c>
      <c r="BG36" s="17">
        <f t="shared" si="14"/>
        <v>1.5950376606100176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f t="shared" si="15"/>
        <v>12</v>
      </c>
      <c r="BO36" s="16">
        <v>-6.5000000000000002E-2</v>
      </c>
      <c r="BP36" s="1"/>
      <c r="BQ36" s="1"/>
      <c r="BR36" s="23" t="str">
        <f t="shared" si="16"/>
        <v xml:space="preserve"> </v>
      </c>
      <c r="BS36" s="1"/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0</v>
      </c>
      <c r="BZ36" s="13">
        <v>0</v>
      </c>
      <c r="CA36" s="13">
        <v>0</v>
      </c>
      <c r="CB36" s="23">
        <f t="shared" si="17"/>
        <v>0</v>
      </c>
      <c r="CC36" s="16">
        <v>-0.1</v>
      </c>
      <c r="CD36" s="16">
        <v>0</v>
      </c>
      <c r="CE36" s="16">
        <v>-0.1</v>
      </c>
      <c r="CF36" s="24">
        <f t="shared" si="18"/>
        <v>-3.3333333333333333E-2</v>
      </c>
      <c r="CG36" s="24">
        <f t="shared" si="19"/>
        <v>-0.15950376606100178</v>
      </c>
      <c r="CH36" s="25">
        <v>3</v>
      </c>
      <c r="CI36" s="16">
        <v>0.2</v>
      </c>
      <c r="CJ36" s="16">
        <v>0.1</v>
      </c>
      <c r="CK36" s="16">
        <v>0</v>
      </c>
      <c r="CL36" s="16">
        <v>-0.1</v>
      </c>
      <c r="CM36" s="16">
        <v>0</v>
      </c>
      <c r="CN36" s="16">
        <v>0</v>
      </c>
      <c r="CO36" s="16">
        <v>0</v>
      </c>
      <c r="CP36" s="26">
        <f t="shared" si="20"/>
        <v>0</v>
      </c>
      <c r="CQ36" s="26">
        <f t="shared" si="21"/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27">
        <v>-12.74</v>
      </c>
      <c r="DC36" s="27">
        <v>-6.15</v>
      </c>
      <c r="DD36" s="27">
        <v>-6.59</v>
      </c>
      <c r="DE36" s="27">
        <v>-10.130000000000001</v>
      </c>
      <c r="DF36" s="27">
        <v>-11.2</v>
      </c>
      <c r="DG36" s="27">
        <v>-7.56</v>
      </c>
      <c r="DH36" s="27">
        <v>-3.64</v>
      </c>
      <c r="DI36" s="27">
        <v>-5.6</v>
      </c>
      <c r="DJ36" s="1">
        <v>0</v>
      </c>
      <c r="DK36" s="1"/>
      <c r="DL36" s="1"/>
      <c r="DM36" s="1">
        <v>0</v>
      </c>
      <c r="DN36" s="1">
        <v>0</v>
      </c>
      <c r="DO36" s="1">
        <v>0</v>
      </c>
      <c r="DP36" s="16">
        <f t="shared" si="22"/>
        <v>0</v>
      </c>
    </row>
    <row r="37" spans="1:120" x14ac:dyDescent="0.2">
      <c r="A37" s="13">
        <v>83</v>
      </c>
      <c r="B37" s="13" t="s">
        <v>323</v>
      </c>
      <c r="C37" s="13" t="s">
        <v>324</v>
      </c>
      <c r="D37" s="13" t="s">
        <v>325</v>
      </c>
      <c r="E37" s="13" t="s">
        <v>141</v>
      </c>
      <c r="F37" s="1" t="s">
        <v>142</v>
      </c>
      <c r="G37" s="13">
        <v>75</v>
      </c>
      <c r="H37" s="13">
        <v>215</v>
      </c>
      <c r="I37" s="13" t="s">
        <v>150</v>
      </c>
      <c r="J37" s="1"/>
      <c r="K37" s="1"/>
      <c r="L37" s="1"/>
      <c r="M37" s="1"/>
      <c r="N37" s="1">
        <v>29</v>
      </c>
      <c r="O37" s="13" t="s">
        <v>326</v>
      </c>
      <c r="P37" s="13" t="s">
        <v>327</v>
      </c>
      <c r="Q37" s="1" t="str">
        <f t="shared" si="0"/>
        <v>WSH</v>
      </c>
      <c r="R37" s="13" t="s">
        <v>190</v>
      </c>
      <c r="S37" s="1"/>
      <c r="T37" s="13" t="s">
        <v>328</v>
      </c>
      <c r="U37" s="13">
        <v>62</v>
      </c>
      <c r="V37" s="13">
        <v>10</v>
      </c>
      <c r="W37" s="13">
        <v>10</v>
      </c>
      <c r="X37" s="14">
        <v>7</v>
      </c>
      <c r="Y37" s="13">
        <v>20</v>
      </c>
      <c r="Z37" s="13">
        <v>6</v>
      </c>
      <c r="AA37" s="1">
        <v>84</v>
      </c>
      <c r="AB37" s="14">
        <v>23</v>
      </c>
      <c r="AC37" s="14">
        <v>19</v>
      </c>
      <c r="AD37" s="15">
        <f t="shared" si="1"/>
        <v>0.11904761904761904</v>
      </c>
      <c r="AE37" s="15">
        <f t="shared" si="2"/>
        <v>7.9365079365079361E-2</v>
      </c>
      <c r="AF37" s="16">
        <v>794.15</v>
      </c>
      <c r="AG37" s="17">
        <f t="shared" si="3"/>
        <v>12.808870967741935</v>
      </c>
      <c r="AH37" s="29">
        <v>1112</v>
      </c>
      <c r="AI37" s="17">
        <f t="shared" si="4"/>
        <v>17.93548387096774</v>
      </c>
      <c r="AJ37" s="19">
        <f t="shared" si="5"/>
        <v>0.71416366906474815</v>
      </c>
      <c r="AK37" s="20">
        <f>'Even Strength'!AA37+'Power Play'!R37+'Penalty Kill'!L37</f>
        <v>81.384615384615387</v>
      </c>
      <c r="AL37" s="19">
        <f t="shared" si="6"/>
        <v>6.1488093220133768</v>
      </c>
      <c r="AM37" s="15">
        <f>IF(('Even Strength'!BR37+'Power Play'!AK37+'Penalty Kill'!AG37)&gt;0,V37/('Even Strength'!BR37+'Power Play'!AK37+'Penalty Kill'!AG37),0)</f>
        <v>0.37037037037037035</v>
      </c>
      <c r="AN37" s="15">
        <f>IF(('Even Strength'!BR37+'Power Play'!AK37+'Penalty Kill'!AG37)&gt;0,W37/('Even Strength'!BR37+'Power Play'!AK37+'Penalty Kill'!AG37),0)</f>
        <v>0.37037037037037035</v>
      </c>
      <c r="AO37" s="15">
        <f t="shared" si="7"/>
        <v>0.7407407407407407</v>
      </c>
      <c r="AP37" s="13">
        <v>217</v>
      </c>
      <c r="AQ37" s="13">
        <v>167</v>
      </c>
      <c r="AR37" s="21">
        <f t="shared" si="8"/>
        <v>0.56510416666666663</v>
      </c>
      <c r="AS37" s="22">
        <v>10.3</v>
      </c>
      <c r="AT37" s="13">
        <v>3</v>
      </c>
      <c r="AU37" s="13">
        <v>0</v>
      </c>
      <c r="AV37">
        <v>78</v>
      </c>
      <c r="AW37" s="13">
        <v>73</v>
      </c>
      <c r="AX37" s="13">
        <v>33</v>
      </c>
      <c r="AY37" s="13">
        <v>23</v>
      </c>
      <c r="AZ37" s="13">
        <v>6</v>
      </c>
      <c r="BA37" s="13">
        <v>30</v>
      </c>
      <c r="BB37" s="16">
        <f t="shared" si="9"/>
        <v>5.8930932443493047</v>
      </c>
      <c r="BC37" s="17">
        <f t="shared" si="10"/>
        <v>5.5153308568910155</v>
      </c>
      <c r="BD37" s="17">
        <f t="shared" si="11"/>
        <v>2.4932317572247058</v>
      </c>
      <c r="BE37" s="17">
        <f t="shared" si="12"/>
        <v>1.7377069823081281</v>
      </c>
      <c r="BF37" s="17">
        <f t="shared" si="13"/>
        <v>0.45331486494994649</v>
      </c>
      <c r="BG37" s="17">
        <f t="shared" si="14"/>
        <v>2.2665743247497323</v>
      </c>
      <c r="BH37" s="13">
        <v>20</v>
      </c>
      <c r="BI37" s="13">
        <v>10</v>
      </c>
      <c r="BJ37" s="13">
        <v>0</v>
      </c>
      <c r="BK37" s="13">
        <v>0</v>
      </c>
      <c r="BL37" s="13">
        <v>0</v>
      </c>
      <c r="BM37" s="13">
        <v>0</v>
      </c>
      <c r="BN37" s="13">
        <f t="shared" si="15"/>
        <v>126</v>
      </c>
      <c r="BO37" s="16">
        <v>-7.0469999999999997</v>
      </c>
      <c r="BP37" s="13">
        <v>1</v>
      </c>
      <c r="BQ37" s="13">
        <v>0</v>
      </c>
      <c r="BR37" s="23">
        <f t="shared" si="16"/>
        <v>0</v>
      </c>
      <c r="BS37" s="13">
        <v>0</v>
      </c>
      <c r="BT37" s="13">
        <v>5</v>
      </c>
      <c r="BU37" s="13">
        <v>14</v>
      </c>
      <c r="BV37" s="13">
        <v>0</v>
      </c>
      <c r="BW37" s="13">
        <v>1</v>
      </c>
      <c r="BX37" s="13">
        <v>2</v>
      </c>
      <c r="BY37" s="13">
        <v>0</v>
      </c>
      <c r="BZ37" s="13">
        <v>0</v>
      </c>
      <c r="CA37" s="13">
        <v>0</v>
      </c>
      <c r="CB37" s="23">
        <f t="shared" si="17"/>
        <v>0</v>
      </c>
      <c r="CC37" s="16">
        <v>1.1000000000000001</v>
      </c>
      <c r="CD37" s="16">
        <v>1.1000000000000001</v>
      </c>
      <c r="CE37" s="16">
        <v>2.2000000000000002</v>
      </c>
      <c r="CF37" s="24">
        <f t="shared" si="18"/>
        <v>3.5483870967741936E-2</v>
      </c>
      <c r="CG37" s="24">
        <f t="shared" si="19"/>
        <v>0.16621545048164707</v>
      </c>
      <c r="CH37" s="25">
        <v>4</v>
      </c>
      <c r="CI37" s="16">
        <v>16.7</v>
      </c>
      <c r="CJ37" s="16">
        <v>21.4</v>
      </c>
      <c r="CK37" s="16">
        <v>0.9</v>
      </c>
      <c r="CL37" s="16">
        <v>1.2</v>
      </c>
      <c r="CM37" s="16">
        <v>3.3</v>
      </c>
      <c r="CN37" s="16">
        <v>-0.30000000000000004</v>
      </c>
      <c r="CO37" s="16">
        <v>4.2</v>
      </c>
      <c r="CP37" s="26">
        <f t="shared" si="20"/>
        <v>6.7741935483870974E-2</v>
      </c>
      <c r="CQ37" s="26">
        <f t="shared" si="21"/>
        <v>0.3173204054649626</v>
      </c>
      <c r="CR37" s="13">
        <v>1</v>
      </c>
      <c r="CS37" s="13">
        <v>3</v>
      </c>
      <c r="CT37" s="13">
        <v>2</v>
      </c>
      <c r="CU37" s="13">
        <v>0.52</v>
      </c>
      <c r="CV37" s="13">
        <v>-1.29</v>
      </c>
      <c r="CW37" s="13">
        <v>0.71</v>
      </c>
      <c r="CX37" s="13">
        <v>3.22</v>
      </c>
      <c r="CY37" s="13">
        <v>2.5099999999999998</v>
      </c>
      <c r="CZ37" s="13">
        <v>-0.32</v>
      </c>
      <c r="DA37" s="13">
        <v>5.35</v>
      </c>
      <c r="DB37" s="27">
        <v>-2.37</v>
      </c>
      <c r="DC37" s="27">
        <v>-24.94</v>
      </c>
      <c r="DD37" s="27">
        <v>22.57</v>
      </c>
      <c r="DE37" s="27">
        <v>2</v>
      </c>
      <c r="DF37" s="27">
        <v>-5.64</v>
      </c>
      <c r="DG37" s="27">
        <v>-20.48</v>
      </c>
      <c r="DH37" s="27">
        <v>14.84</v>
      </c>
      <c r="DI37" s="27">
        <v>1.32</v>
      </c>
      <c r="DJ37" s="1">
        <v>186</v>
      </c>
      <c r="DK37" s="28">
        <v>19</v>
      </c>
      <c r="DL37" s="28" t="s">
        <v>329</v>
      </c>
      <c r="DM37" s="1">
        <v>0.9</v>
      </c>
      <c r="DN37" s="1">
        <v>0.154</v>
      </c>
      <c r="DO37" s="1">
        <v>0</v>
      </c>
      <c r="DP37" s="16">
        <f t="shared" si="22"/>
        <v>3.4553191489361703</v>
      </c>
    </row>
    <row r="38" spans="1:120" x14ac:dyDescent="0.2">
      <c r="A38" s="13">
        <v>23</v>
      </c>
      <c r="B38" s="13" t="s">
        <v>330</v>
      </c>
      <c r="C38" s="13" t="s">
        <v>331</v>
      </c>
      <c r="D38" s="13" t="s">
        <v>296</v>
      </c>
      <c r="E38" s="13" t="s">
        <v>141</v>
      </c>
      <c r="F38" s="1" t="s">
        <v>142</v>
      </c>
      <c r="G38" s="13">
        <v>73</v>
      </c>
      <c r="H38" s="13">
        <v>208</v>
      </c>
      <c r="I38" s="13" t="s">
        <v>125</v>
      </c>
      <c r="J38" s="13">
        <v>1998</v>
      </c>
      <c r="K38" s="13">
        <v>3</v>
      </c>
      <c r="L38" s="13">
        <v>75</v>
      </c>
      <c r="M38" s="1"/>
      <c r="N38" s="1">
        <v>34</v>
      </c>
      <c r="O38" s="13" t="s">
        <v>332</v>
      </c>
      <c r="P38" s="13" t="s">
        <v>333</v>
      </c>
      <c r="Q38" s="1" t="str">
        <f t="shared" si="0"/>
        <v>ANA</v>
      </c>
      <c r="R38" s="13" t="s">
        <v>334</v>
      </c>
      <c r="S38" s="1"/>
      <c r="T38" s="13" t="s">
        <v>173</v>
      </c>
      <c r="U38" s="13">
        <v>64</v>
      </c>
      <c r="V38" s="13">
        <v>11</v>
      </c>
      <c r="W38" s="13">
        <v>12</v>
      </c>
      <c r="X38" s="14">
        <v>4</v>
      </c>
      <c r="Y38" s="13">
        <v>23</v>
      </c>
      <c r="Z38" s="13">
        <v>17</v>
      </c>
      <c r="AA38" s="1">
        <v>110</v>
      </c>
      <c r="AB38" s="14">
        <v>45</v>
      </c>
      <c r="AC38" s="14">
        <v>58</v>
      </c>
      <c r="AD38" s="15">
        <f t="shared" si="1"/>
        <v>0.1</v>
      </c>
      <c r="AE38" s="15">
        <f t="shared" si="2"/>
        <v>5.1643192488262914E-2</v>
      </c>
      <c r="AF38" s="16">
        <v>1455.6333333333</v>
      </c>
      <c r="AG38" s="17">
        <f t="shared" si="3"/>
        <v>22.744270833332813</v>
      </c>
      <c r="AH38" s="29">
        <v>1685</v>
      </c>
      <c r="AI38" s="17">
        <f t="shared" si="4"/>
        <v>26.328125</v>
      </c>
      <c r="AJ38" s="19">
        <f t="shared" si="5"/>
        <v>0.86387734915922854</v>
      </c>
      <c r="AK38" s="20">
        <f>'Even Strength'!AA38+'Power Play'!R38+'Penalty Kill'!L38</f>
        <v>22.51063829787234</v>
      </c>
      <c r="AL38" s="19">
        <f t="shared" si="6"/>
        <v>0.9278698604541239</v>
      </c>
      <c r="AM38" s="15">
        <f>IF(('Even Strength'!BR38+'Power Play'!AK38+'Penalty Kill'!AG38)&gt;0,V38/('Even Strength'!BR38+'Power Play'!AK38+'Penalty Kill'!AG38),0)</f>
        <v>0.2</v>
      </c>
      <c r="AN38" s="15">
        <f>IF(('Even Strength'!BR38+'Power Play'!AK38+'Penalty Kill'!AG38)&gt;0,W38/('Even Strength'!BR38+'Power Play'!AK38+'Penalty Kill'!AG38),0)</f>
        <v>0.21818181818181817</v>
      </c>
      <c r="AO38" s="15">
        <f t="shared" si="7"/>
        <v>0.41818181818181821</v>
      </c>
      <c r="AP38" s="13">
        <v>1</v>
      </c>
      <c r="AQ38" s="13">
        <v>0</v>
      </c>
      <c r="AR38" s="21">
        <f t="shared" si="8"/>
        <v>1</v>
      </c>
      <c r="AS38" s="22">
        <v>0</v>
      </c>
      <c r="AT38" s="1"/>
      <c r="AU38" s="1"/>
      <c r="AV38">
        <v>78</v>
      </c>
      <c r="AW38" s="13">
        <v>105</v>
      </c>
      <c r="AX38" s="13">
        <v>107</v>
      </c>
      <c r="AY38" s="13">
        <v>45</v>
      </c>
      <c r="AZ38" s="13">
        <v>40</v>
      </c>
      <c r="BA38" s="13">
        <v>18</v>
      </c>
      <c r="BB38" s="16">
        <f t="shared" si="9"/>
        <v>3.2150953765830041</v>
      </c>
      <c r="BC38" s="17">
        <f t="shared" si="10"/>
        <v>4.3280130069386598</v>
      </c>
      <c r="BD38" s="17">
        <f t="shared" si="11"/>
        <v>4.4104513499279667</v>
      </c>
      <c r="BE38" s="17">
        <f t="shared" si="12"/>
        <v>1.8548627172594254</v>
      </c>
      <c r="BF38" s="17">
        <f t="shared" si="13"/>
        <v>1.648766859786156</v>
      </c>
      <c r="BG38" s="17">
        <f t="shared" si="14"/>
        <v>0.74194508690377026</v>
      </c>
      <c r="BH38" s="13">
        <v>48</v>
      </c>
      <c r="BI38" s="13">
        <v>14</v>
      </c>
      <c r="BJ38" s="13">
        <v>2</v>
      </c>
      <c r="BK38" s="13">
        <v>1</v>
      </c>
      <c r="BL38" s="13">
        <v>0</v>
      </c>
      <c r="BM38" s="13">
        <v>0</v>
      </c>
      <c r="BN38" s="13">
        <f t="shared" si="15"/>
        <v>262</v>
      </c>
      <c r="BO38" s="16">
        <v>-3.343</v>
      </c>
      <c r="BP38" s="1"/>
      <c r="BQ38" s="1"/>
      <c r="BR38" s="23" t="str">
        <f t="shared" si="16"/>
        <v xml:space="preserve"> </v>
      </c>
      <c r="BS38" s="1"/>
      <c r="BT38" s="13">
        <v>4</v>
      </c>
      <c r="BU38" s="13">
        <v>16</v>
      </c>
      <c r="BV38" s="13">
        <v>0</v>
      </c>
      <c r="BW38" s="13">
        <v>1</v>
      </c>
      <c r="BX38" s="13">
        <v>1</v>
      </c>
      <c r="BY38" s="13">
        <v>0</v>
      </c>
      <c r="BZ38" s="13">
        <v>0</v>
      </c>
      <c r="CA38" s="13">
        <v>0</v>
      </c>
      <c r="CB38" s="23">
        <f t="shared" si="17"/>
        <v>0</v>
      </c>
      <c r="CC38" s="16">
        <v>2</v>
      </c>
      <c r="CD38" s="16">
        <v>4</v>
      </c>
      <c r="CE38" s="16">
        <v>6.1</v>
      </c>
      <c r="CF38" s="24">
        <f t="shared" si="18"/>
        <v>9.5312499999999994E-2</v>
      </c>
      <c r="CG38" s="24">
        <f t="shared" si="19"/>
        <v>0.25143694611738876</v>
      </c>
      <c r="CH38" s="25">
        <v>5</v>
      </c>
      <c r="CI38" s="16">
        <v>24.9</v>
      </c>
      <c r="CJ38" s="16">
        <v>28.4</v>
      </c>
      <c r="CK38" s="16">
        <v>12.4</v>
      </c>
      <c r="CL38" s="16">
        <v>4.2</v>
      </c>
      <c r="CM38" s="16">
        <v>5</v>
      </c>
      <c r="CN38" s="16">
        <v>0</v>
      </c>
      <c r="CO38" s="16">
        <v>9.3000000000000007</v>
      </c>
      <c r="CP38" s="26">
        <f t="shared" si="20"/>
        <v>0.14531250000000001</v>
      </c>
      <c r="CQ38" s="26">
        <f t="shared" si="21"/>
        <v>0.38333829490028132</v>
      </c>
      <c r="CR38" s="13">
        <v>3</v>
      </c>
      <c r="CS38" s="13">
        <v>2</v>
      </c>
      <c r="CT38" s="13">
        <v>3</v>
      </c>
      <c r="CU38" s="13">
        <v>0.01</v>
      </c>
      <c r="CV38" s="13">
        <v>-1.08</v>
      </c>
      <c r="CW38" s="13">
        <v>0.66</v>
      </c>
      <c r="CX38" s="13">
        <v>-4.74</v>
      </c>
      <c r="CY38" s="13">
        <v>0.96</v>
      </c>
      <c r="CZ38" s="13">
        <v>4.58</v>
      </c>
      <c r="DA38" s="13">
        <v>0.39</v>
      </c>
      <c r="DB38" s="27">
        <v>-36.85</v>
      </c>
      <c r="DC38" s="27">
        <v>7.06</v>
      </c>
      <c r="DD38" s="27">
        <v>-43.92</v>
      </c>
      <c r="DE38" s="27">
        <v>-2.2999999999999998</v>
      </c>
      <c r="DF38" s="27">
        <v>-30.9</v>
      </c>
      <c r="DG38" s="27">
        <v>2.85</v>
      </c>
      <c r="DH38" s="27">
        <v>-33.76</v>
      </c>
      <c r="DI38" s="27">
        <v>-1.77</v>
      </c>
      <c r="DJ38" s="1">
        <v>186</v>
      </c>
      <c r="DK38" s="28">
        <v>18</v>
      </c>
      <c r="DL38" s="28" t="s">
        <v>335</v>
      </c>
      <c r="DM38" s="1">
        <v>3.5</v>
      </c>
      <c r="DN38" s="1">
        <v>0.55500000000000005</v>
      </c>
      <c r="DO38" s="1">
        <v>0</v>
      </c>
      <c r="DP38" s="16">
        <f t="shared" si="22"/>
        <v>3.0234042553191491</v>
      </c>
    </row>
    <row r="39" spans="1:120" x14ac:dyDescent="0.2">
      <c r="A39" s="13">
        <v>28</v>
      </c>
      <c r="B39" s="13" t="s">
        <v>336</v>
      </c>
      <c r="C39" s="13" t="s">
        <v>337</v>
      </c>
      <c r="D39" s="13" t="s">
        <v>158</v>
      </c>
      <c r="E39" s="13" t="s">
        <v>141</v>
      </c>
      <c r="F39" s="1" t="s">
        <v>142</v>
      </c>
      <c r="G39" s="13">
        <v>74</v>
      </c>
      <c r="H39" s="13">
        <v>194</v>
      </c>
      <c r="I39" s="13" t="s">
        <v>125</v>
      </c>
      <c r="J39" s="13">
        <v>2011</v>
      </c>
      <c r="K39" s="13">
        <v>1</v>
      </c>
      <c r="L39" s="13">
        <v>17</v>
      </c>
      <c r="M39" s="1"/>
      <c r="N39" s="1">
        <v>22</v>
      </c>
      <c r="O39" s="13" t="s">
        <v>338</v>
      </c>
      <c r="P39" s="13" t="s">
        <v>339</v>
      </c>
      <c r="Q39" s="1" t="str">
        <f t="shared" si="0"/>
        <v>MTL</v>
      </c>
      <c r="R39" s="13" t="s">
        <v>214</v>
      </c>
      <c r="S39" s="1"/>
      <c r="T39" s="13" t="s">
        <v>173</v>
      </c>
      <c r="U39" s="13">
        <v>64</v>
      </c>
      <c r="V39" s="13">
        <v>1</v>
      </c>
      <c r="W39" s="13">
        <v>8</v>
      </c>
      <c r="X39" s="14">
        <v>4</v>
      </c>
      <c r="Y39" s="13">
        <v>9</v>
      </c>
      <c r="Z39" s="13">
        <v>6</v>
      </c>
      <c r="AA39" s="1">
        <v>62</v>
      </c>
      <c r="AB39" s="14">
        <v>36</v>
      </c>
      <c r="AC39" s="14">
        <v>49</v>
      </c>
      <c r="AD39" s="15">
        <f t="shared" si="1"/>
        <v>1.6129032258064516E-2</v>
      </c>
      <c r="AE39" s="15">
        <f t="shared" si="2"/>
        <v>6.8027210884353739E-3</v>
      </c>
      <c r="AF39" s="16">
        <v>1004.75</v>
      </c>
      <c r="AG39" s="17">
        <f t="shared" si="3"/>
        <v>15.69921875</v>
      </c>
      <c r="AH39" s="29">
        <v>1266</v>
      </c>
      <c r="AI39" s="17">
        <f t="shared" si="4"/>
        <v>19.78125</v>
      </c>
      <c r="AJ39" s="19">
        <f t="shared" si="5"/>
        <v>0.79364139020537128</v>
      </c>
      <c r="AK39" s="20">
        <f>'Even Strength'!AA39+'Power Play'!R39+'Penalty Kill'!L39</f>
        <v>79.071428571428569</v>
      </c>
      <c r="AL39" s="19">
        <f t="shared" si="6"/>
        <v>4.7218568940390293</v>
      </c>
      <c r="AM39" s="15">
        <f>IF(('Even Strength'!BR39+'Power Play'!AK39+'Penalty Kill'!AG39)&gt;0,V39/('Even Strength'!BR39+'Power Play'!AK39+'Penalty Kill'!AG39),0)</f>
        <v>3.3333333333333333E-2</v>
      </c>
      <c r="AN39" s="15">
        <f>IF(('Even Strength'!BR39+'Power Play'!AK39+'Penalty Kill'!AG39)&gt;0,W39/('Even Strength'!BR39+'Power Play'!AK39+'Penalty Kill'!AG39),0)</f>
        <v>0.26666666666666666</v>
      </c>
      <c r="AO39" s="15">
        <f t="shared" si="7"/>
        <v>0.3</v>
      </c>
      <c r="AP39" s="13">
        <v>0</v>
      </c>
      <c r="AQ39" s="13">
        <v>0</v>
      </c>
      <c r="AR39" s="21">
        <f t="shared" si="8"/>
        <v>0</v>
      </c>
      <c r="AS39" s="22">
        <v>0</v>
      </c>
      <c r="AT39" s="1"/>
      <c r="AU39" s="1"/>
      <c r="AV39">
        <v>129</v>
      </c>
      <c r="AW39" s="13">
        <v>50</v>
      </c>
      <c r="AX39" s="13">
        <v>69</v>
      </c>
      <c r="AY39" s="13">
        <v>36</v>
      </c>
      <c r="AZ39" s="13">
        <v>47</v>
      </c>
      <c r="BA39" s="13">
        <v>8</v>
      </c>
      <c r="BB39" s="16">
        <f t="shared" si="9"/>
        <v>7.7034088081612335</v>
      </c>
      <c r="BC39" s="17">
        <f t="shared" si="10"/>
        <v>2.985817367504354</v>
      </c>
      <c r="BD39" s="17">
        <f t="shared" si="11"/>
        <v>4.1204279671560089</v>
      </c>
      <c r="BE39" s="17">
        <f t="shared" si="12"/>
        <v>2.1497885046031353</v>
      </c>
      <c r="BF39" s="17">
        <f t="shared" si="13"/>
        <v>2.8066683254540927</v>
      </c>
      <c r="BG39" s="17">
        <f t="shared" si="14"/>
        <v>0.4777307788006967</v>
      </c>
      <c r="BH39" s="13">
        <v>45</v>
      </c>
      <c r="BI39" s="13">
        <v>10</v>
      </c>
      <c r="BJ39" s="13">
        <v>3</v>
      </c>
      <c r="BK39" s="13">
        <v>1</v>
      </c>
      <c r="BL39" s="13">
        <v>0</v>
      </c>
      <c r="BM39" s="13">
        <v>0</v>
      </c>
      <c r="BN39" s="13">
        <f t="shared" si="15"/>
        <v>167</v>
      </c>
      <c r="BO39" s="16">
        <v>2.5979999999999999</v>
      </c>
      <c r="BP39" s="1"/>
      <c r="BQ39" s="1"/>
      <c r="BR39" s="23" t="str">
        <f t="shared" si="16"/>
        <v xml:space="preserve"> </v>
      </c>
      <c r="BS39" s="1"/>
      <c r="BT39" s="13">
        <v>0</v>
      </c>
      <c r="BU39" s="13">
        <v>19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23">
        <f t="shared" si="17"/>
        <v>0</v>
      </c>
      <c r="CC39" s="16">
        <v>-0.1</v>
      </c>
      <c r="CD39" s="16">
        <v>2.8</v>
      </c>
      <c r="CE39" s="16">
        <v>2.6</v>
      </c>
      <c r="CF39" s="24">
        <f t="shared" si="18"/>
        <v>4.0625000000000001E-2</v>
      </c>
      <c r="CG39" s="24">
        <f t="shared" si="19"/>
        <v>0.15526250311022644</v>
      </c>
      <c r="CH39" s="25">
        <v>0</v>
      </c>
      <c r="CI39" s="16">
        <v>14.5</v>
      </c>
      <c r="CJ39" s="16">
        <v>15.5</v>
      </c>
      <c r="CK39" s="16">
        <v>1.5</v>
      </c>
      <c r="CL39" s="16">
        <v>-0.1</v>
      </c>
      <c r="CM39" s="16">
        <v>1.8</v>
      </c>
      <c r="CN39" s="16">
        <v>0</v>
      </c>
      <c r="CO39" s="16">
        <v>1.7000000000000002</v>
      </c>
      <c r="CP39" s="26">
        <f t="shared" si="20"/>
        <v>2.6562500000000003E-2</v>
      </c>
      <c r="CQ39" s="26">
        <f t="shared" si="21"/>
        <v>0.10151779049514806</v>
      </c>
      <c r="CR39" s="13">
        <v>0</v>
      </c>
      <c r="CS39" s="13">
        <v>0</v>
      </c>
      <c r="CT39" s="13">
        <v>0</v>
      </c>
      <c r="CU39" s="13">
        <v>0</v>
      </c>
      <c r="CV39" s="13">
        <v>0.27</v>
      </c>
      <c r="CW39" s="13">
        <v>0.69</v>
      </c>
      <c r="CX39" s="13">
        <v>-2.17</v>
      </c>
      <c r="CY39" s="13">
        <v>0.63</v>
      </c>
      <c r="CZ39" s="13">
        <v>-1.96</v>
      </c>
      <c r="DA39" s="13">
        <v>-2.54</v>
      </c>
      <c r="DB39" s="27">
        <v>5.14</v>
      </c>
      <c r="DC39" s="27">
        <v>-11.26</v>
      </c>
      <c r="DD39" s="27">
        <v>16.399999999999999</v>
      </c>
      <c r="DE39" s="27">
        <v>1.06</v>
      </c>
      <c r="DF39" s="27">
        <v>23.52</v>
      </c>
      <c r="DG39" s="27">
        <v>-5.92</v>
      </c>
      <c r="DH39" s="27">
        <v>29.44</v>
      </c>
      <c r="DI39" s="27">
        <v>1.91</v>
      </c>
      <c r="DJ39" s="1">
        <v>168</v>
      </c>
      <c r="DK39" s="28">
        <v>2</v>
      </c>
      <c r="DL39" s="28" t="s">
        <v>340</v>
      </c>
      <c r="DM39" s="1">
        <v>1.1519999999999999</v>
      </c>
      <c r="DN39" s="1">
        <v>3.1E-2</v>
      </c>
      <c r="DO39" s="1">
        <v>0.35</v>
      </c>
      <c r="DP39" s="16">
        <f t="shared" si="22"/>
        <v>0.30590253946465396</v>
      </c>
    </row>
    <row r="40" spans="1:120" x14ac:dyDescent="0.2">
      <c r="A40" s="13">
        <v>41</v>
      </c>
      <c r="B40" s="13" t="s">
        <v>341</v>
      </c>
      <c r="C40" s="13" t="s">
        <v>342</v>
      </c>
      <c r="D40" s="13" t="s">
        <v>158</v>
      </c>
      <c r="E40" s="13" t="s">
        <v>141</v>
      </c>
      <c r="F40" s="1" t="s">
        <v>142</v>
      </c>
      <c r="G40" s="13">
        <v>74</v>
      </c>
      <c r="H40" s="13">
        <v>203</v>
      </c>
      <c r="I40" s="13" t="s">
        <v>150</v>
      </c>
      <c r="J40" s="13">
        <v>2009</v>
      </c>
      <c r="K40" s="13">
        <v>3</v>
      </c>
      <c r="L40" s="13">
        <v>70</v>
      </c>
      <c r="M40" s="1"/>
      <c r="N40" s="1">
        <v>23</v>
      </c>
      <c r="O40" s="13" t="s">
        <v>343</v>
      </c>
      <c r="P40" s="13" t="s">
        <v>344</v>
      </c>
      <c r="Q40" s="1" t="str">
        <f t="shared" si="0"/>
        <v>NSH</v>
      </c>
      <c r="R40" s="13" t="s">
        <v>243</v>
      </c>
      <c r="S40" s="1"/>
      <c r="T40" s="13" t="s">
        <v>129</v>
      </c>
      <c r="U40" s="13">
        <v>62</v>
      </c>
      <c r="V40" s="13">
        <v>8</v>
      </c>
      <c r="W40" s="13">
        <v>8</v>
      </c>
      <c r="X40" s="14">
        <v>7</v>
      </c>
      <c r="Y40" s="13">
        <v>16</v>
      </c>
      <c r="Z40" s="13">
        <v>-4</v>
      </c>
      <c r="AA40" s="1">
        <v>78</v>
      </c>
      <c r="AB40" s="14">
        <v>34</v>
      </c>
      <c r="AC40" s="14">
        <v>31</v>
      </c>
      <c r="AD40" s="15">
        <f t="shared" si="1"/>
        <v>0.10256410256410256</v>
      </c>
      <c r="AE40" s="15">
        <f t="shared" si="2"/>
        <v>5.5944055944055944E-2</v>
      </c>
      <c r="AF40" s="16">
        <v>739.65</v>
      </c>
      <c r="AG40" s="17">
        <f t="shared" si="3"/>
        <v>11.929838709677419</v>
      </c>
      <c r="AH40" s="29">
        <v>1086</v>
      </c>
      <c r="AI40" s="17">
        <f t="shared" si="4"/>
        <v>17.516129032258064</v>
      </c>
      <c r="AJ40" s="19">
        <f t="shared" si="5"/>
        <v>0.68107734806629827</v>
      </c>
      <c r="AK40" s="20">
        <f>'Even Strength'!AA40+'Power Play'!R40+'Penalty Kill'!L40</f>
        <v>112</v>
      </c>
      <c r="AL40" s="19">
        <f t="shared" si="6"/>
        <v>9.0853782194281081</v>
      </c>
      <c r="AM40" s="15">
        <f>IF(('Even Strength'!BR40+'Power Play'!AK40+'Penalty Kill'!AG40)&gt;0,V40/('Even Strength'!BR40+'Power Play'!AK40+'Penalty Kill'!AG40),0)</f>
        <v>0.38095238095238093</v>
      </c>
      <c r="AN40" s="15">
        <f>IF(('Even Strength'!BR40+'Power Play'!AK40+'Penalty Kill'!AG40)&gt;0,W40/('Even Strength'!BR40+'Power Play'!AK40+'Penalty Kill'!AG40),0)</f>
        <v>0.38095238095238093</v>
      </c>
      <c r="AO40" s="15">
        <f t="shared" si="7"/>
        <v>0.76190476190476186</v>
      </c>
      <c r="AP40" s="13">
        <v>5</v>
      </c>
      <c r="AQ40" s="13">
        <v>5</v>
      </c>
      <c r="AR40" s="21">
        <f t="shared" si="8"/>
        <v>0.5</v>
      </c>
      <c r="AS40" s="22">
        <v>0.2</v>
      </c>
      <c r="AT40" s="1"/>
      <c r="AU40" s="1"/>
      <c r="AV40">
        <v>70</v>
      </c>
      <c r="AW40" s="13">
        <v>61</v>
      </c>
      <c r="AX40" s="13">
        <v>23</v>
      </c>
      <c r="AY40" s="13">
        <v>34</v>
      </c>
      <c r="AZ40" s="13">
        <v>10</v>
      </c>
      <c r="BA40" s="13">
        <v>15</v>
      </c>
      <c r="BB40" s="16">
        <f t="shared" si="9"/>
        <v>5.6783613871425676</v>
      </c>
      <c r="BC40" s="17">
        <f t="shared" si="10"/>
        <v>4.9482863516528095</v>
      </c>
      <c r="BD40" s="17">
        <f t="shared" si="11"/>
        <v>1.8657473129182722</v>
      </c>
      <c r="BE40" s="17">
        <f t="shared" si="12"/>
        <v>2.7580612451835327</v>
      </c>
      <c r="BF40" s="17">
        <f t="shared" si="13"/>
        <v>0.8111944838775097</v>
      </c>
      <c r="BG40" s="17">
        <f t="shared" si="14"/>
        <v>1.2167917258162646</v>
      </c>
      <c r="BH40" s="13">
        <v>18</v>
      </c>
      <c r="BI40" s="13">
        <v>8</v>
      </c>
      <c r="BJ40" s="13">
        <v>0</v>
      </c>
      <c r="BK40" s="13">
        <v>0</v>
      </c>
      <c r="BL40" s="13">
        <v>0</v>
      </c>
      <c r="BM40" s="13">
        <v>0</v>
      </c>
      <c r="BN40" s="13">
        <f t="shared" si="15"/>
        <v>102</v>
      </c>
      <c r="BO40" s="16">
        <v>0.78900000000000003</v>
      </c>
      <c r="BP40" s="1"/>
      <c r="BQ40" s="1"/>
      <c r="BR40" s="23" t="str">
        <f t="shared" si="16"/>
        <v xml:space="preserve"> </v>
      </c>
      <c r="BS40" s="1"/>
      <c r="BT40" s="13">
        <v>3</v>
      </c>
      <c r="BU40" s="13">
        <v>14</v>
      </c>
      <c r="BV40" s="13">
        <v>0</v>
      </c>
      <c r="BW40" s="13">
        <v>0</v>
      </c>
      <c r="BX40" s="13">
        <v>3</v>
      </c>
      <c r="BY40" s="13">
        <v>0</v>
      </c>
      <c r="BZ40" s="13">
        <v>0</v>
      </c>
      <c r="CA40" s="13">
        <v>0</v>
      </c>
      <c r="CB40" s="23">
        <f t="shared" si="17"/>
        <v>0</v>
      </c>
      <c r="CC40" s="16">
        <v>0.7</v>
      </c>
      <c r="CD40" s="16">
        <v>0.60000000000000009</v>
      </c>
      <c r="CE40" s="16">
        <v>1.2</v>
      </c>
      <c r="CF40" s="24">
        <f t="shared" si="18"/>
        <v>1.935483870967742E-2</v>
      </c>
      <c r="CG40" s="24">
        <f t="shared" si="19"/>
        <v>9.7343338065301155E-2</v>
      </c>
      <c r="CH40" s="25">
        <v>4</v>
      </c>
      <c r="CI40" s="16">
        <v>13</v>
      </c>
      <c r="CJ40" s="16">
        <v>13.2</v>
      </c>
      <c r="CK40" s="16">
        <v>-6.4</v>
      </c>
      <c r="CL40" s="16">
        <v>1.1000000000000001</v>
      </c>
      <c r="CM40" s="16">
        <v>1.2</v>
      </c>
      <c r="CN40" s="16">
        <v>0</v>
      </c>
      <c r="CO40" s="16">
        <v>2.2999999999999998</v>
      </c>
      <c r="CP40" s="26">
        <f t="shared" si="20"/>
        <v>3.7096774193548385E-2</v>
      </c>
      <c r="CQ40" s="26">
        <f t="shared" si="21"/>
        <v>0.18657473129182722</v>
      </c>
      <c r="CR40" s="13">
        <v>1</v>
      </c>
      <c r="CS40" s="13">
        <v>1</v>
      </c>
      <c r="CT40" s="13">
        <v>0</v>
      </c>
      <c r="CU40" s="13">
        <v>0.02</v>
      </c>
      <c r="CV40" s="13">
        <v>-0.13</v>
      </c>
      <c r="CW40" s="13">
        <v>0.69</v>
      </c>
      <c r="CX40" s="13">
        <v>-1.88</v>
      </c>
      <c r="CY40" s="13">
        <v>3.1</v>
      </c>
      <c r="CZ40" s="13">
        <v>1.33</v>
      </c>
      <c r="DA40" s="13">
        <v>3.13</v>
      </c>
      <c r="DB40" s="27">
        <v>-38.24</v>
      </c>
      <c r="DC40" s="27">
        <v>-21.58</v>
      </c>
      <c r="DD40" s="27">
        <v>-16.66</v>
      </c>
      <c r="DE40" s="27">
        <v>-1.48</v>
      </c>
      <c r="DF40" s="27">
        <v>-28.55</v>
      </c>
      <c r="DG40" s="27">
        <v>0.30000000000000004</v>
      </c>
      <c r="DH40" s="27">
        <v>-28.86</v>
      </c>
      <c r="DI40" s="27">
        <v>-2.57</v>
      </c>
      <c r="DJ40" s="1">
        <v>186</v>
      </c>
      <c r="DK40" s="28">
        <v>4</v>
      </c>
      <c r="DL40" s="28" t="s">
        <v>201</v>
      </c>
      <c r="DM40" s="1">
        <v>0.55000000000000004</v>
      </c>
      <c r="DN40" s="1">
        <v>2.7E-2</v>
      </c>
      <c r="DO40" s="1">
        <v>0</v>
      </c>
      <c r="DP40" s="16">
        <f t="shared" si="22"/>
        <v>2.2999999999999998</v>
      </c>
    </row>
    <row r="41" spans="1:120" x14ac:dyDescent="0.2">
      <c r="A41" s="13">
        <v>39</v>
      </c>
      <c r="B41" s="13" t="s">
        <v>345</v>
      </c>
      <c r="C41" s="13" t="s">
        <v>346</v>
      </c>
      <c r="D41" s="13" t="s">
        <v>158</v>
      </c>
      <c r="E41" s="13" t="s">
        <v>141</v>
      </c>
      <c r="F41" s="1" t="s">
        <v>142</v>
      </c>
      <c r="G41" s="13">
        <v>72</v>
      </c>
      <c r="H41" s="13">
        <v>204</v>
      </c>
      <c r="I41" s="13" t="s">
        <v>125</v>
      </c>
      <c r="J41" s="13">
        <v>2006</v>
      </c>
      <c r="K41" s="13">
        <v>4</v>
      </c>
      <c r="L41" s="13">
        <v>112</v>
      </c>
      <c r="M41" s="1"/>
      <c r="N41" s="1">
        <v>26</v>
      </c>
      <c r="O41" s="13" t="s">
        <v>312</v>
      </c>
      <c r="P41" s="13" t="s">
        <v>347</v>
      </c>
      <c r="Q41" s="1" t="str">
        <f t="shared" si="0"/>
        <v>ANA</v>
      </c>
      <c r="R41" s="13" t="s">
        <v>334</v>
      </c>
      <c r="S41" s="1"/>
      <c r="T41" s="13" t="s">
        <v>129</v>
      </c>
      <c r="U41" s="13">
        <v>65</v>
      </c>
      <c r="V41" s="13">
        <v>22</v>
      </c>
      <c r="W41" s="13">
        <v>10</v>
      </c>
      <c r="X41" s="14">
        <v>5</v>
      </c>
      <c r="Y41" s="13">
        <v>32</v>
      </c>
      <c r="Z41" s="13">
        <v>13</v>
      </c>
      <c r="AA41" s="1">
        <v>145</v>
      </c>
      <c r="AB41" s="14">
        <v>85</v>
      </c>
      <c r="AC41" s="14">
        <v>83</v>
      </c>
      <c r="AD41" s="15">
        <f t="shared" si="1"/>
        <v>0.15172413793103448</v>
      </c>
      <c r="AE41" s="15">
        <f t="shared" si="2"/>
        <v>7.0287539936102233E-2</v>
      </c>
      <c r="AF41" s="16">
        <v>941.03333333329999</v>
      </c>
      <c r="AG41" s="17">
        <f t="shared" si="3"/>
        <v>14.477435897435385</v>
      </c>
      <c r="AH41" s="29">
        <v>1213</v>
      </c>
      <c r="AI41" s="17">
        <f t="shared" si="4"/>
        <v>18.661538461538463</v>
      </c>
      <c r="AJ41" s="19">
        <f t="shared" si="5"/>
        <v>0.77579005221211872</v>
      </c>
      <c r="AK41" s="20">
        <f>'Even Strength'!AA41+'Power Play'!R41+'Penalty Kill'!L41</f>
        <v>45.116279069767444</v>
      </c>
      <c r="AL41" s="19">
        <f t="shared" si="6"/>
        <v>2.8766002736560616</v>
      </c>
      <c r="AM41" s="15">
        <f>IF(('Even Strength'!BR41+'Power Play'!AK41+'Penalty Kill'!AG41)&gt;0,V41/('Even Strength'!BR41+'Power Play'!AK41+'Penalty Kill'!AG41),0)</f>
        <v>0.42307692307692307</v>
      </c>
      <c r="AN41" s="15">
        <f>IF(('Even Strength'!BR41+'Power Play'!AK41+'Penalty Kill'!AG41)&gt;0,W41/('Even Strength'!BR41+'Power Play'!AK41+'Penalty Kill'!AG41),0)</f>
        <v>0.19230769230769232</v>
      </c>
      <c r="AO41" s="15">
        <f t="shared" si="7"/>
        <v>0.61538461538461542</v>
      </c>
      <c r="AP41" s="13">
        <v>8</v>
      </c>
      <c r="AQ41" s="13">
        <v>11</v>
      </c>
      <c r="AR41" s="21">
        <f t="shared" si="8"/>
        <v>0.42105263157894735</v>
      </c>
      <c r="AS41" s="22">
        <v>0.4</v>
      </c>
      <c r="AT41" s="1"/>
      <c r="AU41" s="1"/>
      <c r="AV41">
        <v>78</v>
      </c>
      <c r="AW41" s="13">
        <v>159</v>
      </c>
      <c r="AX41" s="13">
        <v>25</v>
      </c>
      <c r="AY41" s="13">
        <v>85</v>
      </c>
      <c r="AZ41" s="13">
        <v>32</v>
      </c>
      <c r="BA41" s="13">
        <v>9</v>
      </c>
      <c r="BB41" s="16">
        <f t="shared" si="9"/>
        <v>4.9732563494033153</v>
      </c>
      <c r="BC41" s="17">
        <f t="shared" si="10"/>
        <v>10.137791789168295</v>
      </c>
      <c r="BD41" s="17">
        <f t="shared" si="11"/>
        <v>1.5939924196805495</v>
      </c>
      <c r="BE41" s="17">
        <f t="shared" si="12"/>
        <v>5.4195742269138689</v>
      </c>
      <c r="BF41" s="17">
        <f t="shared" si="13"/>
        <v>2.0403102971911036</v>
      </c>
      <c r="BG41" s="17">
        <f t="shared" si="14"/>
        <v>0.57383727108499794</v>
      </c>
      <c r="BH41" s="13">
        <v>39</v>
      </c>
      <c r="BI41" s="13">
        <v>12</v>
      </c>
      <c r="BJ41" s="13">
        <v>1</v>
      </c>
      <c r="BK41" s="13">
        <v>1</v>
      </c>
      <c r="BL41" s="13">
        <v>0</v>
      </c>
      <c r="BM41" s="13">
        <v>0</v>
      </c>
      <c r="BN41" s="13">
        <f t="shared" si="15"/>
        <v>224</v>
      </c>
      <c r="BO41" s="16">
        <v>0.41600000000000004</v>
      </c>
      <c r="BP41" s="1"/>
      <c r="BQ41" s="1"/>
      <c r="BR41" s="23" t="str">
        <f t="shared" si="16"/>
        <v xml:space="preserve"> </v>
      </c>
      <c r="BS41" s="1"/>
      <c r="BT41" s="13">
        <v>5</v>
      </c>
      <c r="BU41" s="13">
        <v>22</v>
      </c>
      <c r="BV41" s="13">
        <v>0</v>
      </c>
      <c r="BW41" s="13">
        <v>0</v>
      </c>
      <c r="BX41" s="13">
        <v>8</v>
      </c>
      <c r="BY41" s="13">
        <v>0</v>
      </c>
      <c r="BZ41" s="13">
        <v>0</v>
      </c>
      <c r="CA41" s="13">
        <v>0</v>
      </c>
      <c r="CB41" s="23">
        <f t="shared" si="17"/>
        <v>0</v>
      </c>
      <c r="CC41" s="16">
        <v>3.5</v>
      </c>
      <c r="CD41" s="16">
        <v>1.5</v>
      </c>
      <c r="CE41" s="16">
        <v>5</v>
      </c>
      <c r="CF41" s="24">
        <f t="shared" si="18"/>
        <v>7.6923076923076927E-2</v>
      </c>
      <c r="CG41" s="24">
        <f t="shared" si="19"/>
        <v>0.31879848393610993</v>
      </c>
      <c r="CH41" s="25">
        <v>5</v>
      </c>
      <c r="CI41" s="16">
        <v>22.2</v>
      </c>
      <c r="CJ41" s="16">
        <v>20.100000000000001</v>
      </c>
      <c r="CK41" s="16">
        <v>11.1</v>
      </c>
      <c r="CL41" s="16">
        <v>5.2</v>
      </c>
      <c r="CM41" s="16">
        <v>2.9</v>
      </c>
      <c r="CN41" s="16">
        <v>0</v>
      </c>
      <c r="CO41" s="16">
        <v>8.1</v>
      </c>
      <c r="CP41" s="26">
        <f t="shared" si="20"/>
        <v>0.12461538461538461</v>
      </c>
      <c r="CQ41" s="26">
        <f t="shared" si="21"/>
        <v>0.51645354397649801</v>
      </c>
      <c r="CR41" s="13">
        <v>1</v>
      </c>
      <c r="CS41" s="13">
        <v>2</v>
      </c>
      <c r="CT41" s="13">
        <v>4</v>
      </c>
      <c r="CU41" s="13">
        <v>0</v>
      </c>
      <c r="CV41" s="13">
        <v>-0.12</v>
      </c>
      <c r="CW41" s="13">
        <v>0.78</v>
      </c>
      <c r="CX41" s="13">
        <v>5.37</v>
      </c>
      <c r="CY41" s="13">
        <v>3.91</v>
      </c>
      <c r="CZ41" s="13">
        <v>9.24</v>
      </c>
      <c r="DA41" s="13">
        <v>19.18</v>
      </c>
      <c r="DB41" s="27">
        <v>15.28</v>
      </c>
      <c r="DC41" s="27">
        <v>-36.83</v>
      </c>
      <c r="DD41" s="27">
        <v>52.11</v>
      </c>
      <c r="DE41" s="27">
        <v>3.87</v>
      </c>
      <c r="DF41" s="27">
        <v>0.92</v>
      </c>
      <c r="DG41" s="27">
        <v>-30.53</v>
      </c>
      <c r="DH41" s="27">
        <v>31.45</v>
      </c>
      <c r="DI41" s="27">
        <v>2.33</v>
      </c>
      <c r="DJ41" s="1">
        <v>186</v>
      </c>
      <c r="DK41" s="28">
        <v>14</v>
      </c>
      <c r="DL41" s="28" t="s">
        <v>348</v>
      </c>
      <c r="DM41" s="1">
        <v>1.35</v>
      </c>
      <c r="DN41" s="1">
        <v>4.9000000000000002E-2</v>
      </c>
      <c r="DO41" s="1">
        <v>0</v>
      </c>
      <c r="DP41" s="16">
        <f t="shared" si="22"/>
        <v>6.3978723404255318</v>
      </c>
    </row>
    <row r="42" spans="1:120" x14ac:dyDescent="0.2">
      <c r="A42" s="13">
        <v>78</v>
      </c>
      <c r="B42" s="13" t="s">
        <v>349</v>
      </c>
      <c r="C42" s="13" t="s">
        <v>350</v>
      </c>
      <c r="D42" s="1"/>
      <c r="E42" s="13" t="s">
        <v>351</v>
      </c>
      <c r="F42" s="1" t="s">
        <v>352</v>
      </c>
      <c r="G42" s="13">
        <v>72</v>
      </c>
      <c r="H42" s="13">
        <v>198</v>
      </c>
      <c r="I42" s="13" t="s">
        <v>125</v>
      </c>
      <c r="J42" s="1"/>
      <c r="K42" s="1"/>
      <c r="L42" s="1"/>
      <c r="M42" s="1"/>
      <c r="N42" s="1">
        <v>29</v>
      </c>
      <c r="O42" s="13" t="s">
        <v>353</v>
      </c>
      <c r="P42" s="13" t="s">
        <v>354</v>
      </c>
      <c r="Q42" s="1" t="str">
        <f t="shared" si="0"/>
        <v>PHI</v>
      </c>
      <c r="R42" s="13" t="s">
        <v>167</v>
      </c>
      <c r="S42" s="1"/>
      <c r="T42" s="13" t="s">
        <v>129</v>
      </c>
      <c r="U42" s="13">
        <v>81</v>
      </c>
      <c r="V42" s="13">
        <v>6</v>
      </c>
      <c r="W42" s="13">
        <v>6</v>
      </c>
      <c r="X42" s="14">
        <v>4</v>
      </c>
      <c r="Y42" s="13">
        <v>12</v>
      </c>
      <c r="Z42" s="13">
        <v>-3</v>
      </c>
      <c r="AA42" s="1">
        <v>113</v>
      </c>
      <c r="AB42" s="14">
        <v>46</v>
      </c>
      <c r="AC42" s="14">
        <v>45</v>
      </c>
      <c r="AD42" s="15">
        <f t="shared" si="1"/>
        <v>5.3097345132743362E-2</v>
      </c>
      <c r="AE42" s="15">
        <f t="shared" si="2"/>
        <v>2.9411764705882353E-2</v>
      </c>
      <c r="AF42" s="16">
        <v>1039.3833333333</v>
      </c>
      <c r="AG42" s="17">
        <f t="shared" si="3"/>
        <v>12.831893004114814</v>
      </c>
      <c r="AH42" s="29">
        <v>1490</v>
      </c>
      <c r="AI42" s="17">
        <f t="shared" si="4"/>
        <v>18.395061728395063</v>
      </c>
      <c r="AJ42" s="19">
        <f t="shared" si="5"/>
        <v>0.69757270693510065</v>
      </c>
      <c r="AK42" s="20">
        <f>'Even Strength'!AA42+'Power Play'!R42+'Penalty Kill'!L42</f>
        <v>44.64</v>
      </c>
      <c r="AL42" s="19">
        <f t="shared" si="6"/>
        <v>2.5769125924026288</v>
      </c>
      <c r="AM42" s="15">
        <f>IF(('Even Strength'!BR42+'Power Play'!AK42+'Penalty Kill'!AG42)&gt;0,V42/('Even Strength'!BR42+'Power Play'!AK42+'Penalty Kill'!AG42),0)</f>
        <v>0.24</v>
      </c>
      <c r="AN42" s="15">
        <f>IF(('Even Strength'!BR42+'Power Play'!AK42+'Penalty Kill'!AG42)&gt;0,W42/('Even Strength'!BR42+'Power Play'!AK42+'Penalty Kill'!AG42),0)</f>
        <v>0.24</v>
      </c>
      <c r="AO42" s="15">
        <f t="shared" si="7"/>
        <v>0.48</v>
      </c>
      <c r="AP42" s="13">
        <v>360</v>
      </c>
      <c r="AQ42" s="13">
        <v>401</v>
      </c>
      <c r="AR42" s="21">
        <f t="shared" si="8"/>
        <v>0.47306176084099871</v>
      </c>
      <c r="AS42" s="22">
        <v>15.2</v>
      </c>
      <c r="AT42" s="13">
        <v>3</v>
      </c>
      <c r="AU42" s="13">
        <v>0</v>
      </c>
      <c r="AV42">
        <v>126</v>
      </c>
      <c r="AW42" s="13">
        <v>121</v>
      </c>
      <c r="AX42" s="13">
        <v>61</v>
      </c>
      <c r="AY42" s="13">
        <v>46</v>
      </c>
      <c r="AZ42" s="13">
        <v>19</v>
      </c>
      <c r="BA42" s="13">
        <v>32</v>
      </c>
      <c r="BB42" s="16">
        <f t="shared" si="9"/>
        <v>7.2735436075880653</v>
      </c>
      <c r="BC42" s="17">
        <f t="shared" si="10"/>
        <v>6.98491092474727</v>
      </c>
      <c r="BD42" s="17">
        <f t="shared" si="11"/>
        <v>3.5213187306577143</v>
      </c>
      <c r="BE42" s="17">
        <f t="shared" si="12"/>
        <v>2.6554206821353254</v>
      </c>
      <c r="BF42" s="17">
        <f t="shared" si="13"/>
        <v>1.0968041947950258</v>
      </c>
      <c r="BG42" s="17">
        <f t="shared" si="14"/>
        <v>1.847249170181096</v>
      </c>
      <c r="BH42" s="13">
        <v>18</v>
      </c>
      <c r="BI42" s="13">
        <v>4</v>
      </c>
      <c r="BJ42" s="13">
        <v>2</v>
      </c>
      <c r="BK42" s="13">
        <v>0</v>
      </c>
      <c r="BL42" s="13">
        <v>0</v>
      </c>
      <c r="BM42" s="13">
        <v>0</v>
      </c>
      <c r="BN42" s="13">
        <f t="shared" si="15"/>
        <v>202</v>
      </c>
      <c r="BO42" s="16">
        <v>4.6719999999999997</v>
      </c>
      <c r="BP42" s="1"/>
      <c r="BQ42" s="1"/>
      <c r="BR42" s="23" t="str">
        <f t="shared" si="16"/>
        <v xml:space="preserve"> </v>
      </c>
      <c r="BS42" s="1"/>
      <c r="BT42" s="13">
        <v>0</v>
      </c>
      <c r="BU42" s="13">
        <v>26</v>
      </c>
      <c r="BV42" s="13">
        <v>0</v>
      </c>
      <c r="BW42" s="13">
        <v>0</v>
      </c>
      <c r="BX42" s="13">
        <v>1</v>
      </c>
      <c r="BY42" s="13">
        <v>0</v>
      </c>
      <c r="BZ42" s="13">
        <v>0</v>
      </c>
      <c r="CA42" s="13">
        <v>0</v>
      </c>
      <c r="CB42" s="23">
        <f t="shared" si="17"/>
        <v>0</v>
      </c>
      <c r="CC42" s="16">
        <v>-0.9</v>
      </c>
      <c r="CD42" s="16">
        <v>1</v>
      </c>
      <c r="CE42" s="16">
        <v>0.1</v>
      </c>
      <c r="CF42" s="24">
        <f t="shared" si="18"/>
        <v>1.2345679012345679E-3</v>
      </c>
      <c r="CG42" s="24">
        <f t="shared" si="19"/>
        <v>5.7726536568159254E-3</v>
      </c>
      <c r="CH42" s="25">
        <v>5</v>
      </c>
      <c r="CI42" s="16">
        <v>16.899999999999999</v>
      </c>
      <c r="CJ42" s="16">
        <v>20.7</v>
      </c>
      <c r="CK42" s="16">
        <v>-2.7</v>
      </c>
      <c r="CL42" s="16">
        <v>-2.4</v>
      </c>
      <c r="CM42" s="16">
        <v>2.2000000000000002</v>
      </c>
      <c r="CN42" s="16">
        <v>0</v>
      </c>
      <c r="CO42" s="16">
        <v>-0.30000000000000004</v>
      </c>
      <c r="CP42" s="26">
        <f t="shared" si="20"/>
        <v>-3.7037037037037043E-3</v>
      </c>
      <c r="CQ42" s="26">
        <f t="shared" si="21"/>
        <v>-1.7317960970447778E-2</v>
      </c>
      <c r="CR42" s="13">
        <v>0</v>
      </c>
      <c r="CS42" s="13">
        <v>0</v>
      </c>
      <c r="CT42" s="13">
        <v>0</v>
      </c>
      <c r="CU42" s="13">
        <v>0.18</v>
      </c>
      <c r="CV42" s="13">
        <v>-0.59</v>
      </c>
      <c r="CW42" s="13">
        <v>2.12</v>
      </c>
      <c r="CX42" s="13">
        <v>0.88</v>
      </c>
      <c r="CY42" s="13">
        <v>2.48</v>
      </c>
      <c r="CZ42" s="13">
        <v>-3.04</v>
      </c>
      <c r="DA42" s="13">
        <v>2.0299999999999998</v>
      </c>
      <c r="DB42" s="27">
        <v>-16.18</v>
      </c>
      <c r="DC42" s="27">
        <v>24.48</v>
      </c>
      <c r="DD42" s="27">
        <v>-40.659999999999997</v>
      </c>
      <c r="DE42" s="27">
        <v>-2.89</v>
      </c>
      <c r="DF42" s="27">
        <v>9.16</v>
      </c>
      <c r="DG42" s="27">
        <v>0.57999999999999996</v>
      </c>
      <c r="DH42" s="27">
        <v>8.58</v>
      </c>
      <c r="DI42" s="27">
        <v>0.61</v>
      </c>
      <c r="DJ42" s="1">
        <v>186</v>
      </c>
      <c r="DK42" s="1"/>
      <c r="DL42" s="1"/>
      <c r="DM42" s="1">
        <v>0.60000000000000009</v>
      </c>
      <c r="DN42" s="1">
        <v>0</v>
      </c>
      <c r="DO42" s="1">
        <v>0</v>
      </c>
      <c r="DP42" s="16">
        <f t="shared" si="22"/>
        <v>-0.4063829787234044</v>
      </c>
    </row>
    <row r="43" spans="1:120" x14ac:dyDescent="0.2">
      <c r="A43" s="13">
        <v>73</v>
      </c>
      <c r="B43" s="13" t="s">
        <v>355</v>
      </c>
      <c r="C43" s="13" t="s">
        <v>346</v>
      </c>
      <c r="D43" s="13" t="s">
        <v>158</v>
      </c>
      <c r="E43" s="13" t="s">
        <v>141</v>
      </c>
      <c r="F43" s="1" t="s">
        <v>142</v>
      </c>
      <c r="G43" s="13">
        <v>76</v>
      </c>
      <c r="H43" s="13">
        <v>225</v>
      </c>
      <c r="I43" s="13" t="s">
        <v>150</v>
      </c>
      <c r="J43" s="13">
        <v>2007</v>
      </c>
      <c r="K43" s="13">
        <v>6</v>
      </c>
      <c r="L43" s="13">
        <v>162</v>
      </c>
      <c r="M43" s="1"/>
      <c r="N43" s="1">
        <v>26</v>
      </c>
      <c r="O43" s="13" t="s">
        <v>356</v>
      </c>
      <c r="P43" s="13" t="s">
        <v>357</v>
      </c>
      <c r="Q43" s="1" t="str">
        <f t="shared" si="0"/>
        <v>CAR</v>
      </c>
      <c r="R43" s="13" t="s">
        <v>358</v>
      </c>
      <c r="S43" s="1"/>
      <c r="T43" s="13" t="s">
        <v>173</v>
      </c>
      <c r="U43" s="13">
        <v>49</v>
      </c>
      <c r="V43" s="13">
        <v>2</v>
      </c>
      <c r="W43" s="13">
        <v>8</v>
      </c>
      <c r="X43" s="14">
        <v>5</v>
      </c>
      <c r="Y43" s="13">
        <v>10</v>
      </c>
      <c r="Z43" s="13">
        <v>1</v>
      </c>
      <c r="AA43" s="1">
        <v>26</v>
      </c>
      <c r="AB43" s="14">
        <v>22</v>
      </c>
      <c r="AC43" s="14">
        <v>14</v>
      </c>
      <c r="AD43" s="15">
        <f t="shared" si="1"/>
        <v>7.6923076923076927E-2</v>
      </c>
      <c r="AE43" s="15">
        <f t="shared" si="2"/>
        <v>3.2258064516129031E-2</v>
      </c>
      <c r="AF43" s="16">
        <v>802.48333333330004</v>
      </c>
      <c r="AG43" s="17">
        <f t="shared" si="3"/>
        <v>16.377210884353062</v>
      </c>
      <c r="AH43" s="29">
        <v>1132</v>
      </c>
      <c r="AI43" s="17">
        <f t="shared" si="4"/>
        <v>23.102040816326532</v>
      </c>
      <c r="AJ43" s="19">
        <f t="shared" si="5"/>
        <v>0.7089075382803004</v>
      </c>
      <c r="AK43" s="20">
        <f>'Even Strength'!AA43+'Power Play'!R43+'Penalty Kill'!L43</f>
        <v>53.565217391304351</v>
      </c>
      <c r="AL43" s="19">
        <f t="shared" si="6"/>
        <v>4.0049592433633858</v>
      </c>
      <c r="AM43" s="15">
        <f>IF(('Even Strength'!BR43+'Power Play'!AK43+'Penalty Kill'!AG43)&gt;0,V43/('Even Strength'!BR43+'Power Play'!AK43+'Penalty Kill'!AG43),0)</f>
        <v>8.6956521739130432E-2</v>
      </c>
      <c r="AN43" s="15">
        <f>IF(('Even Strength'!BR43+'Power Play'!AK43+'Penalty Kill'!AG43)&gt;0,W43/('Even Strength'!BR43+'Power Play'!AK43+'Penalty Kill'!AG43),0)</f>
        <v>0.34782608695652173</v>
      </c>
      <c r="AO43" s="15">
        <f t="shared" si="7"/>
        <v>0.43478260869565216</v>
      </c>
      <c r="AP43" s="13">
        <v>0</v>
      </c>
      <c r="AQ43" s="13">
        <v>0</v>
      </c>
      <c r="AR43" s="21">
        <f t="shared" si="8"/>
        <v>0</v>
      </c>
      <c r="AS43" s="22">
        <v>0</v>
      </c>
      <c r="AT43" s="1"/>
      <c r="AU43" s="1"/>
      <c r="AV43">
        <v>136</v>
      </c>
      <c r="AW43" s="13">
        <v>148</v>
      </c>
      <c r="AX43" s="13">
        <v>54</v>
      </c>
      <c r="AY43" s="13">
        <v>22</v>
      </c>
      <c r="AZ43" s="13">
        <v>28</v>
      </c>
      <c r="BA43" s="13">
        <v>9</v>
      </c>
      <c r="BB43" s="16">
        <f t="shared" si="9"/>
        <v>10.168435481526519</v>
      </c>
      <c r="BC43" s="17">
        <f t="shared" si="10"/>
        <v>11.065650376955329</v>
      </c>
      <c r="BD43" s="17">
        <f t="shared" si="11"/>
        <v>4.0374670294296466</v>
      </c>
      <c r="BE43" s="17">
        <f t="shared" si="12"/>
        <v>1.6448939749528191</v>
      </c>
      <c r="BF43" s="17">
        <f t="shared" si="13"/>
        <v>2.0935014226672242</v>
      </c>
      <c r="BG43" s="17">
        <f t="shared" si="14"/>
        <v>0.67291117157160785</v>
      </c>
      <c r="BH43" s="13">
        <v>27</v>
      </c>
      <c r="BI43" s="13">
        <v>11</v>
      </c>
      <c r="BJ43" s="13">
        <v>1</v>
      </c>
      <c r="BK43" s="13">
        <v>0</v>
      </c>
      <c r="BL43" s="13">
        <v>0</v>
      </c>
      <c r="BM43" s="13">
        <v>0</v>
      </c>
      <c r="BN43" s="13">
        <f t="shared" si="15"/>
        <v>230</v>
      </c>
      <c r="BO43" s="16">
        <v>-1.524</v>
      </c>
      <c r="BP43" s="1"/>
      <c r="BQ43" s="1"/>
      <c r="BR43" s="23" t="str">
        <f t="shared" si="16"/>
        <v xml:space="preserve"> </v>
      </c>
      <c r="BS43" s="1"/>
      <c r="BT43" s="13">
        <v>2</v>
      </c>
      <c r="BU43" s="13">
        <v>11</v>
      </c>
      <c r="BV43" s="13">
        <v>0</v>
      </c>
      <c r="BW43" s="13">
        <v>0</v>
      </c>
      <c r="BX43" s="13">
        <v>1</v>
      </c>
      <c r="BY43" s="13">
        <v>0</v>
      </c>
      <c r="BZ43" s="13">
        <v>0</v>
      </c>
      <c r="CA43" s="13">
        <v>0</v>
      </c>
      <c r="CB43" s="23">
        <f t="shared" si="17"/>
        <v>0</v>
      </c>
      <c r="CC43" s="16">
        <v>0.30000000000000004</v>
      </c>
      <c r="CD43" s="16">
        <v>2.6</v>
      </c>
      <c r="CE43" s="16">
        <v>2.9</v>
      </c>
      <c r="CF43" s="24">
        <f t="shared" si="18"/>
        <v>5.918367346938775E-2</v>
      </c>
      <c r="CG43" s="24">
        <f t="shared" si="19"/>
        <v>0.21682693306196252</v>
      </c>
      <c r="CH43" s="25">
        <v>3</v>
      </c>
      <c r="CI43" s="16">
        <v>12.2</v>
      </c>
      <c r="CJ43" s="16">
        <v>16.8</v>
      </c>
      <c r="CK43" s="16">
        <v>7</v>
      </c>
      <c r="CL43" s="16">
        <v>0.9</v>
      </c>
      <c r="CM43" s="16">
        <v>4</v>
      </c>
      <c r="CN43" s="16">
        <v>0</v>
      </c>
      <c r="CO43" s="16">
        <v>4.8</v>
      </c>
      <c r="CP43" s="26">
        <f t="shared" si="20"/>
        <v>9.7959183673469383E-2</v>
      </c>
      <c r="CQ43" s="26">
        <f t="shared" si="21"/>
        <v>0.35888595817152419</v>
      </c>
      <c r="CR43" s="13">
        <v>1</v>
      </c>
      <c r="CS43" s="13">
        <v>0</v>
      </c>
      <c r="CT43" s="13">
        <v>2</v>
      </c>
      <c r="CU43" s="13">
        <v>0</v>
      </c>
      <c r="CV43" s="13">
        <v>0.33</v>
      </c>
      <c r="CW43" s="13">
        <v>-0.4</v>
      </c>
      <c r="CX43" s="13">
        <v>-3.16</v>
      </c>
      <c r="CY43" s="13">
        <v>2.41</v>
      </c>
      <c r="CZ43" s="13">
        <v>-0.19</v>
      </c>
      <c r="DA43" s="13">
        <v>-1.01</v>
      </c>
      <c r="DB43" s="27">
        <v>-82.91</v>
      </c>
      <c r="DC43" s="27">
        <v>-21.98</v>
      </c>
      <c r="DD43" s="27">
        <v>-60.93</v>
      </c>
      <c r="DE43" s="27">
        <v>-4.96</v>
      </c>
      <c r="DF43" s="27">
        <v>-41.24</v>
      </c>
      <c r="DG43" s="27">
        <v>-21.82</v>
      </c>
      <c r="DH43" s="27">
        <v>-19.420000000000002</v>
      </c>
      <c r="DI43" s="27">
        <v>-1.58</v>
      </c>
      <c r="DJ43" s="1">
        <v>186</v>
      </c>
      <c r="DK43" s="28">
        <v>9</v>
      </c>
      <c r="DL43" s="28" t="s">
        <v>359</v>
      </c>
      <c r="DM43" s="1">
        <v>0.60000000000000009</v>
      </c>
      <c r="DN43" s="1">
        <v>5.1000000000000004E-2</v>
      </c>
      <c r="DO43" s="1">
        <v>0</v>
      </c>
      <c r="DP43" s="16">
        <f t="shared" si="22"/>
        <v>4.6936170212765953</v>
      </c>
    </row>
    <row r="44" spans="1:120" x14ac:dyDescent="0.2">
      <c r="A44" s="13">
        <v>14</v>
      </c>
      <c r="B44" s="13" t="s">
        <v>360</v>
      </c>
      <c r="C44" s="13" t="s">
        <v>305</v>
      </c>
      <c r="D44" s="13" t="s">
        <v>187</v>
      </c>
      <c r="E44" s="13" t="s">
        <v>141</v>
      </c>
      <c r="F44" s="1" t="s">
        <v>142</v>
      </c>
      <c r="G44" s="13">
        <v>74</v>
      </c>
      <c r="H44" s="13">
        <v>210</v>
      </c>
      <c r="I44" s="13" t="s">
        <v>125</v>
      </c>
      <c r="J44" s="13">
        <v>2007</v>
      </c>
      <c r="K44" s="13">
        <v>5</v>
      </c>
      <c r="L44" s="13">
        <v>129</v>
      </c>
      <c r="M44" s="1"/>
      <c r="N44" s="1">
        <v>25</v>
      </c>
      <c r="O44" s="13" t="s">
        <v>361</v>
      </c>
      <c r="P44" s="13" t="s">
        <v>362</v>
      </c>
      <c r="Q44" s="1" t="str">
        <f t="shared" si="0"/>
        <v>DAL</v>
      </c>
      <c r="R44" s="13" t="s">
        <v>363</v>
      </c>
      <c r="S44" s="1"/>
      <c r="T44" s="13" t="s">
        <v>129</v>
      </c>
      <c r="U44" s="13">
        <v>82</v>
      </c>
      <c r="V44" s="13">
        <v>35</v>
      </c>
      <c r="W44" s="13">
        <v>52</v>
      </c>
      <c r="X44" s="14">
        <v>32</v>
      </c>
      <c r="Y44" s="13">
        <v>87</v>
      </c>
      <c r="Z44" s="13">
        <v>1</v>
      </c>
      <c r="AA44" s="1">
        <v>253</v>
      </c>
      <c r="AB44" s="14">
        <v>103</v>
      </c>
      <c r="AC44" s="14">
        <v>110</v>
      </c>
      <c r="AD44" s="15">
        <f t="shared" si="1"/>
        <v>0.13833992094861661</v>
      </c>
      <c r="AE44" s="15">
        <f t="shared" si="2"/>
        <v>7.5107296137339061E-2</v>
      </c>
      <c r="AF44" s="16">
        <v>1635.7333333332999</v>
      </c>
      <c r="AG44" s="17">
        <f t="shared" si="3"/>
        <v>19.947967479674389</v>
      </c>
      <c r="AH44" s="29">
        <v>2224</v>
      </c>
      <c r="AI44" s="17">
        <f t="shared" si="4"/>
        <v>27.121951219512194</v>
      </c>
      <c r="AJ44" s="19">
        <f t="shared" si="5"/>
        <v>0.73549160671461322</v>
      </c>
      <c r="AK44" s="20">
        <f>'Even Strength'!AA44+'Power Play'!R44+'Penalty Kill'!L44</f>
        <v>244.10192937750273</v>
      </c>
      <c r="AL44" s="19">
        <f t="shared" si="6"/>
        <v>8.9538529686891479</v>
      </c>
      <c r="AM44" s="15">
        <f>IF(('Even Strength'!BR44+'Power Play'!AK44+'Penalty Kill'!AG44)&gt;0,V44/('Even Strength'!BR44+'Power Play'!AK44+'Penalty Kill'!AG44),0)</f>
        <v>0.3125</v>
      </c>
      <c r="AN44" s="15">
        <f>IF(('Even Strength'!BR44+'Power Play'!AK44+'Penalty Kill'!AG44)&gt;0,W44/('Even Strength'!BR44+'Power Play'!AK44+'Penalty Kill'!AG44),0)</f>
        <v>0.4642857142857143</v>
      </c>
      <c r="AO44" s="15">
        <f t="shared" si="7"/>
        <v>0.7767857142857143</v>
      </c>
      <c r="AP44" s="13">
        <v>298</v>
      </c>
      <c r="AQ44" s="13">
        <v>278</v>
      </c>
      <c r="AR44" s="21">
        <f t="shared" si="8"/>
        <v>0.51736111111111116</v>
      </c>
      <c r="AS44" s="22">
        <v>10.6</v>
      </c>
      <c r="AT44" s="1"/>
      <c r="AU44" s="1"/>
      <c r="AV44">
        <v>101</v>
      </c>
      <c r="AW44" s="13">
        <v>120</v>
      </c>
      <c r="AX44" s="13">
        <v>50</v>
      </c>
      <c r="AY44" s="13">
        <v>103</v>
      </c>
      <c r="AZ44" s="13">
        <v>50</v>
      </c>
      <c r="BA44" s="13">
        <v>76</v>
      </c>
      <c r="BB44" s="16">
        <f t="shared" si="9"/>
        <v>3.7047603521357133</v>
      </c>
      <c r="BC44" s="17">
        <f t="shared" si="10"/>
        <v>4.4016954678840152</v>
      </c>
      <c r="BD44" s="17">
        <f t="shared" si="11"/>
        <v>1.8340397782850064</v>
      </c>
      <c r="BE44" s="17">
        <f t="shared" si="12"/>
        <v>3.7781219432671134</v>
      </c>
      <c r="BF44" s="17">
        <f t="shared" si="13"/>
        <v>1.8340397782850064</v>
      </c>
      <c r="BG44" s="17">
        <f t="shared" si="14"/>
        <v>2.7877404629932099</v>
      </c>
      <c r="BH44" s="13">
        <v>64</v>
      </c>
      <c r="BI44" s="13">
        <v>22</v>
      </c>
      <c r="BJ44" s="13">
        <v>4</v>
      </c>
      <c r="BK44" s="13">
        <v>0</v>
      </c>
      <c r="BL44" s="13">
        <v>0</v>
      </c>
      <c r="BM44" s="13">
        <v>0</v>
      </c>
      <c r="BN44" s="13">
        <f t="shared" si="15"/>
        <v>238</v>
      </c>
      <c r="BO44" s="16">
        <v>7.5030000000000001</v>
      </c>
      <c r="BP44" s="13">
        <v>4</v>
      </c>
      <c r="BQ44" s="13">
        <v>1</v>
      </c>
      <c r="BR44" s="23">
        <f t="shared" si="16"/>
        <v>0.25</v>
      </c>
      <c r="BS44" s="13">
        <v>0</v>
      </c>
      <c r="BT44" s="13">
        <v>10</v>
      </c>
      <c r="BU44" s="13">
        <v>18</v>
      </c>
      <c r="BV44" s="13">
        <v>0</v>
      </c>
      <c r="BW44" s="13">
        <v>1</v>
      </c>
      <c r="BX44" s="13">
        <v>6</v>
      </c>
      <c r="BY44" s="13">
        <v>2</v>
      </c>
      <c r="BZ44" s="13">
        <v>0</v>
      </c>
      <c r="CA44" s="13">
        <v>0</v>
      </c>
      <c r="CB44" s="23">
        <f t="shared" si="17"/>
        <v>0</v>
      </c>
      <c r="CC44" s="16">
        <v>9.3000000000000007</v>
      </c>
      <c r="CD44" s="16">
        <v>1.5</v>
      </c>
      <c r="CE44" s="16">
        <v>10.7</v>
      </c>
      <c r="CF44" s="24">
        <f t="shared" si="18"/>
        <v>0.13048780487804879</v>
      </c>
      <c r="CG44" s="24">
        <f t="shared" si="19"/>
        <v>0.39248451255299138</v>
      </c>
      <c r="CH44" s="25">
        <v>7</v>
      </c>
      <c r="CI44" s="16">
        <v>40.700000000000003</v>
      </c>
      <c r="CJ44" s="16">
        <v>35.299999999999997</v>
      </c>
      <c r="CK44" s="16">
        <v>7.9</v>
      </c>
      <c r="CL44" s="16">
        <v>18.5</v>
      </c>
      <c r="CM44" s="16">
        <v>3.1</v>
      </c>
      <c r="CN44" s="16">
        <v>0</v>
      </c>
      <c r="CO44" s="16">
        <v>21.5</v>
      </c>
      <c r="CP44" s="26">
        <f t="shared" si="20"/>
        <v>0.26219512195121952</v>
      </c>
      <c r="CQ44" s="26">
        <f t="shared" si="21"/>
        <v>0.78863710466255277</v>
      </c>
      <c r="CR44" s="13">
        <v>8</v>
      </c>
      <c r="CS44" s="13">
        <v>6</v>
      </c>
      <c r="CT44" s="13">
        <v>4</v>
      </c>
      <c r="CU44" s="13">
        <v>0.64</v>
      </c>
      <c r="CV44" s="13">
        <v>0.37</v>
      </c>
      <c r="CW44" s="13">
        <v>0.67</v>
      </c>
      <c r="CX44" s="13">
        <v>13.28</v>
      </c>
      <c r="CY44" s="13">
        <v>2.58</v>
      </c>
      <c r="CZ44" s="13">
        <v>2</v>
      </c>
      <c r="DA44" s="13">
        <v>19.54</v>
      </c>
      <c r="DB44" s="27">
        <v>3.81</v>
      </c>
      <c r="DC44" s="27">
        <v>-25.14</v>
      </c>
      <c r="DD44" s="27">
        <v>28.95</v>
      </c>
      <c r="DE44" s="27">
        <v>1.52</v>
      </c>
      <c r="DF44" s="27">
        <v>-1.51</v>
      </c>
      <c r="DG44" s="27">
        <v>7.55</v>
      </c>
      <c r="DH44" s="27">
        <v>-9.06</v>
      </c>
      <c r="DI44" s="27">
        <v>-0.48</v>
      </c>
      <c r="DJ44" s="1">
        <v>186</v>
      </c>
      <c r="DK44" s="1"/>
      <c r="DL44" s="1"/>
      <c r="DM44" s="1">
        <v>5.25</v>
      </c>
      <c r="DN44" s="1">
        <v>0</v>
      </c>
      <c r="DO44" s="1">
        <v>0</v>
      </c>
      <c r="DP44" s="16">
        <f t="shared" si="22"/>
        <v>11.5</v>
      </c>
    </row>
    <row r="45" spans="1:120" x14ac:dyDescent="0.2">
      <c r="A45" s="13">
        <v>24</v>
      </c>
      <c r="B45" s="13" t="s">
        <v>364</v>
      </c>
      <c r="C45" s="13" t="s">
        <v>305</v>
      </c>
      <c r="D45" s="13" t="s">
        <v>187</v>
      </c>
      <c r="E45" s="13" t="s">
        <v>141</v>
      </c>
      <c r="F45" s="1" t="s">
        <v>142</v>
      </c>
      <c r="G45" s="13">
        <v>74</v>
      </c>
      <c r="H45" s="13">
        <v>200</v>
      </c>
      <c r="I45" s="13" t="s">
        <v>125</v>
      </c>
      <c r="J45" s="1"/>
      <c r="K45" s="1"/>
      <c r="L45" s="1"/>
      <c r="M45" s="1"/>
      <c r="N45" s="1">
        <v>27</v>
      </c>
      <c r="O45" s="13" t="s">
        <v>365</v>
      </c>
      <c r="P45" s="13" t="s">
        <v>362</v>
      </c>
      <c r="Q45" s="1" t="str">
        <f t="shared" si="0"/>
        <v>DAL</v>
      </c>
      <c r="R45" s="13" t="s">
        <v>363</v>
      </c>
      <c r="S45" s="1"/>
      <c r="T45" s="13" t="s">
        <v>173</v>
      </c>
      <c r="U45" s="13">
        <v>73</v>
      </c>
      <c r="V45" s="13">
        <v>2</v>
      </c>
      <c r="W45" s="13">
        <v>14</v>
      </c>
      <c r="X45" s="14">
        <v>7</v>
      </c>
      <c r="Y45" s="13">
        <v>16</v>
      </c>
      <c r="Z45" s="13">
        <v>-5</v>
      </c>
      <c r="AA45" s="1">
        <v>70</v>
      </c>
      <c r="AB45" s="14">
        <v>52</v>
      </c>
      <c r="AC45" s="14">
        <v>63</v>
      </c>
      <c r="AD45" s="15">
        <f t="shared" si="1"/>
        <v>2.8571428571428571E-2</v>
      </c>
      <c r="AE45" s="15">
        <f t="shared" si="2"/>
        <v>1.0810810810810811E-2</v>
      </c>
      <c r="AF45" s="16">
        <v>1318.8</v>
      </c>
      <c r="AG45" s="17">
        <f t="shared" si="3"/>
        <v>18.065753424657533</v>
      </c>
      <c r="AH45" s="29">
        <v>1902</v>
      </c>
      <c r="AI45" s="17">
        <f t="shared" si="4"/>
        <v>26.054794520547944</v>
      </c>
      <c r="AJ45" s="19">
        <f t="shared" si="5"/>
        <v>0.69337539432176654</v>
      </c>
      <c r="AK45" s="20">
        <f>'Even Strength'!AA45+'Power Play'!R45+'Penalty Kill'!L45</f>
        <v>75.722222222222229</v>
      </c>
      <c r="AL45" s="19">
        <f t="shared" si="6"/>
        <v>3.4450510565160251</v>
      </c>
      <c r="AM45" s="15">
        <f>IF(('Even Strength'!BR45+'Power Play'!AK45+'Penalty Kill'!AG45)&gt;0,V45/('Even Strength'!BR45+'Power Play'!AK45+'Penalty Kill'!AG45),0)</f>
        <v>3.7735849056603772E-2</v>
      </c>
      <c r="AN45" s="15">
        <f>IF(('Even Strength'!BR45+'Power Play'!AK45+'Penalty Kill'!AG45)&gt;0,W45/('Even Strength'!BR45+'Power Play'!AK45+'Penalty Kill'!AG45),0)</f>
        <v>0.26415094339622641</v>
      </c>
      <c r="AO45" s="15">
        <f t="shared" si="7"/>
        <v>0.30188679245283018</v>
      </c>
      <c r="AP45" s="13">
        <v>0</v>
      </c>
      <c r="AQ45" s="13">
        <v>1</v>
      </c>
      <c r="AR45" s="21">
        <f t="shared" si="8"/>
        <v>0</v>
      </c>
      <c r="AS45" s="22">
        <v>0</v>
      </c>
      <c r="AT45" s="1"/>
      <c r="AU45" s="1"/>
      <c r="AV45">
        <v>143</v>
      </c>
      <c r="AW45" s="13">
        <v>92</v>
      </c>
      <c r="AX45" s="13">
        <v>121</v>
      </c>
      <c r="AY45" s="13">
        <v>52</v>
      </c>
      <c r="AZ45" s="13">
        <v>44</v>
      </c>
      <c r="BA45" s="13">
        <v>16</v>
      </c>
      <c r="BB45" s="16">
        <f t="shared" si="9"/>
        <v>6.5059144676979077</v>
      </c>
      <c r="BC45" s="17">
        <f t="shared" si="10"/>
        <v>4.1856232939035483</v>
      </c>
      <c r="BD45" s="17">
        <f t="shared" si="11"/>
        <v>5.5050045495905371</v>
      </c>
      <c r="BE45" s="17">
        <f t="shared" si="12"/>
        <v>2.3657870791628755</v>
      </c>
      <c r="BF45" s="17">
        <f t="shared" si="13"/>
        <v>2.0018198362147408</v>
      </c>
      <c r="BG45" s="17">
        <f t="shared" si="14"/>
        <v>0.72793448589626941</v>
      </c>
      <c r="BH45" s="13">
        <v>34</v>
      </c>
      <c r="BI45" s="13">
        <v>17</v>
      </c>
      <c r="BJ45" s="13">
        <v>0</v>
      </c>
      <c r="BK45" s="13">
        <v>0</v>
      </c>
      <c r="BL45" s="13">
        <v>0</v>
      </c>
      <c r="BM45" s="13">
        <v>0</v>
      </c>
      <c r="BN45" s="13">
        <f t="shared" si="15"/>
        <v>247</v>
      </c>
      <c r="BO45" s="16">
        <v>-6.827</v>
      </c>
      <c r="BP45" s="13">
        <v>1</v>
      </c>
      <c r="BQ45" s="13">
        <v>0</v>
      </c>
      <c r="BR45" s="23">
        <f t="shared" si="16"/>
        <v>0</v>
      </c>
      <c r="BS45" s="13">
        <v>0</v>
      </c>
      <c r="BT45" s="13">
        <v>0</v>
      </c>
      <c r="BU45" s="13">
        <v>16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23">
        <f t="shared" si="17"/>
        <v>0</v>
      </c>
      <c r="CC45" s="16">
        <v>0.4</v>
      </c>
      <c r="CD45" s="16">
        <v>1.7000000000000002</v>
      </c>
      <c r="CE45" s="16">
        <v>2.1</v>
      </c>
      <c r="CF45" s="24">
        <f t="shared" si="18"/>
        <v>2.8767123287671233E-2</v>
      </c>
      <c r="CG45" s="24">
        <f t="shared" si="19"/>
        <v>9.5541401273885357E-2</v>
      </c>
      <c r="CH45" s="25">
        <v>3</v>
      </c>
      <c r="CI45" s="16">
        <v>22.9</v>
      </c>
      <c r="CJ45" s="16">
        <v>29.3</v>
      </c>
      <c r="CK45" s="16">
        <v>-3.6</v>
      </c>
      <c r="CL45" s="16">
        <v>0.60000000000000009</v>
      </c>
      <c r="CM45" s="16">
        <v>2.2000000000000002</v>
      </c>
      <c r="CN45" s="16">
        <v>-0.4</v>
      </c>
      <c r="CO45" s="16">
        <v>2.2999999999999998</v>
      </c>
      <c r="CP45" s="26">
        <f t="shared" si="20"/>
        <v>3.1506849315068489E-2</v>
      </c>
      <c r="CQ45" s="26">
        <f t="shared" si="21"/>
        <v>0.10464058234758872</v>
      </c>
      <c r="CR45" s="13">
        <v>0</v>
      </c>
      <c r="CS45" s="13">
        <v>0</v>
      </c>
      <c r="CT45" s="13">
        <v>0</v>
      </c>
      <c r="CU45" s="13">
        <v>-0.01</v>
      </c>
      <c r="CV45" s="13">
        <v>-0.84</v>
      </c>
      <c r="CW45" s="13">
        <v>-0.33</v>
      </c>
      <c r="CX45" s="13">
        <v>0.28000000000000003</v>
      </c>
      <c r="CY45" s="13">
        <v>2.68</v>
      </c>
      <c r="CZ45" s="13">
        <v>-1.42</v>
      </c>
      <c r="DA45" s="13">
        <v>0.36</v>
      </c>
      <c r="DB45" s="27">
        <v>7.89</v>
      </c>
      <c r="DC45" s="27">
        <v>-105.72</v>
      </c>
      <c r="DD45" s="27">
        <v>113.61</v>
      </c>
      <c r="DE45" s="27">
        <v>6.19</v>
      </c>
      <c r="DF45" s="27">
        <v>-0.39</v>
      </c>
      <c r="DG45" s="27">
        <v>-83.99</v>
      </c>
      <c r="DH45" s="27">
        <v>83.6</v>
      </c>
      <c r="DI45" s="27">
        <v>4.55</v>
      </c>
      <c r="DJ45" s="1">
        <v>186</v>
      </c>
      <c r="DK45" s="28">
        <v>4</v>
      </c>
      <c r="DL45" s="28" t="s">
        <v>366</v>
      </c>
      <c r="DM45" s="1">
        <v>0.7</v>
      </c>
      <c r="DN45" s="1">
        <v>2.6000000000000002E-2</v>
      </c>
      <c r="DO45" s="1">
        <v>0</v>
      </c>
      <c r="DP45" s="16">
        <f t="shared" si="22"/>
        <v>1.9808510638297872</v>
      </c>
    </row>
    <row r="46" spans="1:120" x14ac:dyDescent="0.2">
      <c r="A46" s="13">
        <v>19</v>
      </c>
      <c r="B46" s="13" t="s">
        <v>367</v>
      </c>
      <c r="C46" s="13" t="s">
        <v>368</v>
      </c>
      <c r="D46" s="13" t="s">
        <v>142</v>
      </c>
      <c r="E46" s="13" t="s">
        <v>123</v>
      </c>
      <c r="F46" s="1" t="s">
        <v>124</v>
      </c>
      <c r="G46" s="13">
        <v>74</v>
      </c>
      <c r="H46" s="13">
        <v>195</v>
      </c>
      <c r="I46" s="13" t="s">
        <v>150</v>
      </c>
      <c r="J46" s="13">
        <v>2010</v>
      </c>
      <c r="K46" s="13">
        <v>1</v>
      </c>
      <c r="L46" s="13">
        <v>20</v>
      </c>
      <c r="M46" s="1"/>
      <c r="N46" s="1">
        <v>23</v>
      </c>
      <c r="O46" s="13" t="s">
        <v>369</v>
      </c>
      <c r="P46" s="13" t="s">
        <v>370</v>
      </c>
      <c r="Q46" s="1" t="str">
        <f t="shared" si="0"/>
        <v>PIT</v>
      </c>
      <c r="R46" s="13" t="s">
        <v>153</v>
      </c>
      <c r="S46" s="1"/>
      <c r="T46" s="13" t="s">
        <v>154</v>
      </c>
      <c r="U46" s="13">
        <v>49</v>
      </c>
      <c r="V46" s="13">
        <v>4</v>
      </c>
      <c r="W46" s="13">
        <v>8</v>
      </c>
      <c r="X46" s="14">
        <v>6</v>
      </c>
      <c r="Y46" s="13">
        <v>12</v>
      </c>
      <c r="Z46" s="13">
        <v>-1</v>
      </c>
      <c r="AA46" s="1">
        <v>81</v>
      </c>
      <c r="AB46" s="14">
        <v>29</v>
      </c>
      <c r="AC46" s="14">
        <v>35</v>
      </c>
      <c r="AD46" s="15">
        <f t="shared" si="1"/>
        <v>4.9382716049382713E-2</v>
      </c>
      <c r="AE46" s="15">
        <f t="shared" si="2"/>
        <v>2.7586206896551724E-2</v>
      </c>
      <c r="AF46" s="16">
        <v>611.88333333330002</v>
      </c>
      <c r="AG46" s="17">
        <f t="shared" si="3"/>
        <v>12.487414965985714</v>
      </c>
      <c r="AH46" s="29">
        <v>863</v>
      </c>
      <c r="AI46" s="17">
        <f t="shared" si="4"/>
        <v>17.612244897959183</v>
      </c>
      <c r="AJ46" s="19">
        <f t="shared" si="5"/>
        <v>0.70901892622630358</v>
      </c>
      <c r="AK46" s="20">
        <f>'Even Strength'!AA46+'Power Play'!R46+'Penalty Kill'!L46</f>
        <v>86.399999999999991</v>
      </c>
      <c r="AL46" s="19">
        <f t="shared" si="6"/>
        <v>8.4722033067310463</v>
      </c>
      <c r="AM46" s="15">
        <f>IF(('Even Strength'!BR46+'Power Play'!AK46+'Penalty Kill'!AG46)&gt;0,V46/('Even Strength'!BR46+'Power Play'!AK46+'Penalty Kill'!AG46),0)</f>
        <v>0.2</v>
      </c>
      <c r="AN46" s="15">
        <f>IF(('Even Strength'!BR46+'Power Play'!AK46+'Penalty Kill'!AG46)&gt;0,W46/('Even Strength'!BR46+'Power Play'!AK46+'Penalty Kill'!AG46),0)</f>
        <v>0.4</v>
      </c>
      <c r="AO46" s="15">
        <f t="shared" si="7"/>
        <v>0.60000000000000009</v>
      </c>
      <c r="AP46" s="13">
        <v>0</v>
      </c>
      <c r="AQ46" s="13">
        <v>2</v>
      </c>
      <c r="AR46" s="21">
        <f t="shared" si="8"/>
        <v>0</v>
      </c>
      <c r="AS46" s="22">
        <v>0</v>
      </c>
      <c r="AT46" s="1"/>
      <c r="AU46" s="1"/>
      <c r="AV46">
        <v>99</v>
      </c>
      <c r="AW46" s="13">
        <v>68</v>
      </c>
      <c r="AX46" s="13">
        <v>13</v>
      </c>
      <c r="AY46" s="13">
        <v>29</v>
      </c>
      <c r="AZ46" s="13">
        <v>17</v>
      </c>
      <c r="BA46" s="13">
        <v>9</v>
      </c>
      <c r="BB46" s="16">
        <f t="shared" si="9"/>
        <v>9.707732955629325</v>
      </c>
      <c r="BC46" s="17">
        <f t="shared" si="10"/>
        <v>6.6679377877049912</v>
      </c>
      <c r="BD46" s="17">
        <f t="shared" si="11"/>
        <v>1.274752812355366</v>
      </c>
      <c r="BE46" s="17">
        <f t="shared" si="12"/>
        <v>2.8436793506388933</v>
      </c>
      <c r="BF46" s="17">
        <f t="shared" si="13"/>
        <v>1.6669844469262478</v>
      </c>
      <c r="BG46" s="17">
        <f t="shared" si="14"/>
        <v>0.88252117778448413</v>
      </c>
      <c r="BH46" s="13">
        <v>16</v>
      </c>
      <c r="BI46" s="13">
        <v>8</v>
      </c>
      <c r="BJ46" s="13">
        <v>0</v>
      </c>
      <c r="BK46" s="13">
        <v>0</v>
      </c>
      <c r="BL46" s="13">
        <v>0</v>
      </c>
      <c r="BM46" s="13">
        <v>0</v>
      </c>
      <c r="BN46" s="13">
        <f t="shared" si="15"/>
        <v>97</v>
      </c>
      <c r="BO46" s="16">
        <v>-3.0590000000000002</v>
      </c>
      <c r="BP46" s="13">
        <v>1</v>
      </c>
      <c r="BQ46" s="13">
        <v>0</v>
      </c>
      <c r="BR46" s="23">
        <f t="shared" si="16"/>
        <v>0</v>
      </c>
      <c r="BS46" s="13">
        <v>0</v>
      </c>
      <c r="BT46" s="13">
        <v>2</v>
      </c>
      <c r="BU46" s="13">
        <v>14</v>
      </c>
      <c r="BV46" s="13">
        <v>0</v>
      </c>
      <c r="BW46" s="13">
        <v>0</v>
      </c>
      <c r="BX46" s="13">
        <v>1</v>
      </c>
      <c r="BY46" s="13">
        <v>0</v>
      </c>
      <c r="BZ46" s="13">
        <v>0</v>
      </c>
      <c r="CA46" s="13">
        <v>0</v>
      </c>
      <c r="CB46" s="23">
        <f t="shared" si="17"/>
        <v>0</v>
      </c>
      <c r="CC46" s="16">
        <v>0.1</v>
      </c>
      <c r="CD46" s="16">
        <v>0.7</v>
      </c>
      <c r="CE46" s="16">
        <v>0.8</v>
      </c>
      <c r="CF46" s="24">
        <f t="shared" si="18"/>
        <v>1.6326530612244899E-2</v>
      </c>
      <c r="CG46" s="24">
        <f t="shared" si="19"/>
        <v>7.844632691417637E-2</v>
      </c>
      <c r="CH46" s="25">
        <v>3</v>
      </c>
      <c r="CI46" s="16">
        <v>11.2</v>
      </c>
      <c r="CJ46" s="16">
        <v>11.2</v>
      </c>
      <c r="CK46" s="16">
        <v>-2.4</v>
      </c>
      <c r="CL46" s="16">
        <v>-0.2</v>
      </c>
      <c r="CM46" s="16">
        <v>1.1000000000000001</v>
      </c>
      <c r="CN46" s="16">
        <v>-0.30000000000000004</v>
      </c>
      <c r="CO46" s="16">
        <v>0.60000000000000009</v>
      </c>
      <c r="CP46" s="26">
        <f t="shared" si="20"/>
        <v>1.2244897959183675E-2</v>
      </c>
      <c r="CQ46" s="26">
        <f t="shared" si="21"/>
        <v>5.8834745185632281E-2</v>
      </c>
      <c r="CR46" s="13">
        <v>1</v>
      </c>
      <c r="CS46" s="13">
        <v>0</v>
      </c>
      <c r="CT46" s="13">
        <v>0</v>
      </c>
      <c r="CU46" s="13">
        <v>-0.01</v>
      </c>
      <c r="CV46" s="13">
        <v>-0.49</v>
      </c>
      <c r="CW46" s="13">
        <v>0.67</v>
      </c>
      <c r="CX46" s="13">
        <v>0.42</v>
      </c>
      <c r="CY46" s="13">
        <v>2.85</v>
      </c>
      <c r="CZ46" s="13">
        <v>-3</v>
      </c>
      <c r="DA46" s="13">
        <v>0.44</v>
      </c>
      <c r="DB46" s="27">
        <v>19.13</v>
      </c>
      <c r="DC46" s="27">
        <v>-21.84</v>
      </c>
      <c r="DD46" s="27">
        <v>40.97</v>
      </c>
      <c r="DE46" s="27">
        <v>4.43</v>
      </c>
      <c r="DF46" s="27">
        <v>15.55</v>
      </c>
      <c r="DG46" s="27">
        <v>-33.99</v>
      </c>
      <c r="DH46" s="27">
        <v>49.54</v>
      </c>
      <c r="DI46" s="27">
        <v>5.35</v>
      </c>
      <c r="DJ46" s="1">
        <v>186</v>
      </c>
      <c r="DK46" s="28">
        <v>26</v>
      </c>
      <c r="DL46" s="28" t="s">
        <v>371</v>
      </c>
      <c r="DM46" s="1">
        <v>0.9</v>
      </c>
      <c r="DN46" s="1">
        <v>0.17599999999999999</v>
      </c>
      <c r="DO46" s="1">
        <v>0</v>
      </c>
      <c r="DP46" s="16">
        <f t="shared" si="22"/>
        <v>-0.14468085106382966</v>
      </c>
    </row>
    <row r="47" spans="1:120" x14ac:dyDescent="0.2">
      <c r="A47" s="13">
        <v>63</v>
      </c>
      <c r="B47" s="13" t="s">
        <v>372</v>
      </c>
      <c r="C47" s="13" t="s">
        <v>373</v>
      </c>
      <c r="D47" s="13" t="s">
        <v>158</v>
      </c>
      <c r="E47" s="13" t="s">
        <v>141</v>
      </c>
      <c r="F47" s="1" t="s">
        <v>142</v>
      </c>
      <c r="G47" s="13">
        <v>73</v>
      </c>
      <c r="H47" s="13">
        <v>178</v>
      </c>
      <c r="I47" s="13" t="s">
        <v>125</v>
      </c>
      <c r="J47" s="13">
        <v>2014</v>
      </c>
      <c r="K47" s="13">
        <v>1</v>
      </c>
      <c r="L47" s="13">
        <v>4</v>
      </c>
      <c r="M47" s="13" t="s">
        <v>159</v>
      </c>
      <c r="N47" s="1">
        <v>18</v>
      </c>
      <c r="O47" s="13" t="s">
        <v>374</v>
      </c>
      <c r="P47" s="13" t="s">
        <v>370</v>
      </c>
      <c r="Q47" s="1" t="str">
        <f t="shared" si="0"/>
        <v>CGY</v>
      </c>
      <c r="R47" s="13" t="s">
        <v>270</v>
      </c>
      <c r="S47" s="1"/>
      <c r="T47" s="13" t="s">
        <v>146</v>
      </c>
      <c r="U47" s="13">
        <v>1</v>
      </c>
      <c r="V47" s="13">
        <v>0</v>
      </c>
      <c r="W47" s="13">
        <v>1</v>
      </c>
      <c r="X47" s="14">
        <v>1</v>
      </c>
      <c r="Y47" s="13">
        <v>1</v>
      </c>
      <c r="Z47" s="13">
        <v>-1</v>
      </c>
      <c r="AA47" s="1">
        <v>1</v>
      </c>
      <c r="AB47" s="14">
        <v>1</v>
      </c>
      <c r="AC47" s="14">
        <v>1</v>
      </c>
      <c r="AD47" s="15">
        <f t="shared" si="1"/>
        <v>0</v>
      </c>
      <c r="AE47" s="15">
        <f t="shared" si="2"/>
        <v>0</v>
      </c>
      <c r="AF47" s="16">
        <v>16</v>
      </c>
      <c r="AG47" s="17">
        <f t="shared" si="3"/>
        <v>16</v>
      </c>
      <c r="AH47" s="29">
        <v>25</v>
      </c>
      <c r="AI47" s="17">
        <f t="shared" si="4"/>
        <v>25</v>
      </c>
      <c r="AJ47" s="19">
        <f t="shared" si="5"/>
        <v>0.64</v>
      </c>
      <c r="AK47" s="20">
        <f>'Even Strength'!AA47+'Power Play'!R47+'Penalty Kill'!L47</f>
        <v>6</v>
      </c>
      <c r="AL47" s="19">
        <f t="shared" si="6"/>
        <v>22.5</v>
      </c>
      <c r="AM47" s="15">
        <f>IF(('Even Strength'!BR47+'Power Play'!AK47+'Penalty Kill'!AG47)&gt;0,V47/('Even Strength'!BR47+'Power Play'!AK47+'Penalty Kill'!AG47),0)</f>
        <v>0</v>
      </c>
      <c r="AN47" s="15">
        <f>IF(('Even Strength'!BR47+'Power Play'!AK47+'Penalty Kill'!AG47)&gt;0,W47/('Even Strength'!BR47+'Power Play'!AK47+'Penalty Kill'!AG47),0)</f>
        <v>1</v>
      </c>
      <c r="AO47" s="15">
        <f t="shared" si="7"/>
        <v>1</v>
      </c>
      <c r="AP47" s="13">
        <v>1</v>
      </c>
      <c r="AQ47" s="13">
        <v>5</v>
      </c>
      <c r="AR47" s="21">
        <f t="shared" si="8"/>
        <v>0.16666666666666666</v>
      </c>
      <c r="AS47" s="22">
        <v>10</v>
      </c>
      <c r="AT47" s="13">
        <v>1</v>
      </c>
      <c r="AU47" s="13">
        <v>1</v>
      </c>
      <c r="AV47">
        <v>2</v>
      </c>
      <c r="AW47" s="13">
        <v>0</v>
      </c>
      <c r="AX47" s="13">
        <v>0</v>
      </c>
      <c r="AY47" s="13">
        <v>1</v>
      </c>
      <c r="AZ47" s="13">
        <v>0</v>
      </c>
      <c r="BA47" s="13">
        <v>1</v>
      </c>
      <c r="BB47" s="16">
        <f t="shared" si="9"/>
        <v>7.5</v>
      </c>
      <c r="BC47" s="17">
        <f t="shared" si="10"/>
        <v>0</v>
      </c>
      <c r="BD47" s="17">
        <f t="shared" si="11"/>
        <v>0</v>
      </c>
      <c r="BE47" s="17">
        <f t="shared" si="12"/>
        <v>3.75</v>
      </c>
      <c r="BF47" s="17">
        <f t="shared" si="13"/>
        <v>0</v>
      </c>
      <c r="BG47" s="17">
        <f t="shared" si="14"/>
        <v>3.75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f t="shared" si="15"/>
        <v>0</v>
      </c>
      <c r="BO47" s="16">
        <v>-2.8000000000000001E-2</v>
      </c>
      <c r="BP47" s="1"/>
      <c r="BQ47" s="1"/>
      <c r="BR47" s="23" t="str">
        <f t="shared" si="16"/>
        <v xml:space="preserve"> </v>
      </c>
      <c r="BS47" s="1"/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23">
        <f t="shared" si="17"/>
        <v>0</v>
      </c>
      <c r="CC47" s="16">
        <v>0.1</v>
      </c>
      <c r="CD47" s="16">
        <v>0</v>
      </c>
      <c r="CE47" s="16">
        <v>0</v>
      </c>
      <c r="CF47" s="24">
        <f t="shared" si="18"/>
        <v>0</v>
      </c>
      <c r="CG47" s="24">
        <f t="shared" si="19"/>
        <v>0</v>
      </c>
      <c r="CH47" s="25">
        <v>3</v>
      </c>
      <c r="CI47" s="16">
        <v>0.1</v>
      </c>
      <c r="CJ47" s="16">
        <v>0</v>
      </c>
      <c r="CK47" s="16">
        <v>0</v>
      </c>
      <c r="CL47" s="16">
        <v>0.30000000000000004</v>
      </c>
      <c r="CM47" s="16">
        <v>0</v>
      </c>
      <c r="CN47" s="16">
        <v>0</v>
      </c>
      <c r="CO47" s="16">
        <v>0.30000000000000004</v>
      </c>
      <c r="CP47" s="26">
        <f t="shared" si="20"/>
        <v>0.30000000000000004</v>
      </c>
      <c r="CQ47" s="26">
        <f t="shared" si="21"/>
        <v>1.1250000000000002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27">
        <v>-1.82</v>
      </c>
      <c r="DC47" s="27">
        <v>-14.4</v>
      </c>
      <c r="DD47" s="27">
        <v>12.58</v>
      </c>
      <c r="DE47" s="27">
        <v>27.67</v>
      </c>
      <c r="DF47" s="27">
        <v>-0.33</v>
      </c>
      <c r="DG47" s="27">
        <v>-8.58</v>
      </c>
      <c r="DH47" s="27">
        <v>8.25</v>
      </c>
      <c r="DI47" s="27">
        <v>18.14</v>
      </c>
      <c r="DJ47" s="1">
        <v>9</v>
      </c>
      <c r="DK47" s="1"/>
      <c r="DL47" s="1"/>
      <c r="DM47" s="1">
        <v>0.156</v>
      </c>
      <c r="DN47" s="1">
        <v>0</v>
      </c>
      <c r="DO47" s="1">
        <v>2.2999999999999998</v>
      </c>
      <c r="DP47" s="16">
        <f t="shared" si="22"/>
        <v>2.4708304735758468E-2</v>
      </c>
    </row>
    <row r="48" spans="1:120" x14ac:dyDescent="0.2">
      <c r="A48" s="13">
        <v>61</v>
      </c>
      <c r="B48" s="13" t="s">
        <v>375</v>
      </c>
      <c r="C48" s="13" t="s">
        <v>376</v>
      </c>
      <c r="D48" s="13" t="s">
        <v>158</v>
      </c>
      <c r="E48" s="13" t="s">
        <v>141</v>
      </c>
      <c r="F48" s="1" t="s">
        <v>142</v>
      </c>
      <c r="G48" s="13">
        <v>71</v>
      </c>
      <c r="H48" s="13">
        <v>191</v>
      </c>
      <c r="I48" s="13" t="s">
        <v>125</v>
      </c>
      <c r="J48" s="1"/>
      <c r="K48" s="1"/>
      <c r="L48" s="1"/>
      <c r="M48" s="1"/>
      <c r="N48" s="1">
        <v>31</v>
      </c>
      <c r="O48" s="13" t="s">
        <v>377</v>
      </c>
      <c r="P48" s="13" t="s">
        <v>378</v>
      </c>
      <c r="Q48" s="1" t="str">
        <f t="shared" si="0"/>
        <v>BUF</v>
      </c>
      <c r="R48" s="13" t="s">
        <v>238</v>
      </c>
      <c r="S48" s="1"/>
      <c r="T48" s="13" t="s">
        <v>173</v>
      </c>
      <c r="U48" s="13">
        <v>59</v>
      </c>
      <c r="V48" s="13">
        <v>1</v>
      </c>
      <c r="W48" s="13">
        <v>8</v>
      </c>
      <c r="X48" s="14">
        <v>3</v>
      </c>
      <c r="Y48" s="13">
        <v>9</v>
      </c>
      <c r="Z48" s="13">
        <v>-19</v>
      </c>
      <c r="AA48" s="1">
        <v>45</v>
      </c>
      <c r="AB48" s="14">
        <v>24</v>
      </c>
      <c r="AC48" s="14">
        <v>37</v>
      </c>
      <c r="AD48" s="15">
        <f t="shared" si="1"/>
        <v>2.2222222222222223E-2</v>
      </c>
      <c r="AE48" s="15">
        <f t="shared" si="2"/>
        <v>9.433962264150943E-3</v>
      </c>
      <c r="AF48" s="16">
        <v>1070.8333333333001</v>
      </c>
      <c r="AG48" s="17">
        <f t="shared" si="3"/>
        <v>18.149717514123729</v>
      </c>
      <c r="AH48" s="29">
        <v>1457</v>
      </c>
      <c r="AI48" s="17">
        <f t="shared" si="4"/>
        <v>24.694915254237287</v>
      </c>
      <c r="AJ48" s="19">
        <f t="shared" si="5"/>
        <v>0.7349576755890872</v>
      </c>
      <c r="AK48" s="20">
        <f>'Even Strength'!AA48+'Power Play'!R48+'Penalty Kill'!L48</f>
        <v>75.692307692307693</v>
      </c>
      <c r="AL48" s="19">
        <f t="shared" si="6"/>
        <v>4.2411254115535586</v>
      </c>
      <c r="AM48" s="15">
        <f>IF(('Even Strength'!BR48+'Power Play'!AK48+'Penalty Kill'!AG48)&gt;0,V48/('Even Strength'!BR48+'Power Play'!AK48+'Penalty Kill'!AG48),0)</f>
        <v>3.4482758620689655E-2</v>
      </c>
      <c r="AN48" s="15">
        <f>IF(('Even Strength'!BR48+'Power Play'!AK48+'Penalty Kill'!AG48)&gt;0,W48/('Even Strength'!BR48+'Power Play'!AK48+'Penalty Kill'!AG48),0)</f>
        <v>0.27586206896551724</v>
      </c>
      <c r="AO48" s="15">
        <f t="shared" si="7"/>
        <v>0.31034482758620691</v>
      </c>
      <c r="AP48" s="13">
        <v>0</v>
      </c>
      <c r="AQ48" s="13">
        <v>0</v>
      </c>
      <c r="AR48" s="21">
        <f t="shared" si="8"/>
        <v>0</v>
      </c>
      <c r="AS48" s="22">
        <v>0</v>
      </c>
      <c r="AT48" s="1"/>
      <c r="AU48" s="1"/>
      <c r="AV48">
        <v>66</v>
      </c>
      <c r="AW48" s="13">
        <v>38</v>
      </c>
      <c r="AX48" s="13">
        <v>98</v>
      </c>
      <c r="AY48" s="13">
        <v>24</v>
      </c>
      <c r="AZ48" s="13">
        <v>20</v>
      </c>
      <c r="BA48" s="13">
        <v>10</v>
      </c>
      <c r="BB48" s="16">
        <f t="shared" si="9"/>
        <v>3.6980544747082864</v>
      </c>
      <c r="BC48" s="17">
        <f t="shared" si="10"/>
        <v>2.1291828793774981</v>
      </c>
      <c r="BD48" s="17">
        <f t="shared" si="11"/>
        <v>5.4910505836577581</v>
      </c>
      <c r="BE48" s="17">
        <f t="shared" si="12"/>
        <v>1.3447470817121039</v>
      </c>
      <c r="BF48" s="17">
        <f t="shared" si="13"/>
        <v>1.1206225680934199</v>
      </c>
      <c r="BG48" s="17">
        <f t="shared" si="14"/>
        <v>0.56031128404670993</v>
      </c>
      <c r="BH48" s="13">
        <v>20</v>
      </c>
      <c r="BI48" s="13">
        <v>10</v>
      </c>
      <c r="BJ48" s="13">
        <v>0</v>
      </c>
      <c r="BK48" s="13">
        <v>0</v>
      </c>
      <c r="BL48" s="13">
        <v>0</v>
      </c>
      <c r="BM48" s="13">
        <v>0</v>
      </c>
      <c r="BN48" s="13">
        <f t="shared" si="15"/>
        <v>156</v>
      </c>
      <c r="BO48" s="16">
        <v>-3.5960000000000001</v>
      </c>
      <c r="BP48" s="1"/>
      <c r="BQ48" s="1"/>
      <c r="BR48" s="23" t="str">
        <f t="shared" si="16"/>
        <v xml:space="preserve"> </v>
      </c>
      <c r="BS48" s="1"/>
      <c r="BT48" s="13">
        <v>0</v>
      </c>
      <c r="BU48" s="13">
        <v>13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23">
        <f t="shared" si="17"/>
        <v>0</v>
      </c>
      <c r="CC48" s="16">
        <v>-0.2</v>
      </c>
      <c r="CD48" s="16">
        <v>1.2</v>
      </c>
      <c r="CE48" s="16">
        <v>1</v>
      </c>
      <c r="CF48" s="24">
        <f t="shared" si="18"/>
        <v>1.6949152542372881E-2</v>
      </c>
      <c r="CG48" s="24">
        <f t="shared" si="19"/>
        <v>5.6031128404671005E-2</v>
      </c>
      <c r="CH48" s="25">
        <v>1</v>
      </c>
      <c r="CI48" s="16">
        <v>18.2</v>
      </c>
      <c r="CJ48" s="16">
        <v>22.6</v>
      </c>
      <c r="CK48" s="16">
        <v>-4.2</v>
      </c>
      <c r="CL48" s="16">
        <v>-1</v>
      </c>
      <c r="CM48" s="16">
        <v>0.30000000000000004</v>
      </c>
      <c r="CN48" s="16">
        <v>0</v>
      </c>
      <c r="CO48" s="16">
        <v>-0.7</v>
      </c>
      <c r="CP48" s="26">
        <f t="shared" si="20"/>
        <v>-1.1864406779661016E-2</v>
      </c>
      <c r="CQ48" s="26">
        <f t="shared" si="21"/>
        <v>-3.9221789883269693E-2</v>
      </c>
      <c r="CR48" s="13">
        <v>0</v>
      </c>
      <c r="CS48" s="13">
        <v>0</v>
      </c>
      <c r="CT48" s="13">
        <v>0</v>
      </c>
      <c r="CU48" s="13">
        <v>0</v>
      </c>
      <c r="CV48" s="13">
        <v>-0.52</v>
      </c>
      <c r="CW48" s="13">
        <v>0.16</v>
      </c>
      <c r="CX48" s="13">
        <v>-3.85</v>
      </c>
      <c r="CY48" s="13">
        <v>-5.51</v>
      </c>
      <c r="CZ48" s="13">
        <v>-1.1000000000000001</v>
      </c>
      <c r="DA48" s="13">
        <v>-10.82</v>
      </c>
      <c r="DB48" s="27">
        <v>28.35</v>
      </c>
      <c r="DC48" s="27">
        <v>47.91</v>
      </c>
      <c r="DD48" s="27">
        <v>-19.559999999999999</v>
      </c>
      <c r="DE48" s="27">
        <v>-1.32</v>
      </c>
      <c r="DF48" s="27">
        <v>5.27</v>
      </c>
      <c r="DG48" s="27">
        <v>48.89</v>
      </c>
      <c r="DH48" s="27">
        <v>-43.62</v>
      </c>
      <c r="DI48" s="27">
        <v>-2.95</v>
      </c>
      <c r="DJ48" s="1">
        <v>186</v>
      </c>
      <c r="DK48" s="28">
        <v>2</v>
      </c>
      <c r="DL48" s="28" t="s">
        <v>379</v>
      </c>
      <c r="DM48" s="1">
        <v>0.8</v>
      </c>
      <c r="DN48" s="1">
        <v>0.02</v>
      </c>
      <c r="DO48" s="1">
        <v>0</v>
      </c>
      <c r="DP48" s="16">
        <f t="shared" si="22"/>
        <v>-1.2319148936170212</v>
      </c>
    </row>
    <row r="49" spans="1:120" x14ac:dyDescent="0.2">
      <c r="A49" s="13">
        <v>23</v>
      </c>
      <c r="B49" s="13" t="s">
        <v>380</v>
      </c>
      <c r="C49" s="13" t="s">
        <v>381</v>
      </c>
      <c r="D49" s="1"/>
      <c r="E49" s="13" t="s">
        <v>234</v>
      </c>
      <c r="F49" s="1" t="s">
        <v>235</v>
      </c>
      <c r="G49" s="13">
        <v>71</v>
      </c>
      <c r="H49" s="13">
        <v>201</v>
      </c>
      <c r="I49" s="13" t="s">
        <v>125</v>
      </c>
      <c r="J49" s="13">
        <v>2002</v>
      </c>
      <c r="K49" s="13">
        <v>1</v>
      </c>
      <c r="L49" s="13">
        <v>22</v>
      </c>
      <c r="M49" s="1"/>
      <c r="N49" s="1">
        <v>30</v>
      </c>
      <c r="O49" s="13" t="s">
        <v>382</v>
      </c>
      <c r="P49" s="13" t="s">
        <v>383</v>
      </c>
      <c r="Q49" s="1" t="str">
        <f t="shared" si="0"/>
        <v>MIN</v>
      </c>
      <c r="R49" s="13" t="s">
        <v>384</v>
      </c>
      <c r="S49" s="1">
        <v>39</v>
      </c>
      <c r="T49" s="13" t="s">
        <v>129</v>
      </c>
      <c r="U49" s="13">
        <v>56</v>
      </c>
      <c r="V49" s="13">
        <v>9</v>
      </c>
      <c r="W49" s="13">
        <v>10</v>
      </c>
      <c r="X49" s="14">
        <v>6</v>
      </c>
      <c r="Y49" s="13">
        <v>19</v>
      </c>
      <c r="Z49" s="13">
        <v>-2</v>
      </c>
      <c r="AA49" s="1">
        <v>108</v>
      </c>
      <c r="AB49" s="14">
        <v>49</v>
      </c>
      <c r="AC49" s="14">
        <v>30</v>
      </c>
      <c r="AD49" s="15">
        <f t="shared" si="1"/>
        <v>8.3333333333333329E-2</v>
      </c>
      <c r="AE49" s="15">
        <f t="shared" si="2"/>
        <v>4.8128342245989303E-2</v>
      </c>
      <c r="AF49" s="16">
        <v>734.56666666670003</v>
      </c>
      <c r="AG49" s="17">
        <f t="shared" si="3"/>
        <v>13.117261904762501</v>
      </c>
      <c r="AH49" s="29">
        <v>932</v>
      </c>
      <c r="AI49" s="17">
        <f t="shared" si="4"/>
        <v>16.642857142857142</v>
      </c>
      <c r="AJ49" s="19">
        <f t="shared" si="5"/>
        <v>0.7881616595136266</v>
      </c>
      <c r="AK49" s="20">
        <f>'Even Strength'!AA49+'Power Play'!R49+'Penalty Kill'!L49</f>
        <v>79.076923076923066</v>
      </c>
      <c r="AL49" s="19">
        <f t="shared" si="6"/>
        <v>6.4590670934544203</v>
      </c>
      <c r="AM49" s="15">
        <f>IF(('Even Strength'!BR49+'Power Play'!AK49+'Penalty Kill'!AG49)&gt;0,V49/('Even Strength'!BR49+'Power Play'!AK49+'Penalty Kill'!AG49),0)</f>
        <v>0.32142857142857145</v>
      </c>
      <c r="AN49" s="15">
        <f>IF(('Even Strength'!BR49+'Power Play'!AK49+'Penalty Kill'!AG49)&gt;0,W49/('Even Strength'!BR49+'Power Play'!AK49+'Penalty Kill'!AG49),0)</f>
        <v>0.35714285714285715</v>
      </c>
      <c r="AO49" s="15">
        <f t="shared" si="7"/>
        <v>0.6785714285714286</v>
      </c>
      <c r="AP49" s="13">
        <v>2</v>
      </c>
      <c r="AQ49" s="13">
        <v>4</v>
      </c>
      <c r="AR49" s="21">
        <f t="shared" si="8"/>
        <v>0.33333333333333331</v>
      </c>
      <c r="AS49" s="22">
        <v>0.1</v>
      </c>
      <c r="AT49" s="1"/>
      <c r="AU49" s="1"/>
      <c r="AV49">
        <v>69</v>
      </c>
      <c r="AW49" s="13">
        <v>73</v>
      </c>
      <c r="AX49" s="13">
        <v>13</v>
      </c>
      <c r="AY49" s="13">
        <v>49</v>
      </c>
      <c r="AZ49" s="13">
        <v>10</v>
      </c>
      <c r="BA49" s="13">
        <v>34</v>
      </c>
      <c r="BB49" s="16">
        <f t="shared" si="9"/>
        <v>5.6359758587827002</v>
      </c>
      <c r="BC49" s="17">
        <f t="shared" si="10"/>
        <v>5.9626990969730018</v>
      </c>
      <c r="BD49" s="17">
        <f t="shared" si="11"/>
        <v>1.0618505241184797</v>
      </c>
      <c r="BE49" s="17">
        <f t="shared" si="12"/>
        <v>4.0023596678311923</v>
      </c>
      <c r="BF49" s="17">
        <f t="shared" si="13"/>
        <v>0.81680809547575361</v>
      </c>
      <c r="BG49" s="17">
        <f t="shared" si="14"/>
        <v>2.7771475246175621</v>
      </c>
      <c r="BH49" s="13">
        <v>40</v>
      </c>
      <c r="BI49" s="13">
        <v>15</v>
      </c>
      <c r="BJ49" s="13">
        <v>0</v>
      </c>
      <c r="BK49" s="13">
        <v>1</v>
      </c>
      <c r="BL49" s="13">
        <v>0</v>
      </c>
      <c r="BM49" s="13">
        <v>0</v>
      </c>
      <c r="BN49" s="13">
        <f t="shared" si="15"/>
        <v>126</v>
      </c>
      <c r="BO49" s="16">
        <v>0.74399999999999999</v>
      </c>
      <c r="BP49" s="13">
        <v>1</v>
      </c>
      <c r="BQ49" s="13">
        <v>1</v>
      </c>
      <c r="BR49" s="23">
        <f t="shared" si="16"/>
        <v>1</v>
      </c>
      <c r="BS49" s="13">
        <v>0</v>
      </c>
      <c r="BT49" s="13">
        <v>2</v>
      </c>
      <c r="BU49" s="13">
        <v>15</v>
      </c>
      <c r="BV49" s="13">
        <v>0</v>
      </c>
      <c r="BW49" s="13">
        <v>0</v>
      </c>
      <c r="BX49" s="13">
        <v>2</v>
      </c>
      <c r="BY49" s="13">
        <v>0</v>
      </c>
      <c r="BZ49" s="13">
        <v>0</v>
      </c>
      <c r="CA49" s="13">
        <v>0</v>
      </c>
      <c r="CB49" s="23">
        <f t="shared" si="17"/>
        <v>0</v>
      </c>
      <c r="CC49" s="16">
        <v>1.1000000000000001</v>
      </c>
      <c r="CD49" s="16">
        <v>0.7</v>
      </c>
      <c r="CE49" s="16">
        <v>1.8</v>
      </c>
      <c r="CF49" s="24">
        <f t="shared" si="18"/>
        <v>3.2142857142857147E-2</v>
      </c>
      <c r="CG49" s="24">
        <f t="shared" si="19"/>
        <v>0.14702545718563564</v>
      </c>
      <c r="CH49" s="25">
        <v>4</v>
      </c>
      <c r="CI49" s="16">
        <v>15.7</v>
      </c>
      <c r="CJ49" s="16">
        <v>15.4</v>
      </c>
      <c r="CK49" s="16">
        <v>-2.2000000000000002</v>
      </c>
      <c r="CL49" s="16">
        <v>1.1000000000000001</v>
      </c>
      <c r="CM49" s="16">
        <v>1.5</v>
      </c>
      <c r="CN49" s="16">
        <v>0.60000000000000009</v>
      </c>
      <c r="CO49" s="16">
        <v>3.2</v>
      </c>
      <c r="CP49" s="26">
        <f t="shared" si="20"/>
        <v>5.7142857142857148E-2</v>
      </c>
      <c r="CQ49" s="26">
        <f t="shared" si="21"/>
        <v>0.26137859055224116</v>
      </c>
      <c r="CR49" s="13">
        <v>2</v>
      </c>
      <c r="CS49" s="13">
        <v>0</v>
      </c>
      <c r="CT49" s="13">
        <v>2</v>
      </c>
      <c r="CU49" s="13">
        <v>-0.01</v>
      </c>
      <c r="CV49" s="13">
        <v>0.22</v>
      </c>
      <c r="CW49" s="13">
        <v>-0.5</v>
      </c>
      <c r="CX49" s="13">
        <v>2.77</v>
      </c>
      <c r="CY49" s="13">
        <v>2.1</v>
      </c>
      <c r="CZ49" s="13">
        <v>-0.09</v>
      </c>
      <c r="DA49" s="13">
        <v>4.49</v>
      </c>
      <c r="DB49" s="27">
        <v>13.86</v>
      </c>
      <c r="DC49" s="27">
        <v>-44.02</v>
      </c>
      <c r="DD49" s="27">
        <v>57.88</v>
      </c>
      <c r="DE49" s="27">
        <v>6.45</v>
      </c>
      <c r="DF49" s="27">
        <v>33.11</v>
      </c>
      <c r="DG49" s="27">
        <v>-23.11</v>
      </c>
      <c r="DH49" s="27">
        <v>56.23</v>
      </c>
      <c r="DI49" s="27">
        <v>7.43</v>
      </c>
      <c r="DJ49" s="1">
        <v>186</v>
      </c>
      <c r="DK49" s="28">
        <v>11</v>
      </c>
      <c r="DL49" s="28" t="s">
        <v>385</v>
      </c>
      <c r="DM49" s="1">
        <v>2.75</v>
      </c>
      <c r="DN49" s="1">
        <v>3.4000000000000002E-2</v>
      </c>
      <c r="DO49" s="1">
        <v>0</v>
      </c>
      <c r="DP49" s="16">
        <f t="shared" si="22"/>
        <v>-1.4808510638297872</v>
      </c>
    </row>
    <row r="50" spans="1:120" x14ac:dyDescent="0.2">
      <c r="A50" s="13">
        <v>37</v>
      </c>
      <c r="B50" s="13" t="s">
        <v>386</v>
      </c>
      <c r="C50" s="13" t="s">
        <v>387</v>
      </c>
      <c r="D50" s="13" t="s">
        <v>296</v>
      </c>
      <c r="E50" s="13" t="s">
        <v>141</v>
      </c>
      <c r="F50" s="1" t="s">
        <v>142</v>
      </c>
      <c r="G50" s="13">
        <v>74</v>
      </c>
      <c r="H50" s="13">
        <v>194</v>
      </c>
      <c r="I50" s="13" t="s">
        <v>150</v>
      </c>
      <c r="J50" s="13">
        <v>2003</v>
      </c>
      <c r="K50" s="13">
        <v>2</v>
      </c>
      <c r="L50" s="13">
        <v>45</v>
      </c>
      <c r="M50" s="1"/>
      <c r="N50" s="1">
        <v>29</v>
      </c>
      <c r="O50" s="13" t="s">
        <v>388</v>
      </c>
      <c r="P50" s="13" t="s">
        <v>389</v>
      </c>
      <c r="Q50" s="1" t="str">
        <f t="shared" si="0"/>
        <v>BOS</v>
      </c>
      <c r="R50" s="13" t="s">
        <v>314</v>
      </c>
      <c r="S50" s="1"/>
      <c r="T50" s="13" t="s">
        <v>146</v>
      </c>
      <c r="U50" s="13">
        <v>81</v>
      </c>
      <c r="V50" s="13">
        <v>23</v>
      </c>
      <c r="W50" s="13">
        <v>32</v>
      </c>
      <c r="X50" s="14">
        <v>22</v>
      </c>
      <c r="Y50" s="13">
        <v>55</v>
      </c>
      <c r="Z50" s="13">
        <v>2</v>
      </c>
      <c r="AA50" s="1">
        <v>234</v>
      </c>
      <c r="AB50" s="14">
        <v>90</v>
      </c>
      <c r="AC50" s="14">
        <v>104</v>
      </c>
      <c r="AD50" s="15">
        <f t="shared" si="1"/>
        <v>9.8290598290598288E-2</v>
      </c>
      <c r="AE50" s="15">
        <f t="shared" si="2"/>
        <v>5.3738317757009345E-2</v>
      </c>
      <c r="AF50" s="16">
        <v>1468.6166666667</v>
      </c>
      <c r="AG50" s="17">
        <f t="shared" si="3"/>
        <v>18.131069958848148</v>
      </c>
      <c r="AH50" s="29">
        <v>2083</v>
      </c>
      <c r="AI50" s="17">
        <f t="shared" si="4"/>
        <v>25.716049382716051</v>
      </c>
      <c r="AJ50" s="19">
        <f t="shared" si="5"/>
        <v>0.70504880780926549</v>
      </c>
      <c r="AK50" s="20">
        <f>'Even Strength'!AA50+'Power Play'!R50+'Penalty Kill'!L50</f>
        <v>241.63414634146341</v>
      </c>
      <c r="AL50" s="19">
        <f t="shared" si="6"/>
        <v>9.8719081088694409</v>
      </c>
      <c r="AM50" s="15">
        <f>IF(('Even Strength'!BR50+'Power Play'!AK50+'Penalty Kill'!AG50)&gt;0,V50/('Even Strength'!BR50+'Power Play'!AK50+'Penalty Kill'!AG50),0)</f>
        <v>0.33333333333333331</v>
      </c>
      <c r="AN50" s="15">
        <f>IF(('Even Strength'!BR50+'Power Play'!AK50+'Penalty Kill'!AG50)&gt;0,W50/('Even Strength'!BR50+'Power Play'!AK50+'Penalty Kill'!AG50),0)</f>
        <v>0.46376811594202899</v>
      </c>
      <c r="AO50" s="15">
        <f t="shared" si="7"/>
        <v>0.79710144927536231</v>
      </c>
      <c r="AP50" s="13">
        <v>1175</v>
      </c>
      <c r="AQ50" s="13">
        <v>776</v>
      </c>
      <c r="AR50" s="21">
        <f t="shared" si="8"/>
        <v>0.60225525371604305</v>
      </c>
      <c r="AS50" s="22">
        <v>39.4</v>
      </c>
      <c r="AT50" s="13">
        <v>55</v>
      </c>
      <c r="AU50" s="13">
        <v>26</v>
      </c>
      <c r="AV50">
        <v>98</v>
      </c>
      <c r="AW50" s="13">
        <v>57</v>
      </c>
      <c r="AX50" s="13">
        <v>60</v>
      </c>
      <c r="AY50" s="13">
        <v>90</v>
      </c>
      <c r="AZ50" s="13">
        <v>29</v>
      </c>
      <c r="BA50" s="13">
        <v>48</v>
      </c>
      <c r="BB50" s="16">
        <f t="shared" si="9"/>
        <v>4.0037677179204012</v>
      </c>
      <c r="BC50" s="17">
        <f t="shared" si="10"/>
        <v>2.3287220400149273</v>
      </c>
      <c r="BD50" s="17">
        <f t="shared" si="11"/>
        <v>2.4512863579104498</v>
      </c>
      <c r="BE50" s="17">
        <f t="shared" si="12"/>
        <v>3.6769295368656745</v>
      </c>
      <c r="BF50" s="17">
        <f t="shared" si="13"/>
        <v>1.1847884063233842</v>
      </c>
      <c r="BG50" s="17">
        <f t="shared" si="14"/>
        <v>1.9610290863283597</v>
      </c>
      <c r="BH50" s="13">
        <v>44</v>
      </c>
      <c r="BI50" s="13">
        <v>21</v>
      </c>
      <c r="BJ50" s="13">
        <v>0</v>
      </c>
      <c r="BK50" s="13">
        <v>0</v>
      </c>
      <c r="BL50" s="13">
        <v>0</v>
      </c>
      <c r="BM50" s="13">
        <v>0</v>
      </c>
      <c r="BN50" s="13">
        <f t="shared" si="15"/>
        <v>161</v>
      </c>
      <c r="BO50" s="16">
        <v>-6.1360000000000001</v>
      </c>
      <c r="BP50" s="13">
        <v>12</v>
      </c>
      <c r="BQ50" s="13">
        <v>3</v>
      </c>
      <c r="BR50" s="23">
        <f t="shared" si="16"/>
        <v>0.25</v>
      </c>
      <c r="BS50" s="13">
        <v>2</v>
      </c>
      <c r="BT50" s="13">
        <v>7</v>
      </c>
      <c r="BU50" s="13">
        <v>27</v>
      </c>
      <c r="BV50" s="13">
        <v>1</v>
      </c>
      <c r="BW50" s="13">
        <v>0</v>
      </c>
      <c r="BX50" s="13">
        <v>4</v>
      </c>
      <c r="BY50" s="13">
        <v>0</v>
      </c>
      <c r="BZ50" s="13">
        <v>0</v>
      </c>
      <c r="CA50" s="13">
        <v>0</v>
      </c>
      <c r="CB50" s="23">
        <f t="shared" si="17"/>
        <v>0</v>
      </c>
      <c r="CC50" s="16">
        <v>4.7</v>
      </c>
      <c r="CD50" s="16">
        <v>1.7000000000000002</v>
      </c>
      <c r="CE50" s="16">
        <v>6.4</v>
      </c>
      <c r="CF50" s="24">
        <f t="shared" si="18"/>
        <v>7.9012345679012344E-2</v>
      </c>
      <c r="CG50" s="24">
        <f t="shared" si="19"/>
        <v>0.26147054484378135</v>
      </c>
      <c r="CH50" s="25">
        <v>8</v>
      </c>
      <c r="CI50" s="16">
        <v>35</v>
      </c>
      <c r="CJ50" s="16">
        <v>33.6</v>
      </c>
      <c r="CK50" s="16">
        <v>-2.2000000000000002</v>
      </c>
      <c r="CL50" s="16">
        <v>7.4</v>
      </c>
      <c r="CM50" s="16">
        <v>3.6</v>
      </c>
      <c r="CN50" s="16">
        <v>-0.5</v>
      </c>
      <c r="CO50" s="16">
        <v>10.5</v>
      </c>
      <c r="CP50" s="26">
        <f t="shared" si="20"/>
        <v>0.12962962962962962</v>
      </c>
      <c r="CQ50" s="26">
        <f t="shared" si="21"/>
        <v>0.42897511263432869</v>
      </c>
      <c r="CR50" s="13">
        <v>5</v>
      </c>
      <c r="CS50" s="13">
        <v>9</v>
      </c>
      <c r="CT50" s="13">
        <v>6</v>
      </c>
      <c r="CU50" s="13">
        <v>2.97</v>
      </c>
      <c r="CV50" s="13">
        <v>-1.1499999999999999</v>
      </c>
      <c r="CW50" s="13">
        <v>0.75</v>
      </c>
      <c r="CX50" s="13">
        <v>15.01</v>
      </c>
      <c r="CY50" s="13">
        <v>7.46</v>
      </c>
      <c r="CZ50" s="13">
        <v>-1.91</v>
      </c>
      <c r="DA50" s="13">
        <v>23.13</v>
      </c>
      <c r="DB50" s="27">
        <v>172.96</v>
      </c>
      <c r="DC50" s="27">
        <v>-114.8</v>
      </c>
      <c r="DD50" s="27">
        <v>287.77</v>
      </c>
      <c r="DE50" s="27">
        <v>16.309999999999999</v>
      </c>
      <c r="DF50" s="27">
        <v>124.35</v>
      </c>
      <c r="DG50" s="27">
        <v>-90.79</v>
      </c>
      <c r="DH50" s="27">
        <v>215.14</v>
      </c>
      <c r="DI50" s="27">
        <v>12.19</v>
      </c>
      <c r="DJ50" s="1">
        <v>186</v>
      </c>
      <c r="DK50" s="28">
        <v>1</v>
      </c>
      <c r="DL50" s="28" t="s">
        <v>155</v>
      </c>
      <c r="DM50" s="1">
        <v>6.5</v>
      </c>
      <c r="DN50" s="1">
        <v>7.9000000000000001E-2</v>
      </c>
      <c r="DO50" s="1">
        <v>0</v>
      </c>
      <c r="DP50" s="16">
        <f t="shared" si="22"/>
        <v>-2.1595744680851059</v>
      </c>
    </row>
    <row r="51" spans="1:120" x14ac:dyDescent="0.2">
      <c r="A51" s="13">
        <v>21</v>
      </c>
      <c r="B51" s="13" t="s">
        <v>390</v>
      </c>
      <c r="C51" s="13" t="s">
        <v>391</v>
      </c>
      <c r="D51" s="1"/>
      <c r="E51" s="13" t="s">
        <v>197</v>
      </c>
      <c r="F51" s="1" t="s">
        <v>198</v>
      </c>
      <c r="G51" s="13">
        <v>75</v>
      </c>
      <c r="H51" s="13">
        <v>217</v>
      </c>
      <c r="I51" s="13" t="s">
        <v>125</v>
      </c>
      <c r="J51" s="13">
        <v>2006</v>
      </c>
      <c r="K51" s="13">
        <v>1</v>
      </c>
      <c r="L51" s="13">
        <v>25</v>
      </c>
      <c r="M51" s="1"/>
      <c r="N51" s="1">
        <v>26</v>
      </c>
      <c r="O51" s="13" t="s">
        <v>392</v>
      </c>
      <c r="P51" s="13" t="s">
        <v>393</v>
      </c>
      <c r="Q51" s="1" t="str">
        <f t="shared" si="0"/>
        <v>STL</v>
      </c>
      <c r="R51" s="13" t="s">
        <v>264</v>
      </c>
      <c r="S51" s="1"/>
      <c r="T51" s="13" t="s">
        <v>146</v>
      </c>
      <c r="U51" s="13">
        <v>77</v>
      </c>
      <c r="V51" s="13">
        <v>12</v>
      </c>
      <c r="W51" s="13">
        <v>15</v>
      </c>
      <c r="X51" s="14">
        <v>8</v>
      </c>
      <c r="Y51" s="13">
        <v>27</v>
      </c>
      <c r="Z51" s="13">
        <v>-2</v>
      </c>
      <c r="AA51" s="1">
        <v>145</v>
      </c>
      <c r="AB51" s="14">
        <v>50</v>
      </c>
      <c r="AC51" s="14">
        <v>39</v>
      </c>
      <c r="AD51" s="15">
        <f t="shared" si="1"/>
        <v>8.2758620689655171E-2</v>
      </c>
      <c r="AE51" s="15">
        <f t="shared" si="2"/>
        <v>5.128205128205128E-2</v>
      </c>
      <c r="AF51" s="16">
        <v>1122.4166666666999</v>
      </c>
      <c r="AG51" s="17">
        <f t="shared" si="3"/>
        <v>14.576839826840258</v>
      </c>
      <c r="AH51" s="29">
        <v>1676</v>
      </c>
      <c r="AI51" s="17">
        <f t="shared" si="4"/>
        <v>21.766233766233768</v>
      </c>
      <c r="AJ51" s="19">
        <f t="shared" si="5"/>
        <v>0.66969968178204053</v>
      </c>
      <c r="AK51" s="20">
        <f>'Even Strength'!AA51+'Power Play'!R51+'Penalty Kill'!L51</f>
        <v>94.666666666666671</v>
      </c>
      <c r="AL51" s="19">
        <f t="shared" si="6"/>
        <v>5.060509317692329</v>
      </c>
      <c r="AM51" s="15">
        <f>IF(('Even Strength'!BR51+'Power Play'!AK51+'Penalty Kill'!AG51)&gt;0,V51/('Even Strength'!BR51+'Power Play'!AK51+'Penalty Kill'!AG51),0)</f>
        <v>0.31578947368421051</v>
      </c>
      <c r="AN51" s="15">
        <f>IF(('Even Strength'!BR51+'Power Play'!AK51+'Penalty Kill'!AG51)&gt;0,W51/('Even Strength'!BR51+'Power Play'!AK51+'Penalty Kill'!AG51),0)</f>
        <v>0.39473684210526316</v>
      </c>
      <c r="AO51" s="15">
        <f t="shared" si="7"/>
        <v>0.71052631578947367</v>
      </c>
      <c r="AP51" s="13">
        <v>160</v>
      </c>
      <c r="AQ51" s="13">
        <v>169</v>
      </c>
      <c r="AR51" s="21">
        <f t="shared" si="8"/>
        <v>0.48632218844984804</v>
      </c>
      <c r="AS51" s="22">
        <v>6.8</v>
      </c>
      <c r="AT51" s="13">
        <v>5</v>
      </c>
      <c r="AU51" s="13">
        <v>2</v>
      </c>
      <c r="AV51">
        <v>62</v>
      </c>
      <c r="AW51" s="13">
        <v>93</v>
      </c>
      <c r="AX51" s="13">
        <v>26</v>
      </c>
      <c r="AY51" s="13">
        <v>50</v>
      </c>
      <c r="AZ51" s="13">
        <v>13</v>
      </c>
      <c r="BA51" s="13">
        <v>37</v>
      </c>
      <c r="BB51" s="16">
        <f t="shared" si="9"/>
        <v>3.3142772291928635</v>
      </c>
      <c r="BC51" s="17">
        <f t="shared" si="10"/>
        <v>4.9714158437892948</v>
      </c>
      <c r="BD51" s="17">
        <f t="shared" si="11"/>
        <v>1.3898581928873297</v>
      </c>
      <c r="BE51" s="17">
        <f t="shared" si="12"/>
        <v>2.6728042170910187</v>
      </c>
      <c r="BF51" s="17">
        <f t="shared" si="13"/>
        <v>0.69492909644366485</v>
      </c>
      <c r="BG51" s="17">
        <f t="shared" si="14"/>
        <v>1.9778751206473542</v>
      </c>
      <c r="BH51" s="13">
        <v>26</v>
      </c>
      <c r="BI51" s="13">
        <v>13</v>
      </c>
      <c r="BJ51" s="13">
        <v>0</v>
      </c>
      <c r="BK51" s="13">
        <v>0</v>
      </c>
      <c r="BL51" s="13">
        <v>0</v>
      </c>
      <c r="BM51" s="13">
        <v>0</v>
      </c>
      <c r="BN51" s="13">
        <f t="shared" si="15"/>
        <v>145</v>
      </c>
      <c r="BO51" s="16">
        <v>-7.7649999999999997</v>
      </c>
      <c r="BP51" s="1"/>
      <c r="BQ51" s="1"/>
      <c r="BR51" s="23" t="str">
        <f t="shared" si="16"/>
        <v xml:space="preserve"> </v>
      </c>
      <c r="BS51" s="1"/>
      <c r="BT51" s="13">
        <v>2</v>
      </c>
      <c r="BU51" s="13">
        <v>18</v>
      </c>
      <c r="BV51" s="13">
        <v>0</v>
      </c>
      <c r="BW51" s="13">
        <v>0</v>
      </c>
      <c r="BX51" s="13">
        <v>0</v>
      </c>
      <c r="BY51" s="13">
        <v>1</v>
      </c>
      <c r="BZ51" s="13">
        <v>0</v>
      </c>
      <c r="CA51" s="13">
        <v>0</v>
      </c>
      <c r="CB51" s="23">
        <f t="shared" si="17"/>
        <v>0</v>
      </c>
      <c r="CC51" s="16">
        <v>1.2</v>
      </c>
      <c r="CD51" s="16">
        <v>1.1000000000000001</v>
      </c>
      <c r="CE51" s="16">
        <v>2.4</v>
      </c>
      <c r="CF51" s="24">
        <f t="shared" si="18"/>
        <v>3.1168831168831169E-2</v>
      </c>
      <c r="CG51" s="24">
        <f t="shared" si="19"/>
        <v>0.12829460242036891</v>
      </c>
      <c r="CH51" s="25">
        <v>2</v>
      </c>
      <c r="CI51" s="16">
        <v>20.399999999999999</v>
      </c>
      <c r="CJ51" s="16">
        <v>23.4</v>
      </c>
      <c r="CK51" s="16">
        <v>-7.7</v>
      </c>
      <c r="CL51" s="16">
        <v>2.2999999999999998</v>
      </c>
      <c r="CM51" s="16">
        <v>3</v>
      </c>
      <c r="CN51" s="16">
        <v>0</v>
      </c>
      <c r="CO51" s="16">
        <v>5.3</v>
      </c>
      <c r="CP51" s="26">
        <f t="shared" si="20"/>
        <v>6.8831168831168826E-2</v>
      </c>
      <c r="CQ51" s="26">
        <f t="shared" si="21"/>
        <v>0.28331724701164801</v>
      </c>
      <c r="CR51" s="13">
        <v>0</v>
      </c>
      <c r="CS51" s="13">
        <v>1</v>
      </c>
      <c r="CT51" s="13">
        <v>0</v>
      </c>
      <c r="CU51" s="13">
        <v>0.04</v>
      </c>
      <c r="CV51" s="13">
        <v>-1.22</v>
      </c>
      <c r="CW51" s="13">
        <v>1.04</v>
      </c>
      <c r="CX51" s="13">
        <v>-0.69</v>
      </c>
      <c r="CY51" s="13">
        <v>4.22</v>
      </c>
      <c r="CZ51" s="13">
        <v>-1.81</v>
      </c>
      <c r="DA51" s="13">
        <v>1.58</v>
      </c>
      <c r="DB51" s="27">
        <v>41.96</v>
      </c>
      <c r="DC51" s="27">
        <v>-70.37</v>
      </c>
      <c r="DD51" s="27">
        <v>112.33</v>
      </c>
      <c r="DE51" s="27">
        <v>7.04</v>
      </c>
      <c r="DF51" s="27">
        <v>36.28</v>
      </c>
      <c r="DG51" s="27">
        <v>-39.17</v>
      </c>
      <c r="DH51" s="27">
        <v>75.44</v>
      </c>
      <c r="DI51" s="27">
        <v>4.7300000000000004</v>
      </c>
      <c r="DJ51" s="1">
        <v>186</v>
      </c>
      <c r="DK51" s="28">
        <v>4</v>
      </c>
      <c r="DL51" s="28" t="s">
        <v>379</v>
      </c>
      <c r="DM51" s="1">
        <v>3.7</v>
      </c>
      <c r="DN51" s="1">
        <v>4.4999999999999998E-2</v>
      </c>
      <c r="DO51" s="1">
        <v>0</v>
      </c>
      <c r="DP51" s="16">
        <f t="shared" si="22"/>
        <v>-1.4021276595744689</v>
      </c>
    </row>
    <row r="52" spans="1:120" x14ac:dyDescent="0.2">
      <c r="A52" s="13">
        <v>18</v>
      </c>
      <c r="B52" s="13" t="s">
        <v>394</v>
      </c>
      <c r="C52" s="13" t="s">
        <v>395</v>
      </c>
      <c r="D52" s="13" t="s">
        <v>296</v>
      </c>
      <c r="E52" s="13" t="s">
        <v>141</v>
      </c>
      <c r="F52" s="1" t="s">
        <v>142</v>
      </c>
      <c r="G52" s="13">
        <v>75</v>
      </c>
      <c r="H52" s="13">
        <v>215</v>
      </c>
      <c r="I52" s="13" t="s">
        <v>150</v>
      </c>
      <c r="J52" s="13">
        <v>2003</v>
      </c>
      <c r="K52" s="13">
        <v>1</v>
      </c>
      <c r="L52" s="13">
        <v>16</v>
      </c>
      <c r="M52" s="1"/>
      <c r="N52" s="1">
        <v>29</v>
      </c>
      <c r="O52" s="13" t="s">
        <v>396</v>
      </c>
      <c r="P52" s="13" t="s">
        <v>397</v>
      </c>
      <c r="Q52" s="1" t="str">
        <f t="shared" si="0"/>
        <v>NJD</v>
      </c>
      <c r="R52" s="13" t="s">
        <v>398</v>
      </c>
      <c r="S52" s="1"/>
      <c r="T52" s="13" t="s">
        <v>154</v>
      </c>
      <c r="U52" s="13">
        <v>67</v>
      </c>
      <c r="V52" s="13">
        <v>16</v>
      </c>
      <c r="W52" s="13">
        <v>16</v>
      </c>
      <c r="X52" s="14">
        <v>10</v>
      </c>
      <c r="Y52" s="13">
        <v>32</v>
      </c>
      <c r="Z52" s="13">
        <v>2</v>
      </c>
      <c r="AA52" s="1">
        <v>107</v>
      </c>
      <c r="AB52" s="14">
        <v>25</v>
      </c>
      <c r="AC52" s="14">
        <v>28</v>
      </c>
      <c r="AD52" s="15">
        <f t="shared" si="1"/>
        <v>0.14953271028037382</v>
      </c>
      <c r="AE52" s="15">
        <f t="shared" si="2"/>
        <v>0.1</v>
      </c>
      <c r="AF52" s="16">
        <v>866.73333333330004</v>
      </c>
      <c r="AG52" s="17">
        <f t="shared" si="3"/>
        <v>12.936318407959702</v>
      </c>
      <c r="AH52" s="29">
        <v>1240</v>
      </c>
      <c r="AI52" s="17">
        <f t="shared" si="4"/>
        <v>18.507462686567163</v>
      </c>
      <c r="AJ52" s="19">
        <f t="shared" si="5"/>
        <v>0.69897849462362904</v>
      </c>
      <c r="AK52" s="20">
        <f>'Even Strength'!AA52+'Power Play'!R52+'Penalty Kill'!L52</f>
        <v>93.425641025641028</v>
      </c>
      <c r="AL52" s="19">
        <f t="shared" si="6"/>
        <v>6.4674314993523696</v>
      </c>
      <c r="AM52" s="15">
        <f>IF(('Even Strength'!BR52+'Power Play'!AK52+'Penalty Kill'!AG52)&gt;0,V52/('Even Strength'!BR52+'Power Play'!AK52+'Penalty Kill'!AG52),0)</f>
        <v>0.37209302325581395</v>
      </c>
      <c r="AN52" s="15">
        <f>IF(('Even Strength'!BR52+'Power Play'!AK52+'Penalty Kill'!AG52)&gt;0,W52/('Even Strength'!BR52+'Power Play'!AK52+'Penalty Kill'!AG52),0)</f>
        <v>0.37209302325581395</v>
      </c>
      <c r="AO52" s="15">
        <f t="shared" si="7"/>
        <v>0.7441860465116279</v>
      </c>
      <c r="AP52" s="13">
        <v>1</v>
      </c>
      <c r="AQ52" s="13">
        <v>1</v>
      </c>
      <c r="AR52" s="21">
        <f t="shared" si="8"/>
        <v>0.5</v>
      </c>
      <c r="AS52" s="22">
        <v>0</v>
      </c>
      <c r="AT52" s="1"/>
      <c r="AU52" s="1"/>
      <c r="AV52">
        <v>91</v>
      </c>
      <c r="AW52" s="13">
        <v>123</v>
      </c>
      <c r="AX52" s="13">
        <v>47</v>
      </c>
      <c r="AY52" s="13">
        <v>25</v>
      </c>
      <c r="AZ52" s="13">
        <v>14</v>
      </c>
      <c r="BA52" s="13">
        <v>17</v>
      </c>
      <c r="BB52" s="16">
        <f t="shared" si="9"/>
        <v>6.2995154218908658</v>
      </c>
      <c r="BC52" s="17">
        <f t="shared" si="10"/>
        <v>8.5147296361821603</v>
      </c>
      <c r="BD52" s="17">
        <f t="shared" si="11"/>
        <v>3.2535958772403371</v>
      </c>
      <c r="BE52" s="17">
        <f t="shared" si="12"/>
        <v>1.7306361049150729</v>
      </c>
      <c r="BF52" s="17">
        <f t="shared" si="13"/>
        <v>0.96915621875244096</v>
      </c>
      <c r="BG52" s="17">
        <f t="shared" si="14"/>
        <v>1.1768325513422495</v>
      </c>
      <c r="BH52" s="13">
        <v>28</v>
      </c>
      <c r="BI52" s="13">
        <v>4</v>
      </c>
      <c r="BJ52" s="13">
        <v>2</v>
      </c>
      <c r="BK52" s="13">
        <v>0</v>
      </c>
      <c r="BL52" s="13">
        <v>1</v>
      </c>
      <c r="BM52" s="13">
        <v>0</v>
      </c>
      <c r="BN52" s="13">
        <f t="shared" si="15"/>
        <v>200</v>
      </c>
      <c r="BO52" s="16">
        <v>8.4949999999999992</v>
      </c>
      <c r="BP52" s="1"/>
      <c r="BQ52" s="1"/>
      <c r="BR52" s="23" t="str">
        <f t="shared" si="16"/>
        <v xml:space="preserve"> </v>
      </c>
      <c r="BS52" s="1"/>
      <c r="BT52" s="13">
        <v>5</v>
      </c>
      <c r="BU52" s="13">
        <v>15</v>
      </c>
      <c r="BV52" s="13">
        <v>0</v>
      </c>
      <c r="BW52" s="13">
        <v>0</v>
      </c>
      <c r="BX52" s="13">
        <v>2</v>
      </c>
      <c r="BY52" s="13">
        <v>1</v>
      </c>
      <c r="BZ52" s="13">
        <v>0</v>
      </c>
      <c r="CA52" s="13">
        <v>0</v>
      </c>
      <c r="CB52" s="23">
        <f t="shared" si="17"/>
        <v>0</v>
      </c>
      <c r="CC52" s="16">
        <v>3</v>
      </c>
      <c r="CD52" s="16">
        <v>1.3</v>
      </c>
      <c r="CE52" s="16">
        <v>4.2</v>
      </c>
      <c r="CF52" s="24">
        <f t="shared" si="18"/>
        <v>6.2686567164179113E-2</v>
      </c>
      <c r="CG52" s="24">
        <f t="shared" si="19"/>
        <v>0.29074686562573232</v>
      </c>
      <c r="CH52" s="25">
        <v>5</v>
      </c>
      <c r="CI52" s="16">
        <v>21</v>
      </c>
      <c r="CJ52" s="16">
        <v>17.600000000000001</v>
      </c>
      <c r="CK52" s="16">
        <v>6.7</v>
      </c>
      <c r="CL52" s="16">
        <v>4.3</v>
      </c>
      <c r="CM52" s="16">
        <v>2.2000000000000002</v>
      </c>
      <c r="CN52" s="16">
        <v>0</v>
      </c>
      <c r="CO52" s="16">
        <v>6.5</v>
      </c>
      <c r="CP52" s="26">
        <f t="shared" si="20"/>
        <v>9.7014925373134331E-2</v>
      </c>
      <c r="CQ52" s="26">
        <f t="shared" si="21"/>
        <v>0.44996538727791902</v>
      </c>
      <c r="CR52" s="13">
        <v>2</v>
      </c>
      <c r="CS52" s="13">
        <v>4</v>
      </c>
      <c r="CT52" s="13">
        <v>1</v>
      </c>
      <c r="CU52" s="13">
        <v>0</v>
      </c>
      <c r="CV52" s="13">
        <v>0.23</v>
      </c>
      <c r="CW52" s="13">
        <v>1.59</v>
      </c>
      <c r="CX52" s="13">
        <v>1.91</v>
      </c>
      <c r="CY52" s="13">
        <v>1.46</v>
      </c>
      <c r="CZ52" s="13">
        <v>0.43</v>
      </c>
      <c r="DA52" s="13">
        <v>5.62</v>
      </c>
      <c r="DB52" s="27">
        <v>16.13</v>
      </c>
      <c r="DC52" s="27">
        <v>31.17</v>
      </c>
      <c r="DD52" s="27">
        <v>-15.03</v>
      </c>
      <c r="DE52" s="27">
        <v>-1.18</v>
      </c>
      <c r="DF52" s="27">
        <v>6.45</v>
      </c>
      <c r="DG52" s="27">
        <v>6.53</v>
      </c>
      <c r="DH52" s="27">
        <v>-0.08</v>
      </c>
      <c r="DI52" s="27">
        <v>-0.01</v>
      </c>
      <c r="DJ52" s="1">
        <v>160</v>
      </c>
      <c r="DK52" s="28">
        <v>2</v>
      </c>
      <c r="DL52" s="28" t="s">
        <v>399</v>
      </c>
      <c r="DM52" s="1">
        <v>0.51600000000000001</v>
      </c>
      <c r="DN52" s="1">
        <v>1.4999999999999999E-2</v>
      </c>
      <c r="DO52" s="1">
        <v>0</v>
      </c>
      <c r="DP52" s="16">
        <f t="shared" si="22"/>
        <v>6.4087622969572182</v>
      </c>
    </row>
    <row r="53" spans="1:120" x14ac:dyDescent="0.2">
      <c r="A53" s="13">
        <v>4</v>
      </c>
      <c r="B53" s="13" t="s">
        <v>400</v>
      </c>
      <c r="C53" s="13" t="s">
        <v>401</v>
      </c>
      <c r="D53" s="13" t="s">
        <v>133</v>
      </c>
      <c r="E53" s="13" t="s">
        <v>123</v>
      </c>
      <c r="F53" s="1" t="s">
        <v>124</v>
      </c>
      <c r="G53" s="13">
        <v>76</v>
      </c>
      <c r="H53" s="13">
        <v>210</v>
      </c>
      <c r="I53" s="13" t="s">
        <v>150</v>
      </c>
      <c r="J53" s="1"/>
      <c r="K53" s="1"/>
      <c r="L53" s="1"/>
      <c r="M53" s="1"/>
      <c r="N53" s="1">
        <v>28</v>
      </c>
      <c r="O53" s="13" t="s">
        <v>402</v>
      </c>
      <c r="P53" s="13" t="s">
        <v>403</v>
      </c>
      <c r="Q53" s="1" t="str">
        <f t="shared" si="0"/>
        <v>MIN</v>
      </c>
      <c r="R53" s="13" t="s">
        <v>292</v>
      </c>
      <c r="S53" s="1"/>
      <c r="T53" s="13" t="s">
        <v>173</v>
      </c>
      <c r="U53" s="13">
        <v>9</v>
      </c>
      <c r="V53" s="13">
        <v>0</v>
      </c>
      <c r="W53" s="13">
        <v>1</v>
      </c>
      <c r="X53" s="14">
        <v>1</v>
      </c>
      <c r="Y53" s="13">
        <v>1</v>
      </c>
      <c r="Z53" s="13">
        <v>1</v>
      </c>
      <c r="AA53" s="1">
        <v>3</v>
      </c>
      <c r="AB53" s="14">
        <v>1</v>
      </c>
      <c r="AC53" s="14">
        <v>1</v>
      </c>
      <c r="AD53" s="15">
        <f t="shared" si="1"/>
        <v>0</v>
      </c>
      <c r="AE53" s="15">
        <f t="shared" si="2"/>
        <v>0</v>
      </c>
      <c r="AF53" s="16">
        <v>48.95</v>
      </c>
      <c r="AG53" s="17">
        <f t="shared" si="3"/>
        <v>5.4388888888888891</v>
      </c>
      <c r="AH53" s="29">
        <v>80</v>
      </c>
      <c r="AI53" s="17">
        <f t="shared" si="4"/>
        <v>8.8888888888888893</v>
      </c>
      <c r="AJ53" s="19">
        <f t="shared" si="5"/>
        <v>0.61187500000000006</v>
      </c>
      <c r="AK53" s="20">
        <f>'Even Strength'!AA53+'Power Play'!R53+'Penalty Kill'!L53</f>
        <v>9.5</v>
      </c>
      <c r="AL53" s="19">
        <f t="shared" si="6"/>
        <v>11.644535240040858</v>
      </c>
      <c r="AM53" s="15">
        <f>IF(('Even Strength'!BR53+'Power Play'!AK53+'Penalty Kill'!AG53)&gt;0,V53/('Even Strength'!BR53+'Power Play'!AK53+'Penalty Kill'!AG53),0)</f>
        <v>0</v>
      </c>
      <c r="AN53" s="15">
        <f>IF(('Even Strength'!BR53+'Power Play'!AK53+'Penalty Kill'!AG53)&gt;0,W53/('Even Strength'!BR53+'Power Play'!AK53+'Penalty Kill'!AG53),0)</f>
        <v>0.5</v>
      </c>
      <c r="AO53" s="15">
        <f t="shared" si="7"/>
        <v>0.5</v>
      </c>
      <c r="AP53" s="13">
        <v>0</v>
      </c>
      <c r="AQ53" s="13">
        <v>0</v>
      </c>
      <c r="AR53" s="21">
        <f t="shared" si="8"/>
        <v>0</v>
      </c>
      <c r="AS53" s="22">
        <v>0</v>
      </c>
      <c r="AT53" s="1"/>
      <c r="AU53" s="1"/>
      <c r="AV53">
        <v>7</v>
      </c>
      <c r="AW53" s="13">
        <v>10</v>
      </c>
      <c r="AX53" s="13">
        <v>9</v>
      </c>
      <c r="AY53" s="13">
        <v>1</v>
      </c>
      <c r="AZ53" s="13">
        <v>2</v>
      </c>
      <c r="BA53" s="13">
        <v>1</v>
      </c>
      <c r="BB53" s="16">
        <f t="shared" si="9"/>
        <v>8.5801838610827357</v>
      </c>
      <c r="BC53" s="17">
        <f t="shared" si="10"/>
        <v>12.257405515832481</v>
      </c>
      <c r="BD53" s="17">
        <f t="shared" si="11"/>
        <v>11.031664964249233</v>
      </c>
      <c r="BE53" s="17">
        <f t="shared" si="12"/>
        <v>1.2257405515832482</v>
      </c>
      <c r="BF53" s="17">
        <f t="shared" si="13"/>
        <v>2.4514811031664965</v>
      </c>
      <c r="BG53" s="17">
        <f t="shared" si="14"/>
        <v>1.2257405515832482</v>
      </c>
      <c r="BH53" s="13">
        <v>46</v>
      </c>
      <c r="BI53" s="13">
        <v>3</v>
      </c>
      <c r="BJ53" s="13">
        <v>2</v>
      </c>
      <c r="BK53" s="13">
        <v>1</v>
      </c>
      <c r="BL53" s="13">
        <v>2</v>
      </c>
      <c r="BM53" s="13">
        <v>0</v>
      </c>
      <c r="BN53" s="13">
        <f t="shared" si="15"/>
        <v>67</v>
      </c>
      <c r="BO53" s="16">
        <v>-1.7650000000000001</v>
      </c>
      <c r="BP53" s="1"/>
      <c r="BQ53" s="1"/>
      <c r="BR53" s="23" t="str">
        <f t="shared" si="16"/>
        <v xml:space="preserve"> </v>
      </c>
      <c r="BS53" s="1"/>
      <c r="BT53" s="13">
        <v>0</v>
      </c>
      <c r="BU53" s="13">
        <v>3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23">
        <f t="shared" si="17"/>
        <v>0</v>
      </c>
      <c r="CC53" s="16">
        <v>0.1</v>
      </c>
      <c r="CD53" s="16">
        <v>0.2</v>
      </c>
      <c r="CE53" s="16">
        <v>0.2</v>
      </c>
      <c r="CF53" s="24">
        <f t="shared" si="18"/>
        <v>2.2222222222222223E-2</v>
      </c>
      <c r="CG53" s="24">
        <f t="shared" si="19"/>
        <v>0.24514811031664965</v>
      </c>
      <c r="CH53" s="25">
        <v>4</v>
      </c>
      <c r="CI53" s="16">
        <v>1.1000000000000001</v>
      </c>
      <c r="CJ53" s="16">
        <v>1.2</v>
      </c>
      <c r="CK53" s="16">
        <v>0.8</v>
      </c>
      <c r="CL53" s="16">
        <v>0.1</v>
      </c>
      <c r="CM53" s="16">
        <v>0.2</v>
      </c>
      <c r="CN53" s="16">
        <v>0</v>
      </c>
      <c r="CO53" s="16">
        <v>0.30000000000000004</v>
      </c>
      <c r="CP53" s="26">
        <f t="shared" si="20"/>
        <v>3.333333333333334E-2</v>
      </c>
      <c r="CQ53" s="26">
        <f t="shared" si="21"/>
        <v>0.36772216547497449</v>
      </c>
      <c r="CR53" s="13">
        <v>0</v>
      </c>
      <c r="CS53" s="13">
        <v>0</v>
      </c>
      <c r="CT53" s="13">
        <v>0</v>
      </c>
      <c r="CU53" s="13">
        <v>0</v>
      </c>
      <c r="CV53" s="13">
        <v>0.11</v>
      </c>
      <c r="CW53" s="13">
        <v>-0.57999999999999996</v>
      </c>
      <c r="CX53" s="13">
        <v>0</v>
      </c>
      <c r="CY53" s="13">
        <v>0</v>
      </c>
      <c r="CZ53" s="13">
        <v>-0.22</v>
      </c>
      <c r="DA53" s="13">
        <v>-0.69</v>
      </c>
      <c r="DB53" s="27">
        <v>-5.2</v>
      </c>
      <c r="DC53" s="27">
        <v>4.47</v>
      </c>
      <c r="DD53" s="27">
        <v>-9.67</v>
      </c>
      <c r="DE53" s="27">
        <v>-11.42</v>
      </c>
      <c r="DF53" s="27">
        <v>-2.92</v>
      </c>
      <c r="DG53" s="27">
        <v>-7.0000000000000007E-2</v>
      </c>
      <c r="DH53" s="27">
        <v>-2.85</v>
      </c>
      <c r="DI53" s="27">
        <v>-3.36</v>
      </c>
      <c r="DJ53" s="1">
        <v>80</v>
      </c>
      <c r="DK53" s="1"/>
      <c r="DL53" s="1"/>
      <c r="DM53" s="1">
        <v>0.25800000000000001</v>
      </c>
      <c r="DN53" s="1">
        <v>0</v>
      </c>
      <c r="DO53" s="1">
        <v>0</v>
      </c>
      <c r="DP53" s="16">
        <f t="shared" si="22"/>
        <v>0.25438114847860904</v>
      </c>
    </row>
    <row r="54" spans="1:120" x14ac:dyDescent="0.2">
      <c r="A54" s="13">
        <v>29</v>
      </c>
      <c r="B54" s="13" t="s">
        <v>404</v>
      </c>
      <c r="C54" s="13" t="s">
        <v>286</v>
      </c>
      <c r="D54" s="13" t="s">
        <v>158</v>
      </c>
      <c r="E54" s="13" t="s">
        <v>141</v>
      </c>
      <c r="F54" s="1" t="s">
        <v>142</v>
      </c>
      <c r="G54" s="13">
        <v>76</v>
      </c>
      <c r="H54" s="13">
        <v>223</v>
      </c>
      <c r="I54" s="13" t="s">
        <v>125</v>
      </c>
      <c r="J54" s="13">
        <v>2004</v>
      </c>
      <c r="K54" s="13">
        <v>2</v>
      </c>
      <c r="L54" s="13">
        <v>41</v>
      </c>
      <c r="M54" s="1"/>
      <c r="N54" s="1">
        <v>28</v>
      </c>
      <c r="O54" s="13" t="s">
        <v>170</v>
      </c>
      <c r="P54" s="13" t="s">
        <v>405</v>
      </c>
      <c r="Q54" s="1" t="str">
        <f t="shared" si="0"/>
        <v>CHI</v>
      </c>
      <c r="R54" s="13" t="s">
        <v>322</v>
      </c>
      <c r="S54" s="1"/>
      <c r="T54" s="13" t="s">
        <v>129</v>
      </c>
      <c r="U54" s="13">
        <v>80</v>
      </c>
      <c r="V54" s="13">
        <v>14</v>
      </c>
      <c r="W54" s="13">
        <v>14</v>
      </c>
      <c r="X54" s="14">
        <v>6</v>
      </c>
      <c r="Y54" s="13">
        <v>28</v>
      </c>
      <c r="Z54" s="13">
        <v>5</v>
      </c>
      <c r="AA54" s="1">
        <v>113</v>
      </c>
      <c r="AB54" s="14">
        <v>35</v>
      </c>
      <c r="AC54" s="14">
        <v>47</v>
      </c>
      <c r="AD54" s="15">
        <f t="shared" si="1"/>
        <v>0.12389380530973451</v>
      </c>
      <c r="AE54" s="15">
        <f t="shared" si="2"/>
        <v>7.179487179487179E-2</v>
      </c>
      <c r="AF54" s="16">
        <v>966.01666666669996</v>
      </c>
      <c r="AG54" s="17">
        <f t="shared" si="3"/>
        <v>12.07520833333375</v>
      </c>
      <c r="AH54" s="29">
        <v>1275</v>
      </c>
      <c r="AI54" s="17">
        <f t="shared" si="4"/>
        <v>15.9375</v>
      </c>
      <c r="AJ54" s="19">
        <f t="shared" si="5"/>
        <v>0.75766013071898031</v>
      </c>
      <c r="AK54" s="20">
        <f>'Even Strength'!AA54+'Power Play'!R54+'Penalty Kill'!L54</f>
        <v>87.994623655913969</v>
      </c>
      <c r="AL54" s="19">
        <f t="shared" si="6"/>
        <v>5.465410278657707</v>
      </c>
      <c r="AM54" s="15">
        <f>IF(('Even Strength'!BR54+'Power Play'!AK54+'Penalty Kill'!AG54)&gt;0,V54/('Even Strength'!BR54+'Power Play'!AK54+'Penalty Kill'!AG54),0)</f>
        <v>0.3783783783783784</v>
      </c>
      <c r="AN54" s="15">
        <f>IF(('Even Strength'!BR54+'Power Play'!AK54+'Penalty Kill'!AG54)&gt;0,W54/('Even Strength'!BR54+'Power Play'!AK54+'Penalty Kill'!AG54),0)</f>
        <v>0.3783783783783784</v>
      </c>
      <c r="AO54" s="15">
        <f t="shared" si="7"/>
        <v>0.7567567567567568</v>
      </c>
      <c r="AP54" s="13">
        <v>0</v>
      </c>
      <c r="AQ54" s="13">
        <v>2</v>
      </c>
      <c r="AR54" s="21">
        <f t="shared" si="8"/>
        <v>0</v>
      </c>
      <c r="AS54" s="22">
        <v>0</v>
      </c>
      <c r="AT54" s="1"/>
      <c r="AU54" s="1"/>
      <c r="AV54">
        <v>129</v>
      </c>
      <c r="AW54" s="13">
        <v>205</v>
      </c>
      <c r="AX54" s="13">
        <v>13</v>
      </c>
      <c r="AY54" s="13">
        <v>35</v>
      </c>
      <c r="AZ54" s="13">
        <v>20</v>
      </c>
      <c r="BA54" s="13">
        <v>26</v>
      </c>
      <c r="BB54" s="16">
        <f t="shared" si="9"/>
        <v>8.0122841220818142</v>
      </c>
      <c r="BC54" s="17">
        <f t="shared" si="10"/>
        <v>12.732699573850944</v>
      </c>
      <c r="BD54" s="17">
        <f t="shared" si="11"/>
        <v>0.80743948517103548</v>
      </c>
      <c r="BE54" s="17">
        <f t="shared" si="12"/>
        <v>2.1738755369989415</v>
      </c>
      <c r="BF54" s="17">
        <f t="shared" si="13"/>
        <v>1.2422145925708239</v>
      </c>
      <c r="BG54" s="17">
        <f t="shared" si="14"/>
        <v>1.614878970342071</v>
      </c>
      <c r="BH54" s="13">
        <v>38</v>
      </c>
      <c r="BI54" s="13">
        <v>14</v>
      </c>
      <c r="BJ54" s="13">
        <v>2</v>
      </c>
      <c r="BK54" s="13">
        <v>0</v>
      </c>
      <c r="BL54" s="13">
        <v>0</v>
      </c>
      <c r="BM54" s="13">
        <v>0</v>
      </c>
      <c r="BN54" s="13">
        <f t="shared" si="15"/>
        <v>258</v>
      </c>
      <c r="BO54" s="16">
        <v>-2.6760000000000002</v>
      </c>
      <c r="BP54" s="13">
        <v>1</v>
      </c>
      <c r="BQ54" s="13">
        <v>0</v>
      </c>
      <c r="BR54" s="23">
        <f t="shared" si="16"/>
        <v>0</v>
      </c>
      <c r="BS54" s="13">
        <v>0</v>
      </c>
      <c r="BT54" s="13">
        <v>1</v>
      </c>
      <c r="BU54" s="13">
        <v>17</v>
      </c>
      <c r="BV54" s="13">
        <v>0</v>
      </c>
      <c r="BW54" s="13">
        <v>0</v>
      </c>
      <c r="BX54" s="13">
        <v>3</v>
      </c>
      <c r="BY54" s="13">
        <v>1</v>
      </c>
      <c r="BZ54" s="13">
        <v>0</v>
      </c>
      <c r="CA54" s="13">
        <v>0</v>
      </c>
      <c r="CB54" s="23">
        <f t="shared" si="17"/>
        <v>0</v>
      </c>
      <c r="CC54" s="16">
        <v>2</v>
      </c>
      <c r="CD54" s="16">
        <v>1.4</v>
      </c>
      <c r="CE54" s="16">
        <v>3.4</v>
      </c>
      <c r="CF54" s="24">
        <f t="shared" si="18"/>
        <v>4.2499999999999996E-2</v>
      </c>
      <c r="CG54" s="24">
        <f t="shared" si="19"/>
        <v>0.21117648073704004</v>
      </c>
      <c r="CH54" s="25">
        <v>1</v>
      </c>
      <c r="CI54" s="16">
        <v>20.100000000000001</v>
      </c>
      <c r="CJ54" s="16">
        <v>18.3</v>
      </c>
      <c r="CK54" s="16">
        <v>0.5</v>
      </c>
      <c r="CL54" s="16">
        <v>3.2</v>
      </c>
      <c r="CM54" s="16">
        <v>2</v>
      </c>
      <c r="CN54" s="16">
        <v>-0.30000000000000004</v>
      </c>
      <c r="CO54" s="16">
        <v>4.9000000000000004</v>
      </c>
      <c r="CP54" s="26">
        <f t="shared" si="20"/>
        <v>6.1250000000000006E-2</v>
      </c>
      <c r="CQ54" s="26">
        <f t="shared" si="21"/>
        <v>0.30434257517985186</v>
      </c>
      <c r="CR54" s="13">
        <v>1</v>
      </c>
      <c r="CS54" s="13">
        <v>1</v>
      </c>
      <c r="CT54" s="13">
        <v>0</v>
      </c>
      <c r="CU54" s="13">
        <v>-0.01</v>
      </c>
      <c r="CV54" s="13">
        <v>0.28999999999999998</v>
      </c>
      <c r="CW54" s="13">
        <v>0.35</v>
      </c>
      <c r="CX54" s="13">
        <v>2.63</v>
      </c>
      <c r="CY54" s="13">
        <v>0.60000000000000009</v>
      </c>
      <c r="CZ54" s="13">
        <v>1.42</v>
      </c>
      <c r="DA54" s="13">
        <v>5.28</v>
      </c>
      <c r="DB54" s="27">
        <v>-39.51</v>
      </c>
      <c r="DC54" s="27">
        <v>24.8</v>
      </c>
      <c r="DD54" s="27">
        <v>-64.3</v>
      </c>
      <c r="DE54" s="27">
        <v>-4.21</v>
      </c>
      <c r="DF54" s="27">
        <v>-35.020000000000003</v>
      </c>
      <c r="DG54" s="27">
        <v>15.06</v>
      </c>
      <c r="DH54" s="27">
        <v>-50.08</v>
      </c>
      <c r="DI54" s="27">
        <v>-3.28</v>
      </c>
      <c r="DJ54" s="1">
        <v>186</v>
      </c>
      <c r="DK54" s="1"/>
      <c r="DL54" s="1"/>
      <c r="DM54" s="1">
        <v>4</v>
      </c>
      <c r="DN54" s="1">
        <v>0</v>
      </c>
      <c r="DO54" s="1">
        <v>0</v>
      </c>
      <c r="DP54" s="16">
        <f t="shared" si="22"/>
        <v>-2.4404255319148938</v>
      </c>
    </row>
    <row r="55" spans="1:120" x14ac:dyDescent="0.2">
      <c r="A55" s="13">
        <v>55</v>
      </c>
      <c r="B55" s="13" t="s">
        <v>406</v>
      </c>
      <c r="C55" s="13" t="s">
        <v>295</v>
      </c>
      <c r="D55" s="13" t="s">
        <v>296</v>
      </c>
      <c r="E55" s="13" t="s">
        <v>141</v>
      </c>
      <c r="F55" s="1" t="s">
        <v>142</v>
      </c>
      <c r="G55" s="13">
        <v>70</v>
      </c>
      <c r="H55" s="13">
        <v>187</v>
      </c>
      <c r="I55" s="13" t="s">
        <v>150</v>
      </c>
      <c r="J55" s="13">
        <v>2006</v>
      </c>
      <c r="K55" s="13">
        <v>5</v>
      </c>
      <c r="L55" s="13">
        <v>147</v>
      </c>
      <c r="M55" s="1"/>
      <c r="N55" s="1">
        <v>26</v>
      </c>
      <c r="O55" s="13" t="s">
        <v>407</v>
      </c>
      <c r="P55" s="13" t="s">
        <v>408</v>
      </c>
      <c r="Q55" s="1" t="str">
        <f t="shared" si="0"/>
        <v>VAN</v>
      </c>
      <c r="R55" s="13" t="s">
        <v>409</v>
      </c>
      <c r="S55" s="1"/>
      <c r="T55" s="13" t="s">
        <v>173</v>
      </c>
      <c r="U55" s="13">
        <v>7</v>
      </c>
      <c r="V55" s="13">
        <v>1</v>
      </c>
      <c r="W55" s="13">
        <v>0</v>
      </c>
      <c r="X55" s="14">
        <v>0</v>
      </c>
      <c r="Y55" s="13">
        <v>1</v>
      </c>
      <c r="Z55" s="13">
        <v>-2</v>
      </c>
      <c r="AA55" s="1">
        <v>7</v>
      </c>
      <c r="AB55" s="14">
        <v>7</v>
      </c>
      <c r="AC55" s="14">
        <v>5</v>
      </c>
      <c r="AD55" s="15">
        <f t="shared" si="1"/>
        <v>0.14285714285714285</v>
      </c>
      <c r="AE55" s="15">
        <f t="shared" si="2"/>
        <v>5.2631578947368418E-2</v>
      </c>
      <c r="AF55" s="16">
        <v>110.5666666667</v>
      </c>
      <c r="AG55" s="17">
        <f t="shared" si="3"/>
        <v>15.795238095242857</v>
      </c>
      <c r="AH55" s="29">
        <v>170</v>
      </c>
      <c r="AI55" s="17">
        <f t="shared" si="4"/>
        <v>24.285714285714285</v>
      </c>
      <c r="AJ55" s="19">
        <f t="shared" si="5"/>
        <v>0.65039215686294116</v>
      </c>
      <c r="AK55" s="20">
        <f>'Even Strength'!AA55+'Power Play'!R55+'Penalty Kill'!L55</f>
        <v>0</v>
      </c>
      <c r="AL55" s="19">
        <f t="shared" si="6"/>
        <v>0</v>
      </c>
      <c r="AM55" s="15">
        <f>IF(('Even Strength'!BR55+'Power Play'!AK55+'Penalty Kill'!AG55)&gt;0,V55/('Even Strength'!BR55+'Power Play'!AK55+'Penalty Kill'!AG55),0)</f>
        <v>0.25</v>
      </c>
      <c r="AN55" s="15">
        <f>IF(('Even Strength'!BR55+'Power Play'!AK55+'Penalty Kill'!AG55)&gt;0,W55/('Even Strength'!BR55+'Power Play'!AK55+'Penalty Kill'!AG55),0)</f>
        <v>0</v>
      </c>
      <c r="AO55" s="15">
        <f t="shared" si="7"/>
        <v>0.25</v>
      </c>
      <c r="AP55" s="13">
        <v>0</v>
      </c>
      <c r="AQ55" s="13">
        <v>0</v>
      </c>
      <c r="AR55" s="21">
        <f t="shared" si="8"/>
        <v>0</v>
      </c>
      <c r="AS55" s="22">
        <v>0</v>
      </c>
      <c r="AT55" s="1"/>
      <c r="AU55" s="1"/>
      <c r="AV55">
        <v>7</v>
      </c>
      <c r="AW55" s="13">
        <v>34</v>
      </c>
      <c r="AX55" s="13">
        <v>8</v>
      </c>
      <c r="AY55" s="13">
        <v>7</v>
      </c>
      <c r="AZ55" s="13">
        <v>3</v>
      </c>
      <c r="BA55" s="13">
        <v>1</v>
      </c>
      <c r="BB55" s="16">
        <f t="shared" si="9"/>
        <v>3.7986132047018999</v>
      </c>
      <c r="BC55" s="17">
        <f t="shared" si="10"/>
        <v>18.45040699426637</v>
      </c>
      <c r="BD55" s="17">
        <f t="shared" si="11"/>
        <v>4.3412722339450287</v>
      </c>
      <c r="BE55" s="17">
        <f t="shared" si="12"/>
        <v>3.7986132047018999</v>
      </c>
      <c r="BF55" s="17">
        <f t="shared" si="13"/>
        <v>1.6279770877293855</v>
      </c>
      <c r="BG55" s="17">
        <f t="shared" si="14"/>
        <v>0.54265902924312859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f t="shared" si="15"/>
        <v>42</v>
      </c>
      <c r="BO55" s="16">
        <v>0.51300000000000001</v>
      </c>
      <c r="BP55" s="1"/>
      <c r="BQ55" s="1"/>
      <c r="BR55" s="23" t="str">
        <f t="shared" si="16"/>
        <v xml:space="preserve"> </v>
      </c>
      <c r="BS55" s="1"/>
      <c r="BT55" s="13">
        <v>0</v>
      </c>
      <c r="BU55" s="13">
        <v>2</v>
      </c>
      <c r="BV55" s="13">
        <v>0</v>
      </c>
      <c r="BW55" s="13">
        <v>0</v>
      </c>
      <c r="BX55" s="13">
        <v>1</v>
      </c>
      <c r="BY55" s="13">
        <v>0</v>
      </c>
      <c r="BZ55" s="13">
        <v>0</v>
      </c>
      <c r="CA55" s="13">
        <v>0</v>
      </c>
      <c r="CB55" s="23">
        <f t="shared" si="17"/>
        <v>0</v>
      </c>
      <c r="CC55" s="16">
        <v>0.1</v>
      </c>
      <c r="CD55" s="16">
        <v>0.1</v>
      </c>
      <c r="CE55" s="16">
        <v>0.1</v>
      </c>
      <c r="CF55" s="24">
        <f t="shared" si="18"/>
        <v>1.4285714285714287E-2</v>
      </c>
      <c r="CG55" s="24">
        <f t="shared" si="19"/>
        <v>5.4265902924312853E-2</v>
      </c>
      <c r="CH55" s="25">
        <v>2</v>
      </c>
      <c r="CI55" s="16">
        <v>2.7</v>
      </c>
      <c r="CJ55" s="16">
        <v>2.9</v>
      </c>
      <c r="CK55" s="16">
        <v>-2.1</v>
      </c>
      <c r="CL55" s="16">
        <v>-0.1</v>
      </c>
      <c r="CM55" s="16">
        <v>-0.2</v>
      </c>
      <c r="CN55" s="16">
        <v>0</v>
      </c>
      <c r="CO55" s="16">
        <v>-0.30000000000000004</v>
      </c>
      <c r="CP55" s="26">
        <f t="shared" si="20"/>
        <v>-4.2857142857142864E-2</v>
      </c>
      <c r="CQ55" s="26">
        <f t="shared" si="21"/>
        <v>-0.16279770877293859</v>
      </c>
      <c r="CR55" s="13">
        <v>1</v>
      </c>
      <c r="CS55" s="13">
        <v>0</v>
      </c>
      <c r="CT55" s="13">
        <v>0</v>
      </c>
      <c r="CU55" s="13">
        <v>0</v>
      </c>
      <c r="CV55" s="13">
        <v>-0.15</v>
      </c>
      <c r="CW55" s="13">
        <v>0.25</v>
      </c>
      <c r="CX55" s="13">
        <v>-1.4</v>
      </c>
      <c r="CY55" s="13">
        <v>-0.71</v>
      </c>
      <c r="CZ55" s="13">
        <v>0.68</v>
      </c>
      <c r="DA55" s="13">
        <v>-1.33</v>
      </c>
      <c r="DB55" s="27">
        <v>-25.6</v>
      </c>
      <c r="DC55" s="27">
        <v>-3.94</v>
      </c>
      <c r="DD55" s="27">
        <v>-21.66</v>
      </c>
      <c r="DE55" s="27">
        <v>-12.01</v>
      </c>
      <c r="DF55" s="27">
        <v>-16.5</v>
      </c>
      <c r="DG55" s="27">
        <v>1.94</v>
      </c>
      <c r="DH55" s="27">
        <v>-18.440000000000001</v>
      </c>
      <c r="DI55" s="27">
        <v>-10.23</v>
      </c>
      <c r="DJ55" s="1">
        <v>28</v>
      </c>
      <c r="DK55" s="1"/>
      <c r="DL55" s="1"/>
      <c r="DM55" s="1">
        <v>0.09</v>
      </c>
      <c r="DN55" s="1">
        <v>0</v>
      </c>
      <c r="DO55" s="1">
        <v>0</v>
      </c>
      <c r="DP55" s="16">
        <f t="shared" si="22"/>
        <v>-0.31532830016014646</v>
      </c>
    </row>
    <row r="56" spans="1:120" x14ac:dyDescent="0.2">
      <c r="A56" s="13">
        <v>41</v>
      </c>
      <c r="B56" s="13" t="s">
        <v>410</v>
      </c>
      <c r="C56" s="13" t="s">
        <v>295</v>
      </c>
      <c r="D56" s="13" t="s">
        <v>296</v>
      </c>
      <c r="E56" s="13" t="s">
        <v>141</v>
      </c>
      <c r="F56" s="1" t="s">
        <v>142</v>
      </c>
      <c r="G56" s="13">
        <v>72</v>
      </c>
      <c r="H56" s="13">
        <v>205</v>
      </c>
      <c r="I56" s="13" t="s">
        <v>150</v>
      </c>
      <c r="J56" s="13">
        <v>2010</v>
      </c>
      <c r="K56" s="13">
        <v>3</v>
      </c>
      <c r="L56" s="13">
        <v>67</v>
      </c>
      <c r="M56" s="13" t="s">
        <v>159</v>
      </c>
      <c r="N56" s="1">
        <v>23</v>
      </c>
      <c r="O56" s="13" t="s">
        <v>411</v>
      </c>
      <c r="P56" s="13" t="s">
        <v>408</v>
      </c>
      <c r="Q56" s="1" t="str">
        <f t="shared" si="0"/>
        <v>CAR</v>
      </c>
      <c r="R56" s="13" t="s">
        <v>358</v>
      </c>
      <c r="S56" s="1"/>
      <c r="T56" s="13" t="s">
        <v>173</v>
      </c>
      <c r="U56" s="13">
        <v>10</v>
      </c>
      <c r="V56" s="13">
        <v>0</v>
      </c>
      <c r="W56" s="13">
        <v>2</v>
      </c>
      <c r="X56" s="14">
        <v>0</v>
      </c>
      <c r="Y56" s="13">
        <v>2</v>
      </c>
      <c r="Z56" s="13">
        <v>-5</v>
      </c>
      <c r="AA56" s="1">
        <v>7</v>
      </c>
      <c r="AB56" s="14">
        <v>7</v>
      </c>
      <c r="AC56" s="14">
        <v>11</v>
      </c>
      <c r="AD56" s="15">
        <f t="shared" si="1"/>
        <v>0</v>
      </c>
      <c r="AE56" s="15">
        <f t="shared" si="2"/>
        <v>0</v>
      </c>
      <c r="AF56" s="16">
        <v>161.4166666667</v>
      </c>
      <c r="AG56" s="17">
        <f t="shared" si="3"/>
        <v>16.141666666669998</v>
      </c>
      <c r="AH56" s="29">
        <v>225</v>
      </c>
      <c r="AI56" s="17">
        <f t="shared" si="4"/>
        <v>22.5</v>
      </c>
      <c r="AJ56" s="19">
        <f t="shared" si="5"/>
        <v>0.71740740740755549</v>
      </c>
      <c r="AK56" s="20">
        <f>'Even Strength'!AA56+'Power Play'!R56+'Penalty Kill'!L56</f>
        <v>0</v>
      </c>
      <c r="AL56" s="19">
        <f t="shared" si="6"/>
        <v>0</v>
      </c>
      <c r="AM56" s="15">
        <f>IF(('Even Strength'!BR56+'Power Play'!AK56+'Penalty Kill'!AG56)&gt;0,V56/('Even Strength'!BR56+'Power Play'!AK56+'Penalty Kill'!AG56),0)</f>
        <v>0</v>
      </c>
      <c r="AN56" s="15">
        <f>IF(('Even Strength'!BR56+'Power Play'!AK56+'Penalty Kill'!AG56)&gt;0,W56/('Even Strength'!BR56+'Power Play'!AK56+'Penalty Kill'!AG56),0)</f>
        <v>0.4</v>
      </c>
      <c r="AO56" s="15">
        <f t="shared" si="7"/>
        <v>0.4</v>
      </c>
      <c r="AP56" s="13">
        <v>0</v>
      </c>
      <c r="AQ56" s="13">
        <v>0</v>
      </c>
      <c r="AR56" s="21">
        <f t="shared" si="8"/>
        <v>0</v>
      </c>
      <c r="AS56" s="22">
        <v>0</v>
      </c>
      <c r="AT56" s="1"/>
      <c r="AU56" s="1"/>
      <c r="AV56">
        <v>24</v>
      </c>
      <c r="AW56" s="13">
        <v>27</v>
      </c>
      <c r="AX56" s="13">
        <v>7</v>
      </c>
      <c r="AY56" s="13">
        <v>7</v>
      </c>
      <c r="AZ56" s="13">
        <v>7</v>
      </c>
      <c r="BA56" s="13">
        <v>1</v>
      </c>
      <c r="BB56" s="16">
        <f t="shared" si="9"/>
        <v>8.9210118740301656</v>
      </c>
      <c r="BC56" s="17">
        <f t="shared" si="10"/>
        <v>10.036138358283937</v>
      </c>
      <c r="BD56" s="17">
        <f t="shared" si="11"/>
        <v>2.601961796592132</v>
      </c>
      <c r="BE56" s="17">
        <f t="shared" si="12"/>
        <v>2.601961796592132</v>
      </c>
      <c r="BF56" s="17">
        <f t="shared" si="13"/>
        <v>2.601961796592132</v>
      </c>
      <c r="BG56" s="17">
        <f t="shared" si="14"/>
        <v>0.37170882808459027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f t="shared" si="15"/>
        <v>34</v>
      </c>
      <c r="BO56" s="16">
        <v>2.774</v>
      </c>
      <c r="BP56" s="1"/>
      <c r="BQ56" s="1"/>
      <c r="BR56" s="23" t="str">
        <f t="shared" si="16"/>
        <v xml:space="preserve"> </v>
      </c>
      <c r="BS56" s="1"/>
      <c r="BT56" s="13">
        <v>0</v>
      </c>
      <c r="BU56" s="13">
        <v>3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23">
        <f t="shared" si="17"/>
        <v>0</v>
      </c>
      <c r="CC56" s="16">
        <v>0</v>
      </c>
      <c r="CD56" s="16">
        <v>0.1</v>
      </c>
      <c r="CE56" s="16">
        <v>0.1</v>
      </c>
      <c r="CF56" s="24">
        <f t="shared" si="18"/>
        <v>0.01</v>
      </c>
      <c r="CG56" s="24">
        <f t="shared" si="19"/>
        <v>3.7170882808459024E-2</v>
      </c>
      <c r="CH56" s="25">
        <v>4</v>
      </c>
      <c r="CI56" s="16">
        <v>2.5</v>
      </c>
      <c r="CJ56" s="16">
        <v>2.8</v>
      </c>
      <c r="CK56" s="16">
        <v>-3.6</v>
      </c>
      <c r="CL56" s="16">
        <v>0.1</v>
      </c>
      <c r="CM56" s="16">
        <v>-0.2</v>
      </c>
      <c r="CN56" s="16">
        <v>0</v>
      </c>
      <c r="CO56" s="16">
        <v>-0.1</v>
      </c>
      <c r="CP56" s="26">
        <f t="shared" si="20"/>
        <v>-0.01</v>
      </c>
      <c r="CQ56" s="26">
        <f t="shared" si="21"/>
        <v>-3.7170882808459024E-2</v>
      </c>
      <c r="CR56" s="13">
        <v>0</v>
      </c>
      <c r="CS56" s="13">
        <v>0</v>
      </c>
      <c r="CT56" s="13">
        <v>0</v>
      </c>
      <c r="CU56" s="13">
        <v>0</v>
      </c>
      <c r="CV56" s="13">
        <v>0.11</v>
      </c>
      <c r="CW56" s="13">
        <v>0.11</v>
      </c>
      <c r="CX56" s="13">
        <v>-0.26</v>
      </c>
      <c r="CY56" s="13">
        <v>0.36</v>
      </c>
      <c r="CZ56" s="13">
        <v>-0.08</v>
      </c>
      <c r="DA56" s="13">
        <v>0.24</v>
      </c>
      <c r="DB56" s="27">
        <v>-0.02</v>
      </c>
      <c r="DC56" s="27">
        <v>-23.71</v>
      </c>
      <c r="DD56" s="27">
        <v>23.69</v>
      </c>
      <c r="DE56" s="27">
        <v>8.89</v>
      </c>
      <c r="DF56" s="27">
        <v>7.21</v>
      </c>
      <c r="DG56" s="27">
        <v>-14.19</v>
      </c>
      <c r="DH56" s="27">
        <v>21.4</v>
      </c>
      <c r="DI56" s="27">
        <v>8.0299999999999994</v>
      </c>
      <c r="DJ56" s="1">
        <v>21</v>
      </c>
      <c r="DK56" s="1"/>
      <c r="DL56" s="1"/>
      <c r="DM56" s="1">
        <v>9.0999999999999998E-2</v>
      </c>
      <c r="DN56" s="1">
        <v>0</v>
      </c>
      <c r="DO56" s="1">
        <v>4.4999999999999998E-2</v>
      </c>
      <c r="DP56" s="16">
        <f t="shared" si="22"/>
        <v>-0.1614962251201098</v>
      </c>
    </row>
    <row r="57" spans="1:120" x14ac:dyDescent="0.2">
      <c r="A57" s="13">
        <v>3</v>
      </c>
      <c r="B57" s="13" t="s">
        <v>412</v>
      </c>
      <c r="C57" s="13" t="s">
        <v>413</v>
      </c>
      <c r="D57" s="13" t="s">
        <v>158</v>
      </c>
      <c r="E57" s="13" t="s">
        <v>141</v>
      </c>
      <c r="F57" s="1" t="s">
        <v>142</v>
      </c>
      <c r="G57" s="13">
        <v>73</v>
      </c>
      <c r="H57" s="13">
        <v>198</v>
      </c>
      <c r="I57" s="13" t="s">
        <v>150</v>
      </c>
      <c r="J57" s="13">
        <v>2001</v>
      </c>
      <c r="K57" s="13">
        <v>5</v>
      </c>
      <c r="L57" s="13">
        <v>151</v>
      </c>
      <c r="M57" s="1"/>
      <c r="N57" s="1">
        <v>33</v>
      </c>
      <c r="O57" s="13" t="s">
        <v>414</v>
      </c>
      <c r="P57" s="13" t="s">
        <v>415</v>
      </c>
      <c r="Q57" s="1" t="str">
        <f t="shared" si="0"/>
        <v>VAN</v>
      </c>
      <c r="R57" s="13" t="s">
        <v>409</v>
      </c>
      <c r="S57" s="1"/>
      <c r="T57" s="13" t="s">
        <v>173</v>
      </c>
      <c r="U57" s="13">
        <v>60</v>
      </c>
      <c r="V57" s="13">
        <v>4</v>
      </c>
      <c r="W57" s="13">
        <v>10</v>
      </c>
      <c r="X57" s="14">
        <v>4</v>
      </c>
      <c r="Y57" s="13">
        <v>14</v>
      </c>
      <c r="Z57" s="13">
        <v>0</v>
      </c>
      <c r="AA57" s="1">
        <v>99</v>
      </c>
      <c r="AB57" s="14">
        <v>40</v>
      </c>
      <c r="AC57" s="14">
        <v>67</v>
      </c>
      <c r="AD57" s="15">
        <f t="shared" si="1"/>
        <v>4.0404040404040407E-2</v>
      </c>
      <c r="AE57" s="15">
        <f t="shared" si="2"/>
        <v>1.9417475728155338E-2</v>
      </c>
      <c r="AF57" s="16">
        <v>1249.9833333332999</v>
      </c>
      <c r="AG57" s="17">
        <f t="shared" si="3"/>
        <v>20.833055555554999</v>
      </c>
      <c r="AH57" s="29">
        <v>1590</v>
      </c>
      <c r="AI57" s="17">
        <f t="shared" si="4"/>
        <v>26.5</v>
      </c>
      <c r="AJ57" s="19">
        <f t="shared" si="5"/>
        <v>0.78615303983226414</v>
      </c>
      <c r="AK57" s="20">
        <f>'Even Strength'!AA57+'Power Play'!R57+'Penalty Kill'!L57</f>
        <v>51.6</v>
      </c>
      <c r="AL57" s="19">
        <f t="shared" si="6"/>
        <v>2.476833024440392</v>
      </c>
      <c r="AM57" s="15">
        <f>IF(('Even Strength'!BR57+'Power Play'!AK57+'Penalty Kill'!AG57)&gt;0,V57/('Even Strength'!BR57+'Power Play'!AK57+'Penalty Kill'!AG57),0)</f>
        <v>9.0909090909090912E-2</v>
      </c>
      <c r="AN57" s="15">
        <f>IF(('Even Strength'!BR57+'Power Play'!AK57+'Penalty Kill'!AG57)&gt;0,W57/('Even Strength'!BR57+'Power Play'!AK57+'Penalty Kill'!AG57),0)</f>
        <v>0.22727272727272727</v>
      </c>
      <c r="AO57" s="15">
        <f t="shared" si="7"/>
        <v>0.31818181818181818</v>
      </c>
      <c r="AP57" s="13">
        <v>0</v>
      </c>
      <c r="AQ57" s="13">
        <v>0</v>
      </c>
      <c r="AR57" s="21">
        <f t="shared" si="8"/>
        <v>0</v>
      </c>
      <c r="AS57" s="22">
        <v>0</v>
      </c>
      <c r="AT57" s="1"/>
      <c r="AU57" s="1"/>
      <c r="AV57">
        <v>73</v>
      </c>
      <c r="AW57" s="13">
        <v>109</v>
      </c>
      <c r="AX57" s="13">
        <v>93</v>
      </c>
      <c r="AY57" s="13">
        <v>40</v>
      </c>
      <c r="AZ57" s="13">
        <v>64</v>
      </c>
      <c r="BA57" s="13">
        <v>19</v>
      </c>
      <c r="BB57" s="16">
        <f t="shared" si="9"/>
        <v>3.5040467206230352</v>
      </c>
      <c r="BC57" s="17">
        <f t="shared" si="10"/>
        <v>5.232069760930286</v>
      </c>
      <c r="BD57" s="17">
        <f t="shared" si="11"/>
        <v>4.4640595207937297</v>
      </c>
      <c r="BE57" s="17">
        <f t="shared" si="12"/>
        <v>1.9200256003413894</v>
      </c>
      <c r="BF57" s="17">
        <f t="shared" si="13"/>
        <v>3.0720409605462229</v>
      </c>
      <c r="BG57" s="17">
        <f t="shared" si="14"/>
        <v>0.91201216016215991</v>
      </c>
      <c r="BH57" s="13">
        <v>77</v>
      </c>
      <c r="BI57" s="13">
        <v>25</v>
      </c>
      <c r="BJ57" s="13">
        <v>3</v>
      </c>
      <c r="BK57" s="13">
        <v>1</v>
      </c>
      <c r="BL57" s="13">
        <v>0</v>
      </c>
      <c r="BM57" s="13">
        <v>0</v>
      </c>
      <c r="BN57" s="13">
        <f t="shared" si="15"/>
        <v>282</v>
      </c>
      <c r="BO57" s="16">
        <v>-8.0730000000000004</v>
      </c>
      <c r="BP57" s="1"/>
      <c r="BQ57" s="1"/>
      <c r="BR57" s="23" t="str">
        <f t="shared" si="16"/>
        <v xml:space="preserve"> </v>
      </c>
      <c r="BS57" s="1"/>
      <c r="BT57" s="13">
        <v>0</v>
      </c>
      <c r="BU57" s="13">
        <v>12</v>
      </c>
      <c r="BV57" s="13">
        <v>0</v>
      </c>
      <c r="BW57" s="13">
        <v>0</v>
      </c>
      <c r="BX57" s="13">
        <v>1</v>
      </c>
      <c r="BY57" s="13">
        <v>0</v>
      </c>
      <c r="BZ57" s="13">
        <v>0</v>
      </c>
      <c r="CA57" s="13">
        <v>0</v>
      </c>
      <c r="CB57" s="23">
        <f t="shared" si="17"/>
        <v>0</v>
      </c>
      <c r="CC57" s="16">
        <v>0.5</v>
      </c>
      <c r="CD57" s="16">
        <v>2.5</v>
      </c>
      <c r="CE57" s="16">
        <v>3</v>
      </c>
      <c r="CF57" s="24">
        <f t="shared" si="18"/>
        <v>0.05</v>
      </c>
      <c r="CG57" s="24">
        <f t="shared" si="19"/>
        <v>0.14400192002560419</v>
      </c>
      <c r="CH57" s="25">
        <v>4</v>
      </c>
      <c r="CI57" s="16">
        <v>23.2</v>
      </c>
      <c r="CJ57" s="16">
        <v>26.5</v>
      </c>
      <c r="CK57" s="16">
        <v>-1.8</v>
      </c>
      <c r="CL57" s="16">
        <v>0.2</v>
      </c>
      <c r="CM57" s="16">
        <v>2.1</v>
      </c>
      <c r="CN57" s="16">
        <v>0</v>
      </c>
      <c r="CO57" s="16">
        <v>2.2999999999999998</v>
      </c>
      <c r="CP57" s="26">
        <f t="shared" si="20"/>
        <v>3.833333333333333E-2</v>
      </c>
      <c r="CQ57" s="26">
        <f t="shared" si="21"/>
        <v>0.11040147201962987</v>
      </c>
      <c r="CR57" s="13">
        <v>0</v>
      </c>
      <c r="CS57" s="13">
        <v>0</v>
      </c>
      <c r="CT57" s="13">
        <v>2</v>
      </c>
      <c r="CU57" s="13">
        <v>0</v>
      </c>
      <c r="CV57" s="13">
        <v>0.06</v>
      </c>
      <c r="CW57" s="13">
        <v>-1.72</v>
      </c>
      <c r="CX57" s="13">
        <v>0.89</v>
      </c>
      <c r="CY57" s="13">
        <v>0</v>
      </c>
      <c r="CZ57" s="13">
        <v>-2.33</v>
      </c>
      <c r="DA57" s="13">
        <v>-3.1</v>
      </c>
      <c r="DB57" s="27">
        <v>21.66</v>
      </c>
      <c r="DC57" s="27">
        <v>75.86</v>
      </c>
      <c r="DD57" s="27">
        <v>-54.21</v>
      </c>
      <c r="DE57" s="27">
        <v>-3.2</v>
      </c>
      <c r="DF57" s="27">
        <v>11.64</v>
      </c>
      <c r="DG57" s="27">
        <v>61.32</v>
      </c>
      <c r="DH57" s="27">
        <v>-49.68</v>
      </c>
      <c r="DI57" s="27">
        <v>-2.93</v>
      </c>
      <c r="DJ57" s="1">
        <v>186</v>
      </c>
      <c r="DK57" s="28">
        <v>22</v>
      </c>
      <c r="DL57" s="28" t="s">
        <v>416</v>
      </c>
      <c r="DM57" s="1">
        <v>4.5999999999999996</v>
      </c>
      <c r="DN57" s="1">
        <v>1.234</v>
      </c>
      <c r="DO57" s="1">
        <v>0</v>
      </c>
      <c r="DP57" s="16">
        <f t="shared" si="22"/>
        <v>-6.317021276595745</v>
      </c>
    </row>
    <row r="58" spans="1:120" x14ac:dyDescent="0.2">
      <c r="A58" s="13">
        <v>83</v>
      </c>
      <c r="B58" s="13" t="s">
        <v>417</v>
      </c>
      <c r="C58" s="13" t="s">
        <v>418</v>
      </c>
      <c r="D58" s="13" t="s">
        <v>419</v>
      </c>
      <c r="E58" s="13" t="s">
        <v>123</v>
      </c>
      <c r="F58" s="1" t="s">
        <v>124</v>
      </c>
      <c r="G58" s="13">
        <v>73</v>
      </c>
      <c r="H58" s="13">
        <v>210</v>
      </c>
      <c r="I58" s="13" t="s">
        <v>125</v>
      </c>
      <c r="J58" s="13">
        <v>2010</v>
      </c>
      <c r="K58" s="13">
        <v>6</v>
      </c>
      <c r="L58" s="13">
        <v>168</v>
      </c>
      <c r="M58" s="13" t="s">
        <v>159</v>
      </c>
      <c r="N58" s="1">
        <v>24</v>
      </c>
      <c r="O58" s="13" t="s">
        <v>420</v>
      </c>
      <c r="P58" s="13" t="s">
        <v>421</v>
      </c>
      <c r="Q58" s="1" t="str">
        <f t="shared" si="0"/>
        <v>NSH</v>
      </c>
      <c r="R58" s="13" t="s">
        <v>243</v>
      </c>
      <c r="S58" s="1"/>
      <c r="T58" s="13" t="s">
        <v>173</v>
      </c>
      <c r="U58" s="13">
        <v>7</v>
      </c>
      <c r="V58" s="13">
        <v>0</v>
      </c>
      <c r="W58" s="13">
        <v>0</v>
      </c>
      <c r="X58" s="14">
        <v>0</v>
      </c>
      <c r="Y58" s="13">
        <v>0</v>
      </c>
      <c r="Z58" s="13">
        <v>-1</v>
      </c>
      <c r="AA58" s="1">
        <v>2</v>
      </c>
      <c r="AB58" s="14">
        <v>2</v>
      </c>
      <c r="AC58" s="14">
        <v>3</v>
      </c>
      <c r="AD58" s="15">
        <f t="shared" si="1"/>
        <v>0</v>
      </c>
      <c r="AE58" s="15">
        <f t="shared" si="2"/>
        <v>0</v>
      </c>
      <c r="AF58" s="16">
        <v>82.45</v>
      </c>
      <c r="AG58" s="17">
        <f t="shared" si="3"/>
        <v>11.778571428571428</v>
      </c>
      <c r="AH58" s="29">
        <v>106</v>
      </c>
      <c r="AI58" s="17">
        <f t="shared" si="4"/>
        <v>15.142857142857142</v>
      </c>
      <c r="AJ58" s="19">
        <f t="shared" si="5"/>
        <v>0.77783018867924536</v>
      </c>
      <c r="AK58" s="20">
        <f>'Even Strength'!AA58+'Power Play'!R58+'Penalty Kill'!L58</f>
        <v>0</v>
      </c>
      <c r="AL58" s="19">
        <f t="shared" si="6"/>
        <v>0</v>
      </c>
      <c r="AM58" s="15">
        <f>IF(('Even Strength'!BR58+'Power Play'!AK58+'Penalty Kill'!AG58)&gt;0,V58/('Even Strength'!BR58+'Power Play'!AK58+'Penalty Kill'!AG58),0)</f>
        <v>0</v>
      </c>
      <c r="AN58" s="15">
        <f>IF(('Even Strength'!BR58+'Power Play'!AK58+'Penalty Kill'!AG58)&gt;0,W58/('Even Strength'!BR58+'Power Play'!AK58+'Penalty Kill'!AG58),0)</f>
        <v>0</v>
      </c>
      <c r="AO58" s="15">
        <f t="shared" si="7"/>
        <v>0</v>
      </c>
      <c r="AP58" s="13">
        <v>1</v>
      </c>
      <c r="AQ58" s="13">
        <v>0</v>
      </c>
      <c r="AR58" s="21">
        <f t="shared" si="8"/>
        <v>1</v>
      </c>
      <c r="AS58" s="22">
        <v>0.2</v>
      </c>
      <c r="AT58" s="1"/>
      <c r="AU58" s="1"/>
      <c r="AV58">
        <v>8</v>
      </c>
      <c r="AW58" s="13">
        <v>9</v>
      </c>
      <c r="AX58" s="13">
        <v>3</v>
      </c>
      <c r="AY58" s="13">
        <v>2</v>
      </c>
      <c r="AZ58" s="13">
        <v>3</v>
      </c>
      <c r="BA58" s="13">
        <v>1</v>
      </c>
      <c r="BB58" s="16">
        <f t="shared" si="9"/>
        <v>5.8217101273499088</v>
      </c>
      <c r="BC58" s="17">
        <f t="shared" si="10"/>
        <v>6.5494238932686475</v>
      </c>
      <c r="BD58" s="17">
        <f t="shared" si="11"/>
        <v>2.1831412977562157</v>
      </c>
      <c r="BE58" s="17">
        <f t="shared" si="12"/>
        <v>1.4554275318374772</v>
      </c>
      <c r="BF58" s="17">
        <f t="shared" si="13"/>
        <v>2.1831412977562157</v>
      </c>
      <c r="BG58" s="17">
        <f t="shared" si="14"/>
        <v>0.7277137659187386</v>
      </c>
      <c r="BH58" s="13">
        <v>7</v>
      </c>
      <c r="BI58" s="13">
        <v>1</v>
      </c>
      <c r="BJ58" s="13">
        <v>1</v>
      </c>
      <c r="BK58" s="13">
        <v>0</v>
      </c>
      <c r="BL58" s="13">
        <v>0</v>
      </c>
      <c r="BM58" s="13">
        <v>0</v>
      </c>
      <c r="BN58" s="13">
        <f t="shared" si="15"/>
        <v>20</v>
      </c>
      <c r="BO58" s="16">
        <v>1.3940000000000001</v>
      </c>
      <c r="BP58" s="1"/>
      <c r="BQ58" s="1"/>
      <c r="BR58" s="23" t="str">
        <f t="shared" si="16"/>
        <v xml:space="preserve"> </v>
      </c>
      <c r="BS58" s="1"/>
      <c r="BT58" s="13">
        <v>0</v>
      </c>
      <c r="BU58" s="13">
        <v>2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23">
        <f t="shared" si="17"/>
        <v>0</v>
      </c>
      <c r="CC58" s="16">
        <v>-0.1</v>
      </c>
      <c r="CD58" s="16">
        <v>0.1</v>
      </c>
      <c r="CE58" s="16">
        <v>0</v>
      </c>
      <c r="CF58" s="24">
        <f t="shared" si="18"/>
        <v>0</v>
      </c>
      <c r="CG58" s="24">
        <f t="shared" si="19"/>
        <v>0</v>
      </c>
      <c r="CH58" s="25">
        <v>2</v>
      </c>
      <c r="CI58" s="16">
        <v>1</v>
      </c>
      <c r="CJ58" s="16">
        <v>1.2</v>
      </c>
      <c r="CK58" s="16">
        <v>-1.2</v>
      </c>
      <c r="CL58" s="16">
        <v>-0.2</v>
      </c>
      <c r="CM58" s="16">
        <v>0</v>
      </c>
      <c r="CN58" s="16">
        <v>0</v>
      </c>
      <c r="CO58" s="16">
        <v>-0.30000000000000004</v>
      </c>
      <c r="CP58" s="26">
        <f t="shared" si="20"/>
        <v>-4.2857142857142864E-2</v>
      </c>
      <c r="CQ58" s="26">
        <f t="shared" si="21"/>
        <v>-0.21831412977562162</v>
      </c>
      <c r="CR58" s="13">
        <v>0</v>
      </c>
      <c r="CS58" s="13">
        <v>0</v>
      </c>
      <c r="CT58" s="13">
        <v>0</v>
      </c>
      <c r="CU58" s="13">
        <v>0.01</v>
      </c>
      <c r="CV58" s="13">
        <v>7.0000000000000007E-2</v>
      </c>
      <c r="CW58" s="13">
        <v>0</v>
      </c>
      <c r="CX58" s="13">
        <v>0.03</v>
      </c>
      <c r="CY58" s="13">
        <v>-0.55000000000000004</v>
      </c>
      <c r="CZ58" s="13">
        <v>-0.1</v>
      </c>
      <c r="DA58" s="13">
        <v>-0.54</v>
      </c>
      <c r="DB58" s="27">
        <v>-7.52</v>
      </c>
      <c r="DC58" s="27">
        <v>7.74</v>
      </c>
      <c r="DD58" s="27">
        <v>-15.26</v>
      </c>
      <c r="DE58" s="27">
        <v>-11.5</v>
      </c>
      <c r="DF58" s="27">
        <v>-3.62</v>
      </c>
      <c r="DG58" s="27">
        <v>7.68</v>
      </c>
      <c r="DH58" s="27">
        <v>-11.3</v>
      </c>
      <c r="DI58" s="27">
        <v>-8.52</v>
      </c>
      <c r="DJ58" s="1">
        <v>14</v>
      </c>
      <c r="DK58" s="1"/>
      <c r="DL58" s="1"/>
      <c r="DM58" s="1">
        <v>4.5999999999999999E-2</v>
      </c>
      <c r="DN58" s="1">
        <v>0</v>
      </c>
      <c r="DO58" s="1">
        <v>0</v>
      </c>
      <c r="DP58" s="16">
        <f t="shared" si="22"/>
        <v>-0.30979180965454134</v>
      </c>
    </row>
    <row r="59" spans="1:120" x14ac:dyDescent="0.2">
      <c r="A59" s="13">
        <v>27</v>
      </c>
      <c r="B59" s="13" t="s">
        <v>422</v>
      </c>
      <c r="C59" s="13" t="s">
        <v>261</v>
      </c>
      <c r="D59" s="13" t="s">
        <v>133</v>
      </c>
      <c r="E59" s="13" t="s">
        <v>123</v>
      </c>
      <c r="F59" s="1" t="s">
        <v>124</v>
      </c>
      <c r="G59" s="13">
        <v>78</v>
      </c>
      <c r="H59" s="13">
        <v>218</v>
      </c>
      <c r="I59" s="13" t="s">
        <v>150</v>
      </c>
      <c r="J59" s="13">
        <v>2010</v>
      </c>
      <c r="K59" s="13">
        <v>1</v>
      </c>
      <c r="L59" s="13">
        <v>19</v>
      </c>
      <c r="M59" s="1"/>
      <c r="N59" s="1">
        <v>22</v>
      </c>
      <c r="O59" s="13" t="s">
        <v>423</v>
      </c>
      <c r="P59" s="13" t="s">
        <v>424</v>
      </c>
      <c r="Q59" s="1" t="str">
        <f t="shared" si="0"/>
        <v>FLA</v>
      </c>
      <c r="R59" s="13" t="s">
        <v>302</v>
      </c>
      <c r="S59" s="1"/>
      <c r="T59" s="13" t="s">
        <v>146</v>
      </c>
      <c r="U59" s="13">
        <v>72</v>
      </c>
      <c r="V59" s="13">
        <v>24</v>
      </c>
      <c r="W59" s="13">
        <v>19</v>
      </c>
      <c r="X59" s="14">
        <v>8</v>
      </c>
      <c r="Y59" s="13">
        <v>43</v>
      </c>
      <c r="Z59" s="13">
        <v>-7</v>
      </c>
      <c r="AA59" s="1">
        <v>207</v>
      </c>
      <c r="AB59" s="14">
        <v>64</v>
      </c>
      <c r="AC59" s="14">
        <v>54</v>
      </c>
      <c r="AD59" s="15">
        <f t="shared" si="1"/>
        <v>0.11594202898550725</v>
      </c>
      <c r="AE59" s="15">
        <f t="shared" si="2"/>
        <v>7.3846153846153853E-2</v>
      </c>
      <c r="AF59" s="16">
        <v>1193.9166666666999</v>
      </c>
      <c r="AG59" s="17">
        <f t="shared" si="3"/>
        <v>16.582175925926389</v>
      </c>
      <c r="AH59" s="29">
        <v>1508</v>
      </c>
      <c r="AI59" s="17">
        <f t="shared" si="4"/>
        <v>20.944444444444443</v>
      </c>
      <c r="AJ59" s="19">
        <f t="shared" si="5"/>
        <v>0.79172192749781167</v>
      </c>
      <c r="AK59" s="20">
        <f>'Even Strength'!AA59+'Power Play'!R59+'Penalty Kill'!L59</f>
        <v>96.748366013071887</v>
      </c>
      <c r="AL59" s="19">
        <f t="shared" si="6"/>
        <v>4.8620662755224275</v>
      </c>
      <c r="AM59" s="15">
        <f>IF(('Even Strength'!BR59+'Power Play'!AK59+'Penalty Kill'!AG59)&gt;0,V59/('Even Strength'!BR59+'Power Play'!AK59+'Penalty Kill'!AG59),0)</f>
        <v>0.45283018867924529</v>
      </c>
      <c r="AN59" s="15">
        <f>IF(('Even Strength'!BR59+'Power Play'!AK59+'Penalty Kill'!AG59)&gt;0,W59/('Even Strength'!BR59+'Power Play'!AK59+'Penalty Kill'!AG59),0)</f>
        <v>0.35849056603773582</v>
      </c>
      <c r="AO59" s="15">
        <f t="shared" si="7"/>
        <v>0.81132075471698117</v>
      </c>
      <c r="AP59" s="13">
        <v>486</v>
      </c>
      <c r="AQ59" s="13">
        <v>508</v>
      </c>
      <c r="AR59" s="21">
        <f t="shared" si="8"/>
        <v>0.48893360160965793</v>
      </c>
      <c r="AS59" s="22">
        <v>21.8</v>
      </c>
      <c r="AT59" s="13">
        <v>23</v>
      </c>
      <c r="AU59" s="13">
        <v>11</v>
      </c>
      <c r="AV59">
        <v>82</v>
      </c>
      <c r="AW59" s="13">
        <v>148</v>
      </c>
      <c r="AX59" s="13">
        <v>29</v>
      </c>
      <c r="AY59" s="13">
        <v>64</v>
      </c>
      <c r="AZ59" s="13">
        <v>28</v>
      </c>
      <c r="BA59" s="13">
        <v>23</v>
      </c>
      <c r="BB59" s="16">
        <f t="shared" si="9"/>
        <v>4.1208906260904836</v>
      </c>
      <c r="BC59" s="17">
        <f t="shared" si="10"/>
        <v>7.4377050324559946</v>
      </c>
      <c r="BD59" s="17">
        <f t="shared" si="11"/>
        <v>1.4573881482515123</v>
      </c>
      <c r="BE59" s="17">
        <f t="shared" si="12"/>
        <v>3.2163048788998894</v>
      </c>
      <c r="BF59" s="17">
        <f t="shared" si="13"/>
        <v>1.4071333845187015</v>
      </c>
      <c r="BG59" s="17">
        <f t="shared" si="14"/>
        <v>1.1558595658546478</v>
      </c>
      <c r="BH59" s="13">
        <v>38</v>
      </c>
      <c r="BI59" s="13">
        <v>19</v>
      </c>
      <c r="BJ59" s="13">
        <v>0</v>
      </c>
      <c r="BK59" s="13">
        <v>0</v>
      </c>
      <c r="BL59" s="13">
        <v>0</v>
      </c>
      <c r="BM59" s="13">
        <v>0</v>
      </c>
      <c r="BN59" s="13">
        <f t="shared" si="15"/>
        <v>215</v>
      </c>
      <c r="BO59" s="16">
        <v>-1.9689999999999999</v>
      </c>
      <c r="BP59" s="13">
        <v>14</v>
      </c>
      <c r="BQ59" s="13">
        <v>4</v>
      </c>
      <c r="BR59" s="23">
        <f t="shared" si="16"/>
        <v>0.2857142857142857</v>
      </c>
      <c r="BS59" s="13">
        <v>2</v>
      </c>
      <c r="BT59" s="13">
        <v>2</v>
      </c>
      <c r="BU59" s="13">
        <v>23</v>
      </c>
      <c r="BV59" s="13">
        <v>0</v>
      </c>
      <c r="BW59" s="13">
        <v>0</v>
      </c>
      <c r="BX59" s="13">
        <v>3</v>
      </c>
      <c r="BY59" s="13">
        <v>1</v>
      </c>
      <c r="BZ59" s="13">
        <v>0</v>
      </c>
      <c r="CA59" s="13">
        <v>0</v>
      </c>
      <c r="CB59" s="23">
        <f t="shared" si="17"/>
        <v>0</v>
      </c>
      <c r="CC59" s="16">
        <v>4.2</v>
      </c>
      <c r="CD59" s="16">
        <v>1</v>
      </c>
      <c r="CE59" s="16">
        <v>5.3</v>
      </c>
      <c r="CF59" s="24">
        <f t="shared" si="18"/>
        <v>7.3611111111111113E-2</v>
      </c>
      <c r="CG59" s="24">
        <f t="shared" si="19"/>
        <v>0.2663502477838971</v>
      </c>
      <c r="CH59" s="25">
        <v>7</v>
      </c>
      <c r="CI59" s="16">
        <v>30.7</v>
      </c>
      <c r="CJ59" s="16">
        <v>27.5</v>
      </c>
      <c r="CK59" s="16">
        <v>-4.9000000000000004</v>
      </c>
      <c r="CL59" s="16">
        <v>5.3</v>
      </c>
      <c r="CM59" s="16">
        <v>2.1</v>
      </c>
      <c r="CN59" s="16">
        <v>-0.2</v>
      </c>
      <c r="CO59" s="16">
        <v>7.2</v>
      </c>
      <c r="CP59" s="26">
        <f t="shared" si="20"/>
        <v>0.1</v>
      </c>
      <c r="CQ59" s="26">
        <f t="shared" si="21"/>
        <v>0.36183429887623753</v>
      </c>
      <c r="CR59" s="13">
        <v>4</v>
      </c>
      <c r="CS59" s="13">
        <v>3</v>
      </c>
      <c r="CT59" s="13">
        <v>3</v>
      </c>
      <c r="CU59" s="13">
        <v>0.47</v>
      </c>
      <c r="CV59" s="13">
        <v>0.04</v>
      </c>
      <c r="CW59" s="13">
        <v>0.39</v>
      </c>
      <c r="CX59" s="13">
        <v>3.22</v>
      </c>
      <c r="CY59" s="13">
        <v>1.2</v>
      </c>
      <c r="CZ59" s="13">
        <v>2.2599999999999998</v>
      </c>
      <c r="DA59" s="13">
        <v>7.58</v>
      </c>
      <c r="DB59" s="27">
        <v>-16.809999999999999</v>
      </c>
      <c r="DC59" s="27">
        <v>42.57</v>
      </c>
      <c r="DD59" s="27">
        <v>-59.38</v>
      </c>
      <c r="DE59" s="27">
        <v>-3.8</v>
      </c>
      <c r="DF59" s="27">
        <v>-4.95</v>
      </c>
      <c r="DG59" s="27">
        <v>19.010000000000002</v>
      </c>
      <c r="DH59" s="27">
        <v>-23.96</v>
      </c>
      <c r="DI59" s="27">
        <v>-1.53</v>
      </c>
      <c r="DJ59" s="1">
        <v>186</v>
      </c>
      <c r="DK59" s="28">
        <v>10</v>
      </c>
      <c r="DL59" s="28" t="s">
        <v>425</v>
      </c>
      <c r="DM59" s="1">
        <v>1.1000000000000001</v>
      </c>
      <c r="DN59" s="1">
        <v>0.13400000000000001</v>
      </c>
      <c r="DO59" s="1">
        <v>0.2</v>
      </c>
      <c r="DP59" s="16">
        <f t="shared" si="22"/>
        <v>6.0297872340425531</v>
      </c>
    </row>
    <row r="60" spans="1:120" x14ac:dyDescent="0.2">
      <c r="A60" s="13">
        <v>77</v>
      </c>
      <c r="B60" s="13" t="s">
        <v>426</v>
      </c>
      <c r="C60" s="13" t="s">
        <v>427</v>
      </c>
      <c r="D60" s="13" t="s">
        <v>158</v>
      </c>
      <c r="E60" s="13" t="s">
        <v>141</v>
      </c>
      <c r="F60" s="1" t="s">
        <v>142</v>
      </c>
      <c r="G60" s="13">
        <v>73</v>
      </c>
      <c r="H60" s="13">
        <v>190</v>
      </c>
      <c r="I60" s="13" t="s">
        <v>150</v>
      </c>
      <c r="J60" s="13">
        <v>2009</v>
      </c>
      <c r="K60" s="13">
        <v>2</v>
      </c>
      <c r="L60" s="13">
        <v>58</v>
      </c>
      <c r="M60" s="13" t="s">
        <v>159</v>
      </c>
      <c r="N60" s="1">
        <v>23</v>
      </c>
      <c r="O60" s="13" t="s">
        <v>428</v>
      </c>
      <c r="P60" s="13" t="s">
        <v>429</v>
      </c>
      <c r="Q60" s="1" t="str">
        <f t="shared" si="0"/>
        <v>ANA</v>
      </c>
      <c r="R60" s="13" t="s">
        <v>334</v>
      </c>
      <c r="S60" s="1"/>
      <c r="T60" s="13" t="s">
        <v>173</v>
      </c>
      <c r="U60" s="13">
        <v>1</v>
      </c>
      <c r="V60" s="13">
        <v>0</v>
      </c>
      <c r="W60" s="13">
        <v>0</v>
      </c>
      <c r="X60" s="14">
        <v>0</v>
      </c>
      <c r="Y60" s="13">
        <v>0</v>
      </c>
      <c r="Z60" s="13">
        <v>-2</v>
      </c>
      <c r="AA60" s="1">
        <v>0</v>
      </c>
      <c r="AB60" s="14">
        <v>0</v>
      </c>
      <c r="AC60" s="14">
        <v>0</v>
      </c>
      <c r="AD60" s="15">
        <f t="shared" si="1"/>
        <v>0</v>
      </c>
      <c r="AE60" s="15">
        <f t="shared" si="2"/>
        <v>0</v>
      </c>
      <c r="AF60" s="16">
        <v>6.05</v>
      </c>
      <c r="AG60" s="17">
        <f t="shared" si="3"/>
        <v>6.05</v>
      </c>
      <c r="AH60" s="29">
        <v>9</v>
      </c>
      <c r="AI60" s="17">
        <f t="shared" si="4"/>
        <v>9</v>
      </c>
      <c r="AJ60" s="19">
        <f t="shared" si="5"/>
        <v>0.67222222222222217</v>
      </c>
      <c r="AK60" s="20">
        <f>'Even Strength'!AA60+'Power Play'!R60+'Penalty Kill'!L60</f>
        <v>0</v>
      </c>
      <c r="AL60" s="19">
        <f t="shared" si="6"/>
        <v>0</v>
      </c>
      <c r="AM60" s="15">
        <f>IF(('Even Strength'!BR60+'Power Play'!AK60+'Penalty Kill'!AG60)&gt;0,V60/('Even Strength'!BR60+'Power Play'!AK60+'Penalty Kill'!AG60),0)</f>
        <v>0</v>
      </c>
      <c r="AN60" s="15">
        <f>IF(('Even Strength'!BR60+'Power Play'!AK60+'Penalty Kill'!AG60)&gt;0,W60/('Even Strength'!BR60+'Power Play'!AK60+'Penalty Kill'!AG60),0)</f>
        <v>0</v>
      </c>
      <c r="AO60" s="15">
        <f t="shared" si="7"/>
        <v>0</v>
      </c>
      <c r="AP60" s="13">
        <v>0</v>
      </c>
      <c r="AQ60" s="13">
        <v>0</v>
      </c>
      <c r="AR60" s="21">
        <f t="shared" si="8"/>
        <v>0</v>
      </c>
      <c r="AS60" s="22">
        <v>0</v>
      </c>
      <c r="AT60" s="1"/>
      <c r="AU60" s="1"/>
      <c r="AV60">
        <v>0</v>
      </c>
      <c r="AW60" s="13">
        <v>1</v>
      </c>
      <c r="AX60" s="13">
        <v>1</v>
      </c>
      <c r="AY60" s="13">
        <v>0</v>
      </c>
      <c r="AZ60" s="13">
        <v>0</v>
      </c>
      <c r="BA60" s="13">
        <v>0</v>
      </c>
      <c r="BB60" s="16">
        <f t="shared" si="9"/>
        <v>0</v>
      </c>
      <c r="BC60" s="17">
        <f t="shared" si="10"/>
        <v>9.9173553719008272</v>
      </c>
      <c r="BD60" s="17">
        <f t="shared" si="11"/>
        <v>9.9173553719008272</v>
      </c>
      <c r="BE60" s="17">
        <f t="shared" si="12"/>
        <v>0</v>
      </c>
      <c r="BF60" s="17">
        <f t="shared" si="13"/>
        <v>0</v>
      </c>
      <c r="BG60" s="17">
        <f t="shared" si="14"/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f t="shared" si="15"/>
        <v>2</v>
      </c>
      <c r="BO60" s="16">
        <v>2.9000000000000001E-2</v>
      </c>
      <c r="BP60" s="1"/>
      <c r="BQ60" s="1"/>
      <c r="BR60" s="23" t="str">
        <f t="shared" si="16"/>
        <v xml:space="preserve"> </v>
      </c>
      <c r="BS60" s="1"/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23">
        <f t="shared" si="17"/>
        <v>0</v>
      </c>
      <c r="CC60" s="16">
        <v>0</v>
      </c>
      <c r="CD60" s="16">
        <v>-0.2</v>
      </c>
      <c r="CE60" s="16">
        <v>-0.2</v>
      </c>
      <c r="CF60" s="24">
        <f t="shared" si="18"/>
        <v>-0.2</v>
      </c>
      <c r="CG60" s="24">
        <f t="shared" si="19"/>
        <v>-1.9834710743801653</v>
      </c>
      <c r="CH60" s="25">
        <v>4</v>
      </c>
      <c r="CI60" s="16">
        <v>0.4</v>
      </c>
      <c r="CJ60" s="16">
        <v>0.5</v>
      </c>
      <c r="CK60" s="16">
        <v>-2.1</v>
      </c>
      <c r="CL60" s="16">
        <v>-0.1</v>
      </c>
      <c r="CM60" s="16">
        <v>-0.30000000000000004</v>
      </c>
      <c r="CN60" s="16">
        <v>0</v>
      </c>
      <c r="CO60" s="16">
        <v>-0.4</v>
      </c>
      <c r="CP60" s="26">
        <f t="shared" si="20"/>
        <v>-0.4</v>
      </c>
      <c r="CQ60" s="26">
        <f t="shared" si="21"/>
        <v>-3.9669421487603307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27">
        <v>-3.8</v>
      </c>
      <c r="DC60" s="27">
        <v>4.96</v>
      </c>
      <c r="DD60" s="27">
        <v>-8.76</v>
      </c>
      <c r="DE60" s="27">
        <v>-76.239999999999995</v>
      </c>
      <c r="DF60" s="27">
        <v>-2.38</v>
      </c>
      <c r="DG60" s="27">
        <v>4.5600000000000005</v>
      </c>
      <c r="DH60" s="27">
        <v>-6.94</v>
      </c>
      <c r="DI60" s="27">
        <v>-60.38</v>
      </c>
      <c r="DJ60" s="1">
        <v>4</v>
      </c>
      <c r="DK60" s="1"/>
      <c r="DL60" s="1"/>
      <c r="DM60" s="1">
        <v>1.2E-2</v>
      </c>
      <c r="DN60" s="1">
        <v>0</v>
      </c>
      <c r="DO60" s="1">
        <v>0</v>
      </c>
      <c r="DP60" s="16">
        <f t="shared" si="22"/>
        <v>-0.40036604895904832</v>
      </c>
    </row>
    <row r="61" spans="1:120" x14ac:dyDescent="0.2">
      <c r="A61" s="13">
        <v>7</v>
      </c>
      <c r="B61" s="13" t="s">
        <v>430</v>
      </c>
      <c r="C61" s="13" t="s">
        <v>431</v>
      </c>
      <c r="D61" s="13" t="s">
        <v>142</v>
      </c>
      <c r="E61" s="13" t="s">
        <v>123</v>
      </c>
      <c r="F61" s="1" t="s">
        <v>124</v>
      </c>
      <c r="G61" s="13">
        <v>73</v>
      </c>
      <c r="H61" s="13">
        <v>188</v>
      </c>
      <c r="I61" s="13" t="s">
        <v>150</v>
      </c>
      <c r="J61" s="13">
        <v>2007</v>
      </c>
      <c r="K61" s="13">
        <v>1</v>
      </c>
      <c r="L61" s="13">
        <v>23</v>
      </c>
      <c r="M61" s="1"/>
      <c r="N61" s="1">
        <v>26</v>
      </c>
      <c r="O61" s="13" t="s">
        <v>432</v>
      </c>
      <c r="P61" s="13" t="s">
        <v>433</v>
      </c>
      <c r="Q61" s="1" t="str">
        <f t="shared" si="0"/>
        <v>MIN</v>
      </c>
      <c r="R61" s="13" t="s">
        <v>292</v>
      </c>
      <c r="S61" s="1"/>
      <c r="T61" s="13" t="s">
        <v>173</v>
      </c>
      <c r="U61" s="13">
        <v>4</v>
      </c>
      <c r="V61" s="13">
        <v>0</v>
      </c>
      <c r="W61" s="13">
        <v>1</v>
      </c>
      <c r="X61" s="14">
        <v>1</v>
      </c>
      <c r="Y61" s="13">
        <v>1</v>
      </c>
      <c r="Z61" s="13">
        <v>-3</v>
      </c>
      <c r="AA61" s="1">
        <v>3</v>
      </c>
      <c r="AB61" s="14">
        <v>1</v>
      </c>
      <c r="AC61" s="14">
        <v>0</v>
      </c>
      <c r="AD61" s="15">
        <f t="shared" si="1"/>
        <v>0</v>
      </c>
      <c r="AE61" s="15">
        <f t="shared" si="2"/>
        <v>0</v>
      </c>
      <c r="AF61" s="16">
        <v>39.4666666667</v>
      </c>
      <c r="AG61" s="17">
        <f t="shared" si="3"/>
        <v>9.866666666675</v>
      </c>
      <c r="AH61" s="29">
        <v>62</v>
      </c>
      <c r="AI61" s="17">
        <f t="shared" si="4"/>
        <v>15.5</v>
      </c>
      <c r="AJ61" s="19">
        <f t="shared" si="5"/>
        <v>0.63655913978548384</v>
      </c>
      <c r="AK61" s="20">
        <f>'Even Strength'!AA61+'Power Play'!R61+'Penalty Kill'!L61</f>
        <v>18</v>
      </c>
      <c r="AL61" s="19">
        <f t="shared" si="6"/>
        <v>27.364864864841753</v>
      </c>
      <c r="AM61" s="15">
        <f>IF(('Even Strength'!BR61+'Power Play'!AK61+'Penalty Kill'!AG61)&gt;0,V61/('Even Strength'!BR61+'Power Play'!AK61+'Penalty Kill'!AG61),0)</f>
        <v>0</v>
      </c>
      <c r="AN61" s="15">
        <f>IF(('Even Strength'!BR61+'Power Play'!AK61+'Penalty Kill'!AG61)&gt;0,W61/('Even Strength'!BR61+'Power Play'!AK61+'Penalty Kill'!AG61),0)</f>
        <v>1</v>
      </c>
      <c r="AO61" s="15">
        <f t="shared" si="7"/>
        <v>1</v>
      </c>
      <c r="AP61" s="13">
        <v>0</v>
      </c>
      <c r="AQ61" s="13">
        <v>0</v>
      </c>
      <c r="AR61" s="21">
        <f t="shared" si="8"/>
        <v>0</v>
      </c>
      <c r="AS61" s="22">
        <v>0</v>
      </c>
      <c r="AT61" s="1"/>
      <c r="AU61" s="1"/>
      <c r="AV61">
        <v>0</v>
      </c>
      <c r="AW61" s="13">
        <v>1</v>
      </c>
      <c r="AX61" s="13">
        <v>2</v>
      </c>
      <c r="AY61" s="13">
        <v>1</v>
      </c>
      <c r="AZ61" s="13">
        <v>1</v>
      </c>
      <c r="BA61" s="13">
        <v>0</v>
      </c>
      <c r="BB61" s="16">
        <f t="shared" si="9"/>
        <v>0</v>
      </c>
      <c r="BC61" s="17">
        <f t="shared" si="10"/>
        <v>1.5202702702689861</v>
      </c>
      <c r="BD61" s="17">
        <f t="shared" si="11"/>
        <v>3.0405405405379722</v>
      </c>
      <c r="BE61" s="17">
        <f t="shared" si="12"/>
        <v>1.5202702702689861</v>
      </c>
      <c r="BF61" s="17">
        <f t="shared" si="13"/>
        <v>1.5202702702689861</v>
      </c>
      <c r="BG61" s="17">
        <f t="shared" si="14"/>
        <v>0</v>
      </c>
      <c r="BH61" s="13">
        <v>2</v>
      </c>
      <c r="BI61" s="13">
        <v>1</v>
      </c>
      <c r="BJ61" s="13">
        <v>0</v>
      </c>
      <c r="BK61" s="13">
        <v>0</v>
      </c>
      <c r="BL61" s="13">
        <v>0</v>
      </c>
      <c r="BM61" s="13">
        <v>0</v>
      </c>
      <c r="BN61" s="13">
        <f t="shared" si="15"/>
        <v>5</v>
      </c>
      <c r="BO61" s="16">
        <v>-0.82</v>
      </c>
      <c r="BP61" s="1"/>
      <c r="BQ61" s="1"/>
      <c r="BR61" s="23" t="str">
        <f t="shared" si="16"/>
        <v xml:space="preserve"> </v>
      </c>
      <c r="BS61" s="1"/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23">
        <f t="shared" si="17"/>
        <v>0</v>
      </c>
      <c r="CC61" s="16">
        <v>0.1</v>
      </c>
      <c r="CD61" s="16">
        <v>-0.2</v>
      </c>
      <c r="CE61" s="16">
        <v>-0.1</v>
      </c>
      <c r="CF61" s="24">
        <f t="shared" si="18"/>
        <v>-2.5000000000000001E-2</v>
      </c>
      <c r="CG61" s="24">
        <f t="shared" si="19"/>
        <v>-0.15202702702689863</v>
      </c>
      <c r="CH61" s="25">
        <v>1</v>
      </c>
      <c r="CI61" s="16">
        <v>1.1000000000000001</v>
      </c>
      <c r="CJ61" s="16">
        <v>1.3</v>
      </c>
      <c r="CK61" s="16">
        <v>-3.3</v>
      </c>
      <c r="CL61" s="16">
        <v>0.1</v>
      </c>
      <c r="CM61" s="16">
        <v>-0.4</v>
      </c>
      <c r="CN61" s="16">
        <v>0</v>
      </c>
      <c r="CO61" s="16">
        <v>-0.30000000000000004</v>
      </c>
      <c r="CP61" s="26">
        <f t="shared" si="20"/>
        <v>-7.5000000000000011E-2</v>
      </c>
      <c r="CQ61" s="26">
        <f t="shared" si="21"/>
        <v>-0.45608108108069595</v>
      </c>
      <c r="CR61" s="13">
        <v>0</v>
      </c>
      <c r="CS61" s="13">
        <v>0</v>
      </c>
      <c r="CT61" s="13">
        <v>0</v>
      </c>
      <c r="CU61" s="13">
        <v>0</v>
      </c>
      <c r="CV61" s="13">
        <v>-0.05</v>
      </c>
      <c r="CW61" s="13">
        <v>-0.09</v>
      </c>
      <c r="CX61" s="13">
        <v>0</v>
      </c>
      <c r="CY61" s="13">
        <v>0</v>
      </c>
      <c r="CZ61" s="13">
        <v>-0.08</v>
      </c>
      <c r="DA61" s="13">
        <v>-0.22</v>
      </c>
      <c r="DB61" s="27">
        <v>4.5</v>
      </c>
      <c r="DC61" s="27">
        <v>-1.27</v>
      </c>
      <c r="DD61" s="27">
        <v>5.78</v>
      </c>
      <c r="DE61" s="27">
        <v>10.09</v>
      </c>
      <c r="DF61" s="27">
        <v>4.08</v>
      </c>
      <c r="DG61" s="27">
        <v>1.3</v>
      </c>
      <c r="DH61" s="27">
        <v>2.78</v>
      </c>
      <c r="DI61" s="27">
        <v>4.8600000000000003</v>
      </c>
      <c r="DJ61" s="1">
        <v>21</v>
      </c>
      <c r="DK61" s="1"/>
      <c r="DL61" s="1"/>
      <c r="DM61" s="1">
        <v>7.5999999999999998E-2</v>
      </c>
      <c r="DN61" s="1">
        <v>0</v>
      </c>
      <c r="DO61" s="1">
        <v>0</v>
      </c>
      <c r="DP61" s="16">
        <f t="shared" si="22"/>
        <v>-0.32958133150308855</v>
      </c>
    </row>
    <row r="62" spans="1:120" x14ac:dyDescent="0.2">
      <c r="A62" s="13">
        <v>46</v>
      </c>
      <c r="B62" s="13" t="s">
        <v>434</v>
      </c>
      <c r="C62" s="13" t="s">
        <v>427</v>
      </c>
      <c r="D62" s="13" t="s">
        <v>158</v>
      </c>
      <c r="E62" s="13" t="s">
        <v>141</v>
      </c>
      <c r="F62" s="1" t="s">
        <v>142</v>
      </c>
      <c r="G62" s="13">
        <v>76</v>
      </c>
      <c r="H62" s="13">
        <v>216</v>
      </c>
      <c r="I62" s="13" t="s">
        <v>150</v>
      </c>
      <c r="J62" s="13">
        <v>2005</v>
      </c>
      <c r="K62" s="13">
        <v>2</v>
      </c>
      <c r="L62" s="13">
        <v>43</v>
      </c>
      <c r="M62" s="1"/>
      <c r="N62" s="1">
        <v>28</v>
      </c>
      <c r="O62" s="13" t="s">
        <v>217</v>
      </c>
      <c r="P62" s="13" t="s">
        <v>435</v>
      </c>
      <c r="Q62" s="1" t="str">
        <f t="shared" si="0"/>
        <v>TBL</v>
      </c>
      <c r="R62" s="13" t="s">
        <v>219</v>
      </c>
      <c r="S62" s="1"/>
      <c r="T62" s="13" t="s">
        <v>154</v>
      </c>
      <c r="U62" s="13">
        <v>2</v>
      </c>
      <c r="V62" s="13">
        <v>0</v>
      </c>
      <c r="W62" s="13">
        <v>0</v>
      </c>
      <c r="X62" s="14">
        <v>0</v>
      </c>
      <c r="Y62" s="13">
        <v>0</v>
      </c>
      <c r="Z62" s="13">
        <v>-1</v>
      </c>
      <c r="AA62" s="1">
        <v>0</v>
      </c>
      <c r="AB62" s="14">
        <v>0</v>
      </c>
      <c r="AC62" s="14">
        <v>1</v>
      </c>
      <c r="AD62" s="15">
        <f t="shared" si="1"/>
        <v>0</v>
      </c>
      <c r="AE62" s="15">
        <f t="shared" si="2"/>
        <v>0</v>
      </c>
      <c r="AF62" s="16">
        <v>19.566666666700002</v>
      </c>
      <c r="AG62" s="17">
        <f t="shared" si="3"/>
        <v>9.7833333333500008</v>
      </c>
      <c r="AH62" s="29">
        <v>28</v>
      </c>
      <c r="AI62" s="17">
        <f t="shared" si="4"/>
        <v>14</v>
      </c>
      <c r="AJ62" s="19">
        <f t="shared" si="5"/>
        <v>0.69880952381071437</v>
      </c>
      <c r="AK62" s="20">
        <f>'Even Strength'!AA62+'Power Play'!R62+'Penalty Kill'!L62</f>
        <v>0</v>
      </c>
      <c r="AL62" s="19">
        <f t="shared" si="6"/>
        <v>0</v>
      </c>
      <c r="AM62" s="15">
        <f>IF(('Even Strength'!BR62+'Power Play'!AK62+'Penalty Kill'!AG62)&gt;0,V62/('Even Strength'!BR62+'Power Play'!AK62+'Penalty Kill'!AG62),0)</f>
        <v>0</v>
      </c>
      <c r="AN62" s="15">
        <f>IF(('Even Strength'!BR62+'Power Play'!AK62+'Penalty Kill'!AG62)&gt;0,W62/('Even Strength'!BR62+'Power Play'!AK62+'Penalty Kill'!AG62),0)</f>
        <v>0</v>
      </c>
      <c r="AO62" s="15">
        <f t="shared" si="7"/>
        <v>0</v>
      </c>
      <c r="AP62" s="13">
        <v>0</v>
      </c>
      <c r="AQ62" s="13">
        <v>0</v>
      </c>
      <c r="AR62" s="21">
        <f t="shared" si="8"/>
        <v>0</v>
      </c>
      <c r="AS62" s="22">
        <v>0</v>
      </c>
      <c r="AT62" s="1"/>
      <c r="AU62" s="1"/>
      <c r="AV62">
        <v>3</v>
      </c>
      <c r="AW62" s="13">
        <v>7</v>
      </c>
      <c r="AX62" s="13">
        <v>0</v>
      </c>
      <c r="AY62" s="13">
        <v>0</v>
      </c>
      <c r="AZ62" s="13">
        <v>0</v>
      </c>
      <c r="BA62" s="13">
        <v>0</v>
      </c>
      <c r="BB62" s="16">
        <f t="shared" si="9"/>
        <v>9.1993185689792174</v>
      </c>
      <c r="BC62" s="17">
        <f t="shared" si="10"/>
        <v>21.465076660951503</v>
      </c>
      <c r="BD62" s="17">
        <f t="shared" si="11"/>
        <v>0</v>
      </c>
      <c r="BE62" s="17">
        <f t="shared" si="12"/>
        <v>0</v>
      </c>
      <c r="BF62" s="17">
        <f t="shared" si="13"/>
        <v>0</v>
      </c>
      <c r="BG62" s="17">
        <f t="shared" si="14"/>
        <v>0</v>
      </c>
      <c r="BH62" s="13">
        <v>2</v>
      </c>
      <c r="BI62" s="13">
        <v>1</v>
      </c>
      <c r="BJ62" s="13">
        <v>0</v>
      </c>
      <c r="BK62" s="13">
        <v>0</v>
      </c>
      <c r="BL62" s="13">
        <v>0</v>
      </c>
      <c r="BM62" s="13">
        <v>0</v>
      </c>
      <c r="BN62" s="13">
        <f t="shared" si="15"/>
        <v>9</v>
      </c>
      <c r="BO62" s="16">
        <v>-3.4000000000000002E-2</v>
      </c>
      <c r="BP62" s="1"/>
      <c r="BQ62" s="1"/>
      <c r="BR62" s="23" t="str">
        <f t="shared" si="16"/>
        <v xml:space="preserve"> </v>
      </c>
      <c r="BS62" s="1"/>
      <c r="BT62" s="13">
        <v>0</v>
      </c>
      <c r="BU62" s="13">
        <v>1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23">
        <f t="shared" si="17"/>
        <v>0</v>
      </c>
      <c r="CC62" s="16">
        <v>-0.1</v>
      </c>
      <c r="CD62" s="16">
        <v>0</v>
      </c>
      <c r="CE62" s="16">
        <v>-0.1</v>
      </c>
      <c r="CF62" s="24">
        <f t="shared" si="18"/>
        <v>-0.05</v>
      </c>
      <c r="CG62" s="24">
        <f t="shared" si="19"/>
        <v>-0.30664395229930724</v>
      </c>
      <c r="CH62" s="25">
        <v>3</v>
      </c>
      <c r="CI62" s="16">
        <v>0.30000000000000004</v>
      </c>
      <c r="CJ62" s="16">
        <v>0.30000000000000004</v>
      </c>
      <c r="CK62" s="16">
        <v>-1.1000000000000001</v>
      </c>
      <c r="CL62" s="16">
        <v>-0.1</v>
      </c>
      <c r="CM62" s="16">
        <v>-0.1</v>
      </c>
      <c r="CN62" s="16">
        <v>0</v>
      </c>
      <c r="CO62" s="16">
        <v>-0.2</v>
      </c>
      <c r="CP62" s="26">
        <f t="shared" si="20"/>
        <v>-0.1</v>
      </c>
      <c r="CQ62" s="26">
        <f t="shared" si="21"/>
        <v>-0.61328790459861449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27">
        <v>-4.55</v>
      </c>
      <c r="DC62" s="27">
        <v>-1.18</v>
      </c>
      <c r="DD62" s="27">
        <v>-3.37</v>
      </c>
      <c r="DE62" s="27">
        <v>-10.050000000000001</v>
      </c>
      <c r="DF62" s="27">
        <v>-3.41</v>
      </c>
      <c r="DG62" s="27">
        <v>0.15</v>
      </c>
      <c r="DH62" s="27">
        <v>-3.56</v>
      </c>
      <c r="DI62" s="27">
        <v>-10.64</v>
      </c>
      <c r="DJ62" s="1">
        <v>5</v>
      </c>
      <c r="DK62" s="1"/>
      <c r="DL62" s="1"/>
      <c r="DM62" s="1">
        <v>1.6E-2</v>
      </c>
      <c r="DN62" s="1">
        <v>0</v>
      </c>
      <c r="DO62" s="1">
        <v>0</v>
      </c>
      <c r="DP62" s="16">
        <f t="shared" si="22"/>
        <v>-0.20258522077327842</v>
      </c>
    </row>
    <row r="63" spans="1:120" x14ac:dyDescent="0.2">
      <c r="A63" s="13">
        <v>40</v>
      </c>
      <c r="B63" s="13" t="s">
        <v>436</v>
      </c>
      <c r="C63" s="13" t="s">
        <v>437</v>
      </c>
      <c r="D63" s="13" t="s">
        <v>246</v>
      </c>
      <c r="E63" s="13" t="s">
        <v>141</v>
      </c>
      <c r="F63" s="1" t="s">
        <v>142</v>
      </c>
      <c r="G63" s="13">
        <v>77</v>
      </c>
      <c r="H63" s="13">
        <v>226</v>
      </c>
      <c r="I63" s="13" t="s">
        <v>150</v>
      </c>
      <c r="J63" s="13">
        <v>2003</v>
      </c>
      <c r="K63" s="13">
        <v>9</v>
      </c>
      <c r="L63" s="13">
        <v>278</v>
      </c>
      <c r="M63" s="1"/>
      <c r="N63" s="1">
        <v>30</v>
      </c>
      <c r="O63" s="13" t="s">
        <v>438</v>
      </c>
      <c r="P63" s="13" t="s">
        <v>439</v>
      </c>
      <c r="Q63" s="1" t="str">
        <f t="shared" si="0"/>
        <v>TOR</v>
      </c>
      <c r="R63" s="13" t="s">
        <v>249</v>
      </c>
      <c r="S63" s="1"/>
      <c r="T63" s="13" t="s">
        <v>154</v>
      </c>
      <c r="U63" s="13">
        <v>5</v>
      </c>
      <c r="V63" s="13">
        <v>0</v>
      </c>
      <c r="W63" s="13">
        <v>0</v>
      </c>
      <c r="X63" s="14">
        <v>0</v>
      </c>
      <c r="Y63" s="13">
        <v>0</v>
      </c>
      <c r="Z63" s="13">
        <v>0</v>
      </c>
      <c r="AA63" s="1">
        <v>1</v>
      </c>
      <c r="AB63" s="14">
        <v>0</v>
      </c>
      <c r="AC63" s="14">
        <v>1</v>
      </c>
      <c r="AD63" s="15">
        <f t="shared" si="1"/>
        <v>0</v>
      </c>
      <c r="AE63" s="15">
        <f t="shared" si="2"/>
        <v>0</v>
      </c>
      <c r="AF63" s="16">
        <v>23.083333333300001</v>
      </c>
      <c r="AG63" s="17">
        <f t="shared" si="3"/>
        <v>4.6166666666600005</v>
      </c>
      <c r="AH63" s="29">
        <v>38</v>
      </c>
      <c r="AI63" s="17">
        <f t="shared" si="4"/>
        <v>7.6</v>
      </c>
      <c r="AJ63" s="19">
        <f t="shared" si="5"/>
        <v>0.60745614035000006</v>
      </c>
      <c r="AK63" s="20">
        <f>'Even Strength'!AA63+'Power Play'!R63+'Penalty Kill'!L63</f>
        <v>0</v>
      </c>
      <c r="AL63" s="19">
        <f t="shared" si="6"/>
        <v>0</v>
      </c>
      <c r="AM63" s="15">
        <f>IF(('Even Strength'!BR63+'Power Play'!AK63+'Penalty Kill'!AG63)&gt;0,V63/('Even Strength'!BR63+'Power Play'!AK63+'Penalty Kill'!AG63),0)</f>
        <v>0</v>
      </c>
      <c r="AN63" s="15">
        <f>IF(('Even Strength'!BR63+'Power Play'!AK63+'Penalty Kill'!AG63)&gt;0,W63/('Even Strength'!BR63+'Power Play'!AK63+'Penalty Kill'!AG63),0)</f>
        <v>0</v>
      </c>
      <c r="AO63" s="15">
        <f t="shared" si="7"/>
        <v>0</v>
      </c>
      <c r="AP63" s="13">
        <v>0</v>
      </c>
      <c r="AQ63" s="13">
        <v>0</v>
      </c>
      <c r="AR63" s="21">
        <f t="shared" si="8"/>
        <v>0</v>
      </c>
      <c r="AS63" s="22">
        <v>0</v>
      </c>
      <c r="AT63" s="1"/>
      <c r="AU63" s="1"/>
      <c r="AV63">
        <v>5</v>
      </c>
      <c r="AW63" s="13">
        <v>4</v>
      </c>
      <c r="AX63" s="13">
        <v>0</v>
      </c>
      <c r="AY63" s="13">
        <v>0</v>
      </c>
      <c r="AZ63" s="13">
        <v>0</v>
      </c>
      <c r="BA63" s="13">
        <v>0</v>
      </c>
      <c r="BB63" s="16">
        <f t="shared" si="9"/>
        <v>12.996389891715518</v>
      </c>
      <c r="BC63" s="17">
        <f t="shared" si="10"/>
        <v>10.397111913372415</v>
      </c>
      <c r="BD63" s="17">
        <f t="shared" si="11"/>
        <v>0</v>
      </c>
      <c r="BE63" s="17">
        <f t="shared" si="12"/>
        <v>0</v>
      </c>
      <c r="BF63" s="17">
        <f t="shared" si="13"/>
        <v>0</v>
      </c>
      <c r="BG63" s="17">
        <f t="shared" si="14"/>
        <v>0</v>
      </c>
      <c r="BH63" s="13">
        <v>5</v>
      </c>
      <c r="BI63" s="13">
        <v>0</v>
      </c>
      <c r="BJ63" s="13">
        <v>1</v>
      </c>
      <c r="BK63" s="13">
        <v>0</v>
      </c>
      <c r="BL63" s="13">
        <v>0</v>
      </c>
      <c r="BM63" s="13">
        <v>0</v>
      </c>
      <c r="BN63" s="13">
        <f t="shared" si="15"/>
        <v>10</v>
      </c>
      <c r="BO63" s="16">
        <v>-0.04</v>
      </c>
      <c r="BP63" s="1"/>
      <c r="BQ63" s="1"/>
      <c r="BR63" s="23" t="str">
        <f t="shared" si="16"/>
        <v xml:space="preserve"> </v>
      </c>
      <c r="BS63" s="1"/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23">
        <f t="shared" si="17"/>
        <v>0</v>
      </c>
      <c r="CC63" s="16">
        <v>-0.1</v>
      </c>
      <c r="CD63" s="16">
        <v>0</v>
      </c>
      <c r="CE63" s="16">
        <v>0</v>
      </c>
      <c r="CF63" s="24">
        <f t="shared" si="18"/>
        <v>0</v>
      </c>
      <c r="CG63" s="24">
        <f t="shared" si="19"/>
        <v>0</v>
      </c>
      <c r="CH63" s="25">
        <v>2</v>
      </c>
      <c r="CI63" s="16">
        <v>0.30000000000000004</v>
      </c>
      <c r="CJ63" s="16">
        <v>0.2</v>
      </c>
      <c r="CK63" s="16">
        <v>0</v>
      </c>
      <c r="CL63" s="16">
        <v>-0.1</v>
      </c>
      <c r="CM63" s="16">
        <v>0</v>
      </c>
      <c r="CN63" s="16">
        <v>0</v>
      </c>
      <c r="CO63" s="16">
        <v>-0.1</v>
      </c>
      <c r="CP63" s="26">
        <f t="shared" si="20"/>
        <v>-0.02</v>
      </c>
      <c r="CQ63" s="26">
        <f t="shared" si="21"/>
        <v>-0.25992779783431041</v>
      </c>
      <c r="CR63" s="13">
        <v>0</v>
      </c>
      <c r="CS63" s="13">
        <v>0</v>
      </c>
      <c r="CT63" s="13">
        <v>0</v>
      </c>
      <c r="CU63" s="13">
        <v>0</v>
      </c>
      <c r="CV63" s="13">
        <v>-0.06</v>
      </c>
      <c r="CW63" s="13">
        <v>7.0000000000000007E-2</v>
      </c>
      <c r="CX63" s="13">
        <v>0</v>
      </c>
      <c r="CY63" s="13">
        <v>0</v>
      </c>
      <c r="CZ63" s="13">
        <v>-0.03</v>
      </c>
      <c r="DA63" s="13">
        <v>-0.02</v>
      </c>
      <c r="DB63" s="27">
        <v>4.55</v>
      </c>
      <c r="DC63" s="27">
        <v>1.05</v>
      </c>
      <c r="DD63" s="27">
        <v>3.5</v>
      </c>
      <c r="DE63" s="27">
        <v>8.7899999999999991</v>
      </c>
      <c r="DF63" s="27">
        <v>1.49</v>
      </c>
      <c r="DG63" s="27">
        <v>2.61</v>
      </c>
      <c r="DH63" s="27">
        <v>-1.1100000000000001</v>
      </c>
      <c r="DI63" s="27">
        <v>-2.8</v>
      </c>
      <c r="DJ63" s="1">
        <v>16</v>
      </c>
      <c r="DK63" s="1"/>
      <c r="DL63" s="1"/>
      <c r="DM63" s="1">
        <v>5.2000000000000005E-2</v>
      </c>
      <c r="DN63" s="1">
        <v>0</v>
      </c>
      <c r="DO63" s="1">
        <v>0</v>
      </c>
      <c r="DP63" s="16">
        <f t="shared" si="22"/>
        <v>-0.10997483413406543</v>
      </c>
    </row>
    <row r="64" spans="1:120" x14ac:dyDescent="0.2">
      <c r="A64" s="13">
        <v>89</v>
      </c>
      <c r="B64" s="13" t="s">
        <v>440</v>
      </c>
      <c r="C64" s="13" t="s">
        <v>441</v>
      </c>
      <c r="D64" s="1"/>
      <c r="E64" s="13" t="s">
        <v>442</v>
      </c>
      <c r="F64" s="1" t="s">
        <v>443</v>
      </c>
      <c r="G64" s="13">
        <v>72</v>
      </c>
      <c r="H64" s="13">
        <v>211</v>
      </c>
      <c r="I64" s="13" t="s">
        <v>125</v>
      </c>
      <c r="J64" s="13">
        <v>2008</v>
      </c>
      <c r="K64" s="13">
        <v>1</v>
      </c>
      <c r="L64" s="13">
        <v>8</v>
      </c>
      <c r="M64" s="1"/>
      <c r="N64" s="1">
        <v>25</v>
      </c>
      <c r="O64" s="13" t="s">
        <v>444</v>
      </c>
      <c r="P64" s="13" t="s">
        <v>445</v>
      </c>
      <c r="Q64" s="1" t="str">
        <f t="shared" si="0"/>
        <v>ARI</v>
      </c>
      <c r="R64" s="13" t="s">
        <v>446</v>
      </c>
      <c r="S64" s="1"/>
      <c r="T64" s="13" t="s">
        <v>129</v>
      </c>
      <c r="U64" s="13">
        <v>45</v>
      </c>
      <c r="V64" s="13">
        <v>14</v>
      </c>
      <c r="W64" s="13">
        <v>14</v>
      </c>
      <c r="X64" s="14">
        <v>6</v>
      </c>
      <c r="Y64" s="13">
        <v>28</v>
      </c>
      <c r="Z64" s="13">
        <v>-10</v>
      </c>
      <c r="AA64" s="1">
        <v>79</v>
      </c>
      <c r="AB64" s="14">
        <v>28</v>
      </c>
      <c r="AC64" s="14">
        <v>43</v>
      </c>
      <c r="AD64" s="15">
        <f t="shared" si="1"/>
        <v>0.17721518987341772</v>
      </c>
      <c r="AE64" s="15">
        <f t="shared" si="2"/>
        <v>9.3333333333333338E-2</v>
      </c>
      <c r="AF64" s="16">
        <v>786.76666666669996</v>
      </c>
      <c r="AG64" s="17">
        <f t="shared" si="3"/>
        <v>17.483703703704442</v>
      </c>
      <c r="AH64" s="29">
        <v>1041</v>
      </c>
      <c r="AI64" s="17">
        <f t="shared" si="4"/>
        <v>23.133333333333333</v>
      </c>
      <c r="AJ64" s="19">
        <f t="shared" si="5"/>
        <v>0.75577969900739672</v>
      </c>
      <c r="AK64" s="20">
        <f>'Even Strength'!AA64+'Power Play'!R64+'Penalty Kill'!L64</f>
        <v>51.236714975845416</v>
      </c>
      <c r="AL64" s="19">
        <f t="shared" si="6"/>
        <v>3.9073883386229653</v>
      </c>
      <c r="AM64" s="15">
        <f>IF(('Even Strength'!BR64+'Power Play'!AK64+'Penalty Kill'!AG64)&gt;0,V64/('Even Strength'!BR64+'Power Play'!AK64+'Penalty Kill'!AG64),0)</f>
        <v>0.34146341463414637</v>
      </c>
      <c r="AN64" s="15">
        <f>IF(('Even Strength'!BR64+'Power Play'!AK64+'Penalty Kill'!AG64)&gt;0,W64/('Even Strength'!BR64+'Power Play'!AK64+'Penalty Kill'!AG64),0)</f>
        <v>0.34146341463414637</v>
      </c>
      <c r="AO64" s="15">
        <f t="shared" si="7"/>
        <v>0.68292682926829273</v>
      </c>
      <c r="AP64" s="13">
        <v>0</v>
      </c>
      <c r="AQ64" s="13">
        <v>2</v>
      </c>
      <c r="AR64" s="21">
        <f t="shared" si="8"/>
        <v>0</v>
      </c>
      <c r="AS64" s="22">
        <v>0</v>
      </c>
      <c r="AT64" s="1"/>
      <c r="AU64" s="1"/>
      <c r="AV64">
        <v>55</v>
      </c>
      <c r="AW64" s="13">
        <v>66</v>
      </c>
      <c r="AX64" s="13">
        <v>9</v>
      </c>
      <c r="AY64" s="13">
        <v>28</v>
      </c>
      <c r="AZ64" s="13">
        <v>14</v>
      </c>
      <c r="BA64" s="13">
        <v>24</v>
      </c>
      <c r="BB64" s="16">
        <f t="shared" si="9"/>
        <v>4.19438207007566</v>
      </c>
      <c r="BC64" s="17">
        <f t="shared" si="10"/>
        <v>5.0332584840907924</v>
      </c>
      <c r="BD64" s="17">
        <f t="shared" si="11"/>
        <v>0.68635342964874435</v>
      </c>
      <c r="BE64" s="17">
        <f t="shared" si="12"/>
        <v>2.1353217811294272</v>
      </c>
      <c r="BF64" s="17">
        <f t="shared" si="13"/>
        <v>1.0676608905647136</v>
      </c>
      <c r="BG64" s="17">
        <f t="shared" si="14"/>
        <v>1.8302758123966516</v>
      </c>
      <c r="BH64" s="13">
        <v>6</v>
      </c>
      <c r="BI64" s="13">
        <v>2</v>
      </c>
      <c r="BJ64" s="13">
        <v>0</v>
      </c>
      <c r="BK64" s="13">
        <v>0</v>
      </c>
      <c r="BL64" s="13">
        <v>0</v>
      </c>
      <c r="BM64" s="13">
        <v>0</v>
      </c>
      <c r="BN64" s="13">
        <f t="shared" si="15"/>
        <v>81</v>
      </c>
      <c r="BO64" s="16">
        <v>8.6440000000000001</v>
      </c>
      <c r="BP64" s="13">
        <v>5</v>
      </c>
      <c r="BQ64" s="13">
        <v>1</v>
      </c>
      <c r="BR64" s="23">
        <f t="shared" si="16"/>
        <v>0.2</v>
      </c>
      <c r="BS64" s="13">
        <v>1</v>
      </c>
      <c r="BT64" s="13">
        <v>3</v>
      </c>
      <c r="BU64" s="13">
        <v>11</v>
      </c>
      <c r="BV64" s="13">
        <v>0</v>
      </c>
      <c r="BW64" s="13">
        <v>0</v>
      </c>
      <c r="BX64" s="13">
        <v>2</v>
      </c>
      <c r="BY64" s="13">
        <v>1</v>
      </c>
      <c r="BZ64" s="13">
        <v>0</v>
      </c>
      <c r="CA64" s="13">
        <v>0</v>
      </c>
      <c r="CB64" s="23">
        <f t="shared" si="17"/>
        <v>0</v>
      </c>
      <c r="CC64" s="16">
        <v>2.5</v>
      </c>
      <c r="CD64" s="16">
        <v>0.7</v>
      </c>
      <c r="CE64" s="16">
        <v>3.2</v>
      </c>
      <c r="CF64" s="24">
        <f t="shared" si="18"/>
        <v>7.1111111111111111E-2</v>
      </c>
      <c r="CG64" s="24">
        <f t="shared" si="19"/>
        <v>0.24403677498622023</v>
      </c>
      <c r="CH64" s="25">
        <v>5</v>
      </c>
      <c r="CI64" s="16">
        <v>20.6</v>
      </c>
      <c r="CJ64" s="16">
        <v>16</v>
      </c>
      <c r="CK64" s="16">
        <v>5.3</v>
      </c>
      <c r="CL64" s="16">
        <v>2.7</v>
      </c>
      <c r="CM64" s="16">
        <v>0.9</v>
      </c>
      <c r="CN64" s="16">
        <v>-0.4</v>
      </c>
      <c r="CO64" s="16">
        <v>3.2</v>
      </c>
      <c r="CP64" s="26">
        <f t="shared" si="20"/>
        <v>7.1111111111111111E-2</v>
      </c>
      <c r="CQ64" s="26">
        <f t="shared" si="21"/>
        <v>0.24403677498622023</v>
      </c>
      <c r="CR64" s="13">
        <v>2</v>
      </c>
      <c r="CS64" s="13">
        <v>2</v>
      </c>
      <c r="CT64" s="13">
        <v>1</v>
      </c>
      <c r="CU64" s="13">
        <v>-0.01</v>
      </c>
      <c r="CV64" s="13">
        <v>-0.03</v>
      </c>
      <c r="CW64" s="13">
        <v>2.0299999999999998</v>
      </c>
      <c r="CX64" s="13">
        <v>-0.4</v>
      </c>
      <c r="CY64" s="13">
        <v>-0.04</v>
      </c>
      <c r="CZ64" s="13">
        <v>4.76</v>
      </c>
      <c r="DA64" s="13">
        <v>6.31</v>
      </c>
      <c r="DB64" s="27">
        <v>-89.94</v>
      </c>
      <c r="DC64" s="27">
        <v>13.83</v>
      </c>
      <c r="DD64" s="27">
        <v>-103.77</v>
      </c>
      <c r="DE64" s="27">
        <v>-10.06</v>
      </c>
      <c r="DF64" s="27">
        <v>-75.53</v>
      </c>
      <c r="DG64" s="27">
        <v>13.19</v>
      </c>
      <c r="DH64" s="27">
        <v>-88.72</v>
      </c>
      <c r="DI64" s="27">
        <v>-8.6</v>
      </c>
      <c r="DJ64" s="1">
        <v>186</v>
      </c>
      <c r="DK64" s="28">
        <v>37</v>
      </c>
      <c r="DL64" s="28" t="s">
        <v>447</v>
      </c>
      <c r="DM64" s="1">
        <v>2.5499999999999998</v>
      </c>
      <c r="DN64" s="1">
        <v>1.151</v>
      </c>
      <c r="DO64" s="1">
        <v>0</v>
      </c>
      <c r="DP64" s="16">
        <f t="shared" si="22"/>
        <v>-1.0553191489361691</v>
      </c>
    </row>
    <row r="65" spans="1:120" x14ac:dyDescent="0.2">
      <c r="A65" s="13">
        <v>47</v>
      </c>
      <c r="B65" s="13" t="s">
        <v>417</v>
      </c>
      <c r="C65" s="13" t="s">
        <v>448</v>
      </c>
      <c r="D65" s="13" t="s">
        <v>419</v>
      </c>
      <c r="E65" s="13" t="s">
        <v>123</v>
      </c>
      <c r="F65" s="1" t="s">
        <v>124</v>
      </c>
      <c r="G65" s="13">
        <v>75</v>
      </c>
      <c r="H65" s="13">
        <v>225</v>
      </c>
      <c r="I65" s="13" t="s">
        <v>150</v>
      </c>
      <c r="J65" s="13">
        <v>2008</v>
      </c>
      <c r="K65" s="13">
        <v>1</v>
      </c>
      <c r="L65" s="13">
        <v>3</v>
      </c>
      <c r="M65" s="1"/>
      <c r="N65" s="1">
        <v>24</v>
      </c>
      <c r="O65" s="13" t="s">
        <v>449</v>
      </c>
      <c r="P65" s="13" t="s">
        <v>450</v>
      </c>
      <c r="Q65" s="1" t="str">
        <f t="shared" si="0"/>
        <v>BUF</v>
      </c>
      <c r="R65" s="13" t="s">
        <v>451</v>
      </c>
      <c r="S65" s="1">
        <v>41</v>
      </c>
      <c r="T65" s="13" t="s">
        <v>173</v>
      </c>
      <c r="U65" s="13">
        <v>62</v>
      </c>
      <c r="V65" s="13">
        <v>3</v>
      </c>
      <c r="W65" s="13">
        <v>17</v>
      </c>
      <c r="X65" s="14">
        <v>6</v>
      </c>
      <c r="Y65" s="13">
        <v>20</v>
      </c>
      <c r="Z65" s="13">
        <v>-6</v>
      </c>
      <c r="AA65" s="1">
        <v>125</v>
      </c>
      <c r="AB65" s="14">
        <v>40</v>
      </c>
      <c r="AC65" s="14">
        <v>82</v>
      </c>
      <c r="AD65" s="15">
        <f t="shared" si="1"/>
        <v>2.4E-2</v>
      </c>
      <c r="AE65" s="15">
        <f t="shared" si="2"/>
        <v>1.2145748987854251E-2</v>
      </c>
      <c r="AF65" s="16">
        <v>1466.9166666666999</v>
      </c>
      <c r="AG65" s="17">
        <f t="shared" si="3"/>
        <v>23.659946236559676</v>
      </c>
      <c r="AH65" s="29">
        <v>1754</v>
      </c>
      <c r="AI65" s="17">
        <f t="shared" si="4"/>
        <v>28.29032258064516</v>
      </c>
      <c r="AJ65" s="19">
        <f t="shared" si="5"/>
        <v>0.83632649182822116</v>
      </c>
      <c r="AK65" s="20">
        <f>'Even Strength'!AA65+'Power Play'!R65+'Penalty Kill'!L65</f>
        <v>72.69047619047619</v>
      </c>
      <c r="AL65" s="19">
        <f t="shared" si="6"/>
        <v>2.9731945041834726</v>
      </c>
      <c r="AM65" s="15">
        <f>IF(('Even Strength'!BR65+'Power Play'!AK65+'Penalty Kill'!AG65)&gt;0,V65/('Even Strength'!BR65+'Power Play'!AK65+'Penalty Kill'!AG65),0)</f>
        <v>6.25E-2</v>
      </c>
      <c r="AN65" s="15">
        <f>IF(('Even Strength'!BR65+'Power Play'!AK65+'Penalty Kill'!AG65)&gt;0,W65/('Even Strength'!BR65+'Power Play'!AK65+'Penalty Kill'!AG65),0)</f>
        <v>0.35416666666666669</v>
      </c>
      <c r="AO65" s="15">
        <f t="shared" si="7"/>
        <v>0.41666666666666669</v>
      </c>
      <c r="AP65" s="13">
        <v>0</v>
      </c>
      <c r="AQ65" s="13">
        <v>0</v>
      </c>
      <c r="AR65" s="21">
        <f t="shared" si="8"/>
        <v>0</v>
      </c>
      <c r="AS65" s="22">
        <v>0</v>
      </c>
      <c r="AT65" s="1"/>
      <c r="AU65" s="1"/>
      <c r="AV65">
        <v>62</v>
      </c>
      <c r="AW65" s="13">
        <v>189</v>
      </c>
      <c r="AX65" s="13">
        <v>90</v>
      </c>
      <c r="AY65" s="13">
        <v>40</v>
      </c>
      <c r="AZ65" s="13">
        <v>38</v>
      </c>
      <c r="BA65" s="13">
        <v>14</v>
      </c>
      <c r="BB65" s="16">
        <f t="shared" si="9"/>
        <v>2.5359313753336927</v>
      </c>
      <c r="BC65" s="17">
        <f t="shared" si="10"/>
        <v>7.7305004828720616</v>
      </c>
      <c r="BD65" s="17">
        <f t="shared" si="11"/>
        <v>3.6811907061295535</v>
      </c>
      <c r="BE65" s="17">
        <f t="shared" si="12"/>
        <v>1.6360847582798015</v>
      </c>
      <c r="BF65" s="17">
        <f t="shared" si="13"/>
        <v>1.5542805203658114</v>
      </c>
      <c r="BG65" s="17">
        <f t="shared" si="14"/>
        <v>0.57262966539793059</v>
      </c>
      <c r="BH65" s="13">
        <v>78</v>
      </c>
      <c r="BI65" s="13">
        <v>33</v>
      </c>
      <c r="BJ65" s="13">
        <v>0</v>
      </c>
      <c r="BK65" s="13">
        <v>1</v>
      </c>
      <c r="BL65" s="13">
        <v>0</v>
      </c>
      <c r="BM65" s="13">
        <v>0</v>
      </c>
      <c r="BN65" s="13">
        <f t="shared" si="15"/>
        <v>357</v>
      </c>
      <c r="BO65" s="16">
        <v>-10.381</v>
      </c>
      <c r="BP65" s="1"/>
      <c r="BQ65" s="1"/>
      <c r="BR65" s="23" t="str">
        <f t="shared" si="16"/>
        <v xml:space="preserve"> </v>
      </c>
      <c r="BS65" s="1"/>
      <c r="BT65" s="13">
        <v>0</v>
      </c>
      <c r="BU65" s="13">
        <v>19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23">
        <f t="shared" si="17"/>
        <v>0</v>
      </c>
      <c r="CC65" s="16">
        <v>0.8</v>
      </c>
      <c r="CD65" s="16">
        <v>2.8</v>
      </c>
      <c r="CE65" s="16">
        <v>3.5</v>
      </c>
      <c r="CF65" s="24">
        <f t="shared" si="18"/>
        <v>5.6451612903225805E-2</v>
      </c>
      <c r="CG65" s="24">
        <f t="shared" si="19"/>
        <v>0.14315741634948265</v>
      </c>
      <c r="CH65" s="25">
        <v>5</v>
      </c>
      <c r="CI65" s="16">
        <v>24.3</v>
      </c>
      <c r="CJ65" s="16">
        <v>28.3</v>
      </c>
      <c r="CK65" s="16">
        <v>-3.5</v>
      </c>
      <c r="CL65" s="16">
        <v>1.8</v>
      </c>
      <c r="CM65" s="16">
        <v>2.2000000000000002</v>
      </c>
      <c r="CN65" s="16">
        <v>0</v>
      </c>
      <c r="CO65" s="16">
        <v>4</v>
      </c>
      <c r="CP65" s="26">
        <f t="shared" si="20"/>
        <v>6.4516129032258063E-2</v>
      </c>
      <c r="CQ65" s="26">
        <f t="shared" si="21"/>
        <v>0.16360847582798016</v>
      </c>
      <c r="CR65" s="13">
        <v>0</v>
      </c>
      <c r="CS65" s="13">
        <v>2</v>
      </c>
      <c r="CT65" s="13">
        <v>2</v>
      </c>
      <c r="CU65" s="13">
        <v>0</v>
      </c>
      <c r="CV65" s="13">
        <v>0.55000000000000004</v>
      </c>
      <c r="CW65" s="13">
        <v>-2.58</v>
      </c>
      <c r="CX65" s="13">
        <v>-6.16</v>
      </c>
      <c r="CY65" s="13">
        <v>0.77</v>
      </c>
      <c r="CZ65" s="13">
        <v>-2.2599999999999998</v>
      </c>
      <c r="DA65" s="13">
        <v>-9.68</v>
      </c>
      <c r="DB65" s="27">
        <v>-59.53</v>
      </c>
      <c r="DC65" s="27">
        <v>-22.98</v>
      </c>
      <c r="DD65" s="27">
        <v>-36.54</v>
      </c>
      <c r="DE65" s="27">
        <v>-1.25</v>
      </c>
      <c r="DF65" s="27">
        <v>-35.909999999999997</v>
      </c>
      <c r="DG65" s="27">
        <v>-1.89</v>
      </c>
      <c r="DH65" s="27">
        <v>-34.03</v>
      </c>
      <c r="DI65" s="27">
        <v>-2.2599999999999998</v>
      </c>
      <c r="DJ65" s="1">
        <v>186</v>
      </c>
      <c r="DK65" s="28">
        <v>21</v>
      </c>
      <c r="DL65" s="28" t="s">
        <v>359</v>
      </c>
      <c r="DM65" s="1">
        <v>5.1429999999999998</v>
      </c>
      <c r="DN65" s="1">
        <v>1.254</v>
      </c>
      <c r="DO65" s="1">
        <v>0</v>
      </c>
      <c r="DP65" s="16">
        <f t="shared" si="22"/>
        <v>-5.7723404255319153</v>
      </c>
    </row>
    <row r="66" spans="1:120" x14ac:dyDescent="0.2">
      <c r="A66" s="13">
        <v>49</v>
      </c>
      <c r="B66" s="13" t="s">
        <v>452</v>
      </c>
      <c r="C66" s="13" t="s">
        <v>295</v>
      </c>
      <c r="D66" s="13" t="s">
        <v>296</v>
      </c>
      <c r="E66" s="13" t="s">
        <v>141</v>
      </c>
      <c r="F66" s="1" t="s">
        <v>142</v>
      </c>
      <c r="G66" s="13">
        <v>75</v>
      </c>
      <c r="H66" s="13">
        <v>200</v>
      </c>
      <c r="I66" s="13" t="s">
        <v>125</v>
      </c>
      <c r="J66" s="13">
        <v>2003</v>
      </c>
      <c r="K66" s="13">
        <v>4</v>
      </c>
      <c r="L66" s="13">
        <v>127</v>
      </c>
      <c r="M66" s="1"/>
      <c r="N66" s="1">
        <v>29</v>
      </c>
      <c r="O66" s="13" t="s">
        <v>453</v>
      </c>
      <c r="P66" s="13" t="s">
        <v>454</v>
      </c>
      <c r="Q66" s="1" t="str">
        <f t="shared" ref="Q66:Q129" si="23">RIGHT(R66,3)</f>
        <v>ARI</v>
      </c>
      <c r="R66" s="13" t="s">
        <v>446</v>
      </c>
      <c r="S66" s="1"/>
      <c r="T66" s="13" t="s">
        <v>146</v>
      </c>
      <c r="U66" s="13">
        <v>3</v>
      </c>
      <c r="V66" s="13">
        <v>0</v>
      </c>
      <c r="W66" s="13">
        <v>0</v>
      </c>
      <c r="X66" s="14">
        <v>0</v>
      </c>
      <c r="Y66" s="13">
        <v>0</v>
      </c>
      <c r="Z66" s="13">
        <v>-1</v>
      </c>
      <c r="AA66" s="1">
        <v>3</v>
      </c>
      <c r="AB66" s="14">
        <v>0</v>
      </c>
      <c r="AC66" s="14">
        <v>0</v>
      </c>
      <c r="AD66" s="15">
        <f t="shared" ref="AD66:AD129" si="24">IF(AA66&gt;0,V66/AA66,0)</f>
        <v>0</v>
      </c>
      <c r="AE66" s="15">
        <f t="shared" ref="AE66:AE129" si="25">IF(SUM(AA66:AC66)&gt;0,V66/SUM(AA66:AC66),0)</f>
        <v>0</v>
      </c>
      <c r="AF66" s="16">
        <v>31.983333333299999</v>
      </c>
      <c r="AG66" s="17">
        <f t="shared" ref="AG66:AG129" si="26">AF66/U66</f>
        <v>10.6611111111</v>
      </c>
      <c r="AH66" s="29">
        <v>54</v>
      </c>
      <c r="AI66" s="17">
        <f t="shared" ref="AI66:AI129" si="27">AH66/U66</f>
        <v>18</v>
      </c>
      <c r="AJ66" s="19">
        <f t="shared" ref="AJ66:AJ129" si="28">AF66/AH66</f>
        <v>0.59228395061666661</v>
      </c>
      <c r="AK66" s="20">
        <f>'Even Strength'!AA66+'Power Play'!R66+'Penalty Kill'!L66</f>
        <v>0</v>
      </c>
      <c r="AL66" s="19">
        <f t="shared" ref="AL66:AL129" si="29">AK66/AF66*60</f>
        <v>0</v>
      </c>
      <c r="AM66" s="15">
        <f>IF(('Even Strength'!BR66+'Power Play'!AK66+'Penalty Kill'!AG66)&gt;0,V66/('Even Strength'!BR66+'Power Play'!AK66+'Penalty Kill'!AG66),0)</f>
        <v>0</v>
      </c>
      <c r="AN66" s="15">
        <f>IF(('Even Strength'!BR66+'Power Play'!AK66+'Penalty Kill'!AG66)&gt;0,W66/('Even Strength'!BR66+'Power Play'!AK66+'Penalty Kill'!AG66),0)</f>
        <v>0</v>
      </c>
      <c r="AO66" s="15">
        <f t="shared" ref="AO66:AO129" si="30">AM66+AN66</f>
        <v>0</v>
      </c>
      <c r="AP66" s="13">
        <v>10</v>
      </c>
      <c r="AQ66" s="13">
        <v>9</v>
      </c>
      <c r="AR66" s="21">
        <f t="shared" ref="AR66:AR129" si="31">AP66/MAX(1,(AP66+AQ66))</f>
        <v>0.52631578947368418</v>
      </c>
      <c r="AS66" s="22">
        <v>10.199999999999999</v>
      </c>
      <c r="AT66" s="1"/>
      <c r="AU66" s="1"/>
      <c r="AV66">
        <v>2</v>
      </c>
      <c r="AW66" s="13">
        <v>17</v>
      </c>
      <c r="AX66" s="13">
        <v>1</v>
      </c>
      <c r="AY66" s="13">
        <v>0</v>
      </c>
      <c r="AZ66" s="13">
        <v>0</v>
      </c>
      <c r="BA66" s="13">
        <v>0</v>
      </c>
      <c r="BB66" s="16">
        <f t="shared" ref="BB66:BB129" si="32">AV66/AF66*60</f>
        <v>3.7519541427866097</v>
      </c>
      <c r="BC66" s="17">
        <f t="shared" ref="BC66:BC129" si="33">AW66/AF66*60</f>
        <v>31.891610213686185</v>
      </c>
      <c r="BD66" s="17">
        <f t="shared" ref="BD66:BD129" si="34">AX66/AF66*60</f>
        <v>1.8759770713933048</v>
      </c>
      <c r="BE66" s="17">
        <f t="shared" ref="BE66:BE129" si="35">AY66/AF66*60</f>
        <v>0</v>
      </c>
      <c r="BF66" s="17">
        <f t="shared" ref="BF66:BF129" si="36">AZ66/AF66*60</f>
        <v>0</v>
      </c>
      <c r="BG66" s="17">
        <f t="shared" ref="BG66:BG129" si="37">BA66/AF66*60</f>
        <v>0</v>
      </c>
      <c r="BH66" s="13">
        <v>2</v>
      </c>
      <c r="BI66" s="13">
        <v>1</v>
      </c>
      <c r="BJ66" s="13">
        <v>0</v>
      </c>
      <c r="BK66" s="13">
        <v>0</v>
      </c>
      <c r="BL66" s="13">
        <v>0</v>
      </c>
      <c r="BM66" s="13">
        <v>0</v>
      </c>
      <c r="BN66" s="13">
        <f t="shared" ref="BN66:BN129" si="38">AW66+AX66+BH66+BJ66</f>
        <v>20</v>
      </c>
      <c r="BO66" s="16">
        <v>-1.0549999999999999</v>
      </c>
      <c r="BP66" s="1"/>
      <c r="BQ66" s="1"/>
      <c r="BR66" s="23" t="str">
        <f t="shared" ref="BR66:BR129" si="39">IF(BP66&gt;0,BQ66/BP66," ")</f>
        <v xml:space="preserve"> </v>
      </c>
      <c r="BS66" s="1"/>
      <c r="BT66" s="13">
        <v>0</v>
      </c>
      <c r="BU66" s="13">
        <v>2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23">
        <f t="shared" ref="CB66:CB129" si="40">CA66/MAX(1,BZ66)</f>
        <v>0</v>
      </c>
      <c r="CC66" s="16">
        <v>-0.1</v>
      </c>
      <c r="CD66" s="16">
        <v>0</v>
      </c>
      <c r="CE66" s="16">
        <v>-0.1</v>
      </c>
      <c r="CF66" s="24">
        <f t="shared" ref="CF66:CF129" si="41">CE66/U66</f>
        <v>-3.3333333333333333E-2</v>
      </c>
      <c r="CG66" s="24">
        <f t="shared" ref="CG66:CG129" si="42">CE66/AF66*60</f>
        <v>-0.18759770713933052</v>
      </c>
      <c r="CH66" s="25">
        <v>4</v>
      </c>
      <c r="CI66" s="16">
        <v>0.4</v>
      </c>
      <c r="CJ66" s="16">
        <v>0.4</v>
      </c>
      <c r="CK66" s="16">
        <v>-0.8</v>
      </c>
      <c r="CL66" s="16">
        <v>-0.2</v>
      </c>
      <c r="CM66" s="16">
        <v>0</v>
      </c>
      <c r="CN66" s="16">
        <v>0</v>
      </c>
      <c r="CO66" s="16">
        <v>-0.2</v>
      </c>
      <c r="CP66" s="26">
        <f t="shared" ref="CP66:CP129" si="43">CO66/U66</f>
        <v>-6.6666666666666666E-2</v>
      </c>
      <c r="CQ66" s="26">
        <f t="shared" ref="CQ66:CQ129" si="44">CO66/AF66*60</f>
        <v>-0.37519541427866104</v>
      </c>
      <c r="CR66" s="13">
        <v>0</v>
      </c>
      <c r="CS66" s="13">
        <v>0</v>
      </c>
      <c r="CT66" s="13">
        <v>0</v>
      </c>
      <c r="CU66" s="13">
        <v>0.02</v>
      </c>
      <c r="CV66" s="13">
        <v>-0.09</v>
      </c>
      <c r="CW66" s="13">
        <v>-7.0000000000000007E-2</v>
      </c>
      <c r="CX66" s="13">
        <v>0</v>
      </c>
      <c r="CY66" s="13">
        <v>0</v>
      </c>
      <c r="CZ66" s="13">
        <v>-0.21</v>
      </c>
      <c r="DA66" s="13">
        <v>-0.35</v>
      </c>
      <c r="DB66" s="27">
        <v>-4.5999999999999996</v>
      </c>
      <c r="DC66" s="27">
        <v>5.88</v>
      </c>
      <c r="DD66" s="27">
        <v>-10.49</v>
      </c>
      <c r="DE66" s="27">
        <v>-19.89</v>
      </c>
      <c r="DF66" s="27">
        <v>-5.69</v>
      </c>
      <c r="DG66" s="27">
        <v>3.11</v>
      </c>
      <c r="DH66" s="27">
        <v>-8.8000000000000007</v>
      </c>
      <c r="DI66" s="27">
        <v>-16.68</v>
      </c>
      <c r="DJ66" s="1">
        <v>27</v>
      </c>
      <c r="DK66" s="28">
        <v>1</v>
      </c>
      <c r="DL66" s="28" t="s">
        <v>155</v>
      </c>
      <c r="DM66" s="1">
        <v>8.7000000000000008E-2</v>
      </c>
      <c r="DN66" s="1">
        <v>7.0000000000000001E-3</v>
      </c>
      <c r="DO66" s="1">
        <v>0</v>
      </c>
      <c r="DP66" s="16">
        <f t="shared" ref="DP66:DP129" si="45">CO66-(1/0.47)*(DM66-0.55*(DJ66/186))</f>
        <v>-0.21523678792038436</v>
      </c>
    </row>
    <row r="67" spans="1:120" x14ac:dyDescent="0.2">
      <c r="A67" s="13">
        <v>40</v>
      </c>
      <c r="B67" s="13" t="s">
        <v>455</v>
      </c>
      <c r="C67" s="13" t="s">
        <v>456</v>
      </c>
      <c r="D67" s="13" t="s">
        <v>457</v>
      </c>
      <c r="E67" s="13" t="s">
        <v>123</v>
      </c>
      <c r="F67" s="1" t="s">
        <v>124</v>
      </c>
      <c r="G67" s="13">
        <v>75</v>
      </c>
      <c r="H67" s="13">
        <v>214</v>
      </c>
      <c r="I67" s="13" t="s">
        <v>150</v>
      </c>
      <c r="J67" s="13">
        <v>2005</v>
      </c>
      <c r="K67" s="13">
        <v>4</v>
      </c>
      <c r="L67" s="13">
        <v>101</v>
      </c>
      <c r="M67" s="1"/>
      <c r="N67" s="1">
        <v>28</v>
      </c>
      <c r="O67" s="13" t="s">
        <v>458</v>
      </c>
      <c r="P67" s="13" t="s">
        <v>459</v>
      </c>
      <c r="Q67" s="1" t="str">
        <f t="shared" si="23"/>
        <v>CBJ</v>
      </c>
      <c r="R67" s="13" t="s">
        <v>145</v>
      </c>
      <c r="S67" s="1"/>
      <c r="T67" s="13" t="s">
        <v>154</v>
      </c>
      <c r="U67" s="13">
        <v>72</v>
      </c>
      <c r="V67" s="13">
        <v>1</v>
      </c>
      <c r="W67" s="13">
        <v>4</v>
      </c>
      <c r="X67" s="14">
        <v>3</v>
      </c>
      <c r="Y67" s="13">
        <v>5</v>
      </c>
      <c r="Z67" s="13">
        <v>-13</v>
      </c>
      <c r="AA67" s="1">
        <v>28</v>
      </c>
      <c r="AB67" s="14">
        <v>12</v>
      </c>
      <c r="AC67" s="14">
        <v>15</v>
      </c>
      <c r="AD67" s="15">
        <f t="shared" si="24"/>
        <v>3.5714285714285712E-2</v>
      </c>
      <c r="AE67" s="15">
        <f t="shared" si="25"/>
        <v>1.8181818181818181E-2</v>
      </c>
      <c r="AF67" s="16">
        <v>523.78333333329999</v>
      </c>
      <c r="AG67" s="17">
        <f t="shared" si="26"/>
        <v>7.2747685185180551</v>
      </c>
      <c r="AH67" s="29">
        <v>833</v>
      </c>
      <c r="AI67" s="17">
        <f t="shared" si="27"/>
        <v>11.569444444444445</v>
      </c>
      <c r="AJ67" s="19">
        <f t="shared" si="28"/>
        <v>0.6287915166066026</v>
      </c>
      <c r="AK67" s="20">
        <f>'Even Strength'!AA67+'Power Play'!R67+'Penalty Kill'!L67</f>
        <v>45.272727272727266</v>
      </c>
      <c r="AL67" s="19">
        <f t="shared" si="29"/>
        <v>5.1860444261885812</v>
      </c>
      <c r="AM67" s="15">
        <f>IF(('Even Strength'!BR67+'Power Play'!AK67+'Penalty Kill'!AG67)&gt;0,V67/('Even Strength'!BR67+'Power Play'!AK67+'Penalty Kill'!AG67),0)</f>
        <v>9.0909090909090912E-2</v>
      </c>
      <c r="AN67" s="15">
        <f>IF(('Even Strength'!BR67+'Power Play'!AK67+'Penalty Kill'!AG67)&gt;0,W67/('Even Strength'!BR67+'Power Play'!AK67+'Penalty Kill'!AG67),0)</f>
        <v>0.36363636363636365</v>
      </c>
      <c r="AO67" s="15">
        <f t="shared" si="30"/>
        <v>0.45454545454545459</v>
      </c>
      <c r="AP67" s="13">
        <v>0</v>
      </c>
      <c r="AQ67" s="13">
        <v>2</v>
      </c>
      <c r="AR67" s="21">
        <f t="shared" si="31"/>
        <v>0</v>
      </c>
      <c r="AS67" s="22">
        <v>0</v>
      </c>
      <c r="AT67" s="1"/>
      <c r="AU67" s="1"/>
      <c r="AV67">
        <v>94</v>
      </c>
      <c r="AW67" s="13">
        <v>131</v>
      </c>
      <c r="AX67" s="13">
        <v>17</v>
      </c>
      <c r="AY67" s="13">
        <v>12</v>
      </c>
      <c r="AZ67" s="13">
        <v>7</v>
      </c>
      <c r="BA67" s="13">
        <v>5</v>
      </c>
      <c r="BB67" s="16">
        <f t="shared" si="32"/>
        <v>10.767811117829304</v>
      </c>
      <c r="BC67" s="17">
        <f t="shared" si="33"/>
        <v>15.006204855698284</v>
      </c>
      <c r="BD67" s="17">
        <f t="shared" si="34"/>
        <v>1.9473700957776401</v>
      </c>
      <c r="BE67" s="17">
        <f t="shared" si="35"/>
        <v>1.3746141852548048</v>
      </c>
      <c r="BF67" s="17">
        <f t="shared" si="36"/>
        <v>0.80185827473196936</v>
      </c>
      <c r="BG67" s="17">
        <f t="shared" si="37"/>
        <v>0.57275591052283537</v>
      </c>
      <c r="BH67" s="13">
        <v>109</v>
      </c>
      <c r="BI67" s="13">
        <v>17</v>
      </c>
      <c r="BJ67" s="13">
        <v>15</v>
      </c>
      <c r="BK67" s="13">
        <v>0</v>
      </c>
      <c r="BL67" s="13">
        <v>0</v>
      </c>
      <c r="BM67" s="13">
        <v>0</v>
      </c>
      <c r="BN67" s="13">
        <f t="shared" si="38"/>
        <v>272</v>
      </c>
      <c r="BO67" s="16">
        <v>-8.9079999999999995</v>
      </c>
      <c r="BP67" s="1"/>
      <c r="BQ67" s="1"/>
      <c r="BR67" s="23" t="str">
        <f t="shared" si="39"/>
        <v xml:space="preserve"> </v>
      </c>
      <c r="BS67" s="1"/>
      <c r="BT67" s="13">
        <v>0</v>
      </c>
      <c r="BU67" s="13">
        <v>16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23">
        <f t="shared" si="40"/>
        <v>0</v>
      </c>
      <c r="CC67" s="16">
        <v>-0.8</v>
      </c>
      <c r="CD67" s="16">
        <v>0</v>
      </c>
      <c r="CE67" s="16">
        <v>-0.8</v>
      </c>
      <c r="CF67" s="24">
        <f t="shared" si="41"/>
        <v>-1.1111111111111112E-2</v>
      </c>
      <c r="CG67" s="24">
        <f t="shared" si="42"/>
        <v>-9.1640945683653663E-2</v>
      </c>
      <c r="CH67" s="25">
        <v>2</v>
      </c>
      <c r="CI67" s="16">
        <v>11.2</v>
      </c>
      <c r="CJ67" s="16">
        <v>10.7</v>
      </c>
      <c r="CK67" s="16">
        <v>-11.5</v>
      </c>
      <c r="CL67" s="16">
        <v>-3.2</v>
      </c>
      <c r="CM67" s="16">
        <v>-0.5</v>
      </c>
      <c r="CN67" s="16">
        <v>0</v>
      </c>
      <c r="CO67" s="16">
        <v>-3.7</v>
      </c>
      <c r="CP67" s="26">
        <f t="shared" si="43"/>
        <v>-5.1388888888888894E-2</v>
      </c>
      <c r="CQ67" s="26">
        <f t="shared" si="44"/>
        <v>-0.42383937378689818</v>
      </c>
      <c r="CR67" s="13">
        <v>0</v>
      </c>
      <c r="CS67" s="13">
        <v>0</v>
      </c>
      <c r="CT67" s="13">
        <v>0</v>
      </c>
      <c r="CU67" s="13">
        <v>-0.01</v>
      </c>
      <c r="CV67" s="13">
        <v>-0.17</v>
      </c>
      <c r="CW67" s="13">
        <v>-1.21</v>
      </c>
      <c r="CX67" s="13">
        <v>-3.08</v>
      </c>
      <c r="CY67" s="13">
        <v>-1.38</v>
      </c>
      <c r="CZ67" s="13">
        <v>-1.31</v>
      </c>
      <c r="DA67" s="13">
        <v>-7.16</v>
      </c>
      <c r="DB67" s="27">
        <v>-84.57</v>
      </c>
      <c r="DC67" s="27">
        <v>35.799999999999997</v>
      </c>
      <c r="DD67" s="27">
        <v>-120.37</v>
      </c>
      <c r="DE67" s="27">
        <v>-13.83</v>
      </c>
      <c r="DF67" s="27">
        <v>-70.430000000000007</v>
      </c>
      <c r="DG67" s="27">
        <v>32.630000000000003</v>
      </c>
      <c r="DH67" s="27">
        <v>-103.06</v>
      </c>
      <c r="DI67" s="27">
        <v>-11.84</v>
      </c>
      <c r="DJ67" s="1">
        <v>186</v>
      </c>
      <c r="DK67" s="1"/>
      <c r="DL67" s="1"/>
      <c r="DM67" s="1">
        <v>1.7000000000000002</v>
      </c>
      <c r="DN67" s="1">
        <v>0</v>
      </c>
      <c r="DO67" s="1">
        <v>0</v>
      </c>
      <c r="DP67" s="16">
        <f t="shared" si="45"/>
        <v>-6.1468085106382979</v>
      </c>
    </row>
    <row r="68" spans="1:120" x14ac:dyDescent="0.2">
      <c r="A68" s="13">
        <v>63</v>
      </c>
      <c r="B68" s="13" t="s">
        <v>460</v>
      </c>
      <c r="C68" s="13" t="s">
        <v>461</v>
      </c>
      <c r="D68" s="13" t="s">
        <v>158</v>
      </c>
      <c r="E68" s="13" t="s">
        <v>141</v>
      </c>
      <c r="F68" s="1" t="s">
        <v>142</v>
      </c>
      <c r="G68" s="13">
        <v>72</v>
      </c>
      <c r="H68" s="13">
        <v>184</v>
      </c>
      <c r="I68" s="13" t="s">
        <v>150</v>
      </c>
      <c r="J68" s="13">
        <v>2004</v>
      </c>
      <c r="K68" s="13">
        <v>2</v>
      </c>
      <c r="L68" s="13">
        <v>32</v>
      </c>
      <c r="M68" s="1"/>
      <c r="N68" s="1">
        <v>28</v>
      </c>
      <c r="O68" s="13" t="s">
        <v>462</v>
      </c>
      <c r="P68" s="13" t="s">
        <v>463</v>
      </c>
      <c r="Q68" s="1" t="str">
        <f t="shared" si="23"/>
        <v>FLA</v>
      </c>
      <c r="R68" s="13" t="s">
        <v>302</v>
      </c>
      <c r="S68" s="1"/>
      <c r="T68" s="13" t="s">
        <v>146</v>
      </c>
      <c r="U68" s="13">
        <v>53</v>
      </c>
      <c r="V68" s="13">
        <v>6</v>
      </c>
      <c r="W68" s="13">
        <v>17</v>
      </c>
      <c r="X68" s="14">
        <v>11</v>
      </c>
      <c r="Y68" s="13">
        <v>23</v>
      </c>
      <c r="Z68" s="13">
        <v>4</v>
      </c>
      <c r="AA68" s="1">
        <v>76</v>
      </c>
      <c r="AB68" s="14">
        <v>30</v>
      </c>
      <c r="AC68" s="14">
        <v>22</v>
      </c>
      <c r="AD68" s="15">
        <f t="shared" si="24"/>
        <v>7.8947368421052627E-2</v>
      </c>
      <c r="AE68" s="15">
        <f t="shared" si="25"/>
        <v>4.6875E-2</v>
      </c>
      <c r="AF68" s="16">
        <v>866.63333333330002</v>
      </c>
      <c r="AG68" s="17">
        <f t="shared" si="26"/>
        <v>16.351572327043396</v>
      </c>
      <c r="AH68" s="29">
        <v>1180</v>
      </c>
      <c r="AI68" s="17">
        <f t="shared" si="27"/>
        <v>22.264150943396228</v>
      </c>
      <c r="AJ68" s="19">
        <f t="shared" si="28"/>
        <v>0.73443502824855933</v>
      </c>
      <c r="AK68" s="20">
        <f>'Even Strength'!AA68+'Power Play'!R68+'Penalty Kill'!L68</f>
        <v>108.56481481481481</v>
      </c>
      <c r="AL68" s="19">
        <f t="shared" si="29"/>
        <v>7.5163147300540087</v>
      </c>
      <c r="AM68" s="15">
        <f>IF(('Even Strength'!BR68+'Power Play'!AK68+'Penalty Kill'!AG68)&gt;0,V68/('Even Strength'!BR68+'Power Play'!AK68+'Penalty Kill'!AG68),0)</f>
        <v>0.17142857142857143</v>
      </c>
      <c r="AN68" s="15">
        <f>IF(('Even Strength'!BR68+'Power Play'!AK68+'Penalty Kill'!AG68)&gt;0,W68/('Even Strength'!BR68+'Power Play'!AK68+'Penalty Kill'!AG68),0)</f>
        <v>0.48571428571428571</v>
      </c>
      <c r="AO68" s="15">
        <f t="shared" si="30"/>
        <v>0.65714285714285714</v>
      </c>
      <c r="AP68" s="13">
        <v>414</v>
      </c>
      <c r="AQ68" s="13">
        <v>517</v>
      </c>
      <c r="AR68" s="21">
        <f t="shared" si="31"/>
        <v>0.44468313641245971</v>
      </c>
      <c r="AS68" s="22">
        <v>28</v>
      </c>
      <c r="AT68" s="13">
        <v>13</v>
      </c>
      <c r="AU68" s="13">
        <v>8</v>
      </c>
      <c r="AV68">
        <v>40</v>
      </c>
      <c r="AW68" s="13">
        <v>88</v>
      </c>
      <c r="AX68" s="13">
        <v>21</v>
      </c>
      <c r="AY68" s="13">
        <v>30</v>
      </c>
      <c r="AZ68" s="13">
        <v>10</v>
      </c>
      <c r="BA68" s="13">
        <v>26</v>
      </c>
      <c r="BB68" s="16">
        <f t="shared" si="32"/>
        <v>2.769337282203268</v>
      </c>
      <c r="BC68" s="17">
        <f t="shared" si="33"/>
        <v>6.0925420208471897</v>
      </c>
      <c r="BD68" s="17">
        <f t="shared" si="34"/>
        <v>1.4539020731567158</v>
      </c>
      <c r="BE68" s="17">
        <f t="shared" si="35"/>
        <v>2.0770029616524512</v>
      </c>
      <c r="BF68" s="17">
        <f t="shared" si="36"/>
        <v>0.69233432055081701</v>
      </c>
      <c r="BG68" s="17">
        <f t="shared" si="37"/>
        <v>1.8000692334321242</v>
      </c>
      <c r="BH68" s="13">
        <v>48</v>
      </c>
      <c r="BI68" s="13">
        <v>23</v>
      </c>
      <c r="BJ68" s="13">
        <v>0</v>
      </c>
      <c r="BK68" s="13">
        <v>0</v>
      </c>
      <c r="BL68" s="13">
        <v>0</v>
      </c>
      <c r="BM68" s="13">
        <v>0</v>
      </c>
      <c r="BN68" s="13">
        <f t="shared" si="38"/>
        <v>157</v>
      </c>
      <c r="BO68" s="16">
        <v>-13.234999999999999</v>
      </c>
      <c r="BP68" s="13">
        <v>5</v>
      </c>
      <c r="BQ68" s="13">
        <v>3</v>
      </c>
      <c r="BR68" s="23">
        <f t="shared" si="39"/>
        <v>0.6</v>
      </c>
      <c r="BS68" s="13">
        <v>2</v>
      </c>
      <c r="BT68" s="13">
        <v>0</v>
      </c>
      <c r="BU68" s="13">
        <v>13</v>
      </c>
      <c r="BV68" s="13">
        <v>0</v>
      </c>
      <c r="BW68" s="13">
        <v>0</v>
      </c>
      <c r="BX68" s="13">
        <v>0</v>
      </c>
      <c r="BY68" s="13">
        <v>2</v>
      </c>
      <c r="BZ68" s="13">
        <v>0</v>
      </c>
      <c r="CA68" s="13">
        <v>0</v>
      </c>
      <c r="CB68" s="23">
        <f t="shared" si="40"/>
        <v>0</v>
      </c>
      <c r="CC68" s="16">
        <v>0.8</v>
      </c>
      <c r="CD68" s="16">
        <v>1.1000000000000001</v>
      </c>
      <c r="CE68" s="16">
        <v>2</v>
      </c>
      <c r="CF68" s="24">
        <f t="shared" si="41"/>
        <v>3.7735849056603772E-2</v>
      </c>
      <c r="CG68" s="24">
        <f t="shared" si="42"/>
        <v>0.1384668641101634</v>
      </c>
      <c r="CH68" s="25">
        <v>6</v>
      </c>
      <c r="CI68" s="16">
        <v>18.8</v>
      </c>
      <c r="CJ68" s="16">
        <v>20</v>
      </c>
      <c r="CK68" s="16">
        <v>4.8</v>
      </c>
      <c r="CL68" s="16">
        <v>0.60000000000000009</v>
      </c>
      <c r="CM68" s="16">
        <v>2.8</v>
      </c>
      <c r="CN68" s="16">
        <v>1.3</v>
      </c>
      <c r="CO68" s="16">
        <v>4.7</v>
      </c>
      <c r="CP68" s="26">
        <f t="shared" si="43"/>
        <v>8.8679245283018876E-2</v>
      </c>
      <c r="CQ68" s="26">
        <f t="shared" si="44"/>
        <v>0.32539713065888404</v>
      </c>
      <c r="CR68" s="13">
        <v>1</v>
      </c>
      <c r="CS68" s="13">
        <v>0</v>
      </c>
      <c r="CT68" s="13">
        <v>2</v>
      </c>
      <c r="CU68" s="13">
        <v>-0.04</v>
      </c>
      <c r="CV68" s="13">
        <v>-0.86</v>
      </c>
      <c r="CW68" s="13">
        <v>-1.1400000000000001</v>
      </c>
      <c r="CX68" s="13">
        <v>0.02</v>
      </c>
      <c r="CY68" s="13">
        <v>1.29</v>
      </c>
      <c r="CZ68" s="13">
        <v>-1.92</v>
      </c>
      <c r="DA68" s="13">
        <v>-2.65</v>
      </c>
      <c r="DB68" s="27">
        <v>7.21</v>
      </c>
      <c r="DC68" s="27">
        <v>11.26</v>
      </c>
      <c r="DD68" s="27">
        <v>-4.05</v>
      </c>
      <c r="DE68" s="27">
        <v>-0.37</v>
      </c>
      <c r="DF68" s="27">
        <v>15.18</v>
      </c>
      <c r="DG68" s="27">
        <v>21.73</v>
      </c>
      <c r="DH68" s="27">
        <v>-6.55</v>
      </c>
      <c r="DI68" s="27">
        <v>-0.60000000000000009</v>
      </c>
      <c r="DJ68" s="1">
        <v>186</v>
      </c>
      <c r="DK68" s="28">
        <v>29</v>
      </c>
      <c r="DL68" s="28" t="s">
        <v>359</v>
      </c>
      <c r="DM68" s="1">
        <v>5.5</v>
      </c>
      <c r="DN68" s="1">
        <v>1.409</v>
      </c>
      <c r="DO68" s="1">
        <v>0</v>
      </c>
      <c r="DP68" s="16">
        <f t="shared" si="45"/>
        <v>-5.8319148936170206</v>
      </c>
    </row>
    <row r="69" spans="1:120" x14ac:dyDescent="0.2">
      <c r="A69" s="13">
        <v>25</v>
      </c>
      <c r="B69" s="13" t="s">
        <v>464</v>
      </c>
      <c r="C69" s="13" t="s">
        <v>465</v>
      </c>
      <c r="D69" s="13" t="s">
        <v>182</v>
      </c>
      <c r="E69" s="13" t="s">
        <v>123</v>
      </c>
      <c r="F69" s="1" t="s">
        <v>124</v>
      </c>
      <c r="G69" s="13">
        <v>74</v>
      </c>
      <c r="H69" s="13">
        <v>223</v>
      </c>
      <c r="I69" s="13" t="s">
        <v>125</v>
      </c>
      <c r="J69" s="1"/>
      <c r="K69" s="1"/>
      <c r="L69" s="1"/>
      <c r="M69" s="1"/>
      <c r="N69" s="1">
        <v>28</v>
      </c>
      <c r="O69" s="13" t="s">
        <v>466</v>
      </c>
      <c r="P69" s="13" t="s">
        <v>467</v>
      </c>
      <c r="Q69" s="1" t="str">
        <f t="shared" si="23"/>
        <v>CGY</v>
      </c>
      <c r="R69" s="13" t="s">
        <v>270</v>
      </c>
      <c r="S69" s="1"/>
      <c r="T69" s="13" t="s">
        <v>129</v>
      </c>
      <c r="U69" s="13">
        <v>62</v>
      </c>
      <c r="V69" s="13">
        <v>1</v>
      </c>
      <c r="W69" s="13">
        <v>4</v>
      </c>
      <c r="X69" s="14">
        <v>1</v>
      </c>
      <c r="Y69" s="13">
        <v>5</v>
      </c>
      <c r="Z69" s="13">
        <v>-9</v>
      </c>
      <c r="AA69" s="1">
        <v>67</v>
      </c>
      <c r="AB69" s="14">
        <v>20</v>
      </c>
      <c r="AC69" s="14">
        <v>25</v>
      </c>
      <c r="AD69" s="15">
        <f t="shared" si="24"/>
        <v>1.4925373134328358E-2</v>
      </c>
      <c r="AE69" s="15">
        <f t="shared" si="25"/>
        <v>8.9285714285714281E-3</v>
      </c>
      <c r="AF69" s="16">
        <v>533.11666666669998</v>
      </c>
      <c r="AG69" s="17">
        <f t="shared" si="26"/>
        <v>8.598655913979032</v>
      </c>
      <c r="AH69" s="29">
        <v>862</v>
      </c>
      <c r="AI69" s="17">
        <f t="shared" si="27"/>
        <v>13.903225806451612</v>
      </c>
      <c r="AJ69" s="19">
        <f t="shared" si="28"/>
        <v>0.61846481051821345</v>
      </c>
      <c r="AK69" s="20">
        <f>'Even Strength'!AA69+'Power Play'!R69+'Penalty Kill'!L69</f>
        <v>20.5</v>
      </c>
      <c r="AL69" s="19">
        <f t="shared" si="29"/>
        <v>2.3071872948383838</v>
      </c>
      <c r="AM69" s="15">
        <f>IF(('Even Strength'!BR69+'Power Play'!AK69+'Penalty Kill'!AG69)&gt;0,V69/('Even Strength'!BR69+'Power Play'!AK69+'Penalty Kill'!AG69),0)</f>
        <v>0.1</v>
      </c>
      <c r="AN69" s="15">
        <f>IF(('Even Strength'!BR69+'Power Play'!AK69+'Penalty Kill'!AG69)&gt;0,W69/('Even Strength'!BR69+'Power Play'!AK69+'Penalty Kill'!AG69),0)</f>
        <v>0.4</v>
      </c>
      <c r="AO69" s="15">
        <f t="shared" si="30"/>
        <v>0.5</v>
      </c>
      <c r="AP69" s="13">
        <v>3</v>
      </c>
      <c r="AQ69" s="13">
        <v>2</v>
      </c>
      <c r="AR69" s="21">
        <f t="shared" si="31"/>
        <v>0.6</v>
      </c>
      <c r="AS69" s="22">
        <v>0.1</v>
      </c>
      <c r="AT69" s="1"/>
      <c r="AU69" s="1"/>
      <c r="AV69">
        <v>55</v>
      </c>
      <c r="AW69" s="13">
        <v>137</v>
      </c>
      <c r="AX69" s="13">
        <v>23</v>
      </c>
      <c r="AY69" s="13">
        <v>20</v>
      </c>
      <c r="AZ69" s="13">
        <v>16</v>
      </c>
      <c r="BA69" s="13">
        <v>15</v>
      </c>
      <c r="BB69" s="16">
        <f t="shared" si="32"/>
        <v>6.1900146934688349</v>
      </c>
      <c r="BC69" s="17">
        <f t="shared" si="33"/>
        <v>15.418763872822369</v>
      </c>
      <c r="BD69" s="17">
        <f t="shared" si="34"/>
        <v>2.5885515990869674</v>
      </c>
      <c r="BE69" s="17">
        <f t="shared" si="35"/>
        <v>2.2509144339886671</v>
      </c>
      <c r="BF69" s="17">
        <f t="shared" si="36"/>
        <v>1.800731547190934</v>
      </c>
      <c r="BG69" s="17">
        <f t="shared" si="37"/>
        <v>1.6881858254915003</v>
      </c>
      <c r="BH69" s="13">
        <v>88</v>
      </c>
      <c r="BI69" s="13">
        <v>14</v>
      </c>
      <c r="BJ69" s="13">
        <v>8</v>
      </c>
      <c r="BK69" s="13">
        <v>1</v>
      </c>
      <c r="BL69" s="13">
        <v>1</v>
      </c>
      <c r="BM69" s="13">
        <v>0</v>
      </c>
      <c r="BN69" s="13">
        <f t="shared" si="38"/>
        <v>256</v>
      </c>
      <c r="BO69" s="16">
        <v>-5.9190000000000005</v>
      </c>
      <c r="BP69" s="1"/>
      <c r="BQ69" s="1"/>
      <c r="BR69" s="23" t="str">
        <f t="shared" si="39"/>
        <v xml:space="preserve"> </v>
      </c>
      <c r="BS69" s="1"/>
      <c r="BT69" s="13">
        <v>0</v>
      </c>
      <c r="BU69" s="13">
        <v>16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23">
        <f t="shared" si="40"/>
        <v>0</v>
      </c>
      <c r="CC69" s="16">
        <v>-0.8</v>
      </c>
      <c r="CD69" s="16">
        <v>0.2</v>
      </c>
      <c r="CE69" s="16">
        <v>-0.60000000000000009</v>
      </c>
      <c r="CF69" s="24">
        <f t="shared" si="41"/>
        <v>-9.6774193548387118E-3</v>
      </c>
      <c r="CG69" s="24">
        <f t="shared" si="42"/>
        <v>-6.7527433019660021E-2</v>
      </c>
      <c r="CH69" s="25">
        <v>3</v>
      </c>
      <c r="CI69" s="16">
        <v>9.5</v>
      </c>
      <c r="CJ69" s="16">
        <v>9.6</v>
      </c>
      <c r="CK69" s="16">
        <v>-9.6</v>
      </c>
      <c r="CL69" s="16">
        <v>-2.5</v>
      </c>
      <c r="CM69" s="16">
        <v>0.30000000000000004</v>
      </c>
      <c r="CN69" s="16">
        <v>0</v>
      </c>
      <c r="CO69" s="16">
        <v>-2.2000000000000002</v>
      </c>
      <c r="CP69" s="26">
        <f t="shared" si="43"/>
        <v>-3.5483870967741936E-2</v>
      </c>
      <c r="CQ69" s="26">
        <f t="shared" si="44"/>
        <v>-0.24760058773875343</v>
      </c>
      <c r="CR69" s="13">
        <v>0</v>
      </c>
      <c r="CS69" s="13">
        <v>1</v>
      </c>
      <c r="CT69" s="13">
        <v>0</v>
      </c>
      <c r="CU69" s="13">
        <v>0.01</v>
      </c>
      <c r="CV69" s="13">
        <v>0.06</v>
      </c>
      <c r="CW69" s="13">
        <v>-0.75</v>
      </c>
      <c r="CX69" s="13">
        <v>-3.31</v>
      </c>
      <c r="CY69" s="13">
        <v>-0.55000000000000004</v>
      </c>
      <c r="CZ69" s="13">
        <v>-3.17</v>
      </c>
      <c r="DA69" s="13">
        <v>-7.71</v>
      </c>
      <c r="DB69" s="27">
        <v>28.32</v>
      </c>
      <c r="DC69" s="27">
        <v>5.3</v>
      </c>
      <c r="DD69" s="27">
        <v>23.02</v>
      </c>
      <c r="DE69" s="27">
        <v>2.62</v>
      </c>
      <c r="DF69" s="27">
        <v>24.48</v>
      </c>
      <c r="DG69" s="27">
        <v>-4.72</v>
      </c>
      <c r="DH69" s="27">
        <v>29.2</v>
      </c>
      <c r="DI69" s="27">
        <v>3.32</v>
      </c>
      <c r="DJ69" s="1">
        <v>186</v>
      </c>
      <c r="DK69" s="28">
        <v>1</v>
      </c>
      <c r="DL69" s="28" t="s">
        <v>201</v>
      </c>
      <c r="DM69" s="1">
        <v>1.25</v>
      </c>
      <c r="DN69" s="1">
        <v>1.4999999999999999E-2</v>
      </c>
      <c r="DO69" s="1">
        <v>0</v>
      </c>
      <c r="DP69" s="16">
        <f t="shared" si="45"/>
        <v>-3.6893617021276599</v>
      </c>
    </row>
    <row r="70" spans="1:120" x14ac:dyDescent="0.2">
      <c r="A70" s="13">
        <v>13</v>
      </c>
      <c r="B70" s="13" t="s">
        <v>468</v>
      </c>
      <c r="C70" s="13" t="s">
        <v>469</v>
      </c>
      <c r="D70" s="13" t="s">
        <v>229</v>
      </c>
      <c r="E70" s="13" t="s">
        <v>123</v>
      </c>
      <c r="F70" s="1" t="s">
        <v>124</v>
      </c>
      <c r="G70" s="13">
        <v>73</v>
      </c>
      <c r="H70" s="13">
        <v>196</v>
      </c>
      <c r="I70" s="13" t="s">
        <v>125</v>
      </c>
      <c r="J70" s="13">
        <v>2007</v>
      </c>
      <c r="K70" s="13">
        <v>6</v>
      </c>
      <c r="L70" s="13">
        <v>173</v>
      </c>
      <c r="M70" s="1"/>
      <c r="N70" s="1">
        <v>26</v>
      </c>
      <c r="O70" s="13" t="s">
        <v>423</v>
      </c>
      <c r="P70" s="13" t="s">
        <v>470</v>
      </c>
      <c r="Q70" s="1" t="str">
        <f t="shared" si="23"/>
        <v>VAN</v>
      </c>
      <c r="R70" s="13" t="s">
        <v>409</v>
      </c>
      <c r="S70" s="1"/>
      <c r="T70" s="13" t="s">
        <v>146</v>
      </c>
      <c r="U70" s="13">
        <v>75</v>
      </c>
      <c r="V70" s="13">
        <v>15</v>
      </c>
      <c r="W70" s="13">
        <v>24</v>
      </c>
      <c r="X70" s="14">
        <v>14</v>
      </c>
      <c r="Y70" s="13">
        <v>39</v>
      </c>
      <c r="Z70" s="13">
        <v>7</v>
      </c>
      <c r="AA70" s="1">
        <v>149</v>
      </c>
      <c r="AB70" s="14">
        <v>47</v>
      </c>
      <c r="AC70" s="14">
        <v>50</v>
      </c>
      <c r="AD70" s="15">
        <f t="shared" si="24"/>
        <v>0.10067114093959731</v>
      </c>
      <c r="AE70" s="15">
        <f t="shared" si="25"/>
        <v>6.097560975609756E-2</v>
      </c>
      <c r="AF70" s="16">
        <v>1269.05</v>
      </c>
      <c r="AG70" s="17">
        <f t="shared" si="26"/>
        <v>16.920666666666666</v>
      </c>
      <c r="AH70" s="29">
        <v>1787</v>
      </c>
      <c r="AI70" s="17">
        <f t="shared" si="27"/>
        <v>23.826666666666668</v>
      </c>
      <c r="AJ70" s="19">
        <f t="shared" si="28"/>
        <v>0.71015668718522662</v>
      </c>
      <c r="AK70" s="20">
        <f>'Even Strength'!AA70+'Power Play'!R70+'Penalty Kill'!L70</f>
        <v>141.84210526315789</v>
      </c>
      <c r="AL70" s="19">
        <f t="shared" si="29"/>
        <v>6.7062182859536454</v>
      </c>
      <c r="AM70" s="15">
        <f>IF(('Even Strength'!BR70+'Power Play'!AK70+'Penalty Kill'!AG70)&gt;0,V70/('Even Strength'!BR70+'Power Play'!AK70+'Penalty Kill'!AG70),0)</f>
        <v>0.34090909090909088</v>
      </c>
      <c r="AN70" s="15">
        <f>IF(('Even Strength'!BR70+'Power Play'!AK70+'Penalty Kill'!AG70)&gt;0,W70/('Even Strength'!BR70+'Power Play'!AK70+'Penalty Kill'!AG70),0)</f>
        <v>0.54545454545454541</v>
      </c>
      <c r="AO70" s="15">
        <f t="shared" si="30"/>
        <v>0.88636363636363624</v>
      </c>
      <c r="AP70" s="13">
        <v>590</v>
      </c>
      <c r="AQ70" s="13">
        <v>655</v>
      </c>
      <c r="AR70" s="21">
        <f t="shared" si="31"/>
        <v>0.47389558232931728</v>
      </c>
      <c r="AS70" s="22">
        <v>26.9</v>
      </c>
      <c r="AT70" s="13">
        <v>8</v>
      </c>
      <c r="AU70" s="13">
        <v>5</v>
      </c>
      <c r="AV70">
        <v>77</v>
      </c>
      <c r="AW70" s="13">
        <v>31</v>
      </c>
      <c r="AX70" s="13">
        <v>90</v>
      </c>
      <c r="AY70" s="13">
        <v>47</v>
      </c>
      <c r="AZ70" s="13">
        <v>24</v>
      </c>
      <c r="BA70" s="13">
        <v>54</v>
      </c>
      <c r="BB70" s="16">
        <f t="shared" si="32"/>
        <v>3.6405184980891221</v>
      </c>
      <c r="BC70" s="17">
        <f t="shared" si="33"/>
        <v>1.4656632914384775</v>
      </c>
      <c r="BD70" s="17">
        <f t="shared" si="34"/>
        <v>4.2551514912729997</v>
      </c>
      <c r="BE70" s="17">
        <f t="shared" si="35"/>
        <v>2.2221346676647888</v>
      </c>
      <c r="BF70" s="17">
        <f t="shared" si="36"/>
        <v>1.1347070643394666</v>
      </c>
      <c r="BG70" s="17">
        <f t="shared" si="37"/>
        <v>2.5530908947637996</v>
      </c>
      <c r="BH70" s="13">
        <v>22</v>
      </c>
      <c r="BI70" s="13">
        <v>11</v>
      </c>
      <c r="BJ70" s="13">
        <v>0</v>
      </c>
      <c r="BK70" s="13">
        <v>0</v>
      </c>
      <c r="BL70" s="13">
        <v>0</v>
      </c>
      <c r="BM70" s="13">
        <v>0</v>
      </c>
      <c r="BN70" s="13">
        <f t="shared" si="38"/>
        <v>143</v>
      </c>
      <c r="BO70" s="16">
        <v>0.216</v>
      </c>
      <c r="BP70" s="13">
        <v>7</v>
      </c>
      <c r="BQ70" s="13">
        <v>3</v>
      </c>
      <c r="BR70" s="23">
        <f t="shared" si="39"/>
        <v>0.42857142857142855</v>
      </c>
      <c r="BS70" s="13">
        <v>2</v>
      </c>
      <c r="BT70" s="13">
        <v>2</v>
      </c>
      <c r="BU70" s="13">
        <v>15</v>
      </c>
      <c r="BV70" s="13">
        <v>0</v>
      </c>
      <c r="BW70" s="13">
        <v>0</v>
      </c>
      <c r="BX70" s="13">
        <v>6</v>
      </c>
      <c r="BY70" s="13">
        <v>0</v>
      </c>
      <c r="BZ70" s="13">
        <v>0</v>
      </c>
      <c r="CA70" s="13">
        <v>0</v>
      </c>
      <c r="CB70" s="23">
        <f t="shared" si="40"/>
        <v>0</v>
      </c>
      <c r="CC70" s="16">
        <v>2.6</v>
      </c>
      <c r="CD70" s="16">
        <v>1.6</v>
      </c>
      <c r="CE70" s="16">
        <v>4.2</v>
      </c>
      <c r="CF70" s="24">
        <f t="shared" si="41"/>
        <v>5.6000000000000001E-2</v>
      </c>
      <c r="CG70" s="24">
        <f t="shared" si="42"/>
        <v>0.19857373625940666</v>
      </c>
      <c r="CH70" s="25">
        <v>9</v>
      </c>
      <c r="CI70" s="16">
        <v>22.5</v>
      </c>
      <c r="CJ70" s="16">
        <v>26.4</v>
      </c>
      <c r="CK70" s="16">
        <v>4.5</v>
      </c>
      <c r="CL70" s="16">
        <v>6.2</v>
      </c>
      <c r="CM70" s="16">
        <v>4.5</v>
      </c>
      <c r="CN70" s="16">
        <v>0.2</v>
      </c>
      <c r="CO70" s="16">
        <v>10.8</v>
      </c>
      <c r="CP70" s="26">
        <f t="shared" si="43"/>
        <v>0.14400000000000002</v>
      </c>
      <c r="CQ70" s="26">
        <f t="shared" si="44"/>
        <v>0.51061817895275996</v>
      </c>
      <c r="CR70" s="13">
        <v>5</v>
      </c>
      <c r="CS70" s="13">
        <v>2</v>
      </c>
      <c r="CT70" s="13">
        <v>2</v>
      </c>
      <c r="CU70" s="13">
        <v>0.37</v>
      </c>
      <c r="CV70" s="13">
        <v>-1.2</v>
      </c>
      <c r="CW70" s="13">
        <v>1.41</v>
      </c>
      <c r="CX70" s="13">
        <v>6.39</v>
      </c>
      <c r="CY70" s="13">
        <v>-1.1400000000000001</v>
      </c>
      <c r="CZ70" s="13">
        <v>0.42</v>
      </c>
      <c r="DA70" s="13">
        <v>6.25</v>
      </c>
      <c r="DB70" s="27">
        <v>64.45</v>
      </c>
      <c r="DC70" s="27">
        <v>14.07</v>
      </c>
      <c r="DD70" s="27">
        <v>50.38</v>
      </c>
      <c r="DE70" s="27">
        <v>3.23</v>
      </c>
      <c r="DF70" s="27">
        <v>41.44</v>
      </c>
      <c r="DG70" s="27">
        <v>-0.75</v>
      </c>
      <c r="DH70" s="27">
        <v>42.19</v>
      </c>
      <c r="DI70" s="27">
        <v>2.7</v>
      </c>
      <c r="DJ70" s="1">
        <v>186</v>
      </c>
      <c r="DK70" s="28">
        <v>7</v>
      </c>
      <c r="DL70" s="28" t="s">
        <v>471</v>
      </c>
      <c r="DM70" s="1">
        <v>1.9</v>
      </c>
      <c r="DN70" s="1">
        <v>0.16200000000000001</v>
      </c>
      <c r="DO70" s="1">
        <v>0</v>
      </c>
      <c r="DP70" s="16">
        <f t="shared" si="45"/>
        <v>7.9276595744680858</v>
      </c>
    </row>
    <row r="71" spans="1:120" x14ac:dyDescent="0.2">
      <c r="A71" s="13">
        <v>20</v>
      </c>
      <c r="B71" s="13" t="s">
        <v>472</v>
      </c>
      <c r="C71" s="13" t="s">
        <v>473</v>
      </c>
      <c r="D71" s="13" t="s">
        <v>122</v>
      </c>
      <c r="E71" s="13" t="s">
        <v>123</v>
      </c>
      <c r="F71" s="1" t="s">
        <v>124</v>
      </c>
      <c r="G71" s="13">
        <v>72</v>
      </c>
      <c r="H71" s="13">
        <v>212</v>
      </c>
      <c r="I71" s="13" t="s">
        <v>125</v>
      </c>
      <c r="J71" s="13">
        <v>2004</v>
      </c>
      <c r="K71" s="13">
        <v>2</v>
      </c>
      <c r="L71" s="13">
        <v>53</v>
      </c>
      <c r="M71" s="1"/>
      <c r="N71" s="1">
        <v>30</v>
      </c>
      <c r="O71" s="13" t="s">
        <v>262</v>
      </c>
      <c r="P71" s="13" t="s">
        <v>474</v>
      </c>
      <c r="Q71" s="1" t="str">
        <f t="shared" si="23"/>
        <v>TOR</v>
      </c>
      <c r="R71" s="13" t="s">
        <v>249</v>
      </c>
      <c r="S71" s="1"/>
      <c r="T71" s="13" t="s">
        <v>129</v>
      </c>
      <c r="U71" s="13">
        <v>59</v>
      </c>
      <c r="V71" s="13">
        <v>7</v>
      </c>
      <c r="W71" s="13">
        <v>6</v>
      </c>
      <c r="X71" s="14">
        <v>5</v>
      </c>
      <c r="Y71" s="13">
        <v>13</v>
      </c>
      <c r="Z71" s="13">
        <v>-8</v>
      </c>
      <c r="AA71" s="1">
        <v>107</v>
      </c>
      <c r="AB71" s="14">
        <v>38</v>
      </c>
      <c r="AC71" s="14">
        <v>36</v>
      </c>
      <c r="AD71" s="15">
        <f t="shared" si="24"/>
        <v>6.5420560747663545E-2</v>
      </c>
      <c r="AE71" s="15">
        <f t="shared" si="25"/>
        <v>3.8674033149171269E-2</v>
      </c>
      <c r="AF71" s="16">
        <v>704.53333333329999</v>
      </c>
      <c r="AG71" s="17">
        <f t="shared" si="26"/>
        <v>11.941242937852543</v>
      </c>
      <c r="AH71" s="29">
        <v>915</v>
      </c>
      <c r="AI71" s="17">
        <f t="shared" si="27"/>
        <v>15.508474576271187</v>
      </c>
      <c r="AJ71" s="19">
        <f t="shared" si="28"/>
        <v>0.76998178506371584</v>
      </c>
      <c r="AK71" s="20">
        <f>'Even Strength'!AA71+'Power Play'!R71+'Penalty Kill'!L71</f>
        <v>95.571428571428569</v>
      </c>
      <c r="AL71" s="19">
        <f t="shared" si="29"/>
        <v>8.1391262030932801</v>
      </c>
      <c r="AM71" s="15">
        <f>IF(('Even Strength'!BR71+'Power Play'!AK71+'Penalty Kill'!AG71)&gt;0,V71/('Even Strength'!BR71+'Power Play'!AK71+'Penalty Kill'!AG71),0)</f>
        <v>0.46666666666666667</v>
      </c>
      <c r="AN71" s="15">
        <f>IF(('Even Strength'!BR71+'Power Play'!AK71+'Penalty Kill'!AG71)&gt;0,W71/('Even Strength'!BR71+'Power Play'!AK71+'Penalty Kill'!AG71),0)</f>
        <v>0.4</v>
      </c>
      <c r="AO71" s="15">
        <f t="shared" si="30"/>
        <v>0.8666666666666667</v>
      </c>
      <c r="AP71" s="13">
        <v>6</v>
      </c>
      <c r="AQ71" s="13">
        <v>7</v>
      </c>
      <c r="AR71" s="21">
        <f t="shared" si="31"/>
        <v>0.46153846153846156</v>
      </c>
      <c r="AS71" s="22">
        <v>0.30000000000000004</v>
      </c>
      <c r="AT71" s="1"/>
      <c r="AU71" s="1"/>
      <c r="AV71">
        <v>129</v>
      </c>
      <c r="AW71" s="13">
        <v>87</v>
      </c>
      <c r="AX71" s="13">
        <v>8</v>
      </c>
      <c r="AY71" s="13">
        <v>38</v>
      </c>
      <c r="AZ71" s="13">
        <v>12</v>
      </c>
      <c r="BA71" s="13">
        <v>27</v>
      </c>
      <c r="BB71" s="16">
        <f t="shared" si="32"/>
        <v>10.985995457986894</v>
      </c>
      <c r="BC71" s="17">
        <f t="shared" si="33"/>
        <v>7.4091597274795333</v>
      </c>
      <c r="BD71" s="17">
        <f t="shared" si="34"/>
        <v>0.68130204390616389</v>
      </c>
      <c r="BE71" s="17">
        <f t="shared" si="35"/>
        <v>3.2361847085542785</v>
      </c>
      <c r="BF71" s="17">
        <f t="shared" si="36"/>
        <v>1.0219530658592459</v>
      </c>
      <c r="BG71" s="17">
        <f t="shared" si="37"/>
        <v>2.2993943981833032</v>
      </c>
      <c r="BH71" s="13">
        <v>25</v>
      </c>
      <c r="BI71" s="13">
        <v>10</v>
      </c>
      <c r="BJ71" s="13">
        <v>1</v>
      </c>
      <c r="BK71" s="13">
        <v>0</v>
      </c>
      <c r="BL71" s="13">
        <v>0</v>
      </c>
      <c r="BM71" s="13">
        <v>0</v>
      </c>
      <c r="BN71" s="13">
        <f t="shared" si="38"/>
        <v>121</v>
      </c>
      <c r="BO71" s="16">
        <v>0.997</v>
      </c>
      <c r="BP71" s="1"/>
      <c r="BQ71" s="1"/>
      <c r="BR71" s="23" t="str">
        <f t="shared" si="39"/>
        <v xml:space="preserve"> </v>
      </c>
      <c r="BS71" s="1"/>
      <c r="BT71" s="13">
        <v>1</v>
      </c>
      <c r="BU71" s="13">
        <v>13</v>
      </c>
      <c r="BV71" s="13">
        <v>0</v>
      </c>
      <c r="BW71" s="13">
        <v>0</v>
      </c>
      <c r="BX71" s="13">
        <v>2</v>
      </c>
      <c r="BY71" s="13">
        <v>0</v>
      </c>
      <c r="BZ71" s="13">
        <v>0</v>
      </c>
      <c r="CA71" s="13">
        <v>0</v>
      </c>
      <c r="CB71" s="23">
        <f t="shared" si="40"/>
        <v>0</v>
      </c>
      <c r="CC71" s="16">
        <v>0.30000000000000004</v>
      </c>
      <c r="CD71" s="16">
        <v>0.5</v>
      </c>
      <c r="CE71" s="16">
        <v>0.8</v>
      </c>
      <c r="CF71" s="24">
        <f t="shared" si="41"/>
        <v>1.3559322033898306E-2</v>
      </c>
      <c r="CG71" s="24">
        <f t="shared" si="42"/>
        <v>6.81302043906164E-2</v>
      </c>
      <c r="CH71" s="25">
        <v>3</v>
      </c>
      <c r="CI71" s="16">
        <v>10</v>
      </c>
      <c r="CJ71" s="16">
        <v>11.5</v>
      </c>
      <c r="CK71" s="16">
        <v>-5</v>
      </c>
      <c r="CL71" s="16">
        <v>1.4</v>
      </c>
      <c r="CM71" s="16">
        <v>0.60000000000000009</v>
      </c>
      <c r="CN71" s="16">
        <v>0</v>
      </c>
      <c r="CO71" s="16">
        <v>2</v>
      </c>
      <c r="CP71" s="26">
        <f t="shared" si="43"/>
        <v>3.3898305084745763E-2</v>
      </c>
      <c r="CQ71" s="26">
        <f t="shared" si="44"/>
        <v>0.17032551097654097</v>
      </c>
      <c r="CR71" s="13">
        <v>0</v>
      </c>
      <c r="CS71" s="13">
        <v>0</v>
      </c>
      <c r="CT71" s="13">
        <v>1</v>
      </c>
      <c r="CU71" s="13">
        <v>0.02</v>
      </c>
      <c r="CV71" s="13">
        <v>0.33</v>
      </c>
      <c r="CW71" s="13">
        <v>0.04</v>
      </c>
      <c r="CX71" s="13">
        <v>-0.63</v>
      </c>
      <c r="CY71" s="13">
        <v>-0.43</v>
      </c>
      <c r="CZ71" s="13">
        <v>-1.8</v>
      </c>
      <c r="DA71" s="13">
        <v>-2.4700000000000002</v>
      </c>
      <c r="DB71" s="27">
        <v>8.84</v>
      </c>
      <c r="DC71" s="27">
        <v>-51.72</v>
      </c>
      <c r="DD71" s="27">
        <v>60.56</v>
      </c>
      <c r="DE71" s="27">
        <v>5.97</v>
      </c>
      <c r="DF71" s="27">
        <v>7</v>
      </c>
      <c r="DG71" s="27">
        <v>-37.6</v>
      </c>
      <c r="DH71" s="27">
        <v>44.6</v>
      </c>
      <c r="DI71" s="27">
        <v>4.4000000000000004</v>
      </c>
      <c r="DJ71" s="1">
        <v>186</v>
      </c>
      <c r="DK71" s="28">
        <v>22</v>
      </c>
      <c r="DL71" s="28" t="s">
        <v>475</v>
      </c>
      <c r="DM71" s="1">
        <v>1.1000000000000001</v>
      </c>
      <c r="DN71" s="1">
        <v>0.28200000000000003</v>
      </c>
      <c r="DO71" s="1">
        <v>0</v>
      </c>
      <c r="DP71" s="16">
        <f t="shared" si="45"/>
        <v>0.82978723404255317</v>
      </c>
    </row>
    <row r="72" spans="1:120" x14ac:dyDescent="0.2">
      <c r="A72" s="13">
        <v>58</v>
      </c>
      <c r="B72" s="13" t="s">
        <v>476</v>
      </c>
      <c r="C72" s="13" t="s">
        <v>295</v>
      </c>
      <c r="D72" s="13" t="s">
        <v>296</v>
      </c>
      <c r="E72" s="13" t="s">
        <v>141</v>
      </c>
      <c r="F72" s="1" t="s">
        <v>142</v>
      </c>
      <c r="G72" s="13">
        <v>78</v>
      </c>
      <c r="H72" s="13">
        <v>225</v>
      </c>
      <c r="I72" s="13" t="s">
        <v>125</v>
      </c>
      <c r="J72" s="13">
        <v>2004</v>
      </c>
      <c r="K72" s="13">
        <v>4</v>
      </c>
      <c r="L72" s="13">
        <v>114</v>
      </c>
      <c r="M72" s="1"/>
      <c r="N72" s="1">
        <v>28</v>
      </c>
      <c r="O72" s="13" t="s">
        <v>477</v>
      </c>
      <c r="P72" s="13" t="s">
        <v>478</v>
      </c>
      <c r="Q72" s="1" t="str">
        <f t="shared" si="23"/>
        <v>COL</v>
      </c>
      <c r="R72" s="13" t="s">
        <v>162</v>
      </c>
      <c r="S72" s="1"/>
      <c r="T72" s="13" t="s">
        <v>129</v>
      </c>
      <c r="U72" s="13">
        <v>1</v>
      </c>
      <c r="V72" s="13">
        <v>0</v>
      </c>
      <c r="W72" s="13">
        <v>0</v>
      </c>
      <c r="X72" s="14">
        <v>0</v>
      </c>
      <c r="Y72" s="13">
        <v>0</v>
      </c>
      <c r="Z72" s="13">
        <v>0</v>
      </c>
      <c r="AA72" s="1">
        <v>0</v>
      </c>
      <c r="AB72" s="14">
        <v>0</v>
      </c>
      <c r="AC72" s="14">
        <v>0</v>
      </c>
      <c r="AD72" s="15">
        <f t="shared" si="24"/>
        <v>0</v>
      </c>
      <c r="AE72" s="15">
        <f t="shared" si="25"/>
        <v>0</v>
      </c>
      <c r="AF72" s="16">
        <v>6.7666666666999999</v>
      </c>
      <c r="AG72" s="17">
        <f t="shared" si="26"/>
        <v>6.7666666666999999</v>
      </c>
      <c r="AH72" s="29">
        <v>12</v>
      </c>
      <c r="AI72" s="17">
        <f t="shared" si="27"/>
        <v>12</v>
      </c>
      <c r="AJ72" s="19">
        <f t="shared" si="28"/>
        <v>0.56388888889166666</v>
      </c>
      <c r="AK72" s="20">
        <f>'Even Strength'!AA72+'Power Play'!R72+'Penalty Kill'!L72</f>
        <v>0</v>
      </c>
      <c r="AL72" s="19">
        <f t="shared" si="29"/>
        <v>0</v>
      </c>
      <c r="AM72" s="15">
        <f>IF(('Even Strength'!BR72+'Power Play'!AK72+'Penalty Kill'!AG72)&gt;0,V72/('Even Strength'!BR72+'Power Play'!AK72+'Penalty Kill'!AG72),0)</f>
        <v>0</v>
      </c>
      <c r="AN72" s="15">
        <f>IF(('Even Strength'!BR72+'Power Play'!AK72+'Penalty Kill'!AG72)&gt;0,W72/('Even Strength'!BR72+'Power Play'!AK72+'Penalty Kill'!AG72),0)</f>
        <v>0</v>
      </c>
      <c r="AO72" s="15">
        <f t="shared" si="30"/>
        <v>0</v>
      </c>
      <c r="AP72" s="13">
        <v>0</v>
      </c>
      <c r="AQ72" s="13">
        <v>0</v>
      </c>
      <c r="AR72" s="21">
        <f t="shared" si="31"/>
        <v>0</v>
      </c>
      <c r="AS72" s="22">
        <v>0</v>
      </c>
      <c r="AT72" s="1"/>
      <c r="AU72" s="1"/>
      <c r="AV72">
        <v>1</v>
      </c>
      <c r="AW72" s="13">
        <v>2</v>
      </c>
      <c r="AX72" s="13">
        <v>0</v>
      </c>
      <c r="AY72" s="13">
        <v>0</v>
      </c>
      <c r="AZ72" s="13">
        <v>0</v>
      </c>
      <c r="BA72" s="13">
        <v>0</v>
      </c>
      <c r="BB72" s="16">
        <f t="shared" si="32"/>
        <v>8.8669950738479457</v>
      </c>
      <c r="BC72" s="17">
        <f t="shared" si="33"/>
        <v>17.733990147695891</v>
      </c>
      <c r="BD72" s="17">
        <f t="shared" si="34"/>
        <v>0</v>
      </c>
      <c r="BE72" s="17">
        <f t="shared" si="35"/>
        <v>0</v>
      </c>
      <c r="BF72" s="17">
        <f t="shared" si="36"/>
        <v>0</v>
      </c>
      <c r="BG72" s="17">
        <f t="shared" si="37"/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f t="shared" si="38"/>
        <v>2</v>
      </c>
      <c r="BO72" s="16">
        <v>-1.2E-2</v>
      </c>
      <c r="BP72" s="1"/>
      <c r="BQ72" s="1"/>
      <c r="BR72" s="23" t="str">
        <f t="shared" si="39"/>
        <v xml:space="preserve"> </v>
      </c>
      <c r="BS72" s="1"/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23">
        <f t="shared" si="40"/>
        <v>0</v>
      </c>
      <c r="CC72" s="16">
        <v>0</v>
      </c>
      <c r="CD72" s="16">
        <v>0</v>
      </c>
      <c r="CE72" s="16">
        <v>0</v>
      </c>
      <c r="CF72" s="24">
        <f t="shared" si="41"/>
        <v>0</v>
      </c>
      <c r="CG72" s="24">
        <f t="shared" si="42"/>
        <v>0</v>
      </c>
      <c r="CH72" s="25">
        <v>3</v>
      </c>
      <c r="CI72" s="16">
        <v>0.1</v>
      </c>
      <c r="CJ72" s="16">
        <v>0.1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26">
        <f t="shared" si="43"/>
        <v>0</v>
      </c>
      <c r="CQ72" s="26">
        <f t="shared" si="44"/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27">
        <v>-1.87</v>
      </c>
      <c r="DC72" s="27">
        <v>1.06</v>
      </c>
      <c r="DD72" s="27">
        <v>-2.93</v>
      </c>
      <c r="DE72" s="27">
        <v>-25.05</v>
      </c>
      <c r="DF72" s="27">
        <v>-1.61</v>
      </c>
      <c r="DG72" s="27">
        <v>1.02</v>
      </c>
      <c r="DH72" s="27">
        <v>-2.63</v>
      </c>
      <c r="DI72" s="27">
        <v>-22.49</v>
      </c>
      <c r="DJ72" s="1">
        <v>186</v>
      </c>
      <c r="DK72" s="28">
        <v>79</v>
      </c>
      <c r="DL72" s="28" t="s">
        <v>479</v>
      </c>
      <c r="DM72" s="1">
        <v>1</v>
      </c>
      <c r="DN72" s="1">
        <v>0.36599999999999999</v>
      </c>
      <c r="DO72" s="1">
        <v>0</v>
      </c>
      <c r="DP72" s="16">
        <f t="shared" si="45"/>
        <v>-0.95744680851063824</v>
      </c>
    </row>
    <row r="73" spans="1:120" x14ac:dyDescent="0.2">
      <c r="A73" s="13">
        <v>74</v>
      </c>
      <c r="B73" s="13" t="s">
        <v>480</v>
      </c>
      <c r="C73" s="13" t="s">
        <v>164</v>
      </c>
      <c r="D73" s="13" t="s">
        <v>158</v>
      </c>
      <c r="E73" s="13" t="s">
        <v>141</v>
      </c>
      <c r="F73" s="1" t="s">
        <v>142</v>
      </c>
      <c r="G73" s="13">
        <v>74</v>
      </c>
      <c r="H73" s="13">
        <v>205</v>
      </c>
      <c r="I73" s="13" t="s">
        <v>125</v>
      </c>
      <c r="J73" s="13">
        <v>2008</v>
      </c>
      <c r="K73" s="13">
        <v>5</v>
      </c>
      <c r="L73" s="13">
        <v>139</v>
      </c>
      <c r="M73" s="1"/>
      <c r="N73" s="1">
        <v>25</v>
      </c>
      <c r="O73" s="13" t="s">
        <v>183</v>
      </c>
      <c r="P73" s="13" t="s">
        <v>481</v>
      </c>
      <c r="Q73" s="1" t="str">
        <f t="shared" si="23"/>
        <v>OTT</v>
      </c>
      <c r="R73" s="13" t="s">
        <v>482</v>
      </c>
      <c r="S73" s="1"/>
      <c r="T73" s="13" t="s">
        <v>173</v>
      </c>
      <c r="U73" s="13">
        <v>63</v>
      </c>
      <c r="V73" s="13">
        <v>1</v>
      </c>
      <c r="W73" s="13">
        <v>10</v>
      </c>
      <c r="X73" s="14">
        <v>4</v>
      </c>
      <c r="Y73" s="13">
        <v>11</v>
      </c>
      <c r="Z73" s="13">
        <v>15</v>
      </c>
      <c r="AA73" s="1">
        <v>30</v>
      </c>
      <c r="AB73" s="14">
        <v>20</v>
      </c>
      <c r="AC73" s="14">
        <v>27</v>
      </c>
      <c r="AD73" s="15">
        <f t="shared" si="24"/>
        <v>3.3333333333333333E-2</v>
      </c>
      <c r="AE73" s="15">
        <f t="shared" si="25"/>
        <v>1.2987012987012988E-2</v>
      </c>
      <c r="AF73" s="16">
        <v>1002.3666666667</v>
      </c>
      <c r="AG73" s="17">
        <f t="shared" si="26"/>
        <v>15.910582010582539</v>
      </c>
      <c r="AH73" s="29">
        <v>1388</v>
      </c>
      <c r="AI73" s="17">
        <f t="shared" si="27"/>
        <v>22.031746031746032</v>
      </c>
      <c r="AJ73" s="19">
        <f t="shared" si="28"/>
        <v>0.72216618635929397</v>
      </c>
      <c r="AK73" s="20">
        <f>'Even Strength'!AA73+'Power Play'!R73+'Penalty Kill'!L73</f>
        <v>42.352941176470587</v>
      </c>
      <c r="AL73" s="19">
        <f t="shared" si="29"/>
        <v>2.5351765527466505</v>
      </c>
      <c r="AM73" s="15">
        <f>IF(('Even Strength'!BR73+'Power Play'!AK73+'Penalty Kill'!AG73)&gt;0,V73/('Even Strength'!BR73+'Power Play'!AK73+'Penalty Kill'!AG73),0)</f>
        <v>2.8571428571428571E-2</v>
      </c>
      <c r="AN73" s="15">
        <f>IF(('Even Strength'!BR73+'Power Play'!AK73+'Penalty Kill'!AG73)&gt;0,W73/('Even Strength'!BR73+'Power Play'!AK73+'Penalty Kill'!AG73),0)</f>
        <v>0.2857142857142857</v>
      </c>
      <c r="AO73" s="15">
        <f t="shared" si="30"/>
        <v>0.31428571428571428</v>
      </c>
      <c r="AP73" s="13">
        <v>0</v>
      </c>
      <c r="AQ73" s="13">
        <v>0</v>
      </c>
      <c r="AR73" s="21">
        <f t="shared" si="31"/>
        <v>0</v>
      </c>
      <c r="AS73" s="22">
        <v>0</v>
      </c>
      <c r="AT73" s="1"/>
      <c r="AU73" s="1"/>
      <c r="AV73">
        <v>113</v>
      </c>
      <c r="AW73" s="13">
        <v>233</v>
      </c>
      <c r="AX73" s="13">
        <v>102</v>
      </c>
      <c r="AY73" s="13">
        <v>20</v>
      </c>
      <c r="AZ73" s="13">
        <v>21</v>
      </c>
      <c r="BA73" s="13">
        <v>9</v>
      </c>
      <c r="BB73" s="16">
        <f t="shared" si="32"/>
        <v>6.7639918858698822</v>
      </c>
      <c r="BC73" s="17">
        <f t="shared" si="33"/>
        <v>13.946992118652059</v>
      </c>
      <c r="BD73" s="17">
        <f t="shared" si="34"/>
        <v>6.105550197864849</v>
      </c>
      <c r="BE73" s="17">
        <f t="shared" si="35"/>
        <v>1.1971667054636961</v>
      </c>
      <c r="BF73" s="17">
        <f t="shared" si="36"/>
        <v>1.2570250407368808</v>
      </c>
      <c r="BG73" s="17">
        <f t="shared" si="37"/>
        <v>0.53872501745866319</v>
      </c>
      <c r="BH73" s="13">
        <v>107</v>
      </c>
      <c r="BI73" s="13">
        <v>21</v>
      </c>
      <c r="BJ73" s="13">
        <v>13</v>
      </c>
      <c r="BK73" s="13">
        <v>0</v>
      </c>
      <c r="BL73" s="13">
        <v>0</v>
      </c>
      <c r="BM73" s="13">
        <v>0</v>
      </c>
      <c r="BN73" s="13">
        <f t="shared" si="38"/>
        <v>455</v>
      </c>
      <c r="BO73" s="16">
        <v>-4.2880000000000003</v>
      </c>
      <c r="BP73" s="1"/>
      <c r="BQ73" s="1"/>
      <c r="BR73" s="23" t="str">
        <f t="shared" si="39"/>
        <v xml:space="preserve"> </v>
      </c>
      <c r="BS73" s="1"/>
      <c r="BT73" s="13">
        <v>0</v>
      </c>
      <c r="BU73" s="13">
        <v>22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23">
        <f t="shared" si="40"/>
        <v>0</v>
      </c>
      <c r="CC73" s="16">
        <v>0.1</v>
      </c>
      <c r="CD73" s="16">
        <v>3.2</v>
      </c>
      <c r="CE73" s="16">
        <v>3.3</v>
      </c>
      <c r="CF73" s="24">
        <f t="shared" si="41"/>
        <v>5.2380952380952375E-2</v>
      </c>
      <c r="CG73" s="24">
        <f t="shared" si="42"/>
        <v>0.19753250640150982</v>
      </c>
      <c r="CH73" s="25">
        <v>4</v>
      </c>
      <c r="CI73" s="16">
        <v>15</v>
      </c>
      <c r="CJ73" s="16">
        <v>22.1</v>
      </c>
      <c r="CK73" s="16">
        <v>9.5</v>
      </c>
      <c r="CL73" s="16">
        <v>0.60000000000000009</v>
      </c>
      <c r="CM73" s="16">
        <v>3.9</v>
      </c>
      <c r="CN73" s="16">
        <v>0</v>
      </c>
      <c r="CO73" s="16">
        <v>4.5</v>
      </c>
      <c r="CP73" s="26">
        <f t="shared" si="43"/>
        <v>7.1428571428571425E-2</v>
      </c>
      <c r="CQ73" s="26">
        <f t="shared" si="44"/>
        <v>0.2693625087293316</v>
      </c>
      <c r="CR73" s="13">
        <v>0</v>
      </c>
      <c r="CS73" s="13">
        <v>0</v>
      </c>
      <c r="CT73" s="13">
        <v>0</v>
      </c>
      <c r="CU73" s="13">
        <v>0</v>
      </c>
      <c r="CV73" s="13">
        <v>0.14000000000000001</v>
      </c>
      <c r="CW73" s="13">
        <v>-1.1100000000000001</v>
      </c>
      <c r="CX73" s="13">
        <v>-3.96</v>
      </c>
      <c r="CY73" s="13">
        <v>-0.23</v>
      </c>
      <c r="CZ73" s="13">
        <v>-0.19</v>
      </c>
      <c r="DA73" s="13">
        <v>-5.35</v>
      </c>
      <c r="DB73" s="27">
        <v>-17.100000000000001</v>
      </c>
      <c r="DC73" s="27">
        <v>6.48</v>
      </c>
      <c r="DD73" s="27">
        <v>-23.58</v>
      </c>
      <c r="DE73" s="27">
        <v>-1.64</v>
      </c>
      <c r="DF73" s="27">
        <v>-16.559999999999999</v>
      </c>
      <c r="DG73" s="27">
        <v>11.36</v>
      </c>
      <c r="DH73" s="27">
        <v>-27.92</v>
      </c>
      <c r="DI73" s="27">
        <v>-1.94</v>
      </c>
      <c r="DJ73" s="1">
        <v>186</v>
      </c>
      <c r="DK73" s="28">
        <v>16</v>
      </c>
      <c r="DL73" s="28" t="s">
        <v>483</v>
      </c>
      <c r="DM73" s="1">
        <v>0.57500000000000007</v>
      </c>
      <c r="DN73" s="1">
        <v>1.4E-2</v>
      </c>
      <c r="DO73" s="1">
        <v>0</v>
      </c>
      <c r="DP73" s="16">
        <f t="shared" si="45"/>
        <v>4.4468085106382977</v>
      </c>
    </row>
    <row r="74" spans="1:120" x14ac:dyDescent="0.2">
      <c r="A74" s="13">
        <v>41</v>
      </c>
      <c r="B74" s="13" t="s">
        <v>484</v>
      </c>
      <c r="C74" s="13" t="s">
        <v>485</v>
      </c>
      <c r="D74" s="13" t="s">
        <v>158</v>
      </c>
      <c r="E74" s="13" t="s">
        <v>141</v>
      </c>
      <c r="F74" s="1" t="s">
        <v>142</v>
      </c>
      <c r="G74" s="13">
        <v>76</v>
      </c>
      <c r="H74" s="13">
        <v>215</v>
      </c>
      <c r="I74" s="13" t="s">
        <v>150</v>
      </c>
      <c r="J74" s="13">
        <v>2007</v>
      </c>
      <c r="K74" s="13">
        <v>3</v>
      </c>
      <c r="L74" s="13">
        <v>78</v>
      </c>
      <c r="M74" s="1"/>
      <c r="N74" s="1">
        <v>25</v>
      </c>
      <c r="O74" s="13" t="s">
        <v>486</v>
      </c>
      <c r="P74" s="13" t="s">
        <v>487</v>
      </c>
      <c r="Q74" s="1" t="str">
        <f t="shared" si="23"/>
        <v>STL</v>
      </c>
      <c r="R74" s="13" t="s">
        <v>488</v>
      </c>
      <c r="S74" s="1">
        <v>38</v>
      </c>
      <c r="T74" s="13" t="s">
        <v>173</v>
      </c>
      <c r="U74" s="13">
        <v>51</v>
      </c>
      <c r="V74" s="13">
        <v>3</v>
      </c>
      <c r="W74" s="13">
        <v>5</v>
      </c>
      <c r="X74" s="14">
        <v>3</v>
      </c>
      <c r="Y74" s="13">
        <v>8</v>
      </c>
      <c r="Z74" s="13">
        <v>-9</v>
      </c>
      <c r="AA74" s="1">
        <v>56</v>
      </c>
      <c r="AB74" s="14">
        <v>26</v>
      </c>
      <c r="AC74" s="14">
        <v>42</v>
      </c>
      <c r="AD74" s="15">
        <f t="shared" si="24"/>
        <v>5.3571428571428568E-2</v>
      </c>
      <c r="AE74" s="15">
        <f t="shared" si="25"/>
        <v>2.4193548387096774E-2</v>
      </c>
      <c r="AF74" s="16">
        <v>770.81666666670003</v>
      </c>
      <c r="AG74" s="17">
        <f t="shared" si="26"/>
        <v>15.114052287582354</v>
      </c>
      <c r="AH74" s="29">
        <v>1081</v>
      </c>
      <c r="AI74" s="17">
        <f t="shared" si="27"/>
        <v>21.196078431372548</v>
      </c>
      <c r="AJ74" s="19">
        <f t="shared" si="28"/>
        <v>0.71305889608390383</v>
      </c>
      <c r="AK74" s="20">
        <f>'Even Strength'!AA74+'Power Play'!R74+'Penalty Kill'!L74</f>
        <v>49.65</v>
      </c>
      <c r="AL74" s="19">
        <f t="shared" si="29"/>
        <v>3.8647322104260042</v>
      </c>
      <c r="AM74" s="15">
        <f>IF(('Even Strength'!BR74+'Power Play'!AK74+'Penalty Kill'!AG74)&gt;0,V74/('Even Strength'!BR74+'Power Play'!AK74+'Penalty Kill'!AG74),0)</f>
        <v>0.14285714285714285</v>
      </c>
      <c r="AN74" s="15">
        <f>IF(('Even Strength'!BR74+'Power Play'!AK74+'Penalty Kill'!AG74)&gt;0,W74/('Even Strength'!BR74+'Power Play'!AK74+'Penalty Kill'!AG74),0)</f>
        <v>0.23809523809523808</v>
      </c>
      <c r="AO74" s="15">
        <f t="shared" si="30"/>
        <v>0.38095238095238093</v>
      </c>
      <c r="AP74" s="13">
        <v>1</v>
      </c>
      <c r="AQ74" s="13">
        <v>0</v>
      </c>
      <c r="AR74" s="21">
        <f t="shared" si="31"/>
        <v>1</v>
      </c>
      <c r="AS74" s="22">
        <v>0</v>
      </c>
      <c r="AT74" s="1"/>
      <c r="AU74" s="1"/>
      <c r="AV74">
        <v>130</v>
      </c>
      <c r="AW74" s="13">
        <v>157</v>
      </c>
      <c r="AX74" s="13">
        <v>61</v>
      </c>
      <c r="AY74" s="13">
        <v>26</v>
      </c>
      <c r="AZ74" s="13">
        <v>9</v>
      </c>
      <c r="BA74" s="13">
        <v>3</v>
      </c>
      <c r="BB74" s="16">
        <f t="shared" si="32"/>
        <v>10.119137711085207</v>
      </c>
      <c r="BC74" s="17">
        <f t="shared" si="33"/>
        <v>12.22080477415675</v>
      </c>
      <c r="BD74" s="17">
        <f t="shared" si="34"/>
        <v>4.7482107721245974</v>
      </c>
      <c r="BE74" s="17">
        <f t="shared" si="35"/>
        <v>2.0238275422170413</v>
      </c>
      <c r="BF74" s="17">
        <f t="shared" si="36"/>
        <v>0.70055568769051424</v>
      </c>
      <c r="BG74" s="17">
        <f t="shared" si="37"/>
        <v>0.23351856256350478</v>
      </c>
      <c r="BH74" s="13">
        <v>93</v>
      </c>
      <c r="BI74" s="13">
        <v>18</v>
      </c>
      <c r="BJ74" s="13">
        <v>7</v>
      </c>
      <c r="BK74" s="13">
        <v>2</v>
      </c>
      <c r="BL74" s="13">
        <v>0</v>
      </c>
      <c r="BM74" s="13">
        <v>0</v>
      </c>
      <c r="BN74" s="13">
        <f t="shared" si="38"/>
        <v>318</v>
      </c>
      <c r="BO74" s="16">
        <v>-2.7</v>
      </c>
      <c r="BP74" s="1"/>
      <c r="BQ74" s="1"/>
      <c r="BR74" s="23" t="str">
        <f t="shared" si="39"/>
        <v xml:space="preserve"> </v>
      </c>
      <c r="BS74" s="1"/>
      <c r="BT74" s="13">
        <v>0</v>
      </c>
      <c r="BU74" s="13">
        <v>15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23">
        <f t="shared" si="40"/>
        <v>0</v>
      </c>
      <c r="CC74" s="16">
        <v>0.30000000000000004</v>
      </c>
      <c r="CD74" s="16">
        <v>0.9</v>
      </c>
      <c r="CE74" s="16">
        <v>1.2</v>
      </c>
      <c r="CF74" s="24">
        <f t="shared" si="41"/>
        <v>2.3529411764705882E-2</v>
      </c>
      <c r="CG74" s="24">
        <f t="shared" si="42"/>
        <v>9.3407425025401905E-2</v>
      </c>
      <c r="CH74" s="25">
        <v>1</v>
      </c>
      <c r="CI74" s="16">
        <v>13.7</v>
      </c>
      <c r="CJ74" s="16">
        <v>17.600000000000001</v>
      </c>
      <c r="CK74" s="16">
        <v>-11.9</v>
      </c>
      <c r="CL74" s="16">
        <v>0.1</v>
      </c>
      <c r="CM74" s="16">
        <v>0.8</v>
      </c>
      <c r="CN74" s="16">
        <v>0</v>
      </c>
      <c r="CO74" s="16">
        <v>0.8</v>
      </c>
      <c r="CP74" s="26">
        <f t="shared" si="43"/>
        <v>1.5686274509803921E-2</v>
      </c>
      <c r="CQ74" s="26">
        <f t="shared" si="44"/>
        <v>6.2271616683601275E-2</v>
      </c>
      <c r="CR74" s="13">
        <v>0</v>
      </c>
      <c r="CS74" s="13">
        <v>1</v>
      </c>
      <c r="CT74" s="13">
        <v>0</v>
      </c>
      <c r="CU74" s="13">
        <v>0.01</v>
      </c>
      <c r="CV74" s="13">
        <v>0.66</v>
      </c>
      <c r="CW74" s="13">
        <v>-1.23</v>
      </c>
      <c r="CX74" s="13">
        <v>-1.18</v>
      </c>
      <c r="CY74" s="13">
        <v>3.85</v>
      </c>
      <c r="CZ74" s="13">
        <v>0.81</v>
      </c>
      <c r="DA74" s="13">
        <v>2.92</v>
      </c>
      <c r="DB74" s="27">
        <v>-5.64</v>
      </c>
      <c r="DC74" s="27">
        <v>-35.56</v>
      </c>
      <c r="DD74" s="27">
        <v>29.91</v>
      </c>
      <c r="DE74" s="27">
        <v>12.55</v>
      </c>
      <c r="DF74" s="27">
        <v>-14.28</v>
      </c>
      <c r="DG74" s="27">
        <v>-47.15</v>
      </c>
      <c r="DH74" s="27">
        <v>32.85</v>
      </c>
      <c r="DI74" s="27">
        <v>12.04</v>
      </c>
      <c r="DJ74" s="1">
        <v>186</v>
      </c>
      <c r="DK74" s="28">
        <v>17</v>
      </c>
      <c r="DL74" s="28" t="s">
        <v>359</v>
      </c>
      <c r="DM74" s="1">
        <v>0.60000000000000009</v>
      </c>
      <c r="DN74" s="1">
        <v>8.7999999999999995E-2</v>
      </c>
      <c r="DO74" s="1">
        <v>0</v>
      </c>
      <c r="DP74" s="16">
        <f t="shared" si="45"/>
        <v>0.69361702127659575</v>
      </c>
    </row>
    <row r="75" spans="1:120" x14ac:dyDescent="0.2">
      <c r="A75" s="13">
        <v>12</v>
      </c>
      <c r="B75" s="13" t="s">
        <v>489</v>
      </c>
      <c r="C75" s="13" t="s">
        <v>490</v>
      </c>
      <c r="D75" s="13" t="s">
        <v>122</v>
      </c>
      <c r="E75" s="13" t="s">
        <v>123</v>
      </c>
      <c r="F75" s="1" t="s">
        <v>124</v>
      </c>
      <c r="G75" s="13">
        <v>70</v>
      </c>
      <c r="H75" s="13">
        <v>190</v>
      </c>
      <c r="I75" s="13" t="s">
        <v>125</v>
      </c>
      <c r="J75" s="13">
        <v>2011</v>
      </c>
      <c r="K75" s="13">
        <v>4</v>
      </c>
      <c r="L75" s="13">
        <v>99</v>
      </c>
      <c r="M75" s="13" t="s">
        <v>159</v>
      </c>
      <c r="N75" s="1">
        <v>21</v>
      </c>
      <c r="O75" s="13" t="s">
        <v>491</v>
      </c>
      <c r="P75" s="13" t="s">
        <v>492</v>
      </c>
      <c r="Q75" s="1" t="str">
        <f t="shared" si="23"/>
        <v>NJD</v>
      </c>
      <c r="R75" s="13" t="s">
        <v>398</v>
      </c>
      <c r="S75" s="1"/>
      <c r="T75" s="13" t="s">
        <v>207</v>
      </c>
      <c r="U75" s="13">
        <v>11</v>
      </c>
      <c r="V75" s="13">
        <v>1</v>
      </c>
      <c r="W75" s="13">
        <v>0</v>
      </c>
      <c r="X75" s="14">
        <v>0</v>
      </c>
      <c r="Y75" s="13">
        <v>1</v>
      </c>
      <c r="Z75" s="13">
        <v>-4</v>
      </c>
      <c r="AA75" s="1">
        <v>20</v>
      </c>
      <c r="AB75" s="14">
        <v>11</v>
      </c>
      <c r="AC75" s="14">
        <v>6</v>
      </c>
      <c r="AD75" s="15">
        <f t="shared" si="24"/>
        <v>0.05</v>
      </c>
      <c r="AE75" s="15">
        <f t="shared" si="25"/>
        <v>2.7027027027027029E-2</v>
      </c>
      <c r="AF75" s="16">
        <v>122.53333333330001</v>
      </c>
      <c r="AG75" s="17">
        <f t="shared" si="26"/>
        <v>11.13939393939091</v>
      </c>
      <c r="AH75" s="29">
        <v>171</v>
      </c>
      <c r="AI75" s="17">
        <f t="shared" si="27"/>
        <v>15.545454545454545</v>
      </c>
      <c r="AJ75" s="19">
        <f t="shared" si="28"/>
        <v>0.71656920077953223</v>
      </c>
      <c r="AK75" s="20">
        <f>'Even Strength'!AA75+'Power Play'!R75+'Penalty Kill'!L75</f>
        <v>0</v>
      </c>
      <c r="AL75" s="19">
        <f t="shared" si="29"/>
        <v>0</v>
      </c>
      <c r="AM75" s="15">
        <f>IF(('Even Strength'!BR75+'Power Play'!AK75+'Penalty Kill'!AG75)&gt;0,V75/('Even Strength'!BR75+'Power Play'!AK75+'Penalty Kill'!AG75),0)</f>
        <v>0.33333333333333331</v>
      </c>
      <c r="AN75" s="15">
        <f>IF(('Even Strength'!BR75+'Power Play'!AK75+'Penalty Kill'!AG75)&gt;0,W75/('Even Strength'!BR75+'Power Play'!AK75+'Penalty Kill'!AG75),0)</f>
        <v>0</v>
      </c>
      <c r="AO75" s="15">
        <f t="shared" si="30"/>
        <v>0.33333333333333331</v>
      </c>
      <c r="AP75" s="13">
        <v>0</v>
      </c>
      <c r="AQ75" s="13">
        <v>0</v>
      </c>
      <c r="AR75" s="21">
        <f t="shared" si="31"/>
        <v>0</v>
      </c>
      <c r="AS75" s="22">
        <v>0</v>
      </c>
      <c r="AT75" s="1"/>
      <c r="AU75" s="1"/>
      <c r="AV75">
        <v>14</v>
      </c>
      <c r="AW75" s="13">
        <v>9</v>
      </c>
      <c r="AX75" s="13">
        <v>5</v>
      </c>
      <c r="AY75" s="13">
        <v>11</v>
      </c>
      <c r="AZ75" s="13">
        <v>1</v>
      </c>
      <c r="BA75" s="13">
        <v>7</v>
      </c>
      <c r="BB75" s="16">
        <f t="shared" si="32"/>
        <v>6.8552774755187302</v>
      </c>
      <c r="BC75" s="17">
        <f t="shared" si="33"/>
        <v>4.4069640914048982</v>
      </c>
      <c r="BD75" s="17">
        <f t="shared" si="34"/>
        <v>2.4483133841138325</v>
      </c>
      <c r="BE75" s="17">
        <f t="shared" si="35"/>
        <v>5.3862894450504317</v>
      </c>
      <c r="BF75" s="17">
        <f t="shared" si="36"/>
        <v>0.48966267682276643</v>
      </c>
      <c r="BG75" s="17">
        <f t="shared" si="37"/>
        <v>3.4276387377593651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f t="shared" si="38"/>
        <v>14</v>
      </c>
      <c r="BO75" s="16">
        <v>1.788</v>
      </c>
      <c r="BP75" s="13">
        <v>1</v>
      </c>
      <c r="BQ75" s="13">
        <v>0</v>
      </c>
      <c r="BR75" s="23">
        <f t="shared" si="39"/>
        <v>0</v>
      </c>
      <c r="BS75" s="13">
        <v>0</v>
      </c>
      <c r="BT75" s="13">
        <v>0</v>
      </c>
      <c r="BU75" s="13">
        <v>4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23">
        <f t="shared" si="40"/>
        <v>0</v>
      </c>
      <c r="CC75" s="16">
        <v>-0.1</v>
      </c>
      <c r="CD75" s="16">
        <v>0</v>
      </c>
      <c r="CE75" s="16">
        <v>-0.1</v>
      </c>
      <c r="CF75" s="24">
        <f t="shared" si="41"/>
        <v>-9.0909090909090922E-3</v>
      </c>
      <c r="CG75" s="24">
        <f t="shared" si="42"/>
        <v>-4.8966267682276646E-2</v>
      </c>
      <c r="CH75" s="25">
        <v>2</v>
      </c>
      <c r="CI75" s="16">
        <v>2.7</v>
      </c>
      <c r="CJ75" s="16">
        <v>2.6</v>
      </c>
      <c r="CK75" s="16">
        <v>-3.6</v>
      </c>
      <c r="CL75" s="16">
        <v>-0.7</v>
      </c>
      <c r="CM75" s="16">
        <v>0</v>
      </c>
      <c r="CN75" s="16">
        <v>-0.30000000000000004</v>
      </c>
      <c r="CO75" s="16">
        <v>-1</v>
      </c>
      <c r="CP75" s="26">
        <f t="shared" si="43"/>
        <v>-9.0909090909090912E-2</v>
      </c>
      <c r="CQ75" s="26">
        <f t="shared" si="44"/>
        <v>-0.48966267682276643</v>
      </c>
      <c r="CR75" s="13">
        <v>0</v>
      </c>
      <c r="CS75" s="13">
        <v>0</v>
      </c>
      <c r="CT75" s="13">
        <v>0</v>
      </c>
      <c r="CU75" s="13">
        <v>0</v>
      </c>
      <c r="CV75" s="13">
        <v>0.03</v>
      </c>
      <c r="CW75" s="13">
        <v>0.16</v>
      </c>
      <c r="CX75" s="13">
        <v>-0.48</v>
      </c>
      <c r="CY75" s="13">
        <v>0.82</v>
      </c>
      <c r="CZ75" s="13">
        <v>-0.7</v>
      </c>
      <c r="DA75" s="13">
        <v>-0.17</v>
      </c>
      <c r="DB75" s="27">
        <v>8.25</v>
      </c>
      <c r="DC75" s="27">
        <v>-4.6900000000000004</v>
      </c>
      <c r="DD75" s="27">
        <v>12.94</v>
      </c>
      <c r="DE75" s="27">
        <v>6.13</v>
      </c>
      <c r="DF75" s="27">
        <v>5.23</v>
      </c>
      <c r="DG75" s="27">
        <v>-0.17</v>
      </c>
      <c r="DH75" s="27">
        <v>5.41</v>
      </c>
      <c r="DI75" s="27">
        <v>2.56</v>
      </c>
      <c r="DJ75" s="1">
        <v>30</v>
      </c>
      <c r="DK75" s="1"/>
      <c r="DL75" s="1"/>
      <c r="DM75" s="1">
        <v>0.14899999999999999</v>
      </c>
      <c r="DN75" s="1">
        <v>0</v>
      </c>
      <c r="DO75" s="1">
        <v>0.23300000000000001</v>
      </c>
      <c r="DP75" s="16">
        <f t="shared" si="45"/>
        <v>-1.128277282086479</v>
      </c>
    </row>
    <row r="76" spans="1:120" x14ac:dyDescent="0.2">
      <c r="A76" s="13">
        <v>36</v>
      </c>
      <c r="B76" s="13" t="s">
        <v>493</v>
      </c>
      <c r="C76" s="13" t="s">
        <v>494</v>
      </c>
      <c r="D76" s="13" t="s">
        <v>495</v>
      </c>
      <c r="E76" s="13" t="s">
        <v>141</v>
      </c>
      <c r="F76" s="1" t="s">
        <v>142</v>
      </c>
      <c r="G76" s="13">
        <v>72</v>
      </c>
      <c r="H76" s="13">
        <v>225</v>
      </c>
      <c r="I76" s="13" t="s">
        <v>125</v>
      </c>
      <c r="J76" s="13">
        <v>1994</v>
      </c>
      <c r="K76" s="13">
        <v>9</v>
      </c>
      <c r="L76" s="13">
        <v>234</v>
      </c>
      <c r="M76" s="1"/>
      <c r="N76" s="1">
        <v>38</v>
      </c>
      <c r="O76" s="13" t="s">
        <v>496</v>
      </c>
      <c r="P76" s="13" t="s">
        <v>497</v>
      </c>
      <c r="Q76" s="1" t="str">
        <f t="shared" si="23"/>
        <v>NYI</v>
      </c>
      <c r="R76" s="13" t="s">
        <v>287</v>
      </c>
      <c r="S76" s="1"/>
      <c r="T76" s="13" t="s">
        <v>129</v>
      </c>
      <c r="U76" s="13">
        <v>10</v>
      </c>
      <c r="V76" s="13">
        <v>2</v>
      </c>
      <c r="W76" s="13">
        <v>0</v>
      </c>
      <c r="X76" s="14">
        <v>0</v>
      </c>
      <c r="Y76" s="13">
        <v>2</v>
      </c>
      <c r="Z76" s="13">
        <v>-1</v>
      </c>
      <c r="AA76" s="1">
        <v>9</v>
      </c>
      <c r="AB76" s="14">
        <v>2</v>
      </c>
      <c r="AC76" s="14">
        <v>2</v>
      </c>
      <c r="AD76" s="15">
        <f t="shared" si="24"/>
        <v>0.22222222222222221</v>
      </c>
      <c r="AE76" s="15">
        <f t="shared" si="25"/>
        <v>0.15384615384615385</v>
      </c>
      <c r="AF76" s="16">
        <v>71.966666666699993</v>
      </c>
      <c r="AG76" s="17">
        <f t="shared" si="26"/>
        <v>7.1966666666699997</v>
      </c>
      <c r="AH76" s="29">
        <v>118</v>
      </c>
      <c r="AI76" s="17">
        <f t="shared" si="27"/>
        <v>11.8</v>
      </c>
      <c r="AJ76" s="19">
        <f t="shared" si="28"/>
        <v>0.60988700564999998</v>
      </c>
      <c r="AK76" s="20">
        <f>'Even Strength'!AA76+'Power Play'!R76+'Penalty Kill'!L76</f>
        <v>0</v>
      </c>
      <c r="AL76" s="19">
        <f t="shared" si="29"/>
        <v>0</v>
      </c>
      <c r="AM76" s="15">
        <f>IF(('Even Strength'!BR76+'Power Play'!AK76+'Penalty Kill'!AG76)&gt;0,V76/('Even Strength'!BR76+'Power Play'!AK76+'Penalty Kill'!AG76),0)</f>
        <v>1</v>
      </c>
      <c r="AN76" s="15">
        <f>IF(('Even Strength'!BR76+'Power Play'!AK76+'Penalty Kill'!AG76)&gt;0,W76/('Even Strength'!BR76+'Power Play'!AK76+'Penalty Kill'!AG76),0)</f>
        <v>0</v>
      </c>
      <c r="AO76" s="15">
        <f t="shared" si="30"/>
        <v>1</v>
      </c>
      <c r="AP76" s="13">
        <v>0</v>
      </c>
      <c r="AQ76" s="13">
        <v>0</v>
      </c>
      <c r="AR76" s="21">
        <f t="shared" si="31"/>
        <v>0</v>
      </c>
      <c r="AS76" s="22">
        <v>0</v>
      </c>
      <c r="AT76" s="1"/>
      <c r="AU76" s="1"/>
      <c r="AV76">
        <v>6</v>
      </c>
      <c r="AW76" s="13">
        <v>10</v>
      </c>
      <c r="AX76" s="13">
        <v>4</v>
      </c>
      <c r="AY76" s="13">
        <v>2</v>
      </c>
      <c r="AZ76" s="13">
        <v>1</v>
      </c>
      <c r="BA76" s="13">
        <v>1</v>
      </c>
      <c r="BB76" s="16">
        <f t="shared" si="32"/>
        <v>5.0023158869823989</v>
      </c>
      <c r="BC76" s="17">
        <f t="shared" si="33"/>
        <v>8.3371931449706658</v>
      </c>
      <c r="BD76" s="17">
        <f t="shared" si="34"/>
        <v>3.334877257988266</v>
      </c>
      <c r="BE76" s="17">
        <f t="shared" si="35"/>
        <v>1.667438628994133</v>
      </c>
      <c r="BF76" s="17">
        <f t="shared" si="36"/>
        <v>0.83371931449706649</v>
      </c>
      <c r="BG76" s="17">
        <f t="shared" si="37"/>
        <v>0.83371931449706649</v>
      </c>
      <c r="BH76" s="13">
        <v>30</v>
      </c>
      <c r="BI76" s="13">
        <v>5</v>
      </c>
      <c r="BJ76" s="13">
        <v>2</v>
      </c>
      <c r="BK76" s="13">
        <v>1</v>
      </c>
      <c r="BL76" s="13">
        <v>0</v>
      </c>
      <c r="BM76" s="13">
        <v>0</v>
      </c>
      <c r="BN76" s="13">
        <f t="shared" si="38"/>
        <v>46</v>
      </c>
      <c r="BO76" s="16">
        <v>-1.125</v>
      </c>
      <c r="BP76" s="1"/>
      <c r="BQ76" s="1"/>
      <c r="BR76" s="23" t="str">
        <f t="shared" si="39"/>
        <v xml:space="preserve"> </v>
      </c>
      <c r="BS76" s="1"/>
      <c r="BT76" s="13">
        <v>1</v>
      </c>
      <c r="BU76" s="13">
        <v>4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23">
        <f t="shared" si="40"/>
        <v>0</v>
      </c>
      <c r="CC76" s="16">
        <v>0.30000000000000004</v>
      </c>
      <c r="CD76" s="16">
        <v>0</v>
      </c>
      <c r="CE76" s="16">
        <v>0.30000000000000004</v>
      </c>
      <c r="CF76" s="24">
        <f t="shared" si="41"/>
        <v>3.0000000000000006E-2</v>
      </c>
      <c r="CG76" s="24">
        <f t="shared" si="42"/>
        <v>0.25011579434911996</v>
      </c>
      <c r="CH76" s="25">
        <v>2</v>
      </c>
      <c r="CI76" s="16">
        <v>0.7</v>
      </c>
      <c r="CJ76" s="16">
        <v>0.7</v>
      </c>
      <c r="CK76" s="16">
        <v>-1</v>
      </c>
      <c r="CL76" s="16">
        <v>0.7</v>
      </c>
      <c r="CM76" s="16">
        <v>0</v>
      </c>
      <c r="CN76" s="16">
        <v>0</v>
      </c>
      <c r="CO76" s="16">
        <v>0.7</v>
      </c>
      <c r="CP76" s="26">
        <f t="shared" si="43"/>
        <v>6.9999999999999993E-2</v>
      </c>
      <c r="CQ76" s="26">
        <f t="shared" si="44"/>
        <v>0.58360352014794648</v>
      </c>
      <c r="CR76" s="13">
        <v>0</v>
      </c>
      <c r="CS76" s="13">
        <v>0</v>
      </c>
      <c r="CT76" s="13">
        <v>0</v>
      </c>
      <c r="CU76" s="13">
        <v>0</v>
      </c>
      <c r="CV76" s="13">
        <v>0.08</v>
      </c>
      <c r="CW76" s="13">
        <v>-7.0000000000000007E-2</v>
      </c>
      <c r="CX76" s="13">
        <v>0</v>
      </c>
      <c r="CY76" s="13">
        <v>0</v>
      </c>
      <c r="CZ76" s="13">
        <v>-0.08</v>
      </c>
      <c r="DA76" s="13">
        <v>-7.0000000000000007E-2</v>
      </c>
      <c r="DB76" s="27">
        <v>-15.1</v>
      </c>
      <c r="DC76" s="27">
        <v>13.19</v>
      </c>
      <c r="DD76" s="27">
        <v>-28.29</v>
      </c>
      <c r="DE76" s="27">
        <v>-23.45</v>
      </c>
      <c r="DF76" s="27">
        <v>-5.93</v>
      </c>
      <c r="DG76" s="27">
        <v>15.19</v>
      </c>
      <c r="DH76" s="27">
        <v>-21.12</v>
      </c>
      <c r="DI76" s="27">
        <v>-17.5</v>
      </c>
      <c r="DJ76" s="1">
        <v>186</v>
      </c>
      <c r="DK76" s="28">
        <v>33</v>
      </c>
      <c r="DL76" s="28" t="s">
        <v>498</v>
      </c>
      <c r="DM76" s="1">
        <v>0.77500000000000002</v>
      </c>
      <c r="DN76" s="1">
        <v>0.13200000000000001</v>
      </c>
      <c r="DO76" s="1">
        <v>0.125</v>
      </c>
      <c r="DP76" s="16">
        <f t="shared" si="45"/>
        <v>0.22127659574468084</v>
      </c>
    </row>
    <row r="77" spans="1:120" x14ac:dyDescent="0.2">
      <c r="A77" s="13">
        <v>17</v>
      </c>
      <c r="B77" s="13" t="s">
        <v>499</v>
      </c>
      <c r="C77" s="13" t="s">
        <v>500</v>
      </c>
      <c r="D77" s="13" t="s">
        <v>325</v>
      </c>
      <c r="E77" s="13" t="s">
        <v>141</v>
      </c>
      <c r="F77" s="1" t="s">
        <v>142</v>
      </c>
      <c r="G77" s="13">
        <v>73</v>
      </c>
      <c r="H77" s="13">
        <v>210</v>
      </c>
      <c r="I77" s="13" t="s">
        <v>125</v>
      </c>
      <c r="J77" s="13">
        <v>2008</v>
      </c>
      <c r="K77" s="13">
        <v>3</v>
      </c>
      <c r="L77" s="13">
        <v>78</v>
      </c>
      <c r="M77" s="1"/>
      <c r="N77" s="1">
        <v>24</v>
      </c>
      <c r="O77" s="13" t="s">
        <v>501</v>
      </c>
      <c r="P77" s="13" t="s">
        <v>502</v>
      </c>
      <c r="Q77" s="1" t="str">
        <f t="shared" si="23"/>
        <v>CGY</v>
      </c>
      <c r="R77" s="13" t="s">
        <v>270</v>
      </c>
      <c r="S77" s="1"/>
      <c r="T77" s="13" t="s">
        <v>503</v>
      </c>
      <c r="U77" s="13">
        <v>78</v>
      </c>
      <c r="V77" s="13">
        <v>16</v>
      </c>
      <c r="W77" s="13">
        <v>18</v>
      </c>
      <c r="X77" s="14">
        <v>12</v>
      </c>
      <c r="Y77" s="13">
        <v>34</v>
      </c>
      <c r="Z77" s="13">
        <v>10</v>
      </c>
      <c r="AA77" s="1">
        <v>104</v>
      </c>
      <c r="AB77" s="14">
        <v>44</v>
      </c>
      <c r="AC77" s="14">
        <v>30</v>
      </c>
      <c r="AD77" s="15">
        <f t="shared" si="24"/>
        <v>0.15384615384615385</v>
      </c>
      <c r="AE77" s="15">
        <f t="shared" si="25"/>
        <v>8.98876404494382E-2</v>
      </c>
      <c r="AF77" s="16">
        <v>1092.7833333333001</v>
      </c>
      <c r="AG77" s="17">
        <f t="shared" si="26"/>
        <v>14.010042735042308</v>
      </c>
      <c r="AH77" s="29">
        <v>1705</v>
      </c>
      <c r="AI77" s="17">
        <f t="shared" si="27"/>
        <v>21.858974358974358</v>
      </c>
      <c r="AJ77" s="19">
        <f t="shared" si="28"/>
        <v>0.64092864125120241</v>
      </c>
      <c r="AK77" s="20">
        <f>'Even Strength'!AA77+'Power Play'!R77+'Penalty Kill'!L77</f>
        <v>93.15384615384616</v>
      </c>
      <c r="AL77" s="19">
        <f t="shared" si="29"/>
        <v>5.1146742439619981</v>
      </c>
      <c r="AM77" s="15">
        <f>IF(('Even Strength'!BR77+'Power Play'!AK77+'Penalty Kill'!AG77)&gt;0,V77/('Even Strength'!BR77+'Power Play'!AK77+'Penalty Kill'!AG77),0)</f>
        <v>0.3902439024390244</v>
      </c>
      <c r="AN77" s="15">
        <f>IF(('Even Strength'!BR77+'Power Play'!AK77+'Penalty Kill'!AG77)&gt;0,W77/('Even Strength'!BR77+'Power Play'!AK77+'Penalty Kill'!AG77),0)</f>
        <v>0.43902439024390244</v>
      </c>
      <c r="AO77" s="15">
        <f t="shared" si="30"/>
        <v>0.8292682926829269</v>
      </c>
      <c r="AP77" s="13">
        <v>29</v>
      </c>
      <c r="AQ77" s="13">
        <v>45</v>
      </c>
      <c r="AR77" s="21">
        <f t="shared" si="31"/>
        <v>0.39189189189189189</v>
      </c>
      <c r="AS77" s="22">
        <v>1.5</v>
      </c>
      <c r="AT77" s="1"/>
      <c r="AU77" s="1"/>
      <c r="AV77">
        <v>108</v>
      </c>
      <c r="AW77" s="13">
        <v>264</v>
      </c>
      <c r="AX77" s="13">
        <v>82</v>
      </c>
      <c r="AY77" s="13">
        <v>44</v>
      </c>
      <c r="AZ77" s="13">
        <v>25</v>
      </c>
      <c r="BA77" s="13">
        <v>22</v>
      </c>
      <c r="BB77" s="16">
        <f t="shared" si="32"/>
        <v>5.9298122531153137</v>
      </c>
      <c r="BC77" s="17">
        <f t="shared" si="33"/>
        <v>14.495096618726324</v>
      </c>
      <c r="BD77" s="17">
        <f t="shared" si="34"/>
        <v>4.5022648588468126</v>
      </c>
      <c r="BE77" s="17">
        <f t="shared" si="35"/>
        <v>2.4158494364543874</v>
      </c>
      <c r="BF77" s="17">
        <f t="shared" si="36"/>
        <v>1.3726417252581746</v>
      </c>
      <c r="BG77" s="17">
        <f t="shared" si="37"/>
        <v>1.2079247182271937</v>
      </c>
      <c r="BH77" s="13">
        <v>54</v>
      </c>
      <c r="BI77" s="13">
        <v>12</v>
      </c>
      <c r="BJ77" s="13">
        <v>4</v>
      </c>
      <c r="BK77" s="13">
        <v>0</v>
      </c>
      <c r="BL77" s="13">
        <v>1</v>
      </c>
      <c r="BM77" s="13">
        <v>0</v>
      </c>
      <c r="BN77" s="13">
        <f t="shared" si="38"/>
        <v>404</v>
      </c>
      <c r="BO77" s="16">
        <v>5.5030000000000001</v>
      </c>
      <c r="BP77" s="1"/>
      <c r="BQ77" s="1"/>
      <c r="BR77" s="23" t="str">
        <f t="shared" si="39"/>
        <v xml:space="preserve"> </v>
      </c>
      <c r="BS77" s="1"/>
      <c r="BT77" s="13">
        <v>1</v>
      </c>
      <c r="BU77" s="13">
        <v>19</v>
      </c>
      <c r="BV77" s="13">
        <v>0</v>
      </c>
      <c r="BW77" s="13">
        <v>0</v>
      </c>
      <c r="BX77" s="13">
        <v>4</v>
      </c>
      <c r="BY77" s="13">
        <v>1</v>
      </c>
      <c r="BZ77" s="13">
        <v>0</v>
      </c>
      <c r="CA77" s="13">
        <v>0</v>
      </c>
      <c r="CB77" s="23">
        <f t="shared" si="40"/>
        <v>0</v>
      </c>
      <c r="CC77" s="16">
        <v>2.5</v>
      </c>
      <c r="CD77" s="16">
        <v>1.6</v>
      </c>
      <c r="CE77" s="16">
        <v>4.0999999999999996</v>
      </c>
      <c r="CF77" s="24">
        <f t="shared" si="41"/>
        <v>5.2564102564102558E-2</v>
      </c>
      <c r="CG77" s="24">
        <f t="shared" si="42"/>
        <v>0.22511324294234061</v>
      </c>
      <c r="CH77" s="25">
        <v>7</v>
      </c>
      <c r="CI77" s="16">
        <v>20.100000000000001</v>
      </c>
      <c r="CJ77" s="16">
        <v>26.2</v>
      </c>
      <c r="CK77" s="16">
        <v>6</v>
      </c>
      <c r="CL77" s="16">
        <v>5.0999999999999996</v>
      </c>
      <c r="CM77" s="16">
        <v>4.7</v>
      </c>
      <c r="CN77" s="16">
        <v>0</v>
      </c>
      <c r="CO77" s="16">
        <v>9.8000000000000007</v>
      </c>
      <c r="CP77" s="26">
        <f t="shared" si="43"/>
        <v>0.12564102564102564</v>
      </c>
      <c r="CQ77" s="26">
        <f t="shared" si="44"/>
        <v>0.53807555630120452</v>
      </c>
      <c r="CR77" s="13">
        <v>4</v>
      </c>
      <c r="CS77" s="13">
        <v>3</v>
      </c>
      <c r="CT77" s="13">
        <v>2</v>
      </c>
      <c r="CU77" s="13">
        <v>-7.0000000000000007E-2</v>
      </c>
      <c r="CV77" s="13">
        <v>0.64</v>
      </c>
      <c r="CW77" s="13">
        <v>1.26</v>
      </c>
      <c r="CX77" s="13">
        <v>2.7</v>
      </c>
      <c r="CY77" s="13">
        <v>-2.62</v>
      </c>
      <c r="CZ77" s="13">
        <v>4.29</v>
      </c>
      <c r="DA77" s="13">
        <v>6.2</v>
      </c>
      <c r="DB77" s="27">
        <v>16.18</v>
      </c>
      <c r="DC77" s="27">
        <v>32.99</v>
      </c>
      <c r="DD77" s="27">
        <v>-16.809999999999999</v>
      </c>
      <c r="DE77" s="27">
        <v>-1.0900000000000001</v>
      </c>
      <c r="DF77" s="27">
        <v>32.549999999999997</v>
      </c>
      <c r="DG77" s="27">
        <v>18.940000000000001</v>
      </c>
      <c r="DH77" s="27">
        <v>13.61</v>
      </c>
      <c r="DI77" s="27">
        <v>0.88</v>
      </c>
      <c r="DJ77" s="1">
        <v>186</v>
      </c>
      <c r="DK77" s="28">
        <v>3</v>
      </c>
      <c r="DL77" s="28" t="s">
        <v>254</v>
      </c>
      <c r="DM77" s="1">
        <v>0.77500000000000002</v>
      </c>
      <c r="DN77" s="1">
        <v>9.0000000000000011E-3</v>
      </c>
      <c r="DO77" s="1">
        <v>0</v>
      </c>
      <c r="DP77" s="16">
        <f t="shared" si="45"/>
        <v>9.3212765957446813</v>
      </c>
    </row>
    <row r="78" spans="1:120" x14ac:dyDescent="0.2">
      <c r="A78" s="13">
        <v>49</v>
      </c>
      <c r="B78" s="13" t="s">
        <v>504</v>
      </c>
      <c r="C78" s="13" t="s">
        <v>505</v>
      </c>
      <c r="D78" s="13" t="s">
        <v>296</v>
      </c>
      <c r="E78" s="13" t="s">
        <v>141</v>
      </c>
      <c r="F78" s="1" t="s">
        <v>142</v>
      </c>
      <c r="G78" s="13">
        <v>71</v>
      </c>
      <c r="H78" s="13">
        <v>195</v>
      </c>
      <c r="I78" s="13" t="s">
        <v>125</v>
      </c>
      <c r="J78" s="13">
        <v>2010</v>
      </c>
      <c r="K78" s="13">
        <v>3</v>
      </c>
      <c r="L78" s="13">
        <v>71</v>
      </c>
      <c r="M78" s="1"/>
      <c r="N78" s="1">
        <v>22</v>
      </c>
      <c r="O78" s="13" t="s">
        <v>506</v>
      </c>
      <c r="P78" s="13" t="s">
        <v>507</v>
      </c>
      <c r="Q78" s="1" t="str">
        <f t="shared" si="23"/>
        <v>MTL</v>
      </c>
      <c r="R78" s="13" t="s">
        <v>214</v>
      </c>
      <c r="S78" s="1"/>
      <c r="T78" s="13" t="s">
        <v>129</v>
      </c>
      <c r="U78" s="13">
        <v>29</v>
      </c>
      <c r="V78" s="13">
        <v>3</v>
      </c>
      <c r="W78" s="13">
        <v>2</v>
      </c>
      <c r="X78" s="14">
        <v>1</v>
      </c>
      <c r="Y78" s="13">
        <v>5</v>
      </c>
      <c r="Z78" s="13">
        <v>3</v>
      </c>
      <c r="AA78" s="1">
        <v>27</v>
      </c>
      <c r="AB78" s="14">
        <v>6</v>
      </c>
      <c r="AC78" s="14">
        <v>13</v>
      </c>
      <c r="AD78" s="15">
        <f t="shared" si="24"/>
        <v>0.1111111111111111</v>
      </c>
      <c r="AE78" s="15">
        <f t="shared" si="25"/>
        <v>6.5217391304347824E-2</v>
      </c>
      <c r="AF78" s="16">
        <v>228.75</v>
      </c>
      <c r="AG78" s="17">
        <f t="shared" si="26"/>
        <v>7.8879310344827589</v>
      </c>
      <c r="AH78" s="29">
        <v>337</v>
      </c>
      <c r="AI78" s="17">
        <f t="shared" si="27"/>
        <v>11.620689655172415</v>
      </c>
      <c r="AJ78" s="19">
        <f t="shared" si="28"/>
        <v>0.67878338278931749</v>
      </c>
      <c r="AK78" s="20">
        <f>'Even Strength'!AA78+'Power Play'!R78+'Penalty Kill'!L78</f>
        <v>10.1</v>
      </c>
      <c r="AL78" s="19">
        <f t="shared" si="29"/>
        <v>2.6491803278688524</v>
      </c>
      <c r="AM78" s="15">
        <f>IF(('Even Strength'!BR78+'Power Play'!AK78+'Penalty Kill'!AG78)&gt;0,V78/('Even Strength'!BR78+'Power Play'!AK78+'Penalty Kill'!AG78),0)</f>
        <v>0.3</v>
      </c>
      <c r="AN78" s="15">
        <f>IF(('Even Strength'!BR78+'Power Play'!AK78+'Penalty Kill'!AG78)&gt;0,W78/('Even Strength'!BR78+'Power Play'!AK78+'Penalty Kill'!AG78),0)</f>
        <v>0.2</v>
      </c>
      <c r="AO78" s="15">
        <f t="shared" si="30"/>
        <v>0.5</v>
      </c>
      <c r="AP78" s="13">
        <v>4</v>
      </c>
      <c r="AQ78" s="13">
        <v>1</v>
      </c>
      <c r="AR78" s="21">
        <f t="shared" si="31"/>
        <v>0.8</v>
      </c>
      <c r="AS78" s="22">
        <v>0.2</v>
      </c>
      <c r="AT78" s="1"/>
      <c r="AU78" s="1"/>
      <c r="AV78">
        <v>59</v>
      </c>
      <c r="AW78" s="13">
        <v>26</v>
      </c>
      <c r="AX78" s="13">
        <v>10</v>
      </c>
      <c r="AY78" s="13">
        <v>6</v>
      </c>
      <c r="AZ78" s="13">
        <v>7</v>
      </c>
      <c r="BA78" s="13">
        <v>6</v>
      </c>
      <c r="BB78" s="16">
        <f t="shared" si="32"/>
        <v>15.475409836065573</v>
      </c>
      <c r="BC78" s="17">
        <f t="shared" si="33"/>
        <v>6.8196721311475414</v>
      </c>
      <c r="BD78" s="17">
        <f t="shared" si="34"/>
        <v>2.622950819672131</v>
      </c>
      <c r="BE78" s="17">
        <f t="shared" si="35"/>
        <v>1.5737704918032787</v>
      </c>
      <c r="BF78" s="17">
        <f t="shared" si="36"/>
        <v>1.8360655737704918</v>
      </c>
      <c r="BG78" s="17">
        <f t="shared" si="37"/>
        <v>1.5737704918032787</v>
      </c>
      <c r="BH78" s="13">
        <v>4</v>
      </c>
      <c r="BI78" s="13">
        <v>2</v>
      </c>
      <c r="BJ78" s="13">
        <v>0</v>
      </c>
      <c r="BK78" s="13">
        <v>0</v>
      </c>
      <c r="BL78" s="13">
        <v>0</v>
      </c>
      <c r="BM78" s="13">
        <v>0</v>
      </c>
      <c r="BN78" s="13">
        <f t="shared" si="38"/>
        <v>40</v>
      </c>
      <c r="BO78" s="16">
        <v>0.61799999999999999</v>
      </c>
      <c r="BP78" s="1"/>
      <c r="BQ78" s="1"/>
      <c r="BR78" s="23" t="str">
        <f t="shared" si="39"/>
        <v xml:space="preserve"> </v>
      </c>
      <c r="BS78" s="1"/>
      <c r="BT78" s="13">
        <v>1</v>
      </c>
      <c r="BU78" s="13">
        <v>9</v>
      </c>
      <c r="BV78" s="13">
        <v>0</v>
      </c>
      <c r="BW78" s="13">
        <v>0</v>
      </c>
      <c r="BX78" s="13">
        <v>1</v>
      </c>
      <c r="BY78" s="13">
        <v>0</v>
      </c>
      <c r="BZ78" s="13">
        <v>0</v>
      </c>
      <c r="CA78" s="13">
        <v>0</v>
      </c>
      <c r="CB78" s="23">
        <f t="shared" si="40"/>
        <v>0</v>
      </c>
      <c r="CC78" s="16">
        <v>0.30000000000000004</v>
      </c>
      <c r="CD78" s="16">
        <v>0.4</v>
      </c>
      <c r="CE78" s="16">
        <v>0.7</v>
      </c>
      <c r="CF78" s="24">
        <f t="shared" si="41"/>
        <v>2.4137931034482758E-2</v>
      </c>
      <c r="CG78" s="24">
        <f t="shared" si="42"/>
        <v>0.18360655737704917</v>
      </c>
      <c r="CH78" s="25">
        <v>4</v>
      </c>
      <c r="CI78" s="16">
        <v>6.1</v>
      </c>
      <c r="CJ78" s="16">
        <v>5.9</v>
      </c>
      <c r="CK78" s="16">
        <v>1.1000000000000001</v>
      </c>
      <c r="CL78" s="16">
        <v>-0.5</v>
      </c>
      <c r="CM78" s="16">
        <v>0.8</v>
      </c>
      <c r="CN78" s="16">
        <v>0</v>
      </c>
      <c r="CO78" s="16">
        <v>0.30000000000000004</v>
      </c>
      <c r="CP78" s="26">
        <f t="shared" si="43"/>
        <v>1.0344827586206898E-2</v>
      </c>
      <c r="CQ78" s="26">
        <f t="shared" si="44"/>
        <v>7.8688524590163941E-2</v>
      </c>
      <c r="CR78" s="13">
        <v>1</v>
      </c>
      <c r="CS78" s="13">
        <v>0</v>
      </c>
      <c r="CT78" s="13">
        <v>0</v>
      </c>
      <c r="CU78" s="13">
        <v>0.02</v>
      </c>
      <c r="CV78" s="13">
        <v>0.08</v>
      </c>
      <c r="CW78" s="13">
        <v>0.35</v>
      </c>
      <c r="CX78" s="13">
        <v>0.44</v>
      </c>
      <c r="CY78" s="13">
        <v>0.01</v>
      </c>
      <c r="CZ78" s="13">
        <v>0.92</v>
      </c>
      <c r="DA78" s="13">
        <v>1.82</v>
      </c>
      <c r="DB78" s="27">
        <v>18.7</v>
      </c>
      <c r="DC78" s="27">
        <v>-11.01</v>
      </c>
      <c r="DD78" s="27">
        <v>29.7</v>
      </c>
      <c r="DE78" s="27">
        <v>8.11</v>
      </c>
      <c r="DF78" s="27">
        <v>8.5299999999999994</v>
      </c>
      <c r="DG78" s="27">
        <v>-7.5</v>
      </c>
      <c r="DH78" s="27">
        <v>16.03</v>
      </c>
      <c r="DI78" s="27">
        <v>4.38</v>
      </c>
      <c r="DJ78" s="1">
        <v>136</v>
      </c>
      <c r="DK78" s="28">
        <v>15</v>
      </c>
      <c r="DL78" s="28" t="s">
        <v>508</v>
      </c>
      <c r="DM78" s="1">
        <v>0.63600000000000001</v>
      </c>
      <c r="DN78" s="1">
        <v>0.159</v>
      </c>
      <c r="DO78" s="1">
        <v>0.16</v>
      </c>
      <c r="DP78" s="16">
        <f t="shared" si="45"/>
        <v>-0.19755204758636452</v>
      </c>
    </row>
    <row r="79" spans="1:120" x14ac:dyDescent="0.2">
      <c r="A79" s="13">
        <v>57</v>
      </c>
      <c r="B79" s="13" t="s">
        <v>509</v>
      </c>
      <c r="C79" s="13" t="s">
        <v>510</v>
      </c>
      <c r="D79" s="13" t="s">
        <v>296</v>
      </c>
      <c r="E79" s="13" t="s">
        <v>141</v>
      </c>
      <c r="F79" s="1" t="s">
        <v>142</v>
      </c>
      <c r="G79" s="13">
        <v>70</v>
      </c>
      <c r="H79" s="13">
        <v>192</v>
      </c>
      <c r="I79" s="13" t="s">
        <v>125</v>
      </c>
      <c r="J79" s="13">
        <v>2009</v>
      </c>
      <c r="K79" s="13">
        <v>5</v>
      </c>
      <c r="L79" s="13">
        <v>132</v>
      </c>
      <c r="M79" s="1"/>
      <c r="N79" s="1">
        <v>24</v>
      </c>
      <c r="O79" s="13" t="s">
        <v>511</v>
      </c>
      <c r="P79" s="13" t="s">
        <v>512</v>
      </c>
      <c r="Q79" s="1" t="str">
        <f t="shared" si="23"/>
        <v>NSH</v>
      </c>
      <c r="R79" s="13" t="s">
        <v>243</v>
      </c>
      <c r="S79" s="1"/>
      <c r="T79" s="13" t="s">
        <v>129</v>
      </c>
      <c r="U79" s="13">
        <v>69</v>
      </c>
      <c r="V79" s="13">
        <v>3</v>
      </c>
      <c r="W79" s="13">
        <v>10</v>
      </c>
      <c r="X79" s="14">
        <v>7</v>
      </c>
      <c r="Y79" s="13">
        <v>13</v>
      </c>
      <c r="Z79" s="13">
        <v>-13</v>
      </c>
      <c r="AA79" s="1">
        <v>76</v>
      </c>
      <c r="AB79" s="14">
        <v>30</v>
      </c>
      <c r="AC79" s="14">
        <v>20</v>
      </c>
      <c r="AD79" s="15">
        <f t="shared" si="24"/>
        <v>3.9473684210526314E-2</v>
      </c>
      <c r="AE79" s="15">
        <f t="shared" si="25"/>
        <v>2.3809523809523808E-2</v>
      </c>
      <c r="AF79" s="16">
        <v>828.98333333330004</v>
      </c>
      <c r="AG79" s="17">
        <f t="shared" si="26"/>
        <v>12.014251207728986</v>
      </c>
      <c r="AH79" s="29">
        <v>1201</v>
      </c>
      <c r="AI79" s="17">
        <f t="shared" si="27"/>
        <v>17.405797101449274</v>
      </c>
      <c r="AJ79" s="19">
        <f t="shared" si="28"/>
        <v>0.69024424091032477</v>
      </c>
      <c r="AK79" s="20">
        <f>'Even Strength'!AA79+'Power Play'!R79+'Penalty Kill'!L79</f>
        <v>166.38461538461539</v>
      </c>
      <c r="AL79" s="19">
        <f t="shared" si="29"/>
        <v>12.0425544418794</v>
      </c>
      <c r="AM79" s="15">
        <f>IF(('Even Strength'!BR79+'Power Play'!AK79+'Penalty Kill'!AG79)&gt;0,V79/('Even Strength'!BR79+'Power Play'!AK79+'Penalty Kill'!AG79),0)</f>
        <v>0.23076923076923078</v>
      </c>
      <c r="AN79" s="15">
        <f>IF(('Even Strength'!BR79+'Power Play'!AK79+'Penalty Kill'!AG79)&gt;0,W79/('Even Strength'!BR79+'Power Play'!AK79+'Penalty Kill'!AG79),0)</f>
        <v>0.76923076923076927</v>
      </c>
      <c r="AO79" s="15">
        <f t="shared" si="30"/>
        <v>1</v>
      </c>
      <c r="AP79" s="13">
        <v>3</v>
      </c>
      <c r="AQ79" s="13">
        <v>3</v>
      </c>
      <c r="AR79" s="21">
        <f t="shared" si="31"/>
        <v>0.5</v>
      </c>
      <c r="AS79" s="22">
        <v>0.1</v>
      </c>
      <c r="AT79" s="1"/>
      <c r="AU79" s="1"/>
      <c r="AV79">
        <v>117</v>
      </c>
      <c r="AW79" s="13">
        <v>141</v>
      </c>
      <c r="AX79" s="13">
        <v>44</v>
      </c>
      <c r="AY79" s="13">
        <v>30</v>
      </c>
      <c r="AZ79" s="13">
        <v>14</v>
      </c>
      <c r="BA79" s="13">
        <v>27</v>
      </c>
      <c r="BB79" s="16">
        <f t="shared" si="32"/>
        <v>8.4682040250108965</v>
      </c>
      <c r="BC79" s="17">
        <f t="shared" si="33"/>
        <v>10.205271517320822</v>
      </c>
      <c r="BD79" s="17">
        <f t="shared" si="34"/>
        <v>3.1846237359015332</v>
      </c>
      <c r="BE79" s="17">
        <f t="shared" si="35"/>
        <v>2.1713343653874086</v>
      </c>
      <c r="BF79" s="17">
        <f t="shared" si="36"/>
        <v>1.0132893705141242</v>
      </c>
      <c r="BG79" s="17">
        <f t="shared" si="37"/>
        <v>1.9542009288486681</v>
      </c>
      <c r="BH79" s="13">
        <v>10</v>
      </c>
      <c r="BI79" s="13">
        <v>5</v>
      </c>
      <c r="BJ79" s="13">
        <v>0</v>
      </c>
      <c r="BK79" s="13">
        <v>0</v>
      </c>
      <c r="BL79" s="13">
        <v>0</v>
      </c>
      <c r="BM79" s="13">
        <v>0</v>
      </c>
      <c r="BN79" s="13">
        <f t="shared" si="38"/>
        <v>195</v>
      </c>
      <c r="BO79" s="16">
        <v>-1.216</v>
      </c>
      <c r="BP79" s="1"/>
      <c r="BQ79" s="1"/>
      <c r="BR79" s="23" t="str">
        <f t="shared" si="39"/>
        <v xml:space="preserve"> </v>
      </c>
      <c r="BS79" s="1"/>
      <c r="BT79" s="13">
        <v>0</v>
      </c>
      <c r="BU79" s="13">
        <v>21</v>
      </c>
      <c r="BV79" s="13">
        <v>0</v>
      </c>
      <c r="BW79" s="13">
        <v>0</v>
      </c>
      <c r="BX79" s="13">
        <v>0</v>
      </c>
      <c r="BY79" s="13">
        <v>1</v>
      </c>
      <c r="BZ79" s="13">
        <v>0</v>
      </c>
      <c r="CA79" s="13">
        <v>0</v>
      </c>
      <c r="CB79" s="23">
        <f t="shared" si="40"/>
        <v>0</v>
      </c>
      <c r="CC79" s="16">
        <v>-0.5</v>
      </c>
      <c r="CD79" s="16">
        <v>0.30000000000000004</v>
      </c>
      <c r="CE79" s="16">
        <v>-0.2</v>
      </c>
      <c r="CF79" s="24">
        <f t="shared" si="41"/>
        <v>-2.8985507246376812E-3</v>
      </c>
      <c r="CG79" s="24">
        <f t="shared" si="42"/>
        <v>-1.4475562435916061E-2</v>
      </c>
      <c r="CH79" s="25">
        <v>5</v>
      </c>
      <c r="CI79" s="16">
        <v>12.2</v>
      </c>
      <c r="CJ79" s="16">
        <v>14.1</v>
      </c>
      <c r="CK79" s="16">
        <v>-16.3</v>
      </c>
      <c r="CL79" s="16">
        <v>-0.5</v>
      </c>
      <c r="CM79" s="16">
        <v>0.60000000000000009</v>
      </c>
      <c r="CN79" s="16">
        <v>0</v>
      </c>
      <c r="CO79" s="16">
        <v>0.1</v>
      </c>
      <c r="CP79" s="26">
        <f t="shared" si="43"/>
        <v>1.4492753623188406E-3</v>
      </c>
      <c r="CQ79" s="26">
        <f t="shared" si="44"/>
        <v>7.2377812179580305E-3</v>
      </c>
      <c r="CR79" s="13">
        <v>0</v>
      </c>
      <c r="CS79" s="13">
        <v>1</v>
      </c>
      <c r="CT79" s="13">
        <v>0</v>
      </c>
      <c r="CU79" s="13">
        <v>-0.01</v>
      </c>
      <c r="CV79" s="13">
        <v>-0.86</v>
      </c>
      <c r="CW79" s="13">
        <v>1.45</v>
      </c>
      <c r="CX79" s="13">
        <v>-0.77</v>
      </c>
      <c r="CY79" s="13">
        <v>2.66</v>
      </c>
      <c r="CZ79" s="13">
        <v>-3.54</v>
      </c>
      <c r="DA79" s="13">
        <v>-1.07</v>
      </c>
      <c r="DB79" s="27">
        <v>-22.32</v>
      </c>
      <c r="DC79" s="27">
        <v>-39.520000000000003</v>
      </c>
      <c r="DD79" s="27">
        <v>17.2</v>
      </c>
      <c r="DE79" s="27">
        <v>1.41</v>
      </c>
      <c r="DF79" s="27">
        <v>-11.63</v>
      </c>
      <c r="DG79" s="27">
        <v>-17.97</v>
      </c>
      <c r="DH79" s="27">
        <v>6.34</v>
      </c>
      <c r="DI79" s="27">
        <v>0.52</v>
      </c>
      <c r="DJ79" s="1">
        <v>186</v>
      </c>
      <c r="DK79" s="1"/>
      <c r="DL79" s="1"/>
      <c r="DM79" s="1">
        <v>0.77500000000000002</v>
      </c>
      <c r="DN79" s="1">
        <v>0</v>
      </c>
      <c r="DO79" s="1">
        <v>0</v>
      </c>
      <c r="DP79" s="16">
        <f t="shared" si="45"/>
        <v>-0.37872340425531914</v>
      </c>
    </row>
    <row r="80" spans="1:120" ht="25.5" x14ac:dyDescent="0.2">
      <c r="A80" s="13">
        <v>32</v>
      </c>
      <c r="B80" s="13" t="s">
        <v>513</v>
      </c>
      <c r="C80" s="13" t="s">
        <v>514</v>
      </c>
      <c r="D80" s="13" t="s">
        <v>325</v>
      </c>
      <c r="E80" s="13" t="s">
        <v>141</v>
      </c>
      <c r="F80" s="1" t="s">
        <v>142</v>
      </c>
      <c r="G80" s="13">
        <v>74</v>
      </c>
      <c r="H80" s="13">
        <v>214</v>
      </c>
      <c r="I80" s="13" t="s">
        <v>125</v>
      </c>
      <c r="J80" s="1"/>
      <c r="K80" s="1"/>
      <c r="L80" s="1"/>
      <c r="M80" s="1"/>
      <c r="N80" s="1">
        <v>33</v>
      </c>
      <c r="O80" s="13" t="s">
        <v>515</v>
      </c>
      <c r="P80" s="13" t="s">
        <v>512</v>
      </c>
      <c r="Q80" s="1" t="str">
        <f t="shared" si="23"/>
        <v>CBJ</v>
      </c>
      <c r="R80" s="13" t="s">
        <v>516</v>
      </c>
      <c r="S80" s="1">
        <v>13</v>
      </c>
      <c r="T80" s="13" t="s">
        <v>154</v>
      </c>
      <c r="U80" s="13">
        <v>51</v>
      </c>
      <c r="V80" s="13">
        <v>6</v>
      </c>
      <c r="W80" s="13">
        <v>8</v>
      </c>
      <c r="X80" s="14">
        <v>7</v>
      </c>
      <c r="Y80" s="13">
        <v>14</v>
      </c>
      <c r="Z80" s="13">
        <v>-15</v>
      </c>
      <c r="AA80" s="1">
        <v>85</v>
      </c>
      <c r="AB80" s="14">
        <v>41</v>
      </c>
      <c r="AC80" s="14">
        <v>40</v>
      </c>
      <c r="AD80" s="15">
        <f t="shared" si="24"/>
        <v>7.0588235294117646E-2</v>
      </c>
      <c r="AE80" s="15">
        <f t="shared" si="25"/>
        <v>3.614457831325301E-2</v>
      </c>
      <c r="AF80" s="16">
        <v>644.35</v>
      </c>
      <c r="AG80" s="17">
        <f t="shared" si="26"/>
        <v>12.634313725490196</v>
      </c>
      <c r="AH80" s="29">
        <v>863</v>
      </c>
      <c r="AI80" s="17">
        <f t="shared" si="27"/>
        <v>16.921568627450981</v>
      </c>
      <c r="AJ80" s="19">
        <f t="shared" si="28"/>
        <v>0.74663962920046356</v>
      </c>
      <c r="AK80" s="20">
        <f>'Even Strength'!AA80+'Power Play'!R80+'Penalty Kill'!L80</f>
        <v>88.666666666666671</v>
      </c>
      <c r="AL80" s="19">
        <f t="shared" si="29"/>
        <v>8.2563824008690929</v>
      </c>
      <c r="AM80" s="15">
        <f>IF(('Even Strength'!BR80+'Power Play'!AK80+'Penalty Kill'!AG80)&gt;0,V80/('Even Strength'!BR80+'Power Play'!AK80+'Penalty Kill'!AG80),0)</f>
        <v>0.23076923076923078</v>
      </c>
      <c r="AN80" s="15">
        <f>IF(('Even Strength'!BR80+'Power Play'!AK80+'Penalty Kill'!AG80)&gt;0,W80/('Even Strength'!BR80+'Power Play'!AK80+'Penalty Kill'!AG80),0)</f>
        <v>0.30769230769230771</v>
      </c>
      <c r="AO80" s="15">
        <f t="shared" si="30"/>
        <v>0.53846153846153855</v>
      </c>
      <c r="AP80" s="13">
        <v>4</v>
      </c>
      <c r="AQ80" s="13">
        <v>6</v>
      </c>
      <c r="AR80" s="21">
        <f t="shared" si="31"/>
        <v>0.4</v>
      </c>
      <c r="AS80" s="22">
        <v>0.30000000000000004</v>
      </c>
      <c r="AT80" s="1"/>
      <c r="AU80" s="1"/>
      <c r="AV80">
        <v>51</v>
      </c>
      <c r="AW80" s="13">
        <v>71</v>
      </c>
      <c r="AX80" s="13">
        <v>11</v>
      </c>
      <c r="AY80" s="13">
        <v>41</v>
      </c>
      <c r="AZ80" s="13">
        <v>13</v>
      </c>
      <c r="BA80" s="13">
        <v>6</v>
      </c>
      <c r="BB80" s="16">
        <f t="shared" si="32"/>
        <v>4.7489718320788397</v>
      </c>
      <c r="BC80" s="17">
        <f t="shared" si="33"/>
        <v>6.6113137270117175</v>
      </c>
      <c r="BD80" s="17">
        <f t="shared" si="34"/>
        <v>1.0242880422130829</v>
      </c>
      <c r="BE80" s="17">
        <f t="shared" si="35"/>
        <v>3.8178008846124003</v>
      </c>
      <c r="BF80" s="17">
        <f t="shared" si="36"/>
        <v>1.2105222317063706</v>
      </c>
      <c r="BG80" s="17">
        <f t="shared" si="37"/>
        <v>0.55870256847986344</v>
      </c>
      <c r="BH80" s="13">
        <v>22</v>
      </c>
      <c r="BI80" s="13">
        <v>11</v>
      </c>
      <c r="BJ80" s="13">
        <v>0</v>
      </c>
      <c r="BK80" s="13">
        <v>0</v>
      </c>
      <c r="BL80" s="13">
        <v>0</v>
      </c>
      <c r="BM80" s="13">
        <v>0</v>
      </c>
      <c r="BN80" s="13">
        <f t="shared" si="38"/>
        <v>104</v>
      </c>
      <c r="BO80" s="16">
        <v>-6.1109999999999998</v>
      </c>
      <c r="BP80" s="1"/>
      <c r="BQ80" s="1"/>
      <c r="BR80" s="23" t="str">
        <f t="shared" si="39"/>
        <v xml:space="preserve"> </v>
      </c>
      <c r="BS80" s="1"/>
      <c r="BT80" s="13">
        <v>2</v>
      </c>
      <c r="BU80" s="13">
        <v>16</v>
      </c>
      <c r="BV80" s="13">
        <v>1</v>
      </c>
      <c r="BW80" s="13">
        <v>0</v>
      </c>
      <c r="BX80" s="13">
        <v>1</v>
      </c>
      <c r="BY80" s="13">
        <v>0</v>
      </c>
      <c r="BZ80" s="13">
        <v>0</v>
      </c>
      <c r="CA80" s="13">
        <v>0</v>
      </c>
      <c r="CB80" s="23">
        <f t="shared" si="40"/>
        <v>0</v>
      </c>
      <c r="CC80" s="16">
        <v>0.5</v>
      </c>
      <c r="CD80" s="16">
        <v>0</v>
      </c>
      <c r="CE80" s="16">
        <v>0.5</v>
      </c>
      <c r="CF80" s="24">
        <f t="shared" si="41"/>
        <v>9.8039215686274508E-3</v>
      </c>
      <c r="CG80" s="24">
        <f t="shared" si="42"/>
        <v>4.6558547373321955E-2</v>
      </c>
      <c r="CH80" s="25">
        <v>2</v>
      </c>
      <c r="CI80" s="16">
        <v>16.899999999999999</v>
      </c>
      <c r="CJ80" s="16">
        <v>14.1</v>
      </c>
      <c r="CK80" s="16">
        <v>-16.3</v>
      </c>
      <c r="CL80" s="16">
        <v>-1.7000000000000002</v>
      </c>
      <c r="CM80" s="16">
        <v>-0.60000000000000009</v>
      </c>
      <c r="CN80" s="16">
        <v>0</v>
      </c>
      <c r="CO80" s="16">
        <v>-2.2999999999999998</v>
      </c>
      <c r="CP80" s="26">
        <f t="shared" si="43"/>
        <v>-4.5098039215686274E-2</v>
      </c>
      <c r="CQ80" s="26">
        <f t="shared" si="44"/>
        <v>-0.21416931791728094</v>
      </c>
      <c r="CR80" s="13">
        <v>0</v>
      </c>
      <c r="CS80" s="13">
        <v>0</v>
      </c>
      <c r="CT80" s="13">
        <v>0</v>
      </c>
      <c r="CU80" s="13">
        <v>0</v>
      </c>
      <c r="CV80" s="13">
        <v>-0.73</v>
      </c>
      <c r="CW80" s="13">
        <v>0.09</v>
      </c>
      <c r="CX80" s="13">
        <v>-0.98</v>
      </c>
      <c r="CY80" s="13">
        <v>-3.16</v>
      </c>
      <c r="CZ80" s="13">
        <v>-1.26</v>
      </c>
      <c r="DA80" s="13">
        <v>-6.04</v>
      </c>
      <c r="DB80" s="27">
        <v>7.77</v>
      </c>
      <c r="DC80" s="27">
        <v>36.64</v>
      </c>
      <c r="DD80" s="27">
        <v>-28.87</v>
      </c>
      <c r="DE80" s="27">
        <v>-4.2699999999999996</v>
      </c>
      <c r="DF80" s="27">
        <v>2.2599999999999998</v>
      </c>
      <c r="DG80" s="27">
        <v>37.81</v>
      </c>
      <c r="DH80" s="27">
        <v>-35.54</v>
      </c>
      <c r="DI80" s="27">
        <v>-7.94</v>
      </c>
      <c r="DJ80" s="1">
        <v>186</v>
      </c>
      <c r="DK80" s="28">
        <v>10</v>
      </c>
      <c r="DL80" s="28" t="s">
        <v>425</v>
      </c>
      <c r="DM80" s="1">
        <v>3.258</v>
      </c>
      <c r="DN80" s="1">
        <v>0.40700000000000003</v>
      </c>
      <c r="DO80" s="1">
        <v>0</v>
      </c>
      <c r="DP80" s="16">
        <f t="shared" si="45"/>
        <v>-8.0617021276595757</v>
      </c>
    </row>
    <row r="81" spans="1:120" x14ac:dyDescent="0.2">
      <c r="A81" s="1"/>
      <c r="B81" s="13" t="s">
        <v>156</v>
      </c>
      <c r="C81" s="13" t="s">
        <v>517</v>
      </c>
      <c r="D81" s="13" t="s">
        <v>518</v>
      </c>
      <c r="E81" s="13" t="s">
        <v>123</v>
      </c>
      <c r="F81" s="1" t="s">
        <v>124</v>
      </c>
      <c r="G81" s="13">
        <v>69</v>
      </c>
      <c r="H81" s="13">
        <v>170</v>
      </c>
      <c r="I81" s="13" t="s">
        <v>125</v>
      </c>
      <c r="J81" s="13">
        <v>2009</v>
      </c>
      <c r="K81" s="13">
        <v>3</v>
      </c>
      <c r="L81" s="13">
        <v>80</v>
      </c>
      <c r="M81" s="13" t="s">
        <v>159</v>
      </c>
      <c r="N81" s="1">
        <v>24</v>
      </c>
      <c r="O81" s="13" t="s">
        <v>519</v>
      </c>
      <c r="P81" s="13" t="s">
        <v>512</v>
      </c>
      <c r="Q81" s="1" t="str">
        <f t="shared" si="23"/>
        <v>NYR</v>
      </c>
      <c r="R81" s="13" t="s">
        <v>179</v>
      </c>
      <c r="S81" s="1"/>
      <c r="T81" s="13" t="s">
        <v>503</v>
      </c>
      <c r="U81" s="13">
        <v>1</v>
      </c>
      <c r="V81" s="13">
        <v>0</v>
      </c>
      <c r="W81" s="13">
        <v>0</v>
      </c>
      <c r="X81" s="14">
        <v>0</v>
      </c>
      <c r="Y81" s="13">
        <v>0</v>
      </c>
      <c r="Z81" s="13">
        <v>-1</v>
      </c>
      <c r="AA81" s="1">
        <v>1</v>
      </c>
      <c r="AB81" s="14">
        <v>2</v>
      </c>
      <c r="AC81" s="14">
        <v>0</v>
      </c>
      <c r="AD81" s="15">
        <f t="shared" si="24"/>
        <v>0</v>
      </c>
      <c r="AE81" s="15">
        <f t="shared" si="25"/>
        <v>0</v>
      </c>
      <c r="AF81" s="16">
        <v>11.8166666667</v>
      </c>
      <c r="AG81" s="17">
        <f t="shared" si="26"/>
        <v>11.8166666667</v>
      </c>
      <c r="AH81" s="29">
        <v>18</v>
      </c>
      <c r="AI81" s="17">
        <f t="shared" si="27"/>
        <v>18</v>
      </c>
      <c r="AJ81" s="19">
        <f t="shared" si="28"/>
        <v>0.6564814814833333</v>
      </c>
      <c r="AK81" s="20">
        <f>'Even Strength'!AA81+'Power Play'!R81+'Penalty Kill'!L81</f>
        <v>0</v>
      </c>
      <c r="AL81" s="19">
        <f t="shared" si="29"/>
        <v>0</v>
      </c>
      <c r="AM81" s="15">
        <f>IF(('Even Strength'!BR81+'Power Play'!AK81+'Penalty Kill'!AG81)&gt;0,V81/('Even Strength'!BR81+'Power Play'!AK81+'Penalty Kill'!AG81),0)</f>
        <v>0</v>
      </c>
      <c r="AN81" s="15">
        <f>IF(('Even Strength'!BR81+'Power Play'!AK81+'Penalty Kill'!AG81)&gt;0,W81/('Even Strength'!BR81+'Power Play'!AK81+'Penalty Kill'!AG81),0)</f>
        <v>0</v>
      </c>
      <c r="AO81" s="15">
        <f t="shared" si="30"/>
        <v>0</v>
      </c>
      <c r="AP81" s="13">
        <v>0</v>
      </c>
      <c r="AQ81" s="13">
        <v>0</v>
      </c>
      <c r="AR81" s="21">
        <f t="shared" si="31"/>
        <v>0</v>
      </c>
      <c r="AS81" s="22">
        <v>0</v>
      </c>
      <c r="AT81" s="1"/>
      <c r="AU81" s="1"/>
      <c r="AV81">
        <v>1</v>
      </c>
      <c r="AW81" s="13">
        <v>0</v>
      </c>
      <c r="AX81" s="13">
        <v>0</v>
      </c>
      <c r="AY81" s="13">
        <v>2</v>
      </c>
      <c r="AZ81" s="13">
        <v>0</v>
      </c>
      <c r="BA81" s="13">
        <v>1</v>
      </c>
      <c r="BB81" s="16">
        <f t="shared" si="32"/>
        <v>5.0775740479405425</v>
      </c>
      <c r="BC81" s="17">
        <f t="shared" si="33"/>
        <v>0</v>
      </c>
      <c r="BD81" s="17">
        <f t="shared" si="34"/>
        <v>0</v>
      </c>
      <c r="BE81" s="17">
        <f t="shared" si="35"/>
        <v>10.155148095881085</v>
      </c>
      <c r="BF81" s="17">
        <f t="shared" si="36"/>
        <v>0</v>
      </c>
      <c r="BG81" s="17">
        <f t="shared" si="37"/>
        <v>5.0775740479405425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f t="shared" si="38"/>
        <v>0</v>
      </c>
      <c r="BO81" s="16">
        <v>-1.9E-2</v>
      </c>
      <c r="BP81" s="1"/>
      <c r="BQ81" s="1"/>
      <c r="BR81" s="23" t="str">
        <f t="shared" si="39"/>
        <v xml:space="preserve"> </v>
      </c>
      <c r="BS81" s="1"/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23">
        <f t="shared" si="40"/>
        <v>0</v>
      </c>
      <c r="CC81" s="16">
        <v>0</v>
      </c>
      <c r="CD81" s="16">
        <v>0</v>
      </c>
      <c r="CE81" s="16">
        <v>-0.1</v>
      </c>
      <c r="CF81" s="24">
        <f t="shared" si="41"/>
        <v>-0.1</v>
      </c>
      <c r="CG81" s="24">
        <f t="shared" si="42"/>
        <v>-0.5077574047940544</v>
      </c>
      <c r="CH81" s="25">
        <v>3</v>
      </c>
      <c r="CI81" s="16">
        <v>0.1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26">
        <f t="shared" si="43"/>
        <v>0</v>
      </c>
      <c r="CQ81" s="26">
        <f t="shared" si="44"/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27">
        <v>1.9500000000000002</v>
      </c>
      <c r="DC81" s="27">
        <v>-6.93</v>
      </c>
      <c r="DD81" s="27">
        <v>8.8800000000000008</v>
      </c>
      <c r="DE81" s="27">
        <v>44.16</v>
      </c>
      <c r="DF81" s="27">
        <v>-1.59</v>
      </c>
      <c r="DG81" s="27">
        <v>-4.16</v>
      </c>
      <c r="DH81" s="27">
        <v>2.57</v>
      </c>
      <c r="DI81" s="27">
        <v>12.78</v>
      </c>
      <c r="DJ81" s="1">
        <v>3</v>
      </c>
      <c r="DK81" s="1"/>
      <c r="DL81" s="1"/>
      <c r="DM81" s="1">
        <v>9.0000000000000011E-3</v>
      </c>
      <c r="DN81" s="1">
        <v>0</v>
      </c>
      <c r="DO81" s="1">
        <v>0</v>
      </c>
      <c r="DP81" s="16">
        <f t="shared" si="45"/>
        <v>-2.7453671928620658E-4</v>
      </c>
    </row>
    <row r="82" spans="1:120" x14ac:dyDescent="0.2">
      <c r="A82" s="13">
        <v>19</v>
      </c>
      <c r="B82" s="13" t="s">
        <v>520</v>
      </c>
      <c r="C82" s="13" t="s">
        <v>521</v>
      </c>
      <c r="D82" s="13" t="s">
        <v>325</v>
      </c>
      <c r="E82" s="13" t="s">
        <v>141</v>
      </c>
      <c r="F82" s="1" t="s">
        <v>142</v>
      </c>
      <c r="G82" s="13">
        <v>76</v>
      </c>
      <c r="H82" s="13">
        <v>212</v>
      </c>
      <c r="I82" s="13" t="s">
        <v>125</v>
      </c>
      <c r="J82" s="13">
        <v>2002</v>
      </c>
      <c r="K82" s="13">
        <v>1</v>
      </c>
      <c r="L82" s="13">
        <v>3</v>
      </c>
      <c r="M82" s="1"/>
      <c r="N82" s="1">
        <v>31</v>
      </c>
      <c r="O82" s="13" t="s">
        <v>326</v>
      </c>
      <c r="P82" s="13" t="s">
        <v>522</v>
      </c>
      <c r="Q82" s="1" t="str">
        <f t="shared" si="23"/>
        <v>STL</v>
      </c>
      <c r="R82" s="13" t="s">
        <v>264</v>
      </c>
      <c r="S82" s="1"/>
      <c r="T82" s="13" t="s">
        <v>173</v>
      </c>
      <c r="U82" s="13">
        <v>72</v>
      </c>
      <c r="V82" s="13">
        <v>2</v>
      </c>
      <c r="W82" s="13">
        <v>11</v>
      </c>
      <c r="X82" s="14">
        <v>6</v>
      </c>
      <c r="Y82" s="13">
        <v>13</v>
      </c>
      <c r="Z82" s="13">
        <v>7</v>
      </c>
      <c r="AA82" s="1">
        <v>92</v>
      </c>
      <c r="AB82" s="14">
        <v>56</v>
      </c>
      <c r="AC82" s="14">
        <v>51</v>
      </c>
      <c r="AD82" s="15">
        <f t="shared" si="24"/>
        <v>2.1739130434782608E-2</v>
      </c>
      <c r="AE82" s="15">
        <f t="shared" si="25"/>
        <v>1.0050251256281407E-2</v>
      </c>
      <c r="AF82" s="16">
        <v>1631.8833333333</v>
      </c>
      <c r="AG82" s="17">
        <f t="shared" si="26"/>
        <v>22.665046296295834</v>
      </c>
      <c r="AH82" s="29">
        <v>2203</v>
      </c>
      <c r="AI82" s="17">
        <f t="shared" si="27"/>
        <v>30.597222222222221</v>
      </c>
      <c r="AJ82" s="19">
        <f t="shared" si="28"/>
        <v>0.74075503101829321</v>
      </c>
      <c r="AK82" s="20">
        <f>'Even Strength'!AA82+'Power Play'!R82+'Penalty Kill'!L82</f>
        <v>52.412398921832889</v>
      </c>
      <c r="AL82" s="19">
        <f t="shared" si="29"/>
        <v>1.927064190849042</v>
      </c>
      <c r="AM82" s="15">
        <f>IF(('Even Strength'!BR82+'Power Play'!AK82+'Penalty Kill'!AG82)&gt;0,V82/('Even Strength'!BR82+'Power Play'!AK82+'Penalty Kill'!AG82),0)</f>
        <v>3.3333333333333333E-2</v>
      </c>
      <c r="AN82" s="15">
        <f>IF(('Even Strength'!BR82+'Power Play'!AK82+'Penalty Kill'!AG82)&gt;0,W82/('Even Strength'!BR82+'Power Play'!AK82+'Penalty Kill'!AG82),0)</f>
        <v>0.18333333333333332</v>
      </c>
      <c r="AO82" s="15">
        <f t="shared" si="30"/>
        <v>0.21666666666666665</v>
      </c>
      <c r="AP82" s="13">
        <v>0</v>
      </c>
      <c r="AQ82" s="13">
        <v>0</v>
      </c>
      <c r="AR82" s="21">
        <f t="shared" si="31"/>
        <v>0</v>
      </c>
      <c r="AS82" s="22">
        <v>0</v>
      </c>
      <c r="AT82" s="1"/>
      <c r="AU82" s="1"/>
      <c r="AV82">
        <v>132</v>
      </c>
      <c r="AW82" s="13">
        <v>42</v>
      </c>
      <c r="AX82" s="13">
        <v>99</v>
      </c>
      <c r="AY82" s="13">
        <v>56</v>
      </c>
      <c r="AZ82" s="13">
        <v>18</v>
      </c>
      <c r="BA82" s="13">
        <v>14</v>
      </c>
      <c r="BB82" s="16">
        <f t="shared" si="32"/>
        <v>4.8532881231298166</v>
      </c>
      <c r="BC82" s="17">
        <f t="shared" si="33"/>
        <v>1.5442280391776688</v>
      </c>
      <c r="BD82" s="17">
        <f t="shared" si="34"/>
        <v>3.6399660923473625</v>
      </c>
      <c r="BE82" s="17">
        <f t="shared" si="35"/>
        <v>2.0589707189035584</v>
      </c>
      <c r="BF82" s="17">
        <f t="shared" si="36"/>
        <v>0.66181201679042945</v>
      </c>
      <c r="BG82" s="17">
        <f t="shared" si="37"/>
        <v>0.51474267972588961</v>
      </c>
      <c r="BH82" s="13">
        <v>24</v>
      </c>
      <c r="BI82" s="13">
        <v>12</v>
      </c>
      <c r="BJ82" s="13">
        <v>0</v>
      </c>
      <c r="BK82" s="13">
        <v>0</v>
      </c>
      <c r="BL82" s="13">
        <v>0</v>
      </c>
      <c r="BM82" s="13">
        <v>0</v>
      </c>
      <c r="BN82" s="13">
        <f t="shared" si="38"/>
        <v>165</v>
      </c>
      <c r="BO82" s="16">
        <v>-3.9729999999999999</v>
      </c>
      <c r="BP82" s="1"/>
      <c r="BQ82" s="1"/>
      <c r="BR82" s="23" t="str">
        <f t="shared" si="39"/>
        <v xml:space="preserve"> </v>
      </c>
      <c r="BS82" s="1"/>
      <c r="BT82" s="13">
        <v>0</v>
      </c>
      <c r="BU82" s="13">
        <v>18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23">
        <f t="shared" si="40"/>
        <v>0</v>
      </c>
      <c r="CC82" s="16">
        <v>-0.4</v>
      </c>
      <c r="CD82" s="16">
        <v>4.0999999999999996</v>
      </c>
      <c r="CE82" s="16">
        <v>3.7</v>
      </c>
      <c r="CF82" s="24">
        <f t="shared" si="41"/>
        <v>5.1388888888888894E-2</v>
      </c>
      <c r="CG82" s="24">
        <f t="shared" si="42"/>
        <v>0.13603913678469942</v>
      </c>
      <c r="CH82" s="25">
        <v>4</v>
      </c>
      <c r="CI82" s="16">
        <v>27.8</v>
      </c>
      <c r="CJ82" s="16">
        <v>35.799999999999997</v>
      </c>
      <c r="CK82" s="16">
        <v>-0.9</v>
      </c>
      <c r="CL82" s="16">
        <v>-1.6</v>
      </c>
      <c r="CM82" s="16">
        <v>5.8</v>
      </c>
      <c r="CN82" s="16">
        <v>0</v>
      </c>
      <c r="CO82" s="16">
        <v>4.0999999999999996</v>
      </c>
      <c r="CP82" s="26">
        <f t="shared" si="43"/>
        <v>5.6944444444444436E-2</v>
      </c>
      <c r="CQ82" s="26">
        <f t="shared" si="44"/>
        <v>0.15074607049115338</v>
      </c>
      <c r="CR82" s="13">
        <v>0</v>
      </c>
      <c r="CS82" s="13">
        <v>0</v>
      </c>
      <c r="CT82" s="13">
        <v>1</v>
      </c>
      <c r="CU82" s="13">
        <v>0</v>
      </c>
      <c r="CV82" s="13">
        <v>-1.46</v>
      </c>
      <c r="CW82" s="13">
        <v>1.52</v>
      </c>
      <c r="CX82" s="13">
        <v>-2.0099999999999998</v>
      </c>
      <c r="CY82" s="13">
        <v>-0.53</v>
      </c>
      <c r="CZ82" s="13">
        <v>-1.89</v>
      </c>
      <c r="DA82" s="13">
        <v>-4.37</v>
      </c>
      <c r="DB82" s="27">
        <v>-40.31</v>
      </c>
      <c r="DC82" s="27">
        <v>44.97</v>
      </c>
      <c r="DD82" s="27">
        <v>-85.28</v>
      </c>
      <c r="DE82" s="27">
        <v>-4.1100000000000003</v>
      </c>
      <c r="DF82" s="27">
        <v>-9.64</v>
      </c>
      <c r="DG82" s="27">
        <v>46.93</v>
      </c>
      <c r="DH82" s="27">
        <v>-56.56</v>
      </c>
      <c r="DI82" s="27">
        <v>-2.73</v>
      </c>
      <c r="DJ82" s="1">
        <v>186</v>
      </c>
      <c r="DK82" s="28">
        <v>10</v>
      </c>
      <c r="DL82" s="28" t="s">
        <v>523</v>
      </c>
      <c r="DM82" s="1">
        <v>5.4</v>
      </c>
      <c r="DN82" s="1">
        <v>0.13200000000000001</v>
      </c>
      <c r="DO82" s="1">
        <v>0</v>
      </c>
      <c r="DP82" s="16">
        <f t="shared" si="45"/>
        <v>-6.2191489361702139</v>
      </c>
    </row>
    <row r="83" spans="1:120" x14ac:dyDescent="0.2">
      <c r="A83" s="13">
        <v>38</v>
      </c>
      <c r="B83" s="13" t="s">
        <v>524</v>
      </c>
      <c r="C83" s="13" t="s">
        <v>525</v>
      </c>
      <c r="D83" s="13" t="s">
        <v>122</v>
      </c>
      <c r="E83" s="13" t="s">
        <v>123</v>
      </c>
      <c r="F83" s="1" t="s">
        <v>124</v>
      </c>
      <c r="G83" s="13">
        <v>73</v>
      </c>
      <c r="H83" s="13">
        <v>195</v>
      </c>
      <c r="I83" s="13" t="s">
        <v>125</v>
      </c>
      <c r="J83" s="13">
        <v>2007</v>
      </c>
      <c r="K83" s="13">
        <v>3</v>
      </c>
      <c r="L83" s="13">
        <v>72</v>
      </c>
      <c r="M83" s="1"/>
      <c r="N83" s="1">
        <v>25</v>
      </c>
      <c r="O83" s="13" t="s">
        <v>526</v>
      </c>
      <c r="P83" s="13" t="s">
        <v>527</v>
      </c>
      <c r="Q83" s="1" t="str">
        <f t="shared" si="23"/>
        <v>MTL</v>
      </c>
      <c r="R83" s="13" t="s">
        <v>214</v>
      </c>
      <c r="S83" s="1"/>
      <c r="T83" s="13" t="s">
        <v>129</v>
      </c>
      <c r="U83" s="13">
        <v>3</v>
      </c>
      <c r="V83" s="13">
        <v>0</v>
      </c>
      <c r="W83" s="13">
        <v>0</v>
      </c>
      <c r="X83" s="14">
        <v>0</v>
      </c>
      <c r="Y83" s="13">
        <v>0</v>
      </c>
      <c r="Z83" s="13">
        <v>0</v>
      </c>
      <c r="AA83" s="1">
        <v>0</v>
      </c>
      <c r="AB83" s="14">
        <v>1</v>
      </c>
      <c r="AC83" s="14">
        <v>0</v>
      </c>
      <c r="AD83" s="15">
        <f t="shared" si="24"/>
        <v>0</v>
      </c>
      <c r="AE83" s="15">
        <f t="shared" si="25"/>
        <v>0</v>
      </c>
      <c r="AF83" s="16">
        <v>19.5333333333</v>
      </c>
      <c r="AG83" s="17">
        <f t="shared" si="26"/>
        <v>6.5111111111</v>
      </c>
      <c r="AH83" s="29">
        <v>32</v>
      </c>
      <c r="AI83" s="17">
        <f t="shared" si="27"/>
        <v>10.666666666666666</v>
      </c>
      <c r="AJ83" s="19">
        <f t="shared" si="28"/>
        <v>0.610416666665625</v>
      </c>
      <c r="AK83" s="20">
        <f>'Even Strength'!AA83+'Power Play'!R83+'Penalty Kill'!L83</f>
        <v>0</v>
      </c>
      <c r="AL83" s="19">
        <f t="shared" si="29"/>
        <v>0</v>
      </c>
      <c r="AM83" s="15">
        <f>IF(('Even Strength'!BR83+'Power Play'!AK83+'Penalty Kill'!AG83)&gt;0,V83/('Even Strength'!BR83+'Power Play'!AK83+'Penalty Kill'!AG83),0)</f>
        <v>0</v>
      </c>
      <c r="AN83" s="15">
        <f>IF(('Even Strength'!BR83+'Power Play'!AK83+'Penalty Kill'!AG83)&gt;0,W83/('Even Strength'!BR83+'Power Play'!AK83+'Penalty Kill'!AG83),0)</f>
        <v>0</v>
      </c>
      <c r="AO83" s="15">
        <f t="shared" si="30"/>
        <v>0</v>
      </c>
      <c r="AP83" s="13">
        <v>0</v>
      </c>
      <c r="AQ83" s="13">
        <v>0</v>
      </c>
      <c r="AR83" s="21">
        <f t="shared" si="31"/>
        <v>0</v>
      </c>
      <c r="AS83" s="22">
        <v>0</v>
      </c>
      <c r="AT83" s="1"/>
      <c r="AU83" s="1"/>
      <c r="AV83">
        <v>3</v>
      </c>
      <c r="AW83" s="13">
        <v>3</v>
      </c>
      <c r="AX83" s="13">
        <v>0</v>
      </c>
      <c r="AY83" s="13">
        <v>1</v>
      </c>
      <c r="AZ83" s="13">
        <v>0</v>
      </c>
      <c r="BA83" s="13">
        <v>0</v>
      </c>
      <c r="BB83" s="16">
        <f t="shared" si="32"/>
        <v>9.2150170648621419</v>
      </c>
      <c r="BC83" s="17">
        <f t="shared" si="33"/>
        <v>9.2150170648621419</v>
      </c>
      <c r="BD83" s="17">
        <f t="shared" si="34"/>
        <v>0</v>
      </c>
      <c r="BE83" s="17">
        <f t="shared" si="35"/>
        <v>3.0716723549540474</v>
      </c>
      <c r="BF83" s="17">
        <f t="shared" si="36"/>
        <v>0</v>
      </c>
      <c r="BG83" s="17">
        <f t="shared" si="37"/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f t="shared" si="38"/>
        <v>3</v>
      </c>
      <c r="BO83" s="16">
        <v>-3.4000000000000002E-2</v>
      </c>
      <c r="BP83" s="1"/>
      <c r="BQ83" s="1"/>
      <c r="BR83" s="23" t="str">
        <f t="shared" si="39"/>
        <v xml:space="preserve"> </v>
      </c>
      <c r="BS83" s="1"/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23">
        <f t="shared" si="40"/>
        <v>0</v>
      </c>
      <c r="CC83" s="16">
        <v>-0.1</v>
      </c>
      <c r="CD83" s="16">
        <v>0</v>
      </c>
      <c r="CE83" s="16">
        <v>0</v>
      </c>
      <c r="CF83" s="24">
        <f t="shared" si="41"/>
        <v>0</v>
      </c>
      <c r="CG83" s="24">
        <f t="shared" si="42"/>
        <v>0</v>
      </c>
      <c r="CH83" s="25">
        <v>2</v>
      </c>
      <c r="CI83" s="16">
        <v>0.60000000000000009</v>
      </c>
      <c r="CJ83" s="16">
        <v>0.60000000000000009</v>
      </c>
      <c r="CK83" s="16">
        <v>-0.2</v>
      </c>
      <c r="CL83" s="16">
        <v>-0.30000000000000004</v>
      </c>
      <c r="CM83" s="16">
        <v>0.1</v>
      </c>
      <c r="CN83" s="16">
        <v>0</v>
      </c>
      <c r="CO83" s="16">
        <v>-0.2</v>
      </c>
      <c r="CP83" s="26">
        <f t="shared" si="43"/>
        <v>-6.6666666666666666E-2</v>
      </c>
      <c r="CQ83" s="26">
        <f t="shared" si="44"/>
        <v>-0.61433447099080951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27">
        <v>-3.54</v>
      </c>
      <c r="DC83" s="27">
        <v>4.1399999999999997</v>
      </c>
      <c r="DD83" s="27">
        <v>-7.68</v>
      </c>
      <c r="DE83" s="27">
        <v>-24.37</v>
      </c>
      <c r="DF83" s="27">
        <v>-1.28</v>
      </c>
      <c r="DG83" s="27">
        <v>4.63</v>
      </c>
      <c r="DH83" s="27">
        <v>-5.91</v>
      </c>
      <c r="DI83" s="27">
        <v>-18.75</v>
      </c>
      <c r="DJ83" s="1">
        <v>18</v>
      </c>
      <c r="DK83" s="1"/>
      <c r="DL83" s="1"/>
      <c r="DM83" s="1">
        <v>5.6000000000000001E-2</v>
      </c>
      <c r="DN83" s="1">
        <v>0</v>
      </c>
      <c r="DO83" s="1">
        <v>0</v>
      </c>
      <c r="DP83" s="16">
        <f t="shared" si="45"/>
        <v>-0.20590253946465339</v>
      </c>
    </row>
    <row r="84" spans="1:120" x14ac:dyDescent="0.2">
      <c r="A84" s="13">
        <v>55</v>
      </c>
      <c r="B84" s="13" t="s">
        <v>528</v>
      </c>
      <c r="C84" s="13" t="s">
        <v>521</v>
      </c>
      <c r="D84" s="13" t="s">
        <v>325</v>
      </c>
      <c r="E84" s="13" t="s">
        <v>141</v>
      </c>
      <c r="F84" s="1" t="s">
        <v>142</v>
      </c>
      <c r="G84" s="13">
        <v>74</v>
      </c>
      <c r="H84" s="13">
        <v>225</v>
      </c>
      <c r="I84" s="13" t="s">
        <v>150</v>
      </c>
      <c r="J84" s="13">
        <v>2002</v>
      </c>
      <c r="K84" s="13">
        <v>2</v>
      </c>
      <c r="L84" s="13">
        <v>61</v>
      </c>
      <c r="M84" s="1"/>
      <c r="N84" s="1">
        <v>31</v>
      </c>
      <c r="O84" s="13" t="s">
        <v>529</v>
      </c>
      <c r="P84" s="13" t="s">
        <v>530</v>
      </c>
      <c r="Q84" s="1" t="str">
        <f t="shared" si="23"/>
        <v>NYI</v>
      </c>
      <c r="R84" s="13" t="s">
        <v>287</v>
      </c>
      <c r="S84" s="1"/>
      <c r="T84" s="13" t="s">
        <v>173</v>
      </c>
      <c r="U84" s="13">
        <v>72</v>
      </c>
      <c r="V84" s="13">
        <v>9</v>
      </c>
      <c r="W84" s="13">
        <v>26</v>
      </c>
      <c r="X84" s="14">
        <v>13</v>
      </c>
      <c r="Y84" s="13">
        <v>35</v>
      </c>
      <c r="Z84" s="13">
        <v>15</v>
      </c>
      <c r="AA84" s="1">
        <v>192</v>
      </c>
      <c r="AB84" s="14">
        <v>79</v>
      </c>
      <c r="AC84" s="14">
        <v>117</v>
      </c>
      <c r="AD84" s="15">
        <f t="shared" si="24"/>
        <v>4.6875E-2</v>
      </c>
      <c r="AE84" s="15">
        <f t="shared" si="25"/>
        <v>2.3195876288659795E-2</v>
      </c>
      <c r="AF84" s="16">
        <v>1561</v>
      </c>
      <c r="AG84" s="17">
        <f t="shared" si="26"/>
        <v>21.680555555555557</v>
      </c>
      <c r="AH84" s="29">
        <v>1822</v>
      </c>
      <c r="AI84" s="17">
        <f t="shared" si="27"/>
        <v>25.305555555555557</v>
      </c>
      <c r="AJ84" s="19">
        <f t="shared" si="28"/>
        <v>0.85675082327113061</v>
      </c>
      <c r="AK84" s="20">
        <f>'Even Strength'!AA84+'Power Play'!R84+'Penalty Kill'!L84</f>
        <v>134.0754716981132</v>
      </c>
      <c r="AL84" s="19">
        <f t="shared" si="29"/>
        <v>5.1534454208115257</v>
      </c>
      <c r="AM84" s="15">
        <f>IF(('Even Strength'!BR84+'Power Play'!AK84+'Penalty Kill'!AG84)&gt;0,V84/('Even Strength'!BR84+'Power Play'!AK84+'Penalty Kill'!AG84),0)</f>
        <v>0.1111111111111111</v>
      </c>
      <c r="AN84" s="15">
        <f>IF(('Even Strength'!BR84+'Power Play'!AK84+'Penalty Kill'!AG84)&gt;0,W84/('Even Strength'!BR84+'Power Play'!AK84+'Penalty Kill'!AG84),0)</f>
        <v>0.32098765432098764</v>
      </c>
      <c r="AO84" s="15">
        <f t="shared" si="30"/>
        <v>0.43209876543209874</v>
      </c>
      <c r="AP84" s="13">
        <v>2</v>
      </c>
      <c r="AQ84" s="13">
        <v>0</v>
      </c>
      <c r="AR84" s="21">
        <f t="shared" si="31"/>
        <v>1</v>
      </c>
      <c r="AS84" s="22">
        <v>0</v>
      </c>
      <c r="AT84" s="1"/>
      <c r="AU84" s="1"/>
      <c r="AV84">
        <v>181</v>
      </c>
      <c r="AW84" s="13">
        <v>171</v>
      </c>
      <c r="AX84" s="13">
        <v>149</v>
      </c>
      <c r="AY84" s="13">
        <v>79</v>
      </c>
      <c r="AZ84" s="13">
        <v>48</v>
      </c>
      <c r="BA84" s="13">
        <v>24</v>
      </c>
      <c r="BB84" s="16">
        <f t="shared" si="32"/>
        <v>6.9570787956438176</v>
      </c>
      <c r="BC84" s="17">
        <f t="shared" si="33"/>
        <v>6.5727098014093528</v>
      </c>
      <c r="BD84" s="17">
        <f t="shared" si="34"/>
        <v>5.7270980140935297</v>
      </c>
      <c r="BE84" s="17">
        <f t="shared" si="35"/>
        <v>3.0365150544522743</v>
      </c>
      <c r="BF84" s="17">
        <f t="shared" si="36"/>
        <v>1.8449711723254325</v>
      </c>
      <c r="BG84" s="17">
        <f t="shared" si="37"/>
        <v>0.92248558616271625</v>
      </c>
      <c r="BH84" s="13">
        <v>14</v>
      </c>
      <c r="BI84" s="13">
        <v>7</v>
      </c>
      <c r="BJ84" s="13">
        <v>0</v>
      </c>
      <c r="BK84" s="13">
        <v>0</v>
      </c>
      <c r="BL84" s="13">
        <v>0</v>
      </c>
      <c r="BM84" s="13">
        <v>0</v>
      </c>
      <c r="BN84" s="13">
        <f t="shared" si="38"/>
        <v>334</v>
      </c>
      <c r="BO84" s="16">
        <v>8.93</v>
      </c>
      <c r="BP84" s="1"/>
      <c r="BQ84" s="1"/>
      <c r="BR84" s="23" t="str">
        <f t="shared" si="39"/>
        <v xml:space="preserve"> </v>
      </c>
      <c r="BS84" s="1"/>
      <c r="BT84" s="13">
        <v>1</v>
      </c>
      <c r="BU84" s="13">
        <v>18</v>
      </c>
      <c r="BV84" s="13">
        <v>1</v>
      </c>
      <c r="BW84" s="13">
        <v>1</v>
      </c>
      <c r="BX84" s="13">
        <v>1</v>
      </c>
      <c r="BY84" s="13">
        <v>0</v>
      </c>
      <c r="BZ84" s="13">
        <v>0</v>
      </c>
      <c r="CA84" s="13">
        <v>0</v>
      </c>
      <c r="CB84" s="23">
        <f t="shared" si="40"/>
        <v>0</v>
      </c>
      <c r="CC84" s="16">
        <v>3.1</v>
      </c>
      <c r="CD84" s="16">
        <v>4</v>
      </c>
      <c r="CE84" s="16">
        <v>7.1</v>
      </c>
      <c r="CF84" s="24">
        <f t="shared" si="41"/>
        <v>9.8611111111111108E-2</v>
      </c>
      <c r="CG84" s="24">
        <f t="shared" si="42"/>
        <v>0.27290198590647019</v>
      </c>
      <c r="CH84" s="25">
        <v>8</v>
      </c>
      <c r="CI84" s="16">
        <v>37.200000000000003</v>
      </c>
      <c r="CJ84" s="16">
        <v>32.4</v>
      </c>
      <c r="CK84" s="16">
        <v>11.2</v>
      </c>
      <c r="CL84" s="16">
        <v>5.3</v>
      </c>
      <c r="CM84" s="16">
        <v>4.7</v>
      </c>
      <c r="CN84" s="16">
        <v>0</v>
      </c>
      <c r="CO84" s="16">
        <v>10</v>
      </c>
      <c r="CP84" s="26">
        <f t="shared" si="43"/>
        <v>0.1388888888888889</v>
      </c>
      <c r="CQ84" s="26">
        <f t="shared" si="44"/>
        <v>0.38436899423446508</v>
      </c>
      <c r="CR84" s="13">
        <v>1</v>
      </c>
      <c r="CS84" s="13">
        <v>1</v>
      </c>
      <c r="CT84" s="13">
        <v>1</v>
      </c>
      <c r="CU84" s="13">
        <v>0</v>
      </c>
      <c r="CV84" s="13">
        <v>-0.15</v>
      </c>
      <c r="CW84" s="13">
        <v>1.88</v>
      </c>
      <c r="CX84" s="13">
        <v>5.61</v>
      </c>
      <c r="CY84" s="13">
        <v>-0.94</v>
      </c>
      <c r="CZ84" s="13">
        <v>-1.1200000000000001</v>
      </c>
      <c r="DA84" s="13">
        <v>5.28</v>
      </c>
      <c r="DB84" s="27">
        <v>104.98</v>
      </c>
      <c r="DC84" s="27">
        <v>-22.49</v>
      </c>
      <c r="DD84" s="27">
        <v>127.47</v>
      </c>
      <c r="DE84" s="27">
        <v>6.54</v>
      </c>
      <c r="DF84" s="27">
        <v>77.650000000000006</v>
      </c>
      <c r="DG84" s="27">
        <v>-36.78</v>
      </c>
      <c r="DH84" s="27">
        <v>114.43</v>
      </c>
      <c r="DI84" s="27">
        <v>5.87</v>
      </c>
      <c r="DJ84" s="1">
        <v>186</v>
      </c>
      <c r="DK84" s="28">
        <v>10</v>
      </c>
      <c r="DL84" s="28" t="s">
        <v>359</v>
      </c>
      <c r="DM84" s="1">
        <v>3.367</v>
      </c>
      <c r="DN84" s="1">
        <v>4.1000000000000002E-2</v>
      </c>
      <c r="DO84" s="1">
        <v>0</v>
      </c>
      <c r="DP84" s="16">
        <f t="shared" si="45"/>
        <v>4.006382978723404</v>
      </c>
    </row>
    <row r="85" spans="1:120" x14ac:dyDescent="0.2">
      <c r="A85" s="13">
        <v>22</v>
      </c>
      <c r="B85" s="13" t="s">
        <v>531</v>
      </c>
      <c r="C85" s="13" t="s">
        <v>532</v>
      </c>
      <c r="D85" s="13" t="s">
        <v>325</v>
      </c>
      <c r="E85" s="13" t="s">
        <v>141</v>
      </c>
      <c r="F85" s="1" t="s">
        <v>142</v>
      </c>
      <c r="G85" s="13">
        <v>70</v>
      </c>
      <c r="H85" s="13">
        <v>185</v>
      </c>
      <c r="I85" s="13" t="s">
        <v>125</v>
      </c>
      <c r="J85" s="13">
        <v>2008</v>
      </c>
      <c r="K85" s="13">
        <v>1</v>
      </c>
      <c r="L85" s="13">
        <v>14</v>
      </c>
      <c r="M85" s="1"/>
      <c r="N85" s="1">
        <v>25</v>
      </c>
      <c r="O85" s="13" t="s">
        <v>449</v>
      </c>
      <c r="P85" s="13" t="s">
        <v>530</v>
      </c>
      <c r="Q85" s="1" t="str">
        <f t="shared" si="23"/>
        <v>CAR</v>
      </c>
      <c r="R85" s="13" t="s">
        <v>358</v>
      </c>
      <c r="S85" s="1"/>
      <c r="T85" s="13" t="s">
        <v>129</v>
      </c>
      <c r="U85" s="13">
        <v>31</v>
      </c>
      <c r="V85" s="13">
        <v>3</v>
      </c>
      <c r="W85" s="13">
        <v>3</v>
      </c>
      <c r="X85" s="14">
        <v>2</v>
      </c>
      <c r="Y85" s="13">
        <v>6</v>
      </c>
      <c r="Z85" s="13">
        <v>0</v>
      </c>
      <c r="AA85" s="1">
        <v>35</v>
      </c>
      <c r="AB85" s="14">
        <v>10</v>
      </c>
      <c r="AC85" s="14">
        <v>12</v>
      </c>
      <c r="AD85" s="15">
        <f t="shared" si="24"/>
        <v>8.5714285714285715E-2</v>
      </c>
      <c r="AE85" s="15">
        <f t="shared" si="25"/>
        <v>5.2631578947368418E-2</v>
      </c>
      <c r="AF85" s="16">
        <v>329.4</v>
      </c>
      <c r="AG85" s="17">
        <f t="shared" si="26"/>
        <v>10.625806451612902</v>
      </c>
      <c r="AH85" s="29">
        <v>484</v>
      </c>
      <c r="AI85" s="17">
        <f t="shared" si="27"/>
        <v>15.612903225806452</v>
      </c>
      <c r="AJ85" s="19">
        <f t="shared" si="28"/>
        <v>0.6805785123966942</v>
      </c>
      <c r="AK85" s="20">
        <f>'Even Strength'!AA85+'Power Play'!R85+'Penalty Kill'!L85</f>
        <v>30.2</v>
      </c>
      <c r="AL85" s="19">
        <f t="shared" si="29"/>
        <v>5.5009107468123863</v>
      </c>
      <c r="AM85" s="15">
        <f>IF(('Even Strength'!BR85+'Power Play'!AK85+'Penalty Kill'!AG85)&gt;0,V85/('Even Strength'!BR85+'Power Play'!AK85+'Penalty Kill'!AG85),0)</f>
        <v>0.27272727272727271</v>
      </c>
      <c r="AN85" s="15">
        <f>IF(('Even Strength'!BR85+'Power Play'!AK85+'Penalty Kill'!AG85)&gt;0,W85/('Even Strength'!BR85+'Power Play'!AK85+'Penalty Kill'!AG85),0)</f>
        <v>0.27272727272727271</v>
      </c>
      <c r="AO85" s="15">
        <f t="shared" si="30"/>
        <v>0.54545454545454541</v>
      </c>
      <c r="AP85" s="13">
        <v>0</v>
      </c>
      <c r="AQ85" s="13">
        <v>0</v>
      </c>
      <c r="AR85" s="21">
        <f t="shared" si="31"/>
        <v>0</v>
      </c>
      <c r="AS85" s="22">
        <v>0</v>
      </c>
      <c r="AT85" s="1"/>
      <c r="AU85" s="1"/>
      <c r="AV85">
        <v>45</v>
      </c>
      <c r="AW85" s="13">
        <v>40</v>
      </c>
      <c r="AX85" s="13">
        <v>9</v>
      </c>
      <c r="AY85" s="13">
        <v>10</v>
      </c>
      <c r="AZ85" s="13">
        <v>3</v>
      </c>
      <c r="BA85" s="13">
        <v>9</v>
      </c>
      <c r="BB85" s="16">
        <f t="shared" si="32"/>
        <v>8.1967213114754109</v>
      </c>
      <c r="BC85" s="17">
        <f t="shared" si="33"/>
        <v>7.2859744990892539</v>
      </c>
      <c r="BD85" s="17">
        <f t="shared" si="34"/>
        <v>1.639344262295082</v>
      </c>
      <c r="BE85" s="17">
        <f t="shared" si="35"/>
        <v>1.8214936247723135</v>
      </c>
      <c r="BF85" s="17">
        <f t="shared" si="36"/>
        <v>0.54644808743169404</v>
      </c>
      <c r="BG85" s="17">
        <f t="shared" si="37"/>
        <v>1.639344262295082</v>
      </c>
      <c r="BH85" s="13">
        <v>4</v>
      </c>
      <c r="BI85" s="13">
        <v>2</v>
      </c>
      <c r="BJ85" s="13">
        <v>0</v>
      </c>
      <c r="BK85" s="13">
        <v>0</v>
      </c>
      <c r="BL85" s="13">
        <v>0</v>
      </c>
      <c r="BM85" s="13">
        <v>0</v>
      </c>
      <c r="BN85" s="13">
        <f t="shared" si="38"/>
        <v>53</v>
      </c>
      <c r="BO85" s="16">
        <v>-1.5710000000000002</v>
      </c>
      <c r="BP85" s="13">
        <v>1</v>
      </c>
      <c r="BQ85" s="13">
        <v>0</v>
      </c>
      <c r="BR85" s="23">
        <f t="shared" si="39"/>
        <v>0</v>
      </c>
      <c r="BS85" s="13">
        <v>0</v>
      </c>
      <c r="BT85" s="13">
        <v>1</v>
      </c>
      <c r="BU85" s="13">
        <v>6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23">
        <f t="shared" si="40"/>
        <v>0</v>
      </c>
      <c r="CC85" s="16">
        <v>0.1</v>
      </c>
      <c r="CD85" s="16">
        <v>0.5</v>
      </c>
      <c r="CE85" s="16">
        <v>0.60000000000000009</v>
      </c>
      <c r="CF85" s="24">
        <f t="shared" si="41"/>
        <v>1.9354838709677424E-2</v>
      </c>
      <c r="CG85" s="24">
        <f t="shared" si="42"/>
        <v>0.10928961748633882</v>
      </c>
      <c r="CH85" s="25">
        <v>2</v>
      </c>
      <c r="CI85" s="16">
        <v>7.1</v>
      </c>
      <c r="CJ85" s="16">
        <v>6.8</v>
      </c>
      <c r="CK85" s="16">
        <v>3.4</v>
      </c>
      <c r="CL85" s="16">
        <v>-0.60000000000000009</v>
      </c>
      <c r="CM85" s="16">
        <v>1.2</v>
      </c>
      <c r="CN85" s="16">
        <v>-0.30000000000000004</v>
      </c>
      <c r="CO85" s="16">
        <v>0.30000000000000004</v>
      </c>
      <c r="CP85" s="26">
        <f t="shared" si="43"/>
        <v>9.6774193548387118E-3</v>
      </c>
      <c r="CQ85" s="26">
        <f t="shared" si="44"/>
        <v>5.4644808743169411E-2</v>
      </c>
      <c r="CR85" s="13">
        <v>0</v>
      </c>
      <c r="CS85" s="13">
        <v>0</v>
      </c>
      <c r="CT85" s="13">
        <v>1</v>
      </c>
      <c r="CU85" s="13">
        <v>0</v>
      </c>
      <c r="CV85" s="13">
        <v>-0.72</v>
      </c>
      <c r="CW85" s="13">
        <v>0.66</v>
      </c>
      <c r="CX85" s="13">
        <v>-0.74</v>
      </c>
      <c r="CY85" s="13">
        <v>-1.29</v>
      </c>
      <c r="CZ85" s="13">
        <v>0.42</v>
      </c>
      <c r="DA85" s="13">
        <v>-1.67</v>
      </c>
      <c r="DB85" s="27">
        <v>6.59</v>
      </c>
      <c r="DC85" s="27">
        <v>21.51</v>
      </c>
      <c r="DD85" s="27">
        <v>-14.92</v>
      </c>
      <c r="DE85" s="27">
        <v>-2.83</v>
      </c>
      <c r="DF85" s="27">
        <v>11.35</v>
      </c>
      <c r="DG85" s="27">
        <v>12.72</v>
      </c>
      <c r="DH85" s="27">
        <v>-1.37</v>
      </c>
      <c r="DI85" s="27">
        <v>-0.26</v>
      </c>
      <c r="DJ85" s="1">
        <v>88</v>
      </c>
      <c r="DK85" s="1"/>
      <c r="DL85" s="1"/>
      <c r="DM85" s="1">
        <v>0.28400000000000003</v>
      </c>
      <c r="DN85" s="1">
        <v>0</v>
      </c>
      <c r="DO85" s="1">
        <v>0</v>
      </c>
      <c r="DP85" s="16">
        <f t="shared" si="45"/>
        <v>0.24939373141157636</v>
      </c>
    </row>
    <row r="86" spans="1:120" x14ac:dyDescent="0.2">
      <c r="A86" s="13">
        <v>24</v>
      </c>
      <c r="B86" s="13" t="s">
        <v>533</v>
      </c>
      <c r="C86" s="13" t="s">
        <v>534</v>
      </c>
      <c r="D86" s="13" t="s">
        <v>158</v>
      </c>
      <c r="E86" s="13" t="s">
        <v>141</v>
      </c>
      <c r="F86" s="1" t="s">
        <v>142</v>
      </c>
      <c r="G86" s="13">
        <v>72</v>
      </c>
      <c r="H86" s="13">
        <v>195</v>
      </c>
      <c r="I86" s="13" t="s">
        <v>150</v>
      </c>
      <c r="J86" s="13">
        <v>2000</v>
      </c>
      <c r="K86" s="13">
        <v>1</v>
      </c>
      <c r="L86" s="13">
        <v>24</v>
      </c>
      <c r="M86" s="1"/>
      <c r="N86" s="1">
        <v>32</v>
      </c>
      <c r="O86" s="13" t="s">
        <v>535</v>
      </c>
      <c r="P86" s="13" t="s">
        <v>536</v>
      </c>
      <c r="Q86" s="1" t="str">
        <f t="shared" si="23"/>
        <v>FLA</v>
      </c>
      <c r="R86" s="13" t="s">
        <v>302</v>
      </c>
      <c r="S86" s="1"/>
      <c r="T86" s="13" t="s">
        <v>154</v>
      </c>
      <c r="U86" s="13">
        <v>78</v>
      </c>
      <c r="V86" s="13">
        <v>14</v>
      </c>
      <c r="W86" s="13">
        <v>24</v>
      </c>
      <c r="X86" s="14">
        <v>18</v>
      </c>
      <c r="Y86" s="13">
        <v>38</v>
      </c>
      <c r="Z86" s="13">
        <v>11</v>
      </c>
      <c r="AA86" s="1">
        <v>151</v>
      </c>
      <c r="AB86" s="14">
        <v>62</v>
      </c>
      <c r="AC86" s="14">
        <v>48</v>
      </c>
      <c r="AD86" s="15">
        <f t="shared" si="24"/>
        <v>9.2715231788079472E-2</v>
      </c>
      <c r="AE86" s="15">
        <f t="shared" si="25"/>
        <v>5.3639846743295021E-2</v>
      </c>
      <c r="AF86" s="16">
        <v>1220.7333333332999</v>
      </c>
      <c r="AG86" s="17">
        <f t="shared" si="26"/>
        <v>15.650427350426922</v>
      </c>
      <c r="AH86" s="29">
        <v>1513</v>
      </c>
      <c r="AI86" s="17">
        <f t="shared" si="27"/>
        <v>19.397435897435898</v>
      </c>
      <c r="AJ86" s="19">
        <f t="shared" si="28"/>
        <v>0.80682969817138128</v>
      </c>
      <c r="AK86" s="20">
        <f>'Even Strength'!AA86+'Power Play'!R86+'Penalty Kill'!L86</f>
        <v>197.21428571428572</v>
      </c>
      <c r="AL86" s="19">
        <f t="shared" si="29"/>
        <v>9.6932366961313967</v>
      </c>
      <c r="AM86" s="15">
        <f>IF(('Even Strength'!BR86+'Power Play'!AK86+'Penalty Kill'!AG86)&gt;0,V86/('Even Strength'!BR86+'Power Play'!AK86+'Penalty Kill'!AG86),0)</f>
        <v>0.25</v>
      </c>
      <c r="AN86" s="15">
        <f>IF(('Even Strength'!BR86+'Power Play'!AK86+'Penalty Kill'!AG86)&gt;0,W86/('Even Strength'!BR86+'Power Play'!AK86+'Penalty Kill'!AG86),0)</f>
        <v>0.42857142857142855</v>
      </c>
      <c r="AO86" s="15">
        <f t="shared" si="30"/>
        <v>0.6785714285714286</v>
      </c>
      <c r="AP86" s="13">
        <v>97</v>
      </c>
      <c r="AQ86" s="13">
        <v>76</v>
      </c>
      <c r="AR86" s="21">
        <f t="shared" si="31"/>
        <v>0.56069364161849711</v>
      </c>
      <c r="AS86" s="22">
        <v>3.5</v>
      </c>
      <c r="AT86" s="1"/>
      <c r="AU86" s="1"/>
      <c r="AV86">
        <v>82</v>
      </c>
      <c r="AW86" s="13">
        <v>60</v>
      </c>
      <c r="AX86" s="13">
        <v>38</v>
      </c>
      <c r="AY86" s="13">
        <v>62</v>
      </c>
      <c r="AZ86" s="13">
        <v>31</v>
      </c>
      <c r="BA86" s="13">
        <v>41</v>
      </c>
      <c r="BB86" s="16">
        <f t="shared" si="32"/>
        <v>4.0303642619191757</v>
      </c>
      <c r="BC86" s="17">
        <f t="shared" si="33"/>
        <v>2.9490470209164696</v>
      </c>
      <c r="BD86" s="17">
        <f t="shared" si="34"/>
        <v>1.8677297799137642</v>
      </c>
      <c r="BE86" s="17">
        <f t="shared" si="35"/>
        <v>3.0473485882803519</v>
      </c>
      <c r="BF86" s="17">
        <f t="shared" si="36"/>
        <v>1.523674294140176</v>
      </c>
      <c r="BG86" s="17">
        <f t="shared" si="37"/>
        <v>2.0151821309595879</v>
      </c>
      <c r="BH86" s="13">
        <v>20</v>
      </c>
      <c r="BI86" s="13">
        <v>10</v>
      </c>
      <c r="BJ86" s="13">
        <v>0</v>
      </c>
      <c r="BK86" s="13">
        <v>0</v>
      </c>
      <c r="BL86" s="13">
        <v>0</v>
      </c>
      <c r="BM86" s="13">
        <v>0</v>
      </c>
      <c r="BN86" s="13">
        <f t="shared" si="38"/>
        <v>118</v>
      </c>
      <c r="BO86" s="16">
        <v>-6.1120000000000001</v>
      </c>
      <c r="BP86" s="13">
        <v>7</v>
      </c>
      <c r="BQ86" s="13">
        <v>2</v>
      </c>
      <c r="BR86" s="23">
        <f t="shared" si="39"/>
        <v>0.2857142857142857</v>
      </c>
      <c r="BS86" s="13">
        <v>0</v>
      </c>
      <c r="BT86" s="13">
        <v>2</v>
      </c>
      <c r="BU86" s="13">
        <v>22</v>
      </c>
      <c r="BV86" s="13">
        <v>1</v>
      </c>
      <c r="BW86" s="13">
        <v>0</v>
      </c>
      <c r="BX86" s="13">
        <v>4</v>
      </c>
      <c r="BY86" s="13">
        <v>0</v>
      </c>
      <c r="BZ86" s="13">
        <v>0</v>
      </c>
      <c r="CA86" s="13">
        <v>0</v>
      </c>
      <c r="CB86" s="23">
        <f t="shared" si="40"/>
        <v>0</v>
      </c>
      <c r="CC86" s="16">
        <v>2.4</v>
      </c>
      <c r="CD86" s="16">
        <v>1.8</v>
      </c>
      <c r="CE86" s="16">
        <v>4.3</v>
      </c>
      <c r="CF86" s="24">
        <f t="shared" si="41"/>
        <v>5.5128205128205127E-2</v>
      </c>
      <c r="CG86" s="24">
        <f t="shared" si="42"/>
        <v>0.21134836983234701</v>
      </c>
      <c r="CH86" s="25">
        <v>5</v>
      </c>
      <c r="CI86" s="16">
        <v>27</v>
      </c>
      <c r="CJ86" s="16">
        <v>21.6</v>
      </c>
      <c r="CK86" s="16">
        <v>13</v>
      </c>
      <c r="CL86" s="16">
        <v>3.5</v>
      </c>
      <c r="CM86" s="16">
        <v>3</v>
      </c>
      <c r="CN86" s="16">
        <v>-0.1</v>
      </c>
      <c r="CO86" s="16">
        <v>6.4</v>
      </c>
      <c r="CP86" s="26">
        <f t="shared" si="43"/>
        <v>8.2051282051282051E-2</v>
      </c>
      <c r="CQ86" s="26">
        <f t="shared" si="44"/>
        <v>0.31456501556442346</v>
      </c>
      <c r="CR86" s="13">
        <v>2</v>
      </c>
      <c r="CS86" s="13">
        <v>2</v>
      </c>
      <c r="CT86" s="13">
        <v>0</v>
      </c>
      <c r="CU86" s="13">
        <v>0.31</v>
      </c>
      <c r="CV86" s="13">
        <v>-2.2599999999999998</v>
      </c>
      <c r="CW86" s="13">
        <v>1.9500000000000002</v>
      </c>
      <c r="CX86" s="13">
        <v>0.4</v>
      </c>
      <c r="CY86" s="13">
        <v>4.0199999999999996</v>
      </c>
      <c r="CZ86" s="13">
        <v>-0.27</v>
      </c>
      <c r="DA86" s="13">
        <v>4.1500000000000004</v>
      </c>
      <c r="DB86" s="27">
        <v>-49.34</v>
      </c>
      <c r="DC86" s="27">
        <v>-37.229999999999997</v>
      </c>
      <c r="DD86" s="27">
        <v>-12.11</v>
      </c>
      <c r="DE86" s="27">
        <v>-0.72</v>
      </c>
      <c r="DF86" s="27">
        <v>-35.159999999999997</v>
      </c>
      <c r="DG86" s="27">
        <v>-54.2</v>
      </c>
      <c r="DH86" s="27">
        <v>19.04</v>
      </c>
      <c r="DI86" s="27">
        <v>1.1299999999999999</v>
      </c>
      <c r="DJ86" s="1">
        <v>186</v>
      </c>
      <c r="DK86" s="28">
        <v>1</v>
      </c>
      <c r="DL86" s="28" t="s">
        <v>379</v>
      </c>
      <c r="DM86" s="1">
        <v>2.625</v>
      </c>
      <c r="DN86" s="1">
        <v>3.2000000000000001E-2</v>
      </c>
      <c r="DO86" s="1">
        <v>0</v>
      </c>
      <c r="DP86" s="16">
        <f t="shared" si="45"/>
        <v>1.9851063829787234</v>
      </c>
    </row>
    <row r="87" spans="1:120" x14ac:dyDescent="0.2">
      <c r="A87" s="13">
        <v>11</v>
      </c>
      <c r="B87" s="13" t="s">
        <v>537</v>
      </c>
      <c r="C87" s="13" t="s">
        <v>538</v>
      </c>
      <c r="D87" s="13" t="s">
        <v>518</v>
      </c>
      <c r="E87" s="13" t="s">
        <v>123</v>
      </c>
      <c r="F87" s="1" t="s">
        <v>124</v>
      </c>
      <c r="G87" s="13">
        <v>79</v>
      </c>
      <c r="H87" s="13">
        <v>244</v>
      </c>
      <c r="I87" s="13" t="s">
        <v>125</v>
      </c>
      <c r="J87" s="13">
        <v>2003</v>
      </c>
      <c r="K87" s="13">
        <v>1</v>
      </c>
      <c r="L87" s="13">
        <v>26</v>
      </c>
      <c r="M87" s="1"/>
      <c r="N87" s="1">
        <v>30</v>
      </c>
      <c r="O87" s="13" t="s">
        <v>539</v>
      </c>
      <c r="P87" s="13" t="s">
        <v>540</v>
      </c>
      <c r="Q87" s="1" t="str">
        <f t="shared" si="23"/>
        <v>TBL</v>
      </c>
      <c r="R87" s="13" t="s">
        <v>219</v>
      </c>
      <c r="S87" s="1"/>
      <c r="T87" s="13" t="s">
        <v>146</v>
      </c>
      <c r="U87" s="13">
        <v>82</v>
      </c>
      <c r="V87" s="13">
        <v>15</v>
      </c>
      <c r="W87" s="13">
        <v>9</v>
      </c>
      <c r="X87" s="14">
        <v>7</v>
      </c>
      <c r="Y87" s="13">
        <v>24</v>
      </c>
      <c r="Z87" s="13">
        <v>3</v>
      </c>
      <c r="AA87" s="1">
        <v>140</v>
      </c>
      <c r="AB87" s="14">
        <v>38</v>
      </c>
      <c r="AC87" s="14">
        <v>46</v>
      </c>
      <c r="AD87" s="15">
        <f t="shared" si="24"/>
        <v>0.10714285714285714</v>
      </c>
      <c r="AE87" s="15">
        <f t="shared" si="25"/>
        <v>6.6964285714285712E-2</v>
      </c>
      <c r="AF87" s="16">
        <v>1065.4333333333</v>
      </c>
      <c r="AG87" s="17">
        <f t="shared" si="26"/>
        <v>12.993089430893901</v>
      </c>
      <c r="AH87" s="29">
        <v>1492</v>
      </c>
      <c r="AI87" s="17">
        <f t="shared" si="27"/>
        <v>18.195121951219512</v>
      </c>
      <c r="AJ87" s="19">
        <f t="shared" si="28"/>
        <v>0.71409740840033509</v>
      </c>
      <c r="AK87" s="20">
        <f>'Even Strength'!AA87+'Power Play'!R87+'Penalty Kill'!L87</f>
        <v>65</v>
      </c>
      <c r="AL87" s="19">
        <f t="shared" si="29"/>
        <v>3.6604824328130547</v>
      </c>
      <c r="AM87" s="15">
        <f>IF(('Even Strength'!BR87+'Power Play'!AK87+'Penalty Kill'!AG87)&gt;0,V87/('Even Strength'!BR87+'Power Play'!AK87+'Penalty Kill'!AG87),0)</f>
        <v>0.46875</v>
      </c>
      <c r="AN87" s="15">
        <f>IF(('Even Strength'!BR87+'Power Play'!AK87+'Penalty Kill'!AG87)&gt;0,W87/('Even Strength'!BR87+'Power Play'!AK87+'Penalty Kill'!AG87),0)</f>
        <v>0.28125</v>
      </c>
      <c r="AO87" s="15">
        <f t="shared" si="30"/>
        <v>0.75</v>
      </c>
      <c r="AP87" s="13">
        <v>460</v>
      </c>
      <c r="AQ87" s="13">
        <v>445</v>
      </c>
      <c r="AR87" s="21">
        <f t="shared" si="31"/>
        <v>0.50828729281767959</v>
      </c>
      <c r="AS87" s="22">
        <v>18.899999999999999</v>
      </c>
      <c r="AT87" s="13">
        <v>16</v>
      </c>
      <c r="AU87" s="13">
        <v>10</v>
      </c>
      <c r="AV87">
        <v>77</v>
      </c>
      <c r="AW87" s="13">
        <v>136</v>
      </c>
      <c r="AX87" s="13">
        <v>68</v>
      </c>
      <c r="AY87" s="13">
        <v>38</v>
      </c>
      <c r="AZ87" s="13">
        <v>14</v>
      </c>
      <c r="BA87" s="13">
        <v>33</v>
      </c>
      <c r="BB87" s="16">
        <f t="shared" si="32"/>
        <v>4.3362638050246956</v>
      </c>
      <c r="BC87" s="17">
        <f t="shared" si="33"/>
        <v>7.6588555517319286</v>
      </c>
      <c r="BD87" s="17">
        <f t="shared" si="34"/>
        <v>3.8294277758659643</v>
      </c>
      <c r="BE87" s="17">
        <f t="shared" si="35"/>
        <v>2.1399743453368627</v>
      </c>
      <c r="BF87" s="17">
        <f t="shared" si="36"/>
        <v>0.78841160091358098</v>
      </c>
      <c r="BG87" s="17">
        <f t="shared" si="37"/>
        <v>1.8583987735820124</v>
      </c>
      <c r="BH87" s="13">
        <v>54</v>
      </c>
      <c r="BI87" s="13">
        <v>17</v>
      </c>
      <c r="BJ87" s="13">
        <v>2</v>
      </c>
      <c r="BK87" s="13">
        <v>1</v>
      </c>
      <c r="BL87" s="13">
        <v>0</v>
      </c>
      <c r="BM87" s="13">
        <v>0</v>
      </c>
      <c r="BN87" s="13">
        <f t="shared" si="38"/>
        <v>260</v>
      </c>
      <c r="BO87" s="16">
        <v>-0.28500000000000003</v>
      </c>
      <c r="BP87" s="1"/>
      <c r="BQ87" s="1"/>
      <c r="BR87" s="23" t="str">
        <f t="shared" si="39"/>
        <v xml:space="preserve"> </v>
      </c>
      <c r="BS87" s="1"/>
      <c r="BT87" s="13">
        <v>3</v>
      </c>
      <c r="BU87" s="13">
        <v>15</v>
      </c>
      <c r="BV87" s="13">
        <v>0</v>
      </c>
      <c r="BW87" s="13">
        <v>0</v>
      </c>
      <c r="BX87" s="13">
        <v>5</v>
      </c>
      <c r="BY87" s="13">
        <v>1</v>
      </c>
      <c r="BZ87" s="13">
        <v>0</v>
      </c>
      <c r="CA87" s="13">
        <v>0</v>
      </c>
      <c r="CB87" s="23">
        <f t="shared" si="40"/>
        <v>0</v>
      </c>
      <c r="CC87" s="16">
        <v>1.4</v>
      </c>
      <c r="CD87" s="16">
        <v>1.1000000000000001</v>
      </c>
      <c r="CE87" s="16">
        <v>2.5</v>
      </c>
      <c r="CF87" s="24">
        <f t="shared" si="41"/>
        <v>3.048780487804878E-2</v>
      </c>
      <c r="CG87" s="24">
        <f t="shared" si="42"/>
        <v>0.14078778587742519</v>
      </c>
      <c r="CH87" s="25">
        <v>5</v>
      </c>
      <c r="CI87" s="16">
        <v>17.600000000000001</v>
      </c>
      <c r="CJ87" s="16">
        <v>24.1</v>
      </c>
      <c r="CK87" s="16">
        <v>-5.5</v>
      </c>
      <c r="CL87" s="16">
        <v>3.2</v>
      </c>
      <c r="CM87" s="16">
        <v>3.9</v>
      </c>
      <c r="CN87" s="16">
        <v>0</v>
      </c>
      <c r="CO87" s="16">
        <v>7.2</v>
      </c>
      <c r="CP87" s="26">
        <f t="shared" si="43"/>
        <v>8.7804878048780496E-2</v>
      </c>
      <c r="CQ87" s="26">
        <f t="shared" si="44"/>
        <v>0.40546882332698453</v>
      </c>
      <c r="CR87" s="13">
        <v>1</v>
      </c>
      <c r="CS87" s="13">
        <v>2</v>
      </c>
      <c r="CT87" s="13">
        <v>2</v>
      </c>
      <c r="CU87" s="13">
        <v>0.5</v>
      </c>
      <c r="CV87" s="13">
        <v>0.47</v>
      </c>
      <c r="CW87" s="13">
        <v>0.2</v>
      </c>
      <c r="CX87" s="13">
        <v>0.88</v>
      </c>
      <c r="CY87" s="13">
        <v>1.76</v>
      </c>
      <c r="CZ87" s="13">
        <v>1.9</v>
      </c>
      <c r="DA87" s="13">
        <v>5.71</v>
      </c>
      <c r="DB87" s="27">
        <v>16.63</v>
      </c>
      <c r="DC87" s="27">
        <v>-31.15</v>
      </c>
      <c r="DD87" s="27">
        <v>47.78</v>
      </c>
      <c r="DE87" s="27">
        <v>3.51</v>
      </c>
      <c r="DF87" s="27">
        <v>8.74</v>
      </c>
      <c r="DG87" s="27">
        <v>-41.43</v>
      </c>
      <c r="DH87" s="27">
        <v>50.17</v>
      </c>
      <c r="DI87" s="27">
        <v>3.69</v>
      </c>
      <c r="DJ87" s="1">
        <v>186</v>
      </c>
      <c r="DK87" s="1"/>
      <c r="DL87" s="1"/>
      <c r="DM87" s="1">
        <v>2</v>
      </c>
      <c r="DN87" s="1">
        <v>0</v>
      </c>
      <c r="DO87" s="1">
        <v>0</v>
      </c>
      <c r="DP87" s="16">
        <f t="shared" si="45"/>
        <v>4.1148936170212771</v>
      </c>
    </row>
    <row r="88" spans="1:120" x14ac:dyDescent="0.2">
      <c r="A88" s="13">
        <v>22</v>
      </c>
      <c r="B88" s="13" t="s">
        <v>541</v>
      </c>
      <c r="C88" s="13" t="s">
        <v>164</v>
      </c>
      <c r="D88" s="13" t="s">
        <v>158</v>
      </c>
      <c r="E88" s="13" t="s">
        <v>141</v>
      </c>
      <c r="F88" s="1" t="s">
        <v>142</v>
      </c>
      <c r="G88" s="13">
        <v>71</v>
      </c>
      <c r="H88" s="13">
        <v>190</v>
      </c>
      <c r="I88" s="13" t="s">
        <v>150</v>
      </c>
      <c r="J88" s="1"/>
      <c r="K88" s="1"/>
      <c r="L88" s="1"/>
      <c r="M88" s="1"/>
      <c r="N88" s="1">
        <v>38</v>
      </c>
      <c r="O88" s="13" t="s">
        <v>542</v>
      </c>
      <c r="P88" s="13" t="s">
        <v>540</v>
      </c>
      <c r="Q88" s="1" t="str">
        <f t="shared" si="23"/>
        <v>NYR</v>
      </c>
      <c r="R88" s="13" t="s">
        <v>179</v>
      </c>
      <c r="S88" s="1"/>
      <c r="T88" s="13" t="s">
        <v>173</v>
      </c>
      <c r="U88" s="13">
        <v>65</v>
      </c>
      <c r="V88" s="13">
        <v>9</v>
      </c>
      <c r="W88" s="13">
        <v>11</v>
      </c>
      <c r="X88" s="14">
        <v>3</v>
      </c>
      <c r="Y88" s="13">
        <v>20</v>
      </c>
      <c r="Z88" s="13">
        <v>18</v>
      </c>
      <c r="AA88" s="1">
        <v>116</v>
      </c>
      <c r="AB88" s="14">
        <v>48</v>
      </c>
      <c r="AC88" s="14">
        <v>80</v>
      </c>
      <c r="AD88" s="15">
        <f t="shared" si="24"/>
        <v>7.7586206896551727E-2</v>
      </c>
      <c r="AE88" s="15">
        <f t="shared" si="25"/>
        <v>3.6885245901639344E-2</v>
      </c>
      <c r="AF88" s="16">
        <v>1315.8833333333</v>
      </c>
      <c r="AG88" s="17">
        <f t="shared" si="26"/>
        <v>20.244358974358462</v>
      </c>
      <c r="AH88" s="29">
        <v>1699</v>
      </c>
      <c r="AI88" s="17">
        <f t="shared" si="27"/>
        <v>26.138461538461538</v>
      </c>
      <c r="AJ88" s="19">
        <f t="shared" si="28"/>
        <v>0.77450461055520892</v>
      </c>
      <c r="AK88" s="20">
        <f>'Even Strength'!AA88+'Power Play'!R88+'Penalty Kill'!L88</f>
        <v>33.074303405572756</v>
      </c>
      <c r="AL88" s="19">
        <f t="shared" si="29"/>
        <v>1.5080806588738229</v>
      </c>
      <c r="AM88" s="15">
        <f>IF(('Even Strength'!BR88+'Power Play'!AK88+'Penalty Kill'!AG88)&gt;0,V88/('Even Strength'!BR88+'Power Play'!AK88+'Penalty Kill'!AG88),0)</f>
        <v>0.16071428571428573</v>
      </c>
      <c r="AN88" s="15">
        <f>IF(('Even Strength'!BR88+'Power Play'!AK88+'Penalty Kill'!AG88)&gt;0,W88/('Even Strength'!BR88+'Power Play'!AK88+'Penalty Kill'!AG88),0)</f>
        <v>0.19642857142857142</v>
      </c>
      <c r="AO88" s="15">
        <f t="shared" si="30"/>
        <v>0.35714285714285715</v>
      </c>
      <c r="AP88" s="13">
        <v>0</v>
      </c>
      <c r="AQ88" s="13">
        <v>0</v>
      </c>
      <c r="AR88" s="21">
        <f t="shared" si="31"/>
        <v>0</v>
      </c>
      <c r="AS88" s="22">
        <v>0</v>
      </c>
      <c r="AT88" s="1"/>
      <c r="AU88" s="1"/>
      <c r="AV88">
        <v>120</v>
      </c>
      <c r="AW88" s="13">
        <v>49</v>
      </c>
      <c r="AX88" s="13">
        <v>79</v>
      </c>
      <c r="AY88" s="13">
        <v>48</v>
      </c>
      <c r="AZ88" s="13">
        <v>33</v>
      </c>
      <c r="BA88" s="13">
        <v>20</v>
      </c>
      <c r="BB88" s="16">
        <f t="shared" si="32"/>
        <v>5.4716096918421204</v>
      </c>
      <c r="BC88" s="17">
        <f t="shared" si="33"/>
        <v>2.2342406241688662</v>
      </c>
      <c r="BD88" s="17">
        <f t="shared" si="34"/>
        <v>3.6021430471293958</v>
      </c>
      <c r="BE88" s="17">
        <f t="shared" si="35"/>
        <v>2.1886438767368483</v>
      </c>
      <c r="BF88" s="17">
        <f t="shared" si="36"/>
        <v>1.5046926652565831</v>
      </c>
      <c r="BG88" s="17">
        <f t="shared" si="37"/>
        <v>0.9119349486403534</v>
      </c>
      <c r="BH88" s="13">
        <v>20</v>
      </c>
      <c r="BI88" s="13">
        <v>10</v>
      </c>
      <c r="BJ88" s="13">
        <v>0</v>
      </c>
      <c r="BK88" s="13">
        <v>0</v>
      </c>
      <c r="BL88" s="13">
        <v>0</v>
      </c>
      <c r="BM88" s="13">
        <v>0</v>
      </c>
      <c r="BN88" s="13">
        <f t="shared" si="38"/>
        <v>148</v>
      </c>
      <c r="BO88" s="16">
        <v>4.5170000000000003</v>
      </c>
      <c r="BP88" s="13">
        <v>1</v>
      </c>
      <c r="BQ88" s="13">
        <v>0</v>
      </c>
      <c r="BR88" s="23">
        <f t="shared" si="39"/>
        <v>0</v>
      </c>
      <c r="BS88" s="13">
        <v>0</v>
      </c>
      <c r="BT88" s="13">
        <v>3</v>
      </c>
      <c r="BU88" s="13">
        <v>12</v>
      </c>
      <c r="BV88" s="13">
        <v>0</v>
      </c>
      <c r="BW88" s="13">
        <v>0</v>
      </c>
      <c r="BX88" s="13">
        <v>3</v>
      </c>
      <c r="BY88" s="13">
        <v>0</v>
      </c>
      <c r="BZ88" s="13">
        <v>0</v>
      </c>
      <c r="CA88" s="13">
        <v>0</v>
      </c>
      <c r="CB88" s="23">
        <f t="shared" si="40"/>
        <v>0</v>
      </c>
      <c r="CC88" s="16">
        <v>1.7000000000000002</v>
      </c>
      <c r="CD88" s="16">
        <v>3.7</v>
      </c>
      <c r="CE88" s="16">
        <v>5.4</v>
      </c>
      <c r="CF88" s="24">
        <f t="shared" si="41"/>
        <v>8.3076923076923076E-2</v>
      </c>
      <c r="CG88" s="24">
        <f t="shared" si="42"/>
        <v>0.24622243613289543</v>
      </c>
      <c r="CH88" s="25">
        <v>3</v>
      </c>
      <c r="CI88" s="16">
        <v>27.7</v>
      </c>
      <c r="CJ88" s="16">
        <v>20.7</v>
      </c>
      <c r="CK88" s="16">
        <v>10.199999999999999</v>
      </c>
      <c r="CL88" s="16">
        <v>2.2000000000000002</v>
      </c>
      <c r="CM88" s="16">
        <v>2.8</v>
      </c>
      <c r="CN88" s="16">
        <v>-0.30000000000000004</v>
      </c>
      <c r="CO88" s="16">
        <v>4.8</v>
      </c>
      <c r="CP88" s="26">
        <f t="shared" si="43"/>
        <v>7.3846153846153839E-2</v>
      </c>
      <c r="CQ88" s="26">
        <f t="shared" si="44"/>
        <v>0.21886438767368482</v>
      </c>
      <c r="CR88" s="13">
        <v>1</v>
      </c>
      <c r="CS88" s="13">
        <v>2</v>
      </c>
      <c r="CT88" s="13">
        <v>0</v>
      </c>
      <c r="CU88" s="13">
        <v>0</v>
      </c>
      <c r="CV88" s="13">
        <v>-0.32</v>
      </c>
      <c r="CW88" s="13">
        <v>0.95</v>
      </c>
      <c r="CX88" s="13">
        <v>0.02</v>
      </c>
      <c r="CY88" s="13">
        <v>5.65</v>
      </c>
      <c r="CZ88" s="13">
        <v>1.83</v>
      </c>
      <c r="DA88" s="13">
        <v>8.1300000000000008</v>
      </c>
      <c r="DB88" s="27">
        <v>7.25</v>
      </c>
      <c r="DC88" s="27">
        <v>-32.380000000000003</v>
      </c>
      <c r="DD88" s="27">
        <v>39.630000000000003</v>
      </c>
      <c r="DE88" s="27">
        <v>2.2800000000000002</v>
      </c>
      <c r="DF88" s="27">
        <v>25.33</v>
      </c>
      <c r="DG88" s="27">
        <v>-32.57</v>
      </c>
      <c r="DH88" s="27">
        <v>57.9</v>
      </c>
      <c r="DI88" s="27">
        <v>3.34</v>
      </c>
      <c r="DJ88" s="1">
        <v>186</v>
      </c>
      <c r="DK88" s="28">
        <v>17</v>
      </c>
      <c r="DL88" s="28" t="s">
        <v>543</v>
      </c>
      <c r="DM88" s="1">
        <v>4.5</v>
      </c>
      <c r="DN88" s="1">
        <v>0.11</v>
      </c>
      <c r="DO88" s="1">
        <v>0</v>
      </c>
      <c r="DP88" s="16">
        <f t="shared" si="45"/>
        <v>-3.6042553191489359</v>
      </c>
    </row>
    <row r="89" spans="1:120" x14ac:dyDescent="0.2">
      <c r="A89" s="13">
        <v>42</v>
      </c>
      <c r="B89" s="13" t="s">
        <v>544</v>
      </c>
      <c r="C89" s="13" t="s">
        <v>545</v>
      </c>
      <c r="D89" s="13" t="s">
        <v>257</v>
      </c>
      <c r="E89" s="13" t="s">
        <v>141</v>
      </c>
      <c r="F89" s="1" t="s">
        <v>142</v>
      </c>
      <c r="G89" s="13">
        <v>73</v>
      </c>
      <c r="H89" s="13">
        <v>195</v>
      </c>
      <c r="I89" s="13" t="s">
        <v>150</v>
      </c>
      <c r="J89" s="1"/>
      <c r="K89" s="1"/>
      <c r="L89" s="1"/>
      <c r="M89" s="1"/>
      <c r="N89" s="1">
        <v>28</v>
      </c>
      <c r="O89" s="13" t="s">
        <v>546</v>
      </c>
      <c r="P89" s="13" t="s">
        <v>547</v>
      </c>
      <c r="Q89" s="1" t="str">
        <f t="shared" si="23"/>
        <v>TOR</v>
      </c>
      <c r="R89" s="13" t="s">
        <v>249</v>
      </c>
      <c r="S89" s="1"/>
      <c r="T89" s="13" t="s">
        <v>146</v>
      </c>
      <c r="U89" s="13">
        <v>82</v>
      </c>
      <c r="V89" s="13">
        <v>23</v>
      </c>
      <c r="W89" s="13">
        <v>26</v>
      </c>
      <c r="X89" s="14">
        <v>16</v>
      </c>
      <c r="Y89" s="13">
        <v>49</v>
      </c>
      <c r="Z89" s="13">
        <v>-34</v>
      </c>
      <c r="AA89" s="1">
        <v>154</v>
      </c>
      <c r="AB89" s="14">
        <v>51</v>
      </c>
      <c r="AC89" s="14">
        <v>42</v>
      </c>
      <c r="AD89" s="15">
        <f t="shared" si="24"/>
        <v>0.14935064935064934</v>
      </c>
      <c r="AE89" s="15">
        <f t="shared" si="25"/>
        <v>9.3117408906882596E-2</v>
      </c>
      <c r="AF89" s="16">
        <v>1570.1</v>
      </c>
      <c r="AG89" s="17">
        <f t="shared" si="26"/>
        <v>19.147560975609753</v>
      </c>
      <c r="AH89" s="29">
        <v>1934</v>
      </c>
      <c r="AI89" s="17">
        <f t="shared" si="27"/>
        <v>23.585365853658537</v>
      </c>
      <c r="AJ89" s="19">
        <f t="shared" si="28"/>
        <v>0.81184074457083755</v>
      </c>
      <c r="AK89" s="20">
        <f>'Even Strength'!AA89+'Power Play'!R89+'Penalty Kill'!L89</f>
        <v>147.30143540669857</v>
      </c>
      <c r="AL89" s="19">
        <f t="shared" si="29"/>
        <v>5.6289956846072959</v>
      </c>
      <c r="AM89" s="15">
        <f>IF(('Even Strength'!BR89+'Power Play'!AK89+'Penalty Kill'!AG89)&gt;0,V89/('Even Strength'!BR89+'Power Play'!AK89+'Penalty Kill'!AG89),0)</f>
        <v>0.31506849315068491</v>
      </c>
      <c r="AN89" s="15">
        <f>IF(('Even Strength'!BR89+'Power Play'!AK89+'Penalty Kill'!AG89)&gt;0,W89/('Even Strength'!BR89+'Power Play'!AK89+'Penalty Kill'!AG89),0)</f>
        <v>0.35616438356164382</v>
      </c>
      <c r="AO89" s="15">
        <f t="shared" si="30"/>
        <v>0.67123287671232879</v>
      </c>
      <c r="AP89" s="13">
        <v>944</v>
      </c>
      <c r="AQ89" s="13">
        <v>831</v>
      </c>
      <c r="AR89" s="21">
        <f t="shared" si="31"/>
        <v>0.53183098591549294</v>
      </c>
      <c r="AS89" s="22">
        <v>34.1</v>
      </c>
      <c r="AT89" s="13">
        <v>34</v>
      </c>
      <c r="AU89" s="13">
        <v>14</v>
      </c>
      <c r="AV89">
        <v>100</v>
      </c>
      <c r="AW89" s="13">
        <v>83</v>
      </c>
      <c r="AX89" s="13">
        <v>46</v>
      </c>
      <c r="AY89" s="13">
        <v>51</v>
      </c>
      <c r="AZ89" s="13">
        <v>23</v>
      </c>
      <c r="BA89" s="13">
        <v>68</v>
      </c>
      <c r="BB89" s="16">
        <f t="shared" si="32"/>
        <v>3.8214126488758682</v>
      </c>
      <c r="BC89" s="17">
        <f t="shared" si="33"/>
        <v>3.1717724985669702</v>
      </c>
      <c r="BD89" s="17">
        <f t="shared" si="34"/>
        <v>1.7578498184828992</v>
      </c>
      <c r="BE89" s="17">
        <f t="shared" si="35"/>
        <v>1.9489204509266929</v>
      </c>
      <c r="BF89" s="17">
        <f t="shared" si="36"/>
        <v>0.87892490924144961</v>
      </c>
      <c r="BG89" s="17">
        <f t="shared" si="37"/>
        <v>2.5985606012355902</v>
      </c>
      <c r="BH89" s="13">
        <v>44</v>
      </c>
      <c r="BI89" s="13">
        <v>12</v>
      </c>
      <c r="BJ89" s="13">
        <v>0</v>
      </c>
      <c r="BK89" s="13">
        <v>1</v>
      </c>
      <c r="BL89" s="13">
        <v>1</v>
      </c>
      <c r="BM89" s="13">
        <v>0</v>
      </c>
      <c r="BN89" s="13">
        <f t="shared" si="38"/>
        <v>173</v>
      </c>
      <c r="BO89" s="16">
        <v>6.4370000000000003</v>
      </c>
      <c r="BP89" s="13">
        <v>10</v>
      </c>
      <c r="BQ89" s="13">
        <v>3</v>
      </c>
      <c r="BR89" s="23">
        <f t="shared" si="39"/>
        <v>0.3</v>
      </c>
      <c r="BS89" s="13">
        <v>1</v>
      </c>
      <c r="BT89" s="13">
        <v>3</v>
      </c>
      <c r="BU89" s="13">
        <v>16</v>
      </c>
      <c r="BV89" s="13">
        <v>0</v>
      </c>
      <c r="BW89" s="13">
        <v>2</v>
      </c>
      <c r="BX89" s="13">
        <v>3</v>
      </c>
      <c r="BY89" s="13">
        <v>1</v>
      </c>
      <c r="BZ89" s="13">
        <v>0</v>
      </c>
      <c r="CA89" s="13">
        <v>0</v>
      </c>
      <c r="CB89" s="23">
        <f t="shared" si="40"/>
        <v>0</v>
      </c>
      <c r="CC89" s="16">
        <v>3.9</v>
      </c>
      <c r="CD89" s="16">
        <v>0.30000000000000004</v>
      </c>
      <c r="CE89" s="16">
        <v>4.2</v>
      </c>
      <c r="CF89" s="24">
        <f t="shared" si="41"/>
        <v>5.1219512195121955E-2</v>
      </c>
      <c r="CG89" s="24">
        <f t="shared" si="42"/>
        <v>0.16049933125278648</v>
      </c>
      <c r="CH89" s="25">
        <v>6</v>
      </c>
      <c r="CI89" s="16">
        <v>39.5</v>
      </c>
      <c r="CJ89" s="16">
        <v>31.6</v>
      </c>
      <c r="CK89" s="16">
        <v>-14.5</v>
      </c>
      <c r="CL89" s="16">
        <v>3.8</v>
      </c>
      <c r="CM89" s="16">
        <v>-1.1000000000000001</v>
      </c>
      <c r="CN89" s="16">
        <v>0.30000000000000004</v>
      </c>
      <c r="CO89" s="16">
        <v>2.9</v>
      </c>
      <c r="CP89" s="26">
        <f t="shared" si="43"/>
        <v>3.5365853658536582E-2</v>
      </c>
      <c r="CQ89" s="26">
        <f t="shared" si="44"/>
        <v>0.11082096681740017</v>
      </c>
      <c r="CR89" s="13">
        <v>5</v>
      </c>
      <c r="CS89" s="13">
        <v>4</v>
      </c>
      <c r="CT89" s="13">
        <v>0</v>
      </c>
      <c r="CU89" s="13">
        <v>1.37</v>
      </c>
      <c r="CV89" s="13">
        <v>-0.67</v>
      </c>
      <c r="CW89" s="13">
        <v>2.5499999999999998</v>
      </c>
      <c r="CX89" s="13">
        <v>8.83</v>
      </c>
      <c r="CY89" s="13">
        <v>-4.29</v>
      </c>
      <c r="CZ89" s="13">
        <v>2.16</v>
      </c>
      <c r="DA89" s="13">
        <v>9.9499999999999993</v>
      </c>
      <c r="DB89" s="27">
        <v>-4.41</v>
      </c>
      <c r="DC89" s="27">
        <v>122</v>
      </c>
      <c r="DD89" s="27">
        <v>-126.41</v>
      </c>
      <c r="DE89" s="27">
        <v>-6.8</v>
      </c>
      <c r="DF89" s="27">
        <v>5.37</v>
      </c>
      <c r="DG89" s="27">
        <v>91.48</v>
      </c>
      <c r="DH89" s="27">
        <v>-86.1</v>
      </c>
      <c r="DI89" s="27">
        <v>-4.63</v>
      </c>
      <c r="DJ89" s="1">
        <v>186</v>
      </c>
      <c r="DK89" s="1"/>
      <c r="DL89" s="1"/>
      <c r="DM89" s="1">
        <v>4.2</v>
      </c>
      <c r="DN89" s="1">
        <v>0</v>
      </c>
      <c r="DO89" s="1">
        <v>0</v>
      </c>
      <c r="DP89" s="16">
        <f t="shared" si="45"/>
        <v>-4.8659574468085118</v>
      </c>
    </row>
    <row r="90" spans="1:120" x14ac:dyDescent="0.2">
      <c r="A90" s="13">
        <v>16</v>
      </c>
      <c r="B90" s="13" t="s">
        <v>548</v>
      </c>
      <c r="C90" s="13" t="s">
        <v>549</v>
      </c>
      <c r="D90" s="13" t="s">
        <v>296</v>
      </c>
      <c r="E90" s="13" t="s">
        <v>141</v>
      </c>
      <c r="F90" s="1" t="s">
        <v>142</v>
      </c>
      <c r="G90" s="13">
        <v>73</v>
      </c>
      <c r="H90" s="13">
        <v>202</v>
      </c>
      <c r="I90" s="13" t="s">
        <v>125</v>
      </c>
      <c r="J90" s="13">
        <v>2006</v>
      </c>
      <c r="K90" s="13">
        <v>1</v>
      </c>
      <c r="L90" s="13">
        <v>6</v>
      </c>
      <c r="M90" s="1"/>
      <c r="N90" s="1">
        <v>27</v>
      </c>
      <c r="O90" s="13" t="s">
        <v>550</v>
      </c>
      <c r="P90" s="13" t="s">
        <v>551</v>
      </c>
      <c r="Q90" s="1" t="str">
        <f t="shared" si="23"/>
        <v>NYR</v>
      </c>
      <c r="R90" s="13" t="s">
        <v>179</v>
      </c>
      <c r="S90" s="1"/>
      <c r="T90" s="13" t="s">
        <v>146</v>
      </c>
      <c r="U90" s="13">
        <v>80</v>
      </c>
      <c r="V90" s="13">
        <v>19</v>
      </c>
      <c r="W90" s="13">
        <v>41</v>
      </c>
      <c r="X90" s="14">
        <v>16</v>
      </c>
      <c r="Y90" s="13">
        <v>60</v>
      </c>
      <c r="Z90" s="13">
        <v>9</v>
      </c>
      <c r="AA90" s="1">
        <v>168</v>
      </c>
      <c r="AB90" s="14">
        <v>49</v>
      </c>
      <c r="AC90" s="14">
        <v>64</v>
      </c>
      <c r="AD90" s="15">
        <f t="shared" si="24"/>
        <v>0.1130952380952381</v>
      </c>
      <c r="AE90" s="15">
        <f t="shared" si="25"/>
        <v>6.7615658362989328E-2</v>
      </c>
      <c r="AF90" s="16">
        <v>1391.6</v>
      </c>
      <c r="AG90" s="17">
        <f t="shared" si="26"/>
        <v>17.395</v>
      </c>
      <c r="AH90" s="29">
        <v>1879</v>
      </c>
      <c r="AI90" s="17">
        <f t="shared" si="27"/>
        <v>23.487500000000001</v>
      </c>
      <c r="AJ90" s="19">
        <f t="shared" si="28"/>
        <v>0.74060670569451836</v>
      </c>
      <c r="AK90" s="20">
        <f>'Even Strength'!AA90+'Power Play'!R90+'Penalty Kill'!L90</f>
        <v>161.11813186813188</v>
      </c>
      <c r="AL90" s="19">
        <f t="shared" si="29"/>
        <v>6.9467432538717402</v>
      </c>
      <c r="AM90" s="15">
        <f>IF(('Even Strength'!BR90+'Power Play'!AK90+'Penalty Kill'!AG90)&gt;0,V90/('Even Strength'!BR90+'Power Play'!AK90+'Penalty Kill'!AG90),0)</f>
        <v>0.23170731707317074</v>
      </c>
      <c r="AN90" s="15">
        <f>IF(('Even Strength'!BR90+'Power Play'!AK90+'Penalty Kill'!AG90)&gt;0,W90/('Even Strength'!BR90+'Power Play'!AK90+'Penalty Kill'!AG90),0)</f>
        <v>0.5</v>
      </c>
      <c r="AO90" s="15">
        <f t="shared" si="30"/>
        <v>0.73170731707317072</v>
      </c>
      <c r="AP90" s="13">
        <v>671</v>
      </c>
      <c r="AQ90" s="13">
        <v>705</v>
      </c>
      <c r="AR90" s="21">
        <f t="shared" si="31"/>
        <v>0.48764534883720928</v>
      </c>
      <c r="AS90" s="22">
        <v>28.5</v>
      </c>
      <c r="AT90" s="13">
        <v>37</v>
      </c>
      <c r="AU90" s="13">
        <v>18</v>
      </c>
      <c r="AV90">
        <v>61</v>
      </c>
      <c r="AW90" s="13">
        <v>106</v>
      </c>
      <c r="AX90" s="13">
        <v>13</v>
      </c>
      <c r="AY90" s="13">
        <v>49</v>
      </c>
      <c r="AZ90" s="13">
        <v>38</v>
      </c>
      <c r="BA90" s="13">
        <v>42</v>
      </c>
      <c r="BB90" s="16">
        <f t="shared" si="32"/>
        <v>2.630066110951423</v>
      </c>
      <c r="BC90" s="17">
        <f t="shared" si="33"/>
        <v>4.570278815751653</v>
      </c>
      <c r="BD90" s="17">
        <f t="shared" si="34"/>
        <v>0.56050589249784422</v>
      </c>
      <c r="BE90" s="17">
        <f t="shared" si="35"/>
        <v>2.1126760563380285</v>
      </c>
      <c r="BF90" s="17">
        <f t="shared" si="36"/>
        <v>1.6384018396090831</v>
      </c>
      <c r="BG90" s="17">
        <f t="shared" si="37"/>
        <v>1.8108651911468816</v>
      </c>
      <c r="BH90" s="13">
        <v>34</v>
      </c>
      <c r="BI90" s="13">
        <v>17</v>
      </c>
      <c r="BJ90" s="13">
        <v>0</v>
      </c>
      <c r="BK90" s="13">
        <v>0</v>
      </c>
      <c r="BL90" s="13">
        <v>0</v>
      </c>
      <c r="BM90" s="13">
        <v>0</v>
      </c>
      <c r="BN90" s="13">
        <f t="shared" si="38"/>
        <v>153</v>
      </c>
      <c r="BO90" s="16">
        <v>0.63300000000000001</v>
      </c>
      <c r="BP90" s="1"/>
      <c r="BQ90" s="1"/>
      <c r="BR90" s="23" t="str">
        <f t="shared" si="39"/>
        <v xml:space="preserve"> </v>
      </c>
      <c r="BS90" s="1"/>
      <c r="BT90" s="13">
        <v>4</v>
      </c>
      <c r="BU90" s="13">
        <v>17</v>
      </c>
      <c r="BV90" s="13">
        <v>2</v>
      </c>
      <c r="BW90" s="13">
        <v>0</v>
      </c>
      <c r="BX90" s="13">
        <v>3</v>
      </c>
      <c r="BY90" s="13">
        <v>0</v>
      </c>
      <c r="BZ90" s="13">
        <v>0</v>
      </c>
      <c r="CA90" s="13">
        <v>0</v>
      </c>
      <c r="CB90" s="23">
        <f t="shared" si="40"/>
        <v>0</v>
      </c>
      <c r="CC90" s="16">
        <v>5.2</v>
      </c>
      <c r="CD90" s="16">
        <v>1.7000000000000002</v>
      </c>
      <c r="CE90" s="16">
        <v>6.9</v>
      </c>
      <c r="CF90" s="24">
        <f t="shared" si="41"/>
        <v>8.6250000000000007E-2</v>
      </c>
      <c r="CG90" s="24">
        <f t="shared" si="42"/>
        <v>0.29749928140270193</v>
      </c>
      <c r="CH90" s="25">
        <v>5</v>
      </c>
      <c r="CI90" s="16">
        <v>35.6</v>
      </c>
      <c r="CJ90" s="16">
        <v>28.2</v>
      </c>
      <c r="CK90" s="16">
        <v>-3.3</v>
      </c>
      <c r="CL90" s="16">
        <v>8.8000000000000007</v>
      </c>
      <c r="CM90" s="16">
        <v>1.6</v>
      </c>
      <c r="CN90" s="16">
        <v>0</v>
      </c>
      <c r="CO90" s="16">
        <v>10.4</v>
      </c>
      <c r="CP90" s="26">
        <f t="shared" si="43"/>
        <v>0.13</v>
      </c>
      <c r="CQ90" s="26">
        <f t="shared" si="44"/>
        <v>0.44840471399827542</v>
      </c>
      <c r="CR90" s="13">
        <v>3</v>
      </c>
      <c r="CS90" s="13">
        <v>4</v>
      </c>
      <c r="CT90" s="13">
        <v>2</v>
      </c>
      <c r="CU90" s="13">
        <v>0.5</v>
      </c>
      <c r="CV90" s="13">
        <v>0.05</v>
      </c>
      <c r="CW90" s="13">
        <v>1.07</v>
      </c>
      <c r="CX90" s="13">
        <v>6.58</v>
      </c>
      <c r="CY90" s="13">
        <v>1.89</v>
      </c>
      <c r="CZ90" s="13">
        <v>0.44</v>
      </c>
      <c r="DA90" s="13">
        <v>10.53</v>
      </c>
      <c r="DB90" s="27">
        <v>-1.43</v>
      </c>
      <c r="DC90" s="27">
        <v>-32.880000000000003</v>
      </c>
      <c r="DD90" s="27">
        <v>31.45</v>
      </c>
      <c r="DE90" s="27">
        <v>1.76</v>
      </c>
      <c r="DF90" s="27">
        <v>0.5</v>
      </c>
      <c r="DG90" s="27">
        <v>-20.34</v>
      </c>
      <c r="DH90" s="27">
        <v>20.84</v>
      </c>
      <c r="DI90" s="27">
        <v>1.17</v>
      </c>
      <c r="DJ90" s="1">
        <v>186</v>
      </c>
      <c r="DK90" s="28">
        <v>2</v>
      </c>
      <c r="DL90" s="28" t="s">
        <v>201</v>
      </c>
      <c r="DM90" s="1">
        <v>5</v>
      </c>
      <c r="DN90" s="1">
        <v>0.122</v>
      </c>
      <c r="DO90" s="1">
        <v>0</v>
      </c>
      <c r="DP90" s="16">
        <f t="shared" si="45"/>
        <v>0.93191489361702118</v>
      </c>
    </row>
    <row r="91" spans="1:120" x14ac:dyDescent="0.2">
      <c r="A91" s="13">
        <v>61</v>
      </c>
      <c r="B91" s="13" t="s">
        <v>552</v>
      </c>
      <c r="C91" s="13" t="s">
        <v>261</v>
      </c>
      <c r="D91" s="13" t="s">
        <v>133</v>
      </c>
      <c r="E91" s="13" t="s">
        <v>123</v>
      </c>
      <c r="F91" s="1" t="s">
        <v>124</v>
      </c>
      <c r="G91" s="13">
        <v>74</v>
      </c>
      <c r="H91" s="13">
        <v>205</v>
      </c>
      <c r="I91" s="13" t="s">
        <v>150</v>
      </c>
      <c r="J91" s="13">
        <v>2007</v>
      </c>
      <c r="K91" s="13">
        <v>7</v>
      </c>
      <c r="L91" s="13">
        <v>201</v>
      </c>
      <c r="M91" s="1"/>
      <c r="N91" s="1">
        <v>27</v>
      </c>
      <c r="O91" s="13" t="s">
        <v>126</v>
      </c>
      <c r="P91" s="13" t="s">
        <v>553</v>
      </c>
      <c r="Q91" s="1" t="str">
        <f t="shared" si="23"/>
        <v>SJS</v>
      </c>
      <c r="R91" s="13" t="s">
        <v>554</v>
      </c>
      <c r="S91" s="1"/>
      <c r="T91" s="13" t="s">
        <v>173</v>
      </c>
      <c r="U91" s="13">
        <v>70</v>
      </c>
      <c r="V91" s="13">
        <v>1</v>
      </c>
      <c r="W91" s="13">
        <v>22</v>
      </c>
      <c r="X91" s="14">
        <v>8</v>
      </c>
      <c r="Y91" s="13">
        <v>23</v>
      </c>
      <c r="Z91" s="13">
        <v>8</v>
      </c>
      <c r="AA91" s="1">
        <v>94</v>
      </c>
      <c r="AB91" s="14">
        <v>42</v>
      </c>
      <c r="AC91" s="14">
        <v>75</v>
      </c>
      <c r="AD91" s="15">
        <f t="shared" si="24"/>
        <v>1.0638297872340425E-2</v>
      </c>
      <c r="AE91" s="15">
        <f t="shared" si="25"/>
        <v>4.7393364928909956E-3</v>
      </c>
      <c r="AF91" s="16">
        <v>1472.25</v>
      </c>
      <c r="AG91" s="17">
        <f t="shared" si="26"/>
        <v>21.032142857142858</v>
      </c>
      <c r="AH91" s="29">
        <v>1916</v>
      </c>
      <c r="AI91" s="17">
        <f t="shared" si="27"/>
        <v>27.37142857142857</v>
      </c>
      <c r="AJ91" s="19">
        <f t="shared" si="28"/>
        <v>0.76839770354906056</v>
      </c>
      <c r="AK91" s="20">
        <f>'Even Strength'!AA91+'Power Play'!R91+'Penalty Kill'!L91</f>
        <v>88.159420289855063</v>
      </c>
      <c r="AL91" s="19">
        <f t="shared" si="29"/>
        <v>3.5928444336161003</v>
      </c>
      <c r="AM91" s="15">
        <f>IF(('Even Strength'!BR91+'Power Play'!AK91+'Penalty Kill'!AG91)&gt;0,V91/('Even Strength'!BR91+'Power Play'!AK91+'Penalty Kill'!AG91),0)</f>
        <v>0.02</v>
      </c>
      <c r="AN91" s="15">
        <f>IF(('Even Strength'!BR91+'Power Play'!AK91+'Penalty Kill'!AG91)&gt;0,W91/('Even Strength'!BR91+'Power Play'!AK91+'Penalty Kill'!AG91),0)</f>
        <v>0.44</v>
      </c>
      <c r="AO91" s="15">
        <f t="shared" si="30"/>
        <v>0.46</v>
      </c>
      <c r="AP91" s="13">
        <v>0</v>
      </c>
      <c r="AQ91" s="13">
        <v>0</v>
      </c>
      <c r="AR91" s="21">
        <f t="shared" si="31"/>
        <v>0</v>
      </c>
      <c r="AS91" s="22">
        <v>0</v>
      </c>
      <c r="AT91" s="1"/>
      <c r="AU91" s="1"/>
      <c r="AV91">
        <v>141</v>
      </c>
      <c r="AW91" s="13">
        <v>79</v>
      </c>
      <c r="AX91" s="13">
        <v>130</v>
      </c>
      <c r="AY91" s="13">
        <v>42</v>
      </c>
      <c r="AZ91" s="13">
        <v>36</v>
      </c>
      <c r="BA91" s="13">
        <v>19</v>
      </c>
      <c r="BB91" s="16">
        <f t="shared" si="32"/>
        <v>5.7463066734589914</v>
      </c>
      <c r="BC91" s="17">
        <f t="shared" si="33"/>
        <v>3.2195618950585838</v>
      </c>
      <c r="BD91" s="17">
        <f t="shared" si="34"/>
        <v>5.298013245033113</v>
      </c>
      <c r="BE91" s="17">
        <f t="shared" si="35"/>
        <v>1.7116658176260826</v>
      </c>
      <c r="BF91" s="17">
        <f t="shared" si="36"/>
        <v>1.467142129393785</v>
      </c>
      <c r="BG91" s="17">
        <f t="shared" si="37"/>
        <v>0.77432501273560872</v>
      </c>
      <c r="BH91" s="13">
        <v>48</v>
      </c>
      <c r="BI91" s="13">
        <v>19</v>
      </c>
      <c r="BJ91" s="13">
        <v>0</v>
      </c>
      <c r="BK91" s="13">
        <v>1</v>
      </c>
      <c r="BL91" s="13">
        <v>0</v>
      </c>
      <c r="BM91" s="13">
        <v>0</v>
      </c>
      <c r="BN91" s="13">
        <f t="shared" si="38"/>
        <v>257</v>
      </c>
      <c r="BO91" s="16">
        <v>1.782</v>
      </c>
      <c r="BP91" s="1"/>
      <c r="BQ91" s="1"/>
      <c r="BR91" s="23" t="str">
        <f t="shared" si="39"/>
        <v xml:space="preserve"> </v>
      </c>
      <c r="BS91" s="1"/>
      <c r="BT91" s="13">
        <v>0</v>
      </c>
      <c r="BU91" s="13">
        <v>13</v>
      </c>
      <c r="BV91" s="13">
        <v>0</v>
      </c>
      <c r="BW91" s="13">
        <v>1</v>
      </c>
      <c r="BX91" s="13">
        <v>0</v>
      </c>
      <c r="BY91" s="13">
        <v>0</v>
      </c>
      <c r="BZ91" s="13">
        <v>0</v>
      </c>
      <c r="CA91" s="13">
        <v>0</v>
      </c>
      <c r="CB91" s="23">
        <f t="shared" si="40"/>
        <v>0</v>
      </c>
      <c r="CC91" s="16">
        <v>0.8</v>
      </c>
      <c r="CD91" s="16">
        <v>3.8</v>
      </c>
      <c r="CE91" s="16">
        <v>4.5999999999999996</v>
      </c>
      <c r="CF91" s="24">
        <f t="shared" si="41"/>
        <v>6.5714285714285711E-2</v>
      </c>
      <c r="CG91" s="24">
        <f t="shared" si="42"/>
        <v>0.18746816097809474</v>
      </c>
      <c r="CH91" s="25">
        <v>6</v>
      </c>
      <c r="CI91" s="16">
        <v>26.9</v>
      </c>
      <c r="CJ91" s="16">
        <v>34</v>
      </c>
      <c r="CK91" s="16">
        <v>9.8000000000000007</v>
      </c>
      <c r="CL91" s="16">
        <v>1.8</v>
      </c>
      <c r="CM91" s="16">
        <v>5.5</v>
      </c>
      <c r="CN91" s="16">
        <v>0</v>
      </c>
      <c r="CO91" s="16">
        <v>7.3</v>
      </c>
      <c r="CP91" s="26">
        <f t="shared" si="43"/>
        <v>0.10428571428571429</v>
      </c>
      <c r="CQ91" s="26">
        <f t="shared" si="44"/>
        <v>0.29750382068262865</v>
      </c>
      <c r="CR91" s="13">
        <v>1</v>
      </c>
      <c r="CS91" s="13">
        <v>0</v>
      </c>
      <c r="CT91" s="13">
        <v>1</v>
      </c>
      <c r="CU91" s="13">
        <v>0</v>
      </c>
      <c r="CV91" s="13">
        <v>0.63</v>
      </c>
      <c r="CW91" s="13">
        <v>-0.35</v>
      </c>
      <c r="CX91" s="13">
        <v>-2.29</v>
      </c>
      <c r="CY91" s="13">
        <v>-7.0000000000000007E-2</v>
      </c>
      <c r="CZ91" s="13">
        <v>-2.74</v>
      </c>
      <c r="DA91" s="13">
        <v>-4.82</v>
      </c>
      <c r="DB91" s="27">
        <v>-39.950000000000003</v>
      </c>
      <c r="DC91" s="27">
        <v>-18.510000000000002</v>
      </c>
      <c r="DD91" s="27">
        <v>-21.44</v>
      </c>
      <c r="DE91" s="27">
        <v>-1.07</v>
      </c>
      <c r="DF91" s="27">
        <v>-34.200000000000003</v>
      </c>
      <c r="DG91" s="27">
        <v>-12</v>
      </c>
      <c r="DH91" s="27">
        <v>-22.19</v>
      </c>
      <c r="DI91" s="27">
        <v>-1.1100000000000001</v>
      </c>
      <c r="DJ91" s="1">
        <v>186</v>
      </c>
      <c r="DK91" s="28">
        <v>12</v>
      </c>
      <c r="DL91" s="28" t="s">
        <v>555</v>
      </c>
      <c r="DM91" s="1">
        <v>1.25</v>
      </c>
      <c r="DN91" s="1">
        <v>0.16800000000000001</v>
      </c>
      <c r="DO91" s="1">
        <v>0</v>
      </c>
      <c r="DP91" s="16">
        <f t="shared" si="45"/>
        <v>5.8106382978723401</v>
      </c>
    </row>
    <row r="92" spans="1:120" x14ac:dyDescent="0.2">
      <c r="A92" s="13">
        <v>25</v>
      </c>
      <c r="B92" s="13" t="s">
        <v>556</v>
      </c>
      <c r="C92" s="13" t="s">
        <v>557</v>
      </c>
      <c r="D92" s="13" t="s">
        <v>558</v>
      </c>
      <c r="E92" s="13" t="s">
        <v>123</v>
      </c>
      <c r="F92" s="1" t="s">
        <v>124</v>
      </c>
      <c r="G92" s="13">
        <v>73</v>
      </c>
      <c r="H92" s="13">
        <v>216</v>
      </c>
      <c r="I92" s="13" t="s">
        <v>125</v>
      </c>
      <c r="J92" s="13">
        <v>2007</v>
      </c>
      <c r="K92" s="13">
        <v>2</v>
      </c>
      <c r="L92" s="13">
        <v>31</v>
      </c>
      <c r="M92" s="1"/>
      <c r="N92" s="1">
        <v>25</v>
      </c>
      <c r="O92" s="13" t="s">
        <v>559</v>
      </c>
      <c r="P92" s="13" t="s">
        <v>560</v>
      </c>
      <c r="Q92" s="1" t="str">
        <f t="shared" si="23"/>
        <v>TOR</v>
      </c>
      <c r="R92" s="13" t="s">
        <v>249</v>
      </c>
      <c r="S92" s="1"/>
      <c r="T92" s="13" t="s">
        <v>173</v>
      </c>
      <c r="U92" s="13">
        <v>6</v>
      </c>
      <c r="V92" s="13">
        <v>0</v>
      </c>
      <c r="W92" s="13">
        <v>1</v>
      </c>
      <c r="X92" s="14">
        <v>0</v>
      </c>
      <c r="Y92" s="13">
        <v>1</v>
      </c>
      <c r="Z92" s="13">
        <v>-7</v>
      </c>
      <c r="AA92" s="1">
        <v>11</v>
      </c>
      <c r="AB92" s="14">
        <v>3</v>
      </c>
      <c r="AC92" s="14">
        <v>9</v>
      </c>
      <c r="AD92" s="15">
        <f t="shared" si="24"/>
        <v>0</v>
      </c>
      <c r="AE92" s="15">
        <f t="shared" si="25"/>
        <v>0</v>
      </c>
      <c r="AF92" s="16">
        <v>100.8666666667</v>
      </c>
      <c r="AG92" s="17">
        <f t="shared" si="26"/>
        <v>16.811111111116666</v>
      </c>
      <c r="AH92" s="29">
        <v>126</v>
      </c>
      <c r="AI92" s="17">
        <f t="shared" si="27"/>
        <v>21</v>
      </c>
      <c r="AJ92" s="19">
        <f t="shared" si="28"/>
        <v>0.8005291005293651</v>
      </c>
      <c r="AK92" s="20">
        <f>'Even Strength'!AA92+'Power Play'!R92+'Penalty Kill'!L92</f>
        <v>0</v>
      </c>
      <c r="AL92" s="19">
        <f t="shared" si="29"/>
        <v>0</v>
      </c>
      <c r="AM92" s="15">
        <f>IF(('Even Strength'!BR92+'Power Play'!AK92+'Penalty Kill'!AG92)&gt;0,V92/('Even Strength'!BR92+'Power Play'!AK92+'Penalty Kill'!AG92),0)</f>
        <v>0</v>
      </c>
      <c r="AN92" s="15">
        <f>IF(('Even Strength'!BR92+'Power Play'!AK92+'Penalty Kill'!AG92)&gt;0,W92/('Even Strength'!BR92+'Power Play'!AK92+'Penalty Kill'!AG92),0)</f>
        <v>0.33333333333333331</v>
      </c>
      <c r="AO92" s="15">
        <f t="shared" si="30"/>
        <v>0.33333333333333331</v>
      </c>
      <c r="AP92" s="13">
        <v>0</v>
      </c>
      <c r="AQ92" s="13">
        <v>0</v>
      </c>
      <c r="AR92" s="21">
        <f t="shared" si="31"/>
        <v>0</v>
      </c>
      <c r="AS92" s="22">
        <v>0</v>
      </c>
      <c r="AT92" s="1"/>
      <c r="AU92" s="1"/>
      <c r="AV92">
        <v>10</v>
      </c>
      <c r="AW92" s="13">
        <v>2</v>
      </c>
      <c r="AX92" s="13">
        <v>5</v>
      </c>
      <c r="AY92" s="13">
        <v>3</v>
      </c>
      <c r="AZ92" s="13">
        <v>5</v>
      </c>
      <c r="BA92" s="13">
        <v>1</v>
      </c>
      <c r="BB92" s="16">
        <f t="shared" si="32"/>
        <v>5.9484467944461512</v>
      </c>
      <c r="BC92" s="17">
        <f t="shared" si="33"/>
        <v>1.1896893588892301</v>
      </c>
      <c r="BD92" s="17">
        <f t="shared" si="34"/>
        <v>2.9742233972230756</v>
      </c>
      <c r="BE92" s="17">
        <f t="shared" si="35"/>
        <v>1.7845340383338453</v>
      </c>
      <c r="BF92" s="17">
        <f t="shared" si="36"/>
        <v>2.9742233972230756</v>
      </c>
      <c r="BG92" s="17">
        <f t="shared" si="37"/>
        <v>0.59484467944461505</v>
      </c>
      <c r="BH92" s="13">
        <v>9</v>
      </c>
      <c r="BI92" s="13">
        <v>2</v>
      </c>
      <c r="BJ92" s="13">
        <v>1</v>
      </c>
      <c r="BK92" s="13">
        <v>0</v>
      </c>
      <c r="BL92" s="13">
        <v>0</v>
      </c>
      <c r="BM92" s="13">
        <v>0</v>
      </c>
      <c r="BN92" s="13">
        <f t="shared" si="38"/>
        <v>17</v>
      </c>
      <c r="BO92" s="16">
        <v>0.42099999999999999</v>
      </c>
      <c r="BP92" s="1"/>
      <c r="BQ92" s="1"/>
      <c r="BR92" s="23" t="str">
        <f t="shared" si="39"/>
        <v xml:space="preserve"> </v>
      </c>
      <c r="BS92" s="1"/>
      <c r="BT92" s="13">
        <v>0</v>
      </c>
      <c r="BU92" s="13">
        <v>1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23">
        <f t="shared" si="40"/>
        <v>0</v>
      </c>
      <c r="CC92" s="16">
        <v>0</v>
      </c>
      <c r="CD92" s="16">
        <v>-0.4</v>
      </c>
      <c r="CE92" s="16">
        <v>-0.4</v>
      </c>
      <c r="CF92" s="24">
        <f t="shared" si="41"/>
        <v>-6.6666666666666666E-2</v>
      </c>
      <c r="CG92" s="24">
        <f t="shared" si="42"/>
        <v>-0.23793787177784603</v>
      </c>
      <c r="CH92" s="25">
        <v>1</v>
      </c>
      <c r="CI92" s="16">
        <v>2.5</v>
      </c>
      <c r="CJ92" s="16">
        <v>2.2999999999999998</v>
      </c>
      <c r="CK92" s="16">
        <v>-5.8</v>
      </c>
      <c r="CL92" s="16">
        <v>-0.2</v>
      </c>
      <c r="CM92" s="16">
        <v>-0.8</v>
      </c>
      <c r="CN92" s="16">
        <v>0</v>
      </c>
      <c r="CO92" s="16">
        <v>-1.1000000000000001</v>
      </c>
      <c r="CP92" s="26">
        <f t="shared" si="43"/>
        <v>-0.18333333333333335</v>
      </c>
      <c r="CQ92" s="26">
        <f t="shared" si="44"/>
        <v>-0.65432914738907655</v>
      </c>
      <c r="CR92" s="13">
        <v>0</v>
      </c>
      <c r="CS92" s="13">
        <v>0</v>
      </c>
      <c r="CT92" s="13">
        <v>0</v>
      </c>
      <c r="CU92" s="13">
        <v>0</v>
      </c>
      <c r="CV92" s="13">
        <v>0.1</v>
      </c>
      <c r="CW92" s="13">
        <v>-0.05</v>
      </c>
      <c r="CX92" s="13">
        <v>-0.28000000000000003</v>
      </c>
      <c r="CY92" s="13">
        <v>0</v>
      </c>
      <c r="CZ92" s="13">
        <v>-0.64</v>
      </c>
      <c r="DA92" s="13">
        <v>-0.87</v>
      </c>
      <c r="DB92" s="27">
        <v>10.27</v>
      </c>
      <c r="DC92" s="27">
        <v>-0.04</v>
      </c>
      <c r="DD92" s="27">
        <v>10.31</v>
      </c>
      <c r="DE92" s="27">
        <v>8.36</v>
      </c>
      <c r="DF92" s="27">
        <v>2.84</v>
      </c>
      <c r="DG92" s="27">
        <v>2.39</v>
      </c>
      <c r="DH92" s="27">
        <v>0.45</v>
      </c>
      <c r="DI92" s="27">
        <v>0.36</v>
      </c>
      <c r="DJ92" s="1">
        <v>13</v>
      </c>
      <c r="DK92" s="1"/>
      <c r="DL92" s="1"/>
      <c r="DM92" s="1">
        <v>4.2000000000000003E-2</v>
      </c>
      <c r="DN92" s="1">
        <v>0</v>
      </c>
      <c r="DO92" s="1">
        <v>0</v>
      </c>
      <c r="DP92" s="16">
        <f t="shared" si="45"/>
        <v>-1.1075726378403112</v>
      </c>
    </row>
    <row r="93" spans="1:120" ht="25.5" x14ac:dyDescent="0.2">
      <c r="A93" s="13">
        <v>2</v>
      </c>
      <c r="B93" s="13" t="s">
        <v>561</v>
      </c>
      <c r="C93" s="13" t="s">
        <v>562</v>
      </c>
      <c r="D93" s="13" t="s">
        <v>187</v>
      </c>
      <c r="E93" s="13" t="s">
        <v>141</v>
      </c>
      <c r="F93" s="1" t="s">
        <v>142</v>
      </c>
      <c r="G93" s="13">
        <v>76</v>
      </c>
      <c r="H93" s="13">
        <v>216</v>
      </c>
      <c r="I93" s="13" t="s">
        <v>125</v>
      </c>
      <c r="J93" s="13">
        <v>1997</v>
      </c>
      <c r="K93" s="13">
        <v>1</v>
      </c>
      <c r="L93" s="13">
        <v>5</v>
      </c>
      <c r="M93" s="1"/>
      <c r="N93" s="1">
        <v>35</v>
      </c>
      <c r="O93" s="13" t="s">
        <v>496</v>
      </c>
      <c r="P93" s="13" t="s">
        <v>563</v>
      </c>
      <c r="Q93" s="1" t="str">
        <f t="shared" si="23"/>
        <v>TOR</v>
      </c>
      <c r="R93" s="13" t="s">
        <v>564</v>
      </c>
      <c r="S93" s="1">
        <v>17</v>
      </c>
      <c r="T93" s="13" t="s">
        <v>173</v>
      </c>
      <c r="U93" s="13">
        <v>44</v>
      </c>
      <c r="V93" s="13">
        <v>3</v>
      </c>
      <c r="W93" s="13">
        <v>8</v>
      </c>
      <c r="X93" s="14">
        <v>3</v>
      </c>
      <c r="Y93" s="13">
        <v>11</v>
      </c>
      <c r="Z93" s="13">
        <v>-5</v>
      </c>
      <c r="AA93" s="1">
        <v>33</v>
      </c>
      <c r="AB93" s="14">
        <v>21</v>
      </c>
      <c r="AC93" s="14">
        <v>36</v>
      </c>
      <c r="AD93" s="15">
        <f t="shared" si="24"/>
        <v>9.0909090909090912E-2</v>
      </c>
      <c r="AE93" s="15">
        <f t="shared" si="25"/>
        <v>3.3333333333333333E-2</v>
      </c>
      <c r="AF93" s="16">
        <v>822.13333333330002</v>
      </c>
      <c r="AG93" s="17">
        <f t="shared" si="26"/>
        <v>18.684848484847727</v>
      </c>
      <c r="AH93" s="29">
        <v>1069</v>
      </c>
      <c r="AI93" s="17">
        <f t="shared" si="27"/>
        <v>24.295454545454547</v>
      </c>
      <c r="AJ93" s="19">
        <f t="shared" si="28"/>
        <v>0.76906766448391017</v>
      </c>
      <c r="AK93" s="20">
        <f>'Even Strength'!AA93+'Power Play'!R93+'Penalty Kill'!L93</f>
        <v>28.96875</v>
      </c>
      <c r="AL93" s="19">
        <f t="shared" si="29"/>
        <v>2.1141643691210716</v>
      </c>
      <c r="AM93" s="15">
        <f>IF(('Even Strength'!BR93+'Power Play'!AK93+'Penalty Kill'!AG93)&gt;0,V93/('Even Strength'!BR93+'Power Play'!AK93+'Penalty Kill'!AG93),0)</f>
        <v>8.8235294117647065E-2</v>
      </c>
      <c r="AN93" s="15">
        <f>IF(('Even Strength'!BR93+'Power Play'!AK93+'Penalty Kill'!AG93)&gt;0,W93/('Even Strength'!BR93+'Power Play'!AK93+'Penalty Kill'!AG93),0)</f>
        <v>0.23529411764705882</v>
      </c>
      <c r="AO93" s="15">
        <f t="shared" si="30"/>
        <v>0.3235294117647059</v>
      </c>
      <c r="AP93" s="13">
        <v>0</v>
      </c>
      <c r="AQ93" s="13">
        <v>0</v>
      </c>
      <c r="AR93" s="21">
        <f t="shared" si="31"/>
        <v>0</v>
      </c>
      <c r="AS93" s="22">
        <v>0</v>
      </c>
      <c r="AT93" s="1"/>
      <c r="AU93" s="1"/>
      <c r="AV93">
        <v>56</v>
      </c>
      <c r="AW93" s="13">
        <v>87</v>
      </c>
      <c r="AX93" s="13">
        <v>72</v>
      </c>
      <c r="AY93" s="13">
        <v>21</v>
      </c>
      <c r="AZ93" s="13">
        <v>16</v>
      </c>
      <c r="BA93" s="13">
        <v>8</v>
      </c>
      <c r="BB93" s="16">
        <f t="shared" si="32"/>
        <v>4.0869283165749302</v>
      </c>
      <c r="BC93" s="17">
        <f t="shared" si="33"/>
        <v>6.3493350632503383</v>
      </c>
      <c r="BD93" s="17">
        <f t="shared" si="34"/>
        <v>5.254622121310625</v>
      </c>
      <c r="BE93" s="17">
        <f t="shared" si="35"/>
        <v>1.5325981187155988</v>
      </c>
      <c r="BF93" s="17">
        <f t="shared" si="36"/>
        <v>1.1676938047356944</v>
      </c>
      <c r="BG93" s="17">
        <f t="shared" si="37"/>
        <v>0.5838469023678472</v>
      </c>
      <c r="BH93" s="13">
        <v>36</v>
      </c>
      <c r="BI93" s="13">
        <v>18</v>
      </c>
      <c r="BJ93" s="13">
        <v>0</v>
      </c>
      <c r="BK93" s="13">
        <v>0</v>
      </c>
      <c r="BL93" s="13">
        <v>0</v>
      </c>
      <c r="BM93" s="13">
        <v>0</v>
      </c>
      <c r="BN93" s="13">
        <f t="shared" si="38"/>
        <v>195</v>
      </c>
      <c r="BO93" s="16">
        <v>-10.811</v>
      </c>
      <c r="BP93" s="1"/>
      <c r="BQ93" s="1"/>
      <c r="BR93" s="23" t="str">
        <f t="shared" si="39"/>
        <v xml:space="preserve"> </v>
      </c>
      <c r="BS93" s="1"/>
      <c r="BT93" s="13">
        <v>0</v>
      </c>
      <c r="BU93" s="13">
        <v>10</v>
      </c>
      <c r="BV93" s="13">
        <v>1</v>
      </c>
      <c r="BW93" s="13">
        <v>0</v>
      </c>
      <c r="BX93" s="13">
        <v>1</v>
      </c>
      <c r="BY93" s="13">
        <v>0</v>
      </c>
      <c r="BZ93" s="13">
        <v>0</v>
      </c>
      <c r="CA93" s="13">
        <v>0</v>
      </c>
      <c r="CB93" s="23">
        <f t="shared" si="40"/>
        <v>0</v>
      </c>
      <c r="CC93" s="16">
        <v>0.60000000000000009</v>
      </c>
      <c r="CD93" s="16">
        <v>1.1000000000000001</v>
      </c>
      <c r="CE93" s="16">
        <v>1.7000000000000002</v>
      </c>
      <c r="CF93" s="24">
        <f t="shared" si="41"/>
        <v>3.8636363636363642E-2</v>
      </c>
      <c r="CG93" s="24">
        <f t="shared" si="42"/>
        <v>0.12406746675316754</v>
      </c>
      <c r="CH93" s="25">
        <v>5</v>
      </c>
      <c r="CI93" s="16">
        <v>15.5</v>
      </c>
      <c r="CJ93" s="16">
        <v>23</v>
      </c>
      <c r="CK93" s="16">
        <v>-8</v>
      </c>
      <c r="CL93" s="16">
        <v>0.8</v>
      </c>
      <c r="CM93" s="16">
        <v>1.8</v>
      </c>
      <c r="CN93" s="16">
        <v>0</v>
      </c>
      <c r="CO93" s="16">
        <v>2.7</v>
      </c>
      <c r="CP93" s="26">
        <f t="shared" si="43"/>
        <v>6.136363636363637E-2</v>
      </c>
      <c r="CQ93" s="26">
        <f t="shared" si="44"/>
        <v>0.19704832954914844</v>
      </c>
      <c r="CR93" s="13">
        <v>0</v>
      </c>
      <c r="CS93" s="13">
        <v>1</v>
      </c>
      <c r="CT93" s="13">
        <v>1</v>
      </c>
      <c r="CU93" s="13">
        <v>0</v>
      </c>
      <c r="CV93" s="13">
        <v>-0.49</v>
      </c>
      <c r="CW93" s="13">
        <v>-1.1599999999999999</v>
      </c>
      <c r="CX93" s="13">
        <v>-2.13</v>
      </c>
      <c r="CY93" s="13">
        <v>-3.51</v>
      </c>
      <c r="CZ93" s="13">
        <v>0.82</v>
      </c>
      <c r="DA93" s="13">
        <v>-6.47</v>
      </c>
      <c r="DB93" s="27">
        <v>-53.75</v>
      </c>
      <c r="DC93" s="27">
        <v>38.880000000000003</v>
      </c>
      <c r="DD93" s="27">
        <v>-92.61</v>
      </c>
      <c r="DE93" s="27">
        <v>-27.61</v>
      </c>
      <c r="DF93" s="27">
        <v>-48.25</v>
      </c>
      <c r="DG93" s="27">
        <v>37.5</v>
      </c>
      <c r="DH93" s="27">
        <v>-85.77</v>
      </c>
      <c r="DI93" s="27">
        <v>-24.84</v>
      </c>
      <c r="DJ93" s="1">
        <v>186</v>
      </c>
      <c r="DK93" s="28">
        <v>22</v>
      </c>
      <c r="DL93" s="28" t="s">
        <v>471</v>
      </c>
      <c r="DM93" s="1">
        <v>3.1429999999999998</v>
      </c>
      <c r="DN93" s="1">
        <v>0.76900000000000002</v>
      </c>
      <c r="DO93" s="1">
        <v>0</v>
      </c>
      <c r="DP93" s="16">
        <f t="shared" si="45"/>
        <v>-2.8170212765957441</v>
      </c>
    </row>
    <row r="94" spans="1:120" x14ac:dyDescent="0.2">
      <c r="A94" s="13">
        <v>48</v>
      </c>
      <c r="B94" s="13" t="s">
        <v>565</v>
      </c>
      <c r="C94" s="13" t="s">
        <v>566</v>
      </c>
      <c r="D94" s="13" t="s">
        <v>296</v>
      </c>
      <c r="E94" s="13" t="s">
        <v>141</v>
      </c>
      <c r="F94" s="1" t="s">
        <v>142</v>
      </c>
      <c r="G94" s="13">
        <v>69</v>
      </c>
      <c r="H94" s="13">
        <v>174</v>
      </c>
      <c r="I94" s="13" t="s">
        <v>150</v>
      </c>
      <c r="J94" s="13">
        <v>1996</v>
      </c>
      <c r="K94" s="13">
        <v>1</v>
      </c>
      <c r="L94" s="13">
        <v>24</v>
      </c>
      <c r="M94" s="1"/>
      <c r="N94" s="1">
        <v>37</v>
      </c>
      <c r="O94" s="13" t="s">
        <v>567</v>
      </c>
      <c r="P94" s="13" t="s">
        <v>568</v>
      </c>
      <c r="Q94" s="1" t="str">
        <f t="shared" si="23"/>
        <v>COL</v>
      </c>
      <c r="R94" s="13" t="s">
        <v>162</v>
      </c>
      <c r="S94" s="1"/>
      <c r="T94" s="13" t="s">
        <v>146</v>
      </c>
      <c r="U94" s="13">
        <v>57</v>
      </c>
      <c r="V94" s="13">
        <v>8</v>
      </c>
      <c r="W94" s="13">
        <v>4</v>
      </c>
      <c r="X94" s="14">
        <v>1</v>
      </c>
      <c r="Y94" s="13">
        <v>12</v>
      </c>
      <c r="Z94" s="13">
        <v>-7</v>
      </c>
      <c r="AA94" s="1">
        <v>69</v>
      </c>
      <c r="AB94" s="14">
        <v>27</v>
      </c>
      <c r="AC94" s="14">
        <v>17</v>
      </c>
      <c r="AD94" s="15">
        <f t="shared" si="24"/>
        <v>0.11594202898550725</v>
      </c>
      <c r="AE94" s="15">
        <f t="shared" si="25"/>
        <v>7.0796460176991149E-2</v>
      </c>
      <c r="AF94" s="16">
        <v>690.95</v>
      </c>
      <c r="AG94" s="17">
        <f t="shared" si="26"/>
        <v>12.121929824561404</v>
      </c>
      <c r="AH94" s="29">
        <v>915</v>
      </c>
      <c r="AI94" s="17">
        <f t="shared" si="27"/>
        <v>16.05263157894737</v>
      </c>
      <c r="AJ94" s="19">
        <f t="shared" si="28"/>
        <v>0.755136612021858</v>
      </c>
      <c r="AK94" s="20">
        <f>'Even Strength'!AA94+'Power Play'!R94+'Penalty Kill'!L94</f>
        <v>18.857142857142858</v>
      </c>
      <c r="AL94" s="19">
        <f t="shared" si="29"/>
        <v>1.6374970279015435</v>
      </c>
      <c r="AM94" s="15">
        <f>IF(('Even Strength'!BR94+'Power Play'!AK94+'Penalty Kill'!AG94)&gt;0,V94/('Even Strength'!BR94+'Power Play'!AK94+'Penalty Kill'!AG94),0)</f>
        <v>0.42105263157894735</v>
      </c>
      <c r="AN94" s="15">
        <f>IF(('Even Strength'!BR94+'Power Play'!AK94+'Penalty Kill'!AG94)&gt;0,W94/('Even Strength'!BR94+'Power Play'!AK94+'Penalty Kill'!AG94),0)</f>
        <v>0.21052631578947367</v>
      </c>
      <c r="AO94" s="15">
        <f t="shared" si="30"/>
        <v>0.63157894736842102</v>
      </c>
      <c r="AP94" s="13">
        <v>13</v>
      </c>
      <c r="AQ94" s="13">
        <v>11</v>
      </c>
      <c r="AR94" s="21">
        <f t="shared" si="31"/>
        <v>0.54166666666666663</v>
      </c>
      <c r="AS94" s="22">
        <v>0.60000000000000009</v>
      </c>
      <c r="AT94" s="1"/>
      <c r="AU94" s="1"/>
      <c r="AV94">
        <v>35</v>
      </c>
      <c r="AW94" s="13">
        <v>19</v>
      </c>
      <c r="AX94" s="13">
        <v>9</v>
      </c>
      <c r="AY94" s="13">
        <v>27</v>
      </c>
      <c r="AZ94" s="13">
        <v>9</v>
      </c>
      <c r="BA94" s="13">
        <v>23</v>
      </c>
      <c r="BB94" s="16">
        <f t="shared" si="32"/>
        <v>3.03929372602938</v>
      </c>
      <c r="BC94" s="17">
        <f t="shared" si="33"/>
        <v>1.649902308415949</v>
      </c>
      <c r="BD94" s="17">
        <f t="shared" si="34"/>
        <v>0.78153267240755475</v>
      </c>
      <c r="BE94" s="17">
        <f t="shared" si="35"/>
        <v>2.3445980172226641</v>
      </c>
      <c r="BF94" s="17">
        <f t="shared" si="36"/>
        <v>0.78153267240755475</v>
      </c>
      <c r="BG94" s="17">
        <f t="shared" si="37"/>
        <v>1.9972501628193067</v>
      </c>
      <c r="BH94" s="13">
        <v>18</v>
      </c>
      <c r="BI94" s="13">
        <v>9</v>
      </c>
      <c r="BJ94" s="13">
        <v>0</v>
      </c>
      <c r="BK94" s="13">
        <v>0</v>
      </c>
      <c r="BL94" s="13">
        <v>0</v>
      </c>
      <c r="BM94" s="13">
        <v>0</v>
      </c>
      <c r="BN94" s="13">
        <f t="shared" si="38"/>
        <v>46</v>
      </c>
      <c r="BO94" s="16">
        <v>1.8050000000000002</v>
      </c>
      <c r="BP94" s="13">
        <v>2</v>
      </c>
      <c r="BQ94" s="13">
        <v>1</v>
      </c>
      <c r="BR94" s="23">
        <f t="shared" si="39"/>
        <v>0.5</v>
      </c>
      <c r="BS94" s="13">
        <v>0</v>
      </c>
      <c r="BT94" s="13">
        <v>1</v>
      </c>
      <c r="BU94" s="13">
        <v>21</v>
      </c>
      <c r="BV94" s="13">
        <v>1</v>
      </c>
      <c r="BW94" s="13">
        <v>0</v>
      </c>
      <c r="BX94" s="13">
        <v>3</v>
      </c>
      <c r="BY94" s="13">
        <v>0</v>
      </c>
      <c r="BZ94" s="13">
        <v>0</v>
      </c>
      <c r="CA94" s="13">
        <v>0</v>
      </c>
      <c r="CB94" s="23">
        <f t="shared" si="40"/>
        <v>0</v>
      </c>
      <c r="CC94" s="16">
        <v>0.30000000000000004</v>
      </c>
      <c r="CD94" s="16">
        <v>0.5</v>
      </c>
      <c r="CE94" s="16">
        <v>0.8</v>
      </c>
      <c r="CF94" s="24">
        <f t="shared" si="41"/>
        <v>1.4035087719298246E-2</v>
      </c>
      <c r="CG94" s="24">
        <f t="shared" si="42"/>
        <v>6.946957088067153E-2</v>
      </c>
      <c r="CH94" s="25">
        <v>1</v>
      </c>
      <c r="CI94" s="16">
        <v>12.9</v>
      </c>
      <c r="CJ94" s="16">
        <v>10.8</v>
      </c>
      <c r="CK94" s="16">
        <v>-5.7</v>
      </c>
      <c r="CL94" s="16">
        <v>-0.30000000000000004</v>
      </c>
      <c r="CM94" s="16">
        <v>0</v>
      </c>
      <c r="CN94" s="16">
        <v>0.4</v>
      </c>
      <c r="CO94" s="16">
        <v>0.1</v>
      </c>
      <c r="CP94" s="26">
        <f t="shared" si="43"/>
        <v>1.7543859649122807E-3</v>
      </c>
      <c r="CQ94" s="26">
        <f t="shared" si="44"/>
        <v>8.6836963600839413E-3</v>
      </c>
      <c r="CR94" s="13">
        <v>2</v>
      </c>
      <c r="CS94" s="13">
        <v>1</v>
      </c>
      <c r="CT94" s="13">
        <v>1</v>
      </c>
      <c r="CU94" s="13">
        <v>0.02</v>
      </c>
      <c r="CV94" s="13">
        <v>-0.23</v>
      </c>
      <c r="CW94" s="13">
        <v>0.46</v>
      </c>
      <c r="CX94" s="13">
        <v>-0.71</v>
      </c>
      <c r="CY94" s="13">
        <v>-2.2599999999999998</v>
      </c>
      <c r="CZ94" s="13">
        <v>1.82</v>
      </c>
      <c r="DA94" s="13">
        <v>-0.9</v>
      </c>
      <c r="DB94" s="27">
        <v>-27.81</v>
      </c>
      <c r="DC94" s="27">
        <v>-0.27</v>
      </c>
      <c r="DD94" s="27">
        <v>-27.54</v>
      </c>
      <c r="DE94" s="27">
        <v>-2.75</v>
      </c>
      <c r="DF94" s="27">
        <v>-9.1999999999999993</v>
      </c>
      <c r="DG94" s="27">
        <v>13.48</v>
      </c>
      <c r="DH94" s="27">
        <v>-22.68</v>
      </c>
      <c r="DI94" s="27">
        <v>-2.27</v>
      </c>
      <c r="DJ94" s="1">
        <v>186</v>
      </c>
      <c r="DK94" s="28">
        <v>8</v>
      </c>
      <c r="DL94" s="28" t="s">
        <v>471</v>
      </c>
      <c r="DM94" s="1">
        <v>4</v>
      </c>
      <c r="DN94" s="1">
        <v>0.39</v>
      </c>
      <c r="DO94" s="1">
        <v>0</v>
      </c>
      <c r="DP94" s="16">
        <f t="shared" si="45"/>
        <v>-7.2404255319148945</v>
      </c>
    </row>
    <row r="95" spans="1:120" x14ac:dyDescent="0.2">
      <c r="A95" s="13">
        <v>7</v>
      </c>
      <c r="B95" s="13" t="s">
        <v>569</v>
      </c>
      <c r="C95" s="13" t="s">
        <v>570</v>
      </c>
      <c r="D95" s="13" t="s">
        <v>158</v>
      </c>
      <c r="E95" s="13" t="s">
        <v>141</v>
      </c>
      <c r="F95" s="1" t="s">
        <v>142</v>
      </c>
      <c r="G95" s="13">
        <v>73</v>
      </c>
      <c r="H95" s="13">
        <v>182</v>
      </c>
      <c r="I95" s="13" t="s">
        <v>125</v>
      </c>
      <c r="J95" s="13">
        <v>2008</v>
      </c>
      <c r="K95" s="13">
        <v>4</v>
      </c>
      <c r="L95" s="13">
        <v>114</v>
      </c>
      <c r="M95" s="1"/>
      <c r="N95" s="1">
        <v>24</v>
      </c>
      <c r="O95" s="13" t="s">
        <v>559</v>
      </c>
      <c r="P95" s="13" t="s">
        <v>571</v>
      </c>
      <c r="Q95" s="1" t="str">
        <f t="shared" si="23"/>
        <v>CGY</v>
      </c>
      <c r="R95" s="13" t="s">
        <v>270</v>
      </c>
      <c r="S95" s="1"/>
      <c r="T95" s="13" t="s">
        <v>173</v>
      </c>
      <c r="U95" s="13">
        <v>81</v>
      </c>
      <c r="V95" s="13">
        <v>11</v>
      </c>
      <c r="W95" s="13">
        <v>30</v>
      </c>
      <c r="X95" s="14">
        <v>15</v>
      </c>
      <c r="Y95" s="13">
        <v>41</v>
      </c>
      <c r="Z95" s="13">
        <v>15</v>
      </c>
      <c r="AA95" s="1">
        <v>133</v>
      </c>
      <c r="AB95" s="14">
        <v>49</v>
      </c>
      <c r="AC95" s="14">
        <v>101</v>
      </c>
      <c r="AD95" s="15">
        <f t="shared" si="24"/>
        <v>8.2706766917293228E-2</v>
      </c>
      <c r="AE95" s="15">
        <f t="shared" si="25"/>
        <v>3.8869257950530034E-2</v>
      </c>
      <c r="AF95" s="16">
        <f>2041+50/60</f>
        <v>2041.8333333333333</v>
      </c>
      <c r="AG95" s="17">
        <f t="shared" si="26"/>
        <v>25.207818930041153</v>
      </c>
      <c r="AH95" s="29">
        <v>2601</v>
      </c>
      <c r="AI95" s="17">
        <f t="shared" si="27"/>
        <v>32.111111111111114</v>
      </c>
      <c r="AJ95" s="19">
        <f t="shared" si="28"/>
        <v>0.7850185825964372</v>
      </c>
      <c r="AK95" s="20">
        <f>'Even Strength'!AA95+'Power Play'!R95+'Penalty Kill'!L95</f>
        <v>91.016941391941387</v>
      </c>
      <c r="AL95" s="19">
        <f t="shared" si="29"/>
        <v>2.6745652519058769</v>
      </c>
      <c r="AM95" s="15">
        <f>IF(('Even Strength'!BR95+'Power Play'!AK95+'Penalty Kill'!AG95)&gt;0,V95/('Even Strength'!BR95+'Power Play'!AK95+'Penalty Kill'!AG95),0)</f>
        <v>0.15277777777777779</v>
      </c>
      <c r="AN95" s="15">
        <f>IF(('Even Strength'!BR95+'Power Play'!AK95+'Penalty Kill'!AG95)&gt;0,W95/('Even Strength'!BR95+'Power Play'!AK95+'Penalty Kill'!AG95),0)</f>
        <v>0.41666666666666669</v>
      </c>
      <c r="AO95" s="15">
        <f t="shared" si="30"/>
        <v>0.56944444444444442</v>
      </c>
      <c r="AP95" s="13">
        <v>0</v>
      </c>
      <c r="AQ95" s="13">
        <v>0</v>
      </c>
      <c r="AR95" s="21">
        <f t="shared" si="31"/>
        <v>0</v>
      </c>
      <c r="AS95" s="22">
        <v>0</v>
      </c>
      <c r="AT95" s="1"/>
      <c r="AU95" s="1"/>
      <c r="AV95">
        <v>106</v>
      </c>
      <c r="AW95" s="13">
        <v>27</v>
      </c>
      <c r="AX95" s="13">
        <v>178</v>
      </c>
      <c r="AY95" s="13">
        <v>49</v>
      </c>
      <c r="AZ95" s="13">
        <v>88</v>
      </c>
      <c r="BA95" s="13">
        <v>71</v>
      </c>
      <c r="BB95" s="16">
        <f t="shared" si="32"/>
        <v>3.1148477675291812</v>
      </c>
      <c r="BC95" s="17">
        <f t="shared" si="33"/>
        <v>0.79340462003101786</v>
      </c>
      <c r="BD95" s="17">
        <f t="shared" si="34"/>
        <v>5.2305934209452287</v>
      </c>
      <c r="BE95" s="17">
        <f t="shared" si="35"/>
        <v>1.4398824585748102</v>
      </c>
      <c r="BF95" s="17">
        <f t="shared" si="36"/>
        <v>2.5859113541751695</v>
      </c>
      <c r="BG95" s="17">
        <f t="shared" si="37"/>
        <v>2.0863602971186026</v>
      </c>
      <c r="BH95" s="13">
        <v>30</v>
      </c>
      <c r="BI95" s="13">
        <v>15</v>
      </c>
      <c r="BJ95" s="13">
        <v>0</v>
      </c>
      <c r="BK95" s="13">
        <v>0</v>
      </c>
      <c r="BL95" s="13">
        <v>0</v>
      </c>
      <c r="BM95" s="13">
        <v>0</v>
      </c>
      <c r="BN95" s="13">
        <f t="shared" si="38"/>
        <v>235</v>
      </c>
      <c r="BO95" s="16">
        <v>12.108000000000001</v>
      </c>
      <c r="BP95" s="1"/>
      <c r="BQ95" s="1"/>
      <c r="BR95" s="23" t="str">
        <f t="shared" si="39"/>
        <v xml:space="preserve"> </v>
      </c>
      <c r="BS95" s="1"/>
      <c r="BT95" s="13">
        <v>1</v>
      </c>
      <c r="BU95" s="13">
        <v>20</v>
      </c>
      <c r="BV95" s="13">
        <v>1</v>
      </c>
      <c r="BW95" s="13">
        <v>3</v>
      </c>
      <c r="BX95" s="13">
        <v>3</v>
      </c>
      <c r="BY95" s="13">
        <v>1</v>
      </c>
      <c r="BZ95" s="13">
        <v>0</v>
      </c>
      <c r="CA95" s="13">
        <v>0</v>
      </c>
      <c r="CB95" s="23">
        <f t="shared" si="40"/>
        <v>0</v>
      </c>
      <c r="CC95" s="16">
        <v>3.2</v>
      </c>
      <c r="CD95" s="16">
        <v>5.6</v>
      </c>
      <c r="CE95" s="16">
        <v>8.8000000000000007</v>
      </c>
      <c r="CF95" s="24">
        <f t="shared" si="41"/>
        <v>0.10864197530864199</v>
      </c>
      <c r="CG95" s="24">
        <f t="shared" si="42"/>
        <v>0.25859113541751699</v>
      </c>
      <c r="CH95" s="25">
        <v>8</v>
      </c>
      <c r="CI95" s="16">
        <v>37.5</v>
      </c>
      <c r="CJ95" s="16">
        <v>42.2</v>
      </c>
      <c r="CK95" s="16">
        <v>10.3</v>
      </c>
      <c r="CL95" s="16">
        <v>6.9</v>
      </c>
      <c r="CM95" s="16">
        <v>6.8</v>
      </c>
      <c r="CN95" s="16">
        <v>0</v>
      </c>
      <c r="CO95" s="16">
        <v>13.7</v>
      </c>
      <c r="CP95" s="26">
        <f t="shared" si="43"/>
        <v>0.16913580246913579</v>
      </c>
      <c r="CQ95" s="26">
        <f t="shared" si="44"/>
        <v>0.40257938127499793</v>
      </c>
      <c r="CR95" s="13">
        <v>1</v>
      </c>
      <c r="CS95" s="13">
        <v>1</v>
      </c>
      <c r="CT95" s="13">
        <v>3</v>
      </c>
      <c r="CU95" s="13">
        <v>0</v>
      </c>
      <c r="CV95" s="13">
        <v>1.37</v>
      </c>
      <c r="CW95" s="13">
        <v>1.27</v>
      </c>
      <c r="CX95" s="13">
        <v>-3.29</v>
      </c>
      <c r="CY95" s="13">
        <v>-0.41</v>
      </c>
      <c r="CZ95" s="13">
        <v>1.49</v>
      </c>
      <c r="DA95" s="13">
        <v>0.43</v>
      </c>
      <c r="DB95" s="27">
        <v>-5.48</v>
      </c>
      <c r="DC95" s="27">
        <v>-89.06</v>
      </c>
      <c r="DD95" s="27">
        <v>83.59</v>
      </c>
      <c r="DE95" s="27">
        <v>3.16</v>
      </c>
      <c r="DF95" s="27">
        <v>-7.86</v>
      </c>
      <c r="DG95" s="27">
        <v>-29.14</v>
      </c>
      <c r="DH95" s="27">
        <v>21.28</v>
      </c>
      <c r="DI95" s="27">
        <v>0.8</v>
      </c>
      <c r="DJ95" s="1">
        <v>186</v>
      </c>
      <c r="DK95" s="1"/>
      <c r="DL95" s="1"/>
      <c r="DM95" s="1">
        <v>2.125</v>
      </c>
      <c r="DN95" s="1">
        <v>0</v>
      </c>
      <c r="DO95" s="1">
        <v>0</v>
      </c>
      <c r="DP95" s="16">
        <f t="shared" si="45"/>
        <v>10.348936170212765</v>
      </c>
    </row>
    <row r="96" spans="1:120" x14ac:dyDescent="0.2">
      <c r="A96" s="13">
        <v>25</v>
      </c>
      <c r="B96" s="13" t="s">
        <v>572</v>
      </c>
      <c r="C96" s="13" t="s">
        <v>573</v>
      </c>
      <c r="D96" s="1"/>
      <c r="E96" s="13" t="s">
        <v>197</v>
      </c>
      <c r="F96" s="1" t="s">
        <v>198</v>
      </c>
      <c r="G96" s="13">
        <v>73</v>
      </c>
      <c r="H96" s="13">
        <v>194</v>
      </c>
      <c r="I96" s="13" t="s">
        <v>125</v>
      </c>
      <c r="J96" s="13">
        <v>2011</v>
      </c>
      <c r="K96" s="13">
        <v>1</v>
      </c>
      <c r="L96" s="13">
        <v>10</v>
      </c>
      <c r="M96" s="1"/>
      <c r="N96" s="1">
        <v>21</v>
      </c>
      <c r="O96" s="13" t="s">
        <v>574</v>
      </c>
      <c r="P96" s="13" t="s">
        <v>575</v>
      </c>
      <c r="Q96" s="1" t="str">
        <f t="shared" si="23"/>
        <v>MIN</v>
      </c>
      <c r="R96" s="13" t="s">
        <v>292</v>
      </c>
      <c r="S96" s="1"/>
      <c r="T96" s="13" t="s">
        <v>173</v>
      </c>
      <c r="U96" s="13">
        <v>71</v>
      </c>
      <c r="V96" s="13">
        <v>3</v>
      </c>
      <c r="W96" s="13">
        <v>14</v>
      </c>
      <c r="X96" s="14">
        <v>4</v>
      </c>
      <c r="Y96" s="13">
        <v>17</v>
      </c>
      <c r="Z96" s="13">
        <v>21</v>
      </c>
      <c r="AA96" s="1">
        <v>95</v>
      </c>
      <c r="AB96" s="14">
        <v>28</v>
      </c>
      <c r="AC96" s="14">
        <v>63</v>
      </c>
      <c r="AD96" s="15">
        <f t="shared" si="24"/>
        <v>3.1578947368421054E-2</v>
      </c>
      <c r="AE96" s="15">
        <f t="shared" si="25"/>
        <v>1.6129032258064516E-2</v>
      </c>
      <c r="AF96" s="16">
        <v>1716.3</v>
      </c>
      <c r="AG96" s="17">
        <f t="shared" si="26"/>
        <v>24.173239436619717</v>
      </c>
      <c r="AH96" s="29">
        <v>2157</v>
      </c>
      <c r="AI96" s="17">
        <f t="shared" si="27"/>
        <v>30.380281690140844</v>
      </c>
      <c r="AJ96" s="19">
        <f t="shared" si="28"/>
        <v>0.79568845618915163</v>
      </c>
      <c r="AK96" s="20">
        <f>'Even Strength'!AA96+'Power Play'!R96+'Penalty Kill'!L96</f>
        <v>47.862068965517246</v>
      </c>
      <c r="AL96" s="19">
        <f t="shared" si="29"/>
        <v>1.6732063962774777</v>
      </c>
      <c r="AM96" s="15">
        <f>IF(('Even Strength'!BR96+'Power Play'!AK96+'Penalty Kill'!AG96)&gt;0,V96/('Even Strength'!BR96+'Power Play'!AK96+'Penalty Kill'!AG96),0)</f>
        <v>4.6153846153846156E-2</v>
      </c>
      <c r="AN96" s="15">
        <f>IF(('Even Strength'!BR96+'Power Play'!AK96+'Penalty Kill'!AG96)&gt;0,W96/('Even Strength'!BR96+'Power Play'!AK96+'Penalty Kill'!AG96),0)</f>
        <v>0.2153846153846154</v>
      </c>
      <c r="AO96" s="15">
        <f t="shared" si="30"/>
        <v>0.26153846153846155</v>
      </c>
      <c r="AP96" s="13">
        <v>0</v>
      </c>
      <c r="AQ96" s="13">
        <v>0</v>
      </c>
      <c r="AR96" s="21">
        <f t="shared" si="31"/>
        <v>0</v>
      </c>
      <c r="AS96" s="22">
        <v>0</v>
      </c>
      <c r="AT96" s="1"/>
      <c r="AU96" s="1"/>
      <c r="AV96">
        <v>81</v>
      </c>
      <c r="AW96" s="13">
        <v>31</v>
      </c>
      <c r="AX96" s="13">
        <v>128</v>
      </c>
      <c r="AY96" s="13">
        <v>28</v>
      </c>
      <c r="AZ96" s="13">
        <v>33</v>
      </c>
      <c r="BA96" s="13">
        <v>33</v>
      </c>
      <c r="BB96" s="16">
        <f t="shared" si="32"/>
        <v>2.8316727844782381</v>
      </c>
      <c r="BC96" s="17">
        <f t="shared" si="33"/>
        <v>1.0837266212200665</v>
      </c>
      <c r="BD96" s="17">
        <f t="shared" si="34"/>
        <v>4.4747421779409198</v>
      </c>
      <c r="BE96" s="17">
        <f t="shared" si="35"/>
        <v>0.97884985142457626</v>
      </c>
      <c r="BF96" s="17">
        <f t="shared" si="36"/>
        <v>1.1536444677503934</v>
      </c>
      <c r="BG96" s="17">
        <f t="shared" si="37"/>
        <v>1.1536444677503934</v>
      </c>
      <c r="BH96" s="13">
        <v>8</v>
      </c>
      <c r="BI96" s="13">
        <v>4</v>
      </c>
      <c r="BJ96" s="13">
        <v>0</v>
      </c>
      <c r="BK96" s="13">
        <v>0</v>
      </c>
      <c r="BL96" s="13">
        <v>0</v>
      </c>
      <c r="BM96" s="13">
        <v>0</v>
      </c>
      <c r="BN96" s="13">
        <f t="shared" si="38"/>
        <v>167</v>
      </c>
      <c r="BO96" s="16">
        <v>7.8579999999999997</v>
      </c>
      <c r="BP96" s="1"/>
      <c r="BQ96" s="1"/>
      <c r="BR96" s="23" t="str">
        <f t="shared" si="39"/>
        <v xml:space="preserve"> </v>
      </c>
      <c r="BS96" s="1"/>
      <c r="BT96" s="13">
        <v>0</v>
      </c>
      <c r="BU96" s="13">
        <v>14</v>
      </c>
      <c r="BV96" s="13">
        <v>0</v>
      </c>
      <c r="BW96" s="13">
        <v>0</v>
      </c>
      <c r="BX96" s="13">
        <v>1</v>
      </c>
      <c r="BY96" s="13">
        <v>0</v>
      </c>
      <c r="BZ96" s="13">
        <v>0</v>
      </c>
      <c r="CA96" s="13">
        <v>0</v>
      </c>
      <c r="CB96" s="23">
        <f t="shared" si="40"/>
        <v>0</v>
      </c>
      <c r="CC96" s="16">
        <v>0.1</v>
      </c>
      <c r="CD96" s="16">
        <v>5.7</v>
      </c>
      <c r="CE96" s="16">
        <v>5.8</v>
      </c>
      <c r="CF96" s="24">
        <f t="shared" si="41"/>
        <v>8.1690140845070425E-2</v>
      </c>
      <c r="CG96" s="24">
        <f t="shared" si="42"/>
        <v>0.20276175493794793</v>
      </c>
      <c r="CH96" s="25">
        <v>3</v>
      </c>
      <c r="CI96" s="16">
        <v>27.6</v>
      </c>
      <c r="CJ96" s="16">
        <v>33.4</v>
      </c>
      <c r="CK96" s="16">
        <v>14.8</v>
      </c>
      <c r="CL96" s="16">
        <v>0.1</v>
      </c>
      <c r="CM96" s="16">
        <v>7.5</v>
      </c>
      <c r="CN96" s="16">
        <v>0</v>
      </c>
      <c r="CO96" s="16">
        <v>7.6</v>
      </c>
      <c r="CP96" s="26">
        <f t="shared" si="43"/>
        <v>0.10704225352112676</v>
      </c>
      <c r="CQ96" s="26">
        <f t="shared" si="44"/>
        <v>0.26568781681524212</v>
      </c>
      <c r="CR96" s="13">
        <v>0</v>
      </c>
      <c r="CS96" s="13">
        <v>2</v>
      </c>
      <c r="CT96" s="13">
        <v>1</v>
      </c>
      <c r="CU96" s="13">
        <v>0</v>
      </c>
      <c r="CV96" s="13">
        <v>-1.17</v>
      </c>
      <c r="CW96" s="13">
        <v>2.66</v>
      </c>
      <c r="CX96" s="13">
        <v>-2.63</v>
      </c>
      <c r="CY96" s="13">
        <v>4.41</v>
      </c>
      <c r="CZ96" s="13">
        <v>-1.74</v>
      </c>
      <c r="DA96" s="13">
        <v>1.53</v>
      </c>
      <c r="DB96" s="27">
        <v>-94.01</v>
      </c>
      <c r="DC96" s="27">
        <v>-21.11</v>
      </c>
      <c r="DD96" s="27">
        <v>-72.89</v>
      </c>
      <c r="DE96" s="27">
        <v>-3.14</v>
      </c>
      <c r="DF96" s="27">
        <v>-58.6</v>
      </c>
      <c r="DG96" s="27">
        <v>-21.23</v>
      </c>
      <c r="DH96" s="27">
        <v>-37.380000000000003</v>
      </c>
      <c r="DI96" s="27">
        <v>-1.61</v>
      </c>
      <c r="DJ96" s="1">
        <v>186</v>
      </c>
      <c r="DK96" s="28">
        <v>11</v>
      </c>
      <c r="DL96" s="28" t="s">
        <v>576</v>
      </c>
      <c r="DM96" s="1">
        <v>1.444</v>
      </c>
      <c r="DN96" s="1">
        <v>0.123</v>
      </c>
      <c r="DO96" s="1">
        <v>0.60000000000000009</v>
      </c>
      <c r="DP96" s="16">
        <f t="shared" si="45"/>
        <v>5.6978723404255316</v>
      </c>
    </row>
    <row r="97" spans="1:120" x14ac:dyDescent="0.2">
      <c r="A97" s="13">
        <v>21</v>
      </c>
      <c r="B97" s="13" t="s">
        <v>577</v>
      </c>
      <c r="C97" s="13" t="s">
        <v>578</v>
      </c>
      <c r="D97" s="13" t="s">
        <v>325</v>
      </c>
      <c r="E97" s="13" t="s">
        <v>141</v>
      </c>
      <c r="F97" s="1" t="s">
        <v>142</v>
      </c>
      <c r="G97" s="13">
        <v>74</v>
      </c>
      <c r="H97" s="13">
        <v>212</v>
      </c>
      <c r="I97" s="13" t="s">
        <v>150</v>
      </c>
      <c r="J97" s="13">
        <v>2003</v>
      </c>
      <c r="K97" s="13">
        <v>7</v>
      </c>
      <c r="L97" s="13">
        <v>214</v>
      </c>
      <c r="M97" s="1"/>
      <c r="N97" s="1">
        <v>30</v>
      </c>
      <c r="O97" s="13" t="s">
        <v>320</v>
      </c>
      <c r="P97" s="13" t="s">
        <v>579</v>
      </c>
      <c r="Q97" s="1" t="str">
        <f t="shared" si="23"/>
        <v>MIN</v>
      </c>
      <c r="R97" s="13" t="s">
        <v>292</v>
      </c>
      <c r="S97" s="1"/>
      <c r="T97" s="13" t="s">
        <v>146</v>
      </c>
      <c r="U97" s="13">
        <v>73</v>
      </c>
      <c r="V97" s="13">
        <v>9</v>
      </c>
      <c r="W97" s="13">
        <v>11</v>
      </c>
      <c r="X97" s="14">
        <v>6</v>
      </c>
      <c r="Y97" s="13">
        <v>20</v>
      </c>
      <c r="Z97" s="13">
        <v>-6</v>
      </c>
      <c r="AA97" s="1">
        <v>86</v>
      </c>
      <c r="AB97" s="14">
        <v>30</v>
      </c>
      <c r="AC97" s="14">
        <v>26</v>
      </c>
      <c r="AD97" s="15">
        <f t="shared" si="24"/>
        <v>0.10465116279069768</v>
      </c>
      <c r="AE97" s="15">
        <f t="shared" si="25"/>
        <v>6.3380281690140844E-2</v>
      </c>
      <c r="AF97" s="16">
        <v>952.23333333330004</v>
      </c>
      <c r="AG97" s="17">
        <f t="shared" si="26"/>
        <v>13.044292237442466</v>
      </c>
      <c r="AH97" s="29">
        <v>1322</v>
      </c>
      <c r="AI97" s="17">
        <f t="shared" si="27"/>
        <v>18.109589041095891</v>
      </c>
      <c r="AJ97" s="19">
        <f t="shared" si="28"/>
        <v>0.72029752899644484</v>
      </c>
      <c r="AK97" s="20">
        <f>'Even Strength'!AA97+'Power Play'!R97+'Penalty Kill'!L97</f>
        <v>69.333333333333329</v>
      </c>
      <c r="AL97" s="19">
        <f t="shared" si="29"/>
        <v>4.3686771449576209</v>
      </c>
      <c r="AM97" s="15">
        <f>IF(('Even Strength'!BR97+'Power Play'!AK97+'Penalty Kill'!AG97)&gt;0,V97/('Even Strength'!BR97+'Power Play'!AK97+'Penalty Kill'!AG97),0)</f>
        <v>0.32142857142857145</v>
      </c>
      <c r="AN97" s="15">
        <f>IF(('Even Strength'!BR97+'Power Play'!AK97+'Penalty Kill'!AG97)&gt;0,W97/('Even Strength'!BR97+'Power Play'!AK97+'Penalty Kill'!AG97),0)</f>
        <v>0.39285714285714285</v>
      </c>
      <c r="AO97" s="15">
        <f t="shared" si="30"/>
        <v>0.7142857142857143</v>
      </c>
      <c r="AP97" s="13">
        <v>338</v>
      </c>
      <c r="AQ97" s="13">
        <v>349</v>
      </c>
      <c r="AR97" s="21">
        <f t="shared" si="31"/>
        <v>0.49199417758369723</v>
      </c>
      <c r="AS97" s="22">
        <v>15.3</v>
      </c>
      <c r="AT97" s="13">
        <v>2</v>
      </c>
      <c r="AU97" s="13">
        <v>1</v>
      </c>
      <c r="AV97">
        <v>52</v>
      </c>
      <c r="AW97" s="13">
        <v>56</v>
      </c>
      <c r="AX97" s="13">
        <v>63</v>
      </c>
      <c r="AY97" s="13">
        <v>30</v>
      </c>
      <c r="AZ97" s="13">
        <v>10</v>
      </c>
      <c r="BA97" s="13">
        <v>28</v>
      </c>
      <c r="BB97" s="16">
        <f t="shared" si="32"/>
        <v>3.2765078587182157</v>
      </c>
      <c r="BC97" s="17">
        <f t="shared" si="33"/>
        <v>3.5285469247734635</v>
      </c>
      <c r="BD97" s="17">
        <f t="shared" si="34"/>
        <v>3.9696152903701467</v>
      </c>
      <c r="BE97" s="17">
        <f t="shared" si="35"/>
        <v>1.8902929954143555</v>
      </c>
      <c r="BF97" s="17">
        <f t="shared" si="36"/>
        <v>0.63009766513811838</v>
      </c>
      <c r="BG97" s="17">
        <f t="shared" si="37"/>
        <v>1.7642734623867318</v>
      </c>
      <c r="BH97" s="13">
        <v>47</v>
      </c>
      <c r="BI97" s="13">
        <v>11</v>
      </c>
      <c r="BJ97" s="13">
        <v>5</v>
      </c>
      <c r="BK97" s="13">
        <v>0</v>
      </c>
      <c r="BL97" s="13">
        <v>0</v>
      </c>
      <c r="BM97" s="13">
        <v>0</v>
      </c>
      <c r="BN97" s="13">
        <f t="shared" si="38"/>
        <v>171</v>
      </c>
      <c r="BO97" s="16">
        <v>-7.16</v>
      </c>
      <c r="BP97" s="1"/>
      <c r="BQ97" s="1"/>
      <c r="BR97" s="23" t="str">
        <f t="shared" si="39"/>
        <v xml:space="preserve"> </v>
      </c>
      <c r="BS97" s="1"/>
      <c r="BT97" s="13">
        <v>1</v>
      </c>
      <c r="BU97" s="13">
        <v>15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23">
        <f t="shared" si="40"/>
        <v>0</v>
      </c>
      <c r="CC97" s="16">
        <v>0.60000000000000009</v>
      </c>
      <c r="CD97" s="16">
        <v>0.8</v>
      </c>
      <c r="CE97" s="16">
        <v>1.5</v>
      </c>
      <c r="CF97" s="24">
        <f t="shared" si="41"/>
        <v>2.0547945205479451E-2</v>
      </c>
      <c r="CG97" s="24">
        <f t="shared" si="42"/>
        <v>9.451464977071776E-2</v>
      </c>
      <c r="CH97" s="25">
        <v>4</v>
      </c>
      <c r="CI97" s="16">
        <v>18.7</v>
      </c>
      <c r="CJ97" s="16">
        <v>24.6</v>
      </c>
      <c r="CK97" s="16">
        <v>-10.9</v>
      </c>
      <c r="CL97" s="16">
        <v>0.30000000000000004</v>
      </c>
      <c r="CM97" s="16">
        <v>3.9</v>
      </c>
      <c r="CN97" s="16">
        <v>0</v>
      </c>
      <c r="CO97" s="16">
        <v>4.2</v>
      </c>
      <c r="CP97" s="26">
        <f t="shared" si="43"/>
        <v>5.7534246575342465E-2</v>
      </c>
      <c r="CQ97" s="26">
        <f t="shared" si="44"/>
        <v>0.26464101935800971</v>
      </c>
      <c r="CR97" s="13">
        <v>2</v>
      </c>
      <c r="CS97" s="13">
        <v>0</v>
      </c>
      <c r="CT97" s="13">
        <v>0</v>
      </c>
      <c r="CU97" s="13">
        <v>0.28000000000000003</v>
      </c>
      <c r="CV97" s="13">
        <v>-1.63</v>
      </c>
      <c r="CW97" s="13">
        <v>1.06</v>
      </c>
      <c r="CX97" s="13">
        <v>0.31</v>
      </c>
      <c r="CY97" s="13">
        <v>0.79</v>
      </c>
      <c r="CZ97" s="13">
        <v>2.33</v>
      </c>
      <c r="DA97" s="13">
        <v>3.14</v>
      </c>
      <c r="DB97" s="27">
        <v>5.23</v>
      </c>
      <c r="DC97" s="27">
        <v>53.49</v>
      </c>
      <c r="DD97" s="27">
        <v>-48.26</v>
      </c>
      <c r="DE97" s="27">
        <v>-3.89</v>
      </c>
      <c r="DF97" s="27">
        <v>4.2300000000000004</v>
      </c>
      <c r="DG97" s="27">
        <v>35</v>
      </c>
      <c r="DH97" s="27">
        <v>-30.77</v>
      </c>
      <c r="DI97" s="27">
        <v>-2.48</v>
      </c>
      <c r="DJ97" s="1">
        <v>186</v>
      </c>
      <c r="DK97" s="28">
        <v>3</v>
      </c>
      <c r="DL97" s="28" t="s">
        <v>379</v>
      </c>
      <c r="DM97" s="1">
        <v>2.8330000000000002</v>
      </c>
      <c r="DN97" s="1">
        <v>0.10400000000000001</v>
      </c>
      <c r="DO97" s="1">
        <v>0</v>
      </c>
      <c r="DP97" s="16">
        <f t="shared" si="45"/>
        <v>-0.65744680851063908</v>
      </c>
    </row>
    <row r="98" spans="1:120" x14ac:dyDescent="0.2">
      <c r="A98" s="13">
        <v>49</v>
      </c>
      <c r="B98" s="13" t="s">
        <v>580</v>
      </c>
      <c r="C98" s="13" t="s">
        <v>581</v>
      </c>
      <c r="D98" s="13" t="s">
        <v>296</v>
      </c>
      <c r="E98" s="13" t="s">
        <v>141</v>
      </c>
      <c r="F98" s="1" t="s">
        <v>142</v>
      </c>
      <c r="G98" s="13">
        <v>71</v>
      </c>
      <c r="H98" s="13">
        <v>185</v>
      </c>
      <c r="I98" s="13" t="s">
        <v>125</v>
      </c>
      <c r="J98" s="1"/>
      <c r="K98" s="1"/>
      <c r="L98" s="1"/>
      <c r="M98" s="1"/>
      <c r="N98" s="1">
        <v>28</v>
      </c>
      <c r="O98" s="13" t="s">
        <v>582</v>
      </c>
      <c r="P98" s="13" t="s">
        <v>583</v>
      </c>
      <c r="Q98" s="1" t="str">
        <f t="shared" si="23"/>
        <v>WPG</v>
      </c>
      <c r="R98" s="13" t="s">
        <v>584</v>
      </c>
      <c r="S98" s="1"/>
      <c r="T98" s="13" t="s">
        <v>173</v>
      </c>
      <c r="U98" s="13">
        <v>1</v>
      </c>
      <c r="V98" s="13">
        <v>0</v>
      </c>
      <c r="W98" s="13">
        <v>0</v>
      </c>
      <c r="X98" s="14">
        <v>0</v>
      </c>
      <c r="Y98" s="13">
        <v>0</v>
      </c>
      <c r="Z98" s="13">
        <v>0</v>
      </c>
      <c r="AA98" s="1">
        <v>0</v>
      </c>
      <c r="AB98" s="14">
        <v>0</v>
      </c>
      <c r="AC98" s="14">
        <v>0</v>
      </c>
      <c r="AD98" s="15">
        <f t="shared" si="24"/>
        <v>0</v>
      </c>
      <c r="AE98" s="15">
        <f t="shared" si="25"/>
        <v>0</v>
      </c>
      <c r="AF98" s="16">
        <v>9.5500000000000007</v>
      </c>
      <c r="AG98" s="17">
        <f t="shared" si="26"/>
        <v>9.5500000000000007</v>
      </c>
      <c r="AH98" s="29">
        <v>11</v>
      </c>
      <c r="AI98" s="17">
        <f t="shared" si="27"/>
        <v>11</v>
      </c>
      <c r="AJ98" s="19">
        <f t="shared" si="28"/>
        <v>0.86818181818181828</v>
      </c>
      <c r="AK98" s="20">
        <f>'Even Strength'!AA98+'Power Play'!R98+'Penalty Kill'!L98</f>
        <v>0</v>
      </c>
      <c r="AL98" s="19">
        <f t="shared" si="29"/>
        <v>0</v>
      </c>
      <c r="AM98" s="15">
        <f>IF(('Even Strength'!BR98+'Power Play'!AK98+'Penalty Kill'!AG98)&gt;0,V98/('Even Strength'!BR98+'Power Play'!AK98+'Penalty Kill'!AG98),0)</f>
        <v>0</v>
      </c>
      <c r="AN98" s="15">
        <f>IF(('Even Strength'!BR98+'Power Play'!AK98+'Penalty Kill'!AG98)&gt;0,W98/('Even Strength'!BR98+'Power Play'!AK98+'Penalty Kill'!AG98),0)</f>
        <v>0</v>
      </c>
      <c r="AO98" s="15">
        <f t="shared" si="30"/>
        <v>0</v>
      </c>
      <c r="AP98" s="13">
        <v>0</v>
      </c>
      <c r="AQ98" s="13">
        <v>0</v>
      </c>
      <c r="AR98" s="21">
        <f t="shared" si="31"/>
        <v>0</v>
      </c>
      <c r="AS98" s="22">
        <v>0</v>
      </c>
      <c r="AT98" s="1"/>
      <c r="AU98" s="1"/>
      <c r="AV98">
        <v>0</v>
      </c>
      <c r="AW98" s="13">
        <v>1</v>
      </c>
      <c r="AX98" s="13">
        <v>1</v>
      </c>
      <c r="AY98" s="13">
        <v>0</v>
      </c>
      <c r="AZ98" s="13">
        <v>0</v>
      </c>
      <c r="BA98" s="13">
        <v>0</v>
      </c>
      <c r="BB98" s="16">
        <f t="shared" si="32"/>
        <v>0</v>
      </c>
      <c r="BC98" s="17">
        <f t="shared" si="33"/>
        <v>6.2827225130890048</v>
      </c>
      <c r="BD98" s="17">
        <f t="shared" si="34"/>
        <v>6.2827225130890048</v>
      </c>
      <c r="BE98" s="17">
        <f t="shared" si="35"/>
        <v>0</v>
      </c>
      <c r="BF98" s="17">
        <f t="shared" si="36"/>
        <v>0</v>
      </c>
      <c r="BG98" s="17">
        <f t="shared" si="37"/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f t="shared" si="38"/>
        <v>2</v>
      </c>
      <c r="BO98" s="16">
        <v>4.5999999999999999E-2</v>
      </c>
      <c r="BP98" s="1"/>
      <c r="BQ98" s="1"/>
      <c r="BR98" s="23" t="str">
        <f t="shared" si="39"/>
        <v xml:space="preserve"> </v>
      </c>
      <c r="BS98" s="1"/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23">
        <f t="shared" si="40"/>
        <v>0</v>
      </c>
      <c r="CC98" s="16">
        <v>0</v>
      </c>
      <c r="CD98" s="16">
        <v>0</v>
      </c>
      <c r="CE98" s="16">
        <v>0</v>
      </c>
      <c r="CF98" s="24">
        <f t="shared" si="41"/>
        <v>0</v>
      </c>
      <c r="CG98" s="24">
        <f t="shared" si="42"/>
        <v>0</v>
      </c>
      <c r="CH98" s="25">
        <v>4</v>
      </c>
      <c r="CI98" s="16">
        <v>0.1</v>
      </c>
      <c r="CJ98" s="16">
        <v>0.1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26">
        <f t="shared" si="43"/>
        <v>0</v>
      </c>
      <c r="CQ98" s="26">
        <f t="shared" si="44"/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27">
        <v>-3.55</v>
      </c>
      <c r="DC98" s="27">
        <v>0.85</v>
      </c>
      <c r="DD98" s="27">
        <v>-4.4000000000000004</v>
      </c>
      <c r="DE98" s="27">
        <v>-26.67</v>
      </c>
      <c r="DF98" s="27">
        <v>-3.07</v>
      </c>
      <c r="DG98" s="27">
        <v>-0.47</v>
      </c>
      <c r="DH98" s="27">
        <v>-2.6</v>
      </c>
      <c r="DI98" s="27">
        <v>-15.76</v>
      </c>
      <c r="DJ98" s="1">
        <v>35</v>
      </c>
      <c r="DK98" s="1"/>
      <c r="DL98" s="1"/>
      <c r="DM98" s="1">
        <v>0.113</v>
      </c>
      <c r="DN98" s="1">
        <v>0</v>
      </c>
      <c r="DO98" s="1">
        <v>0</v>
      </c>
      <c r="DP98" s="16">
        <f t="shared" si="45"/>
        <v>-2.0224204987417064E-2</v>
      </c>
    </row>
    <row r="99" spans="1:120" x14ac:dyDescent="0.2">
      <c r="A99" s="13">
        <v>20</v>
      </c>
      <c r="B99" s="13" t="s">
        <v>585</v>
      </c>
      <c r="C99" s="13" t="s">
        <v>586</v>
      </c>
      <c r="D99" s="13" t="s">
        <v>187</v>
      </c>
      <c r="E99" s="13" t="s">
        <v>141</v>
      </c>
      <c r="F99" s="1" t="s">
        <v>142</v>
      </c>
      <c r="G99" s="13">
        <v>75</v>
      </c>
      <c r="H99" s="13">
        <v>213</v>
      </c>
      <c r="I99" s="13" t="s">
        <v>150</v>
      </c>
      <c r="J99" s="13">
        <v>2004</v>
      </c>
      <c r="K99" s="13">
        <v>7</v>
      </c>
      <c r="L99" s="13">
        <v>214</v>
      </c>
      <c r="M99" s="1"/>
      <c r="N99" s="1">
        <v>29</v>
      </c>
      <c r="O99" s="13" t="s">
        <v>438</v>
      </c>
      <c r="P99" s="13" t="s">
        <v>587</v>
      </c>
      <c r="Q99" s="1" t="str">
        <f t="shared" si="23"/>
        <v>WSH</v>
      </c>
      <c r="R99" s="13" t="s">
        <v>190</v>
      </c>
      <c r="S99" s="1"/>
      <c r="T99" s="13" t="s">
        <v>154</v>
      </c>
      <c r="U99" s="13">
        <v>82</v>
      </c>
      <c r="V99" s="13">
        <v>21</v>
      </c>
      <c r="W99" s="13">
        <v>22</v>
      </c>
      <c r="X99" s="14">
        <v>10</v>
      </c>
      <c r="Y99" s="13">
        <v>43</v>
      </c>
      <c r="Z99" s="13">
        <v>11</v>
      </c>
      <c r="AA99" s="1">
        <v>145</v>
      </c>
      <c r="AB99" s="14">
        <v>67</v>
      </c>
      <c r="AC99" s="14">
        <v>58</v>
      </c>
      <c r="AD99" s="15">
        <f t="shared" si="24"/>
        <v>0.14482758620689656</v>
      </c>
      <c r="AE99" s="15">
        <f t="shared" si="25"/>
        <v>7.7777777777777779E-2</v>
      </c>
      <c r="AF99" s="16">
        <v>1436.9</v>
      </c>
      <c r="AG99" s="17">
        <f t="shared" si="26"/>
        <v>17.523170731707317</v>
      </c>
      <c r="AH99" s="29">
        <v>1839</v>
      </c>
      <c r="AI99" s="17">
        <f t="shared" si="27"/>
        <v>22.426829268292682</v>
      </c>
      <c r="AJ99" s="19">
        <f t="shared" si="28"/>
        <v>0.78134855899945632</v>
      </c>
      <c r="AK99" s="20">
        <f>'Even Strength'!AA99+'Power Play'!R99+'Penalty Kill'!L99</f>
        <v>88.286627906976733</v>
      </c>
      <c r="AL99" s="19">
        <f t="shared" si="29"/>
        <v>3.6865458100206028</v>
      </c>
      <c r="AM99" s="15">
        <f>IF(('Even Strength'!BR99+'Power Play'!AK99+'Penalty Kill'!AG99)&gt;0,V99/('Even Strength'!BR99+'Power Play'!AK99+'Penalty Kill'!AG99),0)</f>
        <v>0.25</v>
      </c>
      <c r="AN99" s="15">
        <f>IF(('Even Strength'!BR99+'Power Play'!AK99+'Penalty Kill'!AG99)&gt;0,W99/('Even Strength'!BR99+'Power Play'!AK99+'Penalty Kill'!AG99),0)</f>
        <v>0.26190476190476192</v>
      </c>
      <c r="AO99" s="15">
        <f t="shared" si="30"/>
        <v>0.51190476190476186</v>
      </c>
      <c r="AP99" s="13">
        <v>251</v>
      </c>
      <c r="AQ99" s="13">
        <v>190</v>
      </c>
      <c r="AR99" s="21">
        <f t="shared" si="31"/>
        <v>0.56916099773242634</v>
      </c>
      <c r="AS99" s="22">
        <v>8.9</v>
      </c>
      <c r="AT99" s="1"/>
      <c r="AU99" s="1"/>
      <c r="AV99">
        <v>93</v>
      </c>
      <c r="AW99" s="13">
        <v>206</v>
      </c>
      <c r="AX99" s="13">
        <v>39</v>
      </c>
      <c r="AY99" s="13">
        <v>66</v>
      </c>
      <c r="AZ99" s="13">
        <v>41</v>
      </c>
      <c r="BA99" s="13">
        <v>44</v>
      </c>
      <c r="BB99" s="16">
        <f t="shared" si="32"/>
        <v>3.8833600111350819</v>
      </c>
      <c r="BC99" s="17">
        <f t="shared" si="33"/>
        <v>8.6018512074605038</v>
      </c>
      <c r="BD99" s="17">
        <f t="shared" si="34"/>
        <v>1.6285058111211634</v>
      </c>
      <c r="BE99" s="17">
        <f t="shared" si="35"/>
        <v>2.7559329111281228</v>
      </c>
      <c r="BF99" s="17">
        <f t="shared" si="36"/>
        <v>1.7120189296401975</v>
      </c>
      <c r="BG99" s="17">
        <f t="shared" si="37"/>
        <v>1.8372886074187487</v>
      </c>
      <c r="BH99" s="13">
        <v>53</v>
      </c>
      <c r="BI99" s="13">
        <v>19</v>
      </c>
      <c r="BJ99" s="13">
        <v>3</v>
      </c>
      <c r="BK99" s="13">
        <v>0</v>
      </c>
      <c r="BL99" s="13">
        <v>0</v>
      </c>
      <c r="BM99" s="13">
        <v>0</v>
      </c>
      <c r="BN99" s="13">
        <f t="shared" si="38"/>
        <v>301</v>
      </c>
      <c r="BO99" s="16">
        <v>-12.002000000000001</v>
      </c>
      <c r="BP99" s="13">
        <v>2</v>
      </c>
      <c r="BQ99" s="13">
        <v>1</v>
      </c>
      <c r="BR99" s="23">
        <f t="shared" si="39"/>
        <v>0.5</v>
      </c>
      <c r="BS99" s="13">
        <v>1</v>
      </c>
      <c r="BT99" s="13">
        <v>3</v>
      </c>
      <c r="BU99" s="13">
        <v>21</v>
      </c>
      <c r="BV99" s="13">
        <v>0</v>
      </c>
      <c r="BW99" s="13">
        <v>0</v>
      </c>
      <c r="BX99" s="13">
        <v>3</v>
      </c>
      <c r="BY99" s="13">
        <v>1</v>
      </c>
      <c r="BZ99" s="13">
        <v>0</v>
      </c>
      <c r="CA99" s="13">
        <v>0</v>
      </c>
      <c r="CB99" s="23">
        <f t="shared" si="40"/>
        <v>0</v>
      </c>
      <c r="CC99" s="16">
        <v>3.2</v>
      </c>
      <c r="CD99" s="16">
        <v>2</v>
      </c>
      <c r="CE99" s="16">
        <v>5.2</v>
      </c>
      <c r="CF99" s="24">
        <f t="shared" si="41"/>
        <v>6.3414634146341464E-2</v>
      </c>
      <c r="CG99" s="24">
        <f t="shared" si="42"/>
        <v>0.21713410814948847</v>
      </c>
      <c r="CH99" s="25">
        <v>5</v>
      </c>
      <c r="CI99" s="16">
        <v>30.7</v>
      </c>
      <c r="CJ99" s="16">
        <v>28</v>
      </c>
      <c r="CK99" s="16">
        <v>7.2</v>
      </c>
      <c r="CL99" s="16">
        <v>4.7</v>
      </c>
      <c r="CM99" s="16">
        <v>3.6</v>
      </c>
      <c r="CN99" s="16">
        <v>0.4</v>
      </c>
      <c r="CO99" s="16">
        <v>8.6999999999999993</v>
      </c>
      <c r="CP99" s="26">
        <f t="shared" si="43"/>
        <v>0.10609756097560975</v>
      </c>
      <c r="CQ99" s="26">
        <f t="shared" si="44"/>
        <v>0.36328206555779796</v>
      </c>
      <c r="CR99" s="13">
        <v>1</v>
      </c>
      <c r="CS99" s="13">
        <v>1</v>
      </c>
      <c r="CT99" s="13">
        <v>2</v>
      </c>
      <c r="CU99" s="13">
        <v>0.78</v>
      </c>
      <c r="CV99" s="13">
        <v>-2.04</v>
      </c>
      <c r="CW99" s="13">
        <v>0.92</v>
      </c>
      <c r="CX99" s="13">
        <v>6.79</v>
      </c>
      <c r="CY99" s="13">
        <v>0.4</v>
      </c>
      <c r="CZ99" s="13">
        <v>2.66</v>
      </c>
      <c r="DA99" s="13">
        <v>9.51</v>
      </c>
      <c r="DB99" s="27">
        <v>-31.04</v>
      </c>
      <c r="DC99" s="27">
        <v>2.04</v>
      </c>
      <c r="DD99" s="27">
        <v>-33.08</v>
      </c>
      <c r="DE99" s="27">
        <v>-2.0499999999999998</v>
      </c>
      <c r="DF99" s="27">
        <v>-30.41</v>
      </c>
      <c r="DG99" s="27">
        <v>13.59</v>
      </c>
      <c r="DH99" s="27">
        <v>-44</v>
      </c>
      <c r="DI99" s="27">
        <v>-2.73</v>
      </c>
      <c r="DJ99" s="1">
        <v>186</v>
      </c>
      <c r="DK99" s="1"/>
      <c r="DL99" s="1"/>
      <c r="DM99" s="1">
        <v>3.6669999999999998</v>
      </c>
      <c r="DN99" s="1">
        <v>0</v>
      </c>
      <c r="DO99" s="1">
        <v>0</v>
      </c>
      <c r="DP99" s="16">
        <f t="shared" si="45"/>
        <v>2.0680851063829779</v>
      </c>
    </row>
    <row r="100" spans="1:120" x14ac:dyDescent="0.2">
      <c r="A100" s="13">
        <v>67</v>
      </c>
      <c r="B100" s="13" t="s">
        <v>588</v>
      </c>
      <c r="C100" s="13" t="s">
        <v>589</v>
      </c>
      <c r="D100" s="13" t="s">
        <v>590</v>
      </c>
      <c r="E100" s="13" t="s">
        <v>123</v>
      </c>
      <c r="F100" s="1" t="s">
        <v>124</v>
      </c>
      <c r="G100" s="13">
        <v>74</v>
      </c>
      <c r="H100" s="13">
        <v>215</v>
      </c>
      <c r="I100" s="13" t="s">
        <v>150</v>
      </c>
      <c r="J100" s="13">
        <v>2009</v>
      </c>
      <c r="K100" s="13">
        <v>2</v>
      </c>
      <c r="L100" s="13">
        <v>36</v>
      </c>
      <c r="M100" s="13" t="s">
        <v>159</v>
      </c>
      <c r="N100" s="1">
        <v>23</v>
      </c>
      <c r="O100" s="13" t="s">
        <v>591</v>
      </c>
      <c r="P100" s="13" t="s">
        <v>592</v>
      </c>
      <c r="Q100" s="1" t="str">
        <f t="shared" si="23"/>
        <v>WSH</v>
      </c>
      <c r="R100" s="13" t="s">
        <v>190</v>
      </c>
      <c r="S100" s="1"/>
      <c r="T100" s="13" t="s">
        <v>146</v>
      </c>
      <c r="U100" s="13">
        <v>5</v>
      </c>
      <c r="V100" s="13">
        <v>1</v>
      </c>
      <c r="W100" s="13">
        <v>0</v>
      </c>
      <c r="X100" s="14">
        <v>0</v>
      </c>
      <c r="Y100" s="13">
        <v>1</v>
      </c>
      <c r="Z100" s="13">
        <v>1</v>
      </c>
      <c r="AA100" s="1">
        <v>4</v>
      </c>
      <c r="AB100" s="14">
        <v>0</v>
      </c>
      <c r="AC100" s="14">
        <v>0</v>
      </c>
      <c r="AD100" s="15">
        <f t="shared" si="24"/>
        <v>0.25</v>
      </c>
      <c r="AE100" s="15">
        <f t="shared" si="25"/>
        <v>0.25</v>
      </c>
      <c r="AF100" s="16">
        <v>32.299999999999997</v>
      </c>
      <c r="AG100" s="17">
        <f t="shared" si="26"/>
        <v>6.4599999999999991</v>
      </c>
      <c r="AH100" s="29">
        <v>48</v>
      </c>
      <c r="AI100" s="17">
        <f t="shared" si="27"/>
        <v>9.6</v>
      </c>
      <c r="AJ100" s="19">
        <f t="shared" si="28"/>
        <v>0.67291666666666661</v>
      </c>
      <c r="AK100" s="20">
        <f>'Even Strength'!AA100+'Power Play'!R100+'Penalty Kill'!L100</f>
        <v>0</v>
      </c>
      <c r="AL100" s="19">
        <f t="shared" si="29"/>
        <v>0</v>
      </c>
      <c r="AM100" s="15">
        <f>IF(('Even Strength'!BR100+'Power Play'!AK100+'Penalty Kill'!AG100)&gt;0,V100/('Even Strength'!BR100+'Power Play'!AK100+'Penalty Kill'!AG100),0)</f>
        <v>1</v>
      </c>
      <c r="AN100" s="15">
        <f>IF(('Even Strength'!BR100+'Power Play'!AK100+'Penalty Kill'!AG100)&gt;0,W100/('Even Strength'!BR100+'Power Play'!AK100+'Penalty Kill'!AG100),0)</f>
        <v>0</v>
      </c>
      <c r="AO100" s="15">
        <f t="shared" si="30"/>
        <v>1</v>
      </c>
      <c r="AP100" s="13">
        <v>1</v>
      </c>
      <c r="AQ100" s="13">
        <v>2</v>
      </c>
      <c r="AR100" s="21">
        <f t="shared" si="31"/>
        <v>0.33333333333333331</v>
      </c>
      <c r="AS100" s="22">
        <v>0.9</v>
      </c>
      <c r="AT100" s="1"/>
      <c r="AU100" s="1"/>
      <c r="AV100">
        <v>2</v>
      </c>
      <c r="AW100" s="13">
        <v>6</v>
      </c>
      <c r="AX100" s="13">
        <v>1</v>
      </c>
      <c r="AY100" s="13">
        <v>0</v>
      </c>
      <c r="AZ100" s="13">
        <v>2</v>
      </c>
      <c r="BA100" s="13">
        <v>0</v>
      </c>
      <c r="BB100" s="16">
        <f t="shared" si="32"/>
        <v>3.7151702786377712</v>
      </c>
      <c r="BC100" s="17">
        <f t="shared" si="33"/>
        <v>11.145510835913313</v>
      </c>
      <c r="BD100" s="17">
        <f t="shared" si="34"/>
        <v>1.8575851393188856</v>
      </c>
      <c r="BE100" s="17">
        <f t="shared" si="35"/>
        <v>0</v>
      </c>
      <c r="BF100" s="17">
        <f t="shared" si="36"/>
        <v>3.7151702786377712</v>
      </c>
      <c r="BG100" s="17">
        <f t="shared" si="37"/>
        <v>0</v>
      </c>
      <c r="BH100" s="13">
        <v>2</v>
      </c>
      <c r="BI100" s="13">
        <v>1</v>
      </c>
      <c r="BJ100" s="13">
        <v>0</v>
      </c>
      <c r="BK100" s="13">
        <v>0</v>
      </c>
      <c r="BL100" s="13">
        <v>0</v>
      </c>
      <c r="BM100" s="13">
        <v>0</v>
      </c>
      <c r="BN100" s="13">
        <f t="shared" si="38"/>
        <v>9</v>
      </c>
      <c r="BO100" s="16">
        <v>-5.6000000000000001E-2</v>
      </c>
      <c r="BP100" s="1"/>
      <c r="BQ100" s="1"/>
      <c r="BR100" s="23" t="str">
        <f t="shared" si="39"/>
        <v xml:space="preserve"> </v>
      </c>
      <c r="BS100" s="1"/>
      <c r="BT100" s="13">
        <v>0</v>
      </c>
      <c r="BU100" s="13">
        <v>3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23">
        <f t="shared" si="40"/>
        <v>0</v>
      </c>
      <c r="CC100" s="16">
        <v>0.1</v>
      </c>
      <c r="CD100" s="16">
        <v>0.1</v>
      </c>
      <c r="CE100" s="16">
        <v>0.2</v>
      </c>
      <c r="CF100" s="24">
        <f t="shared" si="41"/>
        <v>0.04</v>
      </c>
      <c r="CG100" s="24">
        <f t="shared" si="42"/>
        <v>0.37151702786377716</v>
      </c>
      <c r="CH100" s="25">
        <v>4</v>
      </c>
      <c r="CI100" s="16">
        <v>0.5</v>
      </c>
      <c r="CJ100" s="16">
        <v>0.5</v>
      </c>
      <c r="CK100" s="16">
        <v>0.9</v>
      </c>
      <c r="CL100" s="16">
        <v>0.30000000000000004</v>
      </c>
      <c r="CM100" s="16">
        <v>0.2</v>
      </c>
      <c r="CN100" s="16">
        <v>0</v>
      </c>
      <c r="CO100" s="16">
        <v>0.4</v>
      </c>
      <c r="CP100" s="26">
        <f t="shared" si="43"/>
        <v>0.08</v>
      </c>
      <c r="CQ100" s="26">
        <f t="shared" si="44"/>
        <v>0.74303405572755432</v>
      </c>
      <c r="CR100" s="13">
        <v>0</v>
      </c>
      <c r="CS100" s="13">
        <v>0</v>
      </c>
      <c r="CT100" s="13">
        <v>0</v>
      </c>
      <c r="CU100" s="13">
        <v>0</v>
      </c>
      <c r="CV100" s="13">
        <v>-0.09</v>
      </c>
      <c r="CW100" s="13">
        <v>-7.0000000000000007E-2</v>
      </c>
      <c r="CX100" s="13">
        <v>0</v>
      </c>
      <c r="CY100" s="13">
        <v>0</v>
      </c>
      <c r="CZ100" s="13">
        <v>0.65</v>
      </c>
      <c r="DA100" s="13">
        <v>0.49</v>
      </c>
      <c r="DB100" s="27">
        <v>-11.82</v>
      </c>
      <c r="DC100" s="27">
        <v>9.32</v>
      </c>
      <c r="DD100" s="27">
        <v>-21.14</v>
      </c>
      <c r="DE100" s="27">
        <v>-38.57</v>
      </c>
      <c r="DF100" s="27">
        <v>-8.42</v>
      </c>
      <c r="DG100" s="27">
        <v>5.84</v>
      </c>
      <c r="DH100" s="27">
        <v>-14.26</v>
      </c>
      <c r="DI100" s="27">
        <v>-26.02</v>
      </c>
      <c r="DJ100" s="1">
        <v>28</v>
      </c>
      <c r="DK100" s="1"/>
      <c r="DL100" s="1"/>
      <c r="DM100" s="1">
        <v>0.13500000000000001</v>
      </c>
      <c r="DN100" s="1">
        <v>0</v>
      </c>
      <c r="DO100" s="1">
        <v>0</v>
      </c>
      <c r="DP100" s="16">
        <f t="shared" si="45"/>
        <v>0.28892701898878981</v>
      </c>
    </row>
    <row r="101" spans="1:120" x14ac:dyDescent="0.2">
      <c r="A101" s="13">
        <v>23</v>
      </c>
      <c r="B101" s="13" t="s">
        <v>593</v>
      </c>
      <c r="C101" s="13" t="s">
        <v>594</v>
      </c>
      <c r="D101" s="13" t="s">
        <v>419</v>
      </c>
      <c r="E101" s="13" t="s">
        <v>123</v>
      </c>
      <c r="F101" s="1" t="s">
        <v>124</v>
      </c>
      <c r="G101" s="13">
        <v>72</v>
      </c>
      <c r="H101" s="13">
        <v>207</v>
      </c>
      <c r="I101" s="13" t="s">
        <v>150</v>
      </c>
      <c r="J101" s="13">
        <v>2003</v>
      </c>
      <c r="K101" s="13">
        <v>1</v>
      </c>
      <c r="L101" s="13">
        <v>13</v>
      </c>
      <c r="M101" s="1"/>
      <c r="N101" s="1">
        <v>30</v>
      </c>
      <c r="O101" s="13" t="s">
        <v>595</v>
      </c>
      <c r="P101" s="13" t="s">
        <v>592</v>
      </c>
      <c r="Q101" s="1" t="str">
        <f t="shared" si="23"/>
        <v>LAK</v>
      </c>
      <c r="R101" s="13" t="s">
        <v>206</v>
      </c>
      <c r="S101" s="1"/>
      <c r="T101" s="13" t="s">
        <v>596</v>
      </c>
      <c r="U101" s="13">
        <v>82</v>
      </c>
      <c r="V101" s="13">
        <v>11</v>
      </c>
      <c r="W101" s="13">
        <v>16</v>
      </c>
      <c r="X101" s="14">
        <v>12</v>
      </c>
      <c r="Y101" s="13">
        <v>27</v>
      </c>
      <c r="Z101" s="13">
        <v>-17</v>
      </c>
      <c r="AA101" s="1">
        <v>189</v>
      </c>
      <c r="AB101" s="14">
        <v>78</v>
      </c>
      <c r="AC101" s="14">
        <v>72</v>
      </c>
      <c r="AD101" s="15">
        <f t="shared" si="24"/>
        <v>5.8201058201058198E-2</v>
      </c>
      <c r="AE101" s="15">
        <f t="shared" si="25"/>
        <v>3.2448377581120944E-2</v>
      </c>
      <c r="AF101" s="16">
        <v>1354.3833333333</v>
      </c>
      <c r="AG101" s="17">
        <f t="shared" si="26"/>
        <v>16.516869918698781</v>
      </c>
      <c r="AH101" s="29">
        <v>1721</v>
      </c>
      <c r="AI101" s="17">
        <f t="shared" si="27"/>
        <v>20.987804878048781</v>
      </c>
      <c r="AJ101" s="19">
        <f t="shared" si="28"/>
        <v>0.78697462715473565</v>
      </c>
      <c r="AK101" s="20">
        <f>'Even Strength'!AA101+'Power Play'!R101+'Penalty Kill'!L101</f>
        <v>208.36666666666667</v>
      </c>
      <c r="AL101" s="19">
        <f t="shared" si="29"/>
        <v>9.2307692307694573</v>
      </c>
      <c r="AM101" s="15">
        <f>IF(('Even Strength'!BR101+'Power Play'!AK101+'Penalty Kill'!AG101)&gt;0,V101/('Even Strength'!BR101+'Power Play'!AK101+'Penalty Kill'!AG101),0)</f>
        <v>0.27500000000000002</v>
      </c>
      <c r="AN101" s="15">
        <f>IF(('Even Strength'!BR101+'Power Play'!AK101+'Penalty Kill'!AG101)&gt;0,W101/('Even Strength'!BR101+'Power Play'!AK101+'Penalty Kill'!AG101),0)</f>
        <v>0.4</v>
      </c>
      <c r="AO101" s="15">
        <f t="shared" si="30"/>
        <v>0.67500000000000004</v>
      </c>
      <c r="AP101" s="13">
        <v>15</v>
      </c>
      <c r="AQ101" s="13">
        <v>20</v>
      </c>
      <c r="AR101" s="21">
        <f t="shared" si="31"/>
        <v>0.42857142857142855</v>
      </c>
      <c r="AS101" s="22">
        <v>0.7</v>
      </c>
      <c r="AT101" s="1"/>
      <c r="AU101" s="1"/>
      <c r="AV101">
        <v>179</v>
      </c>
      <c r="AW101" s="13">
        <v>242</v>
      </c>
      <c r="AX101" s="13">
        <v>24</v>
      </c>
      <c r="AY101" s="13">
        <v>79</v>
      </c>
      <c r="AZ101" s="13">
        <v>46</v>
      </c>
      <c r="BA101" s="13">
        <v>29</v>
      </c>
      <c r="BB101" s="16">
        <f t="shared" si="32"/>
        <v>7.9298081537725151</v>
      </c>
      <c r="BC101" s="17">
        <f t="shared" si="33"/>
        <v>10.720746219066752</v>
      </c>
      <c r="BD101" s="17">
        <f t="shared" si="34"/>
        <v>1.0632145010644714</v>
      </c>
      <c r="BE101" s="17">
        <f t="shared" si="35"/>
        <v>3.4997477326705515</v>
      </c>
      <c r="BF101" s="17">
        <f t="shared" si="36"/>
        <v>2.0378277937069034</v>
      </c>
      <c r="BG101" s="17">
        <f t="shared" si="37"/>
        <v>1.2847175221195695</v>
      </c>
      <c r="BH101" s="13">
        <v>26</v>
      </c>
      <c r="BI101" s="13">
        <v>13</v>
      </c>
      <c r="BJ101" s="13">
        <v>0</v>
      </c>
      <c r="BK101" s="13">
        <v>0</v>
      </c>
      <c r="BL101" s="13">
        <v>0</v>
      </c>
      <c r="BM101" s="13">
        <v>0</v>
      </c>
      <c r="BN101" s="13">
        <f t="shared" si="38"/>
        <v>292</v>
      </c>
      <c r="BO101" s="16">
        <v>15.952999999999999</v>
      </c>
      <c r="BP101" s="13">
        <v>1</v>
      </c>
      <c r="BQ101" s="13">
        <v>0</v>
      </c>
      <c r="BR101" s="23">
        <f t="shared" si="39"/>
        <v>0</v>
      </c>
      <c r="BS101" s="13">
        <v>0</v>
      </c>
      <c r="BT101" s="13">
        <v>2</v>
      </c>
      <c r="BU101" s="13">
        <v>18</v>
      </c>
      <c r="BV101" s="13">
        <v>0</v>
      </c>
      <c r="BW101" s="13">
        <v>0</v>
      </c>
      <c r="BX101" s="13">
        <v>3</v>
      </c>
      <c r="BY101" s="13">
        <v>0</v>
      </c>
      <c r="BZ101" s="13">
        <v>0</v>
      </c>
      <c r="CA101" s="13">
        <v>1</v>
      </c>
      <c r="CB101" s="23">
        <f t="shared" si="40"/>
        <v>1</v>
      </c>
      <c r="CC101" s="16">
        <v>0.5</v>
      </c>
      <c r="CD101" s="16">
        <v>0.9</v>
      </c>
      <c r="CE101" s="16">
        <v>1.3</v>
      </c>
      <c r="CF101" s="24">
        <f t="shared" si="41"/>
        <v>1.5853658536585366E-2</v>
      </c>
      <c r="CG101" s="24">
        <f t="shared" si="42"/>
        <v>5.7590785474325529E-2</v>
      </c>
      <c r="CH101" s="25">
        <v>5</v>
      </c>
      <c r="CI101" s="16">
        <v>25.3</v>
      </c>
      <c r="CJ101" s="16">
        <v>24.4</v>
      </c>
      <c r="CK101" s="16">
        <v>-20.100000000000001</v>
      </c>
      <c r="CL101" s="16">
        <v>-0.2</v>
      </c>
      <c r="CM101" s="16">
        <v>1.5</v>
      </c>
      <c r="CN101" s="16">
        <v>0</v>
      </c>
      <c r="CO101" s="16">
        <v>1.3</v>
      </c>
      <c r="CP101" s="26">
        <f t="shared" si="43"/>
        <v>1.5853658536585366E-2</v>
      </c>
      <c r="CQ101" s="26">
        <f t="shared" si="44"/>
        <v>5.7590785474325529E-2</v>
      </c>
      <c r="CR101" s="13">
        <v>1</v>
      </c>
      <c r="CS101" s="13">
        <v>1</v>
      </c>
      <c r="CT101" s="13">
        <v>0</v>
      </c>
      <c r="CU101" s="13">
        <v>-0.03</v>
      </c>
      <c r="CV101" s="13">
        <v>1.96</v>
      </c>
      <c r="CW101" s="13">
        <v>1.57</v>
      </c>
      <c r="CX101" s="13">
        <v>0.03</v>
      </c>
      <c r="CY101" s="13">
        <v>4.6900000000000004</v>
      </c>
      <c r="CZ101" s="13">
        <v>-4.55</v>
      </c>
      <c r="DA101" s="13">
        <v>3.67</v>
      </c>
      <c r="DB101" s="27">
        <v>-39.450000000000003</v>
      </c>
      <c r="DC101" s="27">
        <v>-18.2</v>
      </c>
      <c r="DD101" s="27">
        <v>-21.25</v>
      </c>
      <c r="DE101" s="27">
        <v>-1.18</v>
      </c>
      <c r="DF101" s="27">
        <v>-34.159999999999997</v>
      </c>
      <c r="DG101" s="27">
        <v>-30.39</v>
      </c>
      <c r="DH101" s="27">
        <v>-3.77</v>
      </c>
      <c r="DI101" s="27">
        <v>-0.21</v>
      </c>
      <c r="DJ101" s="1">
        <v>186</v>
      </c>
      <c r="DK101" s="1"/>
      <c r="DL101" s="1"/>
      <c r="DM101" s="1">
        <v>5.875</v>
      </c>
      <c r="DN101" s="1">
        <v>0</v>
      </c>
      <c r="DO101" s="1">
        <v>0</v>
      </c>
      <c r="DP101" s="16">
        <f t="shared" si="45"/>
        <v>-10.029787234042553</v>
      </c>
    </row>
    <row r="102" spans="1:120" x14ac:dyDescent="0.2">
      <c r="A102" s="13">
        <v>23</v>
      </c>
      <c r="B102" s="13" t="s">
        <v>597</v>
      </c>
      <c r="C102" s="13" t="s">
        <v>598</v>
      </c>
      <c r="D102" s="13" t="s">
        <v>133</v>
      </c>
      <c r="E102" s="13" t="s">
        <v>123</v>
      </c>
      <c r="F102" s="1" t="s">
        <v>124</v>
      </c>
      <c r="G102" s="13">
        <v>70</v>
      </c>
      <c r="H102" s="13">
        <v>172</v>
      </c>
      <c r="I102" s="13" t="s">
        <v>150</v>
      </c>
      <c r="J102" s="1"/>
      <c r="K102" s="1"/>
      <c r="L102" s="1"/>
      <c r="M102" s="1"/>
      <c r="N102" s="1">
        <v>24</v>
      </c>
      <c r="O102" s="13" t="s">
        <v>599</v>
      </c>
      <c r="P102" s="13" t="s">
        <v>592</v>
      </c>
      <c r="Q102" s="1" t="str">
        <f t="shared" si="23"/>
        <v>TBL</v>
      </c>
      <c r="R102" s="13" t="s">
        <v>219</v>
      </c>
      <c r="S102" s="1"/>
      <c r="T102" s="13" t="s">
        <v>154</v>
      </c>
      <c r="U102" s="13">
        <v>52</v>
      </c>
      <c r="V102" s="13">
        <v>3</v>
      </c>
      <c r="W102" s="13">
        <v>6</v>
      </c>
      <c r="X102" s="14">
        <v>3</v>
      </c>
      <c r="Y102" s="13">
        <v>9</v>
      </c>
      <c r="Z102" s="13">
        <v>-2</v>
      </c>
      <c r="AA102" s="1">
        <v>74</v>
      </c>
      <c r="AB102" s="14">
        <v>26</v>
      </c>
      <c r="AC102" s="14">
        <v>24</v>
      </c>
      <c r="AD102" s="15">
        <f t="shared" si="24"/>
        <v>4.0540540540540543E-2</v>
      </c>
      <c r="AE102" s="15">
        <f t="shared" si="25"/>
        <v>2.4193548387096774E-2</v>
      </c>
      <c r="AF102" s="16">
        <v>551.54999999999995</v>
      </c>
      <c r="AG102" s="17">
        <f t="shared" si="26"/>
        <v>10.606730769230769</v>
      </c>
      <c r="AH102" s="29">
        <v>752</v>
      </c>
      <c r="AI102" s="17">
        <f t="shared" si="27"/>
        <v>14.461538461538462</v>
      </c>
      <c r="AJ102" s="19">
        <f t="shared" si="28"/>
        <v>0.73344414893617016</v>
      </c>
      <c r="AK102" s="20">
        <f>'Even Strength'!AA102+'Power Play'!R102+'Penalty Kill'!L102</f>
        <v>39.75</v>
      </c>
      <c r="AL102" s="19">
        <f t="shared" si="29"/>
        <v>4.3241773184661412</v>
      </c>
      <c r="AM102" s="15">
        <f>IF(('Even Strength'!BR102+'Power Play'!AK102+'Penalty Kill'!AG102)&gt;0,V102/('Even Strength'!BR102+'Power Play'!AK102+'Penalty Kill'!AG102),0)</f>
        <v>0.1875</v>
      </c>
      <c r="AN102" s="15">
        <f>IF(('Even Strength'!BR102+'Power Play'!AK102+'Penalty Kill'!AG102)&gt;0,W102/('Even Strength'!BR102+'Power Play'!AK102+'Penalty Kill'!AG102),0)</f>
        <v>0.375</v>
      </c>
      <c r="AO102" s="15">
        <f t="shared" si="30"/>
        <v>0.5625</v>
      </c>
      <c r="AP102" s="13">
        <v>6</v>
      </c>
      <c r="AQ102" s="13">
        <v>7</v>
      </c>
      <c r="AR102" s="21">
        <f t="shared" si="31"/>
        <v>0.46153846153846156</v>
      </c>
      <c r="AS102" s="22">
        <v>0.4</v>
      </c>
      <c r="AT102" s="1"/>
      <c r="AU102" s="1"/>
      <c r="AV102">
        <v>71</v>
      </c>
      <c r="AW102" s="13">
        <v>43</v>
      </c>
      <c r="AX102" s="13">
        <v>20</v>
      </c>
      <c r="AY102" s="13">
        <v>26</v>
      </c>
      <c r="AZ102" s="13">
        <v>18</v>
      </c>
      <c r="BA102" s="13">
        <v>7</v>
      </c>
      <c r="BB102" s="16">
        <f t="shared" si="32"/>
        <v>7.7236877889583901</v>
      </c>
      <c r="BC102" s="17">
        <f t="shared" si="33"/>
        <v>4.6777264073973353</v>
      </c>
      <c r="BD102" s="17">
        <f t="shared" si="34"/>
        <v>2.1756867011150396</v>
      </c>
      <c r="BE102" s="17">
        <f t="shared" si="35"/>
        <v>2.8283927114495513</v>
      </c>
      <c r="BF102" s="17">
        <f t="shared" si="36"/>
        <v>1.9581180310035355</v>
      </c>
      <c r="BG102" s="17">
        <f t="shared" si="37"/>
        <v>0.76149034539026383</v>
      </c>
      <c r="BH102" s="13">
        <v>30</v>
      </c>
      <c r="BI102" s="13">
        <v>10</v>
      </c>
      <c r="BJ102" s="13">
        <v>2</v>
      </c>
      <c r="BK102" s="13">
        <v>0</v>
      </c>
      <c r="BL102" s="13">
        <v>0</v>
      </c>
      <c r="BM102" s="13">
        <v>0</v>
      </c>
      <c r="BN102" s="13">
        <f t="shared" si="38"/>
        <v>95</v>
      </c>
      <c r="BO102" s="16">
        <v>-0.79900000000000004</v>
      </c>
      <c r="BP102" s="1"/>
      <c r="BQ102" s="1"/>
      <c r="BR102" s="23" t="str">
        <f t="shared" si="39"/>
        <v xml:space="preserve"> </v>
      </c>
      <c r="BS102" s="1"/>
      <c r="BT102" s="13">
        <v>1</v>
      </c>
      <c r="BU102" s="13">
        <v>12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23">
        <f t="shared" si="40"/>
        <v>0</v>
      </c>
      <c r="CC102" s="16">
        <v>-0.2</v>
      </c>
      <c r="CD102" s="16">
        <v>0.4</v>
      </c>
      <c r="CE102" s="16">
        <v>0.2</v>
      </c>
      <c r="CF102" s="24">
        <f t="shared" si="41"/>
        <v>3.8461538461538464E-3</v>
      </c>
      <c r="CG102" s="24">
        <f t="shared" si="42"/>
        <v>2.1756867011150399E-2</v>
      </c>
      <c r="CH102" s="25">
        <v>2</v>
      </c>
      <c r="CI102" s="16">
        <v>9.1999999999999993</v>
      </c>
      <c r="CJ102" s="16">
        <v>10.8</v>
      </c>
      <c r="CK102" s="16">
        <v>-5.7</v>
      </c>
      <c r="CL102" s="16">
        <v>-0.4</v>
      </c>
      <c r="CM102" s="16">
        <v>1.2</v>
      </c>
      <c r="CN102" s="16">
        <v>0</v>
      </c>
      <c r="CO102" s="16">
        <v>0.7</v>
      </c>
      <c r="CP102" s="26">
        <f t="shared" si="43"/>
        <v>1.3461538461538461E-2</v>
      </c>
      <c r="CQ102" s="26">
        <f t="shared" si="44"/>
        <v>7.6149034539026383E-2</v>
      </c>
      <c r="CR102" s="13">
        <v>1</v>
      </c>
      <c r="CS102" s="13">
        <v>0</v>
      </c>
      <c r="CT102" s="13">
        <v>1</v>
      </c>
      <c r="CU102" s="13">
        <v>0.01</v>
      </c>
      <c r="CV102" s="13">
        <v>0.15</v>
      </c>
      <c r="CW102" s="13">
        <v>0.01</v>
      </c>
      <c r="CX102" s="13">
        <v>1.06</v>
      </c>
      <c r="CY102" s="13">
        <v>-1.1000000000000001</v>
      </c>
      <c r="CZ102" s="13">
        <v>-1.83</v>
      </c>
      <c r="DA102" s="13">
        <v>-1.7000000000000002</v>
      </c>
      <c r="DB102" s="27">
        <v>15.06</v>
      </c>
      <c r="DC102" s="27">
        <v>1.92</v>
      </c>
      <c r="DD102" s="27">
        <v>13.14</v>
      </c>
      <c r="DE102" s="27">
        <v>1.66</v>
      </c>
      <c r="DF102" s="27">
        <v>6.66</v>
      </c>
      <c r="DG102" s="27">
        <v>5.61</v>
      </c>
      <c r="DH102" s="27">
        <v>1.05</v>
      </c>
      <c r="DI102" s="27">
        <v>0.13</v>
      </c>
      <c r="DJ102" s="1">
        <v>186</v>
      </c>
      <c r="DK102" s="28">
        <v>4</v>
      </c>
      <c r="DL102" s="28" t="s">
        <v>379</v>
      </c>
      <c r="DM102" s="1">
        <v>0.95</v>
      </c>
      <c r="DN102" s="1">
        <v>1.2E-2</v>
      </c>
      <c r="DO102" s="1">
        <v>0</v>
      </c>
      <c r="DP102" s="16">
        <f t="shared" si="45"/>
        <v>-0.15106382978723387</v>
      </c>
    </row>
    <row r="103" spans="1:120" x14ac:dyDescent="0.2">
      <c r="A103" s="13">
        <v>18</v>
      </c>
      <c r="B103" s="13" t="s">
        <v>600</v>
      </c>
      <c r="C103" s="13" t="s">
        <v>176</v>
      </c>
      <c r="D103" s="13" t="s">
        <v>177</v>
      </c>
      <c r="E103" s="13" t="s">
        <v>123</v>
      </c>
      <c r="F103" s="1" t="s">
        <v>124</v>
      </c>
      <c r="G103" s="13">
        <v>71</v>
      </c>
      <c r="H103" s="13">
        <v>205</v>
      </c>
      <c r="I103" s="13" t="s">
        <v>150</v>
      </c>
      <c r="J103" s="13">
        <v>2004</v>
      </c>
      <c r="K103" s="13">
        <v>5</v>
      </c>
      <c r="L103" s="13">
        <v>159</v>
      </c>
      <c r="M103" s="1"/>
      <c r="N103" s="1">
        <v>29</v>
      </c>
      <c r="O103" s="13" t="s">
        <v>217</v>
      </c>
      <c r="P103" s="13" t="s">
        <v>592</v>
      </c>
      <c r="Q103" s="1" t="str">
        <f t="shared" si="23"/>
        <v>SJS</v>
      </c>
      <c r="R103" s="13" t="s">
        <v>554</v>
      </c>
      <c r="S103" s="1"/>
      <c r="T103" s="13" t="s">
        <v>154</v>
      </c>
      <c r="U103" s="13">
        <v>12</v>
      </c>
      <c r="V103" s="13">
        <v>0</v>
      </c>
      <c r="W103" s="13">
        <v>0</v>
      </c>
      <c r="X103" s="14">
        <v>0</v>
      </c>
      <c r="Y103" s="13">
        <v>0</v>
      </c>
      <c r="Z103" s="13">
        <v>0</v>
      </c>
      <c r="AA103" s="1">
        <v>11</v>
      </c>
      <c r="AB103" s="14">
        <v>9</v>
      </c>
      <c r="AC103" s="14">
        <v>4</v>
      </c>
      <c r="AD103" s="15">
        <f t="shared" si="24"/>
        <v>0</v>
      </c>
      <c r="AE103" s="15">
        <f t="shared" si="25"/>
        <v>0</v>
      </c>
      <c r="AF103" s="16">
        <v>98.45</v>
      </c>
      <c r="AG103" s="17">
        <f t="shared" si="26"/>
        <v>8.2041666666666675</v>
      </c>
      <c r="AH103" s="29">
        <v>158</v>
      </c>
      <c r="AI103" s="17">
        <f t="shared" si="27"/>
        <v>13.166666666666666</v>
      </c>
      <c r="AJ103" s="19">
        <f t="shared" si="28"/>
        <v>0.6231012658227848</v>
      </c>
      <c r="AK103" s="20">
        <f>'Even Strength'!AA103+'Power Play'!R103+'Penalty Kill'!L103</f>
        <v>0</v>
      </c>
      <c r="AL103" s="19">
        <f t="shared" si="29"/>
        <v>0</v>
      </c>
      <c r="AM103" s="15">
        <f>IF(('Even Strength'!BR103+'Power Play'!AK103+'Penalty Kill'!AG103)&gt;0,V103/('Even Strength'!BR103+'Power Play'!AK103+'Penalty Kill'!AG103),0)</f>
        <v>0</v>
      </c>
      <c r="AN103" s="15">
        <f>IF(('Even Strength'!BR103+'Power Play'!AK103+'Penalty Kill'!AG103)&gt;0,W103/('Even Strength'!BR103+'Power Play'!AK103+'Penalty Kill'!AG103),0)</f>
        <v>0</v>
      </c>
      <c r="AO103" s="15">
        <f t="shared" si="30"/>
        <v>0</v>
      </c>
      <c r="AP103" s="13">
        <v>4</v>
      </c>
      <c r="AQ103" s="13">
        <v>3</v>
      </c>
      <c r="AR103" s="21">
        <f t="shared" si="31"/>
        <v>0.5714285714285714</v>
      </c>
      <c r="AS103" s="22">
        <v>0.9</v>
      </c>
      <c r="AT103" s="1"/>
      <c r="AU103" s="1"/>
      <c r="AV103">
        <v>14</v>
      </c>
      <c r="AW103" s="13">
        <v>42</v>
      </c>
      <c r="AX103" s="13">
        <v>7</v>
      </c>
      <c r="AY103" s="13">
        <v>9</v>
      </c>
      <c r="AZ103" s="13">
        <v>0</v>
      </c>
      <c r="BA103" s="13">
        <v>1</v>
      </c>
      <c r="BB103" s="16">
        <f t="shared" si="32"/>
        <v>8.5322498730319953</v>
      </c>
      <c r="BC103" s="17">
        <f t="shared" si="33"/>
        <v>25.596749619095988</v>
      </c>
      <c r="BD103" s="17">
        <f t="shared" si="34"/>
        <v>4.2661249365159977</v>
      </c>
      <c r="BE103" s="17">
        <f t="shared" si="35"/>
        <v>5.4850177755205687</v>
      </c>
      <c r="BF103" s="17">
        <f t="shared" si="36"/>
        <v>0</v>
      </c>
      <c r="BG103" s="17">
        <f t="shared" si="37"/>
        <v>0.6094464195022854</v>
      </c>
      <c r="BH103" s="13">
        <v>22</v>
      </c>
      <c r="BI103" s="13">
        <v>6</v>
      </c>
      <c r="BJ103" s="13">
        <v>2</v>
      </c>
      <c r="BK103" s="13">
        <v>0</v>
      </c>
      <c r="BL103" s="13">
        <v>0</v>
      </c>
      <c r="BM103" s="13">
        <v>0</v>
      </c>
      <c r="BN103" s="13">
        <f t="shared" si="38"/>
        <v>73</v>
      </c>
      <c r="BO103" s="16">
        <v>-4.1710000000000003</v>
      </c>
      <c r="BP103" s="1"/>
      <c r="BQ103" s="1"/>
      <c r="BR103" s="23" t="str">
        <f t="shared" si="39"/>
        <v xml:space="preserve"> </v>
      </c>
      <c r="BS103" s="1"/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23">
        <f t="shared" si="40"/>
        <v>0</v>
      </c>
      <c r="CC103" s="16">
        <v>-0.30000000000000004</v>
      </c>
      <c r="CD103" s="16">
        <v>0.1</v>
      </c>
      <c r="CE103" s="16">
        <v>-0.2</v>
      </c>
      <c r="CF103" s="24">
        <f t="shared" si="41"/>
        <v>-1.6666666666666666E-2</v>
      </c>
      <c r="CG103" s="24">
        <f t="shared" si="42"/>
        <v>-0.1218892839004571</v>
      </c>
      <c r="CH103" s="25">
        <v>3</v>
      </c>
      <c r="CI103" s="16">
        <v>1.1000000000000001</v>
      </c>
      <c r="CJ103" s="16">
        <v>1</v>
      </c>
      <c r="CK103" s="16">
        <v>0.1</v>
      </c>
      <c r="CL103" s="16">
        <v>-0.5</v>
      </c>
      <c r="CM103" s="16">
        <v>0.1</v>
      </c>
      <c r="CN103" s="16">
        <v>0</v>
      </c>
      <c r="CO103" s="16">
        <v>-0.30000000000000004</v>
      </c>
      <c r="CP103" s="26">
        <f t="shared" si="43"/>
        <v>-2.5000000000000005E-2</v>
      </c>
      <c r="CQ103" s="26">
        <f t="shared" si="44"/>
        <v>-0.18283392585068564</v>
      </c>
      <c r="CR103" s="13">
        <v>0</v>
      </c>
      <c r="CS103" s="13">
        <v>0</v>
      </c>
      <c r="CT103" s="13">
        <v>0</v>
      </c>
      <c r="CU103" s="13">
        <v>0.01</v>
      </c>
      <c r="CV103" s="13">
        <v>0</v>
      </c>
      <c r="CW103" s="13">
        <v>-0.5</v>
      </c>
      <c r="CX103" s="13">
        <v>-0.28000000000000003</v>
      </c>
      <c r="CY103" s="13">
        <v>1.03</v>
      </c>
      <c r="CZ103" s="13">
        <v>-0.39</v>
      </c>
      <c r="DA103" s="13">
        <v>-0.13</v>
      </c>
      <c r="DB103" s="27">
        <v>-12.43</v>
      </c>
      <c r="DC103" s="27">
        <v>-1.28</v>
      </c>
      <c r="DD103" s="27">
        <v>-11.16</v>
      </c>
      <c r="DE103" s="27">
        <v>-6.78</v>
      </c>
      <c r="DF103" s="27">
        <v>-10.71</v>
      </c>
      <c r="DG103" s="27">
        <v>-11.21</v>
      </c>
      <c r="DH103" s="27">
        <v>0.5</v>
      </c>
      <c r="DI103" s="27">
        <v>0.30000000000000004</v>
      </c>
      <c r="DJ103" s="1">
        <v>186</v>
      </c>
      <c r="DK103" s="28">
        <v>68</v>
      </c>
      <c r="DL103" s="28" t="s">
        <v>601</v>
      </c>
      <c r="DM103" s="1">
        <v>1.2</v>
      </c>
      <c r="DN103" s="1">
        <v>0.32200000000000001</v>
      </c>
      <c r="DO103" s="1">
        <v>0</v>
      </c>
      <c r="DP103" s="16">
        <f t="shared" si="45"/>
        <v>-1.6829787234042553</v>
      </c>
    </row>
    <row r="104" spans="1:120" x14ac:dyDescent="0.2">
      <c r="A104" s="13">
        <v>36</v>
      </c>
      <c r="B104" s="13" t="s">
        <v>602</v>
      </c>
      <c r="C104" s="13" t="s">
        <v>603</v>
      </c>
      <c r="D104" s="13" t="s">
        <v>122</v>
      </c>
      <c r="E104" s="13" t="s">
        <v>123</v>
      </c>
      <c r="F104" s="1" t="s">
        <v>124</v>
      </c>
      <c r="G104" s="13">
        <v>73</v>
      </c>
      <c r="H104" s="13">
        <v>210</v>
      </c>
      <c r="I104" s="13" t="s">
        <v>150</v>
      </c>
      <c r="J104" s="1"/>
      <c r="K104" s="1"/>
      <c r="L104" s="1"/>
      <c r="M104" s="13" t="s">
        <v>159</v>
      </c>
      <c r="N104" s="1">
        <v>22</v>
      </c>
      <c r="O104" s="13" t="s">
        <v>477</v>
      </c>
      <c r="P104" s="13" t="s">
        <v>592</v>
      </c>
      <c r="Q104" s="1" t="str">
        <f t="shared" si="23"/>
        <v>CAR</v>
      </c>
      <c r="R104" s="13" t="s">
        <v>358</v>
      </c>
      <c r="S104" s="1"/>
      <c r="T104" s="13" t="s">
        <v>146</v>
      </c>
      <c r="U104" s="13">
        <v>7</v>
      </c>
      <c r="V104" s="13">
        <v>0</v>
      </c>
      <c r="W104" s="13">
        <v>0</v>
      </c>
      <c r="X104" s="14">
        <v>0</v>
      </c>
      <c r="Y104" s="13">
        <v>0</v>
      </c>
      <c r="Z104" s="13">
        <v>-4</v>
      </c>
      <c r="AA104" s="1">
        <v>4</v>
      </c>
      <c r="AB104" s="14">
        <v>3</v>
      </c>
      <c r="AC104" s="14">
        <v>3</v>
      </c>
      <c r="AD104" s="15">
        <f t="shared" si="24"/>
        <v>0</v>
      </c>
      <c r="AE104" s="15">
        <f t="shared" si="25"/>
        <v>0</v>
      </c>
      <c r="AF104" s="16">
        <v>62.166666666700003</v>
      </c>
      <c r="AG104" s="17">
        <f t="shared" si="26"/>
        <v>8.8809523809571438</v>
      </c>
      <c r="AH104" s="29">
        <v>91</v>
      </c>
      <c r="AI104" s="17">
        <f t="shared" si="27"/>
        <v>13</v>
      </c>
      <c r="AJ104" s="19">
        <f t="shared" si="28"/>
        <v>0.68315018315054943</v>
      </c>
      <c r="AK104" s="20">
        <f>'Even Strength'!AA104+'Power Play'!R104+'Penalty Kill'!L104</f>
        <v>0</v>
      </c>
      <c r="AL104" s="19">
        <f t="shared" si="29"/>
        <v>0</v>
      </c>
      <c r="AM104" s="15">
        <f>IF(('Even Strength'!BR104+'Power Play'!AK104+'Penalty Kill'!AG104)&gt;0,V104/('Even Strength'!BR104+'Power Play'!AK104+'Penalty Kill'!AG104),0)</f>
        <v>0</v>
      </c>
      <c r="AN104" s="15">
        <f>IF(('Even Strength'!BR104+'Power Play'!AK104+'Penalty Kill'!AG104)&gt;0,W104/('Even Strength'!BR104+'Power Play'!AK104+'Penalty Kill'!AG104),0)</f>
        <v>0</v>
      </c>
      <c r="AO104" s="15">
        <f t="shared" si="30"/>
        <v>0</v>
      </c>
      <c r="AP104" s="13">
        <v>0</v>
      </c>
      <c r="AQ104" s="13">
        <v>2</v>
      </c>
      <c r="AR104" s="21">
        <f t="shared" si="31"/>
        <v>0</v>
      </c>
      <c r="AS104" s="22">
        <v>0.4</v>
      </c>
      <c r="AT104" s="1"/>
      <c r="AU104" s="1"/>
      <c r="AV104">
        <v>10</v>
      </c>
      <c r="AW104" s="13">
        <v>11</v>
      </c>
      <c r="AX104" s="13">
        <v>2</v>
      </c>
      <c r="AY104" s="13">
        <v>3</v>
      </c>
      <c r="AZ104" s="13">
        <v>0</v>
      </c>
      <c r="BA104" s="13">
        <v>1</v>
      </c>
      <c r="BB104" s="16">
        <f t="shared" si="32"/>
        <v>9.6514745308259222</v>
      </c>
      <c r="BC104" s="17">
        <f t="shared" si="33"/>
        <v>10.616621983908516</v>
      </c>
      <c r="BD104" s="17">
        <f t="shared" si="34"/>
        <v>1.9302949061651848</v>
      </c>
      <c r="BE104" s="17">
        <f t="shared" si="35"/>
        <v>2.8954423592477769</v>
      </c>
      <c r="BF104" s="17">
        <f t="shared" si="36"/>
        <v>0</v>
      </c>
      <c r="BG104" s="17">
        <f t="shared" si="37"/>
        <v>0.96514745308259242</v>
      </c>
      <c r="BH104" s="13">
        <v>4</v>
      </c>
      <c r="BI104" s="13">
        <v>2</v>
      </c>
      <c r="BJ104" s="13">
        <v>0</v>
      </c>
      <c r="BK104" s="13">
        <v>0</v>
      </c>
      <c r="BL104" s="13">
        <v>0</v>
      </c>
      <c r="BM104" s="13">
        <v>0</v>
      </c>
      <c r="BN104" s="13">
        <f t="shared" si="38"/>
        <v>17</v>
      </c>
      <c r="BO104" s="16">
        <v>-1.1020000000000001</v>
      </c>
      <c r="BP104" s="1"/>
      <c r="BQ104" s="1"/>
      <c r="BR104" s="23" t="str">
        <f t="shared" si="39"/>
        <v xml:space="preserve"> </v>
      </c>
      <c r="BS104" s="1"/>
      <c r="BT104" s="13">
        <v>0</v>
      </c>
      <c r="BU104" s="13">
        <v>2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23">
        <f t="shared" si="40"/>
        <v>0</v>
      </c>
      <c r="CC104" s="16">
        <v>-0.2</v>
      </c>
      <c r="CD104" s="16">
        <v>-0.1</v>
      </c>
      <c r="CE104" s="16">
        <v>-0.2</v>
      </c>
      <c r="CF104" s="24">
        <f t="shared" si="41"/>
        <v>-2.8571428571428574E-2</v>
      </c>
      <c r="CG104" s="24">
        <f t="shared" si="42"/>
        <v>-0.1930294906165185</v>
      </c>
      <c r="CH104" s="25">
        <v>3</v>
      </c>
      <c r="CI104" s="16">
        <v>1.8</v>
      </c>
      <c r="CJ104" s="16">
        <v>1.8</v>
      </c>
      <c r="CK104" s="16">
        <v>-3.1</v>
      </c>
      <c r="CL104" s="16">
        <v>-0.8</v>
      </c>
      <c r="CM104" s="16">
        <v>-0.1</v>
      </c>
      <c r="CN104" s="16">
        <v>0</v>
      </c>
      <c r="CO104" s="16">
        <v>-0.9</v>
      </c>
      <c r="CP104" s="26">
        <f t="shared" si="43"/>
        <v>-0.12857142857142859</v>
      </c>
      <c r="CQ104" s="26">
        <f t="shared" si="44"/>
        <v>-0.8686327077743331</v>
      </c>
      <c r="CR104" s="13">
        <v>0</v>
      </c>
      <c r="CS104" s="13">
        <v>0</v>
      </c>
      <c r="CT104" s="13">
        <v>0</v>
      </c>
      <c r="CU104" s="13">
        <v>-0.01</v>
      </c>
      <c r="CV104" s="13">
        <v>0</v>
      </c>
      <c r="CW104" s="13">
        <v>-0.15</v>
      </c>
      <c r="CX104" s="13">
        <v>-0.67</v>
      </c>
      <c r="CY104" s="13">
        <v>0.34</v>
      </c>
      <c r="CZ104" s="13">
        <v>-0.34</v>
      </c>
      <c r="DA104" s="13">
        <v>-0.83</v>
      </c>
      <c r="DB104" s="27">
        <v>-11.86</v>
      </c>
      <c r="DC104" s="27">
        <v>-4.4400000000000004</v>
      </c>
      <c r="DD104" s="27">
        <v>-7.42</v>
      </c>
      <c r="DE104" s="27">
        <v>-7.2</v>
      </c>
      <c r="DF104" s="27">
        <v>-11.28</v>
      </c>
      <c r="DG104" s="27">
        <v>-5.87</v>
      </c>
      <c r="DH104" s="27">
        <v>-5.41</v>
      </c>
      <c r="DI104" s="27">
        <v>-5.25</v>
      </c>
      <c r="DJ104" s="1">
        <v>18</v>
      </c>
      <c r="DK104" s="1"/>
      <c r="DL104" s="1"/>
      <c r="DM104" s="1">
        <v>6.4000000000000001E-2</v>
      </c>
      <c r="DN104" s="1">
        <v>0</v>
      </c>
      <c r="DO104" s="1">
        <v>0.01</v>
      </c>
      <c r="DP104" s="16">
        <f t="shared" si="45"/>
        <v>-0.92292381606039808</v>
      </c>
    </row>
    <row r="105" spans="1:120" x14ac:dyDescent="0.2">
      <c r="A105" s="13">
        <v>12</v>
      </c>
      <c r="B105" s="13" t="s">
        <v>404</v>
      </c>
      <c r="C105" s="13" t="s">
        <v>604</v>
      </c>
      <c r="D105" s="1"/>
      <c r="E105" s="13" t="s">
        <v>210</v>
      </c>
      <c r="F105" s="1" t="s">
        <v>211</v>
      </c>
      <c r="G105" s="13">
        <v>71</v>
      </c>
      <c r="H105" s="13">
        <v>185</v>
      </c>
      <c r="I105" s="13" t="s">
        <v>150</v>
      </c>
      <c r="J105" s="1"/>
      <c r="K105" s="1"/>
      <c r="L105" s="1"/>
      <c r="M105" s="1"/>
      <c r="N105" s="1">
        <v>28</v>
      </c>
      <c r="O105" s="13" t="s">
        <v>605</v>
      </c>
      <c r="P105" s="13" t="s">
        <v>606</v>
      </c>
      <c r="Q105" s="1" t="str">
        <f t="shared" si="23"/>
        <v>NJD</v>
      </c>
      <c r="R105" s="13" t="s">
        <v>398</v>
      </c>
      <c r="S105" s="1"/>
      <c r="T105" s="13" t="s">
        <v>328</v>
      </c>
      <c r="U105" s="13">
        <v>17</v>
      </c>
      <c r="V105" s="13">
        <v>2</v>
      </c>
      <c r="W105" s="13">
        <v>5</v>
      </c>
      <c r="X105" s="14">
        <v>3</v>
      </c>
      <c r="Y105" s="13">
        <v>7</v>
      </c>
      <c r="Z105" s="13">
        <v>-1</v>
      </c>
      <c r="AA105" s="1">
        <v>29</v>
      </c>
      <c r="AB105" s="14">
        <v>14</v>
      </c>
      <c r="AC105" s="14">
        <v>16</v>
      </c>
      <c r="AD105" s="15">
        <f t="shared" si="24"/>
        <v>6.8965517241379309E-2</v>
      </c>
      <c r="AE105" s="15">
        <f t="shared" si="25"/>
        <v>3.3898305084745763E-2</v>
      </c>
      <c r="AF105" s="16">
        <v>257.5</v>
      </c>
      <c r="AG105" s="17">
        <f t="shared" si="26"/>
        <v>15.147058823529411</v>
      </c>
      <c r="AH105" s="29">
        <v>313</v>
      </c>
      <c r="AI105" s="17">
        <f t="shared" si="27"/>
        <v>18.411764705882351</v>
      </c>
      <c r="AJ105" s="19">
        <f t="shared" si="28"/>
        <v>0.82268370607028751</v>
      </c>
      <c r="AK105" s="20">
        <f>'Even Strength'!AA105+'Power Play'!R105+'Penalty Kill'!L105</f>
        <v>33.700000000000003</v>
      </c>
      <c r="AL105" s="19">
        <f t="shared" si="29"/>
        <v>7.8524271844660207</v>
      </c>
      <c r="AM105" s="15">
        <f>IF(('Even Strength'!BR105+'Power Play'!AK105+'Penalty Kill'!AG105)&gt;0,V105/('Even Strength'!BR105+'Power Play'!AK105+'Penalty Kill'!AG105),0)</f>
        <v>0.22222222222222221</v>
      </c>
      <c r="AN105" s="15">
        <f>IF(('Even Strength'!BR105+'Power Play'!AK105+'Penalty Kill'!AG105)&gt;0,W105/('Even Strength'!BR105+'Power Play'!AK105+'Penalty Kill'!AG105),0)</f>
        <v>0.55555555555555558</v>
      </c>
      <c r="AO105" s="15">
        <f t="shared" si="30"/>
        <v>0.77777777777777779</v>
      </c>
      <c r="AP105" s="13">
        <v>2</v>
      </c>
      <c r="AQ105" s="13">
        <v>2</v>
      </c>
      <c r="AR105" s="21">
        <f t="shared" si="31"/>
        <v>0.5</v>
      </c>
      <c r="AS105" s="22">
        <v>0.4</v>
      </c>
      <c r="AT105" s="1"/>
      <c r="AU105" s="1"/>
      <c r="AV105">
        <v>8</v>
      </c>
      <c r="AW105" s="13">
        <v>7</v>
      </c>
      <c r="AX105" s="13">
        <v>3</v>
      </c>
      <c r="AY105" s="13">
        <v>14</v>
      </c>
      <c r="AZ105" s="13">
        <v>6</v>
      </c>
      <c r="BA105" s="13">
        <v>6</v>
      </c>
      <c r="BB105" s="16">
        <f t="shared" si="32"/>
        <v>1.8640776699029125</v>
      </c>
      <c r="BC105" s="17">
        <f t="shared" si="33"/>
        <v>1.6310679611650485</v>
      </c>
      <c r="BD105" s="17">
        <f t="shared" si="34"/>
        <v>0.69902912621359226</v>
      </c>
      <c r="BE105" s="17">
        <f t="shared" si="35"/>
        <v>3.262135922330097</v>
      </c>
      <c r="BF105" s="17">
        <f t="shared" si="36"/>
        <v>1.3980582524271845</v>
      </c>
      <c r="BG105" s="17">
        <f t="shared" si="37"/>
        <v>1.3980582524271845</v>
      </c>
      <c r="BH105" s="13">
        <v>8</v>
      </c>
      <c r="BI105" s="13">
        <v>4</v>
      </c>
      <c r="BJ105" s="13">
        <v>0</v>
      </c>
      <c r="BK105" s="13">
        <v>0</v>
      </c>
      <c r="BL105" s="13">
        <v>0</v>
      </c>
      <c r="BM105" s="13">
        <v>0</v>
      </c>
      <c r="BN105" s="13">
        <f t="shared" si="38"/>
        <v>18</v>
      </c>
      <c r="BO105" s="16">
        <v>-2.448</v>
      </c>
      <c r="BP105" s="13">
        <v>1</v>
      </c>
      <c r="BQ105" s="13">
        <v>0</v>
      </c>
      <c r="BR105" s="23">
        <f t="shared" si="39"/>
        <v>0</v>
      </c>
      <c r="BS105" s="13">
        <v>0</v>
      </c>
      <c r="BT105" s="13">
        <v>0</v>
      </c>
      <c r="BU105" s="13">
        <v>4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23">
        <f t="shared" si="40"/>
        <v>0</v>
      </c>
      <c r="CC105" s="16">
        <v>0.30000000000000004</v>
      </c>
      <c r="CD105" s="16">
        <v>0.30000000000000004</v>
      </c>
      <c r="CE105" s="16">
        <v>0.60000000000000009</v>
      </c>
      <c r="CF105" s="24">
        <f t="shared" si="41"/>
        <v>3.529411764705883E-2</v>
      </c>
      <c r="CG105" s="24">
        <f t="shared" si="42"/>
        <v>0.13980582524271845</v>
      </c>
      <c r="CH105" s="25">
        <v>1</v>
      </c>
      <c r="CI105" s="16">
        <v>4.7</v>
      </c>
      <c r="CJ105" s="16">
        <v>3.1</v>
      </c>
      <c r="CK105" s="16">
        <v>0.4</v>
      </c>
      <c r="CL105" s="16">
        <v>0.60000000000000009</v>
      </c>
      <c r="CM105" s="16">
        <v>0.1</v>
      </c>
      <c r="CN105" s="16">
        <v>-0.30000000000000004</v>
      </c>
      <c r="CO105" s="16">
        <v>0.5</v>
      </c>
      <c r="CP105" s="26">
        <f t="shared" si="43"/>
        <v>2.9411764705882353E-2</v>
      </c>
      <c r="CQ105" s="26">
        <f t="shared" si="44"/>
        <v>0.11650485436893203</v>
      </c>
      <c r="CR105" s="13">
        <v>1</v>
      </c>
      <c r="CS105" s="13">
        <v>0</v>
      </c>
      <c r="CT105" s="13">
        <v>0</v>
      </c>
      <c r="CU105" s="13">
        <v>0.01</v>
      </c>
      <c r="CV105" s="13">
        <v>-0.52</v>
      </c>
      <c r="CW105" s="13">
        <v>0.09</v>
      </c>
      <c r="CX105" s="13">
        <v>0.17</v>
      </c>
      <c r="CY105" s="13">
        <v>0.74</v>
      </c>
      <c r="CZ105" s="13">
        <v>-0.49</v>
      </c>
      <c r="DA105" s="13">
        <v>0</v>
      </c>
      <c r="DB105" s="27">
        <v>3.91</v>
      </c>
      <c r="DC105" s="27">
        <v>-13.3</v>
      </c>
      <c r="DD105" s="27">
        <v>17.21</v>
      </c>
      <c r="DE105" s="27">
        <v>5.17</v>
      </c>
      <c r="DF105" s="27">
        <v>-1.6800000000000002</v>
      </c>
      <c r="DG105" s="27">
        <v>-10.44</v>
      </c>
      <c r="DH105" s="27">
        <v>8.76</v>
      </c>
      <c r="DI105" s="27">
        <v>2.63</v>
      </c>
      <c r="DJ105" s="1">
        <v>65</v>
      </c>
      <c r="DK105" s="1"/>
      <c r="DL105" s="1"/>
      <c r="DM105" s="1">
        <v>0.84799999999999998</v>
      </c>
      <c r="DN105" s="1">
        <v>0</v>
      </c>
      <c r="DO105" s="1">
        <v>0</v>
      </c>
      <c r="DP105" s="16">
        <f t="shared" si="45"/>
        <v>-0.89530999771219388</v>
      </c>
    </row>
    <row r="106" spans="1:120" x14ac:dyDescent="0.2">
      <c r="A106" s="13">
        <v>65</v>
      </c>
      <c r="B106" s="13" t="s">
        <v>607</v>
      </c>
      <c r="C106" s="13" t="s">
        <v>608</v>
      </c>
      <c r="D106" s="1"/>
      <c r="E106" s="13" t="s">
        <v>609</v>
      </c>
      <c r="F106" s="1"/>
      <c r="G106" s="13">
        <v>75</v>
      </c>
      <c r="H106" s="13">
        <v>198</v>
      </c>
      <c r="I106" s="13" t="s">
        <v>125</v>
      </c>
      <c r="J106" s="13">
        <v>2013</v>
      </c>
      <c r="K106" s="13">
        <v>1</v>
      </c>
      <c r="L106" s="13">
        <v>23</v>
      </c>
      <c r="M106" s="13" t="s">
        <v>159</v>
      </c>
      <c r="N106" s="1">
        <v>19</v>
      </c>
      <c r="O106" s="13" t="s">
        <v>377</v>
      </c>
      <c r="P106" s="13" t="s">
        <v>610</v>
      </c>
      <c r="Q106" s="1" t="str">
        <f t="shared" si="23"/>
        <v>WSH</v>
      </c>
      <c r="R106" s="13" t="s">
        <v>190</v>
      </c>
      <c r="S106" s="1"/>
      <c r="T106" s="13" t="s">
        <v>129</v>
      </c>
      <c r="U106" s="13">
        <v>53</v>
      </c>
      <c r="V106" s="13">
        <v>9</v>
      </c>
      <c r="W106" s="13">
        <v>13</v>
      </c>
      <c r="X106" s="14">
        <v>6</v>
      </c>
      <c r="Y106" s="13">
        <v>22</v>
      </c>
      <c r="Z106" s="13">
        <v>12</v>
      </c>
      <c r="AA106" s="1">
        <v>65</v>
      </c>
      <c r="AB106" s="14">
        <v>36</v>
      </c>
      <c r="AC106" s="14">
        <v>41</v>
      </c>
      <c r="AD106" s="15">
        <f t="shared" si="24"/>
        <v>0.13846153846153847</v>
      </c>
      <c r="AE106" s="15">
        <f t="shared" si="25"/>
        <v>6.3380281690140844E-2</v>
      </c>
      <c r="AF106" s="16">
        <v>684.8</v>
      </c>
      <c r="AG106" s="17">
        <f t="shared" si="26"/>
        <v>12.920754716981131</v>
      </c>
      <c r="AH106" s="29">
        <v>875</v>
      </c>
      <c r="AI106" s="17">
        <f t="shared" si="27"/>
        <v>16.509433962264151</v>
      </c>
      <c r="AJ106" s="19">
        <f t="shared" si="28"/>
        <v>0.78262857142857134</v>
      </c>
      <c r="AK106" s="20">
        <f>'Even Strength'!AA106+'Power Play'!R106+'Penalty Kill'!L106</f>
        <v>39.636363636363633</v>
      </c>
      <c r="AL106" s="19">
        <f t="shared" si="29"/>
        <v>3.4728122344944774</v>
      </c>
      <c r="AM106" s="15">
        <f>IF(('Even Strength'!BR106+'Power Play'!AK106+'Penalty Kill'!AG106)&gt;0,V106/('Even Strength'!BR106+'Power Play'!AK106+'Penalty Kill'!AG106),0)</f>
        <v>0.21951219512195122</v>
      </c>
      <c r="AN106" s="15">
        <f>IF(('Even Strength'!BR106+'Power Play'!AK106+'Penalty Kill'!AG106)&gt;0,W106/('Even Strength'!BR106+'Power Play'!AK106+'Penalty Kill'!AG106),0)</f>
        <v>0.31707317073170732</v>
      </c>
      <c r="AO106" s="15">
        <f t="shared" si="30"/>
        <v>0.53658536585365857</v>
      </c>
      <c r="AP106" s="13">
        <v>74</v>
      </c>
      <c r="AQ106" s="13">
        <v>93</v>
      </c>
      <c r="AR106" s="21">
        <f t="shared" si="31"/>
        <v>0.44311377245508982</v>
      </c>
      <c r="AS106" s="22">
        <v>5.2</v>
      </c>
      <c r="AT106" s="1"/>
      <c r="AU106" s="1"/>
      <c r="AV106">
        <v>85</v>
      </c>
      <c r="AW106" s="13">
        <v>22</v>
      </c>
      <c r="AX106" s="13">
        <v>18</v>
      </c>
      <c r="AY106" s="13">
        <v>36</v>
      </c>
      <c r="AZ106" s="13">
        <v>17</v>
      </c>
      <c r="BA106" s="13">
        <v>18</v>
      </c>
      <c r="BB106" s="16">
        <f t="shared" si="32"/>
        <v>7.4474299065420562</v>
      </c>
      <c r="BC106" s="17">
        <f t="shared" si="33"/>
        <v>1.9275700934579441</v>
      </c>
      <c r="BD106" s="17">
        <f t="shared" si="34"/>
        <v>1.5771028037383179</v>
      </c>
      <c r="BE106" s="17">
        <f t="shared" si="35"/>
        <v>3.1542056074766358</v>
      </c>
      <c r="BF106" s="17">
        <f t="shared" si="36"/>
        <v>1.4894859813084114</v>
      </c>
      <c r="BG106" s="17">
        <f t="shared" si="37"/>
        <v>1.5771028037383179</v>
      </c>
      <c r="BH106" s="13">
        <v>10</v>
      </c>
      <c r="BI106" s="13">
        <v>5</v>
      </c>
      <c r="BJ106" s="13">
        <v>0</v>
      </c>
      <c r="BK106" s="13">
        <v>0</v>
      </c>
      <c r="BL106" s="13">
        <v>0</v>
      </c>
      <c r="BM106" s="13">
        <v>0</v>
      </c>
      <c r="BN106" s="13">
        <f t="shared" si="38"/>
        <v>50</v>
      </c>
      <c r="BO106" s="16">
        <v>1.8109999999999999</v>
      </c>
      <c r="BP106" s="13">
        <v>1</v>
      </c>
      <c r="BQ106" s="13">
        <v>0</v>
      </c>
      <c r="BR106" s="23">
        <f t="shared" si="39"/>
        <v>0</v>
      </c>
      <c r="BS106" s="13">
        <v>0</v>
      </c>
      <c r="BT106" s="13">
        <v>2</v>
      </c>
      <c r="BU106" s="13">
        <v>11</v>
      </c>
      <c r="BV106" s="13">
        <v>0</v>
      </c>
      <c r="BW106" s="13">
        <v>0</v>
      </c>
      <c r="BX106" s="13">
        <v>2</v>
      </c>
      <c r="BY106" s="13">
        <v>0</v>
      </c>
      <c r="BZ106" s="13">
        <v>0</v>
      </c>
      <c r="CA106" s="13">
        <v>0</v>
      </c>
      <c r="CB106" s="23">
        <f t="shared" si="40"/>
        <v>0</v>
      </c>
      <c r="CC106" s="16">
        <v>1.6</v>
      </c>
      <c r="CD106" s="16">
        <v>1.3</v>
      </c>
      <c r="CE106" s="16">
        <v>2.8</v>
      </c>
      <c r="CF106" s="24">
        <f t="shared" si="41"/>
        <v>5.2830188679245278E-2</v>
      </c>
      <c r="CG106" s="24">
        <f t="shared" si="42"/>
        <v>0.24532710280373829</v>
      </c>
      <c r="CH106" s="25">
        <v>2</v>
      </c>
      <c r="CI106" s="16">
        <v>18.7</v>
      </c>
      <c r="CJ106" s="16">
        <v>16</v>
      </c>
      <c r="CK106" s="16">
        <v>8.3000000000000007</v>
      </c>
      <c r="CL106" s="16">
        <v>0.8</v>
      </c>
      <c r="CM106" s="16">
        <v>2.4</v>
      </c>
      <c r="CN106" s="16">
        <v>-0.30000000000000004</v>
      </c>
      <c r="CO106" s="16">
        <v>2.9</v>
      </c>
      <c r="CP106" s="26">
        <f t="shared" si="43"/>
        <v>5.4716981132075473E-2</v>
      </c>
      <c r="CQ106" s="26">
        <f t="shared" si="44"/>
        <v>0.25408878504672899</v>
      </c>
      <c r="CR106" s="13">
        <v>1</v>
      </c>
      <c r="CS106" s="13">
        <v>0</v>
      </c>
      <c r="CT106" s="13">
        <v>1</v>
      </c>
      <c r="CU106" s="13">
        <v>-0.06</v>
      </c>
      <c r="CV106" s="13">
        <v>-0.55000000000000004</v>
      </c>
      <c r="CW106" s="13">
        <v>1.1200000000000001</v>
      </c>
      <c r="CX106" s="13">
        <v>3.05</v>
      </c>
      <c r="CY106" s="13">
        <v>0.77</v>
      </c>
      <c r="CZ106" s="13">
        <v>3.08</v>
      </c>
      <c r="DA106" s="13">
        <v>7.41</v>
      </c>
      <c r="DB106" s="27">
        <v>40.99</v>
      </c>
      <c r="DC106" s="27">
        <v>17.11</v>
      </c>
      <c r="DD106" s="27">
        <v>23.88</v>
      </c>
      <c r="DE106" s="27">
        <v>2.37</v>
      </c>
      <c r="DF106" s="27">
        <v>39.090000000000003</v>
      </c>
      <c r="DG106" s="27">
        <v>-7.73</v>
      </c>
      <c r="DH106" s="27">
        <v>46.81</v>
      </c>
      <c r="DI106" s="27">
        <v>4.6399999999999997</v>
      </c>
      <c r="DJ106" s="1">
        <v>153</v>
      </c>
      <c r="DK106" s="1"/>
      <c r="DL106" s="1"/>
      <c r="DM106" s="1">
        <v>0.73599999999999999</v>
      </c>
      <c r="DN106" s="1">
        <v>0</v>
      </c>
      <c r="DO106" s="1">
        <v>0</v>
      </c>
      <c r="DP106" s="16">
        <f t="shared" si="45"/>
        <v>2.2966369251887442</v>
      </c>
    </row>
    <row r="107" spans="1:120" x14ac:dyDescent="0.2">
      <c r="A107" s="13">
        <v>37</v>
      </c>
      <c r="B107" s="13" t="s">
        <v>611</v>
      </c>
      <c r="C107" s="13" t="s">
        <v>612</v>
      </c>
      <c r="D107" s="13" t="s">
        <v>613</v>
      </c>
      <c r="E107" s="13" t="s">
        <v>123</v>
      </c>
      <c r="F107" s="1" t="s">
        <v>124</v>
      </c>
      <c r="G107" s="13">
        <v>73</v>
      </c>
      <c r="H107" s="13">
        <v>195</v>
      </c>
      <c r="I107" s="13" t="s">
        <v>150</v>
      </c>
      <c r="J107" s="13">
        <v>2002</v>
      </c>
      <c r="K107" s="13">
        <v>9</v>
      </c>
      <c r="L107" s="13">
        <v>282</v>
      </c>
      <c r="M107" s="1"/>
      <c r="N107" s="1">
        <v>32</v>
      </c>
      <c r="O107" s="13" t="s">
        <v>144</v>
      </c>
      <c r="P107" s="13" t="s">
        <v>614</v>
      </c>
      <c r="Q107" s="1" t="str">
        <f t="shared" si="23"/>
        <v>SJS</v>
      </c>
      <c r="R107" s="13" t="s">
        <v>554</v>
      </c>
      <c r="S107" s="1"/>
      <c r="T107" s="13" t="s">
        <v>154</v>
      </c>
      <c r="U107" s="13">
        <v>20</v>
      </c>
      <c r="V107" s="13">
        <v>1</v>
      </c>
      <c r="W107" s="13">
        <v>2</v>
      </c>
      <c r="X107" s="14">
        <v>2</v>
      </c>
      <c r="Y107" s="13">
        <v>3</v>
      </c>
      <c r="Z107" s="13">
        <v>-6</v>
      </c>
      <c r="AA107" s="1">
        <v>22</v>
      </c>
      <c r="AB107" s="14">
        <v>9</v>
      </c>
      <c r="AC107" s="14">
        <v>7</v>
      </c>
      <c r="AD107" s="15">
        <f t="shared" si="24"/>
        <v>4.5454545454545456E-2</v>
      </c>
      <c r="AE107" s="15">
        <f t="shared" si="25"/>
        <v>2.6315789473684209E-2</v>
      </c>
      <c r="AF107" s="16">
        <v>222.9</v>
      </c>
      <c r="AG107" s="17">
        <f t="shared" si="26"/>
        <v>11.145</v>
      </c>
      <c r="AH107" s="29">
        <v>376</v>
      </c>
      <c r="AI107" s="17">
        <f t="shared" si="27"/>
        <v>18.8</v>
      </c>
      <c r="AJ107" s="19">
        <f t="shared" si="28"/>
        <v>0.59281914893617027</v>
      </c>
      <c r="AK107" s="20">
        <f>'Even Strength'!AA107+'Power Play'!R107+'Penalty Kill'!L107</f>
        <v>38.666666666666664</v>
      </c>
      <c r="AL107" s="19">
        <f t="shared" si="29"/>
        <v>10.408254822790488</v>
      </c>
      <c r="AM107" s="15">
        <f>IF(('Even Strength'!BR107+'Power Play'!AK107+'Penalty Kill'!AG107)&gt;0,V107/('Even Strength'!BR107+'Power Play'!AK107+'Penalty Kill'!AG107),0)</f>
        <v>0.33333333333333331</v>
      </c>
      <c r="AN107" s="15">
        <f>IF(('Even Strength'!BR107+'Power Play'!AK107+'Penalty Kill'!AG107)&gt;0,W107/('Even Strength'!BR107+'Power Play'!AK107+'Penalty Kill'!AG107),0)</f>
        <v>0.66666666666666663</v>
      </c>
      <c r="AO107" s="15">
        <f t="shared" si="30"/>
        <v>1</v>
      </c>
      <c r="AP107" s="13">
        <v>57</v>
      </c>
      <c r="AQ107" s="13">
        <v>50</v>
      </c>
      <c r="AR107" s="21">
        <f t="shared" si="31"/>
        <v>0.53271028037383172</v>
      </c>
      <c r="AS107" s="22">
        <v>8.1</v>
      </c>
      <c r="AT107" s="1"/>
      <c r="AU107" s="1"/>
      <c r="AV107">
        <v>25</v>
      </c>
      <c r="AW107" s="13">
        <v>11</v>
      </c>
      <c r="AX107" s="13">
        <v>19</v>
      </c>
      <c r="AY107" s="13">
        <v>9</v>
      </c>
      <c r="AZ107" s="13">
        <v>2</v>
      </c>
      <c r="BA107" s="13">
        <v>4</v>
      </c>
      <c r="BB107" s="16">
        <f t="shared" si="32"/>
        <v>6.7294751009421265</v>
      </c>
      <c r="BC107" s="17">
        <f t="shared" si="33"/>
        <v>2.9609690444145356</v>
      </c>
      <c r="BD107" s="17">
        <f t="shared" si="34"/>
        <v>5.1144010767160157</v>
      </c>
      <c r="BE107" s="17">
        <f t="shared" si="35"/>
        <v>2.4226110363391653</v>
      </c>
      <c r="BF107" s="17">
        <f t="shared" si="36"/>
        <v>0.53835800807537004</v>
      </c>
      <c r="BG107" s="17">
        <f t="shared" si="37"/>
        <v>1.0767160161507401</v>
      </c>
      <c r="BH107" s="13">
        <v>33</v>
      </c>
      <c r="BI107" s="13">
        <v>9</v>
      </c>
      <c r="BJ107" s="13">
        <v>1</v>
      </c>
      <c r="BK107" s="13">
        <v>1</v>
      </c>
      <c r="BL107" s="13">
        <v>0</v>
      </c>
      <c r="BM107" s="13">
        <v>0</v>
      </c>
      <c r="BN107" s="13">
        <f t="shared" si="38"/>
        <v>64</v>
      </c>
      <c r="BO107" s="16">
        <v>-0.30099999999999999</v>
      </c>
      <c r="BP107" s="1"/>
      <c r="BQ107" s="1"/>
      <c r="BR107" s="23" t="str">
        <f t="shared" si="39"/>
        <v xml:space="preserve"> </v>
      </c>
      <c r="BS107" s="1"/>
      <c r="BT107" s="13">
        <v>1</v>
      </c>
      <c r="BU107" s="13">
        <v>4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23">
        <f t="shared" si="40"/>
        <v>0</v>
      </c>
      <c r="CC107" s="16">
        <v>-0.2</v>
      </c>
      <c r="CD107" s="16">
        <v>0</v>
      </c>
      <c r="CE107" s="16">
        <v>-0.2</v>
      </c>
      <c r="CF107" s="24">
        <f t="shared" si="41"/>
        <v>-0.01</v>
      </c>
      <c r="CG107" s="24">
        <f t="shared" si="42"/>
        <v>-5.383580080753702E-2</v>
      </c>
      <c r="CH107" s="25">
        <v>3</v>
      </c>
      <c r="CI107" s="16">
        <v>3.8</v>
      </c>
      <c r="CJ107" s="16">
        <v>5.0999999999999996</v>
      </c>
      <c r="CK107" s="16">
        <v>-6</v>
      </c>
      <c r="CL107" s="16">
        <v>-0.5</v>
      </c>
      <c r="CM107" s="16">
        <v>0.1</v>
      </c>
      <c r="CN107" s="16">
        <v>0</v>
      </c>
      <c r="CO107" s="16">
        <v>-0.4</v>
      </c>
      <c r="CP107" s="26">
        <f t="shared" si="43"/>
        <v>-0.02</v>
      </c>
      <c r="CQ107" s="26">
        <f t="shared" si="44"/>
        <v>-0.10767160161507404</v>
      </c>
      <c r="CR107" s="13">
        <v>0</v>
      </c>
      <c r="CS107" s="13">
        <v>0</v>
      </c>
      <c r="CT107" s="13">
        <v>0</v>
      </c>
      <c r="CU107" s="13">
        <v>0.12</v>
      </c>
      <c r="CV107" s="13">
        <v>0.60000000000000009</v>
      </c>
      <c r="CW107" s="13">
        <v>-0.69</v>
      </c>
      <c r="CX107" s="13">
        <v>-1.75</v>
      </c>
      <c r="CY107" s="13">
        <v>-1.74</v>
      </c>
      <c r="CZ107" s="13">
        <v>-0.4</v>
      </c>
      <c r="DA107" s="13">
        <v>-3.86</v>
      </c>
      <c r="DB107" s="27">
        <v>-33.69</v>
      </c>
      <c r="DC107" s="27">
        <v>34.42</v>
      </c>
      <c r="DD107" s="27">
        <v>-68.12</v>
      </c>
      <c r="DE107" s="27">
        <v>-20.96</v>
      </c>
      <c r="DF107" s="27">
        <v>-28.98</v>
      </c>
      <c r="DG107" s="27">
        <v>32.549999999999997</v>
      </c>
      <c r="DH107" s="27">
        <v>-61.52</v>
      </c>
      <c r="DI107" s="27">
        <v>-18.93</v>
      </c>
      <c r="DJ107" s="1">
        <v>186</v>
      </c>
      <c r="DK107" s="1"/>
      <c r="DL107" s="1"/>
      <c r="DM107" s="1">
        <v>1.1539999999999999</v>
      </c>
      <c r="DN107" s="1">
        <v>0</v>
      </c>
      <c r="DO107" s="1">
        <v>0</v>
      </c>
      <c r="DP107" s="16">
        <f t="shared" si="45"/>
        <v>-1.6851063829787232</v>
      </c>
    </row>
    <row r="108" spans="1:120" x14ac:dyDescent="0.2">
      <c r="A108" s="13">
        <v>88</v>
      </c>
      <c r="B108" s="13" t="s">
        <v>615</v>
      </c>
      <c r="C108" s="13" t="s">
        <v>307</v>
      </c>
      <c r="D108" s="13" t="s">
        <v>158</v>
      </c>
      <c r="E108" s="13" t="s">
        <v>141</v>
      </c>
      <c r="F108" s="1" t="s">
        <v>142</v>
      </c>
      <c r="G108" s="13">
        <v>77</v>
      </c>
      <c r="H108" s="13">
        <v>230</v>
      </c>
      <c r="I108" s="13" t="s">
        <v>150</v>
      </c>
      <c r="J108" s="13">
        <v>2003</v>
      </c>
      <c r="K108" s="13">
        <v>1</v>
      </c>
      <c r="L108" s="13">
        <v>20</v>
      </c>
      <c r="M108" s="1"/>
      <c r="N108" s="1">
        <v>29</v>
      </c>
      <c r="O108" s="13" t="s">
        <v>616</v>
      </c>
      <c r="P108" s="13" t="s">
        <v>617</v>
      </c>
      <c r="Q108" s="1" t="str">
        <f t="shared" si="23"/>
        <v>SJS</v>
      </c>
      <c r="R108" s="13" t="s">
        <v>554</v>
      </c>
      <c r="S108" s="1"/>
      <c r="T108" s="13" t="s">
        <v>173</v>
      </c>
      <c r="U108" s="13">
        <v>82</v>
      </c>
      <c r="V108" s="13">
        <v>17</v>
      </c>
      <c r="W108" s="13">
        <v>43</v>
      </c>
      <c r="X108" s="14">
        <v>24</v>
      </c>
      <c r="Y108" s="13">
        <v>60</v>
      </c>
      <c r="Z108" s="13">
        <v>-9</v>
      </c>
      <c r="AA108" s="1">
        <v>245</v>
      </c>
      <c r="AB108" s="14">
        <v>140</v>
      </c>
      <c r="AC108" s="14">
        <v>208</v>
      </c>
      <c r="AD108" s="15">
        <f t="shared" si="24"/>
        <v>6.9387755102040816E-2</v>
      </c>
      <c r="AE108" s="15">
        <f t="shared" si="25"/>
        <v>2.866779089376054E-2</v>
      </c>
      <c r="AF108" s="16">
        <v>1964.3666666667</v>
      </c>
      <c r="AG108" s="17">
        <f t="shared" si="26"/>
        <v>23.955691056910975</v>
      </c>
      <c r="AH108" s="29">
        <v>2351</v>
      </c>
      <c r="AI108" s="17">
        <f t="shared" si="27"/>
        <v>28.670731707317074</v>
      </c>
      <c r="AJ108" s="19">
        <f t="shared" si="28"/>
        <v>0.83554515808877072</v>
      </c>
      <c r="AK108" s="20">
        <f>'Even Strength'!AA108+'Power Play'!R108+'Penalty Kill'!L108</f>
        <v>263.52846832397756</v>
      </c>
      <c r="AL108" s="19">
        <f t="shared" si="29"/>
        <v>8.049265123333246</v>
      </c>
      <c r="AM108" s="15">
        <f>IF(('Even Strength'!BR108+'Power Play'!AK108+'Penalty Kill'!AG108)&gt;0,V108/('Even Strength'!BR108+'Power Play'!AK108+'Penalty Kill'!AG108),0)</f>
        <v>0.16831683168316833</v>
      </c>
      <c r="AN108" s="15">
        <f>IF(('Even Strength'!BR108+'Power Play'!AK108+'Penalty Kill'!AG108)&gt;0,W108/('Even Strength'!BR108+'Power Play'!AK108+'Penalty Kill'!AG108),0)</f>
        <v>0.42574257425742573</v>
      </c>
      <c r="AO108" s="15">
        <f t="shared" si="30"/>
        <v>0.59405940594059403</v>
      </c>
      <c r="AP108" s="13">
        <v>0</v>
      </c>
      <c r="AQ108" s="13">
        <v>0</v>
      </c>
      <c r="AR108" s="21">
        <f t="shared" si="31"/>
        <v>0</v>
      </c>
      <c r="AS108" s="22">
        <v>0</v>
      </c>
      <c r="AT108" s="1"/>
      <c r="AU108" s="1"/>
      <c r="AV108">
        <v>93</v>
      </c>
      <c r="AW108" s="13">
        <v>148</v>
      </c>
      <c r="AX108" s="13">
        <v>124</v>
      </c>
      <c r="AY108" s="13">
        <v>140</v>
      </c>
      <c r="AZ108" s="13">
        <v>101</v>
      </c>
      <c r="BA108" s="13">
        <v>46</v>
      </c>
      <c r="BB108" s="16">
        <f t="shared" si="32"/>
        <v>2.8406102051551332</v>
      </c>
      <c r="BC108" s="17">
        <f t="shared" si="33"/>
        <v>4.5205409716447287</v>
      </c>
      <c r="BD108" s="17">
        <f t="shared" si="34"/>
        <v>3.7874802735401776</v>
      </c>
      <c r="BE108" s="17">
        <f t="shared" si="35"/>
        <v>4.2761874056098783</v>
      </c>
      <c r="BF108" s="17">
        <f t="shared" si="36"/>
        <v>3.0849637711899836</v>
      </c>
      <c r="BG108" s="17">
        <f t="shared" si="37"/>
        <v>1.4050330047003885</v>
      </c>
      <c r="BH108" s="13">
        <v>65</v>
      </c>
      <c r="BI108" s="13">
        <v>29</v>
      </c>
      <c r="BJ108" s="13">
        <v>1</v>
      </c>
      <c r="BK108" s="13">
        <v>0</v>
      </c>
      <c r="BL108" s="13">
        <v>0</v>
      </c>
      <c r="BM108" s="13">
        <v>0</v>
      </c>
      <c r="BN108" s="13">
        <f t="shared" si="38"/>
        <v>338</v>
      </c>
      <c r="BO108" s="16">
        <v>-8.4090000000000007</v>
      </c>
      <c r="BP108" s="13">
        <v>5</v>
      </c>
      <c r="BQ108" s="13">
        <v>2</v>
      </c>
      <c r="BR108" s="23">
        <f t="shared" si="39"/>
        <v>0.4</v>
      </c>
      <c r="BS108" s="13">
        <v>1</v>
      </c>
      <c r="BT108" s="13">
        <v>6</v>
      </c>
      <c r="BU108" s="13">
        <v>15</v>
      </c>
      <c r="BV108" s="13">
        <v>1</v>
      </c>
      <c r="BW108" s="13">
        <v>0</v>
      </c>
      <c r="BX108" s="13">
        <v>2</v>
      </c>
      <c r="BY108" s="13">
        <v>0</v>
      </c>
      <c r="BZ108" s="13">
        <v>0</v>
      </c>
      <c r="CA108" s="13">
        <v>0</v>
      </c>
      <c r="CB108" s="23">
        <f t="shared" si="40"/>
        <v>0</v>
      </c>
      <c r="CC108" s="16">
        <v>6.1</v>
      </c>
      <c r="CD108" s="16">
        <v>3.4</v>
      </c>
      <c r="CE108" s="16">
        <v>9.5</v>
      </c>
      <c r="CF108" s="24">
        <f t="shared" si="41"/>
        <v>0.11585365853658537</v>
      </c>
      <c r="CG108" s="24">
        <f t="shared" si="42"/>
        <v>0.29016985966638459</v>
      </c>
      <c r="CH108" s="25">
        <v>6</v>
      </c>
      <c r="CI108" s="16">
        <v>50.8</v>
      </c>
      <c r="CJ108" s="16">
        <v>41.7</v>
      </c>
      <c r="CK108" s="16">
        <v>-3</v>
      </c>
      <c r="CL108" s="16">
        <v>11.7</v>
      </c>
      <c r="CM108" s="16">
        <v>3</v>
      </c>
      <c r="CN108" s="16">
        <v>0.4</v>
      </c>
      <c r="CO108" s="16">
        <v>15.1</v>
      </c>
      <c r="CP108" s="26">
        <f t="shared" si="43"/>
        <v>0.18414634146341463</v>
      </c>
      <c r="CQ108" s="26">
        <f t="shared" si="44"/>
        <v>0.46121735589077967</v>
      </c>
      <c r="CR108" s="13">
        <v>4</v>
      </c>
      <c r="CS108" s="13">
        <v>5</v>
      </c>
      <c r="CT108" s="13">
        <v>6</v>
      </c>
      <c r="CU108" s="13">
        <v>0</v>
      </c>
      <c r="CV108" s="13">
        <v>-0.31</v>
      </c>
      <c r="CW108" s="13">
        <v>-0.89</v>
      </c>
      <c r="CX108" s="13">
        <v>11.41</v>
      </c>
      <c r="CY108" s="13">
        <v>-2.33</v>
      </c>
      <c r="CZ108" s="13">
        <v>3.09</v>
      </c>
      <c r="DA108" s="13">
        <v>10.97</v>
      </c>
      <c r="DB108" s="27">
        <v>112.69</v>
      </c>
      <c r="DC108" s="27">
        <v>14.78</v>
      </c>
      <c r="DD108" s="27">
        <v>97.91</v>
      </c>
      <c r="DE108" s="27">
        <v>4.08</v>
      </c>
      <c r="DF108" s="27">
        <v>66.36</v>
      </c>
      <c r="DG108" s="27">
        <v>-18.77</v>
      </c>
      <c r="DH108" s="27">
        <v>85.13</v>
      </c>
      <c r="DI108" s="27">
        <v>3.54</v>
      </c>
      <c r="DJ108" s="1">
        <v>186</v>
      </c>
      <c r="DK108" s="1"/>
      <c r="DL108" s="1"/>
      <c r="DM108" s="1">
        <v>5.76</v>
      </c>
      <c r="DN108" s="1">
        <v>0</v>
      </c>
      <c r="DO108" s="1">
        <v>0</v>
      </c>
      <c r="DP108" s="16">
        <f t="shared" si="45"/>
        <v>4.0148936170212757</v>
      </c>
    </row>
    <row r="109" spans="1:120" x14ac:dyDescent="0.2">
      <c r="A109" s="13">
        <v>14</v>
      </c>
      <c r="B109" s="13" t="s">
        <v>618</v>
      </c>
      <c r="C109" s="13" t="s">
        <v>619</v>
      </c>
      <c r="D109" s="13" t="s">
        <v>296</v>
      </c>
      <c r="E109" s="13" t="s">
        <v>141</v>
      </c>
      <c r="F109" s="1" t="s">
        <v>142</v>
      </c>
      <c r="G109" s="13">
        <v>73</v>
      </c>
      <c r="H109" s="13">
        <v>188</v>
      </c>
      <c r="I109" s="13" t="s">
        <v>125</v>
      </c>
      <c r="J109" s="1"/>
      <c r="K109" s="1"/>
      <c r="L109" s="1"/>
      <c r="M109" s="1"/>
      <c r="N109" s="1">
        <v>33</v>
      </c>
      <c r="O109" s="13" t="s">
        <v>453</v>
      </c>
      <c r="P109" s="13" t="s">
        <v>620</v>
      </c>
      <c r="Q109" s="1" t="str">
        <f t="shared" si="23"/>
        <v>VAN</v>
      </c>
      <c r="R109" s="13" t="s">
        <v>409</v>
      </c>
      <c r="S109" s="1"/>
      <c r="T109" s="13" t="s">
        <v>596</v>
      </c>
      <c r="U109" s="13">
        <v>70</v>
      </c>
      <c r="V109" s="13">
        <v>18</v>
      </c>
      <c r="W109" s="13">
        <v>15</v>
      </c>
      <c r="X109" s="14">
        <v>9</v>
      </c>
      <c r="Y109" s="13">
        <v>33</v>
      </c>
      <c r="Z109" s="13">
        <v>0</v>
      </c>
      <c r="AA109" s="1">
        <v>145</v>
      </c>
      <c r="AB109" s="14">
        <v>54</v>
      </c>
      <c r="AC109" s="14">
        <v>37</v>
      </c>
      <c r="AD109" s="15">
        <f t="shared" si="24"/>
        <v>0.12413793103448276</v>
      </c>
      <c r="AE109" s="15">
        <f t="shared" si="25"/>
        <v>7.6271186440677971E-2</v>
      </c>
      <c r="AF109" s="16">
        <v>1083.4166666666999</v>
      </c>
      <c r="AG109" s="17">
        <f t="shared" si="26"/>
        <v>15.477380952381427</v>
      </c>
      <c r="AH109" s="29">
        <v>1543</v>
      </c>
      <c r="AI109" s="17">
        <f t="shared" si="27"/>
        <v>22.042857142857144</v>
      </c>
      <c r="AJ109" s="19">
        <f t="shared" si="28"/>
        <v>0.70214949233097856</v>
      </c>
      <c r="AK109" s="20">
        <f>'Even Strength'!AA109+'Power Play'!R109+'Penalty Kill'!L109</f>
        <v>94.99759615384616</v>
      </c>
      <c r="AL109" s="19">
        <f t="shared" si="29"/>
        <v>5.2610006330872343</v>
      </c>
      <c r="AM109" s="15">
        <f>IF(('Even Strength'!BR109+'Power Play'!AK109+'Penalty Kill'!AG109)&gt;0,V109/('Even Strength'!BR109+'Power Play'!AK109+'Penalty Kill'!AG109),0)</f>
        <v>0.39130434782608697</v>
      </c>
      <c r="AN109" s="15">
        <f>IF(('Even Strength'!BR109+'Power Play'!AK109+'Penalty Kill'!AG109)&gt;0,W109/('Even Strength'!BR109+'Power Play'!AK109+'Penalty Kill'!AG109),0)</f>
        <v>0.32608695652173914</v>
      </c>
      <c r="AO109" s="15">
        <f t="shared" si="30"/>
        <v>0.71739130434782616</v>
      </c>
      <c r="AP109" s="13">
        <v>6</v>
      </c>
      <c r="AQ109" s="13">
        <v>8</v>
      </c>
      <c r="AR109" s="21">
        <f t="shared" si="31"/>
        <v>0.42857142857142855</v>
      </c>
      <c r="AS109" s="22">
        <v>0.30000000000000004</v>
      </c>
      <c r="AT109" s="1"/>
      <c r="AU109" s="1"/>
      <c r="AV109">
        <v>82</v>
      </c>
      <c r="AW109" s="13">
        <v>73</v>
      </c>
      <c r="AX109" s="13">
        <v>33</v>
      </c>
      <c r="AY109" s="13">
        <v>54</v>
      </c>
      <c r="AZ109" s="13">
        <v>24</v>
      </c>
      <c r="BA109" s="13">
        <v>33</v>
      </c>
      <c r="BB109" s="16">
        <f t="shared" si="32"/>
        <v>4.5411891392968373</v>
      </c>
      <c r="BC109" s="17">
        <f t="shared" si="33"/>
        <v>4.0427659410813312</v>
      </c>
      <c r="BD109" s="17">
        <f t="shared" si="34"/>
        <v>1.8275517267901908</v>
      </c>
      <c r="BE109" s="17">
        <f t="shared" si="35"/>
        <v>2.9905391892930395</v>
      </c>
      <c r="BF109" s="17">
        <f t="shared" si="36"/>
        <v>1.3291285285746843</v>
      </c>
      <c r="BG109" s="17">
        <f t="shared" si="37"/>
        <v>1.8275517267901908</v>
      </c>
      <c r="BH109" s="13">
        <v>68</v>
      </c>
      <c r="BI109" s="13">
        <v>24</v>
      </c>
      <c r="BJ109" s="13">
        <v>2</v>
      </c>
      <c r="BK109" s="13">
        <v>0</v>
      </c>
      <c r="BL109" s="13">
        <v>1</v>
      </c>
      <c r="BM109" s="13">
        <v>0</v>
      </c>
      <c r="BN109" s="13">
        <f t="shared" si="38"/>
        <v>176</v>
      </c>
      <c r="BO109" s="16">
        <v>-2.641</v>
      </c>
      <c r="BP109" s="13">
        <v>1</v>
      </c>
      <c r="BQ109" s="13">
        <v>1</v>
      </c>
      <c r="BR109" s="23">
        <f t="shared" si="39"/>
        <v>1</v>
      </c>
      <c r="BS109" s="13">
        <v>1</v>
      </c>
      <c r="BT109" s="13">
        <v>5</v>
      </c>
      <c r="BU109" s="13">
        <v>15</v>
      </c>
      <c r="BV109" s="13">
        <v>0</v>
      </c>
      <c r="BW109" s="13">
        <v>0</v>
      </c>
      <c r="BX109" s="13">
        <v>3</v>
      </c>
      <c r="BY109" s="13">
        <v>1</v>
      </c>
      <c r="BZ109" s="13">
        <v>0</v>
      </c>
      <c r="CA109" s="13">
        <v>0</v>
      </c>
      <c r="CB109" s="23">
        <f t="shared" si="40"/>
        <v>0</v>
      </c>
      <c r="CC109" s="16">
        <v>2.7</v>
      </c>
      <c r="CD109" s="16">
        <v>1.1000000000000001</v>
      </c>
      <c r="CE109" s="16">
        <v>3.9</v>
      </c>
      <c r="CF109" s="24">
        <f t="shared" si="41"/>
        <v>5.5714285714285716E-2</v>
      </c>
      <c r="CG109" s="24">
        <f t="shared" si="42"/>
        <v>0.21598338589338617</v>
      </c>
      <c r="CH109" s="25">
        <v>4</v>
      </c>
      <c r="CI109" s="16">
        <v>22.1</v>
      </c>
      <c r="CJ109" s="16">
        <v>21.4</v>
      </c>
      <c r="CK109" s="16">
        <v>-1.3</v>
      </c>
      <c r="CL109" s="16">
        <v>4.8</v>
      </c>
      <c r="CM109" s="16">
        <v>2.4</v>
      </c>
      <c r="CN109" s="16">
        <v>0.60000000000000009</v>
      </c>
      <c r="CO109" s="16">
        <v>7.8</v>
      </c>
      <c r="CP109" s="26">
        <f t="shared" si="43"/>
        <v>0.11142857142857143</v>
      </c>
      <c r="CQ109" s="26">
        <f t="shared" si="44"/>
        <v>0.43196677178677234</v>
      </c>
      <c r="CR109" s="13">
        <v>3</v>
      </c>
      <c r="CS109" s="13">
        <v>1</v>
      </c>
      <c r="CT109" s="13">
        <v>2</v>
      </c>
      <c r="CU109" s="13">
        <v>0.01</v>
      </c>
      <c r="CV109" s="13">
        <v>1.1200000000000001</v>
      </c>
      <c r="CW109" s="13">
        <v>-0.79</v>
      </c>
      <c r="CX109" s="13">
        <v>5.66</v>
      </c>
      <c r="CY109" s="13">
        <v>2.63</v>
      </c>
      <c r="CZ109" s="13">
        <v>0.98</v>
      </c>
      <c r="DA109" s="13">
        <v>9.61</v>
      </c>
      <c r="DB109" s="27">
        <v>51.11</v>
      </c>
      <c r="DC109" s="27">
        <v>-37.32</v>
      </c>
      <c r="DD109" s="27">
        <v>88.43</v>
      </c>
      <c r="DE109" s="27">
        <v>6.44</v>
      </c>
      <c r="DF109" s="27">
        <v>44.85</v>
      </c>
      <c r="DG109" s="27">
        <v>-28</v>
      </c>
      <c r="DH109" s="27">
        <v>72.849999999999994</v>
      </c>
      <c r="DI109" s="27">
        <v>5.3</v>
      </c>
      <c r="DJ109" s="1">
        <v>186</v>
      </c>
      <c r="DK109" s="28">
        <v>9</v>
      </c>
      <c r="DL109" s="28" t="s">
        <v>359</v>
      </c>
      <c r="DM109" s="1">
        <v>4.5</v>
      </c>
      <c r="DN109" s="1">
        <v>0.32900000000000001</v>
      </c>
      <c r="DO109" s="1">
        <v>0</v>
      </c>
      <c r="DP109" s="16">
        <f t="shared" si="45"/>
        <v>-0.60425531914893593</v>
      </c>
    </row>
    <row r="110" spans="1:120" x14ac:dyDescent="0.2">
      <c r="A110" s="13">
        <v>25</v>
      </c>
      <c r="B110" s="13" t="s">
        <v>621</v>
      </c>
      <c r="C110" s="13" t="s">
        <v>622</v>
      </c>
      <c r="D110" s="13" t="s">
        <v>182</v>
      </c>
      <c r="E110" s="13" t="s">
        <v>123</v>
      </c>
      <c r="F110" s="1" t="s">
        <v>124</v>
      </c>
      <c r="G110" s="13">
        <v>73</v>
      </c>
      <c r="H110" s="13">
        <v>196</v>
      </c>
      <c r="I110" s="13" t="s">
        <v>125</v>
      </c>
      <c r="J110" s="13">
        <v>2005</v>
      </c>
      <c r="K110" s="13">
        <v>4</v>
      </c>
      <c r="L110" s="13">
        <v>96</v>
      </c>
      <c r="M110" s="1"/>
      <c r="N110" s="1">
        <v>28</v>
      </c>
      <c r="O110" s="13" t="s">
        <v>591</v>
      </c>
      <c r="P110" s="13" t="s">
        <v>623</v>
      </c>
      <c r="Q110" s="1" t="str">
        <f t="shared" si="23"/>
        <v>STL</v>
      </c>
      <c r="R110" s="13" t="s">
        <v>264</v>
      </c>
      <c r="S110" s="1"/>
      <c r="T110" s="13" t="s">
        <v>173</v>
      </c>
      <c r="U110" s="13">
        <v>33</v>
      </c>
      <c r="V110" s="13">
        <v>3</v>
      </c>
      <c r="W110" s="13">
        <v>6</v>
      </c>
      <c r="X110" s="14">
        <v>3</v>
      </c>
      <c r="Y110" s="13">
        <v>9</v>
      </c>
      <c r="Z110" s="13">
        <v>8</v>
      </c>
      <c r="AA110" s="1">
        <v>54</v>
      </c>
      <c r="AB110" s="14">
        <v>10</v>
      </c>
      <c r="AC110" s="14">
        <v>27</v>
      </c>
      <c r="AD110" s="15">
        <f t="shared" si="24"/>
        <v>5.5555555555555552E-2</v>
      </c>
      <c r="AE110" s="15">
        <f t="shared" si="25"/>
        <v>3.2967032967032968E-2</v>
      </c>
      <c r="AF110" s="16">
        <v>567.29999999999995</v>
      </c>
      <c r="AG110" s="17">
        <f t="shared" si="26"/>
        <v>17.190909090909088</v>
      </c>
      <c r="AH110" s="29">
        <v>800</v>
      </c>
      <c r="AI110" s="17">
        <f t="shared" si="27"/>
        <v>24.242424242424242</v>
      </c>
      <c r="AJ110" s="19">
        <f t="shared" si="28"/>
        <v>0.70912499999999989</v>
      </c>
      <c r="AK110" s="20">
        <f>'Even Strength'!AA110+'Power Play'!R110+'Penalty Kill'!L110</f>
        <v>16.774193548387096</v>
      </c>
      <c r="AL110" s="19">
        <f t="shared" si="29"/>
        <v>1.7741082547210045</v>
      </c>
      <c r="AM110" s="15">
        <f>IF(('Even Strength'!BR110+'Power Play'!AK110+'Penalty Kill'!AG110)&gt;0,V110/('Even Strength'!BR110+'Power Play'!AK110+'Penalty Kill'!AG110),0)</f>
        <v>9.375E-2</v>
      </c>
      <c r="AN110" s="15">
        <f>IF(('Even Strength'!BR110+'Power Play'!AK110+'Penalty Kill'!AG110)&gt;0,W110/('Even Strength'!BR110+'Power Play'!AK110+'Penalty Kill'!AG110),0)</f>
        <v>0.1875</v>
      </c>
      <c r="AO110" s="15">
        <f t="shared" si="30"/>
        <v>0.28125</v>
      </c>
      <c r="AP110" s="13">
        <v>0</v>
      </c>
      <c r="AQ110" s="13">
        <v>0</v>
      </c>
      <c r="AR110" s="21">
        <f t="shared" si="31"/>
        <v>0</v>
      </c>
      <c r="AS110" s="22">
        <v>0</v>
      </c>
      <c r="AT110" s="1"/>
      <c r="AU110" s="1"/>
      <c r="AV110">
        <v>61</v>
      </c>
      <c r="AW110" s="13">
        <v>31</v>
      </c>
      <c r="AX110" s="13">
        <v>38</v>
      </c>
      <c r="AY110" s="13">
        <v>10</v>
      </c>
      <c r="AZ110" s="13">
        <v>9</v>
      </c>
      <c r="BA110" s="13">
        <v>5</v>
      </c>
      <c r="BB110" s="16">
        <f t="shared" si="32"/>
        <v>6.4516129032258078</v>
      </c>
      <c r="BC110" s="17">
        <f t="shared" si="33"/>
        <v>3.278688524590164</v>
      </c>
      <c r="BD110" s="17">
        <f t="shared" si="34"/>
        <v>4.0190375462718144</v>
      </c>
      <c r="BE110" s="17">
        <f t="shared" si="35"/>
        <v>1.0576414595452142</v>
      </c>
      <c r="BF110" s="17">
        <f t="shared" si="36"/>
        <v>0.95187731359069283</v>
      </c>
      <c r="BG110" s="17">
        <f t="shared" si="37"/>
        <v>0.52882072977260708</v>
      </c>
      <c r="BH110" s="13">
        <v>23</v>
      </c>
      <c r="BI110" s="13">
        <v>9</v>
      </c>
      <c r="BJ110" s="13">
        <v>1</v>
      </c>
      <c r="BK110" s="13">
        <v>0</v>
      </c>
      <c r="BL110" s="13">
        <v>0</v>
      </c>
      <c r="BM110" s="13">
        <v>0</v>
      </c>
      <c r="BN110" s="13">
        <f t="shared" si="38"/>
        <v>93</v>
      </c>
      <c r="BO110" s="16">
        <v>2.6019999999999999</v>
      </c>
      <c r="BP110" s="1"/>
      <c r="BQ110" s="1"/>
      <c r="BR110" s="23" t="str">
        <f t="shared" si="39"/>
        <v xml:space="preserve"> </v>
      </c>
      <c r="BS110" s="1"/>
      <c r="BT110" s="13">
        <v>0</v>
      </c>
      <c r="BU110" s="13">
        <v>9</v>
      </c>
      <c r="BV110" s="13">
        <v>0</v>
      </c>
      <c r="BW110" s="13">
        <v>1</v>
      </c>
      <c r="BX110" s="13">
        <v>0</v>
      </c>
      <c r="BY110" s="13">
        <v>0</v>
      </c>
      <c r="BZ110" s="13">
        <v>0</v>
      </c>
      <c r="CA110" s="13">
        <v>0</v>
      </c>
      <c r="CB110" s="23">
        <f t="shared" si="40"/>
        <v>0</v>
      </c>
      <c r="CC110" s="16">
        <v>0.60000000000000009</v>
      </c>
      <c r="CD110" s="16">
        <v>1.9</v>
      </c>
      <c r="CE110" s="16">
        <v>2.5</v>
      </c>
      <c r="CF110" s="24">
        <f t="shared" si="41"/>
        <v>7.575757575757576E-2</v>
      </c>
      <c r="CG110" s="24">
        <f t="shared" si="42"/>
        <v>0.26441036488630354</v>
      </c>
      <c r="CH110" s="25">
        <v>1</v>
      </c>
      <c r="CI110" s="16">
        <v>14.5</v>
      </c>
      <c r="CJ110" s="16">
        <v>16.3</v>
      </c>
      <c r="CK110" s="16">
        <v>3</v>
      </c>
      <c r="CL110" s="16">
        <v>0.2</v>
      </c>
      <c r="CM110" s="16">
        <v>2.5</v>
      </c>
      <c r="CN110" s="16">
        <v>0</v>
      </c>
      <c r="CO110" s="16">
        <v>2.8</v>
      </c>
      <c r="CP110" s="26">
        <f t="shared" si="43"/>
        <v>8.484848484848484E-2</v>
      </c>
      <c r="CQ110" s="26">
        <f t="shared" si="44"/>
        <v>0.29613960867265998</v>
      </c>
      <c r="CR110" s="13">
        <v>0</v>
      </c>
      <c r="CS110" s="13">
        <v>0</v>
      </c>
      <c r="CT110" s="13">
        <v>0</v>
      </c>
      <c r="CU110" s="13">
        <v>0</v>
      </c>
      <c r="CV110" s="13">
        <v>0.7</v>
      </c>
      <c r="CW110" s="13">
        <v>-0.38</v>
      </c>
      <c r="CX110" s="13">
        <v>-2.25</v>
      </c>
      <c r="CY110" s="13">
        <v>2.17</v>
      </c>
      <c r="CZ110" s="13">
        <v>0.45</v>
      </c>
      <c r="DA110" s="13">
        <v>0.69</v>
      </c>
      <c r="DB110" s="27">
        <v>-17.62</v>
      </c>
      <c r="DC110" s="27">
        <v>12.41</v>
      </c>
      <c r="DD110" s="27">
        <v>-30.03</v>
      </c>
      <c r="DE110" s="27">
        <v>-3.45</v>
      </c>
      <c r="DF110" s="27">
        <v>-17.489999999999998</v>
      </c>
      <c r="DG110" s="27">
        <v>18.649999999999999</v>
      </c>
      <c r="DH110" s="27">
        <v>-36.14</v>
      </c>
      <c r="DI110" s="27">
        <v>-4.1500000000000004</v>
      </c>
      <c r="DJ110" s="1">
        <v>148</v>
      </c>
      <c r="DK110" s="1"/>
      <c r="DL110" s="1"/>
      <c r="DM110" s="1">
        <v>0.51700000000000002</v>
      </c>
      <c r="DN110" s="1">
        <v>0</v>
      </c>
      <c r="DO110" s="1">
        <v>0</v>
      </c>
      <c r="DP110" s="16">
        <f t="shared" si="45"/>
        <v>2.6311370395790434</v>
      </c>
    </row>
    <row r="111" spans="1:120" x14ac:dyDescent="0.2">
      <c r="A111" s="13">
        <v>33</v>
      </c>
      <c r="B111" s="13" t="s">
        <v>624</v>
      </c>
      <c r="C111" s="13" t="s">
        <v>625</v>
      </c>
      <c r="D111" s="13" t="s">
        <v>133</v>
      </c>
      <c r="E111" s="13" t="s">
        <v>123</v>
      </c>
      <c r="F111" s="1" t="s">
        <v>124</v>
      </c>
      <c r="G111" s="13">
        <v>77</v>
      </c>
      <c r="H111" s="13">
        <v>260</v>
      </c>
      <c r="I111" s="13" t="s">
        <v>150</v>
      </c>
      <c r="J111" s="13">
        <v>2003</v>
      </c>
      <c r="K111" s="13">
        <v>8</v>
      </c>
      <c r="L111" s="13">
        <v>245</v>
      </c>
      <c r="M111" s="1"/>
      <c r="N111" s="1">
        <v>29</v>
      </c>
      <c r="O111" s="13" t="s">
        <v>595</v>
      </c>
      <c r="P111" s="13" t="s">
        <v>626</v>
      </c>
      <c r="Q111" s="1" t="str">
        <f t="shared" si="23"/>
        <v>WPG</v>
      </c>
      <c r="R111" s="13" t="s">
        <v>584</v>
      </c>
      <c r="S111" s="1"/>
      <c r="T111" s="13" t="s">
        <v>173</v>
      </c>
      <c r="U111" s="13">
        <v>69</v>
      </c>
      <c r="V111" s="13">
        <v>18</v>
      </c>
      <c r="W111" s="13">
        <v>27</v>
      </c>
      <c r="X111" s="14">
        <v>8</v>
      </c>
      <c r="Y111" s="13">
        <v>45</v>
      </c>
      <c r="Z111" s="13">
        <v>5</v>
      </c>
      <c r="AA111" s="1">
        <v>209</v>
      </c>
      <c r="AB111" s="14">
        <v>97</v>
      </c>
      <c r="AC111" s="14">
        <v>117</v>
      </c>
      <c r="AD111" s="15">
        <f t="shared" si="24"/>
        <v>8.6124401913875603E-2</v>
      </c>
      <c r="AE111" s="15">
        <f t="shared" si="25"/>
        <v>4.2553191489361701E-2</v>
      </c>
      <c r="AF111" s="16">
        <v>1565.4666666666999</v>
      </c>
      <c r="AG111" s="17">
        <f t="shared" si="26"/>
        <v>22.687922705314492</v>
      </c>
      <c r="AH111" s="29">
        <v>1721</v>
      </c>
      <c r="AI111" s="17">
        <f t="shared" si="27"/>
        <v>24.942028985507246</v>
      </c>
      <c r="AJ111" s="19">
        <f t="shared" si="28"/>
        <v>0.90962618632579895</v>
      </c>
      <c r="AK111" s="20">
        <f>'Even Strength'!AA111+'Power Play'!R111+'Penalty Kill'!L111</f>
        <v>64.811111111111103</v>
      </c>
      <c r="AL111" s="19">
        <f t="shared" si="29"/>
        <v>2.4840303210969572</v>
      </c>
      <c r="AM111" s="15">
        <f>IF(('Even Strength'!BR111+'Power Play'!AK111+'Penalty Kill'!AG111)&gt;0,V111/('Even Strength'!BR111+'Power Play'!AK111+'Penalty Kill'!AG111),0)</f>
        <v>0.23684210526315788</v>
      </c>
      <c r="AN111" s="15">
        <f>IF(('Even Strength'!BR111+'Power Play'!AK111+'Penalty Kill'!AG111)&gt;0,W111/('Even Strength'!BR111+'Power Play'!AK111+'Penalty Kill'!AG111),0)</f>
        <v>0.35526315789473684</v>
      </c>
      <c r="AO111" s="15">
        <f t="shared" si="30"/>
        <v>0.59210526315789469</v>
      </c>
      <c r="AP111" s="13">
        <v>0</v>
      </c>
      <c r="AQ111" s="13">
        <v>3</v>
      </c>
      <c r="AR111" s="21">
        <f t="shared" si="31"/>
        <v>0</v>
      </c>
      <c r="AS111" s="22">
        <v>0</v>
      </c>
      <c r="AT111" s="1"/>
      <c r="AU111" s="1"/>
      <c r="AV111">
        <v>80</v>
      </c>
      <c r="AW111" s="13">
        <v>203</v>
      </c>
      <c r="AX111" s="13">
        <v>59</v>
      </c>
      <c r="AY111" s="13">
        <v>97</v>
      </c>
      <c r="AZ111" s="13">
        <v>56</v>
      </c>
      <c r="BA111" s="13">
        <v>47</v>
      </c>
      <c r="BB111" s="16">
        <f t="shared" si="32"/>
        <v>3.0661783493739234</v>
      </c>
      <c r="BC111" s="17">
        <f t="shared" si="33"/>
        <v>7.7804275615363316</v>
      </c>
      <c r="BD111" s="17">
        <f t="shared" si="34"/>
        <v>2.2613065326632684</v>
      </c>
      <c r="BE111" s="17">
        <f t="shared" si="35"/>
        <v>3.7177412486158823</v>
      </c>
      <c r="BF111" s="17">
        <f t="shared" si="36"/>
        <v>2.1463248445617467</v>
      </c>
      <c r="BG111" s="17">
        <f t="shared" si="37"/>
        <v>1.80137978025718</v>
      </c>
      <c r="BH111" s="13">
        <v>124</v>
      </c>
      <c r="BI111" s="13">
        <v>42</v>
      </c>
      <c r="BJ111" s="13">
        <v>2</v>
      </c>
      <c r="BK111" s="13">
        <v>3</v>
      </c>
      <c r="BL111" s="13">
        <v>0</v>
      </c>
      <c r="BM111" s="13">
        <v>0</v>
      </c>
      <c r="BN111" s="13">
        <f t="shared" si="38"/>
        <v>388</v>
      </c>
      <c r="BO111" s="16">
        <v>-12.712999999999999</v>
      </c>
      <c r="BP111" s="1"/>
      <c r="BQ111" s="1"/>
      <c r="BR111" s="23" t="str">
        <f t="shared" si="39"/>
        <v xml:space="preserve"> </v>
      </c>
      <c r="BS111" s="1"/>
      <c r="BT111" s="13">
        <v>3</v>
      </c>
      <c r="BU111" s="13">
        <v>22</v>
      </c>
      <c r="BV111" s="13">
        <v>1</v>
      </c>
      <c r="BW111" s="13">
        <v>1</v>
      </c>
      <c r="BX111" s="13">
        <v>3</v>
      </c>
      <c r="BY111" s="13">
        <v>0</v>
      </c>
      <c r="BZ111" s="13">
        <v>0</v>
      </c>
      <c r="CA111" s="13">
        <v>0</v>
      </c>
      <c r="CB111" s="23">
        <f t="shared" si="40"/>
        <v>0</v>
      </c>
      <c r="CC111" s="16">
        <v>5.3</v>
      </c>
      <c r="CD111" s="16">
        <v>3.5</v>
      </c>
      <c r="CE111" s="16">
        <v>8.8000000000000007</v>
      </c>
      <c r="CF111" s="24">
        <f t="shared" si="41"/>
        <v>0.12753623188405799</v>
      </c>
      <c r="CG111" s="24">
        <f t="shared" si="42"/>
        <v>0.33727961843113163</v>
      </c>
      <c r="CH111" s="25">
        <v>4</v>
      </c>
      <c r="CI111" s="16">
        <v>41.5</v>
      </c>
      <c r="CJ111" s="16">
        <v>32.700000000000003</v>
      </c>
      <c r="CK111" s="16">
        <v>0</v>
      </c>
      <c r="CL111" s="16">
        <v>9.3000000000000007</v>
      </c>
      <c r="CM111" s="16">
        <v>2.8</v>
      </c>
      <c r="CN111" s="16">
        <v>0</v>
      </c>
      <c r="CO111" s="16">
        <v>12.2</v>
      </c>
      <c r="CP111" s="26">
        <f t="shared" si="43"/>
        <v>0.17681159420289855</v>
      </c>
      <c r="CQ111" s="26">
        <f t="shared" si="44"/>
        <v>0.46759219827952331</v>
      </c>
      <c r="CR111" s="13">
        <v>5</v>
      </c>
      <c r="CS111" s="13">
        <v>3</v>
      </c>
      <c r="CT111" s="13">
        <v>2</v>
      </c>
      <c r="CU111" s="13">
        <v>-0.02</v>
      </c>
      <c r="CV111" s="13">
        <v>1.97</v>
      </c>
      <c r="CW111" s="13">
        <v>-3.6</v>
      </c>
      <c r="CX111" s="13">
        <v>6.21</v>
      </c>
      <c r="CY111" s="13">
        <v>2.39</v>
      </c>
      <c r="CZ111" s="13">
        <v>2.65</v>
      </c>
      <c r="DA111" s="13">
        <v>9.6</v>
      </c>
      <c r="DB111" s="27">
        <v>-4.16</v>
      </c>
      <c r="DC111" s="27">
        <v>2.15</v>
      </c>
      <c r="DD111" s="27">
        <v>-6.31</v>
      </c>
      <c r="DE111" s="27">
        <v>-0.34</v>
      </c>
      <c r="DF111" s="27">
        <v>28.17</v>
      </c>
      <c r="DG111" s="27">
        <v>10.86</v>
      </c>
      <c r="DH111" s="27">
        <v>17.309999999999999</v>
      </c>
      <c r="DI111" s="27">
        <v>0.93</v>
      </c>
      <c r="DJ111" s="1">
        <v>186</v>
      </c>
      <c r="DK111" s="28">
        <v>9</v>
      </c>
      <c r="DL111" s="28" t="s">
        <v>379</v>
      </c>
      <c r="DM111" s="1">
        <v>5.2</v>
      </c>
      <c r="DN111" s="1">
        <v>0.57100000000000006</v>
      </c>
      <c r="DO111" s="1">
        <v>0</v>
      </c>
      <c r="DP111" s="16">
        <f t="shared" si="45"/>
        <v>2.3063829787234038</v>
      </c>
    </row>
    <row r="112" spans="1:120" x14ac:dyDescent="0.2">
      <c r="A112" s="13">
        <v>32</v>
      </c>
      <c r="B112" s="13" t="s">
        <v>627</v>
      </c>
      <c r="C112" s="13" t="s">
        <v>164</v>
      </c>
      <c r="D112" s="13" t="s">
        <v>158</v>
      </c>
      <c r="E112" s="13" t="s">
        <v>141</v>
      </c>
      <c r="F112" s="1" t="s">
        <v>142</v>
      </c>
      <c r="G112" s="13">
        <v>67</v>
      </c>
      <c r="H112" s="13">
        <v>153</v>
      </c>
      <c r="I112" s="13" t="s">
        <v>125</v>
      </c>
      <c r="J112" s="13">
        <v>2007</v>
      </c>
      <c r="K112" s="13">
        <v>6</v>
      </c>
      <c r="L112" s="13">
        <v>179</v>
      </c>
      <c r="M112" s="1"/>
      <c r="N112" s="1">
        <v>25</v>
      </c>
      <c r="O112" s="13" t="s">
        <v>628</v>
      </c>
      <c r="P112" s="13" t="s">
        <v>629</v>
      </c>
      <c r="Q112" s="1" t="str">
        <f t="shared" si="23"/>
        <v>CGY</v>
      </c>
      <c r="R112" s="13" t="s">
        <v>270</v>
      </c>
      <c r="S112" s="1"/>
      <c r="T112" s="13" t="s">
        <v>503</v>
      </c>
      <c r="U112" s="13">
        <v>57</v>
      </c>
      <c r="V112" s="13">
        <v>6</v>
      </c>
      <c r="W112" s="13">
        <v>13</v>
      </c>
      <c r="X112" s="14">
        <v>6</v>
      </c>
      <c r="Y112" s="13">
        <v>19</v>
      </c>
      <c r="Z112" s="13">
        <v>-2</v>
      </c>
      <c r="AA112" s="1">
        <v>62</v>
      </c>
      <c r="AB112" s="14">
        <v>23</v>
      </c>
      <c r="AC112" s="14">
        <v>29</v>
      </c>
      <c r="AD112" s="15">
        <f t="shared" si="24"/>
        <v>9.6774193548387094E-2</v>
      </c>
      <c r="AE112" s="15">
        <f t="shared" si="25"/>
        <v>5.2631578947368418E-2</v>
      </c>
      <c r="AF112" s="16">
        <v>824.68333333329997</v>
      </c>
      <c r="AG112" s="17">
        <f t="shared" si="26"/>
        <v>14.468128654970174</v>
      </c>
      <c r="AH112" s="29">
        <v>1326</v>
      </c>
      <c r="AI112" s="17">
        <f t="shared" si="27"/>
        <v>23.263157894736842</v>
      </c>
      <c r="AJ112" s="19">
        <f t="shared" si="28"/>
        <v>0.62193313222722468</v>
      </c>
      <c r="AK112" s="20">
        <f>'Even Strength'!AA112+'Power Play'!R112+'Penalty Kill'!L112</f>
        <v>70.818181818181813</v>
      </c>
      <c r="AL112" s="19">
        <f t="shared" si="29"/>
        <v>5.1523909085399415</v>
      </c>
      <c r="AM112" s="15">
        <f>IF(('Even Strength'!BR112+'Power Play'!AK112+'Penalty Kill'!AG112)&gt;0,V112/('Even Strength'!BR112+'Power Play'!AK112+'Penalty Kill'!AG112),0)</f>
        <v>0.23076923076923078</v>
      </c>
      <c r="AN112" s="15">
        <f>IF(('Even Strength'!BR112+'Power Play'!AK112+'Penalty Kill'!AG112)&gt;0,W112/('Even Strength'!BR112+'Power Play'!AK112+'Penalty Kill'!AG112),0)</f>
        <v>0.5</v>
      </c>
      <c r="AO112" s="15">
        <f t="shared" si="30"/>
        <v>0.73076923076923084</v>
      </c>
      <c r="AP112" s="13">
        <v>34</v>
      </c>
      <c r="AQ112" s="13">
        <v>63</v>
      </c>
      <c r="AR112" s="21">
        <f t="shared" si="31"/>
        <v>0.35051546391752575</v>
      </c>
      <c r="AS112" s="22">
        <v>2.7</v>
      </c>
      <c r="AT112" s="13">
        <v>1</v>
      </c>
      <c r="AU112" s="13">
        <v>0</v>
      </c>
      <c r="AV112">
        <v>29</v>
      </c>
      <c r="AW112" s="13">
        <v>101</v>
      </c>
      <c r="AX112" s="13">
        <v>24</v>
      </c>
      <c r="AY112" s="13">
        <v>23</v>
      </c>
      <c r="AZ112" s="13">
        <v>23</v>
      </c>
      <c r="BA112" s="13">
        <v>46</v>
      </c>
      <c r="BB112" s="16">
        <f t="shared" si="32"/>
        <v>2.1099007699926076</v>
      </c>
      <c r="BC112" s="17">
        <f t="shared" si="33"/>
        <v>7.3482750954914957</v>
      </c>
      <c r="BD112" s="17">
        <f t="shared" si="34"/>
        <v>1.7461247751662961</v>
      </c>
      <c r="BE112" s="17">
        <f t="shared" si="35"/>
        <v>1.6733695762010337</v>
      </c>
      <c r="BF112" s="17">
        <f t="shared" si="36"/>
        <v>1.6733695762010337</v>
      </c>
      <c r="BG112" s="17">
        <f t="shared" si="37"/>
        <v>3.3467391524020673</v>
      </c>
      <c r="BH112" s="13">
        <v>8</v>
      </c>
      <c r="BI112" s="13">
        <v>4</v>
      </c>
      <c r="BJ112" s="13">
        <v>0</v>
      </c>
      <c r="BK112" s="13">
        <v>0</v>
      </c>
      <c r="BL112" s="13">
        <v>0</v>
      </c>
      <c r="BM112" s="13">
        <v>0</v>
      </c>
      <c r="BN112" s="13">
        <f t="shared" si="38"/>
        <v>133</v>
      </c>
      <c r="BO112" s="16">
        <v>2.7829999999999999</v>
      </c>
      <c r="BP112" s="1"/>
      <c r="BQ112" s="1"/>
      <c r="BR112" s="23" t="str">
        <f t="shared" si="39"/>
        <v xml:space="preserve"> </v>
      </c>
      <c r="BS112" s="1"/>
      <c r="BT112" s="13">
        <v>1</v>
      </c>
      <c r="BU112" s="13">
        <v>14</v>
      </c>
      <c r="BV112" s="13">
        <v>0</v>
      </c>
      <c r="BW112" s="13">
        <v>1</v>
      </c>
      <c r="BX112" s="13">
        <v>0</v>
      </c>
      <c r="BY112" s="13">
        <v>0</v>
      </c>
      <c r="BZ112" s="13">
        <v>0</v>
      </c>
      <c r="CA112" s="13">
        <v>0</v>
      </c>
      <c r="CB112" s="23">
        <f t="shared" si="40"/>
        <v>0</v>
      </c>
      <c r="CC112" s="16">
        <v>0.5</v>
      </c>
      <c r="CD112" s="16">
        <v>0.8</v>
      </c>
      <c r="CE112" s="16">
        <v>1.3</v>
      </c>
      <c r="CF112" s="24">
        <f t="shared" si="41"/>
        <v>2.2807017543859651E-2</v>
      </c>
      <c r="CG112" s="24">
        <f t="shared" si="42"/>
        <v>9.4581758654841044E-2</v>
      </c>
      <c r="CH112" s="25">
        <v>5</v>
      </c>
      <c r="CI112" s="16">
        <v>15.9</v>
      </c>
      <c r="CJ112" s="16">
        <v>19.100000000000001</v>
      </c>
      <c r="CK112" s="16">
        <v>-4.5</v>
      </c>
      <c r="CL112" s="16">
        <v>0.2</v>
      </c>
      <c r="CM112" s="16">
        <v>2.2999999999999998</v>
      </c>
      <c r="CN112" s="16">
        <v>0</v>
      </c>
      <c r="CO112" s="16">
        <v>2.5</v>
      </c>
      <c r="CP112" s="26">
        <f t="shared" si="43"/>
        <v>4.3859649122807015E-2</v>
      </c>
      <c r="CQ112" s="26">
        <f t="shared" si="44"/>
        <v>0.18188799741315584</v>
      </c>
      <c r="CR112" s="13">
        <v>1</v>
      </c>
      <c r="CS112" s="13">
        <v>2</v>
      </c>
      <c r="CT112" s="13">
        <v>0</v>
      </c>
      <c r="CU112" s="13">
        <v>-0.13</v>
      </c>
      <c r="CV112" s="13">
        <v>-0.46</v>
      </c>
      <c r="CW112" s="13">
        <v>1.78</v>
      </c>
      <c r="CX112" s="13">
        <v>-0.1</v>
      </c>
      <c r="CY112" s="13">
        <v>2.31</v>
      </c>
      <c r="CZ112" s="13">
        <v>-0.55000000000000004</v>
      </c>
      <c r="DA112" s="13">
        <v>2.85</v>
      </c>
      <c r="DB112" s="27">
        <v>28.28</v>
      </c>
      <c r="DC112" s="27">
        <v>-54.58</v>
      </c>
      <c r="DD112" s="27">
        <v>82.86</v>
      </c>
      <c r="DE112" s="27">
        <v>7.31</v>
      </c>
      <c r="DF112" s="27">
        <v>9.92</v>
      </c>
      <c r="DG112" s="27">
        <v>-45.55</v>
      </c>
      <c r="DH112" s="27">
        <v>55.48</v>
      </c>
      <c r="DI112" s="27">
        <v>4.8899999999999997</v>
      </c>
      <c r="DJ112" s="1">
        <v>186</v>
      </c>
      <c r="DK112" s="28">
        <v>25</v>
      </c>
      <c r="DL112" s="28" t="s">
        <v>630</v>
      </c>
      <c r="DM112" s="1">
        <v>0.60000000000000009</v>
      </c>
      <c r="DN112" s="1">
        <v>7.0000000000000001E-3</v>
      </c>
      <c r="DO112" s="1">
        <v>0</v>
      </c>
      <c r="DP112" s="16">
        <f t="shared" si="45"/>
        <v>2.3936170212765955</v>
      </c>
    </row>
    <row r="113" spans="1:120" x14ac:dyDescent="0.2">
      <c r="A113" s="13">
        <v>24</v>
      </c>
      <c r="B113" s="13" t="s">
        <v>631</v>
      </c>
      <c r="C113" s="13" t="s">
        <v>632</v>
      </c>
      <c r="D113" s="13" t="s">
        <v>419</v>
      </c>
      <c r="E113" s="13" t="s">
        <v>123</v>
      </c>
      <c r="F113" s="1" t="s">
        <v>124</v>
      </c>
      <c r="G113" s="13">
        <v>71</v>
      </c>
      <c r="H113" s="13">
        <v>190</v>
      </c>
      <c r="I113" s="13" t="s">
        <v>150</v>
      </c>
      <c r="J113" s="13">
        <v>2004</v>
      </c>
      <c r="K113" s="13">
        <v>4</v>
      </c>
      <c r="L113" s="13">
        <v>127</v>
      </c>
      <c r="M113" s="1"/>
      <c r="N113" s="1">
        <v>29</v>
      </c>
      <c r="O113" s="13" t="s">
        <v>519</v>
      </c>
      <c r="P113" s="13" t="s">
        <v>633</v>
      </c>
      <c r="Q113" s="1" t="str">
        <f t="shared" si="23"/>
        <v>TBL</v>
      </c>
      <c r="R113" s="13" t="s">
        <v>219</v>
      </c>
      <c r="S113" s="1"/>
      <c r="T113" s="13" t="s">
        <v>154</v>
      </c>
      <c r="U113" s="13">
        <v>77</v>
      </c>
      <c r="V113" s="13">
        <v>24</v>
      </c>
      <c r="W113" s="13">
        <v>30</v>
      </c>
      <c r="X113" s="14">
        <v>21</v>
      </c>
      <c r="Y113" s="13">
        <v>54</v>
      </c>
      <c r="Z113" s="13">
        <v>9</v>
      </c>
      <c r="AA113" s="1">
        <v>191</v>
      </c>
      <c r="AB113" s="14">
        <v>51</v>
      </c>
      <c r="AC113" s="14">
        <v>63</v>
      </c>
      <c r="AD113" s="15">
        <f t="shared" si="24"/>
        <v>0.1256544502617801</v>
      </c>
      <c r="AE113" s="15">
        <f t="shared" si="25"/>
        <v>7.8688524590163941E-2</v>
      </c>
      <c r="AF113" s="16">
        <v>1365.6166666667</v>
      </c>
      <c r="AG113" s="17">
        <f t="shared" si="26"/>
        <v>17.735281385281819</v>
      </c>
      <c r="AH113" s="29">
        <v>1627</v>
      </c>
      <c r="AI113" s="17">
        <f t="shared" si="27"/>
        <v>21.129870129870131</v>
      </c>
      <c r="AJ113" s="19">
        <f t="shared" si="28"/>
        <v>0.83934644540055314</v>
      </c>
      <c r="AK113" s="20">
        <f>'Even Strength'!AA113+'Power Play'!R113+'Penalty Kill'!L113</f>
        <v>184.2962962962963</v>
      </c>
      <c r="AL113" s="19">
        <f t="shared" si="29"/>
        <v>8.0972779900002507</v>
      </c>
      <c r="AM113" s="15">
        <f>IF(('Even Strength'!BR113+'Power Play'!AK113+'Penalty Kill'!AG113)&gt;0,V113/('Even Strength'!BR113+'Power Play'!AK113+'Penalty Kill'!AG113),0)</f>
        <v>0.30769230769230771</v>
      </c>
      <c r="AN113" s="15">
        <f>IF(('Even Strength'!BR113+'Power Play'!AK113+'Penalty Kill'!AG113)&gt;0,W113/('Even Strength'!BR113+'Power Play'!AK113+'Penalty Kill'!AG113),0)</f>
        <v>0.38461538461538464</v>
      </c>
      <c r="AO113" s="15">
        <f t="shared" si="30"/>
        <v>0.69230769230769229</v>
      </c>
      <c r="AP113" s="13">
        <v>15</v>
      </c>
      <c r="AQ113" s="13">
        <v>16</v>
      </c>
      <c r="AR113" s="21">
        <f t="shared" si="31"/>
        <v>0.4838709677419355</v>
      </c>
      <c r="AS113" s="22">
        <v>0.60000000000000009</v>
      </c>
      <c r="AT113" s="1"/>
      <c r="AU113" s="1"/>
      <c r="AV113">
        <v>99</v>
      </c>
      <c r="AW113" s="13">
        <v>184</v>
      </c>
      <c r="AX113" s="13">
        <v>46</v>
      </c>
      <c r="AY113" s="13">
        <v>51</v>
      </c>
      <c r="AZ113" s="13">
        <v>25</v>
      </c>
      <c r="BA113" s="13">
        <v>43</v>
      </c>
      <c r="BB113" s="16">
        <f t="shared" si="32"/>
        <v>4.3496832932617897</v>
      </c>
      <c r="BC113" s="17">
        <f t="shared" si="33"/>
        <v>8.0842598581835308</v>
      </c>
      <c r="BD113" s="17">
        <f t="shared" si="34"/>
        <v>2.0210649645458827</v>
      </c>
      <c r="BE113" s="17">
        <f t="shared" si="35"/>
        <v>2.2407459389530433</v>
      </c>
      <c r="BF113" s="17">
        <f t="shared" si="36"/>
        <v>1.0984048720358055</v>
      </c>
      <c r="BG113" s="17">
        <f t="shared" si="37"/>
        <v>1.8892563799015853</v>
      </c>
      <c r="BH113" s="13">
        <v>41</v>
      </c>
      <c r="BI113" s="13">
        <v>18</v>
      </c>
      <c r="BJ113" s="13">
        <v>1</v>
      </c>
      <c r="BK113" s="13">
        <v>0</v>
      </c>
      <c r="BL113" s="13">
        <v>0</v>
      </c>
      <c r="BM113" s="13">
        <v>0</v>
      </c>
      <c r="BN113" s="13">
        <f t="shared" si="38"/>
        <v>272</v>
      </c>
      <c r="BO113" s="16">
        <v>-0.33800000000000002</v>
      </c>
      <c r="BP113" s="13">
        <v>5</v>
      </c>
      <c r="BQ113" s="13">
        <v>2</v>
      </c>
      <c r="BR113" s="23">
        <f t="shared" si="39"/>
        <v>0.4</v>
      </c>
      <c r="BS113" s="13">
        <v>2</v>
      </c>
      <c r="BT113" s="13">
        <v>2</v>
      </c>
      <c r="BU113" s="13">
        <v>14</v>
      </c>
      <c r="BV113" s="13">
        <v>0</v>
      </c>
      <c r="BW113" s="13">
        <v>0</v>
      </c>
      <c r="BX113" s="13">
        <v>4</v>
      </c>
      <c r="BY113" s="13">
        <v>1</v>
      </c>
      <c r="BZ113" s="13">
        <v>0</v>
      </c>
      <c r="CA113" s="13">
        <v>0</v>
      </c>
      <c r="CB113" s="23">
        <f t="shared" si="40"/>
        <v>0</v>
      </c>
      <c r="CC113" s="16">
        <v>5</v>
      </c>
      <c r="CD113" s="16">
        <v>1.6</v>
      </c>
      <c r="CE113" s="16">
        <v>6.6</v>
      </c>
      <c r="CF113" s="24">
        <f t="shared" si="41"/>
        <v>8.5714285714285715E-2</v>
      </c>
      <c r="CG113" s="24">
        <f t="shared" si="42"/>
        <v>0.28997888621745266</v>
      </c>
      <c r="CH113" s="25">
        <v>8</v>
      </c>
      <c r="CI113" s="16">
        <v>30.9</v>
      </c>
      <c r="CJ113" s="16">
        <v>24</v>
      </c>
      <c r="CK113" s="16">
        <v>2.1</v>
      </c>
      <c r="CL113" s="16">
        <v>9.4</v>
      </c>
      <c r="CM113" s="16">
        <v>1.8</v>
      </c>
      <c r="CN113" s="16">
        <v>0.4</v>
      </c>
      <c r="CO113" s="16">
        <v>11.7</v>
      </c>
      <c r="CP113" s="26">
        <f t="shared" si="43"/>
        <v>0.15194805194805194</v>
      </c>
      <c r="CQ113" s="26">
        <f t="shared" si="44"/>
        <v>0.51405348011275698</v>
      </c>
      <c r="CR113" s="13">
        <v>8</v>
      </c>
      <c r="CS113" s="13">
        <v>5</v>
      </c>
      <c r="CT113" s="13">
        <v>8</v>
      </c>
      <c r="CU113" s="13">
        <v>0.05</v>
      </c>
      <c r="CV113" s="13">
        <v>-0.73</v>
      </c>
      <c r="CW113" s="13">
        <v>1.1599999999999999</v>
      </c>
      <c r="CX113" s="13">
        <v>8.07</v>
      </c>
      <c r="CY113" s="13">
        <v>2.23</v>
      </c>
      <c r="CZ113" s="13">
        <v>-0.06</v>
      </c>
      <c r="DA113" s="13">
        <v>10.72</v>
      </c>
      <c r="DB113" s="27">
        <v>-94.32</v>
      </c>
      <c r="DC113" s="27">
        <v>10.39</v>
      </c>
      <c r="DD113" s="27">
        <v>-104.71</v>
      </c>
      <c r="DE113" s="27">
        <v>-5.85</v>
      </c>
      <c r="DF113" s="27">
        <v>-87.23</v>
      </c>
      <c r="DG113" s="27">
        <v>-7.69</v>
      </c>
      <c r="DH113" s="27">
        <v>-79.540000000000006</v>
      </c>
      <c r="DI113" s="27">
        <v>-4.45</v>
      </c>
      <c r="DJ113" s="1">
        <v>186</v>
      </c>
      <c r="DK113" s="28">
        <v>5</v>
      </c>
      <c r="DL113" s="28" t="s">
        <v>498</v>
      </c>
      <c r="DM113" s="1">
        <v>5.8</v>
      </c>
      <c r="DN113" s="1">
        <v>0.35399999999999998</v>
      </c>
      <c r="DO113" s="1">
        <v>0</v>
      </c>
      <c r="DP113" s="16">
        <f t="shared" si="45"/>
        <v>0.52978723404255312</v>
      </c>
    </row>
    <row r="114" spans="1:120" x14ac:dyDescent="0.2">
      <c r="A114" s="13">
        <v>11</v>
      </c>
      <c r="B114" s="13" t="s">
        <v>634</v>
      </c>
      <c r="C114" s="13" t="s">
        <v>466</v>
      </c>
      <c r="D114" s="13" t="s">
        <v>246</v>
      </c>
      <c r="E114" s="13" t="s">
        <v>141</v>
      </c>
      <c r="F114" s="1" t="s">
        <v>142</v>
      </c>
      <c r="G114" s="13">
        <v>71</v>
      </c>
      <c r="H114" s="13">
        <v>187</v>
      </c>
      <c r="I114" s="13" t="s">
        <v>125</v>
      </c>
      <c r="J114" s="13">
        <v>2008</v>
      </c>
      <c r="K114" s="13">
        <v>5</v>
      </c>
      <c r="L114" s="13">
        <v>127</v>
      </c>
      <c r="M114" s="1"/>
      <c r="N114" s="1">
        <v>25</v>
      </c>
      <c r="O114" s="13" t="s">
        <v>312</v>
      </c>
      <c r="P114" s="13" t="s">
        <v>635</v>
      </c>
      <c r="Q114" s="1" t="str">
        <f t="shared" si="23"/>
        <v>CBJ</v>
      </c>
      <c r="R114" s="13" t="s">
        <v>145</v>
      </c>
      <c r="S114" s="1"/>
      <c r="T114" s="13" t="s">
        <v>129</v>
      </c>
      <c r="U114" s="13">
        <v>56</v>
      </c>
      <c r="V114" s="13">
        <v>13</v>
      </c>
      <c r="W114" s="13">
        <v>10</v>
      </c>
      <c r="X114" s="14">
        <v>6</v>
      </c>
      <c r="Y114" s="13">
        <v>23</v>
      </c>
      <c r="Z114" s="13">
        <v>1</v>
      </c>
      <c r="AA114" s="1">
        <v>93</v>
      </c>
      <c r="AB114" s="14">
        <v>31</v>
      </c>
      <c r="AC114" s="14">
        <v>32</v>
      </c>
      <c r="AD114" s="15">
        <f t="shared" si="24"/>
        <v>0.13978494623655913</v>
      </c>
      <c r="AE114" s="15">
        <f t="shared" si="25"/>
        <v>8.3333333333333329E-2</v>
      </c>
      <c r="AF114" s="16">
        <v>895.65</v>
      </c>
      <c r="AG114" s="17">
        <f t="shared" si="26"/>
        <v>15.99375</v>
      </c>
      <c r="AH114" s="29">
        <v>1258</v>
      </c>
      <c r="AI114" s="17">
        <f t="shared" si="27"/>
        <v>22.464285714285715</v>
      </c>
      <c r="AJ114" s="19">
        <f t="shared" si="28"/>
        <v>0.71196343402225748</v>
      </c>
      <c r="AK114" s="20">
        <f>'Even Strength'!AA114+'Power Play'!R114+'Penalty Kill'!L114</f>
        <v>58.285714285714285</v>
      </c>
      <c r="AL114" s="19">
        <f t="shared" si="29"/>
        <v>3.9045864535732235</v>
      </c>
      <c r="AM114" s="15">
        <f>IF(('Even Strength'!BR114+'Power Play'!AK114+'Penalty Kill'!AG114)&gt;0,V114/('Even Strength'!BR114+'Power Play'!AK114+'Penalty Kill'!AG114),0)</f>
        <v>0.38235294117647056</v>
      </c>
      <c r="AN114" s="15">
        <f>IF(('Even Strength'!BR114+'Power Play'!AK114+'Penalty Kill'!AG114)&gt;0,W114/('Even Strength'!BR114+'Power Play'!AK114+'Penalty Kill'!AG114),0)</f>
        <v>0.29411764705882354</v>
      </c>
      <c r="AO114" s="15">
        <f t="shared" si="30"/>
        <v>0.67647058823529416</v>
      </c>
      <c r="AP114" s="13">
        <v>6</v>
      </c>
      <c r="AQ114" s="13">
        <v>4</v>
      </c>
      <c r="AR114" s="21">
        <f t="shared" si="31"/>
        <v>0.6</v>
      </c>
      <c r="AS114" s="22">
        <v>0.2</v>
      </c>
      <c r="AT114" s="1"/>
      <c r="AU114" s="1"/>
      <c r="AV114">
        <v>99</v>
      </c>
      <c r="AW114" s="13">
        <v>92</v>
      </c>
      <c r="AX114" s="13">
        <v>20</v>
      </c>
      <c r="AY114" s="13">
        <v>31</v>
      </c>
      <c r="AZ114" s="13">
        <v>19</v>
      </c>
      <c r="BA114" s="13">
        <v>26</v>
      </c>
      <c r="BB114" s="16">
        <f t="shared" si="32"/>
        <v>6.6320549321721662</v>
      </c>
      <c r="BC114" s="17">
        <f t="shared" si="33"/>
        <v>6.1631217551498914</v>
      </c>
      <c r="BD114" s="17">
        <f t="shared" si="34"/>
        <v>1.3398090772064981</v>
      </c>
      <c r="BE114" s="17">
        <f t="shared" si="35"/>
        <v>2.0767040696700723</v>
      </c>
      <c r="BF114" s="17">
        <f t="shared" si="36"/>
        <v>1.2728186233461731</v>
      </c>
      <c r="BG114" s="17">
        <f t="shared" si="37"/>
        <v>1.7417518003684476</v>
      </c>
      <c r="BH114" s="13">
        <v>28</v>
      </c>
      <c r="BI114" s="13">
        <v>9</v>
      </c>
      <c r="BJ114" s="13">
        <v>2</v>
      </c>
      <c r="BK114" s="13">
        <v>0</v>
      </c>
      <c r="BL114" s="13">
        <v>0</v>
      </c>
      <c r="BM114" s="13">
        <v>0</v>
      </c>
      <c r="BN114" s="13">
        <f t="shared" si="38"/>
        <v>142</v>
      </c>
      <c r="BO114" s="16">
        <v>5.7560000000000002</v>
      </c>
      <c r="BP114" s="13">
        <v>3</v>
      </c>
      <c r="BQ114" s="13">
        <v>0</v>
      </c>
      <c r="BR114" s="23">
        <f t="shared" si="39"/>
        <v>0</v>
      </c>
      <c r="BS114" s="13">
        <v>0</v>
      </c>
      <c r="BT114" s="13">
        <v>1</v>
      </c>
      <c r="BU114" s="13">
        <v>15</v>
      </c>
      <c r="BV114" s="13">
        <v>0</v>
      </c>
      <c r="BW114" s="13">
        <v>0</v>
      </c>
      <c r="BX114" s="13">
        <v>3</v>
      </c>
      <c r="BY114" s="13">
        <v>2</v>
      </c>
      <c r="BZ114" s="13">
        <v>0</v>
      </c>
      <c r="CA114" s="13">
        <v>0</v>
      </c>
      <c r="CB114" s="23">
        <f t="shared" si="40"/>
        <v>0</v>
      </c>
      <c r="CC114" s="16">
        <v>1.5</v>
      </c>
      <c r="CD114" s="16">
        <v>0.9</v>
      </c>
      <c r="CE114" s="16">
        <v>2.5</v>
      </c>
      <c r="CF114" s="24">
        <f t="shared" si="41"/>
        <v>4.4642857142857144E-2</v>
      </c>
      <c r="CG114" s="24">
        <f t="shared" si="42"/>
        <v>0.16747613465081226</v>
      </c>
      <c r="CH114" s="25">
        <v>8</v>
      </c>
      <c r="CI114" s="16">
        <v>16.2</v>
      </c>
      <c r="CJ114" s="16">
        <v>15.7</v>
      </c>
      <c r="CK114" s="16">
        <v>3.5</v>
      </c>
      <c r="CL114" s="16">
        <v>2.9</v>
      </c>
      <c r="CM114" s="16">
        <v>1.2</v>
      </c>
      <c r="CN114" s="16">
        <v>-0.8</v>
      </c>
      <c r="CO114" s="16">
        <v>3.3</v>
      </c>
      <c r="CP114" s="26">
        <f t="shared" si="43"/>
        <v>5.8928571428571427E-2</v>
      </c>
      <c r="CQ114" s="26">
        <f t="shared" si="44"/>
        <v>0.22106849773907217</v>
      </c>
      <c r="CR114" s="13">
        <v>3</v>
      </c>
      <c r="CS114" s="13">
        <v>0</v>
      </c>
      <c r="CT114" s="13">
        <v>3</v>
      </c>
      <c r="CU114" s="13">
        <v>0.01</v>
      </c>
      <c r="CV114" s="13">
        <v>0.47</v>
      </c>
      <c r="CW114" s="13">
        <v>0.84</v>
      </c>
      <c r="CX114" s="13">
        <v>0.88</v>
      </c>
      <c r="CY114" s="13">
        <v>0.4</v>
      </c>
      <c r="CZ114" s="13">
        <v>0.46</v>
      </c>
      <c r="DA114" s="13">
        <v>3.06</v>
      </c>
      <c r="DB114" s="27">
        <v>17.29</v>
      </c>
      <c r="DC114" s="27">
        <v>-8.5299999999999994</v>
      </c>
      <c r="DD114" s="27">
        <v>25.82</v>
      </c>
      <c r="DE114" s="27">
        <v>2.23</v>
      </c>
      <c r="DF114" s="27">
        <v>19.61</v>
      </c>
      <c r="DG114" s="27">
        <v>7.51</v>
      </c>
      <c r="DH114" s="27">
        <v>12.11</v>
      </c>
      <c r="DI114" s="27">
        <v>1.05</v>
      </c>
      <c r="DJ114" s="1">
        <v>186</v>
      </c>
      <c r="DK114" s="28">
        <v>25</v>
      </c>
      <c r="DL114" s="28" t="s">
        <v>636</v>
      </c>
      <c r="DM114" s="1">
        <v>0.98799999999999999</v>
      </c>
      <c r="DN114" s="1">
        <v>0.18099999999999999</v>
      </c>
      <c r="DO114" s="1">
        <v>0</v>
      </c>
      <c r="DP114" s="16">
        <f t="shared" si="45"/>
        <v>2.3680851063829786</v>
      </c>
    </row>
    <row r="115" spans="1:120" x14ac:dyDescent="0.2">
      <c r="A115" s="13">
        <v>23</v>
      </c>
      <c r="B115" s="13" t="s">
        <v>637</v>
      </c>
      <c r="C115" s="13" t="s">
        <v>427</v>
      </c>
      <c r="D115" s="13" t="s">
        <v>158</v>
      </c>
      <c r="E115" s="13" t="s">
        <v>141</v>
      </c>
      <c r="F115" s="1" t="s">
        <v>142</v>
      </c>
      <c r="G115" s="13">
        <v>69</v>
      </c>
      <c r="H115" s="13">
        <v>190</v>
      </c>
      <c r="I115" s="13" t="s">
        <v>125</v>
      </c>
      <c r="J115" s="13">
        <v>2001</v>
      </c>
      <c r="K115" s="13">
        <v>2</v>
      </c>
      <c r="L115" s="13">
        <v>49</v>
      </c>
      <c r="M115" s="1"/>
      <c r="N115" s="1">
        <v>32</v>
      </c>
      <c r="O115" s="13" t="s">
        <v>217</v>
      </c>
      <c r="P115" s="13" t="s">
        <v>638</v>
      </c>
      <c r="Q115" s="1" t="str">
        <f t="shared" si="23"/>
        <v>NJD</v>
      </c>
      <c r="R115" s="13" t="s">
        <v>398</v>
      </c>
      <c r="S115" s="1"/>
      <c r="T115" s="13" t="s">
        <v>129</v>
      </c>
      <c r="U115" s="13">
        <v>68</v>
      </c>
      <c r="V115" s="13">
        <v>27</v>
      </c>
      <c r="W115" s="13">
        <v>15</v>
      </c>
      <c r="X115" s="14">
        <v>7</v>
      </c>
      <c r="Y115" s="13">
        <v>42</v>
      </c>
      <c r="Z115" s="13">
        <v>2</v>
      </c>
      <c r="AA115" s="1">
        <v>156</v>
      </c>
      <c r="AB115" s="14">
        <v>48</v>
      </c>
      <c r="AC115" s="14">
        <v>55</v>
      </c>
      <c r="AD115" s="15">
        <f t="shared" si="24"/>
        <v>0.17307692307692307</v>
      </c>
      <c r="AE115" s="15">
        <f t="shared" si="25"/>
        <v>0.10424710424710425</v>
      </c>
      <c r="AF115" s="16">
        <v>1246.5166666667001</v>
      </c>
      <c r="AG115" s="17">
        <f t="shared" si="26"/>
        <v>18.331127450980883</v>
      </c>
      <c r="AH115" s="29">
        <v>1625</v>
      </c>
      <c r="AI115" s="17">
        <f t="shared" si="27"/>
        <v>23.897058823529413</v>
      </c>
      <c r="AJ115" s="19">
        <f t="shared" si="28"/>
        <v>0.76708717948720007</v>
      </c>
      <c r="AK115" s="20">
        <f>'Even Strength'!AA115+'Power Play'!R115+'Penalty Kill'!L115</f>
        <v>56.95</v>
      </c>
      <c r="AL115" s="19">
        <f t="shared" si="29"/>
        <v>2.7412389191212112</v>
      </c>
      <c r="AM115" s="15">
        <f>IF(('Even Strength'!BR115+'Power Play'!AK115+'Penalty Kill'!AG115)&gt;0,V115/('Even Strength'!BR115+'Power Play'!AK115+'Penalty Kill'!AG115),0)</f>
        <v>0.50943396226415094</v>
      </c>
      <c r="AN115" s="15">
        <f>IF(('Even Strength'!BR115+'Power Play'!AK115+'Penalty Kill'!AG115)&gt;0,W115/('Even Strength'!BR115+'Power Play'!AK115+'Penalty Kill'!AG115),0)</f>
        <v>0.28301886792452829</v>
      </c>
      <c r="AO115" s="15">
        <f t="shared" si="30"/>
        <v>0.79245283018867929</v>
      </c>
      <c r="AP115" s="13">
        <v>119</v>
      </c>
      <c r="AQ115" s="13">
        <v>163</v>
      </c>
      <c r="AR115" s="21">
        <f t="shared" si="31"/>
        <v>0.42198581560283688</v>
      </c>
      <c r="AS115" s="22">
        <v>7.2</v>
      </c>
      <c r="AT115" s="13">
        <v>2</v>
      </c>
      <c r="AU115" s="13">
        <v>0</v>
      </c>
      <c r="AV115">
        <v>41</v>
      </c>
      <c r="AW115" s="13">
        <v>30</v>
      </c>
      <c r="AX115" s="13">
        <v>17</v>
      </c>
      <c r="AY115" s="13">
        <v>47</v>
      </c>
      <c r="AZ115" s="13">
        <v>33</v>
      </c>
      <c r="BA115" s="13">
        <v>29</v>
      </c>
      <c r="BB115" s="16">
        <f t="shared" si="32"/>
        <v>1.9734994852321275</v>
      </c>
      <c r="BC115" s="17">
        <f t="shared" si="33"/>
        <v>1.4440240135844835</v>
      </c>
      <c r="BD115" s="17">
        <f t="shared" si="34"/>
        <v>0.81828027436454065</v>
      </c>
      <c r="BE115" s="17">
        <f t="shared" si="35"/>
        <v>2.2623042879490245</v>
      </c>
      <c r="BF115" s="17">
        <f t="shared" si="36"/>
        <v>1.5884264149429319</v>
      </c>
      <c r="BG115" s="17">
        <f t="shared" si="37"/>
        <v>1.3958898797983339</v>
      </c>
      <c r="BH115" s="13">
        <v>28</v>
      </c>
      <c r="BI115" s="13">
        <v>14</v>
      </c>
      <c r="BJ115" s="13">
        <v>0</v>
      </c>
      <c r="BK115" s="13">
        <v>0</v>
      </c>
      <c r="BL115" s="13">
        <v>0</v>
      </c>
      <c r="BM115" s="13">
        <v>0</v>
      </c>
      <c r="BN115" s="13">
        <f t="shared" si="38"/>
        <v>75</v>
      </c>
      <c r="BO115" s="16">
        <v>-5.9130000000000003</v>
      </c>
      <c r="BP115" s="13">
        <v>4</v>
      </c>
      <c r="BQ115" s="13">
        <v>1</v>
      </c>
      <c r="BR115" s="23">
        <f t="shared" si="39"/>
        <v>0.25</v>
      </c>
      <c r="BS115" s="13">
        <v>0</v>
      </c>
      <c r="BT115" s="13">
        <v>4</v>
      </c>
      <c r="BU115" s="13">
        <v>16</v>
      </c>
      <c r="BV115" s="13">
        <v>0</v>
      </c>
      <c r="BW115" s="13">
        <v>0</v>
      </c>
      <c r="BX115" s="13">
        <v>8</v>
      </c>
      <c r="BY115" s="13">
        <v>5</v>
      </c>
      <c r="BZ115" s="13">
        <v>0</v>
      </c>
      <c r="CA115" s="13">
        <v>0</v>
      </c>
      <c r="CB115" s="23">
        <f t="shared" si="40"/>
        <v>0</v>
      </c>
      <c r="CC115" s="16">
        <v>4.2</v>
      </c>
      <c r="CD115" s="16">
        <v>1.8</v>
      </c>
      <c r="CE115" s="16">
        <v>6</v>
      </c>
      <c r="CF115" s="24">
        <f t="shared" si="41"/>
        <v>8.8235294117647065E-2</v>
      </c>
      <c r="CG115" s="24">
        <f t="shared" si="42"/>
        <v>0.28880480271689668</v>
      </c>
      <c r="CH115" s="25">
        <v>4</v>
      </c>
      <c r="CI115" s="16">
        <v>26.6</v>
      </c>
      <c r="CJ115" s="16">
        <v>22.7</v>
      </c>
      <c r="CK115" s="16">
        <v>8.1</v>
      </c>
      <c r="CL115" s="16">
        <v>7.1</v>
      </c>
      <c r="CM115" s="16">
        <v>2.6</v>
      </c>
      <c r="CN115" s="16">
        <v>-0.2</v>
      </c>
      <c r="CO115" s="16">
        <v>9.5</v>
      </c>
      <c r="CP115" s="26">
        <f t="shared" si="43"/>
        <v>0.13970588235294118</v>
      </c>
      <c r="CQ115" s="26">
        <f t="shared" si="44"/>
        <v>0.45727427096841977</v>
      </c>
      <c r="CR115" s="13">
        <v>3</v>
      </c>
      <c r="CS115" s="13">
        <v>3</v>
      </c>
      <c r="CT115" s="13">
        <v>5</v>
      </c>
      <c r="CU115" s="13">
        <v>-0.1</v>
      </c>
      <c r="CV115" s="13">
        <v>-1.51</v>
      </c>
      <c r="CW115" s="13">
        <v>1.19</v>
      </c>
      <c r="CX115" s="13">
        <v>1.39</v>
      </c>
      <c r="CY115" s="13">
        <v>0.79</v>
      </c>
      <c r="CZ115" s="13">
        <v>6</v>
      </c>
      <c r="DA115" s="13">
        <v>7.76</v>
      </c>
      <c r="DB115" s="27">
        <v>-66.75</v>
      </c>
      <c r="DC115" s="27">
        <v>27.6</v>
      </c>
      <c r="DD115" s="27">
        <v>-94.35</v>
      </c>
      <c r="DE115" s="27">
        <v>-5.98</v>
      </c>
      <c r="DF115" s="27">
        <v>-45.11</v>
      </c>
      <c r="DG115" s="27">
        <v>33.61</v>
      </c>
      <c r="DH115" s="27">
        <v>-78.72</v>
      </c>
      <c r="DI115" s="27">
        <v>-4.99</v>
      </c>
      <c r="DJ115" s="1">
        <v>186</v>
      </c>
      <c r="DK115" s="28">
        <v>14</v>
      </c>
      <c r="DL115" s="28" t="s">
        <v>639</v>
      </c>
      <c r="DM115" s="1">
        <v>5</v>
      </c>
      <c r="DN115" s="1">
        <v>0.122</v>
      </c>
      <c r="DO115" s="1">
        <v>0</v>
      </c>
      <c r="DP115" s="16">
        <f t="shared" si="45"/>
        <v>3.1914893617020823E-2</v>
      </c>
    </row>
    <row r="116" spans="1:120" x14ac:dyDescent="0.2">
      <c r="A116" s="13">
        <v>45</v>
      </c>
      <c r="B116" s="13" t="s">
        <v>640</v>
      </c>
      <c r="C116" s="13" t="s">
        <v>641</v>
      </c>
      <c r="D116" s="13" t="s">
        <v>158</v>
      </c>
      <c r="E116" s="13" t="s">
        <v>141</v>
      </c>
      <c r="F116" s="1" t="s">
        <v>142</v>
      </c>
      <c r="G116" s="13">
        <v>76</v>
      </c>
      <c r="H116" s="13">
        <v>206</v>
      </c>
      <c r="I116" s="13" t="s">
        <v>125</v>
      </c>
      <c r="J116" s="13">
        <v>2008</v>
      </c>
      <c r="K116" s="13">
        <v>3</v>
      </c>
      <c r="L116" s="13">
        <v>74</v>
      </c>
      <c r="M116" s="1"/>
      <c r="N116" s="1">
        <v>26</v>
      </c>
      <c r="O116" s="13" t="s">
        <v>160</v>
      </c>
      <c r="P116" s="13" t="s">
        <v>642</v>
      </c>
      <c r="Q116" s="1" t="str">
        <f t="shared" si="23"/>
        <v>ARI</v>
      </c>
      <c r="R116" s="13" t="s">
        <v>446</v>
      </c>
      <c r="S116" s="1"/>
      <c r="T116" s="13" t="s">
        <v>173</v>
      </c>
      <c r="U116" s="13">
        <v>33</v>
      </c>
      <c r="V116" s="13">
        <v>0</v>
      </c>
      <c r="W116" s="13">
        <v>1</v>
      </c>
      <c r="X116" s="14">
        <v>0</v>
      </c>
      <c r="Y116" s="13">
        <v>1</v>
      </c>
      <c r="Z116" s="13">
        <v>-13</v>
      </c>
      <c r="AA116" s="1">
        <v>28</v>
      </c>
      <c r="AB116" s="14">
        <v>16</v>
      </c>
      <c r="AC116" s="14">
        <v>18</v>
      </c>
      <c r="AD116" s="15">
        <f t="shared" si="24"/>
        <v>0</v>
      </c>
      <c r="AE116" s="15">
        <f t="shared" si="25"/>
        <v>0</v>
      </c>
      <c r="AF116" s="16">
        <v>578.71666666670001</v>
      </c>
      <c r="AG116" s="17">
        <f t="shared" si="26"/>
        <v>17.536868686869695</v>
      </c>
      <c r="AH116" s="29">
        <v>867</v>
      </c>
      <c r="AI116" s="17">
        <f t="shared" si="27"/>
        <v>26.272727272727273</v>
      </c>
      <c r="AJ116" s="19">
        <f t="shared" si="28"/>
        <v>0.66749327181856977</v>
      </c>
      <c r="AK116" s="20">
        <f>'Even Strength'!AA116+'Power Play'!R116+'Penalty Kill'!L116</f>
        <v>0</v>
      </c>
      <c r="AL116" s="19">
        <f t="shared" si="29"/>
        <v>0</v>
      </c>
      <c r="AM116" s="15">
        <f>IF(('Even Strength'!BR116+'Power Play'!AK116+'Penalty Kill'!AG116)&gt;0,V116/('Even Strength'!BR116+'Power Play'!AK116+'Penalty Kill'!AG116),0)</f>
        <v>0</v>
      </c>
      <c r="AN116" s="15">
        <f>IF(('Even Strength'!BR116+'Power Play'!AK116+'Penalty Kill'!AG116)&gt;0,W116/('Even Strength'!BR116+'Power Play'!AK116+'Penalty Kill'!AG116),0)</f>
        <v>0.14285714285714285</v>
      </c>
      <c r="AO116" s="15">
        <f t="shared" si="30"/>
        <v>0.14285714285714285</v>
      </c>
      <c r="AP116" s="13">
        <v>0</v>
      </c>
      <c r="AQ116" s="13">
        <v>0</v>
      </c>
      <c r="AR116" s="21">
        <f t="shared" si="31"/>
        <v>0</v>
      </c>
      <c r="AS116" s="22">
        <v>0</v>
      </c>
      <c r="AT116" s="1"/>
      <c r="AU116" s="1"/>
      <c r="AV116">
        <v>78</v>
      </c>
      <c r="AW116" s="13">
        <v>67</v>
      </c>
      <c r="AX116" s="13">
        <v>58</v>
      </c>
      <c r="AY116" s="13">
        <v>16</v>
      </c>
      <c r="AZ116" s="13">
        <v>6</v>
      </c>
      <c r="BA116" s="13">
        <v>2</v>
      </c>
      <c r="BB116" s="16">
        <f t="shared" si="32"/>
        <v>8.0868588543611963</v>
      </c>
      <c r="BC116" s="17">
        <f t="shared" si="33"/>
        <v>6.9464044005410281</v>
      </c>
      <c r="BD116" s="17">
        <f t="shared" si="34"/>
        <v>6.0133053019608891</v>
      </c>
      <c r="BE116" s="17">
        <f t="shared" si="35"/>
        <v>1.6588428419202454</v>
      </c>
      <c r="BF116" s="17">
        <f t="shared" si="36"/>
        <v>0.62206606572009193</v>
      </c>
      <c r="BG116" s="17">
        <f t="shared" si="37"/>
        <v>0.20735535524003068</v>
      </c>
      <c r="BH116" s="13">
        <v>10</v>
      </c>
      <c r="BI116" s="13">
        <v>5</v>
      </c>
      <c r="BJ116" s="13">
        <v>0</v>
      </c>
      <c r="BK116" s="13">
        <v>0</v>
      </c>
      <c r="BL116" s="13">
        <v>0</v>
      </c>
      <c r="BM116" s="13">
        <v>0</v>
      </c>
      <c r="BN116" s="13">
        <f t="shared" si="38"/>
        <v>135</v>
      </c>
      <c r="BO116" s="16">
        <v>4.0000000000000001E-3</v>
      </c>
      <c r="BP116" s="1"/>
      <c r="BQ116" s="1"/>
      <c r="BR116" s="23" t="str">
        <f t="shared" si="39"/>
        <v xml:space="preserve"> </v>
      </c>
      <c r="BS116" s="1"/>
      <c r="BT116" s="13">
        <v>0</v>
      </c>
      <c r="BU116" s="13">
        <v>6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23">
        <f t="shared" si="40"/>
        <v>0</v>
      </c>
      <c r="CC116" s="16">
        <v>-0.60000000000000009</v>
      </c>
      <c r="CD116" s="16">
        <v>0.4</v>
      </c>
      <c r="CE116" s="16">
        <v>-0.2</v>
      </c>
      <c r="CF116" s="24">
        <f t="shared" si="41"/>
        <v>-6.0606060606060606E-3</v>
      </c>
      <c r="CG116" s="24">
        <f t="shared" si="42"/>
        <v>-2.0735535524003069E-2</v>
      </c>
      <c r="CH116" s="25">
        <v>5</v>
      </c>
      <c r="CI116" s="16">
        <v>7.1</v>
      </c>
      <c r="CJ116" s="16">
        <v>10.4</v>
      </c>
      <c r="CK116" s="16">
        <v>-8.4</v>
      </c>
      <c r="CL116" s="16">
        <v>-1.3</v>
      </c>
      <c r="CM116" s="16">
        <v>-0.5</v>
      </c>
      <c r="CN116" s="16">
        <v>0</v>
      </c>
      <c r="CO116" s="16">
        <v>-1.9</v>
      </c>
      <c r="CP116" s="26">
        <f t="shared" si="43"/>
        <v>-5.7575757575757572E-2</v>
      </c>
      <c r="CQ116" s="26">
        <f t="shared" si="44"/>
        <v>-0.19698758747802914</v>
      </c>
      <c r="CR116" s="13">
        <v>0</v>
      </c>
      <c r="CS116" s="13">
        <v>0</v>
      </c>
      <c r="CT116" s="13">
        <v>0</v>
      </c>
      <c r="CU116" s="13">
        <v>0</v>
      </c>
      <c r="CV116" s="13">
        <v>-0.24</v>
      </c>
      <c r="CW116" s="13">
        <v>0.49</v>
      </c>
      <c r="CX116" s="13">
        <v>-0.31</v>
      </c>
      <c r="CY116" s="13">
        <v>-0.5</v>
      </c>
      <c r="CZ116" s="13">
        <v>-1.22</v>
      </c>
      <c r="DA116" s="13">
        <v>-1.78</v>
      </c>
      <c r="DB116" s="27">
        <v>33.21</v>
      </c>
      <c r="DC116" s="27">
        <v>23.56</v>
      </c>
      <c r="DD116" s="27">
        <v>9.65</v>
      </c>
      <c r="DE116" s="27">
        <v>1.21</v>
      </c>
      <c r="DF116" s="27">
        <v>24.85</v>
      </c>
      <c r="DG116" s="27">
        <v>19.04</v>
      </c>
      <c r="DH116" s="27">
        <v>5.81</v>
      </c>
      <c r="DI116" s="27">
        <v>0.73</v>
      </c>
      <c r="DJ116" s="1">
        <v>78</v>
      </c>
      <c r="DK116" s="1"/>
      <c r="DL116" s="1"/>
      <c r="DM116" s="1">
        <v>0.23100000000000001</v>
      </c>
      <c r="DN116" s="1">
        <v>0</v>
      </c>
      <c r="DO116" s="1">
        <v>0</v>
      </c>
      <c r="DP116" s="16">
        <f t="shared" si="45"/>
        <v>-1.9007549759780369</v>
      </c>
    </row>
    <row r="117" spans="1:120" x14ac:dyDescent="0.2">
      <c r="A117" s="13">
        <v>51</v>
      </c>
      <c r="B117" s="13" t="s">
        <v>643</v>
      </c>
      <c r="C117" s="13" t="s">
        <v>337</v>
      </c>
      <c r="D117" s="13" t="s">
        <v>158</v>
      </c>
      <c r="E117" s="13" t="s">
        <v>141</v>
      </c>
      <c r="F117" s="1" t="s">
        <v>142</v>
      </c>
      <c r="G117" s="13">
        <v>70</v>
      </c>
      <c r="H117" s="13">
        <v>192</v>
      </c>
      <c r="I117" s="13" t="s">
        <v>125</v>
      </c>
      <c r="J117" s="13">
        <v>1997</v>
      </c>
      <c r="K117" s="13">
        <v>6</v>
      </c>
      <c r="L117" s="13">
        <v>156</v>
      </c>
      <c r="M117" s="1"/>
      <c r="N117" s="1">
        <v>35</v>
      </c>
      <c r="O117" s="13" t="s">
        <v>539</v>
      </c>
      <c r="P117" s="13" t="s">
        <v>642</v>
      </c>
      <c r="Q117" s="1" t="str">
        <f t="shared" si="23"/>
        <v>FLA</v>
      </c>
      <c r="R117" s="13" t="s">
        <v>302</v>
      </c>
      <c r="S117" s="1"/>
      <c r="T117" s="13" t="s">
        <v>173</v>
      </c>
      <c r="U117" s="13">
        <v>82</v>
      </c>
      <c r="V117" s="13">
        <v>3</v>
      </c>
      <c r="W117" s="13">
        <v>24</v>
      </c>
      <c r="X117" s="14">
        <v>13</v>
      </c>
      <c r="Y117" s="13">
        <v>27</v>
      </c>
      <c r="Z117" s="13">
        <v>4</v>
      </c>
      <c r="AA117" s="1">
        <v>118</v>
      </c>
      <c r="AB117" s="14">
        <v>38</v>
      </c>
      <c r="AC117" s="14">
        <v>63</v>
      </c>
      <c r="AD117" s="15">
        <f t="shared" si="24"/>
        <v>2.5423728813559324E-2</v>
      </c>
      <c r="AE117" s="15">
        <f t="shared" si="25"/>
        <v>1.3698630136986301E-2</v>
      </c>
      <c r="AF117" s="16">
        <v>1903.0833333333001</v>
      </c>
      <c r="AG117" s="17">
        <f t="shared" si="26"/>
        <v>23.208333333332927</v>
      </c>
      <c r="AH117" s="29">
        <v>2083</v>
      </c>
      <c r="AI117" s="17">
        <f t="shared" si="27"/>
        <v>25.402439024390244</v>
      </c>
      <c r="AJ117" s="19">
        <f t="shared" si="28"/>
        <v>0.91362618018881425</v>
      </c>
      <c r="AK117" s="20">
        <f>'Even Strength'!AA117+'Power Play'!R117+'Penalty Kill'!L117</f>
        <v>135.07602339181287</v>
      </c>
      <c r="AL117" s="19">
        <f t="shared" si="29"/>
        <v>4.2586476701014568</v>
      </c>
      <c r="AM117" s="15">
        <f>IF(('Even Strength'!BR117+'Power Play'!AK117+'Penalty Kill'!AG117)&gt;0,V117/('Even Strength'!BR117+'Power Play'!AK117+'Penalty Kill'!AG117),0)</f>
        <v>4.1095890410958902E-2</v>
      </c>
      <c r="AN117" s="15">
        <f>IF(('Even Strength'!BR117+'Power Play'!AK117+'Penalty Kill'!AG117)&gt;0,W117/('Even Strength'!BR117+'Power Play'!AK117+'Penalty Kill'!AG117),0)</f>
        <v>0.32876712328767121</v>
      </c>
      <c r="AO117" s="15">
        <f t="shared" si="30"/>
        <v>0.36986301369863012</v>
      </c>
      <c r="AP117" s="13">
        <v>0</v>
      </c>
      <c r="AQ117" s="13">
        <v>0</v>
      </c>
      <c r="AR117" s="21">
        <f t="shared" si="31"/>
        <v>0</v>
      </c>
      <c r="AS117" s="22">
        <v>0</v>
      </c>
      <c r="AT117" s="1"/>
      <c r="AU117" s="1"/>
      <c r="AV117">
        <v>182</v>
      </c>
      <c r="AW117" s="13">
        <v>44</v>
      </c>
      <c r="AX117" s="13">
        <v>85</v>
      </c>
      <c r="AY117" s="13">
        <v>38</v>
      </c>
      <c r="AZ117" s="13">
        <v>34</v>
      </c>
      <c r="BA117" s="13">
        <v>16</v>
      </c>
      <c r="BB117" s="16">
        <f t="shared" si="32"/>
        <v>5.7380566624338698</v>
      </c>
      <c r="BC117" s="17">
        <f t="shared" si="33"/>
        <v>1.3872224898191774</v>
      </c>
      <c r="BD117" s="17">
        <f t="shared" si="34"/>
        <v>2.6798616280597747</v>
      </c>
      <c r="BE117" s="17">
        <f t="shared" si="35"/>
        <v>1.1980557866620167</v>
      </c>
      <c r="BF117" s="17">
        <f t="shared" si="36"/>
        <v>1.0719446512239099</v>
      </c>
      <c r="BG117" s="17">
        <f t="shared" si="37"/>
        <v>0.50444454175242814</v>
      </c>
      <c r="BH117" s="13">
        <v>22</v>
      </c>
      <c r="BI117" s="13">
        <v>11</v>
      </c>
      <c r="BJ117" s="13">
        <v>0</v>
      </c>
      <c r="BK117" s="13">
        <v>0</v>
      </c>
      <c r="BL117" s="13">
        <v>0</v>
      </c>
      <c r="BM117" s="13">
        <v>0</v>
      </c>
      <c r="BN117" s="13">
        <f t="shared" si="38"/>
        <v>151</v>
      </c>
      <c r="BO117" s="16">
        <v>2.9710000000000001</v>
      </c>
      <c r="BP117" s="13">
        <v>1</v>
      </c>
      <c r="BQ117" s="13">
        <v>0</v>
      </c>
      <c r="BR117" s="23">
        <f t="shared" si="39"/>
        <v>0</v>
      </c>
      <c r="BS117" s="13">
        <v>0</v>
      </c>
      <c r="BT117" s="13">
        <v>0</v>
      </c>
      <c r="BU117" s="13">
        <v>24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23">
        <f t="shared" si="40"/>
        <v>0</v>
      </c>
      <c r="CC117" s="16">
        <v>1</v>
      </c>
      <c r="CD117" s="16">
        <v>4.5999999999999996</v>
      </c>
      <c r="CE117" s="16">
        <v>5.6</v>
      </c>
      <c r="CF117" s="24">
        <f t="shared" si="41"/>
        <v>6.829268292682926E-2</v>
      </c>
      <c r="CG117" s="24">
        <f t="shared" si="42"/>
        <v>0.17655558961334986</v>
      </c>
      <c r="CH117" s="25">
        <v>2</v>
      </c>
      <c r="CI117" s="16">
        <v>39.6</v>
      </c>
      <c r="CJ117" s="16">
        <v>34</v>
      </c>
      <c r="CK117" s="16">
        <v>6.4</v>
      </c>
      <c r="CL117" s="16">
        <v>0.60000000000000009</v>
      </c>
      <c r="CM117" s="16">
        <v>3.9</v>
      </c>
      <c r="CN117" s="16">
        <v>-0.30000000000000004</v>
      </c>
      <c r="CO117" s="16">
        <v>4.3</v>
      </c>
      <c r="CP117" s="26">
        <f t="shared" si="43"/>
        <v>5.24390243902439E-2</v>
      </c>
      <c r="CQ117" s="26">
        <f t="shared" si="44"/>
        <v>0.13556947059596505</v>
      </c>
      <c r="CR117" s="13">
        <v>0</v>
      </c>
      <c r="CS117" s="13">
        <v>1</v>
      </c>
      <c r="CT117" s="13">
        <v>0</v>
      </c>
      <c r="CU117" s="13">
        <v>0</v>
      </c>
      <c r="CV117" s="13">
        <v>-1.41</v>
      </c>
      <c r="CW117" s="13">
        <v>2.0299999999999998</v>
      </c>
      <c r="CX117" s="13">
        <v>-5.62</v>
      </c>
      <c r="CY117" s="13">
        <v>6.07</v>
      </c>
      <c r="CZ117" s="13">
        <v>-2.36</v>
      </c>
      <c r="DA117" s="13">
        <v>-1.29</v>
      </c>
      <c r="DB117" s="27">
        <v>-42.39</v>
      </c>
      <c r="DC117" s="27">
        <v>-68.3</v>
      </c>
      <c r="DD117" s="27">
        <v>25.92</v>
      </c>
      <c r="DE117" s="27">
        <v>1.08</v>
      </c>
      <c r="DF117" s="27">
        <v>-32.619999999999997</v>
      </c>
      <c r="DG117" s="27">
        <v>-48.88</v>
      </c>
      <c r="DH117" s="27">
        <v>16.260000000000002</v>
      </c>
      <c r="DI117" s="27">
        <v>0.68</v>
      </c>
      <c r="DJ117" s="1">
        <v>186</v>
      </c>
      <c r="DK117" s="1"/>
      <c r="DL117" s="1"/>
      <c r="DM117" s="1">
        <v>7.14</v>
      </c>
      <c r="DN117" s="1">
        <v>0</v>
      </c>
      <c r="DO117" s="1">
        <v>0</v>
      </c>
      <c r="DP117" s="16">
        <f t="shared" si="45"/>
        <v>-9.7212765957446798</v>
      </c>
    </row>
    <row r="118" spans="1:120" x14ac:dyDescent="0.2">
      <c r="A118" s="13">
        <v>11</v>
      </c>
      <c r="B118" s="13" t="s">
        <v>644</v>
      </c>
      <c r="C118" s="13" t="s">
        <v>645</v>
      </c>
      <c r="D118" s="13" t="s">
        <v>158</v>
      </c>
      <c r="E118" s="13" t="s">
        <v>141</v>
      </c>
      <c r="F118" s="1" t="s">
        <v>142</v>
      </c>
      <c r="G118" s="13">
        <v>72</v>
      </c>
      <c r="H118" s="13">
        <v>197</v>
      </c>
      <c r="I118" s="13" t="s">
        <v>125</v>
      </c>
      <c r="J118" s="13">
        <v>2002</v>
      </c>
      <c r="K118" s="13">
        <v>3</v>
      </c>
      <c r="L118" s="13">
        <v>67</v>
      </c>
      <c r="M118" s="1"/>
      <c r="N118" s="1">
        <v>31</v>
      </c>
      <c r="O118" s="13" t="s">
        <v>646</v>
      </c>
      <c r="P118" s="13" t="s">
        <v>642</v>
      </c>
      <c r="Q118" s="1" t="str">
        <f t="shared" si="23"/>
        <v>BOS</v>
      </c>
      <c r="R118" s="13" t="s">
        <v>314</v>
      </c>
      <c r="S118" s="1"/>
      <c r="T118" s="13" t="s">
        <v>146</v>
      </c>
      <c r="U118" s="13">
        <v>70</v>
      </c>
      <c r="V118" s="13">
        <v>6</v>
      </c>
      <c r="W118" s="13">
        <v>6</v>
      </c>
      <c r="X118" s="14">
        <v>3</v>
      </c>
      <c r="Y118" s="13">
        <v>12</v>
      </c>
      <c r="Z118" s="13">
        <v>1</v>
      </c>
      <c r="AA118" s="1">
        <v>64</v>
      </c>
      <c r="AB118" s="14">
        <v>17</v>
      </c>
      <c r="AC118" s="14">
        <v>25</v>
      </c>
      <c r="AD118" s="15">
        <f t="shared" si="24"/>
        <v>9.375E-2</v>
      </c>
      <c r="AE118" s="15">
        <f t="shared" si="25"/>
        <v>5.6603773584905662E-2</v>
      </c>
      <c r="AF118" s="16">
        <v>849.45</v>
      </c>
      <c r="AG118" s="17">
        <f t="shared" si="26"/>
        <v>12.135</v>
      </c>
      <c r="AH118" s="29">
        <v>1233</v>
      </c>
      <c r="AI118" s="17">
        <f t="shared" si="27"/>
        <v>17.614285714285714</v>
      </c>
      <c r="AJ118" s="19">
        <f t="shared" si="28"/>
        <v>0.68892944038929449</v>
      </c>
      <c r="AK118" s="20">
        <f>'Even Strength'!AA118+'Power Play'!R118+'Penalty Kill'!L118</f>
        <v>34.375</v>
      </c>
      <c r="AL118" s="19">
        <f t="shared" si="29"/>
        <v>2.4280416740243687</v>
      </c>
      <c r="AM118" s="15">
        <f>IF(('Even Strength'!BR118+'Power Play'!AK118+'Penalty Kill'!AG118)&gt;0,V118/('Even Strength'!BR118+'Power Play'!AK118+'Penalty Kill'!AG118),0)</f>
        <v>0.35294117647058826</v>
      </c>
      <c r="AN118" s="15">
        <f>IF(('Even Strength'!BR118+'Power Play'!AK118+'Penalty Kill'!AG118)&gt;0,W118/('Even Strength'!BR118+'Power Play'!AK118+'Penalty Kill'!AG118),0)</f>
        <v>0.35294117647058826</v>
      </c>
      <c r="AO118" s="15">
        <f t="shared" si="30"/>
        <v>0.70588235294117652</v>
      </c>
      <c r="AP118" s="13">
        <v>339</v>
      </c>
      <c r="AQ118" s="13">
        <v>293</v>
      </c>
      <c r="AR118" s="21">
        <f t="shared" si="31"/>
        <v>0.53639240506329111</v>
      </c>
      <c r="AS118" s="22">
        <v>14.7</v>
      </c>
      <c r="AT118" s="13">
        <v>5</v>
      </c>
      <c r="AU118" s="13">
        <v>3</v>
      </c>
      <c r="AV118">
        <v>87</v>
      </c>
      <c r="AW118" s="13">
        <v>119</v>
      </c>
      <c r="AX118" s="13">
        <v>41</v>
      </c>
      <c r="AY118" s="13">
        <v>17</v>
      </c>
      <c r="AZ118" s="13">
        <v>12</v>
      </c>
      <c r="BA118" s="13">
        <v>13</v>
      </c>
      <c r="BB118" s="16">
        <f t="shared" si="32"/>
        <v>6.1451527458944017</v>
      </c>
      <c r="BC118" s="17">
        <f t="shared" si="33"/>
        <v>8.4054388133498144</v>
      </c>
      <c r="BD118" s="17">
        <f t="shared" si="34"/>
        <v>2.8959915239272469</v>
      </c>
      <c r="BE118" s="17">
        <f t="shared" si="35"/>
        <v>1.2007769733356877</v>
      </c>
      <c r="BF118" s="17">
        <f t="shared" si="36"/>
        <v>0.84760727529577962</v>
      </c>
      <c r="BG118" s="17">
        <f t="shared" si="37"/>
        <v>0.9182412149037612</v>
      </c>
      <c r="BH118" s="13">
        <v>45</v>
      </c>
      <c r="BI118" s="13">
        <v>9</v>
      </c>
      <c r="BJ118" s="13">
        <v>5</v>
      </c>
      <c r="BK118" s="13">
        <v>0</v>
      </c>
      <c r="BL118" s="13">
        <v>0</v>
      </c>
      <c r="BM118" s="13">
        <v>0</v>
      </c>
      <c r="BN118" s="13">
        <f t="shared" si="38"/>
        <v>210</v>
      </c>
      <c r="BO118" s="16">
        <v>-3.1720000000000002</v>
      </c>
      <c r="BP118" s="1"/>
      <c r="BQ118" s="1"/>
      <c r="BR118" s="23" t="str">
        <f t="shared" si="39"/>
        <v xml:space="preserve"> </v>
      </c>
      <c r="BS118" s="1"/>
      <c r="BT118" s="13">
        <v>0</v>
      </c>
      <c r="BU118" s="13">
        <v>22</v>
      </c>
      <c r="BV118" s="13">
        <v>0</v>
      </c>
      <c r="BW118" s="13">
        <v>0</v>
      </c>
      <c r="BX118" s="13">
        <v>2</v>
      </c>
      <c r="BY118" s="13">
        <v>0</v>
      </c>
      <c r="BZ118" s="13">
        <v>0</v>
      </c>
      <c r="CA118" s="13">
        <v>0</v>
      </c>
      <c r="CB118" s="23">
        <f t="shared" si="40"/>
        <v>0</v>
      </c>
      <c r="CC118" s="16">
        <v>-0.30000000000000004</v>
      </c>
      <c r="CD118" s="16">
        <v>1</v>
      </c>
      <c r="CE118" s="16">
        <v>0.60000000000000009</v>
      </c>
      <c r="CF118" s="24">
        <f t="shared" si="41"/>
        <v>8.5714285714285719E-3</v>
      </c>
      <c r="CG118" s="24">
        <f t="shared" si="42"/>
        <v>4.2380363764788986E-2</v>
      </c>
      <c r="CH118" s="25">
        <v>3</v>
      </c>
      <c r="CI118" s="16">
        <v>12.9</v>
      </c>
      <c r="CJ118" s="16">
        <v>16.2</v>
      </c>
      <c r="CK118" s="16">
        <v>-2</v>
      </c>
      <c r="CL118" s="16">
        <v>-0.60000000000000009</v>
      </c>
      <c r="CM118" s="16">
        <v>2.2999999999999998</v>
      </c>
      <c r="CN118" s="16">
        <v>0</v>
      </c>
      <c r="CO118" s="16">
        <v>1.7000000000000002</v>
      </c>
      <c r="CP118" s="26">
        <f t="shared" si="43"/>
        <v>2.4285714285714289E-2</v>
      </c>
      <c r="CQ118" s="26">
        <f t="shared" si="44"/>
        <v>0.12007769733356879</v>
      </c>
      <c r="CR118" s="13">
        <v>0</v>
      </c>
      <c r="CS118" s="13">
        <v>0</v>
      </c>
      <c r="CT118" s="13">
        <v>1</v>
      </c>
      <c r="CU118" s="13">
        <v>0.57999999999999996</v>
      </c>
      <c r="CV118" s="13">
        <v>-0.83</v>
      </c>
      <c r="CW118" s="13">
        <v>0.75</v>
      </c>
      <c r="CX118" s="13">
        <v>-2.86</v>
      </c>
      <c r="CY118" s="13">
        <v>-2.33</v>
      </c>
      <c r="CZ118" s="13">
        <v>-1.33</v>
      </c>
      <c r="DA118" s="13">
        <v>-6.02</v>
      </c>
      <c r="DB118" s="27">
        <v>-94.9</v>
      </c>
      <c r="DC118" s="27">
        <v>67.900000000000006</v>
      </c>
      <c r="DD118" s="27">
        <v>-162.80000000000001</v>
      </c>
      <c r="DE118" s="27">
        <v>-13.65</v>
      </c>
      <c r="DF118" s="27">
        <v>-64.75</v>
      </c>
      <c r="DG118" s="27">
        <v>42.1</v>
      </c>
      <c r="DH118" s="27">
        <v>-106.85</v>
      </c>
      <c r="DI118" s="27">
        <v>-8.9600000000000009</v>
      </c>
      <c r="DJ118" s="1">
        <v>186</v>
      </c>
      <c r="DK118" s="28">
        <v>9</v>
      </c>
      <c r="DL118" s="28" t="s">
        <v>647</v>
      </c>
      <c r="DM118" s="1">
        <v>1.6</v>
      </c>
      <c r="DN118" s="1">
        <v>9.8000000000000004E-2</v>
      </c>
      <c r="DO118" s="1">
        <v>0</v>
      </c>
      <c r="DP118" s="16">
        <f t="shared" si="45"/>
        <v>-0.53404255319148941</v>
      </c>
    </row>
    <row r="119" spans="1:120" x14ac:dyDescent="0.2">
      <c r="A119" s="13">
        <v>13</v>
      </c>
      <c r="B119" s="13" t="s">
        <v>648</v>
      </c>
      <c r="C119" s="13" t="s">
        <v>649</v>
      </c>
      <c r="D119" s="13" t="s">
        <v>158</v>
      </c>
      <c r="E119" s="13" t="s">
        <v>141</v>
      </c>
      <c r="F119" s="1" t="s">
        <v>142</v>
      </c>
      <c r="G119" s="13">
        <v>72</v>
      </c>
      <c r="H119" s="13">
        <v>200</v>
      </c>
      <c r="I119" s="13" t="s">
        <v>125</v>
      </c>
      <c r="J119" s="13">
        <v>2003</v>
      </c>
      <c r="K119" s="13">
        <v>3</v>
      </c>
      <c r="L119" s="13">
        <v>73</v>
      </c>
      <c r="M119" s="1"/>
      <c r="N119" s="1">
        <v>30</v>
      </c>
      <c r="O119" s="13" t="s">
        <v>567</v>
      </c>
      <c r="P119" s="13" t="s">
        <v>650</v>
      </c>
      <c r="Q119" s="1" t="str">
        <f t="shared" si="23"/>
        <v>CHI</v>
      </c>
      <c r="R119" s="13" t="s">
        <v>322</v>
      </c>
      <c r="S119" s="1"/>
      <c r="T119" s="13" t="s">
        <v>129</v>
      </c>
      <c r="U119" s="13">
        <v>39</v>
      </c>
      <c r="V119" s="13">
        <v>4</v>
      </c>
      <c r="W119" s="13">
        <v>4</v>
      </c>
      <c r="X119" s="14">
        <v>3</v>
      </c>
      <c r="Y119" s="13">
        <v>8</v>
      </c>
      <c r="Z119" s="13">
        <v>3</v>
      </c>
      <c r="AA119" s="1">
        <v>42</v>
      </c>
      <c r="AB119" s="14">
        <v>19</v>
      </c>
      <c r="AC119" s="14">
        <v>11</v>
      </c>
      <c r="AD119" s="15">
        <f t="shared" si="24"/>
        <v>9.5238095238095233E-2</v>
      </c>
      <c r="AE119" s="15">
        <f t="shared" si="25"/>
        <v>5.5555555555555552E-2</v>
      </c>
      <c r="AF119" s="16">
        <v>319.38333333330002</v>
      </c>
      <c r="AG119" s="17">
        <f t="shared" si="26"/>
        <v>8.1893162393153851</v>
      </c>
      <c r="AH119" s="29">
        <v>491</v>
      </c>
      <c r="AI119" s="17">
        <f t="shared" si="27"/>
        <v>12.589743589743589</v>
      </c>
      <c r="AJ119" s="19">
        <f t="shared" si="28"/>
        <v>0.6504752206380856</v>
      </c>
      <c r="AK119" s="20">
        <f>'Even Strength'!AA119+'Power Play'!R119+'Penalty Kill'!L119</f>
        <v>43.909090909090907</v>
      </c>
      <c r="AL119" s="19">
        <f t="shared" si="29"/>
        <v>8.2488507682901293</v>
      </c>
      <c r="AM119" s="15">
        <f>IF(('Even Strength'!BR119+'Power Play'!AK119+'Penalty Kill'!AG119)&gt;0,V119/('Even Strength'!BR119+'Power Play'!AK119+'Penalty Kill'!AG119),0)</f>
        <v>0.36363636363636365</v>
      </c>
      <c r="AN119" s="15">
        <f>IF(('Even Strength'!BR119+'Power Play'!AK119+'Penalty Kill'!AG119)&gt;0,W119/('Even Strength'!BR119+'Power Play'!AK119+'Penalty Kill'!AG119),0)</f>
        <v>0.36363636363636365</v>
      </c>
      <c r="AO119" s="15">
        <f t="shared" si="30"/>
        <v>0.72727272727272729</v>
      </c>
      <c r="AP119" s="13">
        <v>0</v>
      </c>
      <c r="AQ119" s="13">
        <v>1</v>
      </c>
      <c r="AR119" s="21">
        <f t="shared" si="31"/>
        <v>0</v>
      </c>
      <c r="AS119" s="22">
        <v>0</v>
      </c>
      <c r="AT119" s="1"/>
      <c r="AU119" s="1"/>
      <c r="AV119">
        <v>39</v>
      </c>
      <c r="AW119" s="13">
        <v>36</v>
      </c>
      <c r="AX119" s="13">
        <v>7</v>
      </c>
      <c r="AY119" s="13">
        <v>19</v>
      </c>
      <c r="AZ119" s="13">
        <v>5</v>
      </c>
      <c r="BA119" s="13">
        <v>6</v>
      </c>
      <c r="BB119" s="16">
        <f t="shared" si="32"/>
        <v>7.3266190053757052</v>
      </c>
      <c r="BC119" s="17">
        <f t="shared" si="33"/>
        <v>6.763032928039113</v>
      </c>
      <c r="BD119" s="17">
        <f t="shared" si="34"/>
        <v>1.3150341804520498</v>
      </c>
      <c r="BE119" s="17">
        <f t="shared" si="35"/>
        <v>3.5693784897984204</v>
      </c>
      <c r="BF119" s="17">
        <f t="shared" si="36"/>
        <v>0.93931012889432131</v>
      </c>
      <c r="BG119" s="17">
        <f t="shared" si="37"/>
        <v>1.1271721546731854</v>
      </c>
      <c r="BH119" s="13">
        <v>54</v>
      </c>
      <c r="BI119" s="13">
        <v>7</v>
      </c>
      <c r="BJ119" s="13">
        <v>6</v>
      </c>
      <c r="BK119" s="13">
        <v>1</v>
      </c>
      <c r="BL119" s="13">
        <v>0</v>
      </c>
      <c r="BM119" s="13">
        <v>0</v>
      </c>
      <c r="BN119" s="13">
        <f t="shared" si="38"/>
        <v>103</v>
      </c>
      <c r="BO119" s="16">
        <v>4.4459999999999997</v>
      </c>
      <c r="BP119" s="1"/>
      <c r="BQ119" s="1"/>
      <c r="BR119" s="23" t="str">
        <f t="shared" si="39"/>
        <v xml:space="preserve"> </v>
      </c>
      <c r="BS119" s="1"/>
      <c r="BT119" s="13">
        <v>2</v>
      </c>
      <c r="BU119" s="13">
        <v>10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23">
        <f t="shared" si="40"/>
        <v>0</v>
      </c>
      <c r="CC119" s="16">
        <v>0.5</v>
      </c>
      <c r="CD119" s="16">
        <v>0.5</v>
      </c>
      <c r="CE119" s="16">
        <v>1</v>
      </c>
      <c r="CF119" s="24">
        <f t="shared" si="41"/>
        <v>2.564102564102564E-2</v>
      </c>
      <c r="CG119" s="24">
        <f t="shared" si="42"/>
        <v>0.18786202577886424</v>
      </c>
      <c r="CH119" s="25">
        <v>3</v>
      </c>
      <c r="CI119" s="16">
        <v>6.4</v>
      </c>
      <c r="CJ119" s="16">
        <v>6.4</v>
      </c>
      <c r="CK119" s="16">
        <v>1.3</v>
      </c>
      <c r="CL119" s="16">
        <v>0.60000000000000009</v>
      </c>
      <c r="CM119" s="16">
        <v>1</v>
      </c>
      <c r="CN119" s="16">
        <v>0</v>
      </c>
      <c r="CO119" s="16">
        <v>1.5</v>
      </c>
      <c r="CP119" s="26">
        <f t="shared" si="43"/>
        <v>3.8461538461538464E-2</v>
      </c>
      <c r="CQ119" s="26">
        <f t="shared" si="44"/>
        <v>0.28179303866829636</v>
      </c>
      <c r="CR119" s="13">
        <v>0</v>
      </c>
      <c r="CS119" s="13">
        <v>0</v>
      </c>
      <c r="CT119" s="13">
        <v>0</v>
      </c>
      <c r="CU119" s="13">
        <v>-0.01</v>
      </c>
      <c r="CV119" s="13">
        <v>1.24</v>
      </c>
      <c r="CW119" s="13">
        <v>-0.26</v>
      </c>
      <c r="CX119" s="13">
        <v>-0.08</v>
      </c>
      <c r="CY119" s="13">
        <v>-0.27</v>
      </c>
      <c r="CZ119" s="13">
        <v>0.55000000000000004</v>
      </c>
      <c r="DA119" s="13">
        <v>1.17</v>
      </c>
      <c r="DB119" s="27">
        <v>13.51</v>
      </c>
      <c r="DC119" s="27">
        <v>13.22</v>
      </c>
      <c r="DD119" s="27">
        <v>0.28999999999999998</v>
      </c>
      <c r="DE119" s="27">
        <v>0.05</v>
      </c>
      <c r="DF119" s="27">
        <v>12.54</v>
      </c>
      <c r="DG119" s="27">
        <v>0.32</v>
      </c>
      <c r="DH119" s="27">
        <v>12.23</v>
      </c>
      <c r="DI119" s="27">
        <v>2.29</v>
      </c>
      <c r="DJ119" s="1">
        <v>186</v>
      </c>
      <c r="DK119" s="28">
        <v>19</v>
      </c>
      <c r="DL119" s="28" t="s">
        <v>651</v>
      </c>
      <c r="DM119" s="1">
        <v>0.55000000000000004</v>
      </c>
      <c r="DN119" s="1">
        <v>6.7000000000000004E-2</v>
      </c>
      <c r="DO119" s="1">
        <v>0</v>
      </c>
      <c r="DP119" s="16">
        <f t="shared" si="45"/>
        <v>1.5</v>
      </c>
    </row>
    <row r="120" spans="1:120" x14ac:dyDescent="0.2">
      <c r="A120" s="1"/>
      <c r="B120" s="13" t="s">
        <v>185</v>
      </c>
      <c r="C120" s="13" t="s">
        <v>652</v>
      </c>
      <c r="D120" s="13" t="s">
        <v>518</v>
      </c>
      <c r="E120" s="13" t="s">
        <v>123</v>
      </c>
      <c r="F120" s="1" t="s">
        <v>124</v>
      </c>
      <c r="G120" s="13">
        <v>72</v>
      </c>
      <c r="H120" s="13">
        <v>190</v>
      </c>
      <c r="I120" s="13" t="s">
        <v>125</v>
      </c>
      <c r="J120" s="13">
        <v>2007</v>
      </c>
      <c r="K120" s="13">
        <v>5</v>
      </c>
      <c r="L120" s="13">
        <v>135</v>
      </c>
      <c r="M120" s="13" t="s">
        <v>159</v>
      </c>
      <c r="N120" s="1">
        <v>26</v>
      </c>
      <c r="O120" s="13" t="s">
        <v>628</v>
      </c>
      <c r="P120" s="13" t="s">
        <v>653</v>
      </c>
      <c r="Q120" s="1" t="str">
        <f t="shared" si="23"/>
        <v>COL</v>
      </c>
      <c r="R120" s="13" t="s">
        <v>162</v>
      </c>
      <c r="S120" s="1"/>
      <c r="T120" s="13" t="s">
        <v>146</v>
      </c>
      <c r="U120" s="13">
        <v>10</v>
      </c>
      <c r="V120" s="13">
        <v>0</v>
      </c>
      <c r="W120" s="13">
        <v>1</v>
      </c>
      <c r="X120" s="14">
        <v>1</v>
      </c>
      <c r="Y120" s="13">
        <v>1</v>
      </c>
      <c r="Z120" s="13">
        <v>2</v>
      </c>
      <c r="AA120" s="1">
        <v>5</v>
      </c>
      <c r="AB120" s="14">
        <v>6</v>
      </c>
      <c r="AC120" s="14">
        <v>3</v>
      </c>
      <c r="AD120" s="15">
        <f t="shared" si="24"/>
        <v>0</v>
      </c>
      <c r="AE120" s="15">
        <f t="shared" si="25"/>
        <v>0</v>
      </c>
      <c r="AF120" s="16">
        <v>78.783333333300007</v>
      </c>
      <c r="AG120" s="17">
        <f t="shared" si="26"/>
        <v>7.8783333333300005</v>
      </c>
      <c r="AH120" s="29">
        <v>110</v>
      </c>
      <c r="AI120" s="17">
        <f t="shared" si="27"/>
        <v>11</v>
      </c>
      <c r="AJ120" s="19">
        <f t="shared" si="28"/>
        <v>0.71621212121181821</v>
      </c>
      <c r="AK120" s="20">
        <f>'Even Strength'!AA120+'Power Play'!R120+'Penalty Kill'!L120</f>
        <v>12</v>
      </c>
      <c r="AL120" s="19">
        <f t="shared" si="29"/>
        <v>9.1389887878185476</v>
      </c>
      <c r="AM120" s="15">
        <f>IF(('Even Strength'!BR120+'Power Play'!AK120+'Penalty Kill'!AG120)&gt;0,V120/('Even Strength'!BR120+'Power Play'!AK120+'Penalty Kill'!AG120),0)</f>
        <v>0</v>
      </c>
      <c r="AN120" s="15">
        <f>IF(('Even Strength'!BR120+'Power Play'!AK120+'Penalty Kill'!AG120)&gt;0,W120/('Even Strength'!BR120+'Power Play'!AK120+'Penalty Kill'!AG120),0)</f>
        <v>0.33333333333333331</v>
      </c>
      <c r="AO120" s="15">
        <f t="shared" si="30"/>
        <v>0.33333333333333331</v>
      </c>
      <c r="AP120" s="13">
        <v>0</v>
      </c>
      <c r="AQ120" s="13">
        <v>3</v>
      </c>
      <c r="AR120" s="21">
        <f t="shared" si="31"/>
        <v>0</v>
      </c>
      <c r="AS120" s="22">
        <v>0.4</v>
      </c>
      <c r="AT120" s="1"/>
      <c r="AU120" s="1"/>
      <c r="AV120">
        <v>9</v>
      </c>
      <c r="AW120" s="13">
        <v>12</v>
      </c>
      <c r="AX120" s="13">
        <v>2</v>
      </c>
      <c r="AY120" s="13">
        <v>6</v>
      </c>
      <c r="AZ120" s="13">
        <v>0</v>
      </c>
      <c r="BA120" s="13">
        <v>3</v>
      </c>
      <c r="BB120" s="16">
        <f t="shared" si="32"/>
        <v>6.8542415908639107</v>
      </c>
      <c r="BC120" s="17">
        <f t="shared" si="33"/>
        <v>9.1389887878185476</v>
      </c>
      <c r="BD120" s="17">
        <f t="shared" si="34"/>
        <v>1.5231647979697578</v>
      </c>
      <c r="BE120" s="17">
        <f t="shared" si="35"/>
        <v>4.5694943939092738</v>
      </c>
      <c r="BF120" s="17">
        <f t="shared" si="36"/>
        <v>0</v>
      </c>
      <c r="BG120" s="17">
        <f t="shared" si="37"/>
        <v>2.2847471969546369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f t="shared" si="38"/>
        <v>14</v>
      </c>
      <c r="BO120" s="16">
        <v>-0.13600000000000001</v>
      </c>
      <c r="BP120" s="1"/>
      <c r="BQ120" s="1"/>
      <c r="BR120" s="23" t="str">
        <f t="shared" si="39"/>
        <v xml:space="preserve"> </v>
      </c>
      <c r="BS120" s="1"/>
      <c r="BT120" s="13">
        <v>0</v>
      </c>
      <c r="BU120" s="13">
        <v>1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23">
        <f t="shared" si="40"/>
        <v>0</v>
      </c>
      <c r="CC120" s="16">
        <v>-0.1</v>
      </c>
      <c r="CD120" s="16">
        <v>0.2</v>
      </c>
      <c r="CE120" s="16">
        <v>0.1</v>
      </c>
      <c r="CF120" s="24">
        <f t="shared" si="41"/>
        <v>0.01</v>
      </c>
      <c r="CG120" s="24">
        <f t="shared" si="42"/>
        <v>7.6158239898487912E-2</v>
      </c>
      <c r="CH120" s="25">
        <v>2</v>
      </c>
      <c r="CI120" s="16">
        <v>1.3</v>
      </c>
      <c r="CJ120" s="16">
        <v>1.3</v>
      </c>
      <c r="CK120" s="16">
        <v>2.1</v>
      </c>
      <c r="CL120" s="16">
        <v>-0.30000000000000004</v>
      </c>
      <c r="CM120" s="16">
        <v>0.30000000000000004</v>
      </c>
      <c r="CN120" s="16">
        <v>0</v>
      </c>
      <c r="CO120" s="16">
        <v>0</v>
      </c>
      <c r="CP120" s="26">
        <f t="shared" si="43"/>
        <v>0</v>
      </c>
      <c r="CQ120" s="26">
        <f t="shared" si="44"/>
        <v>0</v>
      </c>
      <c r="CR120" s="13">
        <v>0</v>
      </c>
      <c r="CS120" s="13">
        <v>0</v>
      </c>
      <c r="CT120" s="13">
        <v>1</v>
      </c>
      <c r="CU120" s="13">
        <v>-0.02</v>
      </c>
      <c r="CV120" s="13">
        <v>-0.21</v>
      </c>
      <c r="CW120" s="13">
        <v>0.23</v>
      </c>
      <c r="CX120" s="13">
        <v>-0.08</v>
      </c>
      <c r="CY120" s="13">
        <v>0.37</v>
      </c>
      <c r="CZ120" s="13">
        <v>-0.18</v>
      </c>
      <c r="DA120" s="13">
        <v>0.11</v>
      </c>
      <c r="DB120" s="27">
        <v>9.6</v>
      </c>
      <c r="DC120" s="27">
        <v>-11.76</v>
      </c>
      <c r="DD120" s="27">
        <v>21.36</v>
      </c>
      <c r="DE120" s="27">
        <v>17.12</v>
      </c>
      <c r="DF120" s="27">
        <v>9.3800000000000008</v>
      </c>
      <c r="DG120" s="27">
        <v>-2.4300000000000002</v>
      </c>
      <c r="DH120" s="27">
        <v>11.82</v>
      </c>
      <c r="DI120" s="27">
        <v>9.4700000000000006</v>
      </c>
      <c r="DJ120" s="1">
        <v>26</v>
      </c>
      <c r="DK120" s="1"/>
      <c r="DL120" s="1"/>
      <c r="DM120" s="1">
        <v>0.1</v>
      </c>
      <c r="DN120" s="1">
        <v>0</v>
      </c>
      <c r="DO120" s="1">
        <v>0</v>
      </c>
      <c r="DP120" s="16">
        <f t="shared" si="45"/>
        <v>-4.918782887211167E-2</v>
      </c>
    </row>
    <row r="121" spans="1:120" x14ac:dyDescent="0.2">
      <c r="A121" s="13">
        <v>25</v>
      </c>
      <c r="B121" s="13" t="s">
        <v>654</v>
      </c>
      <c r="C121" s="13" t="s">
        <v>655</v>
      </c>
      <c r="D121" s="13" t="s">
        <v>282</v>
      </c>
      <c r="E121" s="13" t="s">
        <v>123</v>
      </c>
      <c r="F121" s="1" t="s">
        <v>124</v>
      </c>
      <c r="G121" s="13">
        <v>72</v>
      </c>
      <c r="H121" s="13">
        <v>200</v>
      </c>
      <c r="I121" s="13" t="s">
        <v>125</v>
      </c>
      <c r="J121" s="13">
        <v>2003</v>
      </c>
      <c r="K121" s="13">
        <v>2</v>
      </c>
      <c r="L121" s="13">
        <v>47</v>
      </c>
      <c r="M121" s="1"/>
      <c r="N121" s="1">
        <v>30</v>
      </c>
      <c r="O121" s="13" t="s">
        <v>656</v>
      </c>
      <c r="P121" s="13" t="s">
        <v>657</v>
      </c>
      <c r="Q121" s="1" t="str">
        <f t="shared" si="23"/>
        <v>TBL</v>
      </c>
      <c r="R121" s="13" t="s">
        <v>219</v>
      </c>
      <c r="S121" s="1"/>
      <c r="T121" s="13" t="s">
        <v>173</v>
      </c>
      <c r="U121" s="13">
        <v>59</v>
      </c>
      <c r="V121" s="13">
        <v>4</v>
      </c>
      <c r="W121" s="13">
        <v>14</v>
      </c>
      <c r="X121" s="14">
        <v>7</v>
      </c>
      <c r="Y121" s="13">
        <v>18</v>
      </c>
      <c r="Z121" s="13">
        <v>12</v>
      </c>
      <c r="AA121" s="1">
        <v>73</v>
      </c>
      <c r="AB121" s="14">
        <v>28</v>
      </c>
      <c r="AC121" s="14">
        <v>45</v>
      </c>
      <c r="AD121" s="15">
        <f t="shared" si="24"/>
        <v>5.4794520547945202E-2</v>
      </c>
      <c r="AE121" s="15">
        <f t="shared" si="25"/>
        <v>2.7397260273972601E-2</v>
      </c>
      <c r="AF121" s="16">
        <v>1208.7833333333001</v>
      </c>
      <c r="AG121" s="17">
        <f t="shared" si="26"/>
        <v>20.487853107344069</v>
      </c>
      <c r="AH121" s="29">
        <v>1474</v>
      </c>
      <c r="AI121" s="17">
        <f t="shared" si="27"/>
        <v>24.983050847457626</v>
      </c>
      <c r="AJ121" s="19">
        <f t="shared" si="28"/>
        <v>0.82007010402530534</v>
      </c>
      <c r="AK121" s="20">
        <f>'Even Strength'!AA121+'Power Play'!R121+'Penalty Kill'!L121</f>
        <v>76.05</v>
      </c>
      <c r="AL121" s="19">
        <f t="shared" si="29"/>
        <v>3.7748700483958739</v>
      </c>
      <c r="AM121" s="15">
        <f>IF(('Even Strength'!BR121+'Power Play'!AK121+'Penalty Kill'!AG121)&gt;0,V121/('Even Strength'!BR121+'Power Play'!AK121+'Penalty Kill'!AG121),0)</f>
        <v>8.8888888888888892E-2</v>
      </c>
      <c r="AN121" s="15">
        <f>IF(('Even Strength'!BR121+'Power Play'!AK121+'Penalty Kill'!AG121)&gt;0,W121/('Even Strength'!BR121+'Power Play'!AK121+'Penalty Kill'!AG121),0)</f>
        <v>0.31111111111111112</v>
      </c>
      <c r="AO121" s="15">
        <f t="shared" si="30"/>
        <v>0.4</v>
      </c>
      <c r="AP121" s="13">
        <v>0</v>
      </c>
      <c r="AQ121" s="13">
        <v>0</v>
      </c>
      <c r="AR121" s="21">
        <f t="shared" si="31"/>
        <v>0</v>
      </c>
      <c r="AS121" s="22">
        <v>0</v>
      </c>
      <c r="AT121" s="1"/>
      <c r="AU121" s="1"/>
      <c r="AV121">
        <v>74</v>
      </c>
      <c r="AW121" s="13">
        <v>26</v>
      </c>
      <c r="AX121" s="13">
        <v>104</v>
      </c>
      <c r="AY121" s="13">
        <v>28</v>
      </c>
      <c r="AZ121" s="13">
        <v>41</v>
      </c>
      <c r="BA121" s="13">
        <v>13</v>
      </c>
      <c r="BB121" s="16">
        <f t="shared" si="32"/>
        <v>3.673114839990725</v>
      </c>
      <c r="BC121" s="17">
        <f t="shared" si="33"/>
        <v>1.2905538626994439</v>
      </c>
      <c r="BD121" s="17">
        <f t="shared" si="34"/>
        <v>5.1622154507977758</v>
      </c>
      <c r="BE121" s="17">
        <f t="shared" si="35"/>
        <v>1.3898272367532474</v>
      </c>
      <c r="BF121" s="17">
        <f t="shared" si="36"/>
        <v>2.0351041681029693</v>
      </c>
      <c r="BG121" s="17">
        <f t="shared" si="37"/>
        <v>0.64527693134972197</v>
      </c>
      <c r="BH121" s="13">
        <v>26</v>
      </c>
      <c r="BI121" s="13">
        <v>12</v>
      </c>
      <c r="BJ121" s="13">
        <v>0</v>
      </c>
      <c r="BK121" s="13">
        <v>0</v>
      </c>
      <c r="BL121" s="13">
        <v>0</v>
      </c>
      <c r="BM121" s="13">
        <v>0</v>
      </c>
      <c r="BN121" s="13">
        <f t="shared" si="38"/>
        <v>156</v>
      </c>
      <c r="BO121" s="16">
        <v>-1.244</v>
      </c>
      <c r="BP121" s="13">
        <v>1</v>
      </c>
      <c r="BQ121" s="13">
        <v>0</v>
      </c>
      <c r="BR121" s="23">
        <f t="shared" si="39"/>
        <v>0</v>
      </c>
      <c r="BS121" s="13">
        <v>0</v>
      </c>
      <c r="BT121" s="13">
        <v>1</v>
      </c>
      <c r="BU121" s="13">
        <v>10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23">
        <f t="shared" si="40"/>
        <v>0</v>
      </c>
      <c r="CC121" s="16">
        <v>1</v>
      </c>
      <c r="CD121" s="16">
        <v>3</v>
      </c>
      <c r="CE121" s="16">
        <v>4</v>
      </c>
      <c r="CF121" s="24">
        <f t="shared" si="41"/>
        <v>6.7796610169491525E-2</v>
      </c>
      <c r="CG121" s="24">
        <f t="shared" si="42"/>
        <v>0.19854674810760675</v>
      </c>
      <c r="CH121" s="25">
        <v>6</v>
      </c>
      <c r="CI121" s="16">
        <v>19.899999999999999</v>
      </c>
      <c r="CJ121" s="16">
        <v>25</v>
      </c>
      <c r="CK121" s="16">
        <v>3.5</v>
      </c>
      <c r="CL121" s="16">
        <v>2.4</v>
      </c>
      <c r="CM121" s="16">
        <v>4.2</v>
      </c>
      <c r="CN121" s="16">
        <v>-0.30000000000000004</v>
      </c>
      <c r="CO121" s="16">
        <v>6.3</v>
      </c>
      <c r="CP121" s="26">
        <f t="shared" si="43"/>
        <v>0.10677966101694915</v>
      </c>
      <c r="CQ121" s="26">
        <f t="shared" si="44"/>
        <v>0.31271112826948066</v>
      </c>
      <c r="CR121" s="13">
        <v>0</v>
      </c>
      <c r="CS121" s="13">
        <v>0</v>
      </c>
      <c r="CT121" s="13">
        <v>0</v>
      </c>
      <c r="CU121" s="13">
        <v>0</v>
      </c>
      <c r="CV121" s="13">
        <v>0.1</v>
      </c>
      <c r="CW121" s="13">
        <v>0.30000000000000004</v>
      </c>
      <c r="CX121" s="13">
        <v>-0.84</v>
      </c>
      <c r="CY121" s="13">
        <v>-1.21</v>
      </c>
      <c r="CZ121" s="13">
        <v>0.63</v>
      </c>
      <c r="DA121" s="13">
        <v>-1.02</v>
      </c>
      <c r="DB121" s="27">
        <v>15.91</v>
      </c>
      <c r="DC121" s="27">
        <v>-17.649999999999999</v>
      </c>
      <c r="DD121" s="27">
        <v>33.56</v>
      </c>
      <c r="DE121" s="27">
        <v>2.0499999999999998</v>
      </c>
      <c r="DF121" s="27">
        <v>7.9</v>
      </c>
      <c r="DG121" s="27">
        <v>-23.57</v>
      </c>
      <c r="DH121" s="27">
        <v>31.47</v>
      </c>
      <c r="DI121" s="27">
        <v>1.92</v>
      </c>
      <c r="DJ121" s="1">
        <v>186</v>
      </c>
      <c r="DK121" s="28">
        <v>23</v>
      </c>
      <c r="DL121" s="28" t="s">
        <v>658</v>
      </c>
      <c r="DM121" s="1">
        <v>5.5</v>
      </c>
      <c r="DN121" s="1">
        <v>1.5430000000000001</v>
      </c>
      <c r="DO121" s="1">
        <v>0</v>
      </c>
      <c r="DP121" s="16">
        <f t="shared" si="45"/>
        <v>-4.231914893617021</v>
      </c>
    </row>
    <row r="122" spans="1:120" x14ac:dyDescent="0.2">
      <c r="A122" s="13">
        <v>74</v>
      </c>
      <c r="B122" s="13" t="s">
        <v>659</v>
      </c>
      <c r="C122" s="13" t="s">
        <v>660</v>
      </c>
      <c r="D122" s="13" t="s">
        <v>518</v>
      </c>
      <c r="E122" s="13" t="s">
        <v>123</v>
      </c>
      <c r="F122" s="1" t="s">
        <v>124</v>
      </c>
      <c r="G122" s="13">
        <v>75</v>
      </c>
      <c r="H122" s="13">
        <v>212</v>
      </c>
      <c r="I122" s="13" t="s">
        <v>150</v>
      </c>
      <c r="J122" s="13">
        <v>2008</v>
      </c>
      <c r="K122" s="13">
        <v>1</v>
      </c>
      <c r="L122" s="13">
        <v>27</v>
      </c>
      <c r="M122" s="1"/>
      <c r="N122" s="1">
        <v>25</v>
      </c>
      <c r="O122" s="13" t="s">
        <v>661</v>
      </c>
      <c r="P122" s="13" t="s">
        <v>662</v>
      </c>
      <c r="Q122" s="1" t="str">
        <f t="shared" si="23"/>
        <v>WSH</v>
      </c>
      <c r="R122" s="13" t="s">
        <v>190</v>
      </c>
      <c r="S122" s="1"/>
      <c r="T122" s="13" t="s">
        <v>173</v>
      </c>
      <c r="U122" s="13">
        <v>82</v>
      </c>
      <c r="V122" s="13">
        <v>12</v>
      </c>
      <c r="W122" s="13">
        <v>43</v>
      </c>
      <c r="X122" s="14">
        <v>24</v>
      </c>
      <c r="Y122" s="13">
        <v>55</v>
      </c>
      <c r="Z122" s="13">
        <v>11</v>
      </c>
      <c r="AA122" s="1">
        <v>193</v>
      </c>
      <c r="AB122" s="14">
        <v>89</v>
      </c>
      <c r="AC122" s="14">
        <v>112</v>
      </c>
      <c r="AD122" s="15">
        <f t="shared" si="24"/>
        <v>6.2176165803108807E-2</v>
      </c>
      <c r="AE122" s="15">
        <f t="shared" si="25"/>
        <v>3.0456852791878174E-2</v>
      </c>
      <c r="AF122" s="16">
        <v>1891.9666666666999</v>
      </c>
      <c r="AG122" s="17">
        <f t="shared" si="26"/>
        <v>23.072764227642683</v>
      </c>
      <c r="AH122" s="29">
        <v>2343</v>
      </c>
      <c r="AI122" s="17">
        <f t="shared" si="27"/>
        <v>28.573170731707318</v>
      </c>
      <c r="AJ122" s="19">
        <f t="shared" si="28"/>
        <v>0.80749751031442596</v>
      </c>
      <c r="AK122" s="20">
        <f>'Even Strength'!AA122+'Power Play'!R122+'Penalty Kill'!L122</f>
        <v>207.18360655737703</v>
      </c>
      <c r="AL122" s="19">
        <f t="shared" si="29"/>
        <v>6.5704204056320954</v>
      </c>
      <c r="AM122" s="15">
        <f>IF(('Even Strength'!BR122+'Power Play'!AK122+'Penalty Kill'!AG122)&gt;0,V122/('Even Strength'!BR122+'Power Play'!AK122+'Penalty Kill'!AG122),0)</f>
        <v>0.14634146341463414</v>
      </c>
      <c r="AN122" s="15">
        <f>IF(('Even Strength'!BR122+'Power Play'!AK122+'Penalty Kill'!AG122)&gt;0,W122/('Even Strength'!BR122+'Power Play'!AK122+'Penalty Kill'!AG122),0)</f>
        <v>0.52439024390243905</v>
      </c>
      <c r="AO122" s="15">
        <f t="shared" si="30"/>
        <v>0.67073170731707321</v>
      </c>
      <c r="AP122" s="13">
        <v>0</v>
      </c>
      <c r="AQ122" s="13">
        <v>0</v>
      </c>
      <c r="AR122" s="21">
        <f t="shared" si="31"/>
        <v>0</v>
      </c>
      <c r="AS122" s="22">
        <v>0</v>
      </c>
      <c r="AT122" s="1"/>
      <c r="AU122" s="1"/>
      <c r="AV122">
        <v>107</v>
      </c>
      <c r="AW122" s="13">
        <v>74</v>
      </c>
      <c r="AX122" s="13">
        <v>200</v>
      </c>
      <c r="AY122" s="13">
        <v>89</v>
      </c>
      <c r="AZ122" s="13">
        <v>88</v>
      </c>
      <c r="BA122" s="13">
        <v>41</v>
      </c>
      <c r="BB122" s="16">
        <f t="shared" si="32"/>
        <v>3.3932944555047944</v>
      </c>
      <c r="BC122" s="17">
        <f t="shared" si="33"/>
        <v>2.3467643897883623</v>
      </c>
      <c r="BD122" s="17">
        <f t="shared" si="34"/>
        <v>6.3426064588874658</v>
      </c>
      <c r="BE122" s="17">
        <f t="shared" si="35"/>
        <v>2.8224598742049221</v>
      </c>
      <c r="BF122" s="17">
        <f t="shared" si="36"/>
        <v>2.7907468419104848</v>
      </c>
      <c r="BG122" s="17">
        <f t="shared" si="37"/>
        <v>1.3002343240719305</v>
      </c>
      <c r="BH122" s="13">
        <v>28</v>
      </c>
      <c r="BI122" s="13">
        <v>14</v>
      </c>
      <c r="BJ122" s="13">
        <v>0</v>
      </c>
      <c r="BK122" s="13">
        <v>0</v>
      </c>
      <c r="BL122" s="13">
        <v>0</v>
      </c>
      <c r="BM122" s="13">
        <v>0</v>
      </c>
      <c r="BN122" s="13">
        <f t="shared" si="38"/>
        <v>302</v>
      </c>
      <c r="BO122" s="16">
        <v>-0.158</v>
      </c>
      <c r="BP122" s="13">
        <v>1</v>
      </c>
      <c r="BQ122" s="13">
        <v>1</v>
      </c>
      <c r="BR122" s="23">
        <f t="shared" si="39"/>
        <v>1</v>
      </c>
      <c r="BS122" s="13">
        <v>0</v>
      </c>
      <c r="BT122" s="13">
        <v>3</v>
      </c>
      <c r="BU122" s="13">
        <v>21</v>
      </c>
      <c r="BV122" s="13">
        <v>0</v>
      </c>
      <c r="BW122" s="13">
        <v>1</v>
      </c>
      <c r="BX122" s="13">
        <v>3</v>
      </c>
      <c r="BY122" s="13">
        <v>1</v>
      </c>
      <c r="BZ122" s="13">
        <v>0</v>
      </c>
      <c r="CA122" s="13">
        <v>0</v>
      </c>
      <c r="CB122" s="23">
        <f t="shared" si="40"/>
        <v>0</v>
      </c>
      <c r="CC122" s="16">
        <v>5.0999999999999996</v>
      </c>
      <c r="CD122" s="16">
        <v>4.8</v>
      </c>
      <c r="CE122" s="16">
        <v>10</v>
      </c>
      <c r="CF122" s="24">
        <f t="shared" si="41"/>
        <v>0.12195121951219512</v>
      </c>
      <c r="CG122" s="24">
        <f t="shared" si="42"/>
        <v>0.31713032294437327</v>
      </c>
      <c r="CH122" s="25">
        <v>7</v>
      </c>
      <c r="CI122" s="16">
        <v>40.5</v>
      </c>
      <c r="CJ122" s="16">
        <v>49.8</v>
      </c>
      <c r="CK122" s="16">
        <v>-0.30000000000000004</v>
      </c>
      <c r="CL122" s="16">
        <v>11.7</v>
      </c>
      <c r="CM122" s="16">
        <v>6.6</v>
      </c>
      <c r="CN122" s="16">
        <v>0.60000000000000009</v>
      </c>
      <c r="CO122" s="16">
        <v>18.899999999999999</v>
      </c>
      <c r="CP122" s="26">
        <f t="shared" si="43"/>
        <v>0.23048780487804876</v>
      </c>
      <c r="CQ122" s="26">
        <f t="shared" si="44"/>
        <v>0.59937631036486549</v>
      </c>
      <c r="CR122" s="13">
        <v>1</v>
      </c>
      <c r="CS122" s="13">
        <v>3</v>
      </c>
      <c r="CT122" s="13">
        <v>6</v>
      </c>
      <c r="CU122" s="13">
        <v>0</v>
      </c>
      <c r="CV122" s="13">
        <v>-1.28</v>
      </c>
      <c r="CW122" s="13">
        <v>1.42</v>
      </c>
      <c r="CX122" s="13">
        <v>6.29</v>
      </c>
      <c r="CY122" s="13">
        <v>-2.91</v>
      </c>
      <c r="CZ122" s="13">
        <v>0.54</v>
      </c>
      <c r="DA122" s="13">
        <v>4.0599999999999996</v>
      </c>
      <c r="DB122" s="27">
        <v>57.09</v>
      </c>
      <c r="DC122" s="27">
        <v>52.23</v>
      </c>
      <c r="DD122" s="27">
        <v>4.87</v>
      </c>
      <c r="DE122" s="27">
        <v>0.21</v>
      </c>
      <c r="DF122" s="27">
        <v>39.75</v>
      </c>
      <c r="DG122" s="27">
        <v>18.79</v>
      </c>
      <c r="DH122" s="27">
        <v>20.96</v>
      </c>
      <c r="DI122" s="27">
        <v>0.89</v>
      </c>
      <c r="DJ122" s="1">
        <v>186</v>
      </c>
      <c r="DK122" s="1"/>
      <c r="DL122" s="1"/>
      <c r="DM122" s="1">
        <v>3.9670000000000001</v>
      </c>
      <c r="DN122" s="1">
        <v>0</v>
      </c>
      <c r="DO122" s="1">
        <v>0</v>
      </c>
      <c r="DP122" s="16">
        <f t="shared" si="45"/>
        <v>11.629787234042553</v>
      </c>
    </row>
    <row r="123" spans="1:120" x14ac:dyDescent="0.2">
      <c r="A123" s="13">
        <v>27</v>
      </c>
      <c r="B123" s="13" t="s">
        <v>663</v>
      </c>
      <c r="C123" s="13" t="s">
        <v>664</v>
      </c>
      <c r="D123" s="13" t="s">
        <v>296</v>
      </c>
      <c r="E123" s="13" t="s">
        <v>141</v>
      </c>
      <c r="F123" s="1" t="s">
        <v>142</v>
      </c>
      <c r="G123" s="13">
        <v>75</v>
      </c>
      <c r="H123" s="13">
        <v>204</v>
      </c>
      <c r="I123" s="13" t="s">
        <v>125</v>
      </c>
      <c r="J123" s="13">
        <v>2009</v>
      </c>
      <c r="K123" s="13">
        <v>1</v>
      </c>
      <c r="L123" s="13">
        <v>25</v>
      </c>
      <c r="M123" s="1"/>
      <c r="N123" s="1">
        <v>24</v>
      </c>
      <c r="O123" s="13" t="s">
        <v>665</v>
      </c>
      <c r="P123" s="13" t="s">
        <v>666</v>
      </c>
      <c r="Q123" s="1" t="str">
        <f t="shared" si="23"/>
        <v>COL</v>
      </c>
      <c r="R123" s="13" t="s">
        <v>667</v>
      </c>
      <c r="S123" s="1">
        <v>11</v>
      </c>
      <c r="T123" s="13" t="s">
        <v>154</v>
      </c>
      <c r="U123" s="13">
        <v>30</v>
      </c>
      <c r="V123" s="13">
        <v>0</v>
      </c>
      <c r="W123" s="13">
        <v>0</v>
      </c>
      <c r="X123" s="14">
        <v>0</v>
      </c>
      <c r="Y123" s="13">
        <v>0</v>
      </c>
      <c r="Z123" s="13">
        <v>-2</v>
      </c>
      <c r="AA123" s="1">
        <v>12</v>
      </c>
      <c r="AB123" s="14">
        <v>5</v>
      </c>
      <c r="AC123" s="14">
        <v>10</v>
      </c>
      <c r="AD123" s="15">
        <f t="shared" si="24"/>
        <v>0</v>
      </c>
      <c r="AE123" s="15">
        <f t="shared" si="25"/>
        <v>0</v>
      </c>
      <c r="AF123" s="16">
        <v>241.0666666667</v>
      </c>
      <c r="AG123" s="17">
        <f t="shared" si="26"/>
        <v>8.035555555556666</v>
      </c>
      <c r="AH123" s="29">
        <v>368</v>
      </c>
      <c r="AI123" s="17">
        <f t="shared" si="27"/>
        <v>12.266666666666667</v>
      </c>
      <c r="AJ123" s="19">
        <f t="shared" si="28"/>
        <v>0.65507246376820649</v>
      </c>
      <c r="AK123" s="20">
        <f>'Even Strength'!AA123+'Power Play'!R123+'Penalty Kill'!L123</f>
        <v>0</v>
      </c>
      <c r="AL123" s="19">
        <f t="shared" si="29"/>
        <v>0</v>
      </c>
      <c r="AM123" s="15">
        <f>IF(('Even Strength'!BR123+'Power Play'!AK123+'Penalty Kill'!AG123)&gt;0,V123/('Even Strength'!BR123+'Power Play'!AK123+'Penalty Kill'!AG123),0)</f>
        <v>0</v>
      </c>
      <c r="AN123" s="15">
        <f>IF(('Even Strength'!BR123+'Power Play'!AK123+'Penalty Kill'!AG123)&gt;0,W123/('Even Strength'!BR123+'Power Play'!AK123+'Penalty Kill'!AG123),0)</f>
        <v>0</v>
      </c>
      <c r="AO123" s="15">
        <f t="shared" si="30"/>
        <v>0</v>
      </c>
      <c r="AP123" s="13">
        <v>0</v>
      </c>
      <c r="AQ123" s="13">
        <v>1</v>
      </c>
      <c r="AR123" s="21">
        <f t="shared" si="31"/>
        <v>0</v>
      </c>
      <c r="AS123" s="22">
        <v>0</v>
      </c>
      <c r="AT123" s="1"/>
      <c r="AU123" s="1"/>
      <c r="AV123">
        <v>24</v>
      </c>
      <c r="AW123" s="13">
        <v>41</v>
      </c>
      <c r="AX123" s="13">
        <v>8</v>
      </c>
      <c r="AY123" s="13">
        <v>5</v>
      </c>
      <c r="AZ123" s="13">
        <v>3</v>
      </c>
      <c r="BA123" s="13">
        <v>1</v>
      </c>
      <c r="BB123" s="16">
        <f t="shared" si="32"/>
        <v>5.9734513274328025</v>
      </c>
      <c r="BC123" s="17">
        <f t="shared" si="33"/>
        <v>10.204646017697703</v>
      </c>
      <c r="BD123" s="17">
        <f t="shared" si="34"/>
        <v>1.9911504424776008</v>
      </c>
      <c r="BE123" s="17">
        <f t="shared" si="35"/>
        <v>1.2444690265485006</v>
      </c>
      <c r="BF123" s="17">
        <f t="shared" si="36"/>
        <v>0.74668141592910031</v>
      </c>
      <c r="BG123" s="17">
        <f t="shared" si="37"/>
        <v>0.24889380530970009</v>
      </c>
      <c r="BH123" s="13">
        <v>18</v>
      </c>
      <c r="BI123" s="13">
        <v>4</v>
      </c>
      <c r="BJ123" s="13">
        <v>2</v>
      </c>
      <c r="BK123" s="13">
        <v>0</v>
      </c>
      <c r="BL123" s="13">
        <v>0</v>
      </c>
      <c r="BM123" s="13">
        <v>0</v>
      </c>
      <c r="BN123" s="13">
        <f t="shared" si="38"/>
        <v>69</v>
      </c>
      <c r="BO123" s="16">
        <v>-2.415</v>
      </c>
      <c r="BP123" s="1"/>
      <c r="BQ123" s="1"/>
      <c r="BR123" s="23" t="str">
        <f t="shared" si="39"/>
        <v xml:space="preserve"> </v>
      </c>
      <c r="BS123" s="1"/>
      <c r="BT123" s="13">
        <v>0</v>
      </c>
      <c r="BU123" s="13">
        <v>5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23">
        <f t="shared" si="40"/>
        <v>0</v>
      </c>
      <c r="CC123" s="16">
        <v>-0.7</v>
      </c>
      <c r="CD123" s="16">
        <v>0.2</v>
      </c>
      <c r="CE123" s="16">
        <v>-0.5</v>
      </c>
      <c r="CF123" s="24">
        <f t="shared" si="41"/>
        <v>-1.6666666666666666E-2</v>
      </c>
      <c r="CG123" s="24">
        <f t="shared" si="42"/>
        <v>-0.12444690265485005</v>
      </c>
      <c r="CH123" s="25">
        <v>2</v>
      </c>
      <c r="CI123" s="16">
        <v>3.7</v>
      </c>
      <c r="CJ123" s="16">
        <v>3.6</v>
      </c>
      <c r="CK123" s="16">
        <v>-2</v>
      </c>
      <c r="CL123" s="16">
        <v>-1.7000000000000002</v>
      </c>
      <c r="CM123" s="16">
        <v>0.2</v>
      </c>
      <c r="CN123" s="16">
        <v>0</v>
      </c>
      <c r="CO123" s="16">
        <v>-1.5</v>
      </c>
      <c r="CP123" s="26">
        <f t="shared" si="43"/>
        <v>-0.05</v>
      </c>
      <c r="CQ123" s="26">
        <f t="shared" si="44"/>
        <v>-0.37334070796455016</v>
      </c>
      <c r="CR123" s="13">
        <v>0</v>
      </c>
      <c r="CS123" s="13">
        <v>0</v>
      </c>
      <c r="CT123" s="13">
        <v>0</v>
      </c>
      <c r="CU123" s="13">
        <v>-0.01</v>
      </c>
      <c r="CV123" s="13">
        <v>-0.28000000000000003</v>
      </c>
      <c r="CW123" s="13">
        <v>0.17</v>
      </c>
      <c r="CX123" s="13">
        <v>-0.74</v>
      </c>
      <c r="CY123" s="13">
        <v>-0.9</v>
      </c>
      <c r="CZ123" s="13">
        <v>-1.07</v>
      </c>
      <c r="DA123" s="13">
        <v>-2.83</v>
      </c>
      <c r="DB123" s="27">
        <v>-29.19</v>
      </c>
      <c r="DC123" s="27">
        <v>4.17</v>
      </c>
      <c r="DD123" s="27">
        <v>-33.36</v>
      </c>
      <c r="DE123" s="27">
        <v>-15.79</v>
      </c>
      <c r="DF123" s="27">
        <v>-22.33</v>
      </c>
      <c r="DG123" s="27">
        <v>-6.89</v>
      </c>
      <c r="DH123" s="27">
        <v>-15.45</v>
      </c>
      <c r="DI123" s="27">
        <v>-6.71</v>
      </c>
      <c r="DJ123" s="1">
        <v>112</v>
      </c>
      <c r="DK123" s="1"/>
      <c r="DL123" s="1"/>
      <c r="DM123" s="1">
        <v>0.36099999999999999</v>
      </c>
      <c r="DN123" s="1">
        <v>0</v>
      </c>
      <c r="DO123" s="1">
        <v>0</v>
      </c>
      <c r="DP123" s="16">
        <f t="shared" si="45"/>
        <v>-1.5634408602150536</v>
      </c>
    </row>
    <row r="124" spans="1:120" x14ac:dyDescent="0.2">
      <c r="A124" s="13">
        <v>53</v>
      </c>
      <c r="B124" s="13" t="s">
        <v>668</v>
      </c>
      <c r="C124" s="13" t="s">
        <v>669</v>
      </c>
      <c r="D124" s="13" t="s">
        <v>158</v>
      </c>
      <c r="E124" s="13" t="s">
        <v>141</v>
      </c>
      <c r="F124" s="1" t="s">
        <v>142</v>
      </c>
      <c r="G124" s="13">
        <v>72</v>
      </c>
      <c r="H124" s="13">
        <v>188</v>
      </c>
      <c r="I124" s="13" t="s">
        <v>150</v>
      </c>
      <c r="J124" s="13">
        <v>2010</v>
      </c>
      <c r="K124" s="13">
        <v>5</v>
      </c>
      <c r="L124" s="13">
        <v>144</v>
      </c>
      <c r="M124" s="13" t="s">
        <v>159</v>
      </c>
      <c r="N124" s="1">
        <v>22</v>
      </c>
      <c r="O124" s="13" t="s">
        <v>374</v>
      </c>
      <c r="P124" s="13" t="s">
        <v>670</v>
      </c>
      <c r="Q124" s="1" t="str">
        <f t="shared" si="23"/>
        <v>TOR</v>
      </c>
      <c r="R124" s="13" t="s">
        <v>249</v>
      </c>
      <c r="S124" s="1"/>
      <c r="T124" s="13" t="s">
        <v>146</v>
      </c>
      <c r="U124" s="13">
        <v>16</v>
      </c>
      <c r="V124" s="13">
        <v>1</v>
      </c>
      <c r="W124" s="13">
        <v>1</v>
      </c>
      <c r="X124" s="14">
        <v>0</v>
      </c>
      <c r="Y124" s="13">
        <v>2</v>
      </c>
      <c r="Z124" s="13">
        <v>1</v>
      </c>
      <c r="AA124" s="1">
        <v>17</v>
      </c>
      <c r="AB124" s="14">
        <v>5</v>
      </c>
      <c r="AC124" s="14">
        <v>2</v>
      </c>
      <c r="AD124" s="15">
        <f t="shared" si="24"/>
        <v>5.8823529411764705E-2</v>
      </c>
      <c r="AE124" s="15">
        <f t="shared" si="25"/>
        <v>4.1666666666666664E-2</v>
      </c>
      <c r="AF124" s="16">
        <v>103.75</v>
      </c>
      <c r="AG124" s="17">
        <f t="shared" si="26"/>
        <v>6.484375</v>
      </c>
      <c r="AH124" s="29">
        <v>156</v>
      </c>
      <c r="AI124" s="17">
        <f t="shared" si="27"/>
        <v>9.75</v>
      </c>
      <c r="AJ124" s="19">
        <f t="shared" si="28"/>
        <v>0.66506410256410253</v>
      </c>
      <c r="AK124" s="20">
        <f>'Even Strength'!AA124+'Power Play'!R124+'Penalty Kill'!L124</f>
        <v>0</v>
      </c>
      <c r="AL124" s="19">
        <f t="shared" si="29"/>
        <v>0</v>
      </c>
      <c r="AM124" s="15">
        <f>IF(('Even Strength'!BR124+'Power Play'!AK124+'Penalty Kill'!AG124)&gt;0,V124/('Even Strength'!BR124+'Power Play'!AK124+'Penalty Kill'!AG124),0)</f>
        <v>0.33333333333333331</v>
      </c>
      <c r="AN124" s="15">
        <f>IF(('Even Strength'!BR124+'Power Play'!AK124+'Penalty Kill'!AG124)&gt;0,W124/('Even Strength'!BR124+'Power Play'!AK124+'Penalty Kill'!AG124),0)</f>
        <v>0.33333333333333331</v>
      </c>
      <c r="AO124" s="15">
        <f t="shared" si="30"/>
        <v>0.66666666666666663</v>
      </c>
      <c r="AP124" s="13">
        <v>38</v>
      </c>
      <c r="AQ124" s="13">
        <v>53</v>
      </c>
      <c r="AR124" s="21">
        <f t="shared" si="31"/>
        <v>0.4175824175824176</v>
      </c>
      <c r="AS124" s="22">
        <v>9.1999999999999993</v>
      </c>
      <c r="AT124" s="13">
        <v>1</v>
      </c>
      <c r="AU124" s="13">
        <v>0</v>
      </c>
      <c r="AV124">
        <v>22</v>
      </c>
      <c r="AW124" s="13">
        <v>30</v>
      </c>
      <c r="AX124" s="13">
        <v>1</v>
      </c>
      <c r="AY124" s="13">
        <v>5</v>
      </c>
      <c r="AZ124" s="13">
        <v>1</v>
      </c>
      <c r="BA124" s="13">
        <v>7</v>
      </c>
      <c r="BB124" s="16">
        <f t="shared" si="32"/>
        <v>12.72289156626506</v>
      </c>
      <c r="BC124" s="17">
        <f t="shared" si="33"/>
        <v>17.349397590361445</v>
      </c>
      <c r="BD124" s="17">
        <f t="shared" si="34"/>
        <v>0.57831325301204828</v>
      </c>
      <c r="BE124" s="17">
        <f t="shared" si="35"/>
        <v>2.8915662650602409</v>
      </c>
      <c r="BF124" s="17">
        <f t="shared" si="36"/>
        <v>0.57831325301204828</v>
      </c>
      <c r="BG124" s="17">
        <f t="shared" si="37"/>
        <v>4.0481927710843371</v>
      </c>
      <c r="BH124" s="13">
        <v>9</v>
      </c>
      <c r="BI124" s="13">
        <v>2</v>
      </c>
      <c r="BJ124" s="13">
        <v>1</v>
      </c>
      <c r="BK124" s="13">
        <v>0</v>
      </c>
      <c r="BL124" s="13">
        <v>0</v>
      </c>
      <c r="BM124" s="13">
        <v>0</v>
      </c>
      <c r="BN124" s="13">
        <f t="shared" si="38"/>
        <v>41</v>
      </c>
      <c r="BO124" s="16">
        <v>-1.173</v>
      </c>
      <c r="BP124" s="1"/>
      <c r="BQ124" s="1"/>
      <c r="BR124" s="23" t="str">
        <f t="shared" si="39"/>
        <v xml:space="preserve"> </v>
      </c>
      <c r="BS124" s="1"/>
      <c r="BT124" s="13">
        <v>0</v>
      </c>
      <c r="BU124" s="13">
        <v>2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23">
        <f t="shared" si="40"/>
        <v>0</v>
      </c>
      <c r="CC124" s="16">
        <v>0.1</v>
      </c>
      <c r="CD124" s="16">
        <v>0.2</v>
      </c>
      <c r="CE124" s="16">
        <v>0.2</v>
      </c>
      <c r="CF124" s="24">
        <f t="shared" si="41"/>
        <v>1.2500000000000001E-2</v>
      </c>
      <c r="CG124" s="24">
        <f t="shared" si="42"/>
        <v>0.11566265060240964</v>
      </c>
      <c r="CH124" s="25">
        <v>2</v>
      </c>
      <c r="CI124" s="16">
        <v>1.8</v>
      </c>
      <c r="CJ124" s="16">
        <v>1.8</v>
      </c>
      <c r="CK124" s="16">
        <v>1.5</v>
      </c>
      <c r="CL124" s="16">
        <v>0.1</v>
      </c>
      <c r="CM124" s="16">
        <v>0.30000000000000004</v>
      </c>
      <c r="CN124" s="16">
        <v>0</v>
      </c>
      <c r="CO124" s="16">
        <v>0.30000000000000004</v>
      </c>
      <c r="CP124" s="26">
        <f t="shared" si="43"/>
        <v>1.8750000000000003E-2</v>
      </c>
      <c r="CQ124" s="26">
        <f t="shared" si="44"/>
        <v>0.17349397590361448</v>
      </c>
      <c r="CR124" s="13">
        <v>0</v>
      </c>
      <c r="CS124" s="13">
        <v>0</v>
      </c>
      <c r="CT124" s="13">
        <v>1</v>
      </c>
      <c r="CU124" s="13">
        <v>-0.01</v>
      </c>
      <c r="CV124" s="13">
        <v>-0.04</v>
      </c>
      <c r="CW124" s="13">
        <v>-0.11</v>
      </c>
      <c r="CX124" s="13">
        <v>0.43</v>
      </c>
      <c r="CY124" s="13">
        <v>-0.56000000000000005</v>
      </c>
      <c r="CZ124" s="13">
        <v>-0.54</v>
      </c>
      <c r="DA124" s="13">
        <v>-0.83</v>
      </c>
      <c r="DB124" s="27">
        <v>11.47</v>
      </c>
      <c r="DC124" s="27">
        <v>-6.68</v>
      </c>
      <c r="DD124" s="27">
        <v>18.14</v>
      </c>
      <c r="DE124" s="27">
        <v>10.97</v>
      </c>
      <c r="DF124" s="27">
        <v>7.6</v>
      </c>
      <c r="DG124" s="27">
        <v>2.33</v>
      </c>
      <c r="DH124" s="27">
        <v>5.27</v>
      </c>
      <c r="DI124" s="27">
        <v>3.18</v>
      </c>
      <c r="DJ124" s="1">
        <v>35</v>
      </c>
      <c r="DK124" s="1"/>
      <c r="DL124" s="1"/>
      <c r="DM124" s="1">
        <v>0.11900000000000001</v>
      </c>
      <c r="DN124" s="1">
        <v>0</v>
      </c>
      <c r="DO124" s="1">
        <v>0</v>
      </c>
      <c r="DP124" s="16">
        <f t="shared" si="45"/>
        <v>0.26700983756577445</v>
      </c>
    </row>
    <row r="125" spans="1:120" x14ac:dyDescent="0.2">
      <c r="A125" s="13">
        <v>77</v>
      </c>
      <c r="B125" s="13" t="s">
        <v>671</v>
      </c>
      <c r="C125" s="13" t="s">
        <v>645</v>
      </c>
      <c r="D125" s="13" t="s">
        <v>158</v>
      </c>
      <c r="E125" s="13" t="s">
        <v>141</v>
      </c>
      <c r="F125" s="1" t="s">
        <v>142</v>
      </c>
      <c r="G125" s="13">
        <v>76</v>
      </c>
      <c r="H125" s="13">
        <v>212</v>
      </c>
      <c r="I125" s="13" t="s">
        <v>150</v>
      </c>
      <c r="J125" s="13">
        <v>2003</v>
      </c>
      <c r="K125" s="13">
        <v>1</v>
      </c>
      <c r="L125" s="13">
        <v>11</v>
      </c>
      <c r="M125" s="1"/>
      <c r="N125" s="1">
        <v>30</v>
      </c>
      <c r="O125" s="13" t="s">
        <v>672</v>
      </c>
      <c r="P125" s="13" t="s">
        <v>247</v>
      </c>
      <c r="Q125" s="1" t="str">
        <f t="shared" si="23"/>
        <v>LAK</v>
      </c>
      <c r="R125" s="13" t="s">
        <v>206</v>
      </c>
      <c r="S125" s="1"/>
      <c r="T125" s="13" t="s">
        <v>146</v>
      </c>
      <c r="U125" s="13">
        <v>82</v>
      </c>
      <c r="V125" s="13">
        <v>28</v>
      </c>
      <c r="W125" s="13">
        <v>34</v>
      </c>
      <c r="X125" s="14">
        <v>18</v>
      </c>
      <c r="Y125" s="13">
        <v>62</v>
      </c>
      <c r="Z125" s="13">
        <v>7</v>
      </c>
      <c r="AA125" s="1">
        <v>218</v>
      </c>
      <c r="AB125" s="14">
        <v>113</v>
      </c>
      <c r="AC125" s="14">
        <v>89</v>
      </c>
      <c r="AD125" s="15">
        <f t="shared" si="24"/>
        <v>0.12844036697247707</v>
      </c>
      <c r="AE125" s="15">
        <f t="shared" si="25"/>
        <v>6.6666666666666666E-2</v>
      </c>
      <c r="AF125" s="16">
        <v>1473.6</v>
      </c>
      <c r="AG125" s="17">
        <f t="shared" si="26"/>
        <v>17.970731707317071</v>
      </c>
      <c r="AH125" s="29">
        <v>1810</v>
      </c>
      <c r="AI125" s="17">
        <f t="shared" si="27"/>
        <v>22.073170731707318</v>
      </c>
      <c r="AJ125" s="19">
        <f t="shared" si="28"/>
        <v>0.81414364640883974</v>
      </c>
      <c r="AK125" s="20">
        <f>'Even Strength'!AA125+'Power Play'!R125+'Penalty Kill'!L125</f>
        <v>185.58672699849171</v>
      </c>
      <c r="AL125" s="19">
        <f t="shared" si="29"/>
        <v>7.5564628256714865</v>
      </c>
      <c r="AM125" s="15">
        <f>IF(('Even Strength'!BR125+'Power Play'!AK125+'Penalty Kill'!AG125)&gt;0,V125/('Even Strength'!BR125+'Power Play'!AK125+'Penalty Kill'!AG125),0)</f>
        <v>0.34567901234567899</v>
      </c>
      <c r="AN125" s="15">
        <f>IF(('Even Strength'!BR125+'Power Play'!AK125+'Penalty Kill'!AG125)&gt;0,W125/('Even Strength'!BR125+'Power Play'!AK125+'Penalty Kill'!AG125),0)</f>
        <v>0.41975308641975306</v>
      </c>
      <c r="AO125" s="15">
        <f t="shared" si="30"/>
        <v>0.76543209876543206</v>
      </c>
      <c r="AP125" s="13">
        <v>627</v>
      </c>
      <c r="AQ125" s="13">
        <v>566</v>
      </c>
      <c r="AR125" s="21">
        <f t="shared" si="31"/>
        <v>0.52556580050293378</v>
      </c>
      <c r="AS125" s="22">
        <v>24.2</v>
      </c>
      <c r="AT125" s="13">
        <v>8</v>
      </c>
      <c r="AU125" s="13">
        <v>4</v>
      </c>
      <c r="AV125">
        <v>61</v>
      </c>
      <c r="AW125" s="13">
        <v>76</v>
      </c>
      <c r="AX125" s="13">
        <v>33</v>
      </c>
      <c r="AY125" s="13">
        <v>113</v>
      </c>
      <c r="AZ125" s="13">
        <v>44</v>
      </c>
      <c r="BA125" s="13">
        <v>29</v>
      </c>
      <c r="BB125" s="16">
        <f t="shared" si="32"/>
        <v>2.4837133550488604</v>
      </c>
      <c r="BC125" s="17">
        <f t="shared" si="33"/>
        <v>3.0944625407166124</v>
      </c>
      <c r="BD125" s="17">
        <f t="shared" si="34"/>
        <v>1.3436482084690555</v>
      </c>
      <c r="BE125" s="17">
        <f t="shared" si="35"/>
        <v>4.6009771986970689</v>
      </c>
      <c r="BF125" s="17">
        <f t="shared" si="36"/>
        <v>1.7915309446254073</v>
      </c>
      <c r="BG125" s="17">
        <f t="shared" si="37"/>
        <v>1.1807817589576548</v>
      </c>
      <c r="BH125" s="13">
        <v>28</v>
      </c>
      <c r="BI125" s="13">
        <v>14</v>
      </c>
      <c r="BJ125" s="13">
        <v>0</v>
      </c>
      <c r="BK125" s="13">
        <v>0</v>
      </c>
      <c r="BL125" s="13">
        <v>0</v>
      </c>
      <c r="BM125" s="13">
        <v>0</v>
      </c>
      <c r="BN125" s="13">
        <f t="shared" si="38"/>
        <v>137</v>
      </c>
      <c r="BO125" s="16">
        <v>0.76600000000000001</v>
      </c>
      <c r="BP125" s="13">
        <v>9</v>
      </c>
      <c r="BQ125" s="13">
        <v>2</v>
      </c>
      <c r="BR125" s="23">
        <f t="shared" si="39"/>
        <v>0.22222222222222221</v>
      </c>
      <c r="BS125" s="13">
        <v>1</v>
      </c>
      <c r="BT125" s="13">
        <v>5</v>
      </c>
      <c r="BU125" s="13">
        <v>18</v>
      </c>
      <c r="BV125" s="13">
        <v>0</v>
      </c>
      <c r="BW125" s="13">
        <v>0</v>
      </c>
      <c r="BX125" s="13">
        <v>5</v>
      </c>
      <c r="BY125" s="13">
        <v>1</v>
      </c>
      <c r="BZ125" s="13">
        <v>0</v>
      </c>
      <c r="CA125" s="13">
        <v>0</v>
      </c>
      <c r="CB125" s="23">
        <f t="shared" si="40"/>
        <v>0</v>
      </c>
      <c r="CC125" s="16">
        <v>6</v>
      </c>
      <c r="CD125" s="16">
        <v>2</v>
      </c>
      <c r="CE125" s="16">
        <v>8</v>
      </c>
      <c r="CF125" s="24">
        <f t="shared" si="41"/>
        <v>9.7560975609756101E-2</v>
      </c>
      <c r="CG125" s="24">
        <f t="shared" si="42"/>
        <v>0.32573289902280134</v>
      </c>
      <c r="CH125" s="25">
        <v>6</v>
      </c>
      <c r="CI125" s="16">
        <v>36.799999999999997</v>
      </c>
      <c r="CJ125" s="16">
        <v>34.1</v>
      </c>
      <c r="CK125" s="16">
        <v>2.6</v>
      </c>
      <c r="CL125" s="16">
        <v>9.8000000000000007</v>
      </c>
      <c r="CM125" s="16">
        <v>4.8</v>
      </c>
      <c r="CN125" s="16">
        <v>-0.60000000000000009</v>
      </c>
      <c r="CO125" s="16">
        <v>13.9</v>
      </c>
      <c r="CP125" s="26">
        <f t="shared" si="43"/>
        <v>0.16951219512195123</v>
      </c>
      <c r="CQ125" s="26">
        <f t="shared" si="44"/>
        <v>0.56596091205211729</v>
      </c>
      <c r="CR125" s="13">
        <v>3</v>
      </c>
      <c r="CS125" s="13">
        <v>6</v>
      </c>
      <c r="CT125" s="13">
        <v>6</v>
      </c>
      <c r="CU125" s="13">
        <v>1.22</v>
      </c>
      <c r="CV125" s="13">
        <v>-1.05</v>
      </c>
      <c r="CW125" s="13">
        <v>1.5</v>
      </c>
      <c r="CX125" s="13">
        <v>11.08</v>
      </c>
      <c r="CY125" s="13">
        <v>0.31</v>
      </c>
      <c r="CZ125" s="13">
        <v>3.63</v>
      </c>
      <c r="DA125" s="13">
        <v>16.690000000000001</v>
      </c>
      <c r="DB125" s="27">
        <v>85.04</v>
      </c>
      <c r="DC125" s="27">
        <v>40.630000000000003</v>
      </c>
      <c r="DD125" s="27">
        <v>44.4</v>
      </c>
      <c r="DE125" s="27">
        <v>2.57</v>
      </c>
      <c r="DF125" s="27">
        <v>81.58</v>
      </c>
      <c r="DG125" s="27">
        <v>25.52</v>
      </c>
      <c r="DH125" s="27">
        <v>56.06</v>
      </c>
      <c r="DI125" s="27">
        <v>3.25</v>
      </c>
      <c r="DJ125" s="1">
        <v>186</v>
      </c>
      <c r="DK125" s="1"/>
      <c r="DL125" s="1"/>
      <c r="DM125" s="1">
        <v>5.2729999999999997</v>
      </c>
      <c r="DN125" s="1">
        <v>0</v>
      </c>
      <c r="DO125" s="1">
        <v>0</v>
      </c>
      <c r="DP125" s="16">
        <f t="shared" si="45"/>
        <v>3.8510638297872344</v>
      </c>
    </row>
    <row r="126" spans="1:120" x14ac:dyDescent="0.2">
      <c r="A126" s="13">
        <v>18</v>
      </c>
      <c r="B126" s="13" t="s">
        <v>673</v>
      </c>
      <c r="C126" s="13" t="s">
        <v>674</v>
      </c>
      <c r="D126" s="13" t="s">
        <v>133</v>
      </c>
      <c r="E126" s="13" t="s">
        <v>123</v>
      </c>
      <c r="F126" s="1" t="s">
        <v>124</v>
      </c>
      <c r="G126" s="13">
        <v>73</v>
      </c>
      <c r="H126" s="13">
        <v>205</v>
      </c>
      <c r="I126" s="13" t="s">
        <v>125</v>
      </c>
      <c r="J126" s="1"/>
      <c r="K126" s="1"/>
      <c r="L126" s="1"/>
      <c r="M126" s="1"/>
      <c r="N126" s="1">
        <v>31</v>
      </c>
      <c r="O126" s="13" t="s">
        <v>519</v>
      </c>
      <c r="P126" s="13" t="s">
        <v>247</v>
      </c>
      <c r="Q126" s="1" t="str">
        <f t="shared" si="23"/>
        <v>MIN</v>
      </c>
      <c r="R126" s="13" t="s">
        <v>292</v>
      </c>
      <c r="S126" s="1"/>
      <c r="T126" s="13" t="s">
        <v>146</v>
      </c>
      <c r="U126" s="13">
        <v>53</v>
      </c>
      <c r="V126" s="13">
        <v>3</v>
      </c>
      <c r="W126" s="13">
        <v>10</v>
      </c>
      <c r="X126" s="14">
        <v>5</v>
      </c>
      <c r="Y126" s="13">
        <v>13</v>
      </c>
      <c r="Z126" s="13">
        <v>3</v>
      </c>
      <c r="AA126" s="1">
        <v>47</v>
      </c>
      <c r="AB126" s="14">
        <v>26</v>
      </c>
      <c r="AC126" s="14">
        <v>15</v>
      </c>
      <c r="AD126" s="15">
        <f t="shared" si="24"/>
        <v>6.3829787234042548E-2</v>
      </c>
      <c r="AE126" s="15">
        <f t="shared" si="25"/>
        <v>3.4090909090909088E-2</v>
      </c>
      <c r="AF126" s="16">
        <v>534.81666666670003</v>
      </c>
      <c r="AG126" s="17">
        <f t="shared" si="26"/>
        <v>10.090880503145284</v>
      </c>
      <c r="AH126" s="29">
        <v>784</v>
      </c>
      <c r="AI126" s="17">
        <f t="shared" si="27"/>
        <v>14.79245283018868</v>
      </c>
      <c r="AJ126" s="19">
        <f t="shared" si="28"/>
        <v>0.68216411564630108</v>
      </c>
      <c r="AK126" s="20">
        <f>'Even Strength'!AA126+'Power Play'!R126+'Penalty Kill'!L126</f>
        <v>69.615384615384613</v>
      </c>
      <c r="AL126" s="19">
        <f t="shared" si="29"/>
        <v>7.810009181195082</v>
      </c>
      <c r="AM126" s="15">
        <f>IF(('Even Strength'!BR126+'Power Play'!AK126+'Penalty Kill'!AG126)&gt;0,V126/('Even Strength'!BR126+'Power Play'!AK126+'Penalty Kill'!AG126),0)</f>
        <v>0.21428571428571427</v>
      </c>
      <c r="AN126" s="15">
        <f>IF(('Even Strength'!BR126+'Power Play'!AK126+'Penalty Kill'!AG126)&gt;0,W126/('Even Strength'!BR126+'Power Play'!AK126+'Penalty Kill'!AG126),0)</f>
        <v>0.7142857142857143</v>
      </c>
      <c r="AO126" s="15">
        <f t="shared" si="30"/>
        <v>0.9285714285714286</v>
      </c>
      <c r="AP126" s="13">
        <v>29</v>
      </c>
      <c r="AQ126" s="13">
        <v>41</v>
      </c>
      <c r="AR126" s="21">
        <f t="shared" si="31"/>
        <v>0.41428571428571431</v>
      </c>
      <c r="AS126" s="22">
        <v>2.1</v>
      </c>
      <c r="AT126" s="1"/>
      <c r="AU126" s="1"/>
      <c r="AV126">
        <v>64</v>
      </c>
      <c r="AW126" s="13">
        <v>77</v>
      </c>
      <c r="AX126" s="13">
        <v>30</v>
      </c>
      <c r="AY126" s="13">
        <v>26</v>
      </c>
      <c r="AZ126" s="13">
        <v>2</v>
      </c>
      <c r="BA126" s="13">
        <v>14</v>
      </c>
      <c r="BB126" s="16">
        <f t="shared" si="32"/>
        <v>7.1800305400600086</v>
      </c>
      <c r="BC126" s="17">
        <f t="shared" si="33"/>
        <v>8.6384742435096982</v>
      </c>
      <c r="BD126" s="17">
        <f t="shared" si="34"/>
        <v>3.3656393156531292</v>
      </c>
      <c r="BE126" s="17">
        <f t="shared" si="35"/>
        <v>2.9168874068993786</v>
      </c>
      <c r="BF126" s="17">
        <f t="shared" si="36"/>
        <v>0.22437595437687527</v>
      </c>
      <c r="BG126" s="17">
        <f t="shared" si="37"/>
        <v>1.5706316806381269</v>
      </c>
      <c r="BH126" s="13">
        <v>55</v>
      </c>
      <c r="BI126" s="13">
        <v>20</v>
      </c>
      <c r="BJ126" s="13">
        <v>3</v>
      </c>
      <c r="BK126" s="13">
        <v>0</v>
      </c>
      <c r="BL126" s="13">
        <v>0</v>
      </c>
      <c r="BM126" s="13">
        <v>0</v>
      </c>
      <c r="BN126" s="13">
        <f t="shared" si="38"/>
        <v>165</v>
      </c>
      <c r="BO126" s="16">
        <v>0.32200000000000001</v>
      </c>
      <c r="BP126" s="1"/>
      <c r="BQ126" s="1"/>
      <c r="BR126" s="23" t="str">
        <f t="shared" si="39"/>
        <v xml:space="preserve"> </v>
      </c>
      <c r="BS126" s="1"/>
      <c r="BT126" s="13">
        <v>0</v>
      </c>
      <c r="BU126" s="13">
        <v>9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23">
        <f t="shared" si="40"/>
        <v>0</v>
      </c>
      <c r="CC126" s="16">
        <v>0.30000000000000004</v>
      </c>
      <c r="CD126" s="16">
        <v>0.7</v>
      </c>
      <c r="CE126" s="16">
        <v>1.1000000000000001</v>
      </c>
      <c r="CF126" s="24">
        <f t="shared" si="41"/>
        <v>2.0754716981132078E-2</v>
      </c>
      <c r="CG126" s="24">
        <f t="shared" si="42"/>
        <v>0.12340677490728141</v>
      </c>
      <c r="CH126" s="25">
        <v>4</v>
      </c>
      <c r="CI126" s="16">
        <v>8.8000000000000007</v>
      </c>
      <c r="CJ126" s="16">
        <v>13.7</v>
      </c>
      <c r="CK126" s="16">
        <v>0.60000000000000009</v>
      </c>
      <c r="CL126" s="16">
        <v>1.2</v>
      </c>
      <c r="CM126" s="16">
        <v>3.5</v>
      </c>
      <c r="CN126" s="16">
        <v>0</v>
      </c>
      <c r="CO126" s="16">
        <v>4.7</v>
      </c>
      <c r="CP126" s="26">
        <f t="shared" si="43"/>
        <v>8.8679245283018876E-2</v>
      </c>
      <c r="CQ126" s="26">
        <f t="shared" si="44"/>
        <v>0.52728349278565689</v>
      </c>
      <c r="CR126" s="13">
        <v>0</v>
      </c>
      <c r="CS126" s="13">
        <v>0</v>
      </c>
      <c r="CT126" s="13">
        <v>0</v>
      </c>
      <c r="CU126" s="13">
        <v>-0.04</v>
      </c>
      <c r="CV126" s="13">
        <v>1.64</v>
      </c>
      <c r="CW126" s="13">
        <v>-1.47</v>
      </c>
      <c r="CX126" s="13">
        <v>0.1</v>
      </c>
      <c r="CY126" s="13">
        <v>2.59</v>
      </c>
      <c r="CZ126" s="13">
        <v>-1.02</v>
      </c>
      <c r="DA126" s="13">
        <v>1.8</v>
      </c>
      <c r="DB126" s="27">
        <v>27.27</v>
      </c>
      <c r="DC126" s="27">
        <v>-7.99</v>
      </c>
      <c r="DD126" s="27">
        <v>35.270000000000003</v>
      </c>
      <c r="DE126" s="27">
        <v>4.8</v>
      </c>
      <c r="DF126" s="27">
        <v>19.84</v>
      </c>
      <c r="DG126" s="27">
        <v>2.25</v>
      </c>
      <c r="DH126" s="27">
        <v>17.59</v>
      </c>
      <c r="DI126" s="27">
        <v>2.4</v>
      </c>
      <c r="DJ126" s="1">
        <v>186</v>
      </c>
      <c r="DK126" s="28">
        <v>25</v>
      </c>
      <c r="DL126" s="28" t="s">
        <v>675</v>
      </c>
      <c r="DM126" s="1">
        <v>0.72499999999999998</v>
      </c>
      <c r="DN126" s="1">
        <v>0.186</v>
      </c>
      <c r="DO126" s="1">
        <v>0</v>
      </c>
      <c r="DP126" s="16">
        <f t="shared" si="45"/>
        <v>4.3276595744680852</v>
      </c>
    </row>
    <row r="127" spans="1:120" x14ac:dyDescent="0.2">
      <c r="A127" s="13">
        <v>5</v>
      </c>
      <c r="B127" s="13" t="s">
        <v>676</v>
      </c>
      <c r="C127" s="13" t="s">
        <v>164</v>
      </c>
      <c r="D127" s="13" t="s">
        <v>158</v>
      </c>
      <c r="E127" s="13" t="s">
        <v>141</v>
      </c>
      <c r="F127" s="1" t="s">
        <v>142</v>
      </c>
      <c r="G127" s="13">
        <v>75</v>
      </c>
      <c r="H127" s="13">
        <v>209</v>
      </c>
      <c r="I127" s="13" t="s">
        <v>150</v>
      </c>
      <c r="J127" s="13">
        <v>2012</v>
      </c>
      <c r="K127" s="13">
        <v>1</v>
      </c>
      <c r="L127" s="13">
        <v>15</v>
      </c>
      <c r="M127" s="1"/>
      <c r="N127" s="1">
        <v>21</v>
      </c>
      <c r="O127" s="13" t="s">
        <v>677</v>
      </c>
      <c r="P127" s="13" t="s">
        <v>678</v>
      </c>
      <c r="Q127" s="1" t="str">
        <f t="shared" si="23"/>
        <v>OTT</v>
      </c>
      <c r="R127" s="13" t="s">
        <v>482</v>
      </c>
      <c r="S127" s="1"/>
      <c r="T127" s="13" t="s">
        <v>173</v>
      </c>
      <c r="U127" s="13">
        <v>81</v>
      </c>
      <c r="V127" s="13">
        <v>5</v>
      </c>
      <c r="W127" s="13">
        <v>16</v>
      </c>
      <c r="X127" s="14">
        <v>9</v>
      </c>
      <c r="Y127" s="13">
        <v>21</v>
      </c>
      <c r="Z127" s="13">
        <v>-4</v>
      </c>
      <c r="AA127" s="1">
        <v>130</v>
      </c>
      <c r="AB127" s="14">
        <v>43</v>
      </c>
      <c r="AC127" s="14">
        <v>72</v>
      </c>
      <c r="AD127" s="15">
        <f t="shared" si="24"/>
        <v>3.8461538461538464E-2</v>
      </c>
      <c r="AE127" s="15">
        <f t="shared" si="25"/>
        <v>2.0408163265306121E-2</v>
      </c>
      <c r="AF127" s="16">
        <v>1562.4833333332999</v>
      </c>
      <c r="AG127" s="17">
        <f t="shared" si="26"/>
        <v>19.289917695472838</v>
      </c>
      <c r="AH127" s="29">
        <v>1946</v>
      </c>
      <c r="AI127" s="17">
        <f t="shared" si="27"/>
        <v>24.02469135802469</v>
      </c>
      <c r="AJ127" s="19">
        <f t="shared" si="28"/>
        <v>0.80292052072625897</v>
      </c>
      <c r="AK127" s="20">
        <f>'Even Strength'!AA127+'Power Play'!R127+'Penalty Kill'!L127</f>
        <v>99.219512195121951</v>
      </c>
      <c r="AL127" s="19">
        <f t="shared" si="29"/>
        <v>3.8100699090384609</v>
      </c>
      <c r="AM127" s="15">
        <f>IF(('Even Strength'!BR127+'Power Play'!AK127+'Penalty Kill'!AG127)&gt;0,V127/('Even Strength'!BR127+'Power Play'!AK127+'Penalty Kill'!AG127),0)</f>
        <v>0.10204081632653061</v>
      </c>
      <c r="AN127" s="15">
        <f>IF(('Even Strength'!BR127+'Power Play'!AK127+'Penalty Kill'!AG127)&gt;0,W127/('Even Strength'!BR127+'Power Play'!AK127+'Penalty Kill'!AG127),0)</f>
        <v>0.32653061224489793</v>
      </c>
      <c r="AO127" s="15">
        <f t="shared" si="30"/>
        <v>0.42857142857142855</v>
      </c>
      <c r="AP127" s="13">
        <v>0</v>
      </c>
      <c r="AQ127" s="13">
        <v>0</v>
      </c>
      <c r="AR127" s="21">
        <f t="shared" si="31"/>
        <v>0</v>
      </c>
      <c r="AS127" s="22">
        <v>0</v>
      </c>
      <c r="AT127" s="1"/>
      <c r="AU127" s="1"/>
      <c r="AV127">
        <v>98</v>
      </c>
      <c r="AW127" s="13">
        <v>89</v>
      </c>
      <c r="AX127" s="13">
        <v>113</v>
      </c>
      <c r="AY127" s="13">
        <v>43</v>
      </c>
      <c r="AZ127" s="13">
        <v>41</v>
      </c>
      <c r="BA127" s="13">
        <v>14</v>
      </c>
      <c r="BB127" s="16">
        <f t="shared" si="32"/>
        <v>3.7632401412282537</v>
      </c>
      <c r="BC127" s="17">
        <f t="shared" si="33"/>
        <v>3.4176364547889242</v>
      </c>
      <c r="BD127" s="17">
        <f t="shared" si="34"/>
        <v>4.3392462852938021</v>
      </c>
      <c r="BE127" s="17">
        <f t="shared" si="35"/>
        <v>1.6512176129879073</v>
      </c>
      <c r="BF127" s="17">
        <f t="shared" si="36"/>
        <v>1.5744167937791673</v>
      </c>
      <c r="BG127" s="17">
        <f t="shared" si="37"/>
        <v>0.5376057344611791</v>
      </c>
      <c r="BH127" s="13">
        <v>6</v>
      </c>
      <c r="BI127" s="13">
        <v>3</v>
      </c>
      <c r="BJ127" s="13">
        <v>0</v>
      </c>
      <c r="BK127" s="13">
        <v>0</v>
      </c>
      <c r="BL127" s="13">
        <v>0</v>
      </c>
      <c r="BM127" s="13">
        <v>0</v>
      </c>
      <c r="BN127" s="13">
        <f t="shared" si="38"/>
        <v>208</v>
      </c>
      <c r="BO127" s="16">
        <v>6.835</v>
      </c>
      <c r="BP127" s="1"/>
      <c r="BQ127" s="1"/>
      <c r="BR127" s="23" t="str">
        <f t="shared" si="39"/>
        <v xml:space="preserve"> </v>
      </c>
      <c r="BS127" s="1"/>
      <c r="BT127" s="13">
        <v>0</v>
      </c>
      <c r="BU127" s="13">
        <v>26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23">
        <f t="shared" si="40"/>
        <v>0</v>
      </c>
      <c r="CC127" s="16">
        <v>1</v>
      </c>
      <c r="CD127" s="16">
        <v>2.6</v>
      </c>
      <c r="CE127" s="16">
        <v>3.6</v>
      </c>
      <c r="CF127" s="24">
        <f t="shared" si="41"/>
        <v>4.4444444444444446E-2</v>
      </c>
      <c r="CG127" s="24">
        <f t="shared" si="42"/>
        <v>0.13824147457573177</v>
      </c>
      <c r="CH127" s="25">
        <v>2</v>
      </c>
      <c r="CI127" s="16">
        <v>27.7</v>
      </c>
      <c r="CJ127" s="16">
        <v>35</v>
      </c>
      <c r="CK127" s="16">
        <v>-12.2</v>
      </c>
      <c r="CL127" s="16">
        <v>1.9</v>
      </c>
      <c r="CM127" s="16">
        <v>1.8</v>
      </c>
      <c r="CN127" s="16">
        <v>0</v>
      </c>
      <c r="CO127" s="16">
        <v>3.7</v>
      </c>
      <c r="CP127" s="26">
        <f t="shared" si="43"/>
        <v>4.5679012345679011E-2</v>
      </c>
      <c r="CQ127" s="26">
        <f t="shared" si="44"/>
        <v>0.14208151553616877</v>
      </c>
      <c r="CR127" s="13">
        <v>0</v>
      </c>
      <c r="CS127" s="13">
        <v>0</v>
      </c>
      <c r="CT127" s="13">
        <v>0</v>
      </c>
      <c r="CU127" s="13">
        <v>0</v>
      </c>
      <c r="CV127" s="13">
        <v>-1.02</v>
      </c>
      <c r="CW127" s="13">
        <v>2.41</v>
      </c>
      <c r="CX127" s="13">
        <v>-1.2</v>
      </c>
      <c r="CY127" s="13">
        <v>-0.19</v>
      </c>
      <c r="CZ127" s="13">
        <v>-0.54</v>
      </c>
      <c r="DA127" s="13">
        <v>-0.54</v>
      </c>
      <c r="DB127" s="27">
        <v>9.11</v>
      </c>
      <c r="DC127" s="27">
        <v>43.81</v>
      </c>
      <c r="DD127" s="27">
        <v>-34.700000000000003</v>
      </c>
      <c r="DE127" s="27">
        <v>-1.72</v>
      </c>
      <c r="DF127" s="27">
        <v>20.079999999999998</v>
      </c>
      <c r="DG127" s="27">
        <v>6.01</v>
      </c>
      <c r="DH127" s="27">
        <v>14.07</v>
      </c>
      <c r="DI127" s="27">
        <v>0.7</v>
      </c>
      <c r="DJ127" s="1">
        <v>186</v>
      </c>
      <c r="DK127" s="1"/>
      <c r="DL127" s="1"/>
      <c r="DM127" s="1">
        <v>1.369</v>
      </c>
      <c r="DN127" s="1">
        <v>0</v>
      </c>
      <c r="DO127" s="1">
        <v>0.47500000000000003</v>
      </c>
      <c r="DP127" s="16">
        <f t="shared" si="45"/>
        <v>1.9574468085106387</v>
      </c>
    </row>
    <row r="128" spans="1:120" x14ac:dyDescent="0.2">
      <c r="A128" s="13">
        <v>39</v>
      </c>
      <c r="B128" s="13" t="s">
        <v>679</v>
      </c>
      <c r="C128" s="13" t="s">
        <v>680</v>
      </c>
      <c r="D128" s="13" t="s">
        <v>296</v>
      </c>
      <c r="E128" s="13" t="s">
        <v>141</v>
      </c>
      <c r="F128" s="1" t="s">
        <v>142</v>
      </c>
      <c r="G128" s="13">
        <v>74</v>
      </c>
      <c r="H128" s="13">
        <v>197</v>
      </c>
      <c r="I128" s="13" t="s">
        <v>125</v>
      </c>
      <c r="J128" s="13">
        <v>2010</v>
      </c>
      <c r="K128" s="13">
        <v>3</v>
      </c>
      <c r="L128" s="13">
        <v>89</v>
      </c>
      <c r="M128" s="13" t="s">
        <v>159</v>
      </c>
      <c r="N128" s="1">
        <v>22</v>
      </c>
      <c r="O128" s="13" t="s">
        <v>506</v>
      </c>
      <c r="P128" s="13" t="s">
        <v>681</v>
      </c>
      <c r="Q128" s="1" t="str">
        <f t="shared" si="23"/>
        <v>CBJ</v>
      </c>
      <c r="R128" s="13" t="s">
        <v>145</v>
      </c>
      <c r="S128" s="1"/>
      <c r="T128" s="13" t="s">
        <v>146</v>
      </c>
      <c r="U128" s="13">
        <v>33</v>
      </c>
      <c r="V128" s="13">
        <v>1</v>
      </c>
      <c r="W128" s="13">
        <v>4</v>
      </c>
      <c r="X128" s="14">
        <v>2</v>
      </c>
      <c r="Y128" s="13">
        <v>5</v>
      </c>
      <c r="Z128" s="13">
        <v>-8</v>
      </c>
      <c r="AA128" s="1">
        <v>23</v>
      </c>
      <c r="AB128" s="14">
        <v>12</v>
      </c>
      <c r="AC128" s="14">
        <v>5</v>
      </c>
      <c r="AD128" s="15">
        <f t="shared" si="24"/>
        <v>4.3478260869565216E-2</v>
      </c>
      <c r="AE128" s="15">
        <f t="shared" si="25"/>
        <v>2.5000000000000001E-2</v>
      </c>
      <c r="AF128" s="16">
        <v>336.56666666669997</v>
      </c>
      <c r="AG128" s="17">
        <f t="shared" si="26"/>
        <v>10.198989898990908</v>
      </c>
      <c r="AH128" s="29">
        <v>500</v>
      </c>
      <c r="AI128" s="17">
        <f t="shared" si="27"/>
        <v>15.151515151515152</v>
      </c>
      <c r="AJ128" s="19">
        <f t="shared" si="28"/>
        <v>0.67313333333339997</v>
      </c>
      <c r="AK128" s="20">
        <f>'Even Strength'!AA128+'Power Play'!R128+'Penalty Kill'!L128</f>
        <v>41.2</v>
      </c>
      <c r="AL128" s="19">
        <f t="shared" si="29"/>
        <v>7.3447558680789014</v>
      </c>
      <c r="AM128" s="15">
        <f>IF(('Even Strength'!BR128+'Power Play'!AK128+'Penalty Kill'!AG128)&gt;0,V128/('Even Strength'!BR128+'Power Play'!AK128+'Penalty Kill'!AG128),0)</f>
        <v>0.2</v>
      </c>
      <c r="AN128" s="15">
        <f>IF(('Even Strength'!BR128+'Power Play'!AK128+'Penalty Kill'!AG128)&gt;0,W128/('Even Strength'!BR128+'Power Play'!AK128+'Penalty Kill'!AG128),0)</f>
        <v>0.8</v>
      </c>
      <c r="AO128" s="15">
        <f t="shared" si="30"/>
        <v>1</v>
      </c>
      <c r="AP128" s="13">
        <v>143</v>
      </c>
      <c r="AQ128" s="13">
        <v>151</v>
      </c>
      <c r="AR128" s="21">
        <f t="shared" si="31"/>
        <v>0.48639455782312924</v>
      </c>
      <c r="AS128" s="22">
        <v>14</v>
      </c>
      <c r="AT128" s="13">
        <v>1</v>
      </c>
      <c r="AU128" s="13">
        <v>1</v>
      </c>
      <c r="AV128">
        <v>27</v>
      </c>
      <c r="AW128" s="13">
        <v>59</v>
      </c>
      <c r="AX128" s="13">
        <v>20</v>
      </c>
      <c r="AY128" s="13">
        <v>12</v>
      </c>
      <c r="AZ128" s="13">
        <v>3</v>
      </c>
      <c r="BA128" s="13">
        <v>4</v>
      </c>
      <c r="BB128" s="16">
        <f t="shared" si="32"/>
        <v>4.8133108844206385</v>
      </c>
      <c r="BC128" s="17">
        <f t="shared" si="33"/>
        <v>10.517975636326582</v>
      </c>
      <c r="BD128" s="17">
        <f t="shared" si="34"/>
        <v>3.5654154699412142</v>
      </c>
      <c r="BE128" s="17">
        <f t="shared" si="35"/>
        <v>2.1392492819647284</v>
      </c>
      <c r="BF128" s="17">
        <f t="shared" si="36"/>
        <v>0.5348123204911821</v>
      </c>
      <c r="BG128" s="17">
        <f t="shared" si="37"/>
        <v>0.71308309398824277</v>
      </c>
      <c r="BH128" s="13">
        <v>21</v>
      </c>
      <c r="BI128" s="13">
        <v>8</v>
      </c>
      <c r="BJ128" s="13">
        <v>1</v>
      </c>
      <c r="BK128" s="13">
        <v>0</v>
      </c>
      <c r="BL128" s="13">
        <v>0</v>
      </c>
      <c r="BM128" s="13">
        <v>0</v>
      </c>
      <c r="BN128" s="13">
        <f t="shared" si="38"/>
        <v>101</v>
      </c>
      <c r="BO128" s="16">
        <v>-4.4909999999999997</v>
      </c>
      <c r="BP128" s="1"/>
      <c r="BQ128" s="1"/>
      <c r="BR128" s="23" t="str">
        <f t="shared" si="39"/>
        <v xml:space="preserve"> </v>
      </c>
      <c r="BS128" s="1"/>
      <c r="BT128" s="13">
        <v>0</v>
      </c>
      <c r="BU128" s="13">
        <v>8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23">
        <f t="shared" si="40"/>
        <v>0</v>
      </c>
      <c r="CC128" s="16">
        <v>-0.30000000000000004</v>
      </c>
      <c r="CD128" s="16">
        <v>0</v>
      </c>
      <c r="CE128" s="16">
        <v>-0.30000000000000004</v>
      </c>
      <c r="CF128" s="24">
        <f t="shared" si="41"/>
        <v>-9.0909090909090922E-3</v>
      </c>
      <c r="CG128" s="24">
        <f t="shared" si="42"/>
        <v>-5.348123204911822E-2</v>
      </c>
      <c r="CH128" s="25">
        <v>3</v>
      </c>
      <c r="CI128" s="16">
        <v>5.8</v>
      </c>
      <c r="CJ128" s="16">
        <v>7.7</v>
      </c>
      <c r="CK128" s="16">
        <v>-7.7</v>
      </c>
      <c r="CL128" s="16">
        <v>-0.7</v>
      </c>
      <c r="CM128" s="16">
        <v>0.1</v>
      </c>
      <c r="CN128" s="16">
        <v>0</v>
      </c>
      <c r="CO128" s="16">
        <v>-0.60000000000000009</v>
      </c>
      <c r="CP128" s="26">
        <f t="shared" si="43"/>
        <v>-1.8181818181818184E-2</v>
      </c>
      <c r="CQ128" s="26">
        <f t="shared" si="44"/>
        <v>-0.10696246409823644</v>
      </c>
      <c r="CR128" s="13">
        <v>0</v>
      </c>
      <c r="CS128" s="13">
        <v>0</v>
      </c>
      <c r="CT128" s="13">
        <v>0</v>
      </c>
      <c r="CU128" s="13">
        <v>0.12</v>
      </c>
      <c r="CV128" s="13">
        <v>-0.21</v>
      </c>
      <c r="CW128" s="13">
        <v>-0.36</v>
      </c>
      <c r="CX128" s="13">
        <v>-1.53</v>
      </c>
      <c r="CY128" s="13">
        <v>-1.1299999999999999</v>
      </c>
      <c r="CZ128" s="13">
        <v>-1.05</v>
      </c>
      <c r="DA128" s="13">
        <v>-4.16</v>
      </c>
      <c r="DB128" s="27">
        <v>-35.32</v>
      </c>
      <c r="DC128" s="27">
        <v>35.71</v>
      </c>
      <c r="DD128" s="27">
        <v>-71.03</v>
      </c>
      <c r="DE128" s="27">
        <v>-14.44</v>
      </c>
      <c r="DF128" s="27">
        <v>-20.89</v>
      </c>
      <c r="DG128" s="27">
        <v>19.14</v>
      </c>
      <c r="DH128" s="27">
        <v>-40.03</v>
      </c>
      <c r="DI128" s="27">
        <v>-8.14</v>
      </c>
      <c r="DJ128" s="1">
        <v>80</v>
      </c>
      <c r="DK128" s="1"/>
      <c r="DL128" s="1"/>
      <c r="DM128" s="1">
        <v>0.38700000000000001</v>
      </c>
      <c r="DN128" s="1">
        <v>0</v>
      </c>
      <c r="DO128" s="1">
        <v>0.11</v>
      </c>
      <c r="DP128" s="16">
        <f t="shared" si="45"/>
        <v>-0.92008693662777397</v>
      </c>
    </row>
    <row r="129" spans="1:120" x14ac:dyDescent="0.2">
      <c r="A129" s="13">
        <v>33</v>
      </c>
      <c r="B129" s="13" t="s">
        <v>682</v>
      </c>
      <c r="C129" s="13" t="s">
        <v>683</v>
      </c>
      <c r="D129" s="1"/>
      <c r="E129" s="13" t="s">
        <v>684</v>
      </c>
      <c r="F129" s="1" t="s">
        <v>257</v>
      </c>
      <c r="G129" s="13">
        <v>81</v>
      </c>
      <c r="H129" s="13">
        <v>255</v>
      </c>
      <c r="I129" s="13" t="s">
        <v>125</v>
      </c>
      <c r="J129" s="13">
        <v>1996</v>
      </c>
      <c r="K129" s="13">
        <v>3</v>
      </c>
      <c r="L129" s="13">
        <v>56</v>
      </c>
      <c r="M129" s="1"/>
      <c r="N129" s="1">
        <v>37</v>
      </c>
      <c r="O129" s="13" t="s">
        <v>685</v>
      </c>
      <c r="P129" s="13" t="s">
        <v>686</v>
      </c>
      <c r="Q129" s="1" t="str">
        <f t="shared" si="23"/>
        <v>BOS</v>
      </c>
      <c r="R129" s="13" t="s">
        <v>314</v>
      </c>
      <c r="S129" s="1"/>
      <c r="T129" s="13" t="s">
        <v>173</v>
      </c>
      <c r="U129" s="13">
        <v>63</v>
      </c>
      <c r="V129" s="13">
        <v>8</v>
      </c>
      <c r="W129" s="13">
        <v>12</v>
      </c>
      <c r="X129" s="14">
        <v>5</v>
      </c>
      <c r="Y129" s="13">
        <v>20</v>
      </c>
      <c r="Z129" s="13">
        <v>0</v>
      </c>
      <c r="AA129" s="1">
        <v>138</v>
      </c>
      <c r="AB129" s="14">
        <v>40</v>
      </c>
      <c r="AC129" s="14">
        <v>76</v>
      </c>
      <c r="AD129" s="15">
        <f t="shared" si="24"/>
        <v>5.7971014492753624E-2</v>
      </c>
      <c r="AE129" s="15">
        <f t="shared" si="25"/>
        <v>3.1496062992125984E-2</v>
      </c>
      <c r="AF129" s="16">
        <v>1470.9166666666999</v>
      </c>
      <c r="AG129" s="17">
        <f t="shared" si="26"/>
        <v>23.347883597884127</v>
      </c>
      <c r="AH129" s="29">
        <v>1811</v>
      </c>
      <c r="AI129" s="17">
        <f t="shared" si="27"/>
        <v>28.746031746031747</v>
      </c>
      <c r="AJ129" s="19">
        <f t="shared" si="28"/>
        <v>0.81221240566907782</v>
      </c>
      <c r="AK129" s="20">
        <f>'Even Strength'!AA129+'Power Play'!R129+'Penalty Kill'!L129</f>
        <v>61.533333333333339</v>
      </c>
      <c r="AL129" s="19">
        <f t="shared" si="29"/>
        <v>2.5099994334598041</v>
      </c>
      <c r="AM129" s="15">
        <f>IF(('Even Strength'!BR129+'Power Play'!AK129+'Penalty Kill'!AG129)&gt;0,V129/('Even Strength'!BR129+'Power Play'!AK129+'Penalty Kill'!AG129),0)</f>
        <v>0.15686274509803921</v>
      </c>
      <c r="AN129" s="15">
        <f>IF(('Even Strength'!BR129+'Power Play'!AK129+'Penalty Kill'!AG129)&gt;0,W129/('Even Strength'!BR129+'Power Play'!AK129+'Penalty Kill'!AG129),0)</f>
        <v>0.23529411764705882</v>
      </c>
      <c r="AO129" s="15">
        <f t="shared" si="30"/>
        <v>0.39215686274509803</v>
      </c>
      <c r="AP129" s="13">
        <v>1</v>
      </c>
      <c r="AQ129" s="13">
        <v>0</v>
      </c>
      <c r="AR129" s="21">
        <f t="shared" si="31"/>
        <v>1</v>
      </c>
      <c r="AS129" s="22">
        <v>0</v>
      </c>
      <c r="AT129" s="1"/>
      <c r="AU129" s="1"/>
      <c r="AV129">
        <v>88</v>
      </c>
      <c r="AW129" s="13">
        <v>125</v>
      </c>
      <c r="AX129" s="13">
        <v>99</v>
      </c>
      <c r="AY129" s="13">
        <v>40</v>
      </c>
      <c r="AZ129" s="13">
        <v>55</v>
      </c>
      <c r="BA129" s="13">
        <v>14</v>
      </c>
      <c r="BB129" s="16">
        <f t="shared" si="32"/>
        <v>3.5895983230411064</v>
      </c>
      <c r="BC129" s="17">
        <f t="shared" si="33"/>
        <v>5.0988612543197531</v>
      </c>
      <c r="BD129" s="17">
        <f t="shared" si="34"/>
        <v>4.0382981134212441</v>
      </c>
      <c r="BE129" s="17">
        <f t="shared" si="35"/>
        <v>1.6316356013823212</v>
      </c>
      <c r="BF129" s="17">
        <f t="shared" si="36"/>
        <v>2.2434989519006918</v>
      </c>
      <c r="BG129" s="17">
        <f t="shared" si="37"/>
        <v>0.57107246048381244</v>
      </c>
      <c r="BH129" s="13">
        <v>42</v>
      </c>
      <c r="BI129" s="13">
        <v>21</v>
      </c>
      <c r="BJ129" s="13">
        <v>0</v>
      </c>
      <c r="BK129" s="13">
        <v>0</v>
      </c>
      <c r="BL129" s="13">
        <v>0</v>
      </c>
      <c r="BM129" s="13">
        <v>0</v>
      </c>
      <c r="BN129" s="13">
        <f t="shared" si="38"/>
        <v>266</v>
      </c>
      <c r="BO129" s="16">
        <v>-1.76</v>
      </c>
      <c r="BP129" s="13">
        <v>1</v>
      </c>
      <c r="BQ129" s="13">
        <v>0</v>
      </c>
      <c r="BR129" s="23">
        <f t="shared" si="39"/>
        <v>0</v>
      </c>
      <c r="BS129" s="13">
        <v>0</v>
      </c>
      <c r="BT129" s="13">
        <v>2</v>
      </c>
      <c r="BU129" s="13">
        <v>22</v>
      </c>
      <c r="BV129" s="13">
        <v>0</v>
      </c>
      <c r="BW129" s="13">
        <v>2</v>
      </c>
      <c r="BX129" s="13">
        <v>0</v>
      </c>
      <c r="BY129" s="13">
        <v>1</v>
      </c>
      <c r="BZ129" s="13">
        <v>0</v>
      </c>
      <c r="CA129" s="13">
        <v>0</v>
      </c>
      <c r="CB129" s="23">
        <f t="shared" si="40"/>
        <v>0</v>
      </c>
      <c r="CC129" s="16">
        <v>1.3</v>
      </c>
      <c r="CD129" s="16">
        <v>3.2</v>
      </c>
      <c r="CE129" s="16">
        <v>4.5</v>
      </c>
      <c r="CF129" s="24">
        <f t="shared" si="41"/>
        <v>7.1428571428571425E-2</v>
      </c>
      <c r="CG129" s="24">
        <f t="shared" si="42"/>
        <v>0.18355900515551113</v>
      </c>
      <c r="CH129" s="25">
        <v>5</v>
      </c>
      <c r="CI129" s="16">
        <v>31</v>
      </c>
      <c r="CJ129" s="16">
        <v>33.9</v>
      </c>
      <c r="CK129" s="16">
        <v>-5.6</v>
      </c>
      <c r="CL129" s="16">
        <v>1.1000000000000001</v>
      </c>
      <c r="CM129" s="16">
        <v>3.3</v>
      </c>
      <c r="CN129" s="16">
        <v>-0.30000000000000004</v>
      </c>
      <c r="CO129" s="16">
        <v>4.0999999999999996</v>
      </c>
      <c r="CP129" s="26">
        <f t="shared" si="43"/>
        <v>6.507936507936507E-2</v>
      </c>
      <c r="CQ129" s="26">
        <f t="shared" si="44"/>
        <v>0.1672426491416879</v>
      </c>
      <c r="CR129" s="13">
        <v>0</v>
      </c>
      <c r="CS129" s="13">
        <v>0</v>
      </c>
      <c r="CT129" s="13">
        <v>2</v>
      </c>
      <c r="CU129" s="13">
        <v>0.01</v>
      </c>
      <c r="CV129" s="13">
        <v>0.16</v>
      </c>
      <c r="CW129" s="13">
        <v>-0.08</v>
      </c>
      <c r="CX129" s="13">
        <v>2.0299999999999998</v>
      </c>
      <c r="CY129" s="13">
        <v>2.4700000000000002</v>
      </c>
      <c r="CZ129" s="13">
        <v>-0.12</v>
      </c>
      <c r="DA129" s="13">
        <v>4.47</v>
      </c>
      <c r="DB129" s="27">
        <v>106.78</v>
      </c>
      <c r="DC129" s="27">
        <v>-24.14</v>
      </c>
      <c r="DD129" s="27">
        <v>130.91999999999999</v>
      </c>
      <c r="DE129" s="27">
        <v>7.2</v>
      </c>
      <c r="DF129" s="27">
        <v>73.14</v>
      </c>
      <c r="DG129" s="27">
        <v>-4.4800000000000004</v>
      </c>
      <c r="DH129" s="27">
        <v>77.63</v>
      </c>
      <c r="DI129" s="27">
        <v>4.2699999999999996</v>
      </c>
      <c r="DJ129" s="1">
        <v>186</v>
      </c>
      <c r="DK129" s="28">
        <v>19</v>
      </c>
      <c r="DL129" s="28" t="s">
        <v>687</v>
      </c>
      <c r="DM129" s="1">
        <v>6.9169999999999998</v>
      </c>
      <c r="DN129" s="1">
        <v>1.603</v>
      </c>
      <c r="DO129" s="1">
        <v>0</v>
      </c>
      <c r="DP129" s="16">
        <f t="shared" si="45"/>
        <v>-9.4468085106382986</v>
      </c>
    </row>
    <row r="130" spans="1:120" x14ac:dyDescent="0.2">
      <c r="A130" s="13">
        <v>63</v>
      </c>
      <c r="B130" s="13" t="s">
        <v>688</v>
      </c>
      <c r="C130" s="13" t="s">
        <v>689</v>
      </c>
      <c r="D130" s="13" t="s">
        <v>158</v>
      </c>
      <c r="E130" s="13" t="s">
        <v>141</v>
      </c>
      <c r="F130" s="1" t="s">
        <v>142</v>
      </c>
      <c r="G130" s="13">
        <v>75</v>
      </c>
      <c r="H130" s="13">
        <v>215</v>
      </c>
      <c r="I130" s="13" t="s">
        <v>125</v>
      </c>
      <c r="J130" s="13">
        <v>2009</v>
      </c>
      <c r="K130" s="13">
        <v>4</v>
      </c>
      <c r="L130" s="13">
        <v>120</v>
      </c>
      <c r="M130" s="13" t="s">
        <v>159</v>
      </c>
      <c r="N130" s="1">
        <v>23</v>
      </c>
      <c r="O130" s="13" t="s">
        <v>690</v>
      </c>
      <c r="P130" s="13" t="s">
        <v>691</v>
      </c>
      <c r="Q130" s="1" t="str">
        <f t="shared" ref="Q130:Q193" si="46">RIGHT(R130,3)</f>
        <v>WPG</v>
      </c>
      <c r="R130" s="13" t="s">
        <v>584</v>
      </c>
      <c r="S130" s="1"/>
      <c r="T130" s="13" t="s">
        <v>173</v>
      </c>
      <c r="U130" s="13">
        <v>40</v>
      </c>
      <c r="V130" s="13">
        <v>2</v>
      </c>
      <c r="W130" s="13">
        <v>6</v>
      </c>
      <c r="X130" s="14">
        <v>4</v>
      </c>
      <c r="Y130" s="13">
        <v>8</v>
      </c>
      <c r="Z130" s="13">
        <v>5</v>
      </c>
      <c r="AA130" s="1">
        <v>37</v>
      </c>
      <c r="AB130" s="14">
        <v>17</v>
      </c>
      <c r="AC130" s="14">
        <v>34</v>
      </c>
      <c r="AD130" s="15">
        <f t="shared" ref="AD130:AD193" si="47">IF(AA130&gt;0,V130/AA130,0)</f>
        <v>5.4054054054054057E-2</v>
      </c>
      <c r="AE130" s="15">
        <f t="shared" ref="AE130:AE193" si="48">IF(SUM(AA130:AC130)&gt;0,V130/SUM(AA130:AC130),0)</f>
        <v>2.2727272727272728E-2</v>
      </c>
      <c r="AF130" s="16">
        <v>680.91666666670005</v>
      </c>
      <c r="AG130" s="17">
        <f t="shared" ref="AG130:AG193" si="49">AF130/U130</f>
        <v>17.022916666667502</v>
      </c>
      <c r="AH130" s="29">
        <v>869</v>
      </c>
      <c r="AI130" s="17">
        <f t="shared" ref="AI130:AI193" si="50">AH130/U130</f>
        <v>21.725000000000001</v>
      </c>
      <c r="AJ130" s="19">
        <f t="shared" ref="AJ130:AJ193" si="51">AF130/AH130</f>
        <v>0.78356348293060996</v>
      </c>
      <c r="AK130" s="20">
        <f>'Even Strength'!AA130+'Power Play'!R130+'Penalty Kill'!L130</f>
        <v>51.833333333333329</v>
      </c>
      <c r="AL130" s="19">
        <f t="shared" ref="AL130:AL193" si="52">AK130/AF130*60</f>
        <v>4.5673724146369068</v>
      </c>
      <c r="AM130" s="15">
        <f>IF(('Even Strength'!BR130+'Power Play'!AK130+'Penalty Kill'!AG130)&gt;0,V130/('Even Strength'!BR130+'Power Play'!AK130+'Penalty Kill'!AG130),0)</f>
        <v>8.3333333333333329E-2</v>
      </c>
      <c r="AN130" s="15">
        <f>IF(('Even Strength'!BR130+'Power Play'!AK130+'Penalty Kill'!AG130)&gt;0,W130/('Even Strength'!BR130+'Power Play'!AK130+'Penalty Kill'!AG130),0)</f>
        <v>0.25</v>
      </c>
      <c r="AO130" s="15">
        <f t="shared" ref="AO130:AO193" si="53">AM130+AN130</f>
        <v>0.33333333333333331</v>
      </c>
      <c r="AP130" s="13">
        <v>0</v>
      </c>
      <c r="AQ130" s="13">
        <v>0</v>
      </c>
      <c r="AR130" s="21">
        <f t="shared" ref="AR130:AR193" si="54">AP130/MAX(1,(AP130+AQ130))</f>
        <v>0</v>
      </c>
      <c r="AS130" s="22">
        <v>0</v>
      </c>
      <c r="AT130" s="1"/>
      <c r="AU130" s="1"/>
      <c r="AV130">
        <v>90</v>
      </c>
      <c r="AW130" s="13">
        <v>70</v>
      </c>
      <c r="AX130" s="13">
        <v>51</v>
      </c>
      <c r="AY130" s="13">
        <v>17</v>
      </c>
      <c r="AZ130" s="13">
        <v>25</v>
      </c>
      <c r="BA130" s="13">
        <v>8</v>
      </c>
      <c r="BB130" s="16">
        <f t="shared" ref="BB130:BB193" si="55">AV130/AF130*60</f>
        <v>7.9304858646428613</v>
      </c>
      <c r="BC130" s="17">
        <f t="shared" ref="BC130:BC193" si="56">AW130/AF130*60</f>
        <v>6.1681556725000037</v>
      </c>
      <c r="BD130" s="17">
        <f t="shared" ref="BD130:BD193" si="57">AX130/AF130*60</f>
        <v>4.4939419899642878</v>
      </c>
      <c r="BE130" s="17">
        <f t="shared" ref="BE130:BE193" si="58">AY130/AF130*60</f>
        <v>1.4979806633214294</v>
      </c>
      <c r="BF130" s="17">
        <f t="shared" ref="BF130:BF193" si="59">AZ130/AF130*60</f>
        <v>2.2029127401785726</v>
      </c>
      <c r="BG130" s="17">
        <f t="shared" ref="BG130:BG193" si="60">BA130/AF130*60</f>
        <v>0.70493207685714321</v>
      </c>
      <c r="BH130" s="13">
        <v>22</v>
      </c>
      <c r="BI130" s="13">
        <v>6</v>
      </c>
      <c r="BJ130" s="13">
        <v>2</v>
      </c>
      <c r="BK130" s="13">
        <v>0</v>
      </c>
      <c r="BL130" s="13">
        <v>0</v>
      </c>
      <c r="BM130" s="13">
        <v>0</v>
      </c>
      <c r="BN130" s="13">
        <f t="shared" ref="BN130:BN193" si="61">AW130+AX130+BH130+BJ130</f>
        <v>145</v>
      </c>
      <c r="BO130" s="16">
        <v>-0.996</v>
      </c>
      <c r="BP130" s="1"/>
      <c r="BQ130" s="1"/>
      <c r="BR130" s="23" t="str">
        <f t="shared" ref="BR130:BR193" si="62">IF(BP130&gt;0,BQ130/BP130," ")</f>
        <v xml:space="preserve"> </v>
      </c>
      <c r="BS130" s="1"/>
      <c r="BT130" s="13">
        <v>0</v>
      </c>
      <c r="BU130" s="13">
        <v>15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23">
        <f t="shared" ref="CB130:CB193" si="63">CA130/MAX(1,BZ130)</f>
        <v>0</v>
      </c>
      <c r="CC130" s="16">
        <v>0.30000000000000004</v>
      </c>
      <c r="CD130" s="16">
        <v>1.8</v>
      </c>
      <c r="CE130" s="16">
        <v>2.1</v>
      </c>
      <c r="CF130" s="24">
        <f t="shared" ref="CF130:CF193" si="64">CE130/U130</f>
        <v>5.2500000000000005E-2</v>
      </c>
      <c r="CG130" s="24">
        <f t="shared" ref="CG130:CG193" si="65">CE130/AF130*60</f>
        <v>0.18504467017500009</v>
      </c>
      <c r="CH130" s="25">
        <v>2</v>
      </c>
      <c r="CI130" s="16">
        <v>11.5</v>
      </c>
      <c r="CJ130" s="16">
        <v>14.7</v>
      </c>
      <c r="CK130" s="16">
        <v>1.4</v>
      </c>
      <c r="CL130" s="16">
        <v>0.5</v>
      </c>
      <c r="CM130" s="16">
        <v>2.2000000000000002</v>
      </c>
      <c r="CN130" s="16">
        <v>0</v>
      </c>
      <c r="CO130" s="16">
        <v>2.6</v>
      </c>
      <c r="CP130" s="26">
        <f t="shared" ref="CP130:CP193" si="66">CO130/U130</f>
        <v>6.5000000000000002E-2</v>
      </c>
      <c r="CQ130" s="26">
        <f t="shared" ref="CQ130:CQ193" si="67">CO130/AF130*60</f>
        <v>0.22910292497857157</v>
      </c>
      <c r="CR130" s="13">
        <v>0</v>
      </c>
      <c r="CS130" s="13">
        <v>1</v>
      </c>
      <c r="CT130" s="13">
        <v>0</v>
      </c>
      <c r="CU130" s="13">
        <v>0</v>
      </c>
      <c r="CV130" s="13">
        <v>-0.24</v>
      </c>
      <c r="CW130" s="13">
        <v>0.25</v>
      </c>
      <c r="CX130" s="13">
        <v>1.2</v>
      </c>
      <c r="CY130" s="13">
        <v>2.29</v>
      </c>
      <c r="CZ130" s="13">
        <v>0.62</v>
      </c>
      <c r="DA130" s="13">
        <v>4.12</v>
      </c>
      <c r="DB130" s="27">
        <v>23.34</v>
      </c>
      <c r="DC130" s="27">
        <v>-2.9</v>
      </c>
      <c r="DD130" s="27">
        <v>26.23</v>
      </c>
      <c r="DE130" s="27">
        <v>2.57</v>
      </c>
      <c r="DF130" s="27">
        <v>30.91</v>
      </c>
      <c r="DG130" s="27">
        <v>-9.51</v>
      </c>
      <c r="DH130" s="27">
        <v>40.42</v>
      </c>
      <c r="DI130" s="27">
        <v>3.96</v>
      </c>
      <c r="DJ130" s="1">
        <v>131</v>
      </c>
      <c r="DK130" s="28">
        <v>17</v>
      </c>
      <c r="DL130" s="28" t="s">
        <v>416</v>
      </c>
      <c r="DM130" s="1">
        <v>0.42299999999999999</v>
      </c>
      <c r="DN130" s="1">
        <v>0.124</v>
      </c>
      <c r="DO130" s="1">
        <v>0</v>
      </c>
      <c r="DP130" s="16">
        <f t="shared" ref="DP130:DP193" si="68">CO130-(1/0.47)*(DM130-0.55*(DJ130/186))</f>
        <v>2.5241821093571266</v>
      </c>
    </row>
    <row r="131" spans="1:120" x14ac:dyDescent="0.2">
      <c r="A131" s="13">
        <v>90</v>
      </c>
      <c r="B131" s="13" t="s">
        <v>692</v>
      </c>
      <c r="C131" s="13" t="s">
        <v>295</v>
      </c>
      <c r="D131" s="13" t="s">
        <v>296</v>
      </c>
      <c r="E131" s="13" t="s">
        <v>141</v>
      </c>
      <c r="F131" s="1" t="s">
        <v>142</v>
      </c>
      <c r="G131" s="13">
        <v>76</v>
      </c>
      <c r="H131" s="13">
        <v>205</v>
      </c>
      <c r="I131" s="13" t="s">
        <v>150</v>
      </c>
      <c r="J131" s="13">
        <v>2009</v>
      </c>
      <c r="K131" s="13">
        <v>2</v>
      </c>
      <c r="L131" s="13">
        <v>38</v>
      </c>
      <c r="M131" s="1"/>
      <c r="N131" s="1">
        <v>24</v>
      </c>
      <c r="O131" s="13" t="s">
        <v>407</v>
      </c>
      <c r="P131" s="13" t="s">
        <v>693</v>
      </c>
      <c r="Q131" s="1" t="str">
        <f t="shared" si="46"/>
        <v>OTT</v>
      </c>
      <c r="R131" s="13" t="s">
        <v>482</v>
      </c>
      <c r="S131" s="1"/>
      <c r="T131" s="13" t="s">
        <v>154</v>
      </c>
      <c r="U131" s="13">
        <v>76</v>
      </c>
      <c r="V131" s="13">
        <v>11</v>
      </c>
      <c r="W131" s="13">
        <v>15</v>
      </c>
      <c r="X131" s="14">
        <v>9</v>
      </c>
      <c r="Y131" s="13">
        <v>26</v>
      </c>
      <c r="Z131" s="13">
        <v>-5</v>
      </c>
      <c r="AA131" s="1">
        <v>105</v>
      </c>
      <c r="AB131" s="14">
        <v>36</v>
      </c>
      <c r="AC131" s="14">
        <v>34</v>
      </c>
      <c r="AD131" s="15">
        <f t="shared" si="47"/>
        <v>0.10476190476190476</v>
      </c>
      <c r="AE131" s="15">
        <f t="shared" si="48"/>
        <v>6.2857142857142861E-2</v>
      </c>
      <c r="AF131" s="16">
        <v>1016.6</v>
      </c>
      <c r="AG131" s="17">
        <f t="shared" si="49"/>
        <v>13.376315789473685</v>
      </c>
      <c r="AH131" s="29">
        <v>1481</v>
      </c>
      <c r="AI131" s="17">
        <f t="shared" si="50"/>
        <v>19.486842105263158</v>
      </c>
      <c r="AJ131" s="19">
        <f t="shared" si="51"/>
        <v>0.68642808912896691</v>
      </c>
      <c r="AK131" s="20">
        <f>'Even Strength'!AA131+'Power Play'!R131+'Penalty Kill'!L131</f>
        <v>117.42236024844721</v>
      </c>
      <c r="AL131" s="19">
        <f t="shared" si="52"/>
        <v>6.9302986571973557</v>
      </c>
      <c r="AM131" s="15">
        <f>IF(('Even Strength'!BR131+'Power Play'!AK131+'Penalty Kill'!AG131)&gt;0,V131/('Even Strength'!BR131+'Power Play'!AK131+'Penalty Kill'!AG131),0)</f>
        <v>0.28947368421052633</v>
      </c>
      <c r="AN131" s="15">
        <f>IF(('Even Strength'!BR131+'Power Play'!AK131+'Penalty Kill'!AG131)&gt;0,W131/('Even Strength'!BR131+'Power Play'!AK131+'Penalty Kill'!AG131),0)</f>
        <v>0.39473684210526316</v>
      </c>
      <c r="AO131" s="15">
        <f t="shared" si="53"/>
        <v>0.68421052631578949</v>
      </c>
      <c r="AP131" s="13">
        <v>3</v>
      </c>
      <c r="AQ131" s="13">
        <v>18</v>
      </c>
      <c r="AR131" s="21">
        <f t="shared" si="54"/>
        <v>0.14285714285714285</v>
      </c>
      <c r="AS131" s="22">
        <v>0.4</v>
      </c>
      <c r="AT131" s="1"/>
      <c r="AU131" s="1"/>
      <c r="AV131">
        <v>130</v>
      </c>
      <c r="AW131" s="13">
        <v>93</v>
      </c>
      <c r="AX131" s="13">
        <v>20</v>
      </c>
      <c r="AY131" s="13">
        <v>36</v>
      </c>
      <c r="AZ131" s="13">
        <v>9</v>
      </c>
      <c r="BA131" s="13">
        <v>22</v>
      </c>
      <c r="BB131" s="16">
        <f t="shared" si="55"/>
        <v>7.6726342710997448</v>
      </c>
      <c r="BC131" s="17">
        <f t="shared" si="56"/>
        <v>5.4888845170175093</v>
      </c>
      <c r="BD131" s="17">
        <f t="shared" si="57"/>
        <v>1.1804052724768836</v>
      </c>
      <c r="BE131" s="17">
        <f t="shared" si="58"/>
        <v>2.1247294904583907</v>
      </c>
      <c r="BF131" s="17">
        <f t="shared" si="59"/>
        <v>0.53118237261459766</v>
      </c>
      <c r="BG131" s="17">
        <f t="shared" si="60"/>
        <v>1.298445799724572</v>
      </c>
      <c r="BH131" s="13">
        <v>67</v>
      </c>
      <c r="BI131" s="13">
        <v>25</v>
      </c>
      <c r="BJ131" s="13">
        <v>1</v>
      </c>
      <c r="BK131" s="13">
        <v>1</v>
      </c>
      <c r="BL131" s="13">
        <v>0</v>
      </c>
      <c r="BM131" s="13">
        <v>0</v>
      </c>
      <c r="BN131" s="13">
        <f t="shared" si="61"/>
        <v>181</v>
      </c>
      <c r="BO131" s="16">
        <v>-15.59</v>
      </c>
      <c r="BP131" s="13">
        <v>2</v>
      </c>
      <c r="BQ131" s="13">
        <v>0</v>
      </c>
      <c r="BR131" s="23">
        <f t="shared" si="62"/>
        <v>0</v>
      </c>
      <c r="BS131" s="13">
        <v>0</v>
      </c>
      <c r="BT131" s="13">
        <v>2</v>
      </c>
      <c r="BU131" s="13">
        <v>25</v>
      </c>
      <c r="BV131" s="13">
        <v>0</v>
      </c>
      <c r="BW131" s="13">
        <v>0</v>
      </c>
      <c r="BX131" s="13">
        <v>1</v>
      </c>
      <c r="BY131" s="13">
        <v>0</v>
      </c>
      <c r="BZ131" s="13">
        <v>0</v>
      </c>
      <c r="CA131" s="13">
        <v>0</v>
      </c>
      <c r="CB131" s="23">
        <f t="shared" si="63"/>
        <v>0</v>
      </c>
      <c r="CC131" s="16">
        <v>1.4</v>
      </c>
      <c r="CD131" s="16">
        <v>0.8</v>
      </c>
      <c r="CE131" s="16">
        <v>2.1</v>
      </c>
      <c r="CF131" s="24">
        <f t="shared" si="64"/>
        <v>2.7631578947368424E-2</v>
      </c>
      <c r="CG131" s="24">
        <f t="shared" si="65"/>
        <v>0.12394255361007279</v>
      </c>
      <c r="CH131" s="25">
        <v>2</v>
      </c>
      <c r="CI131" s="16">
        <v>22.1</v>
      </c>
      <c r="CJ131" s="16">
        <v>19</v>
      </c>
      <c r="CK131" s="16">
        <v>-7.2</v>
      </c>
      <c r="CL131" s="16">
        <v>1.3</v>
      </c>
      <c r="CM131" s="16">
        <v>0.60000000000000009</v>
      </c>
      <c r="CN131" s="16">
        <v>-0.5</v>
      </c>
      <c r="CO131" s="16">
        <v>1.3</v>
      </c>
      <c r="CP131" s="26">
        <f t="shared" si="66"/>
        <v>1.7105263157894738E-2</v>
      </c>
      <c r="CQ131" s="26">
        <f t="shared" si="67"/>
        <v>7.6726342710997444E-2</v>
      </c>
      <c r="CR131" s="13">
        <v>0</v>
      </c>
      <c r="CS131" s="13">
        <v>1</v>
      </c>
      <c r="CT131" s="13">
        <v>1</v>
      </c>
      <c r="CU131" s="13">
        <v>-0.06</v>
      </c>
      <c r="CV131" s="13">
        <v>-1.25</v>
      </c>
      <c r="CW131" s="13">
        <v>-0.86</v>
      </c>
      <c r="CX131" s="13">
        <v>2.85</v>
      </c>
      <c r="CY131" s="13">
        <v>2.48</v>
      </c>
      <c r="CZ131" s="13">
        <v>-1</v>
      </c>
      <c r="DA131" s="13">
        <v>2.16</v>
      </c>
      <c r="DB131" s="27">
        <v>-18.899999999999999</v>
      </c>
      <c r="DC131" s="27">
        <v>-25.02</v>
      </c>
      <c r="DD131" s="27">
        <v>6.13</v>
      </c>
      <c r="DE131" s="27">
        <v>0.46</v>
      </c>
      <c r="DF131" s="27">
        <v>-25.2</v>
      </c>
      <c r="DG131" s="27">
        <v>-20.66</v>
      </c>
      <c r="DH131" s="27">
        <v>-4.54</v>
      </c>
      <c r="DI131" s="27">
        <v>-0.34</v>
      </c>
      <c r="DJ131" s="1">
        <v>186</v>
      </c>
      <c r="DK131" s="28">
        <v>6</v>
      </c>
      <c r="DL131" s="28" t="s">
        <v>694</v>
      </c>
      <c r="DM131" s="1">
        <v>0.9</v>
      </c>
      <c r="DN131" s="1">
        <v>1.0999999999999999E-2</v>
      </c>
      <c r="DO131" s="1">
        <v>0</v>
      </c>
      <c r="DP131" s="16">
        <f t="shared" si="68"/>
        <v>0.55531914893617029</v>
      </c>
    </row>
    <row r="132" spans="1:120" x14ac:dyDescent="0.2">
      <c r="A132" s="13">
        <v>25</v>
      </c>
      <c r="B132" s="13" t="s">
        <v>695</v>
      </c>
      <c r="C132" s="13" t="s">
        <v>521</v>
      </c>
      <c r="D132" s="13" t="s">
        <v>325</v>
      </c>
      <c r="E132" s="13" t="s">
        <v>141</v>
      </c>
      <c r="F132" s="1" t="s">
        <v>142</v>
      </c>
      <c r="G132" s="13">
        <v>75</v>
      </c>
      <c r="H132" s="13">
        <v>213</v>
      </c>
      <c r="I132" s="13" t="s">
        <v>125</v>
      </c>
      <c r="J132" s="13">
        <v>1997</v>
      </c>
      <c r="K132" s="13">
        <v>5</v>
      </c>
      <c r="L132" s="13">
        <v>121</v>
      </c>
      <c r="M132" s="1"/>
      <c r="N132" s="1">
        <v>35</v>
      </c>
      <c r="O132" s="13" t="s">
        <v>165</v>
      </c>
      <c r="P132" s="13" t="s">
        <v>696</v>
      </c>
      <c r="Q132" s="1" t="str">
        <f t="shared" si="46"/>
        <v>WSH</v>
      </c>
      <c r="R132" s="13" t="s">
        <v>190</v>
      </c>
      <c r="S132" s="1"/>
      <c r="T132" s="13" t="s">
        <v>129</v>
      </c>
      <c r="U132" s="13">
        <v>77</v>
      </c>
      <c r="V132" s="13">
        <v>7</v>
      </c>
      <c r="W132" s="13">
        <v>12</v>
      </c>
      <c r="X132" s="14">
        <v>9</v>
      </c>
      <c r="Y132" s="13">
        <v>19</v>
      </c>
      <c r="Z132" s="13">
        <v>-1</v>
      </c>
      <c r="AA132" s="1">
        <v>96</v>
      </c>
      <c r="AB132" s="14">
        <v>39</v>
      </c>
      <c r="AC132" s="14">
        <v>44</v>
      </c>
      <c r="AD132" s="15">
        <f t="shared" si="47"/>
        <v>7.2916666666666671E-2</v>
      </c>
      <c r="AE132" s="15">
        <f t="shared" si="48"/>
        <v>3.9106145251396648E-2</v>
      </c>
      <c r="AF132" s="16">
        <v>996.05</v>
      </c>
      <c r="AG132" s="17">
        <f t="shared" si="49"/>
        <v>12.935714285714285</v>
      </c>
      <c r="AH132" s="29">
        <v>1392</v>
      </c>
      <c r="AI132" s="17">
        <f t="shared" si="50"/>
        <v>18.077922077922079</v>
      </c>
      <c r="AJ132" s="19">
        <f t="shared" si="51"/>
        <v>0.71555316091954024</v>
      </c>
      <c r="AK132" s="20">
        <f>'Even Strength'!AA132+'Power Play'!R132+'Penalty Kill'!L132</f>
        <v>119.07692307692308</v>
      </c>
      <c r="AL132" s="19">
        <f t="shared" si="52"/>
        <v>7.1729485313140753</v>
      </c>
      <c r="AM132" s="15">
        <f>IF(('Even Strength'!BR132+'Power Play'!AK132+'Penalty Kill'!AG132)&gt;0,V132/('Even Strength'!BR132+'Power Play'!AK132+'Penalty Kill'!AG132),0)</f>
        <v>0.26923076923076922</v>
      </c>
      <c r="AN132" s="15">
        <f>IF(('Even Strength'!BR132+'Power Play'!AK132+'Penalty Kill'!AG132)&gt;0,W132/('Even Strength'!BR132+'Power Play'!AK132+'Penalty Kill'!AG132),0)</f>
        <v>0.46153846153846156</v>
      </c>
      <c r="AO132" s="15">
        <f t="shared" si="53"/>
        <v>0.73076923076923084</v>
      </c>
      <c r="AP132" s="13">
        <v>43</v>
      </c>
      <c r="AQ132" s="13">
        <v>33</v>
      </c>
      <c r="AR132" s="21">
        <f t="shared" si="54"/>
        <v>0.56578947368421051</v>
      </c>
      <c r="AS132" s="22">
        <v>1.6</v>
      </c>
      <c r="AT132" s="1"/>
      <c r="AU132" s="1"/>
      <c r="AV132">
        <v>89</v>
      </c>
      <c r="AW132" s="13">
        <v>132</v>
      </c>
      <c r="AX132" s="13">
        <v>18</v>
      </c>
      <c r="AY132" s="13">
        <v>39</v>
      </c>
      <c r="AZ132" s="13">
        <v>15</v>
      </c>
      <c r="BA132" s="13">
        <v>27</v>
      </c>
      <c r="BB132" s="16">
        <f t="shared" si="55"/>
        <v>5.3611766477586471</v>
      </c>
      <c r="BC132" s="17">
        <f t="shared" si="56"/>
        <v>7.9514080618442851</v>
      </c>
      <c r="BD132" s="17">
        <f t="shared" si="57"/>
        <v>1.0842829175242206</v>
      </c>
      <c r="BE132" s="17">
        <f t="shared" si="58"/>
        <v>2.3492796546358119</v>
      </c>
      <c r="BF132" s="17">
        <f t="shared" si="59"/>
        <v>0.90356909793685058</v>
      </c>
      <c r="BG132" s="17">
        <f t="shared" si="60"/>
        <v>1.6264243762863311</v>
      </c>
      <c r="BH132" s="13">
        <v>51</v>
      </c>
      <c r="BI132" s="13">
        <v>18</v>
      </c>
      <c r="BJ132" s="13">
        <v>3</v>
      </c>
      <c r="BK132" s="13">
        <v>0</v>
      </c>
      <c r="BL132" s="13">
        <v>0</v>
      </c>
      <c r="BM132" s="13">
        <v>0</v>
      </c>
      <c r="BN132" s="13">
        <f t="shared" si="61"/>
        <v>204</v>
      </c>
      <c r="BO132" s="16">
        <v>-6.4260000000000002</v>
      </c>
      <c r="BP132" s="13">
        <v>1</v>
      </c>
      <c r="BQ132" s="13">
        <v>0</v>
      </c>
      <c r="BR132" s="23">
        <f t="shared" si="62"/>
        <v>0</v>
      </c>
      <c r="BS132" s="13">
        <v>0</v>
      </c>
      <c r="BT132" s="13">
        <v>2</v>
      </c>
      <c r="BU132" s="13">
        <v>21</v>
      </c>
      <c r="BV132" s="13">
        <v>0</v>
      </c>
      <c r="BW132" s="13">
        <v>0</v>
      </c>
      <c r="BX132" s="13">
        <v>2</v>
      </c>
      <c r="BY132" s="13">
        <v>0</v>
      </c>
      <c r="BZ132" s="13">
        <v>0</v>
      </c>
      <c r="CA132" s="13">
        <v>0</v>
      </c>
      <c r="CB132" s="23">
        <f t="shared" si="63"/>
        <v>0</v>
      </c>
      <c r="CC132" s="16">
        <v>0.1</v>
      </c>
      <c r="CD132" s="16">
        <v>1</v>
      </c>
      <c r="CE132" s="16">
        <v>1.1000000000000001</v>
      </c>
      <c r="CF132" s="24">
        <f t="shared" si="64"/>
        <v>1.4285714285714287E-2</v>
      </c>
      <c r="CG132" s="24">
        <f t="shared" si="65"/>
        <v>6.6261733848702375E-2</v>
      </c>
      <c r="CH132" s="25">
        <v>2</v>
      </c>
      <c r="CI132" s="16">
        <v>17.399999999999999</v>
      </c>
      <c r="CJ132" s="16">
        <v>19.3</v>
      </c>
      <c r="CK132" s="16">
        <v>-5.7</v>
      </c>
      <c r="CL132" s="16">
        <v>0</v>
      </c>
      <c r="CM132" s="16">
        <v>2.1</v>
      </c>
      <c r="CN132" s="16">
        <v>-0.30000000000000004</v>
      </c>
      <c r="CO132" s="16">
        <v>1.8</v>
      </c>
      <c r="CP132" s="26">
        <f t="shared" si="66"/>
        <v>2.3376623376623377E-2</v>
      </c>
      <c r="CQ132" s="26">
        <f t="shared" si="67"/>
        <v>0.10842829175242207</v>
      </c>
      <c r="CR132" s="13">
        <v>0</v>
      </c>
      <c r="CS132" s="13">
        <v>1</v>
      </c>
      <c r="CT132" s="13">
        <v>4</v>
      </c>
      <c r="CU132" s="13">
        <v>0.14000000000000001</v>
      </c>
      <c r="CV132" s="13">
        <v>-0.44</v>
      </c>
      <c r="CW132" s="13">
        <v>-0.28999999999999998</v>
      </c>
      <c r="CX132" s="13">
        <v>1.02</v>
      </c>
      <c r="CY132" s="13">
        <v>-2.91</v>
      </c>
      <c r="CZ132" s="13">
        <v>-0.66</v>
      </c>
      <c r="DA132" s="13">
        <v>-3.14</v>
      </c>
      <c r="DB132" s="27">
        <v>-48.71</v>
      </c>
      <c r="DC132" s="27">
        <v>14.68</v>
      </c>
      <c r="DD132" s="27">
        <v>-63.39</v>
      </c>
      <c r="DE132" s="27">
        <v>-4.51</v>
      </c>
      <c r="DF132" s="27">
        <v>-39.79</v>
      </c>
      <c r="DG132" s="27">
        <v>27.85</v>
      </c>
      <c r="DH132" s="27">
        <v>-67.64</v>
      </c>
      <c r="DI132" s="27">
        <v>-4.82</v>
      </c>
      <c r="DJ132" s="1">
        <v>186</v>
      </c>
      <c r="DK132" s="1"/>
      <c r="DL132" s="1"/>
      <c r="DM132" s="1">
        <v>2</v>
      </c>
      <c r="DN132" s="1">
        <v>0</v>
      </c>
      <c r="DO132" s="1">
        <v>0</v>
      </c>
      <c r="DP132" s="16">
        <f t="shared" si="68"/>
        <v>-1.285106382978723</v>
      </c>
    </row>
    <row r="133" spans="1:120" x14ac:dyDescent="0.2">
      <c r="A133" s="13">
        <v>24</v>
      </c>
      <c r="B133" s="13" t="s">
        <v>697</v>
      </c>
      <c r="C133" s="13" t="s">
        <v>698</v>
      </c>
      <c r="D133" s="13" t="s">
        <v>325</v>
      </c>
      <c r="E133" s="13" t="s">
        <v>141</v>
      </c>
      <c r="F133" s="1" t="s">
        <v>142</v>
      </c>
      <c r="G133" s="13">
        <v>74</v>
      </c>
      <c r="H133" s="13">
        <v>203</v>
      </c>
      <c r="I133" s="13" t="s">
        <v>125</v>
      </c>
      <c r="J133" s="13">
        <v>2004</v>
      </c>
      <c r="K133" s="13">
        <v>1</v>
      </c>
      <c r="L133" s="13">
        <v>18</v>
      </c>
      <c r="M133" s="1"/>
      <c r="N133" s="1">
        <v>28</v>
      </c>
      <c r="O133" s="13" t="s">
        <v>320</v>
      </c>
      <c r="P133" s="13" t="s">
        <v>699</v>
      </c>
      <c r="Q133" s="1" t="str">
        <f t="shared" si="46"/>
        <v>ARI</v>
      </c>
      <c r="R133" s="13" t="s">
        <v>446</v>
      </c>
      <c r="S133" s="1"/>
      <c r="T133" s="13" t="s">
        <v>146</v>
      </c>
      <c r="U133" s="13">
        <v>70</v>
      </c>
      <c r="V133" s="13">
        <v>4</v>
      </c>
      <c r="W133" s="13">
        <v>10</v>
      </c>
      <c r="X133" s="14">
        <v>4</v>
      </c>
      <c r="Y133" s="13">
        <v>14</v>
      </c>
      <c r="Z133" s="13">
        <v>-23</v>
      </c>
      <c r="AA133" s="1">
        <v>81</v>
      </c>
      <c r="AB133" s="14">
        <v>19</v>
      </c>
      <c r="AC133" s="14">
        <v>28</v>
      </c>
      <c r="AD133" s="15">
        <f t="shared" si="47"/>
        <v>4.9382716049382713E-2</v>
      </c>
      <c r="AE133" s="15">
        <f t="shared" si="48"/>
        <v>3.125E-2</v>
      </c>
      <c r="AF133" s="16">
        <v>937.98333333330004</v>
      </c>
      <c r="AG133" s="17">
        <f t="shared" si="49"/>
        <v>13.399761904761428</v>
      </c>
      <c r="AH133" s="29">
        <v>1357</v>
      </c>
      <c r="AI133" s="17">
        <f t="shared" si="50"/>
        <v>19.385714285714286</v>
      </c>
      <c r="AJ133" s="19">
        <f t="shared" si="51"/>
        <v>0.69121837386389096</v>
      </c>
      <c r="AK133" s="20">
        <f>'Even Strength'!AA133+'Power Play'!R133+'Penalty Kill'!L133</f>
        <v>122.76923076923077</v>
      </c>
      <c r="AL133" s="19">
        <f t="shared" si="52"/>
        <v>7.8531820176130793</v>
      </c>
      <c r="AM133" s="15">
        <f>IF(('Even Strength'!BR133+'Power Play'!AK133+'Penalty Kill'!AG133)&gt;0,V133/('Even Strength'!BR133+'Power Play'!AK133+'Penalty Kill'!AG133),0)</f>
        <v>0.2857142857142857</v>
      </c>
      <c r="AN133" s="15">
        <f>IF(('Even Strength'!BR133+'Power Play'!AK133+'Penalty Kill'!AG133)&gt;0,W133/('Even Strength'!BR133+'Power Play'!AK133+'Penalty Kill'!AG133),0)</f>
        <v>0.7142857142857143</v>
      </c>
      <c r="AO133" s="15">
        <f t="shared" si="53"/>
        <v>1</v>
      </c>
      <c r="AP133" s="13">
        <v>473</v>
      </c>
      <c r="AQ133" s="13">
        <v>443</v>
      </c>
      <c r="AR133" s="21">
        <f t="shared" si="54"/>
        <v>0.51637554585152834</v>
      </c>
      <c r="AS133" s="22">
        <v>20.8</v>
      </c>
      <c r="AT133" s="13">
        <v>22</v>
      </c>
      <c r="AU133" s="13">
        <v>15</v>
      </c>
      <c r="AV133">
        <v>138</v>
      </c>
      <c r="AW133" s="13">
        <v>130</v>
      </c>
      <c r="AX133" s="13">
        <v>29</v>
      </c>
      <c r="AY133" s="13">
        <v>19</v>
      </c>
      <c r="AZ133" s="13">
        <v>22</v>
      </c>
      <c r="BA133" s="13">
        <v>41</v>
      </c>
      <c r="BB133" s="16">
        <f t="shared" si="55"/>
        <v>8.8274489596477839</v>
      </c>
      <c r="BC133" s="17">
        <f t="shared" si="56"/>
        <v>8.3157127880740003</v>
      </c>
      <c r="BD133" s="17">
        <f t="shared" si="57"/>
        <v>1.8550436219549691</v>
      </c>
      <c r="BE133" s="17">
        <f t="shared" si="58"/>
        <v>1.2153734074877383</v>
      </c>
      <c r="BF133" s="17">
        <f t="shared" si="59"/>
        <v>1.4072744718279075</v>
      </c>
      <c r="BG133" s="17">
        <f t="shared" si="60"/>
        <v>2.6226478793156458</v>
      </c>
      <c r="BH133" s="13">
        <v>82</v>
      </c>
      <c r="BI133" s="13">
        <v>15</v>
      </c>
      <c r="BJ133" s="13">
        <v>8</v>
      </c>
      <c r="BK133" s="13">
        <v>1</v>
      </c>
      <c r="BL133" s="13">
        <v>0</v>
      </c>
      <c r="BM133" s="13">
        <v>0</v>
      </c>
      <c r="BN133" s="13">
        <f t="shared" si="61"/>
        <v>249</v>
      </c>
      <c r="BO133" s="16">
        <v>-2.4220000000000002</v>
      </c>
      <c r="BP133" s="1"/>
      <c r="BQ133" s="1"/>
      <c r="BR133" s="23" t="str">
        <f t="shared" si="62"/>
        <v xml:space="preserve"> </v>
      </c>
      <c r="BS133" s="1"/>
      <c r="BT133" s="13">
        <v>0</v>
      </c>
      <c r="BU133" s="13">
        <v>15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23">
        <f t="shared" si="63"/>
        <v>0</v>
      </c>
      <c r="CC133" s="16">
        <v>-0.60000000000000009</v>
      </c>
      <c r="CD133" s="16">
        <v>0.30000000000000004</v>
      </c>
      <c r="CE133" s="16">
        <v>-0.30000000000000004</v>
      </c>
      <c r="CF133" s="24">
        <f t="shared" si="64"/>
        <v>-4.2857142857142859E-3</v>
      </c>
      <c r="CG133" s="24">
        <f t="shared" si="65"/>
        <v>-1.9190106434016925E-2</v>
      </c>
      <c r="CH133" s="25">
        <v>5</v>
      </c>
      <c r="CI133" s="16">
        <v>15.2</v>
      </c>
      <c r="CJ133" s="16">
        <v>15</v>
      </c>
      <c r="CK133" s="16">
        <v>-11.8</v>
      </c>
      <c r="CL133" s="16">
        <v>-1.4</v>
      </c>
      <c r="CM133" s="16">
        <v>0</v>
      </c>
      <c r="CN133" s="16">
        <v>0</v>
      </c>
      <c r="CO133" s="16">
        <v>-1.4</v>
      </c>
      <c r="CP133" s="26">
        <f t="shared" si="66"/>
        <v>-0.02</v>
      </c>
      <c r="CQ133" s="26">
        <f t="shared" si="67"/>
        <v>-8.9553830025412298E-2</v>
      </c>
      <c r="CR133" s="13">
        <v>0</v>
      </c>
      <c r="CS133" s="13">
        <v>1</v>
      </c>
      <c r="CT133" s="13">
        <v>0</v>
      </c>
      <c r="CU133" s="13">
        <v>0.5</v>
      </c>
      <c r="CV133" s="13">
        <v>0.05</v>
      </c>
      <c r="CW133" s="13">
        <v>0.06</v>
      </c>
      <c r="CX133" s="13">
        <v>5.03</v>
      </c>
      <c r="CY133" s="13">
        <v>0.85</v>
      </c>
      <c r="CZ133" s="13">
        <v>-2.59</v>
      </c>
      <c r="DA133" s="13">
        <v>3.9</v>
      </c>
      <c r="DB133" s="27">
        <v>108.37</v>
      </c>
      <c r="DC133" s="27">
        <v>-32.880000000000003</v>
      </c>
      <c r="DD133" s="27">
        <v>141.25</v>
      </c>
      <c r="DE133" s="27">
        <v>10.23</v>
      </c>
      <c r="DF133" s="27">
        <v>69.59</v>
      </c>
      <c r="DG133" s="27">
        <v>-14.58</v>
      </c>
      <c r="DH133" s="27">
        <v>84.16</v>
      </c>
      <c r="DI133" s="27">
        <v>6.1</v>
      </c>
      <c r="DJ133" s="1">
        <v>186</v>
      </c>
      <c r="DK133" s="1"/>
      <c r="DL133" s="1"/>
      <c r="DM133" s="1">
        <v>0.875</v>
      </c>
      <c r="DN133" s="1">
        <v>0</v>
      </c>
      <c r="DO133" s="1">
        <v>0</v>
      </c>
      <c r="DP133" s="16">
        <f t="shared" si="68"/>
        <v>-2.0914893617021275</v>
      </c>
    </row>
    <row r="134" spans="1:120" x14ac:dyDescent="0.2">
      <c r="A134" s="13">
        <v>44</v>
      </c>
      <c r="B134" s="13" t="s">
        <v>700</v>
      </c>
      <c r="C134" s="13" t="s">
        <v>485</v>
      </c>
      <c r="D134" s="13" t="s">
        <v>158</v>
      </c>
      <c r="E134" s="13" t="s">
        <v>141</v>
      </c>
      <c r="F134" s="1" t="s">
        <v>142</v>
      </c>
      <c r="G134" s="13">
        <v>73</v>
      </c>
      <c r="H134" s="13">
        <v>189</v>
      </c>
      <c r="I134" s="13" t="s">
        <v>125</v>
      </c>
      <c r="J134" s="13">
        <v>2005</v>
      </c>
      <c r="K134" s="13">
        <v>2</v>
      </c>
      <c r="L134" s="13">
        <v>36</v>
      </c>
      <c r="M134" s="1"/>
      <c r="N134" s="1">
        <v>27</v>
      </c>
      <c r="O134" s="13" t="s">
        <v>343</v>
      </c>
      <c r="P134" s="13" t="s">
        <v>701</v>
      </c>
      <c r="Q134" s="1" t="str">
        <f t="shared" si="46"/>
        <v>PIT</v>
      </c>
      <c r="R134" s="13" t="s">
        <v>153</v>
      </c>
      <c r="S134" s="1"/>
      <c r="T134" s="13" t="s">
        <v>173</v>
      </c>
      <c r="U134" s="13">
        <v>7</v>
      </c>
      <c r="V134" s="13">
        <v>0</v>
      </c>
      <c r="W134" s="13">
        <v>0</v>
      </c>
      <c r="X134" s="14">
        <v>0</v>
      </c>
      <c r="Y134" s="13">
        <v>0</v>
      </c>
      <c r="Z134" s="13">
        <v>-1</v>
      </c>
      <c r="AA134" s="1">
        <v>4</v>
      </c>
      <c r="AB134" s="14">
        <v>5</v>
      </c>
      <c r="AC134" s="14">
        <v>4</v>
      </c>
      <c r="AD134" s="15">
        <f t="shared" si="47"/>
        <v>0</v>
      </c>
      <c r="AE134" s="15">
        <f t="shared" si="48"/>
        <v>0</v>
      </c>
      <c r="AF134" s="16">
        <v>85.2</v>
      </c>
      <c r="AG134" s="17">
        <f t="shared" si="49"/>
        <v>12.171428571428573</v>
      </c>
      <c r="AH134" s="29">
        <v>130</v>
      </c>
      <c r="AI134" s="17">
        <f t="shared" si="50"/>
        <v>18.571428571428573</v>
      </c>
      <c r="AJ134" s="19">
        <f t="shared" si="51"/>
        <v>0.65538461538461545</v>
      </c>
      <c r="AK134" s="20">
        <f>'Even Strength'!AA134+'Power Play'!R134+'Penalty Kill'!L134</f>
        <v>0</v>
      </c>
      <c r="AL134" s="19">
        <f t="shared" si="52"/>
        <v>0</v>
      </c>
      <c r="AM134" s="15">
        <f>IF(('Even Strength'!BR134+'Power Play'!AK134+'Penalty Kill'!AG134)&gt;0,V134/('Even Strength'!BR134+'Power Play'!AK134+'Penalty Kill'!AG134),0)</f>
        <v>0</v>
      </c>
      <c r="AN134" s="15">
        <f>IF(('Even Strength'!BR134+'Power Play'!AK134+'Penalty Kill'!AG134)&gt;0,W134/('Even Strength'!BR134+'Power Play'!AK134+'Penalty Kill'!AG134),0)</f>
        <v>0</v>
      </c>
      <c r="AO134" s="15">
        <f t="shared" si="53"/>
        <v>0</v>
      </c>
      <c r="AP134" s="13">
        <v>0</v>
      </c>
      <c r="AQ134" s="13">
        <v>0</v>
      </c>
      <c r="AR134" s="21">
        <f t="shared" si="54"/>
        <v>0</v>
      </c>
      <c r="AS134" s="22">
        <v>0</v>
      </c>
      <c r="AT134" s="1"/>
      <c r="AU134" s="1"/>
      <c r="AV134">
        <v>6</v>
      </c>
      <c r="AW134" s="13">
        <v>5</v>
      </c>
      <c r="AX134" s="13">
        <v>3</v>
      </c>
      <c r="AY134" s="13">
        <v>5</v>
      </c>
      <c r="AZ134" s="13">
        <v>4</v>
      </c>
      <c r="BA134" s="13">
        <v>0</v>
      </c>
      <c r="BB134" s="16">
        <f t="shared" si="55"/>
        <v>4.2253521126760569</v>
      </c>
      <c r="BC134" s="17">
        <f t="shared" si="56"/>
        <v>3.5211267605633805</v>
      </c>
      <c r="BD134" s="17">
        <f t="shared" si="57"/>
        <v>2.1126760563380285</v>
      </c>
      <c r="BE134" s="17">
        <f t="shared" si="58"/>
        <v>3.5211267605633805</v>
      </c>
      <c r="BF134" s="17">
        <f t="shared" si="59"/>
        <v>2.816901408450704</v>
      </c>
      <c r="BG134" s="17">
        <f t="shared" si="60"/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f t="shared" si="61"/>
        <v>8</v>
      </c>
      <c r="BO134" s="16">
        <v>0.39600000000000002</v>
      </c>
      <c r="BP134" s="1"/>
      <c r="BQ134" s="1"/>
      <c r="BR134" s="23" t="str">
        <f t="shared" si="62"/>
        <v xml:space="preserve"> </v>
      </c>
      <c r="BS134" s="1"/>
      <c r="BT134" s="13">
        <v>0</v>
      </c>
      <c r="BU134" s="13">
        <v>2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23">
        <f t="shared" si="63"/>
        <v>0</v>
      </c>
      <c r="CC134" s="16">
        <v>-0.1</v>
      </c>
      <c r="CD134" s="16">
        <v>0.1</v>
      </c>
      <c r="CE134" s="16">
        <v>0</v>
      </c>
      <c r="CF134" s="24">
        <f t="shared" si="64"/>
        <v>0</v>
      </c>
      <c r="CG134" s="24">
        <f t="shared" si="65"/>
        <v>0</v>
      </c>
      <c r="CH134" s="25">
        <v>2</v>
      </c>
      <c r="CI134" s="16">
        <v>0.60000000000000009</v>
      </c>
      <c r="CJ134" s="16">
        <v>0.7</v>
      </c>
      <c r="CK134" s="16">
        <v>-1</v>
      </c>
      <c r="CL134" s="16">
        <v>-0.2</v>
      </c>
      <c r="CM134" s="16">
        <v>-0.1</v>
      </c>
      <c r="CN134" s="16">
        <v>0</v>
      </c>
      <c r="CO134" s="16">
        <v>-0.2</v>
      </c>
      <c r="CP134" s="26">
        <f t="shared" si="66"/>
        <v>-2.8571428571428574E-2</v>
      </c>
      <c r="CQ134" s="26">
        <f t="shared" si="67"/>
        <v>-0.14084507042253522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27">
        <v>-0.28999999999999998</v>
      </c>
      <c r="DC134" s="27">
        <v>9.83</v>
      </c>
      <c r="DD134" s="27">
        <v>-10.119999999999999</v>
      </c>
      <c r="DE134" s="27">
        <v>-7.69</v>
      </c>
      <c r="DF134" s="27">
        <v>10.36</v>
      </c>
      <c r="DG134" s="27">
        <v>5.72</v>
      </c>
      <c r="DH134" s="27">
        <v>4.6399999999999997</v>
      </c>
      <c r="DI134" s="27">
        <v>3.53</v>
      </c>
      <c r="DJ134" s="1">
        <v>15</v>
      </c>
      <c r="DK134" s="1"/>
      <c r="DL134" s="1"/>
      <c r="DM134" s="1">
        <v>4.3999999999999997E-2</v>
      </c>
      <c r="DN134" s="1">
        <v>0</v>
      </c>
      <c r="DO134" s="1">
        <v>0</v>
      </c>
      <c r="DP134" s="16">
        <f t="shared" si="68"/>
        <v>-0.19924502402196295</v>
      </c>
    </row>
    <row r="135" spans="1:120" x14ac:dyDescent="0.2">
      <c r="A135" s="13">
        <v>53</v>
      </c>
      <c r="B135" s="13" t="s">
        <v>702</v>
      </c>
      <c r="C135" s="13" t="s">
        <v>427</v>
      </c>
      <c r="D135" s="13" t="s">
        <v>158</v>
      </c>
      <c r="E135" s="13" t="s">
        <v>141</v>
      </c>
      <c r="F135" s="1" t="s">
        <v>142</v>
      </c>
      <c r="G135" s="13">
        <v>71</v>
      </c>
      <c r="H135" s="13">
        <v>201</v>
      </c>
      <c r="I135" s="13" t="s">
        <v>125</v>
      </c>
      <c r="J135" s="13">
        <v>2009</v>
      </c>
      <c r="K135" s="13">
        <v>4</v>
      </c>
      <c r="L135" s="13">
        <v>92</v>
      </c>
      <c r="M135" s="1"/>
      <c r="N135" s="1">
        <v>23</v>
      </c>
      <c r="O135" s="13" t="s">
        <v>283</v>
      </c>
      <c r="P135" s="13" t="s">
        <v>703</v>
      </c>
      <c r="Q135" s="1" t="str">
        <f t="shared" si="46"/>
        <v>NYI</v>
      </c>
      <c r="R135" s="13" t="s">
        <v>287</v>
      </c>
      <c r="S135" s="1"/>
      <c r="T135" s="13" t="s">
        <v>146</v>
      </c>
      <c r="U135" s="13">
        <v>70</v>
      </c>
      <c r="V135" s="13">
        <v>9</v>
      </c>
      <c r="W135" s="13">
        <v>9</v>
      </c>
      <c r="X135" s="14">
        <v>4</v>
      </c>
      <c r="Y135" s="13">
        <v>18</v>
      </c>
      <c r="Z135" s="13">
        <v>-2</v>
      </c>
      <c r="AA135" s="1">
        <v>90</v>
      </c>
      <c r="AB135" s="14">
        <v>30</v>
      </c>
      <c r="AC135" s="14">
        <v>39</v>
      </c>
      <c r="AD135" s="15">
        <f t="shared" si="47"/>
        <v>0.1</v>
      </c>
      <c r="AE135" s="15">
        <f t="shared" si="48"/>
        <v>5.6603773584905662E-2</v>
      </c>
      <c r="AF135" s="16">
        <v>876.18333333329997</v>
      </c>
      <c r="AG135" s="17">
        <f t="shared" si="49"/>
        <v>12.516904761904286</v>
      </c>
      <c r="AH135" s="29">
        <v>1344</v>
      </c>
      <c r="AI135" s="17">
        <f t="shared" si="50"/>
        <v>19.2</v>
      </c>
      <c r="AJ135" s="19">
        <f t="shared" si="51"/>
        <v>0.65192212301584818</v>
      </c>
      <c r="AK135" s="20">
        <f>'Even Strength'!AA135+'Power Play'!R135+'Penalty Kill'!L135</f>
        <v>57.565217391304344</v>
      </c>
      <c r="AL135" s="19">
        <f t="shared" si="52"/>
        <v>3.9419981093892744</v>
      </c>
      <c r="AM135" s="15">
        <f>IF(('Even Strength'!BR135+'Power Play'!AK135+'Penalty Kill'!AG135)&gt;0,V135/('Even Strength'!BR135+'Power Play'!AK135+'Penalty Kill'!AG135),0)</f>
        <v>0.34615384615384615</v>
      </c>
      <c r="AN135" s="15">
        <f>IF(('Even Strength'!BR135+'Power Play'!AK135+'Penalty Kill'!AG135)&gt;0,W135/('Even Strength'!BR135+'Power Play'!AK135+'Penalty Kill'!AG135),0)</f>
        <v>0.34615384615384615</v>
      </c>
      <c r="AO135" s="15">
        <f t="shared" si="53"/>
        <v>0.69230769230769229</v>
      </c>
      <c r="AP135" s="13">
        <v>446</v>
      </c>
      <c r="AQ135" s="13">
        <v>409</v>
      </c>
      <c r="AR135" s="21">
        <f t="shared" si="54"/>
        <v>0.52163742690058479</v>
      </c>
      <c r="AS135" s="22">
        <v>20.6</v>
      </c>
      <c r="AT135" s="13">
        <v>10</v>
      </c>
      <c r="AU135" s="13">
        <v>4</v>
      </c>
      <c r="AV135">
        <v>105</v>
      </c>
      <c r="AW135" s="13">
        <v>144</v>
      </c>
      <c r="AX135" s="13">
        <v>50</v>
      </c>
      <c r="AY135" s="13">
        <v>30</v>
      </c>
      <c r="AZ135" s="13">
        <v>22</v>
      </c>
      <c r="BA135" s="13">
        <v>42</v>
      </c>
      <c r="BB135" s="16">
        <f t="shared" si="55"/>
        <v>7.1902760076851191</v>
      </c>
      <c r="BC135" s="17">
        <f t="shared" si="56"/>
        <v>9.8609499533967355</v>
      </c>
      <c r="BD135" s="17">
        <f t="shared" si="57"/>
        <v>3.4239409560405329</v>
      </c>
      <c r="BE135" s="17">
        <f t="shared" si="58"/>
        <v>2.0543645736243201</v>
      </c>
      <c r="BF135" s="17">
        <f t="shared" si="59"/>
        <v>1.5065340206578344</v>
      </c>
      <c r="BG135" s="17">
        <f t="shared" si="60"/>
        <v>2.8761104030740476</v>
      </c>
      <c r="BH135" s="13">
        <v>24</v>
      </c>
      <c r="BI135" s="13">
        <v>12</v>
      </c>
      <c r="BJ135" s="13">
        <v>0</v>
      </c>
      <c r="BK135" s="13">
        <v>0</v>
      </c>
      <c r="BL135" s="13">
        <v>0</v>
      </c>
      <c r="BM135" s="13">
        <v>0</v>
      </c>
      <c r="BN135" s="13">
        <f t="shared" si="61"/>
        <v>218</v>
      </c>
      <c r="BO135" s="16">
        <v>6.7620000000000005</v>
      </c>
      <c r="BP135" s="1"/>
      <c r="BQ135" s="1"/>
      <c r="BR135" s="23" t="str">
        <f t="shared" si="62"/>
        <v xml:space="preserve"> </v>
      </c>
      <c r="BS135" s="1"/>
      <c r="BT135" s="13">
        <v>1</v>
      </c>
      <c r="BU135" s="13">
        <v>17</v>
      </c>
      <c r="BV135" s="13">
        <v>0</v>
      </c>
      <c r="BW135" s="13">
        <v>0</v>
      </c>
      <c r="BX135" s="13">
        <v>2</v>
      </c>
      <c r="BY135" s="13">
        <v>1</v>
      </c>
      <c r="BZ135" s="13">
        <v>0</v>
      </c>
      <c r="CA135" s="13">
        <v>0</v>
      </c>
      <c r="CB135" s="23">
        <f t="shared" si="63"/>
        <v>0</v>
      </c>
      <c r="CC135" s="16">
        <v>0.60000000000000009</v>
      </c>
      <c r="CD135" s="16">
        <v>0.7</v>
      </c>
      <c r="CE135" s="16">
        <v>1.3</v>
      </c>
      <c r="CF135" s="24">
        <f t="shared" si="64"/>
        <v>1.8571428571428572E-2</v>
      </c>
      <c r="CG135" s="24">
        <f t="shared" si="65"/>
        <v>8.9022464857053854E-2</v>
      </c>
      <c r="CH135" s="25">
        <v>4</v>
      </c>
      <c r="CI135" s="16">
        <v>13.3</v>
      </c>
      <c r="CJ135" s="16">
        <v>16.7</v>
      </c>
      <c r="CK135" s="16">
        <v>-5.2</v>
      </c>
      <c r="CL135" s="16">
        <v>2</v>
      </c>
      <c r="CM135" s="16">
        <v>1.9</v>
      </c>
      <c r="CN135" s="16">
        <v>0</v>
      </c>
      <c r="CO135" s="16">
        <v>3.9</v>
      </c>
      <c r="CP135" s="26">
        <f t="shared" si="66"/>
        <v>5.5714285714285716E-2</v>
      </c>
      <c r="CQ135" s="26">
        <f t="shared" si="67"/>
        <v>0.26706739457116152</v>
      </c>
      <c r="CR135" s="13">
        <v>0</v>
      </c>
      <c r="CS135" s="13">
        <v>4</v>
      </c>
      <c r="CT135" s="13">
        <v>0</v>
      </c>
      <c r="CU135" s="13">
        <v>0.7</v>
      </c>
      <c r="CV135" s="13">
        <v>0.47</v>
      </c>
      <c r="CW135" s="13">
        <v>0.67</v>
      </c>
      <c r="CX135" s="13">
        <v>-0.84</v>
      </c>
      <c r="CY135" s="13">
        <v>-1.1400000000000001</v>
      </c>
      <c r="CZ135" s="13">
        <v>-1.32</v>
      </c>
      <c r="DA135" s="13">
        <v>-1.46</v>
      </c>
      <c r="DB135" s="27">
        <v>-94.75</v>
      </c>
      <c r="DC135" s="27">
        <v>-71.739999999999995</v>
      </c>
      <c r="DD135" s="27">
        <v>-23.01</v>
      </c>
      <c r="DE135" s="27">
        <v>-1.75</v>
      </c>
      <c r="DF135" s="27">
        <v>-66.22</v>
      </c>
      <c r="DG135" s="27">
        <v>-41.14</v>
      </c>
      <c r="DH135" s="27">
        <v>-25.08</v>
      </c>
      <c r="DI135" s="27">
        <v>-1.91</v>
      </c>
      <c r="DJ135" s="1">
        <v>186</v>
      </c>
      <c r="DK135" s="28">
        <v>11</v>
      </c>
      <c r="DL135" s="28" t="s">
        <v>359</v>
      </c>
      <c r="DM135" s="1">
        <v>1</v>
      </c>
      <c r="DN135" s="1">
        <v>9.8000000000000004E-2</v>
      </c>
      <c r="DO135" s="1">
        <v>0</v>
      </c>
      <c r="DP135" s="16">
        <f t="shared" si="68"/>
        <v>2.9425531914893615</v>
      </c>
    </row>
    <row r="136" spans="1:120" x14ac:dyDescent="0.2">
      <c r="A136" s="13">
        <v>3</v>
      </c>
      <c r="B136" s="13" t="s">
        <v>704</v>
      </c>
      <c r="C136" s="13" t="s">
        <v>705</v>
      </c>
      <c r="D136" s="13" t="s">
        <v>706</v>
      </c>
      <c r="E136" s="13" t="s">
        <v>123</v>
      </c>
      <c r="F136" s="1" t="s">
        <v>124</v>
      </c>
      <c r="G136" s="13">
        <v>75</v>
      </c>
      <c r="H136" s="13">
        <v>225</v>
      </c>
      <c r="I136" s="13" t="s">
        <v>150</v>
      </c>
      <c r="J136" s="13">
        <v>2009</v>
      </c>
      <c r="K136" s="13">
        <v>2</v>
      </c>
      <c r="L136" s="13">
        <v>37</v>
      </c>
      <c r="M136" s="13" t="s">
        <v>159</v>
      </c>
      <c r="N136" s="1">
        <v>24</v>
      </c>
      <c r="O136" s="13" t="s">
        <v>707</v>
      </c>
      <c r="P136" s="13" t="s">
        <v>708</v>
      </c>
      <c r="Q136" s="1" t="str">
        <f t="shared" si="46"/>
        <v>ANA</v>
      </c>
      <c r="R136" s="13" t="s">
        <v>334</v>
      </c>
      <c r="S136" s="1"/>
      <c r="T136" s="13" t="s">
        <v>173</v>
      </c>
      <c r="U136" s="13">
        <v>7</v>
      </c>
      <c r="V136" s="13">
        <v>0</v>
      </c>
      <c r="W136" s="13">
        <v>1</v>
      </c>
      <c r="X136" s="14">
        <v>1</v>
      </c>
      <c r="Y136" s="13">
        <v>1</v>
      </c>
      <c r="Z136" s="13">
        <v>2</v>
      </c>
      <c r="AA136" s="1">
        <v>2</v>
      </c>
      <c r="AB136" s="14">
        <v>1</v>
      </c>
      <c r="AC136" s="14">
        <v>4</v>
      </c>
      <c r="AD136" s="15">
        <f t="shared" si="47"/>
        <v>0</v>
      </c>
      <c r="AE136" s="15">
        <f t="shared" si="48"/>
        <v>0</v>
      </c>
      <c r="AF136" s="16">
        <v>89.4</v>
      </c>
      <c r="AG136" s="17">
        <f t="shared" si="49"/>
        <v>12.771428571428572</v>
      </c>
      <c r="AH136" s="29">
        <v>126</v>
      </c>
      <c r="AI136" s="17">
        <f t="shared" si="50"/>
        <v>18</v>
      </c>
      <c r="AJ136" s="19">
        <f t="shared" si="51"/>
        <v>0.70952380952380956</v>
      </c>
      <c r="AK136" s="20">
        <f>'Even Strength'!AA136+'Power Play'!R136+'Penalty Kill'!L136</f>
        <v>9.25</v>
      </c>
      <c r="AL136" s="19">
        <f t="shared" si="52"/>
        <v>6.2080536912751674</v>
      </c>
      <c r="AM136" s="15">
        <f>IF(('Even Strength'!BR136+'Power Play'!AK136+'Penalty Kill'!AG136)&gt;0,V136/('Even Strength'!BR136+'Power Play'!AK136+'Penalty Kill'!AG136),0)</f>
        <v>0</v>
      </c>
      <c r="AN136" s="15">
        <f>IF(('Even Strength'!BR136+'Power Play'!AK136+'Penalty Kill'!AG136)&gt;0,W136/('Even Strength'!BR136+'Power Play'!AK136+'Penalty Kill'!AG136),0)</f>
        <v>0.25</v>
      </c>
      <c r="AO136" s="15">
        <f t="shared" si="53"/>
        <v>0.25</v>
      </c>
      <c r="AP136" s="13">
        <v>0</v>
      </c>
      <c r="AQ136" s="13">
        <v>0</v>
      </c>
      <c r="AR136" s="21">
        <f t="shared" si="54"/>
        <v>0</v>
      </c>
      <c r="AS136" s="22">
        <v>0</v>
      </c>
      <c r="AT136" s="1"/>
      <c r="AU136" s="1"/>
      <c r="AV136">
        <v>10</v>
      </c>
      <c r="AW136" s="13">
        <v>10</v>
      </c>
      <c r="AX136" s="13">
        <v>5</v>
      </c>
      <c r="AY136" s="13">
        <v>1</v>
      </c>
      <c r="AZ136" s="13">
        <v>2</v>
      </c>
      <c r="BA136" s="13">
        <v>1</v>
      </c>
      <c r="BB136" s="16">
        <f t="shared" si="55"/>
        <v>6.7114093959731544</v>
      </c>
      <c r="BC136" s="17">
        <f t="shared" si="56"/>
        <v>6.7114093959731544</v>
      </c>
      <c r="BD136" s="17">
        <f t="shared" si="57"/>
        <v>3.3557046979865772</v>
      </c>
      <c r="BE136" s="17">
        <f t="shared" si="58"/>
        <v>0.67114093959731536</v>
      </c>
      <c r="BF136" s="17">
        <f t="shared" si="59"/>
        <v>1.3422818791946307</v>
      </c>
      <c r="BG136" s="17">
        <f t="shared" si="60"/>
        <v>0.67114093959731536</v>
      </c>
      <c r="BH136" s="13">
        <v>6</v>
      </c>
      <c r="BI136" s="13">
        <v>3</v>
      </c>
      <c r="BJ136" s="13">
        <v>0</v>
      </c>
      <c r="BK136" s="13">
        <v>0</v>
      </c>
      <c r="BL136" s="13">
        <v>0</v>
      </c>
      <c r="BM136" s="13">
        <v>0</v>
      </c>
      <c r="BN136" s="13">
        <f t="shared" si="61"/>
        <v>21</v>
      </c>
      <c r="BO136" s="16">
        <v>-1.631</v>
      </c>
      <c r="BP136" s="1"/>
      <c r="BQ136" s="1"/>
      <c r="BR136" s="23" t="str">
        <f t="shared" si="62"/>
        <v xml:space="preserve"> </v>
      </c>
      <c r="BS136" s="1"/>
      <c r="BT136" s="13">
        <v>0</v>
      </c>
      <c r="BU136" s="13">
        <v>2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23">
        <f t="shared" si="63"/>
        <v>0</v>
      </c>
      <c r="CC136" s="16">
        <v>0</v>
      </c>
      <c r="CD136" s="16">
        <v>0.30000000000000004</v>
      </c>
      <c r="CE136" s="16">
        <v>0.30000000000000004</v>
      </c>
      <c r="CF136" s="24">
        <f t="shared" si="64"/>
        <v>4.2857142857142864E-2</v>
      </c>
      <c r="CG136" s="24">
        <f t="shared" si="65"/>
        <v>0.20134228187919465</v>
      </c>
      <c r="CH136" s="25">
        <v>1</v>
      </c>
      <c r="CI136" s="16">
        <v>1.5</v>
      </c>
      <c r="CJ136" s="16">
        <v>1.7000000000000002</v>
      </c>
      <c r="CK136" s="16">
        <v>1.8</v>
      </c>
      <c r="CL136" s="16">
        <v>0</v>
      </c>
      <c r="CM136" s="16">
        <v>0.4</v>
      </c>
      <c r="CN136" s="16">
        <v>0</v>
      </c>
      <c r="CO136" s="16">
        <v>0.4</v>
      </c>
      <c r="CP136" s="26">
        <f t="shared" si="66"/>
        <v>5.7142857142857148E-2</v>
      </c>
      <c r="CQ136" s="26">
        <f t="shared" si="67"/>
        <v>0.26845637583892618</v>
      </c>
      <c r="CR136" s="13">
        <v>0</v>
      </c>
      <c r="CS136" s="13">
        <v>0</v>
      </c>
      <c r="CT136" s="13">
        <v>0</v>
      </c>
      <c r="CU136" s="13">
        <v>0</v>
      </c>
      <c r="CV136" s="13">
        <v>0.23</v>
      </c>
      <c r="CW136" s="13">
        <v>-0.33</v>
      </c>
      <c r="CX136" s="13">
        <v>-0.28999999999999998</v>
      </c>
      <c r="CY136" s="13">
        <v>-0.26</v>
      </c>
      <c r="CZ136" s="13">
        <v>-0.05</v>
      </c>
      <c r="DA136" s="13">
        <v>-0.7</v>
      </c>
      <c r="DB136" s="27">
        <v>0.71</v>
      </c>
      <c r="DC136" s="27">
        <v>18.739999999999998</v>
      </c>
      <c r="DD136" s="27">
        <v>-18.03</v>
      </c>
      <c r="DE136" s="27">
        <v>-13.65</v>
      </c>
      <c r="DF136" s="27">
        <v>1.64</v>
      </c>
      <c r="DG136" s="27">
        <v>17</v>
      </c>
      <c r="DH136" s="27">
        <v>-15.36</v>
      </c>
      <c r="DI136" s="27">
        <v>-11.63</v>
      </c>
      <c r="DJ136" s="1">
        <v>27</v>
      </c>
      <c r="DK136" s="1"/>
      <c r="DL136" s="1"/>
      <c r="DM136" s="1">
        <v>0.08</v>
      </c>
      <c r="DN136" s="1">
        <v>0</v>
      </c>
      <c r="DO136" s="1">
        <v>0</v>
      </c>
      <c r="DP136" s="16">
        <f t="shared" si="68"/>
        <v>0.39965682910089229</v>
      </c>
    </row>
    <row r="137" spans="1:120" x14ac:dyDescent="0.2">
      <c r="A137" s="13">
        <v>18</v>
      </c>
      <c r="B137" s="13" t="s">
        <v>709</v>
      </c>
      <c r="C137" s="13" t="s">
        <v>427</v>
      </c>
      <c r="D137" s="13" t="s">
        <v>158</v>
      </c>
      <c r="E137" s="13" t="s">
        <v>141</v>
      </c>
      <c r="F137" s="1" t="s">
        <v>142</v>
      </c>
      <c r="G137" s="13">
        <v>73</v>
      </c>
      <c r="H137" s="13">
        <v>200</v>
      </c>
      <c r="I137" s="13" t="s">
        <v>150</v>
      </c>
      <c r="J137" s="1"/>
      <c r="K137" s="1"/>
      <c r="L137" s="1"/>
      <c r="M137" s="1"/>
      <c r="N137" s="1">
        <v>30</v>
      </c>
      <c r="O137" s="13" t="s">
        <v>262</v>
      </c>
      <c r="P137" s="13" t="s">
        <v>710</v>
      </c>
      <c r="Q137" s="1" t="str">
        <f t="shared" si="46"/>
        <v>CBJ</v>
      </c>
      <c r="R137" s="13" t="s">
        <v>711</v>
      </c>
      <c r="S137" s="1">
        <v>58</v>
      </c>
      <c r="T137" s="13" t="s">
        <v>154</v>
      </c>
      <c r="U137" s="13">
        <v>61</v>
      </c>
      <c r="V137" s="13">
        <v>10</v>
      </c>
      <c r="W137" s="13">
        <v>5</v>
      </c>
      <c r="X137" s="14">
        <v>1</v>
      </c>
      <c r="Y137" s="13">
        <v>15</v>
      </c>
      <c r="Z137" s="13">
        <v>-12</v>
      </c>
      <c r="AA137" s="1">
        <v>95</v>
      </c>
      <c r="AB137" s="14">
        <v>48</v>
      </c>
      <c r="AC137" s="14">
        <v>26</v>
      </c>
      <c r="AD137" s="15">
        <f t="shared" si="47"/>
        <v>0.10526315789473684</v>
      </c>
      <c r="AE137" s="15">
        <f t="shared" si="48"/>
        <v>5.9171597633136092E-2</v>
      </c>
      <c r="AF137" s="16">
        <v>841.78333333329999</v>
      </c>
      <c r="AG137" s="17">
        <f t="shared" si="49"/>
        <v>13.799726775955737</v>
      </c>
      <c r="AH137" s="29">
        <v>1098</v>
      </c>
      <c r="AI137" s="17">
        <f t="shared" si="50"/>
        <v>18</v>
      </c>
      <c r="AJ137" s="19">
        <f t="shared" si="51"/>
        <v>0.76665148755309653</v>
      </c>
      <c r="AK137" s="20">
        <f>'Even Strength'!AA137+'Power Play'!R137+'Penalty Kill'!L137</f>
        <v>12.541666666666668</v>
      </c>
      <c r="AL137" s="19">
        <f t="shared" si="52"/>
        <v>0.89393549408996364</v>
      </c>
      <c r="AM137" s="15">
        <f>IF(('Even Strength'!BR137+'Power Play'!AK137+'Penalty Kill'!AG137)&gt;0,V137/('Even Strength'!BR137+'Power Play'!AK137+'Penalty Kill'!AG137),0)</f>
        <v>0.33333333333333331</v>
      </c>
      <c r="AN137" s="15">
        <f>IF(('Even Strength'!BR137+'Power Play'!AK137+'Penalty Kill'!AG137)&gt;0,W137/('Even Strength'!BR137+'Power Play'!AK137+'Penalty Kill'!AG137),0)</f>
        <v>0.16666666666666666</v>
      </c>
      <c r="AO137" s="15">
        <f t="shared" si="53"/>
        <v>0.5</v>
      </c>
      <c r="AP137" s="13">
        <v>25</v>
      </c>
      <c r="AQ137" s="13">
        <v>48</v>
      </c>
      <c r="AR137" s="21">
        <f t="shared" si="54"/>
        <v>0.34246575342465752</v>
      </c>
      <c r="AS137" s="22">
        <v>1.9</v>
      </c>
      <c r="AT137" s="1"/>
      <c r="AU137" s="1"/>
      <c r="AV137">
        <v>153</v>
      </c>
      <c r="AW137" s="13">
        <v>133</v>
      </c>
      <c r="AX137" s="13">
        <v>19</v>
      </c>
      <c r="AY137" s="13">
        <v>48</v>
      </c>
      <c r="AZ137" s="13">
        <v>12</v>
      </c>
      <c r="BA137" s="13">
        <v>11</v>
      </c>
      <c r="BB137" s="16">
        <f t="shared" si="55"/>
        <v>10.905419050825071</v>
      </c>
      <c r="BC137" s="17">
        <f t="shared" si="56"/>
        <v>9.4798740768610088</v>
      </c>
      <c r="BD137" s="17">
        <f t="shared" si="57"/>
        <v>1.3542677252658584</v>
      </c>
      <c r="BE137" s="17">
        <f t="shared" si="58"/>
        <v>3.4213079375137476</v>
      </c>
      <c r="BF137" s="17">
        <f t="shared" si="59"/>
        <v>0.85532698437843691</v>
      </c>
      <c r="BG137" s="17">
        <f t="shared" si="60"/>
        <v>0.78404973568023373</v>
      </c>
      <c r="BH137" s="13">
        <v>106</v>
      </c>
      <c r="BI137" s="13">
        <v>28</v>
      </c>
      <c r="BJ137" s="13">
        <v>6</v>
      </c>
      <c r="BK137" s="13">
        <v>1</v>
      </c>
      <c r="BL137" s="13">
        <v>1</v>
      </c>
      <c r="BM137" s="13">
        <v>0</v>
      </c>
      <c r="BN137" s="13">
        <f t="shared" si="61"/>
        <v>264</v>
      </c>
      <c r="BO137" s="16">
        <v>-16.462</v>
      </c>
      <c r="BP137" s="1"/>
      <c r="BQ137" s="1"/>
      <c r="BR137" s="23" t="str">
        <f t="shared" si="62"/>
        <v xml:space="preserve"> </v>
      </c>
      <c r="BS137" s="1"/>
      <c r="BT137" s="13">
        <v>1</v>
      </c>
      <c r="BU137" s="13">
        <v>10</v>
      </c>
      <c r="BV137" s="13">
        <v>0</v>
      </c>
      <c r="BW137" s="13">
        <v>0</v>
      </c>
      <c r="BX137" s="13">
        <v>1</v>
      </c>
      <c r="BY137" s="13">
        <v>1</v>
      </c>
      <c r="BZ137" s="13">
        <v>0</v>
      </c>
      <c r="CA137" s="13">
        <v>0</v>
      </c>
      <c r="CB137" s="23">
        <f t="shared" si="63"/>
        <v>0</v>
      </c>
      <c r="CC137" s="16">
        <v>0.5</v>
      </c>
      <c r="CD137" s="16">
        <v>0.4</v>
      </c>
      <c r="CE137" s="16">
        <v>1</v>
      </c>
      <c r="CF137" s="24">
        <f t="shared" si="64"/>
        <v>1.6393442622950821E-2</v>
      </c>
      <c r="CG137" s="24">
        <f t="shared" si="65"/>
        <v>7.1277248698203066E-2</v>
      </c>
      <c r="CH137" s="25">
        <v>3</v>
      </c>
      <c r="CI137" s="16">
        <v>17.7</v>
      </c>
      <c r="CJ137" s="16">
        <v>15.6</v>
      </c>
      <c r="CK137" s="16">
        <v>-4</v>
      </c>
      <c r="CL137" s="16">
        <v>-0.9</v>
      </c>
      <c r="CM137" s="16">
        <v>0.1</v>
      </c>
      <c r="CN137" s="16">
        <v>0</v>
      </c>
      <c r="CO137" s="16">
        <v>-0.7</v>
      </c>
      <c r="CP137" s="26">
        <f t="shared" si="66"/>
        <v>-1.1475409836065573E-2</v>
      </c>
      <c r="CQ137" s="26">
        <f t="shared" si="67"/>
        <v>-4.9894074088742149E-2</v>
      </c>
      <c r="CR137" s="13">
        <v>0</v>
      </c>
      <c r="CS137" s="13">
        <v>0</v>
      </c>
      <c r="CT137" s="13">
        <v>1</v>
      </c>
      <c r="CU137" s="13">
        <v>-0.06</v>
      </c>
      <c r="CV137" s="13">
        <v>-0.37</v>
      </c>
      <c r="CW137" s="13">
        <v>-2.1</v>
      </c>
      <c r="CX137" s="13">
        <v>4.07</v>
      </c>
      <c r="CY137" s="13">
        <v>-1.44</v>
      </c>
      <c r="CZ137" s="13">
        <v>-1.05</v>
      </c>
      <c r="DA137" s="13">
        <v>-0.95</v>
      </c>
      <c r="DB137" s="27">
        <v>-11.23</v>
      </c>
      <c r="DC137" s="27">
        <v>-15.52</v>
      </c>
      <c r="DD137" s="27">
        <v>4.29</v>
      </c>
      <c r="DE137" s="27">
        <v>-6.59</v>
      </c>
      <c r="DF137" s="27">
        <v>-7.37</v>
      </c>
      <c r="DG137" s="27">
        <v>-25.82</v>
      </c>
      <c r="DH137" s="27">
        <v>18.46</v>
      </c>
      <c r="DI137" s="27">
        <v>-7.61</v>
      </c>
      <c r="DJ137" s="1">
        <v>186</v>
      </c>
      <c r="DK137" s="28">
        <v>19</v>
      </c>
      <c r="DL137" s="28" t="s">
        <v>712</v>
      </c>
      <c r="DM137" s="1">
        <v>5.25</v>
      </c>
      <c r="DN137" s="1">
        <v>1.216</v>
      </c>
      <c r="DO137" s="1">
        <v>0</v>
      </c>
      <c r="DP137" s="16">
        <f t="shared" si="68"/>
        <v>-10.7</v>
      </c>
    </row>
    <row r="138" spans="1:120" x14ac:dyDescent="0.2">
      <c r="A138" s="13">
        <v>11</v>
      </c>
      <c r="B138" s="13" t="s">
        <v>713</v>
      </c>
      <c r="C138" s="13" t="s">
        <v>714</v>
      </c>
      <c r="D138" s="13" t="s">
        <v>140</v>
      </c>
      <c r="E138" s="13" t="s">
        <v>141</v>
      </c>
      <c r="F138" s="1" t="s">
        <v>142</v>
      </c>
      <c r="G138" s="13">
        <v>73</v>
      </c>
      <c r="H138" s="13">
        <v>205</v>
      </c>
      <c r="I138" s="13" t="s">
        <v>125</v>
      </c>
      <c r="J138" s="13">
        <v>1997</v>
      </c>
      <c r="K138" s="13">
        <v>1</v>
      </c>
      <c r="L138" s="13">
        <v>13</v>
      </c>
      <c r="M138" s="1"/>
      <c r="N138" s="1">
        <v>36</v>
      </c>
      <c r="O138" s="13" t="s">
        <v>567</v>
      </c>
      <c r="P138" s="13" t="s">
        <v>715</v>
      </c>
      <c r="Q138" s="1" t="str">
        <f t="shared" si="46"/>
        <v>DET</v>
      </c>
      <c r="R138" s="13" t="s">
        <v>128</v>
      </c>
      <c r="S138" s="1"/>
      <c r="T138" s="13" t="s">
        <v>154</v>
      </c>
      <c r="U138" s="13">
        <v>17</v>
      </c>
      <c r="V138" s="13">
        <v>1</v>
      </c>
      <c r="W138" s="13">
        <v>1</v>
      </c>
      <c r="X138" s="14">
        <v>0</v>
      </c>
      <c r="Y138" s="13">
        <v>2</v>
      </c>
      <c r="Z138" s="13">
        <v>-4</v>
      </c>
      <c r="AA138" s="1">
        <v>17</v>
      </c>
      <c r="AB138" s="14">
        <v>5</v>
      </c>
      <c r="AC138" s="14">
        <v>6</v>
      </c>
      <c r="AD138" s="15">
        <f t="shared" si="47"/>
        <v>5.8823529411764705E-2</v>
      </c>
      <c r="AE138" s="15">
        <f t="shared" si="48"/>
        <v>3.5714285714285712E-2</v>
      </c>
      <c r="AF138" s="16">
        <v>155.26666666669999</v>
      </c>
      <c r="AG138" s="17">
        <f t="shared" si="49"/>
        <v>9.133333333335294</v>
      </c>
      <c r="AH138" s="29">
        <v>241</v>
      </c>
      <c r="AI138" s="17">
        <f t="shared" si="50"/>
        <v>14.176470588235293</v>
      </c>
      <c r="AJ138" s="19">
        <f t="shared" si="51"/>
        <v>0.64426002766265555</v>
      </c>
      <c r="AK138" s="20">
        <f>'Even Strength'!AA138+'Power Play'!R138+'Penalty Kill'!L138</f>
        <v>0</v>
      </c>
      <c r="AL138" s="19">
        <f t="shared" si="52"/>
        <v>0</v>
      </c>
      <c r="AM138" s="15">
        <f>IF(('Even Strength'!BR138+'Power Play'!AK138+'Penalty Kill'!AG138)&gt;0,V138/('Even Strength'!BR138+'Power Play'!AK138+'Penalty Kill'!AG138),0)</f>
        <v>0.5</v>
      </c>
      <c r="AN138" s="15">
        <f>IF(('Even Strength'!BR138+'Power Play'!AK138+'Penalty Kill'!AG138)&gt;0,W138/('Even Strength'!BR138+'Power Play'!AK138+'Penalty Kill'!AG138),0)</f>
        <v>0.5</v>
      </c>
      <c r="AO138" s="15">
        <f t="shared" si="53"/>
        <v>1</v>
      </c>
      <c r="AP138" s="13">
        <v>2</v>
      </c>
      <c r="AQ138" s="13">
        <v>2</v>
      </c>
      <c r="AR138" s="21">
        <f t="shared" si="54"/>
        <v>0.5</v>
      </c>
      <c r="AS138" s="22">
        <v>0.30000000000000004</v>
      </c>
      <c r="AT138" s="1"/>
      <c r="AU138" s="1"/>
      <c r="AV138">
        <v>26</v>
      </c>
      <c r="AW138" s="13">
        <v>21</v>
      </c>
      <c r="AX138" s="13">
        <v>9</v>
      </c>
      <c r="AY138" s="13">
        <v>5</v>
      </c>
      <c r="AZ138" s="13">
        <v>1</v>
      </c>
      <c r="BA138" s="13">
        <v>2</v>
      </c>
      <c r="BB138" s="16">
        <f t="shared" si="55"/>
        <v>10.047230571058385</v>
      </c>
      <c r="BC138" s="17">
        <f t="shared" si="56"/>
        <v>8.1150708458548504</v>
      </c>
      <c r="BD138" s="17">
        <f t="shared" si="57"/>
        <v>3.4778875053663643</v>
      </c>
      <c r="BE138" s="17">
        <f t="shared" si="58"/>
        <v>1.9321597252035354</v>
      </c>
      <c r="BF138" s="17">
        <f t="shared" si="59"/>
        <v>0.3864319450407071</v>
      </c>
      <c r="BG138" s="17">
        <f t="shared" si="60"/>
        <v>0.77286389008141421</v>
      </c>
      <c r="BH138" s="13">
        <v>6</v>
      </c>
      <c r="BI138" s="13">
        <v>3</v>
      </c>
      <c r="BJ138" s="13">
        <v>0</v>
      </c>
      <c r="BK138" s="13">
        <v>0</v>
      </c>
      <c r="BL138" s="13">
        <v>0</v>
      </c>
      <c r="BM138" s="13">
        <v>0</v>
      </c>
      <c r="BN138" s="13">
        <f t="shared" si="61"/>
        <v>36</v>
      </c>
      <c r="BO138" s="16">
        <v>-2.2509999999999999</v>
      </c>
      <c r="BP138" s="1"/>
      <c r="BQ138" s="1"/>
      <c r="BR138" s="23" t="str">
        <f t="shared" si="62"/>
        <v xml:space="preserve"> </v>
      </c>
      <c r="BS138" s="1"/>
      <c r="BT138" s="13">
        <v>0</v>
      </c>
      <c r="BU138" s="13">
        <v>6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23">
        <f t="shared" si="63"/>
        <v>0</v>
      </c>
      <c r="CC138" s="16">
        <v>-0.1</v>
      </c>
      <c r="CD138" s="16">
        <v>0</v>
      </c>
      <c r="CE138" s="16">
        <v>-0.1</v>
      </c>
      <c r="CF138" s="24">
        <f t="shared" si="64"/>
        <v>-5.8823529411764705E-3</v>
      </c>
      <c r="CG138" s="24">
        <f t="shared" si="65"/>
        <v>-3.8643194504070714E-2</v>
      </c>
      <c r="CH138" s="25">
        <v>2</v>
      </c>
      <c r="CI138" s="16">
        <v>2.7</v>
      </c>
      <c r="CJ138" s="16">
        <v>2.6</v>
      </c>
      <c r="CK138" s="16">
        <v>-4.2</v>
      </c>
      <c r="CL138" s="16">
        <v>-0.4</v>
      </c>
      <c r="CM138" s="16">
        <v>-0.1</v>
      </c>
      <c r="CN138" s="16">
        <v>0</v>
      </c>
      <c r="CO138" s="16">
        <v>-0.4</v>
      </c>
      <c r="CP138" s="26">
        <f t="shared" si="66"/>
        <v>-2.3529411764705882E-2</v>
      </c>
      <c r="CQ138" s="26">
        <f t="shared" si="67"/>
        <v>-0.15457277801628286</v>
      </c>
      <c r="CR138" s="13">
        <v>0</v>
      </c>
      <c r="CS138" s="13">
        <v>0</v>
      </c>
      <c r="CT138" s="13">
        <v>0</v>
      </c>
      <c r="CU138" s="13">
        <v>0</v>
      </c>
      <c r="CV138" s="13">
        <v>-0.31</v>
      </c>
      <c r="CW138" s="13">
        <v>0.18</v>
      </c>
      <c r="CX138" s="13">
        <v>-0.28999999999999998</v>
      </c>
      <c r="CY138" s="13">
        <v>0.09</v>
      </c>
      <c r="CZ138" s="13">
        <v>0.53</v>
      </c>
      <c r="DA138" s="13">
        <v>0.2</v>
      </c>
      <c r="DB138" s="27">
        <v>3.36</v>
      </c>
      <c r="DC138" s="27">
        <v>-0.05</v>
      </c>
      <c r="DD138" s="27">
        <v>3.41</v>
      </c>
      <c r="DE138" s="27">
        <v>1.38</v>
      </c>
      <c r="DF138" s="27">
        <v>4.1500000000000004</v>
      </c>
      <c r="DG138" s="27">
        <v>-2.13</v>
      </c>
      <c r="DH138" s="27">
        <v>6.28</v>
      </c>
      <c r="DI138" s="27">
        <v>2.54</v>
      </c>
      <c r="DJ138" s="1">
        <v>186</v>
      </c>
      <c r="DK138" s="1"/>
      <c r="DL138" s="1"/>
      <c r="DM138" s="1">
        <v>2.5</v>
      </c>
      <c r="DN138" s="1">
        <v>0</v>
      </c>
      <c r="DO138" s="1">
        <v>1</v>
      </c>
      <c r="DP138" s="16">
        <f t="shared" si="68"/>
        <v>-4.548936170212766</v>
      </c>
    </row>
    <row r="139" spans="1:120" x14ac:dyDescent="0.2">
      <c r="A139" s="13">
        <v>44</v>
      </c>
      <c r="B139" s="13" t="s">
        <v>716</v>
      </c>
      <c r="C139" s="13" t="s">
        <v>717</v>
      </c>
      <c r="D139" s="13" t="s">
        <v>419</v>
      </c>
      <c r="E139" s="13" t="s">
        <v>123</v>
      </c>
      <c r="F139" s="1" t="s">
        <v>124</v>
      </c>
      <c r="G139" s="13">
        <v>72</v>
      </c>
      <c r="H139" s="13">
        <v>190</v>
      </c>
      <c r="I139" s="13" t="s">
        <v>150</v>
      </c>
      <c r="J139" s="13">
        <v>2011</v>
      </c>
      <c r="K139" s="13">
        <v>2</v>
      </c>
      <c r="L139" s="13">
        <v>36</v>
      </c>
      <c r="M139" s="13" t="s">
        <v>159</v>
      </c>
      <c r="N139" s="1">
        <v>22</v>
      </c>
      <c r="O139" s="13" t="s">
        <v>144</v>
      </c>
      <c r="P139" s="13" t="s">
        <v>718</v>
      </c>
      <c r="Q139" s="1" t="str">
        <f t="shared" si="46"/>
        <v>VAN</v>
      </c>
      <c r="R139" s="13" t="s">
        <v>719</v>
      </c>
      <c r="S139" s="1">
        <v>4</v>
      </c>
      <c r="T139" s="13" t="s">
        <v>173</v>
      </c>
      <c r="U139" s="13">
        <v>21</v>
      </c>
      <c r="V139" s="13">
        <v>1</v>
      </c>
      <c r="W139" s="13">
        <v>3</v>
      </c>
      <c r="X139" s="14">
        <v>1</v>
      </c>
      <c r="Y139" s="13">
        <v>4</v>
      </c>
      <c r="Z139" s="13">
        <v>2</v>
      </c>
      <c r="AA139" s="1">
        <v>17</v>
      </c>
      <c r="AB139" s="14">
        <v>13</v>
      </c>
      <c r="AC139" s="14">
        <v>19</v>
      </c>
      <c r="AD139" s="15">
        <f t="shared" si="47"/>
        <v>5.8823529411764705E-2</v>
      </c>
      <c r="AE139" s="15">
        <f t="shared" si="48"/>
        <v>2.0408163265306121E-2</v>
      </c>
      <c r="AF139" s="16">
        <v>349.38333333330002</v>
      </c>
      <c r="AG139" s="17">
        <f t="shared" si="49"/>
        <v>16.637301587300001</v>
      </c>
      <c r="AH139" s="29">
        <v>474</v>
      </c>
      <c r="AI139" s="17">
        <f t="shared" si="50"/>
        <v>22.571428571428573</v>
      </c>
      <c r="AJ139" s="19">
        <f t="shared" si="51"/>
        <v>0.73709563994367089</v>
      </c>
      <c r="AK139" s="20">
        <f>'Even Strength'!AA139+'Power Play'!R139+'Penalty Kill'!L139</f>
        <v>9.25</v>
      </c>
      <c r="AL139" s="19">
        <f t="shared" si="52"/>
        <v>1.5885130944999843</v>
      </c>
      <c r="AM139" s="15">
        <f>IF(('Even Strength'!BR139+'Power Play'!AK139+'Penalty Kill'!AG139)&gt;0,V139/('Even Strength'!BR139+'Power Play'!AK139+'Penalty Kill'!AG139),0)</f>
        <v>5.2631578947368418E-2</v>
      </c>
      <c r="AN139" s="15">
        <f>IF(('Even Strength'!BR139+'Power Play'!AK139+'Penalty Kill'!AG139)&gt;0,W139/('Even Strength'!BR139+'Power Play'!AK139+'Penalty Kill'!AG139),0)</f>
        <v>0.15789473684210525</v>
      </c>
      <c r="AO139" s="15">
        <f t="shared" si="53"/>
        <v>0.21052631578947367</v>
      </c>
      <c r="AP139" s="13">
        <v>0</v>
      </c>
      <c r="AQ139" s="13">
        <v>0</v>
      </c>
      <c r="AR139" s="21">
        <f t="shared" si="54"/>
        <v>0</v>
      </c>
      <c r="AS139" s="22">
        <v>0</v>
      </c>
      <c r="AT139" s="1"/>
      <c r="AU139" s="1"/>
      <c r="AV139">
        <v>37</v>
      </c>
      <c r="AW139" s="13">
        <v>9</v>
      </c>
      <c r="AX139" s="13">
        <v>22</v>
      </c>
      <c r="AY139" s="13">
        <v>13</v>
      </c>
      <c r="AZ139" s="13">
        <v>14</v>
      </c>
      <c r="BA139" s="13">
        <v>2</v>
      </c>
      <c r="BB139" s="16">
        <f t="shared" si="55"/>
        <v>6.3540523779999374</v>
      </c>
      <c r="BC139" s="17">
        <f t="shared" si="56"/>
        <v>1.5455803081621471</v>
      </c>
      <c r="BD139" s="17">
        <f t="shared" si="57"/>
        <v>3.778085197729693</v>
      </c>
      <c r="BE139" s="17">
        <f t="shared" si="58"/>
        <v>2.2325048895675454</v>
      </c>
      <c r="BF139" s="17">
        <f t="shared" si="59"/>
        <v>2.4042360349188954</v>
      </c>
      <c r="BG139" s="17">
        <f t="shared" si="60"/>
        <v>0.3434622907026994</v>
      </c>
      <c r="BH139" s="13">
        <v>10</v>
      </c>
      <c r="BI139" s="13">
        <v>5</v>
      </c>
      <c r="BJ139" s="13">
        <v>0</v>
      </c>
      <c r="BK139" s="13">
        <v>0</v>
      </c>
      <c r="BL139" s="13">
        <v>0</v>
      </c>
      <c r="BM139" s="13">
        <v>0</v>
      </c>
      <c r="BN139" s="13">
        <f t="shared" si="61"/>
        <v>41</v>
      </c>
      <c r="BO139" s="16">
        <v>-2.4209999999999998</v>
      </c>
      <c r="BP139" s="1"/>
      <c r="BQ139" s="1"/>
      <c r="BR139" s="23" t="str">
        <f t="shared" si="62"/>
        <v xml:space="preserve"> </v>
      </c>
      <c r="BS139" s="1"/>
      <c r="BT139" s="13">
        <v>1</v>
      </c>
      <c r="BU139" s="13">
        <v>5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23">
        <f t="shared" si="63"/>
        <v>0</v>
      </c>
      <c r="CC139" s="16">
        <v>0.1</v>
      </c>
      <c r="CD139" s="16">
        <v>0.9</v>
      </c>
      <c r="CE139" s="16">
        <v>1</v>
      </c>
      <c r="CF139" s="24">
        <f t="shared" si="64"/>
        <v>4.7619047619047616E-2</v>
      </c>
      <c r="CG139" s="24">
        <f t="shared" si="65"/>
        <v>0.1717311453513497</v>
      </c>
      <c r="CH139" s="25">
        <v>1</v>
      </c>
      <c r="CI139" s="16">
        <v>8.9</v>
      </c>
      <c r="CJ139" s="16">
        <v>7.3</v>
      </c>
      <c r="CK139" s="16">
        <v>1.9</v>
      </c>
      <c r="CL139" s="16">
        <v>-0.5</v>
      </c>
      <c r="CM139" s="16">
        <v>0.5</v>
      </c>
      <c r="CN139" s="16">
        <v>0</v>
      </c>
      <c r="CO139" s="16">
        <v>0</v>
      </c>
      <c r="CP139" s="26">
        <f t="shared" si="66"/>
        <v>0</v>
      </c>
      <c r="CQ139" s="26">
        <f t="shared" si="67"/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-0.26</v>
      </c>
      <c r="CW139" s="13">
        <v>-0.12</v>
      </c>
      <c r="CX139" s="13">
        <v>1.29</v>
      </c>
      <c r="CY139" s="13">
        <v>-1.75</v>
      </c>
      <c r="CZ139" s="13">
        <v>0.37</v>
      </c>
      <c r="DA139" s="13">
        <v>-0.47</v>
      </c>
      <c r="DB139" s="27">
        <v>5.48</v>
      </c>
      <c r="DC139" s="27">
        <v>7.63</v>
      </c>
      <c r="DD139" s="27">
        <v>-2.16</v>
      </c>
      <c r="DE139" s="27">
        <v>-9.33</v>
      </c>
      <c r="DF139" s="27">
        <v>8.32</v>
      </c>
      <c r="DG139" s="27">
        <v>10.17</v>
      </c>
      <c r="DH139" s="27">
        <v>-1.86</v>
      </c>
      <c r="DI139" s="27">
        <v>-11.8</v>
      </c>
      <c r="DJ139" s="1">
        <v>69</v>
      </c>
      <c r="DK139" s="1"/>
      <c r="DL139" s="1"/>
      <c r="DM139" s="1">
        <v>0.34400000000000003</v>
      </c>
      <c r="DN139" s="1">
        <v>0</v>
      </c>
      <c r="DO139" s="1">
        <v>0.214</v>
      </c>
      <c r="DP139" s="16">
        <f t="shared" si="68"/>
        <v>-0.2978037062457104</v>
      </c>
    </row>
    <row r="140" spans="1:120" x14ac:dyDescent="0.2">
      <c r="A140" s="13">
        <v>24</v>
      </c>
      <c r="B140" s="13" t="s">
        <v>720</v>
      </c>
      <c r="C140" s="13" t="s">
        <v>721</v>
      </c>
      <c r="D140" s="13" t="s">
        <v>296</v>
      </c>
      <c r="E140" s="13" t="s">
        <v>141</v>
      </c>
      <c r="F140" s="1" t="s">
        <v>142</v>
      </c>
      <c r="G140" s="13">
        <v>72</v>
      </c>
      <c r="H140" s="13">
        <v>202</v>
      </c>
      <c r="I140" s="13" t="s">
        <v>150</v>
      </c>
      <c r="J140" s="13">
        <v>2005</v>
      </c>
      <c r="K140" s="13">
        <v>2</v>
      </c>
      <c r="L140" s="13">
        <v>56</v>
      </c>
      <c r="M140" s="1"/>
      <c r="N140" s="1">
        <v>27</v>
      </c>
      <c r="O140" s="13" t="s">
        <v>722</v>
      </c>
      <c r="P140" s="13" t="s">
        <v>723</v>
      </c>
      <c r="Q140" s="1" t="str">
        <f t="shared" si="46"/>
        <v>COL</v>
      </c>
      <c r="R140" s="13" t="s">
        <v>162</v>
      </c>
      <c r="S140" s="1"/>
      <c r="T140" s="13" t="s">
        <v>137</v>
      </c>
      <c r="U140" s="13">
        <v>74</v>
      </c>
      <c r="V140" s="13">
        <v>2</v>
      </c>
      <c r="W140" s="13">
        <v>5</v>
      </c>
      <c r="X140" s="14">
        <v>4</v>
      </c>
      <c r="Y140" s="13">
        <v>7</v>
      </c>
      <c r="Z140" s="13">
        <v>-2</v>
      </c>
      <c r="AA140" s="1">
        <v>68</v>
      </c>
      <c r="AB140" s="14">
        <v>10</v>
      </c>
      <c r="AC140" s="14">
        <v>23</v>
      </c>
      <c r="AD140" s="15">
        <f t="shared" si="47"/>
        <v>2.9411764705882353E-2</v>
      </c>
      <c r="AE140" s="15">
        <f t="shared" si="48"/>
        <v>1.9801980198019802E-2</v>
      </c>
      <c r="AF140" s="16">
        <v>784.85</v>
      </c>
      <c r="AG140" s="17">
        <f t="shared" si="49"/>
        <v>10.606081081081081</v>
      </c>
      <c r="AH140" s="29">
        <v>1182</v>
      </c>
      <c r="AI140" s="17">
        <f t="shared" si="50"/>
        <v>15.972972972972974</v>
      </c>
      <c r="AJ140" s="19">
        <f t="shared" si="51"/>
        <v>0.66400169204737736</v>
      </c>
      <c r="AK140" s="20">
        <f>'Even Strength'!AA140+'Power Play'!R140+'Penalty Kill'!L140</f>
        <v>65.600000000000009</v>
      </c>
      <c r="AL140" s="19">
        <f t="shared" si="52"/>
        <v>5.0149710135694718</v>
      </c>
      <c r="AM140" s="15">
        <f>IF(('Even Strength'!BR140+'Power Play'!AK140+'Penalty Kill'!AG140)&gt;0,V140/('Even Strength'!BR140+'Power Play'!AK140+'Penalty Kill'!AG140),0)</f>
        <v>0.125</v>
      </c>
      <c r="AN140" s="15">
        <f>IF(('Even Strength'!BR140+'Power Play'!AK140+'Penalty Kill'!AG140)&gt;0,W140/('Even Strength'!BR140+'Power Play'!AK140+'Penalty Kill'!AG140),0)</f>
        <v>0.3125</v>
      </c>
      <c r="AO140" s="15">
        <f t="shared" si="53"/>
        <v>0.4375</v>
      </c>
      <c r="AP140" s="13">
        <v>377</v>
      </c>
      <c r="AQ140" s="13">
        <v>358</v>
      </c>
      <c r="AR140" s="21">
        <f t="shared" si="54"/>
        <v>0.51292517006802718</v>
      </c>
      <c r="AS140" s="22">
        <v>16.2</v>
      </c>
      <c r="AT140" s="13">
        <v>1</v>
      </c>
      <c r="AU140" s="13">
        <v>0</v>
      </c>
      <c r="AV140">
        <v>36</v>
      </c>
      <c r="AW140" s="13">
        <v>27</v>
      </c>
      <c r="AX140" s="13">
        <v>28</v>
      </c>
      <c r="AY140" s="13">
        <v>10</v>
      </c>
      <c r="AZ140" s="13">
        <v>16</v>
      </c>
      <c r="BA140" s="13">
        <v>31</v>
      </c>
      <c r="BB140" s="16">
        <f t="shared" si="55"/>
        <v>2.7521182391539782</v>
      </c>
      <c r="BC140" s="17">
        <f t="shared" si="56"/>
        <v>2.0640886793654838</v>
      </c>
      <c r="BD140" s="17">
        <f t="shared" si="57"/>
        <v>2.1405364082308722</v>
      </c>
      <c r="BE140" s="17">
        <f t="shared" si="58"/>
        <v>0.76447728865388287</v>
      </c>
      <c r="BF140" s="17">
        <f t="shared" si="59"/>
        <v>1.2231636618462125</v>
      </c>
      <c r="BG140" s="17">
        <f t="shared" si="60"/>
        <v>2.3698795948270366</v>
      </c>
      <c r="BH140" s="13">
        <v>17</v>
      </c>
      <c r="BI140" s="13">
        <v>6</v>
      </c>
      <c r="BJ140" s="13">
        <v>1</v>
      </c>
      <c r="BK140" s="13">
        <v>0</v>
      </c>
      <c r="BL140" s="13">
        <v>0</v>
      </c>
      <c r="BM140" s="13">
        <v>0</v>
      </c>
      <c r="BN140" s="13">
        <f t="shared" si="61"/>
        <v>73</v>
      </c>
      <c r="BO140" s="16">
        <v>7.9000000000000001E-2</v>
      </c>
      <c r="BP140" s="1"/>
      <c r="BQ140" s="1"/>
      <c r="BR140" s="23" t="str">
        <f t="shared" si="62"/>
        <v xml:space="preserve"> </v>
      </c>
      <c r="BS140" s="1"/>
      <c r="BT140" s="13">
        <v>1</v>
      </c>
      <c r="BU140" s="13">
        <v>22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23">
        <f t="shared" si="63"/>
        <v>0</v>
      </c>
      <c r="CC140" s="16">
        <v>-1.2</v>
      </c>
      <c r="CD140" s="16">
        <v>0.8</v>
      </c>
      <c r="CE140" s="16">
        <v>-0.4</v>
      </c>
      <c r="CF140" s="24">
        <f t="shared" si="64"/>
        <v>-5.4054054054054057E-3</v>
      </c>
      <c r="CG140" s="24">
        <f t="shared" si="65"/>
        <v>-3.0579091546155315E-2</v>
      </c>
      <c r="CH140" s="25">
        <v>3</v>
      </c>
      <c r="CI140" s="16">
        <v>10.4</v>
      </c>
      <c r="CJ140" s="16">
        <v>15.6</v>
      </c>
      <c r="CK140" s="16">
        <v>-2.5</v>
      </c>
      <c r="CL140" s="16">
        <v>-1.9</v>
      </c>
      <c r="CM140" s="16">
        <v>2.7</v>
      </c>
      <c r="CN140" s="16">
        <v>0</v>
      </c>
      <c r="CO140" s="16">
        <v>0.8</v>
      </c>
      <c r="CP140" s="26">
        <f t="shared" si="66"/>
        <v>1.0810810810810811E-2</v>
      </c>
      <c r="CQ140" s="26">
        <f t="shared" si="67"/>
        <v>6.1158183092310629E-2</v>
      </c>
      <c r="CR140" s="13">
        <v>0</v>
      </c>
      <c r="CS140" s="13">
        <v>0</v>
      </c>
      <c r="CT140" s="13">
        <v>0</v>
      </c>
      <c r="CU140" s="13">
        <v>0.45</v>
      </c>
      <c r="CV140" s="13">
        <v>-0.74</v>
      </c>
      <c r="CW140" s="13">
        <v>0.97</v>
      </c>
      <c r="CX140" s="13">
        <v>-2.42</v>
      </c>
      <c r="CY140" s="13">
        <v>-4.79</v>
      </c>
      <c r="CZ140" s="13">
        <v>-1.9</v>
      </c>
      <c r="DA140" s="13">
        <v>-8.43</v>
      </c>
      <c r="DB140" s="27">
        <v>-40.56</v>
      </c>
      <c r="DC140" s="27">
        <v>-19.75</v>
      </c>
      <c r="DD140" s="27">
        <v>-20.8</v>
      </c>
      <c r="DE140" s="27">
        <v>-1.98</v>
      </c>
      <c r="DF140" s="27">
        <v>-11.63</v>
      </c>
      <c r="DG140" s="27">
        <v>-4.6100000000000003</v>
      </c>
      <c r="DH140" s="27">
        <v>-7.02</v>
      </c>
      <c r="DI140" s="27">
        <v>-0.67</v>
      </c>
      <c r="DJ140" s="1">
        <v>186</v>
      </c>
      <c r="DK140" s="28">
        <v>5</v>
      </c>
      <c r="DL140" s="28" t="s">
        <v>155</v>
      </c>
      <c r="DM140" s="1">
        <v>0.7</v>
      </c>
      <c r="DN140" s="1">
        <v>4.3000000000000003E-2</v>
      </c>
      <c r="DO140" s="1">
        <v>0</v>
      </c>
      <c r="DP140" s="16">
        <f t="shared" si="68"/>
        <v>0.48085106382978748</v>
      </c>
    </row>
    <row r="141" spans="1:120" x14ac:dyDescent="0.2">
      <c r="A141" s="13">
        <v>13</v>
      </c>
      <c r="B141" s="13" t="s">
        <v>724</v>
      </c>
      <c r="C141" s="13" t="s">
        <v>725</v>
      </c>
      <c r="D141" s="13" t="s">
        <v>158</v>
      </c>
      <c r="E141" s="13" t="s">
        <v>141</v>
      </c>
      <c r="F141" s="1" t="s">
        <v>142</v>
      </c>
      <c r="G141" s="13">
        <v>74</v>
      </c>
      <c r="H141" s="13">
        <v>211</v>
      </c>
      <c r="I141" s="13" t="s">
        <v>125</v>
      </c>
      <c r="J141" s="13">
        <v>2009</v>
      </c>
      <c r="K141" s="13">
        <v>2</v>
      </c>
      <c r="L141" s="13">
        <v>35</v>
      </c>
      <c r="M141" s="1"/>
      <c r="N141" s="1">
        <v>24</v>
      </c>
      <c r="O141" s="13" t="s">
        <v>320</v>
      </c>
      <c r="P141" s="13" t="s">
        <v>726</v>
      </c>
      <c r="Q141" s="1" t="str">
        <f t="shared" si="46"/>
        <v>LAK</v>
      </c>
      <c r="R141" s="13" t="s">
        <v>206</v>
      </c>
      <c r="S141" s="1"/>
      <c r="T141" s="13" t="s">
        <v>129</v>
      </c>
      <c r="U141" s="13">
        <v>80</v>
      </c>
      <c r="V141" s="13">
        <v>6</v>
      </c>
      <c r="W141" s="13">
        <v>9</v>
      </c>
      <c r="X141" s="14">
        <v>6</v>
      </c>
      <c r="Y141" s="13">
        <v>15</v>
      </c>
      <c r="Z141" s="13">
        <v>5</v>
      </c>
      <c r="AA141" s="1">
        <v>117</v>
      </c>
      <c r="AB141" s="14">
        <v>36</v>
      </c>
      <c r="AC141" s="14">
        <v>39</v>
      </c>
      <c r="AD141" s="15">
        <f t="shared" si="47"/>
        <v>5.128205128205128E-2</v>
      </c>
      <c r="AE141" s="15">
        <f t="shared" si="48"/>
        <v>3.125E-2</v>
      </c>
      <c r="AF141" s="16">
        <v>859.06666666670003</v>
      </c>
      <c r="AG141" s="17">
        <f t="shared" si="49"/>
        <v>10.738333333333751</v>
      </c>
      <c r="AH141" s="29">
        <v>1133</v>
      </c>
      <c r="AI141" s="17">
        <f t="shared" si="50"/>
        <v>14.1625</v>
      </c>
      <c r="AJ141" s="19">
        <f t="shared" si="51"/>
        <v>0.75822300676672549</v>
      </c>
      <c r="AK141" s="20">
        <f>'Even Strength'!AA141+'Power Play'!R141+'Penalty Kill'!L141</f>
        <v>79.548387096774192</v>
      </c>
      <c r="AL141" s="19">
        <f t="shared" si="52"/>
        <v>5.5559171493942259</v>
      </c>
      <c r="AM141" s="15">
        <f>IF(('Even Strength'!BR141+'Power Play'!AK141+'Penalty Kill'!AG141)&gt;0,V141/('Even Strength'!BR141+'Power Play'!AK141+'Penalty Kill'!AG141),0)</f>
        <v>0.19354838709677419</v>
      </c>
      <c r="AN141" s="15">
        <f>IF(('Even Strength'!BR141+'Power Play'!AK141+'Penalty Kill'!AG141)&gt;0,W141/('Even Strength'!BR141+'Power Play'!AK141+'Penalty Kill'!AG141),0)</f>
        <v>0.29032258064516131</v>
      </c>
      <c r="AO141" s="15">
        <f t="shared" si="53"/>
        <v>0.4838709677419355</v>
      </c>
      <c r="AP141" s="13">
        <v>2</v>
      </c>
      <c r="AQ141" s="13">
        <v>4</v>
      </c>
      <c r="AR141" s="21">
        <f t="shared" si="54"/>
        <v>0.33333333333333331</v>
      </c>
      <c r="AS141" s="22">
        <v>0.1</v>
      </c>
      <c r="AT141" s="1"/>
      <c r="AU141" s="1"/>
      <c r="AV141">
        <v>155</v>
      </c>
      <c r="AW141" s="13">
        <v>200</v>
      </c>
      <c r="AX141" s="13">
        <v>14</v>
      </c>
      <c r="AY141" s="13">
        <v>36</v>
      </c>
      <c r="AZ141" s="13">
        <v>20</v>
      </c>
      <c r="BA141" s="13">
        <v>17</v>
      </c>
      <c r="BB141" s="16">
        <f t="shared" si="55"/>
        <v>10.825702312586884</v>
      </c>
      <c r="BC141" s="17">
        <f t="shared" si="56"/>
        <v>13.968648145273399</v>
      </c>
      <c r="BD141" s="17">
        <f t="shared" si="57"/>
        <v>0.97780537016913793</v>
      </c>
      <c r="BE141" s="17">
        <f t="shared" si="58"/>
        <v>2.5143566661492116</v>
      </c>
      <c r="BF141" s="17">
        <f t="shared" si="59"/>
        <v>1.3968648145273399</v>
      </c>
      <c r="BG141" s="17">
        <f t="shared" si="60"/>
        <v>1.1873350923482389</v>
      </c>
      <c r="BH141" s="13">
        <v>87</v>
      </c>
      <c r="BI141" s="13">
        <v>16</v>
      </c>
      <c r="BJ141" s="13">
        <v>9</v>
      </c>
      <c r="BK141" s="13">
        <v>1</v>
      </c>
      <c r="BL141" s="13">
        <v>0</v>
      </c>
      <c r="BM141" s="13">
        <v>0</v>
      </c>
      <c r="BN141" s="13">
        <f t="shared" si="61"/>
        <v>310</v>
      </c>
      <c r="BO141" s="16">
        <v>-8.484</v>
      </c>
      <c r="BP141" s="1"/>
      <c r="BQ141" s="1"/>
      <c r="BR141" s="23" t="str">
        <f t="shared" si="62"/>
        <v xml:space="preserve"> </v>
      </c>
      <c r="BS141" s="1"/>
      <c r="BT141" s="13">
        <v>1</v>
      </c>
      <c r="BU141" s="13">
        <v>17</v>
      </c>
      <c r="BV141" s="13">
        <v>0</v>
      </c>
      <c r="BW141" s="13">
        <v>0</v>
      </c>
      <c r="BX141" s="13">
        <v>1</v>
      </c>
      <c r="BY141" s="13">
        <v>0</v>
      </c>
      <c r="BZ141" s="13">
        <v>0</v>
      </c>
      <c r="CA141" s="13">
        <v>0</v>
      </c>
      <c r="CB141" s="23">
        <f t="shared" si="63"/>
        <v>0</v>
      </c>
      <c r="CC141" s="16">
        <v>0</v>
      </c>
      <c r="CD141" s="16">
        <v>1.2</v>
      </c>
      <c r="CE141" s="16">
        <v>1.2</v>
      </c>
      <c r="CF141" s="24">
        <f t="shared" si="64"/>
        <v>1.4999999999999999E-2</v>
      </c>
      <c r="CG141" s="24">
        <f t="shared" si="65"/>
        <v>8.3811888871640386E-2</v>
      </c>
      <c r="CH141" s="25">
        <v>1</v>
      </c>
      <c r="CI141" s="16">
        <v>15.9</v>
      </c>
      <c r="CJ141" s="16">
        <v>16.100000000000001</v>
      </c>
      <c r="CK141" s="16">
        <v>3</v>
      </c>
      <c r="CL141" s="16">
        <v>-1</v>
      </c>
      <c r="CM141" s="16">
        <v>2.7</v>
      </c>
      <c r="CN141" s="16">
        <v>0</v>
      </c>
      <c r="CO141" s="16">
        <v>1.7000000000000002</v>
      </c>
      <c r="CP141" s="26">
        <f t="shared" si="66"/>
        <v>2.1250000000000002E-2</v>
      </c>
      <c r="CQ141" s="26">
        <f t="shared" si="67"/>
        <v>0.1187335092348239</v>
      </c>
      <c r="CR141" s="13">
        <v>0</v>
      </c>
      <c r="CS141" s="13">
        <v>1</v>
      </c>
      <c r="CT141" s="13">
        <v>0</v>
      </c>
      <c r="CU141" s="13">
        <v>-0.01</v>
      </c>
      <c r="CV141" s="13">
        <v>-0.97</v>
      </c>
      <c r="CW141" s="13">
        <v>-0.15</v>
      </c>
      <c r="CX141" s="13">
        <v>1.97</v>
      </c>
      <c r="CY141" s="13">
        <v>2.2800000000000002</v>
      </c>
      <c r="CZ141" s="13">
        <v>-3.57</v>
      </c>
      <c r="DA141" s="13">
        <v>-0.45</v>
      </c>
      <c r="DB141" s="27">
        <v>-30.59</v>
      </c>
      <c r="DC141" s="27">
        <v>-11.01</v>
      </c>
      <c r="DD141" s="27">
        <v>-19.579999999999998</v>
      </c>
      <c r="DE141" s="27">
        <v>-1.4</v>
      </c>
      <c r="DF141" s="27">
        <v>-32.07</v>
      </c>
      <c r="DG141" s="27">
        <v>-10.31</v>
      </c>
      <c r="DH141" s="27">
        <v>-21.76</v>
      </c>
      <c r="DI141" s="27">
        <v>-1.56</v>
      </c>
      <c r="DJ141" s="1">
        <v>186</v>
      </c>
      <c r="DK141" s="28">
        <v>1</v>
      </c>
      <c r="DL141" s="28" t="s">
        <v>340</v>
      </c>
      <c r="DM141" s="1">
        <v>1.075</v>
      </c>
      <c r="DN141" s="1">
        <v>1.3000000000000001E-2</v>
      </c>
      <c r="DO141" s="1">
        <v>0</v>
      </c>
      <c r="DP141" s="16">
        <f t="shared" si="68"/>
        <v>0.58297872340425561</v>
      </c>
    </row>
    <row r="142" spans="1:120" x14ac:dyDescent="0.2">
      <c r="A142" s="13">
        <v>24</v>
      </c>
      <c r="B142" s="13" t="s">
        <v>727</v>
      </c>
      <c r="C142" s="13" t="s">
        <v>728</v>
      </c>
      <c r="D142" s="13" t="s">
        <v>158</v>
      </c>
      <c r="E142" s="13" t="s">
        <v>141</v>
      </c>
      <c r="F142" s="1" t="s">
        <v>142</v>
      </c>
      <c r="G142" s="13">
        <v>71</v>
      </c>
      <c r="H142" s="13">
        <v>211</v>
      </c>
      <c r="I142" s="13" t="s">
        <v>125</v>
      </c>
      <c r="J142" s="13">
        <v>2004</v>
      </c>
      <c r="K142" s="13">
        <v>9</v>
      </c>
      <c r="L142" s="13">
        <v>271</v>
      </c>
      <c r="M142" s="1"/>
      <c r="N142" s="1">
        <v>29</v>
      </c>
      <c r="O142" s="13" t="s">
        <v>729</v>
      </c>
      <c r="P142" s="13" t="s">
        <v>730</v>
      </c>
      <c r="Q142" s="1" t="str">
        <f t="shared" si="46"/>
        <v>WPG</v>
      </c>
      <c r="R142" s="13" t="s">
        <v>584</v>
      </c>
      <c r="S142" s="1"/>
      <c r="T142" s="13" t="s">
        <v>173</v>
      </c>
      <c r="U142" s="13">
        <v>24</v>
      </c>
      <c r="V142" s="13">
        <v>0</v>
      </c>
      <c r="W142" s="13">
        <v>4</v>
      </c>
      <c r="X142" s="14">
        <v>3</v>
      </c>
      <c r="Y142" s="13">
        <v>4</v>
      </c>
      <c r="Z142" s="13">
        <v>4</v>
      </c>
      <c r="AA142" s="1">
        <v>22</v>
      </c>
      <c r="AB142" s="14">
        <v>7</v>
      </c>
      <c r="AC142" s="14">
        <v>27</v>
      </c>
      <c r="AD142" s="15">
        <f t="shared" si="47"/>
        <v>0</v>
      </c>
      <c r="AE142" s="15">
        <f t="shared" si="48"/>
        <v>0</v>
      </c>
      <c r="AF142" s="16">
        <v>392.75</v>
      </c>
      <c r="AG142" s="17">
        <f t="shared" si="49"/>
        <v>16.364583333333332</v>
      </c>
      <c r="AH142" s="29">
        <v>509</v>
      </c>
      <c r="AI142" s="17">
        <f t="shared" si="50"/>
        <v>21.208333333333332</v>
      </c>
      <c r="AJ142" s="19">
        <f t="shared" si="51"/>
        <v>0.7716110019646365</v>
      </c>
      <c r="AK142" s="20">
        <f>'Even Strength'!AA142+'Power Play'!R142+'Penalty Kill'!L142</f>
        <v>58.125</v>
      </c>
      <c r="AL142" s="19">
        <f t="shared" si="52"/>
        <v>8.8796944621260341</v>
      </c>
      <c r="AM142" s="15">
        <f>IF(('Even Strength'!BR142+'Power Play'!AK142+'Penalty Kill'!AG142)&gt;0,V142/('Even Strength'!BR142+'Power Play'!AK142+'Penalty Kill'!AG142),0)</f>
        <v>0</v>
      </c>
      <c r="AN142" s="15">
        <f>IF(('Even Strength'!BR142+'Power Play'!AK142+'Penalty Kill'!AG142)&gt;0,W142/('Even Strength'!BR142+'Power Play'!AK142+'Penalty Kill'!AG142),0)</f>
        <v>0.4</v>
      </c>
      <c r="AO142" s="15">
        <f t="shared" si="53"/>
        <v>0.4</v>
      </c>
      <c r="AP142" s="13">
        <v>0</v>
      </c>
      <c r="AQ142" s="13">
        <v>0</v>
      </c>
      <c r="AR142" s="21">
        <f t="shared" si="54"/>
        <v>0</v>
      </c>
      <c r="AS142" s="22">
        <v>0</v>
      </c>
      <c r="AT142" s="1"/>
      <c r="AU142" s="1"/>
      <c r="AV142">
        <v>33</v>
      </c>
      <c r="AW142" s="13">
        <v>46</v>
      </c>
      <c r="AX142" s="13">
        <v>20</v>
      </c>
      <c r="AY142" s="13">
        <v>7</v>
      </c>
      <c r="AZ142" s="13">
        <v>23</v>
      </c>
      <c r="BA142" s="13">
        <v>5</v>
      </c>
      <c r="BB142" s="16">
        <f t="shared" si="55"/>
        <v>5.0413749204328457</v>
      </c>
      <c r="BC142" s="17">
        <f t="shared" si="56"/>
        <v>7.0273711012094209</v>
      </c>
      <c r="BD142" s="17">
        <f t="shared" si="57"/>
        <v>3.0553787396562702</v>
      </c>
      <c r="BE142" s="17">
        <f t="shared" si="58"/>
        <v>1.0693825588796946</v>
      </c>
      <c r="BF142" s="17">
        <f t="shared" si="59"/>
        <v>3.5136855506047104</v>
      </c>
      <c r="BG142" s="17">
        <f t="shared" si="60"/>
        <v>0.76384468491406754</v>
      </c>
      <c r="BH142" s="13">
        <v>8</v>
      </c>
      <c r="BI142" s="13">
        <v>4</v>
      </c>
      <c r="BJ142" s="13">
        <v>0</v>
      </c>
      <c r="BK142" s="13">
        <v>0</v>
      </c>
      <c r="BL142" s="13">
        <v>0</v>
      </c>
      <c r="BM142" s="13">
        <v>0</v>
      </c>
      <c r="BN142" s="13">
        <f t="shared" si="61"/>
        <v>74</v>
      </c>
      <c r="BO142" s="16">
        <v>-1.343</v>
      </c>
      <c r="BP142" s="1"/>
      <c r="BQ142" s="1"/>
      <c r="BR142" s="23" t="str">
        <f t="shared" si="62"/>
        <v xml:space="preserve"> </v>
      </c>
      <c r="BS142" s="1"/>
      <c r="BT142" s="13">
        <v>0</v>
      </c>
      <c r="BU142" s="13">
        <v>8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23">
        <f t="shared" si="63"/>
        <v>0</v>
      </c>
      <c r="CC142" s="16">
        <v>0</v>
      </c>
      <c r="CD142" s="16">
        <v>1.1000000000000001</v>
      </c>
      <c r="CE142" s="16">
        <v>1.1000000000000001</v>
      </c>
      <c r="CF142" s="24">
        <f t="shared" si="64"/>
        <v>4.5833333333333337E-2</v>
      </c>
      <c r="CG142" s="24">
        <f t="shared" si="65"/>
        <v>0.16804583068109485</v>
      </c>
      <c r="CH142" s="25">
        <v>1</v>
      </c>
      <c r="CI142" s="16">
        <v>5.3</v>
      </c>
      <c r="CJ142" s="16">
        <v>5.6</v>
      </c>
      <c r="CK142" s="16">
        <v>3</v>
      </c>
      <c r="CL142" s="16">
        <v>0.2</v>
      </c>
      <c r="CM142" s="16">
        <v>1</v>
      </c>
      <c r="CN142" s="16">
        <v>0</v>
      </c>
      <c r="CO142" s="16">
        <v>1.2</v>
      </c>
      <c r="CP142" s="26">
        <f t="shared" si="66"/>
        <v>4.9999999999999996E-2</v>
      </c>
      <c r="CQ142" s="26">
        <f t="shared" si="67"/>
        <v>0.18332272437937619</v>
      </c>
      <c r="CR142" s="13">
        <v>0</v>
      </c>
      <c r="CS142" s="13">
        <v>0</v>
      </c>
      <c r="CT142" s="13">
        <v>1</v>
      </c>
      <c r="CU142" s="13">
        <v>0</v>
      </c>
      <c r="CV142" s="13">
        <v>-0.33</v>
      </c>
      <c r="CW142" s="13">
        <v>0.17</v>
      </c>
      <c r="CX142" s="13">
        <v>0.15</v>
      </c>
      <c r="CY142" s="13">
        <v>1.76</v>
      </c>
      <c r="CZ142" s="13">
        <v>-0.89</v>
      </c>
      <c r="DA142" s="13">
        <v>0.86</v>
      </c>
      <c r="DB142" s="27">
        <v>9.73</v>
      </c>
      <c r="DC142" s="27">
        <v>-9.0299999999999994</v>
      </c>
      <c r="DD142" s="27">
        <v>18.760000000000002</v>
      </c>
      <c r="DE142" s="27">
        <v>3.16</v>
      </c>
      <c r="DF142" s="27">
        <v>-6.72</v>
      </c>
      <c r="DG142" s="27">
        <v>-8.7899999999999991</v>
      </c>
      <c r="DH142" s="27">
        <v>2.0699999999999998</v>
      </c>
      <c r="DI142" s="27">
        <v>0.35</v>
      </c>
      <c r="DJ142" s="1">
        <v>186</v>
      </c>
      <c r="DK142" s="28">
        <v>52</v>
      </c>
      <c r="DL142" s="28" t="s">
        <v>731</v>
      </c>
      <c r="DM142" s="1">
        <v>2.0670000000000002</v>
      </c>
      <c r="DN142" s="1">
        <v>1.0840000000000001</v>
      </c>
      <c r="DO142" s="1">
        <v>0</v>
      </c>
      <c r="DP142" s="16">
        <f t="shared" si="68"/>
        <v>-2.0276595744680854</v>
      </c>
    </row>
    <row r="143" spans="1:120" x14ac:dyDescent="0.2">
      <c r="A143" s="13">
        <v>29</v>
      </c>
      <c r="B143" s="13" t="s">
        <v>732</v>
      </c>
      <c r="C143" s="13" t="s">
        <v>139</v>
      </c>
      <c r="D143" s="13" t="s">
        <v>140</v>
      </c>
      <c r="E143" s="13" t="s">
        <v>141</v>
      </c>
      <c r="F143" s="1" t="s">
        <v>142</v>
      </c>
      <c r="G143" s="13">
        <v>75</v>
      </c>
      <c r="H143" s="13">
        <v>225</v>
      </c>
      <c r="I143" s="13" t="s">
        <v>125</v>
      </c>
      <c r="J143" s="13">
        <v>2001</v>
      </c>
      <c r="K143" s="13">
        <v>6</v>
      </c>
      <c r="L143" s="13">
        <v>175</v>
      </c>
      <c r="M143" s="1"/>
      <c r="N143" s="1">
        <v>32</v>
      </c>
      <c r="O143" s="13" t="s">
        <v>733</v>
      </c>
      <c r="P143" s="13" t="s">
        <v>734</v>
      </c>
      <c r="Q143" s="1" t="str">
        <f t="shared" si="46"/>
        <v>NJD</v>
      </c>
      <c r="R143" s="13" t="s">
        <v>398</v>
      </c>
      <c r="S143" s="1"/>
      <c r="T143" s="13" t="s">
        <v>129</v>
      </c>
      <c r="U143" s="13">
        <v>13</v>
      </c>
      <c r="V143" s="13">
        <v>1</v>
      </c>
      <c r="W143" s="13">
        <v>3</v>
      </c>
      <c r="X143" s="14">
        <v>2</v>
      </c>
      <c r="Y143" s="13">
        <v>4</v>
      </c>
      <c r="Z143" s="13">
        <v>-1</v>
      </c>
      <c r="AA143" s="1">
        <v>15</v>
      </c>
      <c r="AB143" s="14">
        <v>3</v>
      </c>
      <c r="AC143" s="14">
        <v>8</v>
      </c>
      <c r="AD143" s="15">
        <f t="shared" si="47"/>
        <v>6.6666666666666666E-2</v>
      </c>
      <c r="AE143" s="15">
        <f t="shared" si="48"/>
        <v>3.8461538461538464E-2</v>
      </c>
      <c r="AF143" s="16">
        <v>203.73333333330001</v>
      </c>
      <c r="AG143" s="17">
        <f t="shared" si="49"/>
        <v>15.671794871792308</v>
      </c>
      <c r="AH143" s="29">
        <v>239</v>
      </c>
      <c r="AI143" s="17">
        <f t="shared" si="50"/>
        <v>18.384615384615383</v>
      </c>
      <c r="AJ143" s="19">
        <f t="shared" si="51"/>
        <v>0.85244072524393311</v>
      </c>
      <c r="AK143" s="20">
        <f>'Even Strength'!AA143+'Power Play'!R143+'Penalty Kill'!L143</f>
        <v>23.666666666666668</v>
      </c>
      <c r="AL143" s="19">
        <f t="shared" si="52"/>
        <v>6.9698952879592548</v>
      </c>
      <c r="AM143" s="15">
        <f>IF(('Even Strength'!BR143+'Power Play'!AK143+'Penalty Kill'!AG143)&gt;0,V143/('Even Strength'!BR143+'Power Play'!AK143+'Penalty Kill'!AG143),0)</f>
        <v>0.1111111111111111</v>
      </c>
      <c r="AN143" s="15">
        <f>IF(('Even Strength'!BR143+'Power Play'!AK143+'Penalty Kill'!AG143)&gt;0,W143/('Even Strength'!BR143+'Power Play'!AK143+'Penalty Kill'!AG143),0)</f>
        <v>0.33333333333333331</v>
      </c>
      <c r="AO143" s="15">
        <f t="shared" si="53"/>
        <v>0.44444444444444442</v>
      </c>
      <c r="AP143" s="13">
        <v>0</v>
      </c>
      <c r="AQ143" s="13">
        <v>1</v>
      </c>
      <c r="AR143" s="21">
        <f t="shared" si="54"/>
        <v>0</v>
      </c>
      <c r="AS143" s="22">
        <v>0.1</v>
      </c>
      <c r="AT143" s="1"/>
      <c r="AU143" s="1"/>
      <c r="AV143">
        <v>14</v>
      </c>
      <c r="AW143" s="13">
        <v>21</v>
      </c>
      <c r="AX143" s="13">
        <v>1</v>
      </c>
      <c r="AY143" s="13">
        <v>3</v>
      </c>
      <c r="AZ143" s="13">
        <v>3</v>
      </c>
      <c r="BA143" s="13">
        <v>3</v>
      </c>
      <c r="BB143" s="16">
        <f t="shared" si="55"/>
        <v>4.1230366492153339</v>
      </c>
      <c r="BC143" s="17">
        <f t="shared" si="56"/>
        <v>6.1845549738230012</v>
      </c>
      <c r="BD143" s="17">
        <f t="shared" si="57"/>
        <v>0.29450261780109532</v>
      </c>
      <c r="BE143" s="17">
        <f t="shared" si="58"/>
        <v>0.88350785340328586</v>
      </c>
      <c r="BF143" s="17">
        <f t="shared" si="59"/>
        <v>0.88350785340328586</v>
      </c>
      <c r="BG143" s="17">
        <f t="shared" si="60"/>
        <v>0.88350785340328586</v>
      </c>
      <c r="BH143" s="13">
        <v>4</v>
      </c>
      <c r="BI143" s="13">
        <v>2</v>
      </c>
      <c r="BJ143" s="13">
        <v>0</v>
      </c>
      <c r="BK143" s="13">
        <v>0</v>
      </c>
      <c r="BL143" s="13">
        <v>0</v>
      </c>
      <c r="BM143" s="13">
        <v>0</v>
      </c>
      <c r="BN143" s="13">
        <f t="shared" si="61"/>
        <v>26</v>
      </c>
      <c r="BO143" s="16">
        <v>-1.353</v>
      </c>
      <c r="BP143" s="1"/>
      <c r="BQ143" s="1"/>
      <c r="BR143" s="23" t="str">
        <f t="shared" si="62"/>
        <v xml:space="preserve"> </v>
      </c>
      <c r="BS143" s="1"/>
      <c r="BT143" s="13">
        <v>0</v>
      </c>
      <c r="BU143" s="13">
        <v>4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23">
        <f t="shared" si="63"/>
        <v>0</v>
      </c>
      <c r="CC143" s="16">
        <v>0</v>
      </c>
      <c r="CD143" s="16">
        <v>0.2</v>
      </c>
      <c r="CE143" s="16">
        <v>0.2</v>
      </c>
      <c r="CF143" s="24">
        <f t="shared" si="64"/>
        <v>1.5384615384615385E-2</v>
      </c>
      <c r="CG143" s="24">
        <f t="shared" si="65"/>
        <v>5.8900523560219062E-2</v>
      </c>
      <c r="CH143" s="25">
        <v>4</v>
      </c>
      <c r="CI143" s="16">
        <v>5</v>
      </c>
      <c r="CJ143" s="16">
        <v>4</v>
      </c>
      <c r="CK143" s="16">
        <v>0.30000000000000004</v>
      </c>
      <c r="CL143" s="16">
        <v>-0.7</v>
      </c>
      <c r="CM143" s="16">
        <v>0.30000000000000004</v>
      </c>
      <c r="CN143" s="16">
        <v>0</v>
      </c>
      <c r="CO143" s="16">
        <v>-0.4</v>
      </c>
      <c r="CP143" s="26">
        <f t="shared" si="66"/>
        <v>-3.0769230769230771E-2</v>
      </c>
      <c r="CQ143" s="26">
        <f t="shared" si="67"/>
        <v>-0.11780104712043812</v>
      </c>
      <c r="CR143" s="13">
        <v>0</v>
      </c>
      <c r="CS143" s="13">
        <v>0</v>
      </c>
      <c r="CT143" s="13">
        <v>0</v>
      </c>
      <c r="CU143" s="13">
        <v>-0.01</v>
      </c>
      <c r="CV143" s="13">
        <v>-0.37</v>
      </c>
      <c r="CW143" s="13">
        <v>0.27</v>
      </c>
      <c r="CX143" s="13">
        <v>-1.7000000000000002</v>
      </c>
      <c r="CY143" s="13">
        <v>-0.47</v>
      </c>
      <c r="CZ143" s="13">
        <v>-0.2</v>
      </c>
      <c r="DA143" s="13">
        <v>-2.48</v>
      </c>
      <c r="DB143" s="27">
        <v>-0.83</v>
      </c>
      <c r="DC143" s="27">
        <v>2.98</v>
      </c>
      <c r="DD143" s="27">
        <v>-3.81</v>
      </c>
      <c r="DE143" s="27">
        <v>-1.37</v>
      </c>
      <c r="DF143" s="27">
        <v>-2.14</v>
      </c>
      <c r="DG143" s="27">
        <v>15.87</v>
      </c>
      <c r="DH143" s="27">
        <v>-18.010000000000002</v>
      </c>
      <c r="DI143" s="27">
        <v>-6.48</v>
      </c>
      <c r="DJ143" s="1">
        <v>186</v>
      </c>
      <c r="DK143" s="28">
        <v>69</v>
      </c>
      <c r="DL143" s="28" t="s">
        <v>265</v>
      </c>
      <c r="DM143" s="1">
        <v>4.8499999999999996</v>
      </c>
      <c r="DN143" s="1">
        <v>4.0810000000000004</v>
      </c>
      <c r="DO143" s="1">
        <v>0</v>
      </c>
      <c r="DP143" s="16">
        <f t="shared" si="68"/>
        <v>-9.548936170212766</v>
      </c>
    </row>
    <row r="144" spans="1:120" x14ac:dyDescent="0.2">
      <c r="A144" s="13">
        <v>16</v>
      </c>
      <c r="B144" s="13" t="s">
        <v>735</v>
      </c>
      <c r="C144" s="13" t="s">
        <v>427</v>
      </c>
      <c r="D144" s="13" t="s">
        <v>158</v>
      </c>
      <c r="E144" s="13" t="s">
        <v>141</v>
      </c>
      <c r="F144" s="1" t="s">
        <v>142</v>
      </c>
      <c r="G144" s="13">
        <v>70</v>
      </c>
      <c r="H144" s="13">
        <v>207</v>
      </c>
      <c r="I144" s="13" t="s">
        <v>125</v>
      </c>
      <c r="J144" s="13">
        <v>2005</v>
      </c>
      <c r="K144" s="13">
        <v>3</v>
      </c>
      <c r="L144" s="13">
        <v>71</v>
      </c>
      <c r="M144" s="1"/>
      <c r="N144" s="1">
        <v>27</v>
      </c>
      <c r="O144" s="13" t="s">
        <v>736</v>
      </c>
      <c r="P144" s="13" t="s">
        <v>737</v>
      </c>
      <c r="Q144" s="1" t="str">
        <f t="shared" si="46"/>
        <v>NSH</v>
      </c>
      <c r="R144" s="13" t="s">
        <v>243</v>
      </c>
      <c r="S144" s="1"/>
      <c r="T144" s="13" t="s">
        <v>129</v>
      </c>
      <c r="U144" s="13">
        <v>1</v>
      </c>
      <c r="V144" s="13">
        <v>0</v>
      </c>
      <c r="W144" s="13">
        <v>0</v>
      </c>
      <c r="X144" s="14">
        <v>0</v>
      </c>
      <c r="Y144" s="13">
        <v>0</v>
      </c>
      <c r="Z144" s="13">
        <v>0</v>
      </c>
      <c r="AA144" s="1">
        <v>0</v>
      </c>
      <c r="AB144" s="14">
        <v>0</v>
      </c>
      <c r="AC144" s="14">
        <v>0</v>
      </c>
      <c r="AD144" s="15">
        <f t="shared" si="47"/>
        <v>0</v>
      </c>
      <c r="AE144" s="15">
        <f t="shared" si="48"/>
        <v>0</v>
      </c>
      <c r="AF144" s="16">
        <v>5.5</v>
      </c>
      <c r="AG144" s="17">
        <f t="shared" si="49"/>
        <v>5.5</v>
      </c>
      <c r="AH144" s="29">
        <v>5</v>
      </c>
      <c r="AI144" s="17">
        <f t="shared" si="50"/>
        <v>5</v>
      </c>
      <c r="AJ144" s="19">
        <f t="shared" si="51"/>
        <v>1.1000000000000001</v>
      </c>
      <c r="AK144" s="20">
        <f>'Even Strength'!AA144+'Power Play'!R144+'Penalty Kill'!L144</f>
        <v>0</v>
      </c>
      <c r="AL144" s="19">
        <f t="shared" si="52"/>
        <v>0</v>
      </c>
      <c r="AM144" s="15">
        <f>IF(('Even Strength'!BR144+'Power Play'!AK144+'Penalty Kill'!AG144)&gt;0,V144/('Even Strength'!BR144+'Power Play'!AK144+'Penalty Kill'!AG144),0)</f>
        <v>0</v>
      </c>
      <c r="AN144" s="15">
        <f>IF(('Even Strength'!BR144+'Power Play'!AK144+'Penalty Kill'!AG144)&gt;0,W144/('Even Strength'!BR144+'Power Play'!AK144+'Penalty Kill'!AG144),0)</f>
        <v>0</v>
      </c>
      <c r="AO144" s="15">
        <f t="shared" si="53"/>
        <v>0</v>
      </c>
      <c r="AP144" s="13">
        <v>0</v>
      </c>
      <c r="AQ144" s="13">
        <v>0</v>
      </c>
      <c r="AR144" s="21">
        <f t="shared" si="54"/>
        <v>0</v>
      </c>
      <c r="AS144" s="22">
        <v>0</v>
      </c>
      <c r="AT144" s="1"/>
      <c r="AU144" s="1"/>
      <c r="AV144">
        <v>0</v>
      </c>
      <c r="AW144" s="13">
        <v>3</v>
      </c>
      <c r="AX144" s="13">
        <v>0</v>
      </c>
      <c r="AY144" s="13">
        <v>0</v>
      </c>
      <c r="AZ144" s="13">
        <v>0</v>
      </c>
      <c r="BA144" s="13">
        <v>0</v>
      </c>
      <c r="BB144" s="16">
        <f t="shared" si="55"/>
        <v>0</v>
      </c>
      <c r="BC144" s="17">
        <f t="shared" si="56"/>
        <v>32.727272727272727</v>
      </c>
      <c r="BD144" s="17">
        <f t="shared" si="57"/>
        <v>0</v>
      </c>
      <c r="BE144" s="17">
        <f t="shared" si="58"/>
        <v>0</v>
      </c>
      <c r="BF144" s="17">
        <f t="shared" si="59"/>
        <v>0</v>
      </c>
      <c r="BG144" s="17">
        <f t="shared" si="60"/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f t="shared" si="61"/>
        <v>3</v>
      </c>
      <c r="BO144" s="16">
        <v>-0.01</v>
      </c>
      <c r="BP144" s="1"/>
      <c r="BQ144" s="1"/>
      <c r="BR144" s="23" t="str">
        <f t="shared" si="62"/>
        <v xml:space="preserve"> </v>
      </c>
      <c r="BS144" s="1"/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23">
        <f t="shared" si="63"/>
        <v>0</v>
      </c>
      <c r="CC144" s="16">
        <v>0</v>
      </c>
      <c r="CD144" s="16">
        <v>0</v>
      </c>
      <c r="CE144" s="16">
        <v>0</v>
      </c>
      <c r="CF144" s="24">
        <f t="shared" si="64"/>
        <v>0</v>
      </c>
      <c r="CG144" s="24">
        <f t="shared" si="65"/>
        <v>0</v>
      </c>
      <c r="CH144" s="25">
        <v>3</v>
      </c>
      <c r="CI144" s="16">
        <v>0.1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26">
        <f t="shared" si="66"/>
        <v>0</v>
      </c>
      <c r="CQ144" s="26">
        <f t="shared" si="67"/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27">
        <v>-2.36</v>
      </c>
      <c r="DC144" s="27">
        <v>0.23</v>
      </c>
      <c r="DD144" s="27">
        <v>-2.59</v>
      </c>
      <c r="DE144" s="27">
        <v>-27.77</v>
      </c>
      <c r="DF144" s="27">
        <v>-1.48</v>
      </c>
      <c r="DG144" s="27">
        <v>1</v>
      </c>
      <c r="DH144" s="27">
        <v>-2.48</v>
      </c>
      <c r="DI144" s="27">
        <v>-26.62</v>
      </c>
      <c r="DJ144" s="1">
        <v>21</v>
      </c>
      <c r="DK144" s="1"/>
      <c r="DL144" s="1"/>
      <c r="DM144" s="1">
        <v>9.6000000000000002E-2</v>
      </c>
      <c r="DN144" s="1">
        <v>0</v>
      </c>
      <c r="DO144" s="1">
        <v>0</v>
      </c>
      <c r="DP144" s="16">
        <f t="shared" si="68"/>
        <v>-7.2134522992450226E-2</v>
      </c>
    </row>
    <row r="145" spans="1:120" x14ac:dyDescent="0.2">
      <c r="A145" s="13">
        <v>15</v>
      </c>
      <c r="B145" s="13" t="s">
        <v>738</v>
      </c>
      <c r="C145" s="13" t="s">
        <v>739</v>
      </c>
      <c r="D145" s="13" t="s">
        <v>158</v>
      </c>
      <c r="E145" s="13" t="s">
        <v>141</v>
      </c>
      <c r="F145" s="1" t="s">
        <v>142</v>
      </c>
      <c r="G145" s="13">
        <v>71</v>
      </c>
      <c r="H145" s="13">
        <v>215</v>
      </c>
      <c r="I145" s="13" t="s">
        <v>150</v>
      </c>
      <c r="J145" s="13">
        <v>2006</v>
      </c>
      <c r="K145" s="13">
        <v>3</v>
      </c>
      <c r="L145" s="13">
        <v>72</v>
      </c>
      <c r="M145" s="1"/>
      <c r="N145" s="1">
        <v>27</v>
      </c>
      <c r="O145" s="13" t="s">
        <v>740</v>
      </c>
      <c r="P145" s="13" t="s">
        <v>741</v>
      </c>
      <c r="Q145" s="1" t="str">
        <f t="shared" si="46"/>
        <v>NYI</v>
      </c>
      <c r="R145" s="13" t="s">
        <v>287</v>
      </c>
      <c r="S145" s="1"/>
      <c r="T145" s="13" t="s">
        <v>154</v>
      </c>
      <c r="U145" s="13">
        <v>76</v>
      </c>
      <c r="V145" s="13">
        <v>7</v>
      </c>
      <c r="W145" s="13">
        <v>9</v>
      </c>
      <c r="X145" s="14">
        <v>8</v>
      </c>
      <c r="Y145" s="13">
        <v>16</v>
      </c>
      <c r="Z145" s="13">
        <v>1</v>
      </c>
      <c r="AA145" s="1">
        <v>124</v>
      </c>
      <c r="AB145" s="14">
        <v>52</v>
      </c>
      <c r="AC145" s="14">
        <v>43</v>
      </c>
      <c r="AD145" s="15">
        <f t="shared" si="47"/>
        <v>5.6451612903225805E-2</v>
      </c>
      <c r="AE145" s="15">
        <f t="shared" si="48"/>
        <v>3.1963470319634701E-2</v>
      </c>
      <c r="AF145" s="16">
        <v>967.33333333329995</v>
      </c>
      <c r="AG145" s="17">
        <f t="shared" si="49"/>
        <v>12.728070175438157</v>
      </c>
      <c r="AH145" s="29">
        <v>1516</v>
      </c>
      <c r="AI145" s="17">
        <f t="shared" si="50"/>
        <v>19.94736842105263</v>
      </c>
      <c r="AJ145" s="19">
        <f t="shared" si="51"/>
        <v>0.63808267370270444</v>
      </c>
      <c r="AK145" s="20">
        <f>'Even Strength'!AA145+'Power Play'!R145+'Penalty Kill'!L145</f>
        <v>110.09523809523809</v>
      </c>
      <c r="AL145" s="19">
        <f t="shared" si="52"/>
        <v>6.828788027961247</v>
      </c>
      <c r="AM145" s="15">
        <f>IF(('Even Strength'!BR145+'Power Play'!AK145+'Penalty Kill'!AG145)&gt;0,V145/('Even Strength'!BR145+'Power Play'!AK145+'Penalty Kill'!AG145),0)</f>
        <v>0.28000000000000003</v>
      </c>
      <c r="AN145" s="15">
        <f>IF(('Even Strength'!BR145+'Power Play'!AK145+'Penalty Kill'!AG145)&gt;0,W145/('Even Strength'!BR145+'Power Play'!AK145+'Penalty Kill'!AG145),0)</f>
        <v>0.36</v>
      </c>
      <c r="AO145" s="15">
        <f t="shared" si="53"/>
        <v>0.64</v>
      </c>
      <c r="AP145" s="13">
        <v>6</v>
      </c>
      <c r="AQ145" s="13">
        <v>3</v>
      </c>
      <c r="AR145" s="21">
        <f t="shared" si="54"/>
        <v>0.66666666666666663</v>
      </c>
      <c r="AS145" s="22">
        <v>0.2</v>
      </c>
      <c r="AT145" s="1"/>
      <c r="AU145" s="1"/>
      <c r="AV145">
        <v>115</v>
      </c>
      <c r="AW145" s="13">
        <v>343</v>
      </c>
      <c r="AX145" s="13">
        <v>31</v>
      </c>
      <c r="AY145" s="13">
        <v>52</v>
      </c>
      <c r="AZ145" s="13">
        <v>24</v>
      </c>
      <c r="BA145" s="13">
        <v>25</v>
      </c>
      <c r="BB145" s="16">
        <f t="shared" si="55"/>
        <v>7.133011716058137</v>
      </c>
      <c r="BC145" s="17">
        <f t="shared" si="56"/>
        <v>21.274982770503836</v>
      </c>
      <c r="BD145" s="17">
        <f t="shared" si="57"/>
        <v>1.9228118538939327</v>
      </c>
      <c r="BE145" s="17">
        <f t="shared" si="58"/>
        <v>3.2253618194349838</v>
      </c>
      <c r="BF145" s="17">
        <f t="shared" si="59"/>
        <v>1.4886285320469157</v>
      </c>
      <c r="BG145" s="17">
        <f t="shared" si="60"/>
        <v>1.5506547208822037</v>
      </c>
      <c r="BH145" s="13">
        <v>60</v>
      </c>
      <c r="BI145" s="13">
        <v>25</v>
      </c>
      <c r="BJ145" s="13">
        <v>0</v>
      </c>
      <c r="BK145" s="13">
        <v>1</v>
      </c>
      <c r="BL145" s="13">
        <v>0</v>
      </c>
      <c r="BM145" s="13">
        <v>0</v>
      </c>
      <c r="BN145" s="13">
        <f t="shared" si="61"/>
        <v>434</v>
      </c>
      <c r="BO145" s="16">
        <v>-1.36</v>
      </c>
      <c r="BP145" s="13">
        <v>2</v>
      </c>
      <c r="BQ145" s="13">
        <v>1</v>
      </c>
      <c r="BR145" s="23">
        <f t="shared" si="62"/>
        <v>0.5</v>
      </c>
      <c r="BS145" s="13">
        <v>1</v>
      </c>
      <c r="BT145" s="13">
        <v>0</v>
      </c>
      <c r="BU145" s="13">
        <v>19</v>
      </c>
      <c r="BV145" s="13">
        <v>0</v>
      </c>
      <c r="BW145" s="13">
        <v>0</v>
      </c>
      <c r="BX145" s="13">
        <v>4</v>
      </c>
      <c r="BY145" s="13">
        <v>1</v>
      </c>
      <c r="BZ145" s="13">
        <v>0</v>
      </c>
      <c r="CA145" s="13">
        <v>0</v>
      </c>
      <c r="CB145" s="23">
        <f t="shared" si="63"/>
        <v>0</v>
      </c>
      <c r="CC145" s="16">
        <v>-0.1</v>
      </c>
      <c r="CD145" s="16">
        <v>0.9</v>
      </c>
      <c r="CE145" s="16">
        <v>0.8</v>
      </c>
      <c r="CF145" s="24">
        <f t="shared" si="64"/>
        <v>1.0526315789473684E-2</v>
      </c>
      <c r="CG145" s="24">
        <f t="shared" si="65"/>
        <v>4.9620951068230522E-2</v>
      </c>
      <c r="CH145" s="25">
        <v>4</v>
      </c>
      <c r="CI145" s="16">
        <v>13.8</v>
      </c>
      <c r="CJ145" s="16">
        <v>17.600000000000001</v>
      </c>
      <c r="CK145" s="16">
        <v>-2.5</v>
      </c>
      <c r="CL145" s="16">
        <v>0.7</v>
      </c>
      <c r="CM145" s="16">
        <v>2.2999999999999998</v>
      </c>
      <c r="CN145" s="16">
        <v>0.4</v>
      </c>
      <c r="CO145" s="16">
        <v>3.3</v>
      </c>
      <c r="CP145" s="26">
        <f t="shared" si="66"/>
        <v>4.3421052631578944E-2</v>
      </c>
      <c r="CQ145" s="26">
        <f t="shared" si="67"/>
        <v>0.20468642315645089</v>
      </c>
      <c r="CR145" s="13">
        <v>2</v>
      </c>
      <c r="CS145" s="13">
        <v>2</v>
      </c>
      <c r="CT145" s="13">
        <v>0</v>
      </c>
      <c r="CU145" s="13">
        <v>0.03</v>
      </c>
      <c r="CV145" s="13">
        <v>1.41</v>
      </c>
      <c r="CW145" s="13">
        <v>-1.1000000000000001</v>
      </c>
      <c r="CX145" s="13">
        <v>1.56</v>
      </c>
      <c r="CY145" s="13">
        <v>0.37</v>
      </c>
      <c r="CZ145" s="13">
        <v>-3.7</v>
      </c>
      <c r="DA145" s="13">
        <v>-1.43</v>
      </c>
      <c r="DB145" s="27">
        <v>-48.09</v>
      </c>
      <c r="DC145" s="27">
        <v>-80.540000000000006</v>
      </c>
      <c r="DD145" s="27">
        <v>32.450000000000003</v>
      </c>
      <c r="DE145" s="27">
        <v>2.27</v>
      </c>
      <c r="DF145" s="27">
        <v>-23.5</v>
      </c>
      <c r="DG145" s="27">
        <v>-54.27</v>
      </c>
      <c r="DH145" s="27">
        <v>30.77</v>
      </c>
      <c r="DI145" s="27">
        <v>2.15</v>
      </c>
      <c r="DJ145" s="1">
        <v>186</v>
      </c>
      <c r="DK145" s="28">
        <v>6</v>
      </c>
      <c r="DL145" s="28" t="s">
        <v>742</v>
      </c>
      <c r="DM145" s="1">
        <v>2.75</v>
      </c>
      <c r="DN145" s="1">
        <v>3.4000000000000002E-2</v>
      </c>
      <c r="DO145" s="1">
        <v>0</v>
      </c>
      <c r="DP145" s="16">
        <f t="shared" si="68"/>
        <v>-1.3808510638297875</v>
      </c>
    </row>
    <row r="146" spans="1:120" x14ac:dyDescent="0.2">
      <c r="A146" s="13">
        <v>55</v>
      </c>
      <c r="B146" s="13" t="s">
        <v>743</v>
      </c>
      <c r="C146" s="13" t="s">
        <v>744</v>
      </c>
      <c r="D146" s="13" t="s">
        <v>257</v>
      </c>
      <c r="E146" s="13" t="s">
        <v>141</v>
      </c>
      <c r="F146" s="1" t="s">
        <v>142</v>
      </c>
      <c r="G146" s="13">
        <v>77</v>
      </c>
      <c r="H146" s="13">
        <v>220</v>
      </c>
      <c r="I146" s="13" t="s">
        <v>125</v>
      </c>
      <c r="J146" s="13">
        <v>2003</v>
      </c>
      <c r="K146" s="13">
        <v>1</v>
      </c>
      <c r="L146" s="13">
        <v>8</v>
      </c>
      <c r="M146" s="1"/>
      <c r="N146" s="1">
        <v>29</v>
      </c>
      <c r="O146" s="13" t="s">
        <v>745</v>
      </c>
      <c r="P146" s="13" t="s">
        <v>746</v>
      </c>
      <c r="Q146" s="1" t="str">
        <f t="shared" si="46"/>
        <v>TBL</v>
      </c>
      <c r="R146" s="13" t="s">
        <v>747</v>
      </c>
      <c r="S146" s="1">
        <v>39</v>
      </c>
      <c r="T146" s="13" t="s">
        <v>173</v>
      </c>
      <c r="U146" s="13">
        <v>43</v>
      </c>
      <c r="V146" s="13">
        <v>1</v>
      </c>
      <c r="W146" s="13">
        <v>10</v>
      </c>
      <c r="X146" s="14">
        <v>4</v>
      </c>
      <c r="Y146" s="13">
        <v>11</v>
      </c>
      <c r="Z146" s="13">
        <v>2</v>
      </c>
      <c r="AA146" s="1">
        <v>46</v>
      </c>
      <c r="AB146" s="14">
        <v>28</v>
      </c>
      <c r="AC146" s="14">
        <v>43</v>
      </c>
      <c r="AD146" s="15">
        <f t="shared" si="47"/>
        <v>2.1739130434782608E-2</v>
      </c>
      <c r="AE146" s="15">
        <f t="shared" si="48"/>
        <v>8.5470085470085479E-3</v>
      </c>
      <c r="AF146" s="16">
        <v>857.4</v>
      </c>
      <c r="AG146" s="17">
        <f t="shared" si="49"/>
        <v>19.939534883720931</v>
      </c>
      <c r="AH146" s="29">
        <v>1185</v>
      </c>
      <c r="AI146" s="17">
        <f t="shared" si="50"/>
        <v>27.558139534883722</v>
      </c>
      <c r="AJ146" s="19">
        <f t="shared" si="51"/>
        <v>0.72354430379746837</v>
      </c>
      <c r="AK146" s="20">
        <f>'Even Strength'!AA146+'Power Play'!R146+'Penalty Kill'!L146</f>
        <v>59.81818181818182</v>
      </c>
      <c r="AL146" s="19">
        <f t="shared" si="52"/>
        <v>4.1860169221960692</v>
      </c>
      <c r="AM146" s="15">
        <f>IF(('Even Strength'!BR146+'Power Play'!AK146+'Penalty Kill'!AG146)&gt;0,V146/('Even Strength'!BR146+'Power Play'!AK146+'Penalty Kill'!AG146),0)</f>
        <v>4.1666666666666664E-2</v>
      </c>
      <c r="AN146" s="15">
        <f>IF(('Even Strength'!BR146+'Power Play'!AK146+'Penalty Kill'!AG146)&gt;0,W146/('Even Strength'!BR146+'Power Play'!AK146+'Penalty Kill'!AG146),0)</f>
        <v>0.41666666666666669</v>
      </c>
      <c r="AO146" s="15">
        <f t="shared" si="53"/>
        <v>0.45833333333333337</v>
      </c>
      <c r="AP146" s="13">
        <v>0</v>
      </c>
      <c r="AQ146" s="13">
        <v>0</v>
      </c>
      <c r="AR146" s="21">
        <f t="shared" si="54"/>
        <v>0</v>
      </c>
      <c r="AS146" s="22">
        <v>0</v>
      </c>
      <c r="AT146" s="1"/>
      <c r="AU146" s="1"/>
      <c r="AV146">
        <v>59</v>
      </c>
      <c r="AW146" s="13">
        <v>62</v>
      </c>
      <c r="AX146" s="13">
        <v>66</v>
      </c>
      <c r="AY146" s="13">
        <v>28</v>
      </c>
      <c r="AZ146" s="13">
        <v>22</v>
      </c>
      <c r="BA146" s="13">
        <v>10</v>
      </c>
      <c r="BB146" s="16">
        <f t="shared" si="55"/>
        <v>4.1287613715885234</v>
      </c>
      <c r="BC146" s="17">
        <f t="shared" si="56"/>
        <v>4.3386983904828549</v>
      </c>
      <c r="BD146" s="17">
        <f t="shared" si="57"/>
        <v>4.6186144156752977</v>
      </c>
      <c r="BE146" s="17">
        <f t="shared" si="58"/>
        <v>1.959412176347096</v>
      </c>
      <c r="BF146" s="17">
        <f t="shared" si="59"/>
        <v>1.5395381385584326</v>
      </c>
      <c r="BG146" s="17">
        <f t="shared" si="60"/>
        <v>0.69979006298110569</v>
      </c>
      <c r="BH146" s="13">
        <v>25</v>
      </c>
      <c r="BI146" s="13">
        <v>10</v>
      </c>
      <c r="BJ146" s="13">
        <v>1</v>
      </c>
      <c r="BK146" s="13">
        <v>0</v>
      </c>
      <c r="BL146" s="13">
        <v>0</v>
      </c>
      <c r="BM146" s="13">
        <v>0</v>
      </c>
      <c r="BN146" s="13">
        <f t="shared" si="61"/>
        <v>154</v>
      </c>
      <c r="BO146" s="16">
        <v>-0.86199999999999999</v>
      </c>
      <c r="BP146" s="1"/>
      <c r="BQ146" s="1"/>
      <c r="BR146" s="23" t="str">
        <f t="shared" si="62"/>
        <v xml:space="preserve"> </v>
      </c>
      <c r="BS146" s="1"/>
      <c r="BT146" s="13">
        <v>0</v>
      </c>
      <c r="BU146" s="13">
        <v>11</v>
      </c>
      <c r="BV146" s="13">
        <v>0</v>
      </c>
      <c r="BW146" s="13">
        <v>1</v>
      </c>
      <c r="BX146" s="13">
        <v>0</v>
      </c>
      <c r="BY146" s="13">
        <v>0</v>
      </c>
      <c r="BZ146" s="13">
        <v>0</v>
      </c>
      <c r="CA146" s="13">
        <v>0</v>
      </c>
      <c r="CB146" s="23">
        <f t="shared" si="63"/>
        <v>0</v>
      </c>
      <c r="CC146" s="16">
        <v>0.2</v>
      </c>
      <c r="CD146" s="16">
        <v>1.9</v>
      </c>
      <c r="CE146" s="16">
        <v>2.2000000000000002</v>
      </c>
      <c r="CF146" s="24">
        <f t="shared" si="64"/>
        <v>5.1162790697674425E-2</v>
      </c>
      <c r="CG146" s="24">
        <f t="shared" si="65"/>
        <v>0.15395381385584325</v>
      </c>
      <c r="CH146" s="25">
        <v>5</v>
      </c>
      <c r="CI146" s="16">
        <v>14.8</v>
      </c>
      <c r="CJ146" s="16">
        <v>22.3</v>
      </c>
      <c r="CK146" s="16">
        <v>1.7000000000000002</v>
      </c>
      <c r="CL146" s="16">
        <v>0.5</v>
      </c>
      <c r="CM146" s="16">
        <v>2.8</v>
      </c>
      <c r="CN146" s="16">
        <v>0</v>
      </c>
      <c r="CO146" s="16">
        <v>3.2</v>
      </c>
      <c r="CP146" s="26">
        <f t="shared" si="66"/>
        <v>7.441860465116279E-2</v>
      </c>
      <c r="CQ146" s="26">
        <f t="shared" si="67"/>
        <v>0.22393282015395383</v>
      </c>
      <c r="CR146" s="13">
        <v>1</v>
      </c>
      <c r="CS146" s="13">
        <v>0</v>
      </c>
      <c r="CT146" s="13">
        <v>1</v>
      </c>
      <c r="CU146" s="13">
        <v>0</v>
      </c>
      <c r="CV146" s="13">
        <v>-0.03</v>
      </c>
      <c r="CW146" s="13">
        <v>0.1</v>
      </c>
      <c r="CX146" s="13">
        <v>-2.21</v>
      </c>
      <c r="CY146" s="13">
        <v>2.98</v>
      </c>
      <c r="CZ146" s="13">
        <v>-0.95</v>
      </c>
      <c r="DA146" s="13">
        <v>-0.11</v>
      </c>
      <c r="DB146" s="27">
        <v>3.69</v>
      </c>
      <c r="DC146" s="27">
        <v>-45.82</v>
      </c>
      <c r="DD146" s="27">
        <v>49.5</v>
      </c>
      <c r="DE146" s="27">
        <v>-9.6199999999999992</v>
      </c>
      <c r="DF146" s="27">
        <v>18.64</v>
      </c>
      <c r="DG146" s="27">
        <v>-33.43</v>
      </c>
      <c r="DH146" s="27">
        <v>52.08</v>
      </c>
      <c r="DI146" s="27">
        <v>-5.57</v>
      </c>
      <c r="DJ146" s="1">
        <v>186</v>
      </c>
      <c r="DK146" s="28">
        <v>38</v>
      </c>
      <c r="DL146" s="28" t="s">
        <v>748</v>
      </c>
      <c r="DM146" s="1">
        <v>4.5</v>
      </c>
      <c r="DN146" s="1">
        <v>1.427</v>
      </c>
      <c r="DO146" s="1">
        <v>0</v>
      </c>
      <c r="DP146" s="16">
        <f t="shared" si="68"/>
        <v>-5.2042553191489356</v>
      </c>
    </row>
    <row r="147" spans="1:120" x14ac:dyDescent="0.2">
      <c r="A147" s="13">
        <v>7</v>
      </c>
      <c r="B147" s="13" t="s">
        <v>749</v>
      </c>
      <c r="C147" s="13" t="s">
        <v>427</v>
      </c>
      <c r="D147" s="13" t="s">
        <v>158</v>
      </c>
      <c r="E147" s="13" t="s">
        <v>141</v>
      </c>
      <c r="F147" s="1" t="s">
        <v>142</v>
      </c>
      <c r="G147" s="13">
        <v>70</v>
      </c>
      <c r="H147" s="13">
        <v>184</v>
      </c>
      <c r="I147" s="13" t="s">
        <v>125</v>
      </c>
      <c r="J147" s="13">
        <v>2005</v>
      </c>
      <c r="K147" s="13">
        <v>1</v>
      </c>
      <c r="L147" s="13">
        <v>25</v>
      </c>
      <c r="M147" s="1"/>
      <c r="N147" s="1">
        <v>27</v>
      </c>
      <c r="O147" s="13" t="s">
        <v>160</v>
      </c>
      <c r="P147" s="13" t="s">
        <v>750</v>
      </c>
      <c r="Q147" s="1" t="str">
        <f t="shared" si="46"/>
        <v>ANA</v>
      </c>
      <c r="R147" s="13" t="s">
        <v>334</v>
      </c>
      <c r="S147" s="1"/>
      <c r="T147" s="13" t="s">
        <v>207</v>
      </c>
      <c r="U147" s="13">
        <v>82</v>
      </c>
      <c r="V147" s="13">
        <v>15</v>
      </c>
      <c r="W147" s="13">
        <v>14</v>
      </c>
      <c r="X147" s="14">
        <v>12</v>
      </c>
      <c r="Y147" s="13">
        <v>29</v>
      </c>
      <c r="Z147" s="13">
        <v>5</v>
      </c>
      <c r="AA147" s="1">
        <v>134</v>
      </c>
      <c r="AB147" s="14">
        <v>58</v>
      </c>
      <c r="AC147" s="14">
        <v>52</v>
      </c>
      <c r="AD147" s="15">
        <f t="shared" si="47"/>
        <v>0.11194029850746269</v>
      </c>
      <c r="AE147" s="15">
        <f t="shared" si="48"/>
        <v>6.1475409836065573E-2</v>
      </c>
      <c r="AF147" s="16">
        <v>1197.2833333333001</v>
      </c>
      <c r="AG147" s="17">
        <f t="shared" si="49"/>
        <v>14.601016260162197</v>
      </c>
      <c r="AH147" s="29">
        <v>1666</v>
      </c>
      <c r="AI147" s="17">
        <f t="shared" si="50"/>
        <v>20.317073170731707</v>
      </c>
      <c r="AJ147" s="19">
        <f t="shared" si="51"/>
        <v>0.71865746298517408</v>
      </c>
      <c r="AK147" s="20">
        <f>'Even Strength'!AA147+'Power Play'!R147+'Penalty Kill'!L147</f>
        <v>142.69444444444446</v>
      </c>
      <c r="AL147" s="19">
        <f t="shared" si="52"/>
        <v>7.1509110903853772</v>
      </c>
      <c r="AM147" s="15">
        <f>IF(('Even Strength'!BR147+'Power Play'!AK147+'Penalty Kill'!AG147)&gt;0,V147/('Even Strength'!BR147+'Power Play'!AK147+'Penalty Kill'!AG147),0)</f>
        <v>0.39473684210526316</v>
      </c>
      <c r="AN147" s="15">
        <f>IF(('Even Strength'!BR147+'Power Play'!AK147+'Penalty Kill'!AG147)&gt;0,W147/('Even Strength'!BR147+'Power Play'!AK147+'Penalty Kill'!AG147),0)</f>
        <v>0.36842105263157893</v>
      </c>
      <c r="AO147" s="15">
        <f t="shared" si="53"/>
        <v>0.76315789473684204</v>
      </c>
      <c r="AP147" s="13">
        <v>16</v>
      </c>
      <c r="AQ147" s="13">
        <v>33</v>
      </c>
      <c r="AR147" s="21">
        <f t="shared" si="54"/>
        <v>0.32653061224489793</v>
      </c>
      <c r="AS147" s="22">
        <v>0.9</v>
      </c>
      <c r="AT147" s="1"/>
      <c r="AU147" s="1"/>
      <c r="AV147">
        <v>74</v>
      </c>
      <c r="AW147" s="13">
        <v>139</v>
      </c>
      <c r="AX147" s="13">
        <v>30</v>
      </c>
      <c r="AY147" s="13">
        <v>59</v>
      </c>
      <c r="AZ147" s="13">
        <v>33</v>
      </c>
      <c r="BA147" s="13">
        <v>30</v>
      </c>
      <c r="BB147" s="16">
        <f t="shared" si="55"/>
        <v>3.7083953951307458</v>
      </c>
      <c r="BC147" s="17">
        <f t="shared" si="56"/>
        <v>6.9657697286915363</v>
      </c>
      <c r="BD147" s="17">
        <f t="shared" si="57"/>
        <v>1.5034035385665185</v>
      </c>
      <c r="BE147" s="17">
        <f t="shared" si="58"/>
        <v>2.9566936258474867</v>
      </c>
      <c r="BF147" s="17">
        <f t="shared" si="59"/>
        <v>1.6537438924231704</v>
      </c>
      <c r="BG147" s="17">
        <f t="shared" si="60"/>
        <v>1.5034035385665185</v>
      </c>
      <c r="BH147" s="13">
        <v>14</v>
      </c>
      <c r="BI147" s="13">
        <v>7</v>
      </c>
      <c r="BJ147" s="13">
        <v>0</v>
      </c>
      <c r="BK147" s="13">
        <v>0</v>
      </c>
      <c r="BL147" s="13">
        <v>0</v>
      </c>
      <c r="BM147" s="13">
        <v>0</v>
      </c>
      <c r="BN147" s="13">
        <f t="shared" si="61"/>
        <v>183</v>
      </c>
      <c r="BO147" s="16">
        <v>7.3070000000000004</v>
      </c>
      <c r="BP147" s="1"/>
      <c r="BQ147" s="1"/>
      <c r="BR147" s="23" t="str">
        <f t="shared" si="62"/>
        <v xml:space="preserve"> </v>
      </c>
      <c r="BS147" s="1"/>
      <c r="BT147" s="13">
        <v>3</v>
      </c>
      <c r="BU147" s="13">
        <v>23</v>
      </c>
      <c r="BV147" s="13">
        <v>0</v>
      </c>
      <c r="BW147" s="13">
        <v>0</v>
      </c>
      <c r="BX147" s="13">
        <v>2</v>
      </c>
      <c r="BY147" s="13">
        <v>2</v>
      </c>
      <c r="BZ147" s="13">
        <v>1</v>
      </c>
      <c r="CA147" s="13">
        <v>1</v>
      </c>
      <c r="CB147" s="23">
        <f t="shared" si="63"/>
        <v>1</v>
      </c>
      <c r="CC147" s="16">
        <v>1.7000000000000002</v>
      </c>
      <c r="CD147" s="16">
        <v>1.4</v>
      </c>
      <c r="CE147" s="16">
        <v>3</v>
      </c>
      <c r="CF147" s="24">
        <f t="shared" si="64"/>
        <v>3.6585365853658534E-2</v>
      </c>
      <c r="CG147" s="24">
        <f t="shared" si="65"/>
        <v>0.15034035385665187</v>
      </c>
      <c r="CH147" s="25">
        <v>4</v>
      </c>
      <c r="CI147" s="16">
        <v>21.3</v>
      </c>
      <c r="CJ147" s="16">
        <v>24.2</v>
      </c>
      <c r="CK147" s="16">
        <v>0.4</v>
      </c>
      <c r="CL147" s="16">
        <v>3.3</v>
      </c>
      <c r="CM147" s="16">
        <v>3.1</v>
      </c>
      <c r="CN147" s="16">
        <v>0</v>
      </c>
      <c r="CO147" s="16">
        <v>6.4</v>
      </c>
      <c r="CP147" s="26">
        <f t="shared" si="66"/>
        <v>7.8048780487804878E-2</v>
      </c>
      <c r="CQ147" s="26">
        <f t="shared" si="67"/>
        <v>0.32072608822752396</v>
      </c>
      <c r="CR147" s="13">
        <v>1</v>
      </c>
      <c r="CS147" s="13">
        <v>4</v>
      </c>
      <c r="CT147" s="13">
        <v>0</v>
      </c>
      <c r="CU147" s="13">
        <v>-0.1</v>
      </c>
      <c r="CV147" s="13">
        <v>0.06</v>
      </c>
      <c r="CW147" s="13">
        <v>2.0499999999999998</v>
      </c>
      <c r="CX147" s="13">
        <v>0.38</v>
      </c>
      <c r="CY147" s="13">
        <v>4.42</v>
      </c>
      <c r="CZ147" s="13">
        <v>1.35</v>
      </c>
      <c r="DA147" s="13">
        <v>8.16</v>
      </c>
      <c r="DB147" s="27">
        <v>-14.6</v>
      </c>
      <c r="DC147" s="27">
        <v>-0.52</v>
      </c>
      <c r="DD147" s="27">
        <v>-14.08</v>
      </c>
      <c r="DE147" s="27">
        <v>-0.85</v>
      </c>
      <c r="DF147" s="27">
        <v>-10.53</v>
      </c>
      <c r="DG147" s="27">
        <v>12.05</v>
      </c>
      <c r="DH147" s="27">
        <v>-22.59</v>
      </c>
      <c r="DI147" s="27">
        <v>-1.36</v>
      </c>
      <c r="DJ147" s="1">
        <v>186</v>
      </c>
      <c r="DK147" s="1"/>
      <c r="DL147" s="1"/>
      <c r="DM147" s="1">
        <v>3</v>
      </c>
      <c r="DN147" s="1">
        <v>0</v>
      </c>
      <c r="DO147" s="1">
        <v>0</v>
      </c>
      <c r="DP147" s="16">
        <f t="shared" si="68"/>
        <v>1.1872340425531913</v>
      </c>
    </row>
    <row r="148" spans="1:120" x14ac:dyDescent="0.2">
      <c r="A148" s="13">
        <v>26</v>
      </c>
      <c r="B148" s="13" t="s">
        <v>751</v>
      </c>
      <c r="C148" s="13" t="s">
        <v>427</v>
      </c>
      <c r="D148" s="13" t="s">
        <v>158</v>
      </c>
      <c r="E148" s="13" t="s">
        <v>141</v>
      </c>
      <c r="F148" s="1" t="s">
        <v>142</v>
      </c>
      <c r="G148" s="13">
        <v>73</v>
      </c>
      <c r="H148" s="13">
        <v>200</v>
      </c>
      <c r="I148" s="13" t="s">
        <v>125</v>
      </c>
      <c r="J148" s="13">
        <v>2001</v>
      </c>
      <c r="K148" s="13">
        <v>1</v>
      </c>
      <c r="L148" s="13">
        <v>17</v>
      </c>
      <c r="M148" s="1"/>
      <c r="N148" s="1">
        <v>32</v>
      </c>
      <c r="O148" s="13" t="s">
        <v>752</v>
      </c>
      <c r="P148" s="13" t="s">
        <v>753</v>
      </c>
      <c r="Q148" s="1" t="str">
        <f t="shared" si="46"/>
        <v>PHI</v>
      </c>
      <c r="R148" s="13" t="s">
        <v>167</v>
      </c>
      <c r="S148" s="1"/>
      <c r="T148" s="13" t="s">
        <v>173</v>
      </c>
      <c r="U148" s="13">
        <v>33</v>
      </c>
      <c r="V148" s="13">
        <v>2</v>
      </c>
      <c r="W148" s="13">
        <v>6</v>
      </c>
      <c r="X148" s="14">
        <v>4</v>
      </c>
      <c r="Y148" s="13">
        <v>8</v>
      </c>
      <c r="Z148" s="13">
        <v>0</v>
      </c>
      <c r="AA148" s="1">
        <v>42</v>
      </c>
      <c r="AB148" s="14">
        <v>30</v>
      </c>
      <c r="AC148" s="14">
        <v>36</v>
      </c>
      <c r="AD148" s="15">
        <f t="shared" si="47"/>
        <v>4.7619047619047616E-2</v>
      </c>
      <c r="AE148" s="15">
        <f t="shared" si="48"/>
        <v>1.8518518518518517E-2</v>
      </c>
      <c r="AF148" s="16">
        <v>544</v>
      </c>
      <c r="AG148" s="17">
        <f t="shared" si="49"/>
        <v>16.484848484848484</v>
      </c>
      <c r="AH148" s="29">
        <v>744</v>
      </c>
      <c r="AI148" s="17">
        <f t="shared" si="50"/>
        <v>22.545454545454547</v>
      </c>
      <c r="AJ148" s="19">
        <f t="shared" si="51"/>
        <v>0.73118279569892475</v>
      </c>
      <c r="AK148" s="20">
        <f>'Even Strength'!AA148+'Power Play'!R148+'Penalty Kill'!L148</f>
        <v>65.928571428571416</v>
      </c>
      <c r="AL148" s="19">
        <f t="shared" si="52"/>
        <v>7.2715336134453761</v>
      </c>
      <c r="AM148" s="15">
        <f>IF(('Even Strength'!BR148+'Power Play'!AK148+'Penalty Kill'!AG148)&gt;0,V148/('Even Strength'!BR148+'Power Play'!AK148+'Penalty Kill'!AG148),0)</f>
        <v>0.125</v>
      </c>
      <c r="AN148" s="15">
        <f>IF(('Even Strength'!BR148+'Power Play'!AK148+'Penalty Kill'!AG148)&gt;0,W148/('Even Strength'!BR148+'Power Play'!AK148+'Penalty Kill'!AG148),0)</f>
        <v>0.375</v>
      </c>
      <c r="AO148" s="15">
        <f t="shared" si="53"/>
        <v>0.5</v>
      </c>
      <c r="AP148" s="13">
        <v>0</v>
      </c>
      <c r="AQ148" s="13">
        <v>0</v>
      </c>
      <c r="AR148" s="21">
        <f t="shared" si="54"/>
        <v>0</v>
      </c>
      <c r="AS148" s="22">
        <v>0</v>
      </c>
      <c r="AT148" s="1"/>
      <c r="AU148" s="1"/>
      <c r="AV148">
        <v>41</v>
      </c>
      <c r="AW148" s="13">
        <v>46</v>
      </c>
      <c r="AX148" s="13">
        <v>33</v>
      </c>
      <c r="AY148" s="13">
        <v>30</v>
      </c>
      <c r="AZ148" s="13">
        <v>18</v>
      </c>
      <c r="BA148" s="13">
        <v>10</v>
      </c>
      <c r="BB148" s="16">
        <f t="shared" si="55"/>
        <v>4.5220588235294112</v>
      </c>
      <c r="BC148" s="17">
        <f t="shared" si="56"/>
        <v>5.0735294117647065</v>
      </c>
      <c r="BD148" s="17">
        <f t="shared" si="57"/>
        <v>3.6397058823529411</v>
      </c>
      <c r="BE148" s="17">
        <f t="shared" si="58"/>
        <v>3.3088235294117645</v>
      </c>
      <c r="BF148" s="17">
        <f t="shared" si="59"/>
        <v>1.9852941176470589</v>
      </c>
      <c r="BG148" s="17">
        <f t="shared" si="60"/>
        <v>1.1029411764705883</v>
      </c>
      <c r="BH148" s="13">
        <v>10</v>
      </c>
      <c r="BI148" s="13">
        <v>5</v>
      </c>
      <c r="BJ148" s="13">
        <v>0</v>
      </c>
      <c r="BK148" s="13">
        <v>0</v>
      </c>
      <c r="BL148" s="13">
        <v>0</v>
      </c>
      <c r="BM148" s="13">
        <v>0</v>
      </c>
      <c r="BN148" s="13">
        <f t="shared" si="61"/>
        <v>89</v>
      </c>
      <c r="BO148" s="16">
        <v>-2.4550000000000001</v>
      </c>
      <c r="BP148" s="1"/>
      <c r="BQ148" s="1"/>
      <c r="BR148" s="23" t="str">
        <f t="shared" si="62"/>
        <v xml:space="preserve"> </v>
      </c>
      <c r="BS148" s="1"/>
      <c r="BT148" s="13">
        <v>0</v>
      </c>
      <c r="BU148" s="13">
        <v>10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23">
        <f t="shared" si="63"/>
        <v>0</v>
      </c>
      <c r="CC148" s="16">
        <v>0.4</v>
      </c>
      <c r="CD148" s="16">
        <v>1.1000000000000001</v>
      </c>
      <c r="CE148" s="16">
        <v>1.5</v>
      </c>
      <c r="CF148" s="24">
        <f t="shared" si="64"/>
        <v>4.5454545454545456E-2</v>
      </c>
      <c r="CG148" s="24">
        <f t="shared" si="65"/>
        <v>0.16544117647058826</v>
      </c>
      <c r="CH148" s="25">
        <v>0</v>
      </c>
      <c r="CI148" s="16">
        <v>7.5</v>
      </c>
      <c r="CJ148" s="16">
        <v>7.4</v>
      </c>
      <c r="CK148" s="16">
        <v>0.7</v>
      </c>
      <c r="CL148" s="16">
        <v>1.3</v>
      </c>
      <c r="CM148" s="16">
        <v>0.8</v>
      </c>
      <c r="CN148" s="16">
        <v>0</v>
      </c>
      <c r="CO148" s="16">
        <v>2.1</v>
      </c>
      <c r="CP148" s="26">
        <f t="shared" si="66"/>
        <v>6.3636363636363644E-2</v>
      </c>
      <c r="CQ148" s="26">
        <f t="shared" si="67"/>
        <v>0.23161764705882354</v>
      </c>
      <c r="CR148" s="13">
        <v>0</v>
      </c>
      <c r="CS148" s="13">
        <v>0</v>
      </c>
      <c r="CT148" s="13">
        <v>2</v>
      </c>
      <c r="CU148" s="13">
        <v>0</v>
      </c>
      <c r="CV148" s="13">
        <v>-0.38</v>
      </c>
      <c r="CW148" s="13">
        <v>0.25</v>
      </c>
      <c r="CX148" s="13">
        <v>0.2</v>
      </c>
      <c r="CY148" s="13">
        <v>3.03</v>
      </c>
      <c r="CZ148" s="13">
        <v>-2.08</v>
      </c>
      <c r="DA148" s="13">
        <v>1.02</v>
      </c>
      <c r="DB148" s="27">
        <v>44.14</v>
      </c>
      <c r="DC148" s="27">
        <v>-55.75</v>
      </c>
      <c r="DD148" s="27">
        <v>99.89</v>
      </c>
      <c r="DE148" s="27">
        <v>11.8</v>
      </c>
      <c r="DF148" s="27">
        <v>30.17</v>
      </c>
      <c r="DG148" s="27">
        <v>-42.93</v>
      </c>
      <c r="DH148" s="27">
        <v>73.099999999999994</v>
      </c>
      <c r="DI148" s="27">
        <v>8.6300000000000008</v>
      </c>
      <c r="DJ148" s="1">
        <v>164</v>
      </c>
      <c r="DK148" s="28">
        <v>1</v>
      </c>
      <c r="DL148" s="28" t="s">
        <v>340</v>
      </c>
      <c r="DM148" s="1">
        <v>0.55100000000000005</v>
      </c>
      <c r="DN148" s="1">
        <v>8.0000000000000002E-3</v>
      </c>
      <c r="DO148" s="1">
        <v>0</v>
      </c>
      <c r="DP148" s="16">
        <f t="shared" si="68"/>
        <v>1.9594600777854039</v>
      </c>
    </row>
    <row r="149" spans="1:120" x14ac:dyDescent="0.2">
      <c r="A149" s="13">
        <v>8</v>
      </c>
      <c r="B149" s="13" t="s">
        <v>754</v>
      </c>
      <c r="C149" s="13" t="s">
        <v>324</v>
      </c>
      <c r="D149" s="13" t="s">
        <v>325</v>
      </c>
      <c r="E149" s="13" t="s">
        <v>141</v>
      </c>
      <c r="F149" s="1" t="s">
        <v>142</v>
      </c>
      <c r="G149" s="13">
        <v>77</v>
      </c>
      <c r="H149" s="13">
        <v>213</v>
      </c>
      <c r="I149" s="13" t="s">
        <v>125</v>
      </c>
      <c r="J149" s="13">
        <v>2008</v>
      </c>
      <c r="K149" s="13">
        <v>1</v>
      </c>
      <c r="L149" s="13">
        <v>16</v>
      </c>
      <c r="M149" s="1"/>
      <c r="N149" s="1">
        <v>25</v>
      </c>
      <c r="O149" s="13" t="s">
        <v>755</v>
      </c>
      <c r="P149" s="13" t="s">
        <v>756</v>
      </c>
      <c r="Q149" s="1" t="str">
        <f t="shared" si="46"/>
        <v>CGY</v>
      </c>
      <c r="R149" s="13" t="s">
        <v>270</v>
      </c>
      <c r="S149" s="1"/>
      <c r="T149" s="13" t="s">
        <v>146</v>
      </c>
      <c r="U149" s="13">
        <v>64</v>
      </c>
      <c r="V149" s="13">
        <v>8</v>
      </c>
      <c r="W149" s="13">
        <v>20</v>
      </c>
      <c r="X149" s="14">
        <v>12</v>
      </c>
      <c r="Y149" s="13">
        <v>28</v>
      </c>
      <c r="Z149" s="13">
        <v>7</v>
      </c>
      <c r="AA149" s="1">
        <v>67</v>
      </c>
      <c r="AB149" s="14">
        <v>30</v>
      </c>
      <c r="AC149" s="14">
        <v>31</v>
      </c>
      <c r="AD149" s="15">
        <f t="shared" si="47"/>
        <v>0.11940298507462686</v>
      </c>
      <c r="AE149" s="15">
        <f t="shared" si="48"/>
        <v>6.25E-2</v>
      </c>
      <c r="AF149" s="16">
        <v>986.9</v>
      </c>
      <c r="AG149" s="17">
        <f t="shared" si="49"/>
        <v>15.4203125</v>
      </c>
      <c r="AH149" s="29">
        <v>1430</v>
      </c>
      <c r="AI149" s="17">
        <f t="shared" si="50"/>
        <v>22.34375</v>
      </c>
      <c r="AJ149" s="19">
        <f t="shared" si="51"/>
        <v>0.69013986013986017</v>
      </c>
      <c r="AK149" s="20">
        <f>'Even Strength'!AA149+'Power Play'!R149+'Penalty Kill'!L149</f>
        <v>115.68390804597702</v>
      </c>
      <c r="AL149" s="19">
        <f t="shared" si="52"/>
        <v>7.0331689966142683</v>
      </c>
      <c r="AM149" s="15">
        <f>IF(('Even Strength'!BR149+'Power Play'!AK149+'Penalty Kill'!AG149)&gt;0,V149/('Even Strength'!BR149+'Power Play'!AK149+'Penalty Kill'!AG149),0)</f>
        <v>0.21052631578947367</v>
      </c>
      <c r="AN149" s="15">
        <f>IF(('Even Strength'!BR149+'Power Play'!AK149+'Penalty Kill'!AG149)&gt;0,W149/('Even Strength'!BR149+'Power Play'!AK149+'Penalty Kill'!AG149),0)</f>
        <v>0.52631578947368418</v>
      </c>
      <c r="AO149" s="15">
        <f t="shared" si="53"/>
        <v>0.73684210526315785</v>
      </c>
      <c r="AP149" s="13">
        <v>176</v>
      </c>
      <c r="AQ149" s="13">
        <v>160</v>
      </c>
      <c r="AR149" s="21">
        <f t="shared" si="54"/>
        <v>0.52380952380952384</v>
      </c>
      <c r="AS149" s="22">
        <v>8.4</v>
      </c>
      <c r="AT149" s="13">
        <v>1</v>
      </c>
      <c r="AU149" s="13">
        <v>0</v>
      </c>
      <c r="AV149">
        <v>76</v>
      </c>
      <c r="AW149" s="13">
        <v>158</v>
      </c>
      <c r="AX149" s="13">
        <v>35</v>
      </c>
      <c r="AY149" s="13">
        <v>30</v>
      </c>
      <c r="AZ149" s="13">
        <v>33</v>
      </c>
      <c r="BA149" s="13">
        <v>25</v>
      </c>
      <c r="BB149" s="16">
        <f t="shared" si="55"/>
        <v>4.6205289289695006</v>
      </c>
      <c r="BC149" s="17">
        <f t="shared" si="56"/>
        <v>9.6058364575944886</v>
      </c>
      <c r="BD149" s="17">
        <f t="shared" si="57"/>
        <v>2.1278751646570067</v>
      </c>
      <c r="BE149" s="17">
        <f t="shared" si="58"/>
        <v>1.8238929982774346</v>
      </c>
      <c r="BF149" s="17">
        <f t="shared" si="59"/>
        <v>2.006282298105178</v>
      </c>
      <c r="BG149" s="17">
        <f t="shared" si="60"/>
        <v>1.519910831897862</v>
      </c>
      <c r="BH149" s="13">
        <v>43</v>
      </c>
      <c r="BI149" s="13">
        <v>19</v>
      </c>
      <c r="BJ149" s="13">
        <v>1</v>
      </c>
      <c r="BK149" s="13">
        <v>0</v>
      </c>
      <c r="BL149" s="13">
        <v>0</v>
      </c>
      <c r="BM149" s="13">
        <v>0</v>
      </c>
      <c r="BN149" s="13">
        <f t="shared" si="61"/>
        <v>237</v>
      </c>
      <c r="BO149" s="16">
        <v>-10.582000000000001</v>
      </c>
      <c r="BP149" s="13">
        <v>4</v>
      </c>
      <c r="BQ149" s="13">
        <v>1</v>
      </c>
      <c r="BR149" s="23">
        <f t="shared" si="62"/>
        <v>0.25</v>
      </c>
      <c r="BS149" s="13">
        <v>1</v>
      </c>
      <c r="BT149" s="13">
        <v>2</v>
      </c>
      <c r="BU149" s="13">
        <v>16</v>
      </c>
      <c r="BV149" s="13">
        <v>0</v>
      </c>
      <c r="BW149" s="13">
        <v>0</v>
      </c>
      <c r="BX149" s="13">
        <v>1</v>
      </c>
      <c r="BY149" s="13">
        <v>0</v>
      </c>
      <c r="BZ149" s="13">
        <v>0</v>
      </c>
      <c r="CA149" s="13">
        <v>0</v>
      </c>
      <c r="CB149" s="23">
        <f t="shared" si="63"/>
        <v>0</v>
      </c>
      <c r="CC149" s="16">
        <v>1.2</v>
      </c>
      <c r="CD149" s="16">
        <v>1.4</v>
      </c>
      <c r="CE149" s="16">
        <v>2.6</v>
      </c>
      <c r="CF149" s="24">
        <f t="shared" si="64"/>
        <v>4.0625000000000001E-2</v>
      </c>
      <c r="CG149" s="24">
        <f t="shared" si="65"/>
        <v>0.15807072651737764</v>
      </c>
      <c r="CH149" s="25">
        <v>4</v>
      </c>
      <c r="CI149" s="16">
        <v>16.5</v>
      </c>
      <c r="CJ149" s="16">
        <v>17.7</v>
      </c>
      <c r="CK149" s="16">
        <v>5.3</v>
      </c>
      <c r="CL149" s="16">
        <v>3.3</v>
      </c>
      <c r="CM149" s="16">
        <v>2.9</v>
      </c>
      <c r="CN149" s="16">
        <v>-0.2</v>
      </c>
      <c r="CO149" s="16">
        <v>6</v>
      </c>
      <c r="CP149" s="26">
        <f t="shared" si="66"/>
        <v>9.375E-2</v>
      </c>
      <c r="CQ149" s="26">
        <f t="shared" si="67"/>
        <v>0.36477859965548687</v>
      </c>
      <c r="CR149" s="13">
        <v>3</v>
      </c>
      <c r="CS149" s="13">
        <v>1</v>
      </c>
      <c r="CT149" s="13">
        <v>3</v>
      </c>
      <c r="CU149" s="13">
        <v>0.28999999999999998</v>
      </c>
      <c r="CV149" s="13">
        <v>-0.51</v>
      </c>
      <c r="CW149" s="13">
        <v>-0.06</v>
      </c>
      <c r="CX149" s="13">
        <v>-2.23</v>
      </c>
      <c r="CY149" s="13">
        <v>1.18</v>
      </c>
      <c r="CZ149" s="13">
        <v>0.35</v>
      </c>
      <c r="DA149" s="13">
        <v>-0.98</v>
      </c>
      <c r="DB149" s="27">
        <v>-56.13</v>
      </c>
      <c r="DC149" s="27">
        <v>-14.55</v>
      </c>
      <c r="DD149" s="27">
        <v>-41.57</v>
      </c>
      <c r="DE149" s="27">
        <v>-3.05</v>
      </c>
      <c r="DF149" s="27">
        <v>-52.61</v>
      </c>
      <c r="DG149" s="27">
        <v>-13.04</v>
      </c>
      <c r="DH149" s="27">
        <v>-39.57</v>
      </c>
      <c r="DI149" s="27">
        <v>-2.91</v>
      </c>
      <c r="DJ149" s="1">
        <v>186</v>
      </c>
      <c r="DK149" s="28">
        <v>18</v>
      </c>
      <c r="DL149" s="28" t="s">
        <v>379</v>
      </c>
      <c r="DM149" s="1">
        <v>1.2749999999999999</v>
      </c>
      <c r="DN149" s="1">
        <v>0.28000000000000003</v>
      </c>
      <c r="DO149" s="1">
        <v>0</v>
      </c>
      <c r="DP149" s="16">
        <f t="shared" si="68"/>
        <v>4.4574468085106389</v>
      </c>
    </row>
    <row r="150" spans="1:120" x14ac:dyDescent="0.2">
      <c r="A150" s="13">
        <v>72</v>
      </c>
      <c r="B150" s="13" t="s">
        <v>757</v>
      </c>
      <c r="C150" s="13" t="s">
        <v>758</v>
      </c>
      <c r="D150" s="13" t="s">
        <v>419</v>
      </c>
      <c r="E150" s="13" t="s">
        <v>123</v>
      </c>
      <c r="F150" s="1" t="s">
        <v>124</v>
      </c>
      <c r="G150" s="13">
        <v>74</v>
      </c>
      <c r="H150" s="13">
        <v>205</v>
      </c>
      <c r="I150" s="13" t="s">
        <v>125</v>
      </c>
      <c r="J150" s="13">
        <v>1998</v>
      </c>
      <c r="K150" s="13">
        <v>3</v>
      </c>
      <c r="L150" s="13">
        <v>71</v>
      </c>
      <c r="M150" s="1"/>
      <c r="N150" s="1">
        <v>36</v>
      </c>
      <c r="O150" s="13" t="s">
        <v>759</v>
      </c>
      <c r="P150" s="13" t="s">
        <v>760</v>
      </c>
      <c r="Q150" s="1" t="str">
        <f t="shared" si="46"/>
        <v>DET</v>
      </c>
      <c r="R150" s="13" t="s">
        <v>761</v>
      </c>
      <c r="S150" s="1">
        <v>57</v>
      </c>
      <c r="T150" s="13" t="s">
        <v>129</v>
      </c>
      <c r="U150" s="13">
        <v>68</v>
      </c>
      <c r="V150" s="13">
        <v>21</v>
      </c>
      <c r="W150" s="13">
        <v>18</v>
      </c>
      <c r="X150" s="14">
        <v>14</v>
      </c>
      <c r="Y150" s="13">
        <v>39</v>
      </c>
      <c r="Z150" s="13">
        <v>2</v>
      </c>
      <c r="AA150" s="1">
        <v>122</v>
      </c>
      <c r="AB150" s="14">
        <v>40</v>
      </c>
      <c r="AC150" s="14">
        <v>51</v>
      </c>
      <c r="AD150" s="15">
        <f t="shared" si="47"/>
        <v>0.1721311475409836</v>
      </c>
      <c r="AE150" s="15">
        <f t="shared" si="48"/>
        <v>9.8591549295774641E-2</v>
      </c>
      <c r="AF150" s="16">
        <v>989.21666666670001</v>
      </c>
      <c r="AG150" s="17">
        <f t="shared" si="49"/>
        <v>14.547303921569117</v>
      </c>
      <c r="AH150" s="29">
        <v>1383</v>
      </c>
      <c r="AI150" s="17">
        <f t="shared" si="50"/>
        <v>20.338235294117649</v>
      </c>
      <c r="AJ150" s="19">
        <f t="shared" si="51"/>
        <v>0.71526873945531455</v>
      </c>
      <c r="AK150" s="20">
        <f>'Even Strength'!AA150+'Power Play'!R150+'Penalty Kill'!L150</f>
        <v>130.80622009569379</v>
      </c>
      <c r="AL150" s="19">
        <f t="shared" si="52"/>
        <v>7.9339273894239852</v>
      </c>
      <c r="AM150" s="15">
        <f>IF(('Even Strength'!BR150+'Power Play'!AK150+'Penalty Kill'!AG150)&gt;0,V150/('Even Strength'!BR150+'Power Play'!AK150+'Penalty Kill'!AG150),0)</f>
        <v>0.42</v>
      </c>
      <c r="AN150" s="15">
        <f>IF(('Even Strength'!BR150+'Power Play'!AK150+'Penalty Kill'!AG150)&gt;0,W150/('Even Strength'!BR150+'Power Play'!AK150+'Penalty Kill'!AG150),0)</f>
        <v>0.36</v>
      </c>
      <c r="AO150" s="15">
        <f t="shared" si="53"/>
        <v>0.78</v>
      </c>
      <c r="AP150" s="13">
        <v>5</v>
      </c>
      <c r="AQ150" s="13">
        <v>11</v>
      </c>
      <c r="AR150" s="21">
        <f t="shared" si="54"/>
        <v>0.3125</v>
      </c>
      <c r="AS150" s="22">
        <v>0.30000000000000004</v>
      </c>
      <c r="AT150" s="1"/>
      <c r="AU150" s="1"/>
      <c r="AV150">
        <v>85</v>
      </c>
      <c r="AW150" s="13">
        <v>134</v>
      </c>
      <c r="AX150" s="13">
        <v>20</v>
      </c>
      <c r="AY150" s="13">
        <v>40</v>
      </c>
      <c r="AZ150" s="13">
        <v>28</v>
      </c>
      <c r="BA150" s="13">
        <v>24</v>
      </c>
      <c r="BB150" s="16">
        <f t="shared" si="55"/>
        <v>5.1555944939596934</v>
      </c>
      <c r="BC150" s="17">
        <f t="shared" si="56"/>
        <v>8.127643084595281</v>
      </c>
      <c r="BD150" s="17">
        <f t="shared" si="57"/>
        <v>1.2130810574022808</v>
      </c>
      <c r="BE150" s="17">
        <f t="shared" si="58"/>
        <v>2.4261621148045616</v>
      </c>
      <c r="BF150" s="17">
        <f t="shared" si="59"/>
        <v>1.6983134803631932</v>
      </c>
      <c r="BG150" s="17">
        <f t="shared" si="60"/>
        <v>1.455697268882737</v>
      </c>
      <c r="BH150" s="13">
        <v>14</v>
      </c>
      <c r="BI150" s="13">
        <v>7</v>
      </c>
      <c r="BJ150" s="13">
        <v>0</v>
      </c>
      <c r="BK150" s="13">
        <v>0</v>
      </c>
      <c r="BL150" s="13">
        <v>0</v>
      </c>
      <c r="BM150" s="13">
        <v>0</v>
      </c>
      <c r="BN150" s="13">
        <f t="shared" si="61"/>
        <v>168</v>
      </c>
      <c r="BO150" s="16">
        <v>9.3490000000000002</v>
      </c>
      <c r="BP150" s="13">
        <v>1</v>
      </c>
      <c r="BQ150" s="13">
        <v>0</v>
      </c>
      <c r="BR150" s="23">
        <f t="shared" si="62"/>
        <v>0</v>
      </c>
      <c r="BS150" s="13">
        <v>0</v>
      </c>
      <c r="BT150" s="13">
        <v>0</v>
      </c>
      <c r="BU150" s="13">
        <v>15</v>
      </c>
      <c r="BV150" s="13">
        <v>0</v>
      </c>
      <c r="BW150" s="13">
        <v>0</v>
      </c>
      <c r="BX150" s="13">
        <v>0</v>
      </c>
      <c r="BY150" s="13">
        <v>1</v>
      </c>
      <c r="BZ150" s="13">
        <v>0</v>
      </c>
      <c r="CA150" s="13">
        <v>0</v>
      </c>
      <c r="CB150" s="23">
        <f t="shared" si="63"/>
        <v>0</v>
      </c>
      <c r="CC150" s="16">
        <v>4</v>
      </c>
      <c r="CD150" s="16">
        <v>1</v>
      </c>
      <c r="CE150" s="16">
        <v>5</v>
      </c>
      <c r="CF150" s="24">
        <f t="shared" si="64"/>
        <v>7.3529411764705885E-2</v>
      </c>
      <c r="CG150" s="24">
        <f t="shared" si="65"/>
        <v>0.3032702643505702</v>
      </c>
      <c r="CH150" s="25">
        <v>5</v>
      </c>
      <c r="CI150" s="16">
        <v>22.4</v>
      </c>
      <c r="CJ150" s="16">
        <v>20.7</v>
      </c>
      <c r="CK150" s="16">
        <v>4.7</v>
      </c>
      <c r="CL150" s="16">
        <v>7.3</v>
      </c>
      <c r="CM150" s="16">
        <v>2.1</v>
      </c>
      <c r="CN150" s="16">
        <v>-0.30000000000000004</v>
      </c>
      <c r="CO150" s="16">
        <v>9.1</v>
      </c>
      <c r="CP150" s="26">
        <f t="shared" si="66"/>
        <v>0.1338235294117647</v>
      </c>
      <c r="CQ150" s="26">
        <f t="shared" si="67"/>
        <v>0.55195188111803772</v>
      </c>
      <c r="CR150" s="13">
        <v>2</v>
      </c>
      <c r="CS150" s="13">
        <v>3</v>
      </c>
      <c r="CT150" s="13">
        <v>1</v>
      </c>
      <c r="CU150" s="13">
        <v>-0.03</v>
      </c>
      <c r="CV150" s="13">
        <v>0.5</v>
      </c>
      <c r="CW150" s="13">
        <v>1.74</v>
      </c>
      <c r="CX150" s="13">
        <v>3.27</v>
      </c>
      <c r="CY150" s="13">
        <v>-2</v>
      </c>
      <c r="CZ150" s="13">
        <v>5.93</v>
      </c>
      <c r="DA150" s="13">
        <v>9.41</v>
      </c>
      <c r="DB150" s="27">
        <v>-54.99</v>
      </c>
      <c r="DC150" s="27">
        <v>8.5500000000000007</v>
      </c>
      <c r="DD150" s="27">
        <v>-63.54</v>
      </c>
      <c r="DE150" s="27">
        <v>-7.53</v>
      </c>
      <c r="DF150" s="27">
        <v>-26.96</v>
      </c>
      <c r="DG150" s="27">
        <v>4.93</v>
      </c>
      <c r="DH150" s="27">
        <v>-31.88</v>
      </c>
      <c r="DI150" s="27">
        <v>2.04</v>
      </c>
      <c r="DJ150" s="1">
        <v>186</v>
      </c>
      <c r="DK150" s="28">
        <v>14</v>
      </c>
      <c r="DL150" s="28" t="s">
        <v>762</v>
      </c>
      <c r="DM150" s="1">
        <v>4.5</v>
      </c>
      <c r="DN150" s="1">
        <v>0.60399999999999998</v>
      </c>
      <c r="DO150" s="1">
        <v>0</v>
      </c>
      <c r="DP150" s="16">
        <f t="shared" si="68"/>
        <v>0.69574468085106389</v>
      </c>
    </row>
    <row r="151" spans="1:120" x14ac:dyDescent="0.2">
      <c r="A151" s="13">
        <v>28</v>
      </c>
      <c r="B151" s="13" t="s">
        <v>763</v>
      </c>
      <c r="C151" s="13" t="s">
        <v>764</v>
      </c>
      <c r="D151" s="13" t="s">
        <v>122</v>
      </c>
      <c r="E151" s="13" t="s">
        <v>123</v>
      </c>
      <c r="F151" s="1" t="s">
        <v>124</v>
      </c>
      <c r="G151" s="13">
        <v>73</v>
      </c>
      <c r="H151" s="13">
        <v>219</v>
      </c>
      <c r="I151" s="13" t="s">
        <v>125</v>
      </c>
      <c r="J151" s="13">
        <v>2007</v>
      </c>
      <c r="K151" s="13">
        <v>1</v>
      </c>
      <c r="L151" s="13">
        <v>18</v>
      </c>
      <c r="M151" s="1"/>
      <c r="N151" s="1">
        <v>25</v>
      </c>
      <c r="O151" s="13" t="s">
        <v>765</v>
      </c>
      <c r="P151" s="13" t="s">
        <v>760</v>
      </c>
      <c r="Q151" s="1" t="str">
        <f t="shared" si="46"/>
        <v>PIT</v>
      </c>
      <c r="R151" s="13" t="s">
        <v>766</v>
      </c>
      <c r="S151" s="1">
        <v>54</v>
      </c>
      <c r="T151" s="13" t="s">
        <v>173</v>
      </c>
      <c r="U151" s="13">
        <v>74</v>
      </c>
      <c r="V151" s="13">
        <v>5</v>
      </c>
      <c r="W151" s="13">
        <v>12</v>
      </c>
      <c r="X151" s="14">
        <v>4</v>
      </c>
      <c r="Y151" s="13">
        <v>17</v>
      </c>
      <c r="Z151" s="13">
        <v>14</v>
      </c>
      <c r="AA151" s="1">
        <v>83</v>
      </c>
      <c r="AB151" s="14">
        <v>44</v>
      </c>
      <c r="AC151" s="14">
        <v>58</v>
      </c>
      <c r="AD151" s="15">
        <f t="shared" si="47"/>
        <v>6.0240963855421686E-2</v>
      </c>
      <c r="AE151" s="15">
        <f t="shared" si="48"/>
        <v>2.7027027027027029E-2</v>
      </c>
      <c r="AF151" s="16">
        <v>1182.7</v>
      </c>
      <c r="AG151" s="17">
        <f t="shared" si="49"/>
        <v>15.982432432432432</v>
      </c>
      <c r="AH151" s="29">
        <v>1629</v>
      </c>
      <c r="AI151" s="17">
        <f t="shared" si="50"/>
        <v>22.013513513513512</v>
      </c>
      <c r="AJ151" s="19">
        <f t="shared" si="51"/>
        <v>0.72602823818293438</v>
      </c>
      <c r="AK151" s="20">
        <f>'Even Strength'!AA151+'Power Play'!R151+'Penalty Kill'!L151</f>
        <v>56.780487804878049</v>
      </c>
      <c r="AL151" s="19">
        <f t="shared" si="52"/>
        <v>2.8805523533378565</v>
      </c>
      <c r="AM151" s="15">
        <f>IF(('Even Strength'!BR151+'Power Play'!AK151+'Penalty Kill'!AG151)&gt;0,V151/('Even Strength'!BR151+'Power Play'!AK151+'Penalty Kill'!AG151),0)</f>
        <v>0.11627906976744186</v>
      </c>
      <c r="AN151" s="15">
        <f>IF(('Even Strength'!BR151+'Power Play'!AK151+'Penalty Kill'!AG151)&gt;0,W151/('Even Strength'!BR151+'Power Play'!AK151+'Penalty Kill'!AG151),0)</f>
        <v>0.27906976744186046</v>
      </c>
      <c r="AO151" s="15">
        <f t="shared" si="53"/>
        <v>0.39534883720930231</v>
      </c>
      <c r="AP151" s="13">
        <v>0</v>
      </c>
      <c r="AQ151" s="13">
        <v>0</v>
      </c>
      <c r="AR151" s="21">
        <f t="shared" si="54"/>
        <v>0</v>
      </c>
      <c r="AS151" s="22">
        <v>0</v>
      </c>
      <c r="AT151" s="1"/>
      <c r="AU151" s="1"/>
      <c r="AV151">
        <v>135</v>
      </c>
      <c r="AW151" s="13">
        <v>73</v>
      </c>
      <c r="AX151" s="13">
        <v>99</v>
      </c>
      <c r="AY151" s="13">
        <v>44</v>
      </c>
      <c r="AZ151" s="13">
        <v>23</v>
      </c>
      <c r="BA151" s="13">
        <v>12</v>
      </c>
      <c r="BB151" s="16">
        <f t="shared" si="55"/>
        <v>6.8487359431808574</v>
      </c>
      <c r="BC151" s="17">
        <f t="shared" si="56"/>
        <v>3.7033905470533526</v>
      </c>
      <c r="BD151" s="17">
        <f t="shared" si="57"/>
        <v>5.0224063583326286</v>
      </c>
      <c r="BE151" s="17">
        <f t="shared" si="58"/>
        <v>2.2321806037033904</v>
      </c>
      <c r="BF151" s="17">
        <f t="shared" si="59"/>
        <v>1.1668216792085904</v>
      </c>
      <c r="BG151" s="17">
        <f t="shared" si="60"/>
        <v>0.60877652828274287</v>
      </c>
      <c r="BH151" s="13">
        <v>51</v>
      </c>
      <c r="BI151" s="13">
        <v>18</v>
      </c>
      <c r="BJ151" s="13">
        <v>3</v>
      </c>
      <c r="BK151" s="13">
        <v>0</v>
      </c>
      <c r="BL151" s="13">
        <v>0</v>
      </c>
      <c r="BM151" s="13">
        <v>0</v>
      </c>
      <c r="BN151" s="13">
        <f t="shared" si="61"/>
        <v>226</v>
      </c>
      <c r="BO151" s="16">
        <v>1.4159999999999999</v>
      </c>
      <c r="BP151" s="1"/>
      <c r="BQ151" s="1"/>
      <c r="BR151" s="23" t="str">
        <f t="shared" si="62"/>
        <v xml:space="preserve"> </v>
      </c>
      <c r="BS151" s="1"/>
      <c r="BT151" s="13">
        <v>1</v>
      </c>
      <c r="BU151" s="13">
        <v>20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23">
        <f t="shared" si="63"/>
        <v>0</v>
      </c>
      <c r="CC151" s="16">
        <v>1</v>
      </c>
      <c r="CD151" s="16">
        <v>3.8</v>
      </c>
      <c r="CE151" s="16">
        <v>4.7</v>
      </c>
      <c r="CF151" s="24">
        <f t="shared" si="64"/>
        <v>6.3513513513513517E-2</v>
      </c>
      <c r="CG151" s="24">
        <f t="shared" si="65"/>
        <v>0.23843747357740763</v>
      </c>
      <c r="CH151" s="25">
        <v>2</v>
      </c>
      <c r="CI151" s="16">
        <v>16.899999999999999</v>
      </c>
      <c r="CJ151" s="16">
        <v>18.8</v>
      </c>
      <c r="CK151" s="16">
        <v>10</v>
      </c>
      <c r="CL151" s="16">
        <v>2.8</v>
      </c>
      <c r="CM151" s="16">
        <v>3.7</v>
      </c>
      <c r="CN151" s="16">
        <v>0</v>
      </c>
      <c r="CO151" s="16">
        <v>6.5</v>
      </c>
      <c r="CP151" s="26">
        <f t="shared" si="66"/>
        <v>8.7837837837837843E-2</v>
      </c>
      <c r="CQ151" s="26">
        <f t="shared" si="67"/>
        <v>0.32975395281981901</v>
      </c>
      <c r="CR151" s="13">
        <v>0</v>
      </c>
      <c r="CS151" s="13">
        <v>1</v>
      </c>
      <c r="CT151" s="13">
        <v>0</v>
      </c>
      <c r="CU151" s="13">
        <v>0</v>
      </c>
      <c r="CV151" s="13">
        <v>1.21</v>
      </c>
      <c r="CW151" s="13">
        <v>-0.88</v>
      </c>
      <c r="CX151" s="13">
        <v>1.03</v>
      </c>
      <c r="CY151" s="13">
        <v>1.98</v>
      </c>
      <c r="CZ151" s="13">
        <v>0.84</v>
      </c>
      <c r="DA151" s="13">
        <v>4.18</v>
      </c>
      <c r="DB151" s="27">
        <v>79.819999999999993</v>
      </c>
      <c r="DC151" s="27">
        <v>-48.78</v>
      </c>
      <c r="DD151" s="27">
        <v>128.6</v>
      </c>
      <c r="DE151" s="27">
        <v>13.43</v>
      </c>
      <c r="DF151" s="27">
        <v>62.6</v>
      </c>
      <c r="DG151" s="27">
        <v>-21.39</v>
      </c>
      <c r="DH151" s="27">
        <v>83.99</v>
      </c>
      <c r="DI151" s="27">
        <v>10.71</v>
      </c>
      <c r="DJ151" s="1">
        <v>186</v>
      </c>
      <c r="DK151" s="28">
        <v>1</v>
      </c>
      <c r="DL151" s="28" t="s">
        <v>379</v>
      </c>
      <c r="DM151" s="1">
        <v>0.82500000000000007</v>
      </c>
      <c r="DN151" s="1">
        <v>0.01</v>
      </c>
      <c r="DO151" s="1">
        <v>0</v>
      </c>
      <c r="DP151" s="16">
        <f t="shared" si="68"/>
        <v>5.9148936170212769</v>
      </c>
    </row>
    <row r="152" spans="1:120" x14ac:dyDescent="0.2">
      <c r="A152" s="13">
        <v>37</v>
      </c>
      <c r="B152" s="13" t="s">
        <v>767</v>
      </c>
      <c r="C152" s="13" t="s">
        <v>768</v>
      </c>
      <c r="D152" s="13" t="s">
        <v>257</v>
      </c>
      <c r="E152" s="13" t="s">
        <v>141</v>
      </c>
      <c r="F152" s="1" t="s">
        <v>142</v>
      </c>
      <c r="G152" s="13">
        <v>73</v>
      </c>
      <c r="H152" s="13">
        <v>198</v>
      </c>
      <c r="I152" s="13" t="s">
        <v>125</v>
      </c>
      <c r="J152" s="13">
        <v>2008</v>
      </c>
      <c r="K152" s="13">
        <v>7</v>
      </c>
      <c r="L152" s="13">
        <v>187</v>
      </c>
      <c r="M152" s="13" t="s">
        <v>159</v>
      </c>
      <c r="N152" s="1">
        <v>26</v>
      </c>
      <c r="O152" s="13" t="s">
        <v>382</v>
      </c>
      <c r="P152" s="13" t="s">
        <v>769</v>
      </c>
      <c r="Q152" s="1" t="str">
        <f t="shared" si="46"/>
        <v>CBJ</v>
      </c>
      <c r="R152" s="13" t="s">
        <v>145</v>
      </c>
      <c r="S152" s="1"/>
      <c r="T152" s="13" t="s">
        <v>146</v>
      </c>
      <c r="U152" s="13">
        <v>8</v>
      </c>
      <c r="V152" s="13">
        <v>0</v>
      </c>
      <c r="W152" s="13">
        <v>2</v>
      </c>
      <c r="X152" s="14">
        <v>0</v>
      </c>
      <c r="Y152" s="13">
        <v>2</v>
      </c>
      <c r="Z152" s="13">
        <v>0</v>
      </c>
      <c r="AA152" s="1">
        <v>4</v>
      </c>
      <c r="AB152" s="14">
        <v>1</v>
      </c>
      <c r="AC152" s="14">
        <v>2</v>
      </c>
      <c r="AD152" s="15">
        <f t="shared" si="47"/>
        <v>0</v>
      </c>
      <c r="AE152" s="15">
        <f t="shared" si="48"/>
        <v>0</v>
      </c>
      <c r="AF152" s="16">
        <v>82.666666666699996</v>
      </c>
      <c r="AG152" s="17">
        <f t="shared" si="49"/>
        <v>10.333333333337499</v>
      </c>
      <c r="AH152" s="29">
        <v>126</v>
      </c>
      <c r="AI152" s="17">
        <f t="shared" si="50"/>
        <v>15.75</v>
      </c>
      <c r="AJ152" s="19">
        <f t="shared" si="51"/>
        <v>0.65608465608492061</v>
      </c>
      <c r="AK152" s="20">
        <f>'Even Strength'!AA152+'Power Play'!R152+'Penalty Kill'!L152</f>
        <v>0</v>
      </c>
      <c r="AL152" s="19">
        <f t="shared" si="52"/>
        <v>0</v>
      </c>
      <c r="AM152" s="15">
        <f>IF(('Even Strength'!BR152+'Power Play'!AK152+'Penalty Kill'!AG152)&gt;0,V152/('Even Strength'!BR152+'Power Play'!AK152+'Penalty Kill'!AG152),0)</f>
        <v>0</v>
      </c>
      <c r="AN152" s="15">
        <f>IF(('Even Strength'!BR152+'Power Play'!AK152+'Penalty Kill'!AG152)&gt;0,W152/('Even Strength'!BR152+'Power Play'!AK152+'Penalty Kill'!AG152),0)</f>
        <v>0.66666666666666663</v>
      </c>
      <c r="AO152" s="15">
        <f t="shared" si="53"/>
        <v>0.66666666666666663</v>
      </c>
      <c r="AP152" s="13">
        <v>2</v>
      </c>
      <c r="AQ152" s="13">
        <v>3</v>
      </c>
      <c r="AR152" s="21">
        <f t="shared" si="54"/>
        <v>0.4</v>
      </c>
      <c r="AS152" s="22">
        <v>1</v>
      </c>
      <c r="AT152" s="1"/>
      <c r="AU152" s="1"/>
      <c r="AV152">
        <v>9</v>
      </c>
      <c r="AW152" s="13">
        <v>18</v>
      </c>
      <c r="AX152" s="13">
        <v>0</v>
      </c>
      <c r="AY152" s="13">
        <v>1</v>
      </c>
      <c r="AZ152" s="13">
        <v>0</v>
      </c>
      <c r="BA152" s="13">
        <v>0</v>
      </c>
      <c r="BB152" s="16">
        <f t="shared" si="55"/>
        <v>6.5322580645134956</v>
      </c>
      <c r="BC152" s="17">
        <f t="shared" si="56"/>
        <v>13.064516129026991</v>
      </c>
      <c r="BD152" s="17">
        <f t="shared" si="57"/>
        <v>0</v>
      </c>
      <c r="BE152" s="17">
        <f t="shared" si="58"/>
        <v>0.72580645161261059</v>
      </c>
      <c r="BF152" s="17">
        <f t="shared" si="59"/>
        <v>0</v>
      </c>
      <c r="BG152" s="17">
        <f t="shared" si="60"/>
        <v>0</v>
      </c>
      <c r="BH152" s="13">
        <v>2</v>
      </c>
      <c r="BI152" s="13">
        <v>1</v>
      </c>
      <c r="BJ152" s="13">
        <v>0</v>
      </c>
      <c r="BK152" s="13">
        <v>0</v>
      </c>
      <c r="BL152" s="13">
        <v>0</v>
      </c>
      <c r="BM152" s="13">
        <v>0</v>
      </c>
      <c r="BN152" s="13">
        <f t="shared" si="61"/>
        <v>20</v>
      </c>
      <c r="BO152" s="16">
        <v>-0.14300000000000002</v>
      </c>
      <c r="BP152" s="1"/>
      <c r="BQ152" s="1"/>
      <c r="BR152" s="23" t="str">
        <f t="shared" si="62"/>
        <v xml:space="preserve"> </v>
      </c>
      <c r="BS152" s="1"/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23">
        <f t="shared" si="63"/>
        <v>0</v>
      </c>
      <c r="CC152" s="16">
        <v>0</v>
      </c>
      <c r="CD152" s="16">
        <v>0.1</v>
      </c>
      <c r="CE152" s="16">
        <v>0.1</v>
      </c>
      <c r="CF152" s="24">
        <f t="shared" si="64"/>
        <v>1.2500000000000001E-2</v>
      </c>
      <c r="CG152" s="24">
        <f t="shared" si="65"/>
        <v>7.2580645161261059E-2</v>
      </c>
      <c r="CH152" s="25">
        <v>3</v>
      </c>
      <c r="CI152" s="16">
        <v>1.7000000000000002</v>
      </c>
      <c r="CJ152" s="16">
        <v>1.6</v>
      </c>
      <c r="CK152" s="16">
        <v>0.30000000000000004</v>
      </c>
      <c r="CL152" s="16">
        <v>-0.1</v>
      </c>
      <c r="CM152" s="16">
        <v>0.1</v>
      </c>
      <c r="CN152" s="16">
        <v>0</v>
      </c>
      <c r="CO152" s="16">
        <v>0</v>
      </c>
      <c r="CP152" s="26">
        <f t="shared" si="66"/>
        <v>0</v>
      </c>
      <c r="CQ152" s="26">
        <f t="shared" si="67"/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27">
        <v>-12.94</v>
      </c>
      <c r="DC152" s="27">
        <v>-8.3699999999999992</v>
      </c>
      <c r="DD152" s="27">
        <v>-4.57</v>
      </c>
      <c r="DE152" s="27">
        <v>-3.2</v>
      </c>
      <c r="DF152" s="27">
        <v>-9.73</v>
      </c>
      <c r="DG152" s="27">
        <v>-3.26</v>
      </c>
      <c r="DH152" s="27">
        <v>-6.48</v>
      </c>
      <c r="DI152" s="27">
        <v>-4.53</v>
      </c>
      <c r="DJ152" s="1">
        <v>27</v>
      </c>
      <c r="DK152" s="1"/>
      <c r="DL152" s="1"/>
      <c r="DM152" s="1">
        <v>0.09</v>
      </c>
      <c r="DN152" s="1">
        <v>0</v>
      </c>
      <c r="DO152" s="1">
        <v>0</v>
      </c>
      <c r="DP152" s="16">
        <f t="shared" si="68"/>
        <v>-2.161976664378858E-2</v>
      </c>
    </row>
    <row r="153" spans="1:120" x14ac:dyDescent="0.2">
      <c r="A153" s="13">
        <v>17</v>
      </c>
      <c r="B153" s="13" t="s">
        <v>770</v>
      </c>
      <c r="C153" s="13" t="s">
        <v>771</v>
      </c>
      <c r="D153" s="13" t="s">
        <v>257</v>
      </c>
      <c r="E153" s="13" t="s">
        <v>141</v>
      </c>
      <c r="F153" s="1" t="s">
        <v>142</v>
      </c>
      <c r="G153" s="13">
        <v>73</v>
      </c>
      <c r="H153" s="13">
        <v>202</v>
      </c>
      <c r="I153" s="13" t="s">
        <v>150</v>
      </c>
      <c r="J153" s="13">
        <v>2004</v>
      </c>
      <c r="K153" s="13">
        <v>2</v>
      </c>
      <c r="L153" s="13">
        <v>47</v>
      </c>
      <c r="M153" s="1"/>
      <c r="N153" s="1">
        <v>28</v>
      </c>
      <c r="O153" s="13" t="s">
        <v>772</v>
      </c>
      <c r="P153" s="13" t="s">
        <v>773</v>
      </c>
      <c r="Q153" s="1" t="str">
        <f t="shared" si="46"/>
        <v>PIT</v>
      </c>
      <c r="R153" s="13" t="s">
        <v>153</v>
      </c>
      <c r="S153" s="1"/>
      <c r="T153" s="13" t="s">
        <v>129</v>
      </c>
      <c r="U153" s="13">
        <v>61</v>
      </c>
      <c r="V153" s="13">
        <v>16</v>
      </c>
      <c r="W153" s="13">
        <v>15</v>
      </c>
      <c r="X153" s="14">
        <v>10</v>
      </c>
      <c r="Y153" s="13">
        <v>31</v>
      </c>
      <c r="Z153" s="13">
        <v>6</v>
      </c>
      <c r="AA153" s="1">
        <v>147</v>
      </c>
      <c r="AB153" s="14">
        <v>45</v>
      </c>
      <c r="AC153" s="14">
        <v>77</v>
      </c>
      <c r="AD153" s="15">
        <f t="shared" si="47"/>
        <v>0.10884353741496598</v>
      </c>
      <c r="AE153" s="15">
        <f t="shared" si="48"/>
        <v>5.9479553903345722E-2</v>
      </c>
      <c r="AF153" s="16">
        <v>932.33333333329995</v>
      </c>
      <c r="AG153" s="17">
        <f t="shared" si="49"/>
        <v>15.284153005463933</v>
      </c>
      <c r="AH153" s="29">
        <v>1308</v>
      </c>
      <c r="AI153" s="17">
        <f t="shared" si="50"/>
        <v>21.442622950819672</v>
      </c>
      <c r="AJ153" s="19">
        <f t="shared" si="51"/>
        <v>0.71279306829762989</v>
      </c>
      <c r="AK153" s="20">
        <f>'Even Strength'!AA153+'Power Play'!R153+'Penalty Kill'!L153</f>
        <v>134.87142857142857</v>
      </c>
      <c r="AL153" s="19">
        <f t="shared" si="52"/>
        <v>8.6796056999849878</v>
      </c>
      <c r="AM153" s="15">
        <f>IF(('Even Strength'!BR153+'Power Play'!AK153+'Penalty Kill'!AG153)&gt;0,V153/('Even Strength'!BR153+'Power Play'!AK153+'Penalty Kill'!AG153),0)</f>
        <v>0.43243243243243246</v>
      </c>
      <c r="AN153" s="15">
        <f>IF(('Even Strength'!BR153+'Power Play'!AK153+'Penalty Kill'!AG153)&gt;0,W153/('Even Strength'!BR153+'Power Play'!AK153+'Penalty Kill'!AG153),0)</f>
        <v>0.40540540540540543</v>
      </c>
      <c r="AO153" s="15">
        <f t="shared" si="53"/>
        <v>0.83783783783783794</v>
      </c>
      <c r="AP153" s="13">
        <v>7</v>
      </c>
      <c r="AQ153" s="13">
        <v>2</v>
      </c>
      <c r="AR153" s="21">
        <f t="shared" si="54"/>
        <v>0.77777777777777779</v>
      </c>
      <c r="AS153" s="22">
        <v>0.2</v>
      </c>
      <c r="AT153" s="1"/>
      <c r="AU153" s="1"/>
      <c r="AV153">
        <v>85</v>
      </c>
      <c r="AW153" s="13">
        <v>188</v>
      </c>
      <c r="AX153" s="13">
        <v>11</v>
      </c>
      <c r="AY153" s="13">
        <v>45</v>
      </c>
      <c r="AZ153" s="13">
        <v>19</v>
      </c>
      <c r="BA153" s="13">
        <v>16</v>
      </c>
      <c r="BB153" s="16">
        <f t="shared" si="55"/>
        <v>5.4701465856276537</v>
      </c>
      <c r="BC153" s="17">
        <f t="shared" si="56"/>
        <v>12.098677154094105</v>
      </c>
      <c r="BD153" s="17">
        <f t="shared" si="57"/>
        <v>0.70790132284593166</v>
      </c>
      <c r="BE153" s="17">
        <f t="shared" si="58"/>
        <v>2.8959599570969932</v>
      </c>
      <c r="BF153" s="17">
        <f t="shared" si="59"/>
        <v>1.2227386485520637</v>
      </c>
      <c r="BG153" s="17">
        <f t="shared" si="60"/>
        <v>1.0296746514122641</v>
      </c>
      <c r="BH153" s="13">
        <v>65</v>
      </c>
      <c r="BI153" s="13">
        <v>25</v>
      </c>
      <c r="BJ153" s="13">
        <v>1</v>
      </c>
      <c r="BK153" s="13">
        <v>0</v>
      </c>
      <c r="BL153" s="13">
        <v>1</v>
      </c>
      <c r="BM153" s="13">
        <v>0</v>
      </c>
      <c r="BN153" s="13">
        <f t="shared" si="61"/>
        <v>265</v>
      </c>
      <c r="BO153" s="16">
        <v>-11.571</v>
      </c>
      <c r="BP153" s="1"/>
      <c r="BQ153" s="1"/>
      <c r="BR153" s="23" t="str">
        <f t="shared" si="62"/>
        <v xml:space="preserve"> </v>
      </c>
      <c r="BS153" s="1"/>
      <c r="BT153" s="13">
        <v>7</v>
      </c>
      <c r="BU153" s="13">
        <v>17</v>
      </c>
      <c r="BV153" s="13">
        <v>2</v>
      </c>
      <c r="BW153" s="13">
        <v>0</v>
      </c>
      <c r="BX153" s="13">
        <v>5</v>
      </c>
      <c r="BY153" s="13">
        <v>0</v>
      </c>
      <c r="BZ153" s="13">
        <v>0</v>
      </c>
      <c r="CA153" s="13">
        <v>0</v>
      </c>
      <c r="CB153" s="23">
        <f t="shared" si="63"/>
        <v>0</v>
      </c>
      <c r="CC153" s="16">
        <v>2.6</v>
      </c>
      <c r="CD153" s="16">
        <v>1.4</v>
      </c>
      <c r="CE153" s="16">
        <v>4</v>
      </c>
      <c r="CF153" s="24">
        <f t="shared" si="64"/>
        <v>6.5573770491803282E-2</v>
      </c>
      <c r="CG153" s="24">
        <f t="shared" si="65"/>
        <v>0.25741866285306603</v>
      </c>
      <c r="CH153" s="25">
        <v>4</v>
      </c>
      <c r="CI153" s="16">
        <v>18.7</v>
      </c>
      <c r="CJ153" s="16">
        <v>18.8</v>
      </c>
      <c r="CK153" s="16">
        <v>3.8</v>
      </c>
      <c r="CL153" s="16">
        <v>5.0999999999999996</v>
      </c>
      <c r="CM153" s="16">
        <v>2.6</v>
      </c>
      <c r="CN153" s="16">
        <v>0</v>
      </c>
      <c r="CO153" s="16">
        <v>7.6</v>
      </c>
      <c r="CP153" s="26">
        <f t="shared" si="66"/>
        <v>0.12459016393442622</v>
      </c>
      <c r="CQ153" s="26">
        <f t="shared" si="67"/>
        <v>0.48909545942082544</v>
      </c>
      <c r="CR153" s="13">
        <v>4</v>
      </c>
      <c r="CS153" s="13">
        <v>0</v>
      </c>
      <c r="CT153" s="13">
        <v>0</v>
      </c>
      <c r="CU153" s="13">
        <v>0.05</v>
      </c>
      <c r="CV153" s="13">
        <v>0.25</v>
      </c>
      <c r="CW153" s="13">
        <v>-1.35</v>
      </c>
      <c r="CX153" s="13">
        <v>4.66</v>
      </c>
      <c r="CY153" s="13">
        <v>-1.1000000000000001</v>
      </c>
      <c r="CZ153" s="13">
        <v>3.88</v>
      </c>
      <c r="DA153" s="13">
        <v>6.39</v>
      </c>
      <c r="DB153" s="27">
        <v>13.86</v>
      </c>
      <c r="DC153" s="27">
        <v>38.28</v>
      </c>
      <c r="DD153" s="27">
        <v>-24.42</v>
      </c>
      <c r="DE153" s="27">
        <v>-1.75</v>
      </c>
      <c r="DF153" s="27">
        <v>-3.68</v>
      </c>
      <c r="DG153" s="27">
        <v>46.43</v>
      </c>
      <c r="DH153" s="27">
        <v>-50.1</v>
      </c>
      <c r="DI153" s="27">
        <v>-3.59</v>
      </c>
      <c r="DJ153" s="1">
        <v>186</v>
      </c>
      <c r="DK153" s="28">
        <v>21</v>
      </c>
      <c r="DL153" s="28" t="s">
        <v>774</v>
      </c>
      <c r="DM153" s="1">
        <v>0.7</v>
      </c>
      <c r="DN153" s="1">
        <v>9.0000000000000011E-3</v>
      </c>
      <c r="DO153" s="1">
        <v>0</v>
      </c>
      <c r="DP153" s="16">
        <f t="shared" si="68"/>
        <v>7.280851063829787</v>
      </c>
    </row>
    <row r="154" spans="1:120" x14ac:dyDescent="0.2">
      <c r="A154" s="13">
        <v>89</v>
      </c>
      <c r="B154" s="13" t="s">
        <v>775</v>
      </c>
      <c r="C154" s="13" t="s">
        <v>192</v>
      </c>
      <c r="D154" s="13" t="s">
        <v>158</v>
      </c>
      <c r="E154" s="13" t="s">
        <v>141</v>
      </c>
      <c r="F154" s="1" t="s">
        <v>142</v>
      </c>
      <c r="G154" s="13">
        <v>68</v>
      </c>
      <c r="H154" s="13">
        <v>182</v>
      </c>
      <c r="I154" s="13" t="s">
        <v>125</v>
      </c>
      <c r="J154" s="1"/>
      <c r="K154" s="1"/>
      <c r="L154" s="1"/>
      <c r="M154" s="1"/>
      <c r="N154" s="1">
        <v>25</v>
      </c>
      <c r="O154" s="13" t="s">
        <v>776</v>
      </c>
      <c r="P154" s="13" t="s">
        <v>777</v>
      </c>
      <c r="Q154" s="1" t="str">
        <f t="shared" si="46"/>
        <v>NYI</v>
      </c>
      <c r="R154" s="13" t="s">
        <v>287</v>
      </c>
      <c r="S154" s="1"/>
      <c r="T154" s="13" t="s">
        <v>503</v>
      </c>
      <c r="U154" s="13">
        <v>15</v>
      </c>
      <c r="V154" s="13">
        <v>1</v>
      </c>
      <c r="W154" s="13">
        <v>2</v>
      </c>
      <c r="X154" s="14">
        <v>0</v>
      </c>
      <c r="Y154" s="13">
        <v>3</v>
      </c>
      <c r="Z154" s="13">
        <v>-3</v>
      </c>
      <c r="AA154" s="1">
        <v>23</v>
      </c>
      <c r="AB154" s="14">
        <v>6</v>
      </c>
      <c r="AC154" s="14">
        <v>3</v>
      </c>
      <c r="AD154" s="15">
        <f t="shared" si="47"/>
        <v>4.3478260869565216E-2</v>
      </c>
      <c r="AE154" s="15">
        <f t="shared" si="48"/>
        <v>3.125E-2</v>
      </c>
      <c r="AF154" s="16">
        <v>202.2</v>
      </c>
      <c r="AG154" s="17">
        <f t="shared" si="49"/>
        <v>13.479999999999999</v>
      </c>
      <c r="AH154" s="29">
        <v>261</v>
      </c>
      <c r="AI154" s="17">
        <f t="shared" si="50"/>
        <v>17.399999999999999</v>
      </c>
      <c r="AJ154" s="19">
        <f t="shared" si="51"/>
        <v>0.77471264367816084</v>
      </c>
      <c r="AK154" s="20">
        <f>'Even Strength'!AA154+'Power Play'!R154+'Penalty Kill'!L154</f>
        <v>0</v>
      </c>
      <c r="AL154" s="19">
        <f t="shared" si="52"/>
        <v>0</v>
      </c>
      <c r="AM154" s="15">
        <f>IF(('Even Strength'!BR154+'Power Play'!AK154+'Penalty Kill'!AG154)&gt;0,V154/('Even Strength'!BR154+'Power Play'!AK154+'Penalty Kill'!AG154),0)</f>
        <v>0.125</v>
      </c>
      <c r="AN154" s="15">
        <f>IF(('Even Strength'!BR154+'Power Play'!AK154+'Penalty Kill'!AG154)&gt;0,W154/('Even Strength'!BR154+'Power Play'!AK154+'Penalty Kill'!AG154),0)</f>
        <v>0.25</v>
      </c>
      <c r="AO154" s="15">
        <f t="shared" si="53"/>
        <v>0.375</v>
      </c>
      <c r="AP154" s="13">
        <v>1</v>
      </c>
      <c r="AQ154" s="13">
        <v>2</v>
      </c>
      <c r="AR154" s="21">
        <f t="shared" si="54"/>
        <v>0.33333333333333331</v>
      </c>
      <c r="AS154" s="22">
        <v>0.30000000000000004</v>
      </c>
      <c r="AT154" s="1"/>
      <c r="AU154" s="1"/>
      <c r="AV154">
        <v>23</v>
      </c>
      <c r="AW154" s="13">
        <v>19</v>
      </c>
      <c r="AX154" s="13">
        <v>7</v>
      </c>
      <c r="AY154" s="13">
        <v>6</v>
      </c>
      <c r="AZ154" s="13">
        <v>3</v>
      </c>
      <c r="BA154" s="13">
        <v>6</v>
      </c>
      <c r="BB154" s="16">
        <f t="shared" si="55"/>
        <v>6.8249258160237396</v>
      </c>
      <c r="BC154" s="17">
        <f t="shared" si="56"/>
        <v>5.6379821958456979</v>
      </c>
      <c r="BD154" s="17">
        <f t="shared" si="57"/>
        <v>2.0771513353115729</v>
      </c>
      <c r="BE154" s="17">
        <f t="shared" si="58"/>
        <v>1.7804154302670623</v>
      </c>
      <c r="BF154" s="17">
        <f t="shared" si="59"/>
        <v>0.89020771513353114</v>
      </c>
      <c r="BG154" s="17">
        <f t="shared" si="60"/>
        <v>1.7804154302670623</v>
      </c>
      <c r="BH154" s="13">
        <v>14</v>
      </c>
      <c r="BI154" s="13">
        <v>2</v>
      </c>
      <c r="BJ154" s="13">
        <v>0</v>
      </c>
      <c r="BK154" s="13">
        <v>1</v>
      </c>
      <c r="BL154" s="13">
        <v>0</v>
      </c>
      <c r="BM154" s="13">
        <v>0</v>
      </c>
      <c r="BN154" s="13">
        <f t="shared" si="61"/>
        <v>40</v>
      </c>
      <c r="BO154" s="16">
        <v>2.649</v>
      </c>
      <c r="BP154" s="1"/>
      <c r="BQ154" s="1"/>
      <c r="BR154" s="23" t="str">
        <f t="shared" si="62"/>
        <v xml:space="preserve"> </v>
      </c>
      <c r="BS154" s="1"/>
      <c r="BT154" s="13">
        <v>0</v>
      </c>
      <c r="BU154" s="13">
        <v>2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23">
        <f t="shared" si="63"/>
        <v>0</v>
      </c>
      <c r="CC154" s="16">
        <v>-0.1</v>
      </c>
      <c r="CD154" s="16">
        <v>0.1</v>
      </c>
      <c r="CE154" s="16">
        <v>-0.1</v>
      </c>
      <c r="CF154" s="24">
        <f t="shared" si="64"/>
        <v>-6.6666666666666671E-3</v>
      </c>
      <c r="CG154" s="24">
        <f t="shared" si="65"/>
        <v>-2.9673590504451043E-2</v>
      </c>
      <c r="CH154" s="25">
        <v>4</v>
      </c>
      <c r="CI154" s="16">
        <v>4.5999999999999996</v>
      </c>
      <c r="CJ154" s="16">
        <v>4.5999999999999996</v>
      </c>
      <c r="CK154" s="16">
        <v>-3.3</v>
      </c>
      <c r="CL154" s="16">
        <v>-0.8</v>
      </c>
      <c r="CM154" s="16">
        <v>0.2</v>
      </c>
      <c r="CN154" s="16">
        <v>0</v>
      </c>
      <c r="CO154" s="16">
        <v>-0.60000000000000009</v>
      </c>
      <c r="CP154" s="26">
        <f t="shared" si="66"/>
        <v>-4.0000000000000008E-2</v>
      </c>
      <c r="CQ154" s="26">
        <f t="shared" si="67"/>
        <v>-0.17804154302670627</v>
      </c>
      <c r="CR154" s="13">
        <v>0</v>
      </c>
      <c r="CS154" s="13">
        <v>0</v>
      </c>
      <c r="CT154" s="13">
        <v>0</v>
      </c>
      <c r="CU154" s="13">
        <v>0</v>
      </c>
      <c r="CV154" s="13">
        <v>0.34</v>
      </c>
      <c r="CW154" s="13">
        <v>0.25</v>
      </c>
      <c r="CX154" s="13">
        <v>0.57000000000000006</v>
      </c>
      <c r="CY154" s="13">
        <v>-0.7</v>
      </c>
      <c r="CZ154" s="13">
        <v>-1.1000000000000001</v>
      </c>
      <c r="DA154" s="13">
        <v>-0.64</v>
      </c>
      <c r="DB154" s="27">
        <v>-27.94</v>
      </c>
      <c r="DC154" s="27">
        <v>16</v>
      </c>
      <c r="DD154" s="27">
        <v>-43.94</v>
      </c>
      <c r="DE154" s="27">
        <v>-14.35</v>
      </c>
      <c r="DF154" s="27">
        <v>-16.47</v>
      </c>
      <c r="DG154" s="27">
        <v>7.43</v>
      </c>
      <c r="DH154" s="27">
        <v>-23.9</v>
      </c>
      <c r="DI154" s="27">
        <v>-7.8</v>
      </c>
      <c r="DJ154" s="1">
        <v>66</v>
      </c>
      <c r="DK154" s="1"/>
      <c r="DL154" s="1"/>
      <c r="DM154" s="1">
        <v>0.21299999999999999</v>
      </c>
      <c r="DN154" s="1">
        <v>0</v>
      </c>
      <c r="DO154" s="1">
        <v>0</v>
      </c>
      <c r="DP154" s="16">
        <f t="shared" si="68"/>
        <v>-0.63795470144131783</v>
      </c>
    </row>
    <row r="155" spans="1:120" x14ac:dyDescent="0.2">
      <c r="A155" s="13">
        <v>22</v>
      </c>
      <c r="B155" s="13" t="s">
        <v>778</v>
      </c>
      <c r="C155" s="13" t="s">
        <v>779</v>
      </c>
      <c r="D155" s="13" t="s">
        <v>122</v>
      </c>
      <c r="E155" s="13" t="s">
        <v>123</v>
      </c>
      <c r="F155" s="1" t="s">
        <v>124</v>
      </c>
      <c r="G155" s="13">
        <v>72</v>
      </c>
      <c r="H155" s="13">
        <v>190</v>
      </c>
      <c r="I155" s="13" t="s">
        <v>150</v>
      </c>
      <c r="J155" s="13">
        <v>2006</v>
      </c>
      <c r="K155" s="13">
        <v>7</v>
      </c>
      <c r="L155" s="13">
        <v>211</v>
      </c>
      <c r="M155" s="1"/>
      <c r="N155" s="1">
        <v>28</v>
      </c>
      <c r="O155" s="13" t="s">
        <v>759</v>
      </c>
      <c r="P155" s="13" t="s">
        <v>780</v>
      </c>
      <c r="Q155" s="1" t="str">
        <f t="shared" si="46"/>
        <v>OTT</v>
      </c>
      <c r="R155" s="13" t="s">
        <v>482</v>
      </c>
      <c r="S155" s="1"/>
      <c r="T155" s="13" t="s">
        <v>154</v>
      </c>
      <c r="U155" s="13">
        <v>68</v>
      </c>
      <c r="V155" s="13">
        <v>9</v>
      </c>
      <c r="W155" s="13">
        <v>14</v>
      </c>
      <c r="X155" s="14">
        <v>9</v>
      </c>
      <c r="Y155" s="13">
        <v>23</v>
      </c>
      <c r="Z155" s="13">
        <v>13</v>
      </c>
      <c r="AA155" s="1">
        <v>106</v>
      </c>
      <c r="AB155" s="14">
        <v>35</v>
      </c>
      <c r="AC155" s="14">
        <v>52</v>
      </c>
      <c r="AD155" s="15">
        <f t="shared" si="47"/>
        <v>8.4905660377358486E-2</v>
      </c>
      <c r="AE155" s="15">
        <f t="shared" si="48"/>
        <v>4.6632124352331605E-2</v>
      </c>
      <c r="AF155" s="16">
        <v>982.81666666670003</v>
      </c>
      <c r="AG155" s="17">
        <f t="shared" si="49"/>
        <v>14.453186274510294</v>
      </c>
      <c r="AH155" s="29">
        <v>1366</v>
      </c>
      <c r="AI155" s="17">
        <f t="shared" si="50"/>
        <v>20.088235294117649</v>
      </c>
      <c r="AJ155" s="19">
        <f t="shared" si="51"/>
        <v>0.71948511469011711</v>
      </c>
      <c r="AK155" s="20">
        <f>'Even Strength'!AA155+'Power Play'!R155+'Penalty Kill'!L155</f>
        <v>118.93333333333332</v>
      </c>
      <c r="AL155" s="19">
        <f t="shared" si="52"/>
        <v>7.2607641303055068</v>
      </c>
      <c r="AM155" s="15">
        <f>IF(('Even Strength'!BR155+'Power Play'!AK155+'Penalty Kill'!AG155)&gt;0,V155/('Even Strength'!BR155+'Power Play'!AK155+'Penalty Kill'!AG155),0)</f>
        <v>0.27272727272727271</v>
      </c>
      <c r="AN155" s="15">
        <f>IF(('Even Strength'!BR155+'Power Play'!AK155+'Penalty Kill'!AG155)&gt;0,W155/('Even Strength'!BR155+'Power Play'!AK155+'Penalty Kill'!AG155),0)</f>
        <v>0.42424242424242425</v>
      </c>
      <c r="AO155" s="15">
        <f t="shared" si="53"/>
        <v>0.69696969696969702</v>
      </c>
      <c r="AP155" s="13">
        <v>2</v>
      </c>
      <c r="AQ155" s="13">
        <v>7</v>
      </c>
      <c r="AR155" s="21">
        <f t="shared" si="54"/>
        <v>0.22222222222222221</v>
      </c>
      <c r="AS155" s="22">
        <v>0.2</v>
      </c>
      <c r="AT155" s="1"/>
      <c r="AU155" s="1"/>
      <c r="AV155">
        <v>130</v>
      </c>
      <c r="AW155" s="13">
        <v>33</v>
      </c>
      <c r="AX155" s="13">
        <v>53</v>
      </c>
      <c r="AY155" s="13">
        <v>35</v>
      </c>
      <c r="AZ155" s="13">
        <v>19</v>
      </c>
      <c r="BA155" s="13">
        <v>37</v>
      </c>
      <c r="BB155" s="16">
        <f t="shared" si="55"/>
        <v>7.9363733487083739</v>
      </c>
      <c r="BC155" s="17">
        <f t="shared" si="56"/>
        <v>2.0146178500567413</v>
      </c>
      <c r="BD155" s="17">
        <f t="shared" si="57"/>
        <v>3.235598365242645</v>
      </c>
      <c r="BE155" s="17">
        <f t="shared" si="58"/>
        <v>2.1367159015753314</v>
      </c>
      <c r="BF155" s="17">
        <f t="shared" si="59"/>
        <v>1.1599314894266086</v>
      </c>
      <c r="BG155" s="17">
        <f t="shared" si="60"/>
        <v>2.258813953093922</v>
      </c>
      <c r="BH155" s="13">
        <v>30</v>
      </c>
      <c r="BI155" s="13">
        <v>10</v>
      </c>
      <c r="BJ155" s="13">
        <v>2</v>
      </c>
      <c r="BK155" s="13">
        <v>0</v>
      </c>
      <c r="BL155" s="13">
        <v>0</v>
      </c>
      <c r="BM155" s="13">
        <v>0</v>
      </c>
      <c r="BN155" s="13">
        <f t="shared" si="61"/>
        <v>118</v>
      </c>
      <c r="BO155" s="16">
        <v>7.7370000000000001</v>
      </c>
      <c r="BP155" s="1"/>
      <c r="BQ155" s="1"/>
      <c r="BR155" s="23" t="str">
        <f t="shared" si="62"/>
        <v xml:space="preserve"> </v>
      </c>
      <c r="BS155" s="1"/>
      <c r="BT155" s="13">
        <v>2</v>
      </c>
      <c r="BU155" s="13">
        <v>21</v>
      </c>
      <c r="BV155" s="13">
        <v>0</v>
      </c>
      <c r="BW155" s="13">
        <v>0</v>
      </c>
      <c r="BX155" s="13">
        <v>1</v>
      </c>
      <c r="BY155" s="13">
        <v>1</v>
      </c>
      <c r="BZ155" s="13">
        <v>0</v>
      </c>
      <c r="CA155" s="13">
        <v>0</v>
      </c>
      <c r="CB155" s="23">
        <f t="shared" si="63"/>
        <v>0</v>
      </c>
      <c r="CC155" s="16">
        <v>0.9</v>
      </c>
      <c r="CD155" s="16">
        <v>1.5</v>
      </c>
      <c r="CE155" s="16">
        <v>2.4</v>
      </c>
      <c r="CF155" s="24">
        <f t="shared" si="64"/>
        <v>3.5294117647058823E-2</v>
      </c>
      <c r="CG155" s="24">
        <f t="shared" si="65"/>
        <v>0.14651766182230844</v>
      </c>
      <c r="CH155" s="25">
        <v>4</v>
      </c>
      <c r="CI155" s="16">
        <v>15.5</v>
      </c>
      <c r="CJ155" s="16">
        <v>21.9</v>
      </c>
      <c r="CK155" s="16">
        <v>7.3</v>
      </c>
      <c r="CL155" s="16">
        <v>2.8</v>
      </c>
      <c r="CM155" s="16">
        <v>4</v>
      </c>
      <c r="CN155" s="16">
        <v>0</v>
      </c>
      <c r="CO155" s="16">
        <v>6.9</v>
      </c>
      <c r="CP155" s="26">
        <f t="shared" si="66"/>
        <v>0.10147058823529412</v>
      </c>
      <c r="CQ155" s="26">
        <f t="shared" si="67"/>
        <v>0.4212382777391368</v>
      </c>
      <c r="CR155" s="13">
        <v>0</v>
      </c>
      <c r="CS155" s="13">
        <v>0</v>
      </c>
      <c r="CT155" s="13">
        <v>1</v>
      </c>
      <c r="CU155" s="13">
        <v>-0.02</v>
      </c>
      <c r="CV155" s="13">
        <v>1.26</v>
      </c>
      <c r="CW155" s="13">
        <v>1.28</v>
      </c>
      <c r="CX155" s="13">
        <v>3.5</v>
      </c>
      <c r="CY155" s="13">
        <v>3.95</v>
      </c>
      <c r="CZ155" s="13">
        <v>-0.24</v>
      </c>
      <c r="DA155" s="13">
        <v>9.73</v>
      </c>
      <c r="DB155" s="27">
        <v>68.069999999999993</v>
      </c>
      <c r="DC155" s="27">
        <v>-19.64</v>
      </c>
      <c r="DD155" s="27">
        <v>87.71</v>
      </c>
      <c r="DE155" s="27">
        <v>6.4</v>
      </c>
      <c r="DF155" s="27">
        <v>49.18</v>
      </c>
      <c r="DG155" s="27">
        <v>-22.89</v>
      </c>
      <c r="DH155" s="27">
        <v>72.08</v>
      </c>
      <c r="DI155" s="27">
        <v>5.26</v>
      </c>
      <c r="DJ155" s="1">
        <v>186</v>
      </c>
      <c r="DK155" s="1"/>
      <c r="DL155" s="1"/>
      <c r="DM155" s="1">
        <v>1.25</v>
      </c>
      <c r="DN155" s="1">
        <v>0</v>
      </c>
      <c r="DO155" s="1">
        <v>0</v>
      </c>
      <c r="DP155" s="16">
        <f t="shared" si="68"/>
        <v>5.4106382978723406</v>
      </c>
    </row>
    <row r="156" spans="1:120" x14ac:dyDescent="0.2">
      <c r="A156" s="13">
        <v>4</v>
      </c>
      <c r="B156" s="13" t="s">
        <v>781</v>
      </c>
      <c r="C156" s="13" t="s">
        <v>521</v>
      </c>
      <c r="D156" s="13" t="s">
        <v>325</v>
      </c>
      <c r="E156" s="13" t="s">
        <v>141</v>
      </c>
      <c r="F156" s="1" t="s">
        <v>142</v>
      </c>
      <c r="G156" s="13">
        <v>74</v>
      </c>
      <c r="H156" s="13">
        <v>200</v>
      </c>
      <c r="I156" s="13" t="s">
        <v>125</v>
      </c>
      <c r="J156" s="13">
        <v>2009</v>
      </c>
      <c r="K156" s="13">
        <v>3</v>
      </c>
      <c r="L156" s="13">
        <v>83</v>
      </c>
      <c r="M156" s="1"/>
      <c r="N156" s="1">
        <v>24</v>
      </c>
      <c r="O156" s="13" t="s">
        <v>414</v>
      </c>
      <c r="P156" s="13" t="s">
        <v>782</v>
      </c>
      <c r="Q156" s="1" t="str">
        <f t="shared" si="46"/>
        <v>CBJ</v>
      </c>
      <c r="R156" s="13" t="s">
        <v>783</v>
      </c>
      <c r="S156" s="1">
        <v>8</v>
      </c>
      <c r="T156" s="13" t="s">
        <v>173</v>
      </c>
      <c r="U156" s="13">
        <v>62</v>
      </c>
      <c r="V156" s="13">
        <v>9</v>
      </c>
      <c r="W156" s="13">
        <v>12</v>
      </c>
      <c r="X156" s="14">
        <v>7</v>
      </c>
      <c r="Y156" s="13">
        <v>21</v>
      </c>
      <c r="Z156" s="13">
        <v>5</v>
      </c>
      <c r="AA156" s="1">
        <v>96</v>
      </c>
      <c r="AB156" s="14">
        <v>38</v>
      </c>
      <c r="AC156" s="14">
        <v>65</v>
      </c>
      <c r="AD156" s="15">
        <f t="shared" si="47"/>
        <v>9.375E-2</v>
      </c>
      <c r="AE156" s="15">
        <f t="shared" si="48"/>
        <v>4.5226130653266333E-2</v>
      </c>
      <c r="AF156" s="16">
        <v>1005.4</v>
      </c>
      <c r="AG156" s="17">
        <f t="shared" si="49"/>
        <v>16.216129032258063</v>
      </c>
      <c r="AH156" s="29">
        <v>1261</v>
      </c>
      <c r="AI156" s="17">
        <f t="shared" si="50"/>
        <v>20.338709677419356</v>
      </c>
      <c r="AJ156" s="19">
        <f t="shared" si="51"/>
        <v>0.79730372720063436</v>
      </c>
      <c r="AK156" s="20">
        <f>'Even Strength'!AA156+'Power Play'!R156+'Penalty Kill'!L156</f>
        <v>55.727272727272727</v>
      </c>
      <c r="AL156" s="19">
        <f t="shared" si="52"/>
        <v>3.3256777040345771</v>
      </c>
      <c r="AM156" s="15">
        <f>IF(('Even Strength'!BR156+'Power Play'!AK156+'Penalty Kill'!AG156)&gt;0,V156/('Even Strength'!BR156+'Power Play'!AK156+'Penalty Kill'!AG156),0)</f>
        <v>0.16666666666666666</v>
      </c>
      <c r="AN156" s="15">
        <f>IF(('Even Strength'!BR156+'Power Play'!AK156+'Penalty Kill'!AG156)&gt;0,W156/('Even Strength'!BR156+'Power Play'!AK156+'Penalty Kill'!AG156),0)</f>
        <v>0.22222222222222221</v>
      </c>
      <c r="AO156" s="15">
        <f t="shared" si="53"/>
        <v>0.38888888888888884</v>
      </c>
      <c r="AP156" s="13">
        <v>0</v>
      </c>
      <c r="AQ156" s="13">
        <v>0</v>
      </c>
      <c r="AR156" s="21">
        <f t="shared" si="54"/>
        <v>0</v>
      </c>
      <c r="AS156" s="22">
        <v>0</v>
      </c>
      <c r="AT156" s="1"/>
      <c r="AU156" s="1"/>
      <c r="AV156">
        <v>83</v>
      </c>
      <c r="AW156" s="13">
        <v>83</v>
      </c>
      <c r="AX156" s="13">
        <v>48</v>
      </c>
      <c r="AY156" s="13">
        <v>38</v>
      </c>
      <c r="AZ156" s="13">
        <v>33</v>
      </c>
      <c r="BA156" s="13">
        <v>11</v>
      </c>
      <c r="BB156" s="16">
        <f t="shared" si="55"/>
        <v>4.9532524368410584</v>
      </c>
      <c r="BC156" s="17">
        <f t="shared" si="56"/>
        <v>4.9532524368410584</v>
      </c>
      <c r="BD156" s="17">
        <f t="shared" si="57"/>
        <v>2.8645315297394074</v>
      </c>
      <c r="BE156" s="17">
        <f t="shared" si="58"/>
        <v>2.2677541277103641</v>
      </c>
      <c r="BF156" s="17">
        <f t="shared" si="59"/>
        <v>1.9693654266958427</v>
      </c>
      <c r="BG156" s="17">
        <f t="shared" si="60"/>
        <v>0.65645514223194745</v>
      </c>
      <c r="BH156" s="13">
        <v>35</v>
      </c>
      <c r="BI156" s="13">
        <v>15</v>
      </c>
      <c r="BJ156" s="13">
        <v>1</v>
      </c>
      <c r="BK156" s="13">
        <v>0</v>
      </c>
      <c r="BL156" s="13">
        <v>0</v>
      </c>
      <c r="BM156" s="13">
        <v>0</v>
      </c>
      <c r="BN156" s="13">
        <f t="shared" si="61"/>
        <v>167</v>
      </c>
      <c r="BO156" s="16">
        <v>-2.4039999999999999</v>
      </c>
      <c r="BP156" s="13">
        <v>1</v>
      </c>
      <c r="BQ156" s="13">
        <v>0</v>
      </c>
      <c r="BR156" s="23">
        <f t="shared" si="62"/>
        <v>0</v>
      </c>
      <c r="BS156" s="13">
        <v>0</v>
      </c>
      <c r="BT156" s="13">
        <v>1</v>
      </c>
      <c r="BU156" s="13">
        <v>22</v>
      </c>
      <c r="BV156" s="13">
        <v>1</v>
      </c>
      <c r="BW156" s="13">
        <v>1</v>
      </c>
      <c r="BX156" s="13">
        <v>4</v>
      </c>
      <c r="BY156" s="13">
        <v>0</v>
      </c>
      <c r="BZ156" s="13">
        <v>0</v>
      </c>
      <c r="CA156" s="13">
        <v>0</v>
      </c>
      <c r="CB156" s="23">
        <f t="shared" si="63"/>
        <v>0</v>
      </c>
      <c r="CC156" s="16">
        <v>2.1</v>
      </c>
      <c r="CD156" s="16">
        <v>2.2999999999999998</v>
      </c>
      <c r="CE156" s="16">
        <v>4.4000000000000004</v>
      </c>
      <c r="CF156" s="24">
        <f t="shared" si="64"/>
        <v>7.0967741935483872E-2</v>
      </c>
      <c r="CG156" s="24">
        <f t="shared" si="65"/>
        <v>0.26258205689277903</v>
      </c>
      <c r="CH156" s="25">
        <v>1</v>
      </c>
      <c r="CI156" s="16">
        <v>24.8</v>
      </c>
      <c r="CJ156" s="16">
        <v>22.5</v>
      </c>
      <c r="CK156" s="16">
        <v>9.6999999999999993</v>
      </c>
      <c r="CL156" s="16">
        <v>3</v>
      </c>
      <c r="CM156" s="16">
        <v>1.6</v>
      </c>
      <c r="CN156" s="16">
        <v>-0.30000000000000004</v>
      </c>
      <c r="CO156" s="16">
        <v>4.4000000000000004</v>
      </c>
      <c r="CP156" s="26">
        <f t="shared" si="66"/>
        <v>7.0967741935483872E-2</v>
      </c>
      <c r="CQ156" s="26">
        <f t="shared" si="67"/>
        <v>0.26258205689277903</v>
      </c>
      <c r="CR156" s="13">
        <v>3</v>
      </c>
      <c r="CS156" s="13">
        <v>0</v>
      </c>
      <c r="CT156" s="13">
        <v>0</v>
      </c>
      <c r="CU156" s="13">
        <v>0</v>
      </c>
      <c r="CV156" s="13">
        <v>-0.26</v>
      </c>
      <c r="CW156" s="13">
        <v>-0.33</v>
      </c>
      <c r="CX156" s="13">
        <v>1.05</v>
      </c>
      <c r="CY156" s="13">
        <v>-2.3199999999999998</v>
      </c>
      <c r="CZ156" s="13">
        <v>3.51</v>
      </c>
      <c r="DA156" s="13">
        <v>1.65</v>
      </c>
      <c r="DB156" s="27">
        <v>45.04</v>
      </c>
      <c r="DC156" s="27">
        <v>57.14</v>
      </c>
      <c r="DD156" s="27">
        <v>-12.11</v>
      </c>
      <c r="DE156" s="27">
        <v>4.82</v>
      </c>
      <c r="DF156" s="27">
        <v>20.059999999999999</v>
      </c>
      <c r="DG156" s="27">
        <v>55.82</v>
      </c>
      <c r="DH156" s="27">
        <v>-35.76</v>
      </c>
      <c r="DI156" s="27">
        <v>-2.0699999999999998</v>
      </c>
      <c r="DJ156" s="1">
        <v>186</v>
      </c>
      <c r="DK156" s="28">
        <v>6</v>
      </c>
      <c r="DL156" s="28" t="s">
        <v>498</v>
      </c>
      <c r="DM156" s="1">
        <v>0.68400000000000005</v>
      </c>
      <c r="DN156" s="1">
        <v>0.05</v>
      </c>
      <c r="DO156" s="1">
        <v>0</v>
      </c>
      <c r="DP156" s="16">
        <f t="shared" si="68"/>
        <v>4.1148936170212771</v>
      </c>
    </row>
    <row r="157" spans="1:120" x14ac:dyDescent="0.2">
      <c r="A157" s="13">
        <v>23</v>
      </c>
      <c r="B157" s="13" t="s">
        <v>784</v>
      </c>
      <c r="C157" s="13" t="s">
        <v>785</v>
      </c>
      <c r="D157" s="13" t="s">
        <v>122</v>
      </c>
      <c r="E157" s="13" t="s">
        <v>123</v>
      </c>
      <c r="F157" s="1" t="s">
        <v>124</v>
      </c>
      <c r="G157" s="13">
        <v>67</v>
      </c>
      <c r="H157" s="13">
        <v>181</v>
      </c>
      <c r="I157" s="13" t="s">
        <v>125</v>
      </c>
      <c r="J157" s="1"/>
      <c r="K157" s="1"/>
      <c r="L157" s="1"/>
      <c r="M157" s="1"/>
      <c r="N157" s="1">
        <v>31</v>
      </c>
      <c r="O157" s="13" t="s">
        <v>591</v>
      </c>
      <c r="P157" s="13" t="s">
        <v>786</v>
      </c>
      <c r="Q157" s="1" t="str">
        <f t="shared" si="46"/>
        <v>WSH</v>
      </c>
      <c r="R157" s="13" t="s">
        <v>190</v>
      </c>
      <c r="S157" s="1"/>
      <c r="T157" s="13" t="s">
        <v>154</v>
      </c>
      <c r="U157" s="13">
        <v>2</v>
      </c>
      <c r="V157" s="13">
        <v>0</v>
      </c>
      <c r="W157" s="13">
        <v>0</v>
      </c>
      <c r="X157" s="14">
        <v>0</v>
      </c>
      <c r="Y157" s="13">
        <v>0</v>
      </c>
      <c r="Z157" s="13">
        <v>1</v>
      </c>
      <c r="AA157" s="1">
        <v>3</v>
      </c>
      <c r="AB157" s="14">
        <v>2</v>
      </c>
      <c r="AC157" s="14">
        <v>2</v>
      </c>
      <c r="AD157" s="15">
        <f t="shared" si="47"/>
        <v>0</v>
      </c>
      <c r="AE157" s="15">
        <f t="shared" si="48"/>
        <v>0</v>
      </c>
      <c r="AF157" s="16">
        <v>17.633333333300001</v>
      </c>
      <c r="AG157" s="17">
        <f t="shared" si="49"/>
        <v>8.8166666666500006</v>
      </c>
      <c r="AH157" s="29">
        <v>25</v>
      </c>
      <c r="AI157" s="17">
        <f t="shared" si="50"/>
        <v>12.5</v>
      </c>
      <c r="AJ157" s="19">
        <f t="shared" si="51"/>
        <v>0.7053333333320001</v>
      </c>
      <c r="AK157" s="20">
        <f>'Even Strength'!AA157+'Power Play'!R157+'Penalty Kill'!L157</f>
        <v>0</v>
      </c>
      <c r="AL157" s="19">
        <f t="shared" si="52"/>
        <v>0</v>
      </c>
      <c r="AM157" s="15">
        <f>IF(('Even Strength'!BR157+'Power Play'!AK157+'Penalty Kill'!AG157)&gt;0,V157/('Even Strength'!BR157+'Power Play'!AK157+'Penalty Kill'!AG157),0)</f>
        <v>0</v>
      </c>
      <c r="AN157" s="15">
        <f>IF(('Even Strength'!BR157+'Power Play'!AK157+'Penalty Kill'!AG157)&gt;0,W157/('Even Strength'!BR157+'Power Play'!AK157+'Penalty Kill'!AG157),0)</f>
        <v>0</v>
      </c>
      <c r="AO157" s="15">
        <f t="shared" si="53"/>
        <v>0</v>
      </c>
      <c r="AP157" s="13">
        <v>0</v>
      </c>
      <c r="AQ157" s="13">
        <v>0</v>
      </c>
      <c r="AR157" s="21">
        <f t="shared" si="54"/>
        <v>0</v>
      </c>
      <c r="AS157" s="22">
        <v>0</v>
      </c>
      <c r="AT157" s="1"/>
      <c r="AU157" s="1"/>
      <c r="AV157">
        <v>2</v>
      </c>
      <c r="AW157" s="13">
        <v>0</v>
      </c>
      <c r="AX157" s="13">
        <v>0</v>
      </c>
      <c r="AY157" s="13">
        <v>2</v>
      </c>
      <c r="AZ157" s="13">
        <v>0</v>
      </c>
      <c r="BA157" s="13">
        <v>1</v>
      </c>
      <c r="BB157" s="16">
        <f t="shared" si="55"/>
        <v>6.8052930056839411</v>
      </c>
      <c r="BC157" s="17">
        <f t="shared" si="56"/>
        <v>0</v>
      </c>
      <c r="BD157" s="17">
        <f t="shared" si="57"/>
        <v>0</v>
      </c>
      <c r="BE157" s="17">
        <f t="shared" si="58"/>
        <v>6.8052930056839411</v>
      </c>
      <c r="BF157" s="17">
        <f t="shared" si="59"/>
        <v>0</v>
      </c>
      <c r="BG157" s="17">
        <f t="shared" si="60"/>
        <v>3.4026465028419706</v>
      </c>
      <c r="BH157" s="13">
        <v>4</v>
      </c>
      <c r="BI157" s="13">
        <v>2</v>
      </c>
      <c r="BJ157" s="13">
        <v>0</v>
      </c>
      <c r="BK157" s="13">
        <v>0</v>
      </c>
      <c r="BL157" s="13">
        <v>0</v>
      </c>
      <c r="BM157" s="13">
        <v>0</v>
      </c>
      <c r="BN157" s="13">
        <f t="shared" si="61"/>
        <v>4</v>
      </c>
      <c r="BO157" s="16">
        <v>-2.0310000000000001</v>
      </c>
      <c r="BP157" s="1"/>
      <c r="BQ157" s="1"/>
      <c r="BR157" s="23" t="str">
        <f t="shared" si="62"/>
        <v xml:space="preserve"> </v>
      </c>
      <c r="BS157" s="1"/>
      <c r="BT157" s="13">
        <v>0</v>
      </c>
      <c r="BU157" s="13">
        <v>1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23">
        <f t="shared" si="63"/>
        <v>0</v>
      </c>
      <c r="CC157" s="16">
        <v>0</v>
      </c>
      <c r="CD157" s="16">
        <v>0.1</v>
      </c>
      <c r="CE157" s="16">
        <v>0</v>
      </c>
      <c r="CF157" s="24">
        <f t="shared" si="64"/>
        <v>0</v>
      </c>
      <c r="CG157" s="24">
        <f t="shared" si="65"/>
        <v>0</v>
      </c>
      <c r="CH157" s="25">
        <v>0</v>
      </c>
      <c r="CI157" s="16">
        <v>0.30000000000000004</v>
      </c>
      <c r="CJ157" s="16">
        <v>0.30000000000000004</v>
      </c>
      <c r="CK157" s="16">
        <v>0.9</v>
      </c>
      <c r="CL157" s="16">
        <v>-0.2</v>
      </c>
      <c r="CM157" s="16">
        <v>0.1</v>
      </c>
      <c r="CN157" s="16">
        <v>0</v>
      </c>
      <c r="CO157" s="16">
        <v>0</v>
      </c>
      <c r="CP157" s="26">
        <f t="shared" si="66"/>
        <v>0</v>
      </c>
      <c r="CQ157" s="26">
        <f t="shared" si="67"/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-0.05</v>
      </c>
      <c r="CW157" s="13">
        <v>-0.28999999999999998</v>
      </c>
      <c r="CX157" s="13">
        <v>0</v>
      </c>
      <c r="CY157" s="13">
        <v>0</v>
      </c>
      <c r="CZ157" s="13">
        <v>-0.26</v>
      </c>
      <c r="DA157" s="13">
        <v>-0.60000000000000009</v>
      </c>
      <c r="DB157" s="27">
        <v>3.63</v>
      </c>
      <c r="DC157" s="27">
        <v>-0.43</v>
      </c>
      <c r="DD157" s="27">
        <v>4.05</v>
      </c>
      <c r="DE157" s="27">
        <v>13.02</v>
      </c>
      <c r="DF157" s="27">
        <v>3.45</v>
      </c>
      <c r="DG157" s="27">
        <v>-0.34</v>
      </c>
      <c r="DH157" s="27">
        <v>3.79</v>
      </c>
      <c r="DI157" s="27">
        <v>12.19</v>
      </c>
      <c r="DJ157" s="1">
        <v>2</v>
      </c>
      <c r="DK157" s="1"/>
      <c r="DL157" s="1"/>
      <c r="DM157" s="1">
        <v>6.0000000000000001E-3</v>
      </c>
      <c r="DN157" s="1">
        <v>0</v>
      </c>
      <c r="DO157" s="1">
        <v>0</v>
      </c>
      <c r="DP157" s="16">
        <f t="shared" si="68"/>
        <v>-1.8302447952413524E-4</v>
      </c>
    </row>
    <row r="158" spans="1:120" x14ac:dyDescent="0.2">
      <c r="A158" s="13">
        <v>14</v>
      </c>
      <c r="B158" s="13" t="s">
        <v>787</v>
      </c>
      <c r="C158" s="13" t="s">
        <v>788</v>
      </c>
      <c r="D158" s="13" t="s">
        <v>187</v>
      </c>
      <c r="E158" s="13" t="s">
        <v>141</v>
      </c>
      <c r="F158" s="1" t="s">
        <v>142</v>
      </c>
      <c r="G158" s="13">
        <v>74</v>
      </c>
      <c r="H158" s="13">
        <v>181</v>
      </c>
      <c r="I158" s="13" t="s">
        <v>150</v>
      </c>
      <c r="J158" s="13">
        <v>2010</v>
      </c>
      <c r="K158" s="13">
        <v>1</v>
      </c>
      <c r="L158" s="13">
        <v>6</v>
      </c>
      <c r="M158" s="1"/>
      <c r="N158" s="1">
        <v>22</v>
      </c>
      <c r="O158" s="13" t="s">
        <v>356</v>
      </c>
      <c r="P158" s="13" t="s">
        <v>789</v>
      </c>
      <c r="Q158" s="1" t="str">
        <f t="shared" si="46"/>
        <v>BOS</v>
      </c>
      <c r="R158" s="13" t="s">
        <v>790</v>
      </c>
      <c r="S158" s="1">
        <v>50</v>
      </c>
      <c r="T158" s="13" t="s">
        <v>154</v>
      </c>
      <c r="U158" s="13">
        <v>55</v>
      </c>
      <c r="V158" s="13">
        <v>12</v>
      </c>
      <c r="W158" s="13">
        <v>5</v>
      </c>
      <c r="X158" s="14">
        <v>2</v>
      </c>
      <c r="Y158" s="13">
        <v>17</v>
      </c>
      <c r="Z158" s="13">
        <v>3</v>
      </c>
      <c r="AA158" s="1">
        <v>83</v>
      </c>
      <c r="AB158" s="14">
        <v>28</v>
      </c>
      <c r="AC158" s="14">
        <v>32</v>
      </c>
      <c r="AD158" s="15">
        <f t="shared" si="47"/>
        <v>0.14457831325301204</v>
      </c>
      <c r="AE158" s="15">
        <f t="shared" si="48"/>
        <v>8.3916083916083919E-2</v>
      </c>
      <c r="AF158" s="16">
        <v>668.41666666670005</v>
      </c>
      <c r="AG158" s="17">
        <f t="shared" si="49"/>
        <v>12.15303030303091</v>
      </c>
      <c r="AH158" s="29">
        <v>883</v>
      </c>
      <c r="AI158" s="17">
        <f t="shared" si="50"/>
        <v>16.054545454545455</v>
      </c>
      <c r="AJ158" s="19">
        <f t="shared" si="51"/>
        <v>0.7569837674594565</v>
      </c>
      <c r="AK158" s="20">
        <f>'Even Strength'!AA158+'Power Play'!R158+'Penalty Kill'!L158</f>
        <v>27.052631578947366</v>
      </c>
      <c r="AL158" s="19">
        <f t="shared" si="52"/>
        <v>2.4283623908292147</v>
      </c>
      <c r="AM158" s="15">
        <f>IF(('Even Strength'!BR158+'Power Play'!AK158+'Penalty Kill'!AG158)&gt;0,V158/('Even Strength'!BR158+'Power Play'!AK158+'Penalty Kill'!AG158),0)</f>
        <v>0.38709677419354838</v>
      </c>
      <c r="AN158" s="15">
        <f>IF(('Even Strength'!BR158+'Power Play'!AK158+'Penalty Kill'!AG158)&gt;0,W158/('Even Strength'!BR158+'Power Play'!AK158+'Penalty Kill'!AG158),0)</f>
        <v>0.16129032258064516</v>
      </c>
      <c r="AO158" s="15">
        <f t="shared" si="53"/>
        <v>0.54838709677419351</v>
      </c>
      <c r="AP158" s="13">
        <v>18</v>
      </c>
      <c r="AQ158" s="13">
        <v>25</v>
      </c>
      <c r="AR158" s="21">
        <f t="shared" si="54"/>
        <v>0.41860465116279072</v>
      </c>
      <c r="AS158" s="22">
        <v>1.3</v>
      </c>
      <c r="AT158" s="1"/>
      <c r="AU158" s="1"/>
      <c r="AV158">
        <v>68</v>
      </c>
      <c r="AW158" s="13">
        <v>90</v>
      </c>
      <c r="AX158" s="13">
        <v>13</v>
      </c>
      <c r="AY158" s="13">
        <v>28</v>
      </c>
      <c r="AZ158" s="13">
        <v>6</v>
      </c>
      <c r="BA158" s="13">
        <v>9</v>
      </c>
      <c r="BB158" s="16">
        <f t="shared" si="55"/>
        <v>6.1039770602166259</v>
      </c>
      <c r="BC158" s="17">
        <f t="shared" si="56"/>
        <v>8.0787931679337692</v>
      </c>
      <c r="BD158" s="17">
        <f t="shared" si="57"/>
        <v>1.1669367909237667</v>
      </c>
      <c r="BE158" s="17">
        <f t="shared" si="58"/>
        <v>2.5134023189127284</v>
      </c>
      <c r="BF158" s="17">
        <f t="shared" si="59"/>
        <v>0.53858621119558459</v>
      </c>
      <c r="BG158" s="17">
        <f t="shared" si="60"/>
        <v>0.80787931679337699</v>
      </c>
      <c r="BH158" s="13">
        <v>48</v>
      </c>
      <c r="BI158" s="13">
        <v>19</v>
      </c>
      <c r="BJ158" s="13">
        <v>2</v>
      </c>
      <c r="BK158" s="13">
        <v>0</v>
      </c>
      <c r="BL158" s="13">
        <v>0</v>
      </c>
      <c r="BM158" s="13">
        <v>0</v>
      </c>
      <c r="BN158" s="13">
        <f t="shared" si="61"/>
        <v>153</v>
      </c>
      <c r="BO158" s="16">
        <v>-11.157</v>
      </c>
      <c r="BP158" s="1"/>
      <c r="BQ158" s="1"/>
      <c r="BR158" s="23" t="str">
        <f t="shared" si="62"/>
        <v xml:space="preserve"> </v>
      </c>
      <c r="BS158" s="1"/>
      <c r="BT158" s="13">
        <v>2</v>
      </c>
      <c r="BU158" s="13">
        <v>10</v>
      </c>
      <c r="BV158" s="13">
        <v>0</v>
      </c>
      <c r="BW158" s="13">
        <v>0</v>
      </c>
      <c r="BX158" s="13">
        <v>2</v>
      </c>
      <c r="BY158" s="13">
        <v>0</v>
      </c>
      <c r="BZ158" s="13">
        <v>0</v>
      </c>
      <c r="CA158" s="13">
        <v>0</v>
      </c>
      <c r="CB158" s="23">
        <f t="shared" si="63"/>
        <v>0</v>
      </c>
      <c r="CC158" s="16">
        <v>1.4</v>
      </c>
      <c r="CD158" s="16">
        <v>0.7</v>
      </c>
      <c r="CE158" s="16">
        <v>2.1</v>
      </c>
      <c r="CF158" s="24">
        <f t="shared" si="64"/>
        <v>3.8181818181818185E-2</v>
      </c>
      <c r="CG158" s="24">
        <f t="shared" si="65"/>
        <v>0.18850517391845462</v>
      </c>
      <c r="CH158" s="25">
        <v>2</v>
      </c>
      <c r="CI158" s="16">
        <v>12.9</v>
      </c>
      <c r="CJ158" s="16">
        <v>9</v>
      </c>
      <c r="CK158" s="16">
        <v>2.5</v>
      </c>
      <c r="CL158" s="16">
        <v>2.2999999999999998</v>
      </c>
      <c r="CM158" s="16">
        <v>0.8</v>
      </c>
      <c r="CN158" s="16">
        <v>0</v>
      </c>
      <c r="CO158" s="16">
        <v>3.1</v>
      </c>
      <c r="CP158" s="26">
        <f t="shared" si="66"/>
        <v>5.6363636363636366E-2</v>
      </c>
      <c r="CQ158" s="26">
        <f t="shared" si="67"/>
        <v>0.27826954245105207</v>
      </c>
      <c r="CR158" s="13">
        <v>1</v>
      </c>
      <c r="CS158" s="13">
        <v>0</v>
      </c>
      <c r="CT158" s="13">
        <v>1</v>
      </c>
      <c r="CU158" s="13">
        <v>0</v>
      </c>
      <c r="CV158" s="13">
        <v>-0.55000000000000004</v>
      </c>
      <c r="CW158" s="13">
        <v>-0.45</v>
      </c>
      <c r="CX158" s="13">
        <v>3.22</v>
      </c>
      <c r="CY158" s="13">
        <v>-0.1</v>
      </c>
      <c r="CZ158" s="13">
        <v>3.51</v>
      </c>
      <c r="DA158" s="13">
        <v>5.63</v>
      </c>
      <c r="DB158" s="27">
        <v>24.18</v>
      </c>
      <c r="DC158" s="27">
        <v>-40.08</v>
      </c>
      <c r="DD158" s="27">
        <v>64.260000000000005</v>
      </c>
      <c r="DE158" s="27">
        <v>11.43</v>
      </c>
      <c r="DF158" s="27">
        <v>12.05</v>
      </c>
      <c r="DG158" s="27">
        <v>-31.03</v>
      </c>
      <c r="DH158" s="27">
        <v>43.08</v>
      </c>
      <c r="DI158" s="27">
        <v>8.4499999999999993</v>
      </c>
      <c r="DJ158" s="1">
        <v>186</v>
      </c>
      <c r="DK158" s="28">
        <v>27</v>
      </c>
      <c r="DL158" s="28" t="s">
        <v>791</v>
      </c>
      <c r="DM158" s="1">
        <v>0.85</v>
      </c>
      <c r="DN158" s="1">
        <v>0.28000000000000003</v>
      </c>
      <c r="DO158" s="1">
        <v>0</v>
      </c>
      <c r="DP158" s="16">
        <f t="shared" si="68"/>
        <v>2.4617021276595747</v>
      </c>
    </row>
    <row r="159" spans="1:120" x14ac:dyDescent="0.2">
      <c r="A159" s="13">
        <v>24</v>
      </c>
      <c r="B159" s="13" t="s">
        <v>792</v>
      </c>
      <c r="C159" s="13" t="s">
        <v>793</v>
      </c>
      <c r="D159" s="13" t="s">
        <v>158</v>
      </c>
      <c r="E159" s="13" t="s">
        <v>141</v>
      </c>
      <c r="F159" s="1" t="s">
        <v>142</v>
      </c>
      <c r="G159" s="13">
        <v>71</v>
      </c>
      <c r="H159" s="13">
        <v>216</v>
      </c>
      <c r="I159" s="13" t="s">
        <v>125</v>
      </c>
      <c r="J159" s="13">
        <v>1997</v>
      </c>
      <c r="K159" s="13">
        <v>6</v>
      </c>
      <c r="L159" s="13">
        <v>144</v>
      </c>
      <c r="M159" s="1"/>
      <c r="N159" s="1">
        <v>36</v>
      </c>
      <c r="O159" s="13" t="s">
        <v>312</v>
      </c>
      <c r="P159" s="13" t="s">
        <v>794</v>
      </c>
      <c r="Q159" s="1" t="str">
        <f t="shared" si="46"/>
        <v>MIN</v>
      </c>
      <c r="R159" s="13" t="s">
        <v>292</v>
      </c>
      <c r="S159" s="1"/>
      <c r="T159" s="13" t="s">
        <v>129</v>
      </c>
      <c r="U159" s="13">
        <v>29</v>
      </c>
      <c r="V159" s="13">
        <v>4</v>
      </c>
      <c r="W159" s="13">
        <v>6</v>
      </c>
      <c r="X159" s="14">
        <v>3</v>
      </c>
      <c r="Y159" s="13">
        <v>10</v>
      </c>
      <c r="Z159" s="13">
        <v>0</v>
      </c>
      <c r="AA159" s="1">
        <v>24</v>
      </c>
      <c r="AB159" s="14">
        <v>7</v>
      </c>
      <c r="AC159" s="14">
        <v>17</v>
      </c>
      <c r="AD159" s="15">
        <f t="shared" si="47"/>
        <v>0.16666666666666666</v>
      </c>
      <c r="AE159" s="15">
        <f t="shared" si="48"/>
        <v>8.3333333333333329E-2</v>
      </c>
      <c r="AF159" s="16">
        <v>365.4</v>
      </c>
      <c r="AG159" s="17">
        <f t="shared" si="49"/>
        <v>12.6</v>
      </c>
      <c r="AH159" s="29">
        <v>535</v>
      </c>
      <c r="AI159" s="17">
        <f t="shared" si="50"/>
        <v>18.448275862068964</v>
      </c>
      <c r="AJ159" s="19">
        <f t="shared" si="51"/>
        <v>0.68299065420560745</v>
      </c>
      <c r="AK159" s="20">
        <f>'Even Strength'!AA159+'Power Play'!R159+'Penalty Kill'!L159</f>
        <v>23.799999999999997</v>
      </c>
      <c r="AL159" s="19">
        <f t="shared" si="52"/>
        <v>3.9080459770114939</v>
      </c>
      <c r="AM159" s="15">
        <f>IF(('Even Strength'!BR159+'Power Play'!AK159+'Penalty Kill'!AG159)&gt;0,V159/('Even Strength'!BR159+'Power Play'!AK159+'Penalty Kill'!AG159),0)</f>
        <v>0.36363636363636365</v>
      </c>
      <c r="AN159" s="15">
        <f>IF(('Even Strength'!BR159+'Power Play'!AK159+'Penalty Kill'!AG159)&gt;0,W159/('Even Strength'!BR159+'Power Play'!AK159+'Penalty Kill'!AG159),0)</f>
        <v>0.54545454545454541</v>
      </c>
      <c r="AO159" s="15">
        <f t="shared" si="53"/>
        <v>0.90909090909090906</v>
      </c>
      <c r="AP159" s="13">
        <v>3</v>
      </c>
      <c r="AQ159" s="13">
        <v>6</v>
      </c>
      <c r="AR159" s="21">
        <f t="shared" si="54"/>
        <v>0.33333333333333331</v>
      </c>
      <c r="AS159" s="22">
        <v>0.5</v>
      </c>
      <c r="AT159" s="1"/>
      <c r="AU159" s="1"/>
      <c r="AV159">
        <v>37</v>
      </c>
      <c r="AW159" s="13">
        <v>39</v>
      </c>
      <c r="AX159" s="13">
        <v>22</v>
      </c>
      <c r="AY159" s="13">
        <v>7</v>
      </c>
      <c r="AZ159" s="13">
        <v>7</v>
      </c>
      <c r="BA159" s="13">
        <v>11</v>
      </c>
      <c r="BB159" s="16">
        <f t="shared" si="55"/>
        <v>6.0755336617405584</v>
      </c>
      <c r="BC159" s="17">
        <f t="shared" si="56"/>
        <v>6.403940886699508</v>
      </c>
      <c r="BD159" s="17">
        <f t="shared" si="57"/>
        <v>3.6124794745484401</v>
      </c>
      <c r="BE159" s="17">
        <f t="shared" si="58"/>
        <v>1.149425287356322</v>
      </c>
      <c r="BF159" s="17">
        <f t="shared" si="59"/>
        <v>1.149425287356322</v>
      </c>
      <c r="BG159" s="17">
        <f t="shared" si="60"/>
        <v>1.80623973727422</v>
      </c>
      <c r="BH159" s="13">
        <v>13</v>
      </c>
      <c r="BI159" s="13">
        <v>4</v>
      </c>
      <c r="BJ159" s="13">
        <v>1</v>
      </c>
      <c r="BK159" s="13">
        <v>0</v>
      </c>
      <c r="BL159" s="13">
        <v>0</v>
      </c>
      <c r="BM159" s="13">
        <v>0</v>
      </c>
      <c r="BN159" s="13">
        <f t="shared" si="61"/>
        <v>75</v>
      </c>
      <c r="BO159" s="16">
        <v>4.5389999999999997</v>
      </c>
      <c r="BP159" s="1"/>
      <c r="BQ159" s="1"/>
      <c r="BR159" s="23" t="str">
        <f t="shared" si="62"/>
        <v xml:space="preserve"> </v>
      </c>
      <c r="BS159" s="1"/>
      <c r="BT159" s="13">
        <v>0</v>
      </c>
      <c r="BU159" s="13">
        <v>4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23">
        <f t="shared" si="63"/>
        <v>0</v>
      </c>
      <c r="CC159" s="16">
        <v>0.60000000000000009</v>
      </c>
      <c r="CD159" s="16">
        <v>0.4</v>
      </c>
      <c r="CE159" s="16">
        <v>1</v>
      </c>
      <c r="CF159" s="24">
        <f t="shared" si="64"/>
        <v>3.4482758620689655E-2</v>
      </c>
      <c r="CG159" s="24">
        <f t="shared" si="65"/>
        <v>0.16420361247947454</v>
      </c>
      <c r="CH159" s="25">
        <v>7</v>
      </c>
      <c r="CI159" s="16">
        <v>6.9</v>
      </c>
      <c r="CJ159" s="16">
        <v>11.9</v>
      </c>
      <c r="CK159" s="16">
        <v>-2.2999999999999998</v>
      </c>
      <c r="CL159" s="16">
        <v>1.2</v>
      </c>
      <c r="CM159" s="16">
        <v>3</v>
      </c>
      <c r="CN159" s="16">
        <v>0</v>
      </c>
      <c r="CO159" s="16">
        <v>4.0999999999999996</v>
      </c>
      <c r="CP159" s="26">
        <f t="shared" si="66"/>
        <v>0.14137931034482756</v>
      </c>
      <c r="CQ159" s="26">
        <f t="shared" si="67"/>
        <v>0.6732348111658456</v>
      </c>
      <c r="CR159" s="13">
        <v>0</v>
      </c>
      <c r="CS159" s="13">
        <v>0</v>
      </c>
      <c r="CT159" s="13">
        <v>0</v>
      </c>
      <c r="CU159" s="13">
        <v>-0.01</v>
      </c>
      <c r="CV159" s="13">
        <v>0.5</v>
      </c>
      <c r="CW159" s="13">
        <v>0.49</v>
      </c>
      <c r="CX159" s="13">
        <v>-0.02</v>
      </c>
      <c r="CY159" s="13">
        <v>-1.06</v>
      </c>
      <c r="CZ159" s="13">
        <v>1.57</v>
      </c>
      <c r="DA159" s="13">
        <v>1.47</v>
      </c>
      <c r="DB159" s="27">
        <v>-6.91</v>
      </c>
      <c r="DC159" s="27">
        <v>31.28</v>
      </c>
      <c r="DD159" s="27">
        <v>-38.19</v>
      </c>
      <c r="DE159" s="27">
        <v>-7.97</v>
      </c>
      <c r="DF159" s="27">
        <v>-5.44</v>
      </c>
      <c r="DG159" s="27">
        <v>20.45</v>
      </c>
      <c r="DH159" s="27">
        <v>-25.88</v>
      </c>
      <c r="DI159" s="27">
        <v>-5.4</v>
      </c>
      <c r="DJ159" s="1">
        <v>186</v>
      </c>
      <c r="DK159" s="28">
        <v>52</v>
      </c>
      <c r="DL159" s="28" t="s">
        <v>795</v>
      </c>
      <c r="DM159" s="1">
        <v>2.5</v>
      </c>
      <c r="DN159" s="1">
        <v>0.91500000000000004</v>
      </c>
      <c r="DO159" s="1">
        <v>0</v>
      </c>
      <c r="DP159" s="16">
        <f t="shared" si="68"/>
        <v>-4.8936170212765973E-2</v>
      </c>
    </row>
    <row r="160" spans="1:120" x14ac:dyDescent="0.2">
      <c r="A160" s="13">
        <v>51</v>
      </c>
      <c r="B160" s="13" t="s">
        <v>796</v>
      </c>
      <c r="C160" s="13" t="s">
        <v>764</v>
      </c>
      <c r="D160" s="13" t="s">
        <v>122</v>
      </c>
      <c r="E160" s="13" t="s">
        <v>123</v>
      </c>
      <c r="F160" s="1" t="s">
        <v>124</v>
      </c>
      <c r="G160" s="13">
        <v>72</v>
      </c>
      <c r="H160" s="13">
        <v>188</v>
      </c>
      <c r="I160" s="13" t="s">
        <v>125</v>
      </c>
      <c r="J160" s="13">
        <v>2013</v>
      </c>
      <c r="K160" s="13">
        <v>4</v>
      </c>
      <c r="L160" s="13">
        <v>104</v>
      </c>
      <c r="M160" s="13" t="s">
        <v>159</v>
      </c>
      <c r="N160" s="1">
        <v>20</v>
      </c>
      <c r="O160" s="13" t="s">
        <v>160</v>
      </c>
      <c r="P160" s="13" t="s">
        <v>797</v>
      </c>
      <c r="Q160" s="1" t="str">
        <f t="shared" si="46"/>
        <v>WPG</v>
      </c>
      <c r="R160" s="13" t="s">
        <v>584</v>
      </c>
      <c r="S160" s="1"/>
      <c r="T160" s="13" t="s">
        <v>146</v>
      </c>
      <c r="U160" s="13">
        <v>1</v>
      </c>
      <c r="V160" s="13">
        <v>0</v>
      </c>
      <c r="W160" s="13">
        <v>1</v>
      </c>
      <c r="X160" s="14">
        <v>1</v>
      </c>
      <c r="Y160" s="13">
        <v>1</v>
      </c>
      <c r="Z160" s="13">
        <v>2</v>
      </c>
      <c r="AA160" s="1">
        <v>4</v>
      </c>
      <c r="AB160" s="14">
        <v>0</v>
      </c>
      <c r="AC160" s="14">
        <v>0</v>
      </c>
      <c r="AD160" s="15">
        <f t="shared" si="47"/>
        <v>0</v>
      </c>
      <c r="AE160" s="15">
        <f t="shared" si="48"/>
        <v>0</v>
      </c>
      <c r="AF160" s="16">
        <v>13.266666666700001</v>
      </c>
      <c r="AG160" s="17">
        <f t="shared" si="49"/>
        <v>13.266666666700001</v>
      </c>
      <c r="AH160" s="29">
        <v>21</v>
      </c>
      <c r="AI160" s="17">
        <f t="shared" si="50"/>
        <v>21</v>
      </c>
      <c r="AJ160" s="19">
        <f t="shared" si="51"/>
        <v>0.63174603174761912</v>
      </c>
      <c r="AK160" s="20">
        <f>'Even Strength'!AA160+'Power Play'!R160+'Penalty Kill'!L160</f>
        <v>4</v>
      </c>
      <c r="AL160" s="19">
        <f t="shared" si="52"/>
        <v>18.090452261261078</v>
      </c>
      <c r="AM160" s="15">
        <f>IF(('Even Strength'!BR160+'Power Play'!AK160+'Penalty Kill'!AG160)&gt;0,V160/('Even Strength'!BR160+'Power Play'!AK160+'Penalty Kill'!AG160),0)</f>
        <v>0</v>
      </c>
      <c r="AN160" s="15">
        <f>IF(('Even Strength'!BR160+'Power Play'!AK160+'Penalty Kill'!AG160)&gt;0,W160/('Even Strength'!BR160+'Power Play'!AK160+'Penalty Kill'!AG160),0)</f>
        <v>0.5</v>
      </c>
      <c r="AO160" s="15">
        <f t="shared" si="53"/>
        <v>0.5</v>
      </c>
      <c r="AP160" s="13">
        <v>6</v>
      </c>
      <c r="AQ160" s="13">
        <v>3</v>
      </c>
      <c r="AR160" s="21">
        <f t="shared" si="54"/>
        <v>0.66666666666666663</v>
      </c>
      <c r="AS160" s="22">
        <v>15</v>
      </c>
      <c r="AT160" s="1"/>
      <c r="AU160" s="1"/>
      <c r="AV160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6">
        <f t="shared" si="55"/>
        <v>0</v>
      </c>
      <c r="BC160" s="17">
        <f t="shared" si="56"/>
        <v>0</v>
      </c>
      <c r="BD160" s="17">
        <f t="shared" si="57"/>
        <v>0</v>
      </c>
      <c r="BE160" s="17">
        <f t="shared" si="58"/>
        <v>0</v>
      </c>
      <c r="BF160" s="17">
        <f t="shared" si="59"/>
        <v>0</v>
      </c>
      <c r="BG160" s="17">
        <f t="shared" si="60"/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f t="shared" si="61"/>
        <v>0</v>
      </c>
      <c r="BO160" s="16">
        <v>-2.1999999999999999E-2</v>
      </c>
      <c r="BP160" s="1"/>
      <c r="BQ160" s="1"/>
      <c r="BR160" s="23" t="str">
        <f t="shared" si="62"/>
        <v xml:space="preserve"> </v>
      </c>
      <c r="BS160" s="1"/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23">
        <f t="shared" si="63"/>
        <v>0</v>
      </c>
      <c r="CC160" s="16">
        <v>0.1</v>
      </c>
      <c r="CD160" s="16">
        <v>0.1</v>
      </c>
      <c r="CE160" s="16">
        <v>0.2</v>
      </c>
      <c r="CF160" s="24">
        <f t="shared" si="64"/>
        <v>0.2</v>
      </c>
      <c r="CG160" s="24">
        <f t="shared" si="65"/>
        <v>0.90452261306305393</v>
      </c>
      <c r="CH160" s="25">
        <v>4</v>
      </c>
      <c r="CI160" s="16"/>
      <c r="CJ160" s="16"/>
      <c r="CK160" s="16"/>
      <c r="CL160" s="16"/>
      <c r="CM160" s="16"/>
      <c r="CN160" s="16"/>
      <c r="CO160" s="16"/>
      <c r="CP160" s="26">
        <f t="shared" si="66"/>
        <v>0</v>
      </c>
      <c r="CQ160" s="26">
        <f t="shared" si="67"/>
        <v>0</v>
      </c>
      <c r="CR160" s="13">
        <v>0</v>
      </c>
      <c r="CS160" s="13">
        <v>0</v>
      </c>
      <c r="CT160" s="13">
        <v>1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27">
        <v>-2.0099999999999998</v>
      </c>
      <c r="DC160" s="27">
        <v>-2.84</v>
      </c>
      <c r="DD160" s="27">
        <v>0.83</v>
      </c>
      <c r="DE160" s="27">
        <v>3.59</v>
      </c>
      <c r="DF160" s="27">
        <v>0.99</v>
      </c>
      <c r="DG160" s="27">
        <v>-2.63</v>
      </c>
      <c r="DH160" s="27">
        <v>3.62</v>
      </c>
      <c r="DI160" s="27">
        <v>15.63</v>
      </c>
      <c r="DJ160" s="1">
        <v>0</v>
      </c>
      <c r="DK160" s="1"/>
      <c r="DL160" s="1"/>
      <c r="DM160" s="1">
        <v>0</v>
      </c>
      <c r="DN160" s="1">
        <v>0</v>
      </c>
      <c r="DO160" s="1">
        <v>0</v>
      </c>
      <c r="DP160" s="16">
        <f t="shared" si="68"/>
        <v>0</v>
      </c>
    </row>
    <row r="161" spans="1:120" x14ac:dyDescent="0.2">
      <c r="A161" s="13">
        <v>28</v>
      </c>
      <c r="B161" s="13" t="s">
        <v>798</v>
      </c>
      <c r="C161" s="13" t="s">
        <v>799</v>
      </c>
      <c r="D161" s="13" t="s">
        <v>800</v>
      </c>
      <c r="E161" s="13" t="s">
        <v>141</v>
      </c>
      <c r="F161" s="1" t="s">
        <v>142</v>
      </c>
      <c r="G161" s="13">
        <v>74</v>
      </c>
      <c r="H161" s="13">
        <v>215</v>
      </c>
      <c r="I161" s="13" t="s">
        <v>125</v>
      </c>
      <c r="J161" s="13">
        <v>2008</v>
      </c>
      <c r="K161" s="13">
        <v>2</v>
      </c>
      <c r="L161" s="13">
        <v>54</v>
      </c>
      <c r="M161" s="1"/>
      <c r="N161" s="1">
        <v>24</v>
      </c>
      <c r="O161" s="13" t="s">
        <v>388</v>
      </c>
      <c r="P161" s="13" t="s">
        <v>801</v>
      </c>
      <c r="Q161" s="1" t="str">
        <f t="shared" si="46"/>
        <v>WPG</v>
      </c>
      <c r="R161" s="13" t="s">
        <v>584</v>
      </c>
      <c r="S161" s="1"/>
      <c r="T161" s="13" t="s">
        <v>146</v>
      </c>
      <c r="U161" s="13">
        <v>1</v>
      </c>
      <c r="V161" s="13">
        <v>0</v>
      </c>
      <c r="W161" s="13">
        <v>0</v>
      </c>
      <c r="X161" s="14">
        <v>0</v>
      </c>
      <c r="Y161" s="13">
        <v>0</v>
      </c>
      <c r="Z161" s="13">
        <v>0</v>
      </c>
      <c r="AA161" s="1">
        <v>0</v>
      </c>
      <c r="AB161" s="14">
        <v>0</v>
      </c>
      <c r="AC161" s="14">
        <v>0</v>
      </c>
      <c r="AD161" s="15">
        <f t="shared" si="47"/>
        <v>0</v>
      </c>
      <c r="AE161" s="15">
        <f t="shared" si="48"/>
        <v>0</v>
      </c>
      <c r="AF161" s="16">
        <v>4.9000000000000004</v>
      </c>
      <c r="AG161" s="17">
        <f t="shared" si="49"/>
        <v>4.9000000000000004</v>
      </c>
      <c r="AH161" s="29">
        <v>7</v>
      </c>
      <c r="AI161" s="17">
        <f t="shared" si="50"/>
        <v>7</v>
      </c>
      <c r="AJ161" s="19">
        <f t="shared" si="51"/>
        <v>0.70000000000000007</v>
      </c>
      <c r="AK161" s="20">
        <f>'Even Strength'!AA161+'Power Play'!R161+'Penalty Kill'!L161</f>
        <v>0</v>
      </c>
      <c r="AL161" s="19">
        <f t="shared" si="52"/>
        <v>0</v>
      </c>
      <c r="AM161" s="15">
        <f>IF(('Even Strength'!BR161+'Power Play'!AK161+'Penalty Kill'!AG161)&gt;0,V161/('Even Strength'!BR161+'Power Play'!AK161+'Penalty Kill'!AG161),0)</f>
        <v>0</v>
      </c>
      <c r="AN161" s="15">
        <f>IF(('Even Strength'!BR161+'Power Play'!AK161+'Penalty Kill'!AG161)&gt;0,W161/('Even Strength'!BR161+'Power Play'!AK161+'Penalty Kill'!AG161),0)</f>
        <v>0</v>
      </c>
      <c r="AO161" s="15">
        <f t="shared" si="53"/>
        <v>0</v>
      </c>
      <c r="AP161" s="13">
        <v>3</v>
      </c>
      <c r="AQ161" s="13">
        <v>2</v>
      </c>
      <c r="AR161" s="21">
        <f t="shared" si="54"/>
        <v>0.6</v>
      </c>
      <c r="AS161" s="22">
        <v>8.3000000000000007</v>
      </c>
      <c r="AT161" s="1"/>
      <c r="AU161" s="1"/>
      <c r="AV161">
        <v>0</v>
      </c>
      <c r="AW161" s="13">
        <v>1</v>
      </c>
      <c r="AX161" s="13">
        <v>0</v>
      </c>
      <c r="AY161" s="13">
        <v>0</v>
      </c>
      <c r="AZ161" s="13">
        <v>0</v>
      </c>
      <c r="BA161" s="13">
        <v>0</v>
      </c>
      <c r="BB161" s="16">
        <f t="shared" si="55"/>
        <v>0</v>
      </c>
      <c r="BC161" s="17">
        <f t="shared" si="56"/>
        <v>12.244897959183673</v>
      </c>
      <c r="BD161" s="17">
        <f t="shared" si="57"/>
        <v>0</v>
      </c>
      <c r="BE161" s="17">
        <f t="shared" si="58"/>
        <v>0</v>
      </c>
      <c r="BF161" s="17">
        <f t="shared" si="59"/>
        <v>0</v>
      </c>
      <c r="BG161" s="17">
        <f t="shared" si="60"/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f t="shared" si="61"/>
        <v>1</v>
      </c>
      <c r="BO161" s="16">
        <v>-8.0000000000000002E-3</v>
      </c>
      <c r="BP161" s="1"/>
      <c r="BQ161" s="1"/>
      <c r="BR161" s="23" t="str">
        <f t="shared" si="62"/>
        <v xml:space="preserve"> </v>
      </c>
      <c r="BS161" s="1"/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23">
        <f t="shared" si="63"/>
        <v>0</v>
      </c>
      <c r="CC161" s="16">
        <v>0</v>
      </c>
      <c r="CD161" s="16">
        <v>0</v>
      </c>
      <c r="CE161" s="16">
        <v>0</v>
      </c>
      <c r="CF161" s="24">
        <f t="shared" si="64"/>
        <v>0</v>
      </c>
      <c r="CG161" s="24">
        <f t="shared" si="65"/>
        <v>0</v>
      </c>
      <c r="CH161" s="25">
        <v>3</v>
      </c>
      <c r="CI161" s="16">
        <v>0.1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26">
        <f t="shared" si="66"/>
        <v>0</v>
      </c>
      <c r="CQ161" s="26">
        <f t="shared" si="67"/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27">
        <v>2.12</v>
      </c>
      <c r="DC161" s="27">
        <v>-0.76</v>
      </c>
      <c r="DD161" s="27">
        <v>2.88</v>
      </c>
      <c r="DE161" s="27">
        <v>39.479999999999997</v>
      </c>
      <c r="DF161" s="27">
        <v>0.62</v>
      </c>
      <c r="DG161" s="27">
        <v>-0.62</v>
      </c>
      <c r="DH161" s="27">
        <v>1.23</v>
      </c>
      <c r="DI161" s="27">
        <v>16.91</v>
      </c>
      <c r="DJ161" s="1">
        <v>36</v>
      </c>
      <c r="DK161" s="1"/>
      <c r="DL161" s="1"/>
      <c r="DM161" s="1">
        <v>0.121</v>
      </c>
      <c r="DN161" s="1">
        <v>0</v>
      </c>
      <c r="DO161" s="1">
        <v>0</v>
      </c>
      <c r="DP161" s="16">
        <f t="shared" si="68"/>
        <v>-3.0954015099519536E-2</v>
      </c>
    </row>
    <row r="162" spans="1:120" x14ac:dyDescent="0.2">
      <c r="A162" s="13">
        <v>26</v>
      </c>
      <c r="B162" s="13" t="s">
        <v>802</v>
      </c>
      <c r="C162" s="13" t="s">
        <v>427</v>
      </c>
      <c r="D162" s="13" t="s">
        <v>158</v>
      </c>
      <c r="E162" s="13" t="s">
        <v>141</v>
      </c>
      <c r="F162" s="1" t="s">
        <v>142</v>
      </c>
      <c r="G162" s="13">
        <v>72</v>
      </c>
      <c r="H162" s="13">
        <v>190</v>
      </c>
      <c r="I162" s="13" t="s">
        <v>150</v>
      </c>
      <c r="J162" s="13">
        <v>2011</v>
      </c>
      <c r="K162" s="13">
        <v>5</v>
      </c>
      <c r="L162" s="13">
        <v>150</v>
      </c>
      <c r="M162" s="13" t="s">
        <v>159</v>
      </c>
      <c r="N162" s="1">
        <v>21</v>
      </c>
      <c r="O162" s="13" t="s">
        <v>803</v>
      </c>
      <c r="P162" s="13" t="s">
        <v>804</v>
      </c>
      <c r="Q162" s="1" t="str">
        <f t="shared" si="46"/>
        <v>VAN</v>
      </c>
      <c r="R162" s="13" t="s">
        <v>409</v>
      </c>
      <c r="S162" s="1"/>
      <c r="T162" s="13" t="s">
        <v>173</v>
      </c>
      <c r="U162" s="13">
        <v>10</v>
      </c>
      <c r="V162" s="13">
        <v>1</v>
      </c>
      <c r="W162" s="13">
        <v>0</v>
      </c>
      <c r="X162" s="14">
        <v>0</v>
      </c>
      <c r="Y162" s="13">
        <v>1</v>
      </c>
      <c r="Z162" s="13">
        <v>-7</v>
      </c>
      <c r="AA162" s="1">
        <v>8</v>
      </c>
      <c r="AB162" s="14">
        <v>5</v>
      </c>
      <c r="AC162" s="14">
        <v>3</v>
      </c>
      <c r="AD162" s="15">
        <f t="shared" si="47"/>
        <v>0.125</v>
      </c>
      <c r="AE162" s="15">
        <f t="shared" si="48"/>
        <v>6.25E-2</v>
      </c>
      <c r="AF162" s="16">
        <v>156.6833333333</v>
      </c>
      <c r="AG162" s="17">
        <f t="shared" si="49"/>
        <v>15.668333333330001</v>
      </c>
      <c r="AH162" s="29">
        <v>223</v>
      </c>
      <c r="AI162" s="17">
        <f t="shared" si="50"/>
        <v>22.3</v>
      </c>
      <c r="AJ162" s="19">
        <f t="shared" si="51"/>
        <v>0.70261584454394621</v>
      </c>
      <c r="AK162" s="20">
        <f>'Even Strength'!AA162+'Power Play'!R162+'Penalty Kill'!L162</f>
        <v>0</v>
      </c>
      <c r="AL162" s="19">
        <f t="shared" si="52"/>
        <v>0</v>
      </c>
      <c r="AM162" s="15">
        <f>IF(('Even Strength'!BR162+'Power Play'!AK162+'Penalty Kill'!AG162)&gt;0,V162/('Even Strength'!BR162+'Power Play'!AK162+'Penalty Kill'!AG162),0)</f>
        <v>0.5</v>
      </c>
      <c r="AN162" s="15">
        <f>IF(('Even Strength'!BR162+'Power Play'!AK162+'Penalty Kill'!AG162)&gt;0,W162/('Even Strength'!BR162+'Power Play'!AK162+'Penalty Kill'!AG162),0)</f>
        <v>0</v>
      </c>
      <c r="AO162" s="15">
        <f t="shared" si="53"/>
        <v>0.5</v>
      </c>
      <c r="AP162" s="13">
        <v>0</v>
      </c>
      <c r="AQ162" s="13">
        <v>0</v>
      </c>
      <c r="AR162" s="21">
        <f t="shared" si="54"/>
        <v>0</v>
      </c>
      <c r="AS162" s="22">
        <v>0</v>
      </c>
      <c r="AT162" s="1"/>
      <c r="AU162" s="1"/>
      <c r="AV162">
        <v>17</v>
      </c>
      <c r="AW162" s="13">
        <v>15</v>
      </c>
      <c r="AX162" s="13">
        <v>12</v>
      </c>
      <c r="AY162" s="13">
        <v>5</v>
      </c>
      <c r="AZ162" s="13">
        <v>5</v>
      </c>
      <c r="BA162" s="13">
        <v>1</v>
      </c>
      <c r="BB162" s="16">
        <f t="shared" si="55"/>
        <v>6.5099457504534648</v>
      </c>
      <c r="BC162" s="17">
        <f t="shared" si="56"/>
        <v>5.7440697798118805</v>
      </c>
      <c r="BD162" s="17">
        <f t="shared" si="57"/>
        <v>4.595255823849504</v>
      </c>
      <c r="BE162" s="17">
        <f t="shared" si="58"/>
        <v>1.9146899266039601</v>
      </c>
      <c r="BF162" s="17">
        <f t="shared" si="59"/>
        <v>1.9146899266039601</v>
      </c>
      <c r="BG162" s="17">
        <f t="shared" si="60"/>
        <v>0.38293798532079204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f t="shared" si="61"/>
        <v>27</v>
      </c>
      <c r="BO162" s="16">
        <v>1.722</v>
      </c>
      <c r="BP162" s="1"/>
      <c r="BQ162" s="1"/>
      <c r="BR162" s="23" t="str">
        <f t="shared" si="62"/>
        <v xml:space="preserve"> </v>
      </c>
      <c r="BS162" s="1"/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23">
        <f t="shared" si="63"/>
        <v>0</v>
      </c>
      <c r="CC162" s="16">
        <v>0</v>
      </c>
      <c r="CD162" s="16">
        <v>-0.30000000000000004</v>
      </c>
      <c r="CE162" s="16">
        <v>-0.30000000000000004</v>
      </c>
      <c r="CF162" s="24">
        <f t="shared" si="64"/>
        <v>-3.0000000000000006E-2</v>
      </c>
      <c r="CG162" s="24">
        <f t="shared" si="65"/>
        <v>-0.11488139559623763</v>
      </c>
      <c r="CH162" s="25">
        <v>4</v>
      </c>
      <c r="CI162" s="16">
        <v>2.7</v>
      </c>
      <c r="CJ162" s="16">
        <v>3.5</v>
      </c>
      <c r="CK162" s="16">
        <v>-7.3</v>
      </c>
      <c r="CL162" s="16">
        <v>-0.1</v>
      </c>
      <c r="CM162" s="16">
        <v>-0.7</v>
      </c>
      <c r="CN162" s="16">
        <v>0</v>
      </c>
      <c r="CO162" s="16">
        <v>-0.8</v>
      </c>
      <c r="CP162" s="26">
        <f t="shared" si="66"/>
        <v>-0.08</v>
      </c>
      <c r="CQ162" s="26">
        <f t="shared" si="67"/>
        <v>-0.30635038825663363</v>
      </c>
      <c r="CR162" s="13">
        <v>0</v>
      </c>
      <c r="CS162" s="13">
        <v>0</v>
      </c>
      <c r="CT162" s="13">
        <v>0</v>
      </c>
      <c r="CU162" s="13">
        <v>0</v>
      </c>
      <c r="CV162" s="13">
        <v>0.15</v>
      </c>
      <c r="CW162" s="13">
        <v>0.33</v>
      </c>
      <c r="CX162" s="13">
        <v>-1.64</v>
      </c>
      <c r="CY162" s="13">
        <v>1.05</v>
      </c>
      <c r="CZ162" s="13">
        <v>0.51</v>
      </c>
      <c r="DA162" s="13">
        <v>0.4</v>
      </c>
      <c r="DB162" s="27">
        <v>-11.81</v>
      </c>
      <c r="DC162" s="27">
        <v>-20.239999999999998</v>
      </c>
      <c r="DD162" s="27">
        <v>8.43</v>
      </c>
      <c r="DE162" s="27">
        <v>3.47</v>
      </c>
      <c r="DF162" s="27">
        <v>-2.83</v>
      </c>
      <c r="DG162" s="27">
        <v>-10.31</v>
      </c>
      <c r="DH162" s="27">
        <v>7.48</v>
      </c>
      <c r="DI162" s="27">
        <v>3.08</v>
      </c>
      <c r="DJ162" s="1">
        <v>103</v>
      </c>
      <c r="DK162" s="28">
        <v>17</v>
      </c>
      <c r="DL162" s="28" t="s">
        <v>379</v>
      </c>
      <c r="DM162" s="1">
        <v>0.33200000000000002</v>
      </c>
      <c r="DN162" s="1">
        <v>3.6999999999999998E-2</v>
      </c>
      <c r="DO162" s="1">
        <v>0.01</v>
      </c>
      <c r="DP162" s="16">
        <f t="shared" si="68"/>
        <v>-0.85836193090825907</v>
      </c>
    </row>
    <row r="163" spans="1:120" x14ac:dyDescent="0.2">
      <c r="A163" s="13">
        <v>52</v>
      </c>
      <c r="B163" s="13" t="s">
        <v>805</v>
      </c>
      <c r="C163" s="13" t="s">
        <v>793</v>
      </c>
      <c r="D163" s="13" t="s">
        <v>158</v>
      </c>
      <c r="E163" s="13" t="s">
        <v>141</v>
      </c>
      <c r="F163" s="1" t="s">
        <v>142</v>
      </c>
      <c r="G163" s="13">
        <v>70</v>
      </c>
      <c r="H163" s="13">
        <v>169</v>
      </c>
      <c r="I163" s="13" t="s">
        <v>125</v>
      </c>
      <c r="J163" s="13">
        <v>2011</v>
      </c>
      <c r="K163" s="13">
        <v>3</v>
      </c>
      <c r="L163" s="13">
        <v>68</v>
      </c>
      <c r="M163" s="13" t="s">
        <v>159</v>
      </c>
      <c r="N163" s="1">
        <v>21</v>
      </c>
      <c r="O163" s="13" t="s">
        <v>423</v>
      </c>
      <c r="P163" s="13" t="s">
        <v>806</v>
      </c>
      <c r="Q163" s="1" t="str">
        <f t="shared" si="46"/>
        <v>PHI</v>
      </c>
      <c r="R163" s="13" t="s">
        <v>167</v>
      </c>
      <c r="S163" s="1"/>
      <c r="T163" s="13" t="s">
        <v>146</v>
      </c>
      <c r="U163" s="13">
        <v>11</v>
      </c>
      <c r="V163" s="13">
        <v>0</v>
      </c>
      <c r="W163" s="13">
        <v>0</v>
      </c>
      <c r="X163" s="14">
        <v>0</v>
      </c>
      <c r="Y163" s="13">
        <v>0</v>
      </c>
      <c r="Z163" s="13">
        <v>1</v>
      </c>
      <c r="AA163" s="1">
        <v>6</v>
      </c>
      <c r="AB163" s="14">
        <v>1</v>
      </c>
      <c r="AC163" s="14">
        <v>2</v>
      </c>
      <c r="AD163" s="15">
        <f t="shared" si="47"/>
        <v>0</v>
      </c>
      <c r="AE163" s="15">
        <f t="shared" si="48"/>
        <v>0</v>
      </c>
      <c r="AF163" s="16">
        <v>96.983333333299996</v>
      </c>
      <c r="AG163" s="17">
        <f t="shared" si="49"/>
        <v>8.816666666663636</v>
      </c>
      <c r="AH163" s="29">
        <v>142</v>
      </c>
      <c r="AI163" s="17">
        <f t="shared" si="50"/>
        <v>12.909090909090908</v>
      </c>
      <c r="AJ163" s="19">
        <f t="shared" si="51"/>
        <v>0.68298122065704225</v>
      </c>
      <c r="AK163" s="20">
        <f>'Even Strength'!AA163+'Power Play'!R163+'Penalty Kill'!L163</f>
        <v>0</v>
      </c>
      <c r="AL163" s="19">
        <f t="shared" si="52"/>
        <v>0</v>
      </c>
      <c r="AM163" s="15">
        <f>IF(('Even Strength'!BR163+'Power Play'!AK163+'Penalty Kill'!AG163)&gt;0,V163/('Even Strength'!BR163+'Power Play'!AK163+'Penalty Kill'!AG163),0)</f>
        <v>0</v>
      </c>
      <c r="AN163" s="15">
        <f>IF(('Even Strength'!BR163+'Power Play'!AK163+'Penalty Kill'!AG163)&gt;0,W163/('Even Strength'!BR163+'Power Play'!AK163+'Penalty Kill'!AG163),0)</f>
        <v>0</v>
      </c>
      <c r="AO163" s="15">
        <f t="shared" si="53"/>
        <v>0</v>
      </c>
      <c r="AP163" s="13">
        <v>23</v>
      </c>
      <c r="AQ163" s="13">
        <v>29</v>
      </c>
      <c r="AR163" s="21">
        <f t="shared" si="54"/>
        <v>0.44230769230769229</v>
      </c>
      <c r="AS163" s="22">
        <v>7.8</v>
      </c>
      <c r="AT163" s="1"/>
      <c r="AU163" s="1"/>
      <c r="AV163">
        <v>11</v>
      </c>
      <c r="AW163" s="13">
        <v>13</v>
      </c>
      <c r="AX163" s="13">
        <v>5</v>
      </c>
      <c r="AY163" s="13">
        <v>1</v>
      </c>
      <c r="AZ163" s="13">
        <v>2</v>
      </c>
      <c r="BA163" s="13">
        <v>5</v>
      </c>
      <c r="BB163" s="16">
        <f t="shared" si="55"/>
        <v>6.8052930056734162</v>
      </c>
      <c r="BC163" s="17">
        <f t="shared" si="56"/>
        <v>8.0426190067049479</v>
      </c>
      <c r="BD163" s="17">
        <f t="shared" si="57"/>
        <v>3.0933150025788256</v>
      </c>
      <c r="BE163" s="17">
        <f t="shared" si="58"/>
        <v>0.61866300051576517</v>
      </c>
      <c r="BF163" s="17">
        <f t="shared" si="59"/>
        <v>1.2373260010315303</v>
      </c>
      <c r="BG163" s="17">
        <f t="shared" si="60"/>
        <v>3.0933150025788256</v>
      </c>
      <c r="BH163" s="13">
        <v>2</v>
      </c>
      <c r="BI163" s="13">
        <v>1</v>
      </c>
      <c r="BJ163" s="13">
        <v>0</v>
      </c>
      <c r="BK163" s="13">
        <v>0</v>
      </c>
      <c r="BL163" s="13">
        <v>0</v>
      </c>
      <c r="BM163" s="13">
        <v>0</v>
      </c>
      <c r="BN163" s="13">
        <f t="shared" si="61"/>
        <v>20</v>
      </c>
      <c r="BO163" s="16">
        <v>-0.16800000000000001</v>
      </c>
      <c r="BP163" s="13">
        <v>1</v>
      </c>
      <c r="BQ163" s="13">
        <v>1</v>
      </c>
      <c r="BR163" s="23">
        <f t="shared" si="62"/>
        <v>1</v>
      </c>
      <c r="BS163" s="13">
        <v>0</v>
      </c>
      <c r="BT163" s="13">
        <v>0</v>
      </c>
      <c r="BU163" s="13">
        <v>3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23">
        <f t="shared" si="63"/>
        <v>0</v>
      </c>
      <c r="CC163" s="16">
        <v>-0.30000000000000004</v>
      </c>
      <c r="CD163" s="16">
        <v>0.1</v>
      </c>
      <c r="CE163" s="16">
        <v>-0.1</v>
      </c>
      <c r="CF163" s="24">
        <f t="shared" si="64"/>
        <v>-9.0909090909090922E-3</v>
      </c>
      <c r="CG163" s="24">
        <f t="shared" si="65"/>
        <v>-6.186630005157652E-2</v>
      </c>
      <c r="CH163" s="25">
        <v>3</v>
      </c>
      <c r="CI163" s="16">
        <v>1.8</v>
      </c>
      <c r="CJ163" s="16">
        <v>1.7000000000000002</v>
      </c>
      <c r="CK163" s="16">
        <v>1.1000000000000001</v>
      </c>
      <c r="CL163" s="16">
        <v>-0.8</v>
      </c>
      <c r="CM163" s="16">
        <v>0.30000000000000004</v>
      </c>
      <c r="CN163" s="16">
        <v>0.60000000000000009</v>
      </c>
      <c r="CO163" s="16">
        <v>0.1</v>
      </c>
      <c r="CP163" s="26">
        <f t="shared" si="66"/>
        <v>9.0909090909090922E-3</v>
      </c>
      <c r="CQ163" s="26">
        <f t="shared" si="67"/>
        <v>6.186630005157652E-2</v>
      </c>
      <c r="CR163" s="13">
        <v>0</v>
      </c>
      <c r="CS163" s="13">
        <v>0</v>
      </c>
      <c r="CT163" s="13">
        <v>0</v>
      </c>
      <c r="CU163" s="13">
        <v>0.03</v>
      </c>
      <c r="CV163" s="13">
        <v>0.1</v>
      </c>
      <c r="CW163" s="13">
        <v>0.09</v>
      </c>
      <c r="CX163" s="13">
        <v>0.39</v>
      </c>
      <c r="CY163" s="13">
        <v>-0.15</v>
      </c>
      <c r="CZ163" s="13">
        <v>-0.64</v>
      </c>
      <c r="DA163" s="13">
        <v>-0.18</v>
      </c>
      <c r="DB163" s="27">
        <v>1.75</v>
      </c>
      <c r="DC163" s="27">
        <v>5.44</v>
      </c>
      <c r="DD163" s="27">
        <v>-3.69</v>
      </c>
      <c r="DE163" s="27">
        <v>-2.34</v>
      </c>
      <c r="DF163" s="27">
        <v>7.45</v>
      </c>
      <c r="DG163" s="27">
        <v>5.24</v>
      </c>
      <c r="DH163" s="27">
        <v>2.21</v>
      </c>
      <c r="DI163" s="27">
        <v>1.4</v>
      </c>
      <c r="DJ163" s="1">
        <v>27</v>
      </c>
      <c r="DK163" s="1"/>
      <c r="DL163" s="1"/>
      <c r="DM163" s="1">
        <v>0.13</v>
      </c>
      <c r="DN163" s="1">
        <v>0</v>
      </c>
      <c r="DO163" s="1">
        <v>8.3000000000000004E-2</v>
      </c>
      <c r="DP163" s="16">
        <f t="shared" si="68"/>
        <v>-6.7261496225119871E-3</v>
      </c>
    </row>
    <row r="164" spans="1:120" x14ac:dyDescent="0.2">
      <c r="A164" s="13">
        <v>39</v>
      </c>
      <c r="B164" s="13" t="s">
        <v>807</v>
      </c>
      <c r="C164" s="13" t="s">
        <v>808</v>
      </c>
      <c r="D164" s="13" t="s">
        <v>158</v>
      </c>
      <c r="E164" s="13" t="s">
        <v>141</v>
      </c>
      <c r="F164" s="1" t="s">
        <v>142</v>
      </c>
      <c r="G164" s="13">
        <v>73</v>
      </c>
      <c r="H164" s="13">
        <v>200</v>
      </c>
      <c r="I164" s="13" t="s">
        <v>125</v>
      </c>
      <c r="J164" s="13">
        <v>2007</v>
      </c>
      <c r="K164" s="13">
        <v>1</v>
      </c>
      <c r="L164" s="13">
        <v>9</v>
      </c>
      <c r="M164" s="1"/>
      <c r="N164" s="1">
        <v>25</v>
      </c>
      <c r="O164" s="13" t="s">
        <v>809</v>
      </c>
      <c r="P164" s="13" t="s">
        <v>810</v>
      </c>
      <c r="Q164" s="1" t="str">
        <f t="shared" si="46"/>
        <v>SJS</v>
      </c>
      <c r="R164" s="13" t="s">
        <v>554</v>
      </c>
      <c r="S164" s="1"/>
      <c r="T164" s="13" t="s">
        <v>146</v>
      </c>
      <c r="U164" s="13">
        <v>82</v>
      </c>
      <c r="V164" s="13">
        <v>27</v>
      </c>
      <c r="W164" s="13">
        <v>40</v>
      </c>
      <c r="X164" s="14">
        <v>23</v>
      </c>
      <c r="Y164" s="13">
        <v>67</v>
      </c>
      <c r="Z164" s="13">
        <v>-6</v>
      </c>
      <c r="AA164" s="1">
        <v>263</v>
      </c>
      <c r="AB164" s="14">
        <v>117</v>
      </c>
      <c r="AC164" s="14">
        <v>118</v>
      </c>
      <c r="AD164" s="15">
        <f t="shared" si="47"/>
        <v>0.10266159695817491</v>
      </c>
      <c r="AE164" s="15">
        <f t="shared" si="48"/>
        <v>5.4216867469879519E-2</v>
      </c>
      <c r="AF164" s="16">
        <v>1563.9333333333</v>
      </c>
      <c r="AG164" s="17">
        <f t="shared" si="49"/>
        <v>19.072357723576829</v>
      </c>
      <c r="AH164" s="29">
        <v>2122</v>
      </c>
      <c r="AI164" s="17">
        <f t="shared" si="50"/>
        <v>25.878048780487806</v>
      </c>
      <c r="AJ164" s="19">
        <f t="shared" si="51"/>
        <v>0.73700911090164933</v>
      </c>
      <c r="AK164" s="20">
        <f>'Even Strength'!AA164+'Power Play'!R164+'Penalty Kill'!L164</f>
        <v>208.7560975609756</v>
      </c>
      <c r="AL164" s="19">
        <f t="shared" si="52"/>
        <v>8.0088873270336354</v>
      </c>
      <c r="AM164" s="15">
        <f>IF(('Even Strength'!BR164+'Power Play'!AK164+'Penalty Kill'!AG164)&gt;0,V164/('Even Strength'!BR164+'Power Play'!AK164+'Penalty Kill'!AG164),0)</f>
        <v>0.3</v>
      </c>
      <c r="AN164" s="15">
        <f>IF(('Even Strength'!BR164+'Power Play'!AK164+'Penalty Kill'!AG164)&gt;0,W164/('Even Strength'!BR164+'Power Play'!AK164+'Penalty Kill'!AG164),0)</f>
        <v>0.44444444444444442</v>
      </c>
      <c r="AO164" s="15">
        <f t="shared" si="53"/>
        <v>0.74444444444444446</v>
      </c>
      <c r="AP164" s="13">
        <v>477</v>
      </c>
      <c r="AQ164" s="13">
        <v>513</v>
      </c>
      <c r="AR164" s="21">
        <f t="shared" si="54"/>
        <v>0.48181818181818181</v>
      </c>
      <c r="AS164" s="22">
        <v>19</v>
      </c>
      <c r="AT164" s="13">
        <v>29</v>
      </c>
      <c r="AU164" s="13">
        <v>16</v>
      </c>
      <c r="AV164">
        <v>120</v>
      </c>
      <c r="AW164" s="13">
        <v>85</v>
      </c>
      <c r="AX164" s="13">
        <v>71</v>
      </c>
      <c r="AY164" s="13">
        <v>116</v>
      </c>
      <c r="AZ164" s="13">
        <v>72</v>
      </c>
      <c r="BA164" s="13">
        <v>56</v>
      </c>
      <c r="BB164" s="16">
        <f t="shared" si="55"/>
        <v>4.6037768020803238</v>
      </c>
      <c r="BC164" s="17">
        <f t="shared" si="56"/>
        <v>3.261008568140229</v>
      </c>
      <c r="BD164" s="17">
        <f t="shared" si="57"/>
        <v>2.7239012745641911</v>
      </c>
      <c r="BE164" s="17">
        <f t="shared" si="58"/>
        <v>4.4503175753443118</v>
      </c>
      <c r="BF164" s="17">
        <f t="shared" si="59"/>
        <v>2.7622660812481938</v>
      </c>
      <c r="BG164" s="17">
        <f t="shared" si="60"/>
        <v>2.1484291743041508</v>
      </c>
      <c r="BH164" s="13">
        <v>12</v>
      </c>
      <c r="BI164" s="13">
        <v>6</v>
      </c>
      <c r="BJ164" s="13">
        <v>0</v>
      </c>
      <c r="BK164" s="13">
        <v>0</v>
      </c>
      <c r="BL164" s="13">
        <v>0</v>
      </c>
      <c r="BM164" s="13">
        <v>0</v>
      </c>
      <c r="BN164" s="13">
        <f t="shared" si="61"/>
        <v>168</v>
      </c>
      <c r="BO164" s="16">
        <v>5.6210000000000004</v>
      </c>
      <c r="BP164" s="13">
        <v>8</v>
      </c>
      <c r="BQ164" s="13">
        <v>3</v>
      </c>
      <c r="BR164" s="23">
        <f t="shared" si="62"/>
        <v>0.375</v>
      </c>
      <c r="BS164" s="13">
        <v>0</v>
      </c>
      <c r="BT164" s="13">
        <v>3</v>
      </c>
      <c r="BU164" s="13">
        <v>15</v>
      </c>
      <c r="BV164" s="13">
        <v>0</v>
      </c>
      <c r="BW164" s="13">
        <v>1</v>
      </c>
      <c r="BX164" s="13">
        <v>4</v>
      </c>
      <c r="BY164" s="13">
        <v>3</v>
      </c>
      <c r="BZ164" s="13">
        <v>0</v>
      </c>
      <c r="CA164" s="13">
        <v>0</v>
      </c>
      <c r="CB164" s="23">
        <f t="shared" si="63"/>
        <v>0</v>
      </c>
      <c r="CC164" s="16">
        <v>6.1</v>
      </c>
      <c r="CD164" s="16">
        <v>1.5</v>
      </c>
      <c r="CE164" s="16">
        <v>7.6</v>
      </c>
      <c r="CF164" s="24">
        <f t="shared" si="64"/>
        <v>9.2682926829268292E-2</v>
      </c>
      <c r="CG164" s="24">
        <f t="shared" si="65"/>
        <v>0.29157253079842049</v>
      </c>
      <c r="CH164" s="25">
        <v>7</v>
      </c>
      <c r="CI164" s="16">
        <v>39.5</v>
      </c>
      <c r="CJ164" s="16">
        <v>34.5</v>
      </c>
      <c r="CK164" s="16">
        <v>-0.5</v>
      </c>
      <c r="CL164" s="16">
        <v>9.9</v>
      </c>
      <c r="CM164" s="16">
        <v>3</v>
      </c>
      <c r="CN164" s="16">
        <v>0.5</v>
      </c>
      <c r="CO164" s="16">
        <v>13.5</v>
      </c>
      <c r="CP164" s="26">
        <f t="shared" si="66"/>
        <v>0.16463414634146342</v>
      </c>
      <c r="CQ164" s="26">
        <f t="shared" si="67"/>
        <v>0.51792489023403643</v>
      </c>
      <c r="CR164" s="13">
        <v>5</v>
      </c>
      <c r="CS164" s="13">
        <v>4</v>
      </c>
      <c r="CT164" s="13">
        <v>5</v>
      </c>
      <c r="CU164" s="13">
        <v>0.25</v>
      </c>
      <c r="CV164" s="13">
        <v>-1.01</v>
      </c>
      <c r="CW164" s="13">
        <v>3.23</v>
      </c>
      <c r="CX164" s="13">
        <v>12</v>
      </c>
      <c r="CY164" s="13">
        <v>-2.15</v>
      </c>
      <c r="CZ164" s="13">
        <v>0.73</v>
      </c>
      <c r="DA164" s="13">
        <v>13.05</v>
      </c>
      <c r="DB164" s="27">
        <v>0.8</v>
      </c>
      <c r="DC164" s="27">
        <v>88.87</v>
      </c>
      <c r="DD164" s="27">
        <v>-88.07</v>
      </c>
      <c r="DE164" s="27">
        <v>-4.8</v>
      </c>
      <c r="DF164" s="27">
        <v>3.95</v>
      </c>
      <c r="DG164" s="27">
        <v>81.02</v>
      </c>
      <c r="DH164" s="27">
        <v>-77.06</v>
      </c>
      <c r="DI164" s="27">
        <v>-4.2</v>
      </c>
      <c r="DJ164" s="1">
        <v>186</v>
      </c>
      <c r="DK164" s="1"/>
      <c r="DL164" s="1"/>
      <c r="DM164" s="1">
        <v>6</v>
      </c>
      <c r="DN164" s="1">
        <v>0</v>
      </c>
      <c r="DO164" s="1">
        <v>0</v>
      </c>
      <c r="DP164" s="16">
        <f t="shared" si="68"/>
        <v>1.9042553191489358</v>
      </c>
    </row>
    <row r="165" spans="1:120" x14ac:dyDescent="0.2">
      <c r="A165" s="13">
        <v>14</v>
      </c>
      <c r="B165" s="13" t="s">
        <v>811</v>
      </c>
      <c r="C165" s="13" t="s">
        <v>812</v>
      </c>
      <c r="D165" s="13" t="s">
        <v>813</v>
      </c>
      <c r="E165" s="13" t="s">
        <v>123</v>
      </c>
      <c r="F165" s="1" t="s">
        <v>124</v>
      </c>
      <c r="G165" s="13">
        <v>75</v>
      </c>
      <c r="H165" s="13">
        <v>197</v>
      </c>
      <c r="I165" s="13" t="s">
        <v>125</v>
      </c>
      <c r="J165" s="13">
        <v>2011</v>
      </c>
      <c r="K165" s="13">
        <v>1</v>
      </c>
      <c r="L165" s="13">
        <v>8</v>
      </c>
      <c r="M165" s="1"/>
      <c r="N165" s="1">
        <v>22</v>
      </c>
      <c r="O165" s="13" t="s">
        <v>382</v>
      </c>
      <c r="P165" s="13" t="s">
        <v>814</v>
      </c>
      <c r="Q165" s="1" t="str">
        <f t="shared" si="46"/>
        <v>PHI</v>
      </c>
      <c r="R165" s="13" t="s">
        <v>167</v>
      </c>
      <c r="S165" s="1"/>
      <c r="T165" s="13" t="s">
        <v>146</v>
      </c>
      <c r="U165" s="13">
        <v>82</v>
      </c>
      <c r="V165" s="13">
        <v>15</v>
      </c>
      <c r="W165" s="13">
        <v>22</v>
      </c>
      <c r="X165" s="14">
        <v>13</v>
      </c>
      <c r="Y165" s="13">
        <v>37</v>
      </c>
      <c r="Z165" s="13">
        <v>4</v>
      </c>
      <c r="AA165" s="1">
        <v>148</v>
      </c>
      <c r="AB165" s="14">
        <v>53</v>
      </c>
      <c r="AC165" s="14">
        <v>70</v>
      </c>
      <c r="AD165" s="15">
        <f t="shared" si="47"/>
        <v>0.10135135135135136</v>
      </c>
      <c r="AE165" s="15">
        <f t="shared" si="48"/>
        <v>5.5350553505535055E-2</v>
      </c>
      <c r="AF165" s="16">
        <v>1507.8333333333001</v>
      </c>
      <c r="AG165" s="17">
        <f t="shared" si="49"/>
        <v>18.388211382113415</v>
      </c>
      <c r="AH165" s="29">
        <v>2019</v>
      </c>
      <c r="AI165" s="17">
        <f t="shared" si="50"/>
        <v>24.621951219512194</v>
      </c>
      <c r="AJ165" s="19">
        <f t="shared" si="51"/>
        <v>0.7468218590060921</v>
      </c>
      <c r="AK165" s="20">
        <f>'Even Strength'!AA165+'Power Play'!R165+'Penalty Kill'!L165</f>
        <v>159.86917960088692</v>
      </c>
      <c r="AL165" s="19">
        <f t="shared" si="52"/>
        <v>6.3615457783044729</v>
      </c>
      <c r="AM165" s="15">
        <f>IF(('Even Strength'!BR165+'Power Play'!AK165+'Penalty Kill'!AG165)&gt;0,V165/('Even Strength'!BR165+'Power Play'!AK165+'Penalty Kill'!AG165),0)</f>
        <v>0.28301886792452829</v>
      </c>
      <c r="AN165" s="15">
        <f>IF(('Even Strength'!BR165+'Power Play'!AK165+'Penalty Kill'!AG165)&gt;0,W165/('Even Strength'!BR165+'Power Play'!AK165+'Penalty Kill'!AG165),0)</f>
        <v>0.41509433962264153</v>
      </c>
      <c r="AO165" s="15">
        <f t="shared" si="53"/>
        <v>0.69811320754716988</v>
      </c>
      <c r="AP165" s="13">
        <v>643</v>
      </c>
      <c r="AQ165" s="13">
        <v>687</v>
      </c>
      <c r="AR165" s="21">
        <f t="shared" si="54"/>
        <v>0.48345864661654137</v>
      </c>
      <c r="AS165" s="22">
        <v>26.4</v>
      </c>
      <c r="AT165" s="13">
        <v>20</v>
      </c>
      <c r="AU165" s="13">
        <v>11</v>
      </c>
      <c r="AV165">
        <v>137</v>
      </c>
      <c r="AW165" s="13">
        <v>72</v>
      </c>
      <c r="AX165" s="13">
        <v>35</v>
      </c>
      <c r="AY165" s="13">
        <v>53</v>
      </c>
      <c r="AZ165" s="13">
        <v>30</v>
      </c>
      <c r="BA165" s="13">
        <v>40</v>
      </c>
      <c r="BB165" s="16">
        <f t="shared" si="55"/>
        <v>5.4515308942191982</v>
      </c>
      <c r="BC165" s="17">
        <f t="shared" si="56"/>
        <v>2.8650381341881919</v>
      </c>
      <c r="BD165" s="17">
        <f t="shared" si="57"/>
        <v>1.3927268707859266</v>
      </c>
      <c r="BE165" s="17">
        <f t="shared" si="58"/>
        <v>2.1089864043329745</v>
      </c>
      <c r="BF165" s="17">
        <f t="shared" si="59"/>
        <v>1.19376588924508</v>
      </c>
      <c r="BG165" s="17">
        <f t="shared" si="60"/>
        <v>1.5916878523267735</v>
      </c>
      <c r="BH165" s="13">
        <v>28</v>
      </c>
      <c r="BI165" s="13">
        <v>9</v>
      </c>
      <c r="BJ165" s="13">
        <v>2</v>
      </c>
      <c r="BK165" s="13">
        <v>0</v>
      </c>
      <c r="BL165" s="13">
        <v>0</v>
      </c>
      <c r="BM165" s="13">
        <v>0</v>
      </c>
      <c r="BN165" s="13">
        <f t="shared" si="61"/>
        <v>137</v>
      </c>
      <c r="BO165" s="16">
        <v>4.9240000000000004</v>
      </c>
      <c r="BP165" s="13">
        <v>8</v>
      </c>
      <c r="BQ165" s="13">
        <v>1</v>
      </c>
      <c r="BR165" s="23">
        <f t="shared" si="62"/>
        <v>0.125</v>
      </c>
      <c r="BS165" s="13">
        <v>0</v>
      </c>
      <c r="BT165" s="13">
        <v>5</v>
      </c>
      <c r="BU165" s="13">
        <v>26</v>
      </c>
      <c r="BV165" s="13">
        <v>0</v>
      </c>
      <c r="BW165" s="13">
        <v>0</v>
      </c>
      <c r="BX165" s="13">
        <v>0</v>
      </c>
      <c r="BY165" s="13">
        <v>2</v>
      </c>
      <c r="BZ165" s="13">
        <v>0</v>
      </c>
      <c r="CA165" s="13">
        <v>0</v>
      </c>
      <c r="CB165" s="23">
        <f t="shared" si="63"/>
        <v>0</v>
      </c>
      <c r="CC165" s="16">
        <v>1.5</v>
      </c>
      <c r="CD165" s="16">
        <v>1.8</v>
      </c>
      <c r="CE165" s="16">
        <v>3.3</v>
      </c>
      <c r="CF165" s="24">
        <f t="shared" si="64"/>
        <v>4.0243902439024391E-2</v>
      </c>
      <c r="CG165" s="24">
        <f t="shared" si="65"/>
        <v>0.1313142478169588</v>
      </c>
      <c r="CH165" s="25">
        <v>6</v>
      </c>
      <c r="CI165" s="16">
        <v>28.2</v>
      </c>
      <c r="CJ165" s="16">
        <v>35.200000000000003</v>
      </c>
      <c r="CK165" s="16">
        <v>5.0999999999999996</v>
      </c>
      <c r="CL165" s="16">
        <v>2.6</v>
      </c>
      <c r="CM165" s="16">
        <v>4.0999999999999996</v>
      </c>
      <c r="CN165" s="16">
        <v>-1.2</v>
      </c>
      <c r="CO165" s="16">
        <v>5.4</v>
      </c>
      <c r="CP165" s="26">
        <f t="shared" si="66"/>
        <v>6.5853658536585369E-2</v>
      </c>
      <c r="CQ165" s="26">
        <f t="shared" si="67"/>
        <v>0.21487786006411441</v>
      </c>
      <c r="CR165" s="13">
        <v>3</v>
      </c>
      <c r="CS165" s="13">
        <v>3</v>
      </c>
      <c r="CT165" s="13">
        <v>2</v>
      </c>
      <c r="CU165" s="13">
        <v>0.62</v>
      </c>
      <c r="CV165" s="13">
        <v>-0.85</v>
      </c>
      <c r="CW165" s="13">
        <v>2.7</v>
      </c>
      <c r="CX165" s="13">
        <v>2.36</v>
      </c>
      <c r="CY165" s="13">
        <v>2.79</v>
      </c>
      <c r="CZ165" s="13">
        <v>-0.68</v>
      </c>
      <c r="DA165" s="13">
        <v>6.94</v>
      </c>
      <c r="DB165" s="27">
        <v>12.28</v>
      </c>
      <c r="DC165" s="27">
        <v>-25.33</v>
      </c>
      <c r="DD165" s="27">
        <v>37.61</v>
      </c>
      <c r="DE165" s="27">
        <v>2.08</v>
      </c>
      <c r="DF165" s="27">
        <v>0.57999999999999996</v>
      </c>
      <c r="DG165" s="27">
        <v>-1.17</v>
      </c>
      <c r="DH165" s="27">
        <v>1.75</v>
      </c>
      <c r="DI165" s="27">
        <v>0.1</v>
      </c>
      <c r="DJ165" s="1">
        <v>186</v>
      </c>
      <c r="DK165" s="1"/>
      <c r="DL165" s="1"/>
      <c r="DM165" s="1">
        <v>1.75</v>
      </c>
      <c r="DN165" s="1">
        <v>0</v>
      </c>
      <c r="DO165" s="1">
        <v>0</v>
      </c>
      <c r="DP165" s="16">
        <f t="shared" si="68"/>
        <v>2.8468085106382985</v>
      </c>
    </row>
    <row r="166" spans="1:120" x14ac:dyDescent="0.2">
      <c r="A166" s="13">
        <v>2</v>
      </c>
      <c r="B166" s="13" t="s">
        <v>815</v>
      </c>
      <c r="C166" s="13" t="s">
        <v>768</v>
      </c>
      <c r="D166" s="13" t="s">
        <v>257</v>
      </c>
      <c r="E166" s="13" t="s">
        <v>141</v>
      </c>
      <c r="F166" s="1" t="s">
        <v>142</v>
      </c>
      <c r="G166" s="13">
        <v>77</v>
      </c>
      <c r="H166" s="13">
        <v>228</v>
      </c>
      <c r="I166" s="13" t="s">
        <v>125</v>
      </c>
      <c r="J166" s="13">
        <v>2009</v>
      </c>
      <c r="K166" s="13">
        <v>1</v>
      </c>
      <c r="L166" s="13">
        <v>9</v>
      </c>
      <c r="M166" s="1"/>
      <c r="N166" s="1">
        <v>24</v>
      </c>
      <c r="O166" s="13" t="s">
        <v>458</v>
      </c>
      <c r="P166" s="13" t="s">
        <v>816</v>
      </c>
      <c r="Q166" s="1" t="str">
        <f t="shared" si="46"/>
        <v>OTT</v>
      </c>
      <c r="R166" s="13" t="s">
        <v>482</v>
      </c>
      <c r="S166" s="1"/>
      <c r="T166" s="13" t="s">
        <v>173</v>
      </c>
      <c r="U166" s="13">
        <v>54</v>
      </c>
      <c r="V166" s="13">
        <v>3</v>
      </c>
      <c r="W166" s="13">
        <v>6</v>
      </c>
      <c r="X166" s="14">
        <v>2</v>
      </c>
      <c r="Y166" s="13">
        <v>9</v>
      </c>
      <c r="Z166" s="13">
        <v>-11</v>
      </c>
      <c r="AA166" s="1">
        <v>47</v>
      </c>
      <c r="AB166" s="14">
        <v>19</v>
      </c>
      <c r="AC166" s="14">
        <v>38</v>
      </c>
      <c r="AD166" s="15">
        <f t="shared" si="47"/>
        <v>6.3829787234042548E-2</v>
      </c>
      <c r="AE166" s="15">
        <f t="shared" si="48"/>
        <v>2.8846153846153848E-2</v>
      </c>
      <c r="AF166" s="16">
        <v>980.13333333330002</v>
      </c>
      <c r="AG166" s="17">
        <f t="shared" si="49"/>
        <v>18.150617283950002</v>
      </c>
      <c r="AH166" s="29">
        <v>1251</v>
      </c>
      <c r="AI166" s="17">
        <f t="shared" si="50"/>
        <v>23.166666666666668</v>
      </c>
      <c r="AJ166" s="19">
        <f t="shared" si="51"/>
        <v>0.78347988276043168</v>
      </c>
      <c r="AK166" s="20">
        <f>'Even Strength'!AA166+'Power Play'!R166+'Penalty Kill'!L166</f>
        <v>13.5</v>
      </c>
      <c r="AL166" s="19">
        <f t="shared" si="52"/>
        <v>0.82641817439806908</v>
      </c>
      <c r="AM166" s="15">
        <f>IF(('Even Strength'!BR166+'Power Play'!AK166+'Penalty Kill'!AG166)&gt;0,V166/('Even Strength'!BR166+'Power Play'!AK166+'Penalty Kill'!AG166),0)</f>
        <v>0.10344827586206896</v>
      </c>
      <c r="AN166" s="15">
        <f>IF(('Even Strength'!BR166+'Power Play'!AK166+'Penalty Kill'!AG166)&gt;0,W166/('Even Strength'!BR166+'Power Play'!AK166+'Penalty Kill'!AG166),0)</f>
        <v>0.20689655172413793</v>
      </c>
      <c r="AO166" s="15">
        <f t="shared" si="53"/>
        <v>0.31034482758620691</v>
      </c>
      <c r="AP166" s="13">
        <v>0</v>
      </c>
      <c r="AQ166" s="13">
        <v>0</v>
      </c>
      <c r="AR166" s="21">
        <f t="shared" si="54"/>
        <v>0</v>
      </c>
      <c r="AS166" s="22">
        <v>0</v>
      </c>
      <c r="AT166" s="1"/>
      <c r="AU166" s="1"/>
      <c r="AV166">
        <v>112</v>
      </c>
      <c r="AW166" s="13">
        <v>159</v>
      </c>
      <c r="AX166" s="13">
        <v>76</v>
      </c>
      <c r="AY166" s="13">
        <v>19</v>
      </c>
      <c r="AZ166" s="13">
        <v>33</v>
      </c>
      <c r="BA166" s="13">
        <v>13</v>
      </c>
      <c r="BB166" s="16">
        <f t="shared" si="55"/>
        <v>6.856210039450648</v>
      </c>
      <c r="BC166" s="17">
        <f t="shared" si="56"/>
        <v>9.7333696095772595</v>
      </c>
      <c r="BD166" s="17">
        <f t="shared" si="57"/>
        <v>4.6524282410557971</v>
      </c>
      <c r="BE166" s="17">
        <f t="shared" si="58"/>
        <v>1.1631070602639493</v>
      </c>
      <c r="BF166" s="17">
        <f t="shared" si="59"/>
        <v>2.0201333151952801</v>
      </c>
      <c r="BG166" s="17">
        <f t="shared" si="60"/>
        <v>0.79581009386480739</v>
      </c>
      <c r="BH166" s="13">
        <v>45</v>
      </c>
      <c r="BI166" s="13">
        <v>15</v>
      </c>
      <c r="BJ166" s="13">
        <v>3</v>
      </c>
      <c r="BK166" s="13">
        <v>0</v>
      </c>
      <c r="BL166" s="13">
        <v>0</v>
      </c>
      <c r="BM166" s="13">
        <v>0</v>
      </c>
      <c r="BN166" s="13">
        <f t="shared" si="61"/>
        <v>283</v>
      </c>
      <c r="BO166" s="16">
        <v>-1.204</v>
      </c>
      <c r="BP166" s="1"/>
      <c r="BQ166" s="1"/>
      <c r="BR166" s="23" t="str">
        <f t="shared" si="62"/>
        <v xml:space="preserve"> </v>
      </c>
      <c r="BS166" s="1"/>
      <c r="BT166" s="13">
        <v>0</v>
      </c>
      <c r="BU166" s="13">
        <v>17</v>
      </c>
      <c r="BV166" s="13">
        <v>0</v>
      </c>
      <c r="BW166" s="13">
        <v>1</v>
      </c>
      <c r="BX166" s="13">
        <v>1</v>
      </c>
      <c r="BY166" s="13">
        <v>0</v>
      </c>
      <c r="BZ166" s="13">
        <v>0</v>
      </c>
      <c r="CA166" s="13">
        <v>0</v>
      </c>
      <c r="CB166" s="23">
        <f t="shared" si="63"/>
        <v>0</v>
      </c>
      <c r="CC166" s="16">
        <v>0.1</v>
      </c>
      <c r="CD166" s="16">
        <v>0.9</v>
      </c>
      <c r="CE166" s="16">
        <v>1</v>
      </c>
      <c r="CF166" s="24">
        <f t="shared" si="64"/>
        <v>1.8518518518518517E-2</v>
      </c>
      <c r="CG166" s="24">
        <f t="shared" si="65"/>
        <v>6.1216161066523646E-2</v>
      </c>
      <c r="CH166" s="25">
        <v>4</v>
      </c>
      <c r="CI166" s="16">
        <v>18.600000000000001</v>
      </c>
      <c r="CJ166" s="16">
        <v>27.1</v>
      </c>
      <c r="CK166" s="16">
        <v>-18.2</v>
      </c>
      <c r="CL166" s="16">
        <v>-0.60000000000000009</v>
      </c>
      <c r="CM166" s="16">
        <v>0.5</v>
      </c>
      <c r="CN166" s="16">
        <v>0</v>
      </c>
      <c r="CO166" s="16">
        <v>-0.1</v>
      </c>
      <c r="CP166" s="26">
        <f t="shared" si="66"/>
        <v>-1.8518518518518519E-3</v>
      </c>
      <c r="CQ166" s="26">
        <f t="shared" si="67"/>
        <v>-6.1216161066523648E-3</v>
      </c>
      <c r="CR166" s="13">
        <v>0</v>
      </c>
      <c r="CS166" s="13">
        <v>1</v>
      </c>
      <c r="CT166" s="13">
        <v>0</v>
      </c>
      <c r="CU166" s="13">
        <v>0</v>
      </c>
      <c r="CV166" s="13">
        <v>0.35</v>
      </c>
      <c r="CW166" s="13">
        <v>-0.18</v>
      </c>
      <c r="CX166" s="13">
        <v>-2.87</v>
      </c>
      <c r="CY166" s="13">
        <v>1.27</v>
      </c>
      <c r="CZ166" s="13">
        <v>0.36</v>
      </c>
      <c r="DA166" s="13">
        <v>-1.07</v>
      </c>
      <c r="DB166" s="27">
        <v>2.2999999999999998</v>
      </c>
      <c r="DC166" s="27">
        <v>24.17</v>
      </c>
      <c r="DD166" s="27">
        <v>-21.87</v>
      </c>
      <c r="DE166" s="27">
        <v>-1.61</v>
      </c>
      <c r="DF166" s="27">
        <v>-4.37</v>
      </c>
      <c r="DG166" s="27">
        <v>29.86</v>
      </c>
      <c r="DH166" s="27">
        <v>-34.229999999999997</v>
      </c>
      <c r="DI166" s="27">
        <v>-2.5300000000000002</v>
      </c>
      <c r="DJ166" s="1">
        <v>186</v>
      </c>
      <c r="DK166" s="28">
        <v>3</v>
      </c>
      <c r="DL166" s="28" t="s">
        <v>817</v>
      </c>
      <c r="DM166" s="1">
        <v>3.1</v>
      </c>
      <c r="DN166" s="1">
        <v>7.5999999999999998E-2</v>
      </c>
      <c r="DO166" s="1">
        <v>0</v>
      </c>
      <c r="DP166" s="16">
        <f t="shared" si="68"/>
        <v>-5.5255319148936159</v>
      </c>
    </row>
    <row r="167" spans="1:120" x14ac:dyDescent="0.2">
      <c r="A167" s="13">
        <v>3</v>
      </c>
      <c r="B167" s="13" t="s">
        <v>818</v>
      </c>
      <c r="C167" s="13" t="s">
        <v>819</v>
      </c>
      <c r="D167" s="13" t="s">
        <v>518</v>
      </c>
      <c r="E167" s="13" t="s">
        <v>123</v>
      </c>
      <c r="F167" s="1" t="s">
        <v>124</v>
      </c>
      <c r="G167" s="13">
        <v>75</v>
      </c>
      <c r="H167" s="13">
        <v>221</v>
      </c>
      <c r="I167" s="13" t="s">
        <v>150</v>
      </c>
      <c r="J167" s="13">
        <v>2010</v>
      </c>
      <c r="K167" s="13">
        <v>1</v>
      </c>
      <c r="L167" s="13">
        <v>28</v>
      </c>
      <c r="M167" s="1"/>
      <c r="N167" s="1">
        <v>22</v>
      </c>
      <c r="O167" s="13" t="s">
        <v>820</v>
      </c>
      <c r="P167" s="13" t="s">
        <v>821</v>
      </c>
      <c r="Q167" s="1" t="str">
        <f t="shared" si="46"/>
        <v>MIN</v>
      </c>
      <c r="R167" s="13" t="s">
        <v>292</v>
      </c>
      <c r="S167" s="1"/>
      <c r="T167" s="13" t="s">
        <v>146</v>
      </c>
      <c r="U167" s="13">
        <v>82</v>
      </c>
      <c r="V167" s="13">
        <v>11</v>
      </c>
      <c r="W167" s="13">
        <v>24</v>
      </c>
      <c r="X167" s="14">
        <v>13</v>
      </c>
      <c r="Y167" s="13">
        <v>35</v>
      </c>
      <c r="Z167" s="13">
        <v>13</v>
      </c>
      <c r="AA167" s="1">
        <v>120</v>
      </c>
      <c r="AB167" s="14">
        <v>51</v>
      </c>
      <c r="AC167" s="14">
        <v>43</v>
      </c>
      <c r="AD167" s="15">
        <f t="shared" si="47"/>
        <v>9.166666666666666E-2</v>
      </c>
      <c r="AE167" s="15">
        <f t="shared" si="48"/>
        <v>5.1401869158878503E-2</v>
      </c>
      <c r="AF167" s="16">
        <v>1193.3666666667</v>
      </c>
      <c r="AG167" s="17">
        <f t="shared" si="49"/>
        <v>14.553252032520732</v>
      </c>
      <c r="AH167" s="29">
        <v>1571</v>
      </c>
      <c r="AI167" s="17">
        <f t="shared" si="50"/>
        <v>19.158536585365855</v>
      </c>
      <c r="AJ167" s="19">
        <f t="shared" si="51"/>
        <v>0.75962232123914708</v>
      </c>
      <c r="AK167" s="20">
        <f>'Even Strength'!AA167+'Power Play'!R167+'Penalty Kill'!L167</f>
        <v>111.27500000000001</v>
      </c>
      <c r="AL167" s="19">
        <f t="shared" si="52"/>
        <v>5.5946761263650293</v>
      </c>
      <c r="AM167" s="15">
        <f>IF(('Even Strength'!BR167+'Power Play'!AK167+'Penalty Kill'!AG167)&gt;0,V167/('Even Strength'!BR167+'Power Play'!AK167+'Penalty Kill'!AG167),0)</f>
        <v>0.18965517241379309</v>
      </c>
      <c r="AN167" s="15">
        <f>IF(('Even Strength'!BR167+'Power Play'!AK167+'Penalty Kill'!AG167)&gt;0,W167/('Even Strength'!BR167+'Power Play'!AK167+'Penalty Kill'!AG167),0)</f>
        <v>0.41379310344827586</v>
      </c>
      <c r="AO167" s="15">
        <f t="shared" si="53"/>
        <v>0.60344827586206895</v>
      </c>
      <c r="AP167" s="13">
        <v>334</v>
      </c>
      <c r="AQ167" s="13">
        <v>384</v>
      </c>
      <c r="AR167" s="21">
        <f t="shared" si="54"/>
        <v>0.46518105849582175</v>
      </c>
      <c r="AS167" s="22">
        <v>14.3</v>
      </c>
      <c r="AT167" s="13">
        <v>2</v>
      </c>
      <c r="AU167" s="13">
        <v>2</v>
      </c>
      <c r="AV167">
        <v>67</v>
      </c>
      <c r="AW167" s="13">
        <v>137</v>
      </c>
      <c r="AX167" s="13">
        <v>52</v>
      </c>
      <c r="AY167" s="13">
        <v>51</v>
      </c>
      <c r="AZ167" s="13">
        <v>20</v>
      </c>
      <c r="BA167" s="13">
        <v>24</v>
      </c>
      <c r="BB167" s="16">
        <f t="shared" si="55"/>
        <v>3.3686209882404579</v>
      </c>
      <c r="BC167" s="17">
        <f t="shared" si="56"/>
        <v>6.8880757520737719</v>
      </c>
      <c r="BD167" s="17">
        <f t="shared" si="57"/>
        <v>2.6144521102761762</v>
      </c>
      <c r="BE167" s="17">
        <f t="shared" si="58"/>
        <v>2.5641741850785573</v>
      </c>
      <c r="BF167" s="17">
        <f t="shared" si="59"/>
        <v>1.0055585039523756</v>
      </c>
      <c r="BG167" s="17">
        <f t="shared" si="60"/>
        <v>1.2066702047428506</v>
      </c>
      <c r="BH167" s="13">
        <v>39</v>
      </c>
      <c r="BI167" s="13">
        <v>16</v>
      </c>
      <c r="BJ167" s="13">
        <v>1</v>
      </c>
      <c r="BK167" s="13">
        <v>0</v>
      </c>
      <c r="BL167" s="13">
        <v>0</v>
      </c>
      <c r="BM167" s="13">
        <v>0</v>
      </c>
      <c r="BN167" s="13">
        <f t="shared" si="61"/>
        <v>229</v>
      </c>
      <c r="BO167" s="16">
        <v>5.9420000000000002</v>
      </c>
      <c r="BP167" s="13">
        <v>2</v>
      </c>
      <c r="BQ167" s="13">
        <v>1</v>
      </c>
      <c r="BR167" s="23">
        <f t="shared" si="62"/>
        <v>0.5</v>
      </c>
      <c r="BS167" s="13">
        <v>1</v>
      </c>
      <c r="BT167" s="13">
        <v>7</v>
      </c>
      <c r="BU167" s="13">
        <v>16</v>
      </c>
      <c r="BV167" s="13">
        <v>0</v>
      </c>
      <c r="BW167" s="13">
        <v>1</v>
      </c>
      <c r="BX167" s="13">
        <v>4</v>
      </c>
      <c r="BY167" s="13">
        <v>0</v>
      </c>
      <c r="BZ167" s="13">
        <v>0</v>
      </c>
      <c r="CA167" s="13">
        <v>0</v>
      </c>
      <c r="CB167" s="23">
        <f t="shared" si="63"/>
        <v>0</v>
      </c>
      <c r="CC167" s="16">
        <v>1.9</v>
      </c>
      <c r="CD167" s="16">
        <v>1.9</v>
      </c>
      <c r="CE167" s="16">
        <v>3.8</v>
      </c>
      <c r="CF167" s="24">
        <f t="shared" si="64"/>
        <v>4.6341463414634146E-2</v>
      </c>
      <c r="CG167" s="24">
        <f t="shared" si="65"/>
        <v>0.19105611575095136</v>
      </c>
      <c r="CH167" s="25">
        <v>7</v>
      </c>
      <c r="CI167" s="16">
        <v>25.6</v>
      </c>
      <c r="CJ167" s="16">
        <v>23.3</v>
      </c>
      <c r="CK167" s="16">
        <v>8.8000000000000007</v>
      </c>
      <c r="CL167" s="16">
        <v>2.9</v>
      </c>
      <c r="CM167" s="16">
        <v>3.2</v>
      </c>
      <c r="CN167" s="16">
        <v>-0.30000000000000004</v>
      </c>
      <c r="CO167" s="16">
        <v>5.8</v>
      </c>
      <c r="CP167" s="26">
        <f t="shared" si="66"/>
        <v>7.0731707317073164E-2</v>
      </c>
      <c r="CQ167" s="26">
        <f t="shared" si="67"/>
        <v>0.29161196614618889</v>
      </c>
      <c r="CR167" s="13">
        <v>3</v>
      </c>
      <c r="CS167" s="13">
        <v>0</v>
      </c>
      <c r="CT167" s="13">
        <v>3</v>
      </c>
      <c r="CU167" s="13">
        <v>7.0000000000000007E-2</v>
      </c>
      <c r="CV167" s="13">
        <v>0.38</v>
      </c>
      <c r="CW167" s="13">
        <v>0.69</v>
      </c>
      <c r="CX167" s="13">
        <v>5.63</v>
      </c>
      <c r="CY167" s="13">
        <v>0.34</v>
      </c>
      <c r="CZ167" s="13">
        <v>-0.28000000000000003</v>
      </c>
      <c r="DA167" s="13">
        <v>6.83</v>
      </c>
      <c r="DB167" s="27">
        <v>35.82</v>
      </c>
      <c r="DC167" s="27">
        <v>-11.64</v>
      </c>
      <c r="DD167" s="27">
        <v>47.46</v>
      </c>
      <c r="DE167" s="27">
        <v>2.75</v>
      </c>
      <c r="DF167" s="27">
        <v>22.2</v>
      </c>
      <c r="DG167" s="27">
        <v>-10.89</v>
      </c>
      <c r="DH167" s="27">
        <v>33.090000000000003</v>
      </c>
      <c r="DI167" s="27">
        <v>1.92</v>
      </c>
      <c r="DJ167" s="1">
        <v>186</v>
      </c>
      <c r="DK167" s="1"/>
      <c r="DL167" s="1"/>
      <c r="DM167" s="1">
        <v>0.97499999999999998</v>
      </c>
      <c r="DN167" s="1">
        <v>0</v>
      </c>
      <c r="DO167" s="1">
        <v>7.4999999999999997E-2</v>
      </c>
      <c r="DP167" s="16">
        <f t="shared" si="68"/>
        <v>4.8957446808510641</v>
      </c>
    </row>
    <row r="168" spans="1:120" x14ac:dyDescent="0.2">
      <c r="A168" s="13">
        <v>79</v>
      </c>
      <c r="B168" s="13" t="s">
        <v>822</v>
      </c>
      <c r="C168" s="13" t="s">
        <v>823</v>
      </c>
      <c r="D168" s="13" t="s">
        <v>257</v>
      </c>
      <c r="E168" s="13" t="s">
        <v>141</v>
      </c>
      <c r="F168" s="1" t="s">
        <v>142</v>
      </c>
      <c r="G168" s="13">
        <v>74</v>
      </c>
      <c r="H168" s="13">
        <v>210</v>
      </c>
      <c r="I168" s="13" t="s">
        <v>150</v>
      </c>
      <c r="J168" s="13">
        <v>2004</v>
      </c>
      <c r="K168" s="13">
        <v>9</v>
      </c>
      <c r="L168" s="13">
        <v>279</v>
      </c>
      <c r="M168" s="1"/>
      <c r="N168" s="1">
        <v>29</v>
      </c>
      <c r="O168" s="13" t="s">
        <v>144</v>
      </c>
      <c r="P168" s="13" t="s">
        <v>824</v>
      </c>
      <c r="Q168" s="1" t="str">
        <f t="shared" si="46"/>
        <v>CBJ</v>
      </c>
      <c r="R168" s="13" t="s">
        <v>145</v>
      </c>
      <c r="S168" s="1"/>
      <c r="T168" s="13" t="s">
        <v>154</v>
      </c>
      <c r="U168" s="13">
        <v>17</v>
      </c>
      <c r="V168" s="13">
        <v>0</v>
      </c>
      <c r="W168" s="13">
        <v>1</v>
      </c>
      <c r="X168" s="14">
        <v>1</v>
      </c>
      <c r="Y168" s="13">
        <v>1</v>
      </c>
      <c r="Z168" s="13">
        <v>-8</v>
      </c>
      <c r="AA168" s="1">
        <v>17</v>
      </c>
      <c r="AB168" s="14">
        <v>9</v>
      </c>
      <c r="AC168" s="14">
        <v>3</v>
      </c>
      <c r="AD168" s="15">
        <f t="shared" si="47"/>
        <v>0</v>
      </c>
      <c r="AE168" s="15">
        <f t="shared" si="48"/>
        <v>0</v>
      </c>
      <c r="AF168" s="16">
        <v>169.1</v>
      </c>
      <c r="AG168" s="17">
        <f t="shared" si="49"/>
        <v>9.947058823529412</v>
      </c>
      <c r="AH168" s="29">
        <v>242</v>
      </c>
      <c r="AI168" s="17">
        <f t="shared" si="50"/>
        <v>14.235294117647058</v>
      </c>
      <c r="AJ168" s="19">
        <f t="shared" si="51"/>
        <v>0.69876033057851239</v>
      </c>
      <c r="AK168" s="20">
        <f>'Even Strength'!AA168+'Power Play'!R168+'Penalty Kill'!L168</f>
        <v>59</v>
      </c>
      <c r="AL168" s="19">
        <f t="shared" si="52"/>
        <v>20.934358367829688</v>
      </c>
      <c r="AM168" s="15">
        <f>IF(('Even Strength'!BR168+'Power Play'!AK168+'Penalty Kill'!AG168)&gt;0,V168/('Even Strength'!BR168+'Power Play'!AK168+'Penalty Kill'!AG168),0)</f>
        <v>0</v>
      </c>
      <c r="AN168" s="15">
        <f>IF(('Even Strength'!BR168+'Power Play'!AK168+'Penalty Kill'!AG168)&gt;0,W168/('Even Strength'!BR168+'Power Play'!AK168+'Penalty Kill'!AG168),0)</f>
        <v>1</v>
      </c>
      <c r="AO168" s="15">
        <f t="shared" si="53"/>
        <v>1</v>
      </c>
      <c r="AP168" s="13">
        <v>20</v>
      </c>
      <c r="AQ168" s="13">
        <v>38</v>
      </c>
      <c r="AR168" s="21">
        <f t="shared" si="54"/>
        <v>0.34482758620689657</v>
      </c>
      <c r="AS168" s="22">
        <v>5.4</v>
      </c>
      <c r="AT168" s="1"/>
      <c r="AU168" s="1"/>
      <c r="AV168">
        <v>21</v>
      </c>
      <c r="AW168" s="13">
        <v>43</v>
      </c>
      <c r="AX168" s="13">
        <v>6</v>
      </c>
      <c r="AY168" s="13">
        <v>9</v>
      </c>
      <c r="AZ168" s="13">
        <v>3</v>
      </c>
      <c r="BA168" s="13">
        <v>5</v>
      </c>
      <c r="BB168" s="16">
        <f t="shared" si="55"/>
        <v>7.4512123004139568</v>
      </c>
      <c r="BC168" s="17">
        <f t="shared" si="56"/>
        <v>15.257244234180957</v>
      </c>
      <c r="BD168" s="17">
        <f t="shared" si="57"/>
        <v>2.1289178001182734</v>
      </c>
      <c r="BE168" s="17">
        <f t="shared" si="58"/>
        <v>3.1933767001774096</v>
      </c>
      <c r="BF168" s="17">
        <f t="shared" si="59"/>
        <v>1.0644589000591367</v>
      </c>
      <c r="BG168" s="17">
        <f t="shared" si="60"/>
        <v>1.7740981667652278</v>
      </c>
      <c r="BH168" s="13">
        <v>2</v>
      </c>
      <c r="BI168" s="13">
        <v>1</v>
      </c>
      <c r="BJ168" s="13">
        <v>0</v>
      </c>
      <c r="BK168" s="13">
        <v>0</v>
      </c>
      <c r="BL168" s="13">
        <v>0</v>
      </c>
      <c r="BM168" s="13">
        <v>0</v>
      </c>
      <c r="BN168" s="13">
        <f t="shared" si="61"/>
        <v>51</v>
      </c>
      <c r="BO168" s="16">
        <v>-0.26600000000000001</v>
      </c>
      <c r="BP168" s="1"/>
      <c r="BQ168" s="1"/>
      <c r="BR168" s="23" t="str">
        <f t="shared" si="62"/>
        <v xml:space="preserve"> </v>
      </c>
      <c r="BS168" s="1"/>
      <c r="BT168" s="13">
        <v>0</v>
      </c>
      <c r="BU168" s="13">
        <v>3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23">
        <f t="shared" si="63"/>
        <v>0</v>
      </c>
      <c r="CC168" s="16">
        <v>-0.4</v>
      </c>
      <c r="CD168" s="16">
        <v>-0.2</v>
      </c>
      <c r="CE168" s="16">
        <v>-0.5</v>
      </c>
      <c r="CF168" s="24">
        <f t="shared" si="64"/>
        <v>-2.9411764705882353E-2</v>
      </c>
      <c r="CG168" s="24">
        <f t="shared" si="65"/>
        <v>-0.17740981667652278</v>
      </c>
      <c r="CH168" s="25">
        <v>3</v>
      </c>
      <c r="CI168" s="16">
        <v>3.1</v>
      </c>
      <c r="CJ168" s="16">
        <v>3.7</v>
      </c>
      <c r="CK168" s="16">
        <v>-7.7</v>
      </c>
      <c r="CL168" s="16">
        <v>-1.1000000000000001</v>
      </c>
      <c r="CM168" s="16">
        <v>-0.4</v>
      </c>
      <c r="CN168" s="16">
        <v>0</v>
      </c>
      <c r="CO168" s="16">
        <v>-1.5</v>
      </c>
      <c r="CP168" s="26">
        <f t="shared" si="66"/>
        <v>-8.8235294117647065E-2</v>
      </c>
      <c r="CQ168" s="26">
        <f t="shared" si="67"/>
        <v>-0.53222945002956834</v>
      </c>
      <c r="CR168" s="13">
        <v>0</v>
      </c>
      <c r="CS168" s="13">
        <v>0</v>
      </c>
      <c r="CT168" s="13">
        <v>0</v>
      </c>
      <c r="CU168" s="13">
        <v>-0.09</v>
      </c>
      <c r="CV168" s="13">
        <v>-0.28999999999999998</v>
      </c>
      <c r="CW168" s="13">
        <v>0.35</v>
      </c>
      <c r="CX168" s="13">
        <v>-0.79</v>
      </c>
      <c r="CY168" s="13">
        <v>-0.2</v>
      </c>
      <c r="CZ168" s="13">
        <v>-0.97</v>
      </c>
      <c r="DA168" s="13">
        <v>-1.99</v>
      </c>
      <c r="DB168" s="27">
        <v>-6.74</v>
      </c>
      <c r="DC168" s="27">
        <v>17.350000000000001</v>
      </c>
      <c r="DD168" s="27">
        <v>-24.09</v>
      </c>
      <c r="DE168" s="27">
        <v>-9.01</v>
      </c>
      <c r="DF168" s="27">
        <v>-7.73</v>
      </c>
      <c r="DG168" s="27">
        <v>18.41</v>
      </c>
      <c r="DH168" s="27">
        <v>-26.14</v>
      </c>
      <c r="DI168" s="27">
        <v>-9.7799999999999994</v>
      </c>
      <c r="DJ168" s="1">
        <v>90</v>
      </c>
      <c r="DK168" s="1"/>
      <c r="DL168" s="1"/>
      <c r="DM168" s="1">
        <v>0.28999999999999998</v>
      </c>
      <c r="DN168" s="1">
        <v>0</v>
      </c>
      <c r="DO168" s="1">
        <v>0</v>
      </c>
      <c r="DP168" s="16">
        <f t="shared" si="68"/>
        <v>-1.5507892930679477</v>
      </c>
    </row>
    <row r="169" spans="1:120" x14ac:dyDescent="0.2">
      <c r="A169" s="13">
        <v>12</v>
      </c>
      <c r="B169" s="13" t="s">
        <v>825</v>
      </c>
      <c r="C169" s="13" t="s">
        <v>826</v>
      </c>
      <c r="D169" s="13" t="s">
        <v>187</v>
      </c>
      <c r="E169" s="13" t="s">
        <v>141</v>
      </c>
      <c r="F169" s="1" t="s">
        <v>142</v>
      </c>
      <c r="G169" s="13">
        <v>74</v>
      </c>
      <c r="H169" s="13">
        <v>213</v>
      </c>
      <c r="I169" s="13" t="s">
        <v>125</v>
      </c>
      <c r="J169" s="13">
        <v>2002</v>
      </c>
      <c r="K169" s="13">
        <v>8</v>
      </c>
      <c r="L169" s="13">
        <v>255</v>
      </c>
      <c r="M169" s="1"/>
      <c r="N169" s="1">
        <v>33</v>
      </c>
      <c r="O169" s="13" t="s">
        <v>519</v>
      </c>
      <c r="P169" s="13" t="s">
        <v>151</v>
      </c>
      <c r="Q169" s="1" t="str">
        <f t="shared" si="46"/>
        <v>CBJ</v>
      </c>
      <c r="R169" s="13" t="s">
        <v>145</v>
      </c>
      <c r="S169" s="1"/>
      <c r="T169" s="13" t="s">
        <v>146</v>
      </c>
      <c r="U169" s="13">
        <v>2</v>
      </c>
      <c r="V169" s="13">
        <v>0</v>
      </c>
      <c r="W169" s="13">
        <v>0</v>
      </c>
      <c r="X169" s="14">
        <v>0</v>
      </c>
      <c r="Y169" s="13">
        <v>0</v>
      </c>
      <c r="Z169" s="13">
        <v>0</v>
      </c>
      <c r="AA169" s="1">
        <v>2</v>
      </c>
      <c r="AB169" s="14">
        <v>1</v>
      </c>
      <c r="AC169" s="14">
        <v>0</v>
      </c>
      <c r="AD169" s="15">
        <f t="shared" si="47"/>
        <v>0</v>
      </c>
      <c r="AE169" s="15">
        <f t="shared" si="48"/>
        <v>0</v>
      </c>
      <c r="AF169" s="16">
        <v>14.55</v>
      </c>
      <c r="AG169" s="17">
        <f t="shared" si="49"/>
        <v>7.2750000000000004</v>
      </c>
      <c r="AH169" s="29">
        <v>23</v>
      </c>
      <c r="AI169" s="17">
        <f t="shared" si="50"/>
        <v>11.5</v>
      </c>
      <c r="AJ169" s="19">
        <f t="shared" si="51"/>
        <v>0.63260869565217392</v>
      </c>
      <c r="AK169" s="20">
        <f>'Even Strength'!AA169+'Power Play'!R169+'Penalty Kill'!L169</f>
        <v>0</v>
      </c>
      <c r="AL169" s="19">
        <f t="shared" si="52"/>
        <v>0</v>
      </c>
      <c r="AM169" s="15">
        <f>IF(('Even Strength'!BR169+'Power Play'!AK169+'Penalty Kill'!AG169)&gt;0,V169/('Even Strength'!BR169+'Power Play'!AK169+'Penalty Kill'!AG169),0)</f>
        <v>0</v>
      </c>
      <c r="AN169" s="15">
        <f>IF(('Even Strength'!BR169+'Power Play'!AK169+'Penalty Kill'!AG169)&gt;0,W169/('Even Strength'!BR169+'Power Play'!AK169+'Penalty Kill'!AG169),0)</f>
        <v>0</v>
      </c>
      <c r="AO169" s="15">
        <f t="shared" si="53"/>
        <v>0</v>
      </c>
      <c r="AP169" s="13">
        <v>0</v>
      </c>
      <c r="AQ169" s="13">
        <v>0</v>
      </c>
      <c r="AR169" s="21">
        <f t="shared" si="54"/>
        <v>0</v>
      </c>
      <c r="AS169" s="22">
        <v>0</v>
      </c>
      <c r="AT169" s="1"/>
      <c r="AU169" s="1"/>
      <c r="AV169">
        <v>0</v>
      </c>
      <c r="AW169" s="13">
        <v>2</v>
      </c>
      <c r="AX169" s="13">
        <v>0</v>
      </c>
      <c r="AY169" s="13">
        <v>1</v>
      </c>
      <c r="AZ169" s="13">
        <v>0</v>
      </c>
      <c r="BA169" s="13">
        <v>0</v>
      </c>
      <c r="BB169" s="16">
        <f t="shared" si="55"/>
        <v>0</v>
      </c>
      <c r="BC169" s="17">
        <f t="shared" si="56"/>
        <v>8.2474226804123703</v>
      </c>
      <c r="BD169" s="17">
        <f t="shared" si="57"/>
        <v>0</v>
      </c>
      <c r="BE169" s="17">
        <f t="shared" si="58"/>
        <v>4.1237113402061851</v>
      </c>
      <c r="BF169" s="17">
        <f t="shared" si="59"/>
        <v>0</v>
      </c>
      <c r="BG169" s="17">
        <f t="shared" si="60"/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f t="shared" si="61"/>
        <v>2</v>
      </c>
      <c r="BO169" s="16">
        <v>-2.5000000000000001E-2</v>
      </c>
      <c r="BP169" s="1"/>
      <c r="BQ169" s="1"/>
      <c r="BR169" s="23" t="str">
        <f t="shared" si="62"/>
        <v xml:space="preserve"> </v>
      </c>
      <c r="BS169" s="1"/>
      <c r="BT169" s="13">
        <v>0</v>
      </c>
      <c r="BU169" s="13">
        <v>1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23">
        <f t="shared" si="63"/>
        <v>0</v>
      </c>
      <c r="CC169" s="16">
        <v>0</v>
      </c>
      <c r="CD169" s="16">
        <v>0</v>
      </c>
      <c r="CE169" s="16">
        <v>0</v>
      </c>
      <c r="CF169" s="24">
        <f t="shared" si="64"/>
        <v>0</v>
      </c>
      <c r="CG169" s="24">
        <f t="shared" si="65"/>
        <v>0</v>
      </c>
      <c r="CH169" s="25">
        <v>2</v>
      </c>
      <c r="CI169" s="16">
        <v>0.5</v>
      </c>
      <c r="CJ169" s="16">
        <v>0.5</v>
      </c>
      <c r="CK169" s="16">
        <v>0.1</v>
      </c>
      <c r="CL169" s="16">
        <v>-0.2</v>
      </c>
      <c r="CM169" s="16">
        <v>0</v>
      </c>
      <c r="CN169" s="16">
        <v>0</v>
      </c>
      <c r="CO169" s="16">
        <v>-0.2</v>
      </c>
      <c r="CP169" s="26">
        <f t="shared" si="66"/>
        <v>-0.1</v>
      </c>
      <c r="CQ169" s="26">
        <f t="shared" si="67"/>
        <v>-0.82474226804123707</v>
      </c>
      <c r="CR169" s="13">
        <v>0</v>
      </c>
      <c r="CS169" s="13">
        <v>0</v>
      </c>
      <c r="CT169" s="13">
        <v>0</v>
      </c>
      <c r="CU169" s="13">
        <v>0</v>
      </c>
      <c r="CV169" s="13">
        <v>-0.04</v>
      </c>
      <c r="CW169" s="13">
        <v>0.04</v>
      </c>
      <c r="CX169" s="13">
        <v>0</v>
      </c>
      <c r="CY169" s="13">
        <v>0</v>
      </c>
      <c r="CZ169" s="13">
        <v>-0.19</v>
      </c>
      <c r="DA169" s="13">
        <v>-0.19</v>
      </c>
      <c r="DB169" s="27">
        <v>1.9300000000000002</v>
      </c>
      <c r="DC169" s="27">
        <v>8.1999999999999993</v>
      </c>
      <c r="DD169" s="27">
        <v>-6.28</v>
      </c>
      <c r="DE169" s="27">
        <v>-26.16</v>
      </c>
      <c r="DF169" s="27">
        <v>1.31</v>
      </c>
      <c r="DG169" s="27">
        <v>8.2899999999999991</v>
      </c>
      <c r="DH169" s="27">
        <v>-6.98</v>
      </c>
      <c r="DI169" s="27">
        <v>-29.06</v>
      </c>
      <c r="DJ169" s="1">
        <v>4</v>
      </c>
      <c r="DK169" s="1"/>
      <c r="DL169" s="1"/>
      <c r="DM169" s="1">
        <v>1.3000000000000001E-2</v>
      </c>
      <c r="DN169" s="1">
        <v>0</v>
      </c>
      <c r="DO169" s="1">
        <v>0</v>
      </c>
      <c r="DP169" s="16">
        <f t="shared" si="68"/>
        <v>-0.20249370853351636</v>
      </c>
    </row>
    <row r="170" spans="1:120" x14ac:dyDescent="0.2">
      <c r="A170" s="13">
        <v>44</v>
      </c>
      <c r="B170" s="13" t="s">
        <v>827</v>
      </c>
      <c r="C170" s="13" t="s">
        <v>828</v>
      </c>
      <c r="D170" s="13" t="s">
        <v>706</v>
      </c>
      <c r="E170" s="13" t="s">
        <v>123</v>
      </c>
      <c r="F170" s="1" t="s">
        <v>124</v>
      </c>
      <c r="G170" s="13">
        <v>74</v>
      </c>
      <c r="H170" s="13">
        <v>209</v>
      </c>
      <c r="I170" s="13" t="s">
        <v>150</v>
      </c>
      <c r="J170" s="13">
        <v>2003</v>
      </c>
      <c r="K170" s="13">
        <v>2</v>
      </c>
      <c r="L170" s="13">
        <v>54</v>
      </c>
      <c r="M170" s="1"/>
      <c r="N170" s="1">
        <v>29</v>
      </c>
      <c r="O170" s="13" t="s">
        <v>829</v>
      </c>
      <c r="P170" s="13" t="s">
        <v>830</v>
      </c>
      <c r="Q170" s="1" t="str">
        <f t="shared" si="46"/>
        <v>ARI</v>
      </c>
      <c r="R170" s="13" t="s">
        <v>446</v>
      </c>
      <c r="S170" s="1"/>
      <c r="T170" s="13" t="s">
        <v>154</v>
      </c>
      <c r="U170" s="13">
        <v>58</v>
      </c>
      <c r="V170" s="13">
        <v>3</v>
      </c>
      <c r="W170" s="13">
        <v>3</v>
      </c>
      <c r="X170" s="14">
        <v>1</v>
      </c>
      <c r="Y170" s="13">
        <v>6</v>
      </c>
      <c r="Z170" s="13">
        <v>-6</v>
      </c>
      <c r="AA170" s="1">
        <v>43</v>
      </c>
      <c r="AB170" s="14">
        <v>16</v>
      </c>
      <c r="AC170" s="14">
        <v>24</v>
      </c>
      <c r="AD170" s="15">
        <f t="shared" si="47"/>
        <v>6.9767441860465115E-2</v>
      </c>
      <c r="AE170" s="15">
        <f t="shared" si="48"/>
        <v>3.614457831325301E-2</v>
      </c>
      <c r="AF170" s="16">
        <v>469.48333333329998</v>
      </c>
      <c r="AG170" s="17">
        <f t="shared" si="49"/>
        <v>8.0945402298844833</v>
      </c>
      <c r="AH170" s="29">
        <v>683</v>
      </c>
      <c r="AI170" s="17">
        <f t="shared" si="50"/>
        <v>11.775862068965518</v>
      </c>
      <c r="AJ170" s="19">
        <f t="shared" si="51"/>
        <v>0.68738408979985355</v>
      </c>
      <c r="AK170" s="20">
        <f>'Even Strength'!AA170+'Power Play'!R170+'Penalty Kill'!L170</f>
        <v>18.7</v>
      </c>
      <c r="AL170" s="19">
        <f t="shared" si="52"/>
        <v>2.3898611949307673</v>
      </c>
      <c r="AM170" s="15">
        <f>IF(('Even Strength'!BR170+'Power Play'!AK170+'Penalty Kill'!AG170)&gt;0,V170/('Even Strength'!BR170+'Power Play'!AK170+'Penalty Kill'!AG170),0)</f>
        <v>0.3</v>
      </c>
      <c r="AN170" s="15">
        <f>IF(('Even Strength'!BR170+'Power Play'!AK170+'Penalty Kill'!AG170)&gt;0,W170/('Even Strength'!BR170+'Power Play'!AK170+'Penalty Kill'!AG170),0)</f>
        <v>0.3</v>
      </c>
      <c r="AO170" s="15">
        <f t="shared" si="53"/>
        <v>0.6</v>
      </c>
      <c r="AP170" s="13">
        <v>1</v>
      </c>
      <c r="AQ170" s="13">
        <v>0</v>
      </c>
      <c r="AR170" s="21">
        <f t="shared" si="54"/>
        <v>1</v>
      </c>
      <c r="AS170" s="22">
        <v>0</v>
      </c>
      <c r="AT170" s="1"/>
      <c r="AU170" s="1"/>
      <c r="AV170">
        <v>63</v>
      </c>
      <c r="AW170" s="13">
        <v>68</v>
      </c>
      <c r="AX170" s="13">
        <v>12</v>
      </c>
      <c r="AY170" s="13">
        <v>16</v>
      </c>
      <c r="AZ170" s="13">
        <v>5</v>
      </c>
      <c r="BA170" s="13">
        <v>7</v>
      </c>
      <c r="BB170" s="16">
        <f t="shared" si="55"/>
        <v>8.0514040257025847</v>
      </c>
      <c r="BC170" s="17">
        <f t="shared" si="56"/>
        <v>8.6904043452027899</v>
      </c>
      <c r="BD170" s="17">
        <f t="shared" si="57"/>
        <v>1.5336007668004925</v>
      </c>
      <c r="BE170" s="17">
        <f t="shared" si="58"/>
        <v>2.0448010224006565</v>
      </c>
      <c r="BF170" s="17">
        <f t="shared" si="59"/>
        <v>0.63900031950020508</v>
      </c>
      <c r="BG170" s="17">
        <f t="shared" si="60"/>
        <v>0.8946004473002872</v>
      </c>
      <c r="BH170" s="13">
        <v>79</v>
      </c>
      <c r="BI170" s="13">
        <v>17</v>
      </c>
      <c r="BJ170" s="13">
        <v>9</v>
      </c>
      <c r="BK170" s="13">
        <v>0</v>
      </c>
      <c r="BL170" s="13">
        <v>0</v>
      </c>
      <c r="BM170" s="13">
        <v>0</v>
      </c>
      <c r="BN170" s="13">
        <f t="shared" si="61"/>
        <v>168</v>
      </c>
      <c r="BO170" s="16">
        <v>-7.8120000000000003</v>
      </c>
      <c r="BP170" s="1"/>
      <c r="BQ170" s="1"/>
      <c r="BR170" s="23" t="str">
        <f t="shared" si="62"/>
        <v xml:space="preserve"> </v>
      </c>
      <c r="BS170" s="1"/>
      <c r="BT170" s="13">
        <v>0</v>
      </c>
      <c r="BU170" s="13">
        <v>15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23">
        <f t="shared" si="63"/>
        <v>0</v>
      </c>
      <c r="CC170" s="16">
        <v>-0.30000000000000004</v>
      </c>
      <c r="CD170" s="16">
        <v>0.4</v>
      </c>
      <c r="CE170" s="16">
        <v>0.1</v>
      </c>
      <c r="CF170" s="24">
        <f t="shared" si="64"/>
        <v>1.724137931034483E-3</v>
      </c>
      <c r="CG170" s="24">
        <f t="shared" si="65"/>
        <v>1.2780006390004104E-2</v>
      </c>
      <c r="CH170" s="25">
        <v>2</v>
      </c>
      <c r="CI170" s="16">
        <v>8.5</v>
      </c>
      <c r="CJ170" s="16">
        <v>8.1999999999999993</v>
      </c>
      <c r="CK170" s="16">
        <v>-0.5</v>
      </c>
      <c r="CL170" s="16">
        <v>-1.3</v>
      </c>
      <c r="CM170" s="16">
        <v>0.60000000000000009</v>
      </c>
      <c r="CN170" s="16">
        <v>0</v>
      </c>
      <c r="CO170" s="16">
        <v>-0.7</v>
      </c>
      <c r="CP170" s="26">
        <f t="shared" si="66"/>
        <v>-1.2068965517241379E-2</v>
      </c>
      <c r="CQ170" s="26">
        <f t="shared" si="67"/>
        <v>-8.9460044730028707E-2</v>
      </c>
      <c r="CR170" s="13">
        <v>0</v>
      </c>
      <c r="CS170" s="13">
        <v>0</v>
      </c>
      <c r="CT170" s="13">
        <v>0</v>
      </c>
      <c r="CU170" s="13">
        <v>0.01</v>
      </c>
      <c r="CV170" s="13">
        <v>0.36</v>
      </c>
      <c r="CW170" s="13">
        <v>-0.92</v>
      </c>
      <c r="CX170" s="13">
        <v>-0.72</v>
      </c>
      <c r="CY170" s="13">
        <v>-2.97</v>
      </c>
      <c r="CZ170" s="13">
        <v>-1.24</v>
      </c>
      <c r="DA170" s="13">
        <v>-5.48</v>
      </c>
      <c r="DB170" s="27">
        <v>1.9500000000000002</v>
      </c>
      <c r="DC170" s="27">
        <v>35.229999999999997</v>
      </c>
      <c r="DD170" s="27">
        <v>-33.28</v>
      </c>
      <c r="DE170" s="27">
        <v>-4.3099999999999996</v>
      </c>
      <c r="DF170" s="27">
        <v>-3.26</v>
      </c>
      <c r="DG170" s="27">
        <v>31.69</v>
      </c>
      <c r="DH170" s="27">
        <v>-34.950000000000003</v>
      </c>
      <c r="DI170" s="27">
        <v>-4.53</v>
      </c>
      <c r="DJ170" s="1">
        <v>186</v>
      </c>
      <c r="DK170" s="1"/>
      <c r="DL170" s="1"/>
      <c r="DM170" s="1">
        <v>1.1499999999999999</v>
      </c>
      <c r="DN170" s="1">
        <v>0</v>
      </c>
      <c r="DO170" s="1">
        <v>0</v>
      </c>
      <c r="DP170" s="16">
        <f t="shared" si="68"/>
        <v>-1.9765957446808506</v>
      </c>
    </row>
    <row r="171" spans="1:120" x14ac:dyDescent="0.2">
      <c r="A171" s="13">
        <v>87</v>
      </c>
      <c r="B171" s="13" t="s">
        <v>831</v>
      </c>
      <c r="C171" s="13" t="s">
        <v>832</v>
      </c>
      <c r="D171" s="13" t="s">
        <v>495</v>
      </c>
      <c r="E171" s="13" t="s">
        <v>141</v>
      </c>
      <c r="F171" s="1" t="s">
        <v>142</v>
      </c>
      <c r="G171" s="13">
        <v>71</v>
      </c>
      <c r="H171" s="13">
        <v>200</v>
      </c>
      <c r="I171" s="13" t="s">
        <v>125</v>
      </c>
      <c r="J171" s="13">
        <v>2005</v>
      </c>
      <c r="K171" s="13">
        <v>1</v>
      </c>
      <c r="L171" s="13">
        <v>1</v>
      </c>
      <c r="M171" s="1"/>
      <c r="N171" s="1">
        <v>27</v>
      </c>
      <c r="O171" s="13" t="s">
        <v>833</v>
      </c>
      <c r="P171" s="13" t="s">
        <v>834</v>
      </c>
      <c r="Q171" s="1" t="str">
        <f t="shared" si="46"/>
        <v>PIT</v>
      </c>
      <c r="R171" s="13" t="s">
        <v>153</v>
      </c>
      <c r="S171" s="1"/>
      <c r="T171" s="13" t="s">
        <v>146</v>
      </c>
      <c r="U171" s="13">
        <v>77</v>
      </c>
      <c r="V171" s="13">
        <v>28</v>
      </c>
      <c r="W171" s="13">
        <v>56</v>
      </c>
      <c r="X171" s="14">
        <v>31</v>
      </c>
      <c r="Y171" s="13">
        <v>84</v>
      </c>
      <c r="Z171" s="13">
        <v>5</v>
      </c>
      <c r="AA171" s="1">
        <v>237</v>
      </c>
      <c r="AB171" s="14">
        <v>78</v>
      </c>
      <c r="AC171" s="14">
        <v>65</v>
      </c>
      <c r="AD171" s="15">
        <f t="shared" si="47"/>
        <v>0.11814345991561181</v>
      </c>
      <c r="AE171" s="15">
        <f t="shared" si="48"/>
        <v>7.3684210526315783E-2</v>
      </c>
      <c r="AF171" s="16">
        <v>1537.75</v>
      </c>
      <c r="AG171" s="17">
        <f t="shared" si="49"/>
        <v>19.970779220779221</v>
      </c>
      <c r="AH171" s="29">
        <v>1924</v>
      </c>
      <c r="AI171" s="17">
        <f t="shared" si="50"/>
        <v>24.987012987012989</v>
      </c>
      <c r="AJ171" s="19">
        <f t="shared" si="51"/>
        <v>0.79924636174636177</v>
      </c>
      <c r="AK171" s="20">
        <f>'Even Strength'!AA171+'Power Play'!R171+'Penalty Kill'!L171</f>
        <v>292.02669121030834</v>
      </c>
      <c r="AL171" s="19">
        <f t="shared" si="52"/>
        <v>11.394310825959032</v>
      </c>
      <c r="AM171" s="15">
        <f>IF(('Even Strength'!BR171+'Power Play'!AK171+'Penalty Kill'!AG171)&gt;0,V171/('Even Strength'!BR171+'Power Play'!AK171+'Penalty Kill'!AG171),0)</f>
        <v>0.29473684210526313</v>
      </c>
      <c r="AN171" s="15">
        <f>IF(('Even Strength'!BR171+'Power Play'!AK171+'Penalty Kill'!AG171)&gt;0,W171/('Even Strength'!BR171+'Power Play'!AK171+'Penalty Kill'!AG171),0)</f>
        <v>0.58947368421052626</v>
      </c>
      <c r="AO171" s="15">
        <f t="shared" si="53"/>
        <v>0.88421052631578934</v>
      </c>
      <c r="AP171" s="13">
        <v>797</v>
      </c>
      <c r="AQ171" s="13">
        <v>800</v>
      </c>
      <c r="AR171" s="21">
        <f t="shared" si="54"/>
        <v>0.49906073888541014</v>
      </c>
      <c r="AS171" s="22">
        <v>34.6</v>
      </c>
      <c r="AT171" s="13">
        <v>38</v>
      </c>
      <c r="AU171" s="13">
        <v>17</v>
      </c>
      <c r="AV171">
        <v>117</v>
      </c>
      <c r="AW171" s="13">
        <v>66</v>
      </c>
      <c r="AX171" s="13">
        <v>29</v>
      </c>
      <c r="AY171" s="13">
        <v>78</v>
      </c>
      <c r="AZ171" s="13">
        <v>53</v>
      </c>
      <c r="BA171" s="13">
        <v>37</v>
      </c>
      <c r="BB171" s="16">
        <f t="shared" si="55"/>
        <v>4.5651113640058529</v>
      </c>
      <c r="BC171" s="17">
        <f t="shared" si="56"/>
        <v>2.5751910258494553</v>
      </c>
      <c r="BD171" s="17">
        <f t="shared" si="57"/>
        <v>1.1315233295399123</v>
      </c>
      <c r="BE171" s="17">
        <f t="shared" si="58"/>
        <v>3.0434075760039017</v>
      </c>
      <c r="BF171" s="17">
        <f t="shared" si="59"/>
        <v>2.0679564298488051</v>
      </c>
      <c r="BG171" s="17">
        <f t="shared" si="60"/>
        <v>1.4436676963095432</v>
      </c>
      <c r="BH171" s="13">
        <v>47</v>
      </c>
      <c r="BI171" s="13">
        <v>16</v>
      </c>
      <c r="BJ171" s="13">
        <v>1</v>
      </c>
      <c r="BK171" s="13">
        <v>1</v>
      </c>
      <c r="BL171" s="13">
        <v>0</v>
      </c>
      <c r="BM171" s="13">
        <v>0</v>
      </c>
      <c r="BN171" s="13">
        <f t="shared" si="61"/>
        <v>143</v>
      </c>
      <c r="BO171" s="16">
        <v>3.4</v>
      </c>
      <c r="BP171" s="13">
        <v>9</v>
      </c>
      <c r="BQ171" s="13">
        <v>5</v>
      </c>
      <c r="BR171" s="23">
        <f t="shared" si="62"/>
        <v>0.55555555555555558</v>
      </c>
      <c r="BS171" s="13">
        <v>1</v>
      </c>
      <c r="BT171" s="13">
        <v>8</v>
      </c>
      <c r="BU171" s="13">
        <v>21</v>
      </c>
      <c r="BV171" s="13">
        <v>1</v>
      </c>
      <c r="BW171" s="13">
        <v>2</v>
      </c>
      <c r="BX171" s="13">
        <v>3</v>
      </c>
      <c r="BY171" s="13">
        <v>2</v>
      </c>
      <c r="BZ171" s="13">
        <v>0</v>
      </c>
      <c r="CA171" s="13">
        <v>0</v>
      </c>
      <c r="CB171" s="23">
        <f t="shared" si="63"/>
        <v>0</v>
      </c>
      <c r="CC171" s="16">
        <v>8.1999999999999993</v>
      </c>
      <c r="CD171" s="16">
        <v>2</v>
      </c>
      <c r="CE171" s="16">
        <v>10.3</v>
      </c>
      <c r="CF171" s="24">
        <f t="shared" si="64"/>
        <v>0.13376623376623378</v>
      </c>
      <c r="CG171" s="24">
        <f t="shared" si="65"/>
        <v>0.40188587221589989</v>
      </c>
      <c r="CH171" s="25">
        <v>5</v>
      </c>
      <c r="CI171" s="16">
        <v>40.200000000000003</v>
      </c>
      <c r="CJ171" s="16">
        <v>30</v>
      </c>
      <c r="CK171" s="16">
        <v>9.3000000000000007</v>
      </c>
      <c r="CL171" s="16">
        <v>15.7</v>
      </c>
      <c r="CM171" s="16">
        <v>1.8</v>
      </c>
      <c r="CN171" s="16">
        <v>2</v>
      </c>
      <c r="CO171" s="16">
        <v>19.600000000000001</v>
      </c>
      <c r="CP171" s="26">
        <f t="shared" si="66"/>
        <v>0.25454545454545457</v>
      </c>
      <c r="CQ171" s="26">
        <f t="shared" si="67"/>
        <v>0.76475369858559594</v>
      </c>
      <c r="CR171" s="13">
        <v>8</v>
      </c>
      <c r="CS171" s="13">
        <v>4</v>
      </c>
      <c r="CT171" s="13">
        <v>3</v>
      </c>
      <c r="CU171" s="13">
        <v>0.82</v>
      </c>
      <c r="CV171" s="13">
        <v>0.73</v>
      </c>
      <c r="CW171" s="13">
        <v>1.65</v>
      </c>
      <c r="CX171" s="13">
        <v>14.65</v>
      </c>
      <c r="CY171" s="13">
        <v>1.1299999999999999</v>
      </c>
      <c r="CZ171" s="13">
        <v>0.28999999999999998</v>
      </c>
      <c r="DA171" s="13">
        <v>19.27</v>
      </c>
      <c r="DB171" s="27">
        <v>23.34</v>
      </c>
      <c r="DC171" s="27">
        <v>-14.42</v>
      </c>
      <c r="DD171" s="27">
        <v>37.76</v>
      </c>
      <c r="DE171" s="27">
        <v>1.99</v>
      </c>
      <c r="DF171" s="27">
        <v>21.41</v>
      </c>
      <c r="DG171" s="27">
        <v>-6.84</v>
      </c>
      <c r="DH171" s="27">
        <v>28.25</v>
      </c>
      <c r="DI171" s="27">
        <v>1.49</v>
      </c>
      <c r="DJ171" s="1">
        <v>186</v>
      </c>
      <c r="DK171" s="28">
        <v>5</v>
      </c>
      <c r="DL171" s="28" t="s">
        <v>630</v>
      </c>
      <c r="DM171" s="1">
        <v>8.6999999999999993</v>
      </c>
      <c r="DN171" s="1">
        <v>0.318</v>
      </c>
      <c r="DO171" s="1">
        <v>0</v>
      </c>
      <c r="DP171" s="16">
        <f t="shared" si="68"/>
        <v>2.2595744680851126</v>
      </c>
    </row>
    <row r="172" spans="1:120" x14ac:dyDescent="0.2">
      <c r="A172" s="13">
        <v>7</v>
      </c>
      <c r="B172" s="13" t="s">
        <v>835</v>
      </c>
      <c r="C172" s="13" t="s">
        <v>836</v>
      </c>
      <c r="D172" s="13" t="s">
        <v>133</v>
      </c>
      <c r="E172" s="13" t="s">
        <v>123</v>
      </c>
      <c r="F172" s="1" t="s">
        <v>124</v>
      </c>
      <c r="G172" s="13">
        <v>73</v>
      </c>
      <c r="H172" s="13">
        <v>200</v>
      </c>
      <c r="I172" s="13" t="s">
        <v>125</v>
      </c>
      <c r="J172" s="13">
        <v>1996</v>
      </c>
      <c r="K172" s="13">
        <v>2</v>
      </c>
      <c r="L172" s="13">
        <v>35</v>
      </c>
      <c r="M172" s="1"/>
      <c r="N172" s="1">
        <v>38</v>
      </c>
      <c r="O172" s="13" t="s">
        <v>312</v>
      </c>
      <c r="P172" s="13" t="s">
        <v>837</v>
      </c>
      <c r="Q172" s="1" t="str">
        <f t="shared" si="46"/>
        <v>NSH</v>
      </c>
      <c r="R172" s="13" t="s">
        <v>243</v>
      </c>
      <c r="S172" s="1"/>
      <c r="T172" s="13" t="s">
        <v>146</v>
      </c>
      <c r="U172" s="13">
        <v>62</v>
      </c>
      <c r="V172" s="13">
        <v>7</v>
      </c>
      <c r="W172" s="13">
        <v>18</v>
      </c>
      <c r="X172" s="14">
        <v>7</v>
      </c>
      <c r="Y172" s="13">
        <v>25</v>
      </c>
      <c r="Z172" s="13">
        <v>8</v>
      </c>
      <c r="AA172" s="1">
        <v>90</v>
      </c>
      <c r="AB172" s="14">
        <v>40</v>
      </c>
      <c r="AC172" s="14">
        <v>32</v>
      </c>
      <c r="AD172" s="15">
        <f t="shared" si="47"/>
        <v>7.7777777777777779E-2</v>
      </c>
      <c r="AE172" s="15">
        <f t="shared" si="48"/>
        <v>4.3209876543209874E-2</v>
      </c>
      <c r="AF172" s="16">
        <v>806.81666666670003</v>
      </c>
      <c r="AG172" s="17">
        <f t="shared" si="49"/>
        <v>13.013172043011291</v>
      </c>
      <c r="AH172" s="29">
        <v>1165</v>
      </c>
      <c r="AI172" s="17">
        <f t="shared" si="50"/>
        <v>18.79032258064516</v>
      </c>
      <c r="AJ172" s="19">
        <f t="shared" si="51"/>
        <v>0.69254649499287557</v>
      </c>
      <c r="AK172" s="20">
        <f>'Even Strength'!AA172+'Power Play'!R172+'Penalty Kill'!L172</f>
        <v>76</v>
      </c>
      <c r="AL172" s="19">
        <f t="shared" si="52"/>
        <v>5.6518415997023013</v>
      </c>
      <c r="AM172" s="15">
        <f>IF(('Even Strength'!BR172+'Power Play'!AK172+'Penalty Kill'!AG172)&gt;0,V172/('Even Strength'!BR172+'Power Play'!AK172+'Penalty Kill'!AG172),0)</f>
        <v>0.17499999999999999</v>
      </c>
      <c r="AN172" s="15">
        <f>IF(('Even Strength'!BR172+'Power Play'!AK172+'Penalty Kill'!AG172)&gt;0,W172/('Even Strength'!BR172+'Power Play'!AK172+'Penalty Kill'!AG172),0)</f>
        <v>0.45</v>
      </c>
      <c r="AO172" s="15">
        <f t="shared" si="53"/>
        <v>0.625</v>
      </c>
      <c r="AP172" s="13">
        <v>155</v>
      </c>
      <c r="AQ172" s="13">
        <v>132</v>
      </c>
      <c r="AR172" s="21">
        <f t="shared" si="54"/>
        <v>0.54006968641114983</v>
      </c>
      <c r="AS172" s="22">
        <v>7.2</v>
      </c>
      <c r="AT172" s="13">
        <v>2</v>
      </c>
      <c r="AU172" s="13">
        <v>1</v>
      </c>
      <c r="AV172">
        <v>52</v>
      </c>
      <c r="AW172" s="13">
        <v>10</v>
      </c>
      <c r="AX172" s="13">
        <v>18</v>
      </c>
      <c r="AY172" s="13">
        <v>40</v>
      </c>
      <c r="AZ172" s="13">
        <v>22</v>
      </c>
      <c r="BA172" s="13">
        <v>26</v>
      </c>
      <c r="BB172" s="16">
        <f t="shared" si="55"/>
        <v>3.8670495155857845</v>
      </c>
      <c r="BC172" s="17">
        <f t="shared" si="56"/>
        <v>0.74366336838188163</v>
      </c>
      <c r="BD172" s="17">
        <f t="shared" si="57"/>
        <v>1.3385940630873869</v>
      </c>
      <c r="BE172" s="17">
        <f t="shared" si="58"/>
        <v>2.9746534735275265</v>
      </c>
      <c r="BF172" s="17">
        <f t="shared" si="59"/>
        <v>1.6360594104401398</v>
      </c>
      <c r="BG172" s="17">
        <f t="shared" si="60"/>
        <v>1.9335247577928922</v>
      </c>
      <c r="BH172" s="13">
        <v>16</v>
      </c>
      <c r="BI172" s="13">
        <v>8</v>
      </c>
      <c r="BJ172" s="13">
        <v>0</v>
      </c>
      <c r="BK172" s="13">
        <v>0</v>
      </c>
      <c r="BL172" s="13">
        <v>0</v>
      </c>
      <c r="BM172" s="13">
        <v>0</v>
      </c>
      <c r="BN172" s="13">
        <f t="shared" si="61"/>
        <v>44</v>
      </c>
      <c r="BO172" s="16">
        <v>-2.2560000000000002</v>
      </c>
      <c r="BP172" s="13">
        <v>4</v>
      </c>
      <c r="BQ172" s="13">
        <v>1</v>
      </c>
      <c r="BR172" s="23">
        <f t="shared" si="62"/>
        <v>0.25</v>
      </c>
      <c r="BS172" s="13">
        <v>0</v>
      </c>
      <c r="BT172" s="13">
        <v>1</v>
      </c>
      <c r="BU172" s="13">
        <v>14</v>
      </c>
      <c r="BV172" s="13">
        <v>0</v>
      </c>
      <c r="BW172" s="13">
        <v>1</v>
      </c>
      <c r="BX172" s="13">
        <v>1</v>
      </c>
      <c r="BY172" s="13">
        <v>0</v>
      </c>
      <c r="BZ172" s="13">
        <v>0</v>
      </c>
      <c r="CA172" s="13">
        <v>0</v>
      </c>
      <c r="CB172" s="23">
        <f t="shared" si="63"/>
        <v>0</v>
      </c>
      <c r="CC172" s="16">
        <v>1.4</v>
      </c>
      <c r="CD172" s="16">
        <v>1.2</v>
      </c>
      <c r="CE172" s="16">
        <v>2.6</v>
      </c>
      <c r="CF172" s="24">
        <f t="shared" si="64"/>
        <v>4.1935483870967745E-2</v>
      </c>
      <c r="CG172" s="24">
        <f t="shared" si="65"/>
        <v>0.19335247577928924</v>
      </c>
      <c r="CH172" s="25">
        <v>2</v>
      </c>
      <c r="CI172" s="16">
        <v>17.7</v>
      </c>
      <c r="CJ172" s="16">
        <v>17.3</v>
      </c>
      <c r="CK172" s="16">
        <v>4.5</v>
      </c>
      <c r="CL172" s="16">
        <v>1.9</v>
      </c>
      <c r="CM172" s="16">
        <v>2.6</v>
      </c>
      <c r="CN172" s="16">
        <v>-0.2</v>
      </c>
      <c r="CO172" s="16">
        <v>4.4000000000000004</v>
      </c>
      <c r="CP172" s="26">
        <f t="shared" si="66"/>
        <v>7.0967741935483872E-2</v>
      </c>
      <c r="CQ172" s="26">
        <f t="shared" si="67"/>
        <v>0.32721188208802798</v>
      </c>
      <c r="CR172" s="13">
        <v>1</v>
      </c>
      <c r="CS172" s="13">
        <v>3</v>
      </c>
      <c r="CT172" s="13">
        <v>0</v>
      </c>
      <c r="CU172" s="13">
        <v>0.30000000000000004</v>
      </c>
      <c r="CV172" s="13">
        <v>-0.64</v>
      </c>
      <c r="CW172" s="13">
        <v>0.9</v>
      </c>
      <c r="CX172" s="13">
        <v>3.68</v>
      </c>
      <c r="CY172" s="13">
        <v>1.7000000000000002</v>
      </c>
      <c r="CZ172" s="13">
        <v>-0.49</v>
      </c>
      <c r="DA172" s="13">
        <v>5.45</v>
      </c>
      <c r="DB172" s="27">
        <v>18.46</v>
      </c>
      <c r="DC172" s="27">
        <v>-11.02</v>
      </c>
      <c r="DD172" s="27">
        <v>29.48</v>
      </c>
      <c r="DE172" s="27">
        <v>2.4300000000000002</v>
      </c>
      <c r="DF172" s="27">
        <v>31.65</v>
      </c>
      <c r="DG172" s="27">
        <v>-6.42</v>
      </c>
      <c r="DH172" s="27">
        <v>38.07</v>
      </c>
      <c r="DI172" s="27">
        <v>3.14</v>
      </c>
      <c r="DJ172" s="1">
        <v>186</v>
      </c>
      <c r="DK172" s="28">
        <v>20</v>
      </c>
      <c r="DL172" s="28" t="s">
        <v>359</v>
      </c>
      <c r="DM172" s="1">
        <v>3.5</v>
      </c>
      <c r="DN172" s="1">
        <v>0.21299999999999999</v>
      </c>
      <c r="DO172" s="1">
        <v>0</v>
      </c>
      <c r="DP172" s="16">
        <f t="shared" si="68"/>
        <v>-1.8765957446808512</v>
      </c>
    </row>
    <row r="173" spans="1:120" x14ac:dyDescent="0.2">
      <c r="A173" s="13">
        <v>26</v>
      </c>
      <c r="B173" s="13" t="s">
        <v>838</v>
      </c>
      <c r="C173" s="13" t="s">
        <v>826</v>
      </c>
      <c r="D173" s="13" t="s">
        <v>187</v>
      </c>
      <c r="E173" s="13" t="s">
        <v>141</v>
      </c>
      <c r="F173" s="1" t="s">
        <v>142</v>
      </c>
      <c r="G173" s="13">
        <v>71</v>
      </c>
      <c r="H173" s="13">
        <v>180</v>
      </c>
      <c r="I173" s="13" t="s">
        <v>125</v>
      </c>
      <c r="J173" s="13">
        <v>2005</v>
      </c>
      <c r="K173" s="13">
        <v>7</v>
      </c>
      <c r="L173" s="13">
        <v>222</v>
      </c>
      <c r="M173" s="1"/>
      <c r="N173" s="1">
        <v>28</v>
      </c>
      <c r="O173" s="13" t="s">
        <v>320</v>
      </c>
      <c r="P173" s="13" t="s">
        <v>839</v>
      </c>
      <c r="Q173" s="1" t="str">
        <f t="shared" si="46"/>
        <v>CHI</v>
      </c>
      <c r="R173" s="13" t="s">
        <v>322</v>
      </c>
      <c r="S173" s="1"/>
      <c r="T173" s="13" t="s">
        <v>173</v>
      </c>
      <c r="U173" s="13">
        <v>7</v>
      </c>
      <c r="V173" s="13">
        <v>0</v>
      </c>
      <c r="W173" s="13">
        <v>0</v>
      </c>
      <c r="X173" s="14">
        <v>0</v>
      </c>
      <c r="Y173" s="13">
        <v>0</v>
      </c>
      <c r="Z173" s="13">
        <v>-1</v>
      </c>
      <c r="AA173" s="1">
        <v>5</v>
      </c>
      <c r="AB173" s="14">
        <v>4</v>
      </c>
      <c r="AC173" s="14">
        <v>3</v>
      </c>
      <c r="AD173" s="15">
        <f t="shared" si="47"/>
        <v>0</v>
      </c>
      <c r="AE173" s="15">
        <f t="shared" si="48"/>
        <v>0</v>
      </c>
      <c r="AF173" s="16">
        <v>93.066666666700002</v>
      </c>
      <c r="AG173" s="17">
        <f t="shared" si="49"/>
        <v>13.295238095242857</v>
      </c>
      <c r="AH173" s="29">
        <v>141</v>
      </c>
      <c r="AI173" s="17">
        <f t="shared" si="50"/>
        <v>20.142857142857142</v>
      </c>
      <c r="AJ173" s="19">
        <f t="shared" si="51"/>
        <v>0.6600472813241135</v>
      </c>
      <c r="AK173" s="20">
        <f>'Even Strength'!AA173+'Power Play'!R173+'Penalty Kill'!L173</f>
        <v>0</v>
      </c>
      <c r="AL173" s="19">
        <f t="shared" si="52"/>
        <v>0</v>
      </c>
      <c r="AM173" s="15">
        <f>IF(('Even Strength'!BR173+'Power Play'!AK173+'Penalty Kill'!AG173)&gt;0,V173/('Even Strength'!BR173+'Power Play'!AK173+'Penalty Kill'!AG173),0)</f>
        <v>0</v>
      </c>
      <c r="AN173" s="15">
        <f>IF(('Even Strength'!BR173+'Power Play'!AK173+'Penalty Kill'!AG173)&gt;0,W173/('Even Strength'!BR173+'Power Play'!AK173+'Penalty Kill'!AG173),0)</f>
        <v>0</v>
      </c>
      <c r="AO173" s="15">
        <f t="shared" si="53"/>
        <v>0</v>
      </c>
      <c r="AP173" s="13">
        <v>0</v>
      </c>
      <c r="AQ173" s="13">
        <v>0</v>
      </c>
      <c r="AR173" s="21">
        <f t="shared" si="54"/>
        <v>0</v>
      </c>
      <c r="AS173" s="22">
        <v>0</v>
      </c>
      <c r="AT173" s="1"/>
      <c r="AU173" s="1"/>
      <c r="AV173">
        <v>13</v>
      </c>
      <c r="AW173" s="13">
        <v>3</v>
      </c>
      <c r="AX173" s="13">
        <v>11</v>
      </c>
      <c r="AY173" s="13">
        <v>4</v>
      </c>
      <c r="AZ173" s="13">
        <v>2</v>
      </c>
      <c r="BA173" s="13">
        <v>1</v>
      </c>
      <c r="BB173" s="16">
        <f t="shared" si="55"/>
        <v>8.3810888252118971</v>
      </c>
      <c r="BC173" s="17">
        <f t="shared" si="56"/>
        <v>1.9340974212027455</v>
      </c>
      <c r="BD173" s="17">
        <f t="shared" si="57"/>
        <v>7.0916905444100671</v>
      </c>
      <c r="BE173" s="17">
        <f t="shared" si="58"/>
        <v>2.578796561603661</v>
      </c>
      <c r="BF173" s="17">
        <f t="shared" si="59"/>
        <v>1.2893982808018305</v>
      </c>
      <c r="BG173" s="17">
        <f t="shared" si="60"/>
        <v>0.64469914040091525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f t="shared" si="61"/>
        <v>14</v>
      </c>
      <c r="BO173" s="16">
        <v>1.407</v>
      </c>
      <c r="BP173" s="1"/>
      <c r="BQ173" s="1"/>
      <c r="BR173" s="23" t="str">
        <f t="shared" si="62"/>
        <v xml:space="preserve"> </v>
      </c>
      <c r="BS173" s="1"/>
      <c r="BT173" s="13">
        <v>0</v>
      </c>
      <c r="BU173" s="13">
        <v>3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23">
        <f t="shared" si="63"/>
        <v>0</v>
      </c>
      <c r="CC173" s="16">
        <v>-0.1</v>
      </c>
      <c r="CD173" s="16">
        <v>0.1</v>
      </c>
      <c r="CE173" s="16">
        <v>0</v>
      </c>
      <c r="CF173" s="24">
        <f t="shared" si="64"/>
        <v>0</v>
      </c>
      <c r="CG173" s="24">
        <f t="shared" si="65"/>
        <v>0</v>
      </c>
      <c r="CH173" s="25">
        <v>2</v>
      </c>
      <c r="CI173" s="16">
        <v>1.5</v>
      </c>
      <c r="CJ173" s="16">
        <v>2.2000000000000002</v>
      </c>
      <c r="CK173" s="16">
        <v>-1.5</v>
      </c>
      <c r="CL173" s="16">
        <v>-0.30000000000000004</v>
      </c>
      <c r="CM173" s="16">
        <v>0.1</v>
      </c>
      <c r="CN173" s="16">
        <v>0</v>
      </c>
      <c r="CO173" s="16">
        <v>-0.2</v>
      </c>
      <c r="CP173" s="26">
        <f t="shared" si="66"/>
        <v>-2.8571428571428574E-2</v>
      </c>
      <c r="CQ173" s="26">
        <f t="shared" si="67"/>
        <v>-0.12893982808018303</v>
      </c>
      <c r="CR173" s="13">
        <v>0</v>
      </c>
      <c r="CS173" s="13">
        <v>0</v>
      </c>
      <c r="CT173" s="13">
        <v>0</v>
      </c>
      <c r="CU173" s="13">
        <v>0</v>
      </c>
      <c r="CV173" s="13">
        <v>0.4</v>
      </c>
      <c r="CW173" s="13">
        <v>0.2</v>
      </c>
      <c r="CX173" s="13">
        <v>-0.30000000000000004</v>
      </c>
      <c r="CY173" s="13">
        <v>-0.56000000000000005</v>
      </c>
      <c r="CZ173" s="13">
        <v>-0.13</v>
      </c>
      <c r="DA173" s="13">
        <v>-0.39</v>
      </c>
      <c r="DB173" s="27">
        <v>0.39</v>
      </c>
      <c r="DC173" s="27">
        <v>3.44</v>
      </c>
      <c r="DD173" s="27">
        <v>-3.05</v>
      </c>
      <c r="DE173" s="27">
        <v>-2.12</v>
      </c>
      <c r="DF173" s="27">
        <v>-0.09</v>
      </c>
      <c r="DG173" s="27">
        <v>5.8</v>
      </c>
      <c r="DH173" s="27">
        <v>-5.89</v>
      </c>
      <c r="DI173" s="27">
        <v>-4.09</v>
      </c>
      <c r="DJ173" s="1">
        <v>25</v>
      </c>
      <c r="DK173" s="1"/>
      <c r="DL173" s="1"/>
      <c r="DM173" s="1">
        <v>8.1000000000000003E-2</v>
      </c>
      <c r="DN173" s="1">
        <v>0</v>
      </c>
      <c r="DO173" s="1">
        <v>0</v>
      </c>
      <c r="DP173" s="16">
        <f t="shared" si="68"/>
        <v>-0.21505376344086022</v>
      </c>
    </row>
    <row r="174" spans="1:120" x14ac:dyDescent="0.2">
      <c r="A174" s="13">
        <v>22</v>
      </c>
      <c r="B174" s="13" t="s">
        <v>840</v>
      </c>
      <c r="C174" s="13" t="s">
        <v>841</v>
      </c>
      <c r="D174" s="13" t="s">
        <v>187</v>
      </c>
      <c r="E174" s="13" t="s">
        <v>141</v>
      </c>
      <c r="F174" s="1" t="s">
        <v>142</v>
      </c>
      <c r="G174" s="13">
        <v>70</v>
      </c>
      <c r="H174" s="13">
        <v>184</v>
      </c>
      <c r="I174" s="13" t="s">
        <v>150</v>
      </c>
      <c r="J174" s="13">
        <v>2010</v>
      </c>
      <c r="K174" s="13">
        <v>4</v>
      </c>
      <c r="L174" s="13">
        <v>97</v>
      </c>
      <c r="M174" s="13" t="s">
        <v>159</v>
      </c>
      <c r="N174" s="1">
        <v>24</v>
      </c>
      <c r="O174" s="13" t="s">
        <v>151</v>
      </c>
      <c r="P174" s="13" t="s">
        <v>842</v>
      </c>
      <c r="Q174" s="1" t="str">
        <f t="shared" si="46"/>
        <v>ARI</v>
      </c>
      <c r="R174" s="13" t="s">
        <v>843</v>
      </c>
      <c r="S174" s="1">
        <v>32</v>
      </c>
      <c r="T174" s="13" t="s">
        <v>844</v>
      </c>
      <c r="U174" s="13">
        <v>51</v>
      </c>
      <c r="V174" s="13">
        <v>3</v>
      </c>
      <c r="W174" s="13">
        <v>4</v>
      </c>
      <c r="X174" s="14">
        <v>3</v>
      </c>
      <c r="Y174" s="13">
        <v>7</v>
      </c>
      <c r="Z174" s="13">
        <v>-7</v>
      </c>
      <c r="AA174" s="1">
        <v>54</v>
      </c>
      <c r="AB174" s="14">
        <v>12</v>
      </c>
      <c r="AC174" s="14">
        <v>10</v>
      </c>
      <c r="AD174" s="15">
        <f t="shared" si="47"/>
        <v>5.5555555555555552E-2</v>
      </c>
      <c r="AE174" s="15">
        <f t="shared" si="48"/>
        <v>3.9473684210526314E-2</v>
      </c>
      <c r="AF174" s="16">
        <v>534.13333333330002</v>
      </c>
      <c r="AG174" s="17">
        <f t="shared" si="49"/>
        <v>10.473202614378431</v>
      </c>
      <c r="AH174" s="29">
        <v>788</v>
      </c>
      <c r="AI174" s="17">
        <f t="shared" si="50"/>
        <v>15.450980392156863</v>
      </c>
      <c r="AJ174" s="19">
        <f t="shared" si="51"/>
        <v>0.67783417935697976</v>
      </c>
      <c r="AK174" s="20">
        <f>'Even Strength'!AA174+'Power Play'!R174+'Penalty Kill'!L174</f>
        <v>65</v>
      </c>
      <c r="AL174" s="19">
        <f t="shared" si="52"/>
        <v>7.3015476784827325</v>
      </c>
      <c r="AM174" s="15">
        <f>IF(('Even Strength'!BR174+'Power Play'!AK174+'Penalty Kill'!AG174)&gt;0,V174/('Even Strength'!BR174+'Power Play'!AK174+'Penalty Kill'!AG174),0)</f>
        <v>0.3</v>
      </c>
      <c r="AN174" s="15">
        <f>IF(('Even Strength'!BR174+'Power Play'!AK174+'Penalty Kill'!AG174)&gt;0,W174/('Even Strength'!BR174+'Power Play'!AK174+'Penalty Kill'!AG174),0)</f>
        <v>0.4</v>
      </c>
      <c r="AO174" s="15">
        <f t="shared" si="53"/>
        <v>0.7</v>
      </c>
      <c r="AP174" s="13">
        <v>69</v>
      </c>
      <c r="AQ174" s="13">
        <v>67</v>
      </c>
      <c r="AR174" s="21">
        <f t="shared" si="54"/>
        <v>0.50735294117647056</v>
      </c>
      <c r="AS174" s="22">
        <v>4.3</v>
      </c>
      <c r="AT174" s="1"/>
      <c r="AU174" s="1"/>
      <c r="AV174">
        <v>52</v>
      </c>
      <c r="AW174" s="13">
        <v>107</v>
      </c>
      <c r="AX174" s="13">
        <v>31</v>
      </c>
      <c r="AY174" s="13">
        <v>12</v>
      </c>
      <c r="AZ174" s="13">
        <v>2</v>
      </c>
      <c r="BA174" s="13">
        <v>8</v>
      </c>
      <c r="BB174" s="16">
        <f t="shared" si="55"/>
        <v>5.8412381427861853</v>
      </c>
      <c r="BC174" s="17">
        <f t="shared" si="56"/>
        <v>12.019470793810035</v>
      </c>
      <c r="BD174" s="17">
        <f t="shared" si="57"/>
        <v>3.4822765851225337</v>
      </c>
      <c r="BE174" s="17">
        <f t="shared" si="58"/>
        <v>1.3479780329506581</v>
      </c>
      <c r="BF174" s="17">
        <f t="shared" si="59"/>
        <v>0.22466300549177637</v>
      </c>
      <c r="BG174" s="17">
        <f t="shared" si="60"/>
        <v>0.89865202196710547</v>
      </c>
      <c r="BH174" s="13">
        <v>4</v>
      </c>
      <c r="BI174" s="13">
        <v>2</v>
      </c>
      <c r="BJ174" s="13">
        <v>0</v>
      </c>
      <c r="BK174" s="13">
        <v>0</v>
      </c>
      <c r="BL174" s="13">
        <v>0</v>
      </c>
      <c r="BM174" s="13">
        <v>0</v>
      </c>
      <c r="BN174" s="13">
        <f t="shared" si="61"/>
        <v>142</v>
      </c>
      <c r="BO174" s="16">
        <v>2.2109999999999999</v>
      </c>
      <c r="BP174" s="1"/>
      <c r="BQ174" s="1"/>
      <c r="BR174" s="23" t="str">
        <f t="shared" si="62"/>
        <v xml:space="preserve"> </v>
      </c>
      <c r="BS174" s="1"/>
      <c r="BT174" s="13">
        <v>1</v>
      </c>
      <c r="BU174" s="13">
        <v>15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23">
        <f t="shared" si="63"/>
        <v>0</v>
      </c>
      <c r="CC174" s="16">
        <v>-0.4</v>
      </c>
      <c r="CD174" s="16">
        <v>0.30000000000000004</v>
      </c>
      <c r="CE174" s="16">
        <v>0</v>
      </c>
      <c r="CF174" s="24">
        <f t="shared" si="64"/>
        <v>0</v>
      </c>
      <c r="CG174" s="24">
        <f t="shared" si="65"/>
        <v>0</v>
      </c>
      <c r="CH174" s="25">
        <v>4</v>
      </c>
      <c r="CI174" s="16">
        <v>8.1</v>
      </c>
      <c r="CJ174" s="16">
        <v>9.1</v>
      </c>
      <c r="CK174" s="16">
        <v>-6.4</v>
      </c>
      <c r="CL174" s="16">
        <v>-0.7</v>
      </c>
      <c r="CM174" s="16">
        <v>0.5</v>
      </c>
      <c r="CN174" s="16">
        <v>0</v>
      </c>
      <c r="CO174" s="16">
        <v>-0.2</v>
      </c>
      <c r="CP174" s="26">
        <f t="shared" si="66"/>
        <v>-3.9215686274509803E-3</v>
      </c>
      <c r="CQ174" s="26">
        <f t="shared" si="67"/>
        <v>-2.2466300549177639E-2</v>
      </c>
      <c r="CR174" s="13">
        <v>0</v>
      </c>
      <c r="CS174" s="13">
        <v>0</v>
      </c>
      <c r="CT174" s="13">
        <v>1</v>
      </c>
      <c r="CU174" s="13">
        <v>7.0000000000000007E-2</v>
      </c>
      <c r="CV174" s="13">
        <v>-0.84</v>
      </c>
      <c r="CW174" s="13">
        <v>0.99</v>
      </c>
      <c r="CX174" s="13">
        <v>-0.22</v>
      </c>
      <c r="CY174" s="13">
        <v>-0.44</v>
      </c>
      <c r="CZ174" s="13">
        <v>-1.73</v>
      </c>
      <c r="DA174" s="13">
        <v>-2.17</v>
      </c>
      <c r="DB174" s="27">
        <v>-22.95</v>
      </c>
      <c r="DC174" s="27">
        <v>5.96</v>
      </c>
      <c r="DD174" s="27">
        <v>-28.89</v>
      </c>
      <c r="DE174" s="27">
        <v>-8.11</v>
      </c>
      <c r="DF174" s="27">
        <v>1.49</v>
      </c>
      <c r="DG174" s="27">
        <v>8.69</v>
      </c>
      <c r="DH174" s="27">
        <v>-7.21</v>
      </c>
      <c r="DI174" s="27">
        <v>-2.72</v>
      </c>
      <c r="DJ174" s="1">
        <v>130</v>
      </c>
      <c r="DK174" s="1"/>
      <c r="DL174" s="1"/>
      <c r="DM174" s="1">
        <v>0.41899999999999998</v>
      </c>
      <c r="DN174" s="1">
        <v>0</v>
      </c>
      <c r="DO174" s="1">
        <v>0</v>
      </c>
      <c r="DP174" s="16">
        <f t="shared" si="68"/>
        <v>-0.27359871882864317</v>
      </c>
    </row>
    <row r="175" spans="1:120" x14ac:dyDescent="0.2">
      <c r="A175" s="13">
        <v>49</v>
      </c>
      <c r="B175" s="13" t="s">
        <v>845</v>
      </c>
      <c r="C175" s="13" t="s">
        <v>846</v>
      </c>
      <c r="D175" s="13" t="s">
        <v>419</v>
      </c>
      <c r="E175" s="13" t="s">
        <v>123</v>
      </c>
      <c r="F175" s="1" t="s">
        <v>124</v>
      </c>
      <c r="G175" s="13">
        <v>71</v>
      </c>
      <c r="H175" s="13">
        <v>208</v>
      </c>
      <c r="I175" s="13" t="s">
        <v>125</v>
      </c>
      <c r="J175" s="13">
        <v>2009</v>
      </c>
      <c r="K175" s="13">
        <v>6</v>
      </c>
      <c r="L175" s="13">
        <v>158</v>
      </c>
      <c r="M175" s="13" t="s">
        <v>159</v>
      </c>
      <c r="N175" s="1">
        <v>23</v>
      </c>
      <c r="O175" s="13" t="s">
        <v>847</v>
      </c>
      <c r="P175" s="13" t="s">
        <v>848</v>
      </c>
      <c r="Q175" s="1" t="str">
        <f t="shared" si="46"/>
        <v>BUF</v>
      </c>
      <c r="R175" s="13" t="s">
        <v>238</v>
      </c>
      <c r="S175" s="1"/>
      <c r="T175" s="13" t="s">
        <v>154</v>
      </c>
      <c r="U175" s="13">
        <v>9</v>
      </c>
      <c r="V175" s="13">
        <v>0</v>
      </c>
      <c r="W175" s="13">
        <v>0</v>
      </c>
      <c r="X175" s="14">
        <v>0</v>
      </c>
      <c r="Y175" s="13">
        <v>0</v>
      </c>
      <c r="Z175" s="13">
        <v>-4</v>
      </c>
      <c r="AA175" s="1">
        <v>7</v>
      </c>
      <c r="AB175" s="14">
        <v>1</v>
      </c>
      <c r="AC175" s="14">
        <v>1</v>
      </c>
      <c r="AD175" s="15">
        <f t="shared" si="47"/>
        <v>0</v>
      </c>
      <c r="AE175" s="15">
        <f t="shared" si="48"/>
        <v>0</v>
      </c>
      <c r="AF175" s="16">
        <v>87.566666666700002</v>
      </c>
      <c r="AG175" s="17">
        <f t="shared" si="49"/>
        <v>9.7296296296333331</v>
      </c>
      <c r="AH175" s="29">
        <v>118</v>
      </c>
      <c r="AI175" s="17">
        <f t="shared" si="50"/>
        <v>13.111111111111111</v>
      </c>
      <c r="AJ175" s="19">
        <f t="shared" si="51"/>
        <v>0.74209039548050848</v>
      </c>
      <c r="AK175" s="20">
        <f>'Even Strength'!AA175+'Power Play'!R175+'Penalty Kill'!L175</f>
        <v>0</v>
      </c>
      <c r="AL175" s="19">
        <f t="shared" si="52"/>
        <v>0</v>
      </c>
      <c r="AM175" s="15">
        <f>IF(('Even Strength'!BR175+'Power Play'!AK175+'Penalty Kill'!AG175)&gt;0,V175/('Even Strength'!BR175+'Power Play'!AK175+'Penalty Kill'!AG175),0)</f>
        <v>0</v>
      </c>
      <c r="AN175" s="15">
        <f>IF(('Even Strength'!BR175+'Power Play'!AK175+'Penalty Kill'!AG175)&gt;0,W175/('Even Strength'!BR175+'Power Play'!AK175+'Penalty Kill'!AG175),0)</f>
        <v>0</v>
      </c>
      <c r="AO175" s="15">
        <f t="shared" si="53"/>
        <v>0</v>
      </c>
      <c r="AP175" s="13">
        <v>0</v>
      </c>
      <c r="AQ175" s="13">
        <v>0</v>
      </c>
      <c r="AR175" s="21">
        <f t="shared" si="54"/>
        <v>0</v>
      </c>
      <c r="AS175" s="22">
        <v>0</v>
      </c>
      <c r="AT175" s="1"/>
      <c r="AU175" s="1"/>
      <c r="AV175">
        <v>15</v>
      </c>
      <c r="AW175" s="13">
        <v>8</v>
      </c>
      <c r="AX175" s="13">
        <v>7</v>
      </c>
      <c r="AY175" s="13">
        <v>1</v>
      </c>
      <c r="AZ175" s="13">
        <v>0</v>
      </c>
      <c r="BA175" s="13">
        <v>3</v>
      </c>
      <c r="BB175" s="16">
        <f t="shared" si="55"/>
        <v>10.277883517316223</v>
      </c>
      <c r="BC175" s="17">
        <f t="shared" si="56"/>
        <v>5.4815378759019868</v>
      </c>
      <c r="BD175" s="17">
        <f t="shared" si="57"/>
        <v>4.7963456414142378</v>
      </c>
      <c r="BE175" s="17">
        <f t="shared" si="58"/>
        <v>0.68519223448774835</v>
      </c>
      <c r="BF175" s="17">
        <f t="shared" si="59"/>
        <v>0</v>
      </c>
      <c r="BG175" s="17">
        <f t="shared" si="60"/>
        <v>2.0555767034632448</v>
      </c>
      <c r="BH175" s="13">
        <v>2</v>
      </c>
      <c r="BI175" s="13">
        <v>1</v>
      </c>
      <c r="BJ175" s="13">
        <v>0</v>
      </c>
      <c r="BK175" s="13">
        <v>0</v>
      </c>
      <c r="BL175" s="13">
        <v>0</v>
      </c>
      <c r="BM175" s="13">
        <v>0</v>
      </c>
      <c r="BN175" s="13">
        <f t="shared" si="61"/>
        <v>17</v>
      </c>
      <c r="BO175" s="16">
        <v>-0.12</v>
      </c>
      <c r="BP175" s="1"/>
      <c r="BQ175" s="1"/>
      <c r="BR175" s="23" t="str">
        <f t="shared" si="62"/>
        <v xml:space="preserve"> </v>
      </c>
      <c r="BS175" s="1"/>
      <c r="BT175" s="13">
        <v>0</v>
      </c>
      <c r="BU175" s="13">
        <v>3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23">
        <f t="shared" si="63"/>
        <v>0</v>
      </c>
      <c r="CC175" s="16">
        <v>-0.2</v>
      </c>
      <c r="CD175" s="16">
        <v>-0.1</v>
      </c>
      <c r="CE175" s="16">
        <v>-0.30000000000000004</v>
      </c>
      <c r="CF175" s="24">
        <f t="shared" si="64"/>
        <v>-3.333333333333334E-2</v>
      </c>
      <c r="CG175" s="24">
        <f t="shared" si="65"/>
        <v>-0.20555767034632452</v>
      </c>
      <c r="CH175" s="25">
        <v>4</v>
      </c>
      <c r="CI175" s="16">
        <v>1.9</v>
      </c>
      <c r="CJ175" s="16">
        <v>2.1</v>
      </c>
      <c r="CK175" s="16">
        <v>-2.7</v>
      </c>
      <c r="CL175" s="16">
        <v>-0.9</v>
      </c>
      <c r="CM175" s="16">
        <v>-0.1</v>
      </c>
      <c r="CN175" s="16">
        <v>0</v>
      </c>
      <c r="CO175" s="16">
        <v>-1</v>
      </c>
      <c r="CP175" s="26">
        <f t="shared" si="66"/>
        <v>-0.1111111111111111</v>
      </c>
      <c r="CQ175" s="26">
        <f t="shared" si="67"/>
        <v>-0.68519223448774835</v>
      </c>
      <c r="CR175" s="13">
        <v>0</v>
      </c>
      <c r="CS175" s="13">
        <v>0</v>
      </c>
      <c r="CT175" s="13">
        <v>0</v>
      </c>
      <c r="CU175" s="13">
        <v>0</v>
      </c>
      <c r="CV175" s="13">
        <v>-7.0000000000000007E-2</v>
      </c>
      <c r="CW175" s="13">
        <v>0.1</v>
      </c>
      <c r="CX175" s="13">
        <v>-0.11</v>
      </c>
      <c r="CY175" s="13">
        <v>-0.66</v>
      </c>
      <c r="CZ175" s="13">
        <v>-0.57999999999999996</v>
      </c>
      <c r="DA175" s="13">
        <v>-1.32</v>
      </c>
      <c r="DB175" s="27">
        <v>21.14</v>
      </c>
      <c r="DC175" s="27">
        <v>-0.47</v>
      </c>
      <c r="DD175" s="27">
        <v>21.61</v>
      </c>
      <c r="DE175" s="27">
        <v>16.93</v>
      </c>
      <c r="DF175" s="27">
        <v>17.7</v>
      </c>
      <c r="DG175" s="27">
        <v>-1.44</v>
      </c>
      <c r="DH175" s="27">
        <v>19.13</v>
      </c>
      <c r="DI175" s="27">
        <v>14.99</v>
      </c>
      <c r="DJ175" s="1">
        <v>40</v>
      </c>
      <c r="DK175" s="28">
        <v>10</v>
      </c>
      <c r="DL175" s="28" t="s">
        <v>849</v>
      </c>
      <c r="DM175" s="1">
        <v>0.183</v>
      </c>
      <c r="DN175" s="1">
        <v>0.10400000000000001</v>
      </c>
      <c r="DO175" s="1">
        <v>0</v>
      </c>
      <c r="DP175" s="16">
        <f t="shared" si="68"/>
        <v>-1.1377030427819721</v>
      </c>
    </row>
    <row r="176" spans="1:120" x14ac:dyDescent="0.2">
      <c r="A176" s="13">
        <v>34</v>
      </c>
      <c r="B176" s="13" t="s">
        <v>850</v>
      </c>
      <c r="C176" s="13" t="s">
        <v>851</v>
      </c>
      <c r="D176" s="1"/>
      <c r="E176" s="13" t="s">
        <v>197</v>
      </c>
      <c r="F176" s="1" t="s">
        <v>198</v>
      </c>
      <c r="G176" s="13">
        <v>75</v>
      </c>
      <c r="H176" s="13">
        <v>207</v>
      </c>
      <c r="I176" s="13" t="s">
        <v>125</v>
      </c>
      <c r="J176" s="13">
        <v>2011</v>
      </c>
      <c r="K176" s="13">
        <v>3</v>
      </c>
      <c r="L176" s="13">
        <v>79</v>
      </c>
      <c r="M176" s="13" t="s">
        <v>159</v>
      </c>
      <c r="N176" s="1">
        <v>23</v>
      </c>
      <c r="O176" s="13" t="s">
        <v>852</v>
      </c>
      <c r="P176" s="13" t="s">
        <v>853</v>
      </c>
      <c r="Q176" s="1" t="str">
        <f t="shared" si="46"/>
        <v>ARI</v>
      </c>
      <c r="R176" s="13" t="s">
        <v>854</v>
      </c>
      <c r="S176" s="1">
        <v>4</v>
      </c>
      <c r="T176" s="13" t="s">
        <v>173</v>
      </c>
      <c r="U176" s="13">
        <v>23</v>
      </c>
      <c r="V176" s="13">
        <v>1</v>
      </c>
      <c r="W176" s="13">
        <v>3</v>
      </c>
      <c r="X176" s="14">
        <v>2</v>
      </c>
      <c r="Y176" s="13">
        <v>4</v>
      </c>
      <c r="Z176" s="13">
        <v>-8</v>
      </c>
      <c r="AA176" s="1">
        <v>20</v>
      </c>
      <c r="AB176" s="14">
        <v>19</v>
      </c>
      <c r="AC176" s="14">
        <v>15</v>
      </c>
      <c r="AD176" s="15">
        <f t="shared" si="47"/>
        <v>0.05</v>
      </c>
      <c r="AE176" s="15">
        <f t="shared" si="48"/>
        <v>1.8518518518518517E-2</v>
      </c>
      <c r="AF176" s="16">
        <v>406.1666666667</v>
      </c>
      <c r="AG176" s="17">
        <f t="shared" si="49"/>
        <v>17.65942028985652</v>
      </c>
      <c r="AH176" s="29">
        <v>603</v>
      </c>
      <c r="AI176" s="17">
        <f t="shared" si="50"/>
        <v>26.217391304347824</v>
      </c>
      <c r="AJ176" s="19">
        <f t="shared" si="51"/>
        <v>0.6735765616363184</v>
      </c>
      <c r="AK176" s="20">
        <f>'Even Strength'!AA176+'Power Play'!R176+'Penalty Kill'!L176</f>
        <v>28</v>
      </c>
      <c r="AL176" s="19">
        <f t="shared" si="52"/>
        <v>4.136233073450625</v>
      </c>
      <c r="AM176" s="15">
        <f>IF(('Even Strength'!BR176+'Power Play'!AK176+'Penalty Kill'!AG176)&gt;0,V176/('Even Strength'!BR176+'Power Play'!AK176+'Penalty Kill'!AG176),0)</f>
        <v>0.1</v>
      </c>
      <c r="AN176" s="15">
        <f>IF(('Even Strength'!BR176+'Power Play'!AK176+'Penalty Kill'!AG176)&gt;0,W176/('Even Strength'!BR176+'Power Play'!AK176+'Penalty Kill'!AG176),0)</f>
        <v>0.3</v>
      </c>
      <c r="AO176" s="15">
        <f t="shared" si="53"/>
        <v>0.4</v>
      </c>
      <c r="AP176" s="13">
        <v>0</v>
      </c>
      <c r="AQ176" s="13">
        <v>0</v>
      </c>
      <c r="AR176" s="21">
        <f t="shared" si="54"/>
        <v>0</v>
      </c>
      <c r="AS176" s="22">
        <v>0</v>
      </c>
      <c r="AT176" s="1"/>
      <c r="AU176" s="1"/>
      <c r="AV176">
        <v>55</v>
      </c>
      <c r="AW176" s="13">
        <v>64</v>
      </c>
      <c r="AX176" s="13">
        <v>46</v>
      </c>
      <c r="AY176" s="13">
        <v>19</v>
      </c>
      <c r="AZ176" s="13">
        <v>4</v>
      </c>
      <c r="BA176" s="13">
        <v>9</v>
      </c>
      <c r="BB176" s="16">
        <f t="shared" si="55"/>
        <v>8.1247435371351564</v>
      </c>
      <c r="BC176" s="17">
        <f t="shared" si="56"/>
        <v>9.4542470250299999</v>
      </c>
      <c r="BD176" s="17">
        <f t="shared" si="57"/>
        <v>6.795240049240312</v>
      </c>
      <c r="BE176" s="17">
        <f t="shared" si="58"/>
        <v>2.806729585555781</v>
      </c>
      <c r="BF176" s="17">
        <f t="shared" si="59"/>
        <v>0.59089043906437499</v>
      </c>
      <c r="BG176" s="17">
        <f t="shared" si="60"/>
        <v>1.3295034878948437</v>
      </c>
      <c r="BH176" s="13">
        <v>8</v>
      </c>
      <c r="BI176" s="13">
        <v>4</v>
      </c>
      <c r="BJ176" s="13">
        <v>0</v>
      </c>
      <c r="BK176" s="13">
        <v>0</v>
      </c>
      <c r="BL176" s="13">
        <v>0</v>
      </c>
      <c r="BM176" s="13">
        <v>0</v>
      </c>
      <c r="BN176" s="13">
        <f t="shared" si="61"/>
        <v>118</v>
      </c>
      <c r="BO176" s="16">
        <v>1.476</v>
      </c>
      <c r="BP176" s="1"/>
      <c r="BQ176" s="1"/>
      <c r="BR176" s="23" t="str">
        <f t="shared" si="62"/>
        <v xml:space="preserve"> </v>
      </c>
      <c r="BS176" s="1"/>
      <c r="BT176" s="13">
        <v>1</v>
      </c>
      <c r="BU176" s="13">
        <v>5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23">
        <f t="shared" si="63"/>
        <v>0</v>
      </c>
      <c r="CC176" s="16">
        <v>0.1</v>
      </c>
      <c r="CD176" s="16">
        <v>0.4</v>
      </c>
      <c r="CE176" s="16">
        <v>0.4</v>
      </c>
      <c r="CF176" s="24">
        <f t="shared" si="64"/>
        <v>1.7391304347826087E-2</v>
      </c>
      <c r="CG176" s="24">
        <f t="shared" si="65"/>
        <v>5.9089043906437495E-2</v>
      </c>
      <c r="CH176" s="25">
        <v>5</v>
      </c>
      <c r="CI176" s="16">
        <v>6.5</v>
      </c>
      <c r="CJ176" s="16">
        <v>8.3000000000000007</v>
      </c>
      <c r="CK176" s="16">
        <v>-5</v>
      </c>
      <c r="CL176" s="16">
        <v>0</v>
      </c>
      <c r="CM176" s="16">
        <v>-0.1</v>
      </c>
      <c r="CN176" s="16">
        <v>0</v>
      </c>
      <c r="CO176" s="16">
        <v>0</v>
      </c>
      <c r="CP176" s="26">
        <f t="shared" si="66"/>
        <v>0</v>
      </c>
      <c r="CQ176" s="26">
        <f t="shared" si="67"/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0.03</v>
      </c>
      <c r="CW176" s="13">
        <v>0.01</v>
      </c>
      <c r="CX176" s="13">
        <v>0.30000000000000004</v>
      </c>
      <c r="CY176" s="13">
        <v>-3.87</v>
      </c>
      <c r="CZ176" s="13">
        <v>0.56000000000000005</v>
      </c>
      <c r="DA176" s="13">
        <v>-2.97</v>
      </c>
      <c r="DB176" s="27">
        <v>4.59</v>
      </c>
      <c r="DC176" s="27">
        <v>41.44</v>
      </c>
      <c r="DD176" s="27">
        <v>-36.85</v>
      </c>
      <c r="DE176" s="27">
        <v>-28.17</v>
      </c>
      <c r="DF176" s="27">
        <v>3.59</v>
      </c>
      <c r="DG176" s="27">
        <v>31.07</v>
      </c>
      <c r="DH176" s="27">
        <v>-27.48</v>
      </c>
      <c r="DI176" s="27">
        <v>-18.329999999999998</v>
      </c>
      <c r="DJ176" s="1">
        <v>52</v>
      </c>
      <c r="DK176" s="1"/>
      <c r="DL176" s="1"/>
      <c r="DM176" s="1">
        <v>0.20899999999999999</v>
      </c>
      <c r="DN176" s="1">
        <v>0</v>
      </c>
      <c r="DO176" s="1">
        <v>0.31</v>
      </c>
      <c r="DP176" s="16">
        <f t="shared" si="68"/>
        <v>-0.11752459391443607</v>
      </c>
    </row>
    <row r="177" spans="1:120" x14ac:dyDescent="0.2">
      <c r="A177" s="13">
        <v>6</v>
      </c>
      <c r="B177" s="13" t="s">
        <v>855</v>
      </c>
      <c r="C177" s="13" t="s">
        <v>427</v>
      </c>
      <c r="D177" s="13" t="s">
        <v>158</v>
      </c>
      <c r="E177" s="13" t="s">
        <v>141</v>
      </c>
      <c r="F177" s="1" t="s">
        <v>142</v>
      </c>
      <c r="G177" s="13">
        <v>71</v>
      </c>
      <c r="H177" s="13">
        <v>195</v>
      </c>
      <c r="I177" s="13" t="s">
        <v>125</v>
      </c>
      <c r="J177" s="13">
        <v>2002</v>
      </c>
      <c r="K177" s="13">
        <v>2</v>
      </c>
      <c r="L177" s="13">
        <v>43</v>
      </c>
      <c r="M177" s="1"/>
      <c r="N177" s="1">
        <v>31</v>
      </c>
      <c r="O177" s="13" t="s">
        <v>856</v>
      </c>
      <c r="P177" s="13" t="s">
        <v>857</v>
      </c>
      <c r="Q177" s="1" t="str">
        <f t="shared" si="46"/>
        <v>DAL</v>
      </c>
      <c r="R177" s="13" t="s">
        <v>363</v>
      </c>
      <c r="S177" s="1"/>
      <c r="T177" s="13" t="s">
        <v>173</v>
      </c>
      <c r="U177" s="13">
        <v>68</v>
      </c>
      <c r="V177" s="13">
        <v>16</v>
      </c>
      <c r="W177" s="13">
        <v>22</v>
      </c>
      <c r="X177" s="14">
        <v>14</v>
      </c>
      <c r="Y177" s="13">
        <v>38</v>
      </c>
      <c r="Z177" s="13">
        <v>-13</v>
      </c>
      <c r="AA177" s="1">
        <v>113</v>
      </c>
      <c r="AB177" s="14">
        <v>61</v>
      </c>
      <c r="AC177" s="14">
        <v>70</v>
      </c>
      <c r="AD177" s="15">
        <f t="shared" si="47"/>
        <v>0.1415929203539823</v>
      </c>
      <c r="AE177" s="15">
        <f t="shared" si="48"/>
        <v>6.5573770491803282E-2</v>
      </c>
      <c r="AF177" s="16">
        <v>1555.5166666667001</v>
      </c>
      <c r="AG177" s="17">
        <f t="shared" si="49"/>
        <v>22.875245098039706</v>
      </c>
      <c r="AH177" s="29">
        <v>2050</v>
      </c>
      <c r="AI177" s="17">
        <f t="shared" si="50"/>
        <v>30.147058823529413</v>
      </c>
      <c r="AJ177" s="19">
        <f t="shared" si="51"/>
        <v>0.75878861788619512</v>
      </c>
      <c r="AK177" s="20">
        <f>'Even Strength'!AA177+'Power Play'!R177+'Penalty Kill'!L177</f>
        <v>126.67045454545455</v>
      </c>
      <c r="AL177" s="19">
        <f t="shared" si="52"/>
        <v>4.8859825391737637</v>
      </c>
      <c r="AM177" s="15">
        <f>IF(('Even Strength'!BR177+'Power Play'!AK177+'Penalty Kill'!AG177)&gt;0,V177/('Even Strength'!BR177+'Power Play'!AK177+'Penalty Kill'!AG177),0)</f>
        <v>0.22222222222222221</v>
      </c>
      <c r="AN177" s="15">
        <f>IF(('Even Strength'!BR177+'Power Play'!AK177+'Penalty Kill'!AG177)&gt;0,W177/('Even Strength'!BR177+'Power Play'!AK177+'Penalty Kill'!AG177),0)</f>
        <v>0.30555555555555558</v>
      </c>
      <c r="AO177" s="15">
        <f t="shared" si="53"/>
        <v>0.52777777777777779</v>
      </c>
      <c r="AP177" s="13">
        <v>0</v>
      </c>
      <c r="AQ177" s="13">
        <v>0</v>
      </c>
      <c r="AR177" s="21">
        <f t="shared" si="54"/>
        <v>0</v>
      </c>
      <c r="AS177" s="22">
        <v>0</v>
      </c>
      <c r="AT177" s="1"/>
      <c r="AU177" s="1"/>
      <c r="AV177">
        <v>62</v>
      </c>
      <c r="AW177" s="13">
        <v>29</v>
      </c>
      <c r="AX177" s="13">
        <v>123</v>
      </c>
      <c r="AY177" s="13">
        <v>61</v>
      </c>
      <c r="AZ177" s="13">
        <v>32</v>
      </c>
      <c r="BA177" s="13">
        <v>29</v>
      </c>
      <c r="BB177" s="16">
        <f t="shared" si="55"/>
        <v>2.3914883586374862</v>
      </c>
      <c r="BC177" s="17">
        <f t="shared" si="56"/>
        <v>1.1185993935562435</v>
      </c>
      <c r="BD177" s="17">
        <f t="shared" si="57"/>
        <v>4.744404324393722</v>
      </c>
      <c r="BE177" s="17">
        <f t="shared" si="58"/>
        <v>2.3529159657562362</v>
      </c>
      <c r="BF177" s="17">
        <f t="shared" si="59"/>
        <v>1.2343165721999929</v>
      </c>
      <c r="BG177" s="17">
        <f t="shared" si="60"/>
        <v>1.1185993935562435</v>
      </c>
      <c r="BH177" s="13">
        <v>34</v>
      </c>
      <c r="BI177" s="13">
        <v>17</v>
      </c>
      <c r="BJ177" s="13">
        <v>0</v>
      </c>
      <c r="BK177" s="13">
        <v>0</v>
      </c>
      <c r="BL177" s="13">
        <v>0</v>
      </c>
      <c r="BM177" s="13">
        <v>0</v>
      </c>
      <c r="BN177" s="13">
        <f t="shared" si="61"/>
        <v>186</v>
      </c>
      <c r="BO177" s="16">
        <v>1.5150000000000001</v>
      </c>
      <c r="BP177" s="13">
        <v>1</v>
      </c>
      <c r="BQ177" s="13">
        <v>0</v>
      </c>
      <c r="BR177" s="23">
        <f t="shared" si="62"/>
        <v>0</v>
      </c>
      <c r="BS177" s="13">
        <v>0</v>
      </c>
      <c r="BT177" s="13">
        <v>1</v>
      </c>
      <c r="BU177" s="13">
        <v>16</v>
      </c>
      <c r="BV177" s="13">
        <v>0</v>
      </c>
      <c r="BW177" s="13">
        <v>1</v>
      </c>
      <c r="BX177" s="13">
        <v>2</v>
      </c>
      <c r="BY177" s="13">
        <v>1</v>
      </c>
      <c r="BZ177" s="13">
        <v>0</v>
      </c>
      <c r="CA177" s="13">
        <v>0</v>
      </c>
      <c r="CB177" s="23">
        <f t="shared" si="63"/>
        <v>0</v>
      </c>
      <c r="CC177" s="16">
        <v>4.2</v>
      </c>
      <c r="CD177" s="16">
        <v>1.4</v>
      </c>
      <c r="CE177" s="16">
        <v>5.6</v>
      </c>
      <c r="CF177" s="24">
        <f t="shared" si="64"/>
        <v>8.2352941176470587E-2</v>
      </c>
      <c r="CG177" s="24">
        <f t="shared" si="65"/>
        <v>0.21600540013499872</v>
      </c>
      <c r="CH177" s="25">
        <v>5</v>
      </c>
      <c r="CI177" s="16">
        <v>35.9</v>
      </c>
      <c r="CJ177" s="16">
        <v>36.5</v>
      </c>
      <c r="CK177" s="16">
        <v>-10.199999999999999</v>
      </c>
      <c r="CL177" s="16">
        <v>7.8</v>
      </c>
      <c r="CM177" s="16">
        <v>1.5</v>
      </c>
      <c r="CN177" s="16">
        <v>-0.30000000000000004</v>
      </c>
      <c r="CO177" s="16">
        <v>9.1</v>
      </c>
      <c r="CP177" s="26">
        <f t="shared" si="66"/>
        <v>0.1338235294117647</v>
      </c>
      <c r="CQ177" s="26">
        <f t="shared" si="67"/>
        <v>0.3510087752193729</v>
      </c>
      <c r="CR177" s="13">
        <v>1</v>
      </c>
      <c r="CS177" s="13">
        <v>4</v>
      </c>
      <c r="CT177" s="13">
        <v>2</v>
      </c>
      <c r="CU177" s="13">
        <v>0</v>
      </c>
      <c r="CV177" s="13">
        <v>-0.22</v>
      </c>
      <c r="CW177" s="13">
        <v>0.27</v>
      </c>
      <c r="CX177" s="13">
        <v>-2.31</v>
      </c>
      <c r="CY177" s="13">
        <v>-7.94</v>
      </c>
      <c r="CZ177" s="13">
        <v>6.58</v>
      </c>
      <c r="DA177" s="13">
        <v>-3.62</v>
      </c>
      <c r="DB177" s="27">
        <v>-120.56</v>
      </c>
      <c r="DC177" s="27">
        <v>166.05</v>
      </c>
      <c r="DD177" s="27">
        <v>-286.60000000000002</v>
      </c>
      <c r="DE177" s="27">
        <v>-15.65</v>
      </c>
      <c r="DF177" s="27">
        <v>-68.44</v>
      </c>
      <c r="DG177" s="27">
        <v>128.99</v>
      </c>
      <c r="DH177" s="27">
        <v>-197.43</v>
      </c>
      <c r="DI177" s="27">
        <v>-10.78</v>
      </c>
      <c r="DJ177" s="1">
        <v>186</v>
      </c>
      <c r="DK177" s="28">
        <v>14</v>
      </c>
      <c r="DL177" s="28" t="s">
        <v>858</v>
      </c>
      <c r="DM177" s="1">
        <v>3.3</v>
      </c>
      <c r="DN177" s="1">
        <v>0.443</v>
      </c>
      <c r="DO177" s="1">
        <v>0</v>
      </c>
      <c r="DP177" s="16">
        <f t="shared" si="68"/>
        <v>3.2489361702127653</v>
      </c>
    </row>
    <row r="178" spans="1:120" x14ac:dyDescent="0.2">
      <c r="A178" s="13">
        <v>20</v>
      </c>
      <c r="B178" s="13" t="s">
        <v>859</v>
      </c>
      <c r="C178" s="13" t="s">
        <v>860</v>
      </c>
      <c r="D178" s="13" t="s">
        <v>158</v>
      </c>
      <c r="E178" s="13" t="s">
        <v>141</v>
      </c>
      <c r="F178" s="1" t="s">
        <v>142</v>
      </c>
      <c r="G178" s="13">
        <v>73</v>
      </c>
      <c r="H178" s="13">
        <v>195</v>
      </c>
      <c r="I178" s="13" t="s">
        <v>150</v>
      </c>
      <c r="J178" s="13">
        <v>2008</v>
      </c>
      <c r="K178" s="13">
        <v>2</v>
      </c>
      <c r="L178" s="13">
        <v>45</v>
      </c>
      <c r="M178" s="1"/>
      <c r="N178" s="1">
        <v>25</v>
      </c>
      <c r="O178" s="13" t="s">
        <v>861</v>
      </c>
      <c r="P178" s="13" t="s">
        <v>862</v>
      </c>
      <c r="Q178" s="1" t="str">
        <f t="shared" si="46"/>
        <v>BUF</v>
      </c>
      <c r="R178" s="13" t="s">
        <v>238</v>
      </c>
      <c r="S178" s="1"/>
      <c r="T178" s="13" t="s">
        <v>146</v>
      </c>
      <c r="U178" s="13">
        <v>21</v>
      </c>
      <c r="V178" s="13">
        <v>1</v>
      </c>
      <c r="W178" s="13">
        <v>2</v>
      </c>
      <c r="X178" s="14">
        <v>0</v>
      </c>
      <c r="Y178" s="13">
        <v>3</v>
      </c>
      <c r="Z178" s="13">
        <v>-11</v>
      </c>
      <c r="AA178" s="1">
        <v>29</v>
      </c>
      <c r="AB178" s="14">
        <v>6</v>
      </c>
      <c r="AC178" s="14">
        <v>8</v>
      </c>
      <c r="AD178" s="15">
        <f t="shared" si="47"/>
        <v>3.4482758620689655E-2</v>
      </c>
      <c r="AE178" s="15">
        <f t="shared" si="48"/>
        <v>2.3255813953488372E-2</v>
      </c>
      <c r="AF178" s="16">
        <v>194.8166666667</v>
      </c>
      <c r="AG178" s="17">
        <f t="shared" si="49"/>
        <v>9.276984126985715</v>
      </c>
      <c r="AH178" s="29">
        <v>285</v>
      </c>
      <c r="AI178" s="17">
        <f t="shared" si="50"/>
        <v>13.571428571428571</v>
      </c>
      <c r="AJ178" s="19">
        <f t="shared" si="51"/>
        <v>0.68356725146210529</v>
      </c>
      <c r="AK178" s="20">
        <f>'Even Strength'!AA178+'Power Play'!R178+'Penalty Kill'!L178</f>
        <v>0</v>
      </c>
      <c r="AL178" s="19">
        <f t="shared" si="52"/>
        <v>0</v>
      </c>
      <c r="AM178" s="15">
        <f>IF(('Even Strength'!BR178+'Power Play'!AK178+'Penalty Kill'!AG178)&gt;0,V178/('Even Strength'!BR178+'Power Play'!AK178+'Penalty Kill'!AG178),0)</f>
        <v>0.25</v>
      </c>
      <c r="AN178" s="15">
        <f>IF(('Even Strength'!BR178+'Power Play'!AK178+'Penalty Kill'!AG178)&gt;0,W178/('Even Strength'!BR178+'Power Play'!AK178+'Penalty Kill'!AG178),0)</f>
        <v>0.5</v>
      </c>
      <c r="AO178" s="15">
        <f t="shared" si="53"/>
        <v>0.75</v>
      </c>
      <c r="AP178" s="13">
        <v>20</v>
      </c>
      <c r="AQ178" s="13">
        <v>13</v>
      </c>
      <c r="AR178" s="21">
        <f t="shared" si="54"/>
        <v>0.60606060606060608</v>
      </c>
      <c r="AS178" s="22">
        <v>2.6</v>
      </c>
      <c r="AT178" s="1"/>
      <c r="AU178" s="1"/>
      <c r="AV178">
        <v>15</v>
      </c>
      <c r="AW178" s="13">
        <v>15</v>
      </c>
      <c r="AX178" s="13">
        <v>8</v>
      </c>
      <c r="AY178" s="13">
        <v>6</v>
      </c>
      <c r="AZ178" s="13">
        <v>3</v>
      </c>
      <c r="BA178" s="13">
        <v>5</v>
      </c>
      <c r="BB178" s="16">
        <f t="shared" si="55"/>
        <v>4.6197279493533028</v>
      </c>
      <c r="BC178" s="17">
        <f t="shared" si="56"/>
        <v>4.6197279493533028</v>
      </c>
      <c r="BD178" s="17">
        <f t="shared" si="57"/>
        <v>2.4638549063217616</v>
      </c>
      <c r="BE178" s="17">
        <f t="shared" si="58"/>
        <v>1.8478911797413211</v>
      </c>
      <c r="BF178" s="17">
        <f t="shared" si="59"/>
        <v>0.92394558987066056</v>
      </c>
      <c r="BG178" s="17">
        <f t="shared" si="60"/>
        <v>1.5399093164511011</v>
      </c>
      <c r="BH178" s="13">
        <v>4</v>
      </c>
      <c r="BI178" s="13">
        <v>2</v>
      </c>
      <c r="BJ178" s="13">
        <v>0</v>
      </c>
      <c r="BK178" s="13">
        <v>0</v>
      </c>
      <c r="BL178" s="13">
        <v>0</v>
      </c>
      <c r="BM178" s="13">
        <v>0</v>
      </c>
      <c r="BN178" s="13">
        <f t="shared" si="61"/>
        <v>27</v>
      </c>
      <c r="BO178" s="16">
        <v>-0.33800000000000002</v>
      </c>
      <c r="BP178" s="1"/>
      <c r="BQ178" s="1"/>
      <c r="BR178" s="23" t="str">
        <f t="shared" si="62"/>
        <v xml:space="preserve"> </v>
      </c>
      <c r="BS178" s="1"/>
      <c r="BT178" s="13">
        <v>1</v>
      </c>
      <c r="BU178" s="13">
        <v>4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23">
        <f t="shared" si="63"/>
        <v>0</v>
      </c>
      <c r="CC178" s="16">
        <v>-0.1</v>
      </c>
      <c r="CD178" s="16">
        <v>-0.2</v>
      </c>
      <c r="CE178" s="16">
        <v>-0.30000000000000004</v>
      </c>
      <c r="CF178" s="24">
        <f t="shared" si="64"/>
        <v>-1.4285714285714287E-2</v>
      </c>
      <c r="CG178" s="24">
        <f t="shared" si="65"/>
        <v>-9.2394558987066083E-2</v>
      </c>
      <c r="CH178" s="25">
        <v>3</v>
      </c>
      <c r="CI178" s="16">
        <v>4.2</v>
      </c>
      <c r="CJ178" s="16">
        <v>4</v>
      </c>
      <c r="CK178" s="16">
        <v>-8</v>
      </c>
      <c r="CL178" s="16">
        <v>-0.7</v>
      </c>
      <c r="CM178" s="16">
        <v>-0.5</v>
      </c>
      <c r="CN178" s="16">
        <v>0</v>
      </c>
      <c r="CO178" s="16">
        <v>-1.2</v>
      </c>
      <c r="CP178" s="26">
        <f t="shared" si="66"/>
        <v>-5.7142857142857141E-2</v>
      </c>
      <c r="CQ178" s="26">
        <f t="shared" si="67"/>
        <v>-0.36957823594826422</v>
      </c>
      <c r="CR178" s="13">
        <v>0</v>
      </c>
      <c r="CS178" s="13">
        <v>0</v>
      </c>
      <c r="CT178" s="13">
        <v>0</v>
      </c>
      <c r="CU178" s="13">
        <v>0.01</v>
      </c>
      <c r="CV178" s="13">
        <v>0.09</v>
      </c>
      <c r="CW178" s="13">
        <v>-0.05</v>
      </c>
      <c r="CX178" s="13">
        <v>0.21</v>
      </c>
      <c r="CY178" s="13">
        <v>0.86</v>
      </c>
      <c r="CZ178" s="13">
        <v>-1.22</v>
      </c>
      <c r="DA178" s="13">
        <v>-0.1</v>
      </c>
      <c r="DB178" s="27">
        <v>29.54</v>
      </c>
      <c r="DC178" s="27">
        <v>-8.91</v>
      </c>
      <c r="DD178" s="27">
        <v>38.450000000000003</v>
      </c>
      <c r="DE178" s="27">
        <v>11.96</v>
      </c>
      <c r="DF178" s="27">
        <v>25.04</v>
      </c>
      <c r="DG178" s="27">
        <v>-2.21</v>
      </c>
      <c r="DH178" s="27">
        <v>27.25</v>
      </c>
      <c r="DI178" s="27">
        <v>8.4700000000000006</v>
      </c>
      <c r="DJ178" s="1">
        <v>50</v>
      </c>
      <c r="DK178" s="1"/>
      <c r="DL178" s="1"/>
      <c r="DM178" s="1">
        <v>0.188</v>
      </c>
      <c r="DN178" s="1">
        <v>0</v>
      </c>
      <c r="DO178" s="1">
        <v>0</v>
      </c>
      <c r="DP178" s="16">
        <f t="shared" si="68"/>
        <v>-1.2854266758178905</v>
      </c>
    </row>
    <row r="179" spans="1:120" x14ac:dyDescent="0.2">
      <c r="A179" s="13">
        <v>24</v>
      </c>
      <c r="B179" s="13" t="s">
        <v>863</v>
      </c>
      <c r="C179" s="13" t="s">
        <v>864</v>
      </c>
      <c r="D179" s="13" t="s">
        <v>296</v>
      </c>
      <c r="E179" s="13" t="s">
        <v>141</v>
      </c>
      <c r="F179" s="1" t="s">
        <v>142</v>
      </c>
      <c r="G179" s="13">
        <v>72</v>
      </c>
      <c r="H179" s="13">
        <v>201</v>
      </c>
      <c r="I179" s="13" t="s">
        <v>125</v>
      </c>
      <c r="J179" s="13">
        <v>2011</v>
      </c>
      <c r="K179" s="13">
        <v>1</v>
      </c>
      <c r="L179" s="13">
        <v>26</v>
      </c>
      <c r="M179" s="13" t="s">
        <v>159</v>
      </c>
      <c r="N179" s="1">
        <v>21</v>
      </c>
      <c r="O179" s="13" t="s">
        <v>865</v>
      </c>
      <c r="P179" s="13" t="s">
        <v>866</v>
      </c>
      <c r="Q179" s="1" t="str">
        <f t="shared" si="46"/>
        <v>CHI</v>
      </c>
      <c r="R179" s="13" t="s">
        <v>322</v>
      </c>
      <c r="S179" s="1"/>
      <c r="T179" s="13" t="s">
        <v>503</v>
      </c>
      <c r="U179" s="13">
        <v>2</v>
      </c>
      <c r="V179" s="13">
        <v>0</v>
      </c>
      <c r="W179" s="13">
        <v>0</v>
      </c>
      <c r="X179" s="14">
        <v>0</v>
      </c>
      <c r="Y179" s="13">
        <v>0</v>
      </c>
      <c r="Z179" s="13">
        <v>0</v>
      </c>
      <c r="AA179" s="1">
        <v>2</v>
      </c>
      <c r="AB179" s="14">
        <v>1</v>
      </c>
      <c r="AC179" s="14">
        <v>1</v>
      </c>
      <c r="AD179" s="15">
        <f t="shared" si="47"/>
        <v>0</v>
      </c>
      <c r="AE179" s="15">
        <f t="shared" si="48"/>
        <v>0</v>
      </c>
      <c r="AF179" s="16">
        <v>19</v>
      </c>
      <c r="AG179" s="17">
        <f t="shared" si="49"/>
        <v>9.5</v>
      </c>
      <c r="AH179" s="29">
        <v>29</v>
      </c>
      <c r="AI179" s="17">
        <f t="shared" si="50"/>
        <v>14.5</v>
      </c>
      <c r="AJ179" s="19">
        <f t="shared" si="51"/>
        <v>0.65517241379310343</v>
      </c>
      <c r="AK179" s="20">
        <f>'Even Strength'!AA179+'Power Play'!R179+'Penalty Kill'!L179</f>
        <v>0</v>
      </c>
      <c r="AL179" s="19">
        <f t="shared" si="52"/>
        <v>0</v>
      </c>
      <c r="AM179" s="15">
        <f>IF(('Even Strength'!BR179+'Power Play'!AK179+'Penalty Kill'!AG179)&gt;0,V179/('Even Strength'!BR179+'Power Play'!AK179+'Penalty Kill'!AG179),0)</f>
        <v>0</v>
      </c>
      <c r="AN179" s="15">
        <f>IF(('Even Strength'!BR179+'Power Play'!AK179+'Penalty Kill'!AG179)&gt;0,W179/('Even Strength'!BR179+'Power Play'!AK179+'Penalty Kill'!AG179),0)</f>
        <v>0</v>
      </c>
      <c r="AO179" s="15">
        <f t="shared" si="53"/>
        <v>0</v>
      </c>
      <c r="AP179" s="13">
        <v>6</v>
      </c>
      <c r="AQ179" s="13">
        <v>14</v>
      </c>
      <c r="AR179" s="21">
        <f t="shared" si="54"/>
        <v>0.3</v>
      </c>
      <c r="AS179" s="22">
        <v>16.600000000000001</v>
      </c>
      <c r="AT179" s="1"/>
      <c r="AU179" s="1"/>
      <c r="AV179">
        <v>1</v>
      </c>
      <c r="AW179" s="13">
        <v>3</v>
      </c>
      <c r="AX179" s="13">
        <v>0</v>
      </c>
      <c r="AY179" s="13">
        <v>1</v>
      </c>
      <c r="AZ179" s="13">
        <v>0</v>
      </c>
      <c r="BA179" s="13">
        <v>0</v>
      </c>
      <c r="BB179" s="16">
        <f t="shared" si="55"/>
        <v>3.1578947368421053</v>
      </c>
      <c r="BC179" s="17">
        <f t="shared" si="56"/>
        <v>9.473684210526315</v>
      </c>
      <c r="BD179" s="17">
        <f t="shared" si="57"/>
        <v>0</v>
      </c>
      <c r="BE179" s="17">
        <f t="shared" si="58"/>
        <v>3.1578947368421053</v>
      </c>
      <c r="BF179" s="17">
        <f t="shared" si="59"/>
        <v>0</v>
      </c>
      <c r="BG179" s="17">
        <f t="shared" si="60"/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f t="shared" si="61"/>
        <v>3</v>
      </c>
      <c r="BO179" s="16">
        <v>1.9670000000000001</v>
      </c>
      <c r="BP179" s="1"/>
      <c r="BQ179" s="1"/>
      <c r="BR179" s="23" t="str">
        <f t="shared" si="62"/>
        <v xml:space="preserve"> </v>
      </c>
      <c r="BS179" s="1"/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23">
        <f t="shared" si="63"/>
        <v>0</v>
      </c>
      <c r="CC179" s="16">
        <v>-0.1</v>
      </c>
      <c r="CD179" s="16">
        <v>0</v>
      </c>
      <c r="CE179" s="16">
        <v>0</v>
      </c>
      <c r="CF179" s="24">
        <f t="shared" si="64"/>
        <v>0</v>
      </c>
      <c r="CG179" s="24">
        <f t="shared" si="65"/>
        <v>0</v>
      </c>
      <c r="CH179" s="25">
        <v>2</v>
      </c>
      <c r="CI179" s="16">
        <v>0.1</v>
      </c>
      <c r="CJ179" s="16">
        <v>0.1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26">
        <f t="shared" si="66"/>
        <v>0</v>
      </c>
      <c r="CQ179" s="26">
        <f t="shared" si="67"/>
        <v>0</v>
      </c>
      <c r="CR179" s="13">
        <v>0</v>
      </c>
      <c r="CS179" s="13">
        <v>0</v>
      </c>
      <c r="CT179" s="13">
        <v>0</v>
      </c>
      <c r="CU179" s="13">
        <v>-0.04</v>
      </c>
      <c r="CV179" s="13">
        <v>0.28999999999999998</v>
      </c>
      <c r="CW179" s="13">
        <v>0.06</v>
      </c>
      <c r="CX179" s="13">
        <v>0</v>
      </c>
      <c r="CY179" s="13">
        <v>0</v>
      </c>
      <c r="CZ179" s="13">
        <v>-0.11</v>
      </c>
      <c r="DA179" s="13">
        <v>0.2</v>
      </c>
      <c r="DB179" s="27">
        <v>0.68</v>
      </c>
      <c r="DC179" s="27">
        <v>0.78</v>
      </c>
      <c r="DD179" s="27">
        <v>-0.09</v>
      </c>
      <c r="DE179" s="27">
        <v>-0.33</v>
      </c>
      <c r="DF179" s="27">
        <v>1.54</v>
      </c>
      <c r="DG179" s="27">
        <v>-2.08</v>
      </c>
      <c r="DH179" s="27">
        <v>3.62</v>
      </c>
      <c r="DI179" s="27">
        <v>12.77</v>
      </c>
      <c r="DJ179" s="1">
        <v>3</v>
      </c>
      <c r="DK179" s="1"/>
      <c r="DL179" s="1"/>
      <c r="DM179" s="1">
        <v>1.6E-2</v>
      </c>
      <c r="DN179" s="1">
        <v>0</v>
      </c>
      <c r="DO179" s="1">
        <v>0.17500000000000002</v>
      </c>
      <c r="DP179" s="16">
        <f t="shared" si="68"/>
        <v>-1.5168153740562801E-2</v>
      </c>
    </row>
    <row r="180" spans="1:120" x14ac:dyDescent="0.2">
      <c r="A180" s="13">
        <v>56</v>
      </c>
      <c r="B180" s="13" t="s">
        <v>867</v>
      </c>
      <c r="C180" s="13" t="s">
        <v>868</v>
      </c>
      <c r="D180" s="1"/>
      <c r="E180" s="13" t="s">
        <v>609</v>
      </c>
      <c r="F180" s="1" t="s">
        <v>869</v>
      </c>
      <c r="G180" s="13">
        <v>71</v>
      </c>
      <c r="H180" s="13">
        <v>183</v>
      </c>
      <c r="I180" s="13" t="s">
        <v>125</v>
      </c>
      <c r="J180" s="13">
        <v>2013</v>
      </c>
      <c r="K180" s="13">
        <v>1</v>
      </c>
      <c r="L180" s="13">
        <v>27</v>
      </c>
      <c r="M180" s="13" t="s">
        <v>159</v>
      </c>
      <c r="N180" s="1">
        <v>20</v>
      </c>
      <c r="O180" s="13" t="s">
        <v>870</v>
      </c>
      <c r="P180" s="13" t="s">
        <v>871</v>
      </c>
      <c r="Q180" s="1" t="str">
        <f t="shared" si="46"/>
        <v>CBJ</v>
      </c>
      <c r="R180" s="13" t="s">
        <v>145</v>
      </c>
      <c r="S180" s="1"/>
      <c r="T180" s="13" t="s">
        <v>146</v>
      </c>
      <c r="U180" s="13">
        <v>35</v>
      </c>
      <c r="V180" s="13">
        <v>8</v>
      </c>
      <c r="W180" s="13">
        <v>13</v>
      </c>
      <c r="X180" s="14">
        <v>8</v>
      </c>
      <c r="Y180" s="13">
        <v>21</v>
      </c>
      <c r="Z180" s="13">
        <v>12</v>
      </c>
      <c r="AA180" s="1">
        <v>84</v>
      </c>
      <c r="AB180" s="14">
        <v>20</v>
      </c>
      <c r="AC180" s="14">
        <v>25</v>
      </c>
      <c r="AD180" s="15">
        <f t="shared" si="47"/>
        <v>9.5238095238095233E-2</v>
      </c>
      <c r="AE180" s="15">
        <f t="shared" si="48"/>
        <v>6.2015503875968991E-2</v>
      </c>
      <c r="AF180" s="16">
        <v>464</v>
      </c>
      <c r="AG180" s="17">
        <f t="shared" si="49"/>
        <v>13.257142857142858</v>
      </c>
      <c r="AH180" s="29">
        <v>631</v>
      </c>
      <c r="AI180" s="17">
        <f t="shared" si="50"/>
        <v>18.028571428571428</v>
      </c>
      <c r="AJ180" s="19">
        <f t="shared" si="51"/>
        <v>0.73534072900158476</v>
      </c>
      <c r="AK180" s="20">
        <f>'Even Strength'!AA180+'Power Play'!R180+'Penalty Kill'!L180</f>
        <v>71.166666666666671</v>
      </c>
      <c r="AL180" s="19">
        <f t="shared" si="52"/>
        <v>9.2025862068965516</v>
      </c>
      <c r="AM180" s="15">
        <f>IF(('Even Strength'!BR180+'Power Play'!AK180+'Penalty Kill'!AG180)&gt;0,V180/('Even Strength'!BR180+'Power Play'!AK180+'Penalty Kill'!AG180),0)</f>
        <v>0.33333333333333331</v>
      </c>
      <c r="AN180" s="15">
        <f>IF(('Even Strength'!BR180+'Power Play'!AK180+'Penalty Kill'!AG180)&gt;0,W180/('Even Strength'!BR180+'Power Play'!AK180+'Penalty Kill'!AG180),0)</f>
        <v>0.54166666666666663</v>
      </c>
      <c r="AO180" s="15">
        <f t="shared" si="53"/>
        <v>0.875</v>
      </c>
      <c r="AP180" s="13">
        <v>16</v>
      </c>
      <c r="AQ180" s="13">
        <v>21</v>
      </c>
      <c r="AR180" s="21">
        <f t="shared" si="54"/>
        <v>0.43243243243243246</v>
      </c>
      <c r="AS180" s="22">
        <v>1.6</v>
      </c>
      <c r="AT180" s="1"/>
      <c r="AU180" s="1"/>
      <c r="AV180">
        <v>51</v>
      </c>
      <c r="AW180" s="13">
        <v>94</v>
      </c>
      <c r="AX180" s="13">
        <v>12</v>
      </c>
      <c r="AY180" s="13">
        <v>20</v>
      </c>
      <c r="AZ180" s="13">
        <v>7</v>
      </c>
      <c r="BA180" s="13">
        <v>18</v>
      </c>
      <c r="BB180" s="16">
        <f t="shared" si="55"/>
        <v>6.5948275862068968</v>
      </c>
      <c r="BC180" s="17">
        <f t="shared" si="56"/>
        <v>12.155172413793103</v>
      </c>
      <c r="BD180" s="17">
        <f t="shared" si="57"/>
        <v>1.5517241379310345</v>
      </c>
      <c r="BE180" s="17">
        <f t="shared" si="58"/>
        <v>2.5862068965517242</v>
      </c>
      <c r="BF180" s="17">
        <f t="shared" si="59"/>
        <v>0.90517241379310354</v>
      </c>
      <c r="BG180" s="17">
        <f t="shared" si="60"/>
        <v>2.3275862068965516</v>
      </c>
      <c r="BH180" s="13">
        <v>14</v>
      </c>
      <c r="BI180" s="13">
        <v>7</v>
      </c>
      <c r="BJ180" s="13">
        <v>0</v>
      </c>
      <c r="BK180" s="13">
        <v>0</v>
      </c>
      <c r="BL180" s="13">
        <v>0</v>
      </c>
      <c r="BM180" s="13">
        <v>0</v>
      </c>
      <c r="BN180" s="13">
        <f t="shared" si="61"/>
        <v>120</v>
      </c>
      <c r="BO180" s="16">
        <v>-0.8</v>
      </c>
      <c r="BP180" s="1"/>
      <c r="BQ180" s="1"/>
      <c r="BR180" s="23" t="str">
        <f t="shared" si="62"/>
        <v xml:space="preserve"> </v>
      </c>
      <c r="BS180" s="1"/>
      <c r="BT180" s="13">
        <v>1</v>
      </c>
      <c r="BU180" s="13">
        <v>8</v>
      </c>
      <c r="BV180" s="13">
        <v>0</v>
      </c>
      <c r="BW180" s="13">
        <v>0</v>
      </c>
      <c r="BX180" s="13">
        <v>1</v>
      </c>
      <c r="BY180" s="13">
        <v>0</v>
      </c>
      <c r="BZ180" s="13">
        <v>0</v>
      </c>
      <c r="CA180" s="13">
        <v>0</v>
      </c>
      <c r="CB180" s="23">
        <f t="shared" si="63"/>
        <v>0</v>
      </c>
      <c r="CC180" s="16">
        <v>2</v>
      </c>
      <c r="CD180" s="16">
        <v>1</v>
      </c>
      <c r="CE180" s="16">
        <v>2.9</v>
      </c>
      <c r="CF180" s="24">
        <f t="shared" si="64"/>
        <v>8.2857142857142851E-2</v>
      </c>
      <c r="CG180" s="24">
        <f t="shared" si="65"/>
        <v>0.37499999999999994</v>
      </c>
      <c r="CH180" s="25">
        <v>5</v>
      </c>
      <c r="CI180" s="16">
        <v>9.5</v>
      </c>
      <c r="CJ180" s="16">
        <v>9.1</v>
      </c>
      <c r="CK180" s="16">
        <v>13.6</v>
      </c>
      <c r="CL180" s="16">
        <v>4.3</v>
      </c>
      <c r="CM180" s="16">
        <v>1.7000000000000002</v>
      </c>
      <c r="CN180" s="16">
        <v>0</v>
      </c>
      <c r="CO180" s="16">
        <v>6.1</v>
      </c>
      <c r="CP180" s="26">
        <f t="shared" si="66"/>
        <v>0.17428571428571427</v>
      </c>
      <c r="CQ180" s="26">
        <f t="shared" si="67"/>
        <v>0.7887931034482758</v>
      </c>
      <c r="CR180" s="13">
        <v>1</v>
      </c>
      <c r="CS180" s="13">
        <v>3</v>
      </c>
      <c r="CT180" s="13">
        <v>1</v>
      </c>
      <c r="CU180" s="13">
        <v>-0.02</v>
      </c>
      <c r="CV180" s="13">
        <v>-0.06</v>
      </c>
      <c r="CW180" s="13">
        <v>0.35</v>
      </c>
      <c r="CX180" s="13">
        <v>3.32</v>
      </c>
      <c r="CY180" s="13">
        <v>2.41</v>
      </c>
      <c r="CZ180" s="13">
        <v>0.9</v>
      </c>
      <c r="DA180" s="13">
        <v>6.9</v>
      </c>
      <c r="DB180" s="27">
        <v>46.71</v>
      </c>
      <c r="DC180" s="27">
        <v>-64.66</v>
      </c>
      <c r="DD180" s="27">
        <v>111.37</v>
      </c>
      <c r="DE180" s="27">
        <v>15.05</v>
      </c>
      <c r="DF180" s="27">
        <v>33.53</v>
      </c>
      <c r="DG180" s="27">
        <v>-41.53</v>
      </c>
      <c r="DH180" s="27">
        <v>75.06</v>
      </c>
      <c r="DI180" s="27">
        <v>10.14</v>
      </c>
      <c r="DJ180" s="1">
        <v>86</v>
      </c>
      <c r="DK180" s="28">
        <v>4</v>
      </c>
      <c r="DL180" s="28" t="s">
        <v>155</v>
      </c>
      <c r="DM180" s="1">
        <v>0.42799999999999999</v>
      </c>
      <c r="DN180" s="1">
        <v>4.4999999999999998E-2</v>
      </c>
      <c r="DO180" s="1">
        <v>0</v>
      </c>
      <c r="DP180" s="16">
        <f t="shared" si="68"/>
        <v>5.7304278197208873</v>
      </c>
    </row>
    <row r="181" spans="1:120" x14ac:dyDescent="0.2">
      <c r="A181" s="13">
        <v>13</v>
      </c>
      <c r="B181" s="13" t="s">
        <v>872</v>
      </c>
      <c r="C181" s="13" t="s">
        <v>873</v>
      </c>
      <c r="D181" s="1"/>
      <c r="E181" s="13" t="s">
        <v>222</v>
      </c>
      <c r="F181" s="1" t="s">
        <v>223</v>
      </c>
      <c r="G181" s="13">
        <v>71</v>
      </c>
      <c r="H181" s="13">
        <v>194</v>
      </c>
      <c r="I181" s="13" t="s">
        <v>125</v>
      </c>
      <c r="J181" s="13">
        <v>1998</v>
      </c>
      <c r="K181" s="13">
        <v>6</v>
      </c>
      <c r="L181" s="13">
        <v>171</v>
      </c>
      <c r="M181" s="1"/>
      <c r="N181" s="1">
        <v>36</v>
      </c>
      <c r="O181" s="13" t="s">
        <v>874</v>
      </c>
      <c r="P181" s="13" t="s">
        <v>875</v>
      </c>
      <c r="Q181" s="1" t="str">
        <f t="shared" si="46"/>
        <v>DET</v>
      </c>
      <c r="R181" s="13" t="s">
        <v>128</v>
      </c>
      <c r="S181" s="1"/>
      <c r="T181" s="13" t="s">
        <v>146</v>
      </c>
      <c r="U181" s="13">
        <v>63</v>
      </c>
      <c r="V181" s="13">
        <v>26</v>
      </c>
      <c r="W181" s="13">
        <v>39</v>
      </c>
      <c r="X181" s="14">
        <v>24</v>
      </c>
      <c r="Y181" s="13">
        <v>65</v>
      </c>
      <c r="Z181" s="13">
        <v>12</v>
      </c>
      <c r="AA181" s="1">
        <v>165</v>
      </c>
      <c r="AB181" s="14">
        <v>58</v>
      </c>
      <c r="AC181" s="14">
        <v>68</v>
      </c>
      <c r="AD181" s="15">
        <f t="shared" si="47"/>
        <v>0.15757575757575756</v>
      </c>
      <c r="AE181" s="15">
        <f t="shared" si="48"/>
        <v>8.9347079037800689E-2</v>
      </c>
      <c r="AF181" s="16">
        <v>1200.2333333332999</v>
      </c>
      <c r="AG181" s="17">
        <f t="shared" si="49"/>
        <v>19.051322751322221</v>
      </c>
      <c r="AH181" s="29">
        <v>1528</v>
      </c>
      <c r="AI181" s="17">
        <f t="shared" si="50"/>
        <v>24.253968253968253</v>
      </c>
      <c r="AJ181" s="19">
        <f t="shared" si="51"/>
        <v>0.78549301919718584</v>
      </c>
      <c r="AK181" s="20">
        <f>'Even Strength'!AA181+'Power Play'!R181+'Penalty Kill'!L181</f>
        <v>203.67499999999998</v>
      </c>
      <c r="AL181" s="19">
        <f t="shared" si="52"/>
        <v>10.181770211348077</v>
      </c>
      <c r="AM181" s="15">
        <f>IF(('Even Strength'!BR181+'Power Play'!AK181+'Penalty Kill'!AG181)&gt;0,V181/('Even Strength'!BR181+'Power Play'!AK181+'Penalty Kill'!AG181),0)</f>
        <v>0.3611111111111111</v>
      </c>
      <c r="AN181" s="15">
        <f>IF(('Even Strength'!BR181+'Power Play'!AK181+'Penalty Kill'!AG181)&gt;0,W181/('Even Strength'!BR181+'Power Play'!AK181+'Penalty Kill'!AG181),0)</f>
        <v>0.54166666666666663</v>
      </c>
      <c r="AO181" s="15">
        <f t="shared" si="53"/>
        <v>0.90277777777777768</v>
      </c>
      <c r="AP181" s="13">
        <v>601</v>
      </c>
      <c r="AQ181" s="13">
        <v>521</v>
      </c>
      <c r="AR181" s="21">
        <f t="shared" si="54"/>
        <v>0.535650623885918</v>
      </c>
      <c r="AS181" s="22">
        <v>29.2</v>
      </c>
      <c r="AT181" s="13">
        <v>34</v>
      </c>
      <c r="AU181" s="13">
        <v>22</v>
      </c>
      <c r="AV181">
        <v>77</v>
      </c>
      <c r="AW181" s="13">
        <v>51</v>
      </c>
      <c r="AX181" s="13">
        <v>28</v>
      </c>
      <c r="AY181" s="13">
        <v>58</v>
      </c>
      <c r="AZ181" s="13">
        <v>29</v>
      </c>
      <c r="BA181" s="13">
        <v>59</v>
      </c>
      <c r="BB181" s="16">
        <f t="shared" si="55"/>
        <v>3.8492515344239693</v>
      </c>
      <c r="BC181" s="17">
        <f t="shared" si="56"/>
        <v>2.5495042630600313</v>
      </c>
      <c r="BD181" s="17">
        <f t="shared" si="57"/>
        <v>1.3997278306996253</v>
      </c>
      <c r="BE181" s="17">
        <f t="shared" si="58"/>
        <v>2.8994362207349376</v>
      </c>
      <c r="BF181" s="17">
        <f t="shared" si="59"/>
        <v>1.4497181103674688</v>
      </c>
      <c r="BG181" s="17">
        <f t="shared" si="60"/>
        <v>2.9494265004027813</v>
      </c>
      <c r="BH181" s="13">
        <v>8</v>
      </c>
      <c r="BI181" s="13">
        <v>4</v>
      </c>
      <c r="BJ181" s="13">
        <v>0</v>
      </c>
      <c r="BK181" s="13">
        <v>0</v>
      </c>
      <c r="BL181" s="13">
        <v>0</v>
      </c>
      <c r="BM181" s="13">
        <v>0</v>
      </c>
      <c r="BN181" s="13">
        <f t="shared" si="61"/>
        <v>87</v>
      </c>
      <c r="BO181" s="16">
        <v>10.933999999999999</v>
      </c>
      <c r="BP181" s="13">
        <v>11</v>
      </c>
      <c r="BQ181" s="13">
        <v>3</v>
      </c>
      <c r="BR181" s="23">
        <f t="shared" si="62"/>
        <v>0.27272727272727271</v>
      </c>
      <c r="BS181" s="13">
        <v>1</v>
      </c>
      <c r="BT181" s="13">
        <v>3</v>
      </c>
      <c r="BU181" s="13">
        <v>19</v>
      </c>
      <c r="BV181" s="13">
        <v>1</v>
      </c>
      <c r="BW181" s="13">
        <v>2</v>
      </c>
      <c r="BX181" s="13">
        <v>5</v>
      </c>
      <c r="BY181" s="13">
        <v>3</v>
      </c>
      <c r="BZ181" s="13">
        <v>0</v>
      </c>
      <c r="CA181" s="13">
        <v>0</v>
      </c>
      <c r="CB181" s="23">
        <f t="shared" si="63"/>
        <v>0</v>
      </c>
      <c r="CC181" s="16">
        <v>6.9</v>
      </c>
      <c r="CD181" s="16">
        <v>1.9</v>
      </c>
      <c r="CE181" s="16">
        <v>8.8000000000000007</v>
      </c>
      <c r="CF181" s="24">
        <f t="shared" si="64"/>
        <v>0.13968253968253969</v>
      </c>
      <c r="CG181" s="24">
        <f t="shared" si="65"/>
        <v>0.43991446107702509</v>
      </c>
      <c r="CH181" s="25">
        <v>6</v>
      </c>
      <c r="CI181" s="16">
        <v>30</v>
      </c>
      <c r="CJ181" s="16">
        <v>24.3</v>
      </c>
      <c r="CK181" s="16">
        <v>13.3</v>
      </c>
      <c r="CL181" s="16">
        <v>13.8</v>
      </c>
      <c r="CM181" s="16">
        <v>3.3</v>
      </c>
      <c r="CN181" s="16">
        <v>-0.30000000000000004</v>
      </c>
      <c r="CO181" s="16">
        <v>16.8</v>
      </c>
      <c r="CP181" s="26">
        <f t="shared" si="66"/>
        <v>0.26666666666666666</v>
      </c>
      <c r="CQ181" s="26">
        <f t="shared" si="67"/>
        <v>0.83983669841977504</v>
      </c>
      <c r="CR181" s="13">
        <v>5</v>
      </c>
      <c r="CS181" s="13">
        <v>10</v>
      </c>
      <c r="CT181" s="13">
        <v>3</v>
      </c>
      <c r="CU181" s="13">
        <v>1.1200000000000001</v>
      </c>
      <c r="CV181" s="13">
        <v>0</v>
      </c>
      <c r="CW181" s="13">
        <v>2.63</v>
      </c>
      <c r="CX181" s="13">
        <v>11.59</v>
      </c>
      <c r="CY181" s="13">
        <v>2.17</v>
      </c>
      <c r="CZ181" s="13">
        <v>5.04</v>
      </c>
      <c r="DA181" s="13">
        <v>22.55</v>
      </c>
      <c r="DB181" s="27">
        <v>61.81</v>
      </c>
      <c r="DC181" s="27">
        <v>-58.6</v>
      </c>
      <c r="DD181" s="27">
        <v>120.4</v>
      </c>
      <c r="DE181" s="27">
        <v>7.82</v>
      </c>
      <c r="DF181" s="27">
        <v>27.91</v>
      </c>
      <c r="DG181" s="27">
        <v>-33.46</v>
      </c>
      <c r="DH181" s="27">
        <v>61.37</v>
      </c>
      <c r="DI181" s="27">
        <v>3.98</v>
      </c>
      <c r="DJ181" s="1">
        <v>186</v>
      </c>
      <c r="DK181" s="28">
        <v>18</v>
      </c>
      <c r="DL181" s="28" t="s">
        <v>876</v>
      </c>
      <c r="DM181" s="1">
        <v>7.6669999999999998</v>
      </c>
      <c r="DN181" s="1">
        <v>0.183</v>
      </c>
      <c r="DO181" s="1">
        <v>0</v>
      </c>
      <c r="DP181" s="16">
        <f t="shared" si="68"/>
        <v>1.65744680851064</v>
      </c>
    </row>
    <row r="182" spans="1:120" x14ac:dyDescent="0.2">
      <c r="A182" s="13">
        <v>88</v>
      </c>
      <c r="B182" s="13" t="s">
        <v>877</v>
      </c>
      <c r="C182" s="13" t="s">
        <v>878</v>
      </c>
      <c r="D182" s="13" t="s">
        <v>325</v>
      </c>
      <c r="E182" s="13" t="s">
        <v>141</v>
      </c>
      <c r="F182" s="1" t="s">
        <v>142</v>
      </c>
      <c r="G182" s="13">
        <v>74</v>
      </c>
      <c r="H182" s="13">
        <v>214</v>
      </c>
      <c r="I182" s="13" t="s">
        <v>125</v>
      </c>
      <c r="J182" s="13">
        <v>2010</v>
      </c>
      <c r="K182" s="13">
        <v>6</v>
      </c>
      <c r="L182" s="13">
        <v>162</v>
      </c>
      <c r="M182" s="13" t="s">
        <v>159</v>
      </c>
      <c r="N182" s="1">
        <v>23</v>
      </c>
      <c r="O182" s="13" t="s">
        <v>466</v>
      </c>
      <c r="P182" s="13" t="s">
        <v>879</v>
      </c>
      <c r="Q182" s="1" t="str">
        <f t="shared" si="46"/>
        <v>EDM</v>
      </c>
      <c r="R182" s="13" t="s">
        <v>136</v>
      </c>
      <c r="S182" s="1"/>
      <c r="T182" s="13" t="s">
        <v>173</v>
      </c>
      <c r="U182" s="13">
        <v>12</v>
      </c>
      <c r="V182" s="13">
        <v>1</v>
      </c>
      <c r="W182" s="13">
        <v>0</v>
      </c>
      <c r="X182" s="14">
        <v>0</v>
      </c>
      <c r="Y182" s="13">
        <v>1</v>
      </c>
      <c r="Z182" s="13">
        <v>-5</v>
      </c>
      <c r="AA182" s="1">
        <v>7</v>
      </c>
      <c r="AB182" s="14">
        <v>7</v>
      </c>
      <c r="AC182" s="14">
        <v>6</v>
      </c>
      <c r="AD182" s="15">
        <f t="shared" si="47"/>
        <v>0.14285714285714285</v>
      </c>
      <c r="AE182" s="15">
        <f t="shared" si="48"/>
        <v>0.05</v>
      </c>
      <c r="AF182" s="16">
        <v>181.65</v>
      </c>
      <c r="AG182" s="17">
        <f t="shared" si="49"/>
        <v>15.137500000000001</v>
      </c>
      <c r="AH182" s="29">
        <v>263</v>
      </c>
      <c r="AI182" s="17">
        <f t="shared" si="50"/>
        <v>21.916666666666668</v>
      </c>
      <c r="AJ182" s="19">
        <f t="shared" si="51"/>
        <v>0.69068441064638786</v>
      </c>
      <c r="AK182" s="20">
        <f>'Even Strength'!AA182+'Power Play'!R182+'Penalty Kill'!L182</f>
        <v>0</v>
      </c>
      <c r="AL182" s="19">
        <f t="shared" si="52"/>
        <v>0</v>
      </c>
      <c r="AM182" s="15">
        <f>IF(('Even Strength'!BR182+'Power Play'!AK182+'Penalty Kill'!AG182)&gt;0,V182/('Even Strength'!BR182+'Power Play'!AK182+'Penalty Kill'!AG182),0)</f>
        <v>0.16666666666666666</v>
      </c>
      <c r="AN182" s="15">
        <f>IF(('Even Strength'!BR182+'Power Play'!AK182+'Penalty Kill'!AG182)&gt;0,W182/('Even Strength'!BR182+'Power Play'!AK182+'Penalty Kill'!AG182),0)</f>
        <v>0</v>
      </c>
      <c r="AO182" s="15">
        <f t="shared" si="53"/>
        <v>0.16666666666666666</v>
      </c>
      <c r="AP182" s="13">
        <v>0</v>
      </c>
      <c r="AQ182" s="13">
        <v>0</v>
      </c>
      <c r="AR182" s="21">
        <f t="shared" si="54"/>
        <v>0</v>
      </c>
      <c r="AS182" s="22">
        <v>0</v>
      </c>
      <c r="AT182" s="1"/>
      <c r="AU182" s="1"/>
      <c r="AV182">
        <v>22</v>
      </c>
      <c r="AW182" s="13">
        <v>18</v>
      </c>
      <c r="AX182" s="13">
        <v>22</v>
      </c>
      <c r="AY182" s="13">
        <v>7</v>
      </c>
      <c r="AZ182" s="13">
        <v>4</v>
      </c>
      <c r="BA182" s="13">
        <v>0</v>
      </c>
      <c r="BB182" s="16">
        <f t="shared" si="55"/>
        <v>7.2667217175887693</v>
      </c>
      <c r="BC182" s="17">
        <f t="shared" si="56"/>
        <v>5.9454995871180847</v>
      </c>
      <c r="BD182" s="17">
        <f t="shared" si="57"/>
        <v>7.2667217175887693</v>
      </c>
      <c r="BE182" s="17">
        <f t="shared" si="58"/>
        <v>2.3121387283236992</v>
      </c>
      <c r="BF182" s="17">
        <f t="shared" si="59"/>
        <v>1.3212221304706853</v>
      </c>
      <c r="BG182" s="17">
        <f t="shared" si="60"/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f t="shared" si="61"/>
        <v>40</v>
      </c>
      <c r="BO182" s="16">
        <v>0.746</v>
      </c>
      <c r="BP182" s="1"/>
      <c r="BQ182" s="1"/>
      <c r="BR182" s="23" t="str">
        <f t="shared" si="62"/>
        <v xml:space="preserve"> </v>
      </c>
      <c r="BS182" s="1"/>
      <c r="BT182" s="13">
        <v>1</v>
      </c>
      <c r="BU182" s="13">
        <v>2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23">
        <f t="shared" si="63"/>
        <v>0</v>
      </c>
      <c r="CC182" s="16">
        <v>0</v>
      </c>
      <c r="CD182" s="16">
        <v>0</v>
      </c>
      <c r="CE182" s="16">
        <v>0</v>
      </c>
      <c r="CF182" s="24">
        <f t="shared" si="64"/>
        <v>0</v>
      </c>
      <c r="CG182" s="24">
        <f t="shared" si="65"/>
        <v>0</v>
      </c>
      <c r="CH182" s="25">
        <v>4</v>
      </c>
      <c r="CI182" s="16">
        <v>2</v>
      </c>
      <c r="CJ182" s="16">
        <v>2.2999999999999998</v>
      </c>
      <c r="CK182" s="16">
        <v>-3.6</v>
      </c>
      <c r="CL182" s="16">
        <v>0.1</v>
      </c>
      <c r="CM182" s="16">
        <v>-0.4</v>
      </c>
      <c r="CN182" s="16">
        <v>0</v>
      </c>
      <c r="CO182" s="16">
        <v>-0.30000000000000004</v>
      </c>
      <c r="CP182" s="26">
        <f t="shared" si="66"/>
        <v>-2.5000000000000005E-2</v>
      </c>
      <c r="CQ182" s="26">
        <f t="shared" si="67"/>
        <v>-9.9091659785301406E-2</v>
      </c>
      <c r="CR182" s="13">
        <v>0</v>
      </c>
      <c r="CS182" s="13">
        <v>0</v>
      </c>
      <c r="CT182" s="13">
        <v>0</v>
      </c>
      <c r="CU182" s="13">
        <v>0</v>
      </c>
      <c r="CV182" s="13">
        <v>-7.0000000000000007E-2</v>
      </c>
      <c r="CW182" s="13">
        <v>0.11</v>
      </c>
      <c r="CX182" s="13">
        <v>0</v>
      </c>
      <c r="CY182" s="13">
        <v>0.39</v>
      </c>
      <c r="CZ182" s="13">
        <v>-0.03</v>
      </c>
      <c r="DA182" s="13">
        <v>0.4</v>
      </c>
      <c r="DB182" s="27">
        <v>-0.69</v>
      </c>
      <c r="DC182" s="27">
        <v>7.46</v>
      </c>
      <c r="DD182" s="27">
        <v>-8.14</v>
      </c>
      <c r="DE182" s="27">
        <v>-3.02</v>
      </c>
      <c r="DF182" s="27">
        <v>3.13</v>
      </c>
      <c r="DG182" s="27">
        <v>-6.44</v>
      </c>
      <c r="DH182" s="27">
        <v>9.57</v>
      </c>
      <c r="DI182" s="27">
        <v>3.55</v>
      </c>
      <c r="DJ182" s="1">
        <v>27</v>
      </c>
      <c r="DK182" s="1"/>
      <c r="DL182" s="1"/>
      <c r="DM182" s="1">
        <v>9.4E-2</v>
      </c>
      <c r="DN182" s="1">
        <v>0</v>
      </c>
      <c r="DO182" s="1">
        <v>0.01</v>
      </c>
      <c r="DP182" s="16">
        <f t="shared" si="68"/>
        <v>-0.33013040494166096</v>
      </c>
    </row>
    <row r="183" spans="1:120" x14ac:dyDescent="0.2">
      <c r="A183" s="13">
        <v>44</v>
      </c>
      <c r="B183" s="13" t="s">
        <v>688</v>
      </c>
      <c r="C183" s="13" t="s">
        <v>880</v>
      </c>
      <c r="D183" s="13" t="s">
        <v>158</v>
      </c>
      <c r="E183" s="13" t="s">
        <v>141</v>
      </c>
      <c r="F183" s="1" t="s">
        <v>142</v>
      </c>
      <c r="G183" s="13">
        <v>73</v>
      </c>
      <c r="H183" s="13">
        <v>193</v>
      </c>
      <c r="I183" s="13" t="s">
        <v>125</v>
      </c>
      <c r="J183" s="13">
        <v>2009</v>
      </c>
      <c r="K183" s="13">
        <v>1</v>
      </c>
      <c r="L183" s="13">
        <v>12</v>
      </c>
      <c r="M183" s="1"/>
      <c r="N183" s="1">
        <v>23</v>
      </c>
      <c r="O183" s="13" t="s">
        <v>881</v>
      </c>
      <c r="P183" s="13" t="s">
        <v>882</v>
      </c>
      <c r="Q183" s="1" t="str">
        <f t="shared" si="46"/>
        <v>NYI</v>
      </c>
      <c r="R183" s="13" t="s">
        <v>287</v>
      </c>
      <c r="S183" s="1"/>
      <c r="T183" s="13" t="s">
        <v>173</v>
      </c>
      <c r="U183" s="13">
        <v>65</v>
      </c>
      <c r="V183" s="13">
        <v>1</v>
      </c>
      <c r="W183" s="13">
        <v>11</v>
      </c>
      <c r="X183" s="14">
        <v>5</v>
      </c>
      <c r="Y183" s="13">
        <v>12</v>
      </c>
      <c r="Z183" s="13">
        <v>3</v>
      </c>
      <c r="AA183" s="1">
        <v>92</v>
      </c>
      <c r="AB183" s="14">
        <v>43</v>
      </c>
      <c r="AC183" s="14">
        <v>74</v>
      </c>
      <c r="AD183" s="15">
        <f t="shared" si="47"/>
        <v>1.0869565217391304E-2</v>
      </c>
      <c r="AE183" s="15">
        <f t="shared" si="48"/>
        <v>4.7846889952153108E-3</v>
      </c>
      <c r="AF183" s="16">
        <v>1235.6666666666999</v>
      </c>
      <c r="AG183" s="17">
        <f t="shared" si="49"/>
        <v>19.010256410256922</v>
      </c>
      <c r="AH183" s="29">
        <v>1550</v>
      </c>
      <c r="AI183" s="17">
        <f t="shared" si="50"/>
        <v>23.846153846153847</v>
      </c>
      <c r="AJ183" s="19">
        <f t="shared" si="51"/>
        <v>0.79720430107529028</v>
      </c>
      <c r="AK183" s="20">
        <f>'Even Strength'!AA183+'Power Play'!R183+'Penalty Kill'!L183</f>
        <v>71.282051282051285</v>
      </c>
      <c r="AL183" s="19">
        <f t="shared" si="52"/>
        <v>3.4612272000995103</v>
      </c>
      <c r="AM183" s="15">
        <f>IF(('Even Strength'!BR183+'Power Play'!AK183+'Penalty Kill'!AG183)&gt;0,V183/('Even Strength'!BR183+'Power Play'!AK183+'Penalty Kill'!AG183),0)</f>
        <v>2.2727272727272728E-2</v>
      </c>
      <c r="AN183" s="15">
        <f>IF(('Even Strength'!BR183+'Power Play'!AK183+'Penalty Kill'!AG183)&gt;0,W183/('Even Strength'!BR183+'Power Play'!AK183+'Penalty Kill'!AG183),0)</f>
        <v>0.25</v>
      </c>
      <c r="AO183" s="15">
        <f t="shared" si="53"/>
        <v>0.27272727272727271</v>
      </c>
      <c r="AP183" s="13">
        <v>0</v>
      </c>
      <c r="AQ183" s="13">
        <v>0</v>
      </c>
      <c r="AR183" s="21">
        <f t="shared" si="54"/>
        <v>0</v>
      </c>
      <c r="AS183" s="22">
        <v>0</v>
      </c>
      <c r="AT183" s="1"/>
      <c r="AU183" s="1"/>
      <c r="AV183">
        <v>107</v>
      </c>
      <c r="AW183" s="13">
        <v>140</v>
      </c>
      <c r="AX183" s="13">
        <v>130</v>
      </c>
      <c r="AY183" s="13">
        <v>43</v>
      </c>
      <c r="AZ183" s="13">
        <v>44</v>
      </c>
      <c r="BA183" s="13">
        <v>19</v>
      </c>
      <c r="BB183" s="16">
        <f t="shared" si="55"/>
        <v>5.1955759374155601</v>
      </c>
      <c r="BC183" s="17">
        <f t="shared" si="56"/>
        <v>6.7979498246558725</v>
      </c>
      <c r="BD183" s="17">
        <f t="shared" si="57"/>
        <v>6.3123819800375962</v>
      </c>
      <c r="BE183" s="17">
        <f t="shared" si="58"/>
        <v>2.0879417318585896</v>
      </c>
      <c r="BF183" s="17">
        <f t="shared" si="59"/>
        <v>2.1364985163204175</v>
      </c>
      <c r="BG183" s="17">
        <f t="shared" si="60"/>
        <v>0.92257890477472559</v>
      </c>
      <c r="BH183" s="13">
        <v>24</v>
      </c>
      <c r="BI183" s="13">
        <v>12</v>
      </c>
      <c r="BJ183" s="13">
        <v>0</v>
      </c>
      <c r="BK183" s="13">
        <v>0</v>
      </c>
      <c r="BL183" s="13">
        <v>0</v>
      </c>
      <c r="BM183" s="13">
        <v>0</v>
      </c>
      <c r="BN183" s="13">
        <f t="shared" si="61"/>
        <v>294</v>
      </c>
      <c r="BO183" s="16">
        <v>5.0129999999999999</v>
      </c>
      <c r="BP183" s="1"/>
      <c r="BQ183" s="1"/>
      <c r="BR183" s="23" t="str">
        <f t="shared" si="62"/>
        <v xml:space="preserve"> </v>
      </c>
      <c r="BS183" s="1"/>
      <c r="BT183" s="13">
        <v>0</v>
      </c>
      <c r="BU183" s="13">
        <v>18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23">
        <f t="shared" si="63"/>
        <v>0</v>
      </c>
      <c r="CC183" s="16">
        <v>-0.1</v>
      </c>
      <c r="CD183" s="16">
        <v>2.4</v>
      </c>
      <c r="CE183" s="16">
        <v>2.2999999999999998</v>
      </c>
      <c r="CF183" s="24">
        <f t="shared" si="64"/>
        <v>3.5384615384615382E-2</v>
      </c>
      <c r="CG183" s="24">
        <f t="shared" si="65"/>
        <v>0.11168060426220362</v>
      </c>
      <c r="CH183" s="25">
        <v>5</v>
      </c>
      <c r="CI183" s="16">
        <v>20.100000000000001</v>
      </c>
      <c r="CJ183" s="16">
        <v>26.7</v>
      </c>
      <c r="CK183" s="16">
        <v>-1.5</v>
      </c>
      <c r="CL183" s="16">
        <v>-0.30000000000000004</v>
      </c>
      <c r="CM183" s="16">
        <v>3.1</v>
      </c>
      <c r="CN183" s="16">
        <v>0</v>
      </c>
      <c r="CO183" s="16">
        <v>2.8</v>
      </c>
      <c r="CP183" s="26">
        <f t="shared" si="66"/>
        <v>4.3076923076923075E-2</v>
      </c>
      <c r="CQ183" s="26">
        <f t="shared" si="67"/>
        <v>0.13595899649311743</v>
      </c>
      <c r="CR183" s="13">
        <v>0</v>
      </c>
      <c r="CS183" s="13">
        <v>0</v>
      </c>
      <c r="CT183" s="13">
        <v>1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27">
        <v>-30.52</v>
      </c>
      <c r="DC183" s="27">
        <v>-35.020000000000003</v>
      </c>
      <c r="DD183" s="27">
        <v>4.5</v>
      </c>
      <c r="DE183" s="27">
        <v>0.25</v>
      </c>
      <c r="DF183" s="27">
        <v>-39.93</v>
      </c>
      <c r="DG183" s="27">
        <v>-38.19</v>
      </c>
      <c r="DH183" s="27">
        <v>-1.74</v>
      </c>
      <c r="DI183" s="27">
        <v>-0.1</v>
      </c>
      <c r="DJ183" s="1">
        <v>186</v>
      </c>
      <c r="DK183" s="28">
        <v>9</v>
      </c>
      <c r="DL183" s="28" t="s">
        <v>883</v>
      </c>
      <c r="DM183" s="1">
        <v>1.9670000000000001</v>
      </c>
      <c r="DN183" s="1">
        <v>0.12</v>
      </c>
      <c r="DO183" s="1">
        <v>0</v>
      </c>
      <c r="DP183" s="16">
        <f t="shared" si="68"/>
        <v>-0.21489361702127674</v>
      </c>
    </row>
    <row r="184" spans="1:120" x14ac:dyDescent="0.2">
      <c r="A184" s="13">
        <v>25</v>
      </c>
      <c r="B184" s="13" t="s">
        <v>884</v>
      </c>
      <c r="C184" s="13" t="s">
        <v>885</v>
      </c>
      <c r="D184" s="1"/>
      <c r="E184" s="13" t="s">
        <v>197</v>
      </c>
      <c r="F184" s="1" t="s">
        <v>198</v>
      </c>
      <c r="G184" s="13">
        <v>75</v>
      </c>
      <c r="H184" s="13">
        <v>207</v>
      </c>
      <c r="I184" s="13" t="s">
        <v>125</v>
      </c>
      <c r="J184" s="13">
        <v>2013</v>
      </c>
      <c r="K184" s="13">
        <v>2</v>
      </c>
      <c r="L184" s="13">
        <v>34</v>
      </c>
      <c r="M184" s="13" t="s">
        <v>159</v>
      </c>
      <c r="N184" s="1">
        <v>19</v>
      </c>
      <c r="O184" s="13" t="s">
        <v>886</v>
      </c>
      <c r="P184" s="13" t="s">
        <v>887</v>
      </c>
      <c r="Q184" s="1" t="str">
        <f t="shared" si="46"/>
        <v>MTL</v>
      </c>
      <c r="R184" s="13" t="s">
        <v>214</v>
      </c>
      <c r="S184" s="1"/>
      <c r="T184" s="13" t="s">
        <v>129</v>
      </c>
      <c r="U184" s="13">
        <v>33</v>
      </c>
      <c r="V184" s="13">
        <v>4</v>
      </c>
      <c r="W184" s="13">
        <v>2</v>
      </c>
      <c r="X184" s="14">
        <v>1</v>
      </c>
      <c r="Y184" s="13">
        <v>6</v>
      </c>
      <c r="Z184" s="13">
        <v>-5</v>
      </c>
      <c r="AA184" s="1">
        <v>38</v>
      </c>
      <c r="AB184" s="14">
        <v>10</v>
      </c>
      <c r="AC184" s="14">
        <v>19</v>
      </c>
      <c r="AD184" s="15">
        <f t="shared" si="47"/>
        <v>0.10526315789473684</v>
      </c>
      <c r="AE184" s="15">
        <f t="shared" si="48"/>
        <v>5.9701492537313432E-2</v>
      </c>
      <c r="AF184" s="16">
        <v>455.35</v>
      </c>
      <c r="AG184" s="17">
        <f t="shared" si="49"/>
        <v>13.798484848484849</v>
      </c>
      <c r="AH184" s="29">
        <v>655</v>
      </c>
      <c r="AI184" s="17">
        <f t="shared" si="50"/>
        <v>19.848484848484848</v>
      </c>
      <c r="AJ184" s="19">
        <f t="shared" si="51"/>
        <v>0.69519083969465656</v>
      </c>
      <c r="AK184" s="20">
        <f>'Even Strength'!AA184+'Power Play'!R184+'Penalty Kill'!L184</f>
        <v>21.375</v>
      </c>
      <c r="AL184" s="19">
        <f t="shared" si="52"/>
        <v>2.8165147688591192</v>
      </c>
      <c r="AM184" s="15">
        <f>IF(('Even Strength'!BR184+'Power Play'!AK184+'Penalty Kill'!AG184)&gt;0,V184/('Even Strength'!BR184+'Power Play'!AK184+'Penalty Kill'!AG184),0)</f>
        <v>0.44444444444444442</v>
      </c>
      <c r="AN184" s="15">
        <f>IF(('Even Strength'!BR184+'Power Play'!AK184+'Penalty Kill'!AG184)&gt;0,W184/('Even Strength'!BR184+'Power Play'!AK184+'Penalty Kill'!AG184),0)</f>
        <v>0.22222222222222221</v>
      </c>
      <c r="AO184" s="15">
        <f t="shared" si="53"/>
        <v>0.66666666666666663</v>
      </c>
      <c r="AP184" s="13">
        <v>64</v>
      </c>
      <c r="AQ184" s="13">
        <v>96</v>
      </c>
      <c r="AR184" s="21">
        <f t="shared" si="54"/>
        <v>0.4</v>
      </c>
      <c r="AS184" s="22">
        <v>7.6</v>
      </c>
      <c r="AT184" s="13">
        <v>4</v>
      </c>
      <c r="AU184" s="13">
        <v>3</v>
      </c>
      <c r="AV184">
        <v>39</v>
      </c>
      <c r="AW184" s="13">
        <v>71</v>
      </c>
      <c r="AX184" s="13">
        <v>24</v>
      </c>
      <c r="AY184" s="13">
        <v>10</v>
      </c>
      <c r="AZ184" s="13">
        <v>13</v>
      </c>
      <c r="BA184" s="13">
        <v>6</v>
      </c>
      <c r="BB184" s="16">
        <f t="shared" si="55"/>
        <v>5.1389041396727793</v>
      </c>
      <c r="BC184" s="17">
        <f t="shared" si="56"/>
        <v>9.3554408696607005</v>
      </c>
      <c r="BD184" s="17">
        <f t="shared" si="57"/>
        <v>3.1624025474909412</v>
      </c>
      <c r="BE184" s="17">
        <f t="shared" si="58"/>
        <v>1.3176677281212252</v>
      </c>
      <c r="BF184" s="17">
        <f t="shared" si="59"/>
        <v>1.7129680465575929</v>
      </c>
      <c r="BG184" s="17">
        <f t="shared" si="60"/>
        <v>0.7906006368727353</v>
      </c>
      <c r="BH184" s="13">
        <v>12</v>
      </c>
      <c r="BI184" s="13">
        <v>6</v>
      </c>
      <c r="BJ184" s="13">
        <v>0</v>
      </c>
      <c r="BK184" s="13">
        <v>0</v>
      </c>
      <c r="BL184" s="13">
        <v>0</v>
      </c>
      <c r="BM184" s="13">
        <v>0</v>
      </c>
      <c r="BN184" s="13">
        <f t="shared" si="61"/>
        <v>107</v>
      </c>
      <c r="BO184" s="16">
        <v>-3.6739999999999999</v>
      </c>
      <c r="BP184" s="1"/>
      <c r="BQ184" s="1"/>
      <c r="BR184" s="23" t="str">
        <f t="shared" si="62"/>
        <v xml:space="preserve"> </v>
      </c>
      <c r="BS184" s="1"/>
      <c r="BT184" s="13">
        <v>0</v>
      </c>
      <c r="BU184" s="13">
        <v>12</v>
      </c>
      <c r="BV184" s="13">
        <v>0</v>
      </c>
      <c r="BW184" s="13">
        <v>0</v>
      </c>
      <c r="BX184" s="13">
        <v>0</v>
      </c>
      <c r="BY184" s="13">
        <v>1</v>
      </c>
      <c r="BZ184" s="13">
        <v>0</v>
      </c>
      <c r="CA184" s="13">
        <v>0</v>
      </c>
      <c r="CB184" s="23">
        <f t="shared" si="63"/>
        <v>0</v>
      </c>
      <c r="CC184" s="16">
        <v>-0.1</v>
      </c>
      <c r="CD184" s="16">
        <v>0.30000000000000004</v>
      </c>
      <c r="CE184" s="16">
        <v>0.2</v>
      </c>
      <c r="CF184" s="24">
        <f t="shared" si="64"/>
        <v>6.0606060606060606E-3</v>
      </c>
      <c r="CG184" s="24">
        <f t="shared" si="65"/>
        <v>2.6353354562424509E-2</v>
      </c>
      <c r="CH184" s="25">
        <v>5</v>
      </c>
      <c r="CI184" s="16">
        <v>6.8</v>
      </c>
      <c r="CJ184" s="16">
        <v>7.2</v>
      </c>
      <c r="CK184" s="16">
        <v>-7.2</v>
      </c>
      <c r="CL184" s="16">
        <v>-0.30000000000000004</v>
      </c>
      <c r="CM184" s="16">
        <v>0.2</v>
      </c>
      <c r="CN184" s="16">
        <v>0</v>
      </c>
      <c r="CO184" s="16">
        <v>-0.1</v>
      </c>
      <c r="CP184" s="26">
        <f t="shared" si="66"/>
        <v>-3.0303030303030303E-3</v>
      </c>
      <c r="CQ184" s="26">
        <f t="shared" si="67"/>
        <v>-1.3176677281212254E-2</v>
      </c>
      <c r="CR184" s="13">
        <v>0</v>
      </c>
      <c r="CS184" s="13">
        <v>0</v>
      </c>
      <c r="CT184" s="13">
        <v>0</v>
      </c>
      <c r="CU184" s="13">
        <v>-0.12</v>
      </c>
      <c r="CV184" s="13">
        <v>-0.73</v>
      </c>
      <c r="CW184" s="13">
        <v>0.15</v>
      </c>
      <c r="CX184" s="13">
        <v>-0.23</v>
      </c>
      <c r="CY184" s="13">
        <v>2.58</v>
      </c>
      <c r="CZ184" s="13">
        <v>-0.45</v>
      </c>
      <c r="DA184" s="13">
        <v>1.2</v>
      </c>
      <c r="DB184" s="27">
        <v>-30.36</v>
      </c>
      <c r="DC184" s="27">
        <v>-24.55</v>
      </c>
      <c r="DD184" s="27">
        <v>-5.81</v>
      </c>
      <c r="DE184" s="27">
        <v>-0.85</v>
      </c>
      <c r="DF184" s="27">
        <v>-5.78</v>
      </c>
      <c r="DG184" s="27">
        <v>-15.83</v>
      </c>
      <c r="DH184" s="27">
        <v>10.050000000000001</v>
      </c>
      <c r="DI184" s="27">
        <v>1.48</v>
      </c>
      <c r="DJ184" s="1">
        <v>68</v>
      </c>
      <c r="DK184" s="1"/>
      <c r="DL184" s="1"/>
      <c r="DM184" s="1">
        <v>0.33800000000000002</v>
      </c>
      <c r="DN184" s="1">
        <v>0</v>
      </c>
      <c r="DO184" s="1">
        <v>0</v>
      </c>
      <c r="DP184" s="16">
        <f t="shared" si="68"/>
        <v>-0.39132921528254405</v>
      </c>
    </row>
    <row r="185" spans="1:120" x14ac:dyDescent="0.2">
      <c r="A185" s="13">
        <v>39</v>
      </c>
      <c r="B185" s="13" t="s">
        <v>888</v>
      </c>
      <c r="C185" s="13" t="s">
        <v>889</v>
      </c>
      <c r="D185" s="13" t="s">
        <v>158</v>
      </c>
      <c r="E185" s="13" t="s">
        <v>141</v>
      </c>
      <c r="F185" s="1" t="s">
        <v>142</v>
      </c>
      <c r="G185" s="13">
        <v>74</v>
      </c>
      <c r="H185" s="13">
        <v>204</v>
      </c>
      <c r="I185" s="13" t="s">
        <v>125</v>
      </c>
      <c r="J185" s="1"/>
      <c r="K185" s="1"/>
      <c r="L185" s="1"/>
      <c r="M185" s="1"/>
      <c r="N185" s="1">
        <v>26</v>
      </c>
      <c r="O185" s="13" t="s">
        <v>466</v>
      </c>
      <c r="P185" s="13" t="s">
        <v>890</v>
      </c>
      <c r="Q185" s="1" t="str">
        <f t="shared" si="46"/>
        <v>VAN</v>
      </c>
      <c r="R185" s="13" t="s">
        <v>409</v>
      </c>
      <c r="S185" s="1"/>
      <c r="T185" s="13" t="s">
        <v>129</v>
      </c>
      <c r="U185" s="13">
        <v>2</v>
      </c>
      <c r="V185" s="13">
        <v>0</v>
      </c>
      <c r="W185" s="13">
        <v>0</v>
      </c>
      <c r="X185" s="14">
        <v>0</v>
      </c>
      <c r="Y185" s="13">
        <v>0</v>
      </c>
      <c r="Z185" s="13">
        <v>0</v>
      </c>
      <c r="AA185" s="1">
        <v>2</v>
      </c>
      <c r="AB185" s="14">
        <v>1</v>
      </c>
      <c r="AC185" s="14">
        <v>1</v>
      </c>
      <c r="AD185" s="15">
        <f t="shared" si="47"/>
        <v>0</v>
      </c>
      <c r="AE185" s="15">
        <f t="shared" si="48"/>
        <v>0</v>
      </c>
      <c r="AF185" s="16">
        <v>11.8833333333</v>
      </c>
      <c r="AG185" s="17">
        <f t="shared" si="49"/>
        <v>5.9416666666499998</v>
      </c>
      <c r="AH185" s="29">
        <v>18</v>
      </c>
      <c r="AI185" s="17">
        <f t="shared" si="50"/>
        <v>9</v>
      </c>
      <c r="AJ185" s="19">
        <f t="shared" si="51"/>
        <v>0.66018518518333336</v>
      </c>
      <c r="AK185" s="20">
        <f>'Even Strength'!AA185+'Power Play'!R185+'Penalty Kill'!L185</f>
        <v>0</v>
      </c>
      <c r="AL185" s="19">
        <f t="shared" si="52"/>
        <v>0</v>
      </c>
      <c r="AM185" s="15">
        <f>IF(('Even Strength'!BR185+'Power Play'!AK185+'Penalty Kill'!AG185)&gt;0,V185/('Even Strength'!BR185+'Power Play'!AK185+'Penalty Kill'!AG185),0)</f>
        <v>0</v>
      </c>
      <c r="AN185" s="15">
        <f>IF(('Even Strength'!BR185+'Power Play'!AK185+'Penalty Kill'!AG185)&gt;0,W185/('Even Strength'!BR185+'Power Play'!AK185+'Penalty Kill'!AG185),0)</f>
        <v>0</v>
      </c>
      <c r="AO185" s="15">
        <f t="shared" si="53"/>
        <v>0</v>
      </c>
      <c r="AP185" s="13">
        <v>0</v>
      </c>
      <c r="AQ185" s="13">
        <v>0</v>
      </c>
      <c r="AR185" s="21">
        <f t="shared" si="54"/>
        <v>0</v>
      </c>
      <c r="AS185" s="22">
        <v>0</v>
      </c>
      <c r="AT185" s="1"/>
      <c r="AU185" s="1"/>
      <c r="AV185">
        <v>0</v>
      </c>
      <c r="AW185" s="13">
        <v>0</v>
      </c>
      <c r="AX185" s="13">
        <v>0</v>
      </c>
      <c r="AY185" s="13">
        <v>1</v>
      </c>
      <c r="AZ185" s="13">
        <v>0</v>
      </c>
      <c r="BA185" s="13">
        <v>1</v>
      </c>
      <c r="BB185" s="16">
        <f t="shared" si="55"/>
        <v>0</v>
      </c>
      <c r="BC185" s="17">
        <f t="shared" si="56"/>
        <v>0</v>
      </c>
      <c r="BD185" s="17">
        <f t="shared" si="57"/>
        <v>0</v>
      </c>
      <c r="BE185" s="17">
        <f t="shared" si="58"/>
        <v>5.0490883590604465</v>
      </c>
      <c r="BF185" s="17">
        <f t="shared" si="59"/>
        <v>0</v>
      </c>
      <c r="BG185" s="17">
        <f t="shared" si="60"/>
        <v>5.0490883590604465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f t="shared" si="61"/>
        <v>0</v>
      </c>
      <c r="BO185" s="16">
        <v>0.97899999999999998</v>
      </c>
      <c r="BP185" s="1"/>
      <c r="BQ185" s="1"/>
      <c r="BR185" s="23" t="str">
        <f t="shared" si="62"/>
        <v xml:space="preserve"> </v>
      </c>
      <c r="BS185" s="1"/>
      <c r="BT185" s="13">
        <v>0</v>
      </c>
      <c r="BU185" s="13">
        <v>2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23">
        <f t="shared" si="63"/>
        <v>0</v>
      </c>
      <c r="CC185" s="16">
        <v>0</v>
      </c>
      <c r="CD185" s="16">
        <v>0</v>
      </c>
      <c r="CE185" s="16">
        <v>0</v>
      </c>
      <c r="CF185" s="24">
        <f t="shared" si="64"/>
        <v>0</v>
      </c>
      <c r="CG185" s="24">
        <f t="shared" si="65"/>
        <v>0</v>
      </c>
      <c r="CH185" s="25">
        <v>1</v>
      </c>
      <c r="CI185" s="16">
        <v>0.1</v>
      </c>
      <c r="CJ185" s="16">
        <v>0.1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26">
        <f t="shared" si="66"/>
        <v>0</v>
      </c>
      <c r="CQ185" s="26">
        <f t="shared" si="67"/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0.14000000000000001</v>
      </c>
      <c r="CW185" s="13">
        <v>0.04</v>
      </c>
      <c r="CX185" s="13">
        <v>0</v>
      </c>
      <c r="CY185" s="13">
        <v>0</v>
      </c>
      <c r="CZ185" s="13">
        <v>-0.32</v>
      </c>
      <c r="DA185" s="13">
        <v>-0.14000000000000001</v>
      </c>
      <c r="DB185" s="27">
        <v>-0.05</v>
      </c>
      <c r="DC185" s="27">
        <v>0.9</v>
      </c>
      <c r="DD185" s="27">
        <v>-0.95</v>
      </c>
      <c r="DE185" s="27">
        <v>-4.49</v>
      </c>
      <c r="DF185" s="27">
        <v>1.72</v>
      </c>
      <c r="DG185" s="27">
        <v>-2.09</v>
      </c>
      <c r="DH185" s="27">
        <v>3.81</v>
      </c>
      <c r="DI185" s="27">
        <v>18</v>
      </c>
      <c r="DJ185" s="1">
        <v>3</v>
      </c>
      <c r="DK185" s="1"/>
      <c r="DL185" s="1"/>
      <c r="DM185" s="1">
        <v>0.01</v>
      </c>
      <c r="DN185" s="1">
        <v>0</v>
      </c>
      <c r="DO185" s="1">
        <v>0</v>
      </c>
      <c r="DP185" s="16">
        <f t="shared" si="68"/>
        <v>-2.4021962937542897E-3</v>
      </c>
    </row>
    <row r="186" spans="1:120" x14ac:dyDescent="0.2">
      <c r="A186" s="13">
        <v>65</v>
      </c>
      <c r="B186" s="13" t="s">
        <v>891</v>
      </c>
      <c r="C186" s="13" t="s">
        <v>473</v>
      </c>
      <c r="D186" s="13" t="s">
        <v>122</v>
      </c>
      <c r="E186" s="13" t="s">
        <v>123</v>
      </c>
      <c r="F186" s="1" t="s">
        <v>124</v>
      </c>
      <c r="G186" s="13">
        <v>75</v>
      </c>
      <c r="H186" s="13">
        <v>191</v>
      </c>
      <c r="I186" s="13" t="s">
        <v>125</v>
      </c>
      <c r="J186" s="1"/>
      <c r="K186" s="1"/>
      <c r="L186" s="1"/>
      <c r="M186" s="1"/>
      <c r="N186" s="1">
        <v>24</v>
      </c>
      <c r="O186" s="13" t="s">
        <v>411</v>
      </c>
      <c r="P186" s="13" t="s">
        <v>892</v>
      </c>
      <c r="Q186" s="1" t="str">
        <f t="shared" si="46"/>
        <v>DET</v>
      </c>
      <c r="R186" s="13" t="s">
        <v>128</v>
      </c>
      <c r="S186" s="1"/>
      <c r="T186" s="13" t="s">
        <v>173</v>
      </c>
      <c r="U186" s="13">
        <v>80</v>
      </c>
      <c r="V186" s="13">
        <v>2</v>
      </c>
      <c r="W186" s="13">
        <v>29</v>
      </c>
      <c r="X186" s="14">
        <v>10</v>
      </c>
      <c r="Y186" s="13">
        <v>31</v>
      </c>
      <c r="Z186" s="13">
        <v>11</v>
      </c>
      <c r="AA186" s="1">
        <v>89</v>
      </c>
      <c r="AB186" s="14">
        <v>56</v>
      </c>
      <c r="AC186" s="14">
        <v>72</v>
      </c>
      <c r="AD186" s="15">
        <f t="shared" si="47"/>
        <v>2.247191011235955E-2</v>
      </c>
      <c r="AE186" s="15">
        <f t="shared" si="48"/>
        <v>9.2165898617511521E-3</v>
      </c>
      <c r="AF186" s="16">
        <v>1674.1833333333</v>
      </c>
      <c r="AG186" s="17">
        <f t="shared" si="49"/>
        <v>20.92729166666625</v>
      </c>
      <c r="AH186" s="29">
        <v>2451</v>
      </c>
      <c r="AI186" s="17">
        <f t="shared" si="50"/>
        <v>30.637499999999999</v>
      </c>
      <c r="AJ186" s="19">
        <f t="shared" si="51"/>
        <v>0.68306133550930226</v>
      </c>
      <c r="AK186" s="20">
        <f>'Even Strength'!AA186+'Power Play'!R186+'Penalty Kill'!L186</f>
        <v>88.17307692307692</v>
      </c>
      <c r="AL186" s="19">
        <f t="shared" si="52"/>
        <v>3.1599792627558037</v>
      </c>
      <c r="AM186" s="15">
        <f>IF(('Even Strength'!BR186+'Power Play'!AK186+'Penalty Kill'!AG186)&gt;0,V186/('Even Strength'!BR186+'Power Play'!AK186+'Penalty Kill'!AG186),0)</f>
        <v>3.1746031746031744E-2</v>
      </c>
      <c r="AN186" s="15">
        <f>IF(('Even Strength'!BR186+'Power Play'!AK186+'Penalty Kill'!AG186)&gt;0,W186/('Even Strength'!BR186+'Power Play'!AK186+'Penalty Kill'!AG186),0)</f>
        <v>0.46031746031746029</v>
      </c>
      <c r="AO186" s="15">
        <f t="shared" si="53"/>
        <v>0.49206349206349204</v>
      </c>
      <c r="AP186" s="13">
        <v>0</v>
      </c>
      <c r="AQ186" s="13">
        <v>0</v>
      </c>
      <c r="AR186" s="21">
        <f t="shared" si="54"/>
        <v>0</v>
      </c>
      <c r="AS186" s="22">
        <v>0</v>
      </c>
      <c r="AT186" s="1"/>
      <c r="AU186" s="1"/>
      <c r="AV186">
        <v>105</v>
      </c>
      <c r="AW186" s="13">
        <v>74</v>
      </c>
      <c r="AX186" s="13">
        <v>88</v>
      </c>
      <c r="AY186" s="13">
        <v>56</v>
      </c>
      <c r="AZ186" s="13">
        <v>38</v>
      </c>
      <c r="BA186" s="13">
        <v>14</v>
      </c>
      <c r="BB186" s="16">
        <f t="shared" si="55"/>
        <v>3.7630287403809568</v>
      </c>
      <c r="BC186" s="17">
        <f t="shared" si="56"/>
        <v>2.6520393027446749</v>
      </c>
      <c r="BD186" s="17">
        <f t="shared" si="57"/>
        <v>3.1537764681288025</v>
      </c>
      <c r="BE186" s="17">
        <f t="shared" si="58"/>
        <v>2.0069486615365104</v>
      </c>
      <c r="BF186" s="17">
        <f t="shared" si="59"/>
        <v>1.3618580203283464</v>
      </c>
      <c r="BG186" s="17">
        <f t="shared" si="60"/>
        <v>0.5017371653841276</v>
      </c>
      <c r="BH186" s="13">
        <v>42</v>
      </c>
      <c r="BI186" s="13">
        <v>21</v>
      </c>
      <c r="BJ186" s="13">
        <v>0</v>
      </c>
      <c r="BK186" s="13">
        <v>0</v>
      </c>
      <c r="BL186" s="13">
        <v>0</v>
      </c>
      <c r="BM186" s="13">
        <v>0</v>
      </c>
      <c r="BN186" s="13">
        <f t="shared" si="61"/>
        <v>204</v>
      </c>
      <c r="BO186" s="16">
        <v>-2.6360000000000001</v>
      </c>
      <c r="BP186" s="1"/>
      <c r="BQ186" s="1"/>
      <c r="BR186" s="23" t="str">
        <f t="shared" si="62"/>
        <v xml:space="preserve"> </v>
      </c>
      <c r="BS186" s="1"/>
      <c r="BT186" s="13">
        <v>0</v>
      </c>
      <c r="BU186" s="13">
        <v>24</v>
      </c>
      <c r="BV186" s="13">
        <v>0</v>
      </c>
      <c r="BW186" s="13">
        <v>1</v>
      </c>
      <c r="BX186" s="13">
        <v>1</v>
      </c>
      <c r="BY186" s="13">
        <v>0</v>
      </c>
      <c r="BZ186" s="13">
        <v>0</v>
      </c>
      <c r="CA186" s="13">
        <v>0</v>
      </c>
      <c r="CB186" s="23">
        <f t="shared" si="63"/>
        <v>0</v>
      </c>
      <c r="CC186" s="16">
        <v>1.6</v>
      </c>
      <c r="CD186" s="16">
        <v>4.4000000000000004</v>
      </c>
      <c r="CE186" s="16">
        <v>6</v>
      </c>
      <c r="CF186" s="24">
        <f t="shared" si="64"/>
        <v>7.4999999999999997E-2</v>
      </c>
      <c r="CG186" s="24">
        <f t="shared" si="65"/>
        <v>0.21503021373605469</v>
      </c>
      <c r="CH186" s="25">
        <v>5</v>
      </c>
      <c r="CI186" s="16">
        <v>30.3</v>
      </c>
      <c r="CJ186" s="16">
        <v>35.6</v>
      </c>
      <c r="CK186" s="16">
        <v>9.1</v>
      </c>
      <c r="CL186" s="16">
        <v>4.0999999999999996</v>
      </c>
      <c r="CM186" s="16">
        <v>6.1</v>
      </c>
      <c r="CN186" s="16">
        <v>0</v>
      </c>
      <c r="CO186" s="16">
        <v>10.3</v>
      </c>
      <c r="CP186" s="26">
        <f t="shared" si="66"/>
        <v>0.12875</v>
      </c>
      <c r="CQ186" s="26">
        <f t="shared" si="67"/>
        <v>0.36913520024689395</v>
      </c>
      <c r="CR186" s="13">
        <v>1</v>
      </c>
      <c r="CS186" s="13">
        <v>2</v>
      </c>
      <c r="CT186" s="13">
        <v>1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27">
        <v>4.2</v>
      </c>
      <c r="DC186" s="27">
        <v>-23.75</v>
      </c>
      <c r="DD186" s="27">
        <v>27.96</v>
      </c>
      <c r="DE186" s="27">
        <v>1.31</v>
      </c>
      <c r="DF186" s="27">
        <v>4.29</v>
      </c>
      <c r="DG186" s="27">
        <v>-31.43</v>
      </c>
      <c r="DH186" s="27">
        <v>35.72</v>
      </c>
      <c r="DI186" s="27">
        <v>1.6800000000000002</v>
      </c>
      <c r="DJ186" s="1">
        <v>186</v>
      </c>
      <c r="DK186" s="28">
        <v>2</v>
      </c>
      <c r="DL186" s="28" t="s">
        <v>508</v>
      </c>
      <c r="DM186" s="1">
        <v>2.1880000000000002</v>
      </c>
      <c r="DN186" s="1">
        <v>5.2999999999999999E-2</v>
      </c>
      <c r="DO186" s="1">
        <v>0</v>
      </c>
      <c r="DP186" s="16">
        <f t="shared" si="68"/>
        <v>6.8148936170212773</v>
      </c>
    </row>
    <row r="187" spans="1:120" x14ac:dyDescent="0.2">
      <c r="A187" s="13">
        <v>15</v>
      </c>
      <c r="B187" s="13" t="s">
        <v>893</v>
      </c>
      <c r="C187" s="13" t="s">
        <v>894</v>
      </c>
      <c r="D187" s="13" t="s">
        <v>158</v>
      </c>
      <c r="E187" s="13" t="s">
        <v>141</v>
      </c>
      <c r="F187" s="1" t="s">
        <v>142</v>
      </c>
      <c r="G187" s="13">
        <v>72</v>
      </c>
      <c r="H187" s="13">
        <v>195</v>
      </c>
      <c r="I187" s="13" t="s">
        <v>125</v>
      </c>
      <c r="J187" s="13">
        <v>2008</v>
      </c>
      <c r="K187" s="13">
        <v>1</v>
      </c>
      <c r="L187" s="13">
        <v>20</v>
      </c>
      <c r="M187" s="1"/>
      <c r="N187" s="1">
        <v>24</v>
      </c>
      <c r="O187" s="13" t="s">
        <v>506</v>
      </c>
      <c r="P187" s="13" t="s">
        <v>895</v>
      </c>
      <c r="Q187" s="1" t="str">
        <f t="shared" si="46"/>
        <v>PHI</v>
      </c>
      <c r="R187" s="13" t="s">
        <v>167</v>
      </c>
      <c r="S187" s="1"/>
      <c r="T187" s="13" t="s">
        <v>173</v>
      </c>
      <c r="U187" s="13">
        <v>64</v>
      </c>
      <c r="V187" s="13">
        <v>10</v>
      </c>
      <c r="W187" s="13">
        <v>22</v>
      </c>
      <c r="X187" s="14">
        <v>11</v>
      </c>
      <c r="Y187" s="13">
        <v>32</v>
      </c>
      <c r="Z187" s="13">
        <v>-5</v>
      </c>
      <c r="AA187" s="1">
        <v>119</v>
      </c>
      <c r="AB187" s="14">
        <v>41</v>
      </c>
      <c r="AC187" s="14">
        <v>64</v>
      </c>
      <c r="AD187" s="15">
        <f t="shared" si="47"/>
        <v>8.4033613445378158E-2</v>
      </c>
      <c r="AE187" s="15">
        <f t="shared" si="48"/>
        <v>4.4642857142857144E-2</v>
      </c>
      <c r="AF187" s="16">
        <v>1403.15</v>
      </c>
      <c r="AG187" s="17">
        <f t="shared" si="49"/>
        <v>21.924218750000001</v>
      </c>
      <c r="AH187" s="29">
        <v>1781</v>
      </c>
      <c r="AI187" s="17">
        <f t="shared" si="50"/>
        <v>27.828125</v>
      </c>
      <c r="AJ187" s="19">
        <f t="shared" si="51"/>
        <v>0.78784390791690062</v>
      </c>
      <c r="AK187" s="20">
        <f>'Even Strength'!AA187+'Power Play'!R187+'Penalty Kill'!L187</f>
        <v>114.7878787878788</v>
      </c>
      <c r="AL187" s="19">
        <f t="shared" si="52"/>
        <v>4.9084365372716583</v>
      </c>
      <c r="AM187" s="15">
        <f>IF(('Even Strength'!BR187+'Power Play'!AK187+'Penalty Kill'!AG187)&gt;0,V187/('Even Strength'!BR187+'Power Play'!AK187+'Penalty Kill'!AG187),0)</f>
        <v>0.18518518518518517</v>
      </c>
      <c r="AN187" s="15">
        <f>IF(('Even Strength'!BR187+'Power Play'!AK187+'Penalty Kill'!AG187)&gt;0,W187/('Even Strength'!BR187+'Power Play'!AK187+'Penalty Kill'!AG187),0)</f>
        <v>0.40740740740740738</v>
      </c>
      <c r="AO187" s="15">
        <f t="shared" si="53"/>
        <v>0.59259259259259256</v>
      </c>
      <c r="AP187" s="13">
        <v>0</v>
      </c>
      <c r="AQ187" s="13">
        <v>0</v>
      </c>
      <c r="AR187" s="21">
        <f t="shared" si="54"/>
        <v>0</v>
      </c>
      <c r="AS187" s="22">
        <v>0</v>
      </c>
      <c r="AT187" s="1"/>
      <c r="AU187" s="1"/>
      <c r="AV187">
        <v>105</v>
      </c>
      <c r="AW187" s="13">
        <v>153</v>
      </c>
      <c r="AX187" s="13">
        <v>128</v>
      </c>
      <c r="AY187" s="13">
        <v>41</v>
      </c>
      <c r="AZ187" s="13">
        <v>36</v>
      </c>
      <c r="BA187" s="13">
        <v>14</v>
      </c>
      <c r="BB187" s="16">
        <f t="shared" si="55"/>
        <v>4.4898977301072582</v>
      </c>
      <c r="BC187" s="17">
        <f t="shared" si="56"/>
        <v>6.5424224067277192</v>
      </c>
      <c r="BD187" s="17">
        <f t="shared" si="57"/>
        <v>5.473399137654563</v>
      </c>
      <c r="BE187" s="17">
        <f t="shared" si="58"/>
        <v>1.753198161279977</v>
      </c>
      <c r="BF187" s="17">
        <f t="shared" si="59"/>
        <v>1.5393935074653458</v>
      </c>
      <c r="BG187" s="17">
        <f t="shared" si="60"/>
        <v>0.59865303068096776</v>
      </c>
      <c r="BH187" s="13">
        <v>34</v>
      </c>
      <c r="BI187" s="13">
        <v>16</v>
      </c>
      <c r="BJ187" s="13">
        <v>0</v>
      </c>
      <c r="BK187" s="13">
        <v>0</v>
      </c>
      <c r="BL187" s="13">
        <v>0</v>
      </c>
      <c r="BM187" s="13">
        <v>0</v>
      </c>
      <c r="BN187" s="13">
        <f t="shared" si="61"/>
        <v>315</v>
      </c>
      <c r="BO187" s="16">
        <v>-2.456</v>
      </c>
      <c r="BP187" s="1"/>
      <c r="BQ187" s="1"/>
      <c r="BR187" s="23" t="str">
        <f t="shared" si="62"/>
        <v xml:space="preserve"> </v>
      </c>
      <c r="BS187" s="1"/>
      <c r="BT187" s="13">
        <v>1</v>
      </c>
      <c r="BU187" s="13">
        <v>21</v>
      </c>
      <c r="BV187" s="13">
        <v>0</v>
      </c>
      <c r="BW187" s="13">
        <v>0</v>
      </c>
      <c r="BX187" s="13">
        <v>4</v>
      </c>
      <c r="BY187" s="13">
        <v>0</v>
      </c>
      <c r="BZ187" s="13">
        <v>0</v>
      </c>
      <c r="CA187" s="13">
        <v>0</v>
      </c>
      <c r="CB187" s="23">
        <f t="shared" si="63"/>
        <v>0</v>
      </c>
      <c r="CC187" s="16">
        <v>2.9</v>
      </c>
      <c r="CD187" s="16">
        <v>2.5</v>
      </c>
      <c r="CE187" s="16">
        <v>5.3</v>
      </c>
      <c r="CF187" s="24">
        <f t="shared" si="64"/>
        <v>8.2812499999999997E-2</v>
      </c>
      <c r="CG187" s="24">
        <f t="shared" si="65"/>
        <v>0.22663293304350923</v>
      </c>
      <c r="CH187" s="25">
        <v>8</v>
      </c>
      <c r="CI187" s="16">
        <v>28.2</v>
      </c>
      <c r="CJ187" s="16">
        <v>30</v>
      </c>
      <c r="CK187" s="16">
        <v>-2.7</v>
      </c>
      <c r="CL187" s="16">
        <v>6.1</v>
      </c>
      <c r="CM187" s="16">
        <v>2.9</v>
      </c>
      <c r="CN187" s="16">
        <v>0</v>
      </c>
      <c r="CO187" s="16">
        <v>8.9</v>
      </c>
      <c r="CP187" s="26">
        <f t="shared" si="66"/>
        <v>0.13906250000000001</v>
      </c>
      <c r="CQ187" s="26">
        <f t="shared" si="67"/>
        <v>0.38057228379004382</v>
      </c>
      <c r="CR187" s="13">
        <v>2</v>
      </c>
      <c r="CS187" s="13">
        <v>5</v>
      </c>
      <c r="CT187" s="13">
        <v>2</v>
      </c>
      <c r="CU187" s="13">
        <v>0</v>
      </c>
      <c r="CV187" s="13">
        <v>-0.28999999999999998</v>
      </c>
      <c r="CW187" s="13">
        <v>0.15</v>
      </c>
      <c r="CX187" s="13">
        <v>-1.1499999999999999</v>
      </c>
      <c r="CY187" s="13">
        <v>-4.05</v>
      </c>
      <c r="CZ187" s="13">
        <v>2.78</v>
      </c>
      <c r="DA187" s="13">
        <v>-2.56</v>
      </c>
      <c r="DB187" s="27">
        <v>34.020000000000003</v>
      </c>
      <c r="DC187" s="27">
        <v>60.74</v>
      </c>
      <c r="DD187" s="27">
        <v>-26.73</v>
      </c>
      <c r="DE187" s="27">
        <v>-1.46</v>
      </c>
      <c r="DF187" s="27">
        <v>23.56</v>
      </c>
      <c r="DG187" s="27">
        <v>21.93</v>
      </c>
      <c r="DH187" s="27">
        <v>1.63</v>
      </c>
      <c r="DI187" s="27">
        <v>0.09</v>
      </c>
      <c r="DJ187" s="1">
        <v>186</v>
      </c>
      <c r="DK187" s="28">
        <v>7</v>
      </c>
      <c r="DL187" s="28" t="s">
        <v>359</v>
      </c>
      <c r="DM187" s="1">
        <v>1.3</v>
      </c>
      <c r="DN187" s="1">
        <v>1.6E-2</v>
      </c>
      <c r="DO187" s="1">
        <v>0</v>
      </c>
      <c r="DP187" s="16">
        <f t="shared" si="68"/>
        <v>7.3042553191489361</v>
      </c>
    </row>
    <row r="188" spans="1:120" x14ac:dyDescent="0.2">
      <c r="A188" s="13">
        <v>4</v>
      </c>
      <c r="B188" s="13" t="s">
        <v>896</v>
      </c>
      <c r="C188" s="13" t="s">
        <v>897</v>
      </c>
      <c r="D188" s="13" t="s">
        <v>296</v>
      </c>
      <c r="E188" s="13" t="s">
        <v>141</v>
      </c>
      <c r="F188" s="1" t="s">
        <v>142</v>
      </c>
      <c r="G188" s="13">
        <v>73</v>
      </c>
      <c r="H188" s="13">
        <v>195</v>
      </c>
      <c r="I188" s="13" t="s">
        <v>150</v>
      </c>
      <c r="J188" s="13">
        <v>2008</v>
      </c>
      <c r="K188" s="13">
        <v>7</v>
      </c>
      <c r="L188" s="13">
        <v>186</v>
      </c>
      <c r="M188" s="1"/>
      <c r="N188" s="1">
        <v>26</v>
      </c>
      <c r="O188" s="13" t="s">
        <v>165</v>
      </c>
      <c r="P188" s="13" t="s">
        <v>898</v>
      </c>
      <c r="Q188" s="1" t="str">
        <f t="shared" si="46"/>
        <v>DAL</v>
      </c>
      <c r="R188" s="13" t="s">
        <v>899</v>
      </c>
      <c r="S188" s="1">
        <v>20</v>
      </c>
      <c r="T188" s="13" t="s">
        <v>173</v>
      </c>
      <c r="U188" s="13">
        <v>81</v>
      </c>
      <c r="V188" s="13">
        <v>5</v>
      </c>
      <c r="W188" s="13">
        <v>20</v>
      </c>
      <c r="X188" s="14">
        <v>8</v>
      </c>
      <c r="Y188" s="13">
        <v>25</v>
      </c>
      <c r="Z188" s="13">
        <v>-3</v>
      </c>
      <c r="AA188" s="1">
        <v>99</v>
      </c>
      <c r="AB188" s="14">
        <v>65</v>
      </c>
      <c r="AC188" s="14">
        <v>87</v>
      </c>
      <c r="AD188" s="15">
        <f t="shared" si="47"/>
        <v>5.0505050505050504E-2</v>
      </c>
      <c r="AE188" s="15">
        <f t="shared" si="48"/>
        <v>1.9920318725099601E-2</v>
      </c>
      <c r="AF188" s="16">
        <v>1549.2</v>
      </c>
      <c r="AG188" s="17">
        <f t="shared" si="49"/>
        <v>19.125925925925927</v>
      </c>
      <c r="AH188" s="29">
        <v>2183</v>
      </c>
      <c r="AI188" s="17">
        <f t="shared" si="50"/>
        <v>26.950617283950617</v>
      </c>
      <c r="AJ188" s="19">
        <f t="shared" si="51"/>
        <v>0.70966559780119109</v>
      </c>
      <c r="AK188" s="20">
        <f>'Even Strength'!AA188+'Power Play'!R188+'Penalty Kill'!L188</f>
        <v>103.66666666666666</v>
      </c>
      <c r="AL188" s="19">
        <f t="shared" si="52"/>
        <v>4.0149754712109464</v>
      </c>
      <c r="AM188" s="15">
        <f>IF(('Even Strength'!BR188+'Power Play'!AK188+'Penalty Kill'!AG188)&gt;0,V188/('Even Strength'!BR188+'Power Play'!AK188+'Penalty Kill'!AG188),0)</f>
        <v>8.4745762711864403E-2</v>
      </c>
      <c r="AN188" s="15">
        <f>IF(('Even Strength'!BR188+'Power Play'!AK188+'Penalty Kill'!AG188)&gt;0,W188/('Even Strength'!BR188+'Power Play'!AK188+'Penalty Kill'!AG188),0)</f>
        <v>0.33898305084745761</v>
      </c>
      <c r="AO188" s="15">
        <f t="shared" si="53"/>
        <v>0.42372881355932202</v>
      </c>
      <c r="AP188" s="13">
        <v>0</v>
      </c>
      <c r="AQ188" s="13">
        <v>0</v>
      </c>
      <c r="AR188" s="21">
        <f t="shared" si="54"/>
        <v>0</v>
      </c>
      <c r="AS188" s="22">
        <v>0</v>
      </c>
      <c r="AT188" s="1"/>
      <c r="AU188" s="1"/>
      <c r="AV188">
        <v>123</v>
      </c>
      <c r="AW188" s="13">
        <v>118</v>
      </c>
      <c r="AX188" s="13">
        <v>85</v>
      </c>
      <c r="AY188" s="13">
        <v>65</v>
      </c>
      <c r="AZ188" s="13">
        <v>49</v>
      </c>
      <c r="BA188" s="13">
        <v>37</v>
      </c>
      <c r="BB188" s="16">
        <f t="shared" si="55"/>
        <v>4.7637490317583264</v>
      </c>
      <c r="BC188" s="17">
        <f t="shared" si="56"/>
        <v>4.5701006971340039</v>
      </c>
      <c r="BD188" s="17">
        <f t="shared" si="57"/>
        <v>3.2920216886134779</v>
      </c>
      <c r="BE188" s="17">
        <f t="shared" si="58"/>
        <v>2.5174283501161892</v>
      </c>
      <c r="BF188" s="17">
        <f t="shared" si="59"/>
        <v>1.8977536793183578</v>
      </c>
      <c r="BG188" s="17">
        <f t="shared" si="60"/>
        <v>1.4329976762199845</v>
      </c>
      <c r="BH188" s="13">
        <v>71</v>
      </c>
      <c r="BI188" s="13">
        <v>23</v>
      </c>
      <c r="BJ188" s="13">
        <v>1</v>
      </c>
      <c r="BK188" s="13">
        <v>2</v>
      </c>
      <c r="BL188" s="13">
        <v>0</v>
      </c>
      <c r="BM188" s="13">
        <v>0</v>
      </c>
      <c r="BN188" s="13">
        <f t="shared" si="61"/>
        <v>275</v>
      </c>
      <c r="BO188" s="16">
        <v>-4.9260000000000002</v>
      </c>
      <c r="BP188" s="1"/>
      <c r="BQ188" s="1"/>
      <c r="BR188" s="23" t="str">
        <f t="shared" si="62"/>
        <v xml:space="preserve"> </v>
      </c>
      <c r="BS188" s="1"/>
      <c r="BT188" s="13">
        <v>0</v>
      </c>
      <c r="BU188" s="13">
        <v>18</v>
      </c>
      <c r="BV188" s="13">
        <v>0</v>
      </c>
      <c r="BW188" s="13">
        <v>0</v>
      </c>
      <c r="BX188" s="13">
        <v>2</v>
      </c>
      <c r="BY188" s="13">
        <v>0</v>
      </c>
      <c r="BZ188" s="13">
        <v>0</v>
      </c>
      <c r="CA188" s="13">
        <v>0</v>
      </c>
      <c r="CB188" s="23">
        <f t="shared" si="63"/>
        <v>0</v>
      </c>
      <c r="CC188" s="16">
        <v>1.4</v>
      </c>
      <c r="CD188" s="16">
        <v>2.4</v>
      </c>
      <c r="CE188" s="16">
        <v>3.9</v>
      </c>
      <c r="CF188" s="24">
        <f t="shared" si="64"/>
        <v>4.8148148148148148E-2</v>
      </c>
      <c r="CG188" s="24">
        <f t="shared" si="65"/>
        <v>0.15104570100697134</v>
      </c>
      <c r="CH188" s="25">
        <v>3</v>
      </c>
      <c r="CI188" s="16">
        <v>27.5</v>
      </c>
      <c r="CJ188" s="16">
        <v>25.7</v>
      </c>
      <c r="CK188" s="16">
        <v>0.8</v>
      </c>
      <c r="CL188" s="16">
        <v>3.2</v>
      </c>
      <c r="CM188" s="16">
        <v>1.5</v>
      </c>
      <c r="CN188" s="16">
        <v>0</v>
      </c>
      <c r="CO188" s="16">
        <v>4.8</v>
      </c>
      <c r="CP188" s="26">
        <f t="shared" si="66"/>
        <v>5.9259259259259255E-2</v>
      </c>
      <c r="CQ188" s="26">
        <f t="shared" si="67"/>
        <v>0.18590240123934931</v>
      </c>
      <c r="CR188" s="13">
        <v>1</v>
      </c>
      <c r="CS188" s="13">
        <v>0</v>
      </c>
      <c r="CT188" s="13">
        <v>0</v>
      </c>
      <c r="CU188" s="13">
        <v>0</v>
      </c>
      <c r="CV188" s="13">
        <v>0.16</v>
      </c>
      <c r="CW188" s="13">
        <v>-0.48</v>
      </c>
      <c r="CX188" s="13">
        <v>-2.4</v>
      </c>
      <c r="CY188" s="13">
        <v>7.26</v>
      </c>
      <c r="CZ188" s="13">
        <v>-0.86</v>
      </c>
      <c r="DA188" s="13">
        <v>3.68</v>
      </c>
      <c r="DB188" s="27">
        <v>49.48</v>
      </c>
      <c r="DC188" s="27">
        <v>-109.31</v>
      </c>
      <c r="DD188" s="27">
        <v>158.79</v>
      </c>
      <c r="DE188" s="27">
        <v>8.2200000000000006</v>
      </c>
      <c r="DF188" s="27">
        <v>26.87</v>
      </c>
      <c r="DG188" s="27">
        <v>-76.06</v>
      </c>
      <c r="DH188" s="27">
        <v>102.93</v>
      </c>
      <c r="DI188" s="27">
        <v>1.8</v>
      </c>
      <c r="DJ188" s="1">
        <v>186</v>
      </c>
      <c r="DK188" s="28">
        <v>1</v>
      </c>
      <c r="DL188" s="28" t="s">
        <v>201</v>
      </c>
      <c r="DM188" s="1">
        <v>2.4910000000000001</v>
      </c>
      <c r="DN188" s="1">
        <v>2.7E-2</v>
      </c>
      <c r="DO188" s="1">
        <v>0</v>
      </c>
      <c r="DP188" s="16">
        <f t="shared" si="68"/>
        <v>0.67021276595744617</v>
      </c>
    </row>
    <row r="189" spans="1:120" x14ac:dyDescent="0.2">
      <c r="A189" s="13">
        <v>51</v>
      </c>
      <c r="B189" s="13" t="s">
        <v>900</v>
      </c>
      <c r="C189" s="13" t="s">
        <v>901</v>
      </c>
      <c r="D189" s="13" t="s">
        <v>296</v>
      </c>
      <c r="E189" s="13" t="s">
        <v>141</v>
      </c>
      <c r="F189" s="1" t="s">
        <v>142</v>
      </c>
      <c r="G189" s="13">
        <v>67</v>
      </c>
      <c r="H189" s="13">
        <v>176</v>
      </c>
      <c r="I189" s="13" t="s">
        <v>125</v>
      </c>
      <c r="J189" s="1"/>
      <c r="K189" s="1"/>
      <c r="L189" s="1"/>
      <c r="M189" s="1"/>
      <c r="N189" s="1">
        <v>28</v>
      </c>
      <c r="O189" s="13" t="s">
        <v>262</v>
      </c>
      <c r="P189" s="13" t="s">
        <v>902</v>
      </c>
      <c r="Q189" s="1" t="str">
        <f t="shared" si="46"/>
        <v>MTL</v>
      </c>
      <c r="R189" s="13" t="s">
        <v>214</v>
      </c>
      <c r="S189" s="1"/>
      <c r="T189" s="13" t="s">
        <v>146</v>
      </c>
      <c r="U189" s="13">
        <v>82</v>
      </c>
      <c r="V189" s="13">
        <v>14</v>
      </c>
      <c r="W189" s="13">
        <v>34</v>
      </c>
      <c r="X189" s="14">
        <v>16</v>
      </c>
      <c r="Y189" s="13">
        <v>48</v>
      </c>
      <c r="Z189" s="13">
        <v>22</v>
      </c>
      <c r="AA189" s="1">
        <v>90</v>
      </c>
      <c r="AB189" s="14">
        <v>31</v>
      </c>
      <c r="AC189" s="14">
        <v>51</v>
      </c>
      <c r="AD189" s="15">
        <f t="shared" si="47"/>
        <v>0.15555555555555556</v>
      </c>
      <c r="AE189" s="15">
        <f t="shared" si="48"/>
        <v>8.1395348837209308E-2</v>
      </c>
      <c r="AF189" s="16">
        <v>1414.4166666666999</v>
      </c>
      <c r="AG189" s="17">
        <f t="shared" si="49"/>
        <v>17.248983739837804</v>
      </c>
      <c r="AH189" s="29">
        <v>1868</v>
      </c>
      <c r="AI189" s="17">
        <f t="shared" si="50"/>
        <v>22.780487804878049</v>
      </c>
      <c r="AJ189" s="19">
        <f t="shared" si="51"/>
        <v>0.75718236973592079</v>
      </c>
      <c r="AK189" s="20">
        <f>'Even Strength'!AA189+'Power Play'!R189+'Penalty Kill'!L189</f>
        <v>140.14465408805032</v>
      </c>
      <c r="AL189" s="19">
        <f t="shared" si="52"/>
        <v>5.9449803183523153</v>
      </c>
      <c r="AM189" s="15">
        <f>IF(('Even Strength'!BR189+'Power Play'!AK189+'Penalty Kill'!AG189)&gt;0,V189/('Even Strength'!BR189+'Power Play'!AK189+'Penalty Kill'!AG189),0)</f>
        <v>0.19718309859154928</v>
      </c>
      <c r="AN189" s="15">
        <f>IF(('Even Strength'!BR189+'Power Play'!AK189+'Penalty Kill'!AG189)&gt;0,W189/('Even Strength'!BR189+'Power Play'!AK189+'Penalty Kill'!AG189),0)</f>
        <v>0.47887323943661969</v>
      </c>
      <c r="AO189" s="15">
        <f t="shared" si="53"/>
        <v>0.676056338028169</v>
      </c>
      <c r="AP189" s="13">
        <v>629</v>
      </c>
      <c r="AQ189" s="13">
        <v>560</v>
      </c>
      <c r="AR189" s="21">
        <f t="shared" si="54"/>
        <v>0.52901597981497062</v>
      </c>
      <c r="AS189" s="22">
        <v>22.9</v>
      </c>
      <c r="AT189" s="13">
        <v>26</v>
      </c>
      <c r="AU189" s="13">
        <v>13</v>
      </c>
      <c r="AV189">
        <v>98</v>
      </c>
      <c r="AW189" s="13">
        <v>43</v>
      </c>
      <c r="AX189" s="13">
        <v>49</v>
      </c>
      <c r="AY189" s="13">
        <v>31</v>
      </c>
      <c r="AZ189" s="13">
        <v>20</v>
      </c>
      <c r="BA189" s="13">
        <v>27</v>
      </c>
      <c r="BB189" s="16">
        <f t="shared" si="55"/>
        <v>4.1571908324985767</v>
      </c>
      <c r="BC189" s="17">
        <f t="shared" si="56"/>
        <v>1.8240735285452938</v>
      </c>
      <c r="BD189" s="17">
        <f t="shared" si="57"/>
        <v>2.0785954162492883</v>
      </c>
      <c r="BE189" s="17">
        <f t="shared" si="58"/>
        <v>1.3150297531373047</v>
      </c>
      <c r="BF189" s="17">
        <f t="shared" si="59"/>
        <v>0.84840629234664833</v>
      </c>
      <c r="BG189" s="17">
        <f t="shared" si="60"/>
        <v>1.1453484946679753</v>
      </c>
      <c r="BH189" s="13">
        <v>24</v>
      </c>
      <c r="BI189" s="13">
        <v>12</v>
      </c>
      <c r="BJ189" s="13">
        <v>0</v>
      </c>
      <c r="BK189" s="13">
        <v>0</v>
      </c>
      <c r="BL189" s="13">
        <v>0</v>
      </c>
      <c r="BM189" s="13">
        <v>0</v>
      </c>
      <c r="BN189" s="13">
        <f t="shared" si="61"/>
        <v>116</v>
      </c>
      <c r="BO189" s="16">
        <v>-1.452</v>
      </c>
      <c r="BP189" s="13">
        <v>12</v>
      </c>
      <c r="BQ189" s="13">
        <v>4</v>
      </c>
      <c r="BR189" s="23">
        <f t="shared" si="62"/>
        <v>0.33333333333333331</v>
      </c>
      <c r="BS189" s="13">
        <v>1</v>
      </c>
      <c r="BT189" s="13">
        <v>0</v>
      </c>
      <c r="BU189" s="13">
        <v>23</v>
      </c>
      <c r="BV189" s="13">
        <v>2</v>
      </c>
      <c r="BW189" s="13">
        <v>1</v>
      </c>
      <c r="BX189" s="13">
        <v>4</v>
      </c>
      <c r="BY189" s="13">
        <v>1</v>
      </c>
      <c r="BZ189" s="13">
        <v>0</v>
      </c>
      <c r="CA189" s="13">
        <v>0</v>
      </c>
      <c r="CB189" s="23">
        <f t="shared" si="63"/>
        <v>0</v>
      </c>
      <c r="CC189" s="16">
        <v>3.1</v>
      </c>
      <c r="CD189" s="16">
        <v>2.5</v>
      </c>
      <c r="CE189" s="16">
        <v>5.6</v>
      </c>
      <c r="CF189" s="24">
        <f t="shared" si="64"/>
        <v>6.829268292682926E-2</v>
      </c>
      <c r="CG189" s="24">
        <f t="shared" si="65"/>
        <v>0.23755376185706151</v>
      </c>
      <c r="CH189" s="25">
        <v>6</v>
      </c>
      <c r="CI189" s="16">
        <v>34</v>
      </c>
      <c r="CJ189" s="16">
        <v>27.5</v>
      </c>
      <c r="CK189" s="16">
        <v>14.3</v>
      </c>
      <c r="CL189" s="16">
        <v>3.8</v>
      </c>
      <c r="CM189" s="16">
        <v>3.6</v>
      </c>
      <c r="CN189" s="16">
        <v>0.4</v>
      </c>
      <c r="CO189" s="16">
        <v>7.7</v>
      </c>
      <c r="CP189" s="26">
        <f t="shared" si="66"/>
        <v>9.3902439024390244E-2</v>
      </c>
      <c r="CQ189" s="26">
        <f t="shared" si="67"/>
        <v>0.32663642255345959</v>
      </c>
      <c r="CR189" s="13">
        <v>2</v>
      </c>
      <c r="CS189" s="13">
        <v>4</v>
      </c>
      <c r="CT189" s="13">
        <v>3</v>
      </c>
      <c r="CU189" s="13">
        <v>0.99</v>
      </c>
      <c r="CV189" s="13">
        <v>-0.93</v>
      </c>
      <c r="CW189" s="13">
        <v>2.23</v>
      </c>
      <c r="CX189" s="13">
        <v>3.22</v>
      </c>
      <c r="CY189" s="13">
        <v>-1.99</v>
      </c>
      <c r="CZ189" s="13">
        <v>1.97</v>
      </c>
      <c r="DA189" s="13">
        <v>5.49</v>
      </c>
      <c r="DB189" s="27">
        <v>11.33</v>
      </c>
      <c r="DC189" s="27">
        <v>45.72</v>
      </c>
      <c r="DD189" s="27">
        <v>-34.39</v>
      </c>
      <c r="DE189" s="27">
        <v>-1.8</v>
      </c>
      <c r="DF189" s="27">
        <v>-18.25</v>
      </c>
      <c r="DG189" s="27">
        <v>26.32</v>
      </c>
      <c r="DH189" s="27">
        <v>-44.57</v>
      </c>
      <c r="DI189" s="27">
        <v>-2.34</v>
      </c>
      <c r="DJ189" s="1">
        <v>186</v>
      </c>
      <c r="DK189" s="1"/>
      <c r="DL189" s="1"/>
      <c r="DM189" s="1">
        <v>3.5</v>
      </c>
      <c r="DN189" s="1">
        <v>0</v>
      </c>
      <c r="DO189" s="1">
        <v>0</v>
      </c>
      <c r="DP189" s="16">
        <f t="shared" si="68"/>
        <v>1.4234042553191486</v>
      </c>
    </row>
    <row r="190" spans="1:120" x14ac:dyDescent="0.2">
      <c r="A190" s="13">
        <v>11</v>
      </c>
      <c r="B190" s="13" t="s">
        <v>903</v>
      </c>
      <c r="C190" s="13" t="s">
        <v>904</v>
      </c>
      <c r="D190" s="13" t="s">
        <v>158</v>
      </c>
      <c r="E190" s="13" t="s">
        <v>141</v>
      </c>
      <c r="F190" s="1" t="s">
        <v>142</v>
      </c>
      <c r="G190" s="13">
        <v>73</v>
      </c>
      <c r="H190" s="13">
        <v>195</v>
      </c>
      <c r="I190" s="13" t="s">
        <v>125</v>
      </c>
      <c r="J190" s="1"/>
      <c r="K190" s="1"/>
      <c r="L190" s="1"/>
      <c r="M190" s="1"/>
      <c r="N190" s="1">
        <v>28</v>
      </c>
      <c r="O190" s="13" t="s">
        <v>160</v>
      </c>
      <c r="P190" s="13" t="s">
        <v>905</v>
      </c>
      <c r="Q190" s="1" t="str">
        <f t="shared" si="46"/>
        <v>CHI</v>
      </c>
      <c r="R190" s="13" t="s">
        <v>906</v>
      </c>
      <c r="S190" s="1">
        <v>56</v>
      </c>
      <c r="T190" s="13" t="s">
        <v>146</v>
      </c>
      <c r="U190" s="13">
        <v>69</v>
      </c>
      <c r="V190" s="13">
        <v>5</v>
      </c>
      <c r="W190" s="13">
        <v>5</v>
      </c>
      <c r="X190" s="14">
        <v>0</v>
      </c>
      <c r="Y190" s="13">
        <v>10</v>
      </c>
      <c r="Z190" s="13">
        <v>-1</v>
      </c>
      <c r="AA190" s="1">
        <v>59</v>
      </c>
      <c r="AB190" s="14">
        <v>12</v>
      </c>
      <c r="AC190" s="14">
        <v>30</v>
      </c>
      <c r="AD190" s="15">
        <f t="shared" si="47"/>
        <v>8.4745762711864403E-2</v>
      </c>
      <c r="AE190" s="15">
        <f t="shared" si="48"/>
        <v>4.9504950495049507E-2</v>
      </c>
      <c r="AF190" s="16">
        <v>741</v>
      </c>
      <c r="AG190" s="17">
        <f t="shared" si="49"/>
        <v>10.739130434782609</v>
      </c>
      <c r="AH190" s="29">
        <v>1102</v>
      </c>
      <c r="AI190" s="17">
        <f t="shared" si="50"/>
        <v>15.971014492753623</v>
      </c>
      <c r="AJ190" s="19">
        <f t="shared" si="51"/>
        <v>0.67241379310344829</v>
      </c>
      <c r="AK190" s="20">
        <f>'Even Strength'!AA190+'Power Play'!R190+'Penalty Kill'!L190</f>
        <v>0</v>
      </c>
      <c r="AL190" s="19">
        <f t="shared" si="52"/>
        <v>0</v>
      </c>
      <c r="AM190" s="15">
        <f>IF(('Even Strength'!BR190+'Power Play'!AK190+'Penalty Kill'!AG190)&gt;0,V190/('Even Strength'!BR190+'Power Play'!AK190+'Penalty Kill'!AG190),0)</f>
        <v>0.3125</v>
      </c>
      <c r="AN190" s="15">
        <f>IF(('Even Strength'!BR190+'Power Play'!AK190+'Penalty Kill'!AG190)&gt;0,W190/('Even Strength'!BR190+'Power Play'!AK190+'Penalty Kill'!AG190),0)</f>
        <v>0.3125</v>
      </c>
      <c r="AO190" s="15">
        <f t="shared" si="53"/>
        <v>0.625</v>
      </c>
      <c r="AP190" s="13">
        <v>158</v>
      </c>
      <c r="AQ190" s="13">
        <v>154</v>
      </c>
      <c r="AR190" s="21">
        <f t="shared" si="54"/>
        <v>0.50641025641025639</v>
      </c>
      <c r="AS190" s="22">
        <v>7.1</v>
      </c>
      <c r="AT190" s="1"/>
      <c r="AU190" s="1"/>
      <c r="AV190">
        <v>90</v>
      </c>
      <c r="AW190" s="13">
        <v>128</v>
      </c>
      <c r="AX190" s="13">
        <v>35</v>
      </c>
      <c r="AY190" s="13">
        <v>12</v>
      </c>
      <c r="AZ190" s="13">
        <v>18</v>
      </c>
      <c r="BA190" s="13">
        <v>14</v>
      </c>
      <c r="BB190" s="16">
        <f t="shared" si="55"/>
        <v>7.2874493927125501</v>
      </c>
      <c r="BC190" s="17">
        <f t="shared" si="56"/>
        <v>10.364372469635628</v>
      </c>
      <c r="BD190" s="17">
        <f t="shared" si="57"/>
        <v>2.834008097165992</v>
      </c>
      <c r="BE190" s="17">
        <f t="shared" si="58"/>
        <v>0.97165991902834015</v>
      </c>
      <c r="BF190" s="17">
        <f t="shared" si="59"/>
        <v>1.4574898785425101</v>
      </c>
      <c r="BG190" s="17">
        <f t="shared" si="60"/>
        <v>1.1336032388663968</v>
      </c>
      <c r="BH190" s="13">
        <v>57</v>
      </c>
      <c r="BI190" s="13">
        <v>11</v>
      </c>
      <c r="BJ190" s="13">
        <v>7</v>
      </c>
      <c r="BK190" s="13">
        <v>0</v>
      </c>
      <c r="BL190" s="13">
        <v>0</v>
      </c>
      <c r="BM190" s="13">
        <v>0</v>
      </c>
      <c r="BN190" s="13">
        <f t="shared" si="61"/>
        <v>227</v>
      </c>
      <c r="BO190" s="16">
        <v>-7.07</v>
      </c>
      <c r="BP190" s="1"/>
      <c r="BQ190" s="1"/>
      <c r="BR190" s="23" t="str">
        <f t="shared" si="62"/>
        <v xml:space="preserve"> </v>
      </c>
      <c r="BS190" s="1"/>
      <c r="BT190" s="13">
        <v>1</v>
      </c>
      <c r="BU190" s="13">
        <v>11</v>
      </c>
      <c r="BV190" s="13">
        <v>0</v>
      </c>
      <c r="BW190" s="13">
        <v>0</v>
      </c>
      <c r="BX190" s="13">
        <v>1</v>
      </c>
      <c r="BY190" s="13">
        <v>0</v>
      </c>
      <c r="BZ190" s="13">
        <v>0</v>
      </c>
      <c r="CA190" s="13">
        <v>0</v>
      </c>
      <c r="CB190" s="23">
        <f t="shared" si="63"/>
        <v>0</v>
      </c>
      <c r="CC190" s="16">
        <v>-0.4</v>
      </c>
      <c r="CD190" s="16">
        <v>0.8</v>
      </c>
      <c r="CE190" s="16">
        <v>0.4</v>
      </c>
      <c r="CF190" s="24">
        <f t="shared" si="64"/>
        <v>5.7971014492753624E-3</v>
      </c>
      <c r="CG190" s="24">
        <f t="shared" si="65"/>
        <v>3.2388663967611336E-2</v>
      </c>
      <c r="CH190" s="25">
        <v>3</v>
      </c>
      <c r="CI190" s="16">
        <v>11.5</v>
      </c>
      <c r="CJ190" s="16">
        <v>14.3</v>
      </c>
      <c r="CK190" s="16">
        <v>-1.2</v>
      </c>
      <c r="CL190" s="16">
        <v>-0.9</v>
      </c>
      <c r="CM190" s="16">
        <v>1.9</v>
      </c>
      <c r="CN190" s="16">
        <v>0</v>
      </c>
      <c r="CO190" s="16">
        <v>1</v>
      </c>
      <c r="CP190" s="26">
        <f t="shared" si="66"/>
        <v>1.4492753623188406E-2</v>
      </c>
      <c r="CQ190" s="26">
        <f t="shared" si="67"/>
        <v>8.0971659919028341E-2</v>
      </c>
      <c r="CR190" s="13">
        <v>1</v>
      </c>
      <c r="CS190" s="13">
        <v>0</v>
      </c>
      <c r="CT190" s="13">
        <v>1</v>
      </c>
      <c r="CU190" s="13">
        <v>0.16</v>
      </c>
      <c r="CV190" s="13">
        <v>-1</v>
      </c>
      <c r="CW190" s="13">
        <v>0.35</v>
      </c>
      <c r="CX190" s="13">
        <v>-0.93</v>
      </c>
      <c r="CY190" s="13">
        <v>-0.38</v>
      </c>
      <c r="CZ190" s="13">
        <v>0.78</v>
      </c>
      <c r="DA190" s="13">
        <v>-1.02</v>
      </c>
      <c r="DB190" s="27">
        <v>-19.57</v>
      </c>
      <c r="DC190" s="27">
        <v>12.79</v>
      </c>
      <c r="DD190" s="27">
        <v>-32.369999999999997</v>
      </c>
      <c r="DE190" s="27">
        <v>7</v>
      </c>
      <c r="DF190" s="27">
        <v>-36.65</v>
      </c>
      <c r="DG190" s="27">
        <v>15.51</v>
      </c>
      <c r="DH190" s="27">
        <v>-52.17</v>
      </c>
      <c r="DI190" s="27">
        <v>0.2</v>
      </c>
      <c r="DJ190" s="1">
        <v>186</v>
      </c>
      <c r="DK190" s="1"/>
      <c r="DL190" s="1"/>
      <c r="DM190" s="1">
        <v>0.66800000000000004</v>
      </c>
      <c r="DN190" s="1">
        <v>0</v>
      </c>
      <c r="DO190" s="1">
        <v>0</v>
      </c>
      <c r="DP190" s="16">
        <f t="shared" si="68"/>
        <v>0.74893617021276593</v>
      </c>
    </row>
    <row r="191" spans="1:120" x14ac:dyDescent="0.2">
      <c r="A191" s="13">
        <v>44</v>
      </c>
      <c r="B191" s="13" t="s">
        <v>907</v>
      </c>
      <c r="C191" s="13" t="s">
        <v>908</v>
      </c>
      <c r="D191" s="13" t="s">
        <v>296</v>
      </c>
      <c r="E191" s="13" t="s">
        <v>141</v>
      </c>
      <c r="F191" s="1" t="s">
        <v>142</v>
      </c>
      <c r="G191" s="13">
        <v>73</v>
      </c>
      <c r="H191" s="13">
        <v>209</v>
      </c>
      <c r="I191" s="13" t="s">
        <v>125</v>
      </c>
      <c r="J191" s="13">
        <v>2009</v>
      </c>
      <c r="K191" s="13">
        <v>3</v>
      </c>
      <c r="L191" s="13">
        <v>84</v>
      </c>
      <c r="M191" s="13" t="s">
        <v>159</v>
      </c>
      <c r="N191" s="1">
        <v>23</v>
      </c>
      <c r="O191" s="13" t="s">
        <v>909</v>
      </c>
      <c r="P191" s="13" t="s">
        <v>910</v>
      </c>
      <c r="Q191" s="1" t="str">
        <f t="shared" si="46"/>
        <v>BUF</v>
      </c>
      <c r="R191" s="13" t="s">
        <v>238</v>
      </c>
      <c r="S191" s="1"/>
      <c r="T191" s="13" t="s">
        <v>129</v>
      </c>
      <c r="U191" s="13">
        <v>82</v>
      </c>
      <c r="V191" s="13">
        <v>5</v>
      </c>
      <c r="W191" s="13">
        <v>10</v>
      </c>
      <c r="X191" s="14">
        <v>6</v>
      </c>
      <c r="Y191" s="13">
        <v>15</v>
      </c>
      <c r="Z191" s="13">
        <v>-24</v>
      </c>
      <c r="AA191" s="1">
        <v>76</v>
      </c>
      <c r="AB191" s="14">
        <v>34</v>
      </c>
      <c r="AC191" s="14">
        <v>33</v>
      </c>
      <c r="AD191" s="15">
        <f t="shared" si="47"/>
        <v>6.5789473684210523E-2</v>
      </c>
      <c r="AE191" s="15">
        <f t="shared" si="48"/>
        <v>3.4965034965034968E-2</v>
      </c>
      <c r="AF191" s="16">
        <v>973.45</v>
      </c>
      <c r="AG191" s="17">
        <f t="shared" si="49"/>
        <v>11.871341463414634</v>
      </c>
      <c r="AH191" s="29">
        <v>1278</v>
      </c>
      <c r="AI191" s="17">
        <f t="shared" si="50"/>
        <v>15.585365853658537</v>
      </c>
      <c r="AJ191" s="19">
        <f t="shared" si="51"/>
        <v>0.76169796557120506</v>
      </c>
      <c r="AK191" s="20">
        <f>'Even Strength'!AA191+'Power Play'!R191+'Penalty Kill'!L191</f>
        <v>86.555555555555557</v>
      </c>
      <c r="AL191" s="19">
        <f t="shared" si="52"/>
        <v>5.3349769719382953</v>
      </c>
      <c r="AM191" s="15">
        <f>IF(('Even Strength'!BR191+'Power Play'!AK191+'Penalty Kill'!AG191)&gt;0,V191/('Even Strength'!BR191+'Power Play'!AK191+'Penalty Kill'!AG191),0)</f>
        <v>0.25</v>
      </c>
      <c r="AN191" s="15">
        <f>IF(('Even Strength'!BR191+'Power Play'!AK191+'Penalty Kill'!AG191)&gt;0,W191/('Even Strength'!BR191+'Power Play'!AK191+'Penalty Kill'!AG191),0)</f>
        <v>0.5</v>
      </c>
      <c r="AO191" s="15">
        <f t="shared" si="53"/>
        <v>0.75</v>
      </c>
      <c r="AP191" s="13">
        <v>0</v>
      </c>
      <c r="AQ191" s="13">
        <v>1</v>
      </c>
      <c r="AR191" s="21">
        <f t="shared" si="54"/>
        <v>0</v>
      </c>
      <c r="AS191" s="22">
        <v>0</v>
      </c>
      <c r="AT191" s="1"/>
      <c r="AU191" s="1"/>
      <c r="AV191">
        <v>71</v>
      </c>
      <c r="AW191" s="13">
        <v>261</v>
      </c>
      <c r="AX191" s="13">
        <v>36</v>
      </c>
      <c r="AY191" s="13">
        <v>34</v>
      </c>
      <c r="AZ191" s="13">
        <v>8</v>
      </c>
      <c r="BA191" s="13">
        <v>9</v>
      </c>
      <c r="BB191" s="16">
        <f t="shared" si="55"/>
        <v>4.3761877857106164</v>
      </c>
      <c r="BC191" s="17">
        <f t="shared" si="56"/>
        <v>16.087112846062972</v>
      </c>
      <c r="BD191" s="17">
        <f t="shared" si="57"/>
        <v>2.2189121166983408</v>
      </c>
      <c r="BE191" s="17">
        <f t="shared" si="58"/>
        <v>2.0956392213262105</v>
      </c>
      <c r="BF191" s="17">
        <f t="shared" si="59"/>
        <v>0.49309158148852017</v>
      </c>
      <c r="BG191" s="17">
        <f t="shared" si="60"/>
        <v>0.55472802917458519</v>
      </c>
      <c r="BH191" s="13">
        <v>71</v>
      </c>
      <c r="BI191" s="13">
        <v>13</v>
      </c>
      <c r="BJ191" s="13">
        <v>7</v>
      </c>
      <c r="BK191" s="13">
        <v>0</v>
      </c>
      <c r="BL191" s="13">
        <v>0</v>
      </c>
      <c r="BM191" s="13">
        <v>1</v>
      </c>
      <c r="BN191" s="13">
        <f t="shared" si="61"/>
        <v>375</v>
      </c>
      <c r="BO191" s="16">
        <v>-3.5369999999999999</v>
      </c>
      <c r="BP191" s="1"/>
      <c r="BQ191" s="1"/>
      <c r="BR191" s="23" t="str">
        <f t="shared" si="62"/>
        <v xml:space="preserve"> </v>
      </c>
      <c r="BS191" s="1"/>
      <c r="BT191" s="13">
        <v>3</v>
      </c>
      <c r="BU191" s="13">
        <v>17</v>
      </c>
      <c r="BV191" s="13">
        <v>0</v>
      </c>
      <c r="BW191" s="13">
        <v>0</v>
      </c>
      <c r="BX191" s="13">
        <v>1</v>
      </c>
      <c r="BY191" s="13">
        <v>0</v>
      </c>
      <c r="BZ191" s="13">
        <v>0</v>
      </c>
      <c r="CA191" s="13">
        <v>0</v>
      </c>
      <c r="CB191" s="23">
        <f t="shared" si="63"/>
        <v>0</v>
      </c>
      <c r="CC191" s="16">
        <v>-0.5</v>
      </c>
      <c r="CD191" s="16">
        <v>0.30000000000000004</v>
      </c>
      <c r="CE191" s="16">
        <v>-0.2</v>
      </c>
      <c r="CF191" s="24">
        <f t="shared" si="64"/>
        <v>-2.4390243902439024E-3</v>
      </c>
      <c r="CG191" s="24">
        <f t="shared" si="65"/>
        <v>-1.2327289537213007E-2</v>
      </c>
      <c r="CH191" s="25">
        <v>3</v>
      </c>
      <c r="CI191" s="16">
        <v>18.5</v>
      </c>
      <c r="CJ191" s="16">
        <v>18.899999999999999</v>
      </c>
      <c r="CK191" s="16">
        <v>-11</v>
      </c>
      <c r="CL191" s="16">
        <v>-2.2999999999999998</v>
      </c>
      <c r="CM191" s="16">
        <v>0.1</v>
      </c>
      <c r="CN191" s="16">
        <v>0</v>
      </c>
      <c r="CO191" s="16">
        <v>-2.2000000000000002</v>
      </c>
      <c r="CP191" s="26">
        <f t="shared" si="66"/>
        <v>-2.682926829268293E-2</v>
      </c>
      <c r="CQ191" s="26">
        <f t="shared" si="67"/>
        <v>-0.13560018490934306</v>
      </c>
      <c r="CR191" s="13">
        <v>0</v>
      </c>
      <c r="CS191" s="13">
        <v>2</v>
      </c>
      <c r="CT191" s="13">
        <v>0</v>
      </c>
      <c r="CU191" s="13">
        <v>-0.01</v>
      </c>
      <c r="CV191" s="13">
        <v>-1.31</v>
      </c>
      <c r="CW191" s="13">
        <v>0.57999999999999996</v>
      </c>
      <c r="CX191" s="13">
        <v>-4.1399999999999997</v>
      </c>
      <c r="CY191" s="13">
        <v>-3.52</v>
      </c>
      <c r="CZ191" s="13">
        <v>-0.86</v>
      </c>
      <c r="DA191" s="13">
        <v>-9.26</v>
      </c>
      <c r="DB191" s="27">
        <v>-9.8800000000000008</v>
      </c>
      <c r="DC191" s="27">
        <v>-16.22</v>
      </c>
      <c r="DD191" s="27">
        <v>6.34</v>
      </c>
      <c r="DE191" s="27">
        <v>0.42</v>
      </c>
      <c r="DF191" s="27">
        <v>-7.75</v>
      </c>
      <c r="DG191" s="27">
        <v>-1.79</v>
      </c>
      <c r="DH191" s="27">
        <v>-5.96</v>
      </c>
      <c r="DI191" s="27">
        <v>-0.4</v>
      </c>
      <c r="DJ191" s="1">
        <v>186</v>
      </c>
      <c r="DK191" s="1"/>
      <c r="DL191" s="1"/>
      <c r="DM191" s="1">
        <v>0.63700000000000001</v>
      </c>
      <c r="DN191" s="1">
        <v>0</v>
      </c>
      <c r="DO191" s="1">
        <v>0</v>
      </c>
      <c r="DP191" s="16">
        <f t="shared" si="68"/>
        <v>-2.3851063829787233</v>
      </c>
    </row>
    <row r="192" spans="1:120" x14ac:dyDescent="0.2">
      <c r="A192" s="13">
        <v>24</v>
      </c>
      <c r="B192" s="13" t="s">
        <v>911</v>
      </c>
      <c r="C192" s="13" t="s">
        <v>912</v>
      </c>
      <c r="D192" s="13" t="s">
        <v>296</v>
      </c>
      <c r="E192" s="13" t="s">
        <v>141</v>
      </c>
      <c r="F192" s="1" t="s">
        <v>142</v>
      </c>
      <c r="G192" s="13">
        <v>76</v>
      </c>
      <c r="H192" s="13">
        <v>214</v>
      </c>
      <c r="I192" s="13" t="s">
        <v>125</v>
      </c>
      <c r="J192" s="13">
        <v>2009</v>
      </c>
      <c r="K192" s="13">
        <v>1</v>
      </c>
      <c r="L192" s="13">
        <v>30</v>
      </c>
      <c r="M192" s="1"/>
      <c r="N192" s="1">
        <v>23</v>
      </c>
      <c r="O192" s="13" t="s">
        <v>913</v>
      </c>
      <c r="P192" s="13" t="s">
        <v>914</v>
      </c>
      <c r="Q192" s="1" t="str">
        <f t="shared" si="46"/>
        <v>ANA</v>
      </c>
      <c r="R192" s="13" t="s">
        <v>915</v>
      </c>
      <c r="S192" s="1">
        <v>59</v>
      </c>
      <c r="T192" s="13" t="s">
        <v>173</v>
      </c>
      <c r="U192" s="13">
        <v>75</v>
      </c>
      <c r="V192" s="13">
        <v>3</v>
      </c>
      <c r="W192" s="13">
        <v>20</v>
      </c>
      <c r="X192" s="14">
        <v>10</v>
      </c>
      <c r="Y192" s="13">
        <v>23</v>
      </c>
      <c r="Z192" s="13">
        <v>11</v>
      </c>
      <c r="AA192" s="1">
        <v>103</v>
      </c>
      <c r="AB192" s="14">
        <v>41</v>
      </c>
      <c r="AC192" s="14">
        <v>71</v>
      </c>
      <c r="AD192" s="15">
        <f t="shared" si="47"/>
        <v>2.9126213592233011E-2</v>
      </c>
      <c r="AE192" s="15">
        <f t="shared" si="48"/>
        <v>1.3953488372093023E-2</v>
      </c>
      <c r="AF192" s="16">
        <v>1264.95</v>
      </c>
      <c r="AG192" s="17">
        <f t="shared" si="49"/>
        <v>16.866</v>
      </c>
      <c r="AH192" s="29">
        <v>1704</v>
      </c>
      <c r="AI192" s="17">
        <f t="shared" si="50"/>
        <v>22.72</v>
      </c>
      <c r="AJ192" s="19">
        <f t="shared" si="51"/>
        <v>0.74234154929577467</v>
      </c>
      <c r="AK192" s="20">
        <f>'Even Strength'!AA192+'Power Play'!R192+'Penalty Kill'!L192</f>
        <v>91.234042553191486</v>
      </c>
      <c r="AL192" s="19">
        <f t="shared" si="52"/>
        <v>4.3274774126973314</v>
      </c>
      <c r="AM192" s="15">
        <f>IF(('Even Strength'!BR192+'Power Play'!AK192+'Penalty Kill'!AG192)&gt;0,V192/('Even Strength'!BR192+'Power Play'!AK192+'Penalty Kill'!AG192),0)</f>
        <v>6.1224489795918366E-2</v>
      </c>
      <c r="AN192" s="15">
        <f>IF(('Even Strength'!BR192+'Power Play'!AK192+'Penalty Kill'!AG192)&gt;0,W192/('Even Strength'!BR192+'Power Play'!AK192+'Penalty Kill'!AG192),0)</f>
        <v>0.40816326530612246</v>
      </c>
      <c r="AO192" s="15">
        <f t="shared" si="53"/>
        <v>0.46938775510204084</v>
      </c>
      <c r="AP192" s="13">
        <v>0</v>
      </c>
      <c r="AQ192" s="13">
        <v>1</v>
      </c>
      <c r="AR192" s="21">
        <f t="shared" si="54"/>
        <v>0</v>
      </c>
      <c r="AS192" s="22">
        <v>0</v>
      </c>
      <c r="AT192" s="1"/>
      <c r="AU192" s="1"/>
      <c r="AV192">
        <v>160</v>
      </c>
      <c r="AW192" s="13">
        <v>233</v>
      </c>
      <c r="AX192" s="13">
        <v>101</v>
      </c>
      <c r="AY192" s="13">
        <v>41</v>
      </c>
      <c r="AZ192" s="13">
        <v>30</v>
      </c>
      <c r="BA192" s="13">
        <v>11</v>
      </c>
      <c r="BB192" s="16">
        <f t="shared" si="55"/>
        <v>7.5892327759990517</v>
      </c>
      <c r="BC192" s="17">
        <f t="shared" si="56"/>
        <v>11.051820230048618</v>
      </c>
      <c r="BD192" s="17">
        <f t="shared" si="57"/>
        <v>4.7907031898494008</v>
      </c>
      <c r="BE192" s="17">
        <f t="shared" si="58"/>
        <v>1.9447408988497568</v>
      </c>
      <c r="BF192" s="17">
        <f t="shared" si="59"/>
        <v>1.422981145499822</v>
      </c>
      <c r="BG192" s="17">
        <f t="shared" si="60"/>
        <v>0.52175975334993474</v>
      </c>
      <c r="BH192" s="13">
        <v>86</v>
      </c>
      <c r="BI192" s="13">
        <v>33</v>
      </c>
      <c r="BJ192" s="13">
        <v>4</v>
      </c>
      <c r="BK192" s="13">
        <v>0</v>
      </c>
      <c r="BL192" s="13">
        <v>0</v>
      </c>
      <c r="BM192" s="13">
        <v>0</v>
      </c>
      <c r="BN192" s="13">
        <f t="shared" si="61"/>
        <v>424</v>
      </c>
      <c r="BO192" s="16">
        <v>-6.4580000000000002</v>
      </c>
      <c r="BP192" s="13">
        <v>1</v>
      </c>
      <c r="BQ192" s="13">
        <v>0</v>
      </c>
      <c r="BR192" s="23">
        <f t="shared" si="62"/>
        <v>0</v>
      </c>
      <c r="BS192" s="13">
        <v>0</v>
      </c>
      <c r="BT192" s="13">
        <v>0</v>
      </c>
      <c r="BU192" s="13">
        <v>17</v>
      </c>
      <c r="BV192" s="13">
        <v>1</v>
      </c>
      <c r="BW192" s="13">
        <v>2</v>
      </c>
      <c r="BX192" s="13">
        <v>1</v>
      </c>
      <c r="BY192" s="13">
        <v>0</v>
      </c>
      <c r="BZ192" s="13">
        <v>0</v>
      </c>
      <c r="CA192" s="13">
        <v>0</v>
      </c>
      <c r="CB192" s="23">
        <f t="shared" si="63"/>
        <v>0</v>
      </c>
      <c r="CC192" s="16">
        <v>1.3</v>
      </c>
      <c r="CD192" s="16">
        <v>3.6</v>
      </c>
      <c r="CE192" s="16">
        <v>5</v>
      </c>
      <c r="CF192" s="24">
        <f t="shared" si="64"/>
        <v>6.6666666666666666E-2</v>
      </c>
      <c r="CG192" s="24">
        <f t="shared" si="65"/>
        <v>0.23716352424997036</v>
      </c>
      <c r="CH192" s="25">
        <v>3</v>
      </c>
      <c r="CI192" s="16">
        <v>23</v>
      </c>
      <c r="CJ192" s="16">
        <v>25.9</v>
      </c>
      <c r="CK192" s="16">
        <v>7.6</v>
      </c>
      <c r="CL192" s="16">
        <v>3.1</v>
      </c>
      <c r="CM192" s="16">
        <v>3.9</v>
      </c>
      <c r="CN192" s="16">
        <v>-0.30000000000000004</v>
      </c>
      <c r="CO192" s="16">
        <v>6.8</v>
      </c>
      <c r="CP192" s="26">
        <f t="shared" si="66"/>
        <v>9.0666666666666659E-2</v>
      </c>
      <c r="CQ192" s="26">
        <f t="shared" si="67"/>
        <v>0.32254239297995968</v>
      </c>
      <c r="CR192" s="13">
        <v>0</v>
      </c>
      <c r="CS192" s="13">
        <v>2</v>
      </c>
      <c r="CT192" s="13">
        <v>1</v>
      </c>
      <c r="CU192" s="13">
        <v>0</v>
      </c>
      <c r="CV192" s="13">
        <v>1.36</v>
      </c>
      <c r="CW192" s="13">
        <v>-1.91</v>
      </c>
      <c r="CX192" s="13">
        <v>-0.43</v>
      </c>
      <c r="CY192" s="13">
        <v>2.98</v>
      </c>
      <c r="CZ192" s="13">
        <v>-2.25</v>
      </c>
      <c r="DA192" s="13">
        <v>-0.25</v>
      </c>
      <c r="DB192" s="27">
        <v>-14.68</v>
      </c>
      <c r="DC192" s="27">
        <v>-51.37</v>
      </c>
      <c r="DD192" s="27">
        <v>36.68</v>
      </c>
      <c r="DE192" s="27">
        <v>4.9000000000000004</v>
      </c>
      <c r="DF192" s="27">
        <v>-3.56</v>
      </c>
      <c r="DG192" s="27">
        <v>-38.43</v>
      </c>
      <c r="DH192" s="27">
        <v>34.869999999999997</v>
      </c>
      <c r="DI192" s="27">
        <v>5.96</v>
      </c>
      <c r="DJ192" s="1">
        <v>186</v>
      </c>
      <c r="DK192" s="28">
        <v>2</v>
      </c>
      <c r="DL192" s="28" t="s">
        <v>201</v>
      </c>
      <c r="DM192" s="1">
        <v>0.9</v>
      </c>
      <c r="DN192" s="1">
        <v>2.1999999999999999E-2</v>
      </c>
      <c r="DO192" s="1">
        <v>0</v>
      </c>
      <c r="DP192" s="16">
        <f t="shared" si="68"/>
        <v>6.05531914893617</v>
      </c>
    </row>
    <row r="193" spans="1:120" x14ac:dyDescent="0.2">
      <c r="A193" s="13">
        <v>33</v>
      </c>
      <c r="B193" s="13" t="s">
        <v>916</v>
      </c>
      <c r="C193" s="13" t="s">
        <v>917</v>
      </c>
      <c r="D193" s="1"/>
      <c r="E193" s="13" t="s">
        <v>210</v>
      </c>
      <c r="F193" s="1" t="s">
        <v>211</v>
      </c>
      <c r="G193" s="13">
        <v>71</v>
      </c>
      <c r="H193" s="13">
        <v>197</v>
      </c>
      <c r="I193" s="13" t="s">
        <v>150</v>
      </c>
      <c r="J193" s="1"/>
      <c r="K193" s="1"/>
      <c r="L193" s="1"/>
      <c r="M193" s="1"/>
      <c r="N193" s="1">
        <v>29</v>
      </c>
      <c r="O193" s="13" t="s">
        <v>918</v>
      </c>
      <c r="P193" s="13" t="s">
        <v>919</v>
      </c>
      <c r="Q193" s="1" t="str">
        <f t="shared" si="46"/>
        <v>CGY</v>
      </c>
      <c r="R193" s="13" t="s">
        <v>270</v>
      </c>
      <c r="S193" s="1"/>
      <c r="T193" s="13" t="s">
        <v>173</v>
      </c>
      <c r="U193" s="13">
        <v>56</v>
      </c>
      <c r="V193" s="13">
        <v>2</v>
      </c>
      <c r="W193" s="13">
        <v>2</v>
      </c>
      <c r="X193" s="14">
        <v>1</v>
      </c>
      <c r="Y193" s="13">
        <v>4</v>
      </c>
      <c r="Z193" s="13">
        <v>-3</v>
      </c>
      <c r="AA193" s="1">
        <v>52</v>
      </c>
      <c r="AB193" s="14">
        <v>34</v>
      </c>
      <c r="AC193" s="14">
        <v>46</v>
      </c>
      <c r="AD193" s="15">
        <f t="shared" si="47"/>
        <v>3.8461538461538464E-2</v>
      </c>
      <c r="AE193" s="15">
        <f t="shared" si="48"/>
        <v>1.5151515151515152E-2</v>
      </c>
      <c r="AF193" s="16">
        <v>673.28333333329999</v>
      </c>
      <c r="AG193" s="17">
        <f t="shared" si="49"/>
        <v>12.022916666666072</v>
      </c>
      <c r="AH193" s="29">
        <v>962</v>
      </c>
      <c r="AI193" s="17">
        <f t="shared" si="50"/>
        <v>17.178571428571427</v>
      </c>
      <c r="AJ193" s="19">
        <f t="shared" si="51"/>
        <v>0.69987872487869018</v>
      </c>
      <c r="AK193" s="20">
        <f>'Even Strength'!AA193+'Power Play'!R193+'Penalty Kill'!L193</f>
        <v>12.1</v>
      </c>
      <c r="AL193" s="19">
        <f t="shared" si="52"/>
        <v>1.0782978934079797</v>
      </c>
      <c r="AM193" s="15">
        <f>IF(('Even Strength'!BR193+'Power Play'!AK193+'Penalty Kill'!AG193)&gt;0,V193/('Even Strength'!BR193+'Power Play'!AK193+'Penalty Kill'!AG193),0)</f>
        <v>8.6956521739130432E-2</v>
      </c>
      <c r="AN193" s="15">
        <f>IF(('Even Strength'!BR193+'Power Play'!AK193+'Penalty Kill'!AG193)&gt;0,W193/('Even Strength'!BR193+'Power Play'!AK193+'Penalty Kill'!AG193),0)</f>
        <v>8.6956521739130432E-2</v>
      </c>
      <c r="AO193" s="15">
        <f t="shared" si="53"/>
        <v>0.17391304347826086</v>
      </c>
      <c r="AP193" s="13">
        <v>0</v>
      </c>
      <c r="AQ193" s="13">
        <v>0</v>
      </c>
      <c r="AR193" s="21">
        <f t="shared" si="54"/>
        <v>0</v>
      </c>
      <c r="AS193" s="22">
        <v>0</v>
      </c>
      <c r="AT193" s="1"/>
      <c r="AU193" s="1"/>
      <c r="AV193">
        <v>29</v>
      </c>
      <c r="AW193" s="13">
        <v>24</v>
      </c>
      <c r="AX193" s="13">
        <v>67</v>
      </c>
      <c r="AY193" s="13">
        <v>34</v>
      </c>
      <c r="AZ193" s="13">
        <v>17</v>
      </c>
      <c r="BA193" s="13">
        <v>12</v>
      </c>
      <c r="BB193" s="16">
        <f t="shared" si="55"/>
        <v>2.5843503230439184</v>
      </c>
      <c r="BC193" s="17">
        <f t="shared" si="56"/>
        <v>2.1387726811397942</v>
      </c>
      <c r="BD193" s="17">
        <f t="shared" si="57"/>
        <v>5.9707404015152594</v>
      </c>
      <c r="BE193" s="17">
        <f t="shared" si="58"/>
        <v>3.0299279649480422</v>
      </c>
      <c r="BF193" s="17">
        <f t="shared" si="59"/>
        <v>1.5149639824740211</v>
      </c>
      <c r="BG193" s="17">
        <f t="shared" si="60"/>
        <v>1.0693863405698971</v>
      </c>
      <c r="BH193" s="13">
        <v>10</v>
      </c>
      <c r="BI193" s="13">
        <v>5</v>
      </c>
      <c r="BJ193" s="13">
        <v>0</v>
      </c>
      <c r="BK193" s="13">
        <v>0</v>
      </c>
      <c r="BL193" s="13">
        <v>0</v>
      </c>
      <c r="BM193" s="13">
        <v>0</v>
      </c>
      <c r="BN193" s="13">
        <f t="shared" si="61"/>
        <v>101</v>
      </c>
      <c r="BO193" s="16">
        <v>3.1120000000000001</v>
      </c>
      <c r="BP193" s="1"/>
      <c r="BQ193" s="1"/>
      <c r="BR193" s="23" t="str">
        <f t="shared" si="62"/>
        <v xml:space="preserve"> </v>
      </c>
      <c r="BS193" s="1"/>
      <c r="BT193" s="13">
        <v>0</v>
      </c>
      <c r="BU193" s="13">
        <v>12</v>
      </c>
      <c r="BV193" s="13">
        <v>0</v>
      </c>
      <c r="BW193" s="13">
        <v>0</v>
      </c>
      <c r="BX193" s="13">
        <v>1</v>
      </c>
      <c r="BY193" s="13">
        <v>0</v>
      </c>
      <c r="BZ193" s="13">
        <v>0</v>
      </c>
      <c r="CA193" s="13">
        <v>0</v>
      </c>
      <c r="CB193" s="23">
        <f t="shared" si="63"/>
        <v>0</v>
      </c>
      <c r="CC193" s="16">
        <v>-0.2</v>
      </c>
      <c r="CD193" s="16">
        <v>1.2</v>
      </c>
      <c r="CE193" s="16">
        <v>1</v>
      </c>
      <c r="CF193" s="24">
        <f t="shared" si="64"/>
        <v>1.7857142857142856E-2</v>
      </c>
      <c r="CG193" s="24">
        <f t="shared" si="65"/>
        <v>8.9115528380824774E-2</v>
      </c>
      <c r="CH193" s="25">
        <v>2</v>
      </c>
      <c r="CI193" s="16">
        <v>12.5</v>
      </c>
      <c r="CJ193" s="16">
        <v>12.7</v>
      </c>
      <c r="CK193" s="16">
        <v>-3.6</v>
      </c>
      <c r="CL193" s="16">
        <v>-1.3</v>
      </c>
      <c r="CM193" s="16">
        <v>0.7</v>
      </c>
      <c r="CN193" s="16">
        <v>0</v>
      </c>
      <c r="CO193" s="16">
        <v>-0.60000000000000009</v>
      </c>
      <c r="CP193" s="26">
        <f t="shared" si="66"/>
        <v>-1.0714285714285716E-2</v>
      </c>
      <c r="CQ193" s="26">
        <f t="shared" si="67"/>
        <v>-5.3469317028494875E-2</v>
      </c>
      <c r="CR193" s="13">
        <v>0</v>
      </c>
      <c r="CS193" s="13">
        <v>0</v>
      </c>
      <c r="CT193" s="13">
        <v>0</v>
      </c>
      <c r="CU193" s="13">
        <v>0</v>
      </c>
      <c r="CV193" s="13">
        <v>-0.25</v>
      </c>
      <c r="CW193" s="13">
        <v>0.62</v>
      </c>
      <c r="CX193" s="13">
        <v>-0.81</v>
      </c>
      <c r="CY193" s="13">
        <v>1.35</v>
      </c>
      <c r="CZ193" s="13">
        <v>-1.1200000000000001</v>
      </c>
      <c r="DA193" s="13">
        <v>-0.21</v>
      </c>
      <c r="DB193" s="27">
        <v>57.02</v>
      </c>
      <c r="DC193" s="27">
        <v>-40.21</v>
      </c>
      <c r="DD193" s="27">
        <v>97.22</v>
      </c>
      <c r="DE193" s="27">
        <v>9.69</v>
      </c>
      <c r="DF193" s="27">
        <v>39.520000000000003</v>
      </c>
      <c r="DG193" s="27">
        <v>-43.54</v>
      </c>
      <c r="DH193" s="27">
        <v>83.06</v>
      </c>
      <c r="DI193" s="27">
        <v>8.2799999999999994</v>
      </c>
      <c r="DJ193" s="1">
        <v>186</v>
      </c>
      <c r="DK193" s="28">
        <v>4</v>
      </c>
      <c r="DL193" s="28" t="s">
        <v>155</v>
      </c>
      <c r="DM193" s="1">
        <v>0.7</v>
      </c>
      <c r="DN193" s="1">
        <v>3.4000000000000002E-2</v>
      </c>
      <c r="DO193" s="1">
        <v>0</v>
      </c>
      <c r="DP193" s="16">
        <f t="shared" si="68"/>
        <v>-0.91914893617021265</v>
      </c>
    </row>
    <row r="194" spans="1:120" x14ac:dyDescent="0.2">
      <c r="A194" s="13">
        <v>4</v>
      </c>
      <c r="B194" s="13" t="s">
        <v>920</v>
      </c>
      <c r="C194" s="13" t="s">
        <v>921</v>
      </c>
      <c r="D194" s="13" t="s">
        <v>187</v>
      </c>
      <c r="E194" s="13" t="s">
        <v>141</v>
      </c>
      <c r="F194" s="1" t="s">
        <v>142</v>
      </c>
      <c r="G194" s="13">
        <v>76</v>
      </c>
      <c r="H194" s="13">
        <v>225</v>
      </c>
      <c r="I194" s="13" t="s">
        <v>125</v>
      </c>
      <c r="J194" s="1"/>
      <c r="K194" s="1"/>
      <c r="L194" s="1"/>
      <c r="M194" s="1"/>
      <c r="N194" s="1">
        <v>24</v>
      </c>
      <c r="O194" s="13" t="s">
        <v>922</v>
      </c>
      <c r="P194" s="13" t="s">
        <v>923</v>
      </c>
      <c r="Q194" s="1" t="str">
        <f t="shared" ref="Q194:Q257" si="69">RIGHT(R194,3)</f>
        <v>SJS</v>
      </c>
      <c r="R194" s="13" t="s">
        <v>924</v>
      </c>
      <c r="S194" s="1">
        <v>20</v>
      </c>
      <c r="T194" s="13" t="s">
        <v>173</v>
      </c>
      <c r="U194" s="13">
        <v>80</v>
      </c>
      <c r="V194" s="13">
        <v>2</v>
      </c>
      <c r="W194" s="13">
        <v>8</v>
      </c>
      <c r="X194" s="14">
        <v>3</v>
      </c>
      <c r="Y194" s="13">
        <v>10</v>
      </c>
      <c r="Z194" s="13">
        <v>-13</v>
      </c>
      <c r="AA194" s="1">
        <v>91</v>
      </c>
      <c r="AB194" s="14">
        <v>63</v>
      </c>
      <c r="AC194" s="14">
        <v>112</v>
      </c>
      <c r="AD194" s="15">
        <f t="shared" ref="AD194:AD257" si="70">IF(AA194&gt;0,V194/AA194,0)</f>
        <v>2.197802197802198E-2</v>
      </c>
      <c r="AE194" s="15">
        <f t="shared" ref="AE194:AE257" si="71">IF(SUM(AA194:AC194)&gt;0,V194/SUM(AA194:AC194),0)</f>
        <v>7.5187969924812026E-3</v>
      </c>
      <c r="AF194" s="16">
        <v>1565.6833333333</v>
      </c>
      <c r="AG194" s="17">
        <f t="shared" ref="AG194:AG257" si="72">AF194/U194</f>
        <v>19.57104166666625</v>
      </c>
      <c r="AH194" s="29">
        <v>2054</v>
      </c>
      <c r="AI194" s="17">
        <f t="shared" ref="AI194:AI257" si="73">AH194/U194</f>
        <v>25.675000000000001</v>
      </c>
      <c r="AJ194" s="19">
        <f t="shared" ref="AJ194:AJ257" si="74">AF194/AH194</f>
        <v>0.76226062966567676</v>
      </c>
      <c r="AK194" s="20">
        <f>'Even Strength'!AA194+'Power Play'!R194+'Penalty Kill'!L194</f>
        <v>39.213414634146339</v>
      </c>
      <c r="AL194" s="19">
        <f t="shared" ref="AL194:AL257" si="75">AK194/AF194*60</f>
        <v>1.5027335527930279</v>
      </c>
      <c r="AM194" s="15">
        <f>IF(('Even Strength'!BR194+'Power Play'!AK194+'Penalty Kill'!AG194)&gt;0,V194/('Even Strength'!BR194+'Power Play'!AK194+'Penalty Kill'!AG194),0)</f>
        <v>4.4444444444444446E-2</v>
      </c>
      <c r="AN194" s="15">
        <f>IF(('Even Strength'!BR194+'Power Play'!AK194+'Penalty Kill'!AG194)&gt;0,W194/('Even Strength'!BR194+'Power Play'!AK194+'Penalty Kill'!AG194),0)</f>
        <v>0.17777777777777778</v>
      </c>
      <c r="AO194" s="15">
        <f t="shared" ref="AO194:AO257" si="76">AM194+AN194</f>
        <v>0.22222222222222224</v>
      </c>
      <c r="AP194" s="13">
        <v>0</v>
      </c>
      <c r="AQ194" s="13">
        <v>0</v>
      </c>
      <c r="AR194" s="21">
        <f t="shared" ref="AR194:AR257" si="77">AP194/MAX(1,(AP194+AQ194))</f>
        <v>0</v>
      </c>
      <c r="AS194" s="22">
        <v>0</v>
      </c>
      <c r="AT194" s="1"/>
      <c r="AU194" s="1"/>
      <c r="AV194">
        <v>153</v>
      </c>
      <c r="AW194" s="13">
        <v>154</v>
      </c>
      <c r="AX194" s="13">
        <v>139</v>
      </c>
      <c r="AY194" s="13">
        <v>63</v>
      </c>
      <c r="AZ194" s="13">
        <v>51</v>
      </c>
      <c r="BA194" s="13">
        <v>15</v>
      </c>
      <c r="BB194" s="16">
        <f t="shared" ref="BB194:BB257" si="78">AV194/AF194*60</f>
        <v>5.863254595969936</v>
      </c>
      <c r="BC194" s="17">
        <f t="shared" ref="BC194:BC257" si="79">AW194/AF194*60</f>
        <v>5.9015765214337916</v>
      </c>
      <c r="BD194" s="17">
        <f t="shared" ref="BD194:BD257" si="80">AX194/AF194*60</f>
        <v>5.326747639475955</v>
      </c>
      <c r="BE194" s="17">
        <f t="shared" ref="BE194:BE257" si="81">AY194/AF194*60</f>
        <v>2.4142813042229148</v>
      </c>
      <c r="BF194" s="17">
        <f t="shared" ref="BF194:BF257" si="82">AZ194/AF194*60</f>
        <v>1.9544181986566451</v>
      </c>
      <c r="BG194" s="17">
        <f t="shared" ref="BG194:BG257" si="83">BA194/AF194*60</f>
        <v>0.57482888195783677</v>
      </c>
      <c r="BH194" s="13">
        <v>77</v>
      </c>
      <c r="BI194" s="13">
        <v>26</v>
      </c>
      <c r="BJ194" s="13">
        <v>5</v>
      </c>
      <c r="BK194" s="13">
        <v>0</v>
      </c>
      <c r="BL194" s="13">
        <v>0</v>
      </c>
      <c r="BM194" s="13">
        <v>0</v>
      </c>
      <c r="BN194" s="13">
        <f t="shared" ref="BN194:BN257" si="84">AW194+AX194+BH194+BJ194</f>
        <v>375</v>
      </c>
      <c r="BO194" s="16">
        <v>1.641</v>
      </c>
      <c r="BP194" s="1"/>
      <c r="BQ194" s="1"/>
      <c r="BR194" s="23" t="str">
        <f t="shared" ref="BR194:BR257" si="85">IF(BP194&gt;0,BQ194/BP194," ")</f>
        <v xml:space="preserve"> </v>
      </c>
      <c r="BS194" s="1"/>
      <c r="BT194" s="13">
        <v>0</v>
      </c>
      <c r="BU194" s="13">
        <v>15</v>
      </c>
      <c r="BV194" s="13">
        <v>0</v>
      </c>
      <c r="BW194" s="13">
        <v>0</v>
      </c>
      <c r="BX194" s="13">
        <v>1</v>
      </c>
      <c r="BY194" s="13">
        <v>0</v>
      </c>
      <c r="BZ194" s="13">
        <v>0</v>
      </c>
      <c r="CA194" s="13">
        <v>0</v>
      </c>
      <c r="CB194" s="23">
        <f t="shared" ref="CB194:CB257" si="86">CA194/MAX(1,BZ194)</f>
        <v>0</v>
      </c>
      <c r="CC194" s="16">
        <v>-0.60000000000000009</v>
      </c>
      <c r="CD194" s="16">
        <v>2</v>
      </c>
      <c r="CE194" s="16">
        <v>1.4</v>
      </c>
      <c r="CF194" s="24">
        <f t="shared" ref="CF194:CF257" si="87">CE194/U194</f>
        <v>1.7499999999999998E-2</v>
      </c>
      <c r="CG194" s="24">
        <f t="shared" ref="CG194:CG257" si="88">CE194/AF194*60</f>
        <v>5.3650695649398103E-2</v>
      </c>
      <c r="CH194" s="25">
        <v>5</v>
      </c>
      <c r="CI194" s="16">
        <v>24.9</v>
      </c>
      <c r="CJ194" s="16">
        <v>32.700000000000003</v>
      </c>
      <c r="CK194" s="16">
        <v>-12.4</v>
      </c>
      <c r="CL194" s="16">
        <v>-2</v>
      </c>
      <c r="CM194" s="16">
        <v>2.1</v>
      </c>
      <c r="CN194" s="16">
        <v>0</v>
      </c>
      <c r="CO194" s="16">
        <v>0.1</v>
      </c>
      <c r="CP194" s="26">
        <f t="shared" ref="CP194:CP257" si="89">CO194/U194</f>
        <v>1.25E-3</v>
      </c>
      <c r="CQ194" s="26">
        <f t="shared" ref="CQ194:CQ257" si="90">CO194/AF194*60</f>
        <v>3.832192546385579E-3</v>
      </c>
      <c r="CR194" s="13">
        <v>0</v>
      </c>
      <c r="CS194" s="13">
        <v>1</v>
      </c>
      <c r="CT194" s="13">
        <v>0</v>
      </c>
      <c r="CU194" s="13">
        <v>0</v>
      </c>
      <c r="CV194" s="13">
        <v>1.05</v>
      </c>
      <c r="CW194" s="13">
        <v>-1.04</v>
      </c>
      <c r="CX194" s="13">
        <v>0.75</v>
      </c>
      <c r="CY194" s="13">
        <v>-1.48</v>
      </c>
      <c r="CZ194" s="13">
        <v>-2.44</v>
      </c>
      <c r="DA194" s="13">
        <v>-3.16</v>
      </c>
      <c r="DB194" s="27">
        <v>5.53</v>
      </c>
      <c r="DC194" s="27">
        <v>-7.92</v>
      </c>
      <c r="DD194" s="27">
        <v>13.45</v>
      </c>
      <c r="DE194" s="27">
        <v>-0.52</v>
      </c>
      <c r="DF194" s="27">
        <v>11.6</v>
      </c>
      <c r="DG194" s="27">
        <v>-36.82</v>
      </c>
      <c r="DH194" s="27">
        <v>48.42</v>
      </c>
      <c r="DI194" s="27">
        <v>3.16</v>
      </c>
      <c r="DJ194" s="1">
        <v>186</v>
      </c>
      <c r="DK194" s="1"/>
      <c r="DL194" s="1"/>
      <c r="DM194" s="1">
        <v>1.25</v>
      </c>
      <c r="DN194" s="1">
        <v>0</v>
      </c>
      <c r="DO194" s="1">
        <v>0</v>
      </c>
      <c r="DP194" s="16">
        <f t="shared" ref="DP194:DP257" si="91">CO194-(1/0.47)*(DM194-0.55*(DJ194/186))</f>
        <v>-1.3893617021276594</v>
      </c>
    </row>
    <row r="195" spans="1:120" x14ac:dyDescent="0.2">
      <c r="A195" s="13">
        <v>19</v>
      </c>
      <c r="B195" s="13" t="s">
        <v>925</v>
      </c>
      <c r="C195" s="13" t="s">
        <v>926</v>
      </c>
      <c r="D195" s="13" t="s">
        <v>325</v>
      </c>
      <c r="E195" s="13" t="s">
        <v>141</v>
      </c>
      <c r="F195" s="1" t="s">
        <v>142</v>
      </c>
      <c r="G195" s="13">
        <v>73</v>
      </c>
      <c r="H195" s="13">
        <v>223</v>
      </c>
      <c r="I195" s="13" t="s">
        <v>150</v>
      </c>
      <c r="J195" s="13">
        <v>1995</v>
      </c>
      <c r="K195" s="13">
        <v>1</v>
      </c>
      <c r="L195" s="13">
        <v>7</v>
      </c>
      <c r="M195" s="1"/>
      <c r="N195" s="1">
        <v>38</v>
      </c>
      <c r="O195" s="13" t="s">
        <v>927</v>
      </c>
      <c r="P195" s="13" t="s">
        <v>928</v>
      </c>
      <c r="Q195" s="1" t="str">
        <f t="shared" si="69"/>
        <v>ARI</v>
      </c>
      <c r="R195" s="13" t="s">
        <v>446</v>
      </c>
      <c r="S195" s="1"/>
      <c r="T195" s="13" t="s">
        <v>154</v>
      </c>
      <c r="U195" s="13">
        <v>79</v>
      </c>
      <c r="V195" s="13">
        <v>14</v>
      </c>
      <c r="W195" s="13">
        <v>22</v>
      </c>
      <c r="X195" s="14">
        <v>16</v>
      </c>
      <c r="Y195" s="13">
        <v>36</v>
      </c>
      <c r="Z195" s="13">
        <v>-29</v>
      </c>
      <c r="AA195" s="1">
        <v>189</v>
      </c>
      <c r="AB195" s="14">
        <v>67</v>
      </c>
      <c r="AC195" s="14">
        <v>59</v>
      </c>
      <c r="AD195" s="15">
        <f t="shared" si="70"/>
        <v>7.407407407407407E-2</v>
      </c>
      <c r="AE195" s="15">
        <f t="shared" si="71"/>
        <v>4.4444444444444446E-2</v>
      </c>
      <c r="AF195" s="16">
        <v>1491.7666666667001</v>
      </c>
      <c r="AG195" s="17">
        <f t="shared" si="72"/>
        <v>18.883122362869621</v>
      </c>
      <c r="AH195" s="29">
        <v>1877</v>
      </c>
      <c r="AI195" s="17">
        <f t="shared" si="73"/>
        <v>23.759493670886076</v>
      </c>
      <c r="AJ195" s="19">
        <f t="shared" si="74"/>
        <v>0.79476114366899309</v>
      </c>
      <c r="AK195" s="20">
        <f>'Even Strength'!AA195+'Power Play'!R195+'Penalty Kill'!L195</f>
        <v>237.9594017094017</v>
      </c>
      <c r="AL195" s="19">
        <f t="shared" si="75"/>
        <v>9.5709097284408529</v>
      </c>
      <c r="AM195" s="15">
        <f>IF(('Even Strength'!BR195+'Power Play'!AK195+'Penalty Kill'!AG195)&gt;0,V195/('Even Strength'!BR195+'Power Play'!AK195+'Penalty Kill'!AG195),0)</f>
        <v>0.22580645161290322</v>
      </c>
      <c r="AN195" s="15">
        <f>IF(('Even Strength'!BR195+'Power Play'!AK195+'Penalty Kill'!AG195)&gt;0,W195/('Even Strength'!BR195+'Power Play'!AK195+'Penalty Kill'!AG195),0)</f>
        <v>0.35483870967741937</v>
      </c>
      <c r="AO195" s="15">
        <f t="shared" si="76"/>
        <v>0.58064516129032262</v>
      </c>
      <c r="AP195" s="13">
        <v>3</v>
      </c>
      <c r="AQ195" s="13">
        <v>8</v>
      </c>
      <c r="AR195" s="21">
        <f t="shared" si="77"/>
        <v>0.27272727272727271</v>
      </c>
      <c r="AS195" s="22">
        <v>0.2</v>
      </c>
      <c r="AT195" s="1"/>
      <c r="AU195" s="1"/>
      <c r="AV195">
        <v>144</v>
      </c>
      <c r="AW195" s="13">
        <v>189</v>
      </c>
      <c r="AX195" s="13">
        <v>26</v>
      </c>
      <c r="AY195" s="13">
        <v>67</v>
      </c>
      <c r="AZ195" s="13">
        <v>42</v>
      </c>
      <c r="BA195" s="13">
        <v>43</v>
      </c>
      <c r="BB195" s="16">
        <f t="shared" si="78"/>
        <v>5.7917904944918597</v>
      </c>
      <c r="BC195" s="17">
        <f t="shared" si="79"/>
        <v>7.601725024020566</v>
      </c>
      <c r="BD195" s="17">
        <f t="shared" si="80"/>
        <v>1.0457399503943636</v>
      </c>
      <c r="BE195" s="17">
        <f t="shared" si="81"/>
        <v>2.6947914106316291</v>
      </c>
      <c r="BF195" s="17">
        <f t="shared" si="82"/>
        <v>1.6892722275601257</v>
      </c>
      <c r="BG195" s="17">
        <f t="shared" si="83"/>
        <v>1.7294929948829858</v>
      </c>
      <c r="BH195" s="13">
        <v>65</v>
      </c>
      <c r="BI195" s="13">
        <v>24</v>
      </c>
      <c r="BJ195" s="13">
        <v>3</v>
      </c>
      <c r="BK195" s="13">
        <v>0</v>
      </c>
      <c r="BL195" s="13">
        <v>0</v>
      </c>
      <c r="BM195" s="13">
        <v>0</v>
      </c>
      <c r="BN195" s="13">
        <f t="shared" si="84"/>
        <v>283</v>
      </c>
      <c r="BO195" s="16">
        <v>-6.4370000000000003</v>
      </c>
      <c r="BP195" s="13">
        <v>3</v>
      </c>
      <c r="BQ195" s="13">
        <v>1</v>
      </c>
      <c r="BR195" s="23">
        <f t="shared" si="85"/>
        <v>0.33333333333333331</v>
      </c>
      <c r="BS195" s="13">
        <v>1</v>
      </c>
      <c r="BT195" s="13">
        <v>1</v>
      </c>
      <c r="BU195" s="13">
        <v>18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23">
        <f t="shared" si="86"/>
        <v>0</v>
      </c>
      <c r="CC195" s="16">
        <v>1.4</v>
      </c>
      <c r="CD195" s="16">
        <v>0.8</v>
      </c>
      <c r="CE195" s="16">
        <v>2.2000000000000002</v>
      </c>
      <c r="CF195" s="24">
        <f t="shared" si="87"/>
        <v>2.7848101265822787E-2</v>
      </c>
      <c r="CG195" s="24">
        <f t="shared" si="88"/>
        <v>8.848568811029231E-2</v>
      </c>
      <c r="CH195" s="25">
        <v>5</v>
      </c>
      <c r="CI195" s="16">
        <v>34.4</v>
      </c>
      <c r="CJ195" s="16">
        <v>29.7</v>
      </c>
      <c r="CK195" s="16">
        <v>-3.6</v>
      </c>
      <c r="CL195" s="16">
        <v>-0.8</v>
      </c>
      <c r="CM195" s="16">
        <v>0.9</v>
      </c>
      <c r="CN195" s="16">
        <v>0.1</v>
      </c>
      <c r="CO195" s="16">
        <v>0.1</v>
      </c>
      <c r="CP195" s="26">
        <f t="shared" si="89"/>
        <v>1.2658227848101266E-3</v>
      </c>
      <c r="CQ195" s="26">
        <f t="shared" si="90"/>
        <v>4.0220767322860142E-3</v>
      </c>
      <c r="CR195" s="13">
        <v>3</v>
      </c>
      <c r="CS195" s="13">
        <v>3</v>
      </c>
      <c r="CT195" s="13">
        <v>1</v>
      </c>
      <c r="CU195" s="13">
        <v>-0.02</v>
      </c>
      <c r="CV195" s="13">
        <v>-1.18</v>
      </c>
      <c r="CW195" s="13">
        <v>0.79</v>
      </c>
      <c r="CX195" s="13">
        <v>5.25</v>
      </c>
      <c r="CY195" s="13">
        <v>-4.4800000000000004</v>
      </c>
      <c r="CZ195" s="13">
        <v>-4.18</v>
      </c>
      <c r="DA195" s="13">
        <v>-3.82</v>
      </c>
      <c r="DB195" s="27">
        <v>-23.39</v>
      </c>
      <c r="DC195" s="27">
        <v>14.83</v>
      </c>
      <c r="DD195" s="27">
        <v>-38.22</v>
      </c>
      <c r="DE195" s="27">
        <v>-1.98</v>
      </c>
      <c r="DF195" s="27">
        <v>-12.66</v>
      </c>
      <c r="DG195" s="27">
        <v>30.16</v>
      </c>
      <c r="DH195" s="27">
        <v>-42.82</v>
      </c>
      <c r="DI195" s="27">
        <v>-2.2200000000000002</v>
      </c>
      <c r="DJ195" s="1">
        <v>186</v>
      </c>
      <c r="DK195" s="28">
        <v>3</v>
      </c>
      <c r="DL195" s="28" t="s">
        <v>498</v>
      </c>
      <c r="DM195" s="1">
        <v>5.3</v>
      </c>
      <c r="DN195" s="1">
        <v>0.129</v>
      </c>
      <c r="DO195" s="1">
        <v>0</v>
      </c>
      <c r="DP195" s="16">
        <f t="shared" si="91"/>
        <v>-10.006382978723405</v>
      </c>
    </row>
    <row r="196" spans="1:120" x14ac:dyDescent="0.2">
      <c r="A196" s="13">
        <v>46</v>
      </c>
      <c r="B196" s="13" t="s">
        <v>929</v>
      </c>
      <c r="C196" s="13" t="s">
        <v>930</v>
      </c>
      <c r="D196" s="13" t="s">
        <v>931</v>
      </c>
      <c r="E196" s="13" t="s">
        <v>123</v>
      </c>
      <c r="F196" s="1" t="s">
        <v>124</v>
      </c>
      <c r="G196" s="13">
        <v>73</v>
      </c>
      <c r="H196" s="13">
        <v>205</v>
      </c>
      <c r="I196" s="13" t="s">
        <v>125</v>
      </c>
      <c r="J196" s="13">
        <v>2008</v>
      </c>
      <c r="K196" s="13">
        <v>4</v>
      </c>
      <c r="L196" s="13">
        <v>96</v>
      </c>
      <c r="M196" s="1"/>
      <c r="N196" s="1">
        <v>24</v>
      </c>
      <c r="O196" s="13" t="s">
        <v>312</v>
      </c>
      <c r="P196" s="13" t="s">
        <v>932</v>
      </c>
      <c r="Q196" s="1" t="str">
        <f t="shared" si="69"/>
        <v>NYI</v>
      </c>
      <c r="R196" s="13" t="s">
        <v>287</v>
      </c>
      <c r="S196" s="1"/>
      <c r="T196" s="13" t="s">
        <v>173</v>
      </c>
      <c r="U196" s="13">
        <v>12</v>
      </c>
      <c r="V196" s="13">
        <v>0</v>
      </c>
      <c r="W196" s="13">
        <v>3</v>
      </c>
      <c r="X196" s="14">
        <v>3</v>
      </c>
      <c r="Y196" s="13">
        <v>3</v>
      </c>
      <c r="Z196" s="13">
        <v>4</v>
      </c>
      <c r="AA196" s="1">
        <v>12</v>
      </c>
      <c r="AB196" s="14">
        <v>11</v>
      </c>
      <c r="AC196" s="14">
        <v>15</v>
      </c>
      <c r="AD196" s="15">
        <f t="shared" si="70"/>
        <v>0</v>
      </c>
      <c r="AE196" s="15">
        <f t="shared" si="71"/>
        <v>0</v>
      </c>
      <c r="AF196" s="16">
        <v>210.88333333329999</v>
      </c>
      <c r="AG196" s="17">
        <f t="shared" si="72"/>
        <v>17.573611111108331</v>
      </c>
      <c r="AH196" s="29">
        <v>251</v>
      </c>
      <c r="AI196" s="17">
        <f t="shared" si="73"/>
        <v>20.916666666666668</v>
      </c>
      <c r="AJ196" s="19">
        <f t="shared" si="74"/>
        <v>0.84017264276215131</v>
      </c>
      <c r="AK196" s="20">
        <f>'Even Strength'!AA196+'Power Play'!R196+'Penalty Kill'!L196</f>
        <v>22.25</v>
      </c>
      <c r="AL196" s="19">
        <f t="shared" si="75"/>
        <v>6.3305145024905292</v>
      </c>
      <c r="AM196" s="15">
        <f>IF(('Even Strength'!BR196+'Power Play'!AK196+'Penalty Kill'!AG196)&gt;0,V196/('Even Strength'!BR196+'Power Play'!AK196+'Penalty Kill'!AG196),0)</f>
        <v>0</v>
      </c>
      <c r="AN196" s="15">
        <f>IF(('Even Strength'!BR196+'Power Play'!AK196+'Penalty Kill'!AG196)&gt;0,W196/('Even Strength'!BR196+'Power Play'!AK196+'Penalty Kill'!AG196),0)</f>
        <v>0.375</v>
      </c>
      <c r="AO196" s="15">
        <f t="shared" si="76"/>
        <v>0.375</v>
      </c>
      <c r="AP196" s="13">
        <v>0</v>
      </c>
      <c r="AQ196" s="13">
        <v>0</v>
      </c>
      <c r="AR196" s="21">
        <f t="shared" si="77"/>
        <v>0</v>
      </c>
      <c r="AS196" s="22">
        <v>0</v>
      </c>
      <c r="AT196" s="1"/>
      <c r="AU196" s="1"/>
      <c r="AV196">
        <v>20</v>
      </c>
      <c r="AW196" s="13">
        <v>22</v>
      </c>
      <c r="AX196" s="13">
        <v>16</v>
      </c>
      <c r="AY196" s="13">
        <v>11</v>
      </c>
      <c r="AZ196" s="13">
        <v>11</v>
      </c>
      <c r="BA196" s="13">
        <v>3</v>
      </c>
      <c r="BB196" s="16">
        <f t="shared" si="78"/>
        <v>5.6903501145982283</v>
      </c>
      <c r="BC196" s="17">
        <f t="shared" si="79"/>
        <v>6.2593851260580511</v>
      </c>
      <c r="BD196" s="17">
        <f t="shared" si="80"/>
        <v>4.5522800916785826</v>
      </c>
      <c r="BE196" s="17">
        <f t="shared" si="81"/>
        <v>3.1296925630290255</v>
      </c>
      <c r="BF196" s="17">
        <f t="shared" si="82"/>
        <v>3.1296925630290255</v>
      </c>
      <c r="BG196" s="17">
        <f t="shared" si="83"/>
        <v>0.85355251718973424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f t="shared" si="84"/>
        <v>38</v>
      </c>
      <c r="BO196" s="16">
        <v>2.9619999999999997</v>
      </c>
      <c r="BP196" s="1"/>
      <c r="BQ196" s="1"/>
      <c r="BR196" s="23" t="str">
        <f t="shared" si="85"/>
        <v xml:space="preserve"> </v>
      </c>
      <c r="BS196" s="1"/>
      <c r="BT196" s="13">
        <v>0</v>
      </c>
      <c r="BU196" s="13">
        <v>3</v>
      </c>
      <c r="BV196" s="13">
        <v>0</v>
      </c>
      <c r="BW196" s="13">
        <v>1</v>
      </c>
      <c r="BX196" s="13">
        <v>0</v>
      </c>
      <c r="BY196" s="13">
        <v>0</v>
      </c>
      <c r="BZ196" s="13">
        <v>0</v>
      </c>
      <c r="CA196" s="13">
        <v>0</v>
      </c>
      <c r="CB196" s="23">
        <f t="shared" si="86"/>
        <v>0</v>
      </c>
      <c r="CC196" s="16">
        <v>0.1</v>
      </c>
      <c r="CD196" s="16">
        <v>0.7</v>
      </c>
      <c r="CE196" s="16">
        <v>0.8</v>
      </c>
      <c r="CF196" s="24">
        <f t="shared" si="87"/>
        <v>6.6666666666666666E-2</v>
      </c>
      <c r="CG196" s="24">
        <f t="shared" si="88"/>
        <v>0.22761400458392916</v>
      </c>
      <c r="CH196" s="25">
        <v>4</v>
      </c>
      <c r="CI196" s="16">
        <v>3.2</v>
      </c>
      <c r="CJ196" s="16">
        <v>3.7</v>
      </c>
      <c r="CK196" s="16">
        <v>3.7</v>
      </c>
      <c r="CL196" s="16">
        <v>0.30000000000000004</v>
      </c>
      <c r="CM196" s="16">
        <v>1</v>
      </c>
      <c r="CN196" s="16">
        <v>0</v>
      </c>
      <c r="CO196" s="16">
        <v>1.3</v>
      </c>
      <c r="CP196" s="26">
        <f t="shared" si="89"/>
        <v>0.10833333333333334</v>
      </c>
      <c r="CQ196" s="26">
        <f t="shared" si="90"/>
        <v>0.36987275744888481</v>
      </c>
      <c r="CR196" s="13">
        <v>0</v>
      </c>
      <c r="CS196" s="13">
        <v>0</v>
      </c>
      <c r="CT196" s="13">
        <v>0</v>
      </c>
      <c r="CU196" s="13">
        <v>0</v>
      </c>
      <c r="CV196" s="13">
        <v>0.43</v>
      </c>
      <c r="CW196" s="13">
        <v>0.45</v>
      </c>
      <c r="CX196" s="13">
        <v>-0.38</v>
      </c>
      <c r="CY196" s="13">
        <v>-0.24</v>
      </c>
      <c r="CZ196" s="13">
        <v>-0.57999999999999996</v>
      </c>
      <c r="DA196" s="13">
        <v>-0.32</v>
      </c>
      <c r="DB196" s="27">
        <v>-19.27</v>
      </c>
      <c r="DC196" s="27">
        <v>3.39</v>
      </c>
      <c r="DD196" s="27">
        <v>-22.66</v>
      </c>
      <c r="DE196" s="27">
        <v>-7.3</v>
      </c>
      <c r="DF196" s="27">
        <v>-13.03</v>
      </c>
      <c r="DG196" s="27">
        <v>3.52</v>
      </c>
      <c r="DH196" s="27">
        <v>-16.55</v>
      </c>
      <c r="DI196" s="27">
        <v>-5.33</v>
      </c>
      <c r="DJ196" s="1">
        <v>186</v>
      </c>
      <c r="DK196" s="1"/>
      <c r="DL196" s="1"/>
      <c r="DM196" s="1">
        <v>0.82700000000000007</v>
      </c>
      <c r="DN196" s="1">
        <v>0</v>
      </c>
      <c r="DO196" s="1">
        <v>0</v>
      </c>
      <c r="DP196" s="16">
        <f t="shared" si="91"/>
        <v>0.71063829787234045</v>
      </c>
    </row>
    <row r="197" spans="1:120" x14ac:dyDescent="0.2">
      <c r="A197" s="13">
        <v>51</v>
      </c>
      <c r="B197" s="13" t="s">
        <v>933</v>
      </c>
      <c r="C197" s="13" t="s">
        <v>934</v>
      </c>
      <c r="D197" s="13" t="s">
        <v>257</v>
      </c>
      <c r="E197" s="13" t="s">
        <v>141</v>
      </c>
      <c r="F197" s="1" t="s">
        <v>142</v>
      </c>
      <c r="G197" s="13">
        <v>72</v>
      </c>
      <c r="H197" s="13">
        <v>192</v>
      </c>
      <c r="I197" s="13" t="s">
        <v>150</v>
      </c>
      <c r="J197" s="13">
        <v>2006</v>
      </c>
      <c r="K197" s="13">
        <v>7</v>
      </c>
      <c r="L197" s="13">
        <v>189</v>
      </c>
      <c r="M197" s="1"/>
      <c r="N197" s="1">
        <v>28</v>
      </c>
      <c r="O197" s="13" t="s">
        <v>935</v>
      </c>
      <c r="P197" s="13" t="s">
        <v>936</v>
      </c>
      <c r="Q197" s="1" t="str">
        <f t="shared" si="69"/>
        <v>VAN</v>
      </c>
      <c r="R197" s="13" t="s">
        <v>409</v>
      </c>
      <c r="S197" s="1"/>
      <c r="T197" s="13" t="s">
        <v>154</v>
      </c>
      <c r="U197" s="13">
        <v>79</v>
      </c>
      <c r="V197" s="13">
        <v>7</v>
      </c>
      <c r="W197" s="13">
        <v>18</v>
      </c>
      <c r="X197" s="14">
        <v>10</v>
      </c>
      <c r="Y197" s="13">
        <v>25</v>
      </c>
      <c r="Z197" s="13">
        <v>4</v>
      </c>
      <c r="AA197" s="1">
        <v>89</v>
      </c>
      <c r="AB197" s="14">
        <v>48</v>
      </c>
      <c r="AC197" s="14">
        <v>29</v>
      </c>
      <c r="AD197" s="15">
        <f t="shared" si="70"/>
        <v>7.8651685393258425E-2</v>
      </c>
      <c r="AE197" s="15">
        <f t="shared" si="71"/>
        <v>4.2168674698795178E-2</v>
      </c>
      <c r="AF197" s="16">
        <v>951.58333333329995</v>
      </c>
      <c r="AG197" s="17">
        <f t="shared" si="72"/>
        <v>12.045358649788607</v>
      </c>
      <c r="AH197" s="29">
        <v>1380</v>
      </c>
      <c r="AI197" s="17">
        <f t="shared" si="73"/>
        <v>17.468354430379748</v>
      </c>
      <c r="AJ197" s="19">
        <f t="shared" si="74"/>
        <v>0.68955314009659419</v>
      </c>
      <c r="AK197" s="20">
        <f>'Even Strength'!AA197+'Power Play'!R197+'Penalty Kill'!L197</f>
        <v>100.40625</v>
      </c>
      <c r="AL197" s="19">
        <f t="shared" si="75"/>
        <v>6.3308958752957825</v>
      </c>
      <c r="AM197" s="15">
        <f>IF(('Even Strength'!BR197+'Power Play'!AK197+'Penalty Kill'!AG197)&gt;0,V197/('Even Strength'!BR197+'Power Play'!AK197+'Penalty Kill'!AG197),0)</f>
        <v>0.2</v>
      </c>
      <c r="AN197" s="15">
        <f>IF(('Even Strength'!BR197+'Power Play'!AK197+'Penalty Kill'!AG197)&gt;0,W197/('Even Strength'!BR197+'Power Play'!AK197+'Penalty Kill'!AG197),0)</f>
        <v>0.51428571428571423</v>
      </c>
      <c r="AO197" s="15">
        <f t="shared" si="76"/>
        <v>0.71428571428571419</v>
      </c>
      <c r="AP197" s="13">
        <v>7</v>
      </c>
      <c r="AQ197" s="13">
        <v>9</v>
      </c>
      <c r="AR197" s="21">
        <f t="shared" si="77"/>
        <v>0.4375</v>
      </c>
      <c r="AS197" s="22">
        <v>0.30000000000000004</v>
      </c>
      <c r="AT197" s="1"/>
      <c r="AU197" s="1"/>
      <c r="AV197">
        <v>119</v>
      </c>
      <c r="AW197" s="13">
        <v>166</v>
      </c>
      <c r="AX197" s="13">
        <v>37</v>
      </c>
      <c r="AY197" s="13">
        <v>48</v>
      </c>
      <c r="AZ197" s="13">
        <v>12</v>
      </c>
      <c r="BA197" s="13">
        <v>18</v>
      </c>
      <c r="BB197" s="16">
        <f t="shared" si="78"/>
        <v>7.5032840003505559</v>
      </c>
      <c r="BC197" s="17">
        <f t="shared" si="79"/>
        <v>10.466765916455397</v>
      </c>
      <c r="BD197" s="17">
        <f t="shared" si="80"/>
        <v>2.3329538488484927</v>
      </c>
      <c r="BE197" s="17">
        <f t="shared" si="81"/>
        <v>3.0265347228304766</v>
      </c>
      <c r="BF197" s="17">
        <f t="shared" si="82"/>
        <v>0.75663368070761916</v>
      </c>
      <c r="BG197" s="17">
        <f t="shared" si="83"/>
        <v>1.1349505210614288</v>
      </c>
      <c r="BH197" s="13">
        <v>175</v>
      </c>
      <c r="BI197" s="13">
        <v>35</v>
      </c>
      <c r="BJ197" s="13">
        <v>17</v>
      </c>
      <c r="BK197" s="13">
        <v>2</v>
      </c>
      <c r="BL197" s="13">
        <v>0</v>
      </c>
      <c r="BM197" s="13">
        <v>0</v>
      </c>
      <c r="BN197" s="13">
        <f t="shared" si="84"/>
        <v>395</v>
      </c>
      <c r="BO197" s="16">
        <v>-5.5419999999999998</v>
      </c>
      <c r="BP197" s="1"/>
      <c r="BQ197" s="1"/>
      <c r="BR197" s="23" t="str">
        <f t="shared" si="85"/>
        <v xml:space="preserve"> </v>
      </c>
      <c r="BS197" s="1"/>
      <c r="BT197" s="13">
        <v>2</v>
      </c>
      <c r="BU197" s="13">
        <v>15</v>
      </c>
      <c r="BV197" s="13">
        <v>0</v>
      </c>
      <c r="BW197" s="13">
        <v>0</v>
      </c>
      <c r="BX197" s="13">
        <v>3</v>
      </c>
      <c r="BY197" s="13">
        <v>0</v>
      </c>
      <c r="BZ197" s="13">
        <v>0</v>
      </c>
      <c r="CA197" s="13">
        <v>0</v>
      </c>
      <c r="CB197" s="23">
        <f t="shared" si="86"/>
        <v>0</v>
      </c>
      <c r="CC197" s="16">
        <v>1</v>
      </c>
      <c r="CD197" s="16">
        <v>1.2</v>
      </c>
      <c r="CE197" s="16">
        <v>2.1</v>
      </c>
      <c r="CF197" s="24">
        <f t="shared" si="87"/>
        <v>2.6582278481012658E-2</v>
      </c>
      <c r="CG197" s="24">
        <f t="shared" si="88"/>
        <v>0.13241089412383336</v>
      </c>
      <c r="CH197" s="25">
        <v>2</v>
      </c>
      <c r="CI197" s="16">
        <v>18.7</v>
      </c>
      <c r="CJ197" s="16">
        <v>18.600000000000001</v>
      </c>
      <c r="CK197" s="16">
        <v>3</v>
      </c>
      <c r="CL197" s="16">
        <v>1.6</v>
      </c>
      <c r="CM197" s="16">
        <v>2</v>
      </c>
      <c r="CN197" s="16">
        <v>0</v>
      </c>
      <c r="CO197" s="16">
        <v>3.5</v>
      </c>
      <c r="CP197" s="26">
        <f t="shared" si="89"/>
        <v>4.4303797468354431E-2</v>
      </c>
      <c r="CQ197" s="26">
        <f t="shared" si="90"/>
        <v>0.22068482353972224</v>
      </c>
      <c r="CR197" s="13">
        <v>1</v>
      </c>
      <c r="CS197" s="13">
        <v>3</v>
      </c>
      <c r="CT197" s="13">
        <v>0</v>
      </c>
      <c r="CU197" s="13">
        <v>0</v>
      </c>
      <c r="CV197" s="13">
        <v>2.57</v>
      </c>
      <c r="CW197" s="13">
        <v>-2.44</v>
      </c>
      <c r="CX197" s="13">
        <v>-0.88</v>
      </c>
      <c r="CY197" s="13">
        <v>-1.43</v>
      </c>
      <c r="CZ197" s="13">
        <v>-1.96</v>
      </c>
      <c r="DA197" s="13">
        <v>-4.1399999999999997</v>
      </c>
      <c r="DB197" s="27">
        <v>-91.66</v>
      </c>
      <c r="DC197" s="27">
        <v>62.75</v>
      </c>
      <c r="DD197" s="27">
        <v>-154.41</v>
      </c>
      <c r="DE197" s="27">
        <v>-10.35</v>
      </c>
      <c r="DF197" s="27">
        <v>-55.65</v>
      </c>
      <c r="DG197" s="27">
        <v>46.34</v>
      </c>
      <c r="DH197" s="27">
        <v>-101.99</v>
      </c>
      <c r="DI197" s="27">
        <v>-6.83</v>
      </c>
      <c r="DJ197" s="1">
        <v>186</v>
      </c>
      <c r="DK197" s="28">
        <v>3</v>
      </c>
      <c r="DL197" s="28" t="s">
        <v>937</v>
      </c>
      <c r="DM197" s="1">
        <v>1.633</v>
      </c>
      <c r="DN197" s="1">
        <v>0.02</v>
      </c>
      <c r="DO197" s="1">
        <v>0</v>
      </c>
      <c r="DP197" s="16">
        <f t="shared" si="91"/>
        <v>1.1957446808510639</v>
      </c>
    </row>
    <row r="198" spans="1:120" x14ac:dyDescent="0.2">
      <c r="A198" s="13">
        <v>8</v>
      </c>
      <c r="B198" s="13" t="s">
        <v>938</v>
      </c>
      <c r="C198" s="13" t="s">
        <v>645</v>
      </c>
      <c r="D198" s="13" t="s">
        <v>158</v>
      </c>
      <c r="E198" s="13" t="s">
        <v>141</v>
      </c>
      <c r="F198" s="1" t="s">
        <v>142</v>
      </c>
      <c r="G198" s="13">
        <v>73</v>
      </c>
      <c r="H198" s="13">
        <v>213</v>
      </c>
      <c r="I198" s="13" t="s">
        <v>150</v>
      </c>
      <c r="J198" s="13">
        <v>2008</v>
      </c>
      <c r="K198" s="13">
        <v>1</v>
      </c>
      <c r="L198" s="13">
        <v>2</v>
      </c>
      <c r="M198" s="1"/>
      <c r="N198" s="1">
        <v>25</v>
      </c>
      <c r="O198" s="13" t="s">
        <v>939</v>
      </c>
      <c r="P198" s="13" t="s">
        <v>940</v>
      </c>
      <c r="Q198" s="1" t="str">
        <f t="shared" si="69"/>
        <v>LAK</v>
      </c>
      <c r="R198" s="13" t="s">
        <v>206</v>
      </c>
      <c r="S198" s="1"/>
      <c r="T198" s="13" t="s">
        <v>173</v>
      </c>
      <c r="U198" s="13">
        <v>82</v>
      </c>
      <c r="V198" s="13">
        <v>7</v>
      </c>
      <c r="W198" s="13">
        <v>39</v>
      </c>
      <c r="X198" s="14">
        <v>21</v>
      </c>
      <c r="Y198" s="13">
        <v>46</v>
      </c>
      <c r="Z198" s="13">
        <v>3</v>
      </c>
      <c r="AA198" s="1">
        <v>219</v>
      </c>
      <c r="AB198" s="14">
        <v>104</v>
      </c>
      <c r="AC198" s="14">
        <v>165</v>
      </c>
      <c r="AD198" s="15">
        <f t="shared" si="70"/>
        <v>3.1963470319634701E-2</v>
      </c>
      <c r="AE198" s="15">
        <f t="shared" si="71"/>
        <v>1.4344262295081968E-2</v>
      </c>
      <c r="AF198" s="16">
        <f>2377+40/60</f>
        <v>2377.6666666666665</v>
      </c>
      <c r="AG198" s="17">
        <f t="shared" si="72"/>
        <v>28.99593495934959</v>
      </c>
      <c r="AH198" s="29">
        <v>2674</v>
      </c>
      <c r="AI198" s="17">
        <f t="shared" si="73"/>
        <v>32.609756097560975</v>
      </c>
      <c r="AJ198" s="19">
        <f t="shared" si="74"/>
        <v>0.88917975567190222</v>
      </c>
      <c r="AK198" s="20">
        <f>'Even Strength'!AA198+'Power Play'!R198+'Penalty Kill'!L198</f>
        <v>235.74816176470588</v>
      </c>
      <c r="AL198" s="19">
        <f t="shared" si="75"/>
        <v>5.9490633839404268</v>
      </c>
      <c r="AM198" s="15">
        <f>IF(('Even Strength'!BR198+'Power Play'!AK198+'Penalty Kill'!AG198)&gt;0,V198/('Even Strength'!BR198+'Power Play'!AK198+'Penalty Kill'!AG198),0)</f>
        <v>6.6666666666666666E-2</v>
      </c>
      <c r="AN198" s="15">
        <f>IF(('Even Strength'!BR198+'Power Play'!AK198+'Penalty Kill'!AG198)&gt;0,W198/('Even Strength'!BR198+'Power Play'!AK198+'Penalty Kill'!AG198),0)</f>
        <v>0.37142857142857144</v>
      </c>
      <c r="AO198" s="15">
        <f t="shared" si="76"/>
        <v>0.43809523809523809</v>
      </c>
      <c r="AP198" s="13">
        <v>0</v>
      </c>
      <c r="AQ198" s="13">
        <v>1</v>
      </c>
      <c r="AR198" s="21">
        <f t="shared" si="77"/>
        <v>0</v>
      </c>
      <c r="AS198" s="22">
        <v>0</v>
      </c>
      <c r="AT198" s="1"/>
      <c r="AU198" s="1"/>
      <c r="AV198">
        <v>146</v>
      </c>
      <c r="AW198" s="13">
        <v>152</v>
      </c>
      <c r="AX198" s="13">
        <v>144</v>
      </c>
      <c r="AY198" s="13">
        <v>104</v>
      </c>
      <c r="AZ198" s="13">
        <v>80</v>
      </c>
      <c r="BA198" s="13">
        <v>12</v>
      </c>
      <c r="BB198" s="16">
        <f t="shared" si="78"/>
        <v>3.6842843123510449</v>
      </c>
      <c r="BC198" s="17">
        <f t="shared" si="79"/>
        <v>3.8356932566942383</v>
      </c>
      <c r="BD198" s="17">
        <f t="shared" si="80"/>
        <v>3.6338146642366467</v>
      </c>
      <c r="BE198" s="17">
        <f t="shared" si="81"/>
        <v>2.6244217019486893</v>
      </c>
      <c r="BF198" s="17">
        <f t="shared" si="82"/>
        <v>2.0187859245759148</v>
      </c>
      <c r="BG198" s="17">
        <f t="shared" si="83"/>
        <v>0.3028178886863872</v>
      </c>
      <c r="BH198" s="13">
        <v>56</v>
      </c>
      <c r="BI198" s="13">
        <v>28</v>
      </c>
      <c r="BJ198" s="13">
        <v>0</v>
      </c>
      <c r="BK198" s="13">
        <v>0</v>
      </c>
      <c r="BL198" s="13">
        <v>0</v>
      </c>
      <c r="BM198" s="13">
        <v>0</v>
      </c>
      <c r="BN198" s="13">
        <f t="shared" si="84"/>
        <v>352</v>
      </c>
      <c r="BO198" s="16">
        <v>-4.9119999999999999</v>
      </c>
      <c r="BP198" s="13">
        <v>1</v>
      </c>
      <c r="BQ198" s="13">
        <v>0</v>
      </c>
      <c r="BR198" s="23">
        <f t="shared" si="85"/>
        <v>0</v>
      </c>
      <c r="BS198" s="13">
        <v>0</v>
      </c>
      <c r="BT198" s="13">
        <v>0</v>
      </c>
      <c r="BU198" s="13">
        <v>18</v>
      </c>
      <c r="BV198" s="13">
        <v>0</v>
      </c>
      <c r="BW198" s="13">
        <v>0</v>
      </c>
      <c r="BX198" s="13">
        <v>2</v>
      </c>
      <c r="BY198" s="13">
        <v>0</v>
      </c>
      <c r="BZ198" s="13">
        <v>0</v>
      </c>
      <c r="CA198" s="13">
        <v>0</v>
      </c>
      <c r="CB198" s="23">
        <f t="shared" si="86"/>
        <v>0</v>
      </c>
      <c r="CC198" s="16">
        <v>3</v>
      </c>
      <c r="CD198" s="16">
        <v>5.6</v>
      </c>
      <c r="CE198" s="16">
        <v>8.6</v>
      </c>
      <c r="CF198" s="24">
        <f t="shared" si="87"/>
        <v>0.1048780487804878</v>
      </c>
      <c r="CG198" s="24">
        <f t="shared" si="88"/>
        <v>0.21701948689191083</v>
      </c>
      <c r="CH198" s="25">
        <v>8</v>
      </c>
      <c r="CI198" s="16">
        <v>52.4</v>
      </c>
      <c r="CJ198" s="16">
        <v>49.2</v>
      </c>
      <c r="CK198" s="16">
        <v>-4</v>
      </c>
      <c r="CL198" s="16">
        <v>4.9000000000000004</v>
      </c>
      <c r="CM198" s="16">
        <v>6.5</v>
      </c>
      <c r="CN198" s="16">
        <v>-0.30000000000000004</v>
      </c>
      <c r="CO198" s="16">
        <v>11.1</v>
      </c>
      <c r="CP198" s="26">
        <f t="shared" si="89"/>
        <v>0.13536585365853659</v>
      </c>
      <c r="CQ198" s="26">
        <f t="shared" si="90"/>
        <v>0.28010654703490817</v>
      </c>
      <c r="CR198" s="13">
        <v>4</v>
      </c>
      <c r="CS198" s="13">
        <v>4</v>
      </c>
      <c r="CT198" s="13">
        <v>3</v>
      </c>
      <c r="CU198" s="13">
        <v>-0.01</v>
      </c>
      <c r="CV198" s="13">
        <v>-0.55000000000000004</v>
      </c>
      <c r="CW198" s="13">
        <v>0.17</v>
      </c>
      <c r="CX198" s="13">
        <v>3.55</v>
      </c>
      <c r="CY198" s="13">
        <v>2.16</v>
      </c>
      <c r="CZ198" s="13">
        <v>-5.09</v>
      </c>
      <c r="DA198" s="13">
        <v>0.23</v>
      </c>
      <c r="DB198" s="27">
        <v>3.52</v>
      </c>
      <c r="DC198" s="27">
        <v>-21.39</v>
      </c>
      <c r="DD198" s="27">
        <v>24.91</v>
      </c>
      <c r="DE198" s="27">
        <v>0.86</v>
      </c>
      <c r="DF198" s="27">
        <v>8.44</v>
      </c>
      <c r="DG198" s="27">
        <v>-22.56</v>
      </c>
      <c r="DH198" s="27">
        <v>31</v>
      </c>
      <c r="DI198" s="27">
        <v>1.07</v>
      </c>
      <c r="DJ198" s="1">
        <v>186</v>
      </c>
      <c r="DK198" s="1"/>
      <c r="DL198" s="1"/>
      <c r="DM198" s="1">
        <v>7</v>
      </c>
      <c r="DN198" s="1">
        <v>0</v>
      </c>
      <c r="DO198" s="1">
        <v>0</v>
      </c>
      <c r="DP198" s="16">
        <f t="shared" si="91"/>
        <v>-2.6234042553191497</v>
      </c>
    </row>
    <row r="199" spans="1:120" x14ac:dyDescent="0.2">
      <c r="A199" s="13">
        <v>23</v>
      </c>
      <c r="B199" s="13" t="s">
        <v>941</v>
      </c>
      <c r="C199" s="13" t="s">
        <v>942</v>
      </c>
      <c r="D199" s="13" t="s">
        <v>158</v>
      </c>
      <c r="E199" s="13" t="s">
        <v>141</v>
      </c>
      <c r="F199" s="1" t="s">
        <v>142</v>
      </c>
      <c r="G199" s="13">
        <v>71</v>
      </c>
      <c r="H199" s="13">
        <v>191</v>
      </c>
      <c r="I199" s="13" t="s">
        <v>150</v>
      </c>
      <c r="J199" s="13">
        <v>2005</v>
      </c>
      <c r="K199" s="13">
        <v>1</v>
      </c>
      <c r="L199" s="13">
        <v>29</v>
      </c>
      <c r="M199" s="1"/>
      <c r="N199" s="1">
        <v>27</v>
      </c>
      <c r="O199" s="13" t="s">
        <v>396</v>
      </c>
      <c r="P199" s="13" t="s">
        <v>943</v>
      </c>
      <c r="Q199" s="1" t="str">
        <f t="shared" si="69"/>
        <v>PIT</v>
      </c>
      <c r="R199" s="13" t="s">
        <v>153</v>
      </c>
      <c r="S199" s="1"/>
      <c r="T199" s="13" t="s">
        <v>154</v>
      </c>
      <c r="U199" s="13">
        <v>72</v>
      </c>
      <c r="V199" s="13">
        <v>14</v>
      </c>
      <c r="W199" s="13">
        <v>14</v>
      </c>
      <c r="X199" s="14">
        <v>8</v>
      </c>
      <c r="Y199" s="13">
        <v>28</v>
      </c>
      <c r="Z199" s="13">
        <v>2</v>
      </c>
      <c r="AA199" s="1">
        <v>104</v>
      </c>
      <c r="AB199" s="14">
        <v>18</v>
      </c>
      <c r="AC199" s="14">
        <v>36</v>
      </c>
      <c r="AD199" s="15">
        <f t="shared" si="70"/>
        <v>0.13461538461538461</v>
      </c>
      <c r="AE199" s="15">
        <f t="shared" si="71"/>
        <v>8.8607594936708861E-2</v>
      </c>
      <c r="AF199" s="16">
        <v>895.23333333330004</v>
      </c>
      <c r="AG199" s="17">
        <f t="shared" si="72"/>
        <v>12.433796296295833</v>
      </c>
      <c r="AH199" s="29">
        <v>1276</v>
      </c>
      <c r="AI199" s="17">
        <f t="shared" si="73"/>
        <v>17.722222222222221</v>
      </c>
      <c r="AJ199" s="19">
        <f t="shared" si="74"/>
        <v>0.70159352142108156</v>
      </c>
      <c r="AK199" s="20">
        <f>'Even Strength'!AA199+'Power Play'!R199+'Penalty Kill'!L199</f>
        <v>98.581280788177338</v>
      </c>
      <c r="AL199" s="19">
        <f t="shared" si="75"/>
        <v>6.6070784309016579</v>
      </c>
      <c r="AM199" s="15">
        <f>IF(('Even Strength'!BR199+'Power Play'!AK199+'Penalty Kill'!AG199)&gt;0,V199/('Even Strength'!BR199+'Power Play'!AK199+'Penalty Kill'!AG199),0)</f>
        <v>0.3888888888888889</v>
      </c>
      <c r="AN199" s="15">
        <f>IF(('Even Strength'!BR199+'Power Play'!AK199+'Penalty Kill'!AG199)&gt;0,W199/('Even Strength'!BR199+'Power Play'!AK199+'Penalty Kill'!AG199),0)</f>
        <v>0.3888888888888889</v>
      </c>
      <c r="AO199" s="15">
        <f t="shared" si="76"/>
        <v>0.77777777777777779</v>
      </c>
      <c r="AP199" s="13">
        <v>4</v>
      </c>
      <c r="AQ199" s="13">
        <v>4</v>
      </c>
      <c r="AR199" s="21">
        <f t="shared" si="77"/>
        <v>0.5</v>
      </c>
      <c r="AS199" s="22">
        <v>0.1</v>
      </c>
      <c r="AT199" s="1"/>
      <c r="AU199" s="1"/>
      <c r="AV199">
        <v>97</v>
      </c>
      <c r="AW199" s="13">
        <v>108</v>
      </c>
      <c r="AX199" s="13">
        <v>34</v>
      </c>
      <c r="AY199" s="13">
        <v>18</v>
      </c>
      <c r="AZ199" s="13">
        <v>24</v>
      </c>
      <c r="BA199" s="13">
        <v>16</v>
      </c>
      <c r="BB199" s="16">
        <f t="shared" si="78"/>
        <v>6.5010984100981677</v>
      </c>
      <c r="BC199" s="17">
        <f t="shared" si="79"/>
        <v>7.2383363741299185</v>
      </c>
      <c r="BD199" s="17">
        <f t="shared" si="80"/>
        <v>2.2787355251890484</v>
      </c>
      <c r="BE199" s="17">
        <f t="shared" si="81"/>
        <v>1.2063893956883198</v>
      </c>
      <c r="BF199" s="17">
        <f t="shared" si="82"/>
        <v>1.608519194251093</v>
      </c>
      <c r="BG199" s="17">
        <f t="shared" si="83"/>
        <v>1.0723461295007286</v>
      </c>
      <c r="BH199" s="13">
        <v>238</v>
      </c>
      <c r="BI199" s="13">
        <v>49</v>
      </c>
      <c r="BJ199" s="13">
        <v>8</v>
      </c>
      <c r="BK199" s="13">
        <v>9</v>
      </c>
      <c r="BL199" s="13">
        <v>1</v>
      </c>
      <c r="BM199" s="13">
        <v>0</v>
      </c>
      <c r="BN199" s="13">
        <f t="shared" si="84"/>
        <v>388</v>
      </c>
      <c r="BO199" s="16">
        <v>-13.548</v>
      </c>
      <c r="BP199" s="13">
        <v>1</v>
      </c>
      <c r="BQ199" s="13">
        <v>0</v>
      </c>
      <c r="BR199" s="23">
        <f t="shared" si="85"/>
        <v>0</v>
      </c>
      <c r="BS199" s="13">
        <v>0</v>
      </c>
      <c r="BT199" s="13">
        <v>0</v>
      </c>
      <c r="BU199" s="13">
        <v>19</v>
      </c>
      <c r="BV199" s="13">
        <v>0</v>
      </c>
      <c r="BW199" s="13">
        <v>0</v>
      </c>
      <c r="BX199" s="13">
        <v>2</v>
      </c>
      <c r="BY199" s="13">
        <v>1</v>
      </c>
      <c r="BZ199" s="13">
        <v>0</v>
      </c>
      <c r="CA199" s="13">
        <v>0</v>
      </c>
      <c r="CB199" s="23">
        <f t="shared" si="86"/>
        <v>0</v>
      </c>
      <c r="CC199" s="16">
        <v>2.2000000000000002</v>
      </c>
      <c r="CD199" s="16">
        <v>1.2</v>
      </c>
      <c r="CE199" s="16">
        <v>3.3</v>
      </c>
      <c r="CF199" s="24">
        <f t="shared" si="87"/>
        <v>4.583333333333333E-2</v>
      </c>
      <c r="CG199" s="24">
        <f t="shared" si="88"/>
        <v>0.22117138920952528</v>
      </c>
      <c r="CH199" s="25">
        <v>3</v>
      </c>
      <c r="CI199" s="16">
        <v>19.100000000000001</v>
      </c>
      <c r="CJ199" s="16">
        <v>16.399999999999999</v>
      </c>
      <c r="CK199" s="16">
        <v>1.6</v>
      </c>
      <c r="CL199" s="16">
        <v>3.5</v>
      </c>
      <c r="CM199" s="16">
        <v>1.4</v>
      </c>
      <c r="CN199" s="16">
        <v>-0.30000000000000004</v>
      </c>
      <c r="CO199" s="16">
        <v>4.5999999999999996</v>
      </c>
      <c r="CP199" s="26">
        <f t="shared" si="89"/>
        <v>6.3888888888888884E-2</v>
      </c>
      <c r="CQ199" s="26">
        <f t="shared" si="90"/>
        <v>0.30829951223145952</v>
      </c>
      <c r="CR199" s="13">
        <v>3</v>
      </c>
      <c r="CS199" s="13">
        <v>2</v>
      </c>
      <c r="CT199" s="13">
        <v>0</v>
      </c>
      <c r="CU199" s="13">
        <v>0</v>
      </c>
      <c r="CV199" s="13">
        <v>2.54</v>
      </c>
      <c r="CW199" s="13">
        <v>-4.6900000000000004</v>
      </c>
      <c r="CX199" s="13">
        <v>-1.38</v>
      </c>
      <c r="CY199" s="13">
        <v>0.98</v>
      </c>
      <c r="CZ199" s="13">
        <v>4.3</v>
      </c>
      <c r="DA199" s="13">
        <v>1.75</v>
      </c>
      <c r="DB199" s="27">
        <v>-32.89</v>
      </c>
      <c r="DC199" s="27">
        <v>25.42</v>
      </c>
      <c r="DD199" s="27">
        <v>-58.32</v>
      </c>
      <c r="DE199" s="27">
        <v>-4.51</v>
      </c>
      <c r="DF199" s="27">
        <v>-15.77</v>
      </c>
      <c r="DG199" s="27">
        <v>1.69</v>
      </c>
      <c r="DH199" s="27">
        <v>-17.46</v>
      </c>
      <c r="DI199" s="27">
        <v>-1.35</v>
      </c>
      <c r="DJ199" s="1">
        <v>186</v>
      </c>
      <c r="DK199" s="28">
        <v>9</v>
      </c>
      <c r="DL199" s="28" t="s">
        <v>944</v>
      </c>
      <c r="DM199" s="1">
        <v>1</v>
      </c>
      <c r="DN199" s="1">
        <v>6.0999999999999999E-2</v>
      </c>
      <c r="DO199" s="1">
        <v>0</v>
      </c>
      <c r="DP199" s="16">
        <f t="shared" si="91"/>
        <v>3.6425531914893616</v>
      </c>
    </row>
    <row r="200" spans="1:120" x14ac:dyDescent="0.2">
      <c r="A200" s="13">
        <v>29</v>
      </c>
      <c r="B200" s="13" t="s">
        <v>945</v>
      </c>
      <c r="C200" s="13" t="s">
        <v>946</v>
      </c>
      <c r="D200" s="1"/>
      <c r="E200" s="13" t="s">
        <v>947</v>
      </c>
      <c r="F200" s="1" t="s">
        <v>948</v>
      </c>
      <c r="G200" s="13">
        <v>73</v>
      </c>
      <c r="H200" s="13">
        <v>210</v>
      </c>
      <c r="I200" s="13" t="s">
        <v>125</v>
      </c>
      <c r="J200" s="13">
        <v>2014</v>
      </c>
      <c r="K200" s="13">
        <v>1</v>
      </c>
      <c r="L200" s="13">
        <v>3</v>
      </c>
      <c r="M200" s="13" t="s">
        <v>159</v>
      </c>
      <c r="N200" s="1">
        <v>19</v>
      </c>
      <c r="O200" s="13" t="s">
        <v>949</v>
      </c>
      <c r="P200" s="13" t="s">
        <v>950</v>
      </c>
      <c r="Q200" s="1" t="str">
        <f t="shared" si="69"/>
        <v>EDM</v>
      </c>
      <c r="R200" s="13" t="s">
        <v>136</v>
      </c>
      <c r="S200" s="1"/>
      <c r="T200" s="13" t="s">
        <v>146</v>
      </c>
      <c r="U200" s="13">
        <v>37</v>
      </c>
      <c r="V200" s="13">
        <v>2</v>
      </c>
      <c r="W200" s="13">
        <v>7</v>
      </c>
      <c r="X200" s="14">
        <v>6</v>
      </c>
      <c r="Y200" s="13">
        <v>9</v>
      </c>
      <c r="Z200" s="13">
        <v>-17</v>
      </c>
      <c r="AA200" s="1">
        <v>49</v>
      </c>
      <c r="AB200" s="14">
        <v>18</v>
      </c>
      <c r="AC200" s="14">
        <v>10</v>
      </c>
      <c r="AD200" s="15">
        <f t="shared" si="70"/>
        <v>4.0816326530612242E-2</v>
      </c>
      <c r="AE200" s="15">
        <f t="shared" si="71"/>
        <v>2.5974025974025976E-2</v>
      </c>
      <c r="AF200" s="16">
        <v>469.73333333329998</v>
      </c>
      <c r="AG200" s="17">
        <f t="shared" si="72"/>
        <v>12.695495495494594</v>
      </c>
      <c r="AH200" s="29">
        <v>647</v>
      </c>
      <c r="AI200" s="17">
        <f t="shared" si="73"/>
        <v>17.486486486486488</v>
      </c>
      <c r="AJ200" s="19">
        <f t="shared" si="74"/>
        <v>0.72601751674389492</v>
      </c>
      <c r="AK200" s="20">
        <f>'Even Strength'!AA200+'Power Play'!R200+'Penalty Kill'!L200</f>
        <v>118.90909090909091</v>
      </c>
      <c r="AL200" s="19">
        <f t="shared" si="75"/>
        <v>15.188501535366083</v>
      </c>
      <c r="AM200" s="15">
        <f>IF(('Even Strength'!BR200+'Power Play'!AK200+'Penalty Kill'!AG200)&gt;0,V200/('Even Strength'!BR200+'Power Play'!AK200+'Penalty Kill'!AG200),0)</f>
        <v>0.13333333333333333</v>
      </c>
      <c r="AN200" s="15">
        <f>IF(('Even Strength'!BR200+'Power Play'!AK200+'Penalty Kill'!AG200)&gt;0,W200/('Even Strength'!BR200+'Power Play'!AK200+'Penalty Kill'!AG200),0)</f>
        <v>0.46666666666666667</v>
      </c>
      <c r="AO200" s="15">
        <f t="shared" si="76"/>
        <v>0.6</v>
      </c>
      <c r="AP200" s="13">
        <v>128</v>
      </c>
      <c r="AQ200" s="13">
        <v>187</v>
      </c>
      <c r="AR200" s="21">
        <f t="shared" si="77"/>
        <v>0.40634920634920635</v>
      </c>
      <c r="AS200" s="22">
        <v>13.8</v>
      </c>
      <c r="AT200" s="13">
        <v>1</v>
      </c>
      <c r="AU200" s="13">
        <v>0</v>
      </c>
      <c r="AV200">
        <v>45</v>
      </c>
      <c r="AW200" s="13">
        <v>21</v>
      </c>
      <c r="AX200" s="13">
        <v>8</v>
      </c>
      <c r="AY200" s="13">
        <v>18</v>
      </c>
      <c r="AZ200" s="13">
        <v>16</v>
      </c>
      <c r="BA200" s="13">
        <v>14</v>
      </c>
      <c r="BB200" s="16">
        <f t="shared" si="78"/>
        <v>5.7479420948059721</v>
      </c>
      <c r="BC200" s="17">
        <f t="shared" si="79"/>
        <v>2.68237297757612</v>
      </c>
      <c r="BD200" s="17">
        <f t="shared" si="80"/>
        <v>1.0218563724099505</v>
      </c>
      <c r="BE200" s="17">
        <f t="shared" si="81"/>
        <v>2.2991768379223885</v>
      </c>
      <c r="BF200" s="17">
        <f t="shared" si="82"/>
        <v>2.0437127448199011</v>
      </c>
      <c r="BG200" s="17">
        <f t="shared" si="83"/>
        <v>1.7882486517174134</v>
      </c>
      <c r="BH200" s="13">
        <v>4</v>
      </c>
      <c r="BI200" s="13">
        <v>2</v>
      </c>
      <c r="BJ200" s="13">
        <v>0</v>
      </c>
      <c r="BK200" s="13">
        <v>0</v>
      </c>
      <c r="BL200" s="13">
        <v>0</v>
      </c>
      <c r="BM200" s="13">
        <v>0</v>
      </c>
      <c r="BN200" s="13">
        <f t="shared" si="84"/>
        <v>33</v>
      </c>
      <c r="BO200" s="16">
        <v>4.1859999999999999</v>
      </c>
      <c r="BP200" s="1"/>
      <c r="BQ200" s="1"/>
      <c r="BR200" s="23" t="str">
        <f t="shared" si="85"/>
        <v xml:space="preserve"> </v>
      </c>
      <c r="BS200" s="1"/>
      <c r="BT200" s="13">
        <v>0</v>
      </c>
      <c r="BU200" s="13">
        <v>8</v>
      </c>
      <c r="BV200" s="13">
        <v>0</v>
      </c>
      <c r="BW200" s="13">
        <v>0</v>
      </c>
      <c r="BX200" s="13">
        <v>1</v>
      </c>
      <c r="BY200" s="13">
        <v>0</v>
      </c>
      <c r="BZ200" s="13">
        <v>0</v>
      </c>
      <c r="CA200" s="13">
        <v>0</v>
      </c>
      <c r="CB200" s="23">
        <f t="shared" si="86"/>
        <v>0</v>
      </c>
      <c r="CC200" s="16">
        <v>-0.1</v>
      </c>
      <c r="CD200" s="16">
        <v>-0.2</v>
      </c>
      <c r="CE200" s="16">
        <v>-0.2</v>
      </c>
      <c r="CF200" s="24">
        <f t="shared" si="87"/>
        <v>-5.4054054054054057E-3</v>
      </c>
      <c r="CG200" s="24">
        <f t="shared" si="88"/>
        <v>-2.5546409310248763E-2</v>
      </c>
      <c r="CH200" s="25">
        <v>2</v>
      </c>
      <c r="CI200" s="16">
        <v>11.3</v>
      </c>
      <c r="CJ200" s="16">
        <v>10</v>
      </c>
      <c r="CK200" s="16">
        <v>-8.9</v>
      </c>
      <c r="CL200" s="16">
        <v>-1.5</v>
      </c>
      <c r="CM200" s="16">
        <v>-0.2</v>
      </c>
      <c r="CN200" s="16">
        <v>0</v>
      </c>
      <c r="CO200" s="16">
        <v>-1.7000000000000002</v>
      </c>
      <c r="CP200" s="26">
        <f t="shared" si="89"/>
        <v>-4.5945945945945948E-2</v>
      </c>
      <c r="CQ200" s="26">
        <f t="shared" si="90"/>
        <v>-0.21714447913711452</v>
      </c>
      <c r="CR200" s="13">
        <v>0</v>
      </c>
      <c r="CS200" s="13">
        <v>2</v>
      </c>
      <c r="CT200" s="13">
        <v>0</v>
      </c>
      <c r="CU200" s="13">
        <v>-0.21</v>
      </c>
      <c r="CV200" s="13">
        <v>0.28000000000000003</v>
      </c>
      <c r="CW200" s="13">
        <v>1.1000000000000001</v>
      </c>
      <c r="CX200" s="13">
        <v>0.44</v>
      </c>
      <c r="CY200" s="13">
        <v>1.29</v>
      </c>
      <c r="CZ200" s="13">
        <v>-2.57</v>
      </c>
      <c r="DA200" s="13">
        <v>0.33</v>
      </c>
      <c r="DB200" s="27">
        <v>8.17</v>
      </c>
      <c r="DC200" s="27">
        <v>9.5</v>
      </c>
      <c r="DD200" s="27">
        <v>-1.33</v>
      </c>
      <c r="DE200" s="27">
        <v>-0.2</v>
      </c>
      <c r="DF200" s="27">
        <v>32.39</v>
      </c>
      <c r="DG200" s="27">
        <v>12.55</v>
      </c>
      <c r="DH200" s="27">
        <v>19.850000000000001</v>
      </c>
      <c r="DI200" s="27">
        <v>2.92</v>
      </c>
      <c r="DJ200" s="1">
        <v>88</v>
      </c>
      <c r="DK200" s="1"/>
      <c r="DL200" s="1"/>
      <c r="DM200" s="1">
        <v>1.609</v>
      </c>
      <c r="DN200" s="1">
        <v>0</v>
      </c>
      <c r="DO200" s="1">
        <v>2.4750000000000001</v>
      </c>
      <c r="DP200" s="16">
        <f t="shared" si="91"/>
        <v>-4.5697552047586365</v>
      </c>
    </row>
    <row r="201" spans="1:120" x14ac:dyDescent="0.2">
      <c r="A201" s="13">
        <v>27</v>
      </c>
      <c r="B201" s="13" t="s">
        <v>951</v>
      </c>
      <c r="C201" s="13" t="s">
        <v>952</v>
      </c>
      <c r="D201" s="13" t="s">
        <v>296</v>
      </c>
      <c r="E201" s="13" t="s">
        <v>141</v>
      </c>
      <c r="F201" s="1" t="s">
        <v>142</v>
      </c>
      <c r="G201" s="13">
        <v>71</v>
      </c>
      <c r="H201" s="13">
        <v>186</v>
      </c>
      <c r="I201" s="13" t="s">
        <v>125</v>
      </c>
      <c r="J201" s="13">
        <v>2013</v>
      </c>
      <c r="K201" s="13">
        <v>1</v>
      </c>
      <c r="L201" s="13">
        <v>3</v>
      </c>
      <c r="M201" s="13" t="s">
        <v>159</v>
      </c>
      <c r="N201" s="1">
        <v>19</v>
      </c>
      <c r="O201" s="13" t="s">
        <v>953</v>
      </c>
      <c r="P201" s="13" t="s">
        <v>954</v>
      </c>
      <c r="Q201" s="1" t="str">
        <f t="shared" si="69"/>
        <v>TBL</v>
      </c>
      <c r="R201" s="13" t="s">
        <v>219</v>
      </c>
      <c r="S201" s="1"/>
      <c r="T201" s="13" t="s">
        <v>129</v>
      </c>
      <c r="U201" s="13">
        <v>70</v>
      </c>
      <c r="V201" s="13">
        <v>4</v>
      </c>
      <c r="W201" s="13">
        <v>28</v>
      </c>
      <c r="X201" s="14">
        <v>16</v>
      </c>
      <c r="Y201" s="13">
        <v>32</v>
      </c>
      <c r="Z201" s="13">
        <v>3</v>
      </c>
      <c r="AA201" s="1">
        <v>76</v>
      </c>
      <c r="AB201" s="14">
        <v>32</v>
      </c>
      <c r="AC201" s="14">
        <v>46</v>
      </c>
      <c r="AD201" s="15">
        <f t="shared" si="70"/>
        <v>5.2631578947368418E-2</v>
      </c>
      <c r="AE201" s="15">
        <f t="shared" si="71"/>
        <v>2.5974025974025976E-2</v>
      </c>
      <c r="AF201" s="16">
        <v>926.55</v>
      </c>
      <c r="AG201" s="17">
        <f t="shared" si="72"/>
        <v>13.23642857142857</v>
      </c>
      <c r="AH201" s="29">
        <v>1170</v>
      </c>
      <c r="AI201" s="17">
        <f t="shared" si="73"/>
        <v>16.714285714285715</v>
      </c>
      <c r="AJ201" s="19">
        <f t="shared" si="74"/>
        <v>0.79192307692307684</v>
      </c>
      <c r="AK201" s="20">
        <f>'Even Strength'!AA201+'Power Play'!R201+'Penalty Kill'!L201</f>
        <v>199.34375</v>
      </c>
      <c r="AL201" s="19">
        <f t="shared" si="75"/>
        <v>12.908774485996439</v>
      </c>
      <c r="AM201" s="15">
        <f>IF(('Even Strength'!BR201+'Power Play'!AK201+'Penalty Kill'!AG201)&gt;0,V201/('Even Strength'!BR201+'Power Play'!AK201+'Penalty Kill'!AG201),0)</f>
        <v>9.0909090909090912E-2</v>
      </c>
      <c r="AN201" s="15">
        <f>IF(('Even Strength'!BR201+'Power Play'!AK201+'Penalty Kill'!AG201)&gt;0,W201/('Even Strength'!BR201+'Power Play'!AK201+'Penalty Kill'!AG201),0)</f>
        <v>0.63636363636363635</v>
      </c>
      <c r="AO201" s="15">
        <f t="shared" si="76"/>
        <v>0.72727272727272729</v>
      </c>
      <c r="AP201" s="13">
        <v>11</v>
      </c>
      <c r="AQ201" s="13">
        <v>10</v>
      </c>
      <c r="AR201" s="21">
        <f t="shared" si="77"/>
        <v>0.52380952380952384</v>
      </c>
      <c r="AS201" s="22">
        <v>0.5</v>
      </c>
      <c r="AT201" s="1"/>
      <c r="AU201" s="1"/>
      <c r="AV201">
        <v>51</v>
      </c>
      <c r="AW201" s="13">
        <v>55</v>
      </c>
      <c r="AX201" s="13">
        <v>16</v>
      </c>
      <c r="AY201" s="13">
        <v>32</v>
      </c>
      <c r="AZ201" s="13">
        <v>25</v>
      </c>
      <c r="BA201" s="13">
        <v>36</v>
      </c>
      <c r="BB201" s="16">
        <f t="shared" si="78"/>
        <v>3.3025740650801363</v>
      </c>
      <c r="BC201" s="17">
        <f t="shared" si="79"/>
        <v>3.5615994819491661</v>
      </c>
      <c r="BD201" s="17">
        <f t="shared" si="80"/>
        <v>1.0361016674761212</v>
      </c>
      <c r="BE201" s="17">
        <f t="shared" si="81"/>
        <v>2.0722033349522424</v>
      </c>
      <c r="BF201" s="17">
        <f t="shared" si="82"/>
        <v>1.6189088554314393</v>
      </c>
      <c r="BG201" s="17">
        <f t="shared" si="83"/>
        <v>2.3312287518212722</v>
      </c>
      <c r="BH201" s="13">
        <v>34</v>
      </c>
      <c r="BI201" s="13">
        <v>12</v>
      </c>
      <c r="BJ201" s="13">
        <v>0</v>
      </c>
      <c r="BK201" s="13">
        <v>1</v>
      </c>
      <c r="BL201" s="13">
        <v>0</v>
      </c>
      <c r="BM201" s="13">
        <v>0</v>
      </c>
      <c r="BN201" s="13">
        <f t="shared" si="84"/>
        <v>105</v>
      </c>
      <c r="BO201" s="16">
        <v>0.39800000000000002</v>
      </c>
      <c r="BP201" s="13">
        <v>2</v>
      </c>
      <c r="BQ201" s="13">
        <v>0</v>
      </c>
      <c r="BR201" s="23">
        <f t="shared" si="85"/>
        <v>0</v>
      </c>
      <c r="BS201" s="13">
        <v>0</v>
      </c>
      <c r="BT201" s="13">
        <v>0</v>
      </c>
      <c r="BU201" s="13">
        <v>11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23">
        <f t="shared" si="86"/>
        <v>0</v>
      </c>
      <c r="CC201" s="16">
        <v>1.5</v>
      </c>
      <c r="CD201" s="16">
        <v>0.9</v>
      </c>
      <c r="CE201" s="16">
        <v>2.4</v>
      </c>
      <c r="CF201" s="24">
        <f t="shared" si="87"/>
        <v>3.4285714285714287E-2</v>
      </c>
      <c r="CG201" s="24">
        <f t="shared" si="88"/>
        <v>0.15541525012141816</v>
      </c>
      <c r="CH201" s="25">
        <v>3</v>
      </c>
      <c r="CI201" s="16">
        <v>19.8</v>
      </c>
      <c r="CJ201" s="16">
        <v>16.5</v>
      </c>
      <c r="CK201" s="16">
        <v>-2.1</v>
      </c>
      <c r="CL201" s="16">
        <v>3.1</v>
      </c>
      <c r="CM201" s="16">
        <v>1.1000000000000001</v>
      </c>
      <c r="CN201" s="16">
        <v>-0.5</v>
      </c>
      <c r="CO201" s="16">
        <v>3.7</v>
      </c>
      <c r="CP201" s="26">
        <f t="shared" si="89"/>
        <v>5.2857142857142859E-2</v>
      </c>
      <c r="CQ201" s="26">
        <f t="shared" si="90"/>
        <v>0.23959851060385307</v>
      </c>
      <c r="CR201" s="13">
        <v>1</v>
      </c>
      <c r="CS201" s="13">
        <v>0</v>
      </c>
      <c r="CT201" s="13">
        <v>1</v>
      </c>
      <c r="CU201" s="13">
        <v>-0.01</v>
      </c>
      <c r="CV201" s="13">
        <v>-0.44</v>
      </c>
      <c r="CW201" s="13">
        <v>0.89</v>
      </c>
      <c r="CX201" s="13">
        <v>3.84</v>
      </c>
      <c r="CY201" s="13">
        <v>0.08</v>
      </c>
      <c r="CZ201" s="13">
        <v>-3.55</v>
      </c>
      <c r="DA201" s="13">
        <v>0.81</v>
      </c>
      <c r="DB201" s="27">
        <v>21.78</v>
      </c>
      <c r="DC201" s="27">
        <v>8.01</v>
      </c>
      <c r="DD201" s="27">
        <v>13.77</v>
      </c>
      <c r="DE201" s="27">
        <v>1.0900000000000001</v>
      </c>
      <c r="DF201" s="27">
        <v>29.81</v>
      </c>
      <c r="DG201" s="27">
        <v>6.85</v>
      </c>
      <c r="DH201" s="27">
        <v>22.96</v>
      </c>
      <c r="DI201" s="27">
        <v>1.82</v>
      </c>
      <c r="DJ201" s="1">
        <v>186</v>
      </c>
      <c r="DK201" s="28">
        <v>7</v>
      </c>
      <c r="DL201" s="28" t="s">
        <v>955</v>
      </c>
      <c r="DM201" s="1">
        <v>3.194</v>
      </c>
      <c r="DN201" s="1">
        <v>3.9E-2</v>
      </c>
      <c r="DO201" s="1">
        <v>2.2999999999999998</v>
      </c>
      <c r="DP201" s="16">
        <f t="shared" si="91"/>
        <v>-1.9255319148936172</v>
      </c>
    </row>
    <row r="202" spans="1:120" x14ac:dyDescent="0.2">
      <c r="A202" s="13">
        <v>17</v>
      </c>
      <c r="B202" s="13" t="s">
        <v>956</v>
      </c>
      <c r="C202" s="13" t="s">
        <v>655</v>
      </c>
      <c r="D202" s="13" t="s">
        <v>282</v>
      </c>
      <c r="E202" s="13" t="s">
        <v>123</v>
      </c>
      <c r="F202" s="1" t="s">
        <v>124</v>
      </c>
      <c r="G202" s="13">
        <v>74</v>
      </c>
      <c r="H202" s="13">
        <v>216</v>
      </c>
      <c r="I202" s="13" t="s">
        <v>125</v>
      </c>
      <c r="J202" s="13">
        <v>2004</v>
      </c>
      <c r="K202" s="13">
        <v>2</v>
      </c>
      <c r="L202" s="13">
        <v>60</v>
      </c>
      <c r="M202" s="1"/>
      <c r="N202" s="1">
        <v>28</v>
      </c>
      <c r="O202" s="13" t="s">
        <v>466</v>
      </c>
      <c r="P202" s="13" t="s">
        <v>957</v>
      </c>
      <c r="Q202" s="1" t="str">
        <f t="shared" si="69"/>
        <v>CBJ</v>
      </c>
      <c r="R202" s="13" t="s">
        <v>145</v>
      </c>
      <c r="S202" s="1"/>
      <c r="T202" s="13" t="s">
        <v>146</v>
      </c>
      <c r="U202" s="13">
        <v>47</v>
      </c>
      <c r="V202" s="13">
        <v>13</v>
      </c>
      <c r="W202" s="13">
        <v>23</v>
      </c>
      <c r="X202" s="14">
        <v>11</v>
      </c>
      <c r="Y202" s="13">
        <v>36</v>
      </c>
      <c r="Z202" s="13">
        <v>11</v>
      </c>
      <c r="AA202" s="1">
        <v>100</v>
      </c>
      <c r="AB202" s="14">
        <v>28</v>
      </c>
      <c r="AC202" s="14">
        <v>41</v>
      </c>
      <c r="AD202" s="15">
        <f t="shared" si="70"/>
        <v>0.13</v>
      </c>
      <c r="AE202" s="15">
        <f t="shared" si="71"/>
        <v>7.6923076923076927E-2</v>
      </c>
      <c r="AF202" s="16">
        <v>848.88333333330002</v>
      </c>
      <c r="AG202" s="17">
        <f t="shared" si="72"/>
        <v>18.061347517729789</v>
      </c>
      <c r="AH202" s="29">
        <v>1187</v>
      </c>
      <c r="AI202" s="17">
        <f t="shared" si="73"/>
        <v>25.25531914893617</v>
      </c>
      <c r="AJ202" s="19">
        <f t="shared" si="74"/>
        <v>0.71515023869696714</v>
      </c>
      <c r="AK202" s="20">
        <f>'Even Strength'!AA202+'Power Play'!R202+'Penalty Kill'!L202</f>
        <v>89.419354838709666</v>
      </c>
      <c r="AL202" s="19">
        <f t="shared" si="75"/>
        <v>6.3202575426416558</v>
      </c>
      <c r="AM202" s="15">
        <f>IF(('Even Strength'!BR202+'Power Play'!AK202+'Penalty Kill'!AG202)&gt;0,V202/('Even Strength'!BR202+'Power Play'!AK202+'Penalty Kill'!AG202),0)</f>
        <v>0.33333333333333331</v>
      </c>
      <c r="AN202" s="15">
        <f>IF(('Even Strength'!BR202+'Power Play'!AK202+'Penalty Kill'!AG202)&gt;0,W202/('Even Strength'!BR202+'Power Play'!AK202+'Penalty Kill'!AG202),0)</f>
        <v>0.58974358974358976</v>
      </c>
      <c r="AO202" s="15">
        <f t="shared" si="76"/>
        <v>0.92307692307692313</v>
      </c>
      <c r="AP202" s="13">
        <v>436</v>
      </c>
      <c r="AQ202" s="13">
        <v>423</v>
      </c>
      <c r="AR202" s="21">
        <f t="shared" si="77"/>
        <v>0.50756693830034927</v>
      </c>
      <c r="AS202" s="22">
        <v>30.5</v>
      </c>
      <c r="AT202" s="13">
        <v>30</v>
      </c>
      <c r="AU202" s="13">
        <v>15</v>
      </c>
      <c r="AV202">
        <v>37</v>
      </c>
      <c r="AW202" s="13">
        <v>152</v>
      </c>
      <c r="AX202" s="13">
        <v>11</v>
      </c>
      <c r="AY202" s="13">
        <v>29</v>
      </c>
      <c r="AZ202" s="13">
        <v>19</v>
      </c>
      <c r="BA202" s="13">
        <v>19</v>
      </c>
      <c r="BB202" s="16">
        <f t="shared" si="78"/>
        <v>2.6152003612590113</v>
      </c>
      <c r="BC202" s="17">
        <f t="shared" si="79"/>
        <v>10.743525808415399</v>
      </c>
      <c r="BD202" s="17">
        <f t="shared" si="80"/>
        <v>0.77749199929321966</v>
      </c>
      <c r="BE202" s="17">
        <f t="shared" si="81"/>
        <v>2.0497516345003062</v>
      </c>
      <c r="BF202" s="17">
        <f t="shared" si="82"/>
        <v>1.3429407260519248</v>
      </c>
      <c r="BG202" s="17">
        <f t="shared" si="83"/>
        <v>1.3429407260519248</v>
      </c>
      <c r="BH202" s="13">
        <v>43</v>
      </c>
      <c r="BI202" s="13">
        <v>14</v>
      </c>
      <c r="BJ202" s="13">
        <v>3</v>
      </c>
      <c r="BK202" s="13">
        <v>0</v>
      </c>
      <c r="BL202" s="13">
        <v>0</v>
      </c>
      <c r="BM202" s="13">
        <v>0</v>
      </c>
      <c r="BN202" s="13">
        <f t="shared" si="84"/>
        <v>209</v>
      </c>
      <c r="BO202" s="16">
        <v>-0.151</v>
      </c>
      <c r="BP202" s="13">
        <v>1</v>
      </c>
      <c r="BQ202" s="13">
        <v>0</v>
      </c>
      <c r="BR202" s="23">
        <f t="shared" si="85"/>
        <v>0</v>
      </c>
      <c r="BS202" s="13">
        <v>0</v>
      </c>
      <c r="BT202" s="13">
        <v>1</v>
      </c>
      <c r="BU202" s="13">
        <v>13</v>
      </c>
      <c r="BV202" s="13">
        <v>0</v>
      </c>
      <c r="BW202" s="13">
        <v>0</v>
      </c>
      <c r="BX202" s="13">
        <v>1</v>
      </c>
      <c r="BY202" s="13">
        <v>0</v>
      </c>
      <c r="BZ202" s="13">
        <v>1</v>
      </c>
      <c r="CA202" s="13">
        <v>1</v>
      </c>
      <c r="CB202" s="23">
        <f t="shared" si="86"/>
        <v>1</v>
      </c>
      <c r="CC202" s="16">
        <v>3.1</v>
      </c>
      <c r="CD202" s="16">
        <v>1.3</v>
      </c>
      <c r="CE202" s="16">
        <v>4.4000000000000004</v>
      </c>
      <c r="CF202" s="24">
        <f t="shared" si="87"/>
        <v>9.3617021276595755E-2</v>
      </c>
      <c r="CG202" s="24">
        <f t="shared" si="88"/>
        <v>0.31099679971728789</v>
      </c>
      <c r="CH202" s="25">
        <v>7</v>
      </c>
      <c r="CI202" s="16">
        <v>16.399999999999999</v>
      </c>
      <c r="CJ202" s="16">
        <v>19.8</v>
      </c>
      <c r="CK202" s="16">
        <v>12.7</v>
      </c>
      <c r="CL202" s="16">
        <v>7.3</v>
      </c>
      <c r="CM202" s="16">
        <v>3</v>
      </c>
      <c r="CN202" s="16">
        <v>-0.30000000000000004</v>
      </c>
      <c r="CO202" s="16">
        <v>10</v>
      </c>
      <c r="CP202" s="26">
        <f t="shared" si="89"/>
        <v>0.21276595744680851</v>
      </c>
      <c r="CQ202" s="26">
        <f t="shared" si="90"/>
        <v>0.70681090844838146</v>
      </c>
      <c r="CR202" s="13">
        <v>3</v>
      </c>
      <c r="CS202" s="13">
        <v>1</v>
      </c>
      <c r="CT202" s="13">
        <v>3</v>
      </c>
      <c r="CU202" s="13">
        <v>0.55000000000000004</v>
      </c>
      <c r="CV202" s="13">
        <v>0.03</v>
      </c>
      <c r="CW202" s="13">
        <v>0.21</v>
      </c>
      <c r="CX202" s="13">
        <v>3.94</v>
      </c>
      <c r="CY202" s="13">
        <v>-0.28999999999999998</v>
      </c>
      <c r="CZ202" s="13">
        <v>0.28000000000000003</v>
      </c>
      <c r="DA202" s="13">
        <v>4.72</v>
      </c>
      <c r="DB202" s="27">
        <v>41.8</v>
      </c>
      <c r="DC202" s="27">
        <v>-48.74</v>
      </c>
      <c r="DD202" s="27">
        <v>90.54</v>
      </c>
      <c r="DE202" s="27">
        <v>8.9700000000000006</v>
      </c>
      <c r="DF202" s="27">
        <v>18.899999999999999</v>
      </c>
      <c r="DG202" s="27">
        <v>-44.02</v>
      </c>
      <c r="DH202" s="27">
        <v>62.92</v>
      </c>
      <c r="DI202" s="27">
        <v>6.24</v>
      </c>
      <c r="DJ202" s="1">
        <v>186</v>
      </c>
      <c r="DK202" s="28">
        <v>35</v>
      </c>
      <c r="DL202" s="28" t="s">
        <v>958</v>
      </c>
      <c r="DM202" s="1">
        <v>4.2</v>
      </c>
      <c r="DN202" s="1">
        <v>0.154</v>
      </c>
      <c r="DO202" s="1">
        <v>0</v>
      </c>
      <c r="DP202" s="16">
        <f t="shared" si="91"/>
        <v>2.2340425531914887</v>
      </c>
    </row>
    <row r="203" spans="1:120" x14ac:dyDescent="0.2">
      <c r="A203" s="13">
        <v>9</v>
      </c>
      <c r="B203" s="13" t="s">
        <v>959</v>
      </c>
      <c r="C203" s="13" t="s">
        <v>960</v>
      </c>
      <c r="D203" s="13" t="s">
        <v>158</v>
      </c>
      <c r="E203" s="13" t="s">
        <v>141</v>
      </c>
      <c r="F203" s="1" t="s">
        <v>142</v>
      </c>
      <c r="G203" s="13">
        <v>71</v>
      </c>
      <c r="H203" s="13">
        <v>200</v>
      </c>
      <c r="I203" s="13" t="s">
        <v>125</v>
      </c>
      <c r="J203" s="13">
        <v>2009</v>
      </c>
      <c r="K203" s="13">
        <v>1</v>
      </c>
      <c r="L203" s="13">
        <v>3</v>
      </c>
      <c r="M203" s="1"/>
      <c r="N203" s="1">
        <v>24</v>
      </c>
      <c r="O203" s="13" t="s">
        <v>312</v>
      </c>
      <c r="P203" s="13" t="s">
        <v>961</v>
      </c>
      <c r="Q203" s="1" t="str">
        <f t="shared" si="69"/>
        <v>COL</v>
      </c>
      <c r="R203" s="13" t="s">
        <v>162</v>
      </c>
      <c r="S203" s="1"/>
      <c r="T203" s="13" t="s">
        <v>146</v>
      </c>
      <c r="U203" s="13">
        <v>82</v>
      </c>
      <c r="V203" s="13">
        <v>21</v>
      </c>
      <c r="W203" s="13">
        <v>34</v>
      </c>
      <c r="X203" s="14">
        <v>19</v>
      </c>
      <c r="Y203" s="13">
        <v>55</v>
      </c>
      <c r="Z203" s="13">
        <v>3</v>
      </c>
      <c r="AA203" s="1">
        <v>207</v>
      </c>
      <c r="AB203" s="14">
        <v>75</v>
      </c>
      <c r="AC203" s="14">
        <v>62</v>
      </c>
      <c r="AD203" s="15">
        <f t="shared" si="70"/>
        <v>0.10144927536231885</v>
      </c>
      <c r="AE203" s="15">
        <f t="shared" si="71"/>
        <v>6.1046511627906974E-2</v>
      </c>
      <c r="AF203" s="16">
        <v>1522.8833333333</v>
      </c>
      <c r="AG203" s="17">
        <f t="shared" si="72"/>
        <v>18.571747967479268</v>
      </c>
      <c r="AH203" s="29">
        <v>1852</v>
      </c>
      <c r="AI203" s="17">
        <f t="shared" si="73"/>
        <v>22.585365853658537</v>
      </c>
      <c r="AJ203" s="19">
        <f t="shared" si="74"/>
        <v>0.82229121670264582</v>
      </c>
      <c r="AK203" s="20">
        <f>'Even Strength'!AA203+'Power Play'!R203+'Penalty Kill'!L203</f>
        <v>159.6793103448276</v>
      </c>
      <c r="AL203" s="19">
        <f t="shared" si="75"/>
        <v>6.2911967128297412</v>
      </c>
      <c r="AM203" s="15">
        <f>IF(('Even Strength'!BR203+'Power Play'!AK203+'Penalty Kill'!AG203)&gt;0,V203/('Even Strength'!BR203+'Power Play'!AK203+'Penalty Kill'!AG203),0)</f>
        <v>0.30882352941176472</v>
      </c>
      <c r="AN203" s="15">
        <f>IF(('Even Strength'!BR203+'Power Play'!AK203+'Penalty Kill'!AG203)&gt;0,W203/('Even Strength'!BR203+'Power Play'!AK203+'Penalty Kill'!AG203),0)</f>
        <v>0.5</v>
      </c>
      <c r="AO203" s="15">
        <f t="shared" si="76"/>
        <v>0.80882352941176472</v>
      </c>
      <c r="AP203" s="13">
        <v>635</v>
      </c>
      <c r="AQ203" s="13">
        <v>582</v>
      </c>
      <c r="AR203" s="21">
        <f t="shared" si="77"/>
        <v>0.52177485620377984</v>
      </c>
      <c r="AS203" s="22">
        <v>24.1</v>
      </c>
      <c r="AT203" s="13">
        <v>41</v>
      </c>
      <c r="AU203" s="13">
        <v>21</v>
      </c>
      <c r="AV203">
        <v>106</v>
      </c>
      <c r="AW203" s="13">
        <v>43</v>
      </c>
      <c r="AX203" s="13">
        <v>74</v>
      </c>
      <c r="AY203" s="13">
        <v>75</v>
      </c>
      <c r="AZ203" s="13">
        <v>34</v>
      </c>
      <c r="BA203" s="13">
        <v>49</v>
      </c>
      <c r="BB203" s="16">
        <f t="shared" si="78"/>
        <v>4.1762884002933944</v>
      </c>
      <c r="BC203" s="17">
        <f t="shared" si="79"/>
        <v>1.6941547284209053</v>
      </c>
      <c r="BD203" s="17">
        <f t="shared" si="80"/>
        <v>2.9155220907708603</v>
      </c>
      <c r="BE203" s="17">
        <f t="shared" si="81"/>
        <v>2.9549210379434396</v>
      </c>
      <c r="BF203" s="17">
        <f t="shared" si="82"/>
        <v>1.3395642038676927</v>
      </c>
      <c r="BG203" s="17">
        <f t="shared" si="83"/>
        <v>1.9305484114563805</v>
      </c>
      <c r="BH203" s="13">
        <v>16</v>
      </c>
      <c r="BI203" s="13">
        <v>8</v>
      </c>
      <c r="BJ203" s="13">
        <v>0</v>
      </c>
      <c r="BK203" s="13">
        <v>0</v>
      </c>
      <c r="BL203" s="13">
        <v>0</v>
      </c>
      <c r="BM203" s="13">
        <v>0</v>
      </c>
      <c r="BN203" s="13">
        <f t="shared" si="84"/>
        <v>133</v>
      </c>
      <c r="BO203" s="16">
        <v>14.388</v>
      </c>
      <c r="BP203" s="13">
        <v>14</v>
      </c>
      <c r="BQ203" s="13">
        <v>6</v>
      </c>
      <c r="BR203" s="23">
        <f t="shared" si="85"/>
        <v>0.42857142857142855</v>
      </c>
      <c r="BS203" s="13">
        <v>2</v>
      </c>
      <c r="BT203" s="13">
        <v>1</v>
      </c>
      <c r="BU203" s="13">
        <v>24</v>
      </c>
      <c r="BV203" s="13">
        <v>0</v>
      </c>
      <c r="BW203" s="13">
        <v>0</v>
      </c>
      <c r="BX203" s="13">
        <v>4</v>
      </c>
      <c r="BY203" s="13">
        <v>0</v>
      </c>
      <c r="BZ203" s="13">
        <v>0</v>
      </c>
      <c r="CA203" s="13">
        <v>0</v>
      </c>
      <c r="CB203" s="23">
        <f t="shared" si="86"/>
        <v>0</v>
      </c>
      <c r="CC203" s="16">
        <v>4.3</v>
      </c>
      <c r="CD203" s="16">
        <v>1.9</v>
      </c>
      <c r="CE203" s="16">
        <v>6.2</v>
      </c>
      <c r="CF203" s="24">
        <f t="shared" si="87"/>
        <v>7.5609756097560973E-2</v>
      </c>
      <c r="CG203" s="24">
        <f t="shared" si="88"/>
        <v>0.24427347246999101</v>
      </c>
      <c r="CH203" s="25">
        <v>7</v>
      </c>
      <c r="CI203" s="16">
        <v>32</v>
      </c>
      <c r="CJ203" s="16">
        <v>28.5</v>
      </c>
      <c r="CK203" s="16">
        <v>6.6</v>
      </c>
      <c r="CL203" s="16">
        <v>8.3000000000000007</v>
      </c>
      <c r="CM203" s="16">
        <v>2</v>
      </c>
      <c r="CN203" s="16">
        <v>1.6</v>
      </c>
      <c r="CO203" s="16">
        <v>11.9</v>
      </c>
      <c r="CP203" s="26">
        <f t="shared" si="89"/>
        <v>0.14512195121951221</v>
      </c>
      <c r="CQ203" s="26">
        <f t="shared" si="90"/>
        <v>0.46884747135369248</v>
      </c>
      <c r="CR203" s="13">
        <v>8</v>
      </c>
      <c r="CS203" s="13">
        <v>2</v>
      </c>
      <c r="CT203" s="13">
        <v>3</v>
      </c>
      <c r="CU203" s="13">
        <v>0.9</v>
      </c>
      <c r="CV203" s="13">
        <v>0.25</v>
      </c>
      <c r="CW203" s="13">
        <v>2.81</v>
      </c>
      <c r="CX203" s="13">
        <v>4.6500000000000004</v>
      </c>
      <c r="CY203" s="13">
        <v>-2.72</v>
      </c>
      <c r="CZ203" s="13">
        <v>-1.62</v>
      </c>
      <c r="DA203" s="13">
        <v>4.2699999999999996</v>
      </c>
      <c r="DB203" s="27">
        <v>-14.96</v>
      </c>
      <c r="DC203" s="27">
        <v>40.42</v>
      </c>
      <c r="DD203" s="27">
        <v>-55.38</v>
      </c>
      <c r="DE203" s="27">
        <v>-2.72</v>
      </c>
      <c r="DF203" s="27">
        <v>-3.28</v>
      </c>
      <c r="DG203" s="27">
        <v>53.83</v>
      </c>
      <c r="DH203" s="27">
        <v>-57.11</v>
      </c>
      <c r="DI203" s="27">
        <v>-2.81</v>
      </c>
      <c r="DJ203" s="1">
        <v>186</v>
      </c>
      <c r="DK203" s="1"/>
      <c r="DL203" s="1"/>
      <c r="DM203" s="1">
        <v>6</v>
      </c>
      <c r="DN203" s="1">
        <v>0</v>
      </c>
      <c r="DO203" s="1">
        <v>0</v>
      </c>
      <c r="DP203" s="16">
        <f t="shared" si="91"/>
        <v>0.30425531914893611</v>
      </c>
    </row>
    <row r="204" spans="1:120" x14ac:dyDescent="0.2">
      <c r="A204" s="1"/>
      <c r="B204" s="13" t="s">
        <v>962</v>
      </c>
      <c r="C204" s="13" t="s">
        <v>963</v>
      </c>
      <c r="D204" s="13" t="s">
        <v>296</v>
      </c>
      <c r="E204" s="13" t="s">
        <v>141</v>
      </c>
      <c r="F204" s="1" t="s">
        <v>142</v>
      </c>
      <c r="G204" s="13">
        <v>71</v>
      </c>
      <c r="H204" s="13">
        <v>185</v>
      </c>
      <c r="I204" s="13" t="s">
        <v>125</v>
      </c>
      <c r="J204" s="13">
        <v>2013</v>
      </c>
      <c r="K204" s="13">
        <v>3</v>
      </c>
      <c r="L204" s="13">
        <v>80</v>
      </c>
      <c r="M204" s="13" t="s">
        <v>159</v>
      </c>
      <c r="N204" s="1">
        <v>19</v>
      </c>
      <c r="O204" s="13" t="s">
        <v>420</v>
      </c>
      <c r="P204" s="13" t="s">
        <v>964</v>
      </c>
      <c r="Q204" s="1" t="str">
        <f t="shared" si="69"/>
        <v>NYR</v>
      </c>
      <c r="R204" s="13" t="s">
        <v>179</v>
      </c>
      <c r="S204" s="1"/>
      <c r="T204" s="13" t="s">
        <v>129</v>
      </c>
      <c r="U204" s="13">
        <v>18</v>
      </c>
      <c r="V204" s="13">
        <v>1</v>
      </c>
      <c r="W204" s="13">
        <v>6</v>
      </c>
      <c r="X204" s="14">
        <v>4</v>
      </c>
      <c r="Y204" s="13">
        <v>7</v>
      </c>
      <c r="Z204" s="13">
        <v>4</v>
      </c>
      <c r="AA204" s="1">
        <v>18</v>
      </c>
      <c r="AB204" s="14">
        <v>8</v>
      </c>
      <c r="AC204" s="14">
        <v>10</v>
      </c>
      <c r="AD204" s="15">
        <f t="shared" si="70"/>
        <v>5.5555555555555552E-2</v>
      </c>
      <c r="AE204" s="15">
        <f t="shared" si="71"/>
        <v>2.7777777777777776E-2</v>
      </c>
      <c r="AF204" s="16">
        <v>218.8166666667</v>
      </c>
      <c r="AG204" s="17">
        <f t="shared" si="72"/>
        <v>12.156481481483333</v>
      </c>
      <c r="AH204" s="29">
        <v>312</v>
      </c>
      <c r="AI204" s="17">
        <f t="shared" si="73"/>
        <v>17.333333333333332</v>
      </c>
      <c r="AJ204" s="19">
        <f t="shared" si="74"/>
        <v>0.70133547008557695</v>
      </c>
      <c r="AK204" s="20">
        <f>'Even Strength'!AA204+'Power Play'!R204+'Penalty Kill'!L204</f>
        <v>38.5</v>
      </c>
      <c r="AL204" s="19">
        <f t="shared" si="75"/>
        <v>10.556782694796169</v>
      </c>
      <c r="AM204" s="15">
        <f>IF(('Even Strength'!BR204+'Power Play'!AK204+'Penalty Kill'!AG204)&gt;0,V204/('Even Strength'!BR204+'Power Play'!AK204+'Penalty Kill'!AG204),0)</f>
        <v>0.1111111111111111</v>
      </c>
      <c r="AN204" s="15">
        <f>IF(('Even Strength'!BR204+'Power Play'!AK204+'Penalty Kill'!AG204)&gt;0,W204/('Even Strength'!BR204+'Power Play'!AK204+'Penalty Kill'!AG204),0)</f>
        <v>0.66666666666666663</v>
      </c>
      <c r="AO204" s="15">
        <f t="shared" si="76"/>
        <v>0.77777777777777768</v>
      </c>
      <c r="AP204" s="13">
        <v>0</v>
      </c>
      <c r="AQ204" s="13">
        <v>0</v>
      </c>
      <c r="AR204" s="21">
        <f t="shared" si="77"/>
        <v>0</v>
      </c>
      <c r="AS204" s="22">
        <v>0</v>
      </c>
      <c r="AT204" s="1"/>
      <c r="AU204" s="1"/>
      <c r="AV204">
        <v>32</v>
      </c>
      <c r="AW204" s="13">
        <v>6</v>
      </c>
      <c r="AX204" s="13">
        <v>5</v>
      </c>
      <c r="AY204" s="13">
        <v>8</v>
      </c>
      <c r="AZ204" s="13">
        <v>6</v>
      </c>
      <c r="BA204" s="13">
        <v>5</v>
      </c>
      <c r="BB204" s="16">
        <f t="shared" si="78"/>
        <v>8.7744687333370734</v>
      </c>
      <c r="BC204" s="17">
        <f t="shared" si="79"/>
        <v>1.6452128875007015</v>
      </c>
      <c r="BD204" s="17">
        <f t="shared" si="80"/>
        <v>1.3710107395839179</v>
      </c>
      <c r="BE204" s="17">
        <f t="shared" si="81"/>
        <v>2.1936171833342684</v>
      </c>
      <c r="BF204" s="17">
        <f t="shared" si="82"/>
        <v>1.6452128875007015</v>
      </c>
      <c r="BG204" s="17">
        <f t="shared" si="83"/>
        <v>1.3710107395839179</v>
      </c>
      <c r="BH204" s="13">
        <v>4</v>
      </c>
      <c r="BI204" s="13">
        <v>2</v>
      </c>
      <c r="BJ204" s="13">
        <v>0</v>
      </c>
      <c r="BK204" s="13">
        <v>0</v>
      </c>
      <c r="BL204" s="13">
        <v>0</v>
      </c>
      <c r="BM204" s="13">
        <v>0</v>
      </c>
      <c r="BN204" s="13">
        <f t="shared" si="84"/>
        <v>15</v>
      </c>
      <c r="BO204" s="16">
        <v>2.62</v>
      </c>
      <c r="BP204" s="1"/>
      <c r="BQ204" s="1"/>
      <c r="BR204" s="23" t="str">
        <f t="shared" si="85"/>
        <v xml:space="preserve"> </v>
      </c>
      <c r="BS204" s="1"/>
      <c r="BT204" s="13">
        <v>0</v>
      </c>
      <c r="BU204" s="13">
        <v>4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23">
        <f t="shared" si="86"/>
        <v>0</v>
      </c>
      <c r="CC204" s="16">
        <v>0.30000000000000004</v>
      </c>
      <c r="CD204" s="16">
        <v>0.4</v>
      </c>
      <c r="CE204" s="16">
        <v>0.7</v>
      </c>
      <c r="CF204" s="24">
        <f t="shared" si="87"/>
        <v>3.888888888888889E-2</v>
      </c>
      <c r="CG204" s="24">
        <f t="shared" si="88"/>
        <v>0.19194150354174849</v>
      </c>
      <c r="CH204" s="25">
        <v>2</v>
      </c>
      <c r="CI204" s="16">
        <v>4</v>
      </c>
      <c r="CJ204" s="16">
        <v>3.5</v>
      </c>
      <c r="CK204" s="16">
        <v>2.4</v>
      </c>
      <c r="CL204" s="16">
        <v>0.9</v>
      </c>
      <c r="CM204" s="16">
        <v>0.60000000000000009</v>
      </c>
      <c r="CN204" s="16">
        <v>0</v>
      </c>
      <c r="CO204" s="16">
        <v>1.5</v>
      </c>
      <c r="CP204" s="26">
        <f t="shared" si="89"/>
        <v>8.3333333333333329E-2</v>
      </c>
      <c r="CQ204" s="26">
        <f t="shared" si="90"/>
        <v>0.41130322187517537</v>
      </c>
      <c r="CR204" s="13">
        <v>0</v>
      </c>
      <c r="CS204" s="13">
        <v>0</v>
      </c>
      <c r="CT204" s="13">
        <v>2</v>
      </c>
      <c r="CU204" s="13">
        <v>0</v>
      </c>
      <c r="CV204" s="13">
        <v>0.09</v>
      </c>
      <c r="CW204" s="13">
        <v>0.33</v>
      </c>
      <c r="CX204" s="13">
        <v>-0.83</v>
      </c>
      <c r="CY204" s="13">
        <v>0.21</v>
      </c>
      <c r="CZ204" s="13">
        <v>-1.0900000000000001</v>
      </c>
      <c r="DA204" s="13">
        <v>-1.29</v>
      </c>
      <c r="DB204" s="27">
        <v>-16.03</v>
      </c>
      <c r="DC204" s="27">
        <v>-18.25</v>
      </c>
      <c r="DD204" s="27">
        <v>2.2200000000000002</v>
      </c>
      <c r="DE204" s="27">
        <v>0.69</v>
      </c>
      <c r="DF204" s="27">
        <v>-26.74</v>
      </c>
      <c r="DG204" s="27">
        <v>-23.49</v>
      </c>
      <c r="DH204" s="27">
        <v>-3.26</v>
      </c>
      <c r="DI204" s="27">
        <v>-1.01</v>
      </c>
      <c r="DJ204" s="1">
        <v>62</v>
      </c>
      <c r="DK204" s="1"/>
      <c r="DL204" s="1"/>
      <c r="DM204" s="1">
        <v>0.29799999999999999</v>
      </c>
      <c r="DN204" s="1">
        <v>0</v>
      </c>
      <c r="DO204" s="1">
        <v>0.36399999999999999</v>
      </c>
      <c r="DP204" s="16">
        <f t="shared" si="91"/>
        <v>1.2560283687943263</v>
      </c>
    </row>
    <row r="205" spans="1:120" x14ac:dyDescent="0.2">
      <c r="A205" s="13">
        <v>55</v>
      </c>
      <c r="B205" s="13" t="s">
        <v>965</v>
      </c>
      <c r="C205" s="13" t="s">
        <v>545</v>
      </c>
      <c r="D205" s="13" t="s">
        <v>257</v>
      </c>
      <c r="E205" s="13" t="s">
        <v>141</v>
      </c>
      <c r="F205" s="1" t="s">
        <v>142</v>
      </c>
      <c r="G205" s="13">
        <v>72</v>
      </c>
      <c r="H205" s="13">
        <v>189</v>
      </c>
      <c r="I205" s="13" t="s">
        <v>150</v>
      </c>
      <c r="J205" s="13">
        <v>2012</v>
      </c>
      <c r="K205" s="13">
        <v>1</v>
      </c>
      <c r="L205" s="13">
        <v>7</v>
      </c>
      <c r="M205" s="13" t="s">
        <v>159</v>
      </c>
      <c r="N205" s="1">
        <v>20</v>
      </c>
      <c r="O205" s="13" t="s">
        <v>312</v>
      </c>
      <c r="P205" s="13" t="s">
        <v>966</v>
      </c>
      <c r="Q205" s="1" t="str">
        <f t="shared" si="69"/>
        <v>MIN</v>
      </c>
      <c r="R205" s="13" t="s">
        <v>292</v>
      </c>
      <c r="S205" s="1"/>
      <c r="T205" s="13" t="s">
        <v>173</v>
      </c>
      <c r="U205" s="13">
        <v>58</v>
      </c>
      <c r="V205" s="13">
        <v>8</v>
      </c>
      <c r="W205" s="13">
        <v>8</v>
      </c>
      <c r="X205" s="14">
        <v>3</v>
      </c>
      <c r="Y205" s="13">
        <v>16</v>
      </c>
      <c r="Z205" s="13">
        <v>13</v>
      </c>
      <c r="AA205" s="1">
        <v>86</v>
      </c>
      <c r="AB205" s="14">
        <v>39</v>
      </c>
      <c r="AC205" s="14">
        <v>63</v>
      </c>
      <c r="AD205" s="15">
        <f t="shared" si="70"/>
        <v>9.3023255813953487E-2</v>
      </c>
      <c r="AE205" s="15">
        <f t="shared" si="71"/>
        <v>4.2553191489361701E-2</v>
      </c>
      <c r="AF205" s="16">
        <v>870.6</v>
      </c>
      <c r="AG205" s="17">
        <f t="shared" si="72"/>
        <v>15.010344827586207</v>
      </c>
      <c r="AH205" s="29">
        <v>1129</v>
      </c>
      <c r="AI205" s="17">
        <f t="shared" si="73"/>
        <v>19.46551724137931</v>
      </c>
      <c r="AJ205" s="19">
        <f t="shared" si="74"/>
        <v>0.77112488928255096</v>
      </c>
      <c r="AK205" s="20">
        <f>'Even Strength'!AA205+'Power Play'!R205+'Penalty Kill'!L205</f>
        <v>25.333333333333336</v>
      </c>
      <c r="AL205" s="19">
        <f t="shared" si="75"/>
        <v>1.7459223524006433</v>
      </c>
      <c r="AM205" s="15">
        <f>IF(('Even Strength'!BR205+'Power Play'!AK205+'Penalty Kill'!AG205)&gt;0,V205/('Even Strength'!BR205+'Power Play'!AK205+'Penalty Kill'!AG205),0)</f>
        <v>0.16</v>
      </c>
      <c r="AN205" s="15">
        <f>IF(('Even Strength'!BR205+'Power Play'!AK205+'Penalty Kill'!AG205)&gt;0,W205/('Even Strength'!BR205+'Power Play'!AK205+'Penalty Kill'!AG205),0)</f>
        <v>0.16</v>
      </c>
      <c r="AO205" s="15">
        <f t="shared" si="76"/>
        <v>0.32</v>
      </c>
      <c r="AP205" s="13">
        <v>0</v>
      </c>
      <c r="AQ205" s="13">
        <v>0</v>
      </c>
      <c r="AR205" s="21">
        <f t="shared" si="77"/>
        <v>0</v>
      </c>
      <c r="AS205" s="22">
        <v>0</v>
      </c>
      <c r="AT205" s="1"/>
      <c r="AU205" s="1"/>
      <c r="AV205">
        <v>61</v>
      </c>
      <c r="AW205" s="13">
        <v>42</v>
      </c>
      <c r="AX205" s="13">
        <v>51</v>
      </c>
      <c r="AY205" s="13">
        <v>39</v>
      </c>
      <c r="AZ205" s="13">
        <v>28</v>
      </c>
      <c r="BA205" s="13">
        <v>9</v>
      </c>
      <c r="BB205" s="16">
        <f t="shared" si="78"/>
        <v>4.2039972432804964</v>
      </c>
      <c r="BC205" s="17">
        <f t="shared" si="79"/>
        <v>2.8945554789800139</v>
      </c>
      <c r="BD205" s="17">
        <f t="shared" si="80"/>
        <v>3.5148173673328738</v>
      </c>
      <c r="BE205" s="17">
        <f t="shared" si="81"/>
        <v>2.6878015161957274</v>
      </c>
      <c r="BF205" s="17">
        <f t="shared" si="82"/>
        <v>1.9297036526533426</v>
      </c>
      <c r="BG205" s="17">
        <f t="shared" si="83"/>
        <v>0.62026188835286</v>
      </c>
      <c r="BH205" s="13">
        <v>23</v>
      </c>
      <c r="BI205" s="13">
        <v>9</v>
      </c>
      <c r="BJ205" s="13">
        <v>1</v>
      </c>
      <c r="BK205" s="13">
        <v>0</v>
      </c>
      <c r="BL205" s="13">
        <v>0</v>
      </c>
      <c r="BM205" s="13">
        <v>0</v>
      </c>
      <c r="BN205" s="13">
        <f t="shared" si="84"/>
        <v>117</v>
      </c>
      <c r="BO205" s="16">
        <v>3.84</v>
      </c>
      <c r="BP205" s="1"/>
      <c r="BQ205" s="1"/>
      <c r="BR205" s="23" t="str">
        <f t="shared" si="85"/>
        <v xml:space="preserve"> </v>
      </c>
      <c r="BS205" s="1"/>
      <c r="BT205" s="13">
        <v>1</v>
      </c>
      <c r="BU205" s="13">
        <v>9</v>
      </c>
      <c r="BV205" s="13">
        <v>1</v>
      </c>
      <c r="BW205" s="13">
        <v>0</v>
      </c>
      <c r="BX205" s="13">
        <v>2</v>
      </c>
      <c r="BY205" s="13">
        <v>0</v>
      </c>
      <c r="BZ205" s="13">
        <v>0</v>
      </c>
      <c r="CA205" s="13">
        <v>0</v>
      </c>
      <c r="CB205" s="23">
        <f t="shared" si="86"/>
        <v>0</v>
      </c>
      <c r="CC205" s="16">
        <v>1.6</v>
      </c>
      <c r="CD205" s="16">
        <v>3.1</v>
      </c>
      <c r="CE205" s="16">
        <v>4.7</v>
      </c>
      <c r="CF205" s="24">
        <f t="shared" si="87"/>
        <v>8.1034482758620699E-2</v>
      </c>
      <c r="CG205" s="24">
        <f t="shared" si="88"/>
        <v>0.32391454169538253</v>
      </c>
      <c r="CH205" s="25">
        <v>1</v>
      </c>
      <c r="CI205" s="16">
        <v>20.8</v>
      </c>
      <c r="CJ205" s="16">
        <v>17.399999999999999</v>
      </c>
      <c r="CK205" s="16">
        <v>10.3</v>
      </c>
      <c r="CL205" s="16">
        <v>2.2000000000000002</v>
      </c>
      <c r="CM205" s="16">
        <v>2.7</v>
      </c>
      <c r="CN205" s="16">
        <v>0</v>
      </c>
      <c r="CO205" s="16">
        <v>5</v>
      </c>
      <c r="CP205" s="26">
        <f t="shared" si="89"/>
        <v>8.6206896551724144E-2</v>
      </c>
      <c r="CQ205" s="26">
        <f t="shared" si="90"/>
        <v>0.34458993797381116</v>
      </c>
      <c r="CR205" s="13">
        <v>2</v>
      </c>
      <c r="CS205" s="13">
        <v>0</v>
      </c>
      <c r="CT205" s="13">
        <v>1</v>
      </c>
      <c r="CU205" s="13">
        <v>0</v>
      </c>
      <c r="CV205" s="13">
        <v>0.28999999999999998</v>
      </c>
      <c r="CW205" s="13">
        <v>0.36</v>
      </c>
      <c r="CX205" s="13">
        <v>-1.23</v>
      </c>
      <c r="CY205" s="13">
        <v>3.63</v>
      </c>
      <c r="CZ205" s="13">
        <v>3.23</v>
      </c>
      <c r="DA205" s="13">
        <v>6.28</v>
      </c>
      <c r="DB205" s="27">
        <v>4.58</v>
      </c>
      <c r="DC205" s="27">
        <v>-13.6</v>
      </c>
      <c r="DD205" s="27">
        <v>18.190000000000001</v>
      </c>
      <c r="DE205" s="27">
        <v>1.48</v>
      </c>
      <c r="DF205" s="27">
        <v>-1.67</v>
      </c>
      <c r="DG205" s="27">
        <v>-26.27</v>
      </c>
      <c r="DH205" s="27">
        <v>24.6</v>
      </c>
      <c r="DI205" s="27">
        <v>2</v>
      </c>
      <c r="DJ205" s="1">
        <v>131</v>
      </c>
      <c r="DK205" s="1"/>
      <c r="DL205" s="1"/>
      <c r="DM205" s="1">
        <v>1.129</v>
      </c>
      <c r="DN205" s="1">
        <v>0</v>
      </c>
      <c r="DO205" s="1">
        <v>0.85</v>
      </c>
      <c r="DP205" s="16">
        <f t="shared" si="91"/>
        <v>3.4220544497826584</v>
      </c>
    </row>
    <row r="206" spans="1:120" x14ac:dyDescent="0.2">
      <c r="A206" s="13">
        <v>37</v>
      </c>
      <c r="B206" s="13" t="s">
        <v>967</v>
      </c>
      <c r="C206" s="13" t="s">
        <v>968</v>
      </c>
      <c r="D206" s="13" t="s">
        <v>296</v>
      </c>
      <c r="E206" s="13" t="s">
        <v>141</v>
      </c>
      <c r="F206" s="1" t="s">
        <v>142</v>
      </c>
      <c r="G206" s="13">
        <v>70</v>
      </c>
      <c r="H206" s="13">
        <v>184</v>
      </c>
      <c r="I206" s="13" t="s">
        <v>150</v>
      </c>
      <c r="J206" s="13">
        <v>2009</v>
      </c>
      <c r="K206" s="13">
        <v>5</v>
      </c>
      <c r="L206" s="13">
        <v>139</v>
      </c>
      <c r="M206" s="13" t="s">
        <v>159</v>
      </c>
      <c r="N206" s="1">
        <v>24</v>
      </c>
      <c r="O206" s="13" t="s">
        <v>511</v>
      </c>
      <c r="P206" s="13" t="s">
        <v>969</v>
      </c>
      <c r="Q206" s="1" t="str">
        <f t="shared" si="69"/>
        <v>MTL</v>
      </c>
      <c r="R206" s="13" t="s">
        <v>214</v>
      </c>
      <c r="S206" s="1"/>
      <c r="T206" s="13" t="s">
        <v>146</v>
      </c>
      <c r="U206" s="13">
        <v>3</v>
      </c>
      <c r="V206" s="13">
        <v>0</v>
      </c>
      <c r="W206" s="13">
        <v>0</v>
      </c>
      <c r="X206" s="14">
        <v>0</v>
      </c>
      <c r="Y206" s="13">
        <v>0</v>
      </c>
      <c r="Z206" s="13">
        <v>-1</v>
      </c>
      <c r="AA206" s="1">
        <v>4</v>
      </c>
      <c r="AB206" s="14">
        <v>0</v>
      </c>
      <c r="AC206" s="14">
        <v>1</v>
      </c>
      <c r="AD206" s="15">
        <f t="shared" si="70"/>
        <v>0</v>
      </c>
      <c r="AE206" s="15">
        <f t="shared" si="71"/>
        <v>0</v>
      </c>
      <c r="AF206" s="16">
        <v>27.366666666699999</v>
      </c>
      <c r="AG206" s="17">
        <f t="shared" si="72"/>
        <v>9.1222222222333329</v>
      </c>
      <c r="AH206" s="29">
        <v>39</v>
      </c>
      <c r="AI206" s="17">
        <f t="shared" si="73"/>
        <v>13</v>
      </c>
      <c r="AJ206" s="19">
        <f t="shared" si="74"/>
        <v>0.70170940171025642</v>
      </c>
      <c r="AK206" s="20">
        <f>'Even Strength'!AA206+'Power Play'!R206+'Penalty Kill'!L206</f>
        <v>0</v>
      </c>
      <c r="AL206" s="19">
        <f t="shared" si="75"/>
        <v>0</v>
      </c>
      <c r="AM206" s="15">
        <f>IF(('Even Strength'!BR206+'Power Play'!AK206+'Penalty Kill'!AG206)&gt;0,V206/('Even Strength'!BR206+'Power Play'!AK206+'Penalty Kill'!AG206),0)</f>
        <v>0</v>
      </c>
      <c r="AN206" s="15">
        <f>IF(('Even Strength'!BR206+'Power Play'!AK206+'Penalty Kill'!AG206)&gt;0,W206/('Even Strength'!BR206+'Power Play'!AK206+'Penalty Kill'!AG206),0)</f>
        <v>0</v>
      </c>
      <c r="AO206" s="15">
        <f t="shared" si="76"/>
        <v>0</v>
      </c>
      <c r="AP206" s="13">
        <v>11</v>
      </c>
      <c r="AQ206" s="13">
        <v>2</v>
      </c>
      <c r="AR206" s="21">
        <f t="shared" si="77"/>
        <v>0.84615384615384615</v>
      </c>
      <c r="AS206" s="22">
        <v>6.1</v>
      </c>
      <c r="AT206" s="1"/>
      <c r="AU206" s="1"/>
      <c r="AV206">
        <v>3</v>
      </c>
      <c r="AW206" s="13">
        <v>8</v>
      </c>
      <c r="AX206" s="13">
        <v>2</v>
      </c>
      <c r="AY206" s="13">
        <v>0</v>
      </c>
      <c r="AZ206" s="13">
        <v>0</v>
      </c>
      <c r="BA206" s="13">
        <v>0</v>
      </c>
      <c r="BB206" s="16">
        <f t="shared" si="78"/>
        <v>6.5773447015754245</v>
      </c>
      <c r="BC206" s="17">
        <f t="shared" si="79"/>
        <v>17.539585870867796</v>
      </c>
      <c r="BD206" s="17">
        <f t="shared" si="80"/>
        <v>4.3848964677169491</v>
      </c>
      <c r="BE206" s="17">
        <f t="shared" si="81"/>
        <v>0</v>
      </c>
      <c r="BF206" s="17">
        <f t="shared" si="82"/>
        <v>0</v>
      </c>
      <c r="BG206" s="17">
        <f t="shared" si="83"/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f t="shared" si="84"/>
        <v>10</v>
      </c>
      <c r="BO206" s="16">
        <v>-4.5999999999999999E-2</v>
      </c>
      <c r="BP206" s="1"/>
      <c r="BQ206" s="1"/>
      <c r="BR206" s="23" t="str">
        <f t="shared" si="85"/>
        <v xml:space="preserve"> </v>
      </c>
      <c r="BS206" s="1"/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23">
        <f t="shared" si="86"/>
        <v>0</v>
      </c>
      <c r="CC206" s="16">
        <v>-0.1</v>
      </c>
      <c r="CD206" s="16">
        <v>0</v>
      </c>
      <c r="CE206" s="16">
        <v>-0.1</v>
      </c>
      <c r="CF206" s="24">
        <f t="shared" si="87"/>
        <v>-3.3333333333333333E-2</v>
      </c>
      <c r="CG206" s="24">
        <f t="shared" si="88"/>
        <v>-0.21924482338584747</v>
      </c>
      <c r="CH206" s="25">
        <v>5</v>
      </c>
      <c r="CI206" s="16">
        <v>0.4</v>
      </c>
      <c r="CJ206" s="16">
        <v>0.4</v>
      </c>
      <c r="CK206" s="16">
        <v>-1.1000000000000001</v>
      </c>
      <c r="CL206" s="16">
        <v>-0.2</v>
      </c>
      <c r="CM206" s="16">
        <v>-0.1</v>
      </c>
      <c r="CN206" s="16">
        <v>0</v>
      </c>
      <c r="CO206" s="16">
        <v>-0.2</v>
      </c>
      <c r="CP206" s="26">
        <f t="shared" si="89"/>
        <v>-6.6666666666666666E-2</v>
      </c>
      <c r="CQ206" s="26">
        <f t="shared" si="90"/>
        <v>-0.43848964677169494</v>
      </c>
      <c r="CR206" s="13">
        <v>0</v>
      </c>
      <c r="CS206" s="13">
        <v>0</v>
      </c>
      <c r="CT206" s="13">
        <v>0</v>
      </c>
      <c r="CU206" s="13">
        <v>0.06</v>
      </c>
      <c r="CV206" s="13">
        <v>-7.0000000000000007E-2</v>
      </c>
      <c r="CW206" s="13">
        <v>0.08</v>
      </c>
      <c r="CX206" s="13">
        <v>0</v>
      </c>
      <c r="CY206" s="13">
        <v>0</v>
      </c>
      <c r="CZ206" s="13">
        <v>-0.42</v>
      </c>
      <c r="DA206" s="13">
        <v>-0.35</v>
      </c>
      <c r="DB206" s="27">
        <v>1.77</v>
      </c>
      <c r="DC206" s="27">
        <v>-5.24</v>
      </c>
      <c r="DD206" s="27">
        <v>7.02</v>
      </c>
      <c r="DE206" s="27">
        <v>16.41</v>
      </c>
      <c r="DF206" s="27">
        <v>2.76</v>
      </c>
      <c r="DG206" s="27">
        <v>0.01</v>
      </c>
      <c r="DH206" s="27">
        <v>2.75</v>
      </c>
      <c r="DI206" s="27">
        <v>6.42</v>
      </c>
      <c r="DJ206" s="1">
        <v>13</v>
      </c>
      <c r="DK206" s="1"/>
      <c r="DL206" s="1"/>
      <c r="DM206" s="1">
        <v>3.9E-2</v>
      </c>
      <c r="DN206" s="1">
        <v>0</v>
      </c>
      <c r="DO206" s="1">
        <v>0</v>
      </c>
      <c r="DP206" s="16">
        <f t="shared" si="91"/>
        <v>-0.20118965911690689</v>
      </c>
    </row>
    <row r="207" spans="1:120" x14ac:dyDescent="0.2">
      <c r="A207" s="13">
        <v>8</v>
      </c>
      <c r="B207" s="13" t="s">
        <v>970</v>
      </c>
      <c r="C207" s="13" t="s">
        <v>971</v>
      </c>
      <c r="D207" s="13" t="s">
        <v>972</v>
      </c>
      <c r="E207" s="13" t="s">
        <v>123</v>
      </c>
      <c r="F207" s="1" t="s">
        <v>124</v>
      </c>
      <c r="G207" s="13">
        <v>76</v>
      </c>
      <c r="H207" s="13">
        <v>207</v>
      </c>
      <c r="I207" s="13" t="s">
        <v>125</v>
      </c>
      <c r="J207" s="13">
        <v>2009</v>
      </c>
      <c r="K207" s="13">
        <v>2</v>
      </c>
      <c r="L207" s="13">
        <v>51</v>
      </c>
      <c r="M207" s="13" t="s">
        <v>159</v>
      </c>
      <c r="N207" s="1">
        <v>23</v>
      </c>
      <c r="O207" s="13" t="s">
        <v>539</v>
      </c>
      <c r="P207" s="13" t="s">
        <v>973</v>
      </c>
      <c r="Q207" s="1" t="str">
        <f t="shared" si="69"/>
        <v>PIT</v>
      </c>
      <c r="R207" s="13" t="s">
        <v>153</v>
      </c>
      <c r="S207" s="1"/>
      <c r="T207" s="13" t="s">
        <v>173</v>
      </c>
      <c r="U207" s="13">
        <v>8</v>
      </c>
      <c r="V207" s="13">
        <v>1</v>
      </c>
      <c r="W207" s="13">
        <v>0</v>
      </c>
      <c r="X207" s="14">
        <v>0</v>
      </c>
      <c r="Y207" s="13">
        <v>1</v>
      </c>
      <c r="Z207" s="13">
        <v>0</v>
      </c>
      <c r="AA207" s="1">
        <v>4</v>
      </c>
      <c r="AB207" s="14">
        <v>0</v>
      </c>
      <c r="AC207" s="14">
        <v>1</v>
      </c>
      <c r="AD207" s="15">
        <f t="shared" si="70"/>
        <v>0.25</v>
      </c>
      <c r="AE207" s="15">
        <f t="shared" si="71"/>
        <v>0.2</v>
      </c>
      <c r="AF207" s="16">
        <v>125.3666666667</v>
      </c>
      <c r="AG207" s="17">
        <f t="shared" si="72"/>
        <v>15.6708333333375</v>
      </c>
      <c r="AH207" s="29">
        <v>178</v>
      </c>
      <c r="AI207" s="17">
        <f t="shared" si="73"/>
        <v>22.25</v>
      </c>
      <c r="AJ207" s="19">
        <f t="shared" si="74"/>
        <v>0.70430711610505614</v>
      </c>
      <c r="AK207" s="20">
        <f>'Even Strength'!AA207+'Power Play'!R207+'Penalty Kill'!L207</f>
        <v>0</v>
      </c>
      <c r="AL207" s="19">
        <f t="shared" si="75"/>
        <v>0</v>
      </c>
      <c r="AM207" s="15">
        <f>IF(('Even Strength'!BR207+'Power Play'!AK207+'Penalty Kill'!AG207)&gt;0,V207/('Even Strength'!BR207+'Power Play'!AK207+'Penalty Kill'!AG207),0)</f>
        <v>0.16666666666666666</v>
      </c>
      <c r="AN207" s="15">
        <f>IF(('Even Strength'!BR207+'Power Play'!AK207+'Penalty Kill'!AG207)&gt;0,W207/('Even Strength'!BR207+'Power Play'!AK207+'Penalty Kill'!AG207),0)</f>
        <v>0</v>
      </c>
      <c r="AO207" s="15">
        <f t="shared" si="76"/>
        <v>0.16666666666666666</v>
      </c>
      <c r="AP207" s="13">
        <v>0</v>
      </c>
      <c r="AQ207" s="13">
        <v>0</v>
      </c>
      <c r="AR207" s="21">
        <f t="shared" si="77"/>
        <v>0</v>
      </c>
      <c r="AS207" s="22">
        <v>0</v>
      </c>
      <c r="AT207" s="1"/>
      <c r="AU207" s="1"/>
      <c r="AV207">
        <v>24</v>
      </c>
      <c r="AW207" s="13">
        <v>11</v>
      </c>
      <c r="AX207" s="13">
        <v>9</v>
      </c>
      <c r="AY207" s="13">
        <v>0</v>
      </c>
      <c r="AZ207" s="13">
        <v>3</v>
      </c>
      <c r="BA207" s="13">
        <v>0</v>
      </c>
      <c r="BB207" s="16">
        <f t="shared" si="78"/>
        <v>11.486306833285965</v>
      </c>
      <c r="BC207" s="17">
        <f t="shared" si="79"/>
        <v>5.2645572985894002</v>
      </c>
      <c r="BD207" s="17">
        <f t="shared" si="80"/>
        <v>4.3073650624822362</v>
      </c>
      <c r="BE207" s="17">
        <f t="shared" si="81"/>
        <v>0</v>
      </c>
      <c r="BF207" s="17">
        <f t="shared" si="82"/>
        <v>1.4357883541607457</v>
      </c>
      <c r="BG207" s="17">
        <f t="shared" si="83"/>
        <v>0</v>
      </c>
      <c r="BH207" s="13">
        <v>2</v>
      </c>
      <c r="BI207" s="13">
        <v>1</v>
      </c>
      <c r="BJ207" s="13">
        <v>0</v>
      </c>
      <c r="BK207" s="13">
        <v>0</v>
      </c>
      <c r="BL207" s="13">
        <v>0</v>
      </c>
      <c r="BM207" s="13">
        <v>0</v>
      </c>
      <c r="BN207" s="13">
        <f t="shared" si="84"/>
        <v>22</v>
      </c>
      <c r="BO207" s="16">
        <v>0.54900000000000004</v>
      </c>
      <c r="BP207" s="1"/>
      <c r="BQ207" s="1"/>
      <c r="BR207" s="23" t="str">
        <f t="shared" si="85"/>
        <v xml:space="preserve"> </v>
      </c>
      <c r="BS207" s="1"/>
      <c r="BT207" s="13">
        <v>0</v>
      </c>
      <c r="BU207" s="13">
        <v>2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23">
        <f t="shared" si="86"/>
        <v>0</v>
      </c>
      <c r="CC207" s="16">
        <v>0.1</v>
      </c>
      <c r="CD207" s="16">
        <v>0.30000000000000004</v>
      </c>
      <c r="CE207" s="16">
        <v>0.30000000000000004</v>
      </c>
      <c r="CF207" s="24">
        <f t="shared" si="87"/>
        <v>3.7500000000000006E-2</v>
      </c>
      <c r="CG207" s="24">
        <f t="shared" si="88"/>
        <v>0.14357883541607461</v>
      </c>
      <c r="CH207" s="25">
        <v>3</v>
      </c>
      <c r="CI207" s="16">
        <v>2.9</v>
      </c>
      <c r="CJ207" s="16">
        <v>3.2</v>
      </c>
      <c r="CK207" s="16">
        <v>-0.4</v>
      </c>
      <c r="CL207" s="16">
        <v>-0.2</v>
      </c>
      <c r="CM207" s="16">
        <v>0.30000000000000004</v>
      </c>
      <c r="CN207" s="16">
        <v>0</v>
      </c>
      <c r="CO207" s="16">
        <v>0.1</v>
      </c>
      <c r="CP207" s="26">
        <f t="shared" si="89"/>
        <v>1.2500000000000001E-2</v>
      </c>
      <c r="CQ207" s="26">
        <f t="shared" si="90"/>
        <v>4.7859611805358193E-2</v>
      </c>
      <c r="CR207" s="13">
        <v>0</v>
      </c>
      <c r="CS207" s="13">
        <v>0</v>
      </c>
      <c r="CT207" s="13">
        <v>1</v>
      </c>
      <c r="CU207" s="13">
        <v>0</v>
      </c>
      <c r="CV207" s="13">
        <v>0.01</v>
      </c>
      <c r="CW207" s="13">
        <v>0.1</v>
      </c>
      <c r="CX207" s="13">
        <v>-1.06</v>
      </c>
      <c r="CY207" s="13">
        <v>-1.29</v>
      </c>
      <c r="CZ207" s="13">
        <v>0.9</v>
      </c>
      <c r="DA207" s="13">
        <v>-1.34</v>
      </c>
      <c r="DB207" s="27">
        <v>-15.67</v>
      </c>
      <c r="DC207" s="27">
        <v>5.77</v>
      </c>
      <c r="DD207" s="27">
        <v>-21.44</v>
      </c>
      <c r="DE207" s="27">
        <v>-11.57</v>
      </c>
      <c r="DF207" s="27">
        <v>-14.27</v>
      </c>
      <c r="DG207" s="27">
        <v>6.43</v>
      </c>
      <c r="DH207" s="27">
        <v>-20.7</v>
      </c>
      <c r="DI207" s="27">
        <v>-11.17</v>
      </c>
      <c r="DJ207" s="1">
        <v>27</v>
      </c>
      <c r="DK207" s="1"/>
      <c r="DL207" s="1"/>
      <c r="DM207" s="1">
        <v>0.13100000000000001</v>
      </c>
      <c r="DN207" s="1">
        <v>0</v>
      </c>
      <c r="DO207" s="1">
        <v>0.01</v>
      </c>
      <c r="DP207" s="16">
        <f t="shared" si="91"/>
        <v>-8.8538091969800753E-3</v>
      </c>
    </row>
    <row r="208" spans="1:120" x14ac:dyDescent="0.2">
      <c r="A208" s="13">
        <v>9</v>
      </c>
      <c r="B208" s="13" t="s">
        <v>974</v>
      </c>
      <c r="C208" s="13" t="s">
        <v>912</v>
      </c>
      <c r="D208" s="13" t="s">
        <v>296</v>
      </c>
      <c r="E208" s="13" t="s">
        <v>141</v>
      </c>
      <c r="F208" s="1" t="s">
        <v>142</v>
      </c>
      <c r="G208" s="13">
        <v>73</v>
      </c>
      <c r="H208" s="13">
        <v>205</v>
      </c>
      <c r="I208" s="13" t="s">
        <v>125</v>
      </c>
      <c r="J208" s="1"/>
      <c r="K208" s="1"/>
      <c r="L208" s="1"/>
      <c r="M208" s="1"/>
      <c r="N208" s="1">
        <v>35</v>
      </c>
      <c r="O208" s="13" t="s">
        <v>975</v>
      </c>
      <c r="P208" s="13" t="s">
        <v>976</v>
      </c>
      <c r="Q208" s="1" t="str">
        <f t="shared" si="69"/>
        <v>PIT</v>
      </c>
      <c r="R208" s="13" t="s">
        <v>153</v>
      </c>
      <c r="S208" s="1"/>
      <c r="T208" s="13" t="s">
        <v>596</v>
      </c>
      <c r="U208" s="13">
        <v>16</v>
      </c>
      <c r="V208" s="13">
        <v>6</v>
      </c>
      <c r="W208" s="13">
        <v>5</v>
      </c>
      <c r="X208" s="14">
        <v>3</v>
      </c>
      <c r="Y208" s="13">
        <v>11</v>
      </c>
      <c r="Z208" s="13">
        <v>2</v>
      </c>
      <c r="AA208" s="1">
        <v>44</v>
      </c>
      <c r="AB208" s="14">
        <v>10</v>
      </c>
      <c r="AC208" s="14">
        <v>11</v>
      </c>
      <c r="AD208" s="15">
        <f t="shared" si="70"/>
        <v>0.13636363636363635</v>
      </c>
      <c r="AE208" s="15">
        <f t="shared" si="71"/>
        <v>9.2307692307692313E-2</v>
      </c>
      <c r="AF208" s="16">
        <v>266.35000000000002</v>
      </c>
      <c r="AG208" s="17">
        <f t="shared" si="72"/>
        <v>16.646875000000001</v>
      </c>
      <c r="AH208" s="29">
        <v>374</v>
      </c>
      <c r="AI208" s="17">
        <f t="shared" si="73"/>
        <v>23.375</v>
      </c>
      <c r="AJ208" s="19">
        <f t="shared" si="74"/>
        <v>0.71216577540106962</v>
      </c>
      <c r="AK208" s="20">
        <f>'Even Strength'!AA208+'Power Play'!R208+'Penalty Kill'!L208</f>
        <v>29.3</v>
      </c>
      <c r="AL208" s="19">
        <f t="shared" si="75"/>
        <v>6.6003379012577437</v>
      </c>
      <c r="AM208" s="15">
        <f>IF(('Even Strength'!BR208+'Power Play'!AK208+'Penalty Kill'!AG208)&gt;0,V208/('Even Strength'!BR208+'Power Play'!AK208+'Penalty Kill'!AG208),0)</f>
        <v>0.42857142857142855</v>
      </c>
      <c r="AN208" s="15">
        <f>IF(('Even Strength'!BR208+'Power Play'!AK208+'Penalty Kill'!AG208)&gt;0,W208/('Even Strength'!BR208+'Power Play'!AK208+'Penalty Kill'!AG208),0)</f>
        <v>0.35714285714285715</v>
      </c>
      <c r="AO208" s="15">
        <f t="shared" si="76"/>
        <v>0.7857142857142857</v>
      </c>
      <c r="AP208" s="13">
        <v>1</v>
      </c>
      <c r="AQ208" s="13">
        <v>0</v>
      </c>
      <c r="AR208" s="21">
        <f t="shared" si="77"/>
        <v>1</v>
      </c>
      <c r="AS208" s="22">
        <v>0.1</v>
      </c>
      <c r="AT208" s="1"/>
      <c r="AU208" s="1"/>
      <c r="AV208">
        <v>16</v>
      </c>
      <c r="AW208" s="13">
        <v>20</v>
      </c>
      <c r="AX208" s="13">
        <v>8</v>
      </c>
      <c r="AY208" s="13">
        <v>10</v>
      </c>
      <c r="AZ208" s="13">
        <v>5</v>
      </c>
      <c r="BA208" s="13">
        <v>6</v>
      </c>
      <c r="BB208" s="16">
        <f t="shared" si="78"/>
        <v>3.604280082598085</v>
      </c>
      <c r="BC208" s="17">
        <f t="shared" si="79"/>
        <v>4.505350103247606</v>
      </c>
      <c r="BD208" s="17">
        <f t="shared" si="80"/>
        <v>1.8021400412990425</v>
      </c>
      <c r="BE208" s="17">
        <f t="shared" si="81"/>
        <v>2.252675051623803</v>
      </c>
      <c r="BF208" s="17">
        <f t="shared" si="82"/>
        <v>1.1263375258119015</v>
      </c>
      <c r="BG208" s="17">
        <f t="shared" si="83"/>
        <v>1.3516050309742818</v>
      </c>
      <c r="BH208" s="13">
        <v>4</v>
      </c>
      <c r="BI208" s="13">
        <v>2</v>
      </c>
      <c r="BJ208" s="13">
        <v>0</v>
      </c>
      <c r="BK208" s="13">
        <v>0</v>
      </c>
      <c r="BL208" s="13">
        <v>0</v>
      </c>
      <c r="BM208" s="13">
        <v>0</v>
      </c>
      <c r="BN208" s="13">
        <f t="shared" si="84"/>
        <v>32</v>
      </c>
      <c r="BO208" s="16">
        <v>-2.3639999999999999</v>
      </c>
      <c r="BP208" s="1"/>
      <c r="BQ208" s="1"/>
      <c r="BR208" s="23" t="str">
        <f t="shared" si="85"/>
        <v xml:space="preserve"> </v>
      </c>
      <c r="BS208" s="1"/>
      <c r="BT208" s="13">
        <v>2</v>
      </c>
      <c r="BU208" s="13">
        <v>3</v>
      </c>
      <c r="BV208" s="13">
        <v>0</v>
      </c>
      <c r="BW208" s="13">
        <v>0</v>
      </c>
      <c r="BX208" s="13">
        <v>1</v>
      </c>
      <c r="BY208" s="13">
        <v>0</v>
      </c>
      <c r="BZ208" s="13">
        <v>0</v>
      </c>
      <c r="CA208" s="13">
        <v>0</v>
      </c>
      <c r="CB208" s="23">
        <f t="shared" si="86"/>
        <v>0</v>
      </c>
      <c r="CC208" s="16">
        <v>1.2</v>
      </c>
      <c r="CD208" s="16">
        <v>0.4</v>
      </c>
      <c r="CE208" s="16">
        <v>1.6</v>
      </c>
      <c r="CF208" s="24">
        <f t="shared" si="87"/>
        <v>0.1</v>
      </c>
      <c r="CG208" s="24">
        <f t="shared" si="88"/>
        <v>0.36042800825980853</v>
      </c>
      <c r="CH208" s="25">
        <v>6</v>
      </c>
      <c r="CI208" s="16">
        <v>6.4</v>
      </c>
      <c r="CJ208" s="16">
        <v>6.3</v>
      </c>
      <c r="CK208" s="16">
        <v>1.7000000000000002</v>
      </c>
      <c r="CL208" s="16">
        <v>2</v>
      </c>
      <c r="CM208" s="16">
        <v>0.9</v>
      </c>
      <c r="CN208" s="16">
        <v>0</v>
      </c>
      <c r="CO208" s="16">
        <v>2.9</v>
      </c>
      <c r="CP208" s="26">
        <f t="shared" si="89"/>
        <v>0.18124999999999999</v>
      </c>
      <c r="CQ208" s="26">
        <f t="shared" si="90"/>
        <v>0.65327576497090289</v>
      </c>
      <c r="CR208" s="13">
        <v>2</v>
      </c>
      <c r="CS208" s="13">
        <v>0</v>
      </c>
      <c r="CT208" s="13">
        <v>1</v>
      </c>
      <c r="CU208" s="13">
        <v>0.01</v>
      </c>
      <c r="CV208" s="13">
        <v>-0.54</v>
      </c>
      <c r="CW208" s="13">
        <v>0.46</v>
      </c>
      <c r="CX208" s="13">
        <v>0.79</v>
      </c>
      <c r="CY208" s="13">
        <v>0.09</v>
      </c>
      <c r="CZ208" s="13">
        <v>1.9300000000000002</v>
      </c>
      <c r="DA208" s="13">
        <v>2.74</v>
      </c>
      <c r="DB208" s="27">
        <v>10.59</v>
      </c>
      <c r="DC208" s="27">
        <v>0.36</v>
      </c>
      <c r="DD208" s="27">
        <v>10.23</v>
      </c>
      <c r="DE208" s="27">
        <v>3.19</v>
      </c>
      <c r="DF208" s="27">
        <v>13.69</v>
      </c>
      <c r="DG208" s="27">
        <v>9.17</v>
      </c>
      <c r="DH208" s="27">
        <v>4.5199999999999996</v>
      </c>
      <c r="DI208" s="27">
        <v>1.41</v>
      </c>
      <c r="DJ208" s="1">
        <v>186</v>
      </c>
      <c r="DK208" s="28">
        <v>66</v>
      </c>
      <c r="DL208" s="28" t="s">
        <v>977</v>
      </c>
      <c r="DM208" s="1">
        <v>3.75</v>
      </c>
      <c r="DN208" s="1">
        <v>3.0179999999999998</v>
      </c>
      <c r="DO208" s="1">
        <v>0</v>
      </c>
      <c r="DP208" s="16">
        <f t="shared" si="91"/>
        <v>-3.9085106382978725</v>
      </c>
    </row>
    <row r="209" spans="1:120" x14ac:dyDescent="0.2">
      <c r="A209" s="13">
        <v>39</v>
      </c>
      <c r="B209" s="13" t="s">
        <v>978</v>
      </c>
      <c r="C209" s="13" t="s">
        <v>979</v>
      </c>
      <c r="D209" s="13" t="s">
        <v>980</v>
      </c>
      <c r="E209" s="13" t="s">
        <v>123</v>
      </c>
      <c r="F209" s="1" t="s">
        <v>124</v>
      </c>
      <c r="G209" s="13">
        <v>71</v>
      </c>
      <c r="H209" s="13">
        <v>175</v>
      </c>
      <c r="I209" s="13" t="s">
        <v>150</v>
      </c>
      <c r="J209" s="13">
        <v>2002</v>
      </c>
      <c r="K209" s="13">
        <v>4</v>
      </c>
      <c r="L209" s="13">
        <v>116</v>
      </c>
      <c r="M209" s="1"/>
      <c r="N209" s="1">
        <v>31</v>
      </c>
      <c r="O209" s="13" t="s">
        <v>477</v>
      </c>
      <c r="P209" s="13" t="s">
        <v>981</v>
      </c>
      <c r="Q209" s="1" t="str">
        <f t="shared" si="69"/>
        <v>CAR</v>
      </c>
      <c r="R209" s="13" t="s">
        <v>358</v>
      </c>
      <c r="S209" s="1"/>
      <c r="T209" s="13" t="s">
        <v>154</v>
      </c>
      <c r="U209" s="13">
        <v>71</v>
      </c>
      <c r="V209" s="13">
        <v>5</v>
      </c>
      <c r="W209" s="13">
        <v>7</v>
      </c>
      <c r="X209" s="14">
        <v>4</v>
      </c>
      <c r="Y209" s="13">
        <v>12</v>
      </c>
      <c r="Z209" s="13">
        <v>-12</v>
      </c>
      <c r="AA209" s="1">
        <v>77</v>
      </c>
      <c r="AB209" s="14">
        <v>28</v>
      </c>
      <c r="AC209" s="14">
        <v>33</v>
      </c>
      <c r="AD209" s="15">
        <f t="shared" si="70"/>
        <v>6.4935064935064929E-2</v>
      </c>
      <c r="AE209" s="15">
        <f t="shared" si="71"/>
        <v>3.6231884057971016E-2</v>
      </c>
      <c r="AF209" s="16">
        <v>906.88333333330002</v>
      </c>
      <c r="AG209" s="17">
        <f t="shared" si="72"/>
        <v>12.773004694835212</v>
      </c>
      <c r="AH209" s="29">
        <v>1297</v>
      </c>
      <c r="AI209" s="17">
        <f t="shared" si="73"/>
        <v>18.267605633802816</v>
      </c>
      <c r="AJ209" s="19">
        <f t="shared" si="74"/>
        <v>0.6992161398097918</v>
      </c>
      <c r="AK209" s="20">
        <f>'Even Strength'!AA209+'Power Play'!R209+'Penalty Kill'!L209</f>
        <v>57.735294117647058</v>
      </c>
      <c r="AL209" s="19">
        <f t="shared" si="75"/>
        <v>3.8198051719908301</v>
      </c>
      <c r="AM209" s="15">
        <f>IF(('Even Strength'!BR209+'Power Play'!AK209+'Penalty Kill'!AG209)&gt;0,V209/('Even Strength'!BR209+'Power Play'!AK209+'Penalty Kill'!AG209),0)</f>
        <v>0.26315789473684209</v>
      </c>
      <c r="AN209" s="15">
        <f>IF(('Even Strength'!BR209+'Power Play'!AK209+'Penalty Kill'!AG209)&gt;0,W209/('Even Strength'!BR209+'Power Play'!AK209+'Penalty Kill'!AG209),0)</f>
        <v>0.36842105263157893</v>
      </c>
      <c r="AO209" s="15">
        <f t="shared" si="76"/>
        <v>0.63157894736842102</v>
      </c>
      <c r="AP209" s="13">
        <v>5</v>
      </c>
      <c r="AQ209" s="13">
        <v>14</v>
      </c>
      <c r="AR209" s="21">
        <f t="shared" si="77"/>
        <v>0.26315789473684209</v>
      </c>
      <c r="AS209" s="22">
        <v>0.4</v>
      </c>
      <c r="AT209" s="1"/>
      <c r="AU209" s="1"/>
      <c r="AV209">
        <v>88</v>
      </c>
      <c r="AW209" s="13">
        <v>145</v>
      </c>
      <c r="AX209" s="13">
        <v>38</v>
      </c>
      <c r="AY209" s="13">
        <v>28</v>
      </c>
      <c r="AZ209" s="13">
        <v>14</v>
      </c>
      <c r="BA209" s="13">
        <v>26</v>
      </c>
      <c r="BB209" s="16">
        <f t="shared" si="78"/>
        <v>5.8221380920002872</v>
      </c>
      <c r="BC209" s="17">
        <f t="shared" si="79"/>
        <v>9.5932957197732023</v>
      </c>
      <c r="BD209" s="17">
        <f t="shared" si="80"/>
        <v>2.5141050851819422</v>
      </c>
      <c r="BE209" s="17">
        <f t="shared" si="81"/>
        <v>1.8524984838182734</v>
      </c>
      <c r="BF209" s="17">
        <f t="shared" si="82"/>
        <v>0.92624924190913671</v>
      </c>
      <c r="BG209" s="17">
        <f t="shared" si="83"/>
        <v>1.7201771635455394</v>
      </c>
      <c r="BH209" s="13">
        <v>10</v>
      </c>
      <c r="BI209" s="13">
        <v>5</v>
      </c>
      <c r="BJ209" s="13">
        <v>0</v>
      </c>
      <c r="BK209" s="13">
        <v>0</v>
      </c>
      <c r="BL209" s="13">
        <v>0</v>
      </c>
      <c r="BM209" s="13">
        <v>0</v>
      </c>
      <c r="BN209" s="13">
        <f t="shared" si="84"/>
        <v>193</v>
      </c>
      <c r="BO209" s="16">
        <v>2.8449999999999998</v>
      </c>
      <c r="BP209" s="1"/>
      <c r="BQ209" s="1"/>
      <c r="BR209" s="23" t="str">
        <f t="shared" si="85"/>
        <v xml:space="preserve"> </v>
      </c>
      <c r="BS209" s="1"/>
      <c r="BT209" s="13">
        <v>1</v>
      </c>
      <c r="BU209" s="13">
        <v>15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23">
        <f t="shared" si="86"/>
        <v>0</v>
      </c>
      <c r="CC209" s="16">
        <v>-0.7</v>
      </c>
      <c r="CD209" s="16">
        <v>0.9</v>
      </c>
      <c r="CE209" s="16">
        <v>0.2</v>
      </c>
      <c r="CF209" s="24">
        <f t="shared" si="87"/>
        <v>2.8169014084507044E-3</v>
      </c>
      <c r="CG209" s="24">
        <f t="shared" si="88"/>
        <v>1.323213202727338E-2</v>
      </c>
      <c r="CH209" s="25">
        <v>5</v>
      </c>
      <c r="CI209" s="16">
        <v>15.6</v>
      </c>
      <c r="CJ209" s="16">
        <v>21.9</v>
      </c>
      <c r="CK209" s="16">
        <v>-5.8</v>
      </c>
      <c r="CL209" s="16">
        <v>-2.1</v>
      </c>
      <c r="CM209" s="16">
        <v>4.4000000000000004</v>
      </c>
      <c r="CN209" s="16">
        <v>0</v>
      </c>
      <c r="CO209" s="16">
        <v>2.2999999999999998</v>
      </c>
      <c r="CP209" s="26">
        <f t="shared" si="89"/>
        <v>3.2394366197183097E-2</v>
      </c>
      <c r="CQ209" s="26">
        <f t="shared" si="90"/>
        <v>0.15216951831364386</v>
      </c>
      <c r="CR209" s="13">
        <v>0</v>
      </c>
      <c r="CS209" s="13">
        <v>0</v>
      </c>
      <c r="CT209" s="13">
        <v>1</v>
      </c>
      <c r="CU209" s="13">
        <v>-0.04</v>
      </c>
      <c r="CV209" s="13">
        <v>-1.29</v>
      </c>
      <c r="CW209" s="13">
        <v>1.57</v>
      </c>
      <c r="CX209" s="13">
        <v>-0.99</v>
      </c>
      <c r="CY209" s="13">
        <v>-1.5</v>
      </c>
      <c r="CZ209" s="13">
        <v>-1.72</v>
      </c>
      <c r="DA209" s="13">
        <v>-3.97</v>
      </c>
      <c r="DB209" s="27">
        <v>-65.81</v>
      </c>
      <c r="DC209" s="27">
        <v>61.28</v>
      </c>
      <c r="DD209" s="27">
        <v>-127.09</v>
      </c>
      <c r="DE209" s="27">
        <v>-10.36</v>
      </c>
      <c r="DF209" s="27">
        <v>-38.42</v>
      </c>
      <c r="DG209" s="27">
        <v>37.01</v>
      </c>
      <c r="DH209" s="27">
        <v>-75.42</v>
      </c>
      <c r="DI209" s="27">
        <v>-6.15</v>
      </c>
      <c r="DJ209" s="1">
        <v>186</v>
      </c>
      <c r="DK209" s="28">
        <v>6</v>
      </c>
      <c r="DL209" s="28" t="s">
        <v>498</v>
      </c>
      <c r="DM209" s="1">
        <v>0.9</v>
      </c>
      <c r="DN209" s="1">
        <v>6.6000000000000003E-2</v>
      </c>
      <c r="DO209" s="1">
        <v>0</v>
      </c>
      <c r="DP209" s="16">
        <f t="shared" si="91"/>
        <v>1.55531914893617</v>
      </c>
    </row>
    <row r="210" spans="1:120" x14ac:dyDescent="0.2">
      <c r="A210" s="13">
        <v>20</v>
      </c>
      <c r="B210" s="13" t="s">
        <v>982</v>
      </c>
      <c r="C210" s="13" t="s">
        <v>245</v>
      </c>
      <c r="D210" s="13" t="s">
        <v>246</v>
      </c>
      <c r="E210" s="13" t="s">
        <v>141</v>
      </c>
      <c r="F210" s="1" t="s">
        <v>142</v>
      </c>
      <c r="G210" s="13">
        <v>72</v>
      </c>
      <c r="H210" s="13">
        <v>190</v>
      </c>
      <c r="I210" s="13" t="s">
        <v>125</v>
      </c>
      <c r="J210" s="13">
        <v>2009</v>
      </c>
      <c r="K210" s="13">
        <v>3</v>
      </c>
      <c r="L210" s="13">
        <v>85</v>
      </c>
      <c r="M210" s="1"/>
      <c r="N210" s="1">
        <v>23</v>
      </c>
      <c r="O210" s="13" t="s">
        <v>677</v>
      </c>
      <c r="P210" s="13" t="s">
        <v>983</v>
      </c>
      <c r="Q210" s="1" t="str">
        <f t="shared" si="69"/>
        <v>DAL</v>
      </c>
      <c r="R210" s="13" t="s">
        <v>363</v>
      </c>
      <c r="S210" s="1"/>
      <c r="T210" s="13" t="s">
        <v>146</v>
      </c>
      <c r="U210" s="13">
        <v>78</v>
      </c>
      <c r="V210" s="13">
        <v>19</v>
      </c>
      <c r="W210" s="13">
        <v>21</v>
      </c>
      <c r="X210" s="14">
        <v>6</v>
      </c>
      <c r="Y210" s="13">
        <v>40</v>
      </c>
      <c r="Z210" s="13">
        <v>-1</v>
      </c>
      <c r="AA210" s="1">
        <v>142</v>
      </c>
      <c r="AB210" s="14">
        <v>63</v>
      </c>
      <c r="AC210" s="14">
        <v>62</v>
      </c>
      <c r="AD210" s="15">
        <f t="shared" si="70"/>
        <v>0.13380281690140844</v>
      </c>
      <c r="AE210" s="15">
        <f t="shared" si="71"/>
        <v>7.116104868913857E-2</v>
      </c>
      <c r="AF210" s="16">
        <v>1341.0833333333001</v>
      </c>
      <c r="AG210" s="17">
        <f t="shared" si="72"/>
        <v>17.193376068375642</v>
      </c>
      <c r="AH210" s="29">
        <v>1933</v>
      </c>
      <c r="AI210" s="17">
        <f t="shared" si="73"/>
        <v>24.782051282051281</v>
      </c>
      <c r="AJ210" s="19">
        <f t="shared" si="74"/>
        <v>0.6937834109329023</v>
      </c>
      <c r="AK210" s="20">
        <f>'Even Strength'!AA210+'Power Play'!R210+'Penalty Kill'!L210</f>
        <v>40.973404255319153</v>
      </c>
      <c r="AL210" s="19">
        <f t="shared" si="75"/>
        <v>1.8331480186311144</v>
      </c>
      <c r="AM210" s="15">
        <f>IF(('Even Strength'!BR210+'Power Play'!AK210+'Penalty Kill'!AG210)&gt;0,V210/('Even Strength'!BR210+'Power Play'!AK210+'Penalty Kill'!AG210),0)</f>
        <v>0.32758620689655171</v>
      </c>
      <c r="AN210" s="15">
        <f>IF(('Even Strength'!BR210+'Power Play'!AK210+'Penalty Kill'!AG210)&gt;0,W210/('Even Strength'!BR210+'Power Play'!AK210+'Penalty Kill'!AG210),0)</f>
        <v>0.36206896551724138</v>
      </c>
      <c r="AO210" s="15">
        <f t="shared" si="76"/>
        <v>0.68965517241379315</v>
      </c>
      <c r="AP210" s="13">
        <v>656</v>
      </c>
      <c r="AQ210" s="13">
        <v>636</v>
      </c>
      <c r="AR210" s="21">
        <f t="shared" si="77"/>
        <v>0.50773993808049533</v>
      </c>
      <c r="AS210" s="22">
        <v>25.1</v>
      </c>
      <c r="AT210" s="13">
        <v>38</v>
      </c>
      <c r="AU210" s="13">
        <v>18</v>
      </c>
      <c r="AV210">
        <v>78</v>
      </c>
      <c r="AW210" s="13">
        <v>62</v>
      </c>
      <c r="AX210" s="13">
        <v>59</v>
      </c>
      <c r="AY210" s="13">
        <v>64</v>
      </c>
      <c r="AZ210" s="13">
        <v>41</v>
      </c>
      <c r="BA210" s="13">
        <v>68</v>
      </c>
      <c r="BB210" s="16">
        <f t="shared" si="78"/>
        <v>3.4897160256012798</v>
      </c>
      <c r="BC210" s="17">
        <f t="shared" si="79"/>
        <v>2.773876840862556</v>
      </c>
      <c r="BD210" s="17">
        <f t="shared" si="80"/>
        <v>2.6396569937240448</v>
      </c>
      <c r="BE210" s="17">
        <f t="shared" si="81"/>
        <v>2.8633567389548964</v>
      </c>
      <c r="BF210" s="17">
        <f t="shared" si="82"/>
        <v>1.8343379108929803</v>
      </c>
      <c r="BG210" s="17">
        <f t="shared" si="83"/>
        <v>3.0423165351395771</v>
      </c>
      <c r="BH210" s="13">
        <v>26</v>
      </c>
      <c r="BI210" s="13">
        <v>13</v>
      </c>
      <c r="BJ210" s="13">
        <v>0</v>
      </c>
      <c r="BK210" s="13">
        <v>0</v>
      </c>
      <c r="BL210" s="13">
        <v>0</v>
      </c>
      <c r="BM210" s="13">
        <v>0</v>
      </c>
      <c r="BN210" s="13">
        <f t="shared" si="84"/>
        <v>147</v>
      </c>
      <c r="BO210" s="16">
        <v>-2.8890000000000002</v>
      </c>
      <c r="BP210" s="1"/>
      <c r="BQ210" s="1"/>
      <c r="BR210" s="23" t="str">
        <f t="shared" si="85"/>
        <v xml:space="preserve"> </v>
      </c>
      <c r="BS210" s="1"/>
      <c r="BT210" s="13">
        <v>3</v>
      </c>
      <c r="BU210" s="13">
        <v>18</v>
      </c>
      <c r="BV210" s="13">
        <v>2</v>
      </c>
      <c r="BW210" s="13">
        <v>1</v>
      </c>
      <c r="BX210" s="13">
        <v>6</v>
      </c>
      <c r="BY210" s="13">
        <v>0</v>
      </c>
      <c r="BZ210" s="13">
        <v>1</v>
      </c>
      <c r="CA210" s="13">
        <v>1</v>
      </c>
      <c r="CB210" s="23">
        <f t="shared" si="86"/>
        <v>1</v>
      </c>
      <c r="CC210" s="16">
        <v>2.9</v>
      </c>
      <c r="CD210" s="16">
        <v>1.1000000000000001</v>
      </c>
      <c r="CE210" s="16">
        <v>4</v>
      </c>
      <c r="CF210" s="24">
        <f t="shared" si="87"/>
        <v>5.128205128205128E-2</v>
      </c>
      <c r="CG210" s="24">
        <f t="shared" si="88"/>
        <v>0.17895979618468102</v>
      </c>
      <c r="CH210" s="25">
        <v>7</v>
      </c>
      <c r="CI210" s="16">
        <v>26.7</v>
      </c>
      <c r="CJ210" s="16">
        <v>30.4</v>
      </c>
      <c r="CK210" s="16">
        <v>0.8</v>
      </c>
      <c r="CL210" s="16">
        <v>5.4</v>
      </c>
      <c r="CM210" s="16">
        <v>3.5</v>
      </c>
      <c r="CN210" s="16">
        <v>0</v>
      </c>
      <c r="CO210" s="16">
        <v>8.9</v>
      </c>
      <c r="CP210" s="26">
        <f t="shared" si="89"/>
        <v>0.11410256410256411</v>
      </c>
      <c r="CQ210" s="26">
        <f t="shared" si="90"/>
        <v>0.39818554651091526</v>
      </c>
      <c r="CR210" s="13">
        <v>3</v>
      </c>
      <c r="CS210" s="13">
        <v>2</v>
      </c>
      <c r="CT210" s="13">
        <v>2</v>
      </c>
      <c r="CU210" s="13">
        <v>0.74</v>
      </c>
      <c r="CV210" s="13">
        <v>-0.96</v>
      </c>
      <c r="CW210" s="13">
        <v>1.73</v>
      </c>
      <c r="CX210" s="13">
        <v>2.92</v>
      </c>
      <c r="CY210" s="13">
        <v>1.06</v>
      </c>
      <c r="CZ210" s="13">
        <v>2.7</v>
      </c>
      <c r="DA210" s="13">
        <v>8.19</v>
      </c>
      <c r="DB210" s="27">
        <v>-32.17</v>
      </c>
      <c r="DC210" s="27">
        <v>25.16</v>
      </c>
      <c r="DD210" s="27">
        <v>-57.33</v>
      </c>
      <c r="DE210" s="27">
        <v>-3.36</v>
      </c>
      <c r="DF210" s="27">
        <v>-21.22</v>
      </c>
      <c r="DG210" s="27">
        <v>3.49</v>
      </c>
      <c r="DH210" s="27">
        <v>-24.71</v>
      </c>
      <c r="DI210" s="27">
        <v>-1.45</v>
      </c>
      <c r="DJ210" s="1">
        <v>186</v>
      </c>
      <c r="DK210" s="28">
        <v>3</v>
      </c>
      <c r="DL210" s="28" t="s">
        <v>498</v>
      </c>
      <c r="DM210" s="1">
        <v>1.9</v>
      </c>
      <c r="DN210" s="1">
        <v>7.0000000000000007E-2</v>
      </c>
      <c r="DO210" s="1">
        <v>0</v>
      </c>
      <c r="DP210" s="16">
        <f t="shared" si="91"/>
        <v>6.0276595744680854</v>
      </c>
    </row>
    <row r="211" spans="1:120" x14ac:dyDescent="0.2">
      <c r="A211" s="13">
        <v>18</v>
      </c>
      <c r="B211" s="13" t="s">
        <v>260</v>
      </c>
      <c r="C211" s="13" t="s">
        <v>324</v>
      </c>
      <c r="D211" s="13" t="s">
        <v>325</v>
      </c>
      <c r="E211" s="13" t="s">
        <v>141</v>
      </c>
      <c r="F211" s="1" t="s">
        <v>142</v>
      </c>
      <c r="G211" s="13">
        <v>72</v>
      </c>
      <c r="H211" s="13">
        <v>200</v>
      </c>
      <c r="I211" s="13" t="s">
        <v>150</v>
      </c>
      <c r="J211" s="13">
        <v>2003</v>
      </c>
      <c r="K211" s="13">
        <v>1</v>
      </c>
      <c r="L211" s="13">
        <v>29</v>
      </c>
      <c r="M211" s="1"/>
      <c r="N211" s="1">
        <v>30</v>
      </c>
      <c r="O211" s="13" t="s">
        <v>477</v>
      </c>
      <c r="P211" s="13" t="s">
        <v>984</v>
      </c>
      <c r="Q211" s="1" t="str">
        <f t="shared" si="69"/>
        <v>DAL</v>
      </c>
      <c r="R211" s="13" t="s">
        <v>363</v>
      </c>
      <c r="S211" s="1"/>
      <c r="T211" s="13" t="s">
        <v>154</v>
      </c>
      <c r="U211" s="13">
        <v>47</v>
      </c>
      <c r="V211" s="13">
        <v>14</v>
      </c>
      <c r="W211" s="13">
        <v>13</v>
      </c>
      <c r="X211" s="14">
        <v>6</v>
      </c>
      <c r="Y211" s="13">
        <v>27</v>
      </c>
      <c r="Z211" s="13">
        <v>12</v>
      </c>
      <c r="AA211" s="1">
        <v>91</v>
      </c>
      <c r="AB211" s="14">
        <v>51</v>
      </c>
      <c r="AC211" s="14">
        <v>40</v>
      </c>
      <c r="AD211" s="15">
        <f t="shared" si="70"/>
        <v>0.15384615384615385</v>
      </c>
      <c r="AE211" s="15">
        <f t="shared" si="71"/>
        <v>7.6923076923076927E-2</v>
      </c>
      <c r="AF211" s="16">
        <v>644.71666666670001</v>
      </c>
      <c r="AG211" s="17">
        <f t="shared" si="72"/>
        <v>13.717375886525533</v>
      </c>
      <c r="AH211" s="29">
        <v>932</v>
      </c>
      <c r="AI211" s="17">
        <f t="shared" si="73"/>
        <v>19.829787234042552</v>
      </c>
      <c r="AJ211" s="19">
        <f t="shared" si="74"/>
        <v>0.69175608011448497</v>
      </c>
      <c r="AK211" s="20">
        <f>'Even Strength'!AA211+'Power Play'!R211+'Penalty Kill'!L211</f>
        <v>60</v>
      </c>
      <c r="AL211" s="19">
        <f t="shared" si="75"/>
        <v>5.5838482020522928</v>
      </c>
      <c r="AM211" s="15">
        <f>IF(('Even Strength'!BR211+'Power Play'!AK211+'Penalty Kill'!AG211)&gt;0,V211/('Even Strength'!BR211+'Power Play'!AK211+'Penalty Kill'!AG211),0)</f>
        <v>0.29166666666666669</v>
      </c>
      <c r="AN211" s="15">
        <f>IF(('Even Strength'!BR211+'Power Play'!AK211+'Penalty Kill'!AG211)&gt;0,W211/('Even Strength'!BR211+'Power Play'!AK211+'Penalty Kill'!AG211),0)</f>
        <v>0.27083333333333331</v>
      </c>
      <c r="AO211" s="15">
        <f t="shared" si="76"/>
        <v>0.5625</v>
      </c>
      <c r="AP211" s="13">
        <v>2</v>
      </c>
      <c r="AQ211" s="13">
        <v>3</v>
      </c>
      <c r="AR211" s="21">
        <f t="shared" si="77"/>
        <v>0.4</v>
      </c>
      <c r="AS211" s="22">
        <v>0.1</v>
      </c>
      <c r="AT211" s="1"/>
      <c r="AU211" s="1"/>
      <c r="AV211">
        <v>38</v>
      </c>
      <c r="AW211" s="13">
        <v>69</v>
      </c>
      <c r="AX211" s="13">
        <v>27</v>
      </c>
      <c r="AY211" s="13">
        <v>51</v>
      </c>
      <c r="AZ211" s="13">
        <v>10</v>
      </c>
      <c r="BA211" s="13">
        <v>18</v>
      </c>
      <c r="BB211" s="16">
        <f t="shared" si="78"/>
        <v>3.5364371946331183</v>
      </c>
      <c r="BC211" s="17">
        <f t="shared" si="79"/>
        <v>6.4214254323601363</v>
      </c>
      <c r="BD211" s="17">
        <f t="shared" si="80"/>
        <v>2.5127316909235313</v>
      </c>
      <c r="BE211" s="17">
        <f t="shared" si="81"/>
        <v>4.7462709717444485</v>
      </c>
      <c r="BF211" s="17">
        <f t="shared" si="82"/>
        <v>0.93064136700871547</v>
      </c>
      <c r="BG211" s="17">
        <f t="shared" si="83"/>
        <v>1.6751544606156878</v>
      </c>
      <c r="BH211" s="13">
        <v>8</v>
      </c>
      <c r="BI211" s="13">
        <v>4</v>
      </c>
      <c r="BJ211" s="13">
        <v>0</v>
      </c>
      <c r="BK211" s="13">
        <v>0</v>
      </c>
      <c r="BL211" s="13">
        <v>0</v>
      </c>
      <c r="BM211" s="13">
        <v>0</v>
      </c>
      <c r="BN211" s="13">
        <f t="shared" si="84"/>
        <v>104</v>
      </c>
      <c r="BO211" s="16">
        <v>8.9130000000000003</v>
      </c>
      <c r="BP211" s="13">
        <v>1</v>
      </c>
      <c r="BQ211" s="13">
        <v>0</v>
      </c>
      <c r="BR211" s="23">
        <f t="shared" si="85"/>
        <v>0</v>
      </c>
      <c r="BS211" s="13">
        <v>0</v>
      </c>
      <c r="BT211" s="13">
        <v>3</v>
      </c>
      <c r="BU211" s="13">
        <v>13</v>
      </c>
      <c r="BV211" s="13">
        <v>0</v>
      </c>
      <c r="BW211" s="13">
        <v>0</v>
      </c>
      <c r="BX211" s="13">
        <v>2</v>
      </c>
      <c r="BY211" s="13">
        <v>1</v>
      </c>
      <c r="BZ211" s="13">
        <v>0</v>
      </c>
      <c r="CA211" s="13">
        <v>0</v>
      </c>
      <c r="CB211" s="23">
        <f t="shared" si="86"/>
        <v>0</v>
      </c>
      <c r="CC211" s="16">
        <v>2.8</v>
      </c>
      <c r="CD211" s="16">
        <v>1.1000000000000001</v>
      </c>
      <c r="CE211" s="16">
        <v>3.9</v>
      </c>
      <c r="CF211" s="24">
        <f t="shared" si="87"/>
        <v>8.2978723404255314E-2</v>
      </c>
      <c r="CG211" s="24">
        <f t="shared" si="88"/>
        <v>0.36295013313339902</v>
      </c>
      <c r="CH211" s="25">
        <v>6</v>
      </c>
      <c r="CI211" s="16">
        <v>15.1</v>
      </c>
      <c r="CJ211" s="16">
        <v>12.1</v>
      </c>
      <c r="CK211" s="16">
        <v>15.2</v>
      </c>
      <c r="CL211" s="16">
        <v>5.2</v>
      </c>
      <c r="CM211" s="16">
        <v>1.9</v>
      </c>
      <c r="CN211" s="16">
        <v>-0.30000000000000004</v>
      </c>
      <c r="CO211" s="16">
        <v>6.8</v>
      </c>
      <c r="CP211" s="26">
        <f t="shared" si="89"/>
        <v>0.14468085106382977</v>
      </c>
      <c r="CQ211" s="26">
        <f t="shared" si="90"/>
        <v>0.6328361295659265</v>
      </c>
      <c r="CR211" s="13">
        <v>0</v>
      </c>
      <c r="CS211" s="13">
        <v>2</v>
      </c>
      <c r="CT211" s="13">
        <v>2</v>
      </c>
      <c r="CU211" s="13">
        <v>0</v>
      </c>
      <c r="CV211" s="13">
        <v>0.38</v>
      </c>
      <c r="CW211" s="13">
        <v>0.84</v>
      </c>
      <c r="CX211" s="13">
        <v>6.04</v>
      </c>
      <c r="CY211" s="13">
        <v>1.56</v>
      </c>
      <c r="CZ211" s="13">
        <v>2.34</v>
      </c>
      <c r="DA211" s="13">
        <v>11.16</v>
      </c>
      <c r="DB211" s="27">
        <v>18.059999999999999</v>
      </c>
      <c r="DC211" s="27">
        <v>-1.51</v>
      </c>
      <c r="DD211" s="27">
        <v>19.57</v>
      </c>
      <c r="DE211" s="27">
        <v>2.21</v>
      </c>
      <c r="DF211" s="27">
        <v>32.72</v>
      </c>
      <c r="DG211" s="27">
        <v>-14.15</v>
      </c>
      <c r="DH211" s="27">
        <v>46.87</v>
      </c>
      <c r="DI211" s="27">
        <v>5.3</v>
      </c>
      <c r="DJ211" s="1">
        <v>186</v>
      </c>
      <c r="DK211" s="28">
        <v>31</v>
      </c>
      <c r="DL211" s="28" t="s">
        <v>985</v>
      </c>
      <c r="DM211" s="1">
        <v>0.65</v>
      </c>
      <c r="DN211" s="1">
        <v>0.16600000000000001</v>
      </c>
      <c r="DO211" s="1">
        <v>0</v>
      </c>
      <c r="DP211" s="16">
        <f t="shared" si="91"/>
        <v>6.5872340425531917</v>
      </c>
    </row>
    <row r="212" spans="1:120" x14ac:dyDescent="0.2">
      <c r="A212" s="13">
        <v>25</v>
      </c>
      <c r="B212" s="13" t="s">
        <v>986</v>
      </c>
      <c r="C212" s="13" t="s">
        <v>562</v>
      </c>
      <c r="D212" s="13" t="s">
        <v>187</v>
      </c>
      <c r="E212" s="13" t="s">
        <v>141</v>
      </c>
      <c r="F212" s="1" t="s">
        <v>142</v>
      </c>
      <c r="G212" s="13">
        <v>69</v>
      </c>
      <c r="H212" s="13">
        <v>174</v>
      </c>
      <c r="I212" s="13" t="s">
        <v>125</v>
      </c>
      <c r="J212" s="1"/>
      <c r="K212" s="1"/>
      <c r="L212" s="1"/>
      <c r="M212" s="1"/>
      <c r="N212" s="1">
        <v>32</v>
      </c>
      <c r="O212" s="13" t="s">
        <v>160</v>
      </c>
      <c r="P212" s="13" t="s">
        <v>987</v>
      </c>
      <c r="Q212" s="1" t="str">
        <f t="shared" si="69"/>
        <v>PIT</v>
      </c>
      <c r="R212" s="13" t="s">
        <v>153</v>
      </c>
      <c r="S212" s="1"/>
      <c r="T212" s="13" t="s">
        <v>146</v>
      </c>
      <c r="U212" s="13">
        <v>24</v>
      </c>
      <c r="V212" s="13">
        <v>1</v>
      </c>
      <c r="W212" s="13">
        <v>5</v>
      </c>
      <c r="X212" s="14">
        <v>3</v>
      </c>
      <c r="Y212" s="13">
        <v>6</v>
      </c>
      <c r="Z212" s="13">
        <v>1</v>
      </c>
      <c r="AA212" s="1">
        <v>21</v>
      </c>
      <c r="AB212" s="14">
        <v>5</v>
      </c>
      <c r="AC212" s="14">
        <v>11</v>
      </c>
      <c r="AD212" s="15">
        <f t="shared" si="70"/>
        <v>4.7619047619047616E-2</v>
      </c>
      <c r="AE212" s="15">
        <f t="shared" si="71"/>
        <v>2.7027027027027029E-2</v>
      </c>
      <c r="AF212" s="16">
        <v>216.13333333329999</v>
      </c>
      <c r="AG212" s="17">
        <f t="shared" si="72"/>
        <v>9.0055555555541655</v>
      </c>
      <c r="AH212" s="29">
        <v>324</v>
      </c>
      <c r="AI212" s="17">
        <f t="shared" si="73"/>
        <v>13.5</v>
      </c>
      <c r="AJ212" s="19">
        <f t="shared" si="74"/>
        <v>0.6670781893003086</v>
      </c>
      <c r="AK212" s="20">
        <f>'Even Strength'!AA212+'Power Play'!R212+'Penalty Kill'!L212</f>
        <v>35.5</v>
      </c>
      <c r="AL212" s="19">
        <f t="shared" si="75"/>
        <v>9.8550277606431003</v>
      </c>
      <c r="AM212" s="15">
        <f>IF(('Even Strength'!BR212+'Power Play'!AK212+'Penalty Kill'!AG212)&gt;0,V212/('Even Strength'!BR212+'Power Play'!AK212+'Penalty Kill'!AG212),0)</f>
        <v>0.16666666666666666</v>
      </c>
      <c r="AN212" s="15">
        <f>IF(('Even Strength'!BR212+'Power Play'!AK212+'Penalty Kill'!AG212)&gt;0,W212/('Even Strength'!BR212+'Power Play'!AK212+'Penalty Kill'!AG212),0)</f>
        <v>0.83333333333333337</v>
      </c>
      <c r="AO212" s="15">
        <f t="shared" si="76"/>
        <v>1</v>
      </c>
      <c r="AP212" s="13">
        <v>39</v>
      </c>
      <c r="AQ212" s="13">
        <v>47</v>
      </c>
      <c r="AR212" s="21">
        <f t="shared" si="77"/>
        <v>0.45348837209302323</v>
      </c>
      <c r="AS212" s="22">
        <v>6.1</v>
      </c>
      <c r="AT212" s="1"/>
      <c r="AU212" s="1"/>
      <c r="AV212">
        <v>38</v>
      </c>
      <c r="AW212" s="13">
        <v>10</v>
      </c>
      <c r="AX212" s="13">
        <v>12</v>
      </c>
      <c r="AY212" s="13">
        <v>5</v>
      </c>
      <c r="AZ212" s="13">
        <v>3</v>
      </c>
      <c r="BA212" s="13">
        <v>6</v>
      </c>
      <c r="BB212" s="16">
        <f t="shared" si="78"/>
        <v>10.549043800125007</v>
      </c>
      <c r="BC212" s="17">
        <f t="shared" si="79"/>
        <v>2.7760641579276339</v>
      </c>
      <c r="BD212" s="17">
        <f t="shared" si="80"/>
        <v>3.3312769895131606</v>
      </c>
      <c r="BE212" s="17">
        <f t="shared" si="81"/>
        <v>1.388032078963817</v>
      </c>
      <c r="BF212" s="17">
        <f t="shared" si="82"/>
        <v>0.83281924737829016</v>
      </c>
      <c r="BG212" s="17">
        <f t="shared" si="83"/>
        <v>1.6656384947565803</v>
      </c>
      <c r="BH212" s="13">
        <v>2</v>
      </c>
      <c r="BI212" s="13">
        <v>1</v>
      </c>
      <c r="BJ212" s="13">
        <v>0</v>
      </c>
      <c r="BK212" s="13">
        <v>0</v>
      </c>
      <c r="BL212" s="13">
        <v>0</v>
      </c>
      <c r="BM212" s="13">
        <v>0</v>
      </c>
      <c r="BN212" s="13">
        <f t="shared" si="84"/>
        <v>24</v>
      </c>
      <c r="BO212" s="16">
        <v>-0.315</v>
      </c>
      <c r="BP212" s="1"/>
      <c r="BQ212" s="1"/>
      <c r="BR212" s="23" t="str">
        <f t="shared" si="85"/>
        <v xml:space="preserve"> </v>
      </c>
      <c r="BS212" s="1"/>
      <c r="BT212" s="13">
        <v>0</v>
      </c>
      <c r="BU212" s="13">
        <v>6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23">
        <f t="shared" si="86"/>
        <v>0</v>
      </c>
      <c r="CC212" s="16">
        <v>0.2</v>
      </c>
      <c r="CD212" s="16">
        <v>0.30000000000000004</v>
      </c>
      <c r="CE212" s="16">
        <v>0.5</v>
      </c>
      <c r="CF212" s="24">
        <f t="shared" si="87"/>
        <v>2.0833333333333332E-2</v>
      </c>
      <c r="CG212" s="24">
        <f t="shared" si="88"/>
        <v>0.13880320789638168</v>
      </c>
      <c r="CH212" s="25">
        <v>4</v>
      </c>
      <c r="CI212" s="16">
        <v>4.3</v>
      </c>
      <c r="CJ212" s="16">
        <v>5.2</v>
      </c>
      <c r="CK212" s="16">
        <v>0.30000000000000004</v>
      </c>
      <c r="CL212" s="16">
        <v>0.30000000000000004</v>
      </c>
      <c r="CM212" s="16">
        <v>0.9</v>
      </c>
      <c r="CN212" s="16">
        <v>0</v>
      </c>
      <c r="CO212" s="16">
        <v>1.2</v>
      </c>
      <c r="CP212" s="26">
        <f t="shared" si="89"/>
        <v>4.9999999999999996E-2</v>
      </c>
      <c r="CQ212" s="26">
        <f t="shared" si="90"/>
        <v>0.33312769895131605</v>
      </c>
      <c r="CR212" s="13">
        <v>0</v>
      </c>
      <c r="CS212" s="13">
        <v>1</v>
      </c>
      <c r="CT212" s="13">
        <v>0</v>
      </c>
      <c r="CU212" s="13">
        <v>0.01</v>
      </c>
      <c r="CV212" s="13">
        <v>-0.59</v>
      </c>
      <c r="CW212" s="13">
        <v>0.49</v>
      </c>
      <c r="CX212" s="13">
        <v>-0.77</v>
      </c>
      <c r="CY212" s="13">
        <v>0.61</v>
      </c>
      <c r="CZ212" s="13">
        <v>-0.73</v>
      </c>
      <c r="DA212" s="13">
        <v>-0.98</v>
      </c>
      <c r="DB212" s="27">
        <v>-9.23</v>
      </c>
      <c r="DC212" s="27">
        <v>-7.01</v>
      </c>
      <c r="DD212" s="27">
        <v>-2.2200000000000002</v>
      </c>
      <c r="DE212" s="27">
        <v>-0.7</v>
      </c>
      <c r="DF212" s="27">
        <v>-16.72</v>
      </c>
      <c r="DG212" s="27">
        <v>-5.26</v>
      </c>
      <c r="DH212" s="27">
        <v>-11.46</v>
      </c>
      <c r="DI212" s="27">
        <v>-3.6</v>
      </c>
      <c r="DJ212" s="1">
        <v>83</v>
      </c>
      <c r="DK212" s="1"/>
      <c r="DL212" s="1"/>
      <c r="DM212" s="1">
        <v>0.245</v>
      </c>
      <c r="DN212" s="1">
        <v>0</v>
      </c>
      <c r="DO212" s="1">
        <v>0</v>
      </c>
      <c r="DP212" s="16">
        <f t="shared" si="91"/>
        <v>1.2009151223976207</v>
      </c>
    </row>
    <row r="213" spans="1:120" x14ac:dyDescent="0.2">
      <c r="A213" s="13">
        <v>14</v>
      </c>
      <c r="B213" s="13" t="s">
        <v>988</v>
      </c>
      <c r="C213" s="13" t="s">
        <v>545</v>
      </c>
      <c r="D213" s="13" t="s">
        <v>257</v>
      </c>
      <c r="E213" s="13" t="s">
        <v>141</v>
      </c>
      <c r="F213" s="1" t="s">
        <v>142</v>
      </c>
      <c r="G213" s="13">
        <v>71</v>
      </c>
      <c r="H213" s="13">
        <v>183</v>
      </c>
      <c r="I213" s="13" t="s">
        <v>150</v>
      </c>
      <c r="J213" s="13">
        <v>2008</v>
      </c>
      <c r="K213" s="13">
        <v>1</v>
      </c>
      <c r="L213" s="13">
        <v>22</v>
      </c>
      <c r="M213" s="1"/>
      <c r="N213" s="1">
        <v>24</v>
      </c>
      <c r="O213" s="13" t="s">
        <v>665</v>
      </c>
      <c r="P213" s="13" t="s">
        <v>989</v>
      </c>
      <c r="Q213" s="1" t="str">
        <f t="shared" si="69"/>
        <v>EDM</v>
      </c>
      <c r="R213" s="13" t="s">
        <v>136</v>
      </c>
      <c r="S213" s="1"/>
      <c r="T213" s="13" t="s">
        <v>328</v>
      </c>
      <c r="U213" s="13">
        <v>81</v>
      </c>
      <c r="V213" s="13">
        <v>24</v>
      </c>
      <c r="W213" s="13">
        <v>39</v>
      </c>
      <c r="X213" s="14">
        <v>25</v>
      </c>
      <c r="Y213" s="13">
        <v>63</v>
      </c>
      <c r="Z213" s="13">
        <v>-16</v>
      </c>
      <c r="AA213" s="1">
        <v>183</v>
      </c>
      <c r="AB213" s="14">
        <v>52</v>
      </c>
      <c r="AC213" s="14">
        <v>67</v>
      </c>
      <c r="AD213" s="15">
        <f t="shared" si="70"/>
        <v>0.13114754098360656</v>
      </c>
      <c r="AE213" s="15">
        <f t="shared" si="71"/>
        <v>7.9470198675496692E-2</v>
      </c>
      <c r="AF213" s="16">
        <v>1542.4166666666999</v>
      </c>
      <c r="AG213" s="17">
        <f t="shared" si="72"/>
        <v>19.042181069959259</v>
      </c>
      <c r="AH213" s="29">
        <v>1996</v>
      </c>
      <c r="AI213" s="17">
        <f t="shared" si="73"/>
        <v>24.641975308641975</v>
      </c>
      <c r="AJ213" s="19">
        <f t="shared" si="74"/>
        <v>0.77275384101538069</v>
      </c>
      <c r="AK213" s="20">
        <f>'Even Strength'!AA213+'Power Play'!R213+'Penalty Kill'!L213</f>
        <v>235.11950549450546</v>
      </c>
      <c r="AL213" s="19">
        <f t="shared" si="75"/>
        <v>9.1461474934378018</v>
      </c>
      <c r="AM213" s="15">
        <f>IF(('Even Strength'!BR213+'Power Play'!AK213+'Penalty Kill'!AG213)&gt;0,V213/('Even Strength'!BR213+'Power Play'!AK213+'Penalty Kill'!AG213),0)</f>
        <v>0.29268292682926828</v>
      </c>
      <c r="AN213" s="15">
        <f>IF(('Even Strength'!BR213+'Power Play'!AK213+'Penalty Kill'!AG213)&gt;0,W213/('Even Strength'!BR213+'Power Play'!AK213+'Penalty Kill'!AG213),0)</f>
        <v>0.47560975609756095</v>
      </c>
      <c r="AO213" s="15">
        <f t="shared" si="76"/>
        <v>0.76829268292682928</v>
      </c>
      <c r="AP213" s="13">
        <v>1</v>
      </c>
      <c r="AQ213" s="13">
        <v>5</v>
      </c>
      <c r="AR213" s="21">
        <f t="shared" si="77"/>
        <v>0.16666666666666666</v>
      </c>
      <c r="AS213" s="22">
        <v>0.1</v>
      </c>
      <c r="AT213" s="1"/>
      <c r="AU213" s="1"/>
      <c r="AV213">
        <v>164</v>
      </c>
      <c r="AW213" s="13">
        <v>62</v>
      </c>
      <c r="AX213" s="13">
        <v>36</v>
      </c>
      <c r="AY213" s="13">
        <v>53</v>
      </c>
      <c r="AZ213" s="13">
        <v>73</v>
      </c>
      <c r="BA213" s="13">
        <v>37</v>
      </c>
      <c r="BB213" s="16">
        <f t="shared" si="78"/>
        <v>6.3795991139444306</v>
      </c>
      <c r="BC213" s="17">
        <f t="shared" si="79"/>
        <v>2.4117996650277727</v>
      </c>
      <c r="BD213" s="17">
        <f t="shared" si="80"/>
        <v>1.4003998054999969</v>
      </c>
      <c r="BE213" s="17">
        <f t="shared" si="81"/>
        <v>2.0616997136527733</v>
      </c>
      <c r="BF213" s="17">
        <f t="shared" si="82"/>
        <v>2.8396996055972159</v>
      </c>
      <c r="BG213" s="17">
        <f t="shared" si="83"/>
        <v>1.439299800097219</v>
      </c>
      <c r="BH213" s="13">
        <v>24</v>
      </c>
      <c r="BI213" s="13">
        <v>12</v>
      </c>
      <c r="BJ213" s="13">
        <v>0</v>
      </c>
      <c r="BK213" s="13">
        <v>0</v>
      </c>
      <c r="BL213" s="13">
        <v>0</v>
      </c>
      <c r="BM213" s="13">
        <v>0</v>
      </c>
      <c r="BN213" s="13">
        <f t="shared" si="84"/>
        <v>122</v>
      </c>
      <c r="BO213" s="16">
        <v>0.33500000000000002</v>
      </c>
      <c r="BP213" s="13">
        <v>12</v>
      </c>
      <c r="BQ213" s="13">
        <v>2</v>
      </c>
      <c r="BR213" s="23">
        <f t="shared" si="85"/>
        <v>0.16666666666666666</v>
      </c>
      <c r="BS213" s="13">
        <v>0</v>
      </c>
      <c r="BT213" s="13">
        <v>7</v>
      </c>
      <c r="BU213" s="13">
        <v>21</v>
      </c>
      <c r="BV213" s="13">
        <v>0</v>
      </c>
      <c r="BW213" s="13">
        <v>0</v>
      </c>
      <c r="BX213" s="13">
        <v>2</v>
      </c>
      <c r="BY213" s="13">
        <v>0</v>
      </c>
      <c r="BZ213" s="13">
        <v>0</v>
      </c>
      <c r="CA213" s="13">
        <v>1</v>
      </c>
      <c r="CB213" s="23">
        <f t="shared" si="86"/>
        <v>1</v>
      </c>
      <c r="CC213" s="16">
        <v>5.6</v>
      </c>
      <c r="CD213" s="16">
        <v>1.2</v>
      </c>
      <c r="CE213" s="16">
        <v>6.8</v>
      </c>
      <c r="CF213" s="24">
        <f t="shared" si="87"/>
        <v>8.3950617283950618E-2</v>
      </c>
      <c r="CG213" s="24">
        <f t="shared" si="88"/>
        <v>0.26451996326111049</v>
      </c>
      <c r="CH213" s="25">
        <v>6</v>
      </c>
      <c r="CI213" s="16">
        <v>37.299999999999997</v>
      </c>
      <c r="CJ213" s="16">
        <v>30</v>
      </c>
      <c r="CK213" s="16">
        <v>11</v>
      </c>
      <c r="CL213" s="16">
        <v>9.9</v>
      </c>
      <c r="CM213" s="16">
        <v>2.6</v>
      </c>
      <c r="CN213" s="16">
        <v>-1.4</v>
      </c>
      <c r="CO213" s="16">
        <v>11.1</v>
      </c>
      <c r="CP213" s="26">
        <f t="shared" si="89"/>
        <v>0.13703703703703704</v>
      </c>
      <c r="CQ213" s="26">
        <f t="shared" si="90"/>
        <v>0.43178994002916565</v>
      </c>
      <c r="CR213" s="13">
        <v>3</v>
      </c>
      <c r="CS213" s="13">
        <v>5</v>
      </c>
      <c r="CT213" s="13">
        <v>2</v>
      </c>
      <c r="CU213" s="13">
        <v>-0.03</v>
      </c>
      <c r="CV213" s="13">
        <v>-0.94</v>
      </c>
      <c r="CW213" s="13">
        <v>2.29</v>
      </c>
      <c r="CX213" s="13">
        <v>7.76</v>
      </c>
      <c r="CY213" s="13">
        <v>0.9</v>
      </c>
      <c r="CZ213" s="13">
        <v>3.84</v>
      </c>
      <c r="DA213" s="13">
        <v>13.82</v>
      </c>
      <c r="DB213" s="27">
        <v>-56.95</v>
      </c>
      <c r="DC213" s="27">
        <v>1.33</v>
      </c>
      <c r="DD213" s="27">
        <v>-58.28</v>
      </c>
      <c r="DE213" s="27">
        <v>-2.82</v>
      </c>
      <c r="DF213" s="27">
        <v>-75.3</v>
      </c>
      <c r="DG213" s="27">
        <v>2.68</v>
      </c>
      <c r="DH213" s="27">
        <v>-77.98</v>
      </c>
      <c r="DI213" s="27">
        <v>-3.77</v>
      </c>
      <c r="DJ213" s="1">
        <v>186</v>
      </c>
      <c r="DK213" s="28">
        <v>1</v>
      </c>
      <c r="DL213" s="28" t="s">
        <v>155</v>
      </c>
      <c r="DM213" s="1">
        <v>6</v>
      </c>
      <c r="DN213" s="1">
        <v>7.2999999999999995E-2</v>
      </c>
      <c r="DO213" s="1">
        <v>0</v>
      </c>
      <c r="DP213" s="16">
        <f t="shared" si="91"/>
        <v>-0.4957446808510646</v>
      </c>
    </row>
    <row r="214" spans="1:120" x14ac:dyDescent="0.2">
      <c r="A214" s="13">
        <v>23</v>
      </c>
      <c r="B214" s="13" t="s">
        <v>990</v>
      </c>
      <c r="C214" s="13" t="s">
        <v>991</v>
      </c>
      <c r="D214" s="1"/>
      <c r="E214" s="13" t="s">
        <v>197</v>
      </c>
      <c r="F214" s="1" t="s">
        <v>198</v>
      </c>
      <c r="G214" s="13">
        <v>75</v>
      </c>
      <c r="H214" s="13">
        <v>215</v>
      </c>
      <c r="I214" s="13" t="s">
        <v>125</v>
      </c>
      <c r="J214" s="13">
        <v>2004</v>
      </c>
      <c r="K214" s="13">
        <v>3</v>
      </c>
      <c r="L214" s="13">
        <v>91</v>
      </c>
      <c r="M214" s="1"/>
      <c r="N214" s="1">
        <v>28</v>
      </c>
      <c r="O214" s="13" t="s">
        <v>992</v>
      </c>
      <c r="P214" s="13" t="s">
        <v>993</v>
      </c>
      <c r="Q214" s="1" t="str">
        <f t="shared" si="69"/>
        <v>VAN</v>
      </c>
      <c r="R214" s="13" t="s">
        <v>409</v>
      </c>
      <c r="S214" s="1"/>
      <c r="T214" s="13" t="s">
        <v>173</v>
      </c>
      <c r="U214" s="13">
        <v>74</v>
      </c>
      <c r="V214" s="13">
        <v>8</v>
      </c>
      <c r="W214" s="13">
        <v>23</v>
      </c>
      <c r="X214" s="14">
        <v>8</v>
      </c>
      <c r="Y214" s="13">
        <v>31</v>
      </c>
      <c r="Z214" s="13">
        <v>13</v>
      </c>
      <c r="AA214" s="1">
        <v>175</v>
      </c>
      <c r="AB214" s="14">
        <v>64</v>
      </c>
      <c r="AC214" s="14">
        <v>125</v>
      </c>
      <c r="AD214" s="15">
        <f t="shared" si="70"/>
        <v>4.5714285714285714E-2</v>
      </c>
      <c r="AE214" s="15">
        <f t="shared" si="71"/>
        <v>2.197802197802198E-2</v>
      </c>
      <c r="AF214" s="16">
        <v>1774.45</v>
      </c>
      <c r="AG214" s="17">
        <f t="shared" si="72"/>
        <v>23.979054054054053</v>
      </c>
      <c r="AH214" s="29">
        <v>2259</v>
      </c>
      <c r="AI214" s="17">
        <f t="shared" si="73"/>
        <v>30.527027027027028</v>
      </c>
      <c r="AJ214" s="19">
        <f t="shared" si="74"/>
        <v>0.78550243470562198</v>
      </c>
      <c r="AK214" s="20">
        <f>'Even Strength'!AA214+'Power Play'!R214+'Penalty Kill'!L214</f>
        <v>70.720128307939063</v>
      </c>
      <c r="AL214" s="19">
        <f t="shared" si="75"/>
        <v>2.3912805085949698</v>
      </c>
      <c r="AM214" s="15">
        <f>IF(('Even Strength'!BR214+'Power Play'!AK214+'Penalty Kill'!AG214)&gt;0,V214/('Even Strength'!BR214+'Power Play'!AK214+'Penalty Kill'!AG214),0)</f>
        <v>0.10810810810810811</v>
      </c>
      <c r="AN214" s="15">
        <f>IF(('Even Strength'!BR214+'Power Play'!AK214+'Penalty Kill'!AG214)&gt;0,W214/('Even Strength'!BR214+'Power Play'!AK214+'Penalty Kill'!AG214),0)</f>
        <v>0.3108108108108108</v>
      </c>
      <c r="AO214" s="15">
        <f t="shared" si="76"/>
        <v>0.41891891891891891</v>
      </c>
      <c r="AP214" s="13">
        <v>0</v>
      </c>
      <c r="AQ214" s="13">
        <v>1</v>
      </c>
      <c r="AR214" s="21">
        <f t="shared" si="77"/>
        <v>0</v>
      </c>
      <c r="AS214" s="22">
        <v>0</v>
      </c>
      <c r="AT214" s="1"/>
      <c r="AU214" s="1"/>
      <c r="AV214">
        <v>164</v>
      </c>
      <c r="AW214" s="13">
        <v>94</v>
      </c>
      <c r="AX214" s="13">
        <v>126</v>
      </c>
      <c r="AY214" s="13">
        <v>64</v>
      </c>
      <c r="AZ214" s="13">
        <v>72</v>
      </c>
      <c r="BA214" s="13">
        <v>24</v>
      </c>
      <c r="BB214" s="16">
        <f t="shared" si="78"/>
        <v>5.5453802586717007</v>
      </c>
      <c r="BC214" s="17">
        <f t="shared" si="79"/>
        <v>3.17844966045817</v>
      </c>
      <c r="BD214" s="17">
        <f t="shared" si="80"/>
        <v>4.2604750767843562</v>
      </c>
      <c r="BE214" s="17">
        <f t="shared" si="81"/>
        <v>2.1640508326523711</v>
      </c>
      <c r="BF214" s="17">
        <f t="shared" si="82"/>
        <v>2.4345571867339175</v>
      </c>
      <c r="BG214" s="17">
        <f t="shared" si="83"/>
        <v>0.8115190622446391</v>
      </c>
      <c r="BH214" s="13">
        <v>54</v>
      </c>
      <c r="BI214" s="13">
        <v>27</v>
      </c>
      <c r="BJ214" s="13">
        <v>0</v>
      </c>
      <c r="BK214" s="13">
        <v>0</v>
      </c>
      <c r="BL214" s="13">
        <v>0</v>
      </c>
      <c r="BM214" s="13">
        <v>0</v>
      </c>
      <c r="BN214" s="13">
        <f t="shared" si="84"/>
        <v>274</v>
      </c>
      <c r="BO214" s="16">
        <v>-9.4830000000000005</v>
      </c>
      <c r="BP214" s="1"/>
      <c r="BQ214" s="1"/>
      <c r="BR214" s="23" t="str">
        <f t="shared" si="85"/>
        <v xml:space="preserve"> </v>
      </c>
      <c r="BS214" s="1"/>
      <c r="BT214" s="13">
        <v>2</v>
      </c>
      <c r="BU214" s="13">
        <v>15</v>
      </c>
      <c r="BV214" s="13">
        <v>1</v>
      </c>
      <c r="BW214" s="13">
        <v>0</v>
      </c>
      <c r="BX214" s="13">
        <v>2</v>
      </c>
      <c r="BY214" s="13">
        <v>0</v>
      </c>
      <c r="BZ214" s="13">
        <v>0</v>
      </c>
      <c r="CA214" s="13">
        <v>0</v>
      </c>
      <c r="CB214" s="23">
        <f t="shared" si="86"/>
        <v>0</v>
      </c>
      <c r="CC214" s="16">
        <v>2.2000000000000002</v>
      </c>
      <c r="CD214" s="16">
        <v>4.7</v>
      </c>
      <c r="CE214" s="16">
        <v>6.9</v>
      </c>
      <c r="CF214" s="24">
        <f t="shared" si="87"/>
        <v>9.3243243243243248E-2</v>
      </c>
      <c r="CG214" s="24">
        <f t="shared" si="88"/>
        <v>0.23331173039533376</v>
      </c>
      <c r="CH214" s="25">
        <v>5</v>
      </c>
      <c r="CI214" s="16">
        <v>40</v>
      </c>
      <c r="CJ214" s="16">
        <v>35.799999999999997</v>
      </c>
      <c r="CK214" s="16">
        <v>10.4</v>
      </c>
      <c r="CL214" s="16">
        <v>2.9</v>
      </c>
      <c r="CM214" s="16">
        <v>5.7</v>
      </c>
      <c r="CN214" s="16">
        <v>0</v>
      </c>
      <c r="CO214" s="16">
        <v>8.6</v>
      </c>
      <c r="CP214" s="26">
        <f t="shared" si="89"/>
        <v>0.11621621621621621</v>
      </c>
      <c r="CQ214" s="26">
        <f t="shared" si="90"/>
        <v>0.29079433063766236</v>
      </c>
      <c r="CR214" s="13">
        <v>1</v>
      </c>
      <c r="CS214" s="13">
        <v>3</v>
      </c>
      <c r="CT214" s="13">
        <v>5</v>
      </c>
      <c r="CU214" s="13">
        <v>-0.01</v>
      </c>
      <c r="CV214" s="13">
        <v>-0.55000000000000004</v>
      </c>
      <c r="CW214" s="13">
        <v>-0.84</v>
      </c>
      <c r="CX214" s="13">
        <v>7.0000000000000007E-2</v>
      </c>
      <c r="CY214" s="13">
        <v>6.44</v>
      </c>
      <c r="CZ214" s="13">
        <v>-1.85</v>
      </c>
      <c r="DA214" s="13">
        <v>3.26</v>
      </c>
      <c r="DB214" s="27">
        <v>20.25</v>
      </c>
      <c r="DC214" s="27">
        <v>-76.400000000000006</v>
      </c>
      <c r="DD214" s="27">
        <v>96.65</v>
      </c>
      <c r="DE214" s="27">
        <v>4.5</v>
      </c>
      <c r="DF214" s="27">
        <v>10.07</v>
      </c>
      <c r="DG214" s="27">
        <v>-89.01</v>
      </c>
      <c r="DH214" s="27">
        <v>99.09</v>
      </c>
      <c r="DI214" s="27">
        <v>4.6100000000000003</v>
      </c>
      <c r="DJ214" s="1">
        <v>186</v>
      </c>
      <c r="DK214" s="28">
        <v>8</v>
      </c>
      <c r="DL214" s="28" t="s">
        <v>498</v>
      </c>
      <c r="DM214" s="1">
        <v>5</v>
      </c>
      <c r="DN214" s="1">
        <v>0.48799999999999999</v>
      </c>
      <c r="DO214" s="1">
        <v>0</v>
      </c>
      <c r="DP214" s="16">
        <f t="shared" si="91"/>
        <v>-0.86808510638297953</v>
      </c>
    </row>
    <row r="215" spans="1:120" x14ac:dyDescent="0.2">
      <c r="A215" s="13">
        <v>10</v>
      </c>
      <c r="B215" s="13" t="s">
        <v>994</v>
      </c>
      <c r="C215" s="13" t="s">
        <v>995</v>
      </c>
      <c r="D215" s="1"/>
      <c r="E215" s="13" t="s">
        <v>947</v>
      </c>
      <c r="F215" s="1" t="s">
        <v>948</v>
      </c>
      <c r="G215" s="13">
        <v>74</v>
      </c>
      <c r="H215" s="13">
        <v>205</v>
      </c>
      <c r="I215" s="13" t="s">
        <v>125</v>
      </c>
      <c r="J215" s="13">
        <v>2001</v>
      </c>
      <c r="K215" s="13">
        <v>4</v>
      </c>
      <c r="L215" s="13">
        <v>106</v>
      </c>
      <c r="M215" s="1"/>
      <c r="N215" s="1">
        <v>32</v>
      </c>
      <c r="O215" s="13" t="s">
        <v>996</v>
      </c>
      <c r="P215" s="13" t="s">
        <v>997</v>
      </c>
      <c r="Q215" s="1" t="str">
        <f t="shared" si="69"/>
        <v>PIT</v>
      </c>
      <c r="R215" s="13" t="s">
        <v>153</v>
      </c>
      <c r="S215" s="1"/>
      <c r="T215" s="13" t="s">
        <v>173</v>
      </c>
      <c r="U215" s="13">
        <v>49</v>
      </c>
      <c r="V215" s="13">
        <v>3</v>
      </c>
      <c r="W215" s="13">
        <v>11</v>
      </c>
      <c r="X215" s="14">
        <v>6</v>
      </c>
      <c r="Y215" s="13">
        <v>14</v>
      </c>
      <c r="Z215" s="13">
        <v>8</v>
      </c>
      <c r="AA215" s="1">
        <v>110</v>
      </c>
      <c r="AB215" s="14">
        <v>57</v>
      </c>
      <c r="AC215" s="14">
        <v>59</v>
      </c>
      <c r="AD215" s="15">
        <f t="shared" si="70"/>
        <v>2.7272727272727271E-2</v>
      </c>
      <c r="AE215" s="15">
        <f t="shared" si="71"/>
        <v>1.3274336283185841E-2</v>
      </c>
      <c r="AF215" s="16">
        <v>1066.1833333333</v>
      </c>
      <c r="AG215" s="17">
        <f t="shared" si="72"/>
        <v>21.758843537414286</v>
      </c>
      <c r="AH215" s="29">
        <v>1281</v>
      </c>
      <c r="AI215" s="17">
        <f t="shared" si="73"/>
        <v>26.142857142857142</v>
      </c>
      <c r="AJ215" s="19">
        <f t="shared" si="74"/>
        <v>0.83230549050218572</v>
      </c>
      <c r="AK215" s="20">
        <f>'Even Strength'!AA215+'Power Play'!R215+'Penalty Kill'!L215</f>
        <v>54.324324324324323</v>
      </c>
      <c r="AL215" s="19">
        <f t="shared" si="75"/>
        <v>3.0571285045969843</v>
      </c>
      <c r="AM215" s="15">
        <f>IF(('Even Strength'!BR215+'Power Play'!AK215+'Penalty Kill'!AG215)&gt;0,V215/('Even Strength'!BR215+'Power Play'!AK215+'Penalty Kill'!AG215),0)</f>
        <v>6.6666666666666666E-2</v>
      </c>
      <c r="AN215" s="15">
        <f>IF(('Even Strength'!BR215+'Power Play'!AK215+'Penalty Kill'!AG215)&gt;0,W215/('Even Strength'!BR215+'Power Play'!AK215+'Penalty Kill'!AG215),0)</f>
        <v>0.24444444444444444</v>
      </c>
      <c r="AO215" s="15">
        <f t="shared" si="76"/>
        <v>0.31111111111111112</v>
      </c>
      <c r="AP215" s="13">
        <v>0</v>
      </c>
      <c r="AQ215" s="13">
        <v>0</v>
      </c>
      <c r="AR215" s="21">
        <f t="shared" si="77"/>
        <v>0</v>
      </c>
      <c r="AS215" s="22">
        <v>0</v>
      </c>
      <c r="AT215" s="1"/>
      <c r="AU215" s="1"/>
      <c r="AV215">
        <v>76</v>
      </c>
      <c r="AW215" s="13">
        <v>73</v>
      </c>
      <c r="AX215" s="13">
        <v>49</v>
      </c>
      <c r="AY215" s="13">
        <v>57</v>
      </c>
      <c r="AZ215" s="13">
        <v>21</v>
      </c>
      <c r="BA215" s="13">
        <v>12</v>
      </c>
      <c r="BB215" s="16">
        <f t="shared" si="78"/>
        <v>4.2769379875257316</v>
      </c>
      <c r="BC215" s="17">
        <f t="shared" si="79"/>
        <v>4.1081114880181362</v>
      </c>
      <c r="BD215" s="17">
        <f t="shared" si="80"/>
        <v>2.7574994919573794</v>
      </c>
      <c r="BE215" s="17">
        <f t="shared" si="81"/>
        <v>3.2077034906442985</v>
      </c>
      <c r="BF215" s="17">
        <f t="shared" si="82"/>
        <v>1.1817854965531627</v>
      </c>
      <c r="BG215" s="17">
        <f t="shared" si="83"/>
        <v>0.67530599803037861</v>
      </c>
      <c r="BH215" s="13">
        <v>26</v>
      </c>
      <c r="BI215" s="13">
        <v>13</v>
      </c>
      <c r="BJ215" s="13">
        <v>0</v>
      </c>
      <c r="BK215" s="13">
        <v>0</v>
      </c>
      <c r="BL215" s="13">
        <v>0</v>
      </c>
      <c r="BM215" s="13">
        <v>0</v>
      </c>
      <c r="BN215" s="13">
        <f t="shared" si="84"/>
        <v>148</v>
      </c>
      <c r="BO215" s="16">
        <v>-0.80100000000000005</v>
      </c>
      <c r="BP215" s="1"/>
      <c r="BQ215" s="1"/>
      <c r="BR215" s="23" t="str">
        <f t="shared" si="85"/>
        <v xml:space="preserve"> </v>
      </c>
      <c r="BS215" s="1"/>
      <c r="BT215" s="13">
        <v>0</v>
      </c>
      <c r="BU215" s="13">
        <v>14</v>
      </c>
      <c r="BV215" s="13">
        <v>0</v>
      </c>
      <c r="BW215" s="13">
        <v>0</v>
      </c>
      <c r="BX215" s="13">
        <v>3</v>
      </c>
      <c r="BY215" s="13">
        <v>0</v>
      </c>
      <c r="BZ215" s="13">
        <v>0</v>
      </c>
      <c r="CA215" s="13">
        <v>0</v>
      </c>
      <c r="CB215" s="23">
        <f t="shared" si="86"/>
        <v>0</v>
      </c>
      <c r="CC215" s="16">
        <v>0.60000000000000009</v>
      </c>
      <c r="CD215" s="16">
        <v>3.1</v>
      </c>
      <c r="CE215" s="16">
        <v>3.7</v>
      </c>
      <c r="CF215" s="24">
        <f t="shared" si="87"/>
        <v>7.5510204081632656E-2</v>
      </c>
      <c r="CG215" s="24">
        <f t="shared" si="88"/>
        <v>0.20821934939270009</v>
      </c>
      <c r="CH215" s="25">
        <v>4</v>
      </c>
      <c r="CI215" s="16">
        <v>21.9</v>
      </c>
      <c r="CJ215" s="16">
        <v>22</v>
      </c>
      <c r="CK215" s="16">
        <v>6.3</v>
      </c>
      <c r="CL215" s="16">
        <v>0.2</v>
      </c>
      <c r="CM215" s="16">
        <v>3.1</v>
      </c>
      <c r="CN215" s="16">
        <v>0</v>
      </c>
      <c r="CO215" s="16">
        <v>3.4</v>
      </c>
      <c r="CP215" s="26">
        <f t="shared" si="89"/>
        <v>6.9387755102040816E-2</v>
      </c>
      <c r="CQ215" s="26">
        <f t="shared" si="90"/>
        <v>0.19133669944194062</v>
      </c>
      <c r="CR215" s="13">
        <v>2</v>
      </c>
      <c r="CS215" s="13">
        <v>0</v>
      </c>
      <c r="CT215" s="13">
        <v>0</v>
      </c>
      <c r="CU215" s="13">
        <v>0</v>
      </c>
      <c r="CV215" s="13">
        <v>0.54</v>
      </c>
      <c r="CW215" s="13">
        <v>-0.1</v>
      </c>
      <c r="CX215" s="13">
        <v>-2.1</v>
      </c>
      <c r="CY215" s="13">
        <v>0.16</v>
      </c>
      <c r="CZ215" s="13">
        <v>-1.8</v>
      </c>
      <c r="DA215" s="13">
        <v>-3.3</v>
      </c>
      <c r="DB215" s="27">
        <v>3.48</v>
      </c>
      <c r="DC215" s="27">
        <v>29.7</v>
      </c>
      <c r="DD215" s="27">
        <v>-26.23</v>
      </c>
      <c r="DE215" s="27">
        <v>-1.86</v>
      </c>
      <c r="DF215" s="27">
        <v>-20.54</v>
      </c>
      <c r="DG215" s="27">
        <v>41.3</v>
      </c>
      <c r="DH215" s="27">
        <v>-61.84</v>
      </c>
      <c r="DI215" s="27">
        <v>-4.3899999999999997</v>
      </c>
      <c r="DJ215" s="1">
        <v>186</v>
      </c>
      <c r="DK215" s="28">
        <v>33</v>
      </c>
      <c r="DL215" s="28" t="s">
        <v>998</v>
      </c>
      <c r="DM215" s="1">
        <v>4</v>
      </c>
      <c r="DN215" s="1">
        <v>0.29299999999999998</v>
      </c>
      <c r="DO215" s="1">
        <v>0</v>
      </c>
      <c r="DP215" s="16">
        <f t="shared" si="91"/>
        <v>-3.9404255319148942</v>
      </c>
    </row>
    <row r="216" spans="1:120" x14ac:dyDescent="0.2">
      <c r="A216" s="13">
        <v>5</v>
      </c>
      <c r="B216" s="13" t="s">
        <v>999</v>
      </c>
      <c r="C216" s="13" t="s">
        <v>346</v>
      </c>
      <c r="D216" s="13" t="s">
        <v>158</v>
      </c>
      <c r="E216" s="13" t="s">
        <v>141</v>
      </c>
      <c r="F216" s="1" t="s">
        <v>142</v>
      </c>
      <c r="G216" s="13">
        <v>76</v>
      </c>
      <c r="H216" s="13">
        <v>216</v>
      </c>
      <c r="I216" s="13" t="s">
        <v>150</v>
      </c>
      <c r="J216" s="13">
        <v>2014</v>
      </c>
      <c r="K216" s="13">
        <v>1</v>
      </c>
      <c r="L216" s="13">
        <v>1</v>
      </c>
      <c r="M216" s="13" t="s">
        <v>159</v>
      </c>
      <c r="N216" s="1">
        <v>18</v>
      </c>
      <c r="O216" s="13" t="s">
        <v>1000</v>
      </c>
      <c r="P216" s="13" t="s">
        <v>1001</v>
      </c>
      <c r="Q216" s="1" t="str">
        <f t="shared" si="69"/>
        <v>FLA</v>
      </c>
      <c r="R216" s="13" t="s">
        <v>302</v>
      </c>
      <c r="S216" s="1"/>
      <c r="T216" s="13" t="s">
        <v>173</v>
      </c>
      <c r="U216" s="13">
        <v>81</v>
      </c>
      <c r="V216" s="13">
        <v>12</v>
      </c>
      <c r="W216" s="13">
        <v>27</v>
      </c>
      <c r="X216" s="14">
        <v>10</v>
      </c>
      <c r="Y216" s="13">
        <v>39</v>
      </c>
      <c r="Z216" s="13">
        <v>12</v>
      </c>
      <c r="AA216" s="1">
        <v>170</v>
      </c>
      <c r="AB216" s="14">
        <v>68</v>
      </c>
      <c r="AC216" s="14">
        <v>113</v>
      </c>
      <c r="AD216" s="15">
        <f t="shared" si="70"/>
        <v>7.0588235294117646E-2</v>
      </c>
      <c r="AE216" s="15">
        <f t="shared" si="71"/>
        <v>3.4188034188034191E-2</v>
      </c>
      <c r="AF216" s="16">
        <v>1766.6166666667</v>
      </c>
      <c r="AG216" s="17">
        <f t="shared" si="72"/>
        <v>21.81008230452716</v>
      </c>
      <c r="AH216" s="29">
        <v>1966</v>
      </c>
      <c r="AI216" s="17">
        <f t="shared" si="73"/>
        <v>24.271604938271604</v>
      </c>
      <c r="AJ216" s="19">
        <f t="shared" si="74"/>
        <v>0.89858426585284845</v>
      </c>
      <c r="AK216" s="20">
        <f>'Even Strength'!AA216+'Power Play'!R216+'Penalty Kill'!L216</f>
        <v>112.24545454545455</v>
      </c>
      <c r="AL216" s="19">
        <f t="shared" si="75"/>
        <v>3.8122176699682888</v>
      </c>
      <c r="AM216" s="15">
        <f>IF(('Even Strength'!BR216+'Power Play'!AK216+'Penalty Kill'!AG216)&gt;0,V216/('Even Strength'!BR216+'Power Play'!AK216+'Penalty Kill'!AG216),0)</f>
        <v>0.14634146341463414</v>
      </c>
      <c r="AN216" s="15">
        <f>IF(('Even Strength'!BR216+'Power Play'!AK216+'Penalty Kill'!AG216)&gt;0,W216/('Even Strength'!BR216+'Power Play'!AK216+'Penalty Kill'!AG216),0)</f>
        <v>0.32926829268292684</v>
      </c>
      <c r="AO216" s="15">
        <f t="shared" si="76"/>
        <v>0.47560975609756095</v>
      </c>
      <c r="AP216" s="13">
        <v>0</v>
      </c>
      <c r="AQ216" s="13">
        <v>0</v>
      </c>
      <c r="AR216" s="21">
        <f t="shared" si="77"/>
        <v>0</v>
      </c>
      <c r="AS216" s="22">
        <v>0</v>
      </c>
      <c r="AT216" s="1"/>
      <c r="AU216" s="1"/>
      <c r="AV216">
        <v>136</v>
      </c>
      <c r="AW216" s="13">
        <v>109</v>
      </c>
      <c r="AX216" s="13">
        <v>80</v>
      </c>
      <c r="AY216" s="13">
        <v>68</v>
      </c>
      <c r="AZ216" s="13">
        <v>41</v>
      </c>
      <c r="BA216" s="13">
        <v>26</v>
      </c>
      <c r="BB216" s="16">
        <f t="shared" si="78"/>
        <v>4.6189986509051275</v>
      </c>
      <c r="BC216" s="17">
        <f t="shared" si="79"/>
        <v>3.7019915657989624</v>
      </c>
      <c r="BD216" s="17">
        <f t="shared" si="80"/>
        <v>2.7170580299441927</v>
      </c>
      <c r="BE216" s="17">
        <f t="shared" si="81"/>
        <v>2.3094993254525638</v>
      </c>
      <c r="BF216" s="17">
        <f t="shared" si="82"/>
        <v>1.3924922403463986</v>
      </c>
      <c r="BG216" s="17">
        <f t="shared" si="83"/>
        <v>0.88304385973186261</v>
      </c>
      <c r="BH216" s="13">
        <v>32</v>
      </c>
      <c r="BI216" s="13">
        <v>16</v>
      </c>
      <c r="BJ216" s="13">
        <v>0</v>
      </c>
      <c r="BK216" s="13">
        <v>0</v>
      </c>
      <c r="BL216" s="13">
        <v>0</v>
      </c>
      <c r="BM216" s="13">
        <v>0</v>
      </c>
      <c r="BN216" s="13">
        <f t="shared" si="84"/>
        <v>221</v>
      </c>
      <c r="BO216" s="16">
        <v>6.7430000000000003</v>
      </c>
      <c r="BP216" s="13">
        <v>1</v>
      </c>
      <c r="BQ216" s="13">
        <v>0</v>
      </c>
      <c r="BR216" s="23">
        <f t="shared" si="85"/>
        <v>0</v>
      </c>
      <c r="BS216" s="13">
        <v>0</v>
      </c>
      <c r="BT216" s="13">
        <v>0</v>
      </c>
      <c r="BU216" s="13">
        <v>23</v>
      </c>
      <c r="BV216" s="13">
        <v>0</v>
      </c>
      <c r="BW216" s="13">
        <v>0</v>
      </c>
      <c r="BX216" s="13">
        <v>4</v>
      </c>
      <c r="BY216" s="13">
        <v>0</v>
      </c>
      <c r="BZ216" s="13">
        <v>0</v>
      </c>
      <c r="CA216" s="13">
        <v>0</v>
      </c>
      <c r="CB216" s="23">
        <f t="shared" si="86"/>
        <v>0</v>
      </c>
      <c r="CC216" s="16">
        <v>3.5</v>
      </c>
      <c r="CD216" s="16">
        <v>5</v>
      </c>
      <c r="CE216" s="16">
        <v>8.5</v>
      </c>
      <c r="CF216" s="24">
        <f t="shared" si="87"/>
        <v>0.10493827160493827</v>
      </c>
      <c r="CG216" s="24">
        <f t="shared" si="88"/>
        <v>0.28868741568157047</v>
      </c>
      <c r="CH216" s="25">
        <v>3</v>
      </c>
      <c r="CI216" s="16">
        <v>39.700000000000003</v>
      </c>
      <c r="CJ216" s="16">
        <v>32.700000000000003</v>
      </c>
      <c r="CK216" s="16">
        <v>14.4</v>
      </c>
      <c r="CL216" s="16">
        <v>6.3</v>
      </c>
      <c r="CM216" s="16">
        <v>4.9000000000000004</v>
      </c>
      <c r="CN216" s="16">
        <v>-0.30000000000000004</v>
      </c>
      <c r="CO216" s="16">
        <v>10.9</v>
      </c>
      <c r="CP216" s="26">
        <f t="shared" si="89"/>
        <v>0.13456790123456791</v>
      </c>
      <c r="CQ216" s="26">
        <f t="shared" si="90"/>
        <v>0.37019915657989627</v>
      </c>
      <c r="CR216" s="13">
        <v>1</v>
      </c>
      <c r="CS216" s="13">
        <v>3</v>
      </c>
      <c r="CT216" s="13">
        <v>4</v>
      </c>
      <c r="CU216" s="13">
        <v>0</v>
      </c>
      <c r="CV216" s="13">
        <v>0.13</v>
      </c>
      <c r="CW216" s="13">
        <v>0.74</v>
      </c>
      <c r="CX216" s="13">
        <v>-2.59</v>
      </c>
      <c r="CY216" s="13">
        <v>3.85</v>
      </c>
      <c r="CZ216" s="13">
        <v>2.0499999999999998</v>
      </c>
      <c r="DA216" s="13">
        <v>4.18</v>
      </c>
      <c r="DB216" s="27">
        <v>-47.76</v>
      </c>
      <c r="DC216" s="27">
        <v>-38.06</v>
      </c>
      <c r="DD216" s="27">
        <v>-9.6999999999999993</v>
      </c>
      <c r="DE216" s="27">
        <v>-0.42</v>
      </c>
      <c r="DF216" s="27">
        <v>-23.33</v>
      </c>
      <c r="DG216" s="27">
        <v>-25.99</v>
      </c>
      <c r="DH216" s="27">
        <v>2.66</v>
      </c>
      <c r="DI216" s="27">
        <v>0.12</v>
      </c>
      <c r="DJ216" s="1">
        <v>186</v>
      </c>
      <c r="DK216" s="28">
        <v>1</v>
      </c>
      <c r="DL216" s="28" t="s">
        <v>340</v>
      </c>
      <c r="DM216" s="1">
        <v>3.7749999999999999</v>
      </c>
      <c r="DN216" s="1">
        <v>4.5999999999999999E-2</v>
      </c>
      <c r="DO216" s="1">
        <v>2.85</v>
      </c>
      <c r="DP216" s="16">
        <f t="shared" si="91"/>
        <v>4.0382978723404266</v>
      </c>
    </row>
    <row r="217" spans="1:120" x14ac:dyDescent="0.2">
      <c r="A217" s="13">
        <v>14</v>
      </c>
      <c r="B217" s="13" t="s">
        <v>1002</v>
      </c>
      <c r="C217" s="13" t="s">
        <v>1003</v>
      </c>
      <c r="D217" s="1"/>
      <c r="E217" s="13" t="s">
        <v>197</v>
      </c>
      <c r="F217" s="1" t="s">
        <v>198</v>
      </c>
      <c r="G217" s="13">
        <v>76</v>
      </c>
      <c r="H217" s="13">
        <v>204</v>
      </c>
      <c r="I217" s="13" t="s">
        <v>125</v>
      </c>
      <c r="J217" s="13">
        <v>2009</v>
      </c>
      <c r="K217" s="13">
        <v>4</v>
      </c>
      <c r="L217" s="13">
        <v>102</v>
      </c>
      <c r="M217" s="1"/>
      <c r="N217" s="1">
        <v>24</v>
      </c>
      <c r="O217" s="13" t="s">
        <v>1004</v>
      </c>
      <c r="P217" s="13" t="s">
        <v>1005</v>
      </c>
      <c r="Q217" s="1" t="str">
        <f t="shared" si="69"/>
        <v>NSH</v>
      </c>
      <c r="R217" s="13" t="s">
        <v>243</v>
      </c>
      <c r="S217" s="1"/>
      <c r="T217" s="13" t="s">
        <v>173</v>
      </c>
      <c r="U217" s="13">
        <v>80</v>
      </c>
      <c r="V217" s="13">
        <v>7</v>
      </c>
      <c r="W217" s="13">
        <v>11</v>
      </c>
      <c r="X217" s="14">
        <v>3</v>
      </c>
      <c r="Y217" s="13">
        <v>18</v>
      </c>
      <c r="Z217" s="13">
        <v>12</v>
      </c>
      <c r="AA217" s="1">
        <v>86</v>
      </c>
      <c r="AB217" s="14">
        <v>25</v>
      </c>
      <c r="AC217" s="14">
        <v>87</v>
      </c>
      <c r="AD217" s="15">
        <f t="shared" si="70"/>
        <v>8.1395348837209308E-2</v>
      </c>
      <c r="AE217" s="15">
        <f t="shared" si="71"/>
        <v>3.5353535353535352E-2</v>
      </c>
      <c r="AF217" s="16">
        <v>1520.7</v>
      </c>
      <c r="AG217" s="17">
        <f t="shared" si="72"/>
        <v>19.008749999999999</v>
      </c>
      <c r="AH217" s="29">
        <v>1983</v>
      </c>
      <c r="AI217" s="17">
        <f t="shared" si="73"/>
        <v>24.787500000000001</v>
      </c>
      <c r="AJ217" s="19">
        <f t="shared" si="74"/>
        <v>0.76686838124054468</v>
      </c>
      <c r="AK217" s="20">
        <f>'Even Strength'!AA217+'Power Play'!R217+'Penalty Kill'!L217</f>
        <v>34.448275862068968</v>
      </c>
      <c r="AL217" s="19">
        <f t="shared" si="75"/>
        <v>1.3591744273848478</v>
      </c>
      <c r="AM217" s="15">
        <f>IF(('Even Strength'!BR217+'Power Play'!AK217+'Penalty Kill'!AG217)&gt;0,V217/('Even Strength'!BR217+'Power Play'!AK217+'Penalty Kill'!AG217),0)</f>
        <v>0.1076923076923077</v>
      </c>
      <c r="AN217" s="15">
        <f>IF(('Even Strength'!BR217+'Power Play'!AK217+'Penalty Kill'!AG217)&gt;0,W217/('Even Strength'!BR217+'Power Play'!AK217+'Penalty Kill'!AG217),0)</f>
        <v>0.16923076923076924</v>
      </c>
      <c r="AO217" s="15">
        <f t="shared" si="76"/>
        <v>0.27692307692307694</v>
      </c>
      <c r="AP217" s="13">
        <v>0</v>
      </c>
      <c r="AQ217" s="13">
        <v>0</v>
      </c>
      <c r="AR217" s="21">
        <f t="shared" si="77"/>
        <v>0</v>
      </c>
      <c r="AS217" s="22">
        <v>0</v>
      </c>
      <c r="AT217" s="1"/>
      <c r="AU217" s="1"/>
      <c r="AV217">
        <v>147</v>
      </c>
      <c r="AW217" s="13">
        <v>57</v>
      </c>
      <c r="AX217" s="13">
        <v>102</v>
      </c>
      <c r="AY217" s="13">
        <v>25</v>
      </c>
      <c r="AZ217" s="13">
        <v>45</v>
      </c>
      <c r="BA217" s="13">
        <v>30</v>
      </c>
      <c r="BB217" s="16">
        <f t="shared" si="78"/>
        <v>5.7999605444860922</v>
      </c>
      <c r="BC217" s="17">
        <f t="shared" si="79"/>
        <v>2.2489642927599132</v>
      </c>
      <c r="BD217" s="17">
        <f t="shared" si="80"/>
        <v>4.0244624186230027</v>
      </c>
      <c r="BE217" s="17">
        <f t="shared" si="81"/>
        <v>0.98638784770171628</v>
      </c>
      <c r="BF217" s="17">
        <f t="shared" si="82"/>
        <v>1.7754981258630893</v>
      </c>
      <c r="BG217" s="17">
        <f t="shared" si="83"/>
        <v>1.1836654172420595</v>
      </c>
      <c r="BH217" s="13">
        <v>52</v>
      </c>
      <c r="BI217" s="13">
        <v>26</v>
      </c>
      <c r="BJ217" s="13">
        <v>0</v>
      </c>
      <c r="BK217" s="13">
        <v>0</v>
      </c>
      <c r="BL217" s="13">
        <v>0</v>
      </c>
      <c r="BM217" s="13">
        <v>0</v>
      </c>
      <c r="BN217" s="13">
        <f t="shared" si="84"/>
        <v>211</v>
      </c>
      <c r="BO217" s="16">
        <v>-6.7389999999999999</v>
      </c>
      <c r="BP217" s="1"/>
      <c r="BQ217" s="1"/>
      <c r="BR217" s="23" t="str">
        <f t="shared" si="85"/>
        <v xml:space="preserve"> </v>
      </c>
      <c r="BS217" s="1"/>
      <c r="BT217" s="13">
        <v>2</v>
      </c>
      <c r="BU217" s="13">
        <v>23</v>
      </c>
      <c r="BV217" s="13">
        <v>1</v>
      </c>
      <c r="BW217" s="13">
        <v>0</v>
      </c>
      <c r="BX217" s="13">
        <v>1</v>
      </c>
      <c r="BY217" s="13">
        <v>0</v>
      </c>
      <c r="BZ217" s="13">
        <v>0</v>
      </c>
      <c r="CA217" s="13">
        <v>0</v>
      </c>
      <c r="CB217" s="23">
        <f t="shared" si="86"/>
        <v>0</v>
      </c>
      <c r="CC217" s="16">
        <v>0.9</v>
      </c>
      <c r="CD217" s="16">
        <v>4.0999999999999996</v>
      </c>
      <c r="CE217" s="16">
        <v>5</v>
      </c>
      <c r="CF217" s="24">
        <f t="shared" si="87"/>
        <v>6.25E-2</v>
      </c>
      <c r="CG217" s="24">
        <f t="shared" si="88"/>
        <v>0.19727756954034326</v>
      </c>
      <c r="CH217" s="25">
        <v>2</v>
      </c>
      <c r="CI217" s="16">
        <v>28.8</v>
      </c>
      <c r="CJ217" s="16">
        <v>30.8</v>
      </c>
      <c r="CK217" s="16">
        <v>4.7</v>
      </c>
      <c r="CL217" s="16">
        <v>0.7</v>
      </c>
      <c r="CM217" s="16">
        <v>4.8</v>
      </c>
      <c r="CN217" s="16">
        <v>0</v>
      </c>
      <c r="CO217" s="16">
        <v>5.5</v>
      </c>
      <c r="CP217" s="26">
        <f t="shared" si="89"/>
        <v>6.8750000000000006E-2</v>
      </c>
      <c r="CQ217" s="26">
        <f t="shared" si="90"/>
        <v>0.21700532649437759</v>
      </c>
      <c r="CR217" s="13">
        <v>0</v>
      </c>
      <c r="CS217" s="13">
        <v>0</v>
      </c>
      <c r="CT217" s="13">
        <v>0</v>
      </c>
      <c r="CU217" s="13">
        <v>0.01</v>
      </c>
      <c r="CV217" s="13">
        <v>0.4</v>
      </c>
      <c r="CW217" s="13">
        <v>-1.29</v>
      </c>
      <c r="CX217" s="13">
        <v>-0.09</v>
      </c>
      <c r="CY217" s="13">
        <v>6.61</v>
      </c>
      <c r="CZ217" s="13">
        <v>3.17</v>
      </c>
      <c r="DA217" s="13">
        <v>8.81</v>
      </c>
      <c r="DB217" s="27">
        <v>16.96</v>
      </c>
      <c r="DC217" s="27">
        <v>-128.5</v>
      </c>
      <c r="DD217" s="27">
        <v>145.46</v>
      </c>
      <c r="DE217" s="27">
        <v>6.71</v>
      </c>
      <c r="DF217" s="27">
        <v>11.24</v>
      </c>
      <c r="DG217" s="27">
        <v>-81.41</v>
      </c>
      <c r="DH217" s="27">
        <v>92.65</v>
      </c>
      <c r="DI217" s="27">
        <v>4.2699999999999996</v>
      </c>
      <c r="DJ217" s="1">
        <v>186</v>
      </c>
      <c r="DK217" s="28">
        <v>2</v>
      </c>
      <c r="DL217" s="28" t="s">
        <v>379</v>
      </c>
      <c r="DM217" s="1">
        <v>1.038</v>
      </c>
      <c r="DN217" s="1">
        <v>2.5000000000000001E-2</v>
      </c>
      <c r="DO217" s="1">
        <v>0</v>
      </c>
      <c r="DP217" s="16">
        <f t="shared" si="91"/>
        <v>4.4617021276595743</v>
      </c>
    </row>
    <row r="218" spans="1:120" x14ac:dyDescent="0.2">
      <c r="A218" s="13">
        <v>23</v>
      </c>
      <c r="B218" s="13" t="s">
        <v>1006</v>
      </c>
      <c r="C218" s="13" t="s">
        <v>1007</v>
      </c>
      <c r="D218" s="1"/>
      <c r="E218" s="13" t="s">
        <v>197</v>
      </c>
      <c r="F218" s="1" t="s">
        <v>198</v>
      </c>
      <c r="G218" s="13">
        <v>74</v>
      </c>
      <c r="H218" s="13">
        <v>200</v>
      </c>
      <c r="I218" s="13" t="s">
        <v>125</v>
      </c>
      <c r="J218" s="13">
        <v>2009</v>
      </c>
      <c r="K218" s="13">
        <v>1</v>
      </c>
      <c r="L218" s="13">
        <v>6</v>
      </c>
      <c r="M218" s="1"/>
      <c r="N218" s="1">
        <v>23</v>
      </c>
      <c r="O218" s="13" t="s">
        <v>1008</v>
      </c>
      <c r="P218" s="13" t="s">
        <v>1009</v>
      </c>
      <c r="Q218" s="1" t="str">
        <f t="shared" si="69"/>
        <v>ARI</v>
      </c>
      <c r="R218" s="13" t="s">
        <v>446</v>
      </c>
      <c r="S218" s="1"/>
      <c r="T218" s="13" t="s">
        <v>173</v>
      </c>
      <c r="U218" s="13">
        <v>82</v>
      </c>
      <c r="V218" s="13">
        <v>23</v>
      </c>
      <c r="W218" s="13">
        <v>20</v>
      </c>
      <c r="X218" s="14">
        <v>13</v>
      </c>
      <c r="Y218" s="13">
        <v>43</v>
      </c>
      <c r="Z218" s="13">
        <v>-18</v>
      </c>
      <c r="AA218" s="1">
        <v>264</v>
      </c>
      <c r="AB218" s="14">
        <v>127</v>
      </c>
      <c r="AC218" s="14">
        <v>180</v>
      </c>
      <c r="AD218" s="15">
        <f t="shared" si="70"/>
        <v>8.7121212121212127E-2</v>
      </c>
      <c r="AE218" s="15">
        <f t="shared" si="71"/>
        <v>4.0280210157618214E-2</v>
      </c>
      <c r="AF218" s="16">
        <f>2067+27/60</f>
        <v>2067.4499999999998</v>
      </c>
      <c r="AG218" s="17">
        <f t="shared" si="72"/>
        <v>25.212804878048779</v>
      </c>
      <c r="AH218" s="29">
        <v>2424</v>
      </c>
      <c r="AI218" s="17">
        <f t="shared" si="73"/>
        <v>29.560975609756099</v>
      </c>
      <c r="AJ218" s="19">
        <f t="shared" si="74"/>
        <v>0.85290841584158406</v>
      </c>
      <c r="AK218" s="20">
        <f>'Even Strength'!AA218+'Power Play'!R218+'Penalty Kill'!L218</f>
        <v>144.50980392156865</v>
      </c>
      <c r="AL218" s="19">
        <f t="shared" si="75"/>
        <v>4.1938563134751119</v>
      </c>
      <c r="AM218" s="15">
        <f>IF(('Even Strength'!BR218+'Power Play'!AK218+'Penalty Kill'!AG218)&gt;0,V218/('Even Strength'!BR218+'Power Play'!AK218+'Penalty Kill'!AG218),0)</f>
        <v>0.27710843373493976</v>
      </c>
      <c r="AN218" s="15">
        <f>IF(('Even Strength'!BR218+'Power Play'!AK218+'Penalty Kill'!AG218)&gt;0,W218/('Even Strength'!BR218+'Power Play'!AK218+'Penalty Kill'!AG218),0)</f>
        <v>0.24096385542168675</v>
      </c>
      <c r="AO218" s="15">
        <f t="shared" si="76"/>
        <v>0.51807228915662651</v>
      </c>
      <c r="AP218" s="13">
        <v>0</v>
      </c>
      <c r="AQ218" s="13">
        <v>0</v>
      </c>
      <c r="AR218" s="21">
        <f t="shared" si="77"/>
        <v>0</v>
      </c>
      <c r="AS218" s="22">
        <v>0</v>
      </c>
      <c r="AT218" s="1"/>
      <c r="AU218" s="1"/>
      <c r="AV218">
        <v>174</v>
      </c>
      <c r="AW218" s="13">
        <v>167</v>
      </c>
      <c r="AX218" s="13">
        <v>77</v>
      </c>
      <c r="AY218" s="13">
        <v>127</v>
      </c>
      <c r="AZ218" s="13">
        <v>46</v>
      </c>
      <c r="BA218" s="13">
        <v>30</v>
      </c>
      <c r="BB218" s="16">
        <f t="shared" si="78"/>
        <v>5.0496989044475082</v>
      </c>
      <c r="BC218" s="17">
        <f t="shared" si="79"/>
        <v>4.8465500979467464</v>
      </c>
      <c r="BD218" s="17">
        <f t="shared" si="80"/>
        <v>2.2346368715083802</v>
      </c>
      <c r="BE218" s="17">
        <f t="shared" si="81"/>
        <v>3.6856997750852503</v>
      </c>
      <c r="BF218" s="17">
        <f t="shared" si="82"/>
        <v>1.3349778712907205</v>
      </c>
      <c r="BG218" s="17">
        <f t="shared" si="83"/>
        <v>0.87063774214612211</v>
      </c>
      <c r="BH218" s="13">
        <v>40</v>
      </c>
      <c r="BI218" s="13">
        <v>20</v>
      </c>
      <c r="BJ218" s="13">
        <v>0</v>
      </c>
      <c r="BK218" s="13">
        <v>0</v>
      </c>
      <c r="BL218" s="13">
        <v>0</v>
      </c>
      <c r="BM218" s="13">
        <v>0</v>
      </c>
      <c r="BN218" s="13">
        <f t="shared" si="84"/>
        <v>284</v>
      </c>
      <c r="BO218" s="16">
        <v>4.577</v>
      </c>
      <c r="BP218" s="13">
        <v>2</v>
      </c>
      <c r="BQ218" s="13">
        <v>0</v>
      </c>
      <c r="BR218" s="23">
        <f t="shared" si="85"/>
        <v>0</v>
      </c>
      <c r="BS218" s="13">
        <v>0</v>
      </c>
      <c r="BT218" s="13">
        <v>2</v>
      </c>
      <c r="BU218" s="13">
        <v>18</v>
      </c>
      <c r="BV218" s="13">
        <v>3</v>
      </c>
      <c r="BW218" s="13">
        <v>2</v>
      </c>
      <c r="BX218" s="13">
        <v>7</v>
      </c>
      <c r="BY218" s="13">
        <v>0</v>
      </c>
      <c r="BZ218" s="13">
        <v>0</v>
      </c>
      <c r="CA218" s="13">
        <v>0</v>
      </c>
      <c r="CB218" s="23">
        <f t="shared" si="86"/>
        <v>0</v>
      </c>
      <c r="CC218" s="16">
        <v>4.8</v>
      </c>
      <c r="CD218" s="16">
        <v>4</v>
      </c>
      <c r="CE218" s="16">
        <v>8.8000000000000007</v>
      </c>
      <c r="CF218" s="24">
        <f t="shared" si="87"/>
        <v>0.10731707317073172</v>
      </c>
      <c r="CG218" s="24">
        <f t="shared" si="88"/>
        <v>0.25538707102952918</v>
      </c>
      <c r="CH218" s="25">
        <v>7</v>
      </c>
      <c r="CI218" s="16">
        <v>46.2</v>
      </c>
      <c r="CJ218" s="16">
        <v>42.1</v>
      </c>
      <c r="CK218" s="16">
        <v>11.2</v>
      </c>
      <c r="CL218" s="16">
        <v>7.9</v>
      </c>
      <c r="CM218" s="16">
        <v>3</v>
      </c>
      <c r="CN218" s="16">
        <v>-0.5</v>
      </c>
      <c r="CO218" s="16">
        <v>10.3</v>
      </c>
      <c r="CP218" s="26">
        <f t="shared" si="89"/>
        <v>0.12560975609756098</v>
      </c>
      <c r="CQ218" s="26">
        <f t="shared" si="90"/>
        <v>0.29891895813683528</v>
      </c>
      <c r="CR218" s="13">
        <v>6</v>
      </c>
      <c r="CS218" s="13">
        <v>3</v>
      </c>
      <c r="CT218" s="13">
        <v>5</v>
      </c>
      <c r="CU218" s="13">
        <v>0</v>
      </c>
      <c r="CV218" s="13">
        <v>-0.03</v>
      </c>
      <c r="CW218" s="13">
        <v>0.79</v>
      </c>
      <c r="CX218" s="13">
        <v>2.54</v>
      </c>
      <c r="CY218" s="13">
        <v>-0.65</v>
      </c>
      <c r="CZ218" s="13">
        <v>4.2699999999999996</v>
      </c>
      <c r="DA218" s="13">
        <v>6.92</v>
      </c>
      <c r="DB218" s="27">
        <v>43.23</v>
      </c>
      <c r="DC218" s="27">
        <v>-140.06</v>
      </c>
      <c r="DD218" s="27">
        <v>183.28</v>
      </c>
      <c r="DE218" s="27">
        <v>7.67</v>
      </c>
      <c r="DF218" s="27">
        <v>26.77</v>
      </c>
      <c r="DG218" s="27">
        <v>-91.03</v>
      </c>
      <c r="DH218" s="27">
        <v>117.81</v>
      </c>
      <c r="DI218" s="27">
        <v>4.93</v>
      </c>
      <c r="DJ218" s="1">
        <v>186</v>
      </c>
      <c r="DK218" s="1"/>
      <c r="DL218" s="1"/>
      <c r="DM218" s="1">
        <v>5.5</v>
      </c>
      <c r="DN218" s="1">
        <v>0</v>
      </c>
      <c r="DO218" s="1">
        <v>0</v>
      </c>
      <c r="DP218" s="16">
        <f t="shared" si="91"/>
        <v>-0.23191489361702011</v>
      </c>
    </row>
    <row r="219" spans="1:120" x14ac:dyDescent="0.2">
      <c r="A219" s="13">
        <v>26</v>
      </c>
      <c r="B219" s="13" t="s">
        <v>1010</v>
      </c>
      <c r="C219" s="13" t="s">
        <v>1011</v>
      </c>
      <c r="D219" s="1"/>
      <c r="E219" s="13" t="s">
        <v>1012</v>
      </c>
      <c r="F219" s="1" t="s">
        <v>1013</v>
      </c>
      <c r="G219" s="13">
        <v>73</v>
      </c>
      <c r="H219" s="13">
        <v>195</v>
      </c>
      <c r="I219" s="13" t="s">
        <v>125</v>
      </c>
      <c r="J219" s="13">
        <v>1994</v>
      </c>
      <c r="K219" s="13">
        <v>2</v>
      </c>
      <c r="L219" s="13">
        <v>51</v>
      </c>
      <c r="M219" s="1"/>
      <c r="N219" s="1">
        <v>38</v>
      </c>
      <c r="O219" s="13" t="s">
        <v>392</v>
      </c>
      <c r="P219" s="13" t="s">
        <v>1014</v>
      </c>
      <c r="Q219" s="1" t="str">
        <f t="shared" si="69"/>
        <v>NJD</v>
      </c>
      <c r="R219" s="13" t="s">
        <v>398</v>
      </c>
      <c r="S219" s="1"/>
      <c r="T219" s="13" t="s">
        <v>503</v>
      </c>
      <c r="U219" s="13">
        <v>69</v>
      </c>
      <c r="V219" s="13">
        <v>13</v>
      </c>
      <c r="W219" s="13">
        <v>21</v>
      </c>
      <c r="X219" s="14">
        <v>12</v>
      </c>
      <c r="Y219" s="13">
        <v>34</v>
      </c>
      <c r="Z219" s="13">
        <v>-20</v>
      </c>
      <c r="AA219" s="1">
        <v>114</v>
      </c>
      <c r="AB219" s="14">
        <v>47</v>
      </c>
      <c r="AC219" s="14">
        <v>36</v>
      </c>
      <c r="AD219" s="15">
        <f t="shared" si="70"/>
        <v>0.11403508771929824</v>
      </c>
      <c r="AE219" s="15">
        <f t="shared" si="71"/>
        <v>6.5989847715736044E-2</v>
      </c>
      <c r="AF219" s="16">
        <v>1217.3</v>
      </c>
      <c r="AG219" s="17">
        <f t="shared" si="72"/>
        <v>17.642028985507245</v>
      </c>
      <c r="AH219" s="29">
        <v>1636</v>
      </c>
      <c r="AI219" s="17">
        <f t="shared" si="73"/>
        <v>23.710144927536231</v>
      </c>
      <c r="AJ219" s="19">
        <f t="shared" si="74"/>
        <v>0.74407090464547676</v>
      </c>
      <c r="AK219" s="20">
        <f>'Even Strength'!AA219+'Power Play'!R219+'Penalty Kill'!L219</f>
        <v>154.60474308300397</v>
      </c>
      <c r="AL219" s="19">
        <f t="shared" si="75"/>
        <v>7.6203767230594259</v>
      </c>
      <c r="AM219" s="15">
        <f>IF(('Even Strength'!BR219+'Power Play'!AK219+'Penalty Kill'!AG219)&gt;0,V219/('Even Strength'!BR219+'Power Play'!AK219+'Penalty Kill'!AG219),0)</f>
        <v>0.3611111111111111</v>
      </c>
      <c r="AN219" s="15">
        <f>IF(('Even Strength'!BR219+'Power Play'!AK219+'Penalty Kill'!AG219)&gt;0,W219/('Even Strength'!BR219+'Power Play'!AK219+'Penalty Kill'!AG219),0)</f>
        <v>0.58333333333333337</v>
      </c>
      <c r="AO219" s="15">
        <f t="shared" si="76"/>
        <v>0.94444444444444442</v>
      </c>
      <c r="AP219" s="13">
        <v>263</v>
      </c>
      <c r="AQ219" s="13">
        <v>410</v>
      </c>
      <c r="AR219" s="21">
        <f t="shared" si="77"/>
        <v>0.39078751857355126</v>
      </c>
      <c r="AS219" s="22">
        <v>17</v>
      </c>
      <c r="AT219" s="13">
        <v>23</v>
      </c>
      <c r="AU219" s="13">
        <v>9</v>
      </c>
      <c r="AV219">
        <v>70</v>
      </c>
      <c r="AW219" s="13">
        <v>23</v>
      </c>
      <c r="AX219" s="13">
        <v>25</v>
      </c>
      <c r="AY219" s="13">
        <v>47</v>
      </c>
      <c r="AZ219" s="13">
        <v>40</v>
      </c>
      <c r="BA219" s="13">
        <v>18</v>
      </c>
      <c r="BB219" s="16">
        <f t="shared" si="78"/>
        <v>3.4502587694077054</v>
      </c>
      <c r="BC219" s="17">
        <f t="shared" si="79"/>
        <v>1.133656452805389</v>
      </c>
      <c r="BD219" s="17">
        <f t="shared" si="80"/>
        <v>1.2322352747884664</v>
      </c>
      <c r="BE219" s="17">
        <f t="shared" si="81"/>
        <v>2.3166023166023164</v>
      </c>
      <c r="BF219" s="17">
        <f t="shared" si="82"/>
        <v>1.9715764396615461</v>
      </c>
      <c r="BG219" s="17">
        <f t="shared" si="83"/>
        <v>0.88720939784769581</v>
      </c>
      <c r="BH219" s="13">
        <v>12</v>
      </c>
      <c r="BI219" s="13">
        <v>6</v>
      </c>
      <c r="BJ219" s="13">
        <v>0</v>
      </c>
      <c r="BK219" s="13">
        <v>0</v>
      </c>
      <c r="BL219" s="13">
        <v>0</v>
      </c>
      <c r="BM219" s="13">
        <v>0</v>
      </c>
      <c r="BN219" s="13">
        <f t="shared" si="84"/>
        <v>60</v>
      </c>
      <c r="BO219" s="16">
        <v>-0.76500000000000001</v>
      </c>
      <c r="BP219" s="13">
        <v>5</v>
      </c>
      <c r="BQ219" s="13">
        <v>3</v>
      </c>
      <c r="BR219" s="23">
        <f t="shared" si="85"/>
        <v>0.6</v>
      </c>
      <c r="BS219" s="13">
        <v>1</v>
      </c>
      <c r="BT219" s="13">
        <v>5</v>
      </c>
      <c r="BU219" s="13">
        <v>17</v>
      </c>
      <c r="BV219" s="13">
        <v>0</v>
      </c>
      <c r="BW219" s="13">
        <v>0</v>
      </c>
      <c r="BX219" s="13">
        <v>1</v>
      </c>
      <c r="BY219" s="13">
        <v>0</v>
      </c>
      <c r="BZ219" s="13">
        <v>0</v>
      </c>
      <c r="CA219" s="13">
        <v>0</v>
      </c>
      <c r="CB219" s="23">
        <f t="shared" si="86"/>
        <v>0</v>
      </c>
      <c r="CC219" s="16">
        <v>1.9</v>
      </c>
      <c r="CD219" s="16">
        <v>0.8</v>
      </c>
      <c r="CE219" s="16">
        <v>2.6</v>
      </c>
      <c r="CF219" s="24">
        <f t="shared" si="87"/>
        <v>3.7681159420289857E-2</v>
      </c>
      <c r="CG219" s="24">
        <f t="shared" si="88"/>
        <v>0.1281524685780005</v>
      </c>
      <c r="CH219" s="25">
        <v>7</v>
      </c>
      <c r="CI219" s="16">
        <v>25.1</v>
      </c>
      <c r="CJ219" s="16">
        <v>26.1</v>
      </c>
      <c r="CK219" s="16">
        <v>-16.3</v>
      </c>
      <c r="CL219" s="16">
        <v>2.6</v>
      </c>
      <c r="CM219" s="16">
        <v>1.3</v>
      </c>
      <c r="CN219" s="16">
        <v>1.3</v>
      </c>
      <c r="CO219" s="16">
        <v>5.3</v>
      </c>
      <c r="CP219" s="26">
        <f t="shared" si="89"/>
        <v>7.6811594202898542E-2</v>
      </c>
      <c r="CQ219" s="26">
        <f t="shared" si="90"/>
        <v>0.26123387825515487</v>
      </c>
      <c r="CR219" s="13">
        <v>2</v>
      </c>
      <c r="CS219" s="13">
        <v>2</v>
      </c>
      <c r="CT219" s="13">
        <v>2</v>
      </c>
      <c r="CU219" s="13">
        <v>-0.48</v>
      </c>
      <c r="CV219" s="13">
        <v>-1.64</v>
      </c>
      <c r="CW219" s="13">
        <v>2.5300000000000002</v>
      </c>
      <c r="CX219" s="13">
        <v>1.9300000000000002</v>
      </c>
      <c r="CY219" s="13">
        <v>-0.61</v>
      </c>
      <c r="CZ219" s="13">
        <v>0.37</v>
      </c>
      <c r="DA219" s="13">
        <v>2.1</v>
      </c>
      <c r="DB219" s="27">
        <v>-3.6</v>
      </c>
      <c r="DC219" s="27">
        <v>-34.44</v>
      </c>
      <c r="DD219" s="27">
        <v>30.83</v>
      </c>
      <c r="DE219" s="27">
        <v>2.15</v>
      </c>
      <c r="DF219" s="27">
        <v>3.83</v>
      </c>
      <c r="DG219" s="27">
        <v>-15.49</v>
      </c>
      <c r="DH219" s="27">
        <v>19.32</v>
      </c>
      <c r="DI219" s="27">
        <v>1.34</v>
      </c>
      <c r="DJ219" s="1">
        <v>186</v>
      </c>
      <c r="DK219" s="28">
        <v>13</v>
      </c>
      <c r="DL219" s="28" t="s">
        <v>1015</v>
      </c>
      <c r="DM219" s="1">
        <v>5.5</v>
      </c>
      <c r="DN219" s="1">
        <v>0.20100000000000001</v>
      </c>
      <c r="DO219" s="1">
        <v>0</v>
      </c>
      <c r="DP219" s="16">
        <f t="shared" si="91"/>
        <v>-5.231914893617021</v>
      </c>
    </row>
    <row r="220" spans="1:120" x14ac:dyDescent="0.2">
      <c r="A220" s="13">
        <v>81</v>
      </c>
      <c r="B220" s="13" t="s">
        <v>1016</v>
      </c>
      <c r="C220" s="13" t="s">
        <v>1017</v>
      </c>
      <c r="D220" s="1"/>
      <c r="E220" s="13" t="s">
        <v>442</v>
      </c>
      <c r="F220" s="1" t="s">
        <v>443</v>
      </c>
      <c r="G220" s="13">
        <v>74</v>
      </c>
      <c r="H220" s="13">
        <v>209</v>
      </c>
      <c r="I220" s="13" t="s">
        <v>125</v>
      </c>
      <c r="J220" s="13">
        <v>2007</v>
      </c>
      <c r="K220" s="13">
        <v>1</v>
      </c>
      <c r="L220" s="13">
        <v>13</v>
      </c>
      <c r="M220" s="1"/>
      <c r="N220" s="1">
        <v>25</v>
      </c>
      <c r="O220" s="13" t="s">
        <v>1018</v>
      </c>
      <c r="P220" s="13" t="s">
        <v>1019</v>
      </c>
      <c r="Q220" s="1" t="str">
        <f t="shared" si="69"/>
        <v>MTL</v>
      </c>
      <c r="R220" s="13" t="s">
        <v>214</v>
      </c>
      <c r="S220" s="1"/>
      <c r="T220" s="13" t="s">
        <v>146</v>
      </c>
      <c r="U220" s="13">
        <v>77</v>
      </c>
      <c r="V220" s="13">
        <v>15</v>
      </c>
      <c r="W220" s="13">
        <v>12</v>
      </c>
      <c r="X220" s="14">
        <v>8</v>
      </c>
      <c r="Y220" s="13">
        <v>27</v>
      </c>
      <c r="Z220" s="13">
        <v>-6</v>
      </c>
      <c r="AA220" s="1">
        <v>150</v>
      </c>
      <c r="AB220" s="14">
        <v>47</v>
      </c>
      <c r="AC220" s="14">
        <v>45</v>
      </c>
      <c r="AD220" s="15">
        <f t="shared" si="70"/>
        <v>0.1</v>
      </c>
      <c r="AE220" s="15">
        <f t="shared" si="71"/>
        <v>6.1983471074380167E-2</v>
      </c>
      <c r="AF220" s="16">
        <v>1193.45</v>
      </c>
      <c r="AG220" s="17">
        <f t="shared" si="72"/>
        <v>15.499350649350649</v>
      </c>
      <c r="AH220" s="29">
        <v>1630</v>
      </c>
      <c r="AI220" s="17">
        <f t="shared" si="73"/>
        <v>21.168831168831169</v>
      </c>
      <c r="AJ220" s="19">
        <f t="shared" si="74"/>
        <v>0.73217791411042943</v>
      </c>
      <c r="AK220" s="20">
        <f>'Even Strength'!AA220+'Power Play'!R220+'Penalty Kill'!L220</f>
        <v>95.437499999999986</v>
      </c>
      <c r="AL220" s="19">
        <f t="shared" si="75"/>
        <v>4.7980644350412662</v>
      </c>
      <c r="AM220" s="15">
        <f>IF(('Even Strength'!BR220+'Power Play'!AK220+'Penalty Kill'!AG220)&gt;0,V220/('Even Strength'!BR220+'Power Play'!AK220+'Penalty Kill'!AG220),0)</f>
        <v>0.39473684210526316</v>
      </c>
      <c r="AN220" s="15">
        <f>IF(('Even Strength'!BR220+'Power Play'!AK220+'Penalty Kill'!AG220)&gt;0,W220/('Even Strength'!BR220+'Power Play'!AK220+'Penalty Kill'!AG220),0)</f>
        <v>0.31578947368421051</v>
      </c>
      <c r="AO220" s="15">
        <f t="shared" si="76"/>
        <v>0.71052631578947367</v>
      </c>
      <c r="AP220" s="13">
        <v>405</v>
      </c>
      <c r="AQ220" s="13">
        <v>379</v>
      </c>
      <c r="AR220" s="21">
        <f t="shared" si="77"/>
        <v>0.51658163265306123</v>
      </c>
      <c r="AS220" s="22">
        <v>16.100000000000001</v>
      </c>
      <c r="AT220" s="13">
        <v>8</v>
      </c>
      <c r="AU220" s="13">
        <v>5</v>
      </c>
      <c r="AV220">
        <v>138</v>
      </c>
      <c r="AW220" s="13">
        <v>76</v>
      </c>
      <c r="AX220" s="13">
        <v>37</v>
      </c>
      <c r="AY220" s="13">
        <v>48</v>
      </c>
      <c r="AZ220" s="13">
        <v>30</v>
      </c>
      <c r="BA220" s="13">
        <v>29</v>
      </c>
      <c r="BB220" s="16">
        <f t="shared" si="78"/>
        <v>6.9378692027315765</v>
      </c>
      <c r="BC220" s="17">
        <f t="shared" si="79"/>
        <v>3.8208555029536213</v>
      </c>
      <c r="BD220" s="17">
        <f t="shared" si="80"/>
        <v>1.8601533369642631</v>
      </c>
      <c r="BE220" s="17">
        <f t="shared" si="81"/>
        <v>2.4131718966022873</v>
      </c>
      <c r="BF220" s="17">
        <f t="shared" si="82"/>
        <v>1.5082324353764296</v>
      </c>
      <c r="BG220" s="17">
        <f t="shared" si="83"/>
        <v>1.457958020863882</v>
      </c>
      <c r="BH220" s="13">
        <v>42</v>
      </c>
      <c r="BI220" s="13">
        <v>21</v>
      </c>
      <c r="BJ220" s="13">
        <v>0</v>
      </c>
      <c r="BK220" s="13">
        <v>0</v>
      </c>
      <c r="BL220" s="13">
        <v>0</v>
      </c>
      <c r="BM220" s="13">
        <v>0</v>
      </c>
      <c r="BN220" s="13">
        <f t="shared" si="84"/>
        <v>155</v>
      </c>
      <c r="BO220" s="16">
        <v>-1.784</v>
      </c>
      <c r="BP220" s="13">
        <v>2</v>
      </c>
      <c r="BQ220" s="13">
        <v>0</v>
      </c>
      <c r="BR220" s="23">
        <f t="shared" si="85"/>
        <v>0</v>
      </c>
      <c r="BS220" s="13">
        <v>0</v>
      </c>
      <c r="BT220" s="13">
        <v>3</v>
      </c>
      <c r="BU220" s="13">
        <v>23</v>
      </c>
      <c r="BV220" s="13">
        <v>1</v>
      </c>
      <c r="BW220" s="13">
        <v>0</v>
      </c>
      <c r="BX220" s="13">
        <v>7</v>
      </c>
      <c r="BY220" s="13">
        <v>1</v>
      </c>
      <c r="BZ220" s="13">
        <v>0</v>
      </c>
      <c r="CA220" s="13">
        <v>0</v>
      </c>
      <c r="CB220" s="23">
        <f t="shared" si="86"/>
        <v>0</v>
      </c>
      <c r="CC220" s="16">
        <v>1.4</v>
      </c>
      <c r="CD220" s="16">
        <v>1.1000000000000001</v>
      </c>
      <c r="CE220" s="16">
        <v>2.5</v>
      </c>
      <c r="CF220" s="24">
        <f t="shared" si="87"/>
        <v>3.2467532467532464E-2</v>
      </c>
      <c r="CG220" s="24">
        <f t="shared" si="88"/>
        <v>0.12568603628136915</v>
      </c>
      <c r="CH220" s="25">
        <v>3</v>
      </c>
      <c r="CI220" s="16">
        <v>23.1</v>
      </c>
      <c r="CJ220" s="16">
        <v>24.4</v>
      </c>
      <c r="CK220" s="16">
        <v>-13.6</v>
      </c>
      <c r="CL220" s="16">
        <v>1.6</v>
      </c>
      <c r="CM220" s="16">
        <v>1.8</v>
      </c>
      <c r="CN220" s="16">
        <v>-0.5</v>
      </c>
      <c r="CO220" s="16">
        <v>2.8</v>
      </c>
      <c r="CP220" s="26">
        <f t="shared" si="89"/>
        <v>3.6363636363636362E-2</v>
      </c>
      <c r="CQ220" s="26">
        <f t="shared" si="90"/>
        <v>0.14076836063513343</v>
      </c>
      <c r="CR220" s="13">
        <v>0</v>
      </c>
      <c r="CS220" s="13">
        <v>3</v>
      </c>
      <c r="CT220" s="13">
        <v>2</v>
      </c>
      <c r="CU220" s="13">
        <v>0.62</v>
      </c>
      <c r="CV220" s="13">
        <v>0.11</v>
      </c>
      <c r="CW220" s="13">
        <v>-0.44</v>
      </c>
      <c r="CX220" s="13">
        <v>1.32</v>
      </c>
      <c r="CY220" s="13">
        <v>-2.21</v>
      </c>
      <c r="CZ220" s="13">
        <v>0.31</v>
      </c>
      <c r="DA220" s="13">
        <v>-0.28999999999999998</v>
      </c>
      <c r="DB220" s="27">
        <v>-8.9</v>
      </c>
      <c r="DC220" s="27">
        <v>-60.24</v>
      </c>
      <c r="DD220" s="27">
        <v>51.34</v>
      </c>
      <c r="DE220" s="27">
        <v>3.04</v>
      </c>
      <c r="DF220" s="27">
        <v>16.95</v>
      </c>
      <c r="DG220" s="27">
        <v>-42.75</v>
      </c>
      <c r="DH220" s="27">
        <v>59.7</v>
      </c>
      <c r="DI220" s="27">
        <v>3.54</v>
      </c>
      <c r="DJ220" s="1">
        <v>186</v>
      </c>
      <c r="DK220" s="28">
        <v>4</v>
      </c>
      <c r="DL220" s="28" t="s">
        <v>379</v>
      </c>
      <c r="DM220" s="1">
        <v>3.5</v>
      </c>
      <c r="DN220" s="1">
        <v>0.17100000000000001</v>
      </c>
      <c r="DO220" s="1">
        <v>0</v>
      </c>
      <c r="DP220" s="16">
        <f t="shared" si="91"/>
        <v>-3.4765957446808518</v>
      </c>
    </row>
    <row r="221" spans="1:120" x14ac:dyDescent="0.2">
      <c r="A221" s="13">
        <v>7</v>
      </c>
      <c r="B221" s="13" t="s">
        <v>1020</v>
      </c>
      <c r="C221" s="13" t="s">
        <v>1021</v>
      </c>
      <c r="D221" s="13" t="s">
        <v>325</v>
      </c>
      <c r="E221" s="13" t="s">
        <v>141</v>
      </c>
      <c r="F221" s="1" t="s">
        <v>142</v>
      </c>
      <c r="G221" s="13">
        <v>77</v>
      </c>
      <c r="H221" s="13">
        <v>220</v>
      </c>
      <c r="I221" s="13" t="s">
        <v>125</v>
      </c>
      <c r="J221" s="13">
        <v>2007</v>
      </c>
      <c r="K221" s="13">
        <v>1</v>
      </c>
      <c r="L221" s="13">
        <v>10</v>
      </c>
      <c r="M221" s="1"/>
      <c r="N221" s="1">
        <v>26</v>
      </c>
      <c r="O221" s="13" t="s">
        <v>1022</v>
      </c>
      <c r="P221" s="13" t="s">
        <v>1023</v>
      </c>
      <c r="Q221" s="1" t="str">
        <f t="shared" si="69"/>
        <v>WPG</v>
      </c>
      <c r="R221" s="13" t="s">
        <v>584</v>
      </c>
      <c r="S221" s="1"/>
      <c r="T221" s="13" t="s">
        <v>173</v>
      </c>
      <c r="U221" s="13">
        <v>1</v>
      </c>
      <c r="V221" s="13">
        <v>0</v>
      </c>
      <c r="W221" s="13">
        <v>1</v>
      </c>
      <c r="X221" s="14">
        <v>0</v>
      </c>
      <c r="Y221" s="13">
        <v>1</v>
      </c>
      <c r="Z221" s="13">
        <v>-1</v>
      </c>
      <c r="AA221" s="1">
        <v>0</v>
      </c>
      <c r="AB221" s="14">
        <v>0</v>
      </c>
      <c r="AC221" s="14">
        <v>1</v>
      </c>
      <c r="AD221" s="15">
        <f t="shared" si="70"/>
        <v>0</v>
      </c>
      <c r="AE221" s="15">
        <f t="shared" si="71"/>
        <v>0</v>
      </c>
      <c r="AF221" s="16">
        <v>16.9666666667</v>
      </c>
      <c r="AG221" s="17">
        <f t="shared" si="72"/>
        <v>16.9666666667</v>
      </c>
      <c r="AH221" s="29">
        <v>22</v>
      </c>
      <c r="AI221" s="17">
        <f t="shared" si="73"/>
        <v>22</v>
      </c>
      <c r="AJ221" s="19">
        <f t="shared" si="74"/>
        <v>0.77121212121363636</v>
      </c>
      <c r="AK221" s="20">
        <f>'Even Strength'!AA221+'Power Play'!R221+'Penalty Kill'!L221</f>
        <v>0</v>
      </c>
      <c r="AL221" s="19">
        <f t="shared" si="75"/>
        <v>0</v>
      </c>
      <c r="AM221" s="15">
        <f>IF(('Even Strength'!BR221+'Power Play'!AK221+'Penalty Kill'!AG221)&gt;0,V221/('Even Strength'!BR221+'Power Play'!AK221+'Penalty Kill'!AG221),0)</f>
        <v>0</v>
      </c>
      <c r="AN221" s="15">
        <f>IF(('Even Strength'!BR221+'Power Play'!AK221+'Penalty Kill'!AG221)&gt;0,W221/('Even Strength'!BR221+'Power Play'!AK221+'Penalty Kill'!AG221),0)</f>
        <v>0</v>
      </c>
      <c r="AO221" s="15">
        <f t="shared" si="76"/>
        <v>0</v>
      </c>
      <c r="AP221" s="13">
        <v>0</v>
      </c>
      <c r="AQ221" s="13">
        <v>0</v>
      </c>
      <c r="AR221" s="21">
        <f t="shared" si="77"/>
        <v>0</v>
      </c>
      <c r="AS221" s="22">
        <v>0</v>
      </c>
      <c r="AT221" s="1"/>
      <c r="AU221" s="1"/>
      <c r="AV221">
        <v>3</v>
      </c>
      <c r="AW221" s="13">
        <v>1</v>
      </c>
      <c r="AX221" s="13">
        <v>1</v>
      </c>
      <c r="AY221" s="13">
        <v>0</v>
      </c>
      <c r="AZ221" s="13">
        <v>1</v>
      </c>
      <c r="BA221" s="13">
        <v>0</v>
      </c>
      <c r="BB221" s="16">
        <f t="shared" si="78"/>
        <v>10.609037328073459</v>
      </c>
      <c r="BC221" s="17">
        <f t="shared" si="79"/>
        <v>3.5363457760244863</v>
      </c>
      <c r="BD221" s="17">
        <f t="shared" si="80"/>
        <v>3.5363457760244863</v>
      </c>
      <c r="BE221" s="17">
        <f t="shared" si="81"/>
        <v>0</v>
      </c>
      <c r="BF221" s="17">
        <f t="shared" si="82"/>
        <v>3.5363457760244863</v>
      </c>
      <c r="BG221" s="17">
        <f t="shared" si="83"/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f t="shared" si="84"/>
        <v>2</v>
      </c>
      <c r="BO221" s="16">
        <v>8.1000000000000003E-2</v>
      </c>
      <c r="BP221" s="1"/>
      <c r="BQ221" s="1"/>
      <c r="BR221" s="23" t="str">
        <f t="shared" si="85"/>
        <v xml:space="preserve"> </v>
      </c>
      <c r="BS221" s="1"/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23">
        <f t="shared" si="86"/>
        <v>0</v>
      </c>
      <c r="CC221" s="16">
        <v>0.1</v>
      </c>
      <c r="CD221" s="16">
        <v>-0.1</v>
      </c>
      <c r="CE221" s="16">
        <v>0</v>
      </c>
      <c r="CF221" s="24">
        <f t="shared" si="87"/>
        <v>0</v>
      </c>
      <c r="CG221" s="24">
        <f t="shared" si="88"/>
        <v>0</v>
      </c>
      <c r="CH221" s="25">
        <v>4</v>
      </c>
      <c r="CI221" s="16">
        <v>0.1</v>
      </c>
      <c r="CJ221" s="16">
        <v>0.1</v>
      </c>
      <c r="CK221" s="16">
        <v>0</v>
      </c>
      <c r="CL221" s="16">
        <v>0.30000000000000004</v>
      </c>
      <c r="CM221" s="16">
        <v>0</v>
      </c>
      <c r="CN221" s="16">
        <v>0</v>
      </c>
      <c r="CO221" s="16">
        <v>0.30000000000000004</v>
      </c>
      <c r="CP221" s="26">
        <f t="shared" si="89"/>
        <v>0.30000000000000004</v>
      </c>
      <c r="CQ221" s="26">
        <f t="shared" si="90"/>
        <v>1.0609037328073461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27">
        <v>-2.87</v>
      </c>
      <c r="DC221" s="27">
        <v>-1.29</v>
      </c>
      <c r="DD221" s="27">
        <v>-1.57</v>
      </c>
      <c r="DE221" s="27">
        <v>-6.04</v>
      </c>
      <c r="DF221" s="27">
        <v>-6.65</v>
      </c>
      <c r="DG221" s="27">
        <v>-1.66</v>
      </c>
      <c r="DH221" s="27">
        <v>-4.99</v>
      </c>
      <c r="DI221" s="27">
        <v>-19.12</v>
      </c>
      <c r="DJ221" s="1">
        <v>35</v>
      </c>
      <c r="DK221" s="1"/>
      <c r="DL221" s="1"/>
      <c r="DM221" s="1">
        <v>0.13200000000000001</v>
      </c>
      <c r="DN221" s="1">
        <v>0</v>
      </c>
      <c r="DO221" s="1">
        <v>0</v>
      </c>
      <c r="DP221" s="16">
        <f t="shared" si="91"/>
        <v>0.23935026309768936</v>
      </c>
    </row>
    <row r="222" spans="1:120" x14ac:dyDescent="0.2">
      <c r="A222" s="13">
        <v>46</v>
      </c>
      <c r="B222" s="13" t="s">
        <v>1024</v>
      </c>
      <c r="C222" s="13" t="s">
        <v>586</v>
      </c>
      <c r="D222" s="13" t="s">
        <v>187</v>
      </c>
      <c r="E222" s="13" t="s">
        <v>141</v>
      </c>
      <c r="F222" s="1" t="s">
        <v>142</v>
      </c>
      <c r="G222" s="13">
        <v>73</v>
      </c>
      <c r="H222" s="13">
        <v>190</v>
      </c>
      <c r="I222" s="13" t="s">
        <v>150</v>
      </c>
      <c r="J222" s="13">
        <v>2009</v>
      </c>
      <c r="K222" s="13">
        <v>2</v>
      </c>
      <c r="L222" s="13">
        <v>49</v>
      </c>
      <c r="M222" s="1"/>
      <c r="N222" s="1">
        <v>24</v>
      </c>
      <c r="O222" s="13" t="s">
        <v>1025</v>
      </c>
      <c r="P222" s="13" t="s">
        <v>1026</v>
      </c>
      <c r="Q222" s="1" t="str">
        <f t="shared" si="69"/>
        <v>COL</v>
      </c>
      <c r="R222" s="13" t="s">
        <v>162</v>
      </c>
      <c r="S222" s="1"/>
      <c r="T222" s="13" t="s">
        <v>173</v>
      </c>
      <c r="U222" s="13">
        <v>5</v>
      </c>
      <c r="V222" s="13">
        <v>0</v>
      </c>
      <c r="W222" s="13">
        <v>0</v>
      </c>
      <c r="X222" s="14">
        <v>0</v>
      </c>
      <c r="Y222" s="13">
        <v>0</v>
      </c>
      <c r="Z222" s="13">
        <v>-2</v>
      </c>
      <c r="AA222" s="1">
        <v>10</v>
      </c>
      <c r="AB222" s="14">
        <v>3</v>
      </c>
      <c r="AC222" s="14">
        <v>6</v>
      </c>
      <c r="AD222" s="15">
        <f t="shared" si="70"/>
        <v>0</v>
      </c>
      <c r="AE222" s="15">
        <f t="shared" si="71"/>
        <v>0</v>
      </c>
      <c r="AF222" s="16">
        <v>69.666666666699996</v>
      </c>
      <c r="AG222" s="17">
        <f t="shared" si="72"/>
        <v>13.933333333339998</v>
      </c>
      <c r="AH222" s="29">
        <v>97</v>
      </c>
      <c r="AI222" s="17">
        <f t="shared" si="73"/>
        <v>19.399999999999999</v>
      </c>
      <c r="AJ222" s="19">
        <f t="shared" si="74"/>
        <v>0.7182130584195876</v>
      </c>
      <c r="AK222" s="20">
        <f>'Even Strength'!AA222+'Power Play'!R222+'Penalty Kill'!L222</f>
        <v>0</v>
      </c>
      <c r="AL222" s="19">
        <f t="shared" si="75"/>
        <v>0</v>
      </c>
      <c r="AM222" s="15">
        <f>IF(('Even Strength'!BR222+'Power Play'!AK222+'Penalty Kill'!AG222)&gt;0,V222/('Even Strength'!BR222+'Power Play'!AK222+'Penalty Kill'!AG222),0)</f>
        <v>0</v>
      </c>
      <c r="AN222" s="15">
        <f>IF(('Even Strength'!BR222+'Power Play'!AK222+'Penalty Kill'!AG222)&gt;0,W222/('Even Strength'!BR222+'Power Play'!AK222+'Penalty Kill'!AG222),0)</f>
        <v>0</v>
      </c>
      <c r="AO222" s="15">
        <f t="shared" si="76"/>
        <v>0</v>
      </c>
      <c r="AP222" s="13">
        <v>0</v>
      </c>
      <c r="AQ222" s="13">
        <v>0</v>
      </c>
      <c r="AR222" s="21">
        <f t="shared" si="77"/>
        <v>0</v>
      </c>
      <c r="AS222" s="22">
        <v>0</v>
      </c>
      <c r="AT222" s="1"/>
      <c r="AU222" s="1"/>
      <c r="AV222">
        <v>2</v>
      </c>
      <c r="AW222" s="13">
        <v>2</v>
      </c>
      <c r="AX222" s="13">
        <v>5</v>
      </c>
      <c r="AY222" s="13">
        <v>3</v>
      </c>
      <c r="AZ222" s="13">
        <v>2</v>
      </c>
      <c r="BA222" s="13">
        <v>1</v>
      </c>
      <c r="BB222" s="16">
        <f t="shared" si="78"/>
        <v>1.7224880382766878</v>
      </c>
      <c r="BC222" s="17">
        <f t="shared" si="79"/>
        <v>1.7224880382766878</v>
      </c>
      <c r="BD222" s="17">
        <f t="shared" si="80"/>
        <v>4.30622009569172</v>
      </c>
      <c r="BE222" s="17">
        <f t="shared" si="81"/>
        <v>2.5837320574150322</v>
      </c>
      <c r="BF222" s="17">
        <f t="shared" si="82"/>
        <v>1.7224880382766878</v>
      </c>
      <c r="BG222" s="17">
        <f t="shared" si="83"/>
        <v>0.86124401913834392</v>
      </c>
      <c r="BH222" s="13">
        <v>2</v>
      </c>
      <c r="BI222" s="13">
        <v>1</v>
      </c>
      <c r="BJ222" s="13">
        <v>0</v>
      </c>
      <c r="BK222" s="13">
        <v>0</v>
      </c>
      <c r="BL222" s="13">
        <v>0</v>
      </c>
      <c r="BM222" s="13">
        <v>0</v>
      </c>
      <c r="BN222" s="13">
        <f t="shared" si="84"/>
        <v>9</v>
      </c>
      <c r="BO222" s="16">
        <v>-0.68400000000000005</v>
      </c>
      <c r="BP222" s="1"/>
      <c r="BQ222" s="1"/>
      <c r="BR222" s="23" t="str">
        <f t="shared" si="85"/>
        <v xml:space="preserve"> </v>
      </c>
      <c r="BS222" s="1"/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23">
        <f t="shared" si="86"/>
        <v>0</v>
      </c>
      <c r="CC222" s="16">
        <v>-0.1</v>
      </c>
      <c r="CD222" s="16">
        <v>0</v>
      </c>
      <c r="CE222" s="16">
        <v>-0.1</v>
      </c>
      <c r="CF222" s="24">
        <f t="shared" si="87"/>
        <v>-0.02</v>
      </c>
      <c r="CG222" s="24">
        <f t="shared" si="88"/>
        <v>-8.61244019138344E-2</v>
      </c>
      <c r="CH222" s="25">
        <v>0</v>
      </c>
      <c r="CI222" s="16">
        <v>1</v>
      </c>
      <c r="CJ222" s="16">
        <v>1.1000000000000001</v>
      </c>
      <c r="CK222" s="16">
        <v>-1.9</v>
      </c>
      <c r="CL222" s="16">
        <v>-0.2</v>
      </c>
      <c r="CM222" s="16">
        <v>-0.30000000000000004</v>
      </c>
      <c r="CN222" s="16">
        <v>0</v>
      </c>
      <c r="CO222" s="16">
        <v>-0.5</v>
      </c>
      <c r="CP222" s="26">
        <f t="shared" si="89"/>
        <v>-0.1</v>
      </c>
      <c r="CQ222" s="26">
        <f t="shared" si="90"/>
        <v>-0.43062200956917196</v>
      </c>
      <c r="CR222" s="13">
        <v>0</v>
      </c>
      <c r="CS222" s="13">
        <v>0</v>
      </c>
      <c r="CT222" s="13">
        <v>0</v>
      </c>
      <c r="CU222" s="13">
        <v>0</v>
      </c>
      <c r="CV222" s="13">
        <v>-0.09</v>
      </c>
      <c r="CW222" s="13">
        <v>-0.01</v>
      </c>
      <c r="CX222" s="13">
        <v>-0.57999999999999996</v>
      </c>
      <c r="CY222" s="13">
        <v>-0.01</v>
      </c>
      <c r="CZ222" s="13">
        <v>-0.43</v>
      </c>
      <c r="DA222" s="13">
        <v>-1.1200000000000001</v>
      </c>
      <c r="DB222" s="27">
        <v>1.0900000000000001</v>
      </c>
      <c r="DC222" s="27">
        <v>-10.96</v>
      </c>
      <c r="DD222" s="27">
        <v>12.06</v>
      </c>
      <c r="DE222" s="27">
        <v>11.61</v>
      </c>
      <c r="DF222" s="27">
        <v>-0.53</v>
      </c>
      <c r="DG222" s="27">
        <v>-6.26</v>
      </c>
      <c r="DH222" s="27">
        <v>5.73</v>
      </c>
      <c r="DI222" s="27">
        <v>5.52</v>
      </c>
      <c r="DJ222" s="1">
        <v>59</v>
      </c>
      <c r="DK222" s="1"/>
      <c r="DL222" s="1"/>
      <c r="DM222" s="1">
        <v>0.27</v>
      </c>
      <c r="DN222" s="1">
        <v>0</v>
      </c>
      <c r="DO222" s="1">
        <v>0</v>
      </c>
      <c r="DP222" s="16">
        <f t="shared" si="91"/>
        <v>-0.70327156257149392</v>
      </c>
    </row>
    <row r="223" spans="1:120" x14ac:dyDescent="0.2">
      <c r="A223" s="13">
        <v>37</v>
      </c>
      <c r="B223" s="13" t="s">
        <v>1027</v>
      </c>
      <c r="C223" s="13" t="s">
        <v>739</v>
      </c>
      <c r="D223" s="13" t="s">
        <v>158</v>
      </c>
      <c r="E223" s="13" t="s">
        <v>141</v>
      </c>
      <c r="F223" s="1" t="s">
        <v>142</v>
      </c>
      <c r="G223" s="13">
        <v>72</v>
      </c>
      <c r="H223" s="13">
        <v>208</v>
      </c>
      <c r="I223" s="13" t="s">
        <v>125</v>
      </c>
      <c r="J223" s="1"/>
      <c r="K223" s="1"/>
      <c r="L223" s="1"/>
      <c r="M223" s="1"/>
      <c r="N223" s="1">
        <v>33</v>
      </c>
      <c r="O223" s="13" t="s">
        <v>312</v>
      </c>
      <c r="P223" s="13" t="s">
        <v>1028</v>
      </c>
      <c r="Q223" s="1" t="str">
        <f t="shared" si="69"/>
        <v>BUF</v>
      </c>
      <c r="R223" s="13" t="s">
        <v>238</v>
      </c>
      <c r="S223" s="1"/>
      <c r="T223" s="13" t="s">
        <v>129</v>
      </c>
      <c r="U223" s="13">
        <v>39</v>
      </c>
      <c r="V223" s="13">
        <v>1</v>
      </c>
      <c r="W223" s="13">
        <v>1</v>
      </c>
      <c r="X223" s="14">
        <v>1</v>
      </c>
      <c r="Y223" s="13">
        <v>2</v>
      </c>
      <c r="Z223" s="13">
        <v>-12</v>
      </c>
      <c r="AA223" s="1">
        <v>29</v>
      </c>
      <c r="AB223" s="14">
        <v>6</v>
      </c>
      <c r="AC223" s="14">
        <v>5</v>
      </c>
      <c r="AD223" s="15">
        <f t="shared" si="70"/>
        <v>3.4482758620689655E-2</v>
      </c>
      <c r="AE223" s="15">
        <f t="shared" si="71"/>
        <v>2.5000000000000001E-2</v>
      </c>
      <c r="AF223" s="16">
        <v>324.63333333330002</v>
      </c>
      <c r="AG223" s="17">
        <f t="shared" si="72"/>
        <v>8.3239316239307701</v>
      </c>
      <c r="AH223" s="29">
        <v>527</v>
      </c>
      <c r="AI223" s="17">
        <f t="shared" si="73"/>
        <v>13.512820512820513</v>
      </c>
      <c r="AJ223" s="19">
        <f t="shared" si="74"/>
        <v>0.61600253004421257</v>
      </c>
      <c r="AK223" s="20">
        <f>'Even Strength'!AA223+'Power Play'!R223+'Penalty Kill'!L223</f>
        <v>23.2</v>
      </c>
      <c r="AL223" s="19">
        <f t="shared" si="75"/>
        <v>4.2879145702848636</v>
      </c>
      <c r="AM223" s="15">
        <f>IF(('Even Strength'!BR223+'Power Play'!AK223+'Penalty Kill'!AG223)&gt;0,V223/('Even Strength'!BR223+'Power Play'!AK223+'Penalty Kill'!AG223),0)</f>
        <v>0.2</v>
      </c>
      <c r="AN223" s="15">
        <f>IF(('Even Strength'!BR223+'Power Play'!AK223+'Penalty Kill'!AG223)&gt;0,W223/('Even Strength'!BR223+'Power Play'!AK223+'Penalty Kill'!AG223),0)</f>
        <v>0.2</v>
      </c>
      <c r="AO223" s="15">
        <f t="shared" si="76"/>
        <v>0.4</v>
      </c>
      <c r="AP223" s="13">
        <v>100</v>
      </c>
      <c r="AQ223" s="13">
        <v>105</v>
      </c>
      <c r="AR223" s="21">
        <f t="shared" si="77"/>
        <v>0.48780487804878048</v>
      </c>
      <c r="AS223" s="22">
        <v>8.6999999999999993</v>
      </c>
      <c r="AT223" s="1"/>
      <c r="AU223" s="1"/>
      <c r="AV223">
        <v>33</v>
      </c>
      <c r="AW223" s="13">
        <v>10</v>
      </c>
      <c r="AX223" s="13">
        <v>16</v>
      </c>
      <c r="AY223" s="13">
        <v>6</v>
      </c>
      <c r="AZ223" s="13">
        <v>2</v>
      </c>
      <c r="BA223" s="13">
        <v>12</v>
      </c>
      <c r="BB223" s="16">
        <f t="shared" si="78"/>
        <v>6.0991888284224354</v>
      </c>
      <c r="BC223" s="17">
        <f t="shared" si="79"/>
        <v>1.8482390389158894</v>
      </c>
      <c r="BD223" s="17">
        <f t="shared" si="80"/>
        <v>2.9571824622654233</v>
      </c>
      <c r="BE223" s="17">
        <f t="shared" si="81"/>
        <v>1.1089434233495337</v>
      </c>
      <c r="BF223" s="17">
        <f t="shared" si="82"/>
        <v>0.36964780778317791</v>
      </c>
      <c r="BG223" s="17">
        <f t="shared" si="83"/>
        <v>2.2178868466990673</v>
      </c>
      <c r="BH223" s="13">
        <v>4</v>
      </c>
      <c r="BI223" s="13">
        <v>2</v>
      </c>
      <c r="BJ223" s="13">
        <v>0</v>
      </c>
      <c r="BK223" s="13">
        <v>0</v>
      </c>
      <c r="BL223" s="13">
        <v>0</v>
      </c>
      <c r="BM223" s="13">
        <v>0</v>
      </c>
      <c r="BN223" s="13">
        <f t="shared" si="84"/>
        <v>30</v>
      </c>
      <c r="BO223" s="16">
        <v>-1.4370000000000001</v>
      </c>
      <c r="BP223" s="1"/>
      <c r="BQ223" s="1"/>
      <c r="BR223" s="23" t="str">
        <f t="shared" si="85"/>
        <v xml:space="preserve"> </v>
      </c>
      <c r="BS223" s="1"/>
      <c r="BT223" s="13">
        <v>0</v>
      </c>
      <c r="BU223" s="13">
        <v>7</v>
      </c>
      <c r="BV223" s="13">
        <v>0</v>
      </c>
      <c r="BW223" s="13">
        <v>0</v>
      </c>
      <c r="BX223" s="13">
        <v>1</v>
      </c>
      <c r="BY223" s="13">
        <v>0</v>
      </c>
      <c r="BZ223" s="13">
        <v>0</v>
      </c>
      <c r="CA223" s="13">
        <v>0</v>
      </c>
      <c r="CB223" s="23">
        <f t="shared" si="86"/>
        <v>0</v>
      </c>
      <c r="CC223" s="16">
        <v>-0.60000000000000009</v>
      </c>
      <c r="CD223" s="16">
        <v>-0.1</v>
      </c>
      <c r="CE223" s="16">
        <v>-0.7</v>
      </c>
      <c r="CF223" s="24">
        <f t="shared" si="87"/>
        <v>-1.7948717948717947E-2</v>
      </c>
      <c r="CG223" s="24">
        <f t="shared" si="88"/>
        <v>-0.12937673272411224</v>
      </c>
      <c r="CH223" s="25">
        <v>3</v>
      </c>
      <c r="CI223" s="16">
        <v>6.4</v>
      </c>
      <c r="CJ223" s="16">
        <v>8.3000000000000007</v>
      </c>
      <c r="CK223" s="16">
        <v>-8.9</v>
      </c>
      <c r="CL223" s="16">
        <v>-2</v>
      </c>
      <c r="CM223" s="16">
        <v>-0.30000000000000004</v>
      </c>
      <c r="CN223" s="16">
        <v>0</v>
      </c>
      <c r="CO223" s="16">
        <v>-2.2999999999999998</v>
      </c>
      <c r="CP223" s="26">
        <f t="shared" si="89"/>
        <v>-5.8974358974358973E-2</v>
      </c>
      <c r="CQ223" s="26">
        <f t="shared" si="90"/>
        <v>-0.42509497895065457</v>
      </c>
      <c r="CR223" s="13">
        <v>1</v>
      </c>
      <c r="CS223" s="13">
        <v>0</v>
      </c>
      <c r="CT223" s="13">
        <v>0</v>
      </c>
      <c r="CU223" s="13">
        <v>0.1</v>
      </c>
      <c r="CV223" s="13">
        <v>-0.45</v>
      </c>
      <c r="CW223" s="13">
        <v>0.53</v>
      </c>
      <c r="CX223" s="13">
        <v>0.44</v>
      </c>
      <c r="CY223" s="13">
        <v>-1.0900000000000001</v>
      </c>
      <c r="CZ223" s="13">
        <v>-1.82</v>
      </c>
      <c r="DA223" s="13">
        <v>-2.29</v>
      </c>
      <c r="DB223" s="27">
        <v>52.18</v>
      </c>
      <c r="DC223" s="27">
        <v>6.93</v>
      </c>
      <c r="DD223" s="27">
        <v>45.25</v>
      </c>
      <c r="DE223" s="27">
        <v>9.98</v>
      </c>
      <c r="DF223" s="27">
        <v>43.79</v>
      </c>
      <c r="DG223" s="27">
        <v>11.74</v>
      </c>
      <c r="DH223" s="27">
        <v>32.049999999999997</v>
      </c>
      <c r="DI223" s="27">
        <v>7.07</v>
      </c>
      <c r="DJ223" s="1">
        <v>82</v>
      </c>
      <c r="DK223" s="1"/>
      <c r="DL223" s="1"/>
      <c r="DM223" s="1">
        <v>0.24199999999999999</v>
      </c>
      <c r="DN223" s="1">
        <v>0</v>
      </c>
      <c r="DO223" s="1">
        <v>0</v>
      </c>
      <c r="DP223" s="16">
        <f t="shared" si="91"/>
        <v>-2.2989933653626169</v>
      </c>
    </row>
    <row r="224" spans="1:120" x14ac:dyDescent="0.2">
      <c r="A224" s="13">
        <v>4</v>
      </c>
      <c r="B224" s="13" t="s">
        <v>156</v>
      </c>
      <c r="C224" s="13" t="s">
        <v>689</v>
      </c>
      <c r="D224" s="13" t="s">
        <v>158</v>
      </c>
      <c r="E224" s="13" t="s">
        <v>141</v>
      </c>
      <c r="F224" s="1" t="s">
        <v>142</v>
      </c>
      <c r="G224" s="13">
        <v>70</v>
      </c>
      <c r="H224" s="13">
        <v>175</v>
      </c>
      <c r="I224" s="13" t="s">
        <v>150</v>
      </c>
      <c r="J224" s="13">
        <v>2009</v>
      </c>
      <c r="K224" s="13">
        <v>1</v>
      </c>
      <c r="L224" s="13">
        <v>11</v>
      </c>
      <c r="M224" s="1"/>
      <c r="N224" s="1">
        <v>24</v>
      </c>
      <c r="O224" s="13" t="s">
        <v>519</v>
      </c>
      <c r="P224" s="13" t="s">
        <v>1028</v>
      </c>
      <c r="Q224" s="1" t="str">
        <f t="shared" si="69"/>
        <v>NSH</v>
      </c>
      <c r="R224" s="13" t="s">
        <v>243</v>
      </c>
      <c r="S224" s="1"/>
      <c r="T224" s="13" t="s">
        <v>173</v>
      </c>
      <c r="U224" s="13">
        <v>58</v>
      </c>
      <c r="V224" s="13">
        <v>9</v>
      </c>
      <c r="W224" s="13">
        <v>18</v>
      </c>
      <c r="X224" s="14">
        <v>11</v>
      </c>
      <c r="Y224" s="13">
        <v>27</v>
      </c>
      <c r="Z224" s="13">
        <v>8</v>
      </c>
      <c r="AA224" s="1">
        <v>118</v>
      </c>
      <c r="AB224" s="14">
        <v>40</v>
      </c>
      <c r="AC224" s="14">
        <v>54</v>
      </c>
      <c r="AD224" s="15">
        <f t="shared" si="70"/>
        <v>7.6271186440677971E-2</v>
      </c>
      <c r="AE224" s="15">
        <f t="shared" si="71"/>
        <v>4.2452830188679243E-2</v>
      </c>
      <c r="AF224" s="16">
        <v>1100.95</v>
      </c>
      <c r="AG224" s="17">
        <f t="shared" si="72"/>
        <v>18.981896551724137</v>
      </c>
      <c r="AH224" s="29">
        <v>1405</v>
      </c>
      <c r="AI224" s="17">
        <f t="shared" si="73"/>
        <v>24.224137931034484</v>
      </c>
      <c r="AJ224" s="19">
        <f t="shared" si="74"/>
        <v>0.78359430604982205</v>
      </c>
      <c r="AK224" s="20">
        <f>'Even Strength'!AA224+'Power Play'!R224+'Penalty Kill'!L224</f>
        <v>128.01136363636363</v>
      </c>
      <c r="AL224" s="19">
        <f t="shared" si="75"/>
        <v>6.9764129326325603</v>
      </c>
      <c r="AM224" s="15">
        <f>IF(('Even Strength'!BR224+'Power Play'!AK224+'Penalty Kill'!AG224)&gt;0,V224/('Even Strength'!BR224+'Power Play'!AK224+'Penalty Kill'!AG224),0)</f>
        <v>0.17307692307692307</v>
      </c>
      <c r="AN224" s="15">
        <f>IF(('Even Strength'!BR224+'Power Play'!AK224+'Penalty Kill'!AG224)&gt;0,W224/('Even Strength'!BR224+'Power Play'!AK224+'Penalty Kill'!AG224),0)</f>
        <v>0.34615384615384615</v>
      </c>
      <c r="AO224" s="15">
        <f t="shared" si="76"/>
        <v>0.51923076923076916</v>
      </c>
      <c r="AP224" s="13">
        <v>0</v>
      </c>
      <c r="AQ224" s="13">
        <v>0</v>
      </c>
      <c r="AR224" s="21">
        <f t="shared" si="77"/>
        <v>0</v>
      </c>
      <c r="AS224" s="22">
        <v>0</v>
      </c>
      <c r="AT224" s="1"/>
      <c r="AU224" s="1"/>
      <c r="AV224">
        <v>87</v>
      </c>
      <c r="AW224" s="13">
        <v>41</v>
      </c>
      <c r="AX224" s="13">
        <v>74</v>
      </c>
      <c r="AY224" s="13">
        <v>40</v>
      </c>
      <c r="AZ224" s="13">
        <v>27</v>
      </c>
      <c r="BA224" s="13">
        <v>21</v>
      </c>
      <c r="BB224" s="16">
        <f t="shared" si="78"/>
        <v>4.7413597347745124</v>
      </c>
      <c r="BC224" s="17">
        <f t="shared" si="79"/>
        <v>2.2344338979971843</v>
      </c>
      <c r="BD224" s="17">
        <f t="shared" si="80"/>
        <v>4.0328806939461375</v>
      </c>
      <c r="BE224" s="17">
        <f t="shared" si="81"/>
        <v>2.1799355102411555</v>
      </c>
      <c r="BF224" s="17">
        <f t="shared" si="82"/>
        <v>1.4714564694127799</v>
      </c>
      <c r="BG224" s="17">
        <f t="shared" si="83"/>
        <v>1.1444661428766065</v>
      </c>
      <c r="BH224" s="13">
        <v>27</v>
      </c>
      <c r="BI224" s="13">
        <v>6</v>
      </c>
      <c r="BJ224" s="13">
        <v>1</v>
      </c>
      <c r="BK224" s="13">
        <v>1</v>
      </c>
      <c r="BL224" s="13">
        <v>0</v>
      </c>
      <c r="BM224" s="13">
        <v>0</v>
      </c>
      <c r="BN224" s="13">
        <f t="shared" si="84"/>
        <v>143</v>
      </c>
      <c r="BO224" s="16">
        <v>6.7149999999999999</v>
      </c>
      <c r="BP224" s="13">
        <v>5</v>
      </c>
      <c r="BQ224" s="13">
        <v>1</v>
      </c>
      <c r="BR224" s="23">
        <f t="shared" si="85"/>
        <v>0.2</v>
      </c>
      <c r="BS224" s="13">
        <v>1</v>
      </c>
      <c r="BT224" s="13">
        <v>0</v>
      </c>
      <c r="BU224" s="13">
        <v>17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23">
        <f t="shared" si="86"/>
        <v>0</v>
      </c>
      <c r="CC224" s="16">
        <v>2.7</v>
      </c>
      <c r="CD224" s="16">
        <v>2.9</v>
      </c>
      <c r="CE224" s="16">
        <v>5.6</v>
      </c>
      <c r="CF224" s="24">
        <f t="shared" si="87"/>
        <v>9.6551724137931033E-2</v>
      </c>
      <c r="CG224" s="24">
        <f t="shared" si="88"/>
        <v>0.30519097143376173</v>
      </c>
      <c r="CH224" s="25">
        <v>4</v>
      </c>
      <c r="CI224" s="16">
        <v>22.3</v>
      </c>
      <c r="CJ224" s="16">
        <v>21.5</v>
      </c>
      <c r="CK224" s="16">
        <v>3.3</v>
      </c>
      <c r="CL224" s="16">
        <v>5.8</v>
      </c>
      <c r="CM224" s="16">
        <v>3.1</v>
      </c>
      <c r="CN224" s="16">
        <v>-0.4</v>
      </c>
      <c r="CO224" s="16">
        <v>8.5</v>
      </c>
      <c r="CP224" s="26">
        <f t="shared" si="89"/>
        <v>0.14655172413793102</v>
      </c>
      <c r="CQ224" s="26">
        <f t="shared" si="90"/>
        <v>0.46323629592624549</v>
      </c>
      <c r="CR224" s="13">
        <v>1</v>
      </c>
      <c r="CS224" s="13">
        <v>1</v>
      </c>
      <c r="CT224" s="13">
        <v>2</v>
      </c>
      <c r="CU224" s="13">
        <v>0</v>
      </c>
      <c r="CV224" s="13">
        <v>0.56000000000000005</v>
      </c>
      <c r="CW224" s="13">
        <v>0.97</v>
      </c>
      <c r="CX224" s="13">
        <v>-0.72</v>
      </c>
      <c r="CY224" s="13">
        <v>2.23</v>
      </c>
      <c r="CZ224" s="13">
        <v>0.89</v>
      </c>
      <c r="DA224" s="13">
        <v>3.93</v>
      </c>
      <c r="DB224" s="27">
        <v>15.51</v>
      </c>
      <c r="DC224" s="27">
        <v>-58.43</v>
      </c>
      <c r="DD224" s="27">
        <v>73.94</v>
      </c>
      <c r="DE224" s="27">
        <v>4.8499999999999996</v>
      </c>
      <c r="DF224" s="27">
        <v>6.96</v>
      </c>
      <c r="DG224" s="27">
        <v>-45.49</v>
      </c>
      <c r="DH224" s="27">
        <v>52.45</v>
      </c>
      <c r="DI224" s="27">
        <v>3.44</v>
      </c>
      <c r="DJ224" s="1">
        <v>186</v>
      </c>
      <c r="DK224" s="28">
        <v>21</v>
      </c>
      <c r="DL224" s="28" t="s">
        <v>498</v>
      </c>
      <c r="DM224" s="1">
        <v>2.5</v>
      </c>
      <c r="DN224" s="1">
        <v>0.64</v>
      </c>
      <c r="DO224" s="1">
        <v>0</v>
      </c>
      <c r="DP224" s="16">
        <f t="shared" si="91"/>
        <v>4.3510638297872344</v>
      </c>
    </row>
    <row r="225" spans="1:120" x14ac:dyDescent="0.2">
      <c r="A225" s="13">
        <v>74</v>
      </c>
      <c r="B225" s="13" t="s">
        <v>1029</v>
      </c>
      <c r="C225" s="13" t="s">
        <v>1030</v>
      </c>
      <c r="D225" s="1"/>
      <c r="E225" s="13" t="s">
        <v>222</v>
      </c>
      <c r="F225" s="1" t="s">
        <v>223</v>
      </c>
      <c r="G225" s="13">
        <v>74</v>
      </c>
      <c r="H225" s="13">
        <v>217</v>
      </c>
      <c r="I225" s="13" t="s">
        <v>125</v>
      </c>
      <c r="J225" s="13">
        <v>2004</v>
      </c>
      <c r="K225" s="13">
        <v>3</v>
      </c>
      <c r="L225" s="13">
        <v>84</v>
      </c>
      <c r="M225" s="1"/>
      <c r="N225" s="1">
        <v>28</v>
      </c>
      <c r="O225" s="13" t="s">
        <v>1031</v>
      </c>
      <c r="P225" s="13" t="s">
        <v>1032</v>
      </c>
      <c r="Q225" s="1" t="str">
        <f t="shared" si="69"/>
        <v>MTL</v>
      </c>
      <c r="R225" s="13" t="s">
        <v>214</v>
      </c>
      <c r="S225" s="1"/>
      <c r="T225" s="13" t="s">
        <v>173</v>
      </c>
      <c r="U225" s="13">
        <v>68</v>
      </c>
      <c r="V225" s="13">
        <v>3</v>
      </c>
      <c r="W225" s="13">
        <v>11</v>
      </c>
      <c r="X225" s="14">
        <v>3</v>
      </c>
      <c r="Y225" s="13">
        <v>14</v>
      </c>
      <c r="Z225" s="13">
        <v>5</v>
      </c>
      <c r="AA225" s="1">
        <v>43</v>
      </c>
      <c r="AB225" s="14">
        <v>27</v>
      </c>
      <c r="AC225" s="14">
        <v>50</v>
      </c>
      <c r="AD225" s="15">
        <f t="shared" si="70"/>
        <v>6.9767441860465115E-2</v>
      </c>
      <c r="AE225" s="15">
        <f t="shared" si="71"/>
        <v>2.5000000000000001E-2</v>
      </c>
      <c r="AF225" s="16">
        <v>1347.5666666667</v>
      </c>
      <c r="AG225" s="17">
        <f t="shared" si="72"/>
        <v>19.817156862745588</v>
      </c>
      <c r="AH225" s="29">
        <v>1748</v>
      </c>
      <c r="AI225" s="17">
        <f t="shared" si="73"/>
        <v>25.705882352941178</v>
      </c>
      <c r="AJ225" s="19">
        <f t="shared" si="74"/>
        <v>0.77091914569033182</v>
      </c>
      <c r="AK225" s="20">
        <f>'Even Strength'!AA225+'Power Play'!R225+'Penalty Kill'!L225</f>
        <v>21.799999999999997</v>
      </c>
      <c r="AL225" s="19">
        <f t="shared" si="75"/>
        <v>0.9706384347094521</v>
      </c>
      <c r="AM225" s="15">
        <f>IF(('Even Strength'!BR225+'Power Play'!AK225+'Penalty Kill'!AG225)&gt;0,V225/('Even Strength'!BR225+'Power Play'!AK225+'Penalty Kill'!AG225),0)</f>
        <v>7.3170731707317069E-2</v>
      </c>
      <c r="AN225" s="15">
        <f>IF(('Even Strength'!BR225+'Power Play'!AK225+'Penalty Kill'!AG225)&gt;0,W225/('Even Strength'!BR225+'Power Play'!AK225+'Penalty Kill'!AG225),0)</f>
        <v>0.26829268292682928</v>
      </c>
      <c r="AO225" s="15">
        <f t="shared" si="76"/>
        <v>0.34146341463414637</v>
      </c>
      <c r="AP225" s="13">
        <v>0</v>
      </c>
      <c r="AQ225" s="13">
        <v>0</v>
      </c>
      <c r="AR225" s="21">
        <f t="shared" si="77"/>
        <v>0</v>
      </c>
      <c r="AS225" s="22">
        <v>0</v>
      </c>
      <c r="AT225" s="1"/>
      <c r="AU225" s="1"/>
      <c r="AV225">
        <v>140</v>
      </c>
      <c r="AW225" s="13">
        <v>204</v>
      </c>
      <c r="AX225" s="13">
        <v>116</v>
      </c>
      <c r="AY225" s="13">
        <v>27</v>
      </c>
      <c r="AZ225" s="13">
        <v>56</v>
      </c>
      <c r="BA225" s="13">
        <v>16</v>
      </c>
      <c r="BB225" s="16">
        <f t="shared" si="78"/>
        <v>6.2334578375836385</v>
      </c>
      <c r="BC225" s="17">
        <f t="shared" si="79"/>
        <v>9.0830385633361601</v>
      </c>
      <c r="BD225" s="17">
        <f t="shared" si="80"/>
        <v>5.1648650654264436</v>
      </c>
      <c r="BE225" s="17">
        <f t="shared" si="81"/>
        <v>1.2021668686768447</v>
      </c>
      <c r="BF225" s="17">
        <f t="shared" si="82"/>
        <v>2.4933831350334552</v>
      </c>
      <c r="BG225" s="17">
        <f t="shared" si="83"/>
        <v>0.71239518143813019</v>
      </c>
      <c r="BH225" s="13">
        <v>59</v>
      </c>
      <c r="BI225" s="13">
        <v>22</v>
      </c>
      <c r="BJ225" s="13">
        <v>1</v>
      </c>
      <c r="BK225" s="13">
        <v>0</v>
      </c>
      <c r="BL225" s="13">
        <v>1</v>
      </c>
      <c r="BM225" s="13">
        <v>0</v>
      </c>
      <c r="BN225" s="13">
        <f t="shared" si="84"/>
        <v>380</v>
      </c>
      <c r="BO225" s="16">
        <v>-1.8109999999999999</v>
      </c>
      <c r="BP225" s="1"/>
      <c r="BQ225" s="1"/>
      <c r="BR225" s="23" t="str">
        <f t="shared" si="85"/>
        <v xml:space="preserve"> </v>
      </c>
      <c r="BS225" s="1"/>
      <c r="BT225" s="13">
        <v>1</v>
      </c>
      <c r="BU225" s="13">
        <v>19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23">
        <f t="shared" si="86"/>
        <v>0</v>
      </c>
      <c r="CC225" s="16">
        <v>0.2</v>
      </c>
      <c r="CD225" s="16">
        <v>3.4</v>
      </c>
      <c r="CE225" s="16">
        <v>3.7</v>
      </c>
      <c r="CF225" s="24">
        <f t="shared" si="87"/>
        <v>5.4411764705882354E-2</v>
      </c>
      <c r="CG225" s="24">
        <f t="shared" si="88"/>
        <v>0.16474138570756761</v>
      </c>
      <c r="CH225" s="25">
        <v>5</v>
      </c>
      <c r="CI225" s="16">
        <v>21.4</v>
      </c>
      <c r="CJ225" s="16">
        <v>31.9</v>
      </c>
      <c r="CK225" s="16">
        <v>-5.0999999999999996</v>
      </c>
      <c r="CL225" s="16">
        <v>0.4</v>
      </c>
      <c r="CM225" s="16">
        <v>4.0999999999999996</v>
      </c>
      <c r="CN225" s="16">
        <v>0</v>
      </c>
      <c r="CO225" s="16">
        <v>4.4000000000000004</v>
      </c>
      <c r="CP225" s="26">
        <f t="shared" si="89"/>
        <v>6.4705882352941183E-2</v>
      </c>
      <c r="CQ225" s="26">
        <f t="shared" si="90"/>
        <v>0.1959086748954858</v>
      </c>
      <c r="CR225" s="13">
        <v>0</v>
      </c>
      <c r="CS225" s="13">
        <v>1</v>
      </c>
      <c r="CT225" s="13">
        <v>0</v>
      </c>
      <c r="CU225" s="13">
        <v>0</v>
      </c>
      <c r="CV225" s="13">
        <v>0.25</v>
      </c>
      <c r="CW225" s="13">
        <v>-0.59</v>
      </c>
      <c r="CX225" s="13">
        <v>-5.26</v>
      </c>
      <c r="CY225" s="13">
        <v>-0.45</v>
      </c>
      <c r="CZ225" s="13">
        <v>1.72</v>
      </c>
      <c r="DA225" s="13">
        <v>-4.33</v>
      </c>
      <c r="DB225" s="27">
        <v>-83.13</v>
      </c>
      <c r="DC225" s="27">
        <v>-14.21</v>
      </c>
      <c r="DD225" s="27">
        <v>-68.91</v>
      </c>
      <c r="DE225" s="27">
        <v>-3.58</v>
      </c>
      <c r="DF225" s="27">
        <v>-76.5</v>
      </c>
      <c r="DG225" s="27">
        <v>-4.03</v>
      </c>
      <c r="DH225" s="27">
        <v>-72.47</v>
      </c>
      <c r="DI225" s="27">
        <v>-3.77</v>
      </c>
      <c r="DJ225" s="1">
        <v>186</v>
      </c>
      <c r="DK225" s="28">
        <v>14</v>
      </c>
      <c r="DL225" s="28" t="s">
        <v>379</v>
      </c>
      <c r="DM225" s="1">
        <v>4.0999999999999996</v>
      </c>
      <c r="DN225" s="1">
        <v>0.1</v>
      </c>
      <c r="DO225" s="1">
        <v>0</v>
      </c>
      <c r="DP225" s="16">
        <f t="shared" si="91"/>
        <v>-3.153191489361701</v>
      </c>
    </row>
    <row r="226" spans="1:120" x14ac:dyDescent="0.2">
      <c r="A226" s="13">
        <v>29</v>
      </c>
      <c r="B226" s="13" t="s">
        <v>1033</v>
      </c>
      <c r="C226" s="13" t="s">
        <v>521</v>
      </c>
      <c r="D226" s="13" t="s">
        <v>325</v>
      </c>
      <c r="E226" s="13" t="s">
        <v>141</v>
      </c>
      <c r="F226" s="1" t="s">
        <v>142</v>
      </c>
      <c r="G226" s="13">
        <v>74</v>
      </c>
      <c r="H226" s="13">
        <v>215</v>
      </c>
      <c r="I226" s="13" t="s">
        <v>150</v>
      </c>
      <c r="J226" s="13">
        <v>2000</v>
      </c>
      <c r="K226" s="13">
        <v>6</v>
      </c>
      <c r="L226" s="13">
        <v>194</v>
      </c>
      <c r="M226" s="1"/>
      <c r="N226" s="1">
        <v>32</v>
      </c>
      <c r="O226" s="13" t="s">
        <v>1034</v>
      </c>
      <c r="P226" s="13" t="s">
        <v>1035</v>
      </c>
      <c r="Q226" s="1" t="str">
        <f t="shared" si="69"/>
        <v>CGY</v>
      </c>
      <c r="R226" s="13" t="s">
        <v>270</v>
      </c>
      <c r="S226" s="1"/>
      <c r="T226" s="13" t="s">
        <v>173</v>
      </c>
      <c r="U226" s="13">
        <v>76</v>
      </c>
      <c r="V226" s="13">
        <v>2</v>
      </c>
      <c r="W226" s="13">
        <v>9</v>
      </c>
      <c r="X226" s="14">
        <v>3</v>
      </c>
      <c r="Y226" s="13">
        <v>11</v>
      </c>
      <c r="Z226" s="13">
        <v>-16</v>
      </c>
      <c r="AA226" s="1">
        <v>51</v>
      </c>
      <c r="AB226" s="14">
        <v>25</v>
      </c>
      <c r="AC226" s="14">
        <v>41</v>
      </c>
      <c r="AD226" s="15">
        <f t="shared" si="70"/>
        <v>3.9215686274509803E-2</v>
      </c>
      <c r="AE226" s="15">
        <f t="shared" si="71"/>
        <v>1.7094017094017096E-2</v>
      </c>
      <c r="AF226" s="16">
        <v>1093.1833333333</v>
      </c>
      <c r="AG226" s="17">
        <f t="shared" si="72"/>
        <v>14.383991228069737</v>
      </c>
      <c r="AH226" s="29">
        <v>1571</v>
      </c>
      <c r="AI226" s="17">
        <f t="shared" si="73"/>
        <v>20.671052631578949</v>
      </c>
      <c r="AJ226" s="19">
        <f t="shared" si="74"/>
        <v>0.69585189900273714</v>
      </c>
      <c r="AK226" s="20">
        <f>'Even Strength'!AA226+'Power Play'!R226+'Penalty Kill'!L226</f>
        <v>31.840000000000003</v>
      </c>
      <c r="AL226" s="19">
        <f t="shared" si="75"/>
        <v>1.7475568294431172</v>
      </c>
      <c r="AM226" s="15">
        <f>IF(('Even Strength'!BR226+'Power Play'!AK226+'Penalty Kill'!AG226)&gt;0,V226/('Even Strength'!BR226+'Power Play'!AK226+'Penalty Kill'!AG226),0)</f>
        <v>7.407407407407407E-2</v>
      </c>
      <c r="AN226" s="15">
        <f>IF(('Even Strength'!BR226+'Power Play'!AK226+'Penalty Kill'!AG226)&gt;0,W226/('Even Strength'!BR226+'Power Play'!AK226+'Penalty Kill'!AG226),0)</f>
        <v>0.33333333333333331</v>
      </c>
      <c r="AO226" s="15">
        <f t="shared" si="76"/>
        <v>0.40740740740740738</v>
      </c>
      <c r="AP226" s="13">
        <v>0</v>
      </c>
      <c r="AQ226" s="13">
        <v>0</v>
      </c>
      <c r="AR226" s="21">
        <f t="shared" si="77"/>
        <v>0</v>
      </c>
      <c r="AS226" s="22">
        <v>0</v>
      </c>
      <c r="AT226" s="1"/>
      <c r="AU226" s="1"/>
      <c r="AV226">
        <v>112</v>
      </c>
      <c r="AW226" s="13">
        <v>132</v>
      </c>
      <c r="AX226" s="13">
        <v>141</v>
      </c>
      <c r="AY226" s="13">
        <v>25</v>
      </c>
      <c r="AZ226" s="13">
        <v>38</v>
      </c>
      <c r="BA226" s="13">
        <v>20</v>
      </c>
      <c r="BB226" s="16">
        <f t="shared" si="78"/>
        <v>6.1471848271868446</v>
      </c>
      <c r="BC226" s="17">
        <f t="shared" si="79"/>
        <v>7.244896403470209</v>
      </c>
      <c r="BD226" s="17">
        <f t="shared" si="80"/>
        <v>7.7388666127977235</v>
      </c>
      <c r="BE226" s="17">
        <f t="shared" si="81"/>
        <v>1.3721394703542062</v>
      </c>
      <c r="BF226" s="17">
        <f t="shared" si="82"/>
        <v>2.0856519949383934</v>
      </c>
      <c r="BG226" s="17">
        <f t="shared" si="83"/>
        <v>1.0977115762833651</v>
      </c>
      <c r="BH226" s="13">
        <v>53</v>
      </c>
      <c r="BI226" s="13">
        <v>9</v>
      </c>
      <c r="BJ226" s="13">
        <v>7</v>
      </c>
      <c r="BK226" s="13">
        <v>0</v>
      </c>
      <c r="BL226" s="13">
        <v>0</v>
      </c>
      <c r="BM226" s="13">
        <v>0</v>
      </c>
      <c r="BN226" s="13">
        <f t="shared" si="84"/>
        <v>333</v>
      </c>
      <c r="BO226" s="16">
        <v>-1.2789999999999999</v>
      </c>
      <c r="BP226" s="1"/>
      <c r="BQ226" s="1"/>
      <c r="BR226" s="23" t="str">
        <f t="shared" si="85"/>
        <v xml:space="preserve"> </v>
      </c>
      <c r="BS226" s="1"/>
      <c r="BT226" s="13">
        <v>0</v>
      </c>
      <c r="BU226" s="13">
        <v>19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23">
        <f t="shared" si="86"/>
        <v>0</v>
      </c>
      <c r="CC226" s="16">
        <v>0.1</v>
      </c>
      <c r="CD226" s="16">
        <v>0.9</v>
      </c>
      <c r="CE226" s="16">
        <v>1</v>
      </c>
      <c r="CF226" s="24">
        <f t="shared" si="87"/>
        <v>1.3157894736842105E-2</v>
      </c>
      <c r="CG226" s="24">
        <f t="shared" si="88"/>
        <v>5.4885578814168251E-2</v>
      </c>
      <c r="CH226" s="25">
        <v>3</v>
      </c>
      <c r="CI226" s="16">
        <v>16.8</v>
      </c>
      <c r="CJ226" s="16">
        <v>24.3</v>
      </c>
      <c r="CK226" s="16">
        <v>-19.399999999999999</v>
      </c>
      <c r="CL226" s="16">
        <v>0.1</v>
      </c>
      <c r="CM226" s="16">
        <v>0.5</v>
      </c>
      <c r="CN226" s="16">
        <v>0</v>
      </c>
      <c r="CO226" s="16">
        <v>0.60000000000000009</v>
      </c>
      <c r="CP226" s="26">
        <f t="shared" si="89"/>
        <v>7.8947368421052651E-3</v>
      </c>
      <c r="CQ226" s="26">
        <f t="shared" si="90"/>
        <v>3.2931347288500952E-2</v>
      </c>
      <c r="CR226" s="13">
        <v>1</v>
      </c>
      <c r="CS226" s="13">
        <v>0</v>
      </c>
      <c r="CT226" s="13">
        <v>0</v>
      </c>
      <c r="CU226" s="13">
        <v>0</v>
      </c>
      <c r="CV226" s="13">
        <v>-0.62</v>
      </c>
      <c r="CW226" s="13">
        <v>0.56000000000000005</v>
      </c>
      <c r="CX226" s="13">
        <v>-5.47</v>
      </c>
      <c r="CY226" s="13">
        <v>-2.42</v>
      </c>
      <c r="CZ226" s="13">
        <v>0.35</v>
      </c>
      <c r="DA226" s="13">
        <v>-7.6</v>
      </c>
      <c r="DB226" s="27">
        <v>4.84</v>
      </c>
      <c r="DC226" s="27">
        <v>39.04</v>
      </c>
      <c r="DD226" s="27">
        <v>-34.200000000000003</v>
      </c>
      <c r="DE226" s="27">
        <v>-2</v>
      </c>
      <c r="DF226" s="27">
        <v>26.42</v>
      </c>
      <c r="DG226" s="27">
        <v>42.64</v>
      </c>
      <c r="DH226" s="27">
        <v>-16.22</v>
      </c>
      <c r="DI226" s="27">
        <v>-0.95</v>
      </c>
      <c r="DJ226" s="1">
        <v>186</v>
      </c>
      <c r="DK226" s="28">
        <v>4</v>
      </c>
      <c r="DL226" s="28" t="s">
        <v>630</v>
      </c>
      <c r="DM226" s="1">
        <v>2.9169999999999998</v>
      </c>
      <c r="DN226" s="1">
        <v>3.6000000000000004E-2</v>
      </c>
      <c r="DO226" s="1">
        <v>0</v>
      </c>
      <c r="DP226" s="16">
        <f t="shared" si="91"/>
        <v>-4.4361702127659566</v>
      </c>
    </row>
    <row r="227" spans="1:120" x14ac:dyDescent="0.2">
      <c r="A227" s="13">
        <v>63</v>
      </c>
      <c r="B227" s="13" t="s">
        <v>1036</v>
      </c>
      <c r="C227" s="13" t="s">
        <v>521</v>
      </c>
      <c r="D227" s="13" t="s">
        <v>325</v>
      </c>
      <c r="E227" s="13" t="s">
        <v>141</v>
      </c>
      <c r="F227" s="1" t="s">
        <v>142</v>
      </c>
      <c r="G227" s="13">
        <v>69</v>
      </c>
      <c r="H227" s="13">
        <v>169</v>
      </c>
      <c r="I227" s="13" t="s">
        <v>125</v>
      </c>
      <c r="J227" s="13">
        <v>2008</v>
      </c>
      <c r="K227" s="13">
        <v>1</v>
      </c>
      <c r="L227" s="13">
        <v>26</v>
      </c>
      <c r="M227" s="1"/>
      <c r="N227" s="1">
        <v>25</v>
      </c>
      <c r="O227" s="13" t="s">
        <v>546</v>
      </c>
      <c r="P227" s="13" t="s">
        <v>1037</v>
      </c>
      <c r="Q227" s="1" t="str">
        <f t="shared" si="69"/>
        <v>BUF</v>
      </c>
      <c r="R227" s="13" t="s">
        <v>238</v>
      </c>
      <c r="S227" s="1"/>
      <c r="T227" s="13" t="s">
        <v>146</v>
      </c>
      <c r="U227" s="13">
        <v>78</v>
      </c>
      <c r="V227" s="13">
        <v>20</v>
      </c>
      <c r="W227" s="13">
        <v>26</v>
      </c>
      <c r="X227" s="14">
        <v>21</v>
      </c>
      <c r="Y227" s="13">
        <v>46</v>
      </c>
      <c r="Z227" s="13">
        <v>-19</v>
      </c>
      <c r="AA227" s="1">
        <v>185</v>
      </c>
      <c r="AB227" s="14">
        <v>46</v>
      </c>
      <c r="AC227" s="14">
        <v>67</v>
      </c>
      <c r="AD227" s="15">
        <f t="shared" si="70"/>
        <v>0.10810810810810811</v>
      </c>
      <c r="AE227" s="15">
        <f t="shared" si="71"/>
        <v>6.7114093959731544E-2</v>
      </c>
      <c r="AF227" s="16">
        <v>1490.9833333332999</v>
      </c>
      <c r="AG227" s="17">
        <f t="shared" si="72"/>
        <v>19.115170940170511</v>
      </c>
      <c r="AH227" s="29">
        <v>1694</v>
      </c>
      <c r="AI227" s="17">
        <f t="shared" si="73"/>
        <v>21.717948717948719</v>
      </c>
      <c r="AJ227" s="19">
        <f t="shared" si="74"/>
        <v>0.88015545060997635</v>
      </c>
      <c r="AK227" s="20">
        <f>'Even Strength'!AA227+'Power Play'!R227+'Penalty Kill'!L227</f>
        <v>222.22236024844719</v>
      </c>
      <c r="AL227" s="19">
        <f t="shared" si="75"/>
        <v>8.9426496707366248</v>
      </c>
      <c r="AM227" s="15">
        <f>IF(('Even Strength'!BR227+'Power Play'!AK227+'Penalty Kill'!AG227)&gt;0,V227/('Even Strength'!BR227+'Power Play'!AK227+'Penalty Kill'!AG227),0)</f>
        <v>0.33898305084745761</v>
      </c>
      <c r="AN227" s="15">
        <f>IF(('Even Strength'!BR227+'Power Play'!AK227+'Penalty Kill'!AG227)&gt;0,W227/('Even Strength'!BR227+'Power Play'!AK227+'Penalty Kill'!AG227),0)</f>
        <v>0.44067796610169491</v>
      </c>
      <c r="AO227" s="15">
        <f t="shared" si="76"/>
        <v>0.77966101694915246</v>
      </c>
      <c r="AP227" s="13">
        <v>67</v>
      </c>
      <c r="AQ227" s="13">
        <v>116</v>
      </c>
      <c r="AR227" s="21">
        <f t="shared" si="77"/>
        <v>0.36612021857923499</v>
      </c>
      <c r="AS227" s="22">
        <v>3.9</v>
      </c>
      <c r="AT227" s="13">
        <v>5</v>
      </c>
      <c r="AU227" s="13">
        <v>2</v>
      </c>
      <c r="AV227">
        <v>96</v>
      </c>
      <c r="AW227" s="13">
        <v>87</v>
      </c>
      <c r="AX227" s="13">
        <v>35</v>
      </c>
      <c r="AY227" s="13">
        <v>46</v>
      </c>
      <c r="AZ227" s="13">
        <v>21</v>
      </c>
      <c r="BA227" s="13">
        <v>30</v>
      </c>
      <c r="BB227" s="16">
        <f t="shared" si="78"/>
        <v>3.8632222582412923</v>
      </c>
      <c r="BC227" s="17">
        <f t="shared" si="79"/>
        <v>3.501045171531171</v>
      </c>
      <c r="BD227" s="17">
        <f t="shared" si="80"/>
        <v>1.4084664483171379</v>
      </c>
      <c r="BE227" s="17">
        <f t="shared" si="81"/>
        <v>1.8511273320739523</v>
      </c>
      <c r="BF227" s="17">
        <f t="shared" si="82"/>
        <v>0.84507986899028253</v>
      </c>
      <c r="BG227" s="17">
        <f t="shared" si="83"/>
        <v>1.2072569557004038</v>
      </c>
      <c r="BH227" s="13">
        <v>37</v>
      </c>
      <c r="BI227" s="13">
        <v>11</v>
      </c>
      <c r="BJ227" s="13">
        <v>1</v>
      </c>
      <c r="BK227" s="13">
        <v>0</v>
      </c>
      <c r="BL227" s="13">
        <v>1</v>
      </c>
      <c r="BM227" s="13">
        <v>0</v>
      </c>
      <c r="BN227" s="13">
        <f t="shared" si="84"/>
        <v>160</v>
      </c>
      <c r="BO227" s="16">
        <v>12.467000000000001</v>
      </c>
      <c r="BP227" s="13">
        <v>12</v>
      </c>
      <c r="BQ227" s="13">
        <v>5</v>
      </c>
      <c r="BR227" s="23">
        <f t="shared" si="85"/>
        <v>0.41666666666666669</v>
      </c>
      <c r="BS227" s="13">
        <v>2</v>
      </c>
      <c r="BT227" s="13">
        <v>5</v>
      </c>
      <c r="BU227" s="13">
        <v>17</v>
      </c>
      <c r="BV227" s="13">
        <v>0</v>
      </c>
      <c r="BW227" s="13">
        <v>1</v>
      </c>
      <c r="BX227" s="13">
        <v>2</v>
      </c>
      <c r="BY227" s="13">
        <v>0</v>
      </c>
      <c r="BZ227" s="13">
        <v>0</v>
      </c>
      <c r="CA227" s="13">
        <v>0</v>
      </c>
      <c r="CB227" s="23">
        <f t="shared" si="86"/>
        <v>0</v>
      </c>
      <c r="CC227" s="16">
        <v>3.2</v>
      </c>
      <c r="CD227" s="16">
        <v>1.2</v>
      </c>
      <c r="CE227" s="16">
        <v>4.4000000000000004</v>
      </c>
      <c r="CF227" s="24">
        <f t="shared" si="87"/>
        <v>5.6410256410256418E-2</v>
      </c>
      <c r="CG227" s="24">
        <f t="shared" si="88"/>
        <v>0.1770643535027259</v>
      </c>
      <c r="CH227" s="25">
        <v>5</v>
      </c>
      <c r="CI227" s="16">
        <v>35.1</v>
      </c>
      <c r="CJ227" s="16">
        <v>25.8</v>
      </c>
      <c r="CK227" s="16">
        <v>6.2</v>
      </c>
      <c r="CL227" s="16">
        <v>3.4</v>
      </c>
      <c r="CM227" s="16">
        <v>0.60000000000000009</v>
      </c>
      <c r="CN227" s="16">
        <v>1.2</v>
      </c>
      <c r="CO227" s="16">
        <v>5.3</v>
      </c>
      <c r="CP227" s="26">
        <f t="shared" si="89"/>
        <v>6.7948717948717943E-2</v>
      </c>
      <c r="CQ227" s="26">
        <f t="shared" si="90"/>
        <v>0.21328206217373799</v>
      </c>
      <c r="CR227" s="13">
        <v>4</v>
      </c>
      <c r="CS227" s="13">
        <v>5</v>
      </c>
      <c r="CT227" s="13">
        <v>4</v>
      </c>
      <c r="CU227" s="13">
        <v>-0.21</v>
      </c>
      <c r="CV227" s="13">
        <v>1.43</v>
      </c>
      <c r="CW227" s="13">
        <v>2.15</v>
      </c>
      <c r="CX227" s="13">
        <v>5.79</v>
      </c>
      <c r="CY227" s="13">
        <v>-7.6</v>
      </c>
      <c r="CZ227" s="13">
        <v>0.09</v>
      </c>
      <c r="DA227" s="13">
        <v>1.65</v>
      </c>
      <c r="DB227" s="27">
        <v>-39.549999999999997</v>
      </c>
      <c r="DC227" s="27">
        <v>74.459999999999994</v>
      </c>
      <c r="DD227" s="27">
        <v>-114.02</v>
      </c>
      <c r="DE227" s="27">
        <v>-5.96</v>
      </c>
      <c r="DF227" s="27">
        <v>-5.18</v>
      </c>
      <c r="DG227" s="27">
        <v>50.64</v>
      </c>
      <c r="DH227" s="27">
        <v>-55.82</v>
      </c>
      <c r="DI227" s="27">
        <v>-2.92</v>
      </c>
      <c r="DJ227" s="1">
        <v>186</v>
      </c>
      <c r="DK227" s="28">
        <v>4</v>
      </c>
      <c r="DL227" s="28" t="s">
        <v>359</v>
      </c>
      <c r="DM227" s="1">
        <v>4.5999999999999996</v>
      </c>
      <c r="DN227" s="1">
        <v>0.112</v>
      </c>
      <c r="DO227" s="1">
        <v>0</v>
      </c>
      <c r="DP227" s="16">
        <f t="shared" si="91"/>
        <v>-3.317021276595745</v>
      </c>
    </row>
    <row r="228" spans="1:120" x14ac:dyDescent="0.2">
      <c r="A228" s="13">
        <v>39</v>
      </c>
      <c r="B228" s="13" t="s">
        <v>1038</v>
      </c>
      <c r="C228" s="13" t="s">
        <v>1039</v>
      </c>
      <c r="D228" s="1"/>
      <c r="E228" s="13" t="s">
        <v>197</v>
      </c>
      <c r="F228" s="1" t="s">
        <v>198</v>
      </c>
      <c r="G228" s="13">
        <v>70</v>
      </c>
      <c r="H228" s="13">
        <v>180</v>
      </c>
      <c r="I228" s="13" t="s">
        <v>125</v>
      </c>
      <c r="J228" s="13">
        <v>2003</v>
      </c>
      <c r="K228" s="13">
        <v>8</v>
      </c>
      <c r="L228" s="13">
        <v>239</v>
      </c>
      <c r="M228" s="1"/>
      <c r="N228" s="1">
        <v>30</v>
      </c>
      <c r="O228" s="13" t="s">
        <v>1040</v>
      </c>
      <c r="P228" s="13" t="s">
        <v>1041</v>
      </c>
      <c r="Q228" s="1" t="str">
        <f t="shared" si="69"/>
        <v>WPG</v>
      </c>
      <c r="R228" s="13" t="s">
        <v>584</v>
      </c>
      <c r="S228" s="1"/>
      <c r="T228" s="13" t="s">
        <v>173</v>
      </c>
      <c r="U228" s="13">
        <v>60</v>
      </c>
      <c r="V228" s="13">
        <v>4</v>
      </c>
      <c r="W228" s="13">
        <v>19</v>
      </c>
      <c r="X228" s="14">
        <v>11</v>
      </c>
      <c r="Y228" s="13">
        <v>23</v>
      </c>
      <c r="Z228" s="13">
        <v>13</v>
      </c>
      <c r="AA228" s="1">
        <v>58</v>
      </c>
      <c r="AB228" s="14">
        <v>31</v>
      </c>
      <c r="AC228" s="14">
        <v>43</v>
      </c>
      <c r="AD228" s="15">
        <f t="shared" si="70"/>
        <v>6.8965517241379309E-2</v>
      </c>
      <c r="AE228" s="15">
        <f t="shared" si="71"/>
        <v>3.0303030303030304E-2</v>
      </c>
      <c r="AF228" s="16">
        <v>1414.1666666666999</v>
      </c>
      <c r="AG228" s="17">
        <f t="shared" si="72"/>
        <v>23.569444444445001</v>
      </c>
      <c r="AH228" s="29">
        <v>1725</v>
      </c>
      <c r="AI228" s="17">
        <f t="shared" si="73"/>
        <v>28.75</v>
      </c>
      <c r="AJ228" s="19">
        <f t="shared" si="74"/>
        <v>0.81980676328504343</v>
      </c>
      <c r="AK228" s="20">
        <f>'Even Strength'!AA228+'Power Play'!R228+'Penalty Kill'!L228</f>
        <v>110.46568627450981</v>
      </c>
      <c r="AL228" s="19">
        <f t="shared" si="75"/>
        <v>4.6868175673332457</v>
      </c>
      <c r="AM228" s="15">
        <f>IF(('Even Strength'!BR228+'Power Play'!AK228+'Penalty Kill'!AG228)&gt;0,V228/('Even Strength'!BR228+'Power Play'!AK228+'Penalty Kill'!AG228),0)</f>
        <v>6.3492063492063489E-2</v>
      </c>
      <c r="AN228" s="15">
        <f>IF(('Even Strength'!BR228+'Power Play'!AK228+'Penalty Kill'!AG228)&gt;0,W228/('Even Strength'!BR228+'Power Play'!AK228+'Penalty Kill'!AG228),0)</f>
        <v>0.30158730158730157</v>
      </c>
      <c r="AO228" s="15">
        <f t="shared" si="76"/>
        <v>0.36507936507936506</v>
      </c>
      <c r="AP228" s="13">
        <v>0</v>
      </c>
      <c r="AQ228" s="13">
        <v>0</v>
      </c>
      <c r="AR228" s="21">
        <f t="shared" si="77"/>
        <v>0</v>
      </c>
      <c r="AS228" s="22">
        <v>0</v>
      </c>
      <c r="AT228" s="1"/>
      <c r="AU228" s="1"/>
      <c r="AV228">
        <v>118</v>
      </c>
      <c r="AW228" s="13">
        <v>27</v>
      </c>
      <c r="AX228" s="13">
        <v>93</v>
      </c>
      <c r="AY228" s="13">
        <v>31</v>
      </c>
      <c r="AZ228" s="13">
        <v>37</v>
      </c>
      <c r="BA228" s="13">
        <v>12</v>
      </c>
      <c r="BB228" s="16">
        <f t="shared" si="78"/>
        <v>5.0064820271065411</v>
      </c>
      <c r="BC228" s="17">
        <f t="shared" si="79"/>
        <v>1.1455509723040391</v>
      </c>
      <c r="BD228" s="17">
        <f t="shared" si="80"/>
        <v>3.9457866823805792</v>
      </c>
      <c r="BE228" s="17">
        <f t="shared" si="81"/>
        <v>1.3152622274601928</v>
      </c>
      <c r="BF228" s="17">
        <f t="shared" si="82"/>
        <v>1.5698291101944239</v>
      </c>
      <c r="BG228" s="17">
        <f t="shared" si="83"/>
        <v>0.50913376546846179</v>
      </c>
      <c r="BH228" s="13">
        <v>36</v>
      </c>
      <c r="BI228" s="13">
        <v>18</v>
      </c>
      <c r="BJ228" s="13">
        <v>0</v>
      </c>
      <c r="BK228" s="13">
        <v>0</v>
      </c>
      <c r="BL228" s="13">
        <v>0</v>
      </c>
      <c r="BM228" s="13">
        <v>0</v>
      </c>
      <c r="BN228" s="13">
        <f t="shared" si="84"/>
        <v>156</v>
      </c>
      <c r="BO228" s="16">
        <v>-3.4489999999999998</v>
      </c>
      <c r="BP228" s="1"/>
      <c r="BQ228" s="1"/>
      <c r="BR228" s="23" t="str">
        <f t="shared" si="85"/>
        <v xml:space="preserve"> </v>
      </c>
      <c r="BS228" s="1"/>
      <c r="BT228" s="13">
        <v>1</v>
      </c>
      <c r="BU228" s="13">
        <v>17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23">
        <f t="shared" si="86"/>
        <v>0</v>
      </c>
      <c r="CC228" s="16">
        <v>1.3</v>
      </c>
      <c r="CD228" s="16">
        <v>3.9</v>
      </c>
      <c r="CE228" s="16">
        <v>5.2</v>
      </c>
      <c r="CF228" s="24">
        <f t="shared" si="87"/>
        <v>8.666666666666667E-2</v>
      </c>
      <c r="CG228" s="24">
        <f t="shared" si="88"/>
        <v>0.22062463170300012</v>
      </c>
      <c r="CH228" s="25">
        <v>5</v>
      </c>
      <c r="CI228" s="16">
        <v>29</v>
      </c>
      <c r="CJ228" s="16">
        <v>29.3</v>
      </c>
      <c r="CK228" s="16">
        <v>6.7</v>
      </c>
      <c r="CL228" s="16">
        <v>2</v>
      </c>
      <c r="CM228" s="16">
        <v>4.4000000000000004</v>
      </c>
      <c r="CN228" s="16">
        <v>0</v>
      </c>
      <c r="CO228" s="16">
        <v>6.4</v>
      </c>
      <c r="CP228" s="26">
        <f t="shared" si="89"/>
        <v>0.10666666666666667</v>
      </c>
      <c r="CQ228" s="26">
        <f t="shared" si="90"/>
        <v>0.27153800824984631</v>
      </c>
      <c r="CR228" s="13">
        <v>0</v>
      </c>
      <c r="CS228" s="13">
        <v>0</v>
      </c>
      <c r="CT228" s="13">
        <v>0</v>
      </c>
      <c r="CU228" s="13">
        <v>0</v>
      </c>
      <c r="CV228" s="13">
        <v>0.16</v>
      </c>
      <c r="CW228" s="13">
        <v>-0.08</v>
      </c>
      <c r="CX228" s="13">
        <v>0.54</v>
      </c>
      <c r="CY228" s="13">
        <v>3.32</v>
      </c>
      <c r="CZ228" s="13">
        <v>0.98</v>
      </c>
      <c r="DA228" s="13">
        <v>4.92</v>
      </c>
      <c r="DB228" s="27">
        <v>-102.83</v>
      </c>
      <c r="DC228" s="27">
        <v>-4.2300000000000004</v>
      </c>
      <c r="DD228" s="27">
        <v>-98.6</v>
      </c>
      <c r="DE228" s="27">
        <v>-5.79</v>
      </c>
      <c r="DF228" s="27">
        <v>-53.48</v>
      </c>
      <c r="DG228" s="27">
        <v>-6.74</v>
      </c>
      <c r="DH228" s="27">
        <v>-46.74</v>
      </c>
      <c r="DI228" s="27">
        <v>-2.74</v>
      </c>
      <c r="DJ228" s="1">
        <v>186</v>
      </c>
      <c r="DK228" s="28">
        <v>22</v>
      </c>
      <c r="DL228" s="28" t="s">
        <v>359</v>
      </c>
      <c r="DM228" s="1">
        <v>5.75</v>
      </c>
      <c r="DN228" s="1">
        <v>1.3320000000000001</v>
      </c>
      <c r="DO228" s="1">
        <v>0</v>
      </c>
      <c r="DP228" s="16">
        <f t="shared" si="91"/>
        <v>-4.6638297872340431</v>
      </c>
    </row>
    <row r="229" spans="1:120" x14ac:dyDescent="0.2">
      <c r="A229" s="13">
        <v>10</v>
      </c>
      <c r="B229" s="13" t="s">
        <v>1042</v>
      </c>
      <c r="C229" s="13" t="s">
        <v>1011</v>
      </c>
      <c r="D229" s="1"/>
      <c r="E229" s="13" t="s">
        <v>1012</v>
      </c>
      <c r="F229" s="1" t="s">
        <v>1013</v>
      </c>
      <c r="G229" s="13">
        <v>72</v>
      </c>
      <c r="H229" s="13">
        <v>196</v>
      </c>
      <c r="I229" s="13" t="s">
        <v>125</v>
      </c>
      <c r="J229" s="13">
        <v>1999</v>
      </c>
      <c r="K229" s="13">
        <v>7</v>
      </c>
      <c r="L229" s="13">
        <v>191</v>
      </c>
      <c r="M229" s="1"/>
      <c r="N229" s="1">
        <v>33</v>
      </c>
      <c r="O229" s="13" t="s">
        <v>1043</v>
      </c>
      <c r="P229" s="13" t="s">
        <v>1044</v>
      </c>
      <c r="Q229" s="1" t="str">
        <f t="shared" si="69"/>
        <v>ARI</v>
      </c>
      <c r="R229" s="13" t="s">
        <v>446</v>
      </c>
      <c r="S229" s="1"/>
      <c r="T229" s="13" t="s">
        <v>154</v>
      </c>
      <c r="U229" s="13">
        <v>79</v>
      </c>
      <c r="V229" s="13">
        <v>9</v>
      </c>
      <c r="W229" s="13">
        <v>23</v>
      </c>
      <c r="X229" s="14">
        <v>14</v>
      </c>
      <c r="Y229" s="13">
        <v>32</v>
      </c>
      <c r="Z229" s="13">
        <v>-16</v>
      </c>
      <c r="AA229" s="1">
        <v>91</v>
      </c>
      <c r="AB229" s="14">
        <v>37</v>
      </c>
      <c r="AC229" s="14">
        <v>51</v>
      </c>
      <c r="AD229" s="15">
        <f t="shared" si="70"/>
        <v>9.8901098901098897E-2</v>
      </c>
      <c r="AE229" s="15">
        <f t="shared" si="71"/>
        <v>5.027932960893855E-2</v>
      </c>
      <c r="AF229" s="16">
        <v>1253.3833333333</v>
      </c>
      <c r="AG229" s="17">
        <f t="shared" si="72"/>
        <v>15.86561181434557</v>
      </c>
      <c r="AH229" s="29">
        <v>1688</v>
      </c>
      <c r="AI229" s="17">
        <f t="shared" si="73"/>
        <v>21.367088607594937</v>
      </c>
      <c r="AJ229" s="19">
        <f t="shared" si="74"/>
        <v>0.74252567140598347</v>
      </c>
      <c r="AK229" s="20">
        <f>'Even Strength'!AA229+'Power Play'!R229+'Penalty Kill'!L229</f>
        <v>173.81704781704784</v>
      </c>
      <c r="AL229" s="19">
        <f t="shared" si="75"/>
        <v>8.3206969421617334</v>
      </c>
      <c r="AM229" s="15">
        <f>IF(('Even Strength'!BR229+'Power Play'!AK229+'Penalty Kill'!AG229)&gt;0,V229/('Even Strength'!BR229+'Power Play'!AK229+'Penalty Kill'!AG229),0)</f>
        <v>0.18</v>
      </c>
      <c r="AN229" s="15">
        <f>IF(('Even Strength'!BR229+'Power Play'!AK229+'Penalty Kill'!AG229)&gt;0,W229/('Even Strength'!BR229+'Power Play'!AK229+'Penalty Kill'!AG229),0)</f>
        <v>0.46</v>
      </c>
      <c r="AO229" s="15">
        <f t="shared" si="76"/>
        <v>0.64</v>
      </c>
      <c r="AP229" s="13">
        <v>0</v>
      </c>
      <c r="AQ229" s="13">
        <v>6</v>
      </c>
      <c r="AR229" s="21">
        <f t="shared" si="77"/>
        <v>0</v>
      </c>
      <c r="AS229" s="22">
        <v>0.1</v>
      </c>
      <c r="AT229" s="1"/>
      <c r="AU229" s="1"/>
      <c r="AV229">
        <v>135</v>
      </c>
      <c r="AW229" s="13">
        <v>96</v>
      </c>
      <c r="AX229" s="13">
        <v>25</v>
      </c>
      <c r="AY229" s="13">
        <v>38</v>
      </c>
      <c r="AZ229" s="13">
        <v>26</v>
      </c>
      <c r="BA229" s="13">
        <v>27</v>
      </c>
      <c r="BB229" s="16">
        <f t="shared" si="78"/>
        <v>6.4625081446220616</v>
      </c>
      <c r="BC229" s="17">
        <f t="shared" si="79"/>
        <v>4.5955613472868002</v>
      </c>
      <c r="BD229" s="17">
        <f t="shared" si="80"/>
        <v>1.1967607675226042</v>
      </c>
      <c r="BE229" s="17">
        <f t="shared" si="81"/>
        <v>1.8190763666343581</v>
      </c>
      <c r="BF229" s="17">
        <f t="shared" si="82"/>
        <v>1.2446311982235083</v>
      </c>
      <c r="BG229" s="17">
        <f t="shared" si="83"/>
        <v>1.2925016289244124</v>
      </c>
      <c r="BH229" s="13">
        <v>48</v>
      </c>
      <c r="BI229" s="13">
        <v>24</v>
      </c>
      <c r="BJ229" s="13">
        <v>0</v>
      </c>
      <c r="BK229" s="13">
        <v>0</v>
      </c>
      <c r="BL229" s="13">
        <v>0</v>
      </c>
      <c r="BM229" s="13">
        <v>0</v>
      </c>
      <c r="BN229" s="13">
        <f t="shared" si="84"/>
        <v>169</v>
      </c>
      <c r="BO229" s="16">
        <v>-11.064</v>
      </c>
      <c r="BP229" s="13">
        <v>1</v>
      </c>
      <c r="BQ229" s="13">
        <v>0</v>
      </c>
      <c r="BR229" s="23">
        <f t="shared" si="85"/>
        <v>0</v>
      </c>
      <c r="BS229" s="13">
        <v>0</v>
      </c>
      <c r="BT229" s="13">
        <v>0</v>
      </c>
      <c r="BU229" s="13">
        <v>17</v>
      </c>
      <c r="BV229" s="13">
        <v>0</v>
      </c>
      <c r="BW229" s="13">
        <v>1</v>
      </c>
      <c r="BX229" s="13">
        <v>1</v>
      </c>
      <c r="BY229" s="13">
        <v>0</v>
      </c>
      <c r="BZ229" s="13">
        <v>0</v>
      </c>
      <c r="CA229" s="13">
        <v>1</v>
      </c>
      <c r="CB229" s="23">
        <f t="shared" si="86"/>
        <v>1</v>
      </c>
      <c r="CC229" s="16">
        <v>1.1000000000000001</v>
      </c>
      <c r="CD229" s="16">
        <v>1.1000000000000001</v>
      </c>
      <c r="CE229" s="16">
        <v>2.1</v>
      </c>
      <c r="CF229" s="24">
        <f t="shared" si="87"/>
        <v>2.6582278481012658E-2</v>
      </c>
      <c r="CG229" s="24">
        <f t="shared" si="88"/>
        <v>0.10052790447189874</v>
      </c>
      <c r="CH229" s="25">
        <v>2</v>
      </c>
      <c r="CI229" s="16">
        <v>27.7</v>
      </c>
      <c r="CJ229" s="16">
        <v>24.7</v>
      </c>
      <c r="CK229" s="16">
        <v>5.4</v>
      </c>
      <c r="CL229" s="16">
        <v>0</v>
      </c>
      <c r="CM229" s="16">
        <v>1.9</v>
      </c>
      <c r="CN229" s="16">
        <v>-0.30000000000000004</v>
      </c>
      <c r="CO229" s="16">
        <v>1.6</v>
      </c>
      <c r="CP229" s="26">
        <f t="shared" si="89"/>
        <v>2.0253164556962026E-2</v>
      </c>
      <c r="CQ229" s="26">
        <f t="shared" si="90"/>
        <v>7.6592689121446664E-2</v>
      </c>
      <c r="CR229" s="13">
        <v>1</v>
      </c>
      <c r="CS229" s="13">
        <v>1</v>
      </c>
      <c r="CT229" s="13">
        <v>0</v>
      </c>
      <c r="CU229" s="13">
        <v>-0.03</v>
      </c>
      <c r="CV229" s="13">
        <v>-1.4</v>
      </c>
      <c r="CW229" s="13">
        <v>-0.47</v>
      </c>
      <c r="CX229" s="13">
        <v>6.85</v>
      </c>
      <c r="CY229" s="13">
        <v>1.2</v>
      </c>
      <c r="CZ229" s="13">
        <v>0.69</v>
      </c>
      <c r="DA229" s="13">
        <v>6.84</v>
      </c>
      <c r="DB229" s="27">
        <v>50.91</v>
      </c>
      <c r="DC229" s="27">
        <v>-93.76</v>
      </c>
      <c r="DD229" s="27">
        <v>144.66999999999999</v>
      </c>
      <c r="DE229" s="27">
        <v>8.3699999999999992</v>
      </c>
      <c r="DF229" s="27">
        <v>29.81</v>
      </c>
      <c r="DG229" s="27">
        <v>-82.82</v>
      </c>
      <c r="DH229" s="27">
        <v>112.63</v>
      </c>
      <c r="DI229" s="27">
        <v>6.52</v>
      </c>
      <c r="DJ229" s="1">
        <v>186</v>
      </c>
      <c r="DK229" s="28">
        <v>1</v>
      </c>
      <c r="DL229" s="28" t="s">
        <v>379</v>
      </c>
      <c r="DM229" s="1">
        <v>4.5</v>
      </c>
      <c r="DN229" s="1">
        <v>5.5E-2</v>
      </c>
      <c r="DO229" s="1">
        <v>0</v>
      </c>
      <c r="DP229" s="16">
        <f t="shared" si="91"/>
        <v>-6.8042553191489361</v>
      </c>
    </row>
    <row r="230" spans="1:120" x14ac:dyDescent="0.2">
      <c r="A230" s="13">
        <v>52</v>
      </c>
      <c r="B230" s="13" t="s">
        <v>1045</v>
      </c>
      <c r="C230" s="13" t="s">
        <v>1007</v>
      </c>
      <c r="D230" s="1"/>
      <c r="E230" s="13" t="s">
        <v>197</v>
      </c>
      <c r="F230" s="1" t="s">
        <v>198</v>
      </c>
      <c r="G230" s="13">
        <v>76</v>
      </c>
      <c r="H230" s="13">
        <v>220</v>
      </c>
      <c r="I230" s="13" t="s">
        <v>125</v>
      </c>
      <c r="J230" s="13">
        <v>2002</v>
      </c>
      <c r="K230" s="13">
        <v>9</v>
      </c>
      <c r="L230" s="13">
        <v>291</v>
      </c>
      <c r="M230" s="1"/>
      <c r="N230" s="1">
        <v>30</v>
      </c>
      <c r="O230" s="13" t="s">
        <v>953</v>
      </c>
      <c r="P230" s="13" t="s">
        <v>1046</v>
      </c>
      <c r="Q230" s="1" t="str">
        <f t="shared" si="69"/>
        <v>DET</v>
      </c>
      <c r="R230" s="13" t="s">
        <v>128</v>
      </c>
      <c r="S230" s="1"/>
      <c r="T230" s="13" t="s">
        <v>173</v>
      </c>
      <c r="U230" s="13">
        <v>82</v>
      </c>
      <c r="V230" s="13">
        <v>3</v>
      </c>
      <c r="W230" s="13">
        <v>12</v>
      </c>
      <c r="X230" s="14">
        <v>8</v>
      </c>
      <c r="Y230" s="13">
        <v>15</v>
      </c>
      <c r="Z230" s="13">
        <v>-5</v>
      </c>
      <c r="AA230" s="1">
        <v>82</v>
      </c>
      <c r="AB230" s="14">
        <v>39</v>
      </c>
      <c r="AC230" s="14">
        <v>58</v>
      </c>
      <c r="AD230" s="15">
        <f t="shared" si="70"/>
        <v>3.6585365853658534E-2</v>
      </c>
      <c r="AE230" s="15">
        <f t="shared" si="71"/>
        <v>1.6759776536312849E-2</v>
      </c>
      <c r="AF230" s="16">
        <v>1605.6</v>
      </c>
      <c r="AG230" s="17">
        <f t="shared" si="72"/>
        <v>19.580487804878047</v>
      </c>
      <c r="AH230" s="29">
        <v>2396</v>
      </c>
      <c r="AI230" s="17">
        <f t="shared" si="73"/>
        <v>29.219512195121951</v>
      </c>
      <c r="AJ230" s="19">
        <f t="shared" si="74"/>
        <v>0.67011686143572613</v>
      </c>
      <c r="AK230" s="20">
        <f>'Even Strength'!AA230+'Power Play'!R230+'Penalty Kill'!L230</f>
        <v>101.5</v>
      </c>
      <c r="AL230" s="19">
        <f t="shared" si="75"/>
        <v>3.7929745889387152</v>
      </c>
      <c r="AM230" s="15">
        <f>IF(('Even Strength'!BR230+'Power Play'!AK230+'Penalty Kill'!AG230)&gt;0,V230/('Even Strength'!BR230+'Power Play'!AK230+'Penalty Kill'!AG230),0)</f>
        <v>7.1428571428571425E-2</v>
      </c>
      <c r="AN230" s="15">
        <f>IF(('Even Strength'!BR230+'Power Play'!AK230+'Penalty Kill'!AG230)&gt;0,W230/('Even Strength'!BR230+'Power Play'!AK230+'Penalty Kill'!AG230),0)</f>
        <v>0.2857142857142857</v>
      </c>
      <c r="AO230" s="15">
        <f t="shared" si="76"/>
        <v>0.3571428571428571</v>
      </c>
      <c r="AP230" s="13">
        <v>0</v>
      </c>
      <c r="AQ230" s="13">
        <v>0</v>
      </c>
      <c r="AR230" s="21">
        <f t="shared" si="77"/>
        <v>0</v>
      </c>
      <c r="AS230" s="22">
        <v>0</v>
      </c>
      <c r="AT230" s="1"/>
      <c r="AU230" s="1"/>
      <c r="AV230">
        <v>75</v>
      </c>
      <c r="AW230" s="13">
        <v>114</v>
      </c>
      <c r="AX230" s="13">
        <v>55</v>
      </c>
      <c r="AY230" s="13">
        <v>39</v>
      </c>
      <c r="AZ230" s="13">
        <v>58</v>
      </c>
      <c r="BA230" s="13">
        <v>13</v>
      </c>
      <c r="BB230" s="16">
        <f t="shared" si="78"/>
        <v>2.8026905829596416</v>
      </c>
      <c r="BC230" s="17">
        <f t="shared" si="79"/>
        <v>4.260089686098655</v>
      </c>
      <c r="BD230" s="17">
        <f t="shared" si="80"/>
        <v>2.0553064275037372</v>
      </c>
      <c r="BE230" s="17">
        <f t="shared" si="81"/>
        <v>1.4573991031390137</v>
      </c>
      <c r="BF230" s="17">
        <f t="shared" si="82"/>
        <v>2.1674140508221225</v>
      </c>
      <c r="BG230" s="17">
        <f t="shared" si="83"/>
        <v>0.48579970104633785</v>
      </c>
      <c r="BH230" s="13">
        <v>70</v>
      </c>
      <c r="BI230" s="13">
        <v>30</v>
      </c>
      <c r="BJ230" s="13">
        <v>2</v>
      </c>
      <c r="BK230" s="13">
        <v>0</v>
      </c>
      <c r="BL230" s="13">
        <v>0</v>
      </c>
      <c r="BM230" s="13">
        <v>0</v>
      </c>
      <c r="BN230" s="13">
        <f t="shared" si="84"/>
        <v>241</v>
      </c>
      <c r="BO230" s="16">
        <v>-5.069</v>
      </c>
      <c r="BP230" s="1"/>
      <c r="BQ230" s="1"/>
      <c r="BR230" s="23" t="str">
        <f t="shared" si="85"/>
        <v xml:space="preserve"> </v>
      </c>
      <c r="BS230" s="1"/>
      <c r="BT230" s="13">
        <v>0</v>
      </c>
      <c r="BU230" s="13">
        <v>25</v>
      </c>
      <c r="BV230" s="13">
        <v>0</v>
      </c>
      <c r="BW230" s="13">
        <v>1</v>
      </c>
      <c r="BX230" s="13">
        <v>0</v>
      </c>
      <c r="BY230" s="13">
        <v>0</v>
      </c>
      <c r="BZ230" s="13">
        <v>0</v>
      </c>
      <c r="CA230" s="13">
        <v>0</v>
      </c>
      <c r="CB230" s="23">
        <f t="shared" si="86"/>
        <v>0</v>
      </c>
      <c r="CC230" s="16">
        <v>0</v>
      </c>
      <c r="CD230" s="16">
        <v>2.9</v>
      </c>
      <c r="CE230" s="16">
        <v>2.9</v>
      </c>
      <c r="CF230" s="24">
        <f t="shared" si="87"/>
        <v>3.5365853658536582E-2</v>
      </c>
      <c r="CG230" s="24">
        <f t="shared" si="88"/>
        <v>0.10837070254110613</v>
      </c>
      <c r="CH230" s="25">
        <v>4</v>
      </c>
      <c r="CI230" s="16">
        <v>26.9</v>
      </c>
      <c r="CJ230" s="16">
        <v>39.6</v>
      </c>
      <c r="CK230" s="16">
        <v>-8.5</v>
      </c>
      <c r="CL230" s="16">
        <v>-0.5</v>
      </c>
      <c r="CM230" s="16">
        <v>4.9000000000000004</v>
      </c>
      <c r="CN230" s="16">
        <v>0</v>
      </c>
      <c r="CO230" s="16">
        <v>4.4000000000000004</v>
      </c>
      <c r="CP230" s="26">
        <f t="shared" si="89"/>
        <v>5.365853658536586E-2</v>
      </c>
      <c r="CQ230" s="26">
        <f t="shared" si="90"/>
        <v>0.16442451420029899</v>
      </c>
      <c r="CR230" s="13">
        <v>0</v>
      </c>
      <c r="CS230" s="13">
        <v>0</v>
      </c>
      <c r="CT230" s="13">
        <v>0</v>
      </c>
      <c r="CU230" s="13">
        <v>0</v>
      </c>
      <c r="CV230" s="13">
        <v>0.66</v>
      </c>
      <c r="CW230" s="13">
        <v>-1.31</v>
      </c>
      <c r="CX230" s="13">
        <v>-3.18</v>
      </c>
      <c r="CY230" s="13">
        <v>2.11</v>
      </c>
      <c r="CZ230" s="13">
        <v>-0.23</v>
      </c>
      <c r="DA230" s="13">
        <v>-1.9500000000000002</v>
      </c>
      <c r="DB230" s="27">
        <v>-44.35</v>
      </c>
      <c r="DC230" s="27">
        <v>48.71</v>
      </c>
      <c r="DD230" s="27">
        <v>-93.05</v>
      </c>
      <c r="DE230" s="27">
        <v>-4.29</v>
      </c>
      <c r="DF230" s="27">
        <v>-28.47</v>
      </c>
      <c r="DG230" s="27">
        <v>53.73</v>
      </c>
      <c r="DH230" s="27">
        <v>-82.2</v>
      </c>
      <c r="DI230" s="27">
        <v>-3.79</v>
      </c>
      <c r="DJ230" s="1">
        <v>186</v>
      </c>
      <c r="DK230" s="1"/>
      <c r="DL230" s="1"/>
      <c r="DM230" s="1">
        <v>4.25</v>
      </c>
      <c r="DN230" s="1">
        <v>0</v>
      </c>
      <c r="DO230" s="1">
        <v>0</v>
      </c>
      <c r="DP230" s="16">
        <f t="shared" si="91"/>
        <v>-3.4723404255319146</v>
      </c>
    </row>
    <row r="231" spans="1:120" x14ac:dyDescent="0.2">
      <c r="A231" s="13">
        <v>21</v>
      </c>
      <c r="B231" s="13" t="s">
        <v>1047</v>
      </c>
      <c r="C231" s="13" t="s">
        <v>1048</v>
      </c>
      <c r="D231" s="1"/>
      <c r="E231" s="13" t="s">
        <v>197</v>
      </c>
      <c r="F231" s="1" t="s">
        <v>198</v>
      </c>
      <c r="G231" s="13">
        <v>74</v>
      </c>
      <c r="H231" s="13">
        <v>196</v>
      </c>
      <c r="I231" s="13" t="s">
        <v>125</v>
      </c>
      <c r="J231" s="13">
        <v>2003</v>
      </c>
      <c r="K231" s="13">
        <v>2</v>
      </c>
      <c r="L231" s="13">
        <v>33</v>
      </c>
      <c r="M231" s="1"/>
      <c r="N231" s="1">
        <v>29</v>
      </c>
      <c r="O231" s="13" t="s">
        <v>1049</v>
      </c>
      <c r="P231" s="13" t="s">
        <v>1050</v>
      </c>
      <c r="Q231" s="1" t="str">
        <f t="shared" si="69"/>
        <v>BOS</v>
      </c>
      <c r="R231" s="13" t="s">
        <v>314</v>
      </c>
      <c r="S231" s="1"/>
      <c r="T231" s="13" t="s">
        <v>596</v>
      </c>
      <c r="U231" s="13">
        <v>81</v>
      </c>
      <c r="V231" s="13">
        <v>22</v>
      </c>
      <c r="W231" s="13">
        <v>25</v>
      </c>
      <c r="X231" s="14">
        <v>16</v>
      </c>
      <c r="Y231" s="13">
        <v>47</v>
      </c>
      <c r="Z231" s="13">
        <v>1</v>
      </c>
      <c r="AA231" s="1">
        <v>169</v>
      </c>
      <c r="AB231" s="14">
        <v>62</v>
      </c>
      <c r="AC231" s="14">
        <v>34</v>
      </c>
      <c r="AD231" s="15">
        <f t="shared" si="70"/>
        <v>0.13017751479289941</v>
      </c>
      <c r="AE231" s="15">
        <f t="shared" si="71"/>
        <v>8.3018867924528297E-2</v>
      </c>
      <c r="AF231" s="16">
        <v>1496.6333333333</v>
      </c>
      <c r="AG231" s="17">
        <f t="shared" si="72"/>
        <v>18.476954732509878</v>
      </c>
      <c r="AH231" s="29">
        <v>1862</v>
      </c>
      <c r="AI231" s="17">
        <f t="shared" si="73"/>
        <v>22.987654320987655</v>
      </c>
      <c r="AJ231" s="19">
        <f t="shared" si="74"/>
        <v>0.80377730039382389</v>
      </c>
      <c r="AK231" s="20">
        <f>'Even Strength'!AA231+'Power Play'!R231+'Penalty Kill'!L231</f>
        <v>220.58653846153845</v>
      </c>
      <c r="AL231" s="19">
        <f t="shared" si="75"/>
        <v>8.8433098561388448</v>
      </c>
      <c r="AM231" s="15">
        <f>IF(('Even Strength'!BR231+'Power Play'!AK231+'Penalty Kill'!AG231)&gt;0,V231/('Even Strength'!BR231+'Power Play'!AK231+'Penalty Kill'!AG231),0)</f>
        <v>0.34375</v>
      </c>
      <c r="AN231" s="15">
        <f>IF(('Even Strength'!BR231+'Power Play'!AK231+'Penalty Kill'!AG231)&gt;0,W231/('Even Strength'!BR231+'Power Play'!AK231+'Penalty Kill'!AG231),0)</f>
        <v>0.390625</v>
      </c>
      <c r="AO231" s="15">
        <f t="shared" si="76"/>
        <v>0.734375</v>
      </c>
      <c r="AP231" s="13">
        <v>4</v>
      </c>
      <c r="AQ231" s="13">
        <v>8</v>
      </c>
      <c r="AR231" s="21">
        <f t="shared" si="77"/>
        <v>0.33333333333333331</v>
      </c>
      <c r="AS231" s="22">
        <v>0.2</v>
      </c>
      <c r="AT231" s="1"/>
      <c r="AU231" s="1"/>
      <c r="AV231">
        <v>118</v>
      </c>
      <c r="AW231" s="13">
        <v>29</v>
      </c>
      <c r="AX231" s="13">
        <v>23</v>
      </c>
      <c r="AY231" s="13">
        <v>62</v>
      </c>
      <c r="AZ231" s="13">
        <v>24</v>
      </c>
      <c r="BA231" s="13">
        <v>45</v>
      </c>
      <c r="BB231" s="16">
        <f t="shared" si="78"/>
        <v>4.7306176084100917</v>
      </c>
      <c r="BC231" s="17">
        <f t="shared" si="79"/>
        <v>1.1626094122363786</v>
      </c>
      <c r="BD231" s="17">
        <f t="shared" si="80"/>
        <v>0.92206953384264501</v>
      </c>
      <c r="BE231" s="17">
        <f t="shared" si="81"/>
        <v>2.4855787434019128</v>
      </c>
      <c r="BF231" s="17">
        <f t="shared" si="82"/>
        <v>0.96215951357493401</v>
      </c>
      <c r="BG231" s="17">
        <f t="shared" si="83"/>
        <v>1.8040490879530013</v>
      </c>
      <c r="BH231" s="13">
        <v>14</v>
      </c>
      <c r="BI231" s="13">
        <v>7</v>
      </c>
      <c r="BJ231" s="13">
        <v>0</v>
      </c>
      <c r="BK231" s="13">
        <v>0</v>
      </c>
      <c r="BL231" s="13">
        <v>0</v>
      </c>
      <c r="BM231" s="13">
        <v>0</v>
      </c>
      <c r="BN231" s="13">
        <f t="shared" si="84"/>
        <v>66</v>
      </c>
      <c r="BO231" s="16">
        <v>3.7570000000000001</v>
      </c>
      <c r="BP231" s="13">
        <v>4</v>
      </c>
      <c r="BQ231" s="13">
        <v>0</v>
      </c>
      <c r="BR231" s="23">
        <f t="shared" si="85"/>
        <v>0</v>
      </c>
      <c r="BS231" s="13">
        <v>0</v>
      </c>
      <c r="BT231" s="13">
        <v>2</v>
      </c>
      <c r="BU231" s="13">
        <v>27</v>
      </c>
      <c r="BV231" s="13">
        <v>2</v>
      </c>
      <c r="BW231" s="13">
        <v>1</v>
      </c>
      <c r="BX231" s="13">
        <v>4</v>
      </c>
      <c r="BY231" s="13">
        <v>1</v>
      </c>
      <c r="BZ231" s="13">
        <v>0</v>
      </c>
      <c r="CA231" s="13">
        <v>0</v>
      </c>
      <c r="CB231" s="23">
        <f t="shared" si="86"/>
        <v>0</v>
      </c>
      <c r="CC231" s="16">
        <v>3.6</v>
      </c>
      <c r="CD231" s="16">
        <v>1.6</v>
      </c>
      <c r="CE231" s="16">
        <v>5.3</v>
      </c>
      <c r="CF231" s="24">
        <f t="shared" si="87"/>
        <v>6.5432098765432101E-2</v>
      </c>
      <c r="CG231" s="24">
        <f t="shared" si="88"/>
        <v>0.21247689258113125</v>
      </c>
      <c r="CH231" s="25">
        <v>7</v>
      </c>
      <c r="CI231" s="16">
        <v>33.299999999999997</v>
      </c>
      <c r="CJ231" s="16">
        <v>29.7</v>
      </c>
      <c r="CK231" s="16">
        <v>-1.9</v>
      </c>
      <c r="CL231" s="16">
        <v>5.2</v>
      </c>
      <c r="CM231" s="16">
        <v>2.9</v>
      </c>
      <c r="CN231" s="16">
        <v>-1.1000000000000001</v>
      </c>
      <c r="CO231" s="16">
        <v>7</v>
      </c>
      <c r="CP231" s="26">
        <f t="shared" si="89"/>
        <v>8.6419753086419748E-2</v>
      </c>
      <c r="CQ231" s="26">
        <f t="shared" si="90"/>
        <v>0.28062985812602242</v>
      </c>
      <c r="CR231" s="13">
        <v>1</v>
      </c>
      <c r="CS231" s="13">
        <v>3</v>
      </c>
      <c r="CT231" s="13">
        <v>3</v>
      </c>
      <c r="CU231" s="13">
        <v>0</v>
      </c>
      <c r="CV231" s="13">
        <v>-1.32</v>
      </c>
      <c r="CW231" s="13">
        <v>2.83</v>
      </c>
      <c r="CX231" s="13">
        <v>11.42</v>
      </c>
      <c r="CY231" s="13">
        <v>0.89</v>
      </c>
      <c r="CZ231" s="13">
        <v>0.25</v>
      </c>
      <c r="DA231" s="13">
        <v>14.07</v>
      </c>
      <c r="DB231" s="27">
        <v>-14.24</v>
      </c>
      <c r="DC231" s="27">
        <v>-34.79</v>
      </c>
      <c r="DD231" s="27">
        <v>20.55</v>
      </c>
      <c r="DE231" s="27">
        <v>1.1299999999999999</v>
      </c>
      <c r="DF231" s="27">
        <v>-18.53</v>
      </c>
      <c r="DG231" s="27">
        <v>-34.07</v>
      </c>
      <c r="DH231" s="27">
        <v>15.54</v>
      </c>
      <c r="DI231" s="27">
        <v>0.85</v>
      </c>
      <c r="DJ231" s="1">
        <v>186</v>
      </c>
      <c r="DK231" s="28">
        <v>1</v>
      </c>
      <c r="DL231" s="28" t="s">
        <v>416</v>
      </c>
      <c r="DM231" s="1">
        <v>4.25</v>
      </c>
      <c r="DN231" s="1">
        <v>5.2000000000000005E-2</v>
      </c>
      <c r="DO231" s="1">
        <v>0</v>
      </c>
      <c r="DP231" s="16">
        <f t="shared" si="91"/>
        <v>-0.87234042553191493</v>
      </c>
    </row>
    <row r="232" spans="1:120" ht="25.5" x14ac:dyDescent="0.2">
      <c r="A232" s="13">
        <v>33</v>
      </c>
      <c r="B232" s="13" t="s">
        <v>1051</v>
      </c>
      <c r="C232" s="13" t="s">
        <v>1052</v>
      </c>
      <c r="D232" s="13" t="s">
        <v>419</v>
      </c>
      <c r="E232" s="13" t="s">
        <v>123</v>
      </c>
      <c r="F232" s="1" t="s">
        <v>124</v>
      </c>
      <c r="G232" s="13">
        <v>74</v>
      </c>
      <c r="H232" s="13">
        <v>200</v>
      </c>
      <c r="I232" s="13" t="s">
        <v>125</v>
      </c>
      <c r="J232" s="13">
        <v>2009</v>
      </c>
      <c r="K232" s="13">
        <v>1</v>
      </c>
      <c r="L232" s="13">
        <v>23</v>
      </c>
      <c r="M232" s="1"/>
      <c r="N232" s="1">
        <v>23</v>
      </c>
      <c r="O232" s="13" t="s">
        <v>1053</v>
      </c>
      <c r="P232" s="13" t="s">
        <v>1054</v>
      </c>
      <c r="Q232" s="1" t="str">
        <f t="shared" si="69"/>
        <v>TOR</v>
      </c>
      <c r="R232" s="13" t="s">
        <v>1055</v>
      </c>
      <c r="S232" s="1">
        <v>19</v>
      </c>
      <c r="T232" s="13" t="s">
        <v>173</v>
      </c>
      <c r="U232" s="13">
        <v>42</v>
      </c>
      <c r="V232" s="13">
        <v>2</v>
      </c>
      <c r="W232" s="13">
        <v>5</v>
      </c>
      <c r="X232" s="14">
        <v>1</v>
      </c>
      <c r="Y232" s="13">
        <v>7</v>
      </c>
      <c r="Z232" s="13">
        <v>-7</v>
      </c>
      <c r="AA232" s="1">
        <v>36</v>
      </c>
      <c r="AB232" s="14">
        <v>16</v>
      </c>
      <c r="AC232" s="14">
        <v>37</v>
      </c>
      <c r="AD232" s="15">
        <f t="shared" si="70"/>
        <v>5.5555555555555552E-2</v>
      </c>
      <c r="AE232" s="15">
        <f t="shared" si="71"/>
        <v>2.247191011235955E-2</v>
      </c>
      <c r="AF232" s="16">
        <v>639.13333333330002</v>
      </c>
      <c r="AG232" s="17">
        <f t="shared" si="72"/>
        <v>15.217460317459524</v>
      </c>
      <c r="AH232" s="29">
        <v>811</v>
      </c>
      <c r="AI232" s="17">
        <f t="shared" si="73"/>
        <v>19.30952380952381</v>
      </c>
      <c r="AJ232" s="19">
        <f t="shared" si="74"/>
        <v>0.78808055898064122</v>
      </c>
      <c r="AK232" s="20">
        <f>'Even Strength'!AA232+'Power Play'!R232+'Penalty Kill'!L232</f>
        <v>8.5</v>
      </c>
      <c r="AL232" s="19">
        <f t="shared" si="75"/>
        <v>0.79795556482741192</v>
      </c>
      <c r="AM232" s="15">
        <f>IF(('Even Strength'!BR232+'Power Play'!AK232+'Penalty Kill'!AG232)&gt;0,V232/('Even Strength'!BR232+'Power Play'!AK232+'Penalty Kill'!AG232),0)</f>
        <v>8.6956521739130432E-2</v>
      </c>
      <c r="AN232" s="15">
        <f>IF(('Even Strength'!BR232+'Power Play'!AK232+'Penalty Kill'!AG232)&gt;0,W232/('Even Strength'!BR232+'Power Play'!AK232+'Penalty Kill'!AG232),0)</f>
        <v>0.21739130434782608</v>
      </c>
      <c r="AO232" s="15">
        <f t="shared" si="76"/>
        <v>0.30434782608695654</v>
      </c>
      <c r="AP232" s="13">
        <v>0</v>
      </c>
      <c r="AQ232" s="13">
        <v>0</v>
      </c>
      <c r="AR232" s="21">
        <f t="shared" si="77"/>
        <v>0</v>
      </c>
      <c r="AS232" s="22">
        <v>0</v>
      </c>
      <c r="AT232" s="1"/>
      <c r="AU232" s="1"/>
      <c r="AV232">
        <v>58</v>
      </c>
      <c r="AW232" s="13">
        <v>34</v>
      </c>
      <c r="AX232" s="13">
        <v>32</v>
      </c>
      <c r="AY232" s="13">
        <v>16</v>
      </c>
      <c r="AZ232" s="13">
        <v>10</v>
      </c>
      <c r="BA232" s="13">
        <v>8</v>
      </c>
      <c r="BB232" s="16">
        <f t="shared" si="78"/>
        <v>5.4448732658811636</v>
      </c>
      <c r="BC232" s="17">
        <f t="shared" si="79"/>
        <v>3.1918222593096477</v>
      </c>
      <c r="BD232" s="17">
        <f t="shared" si="80"/>
        <v>3.0040680087620215</v>
      </c>
      <c r="BE232" s="17">
        <f t="shared" si="81"/>
        <v>1.5020340043810108</v>
      </c>
      <c r="BF232" s="17">
        <f t="shared" si="82"/>
        <v>0.93877125273813178</v>
      </c>
      <c r="BG232" s="17">
        <f t="shared" si="83"/>
        <v>0.75101700219050538</v>
      </c>
      <c r="BH232" s="13">
        <v>14</v>
      </c>
      <c r="BI232" s="13">
        <v>7</v>
      </c>
      <c r="BJ232" s="13">
        <v>0</v>
      </c>
      <c r="BK232" s="13">
        <v>0</v>
      </c>
      <c r="BL232" s="13">
        <v>0</v>
      </c>
      <c r="BM232" s="13">
        <v>0</v>
      </c>
      <c r="BN232" s="13">
        <f t="shared" si="84"/>
        <v>80</v>
      </c>
      <c r="BO232" s="16">
        <v>-3.3340000000000001</v>
      </c>
      <c r="BP232" s="1"/>
      <c r="BQ232" s="1"/>
      <c r="BR232" s="23" t="str">
        <f t="shared" si="85"/>
        <v xml:space="preserve"> </v>
      </c>
      <c r="BS232" s="1"/>
      <c r="BT232" s="13">
        <v>1</v>
      </c>
      <c r="BU232" s="13">
        <v>9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23">
        <f t="shared" si="86"/>
        <v>0</v>
      </c>
      <c r="CC232" s="16">
        <v>0.2</v>
      </c>
      <c r="CD232" s="16">
        <v>0.7</v>
      </c>
      <c r="CE232" s="16">
        <v>0.9</v>
      </c>
      <c r="CF232" s="24">
        <f t="shared" si="87"/>
        <v>2.1428571428571429E-2</v>
      </c>
      <c r="CG232" s="24">
        <f t="shared" si="88"/>
        <v>8.4489412746431861E-2</v>
      </c>
      <c r="CH232" s="25">
        <v>1</v>
      </c>
      <c r="CI232" s="16">
        <v>13.2</v>
      </c>
      <c r="CJ232" s="16">
        <v>10.9</v>
      </c>
      <c r="CK232" s="16">
        <v>-5.3</v>
      </c>
      <c r="CL232" s="16">
        <v>-0.30000000000000004</v>
      </c>
      <c r="CM232" s="16">
        <v>-0.60000000000000009</v>
      </c>
      <c r="CN232" s="16">
        <v>0</v>
      </c>
      <c r="CO232" s="16">
        <v>-0.9</v>
      </c>
      <c r="CP232" s="26">
        <f t="shared" si="89"/>
        <v>-2.1428571428571429E-2</v>
      </c>
      <c r="CQ232" s="26">
        <f t="shared" si="90"/>
        <v>-8.4489412746431861E-2</v>
      </c>
      <c r="CR232" s="13">
        <v>0</v>
      </c>
      <c r="CS232" s="13">
        <v>0</v>
      </c>
      <c r="CT232" s="13">
        <v>0</v>
      </c>
      <c r="CU232" s="13">
        <v>0</v>
      </c>
      <c r="CV232" s="13">
        <v>-0.30000000000000004</v>
      </c>
      <c r="CW232" s="13">
        <v>-0.11</v>
      </c>
      <c r="CX232" s="13">
        <v>-0.16</v>
      </c>
      <c r="CY232" s="13">
        <v>-2.4500000000000002</v>
      </c>
      <c r="CZ232" s="13">
        <v>0.38</v>
      </c>
      <c r="DA232" s="13">
        <v>-2.64</v>
      </c>
      <c r="DB232" s="27">
        <v>23.75</v>
      </c>
      <c r="DC232" s="27">
        <v>32.049999999999997</v>
      </c>
      <c r="DD232" s="27">
        <v>-8.31</v>
      </c>
      <c r="DE232" s="27">
        <v>-1.1400000000000001</v>
      </c>
      <c r="DF232" s="27">
        <v>24.69</v>
      </c>
      <c r="DG232" s="27">
        <v>30.48</v>
      </c>
      <c r="DH232" s="27">
        <v>-5.81</v>
      </c>
      <c r="DI232" s="27">
        <v>-1.23</v>
      </c>
      <c r="DJ232" s="1">
        <v>186</v>
      </c>
      <c r="DK232" s="28">
        <v>8</v>
      </c>
      <c r="DL232" s="28" t="s">
        <v>1056</v>
      </c>
      <c r="DM232" s="1">
        <v>0.59899999999999998</v>
      </c>
      <c r="DN232" s="1">
        <v>5.8000000000000003E-2</v>
      </c>
      <c r="DO232" s="1">
        <v>0</v>
      </c>
      <c r="DP232" s="16">
        <f t="shared" si="91"/>
        <v>-1.0042553191489361</v>
      </c>
    </row>
    <row r="233" spans="1:120" x14ac:dyDescent="0.2">
      <c r="A233" s="13">
        <v>16</v>
      </c>
      <c r="B233" s="13" t="s">
        <v>1057</v>
      </c>
      <c r="C233" s="13" t="s">
        <v>431</v>
      </c>
      <c r="D233" s="13" t="s">
        <v>142</v>
      </c>
      <c r="E233" s="13" t="s">
        <v>123</v>
      </c>
      <c r="F233" s="1" t="s">
        <v>124</v>
      </c>
      <c r="G233" s="13">
        <v>73</v>
      </c>
      <c r="H233" s="13">
        <v>212</v>
      </c>
      <c r="I233" s="13" t="s">
        <v>125</v>
      </c>
      <c r="J233" s="13">
        <v>2010</v>
      </c>
      <c r="K233" s="13">
        <v>1</v>
      </c>
      <c r="L233" s="13">
        <v>29</v>
      </c>
      <c r="M233" s="1"/>
      <c r="N233" s="1">
        <v>22</v>
      </c>
      <c r="O233" s="13" t="s">
        <v>1058</v>
      </c>
      <c r="P233" s="13" t="s">
        <v>1059</v>
      </c>
      <c r="Q233" s="1" t="str">
        <f t="shared" si="69"/>
        <v>ANA</v>
      </c>
      <c r="R233" s="13" t="s">
        <v>334</v>
      </c>
      <c r="S233" s="1"/>
      <c r="T233" s="13" t="s">
        <v>844</v>
      </c>
      <c r="U233" s="13">
        <v>45</v>
      </c>
      <c r="V233" s="13">
        <v>5</v>
      </c>
      <c r="W233" s="13">
        <v>5</v>
      </c>
      <c r="X233" s="14">
        <v>3</v>
      </c>
      <c r="Y233" s="13">
        <v>10</v>
      </c>
      <c r="Z233" s="13">
        <v>-6</v>
      </c>
      <c r="AA233" s="1">
        <v>77</v>
      </c>
      <c r="AB233" s="14">
        <v>25</v>
      </c>
      <c r="AC233" s="14">
        <v>33</v>
      </c>
      <c r="AD233" s="15">
        <f t="shared" si="70"/>
        <v>6.4935064935064929E-2</v>
      </c>
      <c r="AE233" s="15">
        <f t="shared" si="71"/>
        <v>3.7037037037037035E-2</v>
      </c>
      <c r="AF233" s="16">
        <v>550.96666666670001</v>
      </c>
      <c r="AG233" s="17">
        <f t="shared" si="72"/>
        <v>12.243703703704444</v>
      </c>
      <c r="AH233" s="29">
        <v>713</v>
      </c>
      <c r="AI233" s="17">
        <f t="shared" si="73"/>
        <v>15.844444444444445</v>
      </c>
      <c r="AJ233" s="19">
        <f t="shared" si="74"/>
        <v>0.77274427302482473</v>
      </c>
      <c r="AK233" s="20">
        <f>'Even Strength'!AA233+'Power Play'!R233+'Penalty Kill'!L233</f>
        <v>62.307692307692307</v>
      </c>
      <c r="AL233" s="19">
        <f t="shared" si="75"/>
        <v>6.785277158560068</v>
      </c>
      <c r="AM233" s="15">
        <f>IF(('Even Strength'!BR233+'Power Play'!AK233+'Penalty Kill'!AG233)&gt;0,V233/('Even Strength'!BR233+'Power Play'!AK233+'Penalty Kill'!AG233),0)</f>
        <v>0.38461538461538464</v>
      </c>
      <c r="AN233" s="15">
        <f>IF(('Even Strength'!BR233+'Power Play'!AK233+'Penalty Kill'!AG233)&gt;0,W233/('Even Strength'!BR233+'Power Play'!AK233+'Penalty Kill'!AG233),0)</f>
        <v>0.38461538461538464</v>
      </c>
      <c r="AO233" s="15">
        <f t="shared" si="76"/>
        <v>0.76923076923076927</v>
      </c>
      <c r="AP233" s="13">
        <v>2</v>
      </c>
      <c r="AQ233" s="13">
        <v>2</v>
      </c>
      <c r="AR233" s="21">
        <f t="shared" si="77"/>
        <v>0.5</v>
      </c>
      <c r="AS233" s="22">
        <v>0.1</v>
      </c>
      <c r="AT233" s="1"/>
      <c r="AU233" s="1"/>
      <c r="AV233">
        <v>84</v>
      </c>
      <c r="AW233" s="13">
        <v>63</v>
      </c>
      <c r="AX233" s="13">
        <v>20</v>
      </c>
      <c r="AY233" s="13">
        <v>25</v>
      </c>
      <c r="AZ233" s="13">
        <v>11</v>
      </c>
      <c r="BA233" s="13">
        <v>12</v>
      </c>
      <c r="BB233" s="16">
        <f t="shared" si="78"/>
        <v>9.1475588359846842</v>
      </c>
      <c r="BC233" s="17">
        <f t="shared" si="79"/>
        <v>6.8606691269885136</v>
      </c>
      <c r="BD233" s="17">
        <f t="shared" si="80"/>
        <v>2.1779901990439723</v>
      </c>
      <c r="BE233" s="17">
        <f t="shared" si="81"/>
        <v>2.7224877488049657</v>
      </c>
      <c r="BF233" s="17">
        <f t="shared" si="82"/>
        <v>1.1978946094741849</v>
      </c>
      <c r="BG233" s="17">
        <f t="shared" si="83"/>
        <v>1.3067941194263835</v>
      </c>
      <c r="BH233" s="13">
        <v>4</v>
      </c>
      <c r="BI233" s="13">
        <v>2</v>
      </c>
      <c r="BJ233" s="13">
        <v>0</v>
      </c>
      <c r="BK233" s="13">
        <v>0</v>
      </c>
      <c r="BL233" s="13">
        <v>0</v>
      </c>
      <c r="BM233" s="13">
        <v>0</v>
      </c>
      <c r="BN233" s="13">
        <f t="shared" si="84"/>
        <v>87</v>
      </c>
      <c r="BO233" s="16">
        <v>2.101</v>
      </c>
      <c r="BP233" s="1"/>
      <c r="BQ233" s="1"/>
      <c r="BR233" s="23" t="str">
        <f t="shared" si="85"/>
        <v xml:space="preserve"> </v>
      </c>
      <c r="BS233" s="1"/>
      <c r="BT233" s="13">
        <v>1</v>
      </c>
      <c r="BU233" s="13">
        <v>14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23">
        <f t="shared" si="86"/>
        <v>0</v>
      </c>
      <c r="CC233" s="16">
        <v>0.2</v>
      </c>
      <c r="CD233" s="16">
        <v>0.30000000000000004</v>
      </c>
      <c r="CE233" s="16">
        <v>0.4</v>
      </c>
      <c r="CF233" s="24">
        <f t="shared" si="87"/>
        <v>8.8888888888888889E-3</v>
      </c>
      <c r="CG233" s="24">
        <f t="shared" si="88"/>
        <v>4.3559803980879455E-2</v>
      </c>
      <c r="CH233" s="25">
        <v>3</v>
      </c>
      <c r="CI233" s="16">
        <v>9</v>
      </c>
      <c r="CJ233" s="16">
        <v>9.4</v>
      </c>
      <c r="CK233" s="16">
        <v>-7.5</v>
      </c>
      <c r="CL233" s="16">
        <v>0.30000000000000004</v>
      </c>
      <c r="CM233" s="16">
        <v>0.4</v>
      </c>
      <c r="CN233" s="16">
        <v>0</v>
      </c>
      <c r="CO233" s="16">
        <v>0.7</v>
      </c>
      <c r="CP233" s="26">
        <f t="shared" si="89"/>
        <v>1.5555555555555555E-2</v>
      </c>
      <c r="CQ233" s="26">
        <f t="shared" si="90"/>
        <v>7.6229656966539036E-2</v>
      </c>
      <c r="CR233" s="13">
        <v>0</v>
      </c>
      <c r="CS233" s="13">
        <v>0</v>
      </c>
      <c r="CT233" s="13">
        <v>0</v>
      </c>
      <c r="CU233" s="13">
        <v>0</v>
      </c>
      <c r="CV233" s="13">
        <v>-0.16</v>
      </c>
      <c r="CW233" s="13">
        <v>1.21</v>
      </c>
      <c r="CX233" s="13">
        <v>2.66</v>
      </c>
      <c r="CY233" s="13">
        <v>0.37</v>
      </c>
      <c r="CZ233" s="13">
        <v>-1.73</v>
      </c>
      <c r="DA233" s="13">
        <v>2.35</v>
      </c>
      <c r="DB233" s="27">
        <v>49.24</v>
      </c>
      <c r="DC233" s="27">
        <v>-0.18</v>
      </c>
      <c r="DD233" s="27">
        <v>49.42</v>
      </c>
      <c r="DE233" s="27">
        <v>5.86</v>
      </c>
      <c r="DF233" s="27">
        <v>41.89</v>
      </c>
      <c r="DG233" s="27">
        <v>2.33</v>
      </c>
      <c r="DH233" s="27">
        <v>39.56</v>
      </c>
      <c r="DI233" s="27">
        <v>4.6900000000000004</v>
      </c>
      <c r="DJ233" s="1">
        <v>119</v>
      </c>
      <c r="DK233" s="1"/>
      <c r="DL233" s="1"/>
      <c r="DM233" s="1">
        <v>0.55700000000000005</v>
      </c>
      <c r="DN233" s="1">
        <v>0</v>
      </c>
      <c r="DO233" s="1">
        <v>0</v>
      </c>
      <c r="DP233" s="16">
        <f t="shared" si="91"/>
        <v>0.26357812857469681</v>
      </c>
    </row>
    <row r="234" spans="1:120" x14ac:dyDescent="0.2">
      <c r="A234" s="13">
        <v>45</v>
      </c>
      <c r="B234" s="13" t="s">
        <v>1060</v>
      </c>
      <c r="C234" s="13" t="s">
        <v>267</v>
      </c>
      <c r="D234" s="1"/>
      <c r="E234" s="13" t="s">
        <v>197</v>
      </c>
      <c r="F234" s="1" t="s">
        <v>198</v>
      </c>
      <c r="G234" s="13">
        <v>76</v>
      </c>
      <c r="H234" s="13">
        <v>205</v>
      </c>
      <c r="I234" s="13" t="s">
        <v>125</v>
      </c>
      <c r="J234" s="1"/>
      <c r="K234" s="1"/>
      <c r="L234" s="1"/>
      <c r="M234" s="13" t="s">
        <v>159</v>
      </c>
      <c r="N234" s="1">
        <v>23</v>
      </c>
      <c r="O234" s="13" t="s">
        <v>1061</v>
      </c>
      <c r="P234" s="13" t="s">
        <v>1062</v>
      </c>
      <c r="Q234" s="1" t="str">
        <f t="shared" si="69"/>
        <v>COL</v>
      </c>
      <c r="R234" s="13" t="s">
        <v>162</v>
      </c>
      <c r="S234" s="1"/>
      <c r="T234" s="13" t="s">
        <v>154</v>
      </c>
      <c r="U234" s="13">
        <v>55</v>
      </c>
      <c r="V234" s="13">
        <v>3</v>
      </c>
      <c r="W234" s="13">
        <v>9</v>
      </c>
      <c r="X234" s="14">
        <v>4</v>
      </c>
      <c r="Y234" s="13">
        <v>12</v>
      </c>
      <c r="Z234" s="13">
        <v>-7</v>
      </c>
      <c r="AA234" s="1">
        <v>62</v>
      </c>
      <c r="AB234" s="14">
        <v>25</v>
      </c>
      <c r="AC234" s="14">
        <v>22</v>
      </c>
      <c r="AD234" s="15">
        <f t="shared" si="70"/>
        <v>4.8387096774193547E-2</v>
      </c>
      <c r="AE234" s="15">
        <f t="shared" si="71"/>
        <v>2.7522935779816515E-2</v>
      </c>
      <c r="AF234" s="16">
        <v>649.04999999999995</v>
      </c>
      <c r="AG234" s="17">
        <f t="shared" si="72"/>
        <v>11.800909090909091</v>
      </c>
      <c r="AH234" s="29">
        <v>944</v>
      </c>
      <c r="AI234" s="17">
        <f t="shared" si="73"/>
        <v>17.163636363636364</v>
      </c>
      <c r="AJ234" s="19">
        <f t="shared" si="74"/>
        <v>0.68755296610169492</v>
      </c>
      <c r="AK234" s="20">
        <f>'Even Strength'!AA234+'Power Play'!R234+'Penalty Kill'!L234</f>
        <v>57.599999999999994</v>
      </c>
      <c r="AL234" s="19">
        <f t="shared" si="75"/>
        <v>5.324705338571758</v>
      </c>
      <c r="AM234" s="15">
        <f>IF(('Even Strength'!BR234+'Power Play'!AK234+'Penalty Kill'!AG234)&gt;0,V234/('Even Strength'!BR234+'Power Play'!AK234+'Penalty Kill'!AG234),0)</f>
        <v>0.17647058823529413</v>
      </c>
      <c r="AN234" s="15">
        <f>IF(('Even Strength'!BR234+'Power Play'!AK234+'Penalty Kill'!AG234)&gt;0,W234/('Even Strength'!BR234+'Power Play'!AK234+'Penalty Kill'!AG234),0)</f>
        <v>0.52941176470588236</v>
      </c>
      <c r="AO234" s="15">
        <f t="shared" si="76"/>
        <v>0.70588235294117652</v>
      </c>
      <c r="AP234" s="13">
        <v>0</v>
      </c>
      <c r="AQ234" s="13">
        <v>3</v>
      </c>
      <c r="AR234" s="21">
        <f t="shared" si="77"/>
        <v>0</v>
      </c>
      <c r="AS234" s="22">
        <v>0</v>
      </c>
      <c r="AT234" s="1"/>
      <c r="AU234" s="1"/>
      <c r="AV234">
        <v>76</v>
      </c>
      <c r="AW234" s="13">
        <v>73</v>
      </c>
      <c r="AX234" s="13">
        <v>41</v>
      </c>
      <c r="AY234" s="13">
        <v>25</v>
      </c>
      <c r="AZ234" s="13">
        <v>11</v>
      </c>
      <c r="BA234" s="13">
        <v>20</v>
      </c>
      <c r="BB234" s="16">
        <f t="shared" si="78"/>
        <v>7.025652877282182</v>
      </c>
      <c r="BC234" s="17">
        <f t="shared" si="79"/>
        <v>6.7483244742315698</v>
      </c>
      <c r="BD234" s="17">
        <f t="shared" si="80"/>
        <v>3.7901548416917032</v>
      </c>
      <c r="BE234" s="17">
        <f t="shared" si="81"/>
        <v>2.3110700254217704</v>
      </c>
      <c r="BF234" s="17">
        <f t="shared" si="82"/>
        <v>1.0168708111855791</v>
      </c>
      <c r="BG234" s="17">
        <f t="shared" si="83"/>
        <v>1.8488560203374163</v>
      </c>
      <c r="BH234" s="13">
        <v>10</v>
      </c>
      <c r="BI234" s="13">
        <v>5</v>
      </c>
      <c r="BJ234" s="13">
        <v>0</v>
      </c>
      <c r="BK234" s="13">
        <v>0</v>
      </c>
      <c r="BL234" s="13">
        <v>0</v>
      </c>
      <c r="BM234" s="13">
        <v>0</v>
      </c>
      <c r="BN234" s="13">
        <f t="shared" si="84"/>
        <v>124</v>
      </c>
      <c r="BO234" s="16">
        <v>1.9649999999999999</v>
      </c>
      <c r="BP234" s="1"/>
      <c r="BQ234" s="1"/>
      <c r="BR234" s="23" t="str">
        <f t="shared" si="85"/>
        <v xml:space="preserve"> </v>
      </c>
      <c r="BS234" s="1"/>
      <c r="BT234" s="13">
        <v>1</v>
      </c>
      <c r="BU234" s="13">
        <v>14</v>
      </c>
      <c r="BV234" s="13">
        <v>0</v>
      </c>
      <c r="BW234" s="13">
        <v>0</v>
      </c>
      <c r="BX234" s="13">
        <v>0</v>
      </c>
      <c r="BY234" s="13">
        <v>1</v>
      </c>
      <c r="BZ234" s="13">
        <v>0</v>
      </c>
      <c r="CA234" s="13">
        <v>0</v>
      </c>
      <c r="CB234" s="23">
        <f t="shared" si="86"/>
        <v>0</v>
      </c>
      <c r="CC234" s="16">
        <v>-0.1</v>
      </c>
      <c r="CD234" s="16">
        <v>0.4</v>
      </c>
      <c r="CE234" s="16">
        <v>0.30000000000000004</v>
      </c>
      <c r="CF234" s="24">
        <f t="shared" si="87"/>
        <v>5.454545454545455E-3</v>
      </c>
      <c r="CG234" s="24">
        <f t="shared" si="88"/>
        <v>2.7732840305061252E-2</v>
      </c>
      <c r="CH234" s="25">
        <v>4</v>
      </c>
      <c r="CI234" s="16">
        <v>11.9</v>
      </c>
      <c r="CJ234" s="16">
        <v>11.3</v>
      </c>
      <c r="CK234" s="16">
        <v>-5.8</v>
      </c>
      <c r="CL234" s="16">
        <v>-0.7</v>
      </c>
      <c r="CM234" s="16">
        <v>0.1</v>
      </c>
      <c r="CN234" s="16">
        <v>0</v>
      </c>
      <c r="CO234" s="16">
        <v>-0.60000000000000009</v>
      </c>
      <c r="CP234" s="26">
        <f t="shared" si="89"/>
        <v>-1.090909090909091E-2</v>
      </c>
      <c r="CQ234" s="26">
        <f t="shared" si="90"/>
        <v>-5.5465680610122504E-2</v>
      </c>
      <c r="CR234" s="13">
        <v>0</v>
      </c>
      <c r="CS234" s="13">
        <v>0</v>
      </c>
      <c r="CT234" s="13">
        <v>2</v>
      </c>
      <c r="CU234" s="13">
        <v>-0.02</v>
      </c>
      <c r="CV234" s="13">
        <v>0.57000000000000006</v>
      </c>
      <c r="CW234" s="13">
        <v>0.84</v>
      </c>
      <c r="CX234" s="13">
        <v>0.30000000000000004</v>
      </c>
      <c r="CY234" s="13">
        <v>0.01</v>
      </c>
      <c r="CZ234" s="13">
        <v>-3.27</v>
      </c>
      <c r="DA234" s="13">
        <v>-1.57</v>
      </c>
      <c r="DB234" s="27">
        <v>-25.52</v>
      </c>
      <c r="DC234" s="27">
        <v>14.07</v>
      </c>
      <c r="DD234" s="27">
        <v>-39.590000000000003</v>
      </c>
      <c r="DE234" s="27">
        <v>-4.01</v>
      </c>
      <c r="DF234" s="27">
        <v>-35.33</v>
      </c>
      <c r="DG234" s="27">
        <v>-14.48</v>
      </c>
      <c r="DH234" s="27">
        <v>-20.85</v>
      </c>
      <c r="DI234" s="27">
        <v>-2.11</v>
      </c>
      <c r="DJ234" s="1">
        <v>152</v>
      </c>
      <c r="DK234" s="28">
        <v>10</v>
      </c>
      <c r="DL234" s="28" t="s">
        <v>508</v>
      </c>
      <c r="DM234" s="1">
        <v>0.501</v>
      </c>
      <c r="DN234" s="1">
        <v>0.06</v>
      </c>
      <c r="DO234" s="1">
        <v>0</v>
      </c>
      <c r="DP234" s="16">
        <f t="shared" si="91"/>
        <v>-0.70965454129489813</v>
      </c>
    </row>
    <row r="235" spans="1:120" x14ac:dyDescent="0.2">
      <c r="A235" s="13">
        <v>44</v>
      </c>
      <c r="B235" s="13" t="s">
        <v>1063</v>
      </c>
      <c r="C235" s="13" t="s">
        <v>1064</v>
      </c>
      <c r="D235" s="13" t="s">
        <v>246</v>
      </c>
      <c r="E235" s="13" t="s">
        <v>141</v>
      </c>
      <c r="F235" s="1" t="s">
        <v>142</v>
      </c>
      <c r="G235" s="13">
        <v>77</v>
      </c>
      <c r="H235" s="13">
        <v>215</v>
      </c>
      <c r="I235" s="13" t="s">
        <v>125</v>
      </c>
      <c r="J235" s="13">
        <v>2007</v>
      </c>
      <c r="K235" s="13">
        <v>4</v>
      </c>
      <c r="L235" s="13">
        <v>110</v>
      </c>
      <c r="M235" s="1"/>
      <c r="N235" s="1">
        <v>26</v>
      </c>
      <c r="O235" s="13" t="s">
        <v>126</v>
      </c>
      <c r="P235" s="13" t="s">
        <v>1065</v>
      </c>
      <c r="Q235" s="1" t="str">
        <f t="shared" si="69"/>
        <v>CBJ</v>
      </c>
      <c r="R235" s="13" t="s">
        <v>1066</v>
      </c>
      <c r="S235" s="1">
        <v>13</v>
      </c>
      <c r="T235" s="13" t="s">
        <v>173</v>
      </c>
      <c r="U235" s="13">
        <v>18</v>
      </c>
      <c r="V235" s="13">
        <v>1</v>
      </c>
      <c r="W235" s="13">
        <v>1</v>
      </c>
      <c r="X235" s="14">
        <v>0</v>
      </c>
      <c r="Y235" s="13">
        <v>2</v>
      </c>
      <c r="Z235" s="13">
        <v>-9</v>
      </c>
      <c r="AA235" s="1">
        <v>18</v>
      </c>
      <c r="AB235" s="14">
        <v>5</v>
      </c>
      <c r="AC235" s="14">
        <v>9</v>
      </c>
      <c r="AD235" s="15">
        <f t="shared" si="70"/>
        <v>5.5555555555555552E-2</v>
      </c>
      <c r="AE235" s="15">
        <f t="shared" si="71"/>
        <v>3.125E-2</v>
      </c>
      <c r="AF235" s="16">
        <v>194.75</v>
      </c>
      <c r="AG235" s="17">
        <f t="shared" si="72"/>
        <v>10.819444444444445</v>
      </c>
      <c r="AH235" s="29">
        <v>297</v>
      </c>
      <c r="AI235" s="17">
        <f t="shared" si="73"/>
        <v>16.5</v>
      </c>
      <c r="AJ235" s="19">
        <f t="shared" si="74"/>
        <v>0.65572390572390571</v>
      </c>
      <c r="AK235" s="20">
        <f>'Even Strength'!AA235+'Power Play'!R235+'Penalty Kill'!L235</f>
        <v>0</v>
      </c>
      <c r="AL235" s="19">
        <f t="shared" si="75"/>
        <v>0</v>
      </c>
      <c r="AM235" s="15">
        <f>IF(('Even Strength'!BR235+'Power Play'!AK235+'Penalty Kill'!AG235)&gt;0,V235/('Even Strength'!BR235+'Power Play'!AK235+'Penalty Kill'!AG235),0)</f>
        <v>0.14285714285714285</v>
      </c>
      <c r="AN235" s="15">
        <f>IF(('Even Strength'!BR235+'Power Play'!AK235+'Penalty Kill'!AG235)&gt;0,W235/('Even Strength'!BR235+'Power Play'!AK235+'Penalty Kill'!AG235),0)</f>
        <v>0.14285714285714285</v>
      </c>
      <c r="AO235" s="15">
        <f t="shared" si="76"/>
        <v>0.2857142857142857</v>
      </c>
      <c r="AP235" s="13">
        <v>0</v>
      </c>
      <c r="AQ235" s="13">
        <v>0</v>
      </c>
      <c r="AR235" s="21">
        <f t="shared" si="77"/>
        <v>0</v>
      </c>
      <c r="AS235" s="22">
        <v>0</v>
      </c>
      <c r="AT235" s="1"/>
      <c r="AU235" s="1"/>
      <c r="AV235">
        <v>23</v>
      </c>
      <c r="AW235" s="13">
        <v>12</v>
      </c>
      <c r="AX235" s="13">
        <v>19</v>
      </c>
      <c r="AY235" s="13">
        <v>5</v>
      </c>
      <c r="AZ235" s="13">
        <v>7</v>
      </c>
      <c r="BA235" s="13">
        <v>1</v>
      </c>
      <c r="BB235" s="16">
        <f t="shared" si="78"/>
        <v>7.0860077021822852</v>
      </c>
      <c r="BC235" s="17">
        <f t="shared" si="79"/>
        <v>3.6970474967907574</v>
      </c>
      <c r="BD235" s="17">
        <f t="shared" si="80"/>
        <v>5.8536585365853657</v>
      </c>
      <c r="BE235" s="17">
        <f t="shared" si="81"/>
        <v>1.5404364569961491</v>
      </c>
      <c r="BF235" s="17">
        <f t="shared" si="82"/>
        <v>2.1566110397946083</v>
      </c>
      <c r="BG235" s="17">
        <f t="shared" si="83"/>
        <v>0.30808729139922975</v>
      </c>
      <c r="BH235" s="13">
        <v>14</v>
      </c>
      <c r="BI235" s="13">
        <v>2</v>
      </c>
      <c r="BJ235" s="13">
        <v>2</v>
      </c>
      <c r="BK235" s="13">
        <v>0</v>
      </c>
      <c r="BL235" s="13">
        <v>0</v>
      </c>
      <c r="BM235" s="13">
        <v>0</v>
      </c>
      <c r="BN235" s="13">
        <f t="shared" si="84"/>
        <v>47</v>
      </c>
      <c r="BO235" s="16">
        <v>-0.19900000000000001</v>
      </c>
      <c r="BP235" s="1"/>
      <c r="BQ235" s="1"/>
      <c r="BR235" s="23" t="str">
        <f t="shared" si="85"/>
        <v xml:space="preserve"> </v>
      </c>
      <c r="BS235" s="1"/>
      <c r="BT235" s="13">
        <v>1</v>
      </c>
      <c r="BU235" s="13">
        <v>6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23">
        <f t="shared" si="86"/>
        <v>0</v>
      </c>
      <c r="CC235" s="16">
        <v>0.1</v>
      </c>
      <c r="CD235" s="16">
        <v>-0.4</v>
      </c>
      <c r="CE235" s="16">
        <v>-0.30000000000000004</v>
      </c>
      <c r="CF235" s="24">
        <f t="shared" si="87"/>
        <v>-1.666666666666667E-2</v>
      </c>
      <c r="CG235" s="24">
        <f t="shared" si="88"/>
        <v>-9.2426187419768949E-2</v>
      </c>
      <c r="CH235" s="25">
        <v>1</v>
      </c>
      <c r="CI235" s="16">
        <v>5.3</v>
      </c>
      <c r="CJ235" s="16">
        <v>5.9</v>
      </c>
      <c r="CK235" s="16">
        <v>-9.5</v>
      </c>
      <c r="CL235" s="16">
        <v>-0.4</v>
      </c>
      <c r="CM235" s="16">
        <v>-0.9</v>
      </c>
      <c r="CN235" s="16">
        <v>0</v>
      </c>
      <c r="CO235" s="16">
        <v>-1.3</v>
      </c>
      <c r="CP235" s="26">
        <f t="shared" si="89"/>
        <v>-7.2222222222222229E-2</v>
      </c>
      <c r="CQ235" s="26">
        <f t="shared" si="90"/>
        <v>-0.40051347881899874</v>
      </c>
      <c r="CR235" s="13">
        <v>0</v>
      </c>
      <c r="CS235" s="13">
        <v>1</v>
      </c>
      <c r="CT235" s="13">
        <v>0</v>
      </c>
      <c r="CU235" s="13">
        <v>0</v>
      </c>
      <c r="CV235" s="13">
        <v>-0.03</v>
      </c>
      <c r="CW235" s="13">
        <v>0.17</v>
      </c>
      <c r="CX235" s="13">
        <v>0.16</v>
      </c>
      <c r="CY235" s="13">
        <v>-2.0299999999999998</v>
      </c>
      <c r="CZ235" s="13">
        <v>0.2</v>
      </c>
      <c r="DA235" s="13">
        <v>-1.53</v>
      </c>
      <c r="DB235" s="27">
        <v>6.23</v>
      </c>
      <c r="DC235" s="27">
        <v>29.5</v>
      </c>
      <c r="DD235" s="27">
        <v>-23.27</v>
      </c>
      <c r="DE235" s="27">
        <v>-14.05</v>
      </c>
      <c r="DF235" s="27">
        <v>6.62</v>
      </c>
      <c r="DG235" s="27">
        <v>19.43</v>
      </c>
      <c r="DH235" s="27">
        <v>-12.8</v>
      </c>
      <c r="DI235" s="27">
        <v>-9.27</v>
      </c>
      <c r="DJ235" s="1">
        <v>85</v>
      </c>
      <c r="DK235" s="28">
        <v>4</v>
      </c>
      <c r="DL235" s="28" t="s">
        <v>379</v>
      </c>
      <c r="DM235" s="1">
        <v>0.32</v>
      </c>
      <c r="DN235" s="1">
        <v>3.4000000000000002E-2</v>
      </c>
      <c r="DO235" s="1">
        <v>0</v>
      </c>
      <c r="DP235" s="16">
        <f t="shared" si="91"/>
        <v>-1.4460764127202013</v>
      </c>
    </row>
    <row r="236" spans="1:120" x14ac:dyDescent="0.2">
      <c r="A236" s="13">
        <v>34</v>
      </c>
      <c r="B236" s="13" t="s">
        <v>1067</v>
      </c>
      <c r="C236" s="13" t="s">
        <v>1068</v>
      </c>
      <c r="D236" s="13" t="s">
        <v>518</v>
      </c>
      <c r="E236" s="13" t="s">
        <v>123</v>
      </c>
      <c r="F236" s="1" t="s">
        <v>124</v>
      </c>
      <c r="G236" s="13">
        <v>70</v>
      </c>
      <c r="H236" s="13">
        <v>188</v>
      </c>
      <c r="I236" s="13" t="s">
        <v>125</v>
      </c>
      <c r="J236" s="1"/>
      <c r="K236" s="1"/>
      <c r="L236" s="1"/>
      <c r="M236" s="13" t="s">
        <v>159</v>
      </c>
      <c r="N236" s="1">
        <v>26</v>
      </c>
      <c r="O236" s="13" t="s">
        <v>1069</v>
      </c>
      <c r="P236" s="13" t="s">
        <v>1070</v>
      </c>
      <c r="Q236" s="1" t="str">
        <f t="shared" si="69"/>
        <v>PIT</v>
      </c>
      <c r="R236" s="13" t="s">
        <v>153</v>
      </c>
      <c r="S236" s="1"/>
      <c r="T236" s="13" t="s">
        <v>154</v>
      </c>
      <c r="U236" s="13">
        <v>11</v>
      </c>
      <c r="V236" s="13">
        <v>0</v>
      </c>
      <c r="W236" s="13">
        <v>0</v>
      </c>
      <c r="X236" s="14">
        <v>0</v>
      </c>
      <c r="Y236" s="13">
        <v>0</v>
      </c>
      <c r="Z236" s="13">
        <v>0</v>
      </c>
      <c r="AA236" s="1">
        <v>6</v>
      </c>
      <c r="AB236" s="14">
        <v>4</v>
      </c>
      <c r="AC236" s="14">
        <v>4</v>
      </c>
      <c r="AD236" s="15">
        <f t="shared" si="70"/>
        <v>0</v>
      </c>
      <c r="AE236" s="15">
        <f t="shared" si="71"/>
        <v>0</v>
      </c>
      <c r="AF236" s="16">
        <v>78.933333333299998</v>
      </c>
      <c r="AG236" s="17">
        <f t="shared" si="72"/>
        <v>7.1757575757545453</v>
      </c>
      <c r="AH236" s="29">
        <v>121</v>
      </c>
      <c r="AI236" s="17">
        <f t="shared" si="73"/>
        <v>11</v>
      </c>
      <c r="AJ236" s="19">
        <f t="shared" si="74"/>
        <v>0.65234159779586776</v>
      </c>
      <c r="AK236" s="20">
        <f>'Even Strength'!AA236+'Power Play'!R236+'Penalty Kill'!L236</f>
        <v>0</v>
      </c>
      <c r="AL236" s="19">
        <f t="shared" si="75"/>
        <v>0</v>
      </c>
      <c r="AM236" s="15">
        <f>IF(('Even Strength'!BR236+'Power Play'!AK236+'Penalty Kill'!AG236)&gt;0,V236/('Even Strength'!BR236+'Power Play'!AK236+'Penalty Kill'!AG236),0)</f>
        <v>0</v>
      </c>
      <c r="AN236" s="15">
        <f>IF(('Even Strength'!BR236+'Power Play'!AK236+'Penalty Kill'!AG236)&gt;0,W236/('Even Strength'!BR236+'Power Play'!AK236+'Penalty Kill'!AG236),0)</f>
        <v>0</v>
      </c>
      <c r="AO236" s="15">
        <f t="shared" si="76"/>
        <v>0</v>
      </c>
      <c r="AP236" s="13">
        <v>0</v>
      </c>
      <c r="AQ236" s="13">
        <v>0</v>
      </c>
      <c r="AR236" s="21">
        <f t="shared" si="77"/>
        <v>0</v>
      </c>
      <c r="AS236" s="22">
        <v>0</v>
      </c>
      <c r="AT236" s="1"/>
      <c r="AU236" s="1"/>
      <c r="AV236">
        <v>14</v>
      </c>
      <c r="AW236" s="13">
        <v>26</v>
      </c>
      <c r="AX236" s="13">
        <v>2</v>
      </c>
      <c r="AY236" s="13">
        <v>4</v>
      </c>
      <c r="AZ236" s="13">
        <v>1</v>
      </c>
      <c r="BA236" s="13">
        <v>0</v>
      </c>
      <c r="BB236" s="16">
        <f t="shared" si="78"/>
        <v>10.641891891896385</v>
      </c>
      <c r="BC236" s="17">
        <f t="shared" si="79"/>
        <v>19.763513513521861</v>
      </c>
      <c r="BD236" s="17">
        <f t="shared" si="80"/>
        <v>1.5202702702709123</v>
      </c>
      <c r="BE236" s="17">
        <f t="shared" si="81"/>
        <v>3.0405405405418247</v>
      </c>
      <c r="BF236" s="17">
        <f t="shared" si="82"/>
        <v>0.76013513513545616</v>
      </c>
      <c r="BG236" s="17">
        <f t="shared" si="83"/>
        <v>0</v>
      </c>
      <c r="BH236" s="13">
        <v>24</v>
      </c>
      <c r="BI236" s="13">
        <v>2</v>
      </c>
      <c r="BJ236" s="13">
        <v>4</v>
      </c>
      <c r="BK236" s="13">
        <v>0</v>
      </c>
      <c r="BL236" s="13">
        <v>0</v>
      </c>
      <c r="BM236" s="13">
        <v>0</v>
      </c>
      <c r="BN236" s="13">
        <f t="shared" si="84"/>
        <v>56</v>
      </c>
      <c r="BO236" s="16">
        <v>3.863</v>
      </c>
      <c r="BP236" s="1"/>
      <c r="BQ236" s="1"/>
      <c r="BR236" s="23" t="str">
        <f t="shared" si="85"/>
        <v xml:space="preserve"> </v>
      </c>
      <c r="BS236" s="1"/>
      <c r="BT236" s="13">
        <v>0</v>
      </c>
      <c r="BU236" s="13">
        <v>4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23">
        <f t="shared" si="86"/>
        <v>0</v>
      </c>
      <c r="CC236" s="16">
        <v>-0.2</v>
      </c>
      <c r="CD236" s="16">
        <v>0.1</v>
      </c>
      <c r="CE236" s="16">
        <v>-0.1</v>
      </c>
      <c r="CF236" s="24">
        <f t="shared" si="87"/>
        <v>-9.0909090909090922E-3</v>
      </c>
      <c r="CG236" s="24">
        <f t="shared" si="88"/>
        <v>-7.6013513513545614E-2</v>
      </c>
      <c r="CH236" s="25">
        <v>3</v>
      </c>
      <c r="CI236" s="16">
        <v>1</v>
      </c>
      <c r="CJ236" s="16">
        <v>1</v>
      </c>
      <c r="CK236" s="16">
        <v>-0.1</v>
      </c>
      <c r="CL236" s="16">
        <v>-0.5</v>
      </c>
      <c r="CM236" s="16">
        <v>0.1</v>
      </c>
      <c r="CN236" s="16">
        <v>0</v>
      </c>
      <c r="CO236" s="16">
        <v>-0.4</v>
      </c>
      <c r="CP236" s="26">
        <f t="shared" si="89"/>
        <v>-3.6363636363636369E-2</v>
      </c>
      <c r="CQ236" s="26">
        <f t="shared" si="90"/>
        <v>-0.30405405405418245</v>
      </c>
      <c r="CR236" s="13">
        <v>0</v>
      </c>
      <c r="CS236" s="13">
        <v>0</v>
      </c>
      <c r="CT236" s="13">
        <v>0</v>
      </c>
      <c r="CU236" s="13">
        <v>0</v>
      </c>
      <c r="CV236" s="13">
        <v>0.99</v>
      </c>
      <c r="CW236" s="13">
        <v>-0.1</v>
      </c>
      <c r="CX236" s="13">
        <v>-0.57000000000000006</v>
      </c>
      <c r="CY236" s="13">
        <v>0.23</v>
      </c>
      <c r="CZ236" s="13">
        <v>-0.38</v>
      </c>
      <c r="DA236" s="13">
        <v>0.17</v>
      </c>
      <c r="DB236" s="27">
        <v>-6.72</v>
      </c>
      <c r="DC236" s="27">
        <v>5.24</v>
      </c>
      <c r="DD236" s="27">
        <v>-11.96</v>
      </c>
      <c r="DE236" s="27">
        <v>-9.09</v>
      </c>
      <c r="DF236" s="27">
        <v>-4.8600000000000003</v>
      </c>
      <c r="DG236" s="27">
        <v>-3.49</v>
      </c>
      <c r="DH236" s="27">
        <v>-1.38</v>
      </c>
      <c r="DI236" s="27">
        <v>-1.05</v>
      </c>
      <c r="DJ236" s="1">
        <v>27</v>
      </c>
      <c r="DK236" s="1"/>
      <c r="DL236" s="1"/>
      <c r="DM236" s="1">
        <v>0.08</v>
      </c>
      <c r="DN236" s="1">
        <v>0</v>
      </c>
      <c r="DO236" s="1">
        <v>0</v>
      </c>
      <c r="DP236" s="16">
        <f t="shared" si="91"/>
        <v>-0.40034317089910776</v>
      </c>
    </row>
    <row r="237" spans="1:120" x14ac:dyDescent="0.2">
      <c r="A237" s="13">
        <v>19</v>
      </c>
      <c r="B237" s="13" t="s">
        <v>1071</v>
      </c>
      <c r="C237" s="13" t="s">
        <v>1072</v>
      </c>
      <c r="D237" s="1"/>
      <c r="E237" s="13" t="s">
        <v>197</v>
      </c>
      <c r="F237" s="1" t="s">
        <v>198</v>
      </c>
      <c r="G237" s="13">
        <v>72</v>
      </c>
      <c r="H237" s="13">
        <v>185</v>
      </c>
      <c r="I237" s="13" t="s">
        <v>150</v>
      </c>
      <c r="J237" s="13">
        <v>2010</v>
      </c>
      <c r="K237" s="13">
        <v>6</v>
      </c>
      <c r="L237" s="13">
        <v>157</v>
      </c>
      <c r="M237" s="13" t="s">
        <v>159</v>
      </c>
      <c r="N237" s="1">
        <v>23</v>
      </c>
      <c r="O237" s="13" t="s">
        <v>1073</v>
      </c>
      <c r="P237" s="13" t="s">
        <v>1074</v>
      </c>
      <c r="Q237" s="1" t="str">
        <f t="shared" si="69"/>
        <v>NYR</v>
      </c>
      <c r="R237" s="13" t="s">
        <v>179</v>
      </c>
      <c r="S237" s="1"/>
      <c r="T237" s="13" t="s">
        <v>154</v>
      </c>
      <c r="U237" s="13">
        <v>58</v>
      </c>
      <c r="V237" s="13">
        <v>6</v>
      </c>
      <c r="W237" s="13">
        <v>8</v>
      </c>
      <c r="X237" s="14">
        <v>4</v>
      </c>
      <c r="Y237" s="13">
        <v>14</v>
      </c>
      <c r="Z237" s="13">
        <v>-1</v>
      </c>
      <c r="AA237" s="1">
        <v>52</v>
      </c>
      <c r="AB237" s="14">
        <v>19</v>
      </c>
      <c r="AC237" s="14">
        <v>18</v>
      </c>
      <c r="AD237" s="15">
        <f t="shared" si="70"/>
        <v>0.11538461538461539</v>
      </c>
      <c r="AE237" s="15">
        <f t="shared" si="71"/>
        <v>6.741573033707865E-2</v>
      </c>
      <c r="AF237" s="16">
        <v>684.65</v>
      </c>
      <c r="AG237" s="17">
        <f t="shared" si="72"/>
        <v>11.804310344827586</v>
      </c>
      <c r="AH237" s="29">
        <v>1030</v>
      </c>
      <c r="AI237" s="17">
        <f t="shared" si="73"/>
        <v>17.758620689655171</v>
      </c>
      <c r="AJ237" s="19">
        <f t="shared" si="74"/>
        <v>0.66470873786407769</v>
      </c>
      <c r="AK237" s="20">
        <f>'Even Strength'!AA237+'Power Play'!R237+'Penalty Kill'!L237</f>
        <v>48.5</v>
      </c>
      <c r="AL237" s="19">
        <f t="shared" si="75"/>
        <v>4.2503468925728471</v>
      </c>
      <c r="AM237" s="15">
        <f>IF(('Even Strength'!BR237+'Power Play'!AK237+'Penalty Kill'!AG237)&gt;0,V237/('Even Strength'!BR237+'Power Play'!AK237+'Penalty Kill'!AG237),0)</f>
        <v>0.2857142857142857</v>
      </c>
      <c r="AN237" s="15">
        <f>IF(('Even Strength'!BR237+'Power Play'!AK237+'Penalty Kill'!AG237)&gt;0,W237/('Even Strength'!BR237+'Power Play'!AK237+'Penalty Kill'!AG237),0)</f>
        <v>0.38095238095238093</v>
      </c>
      <c r="AO237" s="15">
        <f t="shared" si="76"/>
        <v>0.66666666666666663</v>
      </c>
      <c r="AP237" s="13">
        <v>4</v>
      </c>
      <c r="AQ237" s="13">
        <v>16</v>
      </c>
      <c r="AR237" s="21">
        <f t="shared" si="77"/>
        <v>0.2</v>
      </c>
      <c r="AS237" s="22">
        <v>0.5</v>
      </c>
      <c r="AT237" s="1"/>
      <c r="AU237" s="1"/>
      <c r="AV237">
        <v>78</v>
      </c>
      <c r="AW237" s="13">
        <v>102</v>
      </c>
      <c r="AX237" s="13">
        <v>28</v>
      </c>
      <c r="AY237" s="13">
        <v>19</v>
      </c>
      <c r="AZ237" s="13">
        <v>5</v>
      </c>
      <c r="BA237" s="13">
        <v>13</v>
      </c>
      <c r="BB237" s="16">
        <f t="shared" si="78"/>
        <v>6.8356094354779824</v>
      </c>
      <c r="BC237" s="17">
        <f t="shared" si="79"/>
        <v>8.9388738771635143</v>
      </c>
      <c r="BD237" s="17">
        <f t="shared" si="80"/>
        <v>2.4538085152997886</v>
      </c>
      <c r="BE237" s="17">
        <f t="shared" si="81"/>
        <v>1.6650843496677135</v>
      </c>
      <c r="BF237" s="17">
        <f t="shared" si="82"/>
        <v>0.43818009201781932</v>
      </c>
      <c r="BG237" s="17">
        <f t="shared" si="83"/>
        <v>1.1392682392463302</v>
      </c>
      <c r="BH237" s="13">
        <v>8</v>
      </c>
      <c r="BI237" s="13">
        <v>4</v>
      </c>
      <c r="BJ237" s="13">
        <v>0</v>
      </c>
      <c r="BK237" s="13">
        <v>0</v>
      </c>
      <c r="BL237" s="13">
        <v>0</v>
      </c>
      <c r="BM237" s="13">
        <v>0</v>
      </c>
      <c r="BN237" s="13">
        <f t="shared" si="84"/>
        <v>138</v>
      </c>
      <c r="BO237" s="16">
        <v>2.99</v>
      </c>
      <c r="BP237" s="1"/>
      <c r="BQ237" s="1"/>
      <c r="BR237" s="23" t="str">
        <f t="shared" si="85"/>
        <v xml:space="preserve"> </v>
      </c>
      <c r="BS237" s="1"/>
      <c r="BT237" s="13">
        <v>0</v>
      </c>
      <c r="BU237" s="13">
        <v>9</v>
      </c>
      <c r="BV237" s="13">
        <v>0</v>
      </c>
      <c r="BW237" s="13">
        <v>0</v>
      </c>
      <c r="BX237" s="13">
        <v>0</v>
      </c>
      <c r="BY237" s="13">
        <v>1</v>
      </c>
      <c r="BZ237" s="13">
        <v>0</v>
      </c>
      <c r="CA237" s="13">
        <v>0</v>
      </c>
      <c r="CB237" s="23">
        <f t="shared" si="86"/>
        <v>0</v>
      </c>
      <c r="CC237" s="16">
        <v>0.4</v>
      </c>
      <c r="CD237" s="16">
        <v>0.60000000000000009</v>
      </c>
      <c r="CE237" s="16">
        <v>1</v>
      </c>
      <c r="CF237" s="24">
        <f t="shared" si="87"/>
        <v>1.7241379310344827E-2</v>
      </c>
      <c r="CG237" s="24">
        <f t="shared" si="88"/>
        <v>8.7636018403563873E-2</v>
      </c>
      <c r="CH237" s="25">
        <v>4</v>
      </c>
      <c r="CI237" s="16">
        <v>11.2</v>
      </c>
      <c r="CJ237" s="16">
        <v>11.5</v>
      </c>
      <c r="CK237" s="16">
        <v>-6.5</v>
      </c>
      <c r="CL237" s="16">
        <v>1</v>
      </c>
      <c r="CM237" s="16">
        <v>0.9</v>
      </c>
      <c r="CN237" s="16">
        <v>0</v>
      </c>
      <c r="CO237" s="16">
        <v>1.9</v>
      </c>
      <c r="CP237" s="26">
        <f t="shared" si="89"/>
        <v>3.2758620689655168E-2</v>
      </c>
      <c r="CQ237" s="26">
        <f t="shared" si="90"/>
        <v>0.16650843496677134</v>
      </c>
      <c r="CR237" s="13">
        <v>0</v>
      </c>
      <c r="CS237" s="13">
        <v>1</v>
      </c>
      <c r="CT237" s="13">
        <v>0</v>
      </c>
      <c r="CU237" s="13">
        <v>-0.05</v>
      </c>
      <c r="CV237" s="13">
        <v>-0.27</v>
      </c>
      <c r="CW237" s="13">
        <v>0.98</v>
      </c>
      <c r="CX237" s="13">
        <v>0.65</v>
      </c>
      <c r="CY237" s="13">
        <v>4.92</v>
      </c>
      <c r="CZ237" s="13">
        <v>-0.19</v>
      </c>
      <c r="DA237" s="13">
        <v>6.04</v>
      </c>
      <c r="DB237" s="27">
        <v>31.36</v>
      </c>
      <c r="DC237" s="27">
        <v>-36.53</v>
      </c>
      <c r="DD237" s="27">
        <v>67.89</v>
      </c>
      <c r="DE237" s="27">
        <v>6.7</v>
      </c>
      <c r="DF237" s="27">
        <v>32.15</v>
      </c>
      <c r="DG237" s="27">
        <v>-23.32</v>
      </c>
      <c r="DH237" s="27">
        <v>55.47</v>
      </c>
      <c r="DI237" s="27">
        <v>5.48</v>
      </c>
      <c r="DJ237" s="1">
        <v>162</v>
      </c>
      <c r="DK237" s="28">
        <v>11</v>
      </c>
      <c r="DL237" s="28" t="s">
        <v>687</v>
      </c>
      <c r="DM237" s="1">
        <v>0.78400000000000003</v>
      </c>
      <c r="DN237" s="1">
        <v>0.121</v>
      </c>
      <c r="DO237" s="1">
        <v>0</v>
      </c>
      <c r="DP237" s="16">
        <f t="shared" si="91"/>
        <v>1.2511324639670556</v>
      </c>
    </row>
    <row r="238" spans="1:120" x14ac:dyDescent="0.2">
      <c r="A238" s="13">
        <v>27</v>
      </c>
      <c r="B238" s="13" t="s">
        <v>1075</v>
      </c>
      <c r="C238" s="13" t="s">
        <v>1076</v>
      </c>
      <c r="D238" s="13" t="s">
        <v>133</v>
      </c>
      <c r="E238" s="13" t="s">
        <v>123</v>
      </c>
      <c r="F238" s="1" t="s">
        <v>124</v>
      </c>
      <c r="G238" s="13">
        <v>72</v>
      </c>
      <c r="H238" s="13">
        <v>215</v>
      </c>
      <c r="I238" s="13" t="s">
        <v>150</v>
      </c>
      <c r="J238" s="13">
        <v>2010</v>
      </c>
      <c r="K238" s="13">
        <v>2</v>
      </c>
      <c r="L238" s="13">
        <v>37</v>
      </c>
      <c r="M238" s="1"/>
      <c r="N238" s="1">
        <v>22</v>
      </c>
      <c r="O238" s="13" t="s">
        <v>126</v>
      </c>
      <c r="P238" s="13" t="s">
        <v>1077</v>
      </c>
      <c r="Q238" s="1" t="str">
        <f t="shared" si="69"/>
        <v>CAR</v>
      </c>
      <c r="R238" s="13" t="s">
        <v>358</v>
      </c>
      <c r="S238" s="1"/>
      <c r="T238" s="13" t="s">
        <v>173</v>
      </c>
      <c r="U238" s="13">
        <v>82</v>
      </c>
      <c r="V238" s="13">
        <v>15</v>
      </c>
      <c r="W238" s="13">
        <v>34</v>
      </c>
      <c r="X238" s="14">
        <v>17</v>
      </c>
      <c r="Y238" s="13">
        <v>49</v>
      </c>
      <c r="Z238" s="13">
        <v>-19</v>
      </c>
      <c r="AA238" s="1">
        <v>238</v>
      </c>
      <c r="AB238" s="14">
        <v>87</v>
      </c>
      <c r="AC238" s="14">
        <v>138</v>
      </c>
      <c r="AD238" s="15">
        <f t="shared" si="70"/>
        <v>6.3025210084033612E-2</v>
      </c>
      <c r="AE238" s="15">
        <f t="shared" si="71"/>
        <v>3.2397408207343416E-2</v>
      </c>
      <c r="AF238" s="16">
        <f>2002+56/60</f>
        <v>2002.9333333333334</v>
      </c>
      <c r="AG238" s="17">
        <f t="shared" si="72"/>
        <v>24.426016260162601</v>
      </c>
      <c r="AH238" s="29">
        <v>2501</v>
      </c>
      <c r="AI238" s="17">
        <f t="shared" si="73"/>
        <v>30.5</v>
      </c>
      <c r="AJ238" s="19">
        <f t="shared" si="74"/>
        <v>0.80085299213647876</v>
      </c>
      <c r="AK238" s="20">
        <f>'Even Strength'!AA238+'Power Play'!R238+'Penalty Kill'!L238</f>
        <v>211.69090909090906</v>
      </c>
      <c r="AL238" s="19">
        <f t="shared" si="75"/>
        <v>6.3414265138403065</v>
      </c>
      <c r="AM238" s="15">
        <f>IF(('Even Strength'!BR238+'Power Play'!AK238+'Penalty Kill'!AG238)&gt;0,V238/('Even Strength'!BR238+'Power Play'!AK238+'Penalty Kill'!AG238),0)</f>
        <v>0.18292682926829268</v>
      </c>
      <c r="AN238" s="15">
        <f>IF(('Even Strength'!BR238+'Power Play'!AK238+'Penalty Kill'!AG238)&gt;0,W238/('Even Strength'!BR238+'Power Play'!AK238+'Penalty Kill'!AG238),0)</f>
        <v>0.41463414634146339</v>
      </c>
      <c r="AO238" s="15">
        <f t="shared" si="76"/>
        <v>0.59756097560975607</v>
      </c>
      <c r="AP238" s="13">
        <v>0</v>
      </c>
      <c r="AQ238" s="13">
        <v>0</v>
      </c>
      <c r="AR238" s="21">
        <f t="shared" si="77"/>
        <v>0</v>
      </c>
      <c r="AS238" s="22">
        <v>0</v>
      </c>
      <c r="AT238" s="1"/>
      <c r="AU238" s="1"/>
      <c r="AV238">
        <v>121</v>
      </c>
      <c r="AW238" s="13">
        <v>157</v>
      </c>
      <c r="AX238" s="13">
        <v>114</v>
      </c>
      <c r="AY238" s="13">
        <v>87</v>
      </c>
      <c r="AZ238" s="13">
        <v>50</v>
      </c>
      <c r="BA238" s="13">
        <v>70</v>
      </c>
      <c r="BB238" s="16">
        <f t="shared" si="78"/>
        <v>3.6246837970975898</v>
      </c>
      <c r="BC238" s="17">
        <f t="shared" si="79"/>
        <v>4.703102116895221</v>
      </c>
      <c r="BD238" s="17">
        <f t="shared" si="80"/>
        <v>3.414991346025829</v>
      </c>
      <c r="BE238" s="17">
        <f t="shared" si="81"/>
        <v>2.6061776061776061</v>
      </c>
      <c r="BF238" s="17">
        <f t="shared" si="82"/>
        <v>1.4978032219411528</v>
      </c>
      <c r="BG238" s="17">
        <f t="shared" si="83"/>
        <v>2.096924510717614</v>
      </c>
      <c r="BH238" s="13">
        <v>30</v>
      </c>
      <c r="BI238" s="13">
        <v>15</v>
      </c>
      <c r="BJ238" s="13">
        <v>0</v>
      </c>
      <c r="BK238" s="13">
        <v>0</v>
      </c>
      <c r="BL238" s="13">
        <v>0</v>
      </c>
      <c r="BM238" s="13">
        <v>0</v>
      </c>
      <c r="BN238" s="13">
        <f t="shared" si="84"/>
        <v>301</v>
      </c>
      <c r="BO238" s="16">
        <v>1.845</v>
      </c>
      <c r="BP238" s="1"/>
      <c r="BQ238" s="1"/>
      <c r="BR238" s="23" t="str">
        <f t="shared" si="85"/>
        <v xml:space="preserve"> </v>
      </c>
      <c r="BS238" s="1"/>
      <c r="BT238" s="13">
        <v>4</v>
      </c>
      <c r="BU238" s="13">
        <v>17</v>
      </c>
      <c r="BV238" s="13">
        <v>0</v>
      </c>
      <c r="BW238" s="13">
        <v>0</v>
      </c>
      <c r="BX238" s="13">
        <v>4</v>
      </c>
      <c r="BY238" s="13">
        <v>0</v>
      </c>
      <c r="BZ238" s="13">
        <v>0</v>
      </c>
      <c r="CA238" s="13">
        <v>0</v>
      </c>
      <c r="CB238" s="23">
        <f t="shared" si="86"/>
        <v>0</v>
      </c>
      <c r="CC238" s="16">
        <v>4.5999999999999996</v>
      </c>
      <c r="CD238" s="16">
        <v>4.5</v>
      </c>
      <c r="CE238" s="16">
        <v>9.1</v>
      </c>
      <c r="CF238" s="24">
        <f t="shared" si="87"/>
        <v>0.11097560975609756</v>
      </c>
      <c r="CG238" s="24">
        <f t="shared" si="88"/>
        <v>0.27260018639328981</v>
      </c>
      <c r="CH238" s="25">
        <v>8</v>
      </c>
      <c r="CI238" s="16">
        <v>47.1</v>
      </c>
      <c r="CJ238" s="16">
        <v>43.3</v>
      </c>
      <c r="CK238" s="16">
        <v>1.9</v>
      </c>
      <c r="CL238" s="16">
        <v>8.3000000000000007</v>
      </c>
      <c r="CM238" s="16">
        <v>6.3</v>
      </c>
      <c r="CN238" s="16">
        <v>0</v>
      </c>
      <c r="CO238" s="16">
        <v>14.6</v>
      </c>
      <c r="CP238" s="26">
        <f t="shared" si="89"/>
        <v>0.17804878048780487</v>
      </c>
      <c r="CQ238" s="26">
        <f t="shared" si="90"/>
        <v>0.43735854080681663</v>
      </c>
      <c r="CR238" s="13">
        <v>7</v>
      </c>
      <c r="CS238" s="13">
        <v>1</v>
      </c>
      <c r="CT238" s="13">
        <v>8</v>
      </c>
      <c r="CU238" s="13">
        <v>0</v>
      </c>
      <c r="CV238" s="13">
        <v>-1.35</v>
      </c>
      <c r="CW238" s="13">
        <v>1.36</v>
      </c>
      <c r="CX238" s="13">
        <v>5.12</v>
      </c>
      <c r="CY238" s="13">
        <v>-3.43</v>
      </c>
      <c r="CZ238" s="13">
        <v>3.45</v>
      </c>
      <c r="DA238" s="13">
        <v>5.15</v>
      </c>
      <c r="DB238" s="27">
        <v>139.29</v>
      </c>
      <c r="DC238" s="27">
        <v>21.46</v>
      </c>
      <c r="DD238" s="27">
        <v>117.83</v>
      </c>
      <c r="DE238" s="27">
        <v>4.7</v>
      </c>
      <c r="DF238" s="27">
        <v>100.23</v>
      </c>
      <c r="DG238" s="27">
        <v>42.85</v>
      </c>
      <c r="DH238" s="27">
        <v>57.37</v>
      </c>
      <c r="DI238" s="27">
        <v>2.29</v>
      </c>
      <c r="DJ238" s="1">
        <v>186</v>
      </c>
      <c r="DK238" s="1"/>
      <c r="DL238" s="1"/>
      <c r="DM238" s="1">
        <v>4.8330000000000002</v>
      </c>
      <c r="DN238" s="1">
        <v>0</v>
      </c>
      <c r="DO238" s="1">
        <v>0</v>
      </c>
      <c r="DP238" s="16">
        <f t="shared" si="91"/>
        <v>5.4872340425531902</v>
      </c>
    </row>
    <row r="239" spans="1:120" x14ac:dyDescent="0.2">
      <c r="A239" s="13">
        <v>5</v>
      </c>
      <c r="B239" s="13" t="s">
        <v>1078</v>
      </c>
      <c r="C239" s="13" t="s">
        <v>1079</v>
      </c>
      <c r="D239" s="13" t="s">
        <v>1080</v>
      </c>
      <c r="E239" s="13" t="s">
        <v>123</v>
      </c>
      <c r="F239" s="1" t="s">
        <v>124</v>
      </c>
      <c r="G239" s="13">
        <v>75</v>
      </c>
      <c r="H239" s="13">
        <v>215</v>
      </c>
      <c r="I239" s="13" t="s">
        <v>150</v>
      </c>
      <c r="J239" s="13">
        <v>2005</v>
      </c>
      <c r="K239" s="13">
        <v>5</v>
      </c>
      <c r="L239" s="13">
        <v>155</v>
      </c>
      <c r="M239" s="1"/>
      <c r="N239" s="1">
        <v>27</v>
      </c>
      <c r="O239" s="13" t="s">
        <v>183</v>
      </c>
      <c r="P239" s="13" t="s">
        <v>1081</v>
      </c>
      <c r="Q239" s="1" t="str">
        <f t="shared" si="69"/>
        <v>EDM</v>
      </c>
      <c r="R239" s="13" t="s">
        <v>136</v>
      </c>
      <c r="S239" s="1"/>
      <c r="T239" s="13" t="s">
        <v>173</v>
      </c>
      <c r="U239" s="13">
        <v>74</v>
      </c>
      <c r="V239" s="13">
        <v>2</v>
      </c>
      <c r="W239" s="13">
        <v>6</v>
      </c>
      <c r="X239" s="14">
        <v>1</v>
      </c>
      <c r="Y239" s="13">
        <v>8</v>
      </c>
      <c r="Z239" s="13">
        <v>-21</v>
      </c>
      <c r="AA239" s="1">
        <v>78</v>
      </c>
      <c r="AB239" s="14">
        <v>29</v>
      </c>
      <c r="AC239" s="14">
        <v>78</v>
      </c>
      <c r="AD239" s="15">
        <f t="shared" si="70"/>
        <v>2.564102564102564E-2</v>
      </c>
      <c r="AE239" s="15">
        <f t="shared" si="71"/>
        <v>1.0810810810810811E-2</v>
      </c>
      <c r="AF239" s="16">
        <v>1327.3166666667</v>
      </c>
      <c r="AG239" s="17">
        <f t="shared" si="72"/>
        <v>17.936711711712164</v>
      </c>
      <c r="AH239" s="29">
        <v>1968</v>
      </c>
      <c r="AI239" s="17">
        <f t="shared" si="73"/>
        <v>26.594594594594593</v>
      </c>
      <c r="AJ239" s="19">
        <f t="shared" si="74"/>
        <v>0.67444952574527439</v>
      </c>
      <c r="AK239" s="20">
        <f>'Even Strength'!AA239+'Power Play'!R239+'Penalty Kill'!L239</f>
        <v>15.857142857142859</v>
      </c>
      <c r="AL239" s="19">
        <f t="shared" si="75"/>
        <v>0.71680601571733515</v>
      </c>
      <c r="AM239" s="15">
        <f>IF(('Even Strength'!BR239+'Power Play'!AK239+'Penalty Kill'!AG239)&gt;0,V239/('Even Strength'!BR239+'Power Play'!AK239+'Penalty Kill'!AG239),0)</f>
        <v>6.6666666666666666E-2</v>
      </c>
      <c r="AN239" s="15">
        <f>IF(('Even Strength'!BR239+'Power Play'!AK239+'Penalty Kill'!AG239)&gt;0,W239/('Even Strength'!BR239+'Power Play'!AK239+'Penalty Kill'!AG239),0)</f>
        <v>0.2</v>
      </c>
      <c r="AO239" s="15">
        <f t="shared" si="76"/>
        <v>0.26666666666666666</v>
      </c>
      <c r="AP239" s="13">
        <v>0</v>
      </c>
      <c r="AQ239" s="13">
        <v>0</v>
      </c>
      <c r="AR239" s="21">
        <f t="shared" si="77"/>
        <v>0</v>
      </c>
      <c r="AS239" s="22">
        <v>0</v>
      </c>
      <c r="AT239" s="1"/>
      <c r="AU239" s="1"/>
      <c r="AV239">
        <v>131</v>
      </c>
      <c r="AW239" s="13">
        <v>81</v>
      </c>
      <c r="AX239" s="13">
        <v>125</v>
      </c>
      <c r="AY239" s="13">
        <v>29</v>
      </c>
      <c r="AZ239" s="13">
        <v>49</v>
      </c>
      <c r="BA239" s="13">
        <v>21</v>
      </c>
      <c r="BB239" s="16">
        <f t="shared" si="78"/>
        <v>5.9217217694846509</v>
      </c>
      <c r="BC239" s="17">
        <f t="shared" si="79"/>
        <v>3.6615226208263878</v>
      </c>
      <c r="BD239" s="17">
        <f t="shared" si="80"/>
        <v>5.6504978716456593</v>
      </c>
      <c r="BE239" s="17">
        <f t="shared" si="81"/>
        <v>1.310915506221793</v>
      </c>
      <c r="BF239" s="17">
        <f t="shared" si="82"/>
        <v>2.2149951656850986</v>
      </c>
      <c r="BG239" s="17">
        <f t="shared" si="83"/>
        <v>0.94928364243647079</v>
      </c>
      <c r="BH239" s="13">
        <v>14</v>
      </c>
      <c r="BI239" s="13">
        <v>7</v>
      </c>
      <c r="BJ239" s="13">
        <v>0</v>
      </c>
      <c r="BK239" s="13">
        <v>0</v>
      </c>
      <c r="BL239" s="13">
        <v>0</v>
      </c>
      <c r="BM239" s="13">
        <v>0</v>
      </c>
      <c r="BN239" s="13">
        <f t="shared" si="84"/>
        <v>220</v>
      </c>
      <c r="BO239" s="16">
        <v>-1.1299999999999999</v>
      </c>
      <c r="BP239" s="1"/>
      <c r="BQ239" s="1"/>
      <c r="BR239" s="23" t="str">
        <f t="shared" si="85"/>
        <v xml:space="preserve"> </v>
      </c>
      <c r="BS239" s="1"/>
      <c r="BT239" s="13">
        <v>0</v>
      </c>
      <c r="BU239" s="13">
        <v>20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23">
        <f t="shared" si="86"/>
        <v>0</v>
      </c>
      <c r="CC239" s="16">
        <v>-0.5</v>
      </c>
      <c r="CD239" s="16">
        <v>1.3</v>
      </c>
      <c r="CE239" s="16">
        <v>0.8</v>
      </c>
      <c r="CF239" s="24">
        <f t="shared" si="87"/>
        <v>1.0810810810810811E-2</v>
      </c>
      <c r="CG239" s="24">
        <f t="shared" si="88"/>
        <v>3.6163186378532219E-2</v>
      </c>
      <c r="CH239" s="25">
        <v>4</v>
      </c>
      <c r="CI239" s="16">
        <v>21</v>
      </c>
      <c r="CJ239" s="16">
        <v>32.6</v>
      </c>
      <c r="CK239" s="16">
        <v>-7.4</v>
      </c>
      <c r="CL239" s="16">
        <v>-1.7000000000000002</v>
      </c>
      <c r="CM239" s="16">
        <v>2.4</v>
      </c>
      <c r="CN239" s="16">
        <v>0</v>
      </c>
      <c r="CO239" s="16">
        <v>0.7</v>
      </c>
      <c r="CP239" s="26">
        <f t="shared" si="89"/>
        <v>9.4594594594594582E-3</v>
      </c>
      <c r="CQ239" s="26">
        <f t="shared" si="90"/>
        <v>3.1642788081215692E-2</v>
      </c>
      <c r="CR239" s="13">
        <v>0</v>
      </c>
      <c r="CS239" s="13">
        <v>1</v>
      </c>
      <c r="CT239" s="13">
        <v>0</v>
      </c>
      <c r="CU239" s="13">
        <v>0</v>
      </c>
      <c r="CV239" s="13">
        <v>-1.66</v>
      </c>
      <c r="CW239" s="13">
        <v>1.63</v>
      </c>
      <c r="CX239" s="13">
        <v>-8.43</v>
      </c>
      <c r="CY239" s="13">
        <v>0.39</v>
      </c>
      <c r="CZ239" s="13">
        <v>-1.06</v>
      </c>
      <c r="DA239" s="13">
        <v>-9.1300000000000008</v>
      </c>
      <c r="DB239" s="27">
        <v>-12.38</v>
      </c>
      <c r="DC239" s="27">
        <v>-28.36</v>
      </c>
      <c r="DD239" s="27">
        <v>15.98</v>
      </c>
      <c r="DE239" s="27">
        <v>0.88</v>
      </c>
      <c r="DF239" s="27">
        <v>-35.9</v>
      </c>
      <c r="DG239" s="27">
        <v>-41.32</v>
      </c>
      <c r="DH239" s="27">
        <v>5.42</v>
      </c>
      <c r="DI239" s="27">
        <v>0.30000000000000004</v>
      </c>
      <c r="DJ239" s="1">
        <v>186</v>
      </c>
      <c r="DK239" s="28">
        <v>8</v>
      </c>
      <c r="DL239" s="28" t="s">
        <v>508</v>
      </c>
      <c r="DM239" s="1">
        <v>3.625</v>
      </c>
      <c r="DN239" s="1">
        <v>0.35399999999999998</v>
      </c>
      <c r="DO239" s="1">
        <v>0</v>
      </c>
      <c r="DP239" s="16">
        <f t="shared" si="91"/>
        <v>-5.8425531914893618</v>
      </c>
    </row>
    <row r="240" spans="1:120" x14ac:dyDescent="0.2">
      <c r="A240" s="13">
        <v>43</v>
      </c>
      <c r="B240" s="13" t="s">
        <v>309</v>
      </c>
      <c r="C240" s="13" t="s">
        <v>521</v>
      </c>
      <c r="D240" s="13" t="s">
        <v>325</v>
      </c>
      <c r="E240" s="13" t="s">
        <v>141</v>
      </c>
      <c r="F240" s="1" t="s">
        <v>142</v>
      </c>
      <c r="G240" s="13">
        <v>72</v>
      </c>
      <c r="H240" s="13">
        <v>200</v>
      </c>
      <c r="I240" s="13" t="s">
        <v>150</v>
      </c>
      <c r="J240" s="1"/>
      <c r="K240" s="1"/>
      <c r="L240" s="1"/>
      <c r="M240" s="1"/>
      <c r="N240" s="1">
        <v>26</v>
      </c>
      <c r="O240" s="13" t="s">
        <v>343</v>
      </c>
      <c r="P240" s="13" t="s">
        <v>1082</v>
      </c>
      <c r="Q240" s="1" t="str">
        <f t="shared" si="69"/>
        <v>SJS</v>
      </c>
      <c r="R240" s="13" t="s">
        <v>554</v>
      </c>
      <c r="S240" s="1"/>
      <c r="T240" s="13" t="s">
        <v>173</v>
      </c>
      <c r="U240" s="13">
        <v>7</v>
      </c>
      <c r="V240" s="13">
        <v>0</v>
      </c>
      <c r="W240" s="13">
        <v>4</v>
      </c>
      <c r="X240" s="14">
        <v>1</v>
      </c>
      <c r="Y240" s="13">
        <v>4</v>
      </c>
      <c r="Z240" s="13">
        <v>0</v>
      </c>
      <c r="AA240" s="1">
        <v>12</v>
      </c>
      <c r="AB240" s="14">
        <v>5</v>
      </c>
      <c r="AC240" s="14">
        <v>9</v>
      </c>
      <c r="AD240" s="15">
        <f t="shared" si="70"/>
        <v>0</v>
      </c>
      <c r="AE240" s="15">
        <f t="shared" si="71"/>
        <v>0</v>
      </c>
      <c r="AF240" s="16">
        <v>118.9166666667</v>
      </c>
      <c r="AG240" s="17">
        <f t="shared" si="72"/>
        <v>16.988095238099998</v>
      </c>
      <c r="AH240" s="29">
        <v>172</v>
      </c>
      <c r="AI240" s="17">
        <f t="shared" si="73"/>
        <v>24.571428571428573</v>
      </c>
      <c r="AJ240" s="19">
        <f t="shared" si="74"/>
        <v>0.6913759689924418</v>
      </c>
      <c r="AK240" s="20">
        <f>'Even Strength'!AA240+'Power Play'!R240+'Penalty Kill'!L240</f>
        <v>3.5</v>
      </c>
      <c r="AL240" s="19">
        <f t="shared" si="75"/>
        <v>1.7659425367899746</v>
      </c>
      <c r="AM240" s="15">
        <f>IF(('Even Strength'!BR240+'Power Play'!AK240+'Penalty Kill'!AG240)&gt;0,V240/('Even Strength'!BR240+'Power Play'!AK240+'Penalty Kill'!AG240),0)</f>
        <v>0</v>
      </c>
      <c r="AN240" s="15">
        <f>IF(('Even Strength'!BR240+'Power Play'!AK240+'Penalty Kill'!AG240)&gt;0,W240/('Even Strength'!BR240+'Power Play'!AK240+'Penalty Kill'!AG240),0)</f>
        <v>1</v>
      </c>
      <c r="AO240" s="15">
        <f t="shared" si="76"/>
        <v>1</v>
      </c>
      <c r="AP240" s="13">
        <v>0</v>
      </c>
      <c r="AQ240" s="13">
        <v>0</v>
      </c>
      <c r="AR240" s="21">
        <f t="shared" si="77"/>
        <v>0</v>
      </c>
      <c r="AS240" s="22">
        <v>0</v>
      </c>
      <c r="AT240" s="1"/>
      <c r="AU240" s="1"/>
      <c r="AV240">
        <v>21</v>
      </c>
      <c r="AW240" s="13">
        <v>0</v>
      </c>
      <c r="AX240" s="13">
        <v>8</v>
      </c>
      <c r="AY240" s="13">
        <v>5</v>
      </c>
      <c r="AZ240" s="13">
        <v>2</v>
      </c>
      <c r="BA240" s="13">
        <v>3</v>
      </c>
      <c r="BB240" s="16">
        <f t="shared" si="78"/>
        <v>10.595655220739847</v>
      </c>
      <c r="BC240" s="17">
        <f t="shared" si="79"/>
        <v>0</v>
      </c>
      <c r="BD240" s="17">
        <f t="shared" si="80"/>
        <v>4.036440084091371</v>
      </c>
      <c r="BE240" s="17">
        <f t="shared" si="81"/>
        <v>2.5227750525571064</v>
      </c>
      <c r="BF240" s="17">
        <f t="shared" si="82"/>
        <v>1.0091100210228428</v>
      </c>
      <c r="BG240" s="17">
        <f t="shared" si="83"/>
        <v>1.5136650315342639</v>
      </c>
      <c r="BH240" s="13">
        <v>4</v>
      </c>
      <c r="BI240" s="13">
        <v>2</v>
      </c>
      <c r="BJ240" s="13">
        <v>0</v>
      </c>
      <c r="BK240" s="13">
        <v>0</v>
      </c>
      <c r="BL240" s="13">
        <v>0</v>
      </c>
      <c r="BM240" s="13">
        <v>0</v>
      </c>
      <c r="BN240" s="13">
        <f t="shared" si="84"/>
        <v>12</v>
      </c>
      <c r="BO240" s="16">
        <v>1.5310000000000001</v>
      </c>
      <c r="BP240" s="1"/>
      <c r="BQ240" s="1"/>
      <c r="BR240" s="23" t="str">
        <f t="shared" si="85"/>
        <v xml:space="preserve"> </v>
      </c>
      <c r="BS240" s="1"/>
      <c r="BT240" s="13">
        <v>0</v>
      </c>
      <c r="BU240" s="13">
        <v>1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23">
        <f t="shared" si="86"/>
        <v>0</v>
      </c>
      <c r="CC240" s="16">
        <v>0.30000000000000004</v>
      </c>
      <c r="CD240" s="16">
        <v>0.30000000000000004</v>
      </c>
      <c r="CE240" s="16">
        <v>0.60000000000000009</v>
      </c>
      <c r="CF240" s="24">
        <f t="shared" si="87"/>
        <v>8.5714285714285729E-2</v>
      </c>
      <c r="CG240" s="24">
        <f t="shared" si="88"/>
        <v>0.30273300630685279</v>
      </c>
      <c r="CH240" s="25">
        <v>4</v>
      </c>
      <c r="CI240" s="16">
        <v>0.4</v>
      </c>
      <c r="CJ240" s="16">
        <v>0.5</v>
      </c>
      <c r="CK240" s="16">
        <v>0</v>
      </c>
      <c r="CL240" s="16">
        <v>1.3</v>
      </c>
      <c r="CM240" s="16">
        <v>0</v>
      </c>
      <c r="CN240" s="16">
        <v>0</v>
      </c>
      <c r="CO240" s="16">
        <v>1.3</v>
      </c>
      <c r="CP240" s="26">
        <f t="shared" si="89"/>
        <v>0.18571428571428572</v>
      </c>
      <c r="CQ240" s="26">
        <f t="shared" si="90"/>
        <v>0.65592151366484763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-0.17</v>
      </c>
      <c r="DA240" s="13">
        <v>-0.17</v>
      </c>
      <c r="DB240" s="27">
        <v>-1.41</v>
      </c>
      <c r="DC240" s="27">
        <v>-4.47</v>
      </c>
      <c r="DD240" s="27">
        <v>3.06</v>
      </c>
      <c r="DE240" s="27">
        <v>1.79</v>
      </c>
      <c r="DF240" s="27">
        <v>-2.0299999999999998</v>
      </c>
      <c r="DG240" s="27">
        <v>-1.41</v>
      </c>
      <c r="DH240" s="27">
        <v>-0.62</v>
      </c>
      <c r="DI240" s="27">
        <v>-0.36</v>
      </c>
      <c r="DJ240" s="1">
        <v>19</v>
      </c>
      <c r="DK240" s="1"/>
      <c r="DL240" s="1"/>
      <c r="DM240" s="1">
        <v>6.0999999999999999E-2</v>
      </c>
      <c r="DN240" s="1">
        <v>0</v>
      </c>
      <c r="DO240" s="1">
        <v>0</v>
      </c>
      <c r="DP240" s="16">
        <f t="shared" si="91"/>
        <v>1.2897506291466485</v>
      </c>
    </row>
    <row r="241" spans="1:120" x14ac:dyDescent="0.2">
      <c r="A241" s="13">
        <v>16</v>
      </c>
      <c r="B241" s="13" t="s">
        <v>1083</v>
      </c>
      <c r="C241" s="13" t="s">
        <v>1084</v>
      </c>
      <c r="D241" s="13" t="s">
        <v>246</v>
      </c>
      <c r="E241" s="13" t="s">
        <v>141</v>
      </c>
      <c r="F241" s="1" t="s">
        <v>142</v>
      </c>
      <c r="G241" s="13">
        <v>76</v>
      </c>
      <c r="H241" s="13">
        <v>212</v>
      </c>
      <c r="I241" s="13" t="s">
        <v>150</v>
      </c>
      <c r="J241" s="13">
        <v>2003</v>
      </c>
      <c r="K241" s="13">
        <v>1</v>
      </c>
      <c r="L241" s="13">
        <v>18</v>
      </c>
      <c r="M241" s="1"/>
      <c r="N241" s="1">
        <v>29</v>
      </c>
      <c r="O241" s="13" t="s">
        <v>496</v>
      </c>
      <c r="P241" s="13" t="s">
        <v>1085</v>
      </c>
      <c r="Q241" s="1" t="str">
        <f t="shared" si="69"/>
        <v>WSH</v>
      </c>
      <c r="R241" s="13" t="s">
        <v>190</v>
      </c>
      <c r="S241" s="1"/>
      <c r="T241" s="13" t="s">
        <v>137</v>
      </c>
      <c r="U241" s="13">
        <v>75</v>
      </c>
      <c r="V241" s="13">
        <v>19</v>
      </c>
      <c r="W241" s="13">
        <v>14</v>
      </c>
      <c r="X241" s="14">
        <v>9</v>
      </c>
      <c r="Y241" s="13">
        <v>33</v>
      </c>
      <c r="Z241" s="13">
        <v>8</v>
      </c>
      <c r="AA241" s="1">
        <v>142</v>
      </c>
      <c r="AB241" s="14">
        <v>48</v>
      </c>
      <c r="AC241" s="14">
        <v>55</v>
      </c>
      <c r="AD241" s="15">
        <f t="shared" si="70"/>
        <v>0.13380281690140844</v>
      </c>
      <c r="AE241" s="15">
        <f t="shared" si="71"/>
        <v>7.7551020408163265E-2</v>
      </c>
      <c r="AF241" s="16">
        <v>1113.75</v>
      </c>
      <c r="AG241" s="17">
        <f t="shared" si="72"/>
        <v>14.85</v>
      </c>
      <c r="AH241" s="29">
        <v>1560</v>
      </c>
      <c r="AI241" s="17">
        <f t="shared" si="73"/>
        <v>20.8</v>
      </c>
      <c r="AJ241" s="19">
        <f t="shared" si="74"/>
        <v>0.71394230769230771</v>
      </c>
      <c r="AK241" s="20">
        <f>'Even Strength'!AA241+'Power Play'!R241+'Penalty Kill'!L241</f>
        <v>86.67647058823529</v>
      </c>
      <c r="AL241" s="19">
        <f t="shared" si="75"/>
        <v>4.6694394929689045</v>
      </c>
      <c r="AM241" s="15">
        <f>IF(('Even Strength'!BR241+'Power Play'!AK241+'Penalty Kill'!AG241)&gt;0,V241/('Even Strength'!BR241+'Power Play'!AK241+'Penalty Kill'!AG241),0)</f>
        <v>0.51351351351351349</v>
      </c>
      <c r="AN241" s="15">
        <f>IF(('Even Strength'!BR241+'Power Play'!AK241+'Penalty Kill'!AG241)&gt;0,W241/('Even Strength'!BR241+'Power Play'!AK241+'Penalty Kill'!AG241),0)</f>
        <v>0.3783783783783784</v>
      </c>
      <c r="AO241" s="15">
        <f t="shared" si="76"/>
        <v>0.89189189189189189</v>
      </c>
      <c r="AP241" s="13">
        <v>449</v>
      </c>
      <c r="AQ241" s="13">
        <v>414</v>
      </c>
      <c r="AR241" s="21">
        <f t="shared" si="77"/>
        <v>0.52027809965237548</v>
      </c>
      <c r="AS241" s="22">
        <v>19.100000000000001</v>
      </c>
      <c r="AT241" s="13">
        <v>15</v>
      </c>
      <c r="AU241" s="13">
        <v>10</v>
      </c>
      <c r="AV241">
        <v>69</v>
      </c>
      <c r="AW241" s="13">
        <v>84</v>
      </c>
      <c r="AX241" s="13">
        <v>47</v>
      </c>
      <c r="AY241" s="13">
        <v>48</v>
      </c>
      <c r="AZ241" s="13">
        <v>21</v>
      </c>
      <c r="BA241" s="13">
        <v>48</v>
      </c>
      <c r="BB241" s="16">
        <f t="shared" si="78"/>
        <v>3.7171717171717171</v>
      </c>
      <c r="BC241" s="17">
        <f t="shared" si="79"/>
        <v>4.5252525252525251</v>
      </c>
      <c r="BD241" s="17">
        <f t="shared" si="80"/>
        <v>2.531986531986532</v>
      </c>
      <c r="BE241" s="17">
        <f t="shared" si="81"/>
        <v>2.5858585858585861</v>
      </c>
      <c r="BF241" s="17">
        <f t="shared" si="82"/>
        <v>1.1313131313131313</v>
      </c>
      <c r="BG241" s="17">
        <f t="shared" si="83"/>
        <v>2.5858585858585861</v>
      </c>
      <c r="BH241" s="13">
        <v>20</v>
      </c>
      <c r="BI241" s="13">
        <v>10</v>
      </c>
      <c r="BJ241" s="13">
        <v>0</v>
      </c>
      <c r="BK241" s="13">
        <v>0</v>
      </c>
      <c r="BL241" s="13">
        <v>0</v>
      </c>
      <c r="BM241" s="13">
        <v>0</v>
      </c>
      <c r="BN241" s="13">
        <f t="shared" si="84"/>
        <v>151</v>
      </c>
      <c r="BO241" s="16">
        <v>6.3550000000000004</v>
      </c>
      <c r="BP241" s="13">
        <v>4</v>
      </c>
      <c r="BQ241" s="13">
        <v>1</v>
      </c>
      <c r="BR241" s="23">
        <f t="shared" si="85"/>
        <v>0.25</v>
      </c>
      <c r="BS241" s="13">
        <v>0</v>
      </c>
      <c r="BT241" s="13">
        <v>3</v>
      </c>
      <c r="BU241" s="13">
        <v>20</v>
      </c>
      <c r="BV241" s="13">
        <v>2</v>
      </c>
      <c r="BW241" s="13">
        <v>0</v>
      </c>
      <c r="BX241" s="13">
        <v>4</v>
      </c>
      <c r="BY241" s="13">
        <v>1</v>
      </c>
      <c r="BZ241" s="13">
        <v>0</v>
      </c>
      <c r="CA241" s="13">
        <v>0</v>
      </c>
      <c r="CB241" s="23">
        <f t="shared" si="86"/>
        <v>0</v>
      </c>
      <c r="CC241" s="16">
        <v>2.7</v>
      </c>
      <c r="CD241" s="16">
        <v>1.5</v>
      </c>
      <c r="CE241" s="16">
        <v>4.3</v>
      </c>
      <c r="CF241" s="24">
        <f t="shared" si="87"/>
        <v>5.7333333333333333E-2</v>
      </c>
      <c r="CG241" s="24">
        <f t="shared" si="88"/>
        <v>0.23164983164983163</v>
      </c>
      <c r="CH241" s="25">
        <v>7</v>
      </c>
      <c r="CI241" s="16">
        <v>22.5</v>
      </c>
      <c r="CJ241" s="16">
        <v>25.8</v>
      </c>
      <c r="CK241" s="16">
        <v>1.7000000000000002</v>
      </c>
      <c r="CL241" s="16">
        <v>4.5999999999999996</v>
      </c>
      <c r="CM241" s="16">
        <v>3.6</v>
      </c>
      <c r="CN241" s="16">
        <v>-0.2</v>
      </c>
      <c r="CO241" s="16">
        <v>8.1</v>
      </c>
      <c r="CP241" s="26">
        <f t="shared" si="89"/>
        <v>0.108</v>
      </c>
      <c r="CQ241" s="26">
        <f t="shared" si="90"/>
        <v>0.43636363636363634</v>
      </c>
      <c r="CR241" s="13">
        <v>3</v>
      </c>
      <c r="CS241" s="13">
        <v>3</v>
      </c>
      <c r="CT241" s="13">
        <v>1</v>
      </c>
      <c r="CU241" s="13">
        <v>0.67</v>
      </c>
      <c r="CV241" s="13">
        <v>0.36</v>
      </c>
      <c r="CW241" s="13">
        <v>1.55</v>
      </c>
      <c r="CX241" s="13">
        <v>4.88</v>
      </c>
      <c r="CY241" s="13">
        <v>1.5</v>
      </c>
      <c r="CZ241" s="13">
        <v>4.6100000000000003</v>
      </c>
      <c r="DA241" s="13">
        <v>13.57</v>
      </c>
      <c r="DB241" s="27">
        <v>12.91</v>
      </c>
      <c r="DC241" s="27">
        <v>0.28000000000000003</v>
      </c>
      <c r="DD241" s="27">
        <v>12.63</v>
      </c>
      <c r="DE241" s="27">
        <v>0.8</v>
      </c>
      <c r="DF241" s="27">
        <v>6.15</v>
      </c>
      <c r="DG241" s="27">
        <v>3.4</v>
      </c>
      <c r="DH241" s="27">
        <v>2.75</v>
      </c>
      <c r="DI241" s="27">
        <v>0.17</v>
      </c>
      <c r="DJ241" s="1">
        <v>186</v>
      </c>
      <c r="DK241" s="28">
        <v>4</v>
      </c>
      <c r="DL241" s="28" t="s">
        <v>359</v>
      </c>
      <c r="DM241" s="1">
        <v>1.5</v>
      </c>
      <c r="DN241" s="1">
        <v>1.8000000000000002E-2</v>
      </c>
      <c r="DO241" s="1">
        <v>0</v>
      </c>
      <c r="DP241" s="16">
        <f t="shared" si="91"/>
        <v>6.0787234042553191</v>
      </c>
    </row>
    <row r="242" spans="1:120" x14ac:dyDescent="0.2">
      <c r="A242" s="13">
        <v>21</v>
      </c>
      <c r="B242" s="13" t="s">
        <v>1086</v>
      </c>
      <c r="C242" s="13" t="s">
        <v>521</v>
      </c>
      <c r="D242" s="13" t="s">
        <v>325</v>
      </c>
      <c r="E242" s="13" t="s">
        <v>141</v>
      </c>
      <c r="F242" s="1" t="s">
        <v>142</v>
      </c>
      <c r="G242" s="13">
        <v>71</v>
      </c>
      <c r="H242" s="13">
        <v>184</v>
      </c>
      <c r="I242" s="13" t="s">
        <v>125</v>
      </c>
      <c r="J242" s="13">
        <v>1997</v>
      </c>
      <c r="K242" s="13">
        <v>8</v>
      </c>
      <c r="L242" s="13">
        <v>208</v>
      </c>
      <c r="M242" s="1"/>
      <c r="N242" s="1">
        <v>35</v>
      </c>
      <c r="O242" s="13" t="s">
        <v>160</v>
      </c>
      <c r="P242" s="13" t="s">
        <v>1087</v>
      </c>
      <c r="Q242" s="1" t="str">
        <f t="shared" si="69"/>
        <v>EDM</v>
      </c>
      <c r="R242" s="13" t="s">
        <v>136</v>
      </c>
      <c r="S242" s="1"/>
      <c r="T242" s="13" t="s">
        <v>173</v>
      </c>
      <c r="U242" s="13">
        <v>70</v>
      </c>
      <c r="V242" s="13">
        <v>3</v>
      </c>
      <c r="W242" s="13">
        <v>11</v>
      </c>
      <c r="X242" s="14">
        <v>0</v>
      </c>
      <c r="Y242" s="13">
        <v>14</v>
      </c>
      <c r="Z242" s="13">
        <v>-17</v>
      </c>
      <c r="AA242" s="1">
        <v>58</v>
      </c>
      <c r="AB242" s="14">
        <v>47</v>
      </c>
      <c r="AC242" s="14">
        <v>60</v>
      </c>
      <c r="AD242" s="15">
        <f t="shared" si="70"/>
        <v>5.1724137931034482E-2</v>
      </c>
      <c r="AE242" s="15">
        <f t="shared" si="71"/>
        <v>1.8181818181818181E-2</v>
      </c>
      <c r="AF242" s="16">
        <v>1321.3833333333</v>
      </c>
      <c r="AG242" s="17">
        <f t="shared" si="72"/>
        <v>18.876904761904285</v>
      </c>
      <c r="AH242" s="29">
        <v>1771</v>
      </c>
      <c r="AI242" s="17">
        <f t="shared" si="73"/>
        <v>25.3</v>
      </c>
      <c r="AJ242" s="19">
        <f t="shared" si="74"/>
        <v>0.74612271786182949</v>
      </c>
      <c r="AK242" s="20">
        <f>'Even Strength'!AA242+'Power Play'!R242+'Penalty Kill'!L242</f>
        <v>0</v>
      </c>
      <c r="AL242" s="19">
        <f t="shared" si="75"/>
        <v>0</v>
      </c>
      <c r="AM242" s="15">
        <f>IF(('Even Strength'!BR242+'Power Play'!AK242+'Penalty Kill'!AG242)&gt;0,V242/('Even Strength'!BR242+'Power Play'!AK242+'Penalty Kill'!AG242),0)</f>
        <v>7.8947368421052627E-2</v>
      </c>
      <c r="AN242" s="15">
        <f>IF(('Even Strength'!BR242+'Power Play'!AK242+'Penalty Kill'!AG242)&gt;0,W242/('Even Strength'!BR242+'Power Play'!AK242+'Penalty Kill'!AG242),0)</f>
        <v>0.28947368421052633</v>
      </c>
      <c r="AO242" s="15">
        <f t="shared" si="76"/>
        <v>0.36842105263157898</v>
      </c>
      <c r="AP242" s="13">
        <v>0</v>
      </c>
      <c r="AQ242" s="13">
        <v>2</v>
      </c>
      <c r="AR242" s="21">
        <f t="shared" si="77"/>
        <v>0</v>
      </c>
      <c r="AS242" s="22">
        <v>0</v>
      </c>
      <c r="AT242" s="1"/>
      <c r="AU242" s="1"/>
      <c r="AV242">
        <v>112</v>
      </c>
      <c r="AW242" s="13">
        <v>156</v>
      </c>
      <c r="AX242" s="13">
        <v>86</v>
      </c>
      <c r="AY242" s="13">
        <v>47</v>
      </c>
      <c r="AZ242" s="13">
        <v>38</v>
      </c>
      <c r="BA242" s="13">
        <v>12</v>
      </c>
      <c r="BB242" s="16">
        <f t="shared" si="78"/>
        <v>5.08557950632557</v>
      </c>
      <c r="BC242" s="17">
        <f t="shared" si="79"/>
        <v>7.0834857409534724</v>
      </c>
      <c r="BD242" s="17">
        <f t="shared" si="80"/>
        <v>3.9049985494999913</v>
      </c>
      <c r="BE242" s="17">
        <f t="shared" si="81"/>
        <v>2.1341271142616232</v>
      </c>
      <c r="BF242" s="17">
        <f t="shared" si="82"/>
        <v>1.7254644753604613</v>
      </c>
      <c r="BG242" s="17">
        <f t="shared" si="83"/>
        <v>0.54488351853488248</v>
      </c>
      <c r="BH242" s="13">
        <v>39</v>
      </c>
      <c r="BI242" s="13">
        <v>17</v>
      </c>
      <c r="BJ242" s="13">
        <v>1</v>
      </c>
      <c r="BK242" s="13">
        <v>0</v>
      </c>
      <c r="BL242" s="13">
        <v>0</v>
      </c>
      <c r="BM242" s="13">
        <v>0</v>
      </c>
      <c r="BN242" s="13">
        <f t="shared" si="84"/>
        <v>282</v>
      </c>
      <c r="BO242" s="16">
        <v>-1.704</v>
      </c>
      <c r="BP242" s="1"/>
      <c r="BQ242" s="1"/>
      <c r="BR242" s="23" t="str">
        <f t="shared" si="85"/>
        <v xml:space="preserve"> </v>
      </c>
      <c r="BS242" s="1"/>
      <c r="BT242" s="13">
        <v>0</v>
      </c>
      <c r="BU242" s="13">
        <v>20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23">
        <f t="shared" si="86"/>
        <v>0</v>
      </c>
      <c r="CC242" s="16">
        <v>0.30000000000000004</v>
      </c>
      <c r="CD242" s="16">
        <v>1.6</v>
      </c>
      <c r="CE242" s="16">
        <v>1.9</v>
      </c>
      <c r="CF242" s="24">
        <f t="shared" si="87"/>
        <v>2.7142857142857142E-2</v>
      </c>
      <c r="CG242" s="24">
        <f t="shared" si="88"/>
        <v>8.6273223768023058E-2</v>
      </c>
      <c r="CH242" s="25">
        <v>5</v>
      </c>
      <c r="CI242" s="16">
        <v>23.5</v>
      </c>
      <c r="CJ242" s="16">
        <v>29.1</v>
      </c>
      <c r="CK242" s="16">
        <v>1.2</v>
      </c>
      <c r="CL242" s="16">
        <v>0</v>
      </c>
      <c r="CM242" s="16">
        <v>2.7</v>
      </c>
      <c r="CN242" s="16">
        <v>0</v>
      </c>
      <c r="CO242" s="16">
        <v>2.7</v>
      </c>
      <c r="CP242" s="26">
        <f t="shared" si="89"/>
        <v>3.8571428571428576E-2</v>
      </c>
      <c r="CQ242" s="26">
        <f t="shared" si="90"/>
        <v>0.12259879167034858</v>
      </c>
      <c r="CR242" s="13">
        <v>0</v>
      </c>
      <c r="CS242" s="13">
        <v>0</v>
      </c>
      <c r="CT242" s="13">
        <v>0</v>
      </c>
      <c r="CU242" s="13">
        <v>-0.01</v>
      </c>
      <c r="CV242" s="13">
        <v>-0.12</v>
      </c>
      <c r="CW242" s="13">
        <v>-0.08</v>
      </c>
      <c r="CX242" s="13">
        <v>-5.1100000000000003</v>
      </c>
      <c r="CY242" s="13">
        <v>-1.41</v>
      </c>
      <c r="CZ242" s="13">
        <v>0.91</v>
      </c>
      <c r="DA242" s="13">
        <v>-5.82</v>
      </c>
      <c r="DB242" s="27">
        <v>-23.01</v>
      </c>
      <c r="DC242" s="27">
        <v>32.56</v>
      </c>
      <c r="DD242" s="27">
        <v>-55.57</v>
      </c>
      <c r="DE242" s="27">
        <v>-2.87</v>
      </c>
      <c r="DF242" s="27">
        <v>-14.74</v>
      </c>
      <c r="DG242" s="27">
        <v>73.13</v>
      </c>
      <c r="DH242" s="27">
        <v>-87.87</v>
      </c>
      <c r="DI242" s="27">
        <v>-4.54</v>
      </c>
      <c r="DJ242" s="1">
        <v>186</v>
      </c>
      <c r="DK242" s="28">
        <v>9</v>
      </c>
      <c r="DL242" s="28" t="s">
        <v>265</v>
      </c>
      <c r="DM242" s="1">
        <v>3.25</v>
      </c>
      <c r="DN242" s="1">
        <v>0.35699999999999998</v>
      </c>
      <c r="DO242" s="1">
        <v>0</v>
      </c>
      <c r="DP242" s="16">
        <f t="shared" si="91"/>
        <v>-3.0446808510638297</v>
      </c>
    </row>
    <row r="243" spans="1:120" x14ac:dyDescent="0.2">
      <c r="A243" s="13">
        <v>79</v>
      </c>
      <c r="B243" s="13" t="s">
        <v>1088</v>
      </c>
      <c r="C243" s="13" t="s">
        <v>1089</v>
      </c>
      <c r="D243" s="13" t="s">
        <v>246</v>
      </c>
      <c r="E243" s="13" t="s">
        <v>141</v>
      </c>
      <c r="F243" s="1" t="s">
        <v>142</v>
      </c>
      <c r="G243" s="13">
        <v>74</v>
      </c>
      <c r="H243" s="13">
        <v>215</v>
      </c>
      <c r="I243" s="13" t="s">
        <v>125</v>
      </c>
      <c r="J243" s="13">
        <v>2010</v>
      </c>
      <c r="K243" s="13">
        <v>5</v>
      </c>
      <c r="L243" s="13">
        <v>133</v>
      </c>
      <c r="M243" s="13" t="s">
        <v>159</v>
      </c>
      <c r="N243" s="1">
        <v>22</v>
      </c>
      <c r="O243" s="13" t="s">
        <v>506</v>
      </c>
      <c r="P243" s="13" t="s">
        <v>1090</v>
      </c>
      <c r="Q243" s="1" t="str">
        <f t="shared" si="69"/>
        <v>CGY</v>
      </c>
      <c r="R243" s="13" t="s">
        <v>270</v>
      </c>
      <c r="S243" s="1"/>
      <c r="T243" s="13" t="s">
        <v>129</v>
      </c>
      <c r="U243" s="13">
        <v>26</v>
      </c>
      <c r="V243" s="13">
        <v>2</v>
      </c>
      <c r="W243" s="13">
        <v>3</v>
      </c>
      <c r="X243" s="14">
        <v>3</v>
      </c>
      <c r="Y243" s="13">
        <v>5</v>
      </c>
      <c r="Z243" s="13">
        <v>1</v>
      </c>
      <c r="AA243" s="1">
        <v>34</v>
      </c>
      <c r="AB243" s="14">
        <v>15</v>
      </c>
      <c r="AC243" s="14">
        <v>13</v>
      </c>
      <c r="AD243" s="15">
        <f t="shared" si="70"/>
        <v>5.8823529411764705E-2</v>
      </c>
      <c r="AE243" s="15">
        <f t="shared" si="71"/>
        <v>3.2258064516129031E-2</v>
      </c>
      <c r="AF243" s="16">
        <v>273.61666666669998</v>
      </c>
      <c r="AG243" s="17">
        <f t="shared" si="72"/>
        <v>10.523717948719231</v>
      </c>
      <c r="AH243" s="29">
        <v>481</v>
      </c>
      <c r="AI243" s="17">
        <f t="shared" si="73"/>
        <v>18.5</v>
      </c>
      <c r="AJ243" s="19">
        <f t="shared" si="74"/>
        <v>0.5688496188496881</v>
      </c>
      <c r="AK243" s="20">
        <f>'Even Strength'!AA243+'Power Play'!R243+'Penalty Kill'!L243</f>
        <v>39.666666666666671</v>
      </c>
      <c r="AL243" s="19">
        <f t="shared" si="75"/>
        <v>8.6983005421199131</v>
      </c>
      <c r="AM243" s="15">
        <f>IF(('Even Strength'!BR243+'Power Play'!AK243+'Penalty Kill'!AG243)&gt;0,V243/('Even Strength'!BR243+'Power Play'!AK243+'Penalty Kill'!AG243),0)</f>
        <v>0.25</v>
      </c>
      <c r="AN243" s="15">
        <f>IF(('Even Strength'!BR243+'Power Play'!AK243+'Penalty Kill'!AG243)&gt;0,W243/('Even Strength'!BR243+'Power Play'!AK243+'Penalty Kill'!AG243),0)</f>
        <v>0.375</v>
      </c>
      <c r="AO243" s="15">
        <f t="shared" si="76"/>
        <v>0.625</v>
      </c>
      <c r="AP243" s="13">
        <v>0</v>
      </c>
      <c r="AQ243" s="13">
        <v>0</v>
      </c>
      <c r="AR243" s="21">
        <f t="shared" si="77"/>
        <v>0</v>
      </c>
      <c r="AS243" s="22">
        <v>0</v>
      </c>
      <c r="AT243" s="1"/>
      <c r="AU243" s="1"/>
      <c r="AV243">
        <v>32</v>
      </c>
      <c r="AW243" s="13">
        <v>67</v>
      </c>
      <c r="AX243" s="13">
        <v>10</v>
      </c>
      <c r="AY243" s="13">
        <v>16</v>
      </c>
      <c r="AZ243" s="13">
        <v>11</v>
      </c>
      <c r="BA243" s="13">
        <v>19</v>
      </c>
      <c r="BB243" s="16">
        <f t="shared" si="78"/>
        <v>7.0171164037269893</v>
      </c>
      <c r="BC243" s="17">
        <f t="shared" si="79"/>
        <v>14.692087470303383</v>
      </c>
      <c r="BD243" s="17">
        <f t="shared" si="80"/>
        <v>2.1928488761646836</v>
      </c>
      <c r="BE243" s="17">
        <f t="shared" si="81"/>
        <v>3.5085582018634947</v>
      </c>
      <c r="BF243" s="17">
        <f t="shared" si="82"/>
        <v>2.4121337637811524</v>
      </c>
      <c r="BG243" s="17">
        <f t="shared" si="83"/>
        <v>4.1664128647128988</v>
      </c>
      <c r="BH243" s="13">
        <v>16</v>
      </c>
      <c r="BI243" s="13">
        <v>3</v>
      </c>
      <c r="BJ243" s="13">
        <v>2</v>
      </c>
      <c r="BK243" s="13">
        <v>0</v>
      </c>
      <c r="BL243" s="13">
        <v>0</v>
      </c>
      <c r="BM243" s="13">
        <v>0</v>
      </c>
      <c r="BN243" s="13">
        <f t="shared" si="84"/>
        <v>95</v>
      </c>
      <c r="BO243" s="16">
        <v>0.52700000000000002</v>
      </c>
      <c r="BP243" s="1"/>
      <c r="BQ243" s="1"/>
      <c r="BR243" s="23" t="str">
        <f t="shared" si="85"/>
        <v xml:space="preserve"> </v>
      </c>
      <c r="BS243" s="1"/>
      <c r="BT243" s="13">
        <v>1</v>
      </c>
      <c r="BU243" s="13">
        <v>4</v>
      </c>
      <c r="BV243" s="13">
        <v>0</v>
      </c>
      <c r="BW243" s="13">
        <v>0</v>
      </c>
      <c r="BX243" s="13">
        <v>1</v>
      </c>
      <c r="BY243" s="13">
        <v>0</v>
      </c>
      <c r="BZ243" s="13">
        <v>0</v>
      </c>
      <c r="CA243" s="13">
        <v>1</v>
      </c>
      <c r="CB243" s="23">
        <f t="shared" si="86"/>
        <v>1</v>
      </c>
      <c r="CC243" s="16">
        <v>0</v>
      </c>
      <c r="CD243" s="16">
        <v>0.30000000000000004</v>
      </c>
      <c r="CE243" s="16">
        <v>0.30000000000000004</v>
      </c>
      <c r="CF243" s="24">
        <f t="shared" si="87"/>
        <v>1.1538461538461541E-2</v>
      </c>
      <c r="CG243" s="24">
        <f t="shared" si="88"/>
        <v>6.578546628494053E-2</v>
      </c>
      <c r="CH243" s="25">
        <v>4</v>
      </c>
      <c r="CI243" s="16">
        <v>3.8</v>
      </c>
      <c r="CJ243" s="16">
        <v>3.3</v>
      </c>
      <c r="CK243" s="16">
        <v>1</v>
      </c>
      <c r="CL243" s="16">
        <v>0.30000000000000004</v>
      </c>
      <c r="CM243" s="16">
        <v>0.5</v>
      </c>
      <c r="CN243" s="16">
        <v>0</v>
      </c>
      <c r="CO243" s="16">
        <v>0.8</v>
      </c>
      <c r="CP243" s="26">
        <f t="shared" si="89"/>
        <v>3.0769230769230771E-2</v>
      </c>
      <c r="CQ243" s="26">
        <f t="shared" si="90"/>
        <v>0.17542791009317471</v>
      </c>
      <c r="CR243" s="13">
        <v>0</v>
      </c>
      <c r="CS243" s="13">
        <v>0</v>
      </c>
      <c r="CT243" s="13">
        <v>0</v>
      </c>
      <c r="CU243" s="13">
        <v>0</v>
      </c>
      <c r="CV243" s="13">
        <v>-0.03</v>
      </c>
      <c r="CW243" s="13">
        <v>0.27</v>
      </c>
      <c r="CX243" s="13">
        <v>-0.59</v>
      </c>
      <c r="CY243" s="13">
        <v>-0.25</v>
      </c>
      <c r="CZ243" s="13">
        <v>-1.43</v>
      </c>
      <c r="DA243" s="13">
        <v>-2.0299999999999998</v>
      </c>
      <c r="DB243" s="27">
        <v>6.08</v>
      </c>
      <c r="DC243" s="27">
        <v>-23.61</v>
      </c>
      <c r="DD243" s="27">
        <v>29.69</v>
      </c>
      <c r="DE243" s="27">
        <v>6.27</v>
      </c>
      <c r="DF243" s="27">
        <v>16.41</v>
      </c>
      <c r="DG243" s="27">
        <v>-18.2</v>
      </c>
      <c r="DH243" s="27">
        <v>34.61</v>
      </c>
      <c r="DI243" s="27">
        <v>7.31</v>
      </c>
      <c r="DJ243" s="1">
        <v>90</v>
      </c>
      <c r="DK243" s="28">
        <v>8</v>
      </c>
      <c r="DL243" s="28" t="s">
        <v>265</v>
      </c>
      <c r="DM243" s="1">
        <v>0.38600000000000001</v>
      </c>
      <c r="DN243" s="1">
        <v>7.8E-2</v>
      </c>
      <c r="DO243" s="1">
        <v>0.12</v>
      </c>
      <c r="DP243" s="16">
        <f t="shared" si="91"/>
        <v>0.54495538778311614</v>
      </c>
    </row>
    <row r="244" spans="1:120" x14ac:dyDescent="0.2">
      <c r="A244" s="13">
        <v>68</v>
      </c>
      <c r="B244" s="13" t="s">
        <v>1091</v>
      </c>
      <c r="C244" s="13" t="s">
        <v>1092</v>
      </c>
      <c r="D244" s="13" t="s">
        <v>1093</v>
      </c>
      <c r="E244" s="13" t="s">
        <v>123</v>
      </c>
      <c r="F244" s="1" t="s">
        <v>124</v>
      </c>
      <c r="G244" s="13">
        <v>74</v>
      </c>
      <c r="H244" s="13">
        <v>209</v>
      </c>
      <c r="I244" s="13" t="s">
        <v>150</v>
      </c>
      <c r="J244" s="13">
        <v>2011</v>
      </c>
      <c r="K244" s="13">
        <v>4</v>
      </c>
      <c r="L244" s="13">
        <v>121</v>
      </c>
      <c r="M244" s="13" t="s">
        <v>159</v>
      </c>
      <c r="N244" s="1">
        <v>22</v>
      </c>
      <c r="O244" s="13" t="s">
        <v>539</v>
      </c>
      <c r="P244" s="13" t="s">
        <v>1094</v>
      </c>
      <c r="Q244" s="1" t="str">
        <f t="shared" si="69"/>
        <v>BOS</v>
      </c>
      <c r="R244" s="13" t="s">
        <v>314</v>
      </c>
      <c r="S244" s="1"/>
      <c r="T244" s="13" t="s">
        <v>154</v>
      </c>
      <c r="U244" s="13">
        <v>7</v>
      </c>
      <c r="V244" s="13">
        <v>0</v>
      </c>
      <c r="W244" s="13">
        <v>1</v>
      </c>
      <c r="X244" s="14">
        <v>1</v>
      </c>
      <c r="Y244" s="13">
        <v>1</v>
      </c>
      <c r="Z244" s="13">
        <v>0</v>
      </c>
      <c r="AA244" s="1">
        <v>6</v>
      </c>
      <c r="AB244" s="14">
        <v>3</v>
      </c>
      <c r="AC244" s="14">
        <v>6</v>
      </c>
      <c r="AD244" s="15">
        <f t="shared" si="70"/>
        <v>0</v>
      </c>
      <c r="AE244" s="15">
        <f t="shared" si="71"/>
        <v>0</v>
      </c>
      <c r="AF244" s="16">
        <v>61.566666666700002</v>
      </c>
      <c r="AG244" s="17">
        <f t="shared" si="72"/>
        <v>8.7952380952428566</v>
      </c>
      <c r="AH244" s="29">
        <v>99</v>
      </c>
      <c r="AI244" s="17">
        <f t="shared" si="73"/>
        <v>14.142857142857142</v>
      </c>
      <c r="AJ244" s="19">
        <f t="shared" si="74"/>
        <v>0.62188552188585855</v>
      </c>
      <c r="AK244" s="20">
        <f>'Even Strength'!AA244+'Power Play'!R244+'Penalty Kill'!L244</f>
        <v>23</v>
      </c>
      <c r="AL244" s="19">
        <f t="shared" si="75"/>
        <v>22.414726583637027</v>
      </c>
      <c r="AM244" s="15">
        <f>IF(('Even Strength'!BR244+'Power Play'!AK244+'Penalty Kill'!AG244)&gt;0,V244/('Even Strength'!BR244+'Power Play'!AK244+'Penalty Kill'!AG244),0)</f>
        <v>0</v>
      </c>
      <c r="AN244" s="15">
        <f>IF(('Even Strength'!BR244+'Power Play'!AK244+'Penalty Kill'!AG244)&gt;0,W244/('Even Strength'!BR244+'Power Play'!AK244+'Penalty Kill'!AG244),0)</f>
        <v>1</v>
      </c>
      <c r="AO244" s="15">
        <f t="shared" si="76"/>
        <v>1</v>
      </c>
      <c r="AP244" s="13">
        <v>0</v>
      </c>
      <c r="AQ244" s="13">
        <v>1</v>
      </c>
      <c r="AR244" s="21">
        <f t="shared" si="77"/>
        <v>0</v>
      </c>
      <c r="AS244" s="22">
        <v>0.2</v>
      </c>
      <c r="AT244" s="1"/>
      <c r="AU244" s="1"/>
      <c r="AV244">
        <v>9</v>
      </c>
      <c r="AW244" s="13">
        <v>20</v>
      </c>
      <c r="AX244" s="13">
        <v>0</v>
      </c>
      <c r="AY244" s="13">
        <v>3</v>
      </c>
      <c r="AZ244" s="13">
        <v>0</v>
      </c>
      <c r="BA244" s="13">
        <v>1</v>
      </c>
      <c r="BB244" s="16">
        <f t="shared" si="78"/>
        <v>8.7709799675101401</v>
      </c>
      <c r="BC244" s="17">
        <f t="shared" si="79"/>
        <v>19.491066594466979</v>
      </c>
      <c r="BD244" s="17">
        <f t="shared" si="80"/>
        <v>0</v>
      </c>
      <c r="BE244" s="17">
        <f t="shared" si="81"/>
        <v>2.9236599891700465</v>
      </c>
      <c r="BF244" s="17">
        <f t="shared" si="82"/>
        <v>0</v>
      </c>
      <c r="BG244" s="17">
        <f t="shared" si="83"/>
        <v>0.97455332972334896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f t="shared" si="84"/>
        <v>20</v>
      </c>
      <c r="BO244" s="16">
        <v>-0.107</v>
      </c>
      <c r="BP244" s="1"/>
      <c r="BQ244" s="1"/>
      <c r="BR244" s="23" t="str">
        <f t="shared" si="85"/>
        <v xml:space="preserve"> </v>
      </c>
      <c r="BS244" s="1"/>
      <c r="BT244" s="13">
        <v>0</v>
      </c>
      <c r="BU244" s="13">
        <v>3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23">
        <f t="shared" si="86"/>
        <v>0</v>
      </c>
      <c r="CC244" s="16">
        <v>-0.1</v>
      </c>
      <c r="CD244" s="16">
        <v>0.1</v>
      </c>
      <c r="CE244" s="16">
        <v>0</v>
      </c>
      <c r="CF244" s="24">
        <f t="shared" si="87"/>
        <v>0</v>
      </c>
      <c r="CG244" s="24">
        <f t="shared" si="88"/>
        <v>0</v>
      </c>
      <c r="CH244" s="25">
        <v>3</v>
      </c>
      <c r="CI244" s="16">
        <v>0.8</v>
      </c>
      <c r="CJ244" s="16">
        <v>0.8</v>
      </c>
      <c r="CK244" s="16">
        <v>-0.1</v>
      </c>
      <c r="CL244" s="16">
        <v>0</v>
      </c>
      <c r="CM244" s="16">
        <v>0.1</v>
      </c>
      <c r="CN244" s="16">
        <v>0</v>
      </c>
      <c r="CO244" s="16">
        <v>0.1</v>
      </c>
      <c r="CP244" s="26">
        <f t="shared" si="89"/>
        <v>1.4285714285714287E-2</v>
      </c>
      <c r="CQ244" s="26">
        <f t="shared" si="90"/>
        <v>9.7455332972334885E-2</v>
      </c>
      <c r="CR244" s="13">
        <v>0</v>
      </c>
      <c r="CS244" s="13">
        <v>0</v>
      </c>
      <c r="CT244" s="13">
        <v>0</v>
      </c>
      <c r="CU244" s="13">
        <v>0</v>
      </c>
      <c r="CV244" s="13">
        <v>-0.17</v>
      </c>
      <c r="CW244" s="13">
        <v>0.19</v>
      </c>
      <c r="CX244" s="13">
        <v>-0.43</v>
      </c>
      <c r="CY244" s="13">
        <v>0.52</v>
      </c>
      <c r="CZ244" s="13">
        <v>-0.7</v>
      </c>
      <c r="DA244" s="13">
        <v>-0.59</v>
      </c>
      <c r="DB244" s="27">
        <v>-10.01</v>
      </c>
      <c r="DC244" s="27">
        <v>-8.17</v>
      </c>
      <c r="DD244" s="27">
        <v>-1.83</v>
      </c>
      <c r="DE244" s="27">
        <v>-1.8</v>
      </c>
      <c r="DF244" s="27">
        <v>-7.25</v>
      </c>
      <c r="DG244" s="27">
        <v>-4.75</v>
      </c>
      <c r="DH244" s="27">
        <v>-2.5</v>
      </c>
      <c r="DI244" s="27">
        <v>-2.4500000000000002</v>
      </c>
      <c r="DJ244" s="1">
        <v>37</v>
      </c>
      <c r="DK244" s="1"/>
      <c r="DL244" s="1"/>
      <c r="DM244" s="1">
        <v>0.184</v>
      </c>
      <c r="DN244" s="1">
        <v>0</v>
      </c>
      <c r="DO244" s="1">
        <v>0.1</v>
      </c>
      <c r="DP244" s="16">
        <f t="shared" si="91"/>
        <v>-5.8705101807366739E-2</v>
      </c>
    </row>
    <row r="245" spans="1:120" x14ac:dyDescent="0.2">
      <c r="A245" s="13">
        <v>29</v>
      </c>
      <c r="B245" s="13" t="s">
        <v>1095</v>
      </c>
      <c r="C245" s="13" t="s">
        <v>841</v>
      </c>
      <c r="D245" s="13" t="s">
        <v>187</v>
      </c>
      <c r="E245" s="13" t="s">
        <v>141</v>
      </c>
      <c r="F245" s="1" t="s">
        <v>142</v>
      </c>
      <c r="G245" s="13">
        <v>72</v>
      </c>
      <c r="H245" s="13">
        <v>186</v>
      </c>
      <c r="I245" s="13" t="s">
        <v>125</v>
      </c>
      <c r="J245" s="13">
        <v>2009</v>
      </c>
      <c r="K245" s="13">
        <v>2</v>
      </c>
      <c r="L245" s="13">
        <v>32</v>
      </c>
      <c r="M245" s="13" t="s">
        <v>159</v>
      </c>
      <c r="N245" s="1">
        <v>23</v>
      </c>
      <c r="O245" s="13" t="s">
        <v>1096</v>
      </c>
      <c r="P245" s="13" t="s">
        <v>1097</v>
      </c>
      <c r="Q245" s="1" t="str">
        <f t="shared" si="69"/>
        <v>DET</v>
      </c>
      <c r="R245" s="13" t="s">
        <v>128</v>
      </c>
      <c r="S245" s="1"/>
      <c r="T245" s="13" t="s">
        <v>146</v>
      </c>
      <c r="U245" s="13">
        <v>3</v>
      </c>
      <c r="V245" s="13">
        <v>1</v>
      </c>
      <c r="W245" s="13">
        <v>0</v>
      </c>
      <c r="X245" s="14">
        <v>0</v>
      </c>
      <c r="Y245" s="13">
        <v>1</v>
      </c>
      <c r="Z245" s="13">
        <v>1</v>
      </c>
      <c r="AA245" s="1">
        <v>4</v>
      </c>
      <c r="AB245" s="14">
        <v>0</v>
      </c>
      <c r="AC245" s="14">
        <v>2</v>
      </c>
      <c r="AD245" s="15">
        <f t="shared" si="70"/>
        <v>0.25</v>
      </c>
      <c r="AE245" s="15">
        <f t="shared" si="71"/>
        <v>0.16666666666666666</v>
      </c>
      <c r="AF245" s="16">
        <v>35.950000000000003</v>
      </c>
      <c r="AG245" s="17">
        <f t="shared" si="72"/>
        <v>11.983333333333334</v>
      </c>
      <c r="AH245" s="29">
        <v>58</v>
      </c>
      <c r="AI245" s="17">
        <f t="shared" si="73"/>
        <v>19.333333333333332</v>
      </c>
      <c r="AJ245" s="19">
        <f t="shared" si="74"/>
        <v>0.6198275862068966</v>
      </c>
      <c r="AK245" s="20">
        <f>'Even Strength'!AA245+'Power Play'!R245+'Penalty Kill'!L245</f>
        <v>0</v>
      </c>
      <c r="AL245" s="19">
        <f t="shared" si="75"/>
        <v>0</v>
      </c>
      <c r="AM245" s="15">
        <f>IF(('Even Strength'!BR245+'Power Play'!AK245+'Penalty Kill'!AG245)&gt;0,V245/('Even Strength'!BR245+'Power Play'!AK245+'Penalty Kill'!AG245),0)</f>
        <v>1</v>
      </c>
      <c r="AN245" s="15">
        <f>IF(('Even Strength'!BR245+'Power Play'!AK245+'Penalty Kill'!AG245)&gt;0,W245/('Even Strength'!BR245+'Power Play'!AK245+'Penalty Kill'!AG245),0)</f>
        <v>0</v>
      </c>
      <c r="AO245" s="15">
        <f t="shared" si="76"/>
        <v>1</v>
      </c>
      <c r="AP245" s="13">
        <v>0</v>
      </c>
      <c r="AQ245" s="13">
        <v>0</v>
      </c>
      <c r="AR245" s="21">
        <f t="shared" si="77"/>
        <v>0</v>
      </c>
      <c r="AS245" s="22">
        <v>0</v>
      </c>
      <c r="AT245" s="1"/>
      <c r="AU245" s="1"/>
      <c r="AV245">
        <v>10</v>
      </c>
      <c r="AW245" s="13">
        <v>3</v>
      </c>
      <c r="AX245" s="13">
        <v>3</v>
      </c>
      <c r="AY245" s="13">
        <v>0</v>
      </c>
      <c r="AZ245" s="13">
        <v>0</v>
      </c>
      <c r="BA245" s="13">
        <v>3</v>
      </c>
      <c r="BB245" s="16">
        <f t="shared" si="78"/>
        <v>16.689847009735743</v>
      </c>
      <c r="BC245" s="17">
        <f t="shared" si="79"/>
        <v>5.006954102920723</v>
      </c>
      <c r="BD245" s="17">
        <f t="shared" si="80"/>
        <v>5.006954102920723</v>
      </c>
      <c r="BE245" s="17">
        <f t="shared" si="81"/>
        <v>0</v>
      </c>
      <c r="BF245" s="17">
        <f t="shared" si="82"/>
        <v>0</v>
      </c>
      <c r="BG245" s="17">
        <f t="shared" si="83"/>
        <v>5.006954102920723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f t="shared" si="84"/>
        <v>6</v>
      </c>
      <c r="BO245" s="16">
        <v>-6.2E-2</v>
      </c>
      <c r="BP245" s="1"/>
      <c r="BQ245" s="1"/>
      <c r="BR245" s="23" t="str">
        <f t="shared" si="85"/>
        <v xml:space="preserve"> </v>
      </c>
      <c r="BS245" s="1"/>
      <c r="BT245" s="13">
        <v>1</v>
      </c>
      <c r="BU245" s="13">
        <v>1</v>
      </c>
      <c r="BV245" s="13">
        <v>0</v>
      </c>
      <c r="BW245" s="13">
        <v>0</v>
      </c>
      <c r="BX245" s="13">
        <v>1</v>
      </c>
      <c r="BY245" s="13">
        <v>0</v>
      </c>
      <c r="BZ245" s="13">
        <v>0</v>
      </c>
      <c r="CA245" s="13">
        <v>0</v>
      </c>
      <c r="CB245" s="23">
        <f t="shared" si="86"/>
        <v>0</v>
      </c>
      <c r="CC245" s="16">
        <v>0.1</v>
      </c>
      <c r="CD245" s="16">
        <v>0.1</v>
      </c>
      <c r="CE245" s="16">
        <v>0.2</v>
      </c>
      <c r="CF245" s="24">
        <f t="shared" si="87"/>
        <v>6.6666666666666666E-2</v>
      </c>
      <c r="CG245" s="24">
        <f t="shared" si="88"/>
        <v>0.33379694019471484</v>
      </c>
      <c r="CH245" s="25">
        <v>4</v>
      </c>
      <c r="CI245" s="16">
        <v>0.2</v>
      </c>
      <c r="CJ245" s="16">
        <v>0.1</v>
      </c>
      <c r="CK245" s="16">
        <v>0</v>
      </c>
      <c r="CL245" s="16">
        <v>0.5</v>
      </c>
      <c r="CM245" s="16">
        <v>0</v>
      </c>
      <c r="CN245" s="16">
        <v>0</v>
      </c>
      <c r="CO245" s="16">
        <v>0.5</v>
      </c>
      <c r="CP245" s="26">
        <f t="shared" si="89"/>
        <v>0.16666666666666666</v>
      </c>
      <c r="CQ245" s="26">
        <f t="shared" si="90"/>
        <v>0.83449235048678716</v>
      </c>
      <c r="CR245" s="13">
        <v>0</v>
      </c>
      <c r="CS245" s="13">
        <v>0</v>
      </c>
      <c r="CT245" s="13">
        <v>1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27">
        <v>-5.57</v>
      </c>
      <c r="DC245" s="27">
        <v>1.45</v>
      </c>
      <c r="DD245" s="27">
        <v>-7.02</v>
      </c>
      <c r="DE245" s="27">
        <v>-12</v>
      </c>
      <c r="DF245" s="27">
        <v>-5.89</v>
      </c>
      <c r="DG245" s="27">
        <v>-2.1</v>
      </c>
      <c r="DH245" s="27">
        <v>-3.79</v>
      </c>
      <c r="DI245" s="27">
        <v>-6.48</v>
      </c>
      <c r="DJ245" s="1">
        <v>6</v>
      </c>
      <c r="DK245" s="1"/>
      <c r="DL245" s="1"/>
      <c r="DM245" s="1">
        <v>1.8000000000000002E-2</v>
      </c>
      <c r="DN245" s="1">
        <v>0</v>
      </c>
      <c r="DO245" s="1">
        <v>0</v>
      </c>
      <c r="DP245" s="16">
        <f t="shared" si="91"/>
        <v>0.49945092656142759</v>
      </c>
    </row>
    <row r="246" spans="1:120" x14ac:dyDescent="0.2">
      <c r="A246" s="13">
        <v>56</v>
      </c>
      <c r="B246" s="13" t="s">
        <v>1098</v>
      </c>
      <c r="C246" s="13" t="s">
        <v>1099</v>
      </c>
      <c r="D246" s="1"/>
      <c r="E246" s="13" t="s">
        <v>210</v>
      </c>
      <c r="F246" s="1" t="s">
        <v>211</v>
      </c>
      <c r="G246" s="13">
        <v>70</v>
      </c>
      <c r="H246" s="13">
        <v>180</v>
      </c>
      <c r="I246" s="13" t="s">
        <v>125</v>
      </c>
      <c r="J246" s="13">
        <v>2014</v>
      </c>
      <c r="K246" s="13">
        <v>1</v>
      </c>
      <c r="L246" s="13">
        <v>11</v>
      </c>
      <c r="M246" s="13" t="s">
        <v>159</v>
      </c>
      <c r="N246" s="1">
        <v>18</v>
      </c>
      <c r="O246" s="13" t="s">
        <v>414</v>
      </c>
      <c r="P246" s="13" t="s">
        <v>1100</v>
      </c>
      <c r="Q246" s="1" t="str">
        <f t="shared" si="69"/>
        <v>NSH</v>
      </c>
      <c r="R246" s="13" t="s">
        <v>243</v>
      </c>
      <c r="S246" s="1"/>
      <c r="T246" s="13" t="s">
        <v>129</v>
      </c>
      <c r="U246" s="13">
        <v>1</v>
      </c>
      <c r="V246" s="13">
        <v>0</v>
      </c>
      <c r="W246" s="13">
        <v>0</v>
      </c>
      <c r="X246" s="14">
        <v>0</v>
      </c>
      <c r="Y246" s="13">
        <v>0</v>
      </c>
      <c r="Z246" s="13">
        <v>-1</v>
      </c>
      <c r="AA246" s="1">
        <v>3</v>
      </c>
      <c r="AB246" s="14">
        <v>0</v>
      </c>
      <c r="AC246" s="14">
        <v>0</v>
      </c>
      <c r="AD246" s="15">
        <f t="shared" si="70"/>
        <v>0</v>
      </c>
      <c r="AE246" s="15">
        <f t="shared" si="71"/>
        <v>0</v>
      </c>
      <c r="AF246" s="16">
        <v>11.416666666699999</v>
      </c>
      <c r="AG246" s="17">
        <f t="shared" si="72"/>
        <v>11.416666666699999</v>
      </c>
      <c r="AH246" s="29">
        <v>15</v>
      </c>
      <c r="AI246" s="17">
        <f t="shared" si="73"/>
        <v>15</v>
      </c>
      <c r="AJ246" s="19">
        <f t="shared" si="74"/>
        <v>0.76111111111333329</v>
      </c>
      <c r="AK246" s="20">
        <f>'Even Strength'!AA246+'Power Play'!R246+'Penalty Kill'!L246</f>
        <v>0</v>
      </c>
      <c r="AL246" s="19">
        <f t="shared" si="75"/>
        <v>0</v>
      </c>
      <c r="AM246" s="15">
        <f>IF(('Even Strength'!BR246+'Power Play'!AK246+'Penalty Kill'!AG246)&gt;0,V246/('Even Strength'!BR246+'Power Play'!AK246+'Penalty Kill'!AG246),0)</f>
        <v>0</v>
      </c>
      <c r="AN246" s="15">
        <f>IF(('Even Strength'!BR246+'Power Play'!AK246+'Penalty Kill'!AG246)&gt;0,W246/('Even Strength'!BR246+'Power Play'!AK246+'Penalty Kill'!AG246),0)</f>
        <v>0</v>
      </c>
      <c r="AO246" s="15">
        <f t="shared" si="76"/>
        <v>0</v>
      </c>
      <c r="AP246" s="13">
        <v>0</v>
      </c>
      <c r="AQ246" s="13">
        <v>0</v>
      </c>
      <c r="AR246" s="21">
        <f t="shared" si="77"/>
        <v>0</v>
      </c>
      <c r="AS246" s="22">
        <v>0</v>
      </c>
      <c r="AT246" s="1"/>
      <c r="AU246" s="1"/>
      <c r="AV246">
        <v>0</v>
      </c>
      <c r="AW246" s="13">
        <v>0</v>
      </c>
      <c r="AX246" s="13">
        <v>1</v>
      </c>
      <c r="AY246" s="13">
        <v>0</v>
      </c>
      <c r="AZ246" s="13">
        <v>0</v>
      </c>
      <c r="BA246" s="13">
        <v>2</v>
      </c>
      <c r="BB246" s="16">
        <f t="shared" si="78"/>
        <v>0</v>
      </c>
      <c r="BC246" s="17">
        <f t="shared" si="79"/>
        <v>0</v>
      </c>
      <c r="BD246" s="17">
        <f t="shared" si="80"/>
        <v>5.2554744525394002</v>
      </c>
      <c r="BE246" s="17">
        <f t="shared" si="81"/>
        <v>0</v>
      </c>
      <c r="BF246" s="17">
        <f t="shared" si="82"/>
        <v>0</v>
      </c>
      <c r="BG246" s="17">
        <f t="shared" si="83"/>
        <v>10.5109489050788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f t="shared" si="84"/>
        <v>1</v>
      </c>
      <c r="BO246" s="16">
        <v>-0.02</v>
      </c>
      <c r="BP246" s="1"/>
      <c r="BQ246" s="1"/>
      <c r="BR246" s="23" t="str">
        <f t="shared" si="85"/>
        <v xml:space="preserve"> </v>
      </c>
      <c r="BS246" s="1"/>
      <c r="BT246" s="13">
        <v>0</v>
      </c>
      <c r="BU246" s="13">
        <v>1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23">
        <f t="shared" si="86"/>
        <v>0</v>
      </c>
      <c r="CC246" s="16">
        <v>0</v>
      </c>
      <c r="CD246" s="16">
        <v>0</v>
      </c>
      <c r="CE246" s="16">
        <v>-0.1</v>
      </c>
      <c r="CF246" s="24">
        <f t="shared" si="87"/>
        <v>-0.1</v>
      </c>
      <c r="CG246" s="24">
        <f t="shared" si="88"/>
        <v>-0.52554744525394015</v>
      </c>
      <c r="CH246" s="25">
        <v>3</v>
      </c>
      <c r="CI246" s="16">
        <v>0.30000000000000004</v>
      </c>
      <c r="CJ246" s="16">
        <v>0.30000000000000004</v>
      </c>
      <c r="CK246" s="16">
        <v>-1.1000000000000001</v>
      </c>
      <c r="CL246" s="16">
        <v>-0.1</v>
      </c>
      <c r="CM246" s="16">
        <v>-0.1</v>
      </c>
      <c r="CN246" s="16">
        <v>0</v>
      </c>
      <c r="CO246" s="16">
        <v>-0.2</v>
      </c>
      <c r="CP246" s="26">
        <f t="shared" si="89"/>
        <v>-0.2</v>
      </c>
      <c r="CQ246" s="26">
        <f t="shared" si="90"/>
        <v>-1.0510948905078803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-0.17</v>
      </c>
      <c r="DA246" s="13">
        <v>-0.17</v>
      </c>
      <c r="DB246" s="27">
        <v>-0.9</v>
      </c>
      <c r="DC246" s="27">
        <v>2.64</v>
      </c>
      <c r="DD246" s="27">
        <v>-3.54</v>
      </c>
      <c r="DE246" s="27">
        <v>-17.95</v>
      </c>
      <c r="DF246" s="27">
        <v>-1.1200000000000001</v>
      </c>
      <c r="DG246" s="27">
        <v>2.23</v>
      </c>
      <c r="DH246" s="27">
        <v>-3.35</v>
      </c>
      <c r="DI246" s="27">
        <v>-17</v>
      </c>
      <c r="DJ246" s="1">
        <v>3</v>
      </c>
      <c r="DK246" s="1"/>
      <c r="DL246" s="1"/>
      <c r="DM246" s="1">
        <v>2.3E-2</v>
      </c>
      <c r="DN246" s="1">
        <v>0</v>
      </c>
      <c r="DO246" s="1">
        <v>0.5</v>
      </c>
      <c r="DP246" s="16">
        <f t="shared" si="91"/>
        <v>-0.2300617707618394</v>
      </c>
    </row>
    <row r="247" spans="1:120" x14ac:dyDescent="0.2">
      <c r="A247" s="13">
        <v>38</v>
      </c>
      <c r="B247" s="13" t="s">
        <v>1101</v>
      </c>
      <c r="C247" s="13" t="s">
        <v>521</v>
      </c>
      <c r="D247" s="13" t="s">
        <v>325</v>
      </c>
      <c r="E247" s="13" t="s">
        <v>141</v>
      </c>
      <c r="F247" s="1" t="s">
        <v>142</v>
      </c>
      <c r="G247" s="13">
        <v>71</v>
      </c>
      <c r="H247" s="13">
        <v>205</v>
      </c>
      <c r="I247" s="13" t="s">
        <v>125</v>
      </c>
      <c r="J247" s="1"/>
      <c r="K247" s="1"/>
      <c r="L247" s="1"/>
      <c r="M247" s="1"/>
      <c r="N247" s="1">
        <v>34</v>
      </c>
      <c r="O247" s="13" t="s">
        <v>562</v>
      </c>
      <c r="P247" s="13" t="s">
        <v>1102</v>
      </c>
      <c r="Q247" s="1" t="str">
        <f t="shared" si="69"/>
        <v>DAL</v>
      </c>
      <c r="R247" s="13" t="s">
        <v>363</v>
      </c>
      <c r="S247" s="1"/>
      <c r="T247" s="13" t="s">
        <v>503</v>
      </c>
      <c r="U247" s="13">
        <v>80</v>
      </c>
      <c r="V247" s="13">
        <v>13</v>
      </c>
      <c r="W247" s="13">
        <v>16</v>
      </c>
      <c r="X247" s="14">
        <v>12</v>
      </c>
      <c r="Y247" s="13">
        <v>29</v>
      </c>
      <c r="Z247" s="13">
        <v>-5</v>
      </c>
      <c r="AA247" s="1">
        <v>132</v>
      </c>
      <c r="AB247" s="14">
        <v>50</v>
      </c>
      <c r="AC247" s="14">
        <v>45</v>
      </c>
      <c r="AD247" s="15">
        <f t="shared" si="70"/>
        <v>9.8484848484848481E-2</v>
      </c>
      <c r="AE247" s="15">
        <f t="shared" si="71"/>
        <v>5.7268722466960353E-2</v>
      </c>
      <c r="AF247" s="16">
        <v>1050.1166666667</v>
      </c>
      <c r="AG247" s="17">
        <f t="shared" si="72"/>
        <v>13.126458333333749</v>
      </c>
      <c r="AH247" s="29">
        <v>1651</v>
      </c>
      <c r="AI247" s="17">
        <f t="shared" si="73"/>
        <v>20.637499999999999</v>
      </c>
      <c r="AJ247" s="19">
        <f t="shared" si="74"/>
        <v>0.63604885927722588</v>
      </c>
      <c r="AK247" s="20">
        <f>'Even Strength'!AA247+'Power Play'!R247+'Penalty Kill'!L247</f>
        <v>145.08333333333334</v>
      </c>
      <c r="AL247" s="19">
        <f t="shared" si="75"/>
        <v>8.2895551287949498</v>
      </c>
      <c r="AM247" s="15">
        <f>IF(('Even Strength'!BR247+'Power Play'!AK247+'Penalty Kill'!AG247)&gt;0,V247/('Even Strength'!BR247+'Power Play'!AK247+'Penalty Kill'!AG247),0)</f>
        <v>0.32500000000000001</v>
      </c>
      <c r="AN247" s="15">
        <f>IF(('Even Strength'!BR247+'Power Play'!AK247+'Penalty Kill'!AG247)&gt;0,W247/('Even Strength'!BR247+'Power Play'!AK247+'Penalty Kill'!AG247),0)</f>
        <v>0.4</v>
      </c>
      <c r="AO247" s="15">
        <f t="shared" si="76"/>
        <v>0.72500000000000009</v>
      </c>
      <c r="AP247" s="13">
        <v>569</v>
      </c>
      <c r="AQ247" s="13">
        <v>528</v>
      </c>
      <c r="AR247" s="21">
        <f t="shared" si="77"/>
        <v>0.51868732907930715</v>
      </c>
      <c r="AS247" s="22">
        <v>20.7</v>
      </c>
      <c r="AT247" s="13">
        <v>10</v>
      </c>
      <c r="AU247" s="13">
        <v>5</v>
      </c>
      <c r="AV247">
        <v>84</v>
      </c>
      <c r="AW247" s="13">
        <v>43</v>
      </c>
      <c r="AX247" s="13">
        <v>61</v>
      </c>
      <c r="AY247" s="13">
        <v>50</v>
      </c>
      <c r="AZ247" s="13">
        <v>21</v>
      </c>
      <c r="BA247" s="13">
        <v>32</v>
      </c>
      <c r="BB247" s="16">
        <f t="shared" si="78"/>
        <v>4.7994667259191903</v>
      </c>
      <c r="BC247" s="17">
        <f t="shared" si="79"/>
        <v>2.4568698716014898</v>
      </c>
      <c r="BD247" s="17">
        <f t="shared" si="80"/>
        <v>3.4853270271556021</v>
      </c>
      <c r="BE247" s="17">
        <f t="shared" si="81"/>
        <v>2.8568254320947561</v>
      </c>
      <c r="BF247" s="17">
        <f t="shared" si="82"/>
        <v>1.1998666814797976</v>
      </c>
      <c r="BG247" s="17">
        <f t="shared" si="83"/>
        <v>1.8283682765406437</v>
      </c>
      <c r="BH247" s="13">
        <v>34</v>
      </c>
      <c r="BI247" s="13">
        <v>12</v>
      </c>
      <c r="BJ247" s="13">
        <v>2</v>
      </c>
      <c r="BK247" s="13">
        <v>0</v>
      </c>
      <c r="BL247" s="13">
        <v>0</v>
      </c>
      <c r="BM247" s="13">
        <v>0</v>
      </c>
      <c r="BN247" s="13">
        <f t="shared" si="84"/>
        <v>140</v>
      </c>
      <c r="BO247" s="16">
        <v>10.664999999999999</v>
      </c>
      <c r="BP247" s="13">
        <v>3</v>
      </c>
      <c r="BQ247" s="13">
        <v>1</v>
      </c>
      <c r="BR247" s="23">
        <f t="shared" si="85"/>
        <v>0.33333333333333331</v>
      </c>
      <c r="BS247" s="13">
        <v>0</v>
      </c>
      <c r="BT247" s="13">
        <v>4</v>
      </c>
      <c r="BU247" s="13">
        <v>18</v>
      </c>
      <c r="BV247" s="13">
        <v>0</v>
      </c>
      <c r="BW247" s="13">
        <v>0</v>
      </c>
      <c r="BX247" s="13">
        <v>2</v>
      </c>
      <c r="BY247" s="13">
        <v>0</v>
      </c>
      <c r="BZ247" s="13">
        <v>0</v>
      </c>
      <c r="CA247" s="13">
        <v>0</v>
      </c>
      <c r="CB247" s="23">
        <f t="shared" si="86"/>
        <v>0</v>
      </c>
      <c r="CC247" s="16">
        <v>1.8</v>
      </c>
      <c r="CD247" s="16">
        <v>0.7</v>
      </c>
      <c r="CE247" s="16">
        <v>2.5</v>
      </c>
      <c r="CF247" s="24">
        <f t="shared" si="87"/>
        <v>3.125E-2</v>
      </c>
      <c r="CG247" s="24">
        <f t="shared" si="88"/>
        <v>0.14284127160473778</v>
      </c>
      <c r="CH247" s="25">
        <v>6</v>
      </c>
      <c r="CI247" s="16">
        <v>18.600000000000001</v>
      </c>
      <c r="CJ247" s="16">
        <v>22.7</v>
      </c>
      <c r="CK247" s="16">
        <v>-4.8</v>
      </c>
      <c r="CL247" s="16">
        <v>4.0999999999999996</v>
      </c>
      <c r="CM247" s="16">
        <v>2.6</v>
      </c>
      <c r="CN247" s="16">
        <v>0.1</v>
      </c>
      <c r="CO247" s="16">
        <v>6.8</v>
      </c>
      <c r="CP247" s="26">
        <f t="shared" si="89"/>
        <v>8.4999999999999992E-2</v>
      </c>
      <c r="CQ247" s="26">
        <f t="shared" si="90"/>
        <v>0.38852825876488678</v>
      </c>
      <c r="CR247" s="13">
        <v>1</v>
      </c>
      <c r="CS247" s="13">
        <v>1</v>
      </c>
      <c r="CT247" s="13">
        <v>3</v>
      </c>
      <c r="CU247" s="13">
        <v>0.7</v>
      </c>
      <c r="CV247" s="13">
        <v>1.48</v>
      </c>
      <c r="CW247" s="13">
        <v>0.75</v>
      </c>
      <c r="CX247" s="13">
        <v>3.06</v>
      </c>
      <c r="CY247" s="13">
        <v>-3.62</v>
      </c>
      <c r="CZ247" s="13">
        <v>0.92</v>
      </c>
      <c r="DA247" s="13">
        <v>3.29</v>
      </c>
      <c r="DB247" s="27">
        <v>-13.72</v>
      </c>
      <c r="DC247" s="27">
        <v>5.59</v>
      </c>
      <c r="DD247" s="27">
        <v>-19.309999999999999</v>
      </c>
      <c r="DE247" s="27">
        <v>-1.42</v>
      </c>
      <c r="DF247" s="27">
        <v>4.5999999999999996</v>
      </c>
      <c r="DG247" s="27">
        <v>-5.52</v>
      </c>
      <c r="DH247" s="27">
        <v>10.119999999999999</v>
      </c>
      <c r="DI247" s="27">
        <v>0.75</v>
      </c>
      <c r="DJ247" s="1">
        <v>186</v>
      </c>
      <c r="DK247" s="28">
        <v>1</v>
      </c>
      <c r="DL247" s="28" t="s">
        <v>498</v>
      </c>
      <c r="DM247" s="1">
        <v>1.25</v>
      </c>
      <c r="DN247" s="1">
        <v>1.4999999999999999E-2</v>
      </c>
      <c r="DO247" s="1">
        <v>0</v>
      </c>
      <c r="DP247" s="16">
        <f t="shared" si="91"/>
        <v>5.3106382978723401</v>
      </c>
    </row>
    <row r="248" spans="1:120" x14ac:dyDescent="0.2">
      <c r="A248" s="13">
        <v>51</v>
      </c>
      <c r="B248" s="13" t="s">
        <v>1103</v>
      </c>
      <c r="C248" s="13" t="s">
        <v>1104</v>
      </c>
      <c r="D248" s="1"/>
      <c r="E248" s="13" t="s">
        <v>234</v>
      </c>
      <c r="F248" s="1" t="s">
        <v>235</v>
      </c>
      <c r="G248" s="13">
        <v>72</v>
      </c>
      <c r="H248" s="13">
        <v>193</v>
      </c>
      <c r="I248" s="13" t="s">
        <v>125</v>
      </c>
      <c r="J248" s="13">
        <v>2002</v>
      </c>
      <c r="K248" s="13">
        <v>3</v>
      </c>
      <c r="L248" s="13">
        <v>95</v>
      </c>
      <c r="M248" s="1"/>
      <c r="N248" s="1">
        <v>30</v>
      </c>
      <c r="O248" s="13" t="s">
        <v>1105</v>
      </c>
      <c r="P248" s="13" t="s">
        <v>1106</v>
      </c>
      <c r="Q248" s="1" t="str">
        <f t="shared" si="69"/>
        <v>TBL</v>
      </c>
      <c r="R248" s="13" t="s">
        <v>219</v>
      </c>
      <c r="S248" s="1"/>
      <c r="T248" s="13" t="s">
        <v>146</v>
      </c>
      <c r="U248" s="13">
        <v>82</v>
      </c>
      <c r="V248" s="13">
        <v>12</v>
      </c>
      <c r="W248" s="13">
        <v>36</v>
      </c>
      <c r="X248" s="14">
        <v>18</v>
      </c>
      <c r="Y248" s="13">
        <v>48</v>
      </c>
      <c r="Z248" s="13">
        <v>-14</v>
      </c>
      <c r="AA248" s="1">
        <v>91</v>
      </c>
      <c r="AB248" s="14">
        <v>29</v>
      </c>
      <c r="AC248" s="14">
        <v>40</v>
      </c>
      <c r="AD248" s="15">
        <f t="shared" si="70"/>
        <v>0.13186813186813187</v>
      </c>
      <c r="AE248" s="15">
        <f t="shared" si="71"/>
        <v>7.4999999999999997E-2</v>
      </c>
      <c r="AF248" s="16">
        <v>1559.3666666667</v>
      </c>
      <c r="AG248" s="17">
        <f t="shared" si="72"/>
        <v>19.016666666667074</v>
      </c>
      <c r="AH248" s="29">
        <v>1857</v>
      </c>
      <c r="AI248" s="17">
        <f t="shared" si="73"/>
        <v>22.646341463414632</v>
      </c>
      <c r="AJ248" s="19">
        <f t="shared" si="74"/>
        <v>0.83972356847964458</v>
      </c>
      <c r="AK248" s="20">
        <f>'Even Strength'!AA248+'Power Play'!R248+'Penalty Kill'!L248</f>
        <v>183.02051282051281</v>
      </c>
      <c r="AL248" s="19">
        <f t="shared" si="75"/>
        <v>7.0421094691630364</v>
      </c>
      <c r="AM248" s="15">
        <f>IF(('Even Strength'!BR248+'Power Play'!AK248+'Penalty Kill'!AG248)&gt;0,V248/('Even Strength'!BR248+'Power Play'!AK248+'Penalty Kill'!AG248),0)</f>
        <v>0.17391304347826086</v>
      </c>
      <c r="AN248" s="15">
        <f>IF(('Even Strength'!BR248+'Power Play'!AK248+'Penalty Kill'!AG248)&gt;0,W248/('Even Strength'!BR248+'Power Play'!AK248+'Penalty Kill'!AG248),0)</f>
        <v>0.52173913043478259</v>
      </c>
      <c r="AO248" s="15">
        <f t="shared" si="76"/>
        <v>0.69565217391304346</v>
      </c>
      <c r="AP248" s="13">
        <v>621</v>
      </c>
      <c r="AQ248" s="13">
        <v>564</v>
      </c>
      <c r="AR248" s="21">
        <f t="shared" si="77"/>
        <v>0.52405063291139242</v>
      </c>
      <c r="AS248" s="22">
        <v>24.8</v>
      </c>
      <c r="AT248" s="13">
        <v>23</v>
      </c>
      <c r="AU248" s="13">
        <v>11</v>
      </c>
      <c r="AV248">
        <v>81</v>
      </c>
      <c r="AW248" s="13">
        <v>25</v>
      </c>
      <c r="AX248" s="13">
        <v>29</v>
      </c>
      <c r="AY248" s="13">
        <v>29</v>
      </c>
      <c r="AZ248" s="13">
        <v>27</v>
      </c>
      <c r="BA248" s="13">
        <v>50</v>
      </c>
      <c r="BB248" s="16">
        <f t="shared" si="78"/>
        <v>3.116649921976804</v>
      </c>
      <c r="BC248" s="17">
        <f t="shared" si="79"/>
        <v>0.96192898826444573</v>
      </c>
      <c r="BD248" s="17">
        <f t="shared" si="80"/>
        <v>1.1158376263867571</v>
      </c>
      <c r="BE248" s="17">
        <f t="shared" si="81"/>
        <v>1.1158376263867571</v>
      </c>
      <c r="BF248" s="17">
        <f t="shared" si="82"/>
        <v>1.0388833073256014</v>
      </c>
      <c r="BG248" s="17">
        <f t="shared" si="83"/>
        <v>1.9238579765288915</v>
      </c>
      <c r="BH248" s="13">
        <v>24</v>
      </c>
      <c r="BI248" s="13">
        <v>12</v>
      </c>
      <c r="BJ248" s="13">
        <v>0</v>
      </c>
      <c r="BK248" s="13">
        <v>0</v>
      </c>
      <c r="BL248" s="13">
        <v>0</v>
      </c>
      <c r="BM248" s="13">
        <v>0</v>
      </c>
      <c r="BN248" s="13">
        <f t="shared" si="84"/>
        <v>78</v>
      </c>
      <c r="BO248" s="16">
        <v>5.5679999999999996</v>
      </c>
      <c r="BP248" s="13">
        <v>1</v>
      </c>
      <c r="BQ248" s="13">
        <v>0</v>
      </c>
      <c r="BR248" s="23">
        <f t="shared" si="85"/>
        <v>0</v>
      </c>
      <c r="BS248" s="13">
        <v>0</v>
      </c>
      <c r="BT248" s="13">
        <v>3</v>
      </c>
      <c r="BU248" s="13">
        <v>15</v>
      </c>
      <c r="BV248" s="13">
        <v>0</v>
      </c>
      <c r="BW248" s="13">
        <v>0</v>
      </c>
      <c r="BX248" s="13">
        <v>0</v>
      </c>
      <c r="BY248" s="13">
        <v>2</v>
      </c>
      <c r="BZ248" s="13">
        <v>0</v>
      </c>
      <c r="CA248" s="13">
        <v>0</v>
      </c>
      <c r="CB248" s="23">
        <f t="shared" si="86"/>
        <v>0</v>
      </c>
      <c r="CC248" s="16">
        <v>2.4</v>
      </c>
      <c r="CD248" s="16">
        <v>0.8</v>
      </c>
      <c r="CE248" s="16">
        <v>3.2</v>
      </c>
      <c r="CF248" s="24">
        <f t="shared" si="87"/>
        <v>3.9024390243902439E-2</v>
      </c>
      <c r="CG248" s="24">
        <f t="shared" si="88"/>
        <v>0.12312691049784906</v>
      </c>
      <c r="CH248" s="25">
        <v>5</v>
      </c>
      <c r="CI248" s="16">
        <v>34.1</v>
      </c>
      <c r="CJ248" s="16">
        <v>28.2</v>
      </c>
      <c r="CK248" s="16">
        <v>-21.8</v>
      </c>
      <c r="CL248" s="16">
        <v>3.7</v>
      </c>
      <c r="CM248" s="16">
        <v>0.4</v>
      </c>
      <c r="CN248" s="16">
        <v>-0.30000000000000004</v>
      </c>
      <c r="CO248" s="16">
        <v>3.9</v>
      </c>
      <c r="CP248" s="26">
        <f t="shared" si="89"/>
        <v>4.7560975609756098E-2</v>
      </c>
      <c r="CQ248" s="26">
        <f t="shared" si="90"/>
        <v>0.15006092216925354</v>
      </c>
      <c r="CR248" s="13">
        <v>2</v>
      </c>
      <c r="CS248" s="13">
        <v>1</v>
      </c>
      <c r="CT248" s="13">
        <v>0</v>
      </c>
      <c r="CU248" s="13">
        <v>0.91</v>
      </c>
      <c r="CV248" s="13">
        <v>-0.1</v>
      </c>
      <c r="CW248" s="13">
        <v>2.31</v>
      </c>
      <c r="CX248" s="13">
        <v>0.96</v>
      </c>
      <c r="CY248" s="13">
        <v>-0.69</v>
      </c>
      <c r="CZ248" s="13">
        <v>-0.18</v>
      </c>
      <c r="DA248" s="13">
        <v>3.21</v>
      </c>
      <c r="DB248" s="27">
        <v>-105.65</v>
      </c>
      <c r="DC248" s="27">
        <v>35.32</v>
      </c>
      <c r="DD248" s="27">
        <v>-140.97</v>
      </c>
      <c r="DE248" s="27">
        <v>-7.63</v>
      </c>
      <c r="DF248" s="27">
        <v>-86.61</v>
      </c>
      <c r="DG248" s="27">
        <v>26.73</v>
      </c>
      <c r="DH248" s="27">
        <v>-113.34</v>
      </c>
      <c r="DI248" s="27">
        <v>-6.13</v>
      </c>
      <c r="DJ248" s="1">
        <v>186</v>
      </c>
      <c r="DK248" s="1"/>
      <c r="DL248" s="1"/>
      <c r="DM248" s="1">
        <v>5</v>
      </c>
      <c r="DN248" s="1">
        <v>0</v>
      </c>
      <c r="DO248" s="1">
        <v>0</v>
      </c>
      <c r="DP248" s="16">
        <f t="shared" si="91"/>
        <v>-5.5680851063829788</v>
      </c>
    </row>
    <row r="249" spans="1:120" x14ac:dyDescent="0.2">
      <c r="A249" s="13">
        <v>12</v>
      </c>
      <c r="B249" s="13" t="s">
        <v>1107</v>
      </c>
      <c r="C249" s="13" t="s">
        <v>1108</v>
      </c>
      <c r="D249" s="13" t="s">
        <v>158</v>
      </c>
      <c r="E249" s="13" t="s">
        <v>141</v>
      </c>
      <c r="F249" s="1" t="s">
        <v>142</v>
      </c>
      <c r="G249" s="13">
        <v>73</v>
      </c>
      <c r="H249" s="13">
        <v>215</v>
      </c>
      <c r="I249" s="13" t="s">
        <v>150</v>
      </c>
      <c r="J249" s="13">
        <v>1998</v>
      </c>
      <c r="K249" s="13">
        <v>2</v>
      </c>
      <c r="L249" s="13">
        <v>44</v>
      </c>
      <c r="M249" s="1"/>
      <c r="N249" s="1">
        <v>34</v>
      </c>
      <c r="O249" s="13" t="s">
        <v>217</v>
      </c>
      <c r="P249" s="13" t="s">
        <v>1109</v>
      </c>
      <c r="Q249" s="1" t="str">
        <f t="shared" si="69"/>
        <v>NSH</v>
      </c>
      <c r="R249" s="13" t="s">
        <v>243</v>
      </c>
      <c r="S249" s="1"/>
      <c r="T249" s="13" t="s">
        <v>146</v>
      </c>
      <c r="U249" s="13">
        <v>59</v>
      </c>
      <c r="V249" s="13">
        <v>19</v>
      </c>
      <c r="W249" s="13">
        <v>20</v>
      </c>
      <c r="X249" s="14">
        <v>15</v>
      </c>
      <c r="Y249" s="13">
        <v>39</v>
      </c>
      <c r="Z249" s="13">
        <v>4</v>
      </c>
      <c r="AA249" s="1">
        <v>111</v>
      </c>
      <c r="AB249" s="14">
        <v>43</v>
      </c>
      <c r="AC249" s="14">
        <v>37</v>
      </c>
      <c r="AD249" s="15">
        <f t="shared" si="70"/>
        <v>0.17117117117117117</v>
      </c>
      <c r="AE249" s="15">
        <f t="shared" si="71"/>
        <v>9.947643979057591E-2</v>
      </c>
      <c r="AF249" s="16">
        <v>1087.5999999999999</v>
      </c>
      <c r="AG249" s="17">
        <f t="shared" si="72"/>
        <v>18.433898305084742</v>
      </c>
      <c r="AH249" s="29">
        <v>1444</v>
      </c>
      <c r="AI249" s="17">
        <f t="shared" si="73"/>
        <v>24.474576271186439</v>
      </c>
      <c r="AJ249" s="19">
        <f t="shared" si="74"/>
        <v>0.75318559556786702</v>
      </c>
      <c r="AK249" s="20">
        <f>'Even Strength'!AA249+'Power Play'!R249+'Penalty Kill'!L249</f>
        <v>137.75384615384615</v>
      </c>
      <c r="AL249" s="19">
        <f t="shared" si="75"/>
        <v>7.5995133957620169</v>
      </c>
      <c r="AM249" s="15">
        <f>IF(('Even Strength'!BR249+'Power Play'!AK249+'Penalty Kill'!AG249)&gt;0,V249/('Even Strength'!BR249+'Power Play'!AK249+'Penalty Kill'!AG249),0)</f>
        <v>0.3392857142857143</v>
      </c>
      <c r="AN249" s="15">
        <f>IF(('Even Strength'!BR249+'Power Play'!AK249+'Penalty Kill'!AG249)&gt;0,W249/('Even Strength'!BR249+'Power Play'!AK249+'Penalty Kill'!AG249),0)</f>
        <v>0.35714285714285715</v>
      </c>
      <c r="AO249" s="15">
        <f t="shared" si="76"/>
        <v>0.6964285714285714</v>
      </c>
      <c r="AP249" s="13">
        <v>601</v>
      </c>
      <c r="AQ249" s="13">
        <v>548</v>
      </c>
      <c r="AR249" s="21">
        <f t="shared" si="77"/>
        <v>0.52306353350739776</v>
      </c>
      <c r="AS249" s="22">
        <v>30.3</v>
      </c>
      <c r="AT249" s="13">
        <v>22</v>
      </c>
      <c r="AU249" s="13">
        <v>13</v>
      </c>
      <c r="AV249">
        <v>54</v>
      </c>
      <c r="AW249" s="13">
        <v>125</v>
      </c>
      <c r="AX249" s="13">
        <v>60</v>
      </c>
      <c r="AY249" s="13">
        <v>43</v>
      </c>
      <c r="AZ249" s="13">
        <v>16</v>
      </c>
      <c r="BA249" s="13">
        <v>27</v>
      </c>
      <c r="BB249" s="16">
        <f t="shared" si="78"/>
        <v>2.9790364104450169</v>
      </c>
      <c r="BC249" s="17">
        <f t="shared" si="79"/>
        <v>6.8959176167708724</v>
      </c>
      <c r="BD249" s="17">
        <f t="shared" si="80"/>
        <v>3.3100404560500185</v>
      </c>
      <c r="BE249" s="17">
        <f t="shared" si="81"/>
        <v>2.3721956601691803</v>
      </c>
      <c r="BF249" s="17">
        <f t="shared" si="82"/>
        <v>0.8826774549466716</v>
      </c>
      <c r="BG249" s="17">
        <f t="shared" si="83"/>
        <v>1.4895182052225084</v>
      </c>
      <c r="BH249" s="13">
        <v>39</v>
      </c>
      <c r="BI249" s="13">
        <v>12</v>
      </c>
      <c r="BJ249" s="13">
        <v>3</v>
      </c>
      <c r="BK249" s="13">
        <v>0</v>
      </c>
      <c r="BL249" s="13">
        <v>0</v>
      </c>
      <c r="BM249" s="13">
        <v>0</v>
      </c>
      <c r="BN249" s="13">
        <f t="shared" si="84"/>
        <v>227</v>
      </c>
      <c r="BO249" s="16">
        <v>-3.62</v>
      </c>
      <c r="BP249" s="1"/>
      <c r="BQ249" s="1"/>
      <c r="BR249" s="23" t="str">
        <f t="shared" si="85"/>
        <v xml:space="preserve"> </v>
      </c>
      <c r="BS249" s="1"/>
      <c r="BT249" s="13">
        <v>2</v>
      </c>
      <c r="BU249" s="13">
        <v>19</v>
      </c>
      <c r="BV249" s="13">
        <v>0</v>
      </c>
      <c r="BW249" s="13">
        <v>1</v>
      </c>
      <c r="BX249" s="13">
        <v>1</v>
      </c>
      <c r="BY249" s="13">
        <v>0</v>
      </c>
      <c r="BZ249" s="13">
        <v>0</v>
      </c>
      <c r="CA249" s="13">
        <v>0</v>
      </c>
      <c r="CB249" s="23">
        <f t="shared" si="86"/>
        <v>0</v>
      </c>
      <c r="CC249" s="16">
        <v>3.5</v>
      </c>
      <c r="CD249" s="16">
        <v>1.3</v>
      </c>
      <c r="CE249" s="16">
        <v>4.8</v>
      </c>
      <c r="CF249" s="24">
        <f t="shared" si="87"/>
        <v>8.1355932203389825E-2</v>
      </c>
      <c r="CG249" s="24">
        <f t="shared" si="88"/>
        <v>0.2648032364840015</v>
      </c>
      <c r="CH249" s="25">
        <v>7</v>
      </c>
      <c r="CI249" s="16">
        <v>25.9</v>
      </c>
      <c r="CJ249" s="16">
        <v>25.6</v>
      </c>
      <c r="CK249" s="16">
        <v>-1</v>
      </c>
      <c r="CL249" s="16">
        <v>5.2</v>
      </c>
      <c r="CM249" s="16">
        <v>3</v>
      </c>
      <c r="CN249" s="16">
        <v>0</v>
      </c>
      <c r="CO249" s="16">
        <v>8.1999999999999993</v>
      </c>
      <c r="CP249" s="26">
        <f t="shared" si="89"/>
        <v>0.13898305084745763</v>
      </c>
      <c r="CQ249" s="26">
        <f t="shared" si="90"/>
        <v>0.45237219566016917</v>
      </c>
      <c r="CR249" s="13">
        <v>1</v>
      </c>
      <c r="CS249" s="13">
        <v>3</v>
      </c>
      <c r="CT249" s="13">
        <v>4</v>
      </c>
      <c r="CU249" s="13">
        <v>0.9</v>
      </c>
      <c r="CV249" s="13">
        <v>-0.67</v>
      </c>
      <c r="CW249" s="13">
        <v>1</v>
      </c>
      <c r="CX249" s="13">
        <v>1.74</v>
      </c>
      <c r="CY249" s="13">
        <v>-2.74</v>
      </c>
      <c r="CZ249" s="13">
        <v>7.33</v>
      </c>
      <c r="DA249" s="13">
        <v>7.56</v>
      </c>
      <c r="DB249" s="27">
        <v>17.989999999999998</v>
      </c>
      <c r="DC249" s="27">
        <v>51.36</v>
      </c>
      <c r="DD249" s="27">
        <v>-33.369999999999997</v>
      </c>
      <c r="DE249" s="27">
        <v>-2.59</v>
      </c>
      <c r="DF249" s="27">
        <v>17.850000000000001</v>
      </c>
      <c r="DG249" s="27">
        <v>24.3</v>
      </c>
      <c r="DH249" s="27">
        <v>-6.44</v>
      </c>
      <c r="DI249" s="27">
        <v>-0.5</v>
      </c>
      <c r="DJ249" s="1">
        <v>186</v>
      </c>
      <c r="DK249" s="28">
        <v>23</v>
      </c>
      <c r="DL249" s="28" t="s">
        <v>1110</v>
      </c>
      <c r="DM249" s="1">
        <v>4.2</v>
      </c>
      <c r="DN249" s="1">
        <v>1.0760000000000001</v>
      </c>
      <c r="DO249" s="1">
        <v>0</v>
      </c>
      <c r="DP249" s="16">
        <f t="shared" si="91"/>
        <v>0.43404255319148799</v>
      </c>
    </row>
    <row r="250" spans="1:120" x14ac:dyDescent="0.2">
      <c r="A250" s="13">
        <v>28</v>
      </c>
      <c r="B250" s="13" t="s">
        <v>1111</v>
      </c>
      <c r="C250" s="13" t="s">
        <v>521</v>
      </c>
      <c r="D250" s="13" t="s">
        <v>325</v>
      </c>
      <c r="E250" s="13" t="s">
        <v>141</v>
      </c>
      <c r="F250" s="1" t="s">
        <v>142</v>
      </c>
      <c r="G250" s="13">
        <v>74</v>
      </c>
      <c r="H250" s="13">
        <v>225</v>
      </c>
      <c r="I250" s="13" t="s">
        <v>125</v>
      </c>
      <c r="J250" s="13">
        <v>2004</v>
      </c>
      <c r="K250" s="13">
        <v>1</v>
      </c>
      <c r="L250" s="13">
        <v>28</v>
      </c>
      <c r="M250" s="1"/>
      <c r="N250" s="1">
        <v>28</v>
      </c>
      <c r="O250" s="13" t="s">
        <v>183</v>
      </c>
      <c r="P250" s="13" t="s">
        <v>1112</v>
      </c>
      <c r="Q250" s="1" t="str">
        <f t="shared" si="69"/>
        <v>ANA</v>
      </c>
      <c r="R250" s="13" t="s">
        <v>334</v>
      </c>
      <c r="S250" s="1"/>
      <c r="T250" s="13" t="s">
        <v>173</v>
      </c>
      <c r="U250" s="13">
        <v>9</v>
      </c>
      <c r="V250" s="13">
        <v>0</v>
      </c>
      <c r="W250" s="13">
        <v>0</v>
      </c>
      <c r="X250" s="14">
        <v>0</v>
      </c>
      <c r="Y250" s="13">
        <v>0</v>
      </c>
      <c r="Z250" s="13">
        <v>-3</v>
      </c>
      <c r="AA250" s="1">
        <v>1</v>
      </c>
      <c r="AB250" s="14">
        <v>6</v>
      </c>
      <c r="AC250" s="14">
        <v>3</v>
      </c>
      <c r="AD250" s="15">
        <f t="shared" si="70"/>
        <v>0</v>
      </c>
      <c r="AE250" s="15">
        <f t="shared" si="71"/>
        <v>0</v>
      </c>
      <c r="AF250" s="16">
        <v>133.05000000000001</v>
      </c>
      <c r="AG250" s="17">
        <f t="shared" si="72"/>
        <v>14.783333333333335</v>
      </c>
      <c r="AH250" s="29">
        <v>180</v>
      </c>
      <c r="AI250" s="17">
        <f t="shared" si="73"/>
        <v>20</v>
      </c>
      <c r="AJ250" s="19">
        <f t="shared" si="74"/>
        <v>0.73916666666666675</v>
      </c>
      <c r="AK250" s="20">
        <f>'Even Strength'!AA250+'Power Play'!R250+'Penalty Kill'!L250</f>
        <v>0</v>
      </c>
      <c r="AL250" s="19">
        <f t="shared" si="75"/>
        <v>0</v>
      </c>
      <c r="AM250" s="15">
        <f>IF(('Even Strength'!BR250+'Power Play'!AK250+'Penalty Kill'!AG250)&gt;0,V250/('Even Strength'!BR250+'Power Play'!AK250+'Penalty Kill'!AG250),0)</f>
        <v>0</v>
      </c>
      <c r="AN250" s="15">
        <f>IF(('Even Strength'!BR250+'Power Play'!AK250+'Penalty Kill'!AG250)&gt;0,W250/('Even Strength'!BR250+'Power Play'!AK250+'Penalty Kill'!AG250),0)</f>
        <v>0</v>
      </c>
      <c r="AO250" s="15">
        <f t="shared" si="76"/>
        <v>0</v>
      </c>
      <c r="AP250" s="13">
        <v>0</v>
      </c>
      <c r="AQ250" s="13">
        <v>0</v>
      </c>
      <c r="AR250" s="21">
        <f t="shared" si="77"/>
        <v>0</v>
      </c>
      <c r="AS250" s="22">
        <v>0</v>
      </c>
      <c r="AT250" s="1"/>
      <c r="AU250" s="1"/>
      <c r="AV250">
        <v>15</v>
      </c>
      <c r="AW250" s="13">
        <v>28</v>
      </c>
      <c r="AX250" s="13">
        <v>21</v>
      </c>
      <c r="AY250" s="13">
        <v>6</v>
      </c>
      <c r="AZ250" s="13">
        <v>2</v>
      </c>
      <c r="BA250" s="13">
        <v>4</v>
      </c>
      <c r="BB250" s="16">
        <f t="shared" si="78"/>
        <v>6.7643742953776771</v>
      </c>
      <c r="BC250" s="17">
        <f t="shared" si="79"/>
        <v>12.62683201803833</v>
      </c>
      <c r="BD250" s="17">
        <f t="shared" si="80"/>
        <v>9.4701240135287481</v>
      </c>
      <c r="BE250" s="17">
        <f t="shared" si="81"/>
        <v>2.705749718151071</v>
      </c>
      <c r="BF250" s="17">
        <f t="shared" si="82"/>
        <v>0.90191657271702363</v>
      </c>
      <c r="BG250" s="17">
        <f t="shared" si="83"/>
        <v>1.8038331454340473</v>
      </c>
      <c r="BH250" s="13">
        <v>4</v>
      </c>
      <c r="BI250" s="13">
        <v>2</v>
      </c>
      <c r="BJ250" s="13">
        <v>0</v>
      </c>
      <c r="BK250" s="13">
        <v>0</v>
      </c>
      <c r="BL250" s="13">
        <v>0</v>
      </c>
      <c r="BM250" s="13">
        <v>0</v>
      </c>
      <c r="BN250" s="13">
        <f t="shared" si="84"/>
        <v>53</v>
      </c>
      <c r="BO250" s="16">
        <v>-1.4339999999999999</v>
      </c>
      <c r="BP250" s="1"/>
      <c r="BQ250" s="1"/>
      <c r="BR250" s="23" t="str">
        <f t="shared" si="85"/>
        <v xml:space="preserve"> </v>
      </c>
      <c r="BS250" s="1"/>
      <c r="BT250" s="13">
        <v>0</v>
      </c>
      <c r="BU250" s="13">
        <v>1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23">
        <f t="shared" si="86"/>
        <v>0</v>
      </c>
      <c r="CC250" s="16">
        <v>-0.2</v>
      </c>
      <c r="CD250" s="16">
        <v>0</v>
      </c>
      <c r="CE250" s="16">
        <v>-0.2</v>
      </c>
      <c r="CF250" s="24">
        <f t="shared" si="87"/>
        <v>-2.2222222222222223E-2</v>
      </c>
      <c r="CG250" s="24">
        <f t="shared" si="88"/>
        <v>-9.0191657271702363E-2</v>
      </c>
      <c r="CH250" s="25">
        <v>3</v>
      </c>
      <c r="CI250" s="16">
        <v>3</v>
      </c>
      <c r="CJ250" s="16">
        <v>3.6</v>
      </c>
      <c r="CK250" s="16">
        <v>-3.6</v>
      </c>
      <c r="CL250" s="16">
        <v>-0.7</v>
      </c>
      <c r="CM250" s="16">
        <v>-0.1</v>
      </c>
      <c r="CN250" s="16">
        <v>0</v>
      </c>
      <c r="CO250" s="16">
        <v>-0.8</v>
      </c>
      <c r="CP250" s="26">
        <f t="shared" si="89"/>
        <v>-8.8888888888888892E-2</v>
      </c>
      <c r="CQ250" s="26">
        <f t="shared" si="90"/>
        <v>-0.36076662908680945</v>
      </c>
      <c r="CR250" s="13">
        <v>0</v>
      </c>
      <c r="CS250" s="13">
        <v>0</v>
      </c>
      <c r="CT250" s="13">
        <v>0</v>
      </c>
      <c r="CU250" s="13">
        <v>0</v>
      </c>
      <c r="CV250" s="13">
        <v>-0.17</v>
      </c>
      <c r="CW250" s="13">
        <v>-0.06</v>
      </c>
      <c r="CX250" s="13">
        <v>-1.6</v>
      </c>
      <c r="CY250" s="13">
        <v>-0.68</v>
      </c>
      <c r="CZ250" s="13">
        <v>-0.03</v>
      </c>
      <c r="DA250" s="13">
        <v>-2.54</v>
      </c>
      <c r="DB250" s="27">
        <v>-2.97</v>
      </c>
      <c r="DC250" s="27">
        <v>12.19</v>
      </c>
      <c r="DD250" s="27">
        <v>-15.16</v>
      </c>
      <c r="DE250" s="27">
        <v>-7.28</v>
      </c>
      <c r="DF250" s="27">
        <v>-5.73</v>
      </c>
      <c r="DG250" s="27">
        <v>6.6</v>
      </c>
      <c r="DH250" s="27">
        <v>-12.33</v>
      </c>
      <c r="DI250" s="27">
        <v>-5.92</v>
      </c>
      <c r="DJ250" s="1">
        <v>186</v>
      </c>
      <c r="DK250" s="28">
        <v>15</v>
      </c>
      <c r="DL250" s="28" t="s">
        <v>379</v>
      </c>
      <c r="DM250" s="1">
        <v>0.86399999999999999</v>
      </c>
      <c r="DN250" s="1">
        <v>0.23200000000000001</v>
      </c>
      <c r="DO250" s="1">
        <v>0</v>
      </c>
      <c r="DP250" s="16">
        <f t="shared" si="91"/>
        <v>-1.4680851063829787</v>
      </c>
    </row>
    <row r="251" spans="1:120" x14ac:dyDescent="0.2">
      <c r="A251" s="13">
        <v>14</v>
      </c>
      <c r="B251" s="13" t="s">
        <v>1113</v>
      </c>
      <c r="C251" s="13" t="s">
        <v>1114</v>
      </c>
      <c r="D251" s="1"/>
      <c r="E251" s="13" t="s">
        <v>1012</v>
      </c>
      <c r="F251" s="1" t="s">
        <v>1013</v>
      </c>
      <c r="G251" s="13">
        <v>73</v>
      </c>
      <c r="H251" s="13">
        <v>192</v>
      </c>
      <c r="I251" s="13" t="s">
        <v>125</v>
      </c>
      <c r="J251" s="13">
        <v>2002</v>
      </c>
      <c r="K251" s="13">
        <v>2</v>
      </c>
      <c r="L251" s="13">
        <v>63</v>
      </c>
      <c r="M251" s="1"/>
      <c r="N251" s="1">
        <v>30</v>
      </c>
      <c r="O251" s="13" t="s">
        <v>1115</v>
      </c>
      <c r="P251" s="13" t="s">
        <v>1116</v>
      </c>
      <c r="Q251" s="1" t="str">
        <f t="shared" si="69"/>
        <v>ANA</v>
      </c>
      <c r="R251" s="13" t="s">
        <v>1117</v>
      </c>
      <c r="S251" s="1">
        <v>52</v>
      </c>
      <c r="T251" s="13" t="s">
        <v>129</v>
      </c>
      <c r="U251" s="13">
        <v>66</v>
      </c>
      <c r="V251" s="13">
        <v>8</v>
      </c>
      <c r="W251" s="13">
        <v>19</v>
      </c>
      <c r="X251" s="14">
        <v>16</v>
      </c>
      <c r="Y251" s="13">
        <v>27</v>
      </c>
      <c r="Z251" s="13">
        <v>12</v>
      </c>
      <c r="AA251" s="1">
        <v>131</v>
      </c>
      <c r="AB251" s="14">
        <v>46</v>
      </c>
      <c r="AC251" s="14">
        <v>56</v>
      </c>
      <c r="AD251" s="15">
        <f t="shared" si="70"/>
        <v>6.1068702290076333E-2</v>
      </c>
      <c r="AE251" s="15">
        <f t="shared" si="71"/>
        <v>3.4334763948497854E-2</v>
      </c>
      <c r="AF251" s="16">
        <v>970.38333333330002</v>
      </c>
      <c r="AG251" s="17">
        <f t="shared" si="72"/>
        <v>14.702777777777273</v>
      </c>
      <c r="AH251" s="29">
        <v>1278</v>
      </c>
      <c r="AI251" s="17">
        <f t="shared" si="73"/>
        <v>19.363636363636363</v>
      </c>
      <c r="AJ251" s="19">
        <f t="shared" si="74"/>
        <v>0.75929838288990614</v>
      </c>
      <c r="AK251" s="20">
        <f>'Even Strength'!AA251+'Power Play'!R251+'Penalty Kill'!L251</f>
        <v>173.32499999999999</v>
      </c>
      <c r="AL251" s="19">
        <f t="shared" si="75"/>
        <v>10.716898820054299</v>
      </c>
      <c r="AM251" s="15">
        <f>IF(('Even Strength'!BR251+'Power Play'!AK251+'Penalty Kill'!AG251)&gt;0,V251/('Even Strength'!BR251+'Power Play'!AK251+'Penalty Kill'!AG251),0)</f>
        <v>0.17777777777777778</v>
      </c>
      <c r="AN251" s="15">
        <f>IF(('Even Strength'!BR251+'Power Play'!AK251+'Penalty Kill'!AG251)&gt;0,W251/('Even Strength'!BR251+'Power Play'!AK251+'Penalty Kill'!AG251),0)</f>
        <v>0.42222222222222222</v>
      </c>
      <c r="AO251" s="15">
        <f t="shared" si="76"/>
        <v>0.6</v>
      </c>
      <c r="AP251" s="13">
        <v>4</v>
      </c>
      <c r="AQ251" s="13">
        <v>10</v>
      </c>
      <c r="AR251" s="21">
        <f t="shared" si="77"/>
        <v>0.2857142857142857</v>
      </c>
      <c r="AS251" s="22">
        <v>0.30000000000000004</v>
      </c>
      <c r="AT251" s="1"/>
      <c r="AU251" s="1"/>
      <c r="AV251">
        <v>79</v>
      </c>
      <c r="AW251" s="13">
        <v>64</v>
      </c>
      <c r="AX251" s="13">
        <v>15</v>
      </c>
      <c r="AY251" s="13">
        <v>46</v>
      </c>
      <c r="AZ251" s="13">
        <v>15</v>
      </c>
      <c r="BA251" s="13">
        <v>30</v>
      </c>
      <c r="BB251" s="16">
        <f t="shared" si="78"/>
        <v>4.8846675712349032</v>
      </c>
      <c r="BC251" s="17">
        <f t="shared" si="79"/>
        <v>3.9571990450510612</v>
      </c>
      <c r="BD251" s="17">
        <f t="shared" si="80"/>
        <v>0.92746852618384235</v>
      </c>
      <c r="BE251" s="17">
        <f t="shared" si="81"/>
        <v>2.8442368136304497</v>
      </c>
      <c r="BF251" s="17">
        <f t="shared" si="82"/>
        <v>0.92746852618384235</v>
      </c>
      <c r="BG251" s="17">
        <f t="shared" si="83"/>
        <v>1.8549370523676847</v>
      </c>
      <c r="BH251" s="13">
        <v>12</v>
      </c>
      <c r="BI251" s="13">
        <v>6</v>
      </c>
      <c r="BJ251" s="13">
        <v>0</v>
      </c>
      <c r="BK251" s="13">
        <v>0</v>
      </c>
      <c r="BL251" s="13">
        <v>0</v>
      </c>
      <c r="BM251" s="13">
        <v>0</v>
      </c>
      <c r="BN251" s="13">
        <f t="shared" si="84"/>
        <v>91</v>
      </c>
      <c r="BO251" s="16">
        <v>5.4630000000000001</v>
      </c>
      <c r="BP251" s="13">
        <v>2</v>
      </c>
      <c r="BQ251" s="13">
        <v>0</v>
      </c>
      <c r="BR251" s="23">
        <f t="shared" si="85"/>
        <v>0</v>
      </c>
      <c r="BS251" s="13">
        <v>0</v>
      </c>
      <c r="BT251" s="13">
        <v>1</v>
      </c>
      <c r="BU251" s="13">
        <v>21</v>
      </c>
      <c r="BV251" s="13">
        <v>0</v>
      </c>
      <c r="BW251" s="13">
        <v>0</v>
      </c>
      <c r="BX251" s="13">
        <v>1</v>
      </c>
      <c r="BY251" s="13">
        <v>0</v>
      </c>
      <c r="BZ251" s="13">
        <v>0</v>
      </c>
      <c r="CA251" s="13">
        <v>0</v>
      </c>
      <c r="CB251" s="23">
        <f t="shared" si="86"/>
        <v>0</v>
      </c>
      <c r="CC251" s="16">
        <v>1.2</v>
      </c>
      <c r="CD251" s="16">
        <v>1.6</v>
      </c>
      <c r="CE251" s="16">
        <v>2.8</v>
      </c>
      <c r="CF251" s="24">
        <f t="shared" si="87"/>
        <v>4.242424242424242E-2</v>
      </c>
      <c r="CG251" s="24">
        <f t="shared" si="88"/>
        <v>0.17312745822098388</v>
      </c>
      <c r="CH251" s="25">
        <v>4</v>
      </c>
      <c r="CI251" s="16">
        <v>21.4</v>
      </c>
      <c r="CJ251" s="16">
        <v>22.5</v>
      </c>
      <c r="CK251" s="16">
        <v>12.1</v>
      </c>
      <c r="CL251" s="16">
        <v>1.2</v>
      </c>
      <c r="CM251" s="16">
        <v>3.8</v>
      </c>
      <c r="CN251" s="16">
        <v>-0.5</v>
      </c>
      <c r="CO251" s="16">
        <v>4.4000000000000004</v>
      </c>
      <c r="CP251" s="26">
        <f t="shared" si="89"/>
        <v>6.6666666666666666E-2</v>
      </c>
      <c r="CQ251" s="26">
        <f t="shared" si="90"/>
        <v>0.27205743434726043</v>
      </c>
      <c r="CR251" s="13">
        <v>1</v>
      </c>
      <c r="CS251" s="13">
        <v>0</v>
      </c>
      <c r="CT251" s="13">
        <v>0</v>
      </c>
      <c r="CU251" s="13">
        <v>-0.02</v>
      </c>
      <c r="CV251" s="13">
        <v>-0.17</v>
      </c>
      <c r="CW251" s="13">
        <v>1.87</v>
      </c>
      <c r="CX251" s="13">
        <v>3.65</v>
      </c>
      <c r="CY251" s="13">
        <v>-0.28999999999999998</v>
      </c>
      <c r="CZ251" s="13">
        <v>-2.67</v>
      </c>
      <c r="DA251" s="13">
        <v>2.37</v>
      </c>
      <c r="DB251" s="27">
        <v>20.11</v>
      </c>
      <c r="DC251" s="27">
        <v>-18.48</v>
      </c>
      <c r="DD251" s="27">
        <v>38.590000000000003</v>
      </c>
      <c r="DE251" s="27">
        <v>14.87</v>
      </c>
      <c r="DF251" s="27">
        <v>23.81</v>
      </c>
      <c r="DG251" s="27">
        <v>-1.88</v>
      </c>
      <c r="DH251" s="27">
        <v>25.69</v>
      </c>
      <c r="DI251" s="27">
        <v>10.62</v>
      </c>
      <c r="DJ251" s="1">
        <v>186</v>
      </c>
      <c r="DK251" s="28">
        <v>2</v>
      </c>
      <c r="DL251" s="28" t="s">
        <v>155</v>
      </c>
      <c r="DM251" s="1">
        <v>4.5</v>
      </c>
      <c r="DN251" s="1">
        <v>0.11</v>
      </c>
      <c r="DO251" s="1">
        <v>0</v>
      </c>
      <c r="DP251" s="16">
        <f t="shared" si="91"/>
        <v>-4.0042553191489354</v>
      </c>
    </row>
    <row r="252" spans="1:120" x14ac:dyDescent="0.2">
      <c r="A252" s="13">
        <v>32</v>
      </c>
      <c r="B252" s="13" t="s">
        <v>1118</v>
      </c>
      <c r="C252" s="13" t="s">
        <v>1119</v>
      </c>
      <c r="D252" s="13" t="s">
        <v>518</v>
      </c>
      <c r="E252" s="13" t="s">
        <v>123</v>
      </c>
      <c r="F252" s="1" t="s">
        <v>124</v>
      </c>
      <c r="G252" s="13">
        <v>73</v>
      </c>
      <c r="H252" s="13">
        <v>180</v>
      </c>
      <c r="I252" s="13" t="s">
        <v>150</v>
      </c>
      <c r="J252" s="1"/>
      <c r="K252" s="1"/>
      <c r="L252" s="1"/>
      <c r="M252" s="1"/>
      <c r="N252" s="1">
        <v>26</v>
      </c>
      <c r="O252" s="13" t="s">
        <v>539</v>
      </c>
      <c r="P252" s="13" t="s">
        <v>1120</v>
      </c>
      <c r="Q252" s="1" t="str">
        <f t="shared" si="69"/>
        <v>MTL</v>
      </c>
      <c r="R252" s="13" t="s">
        <v>1121</v>
      </c>
      <c r="S252" s="1">
        <v>54</v>
      </c>
      <c r="T252" s="13" t="s">
        <v>146</v>
      </c>
      <c r="U252" s="13">
        <v>63</v>
      </c>
      <c r="V252" s="13">
        <v>5</v>
      </c>
      <c r="W252" s="13">
        <v>12</v>
      </c>
      <c r="X252" s="14">
        <v>8</v>
      </c>
      <c r="Y252" s="13">
        <v>17</v>
      </c>
      <c r="Z252" s="13">
        <v>-5</v>
      </c>
      <c r="AA252" s="1">
        <v>82</v>
      </c>
      <c r="AB252" s="14">
        <v>26</v>
      </c>
      <c r="AC252" s="14">
        <v>24</v>
      </c>
      <c r="AD252" s="15">
        <f t="shared" si="70"/>
        <v>6.097560975609756E-2</v>
      </c>
      <c r="AE252" s="15">
        <f t="shared" si="71"/>
        <v>3.787878787878788E-2</v>
      </c>
      <c r="AF252" s="16">
        <v>939.46666666670001</v>
      </c>
      <c r="AG252" s="17">
        <f t="shared" si="72"/>
        <v>14.912169312169841</v>
      </c>
      <c r="AH252" s="29">
        <v>1295</v>
      </c>
      <c r="AI252" s="17">
        <f t="shared" si="73"/>
        <v>20.555555555555557</v>
      </c>
      <c r="AJ252" s="19">
        <f t="shared" si="74"/>
        <v>0.72545688545691123</v>
      </c>
      <c r="AK252" s="20">
        <f>'Even Strength'!AA252+'Power Play'!R252+'Penalty Kill'!L252</f>
        <v>69.698717948717942</v>
      </c>
      <c r="AL252" s="19">
        <f t="shared" si="75"/>
        <v>4.451379942793352</v>
      </c>
      <c r="AM252" s="15">
        <f>IF(('Even Strength'!BR252+'Power Play'!AK252+'Penalty Kill'!AG252)&gt;0,V252/('Even Strength'!BR252+'Power Play'!AK252+'Penalty Kill'!AG252),0)</f>
        <v>0.15151515151515152</v>
      </c>
      <c r="AN252" s="15">
        <f>IF(('Even Strength'!BR252+'Power Play'!AK252+'Penalty Kill'!AG252)&gt;0,W252/('Even Strength'!BR252+'Power Play'!AK252+'Penalty Kill'!AG252),0)</f>
        <v>0.36363636363636365</v>
      </c>
      <c r="AO252" s="15">
        <f t="shared" si="76"/>
        <v>0.51515151515151514</v>
      </c>
      <c r="AP252" s="13">
        <v>172</v>
      </c>
      <c r="AQ252" s="13">
        <v>187</v>
      </c>
      <c r="AR252" s="21">
        <f t="shared" si="77"/>
        <v>0.47910863509749302</v>
      </c>
      <c r="AS252" s="22">
        <v>9.3000000000000007</v>
      </c>
      <c r="AT252" s="13">
        <v>5</v>
      </c>
      <c r="AU252" s="13">
        <v>1</v>
      </c>
      <c r="AV252">
        <v>59</v>
      </c>
      <c r="AW252" s="13">
        <v>44</v>
      </c>
      <c r="AX252" s="13">
        <v>46</v>
      </c>
      <c r="AY252" s="13">
        <v>26</v>
      </c>
      <c r="AZ252" s="13">
        <v>17</v>
      </c>
      <c r="BA252" s="13">
        <v>12</v>
      </c>
      <c r="BB252" s="16">
        <f t="shared" si="78"/>
        <v>3.7680953732612914</v>
      </c>
      <c r="BC252" s="17">
        <f t="shared" si="79"/>
        <v>2.8101050241270644</v>
      </c>
      <c r="BD252" s="17">
        <f t="shared" si="80"/>
        <v>2.9378370706782948</v>
      </c>
      <c r="BE252" s="17">
        <f t="shared" si="81"/>
        <v>1.6605166051659928</v>
      </c>
      <c r="BF252" s="17">
        <f t="shared" si="82"/>
        <v>1.0857223956854567</v>
      </c>
      <c r="BG252" s="17">
        <f t="shared" si="83"/>
        <v>0.7663922793073813</v>
      </c>
      <c r="BH252" s="13">
        <v>8</v>
      </c>
      <c r="BI252" s="13">
        <v>4</v>
      </c>
      <c r="BJ252" s="13">
        <v>0</v>
      </c>
      <c r="BK252" s="13">
        <v>0</v>
      </c>
      <c r="BL252" s="13">
        <v>0</v>
      </c>
      <c r="BM252" s="13">
        <v>0</v>
      </c>
      <c r="BN252" s="13">
        <f t="shared" si="84"/>
        <v>98</v>
      </c>
      <c r="BO252" s="16">
        <v>2.7030000000000003</v>
      </c>
      <c r="BP252" s="13">
        <v>2</v>
      </c>
      <c r="BQ252" s="13">
        <v>2</v>
      </c>
      <c r="BR252" s="23">
        <f t="shared" si="85"/>
        <v>1</v>
      </c>
      <c r="BS252" s="13">
        <v>2</v>
      </c>
      <c r="BT252" s="13">
        <v>1</v>
      </c>
      <c r="BU252" s="13">
        <v>16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23">
        <f t="shared" si="86"/>
        <v>0</v>
      </c>
      <c r="CC252" s="16">
        <v>-0.2</v>
      </c>
      <c r="CD252" s="16">
        <v>1</v>
      </c>
      <c r="CE252" s="16">
        <v>0.8</v>
      </c>
      <c r="CF252" s="24">
        <f t="shared" si="87"/>
        <v>1.2698412698412698E-2</v>
      </c>
      <c r="CG252" s="24">
        <f t="shared" si="88"/>
        <v>5.1092818620492086E-2</v>
      </c>
      <c r="CH252" s="25">
        <v>5</v>
      </c>
      <c r="CI252" s="16">
        <v>20.2</v>
      </c>
      <c r="CJ252" s="16">
        <v>21.7</v>
      </c>
      <c r="CK252" s="16">
        <v>7.3</v>
      </c>
      <c r="CL252" s="16">
        <v>-2.4</v>
      </c>
      <c r="CM252" s="16">
        <v>1.8</v>
      </c>
      <c r="CN252" s="16">
        <v>1.2</v>
      </c>
      <c r="CO252" s="16">
        <v>0.7</v>
      </c>
      <c r="CP252" s="26">
        <f t="shared" si="89"/>
        <v>1.111111111111111E-2</v>
      </c>
      <c r="CQ252" s="26">
        <f t="shared" si="90"/>
        <v>4.4706216292930569E-2</v>
      </c>
      <c r="CR252" s="13">
        <v>3</v>
      </c>
      <c r="CS252" s="13">
        <v>1</v>
      </c>
      <c r="CT252" s="13">
        <v>0</v>
      </c>
      <c r="CU252" s="13">
        <v>0.1</v>
      </c>
      <c r="CV252" s="13">
        <v>-1.02</v>
      </c>
      <c r="CW252" s="13">
        <v>2.02</v>
      </c>
      <c r="CX252" s="13">
        <v>-0.59</v>
      </c>
      <c r="CY252" s="13">
        <v>0.27</v>
      </c>
      <c r="CZ252" s="13">
        <v>-1.6800000000000002</v>
      </c>
      <c r="DA252" s="13">
        <v>-0.9</v>
      </c>
      <c r="DB252" s="27">
        <v>15.74</v>
      </c>
      <c r="DC252" s="27">
        <v>-12.63</v>
      </c>
      <c r="DD252" s="27">
        <v>28.37</v>
      </c>
      <c r="DE252" s="27">
        <v>3.33</v>
      </c>
      <c r="DF252" s="27">
        <v>21.97</v>
      </c>
      <c r="DG252" s="27">
        <v>-27.42</v>
      </c>
      <c r="DH252" s="27">
        <v>49.39</v>
      </c>
      <c r="DI252" s="27">
        <v>8.2799999999999994</v>
      </c>
      <c r="DJ252" s="1">
        <v>186</v>
      </c>
      <c r="DK252" s="28">
        <v>5</v>
      </c>
      <c r="DL252" s="28" t="s">
        <v>379</v>
      </c>
      <c r="DM252" s="1">
        <v>0.63800000000000001</v>
      </c>
      <c r="DN252" s="1">
        <v>3.9E-2</v>
      </c>
      <c r="DO252" s="1">
        <v>0</v>
      </c>
      <c r="DP252" s="16">
        <f t="shared" si="91"/>
        <v>0.51276595744680853</v>
      </c>
    </row>
    <row r="253" spans="1:120" x14ac:dyDescent="0.2">
      <c r="A253" s="13">
        <v>82</v>
      </c>
      <c r="B253" s="13" t="s">
        <v>1122</v>
      </c>
      <c r="C253" s="13" t="s">
        <v>1123</v>
      </c>
      <c r="D253" s="13" t="s">
        <v>419</v>
      </c>
      <c r="E253" s="13" t="s">
        <v>123</v>
      </c>
      <c r="F253" s="1" t="s">
        <v>124</v>
      </c>
      <c r="G253" s="13">
        <v>75</v>
      </c>
      <c r="H253" s="13">
        <v>223</v>
      </c>
      <c r="I253" s="13" t="s">
        <v>125</v>
      </c>
      <c r="J253" s="13">
        <v>2009</v>
      </c>
      <c r="K253" s="13">
        <v>4</v>
      </c>
      <c r="L253" s="13">
        <v>104</v>
      </c>
      <c r="M253" s="1"/>
      <c r="N253" s="1">
        <v>23</v>
      </c>
      <c r="O253" s="13" t="s">
        <v>1124</v>
      </c>
      <c r="P253" s="13" t="s">
        <v>1125</v>
      </c>
      <c r="Q253" s="1" t="str">
        <f t="shared" si="69"/>
        <v>BUF</v>
      </c>
      <c r="R253" s="13" t="s">
        <v>238</v>
      </c>
      <c r="S253" s="1"/>
      <c r="T253" s="13" t="s">
        <v>129</v>
      </c>
      <c r="U253" s="13">
        <v>57</v>
      </c>
      <c r="V253" s="13">
        <v>8</v>
      </c>
      <c r="W253" s="13">
        <v>12</v>
      </c>
      <c r="X253" s="14">
        <v>9</v>
      </c>
      <c r="Y253" s="13">
        <v>20</v>
      </c>
      <c r="Z253" s="13">
        <v>-5</v>
      </c>
      <c r="AA253" s="1">
        <v>66</v>
      </c>
      <c r="AB253" s="14">
        <v>25</v>
      </c>
      <c r="AC253" s="14">
        <v>17</v>
      </c>
      <c r="AD253" s="15">
        <f t="shared" si="70"/>
        <v>0.12121212121212122</v>
      </c>
      <c r="AE253" s="15">
        <f t="shared" si="71"/>
        <v>7.407407407407407E-2</v>
      </c>
      <c r="AF253" s="16">
        <v>924.83333333329995</v>
      </c>
      <c r="AG253" s="17">
        <f t="shared" si="72"/>
        <v>16.225146198829822</v>
      </c>
      <c r="AH253" s="29">
        <v>1166</v>
      </c>
      <c r="AI253" s="17">
        <f t="shared" si="73"/>
        <v>20.456140350877192</v>
      </c>
      <c r="AJ253" s="19">
        <f t="shared" si="74"/>
        <v>0.79316752429957116</v>
      </c>
      <c r="AK253" s="20">
        <f>'Even Strength'!AA253+'Power Play'!R253+'Penalty Kill'!L253</f>
        <v>95.039999999999992</v>
      </c>
      <c r="AL253" s="19">
        <f t="shared" si="75"/>
        <v>6.1658677239144408</v>
      </c>
      <c r="AM253" s="15">
        <f>IF(('Even Strength'!BR253+'Power Play'!AK253+'Penalty Kill'!AG253)&gt;0,V253/('Even Strength'!BR253+'Power Play'!AK253+'Penalty Kill'!AG253),0)</f>
        <v>0.2857142857142857</v>
      </c>
      <c r="AN253" s="15">
        <f>IF(('Even Strength'!BR253+'Power Play'!AK253+'Penalty Kill'!AG253)&gt;0,W253/('Even Strength'!BR253+'Power Play'!AK253+'Penalty Kill'!AG253),0)</f>
        <v>0.42857142857142855</v>
      </c>
      <c r="AO253" s="15">
        <f t="shared" si="76"/>
        <v>0.71428571428571419</v>
      </c>
      <c r="AP253" s="13">
        <v>57</v>
      </c>
      <c r="AQ253" s="13">
        <v>75</v>
      </c>
      <c r="AR253" s="21">
        <f t="shared" si="77"/>
        <v>0.43181818181818182</v>
      </c>
      <c r="AS253" s="22">
        <v>3.9</v>
      </c>
      <c r="AT253" s="13">
        <v>1</v>
      </c>
      <c r="AU253" s="13">
        <v>1</v>
      </c>
      <c r="AV253">
        <v>63</v>
      </c>
      <c r="AW253" s="13">
        <v>193</v>
      </c>
      <c r="AX253" s="13">
        <v>48</v>
      </c>
      <c r="AY253" s="13">
        <v>25</v>
      </c>
      <c r="AZ253" s="13">
        <v>25</v>
      </c>
      <c r="BA253" s="13">
        <v>28</v>
      </c>
      <c r="BB253" s="16">
        <f t="shared" si="78"/>
        <v>4.0872229230493451</v>
      </c>
      <c r="BC253" s="17">
        <f t="shared" si="79"/>
        <v>12.521174986484503</v>
      </c>
      <c r="BD253" s="17">
        <f t="shared" si="80"/>
        <v>3.1140746080375967</v>
      </c>
      <c r="BE253" s="17">
        <f t="shared" si="81"/>
        <v>1.6219138583529149</v>
      </c>
      <c r="BF253" s="17">
        <f t="shared" si="82"/>
        <v>1.6219138583529149</v>
      </c>
      <c r="BG253" s="17">
        <f t="shared" si="83"/>
        <v>1.8165435213552645</v>
      </c>
      <c r="BH253" s="13">
        <v>50</v>
      </c>
      <c r="BI253" s="13">
        <v>10</v>
      </c>
      <c r="BJ253" s="13">
        <v>4</v>
      </c>
      <c r="BK253" s="13">
        <v>1</v>
      </c>
      <c r="BL253" s="13">
        <v>0</v>
      </c>
      <c r="BM253" s="13">
        <v>0</v>
      </c>
      <c r="BN253" s="13">
        <f t="shared" si="84"/>
        <v>295</v>
      </c>
      <c r="BO253" s="16">
        <v>0.623</v>
      </c>
      <c r="BP253" s="13">
        <v>1</v>
      </c>
      <c r="BQ253" s="13">
        <v>0</v>
      </c>
      <c r="BR253" s="23">
        <f t="shared" si="85"/>
        <v>0</v>
      </c>
      <c r="BS253" s="13">
        <v>0</v>
      </c>
      <c r="BT253" s="13">
        <v>1</v>
      </c>
      <c r="BU253" s="13">
        <v>14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23">
        <f t="shared" si="86"/>
        <v>0</v>
      </c>
      <c r="CC253" s="16">
        <v>0.5</v>
      </c>
      <c r="CD253" s="16">
        <v>1</v>
      </c>
      <c r="CE253" s="16">
        <v>1.6</v>
      </c>
      <c r="CF253" s="24">
        <f t="shared" si="87"/>
        <v>2.8070175438596492E-2</v>
      </c>
      <c r="CG253" s="24">
        <f t="shared" si="88"/>
        <v>0.10380248693458656</v>
      </c>
      <c r="CH253" s="25">
        <v>5</v>
      </c>
      <c r="CI253" s="16">
        <v>15.1</v>
      </c>
      <c r="CJ253" s="16">
        <v>15.8</v>
      </c>
      <c r="CK253" s="16">
        <v>5.8</v>
      </c>
      <c r="CL253" s="16">
        <v>1.5</v>
      </c>
      <c r="CM253" s="16">
        <v>1.5</v>
      </c>
      <c r="CN253" s="16">
        <v>-0.30000000000000004</v>
      </c>
      <c r="CO253" s="16">
        <v>2.7</v>
      </c>
      <c r="CP253" s="26">
        <f t="shared" si="89"/>
        <v>4.736842105263158E-2</v>
      </c>
      <c r="CQ253" s="26">
        <f t="shared" si="90"/>
        <v>0.17516669670211482</v>
      </c>
      <c r="CR253" s="13">
        <v>1</v>
      </c>
      <c r="CS253" s="13">
        <v>3</v>
      </c>
      <c r="CT253" s="13">
        <v>0</v>
      </c>
      <c r="CU253" s="13">
        <v>-0.02</v>
      </c>
      <c r="CV253" s="13">
        <v>-0.82</v>
      </c>
      <c r="CW253" s="13">
        <v>0.91</v>
      </c>
      <c r="CX253" s="13">
        <v>-0.33</v>
      </c>
      <c r="CY253" s="13">
        <v>-0.92</v>
      </c>
      <c r="CZ253" s="13">
        <v>0.9</v>
      </c>
      <c r="DA253" s="13">
        <v>-0.28000000000000003</v>
      </c>
      <c r="DB253" s="27">
        <v>-17.93</v>
      </c>
      <c r="DC253" s="27">
        <v>-13.98</v>
      </c>
      <c r="DD253" s="27">
        <v>-3.96</v>
      </c>
      <c r="DE253" s="27">
        <v>-0.31</v>
      </c>
      <c r="DF253" s="27">
        <v>-13.76</v>
      </c>
      <c r="DG253" s="27">
        <v>-18.510000000000002</v>
      </c>
      <c r="DH253" s="27">
        <v>4.75</v>
      </c>
      <c r="DI253" s="27">
        <v>0.37</v>
      </c>
      <c r="DJ253" s="1">
        <v>186</v>
      </c>
      <c r="DK253" s="28">
        <v>24</v>
      </c>
      <c r="DL253" s="28" t="s">
        <v>1126</v>
      </c>
      <c r="DM253" s="1">
        <v>1.875</v>
      </c>
      <c r="DN253" s="1">
        <v>0.434</v>
      </c>
      <c r="DO253" s="1">
        <v>0</v>
      </c>
      <c r="DP253" s="16">
        <f t="shared" si="91"/>
        <v>-0.11914893617021249</v>
      </c>
    </row>
    <row r="254" spans="1:120" x14ac:dyDescent="0.2">
      <c r="A254" s="13">
        <v>71</v>
      </c>
      <c r="B254" s="13" t="s">
        <v>1127</v>
      </c>
      <c r="C254" s="13" t="s">
        <v>1123</v>
      </c>
      <c r="D254" s="13" t="s">
        <v>419</v>
      </c>
      <c r="E254" s="13" t="s">
        <v>123</v>
      </c>
      <c r="F254" s="1" t="s">
        <v>124</v>
      </c>
      <c r="G254" s="13">
        <v>72</v>
      </c>
      <c r="H254" s="13">
        <v>210</v>
      </c>
      <c r="I254" s="13" t="s">
        <v>125</v>
      </c>
      <c r="J254" s="13">
        <v>2006</v>
      </c>
      <c r="K254" s="13">
        <v>1</v>
      </c>
      <c r="L254" s="13">
        <v>28</v>
      </c>
      <c r="M254" s="1"/>
      <c r="N254" s="1">
        <v>27</v>
      </c>
      <c r="O254" s="13" t="s">
        <v>423</v>
      </c>
      <c r="P254" s="13" t="s">
        <v>1125</v>
      </c>
      <c r="Q254" s="1" t="str">
        <f t="shared" si="69"/>
        <v>CBJ</v>
      </c>
      <c r="R254" s="13" t="s">
        <v>145</v>
      </c>
      <c r="S254" s="1"/>
      <c r="T254" s="13" t="s">
        <v>129</v>
      </c>
      <c r="U254" s="13">
        <v>79</v>
      </c>
      <c r="V254" s="13">
        <v>31</v>
      </c>
      <c r="W254" s="13">
        <v>42</v>
      </c>
      <c r="X254" s="14">
        <v>22</v>
      </c>
      <c r="Y254" s="13">
        <v>73</v>
      </c>
      <c r="Z254" s="13">
        <v>16</v>
      </c>
      <c r="AA254" s="1">
        <v>182</v>
      </c>
      <c r="AB254" s="14">
        <v>43</v>
      </c>
      <c r="AC254" s="14">
        <v>48</v>
      </c>
      <c r="AD254" s="15">
        <f t="shared" si="70"/>
        <v>0.17032967032967034</v>
      </c>
      <c r="AE254" s="15">
        <f t="shared" si="71"/>
        <v>0.11355311355311355</v>
      </c>
      <c r="AF254" s="16">
        <v>1487.55</v>
      </c>
      <c r="AG254" s="17">
        <f t="shared" si="72"/>
        <v>18.829746835443036</v>
      </c>
      <c r="AH254" s="29">
        <v>1945</v>
      </c>
      <c r="AI254" s="17">
        <f t="shared" si="73"/>
        <v>24.620253164556964</v>
      </c>
      <c r="AJ254" s="19">
        <f t="shared" si="74"/>
        <v>0.76480719794344476</v>
      </c>
      <c r="AK254" s="20">
        <f>'Even Strength'!AA254+'Power Play'!R254+'Penalty Kill'!L254</f>
        <v>133.06766917293231</v>
      </c>
      <c r="AL254" s="19">
        <f t="shared" si="75"/>
        <v>5.3672549832785039</v>
      </c>
      <c r="AM254" s="15">
        <f>IF(('Even Strength'!BR254+'Power Play'!AK254+'Penalty Kill'!AG254)&gt;0,V254/('Even Strength'!BR254+'Power Play'!AK254+'Penalty Kill'!AG254),0)</f>
        <v>0.33695652173913043</v>
      </c>
      <c r="AN254" s="15">
        <f>IF(('Even Strength'!BR254+'Power Play'!AK254+'Penalty Kill'!AG254)&gt;0,W254/('Even Strength'!BR254+'Power Play'!AK254+'Penalty Kill'!AG254),0)</f>
        <v>0.45652173913043476</v>
      </c>
      <c r="AO254" s="15">
        <f t="shared" si="76"/>
        <v>0.79347826086956519</v>
      </c>
      <c r="AP254" s="13">
        <v>125</v>
      </c>
      <c r="AQ254" s="13">
        <v>138</v>
      </c>
      <c r="AR254" s="21">
        <f t="shared" si="77"/>
        <v>0.47528517110266161</v>
      </c>
      <c r="AS254" s="22">
        <v>5.3</v>
      </c>
      <c r="AT254" s="13">
        <v>2</v>
      </c>
      <c r="AU254" s="13">
        <v>0</v>
      </c>
      <c r="AV254">
        <v>126</v>
      </c>
      <c r="AW254" s="13">
        <v>193</v>
      </c>
      <c r="AX254" s="13">
        <v>52</v>
      </c>
      <c r="AY254" s="13">
        <v>43</v>
      </c>
      <c r="AZ254" s="13">
        <v>23</v>
      </c>
      <c r="BA254" s="13">
        <v>51</v>
      </c>
      <c r="BB254" s="16">
        <f t="shared" si="78"/>
        <v>5.0821821115256638</v>
      </c>
      <c r="BC254" s="17">
        <f t="shared" si="79"/>
        <v>7.7846122819401025</v>
      </c>
      <c r="BD254" s="17">
        <f t="shared" si="80"/>
        <v>2.0974084904709085</v>
      </c>
      <c r="BE254" s="17">
        <f t="shared" si="81"/>
        <v>1.7343954825047898</v>
      </c>
      <c r="BF254" s="17">
        <f t="shared" si="82"/>
        <v>0.92769990924674806</v>
      </c>
      <c r="BG254" s="17">
        <f t="shared" si="83"/>
        <v>2.0570737118080067</v>
      </c>
      <c r="BH254" s="13">
        <v>50</v>
      </c>
      <c r="BI254" s="13">
        <v>20</v>
      </c>
      <c r="BJ254" s="13">
        <v>2</v>
      </c>
      <c r="BK254" s="13">
        <v>0</v>
      </c>
      <c r="BL254" s="13">
        <v>0</v>
      </c>
      <c r="BM254" s="13">
        <v>0</v>
      </c>
      <c r="BN254" s="13">
        <f t="shared" si="84"/>
        <v>297</v>
      </c>
      <c r="BO254" s="16">
        <v>4.7160000000000002</v>
      </c>
      <c r="BP254" s="13">
        <v>4</v>
      </c>
      <c r="BQ254" s="13">
        <v>0</v>
      </c>
      <c r="BR254" s="23">
        <f t="shared" si="85"/>
        <v>0</v>
      </c>
      <c r="BS254" s="13">
        <v>0</v>
      </c>
      <c r="BT254" s="13">
        <v>5</v>
      </c>
      <c r="BU254" s="13">
        <v>18</v>
      </c>
      <c r="BV254" s="13">
        <v>1</v>
      </c>
      <c r="BW254" s="13">
        <v>1</v>
      </c>
      <c r="BX254" s="13">
        <v>3</v>
      </c>
      <c r="BY254" s="13">
        <v>1</v>
      </c>
      <c r="BZ254" s="13">
        <v>0</v>
      </c>
      <c r="CA254" s="13">
        <v>0</v>
      </c>
      <c r="CB254" s="23">
        <f t="shared" si="86"/>
        <v>0</v>
      </c>
      <c r="CC254" s="16">
        <v>7.5</v>
      </c>
      <c r="CD254" s="16">
        <v>2.2000000000000002</v>
      </c>
      <c r="CE254" s="16">
        <v>9.6999999999999993</v>
      </c>
      <c r="CF254" s="24">
        <f t="shared" si="87"/>
        <v>0.12278481012658227</v>
      </c>
      <c r="CG254" s="24">
        <f t="shared" si="88"/>
        <v>0.39124735303015024</v>
      </c>
      <c r="CH254" s="25">
        <v>8</v>
      </c>
      <c r="CI254" s="16">
        <v>35.200000000000003</v>
      </c>
      <c r="CJ254" s="16">
        <v>30.4</v>
      </c>
      <c r="CK254" s="16">
        <v>22.3</v>
      </c>
      <c r="CL254" s="16">
        <v>14.7</v>
      </c>
      <c r="CM254" s="16">
        <v>3.3</v>
      </c>
      <c r="CN254" s="16">
        <v>-1.1000000000000001</v>
      </c>
      <c r="CO254" s="16">
        <v>16.899999999999999</v>
      </c>
      <c r="CP254" s="26">
        <f t="shared" si="89"/>
        <v>0.21392405063291137</v>
      </c>
      <c r="CQ254" s="26">
        <f t="shared" si="90"/>
        <v>0.68165775940304518</v>
      </c>
      <c r="CR254" s="13">
        <v>5</v>
      </c>
      <c r="CS254" s="13">
        <v>2</v>
      </c>
      <c r="CT254" s="13">
        <v>7</v>
      </c>
      <c r="CU254" s="13">
        <v>0.11</v>
      </c>
      <c r="CV254" s="13">
        <v>0.79</v>
      </c>
      <c r="CW254" s="13">
        <v>0.88</v>
      </c>
      <c r="CX254" s="13">
        <v>9.51</v>
      </c>
      <c r="CY254" s="13">
        <v>3.09</v>
      </c>
      <c r="CZ254" s="13">
        <v>6.2</v>
      </c>
      <c r="DA254" s="13">
        <v>20.58</v>
      </c>
      <c r="DB254" s="27">
        <v>2.64</v>
      </c>
      <c r="DC254" s="27">
        <v>-63.45</v>
      </c>
      <c r="DD254" s="27">
        <v>66.09</v>
      </c>
      <c r="DE254" s="27">
        <v>3.58</v>
      </c>
      <c r="DF254" s="27">
        <v>12.16</v>
      </c>
      <c r="DG254" s="27">
        <v>-50.92</v>
      </c>
      <c r="DH254" s="27">
        <v>63.08</v>
      </c>
      <c r="DI254" s="27">
        <v>3.42</v>
      </c>
      <c r="DJ254" s="1">
        <v>186</v>
      </c>
      <c r="DK254" s="28">
        <v>3</v>
      </c>
      <c r="DL254" s="28" t="s">
        <v>1128</v>
      </c>
      <c r="DM254" s="1">
        <v>3.0830000000000002</v>
      </c>
      <c r="DN254" s="1">
        <v>3.7999999999999999E-2</v>
      </c>
      <c r="DO254" s="1">
        <v>0</v>
      </c>
      <c r="DP254" s="16">
        <f t="shared" si="91"/>
        <v>11.510638297872338</v>
      </c>
    </row>
    <row r="255" spans="1:120" x14ac:dyDescent="0.2">
      <c r="A255" s="13">
        <v>5</v>
      </c>
      <c r="B255" s="13" t="s">
        <v>1129</v>
      </c>
      <c r="C255" s="13" t="s">
        <v>1048</v>
      </c>
      <c r="D255" s="1"/>
      <c r="E255" s="13" t="s">
        <v>197</v>
      </c>
      <c r="F255" s="1" t="s">
        <v>198</v>
      </c>
      <c r="G255" s="13">
        <v>75</v>
      </c>
      <c r="H255" s="13">
        <v>214</v>
      </c>
      <c r="I255" s="13" t="s">
        <v>150</v>
      </c>
      <c r="J255" s="1"/>
      <c r="K255" s="1"/>
      <c r="L255" s="1"/>
      <c r="M255" s="13" t="s">
        <v>159</v>
      </c>
      <c r="N255" s="1">
        <v>23</v>
      </c>
      <c r="O255" s="13" t="s">
        <v>996</v>
      </c>
      <c r="P255" s="13" t="s">
        <v>1130</v>
      </c>
      <c r="Q255" s="1" t="str">
        <f t="shared" si="69"/>
        <v>MIN</v>
      </c>
      <c r="R255" s="13" t="s">
        <v>292</v>
      </c>
      <c r="S255" s="1"/>
      <c r="T255" s="13" t="s">
        <v>173</v>
      </c>
      <c r="U255" s="13">
        <v>40</v>
      </c>
      <c r="V255" s="13">
        <v>2</v>
      </c>
      <c r="W255" s="13">
        <v>8</v>
      </c>
      <c r="X255" s="14">
        <v>5</v>
      </c>
      <c r="Y255" s="13">
        <v>10</v>
      </c>
      <c r="Z255" s="13">
        <v>3</v>
      </c>
      <c r="AA255" s="1">
        <v>39</v>
      </c>
      <c r="AB255" s="14">
        <v>18</v>
      </c>
      <c r="AC255" s="14">
        <v>29</v>
      </c>
      <c r="AD255" s="15">
        <f t="shared" si="70"/>
        <v>5.128205128205128E-2</v>
      </c>
      <c r="AE255" s="15">
        <f t="shared" si="71"/>
        <v>2.3255813953488372E-2</v>
      </c>
      <c r="AF255" s="16">
        <v>608</v>
      </c>
      <c r="AG255" s="17">
        <f t="shared" si="72"/>
        <v>15.2</v>
      </c>
      <c r="AH255" s="29">
        <v>865</v>
      </c>
      <c r="AI255" s="17">
        <f t="shared" si="73"/>
        <v>21.625</v>
      </c>
      <c r="AJ255" s="19">
        <f t="shared" si="74"/>
        <v>0.70289017341040461</v>
      </c>
      <c r="AK255" s="20">
        <f>'Even Strength'!AA255+'Power Play'!R255+'Penalty Kill'!L255</f>
        <v>50.769230769230774</v>
      </c>
      <c r="AL255" s="19">
        <f t="shared" si="75"/>
        <v>5.0101214574898796</v>
      </c>
      <c r="AM255" s="15">
        <f>IF(('Even Strength'!BR255+'Power Play'!AK255+'Penalty Kill'!AG255)&gt;0,V255/('Even Strength'!BR255+'Power Play'!AK255+'Penalty Kill'!AG255),0)</f>
        <v>7.407407407407407E-2</v>
      </c>
      <c r="AN255" s="15">
        <f>IF(('Even Strength'!BR255+'Power Play'!AK255+'Penalty Kill'!AG255)&gt;0,W255/('Even Strength'!BR255+'Power Play'!AK255+'Penalty Kill'!AG255),0)</f>
        <v>0.29629629629629628</v>
      </c>
      <c r="AO255" s="15">
        <f t="shared" si="76"/>
        <v>0.37037037037037035</v>
      </c>
      <c r="AP255" s="13">
        <v>0</v>
      </c>
      <c r="AQ255" s="13">
        <v>0</v>
      </c>
      <c r="AR255" s="21">
        <f t="shared" si="77"/>
        <v>0</v>
      </c>
      <c r="AS255" s="22">
        <v>0</v>
      </c>
      <c r="AT255" s="1"/>
      <c r="AU255" s="1"/>
      <c r="AV255">
        <v>78</v>
      </c>
      <c r="AW255" s="13">
        <v>46</v>
      </c>
      <c r="AX255" s="13">
        <v>42</v>
      </c>
      <c r="AY255" s="13">
        <v>18</v>
      </c>
      <c r="AZ255" s="13">
        <v>16</v>
      </c>
      <c r="BA255" s="13">
        <v>9</v>
      </c>
      <c r="BB255" s="16">
        <f t="shared" si="78"/>
        <v>7.6973684210526319</v>
      </c>
      <c r="BC255" s="17">
        <f t="shared" si="79"/>
        <v>4.5394736842105265</v>
      </c>
      <c r="BD255" s="17">
        <f t="shared" si="80"/>
        <v>4.1447368421052637</v>
      </c>
      <c r="BE255" s="17">
        <f t="shared" si="81"/>
        <v>1.7763157894736841</v>
      </c>
      <c r="BF255" s="17">
        <f t="shared" si="82"/>
        <v>1.5789473684210527</v>
      </c>
      <c r="BG255" s="17">
        <f t="shared" si="83"/>
        <v>0.88815789473684204</v>
      </c>
      <c r="BH255" s="13">
        <v>13</v>
      </c>
      <c r="BI255" s="13">
        <v>4</v>
      </c>
      <c r="BJ255" s="13">
        <v>1</v>
      </c>
      <c r="BK255" s="13">
        <v>0</v>
      </c>
      <c r="BL255" s="13">
        <v>0</v>
      </c>
      <c r="BM255" s="13">
        <v>0</v>
      </c>
      <c r="BN255" s="13">
        <f t="shared" si="84"/>
        <v>102</v>
      </c>
      <c r="BO255" s="16">
        <v>0.72699999999999998</v>
      </c>
      <c r="BP255" s="1"/>
      <c r="BQ255" s="1"/>
      <c r="BR255" s="23" t="str">
        <f t="shared" si="85"/>
        <v xml:space="preserve"> </v>
      </c>
      <c r="BS255" s="1"/>
      <c r="BT255" s="13">
        <v>0</v>
      </c>
      <c r="BU255" s="13">
        <v>6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23">
        <f t="shared" si="86"/>
        <v>0</v>
      </c>
      <c r="CC255" s="16">
        <v>0.60000000000000009</v>
      </c>
      <c r="CD255" s="16">
        <v>1.6</v>
      </c>
      <c r="CE255" s="16">
        <v>2.2000000000000002</v>
      </c>
      <c r="CF255" s="24">
        <f t="shared" si="87"/>
        <v>5.5000000000000007E-2</v>
      </c>
      <c r="CG255" s="24">
        <f t="shared" si="88"/>
        <v>0.21710526315789477</v>
      </c>
      <c r="CH255" s="25">
        <v>2</v>
      </c>
      <c r="CI255" s="16">
        <v>12.1</v>
      </c>
      <c r="CJ255" s="16">
        <v>14.5</v>
      </c>
      <c r="CK255" s="16">
        <v>0.2</v>
      </c>
      <c r="CL255" s="16">
        <v>1.1000000000000001</v>
      </c>
      <c r="CM255" s="16">
        <v>2</v>
      </c>
      <c r="CN255" s="16">
        <v>0</v>
      </c>
      <c r="CO255" s="16">
        <v>3</v>
      </c>
      <c r="CP255" s="26">
        <f t="shared" si="89"/>
        <v>7.4999999999999997E-2</v>
      </c>
      <c r="CQ255" s="26">
        <f t="shared" si="90"/>
        <v>0.29605263157894735</v>
      </c>
      <c r="CR255" s="13">
        <v>0</v>
      </c>
      <c r="CS255" s="13">
        <v>0</v>
      </c>
      <c r="CT255" s="13">
        <v>1</v>
      </c>
      <c r="CU255" s="13">
        <v>0</v>
      </c>
      <c r="CV255" s="13">
        <v>-0.41</v>
      </c>
      <c r="CW255" s="13">
        <v>0.77</v>
      </c>
      <c r="CX255" s="13">
        <v>-2.11</v>
      </c>
      <c r="CY255" s="13">
        <v>0.64</v>
      </c>
      <c r="CZ255" s="13">
        <v>0.86</v>
      </c>
      <c r="DA255" s="13">
        <v>-0.25</v>
      </c>
      <c r="DB255" s="27">
        <v>7.51</v>
      </c>
      <c r="DC255" s="27">
        <v>-20.46</v>
      </c>
      <c r="DD255" s="27">
        <v>27.96</v>
      </c>
      <c r="DE255" s="27">
        <v>2.93</v>
      </c>
      <c r="DF255" s="27">
        <v>5.29</v>
      </c>
      <c r="DG255" s="27">
        <v>-15.58</v>
      </c>
      <c r="DH255" s="27">
        <v>20.88</v>
      </c>
      <c r="DI255" s="27">
        <v>2.19</v>
      </c>
      <c r="DJ255" s="1">
        <v>158</v>
      </c>
      <c r="DK255" s="28">
        <v>5</v>
      </c>
      <c r="DL255" s="28" t="s">
        <v>201</v>
      </c>
      <c r="DM255" s="1">
        <v>1.179</v>
      </c>
      <c r="DN255" s="1">
        <v>8.5000000000000006E-2</v>
      </c>
      <c r="DO255" s="1">
        <v>0.92500000000000004</v>
      </c>
      <c r="DP255" s="16">
        <f t="shared" si="91"/>
        <v>1.4855410661175934</v>
      </c>
    </row>
    <row r="256" spans="1:120" x14ac:dyDescent="0.2">
      <c r="A256" s="13">
        <v>14</v>
      </c>
      <c r="B256" s="13" t="s">
        <v>1131</v>
      </c>
      <c r="C256" s="13" t="s">
        <v>1132</v>
      </c>
      <c r="D256" s="13" t="s">
        <v>325</v>
      </c>
      <c r="E256" s="13" t="s">
        <v>141</v>
      </c>
      <c r="F256" s="1" t="s">
        <v>142</v>
      </c>
      <c r="G256" s="13">
        <v>70</v>
      </c>
      <c r="H256" s="13">
        <v>175</v>
      </c>
      <c r="I256" s="13" t="s">
        <v>150</v>
      </c>
      <c r="J256" s="1"/>
      <c r="K256" s="1"/>
      <c r="L256" s="1"/>
      <c r="M256" s="1"/>
      <c r="N256" s="1">
        <v>27</v>
      </c>
      <c r="O256" s="13" t="s">
        <v>126</v>
      </c>
      <c r="P256" s="13" t="s">
        <v>1133</v>
      </c>
      <c r="Q256" s="1" t="str">
        <f t="shared" si="69"/>
        <v>MIN</v>
      </c>
      <c r="R256" s="13" t="s">
        <v>292</v>
      </c>
      <c r="S256" s="1"/>
      <c r="T256" s="13" t="s">
        <v>154</v>
      </c>
      <c r="U256" s="13">
        <v>71</v>
      </c>
      <c r="V256" s="13">
        <v>9</v>
      </c>
      <c r="W256" s="13">
        <v>22</v>
      </c>
      <c r="X256" s="14">
        <v>13</v>
      </c>
      <c r="Y256" s="13">
        <v>31</v>
      </c>
      <c r="Z256" s="13">
        <v>13</v>
      </c>
      <c r="AA256" s="1">
        <v>104</v>
      </c>
      <c r="AB256" s="14">
        <v>39</v>
      </c>
      <c r="AC256" s="14">
        <v>39</v>
      </c>
      <c r="AD256" s="15">
        <f t="shared" si="70"/>
        <v>8.6538461538461536E-2</v>
      </c>
      <c r="AE256" s="15">
        <f t="shared" si="71"/>
        <v>4.9450549450549448E-2</v>
      </c>
      <c r="AF256" s="16">
        <v>848.83333333329995</v>
      </c>
      <c r="AG256" s="17">
        <f t="shared" si="72"/>
        <v>11.955399061032393</v>
      </c>
      <c r="AH256" s="29">
        <v>1192</v>
      </c>
      <c r="AI256" s="17">
        <f t="shared" si="73"/>
        <v>16.788732394366196</v>
      </c>
      <c r="AJ256" s="19">
        <f t="shared" si="74"/>
        <v>0.71210850111854018</v>
      </c>
      <c r="AK256" s="20">
        <f>'Even Strength'!AA256+'Power Play'!R256+'Penalty Kill'!L256</f>
        <v>121.55263157894737</v>
      </c>
      <c r="AL256" s="19">
        <f t="shared" si="75"/>
        <v>8.5919786704148375</v>
      </c>
      <c r="AM256" s="15">
        <f>IF(('Even Strength'!BR256+'Power Play'!AK256+'Penalty Kill'!AG256)&gt;0,V256/('Even Strength'!BR256+'Power Play'!AK256+'Penalty Kill'!AG256),0)</f>
        <v>0.22500000000000001</v>
      </c>
      <c r="AN256" s="15">
        <f>IF(('Even Strength'!BR256+'Power Play'!AK256+'Penalty Kill'!AG256)&gt;0,W256/('Even Strength'!BR256+'Power Play'!AK256+'Penalty Kill'!AG256),0)</f>
        <v>0.55000000000000004</v>
      </c>
      <c r="AO256" s="15">
        <f t="shared" si="76"/>
        <v>0.77500000000000002</v>
      </c>
      <c r="AP256" s="13">
        <v>1</v>
      </c>
      <c r="AQ256" s="13">
        <v>1</v>
      </c>
      <c r="AR256" s="21">
        <f t="shared" si="77"/>
        <v>0.5</v>
      </c>
      <c r="AS256" s="22">
        <v>0</v>
      </c>
      <c r="AT256" s="1"/>
      <c r="AU256" s="1"/>
      <c r="AV256">
        <v>62</v>
      </c>
      <c r="AW256" s="13">
        <v>9</v>
      </c>
      <c r="AX256" s="13">
        <v>27</v>
      </c>
      <c r="AY256" s="13">
        <v>39</v>
      </c>
      <c r="AZ256" s="13">
        <v>13</v>
      </c>
      <c r="BA256" s="13">
        <v>22</v>
      </c>
      <c r="BB256" s="16">
        <f t="shared" si="78"/>
        <v>4.3824857647753541</v>
      </c>
      <c r="BC256" s="17">
        <f t="shared" si="79"/>
        <v>0.63616728843513204</v>
      </c>
      <c r="BD256" s="17">
        <f t="shared" si="80"/>
        <v>1.908501865305396</v>
      </c>
      <c r="BE256" s="17">
        <f t="shared" si="81"/>
        <v>2.7567249165522387</v>
      </c>
      <c r="BF256" s="17">
        <f t="shared" si="82"/>
        <v>0.91890830551741287</v>
      </c>
      <c r="BG256" s="17">
        <f t="shared" si="83"/>
        <v>1.5550755939525449</v>
      </c>
      <c r="BH256" s="13">
        <v>12</v>
      </c>
      <c r="BI256" s="13">
        <v>6</v>
      </c>
      <c r="BJ256" s="13">
        <v>0</v>
      </c>
      <c r="BK256" s="13">
        <v>0</v>
      </c>
      <c r="BL256" s="13">
        <v>0</v>
      </c>
      <c r="BM256" s="13">
        <v>0</v>
      </c>
      <c r="BN256" s="13">
        <f t="shared" si="84"/>
        <v>48</v>
      </c>
      <c r="BO256" s="16">
        <v>2.645</v>
      </c>
      <c r="BP256" s="13">
        <v>1</v>
      </c>
      <c r="BQ256" s="13">
        <v>0</v>
      </c>
      <c r="BR256" s="23">
        <f t="shared" si="85"/>
        <v>0</v>
      </c>
      <c r="BS256" s="13">
        <v>0</v>
      </c>
      <c r="BT256" s="13">
        <v>2</v>
      </c>
      <c r="BU256" s="13">
        <v>15</v>
      </c>
      <c r="BV256" s="13">
        <v>0</v>
      </c>
      <c r="BW256" s="13">
        <v>0</v>
      </c>
      <c r="BX256" s="13">
        <v>2</v>
      </c>
      <c r="BY256" s="13">
        <v>0</v>
      </c>
      <c r="BZ256" s="13">
        <v>0</v>
      </c>
      <c r="CA256" s="13">
        <v>0</v>
      </c>
      <c r="CB256" s="23">
        <f t="shared" si="86"/>
        <v>0</v>
      </c>
      <c r="CC256" s="16">
        <v>2.2000000000000002</v>
      </c>
      <c r="CD256" s="16">
        <v>1.5</v>
      </c>
      <c r="CE256" s="16">
        <v>3.7</v>
      </c>
      <c r="CF256" s="24">
        <f t="shared" si="87"/>
        <v>5.2112676056338028E-2</v>
      </c>
      <c r="CG256" s="24">
        <f t="shared" si="88"/>
        <v>0.26153544080110985</v>
      </c>
      <c r="CH256" s="25">
        <v>3</v>
      </c>
      <c r="CI256" s="16">
        <v>17.100000000000001</v>
      </c>
      <c r="CJ256" s="16">
        <v>17.5</v>
      </c>
      <c r="CK256" s="16">
        <v>9.6</v>
      </c>
      <c r="CL256" s="16">
        <v>5</v>
      </c>
      <c r="CM256" s="16">
        <v>3.2</v>
      </c>
      <c r="CN256" s="16">
        <v>-0.30000000000000004</v>
      </c>
      <c r="CO256" s="16">
        <v>7.9</v>
      </c>
      <c r="CP256" s="26">
        <f t="shared" si="89"/>
        <v>0.11126760563380282</v>
      </c>
      <c r="CQ256" s="26">
        <f t="shared" si="90"/>
        <v>0.55841350873750484</v>
      </c>
      <c r="CR256" s="13">
        <v>2</v>
      </c>
      <c r="CS256" s="13">
        <v>1</v>
      </c>
      <c r="CT256" s="13">
        <v>1</v>
      </c>
      <c r="CU256" s="13">
        <v>0</v>
      </c>
      <c r="CV256" s="13">
        <v>-0.56000000000000005</v>
      </c>
      <c r="CW256" s="13">
        <v>1.5</v>
      </c>
      <c r="CX256" s="13">
        <v>3.76</v>
      </c>
      <c r="CY256" s="13">
        <v>4.03</v>
      </c>
      <c r="CZ256" s="13">
        <v>-0.05</v>
      </c>
      <c r="DA256" s="13">
        <v>8.68</v>
      </c>
      <c r="DB256" s="27">
        <v>17.670000000000002</v>
      </c>
      <c r="DC256" s="27">
        <v>-27.09</v>
      </c>
      <c r="DD256" s="27">
        <v>44.77</v>
      </c>
      <c r="DE256" s="27">
        <v>3.53</v>
      </c>
      <c r="DF256" s="27">
        <v>12.91</v>
      </c>
      <c r="DG256" s="27">
        <v>-19.05</v>
      </c>
      <c r="DH256" s="27">
        <v>31.96</v>
      </c>
      <c r="DI256" s="27">
        <v>2.52</v>
      </c>
      <c r="DJ256" s="1">
        <v>186</v>
      </c>
      <c r="DK256" s="28">
        <v>6</v>
      </c>
      <c r="DL256" s="28" t="s">
        <v>1134</v>
      </c>
      <c r="DM256" s="1">
        <v>1</v>
      </c>
      <c r="DN256" s="1">
        <v>4.9000000000000002E-2</v>
      </c>
      <c r="DO256" s="1">
        <v>0</v>
      </c>
      <c r="DP256" s="16">
        <f t="shared" si="91"/>
        <v>6.9425531914893623</v>
      </c>
    </row>
    <row r="257" spans="1:120" x14ac:dyDescent="0.2">
      <c r="A257" s="13">
        <v>9</v>
      </c>
      <c r="B257" s="13" t="s">
        <v>1135</v>
      </c>
      <c r="C257" s="13" t="s">
        <v>1136</v>
      </c>
      <c r="D257" s="1"/>
      <c r="E257" s="13" t="s">
        <v>197</v>
      </c>
      <c r="F257" s="1" t="s">
        <v>198</v>
      </c>
      <c r="G257" s="13">
        <v>73</v>
      </c>
      <c r="H257" s="13">
        <v>186</v>
      </c>
      <c r="I257" s="13" t="s">
        <v>150</v>
      </c>
      <c r="J257" s="13">
        <v>2012</v>
      </c>
      <c r="K257" s="13">
        <v>1</v>
      </c>
      <c r="L257" s="13">
        <v>11</v>
      </c>
      <c r="M257" s="13" t="s">
        <v>159</v>
      </c>
      <c r="N257" s="1">
        <v>20</v>
      </c>
      <c r="O257" s="13" t="s">
        <v>1137</v>
      </c>
      <c r="P257" s="13" t="s">
        <v>1138</v>
      </c>
      <c r="Q257" s="1" t="str">
        <f t="shared" si="69"/>
        <v>NSH</v>
      </c>
      <c r="R257" s="13" t="s">
        <v>243</v>
      </c>
      <c r="S257" s="1"/>
      <c r="T257" s="13" t="s">
        <v>137</v>
      </c>
      <c r="U257" s="13">
        <v>82</v>
      </c>
      <c r="V257" s="13">
        <v>26</v>
      </c>
      <c r="W257" s="13">
        <v>37</v>
      </c>
      <c r="X257" s="14">
        <v>20</v>
      </c>
      <c r="Y257" s="13">
        <v>63</v>
      </c>
      <c r="Z257" s="13">
        <v>15</v>
      </c>
      <c r="AA257" s="1">
        <v>237</v>
      </c>
      <c r="AB257" s="14">
        <v>131</v>
      </c>
      <c r="AC257" s="14">
        <v>103</v>
      </c>
      <c r="AD257" s="15">
        <f t="shared" si="70"/>
        <v>0.10970464135021098</v>
      </c>
      <c r="AE257" s="15">
        <f t="shared" si="71"/>
        <v>5.5201698513800426E-2</v>
      </c>
      <c r="AF257" s="16">
        <v>1421.1333333333</v>
      </c>
      <c r="AG257" s="17">
        <f t="shared" si="72"/>
        <v>17.330894308942682</v>
      </c>
      <c r="AH257" s="29">
        <v>1791</v>
      </c>
      <c r="AI257" s="17">
        <f t="shared" si="73"/>
        <v>21.841463414634145</v>
      </c>
      <c r="AJ257" s="19">
        <f t="shared" si="74"/>
        <v>0.79348594825979901</v>
      </c>
      <c r="AK257" s="20">
        <f>'Even Strength'!AA257+'Power Play'!R257+'Penalty Kill'!L257</f>
        <v>177.92349726775959</v>
      </c>
      <c r="AL257" s="19">
        <f t="shared" si="75"/>
        <v>7.5118988385320344</v>
      </c>
      <c r="AM257" s="15">
        <f>IF(('Even Strength'!BR257+'Power Play'!AK257+'Penalty Kill'!AG257)&gt;0,V257/('Even Strength'!BR257+'Power Play'!AK257+'Penalty Kill'!AG257),0)</f>
        <v>0.30588235294117649</v>
      </c>
      <c r="AN257" s="15">
        <f>IF(('Even Strength'!BR257+'Power Play'!AK257+'Penalty Kill'!AG257)&gt;0,W257/('Even Strength'!BR257+'Power Play'!AK257+'Penalty Kill'!AG257),0)</f>
        <v>0.43529411764705883</v>
      </c>
      <c r="AO257" s="15">
        <f t="shared" si="76"/>
        <v>0.74117647058823533</v>
      </c>
      <c r="AP257" s="13">
        <v>3</v>
      </c>
      <c r="AQ257" s="13">
        <v>4</v>
      </c>
      <c r="AR257" s="21">
        <f t="shared" si="77"/>
        <v>0.42857142857142855</v>
      </c>
      <c r="AS257" s="22">
        <v>0.1</v>
      </c>
      <c r="AT257" s="1"/>
      <c r="AU257" s="1"/>
      <c r="AV257">
        <v>104</v>
      </c>
      <c r="AW257" s="13">
        <v>108</v>
      </c>
      <c r="AX257" s="13">
        <v>28</v>
      </c>
      <c r="AY257" s="13">
        <v>131</v>
      </c>
      <c r="AZ257" s="13">
        <v>57</v>
      </c>
      <c r="BA257" s="13">
        <v>50</v>
      </c>
      <c r="BB257" s="16">
        <f t="shared" si="78"/>
        <v>4.3908617535301495</v>
      </c>
      <c r="BC257" s="17">
        <f t="shared" si="79"/>
        <v>4.5597410517428472</v>
      </c>
      <c r="BD257" s="17">
        <f t="shared" si="80"/>
        <v>1.1821550874888862</v>
      </c>
      <c r="BE257" s="17">
        <f t="shared" si="81"/>
        <v>5.5307970164658613</v>
      </c>
      <c r="BF257" s="17">
        <f t="shared" si="82"/>
        <v>2.4065299995309473</v>
      </c>
      <c r="BG257" s="17">
        <f t="shared" si="83"/>
        <v>2.1109912276587255</v>
      </c>
      <c r="BH257" s="13">
        <v>24</v>
      </c>
      <c r="BI257" s="13">
        <v>12</v>
      </c>
      <c r="BJ257" s="13">
        <v>0</v>
      </c>
      <c r="BK257" s="13">
        <v>0</v>
      </c>
      <c r="BL257" s="13">
        <v>0</v>
      </c>
      <c r="BM257" s="13">
        <v>0</v>
      </c>
      <c r="BN257" s="13">
        <f t="shared" si="84"/>
        <v>160</v>
      </c>
      <c r="BO257" s="16">
        <v>8.5340000000000007</v>
      </c>
      <c r="BP257" s="13">
        <v>8</v>
      </c>
      <c r="BQ257" s="13">
        <v>3</v>
      </c>
      <c r="BR257" s="23">
        <f t="shared" si="85"/>
        <v>0.375</v>
      </c>
      <c r="BS257" s="13">
        <v>3</v>
      </c>
      <c r="BT257" s="13">
        <v>6</v>
      </c>
      <c r="BU257" s="13">
        <v>24</v>
      </c>
      <c r="BV257" s="13">
        <v>2</v>
      </c>
      <c r="BW257" s="13">
        <v>1</v>
      </c>
      <c r="BX257" s="13">
        <v>6</v>
      </c>
      <c r="BY257" s="13">
        <v>0</v>
      </c>
      <c r="BZ257" s="13">
        <v>0</v>
      </c>
      <c r="CA257" s="13">
        <v>0</v>
      </c>
      <c r="CB257" s="23">
        <f t="shared" si="86"/>
        <v>0</v>
      </c>
      <c r="CC257" s="16">
        <v>6.1</v>
      </c>
      <c r="CD257" s="16">
        <v>2.1</v>
      </c>
      <c r="CE257" s="16">
        <v>8.3000000000000007</v>
      </c>
      <c r="CF257" s="24">
        <f t="shared" si="87"/>
        <v>0.10121951219512196</v>
      </c>
      <c r="CG257" s="24">
        <f t="shared" si="88"/>
        <v>0.35042454379134852</v>
      </c>
      <c r="CH257" s="25">
        <v>5</v>
      </c>
      <c r="CI257" s="16">
        <v>35.5</v>
      </c>
      <c r="CJ257" s="16">
        <v>27.9</v>
      </c>
      <c r="CK257" s="16">
        <v>10.199999999999999</v>
      </c>
      <c r="CL257" s="16">
        <v>10.5</v>
      </c>
      <c r="CM257" s="16">
        <v>3.6</v>
      </c>
      <c r="CN257" s="16">
        <v>0.5</v>
      </c>
      <c r="CO257" s="16">
        <v>14.6</v>
      </c>
      <c r="CP257" s="26">
        <f t="shared" si="89"/>
        <v>0.17804878048780487</v>
      </c>
      <c r="CQ257" s="26">
        <f t="shared" si="90"/>
        <v>0.61640943847634788</v>
      </c>
      <c r="CR257" s="13">
        <v>7</v>
      </c>
      <c r="CS257" s="13">
        <v>7</v>
      </c>
      <c r="CT257" s="13">
        <v>6</v>
      </c>
      <c r="CU257" s="13">
        <v>0</v>
      </c>
      <c r="CV257" s="13">
        <v>0.41</v>
      </c>
      <c r="CW257" s="13">
        <v>1.76</v>
      </c>
      <c r="CX257" s="13">
        <v>3.86</v>
      </c>
      <c r="CY257" s="13">
        <v>0.99</v>
      </c>
      <c r="CZ257" s="13">
        <v>4.5999999999999996</v>
      </c>
      <c r="DA257" s="13">
        <v>11.62</v>
      </c>
      <c r="DB257" s="27">
        <v>39.299999999999997</v>
      </c>
      <c r="DC257" s="27">
        <v>-0.5</v>
      </c>
      <c r="DD257" s="27">
        <v>39.799999999999997</v>
      </c>
      <c r="DE257" s="27">
        <v>2.1</v>
      </c>
      <c r="DF257" s="27">
        <v>29.91</v>
      </c>
      <c r="DG257" s="27">
        <v>-5.56</v>
      </c>
      <c r="DH257" s="27">
        <v>35.47</v>
      </c>
      <c r="DI257" s="27">
        <v>1.87</v>
      </c>
      <c r="DJ257" s="1">
        <v>186</v>
      </c>
      <c r="DK257" s="1"/>
      <c r="DL257" s="1"/>
      <c r="DM257" s="1">
        <v>1.4610000000000001</v>
      </c>
      <c r="DN257" s="1">
        <v>0</v>
      </c>
      <c r="DO257" s="1">
        <v>0.7</v>
      </c>
      <c r="DP257" s="16">
        <f t="shared" si="91"/>
        <v>12.661702127659574</v>
      </c>
    </row>
    <row r="258" spans="1:120" x14ac:dyDescent="0.2">
      <c r="A258" s="13">
        <v>4</v>
      </c>
      <c r="B258" s="13" t="s">
        <v>1139</v>
      </c>
      <c r="C258" s="13" t="s">
        <v>346</v>
      </c>
      <c r="D258" s="13" t="s">
        <v>158</v>
      </c>
      <c r="E258" s="13" t="s">
        <v>141</v>
      </c>
      <c r="F258" s="1" t="s">
        <v>142</v>
      </c>
      <c r="G258" s="13">
        <v>73</v>
      </c>
      <c r="H258" s="13">
        <v>211</v>
      </c>
      <c r="I258" s="13" t="s">
        <v>125</v>
      </c>
      <c r="J258" s="13">
        <v>2010</v>
      </c>
      <c r="K258" s="13">
        <v>1</v>
      </c>
      <c r="L258" s="13">
        <v>12</v>
      </c>
      <c r="M258" s="1"/>
      <c r="N258" s="1">
        <v>23</v>
      </c>
      <c r="O258" s="13" t="s">
        <v>252</v>
      </c>
      <c r="P258" s="13" t="s">
        <v>1140</v>
      </c>
      <c r="Q258" s="1" t="str">
        <f t="shared" ref="Q258:Q321" si="92">RIGHT(R258,3)</f>
        <v>ANA</v>
      </c>
      <c r="R258" s="13" t="s">
        <v>334</v>
      </c>
      <c r="S258" s="1"/>
      <c r="T258" s="13" t="s">
        <v>173</v>
      </c>
      <c r="U258" s="13">
        <v>80</v>
      </c>
      <c r="V258" s="13">
        <v>7</v>
      </c>
      <c r="W258" s="13">
        <v>27</v>
      </c>
      <c r="X258" s="14">
        <v>11</v>
      </c>
      <c r="Y258" s="13">
        <v>34</v>
      </c>
      <c r="Z258" s="13">
        <v>4</v>
      </c>
      <c r="AA258" s="1">
        <v>87</v>
      </c>
      <c r="AB258" s="14">
        <v>34</v>
      </c>
      <c r="AC258" s="14">
        <v>67</v>
      </c>
      <c r="AD258" s="15">
        <f t="shared" ref="AD258:AD321" si="93">IF(AA258&gt;0,V258/AA258,0)</f>
        <v>8.0459770114942528E-2</v>
      </c>
      <c r="AE258" s="15">
        <f t="shared" ref="AE258:AE321" si="94">IF(SUM(AA258:AC258)&gt;0,V258/SUM(AA258:AC258),0)</f>
        <v>3.7234042553191488E-2</v>
      </c>
      <c r="AF258" s="16">
        <v>1691.5</v>
      </c>
      <c r="AG258" s="17">
        <f t="shared" ref="AG258:AG321" si="95">AF258/U258</f>
        <v>21.143750000000001</v>
      </c>
      <c r="AH258" s="29">
        <v>2056</v>
      </c>
      <c r="AI258" s="17">
        <f t="shared" ref="AI258:AI321" si="96">AH258/U258</f>
        <v>25.7</v>
      </c>
      <c r="AJ258" s="19">
        <f t="shared" ref="AJ258:AJ321" si="97">AF258/AH258</f>
        <v>0.82271400778210113</v>
      </c>
      <c r="AK258" s="20">
        <f>'Even Strength'!AA258+'Power Play'!R258+'Penalty Kill'!L258</f>
        <v>105.60526315789474</v>
      </c>
      <c r="AL258" s="19">
        <f t="shared" ref="AL258:AL321" si="98">AK258/AF258*60</f>
        <v>3.745974454314918</v>
      </c>
      <c r="AM258" s="15">
        <f>IF(('Even Strength'!BR258+'Power Play'!AK258+'Penalty Kill'!AG258)&gt;0,V258/('Even Strength'!BR258+'Power Play'!AK258+'Penalty Kill'!AG258),0)</f>
        <v>9.8591549295774641E-2</v>
      </c>
      <c r="AN258" s="15">
        <f>IF(('Even Strength'!BR258+'Power Play'!AK258+'Penalty Kill'!AG258)&gt;0,W258/('Even Strength'!BR258+'Power Play'!AK258+'Penalty Kill'!AG258),0)</f>
        <v>0.38028169014084506</v>
      </c>
      <c r="AO258" s="15">
        <f t="shared" ref="AO258:AO321" si="99">AM258+AN258</f>
        <v>0.47887323943661969</v>
      </c>
      <c r="AP258" s="13">
        <v>0</v>
      </c>
      <c r="AQ258" s="13">
        <v>0</v>
      </c>
      <c r="AR258" s="21">
        <f t="shared" ref="AR258:AR321" si="100">AP258/MAX(1,(AP258+AQ258))</f>
        <v>0</v>
      </c>
      <c r="AS258" s="22">
        <v>0</v>
      </c>
      <c r="AT258" s="1"/>
      <c r="AU258" s="1"/>
      <c r="AV258">
        <v>123</v>
      </c>
      <c r="AW258" s="13">
        <v>47</v>
      </c>
      <c r="AX258" s="13">
        <v>107</v>
      </c>
      <c r="AY258" s="13">
        <v>34</v>
      </c>
      <c r="AZ258" s="13">
        <v>52</v>
      </c>
      <c r="BA258" s="13">
        <v>23</v>
      </c>
      <c r="BB258" s="16">
        <f t="shared" ref="BB258:BB321" si="101">AV258/AF258*60</f>
        <v>4.3629914277268691</v>
      </c>
      <c r="BC258" s="17">
        <f t="shared" ref="BC258:BC321" si="102">AW258/AF258*60</f>
        <v>1.6671593260419746</v>
      </c>
      <c r="BD258" s="17">
        <f t="shared" ref="BD258:BD321" si="103">AX258/AF258*60</f>
        <v>3.7954478273721546</v>
      </c>
      <c r="BE258" s="17">
        <f t="shared" ref="BE258:BE321" si="104">AY258/AF258*60</f>
        <v>1.206030150753769</v>
      </c>
      <c r="BF258" s="17">
        <f t="shared" ref="BF258:BF321" si="105">AZ258/AF258*60</f>
        <v>1.844516701152823</v>
      </c>
      <c r="BG258" s="17">
        <f t="shared" ref="BG258:BG321" si="106">BA258/AF258*60</f>
        <v>0.81584392550990237</v>
      </c>
      <c r="BH258" s="13">
        <v>14</v>
      </c>
      <c r="BI258" s="13">
        <v>7</v>
      </c>
      <c r="BJ258" s="13">
        <v>0</v>
      </c>
      <c r="BK258" s="13">
        <v>0</v>
      </c>
      <c r="BL258" s="13">
        <v>0</v>
      </c>
      <c r="BM258" s="13">
        <v>0</v>
      </c>
      <c r="BN258" s="13">
        <f t="shared" ref="BN258:BN321" si="107">AW258+AX258+BH258+BJ258</f>
        <v>168</v>
      </c>
      <c r="BO258" s="16">
        <v>7.5780000000000003</v>
      </c>
      <c r="BP258" s="1"/>
      <c r="BQ258" s="1"/>
      <c r="BR258" s="23" t="str">
        <f t="shared" ref="BR258:BR321" si="108">IF(BP258&gt;0,BQ258/BP258," ")</f>
        <v xml:space="preserve"> </v>
      </c>
      <c r="BS258" s="1"/>
      <c r="BT258" s="13">
        <v>0</v>
      </c>
      <c r="BU258" s="13">
        <v>22</v>
      </c>
      <c r="BV258" s="13">
        <v>1</v>
      </c>
      <c r="BW258" s="13">
        <v>3</v>
      </c>
      <c r="BX258" s="13">
        <v>2</v>
      </c>
      <c r="BY258" s="13">
        <v>1</v>
      </c>
      <c r="BZ258" s="13">
        <v>0</v>
      </c>
      <c r="CA258" s="13">
        <v>0</v>
      </c>
      <c r="CB258" s="23">
        <f t="shared" ref="CB258:CB321" si="109">CA258/MAX(1,BZ258)</f>
        <v>0</v>
      </c>
      <c r="CC258" s="16">
        <v>2.5</v>
      </c>
      <c r="CD258" s="16">
        <v>3.3</v>
      </c>
      <c r="CE258" s="16">
        <v>5.8</v>
      </c>
      <c r="CF258" s="24">
        <f t="shared" ref="CF258:CF321" si="110">CE258/U258</f>
        <v>7.2499999999999995E-2</v>
      </c>
      <c r="CG258" s="24">
        <f t="shared" ref="CG258:CG321" si="111">CE258/AF258*60</f>
        <v>0.20573455512858407</v>
      </c>
      <c r="CH258" s="25">
        <v>7</v>
      </c>
      <c r="CI258" s="16">
        <v>39.5</v>
      </c>
      <c r="CJ258" s="16">
        <v>34.6</v>
      </c>
      <c r="CK258" s="16">
        <v>1.1000000000000001</v>
      </c>
      <c r="CL258" s="16">
        <v>4</v>
      </c>
      <c r="CM258" s="16">
        <v>2.9</v>
      </c>
      <c r="CN258" s="16">
        <v>0</v>
      </c>
      <c r="CO258" s="16">
        <v>6.9</v>
      </c>
      <c r="CP258" s="26">
        <f t="shared" ref="CP258:CP321" si="112">CO258/U258</f>
        <v>8.6250000000000007E-2</v>
      </c>
      <c r="CQ258" s="26">
        <f t="shared" ref="CQ258:CQ321" si="113">CO258/AF258*60</f>
        <v>0.24475317765297075</v>
      </c>
      <c r="CR258" s="13">
        <v>3</v>
      </c>
      <c r="CS258" s="13">
        <v>3</v>
      </c>
      <c r="CT258" s="13">
        <v>2</v>
      </c>
      <c r="CU258" s="13">
        <v>0</v>
      </c>
      <c r="CV258" s="13">
        <v>-1.42</v>
      </c>
      <c r="CW258" s="13">
        <v>2.27</v>
      </c>
      <c r="CX258" s="13">
        <v>0.73</v>
      </c>
      <c r="CY258" s="13">
        <v>3.46</v>
      </c>
      <c r="CZ258" s="13">
        <v>0.95</v>
      </c>
      <c r="DA258" s="13">
        <v>5.99</v>
      </c>
      <c r="DB258" s="27">
        <v>-17.97</v>
      </c>
      <c r="DC258" s="27">
        <v>4.59</v>
      </c>
      <c r="DD258" s="27">
        <v>-22.56</v>
      </c>
      <c r="DE258" s="27">
        <v>-1.06</v>
      </c>
      <c r="DF258" s="27">
        <v>-9.44</v>
      </c>
      <c r="DG258" s="27">
        <v>1.72</v>
      </c>
      <c r="DH258" s="27">
        <v>-11.15</v>
      </c>
      <c r="DI258" s="27">
        <v>-0.52</v>
      </c>
      <c r="DJ258" s="1">
        <v>186</v>
      </c>
      <c r="DK258" s="28">
        <v>1</v>
      </c>
      <c r="DL258" s="28" t="s">
        <v>498</v>
      </c>
      <c r="DM258" s="1">
        <v>4</v>
      </c>
      <c r="DN258" s="1">
        <v>4.9000000000000002E-2</v>
      </c>
      <c r="DO258" s="1">
        <v>0</v>
      </c>
      <c r="DP258" s="16">
        <f t="shared" ref="DP258:DP321" si="114">CO258-(1/0.47)*(DM258-0.55*(DJ258/186))</f>
        <v>-0.44042553191489375</v>
      </c>
    </row>
    <row r="259" spans="1:120" x14ac:dyDescent="0.2">
      <c r="A259" s="13">
        <v>44</v>
      </c>
      <c r="B259" s="13" t="s">
        <v>1141</v>
      </c>
      <c r="C259" s="13" t="s">
        <v>1142</v>
      </c>
      <c r="D259" s="13" t="s">
        <v>187</v>
      </c>
      <c r="E259" s="13" t="s">
        <v>141</v>
      </c>
      <c r="F259" s="1" t="s">
        <v>142</v>
      </c>
      <c r="G259" s="13">
        <v>77</v>
      </c>
      <c r="H259" s="13">
        <v>213</v>
      </c>
      <c r="I259" s="13" t="s">
        <v>150</v>
      </c>
      <c r="J259" s="13">
        <v>2005</v>
      </c>
      <c r="K259" s="13">
        <v>3</v>
      </c>
      <c r="L259" s="13">
        <v>79</v>
      </c>
      <c r="M259" s="1"/>
      <c r="N259" s="1">
        <v>27</v>
      </c>
      <c r="O259" s="13" t="s">
        <v>677</v>
      </c>
      <c r="P259" s="13" t="s">
        <v>1143</v>
      </c>
      <c r="Q259" s="1" t="str">
        <f t="shared" si="92"/>
        <v>NSH</v>
      </c>
      <c r="R259" s="13" t="s">
        <v>1144</v>
      </c>
      <c r="S259" s="1">
        <v>55</v>
      </c>
      <c r="T259" s="13" t="s">
        <v>173</v>
      </c>
      <c r="U259" s="13">
        <v>78</v>
      </c>
      <c r="V259" s="13">
        <v>7</v>
      </c>
      <c r="W259" s="13">
        <v>29</v>
      </c>
      <c r="X259" s="14">
        <v>13</v>
      </c>
      <c r="Y259" s="13">
        <v>36</v>
      </c>
      <c r="Z259" s="13">
        <v>-7</v>
      </c>
      <c r="AA259" s="1">
        <v>127</v>
      </c>
      <c r="AB259" s="14">
        <v>48</v>
      </c>
      <c r="AC259" s="14">
        <v>77</v>
      </c>
      <c r="AD259" s="15">
        <f t="shared" si="93"/>
        <v>5.5118110236220472E-2</v>
      </c>
      <c r="AE259" s="15">
        <f t="shared" si="94"/>
        <v>2.7777777777777776E-2</v>
      </c>
      <c r="AF259" s="16">
        <v>1531</v>
      </c>
      <c r="AG259" s="17">
        <f t="shared" si="95"/>
        <v>19.628205128205128</v>
      </c>
      <c r="AH259" s="29">
        <v>2005</v>
      </c>
      <c r="AI259" s="17">
        <f t="shared" si="96"/>
        <v>25.705128205128204</v>
      </c>
      <c r="AJ259" s="19">
        <f t="shared" si="97"/>
        <v>0.76359102244389032</v>
      </c>
      <c r="AK259" s="20">
        <f>'Even Strength'!AA259+'Power Play'!R259+'Penalty Kill'!L259</f>
        <v>128.15064102564102</v>
      </c>
      <c r="AL259" s="19">
        <f t="shared" si="98"/>
        <v>5.0222328292217258</v>
      </c>
      <c r="AM259" s="15">
        <f>IF(('Even Strength'!BR259+'Power Play'!AK259+'Penalty Kill'!AG259)&gt;0,V259/('Even Strength'!BR259+'Power Play'!AK259+'Penalty Kill'!AG259),0)</f>
        <v>9.0909090909090912E-2</v>
      </c>
      <c r="AN259" s="15">
        <f>IF(('Even Strength'!BR259+'Power Play'!AK259+'Penalty Kill'!AG259)&gt;0,W259/('Even Strength'!BR259+'Power Play'!AK259+'Penalty Kill'!AG259),0)</f>
        <v>0.37662337662337664</v>
      </c>
      <c r="AO259" s="15">
        <f t="shared" si="99"/>
        <v>0.46753246753246758</v>
      </c>
      <c r="AP259" s="13">
        <v>0</v>
      </c>
      <c r="AQ259" s="13">
        <v>0</v>
      </c>
      <c r="AR259" s="21">
        <f t="shared" si="100"/>
        <v>0</v>
      </c>
      <c r="AS259" s="22">
        <v>0</v>
      </c>
      <c r="AT259" s="1"/>
      <c r="AU259" s="1"/>
      <c r="AV259">
        <v>76</v>
      </c>
      <c r="AW259" s="13">
        <v>177</v>
      </c>
      <c r="AX259" s="13">
        <v>132</v>
      </c>
      <c r="AY259" s="13">
        <v>48</v>
      </c>
      <c r="AZ259" s="13">
        <v>69</v>
      </c>
      <c r="BA259" s="13">
        <v>46</v>
      </c>
      <c r="BB259" s="16">
        <f t="shared" si="101"/>
        <v>2.9784454604833441</v>
      </c>
      <c r="BC259" s="17">
        <f t="shared" si="102"/>
        <v>6.9366427171783149</v>
      </c>
      <c r="BD259" s="17">
        <f t="shared" si="103"/>
        <v>5.173089483997388</v>
      </c>
      <c r="BE259" s="17">
        <f t="shared" si="104"/>
        <v>1.8811234487263226</v>
      </c>
      <c r="BF259" s="17">
        <f t="shared" si="105"/>
        <v>2.704114957544089</v>
      </c>
      <c r="BG259" s="17">
        <f t="shared" si="106"/>
        <v>1.8027433050293926</v>
      </c>
      <c r="BH259" s="13">
        <v>28</v>
      </c>
      <c r="BI259" s="13">
        <v>9</v>
      </c>
      <c r="BJ259" s="13">
        <v>0</v>
      </c>
      <c r="BK259" s="13">
        <v>1</v>
      </c>
      <c r="BL259" s="13">
        <v>0</v>
      </c>
      <c r="BM259" s="13">
        <v>0</v>
      </c>
      <c r="BN259" s="13">
        <f t="shared" si="107"/>
        <v>337</v>
      </c>
      <c r="BO259" s="16">
        <v>-6.3E-2</v>
      </c>
      <c r="BP259" s="1"/>
      <c r="BQ259" s="1"/>
      <c r="BR259" s="23" t="str">
        <f t="shared" si="108"/>
        <v xml:space="preserve"> </v>
      </c>
      <c r="BS259" s="1"/>
      <c r="BT259" s="13">
        <v>2</v>
      </c>
      <c r="BU259" s="13">
        <v>16</v>
      </c>
      <c r="BV259" s="13">
        <v>0</v>
      </c>
      <c r="BW259" s="13">
        <v>1</v>
      </c>
      <c r="BX259" s="13">
        <v>0</v>
      </c>
      <c r="BY259" s="13">
        <v>0</v>
      </c>
      <c r="BZ259" s="13">
        <v>0</v>
      </c>
      <c r="CA259" s="13">
        <v>0</v>
      </c>
      <c r="CB259" s="23">
        <f t="shared" si="109"/>
        <v>0</v>
      </c>
      <c r="CC259" s="16">
        <v>3</v>
      </c>
      <c r="CD259" s="16">
        <v>2.7</v>
      </c>
      <c r="CE259" s="16">
        <v>5.7</v>
      </c>
      <c r="CF259" s="24">
        <f t="shared" si="110"/>
        <v>7.3076923076923081E-2</v>
      </c>
      <c r="CG259" s="24">
        <f t="shared" si="111"/>
        <v>0.22338340953625083</v>
      </c>
      <c r="CH259" s="25">
        <v>6</v>
      </c>
      <c r="CI259" s="16">
        <v>40.200000000000003</v>
      </c>
      <c r="CJ259" s="16">
        <v>34.700000000000003</v>
      </c>
      <c r="CK259" s="16">
        <v>6.9</v>
      </c>
      <c r="CL259" s="16">
        <v>4.7</v>
      </c>
      <c r="CM259" s="16">
        <v>2</v>
      </c>
      <c r="CN259" s="16">
        <v>0</v>
      </c>
      <c r="CO259" s="16">
        <v>6.7</v>
      </c>
      <c r="CP259" s="26">
        <f t="shared" si="112"/>
        <v>8.5897435897435898E-2</v>
      </c>
      <c r="CQ259" s="26">
        <f t="shared" si="113"/>
        <v>0.26257348138471592</v>
      </c>
      <c r="CR259" s="13">
        <v>0</v>
      </c>
      <c r="CS259" s="13">
        <v>2</v>
      </c>
      <c r="CT259" s="13">
        <v>0</v>
      </c>
      <c r="CU259" s="13">
        <v>0</v>
      </c>
      <c r="CV259" s="13">
        <v>-1.78</v>
      </c>
      <c r="CW259" s="13">
        <v>1.66</v>
      </c>
      <c r="CX259" s="13">
        <v>3.88</v>
      </c>
      <c r="CY259" s="13">
        <v>-0.02</v>
      </c>
      <c r="CZ259" s="13">
        <v>-0.25</v>
      </c>
      <c r="DA259" s="13">
        <v>3.49</v>
      </c>
      <c r="DB259" s="27">
        <v>40.78</v>
      </c>
      <c r="DC259" s="27">
        <v>-34.85</v>
      </c>
      <c r="DD259" s="27">
        <v>75.64</v>
      </c>
      <c r="DE259" s="27">
        <v>10.52</v>
      </c>
      <c r="DF259" s="27">
        <v>56.33</v>
      </c>
      <c r="DG259" s="27">
        <v>-37.020000000000003</v>
      </c>
      <c r="DH259" s="27">
        <v>93.37</v>
      </c>
      <c r="DI259" s="27">
        <v>10.94</v>
      </c>
      <c r="DJ259" s="1">
        <v>186</v>
      </c>
      <c r="DK259" s="28">
        <v>3</v>
      </c>
      <c r="DL259" s="28" t="s">
        <v>1145</v>
      </c>
      <c r="DM259" s="1">
        <v>3.3</v>
      </c>
      <c r="DN259" s="1">
        <v>0.12</v>
      </c>
      <c r="DO259" s="1">
        <v>0</v>
      </c>
      <c r="DP259" s="16">
        <f t="shared" si="114"/>
        <v>0.84893617021276579</v>
      </c>
    </row>
    <row r="260" spans="1:120" x14ac:dyDescent="0.2">
      <c r="A260" s="13">
        <v>93</v>
      </c>
      <c r="B260" s="13" t="s">
        <v>1146</v>
      </c>
      <c r="C260" s="13" t="s">
        <v>1147</v>
      </c>
      <c r="D260" s="1"/>
      <c r="E260" s="13" t="s">
        <v>197</v>
      </c>
      <c r="F260" s="1" t="s">
        <v>198</v>
      </c>
      <c r="G260" s="13">
        <v>76</v>
      </c>
      <c r="H260" s="13">
        <v>232</v>
      </c>
      <c r="I260" s="13" t="s">
        <v>125</v>
      </c>
      <c r="J260" s="13">
        <v>2004</v>
      </c>
      <c r="K260" s="13">
        <v>3</v>
      </c>
      <c r="L260" s="13">
        <v>97</v>
      </c>
      <c r="M260" s="1"/>
      <c r="N260" s="1">
        <v>35</v>
      </c>
      <c r="O260" s="13" t="s">
        <v>1148</v>
      </c>
      <c r="P260" s="13" t="s">
        <v>1149</v>
      </c>
      <c r="Q260" s="1" t="str">
        <f t="shared" si="92"/>
        <v>DET</v>
      </c>
      <c r="R260" s="13" t="s">
        <v>128</v>
      </c>
      <c r="S260" s="1"/>
      <c r="T260" s="13" t="s">
        <v>328</v>
      </c>
      <c r="U260" s="13">
        <v>33</v>
      </c>
      <c r="V260" s="13">
        <v>7</v>
      </c>
      <c r="W260" s="13">
        <v>15</v>
      </c>
      <c r="X260" s="14">
        <v>6</v>
      </c>
      <c r="Y260" s="13">
        <v>22</v>
      </c>
      <c r="Z260" s="13">
        <v>-12</v>
      </c>
      <c r="AA260" s="1">
        <v>74</v>
      </c>
      <c r="AB260" s="14">
        <v>34</v>
      </c>
      <c r="AC260" s="14">
        <v>18</v>
      </c>
      <c r="AD260" s="15">
        <f t="shared" si="93"/>
        <v>9.45945945945946E-2</v>
      </c>
      <c r="AE260" s="15">
        <f t="shared" si="94"/>
        <v>5.5555555555555552E-2</v>
      </c>
      <c r="AF260" s="16">
        <v>530.01666666669996</v>
      </c>
      <c r="AG260" s="17">
        <f t="shared" si="95"/>
        <v>16.061111111112119</v>
      </c>
      <c r="AH260" s="29">
        <v>735</v>
      </c>
      <c r="AI260" s="17">
        <f t="shared" si="96"/>
        <v>22.272727272727273</v>
      </c>
      <c r="AJ260" s="19">
        <f t="shared" si="97"/>
        <v>0.72111111111115644</v>
      </c>
      <c r="AK260" s="20">
        <f>'Even Strength'!AA260+'Power Play'!R260+'Penalty Kill'!L260</f>
        <v>65.975757575757569</v>
      </c>
      <c r="AL260" s="19">
        <f t="shared" si="98"/>
        <v>7.4687188224493672</v>
      </c>
      <c r="AM260" s="15">
        <f>IF(('Even Strength'!BR260+'Power Play'!AK260+'Penalty Kill'!AG260)&gt;0,V260/('Even Strength'!BR260+'Power Play'!AK260+'Penalty Kill'!AG260),0)</f>
        <v>0.26923076923076922</v>
      </c>
      <c r="AN260" s="15">
        <f>IF(('Even Strength'!BR260+'Power Play'!AK260+'Penalty Kill'!AG260)&gt;0,W260/('Even Strength'!BR260+'Power Play'!AK260+'Penalty Kill'!AG260),0)</f>
        <v>0.57692307692307687</v>
      </c>
      <c r="AO260" s="15">
        <f t="shared" si="99"/>
        <v>0.84615384615384603</v>
      </c>
      <c r="AP260" s="13">
        <v>5</v>
      </c>
      <c r="AQ260" s="13">
        <v>10</v>
      </c>
      <c r="AR260" s="21">
        <f t="shared" si="100"/>
        <v>0.33333333333333331</v>
      </c>
      <c r="AS260" s="22">
        <v>0.7</v>
      </c>
      <c r="AT260" s="1"/>
      <c r="AU260" s="1"/>
      <c r="AV260">
        <v>41</v>
      </c>
      <c r="AW260" s="13">
        <v>45</v>
      </c>
      <c r="AX260" s="13">
        <v>13</v>
      </c>
      <c r="AY260" s="13">
        <v>34</v>
      </c>
      <c r="AZ260" s="13">
        <v>17</v>
      </c>
      <c r="BA260" s="13">
        <v>4</v>
      </c>
      <c r="BB260" s="16">
        <f t="shared" si="101"/>
        <v>4.6413634791355847</v>
      </c>
      <c r="BC260" s="17">
        <f t="shared" si="102"/>
        <v>5.0941794283195438</v>
      </c>
      <c r="BD260" s="17">
        <f t="shared" si="103"/>
        <v>1.4716518348478682</v>
      </c>
      <c r="BE260" s="17">
        <f t="shared" si="104"/>
        <v>3.8489355680636552</v>
      </c>
      <c r="BF260" s="17">
        <f t="shared" si="105"/>
        <v>1.9244677840318276</v>
      </c>
      <c r="BG260" s="17">
        <f t="shared" si="106"/>
        <v>0.45281594918395945</v>
      </c>
      <c r="BH260" s="13">
        <v>30</v>
      </c>
      <c r="BI260" s="13">
        <v>15</v>
      </c>
      <c r="BJ260" s="13">
        <v>0</v>
      </c>
      <c r="BK260" s="13">
        <v>0</v>
      </c>
      <c r="BL260" s="13">
        <v>0</v>
      </c>
      <c r="BM260" s="13">
        <v>0</v>
      </c>
      <c r="BN260" s="13">
        <f t="shared" si="107"/>
        <v>88</v>
      </c>
      <c r="BO260" s="16">
        <v>-1.9180000000000001</v>
      </c>
      <c r="BP260" s="13">
        <v>1</v>
      </c>
      <c r="BQ260" s="13">
        <v>0</v>
      </c>
      <c r="BR260" s="23">
        <f t="shared" si="108"/>
        <v>0</v>
      </c>
      <c r="BS260" s="13">
        <v>0</v>
      </c>
      <c r="BT260" s="13">
        <v>2</v>
      </c>
      <c r="BU260" s="13">
        <v>9</v>
      </c>
      <c r="BV260" s="13">
        <v>0</v>
      </c>
      <c r="BW260" s="13">
        <v>0</v>
      </c>
      <c r="BX260" s="13">
        <v>3</v>
      </c>
      <c r="BY260" s="13">
        <v>0</v>
      </c>
      <c r="BZ260" s="13">
        <v>0</v>
      </c>
      <c r="CA260" s="13">
        <v>0</v>
      </c>
      <c r="CB260" s="23">
        <f t="shared" si="109"/>
        <v>0</v>
      </c>
      <c r="CC260" s="16">
        <v>1.8</v>
      </c>
      <c r="CD260" s="16">
        <v>0.1</v>
      </c>
      <c r="CE260" s="16">
        <v>1.9</v>
      </c>
      <c r="CF260" s="24">
        <f t="shared" si="110"/>
        <v>5.7575757575757572E-2</v>
      </c>
      <c r="CG260" s="24">
        <f t="shared" si="111"/>
        <v>0.21508757586238075</v>
      </c>
      <c r="CH260" s="25">
        <v>4</v>
      </c>
      <c r="CI260" s="16">
        <v>13.8</v>
      </c>
      <c r="CJ260" s="16">
        <v>10.3</v>
      </c>
      <c r="CK260" s="16">
        <v>-11.1</v>
      </c>
      <c r="CL260" s="16">
        <v>2.7</v>
      </c>
      <c r="CM260" s="16">
        <v>-0.4</v>
      </c>
      <c r="CN260" s="16">
        <v>-0.30000000000000004</v>
      </c>
      <c r="CO260" s="16">
        <v>2.1</v>
      </c>
      <c r="CP260" s="26">
        <f t="shared" si="112"/>
        <v>6.3636363636363644E-2</v>
      </c>
      <c r="CQ260" s="26">
        <f t="shared" si="113"/>
        <v>0.23772837332157873</v>
      </c>
      <c r="CR260" s="13">
        <v>1</v>
      </c>
      <c r="CS260" s="13">
        <v>1</v>
      </c>
      <c r="CT260" s="13">
        <v>0</v>
      </c>
      <c r="CU260" s="13">
        <v>-0.02</v>
      </c>
      <c r="CV260" s="13">
        <v>0.99</v>
      </c>
      <c r="CW260" s="13">
        <v>-0.98</v>
      </c>
      <c r="CX260" s="13">
        <v>1.38</v>
      </c>
      <c r="CY260" s="13">
        <v>-1.53</v>
      </c>
      <c r="CZ260" s="13">
        <v>0.02</v>
      </c>
      <c r="DA260" s="13">
        <v>-0.14000000000000001</v>
      </c>
      <c r="DB260" s="27">
        <v>-21.09</v>
      </c>
      <c r="DC260" s="27">
        <v>20.9</v>
      </c>
      <c r="DD260" s="27">
        <v>-42</v>
      </c>
      <c r="DE260" s="27">
        <v>-6.47</v>
      </c>
      <c r="DF260" s="27">
        <v>-8.91</v>
      </c>
      <c r="DG260" s="27">
        <v>19.309999999999999</v>
      </c>
      <c r="DH260" s="27">
        <v>-28.22</v>
      </c>
      <c r="DI260" s="27">
        <v>-4.3499999999999996</v>
      </c>
      <c r="DJ260" s="1">
        <v>186</v>
      </c>
      <c r="DK260" s="28">
        <v>49</v>
      </c>
      <c r="DL260" s="28" t="s">
        <v>1150</v>
      </c>
      <c r="DM260" s="1">
        <v>3.9550000000000001</v>
      </c>
      <c r="DN260" s="1">
        <v>2.0249999999999999</v>
      </c>
      <c r="DO260" s="1">
        <v>0</v>
      </c>
      <c r="DP260" s="16">
        <f t="shared" si="114"/>
        <v>-5.1446808510638302</v>
      </c>
    </row>
    <row r="261" spans="1:120" x14ac:dyDescent="0.2">
      <c r="A261" s="13">
        <v>29</v>
      </c>
      <c r="B261" s="13" t="s">
        <v>648</v>
      </c>
      <c r="C261" s="13" t="s">
        <v>1142</v>
      </c>
      <c r="D261" s="13" t="s">
        <v>187</v>
      </c>
      <c r="E261" s="13" t="s">
        <v>141</v>
      </c>
      <c r="F261" s="1" t="s">
        <v>142</v>
      </c>
      <c r="G261" s="13">
        <v>73</v>
      </c>
      <c r="H261" s="13">
        <v>190</v>
      </c>
      <c r="I261" s="13" t="s">
        <v>125</v>
      </c>
      <c r="J261" s="13">
        <v>2003</v>
      </c>
      <c r="K261" s="13">
        <v>3</v>
      </c>
      <c r="L261" s="13">
        <v>69</v>
      </c>
      <c r="M261" s="1"/>
      <c r="N261" s="1">
        <v>30</v>
      </c>
      <c r="O261" s="13" t="s">
        <v>1151</v>
      </c>
      <c r="P261" s="13" t="s">
        <v>1152</v>
      </c>
      <c r="Q261" s="1" t="str">
        <f t="shared" si="92"/>
        <v>STL</v>
      </c>
      <c r="R261" s="13" t="s">
        <v>264</v>
      </c>
      <c r="S261" s="1"/>
      <c r="T261" s="13" t="s">
        <v>146</v>
      </c>
      <c r="U261" s="13">
        <v>1</v>
      </c>
      <c r="V261" s="13">
        <v>0</v>
      </c>
      <c r="W261" s="13">
        <v>0</v>
      </c>
      <c r="X261" s="14">
        <v>0</v>
      </c>
      <c r="Y261" s="13">
        <v>0</v>
      </c>
      <c r="Z261" s="13">
        <v>-1</v>
      </c>
      <c r="AA261" s="1">
        <v>1</v>
      </c>
      <c r="AB261" s="14">
        <v>0</v>
      </c>
      <c r="AC261" s="14">
        <v>0</v>
      </c>
      <c r="AD261" s="15">
        <f t="shared" si="93"/>
        <v>0</v>
      </c>
      <c r="AE261" s="15">
        <f t="shared" si="94"/>
        <v>0</v>
      </c>
      <c r="AF261" s="16">
        <v>4.7</v>
      </c>
      <c r="AG261" s="17">
        <f t="shared" si="95"/>
        <v>4.7</v>
      </c>
      <c r="AH261" s="29">
        <v>6</v>
      </c>
      <c r="AI261" s="17">
        <f t="shared" si="96"/>
        <v>6</v>
      </c>
      <c r="AJ261" s="19">
        <f t="shared" si="97"/>
        <v>0.78333333333333333</v>
      </c>
      <c r="AK261" s="20">
        <f>'Even Strength'!AA261+'Power Play'!R261+'Penalty Kill'!L261</f>
        <v>0</v>
      </c>
      <c r="AL261" s="19">
        <f t="shared" si="98"/>
        <v>0</v>
      </c>
      <c r="AM261" s="15">
        <f>IF(('Even Strength'!BR261+'Power Play'!AK261+'Penalty Kill'!AG261)&gt;0,V261/('Even Strength'!BR261+'Power Play'!AK261+'Penalty Kill'!AG261),0)</f>
        <v>0</v>
      </c>
      <c r="AN261" s="15">
        <f>IF(('Even Strength'!BR261+'Power Play'!AK261+'Penalty Kill'!AG261)&gt;0,W261/('Even Strength'!BR261+'Power Play'!AK261+'Penalty Kill'!AG261),0)</f>
        <v>0</v>
      </c>
      <c r="AO261" s="15">
        <f t="shared" si="99"/>
        <v>0</v>
      </c>
      <c r="AP261" s="13">
        <v>0</v>
      </c>
      <c r="AQ261" s="13">
        <v>0</v>
      </c>
      <c r="AR261" s="21">
        <f t="shared" si="100"/>
        <v>0</v>
      </c>
      <c r="AS261" s="22">
        <v>0</v>
      </c>
      <c r="AT261" s="1"/>
      <c r="AU261" s="1"/>
      <c r="AV261">
        <v>0</v>
      </c>
      <c r="AW261" s="13">
        <v>1</v>
      </c>
      <c r="AX261" s="13">
        <v>1</v>
      </c>
      <c r="AY261" s="13">
        <v>0</v>
      </c>
      <c r="AZ261" s="13">
        <v>0</v>
      </c>
      <c r="BA261" s="13">
        <v>0</v>
      </c>
      <c r="BB261" s="16">
        <f t="shared" si="101"/>
        <v>0</v>
      </c>
      <c r="BC261" s="17">
        <f t="shared" si="102"/>
        <v>12.76595744680851</v>
      </c>
      <c r="BD261" s="17">
        <f t="shared" si="103"/>
        <v>12.76595744680851</v>
      </c>
      <c r="BE261" s="17">
        <f t="shared" si="104"/>
        <v>0</v>
      </c>
      <c r="BF261" s="17">
        <f t="shared" si="105"/>
        <v>0</v>
      </c>
      <c r="BG261" s="17">
        <f t="shared" si="106"/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f t="shared" si="107"/>
        <v>2</v>
      </c>
      <c r="BO261" s="16">
        <v>-8.0000000000000002E-3</v>
      </c>
      <c r="BP261" s="1"/>
      <c r="BQ261" s="1"/>
      <c r="BR261" s="23" t="str">
        <f t="shared" si="108"/>
        <v xml:space="preserve"> </v>
      </c>
      <c r="BS261" s="1"/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23">
        <f t="shared" si="109"/>
        <v>0</v>
      </c>
      <c r="CC261" s="16">
        <v>0</v>
      </c>
      <c r="CD261" s="16">
        <v>0</v>
      </c>
      <c r="CE261" s="16">
        <v>-0.1</v>
      </c>
      <c r="CF261" s="24">
        <f t="shared" si="110"/>
        <v>-0.1</v>
      </c>
      <c r="CG261" s="24">
        <f t="shared" si="111"/>
        <v>-1.2765957446808511</v>
      </c>
      <c r="CH261" s="25">
        <v>4</v>
      </c>
      <c r="CI261" s="16">
        <v>0.30000000000000004</v>
      </c>
      <c r="CJ261" s="16">
        <v>0.30000000000000004</v>
      </c>
      <c r="CK261" s="16">
        <v>-1.1000000000000001</v>
      </c>
      <c r="CL261" s="16">
        <v>-0.1</v>
      </c>
      <c r="CM261" s="16">
        <v>-0.1</v>
      </c>
      <c r="CN261" s="16">
        <v>0</v>
      </c>
      <c r="CO261" s="16">
        <v>-0.2</v>
      </c>
      <c r="CP261" s="26">
        <f t="shared" si="112"/>
        <v>-0.2</v>
      </c>
      <c r="CQ261" s="26">
        <f t="shared" si="113"/>
        <v>-2.5531914893617023</v>
      </c>
      <c r="CR261" s="13">
        <v>0</v>
      </c>
      <c r="CS261" s="13">
        <v>0</v>
      </c>
      <c r="CT261" s="13">
        <v>0</v>
      </c>
      <c r="CU261" s="13">
        <v>0</v>
      </c>
      <c r="CV261" s="13">
        <v>-0.01</v>
      </c>
      <c r="CW261" s="13">
        <v>0.01</v>
      </c>
      <c r="CX261" s="13">
        <v>0</v>
      </c>
      <c r="CY261" s="13">
        <v>0</v>
      </c>
      <c r="CZ261" s="13">
        <v>-0.03</v>
      </c>
      <c r="DA261" s="13">
        <v>-0.03</v>
      </c>
      <c r="DB261" s="27">
        <v>-0.22</v>
      </c>
      <c r="DC261" s="27">
        <v>3.21</v>
      </c>
      <c r="DD261" s="27">
        <v>-3.43</v>
      </c>
      <c r="DE261" s="27">
        <v>-45.76</v>
      </c>
      <c r="DF261" s="27">
        <v>0.28999999999999998</v>
      </c>
      <c r="DG261" s="27">
        <v>2.73</v>
      </c>
      <c r="DH261" s="27">
        <v>-2.44</v>
      </c>
      <c r="DI261" s="27">
        <v>-32.61</v>
      </c>
      <c r="DJ261" s="1">
        <v>2</v>
      </c>
      <c r="DK261" s="1"/>
      <c r="DL261" s="1"/>
      <c r="DM261" s="1">
        <v>7.0000000000000001E-3</v>
      </c>
      <c r="DN261" s="1">
        <v>0</v>
      </c>
      <c r="DO261" s="1">
        <v>0</v>
      </c>
      <c r="DP261" s="16">
        <f t="shared" si="114"/>
        <v>-0.20231068405399222</v>
      </c>
    </row>
    <row r="262" spans="1:120" x14ac:dyDescent="0.2">
      <c r="A262" s="13">
        <v>32</v>
      </c>
      <c r="B262" s="13" t="s">
        <v>1153</v>
      </c>
      <c r="C262" s="13" t="s">
        <v>164</v>
      </c>
      <c r="D262" s="13" t="s">
        <v>158</v>
      </c>
      <c r="E262" s="13" t="s">
        <v>141</v>
      </c>
      <c r="F262" s="1" t="s">
        <v>142</v>
      </c>
      <c r="G262" s="13">
        <v>76</v>
      </c>
      <c r="H262" s="13">
        <v>220</v>
      </c>
      <c r="I262" s="13" t="s">
        <v>125</v>
      </c>
      <c r="J262" s="13">
        <v>2005</v>
      </c>
      <c r="K262" s="13">
        <v>3</v>
      </c>
      <c r="L262" s="13">
        <v>84</v>
      </c>
      <c r="M262" s="1"/>
      <c r="N262" s="1">
        <v>28</v>
      </c>
      <c r="O262" s="13" t="s">
        <v>183</v>
      </c>
      <c r="P262" s="13" t="s">
        <v>1152</v>
      </c>
      <c r="Q262" s="1" t="str">
        <f t="shared" si="92"/>
        <v>NJD</v>
      </c>
      <c r="R262" s="13" t="s">
        <v>398</v>
      </c>
      <c r="S262" s="1"/>
      <c r="T262" s="13" t="s">
        <v>173</v>
      </c>
      <c r="U262" s="13">
        <v>34</v>
      </c>
      <c r="V262" s="13">
        <v>0</v>
      </c>
      <c r="W262" s="13">
        <v>4</v>
      </c>
      <c r="X262" s="14">
        <v>2</v>
      </c>
      <c r="Y262" s="13">
        <v>4</v>
      </c>
      <c r="Z262" s="13">
        <v>2</v>
      </c>
      <c r="AA262" s="1">
        <v>19</v>
      </c>
      <c r="AB262" s="14">
        <v>14</v>
      </c>
      <c r="AC262" s="14">
        <v>17</v>
      </c>
      <c r="AD262" s="15">
        <f t="shared" si="93"/>
        <v>0</v>
      </c>
      <c r="AE262" s="15">
        <f t="shared" si="94"/>
        <v>0</v>
      </c>
      <c r="AF262" s="16">
        <v>553.35</v>
      </c>
      <c r="AG262" s="17">
        <f t="shared" si="95"/>
        <v>16.275000000000002</v>
      </c>
      <c r="AH262" s="29">
        <v>703</v>
      </c>
      <c r="AI262" s="17">
        <f t="shared" si="96"/>
        <v>20.676470588235293</v>
      </c>
      <c r="AJ262" s="19">
        <f t="shared" si="97"/>
        <v>0.7871266002844951</v>
      </c>
      <c r="AK262" s="20">
        <f>'Even Strength'!AA262+'Power Play'!R262+'Penalty Kill'!L262</f>
        <v>12.769230769230768</v>
      </c>
      <c r="AL262" s="19">
        <f t="shared" si="98"/>
        <v>1.3845736805888607</v>
      </c>
      <c r="AM262" s="15">
        <f>IF(('Even Strength'!BR262+'Power Play'!AK262+'Penalty Kill'!AG262)&gt;0,V262/('Even Strength'!BR262+'Power Play'!AK262+'Penalty Kill'!AG262),0)</f>
        <v>0</v>
      </c>
      <c r="AN262" s="15">
        <f>IF(('Even Strength'!BR262+'Power Play'!AK262+'Penalty Kill'!AG262)&gt;0,W262/('Even Strength'!BR262+'Power Play'!AK262+'Penalty Kill'!AG262),0)</f>
        <v>0.23529411764705882</v>
      </c>
      <c r="AO262" s="15">
        <f t="shared" si="99"/>
        <v>0.23529411764705882</v>
      </c>
      <c r="AP262" s="13">
        <v>0</v>
      </c>
      <c r="AQ262" s="13">
        <v>0</v>
      </c>
      <c r="AR262" s="21">
        <f t="shared" si="100"/>
        <v>0</v>
      </c>
      <c r="AS262" s="22">
        <v>0</v>
      </c>
      <c r="AT262" s="1"/>
      <c r="AU262" s="1"/>
      <c r="AV262">
        <v>52</v>
      </c>
      <c r="AW262" s="13">
        <v>85</v>
      </c>
      <c r="AX262" s="13">
        <v>49</v>
      </c>
      <c r="AY262" s="13">
        <v>14</v>
      </c>
      <c r="AZ262" s="13">
        <v>13</v>
      </c>
      <c r="BA262" s="13">
        <v>1</v>
      </c>
      <c r="BB262" s="16">
        <f t="shared" si="101"/>
        <v>5.6383843860124694</v>
      </c>
      <c r="BC262" s="17">
        <f t="shared" si="102"/>
        <v>9.2165898617511512</v>
      </c>
      <c r="BD262" s="17">
        <f t="shared" si="103"/>
        <v>5.3130929791271342</v>
      </c>
      <c r="BE262" s="17">
        <f t="shared" si="104"/>
        <v>1.5180265654648957</v>
      </c>
      <c r="BF262" s="17">
        <f t="shared" si="105"/>
        <v>1.4095960965031173</v>
      </c>
      <c r="BG262" s="17">
        <f t="shared" si="106"/>
        <v>0.10843046896177826</v>
      </c>
      <c r="BH262" s="13">
        <v>55</v>
      </c>
      <c r="BI262" s="13">
        <v>15</v>
      </c>
      <c r="BJ262" s="13">
        <v>5</v>
      </c>
      <c r="BK262" s="13">
        <v>0</v>
      </c>
      <c r="BL262" s="13">
        <v>0</v>
      </c>
      <c r="BM262" s="13">
        <v>0</v>
      </c>
      <c r="BN262" s="13">
        <f t="shared" si="107"/>
        <v>194</v>
      </c>
      <c r="BO262" s="16">
        <v>-7.8239999999999998</v>
      </c>
      <c r="BP262" s="1"/>
      <c r="BQ262" s="1"/>
      <c r="BR262" s="23" t="str">
        <f t="shared" si="108"/>
        <v xml:space="preserve"> </v>
      </c>
      <c r="BS262" s="1"/>
      <c r="BT262" s="13">
        <v>0</v>
      </c>
      <c r="BU262" s="13">
        <v>9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23">
        <f t="shared" si="109"/>
        <v>0</v>
      </c>
      <c r="CC262" s="16">
        <v>-0.30000000000000004</v>
      </c>
      <c r="CD262" s="16">
        <v>1.6</v>
      </c>
      <c r="CE262" s="16">
        <v>1.4</v>
      </c>
      <c r="CF262" s="24">
        <f t="shared" si="110"/>
        <v>4.1176470588235294E-2</v>
      </c>
      <c r="CG262" s="24">
        <f t="shared" si="111"/>
        <v>0.15180265654648953</v>
      </c>
      <c r="CH262" s="25">
        <v>4</v>
      </c>
      <c r="CI262" s="16">
        <v>8.5</v>
      </c>
      <c r="CJ262" s="16">
        <v>11</v>
      </c>
      <c r="CK262" s="16">
        <v>2.7</v>
      </c>
      <c r="CL262" s="16">
        <v>-0.60000000000000009</v>
      </c>
      <c r="CM262" s="16">
        <v>1.8</v>
      </c>
      <c r="CN262" s="16">
        <v>0</v>
      </c>
      <c r="CO262" s="16">
        <v>1.2</v>
      </c>
      <c r="CP262" s="26">
        <f t="shared" si="112"/>
        <v>3.5294117647058823E-2</v>
      </c>
      <c r="CQ262" s="26">
        <f t="shared" si="113"/>
        <v>0.13011656275413391</v>
      </c>
      <c r="CR262" s="13">
        <v>0</v>
      </c>
      <c r="CS262" s="13">
        <v>0</v>
      </c>
      <c r="CT262" s="13">
        <v>0</v>
      </c>
      <c r="CU262" s="13">
        <v>0</v>
      </c>
      <c r="CV262" s="13">
        <v>-0.01</v>
      </c>
      <c r="CW262" s="13">
        <v>-0.83</v>
      </c>
      <c r="CX262" s="13">
        <v>-4.88</v>
      </c>
      <c r="CY262" s="13">
        <v>-1.21</v>
      </c>
      <c r="CZ262" s="13">
        <v>-0.41</v>
      </c>
      <c r="DA262" s="13">
        <v>-7.34</v>
      </c>
      <c r="DB262" s="27">
        <v>-18.260000000000002</v>
      </c>
      <c r="DC262" s="27">
        <v>38.67</v>
      </c>
      <c r="DD262" s="27">
        <v>-56.93</v>
      </c>
      <c r="DE262" s="27">
        <v>-7.01</v>
      </c>
      <c r="DF262" s="27">
        <v>-12.69</v>
      </c>
      <c r="DG262" s="27">
        <v>22.21</v>
      </c>
      <c r="DH262" s="27">
        <v>-34.9</v>
      </c>
      <c r="DI262" s="27">
        <v>-4.3</v>
      </c>
      <c r="DJ262" s="1">
        <v>99</v>
      </c>
      <c r="DK262" s="1"/>
      <c r="DL262" s="1"/>
      <c r="DM262" s="1">
        <v>0.29299999999999998</v>
      </c>
      <c r="DN262" s="1">
        <v>0</v>
      </c>
      <c r="DO262" s="1">
        <v>0</v>
      </c>
      <c r="DP262" s="16">
        <f t="shared" si="114"/>
        <v>1.1994509265614275</v>
      </c>
    </row>
    <row r="263" spans="1:120" x14ac:dyDescent="0.2">
      <c r="A263" s="13">
        <v>28</v>
      </c>
      <c r="B263" s="13" t="s">
        <v>1154</v>
      </c>
      <c r="C263" s="13" t="s">
        <v>1155</v>
      </c>
      <c r="D263" s="13" t="s">
        <v>325</v>
      </c>
      <c r="E263" s="13" t="s">
        <v>141</v>
      </c>
      <c r="F263" s="1" t="s">
        <v>142</v>
      </c>
      <c r="G263" s="13">
        <v>73</v>
      </c>
      <c r="H263" s="13">
        <v>204</v>
      </c>
      <c r="I263" s="13" t="s">
        <v>125</v>
      </c>
      <c r="J263" s="1"/>
      <c r="K263" s="1"/>
      <c r="L263" s="1"/>
      <c r="M263" s="1"/>
      <c r="N263" s="1">
        <v>24</v>
      </c>
      <c r="O263" s="13" t="s">
        <v>312</v>
      </c>
      <c r="P263" s="13" t="s">
        <v>1152</v>
      </c>
      <c r="Q263" s="1" t="str">
        <f t="shared" si="92"/>
        <v>EDM</v>
      </c>
      <c r="R263" s="13" t="s">
        <v>1156</v>
      </c>
      <c r="S263" s="1">
        <v>24</v>
      </c>
      <c r="T263" s="13" t="s">
        <v>154</v>
      </c>
      <c r="U263" s="13">
        <v>60</v>
      </c>
      <c r="V263" s="13">
        <v>8</v>
      </c>
      <c r="W263" s="13">
        <v>4</v>
      </c>
      <c r="X263" s="14">
        <v>1</v>
      </c>
      <c r="Y263" s="13">
        <v>12</v>
      </c>
      <c r="Z263" s="13">
        <v>-16</v>
      </c>
      <c r="AA263" s="1">
        <v>92</v>
      </c>
      <c r="AB263" s="14">
        <v>23</v>
      </c>
      <c r="AC263" s="14">
        <v>26</v>
      </c>
      <c r="AD263" s="15">
        <f t="shared" si="93"/>
        <v>8.6956521739130432E-2</v>
      </c>
      <c r="AE263" s="15">
        <f t="shared" si="94"/>
        <v>5.6737588652482268E-2</v>
      </c>
      <c r="AF263" s="16">
        <v>673.08333333329995</v>
      </c>
      <c r="AG263" s="17">
        <f t="shared" si="95"/>
        <v>11.218055555554999</v>
      </c>
      <c r="AH263" s="29">
        <v>917</v>
      </c>
      <c r="AI263" s="17">
        <f t="shared" si="96"/>
        <v>15.283333333333333</v>
      </c>
      <c r="AJ263" s="19">
        <f t="shared" si="97"/>
        <v>0.73400581606684834</v>
      </c>
      <c r="AK263" s="20">
        <f>'Even Strength'!AA263+'Power Play'!R263+'Penalty Kill'!L263</f>
        <v>15.9375</v>
      </c>
      <c r="AL263" s="19">
        <f t="shared" si="98"/>
        <v>1.4207007552309732</v>
      </c>
      <c r="AM263" s="15">
        <f>IF(('Even Strength'!BR263+'Power Play'!AK263+'Penalty Kill'!AG263)&gt;0,V263/('Even Strength'!BR263+'Power Play'!AK263+'Penalty Kill'!AG263),0)</f>
        <v>0.44444444444444442</v>
      </c>
      <c r="AN263" s="15">
        <f>IF(('Even Strength'!BR263+'Power Play'!AK263+'Penalty Kill'!AG263)&gt;0,W263/('Even Strength'!BR263+'Power Play'!AK263+'Penalty Kill'!AG263),0)</f>
        <v>0.22222222222222221</v>
      </c>
      <c r="AO263" s="15">
        <f t="shared" si="99"/>
        <v>0.66666666666666663</v>
      </c>
      <c r="AP263" s="13">
        <v>3</v>
      </c>
      <c r="AQ263" s="13">
        <v>4</v>
      </c>
      <c r="AR263" s="21">
        <f t="shared" si="100"/>
        <v>0.42857142857142855</v>
      </c>
      <c r="AS263" s="22">
        <v>0.1</v>
      </c>
      <c r="AT263" s="1"/>
      <c r="AU263" s="1"/>
      <c r="AV263">
        <v>79</v>
      </c>
      <c r="AW263" s="13">
        <v>111</v>
      </c>
      <c r="AX263" s="13">
        <v>20</v>
      </c>
      <c r="AY263" s="13">
        <v>23</v>
      </c>
      <c r="AZ263" s="13">
        <v>16</v>
      </c>
      <c r="BA263" s="13">
        <v>13</v>
      </c>
      <c r="BB263" s="16">
        <f t="shared" si="101"/>
        <v>7.0422186455370586</v>
      </c>
      <c r="BC263" s="17">
        <f t="shared" si="102"/>
        <v>9.8947629070204233</v>
      </c>
      <c r="BD263" s="17">
        <f t="shared" si="103"/>
        <v>1.7828401634271034</v>
      </c>
      <c r="BE263" s="17">
        <f t="shared" si="104"/>
        <v>2.050266187941169</v>
      </c>
      <c r="BF263" s="17">
        <f t="shared" si="105"/>
        <v>1.4262721307416826</v>
      </c>
      <c r="BG263" s="17">
        <f t="shared" si="106"/>
        <v>1.1588461062276172</v>
      </c>
      <c r="BH263" s="13">
        <v>17</v>
      </c>
      <c r="BI263" s="13">
        <v>6</v>
      </c>
      <c r="BJ263" s="13">
        <v>1</v>
      </c>
      <c r="BK263" s="13">
        <v>0</v>
      </c>
      <c r="BL263" s="13">
        <v>0</v>
      </c>
      <c r="BM263" s="13">
        <v>0</v>
      </c>
      <c r="BN263" s="13">
        <f t="shared" si="107"/>
        <v>149</v>
      </c>
      <c r="BO263" s="16">
        <v>2.8340000000000001</v>
      </c>
      <c r="BP263" s="13">
        <v>2</v>
      </c>
      <c r="BQ263" s="13">
        <v>0</v>
      </c>
      <c r="BR263" s="23">
        <f t="shared" si="108"/>
        <v>0</v>
      </c>
      <c r="BS263" s="13">
        <v>0</v>
      </c>
      <c r="BT263" s="13">
        <v>2</v>
      </c>
      <c r="BU263" s="13">
        <v>16</v>
      </c>
      <c r="BV263" s="13">
        <v>0</v>
      </c>
      <c r="BW263" s="13">
        <v>0</v>
      </c>
      <c r="BX263" s="13">
        <v>1</v>
      </c>
      <c r="BY263" s="13">
        <v>1</v>
      </c>
      <c r="BZ263" s="13">
        <v>0</v>
      </c>
      <c r="CA263" s="13">
        <v>0</v>
      </c>
      <c r="CB263" s="23">
        <f t="shared" si="109"/>
        <v>0</v>
      </c>
      <c r="CC263" s="16">
        <v>0.4</v>
      </c>
      <c r="CD263" s="16">
        <v>0.1</v>
      </c>
      <c r="CE263" s="16">
        <v>0.5</v>
      </c>
      <c r="CF263" s="24">
        <f t="shared" si="110"/>
        <v>8.3333333333333332E-3</v>
      </c>
      <c r="CG263" s="24">
        <f t="shared" si="111"/>
        <v>4.457100408567758E-2</v>
      </c>
      <c r="CH263" s="25">
        <v>4</v>
      </c>
      <c r="CI263" s="16">
        <v>13.3</v>
      </c>
      <c r="CJ263" s="16">
        <v>12.4</v>
      </c>
      <c r="CK263" s="16">
        <v>-10.6</v>
      </c>
      <c r="CL263" s="16">
        <v>-0.30000000000000004</v>
      </c>
      <c r="CM263" s="16">
        <v>0.1</v>
      </c>
      <c r="CN263" s="16">
        <v>-0.5</v>
      </c>
      <c r="CO263" s="16">
        <v>-0.7</v>
      </c>
      <c r="CP263" s="26">
        <f t="shared" si="112"/>
        <v>-1.1666666666666665E-2</v>
      </c>
      <c r="CQ263" s="26">
        <f t="shared" si="113"/>
        <v>-6.2399405719948613E-2</v>
      </c>
      <c r="CR263" s="13">
        <v>1</v>
      </c>
      <c r="CS263" s="13">
        <v>0</v>
      </c>
      <c r="CT263" s="13">
        <v>0</v>
      </c>
      <c r="CU263" s="13">
        <v>-0.01</v>
      </c>
      <c r="CV263" s="13">
        <v>-0.16</v>
      </c>
      <c r="CW263" s="13">
        <v>0.88</v>
      </c>
      <c r="CX263" s="13">
        <v>-2.54</v>
      </c>
      <c r="CY263" s="13">
        <v>-1.6</v>
      </c>
      <c r="CZ263" s="13">
        <v>-0.18</v>
      </c>
      <c r="DA263" s="13">
        <v>-3.61</v>
      </c>
      <c r="DB263" s="27">
        <v>-27.66</v>
      </c>
      <c r="DC263" s="27">
        <v>13.56</v>
      </c>
      <c r="DD263" s="27">
        <v>-41.22</v>
      </c>
      <c r="DE263" s="27">
        <v>-6.29</v>
      </c>
      <c r="DF263" s="27">
        <v>-14.25</v>
      </c>
      <c r="DG263" s="27">
        <v>11.23</v>
      </c>
      <c r="DH263" s="27">
        <v>-25.49</v>
      </c>
      <c r="DI263" s="27">
        <v>-3.93</v>
      </c>
      <c r="DJ263" s="1">
        <v>186</v>
      </c>
      <c r="DK263" s="28">
        <v>3</v>
      </c>
      <c r="DL263" s="28" t="s">
        <v>265</v>
      </c>
      <c r="DM263" s="1">
        <v>0.625</v>
      </c>
      <c r="DN263" s="1">
        <v>2.3E-2</v>
      </c>
      <c r="DO263" s="1">
        <v>0</v>
      </c>
      <c r="DP263" s="16">
        <f t="shared" si="114"/>
        <v>-0.85957446808510629</v>
      </c>
    </row>
    <row r="264" spans="1:120" x14ac:dyDescent="0.2">
      <c r="A264" s="13">
        <v>39</v>
      </c>
      <c r="B264" s="13" t="s">
        <v>1157</v>
      </c>
      <c r="C264" s="13" t="s">
        <v>521</v>
      </c>
      <c r="D264" s="13" t="s">
        <v>325</v>
      </c>
      <c r="E264" s="13" t="s">
        <v>141</v>
      </c>
      <c r="F264" s="1" t="s">
        <v>142</v>
      </c>
      <c r="G264" s="13">
        <v>72</v>
      </c>
      <c r="H264" s="13">
        <v>205</v>
      </c>
      <c r="I264" s="13" t="s">
        <v>150</v>
      </c>
      <c r="J264" s="13">
        <v>2007</v>
      </c>
      <c r="K264" s="13">
        <v>4</v>
      </c>
      <c r="L264" s="13">
        <v>99</v>
      </c>
      <c r="M264" s="1"/>
      <c r="N264" s="1">
        <v>27</v>
      </c>
      <c r="O264" s="13" t="s">
        <v>312</v>
      </c>
      <c r="P264" s="13" t="s">
        <v>1158</v>
      </c>
      <c r="Q264" s="1" t="str">
        <f t="shared" si="92"/>
        <v>TOR</v>
      </c>
      <c r="R264" s="13" t="s">
        <v>249</v>
      </c>
      <c r="S264" s="1"/>
      <c r="T264" s="13" t="s">
        <v>154</v>
      </c>
      <c r="U264" s="13">
        <v>9</v>
      </c>
      <c r="V264" s="13">
        <v>0</v>
      </c>
      <c r="W264" s="13">
        <v>0</v>
      </c>
      <c r="X264" s="14">
        <v>0</v>
      </c>
      <c r="Y264" s="13">
        <v>0</v>
      </c>
      <c r="Z264" s="13">
        <v>0</v>
      </c>
      <c r="AA264" s="1">
        <v>6</v>
      </c>
      <c r="AB264" s="14">
        <v>1</v>
      </c>
      <c r="AC264" s="14">
        <v>4</v>
      </c>
      <c r="AD264" s="15">
        <f t="shared" si="93"/>
        <v>0</v>
      </c>
      <c r="AE264" s="15">
        <f t="shared" si="94"/>
        <v>0</v>
      </c>
      <c r="AF264" s="16">
        <v>63.5</v>
      </c>
      <c r="AG264" s="17">
        <f t="shared" si="95"/>
        <v>7.0555555555555554</v>
      </c>
      <c r="AH264" s="29">
        <v>93</v>
      </c>
      <c r="AI264" s="17">
        <f t="shared" si="96"/>
        <v>10.333333333333334</v>
      </c>
      <c r="AJ264" s="19">
        <f t="shared" si="97"/>
        <v>0.68279569892473113</v>
      </c>
      <c r="AK264" s="20">
        <f>'Even Strength'!AA264+'Power Play'!R264+'Penalty Kill'!L264</f>
        <v>0</v>
      </c>
      <c r="AL264" s="19">
        <f t="shared" si="98"/>
        <v>0</v>
      </c>
      <c r="AM264" s="15">
        <f>IF(('Even Strength'!BR264+'Power Play'!AK264+'Penalty Kill'!AG264)&gt;0,V264/('Even Strength'!BR264+'Power Play'!AK264+'Penalty Kill'!AG264),0)</f>
        <v>0</v>
      </c>
      <c r="AN264" s="15">
        <f>IF(('Even Strength'!BR264+'Power Play'!AK264+'Penalty Kill'!AG264)&gt;0,W264/('Even Strength'!BR264+'Power Play'!AK264+'Penalty Kill'!AG264),0)</f>
        <v>0</v>
      </c>
      <c r="AO264" s="15">
        <f t="shared" si="99"/>
        <v>0</v>
      </c>
      <c r="AP264" s="13">
        <v>1</v>
      </c>
      <c r="AQ264" s="13">
        <v>0</v>
      </c>
      <c r="AR264" s="21">
        <f t="shared" si="100"/>
        <v>1</v>
      </c>
      <c r="AS264" s="22">
        <v>0.1</v>
      </c>
      <c r="AT264" s="1"/>
      <c r="AU264" s="1"/>
      <c r="AV264">
        <v>9</v>
      </c>
      <c r="AW264" s="13">
        <v>4</v>
      </c>
      <c r="AX264" s="13">
        <v>4</v>
      </c>
      <c r="AY264" s="13">
        <v>1</v>
      </c>
      <c r="AZ264" s="13">
        <v>1</v>
      </c>
      <c r="BA264" s="13">
        <v>0</v>
      </c>
      <c r="BB264" s="16">
        <f t="shared" si="101"/>
        <v>8.5039370078740149</v>
      </c>
      <c r="BC264" s="17">
        <f t="shared" si="102"/>
        <v>3.7795275590551181</v>
      </c>
      <c r="BD264" s="17">
        <f t="shared" si="103"/>
        <v>3.7795275590551181</v>
      </c>
      <c r="BE264" s="17">
        <f t="shared" si="104"/>
        <v>0.94488188976377951</v>
      </c>
      <c r="BF264" s="17">
        <f t="shared" si="105"/>
        <v>0.94488188976377951</v>
      </c>
      <c r="BG264" s="17">
        <f t="shared" si="106"/>
        <v>0</v>
      </c>
      <c r="BH264" s="13">
        <v>4</v>
      </c>
      <c r="BI264" s="13">
        <v>2</v>
      </c>
      <c r="BJ264" s="13">
        <v>0</v>
      </c>
      <c r="BK264" s="13">
        <v>0</v>
      </c>
      <c r="BL264" s="13">
        <v>0</v>
      </c>
      <c r="BM264" s="13">
        <v>0</v>
      </c>
      <c r="BN264" s="13">
        <f t="shared" si="107"/>
        <v>12</v>
      </c>
      <c r="BO264" s="16">
        <v>-1.1100000000000001</v>
      </c>
      <c r="BP264" s="1"/>
      <c r="BQ264" s="1"/>
      <c r="BR264" s="23" t="str">
        <f t="shared" si="108"/>
        <v xml:space="preserve"> </v>
      </c>
      <c r="BS264" s="1"/>
      <c r="BT264" s="13">
        <v>0</v>
      </c>
      <c r="BU264" s="13">
        <v>2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23">
        <f t="shared" si="109"/>
        <v>0</v>
      </c>
      <c r="CC264" s="16">
        <v>-0.2</v>
      </c>
      <c r="CD264" s="16">
        <v>0.1</v>
      </c>
      <c r="CE264" s="16">
        <v>-0.1</v>
      </c>
      <c r="CF264" s="24">
        <f t="shared" si="110"/>
        <v>-1.1111111111111112E-2</v>
      </c>
      <c r="CG264" s="24">
        <f t="shared" si="111"/>
        <v>-9.4488188976377965E-2</v>
      </c>
      <c r="CH264" s="25">
        <v>2</v>
      </c>
      <c r="CI264" s="16">
        <v>0.5</v>
      </c>
      <c r="CJ264" s="16">
        <v>0.4</v>
      </c>
      <c r="CK264" s="16">
        <v>0</v>
      </c>
      <c r="CL264" s="16">
        <v>-0.2</v>
      </c>
      <c r="CM264" s="16">
        <v>0</v>
      </c>
      <c r="CN264" s="16">
        <v>0</v>
      </c>
      <c r="CO264" s="16">
        <v>-0.2</v>
      </c>
      <c r="CP264" s="26">
        <f t="shared" si="112"/>
        <v>-2.2222222222222223E-2</v>
      </c>
      <c r="CQ264" s="26">
        <f t="shared" si="113"/>
        <v>-0.18897637795275593</v>
      </c>
      <c r="CR264" s="13">
        <v>0</v>
      </c>
      <c r="CS264" s="13">
        <v>0</v>
      </c>
      <c r="CT264" s="13">
        <v>0</v>
      </c>
      <c r="CU264" s="13">
        <v>0</v>
      </c>
      <c r="CV264" s="13">
        <v>-0.01</v>
      </c>
      <c r="CW264" s="13">
        <v>-0.14000000000000001</v>
      </c>
      <c r="CX264" s="13">
        <v>-0.4</v>
      </c>
      <c r="CY264" s="13">
        <v>-0.35</v>
      </c>
      <c r="CZ264" s="13">
        <v>-0.34</v>
      </c>
      <c r="DA264" s="13">
        <v>-1.24</v>
      </c>
      <c r="DB264" s="27">
        <v>6.89</v>
      </c>
      <c r="DC264" s="27">
        <v>-6.52</v>
      </c>
      <c r="DD264" s="27">
        <v>13.41</v>
      </c>
      <c r="DE264" s="27">
        <v>12.15</v>
      </c>
      <c r="DF264" s="27">
        <v>0.36</v>
      </c>
      <c r="DG264" s="27">
        <v>-4.04</v>
      </c>
      <c r="DH264" s="27">
        <v>4.41</v>
      </c>
      <c r="DI264" s="27">
        <v>3.99</v>
      </c>
      <c r="DJ264" s="1">
        <v>48</v>
      </c>
      <c r="DK264" s="1"/>
      <c r="DL264" s="1"/>
      <c r="DM264" s="1">
        <v>0.20600000000000002</v>
      </c>
      <c r="DN264" s="1">
        <v>0</v>
      </c>
      <c r="DO264" s="1">
        <v>0</v>
      </c>
      <c r="DP264" s="16">
        <f t="shared" si="114"/>
        <v>-0.3363074811256006</v>
      </c>
    </row>
    <row r="265" spans="1:120" x14ac:dyDescent="0.2">
      <c r="A265" s="13">
        <v>43</v>
      </c>
      <c r="B265" s="13" t="s">
        <v>1159</v>
      </c>
      <c r="C265" s="13" t="s">
        <v>1160</v>
      </c>
      <c r="D265" s="1"/>
      <c r="E265" s="13" t="s">
        <v>197</v>
      </c>
      <c r="F265" s="1" t="s">
        <v>198</v>
      </c>
      <c r="G265" s="13">
        <v>71</v>
      </c>
      <c r="H265" s="13">
        <v>200</v>
      </c>
      <c r="I265" s="13" t="s">
        <v>150</v>
      </c>
      <c r="J265" s="13">
        <v>2011</v>
      </c>
      <c r="K265" s="13">
        <v>5</v>
      </c>
      <c r="L265" s="13">
        <v>143</v>
      </c>
      <c r="M265" s="13" t="s">
        <v>159</v>
      </c>
      <c r="N265" s="1">
        <v>22</v>
      </c>
      <c r="O265" s="13" t="s">
        <v>1161</v>
      </c>
      <c r="P265" s="13" t="s">
        <v>1162</v>
      </c>
      <c r="Q265" s="1" t="str">
        <f t="shared" si="92"/>
        <v>ANA</v>
      </c>
      <c r="R265" s="13" t="s">
        <v>334</v>
      </c>
      <c r="S265" s="1"/>
      <c r="T265" s="13" t="s">
        <v>129</v>
      </c>
      <c r="U265" s="13">
        <v>1</v>
      </c>
      <c r="V265" s="13">
        <v>0</v>
      </c>
      <c r="W265" s="13">
        <v>0</v>
      </c>
      <c r="X265" s="14">
        <v>0</v>
      </c>
      <c r="Y265" s="13">
        <v>0</v>
      </c>
      <c r="Z265" s="13">
        <v>0</v>
      </c>
      <c r="AA265" s="1">
        <v>0</v>
      </c>
      <c r="AB265" s="14">
        <v>0</v>
      </c>
      <c r="AC265" s="14">
        <v>1</v>
      </c>
      <c r="AD265" s="15">
        <f t="shared" si="93"/>
        <v>0</v>
      </c>
      <c r="AE265" s="15">
        <f t="shared" si="94"/>
        <v>0</v>
      </c>
      <c r="AF265" s="16">
        <v>8.7833333332999999</v>
      </c>
      <c r="AG265" s="17">
        <f t="shared" si="95"/>
        <v>8.7833333332999999</v>
      </c>
      <c r="AH265" s="29">
        <v>12</v>
      </c>
      <c r="AI265" s="17">
        <f t="shared" si="96"/>
        <v>12</v>
      </c>
      <c r="AJ265" s="19">
        <f t="shared" si="97"/>
        <v>0.73194444444166662</v>
      </c>
      <c r="AK265" s="20">
        <f>'Even Strength'!AA265+'Power Play'!R265+'Penalty Kill'!L265</f>
        <v>0</v>
      </c>
      <c r="AL265" s="19">
        <f t="shared" si="98"/>
        <v>0</v>
      </c>
      <c r="AM265" s="15">
        <f>IF(('Even Strength'!BR265+'Power Play'!AK265+'Penalty Kill'!AG265)&gt;0,V265/('Even Strength'!BR265+'Power Play'!AK265+'Penalty Kill'!AG265),0)</f>
        <v>0</v>
      </c>
      <c r="AN265" s="15">
        <f>IF(('Even Strength'!BR265+'Power Play'!AK265+'Penalty Kill'!AG265)&gt;0,W265/('Even Strength'!BR265+'Power Play'!AK265+'Penalty Kill'!AG265),0)</f>
        <v>0</v>
      </c>
      <c r="AO265" s="15">
        <f t="shared" si="99"/>
        <v>0</v>
      </c>
      <c r="AP265" s="13">
        <v>0</v>
      </c>
      <c r="AQ265" s="13">
        <v>0</v>
      </c>
      <c r="AR265" s="21">
        <f t="shared" si="100"/>
        <v>0</v>
      </c>
      <c r="AS265" s="22">
        <v>0</v>
      </c>
      <c r="AT265" s="1"/>
      <c r="AU265" s="1"/>
      <c r="AV265">
        <v>0</v>
      </c>
      <c r="AW265" s="13">
        <v>2</v>
      </c>
      <c r="AX265" s="13">
        <v>0</v>
      </c>
      <c r="AY265" s="13">
        <v>0</v>
      </c>
      <c r="AZ265" s="13">
        <v>0</v>
      </c>
      <c r="BA265" s="13">
        <v>0</v>
      </c>
      <c r="BB265" s="16">
        <f t="shared" si="101"/>
        <v>0</v>
      </c>
      <c r="BC265" s="17">
        <f t="shared" si="102"/>
        <v>13.662239089235911</v>
      </c>
      <c r="BD265" s="17">
        <f t="shared" si="103"/>
        <v>0</v>
      </c>
      <c r="BE265" s="17">
        <f t="shared" si="104"/>
        <v>0</v>
      </c>
      <c r="BF265" s="17">
        <f t="shared" si="105"/>
        <v>0</v>
      </c>
      <c r="BG265" s="17">
        <f t="shared" si="106"/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f t="shared" si="107"/>
        <v>2</v>
      </c>
      <c r="BO265" s="16">
        <v>-1.4999999999999999E-2</v>
      </c>
      <c r="BP265" s="1"/>
      <c r="BQ265" s="1"/>
      <c r="BR265" s="23" t="str">
        <f t="shared" si="108"/>
        <v xml:space="preserve"> </v>
      </c>
      <c r="BS265" s="1"/>
      <c r="BT265" s="13">
        <v>0</v>
      </c>
      <c r="BU265" s="13">
        <v>1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23">
        <f t="shared" si="109"/>
        <v>0</v>
      </c>
      <c r="CC265" s="16">
        <v>0</v>
      </c>
      <c r="CD265" s="16">
        <v>0</v>
      </c>
      <c r="CE265" s="16">
        <v>0</v>
      </c>
      <c r="CF265" s="24">
        <f t="shared" si="110"/>
        <v>0</v>
      </c>
      <c r="CG265" s="24">
        <f t="shared" si="111"/>
        <v>0</v>
      </c>
      <c r="CH265" s="25">
        <v>2</v>
      </c>
      <c r="CI265" s="16">
        <v>0.1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26">
        <f t="shared" si="112"/>
        <v>0</v>
      </c>
      <c r="CQ265" s="26">
        <f t="shared" si="113"/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27">
        <v>-2.38</v>
      </c>
      <c r="DC265" s="27">
        <v>6.91</v>
      </c>
      <c r="DD265" s="27">
        <v>-9.2899999999999991</v>
      </c>
      <c r="DE265" s="27">
        <v>-65.64</v>
      </c>
      <c r="DF265" s="27">
        <v>-1.96</v>
      </c>
      <c r="DG265" s="27">
        <v>6.6</v>
      </c>
      <c r="DH265" s="27">
        <v>-8.57</v>
      </c>
      <c r="DI265" s="27">
        <v>-60.52</v>
      </c>
      <c r="DJ265" s="1">
        <v>3</v>
      </c>
      <c r="DK265" s="1"/>
      <c r="DL265" s="1"/>
      <c r="DM265" s="1">
        <v>1.4999999999999999E-2</v>
      </c>
      <c r="DN265" s="1">
        <v>0</v>
      </c>
      <c r="DO265" s="1">
        <v>0</v>
      </c>
      <c r="DP265" s="16">
        <f t="shared" si="114"/>
        <v>-1.3040494166094714E-2</v>
      </c>
    </row>
    <row r="266" spans="1:120" x14ac:dyDescent="0.2">
      <c r="A266" s="13">
        <v>67</v>
      </c>
      <c r="B266" s="13" t="s">
        <v>315</v>
      </c>
      <c r="C266" s="13" t="s">
        <v>1163</v>
      </c>
      <c r="D266" s="1"/>
      <c r="E266" s="13" t="s">
        <v>1012</v>
      </c>
      <c r="F266" s="1" t="s">
        <v>1013</v>
      </c>
      <c r="G266" s="13">
        <v>73</v>
      </c>
      <c r="H266" s="13">
        <v>200</v>
      </c>
      <c r="I266" s="13" t="s">
        <v>125</v>
      </c>
      <c r="J266" s="13">
        <v>2006</v>
      </c>
      <c r="K266" s="13">
        <v>1</v>
      </c>
      <c r="L266" s="13">
        <v>10</v>
      </c>
      <c r="M266" s="1"/>
      <c r="N266" s="1">
        <v>26</v>
      </c>
      <c r="O266" s="13" t="s">
        <v>506</v>
      </c>
      <c r="P266" s="13" t="s">
        <v>1164</v>
      </c>
      <c r="Q266" s="1" t="str">
        <f t="shared" si="92"/>
        <v>WPG</v>
      </c>
      <c r="R266" s="13" t="s">
        <v>584</v>
      </c>
      <c r="S266" s="1"/>
      <c r="T266" s="13" t="s">
        <v>154</v>
      </c>
      <c r="U266" s="13">
        <v>82</v>
      </c>
      <c r="V266" s="13">
        <v>19</v>
      </c>
      <c r="W266" s="13">
        <v>23</v>
      </c>
      <c r="X266" s="14">
        <v>11</v>
      </c>
      <c r="Y266" s="13">
        <v>42</v>
      </c>
      <c r="Z266" s="13">
        <v>4</v>
      </c>
      <c r="AA266" s="1">
        <v>206</v>
      </c>
      <c r="AB266" s="14">
        <v>68</v>
      </c>
      <c r="AC266" s="14">
        <v>99</v>
      </c>
      <c r="AD266" s="15">
        <f t="shared" si="93"/>
        <v>9.2233009708737865E-2</v>
      </c>
      <c r="AE266" s="15">
        <f t="shared" si="94"/>
        <v>5.0938337801608578E-2</v>
      </c>
      <c r="AF266" s="16">
        <v>1435.4166666666999</v>
      </c>
      <c r="AG266" s="17">
        <f t="shared" si="95"/>
        <v>17.505081300813416</v>
      </c>
      <c r="AH266" s="29">
        <v>1981</v>
      </c>
      <c r="AI266" s="17">
        <f t="shared" si="96"/>
        <v>24.158536585365855</v>
      </c>
      <c r="AJ266" s="19">
        <f t="shared" si="97"/>
        <v>0.72459195692412914</v>
      </c>
      <c r="AK266" s="20">
        <f>'Even Strength'!AA266+'Power Play'!R266+'Penalty Kill'!L266</f>
        <v>137.13333333333333</v>
      </c>
      <c r="AL266" s="19">
        <f t="shared" si="98"/>
        <v>5.732133526850375</v>
      </c>
      <c r="AM266" s="15">
        <f>IF(('Even Strength'!BR266+'Power Play'!AK266+'Penalty Kill'!AG266)&gt;0,V266/('Even Strength'!BR266+'Power Play'!AK266+'Penalty Kill'!AG266),0)</f>
        <v>0.31666666666666665</v>
      </c>
      <c r="AN266" s="15">
        <f>IF(('Even Strength'!BR266+'Power Play'!AK266+'Penalty Kill'!AG266)&gt;0,W266/('Even Strength'!BR266+'Power Play'!AK266+'Penalty Kill'!AG266),0)</f>
        <v>0.38333333333333336</v>
      </c>
      <c r="AO266" s="15">
        <f t="shared" si="99"/>
        <v>0.7</v>
      </c>
      <c r="AP266" s="13">
        <v>14</v>
      </c>
      <c r="AQ266" s="13">
        <v>27</v>
      </c>
      <c r="AR266" s="21">
        <f t="shared" si="100"/>
        <v>0.34146341463414637</v>
      </c>
      <c r="AS266" s="22">
        <v>0.8</v>
      </c>
      <c r="AT266" s="13">
        <v>1</v>
      </c>
      <c r="AU266" s="13">
        <v>0</v>
      </c>
      <c r="AV266">
        <v>133</v>
      </c>
      <c r="AW266" s="13">
        <v>63</v>
      </c>
      <c r="AX266" s="13">
        <v>41</v>
      </c>
      <c r="AY266" s="13">
        <v>68</v>
      </c>
      <c r="AZ266" s="13">
        <v>34</v>
      </c>
      <c r="BA266" s="13">
        <v>58</v>
      </c>
      <c r="BB266" s="16">
        <f t="shared" si="101"/>
        <v>5.5593613933235284</v>
      </c>
      <c r="BC266" s="17">
        <f t="shared" si="102"/>
        <v>2.6333817126269343</v>
      </c>
      <c r="BD266" s="17">
        <f t="shared" si="103"/>
        <v>1.7137880986937193</v>
      </c>
      <c r="BE266" s="17">
        <f t="shared" si="104"/>
        <v>2.8423802612481195</v>
      </c>
      <c r="BF266" s="17">
        <f t="shared" si="105"/>
        <v>1.4211901306240597</v>
      </c>
      <c r="BG266" s="17">
        <f t="shared" si="106"/>
        <v>2.4243831640057492</v>
      </c>
      <c r="BH266" s="13">
        <v>18</v>
      </c>
      <c r="BI266" s="13">
        <v>9</v>
      </c>
      <c r="BJ266" s="13">
        <v>0</v>
      </c>
      <c r="BK266" s="13">
        <v>0</v>
      </c>
      <c r="BL266" s="13">
        <v>0</v>
      </c>
      <c r="BM266" s="13">
        <v>0</v>
      </c>
      <c r="BN266" s="13">
        <f t="shared" si="107"/>
        <v>122</v>
      </c>
      <c r="BO266" s="16">
        <v>1.883</v>
      </c>
      <c r="BP266" s="1"/>
      <c r="BQ266" s="1"/>
      <c r="BR266" s="23" t="str">
        <f t="shared" si="108"/>
        <v xml:space="preserve"> </v>
      </c>
      <c r="BS266" s="1"/>
      <c r="BT266" s="13">
        <v>5</v>
      </c>
      <c r="BU266" s="13">
        <v>24</v>
      </c>
      <c r="BV266" s="13">
        <v>0</v>
      </c>
      <c r="BW266" s="13">
        <v>0</v>
      </c>
      <c r="BX266" s="13">
        <v>4</v>
      </c>
      <c r="BY266" s="13">
        <v>2</v>
      </c>
      <c r="BZ266" s="13">
        <v>0</v>
      </c>
      <c r="CA266" s="13">
        <v>0</v>
      </c>
      <c r="CB266" s="23">
        <f t="shared" si="109"/>
        <v>0</v>
      </c>
      <c r="CC266" s="16">
        <v>3</v>
      </c>
      <c r="CD266" s="16">
        <v>1.7000000000000002</v>
      </c>
      <c r="CE266" s="16">
        <v>4.7</v>
      </c>
      <c r="CF266" s="24">
        <f t="shared" si="110"/>
        <v>5.731707317073171E-2</v>
      </c>
      <c r="CG266" s="24">
        <f t="shared" si="111"/>
        <v>0.19645863570391417</v>
      </c>
      <c r="CH266" s="25">
        <v>4</v>
      </c>
      <c r="CI266" s="16">
        <v>29.4</v>
      </c>
      <c r="CJ266" s="16">
        <v>27</v>
      </c>
      <c r="CK266" s="16">
        <v>-1.3</v>
      </c>
      <c r="CL266" s="16">
        <v>4.9000000000000004</v>
      </c>
      <c r="CM266" s="16">
        <v>2.7</v>
      </c>
      <c r="CN266" s="16">
        <v>0</v>
      </c>
      <c r="CO266" s="16">
        <v>7.5</v>
      </c>
      <c r="CP266" s="26">
        <f t="shared" si="112"/>
        <v>9.1463414634146339E-2</v>
      </c>
      <c r="CQ266" s="26">
        <f t="shared" si="113"/>
        <v>0.31349782293177791</v>
      </c>
      <c r="CR266" s="13">
        <v>1</v>
      </c>
      <c r="CS266" s="13">
        <v>5</v>
      </c>
      <c r="CT266" s="13">
        <v>1</v>
      </c>
      <c r="CU266" s="13">
        <v>-0.01</v>
      </c>
      <c r="CV266" s="13">
        <v>-1.49</v>
      </c>
      <c r="CW266" s="13">
        <v>2.4500000000000002</v>
      </c>
      <c r="CX266" s="13">
        <v>3.74</v>
      </c>
      <c r="CY266" s="13">
        <v>2.23</v>
      </c>
      <c r="CZ266" s="13">
        <v>-0.64</v>
      </c>
      <c r="DA266" s="13">
        <v>6.28</v>
      </c>
      <c r="DB266" s="27">
        <v>-12.75</v>
      </c>
      <c r="DC266" s="27">
        <v>-55.11</v>
      </c>
      <c r="DD266" s="27">
        <v>42.36</v>
      </c>
      <c r="DE266" s="27">
        <v>2.2400000000000002</v>
      </c>
      <c r="DF266" s="27">
        <v>-44.57</v>
      </c>
      <c r="DG266" s="27">
        <v>-55.76</v>
      </c>
      <c r="DH266" s="27">
        <v>11.2</v>
      </c>
      <c r="DI266" s="27">
        <v>0.59</v>
      </c>
      <c r="DJ266" s="1">
        <v>186</v>
      </c>
      <c r="DK266" s="1"/>
      <c r="DL266" s="1"/>
      <c r="DM266" s="1">
        <v>3.3</v>
      </c>
      <c r="DN266" s="1">
        <v>0</v>
      </c>
      <c r="DO266" s="1">
        <v>0</v>
      </c>
      <c r="DP266" s="16">
        <f t="shared" si="114"/>
        <v>1.6489361702127656</v>
      </c>
    </row>
    <row r="267" spans="1:120" x14ac:dyDescent="0.2">
      <c r="A267" s="13">
        <v>12</v>
      </c>
      <c r="B267" s="13" t="s">
        <v>1165</v>
      </c>
      <c r="C267" s="13" t="s">
        <v>683</v>
      </c>
      <c r="D267" s="1"/>
      <c r="E267" s="13" t="s">
        <v>684</v>
      </c>
      <c r="F267" s="1" t="s">
        <v>257</v>
      </c>
      <c r="G267" s="13">
        <v>73</v>
      </c>
      <c r="H267" s="13">
        <v>204</v>
      </c>
      <c r="I267" s="13" t="s">
        <v>125</v>
      </c>
      <c r="J267" s="13">
        <v>2000</v>
      </c>
      <c r="K267" s="13">
        <v>1</v>
      </c>
      <c r="L267" s="13">
        <v>3</v>
      </c>
      <c r="M267" s="1"/>
      <c r="N267" s="1">
        <v>32</v>
      </c>
      <c r="O267" s="13" t="s">
        <v>1166</v>
      </c>
      <c r="P267" s="13" t="s">
        <v>1167</v>
      </c>
      <c r="Q267" s="1" t="str">
        <f t="shared" si="92"/>
        <v>LAK</v>
      </c>
      <c r="R267" s="13" t="s">
        <v>206</v>
      </c>
      <c r="S267" s="1"/>
      <c r="T267" s="13" t="s">
        <v>154</v>
      </c>
      <c r="U267" s="13">
        <v>69</v>
      </c>
      <c r="V267" s="13">
        <v>27</v>
      </c>
      <c r="W267" s="13">
        <v>20</v>
      </c>
      <c r="X267" s="14">
        <v>14</v>
      </c>
      <c r="Y267" s="13">
        <v>47</v>
      </c>
      <c r="Z267" s="13">
        <v>7</v>
      </c>
      <c r="AA267" s="1">
        <v>174</v>
      </c>
      <c r="AB267" s="14">
        <v>59</v>
      </c>
      <c r="AC267" s="14">
        <v>55</v>
      </c>
      <c r="AD267" s="15">
        <f t="shared" si="93"/>
        <v>0.15517241379310345</v>
      </c>
      <c r="AE267" s="15">
        <f t="shared" si="94"/>
        <v>9.375E-2</v>
      </c>
      <c r="AF267" s="16">
        <v>1167.1333333333</v>
      </c>
      <c r="AG267" s="17">
        <f t="shared" si="95"/>
        <v>16.914975845410144</v>
      </c>
      <c r="AH267" s="29">
        <v>1379</v>
      </c>
      <c r="AI267" s="17">
        <f t="shared" si="96"/>
        <v>19.985507246376812</v>
      </c>
      <c r="AJ267" s="19">
        <f t="shared" si="97"/>
        <v>0.84636209813872376</v>
      </c>
      <c r="AK267" s="20">
        <f>'Even Strength'!AA267+'Power Play'!R267+'Penalty Kill'!L267</f>
        <v>129.63333333333333</v>
      </c>
      <c r="AL267" s="19">
        <f t="shared" si="98"/>
        <v>6.6641914662708244</v>
      </c>
      <c r="AM267" s="15">
        <f>IF(('Even Strength'!BR267+'Power Play'!AK267+'Penalty Kill'!AG267)&gt;0,V267/('Even Strength'!BR267+'Power Play'!AK267+'Penalty Kill'!AG267),0)</f>
        <v>0.36986301369863012</v>
      </c>
      <c r="AN267" s="15">
        <f>IF(('Even Strength'!BR267+'Power Play'!AK267+'Penalty Kill'!AG267)&gt;0,W267/('Even Strength'!BR267+'Power Play'!AK267+'Penalty Kill'!AG267),0)</f>
        <v>0.27397260273972601</v>
      </c>
      <c r="AO267" s="15">
        <f t="shared" si="99"/>
        <v>0.64383561643835607</v>
      </c>
      <c r="AP267" s="13">
        <v>1</v>
      </c>
      <c r="AQ267" s="13">
        <v>0</v>
      </c>
      <c r="AR267" s="21">
        <f t="shared" si="100"/>
        <v>1</v>
      </c>
      <c r="AS267" s="22">
        <v>0</v>
      </c>
      <c r="AT267" s="1"/>
      <c r="AU267" s="1"/>
      <c r="AV267">
        <v>70</v>
      </c>
      <c r="AW267" s="13">
        <v>39</v>
      </c>
      <c r="AX267" s="13">
        <v>6</v>
      </c>
      <c r="AY267" s="13">
        <v>59</v>
      </c>
      <c r="AZ267" s="13">
        <v>43</v>
      </c>
      <c r="BA267" s="13">
        <v>18</v>
      </c>
      <c r="BB267" s="16">
        <f t="shared" si="101"/>
        <v>3.5985605757697949</v>
      </c>
      <c r="BC267" s="17">
        <f t="shared" si="102"/>
        <v>2.0049123207860284</v>
      </c>
      <c r="BD267" s="17">
        <f t="shared" si="103"/>
        <v>0.30844804935169667</v>
      </c>
      <c r="BE267" s="17">
        <f t="shared" si="104"/>
        <v>3.0330724852916844</v>
      </c>
      <c r="BF267" s="17">
        <f t="shared" si="105"/>
        <v>2.2105443536871596</v>
      </c>
      <c r="BG267" s="17">
        <f t="shared" si="106"/>
        <v>0.92534414805509013</v>
      </c>
      <c r="BH267" s="13">
        <v>16</v>
      </c>
      <c r="BI267" s="13">
        <v>8</v>
      </c>
      <c r="BJ267" s="13">
        <v>0</v>
      </c>
      <c r="BK267" s="13">
        <v>0</v>
      </c>
      <c r="BL267" s="13">
        <v>0</v>
      </c>
      <c r="BM267" s="13">
        <v>0</v>
      </c>
      <c r="BN267" s="13">
        <f t="shared" si="107"/>
        <v>61</v>
      </c>
      <c r="BO267" s="16">
        <v>-3.0209999999999999</v>
      </c>
      <c r="BP267" s="13">
        <v>6</v>
      </c>
      <c r="BQ267" s="13">
        <v>2</v>
      </c>
      <c r="BR267" s="23">
        <f t="shared" si="108"/>
        <v>0.33333333333333331</v>
      </c>
      <c r="BS267" s="13">
        <v>0</v>
      </c>
      <c r="BT267" s="13">
        <v>5</v>
      </c>
      <c r="BU267" s="13">
        <v>16</v>
      </c>
      <c r="BV267" s="13">
        <v>0</v>
      </c>
      <c r="BW267" s="13">
        <v>0</v>
      </c>
      <c r="BX267" s="13">
        <v>2</v>
      </c>
      <c r="BY267" s="13">
        <v>2</v>
      </c>
      <c r="BZ267" s="13">
        <v>0</v>
      </c>
      <c r="CA267" s="13">
        <v>0</v>
      </c>
      <c r="CB267" s="23">
        <f t="shared" si="109"/>
        <v>0</v>
      </c>
      <c r="CC267" s="16">
        <v>5.0999999999999996</v>
      </c>
      <c r="CD267" s="16">
        <v>1.7000000000000002</v>
      </c>
      <c r="CE267" s="16">
        <v>6.7</v>
      </c>
      <c r="CF267" s="24">
        <f t="shared" si="110"/>
        <v>9.7101449275362323E-2</v>
      </c>
      <c r="CG267" s="24">
        <f t="shared" si="111"/>
        <v>0.34443365510939467</v>
      </c>
      <c r="CH267" s="25">
        <v>6</v>
      </c>
      <c r="CI267" s="16">
        <v>31.7</v>
      </c>
      <c r="CJ267" s="16">
        <v>23.9</v>
      </c>
      <c r="CK267" s="16">
        <v>5.2</v>
      </c>
      <c r="CL267" s="16">
        <v>6.7</v>
      </c>
      <c r="CM267" s="16">
        <v>3.1</v>
      </c>
      <c r="CN267" s="16">
        <v>0.4</v>
      </c>
      <c r="CO267" s="16">
        <v>10.199999999999999</v>
      </c>
      <c r="CP267" s="26">
        <f t="shared" si="112"/>
        <v>0.14782608695652172</v>
      </c>
      <c r="CQ267" s="26">
        <f t="shared" si="113"/>
        <v>0.5243616838978844</v>
      </c>
      <c r="CR267" s="13">
        <v>3</v>
      </c>
      <c r="CS267" s="13">
        <v>2</v>
      </c>
      <c r="CT267" s="13">
        <v>3</v>
      </c>
      <c r="CU267" s="13">
        <v>0.01</v>
      </c>
      <c r="CV267" s="13">
        <v>-1.53</v>
      </c>
      <c r="CW267" s="13">
        <v>1.71</v>
      </c>
      <c r="CX267" s="13">
        <v>7.03</v>
      </c>
      <c r="CY267" s="13">
        <v>3.5</v>
      </c>
      <c r="CZ267" s="13">
        <v>3.12</v>
      </c>
      <c r="DA267" s="13">
        <v>13.84</v>
      </c>
      <c r="DB267" s="27">
        <v>38.979999999999997</v>
      </c>
      <c r="DC267" s="27">
        <v>-75.86</v>
      </c>
      <c r="DD267" s="27">
        <v>114.84</v>
      </c>
      <c r="DE267" s="27">
        <v>7.47</v>
      </c>
      <c r="DF267" s="27">
        <v>29.07</v>
      </c>
      <c r="DG267" s="27">
        <v>-69.95</v>
      </c>
      <c r="DH267" s="27">
        <v>99.02</v>
      </c>
      <c r="DI267" s="27">
        <v>6.44</v>
      </c>
      <c r="DJ267" s="1">
        <v>186</v>
      </c>
      <c r="DK267" s="28">
        <v>13</v>
      </c>
      <c r="DL267" s="28" t="s">
        <v>576</v>
      </c>
      <c r="DM267" s="1">
        <v>4.875</v>
      </c>
      <c r="DN267" s="1">
        <v>5.9000000000000004E-2</v>
      </c>
      <c r="DO267" s="1">
        <v>0</v>
      </c>
      <c r="DP267" s="16">
        <f t="shared" si="114"/>
        <v>0.99787234042553052</v>
      </c>
    </row>
    <row r="268" spans="1:120" x14ac:dyDescent="0.2">
      <c r="A268" s="13">
        <v>12</v>
      </c>
      <c r="B268" s="13" t="s">
        <v>1168</v>
      </c>
      <c r="C268" s="13" t="s">
        <v>1169</v>
      </c>
      <c r="D268" s="13" t="s">
        <v>296</v>
      </c>
      <c r="E268" s="13" t="s">
        <v>141</v>
      </c>
      <c r="F268" s="1" t="s">
        <v>142</v>
      </c>
      <c r="G268" s="13">
        <v>73</v>
      </c>
      <c r="H268" s="13">
        <v>195</v>
      </c>
      <c r="I268" s="13" t="s">
        <v>125</v>
      </c>
      <c r="J268" s="13">
        <v>1998</v>
      </c>
      <c r="K268" s="13">
        <v>1</v>
      </c>
      <c r="L268" s="13">
        <v>22</v>
      </c>
      <c r="M268" s="1"/>
      <c r="N268" s="1">
        <v>34</v>
      </c>
      <c r="O268" s="13" t="s">
        <v>913</v>
      </c>
      <c r="P268" s="13" t="s">
        <v>1170</v>
      </c>
      <c r="Q268" s="1" t="str">
        <f t="shared" si="92"/>
        <v>BOS</v>
      </c>
      <c r="R268" s="13" t="s">
        <v>314</v>
      </c>
      <c r="S268" s="1"/>
      <c r="T268" s="13" t="s">
        <v>129</v>
      </c>
      <c r="U268" s="13">
        <v>23</v>
      </c>
      <c r="V268" s="13">
        <v>3</v>
      </c>
      <c r="W268" s="13">
        <v>1</v>
      </c>
      <c r="X268" s="14">
        <v>0</v>
      </c>
      <c r="Y268" s="13">
        <v>4</v>
      </c>
      <c r="Z268" s="13">
        <v>0</v>
      </c>
      <c r="AA268" s="1">
        <v>27</v>
      </c>
      <c r="AB268" s="14">
        <v>4</v>
      </c>
      <c r="AC268" s="14">
        <v>15</v>
      </c>
      <c r="AD268" s="15">
        <f t="shared" si="93"/>
        <v>0.1111111111111111</v>
      </c>
      <c r="AE268" s="15">
        <f t="shared" si="94"/>
        <v>6.5217391304347824E-2</v>
      </c>
      <c r="AF268" s="16">
        <v>260.06666666669997</v>
      </c>
      <c r="AG268" s="17">
        <f t="shared" si="95"/>
        <v>11.307246376813042</v>
      </c>
      <c r="AH268" s="29">
        <v>360</v>
      </c>
      <c r="AI268" s="17">
        <f t="shared" si="96"/>
        <v>15.652173913043478</v>
      </c>
      <c r="AJ268" s="19">
        <f t="shared" si="97"/>
        <v>0.72240740740749998</v>
      </c>
      <c r="AK268" s="20">
        <f>'Even Strength'!AA268+'Power Play'!R268+'Penalty Kill'!L268</f>
        <v>0</v>
      </c>
      <c r="AL268" s="19">
        <f t="shared" si="98"/>
        <v>0</v>
      </c>
      <c r="AM268" s="15">
        <f>IF(('Even Strength'!BR268+'Power Play'!AK268+'Penalty Kill'!AG268)&gt;0,V268/('Even Strength'!BR268+'Power Play'!AK268+'Penalty Kill'!AG268),0)</f>
        <v>0.375</v>
      </c>
      <c r="AN268" s="15">
        <f>IF(('Even Strength'!BR268+'Power Play'!AK268+'Penalty Kill'!AG268)&gt;0,W268/('Even Strength'!BR268+'Power Play'!AK268+'Penalty Kill'!AG268),0)</f>
        <v>0.125</v>
      </c>
      <c r="AO268" s="15">
        <f t="shared" si="99"/>
        <v>0.5</v>
      </c>
      <c r="AP268" s="13">
        <v>1</v>
      </c>
      <c r="AQ268" s="13">
        <v>8</v>
      </c>
      <c r="AR268" s="21">
        <f t="shared" si="100"/>
        <v>0.1111111111111111</v>
      </c>
      <c r="AS268" s="22">
        <v>0.60000000000000009</v>
      </c>
      <c r="AT268" s="1"/>
      <c r="AU268" s="1"/>
      <c r="AV268">
        <v>28</v>
      </c>
      <c r="AW268" s="13">
        <v>20</v>
      </c>
      <c r="AX268" s="13">
        <v>7</v>
      </c>
      <c r="AY268" s="13">
        <v>4</v>
      </c>
      <c r="AZ268" s="13">
        <v>7</v>
      </c>
      <c r="BA268" s="13">
        <v>3</v>
      </c>
      <c r="BB268" s="16">
        <f t="shared" si="101"/>
        <v>6.4598820815167324</v>
      </c>
      <c r="BC268" s="17">
        <f t="shared" si="102"/>
        <v>4.6142014867976657</v>
      </c>
      <c r="BD268" s="17">
        <f t="shared" si="103"/>
        <v>1.6149705203791831</v>
      </c>
      <c r="BE268" s="17">
        <f t="shared" si="104"/>
        <v>0.92284029735953321</v>
      </c>
      <c r="BF268" s="17">
        <f t="shared" si="105"/>
        <v>1.6149705203791831</v>
      </c>
      <c r="BG268" s="17">
        <f t="shared" si="106"/>
        <v>0.69213022301964988</v>
      </c>
      <c r="BH268" s="13">
        <v>4</v>
      </c>
      <c r="BI268" s="13">
        <v>2</v>
      </c>
      <c r="BJ268" s="13">
        <v>0</v>
      </c>
      <c r="BK268" s="13">
        <v>0</v>
      </c>
      <c r="BL268" s="13">
        <v>0</v>
      </c>
      <c r="BM268" s="13">
        <v>0</v>
      </c>
      <c r="BN268" s="13">
        <f t="shared" si="107"/>
        <v>31</v>
      </c>
      <c r="BO268" s="16">
        <v>0.57400000000000007</v>
      </c>
      <c r="BP268" s="1"/>
      <c r="BQ268" s="1"/>
      <c r="BR268" s="23" t="str">
        <f t="shared" si="108"/>
        <v xml:space="preserve"> </v>
      </c>
      <c r="BS268" s="1"/>
      <c r="BT268" s="13">
        <v>0</v>
      </c>
      <c r="BU268" s="13">
        <v>6</v>
      </c>
      <c r="BV268" s="13">
        <v>0</v>
      </c>
      <c r="BW268" s="13">
        <v>0</v>
      </c>
      <c r="BX268" s="13">
        <v>1</v>
      </c>
      <c r="BY268" s="13">
        <v>0</v>
      </c>
      <c r="BZ268" s="13">
        <v>0</v>
      </c>
      <c r="CA268" s="13">
        <v>0</v>
      </c>
      <c r="CB268" s="23">
        <f t="shared" si="109"/>
        <v>0</v>
      </c>
      <c r="CC268" s="16">
        <v>0.1</v>
      </c>
      <c r="CD268" s="16">
        <v>0.30000000000000004</v>
      </c>
      <c r="CE268" s="16">
        <v>0.30000000000000004</v>
      </c>
      <c r="CF268" s="24">
        <f t="shared" si="110"/>
        <v>1.3043478260869568E-2</v>
      </c>
      <c r="CG268" s="24">
        <f t="shared" si="111"/>
        <v>6.9213022301964994E-2</v>
      </c>
      <c r="CH268" s="25">
        <v>1</v>
      </c>
      <c r="CI268" s="16">
        <v>4.9000000000000004</v>
      </c>
      <c r="CJ268" s="16">
        <v>5.0999999999999996</v>
      </c>
      <c r="CK268" s="16">
        <v>-0.7</v>
      </c>
      <c r="CL268" s="16">
        <v>-0.30000000000000004</v>
      </c>
      <c r="CM268" s="16">
        <v>0.60000000000000009</v>
      </c>
      <c r="CN268" s="16">
        <v>0</v>
      </c>
      <c r="CO268" s="16">
        <v>0.30000000000000004</v>
      </c>
      <c r="CP268" s="26">
        <f t="shared" si="112"/>
        <v>1.3043478260869568E-2</v>
      </c>
      <c r="CQ268" s="26">
        <f t="shared" si="113"/>
        <v>6.9213022301964994E-2</v>
      </c>
      <c r="CR268" s="13">
        <v>0</v>
      </c>
      <c r="CS268" s="13">
        <v>0</v>
      </c>
      <c r="CT268" s="13">
        <v>0</v>
      </c>
      <c r="CU268" s="13">
        <v>-0.04</v>
      </c>
      <c r="CV268" s="13">
        <v>-0.17</v>
      </c>
      <c r="CW268" s="13">
        <v>0.43</v>
      </c>
      <c r="CX268" s="13">
        <v>0.84</v>
      </c>
      <c r="CY268" s="13">
        <v>0.27</v>
      </c>
      <c r="CZ268" s="13">
        <v>0.67</v>
      </c>
      <c r="DA268" s="13">
        <v>2</v>
      </c>
      <c r="DB268" s="27">
        <v>-9.8699999999999992</v>
      </c>
      <c r="DC268" s="27">
        <v>23.15</v>
      </c>
      <c r="DD268" s="27">
        <v>-33.020000000000003</v>
      </c>
      <c r="DE268" s="27">
        <v>-8.09</v>
      </c>
      <c r="DF268" s="27">
        <v>-13.6</v>
      </c>
      <c r="DG268" s="27">
        <v>22.24</v>
      </c>
      <c r="DH268" s="27">
        <v>-35.840000000000003</v>
      </c>
      <c r="DI268" s="27">
        <v>-8.7799999999999994</v>
      </c>
      <c r="DJ268" s="1">
        <v>107</v>
      </c>
      <c r="DK268" s="1"/>
      <c r="DL268" s="1"/>
      <c r="DM268" s="1">
        <v>0.34500000000000003</v>
      </c>
      <c r="DN268" s="1">
        <v>0</v>
      </c>
      <c r="DO268" s="1">
        <v>0</v>
      </c>
      <c r="DP268" s="16">
        <f t="shared" si="114"/>
        <v>0.23914436055822477</v>
      </c>
    </row>
    <row r="269" spans="1:120" x14ac:dyDescent="0.2">
      <c r="A269" s="13">
        <v>9</v>
      </c>
      <c r="B269" s="13" t="s">
        <v>1171</v>
      </c>
      <c r="C269" s="13" t="s">
        <v>645</v>
      </c>
      <c r="D269" s="13" t="s">
        <v>158</v>
      </c>
      <c r="E269" s="13" t="s">
        <v>141</v>
      </c>
      <c r="F269" s="1" t="s">
        <v>142</v>
      </c>
      <c r="G269" s="13">
        <v>71</v>
      </c>
      <c r="H269" s="13">
        <v>202</v>
      </c>
      <c r="I269" s="13" t="s">
        <v>150</v>
      </c>
      <c r="J269" s="13">
        <v>2007</v>
      </c>
      <c r="K269" s="13">
        <v>1</v>
      </c>
      <c r="L269" s="13">
        <v>6</v>
      </c>
      <c r="M269" s="1"/>
      <c r="N269" s="1">
        <v>25</v>
      </c>
      <c r="O269" s="13" t="s">
        <v>374</v>
      </c>
      <c r="P269" s="13" t="s">
        <v>1172</v>
      </c>
      <c r="Q269" s="1" t="str">
        <f t="shared" si="92"/>
        <v>ARI</v>
      </c>
      <c r="R269" s="13" t="s">
        <v>446</v>
      </c>
      <c r="S269" s="1"/>
      <c r="T269" s="13" t="s">
        <v>146</v>
      </c>
      <c r="U269" s="13">
        <v>81</v>
      </c>
      <c r="V269" s="13">
        <v>15</v>
      </c>
      <c r="W269" s="13">
        <v>26</v>
      </c>
      <c r="X269" s="14">
        <v>19</v>
      </c>
      <c r="Y269" s="13">
        <v>41</v>
      </c>
      <c r="Z269" s="13">
        <v>-28</v>
      </c>
      <c r="AA269" s="1">
        <v>183</v>
      </c>
      <c r="AB269" s="14">
        <v>76</v>
      </c>
      <c r="AC269" s="14">
        <v>64</v>
      </c>
      <c r="AD269" s="15">
        <f t="shared" si="93"/>
        <v>8.1967213114754092E-2</v>
      </c>
      <c r="AE269" s="15">
        <f t="shared" si="94"/>
        <v>4.6439628482972138E-2</v>
      </c>
      <c r="AF269" s="16">
        <v>1396.6</v>
      </c>
      <c r="AG269" s="17">
        <f t="shared" si="95"/>
        <v>17.241975308641972</v>
      </c>
      <c r="AH269" s="29">
        <v>1749</v>
      </c>
      <c r="AI269" s="17">
        <f t="shared" si="96"/>
        <v>21.592592592592592</v>
      </c>
      <c r="AJ269" s="19">
        <f t="shared" si="97"/>
        <v>0.79851343624928528</v>
      </c>
      <c r="AK269" s="20">
        <f>'Even Strength'!AA269+'Power Play'!R269+'Penalty Kill'!L269</f>
        <v>227.28690476190476</v>
      </c>
      <c r="AL269" s="19">
        <f t="shared" si="98"/>
        <v>9.7645813301691859</v>
      </c>
      <c r="AM269" s="15">
        <f>IF(('Even Strength'!BR269+'Power Play'!AK269+'Penalty Kill'!AG269)&gt;0,V269/('Even Strength'!BR269+'Power Play'!AK269+'Penalty Kill'!AG269),0)</f>
        <v>0.24590163934426229</v>
      </c>
      <c r="AN269" s="15">
        <f>IF(('Even Strength'!BR269+'Power Play'!AK269+'Penalty Kill'!AG269)&gt;0,W269/('Even Strength'!BR269+'Power Play'!AK269+'Penalty Kill'!AG269),0)</f>
        <v>0.42622950819672129</v>
      </c>
      <c r="AO269" s="15">
        <f t="shared" si="99"/>
        <v>0.67213114754098358</v>
      </c>
      <c r="AP269" s="13">
        <v>361</v>
      </c>
      <c r="AQ269" s="13">
        <v>410</v>
      </c>
      <c r="AR269" s="21">
        <f t="shared" si="100"/>
        <v>0.4682230869001297</v>
      </c>
      <c r="AS269" s="22">
        <v>15.1</v>
      </c>
      <c r="AT269" s="13">
        <v>3</v>
      </c>
      <c r="AU269" s="13">
        <v>3</v>
      </c>
      <c r="AV269">
        <v>133</v>
      </c>
      <c r="AW269" s="13">
        <v>63</v>
      </c>
      <c r="AX269" s="13">
        <v>19</v>
      </c>
      <c r="AY269" s="13">
        <v>76</v>
      </c>
      <c r="AZ269" s="13">
        <v>34</v>
      </c>
      <c r="BA269" s="13">
        <v>36</v>
      </c>
      <c r="BB269" s="16">
        <f t="shared" si="101"/>
        <v>5.713876557353573</v>
      </c>
      <c r="BC269" s="17">
        <f t="shared" si="102"/>
        <v>2.7065731061148504</v>
      </c>
      <c r="BD269" s="17">
        <f t="shared" si="103"/>
        <v>0.81626807962193904</v>
      </c>
      <c r="BE269" s="17">
        <f t="shared" si="104"/>
        <v>3.2650723184877561</v>
      </c>
      <c r="BF269" s="17">
        <f t="shared" si="105"/>
        <v>1.4606902477445225</v>
      </c>
      <c r="BG269" s="17">
        <f t="shared" si="106"/>
        <v>1.5466132034942002</v>
      </c>
      <c r="BH269" s="13">
        <v>28</v>
      </c>
      <c r="BI269" s="13">
        <v>13</v>
      </c>
      <c r="BJ269" s="13">
        <v>0</v>
      </c>
      <c r="BK269" s="13">
        <v>0</v>
      </c>
      <c r="BL269" s="13">
        <v>0</v>
      </c>
      <c r="BM269" s="13">
        <v>0</v>
      </c>
      <c r="BN269" s="13">
        <f t="shared" si="107"/>
        <v>110</v>
      </c>
      <c r="BO269" s="16">
        <v>-6.423</v>
      </c>
      <c r="BP269" s="13">
        <v>8</v>
      </c>
      <c r="BQ269" s="13">
        <v>2</v>
      </c>
      <c r="BR269" s="23">
        <f t="shared" si="108"/>
        <v>0.25</v>
      </c>
      <c r="BS269" s="13">
        <v>1</v>
      </c>
      <c r="BT269" s="13">
        <v>3</v>
      </c>
      <c r="BU269" s="13">
        <v>17</v>
      </c>
      <c r="BV269" s="13">
        <v>1</v>
      </c>
      <c r="BW269" s="13">
        <v>2</v>
      </c>
      <c r="BX269" s="13">
        <v>1</v>
      </c>
      <c r="BY269" s="13">
        <v>1</v>
      </c>
      <c r="BZ269" s="13">
        <v>0</v>
      </c>
      <c r="CA269" s="13">
        <v>0</v>
      </c>
      <c r="CB269" s="23">
        <f t="shared" si="109"/>
        <v>0</v>
      </c>
      <c r="CC269" s="16">
        <v>2.4</v>
      </c>
      <c r="CD269" s="16">
        <v>0.7</v>
      </c>
      <c r="CE269" s="16">
        <v>3.1</v>
      </c>
      <c r="CF269" s="24">
        <f t="shared" si="110"/>
        <v>3.8271604938271607E-2</v>
      </c>
      <c r="CG269" s="24">
        <f t="shared" si="111"/>
        <v>0.13318058141200056</v>
      </c>
      <c r="CH269" s="25">
        <v>3</v>
      </c>
      <c r="CI269" s="16">
        <v>34.1</v>
      </c>
      <c r="CJ269" s="16">
        <v>27.9</v>
      </c>
      <c r="CK269" s="16">
        <v>-1.3</v>
      </c>
      <c r="CL269" s="16">
        <v>1.2</v>
      </c>
      <c r="CM269" s="16">
        <v>1</v>
      </c>
      <c r="CN269" s="16">
        <v>-0.4</v>
      </c>
      <c r="CO269" s="16">
        <v>1.9</v>
      </c>
      <c r="CP269" s="26">
        <f t="shared" si="112"/>
        <v>2.3456790123456788E-2</v>
      </c>
      <c r="CQ269" s="26">
        <f t="shared" si="113"/>
        <v>8.1626807962193904E-2</v>
      </c>
      <c r="CR269" s="13">
        <v>2</v>
      </c>
      <c r="CS269" s="13">
        <v>0</v>
      </c>
      <c r="CT269" s="13">
        <v>4</v>
      </c>
      <c r="CU269" s="13">
        <v>0.11</v>
      </c>
      <c r="CV269" s="13">
        <v>-2.12</v>
      </c>
      <c r="CW269" s="13">
        <v>1.51</v>
      </c>
      <c r="CX269" s="13">
        <v>7.74</v>
      </c>
      <c r="CY269" s="13">
        <v>-1.41</v>
      </c>
      <c r="CZ269" s="13">
        <v>-0.26</v>
      </c>
      <c r="DA269" s="13">
        <v>5.57</v>
      </c>
      <c r="DB269" s="27">
        <v>-19.62</v>
      </c>
      <c r="DC269" s="27">
        <v>-11.02</v>
      </c>
      <c r="DD269" s="27">
        <v>-8.6</v>
      </c>
      <c r="DE269" s="27">
        <v>-0.45</v>
      </c>
      <c r="DF269" s="27">
        <v>-19.86</v>
      </c>
      <c r="DG269" s="27">
        <v>12.03</v>
      </c>
      <c r="DH269" s="27">
        <v>-31.89</v>
      </c>
      <c r="DI269" s="27">
        <v>-1.67</v>
      </c>
      <c r="DJ269" s="1">
        <v>186</v>
      </c>
      <c r="DK269" s="1"/>
      <c r="DL269" s="1"/>
      <c r="DM269" s="1">
        <v>3.2</v>
      </c>
      <c r="DN269" s="1">
        <v>0</v>
      </c>
      <c r="DO269" s="1">
        <v>0</v>
      </c>
      <c r="DP269" s="16">
        <f t="shared" si="114"/>
        <v>-3.7382978723404263</v>
      </c>
    </row>
    <row r="270" spans="1:120" x14ac:dyDescent="0.2">
      <c r="A270" s="13">
        <v>27</v>
      </c>
      <c r="B270" s="13" t="s">
        <v>1173</v>
      </c>
      <c r="C270" s="13" t="s">
        <v>1174</v>
      </c>
      <c r="D270" s="13" t="s">
        <v>613</v>
      </c>
      <c r="E270" s="13" t="s">
        <v>123</v>
      </c>
      <c r="F270" s="1" t="s">
        <v>124</v>
      </c>
      <c r="G270" s="13">
        <v>73</v>
      </c>
      <c r="H270" s="13">
        <v>198</v>
      </c>
      <c r="I270" s="13" t="s">
        <v>125</v>
      </c>
      <c r="J270" s="13">
        <v>2012</v>
      </c>
      <c r="K270" s="13">
        <v>1</v>
      </c>
      <c r="L270" s="13">
        <v>3</v>
      </c>
      <c r="M270" s="1"/>
      <c r="N270" s="1">
        <v>20</v>
      </c>
      <c r="O270" s="13" t="s">
        <v>407</v>
      </c>
      <c r="P270" s="13" t="s">
        <v>1175</v>
      </c>
      <c r="Q270" s="1" t="str">
        <f t="shared" si="92"/>
        <v>MTL</v>
      </c>
      <c r="R270" s="13" t="s">
        <v>214</v>
      </c>
      <c r="S270" s="1"/>
      <c r="T270" s="13" t="s">
        <v>146</v>
      </c>
      <c r="U270" s="13">
        <v>80</v>
      </c>
      <c r="V270" s="13">
        <v>20</v>
      </c>
      <c r="W270" s="13">
        <v>26</v>
      </c>
      <c r="X270" s="14">
        <v>15</v>
      </c>
      <c r="Y270" s="13">
        <v>46</v>
      </c>
      <c r="Z270" s="13">
        <v>8</v>
      </c>
      <c r="AA270" s="1">
        <v>163</v>
      </c>
      <c r="AB270" s="14">
        <v>66</v>
      </c>
      <c r="AC270" s="14">
        <v>71</v>
      </c>
      <c r="AD270" s="15">
        <f t="shared" si="93"/>
        <v>0.12269938650306748</v>
      </c>
      <c r="AE270" s="15">
        <f t="shared" si="94"/>
        <v>6.6666666666666666E-2</v>
      </c>
      <c r="AF270" s="16">
        <v>1314.3</v>
      </c>
      <c r="AG270" s="17">
        <f t="shared" si="95"/>
        <v>16.428750000000001</v>
      </c>
      <c r="AH270" s="29">
        <v>1832</v>
      </c>
      <c r="AI270" s="17">
        <f t="shared" si="96"/>
        <v>22.9</v>
      </c>
      <c r="AJ270" s="19">
        <f t="shared" si="97"/>
        <v>0.71741266375545854</v>
      </c>
      <c r="AK270" s="20">
        <f>'Even Strength'!AA270+'Power Play'!R270+'Penalty Kill'!L270</f>
        <v>152.44999999999999</v>
      </c>
      <c r="AL270" s="19">
        <f t="shared" si="98"/>
        <v>6.9595982652362469</v>
      </c>
      <c r="AM270" s="15">
        <f>IF(('Even Strength'!BR270+'Power Play'!AK270+'Penalty Kill'!AG270)&gt;0,V270/('Even Strength'!BR270+'Power Play'!AK270+'Penalty Kill'!AG270),0)</f>
        <v>0.29411764705882354</v>
      </c>
      <c r="AN270" s="15">
        <f>IF(('Even Strength'!BR270+'Power Play'!AK270+'Penalty Kill'!AG270)&gt;0,W270/('Even Strength'!BR270+'Power Play'!AK270+'Penalty Kill'!AG270),0)</f>
        <v>0.38235294117647056</v>
      </c>
      <c r="AO270" s="15">
        <f t="shared" si="99"/>
        <v>0.67647058823529416</v>
      </c>
      <c r="AP270" s="13">
        <v>82</v>
      </c>
      <c r="AQ270" s="13">
        <v>92</v>
      </c>
      <c r="AR270" s="21">
        <f t="shared" si="100"/>
        <v>0.47126436781609193</v>
      </c>
      <c r="AS270" s="22">
        <v>3.4</v>
      </c>
      <c r="AT270" s="13">
        <v>6</v>
      </c>
      <c r="AU270" s="13">
        <v>5</v>
      </c>
      <c r="AV270">
        <v>124</v>
      </c>
      <c r="AW270" s="13">
        <v>91</v>
      </c>
      <c r="AX270" s="13">
        <v>44</v>
      </c>
      <c r="AY270" s="13">
        <v>66</v>
      </c>
      <c r="AZ270" s="13">
        <v>28</v>
      </c>
      <c r="BA270" s="13">
        <v>24</v>
      </c>
      <c r="BB270" s="16">
        <f t="shared" si="101"/>
        <v>5.6608080346952754</v>
      </c>
      <c r="BC270" s="17">
        <f t="shared" si="102"/>
        <v>4.1543026706231458</v>
      </c>
      <c r="BD270" s="17">
        <f t="shared" si="103"/>
        <v>2.0086738187628397</v>
      </c>
      <c r="BE270" s="17">
        <f t="shared" si="104"/>
        <v>3.0130107281442595</v>
      </c>
      <c r="BF270" s="17">
        <f t="shared" si="105"/>
        <v>1.2782469755763524</v>
      </c>
      <c r="BG270" s="17">
        <f t="shared" si="106"/>
        <v>1.0956402647797308</v>
      </c>
      <c r="BH270" s="13">
        <v>39</v>
      </c>
      <c r="BI270" s="13">
        <v>17</v>
      </c>
      <c r="BJ270" s="13">
        <v>1</v>
      </c>
      <c r="BK270" s="13">
        <v>0</v>
      </c>
      <c r="BL270" s="13">
        <v>0</v>
      </c>
      <c r="BM270" s="13">
        <v>0</v>
      </c>
      <c r="BN270" s="13">
        <f t="shared" si="107"/>
        <v>175</v>
      </c>
      <c r="BO270" s="16">
        <v>-1.272</v>
      </c>
      <c r="BP270" s="13">
        <v>11</v>
      </c>
      <c r="BQ270" s="13">
        <v>4</v>
      </c>
      <c r="BR270" s="23">
        <f t="shared" si="108"/>
        <v>0.36363636363636365</v>
      </c>
      <c r="BS270" s="13">
        <v>1</v>
      </c>
      <c r="BT270" s="13">
        <v>2</v>
      </c>
      <c r="BU270" s="13">
        <v>22</v>
      </c>
      <c r="BV270" s="13">
        <v>0</v>
      </c>
      <c r="BW270" s="13">
        <v>1</v>
      </c>
      <c r="BX270" s="13">
        <v>1</v>
      </c>
      <c r="BY270" s="13">
        <v>0</v>
      </c>
      <c r="BZ270" s="13">
        <v>0</v>
      </c>
      <c r="CA270" s="13">
        <v>0</v>
      </c>
      <c r="CB270" s="23">
        <f t="shared" si="109"/>
        <v>0</v>
      </c>
      <c r="CC270" s="16">
        <v>3.8</v>
      </c>
      <c r="CD270" s="16">
        <v>1.8</v>
      </c>
      <c r="CE270" s="16">
        <v>5.6</v>
      </c>
      <c r="CF270" s="24">
        <f t="shared" si="110"/>
        <v>6.9999999999999993E-2</v>
      </c>
      <c r="CG270" s="24">
        <f t="shared" si="111"/>
        <v>0.25564939511527046</v>
      </c>
      <c r="CH270" s="25">
        <v>6</v>
      </c>
      <c r="CI270" s="16">
        <v>31.4</v>
      </c>
      <c r="CJ270" s="16">
        <v>25.1</v>
      </c>
      <c r="CK270" s="16">
        <v>1.5</v>
      </c>
      <c r="CL270" s="16">
        <v>5.3</v>
      </c>
      <c r="CM270" s="16">
        <v>2.2000000000000002</v>
      </c>
      <c r="CN270" s="16">
        <v>0.60000000000000009</v>
      </c>
      <c r="CO270" s="16">
        <v>8.1</v>
      </c>
      <c r="CP270" s="26">
        <f t="shared" si="112"/>
        <v>0.10124999999999999</v>
      </c>
      <c r="CQ270" s="26">
        <f t="shared" si="113"/>
        <v>0.36977858936315905</v>
      </c>
      <c r="CR270" s="13">
        <v>2</v>
      </c>
      <c r="CS270" s="13">
        <v>5</v>
      </c>
      <c r="CT270" s="13">
        <v>2</v>
      </c>
      <c r="CU270" s="13">
        <v>0.03</v>
      </c>
      <c r="CV270" s="13">
        <v>-0.02</v>
      </c>
      <c r="CW270" s="13">
        <v>0.94</v>
      </c>
      <c r="CX270" s="13">
        <v>8.6999999999999993</v>
      </c>
      <c r="CY270" s="13">
        <v>-2.67</v>
      </c>
      <c r="CZ270" s="13">
        <v>2.96</v>
      </c>
      <c r="DA270" s="13">
        <v>9.94</v>
      </c>
      <c r="DB270" s="27">
        <v>23.38</v>
      </c>
      <c r="DC270" s="27">
        <v>31.3</v>
      </c>
      <c r="DD270" s="27">
        <v>-7.92</v>
      </c>
      <c r="DE270" s="27">
        <v>-0.44</v>
      </c>
      <c r="DF270" s="27">
        <v>-0.78</v>
      </c>
      <c r="DG270" s="27">
        <v>23.88</v>
      </c>
      <c r="DH270" s="27">
        <v>-24.66</v>
      </c>
      <c r="DI270" s="27">
        <v>-1.36</v>
      </c>
      <c r="DJ270" s="1">
        <v>186</v>
      </c>
      <c r="DK270" s="28">
        <v>2</v>
      </c>
      <c r="DL270" s="28" t="s">
        <v>340</v>
      </c>
      <c r="DM270" s="1">
        <v>3.2250000000000001</v>
      </c>
      <c r="DN270" s="1">
        <v>7.9000000000000001E-2</v>
      </c>
      <c r="DO270" s="1">
        <v>2.2999999999999998</v>
      </c>
      <c r="DP270" s="16">
        <f t="shared" si="114"/>
        <v>2.408510638297872</v>
      </c>
    </row>
    <row r="271" spans="1:120" x14ac:dyDescent="0.2">
      <c r="A271" s="13">
        <v>21</v>
      </c>
      <c r="B271" s="13" t="s">
        <v>1176</v>
      </c>
      <c r="C271" s="13" t="s">
        <v>324</v>
      </c>
      <c r="D271" s="13" t="s">
        <v>325</v>
      </c>
      <c r="E271" s="13" t="s">
        <v>141</v>
      </c>
      <c r="F271" s="1" t="s">
        <v>142</v>
      </c>
      <c r="G271" s="13">
        <v>74</v>
      </c>
      <c r="H271" s="13">
        <v>185</v>
      </c>
      <c r="I271" s="13" t="s">
        <v>125</v>
      </c>
      <c r="J271" s="13">
        <v>2007</v>
      </c>
      <c r="K271" s="13">
        <v>2</v>
      </c>
      <c r="L271" s="13">
        <v>55</v>
      </c>
      <c r="M271" s="1"/>
      <c r="N271" s="1">
        <v>26</v>
      </c>
      <c r="O271" s="13" t="s">
        <v>559</v>
      </c>
      <c r="P271" s="13" t="s">
        <v>1177</v>
      </c>
      <c r="Q271" s="1" t="str">
        <f t="shared" si="92"/>
        <v>WPG</v>
      </c>
      <c r="R271" s="13" t="s">
        <v>584</v>
      </c>
      <c r="S271" s="1"/>
      <c r="T271" s="13" t="s">
        <v>129</v>
      </c>
      <c r="U271" s="13">
        <v>38</v>
      </c>
      <c r="V271" s="13">
        <v>1</v>
      </c>
      <c r="W271" s="13">
        <v>0</v>
      </c>
      <c r="X271" s="14">
        <v>0</v>
      </c>
      <c r="Y271" s="13">
        <v>1</v>
      </c>
      <c r="Z271" s="13">
        <v>-8</v>
      </c>
      <c r="AA271" s="1">
        <v>35</v>
      </c>
      <c r="AB271" s="14">
        <v>11</v>
      </c>
      <c r="AC271" s="14">
        <v>9</v>
      </c>
      <c r="AD271" s="15">
        <f t="shared" si="93"/>
        <v>2.8571428571428571E-2</v>
      </c>
      <c r="AE271" s="15">
        <f t="shared" si="94"/>
        <v>1.8181818181818181E-2</v>
      </c>
      <c r="AF271" s="16">
        <v>397.5</v>
      </c>
      <c r="AG271" s="17">
        <f t="shared" si="95"/>
        <v>10.460526315789474</v>
      </c>
      <c r="AH271" s="29">
        <v>589</v>
      </c>
      <c r="AI271" s="17">
        <f t="shared" si="96"/>
        <v>15.5</v>
      </c>
      <c r="AJ271" s="19">
        <f t="shared" si="97"/>
        <v>0.67487266553480474</v>
      </c>
      <c r="AK271" s="20">
        <f>'Even Strength'!AA271+'Power Play'!R271+'Penalty Kill'!L271</f>
        <v>0</v>
      </c>
      <c r="AL271" s="19">
        <f t="shared" si="98"/>
        <v>0</v>
      </c>
      <c r="AM271" s="15">
        <f>IF(('Even Strength'!BR271+'Power Play'!AK271+'Penalty Kill'!AG271)&gt;0,V271/('Even Strength'!BR271+'Power Play'!AK271+'Penalty Kill'!AG271),0)</f>
        <v>0.16666666666666666</v>
      </c>
      <c r="AN271" s="15">
        <f>IF(('Even Strength'!BR271+'Power Play'!AK271+'Penalty Kill'!AG271)&gt;0,W271/('Even Strength'!BR271+'Power Play'!AK271+'Penalty Kill'!AG271),0)</f>
        <v>0</v>
      </c>
      <c r="AO271" s="15">
        <f t="shared" si="99"/>
        <v>0.16666666666666666</v>
      </c>
      <c r="AP271" s="13">
        <v>2</v>
      </c>
      <c r="AQ271" s="13">
        <v>9</v>
      </c>
      <c r="AR271" s="21">
        <f t="shared" si="100"/>
        <v>0.18181818181818182</v>
      </c>
      <c r="AS271" s="22">
        <v>0.4</v>
      </c>
      <c r="AT271" s="1"/>
      <c r="AU271" s="1"/>
      <c r="AV271">
        <v>31</v>
      </c>
      <c r="AW271" s="13">
        <v>38</v>
      </c>
      <c r="AX271" s="13">
        <v>14</v>
      </c>
      <c r="AY271" s="13">
        <v>11</v>
      </c>
      <c r="AZ271" s="13">
        <v>7</v>
      </c>
      <c r="BA271" s="13">
        <v>11</v>
      </c>
      <c r="BB271" s="16">
        <f t="shared" si="101"/>
        <v>4.6792452830188678</v>
      </c>
      <c r="BC271" s="17">
        <f t="shared" si="102"/>
        <v>5.7358490566037741</v>
      </c>
      <c r="BD271" s="17">
        <f t="shared" si="103"/>
        <v>2.1132075471698113</v>
      </c>
      <c r="BE271" s="17">
        <f t="shared" si="104"/>
        <v>1.6603773584905661</v>
      </c>
      <c r="BF271" s="17">
        <f t="shared" si="105"/>
        <v>1.0566037735849056</v>
      </c>
      <c r="BG271" s="17">
        <f t="shared" si="106"/>
        <v>1.6603773584905661</v>
      </c>
      <c r="BH271" s="13">
        <v>2</v>
      </c>
      <c r="BI271" s="13">
        <v>1</v>
      </c>
      <c r="BJ271" s="13">
        <v>0</v>
      </c>
      <c r="BK271" s="13">
        <v>0</v>
      </c>
      <c r="BL271" s="13">
        <v>0</v>
      </c>
      <c r="BM271" s="13">
        <v>0</v>
      </c>
      <c r="BN271" s="13">
        <f t="shared" si="107"/>
        <v>54</v>
      </c>
      <c r="BO271" s="16">
        <v>4.548</v>
      </c>
      <c r="BP271" s="1"/>
      <c r="BQ271" s="1"/>
      <c r="BR271" s="23" t="str">
        <f t="shared" si="108"/>
        <v xml:space="preserve"> </v>
      </c>
      <c r="BS271" s="1"/>
      <c r="BT271" s="13">
        <v>0</v>
      </c>
      <c r="BU271" s="13">
        <v>12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23">
        <f t="shared" si="109"/>
        <v>0</v>
      </c>
      <c r="CC271" s="16">
        <v>-0.9</v>
      </c>
      <c r="CD271" s="16">
        <v>0.1</v>
      </c>
      <c r="CE271" s="16">
        <v>-0.8</v>
      </c>
      <c r="CF271" s="24">
        <f t="shared" si="110"/>
        <v>-2.1052631578947368E-2</v>
      </c>
      <c r="CG271" s="24">
        <f t="shared" si="111"/>
        <v>-0.12075471698113208</v>
      </c>
      <c r="CH271" s="25">
        <v>5</v>
      </c>
      <c r="CI271" s="16">
        <v>6.7</v>
      </c>
      <c r="CJ271" s="16">
        <v>10.6</v>
      </c>
      <c r="CK271" s="16">
        <v>-11.1</v>
      </c>
      <c r="CL271" s="16">
        <v>-2.6</v>
      </c>
      <c r="CM271" s="16">
        <v>0.8</v>
      </c>
      <c r="CN271" s="16">
        <v>0</v>
      </c>
      <c r="CO271" s="16">
        <v>-1.8</v>
      </c>
      <c r="CP271" s="26">
        <f t="shared" si="112"/>
        <v>-4.736842105263158E-2</v>
      </c>
      <c r="CQ271" s="26">
        <f t="shared" si="113"/>
        <v>-0.27169811320754716</v>
      </c>
      <c r="CR271" s="13">
        <v>0</v>
      </c>
      <c r="CS271" s="13">
        <v>0</v>
      </c>
      <c r="CT271" s="13">
        <v>0</v>
      </c>
      <c r="CU271" s="13">
        <v>-0.04</v>
      </c>
      <c r="CV271" s="13">
        <v>-0.01</v>
      </c>
      <c r="CW271" s="13">
        <v>1.01</v>
      </c>
      <c r="CX271" s="13">
        <v>-1.53</v>
      </c>
      <c r="CY271" s="13">
        <v>-1.78</v>
      </c>
      <c r="CZ271" s="13">
        <v>-1.67</v>
      </c>
      <c r="DA271" s="13">
        <v>-4.0199999999999996</v>
      </c>
      <c r="DB271" s="27">
        <v>3.07</v>
      </c>
      <c r="DC271" s="27">
        <v>29.01</v>
      </c>
      <c r="DD271" s="27">
        <v>-25.94</v>
      </c>
      <c r="DE271" s="27">
        <v>-5.05</v>
      </c>
      <c r="DF271" s="27">
        <v>3.84</v>
      </c>
      <c r="DG271" s="27">
        <v>22.32</v>
      </c>
      <c r="DH271" s="27">
        <v>-18.48</v>
      </c>
      <c r="DI271" s="27">
        <v>-3.6</v>
      </c>
      <c r="DJ271" s="1">
        <v>186</v>
      </c>
      <c r="DK271" s="1"/>
      <c r="DL271" s="1"/>
      <c r="DM271" s="1">
        <v>0.75</v>
      </c>
      <c r="DN271" s="1">
        <v>0</v>
      </c>
      <c r="DO271" s="1">
        <v>0</v>
      </c>
      <c r="DP271" s="16">
        <f t="shared" si="114"/>
        <v>-2.225531914893617</v>
      </c>
    </row>
    <row r="272" spans="1:120" x14ac:dyDescent="0.2">
      <c r="A272" s="13">
        <v>49</v>
      </c>
      <c r="B272" s="13" t="s">
        <v>1178</v>
      </c>
      <c r="C272" s="13" t="s">
        <v>1179</v>
      </c>
      <c r="D272" s="1"/>
      <c r="E272" s="13" t="s">
        <v>222</v>
      </c>
      <c r="F272" s="1" t="s">
        <v>223</v>
      </c>
      <c r="G272" s="13">
        <v>73</v>
      </c>
      <c r="H272" s="13">
        <v>187</v>
      </c>
      <c r="I272" s="13" t="s">
        <v>150</v>
      </c>
      <c r="J272" s="13">
        <v>2010</v>
      </c>
      <c r="K272" s="13">
        <v>3</v>
      </c>
      <c r="L272" s="13">
        <v>86</v>
      </c>
      <c r="M272" s="13" t="s">
        <v>159</v>
      </c>
      <c r="N272" s="1">
        <v>23</v>
      </c>
      <c r="O272" s="13" t="s">
        <v>1180</v>
      </c>
      <c r="P272" s="13" t="s">
        <v>1181</v>
      </c>
      <c r="Q272" s="1" t="str">
        <f t="shared" si="92"/>
        <v>WSH</v>
      </c>
      <c r="R272" s="13" t="s">
        <v>190</v>
      </c>
      <c r="S272" s="1"/>
      <c r="T272" s="13" t="s">
        <v>154</v>
      </c>
      <c r="U272" s="13">
        <v>2</v>
      </c>
      <c r="V272" s="13">
        <v>1</v>
      </c>
      <c r="W272" s="13">
        <v>0</v>
      </c>
      <c r="X272" s="14">
        <v>0</v>
      </c>
      <c r="Y272" s="13">
        <v>1</v>
      </c>
      <c r="Z272" s="13">
        <v>1</v>
      </c>
      <c r="AA272" s="1">
        <v>2</v>
      </c>
      <c r="AB272" s="14">
        <v>1</v>
      </c>
      <c r="AC272" s="14">
        <v>1</v>
      </c>
      <c r="AD272" s="15">
        <f t="shared" si="93"/>
        <v>0.5</v>
      </c>
      <c r="AE272" s="15">
        <f t="shared" si="94"/>
        <v>0.25</v>
      </c>
      <c r="AF272" s="16">
        <v>18.766666666700001</v>
      </c>
      <c r="AG272" s="17">
        <f t="shared" si="95"/>
        <v>9.3833333333500004</v>
      </c>
      <c r="AH272" s="29">
        <v>22</v>
      </c>
      <c r="AI272" s="17">
        <f t="shared" si="96"/>
        <v>11</v>
      </c>
      <c r="AJ272" s="19">
        <f t="shared" si="97"/>
        <v>0.85303030303181826</v>
      </c>
      <c r="AK272" s="20">
        <f>'Even Strength'!AA272+'Power Play'!R272+'Penalty Kill'!L272</f>
        <v>0</v>
      </c>
      <c r="AL272" s="19">
        <f t="shared" si="98"/>
        <v>0</v>
      </c>
      <c r="AM272" s="15">
        <f>IF(('Even Strength'!BR272+'Power Play'!AK272+'Penalty Kill'!AG272)&gt;0,V272/('Even Strength'!BR272+'Power Play'!AK272+'Penalty Kill'!AG272),0)</f>
        <v>1</v>
      </c>
      <c r="AN272" s="15">
        <f>IF(('Even Strength'!BR272+'Power Play'!AK272+'Penalty Kill'!AG272)&gt;0,W272/('Even Strength'!BR272+'Power Play'!AK272+'Penalty Kill'!AG272),0)</f>
        <v>0</v>
      </c>
      <c r="AO272" s="15">
        <f t="shared" si="99"/>
        <v>1</v>
      </c>
      <c r="AP272" s="13">
        <v>0</v>
      </c>
      <c r="AQ272" s="13">
        <v>0</v>
      </c>
      <c r="AR272" s="21">
        <f t="shared" si="100"/>
        <v>0</v>
      </c>
      <c r="AS272" s="22">
        <v>0</v>
      </c>
      <c r="AT272" s="1"/>
      <c r="AU272" s="1"/>
      <c r="AV272">
        <v>6</v>
      </c>
      <c r="AW272" s="13">
        <v>3</v>
      </c>
      <c r="AX272" s="13">
        <v>0</v>
      </c>
      <c r="AY272" s="13">
        <v>1</v>
      </c>
      <c r="AZ272" s="13">
        <v>1</v>
      </c>
      <c r="BA272" s="13">
        <v>2</v>
      </c>
      <c r="BB272" s="16">
        <f t="shared" si="101"/>
        <v>19.182948490196832</v>
      </c>
      <c r="BC272" s="17">
        <f t="shared" si="102"/>
        <v>9.5914742450984161</v>
      </c>
      <c r="BD272" s="17">
        <f t="shared" si="103"/>
        <v>0</v>
      </c>
      <c r="BE272" s="17">
        <f t="shared" si="104"/>
        <v>3.197158081699472</v>
      </c>
      <c r="BF272" s="17">
        <f t="shared" si="105"/>
        <v>3.197158081699472</v>
      </c>
      <c r="BG272" s="17">
        <f t="shared" si="106"/>
        <v>6.394316163398944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f t="shared" si="107"/>
        <v>3</v>
      </c>
      <c r="BO272" s="16">
        <v>-3.3000000000000002E-2</v>
      </c>
      <c r="BP272" s="1"/>
      <c r="BQ272" s="1"/>
      <c r="BR272" s="23" t="str">
        <f t="shared" si="108"/>
        <v xml:space="preserve"> </v>
      </c>
      <c r="BS272" s="1"/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23">
        <f t="shared" si="109"/>
        <v>0</v>
      </c>
      <c r="CC272" s="16">
        <v>0.2</v>
      </c>
      <c r="CD272" s="16">
        <v>0.1</v>
      </c>
      <c r="CE272" s="16">
        <v>0.2</v>
      </c>
      <c r="CF272" s="24">
        <f t="shared" si="110"/>
        <v>0.1</v>
      </c>
      <c r="CG272" s="24">
        <f t="shared" si="111"/>
        <v>0.63943161633989443</v>
      </c>
      <c r="CH272" s="25">
        <v>3</v>
      </c>
      <c r="CI272" s="16">
        <v>0.1</v>
      </c>
      <c r="CJ272" s="16">
        <v>0.1</v>
      </c>
      <c r="CK272" s="16">
        <v>0</v>
      </c>
      <c r="CL272" s="16">
        <v>0.5</v>
      </c>
      <c r="CM272" s="16">
        <v>0</v>
      </c>
      <c r="CN272" s="16">
        <v>0</v>
      </c>
      <c r="CO272" s="16">
        <v>0.5</v>
      </c>
      <c r="CP272" s="26">
        <f t="shared" si="112"/>
        <v>0.25</v>
      </c>
      <c r="CQ272" s="26">
        <f t="shared" si="113"/>
        <v>1.598579040849736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27">
        <v>7.91</v>
      </c>
      <c r="DC272" s="27">
        <v>-4.01</v>
      </c>
      <c r="DD272" s="27">
        <v>11.92</v>
      </c>
      <c r="DE272" s="27">
        <v>37.700000000000003</v>
      </c>
      <c r="DF272" s="27">
        <v>8.73</v>
      </c>
      <c r="DG272" s="27">
        <v>-2.44</v>
      </c>
      <c r="DH272" s="27">
        <v>11.18</v>
      </c>
      <c r="DI272" s="27">
        <v>35.340000000000003</v>
      </c>
      <c r="DJ272" s="1">
        <v>5</v>
      </c>
      <c r="DK272" s="1"/>
      <c r="DL272" s="1"/>
      <c r="DM272" s="1">
        <v>1.8000000000000002E-2</v>
      </c>
      <c r="DN272" s="1">
        <v>0</v>
      </c>
      <c r="DO272" s="1">
        <v>3.5000000000000003E-2</v>
      </c>
      <c r="DP272" s="16">
        <f t="shared" si="114"/>
        <v>0.49315946007778538</v>
      </c>
    </row>
    <row r="273" spans="1:120" x14ac:dyDescent="0.2">
      <c r="A273" s="13">
        <v>11</v>
      </c>
      <c r="B273" s="13" t="s">
        <v>1182</v>
      </c>
      <c r="C273" s="13" t="s">
        <v>521</v>
      </c>
      <c r="D273" s="13" t="s">
        <v>325</v>
      </c>
      <c r="E273" s="13" t="s">
        <v>141</v>
      </c>
      <c r="F273" s="1" t="s">
        <v>142</v>
      </c>
      <c r="G273" s="13">
        <v>69</v>
      </c>
      <c r="H273" s="13">
        <v>182</v>
      </c>
      <c r="I273" s="13" t="s">
        <v>150</v>
      </c>
      <c r="J273" s="13">
        <v>2010</v>
      </c>
      <c r="K273" s="13">
        <v>5</v>
      </c>
      <c r="L273" s="13">
        <v>147</v>
      </c>
      <c r="M273" s="1"/>
      <c r="N273" s="1">
        <v>22</v>
      </c>
      <c r="O273" s="13" t="s">
        <v>1183</v>
      </c>
      <c r="P273" s="13" t="s">
        <v>1184</v>
      </c>
      <c r="Q273" s="1" t="str">
        <f t="shared" si="92"/>
        <v>MTL</v>
      </c>
      <c r="R273" s="13" t="s">
        <v>214</v>
      </c>
      <c r="S273" s="1"/>
      <c r="T273" s="13" t="s">
        <v>154</v>
      </c>
      <c r="U273" s="13">
        <v>82</v>
      </c>
      <c r="V273" s="13">
        <v>24</v>
      </c>
      <c r="W273" s="13">
        <v>23</v>
      </c>
      <c r="X273" s="14">
        <v>16</v>
      </c>
      <c r="Y273" s="13">
        <v>47</v>
      </c>
      <c r="Z273" s="13">
        <v>18</v>
      </c>
      <c r="AA273" s="1">
        <v>254</v>
      </c>
      <c r="AB273" s="14">
        <v>79</v>
      </c>
      <c r="AC273" s="14">
        <v>129</v>
      </c>
      <c r="AD273" s="15">
        <f t="shared" si="93"/>
        <v>9.4488188976377951E-2</v>
      </c>
      <c r="AE273" s="15">
        <f t="shared" si="94"/>
        <v>5.1948051948051951E-2</v>
      </c>
      <c r="AF273" s="16">
        <v>1360.2</v>
      </c>
      <c r="AG273" s="17">
        <f t="shared" si="95"/>
        <v>16.587804878048782</v>
      </c>
      <c r="AH273" s="29">
        <v>1900</v>
      </c>
      <c r="AI273" s="17">
        <f t="shared" si="96"/>
        <v>23.170731707317074</v>
      </c>
      <c r="AJ273" s="19">
        <f t="shared" si="97"/>
        <v>0.71589473684210525</v>
      </c>
      <c r="AK273" s="20">
        <f>'Even Strength'!AA273+'Power Play'!R273+'Penalty Kill'!L273</f>
        <v>176.81666666666666</v>
      </c>
      <c r="AL273" s="19">
        <f t="shared" si="98"/>
        <v>7.7995882958388476</v>
      </c>
      <c r="AM273" s="15">
        <f>IF(('Even Strength'!BR273+'Power Play'!AK273+'Penalty Kill'!AG273)&gt;0,V273/('Even Strength'!BR273+'Power Play'!AK273+'Penalty Kill'!AG273),0)</f>
        <v>0.35294117647058826</v>
      </c>
      <c r="AN273" s="15">
        <f>IF(('Even Strength'!BR273+'Power Play'!AK273+'Penalty Kill'!AG273)&gt;0,W273/('Even Strength'!BR273+'Power Play'!AK273+'Penalty Kill'!AG273),0)</f>
        <v>0.33823529411764708</v>
      </c>
      <c r="AO273" s="15">
        <f t="shared" si="99"/>
        <v>0.69117647058823528</v>
      </c>
      <c r="AP273" s="13">
        <v>43</v>
      </c>
      <c r="AQ273" s="13">
        <v>56</v>
      </c>
      <c r="AR273" s="21">
        <f t="shared" si="100"/>
        <v>0.43434343434343436</v>
      </c>
      <c r="AS273" s="22">
        <v>1.9</v>
      </c>
      <c r="AT273" s="1"/>
      <c r="AU273" s="1"/>
      <c r="AV273">
        <v>151</v>
      </c>
      <c r="AW273" s="13">
        <v>48</v>
      </c>
      <c r="AX273" s="13">
        <v>49</v>
      </c>
      <c r="AY273" s="13">
        <v>79</v>
      </c>
      <c r="AZ273" s="13">
        <v>18</v>
      </c>
      <c r="BA273" s="13">
        <v>43</v>
      </c>
      <c r="BB273" s="16">
        <f t="shared" si="101"/>
        <v>6.6607851786501975</v>
      </c>
      <c r="BC273" s="17">
        <f t="shared" si="102"/>
        <v>2.1173356859285399</v>
      </c>
      <c r="BD273" s="17">
        <f t="shared" si="103"/>
        <v>2.1614468460520513</v>
      </c>
      <c r="BE273" s="17">
        <f t="shared" si="104"/>
        <v>3.4847816497573882</v>
      </c>
      <c r="BF273" s="17">
        <f t="shared" si="105"/>
        <v>0.79400088222320242</v>
      </c>
      <c r="BG273" s="17">
        <f t="shared" si="106"/>
        <v>1.8967798853109836</v>
      </c>
      <c r="BH273" s="13">
        <v>31</v>
      </c>
      <c r="BI273" s="13">
        <v>13</v>
      </c>
      <c r="BJ273" s="13">
        <v>1</v>
      </c>
      <c r="BK273" s="13">
        <v>0</v>
      </c>
      <c r="BL273" s="13">
        <v>0</v>
      </c>
      <c r="BM273" s="13">
        <v>0</v>
      </c>
      <c r="BN273" s="13">
        <f t="shared" si="107"/>
        <v>129</v>
      </c>
      <c r="BO273" s="16">
        <v>2.641</v>
      </c>
      <c r="BP273" s="13">
        <v>4</v>
      </c>
      <c r="BQ273" s="13">
        <v>1</v>
      </c>
      <c r="BR273" s="23">
        <f t="shared" si="108"/>
        <v>0.25</v>
      </c>
      <c r="BS273" s="13">
        <v>1</v>
      </c>
      <c r="BT273" s="13">
        <v>4</v>
      </c>
      <c r="BU273" s="13">
        <v>23</v>
      </c>
      <c r="BV273" s="13">
        <v>0</v>
      </c>
      <c r="BW273" s="13">
        <v>0</v>
      </c>
      <c r="BX273" s="13">
        <v>6</v>
      </c>
      <c r="BY273" s="13">
        <v>2</v>
      </c>
      <c r="BZ273" s="13">
        <v>0</v>
      </c>
      <c r="CA273" s="13">
        <v>0</v>
      </c>
      <c r="CB273" s="23">
        <f t="shared" si="109"/>
        <v>0</v>
      </c>
      <c r="CC273" s="16">
        <v>4.3</v>
      </c>
      <c r="CD273" s="16">
        <v>2.2999999999999998</v>
      </c>
      <c r="CE273" s="16">
        <v>6.6</v>
      </c>
      <c r="CF273" s="24">
        <f t="shared" si="110"/>
        <v>8.0487804878048783E-2</v>
      </c>
      <c r="CG273" s="24">
        <f t="shared" si="111"/>
        <v>0.29113365681517422</v>
      </c>
      <c r="CH273" s="25">
        <v>7</v>
      </c>
      <c r="CI273" s="16">
        <v>32.200000000000003</v>
      </c>
      <c r="CJ273" s="16">
        <v>26</v>
      </c>
      <c r="CK273" s="16">
        <v>10.8</v>
      </c>
      <c r="CL273" s="16">
        <v>6</v>
      </c>
      <c r="CM273" s="16">
        <v>3.2</v>
      </c>
      <c r="CN273" s="16">
        <v>-0.2</v>
      </c>
      <c r="CO273" s="16">
        <v>9</v>
      </c>
      <c r="CP273" s="26">
        <f t="shared" si="112"/>
        <v>0.10975609756097561</v>
      </c>
      <c r="CQ273" s="26">
        <f t="shared" si="113"/>
        <v>0.39700044111160121</v>
      </c>
      <c r="CR273" s="13">
        <v>2</v>
      </c>
      <c r="CS273" s="13">
        <v>2</v>
      </c>
      <c r="CT273" s="13">
        <v>3</v>
      </c>
      <c r="CU273" s="13">
        <v>0.04</v>
      </c>
      <c r="CV273" s="13">
        <v>-0.45</v>
      </c>
      <c r="CW273" s="13">
        <v>1.39</v>
      </c>
      <c r="CX273" s="13">
        <v>12.47</v>
      </c>
      <c r="CY273" s="13">
        <v>-0.36</v>
      </c>
      <c r="CZ273" s="13">
        <v>-1.9500000000000002</v>
      </c>
      <c r="DA273" s="13">
        <v>11.14</v>
      </c>
      <c r="DB273" s="27">
        <v>116.28</v>
      </c>
      <c r="DC273" s="27">
        <v>20.71</v>
      </c>
      <c r="DD273" s="27">
        <v>95.57</v>
      </c>
      <c r="DE273" s="27">
        <v>5.13</v>
      </c>
      <c r="DF273" s="27">
        <v>78.78</v>
      </c>
      <c r="DG273" s="27">
        <v>37.590000000000003</v>
      </c>
      <c r="DH273" s="27">
        <v>41.19</v>
      </c>
      <c r="DI273" s="27">
        <v>2.21</v>
      </c>
      <c r="DJ273" s="1">
        <v>186</v>
      </c>
      <c r="DK273" s="1"/>
      <c r="DL273" s="1"/>
      <c r="DM273" s="1">
        <v>0.87</v>
      </c>
      <c r="DN273" s="1">
        <v>0</v>
      </c>
      <c r="DO273" s="1">
        <v>0.16</v>
      </c>
      <c r="DP273" s="16">
        <f t="shared" si="114"/>
        <v>8.3191489361702136</v>
      </c>
    </row>
    <row r="274" spans="1:120" x14ac:dyDescent="0.2">
      <c r="A274" s="13">
        <v>16</v>
      </c>
      <c r="B274" s="13" t="s">
        <v>1185</v>
      </c>
      <c r="C274" s="13" t="s">
        <v>245</v>
      </c>
      <c r="D274" s="13" t="s">
        <v>246</v>
      </c>
      <c r="E274" s="13" t="s">
        <v>141</v>
      </c>
      <c r="F274" s="1" t="s">
        <v>142</v>
      </c>
      <c r="G274" s="13">
        <v>72</v>
      </c>
      <c r="H274" s="13">
        <v>195</v>
      </c>
      <c r="I274" s="13" t="s">
        <v>125</v>
      </c>
      <c r="J274" s="1"/>
      <c r="K274" s="1"/>
      <c r="L274" s="1"/>
      <c r="M274" s="1"/>
      <c r="N274" s="1">
        <v>29</v>
      </c>
      <c r="O274" s="13" t="s">
        <v>519</v>
      </c>
      <c r="P274" s="13" t="s">
        <v>1186</v>
      </c>
      <c r="Q274" s="1" t="str">
        <f t="shared" si="92"/>
        <v>DAL</v>
      </c>
      <c r="R274" s="13" t="s">
        <v>363</v>
      </c>
      <c r="S274" s="1"/>
      <c r="T274" s="13" t="s">
        <v>1187</v>
      </c>
      <c r="U274" s="13">
        <v>67</v>
      </c>
      <c r="V274" s="13">
        <v>8</v>
      </c>
      <c r="W274" s="13">
        <v>17</v>
      </c>
      <c r="X274" s="14">
        <v>11</v>
      </c>
      <c r="Y274" s="13">
        <v>25</v>
      </c>
      <c r="Z274" s="13">
        <v>-9</v>
      </c>
      <c r="AA274" s="1">
        <v>143</v>
      </c>
      <c r="AB274" s="14">
        <v>71</v>
      </c>
      <c r="AC274" s="14">
        <v>50</v>
      </c>
      <c r="AD274" s="15">
        <f t="shared" si="93"/>
        <v>5.5944055944055944E-2</v>
      </c>
      <c r="AE274" s="15">
        <f t="shared" si="94"/>
        <v>3.0303030303030304E-2</v>
      </c>
      <c r="AF274" s="16">
        <v>908.91666666670005</v>
      </c>
      <c r="AG274" s="17">
        <f t="shared" si="95"/>
        <v>13.565920398010448</v>
      </c>
      <c r="AH274" s="29">
        <v>1429</v>
      </c>
      <c r="AI274" s="17">
        <f t="shared" si="96"/>
        <v>21.328358208955223</v>
      </c>
      <c r="AJ274" s="19">
        <f t="shared" si="97"/>
        <v>0.6360508514112666</v>
      </c>
      <c r="AK274" s="20">
        <f>'Even Strength'!AA274+'Power Play'!R274+'Penalty Kill'!L274</f>
        <v>134.12903225806451</v>
      </c>
      <c r="AL274" s="19">
        <f t="shared" si="98"/>
        <v>8.8542131865593561</v>
      </c>
      <c r="AM274" s="15">
        <f>IF(('Even Strength'!BR274+'Power Play'!AK274+'Penalty Kill'!AG274)&gt;0,V274/('Even Strength'!BR274+'Power Play'!AK274+'Penalty Kill'!AG274),0)</f>
        <v>0.25</v>
      </c>
      <c r="AN274" s="15">
        <f>IF(('Even Strength'!BR274+'Power Play'!AK274+'Penalty Kill'!AG274)&gt;0,W274/('Even Strength'!BR274+'Power Play'!AK274+'Penalty Kill'!AG274),0)</f>
        <v>0.53125</v>
      </c>
      <c r="AO274" s="15">
        <f t="shared" si="99"/>
        <v>0.78125</v>
      </c>
      <c r="AP274" s="13">
        <v>16</v>
      </c>
      <c r="AQ274" s="13">
        <v>9</v>
      </c>
      <c r="AR274" s="21">
        <f t="shared" si="100"/>
        <v>0.64</v>
      </c>
      <c r="AS274" s="22">
        <v>0.5</v>
      </c>
      <c r="AT274" s="1"/>
      <c r="AU274" s="1"/>
      <c r="AV274">
        <v>96</v>
      </c>
      <c r="AW274" s="13">
        <v>82</v>
      </c>
      <c r="AX274" s="13">
        <v>48</v>
      </c>
      <c r="AY274" s="13">
        <v>71</v>
      </c>
      <c r="AZ274" s="13">
        <v>21</v>
      </c>
      <c r="BA274" s="13">
        <v>27</v>
      </c>
      <c r="BB274" s="16">
        <f t="shared" si="101"/>
        <v>6.3372146328043888</v>
      </c>
      <c r="BC274" s="17">
        <f t="shared" si="102"/>
        <v>5.4130374988537477</v>
      </c>
      <c r="BD274" s="17">
        <f t="shared" si="103"/>
        <v>3.1686073164021944</v>
      </c>
      <c r="BE274" s="17">
        <f t="shared" si="104"/>
        <v>4.6868983221782452</v>
      </c>
      <c r="BF274" s="17">
        <f t="shared" si="105"/>
        <v>1.3862657009259598</v>
      </c>
      <c r="BG274" s="17">
        <f t="shared" si="106"/>
        <v>1.7823416154762342</v>
      </c>
      <c r="BH274" s="13">
        <v>55</v>
      </c>
      <c r="BI274" s="13">
        <v>25</v>
      </c>
      <c r="BJ274" s="13">
        <v>1</v>
      </c>
      <c r="BK274" s="13">
        <v>0</v>
      </c>
      <c r="BL274" s="13">
        <v>0</v>
      </c>
      <c r="BM274" s="13">
        <v>0</v>
      </c>
      <c r="BN274" s="13">
        <f t="shared" si="107"/>
        <v>186</v>
      </c>
      <c r="BO274" s="16">
        <v>-8.2769999999999992</v>
      </c>
      <c r="BP274" s="1"/>
      <c r="BQ274" s="1"/>
      <c r="BR274" s="23" t="str">
        <f t="shared" si="108"/>
        <v xml:space="preserve"> </v>
      </c>
      <c r="BS274" s="1"/>
      <c r="BT274" s="13">
        <v>2</v>
      </c>
      <c r="BU274" s="13">
        <v>16</v>
      </c>
      <c r="BV274" s="13">
        <v>0</v>
      </c>
      <c r="BW274" s="13">
        <v>0</v>
      </c>
      <c r="BX274" s="13">
        <v>2</v>
      </c>
      <c r="BY274" s="13">
        <v>1</v>
      </c>
      <c r="BZ274" s="13">
        <v>0</v>
      </c>
      <c r="CA274" s="13">
        <v>0</v>
      </c>
      <c r="CB274" s="23">
        <f t="shared" si="109"/>
        <v>0</v>
      </c>
      <c r="CC274" s="16">
        <v>1.2</v>
      </c>
      <c r="CD274" s="16">
        <v>0.4</v>
      </c>
      <c r="CE274" s="16">
        <v>1.6</v>
      </c>
      <c r="CF274" s="24">
        <f t="shared" si="110"/>
        <v>2.3880597014925373E-2</v>
      </c>
      <c r="CG274" s="24">
        <f t="shared" si="111"/>
        <v>0.10562024388007314</v>
      </c>
      <c r="CH274" s="25">
        <v>5</v>
      </c>
      <c r="CI274" s="16">
        <v>17.3</v>
      </c>
      <c r="CJ274" s="16">
        <v>21.1</v>
      </c>
      <c r="CK274" s="16">
        <v>-8.3000000000000007</v>
      </c>
      <c r="CL274" s="16">
        <v>2.4</v>
      </c>
      <c r="CM274" s="16">
        <v>1.8</v>
      </c>
      <c r="CN274" s="16">
        <v>0</v>
      </c>
      <c r="CO274" s="16">
        <v>4.2</v>
      </c>
      <c r="CP274" s="26">
        <f t="shared" si="112"/>
        <v>6.2686567164179113E-2</v>
      </c>
      <c r="CQ274" s="26">
        <f t="shared" si="113"/>
        <v>0.27725314018519198</v>
      </c>
      <c r="CR274" s="13">
        <v>1</v>
      </c>
      <c r="CS274" s="13">
        <v>1</v>
      </c>
      <c r="CT274" s="13">
        <v>2</v>
      </c>
      <c r="CU274" s="13">
        <v>7.0000000000000007E-2</v>
      </c>
      <c r="CV274" s="13">
        <v>0.69</v>
      </c>
      <c r="CW274" s="13">
        <v>-1.44</v>
      </c>
      <c r="CX274" s="13">
        <v>2.54</v>
      </c>
      <c r="CY274" s="13">
        <v>1.32</v>
      </c>
      <c r="CZ274" s="13">
        <v>-3.87</v>
      </c>
      <c r="DA274" s="13">
        <v>-0.69</v>
      </c>
      <c r="DB274" s="27">
        <v>-8.19</v>
      </c>
      <c r="DC274" s="27">
        <v>18.07</v>
      </c>
      <c r="DD274" s="27">
        <v>-26.26</v>
      </c>
      <c r="DE274" s="27">
        <v>-1.99</v>
      </c>
      <c r="DF274" s="27">
        <v>7.4</v>
      </c>
      <c r="DG274" s="27">
        <v>-0.01</v>
      </c>
      <c r="DH274" s="27">
        <v>7.41</v>
      </c>
      <c r="DI274" s="27">
        <v>0.56000000000000005</v>
      </c>
      <c r="DJ274" s="1">
        <v>186</v>
      </c>
      <c r="DK274" s="28">
        <v>3</v>
      </c>
      <c r="DL274" s="28" t="s">
        <v>379</v>
      </c>
      <c r="DM274" s="1">
        <v>1.8</v>
      </c>
      <c r="DN274" s="1">
        <v>6.6000000000000003E-2</v>
      </c>
      <c r="DO274" s="1">
        <v>0</v>
      </c>
      <c r="DP274" s="16">
        <f t="shared" si="114"/>
        <v>1.5404255319148938</v>
      </c>
    </row>
    <row r="275" spans="1:120" x14ac:dyDescent="0.2">
      <c r="A275" s="13">
        <v>51</v>
      </c>
      <c r="B275" s="13" t="s">
        <v>1188</v>
      </c>
      <c r="C275" s="13" t="s">
        <v>1189</v>
      </c>
      <c r="D275" s="13" t="s">
        <v>133</v>
      </c>
      <c r="E275" s="13" t="s">
        <v>123</v>
      </c>
      <c r="F275" s="1" t="s">
        <v>124</v>
      </c>
      <c r="G275" s="13">
        <v>74</v>
      </c>
      <c r="H275" s="13">
        <v>184</v>
      </c>
      <c r="I275" s="13" t="s">
        <v>125</v>
      </c>
      <c r="J275" s="13">
        <v>2008</v>
      </c>
      <c r="K275" s="13">
        <v>1</v>
      </c>
      <c r="L275" s="13">
        <v>17</v>
      </c>
      <c r="M275" s="1"/>
      <c r="N275" s="1">
        <v>24</v>
      </c>
      <c r="O275" s="13" t="s">
        <v>1190</v>
      </c>
      <c r="P275" s="13" t="s">
        <v>1191</v>
      </c>
      <c r="Q275" s="1" t="str">
        <f t="shared" si="92"/>
        <v>TOR</v>
      </c>
      <c r="R275" s="13" t="s">
        <v>249</v>
      </c>
      <c r="S275" s="1"/>
      <c r="T275" s="13" t="s">
        <v>173</v>
      </c>
      <c r="U275" s="13">
        <v>79</v>
      </c>
      <c r="V275" s="13">
        <v>4</v>
      </c>
      <c r="W275" s="13">
        <v>20</v>
      </c>
      <c r="X275" s="14">
        <v>7</v>
      </c>
      <c r="Y275" s="13">
        <v>24</v>
      </c>
      <c r="Z275" s="13">
        <v>-23</v>
      </c>
      <c r="AA275" s="1">
        <v>100</v>
      </c>
      <c r="AB275" s="14">
        <v>56</v>
      </c>
      <c r="AC275" s="14">
        <v>97</v>
      </c>
      <c r="AD275" s="15">
        <f t="shared" si="93"/>
        <v>0.04</v>
      </c>
      <c r="AE275" s="15">
        <f t="shared" si="94"/>
        <v>1.5810276679841896E-2</v>
      </c>
      <c r="AF275" s="16">
        <v>1656.9166666666999</v>
      </c>
      <c r="AG275" s="17">
        <f t="shared" si="95"/>
        <v>20.973628691983542</v>
      </c>
      <c r="AH275" s="29">
        <v>1936</v>
      </c>
      <c r="AI275" s="17">
        <f t="shared" si="96"/>
        <v>24.50632911392405</v>
      </c>
      <c r="AJ275" s="19">
        <f t="shared" si="97"/>
        <v>0.85584538567494828</v>
      </c>
      <c r="AK275" s="20">
        <f>'Even Strength'!AA275+'Power Play'!R275+'Penalty Kill'!L275</f>
        <v>110.0448717948718</v>
      </c>
      <c r="AL275" s="19">
        <f t="shared" si="98"/>
        <v>3.9849272087867069</v>
      </c>
      <c r="AM275" s="15">
        <f>IF(('Even Strength'!BR275+'Power Play'!AK275+'Penalty Kill'!AG275)&gt;0,V275/('Even Strength'!BR275+'Power Play'!AK275+'Penalty Kill'!AG275),0)</f>
        <v>7.8431372549019607E-2</v>
      </c>
      <c r="AN275" s="15">
        <f>IF(('Even Strength'!BR275+'Power Play'!AK275+'Penalty Kill'!AG275)&gt;0,W275/('Even Strength'!BR275+'Power Play'!AK275+'Penalty Kill'!AG275),0)</f>
        <v>0.39215686274509803</v>
      </c>
      <c r="AO275" s="15">
        <f t="shared" si="99"/>
        <v>0.47058823529411764</v>
      </c>
      <c r="AP275" s="13">
        <v>0</v>
      </c>
      <c r="AQ275" s="13">
        <v>0</v>
      </c>
      <c r="AR275" s="21">
        <f t="shared" si="100"/>
        <v>0</v>
      </c>
      <c r="AS275" s="22">
        <v>0</v>
      </c>
      <c r="AT275" s="1"/>
      <c r="AU275" s="1"/>
      <c r="AV275">
        <v>143</v>
      </c>
      <c r="AW275" s="13">
        <v>109</v>
      </c>
      <c r="AX275" s="13">
        <v>83</v>
      </c>
      <c r="AY275" s="13">
        <v>56</v>
      </c>
      <c r="AZ275" s="13">
        <v>66</v>
      </c>
      <c r="BA275" s="13">
        <v>39</v>
      </c>
      <c r="BB275" s="16">
        <f t="shared" si="101"/>
        <v>5.1782930141325725</v>
      </c>
      <c r="BC275" s="17">
        <f t="shared" si="102"/>
        <v>3.9470904793038484</v>
      </c>
      <c r="BD275" s="17">
        <f t="shared" si="103"/>
        <v>3.0055826585524716</v>
      </c>
      <c r="BE275" s="17">
        <f t="shared" si="104"/>
        <v>2.0278629985414272</v>
      </c>
      <c r="BF275" s="17">
        <f t="shared" si="105"/>
        <v>2.38998139113811</v>
      </c>
      <c r="BG275" s="17">
        <f t="shared" si="106"/>
        <v>1.4122617311270651</v>
      </c>
      <c r="BH275" s="13">
        <v>24</v>
      </c>
      <c r="BI275" s="13">
        <v>11</v>
      </c>
      <c r="BJ275" s="13">
        <v>0</v>
      </c>
      <c r="BK275" s="13">
        <v>0</v>
      </c>
      <c r="BL275" s="13">
        <v>0</v>
      </c>
      <c r="BM275" s="13">
        <v>0</v>
      </c>
      <c r="BN275" s="13">
        <f t="shared" si="107"/>
        <v>216</v>
      </c>
      <c r="BO275" s="16">
        <v>5.3970000000000002</v>
      </c>
      <c r="BP275" s="1"/>
      <c r="BQ275" s="1"/>
      <c r="BR275" s="23" t="str">
        <f t="shared" si="108"/>
        <v xml:space="preserve"> </v>
      </c>
      <c r="BS275" s="1"/>
      <c r="BT275" s="13">
        <v>1</v>
      </c>
      <c r="BU275" s="13">
        <v>15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23">
        <f t="shared" si="109"/>
        <v>0</v>
      </c>
      <c r="CC275" s="16">
        <v>1.1000000000000001</v>
      </c>
      <c r="CD275" s="16">
        <v>1.7000000000000002</v>
      </c>
      <c r="CE275" s="16">
        <v>2.8</v>
      </c>
      <c r="CF275" s="24">
        <f t="shared" si="110"/>
        <v>3.5443037974683539E-2</v>
      </c>
      <c r="CG275" s="24">
        <f t="shared" si="111"/>
        <v>0.10139314992707134</v>
      </c>
      <c r="CH275" s="25">
        <v>2</v>
      </c>
      <c r="CI275" s="16">
        <v>29.4</v>
      </c>
      <c r="CJ275" s="16">
        <v>27</v>
      </c>
      <c r="CK275" s="16">
        <v>-10.1</v>
      </c>
      <c r="CL275" s="16">
        <v>2.4</v>
      </c>
      <c r="CM275" s="16">
        <v>-1.1000000000000001</v>
      </c>
      <c r="CN275" s="16">
        <v>0</v>
      </c>
      <c r="CO275" s="16">
        <v>1.3</v>
      </c>
      <c r="CP275" s="26">
        <f t="shared" si="112"/>
        <v>1.6455696202531647E-2</v>
      </c>
      <c r="CQ275" s="26">
        <f t="shared" si="113"/>
        <v>4.7075391037568838E-2</v>
      </c>
      <c r="CR275" s="13">
        <v>0</v>
      </c>
      <c r="CS275" s="13">
        <v>1</v>
      </c>
      <c r="CT275" s="13">
        <v>0</v>
      </c>
      <c r="CU275" s="13">
        <v>0</v>
      </c>
      <c r="CV275" s="13">
        <v>-0.97</v>
      </c>
      <c r="CW275" s="13">
        <v>1.59</v>
      </c>
      <c r="CX275" s="13">
        <v>1.1599999999999999</v>
      </c>
      <c r="CY275" s="13">
        <v>6.55</v>
      </c>
      <c r="CZ275" s="13">
        <v>-0.92</v>
      </c>
      <c r="DA275" s="13">
        <v>7.41</v>
      </c>
      <c r="DB275" s="27">
        <v>7.38</v>
      </c>
      <c r="DC275" s="27">
        <v>-135.41</v>
      </c>
      <c r="DD275" s="27">
        <v>142.79</v>
      </c>
      <c r="DE275" s="27">
        <v>6.39</v>
      </c>
      <c r="DF275" s="27">
        <v>-15.05</v>
      </c>
      <c r="DG275" s="27">
        <v>-88.62</v>
      </c>
      <c r="DH275" s="27">
        <v>73.58</v>
      </c>
      <c r="DI275" s="27">
        <v>3.29</v>
      </c>
      <c r="DJ275" s="1">
        <v>186</v>
      </c>
      <c r="DK275" s="1"/>
      <c r="DL275" s="1"/>
      <c r="DM275" s="1">
        <v>4.05</v>
      </c>
      <c r="DN275" s="1">
        <v>0</v>
      </c>
      <c r="DO275" s="1">
        <v>0</v>
      </c>
      <c r="DP275" s="16">
        <f t="shared" si="114"/>
        <v>-6.1468085106382979</v>
      </c>
    </row>
    <row r="276" spans="1:120" x14ac:dyDescent="0.2">
      <c r="A276" s="13">
        <v>5</v>
      </c>
      <c r="B276" s="13" t="s">
        <v>1192</v>
      </c>
      <c r="C276" s="13" t="s">
        <v>1193</v>
      </c>
      <c r="D276" s="13" t="s">
        <v>187</v>
      </c>
      <c r="E276" s="13" t="s">
        <v>141</v>
      </c>
      <c r="F276" s="1" t="s">
        <v>142</v>
      </c>
      <c r="G276" s="13">
        <v>75</v>
      </c>
      <c r="H276" s="13">
        <v>222</v>
      </c>
      <c r="I276" s="13" t="s">
        <v>125</v>
      </c>
      <c r="J276" s="1"/>
      <c r="K276" s="1"/>
      <c r="L276" s="1"/>
      <c r="M276" s="1"/>
      <c r="N276" s="1">
        <v>30</v>
      </c>
      <c r="O276" s="13" t="s">
        <v>165</v>
      </c>
      <c r="P276" s="13" t="s">
        <v>1194</v>
      </c>
      <c r="Q276" s="1" t="str">
        <f t="shared" si="92"/>
        <v>TBL</v>
      </c>
      <c r="R276" s="13" t="s">
        <v>219</v>
      </c>
      <c r="S276" s="1"/>
      <c r="T276" s="13" t="s">
        <v>173</v>
      </c>
      <c r="U276" s="13">
        <v>70</v>
      </c>
      <c r="V276" s="13">
        <v>4</v>
      </c>
      <c r="W276" s="13">
        <v>26</v>
      </c>
      <c r="X276" s="14">
        <v>9</v>
      </c>
      <c r="Y276" s="13">
        <v>30</v>
      </c>
      <c r="Z276" s="13">
        <v>27</v>
      </c>
      <c r="AA276" s="1">
        <v>111</v>
      </c>
      <c r="AB276" s="14">
        <v>50</v>
      </c>
      <c r="AC276" s="14">
        <v>75</v>
      </c>
      <c r="AD276" s="15">
        <f t="shared" si="93"/>
        <v>3.6036036036036036E-2</v>
      </c>
      <c r="AE276" s="15">
        <f t="shared" si="94"/>
        <v>1.6949152542372881E-2</v>
      </c>
      <c r="AF276" s="16">
        <v>1400.6833333333</v>
      </c>
      <c r="AG276" s="17">
        <f t="shared" si="95"/>
        <v>20.009761904761429</v>
      </c>
      <c r="AH276" s="29">
        <v>1746</v>
      </c>
      <c r="AI276" s="17">
        <f t="shared" si="96"/>
        <v>24.942857142857143</v>
      </c>
      <c r="AJ276" s="19">
        <f t="shared" si="97"/>
        <v>0.80222413134782355</v>
      </c>
      <c r="AK276" s="20">
        <f>'Even Strength'!AA276+'Power Play'!R276+'Penalty Kill'!L276</f>
        <v>67.455182072829132</v>
      </c>
      <c r="AL276" s="19">
        <f t="shared" si="98"/>
        <v>2.8895260106637313</v>
      </c>
      <c r="AM276" s="15">
        <f>IF(('Even Strength'!BR276+'Power Play'!AK276+'Penalty Kill'!AG276)&gt;0,V276/('Even Strength'!BR276+'Power Play'!AK276+'Penalty Kill'!AG276),0)</f>
        <v>5.7971014492753624E-2</v>
      </c>
      <c r="AN276" s="15">
        <f>IF(('Even Strength'!BR276+'Power Play'!AK276+'Penalty Kill'!AG276)&gt;0,W276/('Even Strength'!BR276+'Power Play'!AK276+'Penalty Kill'!AG276),0)</f>
        <v>0.37681159420289856</v>
      </c>
      <c r="AO276" s="15">
        <f t="shared" si="99"/>
        <v>0.43478260869565216</v>
      </c>
      <c r="AP276" s="13">
        <v>0</v>
      </c>
      <c r="AQ276" s="13">
        <v>0</v>
      </c>
      <c r="AR276" s="21">
        <f t="shared" si="100"/>
        <v>0</v>
      </c>
      <c r="AS276" s="22">
        <v>0</v>
      </c>
      <c r="AT276" s="1"/>
      <c r="AU276" s="1"/>
      <c r="AV276">
        <v>97</v>
      </c>
      <c r="AW276" s="13">
        <v>46</v>
      </c>
      <c r="AX276" s="13">
        <v>94</v>
      </c>
      <c r="AY276" s="13">
        <v>50</v>
      </c>
      <c r="AZ276" s="13">
        <v>29</v>
      </c>
      <c r="BA276" s="13">
        <v>21</v>
      </c>
      <c r="BB276" s="16">
        <f t="shared" si="101"/>
        <v>4.1551147654122191</v>
      </c>
      <c r="BC276" s="17">
        <f t="shared" si="102"/>
        <v>1.9704667959686812</v>
      </c>
      <c r="BD276" s="17">
        <f t="shared" si="103"/>
        <v>4.0266060613273051</v>
      </c>
      <c r="BE276" s="17">
        <f t="shared" si="104"/>
        <v>2.1418117347485666</v>
      </c>
      <c r="BF276" s="17">
        <f t="shared" si="105"/>
        <v>1.2422508061541686</v>
      </c>
      <c r="BG276" s="17">
        <f t="shared" si="106"/>
        <v>0.89956092859439807</v>
      </c>
      <c r="BH276" s="13">
        <v>19</v>
      </c>
      <c r="BI276" s="13">
        <v>7</v>
      </c>
      <c r="BJ276" s="13">
        <v>1</v>
      </c>
      <c r="BK276" s="13">
        <v>0</v>
      </c>
      <c r="BL276" s="13">
        <v>0</v>
      </c>
      <c r="BM276" s="13">
        <v>0</v>
      </c>
      <c r="BN276" s="13">
        <f t="shared" si="107"/>
        <v>160</v>
      </c>
      <c r="BO276" s="16">
        <v>1.266</v>
      </c>
      <c r="BP276" s="1"/>
      <c r="BQ276" s="1"/>
      <c r="BR276" s="23" t="str">
        <f t="shared" si="108"/>
        <v xml:space="preserve"> </v>
      </c>
      <c r="BS276" s="1"/>
      <c r="BT276" s="13">
        <v>0</v>
      </c>
      <c r="BU276" s="13">
        <v>12</v>
      </c>
      <c r="BV276" s="13">
        <v>0</v>
      </c>
      <c r="BW276" s="13">
        <v>1</v>
      </c>
      <c r="BX276" s="13">
        <v>3</v>
      </c>
      <c r="BY276" s="13">
        <v>0</v>
      </c>
      <c r="BZ276" s="13">
        <v>0</v>
      </c>
      <c r="CA276" s="13">
        <v>0</v>
      </c>
      <c r="CB276" s="23">
        <f t="shared" si="109"/>
        <v>0</v>
      </c>
      <c r="CC276" s="16">
        <v>2.1</v>
      </c>
      <c r="CD276" s="16">
        <v>4.5999999999999996</v>
      </c>
      <c r="CE276" s="16">
        <v>6.7</v>
      </c>
      <c r="CF276" s="24">
        <f t="shared" si="110"/>
        <v>9.571428571428571E-2</v>
      </c>
      <c r="CG276" s="24">
        <f t="shared" si="111"/>
        <v>0.28700277245630795</v>
      </c>
      <c r="CH276" s="25">
        <v>4</v>
      </c>
      <c r="CI276" s="16">
        <v>32.200000000000003</v>
      </c>
      <c r="CJ276" s="16">
        <v>32.5</v>
      </c>
      <c r="CK276" s="16">
        <v>17</v>
      </c>
      <c r="CL276" s="16">
        <v>3.8</v>
      </c>
      <c r="CM276" s="16">
        <v>6.6</v>
      </c>
      <c r="CN276" s="16">
        <v>0</v>
      </c>
      <c r="CO276" s="16">
        <v>10.4</v>
      </c>
      <c r="CP276" s="26">
        <f t="shared" si="112"/>
        <v>0.14857142857142858</v>
      </c>
      <c r="CQ276" s="26">
        <f t="shared" si="113"/>
        <v>0.44549684082770186</v>
      </c>
      <c r="CR276" s="13">
        <v>0</v>
      </c>
      <c r="CS276" s="13">
        <v>1</v>
      </c>
      <c r="CT276" s="13">
        <v>2</v>
      </c>
      <c r="CU276" s="13">
        <v>0</v>
      </c>
      <c r="CV276" s="13">
        <v>-1.35</v>
      </c>
      <c r="CW276" s="13">
        <v>1.69</v>
      </c>
      <c r="CX276" s="13">
        <v>-2.5099999999999998</v>
      </c>
      <c r="CY276" s="13">
        <v>0.03</v>
      </c>
      <c r="CZ276" s="13">
        <v>-0.56000000000000005</v>
      </c>
      <c r="DA276" s="13">
        <v>-2.7</v>
      </c>
      <c r="DB276" s="27">
        <v>26.59</v>
      </c>
      <c r="DC276" s="27">
        <v>14.5</v>
      </c>
      <c r="DD276" s="27">
        <v>12.09</v>
      </c>
      <c r="DE276" s="27">
        <v>0.69</v>
      </c>
      <c r="DF276" s="27">
        <v>16.809999999999999</v>
      </c>
      <c r="DG276" s="27">
        <v>7.54</v>
      </c>
      <c r="DH276" s="27">
        <v>9.27</v>
      </c>
      <c r="DI276" s="27">
        <v>0.53</v>
      </c>
      <c r="DJ276" s="1">
        <v>186</v>
      </c>
      <c r="DK276" s="28">
        <v>12</v>
      </c>
      <c r="DL276" s="28" t="s">
        <v>359</v>
      </c>
      <c r="DM276" s="1">
        <v>4.5999999999999996</v>
      </c>
      <c r="DN276" s="1">
        <v>0.224</v>
      </c>
      <c r="DO276" s="1">
        <v>0</v>
      </c>
      <c r="DP276" s="16">
        <f t="shared" si="114"/>
        <v>1.7829787234042556</v>
      </c>
    </row>
    <row r="277" spans="1:120" x14ac:dyDescent="0.2">
      <c r="A277" s="13">
        <v>32</v>
      </c>
      <c r="B277" s="13" t="s">
        <v>1195</v>
      </c>
      <c r="C277" s="13" t="s">
        <v>689</v>
      </c>
      <c r="D277" s="13" t="s">
        <v>158</v>
      </c>
      <c r="E277" s="13" t="s">
        <v>141</v>
      </c>
      <c r="F277" s="1"/>
      <c r="G277" s="13">
        <v>75</v>
      </c>
      <c r="H277" s="13">
        <v>205</v>
      </c>
      <c r="I277" s="13" t="s">
        <v>125</v>
      </c>
      <c r="J277" s="1"/>
      <c r="K277" s="1"/>
      <c r="L277" s="1"/>
      <c r="M277" s="13" t="s">
        <v>159</v>
      </c>
      <c r="N277" s="1">
        <v>21</v>
      </c>
      <c r="O277" s="13" t="s">
        <v>546</v>
      </c>
      <c r="P277" s="13" t="s">
        <v>1196</v>
      </c>
      <c r="Q277" s="1" t="str">
        <f t="shared" si="92"/>
        <v>ARI</v>
      </c>
      <c r="R277" s="13" t="s">
        <v>446</v>
      </c>
      <c r="S277" s="1"/>
      <c r="T277" s="13" t="s">
        <v>146</v>
      </c>
      <c r="U277" s="13">
        <v>2</v>
      </c>
      <c r="V277" s="13">
        <v>0</v>
      </c>
      <c r="W277" s="13">
        <v>0</v>
      </c>
      <c r="X277" s="14">
        <v>0</v>
      </c>
      <c r="Y277" s="13">
        <v>0</v>
      </c>
      <c r="Z277" s="13">
        <v>-1</v>
      </c>
      <c r="AA277" s="1">
        <v>1</v>
      </c>
      <c r="AB277" s="14">
        <v>0</v>
      </c>
      <c r="AC277" s="14">
        <v>0</v>
      </c>
      <c r="AD277" s="15">
        <f t="shared" si="93"/>
        <v>0</v>
      </c>
      <c r="AE277" s="15">
        <f t="shared" si="94"/>
        <v>0</v>
      </c>
      <c r="AF277" s="16">
        <v>19.149999999999999</v>
      </c>
      <c r="AG277" s="17">
        <f t="shared" si="95"/>
        <v>9.5749999999999993</v>
      </c>
      <c r="AH277" s="29">
        <v>27</v>
      </c>
      <c r="AI277" s="17">
        <f t="shared" si="96"/>
        <v>13.5</v>
      </c>
      <c r="AJ277" s="19">
        <f t="shared" si="97"/>
        <v>0.70925925925925926</v>
      </c>
      <c r="AK277" s="20">
        <f>'Even Strength'!AA277+'Power Play'!R277+'Penalty Kill'!L277</f>
        <v>0</v>
      </c>
      <c r="AL277" s="19">
        <f t="shared" si="98"/>
        <v>0</v>
      </c>
      <c r="AM277" s="15">
        <f>IF(('Even Strength'!BR277+'Power Play'!AK277+'Penalty Kill'!AG277)&gt;0,V277/('Even Strength'!BR277+'Power Play'!AK277+'Penalty Kill'!AG277),0)</f>
        <v>0</v>
      </c>
      <c r="AN277" s="15">
        <f>IF(('Even Strength'!BR277+'Power Play'!AK277+'Penalty Kill'!AG277)&gt;0,W277/('Even Strength'!BR277+'Power Play'!AK277+'Penalty Kill'!AG277),0)</f>
        <v>0</v>
      </c>
      <c r="AO277" s="15">
        <f t="shared" si="99"/>
        <v>0</v>
      </c>
      <c r="AP277" s="13">
        <v>9</v>
      </c>
      <c r="AQ277" s="13">
        <v>8</v>
      </c>
      <c r="AR277" s="21">
        <f t="shared" si="100"/>
        <v>0.52941176470588236</v>
      </c>
      <c r="AS277" s="22">
        <v>13.6</v>
      </c>
      <c r="AT277" s="1"/>
      <c r="AU277" s="1"/>
      <c r="AV277">
        <v>1</v>
      </c>
      <c r="AW277" s="13">
        <v>2</v>
      </c>
      <c r="AX277" s="13">
        <v>1</v>
      </c>
      <c r="AY277" s="13">
        <v>0</v>
      </c>
      <c r="AZ277" s="13">
        <v>0</v>
      </c>
      <c r="BA277" s="13">
        <v>1</v>
      </c>
      <c r="BB277" s="16">
        <f t="shared" si="101"/>
        <v>3.133159268929504</v>
      </c>
      <c r="BC277" s="17">
        <f t="shared" si="102"/>
        <v>6.2663185378590081</v>
      </c>
      <c r="BD277" s="17">
        <f t="shared" si="103"/>
        <v>3.133159268929504</v>
      </c>
      <c r="BE277" s="17">
        <f t="shared" si="104"/>
        <v>0</v>
      </c>
      <c r="BF277" s="17">
        <f t="shared" si="105"/>
        <v>0</v>
      </c>
      <c r="BG277" s="17">
        <f t="shared" si="106"/>
        <v>3.133159268929504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f t="shared" si="107"/>
        <v>3</v>
      </c>
      <c r="BO277" s="16">
        <v>-3.2000000000000001E-2</v>
      </c>
      <c r="BP277" s="1"/>
      <c r="BQ277" s="1"/>
      <c r="BR277" s="23" t="str">
        <f t="shared" si="108"/>
        <v xml:space="preserve"> </v>
      </c>
      <c r="BS277" s="1"/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23">
        <f t="shared" si="109"/>
        <v>0</v>
      </c>
      <c r="CC277" s="16">
        <v>-0.1</v>
      </c>
      <c r="CD277" s="16">
        <v>0</v>
      </c>
      <c r="CE277" s="16">
        <v>-0.1</v>
      </c>
      <c r="CF277" s="24">
        <f t="shared" si="110"/>
        <v>-0.05</v>
      </c>
      <c r="CG277" s="24">
        <f t="shared" si="111"/>
        <v>-0.31331592689295046</v>
      </c>
      <c r="CH277" s="25">
        <v>4</v>
      </c>
      <c r="CI277" s="16">
        <v>0.4</v>
      </c>
      <c r="CJ277" s="16">
        <v>0.60000000000000009</v>
      </c>
      <c r="CK277" s="16">
        <v>-0.8</v>
      </c>
      <c r="CL277" s="16">
        <v>-0.2</v>
      </c>
      <c r="CM277" s="16">
        <v>0</v>
      </c>
      <c r="CN277" s="16">
        <v>0</v>
      </c>
      <c r="CO277" s="16">
        <v>-0.2</v>
      </c>
      <c r="CP277" s="26">
        <f t="shared" si="112"/>
        <v>-0.1</v>
      </c>
      <c r="CQ277" s="26">
        <f t="shared" si="113"/>
        <v>-0.62663185378590092</v>
      </c>
      <c r="CR277" s="13">
        <v>0</v>
      </c>
      <c r="CS277" s="13">
        <v>0</v>
      </c>
      <c r="CT277" s="13">
        <v>0</v>
      </c>
      <c r="CU277" s="13">
        <v>0.02</v>
      </c>
      <c r="CV277" s="13">
        <v>-0.05</v>
      </c>
      <c r="CW277" s="13">
        <v>0.06</v>
      </c>
      <c r="CX277" s="13">
        <v>0</v>
      </c>
      <c r="CY277" s="13">
        <v>0</v>
      </c>
      <c r="CZ277" s="13">
        <v>-7.0000000000000007E-2</v>
      </c>
      <c r="DA277" s="13">
        <v>-0.04</v>
      </c>
      <c r="DB277" s="27">
        <v>-4.9400000000000004</v>
      </c>
      <c r="DC277" s="27">
        <v>10.6</v>
      </c>
      <c r="DD277" s="27">
        <v>-15.54</v>
      </c>
      <c r="DE277" s="27">
        <v>-51.15</v>
      </c>
      <c r="DF277" s="27">
        <v>-2.52</v>
      </c>
      <c r="DG277" s="27">
        <v>5.26</v>
      </c>
      <c r="DH277" s="27">
        <v>-7.78</v>
      </c>
      <c r="DI277" s="27">
        <v>-25.62</v>
      </c>
      <c r="DJ277" s="1">
        <v>5</v>
      </c>
      <c r="DK277" s="1"/>
      <c r="DL277" s="1"/>
      <c r="DM277" s="1">
        <v>2.5000000000000001E-2</v>
      </c>
      <c r="DN277" s="1">
        <v>0</v>
      </c>
      <c r="DO277" s="1">
        <v>0</v>
      </c>
      <c r="DP277" s="16">
        <f t="shared" si="114"/>
        <v>-0.22173415694349119</v>
      </c>
    </row>
    <row r="278" spans="1:120" x14ac:dyDescent="0.2">
      <c r="A278" s="13">
        <v>13</v>
      </c>
      <c r="B278" s="13" t="s">
        <v>1197</v>
      </c>
      <c r="C278" s="13" t="s">
        <v>1198</v>
      </c>
      <c r="D278" s="13" t="s">
        <v>558</v>
      </c>
      <c r="E278" s="13" t="s">
        <v>123</v>
      </c>
      <c r="F278" s="1" t="s">
        <v>124</v>
      </c>
      <c r="G278" s="13">
        <v>69</v>
      </c>
      <c r="H278" s="13">
        <v>150</v>
      </c>
      <c r="I278" s="13" t="s">
        <v>125</v>
      </c>
      <c r="J278" s="13">
        <v>2011</v>
      </c>
      <c r="K278" s="13">
        <v>4</v>
      </c>
      <c r="L278" s="13">
        <v>104</v>
      </c>
      <c r="M278" s="13" t="s">
        <v>159</v>
      </c>
      <c r="N278" s="1">
        <v>21</v>
      </c>
      <c r="O278" s="13" t="s">
        <v>529</v>
      </c>
      <c r="P278" s="13" t="s">
        <v>1199</v>
      </c>
      <c r="Q278" s="1" t="str">
        <f t="shared" si="92"/>
        <v>CGY</v>
      </c>
      <c r="R278" s="13" t="s">
        <v>270</v>
      </c>
      <c r="S278" s="1"/>
      <c r="T278" s="13" t="s">
        <v>129</v>
      </c>
      <c r="U278" s="13">
        <v>80</v>
      </c>
      <c r="V278" s="13">
        <v>24</v>
      </c>
      <c r="W278" s="13">
        <v>40</v>
      </c>
      <c r="X278" s="14">
        <v>24</v>
      </c>
      <c r="Y278" s="13">
        <v>64</v>
      </c>
      <c r="Z278" s="13">
        <v>11</v>
      </c>
      <c r="AA278" s="1">
        <v>167</v>
      </c>
      <c r="AB278" s="14">
        <v>50</v>
      </c>
      <c r="AC278" s="14">
        <v>65</v>
      </c>
      <c r="AD278" s="15">
        <f t="shared" si="93"/>
        <v>0.1437125748502994</v>
      </c>
      <c r="AE278" s="15">
        <f t="shared" si="94"/>
        <v>8.5106382978723402E-2</v>
      </c>
      <c r="AF278" s="16">
        <v>1417.35</v>
      </c>
      <c r="AG278" s="17">
        <f t="shared" si="95"/>
        <v>17.716874999999998</v>
      </c>
      <c r="AH278" s="29">
        <v>1971</v>
      </c>
      <c r="AI278" s="17">
        <f t="shared" si="96"/>
        <v>24.637499999999999</v>
      </c>
      <c r="AJ278" s="19">
        <f t="shared" si="97"/>
        <v>0.71910197869101977</v>
      </c>
      <c r="AK278" s="20">
        <f>'Even Strength'!AA278+'Power Play'!R278+'Penalty Kill'!L278</f>
        <v>158.11841249186728</v>
      </c>
      <c r="AL278" s="19">
        <f t="shared" si="98"/>
        <v>6.6935511690916414</v>
      </c>
      <c r="AM278" s="15">
        <f>IF(('Even Strength'!BR278+'Power Play'!AK278+'Penalty Kill'!AG278)&gt;0,V278/('Even Strength'!BR278+'Power Play'!AK278+'Penalty Kill'!AG278),0)</f>
        <v>0.29268292682926828</v>
      </c>
      <c r="AN278" s="15">
        <f>IF(('Even Strength'!BR278+'Power Play'!AK278+'Penalty Kill'!AG278)&gt;0,W278/('Even Strength'!BR278+'Power Play'!AK278+'Penalty Kill'!AG278),0)</f>
        <v>0.48780487804878048</v>
      </c>
      <c r="AO278" s="15">
        <f t="shared" si="99"/>
        <v>0.78048780487804881</v>
      </c>
      <c r="AP278" s="13">
        <v>3</v>
      </c>
      <c r="AQ278" s="13">
        <v>5</v>
      </c>
      <c r="AR278" s="21">
        <f t="shared" si="100"/>
        <v>0.375</v>
      </c>
      <c r="AS278" s="22">
        <v>0.1</v>
      </c>
      <c r="AT278" s="1"/>
      <c r="AU278" s="1"/>
      <c r="AV278">
        <v>44</v>
      </c>
      <c r="AW278" s="13">
        <v>14</v>
      </c>
      <c r="AX278" s="13">
        <v>27</v>
      </c>
      <c r="AY278" s="13">
        <v>50</v>
      </c>
      <c r="AZ278" s="13">
        <v>78</v>
      </c>
      <c r="BA278" s="13">
        <v>67</v>
      </c>
      <c r="BB278" s="16">
        <f t="shared" si="101"/>
        <v>1.8626309662398137</v>
      </c>
      <c r="BC278" s="17">
        <f t="shared" si="102"/>
        <v>0.59265530743994077</v>
      </c>
      <c r="BD278" s="17">
        <f t="shared" si="103"/>
        <v>1.1429780929198858</v>
      </c>
      <c r="BE278" s="17">
        <f t="shared" si="104"/>
        <v>2.1166260979997888</v>
      </c>
      <c r="BF278" s="17">
        <f t="shared" si="105"/>
        <v>3.3019367128796699</v>
      </c>
      <c r="BG278" s="17">
        <f t="shared" si="106"/>
        <v>2.8362789713197163</v>
      </c>
      <c r="BH278" s="13">
        <v>14</v>
      </c>
      <c r="BI278" s="13">
        <v>6</v>
      </c>
      <c r="BJ278" s="13">
        <v>0</v>
      </c>
      <c r="BK278" s="13">
        <v>0</v>
      </c>
      <c r="BL278" s="13">
        <v>0</v>
      </c>
      <c r="BM278" s="13">
        <v>0</v>
      </c>
      <c r="BN278" s="13">
        <f t="shared" si="107"/>
        <v>55</v>
      </c>
      <c r="BO278" s="16">
        <v>10.537000000000001</v>
      </c>
      <c r="BP278" s="13">
        <v>6</v>
      </c>
      <c r="BQ278" s="13">
        <v>2</v>
      </c>
      <c r="BR278" s="23">
        <f t="shared" si="108"/>
        <v>0.33333333333333331</v>
      </c>
      <c r="BS278" s="13">
        <v>0</v>
      </c>
      <c r="BT278" s="13">
        <v>3</v>
      </c>
      <c r="BU278" s="13">
        <v>20</v>
      </c>
      <c r="BV278" s="13">
        <v>0</v>
      </c>
      <c r="BW278" s="13">
        <v>2</v>
      </c>
      <c r="BX278" s="13">
        <v>4</v>
      </c>
      <c r="BY278" s="13">
        <v>1</v>
      </c>
      <c r="BZ278" s="13">
        <v>0</v>
      </c>
      <c r="CA278" s="13">
        <v>0</v>
      </c>
      <c r="CB278" s="23">
        <f t="shared" si="109"/>
        <v>0</v>
      </c>
      <c r="CC278" s="16">
        <v>5.8</v>
      </c>
      <c r="CD278" s="16">
        <v>2</v>
      </c>
      <c r="CE278" s="16">
        <v>7.8</v>
      </c>
      <c r="CF278" s="24">
        <f t="shared" si="110"/>
        <v>9.7500000000000003E-2</v>
      </c>
      <c r="CG278" s="24">
        <f t="shared" si="111"/>
        <v>0.33019367128796701</v>
      </c>
      <c r="CH278" s="25">
        <v>6</v>
      </c>
      <c r="CI278" s="16">
        <v>37.200000000000003</v>
      </c>
      <c r="CJ278" s="16">
        <v>29.8</v>
      </c>
      <c r="CK278" s="16">
        <v>10.7</v>
      </c>
      <c r="CL278" s="16">
        <v>8.9</v>
      </c>
      <c r="CM278" s="16">
        <v>3.7</v>
      </c>
      <c r="CN278" s="16">
        <v>0.2</v>
      </c>
      <c r="CO278" s="16">
        <v>12.8</v>
      </c>
      <c r="CP278" s="26">
        <f t="shared" si="112"/>
        <v>0.16</v>
      </c>
      <c r="CQ278" s="26">
        <f t="shared" si="113"/>
        <v>0.54185628108794592</v>
      </c>
      <c r="CR278" s="13">
        <v>6</v>
      </c>
      <c r="CS278" s="13">
        <v>2</v>
      </c>
      <c r="CT278" s="13">
        <v>5</v>
      </c>
      <c r="CU278" s="13">
        <v>0</v>
      </c>
      <c r="CV278" s="13">
        <v>0.27</v>
      </c>
      <c r="CW278" s="13">
        <v>2.76</v>
      </c>
      <c r="CX278" s="13">
        <v>6.95</v>
      </c>
      <c r="CY278" s="13">
        <v>-1.78</v>
      </c>
      <c r="CZ278" s="13">
        <v>2.15</v>
      </c>
      <c r="DA278" s="13">
        <v>10.35</v>
      </c>
      <c r="DB278" s="27">
        <v>-47.32</v>
      </c>
      <c r="DC278" s="27">
        <v>30.52</v>
      </c>
      <c r="DD278" s="27">
        <v>-77.84</v>
      </c>
      <c r="DE278" s="27">
        <v>-4.17</v>
      </c>
      <c r="DF278" s="27">
        <v>-34.69</v>
      </c>
      <c r="DG278" s="27">
        <v>35.86</v>
      </c>
      <c r="DH278" s="27">
        <v>-70.55</v>
      </c>
      <c r="DI278" s="27">
        <v>-3.78</v>
      </c>
      <c r="DJ278" s="1">
        <v>186</v>
      </c>
      <c r="DK278" s="1"/>
      <c r="DL278" s="1"/>
      <c r="DM278" s="1">
        <v>1.85</v>
      </c>
      <c r="DN278" s="1">
        <v>0</v>
      </c>
      <c r="DO278" s="1">
        <v>0.92500000000000004</v>
      </c>
      <c r="DP278" s="16">
        <f t="shared" si="114"/>
        <v>10.03404255319149</v>
      </c>
    </row>
    <row r="279" spans="1:120" x14ac:dyDescent="0.2">
      <c r="A279" s="13">
        <v>28</v>
      </c>
      <c r="B279" s="13" t="s">
        <v>1200</v>
      </c>
      <c r="C279" s="13" t="s">
        <v>1201</v>
      </c>
      <c r="D279" s="13" t="s">
        <v>1202</v>
      </c>
      <c r="E279" s="13" t="s">
        <v>123</v>
      </c>
      <c r="F279" s="1" t="s">
        <v>124</v>
      </c>
      <c r="G279" s="13">
        <v>77</v>
      </c>
      <c r="H279" s="13">
        <v>223</v>
      </c>
      <c r="I279" s="13" t="s">
        <v>125</v>
      </c>
      <c r="J279" s="13">
        <v>2000</v>
      </c>
      <c r="K279" s="13">
        <v>7</v>
      </c>
      <c r="L279" s="13">
        <v>220</v>
      </c>
      <c r="M279" s="1"/>
      <c r="N279" s="1">
        <v>32</v>
      </c>
      <c r="O279" s="13" t="s">
        <v>628</v>
      </c>
      <c r="P279" s="13" t="s">
        <v>1203</v>
      </c>
      <c r="Q279" s="1" t="str">
        <f t="shared" si="92"/>
        <v>NSH</v>
      </c>
      <c r="R279" s="13" t="s">
        <v>243</v>
      </c>
      <c r="S279" s="1"/>
      <c r="T279" s="13" t="s">
        <v>146</v>
      </c>
      <c r="U279" s="13">
        <v>73</v>
      </c>
      <c r="V279" s="13">
        <v>4</v>
      </c>
      <c r="W279" s="13">
        <v>10</v>
      </c>
      <c r="X279" s="14">
        <v>5</v>
      </c>
      <c r="Y279" s="13">
        <v>14</v>
      </c>
      <c r="Z279" s="13">
        <v>7</v>
      </c>
      <c r="AA279" s="1">
        <v>54</v>
      </c>
      <c r="AB279" s="14">
        <v>20</v>
      </c>
      <c r="AC279" s="14">
        <v>28</v>
      </c>
      <c r="AD279" s="15">
        <f t="shared" si="93"/>
        <v>7.407407407407407E-2</v>
      </c>
      <c r="AE279" s="15">
        <f t="shared" si="94"/>
        <v>3.9215686274509803E-2</v>
      </c>
      <c r="AF279" s="16">
        <v>907.65</v>
      </c>
      <c r="AG279" s="17">
        <f t="shared" si="95"/>
        <v>12.433561643835617</v>
      </c>
      <c r="AH279" s="29">
        <v>1377</v>
      </c>
      <c r="AI279" s="17">
        <f t="shared" si="96"/>
        <v>18.863013698630137</v>
      </c>
      <c r="AJ279" s="19">
        <f t="shared" si="97"/>
        <v>0.65915032679738561</v>
      </c>
      <c r="AK279" s="20">
        <f>'Even Strength'!AA279+'Power Play'!R279+'Penalty Kill'!L279</f>
        <v>50.400000000000006</v>
      </c>
      <c r="AL279" s="19">
        <f t="shared" si="98"/>
        <v>3.3316807139315818</v>
      </c>
      <c r="AM279" s="15">
        <f>IF(('Even Strength'!BR279+'Power Play'!AK279+'Penalty Kill'!AG279)&gt;0,V279/('Even Strength'!BR279+'Power Play'!AK279+'Penalty Kill'!AG279),0)</f>
        <v>0.19047619047619047</v>
      </c>
      <c r="AN279" s="15">
        <f>IF(('Even Strength'!BR279+'Power Play'!AK279+'Penalty Kill'!AG279)&gt;0,W279/('Even Strength'!BR279+'Power Play'!AK279+'Penalty Kill'!AG279),0)</f>
        <v>0.47619047619047616</v>
      </c>
      <c r="AO279" s="15">
        <f t="shared" si="99"/>
        <v>0.66666666666666663</v>
      </c>
      <c r="AP279" s="13">
        <v>619</v>
      </c>
      <c r="AQ279" s="13">
        <v>478</v>
      </c>
      <c r="AR279" s="21">
        <f t="shared" si="100"/>
        <v>0.56426618049225163</v>
      </c>
      <c r="AS279" s="22">
        <v>23.7</v>
      </c>
      <c r="AT279" s="13">
        <v>13</v>
      </c>
      <c r="AU279" s="13">
        <v>9</v>
      </c>
      <c r="AV279">
        <v>58</v>
      </c>
      <c r="AW279" s="13">
        <v>143</v>
      </c>
      <c r="AX279" s="13">
        <v>58</v>
      </c>
      <c r="AY279" s="13">
        <v>20</v>
      </c>
      <c r="AZ279" s="13">
        <v>10</v>
      </c>
      <c r="BA279" s="13">
        <v>19</v>
      </c>
      <c r="BB279" s="16">
        <f t="shared" si="101"/>
        <v>3.8340770120641214</v>
      </c>
      <c r="BC279" s="17">
        <f t="shared" si="102"/>
        <v>9.4529829780201631</v>
      </c>
      <c r="BD279" s="17">
        <f t="shared" si="103"/>
        <v>3.8340770120641214</v>
      </c>
      <c r="BE279" s="17">
        <f t="shared" si="104"/>
        <v>1.3220955214014212</v>
      </c>
      <c r="BF279" s="17">
        <f t="shared" si="105"/>
        <v>0.66104776070071058</v>
      </c>
      <c r="BG279" s="17">
        <f t="shared" si="106"/>
        <v>1.2559907453313501</v>
      </c>
      <c r="BH279" s="13">
        <v>60</v>
      </c>
      <c r="BI279" s="13">
        <v>15</v>
      </c>
      <c r="BJ279" s="13">
        <v>6</v>
      </c>
      <c r="BK279" s="13">
        <v>0</v>
      </c>
      <c r="BL279" s="13">
        <v>0</v>
      </c>
      <c r="BM279" s="13">
        <v>0</v>
      </c>
      <c r="BN279" s="13">
        <f t="shared" si="107"/>
        <v>267</v>
      </c>
      <c r="BO279" s="16">
        <v>-3.101</v>
      </c>
      <c r="BP279" s="1"/>
      <c r="BQ279" s="1"/>
      <c r="BR279" s="23" t="str">
        <f t="shared" si="108"/>
        <v xml:space="preserve"> </v>
      </c>
      <c r="BS279" s="1"/>
      <c r="BT279" s="13">
        <v>1</v>
      </c>
      <c r="BU279" s="13">
        <v>21</v>
      </c>
      <c r="BV279" s="13">
        <v>0</v>
      </c>
      <c r="BW279" s="13">
        <v>0</v>
      </c>
      <c r="BX279" s="13">
        <v>1</v>
      </c>
      <c r="BY279" s="13">
        <v>0</v>
      </c>
      <c r="BZ279" s="13">
        <v>0</v>
      </c>
      <c r="CA279" s="13">
        <v>0</v>
      </c>
      <c r="CB279" s="23">
        <f t="shared" si="109"/>
        <v>0</v>
      </c>
      <c r="CC279" s="16">
        <v>-0.5</v>
      </c>
      <c r="CD279" s="16">
        <v>1.2</v>
      </c>
      <c r="CE279" s="16">
        <v>0.7</v>
      </c>
      <c r="CF279" s="24">
        <f t="shared" si="110"/>
        <v>9.5890410958904097E-3</v>
      </c>
      <c r="CG279" s="24">
        <f t="shared" si="111"/>
        <v>4.6273343249049741E-2</v>
      </c>
      <c r="CH279" s="25">
        <v>5</v>
      </c>
      <c r="CI279" s="16">
        <v>12.7</v>
      </c>
      <c r="CJ279" s="16">
        <v>18.5</v>
      </c>
      <c r="CK279" s="16">
        <v>2.9</v>
      </c>
      <c r="CL279" s="16">
        <v>-0.2</v>
      </c>
      <c r="CM279" s="16">
        <v>3.4</v>
      </c>
      <c r="CN279" s="16">
        <v>0</v>
      </c>
      <c r="CO279" s="16">
        <v>3.2</v>
      </c>
      <c r="CP279" s="26">
        <f t="shared" si="112"/>
        <v>4.3835616438356165E-2</v>
      </c>
      <c r="CQ279" s="26">
        <f t="shared" si="113"/>
        <v>0.21153528342422742</v>
      </c>
      <c r="CR279" s="13">
        <v>1</v>
      </c>
      <c r="CS279" s="13">
        <v>0</v>
      </c>
      <c r="CT279" s="13">
        <v>1</v>
      </c>
      <c r="CU279" s="13">
        <v>1.37</v>
      </c>
      <c r="CV279" s="13">
        <v>-0.77</v>
      </c>
      <c r="CW279" s="13">
        <v>0.36</v>
      </c>
      <c r="CX279" s="13">
        <v>-0.42</v>
      </c>
      <c r="CY279" s="13">
        <v>2.61</v>
      </c>
      <c r="CZ279" s="13">
        <v>-0.31</v>
      </c>
      <c r="DA279" s="13">
        <v>2.84</v>
      </c>
      <c r="DB279" s="27">
        <v>-51.72</v>
      </c>
      <c r="DC279" s="27">
        <v>-44.71</v>
      </c>
      <c r="DD279" s="27">
        <v>-7.02</v>
      </c>
      <c r="DE279" s="27">
        <v>-0.59</v>
      </c>
      <c r="DF279" s="27">
        <v>-38.159999999999997</v>
      </c>
      <c r="DG279" s="27">
        <v>-24.45</v>
      </c>
      <c r="DH279" s="27">
        <v>-13.7</v>
      </c>
      <c r="DI279" s="27">
        <v>-1.1499999999999999</v>
      </c>
      <c r="DJ279" s="1">
        <v>186</v>
      </c>
      <c r="DK279" s="28">
        <v>9</v>
      </c>
      <c r="DL279" s="28" t="s">
        <v>359</v>
      </c>
      <c r="DM279" s="1">
        <v>3.25</v>
      </c>
      <c r="DN279" s="1">
        <v>7.9000000000000001E-2</v>
      </c>
      <c r="DO279" s="1">
        <v>0</v>
      </c>
      <c r="DP279" s="16">
        <f t="shared" si="114"/>
        <v>-2.5446808510638297</v>
      </c>
    </row>
    <row r="280" spans="1:120" x14ac:dyDescent="0.2">
      <c r="A280" s="13">
        <v>20</v>
      </c>
      <c r="B280" s="13" t="s">
        <v>1204</v>
      </c>
      <c r="C280" s="13" t="s">
        <v>427</v>
      </c>
      <c r="D280" s="13" t="s">
        <v>158</v>
      </c>
      <c r="E280" s="13" t="s">
        <v>141</v>
      </c>
      <c r="F280" s="1" t="s">
        <v>142</v>
      </c>
      <c r="G280" s="13">
        <v>76</v>
      </c>
      <c r="H280" s="13">
        <v>233</v>
      </c>
      <c r="I280" s="13" t="s">
        <v>125</v>
      </c>
      <c r="J280" s="13">
        <v>2007</v>
      </c>
      <c r="K280" s="13">
        <v>6</v>
      </c>
      <c r="L280" s="13">
        <v>172</v>
      </c>
      <c r="M280" s="1"/>
      <c r="N280" s="1">
        <v>25</v>
      </c>
      <c r="O280" s="13" t="s">
        <v>143</v>
      </c>
      <c r="P280" s="13" t="s">
        <v>1205</v>
      </c>
      <c r="Q280" s="1" t="str">
        <f t="shared" si="92"/>
        <v>EDM</v>
      </c>
      <c r="R280" s="13" t="s">
        <v>136</v>
      </c>
      <c r="S280" s="1"/>
      <c r="T280" s="13" t="s">
        <v>129</v>
      </c>
      <c r="U280" s="13">
        <v>40</v>
      </c>
      <c r="V280" s="13">
        <v>2</v>
      </c>
      <c r="W280" s="13">
        <v>1</v>
      </c>
      <c r="X280" s="14">
        <v>0</v>
      </c>
      <c r="Y280" s="13">
        <v>3</v>
      </c>
      <c r="Z280" s="13">
        <v>-4</v>
      </c>
      <c r="AA280" s="1">
        <v>26</v>
      </c>
      <c r="AB280" s="14">
        <v>12</v>
      </c>
      <c r="AC280" s="14">
        <v>8</v>
      </c>
      <c r="AD280" s="15">
        <f t="shared" si="93"/>
        <v>7.6923076923076927E-2</v>
      </c>
      <c r="AE280" s="15">
        <f t="shared" si="94"/>
        <v>4.3478260869565216E-2</v>
      </c>
      <c r="AF280" s="16">
        <v>295.64999999999998</v>
      </c>
      <c r="AG280" s="17">
        <f t="shared" si="95"/>
        <v>7.3912499999999994</v>
      </c>
      <c r="AH280" s="29">
        <v>427</v>
      </c>
      <c r="AI280" s="17">
        <f t="shared" si="96"/>
        <v>10.675000000000001</v>
      </c>
      <c r="AJ280" s="19">
        <f t="shared" si="97"/>
        <v>0.6923887587822013</v>
      </c>
      <c r="AK280" s="20">
        <f>'Even Strength'!AA280+'Power Play'!R280+'Penalty Kill'!L280</f>
        <v>0</v>
      </c>
      <c r="AL280" s="19">
        <f t="shared" si="98"/>
        <v>0</v>
      </c>
      <c r="AM280" s="15">
        <f>IF(('Even Strength'!BR280+'Power Play'!AK280+'Penalty Kill'!AG280)&gt;0,V280/('Even Strength'!BR280+'Power Play'!AK280+'Penalty Kill'!AG280),0)</f>
        <v>0.33333333333333331</v>
      </c>
      <c r="AN280" s="15">
        <f>IF(('Even Strength'!BR280+'Power Play'!AK280+'Penalty Kill'!AG280)&gt;0,W280/('Even Strength'!BR280+'Power Play'!AK280+'Penalty Kill'!AG280),0)</f>
        <v>0.16666666666666666</v>
      </c>
      <c r="AO280" s="15">
        <f t="shared" si="99"/>
        <v>0.5</v>
      </c>
      <c r="AP280" s="13">
        <v>0</v>
      </c>
      <c r="AQ280" s="13">
        <v>0</v>
      </c>
      <c r="AR280" s="21">
        <f t="shared" si="100"/>
        <v>0</v>
      </c>
      <c r="AS280" s="22">
        <v>0</v>
      </c>
      <c r="AT280" s="1"/>
      <c r="AU280" s="1"/>
      <c r="AV280">
        <v>36</v>
      </c>
      <c r="AW280" s="13">
        <v>76</v>
      </c>
      <c r="AX280" s="13">
        <v>15</v>
      </c>
      <c r="AY280" s="13">
        <v>12</v>
      </c>
      <c r="AZ280" s="13">
        <v>7</v>
      </c>
      <c r="BA280" s="13">
        <v>1</v>
      </c>
      <c r="BB280" s="16">
        <f t="shared" si="101"/>
        <v>7.3059360730593612</v>
      </c>
      <c r="BC280" s="17">
        <f t="shared" si="102"/>
        <v>15.423642820903098</v>
      </c>
      <c r="BD280" s="17">
        <f t="shared" si="103"/>
        <v>3.0441400304414006</v>
      </c>
      <c r="BE280" s="17">
        <f t="shared" si="104"/>
        <v>2.4353120243531206</v>
      </c>
      <c r="BF280" s="17">
        <f t="shared" si="105"/>
        <v>1.4205986808726536</v>
      </c>
      <c r="BG280" s="17">
        <f t="shared" si="106"/>
        <v>0.20294266869609337</v>
      </c>
      <c r="BH280" s="13">
        <v>43</v>
      </c>
      <c r="BI280" s="13">
        <v>4</v>
      </c>
      <c r="BJ280" s="13">
        <v>7</v>
      </c>
      <c r="BK280" s="13">
        <v>0</v>
      </c>
      <c r="BL280" s="13">
        <v>0</v>
      </c>
      <c r="BM280" s="13">
        <v>0</v>
      </c>
      <c r="BN280" s="13">
        <f t="shared" si="107"/>
        <v>141</v>
      </c>
      <c r="BO280" s="16">
        <v>-2.512</v>
      </c>
      <c r="BP280" s="1"/>
      <c r="BQ280" s="1"/>
      <c r="BR280" s="23" t="str">
        <f t="shared" si="108"/>
        <v xml:space="preserve"> </v>
      </c>
      <c r="BS280" s="1"/>
      <c r="BT280" s="13">
        <v>0</v>
      </c>
      <c r="BU280" s="13">
        <v>10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23">
        <f t="shared" si="109"/>
        <v>0</v>
      </c>
      <c r="CC280" s="16">
        <v>-0.30000000000000004</v>
      </c>
      <c r="CD280" s="16">
        <v>0.2</v>
      </c>
      <c r="CE280" s="16">
        <v>-0.1</v>
      </c>
      <c r="CF280" s="24">
        <f t="shared" si="110"/>
        <v>-2.5000000000000001E-3</v>
      </c>
      <c r="CG280" s="24">
        <f t="shared" si="111"/>
        <v>-2.0294266869609338E-2</v>
      </c>
      <c r="CH280" s="25">
        <v>3</v>
      </c>
      <c r="CI280" s="16">
        <v>5.0999999999999996</v>
      </c>
      <c r="CJ280" s="16">
        <v>4.9000000000000004</v>
      </c>
      <c r="CK280" s="16">
        <v>-1.3</v>
      </c>
      <c r="CL280" s="16">
        <v>-0.8</v>
      </c>
      <c r="CM280" s="16">
        <v>0.4</v>
      </c>
      <c r="CN280" s="16">
        <v>0</v>
      </c>
      <c r="CO280" s="16">
        <v>-0.5</v>
      </c>
      <c r="CP280" s="26">
        <f t="shared" si="112"/>
        <v>-1.2500000000000001E-2</v>
      </c>
      <c r="CQ280" s="26">
        <f t="shared" si="113"/>
        <v>-0.10147133434804669</v>
      </c>
      <c r="CR280" s="13">
        <v>0</v>
      </c>
      <c r="CS280" s="13">
        <v>1</v>
      </c>
      <c r="CT280" s="13">
        <v>0</v>
      </c>
      <c r="CU280" s="13">
        <v>0</v>
      </c>
      <c r="CV280" s="13">
        <v>-0.08</v>
      </c>
      <c r="CW280" s="13">
        <v>-0.02</v>
      </c>
      <c r="CX280" s="13">
        <v>-0.8</v>
      </c>
      <c r="CY280" s="13">
        <v>-0.57000000000000006</v>
      </c>
      <c r="CZ280" s="13">
        <v>0.03</v>
      </c>
      <c r="DA280" s="13">
        <v>-1.44</v>
      </c>
      <c r="DB280" s="27">
        <v>-33.58</v>
      </c>
      <c r="DC280" s="27">
        <v>10.54</v>
      </c>
      <c r="DD280" s="27">
        <v>-44.12</v>
      </c>
      <c r="DE280" s="27">
        <v>-8.91</v>
      </c>
      <c r="DF280" s="27">
        <v>-26.42</v>
      </c>
      <c r="DG280" s="27">
        <v>-5.49</v>
      </c>
      <c r="DH280" s="27">
        <v>-20.94</v>
      </c>
      <c r="DI280" s="27">
        <v>-4.2300000000000004</v>
      </c>
      <c r="DJ280" s="1">
        <v>186</v>
      </c>
      <c r="DK280" s="28">
        <v>26</v>
      </c>
      <c r="DL280" s="28" t="s">
        <v>576</v>
      </c>
      <c r="DM280" s="1">
        <v>0.8</v>
      </c>
      <c r="DN280" s="1">
        <v>3.9E-2</v>
      </c>
      <c r="DO280" s="1">
        <v>0</v>
      </c>
      <c r="DP280" s="16">
        <f t="shared" si="114"/>
        <v>-1.0319148936170213</v>
      </c>
    </row>
    <row r="281" spans="1:120" x14ac:dyDescent="0.2">
      <c r="A281" s="13">
        <v>22</v>
      </c>
      <c r="B281" s="13" t="s">
        <v>1206</v>
      </c>
      <c r="C281" s="13" t="s">
        <v>1207</v>
      </c>
      <c r="D281" s="13" t="s">
        <v>158</v>
      </c>
      <c r="E281" s="13" t="s">
        <v>141</v>
      </c>
      <c r="F281" s="1" t="s">
        <v>142</v>
      </c>
      <c r="G281" s="13">
        <v>76</v>
      </c>
      <c r="H281" s="13">
        <v>215</v>
      </c>
      <c r="I281" s="13" t="s">
        <v>125</v>
      </c>
      <c r="J281" s="13">
        <v>2009</v>
      </c>
      <c r="K281" s="13">
        <v>2</v>
      </c>
      <c r="L281" s="13">
        <v>54</v>
      </c>
      <c r="M281" s="1"/>
      <c r="N281" s="1">
        <v>23</v>
      </c>
      <c r="O281" s="13" t="s">
        <v>496</v>
      </c>
      <c r="P281" s="13" t="s">
        <v>1208</v>
      </c>
      <c r="Q281" s="1" t="str">
        <f t="shared" si="92"/>
        <v>NJD</v>
      </c>
      <c r="R281" s="13" t="s">
        <v>398</v>
      </c>
      <c r="S281" s="1"/>
      <c r="T281" s="13" t="s">
        <v>173</v>
      </c>
      <c r="U281" s="13">
        <v>61</v>
      </c>
      <c r="V281" s="13">
        <v>6</v>
      </c>
      <c r="W281" s="13">
        <v>13</v>
      </c>
      <c r="X281" s="14">
        <v>10</v>
      </c>
      <c r="Y281" s="13">
        <v>19</v>
      </c>
      <c r="Z281" s="13">
        <v>-2</v>
      </c>
      <c r="AA281" s="1">
        <v>112</v>
      </c>
      <c r="AB281" s="14">
        <v>46</v>
      </c>
      <c r="AC281" s="14">
        <v>86</v>
      </c>
      <c r="AD281" s="15">
        <f t="shared" si="93"/>
        <v>5.3571428571428568E-2</v>
      </c>
      <c r="AE281" s="15">
        <f t="shared" si="94"/>
        <v>2.4590163934426229E-2</v>
      </c>
      <c r="AF281" s="16">
        <v>1004.1166666667</v>
      </c>
      <c r="AG281" s="17">
        <f t="shared" si="95"/>
        <v>16.460928961749179</v>
      </c>
      <c r="AH281" s="29">
        <v>1276</v>
      </c>
      <c r="AI281" s="17">
        <f t="shared" si="96"/>
        <v>20.918032786885245</v>
      </c>
      <c r="AJ281" s="19">
        <f t="shared" si="97"/>
        <v>0.78692528735634792</v>
      </c>
      <c r="AK281" s="20">
        <f>'Even Strength'!AA281+'Power Play'!R281+'Penalty Kill'!L281</f>
        <v>93.571428571428584</v>
      </c>
      <c r="AL281" s="19">
        <f t="shared" si="98"/>
        <v>5.591268326342087</v>
      </c>
      <c r="AM281" s="15">
        <f>IF(('Even Strength'!BR281+'Power Play'!AK281+'Penalty Kill'!AG281)&gt;0,V281/('Even Strength'!BR281+'Power Play'!AK281+'Penalty Kill'!AG281),0)</f>
        <v>0.14285714285714285</v>
      </c>
      <c r="AN281" s="15">
        <f>IF(('Even Strength'!BR281+'Power Play'!AK281+'Penalty Kill'!AG281)&gt;0,W281/('Even Strength'!BR281+'Power Play'!AK281+'Penalty Kill'!AG281),0)</f>
        <v>0.30952380952380953</v>
      </c>
      <c r="AO281" s="15">
        <f t="shared" si="99"/>
        <v>0.45238095238095238</v>
      </c>
      <c r="AP281" s="13">
        <v>0</v>
      </c>
      <c r="AQ281" s="13">
        <v>0</v>
      </c>
      <c r="AR281" s="21">
        <f t="shared" si="100"/>
        <v>0</v>
      </c>
      <c r="AS281" s="22">
        <v>0</v>
      </c>
      <c r="AT281" s="1"/>
      <c r="AU281" s="1"/>
      <c r="AV281">
        <v>96</v>
      </c>
      <c r="AW281" s="13">
        <v>82</v>
      </c>
      <c r="AX281" s="13">
        <v>50</v>
      </c>
      <c r="AY281" s="13">
        <v>46</v>
      </c>
      <c r="AZ281" s="13">
        <v>28</v>
      </c>
      <c r="BA281" s="13">
        <v>13</v>
      </c>
      <c r="BB281" s="16">
        <f t="shared" si="101"/>
        <v>5.7363852142013467</v>
      </c>
      <c r="BC281" s="17">
        <f t="shared" si="102"/>
        <v>4.899829037130317</v>
      </c>
      <c r="BD281" s="17">
        <f t="shared" si="103"/>
        <v>2.9877006323965345</v>
      </c>
      <c r="BE281" s="17">
        <f t="shared" si="104"/>
        <v>2.7486845818048118</v>
      </c>
      <c r="BF281" s="17">
        <f t="shared" si="105"/>
        <v>1.6731123541420594</v>
      </c>
      <c r="BG281" s="17">
        <f t="shared" si="106"/>
        <v>0.77680216442309902</v>
      </c>
      <c r="BH281" s="13">
        <v>42</v>
      </c>
      <c r="BI281" s="13">
        <v>20</v>
      </c>
      <c r="BJ281" s="13">
        <v>0</v>
      </c>
      <c r="BK281" s="13">
        <v>0</v>
      </c>
      <c r="BL281" s="13">
        <v>0</v>
      </c>
      <c r="BM281" s="13">
        <v>0</v>
      </c>
      <c r="BN281" s="13">
        <f t="shared" si="107"/>
        <v>174</v>
      </c>
      <c r="BO281" s="16">
        <v>-5.5110000000000001</v>
      </c>
      <c r="BP281" s="1"/>
      <c r="BQ281" s="1"/>
      <c r="BR281" s="23" t="str">
        <f t="shared" si="108"/>
        <v xml:space="preserve"> </v>
      </c>
      <c r="BS281" s="1"/>
      <c r="BT281" s="13">
        <v>2</v>
      </c>
      <c r="BU281" s="13">
        <v>14</v>
      </c>
      <c r="BV281" s="13">
        <v>0</v>
      </c>
      <c r="BW281" s="13">
        <v>1</v>
      </c>
      <c r="BX281" s="13">
        <v>2</v>
      </c>
      <c r="BY281" s="13">
        <v>0</v>
      </c>
      <c r="BZ281" s="13">
        <v>0</v>
      </c>
      <c r="CA281" s="13">
        <v>0</v>
      </c>
      <c r="CB281" s="23">
        <f t="shared" si="109"/>
        <v>0</v>
      </c>
      <c r="CC281" s="16">
        <v>1.5</v>
      </c>
      <c r="CD281" s="16">
        <v>2.5</v>
      </c>
      <c r="CE281" s="16">
        <v>4</v>
      </c>
      <c r="CF281" s="24">
        <f t="shared" si="110"/>
        <v>6.5573770491803282E-2</v>
      </c>
      <c r="CG281" s="24">
        <f t="shared" si="111"/>
        <v>0.23901605059172276</v>
      </c>
      <c r="CH281" s="25">
        <v>1</v>
      </c>
      <c r="CI281" s="16">
        <v>23.8</v>
      </c>
      <c r="CJ281" s="16">
        <v>19</v>
      </c>
      <c r="CK281" s="16">
        <v>3.1</v>
      </c>
      <c r="CL281" s="16">
        <v>2</v>
      </c>
      <c r="CM281" s="16">
        <v>2.1</v>
      </c>
      <c r="CN281" s="16">
        <v>0</v>
      </c>
      <c r="CO281" s="16">
        <v>4.0999999999999996</v>
      </c>
      <c r="CP281" s="26">
        <f t="shared" si="112"/>
        <v>6.7213114754098358E-2</v>
      </c>
      <c r="CQ281" s="26">
        <f t="shared" si="113"/>
        <v>0.24499145185651583</v>
      </c>
      <c r="CR281" s="13">
        <v>2</v>
      </c>
      <c r="CS281" s="13">
        <v>1</v>
      </c>
      <c r="CT281" s="13">
        <v>1</v>
      </c>
      <c r="CU281" s="13">
        <v>0</v>
      </c>
      <c r="CV281" s="13">
        <v>0.28999999999999998</v>
      </c>
      <c r="CW281" s="13">
        <v>-1.24</v>
      </c>
      <c r="CX281" s="13">
        <v>-1.76</v>
      </c>
      <c r="CY281" s="13">
        <v>1.17</v>
      </c>
      <c r="CZ281" s="13">
        <v>0.83</v>
      </c>
      <c r="DA281" s="13">
        <v>-0.71</v>
      </c>
      <c r="DB281" s="27">
        <v>19.14</v>
      </c>
      <c r="DC281" s="27">
        <v>33.56</v>
      </c>
      <c r="DD281" s="27">
        <v>-14.41</v>
      </c>
      <c r="DE281" s="27">
        <v>-1.06</v>
      </c>
      <c r="DF281" s="27">
        <v>14.43</v>
      </c>
      <c r="DG281" s="27">
        <v>30.66</v>
      </c>
      <c r="DH281" s="27">
        <v>-16.239999999999998</v>
      </c>
      <c r="DI281" s="27">
        <v>-1.19</v>
      </c>
      <c r="DJ281" s="1">
        <v>186</v>
      </c>
      <c r="DK281" s="28">
        <v>6</v>
      </c>
      <c r="DL281" s="28" t="s">
        <v>1209</v>
      </c>
      <c r="DM281" s="1">
        <v>0.9</v>
      </c>
      <c r="DN281" s="1">
        <v>5.5E-2</v>
      </c>
      <c r="DO281" s="1">
        <v>0</v>
      </c>
      <c r="DP281" s="16">
        <f t="shared" si="114"/>
        <v>3.3553191489361698</v>
      </c>
    </row>
    <row r="282" spans="1:120" x14ac:dyDescent="0.2">
      <c r="A282" s="13">
        <v>14</v>
      </c>
      <c r="B282" s="13" t="s">
        <v>1210</v>
      </c>
      <c r="C282" s="13" t="s">
        <v>1211</v>
      </c>
      <c r="D282" s="13" t="s">
        <v>122</v>
      </c>
      <c r="E282" s="13" t="s">
        <v>123</v>
      </c>
      <c r="F282" s="1" t="s">
        <v>124</v>
      </c>
      <c r="G282" s="13">
        <v>65</v>
      </c>
      <c r="H282" s="13">
        <v>178</v>
      </c>
      <c r="I282" s="13" t="s">
        <v>125</v>
      </c>
      <c r="J282" s="13">
        <v>2005</v>
      </c>
      <c r="K282" s="13">
        <v>5</v>
      </c>
      <c r="L282" s="13">
        <v>142</v>
      </c>
      <c r="M282" s="1"/>
      <c r="N282" s="1">
        <v>27</v>
      </c>
      <c r="O282" s="13" t="s">
        <v>338</v>
      </c>
      <c r="P282" s="13" t="s">
        <v>1212</v>
      </c>
      <c r="Q282" s="1" t="str">
        <f t="shared" si="92"/>
        <v>CAR</v>
      </c>
      <c r="R282" s="13" t="s">
        <v>358</v>
      </c>
      <c r="S282" s="1"/>
      <c r="T282" s="13" t="s">
        <v>207</v>
      </c>
      <c r="U282" s="13">
        <v>78</v>
      </c>
      <c r="V282" s="13">
        <v>10</v>
      </c>
      <c r="W282" s="13">
        <v>18</v>
      </c>
      <c r="X282" s="14">
        <v>10</v>
      </c>
      <c r="Y282" s="13">
        <v>28</v>
      </c>
      <c r="Z282" s="13">
        <v>-14</v>
      </c>
      <c r="AA282" s="1">
        <v>235</v>
      </c>
      <c r="AB282" s="14">
        <v>66</v>
      </c>
      <c r="AC282" s="14">
        <v>81</v>
      </c>
      <c r="AD282" s="15">
        <f t="shared" si="93"/>
        <v>4.2553191489361701E-2</v>
      </c>
      <c r="AE282" s="15">
        <f t="shared" si="94"/>
        <v>2.6178010471204188E-2</v>
      </c>
      <c r="AF282" s="16">
        <v>1282.6333333333</v>
      </c>
      <c r="AG282" s="17">
        <f t="shared" si="95"/>
        <v>16.444017094016665</v>
      </c>
      <c r="AH282" s="29">
        <v>1768</v>
      </c>
      <c r="AI282" s="17">
        <f t="shared" si="96"/>
        <v>22.666666666666668</v>
      </c>
      <c r="AJ282" s="19">
        <f t="shared" si="97"/>
        <v>0.72547134238308819</v>
      </c>
      <c r="AK282" s="20">
        <f>'Even Strength'!AA282+'Power Play'!R282+'Penalty Kill'!L282</f>
        <v>163.76666666666668</v>
      </c>
      <c r="AL282" s="19">
        <f t="shared" si="98"/>
        <v>7.6608019958940643</v>
      </c>
      <c r="AM282" s="15">
        <f>IF(('Even Strength'!BR282+'Power Play'!AK282+'Penalty Kill'!AG282)&gt;0,V282/('Even Strength'!BR282+'Power Play'!AK282+'Penalty Kill'!AG282),0)</f>
        <v>0.23809523809523808</v>
      </c>
      <c r="AN282" s="15">
        <f>IF(('Even Strength'!BR282+'Power Play'!AK282+'Penalty Kill'!AG282)&gt;0,W282/('Even Strength'!BR282+'Power Play'!AK282+'Penalty Kill'!AG282),0)</f>
        <v>0.42857142857142855</v>
      </c>
      <c r="AO282" s="15">
        <f t="shared" si="99"/>
        <v>0.66666666666666663</v>
      </c>
      <c r="AP282" s="13">
        <v>9</v>
      </c>
      <c r="AQ282" s="13">
        <v>6</v>
      </c>
      <c r="AR282" s="21">
        <f t="shared" si="100"/>
        <v>0.6</v>
      </c>
      <c r="AS282" s="22">
        <v>0.30000000000000004</v>
      </c>
      <c r="AT282" s="1"/>
      <c r="AU282" s="1"/>
      <c r="AV282">
        <v>68</v>
      </c>
      <c r="AW282" s="13">
        <v>73</v>
      </c>
      <c r="AX282" s="13">
        <v>23</v>
      </c>
      <c r="AY282" s="13">
        <v>66</v>
      </c>
      <c r="AZ282" s="13">
        <v>38</v>
      </c>
      <c r="BA282" s="13">
        <v>51</v>
      </c>
      <c r="BB282" s="16">
        <f t="shared" si="101"/>
        <v>3.1809558460459777</v>
      </c>
      <c r="BC282" s="17">
        <f t="shared" si="102"/>
        <v>3.4148496582552408</v>
      </c>
      <c r="BD282" s="17">
        <f t="shared" si="103"/>
        <v>1.0759115361626101</v>
      </c>
      <c r="BE282" s="17">
        <f t="shared" si="104"/>
        <v>3.0873983211622726</v>
      </c>
      <c r="BF282" s="17">
        <f t="shared" si="105"/>
        <v>1.7775929727903992</v>
      </c>
      <c r="BG282" s="17">
        <f t="shared" si="106"/>
        <v>2.3857168845344834</v>
      </c>
      <c r="BH282" s="13">
        <v>34</v>
      </c>
      <c r="BI282" s="13">
        <v>17</v>
      </c>
      <c r="BJ282" s="13">
        <v>0</v>
      </c>
      <c r="BK282" s="13">
        <v>0</v>
      </c>
      <c r="BL282" s="13">
        <v>0</v>
      </c>
      <c r="BM282" s="13">
        <v>0</v>
      </c>
      <c r="BN282" s="13">
        <f t="shared" si="107"/>
        <v>130</v>
      </c>
      <c r="BO282" s="16">
        <v>10.003</v>
      </c>
      <c r="BP282" s="13">
        <v>4</v>
      </c>
      <c r="BQ282" s="13">
        <v>1</v>
      </c>
      <c r="BR282" s="23">
        <f t="shared" si="108"/>
        <v>0.25</v>
      </c>
      <c r="BS282" s="13">
        <v>0</v>
      </c>
      <c r="BT282" s="13">
        <v>0</v>
      </c>
      <c r="BU282" s="13">
        <v>17</v>
      </c>
      <c r="BV282" s="13">
        <v>0</v>
      </c>
      <c r="BW282" s="13">
        <v>0</v>
      </c>
      <c r="BX282" s="13">
        <v>2</v>
      </c>
      <c r="BY282" s="13">
        <v>1</v>
      </c>
      <c r="BZ282" s="13">
        <v>0</v>
      </c>
      <c r="CA282" s="13">
        <v>0</v>
      </c>
      <c r="CB282" s="23">
        <f t="shared" si="109"/>
        <v>0</v>
      </c>
      <c r="CC282" s="16">
        <v>0.60000000000000009</v>
      </c>
      <c r="CD282" s="16">
        <v>1.4</v>
      </c>
      <c r="CE282" s="16">
        <v>2</v>
      </c>
      <c r="CF282" s="24">
        <f t="shared" si="110"/>
        <v>2.564102564102564E-2</v>
      </c>
      <c r="CG282" s="24">
        <f t="shared" si="111"/>
        <v>9.3557524883705223E-2</v>
      </c>
      <c r="CH282" s="25">
        <v>5</v>
      </c>
      <c r="CI282" s="16">
        <v>23.9</v>
      </c>
      <c r="CJ282" s="16">
        <v>23</v>
      </c>
      <c r="CK282" s="16">
        <v>-3.2</v>
      </c>
      <c r="CL282" s="16">
        <v>0.60000000000000009</v>
      </c>
      <c r="CM282" s="16">
        <v>3</v>
      </c>
      <c r="CN282" s="16">
        <v>-0.2</v>
      </c>
      <c r="CO282" s="16">
        <v>3.4</v>
      </c>
      <c r="CP282" s="26">
        <f t="shared" si="112"/>
        <v>4.3589743589743588E-2</v>
      </c>
      <c r="CQ282" s="26">
        <f t="shared" si="113"/>
        <v>0.15904779230229887</v>
      </c>
      <c r="CR282" s="13">
        <v>0</v>
      </c>
      <c r="CS282" s="13">
        <v>2</v>
      </c>
      <c r="CT282" s="13">
        <v>3</v>
      </c>
      <c r="CU282" s="13">
        <v>0.05</v>
      </c>
      <c r="CV282" s="13">
        <v>1.51</v>
      </c>
      <c r="CW282" s="13">
        <v>0.61</v>
      </c>
      <c r="CX282" s="13">
        <v>3.25</v>
      </c>
      <c r="CY282" s="13">
        <v>0.26</v>
      </c>
      <c r="CZ282" s="13">
        <v>-8.39</v>
      </c>
      <c r="DA282" s="13">
        <v>-2.71</v>
      </c>
      <c r="DB282" s="27">
        <v>46.18</v>
      </c>
      <c r="DC282" s="27">
        <v>-29.15</v>
      </c>
      <c r="DD282" s="27">
        <v>75.319999999999993</v>
      </c>
      <c r="DE282" s="27">
        <v>4.38</v>
      </c>
      <c r="DF282" s="27">
        <v>53.05</v>
      </c>
      <c r="DG282" s="27">
        <v>-26.5</v>
      </c>
      <c r="DH282" s="27">
        <v>79.55</v>
      </c>
      <c r="DI282" s="27">
        <v>4.63</v>
      </c>
      <c r="DJ282" s="1">
        <v>186</v>
      </c>
      <c r="DK282" s="28">
        <v>4</v>
      </c>
      <c r="DL282" s="28" t="s">
        <v>498</v>
      </c>
      <c r="DM282" s="1">
        <v>1.75</v>
      </c>
      <c r="DN282" s="1">
        <v>8.5000000000000006E-2</v>
      </c>
      <c r="DO282" s="1">
        <v>0</v>
      </c>
      <c r="DP282" s="16">
        <f t="shared" si="114"/>
        <v>0.8468085106382981</v>
      </c>
    </row>
    <row r="283" spans="1:120" x14ac:dyDescent="0.2">
      <c r="A283" s="13">
        <v>15</v>
      </c>
      <c r="B283" s="13" t="s">
        <v>1213</v>
      </c>
      <c r="C283" s="13" t="s">
        <v>545</v>
      </c>
      <c r="D283" s="13" t="s">
        <v>257</v>
      </c>
      <c r="E283" s="13" t="s">
        <v>141</v>
      </c>
      <c r="F283" s="1" t="s">
        <v>142</v>
      </c>
      <c r="G283" s="13">
        <v>76</v>
      </c>
      <c r="H283" s="13">
        <v>218</v>
      </c>
      <c r="I283" s="13" t="s">
        <v>150</v>
      </c>
      <c r="J283" s="13">
        <v>2003</v>
      </c>
      <c r="K283" s="13">
        <v>1</v>
      </c>
      <c r="L283" s="13">
        <v>19</v>
      </c>
      <c r="M283" s="1"/>
      <c r="N283" s="1">
        <v>29</v>
      </c>
      <c r="O283" s="13" t="s">
        <v>519</v>
      </c>
      <c r="P283" s="13" t="s">
        <v>1214</v>
      </c>
      <c r="Q283" s="1" t="str">
        <f t="shared" si="92"/>
        <v>ANA</v>
      </c>
      <c r="R283" s="13" t="s">
        <v>334</v>
      </c>
      <c r="S283" s="1"/>
      <c r="T283" s="13" t="s">
        <v>146</v>
      </c>
      <c r="U283" s="13">
        <v>77</v>
      </c>
      <c r="V283" s="13">
        <v>25</v>
      </c>
      <c r="W283" s="13">
        <v>45</v>
      </c>
      <c r="X283" s="14">
        <v>31</v>
      </c>
      <c r="Y283" s="13">
        <v>70</v>
      </c>
      <c r="Z283" s="13">
        <v>15</v>
      </c>
      <c r="AA283" s="1">
        <v>191</v>
      </c>
      <c r="AB283" s="14">
        <v>88</v>
      </c>
      <c r="AC283" s="14">
        <v>78</v>
      </c>
      <c r="AD283" s="15">
        <f t="shared" si="93"/>
        <v>0.13089005235602094</v>
      </c>
      <c r="AE283" s="15">
        <f t="shared" si="94"/>
        <v>7.0028011204481794E-2</v>
      </c>
      <c r="AF283" s="16">
        <v>1547.6166666667</v>
      </c>
      <c r="AG283" s="17">
        <f t="shared" si="95"/>
        <v>20.098917748918183</v>
      </c>
      <c r="AH283" s="29">
        <v>1808</v>
      </c>
      <c r="AI283" s="17">
        <f t="shared" si="96"/>
        <v>23.480519480519479</v>
      </c>
      <c r="AJ283" s="19">
        <f t="shared" si="97"/>
        <v>0.85598266961653757</v>
      </c>
      <c r="AK283" s="20">
        <f>'Even Strength'!AA283+'Power Play'!R283+'Penalty Kill'!L283</f>
        <v>291.70909090909095</v>
      </c>
      <c r="AL283" s="19">
        <f t="shared" si="98"/>
        <v>11.309354461943686</v>
      </c>
      <c r="AM283" s="15">
        <f>IF(('Even Strength'!BR283+'Power Play'!AK283+'Penalty Kill'!AG283)&gt;0,V283/('Even Strength'!BR283+'Power Play'!AK283+'Penalty Kill'!AG283),0)</f>
        <v>0.32051282051282054</v>
      </c>
      <c r="AN283" s="15">
        <f>IF(('Even Strength'!BR283+'Power Play'!AK283+'Penalty Kill'!AG283)&gt;0,W283/('Even Strength'!BR283+'Power Play'!AK283+'Penalty Kill'!AG283),0)</f>
        <v>0.57692307692307687</v>
      </c>
      <c r="AO283" s="15">
        <f t="shared" si="99"/>
        <v>0.89743589743589736</v>
      </c>
      <c r="AP283" s="13">
        <v>632</v>
      </c>
      <c r="AQ283" s="13">
        <v>617</v>
      </c>
      <c r="AR283" s="21">
        <f t="shared" si="100"/>
        <v>0.50600480384307445</v>
      </c>
      <c r="AS283" s="22">
        <v>25.9</v>
      </c>
      <c r="AT283" s="13">
        <v>22</v>
      </c>
      <c r="AU283" s="13">
        <v>8</v>
      </c>
      <c r="AV283">
        <v>93</v>
      </c>
      <c r="AW283" s="13">
        <v>100</v>
      </c>
      <c r="AX283" s="13">
        <v>95</v>
      </c>
      <c r="AY283" s="13">
        <v>88</v>
      </c>
      <c r="AZ283" s="13">
        <v>71</v>
      </c>
      <c r="BA283" s="13">
        <v>55</v>
      </c>
      <c r="BB283" s="16">
        <f t="shared" si="101"/>
        <v>3.6055440085291663</v>
      </c>
      <c r="BC283" s="17">
        <f t="shared" si="102"/>
        <v>3.8769290414292108</v>
      </c>
      <c r="BD283" s="17">
        <f t="shared" si="103"/>
        <v>3.6830825893577503</v>
      </c>
      <c r="BE283" s="17">
        <f t="shared" si="104"/>
        <v>3.4116975564577054</v>
      </c>
      <c r="BF283" s="17">
        <f t="shared" si="105"/>
        <v>2.7526196194147396</v>
      </c>
      <c r="BG283" s="17">
        <f t="shared" si="106"/>
        <v>2.1323109727860659</v>
      </c>
      <c r="BH283" s="13">
        <v>62</v>
      </c>
      <c r="BI283" s="13">
        <v>26</v>
      </c>
      <c r="BJ283" s="13">
        <v>2</v>
      </c>
      <c r="BK283" s="13">
        <v>0</v>
      </c>
      <c r="BL283" s="13">
        <v>0</v>
      </c>
      <c r="BM283" s="13">
        <v>0</v>
      </c>
      <c r="BN283" s="13">
        <f t="shared" si="107"/>
        <v>259</v>
      </c>
      <c r="BO283" s="16">
        <v>-12.316000000000001</v>
      </c>
      <c r="BP283" s="13">
        <v>2</v>
      </c>
      <c r="BQ283" s="13">
        <v>0</v>
      </c>
      <c r="BR283" s="23">
        <f t="shared" si="108"/>
        <v>0</v>
      </c>
      <c r="BS283" s="13">
        <v>0</v>
      </c>
      <c r="BT283" s="13">
        <v>5</v>
      </c>
      <c r="BU283" s="13">
        <v>21</v>
      </c>
      <c r="BV283" s="13">
        <v>2</v>
      </c>
      <c r="BW283" s="13">
        <v>3</v>
      </c>
      <c r="BX283" s="13">
        <v>6</v>
      </c>
      <c r="BY283" s="13">
        <v>1</v>
      </c>
      <c r="BZ283" s="13">
        <v>0</v>
      </c>
      <c r="CA283" s="13">
        <v>0</v>
      </c>
      <c r="CB283" s="23">
        <f t="shared" si="109"/>
        <v>0</v>
      </c>
      <c r="CC283" s="16">
        <v>6.5</v>
      </c>
      <c r="CD283" s="16">
        <v>2.1</v>
      </c>
      <c r="CE283" s="16">
        <v>8.6</v>
      </c>
      <c r="CF283" s="24">
        <f t="shared" si="110"/>
        <v>0.11168831168831168</v>
      </c>
      <c r="CG283" s="24">
        <f t="shared" si="111"/>
        <v>0.33341589756291212</v>
      </c>
      <c r="CH283" s="25">
        <v>6</v>
      </c>
      <c r="CI283" s="16">
        <v>38</v>
      </c>
      <c r="CJ283" s="16">
        <v>36.1</v>
      </c>
      <c r="CK283" s="16">
        <v>11.2</v>
      </c>
      <c r="CL283" s="16">
        <v>12</v>
      </c>
      <c r="CM283" s="16">
        <v>4.5999999999999996</v>
      </c>
      <c r="CN283" s="16">
        <v>-0.5</v>
      </c>
      <c r="CO283" s="16">
        <v>16.100000000000001</v>
      </c>
      <c r="CP283" s="26">
        <f t="shared" si="112"/>
        <v>0.20909090909090911</v>
      </c>
      <c r="CQ283" s="26">
        <f t="shared" si="113"/>
        <v>0.62418557567010302</v>
      </c>
      <c r="CR283" s="13">
        <v>6</v>
      </c>
      <c r="CS283" s="13">
        <v>8</v>
      </c>
      <c r="CT283" s="13">
        <v>6</v>
      </c>
      <c r="CU283" s="13">
        <v>0.75</v>
      </c>
      <c r="CV283" s="13">
        <v>-1.73</v>
      </c>
      <c r="CW283" s="13">
        <v>0.15</v>
      </c>
      <c r="CX283" s="13">
        <v>11.29</v>
      </c>
      <c r="CY283" s="13">
        <v>3.54</v>
      </c>
      <c r="CZ283" s="13">
        <v>7.54</v>
      </c>
      <c r="DA283" s="13">
        <v>21.54</v>
      </c>
      <c r="DB283" s="27">
        <v>-14.41</v>
      </c>
      <c r="DC283" s="27">
        <v>6.1</v>
      </c>
      <c r="DD283" s="27">
        <v>-20.51</v>
      </c>
      <c r="DE283" s="27">
        <v>-1.1299999999999999</v>
      </c>
      <c r="DF283" s="27">
        <v>6.52</v>
      </c>
      <c r="DG283" s="27">
        <v>-42.75</v>
      </c>
      <c r="DH283" s="27">
        <v>49.26</v>
      </c>
      <c r="DI283" s="27">
        <v>2.71</v>
      </c>
      <c r="DJ283" s="1">
        <v>186</v>
      </c>
      <c r="DK283" s="28">
        <v>5</v>
      </c>
      <c r="DL283" s="28" t="s">
        <v>1215</v>
      </c>
      <c r="DM283" s="1">
        <v>8.25</v>
      </c>
      <c r="DN283" s="1">
        <v>0.10100000000000001</v>
      </c>
      <c r="DO283" s="1">
        <v>0</v>
      </c>
      <c r="DP283" s="16">
        <f t="shared" si="114"/>
        <v>-0.28297872340425556</v>
      </c>
    </row>
    <row r="284" spans="1:120" x14ac:dyDescent="0.2">
      <c r="A284" s="13">
        <v>23</v>
      </c>
      <c r="B284" s="13" t="s">
        <v>1216</v>
      </c>
      <c r="C284" s="13" t="s">
        <v>1217</v>
      </c>
      <c r="D284" s="13" t="s">
        <v>518</v>
      </c>
      <c r="E284" s="13" t="s">
        <v>123</v>
      </c>
      <c r="F284" s="1" t="s">
        <v>124</v>
      </c>
      <c r="G284" s="13">
        <v>68</v>
      </c>
      <c r="H284" s="13">
        <v>170</v>
      </c>
      <c r="I284" s="13" t="s">
        <v>125</v>
      </c>
      <c r="J284" s="1"/>
      <c r="K284" s="1"/>
      <c r="L284" s="1"/>
      <c r="M284" s="1"/>
      <c r="N284" s="1">
        <v>26</v>
      </c>
      <c r="O284" s="13" t="s">
        <v>539</v>
      </c>
      <c r="P284" s="13" t="s">
        <v>1218</v>
      </c>
      <c r="Q284" s="1" t="str">
        <f t="shared" si="92"/>
        <v>CBJ</v>
      </c>
      <c r="R284" s="13" t="s">
        <v>145</v>
      </c>
      <c r="S284" s="1"/>
      <c r="T284" s="13" t="s">
        <v>146</v>
      </c>
      <c r="U284" s="13">
        <v>25</v>
      </c>
      <c r="V284" s="13">
        <v>0</v>
      </c>
      <c r="W284" s="13">
        <v>5</v>
      </c>
      <c r="X284" s="14">
        <v>3</v>
      </c>
      <c r="Y284" s="13">
        <v>5</v>
      </c>
      <c r="Z284" s="13">
        <v>2</v>
      </c>
      <c r="AA284" s="1">
        <v>21</v>
      </c>
      <c r="AB284" s="14">
        <v>10</v>
      </c>
      <c r="AC284" s="14">
        <v>7</v>
      </c>
      <c r="AD284" s="15">
        <f t="shared" si="93"/>
        <v>0</v>
      </c>
      <c r="AE284" s="15">
        <f t="shared" si="94"/>
        <v>0</v>
      </c>
      <c r="AF284" s="16">
        <v>345.5833333333</v>
      </c>
      <c r="AG284" s="17">
        <f t="shared" si="95"/>
        <v>13.823333333332</v>
      </c>
      <c r="AH284" s="29">
        <v>519</v>
      </c>
      <c r="AI284" s="17">
        <f t="shared" si="96"/>
        <v>20.76</v>
      </c>
      <c r="AJ284" s="19">
        <f t="shared" si="97"/>
        <v>0.66586384071926785</v>
      </c>
      <c r="AK284" s="20">
        <f>'Even Strength'!AA284+'Power Play'!R284+'Penalty Kill'!L284</f>
        <v>56</v>
      </c>
      <c r="AL284" s="19">
        <f t="shared" si="98"/>
        <v>9.7226911020023845</v>
      </c>
      <c r="AM284" s="15">
        <f>IF(('Even Strength'!BR284+'Power Play'!AK284+'Penalty Kill'!AG284)&gt;0,V284/('Even Strength'!BR284+'Power Play'!AK284+'Penalty Kill'!AG284),0)</f>
        <v>0</v>
      </c>
      <c r="AN284" s="15">
        <f>IF(('Even Strength'!BR284+'Power Play'!AK284+'Penalty Kill'!AG284)&gt;0,W284/('Even Strength'!BR284+'Power Play'!AK284+'Penalty Kill'!AG284),0)</f>
        <v>0.55555555555555558</v>
      </c>
      <c r="AO284" s="15">
        <f t="shared" si="99"/>
        <v>0.55555555555555558</v>
      </c>
      <c r="AP284" s="13">
        <v>4</v>
      </c>
      <c r="AQ284" s="13">
        <v>5</v>
      </c>
      <c r="AR284" s="21">
        <f t="shared" si="100"/>
        <v>0.44444444444444442</v>
      </c>
      <c r="AS284" s="22">
        <v>0.5</v>
      </c>
      <c r="AT284" s="1"/>
      <c r="AU284" s="1"/>
      <c r="AV284">
        <v>21</v>
      </c>
      <c r="AW284" s="13">
        <v>14</v>
      </c>
      <c r="AX284" s="13">
        <v>17</v>
      </c>
      <c r="AY284" s="13">
        <v>10</v>
      </c>
      <c r="AZ284" s="13">
        <v>5</v>
      </c>
      <c r="BA284" s="13">
        <v>7</v>
      </c>
      <c r="BB284" s="16">
        <f t="shared" si="101"/>
        <v>3.646009163250894</v>
      </c>
      <c r="BC284" s="17">
        <f t="shared" si="102"/>
        <v>2.4306727755005961</v>
      </c>
      <c r="BD284" s="17">
        <f t="shared" si="103"/>
        <v>2.951531227393581</v>
      </c>
      <c r="BE284" s="17">
        <f t="shared" si="104"/>
        <v>1.7361948396432831</v>
      </c>
      <c r="BF284" s="17">
        <f t="shared" si="105"/>
        <v>0.86809741982164157</v>
      </c>
      <c r="BG284" s="17">
        <f t="shared" si="106"/>
        <v>1.2153363877502981</v>
      </c>
      <c r="BH284" s="13">
        <v>8</v>
      </c>
      <c r="BI284" s="13">
        <v>4</v>
      </c>
      <c r="BJ284" s="13">
        <v>0</v>
      </c>
      <c r="BK284" s="13">
        <v>0</v>
      </c>
      <c r="BL284" s="13">
        <v>0</v>
      </c>
      <c r="BM284" s="13">
        <v>0</v>
      </c>
      <c r="BN284" s="13">
        <f t="shared" si="107"/>
        <v>39</v>
      </c>
      <c r="BO284" s="16">
        <v>-2.4729999999999999</v>
      </c>
      <c r="BP284" s="1"/>
      <c r="BQ284" s="1"/>
      <c r="BR284" s="23" t="str">
        <f t="shared" si="108"/>
        <v xml:space="preserve"> </v>
      </c>
      <c r="BS284" s="1"/>
      <c r="BT284" s="13">
        <v>0</v>
      </c>
      <c r="BU284" s="13">
        <v>8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23">
        <f t="shared" si="109"/>
        <v>0</v>
      </c>
      <c r="CC284" s="16">
        <v>-0.4</v>
      </c>
      <c r="CD284" s="16">
        <v>0.4</v>
      </c>
      <c r="CE284" s="16">
        <v>0</v>
      </c>
      <c r="CF284" s="24">
        <f t="shared" si="110"/>
        <v>0</v>
      </c>
      <c r="CG284" s="24">
        <f t="shared" si="111"/>
        <v>0</v>
      </c>
      <c r="CH284" s="25">
        <v>2</v>
      </c>
      <c r="CI284" s="16">
        <v>2.6</v>
      </c>
      <c r="CJ284" s="16">
        <v>2.5</v>
      </c>
      <c r="CK284" s="16">
        <v>2.2999999999999998</v>
      </c>
      <c r="CL284" s="16">
        <v>0.60000000000000009</v>
      </c>
      <c r="CM284" s="16">
        <v>0.4</v>
      </c>
      <c r="CN284" s="16">
        <v>0</v>
      </c>
      <c r="CO284" s="16">
        <v>1</v>
      </c>
      <c r="CP284" s="26">
        <f t="shared" si="112"/>
        <v>0.04</v>
      </c>
      <c r="CQ284" s="26">
        <f t="shared" si="113"/>
        <v>0.17361948396432828</v>
      </c>
      <c r="CR284" s="13">
        <v>0</v>
      </c>
      <c r="CS284" s="13">
        <v>0</v>
      </c>
      <c r="CT284" s="13">
        <v>0</v>
      </c>
      <c r="CU284" s="13">
        <v>0</v>
      </c>
      <c r="CV284" s="13">
        <v>-0.56000000000000005</v>
      </c>
      <c r="CW284" s="13">
        <v>0.33</v>
      </c>
      <c r="CX284" s="13">
        <v>0.53</v>
      </c>
      <c r="CY284" s="13">
        <v>2.37</v>
      </c>
      <c r="CZ284" s="13">
        <v>-2.06</v>
      </c>
      <c r="DA284" s="13">
        <v>0.61</v>
      </c>
      <c r="DB284" s="27">
        <v>-18.059999999999999</v>
      </c>
      <c r="DC284" s="27">
        <v>-0.37</v>
      </c>
      <c r="DD284" s="27">
        <v>-17.690000000000001</v>
      </c>
      <c r="DE284" s="27">
        <v>-3.94</v>
      </c>
      <c r="DF284" s="27">
        <v>-7.37</v>
      </c>
      <c r="DG284" s="27">
        <v>-12.9</v>
      </c>
      <c r="DH284" s="27">
        <v>5.53</v>
      </c>
      <c r="DI284" s="27">
        <v>1.23</v>
      </c>
      <c r="DJ284" s="1">
        <v>125</v>
      </c>
      <c r="DK284" s="28">
        <v>23</v>
      </c>
      <c r="DL284" s="28" t="s">
        <v>687</v>
      </c>
      <c r="DM284" s="1">
        <v>0.504</v>
      </c>
      <c r="DN284" s="1">
        <v>0.21</v>
      </c>
      <c r="DO284" s="1">
        <v>0</v>
      </c>
      <c r="DP284" s="16">
        <f t="shared" si="114"/>
        <v>0.71409288492335854</v>
      </c>
    </row>
    <row r="285" spans="1:120" x14ac:dyDescent="0.2">
      <c r="A285" s="13">
        <v>77</v>
      </c>
      <c r="B285" s="13" t="s">
        <v>1219</v>
      </c>
      <c r="C285" s="13" t="s">
        <v>1220</v>
      </c>
      <c r="D285" s="13" t="s">
        <v>133</v>
      </c>
      <c r="E285" s="13" t="s">
        <v>123</v>
      </c>
      <c r="F285" s="1" t="s">
        <v>124</v>
      </c>
      <c r="G285" s="13">
        <v>74</v>
      </c>
      <c r="H285" s="13">
        <v>204</v>
      </c>
      <c r="I285" s="13" t="s">
        <v>150</v>
      </c>
      <c r="J285" s="13">
        <v>2002</v>
      </c>
      <c r="K285" s="13">
        <v>4</v>
      </c>
      <c r="L285" s="13">
        <v>129</v>
      </c>
      <c r="M285" s="1"/>
      <c r="N285" s="1">
        <v>32</v>
      </c>
      <c r="O285" s="13" t="s">
        <v>1221</v>
      </c>
      <c r="P285" s="13" t="s">
        <v>1222</v>
      </c>
      <c r="Q285" s="1" t="str">
        <f t="shared" si="92"/>
        <v>MTL</v>
      </c>
      <c r="R285" s="13" t="s">
        <v>214</v>
      </c>
      <c r="S285" s="1"/>
      <c r="T285" s="13" t="s">
        <v>173</v>
      </c>
      <c r="U285" s="13">
        <v>72</v>
      </c>
      <c r="V285" s="13">
        <v>4</v>
      </c>
      <c r="W285" s="13">
        <v>8</v>
      </c>
      <c r="X285" s="14">
        <v>3</v>
      </c>
      <c r="Y285" s="13">
        <v>12</v>
      </c>
      <c r="Z285" s="13">
        <v>10</v>
      </c>
      <c r="AA285" s="1">
        <v>70</v>
      </c>
      <c r="AB285" s="14">
        <v>31</v>
      </c>
      <c r="AC285" s="14">
        <v>53</v>
      </c>
      <c r="AD285" s="15">
        <f t="shared" si="93"/>
        <v>5.7142857142857141E-2</v>
      </c>
      <c r="AE285" s="15">
        <f t="shared" si="94"/>
        <v>2.5974025974025976E-2</v>
      </c>
      <c r="AF285" s="16">
        <v>1392.4333333333</v>
      </c>
      <c r="AG285" s="17">
        <f t="shared" si="95"/>
        <v>19.33935185185139</v>
      </c>
      <c r="AH285" s="29">
        <v>1804</v>
      </c>
      <c r="AI285" s="17">
        <f t="shared" si="96"/>
        <v>25.055555555555557</v>
      </c>
      <c r="AJ285" s="19">
        <f t="shared" si="97"/>
        <v>0.77185883222466733</v>
      </c>
      <c r="AK285" s="20">
        <f>'Even Strength'!AA285+'Power Play'!R285+'Penalty Kill'!L285</f>
        <v>25.750000000000004</v>
      </c>
      <c r="AL285" s="19">
        <f t="shared" si="98"/>
        <v>1.1095683814904631</v>
      </c>
      <c r="AM285" s="15">
        <f>IF(('Even Strength'!BR285+'Power Play'!AK285+'Penalty Kill'!AG285)&gt;0,V285/('Even Strength'!BR285+'Power Play'!AK285+'Penalty Kill'!AG285),0)</f>
        <v>9.3023255813953487E-2</v>
      </c>
      <c r="AN285" s="15">
        <f>IF(('Even Strength'!BR285+'Power Play'!AK285+'Penalty Kill'!AG285)&gt;0,W285/('Even Strength'!BR285+'Power Play'!AK285+'Penalty Kill'!AG285),0)</f>
        <v>0.18604651162790697</v>
      </c>
      <c r="AO285" s="15">
        <f t="shared" si="99"/>
        <v>0.27906976744186046</v>
      </c>
      <c r="AP285" s="13">
        <v>0</v>
      </c>
      <c r="AQ285" s="13">
        <v>0</v>
      </c>
      <c r="AR285" s="21">
        <f t="shared" si="100"/>
        <v>0</v>
      </c>
      <c r="AS285" s="22">
        <v>0</v>
      </c>
      <c r="AT285" s="1"/>
      <c r="AU285" s="1"/>
      <c r="AV285">
        <v>153</v>
      </c>
      <c r="AW285" s="13">
        <v>55</v>
      </c>
      <c r="AX285" s="13">
        <v>164</v>
      </c>
      <c r="AY285" s="13">
        <v>31</v>
      </c>
      <c r="AZ285" s="13">
        <v>53</v>
      </c>
      <c r="BA285" s="13">
        <v>11</v>
      </c>
      <c r="BB285" s="16">
        <f t="shared" si="101"/>
        <v>6.5927752375938189</v>
      </c>
      <c r="BC285" s="17">
        <f t="shared" si="102"/>
        <v>2.3699518827951636</v>
      </c>
      <c r="BD285" s="17">
        <f t="shared" si="103"/>
        <v>7.0667656141528514</v>
      </c>
      <c r="BE285" s="17">
        <f t="shared" si="104"/>
        <v>1.3357910612118196</v>
      </c>
      <c r="BF285" s="17">
        <f t="shared" si="105"/>
        <v>2.2837718143298851</v>
      </c>
      <c r="BG285" s="17">
        <f t="shared" si="106"/>
        <v>0.4739903765590327</v>
      </c>
      <c r="BH285" s="13">
        <v>30</v>
      </c>
      <c r="BI285" s="13">
        <v>13</v>
      </c>
      <c r="BJ285" s="13">
        <v>0</v>
      </c>
      <c r="BK285" s="13">
        <v>0</v>
      </c>
      <c r="BL285" s="13">
        <v>0</v>
      </c>
      <c r="BM285" s="13">
        <v>0</v>
      </c>
      <c r="BN285" s="13">
        <f t="shared" si="107"/>
        <v>249</v>
      </c>
      <c r="BO285" s="16">
        <v>3.4820000000000002</v>
      </c>
      <c r="BP285" s="1"/>
      <c r="BQ285" s="1"/>
      <c r="BR285" s="23" t="str">
        <f t="shared" si="108"/>
        <v xml:space="preserve"> </v>
      </c>
      <c r="BS285" s="1"/>
      <c r="BT285" s="13">
        <v>0</v>
      </c>
      <c r="BU285" s="13">
        <v>17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23">
        <f t="shared" si="109"/>
        <v>0</v>
      </c>
      <c r="CC285" s="16">
        <v>0.1</v>
      </c>
      <c r="CD285" s="16">
        <v>4</v>
      </c>
      <c r="CE285" s="16">
        <v>4</v>
      </c>
      <c r="CF285" s="24">
        <f t="shared" si="110"/>
        <v>5.5555555555555552E-2</v>
      </c>
      <c r="CG285" s="24">
        <f t="shared" si="111"/>
        <v>0.17236013693055735</v>
      </c>
      <c r="CH285" s="25">
        <v>5</v>
      </c>
      <c r="CI285" s="16">
        <v>23.3</v>
      </c>
      <c r="CJ285" s="16">
        <v>32.299999999999997</v>
      </c>
      <c r="CK285" s="16">
        <v>-0.2</v>
      </c>
      <c r="CL285" s="16">
        <v>-0.60000000000000009</v>
      </c>
      <c r="CM285" s="16">
        <v>4.5999999999999996</v>
      </c>
      <c r="CN285" s="16">
        <v>0</v>
      </c>
      <c r="CO285" s="16">
        <v>4</v>
      </c>
      <c r="CP285" s="26">
        <f t="shared" si="112"/>
        <v>5.5555555555555552E-2</v>
      </c>
      <c r="CQ285" s="26">
        <f t="shared" si="113"/>
        <v>0.17236013693055735</v>
      </c>
      <c r="CR285" s="13">
        <v>0</v>
      </c>
      <c r="CS285" s="13">
        <v>2</v>
      </c>
      <c r="CT285" s="13">
        <v>0</v>
      </c>
      <c r="CU285" s="13">
        <v>0</v>
      </c>
      <c r="CV285" s="13">
        <v>-0.47</v>
      </c>
      <c r="CW285" s="13">
        <v>0.62</v>
      </c>
      <c r="CX285" s="13">
        <v>-4.87</v>
      </c>
      <c r="CY285" s="13">
        <v>-1.1200000000000001</v>
      </c>
      <c r="CZ285" s="13">
        <v>0.09</v>
      </c>
      <c r="DA285" s="13">
        <v>-5.75</v>
      </c>
      <c r="DB285" s="27">
        <v>-34.39</v>
      </c>
      <c r="DC285" s="27">
        <v>29.8</v>
      </c>
      <c r="DD285" s="27">
        <v>-64.180000000000007</v>
      </c>
      <c r="DE285" s="27">
        <v>-3.31</v>
      </c>
      <c r="DF285" s="27">
        <v>-15.61</v>
      </c>
      <c r="DG285" s="27">
        <v>-0.89</v>
      </c>
      <c r="DH285" s="27">
        <v>-14.73</v>
      </c>
      <c r="DI285" s="27">
        <v>-0.76</v>
      </c>
      <c r="DJ285" s="1">
        <v>186</v>
      </c>
      <c r="DK285" s="28">
        <v>6</v>
      </c>
      <c r="DL285" s="28" t="s">
        <v>1223</v>
      </c>
      <c r="DM285" s="1">
        <v>2.8</v>
      </c>
      <c r="DN285" s="1">
        <v>0.13700000000000001</v>
      </c>
      <c r="DO285" s="1">
        <v>0</v>
      </c>
      <c r="DP285" s="16">
        <f t="shared" si="114"/>
        <v>-0.78723404255319096</v>
      </c>
    </row>
    <row r="286" spans="1:120" x14ac:dyDescent="0.2">
      <c r="A286" s="13">
        <v>12</v>
      </c>
      <c r="B286" s="13" t="s">
        <v>1224</v>
      </c>
      <c r="C286" s="13" t="s">
        <v>632</v>
      </c>
      <c r="D286" s="13" t="s">
        <v>419</v>
      </c>
      <c r="E286" s="13" t="s">
        <v>123</v>
      </c>
      <c r="F286" s="1" t="s">
        <v>124</v>
      </c>
      <c r="G286" s="13">
        <v>67</v>
      </c>
      <c r="H286" s="13">
        <v>176</v>
      </c>
      <c r="I286" s="13" t="s">
        <v>150</v>
      </c>
      <c r="J286" s="13">
        <v>1998</v>
      </c>
      <c r="K286" s="13">
        <v>3</v>
      </c>
      <c r="L286" s="13">
        <v>82</v>
      </c>
      <c r="M286" s="1"/>
      <c r="N286" s="1">
        <v>36</v>
      </c>
      <c r="O286" s="13" t="s">
        <v>539</v>
      </c>
      <c r="P286" s="13" t="s">
        <v>1225</v>
      </c>
      <c r="Q286" s="1" t="str">
        <f t="shared" si="92"/>
        <v>BUF</v>
      </c>
      <c r="R286" s="13" t="s">
        <v>238</v>
      </c>
      <c r="S286" s="1"/>
      <c r="T286" s="13" t="s">
        <v>154</v>
      </c>
      <c r="U286" s="13">
        <v>69</v>
      </c>
      <c r="V286" s="13">
        <v>13</v>
      </c>
      <c r="W286" s="13">
        <v>22</v>
      </c>
      <c r="X286" s="14">
        <v>12</v>
      </c>
      <c r="Y286" s="13">
        <v>35</v>
      </c>
      <c r="Z286" s="13">
        <v>-13</v>
      </c>
      <c r="AA286" s="1">
        <v>153</v>
      </c>
      <c r="AB286" s="14">
        <v>49</v>
      </c>
      <c r="AC286" s="14">
        <v>51</v>
      </c>
      <c r="AD286" s="15">
        <f t="shared" si="93"/>
        <v>8.4967320261437912E-2</v>
      </c>
      <c r="AE286" s="15">
        <f t="shared" si="94"/>
        <v>5.1383399209486168E-2</v>
      </c>
      <c r="AF286" s="16">
        <v>1245.75</v>
      </c>
      <c r="AG286" s="17">
        <f t="shared" si="95"/>
        <v>18.054347826086957</v>
      </c>
      <c r="AH286" s="29">
        <v>1526</v>
      </c>
      <c r="AI286" s="17">
        <f t="shared" si="96"/>
        <v>22.115942028985508</v>
      </c>
      <c r="AJ286" s="19">
        <f t="shared" si="97"/>
        <v>0.81634993446920057</v>
      </c>
      <c r="AK286" s="20">
        <f>'Even Strength'!AA286+'Power Play'!R286+'Penalty Kill'!L286</f>
        <v>113.6551724137931</v>
      </c>
      <c r="AL286" s="19">
        <f t="shared" si="98"/>
        <v>5.4740600801345254</v>
      </c>
      <c r="AM286" s="15">
        <f>IF(('Even Strength'!BR286+'Power Play'!AK286+'Penalty Kill'!AG286)&gt;0,V286/('Even Strength'!BR286+'Power Play'!AK286+'Penalty Kill'!AG286),0)</f>
        <v>0.31707317073170732</v>
      </c>
      <c r="AN286" s="15">
        <f>IF(('Even Strength'!BR286+'Power Play'!AK286+'Penalty Kill'!AG286)&gt;0,W286/('Even Strength'!BR286+'Power Play'!AK286+'Penalty Kill'!AG286),0)</f>
        <v>0.53658536585365857</v>
      </c>
      <c r="AO286" s="15">
        <f t="shared" si="99"/>
        <v>0.85365853658536595</v>
      </c>
      <c r="AP286" s="13">
        <v>69</v>
      </c>
      <c r="AQ286" s="13">
        <v>100</v>
      </c>
      <c r="AR286" s="21">
        <f t="shared" si="100"/>
        <v>0.40828402366863903</v>
      </c>
      <c r="AS286" s="22">
        <v>4.0999999999999996</v>
      </c>
      <c r="AT286" s="1"/>
      <c r="AU286" s="1"/>
      <c r="AV286">
        <v>65</v>
      </c>
      <c r="AW286" s="13">
        <v>61</v>
      </c>
      <c r="AX286" s="13">
        <v>31</v>
      </c>
      <c r="AY286" s="13">
        <v>49</v>
      </c>
      <c r="AZ286" s="13">
        <v>20</v>
      </c>
      <c r="BA286" s="13">
        <v>31</v>
      </c>
      <c r="BB286" s="16">
        <f t="shared" si="101"/>
        <v>3.1306441902468394</v>
      </c>
      <c r="BC286" s="17">
        <f t="shared" si="102"/>
        <v>2.9379891631547261</v>
      </c>
      <c r="BD286" s="17">
        <f t="shared" si="103"/>
        <v>1.4930764599638773</v>
      </c>
      <c r="BE286" s="17">
        <f t="shared" si="104"/>
        <v>2.3600240818783869</v>
      </c>
      <c r="BF286" s="17">
        <f t="shared" si="105"/>
        <v>0.96327513546056598</v>
      </c>
      <c r="BG286" s="17">
        <f t="shared" si="106"/>
        <v>1.4930764599638773</v>
      </c>
      <c r="BH286" s="13">
        <v>18</v>
      </c>
      <c r="BI286" s="13">
        <v>9</v>
      </c>
      <c r="BJ286" s="13">
        <v>0</v>
      </c>
      <c r="BK286" s="13">
        <v>0</v>
      </c>
      <c r="BL286" s="13">
        <v>0</v>
      </c>
      <c r="BM286" s="13">
        <v>0</v>
      </c>
      <c r="BN286" s="13">
        <f t="shared" si="107"/>
        <v>110</v>
      </c>
      <c r="BO286" s="16">
        <v>4.0890000000000004</v>
      </c>
      <c r="BP286" s="13">
        <v>7</v>
      </c>
      <c r="BQ286" s="13">
        <v>2</v>
      </c>
      <c r="BR286" s="23">
        <f t="shared" si="108"/>
        <v>0.2857142857142857</v>
      </c>
      <c r="BS286" s="13">
        <v>0</v>
      </c>
      <c r="BT286" s="13">
        <v>1</v>
      </c>
      <c r="BU286" s="13">
        <v>16</v>
      </c>
      <c r="BV286" s="13">
        <v>0</v>
      </c>
      <c r="BW286" s="13">
        <v>0</v>
      </c>
      <c r="BX286" s="13">
        <v>2</v>
      </c>
      <c r="BY286" s="13">
        <v>3</v>
      </c>
      <c r="BZ286" s="13">
        <v>0</v>
      </c>
      <c r="CA286" s="13">
        <v>0</v>
      </c>
      <c r="CB286" s="23">
        <f t="shared" si="109"/>
        <v>0</v>
      </c>
      <c r="CC286" s="16">
        <v>1.9</v>
      </c>
      <c r="CD286" s="16">
        <v>1.1000000000000001</v>
      </c>
      <c r="CE286" s="16">
        <v>3</v>
      </c>
      <c r="CF286" s="24">
        <f t="shared" si="110"/>
        <v>4.3478260869565216E-2</v>
      </c>
      <c r="CG286" s="24">
        <f t="shared" si="111"/>
        <v>0.14449127031908487</v>
      </c>
      <c r="CH286" s="25">
        <v>5</v>
      </c>
      <c r="CI286" s="16">
        <v>23.6</v>
      </c>
      <c r="CJ286" s="16">
        <v>21.8</v>
      </c>
      <c r="CK286" s="16">
        <v>3.1</v>
      </c>
      <c r="CL286" s="16">
        <v>3.6</v>
      </c>
      <c r="CM286" s="16">
        <v>1</v>
      </c>
      <c r="CN286" s="16">
        <v>-0.1</v>
      </c>
      <c r="CO286" s="16">
        <v>4.5</v>
      </c>
      <c r="CP286" s="26">
        <f t="shared" si="112"/>
        <v>6.5217391304347824E-2</v>
      </c>
      <c r="CQ286" s="26">
        <f t="shared" si="113"/>
        <v>0.21673690547862734</v>
      </c>
      <c r="CR286" s="13">
        <v>1</v>
      </c>
      <c r="CS286" s="13">
        <v>4</v>
      </c>
      <c r="CT286" s="13">
        <v>4</v>
      </c>
      <c r="CU286" s="13">
        <v>0</v>
      </c>
      <c r="CV286" s="13">
        <v>-0.94</v>
      </c>
      <c r="CW286" s="13">
        <v>1.65</v>
      </c>
      <c r="CX286" s="13">
        <v>3</v>
      </c>
      <c r="CY286" s="13">
        <v>-1.08</v>
      </c>
      <c r="CZ286" s="13">
        <v>-3.37</v>
      </c>
      <c r="DA286" s="13">
        <v>-0.74</v>
      </c>
      <c r="DB286" s="27">
        <v>24.22</v>
      </c>
      <c r="DC286" s="27">
        <v>-11.89</v>
      </c>
      <c r="DD286" s="27">
        <v>36.119999999999997</v>
      </c>
      <c r="DE286" s="27">
        <v>2.2599999999999998</v>
      </c>
      <c r="DF286" s="27">
        <v>4.8499999999999996</v>
      </c>
      <c r="DG286" s="27">
        <v>-13.04</v>
      </c>
      <c r="DH286" s="27">
        <v>17.89</v>
      </c>
      <c r="DI286" s="27">
        <v>1.1200000000000001</v>
      </c>
      <c r="DJ286" s="1">
        <v>186</v>
      </c>
      <c r="DK286" s="28">
        <v>13</v>
      </c>
      <c r="DL286" s="28" t="s">
        <v>379</v>
      </c>
      <c r="DM286" s="1">
        <v>4.25</v>
      </c>
      <c r="DN286" s="1">
        <v>0.67400000000000004</v>
      </c>
      <c r="DO286" s="1">
        <v>0</v>
      </c>
      <c r="DP286" s="16">
        <f t="shared" si="114"/>
        <v>-3.3723404255319149</v>
      </c>
    </row>
    <row r="287" spans="1:120" x14ac:dyDescent="0.2">
      <c r="A287" s="13">
        <v>11</v>
      </c>
      <c r="B287" s="13" t="s">
        <v>855</v>
      </c>
      <c r="C287" s="13" t="s">
        <v>632</v>
      </c>
      <c r="D287" s="13" t="s">
        <v>419</v>
      </c>
      <c r="E287" s="13" t="s">
        <v>123</v>
      </c>
      <c r="F287" s="1" t="s">
        <v>124</v>
      </c>
      <c r="G287" s="13">
        <v>67</v>
      </c>
      <c r="H287" s="13">
        <v>185</v>
      </c>
      <c r="I287" s="13" t="s">
        <v>150</v>
      </c>
      <c r="J287" s="1"/>
      <c r="K287" s="1"/>
      <c r="L287" s="1"/>
      <c r="M287" s="1"/>
      <c r="N287" s="1">
        <v>31</v>
      </c>
      <c r="O287" s="13" t="s">
        <v>1226</v>
      </c>
      <c r="P287" s="13" t="s">
        <v>1225</v>
      </c>
      <c r="Q287" s="1" t="str">
        <f t="shared" si="92"/>
        <v>NJD</v>
      </c>
      <c r="R287" s="13" t="s">
        <v>398</v>
      </c>
      <c r="S287" s="1"/>
      <c r="T287" s="13" t="s">
        <v>137</v>
      </c>
      <c r="U287" s="13">
        <v>61</v>
      </c>
      <c r="V287" s="13">
        <v>5</v>
      </c>
      <c r="W287" s="13">
        <v>8</v>
      </c>
      <c r="X287" s="14">
        <v>6</v>
      </c>
      <c r="Y287" s="13">
        <v>13</v>
      </c>
      <c r="Z287" s="13">
        <v>4</v>
      </c>
      <c r="AA287" s="1">
        <v>84</v>
      </c>
      <c r="AB287" s="14">
        <v>22</v>
      </c>
      <c r="AC287" s="14">
        <v>21</v>
      </c>
      <c r="AD287" s="15">
        <f t="shared" si="93"/>
        <v>5.9523809523809521E-2</v>
      </c>
      <c r="AE287" s="15">
        <f t="shared" si="94"/>
        <v>3.937007874015748E-2</v>
      </c>
      <c r="AF287" s="16">
        <v>804.28333333329999</v>
      </c>
      <c r="AG287" s="17">
        <f t="shared" si="95"/>
        <v>13.184972677595082</v>
      </c>
      <c r="AH287" s="29">
        <v>1172</v>
      </c>
      <c r="AI287" s="17">
        <f t="shared" si="96"/>
        <v>19.21311475409836</v>
      </c>
      <c r="AJ287" s="19">
        <f t="shared" si="97"/>
        <v>0.68624857792943683</v>
      </c>
      <c r="AK287" s="20">
        <f>'Even Strength'!AA287+'Power Play'!R287+'Penalty Kill'!L287</f>
        <v>43.294117647058826</v>
      </c>
      <c r="AL287" s="19">
        <f t="shared" si="98"/>
        <v>3.2297661174424066</v>
      </c>
      <c r="AM287" s="15">
        <f>IF(('Even Strength'!BR287+'Power Play'!AK287+'Penalty Kill'!AG287)&gt;0,V287/('Even Strength'!BR287+'Power Play'!AK287+'Penalty Kill'!AG287),0)</f>
        <v>0.26315789473684209</v>
      </c>
      <c r="AN287" s="15">
        <f>IF(('Even Strength'!BR287+'Power Play'!AK287+'Penalty Kill'!AG287)&gt;0,W287/('Even Strength'!BR287+'Power Play'!AK287+'Penalty Kill'!AG287),0)</f>
        <v>0.42105263157894735</v>
      </c>
      <c r="AO287" s="15">
        <f t="shared" si="99"/>
        <v>0.68421052631578938</v>
      </c>
      <c r="AP287" s="13">
        <v>159</v>
      </c>
      <c r="AQ287" s="13">
        <v>235</v>
      </c>
      <c r="AR287" s="21">
        <f t="shared" si="100"/>
        <v>0.40355329949238578</v>
      </c>
      <c r="AS287" s="22">
        <v>11.3</v>
      </c>
      <c r="AT287" s="13">
        <v>2</v>
      </c>
      <c r="AU287" s="13">
        <v>2</v>
      </c>
      <c r="AV287">
        <v>70</v>
      </c>
      <c r="AW287" s="13">
        <v>92</v>
      </c>
      <c r="AX287" s="13">
        <v>41</v>
      </c>
      <c r="AY287" s="13">
        <v>22</v>
      </c>
      <c r="AZ287" s="13">
        <v>11</v>
      </c>
      <c r="BA287" s="13">
        <v>19</v>
      </c>
      <c r="BB287" s="16">
        <f t="shared" si="101"/>
        <v>5.2220403257560655</v>
      </c>
      <c r="BC287" s="17">
        <f t="shared" si="102"/>
        <v>6.8632529995651144</v>
      </c>
      <c r="BD287" s="17">
        <f t="shared" si="103"/>
        <v>3.0586236193714096</v>
      </c>
      <c r="BE287" s="17">
        <f t="shared" si="104"/>
        <v>1.6412126738090491</v>
      </c>
      <c r="BF287" s="17">
        <f t="shared" si="105"/>
        <v>0.82060633690452456</v>
      </c>
      <c r="BG287" s="17">
        <f t="shared" si="106"/>
        <v>1.4174109455623607</v>
      </c>
      <c r="BH287" s="13">
        <v>12</v>
      </c>
      <c r="BI287" s="13">
        <v>6</v>
      </c>
      <c r="BJ287" s="13">
        <v>0</v>
      </c>
      <c r="BK287" s="13">
        <v>0</v>
      </c>
      <c r="BL287" s="13">
        <v>0</v>
      </c>
      <c r="BM287" s="13">
        <v>0</v>
      </c>
      <c r="BN287" s="13">
        <f t="shared" si="107"/>
        <v>145</v>
      </c>
      <c r="BO287" s="16">
        <v>6.9879999999999995</v>
      </c>
      <c r="BP287" s="1"/>
      <c r="BQ287" s="1"/>
      <c r="BR287" s="23" t="str">
        <f t="shared" si="108"/>
        <v xml:space="preserve"> </v>
      </c>
      <c r="BS287" s="1"/>
      <c r="BT287" s="13">
        <v>1</v>
      </c>
      <c r="BU287" s="13">
        <v>16</v>
      </c>
      <c r="BV287" s="13">
        <v>0</v>
      </c>
      <c r="BW287" s="13">
        <v>0</v>
      </c>
      <c r="BX287" s="13">
        <v>1</v>
      </c>
      <c r="BY287" s="13">
        <v>0</v>
      </c>
      <c r="BZ287" s="13">
        <v>0</v>
      </c>
      <c r="CA287" s="13">
        <v>0</v>
      </c>
      <c r="CB287" s="23">
        <f t="shared" si="109"/>
        <v>0</v>
      </c>
      <c r="CC287" s="16">
        <v>-0.2</v>
      </c>
      <c r="CD287" s="16">
        <v>1.3</v>
      </c>
      <c r="CE287" s="16">
        <v>1</v>
      </c>
      <c r="CF287" s="24">
        <f t="shared" si="110"/>
        <v>1.6393442622950821E-2</v>
      </c>
      <c r="CG287" s="24">
        <f t="shared" si="111"/>
        <v>7.4600576082229503E-2</v>
      </c>
      <c r="CH287" s="25">
        <v>6</v>
      </c>
      <c r="CI287" s="16">
        <v>13</v>
      </c>
      <c r="CJ287" s="16">
        <v>16.3</v>
      </c>
      <c r="CK287" s="16">
        <v>4.5</v>
      </c>
      <c r="CL287" s="16">
        <v>-0.5</v>
      </c>
      <c r="CM287" s="16">
        <v>2.7</v>
      </c>
      <c r="CN287" s="16">
        <v>0</v>
      </c>
      <c r="CO287" s="16">
        <v>2.2000000000000002</v>
      </c>
      <c r="CP287" s="26">
        <f t="shared" si="112"/>
        <v>3.6065573770491806E-2</v>
      </c>
      <c r="CQ287" s="26">
        <f t="shared" si="113"/>
        <v>0.16412126738090493</v>
      </c>
      <c r="CR287" s="13">
        <v>0</v>
      </c>
      <c r="CS287" s="13">
        <v>0</v>
      </c>
      <c r="CT287" s="13">
        <v>3</v>
      </c>
      <c r="CU287" s="13">
        <v>-0.21</v>
      </c>
      <c r="CV287" s="13">
        <v>0.03</v>
      </c>
      <c r="CW287" s="13">
        <v>1.07</v>
      </c>
      <c r="CX287" s="13">
        <v>1.6</v>
      </c>
      <c r="CY287" s="13">
        <v>4.05</v>
      </c>
      <c r="CZ287" s="13">
        <v>-2.5099999999999998</v>
      </c>
      <c r="DA287" s="13">
        <v>4.03</v>
      </c>
      <c r="DB287" s="27">
        <v>28.42</v>
      </c>
      <c r="DC287" s="27">
        <v>-40.25</v>
      </c>
      <c r="DD287" s="27">
        <v>68.67</v>
      </c>
      <c r="DE287" s="27">
        <v>6.48</v>
      </c>
      <c r="DF287" s="27">
        <v>18.22</v>
      </c>
      <c r="DG287" s="27">
        <v>-30.96</v>
      </c>
      <c r="DH287" s="27">
        <v>49.17</v>
      </c>
      <c r="DI287" s="27">
        <v>4.6399999999999997</v>
      </c>
      <c r="DJ287" s="1">
        <v>186</v>
      </c>
      <c r="DK287" s="28">
        <v>21</v>
      </c>
      <c r="DL287" s="28" t="s">
        <v>1227</v>
      </c>
      <c r="DM287" s="1">
        <v>0.85</v>
      </c>
      <c r="DN287" s="1">
        <v>3.1E-2</v>
      </c>
      <c r="DO287" s="1">
        <v>0</v>
      </c>
      <c r="DP287" s="16">
        <f t="shared" si="114"/>
        <v>1.5617021276595748</v>
      </c>
    </row>
    <row r="288" spans="1:120" x14ac:dyDescent="0.2">
      <c r="A288" s="13">
        <v>5</v>
      </c>
      <c r="B288" s="13" t="s">
        <v>1228</v>
      </c>
      <c r="C288" s="13" t="s">
        <v>427</v>
      </c>
      <c r="D288" s="13" t="s">
        <v>158</v>
      </c>
      <c r="E288" s="13" t="s">
        <v>141</v>
      </c>
      <c r="F288" s="1" t="s">
        <v>142</v>
      </c>
      <c r="G288" s="13">
        <v>72</v>
      </c>
      <c r="H288" s="13">
        <v>200</v>
      </c>
      <c r="I288" s="13" t="s">
        <v>125</v>
      </c>
      <c r="J288" s="1"/>
      <c r="K288" s="1"/>
      <c r="L288" s="1"/>
      <c r="M288" s="1"/>
      <c r="N288" s="1">
        <v>31</v>
      </c>
      <c r="O288" s="13" t="s">
        <v>183</v>
      </c>
      <c r="P288" s="13" t="s">
        <v>1229</v>
      </c>
      <c r="Q288" s="1" t="str">
        <f t="shared" si="92"/>
        <v>CGY</v>
      </c>
      <c r="R288" s="13" t="s">
        <v>270</v>
      </c>
      <c r="S288" s="1"/>
      <c r="T288" s="13" t="s">
        <v>173</v>
      </c>
      <c r="U288" s="13">
        <v>61</v>
      </c>
      <c r="V288" s="13">
        <v>11</v>
      </c>
      <c r="W288" s="13">
        <v>37</v>
      </c>
      <c r="X288" s="14">
        <v>17</v>
      </c>
      <c r="Y288" s="13">
        <v>48</v>
      </c>
      <c r="Z288" s="13">
        <v>13</v>
      </c>
      <c r="AA288" s="1">
        <v>157</v>
      </c>
      <c r="AB288" s="14">
        <v>73</v>
      </c>
      <c r="AC288" s="14">
        <v>131</v>
      </c>
      <c r="AD288" s="15">
        <f t="shared" si="93"/>
        <v>7.0063694267515922E-2</v>
      </c>
      <c r="AE288" s="15">
        <f t="shared" si="94"/>
        <v>3.0470914127423823E-2</v>
      </c>
      <c r="AF288" s="16">
        <v>1535.55</v>
      </c>
      <c r="AG288" s="17">
        <f t="shared" si="95"/>
        <v>25.172950819672131</v>
      </c>
      <c r="AH288" s="29">
        <v>1909</v>
      </c>
      <c r="AI288" s="17">
        <f t="shared" si="96"/>
        <v>31.295081967213115</v>
      </c>
      <c r="AJ288" s="19">
        <f t="shared" si="97"/>
        <v>0.80437401781037188</v>
      </c>
      <c r="AK288" s="20">
        <f>'Even Strength'!AA288+'Power Play'!R288+'Penalty Kill'!L288</f>
        <v>140.375</v>
      </c>
      <c r="AL288" s="19">
        <f t="shared" si="98"/>
        <v>5.4850053726677732</v>
      </c>
      <c r="AM288" s="15">
        <f>IF(('Even Strength'!BR288+'Power Play'!AK288+'Penalty Kill'!AG288)&gt;0,V288/('Even Strength'!BR288+'Power Play'!AK288+'Penalty Kill'!AG288),0)</f>
        <v>0.1864406779661017</v>
      </c>
      <c r="AN288" s="15">
        <f>IF(('Even Strength'!BR288+'Power Play'!AK288+'Penalty Kill'!AG288)&gt;0,W288/('Even Strength'!BR288+'Power Play'!AK288+'Penalty Kill'!AG288),0)</f>
        <v>0.6271186440677966</v>
      </c>
      <c r="AO288" s="15">
        <f t="shared" si="99"/>
        <v>0.81355932203389836</v>
      </c>
      <c r="AP288" s="13">
        <v>0</v>
      </c>
      <c r="AQ288" s="13">
        <v>0</v>
      </c>
      <c r="AR288" s="21">
        <f t="shared" si="100"/>
        <v>0</v>
      </c>
      <c r="AS288" s="22">
        <v>0</v>
      </c>
      <c r="AT288" s="1"/>
      <c r="AU288" s="1"/>
      <c r="AV288">
        <v>106</v>
      </c>
      <c r="AW288" s="13">
        <v>59</v>
      </c>
      <c r="AX288" s="13">
        <v>128</v>
      </c>
      <c r="AY288" s="13">
        <v>73</v>
      </c>
      <c r="AZ288" s="13">
        <v>51</v>
      </c>
      <c r="BA288" s="13">
        <v>35</v>
      </c>
      <c r="BB288" s="16">
        <f t="shared" si="101"/>
        <v>4.1418384292273123</v>
      </c>
      <c r="BC288" s="17">
        <f t="shared" si="102"/>
        <v>2.3053628992869006</v>
      </c>
      <c r="BD288" s="17">
        <f t="shared" si="103"/>
        <v>5.0014652730292077</v>
      </c>
      <c r="BE288" s="17">
        <f t="shared" si="104"/>
        <v>2.85239816352447</v>
      </c>
      <c r="BF288" s="17">
        <f t="shared" si="105"/>
        <v>1.9927713197225752</v>
      </c>
      <c r="BG288" s="17">
        <f t="shared" si="106"/>
        <v>1.367588160593924</v>
      </c>
      <c r="BH288" s="13">
        <v>37</v>
      </c>
      <c r="BI288" s="13">
        <v>16</v>
      </c>
      <c r="BJ288" s="13">
        <v>1</v>
      </c>
      <c r="BK288" s="13">
        <v>0</v>
      </c>
      <c r="BL288" s="13">
        <v>0</v>
      </c>
      <c r="BM288" s="13">
        <v>0</v>
      </c>
      <c r="BN288" s="13">
        <f t="shared" si="107"/>
        <v>225</v>
      </c>
      <c r="BO288" s="16">
        <v>6.9279999999999999</v>
      </c>
      <c r="BP288" s="1"/>
      <c r="BQ288" s="1"/>
      <c r="BR288" s="23" t="str">
        <f t="shared" si="108"/>
        <v xml:space="preserve"> </v>
      </c>
      <c r="BS288" s="1"/>
      <c r="BT288" s="13">
        <v>2</v>
      </c>
      <c r="BU288" s="13">
        <v>15</v>
      </c>
      <c r="BV288" s="13">
        <v>1</v>
      </c>
      <c r="BW288" s="13">
        <v>4</v>
      </c>
      <c r="BX288" s="13">
        <v>2</v>
      </c>
      <c r="BY288" s="13">
        <v>1</v>
      </c>
      <c r="BZ288" s="13">
        <v>0</v>
      </c>
      <c r="CA288" s="13">
        <v>0</v>
      </c>
      <c r="CB288" s="23">
        <f t="shared" si="109"/>
        <v>0</v>
      </c>
      <c r="CC288" s="16">
        <v>4.5999999999999996</v>
      </c>
      <c r="CD288" s="16">
        <v>4.4000000000000004</v>
      </c>
      <c r="CE288" s="16">
        <v>9</v>
      </c>
      <c r="CF288" s="24">
        <f t="shared" si="110"/>
        <v>0.14754098360655737</v>
      </c>
      <c r="CG288" s="24">
        <f t="shared" si="111"/>
        <v>0.3516655270098662</v>
      </c>
      <c r="CH288" s="25">
        <v>7</v>
      </c>
      <c r="CI288" s="16">
        <v>33.200000000000003</v>
      </c>
      <c r="CJ288" s="16">
        <v>33.4</v>
      </c>
      <c r="CK288" s="16">
        <v>9.6999999999999993</v>
      </c>
      <c r="CL288" s="16">
        <v>10.4</v>
      </c>
      <c r="CM288" s="16">
        <v>5.4</v>
      </c>
      <c r="CN288" s="16">
        <v>0</v>
      </c>
      <c r="CO288" s="16">
        <v>15.7</v>
      </c>
      <c r="CP288" s="26">
        <f t="shared" si="112"/>
        <v>0.25737704918032783</v>
      </c>
      <c r="CQ288" s="26">
        <f t="shared" si="113"/>
        <v>0.61346097489498874</v>
      </c>
      <c r="CR288" s="13">
        <v>2</v>
      </c>
      <c r="CS288" s="13">
        <v>2</v>
      </c>
      <c r="CT288" s="13">
        <v>2</v>
      </c>
      <c r="CU288" s="13">
        <v>0</v>
      </c>
      <c r="CV288" s="13">
        <v>1.36</v>
      </c>
      <c r="CW288" s="13">
        <v>0.52</v>
      </c>
      <c r="CX288" s="13">
        <v>1.18</v>
      </c>
      <c r="CY288" s="13">
        <v>1.79</v>
      </c>
      <c r="CZ288" s="13">
        <v>1.01</v>
      </c>
      <c r="DA288" s="13">
        <v>5.86</v>
      </c>
      <c r="DB288" s="27">
        <v>18.02</v>
      </c>
      <c r="DC288" s="27">
        <v>-129.88999999999999</v>
      </c>
      <c r="DD288" s="27">
        <v>147.91</v>
      </c>
      <c r="DE288" s="27">
        <v>7.94</v>
      </c>
      <c r="DF288" s="27">
        <v>-6.14</v>
      </c>
      <c r="DG288" s="27">
        <v>-76.209999999999994</v>
      </c>
      <c r="DH288" s="27">
        <v>70.08</v>
      </c>
      <c r="DI288" s="27">
        <v>3.76</v>
      </c>
      <c r="DJ288" s="1">
        <v>186</v>
      </c>
      <c r="DK288" s="28">
        <v>21</v>
      </c>
      <c r="DL288" s="28" t="s">
        <v>1230</v>
      </c>
      <c r="DM288" s="1">
        <v>4.0199999999999996</v>
      </c>
      <c r="DN288" s="1">
        <v>1.03</v>
      </c>
      <c r="DO288" s="1">
        <v>0</v>
      </c>
      <c r="DP288" s="16">
        <f t="shared" si="114"/>
        <v>8.3170212765957459</v>
      </c>
    </row>
    <row r="289" spans="1:120" x14ac:dyDescent="0.2">
      <c r="A289" s="13">
        <v>5</v>
      </c>
      <c r="B289" s="13" t="s">
        <v>1231</v>
      </c>
      <c r="C289" s="13" t="s">
        <v>739</v>
      </c>
      <c r="D289" s="13" t="s">
        <v>158</v>
      </c>
      <c r="E289" s="13" t="s">
        <v>141</v>
      </c>
      <c r="F289" s="1" t="s">
        <v>142</v>
      </c>
      <c r="G289" s="13">
        <v>73</v>
      </c>
      <c r="H289" s="13">
        <v>208</v>
      </c>
      <c r="I289" s="13" t="s">
        <v>150</v>
      </c>
      <c r="J289" s="1"/>
      <c r="K289" s="1"/>
      <c r="L289" s="1"/>
      <c r="M289" s="1"/>
      <c r="N289" s="1">
        <v>30</v>
      </c>
      <c r="O289" s="13" t="s">
        <v>542</v>
      </c>
      <c r="P289" s="13" t="s">
        <v>1232</v>
      </c>
      <c r="Q289" s="1" t="str">
        <f t="shared" si="92"/>
        <v>NYR</v>
      </c>
      <c r="R289" s="13" t="s">
        <v>179</v>
      </c>
      <c r="S289" s="1"/>
      <c r="T289" s="13" t="s">
        <v>173</v>
      </c>
      <c r="U289" s="13">
        <v>82</v>
      </c>
      <c r="V289" s="13">
        <v>4</v>
      </c>
      <c r="W289" s="13">
        <v>16</v>
      </c>
      <c r="X289" s="14">
        <v>9</v>
      </c>
      <c r="Y289" s="13">
        <v>20</v>
      </c>
      <c r="Z289" s="13">
        <v>12</v>
      </c>
      <c r="AA289" s="1">
        <v>111</v>
      </c>
      <c r="AB289" s="14">
        <v>38</v>
      </c>
      <c r="AC289" s="14">
        <v>76</v>
      </c>
      <c r="AD289" s="15">
        <f t="shared" si="93"/>
        <v>3.6036036036036036E-2</v>
      </c>
      <c r="AE289" s="15">
        <f t="shared" si="94"/>
        <v>1.7777777777777778E-2</v>
      </c>
      <c r="AF289" s="16">
        <v>1860.75</v>
      </c>
      <c r="AG289" s="17">
        <f t="shared" si="95"/>
        <v>22.692073170731707</v>
      </c>
      <c r="AH289" s="29">
        <v>2465</v>
      </c>
      <c r="AI289" s="17">
        <f t="shared" si="96"/>
        <v>30.060975609756099</v>
      </c>
      <c r="AJ289" s="19">
        <f t="shared" si="97"/>
        <v>0.75486815415821507</v>
      </c>
      <c r="AK289" s="20">
        <f>'Even Strength'!AA289+'Power Play'!R289+'Penalty Kill'!L289</f>
        <v>101.10875706214689</v>
      </c>
      <c r="AL289" s="19">
        <f t="shared" si="98"/>
        <v>3.2602581882191664</v>
      </c>
      <c r="AM289" s="15">
        <f>IF(('Even Strength'!BR289+'Power Play'!AK289+'Penalty Kill'!AG289)&gt;0,V289/('Even Strength'!BR289+'Power Play'!AK289+'Penalty Kill'!AG289),0)</f>
        <v>5.2631578947368418E-2</v>
      </c>
      <c r="AN289" s="15">
        <f>IF(('Even Strength'!BR289+'Power Play'!AK289+'Penalty Kill'!AG289)&gt;0,W289/('Even Strength'!BR289+'Power Play'!AK289+'Penalty Kill'!AG289),0)</f>
        <v>0.21052631578947367</v>
      </c>
      <c r="AO289" s="15">
        <f t="shared" si="99"/>
        <v>0.26315789473684209</v>
      </c>
      <c r="AP289" s="13">
        <v>0</v>
      </c>
      <c r="AQ289" s="13">
        <v>0</v>
      </c>
      <c r="AR289" s="21">
        <f t="shared" si="100"/>
        <v>0</v>
      </c>
      <c r="AS289" s="22">
        <v>0</v>
      </c>
      <c r="AT289" s="1"/>
      <c r="AU289" s="1"/>
      <c r="AV289">
        <v>144</v>
      </c>
      <c r="AW289" s="13">
        <v>224</v>
      </c>
      <c r="AX289" s="13">
        <v>184</v>
      </c>
      <c r="AY289" s="13">
        <v>38</v>
      </c>
      <c r="AZ289" s="13">
        <v>60</v>
      </c>
      <c r="BA289" s="13">
        <v>33</v>
      </c>
      <c r="BB289" s="16">
        <f t="shared" si="101"/>
        <v>4.64328899637243</v>
      </c>
      <c r="BC289" s="17">
        <f t="shared" si="102"/>
        <v>7.222893994357114</v>
      </c>
      <c r="BD289" s="17">
        <f t="shared" si="103"/>
        <v>5.9330914953647724</v>
      </c>
      <c r="BE289" s="17">
        <f t="shared" si="104"/>
        <v>1.2253123740427248</v>
      </c>
      <c r="BF289" s="17">
        <f t="shared" si="105"/>
        <v>1.9347037484885128</v>
      </c>
      <c r="BG289" s="17">
        <f t="shared" si="106"/>
        <v>1.0640870616686819</v>
      </c>
      <c r="BH289" s="13">
        <v>22</v>
      </c>
      <c r="BI289" s="13">
        <v>11</v>
      </c>
      <c r="BJ289" s="13">
        <v>0</v>
      </c>
      <c r="BK289" s="13">
        <v>0</v>
      </c>
      <c r="BL289" s="13">
        <v>0</v>
      </c>
      <c r="BM289" s="13">
        <v>0</v>
      </c>
      <c r="BN289" s="13">
        <f t="shared" si="107"/>
        <v>430</v>
      </c>
      <c r="BO289" s="16">
        <v>5.883</v>
      </c>
      <c r="BP289" s="1"/>
      <c r="BQ289" s="1"/>
      <c r="BR289" s="23" t="str">
        <f t="shared" si="108"/>
        <v xml:space="preserve"> </v>
      </c>
      <c r="BS289" s="1"/>
      <c r="BT289" s="13">
        <v>1</v>
      </c>
      <c r="BU289" s="13">
        <v>17</v>
      </c>
      <c r="BV289" s="13">
        <v>0</v>
      </c>
      <c r="BW289" s="13">
        <v>1</v>
      </c>
      <c r="BX289" s="13">
        <v>1</v>
      </c>
      <c r="BY289" s="13">
        <v>0</v>
      </c>
      <c r="BZ289" s="13">
        <v>0</v>
      </c>
      <c r="CA289" s="13">
        <v>0</v>
      </c>
      <c r="CB289" s="23">
        <f t="shared" si="109"/>
        <v>0</v>
      </c>
      <c r="CC289" s="16">
        <v>0.4</v>
      </c>
      <c r="CD289" s="16">
        <v>4.0999999999999996</v>
      </c>
      <c r="CE289" s="16">
        <v>4.5</v>
      </c>
      <c r="CF289" s="24">
        <f t="shared" si="110"/>
        <v>5.4878048780487805E-2</v>
      </c>
      <c r="CG289" s="24">
        <f t="shared" si="111"/>
        <v>0.14510278113663844</v>
      </c>
      <c r="CH289" s="25">
        <v>6</v>
      </c>
      <c r="CI289" s="16">
        <v>37.1</v>
      </c>
      <c r="CJ289" s="16">
        <v>40.5</v>
      </c>
      <c r="CK289" s="16">
        <v>-7.3</v>
      </c>
      <c r="CL289" s="16">
        <v>-0.9</v>
      </c>
      <c r="CM289" s="16">
        <v>4.2</v>
      </c>
      <c r="CN289" s="16">
        <v>0</v>
      </c>
      <c r="CO289" s="16">
        <v>3.4</v>
      </c>
      <c r="CP289" s="26">
        <f t="shared" si="112"/>
        <v>4.1463414634146344E-2</v>
      </c>
      <c r="CQ289" s="26">
        <f t="shared" si="113"/>
        <v>0.10963321241434905</v>
      </c>
      <c r="CR289" s="13">
        <v>0</v>
      </c>
      <c r="CS289" s="13">
        <v>0</v>
      </c>
      <c r="CT289" s="13">
        <v>0</v>
      </c>
      <c r="CU289" s="13">
        <v>0</v>
      </c>
      <c r="CV289" s="13">
        <v>-0.30000000000000004</v>
      </c>
      <c r="CW289" s="13">
        <v>1.92</v>
      </c>
      <c r="CX289" s="13">
        <v>-4.01</v>
      </c>
      <c r="CY289" s="13">
        <v>2.35</v>
      </c>
      <c r="CZ289" s="13">
        <v>-2.16</v>
      </c>
      <c r="DA289" s="13">
        <v>-2.2000000000000002</v>
      </c>
      <c r="DB289" s="27">
        <v>-51.71</v>
      </c>
      <c r="DC289" s="27">
        <v>78.14</v>
      </c>
      <c r="DD289" s="27">
        <v>-129.85</v>
      </c>
      <c r="DE289" s="27">
        <v>-5.5</v>
      </c>
      <c r="DF289" s="27">
        <v>-53.87</v>
      </c>
      <c r="DG289" s="27">
        <v>38.76</v>
      </c>
      <c r="DH289" s="27">
        <v>-92.63</v>
      </c>
      <c r="DI289" s="27">
        <v>-3.92</v>
      </c>
      <c r="DJ289" s="1">
        <v>186</v>
      </c>
      <c r="DK289" s="1"/>
      <c r="DL289" s="1"/>
      <c r="DM289" s="1">
        <v>5.5</v>
      </c>
      <c r="DN289" s="1">
        <v>0</v>
      </c>
      <c r="DO289" s="1">
        <v>0</v>
      </c>
      <c r="DP289" s="16">
        <f t="shared" si="114"/>
        <v>-7.1319148936170205</v>
      </c>
    </row>
    <row r="290" spans="1:120" x14ac:dyDescent="0.2">
      <c r="A290" s="13">
        <v>28</v>
      </c>
      <c r="B290" s="13" t="s">
        <v>1233</v>
      </c>
      <c r="C290" s="13" t="s">
        <v>1234</v>
      </c>
      <c r="D290" s="1"/>
      <c r="E290" s="13" t="s">
        <v>1235</v>
      </c>
      <c r="F290" s="1" t="s">
        <v>1236</v>
      </c>
      <c r="G290" s="13">
        <v>73</v>
      </c>
      <c r="H290" s="13">
        <v>190</v>
      </c>
      <c r="I290" s="13" t="s">
        <v>125</v>
      </c>
      <c r="J290" s="13">
        <v>2012</v>
      </c>
      <c r="K290" s="13">
        <v>1</v>
      </c>
      <c r="L290" s="13">
        <v>14</v>
      </c>
      <c r="M290" s="1"/>
      <c r="N290" s="1">
        <v>21</v>
      </c>
      <c r="O290" s="13" t="s">
        <v>1237</v>
      </c>
      <c r="P290" s="13" t="s">
        <v>1238</v>
      </c>
      <c r="Q290" s="1" t="str">
        <f t="shared" si="92"/>
        <v>BUF</v>
      </c>
      <c r="R290" s="13" t="s">
        <v>238</v>
      </c>
      <c r="S290" s="1"/>
      <c r="T290" s="13" t="s">
        <v>146</v>
      </c>
      <c r="U290" s="13">
        <v>61</v>
      </c>
      <c r="V290" s="13">
        <v>15</v>
      </c>
      <c r="W290" s="13">
        <v>15</v>
      </c>
      <c r="X290" s="14">
        <v>5</v>
      </c>
      <c r="Y290" s="13">
        <v>30</v>
      </c>
      <c r="Z290" s="13">
        <v>-16</v>
      </c>
      <c r="AA290" s="1">
        <v>115</v>
      </c>
      <c r="AB290" s="14">
        <v>37</v>
      </c>
      <c r="AC290" s="14">
        <v>31</v>
      </c>
      <c r="AD290" s="15">
        <f t="shared" si="93"/>
        <v>0.13043478260869565</v>
      </c>
      <c r="AE290" s="15">
        <f t="shared" si="94"/>
        <v>8.1967213114754092E-2</v>
      </c>
      <c r="AF290" s="16">
        <v>1163.8499999999999</v>
      </c>
      <c r="AG290" s="17">
        <f t="shared" si="95"/>
        <v>19.07950819672131</v>
      </c>
      <c r="AH290" s="29">
        <v>1447</v>
      </c>
      <c r="AI290" s="17">
        <f t="shared" si="96"/>
        <v>23.721311475409838</v>
      </c>
      <c r="AJ290" s="19">
        <f t="shared" si="97"/>
        <v>0.80431928127159635</v>
      </c>
      <c r="AK290" s="20">
        <f>'Even Strength'!AA290+'Power Play'!R290+'Penalty Kill'!L290</f>
        <v>60.497777777777785</v>
      </c>
      <c r="AL290" s="19">
        <f t="shared" si="98"/>
        <v>3.1188440663888537</v>
      </c>
      <c r="AM290" s="15">
        <f>IF(('Even Strength'!BR290+'Power Play'!AK290+'Penalty Kill'!AG290)&gt;0,V290/('Even Strength'!BR290+'Power Play'!AK290+'Penalty Kill'!AG290),0)</f>
        <v>0.40540540540540543</v>
      </c>
      <c r="AN290" s="15">
        <f>IF(('Even Strength'!BR290+'Power Play'!AK290+'Penalty Kill'!AG290)&gt;0,W290/('Even Strength'!BR290+'Power Play'!AK290+'Penalty Kill'!AG290),0)</f>
        <v>0.40540540540540543</v>
      </c>
      <c r="AO290" s="15">
        <f t="shared" si="99"/>
        <v>0.81081081081081086</v>
      </c>
      <c r="AP290" s="13">
        <v>440</v>
      </c>
      <c r="AQ290" s="13">
        <v>560</v>
      </c>
      <c r="AR290" s="21">
        <f t="shared" si="100"/>
        <v>0.44</v>
      </c>
      <c r="AS290" s="22">
        <v>27.5</v>
      </c>
      <c r="AT290" s="13">
        <v>22</v>
      </c>
      <c r="AU290" s="13">
        <v>9</v>
      </c>
      <c r="AV290">
        <v>122</v>
      </c>
      <c r="AW290" s="13">
        <v>127</v>
      </c>
      <c r="AX290" s="13">
        <v>62</v>
      </c>
      <c r="AY290" s="13">
        <v>37</v>
      </c>
      <c r="AZ290" s="13">
        <v>12</v>
      </c>
      <c r="BA290" s="13">
        <v>19</v>
      </c>
      <c r="BB290" s="16">
        <f t="shared" si="101"/>
        <v>6.2894702925634753</v>
      </c>
      <c r="BC290" s="17">
        <f t="shared" si="102"/>
        <v>6.5472354684882079</v>
      </c>
      <c r="BD290" s="17">
        <f t="shared" si="103"/>
        <v>3.1962881814666839</v>
      </c>
      <c r="BE290" s="17">
        <f t="shared" si="104"/>
        <v>1.9074623018430212</v>
      </c>
      <c r="BF290" s="17">
        <f t="shared" si="105"/>
        <v>0.61863642221935822</v>
      </c>
      <c r="BG290" s="17">
        <f t="shared" si="106"/>
        <v>0.97950766851398374</v>
      </c>
      <c r="BH290" s="13">
        <v>25</v>
      </c>
      <c r="BI290" s="13">
        <v>10</v>
      </c>
      <c r="BJ290" s="13">
        <v>1</v>
      </c>
      <c r="BK290" s="13">
        <v>0</v>
      </c>
      <c r="BL290" s="13">
        <v>0</v>
      </c>
      <c r="BM290" s="13">
        <v>0</v>
      </c>
      <c r="BN290" s="13">
        <f t="shared" si="107"/>
        <v>215</v>
      </c>
      <c r="BO290" s="16">
        <v>7.343</v>
      </c>
      <c r="BP290" s="13">
        <v>8</v>
      </c>
      <c r="BQ290" s="13">
        <v>2</v>
      </c>
      <c r="BR290" s="23">
        <f t="shared" si="108"/>
        <v>0.25</v>
      </c>
      <c r="BS290" s="13">
        <v>2</v>
      </c>
      <c r="BT290" s="13">
        <v>2</v>
      </c>
      <c r="BU290" s="13">
        <v>13</v>
      </c>
      <c r="BV290" s="13">
        <v>0</v>
      </c>
      <c r="BW290" s="13">
        <v>1</v>
      </c>
      <c r="BX290" s="13">
        <v>1</v>
      </c>
      <c r="BY290" s="13">
        <v>0</v>
      </c>
      <c r="BZ290" s="13">
        <v>0</v>
      </c>
      <c r="CA290" s="13">
        <v>0</v>
      </c>
      <c r="CB290" s="23">
        <f t="shared" si="109"/>
        <v>0</v>
      </c>
      <c r="CC290" s="16">
        <v>1.8</v>
      </c>
      <c r="CD290" s="16">
        <v>0.8</v>
      </c>
      <c r="CE290" s="16">
        <v>2.6</v>
      </c>
      <c r="CF290" s="24">
        <f t="shared" si="110"/>
        <v>4.2622950819672135E-2</v>
      </c>
      <c r="CG290" s="24">
        <f t="shared" si="111"/>
        <v>0.13403789148086093</v>
      </c>
      <c r="CH290" s="25">
        <v>9</v>
      </c>
      <c r="CI290" s="16">
        <v>26.4</v>
      </c>
      <c r="CJ290" s="16">
        <v>26.8</v>
      </c>
      <c r="CK290" s="16">
        <v>1.5</v>
      </c>
      <c r="CL290" s="16">
        <v>1</v>
      </c>
      <c r="CM290" s="16">
        <v>1</v>
      </c>
      <c r="CN290" s="16">
        <v>-0.4</v>
      </c>
      <c r="CO290" s="16">
        <v>1.7000000000000002</v>
      </c>
      <c r="CP290" s="26">
        <f t="shared" si="112"/>
        <v>2.7868852459016397E-2</v>
      </c>
      <c r="CQ290" s="26">
        <f t="shared" si="113"/>
        <v>8.7640159814409091E-2</v>
      </c>
      <c r="CR290" s="13">
        <v>2</v>
      </c>
      <c r="CS290" s="13">
        <v>4</v>
      </c>
      <c r="CT290" s="13">
        <v>1</v>
      </c>
      <c r="CU290" s="13">
        <v>-0.16</v>
      </c>
      <c r="CV290" s="13">
        <v>0.52</v>
      </c>
      <c r="CW290" s="13">
        <v>1.79</v>
      </c>
      <c r="CX290" s="13">
        <v>1.85</v>
      </c>
      <c r="CY290" s="13">
        <v>-6.96</v>
      </c>
      <c r="CZ290" s="13">
        <v>0.78</v>
      </c>
      <c r="DA290" s="13">
        <v>-2.1800000000000002</v>
      </c>
      <c r="DB290" s="27">
        <v>-77.69</v>
      </c>
      <c r="DC290" s="27">
        <v>28.44</v>
      </c>
      <c r="DD290" s="27">
        <v>-106.12</v>
      </c>
      <c r="DE290" s="27">
        <v>-7.41</v>
      </c>
      <c r="DF290" s="27">
        <v>-63.23</v>
      </c>
      <c r="DG290" s="27">
        <v>11.08</v>
      </c>
      <c r="DH290" s="27">
        <v>-74.319999999999993</v>
      </c>
      <c r="DI290" s="27">
        <v>-5.19</v>
      </c>
      <c r="DJ290" s="1">
        <v>186</v>
      </c>
      <c r="DK290" s="28">
        <v>21</v>
      </c>
      <c r="DL290" s="28" t="s">
        <v>471</v>
      </c>
      <c r="DM290" s="1">
        <v>1.369</v>
      </c>
      <c r="DN290" s="1">
        <v>0.35100000000000003</v>
      </c>
      <c r="DO290" s="1">
        <v>0.7</v>
      </c>
      <c r="DP290" s="16">
        <f t="shared" si="114"/>
        <v>-4.2553191489361319E-2</v>
      </c>
    </row>
    <row r="291" spans="1:120" x14ac:dyDescent="0.2">
      <c r="A291" s="13">
        <v>28</v>
      </c>
      <c r="B291" s="13" t="s">
        <v>1239</v>
      </c>
      <c r="C291" s="13" t="s">
        <v>1240</v>
      </c>
      <c r="D291" s="13" t="s">
        <v>158</v>
      </c>
      <c r="E291" s="13" t="s">
        <v>141</v>
      </c>
      <c r="F291" s="1" t="s">
        <v>142</v>
      </c>
      <c r="G291" s="13">
        <v>71</v>
      </c>
      <c r="H291" s="13">
        <v>172</v>
      </c>
      <c r="I291" s="13" t="s">
        <v>150</v>
      </c>
      <c r="J291" s="13">
        <v>2006</v>
      </c>
      <c r="K291" s="13">
        <v>1</v>
      </c>
      <c r="L291" s="13">
        <v>22</v>
      </c>
      <c r="M291" s="1"/>
      <c r="N291" s="1">
        <v>27</v>
      </c>
      <c r="O291" s="13" t="s">
        <v>1241</v>
      </c>
      <c r="P291" s="13" t="s">
        <v>1242</v>
      </c>
      <c r="Q291" s="1" t="str">
        <f t="shared" si="92"/>
        <v>PHI</v>
      </c>
      <c r="R291" s="13" t="s">
        <v>167</v>
      </c>
      <c r="S291" s="1"/>
      <c r="T291" s="13" t="s">
        <v>137</v>
      </c>
      <c r="U291" s="13">
        <v>81</v>
      </c>
      <c r="V291" s="13">
        <v>25</v>
      </c>
      <c r="W291" s="13">
        <v>48</v>
      </c>
      <c r="X291" s="14">
        <v>20</v>
      </c>
      <c r="Y291" s="13">
        <v>73</v>
      </c>
      <c r="Z291" s="13">
        <v>-3</v>
      </c>
      <c r="AA291" s="1">
        <v>279</v>
      </c>
      <c r="AB291" s="14">
        <v>81</v>
      </c>
      <c r="AC291" s="14">
        <v>152</v>
      </c>
      <c r="AD291" s="15">
        <f t="shared" si="93"/>
        <v>8.9605734767025089E-2</v>
      </c>
      <c r="AE291" s="15">
        <f t="shared" si="94"/>
        <v>4.8828125E-2</v>
      </c>
      <c r="AF291" s="16">
        <v>1665.7666666667001</v>
      </c>
      <c r="AG291" s="17">
        <f t="shared" si="95"/>
        <v>20.565020576132099</v>
      </c>
      <c r="AH291" s="29">
        <v>2134</v>
      </c>
      <c r="AI291" s="17">
        <f t="shared" si="96"/>
        <v>26.345679012345681</v>
      </c>
      <c r="AJ291" s="19">
        <f t="shared" si="97"/>
        <v>0.7805841924398782</v>
      </c>
      <c r="AK291" s="20">
        <f>'Even Strength'!AA291+'Power Play'!R291+'Penalty Kill'!L291</f>
        <v>210.875</v>
      </c>
      <c r="AL291" s="19">
        <f t="shared" si="98"/>
        <v>7.5956016248772809</v>
      </c>
      <c r="AM291" s="15">
        <f>IF(('Even Strength'!BR291+'Power Play'!AK291+'Penalty Kill'!AG291)&gt;0,V291/('Even Strength'!BR291+'Power Play'!AK291+'Penalty Kill'!AG291),0)</f>
        <v>0.26881720430107525</v>
      </c>
      <c r="AN291" s="15">
        <f>IF(('Even Strength'!BR291+'Power Play'!AK291+'Penalty Kill'!AG291)&gt;0,W291/('Even Strength'!BR291+'Power Play'!AK291+'Penalty Kill'!AG291),0)</f>
        <v>0.5161290322580645</v>
      </c>
      <c r="AO291" s="15">
        <f t="shared" si="99"/>
        <v>0.78494623655913975</v>
      </c>
      <c r="AP291" s="13">
        <v>1063</v>
      </c>
      <c r="AQ291" s="13">
        <v>815</v>
      </c>
      <c r="AR291" s="21">
        <f t="shared" si="100"/>
        <v>0.56602768903088396</v>
      </c>
      <c r="AS291" s="22">
        <v>37.700000000000003</v>
      </c>
      <c r="AT291" s="13">
        <v>48</v>
      </c>
      <c r="AU291" s="13">
        <v>23</v>
      </c>
      <c r="AV291">
        <v>84</v>
      </c>
      <c r="AW291" s="13">
        <v>110</v>
      </c>
      <c r="AX291" s="13">
        <v>28</v>
      </c>
      <c r="AY291" s="13">
        <v>81</v>
      </c>
      <c r="AZ291" s="13">
        <v>36</v>
      </c>
      <c r="BA291" s="13">
        <v>40</v>
      </c>
      <c r="BB291" s="16">
        <f t="shared" si="101"/>
        <v>3.0256338422747677</v>
      </c>
      <c r="BC291" s="17">
        <f t="shared" si="102"/>
        <v>3.9621395553598147</v>
      </c>
      <c r="BD291" s="17">
        <f t="shared" si="103"/>
        <v>1.0085446140915892</v>
      </c>
      <c r="BE291" s="17">
        <f t="shared" si="104"/>
        <v>2.9175754907649547</v>
      </c>
      <c r="BF291" s="17">
        <f t="shared" si="105"/>
        <v>1.2967002181177576</v>
      </c>
      <c r="BG291" s="17">
        <f t="shared" si="106"/>
        <v>1.4407780201308418</v>
      </c>
      <c r="BH291" s="13">
        <v>36</v>
      </c>
      <c r="BI291" s="13">
        <v>17</v>
      </c>
      <c r="BJ291" s="13">
        <v>0</v>
      </c>
      <c r="BK291" s="13">
        <v>0</v>
      </c>
      <c r="BL291" s="13">
        <v>0</v>
      </c>
      <c r="BM291" s="13">
        <v>0</v>
      </c>
      <c r="BN291" s="13">
        <f t="shared" si="107"/>
        <v>174</v>
      </c>
      <c r="BO291" s="16">
        <v>1.2869999999999999</v>
      </c>
      <c r="BP291" s="13">
        <v>12</v>
      </c>
      <c r="BQ291" s="13">
        <v>1</v>
      </c>
      <c r="BR291" s="23">
        <f t="shared" si="108"/>
        <v>8.3333333333333329E-2</v>
      </c>
      <c r="BS291" s="13">
        <v>0</v>
      </c>
      <c r="BT291" s="13">
        <v>4</v>
      </c>
      <c r="BU291" s="13">
        <v>26</v>
      </c>
      <c r="BV291" s="13">
        <v>2</v>
      </c>
      <c r="BW291" s="13">
        <v>1</v>
      </c>
      <c r="BX291" s="13">
        <v>4</v>
      </c>
      <c r="BY291" s="13">
        <v>0</v>
      </c>
      <c r="BZ291" s="13">
        <v>0</v>
      </c>
      <c r="CA291" s="13">
        <v>0</v>
      </c>
      <c r="CB291" s="23">
        <f t="shared" si="109"/>
        <v>0</v>
      </c>
      <c r="CC291" s="16">
        <v>6.2</v>
      </c>
      <c r="CD291" s="16">
        <v>1.7000000000000002</v>
      </c>
      <c r="CE291" s="16">
        <v>7.9</v>
      </c>
      <c r="CF291" s="24">
        <f t="shared" si="110"/>
        <v>9.7530864197530875E-2</v>
      </c>
      <c r="CG291" s="24">
        <f t="shared" si="111"/>
        <v>0.28455365897584128</v>
      </c>
      <c r="CH291" s="25">
        <v>5</v>
      </c>
      <c r="CI291" s="16">
        <v>40.6</v>
      </c>
      <c r="CJ291" s="16">
        <v>32.799999999999997</v>
      </c>
      <c r="CK291" s="16">
        <v>3</v>
      </c>
      <c r="CL291" s="16">
        <v>11</v>
      </c>
      <c r="CM291" s="16">
        <v>2.6</v>
      </c>
      <c r="CN291" s="16">
        <v>-2.2999999999999998</v>
      </c>
      <c r="CO291" s="16">
        <v>11.3</v>
      </c>
      <c r="CP291" s="26">
        <f t="shared" si="112"/>
        <v>0.13950617283950617</v>
      </c>
      <c r="CQ291" s="26">
        <f t="shared" si="113"/>
        <v>0.40701979068696281</v>
      </c>
      <c r="CR291" s="13">
        <v>5</v>
      </c>
      <c r="CS291" s="13">
        <v>8</v>
      </c>
      <c r="CT291" s="13">
        <v>1</v>
      </c>
      <c r="CU291" s="13">
        <v>2.36</v>
      </c>
      <c r="CV291" s="13">
        <v>-0.86</v>
      </c>
      <c r="CW291" s="13">
        <v>1.92</v>
      </c>
      <c r="CX291" s="13">
        <v>13.98</v>
      </c>
      <c r="CY291" s="13">
        <v>-1.27</v>
      </c>
      <c r="CZ291" s="13">
        <v>0.93</v>
      </c>
      <c r="DA291" s="13">
        <v>17.059999999999999</v>
      </c>
      <c r="DB291" s="27">
        <v>39.950000000000003</v>
      </c>
      <c r="DC291" s="27">
        <v>-36.119999999999997</v>
      </c>
      <c r="DD291" s="27">
        <v>76.06</v>
      </c>
      <c r="DE291" s="27">
        <v>3.69</v>
      </c>
      <c r="DF291" s="27">
        <v>8.42</v>
      </c>
      <c r="DG291" s="27">
        <v>-42.76</v>
      </c>
      <c r="DH291" s="27">
        <v>51.19</v>
      </c>
      <c r="DI291" s="27">
        <v>2.48</v>
      </c>
      <c r="DJ291" s="1">
        <v>186</v>
      </c>
      <c r="DK291" s="28">
        <v>1</v>
      </c>
      <c r="DL291" s="28" t="s">
        <v>1243</v>
      </c>
      <c r="DM291" s="1">
        <v>8.2750000000000004</v>
      </c>
      <c r="DN291" s="1">
        <v>0.10100000000000001</v>
      </c>
      <c r="DO291" s="1">
        <v>0</v>
      </c>
      <c r="DP291" s="16">
        <f t="shared" si="114"/>
        <v>-5.1361702127659576</v>
      </c>
    </row>
    <row r="292" spans="1:120" x14ac:dyDescent="0.2">
      <c r="A292" s="13">
        <v>15</v>
      </c>
      <c r="B292" s="13" t="s">
        <v>1244</v>
      </c>
      <c r="C292" s="13" t="s">
        <v>545</v>
      </c>
      <c r="D292" s="13" t="s">
        <v>257</v>
      </c>
      <c r="E292" s="13" t="s">
        <v>141</v>
      </c>
      <c r="F292" s="1" t="s">
        <v>142</v>
      </c>
      <c r="G292" s="13">
        <v>73</v>
      </c>
      <c r="H292" s="13">
        <v>210</v>
      </c>
      <c r="I292" s="13" t="s">
        <v>125</v>
      </c>
      <c r="J292" s="13">
        <v>2003</v>
      </c>
      <c r="K292" s="13">
        <v>9</v>
      </c>
      <c r="L292" s="13">
        <v>265</v>
      </c>
      <c r="M292" s="1"/>
      <c r="N292" s="1">
        <v>31</v>
      </c>
      <c r="O292" s="13" t="s">
        <v>1245</v>
      </c>
      <c r="P292" s="13" t="s">
        <v>1246</v>
      </c>
      <c r="Q292" s="1" t="str">
        <f t="shared" si="92"/>
        <v>NYR</v>
      </c>
      <c r="R292" s="13" t="s">
        <v>179</v>
      </c>
      <c r="S292" s="1"/>
      <c r="T292" s="13" t="s">
        <v>129</v>
      </c>
      <c r="U292" s="13">
        <v>66</v>
      </c>
      <c r="V292" s="13">
        <v>1</v>
      </c>
      <c r="W292" s="13">
        <v>5</v>
      </c>
      <c r="X292" s="14">
        <v>3</v>
      </c>
      <c r="Y292" s="13">
        <v>6</v>
      </c>
      <c r="Z292" s="13">
        <v>-12</v>
      </c>
      <c r="AA292" s="1">
        <v>53</v>
      </c>
      <c r="AB292" s="14">
        <v>17</v>
      </c>
      <c r="AC292" s="14">
        <v>20</v>
      </c>
      <c r="AD292" s="15">
        <f t="shared" si="93"/>
        <v>1.8867924528301886E-2</v>
      </c>
      <c r="AE292" s="15">
        <f t="shared" si="94"/>
        <v>1.1111111111111112E-2</v>
      </c>
      <c r="AF292" s="16">
        <v>676.03333333329999</v>
      </c>
      <c r="AG292" s="17">
        <f t="shared" si="95"/>
        <v>10.242929292928787</v>
      </c>
      <c r="AH292" s="29">
        <v>1050</v>
      </c>
      <c r="AI292" s="17">
        <f t="shared" si="96"/>
        <v>15.909090909090908</v>
      </c>
      <c r="AJ292" s="19">
        <f t="shared" si="97"/>
        <v>0.64384126984123813</v>
      </c>
      <c r="AK292" s="20">
        <f>'Even Strength'!AA292+'Power Play'!R292+'Penalty Kill'!L292</f>
        <v>55.071428571428569</v>
      </c>
      <c r="AL292" s="19">
        <f t="shared" si="98"/>
        <v>4.8877556051760909</v>
      </c>
      <c r="AM292" s="15">
        <f>IF(('Even Strength'!BR292+'Power Play'!AK292+'Penalty Kill'!AG292)&gt;0,V292/('Even Strength'!BR292+'Power Play'!AK292+'Penalty Kill'!AG292),0)</f>
        <v>6.6666666666666666E-2</v>
      </c>
      <c r="AN292" s="15">
        <f>IF(('Even Strength'!BR292+'Power Play'!AK292+'Penalty Kill'!AG292)&gt;0,W292/('Even Strength'!BR292+'Power Play'!AK292+'Penalty Kill'!AG292),0)</f>
        <v>0.33333333333333331</v>
      </c>
      <c r="AO292" s="15">
        <f t="shared" si="99"/>
        <v>0.39999999999999997</v>
      </c>
      <c r="AP292" s="13">
        <v>7</v>
      </c>
      <c r="AQ292" s="13">
        <v>14</v>
      </c>
      <c r="AR292" s="21">
        <f t="shared" si="100"/>
        <v>0.33333333333333331</v>
      </c>
      <c r="AS292" s="22">
        <v>0.5</v>
      </c>
      <c r="AT292" s="1"/>
      <c r="AU292" s="1"/>
      <c r="AV292">
        <v>117</v>
      </c>
      <c r="AW292" s="13">
        <v>213</v>
      </c>
      <c r="AX292" s="13">
        <v>32</v>
      </c>
      <c r="AY292" s="13">
        <v>17</v>
      </c>
      <c r="AZ292" s="13">
        <v>15</v>
      </c>
      <c r="BA292" s="13">
        <v>8</v>
      </c>
      <c r="BB292" s="16">
        <f t="shared" si="101"/>
        <v>10.384103347961657</v>
      </c>
      <c r="BC292" s="17">
        <f t="shared" si="102"/>
        <v>18.9043932744943</v>
      </c>
      <c r="BD292" s="17">
        <f t="shared" si="103"/>
        <v>2.8400966421775475</v>
      </c>
      <c r="BE292" s="17">
        <f t="shared" si="104"/>
        <v>1.5088013411568222</v>
      </c>
      <c r="BF292" s="17">
        <f t="shared" si="105"/>
        <v>1.3312953010207254</v>
      </c>
      <c r="BG292" s="17">
        <f t="shared" si="106"/>
        <v>0.71002416054438688</v>
      </c>
      <c r="BH292" s="13">
        <v>98</v>
      </c>
      <c r="BI292" s="13">
        <v>14</v>
      </c>
      <c r="BJ292" s="13">
        <v>10</v>
      </c>
      <c r="BK292" s="13">
        <v>1</v>
      </c>
      <c r="BL292" s="13">
        <v>1</v>
      </c>
      <c r="BM292" s="13">
        <v>0</v>
      </c>
      <c r="BN292" s="13">
        <f t="shared" si="107"/>
        <v>353</v>
      </c>
      <c r="BO292" s="16">
        <v>-4.9800000000000004</v>
      </c>
      <c r="BP292" s="1"/>
      <c r="BQ292" s="1"/>
      <c r="BR292" s="23" t="str">
        <f t="shared" si="108"/>
        <v xml:space="preserve"> </v>
      </c>
      <c r="BS292" s="1"/>
      <c r="BT292" s="13">
        <v>0</v>
      </c>
      <c r="BU292" s="13">
        <v>14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23">
        <f t="shared" si="109"/>
        <v>0</v>
      </c>
      <c r="CC292" s="16">
        <v>-1.1000000000000001</v>
      </c>
      <c r="CD292" s="16">
        <v>0.1</v>
      </c>
      <c r="CE292" s="16">
        <v>-1</v>
      </c>
      <c r="CF292" s="24">
        <f t="shared" si="110"/>
        <v>-1.5151515151515152E-2</v>
      </c>
      <c r="CG292" s="24">
        <f t="shared" si="111"/>
        <v>-8.8753020068048361E-2</v>
      </c>
      <c r="CH292" s="25">
        <v>3</v>
      </c>
      <c r="CI292" s="16">
        <v>10.6</v>
      </c>
      <c r="CJ292" s="16">
        <v>12.2</v>
      </c>
      <c r="CK292" s="16">
        <v>-17.7</v>
      </c>
      <c r="CL292" s="16">
        <v>-2.5</v>
      </c>
      <c r="CM292" s="16">
        <v>0.2</v>
      </c>
      <c r="CN292" s="16">
        <v>0</v>
      </c>
      <c r="CO292" s="16">
        <v>-2.2999999999999998</v>
      </c>
      <c r="CP292" s="26">
        <f t="shared" si="112"/>
        <v>-3.4848484848484844E-2</v>
      </c>
      <c r="CQ292" s="26">
        <f t="shared" si="113"/>
        <v>-0.2041319461565112</v>
      </c>
      <c r="CR292" s="13">
        <v>0</v>
      </c>
      <c r="CS292" s="13">
        <v>0</v>
      </c>
      <c r="CT292" s="13">
        <v>0</v>
      </c>
      <c r="CU292" s="13">
        <v>-0.04</v>
      </c>
      <c r="CV292" s="13">
        <v>-0.15</v>
      </c>
      <c r="CW292" s="13">
        <v>-0.34</v>
      </c>
      <c r="CX292" s="13">
        <v>-3.02</v>
      </c>
      <c r="CY292" s="13">
        <v>-1.23</v>
      </c>
      <c r="CZ292" s="13">
        <v>-2.34</v>
      </c>
      <c r="DA292" s="13">
        <v>-7.12</v>
      </c>
      <c r="DB292" s="27">
        <v>-23.99</v>
      </c>
      <c r="DC292" s="27">
        <v>-1.84</v>
      </c>
      <c r="DD292" s="27">
        <v>-22.15</v>
      </c>
      <c r="DE292" s="27">
        <v>-2.14</v>
      </c>
      <c r="DF292" s="27">
        <v>-22.19</v>
      </c>
      <c r="DG292" s="27">
        <v>20.87</v>
      </c>
      <c r="DH292" s="27">
        <v>-43.06</v>
      </c>
      <c r="DI292" s="27">
        <v>-4.16</v>
      </c>
      <c r="DJ292" s="1">
        <v>186</v>
      </c>
      <c r="DK292" s="28">
        <v>7</v>
      </c>
      <c r="DL292" s="28" t="s">
        <v>576</v>
      </c>
      <c r="DM292" s="1">
        <v>1.45</v>
      </c>
      <c r="DN292" s="1">
        <v>7.1000000000000008E-2</v>
      </c>
      <c r="DO292" s="1">
        <v>0</v>
      </c>
      <c r="DP292" s="16">
        <f t="shared" si="114"/>
        <v>-4.2148936170212767</v>
      </c>
    </row>
    <row r="293" spans="1:120" x14ac:dyDescent="0.2">
      <c r="A293" s="13">
        <v>6</v>
      </c>
      <c r="B293" s="13" t="s">
        <v>1247</v>
      </c>
      <c r="C293" s="13" t="s">
        <v>1248</v>
      </c>
      <c r="D293" s="13" t="s">
        <v>122</v>
      </c>
      <c r="E293" s="13" t="s">
        <v>123</v>
      </c>
      <c r="F293" s="1" t="s">
        <v>124</v>
      </c>
      <c r="G293" s="13">
        <v>72</v>
      </c>
      <c r="H293" s="13">
        <v>217</v>
      </c>
      <c r="I293" s="13" t="s">
        <v>125</v>
      </c>
      <c r="J293" s="13">
        <v>2001</v>
      </c>
      <c r="K293" s="13">
        <v>1</v>
      </c>
      <c r="L293" s="13">
        <v>23</v>
      </c>
      <c r="M293" s="1"/>
      <c r="N293" s="1">
        <v>32</v>
      </c>
      <c r="O293" s="13" t="s">
        <v>1053</v>
      </c>
      <c r="P293" s="13" t="s">
        <v>1249</v>
      </c>
      <c r="Q293" s="1" t="str">
        <f t="shared" si="92"/>
        <v>WSH</v>
      </c>
      <c r="R293" s="13" t="s">
        <v>1250</v>
      </c>
      <c r="S293" s="1">
        <v>55</v>
      </c>
      <c r="T293" s="13" t="s">
        <v>173</v>
      </c>
      <c r="U293" s="13">
        <v>72</v>
      </c>
      <c r="V293" s="13">
        <v>1</v>
      </c>
      <c r="W293" s="13">
        <v>8</v>
      </c>
      <c r="X293" s="14">
        <v>4</v>
      </c>
      <c r="Y293" s="13">
        <v>9</v>
      </c>
      <c r="Z293" s="13">
        <v>-13</v>
      </c>
      <c r="AA293" s="1">
        <v>54</v>
      </c>
      <c r="AB293" s="14">
        <v>26</v>
      </c>
      <c r="AC293" s="14">
        <v>30</v>
      </c>
      <c r="AD293" s="15">
        <f t="shared" si="93"/>
        <v>1.8518518518518517E-2</v>
      </c>
      <c r="AE293" s="15">
        <f t="shared" si="94"/>
        <v>9.0909090909090905E-3</v>
      </c>
      <c r="AF293" s="16">
        <v>1175.9166666666999</v>
      </c>
      <c r="AG293" s="17">
        <f t="shared" si="95"/>
        <v>16.332175925926389</v>
      </c>
      <c r="AH293" s="29">
        <v>1577</v>
      </c>
      <c r="AI293" s="17">
        <f t="shared" si="96"/>
        <v>21.902777777777779</v>
      </c>
      <c r="AJ293" s="19">
        <f t="shared" si="97"/>
        <v>0.74566687803849074</v>
      </c>
      <c r="AK293" s="20">
        <f>'Even Strength'!AA293+'Power Play'!R293+'Penalty Kill'!L293</f>
        <v>59.250000000000007</v>
      </c>
      <c r="AL293" s="19">
        <f t="shared" si="98"/>
        <v>3.0231734108141732</v>
      </c>
      <c r="AM293" s="15">
        <f>IF(('Even Strength'!BR293+'Power Play'!AK293+'Penalty Kill'!AG293)&gt;0,V293/('Even Strength'!BR293+'Power Play'!AK293+'Penalty Kill'!AG293),0)</f>
        <v>3.125E-2</v>
      </c>
      <c r="AN293" s="15">
        <f>IF(('Even Strength'!BR293+'Power Play'!AK293+'Penalty Kill'!AG293)&gt;0,W293/('Even Strength'!BR293+'Power Play'!AK293+'Penalty Kill'!AG293),0)</f>
        <v>0.25</v>
      </c>
      <c r="AO293" s="15">
        <f t="shared" si="99"/>
        <v>0.28125</v>
      </c>
      <c r="AP293" s="13">
        <v>0</v>
      </c>
      <c r="AQ293" s="13">
        <v>0</v>
      </c>
      <c r="AR293" s="21">
        <f t="shared" si="100"/>
        <v>0</v>
      </c>
      <c r="AS293" s="22">
        <v>0</v>
      </c>
      <c r="AT293" s="1"/>
      <c r="AU293" s="1"/>
      <c r="AV293">
        <v>70</v>
      </c>
      <c r="AW293" s="13">
        <v>167</v>
      </c>
      <c r="AX293" s="13">
        <v>108</v>
      </c>
      <c r="AY293" s="13">
        <v>26</v>
      </c>
      <c r="AZ293" s="13">
        <v>22</v>
      </c>
      <c r="BA293" s="13">
        <v>11</v>
      </c>
      <c r="BB293" s="16">
        <f t="shared" si="101"/>
        <v>3.5716816667846767</v>
      </c>
      <c r="BC293" s="17">
        <f t="shared" si="102"/>
        <v>8.521011976472014</v>
      </c>
      <c r="BD293" s="17">
        <f t="shared" si="103"/>
        <v>5.5105945716106444</v>
      </c>
      <c r="BE293" s="17">
        <f t="shared" si="104"/>
        <v>1.3266246190914515</v>
      </c>
      <c r="BF293" s="17">
        <f t="shared" si="105"/>
        <v>1.1225285238466127</v>
      </c>
      <c r="BG293" s="17">
        <f t="shared" si="106"/>
        <v>0.56126426192330636</v>
      </c>
      <c r="BH293" s="13">
        <v>55</v>
      </c>
      <c r="BI293" s="13">
        <v>14</v>
      </c>
      <c r="BJ293" s="13">
        <v>5</v>
      </c>
      <c r="BK293" s="13">
        <v>0</v>
      </c>
      <c r="BL293" s="13">
        <v>0</v>
      </c>
      <c r="BM293" s="13">
        <v>0</v>
      </c>
      <c r="BN293" s="13">
        <f t="shared" si="107"/>
        <v>335</v>
      </c>
      <c r="BO293" s="16">
        <v>12.638</v>
      </c>
      <c r="BP293" s="1"/>
      <c r="BQ293" s="1"/>
      <c r="BR293" s="23" t="str">
        <f t="shared" si="108"/>
        <v xml:space="preserve"> </v>
      </c>
      <c r="BS293" s="1"/>
      <c r="BT293" s="13">
        <v>0</v>
      </c>
      <c r="BU293" s="13">
        <v>14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23">
        <f t="shared" si="109"/>
        <v>0</v>
      </c>
      <c r="CC293" s="16">
        <v>-0.4</v>
      </c>
      <c r="CD293" s="16">
        <v>2.2000000000000002</v>
      </c>
      <c r="CE293" s="16">
        <v>1.9</v>
      </c>
      <c r="CF293" s="24">
        <f t="shared" si="110"/>
        <v>2.6388888888888889E-2</v>
      </c>
      <c r="CG293" s="24">
        <f t="shared" si="111"/>
        <v>9.6945645241298367E-2</v>
      </c>
      <c r="CH293" s="25">
        <v>4</v>
      </c>
      <c r="CI293" s="16">
        <v>19.600000000000001</v>
      </c>
      <c r="CJ293" s="16">
        <v>25.7</v>
      </c>
      <c r="CK293" s="16">
        <v>-4.9000000000000004</v>
      </c>
      <c r="CL293" s="16">
        <v>-1.3</v>
      </c>
      <c r="CM293" s="16">
        <v>3.3</v>
      </c>
      <c r="CN293" s="16">
        <v>0</v>
      </c>
      <c r="CO293" s="16">
        <v>1.9</v>
      </c>
      <c r="CP293" s="26">
        <f t="shared" si="112"/>
        <v>2.6388888888888889E-2</v>
      </c>
      <c r="CQ293" s="26">
        <f t="shared" si="113"/>
        <v>9.6945645241298367E-2</v>
      </c>
      <c r="CR293" s="13">
        <v>0</v>
      </c>
      <c r="CS293" s="13">
        <v>0</v>
      </c>
      <c r="CT293" s="13">
        <v>0</v>
      </c>
      <c r="CU293" s="13">
        <v>0</v>
      </c>
      <c r="CV293" s="13">
        <v>1.78</v>
      </c>
      <c r="CW293" s="13">
        <v>0.21</v>
      </c>
      <c r="CX293" s="13">
        <v>-3.32</v>
      </c>
      <c r="CY293" s="13">
        <v>2.2200000000000002</v>
      </c>
      <c r="CZ293" s="13">
        <v>-0.8</v>
      </c>
      <c r="DA293" s="13">
        <v>0.09</v>
      </c>
      <c r="DB293" s="27">
        <v>-76.27</v>
      </c>
      <c r="DC293" s="27">
        <v>17.670000000000002</v>
      </c>
      <c r="DD293" s="27">
        <v>-93.95</v>
      </c>
      <c r="DE293" s="27">
        <v>-7.44</v>
      </c>
      <c r="DF293" s="27">
        <v>-52.62</v>
      </c>
      <c r="DG293" s="27">
        <v>14.65</v>
      </c>
      <c r="DH293" s="27">
        <v>-67.27</v>
      </c>
      <c r="DI293" s="27">
        <v>-4.7699999999999996</v>
      </c>
      <c r="DJ293" s="1">
        <v>7</v>
      </c>
      <c r="DK293" s="28">
        <v>5</v>
      </c>
      <c r="DL293" s="28" t="s">
        <v>359</v>
      </c>
      <c r="DM293" s="1">
        <v>-0.32200000000000001</v>
      </c>
      <c r="DN293" s="1">
        <v>4.3999999999999997E-2</v>
      </c>
      <c r="DO293" s="1">
        <v>0</v>
      </c>
      <c r="DP293" s="16">
        <f t="shared" si="114"/>
        <v>2.6291466483642187</v>
      </c>
    </row>
    <row r="294" spans="1:120" x14ac:dyDescent="0.2">
      <c r="A294" s="13">
        <v>22</v>
      </c>
      <c r="B294" s="13" t="s">
        <v>1251</v>
      </c>
      <c r="C294" s="13" t="s">
        <v>934</v>
      </c>
      <c r="D294" s="13" t="s">
        <v>257</v>
      </c>
      <c r="E294" s="13" t="s">
        <v>141</v>
      </c>
      <c r="F294" s="1" t="s">
        <v>142</v>
      </c>
      <c r="G294" s="13">
        <v>73</v>
      </c>
      <c r="H294" s="13">
        <v>197</v>
      </c>
      <c r="I294" s="13" t="s">
        <v>125</v>
      </c>
      <c r="J294" s="1"/>
      <c r="K294" s="1"/>
      <c r="L294" s="1"/>
      <c r="M294" s="1"/>
      <c r="N294" s="1">
        <v>32</v>
      </c>
      <c r="O294" s="13" t="s">
        <v>1252</v>
      </c>
      <c r="P294" s="13" t="s">
        <v>1253</v>
      </c>
      <c r="Q294" s="1" t="str">
        <f t="shared" si="92"/>
        <v>WSH</v>
      </c>
      <c r="R294" s="13" t="s">
        <v>1254</v>
      </c>
      <c r="S294" s="1">
        <v>53</v>
      </c>
      <c r="T294" s="13" t="s">
        <v>129</v>
      </c>
      <c r="U294" s="13">
        <v>71</v>
      </c>
      <c r="V294" s="13">
        <v>13</v>
      </c>
      <c r="W294" s="13">
        <v>22</v>
      </c>
      <c r="X294" s="14">
        <v>12</v>
      </c>
      <c r="Y294" s="13">
        <v>35</v>
      </c>
      <c r="Z294" s="13">
        <v>2</v>
      </c>
      <c r="AA294" s="1">
        <v>108</v>
      </c>
      <c r="AB294" s="14">
        <v>45</v>
      </c>
      <c r="AC294" s="14">
        <v>41</v>
      </c>
      <c r="AD294" s="15">
        <f t="shared" si="93"/>
        <v>0.12037037037037036</v>
      </c>
      <c r="AE294" s="15">
        <f t="shared" si="94"/>
        <v>6.7010309278350513E-2</v>
      </c>
      <c r="AF294" s="16">
        <v>1111.0166666667001</v>
      </c>
      <c r="AG294" s="17">
        <f t="shared" si="95"/>
        <v>15.64812206572817</v>
      </c>
      <c r="AH294" s="29">
        <v>1570</v>
      </c>
      <c r="AI294" s="17">
        <f t="shared" si="96"/>
        <v>22.112676056338028</v>
      </c>
      <c r="AJ294" s="19">
        <f t="shared" si="97"/>
        <v>0.70765392781318481</v>
      </c>
      <c r="AK294" s="20">
        <f>'Even Strength'!AA294+'Power Play'!R294+'Penalty Kill'!L294</f>
        <v>102.63793103448276</v>
      </c>
      <c r="AL294" s="19">
        <f t="shared" si="98"/>
        <v>5.5429194240129442</v>
      </c>
      <c r="AM294" s="15">
        <f>IF(('Even Strength'!BR294+'Power Play'!AK294+'Penalty Kill'!AG294)&gt;0,V294/('Even Strength'!BR294+'Power Play'!AK294+'Penalty Kill'!AG294),0)</f>
        <v>0.28888888888888886</v>
      </c>
      <c r="AN294" s="15">
        <f>IF(('Even Strength'!BR294+'Power Play'!AK294+'Penalty Kill'!AG294)&gt;0,W294/('Even Strength'!BR294+'Power Play'!AK294+'Penalty Kill'!AG294),0)</f>
        <v>0.48888888888888887</v>
      </c>
      <c r="AO294" s="15">
        <f t="shared" si="99"/>
        <v>0.77777777777777768</v>
      </c>
      <c r="AP294" s="13">
        <v>8</v>
      </c>
      <c r="AQ294" s="13">
        <v>10</v>
      </c>
      <c r="AR294" s="21">
        <f t="shared" si="100"/>
        <v>0.44444444444444442</v>
      </c>
      <c r="AS294" s="22">
        <v>0.4</v>
      </c>
      <c r="AT294" s="1"/>
      <c r="AU294" s="1"/>
      <c r="AV294">
        <v>76</v>
      </c>
      <c r="AW294" s="13">
        <v>124</v>
      </c>
      <c r="AX294" s="13">
        <v>50</v>
      </c>
      <c r="AY294" s="13">
        <v>45</v>
      </c>
      <c r="AZ294" s="13">
        <v>52</v>
      </c>
      <c r="BA294" s="13">
        <v>34</v>
      </c>
      <c r="BB294" s="16">
        <f t="shared" si="101"/>
        <v>4.1043488696537977</v>
      </c>
      <c r="BC294" s="17">
        <f t="shared" si="102"/>
        <v>6.6965692083825106</v>
      </c>
      <c r="BD294" s="17">
        <f t="shared" si="103"/>
        <v>2.7002295195090773</v>
      </c>
      <c r="BE294" s="17">
        <f t="shared" si="104"/>
        <v>2.4302065675581694</v>
      </c>
      <c r="BF294" s="17">
        <f t="shared" si="105"/>
        <v>2.8082387002894404</v>
      </c>
      <c r="BG294" s="17">
        <f t="shared" si="106"/>
        <v>1.8361560732661724</v>
      </c>
      <c r="BH294" s="13">
        <v>45</v>
      </c>
      <c r="BI294" s="13">
        <v>15</v>
      </c>
      <c r="BJ294" s="13">
        <v>1</v>
      </c>
      <c r="BK294" s="13">
        <v>1</v>
      </c>
      <c r="BL294" s="13">
        <v>0</v>
      </c>
      <c r="BM294" s="13">
        <v>0</v>
      </c>
      <c r="BN294" s="13">
        <f t="shared" si="107"/>
        <v>220</v>
      </c>
      <c r="BO294" s="16">
        <v>-7.9030000000000005</v>
      </c>
      <c r="BP294" s="1"/>
      <c r="BQ294" s="1"/>
      <c r="BR294" s="23" t="str">
        <f t="shared" si="108"/>
        <v xml:space="preserve"> </v>
      </c>
      <c r="BS294" s="1"/>
      <c r="BT294" s="13">
        <v>2</v>
      </c>
      <c r="BU294" s="13">
        <v>17</v>
      </c>
      <c r="BV294" s="13">
        <v>0</v>
      </c>
      <c r="BW294" s="13">
        <v>0</v>
      </c>
      <c r="BX294" s="13">
        <v>1</v>
      </c>
      <c r="BY294" s="13">
        <v>0</v>
      </c>
      <c r="BZ294" s="13">
        <v>0</v>
      </c>
      <c r="CA294" s="13">
        <v>0</v>
      </c>
      <c r="CB294" s="23">
        <f t="shared" si="109"/>
        <v>0</v>
      </c>
      <c r="CC294" s="16">
        <v>2.2000000000000002</v>
      </c>
      <c r="CD294" s="16">
        <v>1.3</v>
      </c>
      <c r="CE294" s="16">
        <v>3.5</v>
      </c>
      <c r="CF294" s="24">
        <f t="shared" si="110"/>
        <v>4.9295774647887321E-2</v>
      </c>
      <c r="CG294" s="24">
        <f t="shared" si="111"/>
        <v>0.18901606636563539</v>
      </c>
      <c r="CH294" s="25">
        <v>6</v>
      </c>
      <c r="CI294" s="16">
        <v>22.1</v>
      </c>
      <c r="CJ294" s="16">
        <v>19.3</v>
      </c>
      <c r="CK294" s="16">
        <v>1.1000000000000001</v>
      </c>
      <c r="CL294" s="16">
        <v>4.0999999999999996</v>
      </c>
      <c r="CM294" s="16">
        <v>2.1</v>
      </c>
      <c r="CN294" s="16">
        <v>0</v>
      </c>
      <c r="CO294" s="16">
        <v>6.2</v>
      </c>
      <c r="CP294" s="26">
        <f t="shared" si="112"/>
        <v>8.732394366197184E-2</v>
      </c>
      <c r="CQ294" s="26">
        <f t="shared" si="113"/>
        <v>0.33482846041912556</v>
      </c>
      <c r="CR294" s="13">
        <v>2</v>
      </c>
      <c r="CS294" s="13">
        <v>0</v>
      </c>
      <c r="CT294" s="13">
        <v>2</v>
      </c>
      <c r="CU294" s="13">
        <v>-0.01</v>
      </c>
      <c r="CV294" s="13">
        <v>-1.1299999999999999</v>
      </c>
      <c r="CW294" s="13">
        <v>0.61</v>
      </c>
      <c r="CX294" s="13">
        <v>0.89</v>
      </c>
      <c r="CY294" s="13">
        <v>2.36</v>
      </c>
      <c r="CZ294" s="13">
        <v>1.51</v>
      </c>
      <c r="DA294" s="13">
        <v>4.2300000000000004</v>
      </c>
      <c r="DB294" s="27">
        <v>-40.31</v>
      </c>
      <c r="DC294" s="27">
        <v>-51.46</v>
      </c>
      <c r="DD294" s="27">
        <v>11.15</v>
      </c>
      <c r="DE294" s="27">
        <v>1.46</v>
      </c>
      <c r="DF294" s="27">
        <v>-39.950000000000003</v>
      </c>
      <c r="DG294" s="27">
        <v>-19.12</v>
      </c>
      <c r="DH294" s="27">
        <v>-20.82</v>
      </c>
      <c r="DI294" s="27">
        <v>-1.88</v>
      </c>
      <c r="DJ294" s="1">
        <v>186</v>
      </c>
      <c r="DK294" s="28">
        <v>8</v>
      </c>
      <c r="DL294" s="28" t="s">
        <v>498</v>
      </c>
      <c r="DM294" s="1">
        <v>2.5499999999999998</v>
      </c>
      <c r="DN294" s="1">
        <v>0.249</v>
      </c>
      <c r="DO294" s="1">
        <v>0</v>
      </c>
      <c r="DP294" s="16">
        <f t="shared" si="114"/>
        <v>1.9446808510638309</v>
      </c>
    </row>
    <row r="295" spans="1:120" x14ac:dyDescent="0.2">
      <c r="A295" s="13">
        <v>41</v>
      </c>
      <c r="B295" s="13" t="s">
        <v>1255</v>
      </c>
      <c r="C295" s="13" t="s">
        <v>525</v>
      </c>
      <c r="D295" s="13" t="s">
        <v>122</v>
      </c>
      <c r="E295" s="13" t="s">
        <v>123</v>
      </c>
      <c r="F295" s="1" t="s">
        <v>124</v>
      </c>
      <c r="G295" s="13">
        <v>71</v>
      </c>
      <c r="H295" s="13">
        <v>194</v>
      </c>
      <c r="I295" s="13" t="s">
        <v>150</v>
      </c>
      <c r="J295" s="1"/>
      <c r="K295" s="1"/>
      <c r="L295" s="1"/>
      <c r="M295" s="1"/>
      <c r="N295" s="1">
        <v>25</v>
      </c>
      <c r="O295" s="13" t="s">
        <v>143</v>
      </c>
      <c r="P295" s="13" t="s">
        <v>1256</v>
      </c>
      <c r="Q295" s="1" t="str">
        <f t="shared" si="92"/>
        <v>DET</v>
      </c>
      <c r="R295" s="13" t="s">
        <v>128</v>
      </c>
      <c r="S295" s="1"/>
      <c r="T295" s="13" t="s">
        <v>146</v>
      </c>
      <c r="U295" s="13">
        <v>82</v>
      </c>
      <c r="V295" s="13">
        <v>12</v>
      </c>
      <c r="W295" s="13">
        <v>6</v>
      </c>
      <c r="X295" s="14">
        <v>2</v>
      </c>
      <c r="Y295" s="13">
        <v>18</v>
      </c>
      <c r="Z295" s="13">
        <v>5</v>
      </c>
      <c r="AA295" s="1">
        <v>104</v>
      </c>
      <c r="AB295" s="14">
        <v>26</v>
      </c>
      <c r="AC295" s="14">
        <v>21</v>
      </c>
      <c r="AD295" s="15">
        <f t="shared" si="93"/>
        <v>0.11538461538461539</v>
      </c>
      <c r="AE295" s="15">
        <f t="shared" si="94"/>
        <v>7.9470198675496692E-2</v>
      </c>
      <c r="AF295" s="16">
        <v>1207.0666666667</v>
      </c>
      <c r="AG295" s="17">
        <f t="shared" si="95"/>
        <v>14.72032520325244</v>
      </c>
      <c r="AH295" s="29">
        <v>1748</v>
      </c>
      <c r="AI295" s="17">
        <f t="shared" si="96"/>
        <v>21.317073170731707</v>
      </c>
      <c r="AJ295" s="19">
        <f t="shared" si="97"/>
        <v>0.69054157131962246</v>
      </c>
      <c r="AK295" s="20">
        <f>'Even Strength'!AA295+'Power Play'!R295+'Penalty Kill'!L295</f>
        <v>26</v>
      </c>
      <c r="AL295" s="19">
        <f t="shared" si="98"/>
        <v>1.2923892632276237</v>
      </c>
      <c r="AM295" s="15">
        <f>IF(('Even Strength'!BR295+'Power Play'!AK295+'Penalty Kill'!AG295)&gt;0,V295/('Even Strength'!BR295+'Power Play'!AK295+'Penalty Kill'!AG295),0)</f>
        <v>0.41379310344827586</v>
      </c>
      <c r="AN295" s="15">
        <f>IF(('Even Strength'!BR295+'Power Play'!AK295+'Penalty Kill'!AG295)&gt;0,W295/('Even Strength'!BR295+'Power Play'!AK295+'Penalty Kill'!AG295),0)</f>
        <v>0.20689655172413793</v>
      </c>
      <c r="AO295" s="15">
        <f t="shared" si="99"/>
        <v>0.62068965517241381</v>
      </c>
      <c r="AP295" s="13">
        <v>499</v>
      </c>
      <c r="AQ295" s="13">
        <v>463</v>
      </c>
      <c r="AR295" s="21">
        <f t="shared" si="100"/>
        <v>0.51871101871101866</v>
      </c>
      <c r="AS295" s="22">
        <v>19.100000000000001</v>
      </c>
      <c r="AT295" s="13">
        <v>8</v>
      </c>
      <c r="AU295" s="13">
        <v>6</v>
      </c>
      <c r="AV295">
        <v>165</v>
      </c>
      <c r="AW295" s="13">
        <v>147</v>
      </c>
      <c r="AX295" s="13">
        <v>73</v>
      </c>
      <c r="AY295" s="13">
        <v>26</v>
      </c>
      <c r="AZ295" s="13">
        <v>14</v>
      </c>
      <c r="BA295" s="13">
        <v>26</v>
      </c>
      <c r="BB295" s="16">
        <f t="shared" si="101"/>
        <v>8.2017010935599206</v>
      </c>
      <c r="BC295" s="17">
        <f t="shared" si="102"/>
        <v>7.3069700651715648</v>
      </c>
      <c r="BD295" s="17">
        <f t="shared" si="103"/>
        <v>3.6286313929083276</v>
      </c>
      <c r="BE295" s="17">
        <f t="shared" si="104"/>
        <v>1.2923892632276237</v>
      </c>
      <c r="BF295" s="17">
        <f t="shared" si="105"/>
        <v>0.69590191096872034</v>
      </c>
      <c r="BG295" s="17">
        <f t="shared" si="106"/>
        <v>1.2923892632276237</v>
      </c>
      <c r="BH295" s="13">
        <v>34</v>
      </c>
      <c r="BI295" s="13">
        <v>17</v>
      </c>
      <c r="BJ295" s="13">
        <v>0</v>
      </c>
      <c r="BK295" s="13">
        <v>0</v>
      </c>
      <c r="BL295" s="13">
        <v>0</v>
      </c>
      <c r="BM295" s="13">
        <v>0</v>
      </c>
      <c r="BN295" s="13">
        <f t="shared" si="107"/>
        <v>254</v>
      </c>
      <c r="BO295" s="16">
        <v>-4.3019999999999996</v>
      </c>
      <c r="BP295" s="1"/>
      <c r="BQ295" s="1"/>
      <c r="BR295" s="23" t="str">
        <f t="shared" si="108"/>
        <v xml:space="preserve"> </v>
      </c>
      <c r="BS295" s="1"/>
      <c r="BT295" s="13">
        <v>2</v>
      </c>
      <c r="BU295" s="13">
        <v>25</v>
      </c>
      <c r="BV295" s="13">
        <v>0</v>
      </c>
      <c r="BW295" s="13">
        <v>0</v>
      </c>
      <c r="BX295" s="13">
        <v>2</v>
      </c>
      <c r="BY295" s="13">
        <v>3</v>
      </c>
      <c r="BZ295" s="13">
        <v>0</v>
      </c>
      <c r="CA295" s="13">
        <v>0</v>
      </c>
      <c r="CB295" s="23">
        <f t="shared" si="109"/>
        <v>0</v>
      </c>
      <c r="CC295" s="16">
        <v>0</v>
      </c>
      <c r="CD295" s="16">
        <v>1.6</v>
      </c>
      <c r="CE295" s="16">
        <v>1.6</v>
      </c>
      <c r="CF295" s="24">
        <f t="shared" si="110"/>
        <v>1.9512195121951219E-2</v>
      </c>
      <c r="CG295" s="24">
        <f t="shared" si="111"/>
        <v>7.9531646967853767E-2</v>
      </c>
      <c r="CH295" s="25">
        <v>5</v>
      </c>
      <c r="CI295" s="16">
        <v>18.399999999999999</v>
      </c>
      <c r="CJ295" s="16">
        <v>29</v>
      </c>
      <c r="CK295" s="16">
        <v>2.4</v>
      </c>
      <c r="CL295" s="16">
        <v>0.2</v>
      </c>
      <c r="CM295" s="16">
        <v>5.3</v>
      </c>
      <c r="CN295" s="16">
        <v>0</v>
      </c>
      <c r="CO295" s="16">
        <v>5.4</v>
      </c>
      <c r="CP295" s="26">
        <f t="shared" si="112"/>
        <v>6.5853658536585369E-2</v>
      </c>
      <c r="CQ295" s="26">
        <f t="shared" si="113"/>
        <v>0.26841930851650647</v>
      </c>
      <c r="CR295" s="13">
        <v>2</v>
      </c>
      <c r="CS295" s="13">
        <v>3</v>
      </c>
      <c r="CT295" s="13">
        <v>4</v>
      </c>
      <c r="CU295" s="13">
        <v>0.85</v>
      </c>
      <c r="CV295" s="13">
        <v>-0.55000000000000004</v>
      </c>
      <c r="CW295" s="13">
        <v>0.22</v>
      </c>
      <c r="CX295" s="13">
        <v>0.13</v>
      </c>
      <c r="CY295" s="13">
        <v>0.37</v>
      </c>
      <c r="CZ295" s="13">
        <v>-0.94</v>
      </c>
      <c r="DA295" s="13">
        <v>0.08</v>
      </c>
      <c r="DB295" s="27">
        <v>-46.82</v>
      </c>
      <c r="DC295" s="27">
        <v>60.88</v>
      </c>
      <c r="DD295" s="27">
        <v>-107.7</v>
      </c>
      <c r="DE295" s="27">
        <v>-7.22</v>
      </c>
      <c r="DF295" s="27">
        <v>-21.96</v>
      </c>
      <c r="DG295" s="27">
        <v>38.700000000000003</v>
      </c>
      <c r="DH295" s="27">
        <v>-60.66</v>
      </c>
      <c r="DI295" s="27">
        <v>-4.07</v>
      </c>
      <c r="DJ295" s="1">
        <v>186</v>
      </c>
      <c r="DK295" s="1"/>
      <c r="DL295" s="1"/>
      <c r="DM295" s="1">
        <v>0.628</v>
      </c>
      <c r="DN295" s="1">
        <v>0</v>
      </c>
      <c r="DO295" s="1">
        <v>0</v>
      </c>
      <c r="DP295" s="16">
        <f t="shared" si="114"/>
        <v>5.2340425531914896</v>
      </c>
    </row>
    <row r="296" spans="1:120" x14ac:dyDescent="0.2">
      <c r="A296" s="13">
        <v>57</v>
      </c>
      <c r="B296" s="13" t="s">
        <v>1257</v>
      </c>
      <c r="C296" s="13" t="s">
        <v>1258</v>
      </c>
      <c r="D296" s="1"/>
      <c r="E296" s="13" t="s">
        <v>947</v>
      </c>
      <c r="F296" s="1" t="s">
        <v>948</v>
      </c>
      <c r="G296" s="13">
        <v>73</v>
      </c>
      <c r="H296" s="13">
        <v>197</v>
      </c>
      <c r="I296" s="13" t="s">
        <v>125</v>
      </c>
      <c r="J296" s="13">
        <v>2001</v>
      </c>
      <c r="K296" s="13">
        <v>1</v>
      </c>
      <c r="L296" s="13">
        <v>20</v>
      </c>
      <c r="M296" s="1"/>
      <c r="N296" s="1">
        <v>31</v>
      </c>
      <c r="O296" s="13" t="s">
        <v>1259</v>
      </c>
      <c r="P296" s="13" t="s">
        <v>1260</v>
      </c>
      <c r="Q296" s="1" t="str">
        <f t="shared" si="92"/>
        <v>STL</v>
      </c>
      <c r="R296" s="13" t="s">
        <v>488</v>
      </c>
      <c r="S296" s="1">
        <v>43</v>
      </c>
      <c r="T296" s="13" t="s">
        <v>146</v>
      </c>
      <c r="U296" s="13">
        <v>74</v>
      </c>
      <c r="V296" s="13">
        <v>3</v>
      </c>
      <c r="W296" s="13">
        <v>6</v>
      </c>
      <c r="X296" s="14">
        <v>1</v>
      </c>
      <c r="Y296" s="13">
        <v>9</v>
      </c>
      <c r="Z296" s="13">
        <v>-3</v>
      </c>
      <c r="AA296" s="1">
        <v>77</v>
      </c>
      <c r="AB296" s="14">
        <v>29</v>
      </c>
      <c r="AC296" s="14">
        <v>24</v>
      </c>
      <c r="AD296" s="15">
        <f t="shared" si="93"/>
        <v>3.896103896103896E-2</v>
      </c>
      <c r="AE296" s="15">
        <f t="shared" si="94"/>
        <v>2.3076923076923078E-2</v>
      </c>
      <c r="AF296" s="16">
        <v>864.46666666670001</v>
      </c>
      <c r="AG296" s="17">
        <f t="shared" si="95"/>
        <v>11.681981981982432</v>
      </c>
      <c r="AH296" s="29">
        <v>1320</v>
      </c>
      <c r="AI296" s="17">
        <f t="shared" si="96"/>
        <v>17.837837837837839</v>
      </c>
      <c r="AJ296" s="19">
        <f t="shared" si="97"/>
        <v>0.65489898989901518</v>
      </c>
      <c r="AK296" s="20">
        <f>'Even Strength'!AA296+'Power Play'!R296+'Penalty Kill'!L296</f>
        <v>21.307692307692307</v>
      </c>
      <c r="AL296" s="19">
        <f t="shared" si="98"/>
        <v>1.4789020650051929</v>
      </c>
      <c r="AM296" s="15">
        <f>IF(('Even Strength'!BR296+'Power Play'!AK296+'Penalty Kill'!AG296)&gt;0,V296/('Even Strength'!BR296+'Power Play'!AK296+'Penalty Kill'!AG296),0)</f>
        <v>0.2</v>
      </c>
      <c r="AN296" s="15">
        <f>IF(('Even Strength'!BR296+'Power Play'!AK296+'Penalty Kill'!AG296)&gt;0,W296/('Even Strength'!BR296+'Power Play'!AK296+'Penalty Kill'!AG296),0)</f>
        <v>0.4</v>
      </c>
      <c r="AO296" s="15">
        <f t="shared" si="99"/>
        <v>0.60000000000000009</v>
      </c>
      <c r="AP296" s="13">
        <v>372</v>
      </c>
      <c r="AQ296" s="13">
        <v>313</v>
      </c>
      <c r="AR296" s="21">
        <f t="shared" si="100"/>
        <v>0.54306569343065692</v>
      </c>
      <c r="AS296" s="22">
        <v>15.6</v>
      </c>
      <c r="AT296" s="13">
        <v>3</v>
      </c>
      <c r="AU296" s="13">
        <v>2</v>
      </c>
      <c r="AV296">
        <v>57</v>
      </c>
      <c r="AW296" s="13">
        <v>87</v>
      </c>
      <c r="AX296" s="13">
        <v>35</v>
      </c>
      <c r="AY296" s="13">
        <v>29</v>
      </c>
      <c r="AZ296" s="13">
        <v>13</v>
      </c>
      <c r="BA296" s="13">
        <v>18</v>
      </c>
      <c r="BB296" s="16">
        <f t="shared" si="101"/>
        <v>3.9561964988045051</v>
      </c>
      <c r="BC296" s="17">
        <f t="shared" si="102"/>
        <v>6.0384051823858247</v>
      </c>
      <c r="BD296" s="17">
        <f t="shared" si="103"/>
        <v>2.4292434641782052</v>
      </c>
      <c r="BE296" s="17">
        <f t="shared" si="104"/>
        <v>2.012801727461941</v>
      </c>
      <c r="BF296" s="17">
        <f t="shared" si="105"/>
        <v>0.90229042955190475</v>
      </c>
      <c r="BG296" s="17">
        <f t="shared" si="106"/>
        <v>1.2493252101487911</v>
      </c>
      <c r="BH296" s="13">
        <v>8</v>
      </c>
      <c r="BI296" s="13">
        <v>4</v>
      </c>
      <c r="BJ296" s="13">
        <v>0</v>
      </c>
      <c r="BK296" s="13">
        <v>0</v>
      </c>
      <c r="BL296" s="13">
        <v>0</v>
      </c>
      <c r="BM296" s="13">
        <v>0</v>
      </c>
      <c r="BN296" s="13">
        <f t="shared" si="107"/>
        <v>130</v>
      </c>
      <c r="BO296" s="16">
        <v>-1.0189999999999999</v>
      </c>
      <c r="BP296" s="1"/>
      <c r="BQ296" s="1"/>
      <c r="BR296" s="23" t="str">
        <f t="shared" si="108"/>
        <v xml:space="preserve"> </v>
      </c>
      <c r="BS296" s="1"/>
      <c r="BT296" s="13">
        <v>1</v>
      </c>
      <c r="BU296" s="13">
        <v>20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23">
        <f t="shared" si="109"/>
        <v>0</v>
      </c>
      <c r="CC296" s="16">
        <v>-1.1000000000000001</v>
      </c>
      <c r="CD296" s="16">
        <v>0.9</v>
      </c>
      <c r="CE296" s="16">
        <v>-0.2</v>
      </c>
      <c r="CF296" s="24">
        <f t="shared" si="110"/>
        <v>-2.7027027027027029E-3</v>
      </c>
      <c r="CG296" s="24">
        <f t="shared" si="111"/>
        <v>-1.3881391223875458E-2</v>
      </c>
      <c r="CH296" s="25">
        <v>5</v>
      </c>
      <c r="CI296" s="16">
        <v>11.5</v>
      </c>
      <c r="CJ296" s="16">
        <v>17.5</v>
      </c>
      <c r="CK296" s="16">
        <v>-5.6</v>
      </c>
      <c r="CL296" s="16">
        <v>-1.5</v>
      </c>
      <c r="CM296" s="16">
        <v>3.3</v>
      </c>
      <c r="CN296" s="16">
        <v>0</v>
      </c>
      <c r="CO296" s="16">
        <v>1.8</v>
      </c>
      <c r="CP296" s="26">
        <f t="shared" si="112"/>
        <v>2.4324324324324326E-2</v>
      </c>
      <c r="CQ296" s="26">
        <f t="shared" si="113"/>
        <v>0.12493252101487912</v>
      </c>
      <c r="CR296" s="13">
        <v>0</v>
      </c>
      <c r="CS296" s="13">
        <v>0</v>
      </c>
      <c r="CT296" s="13">
        <v>0</v>
      </c>
      <c r="CU296" s="13">
        <v>0.60000000000000009</v>
      </c>
      <c r="CV296" s="13">
        <v>-1.55</v>
      </c>
      <c r="CW296" s="13">
        <v>1.82</v>
      </c>
      <c r="CX296" s="13">
        <v>-0.02</v>
      </c>
      <c r="CY296" s="13">
        <v>0.05</v>
      </c>
      <c r="CZ296" s="13">
        <v>-2.09</v>
      </c>
      <c r="DA296" s="13">
        <v>-1.19</v>
      </c>
      <c r="DB296" s="27">
        <v>-9.07</v>
      </c>
      <c r="DC296" s="27">
        <v>-42.19</v>
      </c>
      <c r="DD296" s="27">
        <v>33.130000000000003</v>
      </c>
      <c r="DE296" s="27">
        <v>6.06</v>
      </c>
      <c r="DF296" s="27">
        <v>-10.14</v>
      </c>
      <c r="DG296" s="27">
        <v>-17.739999999999998</v>
      </c>
      <c r="DH296" s="27">
        <v>7.6</v>
      </c>
      <c r="DI296" s="27">
        <v>1.1299999999999999</v>
      </c>
      <c r="DJ296" s="1">
        <v>186</v>
      </c>
      <c r="DK296" s="28">
        <v>3</v>
      </c>
      <c r="DL296" s="28" t="s">
        <v>1261</v>
      </c>
      <c r="DM296" s="1">
        <v>1.2</v>
      </c>
      <c r="DN296" s="1">
        <v>2.9000000000000001E-2</v>
      </c>
      <c r="DO296" s="1">
        <v>0</v>
      </c>
      <c r="DP296" s="16">
        <f t="shared" si="114"/>
        <v>0.41702127659574484</v>
      </c>
    </row>
    <row r="297" spans="1:120" x14ac:dyDescent="0.2">
      <c r="A297" s="13">
        <v>33</v>
      </c>
      <c r="B297" s="13" t="s">
        <v>1262</v>
      </c>
      <c r="C297" s="13" t="s">
        <v>525</v>
      </c>
      <c r="D297" s="13" t="s">
        <v>133</v>
      </c>
      <c r="E297" s="13" t="s">
        <v>123</v>
      </c>
      <c r="F297" s="1" t="s">
        <v>124</v>
      </c>
      <c r="G297" s="13">
        <v>71</v>
      </c>
      <c r="H297" s="13">
        <v>190</v>
      </c>
      <c r="I297" s="13" t="s">
        <v>125</v>
      </c>
      <c r="J297" s="13">
        <v>2004</v>
      </c>
      <c r="K297" s="13">
        <v>2</v>
      </c>
      <c r="L297" s="13">
        <v>61</v>
      </c>
      <c r="M297" s="1"/>
      <c r="N297" s="1">
        <v>29</v>
      </c>
      <c r="O297" s="13" t="s">
        <v>407</v>
      </c>
      <c r="P297" s="13" t="s">
        <v>1263</v>
      </c>
      <c r="Q297" s="1" t="str">
        <f t="shared" si="92"/>
        <v>DAL</v>
      </c>
      <c r="R297" s="13" t="s">
        <v>363</v>
      </c>
      <c r="S297" s="1"/>
      <c r="T297" s="13" t="s">
        <v>173</v>
      </c>
      <c r="U297" s="13">
        <v>81</v>
      </c>
      <c r="V297" s="13">
        <v>4</v>
      </c>
      <c r="W297" s="13">
        <v>32</v>
      </c>
      <c r="X297" s="14">
        <v>17</v>
      </c>
      <c r="Y297" s="13">
        <v>36</v>
      </c>
      <c r="Z297" s="13">
        <v>0</v>
      </c>
      <c r="AA297" s="1">
        <v>122</v>
      </c>
      <c r="AB297" s="14">
        <v>65</v>
      </c>
      <c r="AC297" s="14">
        <v>95</v>
      </c>
      <c r="AD297" s="15">
        <f t="shared" si="93"/>
        <v>3.2786885245901641E-2</v>
      </c>
      <c r="AE297" s="15">
        <f t="shared" si="94"/>
        <v>1.4184397163120567E-2</v>
      </c>
      <c r="AF297" s="16">
        <v>1928.7166666666999</v>
      </c>
      <c r="AG297" s="17">
        <f t="shared" si="95"/>
        <v>23.811316872428392</v>
      </c>
      <c r="AH297" s="29">
        <v>2487</v>
      </c>
      <c r="AI297" s="17">
        <f t="shared" si="96"/>
        <v>30.703703703703702</v>
      </c>
      <c r="AJ297" s="19">
        <f t="shared" si="97"/>
        <v>0.77551936737704052</v>
      </c>
      <c r="AK297" s="20">
        <f>'Even Strength'!AA297+'Power Play'!R297+'Penalty Kill'!L297</f>
        <v>155.52380952380952</v>
      </c>
      <c r="AL297" s="19">
        <f t="shared" si="98"/>
        <v>4.8381541636986993</v>
      </c>
      <c r="AM297" s="15">
        <f>IF(('Even Strength'!BR297+'Power Play'!AK297+'Penalty Kill'!AG297)&gt;0,V297/('Even Strength'!BR297+'Power Play'!AK297+'Penalty Kill'!AG297),0)</f>
        <v>4.5977011494252873E-2</v>
      </c>
      <c r="AN297" s="15">
        <f>IF(('Even Strength'!BR297+'Power Play'!AK297+'Penalty Kill'!AG297)&gt;0,W297/('Even Strength'!BR297+'Power Play'!AK297+'Penalty Kill'!AG297),0)</f>
        <v>0.36781609195402298</v>
      </c>
      <c r="AO297" s="15">
        <f t="shared" si="99"/>
        <v>0.41379310344827586</v>
      </c>
      <c r="AP297" s="13">
        <v>0</v>
      </c>
      <c r="AQ297" s="13">
        <v>0</v>
      </c>
      <c r="AR297" s="21">
        <f t="shared" si="100"/>
        <v>0</v>
      </c>
      <c r="AS297" s="22">
        <v>0</v>
      </c>
      <c r="AT297" s="1"/>
      <c r="AU297" s="1"/>
      <c r="AV297">
        <v>122</v>
      </c>
      <c r="AW297" s="13">
        <v>100</v>
      </c>
      <c r="AX297" s="13">
        <v>157</v>
      </c>
      <c r="AY297" s="13">
        <v>65</v>
      </c>
      <c r="AZ297" s="13">
        <v>83</v>
      </c>
      <c r="BA297" s="13">
        <v>30</v>
      </c>
      <c r="BB297" s="16">
        <f t="shared" si="101"/>
        <v>3.7952697389455206</v>
      </c>
      <c r="BC297" s="17">
        <f t="shared" si="102"/>
        <v>3.1108768352012461</v>
      </c>
      <c r="BD297" s="17">
        <f t="shared" si="103"/>
        <v>4.8840766312659563</v>
      </c>
      <c r="BE297" s="17">
        <f t="shared" si="104"/>
        <v>2.02206994288081</v>
      </c>
      <c r="BF297" s="17">
        <f t="shared" si="105"/>
        <v>2.582027773217034</v>
      </c>
      <c r="BG297" s="17">
        <f t="shared" si="106"/>
        <v>0.93326305056037373</v>
      </c>
      <c r="BH297" s="13">
        <v>24</v>
      </c>
      <c r="BI297" s="13">
        <v>12</v>
      </c>
      <c r="BJ297" s="13">
        <v>0</v>
      </c>
      <c r="BK297" s="13">
        <v>0</v>
      </c>
      <c r="BL297" s="13">
        <v>0</v>
      </c>
      <c r="BM297" s="13">
        <v>0</v>
      </c>
      <c r="BN297" s="13">
        <f t="shared" si="107"/>
        <v>281</v>
      </c>
      <c r="BO297" s="16">
        <v>11.028</v>
      </c>
      <c r="BP297" s="1"/>
      <c r="BQ297" s="1"/>
      <c r="BR297" s="23" t="str">
        <f t="shared" si="108"/>
        <v xml:space="preserve"> </v>
      </c>
      <c r="BS297" s="1"/>
      <c r="BT297" s="13">
        <v>0</v>
      </c>
      <c r="BU297" s="13">
        <v>18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23">
        <f t="shared" si="109"/>
        <v>0</v>
      </c>
      <c r="CC297" s="16">
        <v>2.1</v>
      </c>
      <c r="CD297" s="16">
        <v>3.1</v>
      </c>
      <c r="CE297" s="16">
        <v>5.2</v>
      </c>
      <c r="CF297" s="24">
        <f t="shared" si="110"/>
        <v>6.4197530864197536E-2</v>
      </c>
      <c r="CG297" s="24">
        <f t="shared" si="111"/>
        <v>0.16176559543046481</v>
      </c>
      <c r="CH297" s="25">
        <v>7</v>
      </c>
      <c r="CI297" s="16">
        <v>37.200000000000003</v>
      </c>
      <c r="CJ297" s="16">
        <v>43.3</v>
      </c>
      <c r="CK297" s="16">
        <v>2.2000000000000002</v>
      </c>
      <c r="CL297" s="16">
        <v>4.7</v>
      </c>
      <c r="CM297" s="16">
        <v>4.4000000000000004</v>
      </c>
      <c r="CN297" s="16">
        <v>0</v>
      </c>
      <c r="CO297" s="16">
        <v>9</v>
      </c>
      <c r="CP297" s="26">
        <f t="shared" si="112"/>
        <v>0.1111111111111111</v>
      </c>
      <c r="CQ297" s="26">
        <f t="shared" si="113"/>
        <v>0.27997891516811213</v>
      </c>
      <c r="CR297" s="13">
        <v>0</v>
      </c>
      <c r="CS297" s="13">
        <v>1</v>
      </c>
      <c r="CT297" s="13">
        <v>2</v>
      </c>
      <c r="CU297" s="13">
        <v>0</v>
      </c>
      <c r="CV297" s="13">
        <v>-0.26</v>
      </c>
      <c r="CW297" s="13">
        <v>1.98</v>
      </c>
      <c r="CX297" s="13">
        <v>3.54</v>
      </c>
      <c r="CY297" s="13">
        <v>2.14</v>
      </c>
      <c r="CZ297" s="13">
        <v>-2.5099999999999998</v>
      </c>
      <c r="DA297" s="13">
        <v>4.8899999999999997</v>
      </c>
      <c r="DB297" s="27">
        <v>63.21</v>
      </c>
      <c r="DC297" s="27">
        <v>-22.34</v>
      </c>
      <c r="DD297" s="27">
        <v>85.54</v>
      </c>
      <c r="DE297" s="27">
        <v>3.64</v>
      </c>
      <c r="DF297" s="27">
        <v>42.52</v>
      </c>
      <c r="DG297" s="27">
        <v>-27.6</v>
      </c>
      <c r="DH297" s="27">
        <v>70.12</v>
      </c>
      <c r="DI297" s="27">
        <v>2.98</v>
      </c>
      <c r="DJ297" s="1">
        <v>186</v>
      </c>
      <c r="DK297" s="28">
        <v>1</v>
      </c>
      <c r="DL297" s="28" t="s">
        <v>155</v>
      </c>
      <c r="DM297" s="1">
        <v>4.5999999999999996</v>
      </c>
      <c r="DN297" s="1">
        <v>5.6000000000000001E-2</v>
      </c>
      <c r="DO297" s="1">
        <v>0</v>
      </c>
      <c r="DP297" s="16">
        <f t="shared" si="114"/>
        <v>0.38297872340425521</v>
      </c>
    </row>
    <row r="298" spans="1:120" x14ac:dyDescent="0.2">
      <c r="A298" s="13">
        <v>29</v>
      </c>
      <c r="B298" s="13" t="s">
        <v>1264</v>
      </c>
      <c r="C298" s="13" t="s">
        <v>534</v>
      </c>
      <c r="D298" s="13" t="s">
        <v>158</v>
      </c>
      <c r="E298" s="13" t="s">
        <v>141</v>
      </c>
      <c r="F298" s="1" t="s">
        <v>142</v>
      </c>
      <c r="G298" s="13">
        <v>73</v>
      </c>
      <c r="H298" s="13">
        <v>195</v>
      </c>
      <c r="I298" s="13" t="s">
        <v>150</v>
      </c>
      <c r="J298" s="13">
        <v>2008</v>
      </c>
      <c r="K298" s="13">
        <v>2</v>
      </c>
      <c r="L298" s="13">
        <v>37</v>
      </c>
      <c r="M298" s="13" t="s">
        <v>159</v>
      </c>
      <c r="N298" s="1">
        <v>25</v>
      </c>
      <c r="O298" s="13" t="s">
        <v>677</v>
      </c>
      <c r="P298" s="13" t="s">
        <v>1265</v>
      </c>
      <c r="Q298" s="1" t="str">
        <f t="shared" si="92"/>
        <v>CBJ</v>
      </c>
      <c r="R298" s="13" t="s">
        <v>145</v>
      </c>
      <c r="S298" s="1"/>
      <c r="T298" s="13" t="s">
        <v>173</v>
      </c>
      <c r="U298" s="13">
        <v>36</v>
      </c>
      <c r="V298" s="13">
        <v>0</v>
      </c>
      <c r="W298" s="13">
        <v>9</v>
      </c>
      <c r="X298" s="14">
        <v>5</v>
      </c>
      <c r="Y298" s="13">
        <v>9</v>
      </c>
      <c r="Z298" s="13">
        <v>12</v>
      </c>
      <c r="AA298" s="1">
        <v>23</v>
      </c>
      <c r="AB298" s="14">
        <v>24</v>
      </c>
      <c r="AC298" s="14">
        <v>20</v>
      </c>
      <c r="AD298" s="15">
        <f t="shared" si="93"/>
        <v>0</v>
      </c>
      <c r="AE298" s="15">
        <f t="shared" si="94"/>
        <v>0</v>
      </c>
      <c r="AF298" s="16">
        <v>560.35</v>
      </c>
      <c r="AG298" s="17">
        <f t="shared" si="95"/>
        <v>15.565277777777778</v>
      </c>
      <c r="AH298" s="29">
        <v>715</v>
      </c>
      <c r="AI298" s="17">
        <f t="shared" si="96"/>
        <v>19.861111111111111</v>
      </c>
      <c r="AJ298" s="19">
        <f t="shared" si="97"/>
        <v>0.78370629370629374</v>
      </c>
      <c r="AK298" s="20">
        <f>'Even Strength'!AA298+'Power Play'!R298+'Penalty Kill'!L298</f>
        <v>53.304347826086961</v>
      </c>
      <c r="AL298" s="19">
        <f t="shared" si="98"/>
        <v>5.707612866182239</v>
      </c>
      <c r="AM298" s="15">
        <f>IF(('Even Strength'!BR298+'Power Play'!AK298+'Penalty Kill'!AG298)&gt;0,V298/('Even Strength'!BR298+'Power Play'!AK298+'Penalty Kill'!AG298),0)</f>
        <v>0</v>
      </c>
      <c r="AN298" s="15">
        <f>IF(('Even Strength'!BR298+'Power Play'!AK298+'Penalty Kill'!AG298)&gt;0,W298/('Even Strength'!BR298+'Power Play'!AK298+'Penalty Kill'!AG298),0)</f>
        <v>0.375</v>
      </c>
      <c r="AO298" s="15">
        <f t="shared" si="99"/>
        <v>0.375</v>
      </c>
      <c r="AP298" s="13">
        <v>0</v>
      </c>
      <c r="AQ298" s="13">
        <v>0</v>
      </c>
      <c r="AR298" s="21">
        <f t="shared" si="100"/>
        <v>0</v>
      </c>
      <c r="AS298" s="22">
        <v>0</v>
      </c>
      <c r="AT298" s="1"/>
      <c r="AU298" s="1"/>
      <c r="AV298">
        <v>41</v>
      </c>
      <c r="AW298" s="13">
        <v>44</v>
      </c>
      <c r="AX298" s="13">
        <v>32</v>
      </c>
      <c r="AY298" s="13">
        <v>24</v>
      </c>
      <c r="AZ298" s="13">
        <v>14</v>
      </c>
      <c r="BA298" s="13">
        <v>3</v>
      </c>
      <c r="BB298" s="16">
        <f t="shared" si="101"/>
        <v>4.3901133220308735</v>
      </c>
      <c r="BC298" s="17">
        <f t="shared" si="102"/>
        <v>4.7113411260819129</v>
      </c>
      <c r="BD298" s="17">
        <f t="shared" si="103"/>
        <v>3.4264299098777551</v>
      </c>
      <c r="BE298" s="17">
        <f t="shared" si="104"/>
        <v>2.5698224324083165</v>
      </c>
      <c r="BF298" s="17">
        <f t="shared" si="105"/>
        <v>1.4990630855715177</v>
      </c>
      <c r="BG298" s="17">
        <f t="shared" si="106"/>
        <v>0.32122780405103957</v>
      </c>
      <c r="BH298" s="13">
        <v>19</v>
      </c>
      <c r="BI298" s="13">
        <v>7</v>
      </c>
      <c r="BJ298" s="13">
        <v>1</v>
      </c>
      <c r="BK298" s="13">
        <v>0</v>
      </c>
      <c r="BL298" s="13">
        <v>0</v>
      </c>
      <c r="BM298" s="13">
        <v>0</v>
      </c>
      <c r="BN298" s="13">
        <f t="shared" si="107"/>
        <v>96</v>
      </c>
      <c r="BO298" s="16">
        <v>-1.5569999999999999</v>
      </c>
      <c r="BP298" s="1"/>
      <c r="BQ298" s="1"/>
      <c r="BR298" s="23" t="str">
        <f t="shared" si="108"/>
        <v xml:space="preserve"> </v>
      </c>
      <c r="BS298" s="1"/>
      <c r="BT298" s="13">
        <v>0</v>
      </c>
      <c r="BU298" s="13">
        <v>8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23">
        <f t="shared" si="109"/>
        <v>0</v>
      </c>
      <c r="CC298" s="16">
        <v>0.30000000000000004</v>
      </c>
      <c r="CD298" s="16">
        <v>2.1</v>
      </c>
      <c r="CE298" s="16">
        <v>2.4</v>
      </c>
      <c r="CF298" s="24">
        <f t="shared" si="110"/>
        <v>6.6666666666666666E-2</v>
      </c>
      <c r="CG298" s="24">
        <f t="shared" si="111"/>
        <v>0.25698224324083158</v>
      </c>
      <c r="CH298" s="25">
        <v>2</v>
      </c>
      <c r="CI298" s="16">
        <v>8.6999999999999993</v>
      </c>
      <c r="CJ298" s="16">
        <v>10.199999999999999</v>
      </c>
      <c r="CK298" s="16">
        <v>13.3</v>
      </c>
      <c r="CL298" s="16">
        <v>1.1000000000000001</v>
      </c>
      <c r="CM298" s="16">
        <v>2.2999999999999998</v>
      </c>
      <c r="CN298" s="16">
        <v>0</v>
      </c>
      <c r="CO298" s="16">
        <v>3.3</v>
      </c>
      <c r="CP298" s="26">
        <f t="shared" si="112"/>
        <v>9.166666666666666E-2</v>
      </c>
      <c r="CQ298" s="26">
        <f t="shared" si="113"/>
        <v>0.35335058445614342</v>
      </c>
      <c r="CR298" s="13">
        <v>0</v>
      </c>
      <c r="CS298" s="13">
        <v>1</v>
      </c>
      <c r="CT298" s="13">
        <v>0</v>
      </c>
      <c r="CU298" s="13">
        <v>0</v>
      </c>
      <c r="CV298" s="13">
        <v>-0.16</v>
      </c>
      <c r="CW298" s="13">
        <v>0.16</v>
      </c>
      <c r="CX298" s="13">
        <v>-0.8</v>
      </c>
      <c r="CY298" s="13">
        <v>0.87</v>
      </c>
      <c r="CZ298" s="13">
        <v>-0.55000000000000004</v>
      </c>
      <c r="DA298" s="13">
        <v>-0.48</v>
      </c>
      <c r="DB298" s="27">
        <v>25.27</v>
      </c>
      <c r="DC298" s="27">
        <v>-37.31</v>
      </c>
      <c r="DD298" s="27">
        <v>62.58</v>
      </c>
      <c r="DE298" s="27">
        <v>7.33</v>
      </c>
      <c r="DF298" s="27">
        <v>21.77</v>
      </c>
      <c r="DG298" s="27">
        <v>-23.29</v>
      </c>
      <c r="DH298" s="27">
        <v>45.06</v>
      </c>
      <c r="DI298" s="27">
        <v>5.28</v>
      </c>
      <c r="DJ298" s="1">
        <v>186</v>
      </c>
      <c r="DK298" s="28">
        <v>21</v>
      </c>
      <c r="DL298" s="28" t="s">
        <v>687</v>
      </c>
      <c r="DM298" s="1">
        <v>0.625</v>
      </c>
      <c r="DN298" s="1">
        <v>0.122</v>
      </c>
      <c r="DO298" s="1">
        <v>0</v>
      </c>
      <c r="DP298" s="16">
        <f t="shared" si="114"/>
        <v>3.1404255319148935</v>
      </c>
    </row>
    <row r="299" spans="1:120" x14ac:dyDescent="0.2">
      <c r="A299" s="13">
        <v>21</v>
      </c>
      <c r="B299" s="13" t="s">
        <v>1146</v>
      </c>
      <c r="C299" s="13" t="s">
        <v>655</v>
      </c>
      <c r="D299" s="13" t="s">
        <v>282</v>
      </c>
      <c r="E299" s="13" t="s">
        <v>123</v>
      </c>
      <c r="F299" s="1" t="s">
        <v>124</v>
      </c>
      <c r="G299" s="13">
        <v>71</v>
      </c>
      <c r="H299" s="13">
        <v>200</v>
      </c>
      <c r="I299" s="13" t="s">
        <v>125</v>
      </c>
      <c r="J299" s="13">
        <v>1998</v>
      </c>
      <c r="K299" s="13">
        <v>1</v>
      </c>
      <c r="L299" s="13">
        <v>27</v>
      </c>
      <c r="M299" s="1"/>
      <c r="N299" s="1">
        <v>35</v>
      </c>
      <c r="O299" s="13" t="s">
        <v>1266</v>
      </c>
      <c r="P299" s="13" t="s">
        <v>1267</v>
      </c>
      <c r="Q299" s="1" t="str">
        <f t="shared" si="92"/>
        <v>NJD</v>
      </c>
      <c r="R299" s="13" t="s">
        <v>398</v>
      </c>
      <c r="S299" s="1"/>
      <c r="T299" s="13" t="s">
        <v>146</v>
      </c>
      <c r="U299" s="13">
        <v>58</v>
      </c>
      <c r="V299" s="13">
        <v>7</v>
      </c>
      <c r="W299" s="13">
        <v>27</v>
      </c>
      <c r="X299" s="14">
        <v>13</v>
      </c>
      <c r="Y299" s="13">
        <v>34</v>
      </c>
      <c r="Z299" s="13">
        <v>-10</v>
      </c>
      <c r="AA299" s="1">
        <v>70</v>
      </c>
      <c r="AB299" s="14">
        <v>23</v>
      </c>
      <c r="AC299" s="14">
        <v>18</v>
      </c>
      <c r="AD299" s="15">
        <f t="shared" si="93"/>
        <v>0.1</v>
      </c>
      <c r="AE299" s="15">
        <f t="shared" si="94"/>
        <v>6.3063063063063057E-2</v>
      </c>
      <c r="AF299" s="16">
        <v>957.76666666669996</v>
      </c>
      <c r="AG299" s="17">
        <f t="shared" si="95"/>
        <v>16.513218390805172</v>
      </c>
      <c r="AH299" s="29">
        <v>1234</v>
      </c>
      <c r="AI299" s="17">
        <f t="shared" si="96"/>
        <v>21.275862068965516</v>
      </c>
      <c r="AJ299" s="19">
        <f t="shared" si="97"/>
        <v>0.77614802809294969</v>
      </c>
      <c r="AK299" s="20">
        <f>'Even Strength'!AA299+'Power Play'!R299+'Penalty Kill'!L299</f>
        <v>119.8891402714932</v>
      </c>
      <c r="AL299" s="19">
        <f t="shared" si="98"/>
        <v>7.5105437124101302</v>
      </c>
      <c r="AM299" s="15">
        <f>IF(('Even Strength'!BR299+'Power Play'!AK299+'Penalty Kill'!AG299)&gt;0,V299/('Even Strength'!BR299+'Power Play'!AK299+'Penalty Kill'!AG299),0)</f>
        <v>0.16279069767441862</v>
      </c>
      <c r="AN299" s="15">
        <f>IF(('Even Strength'!BR299+'Power Play'!AK299+'Penalty Kill'!AG299)&gt;0,W299/('Even Strength'!BR299+'Power Play'!AK299+'Penalty Kill'!AG299),0)</f>
        <v>0.62790697674418605</v>
      </c>
      <c r="AO299" s="15">
        <f t="shared" si="99"/>
        <v>0.79069767441860472</v>
      </c>
      <c r="AP299" s="13">
        <v>367</v>
      </c>
      <c r="AQ299" s="13">
        <v>421</v>
      </c>
      <c r="AR299" s="21">
        <f t="shared" si="100"/>
        <v>0.46573604060913704</v>
      </c>
      <c r="AS299" s="22">
        <v>24.2</v>
      </c>
      <c r="AT299" s="13">
        <v>7</v>
      </c>
      <c r="AU299" s="13">
        <v>4</v>
      </c>
      <c r="AV299">
        <v>46</v>
      </c>
      <c r="AW299" s="13">
        <v>24</v>
      </c>
      <c r="AX299" s="13">
        <v>15</v>
      </c>
      <c r="AY299" s="13">
        <v>23</v>
      </c>
      <c r="AZ299" s="13">
        <v>37</v>
      </c>
      <c r="BA299" s="13">
        <v>22</v>
      </c>
      <c r="BB299" s="16">
        <f t="shared" si="101"/>
        <v>2.8817039640830098</v>
      </c>
      <c r="BC299" s="17">
        <f t="shared" si="102"/>
        <v>1.5034977203911355</v>
      </c>
      <c r="BD299" s="17">
        <f t="shared" si="103"/>
        <v>0.9396860752444598</v>
      </c>
      <c r="BE299" s="17">
        <f t="shared" si="104"/>
        <v>1.4408519820415049</v>
      </c>
      <c r="BF299" s="17">
        <f t="shared" si="105"/>
        <v>2.3178923189363343</v>
      </c>
      <c r="BG299" s="17">
        <f t="shared" si="106"/>
        <v>1.3782062436918743</v>
      </c>
      <c r="BH299" s="13">
        <v>23</v>
      </c>
      <c r="BI299" s="13">
        <v>4</v>
      </c>
      <c r="BJ299" s="13">
        <v>1</v>
      </c>
      <c r="BK299" s="13">
        <v>0</v>
      </c>
      <c r="BL299" s="13">
        <v>1</v>
      </c>
      <c r="BM299" s="13">
        <v>0</v>
      </c>
      <c r="BN299" s="13">
        <f t="shared" si="107"/>
        <v>63</v>
      </c>
      <c r="BO299" s="16">
        <v>8.3460000000000001</v>
      </c>
      <c r="BP299" s="13">
        <v>6</v>
      </c>
      <c r="BQ299" s="13">
        <v>2</v>
      </c>
      <c r="BR299" s="23">
        <f t="shared" si="108"/>
        <v>0.33333333333333331</v>
      </c>
      <c r="BS299" s="13">
        <v>1</v>
      </c>
      <c r="BT299" s="13">
        <v>1</v>
      </c>
      <c r="BU299" s="13">
        <v>14</v>
      </c>
      <c r="BV299" s="13">
        <v>0</v>
      </c>
      <c r="BW299" s="13">
        <v>0</v>
      </c>
      <c r="BX299" s="13">
        <v>1</v>
      </c>
      <c r="BY299" s="13">
        <v>0</v>
      </c>
      <c r="BZ299" s="13">
        <v>0</v>
      </c>
      <c r="CA299" s="13">
        <v>0</v>
      </c>
      <c r="CB299" s="23">
        <f t="shared" si="109"/>
        <v>0</v>
      </c>
      <c r="CC299" s="16">
        <v>1.9</v>
      </c>
      <c r="CD299" s="16">
        <v>0.9</v>
      </c>
      <c r="CE299" s="16">
        <v>2.8</v>
      </c>
      <c r="CF299" s="24">
        <f t="shared" si="110"/>
        <v>4.8275862068965517E-2</v>
      </c>
      <c r="CG299" s="24">
        <f t="shared" si="111"/>
        <v>0.1754080673789658</v>
      </c>
      <c r="CH299" s="25">
        <v>4</v>
      </c>
      <c r="CI299" s="16">
        <v>23.8</v>
      </c>
      <c r="CJ299" s="16">
        <v>19.2</v>
      </c>
      <c r="CK299" s="16">
        <v>-4.2</v>
      </c>
      <c r="CL299" s="16">
        <v>2.2000000000000002</v>
      </c>
      <c r="CM299" s="16">
        <v>1.1000000000000001</v>
      </c>
      <c r="CN299" s="16">
        <v>0.2</v>
      </c>
      <c r="CO299" s="16">
        <v>3.4</v>
      </c>
      <c r="CP299" s="26">
        <f t="shared" si="112"/>
        <v>5.8620689655172413E-2</v>
      </c>
      <c r="CQ299" s="26">
        <f t="shared" si="113"/>
        <v>0.2129955103887442</v>
      </c>
      <c r="CR299" s="13">
        <v>0</v>
      </c>
      <c r="CS299" s="13">
        <v>2</v>
      </c>
      <c r="CT299" s="13">
        <v>2</v>
      </c>
      <c r="CU299" s="13">
        <v>0.02</v>
      </c>
      <c r="CV299" s="13">
        <v>0.06</v>
      </c>
      <c r="CW299" s="13">
        <v>1.9500000000000002</v>
      </c>
      <c r="CX299" s="13">
        <v>0.89</v>
      </c>
      <c r="CY299" s="13">
        <v>-1.75</v>
      </c>
      <c r="CZ299" s="13">
        <v>0.79</v>
      </c>
      <c r="DA299" s="13">
        <v>1.96</v>
      </c>
      <c r="DB299" s="27">
        <v>-11.9</v>
      </c>
      <c r="DC299" s="27">
        <v>75.14</v>
      </c>
      <c r="DD299" s="27">
        <v>-87.04</v>
      </c>
      <c r="DE299" s="27">
        <v>-6.63</v>
      </c>
      <c r="DF299" s="27">
        <v>1.64</v>
      </c>
      <c r="DG299" s="27">
        <v>27.2</v>
      </c>
      <c r="DH299" s="27">
        <v>-25.56</v>
      </c>
      <c r="DI299" s="27">
        <v>-1.9500000000000002</v>
      </c>
      <c r="DJ299" s="1">
        <v>132</v>
      </c>
      <c r="DK299" s="1"/>
      <c r="DL299" s="1"/>
      <c r="DM299" s="1">
        <v>0.39</v>
      </c>
      <c r="DN299" s="1">
        <v>0</v>
      </c>
      <c r="DO299" s="1">
        <v>0</v>
      </c>
      <c r="DP299" s="16">
        <f t="shared" si="114"/>
        <v>3.4006863417982154</v>
      </c>
    </row>
    <row r="300" spans="1:120" x14ac:dyDescent="0.2">
      <c r="A300" s="13">
        <v>55</v>
      </c>
      <c r="B300" s="13" t="s">
        <v>1268</v>
      </c>
      <c r="C300" s="13" t="s">
        <v>1269</v>
      </c>
      <c r="D300" s="1"/>
      <c r="E300" s="13" t="s">
        <v>222</v>
      </c>
      <c r="F300" s="1" t="s">
        <v>223</v>
      </c>
      <c r="G300" s="13">
        <v>74</v>
      </c>
      <c r="H300" s="13">
        <v>210</v>
      </c>
      <c r="I300" s="13" t="s">
        <v>125</v>
      </c>
      <c r="J300" s="13">
        <v>1992</v>
      </c>
      <c r="K300" s="13">
        <v>1</v>
      </c>
      <c r="L300" s="13">
        <v>14</v>
      </c>
      <c r="M300" s="1"/>
      <c r="N300" s="1">
        <v>40</v>
      </c>
      <c r="O300" s="13" t="s">
        <v>1270</v>
      </c>
      <c r="P300" s="13" t="s">
        <v>1271</v>
      </c>
      <c r="Q300" s="1" t="str">
        <f t="shared" si="92"/>
        <v>MTL</v>
      </c>
      <c r="R300" s="13" t="s">
        <v>1272</v>
      </c>
      <c r="S300" s="1">
        <v>3</v>
      </c>
      <c r="T300" s="13" t="s">
        <v>173</v>
      </c>
      <c r="U300" s="13">
        <v>48</v>
      </c>
      <c r="V300" s="13">
        <v>1</v>
      </c>
      <c r="W300" s="13">
        <v>13</v>
      </c>
      <c r="X300" s="14">
        <v>6</v>
      </c>
      <c r="Y300" s="13">
        <v>14</v>
      </c>
      <c r="Z300" s="13">
        <v>6</v>
      </c>
      <c r="AA300" s="1">
        <v>46</v>
      </c>
      <c r="AB300" s="14">
        <v>30</v>
      </c>
      <c r="AC300" s="14">
        <v>47</v>
      </c>
      <c r="AD300" s="15">
        <f t="shared" si="93"/>
        <v>2.1739130434782608E-2</v>
      </c>
      <c r="AE300" s="15">
        <f t="shared" si="94"/>
        <v>8.130081300813009E-3</v>
      </c>
      <c r="AF300" s="16">
        <v>849.03333333329999</v>
      </c>
      <c r="AG300" s="17">
        <f t="shared" si="95"/>
        <v>17.688194444443749</v>
      </c>
      <c r="AH300" s="29">
        <v>1080</v>
      </c>
      <c r="AI300" s="17">
        <f t="shared" si="96"/>
        <v>22.5</v>
      </c>
      <c r="AJ300" s="19">
        <f t="shared" si="97"/>
        <v>0.78614197530861107</v>
      </c>
      <c r="AK300" s="20">
        <f>'Even Strength'!AA300+'Power Play'!R300+'Penalty Kill'!L300</f>
        <v>81.690476190476204</v>
      </c>
      <c r="AL300" s="19">
        <f t="shared" si="98"/>
        <v>5.7729518724377895</v>
      </c>
      <c r="AM300" s="15">
        <f>IF(('Even Strength'!BR300+'Power Play'!AK300+'Penalty Kill'!AG300)&gt;0,V300/('Even Strength'!BR300+'Power Play'!AK300+'Penalty Kill'!AG300),0)</f>
        <v>3.4482758620689655E-2</v>
      </c>
      <c r="AN300" s="15">
        <f>IF(('Even Strength'!BR300+'Power Play'!AK300+'Penalty Kill'!AG300)&gt;0,W300/('Even Strength'!BR300+'Power Play'!AK300+'Penalty Kill'!AG300),0)</f>
        <v>0.44827586206896552</v>
      </c>
      <c r="AO300" s="15">
        <f t="shared" si="99"/>
        <v>0.48275862068965519</v>
      </c>
      <c r="AP300" s="13">
        <v>1</v>
      </c>
      <c r="AQ300" s="13">
        <v>0</v>
      </c>
      <c r="AR300" s="21">
        <f t="shared" si="100"/>
        <v>1</v>
      </c>
      <c r="AS300" s="22">
        <v>0</v>
      </c>
      <c r="AT300" s="1"/>
      <c r="AU300" s="1"/>
      <c r="AV300">
        <v>61</v>
      </c>
      <c r="AW300" s="13">
        <v>45</v>
      </c>
      <c r="AX300" s="13">
        <v>71</v>
      </c>
      <c r="AY300" s="13">
        <v>30</v>
      </c>
      <c r="AZ300" s="13">
        <v>29</v>
      </c>
      <c r="BA300" s="13">
        <v>5</v>
      </c>
      <c r="BB300" s="16">
        <f t="shared" si="101"/>
        <v>4.3107848141024814</v>
      </c>
      <c r="BC300" s="17">
        <f t="shared" si="102"/>
        <v>3.1800871579444538</v>
      </c>
      <c r="BD300" s="17">
        <f t="shared" si="103"/>
        <v>5.0174708492012492</v>
      </c>
      <c r="BE300" s="17">
        <f t="shared" si="104"/>
        <v>2.1200581052963026</v>
      </c>
      <c r="BF300" s="17">
        <f t="shared" si="105"/>
        <v>2.0493895017864259</v>
      </c>
      <c r="BG300" s="17">
        <f t="shared" si="106"/>
        <v>0.35334301754938374</v>
      </c>
      <c r="BH300" s="13">
        <v>18</v>
      </c>
      <c r="BI300" s="13">
        <v>9</v>
      </c>
      <c r="BJ300" s="13">
        <v>0</v>
      </c>
      <c r="BK300" s="13">
        <v>0</v>
      </c>
      <c r="BL300" s="13">
        <v>0</v>
      </c>
      <c r="BM300" s="13">
        <v>0</v>
      </c>
      <c r="BN300" s="13">
        <f t="shared" si="107"/>
        <v>134</v>
      </c>
      <c r="BO300" s="16">
        <v>-4.2830000000000004</v>
      </c>
      <c r="BP300" s="1"/>
      <c r="BQ300" s="1"/>
      <c r="BR300" s="23" t="str">
        <f t="shared" si="108"/>
        <v xml:space="preserve"> </v>
      </c>
      <c r="BS300" s="1"/>
      <c r="BT300" s="13">
        <v>0</v>
      </c>
      <c r="BU300" s="13">
        <v>10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23">
        <f t="shared" si="109"/>
        <v>0</v>
      </c>
      <c r="CC300" s="16">
        <v>0.60000000000000009</v>
      </c>
      <c r="CD300" s="16">
        <v>2.4</v>
      </c>
      <c r="CE300" s="16">
        <v>3</v>
      </c>
      <c r="CF300" s="24">
        <f t="shared" si="110"/>
        <v>6.25E-2</v>
      </c>
      <c r="CG300" s="24">
        <f t="shared" si="111"/>
        <v>0.21200581052963025</v>
      </c>
      <c r="CH300" s="25">
        <v>1</v>
      </c>
      <c r="CI300" s="16">
        <v>16.5</v>
      </c>
      <c r="CJ300" s="16">
        <v>14.5</v>
      </c>
      <c r="CK300" s="16">
        <v>3</v>
      </c>
      <c r="CL300" s="16">
        <v>1.2</v>
      </c>
      <c r="CM300" s="16">
        <v>1.7000000000000002</v>
      </c>
      <c r="CN300" s="16">
        <v>0</v>
      </c>
      <c r="CO300" s="16">
        <v>2.9</v>
      </c>
      <c r="CP300" s="26">
        <f t="shared" si="112"/>
        <v>6.0416666666666667E-2</v>
      </c>
      <c r="CQ300" s="26">
        <f t="shared" si="113"/>
        <v>0.20493895017864258</v>
      </c>
      <c r="CR300" s="13">
        <v>0</v>
      </c>
      <c r="CS300" s="13">
        <v>0</v>
      </c>
      <c r="CT300" s="13">
        <v>2</v>
      </c>
      <c r="CU300" s="13">
        <v>0.01</v>
      </c>
      <c r="CV300" s="13">
        <v>-1.06</v>
      </c>
      <c r="CW300" s="13">
        <v>0.26</v>
      </c>
      <c r="CX300" s="13">
        <v>-3.85</v>
      </c>
      <c r="CY300" s="13">
        <v>0.36</v>
      </c>
      <c r="CZ300" s="13">
        <v>-0.95</v>
      </c>
      <c r="DA300" s="13">
        <v>-5.23</v>
      </c>
      <c r="DB300" s="27">
        <v>-40.29</v>
      </c>
      <c r="DC300" s="27">
        <v>21.81</v>
      </c>
      <c r="DD300" s="27">
        <v>-62.11</v>
      </c>
      <c r="DE300" s="27">
        <v>-12.5</v>
      </c>
      <c r="DF300" s="27">
        <v>-24.33</v>
      </c>
      <c r="DG300" s="27">
        <v>24.98</v>
      </c>
      <c r="DH300" s="27">
        <v>-49.31</v>
      </c>
      <c r="DI300" s="27">
        <v>-5.94</v>
      </c>
      <c r="DJ300" s="1">
        <v>186</v>
      </c>
      <c r="DK300" s="28">
        <v>17</v>
      </c>
      <c r="DL300" s="28" t="s">
        <v>1273</v>
      </c>
      <c r="DM300" s="1">
        <v>4.673</v>
      </c>
      <c r="DN300" s="1">
        <v>1.008</v>
      </c>
      <c r="DO300" s="1">
        <v>0</v>
      </c>
      <c r="DP300" s="16">
        <f t="shared" si="114"/>
        <v>-5.8723404255319149</v>
      </c>
    </row>
    <row r="301" spans="1:120" x14ac:dyDescent="0.2">
      <c r="A301" s="13">
        <v>89</v>
      </c>
      <c r="B301" s="13" t="s">
        <v>1274</v>
      </c>
      <c r="C301" s="13" t="s">
        <v>427</v>
      </c>
      <c r="D301" s="13" t="s">
        <v>158</v>
      </c>
      <c r="E301" s="13" t="s">
        <v>141</v>
      </c>
      <c r="F301" s="1" t="s">
        <v>142</v>
      </c>
      <c r="G301" s="13">
        <v>74</v>
      </c>
      <c r="H301" s="13">
        <v>215</v>
      </c>
      <c r="I301" s="13" t="s">
        <v>125</v>
      </c>
      <c r="J301" s="1"/>
      <c r="K301" s="1"/>
      <c r="L301" s="1"/>
      <c r="M301" s="13" t="s">
        <v>159</v>
      </c>
      <c r="N301" s="1">
        <v>21</v>
      </c>
      <c r="O301" s="13" t="s">
        <v>1275</v>
      </c>
      <c r="P301" s="13" t="s">
        <v>1276</v>
      </c>
      <c r="Q301" s="1" t="str">
        <f t="shared" si="92"/>
        <v>SJS</v>
      </c>
      <c r="R301" s="13" t="s">
        <v>554</v>
      </c>
      <c r="S301" s="1"/>
      <c r="T301" s="13" t="s">
        <v>328</v>
      </c>
      <c r="U301" s="13">
        <v>60</v>
      </c>
      <c r="V301" s="13">
        <v>4</v>
      </c>
      <c r="W301" s="13">
        <v>8</v>
      </c>
      <c r="X301" s="14">
        <v>7</v>
      </c>
      <c r="Y301" s="13">
        <v>12</v>
      </c>
      <c r="Z301" s="13">
        <v>-1</v>
      </c>
      <c r="AA301" s="1">
        <v>68</v>
      </c>
      <c r="AB301" s="14">
        <v>26</v>
      </c>
      <c r="AC301" s="14">
        <v>37</v>
      </c>
      <c r="AD301" s="15">
        <f t="shared" si="93"/>
        <v>5.8823529411764705E-2</v>
      </c>
      <c r="AE301" s="15">
        <f t="shared" si="94"/>
        <v>3.0534351145038167E-2</v>
      </c>
      <c r="AF301" s="16">
        <v>664.3</v>
      </c>
      <c r="AG301" s="17">
        <f t="shared" si="95"/>
        <v>11.071666666666665</v>
      </c>
      <c r="AH301" s="29">
        <v>994</v>
      </c>
      <c r="AI301" s="17">
        <f t="shared" si="96"/>
        <v>16.566666666666666</v>
      </c>
      <c r="AJ301" s="19">
        <f t="shared" si="97"/>
        <v>0.66830985915492958</v>
      </c>
      <c r="AK301" s="20">
        <f>'Even Strength'!AA301+'Power Play'!R301+'Penalty Kill'!L301</f>
        <v>92.82352941176471</v>
      </c>
      <c r="AL301" s="19">
        <f t="shared" si="98"/>
        <v>8.3838804225589083</v>
      </c>
      <c r="AM301" s="15">
        <f>IF(('Even Strength'!BR301+'Power Play'!AK301+'Penalty Kill'!AG301)&gt;0,V301/('Even Strength'!BR301+'Power Play'!AK301+'Penalty Kill'!AG301),0)</f>
        <v>0.21052631578947367</v>
      </c>
      <c r="AN301" s="15">
        <f>IF(('Even Strength'!BR301+'Power Play'!AK301+'Penalty Kill'!AG301)&gt;0,W301/('Even Strength'!BR301+'Power Play'!AK301+'Penalty Kill'!AG301),0)</f>
        <v>0.42105263157894735</v>
      </c>
      <c r="AO301" s="15">
        <f t="shared" si="99"/>
        <v>0.63157894736842102</v>
      </c>
      <c r="AP301" s="13">
        <v>12</v>
      </c>
      <c r="AQ301" s="13">
        <v>11</v>
      </c>
      <c r="AR301" s="21">
        <f t="shared" si="100"/>
        <v>0.52173913043478259</v>
      </c>
      <c r="AS301" s="22">
        <v>0.60000000000000009</v>
      </c>
      <c r="AT301" s="1"/>
      <c r="AU301" s="1"/>
      <c r="AV301">
        <v>87</v>
      </c>
      <c r="AW301" s="13">
        <v>76</v>
      </c>
      <c r="AX301" s="13">
        <v>24</v>
      </c>
      <c r="AY301" s="13">
        <v>26</v>
      </c>
      <c r="AZ301" s="13">
        <v>24</v>
      </c>
      <c r="BA301" s="13">
        <v>27</v>
      </c>
      <c r="BB301" s="16">
        <f t="shared" si="101"/>
        <v>7.8578955291284069</v>
      </c>
      <c r="BC301" s="17">
        <f t="shared" si="102"/>
        <v>6.8643685082041248</v>
      </c>
      <c r="BD301" s="17">
        <f t="shared" si="103"/>
        <v>2.1676953183802503</v>
      </c>
      <c r="BE301" s="17">
        <f t="shared" si="104"/>
        <v>2.3483365949119377</v>
      </c>
      <c r="BF301" s="17">
        <f t="shared" si="105"/>
        <v>2.1676953183802503</v>
      </c>
      <c r="BG301" s="17">
        <f t="shared" si="106"/>
        <v>2.4386572331777816</v>
      </c>
      <c r="BH301" s="13">
        <v>35</v>
      </c>
      <c r="BI301" s="13">
        <v>10</v>
      </c>
      <c r="BJ301" s="13">
        <v>1</v>
      </c>
      <c r="BK301" s="13">
        <v>1</v>
      </c>
      <c r="BL301" s="13">
        <v>0</v>
      </c>
      <c r="BM301" s="13">
        <v>0</v>
      </c>
      <c r="BN301" s="13">
        <f t="shared" si="107"/>
        <v>136</v>
      </c>
      <c r="BO301" s="16">
        <v>-4.077</v>
      </c>
      <c r="BP301" s="13">
        <v>2</v>
      </c>
      <c r="BQ301" s="13">
        <v>0</v>
      </c>
      <c r="BR301" s="23">
        <f t="shared" si="108"/>
        <v>0</v>
      </c>
      <c r="BS301" s="13">
        <v>0</v>
      </c>
      <c r="BT301" s="13">
        <v>0</v>
      </c>
      <c r="BU301" s="13">
        <v>12</v>
      </c>
      <c r="BV301" s="13">
        <v>0</v>
      </c>
      <c r="BW301" s="13">
        <v>0</v>
      </c>
      <c r="BX301" s="13">
        <v>2</v>
      </c>
      <c r="BY301" s="13">
        <v>0</v>
      </c>
      <c r="BZ301" s="13">
        <v>0</v>
      </c>
      <c r="CA301" s="13">
        <v>0</v>
      </c>
      <c r="CB301" s="23">
        <f t="shared" si="109"/>
        <v>0</v>
      </c>
      <c r="CC301" s="16">
        <v>-0.1</v>
      </c>
      <c r="CD301" s="16">
        <v>0.7</v>
      </c>
      <c r="CE301" s="16">
        <v>0.60000000000000009</v>
      </c>
      <c r="CF301" s="24">
        <f t="shared" si="110"/>
        <v>1.0000000000000002E-2</v>
      </c>
      <c r="CG301" s="24">
        <f t="shared" si="111"/>
        <v>5.4192382959506256E-2</v>
      </c>
      <c r="CH301" s="25">
        <v>3</v>
      </c>
      <c r="CI301" s="16">
        <v>11.9</v>
      </c>
      <c r="CJ301" s="16">
        <v>11.8</v>
      </c>
      <c r="CK301" s="16">
        <v>0.2</v>
      </c>
      <c r="CL301" s="16">
        <v>-0.5</v>
      </c>
      <c r="CM301" s="16">
        <v>1.4</v>
      </c>
      <c r="CN301" s="16">
        <v>-0.5</v>
      </c>
      <c r="CO301" s="16">
        <v>0.4</v>
      </c>
      <c r="CP301" s="26">
        <f t="shared" si="112"/>
        <v>6.6666666666666671E-3</v>
      </c>
      <c r="CQ301" s="26">
        <f t="shared" si="113"/>
        <v>3.6128255306337502E-2</v>
      </c>
      <c r="CR301" s="13">
        <v>1</v>
      </c>
      <c r="CS301" s="13">
        <v>0</v>
      </c>
      <c r="CT301" s="13">
        <v>1</v>
      </c>
      <c r="CU301" s="13">
        <v>0.03</v>
      </c>
      <c r="CV301" s="13">
        <v>-0.21</v>
      </c>
      <c r="CW301" s="13">
        <v>0.42</v>
      </c>
      <c r="CX301" s="13">
        <v>-1.21</v>
      </c>
      <c r="CY301" s="13">
        <v>1.49</v>
      </c>
      <c r="CZ301" s="13">
        <v>-0.99</v>
      </c>
      <c r="DA301" s="13">
        <v>-0.47</v>
      </c>
      <c r="DB301" s="27">
        <v>-40.67</v>
      </c>
      <c r="DC301" s="27">
        <v>3.74</v>
      </c>
      <c r="DD301" s="27">
        <v>-44.4</v>
      </c>
      <c r="DE301" s="27">
        <v>-4.3899999999999997</v>
      </c>
      <c r="DF301" s="27">
        <v>-24.63</v>
      </c>
      <c r="DG301" s="27">
        <v>0.85</v>
      </c>
      <c r="DH301" s="27">
        <v>-25.48</v>
      </c>
      <c r="DI301" s="27">
        <v>-2.52</v>
      </c>
      <c r="DJ301" s="1">
        <v>156</v>
      </c>
      <c r="DK301" s="28">
        <v>10</v>
      </c>
      <c r="DL301" s="28" t="s">
        <v>155</v>
      </c>
      <c r="DM301" s="1">
        <v>0.52600000000000002</v>
      </c>
      <c r="DN301" s="1">
        <v>7.5999999999999998E-2</v>
      </c>
      <c r="DO301" s="1">
        <v>0</v>
      </c>
      <c r="DP301" s="16">
        <f t="shared" si="114"/>
        <v>0.26231983527796854</v>
      </c>
    </row>
    <row r="302" spans="1:120" x14ac:dyDescent="0.2">
      <c r="A302" s="13">
        <v>27</v>
      </c>
      <c r="B302" s="13" t="s">
        <v>1277</v>
      </c>
      <c r="C302" s="13" t="s">
        <v>1278</v>
      </c>
      <c r="D302" s="13" t="s">
        <v>257</v>
      </c>
      <c r="E302" s="13" t="s">
        <v>141</v>
      </c>
      <c r="F302" s="1" t="s">
        <v>142</v>
      </c>
      <c r="G302" s="13">
        <v>72</v>
      </c>
      <c r="H302" s="13">
        <v>200</v>
      </c>
      <c r="I302" s="13" t="s">
        <v>150</v>
      </c>
      <c r="J302" s="13">
        <v>2002</v>
      </c>
      <c r="K302" s="13">
        <v>1</v>
      </c>
      <c r="L302" s="13">
        <v>17</v>
      </c>
      <c r="M302" s="1"/>
      <c r="N302" s="1">
        <v>31</v>
      </c>
      <c r="O302" s="13" t="s">
        <v>1279</v>
      </c>
      <c r="P302" s="13" t="s">
        <v>1280</v>
      </c>
      <c r="Q302" s="1" t="str">
        <f t="shared" si="92"/>
        <v>EDM</v>
      </c>
      <c r="R302" s="13" t="s">
        <v>136</v>
      </c>
      <c r="S302" s="1"/>
      <c r="T302" s="13" t="s">
        <v>146</v>
      </c>
      <c r="U302" s="13">
        <v>68</v>
      </c>
      <c r="V302" s="13">
        <v>6</v>
      </c>
      <c r="W302" s="13">
        <v>7</v>
      </c>
      <c r="X302" s="14">
        <v>3</v>
      </c>
      <c r="Y302" s="13">
        <v>13</v>
      </c>
      <c r="Z302" s="13">
        <v>-5</v>
      </c>
      <c r="AA302" s="1">
        <v>65</v>
      </c>
      <c r="AB302" s="14">
        <v>29</v>
      </c>
      <c r="AC302" s="14">
        <v>20</v>
      </c>
      <c r="AD302" s="15">
        <f t="shared" si="93"/>
        <v>9.2307692307692313E-2</v>
      </c>
      <c r="AE302" s="15">
        <f t="shared" si="94"/>
        <v>5.2631578947368418E-2</v>
      </c>
      <c r="AF302" s="16">
        <v>906.13333333330002</v>
      </c>
      <c r="AG302" s="17">
        <f t="shared" si="95"/>
        <v>13.325490196077942</v>
      </c>
      <c r="AH302" s="29">
        <v>1520</v>
      </c>
      <c r="AI302" s="17">
        <f t="shared" si="96"/>
        <v>22.352941176470587</v>
      </c>
      <c r="AJ302" s="19">
        <f t="shared" si="97"/>
        <v>0.5961403508771711</v>
      </c>
      <c r="AK302" s="20">
        <f>'Even Strength'!AA302+'Power Play'!R302+'Penalty Kill'!L302</f>
        <v>45.285714285714285</v>
      </c>
      <c r="AL302" s="19">
        <f t="shared" si="98"/>
        <v>2.9986126292778366</v>
      </c>
      <c r="AM302" s="15">
        <f>IF(('Even Strength'!BR302+'Power Play'!AK302+'Penalty Kill'!AG302)&gt;0,V302/('Even Strength'!BR302+'Power Play'!AK302+'Penalty Kill'!AG302),0)</f>
        <v>0.3</v>
      </c>
      <c r="AN302" s="15">
        <f>IF(('Even Strength'!BR302+'Power Play'!AK302+'Penalty Kill'!AG302)&gt;0,W302/('Even Strength'!BR302+'Power Play'!AK302+'Penalty Kill'!AG302),0)</f>
        <v>0.35</v>
      </c>
      <c r="AO302" s="15">
        <f t="shared" si="99"/>
        <v>0.64999999999999991</v>
      </c>
      <c r="AP302" s="13">
        <v>681</v>
      </c>
      <c r="AQ302" s="13">
        <v>537</v>
      </c>
      <c r="AR302" s="21">
        <f t="shared" si="100"/>
        <v>0.55911330049261088</v>
      </c>
      <c r="AS302" s="22">
        <v>29.5</v>
      </c>
      <c r="AT302" s="13">
        <v>17</v>
      </c>
      <c r="AU302" s="13">
        <v>6</v>
      </c>
      <c r="AV302">
        <v>80</v>
      </c>
      <c r="AW302" s="13">
        <v>31</v>
      </c>
      <c r="AX302" s="13">
        <v>80</v>
      </c>
      <c r="AY302" s="13">
        <v>29</v>
      </c>
      <c r="AZ302" s="13">
        <v>19</v>
      </c>
      <c r="BA302" s="13">
        <v>21</v>
      </c>
      <c r="BB302" s="16">
        <f t="shared" si="101"/>
        <v>5.2972336668630557</v>
      </c>
      <c r="BC302" s="17">
        <f t="shared" si="102"/>
        <v>2.0526780459094338</v>
      </c>
      <c r="BD302" s="17">
        <f t="shared" si="103"/>
        <v>5.2972336668630557</v>
      </c>
      <c r="BE302" s="17">
        <f t="shared" si="104"/>
        <v>1.9202472042378573</v>
      </c>
      <c r="BF302" s="17">
        <f t="shared" si="105"/>
        <v>1.2580929958799756</v>
      </c>
      <c r="BG302" s="17">
        <f t="shared" si="106"/>
        <v>1.3905238375515521</v>
      </c>
      <c r="BH302" s="13">
        <v>17</v>
      </c>
      <c r="BI302" s="13">
        <v>6</v>
      </c>
      <c r="BJ302" s="13">
        <v>1</v>
      </c>
      <c r="BK302" s="13">
        <v>0</v>
      </c>
      <c r="BL302" s="13">
        <v>0</v>
      </c>
      <c r="BM302" s="13">
        <v>0</v>
      </c>
      <c r="BN302" s="13">
        <f t="shared" si="107"/>
        <v>129</v>
      </c>
      <c r="BO302" s="16">
        <v>1.907</v>
      </c>
      <c r="BP302" s="13">
        <v>1</v>
      </c>
      <c r="BQ302" s="13">
        <v>0</v>
      </c>
      <c r="BR302" s="23">
        <f t="shared" si="108"/>
        <v>0</v>
      </c>
      <c r="BS302" s="13">
        <v>0</v>
      </c>
      <c r="BT302" s="13">
        <v>2</v>
      </c>
      <c r="BU302" s="13">
        <v>19</v>
      </c>
      <c r="BV302" s="13">
        <v>0</v>
      </c>
      <c r="BW302" s="13">
        <v>0</v>
      </c>
      <c r="BX302" s="13">
        <v>1</v>
      </c>
      <c r="BY302" s="13">
        <v>0</v>
      </c>
      <c r="BZ302" s="13">
        <v>0</v>
      </c>
      <c r="CA302" s="13">
        <v>0</v>
      </c>
      <c r="CB302" s="23">
        <f t="shared" si="109"/>
        <v>0</v>
      </c>
      <c r="CC302" s="16">
        <v>-0.4</v>
      </c>
      <c r="CD302" s="16">
        <v>0.9</v>
      </c>
      <c r="CE302" s="16">
        <v>0.5</v>
      </c>
      <c r="CF302" s="24">
        <f t="shared" si="110"/>
        <v>7.3529411764705881E-3</v>
      </c>
      <c r="CG302" s="24">
        <f t="shared" si="111"/>
        <v>3.3107710417894093E-2</v>
      </c>
      <c r="CH302" s="25">
        <v>5</v>
      </c>
      <c r="CI302" s="16">
        <v>14.3</v>
      </c>
      <c r="CJ302" s="16">
        <v>19.2</v>
      </c>
      <c r="CK302" s="16">
        <v>1.9</v>
      </c>
      <c r="CL302" s="16">
        <v>-0.7</v>
      </c>
      <c r="CM302" s="16">
        <v>2.7</v>
      </c>
      <c r="CN302" s="16">
        <v>-0.30000000000000004</v>
      </c>
      <c r="CO302" s="16">
        <v>1.7000000000000002</v>
      </c>
      <c r="CP302" s="26">
        <f t="shared" si="112"/>
        <v>2.5000000000000001E-2</v>
      </c>
      <c r="CQ302" s="26">
        <f t="shared" si="113"/>
        <v>0.11256621542083994</v>
      </c>
      <c r="CR302" s="13">
        <v>0</v>
      </c>
      <c r="CS302" s="13">
        <v>0</v>
      </c>
      <c r="CT302" s="13">
        <v>0</v>
      </c>
      <c r="CU302" s="13">
        <v>1.6800000000000002</v>
      </c>
      <c r="CV302" s="13">
        <v>-0.94</v>
      </c>
      <c r="CW302" s="13">
        <v>1.78</v>
      </c>
      <c r="CX302" s="13">
        <v>1.36</v>
      </c>
      <c r="CY302" s="13">
        <v>-0.34</v>
      </c>
      <c r="CZ302" s="13">
        <v>0.19</v>
      </c>
      <c r="DA302" s="13">
        <v>3.73</v>
      </c>
      <c r="DB302" s="27">
        <v>35.479999999999997</v>
      </c>
      <c r="DC302" s="27">
        <v>-63.34</v>
      </c>
      <c r="DD302" s="27">
        <v>98.83</v>
      </c>
      <c r="DE302" s="27">
        <v>8.5299999999999994</v>
      </c>
      <c r="DF302" s="27">
        <v>37</v>
      </c>
      <c r="DG302" s="27">
        <v>-74.569999999999993</v>
      </c>
      <c r="DH302" s="27">
        <v>111.57</v>
      </c>
      <c r="DI302" s="27">
        <v>9.6300000000000008</v>
      </c>
      <c r="DJ302" s="1">
        <v>186</v>
      </c>
      <c r="DK302" s="28">
        <v>14</v>
      </c>
      <c r="DL302" s="28" t="s">
        <v>425</v>
      </c>
      <c r="DM302" s="1">
        <v>3</v>
      </c>
      <c r="DN302" s="1">
        <v>0.183</v>
      </c>
      <c r="DO302" s="1">
        <v>0</v>
      </c>
      <c r="DP302" s="16">
        <f t="shared" si="114"/>
        <v>-3.5127659574468089</v>
      </c>
    </row>
    <row r="303" spans="1:120" x14ac:dyDescent="0.2">
      <c r="A303" s="13">
        <v>4</v>
      </c>
      <c r="B303" s="13" t="s">
        <v>1281</v>
      </c>
      <c r="C303" s="13" t="s">
        <v>1282</v>
      </c>
      <c r="D303" s="13" t="s">
        <v>187</v>
      </c>
      <c r="E303" s="13" t="s">
        <v>141</v>
      </c>
      <c r="F303" s="1" t="s">
        <v>142</v>
      </c>
      <c r="G303" s="13">
        <v>73</v>
      </c>
      <c r="H303" s="13">
        <v>201</v>
      </c>
      <c r="I303" s="13" t="s">
        <v>125</v>
      </c>
      <c r="J303" s="1"/>
      <c r="K303" s="1"/>
      <c r="L303" s="1"/>
      <c r="M303" s="1"/>
      <c r="N303" s="1">
        <v>30</v>
      </c>
      <c r="O303" s="13" t="s">
        <v>193</v>
      </c>
      <c r="P303" s="13" t="s">
        <v>1283</v>
      </c>
      <c r="Q303" s="1" t="str">
        <f t="shared" si="92"/>
        <v>BUF</v>
      </c>
      <c r="R303" s="13" t="s">
        <v>238</v>
      </c>
      <c r="S303" s="1"/>
      <c r="T303" s="13" t="s">
        <v>173</v>
      </c>
      <c r="U303" s="13">
        <v>46</v>
      </c>
      <c r="V303" s="13">
        <v>0</v>
      </c>
      <c r="W303" s="13">
        <v>6</v>
      </c>
      <c r="X303" s="14">
        <v>1</v>
      </c>
      <c r="Y303" s="13">
        <v>6</v>
      </c>
      <c r="Z303" s="13">
        <v>-28</v>
      </c>
      <c r="AA303" s="1">
        <v>28</v>
      </c>
      <c r="AB303" s="14">
        <v>20</v>
      </c>
      <c r="AC303" s="14">
        <v>15</v>
      </c>
      <c r="AD303" s="15">
        <f t="shared" si="93"/>
        <v>0</v>
      </c>
      <c r="AE303" s="15">
        <f t="shared" si="94"/>
        <v>0</v>
      </c>
      <c r="AF303" s="16">
        <v>1028.7166666666999</v>
      </c>
      <c r="AG303" s="17">
        <f t="shared" si="95"/>
        <v>22.363405797102171</v>
      </c>
      <c r="AH303" s="29">
        <v>1370</v>
      </c>
      <c r="AI303" s="17">
        <f t="shared" si="96"/>
        <v>29.782608695652176</v>
      </c>
      <c r="AJ303" s="19">
        <f t="shared" si="97"/>
        <v>0.75088807785890499</v>
      </c>
      <c r="AK303" s="20">
        <f>'Even Strength'!AA303+'Power Play'!R303+'Penalty Kill'!L303</f>
        <v>15</v>
      </c>
      <c r="AL303" s="19">
        <f t="shared" si="98"/>
        <v>0.87487646420294307</v>
      </c>
      <c r="AM303" s="15">
        <f>IF(('Even Strength'!BR303+'Power Play'!AK303+'Penalty Kill'!AG303)&gt;0,V303/('Even Strength'!BR303+'Power Play'!AK303+'Penalty Kill'!AG303),0)</f>
        <v>0</v>
      </c>
      <c r="AN303" s="15">
        <f>IF(('Even Strength'!BR303+'Power Play'!AK303+'Penalty Kill'!AG303)&gt;0,W303/('Even Strength'!BR303+'Power Play'!AK303+'Penalty Kill'!AG303),0)</f>
        <v>0.3</v>
      </c>
      <c r="AO303" s="15">
        <f t="shared" si="99"/>
        <v>0.3</v>
      </c>
      <c r="AP303" s="13">
        <v>0</v>
      </c>
      <c r="AQ303" s="13">
        <v>0</v>
      </c>
      <c r="AR303" s="21">
        <f t="shared" si="100"/>
        <v>0</v>
      </c>
      <c r="AS303" s="22">
        <v>0</v>
      </c>
      <c r="AT303" s="1"/>
      <c r="AU303" s="1"/>
      <c r="AV303">
        <v>79</v>
      </c>
      <c r="AW303" s="13">
        <v>75</v>
      </c>
      <c r="AX303" s="13">
        <v>148</v>
      </c>
      <c r="AY303" s="13">
        <v>20</v>
      </c>
      <c r="AZ303" s="13">
        <v>20</v>
      </c>
      <c r="BA303" s="13">
        <v>7</v>
      </c>
      <c r="BB303" s="16">
        <f t="shared" si="101"/>
        <v>4.6076827114688337</v>
      </c>
      <c r="BC303" s="17">
        <f t="shared" si="102"/>
        <v>4.3743823210147159</v>
      </c>
      <c r="BD303" s="17">
        <f t="shared" si="103"/>
        <v>8.6321144468023725</v>
      </c>
      <c r="BE303" s="17">
        <f t="shared" si="104"/>
        <v>1.1665019522705908</v>
      </c>
      <c r="BF303" s="17">
        <f t="shared" si="105"/>
        <v>1.1665019522705908</v>
      </c>
      <c r="BG303" s="17">
        <f t="shared" si="106"/>
        <v>0.40827568329470676</v>
      </c>
      <c r="BH303" s="13">
        <v>16</v>
      </c>
      <c r="BI303" s="13">
        <v>8</v>
      </c>
      <c r="BJ303" s="13">
        <v>0</v>
      </c>
      <c r="BK303" s="13">
        <v>0</v>
      </c>
      <c r="BL303" s="13">
        <v>0</v>
      </c>
      <c r="BM303" s="13">
        <v>0</v>
      </c>
      <c r="BN303" s="13">
        <f t="shared" si="107"/>
        <v>239</v>
      </c>
      <c r="BO303" s="16">
        <v>1.754</v>
      </c>
      <c r="BP303" s="1"/>
      <c r="BQ303" s="1"/>
      <c r="BR303" s="23" t="str">
        <f t="shared" si="108"/>
        <v xml:space="preserve"> </v>
      </c>
      <c r="BS303" s="1"/>
      <c r="BT303" s="13">
        <v>0</v>
      </c>
      <c r="BU303" s="13">
        <v>8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23">
        <f t="shared" si="109"/>
        <v>0</v>
      </c>
      <c r="CC303" s="16">
        <v>-0.60000000000000009</v>
      </c>
      <c r="CD303" s="16">
        <v>0.30000000000000004</v>
      </c>
      <c r="CE303" s="16">
        <v>-0.30000000000000004</v>
      </c>
      <c r="CF303" s="24">
        <f t="shared" si="110"/>
        <v>-6.521739130434784E-3</v>
      </c>
      <c r="CG303" s="24">
        <f t="shared" si="111"/>
        <v>-1.7497529284058864E-2</v>
      </c>
      <c r="CH303" s="25">
        <v>5</v>
      </c>
      <c r="CI303" s="16">
        <v>18.2</v>
      </c>
      <c r="CJ303" s="16">
        <v>25</v>
      </c>
      <c r="CK303" s="16">
        <v>-16.100000000000001</v>
      </c>
      <c r="CL303" s="16">
        <v>-2.2000000000000002</v>
      </c>
      <c r="CM303" s="16">
        <v>-1.5</v>
      </c>
      <c r="CN303" s="16">
        <v>0</v>
      </c>
      <c r="CO303" s="16">
        <v>-3.7</v>
      </c>
      <c r="CP303" s="26">
        <f t="shared" si="112"/>
        <v>-8.043478260869566E-2</v>
      </c>
      <c r="CQ303" s="26">
        <f t="shared" si="113"/>
        <v>-0.21580286117005931</v>
      </c>
      <c r="CR303" s="13">
        <v>0</v>
      </c>
      <c r="CS303" s="13">
        <v>0</v>
      </c>
      <c r="CT303" s="13">
        <v>0</v>
      </c>
      <c r="CU303" s="13">
        <v>0</v>
      </c>
      <c r="CV303" s="13">
        <v>-0.44</v>
      </c>
      <c r="CW303" s="13">
        <v>0.84</v>
      </c>
      <c r="CX303" s="13">
        <v>-6.11</v>
      </c>
      <c r="CY303" s="13">
        <v>-3.55</v>
      </c>
      <c r="CZ303" s="13">
        <v>-1.22</v>
      </c>
      <c r="DA303" s="13">
        <v>-10.48</v>
      </c>
      <c r="DB303" s="27">
        <v>-77.040000000000006</v>
      </c>
      <c r="DC303" s="27">
        <v>-22.74</v>
      </c>
      <c r="DD303" s="27">
        <v>-54.3</v>
      </c>
      <c r="DE303" s="27">
        <v>-4.05</v>
      </c>
      <c r="DF303" s="27">
        <v>-62.83</v>
      </c>
      <c r="DG303" s="27">
        <v>-27.83</v>
      </c>
      <c r="DH303" s="27">
        <v>-35</v>
      </c>
      <c r="DI303" s="27">
        <v>-2.61</v>
      </c>
      <c r="DJ303" s="1">
        <v>186</v>
      </c>
      <c r="DK303" s="28">
        <v>36</v>
      </c>
      <c r="DL303" s="28" t="s">
        <v>1284</v>
      </c>
      <c r="DM303" s="1">
        <v>3.9</v>
      </c>
      <c r="DN303" s="1">
        <v>9.5000000000000001E-2</v>
      </c>
      <c r="DO303" s="1">
        <v>0</v>
      </c>
      <c r="DP303" s="16">
        <f t="shared" si="114"/>
        <v>-10.827659574468084</v>
      </c>
    </row>
    <row r="304" spans="1:120" x14ac:dyDescent="0.2">
      <c r="A304" s="13">
        <v>33</v>
      </c>
      <c r="B304" s="13" t="s">
        <v>1285</v>
      </c>
      <c r="C304" s="13" t="s">
        <v>1286</v>
      </c>
      <c r="D304" s="13" t="s">
        <v>1287</v>
      </c>
      <c r="E304" s="13" t="s">
        <v>141</v>
      </c>
      <c r="F304" s="1" t="s">
        <v>142</v>
      </c>
      <c r="G304" s="13">
        <v>74</v>
      </c>
      <c r="H304" s="13">
        <v>196</v>
      </c>
      <c r="I304" s="13" t="s">
        <v>125</v>
      </c>
      <c r="J304" s="13">
        <v>2010</v>
      </c>
      <c r="K304" s="13">
        <v>1</v>
      </c>
      <c r="L304" s="13">
        <v>13</v>
      </c>
      <c r="M304" s="13" t="s">
        <v>159</v>
      </c>
      <c r="N304" s="1">
        <v>22</v>
      </c>
      <c r="O304" s="13" t="s">
        <v>466</v>
      </c>
      <c r="P304" s="13" t="s">
        <v>1288</v>
      </c>
      <c r="Q304" s="1" t="str">
        <f t="shared" si="92"/>
        <v>ARI</v>
      </c>
      <c r="R304" s="13" t="s">
        <v>446</v>
      </c>
      <c r="S304" s="1"/>
      <c r="T304" s="13" t="s">
        <v>173</v>
      </c>
      <c r="U304" s="13">
        <v>27</v>
      </c>
      <c r="V304" s="13">
        <v>2</v>
      </c>
      <c r="W304" s="13">
        <v>2</v>
      </c>
      <c r="X304" s="14">
        <v>1</v>
      </c>
      <c r="Y304" s="13">
        <v>4</v>
      </c>
      <c r="Z304" s="13">
        <v>-7</v>
      </c>
      <c r="AA304" s="1">
        <v>39</v>
      </c>
      <c r="AB304" s="14">
        <v>8</v>
      </c>
      <c r="AC304" s="14">
        <v>27</v>
      </c>
      <c r="AD304" s="15">
        <f t="shared" si="93"/>
        <v>5.128205128205128E-2</v>
      </c>
      <c r="AE304" s="15">
        <f t="shared" si="94"/>
        <v>2.7027027027027029E-2</v>
      </c>
      <c r="AF304" s="16">
        <v>413.7</v>
      </c>
      <c r="AG304" s="17">
        <f t="shared" si="95"/>
        <v>15.322222222222221</v>
      </c>
      <c r="AH304" s="29">
        <v>583</v>
      </c>
      <c r="AI304" s="17">
        <f t="shared" si="96"/>
        <v>21.592592592592592</v>
      </c>
      <c r="AJ304" s="19">
        <f t="shared" si="97"/>
        <v>0.7096054888507719</v>
      </c>
      <c r="AK304" s="20">
        <f>'Even Strength'!AA304+'Power Play'!R304+'Penalty Kill'!L304</f>
        <v>17.900000000000002</v>
      </c>
      <c r="AL304" s="19">
        <f t="shared" si="98"/>
        <v>2.5960841189267589</v>
      </c>
      <c r="AM304" s="15">
        <f>IF(('Even Strength'!BR304+'Power Play'!AK304+'Penalty Kill'!AG304)&gt;0,V304/('Even Strength'!BR304+'Power Play'!AK304+'Penalty Kill'!AG304),0)</f>
        <v>0.16666666666666666</v>
      </c>
      <c r="AN304" s="15">
        <f>IF(('Even Strength'!BR304+'Power Play'!AK304+'Penalty Kill'!AG304)&gt;0,W304/('Even Strength'!BR304+'Power Play'!AK304+'Penalty Kill'!AG304),0)</f>
        <v>0.16666666666666666</v>
      </c>
      <c r="AO304" s="15">
        <f t="shared" si="99"/>
        <v>0.33333333333333331</v>
      </c>
      <c r="AP304" s="13">
        <v>0</v>
      </c>
      <c r="AQ304" s="13">
        <v>0</v>
      </c>
      <c r="AR304" s="21">
        <f t="shared" si="100"/>
        <v>0</v>
      </c>
      <c r="AS304" s="22">
        <v>0</v>
      </c>
      <c r="AT304" s="1"/>
      <c r="AU304" s="1"/>
      <c r="AV304">
        <v>40</v>
      </c>
      <c r="AW304" s="13">
        <v>26</v>
      </c>
      <c r="AX304" s="13">
        <v>32</v>
      </c>
      <c r="AY304" s="13">
        <v>8</v>
      </c>
      <c r="AZ304" s="13">
        <v>7</v>
      </c>
      <c r="BA304" s="13">
        <v>6</v>
      </c>
      <c r="BB304" s="16">
        <f t="shared" si="101"/>
        <v>5.8013052936910805</v>
      </c>
      <c r="BC304" s="17">
        <f t="shared" si="102"/>
        <v>3.7708484408992025</v>
      </c>
      <c r="BD304" s="17">
        <f t="shared" si="103"/>
        <v>4.6410442349528642</v>
      </c>
      <c r="BE304" s="17">
        <f t="shared" si="104"/>
        <v>1.1602610587382161</v>
      </c>
      <c r="BF304" s="17">
        <f t="shared" si="105"/>
        <v>1.015228426395939</v>
      </c>
      <c r="BG304" s="17">
        <f t="shared" si="106"/>
        <v>0.8701957940536621</v>
      </c>
      <c r="BH304" s="13">
        <v>10</v>
      </c>
      <c r="BI304" s="13">
        <v>5</v>
      </c>
      <c r="BJ304" s="13">
        <v>0</v>
      </c>
      <c r="BK304" s="13">
        <v>0</v>
      </c>
      <c r="BL304" s="13">
        <v>0</v>
      </c>
      <c r="BM304" s="13">
        <v>0</v>
      </c>
      <c r="BN304" s="13">
        <f t="shared" si="107"/>
        <v>68</v>
      </c>
      <c r="BO304" s="16">
        <v>2.61</v>
      </c>
      <c r="BP304" s="1"/>
      <c r="BQ304" s="1"/>
      <c r="BR304" s="23" t="str">
        <f t="shared" si="108"/>
        <v xml:space="preserve"> </v>
      </c>
      <c r="BS304" s="1"/>
      <c r="BT304" s="13">
        <v>1</v>
      </c>
      <c r="BU304" s="13">
        <v>4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23">
        <f t="shared" si="109"/>
        <v>0</v>
      </c>
      <c r="CC304" s="16">
        <v>0.2</v>
      </c>
      <c r="CD304" s="16">
        <v>0.5</v>
      </c>
      <c r="CE304" s="16">
        <v>0.7</v>
      </c>
      <c r="CF304" s="24">
        <f t="shared" si="110"/>
        <v>2.5925925925925925E-2</v>
      </c>
      <c r="CG304" s="24">
        <f t="shared" si="111"/>
        <v>0.10152284263959391</v>
      </c>
      <c r="CH304" s="25">
        <v>1</v>
      </c>
      <c r="CI304" s="16">
        <v>8.4</v>
      </c>
      <c r="CJ304" s="16">
        <v>10.6</v>
      </c>
      <c r="CK304" s="16">
        <v>-1.2</v>
      </c>
      <c r="CL304" s="16">
        <v>-0.30000000000000004</v>
      </c>
      <c r="CM304" s="16">
        <v>0.4</v>
      </c>
      <c r="CN304" s="16">
        <v>0</v>
      </c>
      <c r="CO304" s="16">
        <v>0.2</v>
      </c>
      <c r="CP304" s="26">
        <f t="shared" si="112"/>
        <v>7.4074074074074077E-3</v>
      </c>
      <c r="CQ304" s="26">
        <f t="shared" si="113"/>
        <v>2.9006526468455404E-2</v>
      </c>
      <c r="CR304" s="13">
        <v>0</v>
      </c>
      <c r="CS304" s="13">
        <v>1</v>
      </c>
      <c r="CT304" s="13">
        <v>1</v>
      </c>
      <c r="CU304" s="13">
        <v>0</v>
      </c>
      <c r="CV304" s="13">
        <v>0.21</v>
      </c>
      <c r="CW304" s="13">
        <v>-0.04</v>
      </c>
      <c r="CX304" s="13">
        <v>0.12</v>
      </c>
      <c r="CY304" s="13">
        <v>0.24</v>
      </c>
      <c r="CZ304" s="13">
        <v>0.22</v>
      </c>
      <c r="DA304" s="13">
        <v>0.75</v>
      </c>
      <c r="DB304" s="27">
        <v>23.2</v>
      </c>
      <c r="DC304" s="27">
        <v>21.98</v>
      </c>
      <c r="DD304" s="27">
        <v>1.22</v>
      </c>
      <c r="DE304" s="27">
        <v>0.21</v>
      </c>
      <c r="DF304" s="27">
        <v>17.11</v>
      </c>
      <c r="DG304" s="27">
        <v>11.12</v>
      </c>
      <c r="DH304" s="27">
        <v>5.99</v>
      </c>
      <c r="DI304" s="27">
        <v>1.05</v>
      </c>
      <c r="DJ304" s="1">
        <v>131</v>
      </c>
      <c r="DK304" s="28">
        <v>19</v>
      </c>
      <c r="DL304" s="28" t="s">
        <v>498</v>
      </c>
      <c r="DM304" s="1">
        <v>0.92600000000000005</v>
      </c>
      <c r="DN304" s="1">
        <v>0.24099999999999999</v>
      </c>
      <c r="DO304" s="1">
        <v>0.47500000000000003</v>
      </c>
      <c r="DP304" s="16">
        <f t="shared" si="114"/>
        <v>-0.94603065660032026</v>
      </c>
    </row>
    <row r="305" spans="1:120" x14ac:dyDescent="0.2">
      <c r="A305" s="13">
        <v>53</v>
      </c>
      <c r="B305" s="13" t="s">
        <v>1289</v>
      </c>
      <c r="C305" s="13" t="s">
        <v>1290</v>
      </c>
      <c r="D305" s="13" t="s">
        <v>1093</v>
      </c>
      <c r="E305" s="13" t="s">
        <v>123</v>
      </c>
      <c r="F305" s="1" t="s">
        <v>124</v>
      </c>
      <c r="G305" s="13">
        <v>71</v>
      </c>
      <c r="H305" s="13">
        <v>160</v>
      </c>
      <c r="I305" s="13" t="s">
        <v>125</v>
      </c>
      <c r="J305" s="13">
        <v>2012</v>
      </c>
      <c r="K305" s="13">
        <v>3</v>
      </c>
      <c r="L305" s="13">
        <v>78</v>
      </c>
      <c r="M305" s="13" t="s">
        <v>159</v>
      </c>
      <c r="N305" s="1">
        <v>21</v>
      </c>
      <c r="O305" s="13" t="s">
        <v>1291</v>
      </c>
      <c r="P305" s="13" t="s">
        <v>1292</v>
      </c>
      <c r="Q305" s="1" t="str">
        <f t="shared" si="92"/>
        <v>PHI</v>
      </c>
      <c r="R305" s="13" t="s">
        <v>167</v>
      </c>
      <c r="S305" s="1"/>
      <c r="T305" s="13" t="s">
        <v>173</v>
      </c>
      <c r="U305" s="13">
        <v>2</v>
      </c>
      <c r="V305" s="13">
        <v>0</v>
      </c>
      <c r="W305" s="13">
        <v>0</v>
      </c>
      <c r="X305" s="14">
        <v>0</v>
      </c>
      <c r="Y305" s="13">
        <v>0</v>
      </c>
      <c r="Z305" s="13">
        <v>-2</v>
      </c>
      <c r="AA305" s="1">
        <v>2</v>
      </c>
      <c r="AB305" s="14">
        <v>3</v>
      </c>
      <c r="AC305" s="14">
        <v>1</v>
      </c>
      <c r="AD305" s="15">
        <f t="shared" si="93"/>
        <v>0</v>
      </c>
      <c r="AE305" s="15">
        <f t="shared" si="94"/>
        <v>0</v>
      </c>
      <c r="AF305" s="16">
        <v>25.116666666699999</v>
      </c>
      <c r="AG305" s="17">
        <f t="shared" si="95"/>
        <v>12.558333333349999</v>
      </c>
      <c r="AH305" s="29">
        <v>34</v>
      </c>
      <c r="AI305" s="17">
        <f t="shared" si="96"/>
        <v>17</v>
      </c>
      <c r="AJ305" s="19">
        <f t="shared" si="97"/>
        <v>0.7387254901970588</v>
      </c>
      <c r="AK305" s="20">
        <f>'Even Strength'!AA305+'Power Play'!R305+'Penalty Kill'!L305</f>
        <v>0</v>
      </c>
      <c r="AL305" s="19">
        <f t="shared" si="98"/>
        <v>0</v>
      </c>
      <c r="AM305" s="15">
        <f>IF(('Even Strength'!BR305+'Power Play'!AK305+'Penalty Kill'!AG305)&gt;0,V305/('Even Strength'!BR305+'Power Play'!AK305+'Penalty Kill'!AG305),0)</f>
        <v>0</v>
      </c>
      <c r="AN305" s="15">
        <f>IF(('Even Strength'!BR305+'Power Play'!AK305+'Penalty Kill'!AG305)&gt;0,W305/('Even Strength'!BR305+'Power Play'!AK305+'Penalty Kill'!AG305),0)</f>
        <v>0</v>
      </c>
      <c r="AO305" s="15">
        <f t="shared" si="99"/>
        <v>0</v>
      </c>
      <c r="AP305" s="13">
        <v>0</v>
      </c>
      <c r="AQ305" s="13">
        <v>0</v>
      </c>
      <c r="AR305" s="21">
        <f t="shared" si="100"/>
        <v>0</v>
      </c>
      <c r="AS305" s="22">
        <v>0</v>
      </c>
      <c r="AT305" s="1"/>
      <c r="AU305" s="1"/>
      <c r="AV305">
        <v>1</v>
      </c>
      <c r="AW305" s="13">
        <v>0</v>
      </c>
      <c r="AX305" s="13">
        <v>1</v>
      </c>
      <c r="AY305" s="13">
        <v>3</v>
      </c>
      <c r="AZ305" s="13">
        <v>3</v>
      </c>
      <c r="BA305" s="13">
        <v>1</v>
      </c>
      <c r="BB305" s="16">
        <f t="shared" si="101"/>
        <v>2.3888520238853501</v>
      </c>
      <c r="BC305" s="17">
        <f t="shared" si="102"/>
        <v>0</v>
      </c>
      <c r="BD305" s="17">
        <f t="shared" si="103"/>
        <v>2.3888520238853501</v>
      </c>
      <c r="BE305" s="17">
        <f t="shared" si="104"/>
        <v>7.1665560716560499</v>
      </c>
      <c r="BF305" s="17">
        <f t="shared" si="105"/>
        <v>7.1665560716560499</v>
      </c>
      <c r="BG305" s="17">
        <f t="shared" si="106"/>
        <v>2.3888520238853501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f t="shared" si="107"/>
        <v>1</v>
      </c>
      <c r="BO305" s="16">
        <v>0.111</v>
      </c>
      <c r="BP305" s="1"/>
      <c r="BQ305" s="1"/>
      <c r="BR305" s="23" t="str">
        <f t="shared" si="108"/>
        <v xml:space="preserve"> </v>
      </c>
      <c r="BS305" s="1"/>
      <c r="BT305" s="13">
        <v>0</v>
      </c>
      <c r="BU305" s="13">
        <v>1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23">
        <f t="shared" si="109"/>
        <v>0</v>
      </c>
      <c r="CC305" s="16">
        <v>0</v>
      </c>
      <c r="CD305" s="16">
        <v>-0.1</v>
      </c>
      <c r="CE305" s="16">
        <v>-0.2</v>
      </c>
      <c r="CF305" s="24">
        <f t="shared" si="110"/>
        <v>-0.1</v>
      </c>
      <c r="CG305" s="24">
        <f t="shared" si="111"/>
        <v>-0.47777040477707</v>
      </c>
      <c r="CH305" s="25">
        <v>2</v>
      </c>
      <c r="CI305" s="16">
        <v>0.5</v>
      </c>
      <c r="CJ305" s="16">
        <v>0.60000000000000009</v>
      </c>
      <c r="CK305" s="16">
        <v>-2</v>
      </c>
      <c r="CL305" s="16">
        <v>-0.1</v>
      </c>
      <c r="CM305" s="16">
        <v>-0.2</v>
      </c>
      <c r="CN305" s="16">
        <v>0</v>
      </c>
      <c r="CO305" s="16">
        <v>-0.30000000000000004</v>
      </c>
      <c r="CP305" s="26">
        <f t="shared" si="112"/>
        <v>-0.15000000000000002</v>
      </c>
      <c r="CQ305" s="26">
        <f t="shared" si="113"/>
        <v>-0.71665560716560506</v>
      </c>
      <c r="CR305" s="13">
        <v>0</v>
      </c>
      <c r="CS305" s="13">
        <v>0</v>
      </c>
      <c r="CT305" s="13">
        <v>0</v>
      </c>
      <c r="CU305" s="13">
        <v>0</v>
      </c>
      <c r="CV305" s="13">
        <v>-0.03</v>
      </c>
      <c r="CW305" s="13">
        <v>0.05</v>
      </c>
      <c r="CX305" s="13">
        <v>0</v>
      </c>
      <c r="CY305" s="13">
        <v>0</v>
      </c>
      <c r="CZ305" s="13">
        <v>-0.05</v>
      </c>
      <c r="DA305" s="13">
        <v>-0.03</v>
      </c>
      <c r="DB305" s="27">
        <v>-3.45</v>
      </c>
      <c r="DC305" s="27">
        <v>9.99</v>
      </c>
      <c r="DD305" s="27">
        <v>-13.44</v>
      </c>
      <c r="DE305" s="27">
        <v>-39.72</v>
      </c>
      <c r="DF305" s="27">
        <v>-3.2</v>
      </c>
      <c r="DG305" s="27">
        <v>8.74</v>
      </c>
      <c r="DH305" s="27">
        <v>-11.94</v>
      </c>
      <c r="DI305" s="27">
        <v>-35.29</v>
      </c>
      <c r="DJ305" s="1">
        <v>7</v>
      </c>
      <c r="DK305" s="1"/>
      <c r="DL305" s="1"/>
      <c r="DM305" s="1">
        <v>5.2999999999999999E-2</v>
      </c>
      <c r="DN305" s="1">
        <v>0</v>
      </c>
      <c r="DO305" s="1">
        <v>0.21199999999999999</v>
      </c>
      <c r="DP305" s="16">
        <f t="shared" si="114"/>
        <v>-0.36872569206131323</v>
      </c>
    </row>
    <row r="306" spans="1:120" x14ac:dyDescent="0.2">
      <c r="A306" s="13">
        <v>40</v>
      </c>
      <c r="B306" s="13" t="s">
        <v>1293</v>
      </c>
      <c r="C306" s="13" t="s">
        <v>1294</v>
      </c>
      <c r="D306" s="1"/>
      <c r="E306" s="13" t="s">
        <v>609</v>
      </c>
      <c r="F306" s="1"/>
      <c r="G306" s="13">
        <v>73</v>
      </c>
      <c r="H306" s="13">
        <v>202</v>
      </c>
      <c r="I306" s="13" t="s">
        <v>125</v>
      </c>
      <c r="J306" s="13">
        <v>2006</v>
      </c>
      <c r="K306" s="13">
        <v>1</v>
      </c>
      <c r="L306" s="13">
        <v>14</v>
      </c>
      <c r="M306" s="1"/>
      <c r="N306" s="1">
        <v>27</v>
      </c>
      <c r="O306" s="13" t="s">
        <v>506</v>
      </c>
      <c r="P306" s="13" t="s">
        <v>1295</v>
      </c>
      <c r="Q306" s="1" t="str">
        <f t="shared" si="92"/>
        <v>NYI</v>
      </c>
      <c r="R306" s="13" t="s">
        <v>287</v>
      </c>
      <c r="S306" s="1"/>
      <c r="T306" s="13" t="s">
        <v>154</v>
      </c>
      <c r="U306" s="13">
        <v>34</v>
      </c>
      <c r="V306" s="13">
        <v>8</v>
      </c>
      <c r="W306" s="13">
        <v>5</v>
      </c>
      <c r="X306" s="14">
        <v>1</v>
      </c>
      <c r="Y306" s="13">
        <v>13</v>
      </c>
      <c r="Z306" s="13">
        <v>4</v>
      </c>
      <c r="AA306" s="1">
        <v>63</v>
      </c>
      <c r="AB306" s="14">
        <v>30</v>
      </c>
      <c r="AC306" s="14">
        <v>27</v>
      </c>
      <c r="AD306" s="15">
        <f t="shared" si="93"/>
        <v>0.12698412698412698</v>
      </c>
      <c r="AE306" s="15">
        <f t="shared" si="94"/>
        <v>6.6666666666666666E-2</v>
      </c>
      <c r="AF306" s="16">
        <v>439.8</v>
      </c>
      <c r="AG306" s="17">
        <f t="shared" si="95"/>
        <v>12.935294117647059</v>
      </c>
      <c r="AH306" s="29">
        <v>675</v>
      </c>
      <c r="AI306" s="17">
        <f t="shared" si="96"/>
        <v>19.852941176470587</v>
      </c>
      <c r="AJ306" s="19">
        <f t="shared" si="97"/>
        <v>0.65155555555555555</v>
      </c>
      <c r="AK306" s="20">
        <f>'Even Strength'!AA306+'Power Play'!R306+'Penalty Kill'!L306</f>
        <v>13.6</v>
      </c>
      <c r="AL306" s="19">
        <f t="shared" si="98"/>
        <v>1.8553888130968621</v>
      </c>
      <c r="AM306" s="15">
        <f>IF(('Even Strength'!BR306+'Power Play'!AK306+'Penalty Kill'!AG306)&gt;0,V306/('Even Strength'!BR306+'Power Play'!AK306+'Penalty Kill'!AG306),0)</f>
        <v>0.53333333333333333</v>
      </c>
      <c r="AN306" s="15">
        <f>IF(('Even Strength'!BR306+'Power Play'!AK306+'Penalty Kill'!AG306)&gt;0,W306/('Even Strength'!BR306+'Power Play'!AK306+'Penalty Kill'!AG306),0)</f>
        <v>0.33333333333333331</v>
      </c>
      <c r="AO306" s="15">
        <f t="shared" si="99"/>
        <v>0.8666666666666667</v>
      </c>
      <c r="AP306" s="13">
        <v>0</v>
      </c>
      <c r="AQ306" s="13">
        <v>2</v>
      </c>
      <c r="AR306" s="21">
        <f t="shared" si="100"/>
        <v>0</v>
      </c>
      <c r="AS306" s="22">
        <v>0.1</v>
      </c>
      <c r="AT306" s="1"/>
      <c r="AU306" s="1"/>
      <c r="AV306">
        <v>18</v>
      </c>
      <c r="AW306" s="13">
        <v>62</v>
      </c>
      <c r="AX306" s="13">
        <v>21</v>
      </c>
      <c r="AY306" s="13">
        <v>30</v>
      </c>
      <c r="AZ306" s="13">
        <v>17</v>
      </c>
      <c r="BA306" s="13">
        <v>25</v>
      </c>
      <c r="BB306" s="16">
        <f t="shared" si="101"/>
        <v>2.4556616643929057</v>
      </c>
      <c r="BC306" s="17">
        <f t="shared" si="102"/>
        <v>8.4583901773533423</v>
      </c>
      <c r="BD306" s="17">
        <f t="shared" si="103"/>
        <v>2.8649386084583903</v>
      </c>
      <c r="BE306" s="17">
        <f t="shared" si="104"/>
        <v>4.0927694406548429</v>
      </c>
      <c r="BF306" s="17">
        <f t="shared" si="105"/>
        <v>2.3192360163710779</v>
      </c>
      <c r="BG306" s="17">
        <f t="shared" si="106"/>
        <v>3.4106412005457023</v>
      </c>
      <c r="BH306" s="13">
        <v>4</v>
      </c>
      <c r="BI306" s="13">
        <v>2</v>
      </c>
      <c r="BJ306" s="13">
        <v>0</v>
      </c>
      <c r="BK306" s="13">
        <v>0</v>
      </c>
      <c r="BL306" s="13">
        <v>0</v>
      </c>
      <c r="BM306" s="13">
        <v>0</v>
      </c>
      <c r="BN306" s="13">
        <f t="shared" si="107"/>
        <v>87</v>
      </c>
      <c r="BO306" s="16">
        <v>0.36099999999999999</v>
      </c>
      <c r="BP306" s="1"/>
      <c r="BQ306" s="1"/>
      <c r="BR306" s="23" t="str">
        <f t="shared" si="108"/>
        <v xml:space="preserve"> </v>
      </c>
      <c r="BS306" s="1"/>
      <c r="BT306" s="13">
        <v>3</v>
      </c>
      <c r="BU306" s="13">
        <v>7</v>
      </c>
      <c r="BV306" s="13">
        <v>0</v>
      </c>
      <c r="BW306" s="13">
        <v>0</v>
      </c>
      <c r="BX306" s="13">
        <v>0</v>
      </c>
      <c r="BY306" s="13">
        <v>1</v>
      </c>
      <c r="BZ306" s="13">
        <v>0</v>
      </c>
      <c r="CA306" s="13">
        <v>0</v>
      </c>
      <c r="CB306" s="23">
        <f t="shared" si="109"/>
        <v>0</v>
      </c>
      <c r="CC306" s="16">
        <v>1.2</v>
      </c>
      <c r="CD306" s="16">
        <v>0.60000000000000009</v>
      </c>
      <c r="CE306" s="16">
        <v>1.7000000000000002</v>
      </c>
      <c r="CF306" s="24">
        <f t="shared" si="110"/>
        <v>0.05</v>
      </c>
      <c r="CG306" s="24">
        <f t="shared" si="111"/>
        <v>0.23192360163710782</v>
      </c>
      <c r="CH306" s="25">
        <v>6</v>
      </c>
      <c r="CI306" s="16">
        <v>7.4</v>
      </c>
      <c r="CJ306" s="16">
        <v>10.3</v>
      </c>
      <c r="CK306" s="16">
        <v>1.7000000000000002</v>
      </c>
      <c r="CL306" s="16">
        <v>2.7</v>
      </c>
      <c r="CM306" s="16">
        <v>1.6</v>
      </c>
      <c r="CN306" s="16">
        <v>0</v>
      </c>
      <c r="CO306" s="16">
        <v>4.3</v>
      </c>
      <c r="CP306" s="26">
        <f t="shared" si="112"/>
        <v>0.12647058823529411</v>
      </c>
      <c r="CQ306" s="26">
        <f t="shared" si="113"/>
        <v>0.58663028649386084</v>
      </c>
      <c r="CR306" s="13">
        <v>0</v>
      </c>
      <c r="CS306" s="13">
        <v>0</v>
      </c>
      <c r="CT306" s="13">
        <v>2</v>
      </c>
      <c r="CU306" s="13">
        <v>-0.01</v>
      </c>
      <c r="CV306" s="13">
        <v>-0.37</v>
      </c>
      <c r="CW306" s="13">
        <v>0.86</v>
      </c>
      <c r="CX306" s="13">
        <v>2.4500000000000002</v>
      </c>
      <c r="CY306" s="13">
        <v>-0.65</v>
      </c>
      <c r="CZ306" s="13">
        <v>0.99</v>
      </c>
      <c r="DA306" s="13">
        <v>3.27</v>
      </c>
      <c r="DB306" s="27">
        <v>38.07</v>
      </c>
      <c r="DC306" s="27">
        <v>26.27</v>
      </c>
      <c r="DD306" s="27">
        <v>11.8</v>
      </c>
      <c r="DE306" s="27">
        <v>1.84</v>
      </c>
      <c r="DF306" s="27">
        <v>25.26</v>
      </c>
      <c r="DG306" s="27">
        <v>6.97</v>
      </c>
      <c r="DH306" s="27">
        <v>18.29</v>
      </c>
      <c r="DI306" s="27">
        <v>2.85</v>
      </c>
      <c r="DJ306" s="1">
        <v>186</v>
      </c>
      <c r="DK306" s="28">
        <v>39</v>
      </c>
      <c r="DL306" s="28" t="s">
        <v>1296</v>
      </c>
      <c r="DM306" s="1">
        <v>3</v>
      </c>
      <c r="DN306" s="1">
        <v>0.91500000000000004</v>
      </c>
      <c r="DO306" s="1">
        <v>0</v>
      </c>
      <c r="DP306" s="16">
        <f t="shared" si="114"/>
        <v>-0.91276595744680922</v>
      </c>
    </row>
    <row r="307" spans="1:120" x14ac:dyDescent="0.2">
      <c r="A307" s="13">
        <v>84</v>
      </c>
      <c r="B307" s="13" t="s">
        <v>1297</v>
      </c>
      <c r="C307" s="13" t="s">
        <v>1298</v>
      </c>
      <c r="D307" s="1"/>
      <c r="E307" s="13" t="s">
        <v>947</v>
      </c>
      <c r="F307" s="1" t="s">
        <v>948</v>
      </c>
      <c r="G307" s="13">
        <v>71</v>
      </c>
      <c r="H307" s="13">
        <v>183</v>
      </c>
      <c r="I307" s="13" t="s">
        <v>125</v>
      </c>
      <c r="J307" s="13">
        <v>2004</v>
      </c>
      <c r="K307" s="13">
        <v>5</v>
      </c>
      <c r="L307" s="13">
        <v>150</v>
      </c>
      <c r="M307" s="1"/>
      <c r="N307" s="1">
        <v>31</v>
      </c>
      <c r="O307" s="13" t="s">
        <v>1299</v>
      </c>
      <c r="P307" s="13" t="s">
        <v>1300</v>
      </c>
      <c r="Q307" s="1" t="str">
        <f t="shared" si="92"/>
        <v>NYI</v>
      </c>
      <c r="R307" s="13" t="s">
        <v>287</v>
      </c>
      <c r="S307" s="1"/>
      <c r="T307" s="13" t="s">
        <v>146</v>
      </c>
      <c r="U307" s="13">
        <v>51</v>
      </c>
      <c r="V307" s="13">
        <v>9</v>
      </c>
      <c r="W307" s="13">
        <v>10</v>
      </c>
      <c r="X307" s="14">
        <v>3</v>
      </c>
      <c r="Y307" s="13">
        <v>19</v>
      </c>
      <c r="Z307" s="13">
        <v>3</v>
      </c>
      <c r="AA307" s="1">
        <v>81</v>
      </c>
      <c r="AB307" s="14">
        <v>44</v>
      </c>
      <c r="AC307" s="14">
        <v>43</v>
      </c>
      <c r="AD307" s="15">
        <f t="shared" si="93"/>
        <v>0.1111111111111111</v>
      </c>
      <c r="AE307" s="15">
        <f t="shared" si="94"/>
        <v>5.3571428571428568E-2</v>
      </c>
      <c r="AF307" s="16">
        <v>727.96666666670001</v>
      </c>
      <c r="AG307" s="17">
        <f t="shared" si="95"/>
        <v>14.273856209150981</v>
      </c>
      <c r="AH307" s="29">
        <v>940</v>
      </c>
      <c r="AI307" s="17">
        <f t="shared" si="96"/>
        <v>18.431372549019606</v>
      </c>
      <c r="AJ307" s="19">
        <f t="shared" si="97"/>
        <v>0.77443262411351066</v>
      </c>
      <c r="AK307" s="20">
        <f>'Even Strength'!AA307+'Power Play'!R307+'Penalty Kill'!L307</f>
        <v>40</v>
      </c>
      <c r="AL307" s="19">
        <f t="shared" si="98"/>
        <v>3.2968542515681443</v>
      </c>
      <c r="AM307" s="15">
        <f>IF(('Even Strength'!BR307+'Power Play'!AK307+'Penalty Kill'!AG307)&gt;0,V307/('Even Strength'!BR307+'Power Play'!AK307+'Penalty Kill'!AG307),0)</f>
        <v>0.34615384615384615</v>
      </c>
      <c r="AN307" s="15">
        <f>IF(('Even Strength'!BR307+'Power Play'!AK307+'Penalty Kill'!AG307)&gt;0,W307/('Even Strength'!BR307+'Power Play'!AK307+'Penalty Kill'!AG307),0)</f>
        <v>0.38461538461538464</v>
      </c>
      <c r="AO307" s="15">
        <f t="shared" si="99"/>
        <v>0.73076923076923084</v>
      </c>
      <c r="AP307" s="13">
        <v>38</v>
      </c>
      <c r="AQ307" s="13">
        <v>45</v>
      </c>
      <c r="AR307" s="21">
        <f t="shared" si="100"/>
        <v>0.45783132530120479</v>
      </c>
      <c r="AS307" s="22">
        <v>2.7</v>
      </c>
      <c r="AT307" s="13">
        <v>1</v>
      </c>
      <c r="AU307" s="13">
        <v>0</v>
      </c>
      <c r="AV307">
        <v>68</v>
      </c>
      <c r="AW307" s="13">
        <v>11</v>
      </c>
      <c r="AX307" s="13">
        <v>19</v>
      </c>
      <c r="AY307" s="13">
        <v>44</v>
      </c>
      <c r="AZ307" s="13">
        <v>31</v>
      </c>
      <c r="BA307" s="13">
        <v>26</v>
      </c>
      <c r="BB307" s="16">
        <f t="shared" si="101"/>
        <v>5.604652227665845</v>
      </c>
      <c r="BC307" s="17">
        <f t="shared" si="102"/>
        <v>0.90663491918123973</v>
      </c>
      <c r="BD307" s="17">
        <f t="shared" si="103"/>
        <v>1.5660057694948686</v>
      </c>
      <c r="BE307" s="17">
        <f t="shared" si="104"/>
        <v>3.6265396767249589</v>
      </c>
      <c r="BF307" s="17">
        <f t="shared" si="105"/>
        <v>2.5550620449653119</v>
      </c>
      <c r="BG307" s="17">
        <f t="shared" si="106"/>
        <v>2.1429552635192941</v>
      </c>
      <c r="BH307" s="13">
        <v>8</v>
      </c>
      <c r="BI307" s="13">
        <v>4</v>
      </c>
      <c r="BJ307" s="13">
        <v>0</v>
      </c>
      <c r="BK307" s="13">
        <v>0</v>
      </c>
      <c r="BL307" s="13">
        <v>0</v>
      </c>
      <c r="BM307" s="13">
        <v>0</v>
      </c>
      <c r="BN307" s="13">
        <f t="shared" si="107"/>
        <v>38</v>
      </c>
      <c r="BO307" s="16">
        <v>6.7370000000000001</v>
      </c>
      <c r="BP307" s="13">
        <v>1</v>
      </c>
      <c r="BQ307" s="13">
        <v>0</v>
      </c>
      <c r="BR307" s="23">
        <f t="shared" si="108"/>
        <v>0</v>
      </c>
      <c r="BS307" s="13">
        <v>0</v>
      </c>
      <c r="BT307" s="13">
        <v>1</v>
      </c>
      <c r="BU307" s="13">
        <v>13</v>
      </c>
      <c r="BV307" s="13">
        <v>0</v>
      </c>
      <c r="BW307" s="13">
        <v>0</v>
      </c>
      <c r="BX307" s="13">
        <v>2</v>
      </c>
      <c r="BY307" s="13">
        <v>0</v>
      </c>
      <c r="BZ307" s="13">
        <v>0</v>
      </c>
      <c r="CA307" s="13">
        <v>0</v>
      </c>
      <c r="CB307" s="23">
        <f t="shared" si="109"/>
        <v>0</v>
      </c>
      <c r="CC307" s="16">
        <v>1.2</v>
      </c>
      <c r="CD307" s="16">
        <v>0.8</v>
      </c>
      <c r="CE307" s="16">
        <v>2</v>
      </c>
      <c r="CF307" s="24">
        <f t="shared" si="110"/>
        <v>3.9215686274509803E-2</v>
      </c>
      <c r="CG307" s="24">
        <f t="shared" si="111"/>
        <v>0.16484271257840721</v>
      </c>
      <c r="CH307" s="25">
        <v>4</v>
      </c>
      <c r="CI307" s="16">
        <v>12.8</v>
      </c>
      <c r="CJ307" s="16">
        <v>12.3</v>
      </c>
      <c r="CK307" s="16">
        <v>2.2999999999999998</v>
      </c>
      <c r="CL307" s="16">
        <v>2.6</v>
      </c>
      <c r="CM307" s="16">
        <v>1.6</v>
      </c>
      <c r="CN307" s="16">
        <v>-0.30000000000000004</v>
      </c>
      <c r="CO307" s="16">
        <v>4</v>
      </c>
      <c r="CP307" s="26">
        <f t="shared" si="112"/>
        <v>7.8431372549019607E-2</v>
      </c>
      <c r="CQ307" s="26">
        <f t="shared" si="113"/>
        <v>0.32968542515681443</v>
      </c>
      <c r="CR307" s="13">
        <v>0</v>
      </c>
      <c r="CS307" s="13">
        <v>1</v>
      </c>
      <c r="CT307" s="13">
        <v>2</v>
      </c>
      <c r="CU307" s="13">
        <v>0.01</v>
      </c>
      <c r="CV307" s="13">
        <v>0.13</v>
      </c>
      <c r="CW307" s="13">
        <v>1.51</v>
      </c>
      <c r="CX307" s="13">
        <v>5.01</v>
      </c>
      <c r="CY307" s="13">
        <v>3.53</v>
      </c>
      <c r="CZ307" s="13">
        <v>-0.15</v>
      </c>
      <c r="DA307" s="13">
        <v>10.039999999999999</v>
      </c>
      <c r="DB307" s="27">
        <v>64.33</v>
      </c>
      <c r="DC307" s="27">
        <v>-49.79</v>
      </c>
      <c r="DD307" s="27">
        <v>114.12</v>
      </c>
      <c r="DE307" s="27">
        <v>10.75</v>
      </c>
      <c r="DF307" s="27">
        <v>30.78</v>
      </c>
      <c r="DG307" s="27">
        <v>-36.85</v>
      </c>
      <c r="DH307" s="27">
        <v>67.63</v>
      </c>
      <c r="DI307" s="27">
        <v>6.37</v>
      </c>
      <c r="DJ307" s="1">
        <v>186</v>
      </c>
      <c r="DK307" s="28">
        <v>31</v>
      </c>
      <c r="DL307" s="28" t="s">
        <v>1301</v>
      </c>
      <c r="DM307" s="1">
        <v>5</v>
      </c>
      <c r="DN307" s="1">
        <v>1.4020000000000001</v>
      </c>
      <c r="DO307" s="1">
        <v>0</v>
      </c>
      <c r="DP307" s="16">
        <f t="shared" si="114"/>
        <v>-5.4680851063829792</v>
      </c>
    </row>
    <row r="308" spans="1:120" x14ac:dyDescent="0.2">
      <c r="A308" s="13">
        <v>8</v>
      </c>
      <c r="B308" s="13" t="s">
        <v>1302</v>
      </c>
      <c r="C308" s="13" t="s">
        <v>1303</v>
      </c>
      <c r="D308" s="1"/>
      <c r="E308" s="13" t="s">
        <v>197</v>
      </c>
      <c r="F308" s="1" t="s">
        <v>198</v>
      </c>
      <c r="G308" s="13">
        <v>75</v>
      </c>
      <c r="H308" s="13">
        <v>200</v>
      </c>
      <c r="I308" s="13" t="s">
        <v>150</v>
      </c>
      <c r="J308" s="13">
        <v>2010</v>
      </c>
      <c r="K308" s="13">
        <v>4</v>
      </c>
      <c r="L308" s="13">
        <v>116</v>
      </c>
      <c r="M308" s="13" t="s">
        <v>159</v>
      </c>
      <c r="N308" s="1">
        <v>22</v>
      </c>
      <c r="O308" s="13" t="s">
        <v>1304</v>
      </c>
      <c r="P308" s="13" t="s">
        <v>1305</v>
      </c>
      <c r="Q308" s="1" t="str">
        <f t="shared" si="92"/>
        <v>TOR</v>
      </c>
      <c r="R308" s="13" t="s">
        <v>249</v>
      </c>
      <c r="S308" s="1"/>
      <c r="T308" s="13" t="s">
        <v>173</v>
      </c>
      <c r="U308" s="13">
        <v>7</v>
      </c>
      <c r="V308" s="13">
        <v>0</v>
      </c>
      <c r="W308" s="13">
        <v>0</v>
      </c>
      <c r="X308" s="14">
        <v>0</v>
      </c>
      <c r="Y308" s="13">
        <v>0</v>
      </c>
      <c r="Z308" s="13">
        <v>1</v>
      </c>
      <c r="AA308" s="1">
        <v>1</v>
      </c>
      <c r="AB308" s="14">
        <v>0</v>
      </c>
      <c r="AC308" s="14">
        <v>1</v>
      </c>
      <c r="AD308" s="15">
        <f t="shared" si="93"/>
        <v>0</v>
      </c>
      <c r="AE308" s="15">
        <f t="shared" si="94"/>
        <v>0</v>
      </c>
      <c r="AF308" s="16">
        <v>80.099999999999994</v>
      </c>
      <c r="AG308" s="17">
        <f t="shared" si="95"/>
        <v>11.442857142857141</v>
      </c>
      <c r="AH308" s="29">
        <v>112</v>
      </c>
      <c r="AI308" s="17">
        <f t="shared" si="96"/>
        <v>16</v>
      </c>
      <c r="AJ308" s="19">
        <f t="shared" si="97"/>
        <v>0.71517857142857133</v>
      </c>
      <c r="AK308" s="20">
        <f>'Even Strength'!AA308+'Power Play'!R308+'Penalty Kill'!L308</f>
        <v>0</v>
      </c>
      <c r="AL308" s="19">
        <f t="shared" si="98"/>
        <v>0</v>
      </c>
      <c r="AM308" s="15">
        <f>IF(('Even Strength'!BR308+'Power Play'!AK308+'Penalty Kill'!AG308)&gt;0,V308/('Even Strength'!BR308+'Power Play'!AK308+'Penalty Kill'!AG308),0)</f>
        <v>0</v>
      </c>
      <c r="AN308" s="15">
        <f>IF(('Even Strength'!BR308+'Power Play'!AK308+'Penalty Kill'!AG308)&gt;0,W308/('Even Strength'!BR308+'Power Play'!AK308+'Penalty Kill'!AG308),0)</f>
        <v>0</v>
      </c>
      <c r="AO308" s="15">
        <f t="shared" si="99"/>
        <v>0</v>
      </c>
      <c r="AP308" s="13">
        <v>0</v>
      </c>
      <c r="AQ308" s="13">
        <v>0</v>
      </c>
      <c r="AR308" s="21">
        <f t="shared" si="100"/>
        <v>0</v>
      </c>
      <c r="AS308" s="22">
        <v>0</v>
      </c>
      <c r="AT308" s="1"/>
      <c r="AU308" s="1"/>
      <c r="AV308">
        <v>10</v>
      </c>
      <c r="AW308" s="13">
        <v>16</v>
      </c>
      <c r="AX308" s="13">
        <v>7</v>
      </c>
      <c r="AY308" s="13">
        <v>0</v>
      </c>
      <c r="AZ308" s="13">
        <v>3</v>
      </c>
      <c r="BA308" s="13">
        <v>2</v>
      </c>
      <c r="BB308" s="16">
        <f t="shared" si="101"/>
        <v>7.4906367041198507</v>
      </c>
      <c r="BC308" s="17">
        <f t="shared" si="102"/>
        <v>11.985018726591761</v>
      </c>
      <c r="BD308" s="17">
        <f t="shared" si="103"/>
        <v>5.2434456928838955</v>
      </c>
      <c r="BE308" s="17">
        <f t="shared" si="104"/>
        <v>0</v>
      </c>
      <c r="BF308" s="17">
        <f t="shared" si="105"/>
        <v>2.2471910112359552</v>
      </c>
      <c r="BG308" s="17">
        <f t="shared" si="106"/>
        <v>1.4981273408239701</v>
      </c>
      <c r="BH308" s="13">
        <v>6</v>
      </c>
      <c r="BI308" s="13">
        <v>3</v>
      </c>
      <c r="BJ308" s="13">
        <v>0</v>
      </c>
      <c r="BK308" s="13">
        <v>0</v>
      </c>
      <c r="BL308" s="13">
        <v>0</v>
      </c>
      <c r="BM308" s="13">
        <v>0</v>
      </c>
      <c r="BN308" s="13">
        <f t="shared" si="107"/>
        <v>29</v>
      </c>
      <c r="BO308" s="16">
        <v>-2.746</v>
      </c>
      <c r="BP308" s="1"/>
      <c r="BQ308" s="1"/>
      <c r="BR308" s="23" t="str">
        <f t="shared" si="108"/>
        <v xml:space="preserve"> </v>
      </c>
      <c r="BS308" s="1"/>
      <c r="BT308" s="13">
        <v>0</v>
      </c>
      <c r="BU308" s="13">
        <v>3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23">
        <f t="shared" si="109"/>
        <v>0</v>
      </c>
      <c r="CC308" s="16">
        <v>-0.1</v>
      </c>
      <c r="CD308" s="16">
        <v>0.30000000000000004</v>
      </c>
      <c r="CE308" s="16">
        <v>0.2</v>
      </c>
      <c r="CF308" s="24">
        <f t="shared" si="110"/>
        <v>2.8571428571428574E-2</v>
      </c>
      <c r="CG308" s="24">
        <f t="shared" si="111"/>
        <v>0.14981273408239704</v>
      </c>
      <c r="CH308" s="25">
        <v>4</v>
      </c>
      <c r="CI308" s="16">
        <v>1</v>
      </c>
      <c r="CJ308" s="16">
        <v>2.4</v>
      </c>
      <c r="CK308" s="16">
        <v>0.9</v>
      </c>
      <c r="CL308" s="16">
        <v>-0.2</v>
      </c>
      <c r="CM308" s="16">
        <v>0.5</v>
      </c>
      <c r="CN308" s="16">
        <v>0</v>
      </c>
      <c r="CO308" s="16">
        <v>0.2</v>
      </c>
      <c r="CP308" s="26">
        <f t="shared" si="112"/>
        <v>2.8571428571428574E-2</v>
      </c>
      <c r="CQ308" s="26">
        <f t="shared" si="113"/>
        <v>0.14981273408239704</v>
      </c>
      <c r="CR308" s="13">
        <v>0</v>
      </c>
      <c r="CS308" s="13">
        <v>0</v>
      </c>
      <c r="CT308" s="13">
        <v>0</v>
      </c>
      <c r="CU308" s="13">
        <v>0</v>
      </c>
      <c r="CV308" s="13">
        <v>-0.1</v>
      </c>
      <c r="CW308" s="13">
        <v>-0.34</v>
      </c>
      <c r="CX308" s="13">
        <v>-1.1499999999999999</v>
      </c>
      <c r="CY308" s="13">
        <v>0.98</v>
      </c>
      <c r="CZ308" s="13">
        <v>-0.03</v>
      </c>
      <c r="DA308" s="13">
        <v>-0.64</v>
      </c>
      <c r="DB308" s="27">
        <v>-12.98</v>
      </c>
      <c r="DC308" s="27">
        <v>-8.2899999999999991</v>
      </c>
      <c r="DD308" s="27">
        <v>-4.6900000000000004</v>
      </c>
      <c r="DE308" s="27">
        <v>-4.3099999999999996</v>
      </c>
      <c r="DF308" s="27">
        <v>-12.9</v>
      </c>
      <c r="DG308" s="27">
        <v>-12.06</v>
      </c>
      <c r="DH308" s="27">
        <v>-0.84</v>
      </c>
      <c r="DI308" s="27">
        <v>-0.77</v>
      </c>
      <c r="DJ308" s="1">
        <v>26</v>
      </c>
      <c r="DK308" s="1"/>
      <c r="DL308" s="1"/>
      <c r="DM308" s="1">
        <v>0.126</v>
      </c>
      <c r="DN308" s="1">
        <v>0</v>
      </c>
      <c r="DO308" s="1">
        <v>0.1</v>
      </c>
      <c r="DP308" s="16">
        <f t="shared" si="114"/>
        <v>9.5493022191718138E-2</v>
      </c>
    </row>
    <row r="309" spans="1:120" x14ac:dyDescent="0.2">
      <c r="A309" s="13">
        <v>60</v>
      </c>
      <c r="B309" s="13" t="s">
        <v>1306</v>
      </c>
      <c r="C309" s="13" t="s">
        <v>1307</v>
      </c>
      <c r="D309" s="1"/>
      <c r="E309" s="13" t="s">
        <v>234</v>
      </c>
      <c r="F309" s="1" t="s">
        <v>235</v>
      </c>
      <c r="G309" s="13">
        <v>71</v>
      </c>
      <c r="H309" s="13">
        <v>185</v>
      </c>
      <c r="I309" s="13" t="s">
        <v>125</v>
      </c>
      <c r="J309" s="13">
        <v>2011</v>
      </c>
      <c r="K309" s="13">
        <v>2</v>
      </c>
      <c r="L309" s="13">
        <v>45</v>
      </c>
      <c r="M309" s="13" t="s">
        <v>159</v>
      </c>
      <c r="N309" s="1">
        <v>21</v>
      </c>
      <c r="O309" s="13" t="s">
        <v>1308</v>
      </c>
      <c r="P309" s="13" t="s">
        <v>1309</v>
      </c>
      <c r="Q309" s="1" t="str">
        <f t="shared" si="92"/>
        <v>CGY</v>
      </c>
      <c r="R309" s="13" t="s">
        <v>270</v>
      </c>
      <c r="S309" s="1"/>
      <c r="T309" s="13" t="s">
        <v>146</v>
      </c>
      <c r="U309" s="13">
        <v>48</v>
      </c>
      <c r="V309" s="13">
        <v>8</v>
      </c>
      <c r="W309" s="13">
        <v>10</v>
      </c>
      <c r="X309" s="14">
        <v>5</v>
      </c>
      <c r="Y309" s="13">
        <v>18</v>
      </c>
      <c r="Z309" s="13">
        <v>-4</v>
      </c>
      <c r="AA309" s="1">
        <v>65</v>
      </c>
      <c r="AB309" s="14">
        <v>17</v>
      </c>
      <c r="AC309" s="14">
        <v>38</v>
      </c>
      <c r="AD309" s="15">
        <f t="shared" si="93"/>
        <v>0.12307692307692308</v>
      </c>
      <c r="AE309" s="15">
        <f t="shared" si="94"/>
        <v>6.6666666666666666E-2</v>
      </c>
      <c r="AF309" s="16">
        <v>641.73333333330004</v>
      </c>
      <c r="AG309" s="17">
        <f t="shared" si="95"/>
        <v>13.369444444443751</v>
      </c>
      <c r="AH309" s="29">
        <v>1017</v>
      </c>
      <c r="AI309" s="17">
        <f t="shared" si="96"/>
        <v>21.1875</v>
      </c>
      <c r="AJ309" s="19">
        <f t="shared" si="97"/>
        <v>0.63100622746637169</v>
      </c>
      <c r="AK309" s="20">
        <f>'Even Strength'!AA309+'Power Play'!R309+'Penalty Kill'!L309</f>
        <v>49.782608695652172</v>
      </c>
      <c r="AL309" s="19">
        <f t="shared" si="98"/>
        <v>4.6545135909089215</v>
      </c>
      <c r="AM309" s="15">
        <f>IF(('Even Strength'!BR309+'Power Play'!AK309+'Penalty Kill'!AG309)&gt;0,V309/('Even Strength'!BR309+'Power Play'!AK309+'Penalty Kill'!AG309),0)</f>
        <v>0.30769230769230771</v>
      </c>
      <c r="AN309" s="15">
        <f>IF(('Even Strength'!BR309+'Power Play'!AK309+'Penalty Kill'!AG309)&gt;0,W309/('Even Strength'!BR309+'Power Play'!AK309+'Penalty Kill'!AG309),0)</f>
        <v>0.38461538461538464</v>
      </c>
      <c r="AO309" s="15">
        <f t="shared" si="99"/>
        <v>0.69230769230769229</v>
      </c>
      <c r="AP309" s="13">
        <v>193</v>
      </c>
      <c r="AQ309" s="13">
        <v>331</v>
      </c>
      <c r="AR309" s="21">
        <f t="shared" si="100"/>
        <v>0.36832061068702288</v>
      </c>
      <c r="AS309" s="22">
        <v>17.2</v>
      </c>
      <c r="AT309" s="13">
        <v>8</v>
      </c>
      <c r="AU309" s="13">
        <v>5</v>
      </c>
      <c r="AV309">
        <v>52</v>
      </c>
      <c r="AW309" s="13">
        <v>44</v>
      </c>
      <c r="AX309" s="13">
        <v>24</v>
      </c>
      <c r="AY309" s="13">
        <v>17</v>
      </c>
      <c r="AZ309" s="13">
        <v>16</v>
      </c>
      <c r="BA309" s="13">
        <v>27</v>
      </c>
      <c r="BB309" s="16">
        <f t="shared" si="101"/>
        <v>4.8618325368795379</v>
      </c>
      <c r="BC309" s="17">
        <f t="shared" si="102"/>
        <v>4.1138583004365321</v>
      </c>
      <c r="BD309" s="17">
        <f t="shared" si="103"/>
        <v>2.2439227093290173</v>
      </c>
      <c r="BE309" s="17">
        <f t="shared" si="104"/>
        <v>1.5894452524413871</v>
      </c>
      <c r="BF309" s="17">
        <f t="shared" si="105"/>
        <v>1.4959484728860115</v>
      </c>
      <c r="BG309" s="17">
        <f t="shared" si="106"/>
        <v>2.5244130479951448</v>
      </c>
      <c r="BH309" s="13">
        <v>16</v>
      </c>
      <c r="BI309" s="13">
        <v>7</v>
      </c>
      <c r="BJ309" s="13">
        <v>0</v>
      </c>
      <c r="BK309" s="13">
        <v>0</v>
      </c>
      <c r="BL309" s="13">
        <v>0</v>
      </c>
      <c r="BM309" s="13">
        <v>0</v>
      </c>
      <c r="BN309" s="13">
        <f t="shared" si="107"/>
        <v>84</v>
      </c>
      <c r="BO309" s="16">
        <v>3.004</v>
      </c>
      <c r="BP309" s="1"/>
      <c r="BQ309" s="1"/>
      <c r="BR309" s="23" t="str">
        <f t="shared" si="108"/>
        <v xml:space="preserve"> </v>
      </c>
      <c r="BS309" s="1"/>
      <c r="BT309" s="13">
        <v>0</v>
      </c>
      <c r="BU309" s="13">
        <v>11</v>
      </c>
      <c r="BV309" s="13">
        <v>0</v>
      </c>
      <c r="BW309" s="13">
        <v>0</v>
      </c>
      <c r="BX309" s="13">
        <v>1</v>
      </c>
      <c r="BY309" s="13">
        <v>0</v>
      </c>
      <c r="BZ309" s="13">
        <v>0</v>
      </c>
      <c r="CA309" s="13">
        <v>0</v>
      </c>
      <c r="CB309" s="23">
        <f t="shared" si="109"/>
        <v>0</v>
      </c>
      <c r="CC309" s="16">
        <v>1.1000000000000001</v>
      </c>
      <c r="CD309" s="16">
        <v>0.5</v>
      </c>
      <c r="CE309" s="16">
        <v>1.6</v>
      </c>
      <c r="CF309" s="24">
        <f t="shared" si="110"/>
        <v>3.3333333333333333E-2</v>
      </c>
      <c r="CG309" s="24">
        <f t="shared" si="111"/>
        <v>0.14959484728860117</v>
      </c>
      <c r="CH309" s="25">
        <v>3</v>
      </c>
      <c r="CI309" s="16">
        <v>13.3</v>
      </c>
      <c r="CJ309" s="16">
        <v>14.6</v>
      </c>
      <c r="CK309" s="16">
        <v>-5.5</v>
      </c>
      <c r="CL309" s="16">
        <v>1.4</v>
      </c>
      <c r="CM309" s="16">
        <v>1.4</v>
      </c>
      <c r="CN309" s="16">
        <v>0</v>
      </c>
      <c r="CO309" s="16">
        <v>2.9</v>
      </c>
      <c r="CP309" s="26">
        <f t="shared" si="112"/>
        <v>6.0416666666666667E-2</v>
      </c>
      <c r="CQ309" s="26">
        <f t="shared" si="113"/>
        <v>0.27114066071058962</v>
      </c>
      <c r="CR309" s="13">
        <v>0</v>
      </c>
      <c r="CS309" s="13">
        <v>1</v>
      </c>
      <c r="CT309" s="13">
        <v>1</v>
      </c>
      <c r="CU309" s="13">
        <v>-0.59</v>
      </c>
      <c r="CV309" s="13">
        <v>0.60000000000000009</v>
      </c>
      <c r="CW309" s="13">
        <v>0.63</v>
      </c>
      <c r="CX309" s="13">
        <v>1.02</v>
      </c>
      <c r="CY309" s="13">
        <v>-2.15</v>
      </c>
      <c r="CZ309" s="13">
        <v>0.46</v>
      </c>
      <c r="DA309" s="13">
        <v>-0.03</v>
      </c>
      <c r="DB309" s="27">
        <v>-32.31</v>
      </c>
      <c r="DC309" s="27">
        <v>62.59</v>
      </c>
      <c r="DD309" s="27">
        <v>-94.9</v>
      </c>
      <c r="DE309" s="27">
        <v>-10.15</v>
      </c>
      <c r="DF309" s="27">
        <v>-15.01</v>
      </c>
      <c r="DG309" s="27">
        <v>27.34</v>
      </c>
      <c r="DH309" s="27">
        <v>-42.35</v>
      </c>
      <c r="DI309" s="27">
        <v>-4.53</v>
      </c>
      <c r="DJ309" s="1">
        <v>123</v>
      </c>
      <c r="DK309" s="28">
        <v>1</v>
      </c>
      <c r="DL309" s="28" t="s">
        <v>340</v>
      </c>
      <c r="DM309" s="1">
        <v>0.61199999999999999</v>
      </c>
      <c r="DN309" s="1">
        <v>1.0999999999999999E-2</v>
      </c>
      <c r="DO309" s="1">
        <v>0.158</v>
      </c>
      <c r="DP309" s="16">
        <f t="shared" si="114"/>
        <v>2.3717227179135207</v>
      </c>
    </row>
    <row r="310" spans="1:120" x14ac:dyDescent="0.2">
      <c r="A310" s="13">
        <v>64</v>
      </c>
      <c r="B310" s="13" t="s">
        <v>1310</v>
      </c>
      <c r="C310" s="13" t="s">
        <v>1307</v>
      </c>
      <c r="D310" s="1"/>
      <c r="E310" s="13" t="s">
        <v>234</v>
      </c>
      <c r="F310" s="1" t="s">
        <v>235</v>
      </c>
      <c r="G310" s="13">
        <v>70</v>
      </c>
      <c r="H310" s="13">
        <v>185</v>
      </c>
      <c r="I310" s="13" t="s">
        <v>125</v>
      </c>
      <c r="J310" s="13">
        <v>2010</v>
      </c>
      <c r="K310" s="13">
        <v>1</v>
      </c>
      <c r="L310" s="13">
        <v>9</v>
      </c>
      <c r="M310" s="1"/>
      <c r="N310" s="1">
        <v>22</v>
      </c>
      <c r="O310" s="13" t="s">
        <v>268</v>
      </c>
      <c r="P310" s="13" t="s">
        <v>1309</v>
      </c>
      <c r="Q310" s="1" t="str">
        <f t="shared" si="92"/>
        <v>MIN</v>
      </c>
      <c r="R310" s="13" t="s">
        <v>292</v>
      </c>
      <c r="S310" s="1"/>
      <c r="T310" s="13" t="s">
        <v>146</v>
      </c>
      <c r="U310" s="13">
        <v>68</v>
      </c>
      <c r="V310" s="13">
        <v>8</v>
      </c>
      <c r="W310" s="13">
        <v>31</v>
      </c>
      <c r="X310" s="14">
        <v>18</v>
      </c>
      <c r="Y310" s="13">
        <v>39</v>
      </c>
      <c r="Z310" s="13">
        <v>17</v>
      </c>
      <c r="AA310" s="1">
        <v>99</v>
      </c>
      <c r="AB310" s="14">
        <v>38</v>
      </c>
      <c r="AC310" s="14">
        <v>56</v>
      </c>
      <c r="AD310" s="15">
        <f t="shared" si="93"/>
        <v>8.0808080808080815E-2</v>
      </c>
      <c r="AE310" s="15">
        <f t="shared" si="94"/>
        <v>4.145077720207254E-2</v>
      </c>
      <c r="AF310" s="16">
        <v>1216.9833333332999</v>
      </c>
      <c r="AG310" s="17">
        <f t="shared" si="95"/>
        <v>17.896813725489704</v>
      </c>
      <c r="AH310" s="29">
        <v>1489</v>
      </c>
      <c r="AI310" s="17">
        <f t="shared" si="96"/>
        <v>21.897058823529413</v>
      </c>
      <c r="AJ310" s="19">
        <f t="shared" si="97"/>
        <v>0.81731587194983202</v>
      </c>
      <c r="AK310" s="20">
        <f>'Even Strength'!AA310+'Power Play'!R310+'Penalty Kill'!L310</f>
        <v>172.18</v>
      </c>
      <c r="AL310" s="19">
        <f t="shared" si="98"/>
        <v>8.4888590640794455</v>
      </c>
      <c r="AM310" s="15">
        <f>IF(('Even Strength'!BR310+'Power Play'!AK310+'Penalty Kill'!AG310)&gt;0,V310/('Even Strength'!BR310+'Power Play'!AK310+'Penalty Kill'!AG310),0)</f>
        <v>0.12903225806451613</v>
      </c>
      <c r="AN310" s="15">
        <f>IF(('Even Strength'!BR310+'Power Play'!AK310+'Penalty Kill'!AG310)&gt;0,W310/('Even Strength'!BR310+'Power Play'!AK310+'Penalty Kill'!AG310),0)</f>
        <v>0.5</v>
      </c>
      <c r="AO310" s="15">
        <f t="shared" si="99"/>
        <v>0.62903225806451613</v>
      </c>
      <c r="AP310" s="13">
        <v>476</v>
      </c>
      <c r="AQ310" s="13">
        <v>508</v>
      </c>
      <c r="AR310" s="21">
        <f t="shared" si="100"/>
        <v>0.48373983739837401</v>
      </c>
      <c r="AS310" s="22">
        <v>24</v>
      </c>
      <c r="AT310" s="13">
        <v>9</v>
      </c>
      <c r="AU310" s="13">
        <v>2</v>
      </c>
      <c r="AV310">
        <v>97</v>
      </c>
      <c r="AW310" s="13">
        <v>47</v>
      </c>
      <c r="AX310" s="13">
        <v>45</v>
      </c>
      <c r="AY310" s="13">
        <v>38</v>
      </c>
      <c r="AZ310" s="13">
        <v>24</v>
      </c>
      <c r="BA310" s="13">
        <v>34</v>
      </c>
      <c r="BB310" s="16">
        <f t="shared" si="101"/>
        <v>4.7823169312098166</v>
      </c>
      <c r="BC310" s="17">
        <f t="shared" si="102"/>
        <v>2.3172051109985707</v>
      </c>
      <c r="BD310" s="17">
        <f t="shared" si="103"/>
        <v>2.2186006381901211</v>
      </c>
      <c r="BE310" s="17">
        <f t="shared" si="104"/>
        <v>1.8734849833605467</v>
      </c>
      <c r="BF310" s="17">
        <f t="shared" si="105"/>
        <v>1.1832536737013979</v>
      </c>
      <c r="BG310" s="17">
        <f t="shared" si="106"/>
        <v>1.676276037743647</v>
      </c>
      <c r="BH310" s="13">
        <v>20</v>
      </c>
      <c r="BI310" s="13">
        <v>10</v>
      </c>
      <c r="BJ310" s="13">
        <v>0</v>
      </c>
      <c r="BK310" s="13">
        <v>0</v>
      </c>
      <c r="BL310" s="13">
        <v>0</v>
      </c>
      <c r="BM310" s="13">
        <v>0</v>
      </c>
      <c r="BN310" s="13">
        <f t="shared" si="107"/>
        <v>112</v>
      </c>
      <c r="BO310" s="16">
        <v>-1.032</v>
      </c>
      <c r="BP310" s="13">
        <v>1</v>
      </c>
      <c r="BQ310" s="13">
        <v>0</v>
      </c>
      <c r="BR310" s="23">
        <f t="shared" si="108"/>
        <v>0</v>
      </c>
      <c r="BS310" s="13">
        <v>0</v>
      </c>
      <c r="BT310" s="13">
        <v>3</v>
      </c>
      <c r="BU310" s="13">
        <v>13</v>
      </c>
      <c r="BV310" s="13">
        <v>0</v>
      </c>
      <c r="BW310" s="13">
        <v>1</v>
      </c>
      <c r="BX310" s="13">
        <v>2</v>
      </c>
      <c r="BY310" s="13">
        <v>0</v>
      </c>
      <c r="BZ310" s="13">
        <v>0</v>
      </c>
      <c r="CA310" s="13">
        <v>0</v>
      </c>
      <c r="CB310" s="23">
        <f t="shared" si="109"/>
        <v>0</v>
      </c>
      <c r="CC310" s="16">
        <v>2</v>
      </c>
      <c r="CD310" s="16">
        <v>2.1</v>
      </c>
      <c r="CE310" s="16">
        <v>4.0999999999999996</v>
      </c>
      <c r="CF310" s="24">
        <f t="shared" si="110"/>
        <v>6.0294117647058817E-2</v>
      </c>
      <c r="CG310" s="24">
        <f t="shared" si="111"/>
        <v>0.20213916925732212</v>
      </c>
      <c r="CH310" s="25">
        <v>5</v>
      </c>
      <c r="CI310" s="16">
        <v>26</v>
      </c>
      <c r="CJ310" s="16">
        <v>22.4</v>
      </c>
      <c r="CK310" s="16">
        <v>13.2</v>
      </c>
      <c r="CL310" s="16">
        <v>3.6</v>
      </c>
      <c r="CM310" s="16">
        <v>3.3</v>
      </c>
      <c r="CN310" s="16">
        <v>-0.30000000000000004</v>
      </c>
      <c r="CO310" s="16">
        <v>6.7</v>
      </c>
      <c r="CP310" s="26">
        <f t="shared" si="112"/>
        <v>9.8529411764705879E-2</v>
      </c>
      <c r="CQ310" s="26">
        <f t="shared" si="113"/>
        <v>0.33032498390830689</v>
      </c>
      <c r="CR310" s="13">
        <v>0</v>
      </c>
      <c r="CS310" s="13">
        <v>4</v>
      </c>
      <c r="CT310" s="13">
        <v>2</v>
      </c>
      <c r="CU310" s="13">
        <v>0.24</v>
      </c>
      <c r="CV310" s="13">
        <v>-0.78</v>
      </c>
      <c r="CW310" s="13">
        <v>2.02</v>
      </c>
      <c r="CX310" s="13">
        <v>5.74</v>
      </c>
      <c r="CY310" s="13">
        <v>1.36</v>
      </c>
      <c r="CZ310" s="13">
        <v>-0.88</v>
      </c>
      <c r="DA310" s="13">
        <v>7.7</v>
      </c>
      <c r="DB310" s="27">
        <v>-17.940000000000001</v>
      </c>
      <c r="DC310" s="27">
        <v>55.49</v>
      </c>
      <c r="DD310" s="27">
        <v>-73.430000000000007</v>
      </c>
      <c r="DE310" s="27">
        <v>-4.45</v>
      </c>
      <c r="DF310" s="27">
        <v>-24.95</v>
      </c>
      <c r="DG310" s="27">
        <v>20.93</v>
      </c>
      <c r="DH310" s="27">
        <v>-45.88</v>
      </c>
      <c r="DI310" s="27">
        <v>-2.78</v>
      </c>
      <c r="DJ310" s="1">
        <v>186</v>
      </c>
      <c r="DK310" s="28">
        <v>14</v>
      </c>
      <c r="DL310" s="28" t="s">
        <v>774</v>
      </c>
      <c r="DM310" s="1">
        <v>2.1</v>
      </c>
      <c r="DN310" s="1">
        <v>2.6000000000000002E-2</v>
      </c>
      <c r="DO310" s="1">
        <v>1.2</v>
      </c>
      <c r="DP310" s="16">
        <f t="shared" si="114"/>
        <v>3.4021276595744681</v>
      </c>
    </row>
    <row r="311" spans="1:120" x14ac:dyDescent="0.2">
      <c r="A311" s="13">
        <v>53</v>
      </c>
      <c r="B311" s="13" t="s">
        <v>1311</v>
      </c>
      <c r="C311" s="13" t="s">
        <v>1312</v>
      </c>
      <c r="D311" s="13" t="s">
        <v>158</v>
      </c>
      <c r="E311" s="13" t="s">
        <v>141</v>
      </c>
      <c r="F311" s="1" t="s">
        <v>142</v>
      </c>
      <c r="G311" s="13">
        <v>77</v>
      </c>
      <c r="H311" s="13">
        <v>200</v>
      </c>
      <c r="I311" s="13" t="s">
        <v>125</v>
      </c>
      <c r="J311" s="13">
        <v>2011</v>
      </c>
      <c r="K311" s="13">
        <v>7</v>
      </c>
      <c r="L311" s="13">
        <v>191</v>
      </c>
      <c r="M311" s="13" t="s">
        <v>159</v>
      </c>
      <c r="N311" s="1">
        <v>21</v>
      </c>
      <c r="O311" s="13" t="s">
        <v>546</v>
      </c>
      <c r="P311" s="13" t="s">
        <v>1313</v>
      </c>
      <c r="Q311" s="1" t="str">
        <f t="shared" si="92"/>
        <v>MIN</v>
      </c>
      <c r="R311" s="13" t="s">
        <v>292</v>
      </c>
      <c r="S311" s="1"/>
      <c r="T311" s="13" t="s">
        <v>146</v>
      </c>
      <c r="U311" s="13">
        <v>3</v>
      </c>
      <c r="V311" s="13">
        <v>0</v>
      </c>
      <c r="W311" s="13">
        <v>0</v>
      </c>
      <c r="X311" s="14">
        <v>0</v>
      </c>
      <c r="Y311" s="13">
        <v>0</v>
      </c>
      <c r="Z311" s="13">
        <v>0</v>
      </c>
      <c r="AA311" s="1">
        <v>4</v>
      </c>
      <c r="AB311" s="14">
        <v>1</v>
      </c>
      <c r="AC311" s="14">
        <v>1</v>
      </c>
      <c r="AD311" s="15">
        <f t="shared" si="93"/>
        <v>0</v>
      </c>
      <c r="AE311" s="15">
        <f t="shared" si="94"/>
        <v>0</v>
      </c>
      <c r="AF311" s="16">
        <v>27.666666666699999</v>
      </c>
      <c r="AG311" s="17">
        <f t="shared" si="95"/>
        <v>9.2222222222333325</v>
      </c>
      <c r="AH311" s="29">
        <v>39</v>
      </c>
      <c r="AI311" s="17">
        <f t="shared" si="96"/>
        <v>13</v>
      </c>
      <c r="AJ311" s="19">
        <f t="shared" si="97"/>
        <v>0.70940170940256408</v>
      </c>
      <c r="AK311" s="20">
        <f>'Even Strength'!AA311+'Power Play'!R311+'Penalty Kill'!L311</f>
        <v>0</v>
      </c>
      <c r="AL311" s="19">
        <f t="shared" si="98"/>
        <v>0</v>
      </c>
      <c r="AM311" s="15">
        <f>IF(('Even Strength'!BR311+'Power Play'!AK311+'Penalty Kill'!AG311)&gt;0,V311/('Even Strength'!BR311+'Power Play'!AK311+'Penalty Kill'!AG311),0)</f>
        <v>0</v>
      </c>
      <c r="AN311" s="15">
        <f>IF(('Even Strength'!BR311+'Power Play'!AK311+'Penalty Kill'!AG311)&gt;0,W311/('Even Strength'!BR311+'Power Play'!AK311+'Penalty Kill'!AG311),0)</f>
        <v>0</v>
      </c>
      <c r="AO311" s="15">
        <f t="shared" si="99"/>
        <v>0</v>
      </c>
      <c r="AP311" s="13">
        <v>6</v>
      </c>
      <c r="AQ311" s="13">
        <v>16</v>
      </c>
      <c r="AR311" s="21">
        <f t="shared" si="100"/>
        <v>0.27272727272727271</v>
      </c>
      <c r="AS311" s="22">
        <v>11.3</v>
      </c>
      <c r="AT311" s="1"/>
      <c r="AU311" s="1"/>
      <c r="AV311">
        <v>0</v>
      </c>
      <c r="AW311" s="13">
        <v>0</v>
      </c>
      <c r="AX311" s="13">
        <v>2</v>
      </c>
      <c r="AY311" s="13">
        <v>1</v>
      </c>
      <c r="AZ311" s="13">
        <v>0</v>
      </c>
      <c r="BA311" s="13">
        <v>2</v>
      </c>
      <c r="BB311" s="16">
        <f t="shared" si="101"/>
        <v>0</v>
      </c>
      <c r="BC311" s="17">
        <f t="shared" si="102"/>
        <v>0</v>
      </c>
      <c r="BD311" s="17">
        <f t="shared" si="103"/>
        <v>4.3373493975851352</v>
      </c>
      <c r="BE311" s="17">
        <f t="shared" si="104"/>
        <v>2.1686746987925676</v>
      </c>
      <c r="BF311" s="17">
        <f t="shared" si="105"/>
        <v>0</v>
      </c>
      <c r="BG311" s="17">
        <f t="shared" si="106"/>
        <v>4.3373493975851352</v>
      </c>
      <c r="BH311" s="13">
        <v>0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f t="shared" si="107"/>
        <v>2</v>
      </c>
      <c r="BO311" s="16">
        <v>0.95200000000000007</v>
      </c>
      <c r="BP311" s="1"/>
      <c r="BQ311" s="1"/>
      <c r="BR311" s="23" t="str">
        <f t="shared" si="108"/>
        <v xml:space="preserve"> </v>
      </c>
      <c r="BS311" s="1"/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23">
        <f t="shared" si="109"/>
        <v>0</v>
      </c>
      <c r="CC311" s="16">
        <v>-0.1</v>
      </c>
      <c r="CD311" s="16">
        <v>0</v>
      </c>
      <c r="CE311" s="16">
        <v>0</v>
      </c>
      <c r="CF311" s="24">
        <f t="shared" si="110"/>
        <v>0</v>
      </c>
      <c r="CG311" s="24">
        <f t="shared" si="111"/>
        <v>0</v>
      </c>
      <c r="CH311" s="25">
        <v>2</v>
      </c>
      <c r="CI311" s="16">
        <v>0.2</v>
      </c>
      <c r="CJ311" s="16">
        <v>0.2</v>
      </c>
      <c r="CK311" s="16">
        <v>0</v>
      </c>
      <c r="CL311" s="16">
        <v>-0.1</v>
      </c>
      <c r="CM311" s="16">
        <v>0</v>
      </c>
      <c r="CN311" s="16">
        <v>0</v>
      </c>
      <c r="CO311" s="16">
        <v>0</v>
      </c>
      <c r="CP311" s="26">
        <f t="shared" si="112"/>
        <v>0</v>
      </c>
      <c r="CQ311" s="26">
        <f t="shared" si="113"/>
        <v>0</v>
      </c>
      <c r="CR311" s="13">
        <v>0</v>
      </c>
      <c r="CS311" s="13">
        <v>0</v>
      </c>
      <c r="CT311" s="13">
        <v>0</v>
      </c>
      <c r="CU311" s="13">
        <v>-0.05</v>
      </c>
      <c r="CV311" s="13">
        <v>0.27</v>
      </c>
      <c r="CW311" s="13">
        <v>0.08</v>
      </c>
      <c r="CX311" s="13">
        <v>0</v>
      </c>
      <c r="CY311" s="13">
        <v>0</v>
      </c>
      <c r="CZ311" s="13">
        <v>-0.44</v>
      </c>
      <c r="DA311" s="13">
        <v>-0.14000000000000001</v>
      </c>
      <c r="DB311" s="27">
        <v>-4.88</v>
      </c>
      <c r="DC311" s="27">
        <v>0.85</v>
      </c>
      <c r="DD311" s="27">
        <v>-5.74</v>
      </c>
      <c r="DE311" s="27">
        <v>-12.87</v>
      </c>
      <c r="DF311" s="27">
        <v>-4.4000000000000004</v>
      </c>
      <c r="DG311" s="27">
        <v>1.56</v>
      </c>
      <c r="DH311" s="27">
        <v>-5.97</v>
      </c>
      <c r="DI311" s="27">
        <v>-13.39</v>
      </c>
      <c r="DJ311" s="1">
        <v>7</v>
      </c>
      <c r="DK311" s="1"/>
      <c r="DL311" s="1"/>
      <c r="DM311" s="1">
        <v>3.5000000000000003E-2</v>
      </c>
      <c r="DN311" s="1">
        <v>0</v>
      </c>
      <c r="DO311" s="1">
        <v>0.158</v>
      </c>
      <c r="DP311" s="16">
        <f t="shared" si="114"/>
        <v>-3.0427819720887667E-2</v>
      </c>
    </row>
    <row r="312" spans="1:120" x14ac:dyDescent="0.2">
      <c r="A312" s="13">
        <v>52</v>
      </c>
      <c r="B312" s="13" t="s">
        <v>1314</v>
      </c>
      <c r="C312" s="13" t="s">
        <v>324</v>
      </c>
      <c r="D312" s="13" t="s">
        <v>325</v>
      </c>
      <c r="E312" s="13" t="s">
        <v>141</v>
      </c>
      <c r="F312" s="1" t="s">
        <v>142</v>
      </c>
      <c r="G312" s="13">
        <v>73</v>
      </c>
      <c r="H312" s="13">
        <v>207</v>
      </c>
      <c r="I312" s="13" t="s">
        <v>150</v>
      </c>
      <c r="J312" s="13">
        <v>2004</v>
      </c>
      <c r="K312" s="13">
        <v>1</v>
      </c>
      <c r="L312" s="13">
        <v>29</v>
      </c>
      <c r="M312" s="1"/>
      <c r="N312" s="1">
        <v>29</v>
      </c>
      <c r="O312" s="13" t="s">
        <v>217</v>
      </c>
      <c r="P312" s="13" t="s">
        <v>1315</v>
      </c>
      <c r="Q312" s="1" t="str">
        <f t="shared" si="92"/>
        <v>WSH</v>
      </c>
      <c r="R312" s="13" t="s">
        <v>190</v>
      </c>
      <c r="S312" s="1"/>
      <c r="T312" s="13" t="s">
        <v>173</v>
      </c>
      <c r="U312" s="13">
        <v>72</v>
      </c>
      <c r="V312" s="13">
        <v>10</v>
      </c>
      <c r="W312" s="13">
        <v>35</v>
      </c>
      <c r="X312" s="14">
        <v>21</v>
      </c>
      <c r="Y312" s="13">
        <v>45</v>
      </c>
      <c r="Z312" s="13">
        <v>15</v>
      </c>
      <c r="AA312" s="1">
        <v>159</v>
      </c>
      <c r="AB312" s="14">
        <v>67</v>
      </c>
      <c r="AC312" s="14">
        <v>82</v>
      </c>
      <c r="AD312" s="15">
        <f t="shared" si="93"/>
        <v>6.2893081761006289E-2</v>
      </c>
      <c r="AE312" s="15">
        <f t="shared" si="94"/>
        <v>3.2467532467532464E-2</v>
      </c>
      <c r="AF312" s="16">
        <v>1375.7333333332999</v>
      </c>
      <c r="AG312" s="17">
        <f t="shared" si="95"/>
        <v>19.107407407406942</v>
      </c>
      <c r="AH312" s="29">
        <v>1613</v>
      </c>
      <c r="AI312" s="17">
        <f t="shared" si="96"/>
        <v>22.402777777777779</v>
      </c>
      <c r="AJ312" s="19">
        <f t="shared" si="97"/>
        <v>0.85290349245709851</v>
      </c>
      <c r="AK312" s="20">
        <f>'Even Strength'!AA312+'Power Play'!R312+'Penalty Kill'!L312</f>
        <v>164.42857142857144</v>
      </c>
      <c r="AL312" s="19">
        <f t="shared" si="98"/>
        <v>7.1712402735858642</v>
      </c>
      <c r="AM312" s="15">
        <f>IF(('Even Strength'!BR312+'Power Play'!AK312+'Penalty Kill'!AG312)&gt;0,V312/('Even Strength'!BR312+'Power Play'!AK312+'Penalty Kill'!AG312),0)</f>
        <v>0.13333333333333333</v>
      </c>
      <c r="AN312" s="15">
        <f>IF(('Even Strength'!BR312+'Power Play'!AK312+'Penalty Kill'!AG312)&gt;0,W312/('Even Strength'!BR312+'Power Play'!AK312+'Penalty Kill'!AG312),0)</f>
        <v>0.46666666666666667</v>
      </c>
      <c r="AO312" s="15">
        <f t="shared" si="99"/>
        <v>0.6</v>
      </c>
      <c r="AP312" s="13">
        <v>0</v>
      </c>
      <c r="AQ312" s="13">
        <v>0</v>
      </c>
      <c r="AR312" s="21">
        <f t="shared" si="100"/>
        <v>0</v>
      </c>
      <c r="AS312" s="22">
        <v>0</v>
      </c>
      <c r="AT312" s="1"/>
      <c r="AU312" s="1"/>
      <c r="AV312">
        <v>144</v>
      </c>
      <c r="AW312" s="13">
        <v>82</v>
      </c>
      <c r="AX312" s="13">
        <v>93</v>
      </c>
      <c r="AY312" s="13">
        <v>67</v>
      </c>
      <c r="AZ312" s="13">
        <v>61</v>
      </c>
      <c r="BA312" s="13">
        <v>30</v>
      </c>
      <c r="BB312" s="16">
        <f t="shared" si="101"/>
        <v>6.2802868773019549</v>
      </c>
      <c r="BC312" s="17">
        <f t="shared" si="102"/>
        <v>3.5762744717969466</v>
      </c>
      <c r="BD312" s="17">
        <f t="shared" si="103"/>
        <v>4.0560186082575127</v>
      </c>
      <c r="BE312" s="17">
        <f t="shared" si="104"/>
        <v>2.9220779220779929</v>
      </c>
      <c r="BF312" s="17">
        <f t="shared" si="105"/>
        <v>2.6603993021904113</v>
      </c>
      <c r="BG312" s="17">
        <f t="shared" si="106"/>
        <v>1.3083930994379074</v>
      </c>
      <c r="BH312" s="13">
        <v>34</v>
      </c>
      <c r="BI312" s="13">
        <v>17</v>
      </c>
      <c r="BJ312" s="13">
        <v>0</v>
      </c>
      <c r="BK312" s="13">
        <v>0</v>
      </c>
      <c r="BL312" s="13">
        <v>0</v>
      </c>
      <c r="BM312" s="13">
        <v>0</v>
      </c>
      <c r="BN312" s="13">
        <f t="shared" si="107"/>
        <v>209</v>
      </c>
      <c r="BO312" s="16">
        <v>-1.127</v>
      </c>
      <c r="BP312" s="13">
        <v>1</v>
      </c>
      <c r="BQ312" s="13">
        <v>0</v>
      </c>
      <c r="BR312" s="23">
        <f t="shared" si="108"/>
        <v>0</v>
      </c>
      <c r="BS312" s="13">
        <v>0</v>
      </c>
      <c r="BT312" s="13">
        <v>2</v>
      </c>
      <c r="BU312" s="13">
        <v>18</v>
      </c>
      <c r="BV312" s="13">
        <v>0</v>
      </c>
      <c r="BW312" s="13">
        <v>3</v>
      </c>
      <c r="BX312" s="13">
        <v>2</v>
      </c>
      <c r="BY312" s="13">
        <v>0</v>
      </c>
      <c r="BZ312" s="13">
        <v>0</v>
      </c>
      <c r="CA312" s="13">
        <v>0</v>
      </c>
      <c r="CB312" s="23">
        <f t="shared" si="109"/>
        <v>0</v>
      </c>
      <c r="CC312" s="16">
        <v>4.4000000000000004</v>
      </c>
      <c r="CD312" s="16">
        <v>4.0999999999999996</v>
      </c>
      <c r="CE312" s="16">
        <v>8.6</v>
      </c>
      <c r="CF312" s="24">
        <f t="shared" si="110"/>
        <v>0.11944444444444444</v>
      </c>
      <c r="CG312" s="24">
        <f t="shared" si="111"/>
        <v>0.37507268850553344</v>
      </c>
      <c r="CH312" s="25">
        <v>2</v>
      </c>
      <c r="CI312" s="16">
        <v>35.200000000000003</v>
      </c>
      <c r="CJ312" s="16">
        <v>24.2</v>
      </c>
      <c r="CK312" s="16">
        <v>11.3</v>
      </c>
      <c r="CL312" s="16">
        <v>9.1</v>
      </c>
      <c r="CM312" s="16">
        <v>3.3</v>
      </c>
      <c r="CN312" s="16">
        <v>-0.30000000000000004</v>
      </c>
      <c r="CO312" s="16">
        <v>12.1</v>
      </c>
      <c r="CP312" s="26">
        <f t="shared" si="112"/>
        <v>0.16805555555555554</v>
      </c>
      <c r="CQ312" s="26">
        <f t="shared" si="113"/>
        <v>0.52771855010662261</v>
      </c>
      <c r="CR312" s="13">
        <v>0</v>
      </c>
      <c r="CS312" s="13">
        <v>3</v>
      </c>
      <c r="CT312" s="13">
        <v>4</v>
      </c>
      <c r="CU312" s="13">
        <v>0</v>
      </c>
      <c r="CV312" s="13">
        <v>0.55000000000000004</v>
      </c>
      <c r="CW312" s="13">
        <v>-0.16</v>
      </c>
      <c r="CX312" s="13">
        <v>-1.38</v>
      </c>
      <c r="CY312" s="13">
        <v>3.87</v>
      </c>
      <c r="CZ312" s="13">
        <v>-0.82</v>
      </c>
      <c r="DA312" s="13">
        <v>2.06</v>
      </c>
      <c r="DB312" s="27">
        <v>-5.76</v>
      </c>
      <c r="DC312" s="27">
        <v>-33.65</v>
      </c>
      <c r="DD312" s="27">
        <v>27.88</v>
      </c>
      <c r="DE312" s="27">
        <v>1.54</v>
      </c>
      <c r="DF312" s="27">
        <v>15.28</v>
      </c>
      <c r="DG312" s="27">
        <v>-10.82</v>
      </c>
      <c r="DH312" s="27">
        <v>26.1</v>
      </c>
      <c r="DI312" s="27">
        <v>1.44</v>
      </c>
      <c r="DJ312" s="1">
        <v>186</v>
      </c>
      <c r="DK312" s="28">
        <v>10</v>
      </c>
      <c r="DL312" s="28" t="s">
        <v>1316</v>
      </c>
      <c r="DM312" s="1">
        <v>6.0830000000000002</v>
      </c>
      <c r="DN312" s="1">
        <v>7.3999999999999996E-2</v>
      </c>
      <c r="DO312" s="1">
        <v>0</v>
      </c>
      <c r="DP312" s="16">
        <f t="shared" si="114"/>
        <v>0.32765957446808436</v>
      </c>
    </row>
    <row r="313" spans="1:120" x14ac:dyDescent="0.2">
      <c r="A313" s="13">
        <v>6</v>
      </c>
      <c r="B313" s="13" t="s">
        <v>1317</v>
      </c>
      <c r="C313" s="13" t="s">
        <v>779</v>
      </c>
      <c r="D313" s="13" t="s">
        <v>122</v>
      </c>
      <c r="E313" s="13" t="s">
        <v>123</v>
      </c>
      <c r="F313" s="1" t="s">
        <v>124</v>
      </c>
      <c r="G313" s="13">
        <v>71</v>
      </c>
      <c r="H313" s="13">
        <v>190</v>
      </c>
      <c r="I313" s="13" t="s">
        <v>125</v>
      </c>
      <c r="J313" s="1"/>
      <c r="K313" s="1"/>
      <c r="L313" s="1"/>
      <c r="M313" s="1"/>
      <c r="N313" s="1">
        <v>32</v>
      </c>
      <c r="O313" s="13" t="s">
        <v>204</v>
      </c>
      <c r="P313" s="13" t="s">
        <v>1318</v>
      </c>
      <c r="Q313" s="1" t="str">
        <f t="shared" si="92"/>
        <v>NJD</v>
      </c>
      <c r="R313" s="13" t="s">
        <v>398</v>
      </c>
      <c r="S313" s="1"/>
      <c r="T313" s="13" t="s">
        <v>173</v>
      </c>
      <c r="U313" s="13">
        <v>82</v>
      </c>
      <c r="V313" s="13">
        <v>3</v>
      </c>
      <c r="W313" s="13">
        <v>19</v>
      </c>
      <c r="X313" s="14">
        <v>7</v>
      </c>
      <c r="Y313" s="13">
        <v>22</v>
      </c>
      <c r="Z313" s="13">
        <v>1</v>
      </c>
      <c r="AA313" s="1">
        <v>83</v>
      </c>
      <c r="AB313" s="14">
        <v>57</v>
      </c>
      <c r="AC313" s="14">
        <v>76</v>
      </c>
      <c r="AD313" s="15">
        <f t="shared" si="93"/>
        <v>3.614457831325301E-2</v>
      </c>
      <c r="AE313" s="15">
        <f t="shared" si="94"/>
        <v>1.3888888888888888E-2</v>
      </c>
      <c r="AF313" s="16">
        <v>1930.6166666667</v>
      </c>
      <c r="AG313" s="17">
        <f t="shared" si="95"/>
        <v>23.544105691057318</v>
      </c>
      <c r="AH313" s="29">
        <v>2306</v>
      </c>
      <c r="AI313" s="17">
        <f t="shared" si="96"/>
        <v>28.121951219512194</v>
      </c>
      <c r="AJ313" s="19">
        <f t="shared" si="97"/>
        <v>0.83721451286500437</v>
      </c>
      <c r="AK313" s="20">
        <f>'Even Strength'!AA313+'Power Play'!R313+'Penalty Kill'!L313</f>
        <v>78.007575757575751</v>
      </c>
      <c r="AL313" s="19">
        <f t="shared" si="98"/>
        <v>2.4243313684510812</v>
      </c>
      <c r="AM313" s="15">
        <f>IF(('Even Strength'!BR313+'Power Play'!AK313+'Penalty Kill'!AG313)&gt;0,V313/('Even Strength'!BR313+'Power Play'!AK313+'Penalty Kill'!AG313),0)</f>
        <v>0.06</v>
      </c>
      <c r="AN313" s="15">
        <f>IF(('Even Strength'!BR313+'Power Play'!AK313+'Penalty Kill'!AG313)&gt;0,W313/('Even Strength'!BR313+'Power Play'!AK313+'Penalty Kill'!AG313),0)</f>
        <v>0.38</v>
      </c>
      <c r="AO313" s="15">
        <f t="shared" si="99"/>
        <v>0.44</v>
      </c>
      <c r="AP313" s="13">
        <v>0</v>
      </c>
      <c r="AQ313" s="13">
        <v>0</v>
      </c>
      <c r="AR313" s="21">
        <f t="shared" si="100"/>
        <v>0</v>
      </c>
      <c r="AS313" s="22">
        <v>0</v>
      </c>
      <c r="AT313" s="1"/>
      <c r="AU313" s="1"/>
      <c r="AV313">
        <v>131</v>
      </c>
      <c r="AW313" s="13">
        <v>82</v>
      </c>
      <c r="AX313" s="13">
        <v>172</v>
      </c>
      <c r="AY313" s="13">
        <v>57</v>
      </c>
      <c r="AZ313" s="13">
        <v>39</v>
      </c>
      <c r="BA313" s="13">
        <v>21</v>
      </c>
      <c r="BB313" s="16">
        <f t="shared" si="101"/>
        <v>4.0712380327528495</v>
      </c>
      <c r="BC313" s="17">
        <f t="shared" si="102"/>
        <v>2.5484085395857532</v>
      </c>
      <c r="BD313" s="17">
        <f t="shared" si="103"/>
        <v>5.3454423025457265</v>
      </c>
      <c r="BE313" s="17">
        <f t="shared" si="104"/>
        <v>1.7714547165413164</v>
      </c>
      <c r="BF313" s="17">
        <f t="shared" si="105"/>
        <v>1.2120479639493216</v>
      </c>
      <c r="BG313" s="17">
        <f t="shared" si="106"/>
        <v>0.65264121135732711</v>
      </c>
      <c r="BH313" s="13">
        <v>20</v>
      </c>
      <c r="BI313" s="13">
        <v>10</v>
      </c>
      <c r="BJ313" s="13">
        <v>0</v>
      </c>
      <c r="BK313" s="13">
        <v>0</v>
      </c>
      <c r="BL313" s="13">
        <v>0</v>
      </c>
      <c r="BM313" s="13">
        <v>0</v>
      </c>
      <c r="BN313" s="13">
        <f t="shared" si="107"/>
        <v>274</v>
      </c>
      <c r="BO313" s="16">
        <v>8.5470000000000006</v>
      </c>
      <c r="BP313" s="1"/>
      <c r="BQ313" s="1"/>
      <c r="BR313" s="23" t="str">
        <f t="shared" si="108"/>
        <v xml:space="preserve"> </v>
      </c>
      <c r="BS313" s="1"/>
      <c r="BT313" s="13">
        <v>1</v>
      </c>
      <c r="BU313" s="13">
        <v>20</v>
      </c>
      <c r="BV313" s="13">
        <v>0</v>
      </c>
      <c r="BW313" s="13">
        <v>0</v>
      </c>
      <c r="BX313" s="13">
        <v>1</v>
      </c>
      <c r="BY313" s="13">
        <v>0</v>
      </c>
      <c r="BZ313" s="13">
        <v>0</v>
      </c>
      <c r="CA313" s="13">
        <v>0</v>
      </c>
      <c r="CB313" s="23">
        <f t="shared" si="109"/>
        <v>0</v>
      </c>
      <c r="CC313" s="16">
        <v>0.4</v>
      </c>
      <c r="CD313" s="16">
        <v>5.0999999999999996</v>
      </c>
      <c r="CE313" s="16">
        <v>5.5</v>
      </c>
      <c r="CF313" s="24">
        <f t="shared" si="110"/>
        <v>6.7073170731707321E-2</v>
      </c>
      <c r="CG313" s="24">
        <f t="shared" si="111"/>
        <v>0.17092984106977613</v>
      </c>
      <c r="CH313" s="25">
        <v>6</v>
      </c>
      <c r="CI313" s="16">
        <v>31.1</v>
      </c>
      <c r="CJ313" s="16">
        <v>44.8</v>
      </c>
      <c r="CK313" s="16">
        <v>2</v>
      </c>
      <c r="CL313" s="16">
        <v>0.8</v>
      </c>
      <c r="CM313" s="16">
        <v>6.4</v>
      </c>
      <c r="CN313" s="16">
        <v>0</v>
      </c>
      <c r="CO313" s="16">
        <v>7.2</v>
      </c>
      <c r="CP313" s="26">
        <f t="shared" si="112"/>
        <v>8.7804878048780496E-2</v>
      </c>
      <c r="CQ313" s="26">
        <f t="shared" si="113"/>
        <v>0.22376270103679785</v>
      </c>
      <c r="CR313" s="13">
        <v>1</v>
      </c>
      <c r="CS313" s="13">
        <v>1</v>
      </c>
      <c r="CT313" s="13">
        <v>4</v>
      </c>
      <c r="CU313" s="13">
        <v>0</v>
      </c>
      <c r="CV313" s="13">
        <v>-0.62</v>
      </c>
      <c r="CW313" s="13">
        <v>2.35</v>
      </c>
      <c r="CX313" s="13">
        <v>-3.87</v>
      </c>
      <c r="CY313" s="13">
        <v>2.33</v>
      </c>
      <c r="CZ313" s="13">
        <v>-0.23</v>
      </c>
      <c r="DA313" s="13">
        <v>-0.04</v>
      </c>
      <c r="DB313" s="27">
        <v>45.6</v>
      </c>
      <c r="DC313" s="27">
        <v>-24.61</v>
      </c>
      <c r="DD313" s="27">
        <v>70.209999999999994</v>
      </c>
      <c r="DE313" s="27">
        <v>2.87</v>
      </c>
      <c r="DF313" s="27">
        <v>37.090000000000003</v>
      </c>
      <c r="DG313" s="27">
        <v>-44.97</v>
      </c>
      <c r="DH313" s="27">
        <v>82.06</v>
      </c>
      <c r="DI313" s="27">
        <v>3.35</v>
      </c>
      <c r="DJ313" s="1">
        <v>186</v>
      </c>
      <c r="DK313" s="1"/>
      <c r="DL313" s="1"/>
      <c r="DM313" s="1">
        <v>3</v>
      </c>
      <c r="DN313" s="1">
        <v>0</v>
      </c>
      <c r="DO313" s="1">
        <v>0</v>
      </c>
      <c r="DP313" s="16">
        <f t="shared" si="114"/>
        <v>1.9872340425531911</v>
      </c>
    </row>
    <row r="314" spans="1:120" x14ac:dyDescent="0.2">
      <c r="A314" s="13">
        <v>2</v>
      </c>
      <c r="B314" s="13" t="s">
        <v>1319</v>
      </c>
      <c r="C314" s="13" t="s">
        <v>1320</v>
      </c>
      <c r="D314" s="13" t="s">
        <v>122</v>
      </c>
      <c r="E314" s="13" t="s">
        <v>123</v>
      </c>
      <c r="F314" s="1" t="s">
        <v>124</v>
      </c>
      <c r="G314" s="13">
        <v>75</v>
      </c>
      <c r="H314" s="13">
        <v>234</v>
      </c>
      <c r="I314" s="13" t="s">
        <v>150</v>
      </c>
      <c r="J314" s="13">
        <v>2002</v>
      </c>
      <c r="K314" s="13">
        <v>2</v>
      </c>
      <c r="L314" s="13">
        <v>44</v>
      </c>
      <c r="M314" s="1"/>
      <c r="N314" s="1">
        <v>31</v>
      </c>
      <c r="O314" s="13" t="s">
        <v>312</v>
      </c>
      <c r="P314" s="13" t="s">
        <v>1318</v>
      </c>
      <c r="Q314" s="1" t="str">
        <f t="shared" si="92"/>
        <v>LAK</v>
      </c>
      <c r="R314" s="13" t="s">
        <v>206</v>
      </c>
      <c r="S314" s="1"/>
      <c r="T314" s="13" t="s">
        <v>173</v>
      </c>
      <c r="U314" s="13">
        <v>82</v>
      </c>
      <c r="V314" s="13">
        <v>3</v>
      </c>
      <c r="W314" s="13">
        <v>6</v>
      </c>
      <c r="X314" s="14">
        <v>2</v>
      </c>
      <c r="Y314" s="13">
        <v>9</v>
      </c>
      <c r="Z314" s="13">
        <v>1</v>
      </c>
      <c r="AA314" s="1">
        <v>69</v>
      </c>
      <c r="AB314" s="14">
        <v>47</v>
      </c>
      <c r="AC314" s="14">
        <v>59</v>
      </c>
      <c r="AD314" s="15">
        <f t="shared" si="93"/>
        <v>4.3478260869565216E-2</v>
      </c>
      <c r="AE314" s="15">
        <f t="shared" si="94"/>
        <v>1.7142857142857144E-2</v>
      </c>
      <c r="AF314" s="16">
        <v>1295.6833333333</v>
      </c>
      <c r="AG314" s="17">
        <f t="shared" si="95"/>
        <v>15.801016260162195</v>
      </c>
      <c r="AH314" s="29">
        <v>1929</v>
      </c>
      <c r="AI314" s="17">
        <f t="shared" si="96"/>
        <v>23.524390243902438</v>
      </c>
      <c r="AJ314" s="19">
        <f t="shared" si="97"/>
        <v>0.671686538793831</v>
      </c>
      <c r="AK314" s="20">
        <f>'Even Strength'!AA314+'Power Play'!R314+'Penalty Kill'!L314</f>
        <v>0</v>
      </c>
      <c r="AL314" s="19">
        <f t="shared" si="98"/>
        <v>0</v>
      </c>
      <c r="AM314" s="15">
        <f>IF(('Even Strength'!BR314+'Power Play'!AK314+'Penalty Kill'!AG314)&gt;0,V314/('Even Strength'!BR314+'Power Play'!AK314+'Penalty Kill'!AG314),0)</f>
        <v>7.1428571428571425E-2</v>
      </c>
      <c r="AN314" s="15">
        <f>IF(('Even Strength'!BR314+'Power Play'!AK314+'Penalty Kill'!AG314)&gt;0,W314/('Even Strength'!BR314+'Power Play'!AK314+'Penalty Kill'!AG314),0)</f>
        <v>0.14285714285714285</v>
      </c>
      <c r="AO314" s="15">
        <f t="shared" si="99"/>
        <v>0.21428571428571427</v>
      </c>
      <c r="AP314" s="13">
        <v>0</v>
      </c>
      <c r="AQ314" s="13">
        <v>0</v>
      </c>
      <c r="AR314" s="21">
        <f t="shared" si="100"/>
        <v>0</v>
      </c>
      <c r="AS314" s="22">
        <v>0</v>
      </c>
      <c r="AT314" s="1"/>
      <c r="AU314" s="1"/>
      <c r="AV314">
        <v>147</v>
      </c>
      <c r="AW314" s="13">
        <v>209</v>
      </c>
      <c r="AX314" s="13">
        <v>129</v>
      </c>
      <c r="AY314" s="13">
        <v>47</v>
      </c>
      <c r="AZ314" s="13">
        <v>48</v>
      </c>
      <c r="BA314" s="13">
        <v>8</v>
      </c>
      <c r="BB314" s="16">
        <f t="shared" si="101"/>
        <v>6.8072188420526318</v>
      </c>
      <c r="BC314" s="17">
        <f t="shared" si="102"/>
        <v>9.678290734619047</v>
      </c>
      <c r="BD314" s="17">
        <f t="shared" si="103"/>
        <v>5.9736818409849617</v>
      </c>
      <c r="BE314" s="17">
        <f t="shared" si="104"/>
        <v>2.176457725010025</v>
      </c>
      <c r="BF314" s="17">
        <f t="shared" si="105"/>
        <v>2.2227653361804509</v>
      </c>
      <c r="BG314" s="17">
        <f t="shared" si="106"/>
        <v>0.37046088936340854</v>
      </c>
      <c r="BH314" s="13">
        <v>54</v>
      </c>
      <c r="BI314" s="13">
        <v>17</v>
      </c>
      <c r="BJ314" s="13">
        <v>2</v>
      </c>
      <c r="BK314" s="13">
        <v>1</v>
      </c>
      <c r="BL314" s="13">
        <v>0</v>
      </c>
      <c r="BM314" s="13">
        <v>0</v>
      </c>
      <c r="BN314" s="13">
        <f t="shared" si="107"/>
        <v>394</v>
      </c>
      <c r="BO314" s="16">
        <v>-8.0950000000000006</v>
      </c>
      <c r="BP314" s="1"/>
      <c r="BQ314" s="1"/>
      <c r="BR314" s="23" t="str">
        <f t="shared" si="108"/>
        <v xml:space="preserve"> </v>
      </c>
      <c r="BS314" s="1"/>
      <c r="BT314" s="13">
        <v>3</v>
      </c>
      <c r="BU314" s="13">
        <v>18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23">
        <f t="shared" si="109"/>
        <v>0</v>
      </c>
      <c r="CC314" s="16">
        <v>-0.30000000000000004</v>
      </c>
      <c r="CD314" s="16">
        <v>3</v>
      </c>
      <c r="CE314" s="16">
        <v>2.7</v>
      </c>
      <c r="CF314" s="24">
        <f t="shared" si="110"/>
        <v>3.2926829268292684E-2</v>
      </c>
      <c r="CG314" s="24">
        <f t="shared" si="111"/>
        <v>0.12503055016015038</v>
      </c>
      <c r="CH314" s="25">
        <v>3</v>
      </c>
      <c r="CI314" s="16">
        <v>20.9</v>
      </c>
      <c r="CJ314" s="16">
        <v>34.1</v>
      </c>
      <c r="CK314" s="16">
        <v>-5.8</v>
      </c>
      <c r="CL314" s="16">
        <v>-1.3</v>
      </c>
      <c r="CM314" s="16">
        <v>5</v>
      </c>
      <c r="CN314" s="16">
        <v>0</v>
      </c>
      <c r="CO314" s="16">
        <v>3.7</v>
      </c>
      <c r="CP314" s="26">
        <f t="shared" si="112"/>
        <v>4.5121951219512201E-2</v>
      </c>
      <c r="CQ314" s="26">
        <f t="shared" si="113"/>
        <v>0.17133816133057644</v>
      </c>
      <c r="CR314" s="13">
        <v>0</v>
      </c>
      <c r="CS314" s="13">
        <v>1</v>
      </c>
      <c r="CT314" s="13">
        <v>1</v>
      </c>
      <c r="CU314" s="13">
        <v>0</v>
      </c>
      <c r="CV314" s="13">
        <v>-0.79</v>
      </c>
      <c r="CW314" s="13">
        <v>-7.0000000000000007E-2</v>
      </c>
      <c r="CX314" s="13">
        <v>-1.99</v>
      </c>
      <c r="CY314" s="13">
        <v>2.78</v>
      </c>
      <c r="CZ314" s="13">
        <v>2.4500000000000002</v>
      </c>
      <c r="DA314" s="13">
        <v>2.38</v>
      </c>
      <c r="DB314" s="27">
        <v>14.63</v>
      </c>
      <c r="DC314" s="27">
        <v>36.33</v>
      </c>
      <c r="DD314" s="27">
        <v>-21.7</v>
      </c>
      <c r="DE314" s="27">
        <v>-1.17</v>
      </c>
      <c r="DF314" s="27">
        <v>11.71</v>
      </c>
      <c r="DG314" s="27">
        <v>14.08</v>
      </c>
      <c r="DH314" s="27">
        <v>-2.37</v>
      </c>
      <c r="DI314" s="27">
        <v>-0.13</v>
      </c>
      <c r="DJ314" s="1">
        <v>186</v>
      </c>
      <c r="DK314" s="1"/>
      <c r="DL314" s="1"/>
      <c r="DM314" s="1">
        <v>2.5</v>
      </c>
      <c r="DN314" s="1">
        <v>0</v>
      </c>
      <c r="DO314" s="1">
        <v>0</v>
      </c>
      <c r="DP314" s="16">
        <f t="shared" si="114"/>
        <v>-0.44893617021276544</v>
      </c>
    </row>
    <row r="315" spans="1:120" x14ac:dyDescent="0.2">
      <c r="A315" s="13">
        <v>14</v>
      </c>
      <c r="B315" s="13" t="s">
        <v>404</v>
      </c>
      <c r="C315" s="13" t="s">
        <v>139</v>
      </c>
      <c r="D315" s="13" t="s">
        <v>140</v>
      </c>
      <c r="E315" s="13" t="s">
        <v>141</v>
      </c>
      <c r="F315" s="1" t="s">
        <v>142</v>
      </c>
      <c r="G315" s="13">
        <v>75</v>
      </c>
      <c r="H315" s="13">
        <v>210</v>
      </c>
      <c r="I315" s="13" t="s">
        <v>125</v>
      </c>
      <c r="J315" s="13">
        <v>2005</v>
      </c>
      <c r="K315" s="13">
        <v>7</v>
      </c>
      <c r="L315" s="13">
        <v>204</v>
      </c>
      <c r="M315" s="1"/>
      <c r="N315" s="1">
        <v>28</v>
      </c>
      <c r="O315" s="13" t="s">
        <v>1151</v>
      </c>
      <c r="P315" s="13" t="s">
        <v>1321</v>
      </c>
      <c r="Q315" s="1" t="str">
        <f t="shared" si="92"/>
        <v>OTT</v>
      </c>
      <c r="R315" s="13" t="s">
        <v>482</v>
      </c>
      <c r="S315" s="1"/>
      <c r="T315" s="13" t="s">
        <v>207</v>
      </c>
      <c r="U315" s="13">
        <v>26</v>
      </c>
      <c r="V315" s="13">
        <v>1</v>
      </c>
      <c r="W315" s="13">
        <v>0</v>
      </c>
      <c r="X315" s="14">
        <v>0</v>
      </c>
      <c r="Y315" s="13">
        <v>1</v>
      </c>
      <c r="Z315" s="13">
        <v>-5</v>
      </c>
      <c r="AA315" s="1">
        <v>39</v>
      </c>
      <c r="AB315" s="14">
        <v>10</v>
      </c>
      <c r="AC315" s="14">
        <v>14</v>
      </c>
      <c r="AD315" s="15">
        <f t="shared" si="93"/>
        <v>2.564102564102564E-2</v>
      </c>
      <c r="AE315" s="15">
        <f t="shared" si="94"/>
        <v>1.5873015873015872E-2</v>
      </c>
      <c r="AF315" s="16">
        <v>255.36666666670001</v>
      </c>
      <c r="AG315" s="17">
        <f t="shared" si="95"/>
        <v>9.8217948717961541</v>
      </c>
      <c r="AH315" s="29">
        <v>366</v>
      </c>
      <c r="AI315" s="17">
        <f t="shared" si="96"/>
        <v>14.076923076923077</v>
      </c>
      <c r="AJ315" s="19">
        <f t="shared" si="97"/>
        <v>0.69772313296912569</v>
      </c>
      <c r="AK315" s="20">
        <f>'Even Strength'!AA315+'Power Play'!R315+'Penalty Kill'!L315</f>
        <v>0</v>
      </c>
      <c r="AL315" s="19">
        <f t="shared" si="98"/>
        <v>0</v>
      </c>
      <c r="AM315" s="15">
        <f>IF(('Even Strength'!BR315+'Power Play'!AK315+'Penalty Kill'!AG315)&gt;0,V315/('Even Strength'!BR315+'Power Play'!AK315+'Penalty Kill'!AG315),0)</f>
        <v>0.5</v>
      </c>
      <c r="AN315" s="15">
        <f>IF(('Even Strength'!BR315+'Power Play'!AK315+'Penalty Kill'!AG315)&gt;0,W315/('Even Strength'!BR315+'Power Play'!AK315+'Penalty Kill'!AG315),0)</f>
        <v>0</v>
      </c>
      <c r="AO315" s="15">
        <f t="shared" si="99"/>
        <v>0.5</v>
      </c>
      <c r="AP315" s="13">
        <v>6</v>
      </c>
      <c r="AQ315" s="13">
        <v>3</v>
      </c>
      <c r="AR315" s="21">
        <f t="shared" si="100"/>
        <v>0.66666666666666663</v>
      </c>
      <c r="AS315" s="22">
        <v>0.5</v>
      </c>
      <c r="AT315" s="1"/>
      <c r="AU315" s="1"/>
      <c r="AV315">
        <v>33</v>
      </c>
      <c r="AW315" s="13">
        <v>85</v>
      </c>
      <c r="AX315" s="13">
        <v>14</v>
      </c>
      <c r="AY315" s="13">
        <v>9</v>
      </c>
      <c r="AZ315" s="13">
        <v>6</v>
      </c>
      <c r="BA315" s="13">
        <v>8</v>
      </c>
      <c r="BB315" s="16">
        <f t="shared" si="101"/>
        <v>7.7535569768949539</v>
      </c>
      <c r="BC315" s="17">
        <f t="shared" si="102"/>
        <v>19.971283122305184</v>
      </c>
      <c r="BD315" s="17">
        <f t="shared" si="103"/>
        <v>3.2893878083796775</v>
      </c>
      <c r="BE315" s="17">
        <f t="shared" si="104"/>
        <v>2.1146064482440785</v>
      </c>
      <c r="BF315" s="17">
        <f t="shared" si="105"/>
        <v>1.4097376321627189</v>
      </c>
      <c r="BG315" s="17">
        <f t="shared" si="106"/>
        <v>1.8796501762169586</v>
      </c>
      <c r="BH315" s="13">
        <v>29</v>
      </c>
      <c r="BI315" s="13">
        <v>7</v>
      </c>
      <c r="BJ315" s="13">
        <v>1</v>
      </c>
      <c r="BK315" s="13">
        <v>1</v>
      </c>
      <c r="BL315" s="13">
        <v>0</v>
      </c>
      <c r="BM315" s="13">
        <v>0</v>
      </c>
      <c r="BN315" s="13">
        <f t="shared" si="107"/>
        <v>129</v>
      </c>
      <c r="BO315" s="16">
        <v>-3.4430000000000001</v>
      </c>
      <c r="BP315" s="13">
        <v>1</v>
      </c>
      <c r="BQ315" s="13">
        <v>0</v>
      </c>
      <c r="BR315" s="23">
        <f t="shared" si="108"/>
        <v>0</v>
      </c>
      <c r="BS315" s="13">
        <v>0</v>
      </c>
      <c r="BT315" s="13">
        <v>0</v>
      </c>
      <c r="BU315" s="13">
        <v>7</v>
      </c>
      <c r="BV315" s="13">
        <v>0</v>
      </c>
      <c r="BW315" s="13">
        <v>0</v>
      </c>
      <c r="BX315" s="13">
        <v>0</v>
      </c>
      <c r="BY315" s="13">
        <v>1</v>
      </c>
      <c r="BZ315" s="13">
        <v>0</v>
      </c>
      <c r="CA315" s="13">
        <v>0</v>
      </c>
      <c r="CB315" s="23">
        <f t="shared" si="109"/>
        <v>0</v>
      </c>
      <c r="CC315" s="16">
        <v>-0.5</v>
      </c>
      <c r="CD315" s="16">
        <v>0</v>
      </c>
      <c r="CE315" s="16">
        <v>-0.5</v>
      </c>
      <c r="CF315" s="24">
        <f t="shared" si="110"/>
        <v>-1.9230769230769232E-2</v>
      </c>
      <c r="CG315" s="24">
        <f t="shared" si="111"/>
        <v>-0.11747813601355991</v>
      </c>
      <c r="CH315" s="25">
        <v>3</v>
      </c>
      <c r="CI315" s="16">
        <v>3.8</v>
      </c>
      <c r="CJ315" s="16">
        <v>3.6</v>
      </c>
      <c r="CK315" s="16">
        <v>-5.8</v>
      </c>
      <c r="CL315" s="16">
        <v>-1.2</v>
      </c>
      <c r="CM315" s="16">
        <v>-0.2</v>
      </c>
      <c r="CN315" s="16">
        <v>-0.30000000000000004</v>
      </c>
      <c r="CO315" s="16">
        <v>-1.6</v>
      </c>
      <c r="CP315" s="26">
        <f t="shared" si="112"/>
        <v>-6.1538461538461542E-2</v>
      </c>
      <c r="CQ315" s="26">
        <f t="shared" si="113"/>
        <v>-0.37593003524339175</v>
      </c>
      <c r="CR315" s="13">
        <v>0</v>
      </c>
      <c r="CS315" s="13">
        <v>0</v>
      </c>
      <c r="CT315" s="13">
        <v>0</v>
      </c>
      <c r="CU315" s="13">
        <v>0.03</v>
      </c>
      <c r="CV315" s="13">
        <v>0.21</v>
      </c>
      <c r="CW315" s="13">
        <v>-0.47</v>
      </c>
      <c r="CX315" s="13">
        <v>0.36</v>
      </c>
      <c r="CY315" s="13">
        <v>0.47</v>
      </c>
      <c r="CZ315" s="13">
        <v>-3.17</v>
      </c>
      <c r="DA315" s="13">
        <v>-2.57</v>
      </c>
      <c r="DB315" s="27">
        <v>18.2</v>
      </c>
      <c r="DC315" s="27">
        <v>-19.32</v>
      </c>
      <c r="DD315" s="27">
        <v>37.520000000000003</v>
      </c>
      <c r="DE315" s="27">
        <v>8.74</v>
      </c>
      <c r="DF315" s="27">
        <v>8.9600000000000009</v>
      </c>
      <c r="DG315" s="27">
        <v>-19.13</v>
      </c>
      <c r="DH315" s="27">
        <v>28.08</v>
      </c>
      <c r="DI315" s="27">
        <v>6.54</v>
      </c>
      <c r="DJ315" s="1">
        <v>186</v>
      </c>
      <c r="DK315" s="1"/>
      <c r="DL315" s="1"/>
      <c r="DM315" s="1">
        <v>2.5259999999999998</v>
      </c>
      <c r="DN315" s="1">
        <v>0</v>
      </c>
      <c r="DO315" s="1">
        <v>0</v>
      </c>
      <c r="DP315" s="16">
        <f t="shared" si="114"/>
        <v>-5.8042553191489361</v>
      </c>
    </row>
    <row r="316" spans="1:120" x14ac:dyDescent="0.2">
      <c r="A316" s="13">
        <v>53</v>
      </c>
      <c r="B316" s="13" t="s">
        <v>1322</v>
      </c>
      <c r="C316" s="13" t="s">
        <v>1323</v>
      </c>
      <c r="D316" s="13" t="s">
        <v>158</v>
      </c>
      <c r="E316" s="13" t="s">
        <v>141</v>
      </c>
      <c r="F316" s="1" t="s">
        <v>142</v>
      </c>
      <c r="G316" s="13">
        <v>69</v>
      </c>
      <c r="H316" s="13">
        <v>192</v>
      </c>
      <c r="I316" s="13" t="s">
        <v>150</v>
      </c>
      <c r="J316" s="13">
        <v>2012</v>
      </c>
      <c r="K316" s="13">
        <v>5</v>
      </c>
      <c r="L316" s="13">
        <v>131</v>
      </c>
      <c r="M316" s="13" t="s">
        <v>159</v>
      </c>
      <c r="N316" s="1">
        <v>22</v>
      </c>
      <c r="O316" s="13" t="s">
        <v>1324</v>
      </c>
      <c r="P316" s="13" t="s">
        <v>1325</v>
      </c>
      <c r="Q316" s="1" t="str">
        <f t="shared" si="92"/>
        <v>BOS</v>
      </c>
      <c r="R316" s="13" t="s">
        <v>314</v>
      </c>
      <c r="S316" s="1"/>
      <c r="T316" s="13" t="s">
        <v>146</v>
      </c>
      <c r="U316" s="13">
        <v>30</v>
      </c>
      <c r="V316" s="13">
        <v>6</v>
      </c>
      <c r="W316" s="13">
        <v>4</v>
      </c>
      <c r="X316" s="14">
        <v>1</v>
      </c>
      <c r="Y316" s="13">
        <v>10</v>
      </c>
      <c r="Z316" s="13">
        <v>-2</v>
      </c>
      <c r="AA316" s="1">
        <v>33</v>
      </c>
      <c r="AB316" s="14">
        <v>20</v>
      </c>
      <c r="AC316" s="14">
        <v>16</v>
      </c>
      <c r="AD316" s="15">
        <f t="shared" si="93"/>
        <v>0.18181818181818182</v>
      </c>
      <c r="AE316" s="15">
        <f t="shared" si="94"/>
        <v>8.6956521739130432E-2</v>
      </c>
      <c r="AF316" s="16">
        <v>403.3</v>
      </c>
      <c r="AG316" s="17">
        <f t="shared" si="95"/>
        <v>13.443333333333333</v>
      </c>
      <c r="AH316" s="29">
        <v>510</v>
      </c>
      <c r="AI316" s="17">
        <f t="shared" si="96"/>
        <v>17</v>
      </c>
      <c r="AJ316" s="19">
        <f t="shared" si="97"/>
        <v>0.79078431372549018</v>
      </c>
      <c r="AK316" s="20">
        <f>'Even Strength'!AA316+'Power Play'!R316+'Penalty Kill'!L316</f>
        <v>14.399999999999999</v>
      </c>
      <c r="AL316" s="19">
        <f t="shared" si="98"/>
        <v>2.1423258120505824</v>
      </c>
      <c r="AM316" s="15">
        <f>IF(('Even Strength'!BR316+'Power Play'!AK316+'Penalty Kill'!AG316)&gt;0,V316/('Even Strength'!BR316+'Power Play'!AK316+'Penalty Kill'!AG316),0)</f>
        <v>0.4</v>
      </c>
      <c r="AN316" s="15">
        <f>IF(('Even Strength'!BR316+'Power Play'!AK316+'Penalty Kill'!AG316)&gt;0,W316/('Even Strength'!BR316+'Power Play'!AK316+'Penalty Kill'!AG316),0)</f>
        <v>0.26666666666666666</v>
      </c>
      <c r="AO316" s="15">
        <f t="shared" si="99"/>
        <v>0.66666666666666674</v>
      </c>
      <c r="AP316" s="13">
        <v>3</v>
      </c>
      <c r="AQ316" s="13">
        <v>6</v>
      </c>
      <c r="AR316" s="21">
        <f t="shared" si="100"/>
        <v>0.33333333333333331</v>
      </c>
      <c r="AS316" s="22">
        <v>0.4</v>
      </c>
      <c r="AT316" s="1"/>
      <c r="AU316" s="1"/>
      <c r="AV316">
        <v>41</v>
      </c>
      <c r="AW316" s="13">
        <v>14</v>
      </c>
      <c r="AX316" s="13">
        <v>13</v>
      </c>
      <c r="AY316" s="13">
        <v>20</v>
      </c>
      <c r="AZ316" s="13">
        <v>6</v>
      </c>
      <c r="BA316" s="13">
        <v>12</v>
      </c>
      <c r="BB316" s="16">
        <f t="shared" si="101"/>
        <v>6.0996776593106867</v>
      </c>
      <c r="BC316" s="17">
        <f t="shared" si="102"/>
        <v>2.0828167617158444</v>
      </c>
      <c r="BD316" s="17">
        <f t="shared" si="103"/>
        <v>1.9340441358789984</v>
      </c>
      <c r="BE316" s="17">
        <f t="shared" si="104"/>
        <v>2.9754525167369201</v>
      </c>
      <c r="BF316" s="17">
        <f t="shared" si="105"/>
        <v>0.89263575502107606</v>
      </c>
      <c r="BG316" s="17">
        <f t="shared" si="106"/>
        <v>1.7852715100421521</v>
      </c>
      <c r="BH316" s="13">
        <v>6</v>
      </c>
      <c r="BI316" s="13">
        <v>3</v>
      </c>
      <c r="BJ316" s="13">
        <v>0</v>
      </c>
      <c r="BK316" s="13">
        <v>0</v>
      </c>
      <c r="BL316" s="13">
        <v>0</v>
      </c>
      <c r="BM316" s="13">
        <v>0</v>
      </c>
      <c r="BN316" s="13">
        <f t="shared" si="107"/>
        <v>33</v>
      </c>
      <c r="BO316" s="16">
        <v>-1.6990000000000001</v>
      </c>
      <c r="BP316" s="13">
        <v>2</v>
      </c>
      <c r="BQ316" s="13">
        <v>0</v>
      </c>
      <c r="BR316" s="23">
        <f t="shared" si="108"/>
        <v>0</v>
      </c>
      <c r="BS316" s="13">
        <v>0</v>
      </c>
      <c r="BT316" s="13">
        <v>0</v>
      </c>
      <c r="BU316" s="13">
        <v>12</v>
      </c>
      <c r="BV316" s="13">
        <v>0</v>
      </c>
      <c r="BW316" s="13">
        <v>0</v>
      </c>
      <c r="BX316" s="13">
        <v>1</v>
      </c>
      <c r="BY316" s="13">
        <v>0</v>
      </c>
      <c r="BZ316" s="13">
        <v>0</v>
      </c>
      <c r="CA316" s="13">
        <v>0</v>
      </c>
      <c r="CB316" s="23">
        <f t="shared" si="109"/>
        <v>0</v>
      </c>
      <c r="CC316" s="16">
        <v>0.7</v>
      </c>
      <c r="CD316" s="16">
        <v>0.30000000000000004</v>
      </c>
      <c r="CE316" s="16">
        <v>1</v>
      </c>
      <c r="CF316" s="24">
        <f t="shared" si="110"/>
        <v>3.3333333333333333E-2</v>
      </c>
      <c r="CG316" s="24">
        <f t="shared" si="111"/>
        <v>0.14877262583684603</v>
      </c>
      <c r="CH316" s="25">
        <v>2</v>
      </c>
      <c r="CI316" s="16">
        <v>8.3000000000000007</v>
      </c>
      <c r="CJ316" s="16">
        <v>6.6</v>
      </c>
      <c r="CK316" s="16">
        <v>-2.2999999999999998</v>
      </c>
      <c r="CL316" s="16">
        <v>0.8</v>
      </c>
      <c r="CM316" s="16">
        <v>0.30000000000000004</v>
      </c>
      <c r="CN316" s="16">
        <v>-0.5</v>
      </c>
      <c r="CO316" s="16">
        <v>0.60000000000000009</v>
      </c>
      <c r="CP316" s="26">
        <f t="shared" si="112"/>
        <v>2.0000000000000004E-2</v>
      </c>
      <c r="CQ316" s="26">
        <f t="shared" si="113"/>
        <v>8.9263575502107617E-2</v>
      </c>
      <c r="CR316" s="13">
        <v>1</v>
      </c>
      <c r="CS316" s="13">
        <v>0</v>
      </c>
      <c r="CT316" s="13">
        <v>2</v>
      </c>
      <c r="CU316" s="13">
        <v>-0.01</v>
      </c>
      <c r="CV316" s="13">
        <v>-0.72</v>
      </c>
      <c r="CW316" s="13">
        <v>0.69</v>
      </c>
      <c r="CX316" s="13">
        <v>-0.7</v>
      </c>
      <c r="CY316" s="13">
        <v>0.28999999999999998</v>
      </c>
      <c r="CZ316" s="13">
        <v>2.5099999999999998</v>
      </c>
      <c r="DA316" s="13">
        <v>2.06</v>
      </c>
      <c r="DB316" s="27">
        <v>-23.13</v>
      </c>
      <c r="DC316" s="27">
        <v>19.09</v>
      </c>
      <c r="DD316" s="27">
        <v>-42.22</v>
      </c>
      <c r="DE316" s="27">
        <v>-7.42</v>
      </c>
      <c r="DF316" s="27">
        <v>-19.75</v>
      </c>
      <c r="DG316" s="27">
        <v>16.84</v>
      </c>
      <c r="DH316" s="27">
        <v>-36.590000000000003</v>
      </c>
      <c r="DI316" s="27">
        <v>-6.43</v>
      </c>
      <c r="DJ316" s="1">
        <v>89</v>
      </c>
      <c r="DK316" s="1"/>
      <c r="DL316" s="1"/>
      <c r="DM316" s="1">
        <v>0.443</v>
      </c>
      <c r="DN316" s="1">
        <v>0</v>
      </c>
      <c r="DO316" s="1">
        <v>0.182</v>
      </c>
      <c r="DP316" s="16">
        <f t="shared" si="114"/>
        <v>0.21738732555479306</v>
      </c>
    </row>
    <row r="317" spans="1:120" x14ac:dyDescent="0.2">
      <c r="A317" s="13">
        <v>25</v>
      </c>
      <c r="B317" s="13" t="s">
        <v>1326</v>
      </c>
      <c r="C317" s="13" t="s">
        <v>1327</v>
      </c>
      <c r="D317" s="1"/>
      <c r="E317" s="13" t="s">
        <v>222</v>
      </c>
      <c r="F317" s="1" t="s">
        <v>223</v>
      </c>
      <c r="G317" s="13">
        <v>75</v>
      </c>
      <c r="H317" s="13">
        <v>209</v>
      </c>
      <c r="I317" s="13" t="s">
        <v>125</v>
      </c>
      <c r="J317" s="13">
        <v>2012</v>
      </c>
      <c r="K317" s="13">
        <v>1</v>
      </c>
      <c r="L317" s="13">
        <v>12</v>
      </c>
      <c r="M317" s="1"/>
      <c r="N317" s="1">
        <v>20</v>
      </c>
      <c r="O317" s="13" t="s">
        <v>1299</v>
      </c>
      <c r="P317" s="13" t="s">
        <v>1328</v>
      </c>
      <c r="Q317" s="1" t="str">
        <f t="shared" si="92"/>
        <v>BUF</v>
      </c>
      <c r="R317" s="13" t="s">
        <v>238</v>
      </c>
      <c r="S317" s="1"/>
      <c r="T317" s="13" t="s">
        <v>146</v>
      </c>
      <c r="U317" s="13">
        <v>25</v>
      </c>
      <c r="V317" s="13">
        <v>3</v>
      </c>
      <c r="W317" s="13">
        <v>3</v>
      </c>
      <c r="X317" s="14">
        <v>0</v>
      </c>
      <c r="Y317" s="13">
        <v>6</v>
      </c>
      <c r="Z317" s="13">
        <v>-10</v>
      </c>
      <c r="AA317" s="1">
        <v>35</v>
      </c>
      <c r="AB317" s="14">
        <v>10</v>
      </c>
      <c r="AC317" s="14">
        <v>12</v>
      </c>
      <c r="AD317" s="15">
        <f t="shared" si="93"/>
        <v>8.5714285714285715E-2</v>
      </c>
      <c r="AE317" s="15">
        <f t="shared" si="94"/>
        <v>5.2631578947368418E-2</v>
      </c>
      <c r="AF317" s="16">
        <v>379.23333333329998</v>
      </c>
      <c r="AG317" s="17">
        <f t="shared" si="95"/>
        <v>15.169333333331998</v>
      </c>
      <c r="AH317" s="29">
        <v>481</v>
      </c>
      <c r="AI317" s="17">
        <f t="shared" si="96"/>
        <v>19.239999999999998</v>
      </c>
      <c r="AJ317" s="19">
        <f t="shared" si="97"/>
        <v>0.78842688842681907</v>
      </c>
      <c r="AK317" s="20">
        <f>'Even Strength'!AA317+'Power Play'!R317+'Penalty Kill'!L317</f>
        <v>0</v>
      </c>
      <c r="AL317" s="19">
        <f t="shared" si="98"/>
        <v>0</v>
      </c>
      <c r="AM317" s="15">
        <f>IF(('Even Strength'!BR317+'Power Play'!AK317+'Penalty Kill'!AG317)&gt;0,V317/('Even Strength'!BR317+'Power Play'!AK317+'Penalty Kill'!AG317),0)</f>
        <v>0.27272727272727271</v>
      </c>
      <c r="AN317" s="15">
        <f>IF(('Even Strength'!BR317+'Power Play'!AK317+'Penalty Kill'!AG317)&gt;0,W317/('Even Strength'!BR317+'Power Play'!AK317+'Penalty Kill'!AG317),0)</f>
        <v>0.27272727272727271</v>
      </c>
      <c r="AO317" s="15">
        <f t="shared" si="99"/>
        <v>0.54545454545454541</v>
      </c>
      <c r="AP317" s="13">
        <v>153</v>
      </c>
      <c r="AQ317" s="13">
        <v>178</v>
      </c>
      <c r="AR317" s="21">
        <f t="shared" si="100"/>
        <v>0.46223564954682778</v>
      </c>
      <c r="AS317" s="22">
        <v>22.2</v>
      </c>
      <c r="AT317" s="13">
        <v>3</v>
      </c>
      <c r="AU317" s="13">
        <v>1</v>
      </c>
      <c r="AV317">
        <v>19</v>
      </c>
      <c r="AW317" s="13">
        <v>28</v>
      </c>
      <c r="AX317" s="13">
        <v>15</v>
      </c>
      <c r="AY317" s="13">
        <v>10</v>
      </c>
      <c r="AZ317" s="13">
        <v>7</v>
      </c>
      <c r="BA317" s="13">
        <v>2</v>
      </c>
      <c r="BB317" s="16">
        <f t="shared" si="101"/>
        <v>3.006064867715831</v>
      </c>
      <c r="BC317" s="17">
        <f t="shared" si="102"/>
        <v>4.4299903313706981</v>
      </c>
      <c r="BD317" s="17">
        <f t="shared" si="103"/>
        <v>2.3732091060914451</v>
      </c>
      <c r="BE317" s="17">
        <f t="shared" si="104"/>
        <v>1.5821394040609635</v>
      </c>
      <c r="BF317" s="17">
        <f t="shared" si="105"/>
        <v>1.1074975828426745</v>
      </c>
      <c r="BG317" s="17">
        <f t="shared" si="106"/>
        <v>0.31642788081219275</v>
      </c>
      <c r="BH317" s="13">
        <v>2</v>
      </c>
      <c r="BI317" s="13">
        <v>1</v>
      </c>
      <c r="BJ317" s="13">
        <v>0</v>
      </c>
      <c r="BK317" s="13">
        <v>0</v>
      </c>
      <c r="BL317" s="13">
        <v>0</v>
      </c>
      <c r="BM317" s="13">
        <v>0</v>
      </c>
      <c r="BN317" s="13">
        <f t="shared" si="107"/>
        <v>45</v>
      </c>
      <c r="BO317" s="16">
        <v>0.34600000000000003</v>
      </c>
      <c r="BP317" s="1"/>
      <c r="BQ317" s="1"/>
      <c r="BR317" s="23" t="str">
        <f t="shared" si="108"/>
        <v xml:space="preserve"> </v>
      </c>
      <c r="BS317" s="1"/>
      <c r="BT317" s="13">
        <v>1</v>
      </c>
      <c r="BU317" s="13">
        <v>3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23">
        <f t="shared" si="109"/>
        <v>0</v>
      </c>
      <c r="CC317" s="16">
        <v>-0.1</v>
      </c>
      <c r="CD317" s="16">
        <v>0.1</v>
      </c>
      <c r="CE317" s="16">
        <v>0</v>
      </c>
      <c r="CF317" s="24">
        <f t="shared" si="110"/>
        <v>0</v>
      </c>
      <c r="CG317" s="24">
        <f t="shared" si="111"/>
        <v>0</v>
      </c>
      <c r="CH317" s="25">
        <v>5</v>
      </c>
      <c r="CI317" s="16">
        <v>6.5</v>
      </c>
      <c r="CJ317" s="16">
        <v>5.9</v>
      </c>
      <c r="CK317" s="16">
        <v>-5.0999999999999996</v>
      </c>
      <c r="CL317" s="16">
        <v>-0.30000000000000004</v>
      </c>
      <c r="CM317" s="16">
        <v>-0.2</v>
      </c>
      <c r="CN317" s="16">
        <v>0</v>
      </c>
      <c r="CO317" s="16">
        <v>-0.5</v>
      </c>
      <c r="CP317" s="26">
        <f t="shared" si="112"/>
        <v>-0.02</v>
      </c>
      <c r="CQ317" s="26">
        <f t="shared" si="113"/>
        <v>-7.9106970203048188E-2</v>
      </c>
      <c r="CR317" s="13">
        <v>0</v>
      </c>
      <c r="CS317" s="13">
        <v>0</v>
      </c>
      <c r="CT317" s="13">
        <v>0</v>
      </c>
      <c r="CU317" s="13">
        <v>0.08</v>
      </c>
      <c r="CV317" s="13">
        <v>-0.28999999999999998</v>
      </c>
      <c r="CW317" s="13">
        <v>0.72</v>
      </c>
      <c r="CX317" s="13">
        <v>1.1499999999999999</v>
      </c>
      <c r="CY317" s="13">
        <v>1.41</v>
      </c>
      <c r="CZ317" s="13">
        <v>-0.46</v>
      </c>
      <c r="DA317" s="13">
        <v>2.61</v>
      </c>
      <c r="DB317" s="27">
        <v>4.4400000000000004</v>
      </c>
      <c r="DC317" s="27">
        <v>-11.02</v>
      </c>
      <c r="DD317" s="27">
        <v>15.46</v>
      </c>
      <c r="DE317" s="27">
        <v>2.66</v>
      </c>
      <c r="DF317" s="27">
        <v>2.68</v>
      </c>
      <c r="DG317" s="27">
        <v>-8.99</v>
      </c>
      <c r="DH317" s="27">
        <v>11.67</v>
      </c>
      <c r="DI317" s="27">
        <v>2.0099999999999998</v>
      </c>
      <c r="DJ317" s="1">
        <v>45</v>
      </c>
      <c r="DK317" s="1"/>
      <c r="DL317" s="1"/>
      <c r="DM317" s="1">
        <v>0.42899999999999999</v>
      </c>
      <c r="DN317" s="1">
        <v>0</v>
      </c>
      <c r="DO317" s="1">
        <v>0.85</v>
      </c>
      <c r="DP317" s="16">
        <f t="shared" si="114"/>
        <v>-1.12964996568291</v>
      </c>
    </row>
    <row r="318" spans="1:120" x14ac:dyDescent="0.2">
      <c r="A318" s="13">
        <v>23</v>
      </c>
      <c r="B318" s="13" t="s">
        <v>1329</v>
      </c>
      <c r="C318" s="13" t="s">
        <v>1330</v>
      </c>
      <c r="D318" s="13" t="s">
        <v>142</v>
      </c>
      <c r="E318" s="13" t="s">
        <v>123</v>
      </c>
      <c r="F318" s="1" t="s">
        <v>124</v>
      </c>
      <c r="G318" s="13">
        <v>66</v>
      </c>
      <c r="H318" s="13">
        <v>160</v>
      </c>
      <c r="I318" s="13" t="s">
        <v>150</v>
      </c>
      <c r="J318" s="13">
        <v>2011</v>
      </c>
      <c r="K318" s="13">
        <v>2</v>
      </c>
      <c r="L318" s="13">
        <v>33</v>
      </c>
      <c r="M318" s="13" t="s">
        <v>159</v>
      </c>
      <c r="N318" s="1">
        <v>21</v>
      </c>
      <c r="O318" s="13" t="s">
        <v>1331</v>
      </c>
      <c r="P318" s="13" t="s">
        <v>1332</v>
      </c>
      <c r="Q318" s="1" t="str">
        <f t="shared" si="92"/>
        <v>FLA</v>
      </c>
      <c r="R318" s="13" t="s">
        <v>302</v>
      </c>
      <c r="S318" s="1"/>
      <c r="T318" s="13" t="s">
        <v>146</v>
      </c>
      <c r="U318" s="13">
        <v>7</v>
      </c>
      <c r="V318" s="13">
        <v>1</v>
      </c>
      <c r="W318" s="13">
        <v>0</v>
      </c>
      <c r="X318" s="14">
        <v>0</v>
      </c>
      <c r="Y318" s="13">
        <v>1</v>
      </c>
      <c r="Z318" s="13">
        <v>1</v>
      </c>
      <c r="AA318" s="1">
        <v>18</v>
      </c>
      <c r="AB318" s="14">
        <v>4</v>
      </c>
      <c r="AC318" s="14">
        <v>4</v>
      </c>
      <c r="AD318" s="15">
        <f t="shared" si="93"/>
        <v>5.5555555555555552E-2</v>
      </c>
      <c r="AE318" s="15">
        <f t="shared" si="94"/>
        <v>3.8461538461538464E-2</v>
      </c>
      <c r="AF318" s="16">
        <v>88.266666666700004</v>
      </c>
      <c r="AG318" s="17">
        <f t="shared" si="95"/>
        <v>12.609523809528572</v>
      </c>
      <c r="AH318" s="29">
        <v>127</v>
      </c>
      <c r="AI318" s="17">
        <f t="shared" si="96"/>
        <v>18.142857142857142</v>
      </c>
      <c r="AJ318" s="19">
        <f t="shared" si="97"/>
        <v>0.69501312335984256</v>
      </c>
      <c r="AK318" s="20">
        <f>'Even Strength'!AA318+'Power Play'!R318+'Penalty Kill'!L318</f>
        <v>0</v>
      </c>
      <c r="AL318" s="19">
        <f t="shared" si="98"/>
        <v>0</v>
      </c>
      <c r="AM318" s="15">
        <f>IF(('Even Strength'!BR318+'Power Play'!AK318+'Penalty Kill'!AG318)&gt;0,V318/('Even Strength'!BR318+'Power Play'!AK318+'Penalty Kill'!AG318),0)</f>
        <v>0</v>
      </c>
      <c r="AN318" s="15">
        <f>IF(('Even Strength'!BR318+'Power Play'!AK318+'Penalty Kill'!AG318)&gt;0,W318/('Even Strength'!BR318+'Power Play'!AK318+'Penalty Kill'!AG318),0)</f>
        <v>0</v>
      </c>
      <c r="AO318" s="15">
        <f t="shared" si="99"/>
        <v>0</v>
      </c>
      <c r="AP318" s="13">
        <v>6</v>
      </c>
      <c r="AQ318" s="13">
        <v>8</v>
      </c>
      <c r="AR318" s="21">
        <f t="shared" si="100"/>
        <v>0.42857142857142855</v>
      </c>
      <c r="AS318" s="22">
        <v>3.1</v>
      </c>
      <c r="AT318" s="1"/>
      <c r="AU318" s="1"/>
      <c r="AV318">
        <v>8</v>
      </c>
      <c r="AW318" s="13">
        <v>7</v>
      </c>
      <c r="AX318" s="13">
        <v>1</v>
      </c>
      <c r="AY318" s="13">
        <v>4</v>
      </c>
      <c r="AZ318" s="13">
        <v>0</v>
      </c>
      <c r="BA318" s="13">
        <v>3</v>
      </c>
      <c r="BB318" s="16">
        <f t="shared" si="101"/>
        <v>5.4380664652547441</v>
      </c>
      <c r="BC318" s="17">
        <f t="shared" si="102"/>
        <v>4.7583081570979004</v>
      </c>
      <c r="BD318" s="17">
        <f t="shared" si="103"/>
        <v>0.67975830815684302</v>
      </c>
      <c r="BE318" s="17">
        <f t="shared" si="104"/>
        <v>2.7190332326273721</v>
      </c>
      <c r="BF318" s="17">
        <f t="shared" si="105"/>
        <v>0</v>
      </c>
      <c r="BG318" s="17">
        <f t="shared" si="106"/>
        <v>2.0392749244705288</v>
      </c>
      <c r="BH318" s="13">
        <v>4</v>
      </c>
      <c r="BI318" s="13">
        <v>2</v>
      </c>
      <c r="BJ318" s="13">
        <v>0</v>
      </c>
      <c r="BK318" s="13">
        <v>0</v>
      </c>
      <c r="BL318" s="13">
        <v>0</v>
      </c>
      <c r="BM318" s="13">
        <v>0</v>
      </c>
      <c r="BN318" s="13">
        <f t="shared" si="107"/>
        <v>12</v>
      </c>
      <c r="BO318" s="16">
        <v>1.847</v>
      </c>
      <c r="BP318" s="1"/>
      <c r="BQ318" s="1"/>
      <c r="BR318" s="23" t="str">
        <f t="shared" si="108"/>
        <v xml:space="preserve"> </v>
      </c>
      <c r="BS318" s="1"/>
      <c r="BT318" s="13">
        <v>0</v>
      </c>
      <c r="BU318" s="13">
        <v>3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23">
        <f t="shared" si="109"/>
        <v>0</v>
      </c>
      <c r="CC318" s="16">
        <v>0</v>
      </c>
      <c r="CD318" s="16">
        <v>0.1</v>
      </c>
      <c r="CE318" s="16">
        <v>0.1</v>
      </c>
      <c r="CF318" s="24">
        <f t="shared" si="110"/>
        <v>1.4285714285714287E-2</v>
      </c>
      <c r="CG318" s="24">
        <f t="shared" si="111"/>
        <v>6.7975830815684299E-2</v>
      </c>
      <c r="CH318" s="25">
        <v>3</v>
      </c>
      <c r="CI318" s="16">
        <v>1.1000000000000001</v>
      </c>
      <c r="CJ318" s="16">
        <v>1</v>
      </c>
      <c r="CK318" s="16">
        <v>1</v>
      </c>
      <c r="CL318" s="16">
        <v>0</v>
      </c>
      <c r="CM318" s="16">
        <v>0.2</v>
      </c>
      <c r="CN318" s="16">
        <v>0</v>
      </c>
      <c r="CO318" s="16">
        <v>0.30000000000000004</v>
      </c>
      <c r="CP318" s="26">
        <f t="shared" si="112"/>
        <v>4.2857142857142864E-2</v>
      </c>
      <c r="CQ318" s="26">
        <f t="shared" si="113"/>
        <v>0.20392749244705291</v>
      </c>
      <c r="CR318" s="13">
        <v>0</v>
      </c>
      <c r="CS318" s="13">
        <v>0</v>
      </c>
      <c r="CT318" s="13">
        <v>0</v>
      </c>
      <c r="CU318" s="13">
        <v>0</v>
      </c>
      <c r="CV318" s="13">
        <v>0.45</v>
      </c>
      <c r="CW318" s="13">
        <v>-0.08</v>
      </c>
      <c r="CX318" s="13">
        <v>-0.15</v>
      </c>
      <c r="CY318" s="13">
        <v>0.52</v>
      </c>
      <c r="CZ318" s="13">
        <v>-1</v>
      </c>
      <c r="DA318" s="13">
        <v>-0.26</v>
      </c>
      <c r="DB318" s="27">
        <v>4.76</v>
      </c>
      <c r="DC318" s="27">
        <v>-14.6</v>
      </c>
      <c r="DD318" s="27">
        <v>19.36</v>
      </c>
      <c r="DE318" s="27">
        <v>14.93</v>
      </c>
      <c r="DF318" s="27">
        <v>4.82</v>
      </c>
      <c r="DG318" s="27">
        <v>-11.42</v>
      </c>
      <c r="DH318" s="27">
        <v>16.239999999999998</v>
      </c>
      <c r="DI318" s="27">
        <v>12.53</v>
      </c>
      <c r="DJ318" s="1">
        <v>14</v>
      </c>
      <c r="DK318" s="1"/>
      <c r="DL318" s="1"/>
      <c r="DM318" s="1">
        <v>0.08</v>
      </c>
      <c r="DN318" s="1">
        <v>0</v>
      </c>
      <c r="DO318" s="1">
        <v>0</v>
      </c>
      <c r="DP318" s="16">
        <f t="shared" si="114"/>
        <v>0.21786776481354386</v>
      </c>
    </row>
    <row r="319" spans="1:120" x14ac:dyDescent="0.2">
      <c r="A319" s="13">
        <v>8</v>
      </c>
      <c r="B319" s="13" t="s">
        <v>1333</v>
      </c>
      <c r="C319" s="13" t="s">
        <v>1334</v>
      </c>
      <c r="D319" s="1"/>
      <c r="E319" s="13" t="s">
        <v>197</v>
      </c>
      <c r="F319" s="1" t="s">
        <v>198</v>
      </c>
      <c r="G319" s="13">
        <v>76</v>
      </c>
      <c r="H319" s="13">
        <v>230</v>
      </c>
      <c r="I319" s="13" t="s">
        <v>125</v>
      </c>
      <c r="J319" s="13">
        <v>2004</v>
      </c>
      <c r="K319" s="13">
        <v>2</v>
      </c>
      <c r="L319" s="13">
        <v>56</v>
      </c>
      <c r="M319" s="1"/>
      <c r="N319" s="1">
        <v>30</v>
      </c>
      <c r="O319" s="13" t="s">
        <v>274</v>
      </c>
      <c r="P319" s="13" t="s">
        <v>1335</v>
      </c>
      <c r="Q319" s="1" t="str">
        <f t="shared" si="92"/>
        <v>PHI</v>
      </c>
      <c r="R319" s="13" t="s">
        <v>167</v>
      </c>
      <c r="S319" s="1"/>
      <c r="T319" s="13" t="s">
        <v>173</v>
      </c>
      <c r="U319" s="13">
        <v>68</v>
      </c>
      <c r="V319" s="13">
        <v>5</v>
      </c>
      <c r="W319" s="13">
        <v>9</v>
      </c>
      <c r="X319" s="14">
        <v>1</v>
      </c>
      <c r="Y319" s="13">
        <v>14</v>
      </c>
      <c r="Z319" s="13">
        <v>8</v>
      </c>
      <c r="AA319" s="1">
        <v>43</v>
      </c>
      <c r="AB319" s="14">
        <v>20</v>
      </c>
      <c r="AC319" s="14">
        <v>41</v>
      </c>
      <c r="AD319" s="15">
        <f t="shared" si="93"/>
        <v>0.11627906976744186</v>
      </c>
      <c r="AE319" s="15">
        <f t="shared" si="94"/>
        <v>4.807692307692308E-2</v>
      </c>
      <c r="AF319" s="16">
        <v>1200.6166666667</v>
      </c>
      <c r="AG319" s="17">
        <f t="shared" si="95"/>
        <v>17.656127450980883</v>
      </c>
      <c r="AH319" s="29">
        <v>1711</v>
      </c>
      <c r="AI319" s="17">
        <f t="shared" si="96"/>
        <v>25.161764705882351</v>
      </c>
      <c r="AJ319" s="19">
        <f t="shared" si="97"/>
        <v>0.70170465614652244</v>
      </c>
      <c r="AK319" s="20">
        <f>'Even Strength'!AA319+'Power Play'!R319+'Penalty Kill'!L319</f>
        <v>11.513513513513512</v>
      </c>
      <c r="AL319" s="19">
        <f t="shared" si="98"/>
        <v>0.57537999428970521</v>
      </c>
      <c r="AM319" s="15">
        <f>IF(('Even Strength'!BR319+'Power Play'!AK319+'Penalty Kill'!AG319)&gt;0,V319/('Even Strength'!BR319+'Power Play'!AK319+'Penalty Kill'!AG319),0)</f>
        <v>0.13513513513513514</v>
      </c>
      <c r="AN319" s="15">
        <f>IF(('Even Strength'!BR319+'Power Play'!AK319+'Penalty Kill'!AG319)&gt;0,W319/('Even Strength'!BR319+'Power Play'!AK319+'Penalty Kill'!AG319),0)</f>
        <v>0.24324324324324326</v>
      </c>
      <c r="AO319" s="15">
        <f t="shared" si="99"/>
        <v>0.3783783783783784</v>
      </c>
      <c r="AP319" s="13">
        <v>0</v>
      </c>
      <c r="AQ319" s="13">
        <v>0</v>
      </c>
      <c r="AR319" s="21">
        <f t="shared" si="100"/>
        <v>0</v>
      </c>
      <c r="AS319" s="22">
        <v>0</v>
      </c>
      <c r="AT319" s="1"/>
      <c r="AU319" s="1"/>
      <c r="AV319">
        <v>133</v>
      </c>
      <c r="AW319" s="13">
        <v>132</v>
      </c>
      <c r="AX319" s="13">
        <v>89</v>
      </c>
      <c r="AY319" s="13">
        <v>20</v>
      </c>
      <c r="AZ319" s="13">
        <v>23</v>
      </c>
      <c r="BA319" s="13">
        <v>10</v>
      </c>
      <c r="BB319" s="16">
        <f t="shared" si="101"/>
        <v>6.6465843941306098</v>
      </c>
      <c r="BC319" s="17">
        <f t="shared" si="102"/>
        <v>6.5966100753777477</v>
      </c>
      <c r="BD319" s="17">
        <f t="shared" si="103"/>
        <v>4.4477143690046939</v>
      </c>
      <c r="BE319" s="17">
        <f t="shared" si="104"/>
        <v>0.99948637505723459</v>
      </c>
      <c r="BF319" s="17">
        <f t="shared" si="105"/>
        <v>1.1494093313158198</v>
      </c>
      <c r="BG319" s="17">
        <f t="shared" si="106"/>
        <v>0.49974318752861729</v>
      </c>
      <c r="BH319" s="13">
        <v>32</v>
      </c>
      <c r="BI319" s="13">
        <v>16</v>
      </c>
      <c r="BJ319" s="13">
        <v>0</v>
      </c>
      <c r="BK319" s="13">
        <v>0</v>
      </c>
      <c r="BL319" s="13">
        <v>0</v>
      </c>
      <c r="BM319" s="13">
        <v>0</v>
      </c>
      <c r="BN319" s="13">
        <f t="shared" si="107"/>
        <v>253</v>
      </c>
      <c r="BO319" s="16">
        <v>-3.3890000000000002</v>
      </c>
      <c r="BP319" s="1"/>
      <c r="BQ319" s="1"/>
      <c r="BR319" s="23" t="str">
        <f t="shared" si="108"/>
        <v xml:space="preserve"> </v>
      </c>
      <c r="BS319" s="1"/>
      <c r="BT319" s="13">
        <v>0</v>
      </c>
      <c r="BU319" s="13">
        <v>22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23">
        <f t="shared" si="109"/>
        <v>0</v>
      </c>
      <c r="CC319" s="16">
        <v>0.60000000000000009</v>
      </c>
      <c r="CD319" s="16">
        <v>3.2</v>
      </c>
      <c r="CE319" s="16">
        <v>3.7</v>
      </c>
      <c r="CF319" s="24">
        <f t="shared" si="110"/>
        <v>5.4411764705882354E-2</v>
      </c>
      <c r="CG319" s="24">
        <f t="shared" si="111"/>
        <v>0.18490497938558839</v>
      </c>
      <c r="CH319" s="25">
        <v>4</v>
      </c>
      <c r="CI319" s="16">
        <v>17.8</v>
      </c>
      <c r="CJ319" s="16">
        <v>26.8</v>
      </c>
      <c r="CK319" s="16">
        <v>8.1</v>
      </c>
      <c r="CL319" s="16">
        <v>1.5</v>
      </c>
      <c r="CM319" s="16">
        <v>4</v>
      </c>
      <c r="CN319" s="16">
        <v>0</v>
      </c>
      <c r="CO319" s="16">
        <v>5.5</v>
      </c>
      <c r="CP319" s="26">
        <f t="shared" si="112"/>
        <v>8.0882352941176475E-2</v>
      </c>
      <c r="CQ319" s="26">
        <f t="shared" si="113"/>
        <v>0.27485875314073949</v>
      </c>
      <c r="CR319" s="13">
        <v>0</v>
      </c>
      <c r="CS319" s="13">
        <v>0</v>
      </c>
      <c r="CT319" s="13">
        <v>1</v>
      </c>
      <c r="CU319" s="13">
        <v>0</v>
      </c>
      <c r="CV319" s="13">
        <v>0.06</v>
      </c>
      <c r="CW319" s="13">
        <v>0.02</v>
      </c>
      <c r="CX319" s="13">
        <v>-3.94</v>
      </c>
      <c r="CY319" s="13">
        <v>-1.9500000000000002</v>
      </c>
      <c r="CZ319" s="13">
        <v>3.06</v>
      </c>
      <c r="DA319" s="13">
        <v>-2.75</v>
      </c>
      <c r="DB319" s="27">
        <v>-72.09</v>
      </c>
      <c r="DC319" s="27">
        <v>34.5</v>
      </c>
      <c r="DD319" s="27">
        <v>-106.59</v>
      </c>
      <c r="DE319" s="27">
        <v>-6.33</v>
      </c>
      <c r="DF319" s="27">
        <v>-63.58</v>
      </c>
      <c r="DG319" s="27">
        <v>29.43</v>
      </c>
      <c r="DH319" s="27">
        <v>-93.01</v>
      </c>
      <c r="DI319" s="27">
        <v>-5.52</v>
      </c>
      <c r="DJ319" s="1">
        <v>186</v>
      </c>
      <c r="DK319" s="28">
        <v>14</v>
      </c>
      <c r="DL319" s="28" t="s">
        <v>379</v>
      </c>
      <c r="DM319" s="1">
        <v>3.5</v>
      </c>
      <c r="DN319" s="1">
        <v>0.42699999999999999</v>
      </c>
      <c r="DO319" s="1">
        <v>0</v>
      </c>
      <c r="DP319" s="16">
        <f t="shared" si="114"/>
        <v>-0.77659574468085157</v>
      </c>
    </row>
    <row r="320" spans="1:120" x14ac:dyDescent="0.2">
      <c r="A320" s="13">
        <v>62</v>
      </c>
      <c r="B320" s="13" t="s">
        <v>1336</v>
      </c>
      <c r="C320" s="13" t="s">
        <v>768</v>
      </c>
      <c r="D320" s="13" t="s">
        <v>257</v>
      </c>
      <c r="E320" s="13" t="s">
        <v>141</v>
      </c>
      <c r="F320" s="1" t="s">
        <v>142</v>
      </c>
      <c r="G320" s="13">
        <v>76</v>
      </c>
      <c r="H320" s="13">
        <v>225</v>
      </c>
      <c r="I320" s="13" t="s">
        <v>150</v>
      </c>
      <c r="J320" s="13">
        <v>2006</v>
      </c>
      <c r="K320" s="13">
        <v>3</v>
      </c>
      <c r="L320" s="13">
        <v>68</v>
      </c>
      <c r="M320" s="1"/>
      <c r="N320" s="1">
        <v>26</v>
      </c>
      <c r="O320" s="13" t="s">
        <v>496</v>
      </c>
      <c r="P320" s="13" t="s">
        <v>1337</v>
      </c>
      <c r="Q320" s="1" t="str">
        <f t="shared" si="92"/>
        <v>OTT</v>
      </c>
      <c r="R320" s="13" t="s">
        <v>482</v>
      </c>
      <c r="S320" s="1"/>
      <c r="T320" s="13" t="s">
        <v>173</v>
      </c>
      <c r="U320" s="13">
        <v>75</v>
      </c>
      <c r="V320" s="13">
        <v>0</v>
      </c>
      <c r="W320" s="13">
        <v>12</v>
      </c>
      <c r="X320" s="14">
        <v>7</v>
      </c>
      <c r="Y320" s="13">
        <v>12</v>
      </c>
      <c r="Z320" s="13">
        <v>11</v>
      </c>
      <c r="AA320" s="1">
        <v>64</v>
      </c>
      <c r="AB320" s="14">
        <v>29</v>
      </c>
      <c r="AC320" s="14">
        <v>58</v>
      </c>
      <c r="AD320" s="15">
        <f t="shared" si="93"/>
        <v>0</v>
      </c>
      <c r="AE320" s="15">
        <f t="shared" si="94"/>
        <v>0</v>
      </c>
      <c r="AF320" s="16">
        <v>1173.8666666667</v>
      </c>
      <c r="AG320" s="17">
        <f t="shared" si="95"/>
        <v>15.651555555556</v>
      </c>
      <c r="AH320" s="29">
        <v>1602</v>
      </c>
      <c r="AI320" s="17">
        <f t="shared" si="96"/>
        <v>21.36</v>
      </c>
      <c r="AJ320" s="19">
        <f t="shared" si="97"/>
        <v>0.732750728256367</v>
      </c>
      <c r="AK320" s="20">
        <f>'Even Strength'!AA320+'Power Play'!R320+'Penalty Kill'!L320</f>
        <v>69.257142857142867</v>
      </c>
      <c r="AL320" s="19">
        <f t="shared" si="98"/>
        <v>3.5399493736612229</v>
      </c>
      <c r="AM320" s="15">
        <f>IF(('Even Strength'!BR320+'Power Play'!AK320+'Penalty Kill'!AG320)&gt;0,V320/('Even Strength'!BR320+'Power Play'!AK320+'Penalty Kill'!AG320),0)</f>
        <v>0</v>
      </c>
      <c r="AN320" s="15">
        <f>IF(('Even Strength'!BR320+'Power Play'!AK320+'Penalty Kill'!AG320)&gt;0,W320/('Even Strength'!BR320+'Power Play'!AK320+'Penalty Kill'!AG320),0)</f>
        <v>0.31578947368421051</v>
      </c>
      <c r="AO320" s="15">
        <f t="shared" si="99"/>
        <v>0.31578947368421051</v>
      </c>
      <c r="AP320" s="13">
        <v>0</v>
      </c>
      <c r="AQ320" s="13">
        <v>0</v>
      </c>
      <c r="AR320" s="21">
        <f t="shared" si="100"/>
        <v>0</v>
      </c>
      <c r="AS320" s="22">
        <v>0</v>
      </c>
      <c r="AT320" s="1"/>
      <c r="AU320" s="1"/>
      <c r="AV320">
        <v>108</v>
      </c>
      <c r="AW320" s="13">
        <v>171</v>
      </c>
      <c r="AX320" s="13">
        <v>58</v>
      </c>
      <c r="AY320" s="13">
        <v>29</v>
      </c>
      <c r="AZ320" s="13">
        <v>40</v>
      </c>
      <c r="BA320" s="13">
        <v>12</v>
      </c>
      <c r="BB320" s="16">
        <f t="shared" si="101"/>
        <v>5.5202180826895297</v>
      </c>
      <c r="BC320" s="17">
        <f t="shared" si="102"/>
        <v>8.7403452975917553</v>
      </c>
      <c r="BD320" s="17">
        <f t="shared" si="103"/>
        <v>2.9645615629258586</v>
      </c>
      <c r="BE320" s="17">
        <f t="shared" si="104"/>
        <v>1.4822807814629293</v>
      </c>
      <c r="BF320" s="17">
        <f t="shared" si="105"/>
        <v>2.0445252158109368</v>
      </c>
      <c r="BG320" s="17">
        <f t="shared" si="106"/>
        <v>0.61335756474328107</v>
      </c>
      <c r="BH320" s="13">
        <v>97</v>
      </c>
      <c r="BI320" s="13">
        <v>26</v>
      </c>
      <c r="BJ320" s="13">
        <v>3</v>
      </c>
      <c r="BK320" s="13">
        <v>1</v>
      </c>
      <c r="BL320" s="13">
        <v>1</v>
      </c>
      <c r="BM320" s="13">
        <v>1</v>
      </c>
      <c r="BN320" s="13">
        <f t="shared" si="107"/>
        <v>329</v>
      </c>
      <c r="BO320" s="16">
        <v>-6.8550000000000004</v>
      </c>
      <c r="BP320" s="1"/>
      <c r="BQ320" s="1"/>
      <c r="BR320" s="23" t="str">
        <f t="shared" si="108"/>
        <v xml:space="preserve"> </v>
      </c>
      <c r="BS320" s="1"/>
      <c r="BT320" s="13">
        <v>0</v>
      </c>
      <c r="BU320" s="13">
        <v>24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23">
        <f t="shared" si="109"/>
        <v>0</v>
      </c>
      <c r="CC320" s="16">
        <v>-0.1</v>
      </c>
      <c r="CD320" s="16">
        <v>3.1</v>
      </c>
      <c r="CE320" s="16">
        <v>3</v>
      </c>
      <c r="CF320" s="24">
        <f t="shared" si="110"/>
        <v>0.04</v>
      </c>
      <c r="CG320" s="24">
        <f t="shared" si="111"/>
        <v>0.15333939118582027</v>
      </c>
      <c r="CH320" s="25">
        <v>3</v>
      </c>
      <c r="CI320" s="16">
        <v>19.3</v>
      </c>
      <c r="CJ320" s="16">
        <v>29.5</v>
      </c>
      <c r="CK320" s="16">
        <v>3.5</v>
      </c>
      <c r="CL320" s="16">
        <v>-0.2</v>
      </c>
      <c r="CM320" s="16">
        <v>4.0999999999999996</v>
      </c>
      <c r="CN320" s="16">
        <v>0</v>
      </c>
      <c r="CO320" s="16">
        <v>3.9</v>
      </c>
      <c r="CP320" s="26">
        <f t="shared" si="112"/>
        <v>5.1999999999999998E-2</v>
      </c>
      <c r="CQ320" s="26">
        <f t="shared" si="113"/>
        <v>0.19934120854156637</v>
      </c>
      <c r="CR320" s="13">
        <v>0</v>
      </c>
      <c r="CS320" s="13">
        <v>0</v>
      </c>
      <c r="CT320" s="13">
        <v>0</v>
      </c>
      <c r="CU320" s="13">
        <v>0</v>
      </c>
      <c r="CV320" s="13">
        <v>0.44</v>
      </c>
      <c r="CW320" s="13">
        <v>-1.42</v>
      </c>
      <c r="CX320" s="13">
        <v>-4.3600000000000003</v>
      </c>
      <c r="CY320" s="13">
        <v>1.76</v>
      </c>
      <c r="CZ320" s="13">
        <v>-2.68</v>
      </c>
      <c r="DA320" s="13">
        <v>-6.26</v>
      </c>
      <c r="DB320" s="27">
        <v>9.6199999999999992</v>
      </c>
      <c r="DC320" s="27">
        <v>-6.68</v>
      </c>
      <c r="DD320" s="27">
        <v>16.3</v>
      </c>
      <c r="DE320" s="27">
        <v>1.01</v>
      </c>
      <c r="DF320" s="27">
        <v>-3.01</v>
      </c>
      <c r="DG320" s="27">
        <v>10.38</v>
      </c>
      <c r="DH320" s="27">
        <v>-13.38</v>
      </c>
      <c r="DI320" s="27">
        <v>-0.83</v>
      </c>
      <c r="DJ320" s="1">
        <v>186</v>
      </c>
      <c r="DK320" s="1"/>
      <c r="DL320" s="1"/>
      <c r="DM320" s="1">
        <v>1.25</v>
      </c>
      <c r="DN320" s="1">
        <v>0</v>
      </c>
      <c r="DO320" s="1">
        <v>0</v>
      </c>
      <c r="DP320" s="16">
        <f t="shared" si="114"/>
        <v>2.4106382978723406</v>
      </c>
    </row>
    <row r="321" spans="1:120" x14ac:dyDescent="0.2">
      <c r="A321" s="13">
        <v>3</v>
      </c>
      <c r="B321" s="13" t="s">
        <v>1338</v>
      </c>
      <c r="C321" s="13" t="s">
        <v>1339</v>
      </c>
      <c r="D321" s="1"/>
      <c r="E321" s="13" t="s">
        <v>1012</v>
      </c>
      <c r="F321" s="1" t="s">
        <v>1013</v>
      </c>
      <c r="G321" s="13">
        <v>72</v>
      </c>
      <c r="H321" s="13">
        <v>204</v>
      </c>
      <c r="I321" s="13" t="s">
        <v>150</v>
      </c>
      <c r="J321" s="13">
        <v>2010</v>
      </c>
      <c r="K321" s="13">
        <v>3</v>
      </c>
      <c r="L321" s="13">
        <v>66</v>
      </c>
      <c r="M321" s="1"/>
      <c r="N321" s="1">
        <v>24</v>
      </c>
      <c r="O321" s="13" t="s">
        <v>1340</v>
      </c>
      <c r="P321" s="13" t="s">
        <v>1341</v>
      </c>
      <c r="Q321" s="1" t="str">
        <f t="shared" si="92"/>
        <v>TBL</v>
      </c>
      <c r="R321" s="13" t="s">
        <v>219</v>
      </c>
      <c r="S321" s="1"/>
      <c r="T321" s="13" t="s">
        <v>173</v>
      </c>
      <c r="U321" s="13">
        <v>31</v>
      </c>
      <c r="V321" s="13">
        <v>2</v>
      </c>
      <c r="W321" s="13">
        <v>3</v>
      </c>
      <c r="X321" s="14">
        <v>1</v>
      </c>
      <c r="Y321" s="13">
        <v>5</v>
      </c>
      <c r="Z321" s="13">
        <v>-5</v>
      </c>
      <c r="AA321" s="1">
        <v>63</v>
      </c>
      <c r="AB321" s="14">
        <v>36</v>
      </c>
      <c r="AC321" s="14">
        <v>33</v>
      </c>
      <c r="AD321" s="15">
        <f t="shared" si="93"/>
        <v>3.1746031746031744E-2</v>
      </c>
      <c r="AE321" s="15">
        <f t="shared" si="94"/>
        <v>1.5151515151515152E-2</v>
      </c>
      <c r="AF321" s="16">
        <v>527</v>
      </c>
      <c r="AG321" s="17">
        <f t="shared" si="95"/>
        <v>17</v>
      </c>
      <c r="AH321" s="29">
        <v>668</v>
      </c>
      <c r="AI321" s="17">
        <f t="shared" si="96"/>
        <v>21.548387096774192</v>
      </c>
      <c r="AJ321" s="19">
        <f t="shared" si="97"/>
        <v>0.78892215568862278</v>
      </c>
      <c r="AK321" s="20">
        <f>'Even Strength'!AA321+'Power Play'!R321+'Penalty Kill'!L321</f>
        <v>16.9375</v>
      </c>
      <c r="AL321" s="19">
        <f t="shared" si="98"/>
        <v>1.9283681214421253</v>
      </c>
      <c r="AM321" s="15">
        <f>IF(('Even Strength'!BR321+'Power Play'!AK321+'Penalty Kill'!AG321)&gt;0,V321/('Even Strength'!BR321+'Power Play'!AK321+'Penalty Kill'!AG321),0)</f>
        <v>0.125</v>
      </c>
      <c r="AN321" s="15">
        <f>IF(('Even Strength'!BR321+'Power Play'!AK321+'Penalty Kill'!AG321)&gt;0,W321/('Even Strength'!BR321+'Power Play'!AK321+'Penalty Kill'!AG321),0)</f>
        <v>0.1875</v>
      </c>
      <c r="AO321" s="15">
        <f t="shared" si="99"/>
        <v>0.3125</v>
      </c>
      <c r="AP321" s="13">
        <v>0</v>
      </c>
      <c r="AQ321" s="13">
        <v>0</v>
      </c>
      <c r="AR321" s="21">
        <f t="shared" si="100"/>
        <v>0</v>
      </c>
      <c r="AS321" s="22">
        <v>0</v>
      </c>
      <c r="AT321" s="1"/>
      <c r="AU321" s="1"/>
      <c r="AV321">
        <v>47</v>
      </c>
      <c r="AW321" s="13">
        <v>115</v>
      </c>
      <c r="AX321" s="13">
        <v>63</v>
      </c>
      <c r="AY321" s="13">
        <v>36</v>
      </c>
      <c r="AZ321" s="13">
        <v>12</v>
      </c>
      <c r="BA321" s="13">
        <v>9</v>
      </c>
      <c r="BB321" s="16">
        <f t="shared" si="101"/>
        <v>5.3510436432637576</v>
      </c>
      <c r="BC321" s="17">
        <f t="shared" si="102"/>
        <v>13.092979127134726</v>
      </c>
      <c r="BD321" s="17">
        <f t="shared" si="103"/>
        <v>7.1726755218216312</v>
      </c>
      <c r="BE321" s="17">
        <f t="shared" si="104"/>
        <v>4.0986717267552182</v>
      </c>
      <c r="BF321" s="17">
        <f t="shared" si="105"/>
        <v>1.3662239089184061</v>
      </c>
      <c r="BG321" s="17">
        <f t="shared" si="106"/>
        <v>1.0246679316888045</v>
      </c>
      <c r="BH321" s="13">
        <v>34</v>
      </c>
      <c r="BI321" s="13">
        <v>12</v>
      </c>
      <c r="BJ321" s="13">
        <v>2</v>
      </c>
      <c r="BK321" s="13">
        <v>0</v>
      </c>
      <c r="BL321" s="13">
        <v>0</v>
      </c>
      <c r="BM321" s="13">
        <v>0</v>
      </c>
      <c r="BN321" s="13">
        <f t="shared" si="107"/>
        <v>214</v>
      </c>
      <c r="BO321" s="16">
        <v>-5.6360000000000001</v>
      </c>
      <c r="BP321" s="1"/>
      <c r="BQ321" s="1"/>
      <c r="BR321" s="23" t="str">
        <f t="shared" si="108"/>
        <v xml:space="preserve"> </v>
      </c>
      <c r="BS321" s="1"/>
      <c r="BT321" s="13">
        <v>1</v>
      </c>
      <c r="BU321" s="13">
        <v>6</v>
      </c>
      <c r="BV321" s="13">
        <v>0</v>
      </c>
      <c r="BW321" s="13">
        <v>0</v>
      </c>
      <c r="BX321" s="13">
        <v>1</v>
      </c>
      <c r="BY321" s="13">
        <v>0</v>
      </c>
      <c r="BZ321" s="13">
        <v>0</v>
      </c>
      <c r="CA321" s="13">
        <v>0</v>
      </c>
      <c r="CB321" s="23">
        <f t="shared" si="109"/>
        <v>0</v>
      </c>
      <c r="CC321" s="16">
        <v>0.1</v>
      </c>
      <c r="CD321" s="16">
        <v>0.4</v>
      </c>
      <c r="CE321" s="16">
        <v>0.60000000000000009</v>
      </c>
      <c r="CF321" s="24">
        <f t="shared" si="110"/>
        <v>1.9354838709677424E-2</v>
      </c>
      <c r="CG321" s="24">
        <f t="shared" si="111"/>
        <v>6.831119544592032E-2</v>
      </c>
      <c r="CH321" s="25">
        <v>2</v>
      </c>
      <c r="CI321" s="16">
        <v>8.6</v>
      </c>
      <c r="CJ321" s="16">
        <v>10.7</v>
      </c>
      <c r="CK321" s="16">
        <v>-9.1</v>
      </c>
      <c r="CL321" s="16">
        <v>0.1</v>
      </c>
      <c r="CM321" s="16">
        <v>0</v>
      </c>
      <c r="CN321" s="16">
        <v>0</v>
      </c>
      <c r="CO321" s="16">
        <v>0.1</v>
      </c>
      <c r="CP321" s="26">
        <f t="shared" si="112"/>
        <v>3.2258064516129032E-3</v>
      </c>
      <c r="CQ321" s="26">
        <f t="shared" si="113"/>
        <v>1.1385199240986717E-2</v>
      </c>
      <c r="CR321" s="13">
        <v>0</v>
      </c>
      <c r="CS321" s="13">
        <v>1</v>
      </c>
      <c r="CT321" s="13">
        <v>0</v>
      </c>
      <c r="CU321" s="13">
        <v>0</v>
      </c>
      <c r="CV321" s="13">
        <v>-0.15</v>
      </c>
      <c r="CW321" s="13">
        <v>-0.76</v>
      </c>
      <c r="CX321" s="13">
        <v>0.43</v>
      </c>
      <c r="CY321" s="13">
        <v>-1.81</v>
      </c>
      <c r="CZ321" s="13">
        <v>-0.05</v>
      </c>
      <c r="DA321" s="13">
        <v>-2.34</v>
      </c>
      <c r="DB321" s="27">
        <v>35.93</v>
      </c>
      <c r="DC321" s="27">
        <v>53.56</v>
      </c>
      <c r="DD321" s="27">
        <v>-17.62</v>
      </c>
      <c r="DE321" s="27">
        <v>-2.1800000000000002</v>
      </c>
      <c r="DF321" s="27">
        <v>39.270000000000003</v>
      </c>
      <c r="DG321" s="27">
        <v>31.78</v>
      </c>
      <c r="DH321" s="27">
        <v>7.49</v>
      </c>
      <c r="DI321" s="27">
        <v>0.93</v>
      </c>
      <c r="DJ321" s="1">
        <v>186</v>
      </c>
      <c r="DK321" s="28">
        <v>52</v>
      </c>
      <c r="DL321" s="28" t="s">
        <v>1342</v>
      </c>
      <c r="DM321" s="1">
        <v>0.99199999999999999</v>
      </c>
      <c r="DN321" s="1">
        <v>0.26600000000000001</v>
      </c>
      <c r="DO321" s="1">
        <v>0</v>
      </c>
      <c r="DP321" s="16">
        <f t="shared" si="114"/>
        <v>-0.84042553191489355</v>
      </c>
    </row>
    <row r="322" spans="1:120" x14ac:dyDescent="0.2">
      <c r="A322" s="13">
        <v>44</v>
      </c>
      <c r="B322" s="13" t="s">
        <v>1343</v>
      </c>
      <c r="C322" s="13" t="s">
        <v>164</v>
      </c>
      <c r="D322" s="13" t="s">
        <v>158</v>
      </c>
      <c r="E322" s="13" t="s">
        <v>141</v>
      </c>
      <c r="F322" s="1" t="s">
        <v>142</v>
      </c>
      <c r="G322" s="13">
        <v>77</v>
      </c>
      <c r="H322" s="13">
        <v>216</v>
      </c>
      <c r="I322" s="13" t="s">
        <v>150</v>
      </c>
      <c r="J322" s="13">
        <v>2010</v>
      </c>
      <c r="K322" s="13">
        <v>1</v>
      </c>
      <c r="L322" s="13">
        <v>3</v>
      </c>
      <c r="M322" s="1"/>
      <c r="N322" s="1">
        <v>23</v>
      </c>
      <c r="O322" s="13" t="s">
        <v>759</v>
      </c>
      <c r="P322" s="13" t="s">
        <v>1344</v>
      </c>
      <c r="Q322" s="1" t="str">
        <f t="shared" ref="Q322:Q385" si="115">RIGHT(R322,3)</f>
        <v>FLA</v>
      </c>
      <c r="R322" s="13" t="s">
        <v>302</v>
      </c>
      <c r="S322" s="1"/>
      <c r="T322" s="13" t="s">
        <v>173</v>
      </c>
      <c r="U322" s="13">
        <v>76</v>
      </c>
      <c r="V322" s="13">
        <v>4</v>
      </c>
      <c r="W322" s="13">
        <v>9</v>
      </c>
      <c r="X322" s="14">
        <v>1</v>
      </c>
      <c r="Y322" s="13">
        <v>13</v>
      </c>
      <c r="Z322" s="13">
        <v>-4</v>
      </c>
      <c r="AA322" s="1">
        <v>110</v>
      </c>
      <c r="AB322" s="14">
        <v>50</v>
      </c>
      <c r="AC322" s="14">
        <v>69</v>
      </c>
      <c r="AD322" s="15">
        <f t="shared" ref="AD322:AD385" si="116">IF(AA322&gt;0,V322/AA322,0)</f>
        <v>3.6363636363636362E-2</v>
      </c>
      <c r="AE322" s="15">
        <f t="shared" ref="AE322:AE385" si="117">IF(SUM(AA322:AC322)&gt;0,V322/SUM(AA322:AC322),0)</f>
        <v>1.7467248908296942E-2</v>
      </c>
      <c r="AF322" s="16">
        <v>1414.9666666666999</v>
      </c>
      <c r="AG322" s="17">
        <f t="shared" ref="AG322:AG385" si="118">AF322/U322</f>
        <v>18.617982456140787</v>
      </c>
      <c r="AH322" s="29">
        <v>1830</v>
      </c>
      <c r="AI322" s="17">
        <f t="shared" ref="AI322:AI385" si="119">AH322/U322</f>
        <v>24.078947368421051</v>
      </c>
      <c r="AJ322" s="19">
        <f t="shared" ref="AJ322:AJ385" si="120">AF322/AH322</f>
        <v>0.77320582877961741</v>
      </c>
      <c r="AK322" s="20">
        <f>'Even Strength'!AA322+'Power Play'!R322+'Penalty Kill'!L322</f>
        <v>7.4285714285714288</v>
      </c>
      <c r="AL322" s="19">
        <f t="shared" ref="AL322:AL385" si="121">AK322/AF322*60</f>
        <v>0.31499984855775776</v>
      </c>
      <c r="AM322" s="15">
        <f>IF(('Even Strength'!BR322+'Power Play'!AK322+'Penalty Kill'!AG322)&gt;0,V322/('Even Strength'!BR322+'Power Play'!AK322+'Penalty Kill'!AG322),0)</f>
        <v>8.3333333333333329E-2</v>
      </c>
      <c r="AN322" s="15">
        <f>IF(('Even Strength'!BR322+'Power Play'!AK322+'Penalty Kill'!AG322)&gt;0,W322/('Even Strength'!BR322+'Power Play'!AK322+'Penalty Kill'!AG322),0)</f>
        <v>0.1875</v>
      </c>
      <c r="AO322" s="15">
        <f t="shared" ref="AO322:AO385" si="122">AM322+AN322</f>
        <v>0.27083333333333331</v>
      </c>
      <c r="AP322" s="13">
        <v>0</v>
      </c>
      <c r="AQ322" s="13">
        <v>0</v>
      </c>
      <c r="AR322" s="21">
        <f t="shared" ref="AR322:AR385" si="123">AP322/MAX(1,(AP322+AQ322))</f>
        <v>0</v>
      </c>
      <c r="AS322" s="22">
        <v>0</v>
      </c>
      <c r="AT322" s="1"/>
      <c r="AU322" s="1"/>
      <c r="AV322">
        <v>184</v>
      </c>
      <c r="AW322" s="13">
        <v>212</v>
      </c>
      <c r="AX322" s="13">
        <v>75</v>
      </c>
      <c r="AY322" s="13">
        <v>50</v>
      </c>
      <c r="AZ322" s="13">
        <v>33</v>
      </c>
      <c r="BA322" s="13">
        <v>6</v>
      </c>
      <c r="BB322" s="16">
        <f t="shared" ref="BB322:BB385" si="124">AV322/AF322*60</f>
        <v>7.8023039411998454</v>
      </c>
      <c r="BC322" s="17">
        <f t="shared" ref="BC322:BC385" si="125">AW322/AF322*60</f>
        <v>8.9896110626867785</v>
      </c>
      <c r="BD322" s="17">
        <f t="shared" ref="BD322:BD385" si="126">AX322/AF322*60</f>
        <v>3.1802869325542846</v>
      </c>
      <c r="BE322" s="17">
        <f t="shared" ref="BE322:BE385" si="127">AY322/AF322*60</f>
        <v>2.1201912883695231</v>
      </c>
      <c r="BF322" s="17">
        <f t="shared" ref="BF322:BF385" si="128">AZ322/AF322*60</f>
        <v>1.3993262503238852</v>
      </c>
      <c r="BG322" s="17">
        <f t="shared" ref="BG322:BG385" si="129">BA322/AF322*60</f>
        <v>0.25442295460434278</v>
      </c>
      <c r="BH322" s="13">
        <v>58</v>
      </c>
      <c r="BI322" s="13">
        <v>18</v>
      </c>
      <c r="BJ322" s="13">
        <v>4</v>
      </c>
      <c r="BK322" s="13">
        <v>0</v>
      </c>
      <c r="BL322" s="13">
        <v>0</v>
      </c>
      <c r="BM322" s="13">
        <v>0</v>
      </c>
      <c r="BN322" s="13">
        <f t="shared" ref="BN322:BN385" si="130">AW322+AX322+BH322+BJ322</f>
        <v>349</v>
      </c>
      <c r="BO322" s="16">
        <v>1.345</v>
      </c>
      <c r="BP322" s="13">
        <v>1</v>
      </c>
      <c r="BQ322" s="13">
        <v>0</v>
      </c>
      <c r="BR322" s="23">
        <f t="shared" ref="BR322:BR385" si="131">IF(BP322&gt;0,BQ322/BP322," ")</f>
        <v>0</v>
      </c>
      <c r="BS322" s="13">
        <v>0</v>
      </c>
      <c r="BT322" s="13">
        <v>2</v>
      </c>
      <c r="BU322" s="13">
        <v>23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23">
        <f t="shared" ref="CB322:CB385" si="132">CA322/MAX(1,BZ322)</f>
        <v>0</v>
      </c>
      <c r="CC322" s="16">
        <v>0.1</v>
      </c>
      <c r="CD322" s="16">
        <v>2.8</v>
      </c>
      <c r="CE322" s="16">
        <v>2.9</v>
      </c>
      <c r="CF322" s="24">
        <f t="shared" ref="CF322:CF385" si="133">CE322/U322</f>
        <v>3.8157894736842106E-2</v>
      </c>
      <c r="CG322" s="24">
        <f t="shared" ref="CG322:CG385" si="134">CE322/AF322*60</f>
        <v>0.12297109472543234</v>
      </c>
      <c r="CH322" s="25">
        <v>4</v>
      </c>
      <c r="CI322" s="16">
        <v>27.6</v>
      </c>
      <c r="CJ322" s="16">
        <v>32.799999999999997</v>
      </c>
      <c r="CK322" s="16">
        <v>-3.3</v>
      </c>
      <c r="CL322" s="16">
        <v>-1.3</v>
      </c>
      <c r="CM322" s="16">
        <v>3.4</v>
      </c>
      <c r="CN322" s="16">
        <v>-0.30000000000000004</v>
      </c>
      <c r="CO322" s="16">
        <v>1.9</v>
      </c>
      <c r="CP322" s="26">
        <f t="shared" ref="CP322:CP385" si="135">CO322/U322</f>
        <v>2.4999999999999998E-2</v>
      </c>
      <c r="CQ322" s="26">
        <f t="shared" ref="CQ322:CQ385" si="136">CO322/AF322*60</f>
        <v>8.0567268958041879E-2</v>
      </c>
      <c r="CR322" s="13">
        <v>0</v>
      </c>
      <c r="CS322" s="13">
        <v>0</v>
      </c>
      <c r="CT322" s="13">
        <v>2</v>
      </c>
      <c r="CU322" s="13">
        <v>0</v>
      </c>
      <c r="CV322" s="13">
        <v>0.12</v>
      </c>
      <c r="CW322" s="13">
        <v>-0.18</v>
      </c>
      <c r="CX322" s="13">
        <v>-4.54</v>
      </c>
      <c r="CY322" s="13">
        <v>4.04</v>
      </c>
      <c r="CZ322" s="13">
        <v>-0.79</v>
      </c>
      <c r="DA322" s="13">
        <v>-1.35</v>
      </c>
      <c r="DB322" s="27">
        <v>42.16</v>
      </c>
      <c r="DC322" s="27">
        <v>14.95</v>
      </c>
      <c r="DD322" s="27">
        <v>27.21</v>
      </c>
      <c r="DE322" s="27">
        <v>1.42</v>
      </c>
      <c r="DF322" s="27">
        <v>39.19</v>
      </c>
      <c r="DG322" s="27">
        <v>20.07</v>
      </c>
      <c r="DH322" s="27">
        <v>19.12</v>
      </c>
      <c r="DI322" s="27">
        <v>1</v>
      </c>
      <c r="DJ322" s="1">
        <v>186</v>
      </c>
      <c r="DK322" s="28">
        <v>5</v>
      </c>
      <c r="DL322" s="28" t="s">
        <v>1345</v>
      </c>
      <c r="DM322" s="1">
        <v>2.5</v>
      </c>
      <c r="DN322" s="1">
        <v>0.03</v>
      </c>
      <c r="DO322" s="1">
        <v>0</v>
      </c>
      <c r="DP322" s="16">
        <f t="shared" ref="DP322:DP385" si="137">CO322-(1/0.47)*(DM322-0.55*(DJ322/186))</f>
        <v>-2.2489361702127657</v>
      </c>
    </row>
    <row r="323" spans="1:120" x14ac:dyDescent="0.2">
      <c r="A323" s="13">
        <v>5</v>
      </c>
      <c r="B323" s="13" t="s">
        <v>1346</v>
      </c>
      <c r="C323" s="13" t="s">
        <v>1347</v>
      </c>
      <c r="D323" s="13" t="s">
        <v>311</v>
      </c>
      <c r="E323" s="13" t="s">
        <v>123</v>
      </c>
      <c r="F323" s="1" t="s">
        <v>124</v>
      </c>
      <c r="G323" s="13">
        <v>75</v>
      </c>
      <c r="H323" s="13">
        <v>207</v>
      </c>
      <c r="I323" s="13" t="s">
        <v>150</v>
      </c>
      <c r="J323" s="13">
        <v>2002</v>
      </c>
      <c r="K323" s="13">
        <v>4</v>
      </c>
      <c r="L323" s="13">
        <v>127</v>
      </c>
      <c r="M323" s="1"/>
      <c r="N323" s="1">
        <v>32</v>
      </c>
      <c r="O323" s="13" t="s">
        <v>1348</v>
      </c>
      <c r="P323" s="13" t="s">
        <v>1349</v>
      </c>
      <c r="Q323" s="1" t="str">
        <f t="shared" si="115"/>
        <v>COL</v>
      </c>
      <c r="R323" s="13" t="s">
        <v>162</v>
      </c>
      <c r="S323" s="1"/>
      <c r="T323" s="13" t="s">
        <v>173</v>
      </c>
      <c r="U323" s="13">
        <v>76</v>
      </c>
      <c r="V323" s="13">
        <v>2</v>
      </c>
      <c r="W323" s="13">
        <v>13</v>
      </c>
      <c r="X323" s="14">
        <v>2</v>
      </c>
      <c r="Y323" s="13">
        <v>15</v>
      </c>
      <c r="Z323" s="13">
        <v>-1</v>
      </c>
      <c r="AA323" s="1">
        <v>38</v>
      </c>
      <c r="AB323" s="14">
        <v>11</v>
      </c>
      <c r="AC323" s="14">
        <v>36</v>
      </c>
      <c r="AD323" s="15">
        <f t="shared" si="116"/>
        <v>5.2631578947368418E-2</v>
      </c>
      <c r="AE323" s="15">
        <f t="shared" si="117"/>
        <v>2.3529411764705882E-2</v>
      </c>
      <c r="AF323" s="16">
        <v>1280.2333333332999</v>
      </c>
      <c r="AG323" s="17">
        <f t="shared" si="118"/>
        <v>16.845175438596051</v>
      </c>
      <c r="AH323" s="29">
        <v>1771</v>
      </c>
      <c r="AI323" s="17">
        <f t="shared" si="119"/>
        <v>23.30263157894737</v>
      </c>
      <c r="AJ323" s="19">
        <f t="shared" si="120"/>
        <v>0.72288725766984752</v>
      </c>
      <c r="AK323" s="20">
        <f>'Even Strength'!AA323+'Power Play'!R323+'Penalty Kill'!L323</f>
        <v>17.555555555555557</v>
      </c>
      <c r="AL323" s="19">
        <f t="shared" si="121"/>
        <v>0.82276668315673784</v>
      </c>
      <c r="AM323" s="15">
        <f>IF(('Even Strength'!BR323+'Power Play'!AK323+'Penalty Kill'!AG323)&gt;0,V323/('Even Strength'!BR323+'Power Play'!AK323+'Penalty Kill'!AG323),0)</f>
        <v>4.3478260869565216E-2</v>
      </c>
      <c r="AN323" s="15">
        <f>IF(('Even Strength'!BR323+'Power Play'!AK323+'Penalty Kill'!AG323)&gt;0,W323/('Even Strength'!BR323+'Power Play'!AK323+'Penalty Kill'!AG323),0)</f>
        <v>0.28260869565217389</v>
      </c>
      <c r="AO323" s="15">
        <f t="shared" si="122"/>
        <v>0.32608695652173914</v>
      </c>
      <c r="AP323" s="13">
        <v>0</v>
      </c>
      <c r="AQ323" s="13">
        <v>0</v>
      </c>
      <c r="AR323" s="21">
        <f t="shared" si="123"/>
        <v>0</v>
      </c>
      <c r="AS323" s="22">
        <v>0</v>
      </c>
      <c r="AT323" s="1"/>
      <c r="AU323" s="1"/>
      <c r="AV323">
        <v>76</v>
      </c>
      <c r="AW323" s="13">
        <v>94</v>
      </c>
      <c r="AX323" s="13">
        <v>162</v>
      </c>
      <c r="AY323" s="13">
        <v>11</v>
      </c>
      <c r="AZ323" s="13">
        <v>28</v>
      </c>
      <c r="BA323" s="13">
        <v>19</v>
      </c>
      <c r="BB323" s="16">
        <f t="shared" si="124"/>
        <v>3.5618507042987888</v>
      </c>
      <c r="BC323" s="17">
        <f t="shared" si="125"/>
        <v>4.4054469237379754</v>
      </c>
      <c r="BD323" s="17">
        <f t="shared" si="126"/>
        <v>7.5923659749526813</v>
      </c>
      <c r="BE323" s="17">
        <f t="shared" si="127"/>
        <v>0.51553102299061404</v>
      </c>
      <c r="BF323" s="17">
        <f t="shared" si="128"/>
        <v>1.3122607857942905</v>
      </c>
      <c r="BG323" s="17">
        <f t="shared" si="129"/>
        <v>0.8904626760746972</v>
      </c>
      <c r="BH323" s="13">
        <v>32</v>
      </c>
      <c r="BI323" s="13">
        <v>11</v>
      </c>
      <c r="BJ323" s="13">
        <v>2</v>
      </c>
      <c r="BK323" s="13">
        <v>0</v>
      </c>
      <c r="BL323" s="13">
        <v>0</v>
      </c>
      <c r="BM323" s="13">
        <v>0</v>
      </c>
      <c r="BN323" s="13">
        <f t="shared" si="130"/>
        <v>290</v>
      </c>
      <c r="BO323" s="16">
        <v>1.8210000000000002</v>
      </c>
      <c r="BP323" s="1"/>
      <c r="BQ323" s="1"/>
      <c r="BR323" s="23" t="str">
        <f t="shared" si="131"/>
        <v xml:space="preserve"> </v>
      </c>
      <c r="BS323" s="1"/>
      <c r="BT323" s="13">
        <v>0</v>
      </c>
      <c r="BU323" s="13">
        <v>21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23">
        <f t="shared" si="132"/>
        <v>0</v>
      </c>
      <c r="CC323" s="16">
        <v>0.30000000000000004</v>
      </c>
      <c r="CD323" s="16">
        <v>2.7</v>
      </c>
      <c r="CE323" s="16">
        <v>3</v>
      </c>
      <c r="CF323" s="24">
        <f t="shared" si="133"/>
        <v>3.9473684210526314E-2</v>
      </c>
      <c r="CG323" s="24">
        <f t="shared" si="134"/>
        <v>0.14059936990653113</v>
      </c>
      <c r="CH323" s="25">
        <v>3</v>
      </c>
      <c r="CI323" s="16">
        <v>21.4</v>
      </c>
      <c r="CJ323" s="16">
        <v>30.5</v>
      </c>
      <c r="CK323" s="16">
        <v>0</v>
      </c>
      <c r="CL323" s="16">
        <v>0.5</v>
      </c>
      <c r="CM323" s="16">
        <v>3</v>
      </c>
      <c r="CN323" s="16">
        <v>0</v>
      </c>
      <c r="CO323" s="16">
        <v>3.5</v>
      </c>
      <c r="CP323" s="26">
        <f t="shared" si="135"/>
        <v>4.6052631578947366E-2</v>
      </c>
      <c r="CQ323" s="26">
        <f t="shared" si="136"/>
        <v>0.16403259822428631</v>
      </c>
      <c r="CR323" s="13">
        <v>1</v>
      </c>
      <c r="CS323" s="13">
        <v>0</v>
      </c>
      <c r="CT323" s="13">
        <v>0</v>
      </c>
      <c r="CU323" s="13">
        <v>0</v>
      </c>
      <c r="CV323" s="13">
        <v>-0.15</v>
      </c>
      <c r="CW323" s="13">
        <v>0.78</v>
      </c>
      <c r="CX323" s="13">
        <v>-7.34</v>
      </c>
      <c r="CY323" s="13">
        <v>-6.42</v>
      </c>
      <c r="CZ323" s="13">
        <v>0.43</v>
      </c>
      <c r="DA323" s="13">
        <v>-12.7</v>
      </c>
      <c r="DB323" s="27">
        <v>-61.03</v>
      </c>
      <c r="DC323" s="27">
        <v>36.6</v>
      </c>
      <c r="DD323" s="27">
        <v>-97.63</v>
      </c>
      <c r="DE323" s="27">
        <v>-5.48</v>
      </c>
      <c r="DF323" s="27">
        <v>-74.739999999999995</v>
      </c>
      <c r="DG323" s="27">
        <v>15.61</v>
      </c>
      <c r="DH323" s="27">
        <v>-90.35</v>
      </c>
      <c r="DI323" s="27">
        <v>-5.07</v>
      </c>
      <c r="DJ323" s="1">
        <v>186</v>
      </c>
      <c r="DK323" s="1"/>
      <c r="DL323" s="1"/>
      <c r="DM323" s="1">
        <v>0.8</v>
      </c>
      <c r="DN323" s="1">
        <v>0</v>
      </c>
      <c r="DO323" s="1">
        <v>0</v>
      </c>
      <c r="DP323" s="16">
        <f t="shared" si="137"/>
        <v>2.9680851063829787</v>
      </c>
    </row>
    <row r="324" spans="1:120" x14ac:dyDescent="0.2">
      <c r="A324" s="13">
        <v>4</v>
      </c>
      <c r="B324" s="13" t="s">
        <v>1350</v>
      </c>
      <c r="C324" s="13" t="s">
        <v>1351</v>
      </c>
      <c r="D324" s="1"/>
      <c r="E324" s="13" t="s">
        <v>197</v>
      </c>
      <c r="F324" s="1" t="s">
        <v>198</v>
      </c>
      <c r="G324" s="13">
        <v>74</v>
      </c>
      <c r="H324" s="13">
        <v>196</v>
      </c>
      <c r="I324" s="13" t="s">
        <v>125</v>
      </c>
      <c r="J324" s="13">
        <v>2007</v>
      </c>
      <c r="K324" s="13">
        <v>7</v>
      </c>
      <c r="L324" s="13">
        <v>194</v>
      </c>
      <c r="M324" s="1"/>
      <c r="N324" s="1">
        <v>28</v>
      </c>
      <c r="O324" s="13" t="s">
        <v>1352</v>
      </c>
      <c r="P324" s="13" t="s">
        <v>1353</v>
      </c>
      <c r="Q324" s="1" t="str">
        <f t="shared" si="115"/>
        <v>STL</v>
      </c>
      <c r="R324" s="13" t="s">
        <v>264</v>
      </c>
      <c r="S324" s="1"/>
      <c r="T324" s="13" t="s">
        <v>173</v>
      </c>
      <c r="U324" s="13">
        <v>61</v>
      </c>
      <c r="V324" s="13">
        <v>2</v>
      </c>
      <c r="W324" s="13">
        <v>10</v>
      </c>
      <c r="X324" s="14">
        <v>4</v>
      </c>
      <c r="Y324" s="13">
        <v>12</v>
      </c>
      <c r="Z324" s="13">
        <v>10</v>
      </c>
      <c r="AA324" s="1">
        <v>54</v>
      </c>
      <c r="AB324" s="14">
        <v>22</v>
      </c>
      <c r="AC324" s="14">
        <v>37</v>
      </c>
      <c r="AD324" s="15">
        <f t="shared" si="116"/>
        <v>3.7037037037037035E-2</v>
      </c>
      <c r="AE324" s="15">
        <f t="shared" si="117"/>
        <v>1.7699115044247787E-2</v>
      </c>
      <c r="AF324" s="16">
        <v>1101.95</v>
      </c>
      <c r="AG324" s="17">
        <f t="shared" si="118"/>
        <v>18.064754098360655</v>
      </c>
      <c r="AH324" s="29">
        <v>1600</v>
      </c>
      <c r="AI324" s="17">
        <f t="shared" si="119"/>
        <v>26.229508196721312</v>
      </c>
      <c r="AJ324" s="19">
        <f t="shared" si="120"/>
        <v>0.68871875000000005</v>
      </c>
      <c r="AK324" s="20">
        <f>'Even Strength'!AA324+'Power Play'!R324+'Penalty Kill'!L324</f>
        <v>33.974999999999994</v>
      </c>
      <c r="AL324" s="19">
        <f t="shared" si="121"/>
        <v>1.8499024456645035</v>
      </c>
      <c r="AM324" s="15">
        <f>IF(('Even Strength'!BR324+'Power Play'!AK324+'Penalty Kill'!AG324)&gt;0,V324/('Even Strength'!BR324+'Power Play'!AK324+'Penalty Kill'!AG324),0)</f>
        <v>4.7619047619047616E-2</v>
      </c>
      <c r="AN324" s="15">
        <f>IF(('Even Strength'!BR324+'Power Play'!AK324+'Penalty Kill'!AG324)&gt;0,W324/('Even Strength'!BR324+'Power Play'!AK324+'Penalty Kill'!AG324),0)</f>
        <v>0.23809523809523808</v>
      </c>
      <c r="AO324" s="15">
        <f t="shared" si="122"/>
        <v>0.2857142857142857</v>
      </c>
      <c r="AP324" s="13">
        <v>0</v>
      </c>
      <c r="AQ324" s="13">
        <v>0</v>
      </c>
      <c r="AR324" s="21">
        <f t="shared" si="123"/>
        <v>0</v>
      </c>
      <c r="AS324" s="22">
        <v>0</v>
      </c>
      <c r="AT324" s="1"/>
      <c r="AU324" s="1"/>
      <c r="AV324">
        <v>127</v>
      </c>
      <c r="AW324" s="13">
        <v>42</v>
      </c>
      <c r="AX324" s="13">
        <v>114</v>
      </c>
      <c r="AY324" s="13">
        <v>22</v>
      </c>
      <c r="AZ324" s="13">
        <v>13</v>
      </c>
      <c r="BA324" s="13">
        <v>11</v>
      </c>
      <c r="BB324" s="16">
        <f t="shared" si="124"/>
        <v>6.9150142928445026</v>
      </c>
      <c r="BC324" s="17">
        <f t="shared" si="125"/>
        <v>2.2868551204682608</v>
      </c>
      <c r="BD324" s="17">
        <f t="shared" si="126"/>
        <v>6.2071781841281366</v>
      </c>
      <c r="BE324" s="17">
        <f t="shared" si="127"/>
        <v>1.1978764916738509</v>
      </c>
      <c r="BF324" s="17">
        <f t="shared" si="128"/>
        <v>0.70783610871636649</v>
      </c>
      <c r="BG324" s="17">
        <f t="shared" si="129"/>
        <v>0.59893824583692545</v>
      </c>
      <c r="BH324" s="13">
        <v>2</v>
      </c>
      <c r="BI324" s="13">
        <v>1</v>
      </c>
      <c r="BJ324" s="13">
        <v>0</v>
      </c>
      <c r="BK324" s="13">
        <v>0</v>
      </c>
      <c r="BL324" s="13">
        <v>0</v>
      </c>
      <c r="BM324" s="13">
        <v>0</v>
      </c>
      <c r="BN324" s="13">
        <f t="shared" si="130"/>
        <v>158</v>
      </c>
      <c r="BO324" s="16">
        <v>11.669</v>
      </c>
      <c r="BP324" s="1"/>
      <c r="BQ324" s="1"/>
      <c r="BR324" s="23" t="str">
        <f t="shared" si="131"/>
        <v xml:space="preserve"> </v>
      </c>
      <c r="BS324" s="1"/>
      <c r="BT324" s="13">
        <v>1</v>
      </c>
      <c r="BU324" s="13">
        <v>16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23">
        <f t="shared" si="132"/>
        <v>0</v>
      </c>
      <c r="CC324" s="16">
        <v>0.2</v>
      </c>
      <c r="CD324" s="16">
        <v>3.2</v>
      </c>
      <c r="CE324" s="16">
        <v>3.4</v>
      </c>
      <c r="CF324" s="24">
        <f t="shared" si="133"/>
        <v>5.5737704918032788E-2</v>
      </c>
      <c r="CG324" s="24">
        <f t="shared" si="134"/>
        <v>0.18512636689504966</v>
      </c>
      <c r="CH324" s="25">
        <v>4</v>
      </c>
      <c r="CI324" s="16">
        <v>20.2</v>
      </c>
      <c r="CJ324" s="16">
        <v>23.3</v>
      </c>
      <c r="CK324" s="16">
        <v>3.8</v>
      </c>
      <c r="CL324" s="16">
        <v>-0.2</v>
      </c>
      <c r="CM324" s="16">
        <v>3.7</v>
      </c>
      <c r="CN324" s="16">
        <v>0</v>
      </c>
      <c r="CO324" s="16">
        <v>3.5</v>
      </c>
      <c r="CP324" s="26">
        <f t="shared" si="135"/>
        <v>5.737704918032787E-2</v>
      </c>
      <c r="CQ324" s="26">
        <f t="shared" si="136"/>
        <v>0.19057126003902172</v>
      </c>
      <c r="CR324" s="13">
        <v>0</v>
      </c>
      <c r="CS324" s="13">
        <v>0</v>
      </c>
      <c r="CT324" s="13">
        <v>0</v>
      </c>
      <c r="CU324" s="13">
        <v>0</v>
      </c>
      <c r="CV324" s="13">
        <v>-0.05</v>
      </c>
      <c r="CW324" s="13">
        <v>1.99</v>
      </c>
      <c r="CX324" s="13">
        <v>-5.44</v>
      </c>
      <c r="CY324" s="13">
        <v>3.44</v>
      </c>
      <c r="CZ324" s="13">
        <v>-0.32</v>
      </c>
      <c r="DA324" s="13">
        <v>-0.38</v>
      </c>
      <c r="DB324" s="27">
        <v>-102.56</v>
      </c>
      <c r="DC324" s="27">
        <v>16.850000000000001</v>
      </c>
      <c r="DD324" s="27">
        <v>-119.4</v>
      </c>
      <c r="DE324" s="27">
        <v>-7.44</v>
      </c>
      <c r="DF324" s="27">
        <v>-58.06</v>
      </c>
      <c r="DG324" s="27">
        <v>9.1300000000000008</v>
      </c>
      <c r="DH324" s="27">
        <v>-67.19</v>
      </c>
      <c r="DI324" s="27">
        <v>-4.18</v>
      </c>
      <c r="DJ324" s="1">
        <v>186</v>
      </c>
      <c r="DK324" s="28">
        <v>19</v>
      </c>
      <c r="DL324" s="28" t="s">
        <v>1354</v>
      </c>
      <c r="DM324" s="1">
        <v>2.95</v>
      </c>
      <c r="DN324" s="1">
        <v>0.36</v>
      </c>
      <c r="DO324" s="1">
        <v>0</v>
      </c>
      <c r="DP324" s="16">
        <f t="shared" si="137"/>
        <v>-1.6063829787234045</v>
      </c>
    </row>
    <row r="325" spans="1:120" x14ac:dyDescent="0.2">
      <c r="A325" s="13">
        <v>62</v>
      </c>
      <c r="B325" s="13" t="s">
        <v>1355</v>
      </c>
      <c r="C325" s="13" t="s">
        <v>1356</v>
      </c>
      <c r="D325" s="1"/>
      <c r="E325" s="13" t="s">
        <v>197</v>
      </c>
      <c r="F325" s="1" t="s">
        <v>198</v>
      </c>
      <c r="G325" s="13">
        <v>71</v>
      </c>
      <c r="H325" s="13">
        <v>186</v>
      </c>
      <c r="I325" s="13" t="s">
        <v>125</v>
      </c>
      <c r="J325" s="13">
        <v>2007</v>
      </c>
      <c r="K325" s="13">
        <v>6</v>
      </c>
      <c r="L325" s="13">
        <v>168</v>
      </c>
      <c r="M325" s="1"/>
      <c r="N325" s="1">
        <v>26</v>
      </c>
      <c r="O325" s="13" t="s">
        <v>1352</v>
      </c>
      <c r="P325" s="13" t="s">
        <v>1357</v>
      </c>
      <c r="Q325" s="1" t="str">
        <f t="shared" si="115"/>
        <v>NYR</v>
      </c>
      <c r="R325" s="13" t="s">
        <v>179</v>
      </c>
      <c r="S325" s="1"/>
      <c r="T325" s="13" t="s">
        <v>129</v>
      </c>
      <c r="U325" s="13">
        <v>82</v>
      </c>
      <c r="V325" s="13">
        <v>17</v>
      </c>
      <c r="W325" s="13">
        <v>18</v>
      </c>
      <c r="X325" s="14">
        <v>10</v>
      </c>
      <c r="Y325" s="13">
        <v>35</v>
      </c>
      <c r="Z325" s="13">
        <v>18</v>
      </c>
      <c r="AA325" s="1">
        <v>185</v>
      </c>
      <c r="AB325" s="14">
        <v>69</v>
      </c>
      <c r="AC325" s="14">
        <v>62</v>
      </c>
      <c r="AD325" s="15">
        <f t="shared" si="116"/>
        <v>9.1891891891891897E-2</v>
      </c>
      <c r="AE325" s="15">
        <f t="shared" si="117"/>
        <v>5.3797468354430382E-2</v>
      </c>
      <c r="AF325" s="16">
        <v>1249.0166666667001</v>
      </c>
      <c r="AG325" s="17">
        <f t="shared" si="118"/>
        <v>15.231910569106098</v>
      </c>
      <c r="AH325" s="29">
        <v>1792</v>
      </c>
      <c r="AI325" s="17">
        <f t="shared" si="119"/>
        <v>21.853658536585368</v>
      </c>
      <c r="AJ325" s="19">
        <f t="shared" si="120"/>
        <v>0.69699590773811393</v>
      </c>
      <c r="AK325" s="20">
        <f>'Even Strength'!AA325+'Power Play'!R325+'Penalty Kill'!L325</f>
        <v>118.40425531914893</v>
      </c>
      <c r="AL325" s="19">
        <f t="shared" si="121"/>
        <v>5.6878787199119945</v>
      </c>
      <c r="AM325" s="15">
        <f>IF(('Even Strength'!BR325+'Power Play'!AK325+'Penalty Kill'!AG325)&gt;0,V325/('Even Strength'!BR325+'Power Play'!AK325+'Penalty Kill'!AG325),0)</f>
        <v>0.34693877551020408</v>
      </c>
      <c r="AN325" s="15">
        <f>IF(('Even Strength'!BR325+'Power Play'!AK325+'Penalty Kill'!AG325)&gt;0,W325/('Even Strength'!BR325+'Power Play'!AK325+'Penalty Kill'!AG325),0)</f>
        <v>0.36734693877551022</v>
      </c>
      <c r="AO325" s="15">
        <f t="shared" si="122"/>
        <v>0.7142857142857143</v>
      </c>
      <c r="AP325" s="13">
        <v>6</v>
      </c>
      <c r="AQ325" s="13">
        <v>11</v>
      </c>
      <c r="AR325" s="21">
        <f t="shared" si="123"/>
        <v>0.35294117647058826</v>
      </c>
      <c r="AS325" s="22">
        <v>0.30000000000000004</v>
      </c>
      <c r="AT325" s="1"/>
      <c r="AU325" s="1"/>
      <c r="AV325">
        <v>97</v>
      </c>
      <c r="AW325" s="13">
        <v>85</v>
      </c>
      <c r="AX325" s="13">
        <v>36</v>
      </c>
      <c r="AY325" s="13">
        <v>70</v>
      </c>
      <c r="AZ325" s="13">
        <v>43</v>
      </c>
      <c r="BA325" s="13">
        <v>51</v>
      </c>
      <c r="BB325" s="16">
        <f t="shared" si="124"/>
        <v>4.6596656036080475</v>
      </c>
      <c r="BC325" s="17">
        <f t="shared" si="125"/>
        <v>4.0832121268730308</v>
      </c>
      <c r="BD325" s="17">
        <f t="shared" si="126"/>
        <v>1.7293604302050485</v>
      </c>
      <c r="BE325" s="17">
        <f t="shared" si="127"/>
        <v>3.3626452809542609</v>
      </c>
      <c r="BF325" s="17">
        <f t="shared" si="128"/>
        <v>2.0656249583004742</v>
      </c>
      <c r="BG325" s="17">
        <f t="shared" si="129"/>
        <v>2.4499272761238187</v>
      </c>
      <c r="BH325" s="13">
        <v>46</v>
      </c>
      <c r="BI325" s="13">
        <v>22</v>
      </c>
      <c r="BJ325" s="13">
        <v>0</v>
      </c>
      <c r="BK325" s="13">
        <v>0</v>
      </c>
      <c r="BL325" s="13">
        <v>0</v>
      </c>
      <c r="BM325" s="13">
        <v>0</v>
      </c>
      <c r="BN325" s="13">
        <f t="shared" si="130"/>
        <v>167</v>
      </c>
      <c r="BO325" s="16">
        <v>-6.7080000000000002</v>
      </c>
      <c r="BP325" s="1"/>
      <c r="BQ325" s="1"/>
      <c r="BR325" s="23" t="str">
        <f t="shared" si="131"/>
        <v xml:space="preserve"> </v>
      </c>
      <c r="BS325" s="1"/>
      <c r="BT325" s="13">
        <v>2</v>
      </c>
      <c r="BU325" s="13">
        <v>17</v>
      </c>
      <c r="BV325" s="13">
        <v>1</v>
      </c>
      <c r="BW325" s="13">
        <v>0</v>
      </c>
      <c r="BX325" s="13">
        <v>4</v>
      </c>
      <c r="BY325" s="13">
        <v>3</v>
      </c>
      <c r="BZ325" s="13">
        <v>0</v>
      </c>
      <c r="CA325" s="13">
        <v>1</v>
      </c>
      <c r="CB325" s="23">
        <f t="shared" si="132"/>
        <v>1</v>
      </c>
      <c r="CC325" s="16">
        <v>2.5</v>
      </c>
      <c r="CD325" s="16">
        <v>1.9</v>
      </c>
      <c r="CE325" s="16">
        <v>4.4000000000000004</v>
      </c>
      <c r="CF325" s="24">
        <f t="shared" si="133"/>
        <v>5.365853658536586E-2</v>
      </c>
      <c r="CG325" s="24">
        <f t="shared" si="134"/>
        <v>0.21136627480283926</v>
      </c>
      <c r="CH325" s="25">
        <v>6</v>
      </c>
      <c r="CI325" s="16">
        <v>22.5</v>
      </c>
      <c r="CJ325" s="16">
        <v>27.8</v>
      </c>
      <c r="CK325" s="16">
        <v>3.4</v>
      </c>
      <c r="CL325" s="16">
        <v>5.4</v>
      </c>
      <c r="CM325" s="16">
        <v>4.8</v>
      </c>
      <c r="CN325" s="16">
        <v>0</v>
      </c>
      <c r="CO325" s="16">
        <v>10.199999999999999</v>
      </c>
      <c r="CP325" s="26">
        <f t="shared" si="135"/>
        <v>0.12439024390243901</v>
      </c>
      <c r="CQ325" s="26">
        <f t="shared" si="136"/>
        <v>0.48998545522476367</v>
      </c>
      <c r="CR325" s="13">
        <v>1</v>
      </c>
      <c r="CS325" s="13">
        <v>1</v>
      </c>
      <c r="CT325" s="13">
        <v>0</v>
      </c>
      <c r="CU325" s="13">
        <v>-0.02</v>
      </c>
      <c r="CV325" s="13">
        <v>0.01</v>
      </c>
      <c r="CW325" s="13">
        <v>0.02</v>
      </c>
      <c r="CX325" s="13">
        <v>4.18</v>
      </c>
      <c r="CY325" s="13">
        <v>2.23</v>
      </c>
      <c r="CZ325" s="13">
        <v>-0.49</v>
      </c>
      <c r="DA325" s="13">
        <v>5.93</v>
      </c>
      <c r="DB325" s="27">
        <v>33.840000000000003</v>
      </c>
      <c r="DC325" s="27">
        <v>-4.21</v>
      </c>
      <c r="DD325" s="27">
        <v>38.04</v>
      </c>
      <c r="DE325" s="27">
        <v>2.1800000000000002</v>
      </c>
      <c r="DF325" s="27">
        <v>24.5</v>
      </c>
      <c r="DG325" s="27">
        <v>-14.96</v>
      </c>
      <c r="DH325" s="27">
        <v>39.47</v>
      </c>
      <c r="DI325" s="27">
        <v>2.2599999999999998</v>
      </c>
      <c r="DJ325" s="1">
        <v>186</v>
      </c>
      <c r="DK325" s="1"/>
      <c r="DL325" s="1"/>
      <c r="DM325" s="1">
        <v>2.25</v>
      </c>
      <c r="DN325" s="1">
        <v>0</v>
      </c>
      <c r="DO325" s="1">
        <v>0</v>
      </c>
      <c r="DP325" s="16">
        <f t="shared" si="137"/>
        <v>6.5829787234042545</v>
      </c>
    </row>
    <row r="326" spans="1:120" x14ac:dyDescent="0.2">
      <c r="A326" s="13">
        <v>65</v>
      </c>
      <c r="B326" s="13" t="s">
        <v>1358</v>
      </c>
      <c r="C326" s="13" t="s">
        <v>1359</v>
      </c>
      <c r="D326" s="13" t="s">
        <v>229</v>
      </c>
      <c r="E326" s="13" t="s">
        <v>123</v>
      </c>
      <c r="F326" s="1" t="s">
        <v>124</v>
      </c>
      <c r="G326" s="13">
        <v>75</v>
      </c>
      <c r="H326" s="13">
        <v>210</v>
      </c>
      <c r="I326" s="13" t="s">
        <v>125</v>
      </c>
      <c r="J326" s="13">
        <v>2000</v>
      </c>
      <c r="K326" s="13">
        <v>1</v>
      </c>
      <c r="L326" s="13">
        <v>13</v>
      </c>
      <c r="M326" s="1"/>
      <c r="N326" s="1">
        <v>33</v>
      </c>
      <c r="O326" s="13" t="s">
        <v>1360</v>
      </c>
      <c r="P326" s="13" t="s">
        <v>1361</v>
      </c>
      <c r="Q326" s="1" t="str">
        <f t="shared" si="115"/>
        <v>CAR</v>
      </c>
      <c r="R326" s="13" t="s">
        <v>358</v>
      </c>
      <c r="S326" s="1"/>
      <c r="T326" s="13" t="s">
        <v>173</v>
      </c>
      <c r="U326" s="13">
        <v>81</v>
      </c>
      <c r="V326" s="13">
        <v>2</v>
      </c>
      <c r="W326" s="13">
        <v>8</v>
      </c>
      <c r="X326" s="14">
        <v>5</v>
      </c>
      <c r="Y326" s="13">
        <v>10</v>
      </c>
      <c r="Z326" s="13">
        <v>-14</v>
      </c>
      <c r="AA326" s="1">
        <v>83</v>
      </c>
      <c r="AB326" s="14">
        <v>35</v>
      </c>
      <c r="AC326" s="14">
        <v>57</v>
      </c>
      <c r="AD326" s="15">
        <f t="shared" si="116"/>
        <v>2.4096385542168676E-2</v>
      </c>
      <c r="AE326" s="15">
        <f t="shared" si="117"/>
        <v>1.1428571428571429E-2</v>
      </c>
      <c r="AF326" s="16">
        <v>1708.8333333333001</v>
      </c>
      <c r="AG326" s="17">
        <f t="shared" si="118"/>
        <v>21.09670781892963</v>
      </c>
      <c r="AH326" s="29">
        <v>2228</v>
      </c>
      <c r="AI326" s="17">
        <f t="shared" si="119"/>
        <v>27.506172839506174</v>
      </c>
      <c r="AJ326" s="19">
        <f t="shared" si="120"/>
        <v>0.76698084979052961</v>
      </c>
      <c r="AK326" s="20">
        <f>'Even Strength'!AA326+'Power Play'!R326+'Penalty Kill'!L326</f>
        <v>57.414634146341463</v>
      </c>
      <c r="AL326" s="19">
        <f t="shared" si="121"/>
        <v>2.0159239532510806</v>
      </c>
      <c r="AM326" s="15">
        <f>IF(('Even Strength'!BR326+'Power Play'!AK326+'Penalty Kill'!AG326)&gt;0,V326/('Even Strength'!BR326+'Power Play'!AK326+'Penalty Kill'!AG326),0)</f>
        <v>4.6511627906976744E-2</v>
      </c>
      <c r="AN326" s="15">
        <f>IF(('Even Strength'!BR326+'Power Play'!AK326+'Penalty Kill'!AG326)&gt;0,W326/('Even Strength'!BR326+'Power Play'!AK326+'Penalty Kill'!AG326),0)</f>
        <v>0.18604651162790697</v>
      </c>
      <c r="AO326" s="15">
        <f t="shared" si="122"/>
        <v>0.23255813953488372</v>
      </c>
      <c r="AP326" s="13">
        <v>1</v>
      </c>
      <c r="AQ326" s="13">
        <v>0</v>
      </c>
      <c r="AR326" s="21">
        <f t="shared" si="123"/>
        <v>1</v>
      </c>
      <c r="AS326" s="22">
        <v>0</v>
      </c>
      <c r="AT326" s="1"/>
      <c r="AU326" s="1"/>
      <c r="AV326">
        <v>101</v>
      </c>
      <c r="AW326" s="13">
        <v>110</v>
      </c>
      <c r="AX326" s="13">
        <v>120</v>
      </c>
      <c r="AY326" s="13">
        <v>35</v>
      </c>
      <c r="AZ326" s="13">
        <v>48</v>
      </c>
      <c r="BA326" s="13">
        <v>22</v>
      </c>
      <c r="BB326" s="16">
        <f t="shared" si="124"/>
        <v>3.546279137813392</v>
      </c>
      <c r="BC326" s="17">
        <f t="shared" si="125"/>
        <v>3.8622842094997338</v>
      </c>
      <c r="BD326" s="17">
        <f t="shared" si="126"/>
        <v>4.2134009558178915</v>
      </c>
      <c r="BE326" s="17">
        <f t="shared" si="127"/>
        <v>1.2289086121135515</v>
      </c>
      <c r="BF326" s="17">
        <f t="shared" si="128"/>
        <v>1.6853603823271566</v>
      </c>
      <c r="BG326" s="17">
        <f t="shared" si="129"/>
        <v>0.77245684189994679</v>
      </c>
      <c r="BH326" s="13">
        <v>16</v>
      </c>
      <c r="BI326" s="13">
        <v>8</v>
      </c>
      <c r="BJ326" s="13">
        <v>0</v>
      </c>
      <c r="BK326" s="13">
        <v>0</v>
      </c>
      <c r="BL326" s="13">
        <v>0</v>
      </c>
      <c r="BM326" s="13">
        <v>0</v>
      </c>
      <c r="BN326" s="13">
        <f t="shared" si="130"/>
        <v>246</v>
      </c>
      <c r="BO326" s="16">
        <v>3.843</v>
      </c>
      <c r="BP326" s="1"/>
      <c r="BQ326" s="1"/>
      <c r="BR326" s="23" t="str">
        <f t="shared" si="131"/>
        <v xml:space="preserve"> </v>
      </c>
      <c r="BS326" s="1"/>
      <c r="BT326" s="13">
        <v>0</v>
      </c>
      <c r="BU326" s="13">
        <v>17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23">
        <f t="shared" si="132"/>
        <v>0</v>
      </c>
      <c r="CC326" s="16">
        <v>-0.8</v>
      </c>
      <c r="CD326" s="16">
        <v>4.0999999999999996</v>
      </c>
      <c r="CE326" s="16">
        <v>3.2</v>
      </c>
      <c r="CF326" s="24">
        <f t="shared" si="133"/>
        <v>3.9506172839506172E-2</v>
      </c>
      <c r="CG326" s="24">
        <f t="shared" si="134"/>
        <v>0.11235735882181044</v>
      </c>
      <c r="CH326" s="25">
        <v>4</v>
      </c>
      <c r="CI326" s="16">
        <v>28</v>
      </c>
      <c r="CJ326" s="16">
        <v>35.700000000000003</v>
      </c>
      <c r="CK326" s="16">
        <v>0.4</v>
      </c>
      <c r="CL326" s="16">
        <v>-2.8</v>
      </c>
      <c r="CM326" s="16">
        <v>6.2</v>
      </c>
      <c r="CN326" s="16">
        <v>0</v>
      </c>
      <c r="CO326" s="16">
        <v>3.4</v>
      </c>
      <c r="CP326" s="26">
        <f t="shared" si="135"/>
        <v>4.1975308641975309E-2</v>
      </c>
      <c r="CQ326" s="26">
        <f t="shared" si="136"/>
        <v>0.11937969374817359</v>
      </c>
      <c r="CR326" s="13">
        <v>0</v>
      </c>
      <c r="CS326" s="13">
        <v>1</v>
      </c>
      <c r="CT326" s="13">
        <v>0</v>
      </c>
      <c r="CU326" s="13">
        <v>0.01</v>
      </c>
      <c r="CV326" s="13">
        <v>-1.32</v>
      </c>
      <c r="CW326" s="13">
        <v>1.94</v>
      </c>
      <c r="CX326" s="13">
        <v>-2.73</v>
      </c>
      <c r="CY326" s="13">
        <v>2.2000000000000002</v>
      </c>
      <c r="CZ326" s="13">
        <v>-1.6</v>
      </c>
      <c r="DA326" s="13">
        <v>-1.5</v>
      </c>
      <c r="DB326" s="27">
        <v>-71.42</v>
      </c>
      <c r="DC326" s="27">
        <v>-22.32</v>
      </c>
      <c r="DD326" s="27">
        <v>-49.1</v>
      </c>
      <c r="DE326" s="27">
        <v>-2.08</v>
      </c>
      <c r="DF326" s="27">
        <v>-35.81</v>
      </c>
      <c r="DG326" s="27">
        <v>-24.36</v>
      </c>
      <c r="DH326" s="27">
        <v>-11.45</v>
      </c>
      <c r="DI326" s="27">
        <v>-0.49</v>
      </c>
      <c r="DJ326" s="1">
        <v>186</v>
      </c>
      <c r="DK326" s="1"/>
      <c r="DL326" s="1"/>
      <c r="DM326" s="1">
        <v>2.8330000000000002</v>
      </c>
      <c r="DN326" s="1">
        <v>0</v>
      </c>
      <c r="DO326" s="1">
        <v>0</v>
      </c>
      <c r="DP326" s="16">
        <f t="shared" si="137"/>
        <v>-1.4574468085106393</v>
      </c>
    </row>
    <row r="327" spans="1:120" x14ac:dyDescent="0.2">
      <c r="A327" s="13">
        <v>38</v>
      </c>
      <c r="B327" s="13" t="s">
        <v>1362</v>
      </c>
      <c r="C327" s="13" t="s">
        <v>808</v>
      </c>
      <c r="D327" s="13" t="s">
        <v>158</v>
      </c>
      <c r="E327" s="13" t="s">
        <v>141</v>
      </c>
      <c r="F327" s="1" t="s">
        <v>142</v>
      </c>
      <c r="G327" s="13">
        <v>70</v>
      </c>
      <c r="H327" s="13">
        <v>205</v>
      </c>
      <c r="I327" s="13" t="s">
        <v>125</v>
      </c>
      <c r="J327" s="1"/>
      <c r="K327" s="1"/>
      <c r="L327" s="1"/>
      <c r="M327" s="1"/>
      <c r="N327" s="1">
        <v>28</v>
      </c>
      <c r="O327" s="13" t="s">
        <v>1363</v>
      </c>
      <c r="P327" s="13" t="s">
        <v>1364</v>
      </c>
      <c r="Q327" s="1" t="str">
        <f t="shared" si="115"/>
        <v>SJS</v>
      </c>
      <c r="R327" s="13" t="s">
        <v>554</v>
      </c>
      <c r="S327" s="1"/>
      <c r="T327" s="13" t="s">
        <v>146</v>
      </c>
      <c r="U327" s="13">
        <v>4</v>
      </c>
      <c r="V327" s="13">
        <v>0</v>
      </c>
      <c r="W327" s="13">
        <v>0</v>
      </c>
      <c r="X327" s="14">
        <v>0</v>
      </c>
      <c r="Y327" s="13">
        <v>0</v>
      </c>
      <c r="Z327" s="13">
        <v>-1</v>
      </c>
      <c r="AA327" s="1">
        <v>1</v>
      </c>
      <c r="AB327" s="14">
        <v>0</v>
      </c>
      <c r="AC327" s="14">
        <v>1</v>
      </c>
      <c r="AD327" s="15">
        <f t="shared" si="116"/>
        <v>0</v>
      </c>
      <c r="AE327" s="15">
        <f t="shared" si="117"/>
        <v>0</v>
      </c>
      <c r="AF327" s="16">
        <v>30.0333333333</v>
      </c>
      <c r="AG327" s="17">
        <f t="shared" si="118"/>
        <v>7.508333333325</v>
      </c>
      <c r="AH327" s="29">
        <v>48</v>
      </c>
      <c r="AI327" s="17">
        <f t="shared" si="119"/>
        <v>12</v>
      </c>
      <c r="AJ327" s="19">
        <f t="shared" si="120"/>
        <v>0.62569444444375</v>
      </c>
      <c r="AK327" s="20">
        <f>'Even Strength'!AA327+'Power Play'!R327+'Penalty Kill'!L327</f>
        <v>0</v>
      </c>
      <c r="AL327" s="19">
        <f t="shared" si="121"/>
        <v>0</v>
      </c>
      <c r="AM327" s="15">
        <f>IF(('Even Strength'!BR327+'Power Play'!AK327+'Penalty Kill'!AG327)&gt;0,V327/('Even Strength'!BR327+'Power Play'!AK327+'Penalty Kill'!AG327),0)</f>
        <v>0</v>
      </c>
      <c r="AN327" s="15">
        <f>IF(('Even Strength'!BR327+'Power Play'!AK327+'Penalty Kill'!AG327)&gt;0,W327/('Even Strength'!BR327+'Power Play'!AK327+'Penalty Kill'!AG327),0)</f>
        <v>0</v>
      </c>
      <c r="AO327" s="15">
        <f t="shared" si="122"/>
        <v>0</v>
      </c>
      <c r="AP327" s="13">
        <v>2</v>
      </c>
      <c r="AQ327" s="13">
        <v>0</v>
      </c>
      <c r="AR327" s="21">
        <f t="shared" si="123"/>
        <v>1</v>
      </c>
      <c r="AS327" s="22">
        <v>0.7</v>
      </c>
      <c r="AT327" s="1"/>
      <c r="AU327" s="1"/>
      <c r="AV327">
        <v>6</v>
      </c>
      <c r="AW327" s="13">
        <v>6</v>
      </c>
      <c r="AX327" s="13">
        <v>1</v>
      </c>
      <c r="AY327" s="13">
        <v>0</v>
      </c>
      <c r="AZ327" s="13">
        <v>0</v>
      </c>
      <c r="BA327" s="13">
        <v>0</v>
      </c>
      <c r="BB327" s="16">
        <f t="shared" si="124"/>
        <v>11.98668146505215</v>
      </c>
      <c r="BC327" s="17">
        <f t="shared" si="125"/>
        <v>11.98668146505215</v>
      </c>
      <c r="BD327" s="17">
        <f t="shared" si="126"/>
        <v>1.997780244175358</v>
      </c>
      <c r="BE327" s="17">
        <f t="shared" si="127"/>
        <v>0</v>
      </c>
      <c r="BF327" s="17">
        <f t="shared" si="128"/>
        <v>0</v>
      </c>
      <c r="BG327" s="17">
        <f t="shared" si="129"/>
        <v>0</v>
      </c>
      <c r="BH327" s="13">
        <v>11</v>
      </c>
      <c r="BI327" s="13">
        <v>3</v>
      </c>
      <c r="BJ327" s="13">
        <v>1</v>
      </c>
      <c r="BK327" s="13">
        <v>0</v>
      </c>
      <c r="BL327" s="13">
        <v>0</v>
      </c>
      <c r="BM327" s="13">
        <v>0</v>
      </c>
      <c r="BN327" s="13">
        <f t="shared" si="130"/>
        <v>19</v>
      </c>
      <c r="BO327" s="16">
        <v>0.94800000000000006</v>
      </c>
      <c r="BP327" s="1"/>
      <c r="BQ327" s="1"/>
      <c r="BR327" s="23" t="str">
        <f t="shared" si="131"/>
        <v xml:space="preserve"> </v>
      </c>
      <c r="BS327" s="1"/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23">
        <f t="shared" si="132"/>
        <v>0</v>
      </c>
      <c r="CC327" s="16">
        <v>-0.1</v>
      </c>
      <c r="CD327" s="16">
        <v>0</v>
      </c>
      <c r="CE327" s="16">
        <v>-0.1</v>
      </c>
      <c r="CF327" s="24">
        <f t="shared" si="133"/>
        <v>-2.5000000000000001E-2</v>
      </c>
      <c r="CG327" s="24">
        <f t="shared" si="134"/>
        <v>-0.19977802441753584</v>
      </c>
      <c r="CH327" s="25">
        <v>4</v>
      </c>
      <c r="CI327" s="16">
        <v>0.4</v>
      </c>
      <c r="CJ327" s="16">
        <v>0.4</v>
      </c>
      <c r="CK327" s="16">
        <v>-1</v>
      </c>
      <c r="CL327" s="16">
        <v>-0.2</v>
      </c>
      <c r="CM327" s="16">
        <v>0</v>
      </c>
      <c r="CN327" s="16">
        <v>0</v>
      </c>
      <c r="CO327" s="16">
        <v>-0.2</v>
      </c>
      <c r="CP327" s="26">
        <f t="shared" si="135"/>
        <v>-0.05</v>
      </c>
      <c r="CQ327" s="26">
        <f t="shared" si="136"/>
        <v>-0.39955604883507168</v>
      </c>
      <c r="CR327" s="13">
        <v>0</v>
      </c>
      <c r="CS327" s="13">
        <v>0</v>
      </c>
      <c r="CT327" s="13">
        <v>0</v>
      </c>
      <c r="CU327" s="13">
        <v>0.01</v>
      </c>
      <c r="CV327" s="13">
        <v>0.61</v>
      </c>
      <c r="CW327" s="13">
        <v>-0.43</v>
      </c>
      <c r="CX327" s="13">
        <v>0</v>
      </c>
      <c r="CY327" s="13">
        <v>0</v>
      </c>
      <c r="CZ327" s="13">
        <v>-0.16</v>
      </c>
      <c r="DA327" s="13">
        <v>0.03</v>
      </c>
      <c r="DB327" s="27">
        <v>-3.63</v>
      </c>
      <c r="DC327" s="27">
        <v>1.28</v>
      </c>
      <c r="DD327" s="27">
        <v>-4.91</v>
      </c>
      <c r="DE327" s="27">
        <v>-9.8000000000000007</v>
      </c>
      <c r="DF327" s="27">
        <v>-4.6900000000000004</v>
      </c>
      <c r="DG327" s="27">
        <v>5.24</v>
      </c>
      <c r="DH327" s="27">
        <v>-9.93</v>
      </c>
      <c r="DI327" s="27">
        <v>-19.82</v>
      </c>
      <c r="DJ327" s="1">
        <v>9</v>
      </c>
      <c r="DK327" s="1"/>
      <c r="DL327" s="1"/>
      <c r="DM327" s="1">
        <v>2.9000000000000001E-2</v>
      </c>
      <c r="DN327" s="1">
        <v>0</v>
      </c>
      <c r="DO327" s="1">
        <v>0</v>
      </c>
      <c r="DP327" s="16">
        <f t="shared" si="137"/>
        <v>-0.2050789293067948</v>
      </c>
    </row>
    <row r="328" spans="1:120" x14ac:dyDescent="0.2">
      <c r="A328" s="13">
        <v>15</v>
      </c>
      <c r="B328" s="13" t="s">
        <v>1365</v>
      </c>
      <c r="C328" s="13" t="s">
        <v>427</v>
      </c>
      <c r="D328" s="13" t="s">
        <v>158</v>
      </c>
      <c r="E328" s="13" t="s">
        <v>141</v>
      </c>
      <c r="F328" s="1" t="s">
        <v>142</v>
      </c>
      <c r="G328" s="13">
        <v>71</v>
      </c>
      <c r="H328" s="13">
        <v>180</v>
      </c>
      <c r="I328" s="13" t="s">
        <v>150</v>
      </c>
      <c r="J328" s="13">
        <v>2007</v>
      </c>
      <c r="K328" s="13">
        <v>4</v>
      </c>
      <c r="L328" s="13">
        <v>117</v>
      </c>
      <c r="M328" s="1"/>
      <c r="N328" s="1">
        <v>26</v>
      </c>
      <c r="O328" s="13" t="s">
        <v>312</v>
      </c>
      <c r="P328" s="13" t="s">
        <v>1366</v>
      </c>
      <c r="Q328" s="1" t="str">
        <f t="shared" si="115"/>
        <v>WPG</v>
      </c>
      <c r="R328" s="13" t="s">
        <v>584</v>
      </c>
      <c r="S328" s="1"/>
      <c r="T328" s="13" t="s">
        <v>154</v>
      </c>
      <c r="U328" s="13">
        <v>47</v>
      </c>
      <c r="V328" s="13">
        <v>3</v>
      </c>
      <c r="W328" s="13">
        <v>5</v>
      </c>
      <c r="X328" s="14">
        <v>1</v>
      </c>
      <c r="Y328" s="13">
        <v>8</v>
      </c>
      <c r="Z328" s="13">
        <v>5</v>
      </c>
      <c r="AA328" s="1">
        <v>59</v>
      </c>
      <c r="AB328" s="14">
        <v>13</v>
      </c>
      <c r="AC328" s="14">
        <v>11</v>
      </c>
      <c r="AD328" s="15">
        <f t="shared" si="116"/>
        <v>5.0847457627118647E-2</v>
      </c>
      <c r="AE328" s="15">
        <f t="shared" si="117"/>
        <v>3.614457831325301E-2</v>
      </c>
      <c r="AF328" s="16">
        <v>458</v>
      </c>
      <c r="AG328" s="17">
        <f t="shared" si="118"/>
        <v>9.7446808510638299</v>
      </c>
      <c r="AH328" s="29">
        <v>715</v>
      </c>
      <c r="AI328" s="17">
        <f t="shared" si="119"/>
        <v>15.212765957446809</v>
      </c>
      <c r="AJ328" s="19">
        <f t="shared" si="120"/>
        <v>0.64055944055944058</v>
      </c>
      <c r="AK328" s="20">
        <f>'Even Strength'!AA328+'Power Play'!R328+'Penalty Kill'!L328</f>
        <v>12.8125</v>
      </c>
      <c r="AL328" s="19">
        <f t="shared" si="121"/>
        <v>1.6784934497816593</v>
      </c>
      <c r="AM328" s="15">
        <f>IF(('Even Strength'!BR328+'Power Play'!AK328+'Penalty Kill'!AG328)&gt;0,V328/('Even Strength'!BR328+'Power Play'!AK328+'Penalty Kill'!AG328),0)</f>
        <v>0.17647058823529413</v>
      </c>
      <c r="AN328" s="15">
        <f>IF(('Even Strength'!BR328+'Power Play'!AK328+'Penalty Kill'!AG328)&gt;0,W328/('Even Strength'!BR328+'Power Play'!AK328+'Penalty Kill'!AG328),0)</f>
        <v>0.29411764705882354</v>
      </c>
      <c r="AO328" s="15">
        <f t="shared" si="122"/>
        <v>0.47058823529411764</v>
      </c>
      <c r="AP328" s="13">
        <v>1</v>
      </c>
      <c r="AQ328" s="13">
        <v>0</v>
      </c>
      <c r="AR328" s="21">
        <f t="shared" si="123"/>
        <v>1</v>
      </c>
      <c r="AS328" s="22">
        <v>0</v>
      </c>
      <c r="AT328" s="1"/>
      <c r="AU328" s="1"/>
      <c r="AV328">
        <v>36</v>
      </c>
      <c r="AW328" s="13">
        <v>55</v>
      </c>
      <c r="AX328" s="13">
        <v>24</v>
      </c>
      <c r="AY328" s="13">
        <v>13</v>
      </c>
      <c r="AZ328" s="13">
        <v>9</v>
      </c>
      <c r="BA328" s="13">
        <v>11</v>
      </c>
      <c r="BB328" s="16">
        <f t="shared" si="124"/>
        <v>4.716157205240175</v>
      </c>
      <c r="BC328" s="17">
        <f t="shared" si="125"/>
        <v>7.2052401746724897</v>
      </c>
      <c r="BD328" s="17">
        <f t="shared" si="126"/>
        <v>3.1441048034934496</v>
      </c>
      <c r="BE328" s="17">
        <f t="shared" si="127"/>
        <v>1.7030567685589519</v>
      </c>
      <c r="BF328" s="17">
        <f t="shared" si="128"/>
        <v>1.1790393013100438</v>
      </c>
      <c r="BG328" s="17">
        <f t="shared" si="129"/>
        <v>1.4410480349344978</v>
      </c>
      <c r="BH328" s="13">
        <v>6</v>
      </c>
      <c r="BI328" s="13">
        <v>3</v>
      </c>
      <c r="BJ328" s="13">
        <v>0</v>
      </c>
      <c r="BK328" s="13">
        <v>0</v>
      </c>
      <c r="BL328" s="13">
        <v>0</v>
      </c>
      <c r="BM328" s="13">
        <v>0</v>
      </c>
      <c r="BN328" s="13">
        <f t="shared" si="130"/>
        <v>85</v>
      </c>
      <c r="BO328" s="16">
        <v>1.25</v>
      </c>
      <c r="BP328" s="1"/>
      <c r="BQ328" s="1"/>
      <c r="BR328" s="23" t="str">
        <f t="shared" si="131"/>
        <v xml:space="preserve"> </v>
      </c>
      <c r="BS328" s="1"/>
      <c r="BT328" s="13">
        <v>0</v>
      </c>
      <c r="BU328" s="13">
        <v>11</v>
      </c>
      <c r="BV328" s="13">
        <v>0</v>
      </c>
      <c r="BW328" s="13">
        <v>0</v>
      </c>
      <c r="BX328" s="13">
        <v>1</v>
      </c>
      <c r="BY328" s="13">
        <v>0</v>
      </c>
      <c r="BZ328" s="13">
        <v>0</v>
      </c>
      <c r="CA328" s="13">
        <v>0</v>
      </c>
      <c r="CB328" s="23">
        <f t="shared" si="132"/>
        <v>0</v>
      </c>
      <c r="CC328" s="16">
        <v>0</v>
      </c>
      <c r="CD328" s="16">
        <v>0.7</v>
      </c>
      <c r="CE328" s="16">
        <v>0.7</v>
      </c>
      <c r="CF328" s="24">
        <f t="shared" si="133"/>
        <v>1.4893617021276595E-2</v>
      </c>
      <c r="CG328" s="24">
        <f t="shared" si="134"/>
        <v>9.1703056768558958E-2</v>
      </c>
      <c r="CH328" s="25">
        <v>3</v>
      </c>
      <c r="CI328" s="16">
        <v>9</v>
      </c>
      <c r="CJ328" s="16">
        <v>9.1</v>
      </c>
      <c r="CK328" s="16">
        <v>3.1</v>
      </c>
      <c r="CL328" s="16">
        <v>-0.8</v>
      </c>
      <c r="CM328" s="16">
        <v>1.4</v>
      </c>
      <c r="CN328" s="16">
        <v>0</v>
      </c>
      <c r="CO328" s="16">
        <v>0.7</v>
      </c>
      <c r="CP328" s="26">
        <f t="shared" si="135"/>
        <v>1.4893617021276595E-2</v>
      </c>
      <c r="CQ328" s="26">
        <f t="shared" si="136"/>
        <v>9.1703056768558958E-2</v>
      </c>
      <c r="CR328" s="13">
        <v>0</v>
      </c>
      <c r="CS328" s="13">
        <v>0</v>
      </c>
      <c r="CT328" s="13">
        <v>0</v>
      </c>
      <c r="CU328" s="13">
        <v>0.01</v>
      </c>
      <c r="CV328" s="13">
        <v>0.11</v>
      </c>
      <c r="CW328" s="13">
        <v>0.72</v>
      </c>
      <c r="CX328" s="13">
        <v>2.0499999999999998</v>
      </c>
      <c r="CY328" s="13">
        <v>0.42</v>
      </c>
      <c r="CZ328" s="13">
        <v>-3.2</v>
      </c>
      <c r="DA328" s="13">
        <v>0.11</v>
      </c>
      <c r="DB328" s="27">
        <v>5.05</v>
      </c>
      <c r="DC328" s="27">
        <v>23.25</v>
      </c>
      <c r="DD328" s="27">
        <v>-18.2</v>
      </c>
      <c r="DE328" s="27">
        <v>-2.5499999999999998</v>
      </c>
      <c r="DF328" s="27">
        <v>23.53</v>
      </c>
      <c r="DG328" s="27">
        <v>12.45</v>
      </c>
      <c r="DH328" s="27">
        <v>11.08</v>
      </c>
      <c r="DI328" s="27">
        <v>1.55</v>
      </c>
      <c r="DJ328" s="1">
        <v>186</v>
      </c>
      <c r="DK328" s="28">
        <v>18</v>
      </c>
      <c r="DL328" s="28" t="s">
        <v>155</v>
      </c>
      <c r="DM328" s="1">
        <v>0.72499999999999998</v>
      </c>
      <c r="DN328" s="1">
        <v>0.159</v>
      </c>
      <c r="DO328" s="1">
        <v>0</v>
      </c>
      <c r="DP328" s="16">
        <f t="shared" si="137"/>
        <v>0.32765957446808519</v>
      </c>
    </row>
    <row r="329" spans="1:120" x14ac:dyDescent="0.2">
      <c r="A329" s="13">
        <v>4</v>
      </c>
      <c r="B329" s="13" t="s">
        <v>1367</v>
      </c>
      <c r="C329" s="13" t="s">
        <v>324</v>
      </c>
      <c r="D329" s="13" t="s">
        <v>325</v>
      </c>
      <c r="E329" s="13" t="s">
        <v>141</v>
      </c>
      <c r="F329" s="1" t="s">
        <v>142</v>
      </c>
      <c r="G329" s="13">
        <v>73</v>
      </c>
      <c r="H329" s="13">
        <v>198</v>
      </c>
      <c r="I329" s="13" t="s">
        <v>125</v>
      </c>
      <c r="J329" s="13">
        <v>2010</v>
      </c>
      <c r="K329" s="13">
        <v>1</v>
      </c>
      <c r="L329" s="13">
        <v>1</v>
      </c>
      <c r="M329" s="1"/>
      <c r="N329" s="1">
        <v>23</v>
      </c>
      <c r="O329" s="13" t="s">
        <v>343</v>
      </c>
      <c r="P329" s="13" t="s">
        <v>1368</v>
      </c>
      <c r="Q329" s="1" t="str">
        <f t="shared" si="115"/>
        <v>EDM</v>
      </c>
      <c r="R329" s="13" t="s">
        <v>136</v>
      </c>
      <c r="S329" s="1"/>
      <c r="T329" s="13" t="s">
        <v>129</v>
      </c>
      <c r="U329" s="13">
        <v>53</v>
      </c>
      <c r="V329" s="13">
        <v>14</v>
      </c>
      <c r="W329" s="13">
        <v>24</v>
      </c>
      <c r="X329" s="14">
        <v>16</v>
      </c>
      <c r="Y329" s="13">
        <v>38</v>
      </c>
      <c r="Z329" s="13">
        <v>-1</v>
      </c>
      <c r="AA329" s="1">
        <v>158</v>
      </c>
      <c r="AB329" s="14">
        <v>57</v>
      </c>
      <c r="AC329" s="14">
        <v>96</v>
      </c>
      <c r="AD329" s="15">
        <f t="shared" si="116"/>
        <v>8.8607594936708861E-2</v>
      </c>
      <c r="AE329" s="15">
        <f t="shared" si="117"/>
        <v>4.5016077170418008E-2</v>
      </c>
      <c r="AF329" s="16">
        <v>1018.65</v>
      </c>
      <c r="AG329" s="17">
        <f t="shared" si="118"/>
        <v>19.219811320754715</v>
      </c>
      <c r="AH329" s="29">
        <v>1303</v>
      </c>
      <c r="AI329" s="17">
        <f t="shared" si="119"/>
        <v>24.584905660377359</v>
      </c>
      <c r="AJ329" s="19">
        <f t="shared" si="120"/>
        <v>0.78177283192632385</v>
      </c>
      <c r="AK329" s="20">
        <f>'Even Strength'!AA329+'Power Play'!R329+'Penalty Kill'!L329</f>
        <v>158.87878787878788</v>
      </c>
      <c r="AL329" s="19">
        <f t="shared" si="121"/>
        <v>9.3581969005323433</v>
      </c>
      <c r="AM329" s="15">
        <f>IF(('Even Strength'!BR329+'Power Play'!AK329+'Penalty Kill'!AG329)&gt;0,V329/('Even Strength'!BR329+'Power Play'!AK329+'Penalty Kill'!AG329),0)</f>
        <v>0.2978723404255319</v>
      </c>
      <c r="AN329" s="15">
        <f>IF(('Even Strength'!BR329+'Power Play'!AK329+'Penalty Kill'!AG329)&gt;0,W329/('Even Strength'!BR329+'Power Play'!AK329+'Penalty Kill'!AG329),0)</f>
        <v>0.51063829787234039</v>
      </c>
      <c r="AO329" s="15">
        <f t="shared" si="122"/>
        <v>0.80851063829787229</v>
      </c>
      <c r="AP329" s="13">
        <v>45</v>
      </c>
      <c r="AQ329" s="13">
        <v>53</v>
      </c>
      <c r="AR329" s="21">
        <f t="shared" si="123"/>
        <v>0.45918367346938777</v>
      </c>
      <c r="AS329" s="22">
        <v>3</v>
      </c>
      <c r="AT329" s="13">
        <v>2</v>
      </c>
      <c r="AU329" s="13">
        <v>0</v>
      </c>
      <c r="AV329">
        <v>131</v>
      </c>
      <c r="AW329" s="13">
        <v>67</v>
      </c>
      <c r="AX329" s="13">
        <v>37</v>
      </c>
      <c r="AY329" s="13">
        <v>58</v>
      </c>
      <c r="AZ329" s="13">
        <v>56</v>
      </c>
      <c r="BA329" s="13">
        <v>35</v>
      </c>
      <c r="BB329" s="16">
        <f t="shared" si="124"/>
        <v>7.7160948313944928</v>
      </c>
      <c r="BC329" s="17">
        <f t="shared" si="125"/>
        <v>3.9463996465910762</v>
      </c>
      <c r="BD329" s="17">
        <f t="shared" si="126"/>
        <v>2.1793550287144754</v>
      </c>
      <c r="BE329" s="17">
        <f t="shared" si="127"/>
        <v>3.416286261228096</v>
      </c>
      <c r="BF329" s="17">
        <f t="shared" si="128"/>
        <v>3.2984832867029894</v>
      </c>
      <c r="BG329" s="17">
        <f t="shared" si="129"/>
        <v>2.0615520541893684</v>
      </c>
      <c r="BH329" s="13">
        <v>40</v>
      </c>
      <c r="BI329" s="13">
        <v>19</v>
      </c>
      <c r="BJ329" s="13">
        <v>0</v>
      </c>
      <c r="BK329" s="13">
        <v>0</v>
      </c>
      <c r="BL329" s="13">
        <v>0</v>
      </c>
      <c r="BM329" s="13">
        <v>0</v>
      </c>
      <c r="BN329" s="13">
        <f t="shared" si="130"/>
        <v>144</v>
      </c>
      <c r="BO329" s="16">
        <v>-5.7370000000000001</v>
      </c>
      <c r="BP329" s="13">
        <v>2</v>
      </c>
      <c r="BQ329" s="13">
        <v>0</v>
      </c>
      <c r="BR329" s="23">
        <f t="shared" si="131"/>
        <v>0</v>
      </c>
      <c r="BS329" s="13">
        <v>0</v>
      </c>
      <c r="BT329" s="13">
        <v>2</v>
      </c>
      <c r="BU329" s="13">
        <v>14</v>
      </c>
      <c r="BV329" s="13">
        <v>0</v>
      </c>
      <c r="BW329" s="13">
        <v>1</v>
      </c>
      <c r="BX329" s="13">
        <v>0</v>
      </c>
      <c r="BY329" s="13">
        <v>3</v>
      </c>
      <c r="BZ329" s="13">
        <v>1</v>
      </c>
      <c r="CA329" s="13">
        <v>1</v>
      </c>
      <c r="CB329" s="23">
        <f t="shared" si="132"/>
        <v>1</v>
      </c>
      <c r="CC329" s="16">
        <v>3.1</v>
      </c>
      <c r="CD329" s="16">
        <v>1.2</v>
      </c>
      <c r="CE329" s="16">
        <v>4.3</v>
      </c>
      <c r="CF329" s="24">
        <f t="shared" si="133"/>
        <v>8.1132075471698109E-2</v>
      </c>
      <c r="CG329" s="24">
        <f t="shared" si="134"/>
        <v>0.25327639522897955</v>
      </c>
      <c r="CH329" s="25">
        <v>5</v>
      </c>
      <c r="CI329" s="16">
        <v>23.5</v>
      </c>
      <c r="CJ329" s="16">
        <v>20.6</v>
      </c>
      <c r="CK329" s="16">
        <v>16.399999999999999</v>
      </c>
      <c r="CL329" s="16">
        <v>5.5</v>
      </c>
      <c r="CM329" s="16">
        <v>3</v>
      </c>
      <c r="CN329" s="16">
        <v>-0.5</v>
      </c>
      <c r="CO329" s="16">
        <v>7.9</v>
      </c>
      <c r="CP329" s="26">
        <f t="shared" si="135"/>
        <v>0.1490566037735849</v>
      </c>
      <c r="CQ329" s="26">
        <f t="shared" si="136"/>
        <v>0.46532174937417176</v>
      </c>
      <c r="CR329" s="13">
        <v>2</v>
      </c>
      <c r="CS329" s="13">
        <v>2</v>
      </c>
      <c r="CT329" s="13">
        <v>1</v>
      </c>
      <c r="CU329" s="13">
        <v>-0.03</v>
      </c>
      <c r="CV329" s="13">
        <v>-0.26</v>
      </c>
      <c r="CW329" s="13">
        <v>-0.13</v>
      </c>
      <c r="CX329" s="13">
        <v>4.8899999999999997</v>
      </c>
      <c r="CY329" s="13">
        <v>-0.33</v>
      </c>
      <c r="CZ329" s="13">
        <v>-3.7</v>
      </c>
      <c r="DA329" s="13">
        <v>0.44</v>
      </c>
      <c r="DB329" s="27">
        <v>-14.64</v>
      </c>
      <c r="DC329" s="27">
        <v>-7.18</v>
      </c>
      <c r="DD329" s="27">
        <v>-7.45</v>
      </c>
      <c r="DE329" s="27">
        <v>-0.53</v>
      </c>
      <c r="DF329" s="27">
        <v>-58.78</v>
      </c>
      <c r="DG329" s="27">
        <v>-3.35</v>
      </c>
      <c r="DH329" s="27">
        <v>-55.43</v>
      </c>
      <c r="DI329" s="27">
        <v>-3.97</v>
      </c>
      <c r="DJ329" s="1">
        <v>186</v>
      </c>
      <c r="DK329" s="28">
        <v>29</v>
      </c>
      <c r="DL329" s="28" t="s">
        <v>1369</v>
      </c>
      <c r="DM329" s="1">
        <v>6</v>
      </c>
      <c r="DN329" s="1">
        <v>0.439</v>
      </c>
      <c r="DO329" s="1">
        <v>0</v>
      </c>
      <c r="DP329" s="16">
        <f t="shared" si="137"/>
        <v>-3.6957446808510639</v>
      </c>
    </row>
    <row r="330" spans="1:120" x14ac:dyDescent="0.2">
      <c r="A330" s="13">
        <v>2</v>
      </c>
      <c r="B330" s="13" t="s">
        <v>1370</v>
      </c>
      <c r="C330" s="13" t="s">
        <v>1371</v>
      </c>
      <c r="D330" s="13" t="s">
        <v>187</v>
      </c>
      <c r="E330" s="13" t="s">
        <v>141</v>
      </c>
      <c r="F330" s="1" t="s">
        <v>142</v>
      </c>
      <c r="G330" s="13">
        <v>73</v>
      </c>
      <c r="H330" s="13">
        <v>209</v>
      </c>
      <c r="I330" s="13" t="s">
        <v>125</v>
      </c>
      <c r="J330" s="13">
        <v>2001</v>
      </c>
      <c r="K330" s="13">
        <v>1</v>
      </c>
      <c r="L330" s="13">
        <v>12</v>
      </c>
      <c r="M330" s="1"/>
      <c r="N330" s="1">
        <v>32</v>
      </c>
      <c r="O330" s="13" t="s">
        <v>542</v>
      </c>
      <c r="P330" s="13" t="s">
        <v>1372</v>
      </c>
      <c r="Q330" s="1" t="str">
        <f t="shared" si="115"/>
        <v>VAN</v>
      </c>
      <c r="R330" s="13" t="s">
        <v>409</v>
      </c>
      <c r="S330" s="1"/>
      <c r="T330" s="13" t="s">
        <v>173</v>
      </c>
      <c r="U330" s="13">
        <v>59</v>
      </c>
      <c r="V330" s="13">
        <v>1</v>
      </c>
      <c r="W330" s="13">
        <v>22</v>
      </c>
      <c r="X330" s="14">
        <v>10</v>
      </c>
      <c r="Y330" s="13">
        <v>23</v>
      </c>
      <c r="Z330" s="13">
        <v>0</v>
      </c>
      <c r="AA330" s="1">
        <v>82</v>
      </c>
      <c r="AB330" s="14">
        <v>30</v>
      </c>
      <c r="AC330" s="14">
        <v>66</v>
      </c>
      <c r="AD330" s="15">
        <f t="shared" si="116"/>
        <v>1.2195121951219513E-2</v>
      </c>
      <c r="AE330" s="15">
        <f t="shared" si="117"/>
        <v>5.6179775280898875E-3</v>
      </c>
      <c r="AF330" s="16">
        <v>1270.3499999999999</v>
      </c>
      <c r="AG330" s="17">
        <f t="shared" si="118"/>
        <v>21.53135593220339</v>
      </c>
      <c r="AH330" s="29">
        <v>1668</v>
      </c>
      <c r="AI330" s="17">
        <f t="shared" si="119"/>
        <v>28.271186440677965</v>
      </c>
      <c r="AJ330" s="19">
        <f t="shared" si="120"/>
        <v>0.76160071942446039</v>
      </c>
      <c r="AK330" s="20">
        <f>'Even Strength'!AA330+'Power Play'!R330+'Penalty Kill'!L330</f>
        <v>97.293233082706763</v>
      </c>
      <c r="AL330" s="19">
        <f t="shared" si="121"/>
        <v>4.5952642854035552</v>
      </c>
      <c r="AM330" s="15">
        <f>IF(('Even Strength'!BR330+'Power Play'!AK330+'Penalty Kill'!AG330)&gt;0,V330/('Even Strength'!BR330+'Power Play'!AK330+'Penalty Kill'!AG330),0)</f>
        <v>2.1276595744680851E-2</v>
      </c>
      <c r="AN330" s="15">
        <f>IF(('Even Strength'!BR330+'Power Play'!AK330+'Penalty Kill'!AG330)&gt;0,W330/('Even Strength'!BR330+'Power Play'!AK330+'Penalty Kill'!AG330),0)</f>
        <v>0.46808510638297873</v>
      </c>
      <c r="AO330" s="15">
        <f t="shared" si="122"/>
        <v>0.48936170212765956</v>
      </c>
      <c r="AP330" s="13">
        <v>0</v>
      </c>
      <c r="AQ330" s="13">
        <v>0</v>
      </c>
      <c r="AR330" s="21">
        <f t="shared" si="123"/>
        <v>0</v>
      </c>
      <c r="AS330" s="22">
        <v>0</v>
      </c>
      <c r="AT330" s="1"/>
      <c r="AU330" s="1"/>
      <c r="AV330">
        <v>97</v>
      </c>
      <c r="AW330" s="13">
        <v>82</v>
      </c>
      <c r="AX330" s="13">
        <v>71</v>
      </c>
      <c r="AY330" s="13">
        <v>30</v>
      </c>
      <c r="AZ330" s="13">
        <v>47</v>
      </c>
      <c r="BA330" s="13">
        <v>18</v>
      </c>
      <c r="BB330" s="16">
        <f t="shared" si="124"/>
        <v>4.5814145707875786</v>
      </c>
      <c r="BC330" s="17">
        <f t="shared" si="125"/>
        <v>3.8729484000472318</v>
      </c>
      <c r="BD330" s="17">
        <f t="shared" si="126"/>
        <v>3.3534065415043099</v>
      </c>
      <c r="BE330" s="17">
        <f t="shared" si="127"/>
        <v>1.4169323414806945</v>
      </c>
      <c r="BF330" s="17">
        <f t="shared" si="128"/>
        <v>2.2198606683197544</v>
      </c>
      <c r="BG330" s="17">
        <f t="shared" si="129"/>
        <v>0.85015940488841657</v>
      </c>
      <c r="BH330" s="13">
        <v>44</v>
      </c>
      <c r="BI330" s="13">
        <v>17</v>
      </c>
      <c r="BJ330" s="13">
        <v>2</v>
      </c>
      <c r="BK330" s="13">
        <v>0</v>
      </c>
      <c r="BL330" s="13">
        <v>0</v>
      </c>
      <c r="BM330" s="13">
        <v>0</v>
      </c>
      <c r="BN330" s="13">
        <f t="shared" si="130"/>
        <v>199</v>
      </c>
      <c r="BO330" s="16">
        <v>-1.1459999999999999</v>
      </c>
      <c r="BP330" s="1"/>
      <c r="BQ330" s="1"/>
      <c r="BR330" s="23" t="str">
        <f t="shared" si="131"/>
        <v xml:space="preserve"> </v>
      </c>
      <c r="BS330" s="1"/>
      <c r="BT330" s="13">
        <v>0</v>
      </c>
      <c r="BU330" s="13">
        <v>13</v>
      </c>
      <c r="BV330" s="13">
        <v>0</v>
      </c>
      <c r="BW330" s="13">
        <v>2</v>
      </c>
      <c r="BX330" s="13">
        <v>0</v>
      </c>
      <c r="BY330" s="13">
        <v>0</v>
      </c>
      <c r="BZ330" s="13">
        <v>0</v>
      </c>
      <c r="CA330" s="13">
        <v>0</v>
      </c>
      <c r="CB330" s="23">
        <f t="shared" si="132"/>
        <v>0</v>
      </c>
      <c r="CC330" s="16">
        <v>1.1000000000000001</v>
      </c>
      <c r="CD330" s="16">
        <v>2.6</v>
      </c>
      <c r="CE330" s="16">
        <v>3.7</v>
      </c>
      <c r="CF330" s="24">
        <f t="shared" si="133"/>
        <v>6.2711864406779658E-2</v>
      </c>
      <c r="CG330" s="24">
        <f t="shared" si="134"/>
        <v>0.17475498878261897</v>
      </c>
      <c r="CH330" s="25">
        <v>6</v>
      </c>
      <c r="CI330" s="16">
        <v>24.8</v>
      </c>
      <c r="CJ330" s="16">
        <v>29.7</v>
      </c>
      <c r="CK330" s="16">
        <v>-2.5</v>
      </c>
      <c r="CL330" s="16">
        <v>2.4</v>
      </c>
      <c r="CM330" s="16">
        <v>3</v>
      </c>
      <c r="CN330" s="16">
        <v>0</v>
      </c>
      <c r="CO330" s="16">
        <v>5.5</v>
      </c>
      <c r="CP330" s="26">
        <f t="shared" si="135"/>
        <v>9.3220338983050849E-2</v>
      </c>
      <c r="CQ330" s="26">
        <f t="shared" si="136"/>
        <v>0.25977092927146062</v>
      </c>
      <c r="CR330" s="13">
        <v>0</v>
      </c>
      <c r="CS330" s="13">
        <v>1</v>
      </c>
      <c r="CT330" s="13">
        <v>0</v>
      </c>
      <c r="CU330" s="13">
        <v>0</v>
      </c>
      <c r="CV330" s="13">
        <v>0.55000000000000004</v>
      </c>
      <c r="CW330" s="13">
        <v>-0.28000000000000003</v>
      </c>
      <c r="CX330" s="13">
        <v>-0.82</v>
      </c>
      <c r="CY330" s="13">
        <v>0.06</v>
      </c>
      <c r="CZ330" s="13">
        <v>-3.18</v>
      </c>
      <c r="DA330" s="13">
        <v>-3.67</v>
      </c>
      <c r="DB330" s="27">
        <v>28.3</v>
      </c>
      <c r="DC330" s="27">
        <v>-60.67</v>
      </c>
      <c r="DD330" s="27">
        <v>88.97</v>
      </c>
      <c r="DE330" s="27">
        <v>5.39</v>
      </c>
      <c r="DF330" s="27">
        <v>12.93</v>
      </c>
      <c r="DG330" s="27">
        <v>-21.09</v>
      </c>
      <c r="DH330" s="27">
        <v>34.020000000000003</v>
      </c>
      <c r="DI330" s="27">
        <v>2.06</v>
      </c>
      <c r="DJ330" s="1">
        <v>186</v>
      </c>
      <c r="DK330" s="28">
        <v>21</v>
      </c>
      <c r="DL330" s="28" t="s">
        <v>498</v>
      </c>
      <c r="DM330" s="1">
        <v>4.5</v>
      </c>
      <c r="DN330" s="1">
        <v>1.1519999999999999</v>
      </c>
      <c r="DO330" s="1">
        <v>0</v>
      </c>
      <c r="DP330" s="16">
        <f t="shared" si="137"/>
        <v>-2.9042553191489358</v>
      </c>
    </row>
    <row r="331" spans="1:120" x14ac:dyDescent="0.2">
      <c r="A331" s="13">
        <v>70</v>
      </c>
      <c r="B331" s="13" t="s">
        <v>1373</v>
      </c>
      <c r="C331" s="13" t="s">
        <v>1374</v>
      </c>
      <c r="D331" s="13" t="s">
        <v>980</v>
      </c>
      <c r="E331" s="13" t="s">
        <v>123</v>
      </c>
      <c r="F331" s="1" t="s">
        <v>124</v>
      </c>
      <c r="G331" s="13">
        <v>74</v>
      </c>
      <c r="H331" s="13">
        <v>212</v>
      </c>
      <c r="I331" s="13" t="s">
        <v>125</v>
      </c>
      <c r="J331" s="13">
        <v>2010</v>
      </c>
      <c r="K331" s="13">
        <v>2</v>
      </c>
      <c r="L331" s="13">
        <v>48</v>
      </c>
      <c r="M331" s="13" t="s">
        <v>159</v>
      </c>
      <c r="N331" s="1">
        <v>23</v>
      </c>
      <c r="O331" s="13" t="s">
        <v>1252</v>
      </c>
      <c r="P331" s="13" t="s">
        <v>689</v>
      </c>
      <c r="Q331" s="1" t="str">
        <f t="shared" si="115"/>
        <v>EDM</v>
      </c>
      <c r="R331" s="13" t="s">
        <v>136</v>
      </c>
      <c r="S331" s="1"/>
      <c r="T331" s="13" t="s">
        <v>129</v>
      </c>
      <c r="U331" s="13">
        <v>1</v>
      </c>
      <c r="V331" s="13">
        <v>0</v>
      </c>
      <c r="W331" s="13">
        <v>0</v>
      </c>
      <c r="X331" s="14">
        <v>0</v>
      </c>
      <c r="Y331" s="13">
        <v>0</v>
      </c>
      <c r="Z331" s="13">
        <v>0</v>
      </c>
      <c r="AA331" s="1">
        <v>0</v>
      </c>
      <c r="AB331" s="14">
        <v>0</v>
      </c>
      <c r="AC331" s="14">
        <v>0</v>
      </c>
      <c r="AD331" s="15">
        <f t="shared" si="116"/>
        <v>0</v>
      </c>
      <c r="AE331" s="15">
        <f t="shared" si="117"/>
        <v>0</v>
      </c>
      <c r="AF331" s="16">
        <v>8.0166666667000008</v>
      </c>
      <c r="AG331" s="17">
        <f t="shared" si="118"/>
        <v>8.0166666667000008</v>
      </c>
      <c r="AH331" s="29">
        <v>14</v>
      </c>
      <c r="AI331" s="17">
        <f t="shared" si="119"/>
        <v>14</v>
      </c>
      <c r="AJ331" s="19">
        <f t="shared" si="120"/>
        <v>0.57261904762142868</v>
      </c>
      <c r="AK331" s="20">
        <f>'Even Strength'!AA331+'Power Play'!R331+'Penalty Kill'!L331</f>
        <v>0</v>
      </c>
      <c r="AL331" s="19">
        <f t="shared" si="121"/>
        <v>0</v>
      </c>
      <c r="AM331" s="15">
        <f>IF(('Even Strength'!BR331+'Power Play'!AK331+'Penalty Kill'!AG331)&gt;0,V331/('Even Strength'!BR331+'Power Play'!AK331+'Penalty Kill'!AG331),0)</f>
        <v>0</v>
      </c>
      <c r="AN331" s="15">
        <f>IF(('Even Strength'!BR331+'Power Play'!AK331+'Penalty Kill'!AG331)&gt;0,W331/('Even Strength'!BR331+'Power Play'!AK331+'Penalty Kill'!AG331),0)</f>
        <v>0</v>
      </c>
      <c r="AO331" s="15">
        <f t="shared" si="122"/>
        <v>0</v>
      </c>
      <c r="AP331" s="13">
        <v>0</v>
      </c>
      <c r="AQ331" s="13">
        <v>0</v>
      </c>
      <c r="AR331" s="21">
        <f t="shared" si="123"/>
        <v>0</v>
      </c>
      <c r="AS331" s="22">
        <v>0</v>
      </c>
      <c r="AT331" s="1"/>
      <c r="AU331" s="1"/>
      <c r="AV331">
        <v>1</v>
      </c>
      <c r="AW331" s="13">
        <v>4</v>
      </c>
      <c r="AX331" s="13">
        <v>1</v>
      </c>
      <c r="AY331" s="13">
        <v>0</v>
      </c>
      <c r="AZ331" s="13">
        <v>0</v>
      </c>
      <c r="BA331" s="13">
        <v>0</v>
      </c>
      <c r="BB331" s="16">
        <f t="shared" si="124"/>
        <v>7.4844074843763631</v>
      </c>
      <c r="BC331" s="17">
        <f t="shared" si="125"/>
        <v>29.937629937505452</v>
      </c>
      <c r="BD331" s="17">
        <f t="shared" si="126"/>
        <v>7.4844074843763631</v>
      </c>
      <c r="BE331" s="17">
        <f t="shared" si="127"/>
        <v>0</v>
      </c>
      <c r="BF331" s="17">
        <f t="shared" si="128"/>
        <v>0</v>
      </c>
      <c r="BG331" s="17">
        <f t="shared" si="129"/>
        <v>0</v>
      </c>
      <c r="BH331" s="13">
        <v>5</v>
      </c>
      <c r="BI331" s="13">
        <v>0</v>
      </c>
      <c r="BJ331" s="13">
        <v>1</v>
      </c>
      <c r="BK331" s="13">
        <v>0</v>
      </c>
      <c r="BL331" s="13">
        <v>0</v>
      </c>
      <c r="BM331" s="13">
        <v>0</v>
      </c>
      <c r="BN331" s="13">
        <f t="shared" si="130"/>
        <v>11</v>
      </c>
      <c r="BO331" s="16">
        <v>-1.014</v>
      </c>
      <c r="BP331" s="1"/>
      <c r="BQ331" s="1"/>
      <c r="BR331" s="23" t="str">
        <f t="shared" si="131"/>
        <v xml:space="preserve"> </v>
      </c>
      <c r="BS331" s="1"/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23">
        <f t="shared" si="132"/>
        <v>0</v>
      </c>
      <c r="CC331" s="16">
        <v>0</v>
      </c>
      <c r="CD331" s="16">
        <v>0</v>
      </c>
      <c r="CE331" s="16">
        <v>0</v>
      </c>
      <c r="CF331" s="24">
        <f t="shared" si="133"/>
        <v>0</v>
      </c>
      <c r="CG331" s="24">
        <f t="shared" si="134"/>
        <v>0</v>
      </c>
      <c r="CH331" s="25">
        <v>2</v>
      </c>
      <c r="CI331" s="16">
        <v>0.1</v>
      </c>
      <c r="CJ331" s="16">
        <v>0.1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26">
        <f t="shared" si="135"/>
        <v>0</v>
      </c>
      <c r="CQ331" s="26">
        <f t="shared" si="136"/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27">
        <v>-2.72</v>
      </c>
      <c r="DC331" s="27">
        <v>9.76</v>
      </c>
      <c r="DD331" s="27">
        <v>-12.47</v>
      </c>
      <c r="DE331" s="27">
        <v>-92.97</v>
      </c>
      <c r="DF331" s="27">
        <v>-2.83</v>
      </c>
      <c r="DG331" s="27">
        <v>6.66</v>
      </c>
      <c r="DH331" s="27">
        <v>-9.49</v>
      </c>
      <c r="DI331" s="27">
        <v>-70.75</v>
      </c>
      <c r="DJ331" s="1">
        <v>3</v>
      </c>
      <c r="DK331" s="1"/>
      <c r="DL331" s="1"/>
      <c r="DM331" s="1">
        <v>1.2E-2</v>
      </c>
      <c r="DN331" s="1">
        <v>0</v>
      </c>
      <c r="DO331" s="1">
        <v>0</v>
      </c>
      <c r="DP331" s="16">
        <f t="shared" si="137"/>
        <v>-6.6575154426904599E-3</v>
      </c>
    </row>
    <row r="332" spans="1:120" x14ac:dyDescent="0.2">
      <c r="A332" s="13">
        <v>27</v>
      </c>
      <c r="B332" s="13" t="s">
        <v>1375</v>
      </c>
      <c r="C332" s="13" t="s">
        <v>427</v>
      </c>
      <c r="D332" s="13" t="s">
        <v>158</v>
      </c>
      <c r="E332" s="13" t="s">
        <v>141</v>
      </c>
      <c r="F332" s="1" t="s">
        <v>142</v>
      </c>
      <c r="G332" s="13">
        <v>77</v>
      </c>
      <c r="H332" s="13">
        <v>212</v>
      </c>
      <c r="I332" s="13" t="s">
        <v>150</v>
      </c>
      <c r="J332" s="13">
        <v>2011</v>
      </c>
      <c r="K332" s="13">
        <v>1</v>
      </c>
      <c r="L332" s="13">
        <v>9</v>
      </c>
      <c r="M332" s="1"/>
      <c r="N332" s="1">
        <v>21</v>
      </c>
      <c r="O332" s="13" t="s">
        <v>1376</v>
      </c>
      <c r="P332" s="13" t="s">
        <v>689</v>
      </c>
      <c r="Q332" s="1" t="str">
        <f t="shared" si="115"/>
        <v>BOS</v>
      </c>
      <c r="R332" s="13" t="s">
        <v>314</v>
      </c>
      <c r="S332" s="1"/>
      <c r="T332" s="13" t="s">
        <v>173</v>
      </c>
      <c r="U332" s="13">
        <v>72</v>
      </c>
      <c r="V332" s="13">
        <v>10</v>
      </c>
      <c r="W332" s="13">
        <v>32</v>
      </c>
      <c r="X332" s="14">
        <v>11</v>
      </c>
      <c r="Y332" s="13">
        <v>42</v>
      </c>
      <c r="Z332" s="13">
        <v>-3</v>
      </c>
      <c r="AA332" s="1">
        <v>188</v>
      </c>
      <c r="AB332" s="14">
        <v>75</v>
      </c>
      <c r="AC332" s="14">
        <v>130</v>
      </c>
      <c r="AD332" s="15">
        <f t="shared" si="116"/>
        <v>5.3191489361702128E-2</v>
      </c>
      <c r="AE332" s="15">
        <f t="shared" si="117"/>
        <v>2.5445292620865138E-2</v>
      </c>
      <c r="AF332" s="16">
        <v>1536.1833333333</v>
      </c>
      <c r="AG332" s="17">
        <f t="shared" si="118"/>
        <v>21.335879629629165</v>
      </c>
      <c r="AH332" s="29">
        <v>1940</v>
      </c>
      <c r="AI332" s="17">
        <f t="shared" si="119"/>
        <v>26.944444444444443</v>
      </c>
      <c r="AJ332" s="19">
        <f t="shared" si="120"/>
        <v>0.79184707903778351</v>
      </c>
      <c r="AK332" s="20">
        <f>'Even Strength'!AA332+'Power Play'!R332+'Penalty Kill'!L332</f>
        <v>98.478070175438603</v>
      </c>
      <c r="AL332" s="19">
        <f t="shared" si="121"/>
        <v>3.8463405261045951</v>
      </c>
      <c r="AM332" s="15">
        <f>IF(('Even Strength'!BR332+'Power Play'!AK332+'Penalty Kill'!AG332)&gt;0,V332/('Even Strength'!BR332+'Power Play'!AK332+'Penalty Kill'!AG332),0)</f>
        <v>0.14492753623188406</v>
      </c>
      <c r="AN332" s="15">
        <f>IF(('Even Strength'!BR332+'Power Play'!AK332+'Penalty Kill'!AG332)&gt;0,W332/('Even Strength'!BR332+'Power Play'!AK332+'Penalty Kill'!AG332),0)</f>
        <v>0.46376811594202899</v>
      </c>
      <c r="AO332" s="15">
        <f t="shared" si="122"/>
        <v>0.60869565217391308</v>
      </c>
      <c r="AP332" s="13">
        <v>0</v>
      </c>
      <c r="AQ332" s="13">
        <v>0</v>
      </c>
      <c r="AR332" s="21">
        <f t="shared" si="123"/>
        <v>0</v>
      </c>
      <c r="AS332" s="22">
        <v>0</v>
      </c>
      <c r="AT332" s="1"/>
      <c r="AU332" s="1"/>
      <c r="AV332">
        <v>90</v>
      </c>
      <c r="AW332" s="13">
        <v>106</v>
      </c>
      <c r="AX332" s="13">
        <v>53</v>
      </c>
      <c r="AY332" s="13">
        <v>75</v>
      </c>
      <c r="AZ332" s="13">
        <v>45</v>
      </c>
      <c r="BA332" s="13">
        <v>24</v>
      </c>
      <c r="BB332" s="16">
        <f t="shared" si="124"/>
        <v>3.5152054333793386</v>
      </c>
      <c r="BC332" s="17">
        <f t="shared" si="125"/>
        <v>4.1401308437578876</v>
      </c>
      <c r="BD332" s="17">
        <f t="shared" si="126"/>
        <v>2.0700654218789438</v>
      </c>
      <c r="BE332" s="17">
        <f t="shared" si="127"/>
        <v>2.9293378611494489</v>
      </c>
      <c r="BF332" s="17">
        <f t="shared" si="128"/>
        <v>1.7576027166896693</v>
      </c>
      <c r="BG332" s="17">
        <f t="shared" si="129"/>
        <v>0.93738811556782364</v>
      </c>
      <c r="BH332" s="13">
        <v>41</v>
      </c>
      <c r="BI332" s="13">
        <v>18</v>
      </c>
      <c r="BJ332" s="13">
        <v>1</v>
      </c>
      <c r="BK332" s="13">
        <v>0</v>
      </c>
      <c r="BL332" s="13">
        <v>0</v>
      </c>
      <c r="BM332" s="13">
        <v>0</v>
      </c>
      <c r="BN332" s="13">
        <f t="shared" si="130"/>
        <v>201</v>
      </c>
      <c r="BO332" s="16">
        <v>-0.67100000000000004</v>
      </c>
      <c r="BP332" s="13">
        <v>1</v>
      </c>
      <c r="BQ332" s="13">
        <v>0</v>
      </c>
      <c r="BR332" s="23">
        <f t="shared" si="131"/>
        <v>0</v>
      </c>
      <c r="BS332" s="13">
        <v>0</v>
      </c>
      <c r="BT332" s="13">
        <v>3</v>
      </c>
      <c r="BU332" s="13">
        <v>23</v>
      </c>
      <c r="BV332" s="13">
        <v>1</v>
      </c>
      <c r="BW332" s="13">
        <v>2</v>
      </c>
      <c r="BX332" s="13">
        <v>2</v>
      </c>
      <c r="BY332" s="13">
        <v>0</v>
      </c>
      <c r="BZ332" s="13">
        <v>0</v>
      </c>
      <c r="CA332" s="13">
        <v>0</v>
      </c>
      <c r="CB332" s="23">
        <f t="shared" si="132"/>
        <v>0</v>
      </c>
      <c r="CC332" s="16">
        <v>4</v>
      </c>
      <c r="CD332" s="16">
        <v>3.2</v>
      </c>
      <c r="CE332" s="16">
        <v>7.1</v>
      </c>
      <c r="CF332" s="24">
        <f t="shared" si="133"/>
        <v>9.8611111111111108E-2</v>
      </c>
      <c r="CG332" s="24">
        <f t="shared" si="134"/>
        <v>0.27731065085548112</v>
      </c>
      <c r="CH332" s="25">
        <v>5</v>
      </c>
      <c r="CI332" s="16">
        <v>40.9</v>
      </c>
      <c r="CJ332" s="16">
        <v>36.6</v>
      </c>
      <c r="CK332" s="16">
        <v>-6.2</v>
      </c>
      <c r="CL332" s="16">
        <v>6.8</v>
      </c>
      <c r="CM332" s="16">
        <v>2.8</v>
      </c>
      <c r="CN332" s="16">
        <v>-0.30000000000000004</v>
      </c>
      <c r="CO332" s="16">
        <v>9.3000000000000007</v>
      </c>
      <c r="CP332" s="26">
        <f t="shared" si="135"/>
        <v>0.12916666666666668</v>
      </c>
      <c r="CQ332" s="26">
        <f t="shared" si="136"/>
        <v>0.36323789478253171</v>
      </c>
      <c r="CR332" s="13">
        <v>2</v>
      </c>
      <c r="CS332" s="13">
        <v>5</v>
      </c>
      <c r="CT332" s="13">
        <v>2</v>
      </c>
      <c r="CU332" s="13">
        <v>0</v>
      </c>
      <c r="CV332" s="13">
        <v>-0.19</v>
      </c>
      <c r="CW332" s="13">
        <v>0.17</v>
      </c>
      <c r="CX332" s="13">
        <v>6.64</v>
      </c>
      <c r="CY332" s="13">
        <v>-0.73</v>
      </c>
      <c r="CZ332" s="13">
        <v>-0.89</v>
      </c>
      <c r="DA332" s="13">
        <v>5</v>
      </c>
      <c r="DB332" s="27">
        <v>147.61000000000001</v>
      </c>
      <c r="DC332" s="27">
        <v>-20.190000000000001</v>
      </c>
      <c r="DD332" s="27">
        <v>167.8</v>
      </c>
      <c r="DE332" s="27">
        <v>8.48</v>
      </c>
      <c r="DF332" s="27">
        <v>104.91</v>
      </c>
      <c r="DG332" s="27">
        <v>15.09</v>
      </c>
      <c r="DH332" s="27">
        <v>89.82</v>
      </c>
      <c r="DI332" s="27">
        <v>4.54</v>
      </c>
      <c r="DJ332" s="1">
        <v>186</v>
      </c>
      <c r="DK332" s="28">
        <v>10</v>
      </c>
      <c r="DL332" s="28" t="s">
        <v>508</v>
      </c>
      <c r="DM332" s="1">
        <v>1.494</v>
      </c>
      <c r="DN332" s="1">
        <v>0.182</v>
      </c>
      <c r="DO332" s="1">
        <v>0.85</v>
      </c>
      <c r="DP332" s="16">
        <f t="shared" si="137"/>
        <v>7.2914893617021281</v>
      </c>
    </row>
    <row r="333" spans="1:120" x14ac:dyDescent="0.2">
      <c r="A333" s="13">
        <v>13</v>
      </c>
      <c r="B333" s="13" t="s">
        <v>1377</v>
      </c>
      <c r="C333" s="13" t="s">
        <v>427</v>
      </c>
      <c r="D333" s="13" t="s">
        <v>158</v>
      </c>
      <c r="E333" s="13" t="s">
        <v>141</v>
      </c>
      <c r="F333" s="1" t="s">
        <v>142</v>
      </c>
      <c r="G333" s="13">
        <v>73</v>
      </c>
      <c r="H333" s="13">
        <v>195</v>
      </c>
      <c r="I333" s="13" t="s">
        <v>150</v>
      </c>
      <c r="J333" s="13">
        <v>2010</v>
      </c>
      <c r="K333" s="13">
        <v>5</v>
      </c>
      <c r="L333" s="13">
        <v>129</v>
      </c>
      <c r="M333" s="13" t="s">
        <v>159</v>
      </c>
      <c r="N333" s="1">
        <v>23</v>
      </c>
      <c r="O333" s="13" t="s">
        <v>1378</v>
      </c>
      <c r="P333" s="13" t="s">
        <v>689</v>
      </c>
      <c r="Q333" s="1" t="str">
        <f t="shared" si="115"/>
        <v>COL</v>
      </c>
      <c r="R333" s="13" t="s">
        <v>1379</v>
      </c>
      <c r="S333" s="1">
        <v>1</v>
      </c>
      <c r="T333" s="13" t="s">
        <v>146</v>
      </c>
      <c r="U333" s="13">
        <v>18</v>
      </c>
      <c r="V333" s="13">
        <v>1</v>
      </c>
      <c r="W333" s="13">
        <v>0</v>
      </c>
      <c r="X333" s="14">
        <v>0</v>
      </c>
      <c r="Y333" s="13">
        <v>1</v>
      </c>
      <c r="Z333" s="13">
        <v>-2</v>
      </c>
      <c r="AA333" s="1">
        <v>11</v>
      </c>
      <c r="AB333" s="14">
        <v>3</v>
      </c>
      <c r="AC333" s="14">
        <v>8</v>
      </c>
      <c r="AD333" s="15">
        <f t="shared" si="116"/>
        <v>9.0909090909090912E-2</v>
      </c>
      <c r="AE333" s="15">
        <f t="shared" si="117"/>
        <v>4.5454545454545456E-2</v>
      </c>
      <c r="AF333" s="16">
        <v>136.38333333329999</v>
      </c>
      <c r="AG333" s="17">
        <f t="shared" si="118"/>
        <v>7.576851851849999</v>
      </c>
      <c r="AH333" s="29">
        <v>204</v>
      </c>
      <c r="AI333" s="17">
        <f t="shared" si="119"/>
        <v>11.333333333333334</v>
      </c>
      <c r="AJ333" s="19">
        <f t="shared" si="120"/>
        <v>0.66854575163382346</v>
      </c>
      <c r="AK333" s="20">
        <f>'Even Strength'!AA333+'Power Play'!R333+'Penalty Kill'!L333</f>
        <v>0</v>
      </c>
      <c r="AL333" s="19">
        <f t="shared" si="121"/>
        <v>0</v>
      </c>
      <c r="AM333" s="15">
        <f>IF(('Even Strength'!BR333+'Power Play'!AK333+'Penalty Kill'!AG333)&gt;0,V333/('Even Strength'!BR333+'Power Play'!AK333+'Penalty Kill'!AG333),0)</f>
        <v>0.25</v>
      </c>
      <c r="AN333" s="15">
        <f>IF(('Even Strength'!BR333+'Power Play'!AK333+'Penalty Kill'!AG333)&gt;0,W333/('Even Strength'!BR333+'Power Play'!AK333+'Penalty Kill'!AG333),0)</f>
        <v>0</v>
      </c>
      <c r="AO333" s="15">
        <f t="shared" si="122"/>
        <v>0.25</v>
      </c>
      <c r="AP333" s="13">
        <v>24</v>
      </c>
      <c r="AQ333" s="13">
        <v>37</v>
      </c>
      <c r="AR333" s="21">
        <f t="shared" si="123"/>
        <v>0.39344262295081966</v>
      </c>
      <c r="AS333" s="22">
        <v>6</v>
      </c>
      <c r="AT333" s="1"/>
      <c r="AU333" s="1"/>
      <c r="AV333">
        <v>16</v>
      </c>
      <c r="AW333" s="13">
        <v>25</v>
      </c>
      <c r="AX333" s="13">
        <v>3</v>
      </c>
      <c r="AY333" s="13">
        <v>3</v>
      </c>
      <c r="AZ333" s="13">
        <v>1</v>
      </c>
      <c r="BA333" s="13">
        <v>2</v>
      </c>
      <c r="BB333" s="16">
        <f t="shared" si="124"/>
        <v>7.0389832579755689</v>
      </c>
      <c r="BC333" s="17">
        <f t="shared" si="125"/>
        <v>10.998411340586827</v>
      </c>
      <c r="BD333" s="17">
        <f t="shared" si="126"/>
        <v>1.3198093608704193</v>
      </c>
      <c r="BE333" s="17">
        <f t="shared" si="127"/>
        <v>1.3198093608704193</v>
      </c>
      <c r="BF333" s="17">
        <f t="shared" si="128"/>
        <v>0.43993645362347306</v>
      </c>
      <c r="BG333" s="17">
        <f t="shared" si="129"/>
        <v>0.87987290724694611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f t="shared" si="130"/>
        <v>28</v>
      </c>
      <c r="BO333" s="16">
        <v>-0.23100000000000001</v>
      </c>
      <c r="BP333" s="1"/>
      <c r="BQ333" s="1"/>
      <c r="BR333" s="23" t="str">
        <f t="shared" si="131"/>
        <v xml:space="preserve"> </v>
      </c>
      <c r="BS333" s="1"/>
      <c r="BT333" s="13">
        <v>0</v>
      </c>
      <c r="BU333" s="13">
        <v>4</v>
      </c>
      <c r="BV333" s="13">
        <v>0</v>
      </c>
      <c r="BW333" s="13">
        <v>0</v>
      </c>
      <c r="BX333" s="13">
        <v>1</v>
      </c>
      <c r="BY333" s="13">
        <v>0</v>
      </c>
      <c r="BZ333" s="13">
        <v>0</v>
      </c>
      <c r="CA333" s="13">
        <v>0</v>
      </c>
      <c r="CB333" s="23">
        <f t="shared" si="132"/>
        <v>0</v>
      </c>
      <c r="CC333" s="16">
        <v>-0.2</v>
      </c>
      <c r="CD333" s="16">
        <v>0.1</v>
      </c>
      <c r="CE333" s="16">
        <v>-0.1</v>
      </c>
      <c r="CF333" s="24">
        <f t="shared" si="133"/>
        <v>-5.5555555555555558E-3</v>
      </c>
      <c r="CG333" s="24">
        <f t="shared" si="134"/>
        <v>-4.399364536234731E-2</v>
      </c>
      <c r="CH333" s="25">
        <v>2</v>
      </c>
      <c r="CI333" s="16">
        <v>3</v>
      </c>
      <c r="CJ333" s="16">
        <v>2.6</v>
      </c>
      <c r="CK333" s="16">
        <v>-1.7000000000000002</v>
      </c>
      <c r="CL333" s="16">
        <v>-0.8</v>
      </c>
      <c r="CM333" s="16">
        <v>0</v>
      </c>
      <c r="CN333" s="16">
        <v>0</v>
      </c>
      <c r="CO333" s="16">
        <v>-0.8</v>
      </c>
      <c r="CP333" s="26">
        <f t="shared" si="135"/>
        <v>-4.4444444444444446E-2</v>
      </c>
      <c r="CQ333" s="26">
        <f t="shared" si="136"/>
        <v>-0.35194916289877848</v>
      </c>
      <c r="CR333" s="13">
        <v>0</v>
      </c>
      <c r="CS333" s="13">
        <v>1</v>
      </c>
      <c r="CT333" s="13">
        <v>0</v>
      </c>
      <c r="CU333" s="13">
        <v>0.04</v>
      </c>
      <c r="CV333" s="13">
        <v>0</v>
      </c>
      <c r="CW333" s="13">
        <v>0.2</v>
      </c>
      <c r="CX333" s="13">
        <v>-0.12</v>
      </c>
      <c r="CY333" s="13">
        <v>1.04</v>
      </c>
      <c r="CZ333" s="13">
        <v>0.19</v>
      </c>
      <c r="DA333" s="13">
        <v>1.35</v>
      </c>
      <c r="DB333" s="27">
        <v>-14.93</v>
      </c>
      <c r="DC333" s="27">
        <v>-11.09</v>
      </c>
      <c r="DD333" s="27">
        <v>-3.83</v>
      </c>
      <c r="DE333" s="27">
        <v>-15.83</v>
      </c>
      <c r="DF333" s="27">
        <v>-16.079999999999998</v>
      </c>
      <c r="DG333" s="27">
        <v>-8.49</v>
      </c>
      <c r="DH333" s="27">
        <v>-7.59</v>
      </c>
      <c r="DI333" s="27">
        <v>-13.07</v>
      </c>
      <c r="DJ333" s="1">
        <v>43</v>
      </c>
      <c r="DK333" s="1"/>
      <c r="DL333" s="1"/>
      <c r="DM333" s="1">
        <v>0.20300000000000001</v>
      </c>
      <c r="DN333" s="1">
        <v>0</v>
      </c>
      <c r="DO333" s="1">
        <v>0.37</v>
      </c>
      <c r="DP333" s="16">
        <f t="shared" si="137"/>
        <v>-0.96138183482040729</v>
      </c>
    </row>
    <row r="334" spans="1:120" x14ac:dyDescent="0.2">
      <c r="A334" s="13">
        <v>48</v>
      </c>
      <c r="B334" s="13" t="s">
        <v>1380</v>
      </c>
      <c r="C334" s="13" t="s">
        <v>1381</v>
      </c>
      <c r="D334" s="13" t="s">
        <v>158</v>
      </c>
      <c r="E334" s="13" t="s">
        <v>141</v>
      </c>
      <c r="F334" s="1" t="s">
        <v>142</v>
      </c>
      <c r="G334" s="13">
        <v>74</v>
      </c>
      <c r="H334" s="13">
        <v>219</v>
      </c>
      <c r="I334" s="13" t="s">
        <v>125</v>
      </c>
      <c r="J334" s="1"/>
      <c r="K334" s="1"/>
      <c r="L334" s="1"/>
      <c r="M334" s="1"/>
      <c r="N334" s="1">
        <v>29</v>
      </c>
      <c r="O334" s="13" t="s">
        <v>519</v>
      </c>
      <c r="P334" s="13" t="s">
        <v>689</v>
      </c>
      <c r="Q334" s="1" t="str">
        <f t="shared" si="115"/>
        <v>EDM</v>
      </c>
      <c r="R334" s="13" t="s">
        <v>136</v>
      </c>
      <c r="S334" s="1"/>
      <c r="T334" s="13" t="s">
        <v>129</v>
      </c>
      <c r="U334" s="13">
        <v>16</v>
      </c>
      <c r="V334" s="13">
        <v>1</v>
      </c>
      <c r="W334" s="13">
        <v>1</v>
      </c>
      <c r="X334" s="14">
        <v>1</v>
      </c>
      <c r="Y334" s="13">
        <v>2</v>
      </c>
      <c r="Z334" s="13">
        <v>-8</v>
      </c>
      <c r="AA334" s="1">
        <v>12</v>
      </c>
      <c r="AB334" s="14">
        <v>4</v>
      </c>
      <c r="AC334" s="14">
        <v>4</v>
      </c>
      <c r="AD334" s="15">
        <f t="shared" si="116"/>
        <v>8.3333333333333329E-2</v>
      </c>
      <c r="AE334" s="15">
        <f t="shared" si="117"/>
        <v>0.05</v>
      </c>
      <c r="AF334" s="16">
        <v>211.35</v>
      </c>
      <c r="AG334" s="17">
        <f t="shared" si="118"/>
        <v>13.209375</v>
      </c>
      <c r="AH334" s="29">
        <v>281</v>
      </c>
      <c r="AI334" s="17">
        <f t="shared" si="119"/>
        <v>17.5625</v>
      </c>
      <c r="AJ334" s="19">
        <f t="shared" si="120"/>
        <v>0.75213523131672599</v>
      </c>
      <c r="AK334" s="20">
        <f>'Even Strength'!AA334+'Power Play'!R334+'Penalty Kill'!L334</f>
        <v>24</v>
      </c>
      <c r="AL334" s="19">
        <f t="shared" si="121"/>
        <v>6.8133427963094402</v>
      </c>
      <c r="AM334" s="15">
        <f>IF(('Even Strength'!BR334+'Power Play'!AK334+'Penalty Kill'!AG334)&gt;0,V334/('Even Strength'!BR334+'Power Play'!AK334+'Penalty Kill'!AG334),0)</f>
        <v>0.25</v>
      </c>
      <c r="AN334" s="15">
        <f>IF(('Even Strength'!BR334+'Power Play'!AK334+'Penalty Kill'!AG334)&gt;0,W334/('Even Strength'!BR334+'Power Play'!AK334+'Penalty Kill'!AG334),0)</f>
        <v>0.25</v>
      </c>
      <c r="AO334" s="15">
        <f t="shared" si="122"/>
        <v>0.5</v>
      </c>
      <c r="AP334" s="13">
        <v>1</v>
      </c>
      <c r="AQ334" s="13">
        <v>3</v>
      </c>
      <c r="AR334" s="21">
        <f t="shared" si="123"/>
        <v>0.25</v>
      </c>
      <c r="AS334" s="22">
        <v>0.4</v>
      </c>
      <c r="AT334" s="1"/>
      <c r="AU334" s="1"/>
      <c r="AV334">
        <v>29</v>
      </c>
      <c r="AW334" s="13">
        <v>27</v>
      </c>
      <c r="AX334" s="13">
        <v>13</v>
      </c>
      <c r="AY334" s="13">
        <v>4</v>
      </c>
      <c r="AZ334" s="13">
        <v>3</v>
      </c>
      <c r="BA334" s="13">
        <v>2</v>
      </c>
      <c r="BB334" s="16">
        <f t="shared" si="124"/>
        <v>8.2327892122072388</v>
      </c>
      <c r="BC334" s="17">
        <f t="shared" si="125"/>
        <v>7.6650106458481195</v>
      </c>
      <c r="BD334" s="17">
        <f t="shared" si="126"/>
        <v>3.6905606813342797</v>
      </c>
      <c r="BE334" s="17">
        <f t="shared" si="127"/>
        <v>1.1355571327182399</v>
      </c>
      <c r="BF334" s="17">
        <f t="shared" si="128"/>
        <v>0.85166784953868002</v>
      </c>
      <c r="BG334" s="17">
        <f t="shared" si="129"/>
        <v>0.56777856635911994</v>
      </c>
      <c r="BH334" s="13">
        <v>6</v>
      </c>
      <c r="BI334" s="13">
        <v>3</v>
      </c>
      <c r="BJ334" s="13">
        <v>0</v>
      </c>
      <c r="BK334" s="13">
        <v>0</v>
      </c>
      <c r="BL334" s="13">
        <v>0</v>
      </c>
      <c r="BM334" s="13">
        <v>0</v>
      </c>
      <c r="BN334" s="13">
        <f t="shared" si="130"/>
        <v>46</v>
      </c>
      <c r="BO334" s="16">
        <v>-3.359</v>
      </c>
      <c r="BP334" s="13">
        <v>1</v>
      </c>
      <c r="BQ334" s="13">
        <v>0</v>
      </c>
      <c r="BR334" s="23">
        <f t="shared" si="131"/>
        <v>0</v>
      </c>
      <c r="BS334" s="13">
        <v>0</v>
      </c>
      <c r="BT334" s="13">
        <v>1</v>
      </c>
      <c r="BU334" s="13">
        <v>5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23">
        <f t="shared" si="132"/>
        <v>0</v>
      </c>
      <c r="CC334" s="16">
        <v>-0.2</v>
      </c>
      <c r="CD334" s="16">
        <v>-0.1</v>
      </c>
      <c r="CE334" s="16">
        <v>-0.30000000000000004</v>
      </c>
      <c r="CF334" s="24">
        <f t="shared" si="133"/>
        <v>-1.8750000000000003E-2</v>
      </c>
      <c r="CG334" s="24">
        <f t="shared" si="134"/>
        <v>-8.5166784953868008E-2</v>
      </c>
      <c r="CH334" s="25">
        <v>3</v>
      </c>
      <c r="CI334" s="16">
        <v>4.0999999999999996</v>
      </c>
      <c r="CJ334" s="16">
        <v>3.7</v>
      </c>
      <c r="CK334" s="16">
        <v>-5.0999999999999996</v>
      </c>
      <c r="CL334" s="16">
        <v>-0.9</v>
      </c>
      <c r="CM334" s="16">
        <v>-0.2</v>
      </c>
      <c r="CN334" s="16">
        <v>-0.30000000000000004</v>
      </c>
      <c r="CO334" s="16">
        <v>-1.4</v>
      </c>
      <c r="CP334" s="26">
        <f t="shared" si="135"/>
        <v>-8.7499999999999994E-2</v>
      </c>
      <c r="CQ334" s="26">
        <f t="shared" si="136"/>
        <v>-0.39744499645138398</v>
      </c>
      <c r="CR334" s="13">
        <v>0</v>
      </c>
      <c r="CS334" s="13">
        <v>0</v>
      </c>
      <c r="CT334" s="13">
        <v>0</v>
      </c>
      <c r="CU334" s="13">
        <v>-0.01</v>
      </c>
      <c r="CV334" s="13">
        <v>-0.55000000000000004</v>
      </c>
      <c r="CW334" s="13">
        <v>0.11</v>
      </c>
      <c r="CX334" s="13">
        <v>-0.64</v>
      </c>
      <c r="CY334" s="13">
        <v>-1.37</v>
      </c>
      <c r="CZ334" s="13">
        <v>-0.33</v>
      </c>
      <c r="DA334" s="13">
        <v>-2.79</v>
      </c>
      <c r="DB334" s="27">
        <v>-17.27</v>
      </c>
      <c r="DC334" s="27">
        <v>15.04</v>
      </c>
      <c r="DD334" s="27">
        <v>-32.31</v>
      </c>
      <c r="DE334" s="27">
        <v>-10.5</v>
      </c>
      <c r="DF334" s="27">
        <v>-9.48</v>
      </c>
      <c r="DG334" s="27">
        <v>17.7</v>
      </c>
      <c r="DH334" s="27">
        <v>-27.18</v>
      </c>
      <c r="DI334" s="27">
        <v>-8.83</v>
      </c>
      <c r="DJ334" s="1">
        <v>41</v>
      </c>
      <c r="DK334" s="1"/>
      <c r="DL334" s="1"/>
      <c r="DM334" s="1">
        <v>0.13200000000000001</v>
      </c>
      <c r="DN334" s="1">
        <v>0</v>
      </c>
      <c r="DO334" s="1">
        <v>0</v>
      </c>
      <c r="DP334" s="16">
        <f t="shared" si="137"/>
        <v>-1.4229009380004574</v>
      </c>
    </row>
    <row r="335" spans="1:120" x14ac:dyDescent="0.2">
      <c r="A335" s="13">
        <v>3</v>
      </c>
      <c r="B335" s="13" t="s">
        <v>1382</v>
      </c>
      <c r="C335" s="13" t="s">
        <v>1383</v>
      </c>
      <c r="D335" s="13" t="s">
        <v>246</v>
      </c>
      <c r="E335" s="13" t="s">
        <v>141</v>
      </c>
      <c r="F335" s="1" t="s">
        <v>142</v>
      </c>
      <c r="G335" s="13">
        <v>74</v>
      </c>
      <c r="H335" s="13">
        <v>217</v>
      </c>
      <c r="I335" s="13" t="s">
        <v>150</v>
      </c>
      <c r="J335" s="13">
        <v>2008</v>
      </c>
      <c r="K335" s="13">
        <v>2</v>
      </c>
      <c r="L335" s="13">
        <v>53</v>
      </c>
      <c r="M335" s="1"/>
      <c r="N335" s="1">
        <v>24</v>
      </c>
      <c r="O335" s="13" t="s">
        <v>1384</v>
      </c>
      <c r="P335" s="13" t="s">
        <v>1385</v>
      </c>
      <c r="Q335" s="1" t="str">
        <f t="shared" si="115"/>
        <v>NYI</v>
      </c>
      <c r="R335" s="13" t="s">
        <v>287</v>
      </c>
      <c r="S335" s="1"/>
      <c r="T335" s="13" t="s">
        <v>173</v>
      </c>
      <c r="U335" s="13">
        <v>71</v>
      </c>
      <c r="V335" s="13">
        <v>5</v>
      </c>
      <c r="W335" s="13">
        <v>28</v>
      </c>
      <c r="X335" s="14">
        <v>14</v>
      </c>
      <c r="Y335" s="13">
        <v>33</v>
      </c>
      <c r="Z335" s="13">
        <v>15</v>
      </c>
      <c r="AA335" s="1">
        <v>132</v>
      </c>
      <c r="AB335" s="14">
        <v>55</v>
      </c>
      <c r="AC335" s="14">
        <v>119</v>
      </c>
      <c r="AD335" s="15">
        <f t="shared" si="116"/>
        <v>3.787878787878788E-2</v>
      </c>
      <c r="AE335" s="15">
        <f t="shared" si="117"/>
        <v>1.6339869281045753E-2</v>
      </c>
      <c r="AF335" s="16">
        <v>1547.1166666667</v>
      </c>
      <c r="AG335" s="17">
        <f t="shared" si="118"/>
        <v>21.790375586854928</v>
      </c>
      <c r="AH335" s="29">
        <v>1787</v>
      </c>
      <c r="AI335" s="17">
        <f t="shared" si="119"/>
        <v>25.169014084507044</v>
      </c>
      <c r="AJ335" s="19">
        <f t="shared" si="120"/>
        <v>0.86576198470436483</v>
      </c>
      <c r="AK335" s="20">
        <f>'Even Strength'!AA335+'Power Play'!R335+'Penalty Kill'!L335</f>
        <v>168.74149659863946</v>
      </c>
      <c r="AL335" s="19">
        <f t="shared" si="121"/>
        <v>6.5441023382753825</v>
      </c>
      <c r="AM335" s="15">
        <f>IF(('Even Strength'!BR335+'Power Play'!AK335+'Penalty Kill'!AG335)&gt;0,V335/('Even Strength'!BR335+'Power Play'!AK335+'Penalty Kill'!AG335),0)</f>
        <v>8.0645161290322578E-2</v>
      </c>
      <c r="AN335" s="15">
        <f>IF(('Even Strength'!BR335+'Power Play'!AK335+'Penalty Kill'!AG335)&gt;0,W335/('Even Strength'!BR335+'Power Play'!AK335+'Penalty Kill'!AG335),0)</f>
        <v>0.45161290322580644</v>
      </c>
      <c r="AO335" s="15">
        <f t="shared" si="122"/>
        <v>0.532258064516129</v>
      </c>
      <c r="AP335" s="13">
        <v>0</v>
      </c>
      <c r="AQ335" s="13">
        <v>0</v>
      </c>
      <c r="AR335" s="21">
        <f t="shared" si="123"/>
        <v>0</v>
      </c>
      <c r="AS335" s="22">
        <v>0</v>
      </c>
      <c r="AT335" s="1"/>
      <c r="AU335" s="1"/>
      <c r="AV335">
        <v>119</v>
      </c>
      <c r="AW335" s="13">
        <v>213</v>
      </c>
      <c r="AX335" s="13">
        <v>131</v>
      </c>
      <c r="AY335" s="13">
        <v>55</v>
      </c>
      <c r="AZ335" s="13">
        <v>56</v>
      </c>
      <c r="BA335" s="13">
        <v>27</v>
      </c>
      <c r="BB335" s="16">
        <f t="shared" si="124"/>
        <v>4.615036573410654</v>
      </c>
      <c r="BC335" s="17">
        <f t="shared" si="125"/>
        <v>8.260527648205624</v>
      </c>
      <c r="BD335" s="17">
        <f t="shared" si="126"/>
        <v>5.080418412746182</v>
      </c>
      <c r="BE335" s="17">
        <f t="shared" si="127"/>
        <v>2.133000096954504</v>
      </c>
      <c r="BF335" s="17">
        <f t="shared" si="128"/>
        <v>2.1717819168991315</v>
      </c>
      <c r="BG335" s="17">
        <f t="shared" si="129"/>
        <v>1.0471091385049383</v>
      </c>
      <c r="BH335" s="13">
        <v>85</v>
      </c>
      <c r="BI335" s="13">
        <v>25</v>
      </c>
      <c r="BJ335" s="13">
        <v>3</v>
      </c>
      <c r="BK335" s="13">
        <v>2</v>
      </c>
      <c r="BL335" s="13">
        <v>0</v>
      </c>
      <c r="BM335" s="13">
        <v>0</v>
      </c>
      <c r="BN335" s="13">
        <f t="shared" si="130"/>
        <v>432</v>
      </c>
      <c r="BO335" s="16">
        <v>-4.8</v>
      </c>
      <c r="BP335" s="1"/>
      <c r="BQ335" s="1"/>
      <c r="BR335" s="23" t="str">
        <f t="shared" si="131"/>
        <v xml:space="preserve"> </v>
      </c>
      <c r="BS335" s="1"/>
      <c r="BT335" s="13">
        <v>1</v>
      </c>
      <c r="BU335" s="13">
        <v>18</v>
      </c>
      <c r="BV335" s="13">
        <v>0</v>
      </c>
      <c r="BW335" s="13">
        <v>1</v>
      </c>
      <c r="BX335" s="13">
        <v>0</v>
      </c>
      <c r="BY335" s="13">
        <v>0</v>
      </c>
      <c r="BZ335" s="13">
        <v>0</v>
      </c>
      <c r="CA335" s="13">
        <v>0</v>
      </c>
      <c r="CB335" s="23">
        <f t="shared" si="132"/>
        <v>0</v>
      </c>
      <c r="CC335" s="16">
        <v>2.4</v>
      </c>
      <c r="CD335" s="16">
        <v>4</v>
      </c>
      <c r="CE335" s="16">
        <v>6.4</v>
      </c>
      <c r="CF335" s="24">
        <f t="shared" si="133"/>
        <v>9.014084507042254E-2</v>
      </c>
      <c r="CG335" s="24">
        <f t="shared" si="134"/>
        <v>0.24820364764561501</v>
      </c>
      <c r="CH335" s="25">
        <v>6</v>
      </c>
      <c r="CI335" s="16">
        <v>27.3</v>
      </c>
      <c r="CJ335" s="16">
        <v>30.8</v>
      </c>
      <c r="CK335" s="16">
        <v>10.199999999999999</v>
      </c>
      <c r="CL335" s="16">
        <v>6.2</v>
      </c>
      <c r="CM335" s="16">
        <v>5</v>
      </c>
      <c r="CN335" s="16">
        <v>0</v>
      </c>
      <c r="CO335" s="16">
        <v>11.2</v>
      </c>
      <c r="CP335" s="26">
        <f t="shared" si="135"/>
        <v>0.15774647887323942</v>
      </c>
      <c r="CQ335" s="26">
        <f t="shared" si="136"/>
        <v>0.43435638337982624</v>
      </c>
      <c r="CR335" s="13">
        <v>0</v>
      </c>
      <c r="CS335" s="13">
        <v>1</v>
      </c>
      <c r="CT335" s="13">
        <v>0</v>
      </c>
      <c r="CU335" s="13">
        <v>0</v>
      </c>
      <c r="CV335" s="13">
        <v>-0.55000000000000004</v>
      </c>
      <c r="CW335" s="13">
        <v>-1.1499999999999999</v>
      </c>
      <c r="CX335" s="13">
        <v>3.36</v>
      </c>
      <c r="CY335" s="13">
        <v>-2.79</v>
      </c>
      <c r="CZ335" s="13">
        <v>-1.34</v>
      </c>
      <c r="DA335" s="13">
        <v>-2.4700000000000002</v>
      </c>
      <c r="DB335" s="27">
        <v>-18.97</v>
      </c>
      <c r="DC335" s="27">
        <v>82.67</v>
      </c>
      <c r="DD335" s="27">
        <v>-101.64</v>
      </c>
      <c r="DE335" s="27">
        <v>-4.8</v>
      </c>
      <c r="DF335" s="27">
        <v>-28.26</v>
      </c>
      <c r="DG335" s="27">
        <v>57.63</v>
      </c>
      <c r="DH335" s="27">
        <v>-85.9</v>
      </c>
      <c r="DI335" s="27">
        <v>-4.0599999999999996</v>
      </c>
      <c r="DJ335" s="1">
        <v>186</v>
      </c>
      <c r="DK335" s="28">
        <v>11</v>
      </c>
      <c r="DL335" s="28" t="s">
        <v>359</v>
      </c>
      <c r="DM335" s="1">
        <v>3.8570000000000002</v>
      </c>
      <c r="DN335" s="1">
        <v>4.7E-2</v>
      </c>
      <c r="DO335" s="1">
        <v>0</v>
      </c>
      <c r="DP335" s="16">
        <f t="shared" si="137"/>
        <v>4.1638297872340413</v>
      </c>
    </row>
    <row r="336" spans="1:120" x14ac:dyDescent="0.2">
      <c r="A336" s="13">
        <v>27</v>
      </c>
      <c r="B336" s="13" t="s">
        <v>1386</v>
      </c>
      <c r="C336" s="13" t="s">
        <v>1387</v>
      </c>
      <c r="D336" s="13" t="s">
        <v>187</v>
      </c>
      <c r="E336" s="13" t="s">
        <v>141</v>
      </c>
      <c r="F336" s="1" t="s">
        <v>142</v>
      </c>
      <c r="G336" s="13">
        <v>73</v>
      </c>
      <c r="H336" s="13">
        <v>215</v>
      </c>
      <c r="I336" s="13" t="s">
        <v>125</v>
      </c>
      <c r="J336" s="13">
        <v>1997</v>
      </c>
      <c r="K336" s="13">
        <v>1</v>
      </c>
      <c r="L336" s="13">
        <v>23</v>
      </c>
      <c r="M336" s="1"/>
      <c r="N336" s="1">
        <v>36</v>
      </c>
      <c r="O336" s="13" t="s">
        <v>1266</v>
      </c>
      <c r="P336" s="13" t="s">
        <v>1388</v>
      </c>
      <c r="Q336" s="1" t="str">
        <f t="shared" si="115"/>
        <v>SJS</v>
      </c>
      <c r="R336" s="13" t="s">
        <v>554</v>
      </c>
      <c r="S336" s="1"/>
      <c r="T336" s="13" t="s">
        <v>173</v>
      </c>
      <c r="U336" s="13">
        <v>58</v>
      </c>
      <c r="V336" s="13">
        <v>2</v>
      </c>
      <c r="W336" s="13">
        <v>5</v>
      </c>
      <c r="X336" s="14">
        <v>3</v>
      </c>
      <c r="Y336" s="13">
        <v>7</v>
      </c>
      <c r="Z336" s="13">
        <v>0</v>
      </c>
      <c r="AA336" s="1">
        <v>53</v>
      </c>
      <c r="AB336" s="14">
        <v>16</v>
      </c>
      <c r="AC336" s="14">
        <v>27</v>
      </c>
      <c r="AD336" s="15">
        <f t="shared" si="116"/>
        <v>3.7735849056603772E-2</v>
      </c>
      <c r="AE336" s="15">
        <f t="shared" si="117"/>
        <v>2.0833333333333332E-2</v>
      </c>
      <c r="AF336" s="16">
        <v>946.11666666669998</v>
      </c>
      <c r="AG336" s="17">
        <f t="shared" si="118"/>
        <v>16.312356321839655</v>
      </c>
      <c r="AH336" s="29">
        <v>1334</v>
      </c>
      <c r="AI336" s="17">
        <f t="shared" si="119"/>
        <v>23</v>
      </c>
      <c r="AJ336" s="19">
        <f t="shared" si="120"/>
        <v>0.70923288355824587</v>
      </c>
      <c r="AK336" s="20">
        <f>'Even Strength'!AA336+'Power Play'!R336+'Penalty Kill'!L336</f>
        <v>39.310344827586206</v>
      </c>
      <c r="AL336" s="19">
        <f t="shared" si="121"/>
        <v>2.4929490968221919</v>
      </c>
      <c r="AM336" s="15">
        <f>IF(('Even Strength'!BR336+'Power Play'!AK336+'Penalty Kill'!AG336)&gt;0,V336/('Even Strength'!BR336+'Power Play'!AK336+'Penalty Kill'!AG336),0)</f>
        <v>6.6666666666666666E-2</v>
      </c>
      <c r="AN336" s="15">
        <f>IF(('Even Strength'!BR336+'Power Play'!AK336+'Penalty Kill'!AG336)&gt;0,W336/('Even Strength'!BR336+'Power Play'!AK336+'Penalty Kill'!AG336),0)</f>
        <v>0.16666666666666666</v>
      </c>
      <c r="AO336" s="15">
        <f t="shared" si="122"/>
        <v>0.23333333333333334</v>
      </c>
      <c r="AP336" s="13">
        <v>0</v>
      </c>
      <c r="AQ336" s="13">
        <v>0</v>
      </c>
      <c r="AR336" s="21">
        <f t="shared" si="123"/>
        <v>0</v>
      </c>
      <c r="AS336" s="22">
        <v>0</v>
      </c>
      <c r="AT336" s="1"/>
      <c r="AU336" s="1"/>
      <c r="AV336">
        <v>58</v>
      </c>
      <c r="AW336" s="13">
        <v>32</v>
      </c>
      <c r="AX336" s="13">
        <v>69</v>
      </c>
      <c r="AY336" s="13">
        <v>16</v>
      </c>
      <c r="AZ336" s="13">
        <v>16</v>
      </c>
      <c r="BA336" s="13">
        <v>8</v>
      </c>
      <c r="BB336" s="16">
        <f t="shared" si="124"/>
        <v>3.6781933165394092</v>
      </c>
      <c r="BC336" s="17">
        <f t="shared" si="125"/>
        <v>2.0293480367113981</v>
      </c>
      <c r="BD336" s="17">
        <f t="shared" si="126"/>
        <v>4.3757817041589524</v>
      </c>
      <c r="BE336" s="17">
        <f t="shared" si="127"/>
        <v>1.014674018355699</v>
      </c>
      <c r="BF336" s="17">
        <f t="shared" si="128"/>
        <v>1.014674018355699</v>
      </c>
      <c r="BG336" s="17">
        <f t="shared" si="129"/>
        <v>0.50733700917784952</v>
      </c>
      <c r="BH336" s="13">
        <v>26</v>
      </c>
      <c r="BI336" s="13">
        <v>13</v>
      </c>
      <c r="BJ336" s="13">
        <v>0</v>
      </c>
      <c r="BK336" s="13">
        <v>0</v>
      </c>
      <c r="BL336" s="13">
        <v>0</v>
      </c>
      <c r="BM336" s="13">
        <v>0</v>
      </c>
      <c r="BN336" s="13">
        <f t="shared" si="130"/>
        <v>127</v>
      </c>
      <c r="BO336" s="16">
        <v>-5.258</v>
      </c>
      <c r="BP336" s="1"/>
      <c r="BQ336" s="1"/>
      <c r="BR336" s="23" t="str">
        <f t="shared" si="131"/>
        <v xml:space="preserve"> </v>
      </c>
      <c r="BS336" s="1"/>
      <c r="BT336" s="13">
        <v>1</v>
      </c>
      <c r="BU336" s="13">
        <v>13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23">
        <f t="shared" si="132"/>
        <v>0</v>
      </c>
      <c r="CC336" s="16">
        <v>-0.2</v>
      </c>
      <c r="CD336" s="16">
        <v>2</v>
      </c>
      <c r="CE336" s="16">
        <v>1.8</v>
      </c>
      <c r="CF336" s="24">
        <f t="shared" si="133"/>
        <v>3.1034482758620689E-2</v>
      </c>
      <c r="CG336" s="24">
        <f t="shared" si="134"/>
        <v>0.11415082706501616</v>
      </c>
      <c r="CH336" s="25">
        <v>1</v>
      </c>
      <c r="CI336" s="16">
        <v>15.7</v>
      </c>
      <c r="CJ336" s="16">
        <v>21.8</v>
      </c>
      <c r="CK336" s="16">
        <v>0.8</v>
      </c>
      <c r="CL336" s="16">
        <v>-0.9</v>
      </c>
      <c r="CM336" s="16">
        <v>2.8</v>
      </c>
      <c r="CN336" s="16">
        <v>0</v>
      </c>
      <c r="CO336" s="16">
        <v>1.8</v>
      </c>
      <c r="CP336" s="26">
        <f t="shared" si="135"/>
        <v>3.1034482758620689E-2</v>
      </c>
      <c r="CQ336" s="26">
        <f t="shared" si="136"/>
        <v>0.11415082706501616</v>
      </c>
      <c r="CR336" s="13">
        <v>0</v>
      </c>
      <c r="CS336" s="13">
        <v>1</v>
      </c>
      <c r="CT336" s="13">
        <v>1</v>
      </c>
      <c r="CU336" s="13">
        <v>0</v>
      </c>
      <c r="CV336" s="13">
        <v>-0.60000000000000009</v>
      </c>
      <c r="CW336" s="13">
        <v>-0.16</v>
      </c>
      <c r="CX336" s="13">
        <v>-1.75</v>
      </c>
      <c r="CY336" s="13">
        <v>0.76</v>
      </c>
      <c r="CZ336" s="13">
        <v>-1.53</v>
      </c>
      <c r="DA336" s="13">
        <v>-3.28</v>
      </c>
      <c r="DB336" s="27">
        <v>-83.69</v>
      </c>
      <c r="DC336" s="27">
        <v>38</v>
      </c>
      <c r="DD336" s="27">
        <v>-121.68</v>
      </c>
      <c r="DE336" s="27">
        <v>-8.7200000000000006</v>
      </c>
      <c r="DF336" s="27">
        <v>-46.46</v>
      </c>
      <c r="DG336" s="27">
        <v>37.1</v>
      </c>
      <c r="DH336" s="27">
        <v>-83.56</v>
      </c>
      <c r="DI336" s="27">
        <v>-5.99</v>
      </c>
      <c r="DJ336" s="1">
        <v>186</v>
      </c>
      <c r="DK336" s="28">
        <v>5</v>
      </c>
      <c r="DL336" s="28" t="s">
        <v>849</v>
      </c>
      <c r="DM336" s="1">
        <v>1</v>
      </c>
      <c r="DN336" s="1">
        <v>6.0999999999999999E-2</v>
      </c>
      <c r="DO336" s="1">
        <v>0</v>
      </c>
      <c r="DP336" s="16">
        <f t="shared" si="137"/>
        <v>0.84255319148936181</v>
      </c>
    </row>
    <row r="337" spans="1:120" x14ac:dyDescent="0.2">
      <c r="A337" s="13">
        <v>36</v>
      </c>
      <c r="B337" s="13" t="s">
        <v>1389</v>
      </c>
      <c r="C337" s="13" t="s">
        <v>1390</v>
      </c>
      <c r="D337" s="1"/>
      <c r="E337" s="13" t="s">
        <v>442</v>
      </c>
      <c r="F337" s="1" t="s">
        <v>443</v>
      </c>
      <c r="G337" s="13">
        <v>73</v>
      </c>
      <c r="H337" s="13">
        <v>195</v>
      </c>
      <c r="I337" s="13" t="s">
        <v>150</v>
      </c>
      <c r="J337" s="13">
        <v>2004</v>
      </c>
      <c r="K337" s="13">
        <v>9</v>
      </c>
      <c r="L337" s="13">
        <v>287</v>
      </c>
      <c r="M337" s="1"/>
      <c r="N337" s="1">
        <v>28</v>
      </c>
      <c r="O337" s="13" t="s">
        <v>1391</v>
      </c>
      <c r="P337" s="13" t="s">
        <v>1392</v>
      </c>
      <c r="Q337" s="1" t="str">
        <f t="shared" si="115"/>
        <v>VAN</v>
      </c>
      <c r="R337" s="13" t="s">
        <v>409</v>
      </c>
      <c r="S337" s="1"/>
      <c r="T337" s="13" t="s">
        <v>154</v>
      </c>
      <c r="U337" s="13">
        <v>81</v>
      </c>
      <c r="V337" s="13">
        <v>16</v>
      </c>
      <c r="W337" s="13">
        <v>17</v>
      </c>
      <c r="X337" s="14">
        <v>13</v>
      </c>
      <c r="Y337" s="13">
        <v>33</v>
      </c>
      <c r="Z337" s="13">
        <v>-6</v>
      </c>
      <c r="AA337" s="1">
        <v>145</v>
      </c>
      <c r="AB337" s="14">
        <v>53</v>
      </c>
      <c r="AC337" s="14">
        <v>53</v>
      </c>
      <c r="AD337" s="15">
        <f t="shared" si="116"/>
        <v>0.1103448275862069</v>
      </c>
      <c r="AE337" s="15">
        <f t="shared" si="117"/>
        <v>6.3745019920318724E-2</v>
      </c>
      <c r="AF337" s="16">
        <v>1131.75</v>
      </c>
      <c r="AG337" s="17">
        <f t="shared" si="118"/>
        <v>13.972222222222221</v>
      </c>
      <c r="AH337" s="29">
        <v>1618</v>
      </c>
      <c r="AI337" s="17">
        <f t="shared" si="119"/>
        <v>19.97530864197531</v>
      </c>
      <c r="AJ337" s="19">
        <f t="shared" si="120"/>
        <v>0.69947466007416559</v>
      </c>
      <c r="AK337" s="20">
        <f>'Even Strength'!AA337+'Power Play'!R337+'Penalty Kill'!L337</f>
        <v>159.99019607843138</v>
      </c>
      <c r="AL337" s="19">
        <f t="shared" si="121"/>
        <v>8.4819189438532199</v>
      </c>
      <c r="AM337" s="15">
        <f>IF(('Even Strength'!BR337+'Power Play'!AK337+'Penalty Kill'!AG337)&gt;0,V337/('Even Strength'!BR337+'Power Play'!AK337+'Penalty Kill'!AG337),0)</f>
        <v>0.41025641025641024</v>
      </c>
      <c r="AN337" s="15">
        <f>IF(('Even Strength'!BR337+'Power Play'!AK337+'Penalty Kill'!AG337)&gt;0,W337/('Even Strength'!BR337+'Power Play'!AK337+'Penalty Kill'!AG337),0)</f>
        <v>0.4358974358974359</v>
      </c>
      <c r="AO337" s="15">
        <f t="shared" si="122"/>
        <v>0.84615384615384615</v>
      </c>
      <c r="AP337" s="13">
        <v>1</v>
      </c>
      <c r="AQ337" s="13">
        <v>5</v>
      </c>
      <c r="AR337" s="21">
        <f t="shared" si="123"/>
        <v>0.16666666666666666</v>
      </c>
      <c r="AS337" s="22">
        <v>0.1</v>
      </c>
      <c r="AT337" s="1"/>
      <c r="AU337" s="1"/>
      <c r="AV337">
        <v>50</v>
      </c>
      <c r="AW337" s="13">
        <v>80</v>
      </c>
      <c r="AX337" s="13">
        <v>30</v>
      </c>
      <c r="AY337" s="13">
        <v>53</v>
      </c>
      <c r="AZ337" s="13">
        <v>15</v>
      </c>
      <c r="BA337" s="13">
        <v>42</v>
      </c>
      <c r="BB337" s="16">
        <f t="shared" si="124"/>
        <v>2.6507620941020544</v>
      </c>
      <c r="BC337" s="17">
        <f t="shared" si="125"/>
        <v>4.2412193505632869</v>
      </c>
      <c r="BD337" s="17">
        <f t="shared" si="126"/>
        <v>1.5904572564612325</v>
      </c>
      <c r="BE337" s="17">
        <f t="shared" si="127"/>
        <v>2.8098078197481775</v>
      </c>
      <c r="BF337" s="17">
        <f t="shared" si="128"/>
        <v>0.79522862823061624</v>
      </c>
      <c r="BG337" s="17">
        <f t="shared" si="129"/>
        <v>2.2266401590457257</v>
      </c>
      <c r="BH337" s="13">
        <v>27</v>
      </c>
      <c r="BI337" s="13">
        <v>11</v>
      </c>
      <c r="BJ337" s="13">
        <v>1</v>
      </c>
      <c r="BK337" s="13">
        <v>0</v>
      </c>
      <c r="BL337" s="13">
        <v>0</v>
      </c>
      <c r="BM337" s="13">
        <v>0</v>
      </c>
      <c r="BN337" s="13">
        <f t="shared" si="130"/>
        <v>138</v>
      </c>
      <c r="BO337" s="16">
        <v>2.3410000000000002</v>
      </c>
      <c r="BP337" s="1"/>
      <c r="BQ337" s="1"/>
      <c r="BR337" s="23" t="str">
        <f t="shared" si="131"/>
        <v xml:space="preserve"> </v>
      </c>
      <c r="BS337" s="1"/>
      <c r="BT337" s="13">
        <v>2</v>
      </c>
      <c r="BU337" s="13">
        <v>17</v>
      </c>
      <c r="BV337" s="13">
        <v>0</v>
      </c>
      <c r="BW337" s="13">
        <v>0</v>
      </c>
      <c r="BX337" s="13">
        <v>2</v>
      </c>
      <c r="BY337" s="13">
        <v>3</v>
      </c>
      <c r="BZ337" s="13">
        <v>0</v>
      </c>
      <c r="CA337" s="13">
        <v>0</v>
      </c>
      <c r="CB337" s="23">
        <f t="shared" si="132"/>
        <v>0</v>
      </c>
      <c r="CC337" s="16">
        <v>2.4</v>
      </c>
      <c r="CD337" s="16">
        <v>0.9</v>
      </c>
      <c r="CE337" s="16">
        <v>3.3</v>
      </c>
      <c r="CF337" s="24">
        <f t="shared" si="133"/>
        <v>4.0740740740740737E-2</v>
      </c>
      <c r="CG337" s="24">
        <f t="shared" si="134"/>
        <v>0.17495029821073557</v>
      </c>
      <c r="CH337" s="25">
        <v>3</v>
      </c>
      <c r="CI337" s="16">
        <v>22.6</v>
      </c>
      <c r="CJ337" s="16">
        <v>23.6</v>
      </c>
      <c r="CK337" s="16">
        <v>-7.5</v>
      </c>
      <c r="CL337" s="16">
        <v>4.2</v>
      </c>
      <c r="CM337" s="16">
        <v>1.8</v>
      </c>
      <c r="CN337" s="16">
        <v>0</v>
      </c>
      <c r="CO337" s="16">
        <v>6</v>
      </c>
      <c r="CP337" s="26">
        <f t="shared" si="135"/>
        <v>7.407407407407407E-2</v>
      </c>
      <c r="CQ337" s="26">
        <f t="shared" si="136"/>
        <v>0.31809145129224653</v>
      </c>
      <c r="CR337" s="13">
        <v>1</v>
      </c>
      <c r="CS337" s="13">
        <v>1</v>
      </c>
      <c r="CT337" s="13">
        <v>1</v>
      </c>
      <c r="CU337" s="13">
        <v>-0.02</v>
      </c>
      <c r="CV337" s="13">
        <v>-0.04</v>
      </c>
      <c r="CW337" s="13">
        <v>1.07</v>
      </c>
      <c r="CX337" s="13">
        <v>3.19</v>
      </c>
      <c r="CY337" s="13">
        <v>2.37</v>
      </c>
      <c r="CZ337" s="13">
        <v>-0.59</v>
      </c>
      <c r="DA337" s="13">
        <v>5.98</v>
      </c>
      <c r="DB337" s="27">
        <v>4.1900000000000004</v>
      </c>
      <c r="DC337" s="27">
        <v>19.52</v>
      </c>
      <c r="DD337" s="27">
        <v>-15.34</v>
      </c>
      <c r="DE337" s="27">
        <v>-0.95</v>
      </c>
      <c r="DF337" s="27">
        <v>-1.37</v>
      </c>
      <c r="DG337" s="27">
        <v>-4.18</v>
      </c>
      <c r="DH337" s="27">
        <v>2.81</v>
      </c>
      <c r="DI337" s="27">
        <v>0.17</v>
      </c>
      <c r="DJ337" s="1">
        <v>186</v>
      </c>
      <c r="DK337" s="28">
        <v>1</v>
      </c>
      <c r="DL337" s="28" t="s">
        <v>379</v>
      </c>
      <c r="DM337" s="1">
        <v>2.5</v>
      </c>
      <c r="DN337" s="1">
        <v>0.03</v>
      </c>
      <c r="DO337" s="1">
        <v>0</v>
      </c>
      <c r="DP337" s="16">
        <f t="shared" si="137"/>
        <v>1.8510638297872344</v>
      </c>
    </row>
    <row r="338" spans="1:120" x14ac:dyDescent="0.2">
      <c r="A338" s="13">
        <v>11</v>
      </c>
      <c r="B338" s="13" t="s">
        <v>1393</v>
      </c>
      <c r="C338" s="13" t="s">
        <v>1394</v>
      </c>
      <c r="D338" s="1"/>
      <c r="E338" s="13" t="s">
        <v>1012</v>
      </c>
      <c r="F338" s="1" t="s">
        <v>1013</v>
      </c>
      <c r="G338" s="13">
        <v>78</v>
      </c>
      <c r="H338" s="13">
        <v>226</v>
      </c>
      <c r="I338" s="13" t="s">
        <v>125</v>
      </c>
      <c r="J338" s="13">
        <v>2005</v>
      </c>
      <c r="K338" s="13">
        <v>1</v>
      </c>
      <c r="L338" s="13">
        <v>17</v>
      </c>
      <c r="M338" s="1"/>
      <c r="N338" s="1">
        <v>27</v>
      </c>
      <c r="O338" s="13" t="s">
        <v>1043</v>
      </c>
      <c r="P338" s="13" t="s">
        <v>1395</v>
      </c>
      <c r="Q338" s="1" t="str">
        <f t="shared" si="115"/>
        <v>ARI</v>
      </c>
      <c r="R338" s="13" t="s">
        <v>446</v>
      </c>
      <c r="S338" s="1"/>
      <c r="T338" s="13" t="s">
        <v>146</v>
      </c>
      <c r="U338" s="13">
        <v>37</v>
      </c>
      <c r="V338" s="13">
        <v>8</v>
      </c>
      <c r="W338" s="13">
        <v>16</v>
      </c>
      <c r="X338" s="14">
        <v>10</v>
      </c>
      <c r="Y338" s="13">
        <v>24</v>
      </c>
      <c r="Z338" s="13">
        <v>-1</v>
      </c>
      <c r="AA338" s="1">
        <v>85</v>
      </c>
      <c r="AB338" s="14">
        <v>32</v>
      </c>
      <c r="AC338" s="14">
        <v>27</v>
      </c>
      <c r="AD338" s="15">
        <f t="shared" si="116"/>
        <v>9.4117647058823528E-2</v>
      </c>
      <c r="AE338" s="15">
        <f t="shared" si="117"/>
        <v>5.5555555555555552E-2</v>
      </c>
      <c r="AF338" s="16">
        <v>656.23333333330004</v>
      </c>
      <c r="AG338" s="17">
        <f t="shared" si="118"/>
        <v>17.736036036035138</v>
      </c>
      <c r="AH338" s="29">
        <v>889</v>
      </c>
      <c r="AI338" s="17">
        <f t="shared" si="119"/>
        <v>24.027027027027028</v>
      </c>
      <c r="AJ338" s="19">
        <f t="shared" si="120"/>
        <v>0.73817022872137239</v>
      </c>
      <c r="AK338" s="20">
        <f>'Even Strength'!AA338+'Power Play'!R338+'Penalty Kill'!L338</f>
        <v>86.315217391304344</v>
      </c>
      <c r="AL338" s="19">
        <f t="shared" si="121"/>
        <v>7.8918774472675217</v>
      </c>
      <c r="AM338" s="15">
        <f>IF(('Even Strength'!BR338+'Power Play'!AK338+'Penalty Kill'!AG338)&gt;0,V338/('Even Strength'!BR338+'Power Play'!AK338+'Penalty Kill'!AG338),0)</f>
        <v>0.24242424242424243</v>
      </c>
      <c r="AN338" s="15">
        <f>IF(('Even Strength'!BR338+'Power Play'!AK338+'Penalty Kill'!AG338)&gt;0,W338/('Even Strength'!BR338+'Power Play'!AK338+'Penalty Kill'!AG338),0)</f>
        <v>0.48484848484848486</v>
      </c>
      <c r="AO338" s="15">
        <f t="shared" si="122"/>
        <v>0.72727272727272729</v>
      </c>
      <c r="AP338" s="13">
        <v>346</v>
      </c>
      <c r="AQ338" s="13">
        <v>266</v>
      </c>
      <c r="AR338" s="21">
        <f t="shared" si="123"/>
        <v>0.565359477124183</v>
      </c>
      <c r="AS338" s="22">
        <v>26.5</v>
      </c>
      <c r="AT338" s="13">
        <v>18</v>
      </c>
      <c r="AU338" s="13">
        <v>10</v>
      </c>
      <c r="AV338">
        <v>47</v>
      </c>
      <c r="AW338" s="13">
        <v>105</v>
      </c>
      <c r="AX338" s="13">
        <v>18</v>
      </c>
      <c r="AY338" s="13">
        <v>32</v>
      </c>
      <c r="AZ338" s="13">
        <v>12</v>
      </c>
      <c r="BA338" s="13">
        <v>17</v>
      </c>
      <c r="BB338" s="16">
        <f t="shared" si="124"/>
        <v>4.2972519937016447</v>
      </c>
      <c r="BC338" s="17">
        <f t="shared" si="125"/>
        <v>9.6002438157164409</v>
      </c>
      <c r="BD338" s="17">
        <f t="shared" si="126"/>
        <v>1.645756082694247</v>
      </c>
      <c r="BE338" s="17">
        <f t="shared" si="127"/>
        <v>2.9257885914564392</v>
      </c>
      <c r="BF338" s="17">
        <f t="shared" si="128"/>
        <v>1.0971707217961648</v>
      </c>
      <c r="BG338" s="17">
        <f t="shared" si="129"/>
        <v>1.5543251892112333</v>
      </c>
      <c r="BH338" s="13">
        <v>31</v>
      </c>
      <c r="BI338" s="13">
        <v>13</v>
      </c>
      <c r="BJ338" s="13">
        <v>1</v>
      </c>
      <c r="BK338" s="13">
        <v>0</v>
      </c>
      <c r="BL338" s="13">
        <v>0</v>
      </c>
      <c r="BM338" s="13">
        <v>0</v>
      </c>
      <c r="BN338" s="13">
        <f t="shared" si="130"/>
        <v>155</v>
      </c>
      <c r="BO338" s="16">
        <v>-2.9990000000000001</v>
      </c>
      <c r="BP338" s="1"/>
      <c r="BQ338" s="1"/>
      <c r="BR338" s="23" t="str">
        <f t="shared" si="131"/>
        <v xml:space="preserve"> </v>
      </c>
      <c r="BS338" s="1"/>
      <c r="BT338" s="13">
        <v>2</v>
      </c>
      <c r="BU338" s="13">
        <v>8</v>
      </c>
      <c r="BV338" s="13">
        <v>0</v>
      </c>
      <c r="BW338" s="13">
        <v>0</v>
      </c>
      <c r="BX338" s="13">
        <v>3</v>
      </c>
      <c r="BY338" s="13">
        <v>0</v>
      </c>
      <c r="BZ338" s="13">
        <v>0</v>
      </c>
      <c r="CA338" s="13">
        <v>0</v>
      </c>
      <c r="CB338" s="23">
        <f t="shared" si="132"/>
        <v>0</v>
      </c>
      <c r="CC338" s="16">
        <v>1.8</v>
      </c>
      <c r="CD338" s="16">
        <v>0.9</v>
      </c>
      <c r="CE338" s="16">
        <v>2.6</v>
      </c>
      <c r="CF338" s="24">
        <f t="shared" si="133"/>
        <v>7.0270270270270274E-2</v>
      </c>
      <c r="CG338" s="24">
        <f t="shared" si="134"/>
        <v>0.23772032305583568</v>
      </c>
      <c r="CH338" s="25">
        <v>6</v>
      </c>
      <c r="CI338" s="16">
        <v>16.899999999999999</v>
      </c>
      <c r="CJ338" s="16">
        <v>15.5</v>
      </c>
      <c r="CK338" s="16">
        <v>12.3</v>
      </c>
      <c r="CL338" s="16">
        <v>2</v>
      </c>
      <c r="CM338" s="16">
        <v>2</v>
      </c>
      <c r="CN338" s="16">
        <v>0</v>
      </c>
      <c r="CO338" s="16">
        <v>4</v>
      </c>
      <c r="CP338" s="26">
        <f t="shared" si="135"/>
        <v>0.10810810810810811</v>
      </c>
      <c r="CQ338" s="26">
        <f t="shared" si="136"/>
        <v>0.3657235739320549</v>
      </c>
      <c r="CR338" s="13">
        <v>3</v>
      </c>
      <c r="CS338" s="13">
        <v>0</v>
      </c>
      <c r="CT338" s="13">
        <v>1</v>
      </c>
      <c r="CU338" s="13">
        <v>0.85</v>
      </c>
      <c r="CV338" s="13">
        <v>0.14000000000000001</v>
      </c>
      <c r="CW338" s="13">
        <v>-0.26</v>
      </c>
      <c r="CX338" s="13">
        <v>2.95</v>
      </c>
      <c r="CY338" s="13">
        <v>-1.98</v>
      </c>
      <c r="CZ338" s="13">
        <v>-1.54</v>
      </c>
      <c r="DA338" s="13">
        <v>0.16</v>
      </c>
      <c r="DB338" s="27">
        <v>1.2</v>
      </c>
      <c r="DC338" s="27">
        <v>-41.49</v>
      </c>
      <c r="DD338" s="27">
        <v>42.69</v>
      </c>
      <c r="DE338" s="27">
        <v>5.17</v>
      </c>
      <c r="DF338" s="27">
        <v>-0.06</v>
      </c>
      <c r="DG338" s="27">
        <v>-25.87</v>
      </c>
      <c r="DH338" s="27">
        <v>25.81</v>
      </c>
      <c r="DI338" s="27">
        <v>3.13</v>
      </c>
      <c r="DJ338" s="1">
        <v>186</v>
      </c>
      <c r="DK338" s="28">
        <v>45</v>
      </c>
      <c r="DL338" s="28" t="s">
        <v>1396</v>
      </c>
      <c r="DM338" s="1">
        <v>3.1</v>
      </c>
      <c r="DN338" s="1">
        <v>1.2850000000000001</v>
      </c>
      <c r="DO338" s="1">
        <v>0</v>
      </c>
      <c r="DP338" s="16">
        <f t="shared" si="137"/>
        <v>-1.4255319148936163</v>
      </c>
    </row>
    <row r="339" spans="1:120" x14ac:dyDescent="0.2">
      <c r="A339" s="13">
        <v>6</v>
      </c>
      <c r="B339" s="13" t="s">
        <v>1397</v>
      </c>
      <c r="C339" s="13" t="s">
        <v>169</v>
      </c>
      <c r="D339" s="13" t="s">
        <v>158</v>
      </c>
      <c r="E339" s="13" t="s">
        <v>141</v>
      </c>
      <c r="F339" s="1" t="s">
        <v>142</v>
      </c>
      <c r="G339" s="13">
        <v>74</v>
      </c>
      <c r="H339" s="13">
        <v>201</v>
      </c>
      <c r="I339" s="13" t="s">
        <v>125</v>
      </c>
      <c r="J339" s="13">
        <v>2011</v>
      </c>
      <c r="K339" s="13">
        <v>2</v>
      </c>
      <c r="L339" s="13">
        <v>54</v>
      </c>
      <c r="M339" s="13" t="s">
        <v>159</v>
      </c>
      <c r="N339" s="1">
        <v>21</v>
      </c>
      <c r="O339" s="13" t="s">
        <v>1266</v>
      </c>
      <c r="P339" s="13" t="s">
        <v>1398</v>
      </c>
      <c r="Q339" s="1" t="str">
        <f t="shared" si="115"/>
        <v>PIT</v>
      </c>
      <c r="R339" s="13" t="s">
        <v>153</v>
      </c>
      <c r="S339" s="1"/>
      <c r="T339" s="13" t="s">
        <v>173</v>
      </c>
      <c r="U339" s="13">
        <v>10</v>
      </c>
      <c r="V339" s="13">
        <v>0</v>
      </c>
      <c r="W339" s="13">
        <v>0</v>
      </c>
      <c r="X339" s="14">
        <v>0</v>
      </c>
      <c r="Y339" s="13">
        <v>0</v>
      </c>
      <c r="Z339" s="13">
        <v>-10</v>
      </c>
      <c r="AA339" s="1">
        <v>9</v>
      </c>
      <c r="AB339" s="14">
        <v>4</v>
      </c>
      <c r="AC339" s="14">
        <v>4</v>
      </c>
      <c r="AD339" s="15">
        <f t="shared" si="116"/>
        <v>0</v>
      </c>
      <c r="AE339" s="15">
        <f t="shared" si="117"/>
        <v>0</v>
      </c>
      <c r="AF339" s="16">
        <v>158</v>
      </c>
      <c r="AG339" s="17">
        <f t="shared" si="118"/>
        <v>15.8</v>
      </c>
      <c r="AH339" s="29">
        <v>222</v>
      </c>
      <c r="AI339" s="17">
        <f t="shared" si="119"/>
        <v>22.2</v>
      </c>
      <c r="AJ339" s="19">
        <f t="shared" si="120"/>
        <v>0.71171171171171166</v>
      </c>
      <c r="AK339" s="20">
        <f>'Even Strength'!AA339+'Power Play'!R339+'Penalty Kill'!L339</f>
        <v>0</v>
      </c>
      <c r="AL339" s="19">
        <f t="shared" si="121"/>
        <v>0</v>
      </c>
      <c r="AM339" s="15">
        <f>IF(('Even Strength'!BR339+'Power Play'!AK339+'Penalty Kill'!AG339)&gt;0,V339/('Even Strength'!BR339+'Power Play'!AK339+'Penalty Kill'!AG339),0)</f>
        <v>0</v>
      </c>
      <c r="AN339" s="15">
        <f>IF(('Even Strength'!BR339+'Power Play'!AK339+'Penalty Kill'!AG339)&gt;0,W339/('Even Strength'!BR339+'Power Play'!AK339+'Penalty Kill'!AG339),0)</f>
        <v>0</v>
      </c>
      <c r="AO339" s="15">
        <f t="shared" si="122"/>
        <v>0</v>
      </c>
      <c r="AP339" s="13">
        <v>0</v>
      </c>
      <c r="AQ339" s="13">
        <v>0</v>
      </c>
      <c r="AR339" s="21">
        <f t="shared" si="123"/>
        <v>0</v>
      </c>
      <c r="AS339" s="22">
        <v>0</v>
      </c>
      <c r="AT339" s="1"/>
      <c r="AU339" s="1"/>
      <c r="AV339">
        <v>15</v>
      </c>
      <c r="AW339" s="13">
        <v>12</v>
      </c>
      <c r="AX339" s="13">
        <v>10</v>
      </c>
      <c r="AY339" s="13">
        <v>4</v>
      </c>
      <c r="AZ339" s="13">
        <v>1</v>
      </c>
      <c r="BA339" s="13">
        <v>1</v>
      </c>
      <c r="BB339" s="16">
        <f t="shared" si="124"/>
        <v>5.6962025316455698</v>
      </c>
      <c r="BC339" s="17">
        <f t="shared" si="125"/>
        <v>4.556962025316456</v>
      </c>
      <c r="BD339" s="17">
        <f t="shared" si="126"/>
        <v>3.79746835443038</v>
      </c>
      <c r="BE339" s="17">
        <f t="shared" si="127"/>
        <v>1.5189873417721518</v>
      </c>
      <c r="BF339" s="17">
        <f t="shared" si="128"/>
        <v>0.37974683544303794</v>
      </c>
      <c r="BG339" s="17">
        <f t="shared" si="129"/>
        <v>0.37974683544303794</v>
      </c>
      <c r="BH339" s="13">
        <v>4</v>
      </c>
      <c r="BI339" s="13">
        <v>2</v>
      </c>
      <c r="BJ339" s="13">
        <v>0</v>
      </c>
      <c r="BK339" s="13">
        <v>0</v>
      </c>
      <c r="BL339" s="13">
        <v>0</v>
      </c>
      <c r="BM339" s="13">
        <v>0</v>
      </c>
      <c r="BN339" s="13">
        <f t="shared" si="130"/>
        <v>26</v>
      </c>
      <c r="BO339" s="16">
        <v>-1.3480000000000001</v>
      </c>
      <c r="BP339" s="1"/>
      <c r="BQ339" s="1"/>
      <c r="BR339" s="23" t="str">
        <f t="shared" si="131"/>
        <v xml:space="preserve"> </v>
      </c>
      <c r="BS339" s="1"/>
      <c r="BT339" s="13">
        <v>0</v>
      </c>
      <c r="BU339" s="13">
        <v>5</v>
      </c>
      <c r="BV339" s="13">
        <v>0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23">
        <f t="shared" si="132"/>
        <v>0</v>
      </c>
      <c r="CC339" s="16">
        <v>-0.2</v>
      </c>
      <c r="CD339" s="16">
        <v>-0.5</v>
      </c>
      <c r="CE339" s="16">
        <v>-0.7</v>
      </c>
      <c r="CF339" s="24">
        <f t="shared" si="133"/>
        <v>-6.9999999999999993E-2</v>
      </c>
      <c r="CG339" s="24">
        <f t="shared" si="134"/>
        <v>-0.26582278481012656</v>
      </c>
      <c r="CH339" s="25">
        <v>0</v>
      </c>
      <c r="CI339" s="16">
        <v>3.9</v>
      </c>
      <c r="CJ339" s="16">
        <v>4.2</v>
      </c>
      <c r="CK339" s="16">
        <v>-10.6</v>
      </c>
      <c r="CL339" s="16">
        <v>-0.9</v>
      </c>
      <c r="CM339" s="16">
        <v>-1.1000000000000001</v>
      </c>
      <c r="CN339" s="16">
        <v>0</v>
      </c>
      <c r="CO339" s="16">
        <v>-2</v>
      </c>
      <c r="CP339" s="26">
        <f t="shared" si="135"/>
        <v>-0.2</v>
      </c>
      <c r="CQ339" s="26">
        <f t="shared" si="136"/>
        <v>-0.75949367088607589</v>
      </c>
      <c r="CR339" s="13">
        <v>0</v>
      </c>
      <c r="CS339" s="13">
        <v>0</v>
      </c>
      <c r="CT339" s="13">
        <v>0</v>
      </c>
      <c r="CU339" s="13">
        <v>0</v>
      </c>
      <c r="CV339" s="13">
        <v>-0.03</v>
      </c>
      <c r="CW339" s="13">
        <v>0</v>
      </c>
      <c r="CX339" s="13">
        <v>-0.76</v>
      </c>
      <c r="CY339" s="13">
        <v>-0.75</v>
      </c>
      <c r="CZ339" s="13">
        <v>-0.22</v>
      </c>
      <c r="DA339" s="13">
        <v>-1.76</v>
      </c>
      <c r="DB339" s="27">
        <v>-2.69</v>
      </c>
      <c r="DC339" s="27">
        <v>3</v>
      </c>
      <c r="DD339" s="27">
        <v>-5.69</v>
      </c>
      <c r="DE339" s="27">
        <v>-2.56</v>
      </c>
      <c r="DF339" s="27">
        <v>-2.5</v>
      </c>
      <c r="DG339" s="27">
        <v>10.94</v>
      </c>
      <c r="DH339" s="27">
        <v>-13.43</v>
      </c>
      <c r="DI339" s="27">
        <v>-6.03</v>
      </c>
      <c r="DJ339" s="1">
        <v>62</v>
      </c>
      <c r="DK339" s="1"/>
      <c r="DL339" s="1"/>
      <c r="DM339" s="1">
        <v>0.29899999999999999</v>
      </c>
      <c r="DN339" s="1">
        <v>0</v>
      </c>
      <c r="DO339" s="1">
        <v>0.307</v>
      </c>
      <c r="DP339" s="16">
        <f t="shared" si="137"/>
        <v>-2.2460992907801418</v>
      </c>
    </row>
    <row r="340" spans="1:120" x14ac:dyDescent="0.2">
      <c r="A340" s="13">
        <v>23</v>
      </c>
      <c r="B340" s="13" t="s">
        <v>1399</v>
      </c>
      <c r="C340" s="13" t="s">
        <v>1381</v>
      </c>
      <c r="D340" s="13" t="s">
        <v>158</v>
      </c>
      <c r="E340" s="13" t="s">
        <v>141</v>
      </c>
      <c r="F340" s="1" t="s">
        <v>142</v>
      </c>
      <c r="G340" s="13">
        <v>76</v>
      </c>
      <c r="H340" s="13">
        <v>220</v>
      </c>
      <c r="I340" s="13" t="s">
        <v>125</v>
      </c>
      <c r="J340" s="13">
        <v>2001</v>
      </c>
      <c r="K340" s="13">
        <v>3</v>
      </c>
      <c r="L340" s="13">
        <v>82</v>
      </c>
      <c r="M340" s="1"/>
      <c r="N340" s="1">
        <v>32</v>
      </c>
      <c r="O340" s="13" t="s">
        <v>326</v>
      </c>
      <c r="P340" s="13" t="s">
        <v>1400</v>
      </c>
      <c r="Q340" s="1" t="str">
        <f t="shared" si="115"/>
        <v>WPG</v>
      </c>
      <c r="R340" s="13" t="s">
        <v>1401</v>
      </c>
      <c r="S340" s="1">
        <v>20</v>
      </c>
      <c r="T340" s="13" t="s">
        <v>173</v>
      </c>
      <c r="U340" s="13">
        <v>55</v>
      </c>
      <c r="V340" s="13">
        <v>3</v>
      </c>
      <c r="W340" s="13">
        <v>6</v>
      </c>
      <c r="X340" s="14">
        <v>4</v>
      </c>
      <c r="Y340" s="13">
        <v>9</v>
      </c>
      <c r="Z340" s="13">
        <v>-1</v>
      </c>
      <c r="AA340" s="1">
        <v>50</v>
      </c>
      <c r="AB340" s="14">
        <v>29</v>
      </c>
      <c r="AC340" s="14">
        <v>51</v>
      </c>
      <c r="AD340" s="15">
        <f t="shared" si="116"/>
        <v>0.06</v>
      </c>
      <c r="AE340" s="15">
        <f t="shared" si="117"/>
        <v>2.3076923076923078E-2</v>
      </c>
      <c r="AF340" s="16">
        <v>876.28333333329999</v>
      </c>
      <c r="AG340" s="17">
        <f t="shared" si="118"/>
        <v>15.932424242423636</v>
      </c>
      <c r="AH340" s="29">
        <v>1167</v>
      </c>
      <c r="AI340" s="17">
        <f t="shared" si="119"/>
        <v>21.218181818181819</v>
      </c>
      <c r="AJ340" s="19">
        <f t="shared" si="120"/>
        <v>0.75088546129674383</v>
      </c>
      <c r="AK340" s="20">
        <f>'Even Strength'!AA340+'Power Play'!R340+'Penalty Kill'!L340</f>
        <v>58.608695652173914</v>
      </c>
      <c r="AL340" s="19">
        <f t="shared" si="121"/>
        <v>4.0129962597301887</v>
      </c>
      <c r="AM340" s="15">
        <f>IF(('Even Strength'!BR340+'Power Play'!AK340+'Penalty Kill'!AG340)&gt;0,V340/('Even Strength'!BR340+'Power Play'!AK340+'Penalty Kill'!AG340),0)</f>
        <v>0.1111111111111111</v>
      </c>
      <c r="AN340" s="15">
        <f>IF(('Even Strength'!BR340+'Power Play'!AK340+'Penalty Kill'!AG340)&gt;0,W340/('Even Strength'!BR340+'Power Play'!AK340+'Penalty Kill'!AG340),0)</f>
        <v>0.22222222222222221</v>
      </c>
      <c r="AO340" s="15">
        <f t="shared" si="122"/>
        <v>0.33333333333333331</v>
      </c>
      <c r="AP340" s="13">
        <v>0</v>
      </c>
      <c r="AQ340" s="13">
        <v>0</v>
      </c>
      <c r="AR340" s="21">
        <f t="shared" si="123"/>
        <v>0</v>
      </c>
      <c r="AS340" s="22">
        <v>0</v>
      </c>
      <c r="AT340" s="1"/>
      <c r="AU340" s="1"/>
      <c r="AV340">
        <v>52</v>
      </c>
      <c r="AW340" s="13">
        <v>76</v>
      </c>
      <c r="AX340" s="13">
        <v>74</v>
      </c>
      <c r="AY340" s="13">
        <v>29</v>
      </c>
      <c r="AZ340" s="13">
        <v>32</v>
      </c>
      <c r="BA340" s="13">
        <v>16</v>
      </c>
      <c r="BB340" s="16">
        <f t="shared" si="124"/>
        <v>3.5604922304431046</v>
      </c>
      <c r="BC340" s="17">
        <f t="shared" si="125"/>
        <v>5.2037963368014601</v>
      </c>
      <c r="BD340" s="17">
        <f t="shared" si="126"/>
        <v>5.0668543279382652</v>
      </c>
      <c r="BE340" s="17">
        <f t="shared" si="127"/>
        <v>1.985659128516347</v>
      </c>
      <c r="BF340" s="17">
        <f t="shared" si="128"/>
        <v>2.1910721418111412</v>
      </c>
      <c r="BG340" s="17">
        <f t="shared" si="129"/>
        <v>1.0955360709055706</v>
      </c>
      <c r="BH340" s="13">
        <v>65</v>
      </c>
      <c r="BI340" s="13">
        <v>20</v>
      </c>
      <c r="BJ340" s="13">
        <v>3</v>
      </c>
      <c r="BK340" s="13">
        <v>1</v>
      </c>
      <c r="BL340" s="13">
        <v>0</v>
      </c>
      <c r="BM340" s="13">
        <v>0</v>
      </c>
      <c r="BN340" s="13">
        <f t="shared" si="130"/>
        <v>218</v>
      </c>
      <c r="BO340" s="16">
        <v>-12.534000000000001</v>
      </c>
      <c r="BP340" s="1"/>
      <c r="BQ340" s="1"/>
      <c r="BR340" s="23" t="str">
        <f t="shared" si="131"/>
        <v xml:space="preserve"> </v>
      </c>
      <c r="BS340" s="1"/>
      <c r="BT340" s="13">
        <v>0</v>
      </c>
      <c r="BU340" s="13">
        <v>12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23">
        <f t="shared" si="132"/>
        <v>0</v>
      </c>
      <c r="CC340" s="16">
        <v>0.30000000000000004</v>
      </c>
      <c r="CD340" s="16">
        <v>2</v>
      </c>
      <c r="CE340" s="16">
        <v>2.2999999999999998</v>
      </c>
      <c r="CF340" s="24">
        <f t="shared" si="133"/>
        <v>4.1818181818181817E-2</v>
      </c>
      <c r="CG340" s="24">
        <f t="shared" si="134"/>
        <v>0.15748331019267578</v>
      </c>
      <c r="CH340" s="25">
        <v>2</v>
      </c>
      <c r="CI340" s="16">
        <v>15.8</v>
      </c>
      <c r="CJ340" s="16">
        <v>20.399999999999999</v>
      </c>
      <c r="CK340" s="16">
        <v>-1.3</v>
      </c>
      <c r="CL340" s="16">
        <v>-0.1</v>
      </c>
      <c r="CM340" s="16">
        <v>3</v>
      </c>
      <c r="CN340" s="16">
        <v>0</v>
      </c>
      <c r="CO340" s="16">
        <v>2.9</v>
      </c>
      <c r="CP340" s="26">
        <f t="shared" si="135"/>
        <v>5.2727272727272727E-2</v>
      </c>
      <c r="CQ340" s="26">
        <f t="shared" si="136"/>
        <v>0.19856591285163469</v>
      </c>
      <c r="CR340" s="13">
        <v>0</v>
      </c>
      <c r="CS340" s="13">
        <v>0</v>
      </c>
      <c r="CT340" s="13">
        <v>0</v>
      </c>
      <c r="CU340" s="13">
        <v>0</v>
      </c>
      <c r="CV340" s="13">
        <v>-0.48</v>
      </c>
      <c r="CW340" s="13">
        <v>-1.58</v>
      </c>
      <c r="CX340" s="13">
        <v>0.64</v>
      </c>
      <c r="CY340" s="13">
        <v>-4.84</v>
      </c>
      <c r="CZ340" s="13">
        <v>0.76</v>
      </c>
      <c r="DA340" s="13">
        <v>-5.5</v>
      </c>
      <c r="DB340" s="27">
        <v>30</v>
      </c>
      <c r="DC340" s="27">
        <v>43.93</v>
      </c>
      <c r="DD340" s="27">
        <v>-13.94</v>
      </c>
      <c r="DE340" s="27">
        <v>-0.04</v>
      </c>
      <c r="DF340" s="27">
        <v>22.59</v>
      </c>
      <c r="DG340" s="27">
        <v>33.4</v>
      </c>
      <c r="DH340" s="27">
        <v>-10.81</v>
      </c>
      <c r="DI340" s="27">
        <v>-0.28999999999999998</v>
      </c>
      <c r="DJ340" s="1">
        <v>186</v>
      </c>
      <c r="DK340" s="28">
        <v>13</v>
      </c>
      <c r="DL340" s="28" t="s">
        <v>359</v>
      </c>
      <c r="DM340" s="1">
        <v>1.222</v>
      </c>
      <c r="DN340" s="1">
        <v>0.183</v>
      </c>
      <c r="DO340" s="1">
        <v>0</v>
      </c>
      <c r="DP340" s="16">
        <f t="shared" si="137"/>
        <v>1.4702127659574469</v>
      </c>
    </row>
    <row r="341" spans="1:120" x14ac:dyDescent="0.2">
      <c r="A341" s="13">
        <v>10</v>
      </c>
      <c r="B341" s="13" t="s">
        <v>1402</v>
      </c>
      <c r="C341" s="13" t="s">
        <v>1403</v>
      </c>
      <c r="D341" s="13" t="s">
        <v>1404</v>
      </c>
      <c r="E341" s="13" t="s">
        <v>123</v>
      </c>
      <c r="F341" s="1" t="s">
        <v>124</v>
      </c>
      <c r="G341" s="13">
        <v>71</v>
      </c>
      <c r="H341" s="13">
        <v>180</v>
      </c>
      <c r="I341" s="13" t="s">
        <v>150</v>
      </c>
      <c r="J341" s="1"/>
      <c r="K341" s="1"/>
      <c r="L341" s="1"/>
      <c r="M341" s="1"/>
      <c r="N341" s="1">
        <v>31</v>
      </c>
      <c r="O341" s="13" t="s">
        <v>1405</v>
      </c>
      <c r="P341" s="13" t="s">
        <v>1406</v>
      </c>
      <c r="Q341" s="1" t="str">
        <f t="shared" si="115"/>
        <v>NJD</v>
      </c>
      <c r="R341" s="13" t="s">
        <v>398</v>
      </c>
      <c r="S341" s="1"/>
      <c r="T341" s="13" t="s">
        <v>173</v>
      </c>
      <c r="U341" s="13">
        <v>43</v>
      </c>
      <c r="V341" s="13">
        <v>3</v>
      </c>
      <c r="W341" s="13">
        <v>2</v>
      </c>
      <c r="X341" s="14">
        <v>1</v>
      </c>
      <c r="Y341" s="13">
        <v>5</v>
      </c>
      <c r="Z341" s="13">
        <v>-10</v>
      </c>
      <c r="AA341" s="1">
        <v>31</v>
      </c>
      <c r="AB341" s="14">
        <v>15</v>
      </c>
      <c r="AC341" s="14">
        <v>16</v>
      </c>
      <c r="AD341" s="15">
        <f t="shared" si="116"/>
        <v>9.6774193548387094E-2</v>
      </c>
      <c r="AE341" s="15">
        <f t="shared" si="117"/>
        <v>4.8387096774193547E-2</v>
      </c>
      <c r="AF341" s="16">
        <v>655.46666666670001</v>
      </c>
      <c r="AG341" s="17">
        <f t="shared" si="118"/>
        <v>15.243410852713954</v>
      </c>
      <c r="AH341" s="29">
        <v>880</v>
      </c>
      <c r="AI341" s="17">
        <f t="shared" si="119"/>
        <v>20.465116279069768</v>
      </c>
      <c r="AJ341" s="19">
        <f t="shared" si="120"/>
        <v>0.74484848484852273</v>
      </c>
      <c r="AK341" s="20">
        <f>'Even Strength'!AA341+'Power Play'!R341+'Penalty Kill'!L341</f>
        <v>14.923076923076923</v>
      </c>
      <c r="AL341" s="19">
        <f t="shared" si="121"/>
        <v>1.3660261626086805</v>
      </c>
      <c r="AM341" s="15">
        <f>IF(('Even Strength'!BR341+'Power Play'!AK341+'Penalty Kill'!AG341)&gt;0,V341/('Even Strength'!BR341+'Power Play'!AK341+'Penalty Kill'!AG341),0)</f>
        <v>0.21428571428571427</v>
      </c>
      <c r="AN341" s="15">
        <f>IF(('Even Strength'!BR341+'Power Play'!AK341+'Penalty Kill'!AG341)&gt;0,W341/('Even Strength'!BR341+'Power Play'!AK341+'Penalty Kill'!AG341),0)</f>
        <v>0.14285714285714285</v>
      </c>
      <c r="AO341" s="15">
        <f t="shared" si="122"/>
        <v>0.3571428571428571</v>
      </c>
      <c r="AP341" s="13">
        <v>0</v>
      </c>
      <c r="AQ341" s="13">
        <v>0</v>
      </c>
      <c r="AR341" s="21">
        <f t="shared" si="123"/>
        <v>0</v>
      </c>
      <c r="AS341" s="22">
        <v>0</v>
      </c>
      <c r="AT341" s="1"/>
      <c r="AU341" s="1"/>
      <c r="AV341">
        <v>73</v>
      </c>
      <c r="AW341" s="13">
        <v>40</v>
      </c>
      <c r="AX341" s="13">
        <v>39</v>
      </c>
      <c r="AY341" s="13">
        <v>15</v>
      </c>
      <c r="AZ341" s="13">
        <v>12</v>
      </c>
      <c r="BA341" s="13">
        <v>6</v>
      </c>
      <c r="BB341" s="16">
        <f t="shared" si="124"/>
        <v>6.6822620016269987</v>
      </c>
      <c r="BC341" s="17">
        <f t="shared" si="125"/>
        <v>3.6615134255490407</v>
      </c>
      <c r="BD341" s="17">
        <f t="shared" si="126"/>
        <v>3.5699755899103147</v>
      </c>
      <c r="BE341" s="17">
        <f t="shared" si="127"/>
        <v>1.3730675345808903</v>
      </c>
      <c r="BF341" s="17">
        <f t="shared" si="128"/>
        <v>1.0984540276647121</v>
      </c>
      <c r="BG341" s="17">
        <f t="shared" si="129"/>
        <v>0.54922701383235606</v>
      </c>
      <c r="BH341" s="13">
        <v>4</v>
      </c>
      <c r="BI341" s="13">
        <v>2</v>
      </c>
      <c r="BJ341" s="13">
        <v>0</v>
      </c>
      <c r="BK341" s="13">
        <v>0</v>
      </c>
      <c r="BL341" s="13">
        <v>0</v>
      </c>
      <c r="BM341" s="13">
        <v>0</v>
      </c>
      <c r="BN341" s="13">
        <f t="shared" si="130"/>
        <v>83</v>
      </c>
      <c r="BO341" s="16">
        <v>7.5969999999999995</v>
      </c>
      <c r="BP341" s="1"/>
      <c r="BQ341" s="1"/>
      <c r="BR341" s="23" t="str">
        <f t="shared" si="131"/>
        <v xml:space="preserve"> </v>
      </c>
      <c r="BS341" s="1"/>
      <c r="BT341" s="13">
        <v>1</v>
      </c>
      <c r="BU341" s="13">
        <v>8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23">
        <f t="shared" si="132"/>
        <v>0</v>
      </c>
      <c r="CC341" s="16">
        <v>0.1</v>
      </c>
      <c r="CD341" s="16">
        <v>0.9</v>
      </c>
      <c r="CE341" s="16">
        <v>0.9</v>
      </c>
      <c r="CF341" s="24">
        <f t="shared" si="133"/>
        <v>2.0930232558139535E-2</v>
      </c>
      <c r="CG341" s="24">
        <f t="shared" si="134"/>
        <v>8.2384052074853414E-2</v>
      </c>
      <c r="CH341" s="25">
        <v>1</v>
      </c>
      <c r="CI341" s="16">
        <v>12.4</v>
      </c>
      <c r="CJ341" s="16">
        <v>13.9</v>
      </c>
      <c r="CK341" s="16">
        <v>-8.1999999999999993</v>
      </c>
      <c r="CL341" s="16">
        <v>-0.7</v>
      </c>
      <c r="CM341" s="16">
        <v>0.60000000000000009</v>
      </c>
      <c r="CN341" s="16">
        <v>0</v>
      </c>
      <c r="CO341" s="16">
        <v>-0.1</v>
      </c>
      <c r="CP341" s="26">
        <f t="shared" si="135"/>
        <v>-2.3255813953488372E-3</v>
      </c>
      <c r="CQ341" s="26">
        <f t="shared" si="136"/>
        <v>-9.1537835638726018E-3</v>
      </c>
      <c r="CR341" s="13">
        <v>0</v>
      </c>
      <c r="CS341" s="13">
        <v>0</v>
      </c>
      <c r="CT341" s="13">
        <v>0</v>
      </c>
      <c r="CU341" s="13">
        <v>0</v>
      </c>
      <c r="CV341" s="13">
        <v>0.61</v>
      </c>
      <c r="CW341" s="13">
        <v>0.98</v>
      </c>
      <c r="CX341" s="13">
        <v>-4.0199999999999996</v>
      </c>
      <c r="CY341" s="13">
        <v>-1.23</v>
      </c>
      <c r="CZ341" s="13">
        <v>1.34</v>
      </c>
      <c r="DA341" s="13">
        <v>-2.3199999999999998</v>
      </c>
      <c r="DB341" s="27">
        <v>-13.8</v>
      </c>
      <c r="DC341" s="27">
        <v>4.42</v>
      </c>
      <c r="DD341" s="27">
        <v>-18.22</v>
      </c>
      <c r="DE341" s="27">
        <v>-1.97</v>
      </c>
      <c r="DF341" s="27">
        <v>-10.44</v>
      </c>
      <c r="DG341" s="27">
        <v>18.239999999999998</v>
      </c>
      <c r="DH341" s="27">
        <v>-28.68</v>
      </c>
      <c r="DI341" s="27">
        <v>-3.09</v>
      </c>
      <c r="DJ341" s="1">
        <v>143</v>
      </c>
      <c r="DK341" s="28">
        <v>3</v>
      </c>
      <c r="DL341" s="28" t="s">
        <v>1407</v>
      </c>
      <c r="DM341" s="1">
        <v>0.61499999999999999</v>
      </c>
      <c r="DN341" s="1">
        <v>2.9000000000000001E-2</v>
      </c>
      <c r="DO341" s="1">
        <v>0</v>
      </c>
      <c r="DP341" s="16">
        <f t="shared" si="137"/>
        <v>-0.50883093113703959</v>
      </c>
    </row>
    <row r="342" spans="1:120" x14ac:dyDescent="0.2">
      <c r="A342" s="13">
        <v>38</v>
      </c>
      <c r="B342" s="13" t="s">
        <v>1408</v>
      </c>
      <c r="C342" s="13" t="s">
        <v>1409</v>
      </c>
      <c r="D342" s="13" t="s">
        <v>1410</v>
      </c>
      <c r="E342" s="13" t="s">
        <v>123</v>
      </c>
      <c r="F342" s="1" t="s">
        <v>124</v>
      </c>
      <c r="G342" s="13">
        <v>71</v>
      </c>
      <c r="H342" s="13">
        <v>191</v>
      </c>
      <c r="I342" s="13" t="s">
        <v>150</v>
      </c>
      <c r="J342" s="13">
        <v>2013</v>
      </c>
      <c r="K342" s="13">
        <v>1</v>
      </c>
      <c r="L342" s="13">
        <v>30</v>
      </c>
      <c r="M342" s="13" t="s">
        <v>159</v>
      </c>
      <c r="N342" s="1">
        <v>20</v>
      </c>
      <c r="O342" s="13" t="s">
        <v>519</v>
      </c>
      <c r="P342" s="13" t="s">
        <v>1411</v>
      </c>
      <c r="Q342" s="1" t="str">
        <f t="shared" si="115"/>
        <v>CHI</v>
      </c>
      <c r="R342" s="13" t="s">
        <v>322</v>
      </c>
      <c r="S342" s="1"/>
      <c r="T342" s="13" t="s">
        <v>154</v>
      </c>
      <c r="U342" s="13">
        <v>5</v>
      </c>
      <c r="V342" s="13">
        <v>0</v>
      </c>
      <c r="W342" s="13">
        <v>0</v>
      </c>
      <c r="X342" s="14">
        <v>0</v>
      </c>
      <c r="Y342" s="13">
        <v>0</v>
      </c>
      <c r="Z342" s="13">
        <v>-1</v>
      </c>
      <c r="AA342" s="1">
        <v>8</v>
      </c>
      <c r="AB342" s="14">
        <v>2</v>
      </c>
      <c r="AC342" s="14">
        <v>1</v>
      </c>
      <c r="AD342" s="15">
        <f t="shared" si="116"/>
        <v>0</v>
      </c>
      <c r="AE342" s="15">
        <f t="shared" si="117"/>
        <v>0</v>
      </c>
      <c r="AF342" s="16">
        <v>41.433333333299998</v>
      </c>
      <c r="AG342" s="17">
        <f t="shared" si="118"/>
        <v>8.2866666666600004</v>
      </c>
      <c r="AH342" s="29">
        <v>65</v>
      </c>
      <c r="AI342" s="17">
        <f t="shared" si="119"/>
        <v>13</v>
      </c>
      <c r="AJ342" s="19">
        <f t="shared" si="120"/>
        <v>0.63743589743538465</v>
      </c>
      <c r="AK342" s="20">
        <f>'Even Strength'!AA342+'Power Play'!R342+'Penalty Kill'!L342</f>
        <v>0</v>
      </c>
      <c r="AL342" s="19">
        <f t="shared" si="121"/>
        <v>0</v>
      </c>
      <c r="AM342" s="15">
        <f>IF(('Even Strength'!BR342+'Power Play'!AK342+'Penalty Kill'!AG342)&gt;0,V342/('Even Strength'!BR342+'Power Play'!AK342+'Penalty Kill'!AG342),0)</f>
        <v>0</v>
      </c>
      <c r="AN342" s="15">
        <f>IF(('Even Strength'!BR342+'Power Play'!AK342+'Penalty Kill'!AG342)&gt;0,W342/('Even Strength'!BR342+'Power Play'!AK342+'Penalty Kill'!AG342),0)</f>
        <v>0</v>
      </c>
      <c r="AO342" s="15">
        <f t="shared" si="122"/>
        <v>0</v>
      </c>
      <c r="AP342" s="13">
        <v>0</v>
      </c>
      <c r="AQ342" s="13">
        <v>0</v>
      </c>
      <c r="AR342" s="21">
        <f t="shared" si="123"/>
        <v>0</v>
      </c>
      <c r="AS342" s="22">
        <v>0</v>
      </c>
      <c r="AT342" s="1"/>
      <c r="AU342" s="1"/>
      <c r="AV342">
        <v>9</v>
      </c>
      <c r="AW342" s="13">
        <v>11</v>
      </c>
      <c r="AX342" s="13">
        <v>2</v>
      </c>
      <c r="AY342" s="13">
        <v>2</v>
      </c>
      <c r="AZ342" s="13">
        <v>0</v>
      </c>
      <c r="BA342" s="13">
        <v>0</v>
      </c>
      <c r="BB342" s="16">
        <f t="shared" si="124"/>
        <v>13.032984714411128</v>
      </c>
      <c r="BC342" s="17">
        <f t="shared" si="125"/>
        <v>15.929203539835823</v>
      </c>
      <c r="BD342" s="17">
        <f t="shared" si="126"/>
        <v>2.8962188254246954</v>
      </c>
      <c r="BE342" s="17">
        <f t="shared" si="127"/>
        <v>2.8962188254246954</v>
      </c>
      <c r="BF342" s="17">
        <f t="shared" si="128"/>
        <v>0</v>
      </c>
      <c r="BG342" s="17">
        <f t="shared" si="129"/>
        <v>0</v>
      </c>
      <c r="BH342" s="13">
        <v>2</v>
      </c>
      <c r="BI342" s="13">
        <v>1</v>
      </c>
      <c r="BJ342" s="13">
        <v>0</v>
      </c>
      <c r="BK342" s="13">
        <v>0</v>
      </c>
      <c r="BL342" s="13">
        <v>0</v>
      </c>
      <c r="BM342" s="13">
        <v>0</v>
      </c>
      <c r="BN342" s="13">
        <f t="shared" si="130"/>
        <v>15</v>
      </c>
      <c r="BO342" s="16">
        <v>-7.2000000000000008E-2</v>
      </c>
      <c r="BP342" s="1"/>
      <c r="BQ342" s="1"/>
      <c r="BR342" s="23" t="str">
        <f t="shared" si="131"/>
        <v xml:space="preserve"> </v>
      </c>
      <c r="BS342" s="1"/>
      <c r="BT342" s="13">
        <v>0</v>
      </c>
      <c r="BU342" s="13">
        <v>2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23">
        <f t="shared" si="132"/>
        <v>0</v>
      </c>
      <c r="CC342" s="16">
        <v>-0.1</v>
      </c>
      <c r="CD342" s="16">
        <v>0</v>
      </c>
      <c r="CE342" s="16">
        <v>-0.1</v>
      </c>
      <c r="CF342" s="24">
        <f t="shared" si="133"/>
        <v>-0.02</v>
      </c>
      <c r="CG342" s="24">
        <f t="shared" si="134"/>
        <v>-0.14481094127123478</v>
      </c>
      <c r="CH342" s="25">
        <v>3</v>
      </c>
      <c r="CI342" s="16">
        <v>0.5</v>
      </c>
      <c r="CJ342" s="16">
        <v>0.5</v>
      </c>
      <c r="CK342" s="16">
        <v>-1.1000000000000001</v>
      </c>
      <c r="CL342" s="16">
        <v>-0.2</v>
      </c>
      <c r="CM342" s="16">
        <v>0</v>
      </c>
      <c r="CN342" s="16">
        <v>0</v>
      </c>
      <c r="CO342" s="16">
        <v>-0.30000000000000004</v>
      </c>
      <c r="CP342" s="26">
        <f t="shared" si="135"/>
        <v>-6.0000000000000012E-2</v>
      </c>
      <c r="CQ342" s="26">
        <f t="shared" si="136"/>
        <v>-0.43443282381370435</v>
      </c>
      <c r="CR342" s="13">
        <v>0</v>
      </c>
      <c r="CS342" s="13">
        <v>0</v>
      </c>
      <c r="CT342" s="13">
        <v>0</v>
      </c>
      <c r="CU342" s="13">
        <v>0</v>
      </c>
      <c r="CV342" s="13">
        <v>0.05</v>
      </c>
      <c r="CW342" s="13">
        <v>-0.04</v>
      </c>
      <c r="CX342" s="13">
        <v>0</v>
      </c>
      <c r="CY342" s="13">
        <v>0</v>
      </c>
      <c r="CZ342" s="13">
        <v>-0.92</v>
      </c>
      <c r="DA342" s="13">
        <v>-0.91</v>
      </c>
      <c r="DB342" s="27">
        <v>0.98</v>
      </c>
      <c r="DC342" s="27">
        <v>-3.86</v>
      </c>
      <c r="DD342" s="27">
        <v>4.8499999999999996</v>
      </c>
      <c r="DE342" s="27">
        <v>6.53</v>
      </c>
      <c r="DF342" s="27">
        <v>2.71</v>
      </c>
      <c r="DG342" s="27">
        <v>-4.37</v>
      </c>
      <c r="DH342" s="27">
        <v>7.08</v>
      </c>
      <c r="DI342" s="27">
        <v>9.5299999999999994</v>
      </c>
      <c r="DJ342" s="1">
        <v>10</v>
      </c>
      <c r="DK342" s="1"/>
      <c r="DL342" s="1"/>
      <c r="DM342" s="1">
        <v>4.8000000000000001E-2</v>
      </c>
      <c r="DN342" s="1">
        <v>0</v>
      </c>
      <c r="DO342" s="1">
        <v>0</v>
      </c>
      <c r="DP342" s="16">
        <f t="shared" si="137"/>
        <v>-0.33921299473804623</v>
      </c>
    </row>
    <row r="343" spans="1:120" x14ac:dyDescent="0.2">
      <c r="A343" s="13">
        <v>43</v>
      </c>
      <c r="B343" s="13" t="s">
        <v>1412</v>
      </c>
      <c r="C343" s="13" t="s">
        <v>545</v>
      </c>
      <c r="D343" s="13" t="s">
        <v>257</v>
      </c>
      <c r="E343" s="13" t="s">
        <v>141</v>
      </c>
      <c r="F343" s="1" t="s">
        <v>142</v>
      </c>
      <c r="G343" s="13">
        <v>74</v>
      </c>
      <c r="H343" s="13">
        <v>210</v>
      </c>
      <c r="I343" s="13" t="s">
        <v>125</v>
      </c>
      <c r="J343" s="13">
        <v>2000</v>
      </c>
      <c r="K343" s="13">
        <v>1</v>
      </c>
      <c r="L343" s="13">
        <v>6</v>
      </c>
      <c r="M343" s="1"/>
      <c r="N343" s="1">
        <v>32</v>
      </c>
      <c r="O343" s="13" t="s">
        <v>1266</v>
      </c>
      <c r="P343" s="13" t="s">
        <v>1413</v>
      </c>
      <c r="Q343" s="1" t="str">
        <f t="shared" si="115"/>
        <v>CBJ</v>
      </c>
      <c r="R343" s="13" t="s">
        <v>145</v>
      </c>
      <c r="S343" s="1"/>
      <c r="T343" s="13" t="s">
        <v>129</v>
      </c>
      <c r="U343" s="13">
        <v>77</v>
      </c>
      <c r="V343" s="13">
        <v>28</v>
      </c>
      <c r="W343" s="13">
        <v>32</v>
      </c>
      <c r="X343" s="14">
        <v>21</v>
      </c>
      <c r="Y343" s="13">
        <v>60</v>
      </c>
      <c r="Z343" s="13">
        <v>1</v>
      </c>
      <c r="AA343" s="1">
        <v>204</v>
      </c>
      <c r="AB343" s="14">
        <v>52</v>
      </c>
      <c r="AC343" s="14">
        <v>51</v>
      </c>
      <c r="AD343" s="15">
        <f t="shared" si="116"/>
        <v>0.13725490196078433</v>
      </c>
      <c r="AE343" s="15">
        <f t="shared" si="117"/>
        <v>9.1205211726384364E-2</v>
      </c>
      <c r="AF343" s="16">
        <v>1331.8666666667</v>
      </c>
      <c r="AG343" s="17">
        <f t="shared" si="118"/>
        <v>17.29696969697013</v>
      </c>
      <c r="AH343" s="29">
        <v>1736</v>
      </c>
      <c r="AI343" s="17">
        <f t="shared" si="119"/>
        <v>22.545454545454547</v>
      </c>
      <c r="AJ343" s="19">
        <f t="shared" si="120"/>
        <v>0.76720430107528803</v>
      </c>
      <c r="AK343" s="20">
        <f>'Even Strength'!AA343+'Power Play'!R343+'Penalty Kill'!L343</f>
        <v>207.69030579050096</v>
      </c>
      <c r="AL343" s="19">
        <f t="shared" si="121"/>
        <v>9.3563557518993985</v>
      </c>
      <c r="AM343" s="15">
        <f>IF(('Even Strength'!BR343+'Power Play'!AK343+'Penalty Kill'!AG343)&gt;0,V343/('Even Strength'!BR343+'Power Play'!AK343+'Penalty Kill'!AG343),0)</f>
        <v>0.34146341463414637</v>
      </c>
      <c r="AN343" s="15">
        <f>IF(('Even Strength'!BR343+'Power Play'!AK343+'Penalty Kill'!AG343)&gt;0,W343/('Even Strength'!BR343+'Power Play'!AK343+'Penalty Kill'!AG343),0)</f>
        <v>0.3902439024390244</v>
      </c>
      <c r="AO343" s="15">
        <f t="shared" si="122"/>
        <v>0.73170731707317072</v>
      </c>
      <c r="AP343" s="13">
        <v>7</v>
      </c>
      <c r="AQ343" s="13">
        <v>7</v>
      </c>
      <c r="AR343" s="21">
        <f t="shared" si="123"/>
        <v>0.5</v>
      </c>
      <c r="AS343" s="22">
        <v>0.2</v>
      </c>
      <c r="AT343" s="1"/>
      <c r="AU343" s="1"/>
      <c r="AV343">
        <v>95</v>
      </c>
      <c r="AW343" s="13">
        <v>160</v>
      </c>
      <c r="AX343" s="13">
        <v>38</v>
      </c>
      <c r="AY343" s="13">
        <v>53</v>
      </c>
      <c r="AZ343" s="13">
        <v>40</v>
      </c>
      <c r="BA343" s="13">
        <v>36</v>
      </c>
      <c r="BB343" s="16">
        <f t="shared" si="124"/>
        <v>4.2797076784461838</v>
      </c>
      <c r="BC343" s="17">
        <f t="shared" si="125"/>
        <v>7.2079287215935723</v>
      </c>
      <c r="BD343" s="17">
        <f t="shared" si="126"/>
        <v>1.7118830713784736</v>
      </c>
      <c r="BE343" s="17">
        <f t="shared" si="127"/>
        <v>2.3876263890278708</v>
      </c>
      <c r="BF343" s="17">
        <f t="shared" si="128"/>
        <v>1.8019821803983931</v>
      </c>
      <c r="BG343" s="17">
        <f t="shared" si="129"/>
        <v>1.6217839623585537</v>
      </c>
      <c r="BH343" s="13">
        <v>100</v>
      </c>
      <c r="BI343" s="13">
        <v>40</v>
      </c>
      <c r="BJ343" s="13">
        <v>2</v>
      </c>
      <c r="BK343" s="13">
        <v>1</v>
      </c>
      <c r="BL343" s="13">
        <v>0</v>
      </c>
      <c r="BM343" s="13">
        <v>0</v>
      </c>
      <c r="BN343" s="13">
        <f t="shared" si="130"/>
        <v>300</v>
      </c>
      <c r="BO343" s="16">
        <v>-18.305</v>
      </c>
      <c r="BP343" s="1"/>
      <c r="BQ343" s="1"/>
      <c r="BR343" s="23" t="str">
        <f t="shared" si="131"/>
        <v xml:space="preserve"> </v>
      </c>
      <c r="BS343" s="1"/>
      <c r="BT343" s="13">
        <v>2</v>
      </c>
      <c r="BU343" s="13">
        <v>15</v>
      </c>
      <c r="BV343" s="13">
        <v>0</v>
      </c>
      <c r="BW343" s="13">
        <v>0</v>
      </c>
      <c r="BX343" s="13">
        <v>2</v>
      </c>
      <c r="BY343" s="13">
        <v>2</v>
      </c>
      <c r="BZ343" s="13">
        <v>0</v>
      </c>
      <c r="CA343" s="13">
        <v>1</v>
      </c>
      <c r="CB343" s="23">
        <f t="shared" si="132"/>
        <v>1</v>
      </c>
      <c r="CC343" s="16">
        <v>6.2</v>
      </c>
      <c r="CD343" s="16">
        <v>1.4</v>
      </c>
      <c r="CE343" s="16">
        <v>7.5</v>
      </c>
      <c r="CF343" s="24">
        <f t="shared" si="133"/>
        <v>9.7402597402597407E-2</v>
      </c>
      <c r="CG343" s="24">
        <f t="shared" si="134"/>
        <v>0.33787165882469872</v>
      </c>
      <c r="CH343" s="25">
        <v>5</v>
      </c>
      <c r="CI343" s="16">
        <v>35.5</v>
      </c>
      <c r="CJ343" s="16">
        <v>27.9</v>
      </c>
      <c r="CK343" s="16">
        <v>8.3000000000000007</v>
      </c>
      <c r="CL343" s="16">
        <v>9.5</v>
      </c>
      <c r="CM343" s="16">
        <v>1.2</v>
      </c>
      <c r="CN343" s="16">
        <v>0</v>
      </c>
      <c r="CO343" s="16">
        <v>10.7</v>
      </c>
      <c r="CP343" s="26">
        <f t="shared" si="135"/>
        <v>0.13896103896103895</v>
      </c>
      <c r="CQ343" s="26">
        <f t="shared" si="136"/>
        <v>0.48203023325657013</v>
      </c>
      <c r="CR343" s="13">
        <v>2</v>
      </c>
      <c r="CS343" s="13">
        <v>4</v>
      </c>
      <c r="CT343" s="13">
        <v>3</v>
      </c>
      <c r="CU343" s="13">
        <v>0.01</v>
      </c>
      <c r="CV343" s="13">
        <v>0.28000000000000003</v>
      </c>
      <c r="CW343" s="13">
        <v>-2.64</v>
      </c>
      <c r="CX343" s="13">
        <v>6.76</v>
      </c>
      <c r="CY343" s="13">
        <v>0.51</v>
      </c>
      <c r="CZ343" s="13">
        <v>4.57</v>
      </c>
      <c r="DA343" s="13">
        <v>9.49</v>
      </c>
      <c r="DB343" s="27">
        <v>67.39</v>
      </c>
      <c r="DC343" s="27">
        <v>-30.95</v>
      </c>
      <c r="DD343" s="27">
        <v>98.33</v>
      </c>
      <c r="DE343" s="27">
        <v>5.44</v>
      </c>
      <c r="DF343" s="27">
        <v>50.71</v>
      </c>
      <c r="DG343" s="27">
        <v>-34.909999999999997</v>
      </c>
      <c r="DH343" s="27">
        <v>85.62</v>
      </c>
      <c r="DI343" s="27">
        <v>4.7300000000000004</v>
      </c>
      <c r="DJ343" s="1">
        <v>186</v>
      </c>
      <c r="DK343" s="28">
        <v>5</v>
      </c>
      <c r="DL343" s="28" t="s">
        <v>1414</v>
      </c>
      <c r="DM343" s="1">
        <v>4.75</v>
      </c>
      <c r="DN343" s="1">
        <v>0.28999999999999998</v>
      </c>
      <c r="DO343" s="1">
        <v>0</v>
      </c>
      <c r="DP343" s="16">
        <f t="shared" si="137"/>
        <v>1.7638297872340409</v>
      </c>
    </row>
    <row r="344" spans="1:120" x14ac:dyDescent="0.2">
      <c r="A344" s="13">
        <v>56</v>
      </c>
      <c r="B344" s="13" t="s">
        <v>1415</v>
      </c>
      <c r="C344" s="13" t="s">
        <v>233</v>
      </c>
      <c r="D344" s="1"/>
      <c r="E344" s="13" t="s">
        <v>234</v>
      </c>
      <c r="F344" s="1" t="s">
        <v>235</v>
      </c>
      <c r="G344" s="13">
        <v>71</v>
      </c>
      <c r="H344" s="13">
        <v>188</v>
      </c>
      <c r="I344" s="13" t="s">
        <v>125</v>
      </c>
      <c r="J344" s="13">
        <v>2009</v>
      </c>
      <c r="K344" s="13">
        <v>7</v>
      </c>
      <c r="L344" s="13">
        <v>182</v>
      </c>
      <c r="M344" s="1"/>
      <c r="N344" s="1">
        <v>23</v>
      </c>
      <c r="O344" s="13" t="s">
        <v>759</v>
      </c>
      <c r="P344" s="13" t="s">
        <v>1416</v>
      </c>
      <c r="Q344" s="1" t="str">
        <f t="shared" si="115"/>
        <v>MIN</v>
      </c>
      <c r="R344" s="13" t="s">
        <v>292</v>
      </c>
      <c r="S344" s="1"/>
      <c r="T344" s="13" t="s">
        <v>503</v>
      </c>
      <c r="U344" s="13">
        <v>72</v>
      </c>
      <c r="V344" s="13">
        <v>7</v>
      </c>
      <c r="W344" s="13">
        <v>7</v>
      </c>
      <c r="X344" s="14">
        <v>5</v>
      </c>
      <c r="Y344" s="13">
        <v>14</v>
      </c>
      <c r="Z344" s="13">
        <v>-7</v>
      </c>
      <c r="AA344" s="1">
        <v>92</v>
      </c>
      <c r="AB344" s="14">
        <v>39</v>
      </c>
      <c r="AC344" s="14">
        <v>25</v>
      </c>
      <c r="AD344" s="15">
        <f t="shared" si="116"/>
        <v>7.6086956521739135E-2</v>
      </c>
      <c r="AE344" s="15">
        <f t="shared" si="117"/>
        <v>4.4871794871794872E-2</v>
      </c>
      <c r="AF344" s="16">
        <v>874.83333333329995</v>
      </c>
      <c r="AG344" s="17">
        <f t="shared" si="118"/>
        <v>12.1504629629625</v>
      </c>
      <c r="AH344" s="29">
        <v>1267</v>
      </c>
      <c r="AI344" s="17">
        <f t="shared" si="119"/>
        <v>17.597222222222221</v>
      </c>
      <c r="AJ344" s="19">
        <f t="shared" si="120"/>
        <v>0.69047619047616415</v>
      </c>
      <c r="AK344" s="20">
        <f>'Even Strength'!AA344+'Power Play'!R344+'Penalty Kill'!L344</f>
        <v>85.8</v>
      </c>
      <c r="AL344" s="19">
        <f t="shared" si="121"/>
        <v>5.8845494379884125</v>
      </c>
      <c r="AM344" s="15">
        <f>IF(('Even Strength'!BR344+'Power Play'!AK344+'Penalty Kill'!AG344)&gt;0,V344/('Even Strength'!BR344+'Power Play'!AK344+'Penalty Kill'!AG344),0)</f>
        <v>0.31818181818181818</v>
      </c>
      <c r="AN344" s="15">
        <f>IF(('Even Strength'!BR344+'Power Play'!AK344+'Penalty Kill'!AG344)&gt;0,W344/('Even Strength'!BR344+'Power Play'!AK344+'Penalty Kill'!AG344),0)</f>
        <v>0.31818181818181818</v>
      </c>
      <c r="AO344" s="15">
        <f t="shared" si="122"/>
        <v>0.63636363636363635</v>
      </c>
      <c r="AP344" s="13">
        <v>260</v>
      </c>
      <c r="AQ344" s="13">
        <v>313</v>
      </c>
      <c r="AR344" s="21">
        <f t="shared" si="123"/>
        <v>0.4537521815008726</v>
      </c>
      <c r="AS344" s="22">
        <v>13.1</v>
      </c>
      <c r="AT344" s="13">
        <v>3</v>
      </c>
      <c r="AU344" s="13">
        <v>1</v>
      </c>
      <c r="AV344">
        <v>49</v>
      </c>
      <c r="AW344" s="13">
        <v>31</v>
      </c>
      <c r="AX344" s="13">
        <v>42</v>
      </c>
      <c r="AY344" s="13">
        <v>39</v>
      </c>
      <c r="AZ344" s="13">
        <v>10</v>
      </c>
      <c r="BA344" s="13">
        <v>38</v>
      </c>
      <c r="BB344" s="16">
        <f t="shared" si="124"/>
        <v>3.3606401219281148</v>
      </c>
      <c r="BC344" s="17">
        <f t="shared" si="125"/>
        <v>2.1261192608116644</v>
      </c>
      <c r="BD344" s="17">
        <f t="shared" si="126"/>
        <v>2.8805486759383836</v>
      </c>
      <c r="BE344" s="17">
        <f t="shared" si="127"/>
        <v>2.6747951990856422</v>
      </c>
      <c r="BF344" s="17">
        <f t="shared" si="128"/>
        <v>0.68584492284247234</v>
      </c>
      <c r="BG344" s="17">
        <f t="shared" si="129"/>
        <v>2.6062107068013951</v>
      </c>
      <c r="BH344" s="13">
        <v>32</v>
      </c>
      <c r="BI344" s="13">
        <v>16</v>
      </c>
      <c r="BJ344" s="13">
        <v>0</v>
      </c>
      <c r="BK344" s="13">
        <v>0</v>
      </c>
      <c r="BL344" s="13">
        <v>0</v>
      </c>
      <c r="BM344" s="13">
        <v>0</v>
      </c>
      <c r="BN344" s="13">
        <f t="shared" si="130"/>
        <v>105</v>
      </c>
      <c r="BO344" s="16">
        <v>-2.0920000000000001</v>
      </c>
      <c r="BP344" s="1"/>
      <c r="BQ344" s="1"/>
      <c r="BR344" s="23" t="str">
        <f t="shared" si="131"/>
        <v xml:space="preserve"> </v>
      </c>
      <c r="BS344" s="1"/>
      <c r="BT344" s="13">
        <v>2</v>
      </c>
      <c r="BU344" s="13">
        <v>15</v>
      </c>
      <c r="BV344" s="13">
        <v>0</v>
      </c>
      <c r="BW344" s="13">
        <v>0</v>
      </c>
      <c r="BX344" s="13">
        <v>1</v>
      </c>
      <c r="BY344" s="13">
        <v>0</v>
      </c>
      <c r="BZ344" s="13">
        <v>0</v>
      </c>
      <c r="CA344" s="13">
        <v>0</v>
      </c>
      <c r="CB344" s="23">
        <f t="shared" si="132"/>
        <v>0</v>
      </c>
      <c r="CC344" s="16">
        <v>-0.1</v>
      </c>
      <c r="CD344" s="16">
        <v>0.7</v>
      </c>
      <c r="CE344" s="16">
        <v>0.60000000000000009</v>
      </c>
      <c r="CF344" s="24">
        <f t="shared" si="133"/>
        <v>8.333333333333335E-3</v>
      </c>
      <c r="CG344" s="24">
        <f t="shared" si="134"/>
        <v>4.115069537054835E-2</v>
      </c>
      <c r="CH344" s="25">
        <v>3</v>
      </c>
      <c r="CI344" s="16">
        <v>14.5</v>
      </c>
      <c r="CJ344" s="16">
        <v>17.3</v>
      </c>
      <c r="CK344" s="16">
        <v>-10.1</v>
      </c>
      <c r="CL344" s="16">
        <v>-0.30000000000000004</v>
      </c>
      <c r="CM344" s="16">
        <v>2.2000000000000002</v>
      </c>
      <c r="CN344" s="16">
        <v>0</v>
      </c>
      <c r="CO344" s="16">
        <v>1.9</v>
      </c>
      <c r="CP344" s="26">
        <f t="shared" si="135"/>
        <v>2.6388888888888889E-2</v>
      </c>
      <c r="CQ344" s="26">
        <f t="shared" si="136"/>
        <v>0.13031053534006976</v>
      </c>
      <c r="CR344" s="13">
        <v>0</v>
      </c>
      <c r="CS344" s="13">
        <v>0</v>
      </c>
      <c r="CT344" s="13">
        <v>2</v>
      </c>
      <c r="CU344" s="13">
        <v>-0.01</v>
      </c>
      <c r="CV344" s="13">
        <v>0.09</v>
      </c>
      <c r="CW344" s="13">
        <v>0.02</v>
      </c>
      <c r="CX344" s="13">
        <v>0.46</v>
      </c>
      <c r="CY344" s="13">
        <v>2.2400000000000002</v>
      </c>
      <c r="CZ344" s="13">
        <v>-0.16</v>
      </c>
      <c r="DA344" s="13">
        <v>2.64</v>
      </c>
      <c r="DB344" s="27">
        <v>13.27</v>
      </c>
      <c r="DC344" s="27">
        <v>-2.69</v>
      </c>
      <c r="DD344" s="27">
        <v>15.96</v>
      </c>
      <c r="DE344" s="27">
        <v>1.35</v>
      </c>
      <c r="DF344" s="27">
        <v>22.2</v>
      </c>
      <c r="DG344" s="27">
        <v>9.14</v>
      </c>
      <c r="DH344" s="27">
        <v>13.06</v>
      </c>
      <c r="DI344" s="27">
        <v>1.1000000000000001</v>
      </c>
      <c r="DJ344" s="1">
        <v>186</v>
      </c>
      <c r="DK344" s="28">
        <v>2</v>
      </c>
      <c r="DL344" s="28" t="s">
        <v>1407</v>
      </c>
      <c r="DM344" s="1">
        <v>1.75</v>
      </c>
      <c r="DN344" s="1">
        <v>4.3000000000000003E-2</v>
      </c>
      <c r="DO344" s="1">
        <v>0.85</v>
      </c>
      <c r="DP344" s="16">
        <f t="shared" si="137"/>
        <v>-0.6531914893617019</v>
      </c>
    </row>
    <row r="345" spans="1:120" x14ac:dyDescent="0.2">
      <c r="A345" s="13">
        <v>9</v>
      </c>
      <c r="B345" s="13" t="s">
        <v>1417</v>
      </c>
      <c r="C345" s="13" t="s">
        <v>1418</v>
      </c>
      <c r="D345" s="1"/>
      <c r="E345" s="13" t="s">
        <v>1012</v>
      </c>
      <c r="F345" s="1" t="s">
        <v>1013</v>
      </c>
      <c r="G345" s="13">
        <v>74</v>
      </c>
      <c r="H345" s="13">
        <v>210</v>
      </c>
      <c r="I345" s="13" t="s">
        <v>125</v>
      </c>
      <c r="J345" s="13">
        <v>1999</v>
      </c>
      <c r="K345" s="13">
        <v>1</v>
      </c>
      <c r="L345" s="13">
        <v>26</v>
      </c>
      <c r="M345" s="1"/>
      <c r="N345" s="1">
        <v>33</v>
      </c>
      <c r="O345" s="13" t="s">
        <v>1043</v>
      </c>
      <c r="P345" s="13" t="s">
        <v>1419</v>
      </c>
      <c r="Q345" s="1" t="str">
        <f t="shared" si="115"/>
        <v>NJD</v>
      </c>
      <c r="R345" s="13" t="s">
        <v>398</v>
      </c>
      <c r="S345" s="1"/>
      <c r="T345" s="13" t="s">
        <v>844</v>
      </c>
      <c r="U345" s="13">
        <v>40</v>
      </c>
      <c r="V345" s="13">
        <v>5</v>
      </c>
      <c r="W345" s="13">
        <v>9</v>
      </c>
      <c r="X345" s="14">
        <v>5</v>
      </c>
      <c r="Y345" s="13">
        <v>14</v>
      </c>
      <c r="Z345" s="13">
        <v>-11</v>
      </c>
      <c r="AA345" s="1">
        <v>49</v>
      </c>
      <c r="AB345" s="14">
        <v>23</v>
      </c>
      <c r="AC345" s="14">
        <v>12</v>
      </c>
      <c r="AD345" s="15">
        <f t="shared" si="116"/>
        <v>0.10204081632653061</v>
      </c>
      <c r="AE345" s="15">
        <f t="shared" si="117"/>
        <v>5.9523809523809521E-2</v>
      </c>
      <c r="AF345" s="16">
        <v>592.29999999999995</v>
      </c>
      <c r="AG345" s="17">
        <f t="shared" si="118"/>
        <v>14.807499999999999</v>
      </c>
      <c r="AH345" s="29">
        <v>784</v>
      </c>
      <c r="AI345" s="17">
        <f t="shared" si="119"/>
        <v>19.600000000000001</v>
      </c>
      <c r="AJ345" s="19">
        <f t="shared" si="120"/>
        <v>0.75548469387755102</v>
      </c>
      <c r="AK345" s="20">
        <f>'Even Strength'!AA345+'Power Play'!R345+'Penalty Kill'!L345</f>
        <v>56.879120879120883</v>
      </c>
      <c r="AL345" s="19">
        <f t="shared" si="121"/>
        <v>5.7618559053642633</v>
      </c>
      <c r="AM345" s="15">
        <f>IF(('Even Strength'!BR345+'Power Play'!AK345+'Penalty Kill'!AG345)&gt;0,V345/('Even Strength'!BR345+'Power Play'!AK345+'Penalty Kill'!AG345),0)</f>
        <v>0.25</v>
      </c>
      <c r="AN345" s="15">
        <f>IF(('Even Strength'!BR345+'Power Play'!AK345+'Penalty Kill'!AG345)&gt;0,W345/('Even Strength'!BR345+'Power Play'!AK345+'Penalty Kill'!AG345),0)</f>
        <v>0.45</v>
      </c>
      <c r="AO345" s="15">
        <f t="shared" si="122"/>
        <v>0.7</v>
      </c>
      <c r="AP345" s="13">
        <v>0</v>
      </c>
      <c r="AQ345" s="13">
        <v>0</v>
      </c>
      <c r="AR345" s="21">
        <f t="shared" si="123"/>
        <v>0</v>
      </c>
      <c r="AS345" s="22">
        <v>0</v>
      </c>
      <c r="AT345" s="1"/>
      <c r="AU345" s="1"/>
      <c r="AV345">
        <v>39</v>
      </c>
      <c r="AW345" s="13">
        <v>11</v>
      </c>
      <c r="AX345" s="13">
        <v>11</v>
      </c>
      <c r="AY345" s="13">
        <v>23</v>
      </c>
      <c r="AZ345" s="13">
        <v>12</v>
      </c>
      <c r="BA345" s="13">
        <v>20</v>
      </c>
      <c r="BB345" s="16">
        <f t="shared" si="124"/>
        <v>3.9507006584501103</v>
      </c>
      <c r="BC345" s="17">
        <f t="shared" si="125"/>
        <v>1.1143001857166976</v>
      </c>
      <c r="BD345" s="17">
        <f t="shared" si="126"/>
        <v>1.1143001857166976</v>
      </c>
      <c r="BE345" s="17">
        <f t="shared" si="127"/>
        <v>2.3299003883167315</v>
      </c>
      <c r="BF345" s="17">
        <f t="shared" si="128"/>
        <v>1.2156002026000339</v>
      </c>
      <c r="BG345" s="17">
        <f t="shared" si="129"/>
        <v>2.0260003376667228</v>
      </c>
      <c r="BH345" s="13">
        <v>10</v>
      </c>
      <c r="BI345" s="13">
        <v>5</v>
      </c>
      <c r="BJ345" s="13">
        <v>0</v>
      </c>
      <c r="BK345" s="13">
        <v>0</v>
      </c>
      <c r="BL345" s="13">
        <v>0</v>
      </c>
      <c r="BM345" s="13">
        <v>0</v>
      </c>
      <c r="BN345" s="13">
        <f t="shared" si="130"/>
        <v>32</v>
      </c>
      <c r="BO345" s="16">
        <v>-2.4E-2</v>
      </c>
      <c r="BP345" s="13">
        <v>1</v>
      </c>
      <c r="BQ345" s="13">
        <v>0</v>
      </c>
      <c r="BR345" s="23">
        <f t="shared" si="131"/>
        <v>0</v>
      </c>
      <c r="BS345" s="13">
        <v>0</v>
      </c>
      <c r="BT345" s="13">
        <v>1</v>
      </c>
      <c r="BU345" s="13">
        <v>10</v>
      </c>
      <c r="BV345" s="13">
        <v>0</v>
      </c>
      <c r="BW345" s="13">
        <v>0</v>
      </c>
      <c r="BX345" s="13">
        <v>1</v>
      </c>
      <c r="BY345" s="13">
        <v>0</v>
      </c>
      <c r="BZ345" s="13">
        <v>0</v>
      </c>
      <c r="CA345" s="13">
        <v>0</v>
      </c>
      <c r="CB345" s="23">
        <f t="shared" si="132"/>
        <v>0</v>
      </c>
      <c r="CC345" s="16">
        <v>0.5</v>
      </c>
      <c r="CD345" s="16">
        <v>0.30000000000000004</v>
      </c>
      <c r="CE345" s="16">
        <v>0.8</v>
      </c>
      <c r="CF345" s="24">
        <f t="shared" si="133"/>
        <v>0.02</v>
      </c>
      <c r="CG345" s="24">
        <f t="shared" si="134"/>
        <v>8.1040013506668923E-2</v>
      </c>
      <c r="CH345" s="25">
        <v>4</v>
      </c>
      <c r="CI345" s="16">
        <v>14</v>
      </c>
      <c r="CJ345" s="16">
        <v>11.4</v>
      </c>
      <c r="CK345" s="16">
        <v>-7.7</v>
      </c>
      <c r="CL345" s="16">
        <v>-0.60000000000000009</v>
      </c>
      <c r="CM345" s="16">
        <v>0.2</v>
      </c>
      <c r="CN345" s="16">
        <v>-0.30000000000000004</v>
      </c>
      <c r="CO345" s="16">
        <v>-0.7</v>
      </c>
      <c r="CP345" s="26">
        <f t="shared" si="135"/>
        <v>-1.7499999999999998E-2</v>
      </c>
      <c r="CQ345" s="26">
        <f t="shared" si="136"/>
        <v>-7.0910011818335311E-2</v>
      </c>
      <c r="CR345" s="13">
        <v>0</v>
      </c>
      <c r="CS345" s="13">
        <v>0</v>
      </c>
      <c r="CT345" s="13">
        <v>0</v>
      </c>
      <c r="CU345" s="13">
        <v>0</v>
      </c>
      <c r="CV345" s="13">
        <v>-0.87</v>
      </c>
      <c r="CW345" s="13">
        <v>0.9</v>
      </c>
      <c r="CX345" s="13">
        <v>0.08</v>
      </c>
      <c r="CY345" s="13">
        <v>-0.16</v>
      </c>
      <c r="CZ345" s="13">
        <v>-0.08</v>
      </c>
      <c r="DA345" s="13">
        <v>-0.13</v>
      </c>
      <c r="DB345" s="27">
        <v>-3.18</v>
      </c>
      <c r="DC345" s="27">
        <v>15.92</v>
      </c>
      <c r="DD345" s="27">
        <v>-19.100000000000001</v>
      </c>
      <c r="DE345" s="27">
        <v>-2.3199999999999998</v>
      </c>
      <c r="DF345" s="27">
        <v>1.65</v>
      </c>
      <c r="DG345" s="27">
        <v>6.77</v>
      </c>
      <c r="DH345" s="27">
        <v>-5.12</v>
      </c>
      <c r="DI345" s="27">
        <v>-0.62</v>
      </c>
      <c r="DJ345" s="1">
        <v>186</v>
      </c>
      <c r="DK345" s="28">
        <v>18</v>
      </c>
      <c r="DL345" s="28" t="s">
        <v>1420</v>
      </c>
      <c r="DM345" s="1">
        <v>1.5</v>
      </c>
      <c r="DN345" s="1">
        <v>1.8000000000000002E-2</v>
      </c>
      <c r="DO345" s="1">
        <v>0</v>
      </c>
      <c r="DP345" s="16">
        <f t="shared" si="137"/>
        <v>-2.7212765957446807</v>
      </c>
    </row>
    <row r="346" spans="1:120" x14ac:dyDescent="0.2">
      <c r="A346" s="13">
        <v>76</v>
      </c>
      <c r="B346" s="13" t="s">
        <v>1421</v>
      </c>
      <c r="C346" s="13" t="s">
        <v>1422</v>
      </c>
      <c r="D346" s="13" t="s">
        <v>133</v>
      </c>
      <c r="E346" s="13" t="s">
        <v>123</v>
      </c>
      <c r="F346" s="1" t="s">
        <v>124</v>
      </c>
      <c r="G346" s="13">
        <v>76</v>
      </c>
      <c r="H346" s="13">
        <v>210</v>
      </c>
      <c r="I346" s="13" t="s">
        <v>150</v>
      </c>
      <c r="J346" s="1"/>
      <c r="K346" s="1"/>
      <c r="L346" s="1"/>
      <c r="M346" s="1"/>
      <c r="N346" s="1">
        <v>26</v>
      </c>
      <c r="O346" s="13" t="s">
        <v>1423</v>
      </c>
      <c r="P346" s="13" t="s">
        <v>1424</v>
      </c>
      <c r="Q346" s="1" t="str">
        <f t="shared" si="115"/>
        <v>SJS</v>
      </c>
      <c r="R346" s="13" t="s">
        <v>554</v>
      </c>
      <c r="S346" s="1"/>
      <c r="T346" s="13" t="s">
        <v>154</v>
      </c>
      <c r="U346" s="13">
        <v>4</v>
      </c>
      <c r="V346" s="13">
        <v>0</v>
      </c>
      <c r="W346" s="13">
        <v>0</v>
      </c>
      <c r="X346" s="14">
        <v>0</v>
      </c>
      <c r="Y346" s="13">
        <v>0</v>
      </c>
      <c r="Z346" s="13">
        <v>-2</v>
      </c>
      <c r="AA346" s="1">
        <v>10</v>
      </c>
      <c r="AB346" s="14">
        <v>0</v>
      </c>
      <c r="AC346" s="14">
        <v>0</v>
      </c>
      <c r="AD346" s="15">
        <f t="shared" si="116"/>
        <v>0</v>
      </c>
      <c r="AE346" s="15">
        <f t="shared" si="117"/>
        <v>0</v>
      </c>
      <c r="AF346" s="16">
        <v>39.883333333300001</v>
      </c>
      <c r="AG346" s="17">
        <f t="shared" si="118"/>
        <v>9.9708333333250003</v>
      </c>
      <c r="AH346" s="29">
        <v>63</v>
      </c>
      <c r="AI346" s="17">
        <f t="shared" si="119"/>
        <v>15.75</v>
      </c>
      <c r="AJ346" s="19">
        <f t="shared" si="120"/>
        <v>0.63306878306825398</v>
      </c>
      <c r="AK346" s="20">
        <f>'Even Strength'!AA346+'Power Play'!R346+'Penalty Kill'!L346</f>
        <v>0</v>
      </c>
      <c r="AL346" s="19">
        <f t="shared" si="121"/>
        <v>0</v>
      </c>
      <c r="AM346" s="15">
        <f>IF(('Even Strength'!BR346+'Power Play'!AK346+'Penalty Kill'!AG346)&gt;0,V346/('Even Strength'!BR346+'Power Play'!AK346+'Penalty Kill'!AG346),0)</f>
        <v>0</v>
      </c>
      <c r="AN346" s="15">
        <f>IF(('Even Strength'!BR346+'Power Play'!AK346+'Penalty Kill'!AG346)&gt;0,W346/('Even Strength'!BR346+'Power Play'!AK346+'Penalty Kill'!AG346),0)</f>
        <v>0</v>
      </c>
      <c r="AO346" s="15">
        <f t="shared" si="122"/>
        <v>0</v>
      </c>
      <c r="AP346" s="13">
        <v>1</v>
      </c>
      <c r="AQ346" s="13">
        <v>0</v>
      </c>
      <c r="AR346" s="21">
        <f t="shared" si="123"/>
        <v>1</v>
      </c>
      <c r="AS346" s="22">
        <v>0.30000000000000004</v>
      </c>
      <c r="AT346" s="1"/>
      <c r="AU346" s="1"/>
      <c r="AV346">
        <v>7</v>
      </c>
      <c r="AW346" s="13">
        <v>7</v>
      </c>
      <c r="AX346" s="13">
        <v>4</v>
      </c>
      <c r="AY346" s="13">
        <v>0</v>
      </c>
      <c r="AZ346" s="13">
        <v>1</v>
      </c>
      <c r="BA346" s="13">
        <v>1</v>
      </c>
      <c r="BB346" s="16">
        <f t="shared" si="124"/>
        <v>10.530714584212729</v>
      </c>
      <c r="BC346" s="17">
        <f t="shared" si="125"/>
        <v>10.530714584212729</v>
      </c>
      <c r="BD346" s="17">
        <f t="shared" si="126"/>
        <v>6.0175511909787023</v>
      </c>
      <c r="BE346" s="17">
        <f t="shared" si="127"/>
        <v>0</v>
      </c>
      <c r="BF346" s="17">
        <f t="shared" si="128"/>
        <v>1.5043877977446756</v>
      </c>
      <c r="BG346" s="17">
        <f t="shared" si="129"/>
        <v>1.5043877977446756</v>
      </c>
      <c r="BH346" s="13">
        <v>2</v>
      </c>
      <c r="BI346" s="13">
        <v>1</v>
      </c>
      <c r="BJ346" s="13">
        <v>0</v>
      </c>
      <c r="BK346" s="13">
        <v>0</v>
      </c>
      <c r="BL346" s="13">
        <v>0</v>
      </c>
      <c r="BM346" s="13">
        <v>0</v>
      </c>
      <c r="BN346" s="13">
        <f t="shared" si="130"/>
        <v>13</v>
      </c>
      <c r="BO346" s="16">
        <v>-1.069</v>
      </c>
      <c r="BP346" s="1"/>
      <c r="BQ346" s="1"/>
      <c r="BR346" s="23" t="str">
        <f t="shared" si="131"/>
        <v xml:space="preserve"> </v>
      </c>
      <c r="BS346" s="1"/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23">
        <f t="shared" si="132"/>
        <v>0</v>
      </c>
      <c r="CC346" s="16">
        <v>-0.1</v>
      </c>
      <c r="CD346" s="16">
        <v>0</v>
      </c>
      <c r="CE346" s="16">
        <v>-0.2</v>
      </c>
      <c r="CF346" s="24">
        <f t="shared" si="133"/>
        <v>-0.05</v>
      </c>
      <c r="CG346" s="24">
        <f t="shared" si="134"/>
        <v>-0.30087755954893514</v>
      </c>
      <c r="CH346" s="25">
        <v>3</v>
      </c>
      <c r="CI346" s="16">
        <v>0.60000000000000009</v>
      </c>
      <c r="CJ346" s="16">
        <v>0.60000000000000009</v>
      </c>
      <c r="CK346" s="16">
        <v>-1.9</v>
      </c>
      <c r="CL346" s="16">
        <v>-0.30000000000000004</v>
      </c>
      <c r="CM346" s="16">
        <v>-0.1</v>
      </c>
      <c r="CN346" s="16">
        <v>0</v>
      </c>
      <c r="CO346" s="16">
        <v>-0.4</v>
      </c>
      <c r="CP346" s="26">
        <f t="shared" si="135"/>
        <v>-0.1</v>
      </c>
      <c r="CQ346" s="26">
        <f t="shared" si="136"/>
        <v>-0.60175511909787027</v>
      </c>
      <c r="CR346" s="13">
        <v>0</v>
      </c>
      <c r="CS346" s="13">
        <v>0</v>
      </c>
      <c r="CT346" s="13">
        <v>0</v>
      </c>
      <c r="CU346" s="13">
        <v>0.01</v>
      </c>
      <c r="CV346" s="13">
        <v>-0.1</v>
      </c>
      <c r="CW346" s="13">
        <v>-0.06</v>
      </c>
      <c r="CX346" s="13">
        <v>0</v>
      </c>
      <c r="CY346" s="13">
        <v>0</v>
      </c>
      <c r="CZ346" s="13">
        <v>-0.71</v>
      </c>
      <c r="DA346" s="13">
        <v>-0.86</v>
      </c>
      <c r="DB346" s="27">
        <v>-8.14</v>
      </c>
      <c r="DC346" s="27">
        <v>-2.13</v>
      </c>
      <c r="DD346" s="27">
        <v>-6</v>
      </c>
      <c r="DE346" s="27">
        <v>-9.7100000000000009</v>
      </c>
      <c r="DF346" s="27">
        <v>-0.63</v>
      </c>
      <c r="DG346" s="27">
        <v>2.54</v>
      </c>
      <c r="DH346" s="27">
        <v>-3.17</v>
      </c>
      <c r="DI346" s="27">
        <v>-5.13</v>
      </c>
      <c r="DJ346" s="1">
        <v>9</v>
      </c>
      <c r="DK346" s="1"/>
      <c r="DL346" s="1"/>
      <c r="DM346" s="1">
        <v>3.2000000000000001E-2</v>
      </c>
      <c r="DN346" s="1">
        <v>0</v>
      </c>
      <c r="DO346" s="1">
        <v>0</v>
      </c>
      <c r="DP346" s="16">
        <f t="shared" si="137"/>
        <v>-0.41146190803019905</v>
      </c>
    </row>
    <row r="347" spans="1:120" x14ac:dyDescent="0.2">
      <c r="A347" s="13">
        <v>12</v>
      </c>
      <c r="B347" s="13" t="s">
        <v>1425</v>
      </c>
      <c r="C347" s="13" t="s">
        <v>652</v>
      </c>
      <c r="D347" s="13" t="s">
        <v>518</v>
      </c>
      <c r="E347" s="13" t="s">
        <v>123</v>
      </c>
      <c r="F347" s="1" t="s">
        <v>124</v>
      </c>
      <c r="G347" s="13">
        <v>78</v>
      </c>
      <c r="H347" s="13">
        <v>221</v>
      </c>
      <c r="I347" s="13" t="s">
        <v>150</v>
      </c>
      <c r="J347" s="13">
        <v>2008</v>
      </c>
      <c r="K347" s="13">
        <v>2</v>
      </c>
      <c r="L347" s="13">
        <v>60</v>
      </c>
      <c r="M347" s="1"/>
      <c r="N347" s="1">
        <v>25</v>
      </c>
      <c r="O347" s="13" t="s">
        <v>1426</v>
      </c>
      <c r="P347" s="13" t="s">
        <v>1424</v>
      </c>
      <c r="Q347" s="1" t="str">
        <f t="shared" si="115"/>
        <v>FLA</v>
      </c>
      <c r="R347" s="13" t="s">
        <v>302</v>
      </c>
      <c r="S347" s="1"/>
      <c r="T347" s="13" t="s">
        <v>154</v>
      </c>
      <c r="U347" s="13">
        <v>72</v>
      </c>
      <c r="V347" s="13">
        <v>19</v>
      </c>
      <c r="W347" s="13">
        <v>16</v>
      </c>
      <c r="X347" s="14">
        <v>11</v>
      </c>
      <c r="Y347" s="13">
        <v>35</v>
      </c>
      <c r="Z347" s="13">
        <v>-4</v>
      </c>
      <c r="AA347" s="1">
        <v>166</v>
      </c>
      <c r="AB347" s="14">
        <v>49</v>
      </c>
      <c r="AC347" s="14">
        <v>33</v>
      </c>
      <c r="AD347" s="15">
        <f t="shared" si="116"/>
        <v>0.1144578313253012</v>
      </c>
      <c r="AE347" s="15">
        <f t="shared" si="117"/>
        <v>7.6612903225806453E-2</v>
      </c>
      <c r="AF347" s="16">
        <v>1090.2666666667001</v>
      </c>
      <c r="AG347" s="17">
        <f t="shared" si="118"/>
        <v>15.142592592593056</v>
      </c>
      <c r="AH347" s="29">
        <v>1315</v>
      </c>
      <c r="AI347" s="17">
        <f t="shared" si="119"/>
        <v>18.263888888888889</v>
      </c>
      <c r="AJ347" s="19">
        <f t="shared" si="120"/>
        <v>0.8291001267427377</v>
      </c>
      <c r="AK347" s="20">
        <f>'Even Strength'!AA347+'Power Play'!R347+'Penalty Kill'!L347</f>
        <v>96.111111111111114</v>
      </c>
      <c r="AL347" s="19">
        <f t="shared" si="121"/>
        <v>5.2892258774610097</v>
      </c>
      <c r="AM347" s="15">
        <f>IF(('Even Strength'!BR347+'Power Play'!AK347+'Penalty Kill'!AG347)&gt;0,V347/('Even Strength'!BR347+'Power Play'!AK347+'Penalty Kill'!AG347),0)</f>
        <v>0.33333333333333331</v>
      </c>
      <c r="AN347" s="15">
        <f>IF(('Even Strength'!BR347+'Power Play'!AK347+'Penalty Kill'!AG347)&gt;0,W347/('Even Strength'!BR347+'Power Play'!AK347+'Penalty Kill'!AG347),0)</f>
        <v>0.2807017543859649</v>
      </c>
      <c r="AO347" s="15">
        <f t="shared" si="122"/>
        <v>0.61403508771929816</v>
      </c>
      <c r="AP347" s="13">
        <v>4</v>
      </c>
      <c r="AQ347" s="13">
        <v>5</v>
      </c>
      <c r="AR347" s="21">
        <f t="shared" si="123"/>
        <v>0.44444444444444442</v>
      </c>
      <c r="AS347" s="22">
        <v>0.2</v>
      </c>
      <c r="AT347" s="1"/>
      <c r="AU347" s="1"/>
      <c r="AV347">
        <v>94</v>
      </c>
      <c r="AW347" s="13">
        <v>147</v>
      </c>
      <c r="AX347" s="13">
        <v>12</v>
      </c>
      <c r="AY347" s="13">
        <v>49</v>
      </c>
      <c r="AZ347" s="13">
        <v>19</v>
      </c>
      <c r="BA347" s="13">
        <v>22</v>
      </c>
      <c r="BB347" s="16">
        <f t="shared" si="124"/>
        <v>5.1730463495167793</v>
      </c>
      <c r="BC347" s="17">
        <f t="shared" si="125"/>
        <v>8.0897639721166659</v>
      </c>
      <c r="BD347" s="17">
        <f t="shared" si="126"/>
        <v>0.66038889568299308</v>
      </c>
      <c r="BE347" s="17">
        <f t="shared" si="127"/>
        <v>2.696587990705555</v>
      </c>
      <c r="BF347" s="17">
        <f t="shared" si="128"/>
        <v>1.0456157514980724</v>
      </c>
      <c r="BG347" s="17">
        <f t="shared" si="129"/>
        <v>1.2107129754188206</v>
      </c>
      <c r="BH347" s="13">
        <v>20</v>
      </c>
      <c r="BI347" s="13">
        <v>10</v>
      </c>
      <c r="BJ347" s="13">
        <v>0</v>
      </c>
      <c r="BK347" s="13">
        <v>0</v>
      </c>
      <c r="BL347" s="13">
        <v>0</v>
      </c>
      <c r="BM347" s="13">
        <v>0</v>
      </c>
      <c r="BN347" s="13">
        <f t="shared" si="130"/>
        <v>179</v>
      </c>
      <c r="BO347" s="16">
        <v>0.111</v>
      </c>
      <c r="BP347" s="13">
        <v>2</v>
      </c>
      <c r="BQ347" s="13">
        <v>0</v>
      </c>
      <c r="BR347" s="23">
        <f t="shared" si="131"/>
        <v>0</v>
      </c>
      <c r="BS347" s="13">
        <v>0</v>
      </c>
      <c r="BT347" s="13">
        <v>4</v>
      </c>
      <c r="BU347" s="13">
        <v>20</v>
      </c>
      <c r="BV347" s="13">
        <v>0</v>
      </c>
      <c r="BW347" s="13">
        <v>0</v>
      </c>
      <c r="BX347" s="13">
        <v>3</v>
      </c>
      <c r="BY347" s="13">
        <v>0</v>
      </c>
      <c r="BZ347" s="13">
        <v>0</v>
      </c>
      <c r="CA347" s="13">
        <v>0</v>
      </c>
      <c r="CB347" s="23">
        <f t="shared" si="132"/>
        <v>0</v>
      </c>
      <c r="CC347" s="16">
        <v>3</v>
      </c>
      <c r="CD347" s="16">
        <v>1.1000000000000001</v>
      </c>
      <c r="CE347" s="16">
        <v>4.0999999999999996</v>
      </c>
      <c r="CF347" s="24">
        <f t="shared" si="133"/>
        <v>5.6944444444444436E-2</v>
      </c>
      <c r="CG347" s="24">
        <f t="shared" si="134"/>
        <v>0.2256328726916893</v>
      </c>
      <c r="CH347" s="25">
        <v>5</v>
      </c>
      <c r="CI347" s="16">
        <v>29.2</v>
      </c>
      <c r="CJ347" s="16">
        <v>23.4</v>
      </c>
      <c r="CK347" s="16">
        <v>-1.9</v>
      </c>
      <c r="CL347" s="16">
        <v>2.2999999999999998</v>
      </c>
      <c r="CM347" s="16">
        <v>1.7000000000000002</v>
      </c>
      <c r="CN347" s="16">
        <v>-0.5</v>
      </c>
      <c r="CO347" s="16">
        <v>3.4</v>
      </c>
      <c r="CP347" s="26">
        <f t="shared" si="135"/>
        <v>4.7222222222222221E-2</v>
      </c>
      <c r="CQ347" s="26">
        <f t="shared" si="136"/>
        <v>0.18711018711018138</v>
      </c>
      <c r="CR347" s="13">
        <v>2</v>
      </c>
      <c r="CS347" s="13">
        <v>3</v>
      </c>
      <c r="CT347" s="13">
        <v>3</v>
      </c>
      <c r="CU347" s="13">
        <v>0</v>
      </c>
      <c r="CV347" s="13">
        <v>-0.12</v>
      </c>
      <c r="CW347" s="13">
        <v>1.32</v>
      </c>
      <c r="CX347" s="13">
        <v>2.63</v>
      </c>
      <c r="CY347" s="13">
        <v>1.44</v>
      </c>
      <c r="CZ347" s="13">
        <v>1.8</v>
      </c>
      <c r="DA347" s="13">
        <v>7.07</v>
      </c>
      <c r="DB347" s="27">
        <v>-1.04</v>
      </c>
      <c r="DC347" s="27">
        <v>32.17</v>
      </c>
      <c r="DD347" s="27">
        <v>-33.21</v>
      </c>
      <c r="DE347" s="27">
        <v>-2.17</v>
      </c>
      <c r="DF347" s="27">
        <v>17.86</v>
      </c>
      <c r="DG347" s="27">
        <v>55.64</v>
      </c>
      <c r="DH347" s="27">
        <v>-37.78</v>
      </c>
      <c r="DI347" s="27">
        <v>-2.4700000000000002</v>
      </c>
      <c r="DJ347" s="1">
        <v>186</v>
      </c>
      <c r="DK347" s="1"/>
      <c r="DL347" s="1"/>
      <c r="DM347" s="1">
        <v>0.92500000000000004</v>
      </c>
      <c r="DN347" s="1">
        <v>0</v>
      </c>
      <c r="DO347" s="1">
        <v>0</v>
      </c>
      <c r="DP347" s="16">
        <f t="shared" si="137"/>
        <v>2.6021276595744682</v>
      </c>
    </row>
    <row r="348" spans="1:120" x14ac:dyDescent="0.2">
      <c r="A348" s="13">
        <v>13</v>
      </c>
      <c r="B348" s="13" t="s">
        <v>1427</v>
      </c>
      <c r="C348" s="13" t="s">
        <v>652</v>
      </c>
      <c r="D348" s="13" t="s">
        <v>518</v>
      </c>
      <c r="E348" s="13" t="s">
        <v>123</v>
      </c>
      <c r="F348" s="1" t="s">
        <v>124</v>
      </c>
      <c r="G348" s="13">
        <v>77</v>
      </c>
      <c r="H348" s="13">
        <v>225</v>
      </c>
      <c r="I348" s="13" t="s">
        <v>125</v>
      </c>
      <c r="J348" s="13">
        <v>2010</v>
      </c>
      <c r="K348" s="13">
        <v>1</v>
      </c>
      <c r="L348" s="13">
        <v>24</v>
      </c>
      <c r="M348" s="13" t="s">
        <v>159</v>
      </c>
      <c r="N348" s="1">
        <v>22</v>
      </c>
      <c r="O348" s="13" t="s">
        <v>414</v>
      </c>
      <c r="P348" s="13" t="s">
        <v>1424</v>
      </c>
      <c r="Q348" s="1" t="str">
        <f t="shared" si="115"/>
        <v>NYR</v>
      </c>
      <c r="R348" s="13" t="s">
        <v>179</v>
      </c>
      <c r="S348" s="1"/>
      <c r="T348" s="13" t="s">
        <v>154</v>
      </c>
      <c r="U348" s="13">
        <v>79</v>
      </c>
      <c r="V348" s="13">
        <v>17</v>
      </c>
      <c r="W348" s="13">
        <v>28</v>
      </c>
      <c r="X348" s="14">
        <v>25</v>
      </c>
      <c r="Y348" s="13">
        <v>45</v>
      </c>
      <c r="Z348" s="13">
        <v>15</v>
      </c>
      <c r="AA348" s="1">
        <v>111</v>
      </c>
      <c r="AB348" s="14">
        <v>33</v>
      </c>
      <c r="AC348" s="14">
        <v>36</v>
      </c>
      <c r="AD348" s="15">
        <f t="shared" si="116"/>
        <v>0.15315315315315314</v>
      </c>
      <c r="AE348" s="15">
        <f t="shared" si="117"/>
        <v>9.4444444444444442E-2</v>
      </c>
      <c r="AF348" s="16">
        <v>1030.2333333332999</v>
      </c>
      <c r="AG348" s="17">
        <f t="shared" si="118"/>
        <v>13.040928270041771</v>
      </c>
      <c r="AH348" s="29">
        <v>1485</v>
      </c>
      <c r="AI348" s="17">
        <f t="shared" si="119"/>
        <v>18.797468354430379</v>
      </c>
      <c r="AJ348" s="19">
        <f t="shared" si="120"/>
        <v>0.69375982042646456</v>
      </c>
      <c r="AK348" s="20">
        <f>'Even Strength'!AA348+'Power Play'!R348+'Penalty Kill'!L348</f>
        <v>256</v>
      </c>
      <c r="AL348" s="19">
        <f t="shared" si="121"/>
        <v>14.909243860614584</v>
      </c>
      <c r="AM348" s="15">
        <f>IF(('Even Strength'!BR348+'Power Play'!AK348+'Penalty Kill'!AG348)&gt;0,V348/('Even Strength'!BR348+'Power Play'!AK348+'Penalty Kill'!AG348),0)</f>
        <v>0.34693877551020408</v>
      </c>
      <c r="AN348" s="15">
        <f>IF(('Even Strength'!BR348+'Power Play'!AK348+'Penalty Kill'!AG348)&gt;0,W348/('Even Strength'!BR348+'Power Play'!AK348+'Penalty Kill'!AG348),0)</f>
        <v>0.5714285714285714</v>
      </c>
      <c r="AO348" s="15">
        <f t="shared" si="122"/>
        <v>0.91836734693877542</v>
      </c>
      <c r="AP348" s="13">
        <v>247</v>
      </c>
      <c r="AQ348" s="13">
        <v>434</v>
      </c>
      <c r="AR348" s="21">
        <f t="shared" si="123"/>
        <v>0.36270190895741555</v>
      </c>
      <c r="AS348" s="22">
        <v>14.3</v>
      </c>
      <c r="AT348" s="13">
        <v>7</v>
      </c>
      <c r="AU348" s="13">
        <v>4</v>
      </c>
      <c r="AV348">
        <v>73</v>
      </c>
      <c r="AW348" s="13">
        <v>57</v>
      </c>
      <c r="AX348" s="13">
        <v>33</v>
      </c>
      <c r="AY348" s="13">
        <v>33</v>
      </c>
      <c r="AZ348" s="13">
        <v>40</v>
      </c>
      <c r="BA348" s="13">
        <v>45</v>
      </c>
      <c r="BB348" s="16">
        <f t="shared" si="124"/>
        <v>4.2514640696283772</v>
      </c>
      <c r="BC348" s="17">
        <f t="shared" si="125"/>
        <v>3.3196363283399659</v>
      </c>
      <c r="BD348" s="17">
        <f t="shared" si="126"/>
        <v>1.9218947164073488</v>
      </c>
      <c r="BE348" s="17">
        <f t="shared" si="127"/>
        <v>1.9218947164073488</v>
      </c>
      <c r="BF348" s="17">
        <f t="shared" si="128"/>
        <v>2.3295693532210291</v>
      </c>
      <c r="BG348" s="17">
        <f t="shared" si="129"/>
        <v>2.6207655223736572</v>
      </c>
      <c r="BH348" s="13">
        <v>22</v>
      </c>
      <c r="BI348" s="13">
        <v>10</v>
      </c>
      <c r="BJ348" s="13">
        <v>0</v>
      </c>
      <c r="BK348" s="13">
        <v>0</v>
      </c>
      <c r="BL348" s="13">
        <v>0</v>
      </c>
      <c r="BM348" s="13">
        <v>0</v>
      </c>
      <c r="BN348" s="13">
        <f t="shared" si="130"/>
        <v>112</v>
      </c>
      <c r="BO348" s="16">
        <v>-4.6879999999999997</v>
      </c>
      <c r="BP348" s="13">
        <v>1</v>
      </c>
      <c r="BQ348" s="13">
        <v>0</v>
      </c>
      <c r="BR348" s="23">
        <f t="shared" si="131"/>
        <v>0</v>
      </c>
      <c r="BS348" s="13">
        <v>0</v>
      </c>
      <c r="BT348" s="13">
        <v>5</v>
      </c>
      <c r="BU348" s="13">
        <v>17</v>
      </c>
      <c r="BV348" s="13">
        <v>0</v>
      </c>
      <c r="BW348" s="13">
        <v>0</v>
      </c>
      <c r="BX348" s="13">
        <v>1</v>
      </c>
      <c r="BY348" s="13">
        <v>0</v>
      </c>
      <c r="BZ348" s="13">
        <v>0</v>
      </c>
      <c r="CA348" s="13">
        <v>0</v>
      </c>
      <c r="CB348" s="23">
        <f t="shared" si="132"/>
        <v>0</v>
      </c>
      <c r="CC348" s="16">
        <v>4.3</v>
      </c>
      <c r="CD348" s="16">
        <v>1.6</v>
      </c>
      <c r="CE348" s="16">
        <v>5.8</v>
      </c>
      <c r="CF348" s="24">
        <f t="shared" si="133"/>
        <v>7.3417721518987344E-2</v>
      </c>
      <c r="CG348" s="24">
        <f t="shared" si="134"/>
        <v>0.33778755621704915</v>
      </c>
      <c r="CH348" s="25">
        <v>2</v>
      </c>
      <c r="CI348" s="16">
        <v>20.7</v>
      </c>
      <c r="CJ348" s="16">
        <v>19.5</v>
      </c>
      <c r="CK348" s="16">
        <v>5.3</v>
      </c>
      <c r="CL348" s="16">
        <v>9.8000000000000007</v>
      </c>
      <c r="CM348" s="16">
        <v>2.6</v>
      </c>
      <c r="CN348" s="16">
        <v>-0.30000000000000004</v>
      </c>
      <c r="CO348" s="16">
        <v>12.1</v>
      </c>
      <c r="CP348" s="26">
        <f t="shared" si="135"/>
        <v>0.1531645569620253</v>
      </c>
      <c r="CQ348" s="26">
        <f t="shared" si="136"/>
        <v>0.70469472934936117</v>
      </c>
      <c r="CR348" s="13">
        <v>3</v>
      </c>
      <c r="CS348" s="13">
        <v>1</v>
      </c>
      <c r="CT348" s="13">
        <v>2</v>
      </c>
      <c r="CU348" s="13">
        <v>-0.62</v>
      </c>
      <c r="CV348" s="13">
        <v>-1.49</v>
      </c>
      <c r="CW348" s="13">
        <v>0.93</v>
      </c>
      <c r="CX348" s="13">
        <v>3.96</v>
      </c>
      <c r="CY348" s="13">
        <v>2.91</v>
      </c>
      <c r="CZ348" s="13">
        <v>3.85</v>
      </c>
      <c r="DA348" s="13">
        <v>9.5399999999999991</v>
      </c>
      <c r="DB348" s="27">
        <v>1.47</v>
      </c>
      <c r="DC348" s="27">
        <v>-1.18</v>
      </c>
      <c r="DD348" s="27">
        <v>2.66</v>
      </c>
      <c r="DE348" s="27">
        <v>0.17</v>
      </c>
      <c r="DF348" s="27">
        <v>1.7000000000000002</v>
      </c>
      <c r="DG348" s="27">
        <v>-5.41</v>
      </c>
      <c r="DH348" s="27">
        <v>7.11</v>
      </c>
      <c r="DI348" s="27">
        <v>0.46</v>
      </c>
      <c r="DJ348" s="1">
        <v>182</v>
      </c>
      <c r="DK348" s="28">
        <v>2</v>
      </c>
      <c r="DL348" s="28" t="s">
        <v>508</v>
      </c>
      <c r="DM348" s="1">
        <v>3.669</v>
      </c>
      <c r="DN348" s="1">
        <v>9.0999999999999998E-2</v>
      </c>
      <c r="DO348" s="1">
        <v>2.85</v>
      </c>
      <c r="DP348" s="16">
        <f t="shared" si="137"/>
        <v>5.4386639212994732</v>
      </c>
    </row>
    <row r="349" spans="1:120" x14ac:dyDescent="0.2">
      <c r="A349" s="13">
        <v>51</v>
      </c>
      <c r="B349" s="13" t="s">
        <v>1428</v>
      </c>
      <c r="C349" s="13" t="s">
        <v>1429</v>
      </c>
      <c r="D349" s="1"/>
      <c r="E349" s="13" t="s">
        <v>947</v>
      </c>
      <c r="F349" s="1" t="s">
        <v>948</v>
      </c>
      <c r="G349" s="13">
        <v>75</v>
      </c>
      <c r="H349" s="13">
        <v>212</v>
      </c>
      <c r="I349" s="13" t="s">
        <v>125</v>
      </c>
      <c r="J349" s="13">
        <v>2000</v>
      </c>
      <c r="K349" s="13">
        <v>1</v>
      </c>
      <c r="L349" s="13">
        <v>2</v>
      </c>
      <c r="M349" s="1"/>
      <c r="N349" s="1">
        <v>34</v>
      </c>
      <c r="O349" s="13" t="s">
        <v>1430</v>
      </c>
      <c r="P349" s="13" t="s">
        <v>1431</v>
      </c>
      <c r="Q349" s="1" t="str">
        <f t="shared" si="115"/>
        <v>ANA</v>
      </c>
      <c r="R349" s="13" t="s">
        <v>334</v>
      </c>
      <c r="S349" s="1"/>
      <c r="T349" s="13" t="s">
        <v>129</v>
      </c>
      <c r="U349" s="13">
        <v>6</v>
      </c>
      <c r="V349" s="13">
        <v>0</v>
      </c>
      <c r="W349" s="13">
        <v>0</v>
      </c>
      <c r="X349" s="14">
        <v>0</v>
      </c>
      <c r="Y349" s="13">
        <v>0</v>
      </c>
      <c r="Z349" s="13">
        <v>-3</v>
      </c>
      <c r="AA349" s="1">
        <v>8</v>
      </c>
      <c r="AB349" s="14">
        <v>3</v>
      </c>
      <c r="AC349" s="14">
        <v>2</v>
      </c>
      <c r="AD349" s="15">
        <f t="shared" si="116"/>
        <v>0</v>
      </c>
      <c r="AE349" s="15">
        <f t="shared" si="117"/>
        <v>0</v>
      </c>
      <c r="AF349" s="16">
        <v>72.75</v>
      </c>
      <c r="AG349" s="17">
        <f t="shared" si="118"/>
        <v>12.125</v>
      </c>
      <c r="AH349" s="29">
        <v>92</v>
      </c>
      <c r="AI349" s="17">
        <f t="shared" si="119"/>
        <v>15.333333333333334</v>
      </c>
      <c r="AJ349" s="19">
        <f t="shared" si="120"/>
        <v>0.79076086956521741</v>
      </c>
      <c r="AK349" s="20">
        <f>'Even Strength'!AA349+'Power Play'!R349+'Penalty Kill'!L349</f>
        <v>0</v>
      </c>
      <c r="AL349" s="19">
        <f t="shared" si="121"/>
        <v>0</v>
      </c>
      <c r="AM349" s="15">
        <f>IF(('Even Strength'!BR349+'Power Play'!AK349+'Penalty Kill'!AG349)&gt;0,V349/('Even Strength'!BR349+'Power Play'!AK349+'Penalty Kill'!AG349),0)</f>
        <v>0</v>
      </c>
      <c r="AN349" s="15">
        <f>IF(('Even Strength'!BR349+'Power Play'!AK349+'Penalty Kill'!AG349)&gt;0,W349/('Even Strength'!BR349+'Power Play'!AK349+'Penalty Kill'!AG349),0)</f>
        <v>0</v>
      </c>
      <c r="AO349" s="15">
        <f t="shared" si="122"/>
        <v>0</v>
      </c>
      <c r="AP349" s="13">
        <v>0</v>
      </c>
      <c r="AQ349" s="13">
        <v>0</v>
      </c>
      <c r="AR349" s="21">
        <f t="shared" si="123"/>
        <v>0</v>
      </c>
      <c r="AS349" s="22">
        <v>0</v>
      </c>
      <c r="AT349" s="1"/>
      <c r="AU349" s="1"/>
      <c r="AV349">
        <v>8</v>
      </c>
      <c r="AW349" s="13">
        <v>5</v>
      </c>
      <c r="AX349" s="13">
        <v>3</v>
      </c>
      <c r="AY349" s="13">
        <v>3</v>
      </c>
      <c r="AZ349" s="13">
        <v>0</v>
      </c>
      <c r="BA349" s="13">
        <v>1</v>
      </c>
      <c r="BB349" s="16">
        <f t="shared" si="124"/>
        <v>6.5979381443298966</v>
      </c>
      <c r="BC349" s="17">
        <f t="shared" si="125"/>
        <v>4.123711340206186</v>
      </c>
      <c r="BD349" s="17">
        <f t="shared" si="126"/>
        <v>2.4742268041237114</v>
      </c>
      <c r="BE349" s="17">
        <f t="shared" si="127"/>
        <v>2.4742268041237114</v>
      </c>
      <c r="BF349" s="17">
        <f t="shared" si="128"/>
        <v>0</v>
      </c>
      <c r="BG349" s="17">
        <f t="shared" si="129"/>
        <v>0.82474226804123707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f t="shared" si="130"/>
        <v>8</v>
      </c>
      <c r="BO349" s="16">
        <v>-0.126</v>
      </c>
      <c r="BP349" s="13">
        <v>1</v>
      </c>
      <c r="BQ349" s="13">
        <v>0</v>
      </c>
      <c r="BR349" s="23">
        <f t="shared" si="131"/>
        <v>0</v>
      </c>
      <c r="BS349" s="13">
        <v>0</v>
      </c>
      <c r="BT349" s="13">
        <v>0</v>
      </c>
      <c r="BU349" s="13">
        <v>3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23">
        <f t="shared" si="132"/>
        <v>0</v>
      </c>
      <c r="CC349" s="16">
        <v>-0.2</v>
      </c>
      <c r="CD349" s="16">
        <v>-0.1</v>
      </c>
      <c r="CE349" s="16">
        <v>-0.30000000000000004</v>
      </c>
      <c r="CF349" s="24">
        <f t="shared" si="133"/>
        <v>-5.000000000000001E-2</v>
      </c>
      <c r="CG349" s="24">
        <f t="shared" si="134"/>
        <v>-0.2474226804123712</v>
      </c>
      <c r="CH349" s="25">
        <v>2</v>
      </c>
      <c r="CI349" s="16">
        <v>1.4</v>
      </c>
      <c r="CJ349" s="16">
        <v>1.3</v>
      </c>
      <c r="CK349" s="16">
        <v>-3.2</v>
      </c>
      <c r="CL349" s="16">
        <v>-0.60000000000000009</v>
      </c>
      <c r="CM349" s="16">
        <v>-0.2</v>
      </c>
      <c r="CN349" s="16">
        <v>-0.30000000000000004</v>
      </c>
      <c r="CO349" s="16">
        <v>-1.1000000000000001</v>
      </c>
      <c r="CP349" s="26">
        <f t="shared" si="135"/>
        <v>-0.18333333333333335</v>
      </c>
      <c r="CQ349" s="26">
        <f t="shared" si="136"/>
        <v>-0.90721649484536093</v>
      </c>
      <c r="CR349" s="13">
        <v>0</v>
      </c>
      <c r="CS349" s="13">
        <v>0</v>
      </c>
      <c r="CT349" s="13">
        <v>0</v>
      </c>
      <c r="CU349" s="13">
        <v>0</v>
      </c>
      <c r="CV349" s="13">
        <v>-0.2</v>
      </c>
      <c r="CW349" s="13">
        <v>0.22</v>
      </c>
      <c r="CX349" s="13">
        <v>-0.26</v>
      </c>
      <c r="CY349" s="13">
        <v>0.28000000000000003</v>
      </c>
      <c r="CZ349" s="13">
        <v>-0.94</v>
      </c>
      <c r="DA349" s="13">
        <v>-0.9</v>
      </c>
      <c r="DB349" s="27">
        <v>-13.53</v>
      </c>
      <c r="DC349" s="27">
        <v>7.96</v>
      </c>
      <c r="DD349" s="27">
        <v>-21.49</v>
      </c>
      <c r="DE349" s="27">
        <v>-19.2</v>
      </c>
      <c r="DF349" s="27">
        <v>-15.74</v>
      </c>
      <c r="DG349" s="27">
        <v>10.050000000000001</v>
      </c>
      <c r="DH349" s="27">
        <v>-25.79</v>
      </c>
      <c r="DI349" s="27">
        <v>-23.05</v>
      </c>
      <c r="DJ349" s="1">
        <v>186</v>
      </c>
      <c r="DK349" s="28">
        <v>24</v>
      </c>
      <c r="DL349" s="28" t="s">
        <v>1432</v>
      </c>
      <c r="DM349" s="1">
        <v>0.48699999999999999</v>
      </c>
      <c r="DN349" s="1">
        <v>0.11</v>
      </c>
      <c r="DO349" s="1">
        <v>0</v>
      </c>
      <c r="DP349" s="16">
        <f t="shared" si="137"/>
        <v>-0.96595744680851059</v>
      </c>
    </row>
    <row r="350" spans="1:120" x14ac:dyDescent="0.2">
      <c r="A350" s="13">
        <v>77</v>
      </c>
      <c r="B350" s="13" t="s">
        <v>1433</v>
      </c>
      <c r="C350" s="13" t="s">
        <v>1434</v>
      </c>
      <c r="D350" s="1"/>
      <c r="E350" s="13" t="s">
        <v>197</v>
      </c>
      <c r="F350" s="1" t="s">
        <v>198</v>
      </c>
      <c r="G350" s="13">
        <v>78</v>
      </c>
      <c r="H350" s="13">
        <v>230</v>
      </c>
      <c r="I350" s="13" t="s">
        <v>125</v>
      </c>
      <c r="J350" s="13">
        <v>2009</v>
      </c>
      <c r="K350" s="13">
        <v>1</v>
      </c>
      <c r="L350" s="13">
        <v>2</v>
      </c>
      <c r="M350" s="1"/>
      <c r="N350" s="1">
        <v>24</v>
      </c>
      <c r="O350" s="13" t="s">
        <v>316</v>
      </c>
      <c r="P350" s="13" t="s">
        <v>1435</v>
      </c>
      <c r="Q350" s="1" t="str">
        <f t="shared" si="115"/>
        <v>TBL</v>
      </c>
      <c r="R350" s="13" t="s">
        <v>219</v>
      </c>
      <c r="S350" s="1"/>
      <c r="T350" s="13" t="s">
        <v>173</v>
      </c>
      <c r="U350" s="13">
        <v>59</v>
      </c>
      <c r="V350" s="13">
        <v>10</v>
      </c>
      <c r="W350" s="13">
        <v>28</v>
      </c>
      <c r="X350" s="14">
        <v>11</v>
      </c>
      <c r="Y350" s="13">
        <v>38</v>
      </c>
      <c r="Z350" s="13">
        <v>12</v>
      </c>
      <c r="AA350" s="1">
        <v>115</v>
      </c>
      <c r="AB350" s="14">
        <v>51</v>
      </c>
      <c r="AC350" s="14">
        <v>82</v>
      </c>
      <c r="AD350" s="15">
        <f t="shared" si="116"/>
        <v>8.6956521739130432E-2</v>
      </c>
      <c r="AE350" s="15">
        <f t="shared" si="117"/>
        <v>4.0322580645161289E-2</v>
      </c>
      <c r="AF350" s="16">
        <v>1338.35</v>
      </c>
      <c r="AG350" s="17">
        <f t="shared" si="118"/>
        <v>22.683898305084742</v>
      </c>
      <c r="AH350" s="29">
        <v>1539</v>
      </c>
      <c r="AI350" s="17">
        <f t="shared" si="119"/>
        <v>26.084745762711865</v>
      </c>
      <c r="AJ350" s="19">
        <f t="shared" si="120"/>
        <v>0.86962313190383356</v>
      </c>
      <c r="AK350" s="20">
        <f>'Even Strength'!AA350+'Power Play'!R350+'Penalty Kill'!L350</f>
        <v>85.856321839080465</v>
      </c>
      <c r="AL350" s="19">
        <f t="shared" si="121"/>
        <v>3.84905242301702</v>
      </c>
      <c r="AM350" s="15">
        <f>IF(('Even Strength'!BR350+'Power Play'!AK350+'Penalty Kill'!AG350)&gt;0,V350/('Even Strength'!BR350+'Power Play'!AK350+'Penalty Kill'!AG350),0)</f>
        <v>0.14285714285714285</v>
      </c>
      <c r="AN350" s="15">
        <f>IF(('Even Strength'!BR350+'Power Play'!AK350+'Penalty Kill'!AG350)&gt;0,W350/('Even Strength'!BR350+'Power Play'!AK350+'Penalty Kill'!AG350),0)</f>
        <v>0.4</v>
      </c>
      <c r="AO350" s="15">
        <f t="shared" si="122"/>
        <v>0.54285714285714293</v>
      </c>
      <c r="AP350" s="13">
        <v>0</v>
      </c>
      <c r="AQ350" s="13">
        <v>0</v>
      </c>
      <c r="AR350" s="21">
        <f t="shared" si="123"/>
        <v>0</v>
      </c>
      <c r="AS350" s="22">
        <v>0</v>
      </c>
      <c r="AT350" s="1"/>
      <c r="AU350" s="1"/>
      <c r="AV350">
        <v>114</v>
      </c>
      <c r="AW350" s="13">
        <v>51</v>
      </c>
      <c r="AX350" s="13">
        <v>110</v>
      </c>
      <c r="AY350" s="13">
        <v>51</v>
      </c>
      <c r="AZ350" s="13">
        <v>66</v>
      </c>
      <c r="BA350" s="13">
        <v>29</v>
      </c>
      <c r="BB350" s="16">
        <f t="shared" si="124"/>
        <v>5.1107707251466366</v>
      </c>
      <c r="BC350" s="17">
        <f t="shared" si="125"/>
        <v>2.2863974296708638</v>
      </c>
      <c r="BD350" s="17">
        <f t="shared" si="126"/>
        <v>4.9314454365449993</v>
      </c>
      <c r="BE350" s="17">
        <f t="shared" si="127"/>
        <v>2.2863974296708638</v>
      </c>
      <c r="BF350" s="17">
        <f t="shared" si="128"/>
        <v>2.9588672619269998</v>
      </c>
      <c r="BG350" s="17">
        <f t="shared" si="129"/>
        <v>1.3001083423618636</v>
      </c>
      <c r="BH350" s="13">
        <v>40</v>
      </c>
      <c r="BI350" s="13">
        <v>15</v>
      </c>
      <c r="BJ350" s="13">
        <v>0</v>
      </c>
      <c r="BK350" s="13">
        <v>1</v>
      </c>
      <c r="BL350" s="13">
        <v>0</v>
      </c>
      <c r="BM350" s="13">
        <v>0</v>
      </c>
      <c r="BN350" s="13">
        <f t="shared" si="130"/>
        <v>201</v>
      </c>
      <c r="BO350" s="16">
        <v>3.9969999999999999</v>
      </c>
      <c r="BP350" s="13">
        <v>1</v>
      </c>
      <c r="BQ350" s="13">
        <v>1</v>
      </c>
      <c r="BR350" s="23">
        <f t="shared" si="131"/>
        <v>1</v>
      </c>
      <c r="BS350" s="13">
        <v>1</v>
      </c>
      <c r="BT350" s="13">
        <v>2</v>
      </c>
      <c r="BU350" s="13">
        <v>11</v>
      </c>
      <c r="BV350" s="13">
        <v>1</v>
      </c>
      <c r="BW350" s="13">
        <v>0</v>
      </c>
      <c r="BX350" s="13">
        <v>2</v>
      </c>
      <c r="BY350" s="13">
        <v>0</v>
      </c>
      <c r="BZ350" s="13">
        <v>0</v>
      </c>
      <c r="CA350" s="13">
        <v>0</v>
      </c>
      <c r="CB350" s="23">
        <f t="shared" si="132"/>
        <v>0</v>
      </c>
      <c r="CC350" s="16">
        <v>3.8</v>
      </c>
      <c r="CD350" s="16">
        <v>3.2</v>
      </c>
      <c r="CE350" s="16">
        <v>7</v>
      </c>
      <c r="CF350" s="24">
        <f t="shared" si="133"/>
        <v>0.11864406779661017</v>
      </c>
      <c r="CG350" s="24">
        <f t="shared" si="134"/>
        <v>0.31381925505286362</v>
      </c>
      <c r="CH350" s="25">
        <v>4</v>
      </c>
      <c r="CI350" s="16">
        <v>29</v>
      </c>
      <c r="CJ350" s="16">
        <v>31</v>
      </c>
      <c r="CK350" s="16">
        <v>0.8</v>
      </c>
      <c r="CL350" s="16">
        <v>8.4</v>
      </c>
      <c r="CM350" s="16">
        <v>3.9</v>
      </c>
      <c r="CN350" s="16">
        <v>0.60000000000000009</v>
      </c>
      <c r="CO350" s="16">
        <v>12.9</v>
      </c>
      <c r="CP350" s="26">
        <f t="shared" si="135"/>
        <v>0.21864406779661016</v>
      </c>
      <c r="CQ350" s="26">
        <f t="shared" si="136"/>
        <v>0.57832405574027723</v>
      </c>
      <c r="CR350" s="13">
        <v>1</v>
      </c>
      <c r="CS350" s="13">
        <v>2</v>
      </c>
      <c r="CT350" s="13">
        <v>5</v>
      </c>
      <c r="CU350" s="13">
        <v>0</v>
      </c>
      <c r="CV350" s="13">
        <v>0.56000000000000005</v>
      </c>
      <c r="CW350" s="13">
        <v>-0.01</v>
      </c>
      <c r="CX350" s="13">
        <v>0.92</v>
      </c>
      <c r="CY350" s="13">
        <v>-0.52</v>
      </c>
      <c r="CZ350" s="13">
        <v>3.69</v>
      </c>
      <c r="DA350" s="13">
        <v>4.6399999999999997</v>
      </c>
      <c r="DB350" s="27">
        <v>-33.78</v>
      </c>
      <c r="DC350" s="27">
        <v>1.64</v>
      </c>
      <c r="DD350" s="27">
        <v>-35.42</v>
      </c>
      <c r="DE350" s="27">
        <v>-2.19</v>
      </c>
      <c r="DF350" s="27">
        <v>-37.06</v>
      </c>
      <c r="DG350" s="27">
        <v>-5.07</v>
      </c>
      <c r="DH350" s="27">
        <v>-31.99</v>
      </c>
      <c r="DI350" s="27">
        <v>-1.97</v>
      </c>
      <c r="DJ350" s="1">
        <v>186</v>
      </c>
      <c r="DK350" s="28">
        <v>23</v>
      </c>
      <c r="DL350" s="28" t="s">
        <v>791</v>
      </c>
      <c r="DM350" s="1">
        <v>4</v>
      </c>
      <c r="DN350" s="1">
        <v>0.878</v>
      </c>
      <c r="DO350" s="1">
        <v>0</v>
      </c>
      <c r="DP350" s="16">
        <f t="shared" si="137"/>
        <v>5.5595744680851062</v>
      </c>
    </row>
    <row r="351" spans="1:120" x14ac:dyDescent="0.2">
      <c r="A351" s="13">
        <v>8</v>
      </c>
      <c r="B351" s="13" t="s">
        <v>1436</v>
      </c>
      <c r="C351" s="13" t="s">
        <v>1339</v>
      </c>
      <c r="D351" s="1"/>
      <c r="E351" s="13" t="s">
        <v>1012</v>
      </c>
      <c r="F351" s="1" t="s">
        <v>1013</v>
      </c>
      <c r="G351" s="13">
        <v>76</v>
      </c>
      <c r="H351" s="13">
        <v>230</v>
      </c>
      <c r="I351" s="13" t="s">
        <v>125</v>
      </c>
      <c r="J351" s="13">
        <v>2003</v>
      </c>
      <c r="K351" s="13">
        <v>4</v>
      </c>
      <c r="L351" s="13">
        <v>106</v>
      </c>
      <c r="M351" s="1"/>
      <c r="N351" s="1">
        <v>36</v>
      </c>
      <c r="O351" s="13" t="s">
        <v>1437</v>
      </c>
      <c r="P351" s="13" t="s">
        <v>1438</v>
      </c>
      <c r="Q351" s="1" t="str">
        <f t="shared" si="115"/>
        <v>COL</v>
      </c>
      <c r="R351" s="13" t="s">
        <v>162</v>
      </c>
      <c r="S351" s="1"/>
      <c r="T351" s="13" t="s">
        <v>173</v>
      </c>
      <c r="U351" s="13">
        <v>81</v>
      </c>
      <c r="V351" s="13">
        <v>1</v>
      </c>
      <c r="W351" s="13">
        <v>12</v>
      </c>
      <c r="X351" s="14">
        <v>4</v>
      </c>
      <c r="Y351" s="13">
        <v>13</v>
      </c>
      <c r="Z351" s="13">
        <v>-12</v>
      </c>
      <c r="AA351" s="1">
        <v>84</v>
      </c>
      <c r="AB351" s="14">
        <v>34</v>
      </c>
      <c r="AC351" s="14">
        <v>57</v>
      </c>
      <c r="AD351" s="15">
        <f t="shared" si="116"/>
        <v>1.1904761904761904E-2</v>
      </c>
      <c r="AE351" s="15">
        <f t="shared" si="117"/>
        <v>5.7142857142857143E-3</v>
      </c>
      <c r="AF351" s="16">
        <v>1672.95</v>
      </c>
      <c r="AG351" s="17">
        <f t="shared" si="118"/>
        <v>20.653703703703705</v>
      </c>
      <c r="AH351" s="29">
        <v>2182</v>
      </c>
      <c r="AI351" s="17">
        <f t="shared" si="119"/>
        <v>26.938271604938272</v>
      </c>
      <c r="AJ351" s="19">
        <f t="shared" si="120"/>
        <v>0.76670485792850596</v>
      </c>
      <c r="AK351" s="20">
        <f>'Even Strength'!AA351+'Power Play'!R351+'Penalty Kill'!L351</f>
        <v>55.083333333333329</v>
      </c>
      <c r="AL351" s="19">
        <f t="shared" si="121"/>
        <v>1.9755521683254131</v>
      </c>
      <c r="AM351" s="15">
        <f>IF(('Even Strength'!BR351+'Power Play'!AK351+'Penalty Kill'!AG351)&gt;0,V351/('Even Strength'!BR351+'Power Play'!AK351+'Penalty Kill'!AG351),0)</f>
        <v>1.9607843137254902E-2</v>
      </c>
      <c r="AN351" s="15">
        <f>IF(('Even Strength'!BR351+'Power Play'!AK351+'Penalty Kill'!AG351)&gt;0,W351/('Even Strength'!BR351+'Power Play'!AK351+'Penalty Kill'!AG351),0)</f>
        <v>0.23529411764705882</v>
      </c>
      <c r="AO351" s="15">
        <f t="shared" si="122"/>
        <v>0.25490196078431371</v>
      </c>
      <c r="AP351" s="13">
        <v>0</v>
      </c>
      <c r="AQ351" s="13">
        <v>0</v>
      </c>
      <c r="AR351" s="21">
        <f t="shared" si="123"/>
        <v>0</v>
      </c>
      <c r="AS351" s="22">
        <v>0</v>
      </c>
      <c r="AT351" s="1"/>
      <c r="AU351" s="1"/>
      <c r="AV351">
        <v>118</v>
      </c>
      <c r="AW351" s="13">
        <v>170</v>
      </c>
      <c r="AX351" s="13">
        <v>140</v>
      </c>
      <c r="AY351" s="13">
        <v>34</v>
      </c>
      <c r="AZ351" s="13">
        <v>30</v>
      </c>
      <c r="BA351" s="13">
        <v>22</v>
      </c>
      <c r="BB351" s="16">
        <f t="shared" si="124"/>
        <v>4.2320451896350759</v>
      </c>
      <c r="BC351" s="17">
        <f t="shared" si="125"/>
        <v>6.0970142562539227</v>
      </c>
      <c r="BD351" s="17">
        <f t="shared" si="126"/>
        <v>5.0210705639738178</v>
      </c>
      <c r="BE351" s="17">
        <f t="shared" si="127"/>
        <v>1.2194028512507846</v>
      </c>
      <c r="BF351" s="17">
        <f t="shared" si="128"/>
        <v>1.075943692280104</v>
      </c>
      <c r="BG351" s="17">
        <f t="shared" si="129"/>
        <v>0.78902537433874287</v>
      </c>
      <c r="BH351" s="13">
        <v>42</v>
      </c>
      <c r="BI351" s="13">
        <v>21</v>
      </c>
      <c r="BJ351" s="13">
        <v>0</v>
      </c>
      <c r="BK351" s="13">
        <v>0</v>
      </c>
      <c r="BL351" s="13">
        <v>0</v>
      </c>
      <c r="BM351" s="13">
        <v>0</v>
      </c>
      <c r="BN351" s="13">
        <f t="shared" si="130"/>
        <v>352</v>
      </c>
      <c r="BO351" s="16">
        <v>-7.4130000000000003</v>
      </c>
      <c r="BP351" s="1"/>
      <c r="BQ351" s="1"/>
      <c r="BR351" s="23" t="str">
        <f t="shared" si="131"/>
        <v xml:space="preserve"> </v>
      </c>
      <c r="BS351" s="1"/>
      <c r="BT351" s="13">
        <v>0</v>
      </c>
      <c r="BU351" s="13">
        <v>24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23">
        <f t="shared" si="132"/>
        <v>0</v>
      </c>
      <c r="CC351" s="16">
        <v>-0.5</v>
      </c>
      <c r="CD351" s="16">
        <v>2.6</v>
      </c>
      <c r="CE351" s="16">
        <v>2.1</v>
      </c>
      <c r="CF351" s="24">
        <f t="shared" si="133"/>
        <v>2.5925925925925929E-2</v>
      </c>
      <c r="CG351" s="24">
        <f t="shared" si="134"/>
        <v>7.5316058459607288E-2</v>
      </c>
      <c r="CH351" s="25">
        <v>5</v>
      </c>
      <c r="CI351" s="16">
        <v>26.5</v>
      </c>
      <c r="CJ351" s="16">
        <v>37.6</v>
      </c>
      <c r="CK351" s="16">
        <v>-10.6</v>
      </c>
      <c r="CL351" s="16">
        <v>-1.5</v>
      </c>
      <c r="CM351" s="16">
        <v>2.1</v>
      </c>
      <c r="CN351" s="16">
        <v>0</v>
      </c>
      <c r="CO351" s="16">
        <v>0.60000000000000009</v>
      </c>
      <c r="CP351" s="26">
        <f t="shared" si="135"/>
        <v>7.4074074074074086E-3</v>
      </c>
      <c r="CQ351" s="26">
        <f t="shared" si="136"/>
        <v>2.1518873845602082E-2</v>
      </c>
      <c r="CR351" s="13">
        <v>0</v>
      </c>
      <c r="CS351" s="13">
        <v>0</v>
      </c>
      <c r="CT351" s="13">
        <v>0</v>
      </c>
      <c r="CU351" s="13">
        <v>0</v>
      </c>
      <c r="CV351" s="13">
        <v>-1.1499999999999999</v>
      </c>
      <c r="CW351" s="13">
        <v>0.03</v>
      </c>
      <c r="CX351" s="13">
        <v>-3.47</v>
      </c>
      <c r="CY351" s="13">
        <v>-1.5</v>
      </c>
      <c r="CZ351" s="13">
        <v>-2.33</v>
      </c>
      <c r="DA351" s="13">
        <v>-8.42</v>
      </c>
      <c r="DB351" s="27">
        <v>8.81</v>
      </c>
      <c r="DC351" s="27">
        <v>3.21</v>
      </c>
      <c r="DD351" s="27">
        <v>5.6</v>
      </c>
      <c r="DE351" s="27">
        <v>0.24</v>
      </c>
      <c r="DF351" s="27">
        <v>16.309999999999999</v>
      </c>
      <c r="DG351" s="27">
        <v>-12.11</v>
      </c>
      <c r="DH351" s="27">
        <v>28.42</v>
      </c>
      <c r="DI351" s="27">
        <v>1.21</v>
      </c>
      <c r="DJ351" s="1">
        <v>186</v>
      </c>
      <c r="DK351" s="28">
        <v>1</v>
      </c>
      <c r="DL351" s="28" t="s">
        <v>687</v>
      </c>
      <c r="DM351" s="1">
        <v>3.25</v>
      </c>
      <c r="DN351" s="1">
        <v>0.04</v>
      </c>
      <c r="DO351" s="1">
        <v>0</v>
      </c>
      <c r="DP351" s="16">
        <f t="shared" si="137"/>
        <v>-5.1446808510638302</v>
      </c>
    </row>
    <row r="352" spans="1:120" x14ac:dyDescent="0.2">
      <c r="A352" s="13">
        <v>33</v>
      </c>
      <c r="B352" s="13" t="s">
        <v>1439</v>
      </c>
      <c r="C352" s="13" t="s">
        <v>1440</v>
      </c>
      <c r="D352" s="13" t="s">
        <v>133</v>
      </c>
      <c r="E352" s="13" t="s">
        <v>123</v>
      </c>
      <c r="F352" s="1" t="s">
        <v>124</v>
      </c>
      <c r="G352" s="13">
        <v>76</v>
      </c>
      <c r="H352" s="13">
        <v>215</v>
      </c>
      <c r="I352" s="13" t="s">
        <v>125</v>
      </c>
      <c r="J352" s="13">
        <v>2009</v>
      </c>
      <c r="K352" s="13">
        <v>4</v>
      </c>
      <c r="L352" s="13">
        <v>114</v>
      </c>
      <c r="M352" s="13" t="s">
        <v>159</v>
      </c>
      <c r="N352" s="1">
        <v>24</v>
      </c>
      <c r="O352" s="13" t="s">
        <v>1324</v>
      </c>
      <c r="P352" s="13" t="s">
        <v>1441</v>
      </c>
      <c r="Q352" s="1" t="str">
        <f t="shared" si="115"/>
        <v>NJD</v>
      </c>
      <c r="R352" s="13" t="s">
        <v>398</v>
      </c>
      <c r="S352" s="1"/>
      <c r="T352" s="13" t="s">
        <v>173</v>
      </c>
      <c r="U352" s="13">
        <v>22</v>
      </c>
      <c r="V352" s="13">
        <v>0</v>
      </c>
      <c r="W352" s="13">
        <v>2</v>
      </c>
      <c r="X352" s="14">
        <v>1</v>
      </c>
      <c r="Y352" s="13">
        <v>2</v>
      </c>
      <c r="Z352" s="13">
        <v>4</v>
      </c>
      <c r="AA352" s="1">
        <v>11</v>
      </c>
      <c r="AB352" s="14">
        <v>7</v>
      </c>
      <c r="AC352" s="14">
        <v>10</v>
      </c>
      <c r="AD352" s="15">
        <f t="shared" si="116"/>
        <v>0</v>
      </c>
      <c r="AE352" s="15">
        <f t="shared" si="117"/>
        <v>0</v>
      </c>
      <c r="AF352" s="16">
        <v>296.2</v>
      </c>
      <c r="AG352" s="17">
        <f t="shared" si="118"/>
        <v>13.463636363636363</v>
      </c>
      <c r="AH352" s="29">
        <v>435</v>
      </c>
      <c r="AI352" s="17">
        <f t="shared" si="119"/>
        <v>19.772727272727273</v>
      </c>
      <c r="AJ352" s="19">
        <f t="shared" si="120"/>
        <v>0.68091954022988499</v>
      </c>
      <c r="AK352" s="20">
        <f>'Even Strength'!AA352+'Power Play'!R352+'Penalty Kill'!L352</f>
        <v>9.9</v>
      </c>
      <c r="AL352" s="19">
        <f t="shared" si="121"/>
        <v>2.0054017555705608</v>
      </c>
      <c r="AM352" s="15">
        <f>IF(('Even Strength'!BR352+'Power Play'!AK352+'Penalty Kill'!AG352)&gt;0,V352/('Even Strength'!BR352+'Power Play'!AK352+'Penalty Kill'!AG352),0)</f>
        <v>0</v>
      </c>
      <c r="AN352" s="15">
        <f>IF(('Even Strength'!BR352+'Power Play'!AK352+'Penalty Kill'!AG352)&gt;0,W352/('Even Strength'!BR352+'Power Play'!AK352+'Penalty Kill'!AG352),0)</f>
        <v>0.18181818181818182</v>
      </c>
      <c r="AO352" s="15">
        <f t="shared" si="122"/>
        <v>0.18181818181818182</v>
      </c>
      <c r="AP352" s="13">
        <v>0</v>
      </c>
      <c r="AQ352" s="13">
        <v>0</v>
      </c>
      <c r="AR352" s="21">
        <f t="shared" si="123"/>
        <v>0</v>
      </c>
      <c r="AS352" s="22">
        <v>0</v>
      </c>
      <c r="AT352" s="1"/>
      <c r="AU352" s="1"/>
      <c r="AV352">
        <v>21</v>
      </c>
      <c r="AW352" s="13">
        <v>42</v>
      </c>
      <c r="AX352" s="13">
        <v>18</v>
      </c>
      <c r="AY352" s="13">
        <v>7</v>
      </c>
      <c r="AZ352" s="13">
        <v>9</v>
      </c>
      <c r="BA352" s="13">
        <v>3</v>
      </c>
      <c r="BB352" s="16">
        <f t="shared" si="124"/>
        <v>4.2538825118163404</v>
      </c>
      <c r="BC352" s="17">
        <f t="shared" si="125"/>
        <v>8.5077650236326807</v>
      </c>
      <c r="BD352" s="17">
        <f t="shared" si="126"/>
        <v>3.646185010128292</v>
      </c>
      <c r="BE352" s="17">
        <f t="shared" si="127"/>
        <v>1.4179608372721135</v>
      </c>
      <c r="BF352" s="17">
        <f t="shared" si="128"/>
        <v>1.823092505064146</v>
      </c>
      <c r="BG352" s="17">
        <f t="shared" si="129"/>
        <v>0.60769750168804859</v>
      </c>
      <c r="BH352" s="13">
        <v>18</v>
      </c>
      <c r="BI352" s="13">
        <v>4</v>
      </c>
      <c r="BJ352" s="13">
        <v>2</v>
      </c>
      <c r="BK352" s="13">
        <v>0</v>
      </c>
      <c r="BL352" s="13">
        <v>0</v>
      </c>
      <c r="BM352" s="13">
        <v>0</v>
      </c>
      <c r="BN352" s="13">
        <f t="shared" si="130"/>
        <v>80</v>
      </c>
      <c r="BO352" s="16">
        <v>-1.77</v>
      </c>
      <c r="BP352" s="1"/>
      <c r="BQ352" s="1"/>
      <c r="BR352" s="23" t="str">
        <f t="shared" si="131"/>
        <v xml:space="preserve"> </v>
      </c>
      <c r="BS352" s="1"/>
      <c r="BT352" s="13">
        <v>0</v>
      </c>
      <c r="BU352" s="13">
        <v>6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23">
        <f t="shared" si="132"/>
        <v>0</v>
      </c>
      <c r="CC352" s="16">
        <v>-0.2</v>
      </c>
      <c r="CD352" s="16">
        <v>1.1000000000000001</v>
      </c>
      <c r="CE352" s="16">
        <v>1</v>
      </c>
      <c r="CF352" s="24">
        <f t="shared" si="133"/>
        <v>4.5454545454545456E-2</v>
      </c>
      <c r="CG352" s="24">
        <f t="shared" si="134"/>
        <v>0.20256583389601623</v>
      </c>
      <c r="CH352" s="25">
        <v>2</v>
      </c>
      <c r="CI352" s="16">
        <v>5.7</v>
      </c>
      <c r="CJ352" s="16">
        <v>6.5</v>
      </c>
      <c r="CK352" s="16">
        <v>4.8</v>
      </c>
      <c r="CL352" s="16">
        <v>-0.7</v>
      </c>
      <c r="CM352" s="16">
        <v>1.5</v>
      </c>
      <c r="CN352" s="16">
        <v>0</v>
      </c>
      <c r="CO352" s="16">
        <v>0.9</v>
      </c>
      <c r="CP352" s="26">
        <f t="shared" si="135"/>
        <v>4.0909090909090909E-2</v>
      </c>
      <c r="CQ352" s="26">
        <f t="shared" si="136"/>
        <v>0.18230925050641461</v>
      </c>
      <c r="CR352" s="13">
        <v>0</v>
      </c>
      <c r="CS352" s="13">
        <v>0</v>
      </c>
      <c r="CT352" s="13">
        <v>0</v>
      </c>
      <c r="CU352" s="13">
        <v>0</v>
      </c>
      <c r="CV352" s="13">
        <v>-0.17</v>
      </c>
      <c r="CW352" s="13">
        <v>7.0000000000000007E-2</v>
      </c>
      <c r="CX352" s="13">
        <v>-0.28999999999999998</v>
      </c>
      <c r="CY352" s="13">
        <v>-0.15</v>
      </c>
      <c r="CZ352" s="13">
        <v>-0.28000000000000003</v>
      </c>
      <c r="DA352" s="13">
        <v>-0.82</v>
      </c>
      <c r="DB352" s="27">
        <v>11.51</v>
      </c>
      <c r="DC352" s="27">
        <v>11.09</v>
      </c>
      <c r="DD352" s="27">
        <v>0.42</v>
      </c>
      <c r="DE352" s="27">
        <v>0.09</v>
      </c>
      <c r="DF352" s="27">
        <v>2.95</v>
      </c>
      <c r="DG352" s="27">
        <v>17.93</v>
      </c>
      <c r="DH352" s="27">
        <v>-14.98</v>
      </c>
      <c r="DI352" s="27">
        <v>-3.38</v>
      </c>
      <c r="DJ352" s="1">
        <v>65</v>
      </c>
      <c r="DK352" s="1"/>
      <c r="DL352" s="1"/>
      <c r="DM352" s="1">
        <v>0.20800000000000002</v>
      </c>
      <c r="DN352" s="1">
        <v>0</v>
      </c>
      <c r="DO352" s="1">
        <v>0</v>
      </c>
      <c r="DP352" s="16">
        <f t="shared" si="137"/>
        <v>0.86639212994738046</v>
      </c>
    </row>
    <row r="353" spans="1:120" x14ac:dyDescent="0.2">
      <c r="A353" s="13">
        <v>43</v>
      </c>
      <c r="B353" s="13" t="s">
        <v>1442</v>
      </c>
      <c r="C353" s="13" t="s">
        <v>1443</v>
      </c>
      <c r="D353" s="13" t="s">
        <v>246</v>
      </c>
      <c r="E353" s="13" t="s">
        <v>141</v>
      </c>
      <c r="F353" s="1" t="s">
        <v>142</v>
      </c>
      <c r="G353" s="13">
        <v>72</v>
      </c>
      <c r="H353" s="13">
        <v>196</v>
      </c>
      <c r="I353" s="13" t="s">
        <v>125</v>
      </c>
      <c r="J353" s="13">
        <v>2005</v>
      </c>
      <c r="K353" s="13">
        <v>5</v>
      </c>
      <c r="L353" s="13">
        <v>132</v>
      </c>
      <c r="M353" s="1"/>
      <c r="N353" s="1">
        <v>28</v>
      </c>
      <c r="O353" s="13" t="s">
        <v>1444</v>
      </c>
      <c r="P353" s="13" t="s">
        <v>1445</v>
      </c>
      <c r="Q353" s="1" t="str">
        <f t="shared" si="115"/>
        <v>DET</v>
      </c>
      <c r="R353" s="13" t="s">
        <v>128</v>
      </c>
      <c r="S353" s="1"/>
      <c r="T353" s="13" t="s">
        <v>146</v>
      </c>
      <c r="U353" s="13">
        <v>75</v>
      </c>
      <c r="V353" s="13">
        <v>15</v>
      </c>
      <c r="W353" s="13">
        <v>18</v>
      </c>
      <c r="X353" s="14">
        <v>13</v>
      </c>
      <c r="Y353" s="13">
        <v>33</v>
      </c>
      <c r="Z353" s="13">
        <v>7</v>
      </c>
      <c r="AA353" s="1">
        <v>160</v>
      </c>
      <c r="AB353" s="14">
        <v>50</v>
      </c>
      <c r="AC353" s="14">
        <v>60</v>
      </c>
      <c r="AD353" s="15">
        <f t="shared" si="116"/>
        <v>9.375E-2</v>
      </c>
      <c r="AE353" s="15">
        <f t="shared" si="117"/>
        <v>5.5555555555555552E-2</v>
      </c>
      <c r="AF353" s="16">
        <v>1187.5166666667001</v>
      </c>
      <c r="AG353" s="17">
        <f t="shared" si="118"/>
        <v>15.833555555556002</v>
      </c>
      <c r="AH353" s="29">
        <v>1711</v>
      </c>
      <c r="AI353" s="17">
        <f t="shared" si="119"/>
        <v>22.813333333333333</v>
      </c>
      <c r="AJ353" s="19">
        <f t="shared" si="120"/>
        <v>0.69404831482565754</v>
      </c>
      <c r="AK353" s="20">
        <f>'Even Strength'!AA353+'Power Play'!R353+'Penalty Kill'!L353</f>
        <v>151.38544891640868</v>
      </c>
      <c r="AL353" s="19">
        <f t="shared" si="121"/>
        <v>7.6488416457180382</v>
      </c>
      <c r="AM353" s="15">
        <f>IF(('Even Strength'!BR353+'Power Play'!AK353+'Penalty Kill'!AG353)&gt;0,V353/('Even Strength'!BR353+'Power Play'!AK353+'Penalty Kill'!AG353),0)</f>
        <v>0.27272727272727271</v>
      </c>
      <c r="AN353" s="15">
        <f>IF(('Even Strength'!BR353+'Power Play'!AK353+'Penalty Kill'!AG353)&gt;0,W353/('Even Strength'!BR353+'Power Play'!AK353+'Penalty Kill'!AG353),0)</f>
        <v>0.32727272727272727</v>
      </c>
      <c r="AO353" s="15">
        <f t="shared" si="122"/>
        <v>0.6</v>
      </c>
      <c r="AP353" s="13">
        <v>223</v>
      </c>
      <c r="AQ353" s="13">
        <v>198</v>
      </c>
      <c r="AR353" s="21">
        <f t="shared" si="123"/>
        <v>0.52969121140142517</v>
      </c>
      <c r="AS353" s="22">
        <v>9.1</v>
      </c>
      <c r="AT353" s="13">
        <v>1</v>
      </c>
      <c r="AU353" s="13">
        <v>1</v>
      </c>
      <c r="AV353">
        <v>114</v>
      </c>
      <c r="AW353" s="13">
        <v>132</v>
      </c>
      <c r="AX353" s="13">
        <v>25</v>
      </c>
      <c r="AY353" s="13">
        <v>50</v>
      </c>
      <c r="AZ353" s="13">
        <v>22</v>
      </c>
      <c r="BA353" s="13">
        <v>33</v>
      </c>
      <c r="BB353" s="16">
        <f t="shared" si="124"/>
        <v>5.7599191590291854</v>
      </c>
      <c r="BC353" s="17">
        <f t="shared" si="125"/>
        <v>6.6693800788758981</v>
      </c>
      <c r="BD353" s="17">
        <f t="shared" si="126"/>
        <v>1.2631401664537687</v>
      </c>
      <c r="BE353" s="17">
        <f t="shared" si="127"/>
        <v>2.5262803329075374</v>
      </c>
      <c r="BF353" s="17">
        <f t="shared" si="128"/>
        <v>1.1115633464793164</v>
      </c>
      <c r="BG353" s="17">
        <f t="shared" si="129"/>
        <v>1.6673450197189745</v>
      </c>
      <c r="BH353" s="13">
        <v>12</v>
      </c>
      <c r="BI353" s="13">
        <v>6</v>
      </c>
      <c r="BJ353" s="13">
        <v>0</v>
      </c>
      <c r="BK353" s="13">
        <v>0</v>
      </c>
      <c r="BL353" s="13">
        <v>0</v>
      </c>
      <c r="BM353" s="13">
        <v>0</v>
      </c>
      <c r="BN353" s="13">
        <f t="shared" si="130"/>
        <v>169</v>
      </c>
      <c r="BO353" s="16">
        <v>10.263</v>
      </c>
      <c r="BP353" s="13">
        <v>2</v>
      </c>
      <c r="BQ353" s="13">
        <v>1</v>
      </c>
      <c r="BR353" s="23">
        <f t="shared" si="131"/>
        <v>0.5</v>
      </c>
      <c r="BS353" s="13">
        <v>1</v>
      </c>
      <c r="BT353" s="13">
        <v>2</v>
      </c>
      <c r="BU353" s="13">
        <v>24</v>
      </c>
      <c r="BV353" s="13">
        <v>0</v>
      </c>
      <c r="BW353" s="13">
        <v>1</v>
      </c>
      <c r="BX353" s="13">
        <v>1</v>
      </c>
      <c r="BY353" s="13">
        <v>2</v>
      </c>
      <c r="BZ353" s="13">
        <v>0</v>
      </c>
      <c r="CA353" s="13">
        <v>0</v>
      </c>
      <c r="CB353" s="23">
        <f t="shared" si="132"/>
        <v>0</v>
      </c>
      <c r="CC353" s="16">
        <v>2.1</v>
      </c>
      <c r="CD353" s="16">
        <v>1.7000000000000002</v>
      </c>
      <c r="CE353" s="16">
        <v>3.7</v>
      </c>
      <c r="CF353" s="24">
        <f t="shared" si="133"/>
        <v>4.9333333333333333E-2</v>
      </c>
      <c r="CG353" s="24">
        <f t="shared" si="134"/>
        <v>0.18694474463515776</v>
      </c>
      <c r="CH353" s="25">
        <v>5</v>
      </c>
      <c r="CI353" s="16">
        <v>24.2</v>
      </c>
      <c r="CJ353" s="16">
        <v>24.5</v>
      </c>
      <c r="CK353" s="16">
        <v>6.7</v>
      </c>
      <c r="CL353" s="16">
        <v>3.3</v>
      </c>
      <c r="CM353" s="16">
        <v>3.6</v>
      </c>
      <c r="CN353" s="16">
        <v>0.4</v>
      </c>
      <c r="CO353" s="16">
        <v>7.3</v>
      </c>
      <c r="CP353" s="26">
        <f t="shared" si="135"/>
        <v>9.7333333333333327E-2</v>
      </c>
      <c r="CQ353" s="26">
        <f t="shared" si="136"/>
        <v>0.3688369286045004</v>
      </c>
      <c r="CR353" s="13">
        <v>5</v>
      </c>
      <c r="CS353" s="13">
        <v>0</v>
      </c>
      <c r="CT353" s="13">
        <v>2</v>
      </c>
      <c r="CU353" s="13">
        <v>0.46</v>
      </c>
      <c r="CV353" s="13">
        <v>0.12</v>
      </c>
      <c r="CW353" s="13">
        <v>2.48</v>
      </c>
      <c r="CX353" s="13">
        <v>2.1800000000000002</v>
      </c>
      <c r="CY353" s="13">
        <v>6.49</v>
      </c>
      <c r="CZ353" s="13">
        <v>-2.11</v>
      </c>
      <c r="DA353" s="13">
        <v>9.6199999999999992</v>
      </c>
      <c r="DB353" s="27">
        <v>82.26</v>
      </c>
      <c r="DC353" s="27">
        <v>-17.22</v>
      </c>
      <c r="DD353" s="27">
        <v>99.48</v>
      </c>
      <c r="DE353" s="27">
        <v>6.5</v>
      </c>
      <c r="DF353" s="27">
        <v>48.72</v>
      </c>
      <c r="DG353" s="27">
        <v>3.46</v>
      </c>
      <c r="DH353" s="27">
        <v>45.26</v>
      </c>
      <c r="DI353" s="27">
        <v>2.96</v>
      </c>
      <c r="DJ353" s="1">
        <v>186</v>
      </c>
      <c r="DK353" s="28">
        <v>7</v>
      </c>
      <c r="DL353" s="28" t="s">
        <v>712</v>
      </c>
      <c r="DM353" s="1">
        <v>2.125</v>
      </c>
      <c r="DN353" s="1">
        <v>0.18099999999999999</v>
      </c>
      <c r="DO353" s="1">
        <v>0</v>
      </c>
      <c r="DP353" s="16">
        <f t="shared" si="137"/>
        <v>3.9489361702127659</v>
      </c>
    </row>
    <row r="354" spans="1:120" x14ac:dyDescent="0.2">
      <c r="A354" s="13">
        <v>83</v>
      </c>
      <c r="B354" s="13" t="s">
        <v>1446</v>
      </c>
      <c r="C354" s="13" t="s">
        <v>1447</v>
      </c>
      <c r="D354" s="1"/>
      <c r="E354" s="13" t="s">
        <v>1012</v>
      </c>
      <c r="F354" s="1" t="s">
        <v>1013</v>
      </c>
      <c r="G354" s="13">
        <v>72</v>
      </c>
      <c r="H354" s="13">
        <v>185</v>
      </c>
      <c r="I354" s="13" t="s">
        <v>150</v>
      </c>
      <c r="J354" s="13">
        <v>2001</v>
      </c>
      <c r="K354" s="13">
        <v>1</v>
      </c>
      <c r="L354" s="13">
        <v>13</v>
      </c>
      <c r="M354" s="1"/>
      <c r="N354" s="1">
        <v>31</v>
      </c>
      <c r="O354" s="13" t="s">
        <v>1448</v>
      </c>
      <c r="P354" s="13" t="s">
        <v>1449</v>
      </c>
      <c r="Q354" s="1" t="str">
        <f t="shared" si="115"/>
        <v>DAL</v>
      </c>
      <c r="R354" s="13" t="s">
        <v>363</v>
      </c>
      <c r="S354" s="1"/>
      <c r="T354" s="13" t="s">
        <v>154</v>
      </c>
      <c r="U354" s="13">
        <v>76</v>
      </c>
      <c r="V354" s="13">
        <v>11</v>
      </c>
      <c r="W354" s="13">
        <v>21</v>
      </c>
      <c r="X354" s="14">
        <v>8</v>
      </c>
      <c r="Y354" s="13">
        <v>32</v>
      </c>
      <c r="Z354" s="13">
        <v>-8</v>
      </c>
      <c r="AA354" s="1">
        <v>140</v>
      </c>
      <c r="AB354" s="14">
        <v>39</v>
      </c>
      <c r="AC354" s="14">
        <v>76</v>
      </c>
      <c r="AD354" s="15">
        <f t="shared" si="116"/>
        <v>7.857142857142857E-2</v>
      </c>
      <c r="AE354" s="15">
        <f t="shared" si="117"/>
        <v>4.3137254901960784E-2</v>
      </c>
      <c r="AF354" s="16">
        <v>1036.6833333333</v>
      </c>
      <c r="AG354" s="17">
        <f t="shared" si="118"/>
        <v>13.640570175438157</v>
      </c>
      <c r="AH354" s="29">
        <v>1510</v>
      </c>
      <c r="AI354" s="17">
        <f t="shared" si="119"/>
        <v>19.868421052631579</v>
      </c>
      <c r="AJ354" s="19">
        <f t="shared" si="120"/>
        <v>0.6865452538631126</v>
      </c>
      <c r="AK354" s="20">
        <f>'Even Strength'!AA354+'Power Play'!R354+'Penalty Kill'!L354</f>
        <v>78.830466830466833</v>
      </c>
      <c r="AL354" s="19">
        <f t="shared" si="121"/>
        <v>4.5624617062376771</v>
      </c>
      <c r="AM354" s="15">
        <f>IF(('Even Strength'!BR354+'Power Play'!AK354+'Penalty Kill'!AG354)&gt;0,V354/('Even Strength'!BR354+'Power Play'!AK354+'Penalty Kill'!AG354),0)</f>
        <v>0.22916666666666666</v>
      </c>
      <c r="AN354" s="15">
        <f>IF(('Even Strength'!BR354+'Power Play'!AK354+'Penalty Kill'!AG354)&gt;0,W354/('Even Strength'!BR354+'Power Play'!AK354+'Penalty Kill'!AG354),0)</f>
        <v>0.4375</v>
      </c>
      <c r="AO354" s="15">
        <f t="shared" si="122"/>
        <v>0.66666666666666663</v>
      </c>
      <c r="AP354" s="13">
        <v>0</v>
      </c>
      <c r="AQ354" s="13">
        <v>0</v>
      </c>
      <c r="AR354" s="21">
        <f t="shared" si="123"/>
        <v>0</v>
      </c>
      <c r="AS354" s="22">
        <v>0</v>
      </c>
      <c r="AT354" s="1"/>
      <c r="AU354" s="1"/>
      <c r="AV354">
        <v>99</v>
      </c>
      <c r="AW354" s="13">
        <v>22</v>
      </c>
      <c r="AX354" s="13">
        <v>35</v>
      </c>
      <c r="AY354" s="13">
        <v>39</v>
      </c>
      <c r="AZ354" s="13">
        <v>37</v>
      </c>
      <c r="BA354" s="13">
        <v>30</v>
      </c>
      <c r="BB354" s="16">
        <f t="shared" si="124"/>
        <v>5.7298114178230488</v>
      </c>
      <c r="BC354" s="17">
        <f t="shared" si="125"/>
        <v>1.2732914261828998</v>
      </c>
      <c r="BD354" s="17">
        <f t="shared" si="126"/>
        <v>2.0256909052909768</v>
      </c>
      <c r="BE354" s="17">
        <f t="shared" si="127"/>
        <v>2.2571984373242313</v>
      </c>
      <c r="BF354" s="17">
        <f t="shared" si="128"/>
        <v>2.1414446713076041</v>
      </c>
      <c r="BG354" s="17">
        <f t="shared" si="129"/>
        <v>1.7363064902494088</v>
      </c>
      <c r="BH354" s="13">
        <v>16</v>
      </c>
      <c r="BI354" s="13">
        <v>8</v>
      </c>
      <c r="BJ354" s="13">
        <v>0</v>
      </c>
      <c r="BK354" s="13">
        <v>0</v>
      </c>
      <c r="BL354" s="13">
        <v>0</v>
      </c>
      <c r="BM354" s="13">
        <v>0</v>
      </c>
      <c r="BN354" s="13">
        <f t="shared" si="130"/>
        <v>73</v>
      </c>
      <c r="BO354" s="16">
        <v>4.1989999999999998</v>
      </c>
      <c r="BP354" s="13">
        <v>3</v>
      </c>
      <c r="BQ354" s="13">
        <v>0</v>
      </c>
      <c r="BR354" s="23">
        <f t="shared" si="131"/>
        <v>0</v>
      </c>
      <c r="BS354" s="13">
        <v>0</v>
      </c>
      <c r="BT354" s="13">
        <v>1</v>
      </c>
      <c r="BU354" s="13">
        <v>18</v>
      </c>
      <c r="BV354" s="13">
        <v>1</v>
      </c>
      <c r="BW354" s="13">
        <v>0</v>
      </c>
      <c r="BX354" s="13">
        <v>1</v>
      </c>
      <c r="BY354" s="13">
        <v>0</v>
      </c>
      <c r="BZ354" s="13">
        <v>0</v>
      </c>
      <c r="CA354" s="13">
        <v>0</v>
      </c>
      <c r="CB354" s="23">
        <f t="shared" si="132"/>
        <v>0</v>
      </c>
      <c r="CC354" s="16">
        <v>2</v>
      </c>
      <c r="CD354" s="16">
        <v>0.60000000000000009</v>
      </c>
      <c r="CE354" s="16">
        <v>2.5</v>
      </c>
      <c r="CF354" s="24">
        <f t="shared" si="133"/>
        <v>3.2894736842105261E-2</v>
      </c>
      <c r="CG354" s="24">
        <f t="shared" si="134"/>
        <v>0.14469220752078407</v>
      </c>
      <c r="CH354" s="25">
        <v>4</v>
      </c>
      <c r="CI354" s="16">
        <v>23.1</v>
      </c>
      <c r="CJ354" s="16">
        <v>19.7</v>
      </c>
      <c r="CK354" s="16">
        <v>-3.4</v>
      </c>
      <c r="CL354" s="16">
        <v>2.8</v>
      </c>
      <c r="CM354" s="16">
        <v>0.60000000000000009</v>
      </c>
      <c r="CN354" s="16">
        <v>-0.8</v>
      </c>
      <c r="CO354" s="16">
        <v>2.6</v>
      </c>
      <c r="CP354" s="26">
        <f t="shared" si="135"/>
        <v>3.4210526315789476E-2</v>
      </c>
      <c r="CQ354" s="26">
        <f t="shared" si="136"/>
        <v>0.15047989582161542</v>
      </c>
      <c r="CR354" s="13">
        <v>1</v>
      </c>
      <c r="CS354" s="13">
        <v>2</v>
      </c>
      <c r="CT354" s="13">
        <v>2</v>
      </c>
      <c r="CU354" s="13">
        <v>0</v>
      </c>
      <c r="CV354" s="13">
        <v>-0.03</v>
      </c>
      <c r="CW354" s="13">
        <v>1.39</v>
      </c>
      <c r="CX354" s="13">
        <v>2.52</v>
      </c>
      <c r="CY354" s="13">
        <v>-2.17</v>
      </c>
      <c r="CZ354" s="13">
        <v>0.71</v>
      </c>
      <c r="DA354" s="13">
        <v>2.42</v>
      </c>
      <c r="DB354" s="27">
        <v>-7.49</v>
      </c>
      <c r="DC354" s="27">
        <v>43.35</v>
      </c>
      <c r="DD354" s="27">
        <v>-50.84</v>
      </c>
      <c r="DE354" s="27">
        <v>-3.57</v>
      </c>
      <c r="DF354" s="27">
        <v>-22.61</v>
      </c>
      <c r="DG354" s="27">
        <v>33.909999999999997</v>
      </c>
      <c r="DH354" s="27">
        <v>-56.52</v>
      </c>
      <c r="DI354" s="27">
        <v>-3.97</v>
      </c>
      <c r="DJ354" s="1">
        <v>186</v>
      </c>
      <c r="DK354" s="28">
        <v>3</v>
      </c>
      <c r="DL354" s="28" t="s">
        <v>498</v>
      </c>
      <c r="DM354" s="1">
        <v>4</v>
      </c>
      <c r="DN354" s="1">
        <v>0.14599999999999999</v>
      </c>
      <c r="DO354" s="1">
        <v>0</v>
      </c>
      <c r="DP354" s="16">
        <f t="shared" si="137"/>
        <v>-4.7404255319148945</v>
      </c>
    </row>
    <row r="355" spans="1:120" x14ac:dyDescent="0.2">
      <c r="A355" s="13">
        <v>23</v>
      </c>
      <c r="B355" s="13" t="s">
        <v>1450</v>
      </c>
      <c r="C355" s="13" t="s">
        <v>1451</v>
      </c>
      <c r="D355" s="13" t="s">
        <v>133</v>
      </c>
      <c r="E355" s="13" t="s">
        <v>123</v>
      </c>
      <c r="F355" s="1" t="s">
        <v>124</v>
      </c>
      <c r="G355" s="13">
        <v>72</v>
      </c>
      <c r="H355" s="13">
        <v>211</v>
      </c>
      <c r="I355" s="13" t="s">
        <v>125</v>
      </c>
      <c r="J355" s="13">
        <v>2000</v>
      </c>
      <c r="K355" s="13">
        <v>5</v>
      </c>
      <c r="L355" s="13">
        <v>131</v>
      </c>
      <c r="M355" s="1"/>
      <c r="N355" s="1">
        <v>33</v>
      </c>
      <c r="O355" s="13" t="s">
        <v>312</v>
      </c>
      <c r="P355" s="13" t="s">
        <v>1452</v>
      </c>
      <c r="Q355" s="1" t="str">
        <f t="shared" si="115"/>
        <v>EDM</v>
      </c>
      <c r="R355" s="13" t="s">
        <v>136</v>
      </c>
      <c r="S355" s="1"/>
      <c r="T355" s="13" t="s">
        <v>207</v>
      </c>
      <c r="U355" s="13">
        <v>71</v>
      </c>
      <c r="V355" s="13">
        <v>8</v>
      </c>
      <c r="W355" s="13">
        <v>8</v>
      </c>
      <c r="X355" s="14">
        <v>6</v>
      </c>
      <c r="Y355" s="13">
        <v>16</v>
      </c>
      <c r="Z355" s="13">
        <v>-14</v>
      </c>
      <c r="AA355" s="1">
        <v>103</v>
      </c>
      <c r="AB355" s="14">
        <v>37</v>
      </c>
      <c r="AC355" s="14">
        <v>32</v>
      </c>
      <c r="AD355" s="15">
        <f t="shared" si="116"/>
        <v>7.7669902912621352E-2</v>
      </c>
      <c r="AE355" s="15">
        <f t="shared" si="117"/>
        <v>4.6511627906976744E-2</v>
      </c>
      <c r="AF355" s="16">
        <v>933.8</v>
      </c>
      <c r="AG355" s="17">
        <f t="shared" si="118"/>
        <v>13.152112676056337</v>
      </c>
      <c r="AH355" s="29">
        <v>1405</v>
      </c>
      <c r="AI355" s="17">
        <f t="shared" si="119"/>
        <v>19.788732394366196</v>
      </c>
      <c r="AJ355" s="19">
        <f t="shared" si="120"/>
        <v>0.66462633451957287</v>
      </c>
      <c r="AK355" s="20">
        <f>'Even Strength'!AA355+'Power Play'!R355+'Penalty Kill'!L355</f>
        <v>86.36666666666666</v>
      </c>
      <c r="AL355" s="19">
        <f t="shared" si="121"/>
        <v>5.5493681730563287</v>
      </c>
      <c r="AM355" s="15">
        <f>IF(('Even Strength'!BR355+'Power Play'!AK355+'Penalty Kill'!AG355)&gt;0,V355/('Even Strength'!BR355+'Power Play'!AK355+'Penalty Kill'!AG355),0)</f>
        <v>0.38095238095238093</v>
      </c>
      <c r="AN355" s="15">
        <f>IF(('Even Strength'!BR355+'Power Play'!AK355+'Penalty Kill'!AG355)&gt;0,W355/('Even Strength'!BR355+'Power Play'!AK355+'Penalty Kill'!AG355),0)</f>
        <v>0.38095238095238093</v>
      </c>
      <c r="AO355" s="15">
        <f t="shared" si="122"/>
        <v>0.76190476190476186</v>
      </c>
      <c r="AP355" s="13">
        <v>98</v>
      </c>
      <c r="AQ355" s="13">
        <v>100</v>
      </c>
      <c r="AR355" s="21">
        <f t="shared" si="123"/>
        <v>0.49494949494949497</v>
      </c>
      <c r="AS355" s="22">
        <v>4.5999999999999996</v>
      </c>
      <c r="AT355" s="13">
        <v>2</v>
      </c>
      <c r="AU355" s="13">
        <v>0</v>
      </c>
      <c r="AV355">
        <v>115</v>
      </c>
      <c r="AW355" s="13">
        <v>220</v>
      </c>
      <c r="AX355" s="13">
        <v>72</v>
      </c>
      <c r="AY355" s="13">
        <v>37</v>
      </c>
      <c r="AZ355" s="13">
        <v>15</v>
      </c>
      <c r="BA355" s="13">
        <v>31</v>
      </c>
      <c r="BB355" s="16">
        <f t="shared" si="124"/>
        <v>7.389162561576355</v>
      </c>
      <c r="BC355" s="17">
        <f t="shared" si="125"/>
        <v>14.135789248233028</v>
      </c>
      <c r="BD355" s="17">
        <f t="shared" si="126"/>
        <v>4.6262582994217185</v>
      </c>
      <c r="BE355" s="17">
        <f t="shared" si="127"/>
        <v>2.3773827372028271</v>
      </c>
      <c r="BF355" s="17">
        <f t="shared" si="128"/>
        <v>0.9638038123795245</v>
      </c>
      <c r="BG355" s="17">
        <f t="shared" si="129"/>
        <v>1.9918612122510175</v>
      </c>
      <c r="BH355" s="13">
        <v>76</v>
      </c>
      <c r="BI355" s="13">
        <v>18</v>
      </c>
      <c r="BJ355" s="13">
        <v>8</v>
      </c>
      <c r="BK355" s="13">
        <v>0</v>
      </c>
      <c r="BL355" s="13">
        <v>0</v>
      </c>
      <c r="BM355" s="13">
        <v>0</v>
      </c>
      <c r="BN355" s="13">
        <f t="shared" si="130"/>
        <v>376</v>
      </c>
      <c r="BO355" s="16">
        <v>-11.177</v>
      </c>
      <c r="BP355" s="13">
        <v>3</v>
      </c>
      <c r="BQ355" s="13">
        <v>0</v>
      </c>
      <c r="BR355" s="23">
        <f t="shared" si="131"/>
        <v>0</v>
      </c>
      <c r="BS355" s="13">
        <v>0</v>
      </c>
      <c r="BT355" s="13">
        <v>2</v>
      </c>
      <c r="BU355" s="13">
        <v>18</v>
      </c>
      <c r="BV355" s="13">
        <v>0</v>
      </c>
      <c r="BW355" s="13">
        <v>0</v>
      </c>
      <c r="BX355" s="13">
        <v>0</v>
      </c>
      <c r="BY355" s="13">
        <v>2</v>
      </c>
      <c r="BZ355" s="13">
        <v>0</v>
      </c>
      <c r="CA355" s="13">
        <v>0</v>
      </c>
      <c r="CB355" s="23">
        <f t="shared" si="132"/>
        <v>0</v>
      </c>
      <c r="CC355" s="16">
        <v>0.1</v>
      </c>
      <c r="CD355" s="16">
        <v>0.5</v>
      </c>
      <c r="CE355" s="16">
        <v>0.7</v>
      </c>
      <c r="CF355" s="24">
        <f t="shared" si="133"/>
        <v>9.8591549295774638E-3</v>
      </c>
      <c r="CG355" s="24">
        <f t="shared" si="134"/>
        <v>4.4977511244377807E-2</v>
      </c>
      <c r="CH355" s="25">
        <v>5</v>
      </c>
      <c r="CI355" s="16">
        <v>17.100000000000001</v>
      </c>
      <c r="CJ355" s="16">
        <v>21</v>
      </c>
      <c r="CK355" s="16">
        <v>-4.3</v>
      </c>
      <c r="CL355" s="16">
        <v>-0.5</v>
      </c>
      <c r="CM355" s="16">
        <v>2.1</v>
      </c>
      <c r="CN355" s="16">
        <v>-0.8</v>
      </c>
      <c r="CO355" s="16">
        <v>0.7</v>
      </c>
      <c r="CP355" s="26">
        <f t="shared" si="135"/>
        <v>9.8591549295774638E-3</v>
      </c>
      <c r="CQ355" s="26">
        <f t="shared" si="136"/>
        <v>4.4977511244377807E-2</v>
      </c>
      <c r="CR355" s="13">
        <v>0</v>
      </c>
      <c r="CS355" s="13">
        <v>0</v>
      </c>
      <c r="CT355" s="13">
        <v>2</v>
      </c>
      <c r="CU355" s="13">
        <v>0.19</v>
      </c>
      <c r="CV355" s="13">
        <v>-1.17</v>
      </c>
      <c r="CW355" s="13">
        <v>-0.26</v>
      </c>
      <c r="CX355" s="13">
        <v>-0.19</v>
      </c>
      <c r="CY355" s="13">
        <v>-0.57999999999999996</v>
      </c>
      <c r="CZ355" s="13">
        <v>-1.81</v>
      </c>
      <c r="DA355" s="13">
        <v>-3.82</v>
      </c>
      <c r="DB355" s="27">
        <v>80.459999999999994</v>
      </c>
      <c r="DC355" s="27">
        <v>-58.46</v>
      </c>
      <c r="DD355" s="27">
        <v>138.91999999999999</v>
      </c>
      <c r="DE355" s="27">
        <v>10.92</v>
      </c>
      <c r="DF355" s="27">
        <v>70.34</v>
      </c>
      <c r="DG355" s="27">
        <v>-72.17</v>
      </c>
      <c r="DH355" s="27">
        <v>142.5</v>
      </c>
      <c r="DI355" s="27">
        <v>11.2</v>
      </c>
      <c r="DJ355" s="1">
        <v>186</v>
      </c>
      <c r="DK355" s="28">
        <v>10</v>
      </c>
      <c r="DL355" s="28" t="s">
        <v>1453</v>
      </c>
      <c r="DM355" s="1">
        <v>1.85</v>
      </c>
      <c r="DN355" s="1">
        <v>6.8000000000000005E-2</v>
      </c>
      <c r="DO355" s="1">
        <v>0</v>
      </c>
      <c r="DP355" s="16">
        <f t="shared" si="137"/>
        <v>-2.0659574468085111</v>
      </c>
    </row>
    <row r="356" spans="1:120" x14ac:dyDescent="0.2">
      <c r="A356" s="13">
        <v>14</v>
      </c>
      <c r="B356" s="13" t="s">
        <v>1454</v>
      </c>
      <c r="C356" s="13" t="s">
        <v>1455</v>
      </c>
      <c r="D356" s="13" t="s">
        <v>158</v>
      </c>
      <c r="E356" s="13" t="s">
        <v>141</v>
      </c>
      <c r="F356" s="1" t="s">
        <v>142</v>
      </c>
      <c r="G356" s="13">
        <v>72</v>
      </c>
      <c r="H356" s="13">
        <v>195</v>
      </c>
      <c r="I356" s="13" t="s">
        <v>125</v>
      </c>
      <c r="J356" s="13">
        <v>2008</v>
      </c>
      <c r="K356" s="13">
        <v>3</v>
      </c>
      <c r="L356" s="13">
        <v>82</v>
      </c>
      <c r="M356" s="1"/>
      <c r="N356" s="1">
        <v>24</v>
      </c>
      <c r="O356" s="13" t="s">
        <v>144</v>
      </c>
      <c r="P356" s="13" t="s">
        <v>1456</v>
      </c>
      <c r="Q356" s="1" t="str">
        <f t="shared" si="115"/>
        <v>NJD</v>
      </c>
      <c r="R356" s="13" t="s">
        <v>398</v>
      </c>
      <c r="S356" s="1"/>
      <c r="T356" s="13" t="s">
        <v>146</v>
      </c>
      <c r="U356" s="13">
        <v>75</v>
      </c>
      <c r="V356" s="13">
        <v>16</v>
      </c>
      <c r="W356" s="13">
        <v>27</v>
      </c>
      <c r="X356" s="14">
        <v>16</v>
      </c>
      <c r="Y356" s="13">
        <v>43</v>
      </c>
      <c r="Z356" s="13">
        <v>-6</v>
      </c>
      <c r="AA356" s="1">
        <v>127</v>
      </c>
      <c r="AB356" s="14">
        <v>37</v>
      </c>
      <c r="AC356" s="14">
        <v>59</v>
      </c>
      <c r="AD356" s="15">
        <f t="shared" si="116"/>
        <v>0.12598425196850394</v>
      </c>
      <c r="AE356" s="15">
        <f t="shared" si="117"/>
        <v>7.1748878923766815E-2</v>
      </c>
      <c r="AF356" s="16">
        <v>1330.7666666667001</v>
      </c>
      <c r="AG356" s="17">
        <f t="shared" si="118"/>
        <v>17.743555555556</v>
      </c>
      <c r="AH356" s="29">
        <v>1782</v>
      </c>
      <c r="AI356" s="17">
        <f t="shared" si="119"/>
        <v>23.76</v>
      </c>
      <c r="AJ356" s="19">
        <f t="shared" si="120"/>
        <v>0.74678264122710447</v>
      </c>
      <c r="AK356" s="20">
        <f>'Even Strength'!AA356+'Power Play'!R356+'Penalty Kill'!L356</f>
        <v>121.23109243697478</v>
      </c>
      <c r="AL356" s="19">
        <f t="shared" si="121"/>
        <v>5.4659210576998003</v>
      </c>
      <c r="AM356" s="15">
        <f>IF(('Even Strength'!BR356+'Power Play'!AK356+'Penalty Kill'!AG356)&gt;0,V356/('Even Strength'!BR356+'Power Play'!AK356+'Penalty Kill'!AG356),0)</f>
        <v>0.2857142857142857</v>
      </c>
      <c r="AN356" s="15">
        <f>IF(('Even Strength'!BR356+'Power Play'!AK356+'Penalty Kill'!AG356)&gt;0,W356/('Even Strength'!BR356+'Power Play'!AK356+'Penalty Kill'!AG356),0)</f>
        <v>0.48214285714285715</v>
      </c>
      <c r="AO356" s="15">
        <f t="shared" si="122"/>
        <v>0.76785714285714279</v>
      </c>
      <c r="AP356" s="13">
        <v>270</v>
      </c>
      <c r="AQ356" s="13">
        <v>249</v>
      </c>
      <c r="AR356" s="21">
        <f t="shared" si="123"/>
        <v>0.52023121387283233</v>
      </c>
      <c r="AS356" s="22">
        <v>12.1</v>
      </c>
      <c r="AT356" s="13">
        <v>6</v>
      </c>
      <c r="AU356" s="13">
        <v>4</v>
      </c>
      <c r="AV356">
        <v>77</v>
      </c>
      <c r="AW356" s="13">
        <v>59</v>
      </c>
      <c r="AX356" s="13">
        <v>44</v>
      </c>
      <c r="AY356" s="13">
        <v>38</v>
      </c>
      <c r="AZ356" s="13">
        <v>21</v>
      </c>
      <c r="BA356" s="13">
        <v>31</v>
      </c>
      <c r="BB356" s="16">
        <f t="shared" si="124"/>
        <v>3.471682989755192</v>
      </c>
      <c r="BC356" s="17">
        <f t="shared" si="125"/>
        <v>2.6601207324098222</v>
      </c>
      <c r="BD356" s="17">
        <f t="shared" si="126"/>
        <v>1.983818851288681</v>
      </c>
      <c r="BE356" s="17">
        <f t="shared" si="127"/>
        <v>1.7132980988402247</v>
      </c>
      <c r="BF356" s="17">
        <f t="shared" si="128"/>
        <v>0.94682263356959784</v>
      </c>
      <c r="BG356" s="17">
        <f t="shared" si="129"/>
        <v>1.3976905543170253</v>
      </c>
      <c r="BH356" s="13">
        <v>34</v>
      </c>
      <c r="BI356" s="13">
        <v>12</v>
      </c>
      <c r="BJ356" s="13">
        <v>0</v>
      </c>
      <c r="BK356" s="13">
        <v>1</v>
      </c>
      <c r="BL356" s="13">
        <v>0</v>
      </c>
      <c r="BM356" s="13">
        <v>0</v>
      </c>
      <c r="BN356" s="13">
        <f t="shared" si="130"/>
        <v>137</v>
      </c>
      <c r="BO356" s="16">
        <v>-3.9130000000000003</v>
      </c>
      <c r="BP356" s="13">
        <v>2</v>
      </c>
      <c r="BQ356" s="13">
        <v>0</v>
      </c>
      <c r="BR356" s="23">
        <f t="shared" si="131"/>
        <v>0</v>
      </c>
      <c r="BS356" s="13">
        <v>0</v>
      </c>
      <c r="BT356" s="13">
        <v>5</v>
      </c>
      <c r="BU356" s="13">
        <v>20</v>
      </c>
      <c r="BV356" s="13">
        <v>0</v>
      </c>
      <c r="BW356" s="13">
        <v>1</v>
      </c>
      <c r="BX356" s="13">
        <v>3</v>
      </c>
      <c r="BY356" s="13">
        <v>1</v>
      </c>
      <c r="BZ356" s="13">
        <v>0</v>
      </c>
      <c r="CA356" s="13">
        <v>1</v>
      </c>
      <c r="CB356" s="23">
        <f t="shared" si="132"/>
        <v>1</v>
      </c>
      <c r="CC356" s="16">
        <v>2.9</v>
      </c>
      <c r="CD356" s="16">
        <v>1.5</v>
      </c>
      <c r="CE356" s="16">
        <v>4.4000000000000004</v>
      </c>
      <c r="CF356" s="24">
        <f t="shared" si="133"/>
        <v>5.8666666666666673E-2</v>
      </c>
      <c r="CG356" s="24">
        <f t="shared" si="134"/>
        <v>0.19838188512886812</v>
      </c>
      <c r="CH356" s="25">
        <v>5</v>
      </c>
      <c r="CI356" s="16">
        <v>32.1</v>
      </c>
      <c r="CJ356" s="16">
        <v>32.4</v>
      </c>
      <c r="CK356" s="16">
        <v>-0.5</v>
      </c>
      <c r="CL356" s="16">
        <v>3.1</v>
      </c>
      <c r="CM356" s="16">
        <v>3.1</v>
      </c>
      <c r="CN356" s="16">
        <v>-0.5</v>
      </c>
      <c r="CO356" s="16">
        <v>5.7</v>
      </c>
      <c r="CP356" s="26">
        <f t="shared" si="135"/>
        <v>7.5999999999999998E-2</v>
      </c>
      <c r="CQ356" s="26">
        <f t="shared" si="136"/>
        <v>0.25699471482603364</v>
      </c>
      <c r="CR356" s="13">
        <v>2</v>
      </c>
      <c r="CS356" s="13">
        <v>3</v>
      </c>
      <c r="CT356" s="13">
        <v>6</v>
      </c>
      <c r="CU356" s="13">
        <v>0.44</v>
      </c>
      <c r="CV356" s="13">
        <v>-1.85</v>
      </c>
      <c r="CW356" s="13">
        <v>2.27</v>
      </c>
      <c r="CX356" s="13">
        <v>4.22</v>
      </c>
      <c r="CY356" s="13">
        <v>-3.61</v>
      </c>
      <c r="CZ356" s="13">
        <v>2.4900000000000002</v>
      </c>
      <c r="DA356" s="13">
        <v>3.96</v>
      </c>
      <c r="DB356" s="27">
        <v>20.48</v>
      </c>
      <c r="DC356" s="27">
        <v>105.65</v>
      </c>
      <c r="DD356" s="27">
        <v>-85.17</v>
      </c>
      <c r="DE356" s="27">
        <v>-5.12</v>
      </c>
      <c r="DF356" s="27">
        <v>7.5</v>
      </c>
      <c r="DG356" s="27">
        <v>47.22</v>
      </c>
      <c r="DH356" s="27">
        <v>-39.72</v>
      </c>
      <c r="DI356" s="27">
        <v>-2.39</v>
      </c>
      <c r="DJ356" s="1">
        <v>186</v>
      </c>
      <c r="DK356" s="28">
        <v>7</v>
      </c>
      <c r="DL356" s="28" t="s">
        <v>359</v>
      </c>
      <c r="DM356" s="1">
        <v>4</v>
      </c>
      <c r="DN356" s="1">
        <v>0.29299999999999998</v>
      </c>
      <c r="DO356" s="1">
        <v>0</v>
      </c>
      <c r="DP356" s="16">
        <f t="shared" si="137"/>
        <v>-1.6404255319148939</v>
      </c>
    </row>
    <row r="357" spans="1:120" x14ac:dyDescent="0.2">
      <c r="A357" s="13">
        <v>48</v>
      </c>
      <c r="B357" s="13" t="s">
        <v>1457</v>
      </c>
      <c r="C357" s="13" t="s">
        <v>1458</v>
      </c>
      <c r="D357" s="1"/>
      <c r="E357" s="13" t="s">
        <v>1012</v>
      </c>
      <c r="F357" s="1" t="s">
        <v>1013</v>
      </c>
      <c r="G357" s="13">
        <v>74</v>
      </c>
      <c r="H357" s="13">
        <v>210</v>
      </c>
      <c r="I357" s="13" t="s">
        <v>125</v>
      </c>
      <c r="J357" s="13">
        <v>2012</v>
      </c>
      <c r="K357" s="13">
        <v>1</v>
      </c>
      <c r="L357" s="13">
        <v>17</v>
      </c>
      <c r="M357" s="1"/>
      <c r="N357" s="1">
        <v>21</v>
      </c>
      <c r="O357" s="13" t="s">
        <v>1115</v>
      </c>
      <c r="P357" s="13" t="s">
        <v>1459</v>
      </c>
      <c r="Q357" s="1" t="str">
        <f t="shared" si="115"/>
        <v>SJS</v>
      </c>
      <c r="R357" s="13" t="s">
        <v>554</v>
      </c>
      <c r="S357" s="1"/>
      <c r="T357" s="13" t="s">
        <v>503</v>
      </c>
      <c r="U357" s="13">
        <v>82</v>
      </c>
      <c r="V357" s="13">
        <v>13</v>
      </c>
      <c r="W357" s="13">
        <v>18</v>
      </c>
      <c r="X357" s="14">
        <v>6</v>
      </c>
      <c r="Y357" s="13">
        <v>31</v>
      </c>
      <c r="Z357" s="13">
        <v>-5</v>
      </c>
      <c r="AA357" s="1">
        <v>145</v>
      </c>
      <c r="AB357" s="14">
        <v>66</v>
      </c>
      <c r="AC357" s="14">
        <v>78</v>
      </c>
      <c r="AD357" s="15">
        <f t="shared" si="116"/>
        <v>8.9655172413793102E-2</v>
      </c>
      <c r="AE357" s="15">
        <f t="shared" si="117"/>
        <v>4.4982698961937718E-2</v>
      </c>
      <c r="AF357" s="16">
        <v>1193.3</v>
      </c>
      <c r="AG357" s="17">
        <f t="shared" si="118"/>
        <v>14.552439024390244</v>
      </c>
      <c r="AH357" s="29">
        <v>1696</v>
      </c>
      <c r="AI357" s="17">
        <f t="shared" si="119"/>
        <v>20.682926829268293</v>
      </c>
      <c r="AJ357" s="19">
        <f t="shared" si="120"/>
        <v>0.70359669811320757</v>
      </c>
      <c r="AK357" s="20">
        <f>'Even Strength'!AA357+'Power Play'!R357+'Penalty Kill'!L357</f>
        <v>71.31578947368422</v>
      </c>
      <c r="AL357" s="19">
        <f t="shared" si="121"/>
        <v>3.5858102475664571</v>
      </c>
      <c r="AM357" s="15">
        <f>IF(('Even Strength'!BR357+'Power Play'!AK357+'Penalty Kill'!AG357)&gt;0,V357/('Even Strength'!BR357+'Power Play'!AK357+'Penalty Kill'!AG357),0)</f>
        <v>0.27659574468085107</v>
      </c>
      <c r="AN357" s="15">
        <f>IF(('Even Strength'!BR357+'Power Play'!AK357+'Penalty Kill'!AG357)&gt;0,W357/('Even Strength'!BR357+'Power Play'!AK357+'Penalty Kill'!AG357),0)</f>
        <v>0.38297872340425532</v>
      </c>
      <c r="AO357" s="15">
        <f t="shared" si="122"/>
        <v>0.65957446808510634</v>
      </c>
      <c r="AP357" s="13">
        <v>38</v>
      </c>
      <c r="AQ357" s="13">
        <v>45</v>
      </c>
      <c r="AR357" s="21">
        <f t="shared" si="123"/>
        <v>0.45783132530120479</v>
      </c>
      <c r="AS357" s="22">
        <v>1.6</v>
      </c>
      <c r="AT357" s="13">
        <v>1</v>
      </c>
      <c r="AU357" s="13">
        <v>0</v>
      </c>
      <c r="AV357">
        <v>98</v>
      </c>
      <c r="AW357" s="13">
        <v>106</v>
      </c>
      <c r="AX357" s="13">
        <v>33</v>
      </c>
      <c r="AY357" s="13">
        <v>66</v>
      </c>
      <c r="AZ357" s="13">
        <v>64</v>
      </c>
      <c r="BA357" s="13">
        <v>29</v>
      </c>
      <c r="BB357" s="16">
        <f t="shared" si="124"/>
        <v>4.9275119416743491</v>
      </c>
      <c r="BC357" s="17">
        <f t="shared" si="125"/>
        <v>5.3297578144640916</v>
      </c>
      <c r="BD357" s="17">
        <f t="shared" si="126"/>
        <v>1.6592642252576888</v>
      </c>
      <c r="BE357" s="17">
        <f t="shared" si="127"/>
        <v>3.3185284505153776</v>
      </c>
      <c r="BF357" s="17">
        <f t="shared" si="128"/>
        <v>3.2179669823179418</v>
      </c>
      <c r="BG357" s="17">
        <f t="shared" si="129"/>
        <v>1.4581412888628174</v>
      </c>
      <c r="BH357" s="13">
        <v>16</v>
      </c>
      <c r="BI357" s="13">
        <v>8</v>
      </c>
      <c r="BJ357" s="13">
        <v>0</v>
      </c>
      <c r="BK357" s="13">
        <v>0</v>
      </c>
      <c r="BL357" s="13">
        <v>0</v>
      </c>
      <c r="BM357" s="13">
        <v>0</v>
      </c>
      <c r="BN357" s="13">
        <f t="shared" si="130"/>
        <v>155</v>
      </c>
      <c r="BO357" s="16">
        <v>3.93</v>
      </c>
      <c r="BP357" s="13">
        <v>3</v>
      </c>
      <c r="BQ357" s="13">
        <v>0</v>
      </c>
      <c r="BR357" s="23">
        <f t="shared" si="131"/>
        <v>0</v>
      </c>
      <c r="BS357" s="13">
        <v>0</v>
      </c>
      <c r="BT357" s="13">
        <v>4</v>
      </c>
      <c r="BU357" s="13">
        <v>15</v>
      </c>
      <c r="BV357" s="13">
        <v>0</v>
      </c>
      <c r="BW357" s="13">
        <v>0</v>
      </c>
      <c r="BX357" s="13">
        <v>4</v>
      </c>
      <c r="BY357" s="13">
        <v>0</v>
      </c>
      <c r="BZ357" s="13">
        <v>0</v>
      </c>
      <c r="CA357" s="13">
        <v>0</v>
      </c>
      <c r="CB357" s="23">
        <f t="shared" si="132"/>
        <v>0</v>
      </c>
      <c r="CC357" s="16">
        <v>1.5</v>
      </c>
      <c r="CD357" s="16">
        <v>1.2</v>
      </c>
      <c r="CE357" s="16">
        <v>2.7</v>
      </c>
      <c r="CF357" s="24">
        <f t="shared" si="133"/>
        <v>3.2926829268292684E-2</v>
      </c>
      <c r="CG357" s="24">
        <f t="shared" si="134"/>
        <v>0.13575798206653819</v>
      </c>
      <c r="CH357" s="25">
        <v>5</v>
      </c>
      <c r="CI357" s="16">
        <v>23.6</v>
      </c>
      <c r="CJ357" s="16">
        <v>21.3</v>
      </c>
      <c r="CK357" s="16">
        <v>-1.9</v>
      </c>
      <c r="CL357" s="16">
        <v>2.2999999999999998</v>
      </c>
      <c r="CM357" s="16">
        <v>2</v>
      </c>
      <c r="CN357" s="16">
        <v>-0.8</v>
      </c>
      <c r="CO357" s="16">
        <v>3.6</v>
      </c>
      <c r="CP357" s="26">
        <f t="shared" si="135"/>
        <v>4.3902439024390248E-2</v>
      </c>
      <c r="CQ357" s="26">
        <f t="shared" si="136"/>
        <v>0.18101064275538425</v>
      </c>
      <c r="CR357" s="13">
        <v>0</v>
      </c>
      <c r="CS357" s="13">
        <v>2</v>
      </c>
      <c r="CT357" s="13">
        <v>0</v>
      </c>
      <c r="CU357" s="13">
        <v>0.05</v>
      </c>
      <c r="CV357" s="13">
        <v>-0.46</v>
      </c>
      <c r="CW357" s="13">
        <v>1.87</v>
      </c>
      <c r="CX357" s="13">
        <v>6.55</v>
      </c>
      <c r="CY357" s="13">
        <v>-0.21</v>
      </c>
      <c r="CZ357" s="13">
        <v>-3.23</v>
      </c>
      <c r="DA357" s="13">
        <v>4.57</v>
      </c>
      <c r="DB357" s="27">
        <v>64.63</v>
      </c>
      <c r="DC357" s="27">
        <v>-37.96</v>
      </c>
      <c r="DD357" s="27">
        <v>102.59</v>
      </c>
      <c r="DE357" s="27">
        <v>5.82</v>
      </c>
      <c r="DF357" s="27">
        <v>46.77</v>
      </c>
      <c r="DG357" s="27">
        <v>-15.36</v>
      </c>
      <c r="DH357" s="27">
        <v>62.13</v>
      </c>
      <c r="DI357" s="27">
        <v>3.53</v>
      </c>
      <c r="DJ357" s="1">
        <v>181</v>
      </c>
      <c r="DK357" s="1"/>
      <c r="DL357" s="1"/>
      <c r="DM357" s="1">
        <v>1.3140000000000001</v>
      </c>
      <c r="DN357" s="1">
        <v>0</v>
      </c>
      <c r="DO357" s="1">
        <v>0.42499999999999999</v>
      </c>
      <c r="DP357" s="16">
        <f t="shared" si="137"/>
        <v>1.9430107526881721</v>
      </c>
    </row>
    <row r="358" spans="1:120" x14ac:dyDescent="0.2">
      <c r="A358" s="13">
        <v>14</v>
      </c>
      <c r="B358" s="13" t="s">
        <v>1460</v>
      </c>
      <c r="C358" s="13" t="s">
        <v>324</v>
      </c>
      <c r="D358" s="13" t="s">
        <v>325</v>
      </c>
      <c r="E358" s="13" t="s">
        <v>141</v>
      </c>
      <c r="F358" s="1" t="s">
        <v>142</v>
      </c>
      <c r="G358" s="13">
        <v>72</v>
      </c>
      <c r="H358" s="13">
        <v>190</v>
      </c>
      <c r="I358" s="13" t="s">
        <v>125</v>
      </c>
      <c r="J358" s="13">
        <v>2007</v>
      </c>
      <c r="K358" s="13">
        <v>1</v>
      </c>
      <c r="L358" s="13">
        <v>4</v>
      </c>
      <c r="M358" s="1"/>
      <c r="N358" s="1">
        <v>25</v>
      </c>
      <c r="O358" s="13" t="s">
        <v>1461</v>
      </c>
      <c r="P358" s="13" t="s">
        <v>1462</v>
      </c>
      <c r="Q358" s="1" t="str">
        <f t="shared" si="115"/>
        <v>NYI</v>
      </c>
      <c r="R358" s="13" t="s">
        <v>287</v>
      </c>
      <c r="S358" s="1"/>
      <c r="T358" s="13" t="s">
        <v>173</v>
      </c>
      <c r="U358" s="13">
        <v>81</v>
      </c>
      <c r="V358" s="13">
        <v>2</v>
      </c>
      <c r="W358" s="13">
        <v>20</v>
      </c>
      <c r="X358" s="14">
        <v>10</v>
      </c>
      <c r="Y358" s="13">
        <v>22</v>
      </c>
      <c r="Z358" s="13">
        <v>-12</v>
      </c>
      <c r="AA358" s="1">
        <v>82</v>
      </c>
      <c r="AB358" s="14">
        <v>32</v>
      </c>
      <c r="AC358" s="14">
        <v>67</v>
      </c>
      <c r="AD358" s="15">
        <f t="shared" si="116"/>
        <v>2.4390243902439025E-2</v>
      </c>
      <c r="AE358" s="15">
        <f t="shared" si="117"/>
        <v>1.1049723756906077E-2</v>
      </c>
      <c r="AF358" s="16">
        <v>1533.0666666667</v>
      </c>
      <c r="AG358" s="17">
        <f t="shared" si="118"/>
        <v>18.926748971193827</v>
      </c>
      <c r="AH358" s="29">
        <v>1892</v>
      </c>
      <c r="AI358" s="17">
        <f t="shared" si="119"/>
        <v>23.358024691358025</v>
      </c>
      <c r="AJ358" s="19">
        <f t="shared" si="120"/>
        <v>0.81028893587034889</v>
      </c>
      <c r="AK358" s="20">
        <f>'Even Strength'!AA358+'Power Play'!R358+'Penalty Kill'!L358</f>
        <v>130.06</v>
      </c>
      <c r="AL358" s="19">
        <f t="shared" si="121"/>
        <v>5.0901895981908787</v>
      </c>
      <c r="AM358" s="15">
        <f>IF(('Even Strength'!BR358+'Power Play'!AK358+'Penalty Kill'!AG358)&gt;0,V358/('Even Strength'!BR358+'Power Play'!AK358+'Penalty Kill'!AG358),0)</f>
        <v>3.7735849056603772E-2</v>
      </c>
      <c r="AN358" s="15">
        <f>IF(('Even Strength'!BR358+'Power Play'!AK358+'Penalty Kill'!AG358)&gt;0,W358/('Even Strength'!BR358+'Power Play'!AK358+'Penalty Kill'!AG358),0)</f>
        <v>0.37735849056603776</v>
      </c>
      <c r="AO358" s="15">
        <f t="shared" si="122"/>
        <v>0.41509433962264153</v>
      </c>
      <c r="AP358" s="13">
        <v>1</v>
      </c>
      <c r="AQ358" s="13">
        <v>1</v>
      </c>
      <c r="AR358" s="21">
        <f t="shared" si="123"/>
        <v>0.5</v>
      </c>
      <c r="AS358" s="22">
        <v>0</v>
      </c>
      <c r="AT358" s="1"/>
      <c r="AU358" s="1"/>
      <c r="AV358">
        <v>192</v>
      </c>
      <c r="AW358" s="13">
        <v>117</v>
      </c>
      <c r="AX358" s="13">
        <v>136</v>
      </c>
      <c r="AY358" s="13">
        <v>32</v>
      </c>
      <c r="AZ358" s="13">
        <v>55</v>
      </c>
      <c r="BA358" s="13">
        <v>39</v>
      </c>
      <c r="BB358" s="16">
        <f t="shared" si="124"/>
        <v>7.5143503217949315</v>
      </c>
      <c r="BC358" s="17">
        <f t="shared" si="125"/>
        <v>4.5790572273437862</v>
      </c>
      <c r="BD358" s="17">
        <f t="shared" si="126"/>
        <v>5.3226648112714097</v>
      </c>
      <c r="BE358" s="17">
        <f t="shared" si="127"/>
        <v>1.2523917202991552</v>
      </c>
      <c r="BF358" s="17">
        <f t="shared" si="128"/>
        <v>2.1525482692641731</v>
      </c>
      <c r="BG358" s="17">
        <f t="shared" si="129"/>
        <v>1.5263524091145955</v>
      </c>
      <c r="BH358" s="13">
        <v>26</v>
      </c>
      <c r="BI358" s="13">
        <v>13</v>
      </c>
      <c r="BJ358" s="13">
        <v>0</v>
      </c>
      <c r="BK358" s="13">
        <v>0</v>
      </c>
      <c r="BL358" s="13">
        <v>0</v>
      </c>
      <c r="BM358" s="13">
        <v>0</v>
      </c>
      <c r="BN358" s="13">
        <f t="shared" si="130"/>
        <v>279</v>
      </c>
      <c r="BO358" s="16">
        <v>5.1159999999999997</v>
      </c>
      <c r="BP358" s="1"/>
      <c r="BQ358" s="1"/>
      <c r="BR358" s="23" t="str">
        <f t="shared" si="131"/>
        <v xml:space="preserve"> </v>
      </c>
      <c r="BS358" s="1"/>
      <c r="BT358" s="13">
        <v>1</v>
      </c>
      <c r="BU358" s="13">
        <v>19</v>
      </c>
      <c r="BV358" s="13">
        <v>1</v>
      </c>
      <c r="BW358" s="13">
        <v>0</v>
      </c>
      <c r="BX358" s="13">
        <v>1</v>
      </c>
      <c r="BY358" s="13">
        <v>0</v>
      </c>
      <c r="BZ358" s="13">
        <v>0</v>
      </c>
      <c r="CA358" s="13">
        <v>0</v>
      </c>
      <c r="CB358" s="23">
        <f t="shared" si="132"/>
        <v>0</v>
      </c>
      <c r="CC358" s="16">
        <v>0.8</v>
      </c>
      <c r="CD358" s="16">
        <v>1.6</v>
      </c>
      <c r="CE358" s="16">
        <v>2.4</v>
      </c>
      <c r="CF358" s="24">
        <f t="shared" si="133"/>
        <v>2.9629629629629627E-2</v>
      </c>
      <c r="CG358" s="24">
        <f t="shared" si="134"/>
        <v>9.3929379022436629E-2</v>
      </c>
      <c r="CH358" s="25">
        <v>5</v>
      </c>
      <c r="CI358" s="16">
        <v>25.7</v>
      </c>
      <c r="CJ358" s="16">
        <v>35</v>
      </c>
      <c r="CK358" s="16">
        <v>-17.600000000000001</v>
      </c>
      <c r="CL358" s="16">
        <v>2.1</v>
      </c>
      <c r="CM358" s="16">
        <v>1.8</v>
      </c>
      <c r="CN358" s="16">
        <v>0</v>
      </c>
      <c r="CO358" s="16">
        <v>4</v>
      </c>
      <c r="CP358" s="26">
        <f t="shared" si="135"/>
        <v>4.9382716049382713E-2</v>
      </c>
      <c r="CQ358" s="26">
        <f t="shared" si="136"/>
        <v>0.15654896503739441</v>
      </c>
      <c r="CR358" s="13">
        <v>1</v>
      </c>
      <c r="CS358" s="13">
        <v>0</v>
      </c>
      <c r="CT358" s="13">
        <v>2</v>
      </c>
      <c r="CU358" s="13">
        <v>0</v>
      </c>
      <c r="CV358" s="13">
        <v>-0.33</v>
      </c>
      <c r="CW358" s="13">
        <v>1.2</v>
      </c>
      <c r="CX358" s="13">
        <v>0.14000000000000001</v>
      </c>
      <c r="CY358" s="13">
        <v>2.39</v>
      </c>
      <c r="CZ358" s="13">
        <v>-2.4300000000000002</v>
      </c>
      <c r="DA358" s="13">
        <v>0.97</v>
      </c>
      <c r="DB358" s="27">
        <v>-48.18</v>
      </c>
      <c r="DC358" s="27">
        <v>-15.9</v>
      </c>
      <c r="DD358" s="27">
        <v>-32.28</v>
      </c>
      <c r="DE358" s="27">
        <v>-1.47</v>
      </c>
      <c r="DF358" s="27">
        <v>-29</v>
      </c>
      <c r="DG358" s="27">
        <v>7.22</v>
      </c>
      <c r="DH358" s="27">
        <v>-36.229999999999997</v>
      </c>
      <c r="DI358" s="27">
        <v>-1.65</v>
      </c>
      <c r="DJ358" s="1">
        <v>186</v>
      </c>
      <c r="DK358" s="28">
        <v>1</v>
      </c>
      <c r="DL358" s="28" t="s">
        <v>201</v>
      </c>
      <c r="DM358" s="1">
        <v>0.67500000000000004</v>
      </c>
      <c r="DN358" s="1">
        <v>8.0000000000000002E-3</v>
      </c>
      <c r="DO358" s="1">
        <v>0</v>
      </c>
      <c r="DP358" s="16">
        <f t="shared" si="137"/>
        <v>3.7340425531914896</v>
      </c>
    </row>
    <row r="359" spans="1:120" x14ac:dyDescent="0.2">
      <c r="A359" s="13">
        <v>20</v>
      </c>
      <c r="B359" s="13" t="s">
        <v>1463</v>
      </c>
      <c r="C359" s="13" t="s">
        <v>1464</v>
      </c>
      <c r="D359" s="13" t="s">
        <v>419</v>
      </c>
      <c r="E359" s="13" t="s">
        <v>123</v>
      </c>
      <c r="F359" s="1" t="s">
        <v>124</v>
      </c>
      <c r="G359" s="13">
        <v>72</v>
      </c>
      <c r="H359" s="13">
        <v>205</v>
      </c>
      <c r="I359" s="13" t="s">
        <v>125</v>
      </c>
      <c r="J359" s="13">
        <v>2002</v>
      </c>
      <c r="K359" s="13">
        <v>1</v>
      </c>
      <c r="L359" s="13">
        <v>14</v>
      </c>
      <c r="M359" s="1"/>
      <c r="N359" s="1">
        <v>31</v>
      </c>
      <c r="O359" s="13" t="s">
        <v>591</v>
      </c>
      <c r="P359" s="13" t="s">
        <v>1465</v>
      </c>
      <c r="Q359" s="1" t="str">
        <f t="shared" si="115"/>
        <v>VAN</v>
      </c>
      <c r="R359" s="13" t="s">
        <v>409</v>
      </c>
      <c r="S359" s="1"/>
      <c r="T359" s="13" t="s">
        <v>129</v>
      </c>
      <c r="U359" s="13">
        <v>77</v>
      </c>
      <c r="V359" s="13">
        <v>12</v>
      </c>
      <c r="W359" s="13">
        <v>24</v>
      </c>
      <c r="X359" s="14">
        <v>16</v>
      </c>
      <c r="Y359" s="13">
        <v>36</v>
      </c>
      <c r="Z359" s="13">
        <v>8</v>
      </c>
      <c r="AA359" s="1">
        <v>171</v>
      </c>
      <c r="AB359" s="14">
        <v>62</v>
      </c>
      <c r="AC359" s="14">
        <v>50</v>
      </c>
      <c r="AD359" s="15">
        <f t="shared" si="116"/>
        <v>7.0175438596491224E-2</v>
      </c>
      <c r="AE359" s="15">
        <f t="shared" si="117"/>
        <v>4.2402826855123678E-2</v>
      </c>
      <c r="AF359" s="16">
        <v>1215.9166666666999</v>
      </c>
      <c r="AG359" s="17">
        <f t="shared" si="118"/>
        <v>15.791125541125973</v>
      </c>
      <c r="AH359" s="29">
        <v>1720</v>
      </c>
      <c r="AI359" s="17">
        <f t="shared" si="119"/>
        <v>22.337662337662337</v>
      </c>
      <c r="AJ359" s="19">
        <f t="shared" si="120"/>
        <v>0.7069282945736628</v>
      </c>
      <c r="AK359" s="20">
        <f>'Even Strength'!AA359+'Power Play'!R359+'Penalty Kill'!L359</f>
        <v>160.5952380952381</v>
      </c>
      <c r="AL359" s="19">
        <f t="shared" si="121"/>
        <v>7.9246502246979826</v>
      </c>
      <c r="AM359" s="15">
        <f>IF(('Even Strength'!BR359+'Power Play'!AK359+'Penalty Kill'!AG359)&gt;0,V359/('Even Strength'!BR359+'Power Play'!AK359+'Penalty Kill'!AG359),0)</f>
        <v>0.25</v>
      </c>
      <c r="AN359" s="15">
        <f>IF(('Even Strength'!BR359+'Power Play'!AK359+'Penalty Kill'!AG359)&gt;0,W359/('Even Strength'!BR359+'Power Play'!AK359+'Penalty Kill'!AG359),0)</f>
        <v>0.5</v>
      </c>
      <c r="AO359" s="15">
        <f t="shared" si="122"/>
        <v>0.75</v>
      </c>
      <c r="AP359" s="13">
        <v>3</v>
      </c>
      <c r="AQ359" s="13">
        <v>6</v>
      </c>
      <c r="AR359" s="21">
        <f t="shared" si="123"/>
        <v>0.33333333333333331</v>
      </c>
      <c r="AS359" s="22">
        <v>0.1</v>
      </c>
      <c r="AT359" s="1"/>
      <c r="AU359" s="1"/>
      <c r="AV359">
        <v>53</v>
      </c>
      <c r="AW359" s="13">
        <v>73</v>
      </c>
      <c r="AX359" s="13">
        <v>34</v>
      </c>
      <c r="AY359" s="13">
        <v>62</v>
      </c>
      <c r="AZ359" s="13">
        <v>19</v>
      </c>
      <c r="BA359" s="13">
        <v>28</v>
      </c>
      <c r="BB359" s="16">
        <f t="shared" si="124"/>
        <v>2.6153108080322771</v>
      </c>
      <c r="BC359" s="17">
        <f t="shared" si="125"/>
        <v>3.6022205469123816</v>
      </c>
      <c r="BD359" s="17">
        <f t="shared" si="126"/>
        <v>1.6777465560961777</v>
      </c>
      <c r="BE359" s="17">
        <f t="shared" si="127"/>
        <v>3.0594201905283245</v>
      </c>
      <c r="BF359" s="17">
        <f t="shared" si="128"/>
        <v>0.93756425193609927</v>
      </c>
      <c r="BG359" s="17">
        <f t="shared" si="129"/>
        <v>1.3816736344321463</v>
      </c>
      <c r="BH359" s="13">
        <v>16</v>
      </c>
      <c r="BI359" s="13">
        <v>8</v>
      </c>
      <c r="BJ359" s="13">
        <v>0</v>
      </c>
      <c r="BK359" s="13">
        <v>0</v>
      </c>
      <c r="BL359" s="13">
        <v>0</v>
      </c>
      <c r="BM359" s="13">
        <v>0</v>
      </c>
      <c r="BN359" s="13">
        <f t="shared" si="130"/>
        <v>123</v>
      </c>
      <c r="BO359" s="16">
        <v>6.2770000000000001</v>
      </c>
      <c r="BP359" s="13">
        <v>5</v>
      </c>
      <c r="BQ359" s="13">
        <v>3</v>
      </c>
      <c r="BR359" s="23">
        <f t="shared" si="131"/>
        <v>0.6</v>
      </c>
      <c r="BS359" s="13">
        <v>2</v>
      </c>
      <c r="BT359" s="13">
        <v>3</v>
      </c>
      <c r="BU359" s="13">
        <v>16</v>
      </c>
      <c r="BV359" s="13">
        <v>0</v>
      </c>
      <c r="BW359" s="13">
        <v>0</v>
      </c>
      <c r="BX359" s="13">
        <v>1</v>
      </c>
      <c r="BY359" s="13">
        <v>0</v>
      </c>
      <c r="BZ359" s="13">
        <v>0</v>
      </c>
      <c r="CA359" s="13">
        <v>0</v>
      </c>
      <c r="CB359" s="23">
        <f t="shared" si="132"/>
        <v>0</v>
      </c>
      <c r="CC359" s="16">
        <v>2</v>
      </c>
      <c r="CD359" s="16">
        <v>1.6</v>
      </c>
      <c r="CE359" s="16">
        <v>3.7</v>
      </c>
      <c r="CF359" s="24">
        <f t="shared" si="133"/>
        <v>4.8051948051948054E-2</v>
      </c>
      <c r="CG359" s="24">
        <f t="shared" si="134"/>
        <v>0.18257830169281936</v>
      </c>
      <c r="CH359" s="25">
        <v>7</v>
      </c>
      <c r="CI359" s="16">
        <v>22.6</v>
      </c>
      <c r="CJ359" s="16">
        <v>27.7</v>
      </c>
      <c r="CK359" s="16">
        <v>5.2</v>
      </c>
      <c r="CL359" s="16">
        <v>4.5</v>
      </c>
      <c r="CM359" s="16">
        <v>5.0999999999999996</v>
      </c>
      <c r="CN359" s="16">
        <v>0.7</v>
      </c>
      <c r="CO359" s="16">
        <v>10.3</v>
      </c>
      <c r="CP359" s="26">
        <f t="shared" si="135"/>
        <v>0.13376623376623378</v>
      </c>
      <c r="CQ359" s="26">
        <f t="shared" si="136"/>
        <v>0.50825851552325385</v>
      </c>
      <c r="CR359" s="13">
        <v>0</v>
      </c>
      <c r="CS359" s="13">
        <v>4</v>
      </c>
      <c r="CT359" s="13">
        <v>3</v>
      </c>
      <c r="CU359" s="13">
        <v>-0.01</v>
      </c>
      <c r="CV359" s="13">
        <v>-0.48</v>
      </c>
      <c r="CW359" s="13">
        <v>2.06</v>
      </c>
      <c r="CX359" s="13">
        <v>4.58</v>
      </c>
      <c r="CY359" s="13">
        <v>1.31</v>
      </c>
      <c r="CZ359" s="13">
        <v>-3.92</v>
      </c>
      <c r="DA359" s="13">
        <v>3.54</v>
      </c>
      <c r="DB359" s="27">
        <v>52.29</v>
      </c>
      <c r="DC359" s="27">
        <v>19.36</v>
      </c>
      <c r="DD359" s="27">
        <v>32.94</v>
      </c>
      <c r="DE359" s="27">
        <v>2.11</v>
      </c>
      <c r="DF359" s="27">
        <v>42.51</v>
      </c>
      <c r="DG359" s="27">
        <v>10.74</v>
      </c>
      <c r="DH359" s="27">
        <v>31.78</v>
      </c>
      <c r="DI359" s="27">
        <v>2.04</v>
      </c>
      <c r="DJ359" s="1">
        <v>186</v>
      </c>
      <c r="DK359" s="28">
        <v>4</v>
      </c>
      <c r="DL359" s="28" t="s">
        <v>1345</v>
      </c>
      <c r="DM359" s="1">
        <v>2.5</v>
      </c>
      <c r="DN359" s="1">
        <v>0.03</v>
      </c>
      <c r="DO359" s="1">
        <v>0</v>
      </c>
      <c r="DP359" s="16">
        <f t="shared" si="137"/>
        <v>6.1510638297872351</v>
      </c>
    </row>
    <row r="360" spans="1:120" x14ac:dyDescent="0.2">
      <c r="A360" s="13">
        <v>38</v>
      </c>
      <c r="B360" s="13" t="s">
        <v>1466</v>
      </c>
      <c r="C360" s="13" t="s">
        <v>1189</v>
      </c>
      <c r="D360" s="13" t="s">
        <v>133</v>
      </c>
      <c r="E360" s="13" t="s">
        <v>123</v>
      </c>
      <c r="F360" s="1" t="s">
        <v>124</v>
      </c>
      <c r="G360" s="13">
        <v>70</v>
      </c>
      <c r="H360" s="13">
        <v>190</v>
      </c>
      <c r="I360" s="13" t="s">
        <v>125</v>
      </c>
      <c r="J360" s="1"/>
      <c r="K360" s="1"/>
      <c r="L360" s="1"/>
      <c r="M360" s="1"/>
      <c r="N360" s="1">
        <v>29</v>
      </c>
      <c r="O360" s="13" t="s">
        <v>1467</v>
      </c>
      <c r="P360" s="13" t="s">
        <v>1468</v>
      </c>
      <c r="Q360" s="1" t="str">
        <f t="shared" si="115"/>
        <v>CAR</v>
      </c>
      <c r="R360" s="13" t="s">
        <v>1469</v>
      </c>
      <c r="S360" s="1">
        <v>35</v>
      </c>
      <c r="T360" s="13" t="s">
        <v>173</v>
      </c>
      <c r="U360" s="13">
        <v>38</v>
      </c>
      <c r="V360" s="13">
        <v>0</v>
      </c>
      <c r="W360" s="13">
        <v>5</v>
      </c>
      <c r="X360" s="14">
        <v>1</v>
      </c>
      <c r="Y360" s="13">
        <v>5</v>
      </c>
      <c r="Z360" s="13">
        <v>-1</v>
      </c>
      <c r="AA360" s="1">
        <v>24</v>
      </c>
      <c r="AB360" s="14">
        <v>11</v>
      </c>
      <c r="AC360" s="14">
        <v>36</v>
      </c>
      <c r="AD360" s="15">
        <f t="shared" si="116"/>
        <v>0</v>
      </c>
      <c r="AE360" s="15">
        <f t="shared" si="117"/>
        <v>0</v>
      </c>
      <c r="AF360" s="16">
        <v>488.7</v>
      </c>
      <c r="AG360" s="17">
        <f t="shared" si="118"/>
        <v>12.860526315789473</v>
      </c>
      <c r="AH360" s="29">
        <v>679</v>
      </c>
      <c r="AI360" s="17">
        <f t="shared" si="119"/>
        <v>17.868421052631579</v>
      </c>
      <c r="AJ360" s="19">
        <f t="shared" si="120"/>
        <v>0.71973490427098674</v>
      </c>
      <c r="AK360" s="20">
        <f>'Even Strength'!AA360+'Power Play'!R360+'Penalty Kill'!L360</f>
        <v>14</v>
      </c>
      <c r="AL360" s="19">
        <f t="shared" si="121"/>
        <v>1.7188459177409454</v>
      </c>
      <c r="AM360" s="15">
        <f>IF(('Even Strength'!BR360+'Power Play'!AK360+'Penalty Kill'!AG360)&gt;0,V360/('Even Strength'!BR360+'Power Play'!AK360+'Penalty Kill'!AG360),0)</f>
        <v>0</v>
      </c>
      <c r="AN360" s="15">
        <f>IF(('Even Strength'!BR360+'Power Play'!AK360+'Penalty Kill'!AG360)&gt;0,W360/('Even Strength'!BR360+'Power Play'!AK360+'Penalty Kill'!AG360),0)</f>
        <v>0.33333333333333331</v>
      </c>
      <c r="AO360" s="15">
        <f t="shared" si="122"/>
        <v>0.33333333333333331</v>
      </c>
      <c r="AP360" s="13">
        <v>0</v>
      </c>
      <c r="AQ360" s="13">
        <v>0</v>
      </c>
      <c r="AR360" s="21">
        <f t="shared" si="123"/>
        <v>0</v>
      </c>
      <c r="AS360" s="22">
        <v>0</v>
      </c>
      <c r="AT360" s="1"/>
      <c r="AU360" s="1"/>
      <c r="AV360">
        <v>85</v>
      </c>
      <c r="AW360" s="13">
        <v>38</v>
      </c>
      <c r="AX360" s="13">
        <v>53</v>
      </c>
      <c r="AY360" s="13">
        <v>11</v>
      </c>
      <c r="AZ360" s="13">
        <v>9</v>
      </c>
      <c r="BA360" s="13">
        <v>6</v>
      </c>
      <c r="BB360" s="16">
        <f t="shared" si="124"/>
        <v>10.435850214855741</v>
      </c>
      <c r="BC360" s="17">
        <f t="shared" si="125"/>
        <v>4.6654389195825656</v>
      </c>
      <c r="BD360" s="17">
        <f t="shared" si="126"/>
        <v>6.5070595457335791</v>
      </c>
      <c r="BE360" s="17">
        <f t="shared" si="127"/>
        <v>1.3505217925107427</v>
      </c>
      <c r="BF360" s="17">
        <f t="shared" si="128"/>
        <v>1.1049723756906078</v>
      </c>
      <c r="BG360" s="17">
        <f t="shared" si="129"/>
        <v>0.73664825046040516</v>
      </c>
      <c r="BH360" s="13">
        <v>10</v>
      </c>
      <c r="BI360" s="13">
        <v>5</v>
      </c>
      <c r="BJ360" s="13">
        <v>0</v>
      </c>
      <c r="BK360" s="13">
        <v>0</v>
      </c>
      <c r="BL360" s="13">
        <v>0</v>
      </c>
      <c r="BM360" s="13">
        <v>0</v>
      </c>
      <c r="BN360" s="13">
        <f t="shared" si="130"/>
        <v>101</v>
      </c>
      <c r="BO360" s="16">
        <v>0.33</v>
      </c>
      <c r="BP360" s="1"/>
      <c r="BQ360" s="1"/>
      <c r="BR360" s="23" t="str">
        <f t="shared" si="131"/>
        <v xml:space="preserve"> </v>
      </c>
      <c r="BS360" s="1"/>
      <c r="BT360" s="13">
        <v>0</v>
      </c>
      <c r="BU360" s="13">
        <v>8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23">
        <f t="shared" si="132"/>
        <v>0</v>
      </c>
      <c r="CC360" s="16">
        <v>-0.1</v>
      </c>
      <c r="CD360" s="16">
        <v>1</v>
      </c>
      <c r="CE360" s="16">
        <v>0.9</v>
      </c>
      <c r="CF360" s="24">
        <f t="shared" si="133"/>
        <v>2.368421052631579E-2</v>
      </c>
      <c r="CG360" s="24">
        <f t="shared" si="134"/>
        <v>0.11049723756906078</v>
      </c>
      <c r="CH360" s="25">
        <v>1</v>
      </c>
      <c r="CI360" s="16">
        <v>9.4</v>
      </c>
      <c r="CJ360" s="16">
        <v>10.199999999999999</v>
      </c>
      <c r="CK360" s="16">
        <v>-2.1</v>
      </c>
      <c r="CL360" s="16">
        <v>-0.5</v>
      </c>
      <c r="CM360" s="16">
        <v>0.9</v>
      </c>
      <c r="CN360" s="16">
        <v>0</v>
      </c>
      <c r="CO360" s="16">
        <v>0.4</v>
      </c>
      <c r="CP360" s="26">
        <f t="shared" si="135"/>
        <v>1.0526315789473684E-2</v>
      </c>
      <c r="CQ360" s="26">
        <f t="shared" si="136"/>
        <v>4.9109883364027017E-2</v>
      </c>
      <c r="CR360" s="13">
        <v>0</v>
      </c>
      <c r="CS360" s="13">
        <v>0</v>
      </c>
      <c r="CT360" s="13">
        <v>0</v>
      </c>
      <c r="CU360" s="13">
        <v>0</v>
      </c>
      <c r="CV360" s="13">
        <v>-0.1</v>
      </c>
      <c r="CW360" s="13">
        <v>0.2</v>
      </c>
      <c r="CX360" s="13">
        <v>-2.61</v>
      </c>
      <c r="CY360" s="13">
        <v>-1.17</v>
      </c>
      <c r="CZ360" s="13">
        <v>-0.91</v>
      </c>
      <c r="DA360" s="13">
        <v>-4.59</v>
      </c>
      <c r="DB360" s="27">
        <v>-17.579999999999998</v>
      </c>
      <c r="DC360" s="27">
        <v>42.83</v>
      </c>
      <c r="DD360" s="27">
        <v>-60.41</v>
      </c>
      <c r="DE360" s="27">
        <v>-10.64</v>
      </c>
      <c r="DF360" s="27">
        <v>-23.51</v>
      </c>
      <c r="DG360" s="27">
        <v>28.36</v>
      </c>
      <c r="DH360" s="27">
        <v>-51.88</v>
      </c>
      <c r="DI360" s="27">
        <v>-13.89</v>
      </c>
      <c r="DJ360" s="1">
        <v>186</v>
      </c>
      <c r="DK360" s="28">
        <v>19</v>
      </c>
      <c r="DL360" s="28" t="s">
        <v>265</v>
      </c>
      <c r="DM360" s="1">
        <v>0.7</v>
      </c>
      <c r="DN360" s="1">
        <v>0.16200000000000001</v>
      </c>
      <c r="DO360" s="1">
        <v>0</v>
      </c>
      <c r="DP360" s="16">
        <f t="shared" si="137"/>
        <v>8.0851063829787462E-2</v>
      </c>
    </row>
    <row r="361" spans="1:120" x14ac:dyDescent="0.2">
      <c r="A361" s="13">
        <v>38</v>
      </c>
      <c r="B361" s="13" t="s">
        <v>1470</v>
      </c>
      <c r="C361" s="13" t="s">
        <v>1471</v>
      </c>
      <c r="D361" s="13" t="s">
        <v>158</v>
      </c>
      <c r="E361" s="13" t="s">
        <v>141</v>
      </c>
      <c r="F361" s="1" t="s">
        <v>142</v>
      </c>
      <c r="G361" s="13">
        <v>70</v>
      </c>
      <c r="H361" s="13">
        <v>170</v>
      </c>
      <c r="I361" s="13" t="s">
        <v>125</v>
      </c>
      <c r="J361" s="13">
        <v>2010</v>
      </c>
      <c r="K361" s="13">
        <v>1</v>
      </c>
      <c r="L361" s="13">
        <v>17</v>
      </c>
      <c r="M361" s="13" t="s">
        <v>159</v>
      </c>
      <c r="N361" s="1">
        <v>23</v>
      </c>
      <c r="O361" s="13" t="s">
        <v>1472</v>
      </c>
      <c r="P361" s="13" t="s">
        <v>1473</v>
      </c>
      <c r="Q361" s="1" t="str">
        <f t="shared" si="115"/>
        <v>COL</v>
      </c>
      <c r="R361" s="13" t="s">
        <v>162</v>
      </c>
      <c r="S361" s="1"/>
      <c r="T361" s="13" t="s">
        <v>146</v>
      </c>
      <c r="U361" s="13">
        <v>13</v>
      </c>
      <c r="V361" s="13">
        <v>1</v>
      </c>
      <c r="W361" s="13">
        <v>1</v>
      </c>
      <c r="X361" s="14">
        <v>0</v>
      </c>
      <c r="Y361" s="13">
        <v>2</v>
      </c>
      <c r="Z361" s="13">
        <v>-1</v>
      </c>
      <c r="AA361" s="1">
        <v>19</v>
      </c>
      <c r="AB361" s="14">
        <v>5</v>
      </c>
      <c r="AC361" s="14">
        <v>5</v>
      </c>
      <c r="AD361" s="15">
        <f t="shared" si="116"/>
        <v>5.2631578947368418E-2</v>
      </c>
      <c r="AE361" s="15">
        <f t="shared" si="117"/>
        <v>3.4482758620689655E-2</v>
      </c>
      <c r="AF361" s="16">
        <v>131.46666666670001</v>
      </c>
      <c r="AG361" s="17">
        <f t="shared" si="118"/>
        <v>10.112820512823077</v>
      </c>
      <c r="AH361" s="29">
        <v>189</v>
      </c>
      <c r="AI361" s="17">
        <f t="shared" si="119"/>
        <v>14.538461538461538</v>
      </c>
      <c r="AJ361" s="19">
        <f t="shared" si="120"/>
        <v>0.69559082892433866</v>
      </c>
      <c r="AK361" s="20">
        <f>'Even Strength'!AA361+'Power Play'!R361+'Penalty Kill'!L361</f>
        <v>0</v>
      </c>
      <c r="AL361" s="19">
        <f t="shared" si="121"/>
        <v>0</v>
      </c>
      <c r="AM361" s="15">
        <f>IF(('Even Strength'!BR361+'Power Play'!AK361+'Penalty Kill'!AG361)&gt;0,V361/('Even Strength'!BR361+'Power Play'!AK361+'Penalty Kill'!AG361),0)</f>
        <v>0.25</v>
      </c>
      <c r="AN361" s="15">
        <f>IF(('Even Strength'!BR361+'Power Play'!AK361+'Penalty Kill'!AG361)&gt;0,W361/('Even Strength'!BR361+'Power Play'!AK361+'Penalty Kill'!AG361),0)</f>
        <v>0.25</v>
      </c>
      <c r="AO361" s="15">
        <f t="shared" si="122"/>
        <v>0.5</v>
      </c>
      <c r="AP361" s="13">
        <v>35</v>
      </c>
      <c r="AQ361" s="13">
        <v>43</v>
      </c>
      <c r="AR361" s="21">
        <f t="shared" si="123"/>
        <v>0.44871794871794873</v>
      </c>
      <c r="AS361" s="22">
        <v>10.8</v>
      </c>
      <c r="AT361" s="1"/>
      <c r="AU361" s="1"/>
      <c r="AV361">
        <v>14</v>
      </c>
      <c r="AW361" s="13">
        <v>3</v>
      </c>
      <c r="AX361" s="13">
        <v>7</v>
      </c>
      <c r="AY361" s="13">
        <v>5</v>
      </c>
      <c r="AZ361" s="13">
        <v>2</v>
      </c>
      <c r="BA361" s="13">
        <v>5</v>
      </c>
      <c r="BB361" s="16">
        <f t="shared" si="124"/>
        <v>6.3894523326555808</v>
      </c>
      <c r="BC361" s="17">
        <f t="shared" si="125"/>
        <v>1.3691683569976243</v>
      </c>
      <c r="BD361" s="17">
        <f t="shared" si="126"/>
        <v>3.1947261663277904</v>
      </c>
      <c r="BE361" s="17">
        <f t="shared" si="127"/>
        <v>2.2819472616627077</v>
      </c>
      <c r="BF361" s="17">
        <f t="shared" si="128"/>
        <v>0.91277890466508294</v>
      </c>
      <c r="BG361" s="17">
        <f t="shared" si="129"/>
        <v>2.2819472616627077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f t="shared" si="130"/>
        <v>10</v>
      </c>
      <c r="BO361" s="16">
        <v>1.7730000000000001</v>
      </c>
      <c r="BP361" s="1"/>
      <c r="BQ361" s="1"/>
      <c r="BR361" s="23" t="str">
        <f t="shared" si="131"/>
        <v xml:space="preserve"> </v>
      </c>
      <c r="BS361" s="1"/>
      <c r="BT361" s="13">
        <v>0</v>
      </c>
      <c r="BU361" s="13">
        <v>1</v>
      </c>
      <c r="BV361" s="13">
        <v>0</v>
      </c>
      <c r="BW361" s="13">
        <v>0</v>
      </c>
      <c r="BX361" s="13">
        <v>1</v>
      </c>
      <c r="BY361" s="13">
        <v>0</v>
      </c>
      <c r="BZ361" s="13">
        <v>0</v>
      </c>
      <c r="CA361" s="13">
        <v>0</v>
      </c>
      <c r="CB361" s="23">
        <f t="shared" si="132"/>
        <v>0</v>
      </c>
      <c r="CC361" s="16">
        <v>0</v>
      </c>
      <c r="CD361" s="16">
        <v>0.1</v>
      </c>
      <c r="CE361" s="16">
        <v>0.1</v>
      </c>
      <c r="CF361" s="24">
        <f t="shared" si="133"/>
        <v>7.6923076923076927E-3</v>
      </c>
      <c r="CG361" s="24">
        <f t="shared" si="134"/>
        <v>4.5638945233254145E-2</v>
      </c>
      <c r="CH361" s="25">
        <v>3</v>
      </c>
      <c r="CI361" s="16">
        <v>1.7000000000000002</v>
      </c>
      <c r="CJ361" s="16">
        <v>1.3</v>
      </c>
      <c r="CK361" s="16">
        <v>-0.9</v>
      </c>
      <c r="CL361" s="16">
        <v>0.1</v>
      </c>
      <c r="CM361" s="16">
        <v>0</v>
      </c>
      <c r="CN361" s="16">
        <v>0</v>
      </c>
      <c r="CO361" s="16">
        <v>0.1</v>
      </c>
      <c r="CP361" s="26">
        <f t="shared" si="135"/>
        <v>7.6923076923076927E-3</v>
      </c>
      <c r="CQ361" s="26">
        <f t="shared" si="136"/>
        <v>4.5638945233254145E-2</v>
      </c>
      <c r="CR361" s="13">
        <v>1</v>
      </c>
      <c r="CS361" s="13">
        <v>0</v>
      </c>
      <c r="CT361" s="13">
        <v>0</v>
      </c>
      <c r="CU361" s="13">
        <v>-0.01</v>
      </c>
      <c r="CV361" s="13">
        <v>-0.06</v>
      </c>
      <c r="CW361" s="13">
        <v>0.06</v>
      </c>
      <c r="CX361" s="13">
        <v>-0.18</v>
      </c>
      <c r="CY361" s="13">
        <v>0.47</v>
      </c>
      <c r="CZ361" s="13">
        <v>-0.68</v>
      </c>
      <c r="DA361" s="13">
        <v>-0.4</v>
      </c>
      <c r="DB361" s="27">
        <v>-1.21</v>
      </c>
      <c r="DC361" s="27">
        <v>-3.79</v>
      </c>
      <c r="DD361" s="27">
        <v>2.59</v>
      </c>
      <c r="DE361" s="27">
        <v>1.26</v>
      </c>
      <c r="DF361" s="27">
        <v>-1.24</v>
      </c>
      <c r="DG361" s="27">
        <v>-9.24</v>
      </c>
      <c r="DH361" s="27">
        <v>8</v>
      </c>
      <c r="DI361" s="27">
        <v>3.91</v>
      </c>
      <c r="DJ361" s="1">
        <v>41</v>
      </c>
      <c r="DK361" s="28">
        <v>6</v>
      </c>
      <c r="DL361" s="28" t="s">
        <v>1474</v>
      </c>
      <c r="DM361" s="1">
        <v>0.187</v>
      </c>
      <c r="DN361" s="1">
        <v>5.2000000000000005E-2</v>
      </c>
      <c r="DO361" s="1">
        <v>0</v>
      </c>
      <c r="DP361" s="16">
        <f t="shared" si="137"/>
        <v>-3.992221459620221E-2</v>
      </c>
    </row>
    <row r="362" spans="1:120" x14ac:dyDescent="0.2">
      <c r="A362" s="13">
        <v>4</v>
      </c>
      <c r="B362" s="13" t="s">
        <v>1475</v>
      </c>
      <c r="C362" s="13" t="s">
        <v>1476</v>
      </c>
      <c r="D362" s="1"/>
      <c r="E362" s="13" t="s">
        <v>197</v>
      </c>
      <c r="F362" s="1" t="s">
        <v>198</v>
      </c>
      <c r="G362" s="13">
        <v>75</v>
      </c>
      <c r="H362" s="13">
        <v>197</v>
      </c>
      <c r="I362" s="13" t="s">
        <v>125</v>
      </c>
      <c r="J362" s="13">
        <v>2005</v>
      </c>
      <c r="K362" s="13">
        <v>4</v>
      </c>
      <c r="L362" s="13">
        <v>108</v>
      </c>
      <c r="M362" s="1"/>
      <c r="N362" s="1">
        <v>27</v>
      </c>
      <c r="O362" s="13" t="s">
        <v>1477</v>
      </c>
      <c r="P362" s="13" t="s">
        <v>1478</v>
      </c>
      <c r="Q362" s="1" t="str">
        <f t="shared" si="115"/>
        <v>CHI</v>
      </c>
      <c r="R362" s="13" t="s">
        <v>322</v>
      </c>
      <c r="S362" s="1"/>
      <c r="T362" s="13" t="s">
        <v>173</v>
      </c>
      <c r="U362" s="13">
        <v>82</v>
      </c>
      <c r="V362" s="13">
        <v>3</v>
      </c>
      <c r="W362" s="13">
        <v>16</v>
      </c>
      <c r="X362" s="14">
        <v>6</v>
      </c>
      <c r="Y362" s="13">
        <v>19</v>
      </c>
      <c r="Z362" s="13">
        <v>25</v>
      </c>
      <c r="AA362" s="1">
        <v>97</v>
      </c>
      <c r="AB362" s="14">
        <v>47</v>
      </c>
      <c r="AC362" s="14">
        <v>93</v>
      </c>
      <c r="AD362" s="15">
        <f t="shared" si="116"/>
        <v>3.0927835051546393E-2</v>
      </c>
      <c r="AE362" s="15">
        <f t="shared" si="117"/>
        <v>1.2658227848101266E-2</v>
      </c>
      <c r="AF362" s="16">
        <v>1794.5833333333001</v>
      </c>
      <c r="AG362" s="17">
        <f t="shared" si="118"/>
        <v>21.885162601625609</v>
      </c>
      <c r="AH362" s="29">
        <v>2424</v>
      </c>
      <c r="AI362" s="17">
        <f t="shared" si="119"/>
        <v>29.560975609756099</v>
      </c>
      <c r="AJ362" s="19">
        <f t="shared" si="120"/>
        <v>0.74033965896588283</v>
      </c>
      <c r="AK362" s="20">
        <f>'Even Strength'!AA362+'Power Play'!R362+'Penalty Kill'!L362</f>
        <v>74.907407407407405</v>
      </c>
      <c r="AL362" s="19">
        <f t="shared" si="121"/>
        <v>2.5044501199598019</v>
      </c>
      <c r="AM362" s="15">
        <f>IF(('Even Strength'!BR362+'Power Play'!AK362+'Penalty Kill'!AG362)&gt;0,V362/('Even Strength'!BR362+'Power Play'!AK362+'Penalty Kill'!AG362),0)</f>
        <v>5.3571428571428568E-2</v>
      </c>
      <c r="AN362" s="15">
        <f>IF(('Even Strength'!BR362+'Power Play'!AK362+'Penalty Kill'!AG362)&gt;0,W362/('Even Strength'!BR362+'Power Play'!AK362+'Penalty Kill'!AG362),0)</f>
        <v>0.2857142857142857</v>
      </c>
      <c r="AO362" s="15">
        <f t="shared" si="122"/>
        <v>0.33928571428571425</v>
      </c>
      <c r="AP362" s="13">
        <v>0</v>
      </c>
      <c r="AQ362" s="13">
        <v>0</v>
      </c>
      <c r="AR362" s="21">
        <f t="shared" si="123"/>
        <v>0</v>
      </c>
      <c r="AS362" s="22">
        <v>0</v>
      </c>
      <c r="AT362" s="1"/>
      <c r="AU362" s="1"/>
      <c r="AV362">
        <v>179</v>
      </c>
      <c r="AW362" s="13">
        <v>39</v>
      </c>
      <c r="AX362" s="13">
        <v>127</v>
      </c>
      <c r="AY362" s="13">
        <v>47</v>
      </c>
      <c r="AZ362" s="13">
        <v>70</v>
      </c>
      <c r="BA362" s="13">
        <v>41</v>
      </c>
      <c r="BB362" s="16">
        <f t="shared" si="124"/>
        <v>5.9846761086604321</v>
      </c>
      <c r="BC362" s="17">
        <f t="shared" si="125"/>
        <v>1.3039238449036694</v>
      </c>
      <c r="BD362" s="17">
        <f t="shared" si="126"/>
        <v>4.2461109821222047</v>
      </c>
      <c r="BE362" s="17">
        <f t="shared" si="127"/>
        <v>1.5713954028326274</v>
      </c>
      <c r="BF362" s="17">
        <f t="shared" si="128"/>
        <v>2.3403761318783811</v>
      </c>
      <c r="BG362" s="17">
        <f t="shared" si="129"/>
        <v>1.3707917343859088</v>
      </c>
      <c r="BH362" s="13">
        <v>44</v>
      </c>
      <c r="BI362" s="13">
        <v>22</v>
      </c>
      <c r="BJ362" s="13">
        <v>0</v>
      </c>
      <c r="BK362" s="13">
        <v>0</v>
      </c>
      <c r="BL362" s="13">
        <v>0</v>
      </c>
      <c r="BM362" s="13">
        <v>0</v>
      </c>
      <c r="BN362" s="13">
        <f t="shared" si="130"/>
        <v>210</v>
      </c>
      <c r="BO362" s="16">
        <v>-6.992</v>
      </c>
      <c r="BP362" s="1"/>
      <c r="BQ362" s="1"/>
      <c r="BR362" s="23" t="str">
        <f t="shared" si="131"/>
        <v xml:space="preserve"> </v>
      </c>
      <c r="BS362" s="1"/>
      <c r="BT362" s="13">
        <v>1</v>
      </c>
      <c r="BU362" s="13">
        <v>18</v>
      </c>
      <c r="BV362" s="13">
        <v>0</v>
      </c>
      <c r="BW362" s="13">
        <v>0</v>
      </c>
      <c r="BX362" s="13">
        <v>1</v>
      </c>
      <c r="BY362" s="13">
        <v>0</v>
      </c>
      <c r="BZ362" s="13">
        <v>0</v>
      </c>
      <c r="CA362" s="13">
        <v>0</v>
      </c>
      <c r="CB362" s="23">
        <f t="shared" si="132"/>
        <v>0</v>
      </c>
      <c r="CC362" s="16">
        <v>0.2</v>
      </c>
      <c r="CD362" s="16">
        <v>6.2</v>
      </c>
      <c r="CE362" s="16">
        <v>6.4</v>
      </c>
      <c r="CF362" s="24">
        <f t="shared" si="133"/>
        <v>7.8048780487804878E-2</v>
      </c>
      <c r="CG362" s="24">
        <f t="shared" si="134"/>
        <v>0.21397724634316628</v>
      </c>
      <c r="CH362" s="25">
        <v>4</v>
      </c>
      <c r="CI362" s="16">
        <v>25.3</v>
      </c>
      <c r="CJ362" s="16">
        <v>35.1</v>
      </c>
      <c r="CK362" s="16">
        <v>15.3</v>
      </c>
      <c r="CL362" s="16">
        <v>1.2</v>
      </c>
      <c r="CM362" s="16">
        <v>7.5</v>
      </c>
      <c r="CN362" s="16">
        <v>0</v>
      </c>
      <c r="CO362" s="16">
        <v>8.8000000000000007</v>
      </c>
      <c r="CP362" s="26">
        <f t="shared" si="135"/>
        <v>0.10731707317073172</v>
      </c>
      <c r="CQ362" s="26">
        <f t="shared" si="136"/>
        <v>0.29421871372185365</v>
      </c>
      <c r="CR362" s="13">
        <v>0</v>
      </c>
      <c r="CS362" s="13">
        <v>0</v>
      </c>
      <c r="CT362" s="13">
        <v>3</v>
      </c>
      <c r="CU362" s="13">
        <v>0</v>
      </c>
      <c r="CV362" s="13">
        <v>-0.95</v>
      </c>
      <c r="CW362" s="13">
        <v>-0.23</v>
      </c>
      <c r="CX362" s="13">
        <v>0.8</v>
      </c>
      <c r="CY362" s="13">
        <v>7.55</v>
      </c>
      <c r="CZ362" s="13">
        <v>-1.64</v>
      </c>
      <c r="DA362" s="13">
        <v>5.53</v>
      </c>
      <c r="DB362" s="27">
        <v>-51.43</v>
      </c>
      <c r="DC362" s="27">
        <v>-67.209999999999994</v>
      </c>
      <c r="DD362" s="27">
        <v>15.78</v>
      </c>
      <c r="DE362" s="27">
        <v>0.62</v>
      </c>
      <c r="DF362" s="27">
        <v>-39.340000000000003</v>
      </c>
      <c r="DG362" s="27">
        <v>-66.400000000000006</v>
      </c>
      <c r="DH362" s="27">
        <v>27.06</v>
      </c>
      <c r="DI362" s="27">
        <v>1.06</v>
      </c>
      <c r="DJ362" s="1">
        <v>186</v>
      </c>
      <c r="DK362" s="1"/>
      <c r="DL362" s="1"/>
      <c r="DM362" s="1">
        <v>4.0999999999999996</v>
      </c>
      <c r="DN362" s="1">
        <v>0</v>
      </c>
      <c r="DO362" s="1">
        <v>0</v>
      </c>
      <c r="DP362" s="16">
        <f t="shared" si="137"/>
        <v>1.2468085106382993</v>
      </c>
    </row>
    <row r="363" spans="1:120" x14ac:dyDescent="0.2">
      <c r="A363" s="13">
        <v>12</v>
      </c>
      <c r="B363" s="13" t="s">
        <v>1479</v>
      </c>
      <c r="C363" s="13" t="s">
        <v>1312</v>
      </c>
      <c r="D363" s="13" t="s">
        <v>158</v>
      </c>
      <c r="E363" s="13" t="s">
        <v>141</v>
      </c>
      <c r="F363" s="1" t="s">
        <v>142</v>
      </c>
      <c r="G363" s="13">
        <v>73</v>
      </c>
      <c r="H363" s="13">
        <v>203</v>
      </c>
      <c r="I363" s="13" t="s">
        <v>150</v>
      </c>
      <c r="J363" s="1"/>
      <c r="K363" s="1"/>
      <c r="L363" s="1"/>
      <c r="M363" s="1"/>
      <c r="N363" s="1">
        <v>26</v>
      </c>
      <c r="O363" s="13" t="s">
        <v>126</v>
      </c>
      <c r="P363" s="13" t="s">
        <v>1480</v>
      </c>
      <c r="Q363" s="1" t="str">
        <f t="shared" si="115"/>
        <v>ARI</v>
      </c>
      <c r="R363" s="13" t="s">
        <v>446</v>
      </c>
      <c r="S363" s="1"/>
      <c r="T363" s="13" t="s">
        <v>146</v>
      </c>
      <c r="U363" s="13">
        <v>5</v>
      </c>
      <c r="V363" s="13">
        <v>1</v>
      </c>
      <c r="W363" s="13">
        <v>0</v>
      </c>
      <c r="X363" s="14">
        <v>0</v>
      </c>
      <c r="Y363" s="13">
        <v>1</v>
      </c>
      <c r="Z363" s="13">
        <v>-2</v>
      </c>
      <c r="AA363" s="1">
        <v>3</v>
      </c>
      <c r="AB363" s="14">
        <v>1</v>
      </c>
      <c r="AC363" s="14">
        <v>0</v>
      </c>
      <c r="AD363" s="15">
        <f t="shared" si="116"/>
        <v>0.33333333333333331</v>
      </c>
      <c r="AE363" s="15">
        <f t="shared" si="117"/>
        <v>0.25</v>
      </c>
      <c r="AF363" s="16">
        <v>56.983333333300003</v>
      </c>
      <c r="AG363" s="17">
        <f t="shared" si="118"/>
        <v>11.39666666666</v>
      </c>
      <c r="AH363" s="29">
        <v>81</v>
      </c>
      <c r="AI363" s="17">
        <f t="shared" si="119"/>
        <v>16.2</v>
      </c>
      <c r="AJ363" s="19">
        <f t="shared" si="120"/>
        <v>0.70349794238641983</v>
      </c>
      <c r="AK363" s="20">
        <f>'Even Strength'!AA363+'Power Play'!R363+'Penalty Kill'!L363</f>
        <v>0</v>
      </c>
      <c r="AL363" s="19">
        <f t="shared" si="121"/>
        <v>0</v>
      </c>
      <c r="AM363" s="15">
        <f>IF(('Even Strength'!BR363+'Power Play'!AK363+'Penalty Kill'!AG363)&gt;0,V363/('Even Strength'!BR363+'Power Play'!AK363+'Penalty Kill'!AG363),0)</f>
        <v>1</v>
      </c>
      <c r="AN363" s="15">
        <f>IF(('Even Strength'!BR363+'Power Play'!AK363+'Penalty Kill'!AG363)&gt;0,W363/('Even Strength'!BR363+'Power Play'!AK363+'Penalty Kill'!AG363),0)</f>
        <v>0</v>
      </c>
      <c r="AO363" s="15">
        <f t="shared" si="122"/>
        <v>1</v>
      </c>
      <c r="AP363" s="13">
        <v>25</v>
      </c>
      <c r="AQ363" s="13">
        <v>21</v>
      </c>
      <c r="AR363" s="21">
        <f t="shared" si="123"/>
        <v>0.54347826086956519</v>
      </c>
      <c r="AS363" s="22">
        <v>14.3</v>
      </c>
      <c r="AT363" s="1"/>
      <c r="AU363" s="1"/>
      <c r="AV363">
        <v>3</v>
      </c>
      <c r="AW363" s="13">
        <v>8</v>
      </c>
      <c r="AX363" s="13">
        <v>0</v>
      </c>
      <c r="AY363" s="13">
        <v>1</v>
      </c>
      <c r="AZ363" s="13">
        <v>2</v>
      </c>
      <c r="BA363" s="13">
        <v>0</v>
      </c>
      <c r="BB363" s="16">
        <f t="shared" si="124"/>
        <v>3.1588183679456909</v>
      </c>
      <c r="BC363" s="17">
        <f t="shared" si="125"/>
        <v>8.4235156478551758</v>
      </c>
      <c r="BD363" s="17">
        <f t="shared" si="126"/>
        <v>0</v>
      </c>
      <c r="BE363" s="17">
        <f t="shared" si="127"/>
        <v>1.052939455981897</v>
      </c>
      <c r="BF363" s="17">
        <f t="shared" si="128"/>
        <v>2.105878911963794</v>
      </c>
      <c r="BG363" s="17">
        <f t="shared" si="129"/>
        <v>0</v>
      </c>
      <c r="BH363" s="13">
        <v>2</v>
      </c>
      <c r="BI363" s="13">
        <v>1</v>
      </c>
      <c r="BJ363" s="13">
        <v>0</v>
      </c>
      <c r="BK363" s="13">
        <v>0</v>
      </c>
      <c r="BL363" s="13">
        <v>0</v>
      </c>
      <c r="BM363" s="13">
        <v>0</v>
      </c>
      <c r="BN363" s="13">
        <f t="shared" si="130"/>
        <v>10</v>
      </c>
      <c r="BO363" s="16">
        <v>-9.9000000000000005E-2</v>
      </c>
      <c r="BP363" s="1"/>
      <c r="BQ363" s="1"/>
      <c r="BR363" s="23" t="str">
        <f t="shared" si="131"/>
        <v xml:space="preserve"> </v>
      </c>
      <c r="BS363" s="1"/>
      <c r="BT363" s="13">
        <v>0</v>
      </c>
      <c r="BU363" s="13">
        <v>1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23">
        <f t="shared" si="132"/>
        <v>0</v>
      </c>
      <c r="CC363" s="16">
        <v>0.1</v>
      </c>
      <c r="CD363" s="16">
        <v>0</v>
      </c>
      <c r="CE363" s="16">
        <v>0.1</v>
      </c>
      <c r="CF363" s="24">
        <f t="shared" si="133"/>
        <v>0.02</v>
      </c>
      <c r="CG363" s="24">
        <f t="shared" si="134"/>
        <v>0.10529394559818971</v>
      </c>
      <c r="CH363" s="25">
        <v>3</v>
      </c>
      <c r="CI363" s="16">
        <v>1</v>
      </c>
      <c r="CJ363" s="16">
        <v>0.7</v>
      </c>
      <c r="CK363" s="16">
        <v>-1.4</v>
      </c>
      <c r="CL363" s="16">
        <v>0.1</v>
      </c>
      <c r="CM363" s="16">
        <v>-0.1</v>
      </c>
      <c r="CN363" s="16">
        <v>0</v>
      </c>
      <c r="CO363" s="16">
        <v>-0.1</v>
      </c>
      <c r="CP363" s="26">
        <f t="shared" si="135"/>
        <v>-0.02</v>
      </c>
      <c r="CQ363" s="26">
        <f t="shared" si="136"/>
        <v>-0.10529394559818971</v>
      </c>
      <c r="CR363" s="13">
        <v>0</v>
      </c>
      <c r="CS363" s="13">
        <v>0</v>
      </c>
      <c r="CT363" s="13">
        <v>1</v>
      </c>
      <c r="CU363" s="13">
        <v>0.05</v>
      </c>
      <c r="CV363" s="13">
        <v>0.02</v>
      </c>
      <c r="CW363" s="13">
        <v>0</v>
      </c>
      <c r="CX363" s="13">
        <v>0</v>
      </c>
      <c r="CY363" s="13">
        <v>0</v>
      </c>
      <c r="CZ363" s="13">
        <v>0.49</v>
      </c>
      <c r="DA363" s="13">
        <v>0.56000000000000005</v>
      </c>
      <c r="DB363" s="27">
        <v>-4.16</v>
      </c>
      <c r="DC363" s="27">
        <v>-14.06</v>
      </c>
      <c r="DD363" s="27">
        <v>9.9</v>
      </c>
      <c r="DE363" s="27">
        <v>11.26</v>
      </c>
      <c r="DF363" s="27">
        <v>-3.8</v>
      </c>
      <c r="DG363" s="27">
        <v>-11.43</v>
      </c>
      <c r="DH363" s="27">
        <v>7.63</v>
      </c>
      <c r="DI363" s="27">
        <v>8.68</v>
      </c>
      <c r="DJ363" s="1">
        <v>17</v>
      </c>
      <c r="DK363" s="1"/>
      <c r="DL363" s="1"/>
      <c r="DM363" s="1">
        <v>0.05</v>
      </c>
      <c r="DN363" s="1">
        <v>0</v>
      </c>
      <c r="DO363" s="1">
        <v>0</v>
      </c>
      <c r="DP363" s="16">
        <f t="shared" si="137"/>
        <v>-9.9428048501487065E-2</v>
      </c>
    </row>
    <row r="364" spans="1:120" x14ac:dyDescent="0.2">
      <c r="A364" s="13">
        <v>19</v>
      </c>
      <c r="B364" s="13" t="s">
        <v>1481</v>
      </c>
      <c r="C364" s="13" t="s">
        <v>427</v>
      </c>
      <c r="D364" s="13" t="s">
        <v>158</v>
      </c>
      <c r="E364" s="13" t="s">
        <v>141</v>
      </c>
      <c r="F364" s="1" t="s">
        <v>142</v>
      </c>
      <c r="G364" s="13">
        <v>72</v>
      </c>
      <c r="H364" s="13">
        <v>192</v>
      </c>
      <c r="I364" s="13" t="s">
        <v>150</v>
      </c>
      <c r="J364" s="13">
        <v>2008</v>
      </c>
      <c r="K364" s="13">
        <v>1</v>
      </c>
      <c r="L364" s="13">
        <v>10</v>
      </c>
      <c r="M364" s="1"/>
      <c r="N364" s="1">
        <v>24</v>
      </c>
      <c r="O364" s="13" t="s">
        <v>677</v>
      </c>
      <c r="P364" s="13" t="s">
        <v>1482</v>
      </c>
      <c r="Q364" s="1" t="str">
        <f t="shared" si="115"/>
        <v>BUF</v>
      </c>
      <c r="R364" s="13" t="s">
        <v>238</v>
      </c>
      <c r="S364" s="1"/>
      <c r="T364" s="13" t="s">
        <v>146</v>
      </c>
      <c r="U364" s="13">
        <v>78</v>
      </c>
      <c r="V364" s="13">
        <v>6</v>
      </c>
      <c r="W364" s="13">
        <v>7</v>
      </c>
      <c r="X364" s="14">
        <v>5</v>
      </c>
      <c r="Y364" s="13">
        <v>13</v>
      </c>
      <c r="Z364" s="13">
        <v>-28</v>
      </c>
      <c r="AA364" s="1">
        <v>127</v>
      </c>
      <c r="AB364" s="14">
        <v>40</v>
      </c>
      <c r="AC364" s="14">
        <v>62</v>
      </c>
      <c r="AD364" s="15">
        <f t="shared" si="116"/>
        <v>4.7244094488188976E-2</v>
      </c>
      <c r="AE364" s="15">
        <f t="shared" si="117"/>
        <v>2.6200873362445413E-2</v>
      </c>
      <c r="AF364" s="16">
        <v>1002</v>
      </c>
      <c r="AG364" s="17">
        <f t="shared" si="118"/>
        <v>12.846153846153847</v>
      </c>
      <c r="AH364" s="29">
        <v>1279</v>
      </c>
      <c r="AI364" s="17">
        <f t="shared" si="119"/>
        <v>16.397435897435898</v>
      </c>
      <c r="AJ364" s="19">
        <f t="shared" si="120"/>
        <v>0.78342455043002346</v>
      </c>
      <c r="AK364" s="20">
        <f>'Even Strength'!AA364+'Power Play'!R364+'Penalty Kill'!L364</f>
        <v>93.333333333333343</v>
      </c>
      <c r="AL364" s="19">
        <f t="shared" si="121"/>
        <v>5.5888223552894214</v>
      </c>
      <c r="AM364" s="15">
        <f>IF(('Even Strength'!BR364+'Power Play'!AK364+'Penalty Kill'!AG364)&gt;0,V364/('Even Strength'!BR364+'Power Play'!AK364+'Penalty Kill'!AG364),0)</f>
        <v>0.2857142857142857</v>
      </c>
      <c r="AN364" s="15">
        <f>IF(('Even Strength'!BR364+'Power Play'!AK364+'Penalty Kill'!AG364)&gt;0,W364/('Even Strength'!BR364+'Power Play'!AK364+'Penalty Kill'!AG364),0)</f>
        <v>0.33333333333333331</v>
      </c>
      <c r="AO364" s="15">
        <f t="shared" si="122"/>
        <v>0.61904761904761907</v>
      </c>
      <c r="AP364" s="13">
        <v>173</v>
      </c>
      <c r="AQ364" s="13">
        <v>204</v>
      </c>
      <c r="AR364" s="21">
        <f t="shared" si="123"/>
        <v>0.45888594164456231</v>
      </c>
      <c r="AS364" s="22">
        <v>8.1</v>
      </c>
      <c r="AT364" s="13">
        <v>4</v>
      </c>
      <c r="AU364" s="13">
        <v>2</v>
      </c>
      <c r="AV364">
        <v>62</v>
      </c>
      <c r="AW364" s="13">
        <v>40</v>
      </c>
      <c r="AX364" s="13">
        <v>21</v>
      </c>
      <c r="AY364" s="13">
        <v>40</v>
      </c>
      <c r="AZ364" s="13">
        <v>16</v>
      </c>
      <c r="BA364" s="13">
        <v>24</v>
      </c>
      <c r="BB364" s="16">
        <f t="shared" si="124"/>
        <v>3.7125748502994012</v>
      </c>
      <c r="BC364" s="17">
        <f t="shared" si="125"/>
        <v>2.3952095808383236</v>
      </c>
      <c r="BD364" s="17">
        <f t="shared" si="126"/>
        <v>1.2574850299401197</v>
      </c>
      <c r="BE364" s="17">
        <f t="shared" si="127"/>
        <v>2.3952095808383236</v>
      </c>
      <c r="BF364" s="17">
        <f t="shared" si="128"/>
        <v>0.95808383233532923</v>
      </c>
      <c r="BG364" s="17">
        <f t="shared" si="129"/>
        <v>1.437125748502994</v>
      </c>
      <c r="BH364" s="13">
        <v>12</v>
      </c>
      <c r="BI364" s="13">
        <v>6</v>
      </c>
      <c r="BJ364" s="13">
        <v>0</v>
      </c>
      <c r="BK364" s="13">
        <v>0</v>
      </c>
      <c r="BL364" s="13">
        <v>0</v>
      </c>
      <c r="BM364" s="13">
        <v>0</v>
      </c>
      <c r="BN364" s="13">
        <f t="shared" si="130"/>
        <v>73</v>
      </c>
      <c r="BO364" s="16">
        <v>2.2610000000000001</v>
      </c>
      <c r="BP364" s="13">
        <v>2</v>
      </c>
      <c r="BQ364" s="13">
        <v>1</v>
      </c>
      <c r="BR364" s="23">
        <f t="shared" si="131"/>
        <v>0.5</v>
      </c>
      <c r="BS364" s="13">
        <v>1</v>
      </c>
      <c r="BT364" s="13">
        <v>4</v>
      </c>
      <c r="BU364" s="13">
        <v>17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23">
        <f t="shared" si="132"/>
        <v>0</v>
      </c>
      <c r="CC364" s="16">
        <v>-0.7</v>
      </c>
      <c r="CD364" s="16">
        <v>0.1</v>
      </c>
      <c r="CE364" s="16">
        <v>-0.60000000000000009</v>
      </c>
      <c r="CF364" s="24">
        <f t="shared" si="133"/>
        <v>-7.6923076923076936E-3</v>
      </c>
      <c r="CG364" s="24">
        <f t="shared" si="134"/>
        <v>-3.5928143712574856E-2</v>
      </c>
      <c r="CH364" s="25">
        <v>1</v>
      </c>
      <c r="CI364" s="16">
        <v>19.100000000000001</v>
      </c>
      <c r="CJ364" s="16">
        <v>17.8</v>
      </c>
      <c r="CK364" s="16">
        <v>-13.6</v>
      </c>
      <c r="CL364" s="16">
        <v>-3.2</v>
      </c>
      <c r="CM364" s="16">
        <v>-0.30000000000000004</v>
      </c>
      <c r="CN364" s="16">
        <v>0.4</v>
      </c>
      <c r="CO364" s="16">
        <v>-3.1</v>
      </c>
      <c r="CP364" s="26">
        <f t="shared" si="135"/>
        <v>-3.9743589743589748E-2</v>
      </c>
      <c r="CQ364" s="26">
        <f t="shared" si="136"/>
        <v>-0.18562874251497008</v>
      </c>
      <c r="CR364" s="13">
        <v>0</v>
      </c>
      <c r="CS364" s="13">
        <v>0</v>
      </c>
      <c r="CT364" s="13">
        <v>1</v>
      </c>
      <c r="CU364" s="13">
        <v>0.01</v>
      </c>
      <c r="CV364" s="13">
        <v>-0.67</v>
      </c>
      <c r="CW364" s="13">
        <v>1.6800000000000002</v>
      </c>
      <c r="CX364" s="13">
        <v>-0.25</v>
      </c>
      <c r="CY364" s="13">
        <v>-2.61</v>
      </c>
      <c r="CZ364" s="13">
        <v>-4.67</v>
      </c>
      <c r="DA364" s="13">
        <v>-6.51</v>
      </c>
      <c r="DB364" s="27">
        <v>38.090000000000003</v>
      </c>
      <c r="DC364" s="27">
        <v>4.3899999999999997</v>
      </c>
      <c r="DD364" s="27">
        <v>33.71</v>
      </c>
      <c r="DE364" s="27">
        <v>2.3199999999999998</v>
      </c>
      <c r="DF364" s="27">
        <v>13.35</v>
      </c>
      <c r="DG364" s="27">
        <v>27.68</v>
      </c>
      <c r="DH364" s="27">
        <v>-14.33</v>
      </c>
      <c r="DI364" s="27">
        <v>-0.99</v>
      </c>
      <c r="DJ364" s="1">
        <v>186</v>
      </c>
      <c r="DK364" s="1"/>
      <c r="DL364" s="1"/>
      <c r="DM364" s="1">
        <v>4.25</v>
      </c>
      <c r="DN364" s="1">
        <v>0</v>
      </c>
      <c r="DO364" s="1">
        <v>0</v>
      </c>
      <c r="DP364" s="16">
        <f t="shared" si="137"/>
        <v>-10.972340425531915</v>
      </c>
    </row>
    <row r="365" spans="1:120" x14ac:dyDescent="0.2">
      <c r="A365" s="13">
        <v>68</v>
      </c>
      <c r="B365" s="13" t="s">
        <v>1483</v>
      </c>
      <c r="C365" s="13" t="s">
        <v>1484</v>
      </c>
      <c r="D365" s="13" t="s">
        <v>158</v>
      </c>
      <c r="E365" s="13" t="s">
        <v>141</v>
      </c>
      <c r="F365" s="1" t="s">
        <v>142</v>
      </c>
      <c r="G365" s="13">
        <v>72</v>
      </c>
      <c r="H365" s="13">
        <v>185</v>
      </c>
      <c r="I365" s="13" t="s">
        <v>125</v>
      </c>
      <c r="J365" s="13">
        <v>2009</v>
      </c>
      <c r="K365" s="13">
        <v>5</v>
      </c>
      <c r="L365" s="13">
        <v>130</v>
      </c>
      <c r="M365" s="13" t="s">
        <v>159</v>
      </c>
      <c r="N365" s="1">
        <v>25</v>
      </c>
      <c r="O365" s="13" t="s">
        <v>217</v>
      </c>
      <c r="P365" s="13" t="s">
        <v>1485</v>
      </c>
      <c r="Q365" s="1" t="str">
        <f t="shared" si="115"/>
        <v>OTT</v>
      </c>
      <c r="R365" s="13" t="s">
        <v>482</v>
      </c>
      <c r="S365" s="1"/>
      <c r="T365" s="13" t="s">
        <v>207</v>
      </c>
      <c r="U365" s="13">
        <v>79</v>
      </c>
      <c r="V365" s="13">
        <v>27</v>
      </c>
      <c r="W365" s="13">
        <v>21</v>
      </c>
      <c r="X365" s="14">
        <v>15</v>
      </c>
      <c r="Y365" s="13">
        <v>48</v>
      </c>
      <c r="Z365" s="13">
        <v>16</v>
      </c>
      <c r="AA365" s="1">
        <v>199</v>
      </c>
      <c r="AB365" s="14">
        <v>64</v>
      </c>
      <c r="AC365" s="14">
        <v>107</v>
      </c>
      <c r="AD365" s="15">
        <f t="shared" si="116"/>
        <v>0.135678391959799</v>
      </c>
      <c r="AE365" s="15">
        <f t="shared" si="117"/>
        <v>7.2972972972972977E-2</v>
      </c>
      <c r="AF365" s="16">
        <v>1149.7666666667001</v>
      </c>
      <c r="AG365" s="17">
        <f t="shared" si="118"/>
        <v>14.554008438818988</v>
      </c>
      <c r="AH365" s="29">
        <v>1528</v>
      </c>
      <c r="AI365" s="17">
        <f t="shared" si="119"/>
        <v>19.341772151898734</v>
      </c>
      <c r="AJ365" s="19">
        <f t="shared" si="120"/>
        <v>0.75246509598606026</v>
      </c>
      <c r="AK365" s="20">
        <f>'Even Strength'!AA365+'Power Play'!R365+'Penalty Kill'!L365</f>
        <v>124.98930481283423</v>
      </c>
      <c r="AL365" s="19">
        <f t="shared" si="121"/>
        <v>6.5225045273851237</v>
      </c>
      <c r="AM365" s="15">
        <f>IF(('Even Strength'!BR365+'Power Play'!AK365+'Penalty Kill'!AG365)&gt;0,V365/('Even Strength'!BR365+'Power Play'!AK365+'Penalty Kill'!AG365),0)</f>
        <v>0.43548387096774194</v>
      </c>
      <c r="AN365" s="15">
        <f>IF(('Even Strength'!BR365+'Power Play'!AK365+'Penalty Kill'!AG365)&gt;0,W365/('Even Strength'!BR365+'Power Play'!AK365+'Penalty Kill'!AG365),0)</f>
        <v>0.33870967741935482</v>
      </c>
      <c r="AO365" s="15">
        <f t="shared" si="122"/>
        <v>0.77419354838709675</v>
      </c>
      <c r="AP365" s="13">
        <v>7</v>
      </c>
      <c r="AQ365" s="13">
        <v>7</v>
      </c>
      <c r="AR365" s="21">
        <f t="shared" si="123"/>
        <v>0.5</v>
      </c>
      <c r="AS365" s="22">
        <v>0.2</v>
      </c>
      <c r="AT365" s="1"/>
      <c r="AU365" s="1"/>
      <c r="AV365">
        <v>78</v>
      </c>
      <c r="AW365" s="13">
        <v>40</v>
      </c>
      <c r="AX365" s="13">
        <v>33</v>
      </c>
      <c r="AY365" s="13">
        <v>65</v>
      </c>
      <c r="AZ365" s="13">
        <v>45</v>
      </c>
      <c r="BA365" s="13">
        <v>57</v>
      </c>
      <c r="BB365" s="16">
        <f t="shared" si="124"/>
        <v>4.0703910938450099</v>
      </c>
      <c r="BC365" s="17">
        <f t="shared" si="125"/>
        <v>2.0873800481256461</v>
      </c>
      <c r="BD365" s="17">
        <f t="shared" si="126"/>
        <v>1.7220885397036578</v>
      </c>
      <c r="BE365" s="17">
        <f t="shared" si="127"/>
        <v>3.3919925782041749</v>
      </c>
      <c r="BF365" s="17">
        <f t="shared" si="128"/>
        <v>2.3483025541413518</v>
      </c>
      <c r="BG365" s="17">
        <f t="shared" si="129"/>
        <v>2.9745165685790456</v>
      </c>
      <c r="BH365" s="13">
        <v>14</v>
      </c>
      <c r="BI365" s="13">
        <v>7</v>
      </c>
      <c r="BJ365" s="13">
        <v>0</v>
      </c>
      <c r="BK365" s="13">
        <v>0</v>
      </c>
      <c r="BL365" s="13">
        <v>0</v>
      </c>
      <c r="BM365" s="13">
        <v>0</v>
      </c>
      <c r="BN365" s="13">
        <f t="shared" si="130"/>
        <v>87</v>
      </c>
      <c r="BO365" s="16">
        <v>2.0150000000000001</v>
      </c>
      <c r="BP365" s="13">
        <v>5</v>
      </c>
      <c r="BQ365" s="13">
        <v>0</v>
      </c>
      <c r="BR365" s="23">
        <f t="shared" si="131"/>
        <v>0</v>
      </c>
      <c r="BS365" s="13">
        <v>0</v>
      </c>
      <c r="BT365" s="13">
        <v>9</v>
      </c>
      <c r="BU365" s="13">
        <v>26</v>
      </c>
      <c r="BV365" s="13">
        <v>1</v>
      </c>
      <c r="BW365" s="13">
        <v>0</v>
      </c>
      <c r="BX365" s="13">
        <v>4</v>
      </c>
      <c r="BY365" s="13">
        <v>2</v>
      </c>
      <c r="BZ365" s="13">
        <v>0</v>
      </c>
      <c r="CA365" s="13">
        <v>1</v>
      </c>
      <c r="CB365" s="23">
        <f t="shared" si="132"/>
        <v>1</v>
      </c>
      <c r="CC365" s="16">
        <v>5.4</v>
      </c>
      <c r="CD365" s="16">
        <v>1.8</v>
      </c>
      <c r="CE365" s="16">
        <v>7.2</v>
      </c>
      <c r="CF365" s="24">
        <f t="shared" si="133"/>
        <v>9.1139240506329114E-2</v>
      </c>
      <c r="CG365" s="24">
        <f t="shared" si="134"/>
        <v>0.37572840866261631</v>
      </c>
      <c r="CH365" s="25">
        <v>7</v>
      </c>
      <c r="CI365" s="16">
        <v>27.4</v>
      </c>
      <c r="CJ365" s="16">
        <v>23.9</v>
      </c>
      <c r="CK365" s="16">
        <v>11.3</v>
      </c>
      <c r="CL365" s="16">
        <v>9.6</v>
      </c>
      <c r="CM365" s="16">
        <v>2.5</v>
      </c>
      <c r="CN365" s="16">
        <v>-1.1000000000000001</v>
      </c>
      <c r="CO365" s="16">
        <v>11</v>
      </c>
      <c r="CP365" s="26">
        <f t="shared" si="135"/>
        <v>0.13924050632911392</v>
      </c>
      <c r="CQ365" s="26">
        <f t="shared" si="136"/>
        <v>0.57402951323455265</v>
      </c>
      <c r="CR365" s="13">
        <v>1</v>
      </c>
      <c r="CS365" s="13">
        <v>5</v>
      </c>
      <c r="CT365" s="13">
        <v>4</v>
      </c>
      <c r="CU365" s="13">
        <v>0</v>
      </c>
      <c r="CV365" s="13">
        <v>-0.60000000000000009</v>
      </c>
      <c r="CW365" s="13">
        <v>1.99</v>
      </c>
      <c r="CX365" s="13">
        <v>5.69</v>
      </c>
      <c r="CY365" s="13">
        <v>1.53</v>
      </c>
      <c r="CZ365" s="13">
        <v>7.17</v>
      </c>
      <c r="DA365" s="13">
        <v>15.78</v>
      </c>
      <c r="DB365" s="27">
        <v>-0.82</v>
      </c>
      <c r="DC365" s="27">
        <v>22.52</v>
      </c>
      <c r="DD365" s="27">
        <v>-23.34</v>
      </c>
      <c r="DE365" s="27">
        <v>-1.5</v>
      </c>
      <c r="DF365" s="27">
        <v>-3.1</v>
      </c>
      <c r="DG365" s="27">
        <v>-4.6500000000000004</v>
      </c>
      <c r="DH365" s="27">
        <v>1.55</v>
      </c>
      <c r="DI365" s="27">
        <v>0.1</v>
      </c>
      <c r="DJ365" s="1">
        <v>186</v>
      </c>
      <c r="DK365" s="1"/>
      <c r="DL365" s="1"/>
      <c r="DM365" s="1">
        <v>0.75</v>
      </c>
      <c r="DN365" s="1">
        <v>0</v>
      </c>
      <c r="DO365" s="1">
        <v>0</v>
      </c>
      <c r="DP365" s="16">
        <f t="shared" si="137"/>
        <v>10.574468085106384</v>
      </c>
    </row>
    <row r="366" spans="1:120" x14ac:dyDescent="0.2">
      <c r="A366" s="13">
        <v>2</v>
      </c>
      <c r="B366" s="13" t="s">
        <v>1078</v>
      </c>
      <c r="C366" s="13" t="s">
        <v>376</v>
      </c>
      <c r="D366" s="13" t="s">
        <v>325</v>
      </c>
      <c r="E366" s="13" t="s">
        <v>141</v>
      </c>
      <c r="F366" s="1" t="s">
        <v>142</v>
      </c>
      <c r="G366" s="13">
        <v>76</v>
      </c>
      <c r="H366" s="13">
        <v>210</v>
      </c>
      <c r="I366" s="13" t="s">
        <v>125</v>
      </c>
      <c r="J366" s="1"/>
      <c r="K366" s="1"/>
      <c r="L366" s="1"/>
      <c r="M366" s="1"/>
      <c r="N366" s="1">
        <v>27</v>
      </c>
      <c r="O366" s="13" t="s">
        <v>423</v>
      </c>
      <c r="P366" s="13" t="s">
        <v>1486</v>
      </c>
      <c r="Q366" s="1" t="str">
        <f t="shared" si="115"/>
        <v>COL</v>
      </c>
      <c r="R366" s="13" t="s">
        <v>162</v>
      </c>
      <c r="S366" s="1"/>
      <c r="T366" s="13" t="s">
        <v>173</v>
      </c>
      <c r="U366" s="13">
        <v>78</v>
      </c>
      <c r="V366" s="13">
        <v>5</v>
      </c>
      <c r="W366" s="13">
        <v>9</v>
      </c>
      <c r="X366" s="14">
        <v>5</v>
      </c>
      <c r="Y366" s="13">
        <v>14</v>
      </c>
      <c r="Z366" s="13">
        <v>-11</v>
      </c>
      <c r="AA366" s="1">
        <v>94</v>
      </c>
      <c r="AB366" s="14">
        <v>44</v>
      </c>
      <c r="AC366" s="14">
        <v>61</v>
      </c>
      <c r="AD366" s="15">
        <f t="shared" si="116"/>
        <v>5.3191489361702128E-2</v>
      </c>
      <c r="AE366" s="15">
        <f t="shared" si="117"/>
        <v>2.5125628140703519E-2</v>
      </c>
      <c r="AF366" s="16">
        <v>1544.95</v>
      </c>
      <c r="AG366" s="17">
        <f t="shared" si="118"/>
        <v>19.807051282051283</v>
      </c>
      <c r="AH366" s="29">
        <v>1991</v>
      </c>
      <c r="AI366" s="17">
        <f t="shared" si="119"/>
        <v>25.525641025641026</v>
      </c>
      <c r="AJ366" s="19">
        <f t="shared" si="120"/>
        <v>0.77596685082872929</v>
      </c>
      <c r="AK366" s="20">
        <f>'Even Strength'!AA366+'Power Play'!R366+'Penalty Kill'!L366</f>
        <v>50.737967914438507</v>
      </c>
      <c r="AL366" s="19">
        <f t="shared" si="121"/>
        <v>1.9704702902141233</v>
      </c>
      <c r="AM366" s="15">
        <f>IF(('Even Strength'!BR366+'Power Play'!AK366+'Penalty Kill'!AG366)&gt;0,V366/('Even Strength'!BR366+'Power Play'!AK366+'Penalty Kill'!AG366),0)</f>
        <v>0.10869565217391304</v>
      </c>
      <c r="AN366" s="15">
        <f>IF(('Even Strength'!BR366+'Power Play'!AK366+'Penalty Kill'!AG366)&gt;0,W366/('Even Strength'!BR366+'Power Play'!AK366+'Penalty Kill'!AG366),0)</f>
        <v>0.19565217391304349</v>
      </c>
      <c r="AO366" s="15">
        <f t="shared" si="122"/>
        <v>0.30434782608695654</v>
      </c>
      <c r="AP366" s="13">
        <v>0</v>
      </c>
      <c r="AQ366" s="13">
        <v>0</v>
      </c>
      <c r="AR366" s="21">
        <f t="shared" si="123"/>
        <v>0</v>
      </c>
      <c r="AS366" s="22">
        <v>0</v>
      </c>
      <c r="AT366" s="1"/>
      <c r="AU366" s="1"/>
      <c r="AV366">
        <v>119</v>
      </c>
      <c r="AW366" s="13">
        <v>156</v>
      </c>
      <c r="AX366" s="13">
        <v>96</v>
      </c>
      <c r="AY366" s="13">
        <v>44</v>
      </c>
      <c r="AZ366" s="13">
        <v>34</v>
      </c>
      <c r="BA366" s="13">
        <v>24</v>
      </c>
      <c r="BB366" s="16">
        <f t="shared" si="124"/>
        <v>4.6215087866921261</v>
      </c>
      <c r="BC366" s="17">
        <f t="shared" si="125"/>
        <v>6.0584484934787532</v>
      </c>
      <c r="BD366" s="17">
        <f t="shared" si="126"/>
        <v>3.7282759959869249</v>
      </c>
      <c r="BE366" s="17">
        <f t="shared" si="127"/>
        <v>1.7087931648273407</v>
      </c>
      <c r="BF366" s="17">
        <f t="shared" si="128"/>
        <v>1.320431081912036</v>
      </c>
      <c r="BG366" s="17">
        <f t="shared" si="129"/>
        <v>0.93206899899673123</v>
      </c>
      <c r="BH366" s="13">
        <v>28</v>
      </c>
      <c r="BI366" s="13">
        <v>14</v>
      </c>
      <c r="BJ366" s="13">
        <v>0</v>
      </c>
      <c r="BK366" s="13">
        <v>0</v>
      </c>
      <c r="BL366" s="13">
        <v>0</v>
      </c>
      <c r="BM366" s="13">
        <v>0</v>
      </c>
      <c r="BN366" s="13">
        <f t="shared" si="130"/>
        <v>280</v>
      </c>
      <c r="BO366" s="16">
        <v>-4.0739999999999998</v>
      </c>
      <c r="BP366" s="1"/>
      <c r="BQ366" s="1"/>
      <c r="BR366" s="23" t="str">
        <f t="shared" si="131"/>
        <v xml:space="preserve"> </v>
      </c>
      <c r="BS366" s="1"/>
      <c r="BT366" s="13">
        <v>1</v>
      </c>
      <c r="BU366" s="13">
        <v>23</v>
      </c>
      <c r="BV366" s="13">
        <v>0</v>
      </c>
      <c r="BW366" s="13">
        <v>0</v>
      </c>
      <c r="BX366" s="13">
        <v>2</v>
      </c>
      <c r="BY366" s="13">
        <v>0</v>
      </c>
      <c r="BZ366" s="13">
        <v>0</v>
      </c>
      <c r="CA366" s="13">
        <v>0</v>
      </c>
      <c r="CB366" s="23">
        <f t="shared" si="132"/>
        <v>0</v>
      </c>
      <c r="CC366" s="16">
        <v>0.2</v>
      </c>
      <c r="CD366" s="16">
        <v>2.5</v>
      </c>
      <c r="CE366" s="16">
        <v>2.6</v>
      </c>
      <c r="CF366" s="24">
        <f t="shared" si="133"/>
        <v>3.3333333333333333E-2</v>
      </c>
      <c r="CG366" s="24">
        <f t="shared" si="134"/>
        <v>0.10097414155797922</v>
      </c>
      <c r="CH366" s="25">
        <v>4</v>
      </c>
      <c r="CI366" s="16">
        <v>29.1</v>
      </c>
      <c r="CJ366" s="16">
        <v>28.5</v>
      </c>
      <c r="CK366" s="16">
        <v>-9.1</v>
      </c>
      <c r="CL366" s="16">
        <v>-1.1000000000000001</v>
      </c>
      <c r="CM366" s="16">
        <v>0.5</v>
      </c>
      <c r="CN366" s="16">
        <v>0</v>
      </c>
      <c r="CO366" s="16">
        <v>-0.7</v>
      </c>
      <c r="CP366" s="26">
        <f t="shared" si="135"/>
        <v>-8.9743589743589737E-3</v>
      </c>
      <c r="CQ366" s="26">
        <f t="shared" si="136"/>
        <v>-2.718534580407133E-2</v>
      </c>
      <c r="CR366" s="13">
        <v>1</v>
      </c>
      <c r="CS366" s="13">
        <v>0</v>
      </c>
      <c r="CT366" s="13">
        <v>1</v>
      </c>
      <c r="CU366" s="13">
        <v>0</v>
      </c>
      <c r="CV366" s="13">
        <v>-0.96</v>
      </c>
      <c r="CW366" s="13">
        <v>0.57999999999999996</v>
      </c>
      <c r="CX366" s="13">
        <v>-3.1</v>
      </c>
      <c r="CY366" s="13">
        <v>-1.17</v>
      </c>
      <c r="CZ366" s="13">
        <v>-0.98</v>
      </c>
      <c r="DA366" s="13">
        <v>-5.63</v>
      </c>
      <c r="DB366" s="27">
        <v>-31.39</v>
      </c>
      <c r="DC366" s="27">
        <v>1.72</v>
      </c>
      <c r="DD366" s="27">
        <v>-33.119999999999997</v>
      </c>
      <c r="DE366" s="27">
        <v>-1.6800000000000002</v>
      </c>
      <c r="DF366" s="27">
        <v>-11.98</v>
      </c>
      <c r="DG366" s="27">
        <v>38.380000000000003</v>
      </c>
      <c r="DH366" s="27">
        <v>-50.36</v>
      </c>
      <c r="DI366" s="27">
        <v>-2.5499999999999998</v>
      </c>
      <c r="DJ366" s="1">
        <v>186</v>
      </c>
      <c r="DK366" s="1"/>
      <c r="DL366" s="1"/>
      <c r="DM366" s="1">
        <v>0.60000000000000009</v>
      </c>
      <c r="DN366" s="1">
        <v>0</v>
      </c>
      <c r="DO366" s="1">
        <v>0</v>
      </c>
      <c r="DP366" s="16">
        <f t="shared" si="137"/>
        <v>-0.80638297872340425</v>
      </c>
    </row>
    <row r="367" spans="1:120" x14ac:dyDescent="0.2">
      <c r="A367" s="13">
        <v>24</v>
      </c>
      <c r="B367" s="13" t="s">
        <v>1487</v>
      </c>
      <c r="C367" s="13" t="s">
        <v>427</v>
      </c>
      <c r="D367" s="13" t="s">
        <v>158</v>
      </c>
      <c r="E367" s="13" t="s">
        <v>141</v>
      </c>
      <c r="F367" s="1" t="s">
        <v>142</v>
      </c>
      <c r="G367" s="13">
        <v>74</v>
      </c>
      <c r="H367" s="13">
        <v>194</v>
      </c>
      <c r="I367" s="13" t="s">
        <v>125</v>
      </c>
      <c r="J367" s="13">
        <v>2009</v>
      </c>
      <c r="K367" s="13">
        <v>1</v>
      </c>
      <c r="L367" s="13">
        <v>15</v>
      </c>
      <c r="M367" s="1"/>
      <c r="N367" s="1">
        <v>24</v>
      </c>
      <c r="O367" s="13" t="s">
        <v>1405</v>
      </c>
      <c r="P367" s="13" t="s">
        <v>1488</v>
      </c>
      <c r="Q367" s="1" t="str">
        <f t="shared" si="115"/>
        <v>TOR</v>
      </c>
      <c r="R367" s="13" t="s">
        <v>249</v>
      </c>
      <c r="S367" s="1"/>
      <c r="T367" s="13" t="s">
        <v>146</v>
      </c>
      <c r="U367" s="13">
        <v>62</v>
      </c>
      <c r="V367" s="13">
        <v>11</v>
      </c>
      <c r="W367" s="13">
        <v>14</v>
      </c>
      <c r="X367" s="14">
        <v>9</v>
      </c>
      <c r="Y367" s="13">
        <v>25</v>
      </c>
      <c r="Z367" s="13">
        <v>0</v>
      </c>
      <c r="AA367" s="1">
        <v>93</v>
      </c>
      <c r="AB367" s="14">
        <v>27</v>
      </c>
      <c r="AC367" s="14">
        <v>28</v>
      </c>
      <c r="AD367" s="15">
        <f t="shared" si="116"/>
        <v>0.11827956989247312</v>
      </c>
      <c r="AE367" s="15">
        <f t="shared" si="117"/>
        <v>7.4324324324324328E-2</v>
      </c>
      <c r="AF367" s="16">
        <v>900.31666666670003</v>
      </c>
      <c r="AG367" s="17">
        <f t="shared" si="118"/>
        <v>14.521236559140323</v>
      </c>
      <c r="AH367" s="29">
        <v>1167</v>
      </c>
      <c r="AI367" s="17">
        <f t="shared" si="119"/>
        <v>18.822580645161292</v>
      </c>
      <c r="AJ367" s="19">
        <f t="shared" si="120"/>
        <v>0.77147957726366756</v>
      </c>
      <c r="AK367" s="20">
        <f>'Even Strength'!AA367+'Power Play'!R367+'Penalty Kill'!L367</f>
        <v>78.75</v>
      </c>
      <c r="AL367" s="19">
        <f t="shared" si="121"/>
        <v>5.2481534274975372</v>
      </c>
      <c r="AM367" s="15">
        <f>IF(('Even Strength'!BR367+'Power Play'!AK367+'Penalty Kill'!AG367)&gt;0,V367/('Even Strength'!BR367+'Power Play'!AK367+'Penalty Kill'!AG367),0)</f>
        <v>0.30555555555555558</v>
      </c>
      <c r="AN367" s="15">
        <f>IF(('Even Strength'!BR367+'Power Play'!AK367+'Penalty Kill'!AG367)&gt;0,W367/('Even Strength'!BR367+'Power Play'!AK367+'Penalty Kill'!AG367),0)</f>
        <v>0.3888888888888889</v>
      </c>
      <c r="AO367" s="15">
        <f t="shared" si="122"/>
        <v>0.69444444444444442</v>
      </c>
      <c r="AP367" s="13">
        <v>312</v>
      </c>
      <c r="AQ367" s="13">
        <v>373</v>
      </c>
      <c r="AR367" s="21">
        <f t="shared" si="123"/>
        <v>0.4554744525547445</v>
      </c>
      <c r="AS367" s="22">
        <v>17.2</v>
      </c>
      <c r="AT367" s="13">
        <v>7</v>
      </c>
      <c r="AU367" s="13">
        <v>2</v>
      </c>
      <c r="AV367">
        <v>89</v>
      </c>
      <c r="AW367" s="13">
        <v>99</v>
      </c>
      <c r="AX367" s="13">
        <v>21</v>
      </c>
      <c r="AY367" s="13">
        <v>27</v>
      </c>
      <c r="AZ367" s="13">
        <v>21</v>
      </c>
      <c r="BA367" s="13">
        <v>67</v>
      </c>
      <c r="BB367" s="16">
        <f t="shared" si="124"/>
        <v>5.9312464132988048</v>
      </c>
      <c r="BC367" s="17">
        <f t="shared" si="125"/>
        <v>6.5976785945683334</v>
      </c>
      <c r="BD367" s="17">
        <f t="shared" si="126"/>
        <v>1.39950758066601</v>
      </c>
      <c r="BE367" s="17">
        <f t="shared" si="127"/>
        <v>1.7993668894277273</v>
      </c>
      <c r="BF367" s="17">
        <f t="shared" si="128"/>
        <v>1.39950758066601</v>
      </c>
      <c r="BG367" s="17">
        <f t="shared" si="129"/>
        <v>4.4650956145058416</v>
      </c>
      <c r="BH367" s="13">
        <v>31</v>
      </c>
      <c r="BI367" s="13">
        <v>13</v>
      </c>
      <c r="BJ367" s="13">
        <v>1</v>
      </c>
      <c r="BK367" s="13">
        <v>0</v>
      </c>
      <c r="BL367" s="13">
        <v>0</v>
      </c>
      <c r="BM367" s="13">
        <v>0</v>
      </c>
      <c r="BN367" s="13">
        <f t="shared" si="130"/>
        <v>152</v>
      </c>
      <c r="BO367" s="16">
        <v>-1.264</v>
      </c>
      <c r="BP367" s="13">
        <v>3</v>
      </c>
      <c r="BQ367" s="13">
        <v>1</v>
      </c>
      <c r="BR367" s="23">
        <f t="shared" si="131"/>
        <v>0.33333333333333331</v>
      </c>
      <c r="BS367" s="13">
        <v>1</v>
      </c>
      <c r="BT367" s="13">
        <v>1</v>
      </c>
      <c r="BU367" s="13">
        <v>14</v>
      </c>
      <c r="BV367" s="13">
        <v>0</v>
      </c>
      <c r="BW367" s="13">
        <v>0</v>
      </c>
      <c r="BX367" s="13">
        <v>3</v>
      </c>
      <c r="BY367" s="13">
        <v>0</v>
      </c>
      <c r="BZ367" s="13">
        <v>0</v>
      </c>
      <c r="CA367" s="13">
        <v>0</v>
      </c>
      <c r="CB367" s="23">
        <f t="shared" si="132"/>
        <v>0</v>
      </c>
      <c r="CC367" s="16">
        <v>1.6</v>
      </c>
      <c r="CD367" s="16">
        <v>1</v>
      </c>
      <c r="CE367" s="16">
        <v>2.7</v>
      </c>
      <c r="CF367" s="24">
        <f t="shared" si="133"/>
        <v>4.3548387096774194E-2</v>
      </c>
      <c r="CG367" s="24">
        <f t="shared" si="134"/>
        <v>0.17993668894277276</v>
      </c>
      <c r="CH367" s="25">
        <v>4</v>
      </c>
      <c r="CI367" s="16">
        <v>17.399999999999999</v>
      </c>
      <c r="CJ367" s="16">
        <v>20.3</v>
      </c>
      <c r="CK367" s="16">
        <v>5.9</v>
      </c>
      <c r="CL367" s="16">
        <v>3.1</v>
      </c>
      <c r="CM367" s="16">
        <v>2.5</v>
      </c>
      <c r="CN367" s="16">
        <v>0.1</v>
      </c>
      <c r="CO367" s="16">
        <v>5.7</v>
      </c>
      <c r="CP367" s="26">
        <f t="shared" si="135"/>
        <v>9.1935483870967741E-2</v>
      </c>
      <c r="CQ367" s="26">
        <f t="shared" si="136"/>
        <v>0.37986634332363128</v>
      </c>
      <c r="CR367" s="13">
        <v>2</v>
      </c>
      <c r="CS367" s="13">
        <v>1</v>
      </c>
      <c r="CT367" s="13">
        <v>2</v>
      </c>
      <c r="CU367" s="13">
        <v>-0.1</v>
      </c>
      <c r="CV367" s="13">
        <v>-0.37</v>
      </c>
      <c r="CW367" s="13">
        <v>0.67</v>
      </c>
      <c r="CX367" s="13">
        <v>-3.55</v>
      </c>
      <c r="CY367" s="13">
        <v>-4.79</v>
      </c>
      <c r="CZ367" s="13">
        <v>3.37</v>
      </c>
      <c r="DA367" s="13">
        <v>-4.7699999999999996</v>
      </c>
      <c r="DB367" s="27">
        <v>-17.100000000000001</v>
      </c>
      <c r="DC367" s="27">
        <v>-4.1900000000000004</v>
      </c>
      <c r="DD367" s="27">
        <v>-12.92</v>
      </c>
      <c r="DE367" s="27">
        <v>-1.1200000000000001</v>
      </c>
      <c r="DF367" s="27">
        <v>-15.02</v>
      </c>
      <c r="DG367" s="27">
        <v>16.350000000000001</v>
      </c>
      <c r="DH367" s="27">
        <v>-31.37</v>
      </c>
      <c r="DI367" s="27">
        <v>-2.72</v>
      </c>
      <c r="DJ367" s="1">
        <v>186</v>
      </c>
      <c r="DK367" s="28">
        <v>20</v>
      </c>
      <c r="DL367" s="28" t="s">
        <v>359</v>
      </c>
      <c r="DM367" s="1">
        <v>0.77500000000000002</v>
      </c>
      <c r="DN367" s="1">
        <v>9.5000000000000001E-2</v>
      </c>
      <c r="DO367" s="1">
        <v>0</v>
      </c>
      <c r="DP367" s="16">
        <f t="shared" si="137"/>
        <v>5.2212765957446807</v>
      </c>
    </row>
    <row r="368" spans="1:120" x14ac:dyDescent="0.2">
      <c r="A368" s="13">
        <v>5</v>
      </c>
      <c r="B368" s="13" t="s">
        <v>1489</v>
      </c>
      <c r="C368" s="13" t="s">
        <v>1490</v>
      </c>
      <c r="D368" s="1"/>
      <c r="E368" s="13" t="s">
        <v>947</v>
      </c>
      <c r="F368" s="1" t="s">
        <v>948</v>
      </c>
      <c r="G368" s="13">
        <v>75</v>
      </c>
      <c r="H368" s="13">
        <v>205</v>
      </c>
      <c r="I368" s="13" t="s">
        <v>150</v>
      </c>
      <c r="J368" s="13">
        <v>2006</v>
      </c>
      <c r="K368" s="13">
        <v>4</v>
      </c>
      <c r="L368" s="13">
        <v>111</v>
      </c>
      <c r="M368" s="1"/>
      <c r="N368" s="1">
        <v>26</v>
      </c>
      <c r="O368" s="13" t="s">
        <v>1491</v>
      </c>
      <c r="P368" s="13" t="s">
        <v>1492</v>
      </c>
      <c r="Q368" s="1" t="str">
        <f t="shared" si="115"/>
        <v>TOR</v>
      </c>
      <c r="R368" s="13" t="s">
        <v>249</v>
      </c>
      <c r="S368" s="1"/>
      <c r="T368" s="13" t="s">
        <v>173</v>
      </c>
      <c r="U368" s="13">
        <v>34</v>
      </c>
      <c r="V368" s="13">
        <v>0</v>
      </c>
      <c r="W368" s="13">
        <v>6</v>
      </c>
      <c r="X368" s="14">
        <v>5</v>
      </c>
      <c r="Y368" s="13">
        <v>6</v>
      </c>
      <c r="Z368" s="13">
        <v>3</v>
      </c>
      <c r="AA368" s="1">
        <v>32</v>
      </c>
      <c r="AB368" s="14">
        <v>10</v>
      </c>
      <c r="AC368" s="14">
        <v>8</v>
      </c>
      <c r="AD368" s="15">
        <f t="shared" si="116"/>
        <v>0</v>
      </c>
      <c r="AE368" s="15">
        <f t="shared" si="117"/>
        <v>0</v>
      </c>
      <c r="AF368" s="16">
        <v>581.5</v>
      </c>
      <c r="AG368" s="17">
        <f t="shared" si="118"/>
        <v>17.102941176470587</v>
      </c>
      <c r="AH368" s="29">
        <v>739</v>
      </c>
      <c r="AI368" s="17">
        <f t="shared" si="119"/>
        <v>21.735294117647058</v>
      </c>
      <c r="AJ368" s="19">
        <f t="shared" si="120"/>
        <v>0.78687415426251694</v>
      </c>
      <c r="AK368" s="20">
        <f>'Even Strength'!AA368+'Power Play'!R368+'Penalty Kill'!L368</f>
        <v>53.5</v>
      </c>
      <c r="AL368" s="19">
        <f t="shared" si="121"/>
        <v>5.5202063628546858</v>
      </c>
      <c r="AM368" s="15">
        <f>IF(('Even Strength'!BR368+'Power Play'!AK368+'Penalty Kill'!AG368)&gt;0,V368/('Even Strength'!BR368+'Power Play'!AK368+'Penalty Kill'!AG368),0)</f>
        <v>0</v>
      </c>
      <c r="AN368" s="15">
        <f>IF(('Even Strength'!BR368+'Power Play'!AK368+'Penalty Kill'!AG368)&gt;0,W368/('Even Strength'!BR368+'Power Play'!AK368+'Penalty Kill'!AG368),0)</f>
        <v>0.27272727272727271</v>
      </c>
      <c r="AO368" s="15">
        <f t="shared" si="122"/>
        <v>0.27272727272727271</v>
      </c>
      <c r="AP368" s="13">
        <v>0</v>
      </c>
      <c r="AQ368" s="13">
        <v>0</v>
      </c>
      <c r="AR368" s="21">
        <f t="shared" si="123"/>
        <v>0</v>
      </c>
      <c r="AS368" s="22">
        <v>0</v>
      </c>
      <c r="AT368" s="1"/>
      <c r="AU368" s="1"/>
      <c r="AV368">
        <v>66</v>
      </c>
      <c r="AW368" s="13">
        <v>117</v>
      </c>
      <c r="AX368" s="13">
        <v>53</v>
      </c>
      <c r="AY368" s="13">
        <v>10</v>
      </c>
      <c r="AZ368" s="13">
        <v>26</v>
      </c>
      <c r="BA368" s="13">
        <v>11</v>
      </c>
      <c r="BB368" s="16">
        <f t="shared" si="124"/>
        <v>6.8099742046431642</v>
      </c>
      <c r="BC368" s="17">
        <f t="shared" si="125"/>
        <v>12.072226999140154</v>
      </c>
      <c r="BD368" s="17">
        <f t="shared" si="126"/>
        <v>5.468615649183147</v>
      </c>
      <c r="BE368" s="17">
        <f t="shared" si="127"/>
        <v>1.0318142734307825</v>
      </c>
      <c r="BF368" s="17">
        <f t="shared" si="128"/>
        <v>2.6827171109200343</v>
      </c>
      <c r="BG368" s="17">
        <f t="shared" si="129"/>
        <v>1.1349957007738607</v>
      </c>
      <c r="BH368" s="13">
        <v>25</v>
      </c>
      <c r="BI368" s="13">
        <v>5</v>
      </c>
      <c r="BJ368" s="13">
        <v>1</v>
      </c>
      <c r="BK368" s="13">
        <v>1</v>
      </c>
      <c r="BL368" s="13">
        <v>0</v>
      </c>
      <c r="BM368" s="13">
        <v>0</v>
      </c>
      <c r="BN368" s="13">
        <f t="shared" si="130"/>
        <v>196</v>
      </c>
      <c r="BO368" s="16">
        <v>-0.84599999999999997</v>
      </c>
      <c r="BP368" s="1"/>
      <c r="BQ368" s="1"/>
      <c r="BR368" s="23" t="str">
        <f t="shared" si="131"/>
        <v xml:space="preserve"> </v>
      </c>
      <c r="BS368" s="1"/>
      <c r="BT368" s="13">
        <v>0</v>
      </c>
      <c r="BU368" s="13">
        <v>7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23">
        <f t="shared" si="132"/>
        <v>0</v>
      </c>
      <c r="CC368" s="16">
        <v>0</v>
      </c>
      <c r="CD368" s="16">
        <v>1.5</v>
      </c>
      <c r="CE368" s="16">
        <v>1.5</v>
      </c>
      <c r="CF368" s="24">
        <f t="shared" si="133"/>
        <v>4.4117647058823532E-2</v>
      </c>
      <c r="CG368" s="24">
        <f t="shared" si="134"/>
        <v>0.15477214101461739</v>
      </c>
      <c r="CH368" s="25">
        <v>4</v>
      </c>
      <c r="CI368" s="16">
        <v>10.199999999999999</v>
      </c>
      <c r="CJ368" s="16">
        <v>15.8</v>
      </c>
      <c r="CK368" s="16">
        <v>6.3</v>
      </c>
      <c r="CL368" s="16">
        <v>-0.2</v>
      </c>
      <c r="CM368" s="16">
        <v>2.4</v>
      </c>
      <c r="CN368" s="16">
        <v>0</v>
      </c>
      <c r="CO368" s="16">
        <v>2.1</v>
      </c>
      <c r="CP368" s="26">
        <f t="shared" si="135"/>
        <v>6.1764705882352944E-2</v>
      </c>
      <c r="CQ368" s="26">
        <f t="shared" si="136"/>
        <v>0.21668099742046434</v>
      </c>
      <c r="CR368" s="13">
        <v>0</v>
      </c>
      <c r="CS368" s="13">
        <v>0</v>
      </c>
      <c r="CT368" s="13">
        <v>1</v>
      </c>
      <c r="CU368" s="13">
        <v>0</v>
      </c>
      <c r="CV368" s="13">
        <v>-0.38</v>
      </c>
      <c r="CW368" s="13">
        <v>0.38</v>
      </c>
      <c r="CX368" s="13">
        <v>-0.84</v>
      </c>
      <c r="CY368" s="13">
        <v>-2.72</v>
      </c>
      <c r="CZ368" s="13">
        <v>-1.28</v>
      </c>
      <c r="DA368" s="13">
        <v>-4.84</v>
      </c>
      <c r="DB368" s="27">
        <v>-23.72</v>
      </c>
      <c r="DC368" s="27">
        <v>18.600000000000001</v>
      </c>
      <c r="DD368" s="27">
        <v>-42.32</v>
      </c>
      <c r="DE368" s="27">
        <v>-5.34</v>
      </c>
      <c r="DF368" s="27">
        <v>-8.5299999999999994</v>
      </c>
      <c r="DG368" s="27">
        <v>-2.9</v>
      </c>
      <c r="DH368" s="27">
        <v>-5.63</v>
      </c>
      <c r="DI368" s="27">
        <v>-0.71</v>
      </c>
      <c r="DJ368" s="1">
        <v>140</v>
      </c>
      <c r="DK368" s="28">
        <v>18</v>
      </c>
      <c r="DL368" s="28" t="s">
        <v>265</v>
      </c>
      <c r="DM368" s="1">
        <v>0.59299999999999997</v>
      </c>
      <c r="DN368" s="1">
        <v>0.17300000000000001</v>
      </c>
      <c r="DO368" s="1">
        <v>0</v>
      </c>
      <c r="DP368" s="16">
        <f t="shared" si="137"/>
        <v>1.719103180050332</v>
      </c>
    </row>
    <row r="369" spans="1:120" x14ac:dyDescent="0.2">
      <c r="A369" s="13">
        <v>10</v>
      </c>
      <c r="B369" s="13" t="s">
        <v>1493</v>
      </c>
      <c r="C369" s="13" t="s">
        <v>841</v>
      </c>
      <c r="D369" s="13" t="s">
        <v>187</v>
      </c>
      <c r="E369" s="13" t="s">
        <v>141</v>
      </c>
      <c r="F369" s="1" t="s">
        <v>142</v>
      </c>
      <c r="G369" s="13">
        <v>73</v>
      </c>
      <c r="H369" s="13">
        <v>205</v>
      </c>
      <c r="I369" s="13" t="s">
        <v>125</v>
      </c>
      <c r="J369" s="13">
        <v>1998</v>
      </c>
      <c r="K369" s="13">
        <v>4</v>
      </c>
      <c r="L369" s="13">
        <v>99</v>
      </c>
      <c r="M369" s="1"/>
      <c r="N369" s="1">
        <v>36</v>
      </c>
      <c r="O369" s="13" t="s">
        <v>1494</v>
      </c>
      <c r="P369" s="13" t="s">
        <v>1495</v>
      </c>
      <c r="Q369" s="1" t="str">
        <f t="shared" si="115"/>
        <v>DAL</v>
      </c>
      <c r="R369" s="13" t="s">
        <v>363</v>
      </c>
      <c r="S369" s="1"/>
      <c r="T369" s="13" t="s">
        <v>146</v>
      </c>
      <c r="U369" s="13">
        <v>76</v>
      </c>
      <c r="V369" s="13">
        <v>11</v>
      </c>
      <c r="W369" s="13">
        <v>18</v>
      </c>
      <c r="X369" s="14">
        <v>10</v>
      </c>
      <c r="Y369" s="13">
        <v>29</v>
      </c>
      <c r="Z369" s="13">
        <v>9</v>
      </c>
      <c r="AA369" s="1">
        <v>82</v>
      </c>
      <c r="AB369" s="14">
        <v>34</v>
      </c>
      <c r="AC369" s="14">
        <v>34</v>
      </c>
      <c r="AD369" s="15">
        <f t="shared" si="116"/>
        <v>0.13414634146341464</v>
      </c>
      <c r="AE369" s="15">
        <f t="shared" si="117"/>
        <v>7.3333333333333334E-2</v>
      </c>
      <c r="AF369" s="16">
        <v>989.48333333330004</v>
      </c>
      <c r="AG369" s="17">
        <f t="shared" si="118"/>
        <v>13.019517543859211</v>
      </c>
      <c r="AH369" s="29">
        <v>1461</v>
      </c>
      <c r="AI369" s="17">
        <f t="shared" si="119"/>
        <v>19.223684210526315</v>
      </c>
      <c r="AJ369" s="19">
        <f t="shared" si="120"/>
        <v>0.67726443075516773</v>
      </c>
      <c r="AK369" s="20">
        <f>'Even Strength'!AA369+'Power Play'!R369+'Penalty Kill'!L369</f>
        <v>112.35483870967742</v>
      </c>
      <c r="AL369" s="19">
        <f t="shared" si="121"/>
        <v>6.8129397388342792</v>
      </c>
      <c r="AM369" s="15">
        <f>IF(('Even Strength'!BR369+'Power Play'!AK369+'Penalty Kill'!AG369)&gt;0,V369/('Even Strength'!BR369+'Power Play'!AK369+'Penalty Kill'!AG369),0)</f>
        <v>0.25</v>
      </c>
      <c r="AN369" s="15">
        <f>IF(('Even Strength'!BR369+'Power Play'!AK369+'Penalty Kill'!AG369)&gt;0,W369/('Even Strength'!BR369+'Power Play'!AK369+'Penalty Kill'!AG369),0)</f>
        <v>0.40909090909090912</v>
      </c>
      <c r="AO369" s="15">
        <f t="shared" si="122"/>
        <v>0.65909090909090917</v>
      </c>
      <c r="AP369" s="13">
        <v>237</v>
      </c>
      <c r="AQ369" s="13">
        <v>235</v>
      </c>
      <c r="AR369" s="21">
        <f t="shared" si="123"/>
        <v>0.5021186440677966</v>
      </c>
      <c r="AS369" s="22">
        <v>9.3000000000000007</v>
      </c>
      <c r="AT369" s="13">
        <v>3</v>
      </c>
      <c r="AU369" s="13">
        <v>0</v>
      </c>
      <c r="AV369">
        <v>40</v>
      </c>
      <c r="AW369" s="13">
        <v>80</v>
      </c>
      <c r="AX369" s="13">
        <v>25</v>
      </c>
      <c r="AY369" s="13">
        <v>34</v>
      </c>
      <c r="AZ369" s="13">
        <v>22</v>
      </c>
      <c r="BA369" s="13">
        <v>20</v>
      </c>
      <c r="BB369" s="16">
        <f t="shared" si="124"/>
        <v>2.4255082618875989</v>
      </c>
      <c r="BC369" s="17">
        <f t="shared" si="125"/>
        <v>4.8510165237751979</v>
      </c>
      <c r="BD369" s="17">
        <f t="shared" si="126"/>
        <v>1.5159426636797493</v>
      </c>
      <c r="BE369" s="17">
        <f t="shared" si="127"/>
        <v>2.061682022604459</v>
      </c>
      <c r="BF369" s="17">
        <f t="shared" si="128"/>
        <v>1.3340295440381793</v>
      </c>
      <c r="BG369" s="17">
        <f t="shared" si="129"/>
        <v>1.2127541309437995</v>
      </c>
      <c r="BH369" s="13">
        <v>27</v>
      </c>
      <c r="BI369" s="13">
        <v>11</v>
      </c>
      <c r="BJ369" s="13">
        <v>1</v>
      </c>
      <c r="BK369" s="13">
        <v>0</v>
      </c>
      <c r="BL369" s="13">
        <v>0</v>
      </c>
      <c r="BM369" s="13">
        <v>0</v>
      </c>
      <c r="BN369" s="13">
        <f t="shared" si="130"/>
        <v>133</v>
      </c>
      <c r="BO369" s="16">
        <v>-9.5329999999999995</v>
      </c>
      <c r="BP369" s="13">
        <v>2</v>
      </c>
      <c r="BQ369" s="13">
        <v>1</v>
      </c>
      <c r="BR369" s="23">
        <f t="shared" si="131"/>
        <v>0.5</v>
      </c>
      <c r="BS369" s="13">
        <v>1</v>
      </c>
      <c r="BT369" s="13">
        <v>2</v>
      </c>
      <c r="BU369" s="13">
        <v>16</v>
      </c>
      <c r="BV369" s="13">
        <v>0</v>
      </c>
      <c r="BW369" s="13">
        <v>0</v>
      </c>
      <c r="BX369" s="13">
        <v>1</v>
      </c>
      <c r="BY369" s="13">
        <v>1</v>
      </c>
      <c r="BZ369" s="13">
        <v>0</v>
      </c>
      <c r="CA369" s="13">
        <v>0</v>
      </c>
      <c r="CB369" s="23">
        <f t="shared" si="132"/>
        <v>0</v>
      </c>
      <c r="CC369" s="16">
        <v>1.8</v>
      </c>
      <c r="CD369" s="16">
        <v>1.2</v>
      </c>
      <c r="CE369" s="16">
        <v>3</v>
      </c>
      <c r="CF369" s="24">
        <f t="shared" si="133"/>
        <v>3.9473684210526314E-2</v>
      </c>
      <c r="CG369" s="24">
        <f t="shared" si="134"/>
        <v>0.18191311964156989</v>
      </c>
      <c r="CH369" s="25">
        <v>2</v>
      </c>
      <c r="CI369" s="16">
        <v>17.600000000000001</v>
      </c>
      <c r="CJ369" s="16">
        <v>17.600000000000001</v>
      </c>
      <c r="CK369" s="16">
        <v>10.6</v>
      </c>
      <c r="CL369" s="16">
        <v>4.2</v>
      </c>
      <c r="CM369" s="16">
        <v>2.9</v>
      </c>
      <c r="CN369" s="16">
        <v>0.4</v>
      </c>
      <c r="CO369" s="16">
        <v>7.4</v>
      </c>
      <c r="CP369" s="26">
        <f t="shared" si="135"/>
        <v>9.736842105263159E-2</v>
      </c>
      <c r="CQ369" s="26">
        <f t="shared" si="136"/>
        <v>0.4487190284492058</v>
      </c>
      <c r="CR369" s="13">
        <v>0</v>
      </c>
      <c r="CS369" s="13">
        <v>0</v>
      </c>
      <c r="CT369" s="13">
        <v>1</v>
      </c>
      <c r="CU369" s="13">
        <v>0.17</v>
      </c>
      <c r="CV369" s="13">
        <v>-2.15</v>
      </c>
      <c r="CW369" s="13">
        <v>1.24</v>
      </c>
      <c r="CX369" s="13">
        <v>5.53</v>
      </c>
      <c r="CY369" s="13">
        <v>-1.1599999999999999</v>
      </c>
      <c r="CZ369" s="13">
        <v>2.08</v>
      </c>
      <c r="DA369" s="13">
        <v>5.71</v>
      </c>
      <c r="DB369" s="27">
        <v>24.4</v>
      </c>
      <c r="DC369" s="27">
        <v>-31.05</v>
      </c>
      <c r="DD369" s="27">
        <v>55.45</v>
      </c>
      <c r="DE369" s="27">
        <v>4.3499999999999996</v>
      </c>
      <c r="DF369" s="27">
        <v>8.39</v>
      </c>
      <c r="DG369" s="27">
        <v>3.26</v>
      </c>
      <c r="DH369" s="27">
        <v>5.13</v>
      </c>
      <c r="DI369" s="27">
        <v>0.4</v>
      </c>
      <c r="DJ369" s="1">
        <v>186</v>
      </c>
      <c r="DK369" s="28">
        <v>5</v>
      </c>
      <c r="DL369" s="28" t="s">
        <v>201</v>
      </c>
      <c r="DM369" s="1">
        <v>5.5</v>
      </c>
      <c r="DN369" s="1">
        <v>0.20100000000000001</v>
      </c>
      <c r="DO369" s="1">
        <v>0</v>
      </c>
      <c r="DP369" s="16">
        <f t="shared" si="137"/>
        <v>-3.1319148936170205</v>
      </c>
    </row>
    <row r="370" spans="1:120" x14ac:dyDescent="0.2">
      <c r="A370" s="13">
        <v>72</v>
      </c>
      <c r="B370" s="13" t="s">
        <v>1496</v>
      </c>
      <c r="C370" s="13" t="s">
        <v>1497</v>
      </c>
      <c r="D370" s="1"/>
      <c r="E370" s="13" t="s">
        <v>197</v>
      </c>
      <c r="F370" s="1" t="s">
        <v>198</v>
      </c>
      <c r="G370" s="13">
        <v>71</v>
      </c>
      <c r="H370" s="13">
        <v>189</v>
      </c>
      <c r="I370" s="13" t="s">
        <v>150</v>
      </c>
      <c r="J370" s="13">
        <v>2005</v>
      </c>
      <c r="K370" s="13">
        <v>7</v>
      </c>
      <c r="L370" s="13">
        <v>230</v>
      </c>
      <c r="M370" s="1"/>
      <c r="N370" s="1">
        <v>28</v>
      </c>
      <c r="O370" s="13" t="s">
        <v>1498</v>
      </c>
      <c r="P370" s="13" t="s">
        <v>1499</v>
      </c>
      <c r="Q370" s="1" t="str">
        <f t="shared" si="115"/>
        <v>PIT</v>
      </c>
      <c r="R370" s="13" t="s">
        <v>153</v>
      </c>
      <c r="S370" s="1"/>
      <c r="T370" s="13" t="s">
        <v>154</v>
      </c>
      <c r="U370" s="13">
        <v>64</v>
      </c>
      <c r="V370" s="13">
        <v>25</v>
      </c>
      <c r="W370" s="13">
        <v>26</v>
      </c>
      <c r="X370" s="14">
        <v>14</v>
      </c>
      <c r="Y370" s="13">
        <v>51</v>
      </c>
      <c r="Z370" s="13">
        <v>12</v>
      </c>
      <c r="AA370" s="1">
        <v>220</v>
      </c>
      <c r="AB370" s="14">
        <v>73</v>
      </c>
      <c r="AC370" s="14">
        <v>76</v>
      </c>
      <c r="AD370" s="15">
        <f t="shared" si="116"/>
        <v>0.11363636363636363</v>
      </c>
      <c r="AE370" s="15">
        <f t="shared" si="117"/>
        <v>6.7750677506775062E-2</v>
      </c>
      <c r="AF370" s="16">
        <v>1129.8499999999999</v>
      </c>
      <c r="AG370" s="17">
        <f t="shared" si="118"/>
        <v>17.653906249999999</v>
      </c>
      <c r="AH370" s="29">
        <v>1485</v>
      </c>
      <c r="AI370" s="17">
        <f t="shared" si="119"/>
        <v>23.203125</v>
      </c>
      <c r="AJ370" s="19">
        <f t="shared" si="120"/>
        <v>0.76084175084175076</v>
      </c>
      <c r="AK370" s="20">
        <f>'Even Strength'!AA370+'Power Play'!R370+'Penalty Kill'!L370</f>
        <v>102.73840445269018</v>
      </c>
      <c r="AL370" s="19">
        <f t="shared" si="121"/>
        <v>5.4558607489148221</v>
      </c>
      <c r="AM370" s="15">
        <f>IF(('Even Strength'!BR370+'Power Play'!AK370+'Penalty Kill'!AG370)&gt;0,V370/('Even Strength'!BR370+'Power Play'!AK370+'Penalty Kill'!AG370),0)</f>
        <v>0.3048780487804878</v>
      </c>
      <c r="AN370" s="15">
        <f>IF(('Even Strength'!BR370+'Power Play'!AK370+'Penalty Kill'!AG370)&gt;0,W370/('Even Strength'!BR370+'Power Play'!AK370+'Penalty Kill'!AG370),0)</f>
        <v>0.31707317073170732</v>
      </c>
      <c r="AO370" s="15">
        <f t="shared" si="122"/>
        <v>0.62195121951219512</v>
      </c>
      <c r="AP370" s="13">
        <v>2</v>
      </c>
      <c r="AQ370" s="13">
        <v>5</v>
      </c>
      <c r="AR370" s="21">
        <f t="shared" si="123"/>
        <v>0.2857142857142857</v>
      </c>
      <c r="AS370" s="22">
        <v>0.1</v>
      </c>
      <c r="AT370" s="1"/>
      <c r="AU370" s="1"/>
      <c r="AV370">
        <v>156</v>
      </c>
      <c r="AW370" s="13">
        <v>87</v>
      </c>
      <c r="AX370" s="13">
        <v>33</v>
      </c>
      <c r="AY370" s="13">
        <v>73</v>
      </c>
      <c r="AZ370" s="13">
        <v>9</v>
      </c>
      <c r="BA370" s="13">
        <v>31</v>
      </c>
      <c r="BB370" s="16">
        <f t="shared" si="124"/>
        <v>8.2842855246271636</v>
      </c>
      <c r="BC370" s="17">
        <f t="shared" si="125"/>
        <v>4.620082311811303</v>
      </c>
      <c r="BD370" s="17">
        <f t="shared" si="126"/>
        <v>1.7524450148249768</v>
      </c>
      <c r="BE370" s="17">
        <f t="shared" si="127"/>
        <v>3.8766207903704037</v>
      </c>
      <c r="BF370" s="17">
        <f t="shared" si="128"/>
        <v>0.47793954949772094</v>
      </c>
      <c r="BG370" s="17">
        <f t="shared" si="129"/>
        <v>1.6462362260477057</v>
      </c>
      <c r="BH370" s="13">
        <v>38</v>
      </c>
      <c r="BI370" s="13">
        <v>18</v>
      </c>
      <c r="BJ370" s="13">
        <v>0</v>
      </c>
      <c r="BK370" s="13">
        <v>0</v>
      </c>
      <c r="BL370" s="13">
        <v>0</v>
      </c>
      <c r="BM370" s="13">
        <v>0</v>
      </c>
      <c r="BN370" s="13">
        <f t="shared" si="130"/>
        <v>158</v>
      </c>
      <c r="BO370" s="16">
        <v>2.0430000000000001</v>
      </c>
      <c r="BP370" s="13">
        <v>1</v>
      </c>
      <c r="BQ370" s="13">
        <v>0</v>
      </c>
      <c r="BR370" s="23">
        <f t="shared" si="131"/>
        <v>0</v>
      </c>
      <c r="BS370" s="13">
        <v>0</v>
      </c>
      <c r="BT370" s="13">
        <v>8</v>
      </c>
      <c r="BU370" s="13">
        <v>16</v>
      </c>
      <c r="BV370" s="13">
        <v>1</v>
      </c>
      <c r="BW370" s="13">
        <v>0</v>
      </c>
      <c r="BX370" s="13">
        <v>4</v>
      </c>
      <c r="BY370" s="13">
        <v>3</v>
      </c>
      <c r="BZ370" s="13">
        <v>0</v>
      </c>
      <c r="CA370" s="13">
        <v>0</v>
      </c>
      <c r="CB370" s="23">
        <f t="shared" si="132"/>
        <v>0</v>
      </c>
      <c r="CC370" s="16">
        <v>5.3</v>
      </c>
      <c r="CD370" s="16">
        <v>1.9</v>
      </c>
      <c r="CE370" s="16">
        <v>7.2</v>
      </c>
      <c r="CF370" s="24">
        <f t="shared" si="133"/>
        <v>0.1125</v>
      </c>
      <c r="CG370" s="24">
        <f t="shared" si="134"/>
        <v>0.38235163959817681</v>
      </c>
      <c r="CH370" s="25">
        <v>6</v>
      </c>
      <c r="CI370" s="16">
        <v>31.2</v>
      </c>
      <c r="CJ370" s="16">
        <v>22.3</v>
      </c>
      <c r="CK370" s="16">
        <v>15.9</v>
      </c>
      <c r="CL370" s="16">
        <v>7.9</v>
      </c>
      <c r="CM370" s="16">
        <v>1.9</v>
      </c>
      <c r="CN370" s="16">
        <v>-0.30000000000000004</v>
      </c>
      <c r="CO370" s="16">
        <v>9.5</v>
      </c>
      <c r="CP370" s="26">
        <f t="shared" si="135"/>
        <v>0.1484375</v>
      </c>
      <c r="CQ370" s="26">
        <f t="shared" si="136"/>
        <v>0.50449174669203878</v>
      </c>
      <c r="CR370" s="13">
        <v>2</v>
      </c>
      <c r="CS370" s="13">
        <v>3</v>
      </c>
      <c r="CT370" s="13">
        <v>4</v>
      </c>
      <c r="CU370" s="13">
        <v>-0.02</v>
      </c>
      <c r="CV370" s="13">
        <v>0.33</v>
      </c>
      <c r="CW370" s="13">
        <v>0.35</v>
      </c>
      <c r="CX370" s="13">
        <v>11.27</v>
      </c>
      <c r="CY370" s="13">
        <v>-0.65</v>
      </c>
      <c r="CZ370" s="13">
        <v>-0.25</v>
      </c>
      <c r="DA370" s="13">
        <v>11.03</v>
      </c>
      <c r="DB370" s="27">
        <v>9.9</v>
      </c>
      <c r="DC370" s="27">
        <v>8.17</v>
      </c>
      <c r="DD370" s="27">
        <v>1.73</v>
      </c>
      <c r="DE370" s="27">
        <v>0.12</v>
      </c>
      <c r="DF370" s="27">
        <v>0.65</v>
      </c>
      <c r="DG370" s="27">
        <v>4.92</v>
      </c>
      <c r="DH370" s="27">
        <v>-4.2699999999999996</v>
      </c>
      <c r="DI370" s="27">
        <v>-0.30000000000000004</v>
      </c>
      <c r="DJ370" s="1">
        <v>186</v>
      </c>
      <c r="DK370" s="28">
        <v>18</v>
      </c>
      <c r="DL370" s="28" t="s">
        <v>742</v>
      </c>
      <c r="DM370" s="1">
        <v>4.25</v>
      </c>
      <c r="DN370" s="1">
        <v>0.57000000000000006</v>
      </c>
      <c r="DO370" s="1">
        <v>0</v>
      </c>
      <c r="DP370" s="16">
        <f t="shared" si="137"/>
        <v>1.6276595744680851</v>
      </c>
    </row>
    <row r="371" spans="1:120" x14ac:dyDescent="0.2">
      <c r="A371" s="13">
        <v>53</v>
      </c>
      <c r="B371" s="13" t="s">
        <v>1500</v>
      </c>
      <c r="C371" s="13" t="s">
        <v>645</v>
      </c>
      <c r="D371" s="13" t="s">
        <v>158</v>
      </c>
      <c r="E371" s="13" t="s">
        <v>141</v>
      </c>
      <c r="F371" s="1" t="s">
        <v>142</v>
      </c>
      <c r="G371" s="13">
        <v>72</v>
      </c>
      <c r="H371" s="13">
        <v>206</v>
      </c>
      <c r="I371" s="13" t="s">
        <v>125</v>
      </c>
      <c r="J371" s="13">
        <v>2013</v>
      </c>
      <c r="K371" s="13">
        <v>1</v>
      </c>
      <c r="L371" s="13">
        <v>9</v>
      </c>
      <c r="M371" s="13" t="s">
        <v>159</v>
      </c>
      <c r="N371" s="1">
        <v>19</v>
      </c>
      <c r="O371" s="13" t="s">
        <v>1501</v>
      </c>
      <c r="P371" s="13" t="s">
        <v>1502</v>
      </c>
      <c r="Q371" s="1" t="str">
        <f t="shared" si="115"/>
        <v>VAN</v>
      </c>
      <c r="R371" s="13" t="s">
        <v>409</v>
      </c>
      <c r="S371" s="1"/>
      <c r="T371" s="13" t="s">
        <v>146</v>
      </c>
      <c r="U371" s="13">
        <v>68</v>
      </c>
      <c r="V371" s="13">
        <v>13</v>
      </c>
      <c r="W371" s="13">
        <v>12</v>
      </c>
      <c r="X371" s="14">
        <v>7</v>
      </c>
      <c r="Y371" s="13">
        <v>25</v>
      </c>
      <c r="Z371" s="13">
        <v>-8</v>
      </c>
      <c r="AA371" s="1">
        <v>93</v>
      </c>
      <c r="AB371" s="14">
        <v>27</v>
      </c>
      <c r="AC371" s="14">
        <v>22</v>
      </c>
      <c r="AD371" s="15">
        <f t="shared" si="116"/>
        <v>0.13978494623655913</v>
      </c>
      <c r="AE371" s="15">
        <f t="shared" si="117"/>
        <v>9.154929577464789E-2</v>
      </c>
      <c r="AF371" s="16">
        <v>833.93333333329997</v>
      </c>
      <c r="AG371" s="17">
        <f t="shared" si="118"/>
        <v>12.263725490195588</v>
      </c>
      <c r="AH371" s="29">
        <v>1245</v>
      </c>
      <c r="AI371" s="17">
        <f t="shared" si="119"/>
        <v>18.308823529411764</v>
      </c>
      <c r="AJ371" s="19">
        <f t="shared" si="120"/>
        <v>0.6698259705488353</v>
      </c>
      <c r="AK371" s="20">
        <f>'Even Strength'!AA371+'Power Play'!R371+'Penalty Kill'!L371</f>
        <v>73.5</v>
      </c>
      <c r="AL371" s="19">
        <f t="shared" si="121"/>
        <v>5.2881925013992044</v>
      </c>
      <c r="AM371" s="15">
        <f>IF(('Even Strength'!BR371+'Power Play'!AK371+'Penalty Kill'!AG371)&gt;0,V371/('Even Strength'!BR371+'Power Play'!AK371+'Penalty Kill'!AG371),0)</f>
        <v>0.43333333333333335</v>
      </c>
      <c r="AN371" s="15">
        <f>IF(('Even Strength'!BR371+'Power Play'!AK371+'Penalty Kill'!AG371)&gt;0,W371/('Even Strength'!BR371+'Power Play'!AK371+'Penalty Kill'!AG371),0)</f>
        <v>0.4</v>
      </c>
      <c r="AO371" s="15">
        <f t="shared" si="122"/>
        <v>0.83333333333333337</v>
      </c>
      <c r="AP371" s="13">
        <v>436</v>
      </c>
      <c r="AQ371" s="13">
        <v>412</v>
      </c>
      <c r="AR371" s="21">
        <f t="shared" si="123"/>
        <v>0.51415094339622647</v>
      </c>
      <c r="AS371" s="22">
        <v>20.6</v>
      </c>
      <c r="AT371" s="13">
        <v>4</v>
      </c>
      <c r="AU371" s="13">
        <v>4</v>
      </c>
      <c r="AV371">
        <v>46</v>
      </c>
      <c r="AW371" s="13">
        <v>70</v>
      </c>
      <c r="AX371" s="13">
        <v>47</v>
      </c>
      <c r="AY371" s="13">
        <v>27</v>
      </c>
      <c r="AZ371" s="13">
        <v>10</v>
      </c>
      <c r="BA371" s="13">
        <v>13</v>
      </c>
      <c r="BB371" s="16">
        <f t="shared" si="124"/>
        <v>3.3096170757056247</v>
      </c>
      <c r="BC371" s="17">
        <f t="shared" si="125"/>
        <v>5.0363738108563849</v>
      </c>
      <c r="BD371" s="17">
        <f t="shared" si="126"/>
        <v>3.3815652730035728</v>
      </c>
      <c r="BE371" s="17">
        <f t="shared" si="127"/>
        <v>1.9426013270446059</v>
      </c>
      <c r="BF371" s="17">
        <f t="shared" si="128"/>
        <v>0.71948197297948357</v>
      </c>
      <c r="BG371" s="17">
        <f t="shared" si="129"/>
        <v>0.93532656487332866</v>
      </c>
      <c r="BH371" s="13">
        <v>16</v>
      </c>
      <c r="BI371" s="13">
        <v>8</v>
      </c>
      <c r="BJ371" s="13">
        <v>0</v>
      </c>
      <c r="BK371" s="13">
        <v>0</v>
      </c>
      <c r="BL371" s="13">
        <v>0</v>
      </c>
      <c r="BM371" s="13">
        <v>0</v>
      </c>
      <c r="BN371" s="13">
        <f t="shared" si="130"/>
        <v>133</v>
      </c>
      <c r="BO371" s="16">
        <v>-2.3050000000000002</v>
      </c>
      <c r="BP371" s="1"/>
      <c r="BQ371" s="1"/>
      <c r="BR371" s="23" t="str">
        <f t="shared" si="131"/>
        <v xml:space="preserve"> </v>
      </c>
      <c r="BS371" s="1"/>
      <c r="BT371" s="13">
        <v>3</v>
      </c>
      <c r="BU371" s="13">
        <v>15</v>
      </c>
      <c r="BV371" s="13">
        <v>0</v>
      </c>
      <c r="BW371" s="13">
        <v>0</v>
      </c>
      <c r="BX371" s="13">
        <v>1</v>
      </c>
      <c r="BY371" s="13">
        <v>1</v>
      </c>
      <c r="BZ371" s="13">
        <v>0</v>
      </c>
      <c r="CA371" s="13">
        <v>0</v>
      </c>
      <c r="CB371" s="23">
        <f t="shared" si="132"/>
        <v>0</v>
      </c>
      <c r="CC371" s="16">
        <v>2</v>
      </c>
      <c r="CD371" s="16">
        <v>0.5</v>
      </c>
      <c r="CE371" s="16">
        <v>2.5</v>
      </c>
      <c r="CF371" s="24">
        <f t="shared" si="133"/>
        <v>3.6764705882352942E-2</v>
      </c>
      <c r="CG371" s="24">
        <f t="shared" si="134"/>
        <v>0.17987049324487089</v>
      </c>
      <c r="CH371" s="25">
        <v>3</v>
      </c>
      <c r="CI371" s="16">
        <v>17</v>
      </c>
      <c r="CJ371" s="16">
        <v>18.600000000000001</v>
      </c>
      <c r="CK371" s="16">
        <v>-9.4</v>
      </c>
      <c r="CL371" s="16">
        <v>3.4</v>
      </c>
      <c r="CM371" s="16">
        <v>1.4</v>
      </c>
      <c r="CN371" s="16">
        <v>0</v>
      </c>
      <c r="CO371" s="16">
        <v>4.7</v>
      </c>
      <c r="CP371" s="26">
        <f t="shared" si="135"/>
        <v>6.9117647058823534E-2</v>
      </c>
      <c r="CQ371" s="26">
        <f t="shared" si="136"/>
        <v>0.33815652730035728</v>
      </c>
      <c r="CR371" s="13">
        <v>1</v>
      </c>
      <c r="CS371" s="13">
        <v>1</v>
      </c>
      <c r="CT371" s="13">
        <v>5</v>
      </c>
      <c r="CU371" s="13">
        <v>0.54</v>
      </c>
      <c r="CV371" s="13">
        <v>-0.86</v>
      </c>
      <c r="CW371" s="13">
        <v>1.1100000000000001</v>
      </c>
      <c r="CX371" s="13">
        <v>4.09</v>
      </c>
      <c r="CY371" s="13">
        <v>-4.66</v>
      </c>
      <c r="CZ371" s="13">
        <v>1.9</v>
      </c>
      <c r="DA371" s="13">
        <v>2.12</v>
      </c>
      <c r="DB371" s="27">
        <v>-29.15</v>
      </c>
      <c r="DC371" s="27">
        <v>78.05</v>
      </c>
      <c r="DD371" s="27">
        <v>-107.2</v>
      </c>
      <c r="DE371" s="27">
        <v>-8.4</v>
      </c>
      <c r="DF371" s="27">
        <v>-11.64</v>
      </c>
      <c r="DG371" s="27">
        <v>51.79</v>
      </c>
      <c r="DH371" s="27">
        <v>-63.43</v>
      </c>
      <c r="DI371" s="27">
        <v>-4.97</v>
      </c>
      <c r="DJ371" s="1">
        <v>161</v>
      </c>
      <c r="DK371" s="28">
        <v>4</v>
      </c>
      <c r="DL371" s="28" t="s">
        <v>498</v>
      </c>
      <c r="DM371" s="1">
        <v>1.51</v>
      </c>
      <c r="DN371" s="1">
        <v>8.5000000000000006E-2</v>
      </c>
      <c r="DO371" s="1">
        <v>0.85</v>
      </c>
      <c r="DP371" s="16">
        <f t="shared" si="137"/>
        <v>2.5001601464195837</v>
      </c>
    </row>
    <row r="372" spans="1:120" x14ac:dyDescent="0.2">
      <c r="A372" s="13">
        <v>81</v>
      </c>
      <c r="B372" s="13" t="s">
        <v>1503</v>
      </c>
      <c r="C372" s="13" t="s">
        <v>1504</v>
      </c>
      <c r="D372" s="1"/>
      <c r="E372" s="13" t="s">
        <v>684</v>
      </c>
      <c r="F372" s="1" t="s">
        <v>257</v>
      </c>
      <c r="G372" s="13">
        <v>73</v>
      </c>
      <c r="H372" s="13">
        <v>207</v>
      </c>
      <c r="I372" s="13" t="s">
        <v>125</v>
      </c>
      <c r="J372" s="13">
        <v>1997</v>
      </c>
      <c r="K372" s="13">
        <v>1</v>
      </c>
      <c r="L372" s="13">
        <v>12</v>
      </c>
      <c r="M372" s="1"/>
      <c r="N372" s="1">
        <v>36</v>
      </c>
      <c r="O372" s="13" t="s">
        <v>1166</v>
      </c>
      <c r="P372" s="13" t="s">
        <v>1505</v>
      </c>
      <c r="Q372" s="1" t="str">
        <f t="shared" si="115"/>
        <v>CHI</v>
      </c>
      <c r="R372" s="13" t="s">
        <v>322</v>
      </c>
      <c r="S372" s="1"/>
      <c r="T372" s="13" t="s">
        <v>154</v>
      </c>
      <c r="U372" s="13">
        <v>82</v>
      </c>
      <c r="V372" s="13">
        <v>22</v>
      </c>
      <c r="W372" s="13">
        <v>39</v>
      </c>
      <c r="X372" s="14">
        <v>21</v>
      </c>
      <c r="Y372" s="13">
        <v>61</v>
      </c>
      <c r="Z372" s="13">
        <v>17</v>
      </c>
      <c r="AA372" s="1">
        <v>247</v>
      </c>
      <c r="AB372" s="14">
        <v>73</v>
      </c>
      <c r="AC372" s="14">
        <v>130</v>
      </c>
      <c r="AD372" s="15">
        <f t="shared" si="116"/>
        <v>8.9068825910931168E-2</v>
      </c>
      <c r="AE372" s="15">
        <f t="shared" si="117"/>
        <v>4.8888888888888891E-2</v>
      </c>
      <c r="AF372" s="16">
        <v>1521.4666666666999</v>
      </c>
      <c r="AG372" s="17">
        <f t="shared" si="118"/>
        <v>18.554471544715852</v>
      </c>
      <c r="AH372" s="29">
        <v>2046</v>
      </c>
      <c r="AI372" s="17">
        <f t="shared" si="119"/>
        <v>24.951219512195124</v>
      </c>
      <c r="AJ372" s="19">
        <f t="shared" si="120"/>
        <v>0.74362984685566957</v>
      </c>
      <c r="AK372" s="20">
        <f>'Even Strength'!AA372+'Power Play'!R372+'Penalty Kill'!L372</f>
        <v>210.43650793650792</v>
      </c>
      <c r="AL372" s="19">
        <f t="shared" si="121"/>
        <v>8.2986967462471721</v>
      </c>
      <c r="AM372" s="15">
        <f>IF(('Even Strength'!BR372+'Power Play'!AK372+'Penalty Kill'!AG372)&gt;0,V372/('Even Strength'!BR372+'Power Play'!AK372+'Penalty Kill'!AG372),0)</f>
        <v>0.2857142857142857</v>
      </c>
      <c r="AN372" s="15">
        <f>IF(('Even Strength'!BR372+'Power Play'!AK372+'Penalty Kill'!AG372)&gt;0,W372/('Even Strength'!BR372+'Power Play'!AK372+'Penalty Kill'!AG372),0)</f>
        <v>0.50649350649350644</v>
      </c>
      <c r="AO372" s="15">
        <f t="shared" si="122"/>
        <v>0.79220779220779214</v>
      </c>
      <c r="AP372" s="13">
        <v>4</v>
      </c>
      <c r="AQ372" s="13">
        <v>3</v>
      </c>
      <c r="AR372" s="21">
        <f t="shared" si="123"/>
        <v>0.5714285714285714</v>
      </c>
      <c r="AS372" s="22">
        <v>0.1</v>
      </c>
      <c r="AT372" s="1"/>
      <c r="AU372" s="1"/>
      <c r="AV372">
        <v>69</v>
      </c>
      <c r="AW372" s="13">
        <v>62</v>
      </c>
      <c r="AX372" s="13">
        <v>26</v>
      </c>
      <c r="AY372" s="13">
        <v>73</v>
      </c>
      <c r="AZ372" s="13">
        <v>30</v>
      </c>
      <c r="BA372" s="13">
        <v>68</v>
      </c>
      <c r="BB372" s="16">
        <f t="shared" si="124"/>
        <v>2.7210586276399371</v>
      </c>
      <c r="BC372" s="17">
        <f t="shared" si="125"/>
        <v>2.4450092016474794</v>
      </c>
      <c r="BD372" s="17">
        <f t="shared" si="126"/>
        <v>1.0253264394005561</v>
      </c>
      <c r="BE372" s="17">
        <f t="shared" si="127"/>
        <v>2.8788011567784841</v>
      </c>
      <c r="BF372" s="17">
        <f t="shared" si="128"/>
        <v>1.1830689685391031</v>
      </c>
      <c r="BG372" s="17">
        <f t="shared" si="129"/>
        <v>2.6816229953553004</v>
      </c>
      <c r="BH372" s="13">
        <v>32</v>
      </c>
      <c r="BI372" s="13">
        <v>16</v>
      </c>
      <c r="BJ372" s="13">
        <v>0</v>
      </c>
      <c r="BK372" s="13">
        <v>0</v>
      </c>
      <c r="BL372" s="13">
        <v>0</v>
      </c>
      <c r="BM372" s="13">
        <v>0</v>
      </c>
      <c r="BN372" s="13">
        <f t="shared" si="130"/>
        <v>120</v>
      </c>
      <c r="BO372" s="16">
        <v>-2.2919999999999998</v>
      </c>
      <c r="BP372" s="13">
        <v>1</v>
      </c>
      <c r="BQ372" s="13">
        <v>0</v>
      </c>
      <c r="BR372" s="23">
        <f t="shared" si="131"/>
        <v>0</v>
      </c>
      <c r="BS372" s="13">
        <v>0</v>
      </c>
      <c r="BT372" s="13">
        <v>2</v>
      </c>
      <c r="BU372" s="13">
        <v>18</v>
      </c>
      <c r="BV372" s="13">
        <v>0</v>
      </c>
      <c r="BW372" s="13">
        <v>0</v>
      </c>
      <c r="BX372" s="13">
        <v>2</v>
      </c>
      <c r="BY372" s="13">
        <v>3</v>
      </c>
      <c r="BZ372" s="13">
        <v>0</v>
      </c>
      <c r="CA372" s="13">
        <v>0</v>
      </c>
      <c r="CB372" s="23">
        <f t="shared" si="132"/>
        <v>0</v>
      </c>
      <c r="CC372" s="16">
        <v>5.0999999999999996</v>
      </c>
      <c r="CD372" s="16">
        <v>2.6</v>
      </c>
      <c r="CE372" s="16">
        <v>7.7</v>
      </c>
      <c r="CF372" s="24">
        <f t="shared" si="133"/>
        <v>9.3902439024390244E-2</v>
      </c>
      <c r="CG372" s="24">
        <f t="shared" si="134"/>
        <v>0.30365436859170308</v>
      </c>
      <c r="CH372" s="25">
        <v>6</v>
      </c>
      <c r="CI372" s="16">
        <v>34.9</v>
      </c>
      <c r="CJ372" s="16">
        <v>36.9</v>
      </c>
      <c r="CK372" s="16">
        <v>9.8000000000000007</v>
      </c>
      <c r="CL372" s="16">
        <v>9.4</v>
      </c>
      <c r="CM372" s="16">
        <v>5.9</v>
      </c>
      <c r="CN372" s="16">
        <v>-0.30000000000000004</v>
      </c>
      <c r="CO372" s="16">
        <v>15</v>
      </c>
      <c r="CP372" s="26">
        <f t="shared" si="135"/>
        <v>0.18292682926829268</v>
      </c>
      <c r="CQ372" s="26">
        <f t="shared" si="136"/>
        <v>0.59153448426955157</v>
      </c>
      <c r="CR372" s="13">
        <v>5</v>
      </c>
      <c r="CS372" s="13">
        <v>4</v>
      </c>
      <c r="CT372" s="13">
        <v>2</v>
      </c>
      <c r="CU372" s="13">
        <v>0.02</v>
      </c>
      <c r="CV372" s="13">
        <v>-1.32</v>
      </c>
      <c r="CW372" s="13">
        <v>1.26</v>
      </c>
      <c r="CX372" s="13">
        <v>6.88</v>
      </c>
      <c r="CY372" s="13">
        <v>1.39</v>
      </c>
      <c r="CZ372" s="13">
        <v>-3.41</v>
      </c>
      <c r="DA372" s="13">
        <v>4.82</v>
      </c>
      <c r="DB372" s="27">
        <v>19.059999999999999</v>
      </c>
      <c r="DC372" s="27">
        <v>-14.19</v>
      </c>
      <c r="DD372" s="27">
        <v>33.24</v>
      </c>
      <c r="DE372" s="27">
        <v>1.74</v>
      </c>
      <c r="DF372" s="27">
        <v>8.39</v>
      </c>
      <c r="DG372" s="27">
        <v>-1.51</v>
      </c>
      <c r="DH372" s="27">
        <v>9.9</v>
      </c>
      <c r="DI372" s="27">
        <v>0.52</v>
      </c>
      <c r="DJ372" s="1">
        <v>186</v>
      </c>
      <c r="DK372" s="1"/>
      <c r="DL372" s="1"/>
      <c r="DM372" s="1">
        <v>5.2329999999999997</v>
      </c>
      <c r="DN372" s="1">
        <v>0</v>
      </c>
      <c r="DO372" s="1">
        <v>0</v>
      </c>
      <c r="DP372" s="16">
        <f t="shared" si="137"/>
        <v>5.036170212765958</v>
      </c>
    </row>
    <row r="373" spans="1:120" x14ac:dyDescent="0.2">
      <c r="A373" s="13">
        <v>34</v>
      </c>
      <c r="B373" s="13" t="s">
        <v>1506</v>
      </c>
      <c r="C373" s="13" t="s">
        <v>1507</v>
      </c>
      <c r="D373" s="1"/>
      <c r="E373" s="13" t="s">
        <v>1508</v>
      </c>
      <c r="F373" s="1" t="s">
        <v>1509</v>
      </c>
      <c r="G373" s="13">
        <v>75</v>
      </c>
      <c r="H373" s="13">
        <v>212</v>
      </c>
      <c r="I373" s="13" t="s">
        <v>150</v>
      </c>
      <c r="J373" s="1"/>
      <c r="K373" s="1"/>
      <c r="L373" s="1"/>
      <c r="M373" s="13" t="s">
        <v>159</v>
      </c>
      <c r="N373" s="1">
        <v>22</v>
      </c>
      <c r="O373" s="13" t="s">
        <v>1510</v>
      </c>
      <c r="P373" s="13" t="s">
        <v>1511</v>
      </c>
      <c r="Q373" s="1" t="str">
        <f t="shared" si="115"/>
        <v>NJD</v>
      </c>
      <c r="R373" s="13" t="s">
        <v>398</v>
      </c>
      <c r="S373" s="1"/>
      <c r="T373" s="13" t="s">
        <v>173</v>
      </c>
      <c r="U373" s="13">
        <v>1</v>
      </c>
      <c r="V373" s="13">
        <v>0</v>
      </c>
      <c r="W373" s="13">
        <v>0</v>
      </c>
      <c r="X373" s="14">
        <v>0</v>
      </c>
      <c r="Y373" s="13">
        <v>0</v>
      </c>
      <c r="Z373" s="13">
        <v>1</v>
      </c>
      <c r="AA373" s="1">
        <v>0</v>
      </c>
      <c r="AB373" s="14">
        <v>0</v>
      </c>
      <c r="AC373" s="14">
        <v>0</v>
      </c>
      <c r="AD373" s="15">
        <f t="shared" si="116"/>
        <v>0</v>
      </c>
      <c r="AE373" s="15">
        <f t="shared" si="117"/>
        <v>0</v>
      </c>
      <c r="AF373" s="16">
        <v>11.916666666699999</v>
      </c>
      <c r="AG373" s="17">
        <f t="shared" si="118"/>
        <v>11.916666666699999</v>
      </c>
      <c r="AH373" s="29">
        <v>16</v>
      </c>
      <c r="AI373" s="17">
        <f t="shared" si="119"/>
        <v>16</v>
      </c>
      <c r="AJ373" s="19">
        <f t="shared" si="120"/>
        <v>0.74479166666874996</v>
      </c>
      <c r="AK373" s="20">
        <f>'Even Strength'!AA373+'Power Play'!R373+'Penalty Kill'!L373</f>
        <v>0</v>
      </c>
      <c r="AL373" s="19">
        <f t="shared" si="121"/>
        <v>0</v>
      </c>
      <c r="AM373" s="15">
        <f>IF(('Even Strength'!BR373+'Power Play'!AK373+'Penalty Kill'!AG373)&gt;0,V373/('Even Strength'!BR373+'Power Play'!AK373+'Penalty Kill'!AG373),0)</f>
        <v>0</v>
      </c>
      <c r="AN373" s="15">
        <f>IF(('Even Strength'!BR373+'Power Play'!AK373+'Penalty Kill'!AG373)&gt;0,W373/('Even Strength'!BR373+'Power Play'!AK373+'Penalty Kill'!AG373),0)</f>
        <v>0</v>
      </c>
      <c r="AO373" s="15">
        <f t="shared" si="122"/>
        <v>0</v>
      </c>
      <c r="AP373" s="13">
        <v>0</v>
      </c>
      <c r="AQ373" s="13">
        <v>0</v>
      </c>
      <c r="AR373" s="21">
        <f t="shared" si="123"/>
        <v>0</v>
      </c>
      <c r="AS373" s="22">
        <v>0</v>
      </c>
      <c r="AT373" s="1"/>
      <c r="AU373" s="1"/>
      <c r="AV373">
        <v>0</v>
      </c>
      <c r="AW373" s="13">
        <v>1</v>
      </c>
      <c r="AX373" s="13">
        <v>3</v>
      </c>
      <c r="AY373" s="13">
        <v>0</v>
      </c>
      <c r="AZ373" s="13">
        <v>0</v>
      </c>
      <c r="BA373" s="13">
        <v>0</v>
      </c>
      <c r="BB373" s="16">
        <f t="shared" si="124"/>
        <v>0</v>
      </c>
      <c r="BC373" s="17">
        <f t="shared" si="125"/>
        <v>5.0349650349509512</v>
      </c>
      <c r="BD373" s="17">
        <f t="shared" si="126"/>
        <v>15.104895104852854</v>
      </c>
      <c r="BE373" s="17">
        <f t="shared" si="127"/>
        <v>0</v>
      </c>
      <c r="BF373" s="17">
        <f t="shared" si="128"/>
        <v>0</v>
      </c>
      <c r="BG373" s="17">
        <f t="shared" si="129"/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f t="shared" si="130"/>
        <v>4</v>
      </c>
      <c r="BO373" s="16">
        <v>4.8000000000000001E-2</v>
      </c>
      <c r="BP373" s="1"/>
      <c r="BQ373" s="1"/>
      <c r="BR373" s="23" t="str">
        <f t="shared" si="131"/>
        <v xml:space="preserve"> </v>
      </c>
      <c r="BS373" s="1"/>
      <c r="BT373" s="13">
        <v>0</v>
      </c>
      <c r="BU373" s="13">
        <v>1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23">
        <f t="shared" si="132"/>
        <v>0</v>
      </c>
      <c r="CC373" s="16">
        <v>0</v>
      </c>
      <c r="CD373" s="16">
        <v>0.1</v>
      </c>
      <c r="CE373" s="16">
        <v>0.1</v>
      </c>
      <c r="CF373" s="24">
        <f t="shared" si="133"/>
        <v>0.1</v>
      </c>
      <c r="CG373" s="24">
        <f t="shared" si="134"/>
        <v>0.50349650349509512</v>
      </c>
      <c r="CH373" s="25">
        <v>3</v>
      </c>
      <c r="CI373" s="16"/>
      <c r="CJ373" s="16"/>
      <c r="CK373" s="16"/>
      <c r="CL373" s="16"/>
      <c r="CM373" s="16"/>
      <c r="CN373" s="16"/>
      <c r="CO373" s="16"/>
      <c r="CP373" s="26">
        <f t="shared" si="135"/>
        <v>0</v>
      </c>
      <c r="CQ373" s="26">
        <f t="shared" si="136"/>
        <v>0</v>
      </c>
      <c r="CR373" s="13">
        <v>0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27">
        <v>0.25</v>
      </c>
      <c r="DC373" s="27">
        <v>0.53</v>
      </c>
      <c r="DD373" s="27">
        <v>-0.28000000000000003</v>
      </c>
      <c r="DE373" s="27">
        <v>-1.6</v>
      </c>
      <c r="DF373" s="27">
        <v>0.19</v>
      </c>
      <c r="DG373" s="27">
        <v>0.19</v>
      </c>
      <c r="DH373" s="27">
        <v>0</v>
      </c>
      <c r="DI373" s="27">
        <v>0</v>
      </c>
      <c r="DJ373" s="1">
        <v>1</v>
      </c>
      <c r="DK373" s="1"/>
      <c r="DL373" s="1"/>
      <c r="DM373" s="1">
        <v>5.0000000000000001E-3</v>
      </c>
      <c r="DN373" s="1">
        <v>0</v>
      </c>
      <c r="DO373" s="1">
        <v>0.23300000000000001</v>
      </c>
      <c r="DP373" s="16">
        <f t="shared" si="137"/>
        <v>-4.3468313886982374E-3</v>
      </c>
    </row>
    <row r="374" spans="1:120" x14ac:dyDescent="0.2">
      <c r="A374" s="13">
        <v>11</v>
      </c>
      <c r="B374" s="13" t="s">
        <v>1512</v>
      </c>
      <c r="C374" s="13" t="s">
        <v>1513</v>
      </c>
      <c r="D374" s="13" t="s">
        <v>296</v>
      </c>
      <c r="E374" s="13" t="s">
        <v>141</v>
      </c>
      <c r="F374" s="1" t="s">
        <v>142</v>
      </c>
      <c r="G374" s="13">
        <v>73</v>
      </c>
      <c r="H374" s="13">
        <v>188</v>
      </c>
      <c r="I374" s="13" t="s">
        <v>125</v>
      </c>
      <c r="J374" s="13">
        <v>2011</v>
      </c>
      <c r="K374" s="13">
        <v>1</v>
      </c>
      <c r="L374" s="13">
        <v>3</v>
      </c>
      <c r="M374" s="1"/>
      <c r="N374" s="1">
        <v>21</v>
      </c>
      <c r="O374" s="13" t="s">
        <v>953</v>
      </c>
      <c r="P374" s="13" t="s">
        <v>1514</v>
      </c>
      <c r="Q374" s="1" t="str">
        <f t="shared" si="115"/>
        <v>FLA</v>
      </c>
      <c r="R374" s="13" t="s">
        <v>302</v>
      </c>
      <c r="S374" s="1"/>
      <c r="T374" s="13" t="s">
        <v>207</v>
      </c>
      <c r="U374" s="13">
        <v>79</v>
      </c>
      <c r="V374" s="13">
        <v>15</v>
      </c>
      <c r="W374" s="13">
        <v>39</v>
      </c>
      <c r="X374" s="14">
        <v>27</v>
      </c>
      <c r="Y374" s="13">
        <v>54</v>
      </c>
      <c r="Z374" s="13">
        <v>10</v>
      </c>
      <c r="AA374" s="1">
        <v>169</v>
      </c>
      <c r="AB374" s="14">
        <v>37</v>
      </c>
      <c r="AC374" s="14">
        <v>59</v>
      </c>
      <c r="AD374" s="15">
        <f t="shared" si="116"/>
        <v>8.8757396449704137E-2</v>
      </c>
      <c r="AE374" s="15">
        <f t="shared" si="117"/>
        <v>5.6603773584905662E-2</v>
      </c>
      <c r="AF374" s="16">
        <v>1323.0833333333001</v>
      </c>
      <c r="AG374" s="17">
        <f t="shared" si="118"/>
        <v>16.747890295358228</v>
      </c>
      <c r="AH374" s="29">
        <v>1636</v>
      </c>
      <c r="AI374" s="17">
        <f t="shared" si="119"/>
        <v>20.708860759493671</v>
      </c>
      <c r="AJ374" s="19">
        <f t="shared" si="120"/>
        <v>0.80873064384676041</v>
      </c>
      <c r="AK374" s="20">
        <f>'Even Strength'!AA374+'Power Play'!R374+'Penalty Kill'!L374</f>
        <v>264.89263157894732</v>
      </c>
      <c r="AL374" s="19">
        <f t="shared" si="121"/>
        <v>12.012514627249912</v>
      </c>
      <c r="AM374" s="15">
        <f>IF(('Even Strength'!BR374+'Power Play'!AK374+'Penalty Kill'!AG374)&gt;0,V374/('Even Strength'!BR374+'Power Play'!AK374+'Penalty Kill'!AG374),0)</f>
        <v>0.21739130434782608</v>
      </c>
      <c r="AN374" s="15">
        <f>IF(('Even Strength'!BR374+'Power Play'!AK374+'Penalty Kill'!AG374)&gt;0,W374/('Even Strength'!BR374+'Power Play'!AK374+'Penalty Kill'!AG374),0)</f>
        <v>0.56521739130434778</v>
      </c>
      <c r="AO374" s="15">
        <f t="shared" si="122"/>
        <v>0.78260869565217384</v>
      </c>
      <c r="AP374" s="13">
        <v>2</v>
      </c>
      <c r="AQ374" s="13">
        <v>6</v>
      </c>
      <c r="AR374" s="21">
        <f t="shared" si="123"/>
        <v>0.25</v>
      </c>
      <c r="AS374" s="22">
        <v>0.1</v>
      </c>
      <c r="AT374" s="1"/>
      <c r="AU374" s="1"/>
      <c r="AV374">
        <v>130</v>
      </c>
      <c r="AW374" s="13">
        <v>68</v>
      </c>
      <c r="AX374" s="13">
        <v>24</v>
      </c>
      <c r="AY374" s="13">
        <v>36</v>
      </c>
      <c r="AZ374" s="13">
        <v>23</v>
      </c>
      <c r="BA374" s="13">
        <v>34</v>
      </c>
      <c r="BB374" s="16">
        <f t="shared" si="124"/>
        <v>5.8953202746112217</v>
      </c>
      <c r="BC374" s="17">
        <f t="shared" si="125"/>
        <v>3.0837059897966386</v>
      </c>
      <c r="BD374" s="17">
        <f t="shared" si="126"/>
        <v>1.0883668199282253</v>
      </c>
      <c r="BE374" s="17">
        <f t="shared" si="127"/>
        <v>1.632550229892338</v>
      </c>
      <c r="BF374" s="17">
        <f t="shared" si="128"/>
        <v>1.043018202431216</v>
      </c>
      <c r="BG374" s="17">
        <f t="shared" si="129"/>
        <v>1.5418529948983193</v>
      </c>
      <c r="BH374" s="13">
        <v>38</v>
      </c>
      <c r="BI374" s="13">
        <v>19</v>
      </c>
      <c r="BJ374" s="13">
        <v>0</v>
      </c>
      <c r="BK374" s="13">
        <v>0</v>
      </c>
      <c r="BL374" s="13">
        <v>0</v>
      </c>
      <c r="BM374" s="13">
        <v>0</v>
      </c>
      <c r="BN374" s="13">
        <f t="shared" si="130"/>
        <v>130</v>
      </c>
      <c r="BO374" s="16">
        <v>7.7279999999999998</v>
      </c>
      <c r="BP374" s="13">
        <v>13</v>
      </c>
      <c r="BQ374" s="13">
        <v>3</v>
      </c>
      <c r="BR374" s="23">
        <f t="shared" si="131"/>
        <v>0.23076923076923078</v>
      </c>
      <c r="BS374" s="13">
        <v>1</v>
      </c>
      <c r="BT374" s="13">
        <v>1</v>
      </c>
      <c r="BU374" s="13">
        <v>23</v>
      </c>
      <c r="BV374" s="13">
        <v>0</v>
      </c>
      <c r="BW374" s="13">
        <v>1</v>
      </c>
      <c r="BX374" s="13">
        <v>0</v>
      </c>
      <c r="BY374" s="13">
        <v>0</v>
      </c>
      <c r="BZ374" s="13">
        <v>0</v>
      </c>
      <c r="CA374" s="13">
        <v>0</v>
      </c>
      <c r="CB374" s="23">
        <f t="shared" si="132"/>
        <v>0</v>
      </c>
      <c r="CC374" s="16">
        <v>4.0999999999999996</v>
      </c>
      <c r="CD374" s="16">
        <v>1.9</v>
      </c>
      <c r="CE374" s="16">
        <v>6</v>
      </c>
      <c r="CF374" s="24">
        <f t="shared" si="133"/>
        <v>7.5949367088607597E-2</v>
      </c>
      <c r="CG374" s="24">
        <f t="shared" si="134"/>
        <v>0.27209170498205631</v>
      </c>
      <c r="CH374" s="25">
        <v>7</v>
      </c>
      <c r="CI374" s="16">
        <v>30.6</v>
      </c>
      <c r="CJ374" s="16">
        <v>25.9</v>
      </c>
      <c r="CK374" s="16">
        <v>11.9</v>
      </c>
      <c r="CL374" s="16">
        <v>7.6</v>
      </c>
      <c r="CM374" s="16">
        <v>3.4</v>
      </c>
      <c r="CN374" s="16">
        <v>-0.8</v>
      </c>
      <c r="CO374" s="16">
        <v>10.199999999999999</v>
      </c>
      <c r="CP374" s="26">
        <f t="shared" si="135"/>
        <v>0.12911392405063291</v>
      </c>
      <c r="CQ374" s="26">
        <f t="shared" si="136"/>
        <v>0.4625558984694958</v>
      </c>
      <c r="CR374" s="13">
        <v>3</v>
      </c>
      <c r="CS374" s="13">
        <v>5</v>
      </c>
      <c r="CT374" s="13">
        <v>3</v>
      </c>
      <c r="CU374" s="13">
        <v>-0.03</v>
      </c>
      <c r="CV374" s="13">
        <v>1.05</v>
      </c>
      <c r="CW374" s="13">
        <v>0.91</v>
      </c>
      <c r="CX374" s="13">
        <v>4.62</v>
      </c>
      <c r="CY374" s="13">
        <v>1.9300000000000002</v>
      </c>
      <c r="CZ374" s="13">
        <v>-2.88</v>
      </c>
      <c r="DA374" s="13">
        <v>5.6</v>
      </c>
      <c r="DB374" s="27">
        <v>11.57</v>
      </c>
      <c r="DC374" s="27">
        <v>-0.9</v>
      </c>
      <c r="DD374" s="27">
        <v>12.47</v>
      </c>
      <c r="DE374" s="27">
        <v>0.71</v>
      </c>
      <c r="DF374" s="27">
        <v>-9.2100000000000009</v>
      </c>
      <c r="DG374" s="27">
        <v>-12.32</v>
      </c>
      <c r="DH374" s="27">
        <v>3.11</v>
      </c>
      <c r="DI374" s="27">
        <v>0.18</v>
      </c>
      <c r="DJ374" s="1">
        <v>186</v>
      </c>
      <c r="DK374" s="28">
        <v>3</v>
      </c>
      <c r="DL374" s="28" t="s">
        <v>201</v>
      </c>
      <c r="DM374" s="1">
        <v>3.194</v>
      </c>
      <c r="DN374" s="1">
        <v>0.11700000000000001</v>
      </c>
      <c r="DO374" s="1">
        <v>2.2999999999999998</v>
      </c>
      <c r="DP374" s="16">
        <f t="shared" si="137"/>
        <v>4.5744680851063819</v>
      </c>
    </row>
    <row r="375" spans="1:120" x14ac:dyDescent="0.2">
      <c r="A375" s="13">
        <v>24</v>
      </c>
      <c r="B375" s="13" t="s">
        <v>1515</v>
      </c>
      <c r="C375" s="13" t="s">
        <v>1516</v>
      </c>
      <c r="D375" s="1"/>
      <c r="E375" s="13" t="s">
        <v>1012</v>
      </c>
      <c r="F375" s="1" t="s">
        <v>1013</v>
      </c>
      <c r="G375" s="13">
        <v>70</v>
      </c>
      <c r="H375" s="13">
        <v>186</v>
      </c>
      <c r="I375" s="13" t="s">
        <v>125</v>
      </c>
      <c r="J375" s="13">
        <v>2002</v>
      </c>
      <c r="K375" s="13">
        <v>2</v>
      </c>
      <c r="L375" s="13">
        <v>58</v>
      </c>
      <c r="M375" s="1"/>
      <c r="N375" s="1">
        <v>31</v>
      </c>
      <c r="O375" s="13" t="s">
        <v>1517</v>
      </c>
      <c r="P375" s="13" t="s">
        <v>1518</v>
      </c>
      <c r="Q375" s="1" t="str">
        <f t="shared" si="115"/>
        <v>CGY</v>
      </c>
      <c r="R375" s="13" t="s">
        <v>270</v>
      </c>
      <c r="S375" s="1"/>
      <c r="T375" s="13" t="s">
        <v>137</v>
      </c>
      <c r="U375" s="13">
        <v>78</v>
      </c>
      <c r="V375" s="13">
        <v>31</v>
      </c>
      <c r="W375" s="13">
        <v>45</v>
      </c>
      <c r="X375" s="14">
        <v>29</v>
      </c>
      <c r="Y375" s="13">
        <v>76</v>
      </c>
      <c r="Z375" s="13">
        <v>17</v>
      </c>
      <c r="AA375" s="1">
        <v>158</v>
      </c>
      <c r="AB375" s="14">
        <v>65</v>
      </c>
      <c r="AC375" s="14">
        <v>47</v>
      </c>
      <c r="AD375" s="15">
        <f t="shared" si="116"/>
        <v>0.19620253164556961</v>
      </c>
      <c r="AE375" s="15">
        <f t="shared" si="117"/>
        <v>0.11481481481481481</v>
      </c>
      <c r="AF375" s="16">
        <v>1404.7333333332999</v>
      </c>
      <c r="AG375" s="17">
        <f t="shared" si="118"/>
        <v>18.009401709401281</v>
      </c>
      <c r="AH375" s="29">
        <v>2004</v>
      </c>
      <c r="AI375" s="17">
        <f t="shared" si="119"/>
        <v>25.692307692307693</v>
      </c>
      <c r="AJ375" s="19">
        <f t="shared" si="120"/>
        <v>0.70096473719226549</v>
      </c>
      <c r="AK375" s="20">
        <f>'Even Strength'!AA375+'Power Play'!R375+'Penalty Kill'!L375</f>
        <v>214.9532967032967</v>
      </c>
      <c r="AL375" s="19">
        <f t="shared" si="121"/>
        <v>9.1812427997233925</v>
      </c>
      <c r="AM375" s="15">
        <f>IF(('Even Strength'!BR375+'Power Play'!AK375+'Penalty Kill'!AG375)&gt;0,V375/('Even Strength'!BR375+'Power Play'!AK375+'Penalty Kill'!AG375),0)</f>
        <v>0.38750000000000001</v>
      </c>
      <c r="AN375" s="15">
        <f>IF(('Even Strength'!BR375+'Power Play'!AK375+'Penalty Kill'!AG375)&gt;0,W375/('Even Strength'!BR375+'Power Play'!AK375+'Penalty Kill'!AG375),0)</f>
        <v>0.5625</v>
      </c>
      <c r="AO375" s="15">
        <f t="shared" si="122"/>
        <v>0.95</v>
      </c>
      <c r="AP375" s="13">
        <v>21</v>
      </c>
      <c r="AQ375" s="13">
        <v>25</v>
      </c>
      <c r="AR375" s="21">
        <f t="shared" si="123"/>
        <v>0.45652173913043476</v>
      </c>
      <c r="AS375" s="22">
        <v>0.9</v>
      </c>
      <c r="AT375" s="1"/>
      <c r="AU375" s="1"/>
      <c r="AV375">
        <v>39</v>
      </c>
      <c r="AW375" s="13">
        <v>27</v>
      </c>
      <c r="AX375" s="13">
        <v>14</v>
      </c>
      <c r="AY375" s="13">
        <v>65</v>
      </c>
      <c r="AZ375" s="13">
        <v>32</v>
      </c>
      <c r="BA375" s="13">
        <v>43</v>
      </c>
      <c r="BB375" s="16">
        <f t="shared" si="124"/>
        <v>1.6657965924731069</v>
      </c>
      <c r="BC375" s="17">
        <f t="shared" si="125"/>
        <v>1.1532437947890741</v>
      </c>
      <c r="BD375" s="17">
        <f t="shared" si="126"/>
        <v>0.59797826396470499</v>
      </c>
      <c r="BE375" s="17">
        <f t="shared" si="127"/>
        <v>2.7763276541218449</v>
      </c>
      <c r="BF375" s="17">
        <f t="shared" si="128"/>
        <v>1.3668074604907545</v>
      </c>
      <c r="BG375" s="17">
        <f t="shared" si="129"/>
        <v>1.8366475250344512</v>
      </c>
      <c r="BH375" s="13">
        <v>14</v>
      </c>
      <c r="BI375" s="13">
        <v>7</v>
      </c>
      <c r="BJ375" s="13">
        <v>0</v>
      </c>
      <c r="BK375" s="13">
        <v>0</v>
      </c>
      <c r="BL375" s="13">
        <v>0</v>
      </c>
      <c r="BM375" s="13">
        <v>0</v>
      </c>
      <c r="BN375" s="13">
        <f t="shared" si="130"/>
        <v>55</v>
      </c>
      <c r="BO375" s="16">
        <v>-0.433</v>
      </c>
      <c r="BP375" s="13">
        <v>6</v>
      </c>
      <c r="BQ375" s="13">
        <v>2</v>
      </c>
      <c r="BR375" s="23">
        <f t="shared" si="131"/>
        <v>0.33333333333333331</v>
      </c>
      <c r="BS375" s="13">
        <v>1</v>
      </c>
      <c r="BT375" s="13">
        <v>2</v>
      </c>
      <c r="BU375" s="13">
        <v>20</v>
      </c>
      <c r="BV375" s="13">
        <v>1</v>
      </c>
      <c r="BW375" s="13">
        <v>2</v>
      </c>
      <c r="BX375" s="13">
        <v>5</v>
      </c>
      <c r="BY375" s="13">
        <v>3</v>
      </c>
      <c r="BZ375" s="13">
        <v>0</v>
      </c>
      <c r="CA375" s="13">
        <v>0</v>
      </c>
      <c r="CB375" s="23">
        <f t="shared" si="132"/>
        <v>0</v>
      </c>
      <c r="CC375" s="16">
        <v>7.9</v>
      </c>
      <c r="CD375" s="16">
        <v>2.2000000000000002</v>
      </c>
      <c r="CE375" s="16">
        <v>10.199999999999999</v>
      </c>
      <c r="CF375" s="24">
        <f t="shared" si="133"/>
        <v>0.13076923076923075</v>
      </c>
      <c r="CG375" s="24">
        <f t="shared" si="134"/>
        <v>0.43566987803142793</v>
      </c>
      <c r="CH375" s="25">
        <v>6</v>
      </c>
      <c r="CI375" s="16">
        <v>37.6</v>
      </c>
      <c r="CJ375" s="16">
        <v>30.5</v>
      </c>
      <c r="CK375" s="16">
        <v>16.600000000000001</v>
      </c>
      <c r="CL375" s="16">
        <v>14</v>
      </c>
      <c r="CM375" s="16">
        <v>4.3</v>
      </c>
      <c r="CN375" s="16">
        <v>0.2</v>
      </c>
      <c r="CO375" s="16">
        <v>18.5</v>
      </c>
      <c r="CP375" s="26">
        <f t="shared" si="135"/>
        <v>0.23717948717948717</v>
      </c>
      <c r="CQ375" s="26">
        <f t="shared" si="136"/>
        <v>0.79018556309621735</v>
      </c>
      <c r="CR375" s="13">
        <v>6</v>
      </c>
      <c r="CS375" s="13">
        <v>8</v>
      </c>
      <c r="CT375" s="13">
        <v>3</v>
      </c>
      <c r="CU375" s="13">
        <v>0.03</v>
      </c>
      <c r="CV375" s="13">
        <v>-1.1200000000000001</v>
      </c>
      <c r="CW375" s="13">
        <v>2.59</v>
      </c>
      <c r="CX375" s="13">
        <v>7.53</v>
      </c>
      <c r="CY375" s="13">
        <v>-2.0099999999999998</v>
      </c>
      <c r="CZ375" s="13">
        <v>7.69</v>
      </c>
      <c r="DA375" s="13">
        <v>14.71</v>
      </c>
      <c r="DB375" s="27">
        <v>-44.71</v>
      </c>
      <c r="DC375" s="27">
        <v>8.76</v>
      </c>
      <c r="DD375" s="27">
        <v>-53.46</v>
      </c>
      <c r="DE375" s="27">
        <v>-2.98</v>
      </c>
      <c r="DF375" s="27">
        <v>-37.869999999999997</v>
      </c>
      <c r="DG375" s="27">
        <v>17.53</v>
      </c>
      <c r="DH375" s="27">
        <v>-55.4</v>
      </c>
      <c r="DI375" s="27">
        <v>-3.08</v>
      </c>
      <c r="DJ375" s="1">
        <v>186</v>
      </c>
      <c r="DK375" s="28">
        <v>2</v>
      </c>
      <c r="DL375" s="28" t="s">
        <v>201</v>
      </c>
      <c r="DM375" s="1">
        <v>4</v>
      </c>
      <c r="DN375" s="1">
        <v>4.9000000000000002E-2</v>
      </c>
      <c r="DO375" s="1">
        <v>0</v>
      </c>
      <c r="DP375" s="16">
        <f t="shared" si="137"/>
        <v>11.159574468085106</v>
      </c>
    </row>
    <row r="376" spans="1:120" x14ac:dyDescent="0.2">
      <c r="A376" s="13">
        <v>24</v>
      </c>
      <c r="B376" s="13" t="s">
        <v>1519</v>
      </c>
      <c r="C376" s="13" t="s">
        <v>1520</v>
      </c>
      <c r="D376" s="13" t="s">
        <v>187</v>
      </c>
      <c r="E376" s="13" t="s">
        <v>141</v>
      </c>
      <c r="F376" s="1" t="s">
        <v>142</v>
      </c>
      <c r="G376" s="13">
        <v>69</v>
      </c>
      <c r="H376" s="13">
        <v>187</v>
      </c>
      <c r="I376" s="13" t="s">
        <v>125</v>
      </c>
      <c r="J376" s="1"/>
      <c r="K376" s="1"/>
      <c r="L376" s="1"/>
      <c r="M376" s="1"/>
      <c r="N376" s="1">
        <v>26</v>
      </c>
      <c r="O376" s="13" t="s">
        <v>535</v>
      </c>
      <c r="P376" s="13" t="s">
        <v>1521</v>
      </c>
      <c r="Q376" s="1" t="str">
        <f t="shared" si="115"/>
        <v>EDM</v>
      </c>
      <c r="R376" s="13" t="s">
        <v>136</v>
      </c>
      <c r="S376" s="1"/>
      <c r="T376" s="13" t="s">
        <v>173</v>
      </c>
      <c r="U376" s="13">
        <v>11</v>
      </c>
      <c r="V376" s="13">
        <v>1</v>
      </c>
      <c r="W376" s="13">
        <v>2</v>
      </c>
      <c r="X376" s="14">
        <v>2</v>
      </c>
      <c r="Y376" s="13">
        <v>3</v>
      </c>
      <c r="Z376" s="13">
        <v>-6</v>
      </c>
      <c r="AA376" s="1">
        <v>20</v>
      </c>
      <c r="AB376" s="14">
        <v>13</v>
      </c>
      <c r="AC376" s="14">
        <v>16</v>
      </c>
      <c r="AD376" s="15">
        <f t="shared" si="116"/>
        <v>0.05</v>
      </c>
      <c r="AE376" s="15">
        <f t="shared" si="117"/>
        <v>2.0408163265306121E-2</v>
      </c>
      <c r="AF376" s="16">
        <v>214.3333333333</v>
      </c>
      <c r="AG376" s="17">
        <f t="shared" si="118"/>
        <v>19.484848484845454</v>
      </c>
      <c r="AH376" s="29">
        <v>284</v>
      </c>
      <c r="AI376" s="17">
        <f t="shared" si="119"/>
        <v>25.818181818181817</v>
      </c>
      <c r="AJ376" s="19">
        <f t="shared" si="120"/>
        <v>0.75469483568063378</v>
      </c>
      <c r="AK376" s="20">
        <f>'Even Strength'!AA376+'Power Play'!R376+'Penalty Kill'!L376</f>
        <v>30.400000000000002</v>
      </c>
      <c r="AL376" s="19">
        <f t="shared" si="121"/>
        <v>8.5101088646980578</v>
      </c>
      <c r="AM376" s="15">
        <f>IF(('Even Strength'!BR376+'Power Play'!AK376+'Penalty Kill'!AG376)&gt;0,V376/('Even Strength'!BR376+'Power Play'!AK376+'Penalty Kill'!AG376),0)</f>
        <v>0.125</v>
      </c>
      <c r="AN376" s="15">
        <f>IF(('Even Strength'!BR376+'Power Play'!AK376+'Penalty Kill'!AG376)&gt;0,W376/('Even Strength'!BR376+'Power Play'!AK376+'Penalty Kill'!AG376),0)</f>
        <v>0.25</v>
      </c>
      <c r="AO376" s="15">
        <f t="shared" si="122"/>
        <v>0.375</v>
      </c>
      <c r="AP376" s="13">
        <v>0</v>
      </c>
      <c r="AQ376" s="13">
        <v>0</v>
      </c>
      <c r="AR376" s="21">
        <f t="shared" si="123"/>
        <v>0</v>
      </c>
      <c r="AS376" s="22">
        <v>0</v>
      </c>
      <c r="AT376" s="1"/>
      <c r="AU376" s="1"/>
      <c r="AV376">
        <v>17</v>
      </c>
      <c r="AW376" s="13">
        <v>8</v>
      </c>
      <c r="AX376" s="13">
        <v>10</v>
      </c>
      <c r="AY376" s="13">
        <v>13</v>
      </c>
      <c r="AZ376" s="13">
        <v>6</v>
      </c>
      <c r="BA376" s="13">
        <v>6</v>
      </c>
      <c r="BB376" s="16">
        <f t="shared" si="124"/>
        <v>4.7589424572324663</v>
      </c>
      <c r="BC376" s="17">
        <f t="shared" si="125"/>
        <v>2.2395023328152783</v>
      </c>
      <c r="BD376" s="17">
        <f t="shared" si="126"/>
        <v>2.7993779160190977</v>
      </c>
      <c r="BE376" s="17">
        <f t="shared" si="127"/>
        <v>3.6391912908248272</v>
      </c>
      <c r="BF376" s="17">
        <f t="shared" si="128"/>
        <v>1.6796267496114587</v>
      </c>
      <c r="BG376" s="17">
        <f t="shared" si="129"/>
        <v>1.6796267496114587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f t="shared" si="130"/>
        <v>18</v>
      </c>
      <c r="BO376" s="16">
        <v>1.909</v>
      </c>
      <c r="BP376" s="1"/>
      <c r="BQ376" s="1"/>
      <c r="BR376" s="23" t="str">
        <f t="shared" si="131"/>
        <v xml:space="preserve"> </v>
      </c>
      <c r="BS376" s="1"/>
      <c r="BT376" s="13">
        <v>1</v>
      </c>
      <c r="BU376" s="13">
        <v>3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23">
        <f t="shared" si="132"/>
        <v>0</v>
      </c>
      <c r="CC376" s="16">
        <v>0.2</v>
      </c>
      <c r="CD376" s="16">
        <v>0</v>
      </c>
      <c r="CE376" s="16">
        <v>0.2</v>
      </c>
      <c r="CF376" s="24">
        <f t="shared" si="133"/>
        <v>1.8181818181818184E-2</v>
      </c>
      <c r="CG376" s="24">
        <f t="shared" si="134"/>
        <v>5.5987558320381957E-2</v>
      </c>
      <c r="CH376" s="25">
        <v>2</v>
      </c>
      <c r="CI376" s="16">
        <v>5.8</v>
      </c>
      <c r="CJ376" s="16">
        <v>4.8</v>
      </c>
      <c r="CK376" s="16">
        <v>-2.2000000000000002</v>
      </c>
      <c r="CL376" s="16">
        <v>-0.1</v>
      </c>
      <c r="CM376" s="16">
        <v>-0.1</v>
      </c>
      <c r="CN376" s="16">
        <v>0</v>
      </c>
      <c r="CO376" s="16">
        <v>-0.2</v>
      </c>
      <c r="CP376" s="26">
        <f t="shared" si="135"/>
        <v>-1.8181818181818184E-2</v>
      </c>
      <c r="CQ376" s="26">
        <f t="shared" si="136"/>
        <v>-5.5987558320381957E-2</v>
      </c>
      <c r="CR376" s="13">
        <v>0</v>
      </c>
      <c r="CS376" s="13">
        <v>0</v>
      </c>
      <c r="CT376" s="13">
        <v>0</v>
      </c>
      <c r="CU376" s="13">
        <v>0</v>
      </c>
      <c r="CV376" s="13">
        <v>-0.1</v>
      </c>
      <c r="CW376" s="13">
        <v>0.46</v>
      </c>
      <c r="CX376" s="13">
        <v>-1.84</v>
      </c>
      <c r="CY376" s="13">
        <v>-0.21</v>
      </c>
      <c r="CZ376" s="13">
        <v>0.04</v>
      </c>
      <c r="DA376" s="13">
        <v>-1.65</v>
      </c>
      <c r="DB376" s="27">
        <v>12.28</v>
      </c>
      <c r="DC376" s="27">
        <v>8.0399999999999991</v>
      </c>
      <c r="DD376" s="27">
        <v>4.25</v>
      </c>
      <c r="DE376" s="27">
        <v>1.5</v>
      </c>
      <c r="DF376" s="27">
        <v>2.92</v>
      </c>
      <c r="DG376" s="27">
        <v>2.08</v>
      </c>
      <c r="DH376" s="27">
        <v>0.84</v>
      </c>
      <c r="DI376" s="27">
        <v>0.30000000000000004</v>
      </c>
      <c r="DJ376" s="1">
        <v>41</v>
      </c>
      <c r="DK376" s="1"/>
      <c r="DL376" s="1"/>
      <c r="DM376" s="1">
        <v>0.121</v>
      </c>
      <c r="DN376" s="1">
        <v>0</v>
      </c>
      <c r="DO376" s="1">
        <v>0</v>
      </c>
      <c r="DP376" s="16">
        <f t="shared" si="137"/>
        <v>-0.1994966826813086</v>
      </c>
    </row>
    <row r="377" spans="1:120" x14ac:dyDescent="0.2">
      <c r="A377" s="13">
        <v>44</v>
      </c>
      <c r="B377" s="13" t="s">
        <v>1522</v>
      </c>
      <c r="C377" s="13" t="s">
        <v>1523</v>
      </c>
      <c r="D377" s="13" t="s">
        <v>122</v>
      </c>
      <c r="E377" s="13" t="s">
        <v>123</v>
      </c>
      <c r="F377" s="1" t="s">
        <v>124</v>
      </c>
      <c r="G377" s="13">
        <v>71</v>
      </c>
      <c r="H377" s="13">
        <v>190</v>
      </c>
      <c r="I377" s="13" t="s">
        <v>125</v>
      </c>
      <c r="J377" s="13">
        <v>2004</v>
      </c>
      <c r="K377" s="13">
        <v>7</v>
      </c>
      <c r="L377" s="13">
        <v>224</v>
      </c>
      <c r="M377" s="1"/>
      <c r="N377" s="1">
        <v>29</v>
      </c>
      <c r="O377" s="13" t="s">
        <v>312</v>
      </c>
      <c r="P377" s="13" t="s">
        <v>1524</v>
      </c>
      <c r="Q377" s="1" t="str">
        <f t="shared" si="115"/>
        <v>NYR</v>
      </c>
      <c r="R377" s="13" t="s">
        <v>179</v>
      </c>
      <c r="S377" s="1"/>
      <c r="T377" s="13" t="s">
        <v>173</v>
      </c>
      <c r="U377" s="13">
        <v>55</v>
      </c>
      <c r="V377" s="13">
        <v>2</v>
      </c>
      <c r="W377" s="13">
        <v>9</v>
      </c>
      <c r="X377" s="14">
        <v>5</v>
      </c>
      <c r="Y377" s="13">
        <v>11</v>
      </c>
      <c r="Z377" s="13">
        <v>17</v>
      </c>
      <c r="AA377" s="1">
        <v>72</v>
      </c>
      <c r="AB377" s="14">
        <v>25</v>
      </c>
      <c r="AC377" s="14">
        <v>43</v>
      </c>
      <c r="AD377" s="15">
        <f t="shared" si="116"/>
        <v>2.7777777777777776E-2</v>
      </c>
      <c r="AE377" s="15">
        <f t="shared" si="117"/>
        <v>1.4285714285714285E-2</v>
      </c>
      <c r="AF377" s="16">
        <v>869.86666666669998</v>
      </c>
      <c r="AG377" s="17">
        <f t="shared" si="118"/>
        <v>15.815757575758182</v>
      </c>
      <c r="AH377" s="29">
        <v>1215</v>
      </c>
      <c r="AI377" s="17">
        <f t="shared" si="119"/>
        <v>22.09090909090909</v>
      </c>
      <c r="AJ377" s="19">
        <f t="shared" si="120"/>
        <v>0.71593964334707816</v>
      </c>
      <c r="AK377" s="20">
        <f>'Even Strength'!AA377+'Power Play'!R377+'Penalty Kill'!L377</f>
        <v>54.953488372093027</v>
      </c>
      <c r="AL377" s="19">
        <f t="shared" si="121"/>
        <v>3.7904766657634759</v>
      </c>
      <c r="AM377" s="15">
        <f>IF(('Even Strength'!BR377+'Power Play'!AK377+'Penalty Kill'!AG377)&gt;0,V377/('Even Strength'!BR377+'Power Play'!AK377+'Penalty Kill'!AG377),0)</f>
        <v>4.4444444444444446E-2</v>
      </c>
      <c r="AN377" s="15">
        <f>IF(('Even Strength'!BR377+'Power Play'!AK377+'Penalty Kill'!AG377)&gt;0,W377/('Even Strength'!BR377+'Power Play'!AK377+'Penalty Kill'!AG377),0)</f>
        <v>0.2</v>
      </c>
      <c r="AO377" s="15">
        <f t="shared" si="122"/>
        <v>0.24444444444444446</v>
      </c>
      <c r="AP377" s="13">
        <v>0</v>
      </c>
      <c r="AQ377" s="13">
        <v>0</v>
      </c>
      <c r="AR377" s="21">
        <f t="shared" si="123"/>
        <v>0</v>
      </c>
      <c r="AS377" s="22">
        <v>0</v>
      </c>
      <c r="AT377" s="1"/>
      <c r="AU377" s="1"/>
      <c r="AV377">
        <v>103</v>
      </c>
      <c r="AW377" s="13">
        <v>55</v>
      </c>
      <c r="AX377" s="13">
        <v>43</v>
      </c>
      <c r="AY377" s="13">
        <v>25</v>
      </c>
      <c r="AZ377" s="13">
        <v>27</v>
      </c>
      <c r="BA377" s="13">
        <v>15</v>
      </c>
      <c r="BB377" s="16">
        <f t="shared" si="124"/>
        <v>7.1045370938072079</v>
      </c>
      <c r="BC377" s="17">
        <f t="shared" si="125"/>
        <v>3.79368485591647</v>
      </c>
      <c r="BD377" s="17">
        <f t="shared" si="126"/>
        <v>2.9659717964437862</v>
      </c>
      <c r="BE377" s="17">
        <f t="shared" si="127"/>
        <v>1.7244022072347591</v>
      </c>
      <c r="BF377" s="17">
        <f t="shared" si="128"/>
        <v>1.8623543838135399</v>
      </c>
      <c r="BG377" s="17">
        <f t="shared" si="129"/>
        <v>1.0346413243408554</v>
      </c>
      <c r="BH377" s="13">
        <v>16</v>
      </c>
      <c r="BI377" s="13">
        <v>8</v>
      </c>
      <c r="BJ377" s="13">
        <v>0</v>
      </c>
      <c r="BK377" s="13">
        <v>0</v>
      </c>
      <c r="BL377" s="13">
        <v>0</v>
      </c>
      <c r="BM377" s="13">
        <v>0</v>
      </c>
      <c r="BN377" s="13">
        <f t="shared" si="130"/>
        <v>114</v>
      </c>
      <c r="BO377" s="16">
        <v>-2.0070000000000001</v>
      </c>
      <c r="BP377" s="1"/>
      <c r="BQ377" s="1"/>
      <c r="BR377" s="23" t="str">
        <f t="shared" si="131"/>
        <v xml:space="preserve"> </v>
      </c>
      <c r="BS377" s="1"/>
      <c r="BT377" s="13">
        <v>0</v>
      </c>
      <c r="BU377" s="13">
        <v>12</v>
      </c>
      <c r="BV377" s="13">
        <v>0</v>
      </c>
      <c r="BW377" s="13">
        <v>0</v>
      </c>
      <c r="BX377" s="13">
        <v>1</v>
      </c>
      <c r="BY377" s="13">
        <v>0</v>
      </c>
      <c r="BZ377" s="13">
        <v>0</v>
      </c>
      <c r="CA377" s="13">
        <v>0</v>
      </c>
      <c r="CB377" s="23">
        <f t="shared" si="132"/>
        <v>0</v>
      </c>
      <c r="CC377" s="16">
        <v>0.4</v>
      </c>
      <c r="CD377" s="16">
        <v>2.9</v>
      </c>
      <c r="CE377" s="16">
        <v>3.3</v>
      </c>
      <c r="CF377" s="24">
        <f t="shared" si="133"/>
        <v>0.06</v>
      </c>
      <c r="CG377" s="24">
        <f t="shared" si="134"/>
        <v>0.2276210913549882</v>
      </c>
      <c r="CH377" s="25">
        <v>0</v>
      </c>
      <c r="CI377" s="16">
        <v>17.100000000000001</v>
      </c>
      <c r="CJ377" s="16">
        <v>18</v>
      </c>
      <c r="CK377" s="16">
        <v>7.6</v>
      </c>
      <c r="CL377" s="16">
        <v>0.30000000000000004</v>
      </c>
      <c r="CM377" s="16">
        <v>2.9</v>
      </c>
      <c r="CN377" s="16">
        <v>0</v>
      </c>
      <c r="CO377" s="16">
        <v>3.2</v>
      </c>
      <c r="CP377" s="26">
        <f t="shared" si="135"/>
        <v>5.8181818181818182E-2</v>
      </c>
      <c r="CQ377" s="26">
        <f t="shared" si="136"/>
        <v>0.2207234825260492</v>
      </c>
      <c r="CR377" s="13">
        <v>0</v>
      </c>
      <c r="CS377" s="13">
        <v>2</v>
      </c>
      <c r="CT377" s="13">
        <v>0</v>
      </c>
      <c r="CU377" s="13">
        <v>0</v>
      </c>
      <c r="CV377" s="13">
        <v>-0.74</v>
      </c>
      <c r="CW377" s="13">
        <v>0.52</v>
      </c>
      <c r="CX377" s="13">
        <v>2.12</v>
      </c>
      <c r="CY377" s="13">
        <v>-0.17</v>
      </c>
      <c r="CZ377" s="13">
        <v>-1.59</v>
      </c>
      <c r="DA377" s="13">
        <v>0.14000000000000001</v>
      </c>
      <c r="DB377" s="27">
        <v>40.409999999999997</v>
      </c>
      <c r="DC377" s="27">
        <v>-37.31</v>
      </c>
      <c r="DD377" s="27">
        <v>77.709999999999994</v>
      </c>
      <c r="DE377" s="27">
        <v>5.8</v>
      </c>
      <c r="DF377" s="27">
        <v>44.85</v>
      </c>
      <c r="DG377" s="27">
        <v>0.91</v>
      </c>
      <c r="DH377" s="27">
        <v>43.94</v>
      </c>
      <c r="DI377" s="27">
        <v>3.28</v>
      </c>
      <c r="DJ377" s="1">
        <v>186</v>
      </c>
      <c r="DK377" s="28">
        <v>1</v>
      </c>
      <c r="DL377" s="28" t="s">
        <v>379</v>
      </c>
      <c r="DM377" s="1">
        <v>0.60000000000000009</v>
      </c>
      <c r="DN377" s="1">
        <v>7.0000000000000001E-3</v>
      </c>
      <c r="DO377" s="1">
        <v>0</v>
      </c>
      <c r="DP377" s="16">
        <f t="shared" si="137"/>
        <v>3.0936170212765957</v>
      </c>
    </row>
    <row r="378" spans="1:120" x14ac:dyDescent="0.2">
      <c r="A378" s="13">
        <v>12</v>
      </c>
      <c r="B378" s="13" t="s">
        <v>1525</v>
      </c>
      <c r="C378" s="13" t="s">
        <v>521</v>
      </c>
      <c r="D378" s="13" t="s">
        <v>325</v>
      </c>
      <c r="E378" s="13" t="s">
        <v>141</v>
      </c>
      <c r="F378" s="1" t="s">
        <v>142</v>
      </c>
      <c r="G378" s="13">
        <v>73</v>
      </c>
      <c r="H378" s="13">
        <v>210</v>
      </c>
      <c r="I378" s="13" t="s">
        <v>150</v>
      </c>
      <c r="J378" s="13">
        <v>1995</v>
      </c>
      <c r="K378" s="13">
        <v>1</v>
      </c>
      <c r="L378" s="13">
        <v>11</v>
      </c>
      <c r="M378" s="1"/>
      <c r="N378" s="1">
        <v>37</v>
      </c>
      <c r="O378" s="13" t="s">
        <v>1526</v>
      </c>
      <c r="P378" s="13" t="s">
        <v>1527</v>
      </c>
      <c r="Q378" s="1" t="str">
        <f t="shared" si="115"/>
        <v>COL</v>
      </c>
      <c r="R378" s="13" t="s">
        <v>162</v>
      </c>
      <c r="S378" s="1"/>
      <c r="T378" s="13" t="s">
        <v>154</v>
      </c>
      <c r="U378" s="13">
        <v>82</v>
      </c>
      <c r="V378" s="13">
        <v>29</v>
      </c>
      <c r="W378" s="13">
        <v>30</v>
      </c>
      <c r="X378" s="14">
        <v>23</v>
      </c>
      <c r="Y378" s="13">
        <v>59</v>
      </c>
      <c r="Z378" s="13">
        <v>0</v>
      </c>
      <c r="AA378" s="1">
        <v>189</v>
      </c>
      <c r="AB378" s="14">
        <v>56</v>
      </c>
      <c r="AC378" s="14">
        <v>105</v>
      </c>
      <c r="AD378" s="15">
        <f t="shared" si="116"/>
        <v>0.15343915343915343</v>
      </c>
      <c r="AE378" s="15">
        <f t="shared" si="117"/>
        <v>8.2857142857142851E-2</v>
      </c>
      <c r="AF378" s="16">
        <v>1487.1166666667</v>
      </c>
      <c r="AG378" s="17">
        <f t="shared" si="118"/>
        <v>18.135569105691463</v>
      </c>
      <c r="AH378" s="29">
        <v>1785</v>
      </c>
      <c r="AI378" s="17">
        <f t="shared" si="119"/>
        <v>21.76829268292683</v>
      </c>
      <c r="AJ378" s="19">
        <f t="shared" si="120"/>
        <v>0.83311858076565826</v>
      </c>
      <c r="AK378" s="20">
        <f>'Even Strength'!AA378+'Power Play'!R378+'Penalty Kill'!L378</f>
        <v>199.83333333333334</v>
      </c>
      <c r="AL378" s="19">
        <f t="shared" si="121"/>
        <v>8.0625819538926997</v>
      </c>
      <c r="AM378" s="15">
        <f>IF(('Even Strength'!BR378+'Power Play'!AK378+'Penalty Kill'!AG378)&gt;0,V378/('Even Strength'!BR378+'Power Play'!AK378+'Penalty Kill'!AG378),0)</f>
        <v>0.40277777777777779</v>
      </c>
      <c r="AN378" s="15">
        <f>IF(('Even Strength'!BR378+'Power Play'!AK378+'Penalty Kill'!AG378)&gt;0,W378/('Even Strength'!BR378+'Power Play'!AK378+'Penalty Kill'!AG378),0)</f>
        <v>0.41666666666666669</v>
      </c>
      <c r="AO378" s="15">
        <f t="shared" si="122"/>
        <v>0.81944444444444442</v>
      </c>
      <c r="AP378" s="13">
        <v>57</v>
      </c>
      <c r="AQ378" s="13">
        <v>71</v>
      </c>
      <c r="AR378" s="21">
        <f t="shared" si="123"/>
        <v>0.4453125</v>
      </c>
      <c r="AS378" s="22">
        <v>2.5</v>
      </c>
      <c r="AT378" s="13">
        <v>4</v>
      </c>
      <c r="AU378" s="13">
        <v>2</v>
      </c>
      <c r="AV378">
        <v>77</v>
      </c>
      <c r="AW378" s="13">
        <v>99</v>
      </c>
      <c r="AX378" s="13">
        <v>47</v>
      </c>
      <c r="AY378" s="13">
        <v>56</v>
      </c>
      <c r="AZ378" s="13">
        <v>30</v>
      </c>
      <c r="BA378" s="13">
        <v>31</v>
      </c>
      <c r="BB378" s="16">
        <f t="shared" si="124"/>
        <v>3.1066829547109482</v>
      </c>
      <c r="BC378" s="17">
        <f t="shared" si="125"/>
        <v>3.994306656056934</v>
      </c>
      <c r="BD378" s="17">
        <f t="shared" si="126"/>
        <v>1.8962869983300594</v>
      </c>
      <c r="BE378" s="17">
        <f t="shared" si="127"/>
        <v>2.2594057852443261</v>
      </c>
      <c r="BF378" s="17">
        <f t="shared" si="128"/>
        <v>1.2103959563808888</v>
      </c>
      <c r="BG378" s="17">
        <f t="shared" si="129"/>
        <v>1.250742488260252</v>
      </c>
      <c r="BH378" s="13">
        <v>42</v>
      </c>
      <c r="BI378" s="13">
        <v>10</v>
      </c>
      <c r="BJ378" s="13">
        <v>4</v>
      </c>
      <c r="BK378" s="13">
        <v>0</v>
      </c>
      <c r="BL378" s="13">
        <v>0</v>
      </c>
      <c r="BM378" s="13">
        <v>0</v>
      </c>
      <c r="BN378" s="13">
        <f t="shared" si="130"/>
        <v>192</v>
      </c>
      <c r="BO378" s="16">
        <v>-4.5590000000000002</v>
      </c>
      <c r="BP378" s="13">
        <v>3</v>
      </c>
      <c r="BQ378" s="13">
        <v>2</v>
      </c>
      <c r="BR378" s="23">
        <f t="shared" si="131"/>
        <v>0.66666666666666663</v>
      </c>
      <c r="BS378" s="13">
        <v>2</v>
      </c>
      <c r="BT378" s="13">
        <v>7</v>
      </c>
      <c r="BU378" s="13">
        <v>24</v>
      </c>
      <c r="BV378" s="13">
        <v>0</v>
      </c>
      <c r="BW378" s="13">
        <v>0</v>
      </c>
      <c r="BX378" s="13">
        <v>2</v>
      </c>
      <c r="BY378" s="13">
        <v>1</v>
      </c>
      <c r="BZ378" s="13">
        <v>0</v>
      </c>
      <c r="CA378" s="13">
        <v>0</v>
      </c>
      <c r="CB378" s="23">
        <f t="shared" si="132"/>
        <v>0</v>
      </c>
      <c r="CC378" s="16">
        <v>5.8</v>
      </c>
      <c r="CD378" s="16">
        <v>1.7000000000000002</v>
      </c>
      <c r="CE378" s="16">
        <v>7.4</v>
      </c>
      <c r="CF378" s="24">
        <f t="shared" si="133"/>
        <v>9.0243902439024401E-2</v>
      </c>
      <c r="CG378" s="24">
        <f t="shared" si="134"/>
        <v>0.29856433590728593</v>
      </c>
      <c r="CH378" s="25">
        <v>7</v>
      </c>
      <c r="CI378" s="16">
        <v>33.6</v>
      </c>
      <c r="CJ378" s="16">
        <v>28.4</v>
      </c>
      <c r="CK378" s="16">
        <v>3.7</v>
      </c>
      <c r="CL378" s="16">
        <v>10.4</v>
      </c>
      <c r="CM378" s="16">
        <v>1.7000000000000002</v>
      </c>
      <c r="CN378" s="16">
        <v>1</v>
      </c>
      <c r="CO378" s="16">
        <v>13.1</v>
      </c>
      <c r="CP378" s="26">
        <f t="shared" si="135"/>
        <v>0.15975609756097561</v>
      </c>
      <c r="CQ378" s="26">
        <f t="shared" si="136"/>
        <v>0.52853956761965493</v>
      </c>
      <c r="CR378" s="13">
        <v>3</v>
      </c>
      <c r="CS378" s="13">
        <v>9</v>
      </c>
      <c r="CT378" s="13">
        <v>3</v>
      </c>
      <c r="CU378" s="13">
        <v>0.09</v>
      </c>
      <c r="CV378" s="13">
        <v>-1.52</v>
      </c>
      <c r="CW378" s="13">
        <v>2.48</v>
      </c>
      <c r="CX378" s="13">
        <v>4.87</v>
      </c>
      <c r="CY378" s="13">
        <v>-4.3499999999999996</v>
      </c>
      <c r="CZ378" s="13">
        <v>6.89</v>
      </c>
      <c r="DA378" s="13">
        <v>8.4600000000000009</v>
      </c>
      <c r="DB378" s="27">
        <v>-29.92</v>
      </c>
      <c r="DC378" s="27">
        <v>96</v>
      </c>
      <c r="DD378" s="27">
        <v>-125.92</v>
      </c>
      <c r="DE378" s="27">
        <v>-6.44</v>
      </c>
      <c r="DF378" s="27">
        <v>-35.75</v>
      </c>
      <c r="DG378" s="27">
        <v>75.2</v>
      </c>
      <c r="DH378" s="27">
        <v>-110.95</v>
      </c>
      <c r="DI378" s="27">
        <v>-5.68</v>
      </c>
      <c r="DJ378" s="1">
        <v>186</v>
      </c>
      <c r="DK378" s="1"/>
      <c r="DL378" s="1"/>
      <c r="DM378" s="1">
        <v>5.3330000000000002</v>
      </c>
      <c r="DN378" s="1">
        <v>0</v>
      </c>
      <c r="DO378" s="1">
        <v>0</v>
      </c>
      <c r="DP378" s="16">
        <f t="shared" si="137"/>
        <v>2.9234042553191486</v>
      </c>
    </row>
    <row r="379" spans="1:120" x14ac:dyDescent="0.2">
      <c r="A379" s="13">
        <v>52</v>
      </c>
      <c r="B379" s="13" t="s">
        <v>1528</v>
      </c>
      <c r="C379" s="13" t="s">
        <v>1529</v>
      </c>
      <c r="D379" s="13" t="s">
        <v>187</v>
      </c>
      <c r="E379" s="13" t="s">
        <v>141</v>
      </c>
      <c r="F379" s="1" t="s">
        <v>142</v>
      </c>
      <c r="G379" s="13">
        <v>74</v>
      </c>
      <c r="H379" s="13">
        <v>210</v>
      </c>
      <c r="I379" s="13" t="s">
        <v>125</v>
      </c>
      <c r="J379" s="1"/>
      <c r="K379" s="1"/>
      <c r="L379" s="1"/>
      <c r="M379" s="1"/>
      <c r="N379" s="1">
        <v>27</v>
      </c>
      <c r="O379" s="13" t="s">
        <v>312</v>
      </c>
      <c r="P379" s="13" t="s">
        <v>1530</v>
      </c>
      <c r="Q379" s="1" t="str">
        <f t="shared" si="115"/>
        <v>SJS</v>
      </c>
      <c r="R379" s="13" t="s">
        <v>554</v>
      </c>
      <c r="S379" s="1"/>
      <c r="T379" s="13" t="s">
        <v>173</v>
      </c>
      <c r="U379" s="13">
        <v>53</v>
      </c>
      <c r="V379" s="13">
        <v>8</v>
      </c>
      <c r="W379" s="13">
        <v>11</v>
      </c>
      <c r="X379" s="14">
        <v>6</v>
      </c>
      <c r="Y379" s="13">
        <v>19</v>
      </c>
      <c r="Z379" s="13">
        <v>3</v>
      </c>
      <c r="AA379" s="1">
        <v>93</v>
      </c>
      <c r="AB379" s="14">
        <v>30</v>
      </c>
      <c r="AC379" s="14">
        <v>68</v>
      </c>
      <c r="AD379" s="15">
        <f t="shared" si="116"/>
        <v>8.6021505376344093E-2</v>
      </c>
      <c r="AE379" s="15">
        <f t="shared" si="117"/>
        <v>4.1884816753926704E-2</v>
      </c>
      <c r="AF379" s="16">
        <v>902.03333333329999</v>
      </c>
      <c r="AG379" s="17">
        <f t="shared" si="118"/>
        <v>17.019496855345285</v>
      </c>
      <c r="AH379" s="29">
        <v>1232</v>
      </c>
      <c r="AI379" s="17">
        <f t="shared" si="119"/>
        <v>23.245283018867923</v>
      </c>
      <c r="AJ379" s="19">
        <f t="shared" si="120"/>
        <v>0.73216991341988635</v>
      </c>
      <c r="AK379" s="20">
        <f>'Even Strength'!AA379+'Power Play'!R379+'Penalty Kill'!L379</f>
        <v>68.590909090909093</v>
      </c>
      <c r="AL379" s="19">
        <f t="shared" si="121"/>
        <v>4.5624195840375785</v>
      </c>
      <c r="AM379" s="15">
        <f>IF(('Even Strength'!BR379+'Power Play'!AK379+'Penalty Kill'!AG379)&gt;0,V379/('Even Strength'!BR379+'Power Play'!AK379+'Penalty Kill'!AG379),0)</f>
        <v>0.21621621621621623</v>
      </c>
      <c r="AN379" s="15">
        <f>IF(('Even Strength'!BR379+'Power Play'!AK379+'Penalty Kill'!AG379)&gt;0,W379/('Even Strength'!BR379+'Power Play'!AK379+'Penalty Kill'!AG379),0)</f>
        <v>0.29729729729729731</v>
      </c>
      <c r="AO379" s="15">
        <f t="shared" si="122"/>
        <v>0.5135135135135136</v>
      </c>
      <c r="AP379" s="13">
        <v>0</v>
      </c>
      <c r="AQ379" s="13">
        <v>0</v>
      </c>
      <c r="AR379" s="21">
        <f t="shared" si="123"/>
        <v>0</v>
      </c>
      <c r="AS379" s="22">
        <v>0</v>
      </c>
      <c r="AT379" s="1"/>
      <c r="AU379" s="1"/>
      <c r="AV379">
        <v>97</v>
      </c>
      <c r="AW379" s="13">
        <v>55</v>
      </c>
      <c r="AX379" s="13">
        <v>65</v>
      </c>
      <c r="AY379" s="13">
        <v>30</v>
      </c>
      <c r="AZ379" s="13">
        <v>26</v>
      </c>
      <c r="BA379" s="13">
        <v>14</v>
      </c>
      <c r="BB379" s="16">
        <f t="shared" si="124"/>
        <v>6.4520897232181529</v>
      </c>
      <c r="BC379" s="17">
        <f t="shared" si="125"/>
        <v>3.6584013894535921</v>
      </c>
      <c r="BD379" s="17">
        <f t="shared" si="126"/>
        <v>4.3235652784451544</v>
      </c>
      <c r="BE379" s="17">
        <f t="shared" si="127"/>
        <v>1.9954916669746865</v>
      </c>
      <c r="BF379" s="17">
        <f t="shared" si="128"/>
        <v>1.7294261113780618</v>
      </c>
      <c r="BG379" s="17">
        <f t="shared" si="129"/>
        <v>0.93122944458818713</v>
      </c>
      <c r="BH379" s="13">
        <v>18</v>
      </c>
      <c r="BI379" s="13">
        <v>9</v>
      </c>
      <c r="BJ379" s="13">
        <v>0</v>
      </c>
      <c r="BK379" s="13">
        <v>0</v>
      </c>
      <c r="BL379" s="13">
        <v>0</v>
      </c>
      <c r="BM379" s="13">
        <v>0</v>
      </c>
      <c r="BN379" s="13">
        <f t="shared" si="130"/>
        <v>138</v>
      </c>
      <c r="BO379" s="16">
        <v>2.1160000000000001</v>
      </c>
      <c r="BP379" s="13">
        <v>1</v>
      </c>
      <c r="BQ379" s="13">
        <v>0</v>
      </c>
      <c r="BR379" s="23">
        <f t="shared" si="131"/>
        <v>0</v>
      </c>
      <c r="BS379" s="13">
        <v>0</v>
      </c>
      <c r="BT379" s="13">
        <v>5</v>
      </c>
      <c r="BU379" s="13">
        <v>7</v>
      </c>
      <c r="BV379" s="13">
        <v>0</v>
      </c>
      <c r="BW379" s="13">
        <v>0</v>
      </c>
      <c r="BX379" s="13">
        <v>1</v>
      </c>
      <c r="BY379" s="13">
        <v>0</v>
      </c>
      <c r="BZ379" s="13">
        <v>0</v>
      </c>
      <c r="CA379" s="13">
        <v>0</v>
      </c>
      <c r="CB379" s="23">
        <f t="shared" si="132"/>
        <v>0</v>
      </c>
      <c r="CC379" s="16">
        <v>1.9</v>
      </c>
      <c r="CD379" s="16">
        <v>2.2000000000000002</v>
      </c>
      <c r="CE379" s="16">
        <v>4.0999999999999996</v>
      </c>
      <c r="CF379" s="24">
        <f t="shared" si="133"/>
        <v>7.7358490566037733E-2</v>
      </c>
      <c r="CG379" s="24">
        <f t="shared" si="134"/>
        <v>0.27271719448654047</v>
      </c>
      <c r="CH379" s="25">
        <v>1</v>
      </c>
      <c r="CI379" s="16">
        <v>18</v>
      </c>
      <c r="CJ379" s="16">
        <v>19.3</v>
      </c>
      <c r="CK379" s="16">
        <v>5.0999999999999996</v>
      </c>
      <c r="CL379" s="16">
        <v>3.7</v>
      </c>
      <c r="CM379" s="16">
        <v>2.9</v>
      </c>
      <c r="CN379" s="16">
        <v>-0.30000000000000004</v>
      </c>
      <c r="CO379" s="16">
        <v>6.3</v>
      </c>
      <c r="CP379" s="26">
        <f t="shared" si="135"/>
        <v>0.11886792452830189</v>
      </c>
      <c r="CQ379" s="26">
        <f t="shared" si="136"/>
        <v>0.41905325006468419</v>
      </c>
      <c r="CR379" s="13">
        <v>0</v>
      </c>
      <c r="CS379" s="13">
        <v>0</v>
      </c>
      <c r="CT379" s="13">
        <v>1</v>
      </c>
      <c r="CU379" s="13">
        <v>0</v>
      </c>
      <c r="CV379" s="13">
        <v>0.26</v>
      </c>
      <c r="CW379" s="13">
        <v>0.24</v>
      </c>
      <c r="CX379" s="13">
        <v>-0.5</v>
      </c>
      <c r="CY379" s="13">
        <v>1.98</v>
      </c>
      <c r="CZ379" s="13">
        <v>3.34</v>
      </c>
      <c r="DA379" s="13">
        <v>5.32</v>
      </c>
      <c r="DB379" s="27">
        <v>-8.5</v>
      </c>
      <c r="DC379" s="27">
        <v>-11.71</v>
      </c>
      <c r="DD379" s="27">
        <v>3.21</v>
      </c>
      <c r="DE379" s="27">
        <v>0.24</v>
      </c>
      <c r="DF379" s="27">
        <v>7.85</v>
      </c>
      <c r="DG379" s="27">
        <v>3.16</v>
      </c>
      <c r="DH379" s="27">
        <v>4.6900000000000004</v>
      </c>
      <c r="DI379" s="27">
        <v>0.35</v>
      </c>
      <c r="DJ379" s="1">
        <v>186</v>
      </c>
      <c r="DK379" s="28">
        <v>3</v>
      </c>
      <c r="DL379" s="28" t="s">
        <v>379</v>
      </c>
      <c r="DM379" s="1">
        <v>1</v>
      </c>
      <c r="DN379" s="1">
        <v>3.6999999999999998E-2</v>
      </c>
      <c r="DO379" s="1">
        <v>0</v>
      </c>
      <c r="DP379" s="16">
        <f t="shared" si="137"/>
        <v>5.3425531914893618</v>
      </c>
    </row>
    <row r="380" spans="1:120" x14ac:dyDescent="0.2">
      <c r="A380" s="13">
        <v>5</v>
      </c>
      <c r="B380" s="13" t="s">
        <v>1531</v>
      </c>
      <c r="C380" s="13" t="s">
        <v>841</v>
      </c>
      <c r="D380" s="13" t="s">
        <v>187</v>
      </c>
      <c r="E380" s="13" t="s">
        <v>141</v>
      </c>
      <c r="F380" s="1" t="s">
        <v>142</v>
      </c>
      <c r="G380" s="13">
        <v>72</v>
      </c>
      <c r="H380" s="13">
        <v>203</v>
      </c>
      <c r="I380" s="13" t="s">
        <v>125</v>
      </c>
      <c r="J380" s="13">
        <v>1999</v>
      </c>
      <c r="K380" s="13">
        <v>1</v>
      </c>
      <c r="L380" s="13">
        <v>17</v>
      </c>
      <c r="M380" s="1"/>
      <c r="N380" s="1">
        <v>33</v>
      </c>
      <c r="O380" s="13" t="s">
        <v>1532</v>
      </c>
      <c r="P380" s="13" t="s">
        <v>1533</v>
      </c>
      <c r="Q380" s="1" t="str">
        <f t="shared" si="115"/>
        <v>STL</v>
      </c>
      <c r="R380" s="13" t="s">
        <v>264</v>
      </c>
      <c r="S380" s="1"/>
      <c r="T380" s="13" t="s">
        <v>173</v>
      </c>
      <c r="U380" s="13">
        <v>80</v>
      </c>
      <c r="V380" s="13">
        <v>2</v>
      </c>
      <c r="W380" s="13">
        <v>13</v>
      </c>
      <c r="X380" s="14">
        <v>6</v>
      </c>
      <c r="Y380" s="13">
        <v>15</v>
      </c>
      <c r="Z380" s="13">
        <v>3</v>
      </c>
      <c r="AA380" s="1">
        <v>86</v>
      </c>
      <c r="AB380" s="14">
        <v>27</v>
      </c>
      <c r="AC380" s="14">
        <v>46</v>
      </c>
      <c r="AD380" s="15">
        <f t="shared" si="116"/>
        <v>2.3255813953488372E-2</v>
      </c>
      <c r="AE380" s="15">
        <f t="shared" si="117"/>
        <v>1.2578616352201259E-2</v>
      </c>
      <c r="AF380" s="16">
        <v>1345.2833333333001</v>
      </c>
      <c r="AG380" s="17">
        <f t="shared" si="118"/>
        <v>16.816041666666251</v>
      </c>
      <c r="AH380" s="29">
        <v>1840</v>
      </c>
      <c r="AI380" s="17">
        <f t="shared" si="119"/>
        <v>23</v>
      </c>
      <c r="AJ380" s="19">
        <f t="shared" si="120"/>
        <v>0.73113224637679353</v>
      </c>
      <c r="AK380" s="20">
        <f>'Even Strength'!AA380+'Power Play'!R380+'Penalty Kill'!L380</f>
        <v>73.918918918918919</v>
      </c>
      <c r="AL380" s="19">
        <f t="shared" si="121"/>
        <v>3.2968037477621155</v>
      </c>
      <c r="AM380" s="15">
        <f>IF(('Even Strength'!BR380+'Power Play'!AK380+'Penalty Kill'!AG380)&gt;0,V380/('Even Strength'!BR380+'Power Play'!AK380+'Penalty Kill'!AG380),0)</f>
        <v>5.2631578947368418E-2</v>
      </c>
      <c r="AN380" s="15">
        <f>IF(('Even Strength'!BR380+'Power Play'!AK380+'Penalty Kill'!AG380)&gt;0,W380/('Even Strength'!BR380+'Power Play'!AK380+'Penalty Kill'!AG380),0)</f>
        <v>0.34210526315789475</v>
      </c>
      <c r="AO380" s="15">
        <f t="shared" si="122"/>
        <v>0.39473684210526316</v>
      </c>
      <c r="AP380" s="13">
        <v>0</v>
      </c>
      <c r="AQ380" s="13">
        <v>0</v>
      </c>
      <c r="AR380" s="21">
        <f t="shared" si="123"/>
        <v>0</v>
      </c>
      <c r="AS380" s="22">
        <v>0</v>
      </c>
      <c r="AT380" s="1"/>
      <c r="AU380" s="1"/>
      <c r="AV380">
        <v>119</v>
      </c>
      <c r="AW380" s="13">
        <v>108</v>
      </c>
      <c r="AX380" s="13">
        <v>126</v>
      </c>
      <c r="AY380" s="13">
        <v>27</v>
      </c>
      <c r="AZ380" s="13">
        <v>30</v>
      </c>
      <c r="BA380" s="13">
        <v>17</v>
      </c>
      <c r="BB380" s="16">
        <f t="shared" si="124"/>
        <v>5.3074321394503086</v>
      </c>
      <c r="BC380" s="17">
        <f t="shared" si="125"/>
        <v>4.816829168576751</v>
      </c>
      <c r="BD380" s="17">
        <f t="shared" si="126"/>
        <v>5.6196340300062095</v>
      </c>
      <c r="BE380" s="17">
        <f t="shared" si="127"/>
        <v>1.2042072921441878</v>
      </c>
      <c r="BF380" s="17">
        <f t="shared" si="128"/>
        <v>1.3380081023824308</v>
      </c>
      <c r="BG380" s="17">
        <f t="shared" si="129"/>
        <v>0.75820459135004414</v>
      </c>
      <c r="BH380" s="13">
        <v>47</v>
      </c>
      <c r="BI380" s="13">
        <v>11</v>
      </c>
      <c r="BJ380" s="13">
        <v>5</v>
      </c>
      <c r="BK380" s="13">
        <v>0</v>
      </c>
      <c r="BL380" s="13">
        <v>0</v>
      </c>
      <c r="BM380" s="13">
        <v>0</v>
      </c>
      <c r="BN380" s="13">
        <f t="shared" si="130"/>
        <v>286</v>
      </c>
      <c r="BO380" s="16">
        <v>6.0350000000000001</v>
      </c>
      <c r="BP380" s="1"/>
      <c r="BQ380" s="1"/>
      <c r="BR380" s="23" t="str">
        <f t="shared" si="131"/>
        <v xml:space="preserve"> </v>
      </c>
      <c r="BS380" s="1"/>
      <c r="BT380" s="13">
        <v>0</v>
      </c>
      <c r="BU380" s="13">
        <v>21</v>
      </c>
      <c r="BV380" s="13">
        <v>0</v>
      </c>
      <c r="BW380" s="13">
        <v>1</v>
      </c>
      <c r="BX380" s="13">
        <v>1</v>
      </c>
      <c r="BY380" s="13">
        <v>0</v>
      </c>
      <c r="BZ380" s="13">
        <v>0</v>
      </c>
      <c r="CA380" s="13">
        <v>0</v>
      </c>
      <c r="CB380" s="23">
        <f t="shared" si="132"/>
        <v>0</v>
      </c>
      <c r="CC380" s="16">
        <v>0.2</v>
      </c>
      <c r="CD380" s="16">
        <v>3.1</v>
      </c>
      <c r="CE380" s="16">
        <v>3.3</v>
      </c>
      <c r="CF380" s="24">
        <f t="shared" si="133"/>
        <v>4.1249999999999995E-2</v>
      </c>
      <c r="CG380" s="24">
        <f t="shared" si="134"/>
        <v>0.14718089126206738</v>
      </c>
      <c r="CH380" s="25">
        <v>4</v>
      </c>
      <c r="CI380" s="16">
        <v>22.3</v>
      </c>
      <c r="CJ380" s="16">
        <v>30.8</v>
      </c>
      <c r="CK380" s="16">
        <v>-4.4000000000000004</v>
      </c>
      <c r="CL380" s="16">
        <v>0.30000000000000004</v>
      </c>
      <c r="CM380" s="16">
        <v>4.4000000000000004</v>
      </c>
      <c r="CN380" s="16">
        <v>0</v>
      </c>
      <c r="CO380" s="16">
        <v>4.8</v>
      </c>
      <c r="CP380" s="26">
        <f t="shared" si="135"/>
        <v>0.06</v>
      </c>
      <c r="CQ380" s="26">
        <f t="shared" si="136"/>
        <v>0.21408129638118895</v>
      </c>
      <c r="CR380" s="13">
        <v>1</v>
      </c>
      <c r="CS380" s="13">
        <v>1</v>
      </c>
      <c r="CT380" s="13">
        <v>1</v>
      </c>
      <c r="CU380" s="13">
        <v>0</v>
      </c>
      <c r="CV380" s="13">
        <v>0.21</v>
      </c>
      <c r="CW380" s="13">
        <v>0.7</v>
      </c>
      <c r="CX380" s="13">
        <v>0.8</v>
      </c>
      <c r="CY380" s="13">
        <v>7.82</v>
      </c>
      <c r="CZ380" s="13">
        <v>-1.34</v>
      </c>
      <c r="DA380" s="13">
        <v>8.19</v>
      </c>
      <c r="DB380" s="27">
        <v>90.94</v>
      </c>
      <c r="DC380" s="27">
        <v>-53.6</v>
      </c>
      <c r="DD380" s="27">
        <v>144.55000000000001</v>
      </c>
      <c r="DE380" s="27">
        <v>7.7</v>
      </c>
      <c r="DF380" s="27">
        <v>51.91</v>
      </c>
      <c r="DG380" s="27">
        <v>-56.1</v>
      </c>
      <c r="DH380" s="27">
        <v>108.01</v>
      </c>
      <c r="DI380" s="27">
        <v>5.75</v>
      </c>
      <c r="DJ380" s="1">
        <v>186</v>
      </c>
      <c r="DK380" s="1"/>
      <c r="DL380" s="1"/>
      <c r="DM380" s="1">
        <v>3.1669999999999998</v>
      </c>
      <c r="DN380" s="1">
        <v>0</v>
      </c>
      <c r="DO380" s="1">
        <v>0</v>
      </c>
      <c r="DP380" s="16">
        <f t="shared" si="137"/>
        <v>-0.768085106382979</v>
      </c>
    </row>
    <row r="381" spans="1:120" x14ac:dyDescent="0.2">
      <c r="A381" s="13">
        <v>18</v>
      </c>
      <c r="B381" s="13" t="s">
        <v>1534</v>
      </c>
      <c r="C381" s="13" t="s">
        <v>1535</v>
      </c>
      <c r="D381" s="13" t="s">
        <v>1202</v>
      </c>
      <c r="E381" s="13" t="s">
        <v>123</v>
      </c>
      <c r="F381" s="1" t="s">
        <v>124</v>
      </c>
      <c r="G381" s="13">
        <v>74</v>
      </c>
      <c r="H381" s="13">
        <v>224</v>
      </c>
      <c r="I381" s="13" t="s">
        <v>150</v>
      </c>
      <c r="J381" s="13">
        <v>2001</v>
      </c>
      <c r="K381" s="13">
        <v>2</v>
      </c>
      <c r="L381" s="13">
        <v>38</v>
      </c>
      <c r="M381" s="1"/>
      <c r="N381" s="1">
        <v>33</v>
      </c>
      <c r="O381" s="13" t="s">
        <v>1053</v>
      </c>
      <c r="P381" s="13" t="s">
        <v>1533</v>
      </c>
      <c r="Q381" s="1" t="str">
        <f t="shared" si="115"/>
        <v>ANA</v>
      </c>
      <c r="R381" s="13" t="s">
        <v>334</v>
      </c>
      <c r="S381" s="1"/>
      <c r="T381" s="13" t="s">
        <v>154</v>
      </c>
      <c r="U381" s="13">
        <v>55</v>
      </c>
      <c r="V381" s="13">
        <v>5</v>
      </c>
      <c r="W381" s="13">
        <v>2</v>
      </c>
      <c r="X381" s="14">
        <v>0</v>
      </c>
      <c r="Y381" s="13">
        <v>7</v>
      </c>
      <c r="Z381" s="13">
        <v>-4</v>
      </c>
      <c r="AA381" s="1">
        <v>55</v>
      </c>
      <c r="AB381" s="14">
        <v>29</v>
      </c>
      <c r="AC381" s="14">
        <v>17</v>
      </c>
      <c r="AD381" s="15">
        <f t="shared" si="116"/>
        <v>9.0909090909090912E-2</v>
      </c>
      <c r="AE381" s="15">
        <f t="shared" si="117"/>
        <v>4.9504950495049507E-2</v>
      </c>
      <c r="AF381" s="16">
        <v>460.93333333330003</v>
      </c>
      <c r="AG381" s="17">
        <f t="shared" si="118"/>
        <v>8.3806060606054551</v>
      </c>
      <c r="AH381" s="29">
        <v>650</v>
      </c>
      <c r="AI381" s="17">
        <f t="shared" si="119"/>
        <v>11.818181818181818</v>
      </c>
      <c r="AJ381" s="19">
        <f t="shared" si="120"/>
        <v>0.70912820512815389</v>
      </c>
      <c r="AK381" s="20">
        <f>'Even Strength'!AA381+'Power Play'!R381+'Penalty Kill'!L381</f>
        <v>0</v>
      </c>
      <c r="AL381" s="19">
        <f t="shared" si="121"/>
        <v>0</v>
      </c>
      <c r="AM381" s="15">
        <f>IF(('Even Strength'!BR381+'Power Play'!AK381+'Penalty Kill'!AG381)&gt;0,V381/('Even Strength'!BR381+'Power Play'!AK381+'Penalty Kill'!AG381),0)</f>
        <v>0.5</v>
      </c>
      <c r="AN381" s="15">
        <f>IF(('Even Strength'!BR381+'Power Play'!AK381+'Penalty Kill'!AG381)&gt;0,W381/('Even Strength'!BR381+'Power Play'!AK381+'Penalty Kill'!AG381),0)</f>
        <v>0.2</v>
      </c>
      <c r="AO381" s="15">
        <f t="shared" si="122"/>
        <v>0.7</v>
      </c>
      <c r="AP381" s="13">
        <v>10</v>
      </c>
      <c r="AQ381" s="13">
        <v>4</v>
      </c>
      <c r="AR381" s="21">
        <f t="shared" si="123"/>
        <v>0.7142857142857143</v>
      </c>
      <c r="AS381" s="22">
        <v>0.4</v>
      </c>
      <c r="AT381" s="1"/>
      <c r="AU381" s="1"/>
      <c r="AV381">
        <v>81</v>
      </c>
      <c r="AW381" s="13">
        <v>110</v>
      </c>
      <c r="AX381" s="13">
        <v>19</v>
      </c>
      <c r="AY381" s="13">
        <v>29</v>
      </c>
      <c r="AZ381" s="13">
        <v>6</v>
      </c>
      <c r="BA381" s="13">
        <v>6</v>
      </c>
      <c r="BB381" s="16">
        <f t="shared" si="124"/>
        <v>10.543824124964605</v>
      </c>
      <c r="BC381" s="17">
        <f t="shared" si="125"/>
        <v>14.318773503038351</v>
      </c>
      <c r="BD381" s="17">
        <f t="shared" si="126"/>
        <v>2.4732426959793514</v>
      </c>
      <c r="BE381" s="17">
        <f t="shared" si="127"/>
        <v>3.7749493780737473</v>
      </c>
      <c r="BF381" s="17">
        <f t="shared" si="128"/>
        <v>0.78102400925663729</v>
      </c>
      <c r="BG381" s="17">
        <f t="shared" si="129"/>
        <v>0.78102400925663729</v>
      </c>
      <c r="BH381" s="13">
        <v>86</v>
      </c>
      <c r="BI381" s="13">
        <v>13</v>
      </c>
      <c r="BJ381" s="13">
        <v>8</v>
      </c>
      <c r="BK381" s="13">
        <v>2</v>
      </c>
      <c r="BL381" s="13">
        <v>0</v>
      </c>
      <c r="BM381" s="13">
        <v>0</v>
      </c>
      <c r="BN381" s="13">
        <f t="shared" si="130"/>
        <v>223</v>
      </c>
      <c r="BO381" s="16">
        <v>1.204</v>
      </c>
      <c r="BP381" s="1"/>
      <c r="BQ381" s="1"/>
      <c r="BR381" s="23" t="str">
        <f t="shared" si="131"/>
        <v xml:space="preserve"> </v>
      </c>
      <c r="BS381" s="1"/>
      <c r="BT381" s="13">
        <v>1</v>
      </c>
      <c r="BU381" s="13">
        <v>17</v>
      </c>
      <c r="BV381" s="13">
        <v>0</v>
      </c>
      <c r="BW381" s="13">
        <v>0</v>
      </c>
      <c r="BX381" s="13">
        <v>1</v>
      </c>
      <c r="BY381" s="13">
        <v>0</v>
      </c>
      <c r="BZ381" s="13">
        <v>0</v>
      </c>
      <c r="CA381" s="13">
        <v>0</v>
      </c>
      <c r="CB381" s="23">
        <f t="shared" si="132"/>
        <v>0</v>
      </c>
      <c r="CC381" s="16">
        <v>0.1</v>
      </c>
      <c r="CD381" s="16">
        <v>0.30000000000000004</v>
      </c>
      <c r="CE381" s="16">
        <v>0.30000000000000004</v>
      </c>
      <c r="CF381" s="24">
        <f t="shared" si="133"/>
        <v>5.454545454545455E-3</v>
      </c>
      <c r="CG381" s="24">
        <f t="shared" si="134"/>
        <v>3.9051200462831871E-2</v>
      </c>
      <c r="CH381" s="25">
        <v>4</v>
      </c>
      <c r="CI381" s="16">
        <v>7.8</v>
      </c>
      <c r="CJ381" s="16">
        <v>7.5</v>
      </c>
      <c r="CK381" s="16">
        <v>-4.9000000000000004</v>
      </c>
      <c r="CL381" s="16">
        <v>-0.2</v>
      </c>
      <c r="CM381" s="16">
        <v>0.4</v>
      </c>
      <c r="CN381" s="16">
        <v>0</v>
      </c>
      <c r="CO381" s="16">
        <v>0.2</v>
      </c>
      <c r="CP381" s="26">
        <f t="shared" si="135"/>
        <v>3.6363636363636364E-3</v>
      </c>
      <c r="CQ381" s="26">
        <f t="shared" si="136"/>
        <v>2.6034133641887908E-2</v>
      </c>
      <c r="CR381" s="13">
        <v>0</v>
      </c>
      <c r="CS381" s="13">
        <v>1</v>
      </c>
      <c r="CT381" s="13">
        <v>0</v>
      </c>
      <c r="CU381" s="13">
        <v>0.05</v>
      </c>
      <c r="CV381" s="13">
        <v>1.06</v>
      </c>
      <c r="CW381" s="13">
        <v>-0.38</v>
      </c>
      <c r="CX381" s="13">
        <v>0.69</v>
      </c>
      <c r="CY381" s="13">
        <v>0.55000000000000004</v>
      </c>
      <c r="CZ381" s="13">
        <v>0.35</v>
      </c>
      <c r="DA381" s="13">
        <v>2.3199999999999998</v>
      </c>
      <c r="DB381" s="27">
        <v>3.62</v>
      </c>
      <c r="DC381" s="27">
        <v>-6.88</v>
      </c>
      <c r="DD381" s="27">
        <v>10.5</v>
      </c>
      <c r="DE381" s="27">
        <v>1.38</v>
      </c>
      <c r="DF381" s="27">
        <v>8.0500000000000007</v>
      </c>
      <c r="DG381" s="27">
        <v>-4.93</v>
      </c>
      <c r="DH381" s="27">
        <v>12.98</v>
      </c>
      <c r="DI381" s="27">
        <v>1.71</v>
      </c>
      <c r="DJ381" s="1">
        <v>186</v>
      </c>
      <c r="DK381" s="28">
        <v>19</v>
      </c>
      <c r="DL381" s="28" t="s">
        <v>1536</v>
      </c>
      <c r="DM381" s="1">
        <v>0.63700000000000001</v>
      </c>
      <c r="DN381" s="1">
        <v>8.0000000000000002E-3</v>
      </c>
      <c r="DO381" s="1">
        <v>0</v>
      </c>
      <c r="DP381" s="16">
        <f t="shared" si="137"/>
        <v>1.4893617021276673E-2</v>
      </c>
    </row>
    <row r="382" spans="1:120" x14ac:dyDescent="0.2">
      <c r="A382" s="13">
        <v>68</v>
      </c>
      <c r="B382" s="13" t="s">
        <v>1537</v>
      </c>
      <c r="C382" s="13" t="s">
        <v>1163</v>
      </c>
      <c r="D382" s="1"/>
      <c r="E382" s="13" t="s">
        <v>1012</v>
      </c>
      <c r="F382" s="1" t="s">
        <v>1013</v>
      </c>
      <c r="G382" s="13">
        <v>75</v>
      </c>
      <c r="H382" s="13">
        <v>230</v>
      </c>
      <c r="I382" s="13" t="s">
        <v>125</v>
      </c>
      <c r="J382" s="13">
        <v>1990</v>
      </c>
      <c r="K382" s="13">
        <v>1</v>
      </c>
      <c r="L382" s="13">
        <v>5</v>
      </c>
      <c r="M382" s="1"/>
      <c r="N382" s="1">
        <v>42</v>
      </c>
      <c r="O382" s="13" t="s">
        <v>1538</v>
      </c>
      <c r="P382" s="13" t="s">
        <v>1539</v>
      </c>
      <c r="Q382" s="1" t="str">
        <f t="shared" si="115"/>
        <v>FLA</v>
      </c>
      <c r="R382" s="13" t="s">
        <v>1540</v>
      </c>
      <c r="S382" s="1">
        <v>57</v>
      </c>
      <c r="T382" s="13" t="s">
        <v>154</v>
      </c>
      <c r="U382" s="13">
        <v>77</v>
      </c>
      <c r="V382" s="13">
        <v>17</v>
      </c>
      <c r="W382" s="13">
        <v>30</v>
      </c>
      <c r="X382" s="14">
        <v>21</v>
      </c>
      <c r="Y382" s="13">
        <v>47</v>
      </c>
      <c r="Z382" s="13">
        <v>-3</v>
      </c>
      <c r="AA382" s="1">
        <v>169</v>
      </c>
      <c r="AB382" s="14">
        <v>57</v>
      </c>
      <c r="AC382" s="14">
        <v>74</v>
      </c>
      <c r="AD382" s="15">
        <f t="shared" si="116"/>
        <v>0.10059171597633136</v>
      </c>
      <c r="AE382" s="15">
        <f t="shared" si="117"/>
        <v>5.6666666666666664E-2</v>
      </c>
      <c r="AF382" s="16">
        <v>1352.9</v>
      </c>
      <c r="AG382" s="17">
        <f t="shared" si="118"/>
        <v>17.570129870129872</v>
      </c>
      <c r="AH382" s="29">
        <v>1671</v>
      </c>
      <c r="AI382" s="17">
        <f t="shared" si="119"/>
        <v>21.7012987012987</v>
      </c>
      <c r="AJ382" s="19">
        <f t="shared" si="120"/>
        <v>0.8096349491322562</v>
      </c>
      <c r="AK382" s="20">
        <f>'Even Strength'!AA382+'Power Play'!R382+'Penalty Kill'!L382</f>
        <v>191.50790513833994</v>
      </c>
      <c r="AL382" s="19">
        <f t="shared" si="121"/>
        <v>8.4932177605886583</v>
      </c>
      <c r="AM382" s="15">
        <f>IF(('Even Strength'!BR382+'Power Play'!AK382+'Penalty Kill'!AG382)&gt;0,V382/('Even Strength'!BR382+'Power Play'!AK382+'Penalty Kill'!AG382),0)</f>
        <v>0.2537313432835821</v>
      </c>
      <c r="AN382" s="15">
        <f>IF(('Even Strength'!BR382+'Power Play'!AK382+'Penalty Kill'!AG382)&gt;0,W382/('Even Strength'!BR382+'Power Play'!AK382+'Penalty Kill'!AG382),0)</f>
        <v>0.44776119402985076</v>
      </c>
      <c r="AO382" s="15">
        <f t="shared" si="122"/>
        <v>0.70149253731343286</v>
      </c>
      <c r="AP382" s="13">
        <v>1</v>
      </c>
      <c r="AQ382" s="13">
        <v>0</v>
      </c>
      <c r="AR382" s="21">
        <f t="shared" si="123"/>
        <v>1</v>
      </c>
      <c r="AS382" s="22">
        <v>0</v>
      </c>
      <c r="AT382" s="1"/>
      <c r="AU382" s="1"/>
      <c r="AV382">
        <v>98</v>
      </c>
      <c r="AW382" s="13">
        <v>30</v>
      </c>
      <c r="AX382" s="13">
        <v>14</v>
      </c>
      <c r="AY382" s="13">
        <v>57</v>
      </c>
      <c r="AZ382" s="13">
        <v>46</v>
      </c>
      <c r="BA382" s="13">
        <v>38</v>
      </c>
      <c r="BB382" s="16">
        <f t="shared" si="124"/>
        <v>4.3462192327592577</v>
      </c>
      <c r="BC382" s="17">
        <f t="shared" si="125"/>
        <v>1.3304752753344666</v>
      </c>
      <c r="BD382" s="17">
        <f t="shared" si="126"/>
        <v>0.62088846182275115</v>
      </c>
      <c r="BE382" s="17">
        <f t="shared" si="127"/>
        <v>2.5279030231354862</v>
      </c>
      <c r="BF382" s="17">
        <f t="shared" si="128"/>
        <v>2.0400620888461822</v>
      </c>
      <c r="BG382" s="17">
        <f t="shared" si="129"/>
        <v>1.6852686820903244</v>
      </c>
      <c r="BH382" s="13">
        <v>48</v>
      </c>
      <c r="BI382" s="13">
        <v>24</v>
      </c>
      <c r="BJ382" s="13">
        <v>0</v>
      </c>
      <c r="BK382" s="13">
        <v>0</v>
      </c>
      <c r="BL382" s="13">
        <v>0</v>
      </c>
      <c r="BM382" s="13">
        <v>0</v>
      </c>
      <c r="BN382" s="13">
        <f t="shared" si="130"/>
        <v>92</v>
      </c>
      <c r="BO382" s="16">
        <v>-5.3490000000000002</v>
      </c>
      <c r="BP382" s="13">
        <v>2</v>
      </c>
      <c r="BQ382" s="13">
        <v>0</v>
      </c>
      <c r="BR382" s="23">
        <f t="shared" si="131"/>
        <v>0</v>
      </c>
      <c r="BS382" s="13">
        <v>0</v>
      </c>
      <c r="BT382" s="13">
        <v>6</v>
      </c>
      <c r="BU382" s="13">
        <v>17</v>
      </c>
      <c r="BV382" s="13">
        <v>1</v>
      </c>
      <c r="BW382" s="13">
        <v>0</v>
      </c>
      <c r="BX382" s="13">
        <v>5</v>
      </c>
      <c r="BY382" s="13">
        <v>0</v>
      </c>
      <c r="BZ382" s="13">
        <v>0</v>
      </c>
      <c r="CA382" s="13">
        <v>0</v>
      </c>
      <c r="CB382" s="23">
        <f t="shared" si="132"/>
        <v>0</v>
      </c>
      <c r="CC382" s="16">
        <v>3.4</v>
      </c>
      <c r="CD382" s="16">
        <v>1.6</v>
      </c>
      <c r="CE382" s="16">
        <v>5</v>
      </c>
      <c r="CF382" s="24">
        <f t="shared" si="133"/>
        <v>6.4935064935064929E-2</v>
      </c>
      <c r="CG382" s="24">
        <f t="shared" si="134"/>
        <v>0.2217458792224111</v>
      </c>
      <c r="CH382" s="25">
        <v>3</v>
      </c>
      <c r="CI382" s="16">
        <v>33.200000000000003</v>
      </c>
      <c r="CJ382" s="16">
        <v>25.8</v>
      </c>
      <c r="CK382" s="16">
        <v>4.5</v>
      </c>
      <c r="CL382" s="16">
        <v>4.2</v>
      </c>
      <c r="CM382" s="16">
        <v>2.2999999999999998</v>
      </c>
      <c r="CN382" s="16">
        <v>-0.5</v>
      </c>
      <c r="CO382" s="16">
        <v>5.9</v>
      </c>
      <c r="CP382" s="26">
        <f t="shared" si="135"/>
        <v>7.6623376623376621E-2</v>
      </c>
      <c r="CQ382" s="26">
        <f t="shared" si="136"/>
        <v>0.26166013748244515</v>
      </c>
      <c r="CR382" s="13">
        <v>8</v>
      </c>
      <c r="CS382" s="13">
        <v>2</v>
      </c>
      <c r="CT382" s="13">
        <v>3</v>
      </c>
      <c r="CU382" s="13">
        <v>0</v>
      </c>
      <c r="CV382" s="13">
        <v>-0.2</v>
      </c>
      <c r="CW382" s="13">
        <v>-0.44</v>
      </c>
      <c r="CX382" s="13">
        <v>5.04</v>
      </c>
      <c r="CY382" s="13">
        <v>4.38</v>
      </c>
      <c r="CZ382" s="13">
        <v>-0.2</v>
      </c>
      <c r="DA382" s="13">
        <v>8.58</v>
      </c>
      <c r="DB382" s="27">
        <v>22.66</v>
      </c>
      <c r="DC382" s="27">
        <v>-45.25</v>
      </c>
      <c r="DD382" s="27">
        <v>67.92</v>
      </c>
      <c r="DE382" s="27">
        <v>11.72</v>
      </c>
      <c r="DF382" s="27">
        <v>13.09</v>
      </c>
      <c r="DG382" s="27">
        <v>-34.43</v>
      </c>
      <c r="DH382" s="27">
        <v>47.53</v>
      </c>
      <c r="DI382" s="27">
        <v>6.52</v>
      </c>
      <c r="DJ382" s="1">
        <v>186</v>
      </c>
      <c r="DK382" s="28">
        <v>5</v>
      </c>
      <c r="DL382" s="28" t="s">
        <v>817</v>
      </c>
      <c r="DM382" s="1">
        <v>5.5</v>
      </c>
      <c r="DN382" s="1">
        <v>0.13400000000000001</v>
      </c>
      <c r="DO382" s="1">
        <v>4</v>
      </c>
      <c r="DP382" s="16">
        <f t="shared" si="137"/>
        <v>-4.6319148936170205</v>
      </c>
    </row>
    <row r="383" spans="1:120" x14ac:dyDescent="0.2">
      <c r="A383" s="13">
        <v>19</v>
      </c>
      <c r="B383" s="13" t="s">
        <v>1541</v>
      </c>
      <c r="C383" s="13" t="s">
        <v>273</v>
      </c>
      <c r="D383" s="1"/>
      <c r="E383" s="13" t="s">
        <v>197</v>
      </c>
      <c r="F383" s="1" t="s">
        <v>198</v>
      </c>
      <c r="G383" s="13">
        <v>71</v>
      </c>
      <c r="H383" s="13">
        <v>156</v>
      </c>
      <c r="I383" s="13" t="s">
        <v>150</v>
      </c>
      <c r="J383" s="13">
        <v>2010</v>
      </c>
      <c r="K383" s="13">
        <v>2</v>
      </c>
      <c r="L383" s="13">
        <v>51</v>
      </c>
      <c r="M383" s="13" t="s">
        <v>159</v>
      </c>
      <c r="N383" s="1">
        <v>23</v>
      </c>
      <c r="O383" s="13" t="s">
        <v>1542</v>
      </c>
      <c r="P383" s="13" t="s">
        <v>1543</v>
      </c>
      <c r="Q383" s="1" t="str">
        <f t="shared" si="115"/>
        <v>NSH</v>
      </c>
      <c r="R383" s="13" t="s">
        <v>243</v>
      </c>
      <c r="S383" s="1"/>
      <c r="T383" s="13" t="s">
        <v>146</v>
      </c>
      <c r="U383" s="13">
        <v>74</v>
      </c>
      <c r="V383" s="13">
        <v>7</v>
      </c>
      <c r="W383" s="13">
        <v>11</v>
      </c>
      <c r="X383" s="14">
        <v>5</v>
      </c>
      <c r="Y383" s="13">
        <v>18</v>
      </c>
      <c r="Z383" s="13">
        <v>2</v>
      </c>
      <c r="AA383" s="1">
        <v>95</v>
      </c>
      <c r="AB383" s="14">
        <v>40</v>
      </c>
      <c r="AC383" s="14">
        <v>43</v>
      </c>
      <c r="AD383" s="15">
        <f t="shared" si="116"/>
        <v>7.3684210526315783E-2</v>
      </c>
      <c r="AE383" s="15">
        <f t="shared" si="117"/>
        <v>3.9325842696629212E-2</v>
      </c>
      <c r="AF383" s="16">
        <v>950.85</v>
      </c>
      <c r="AG383" s="17">
        <f t="shared" si="118"/>
        <v>12.849324324324325</v>
      </c>
      <c r="AH383" s="29">
        <v>1430</v>
      </c>
      <c r="AI383" s="17">
        <f t="shared" si="119"/>
        <v>19.324324324324323</v>
      </c>
      <c r="AJ383" s="19">
        <f t="shared" si="120"/>
        <v>0.66493006993006998</v>
      </c>
      <c r="AK383" s="20">
        <f>'Even Strength'!AA383+'Power Play'!R383+'Penalty Kill'!L383</f>
        <v>76.111111111111114</v>
      </c>
      <c r="AL383" s="19">
        <f t="shared" si="121"/>
        <v>4.8027203729995964</v>
      </c>
      <c r="AM383" s="15">
        <f>IF(('Even Strength'!BR383+'Power Play'!AK383+'Penalty Kill'!AG383)&gt;0,V383/('Even Strength'!BR383+'Power Play'!AK383+'Penalty Kill'!AG383),0)</f>
        <v>0.22580645161290322</v>
      </c>
      <c r="AN383" s="15">
        <f>IF(('Even Strength'!BR383+'Power Play'!AK383+'Penalty Kill'!AG383)&gt;0,W383/('Even Strength'!BR383+'Power Play'!AK383+'Penalty Kill'!AG383),0)</f>
        <v>0.35483870967741937</v>
      </c>
      <c r="AO383" s="15">
        <f t="shared" si="122"/>
        <v>0.58064516129032262</v>
      </c>
      <c r="AP383" s="13">
        <v>296</v>
      </c>
      <c r="AQ383" s="13">
        <v>345</v>
      </c>
      <c r="AR383" s="21">
        <f t="shared" si="123"/>
        <v>0.46177847113884557</v>
      </c>
      <c r="AS383" s="22">
        <v>13.5</v>
      </c>
      <c r="AT383" s="13">
        <v>10</v>
      </c>
      <c r="AU383" s="13">
        <v>4</v>
      </c>
      <c r="AV383">
        <v>80</v>
      </c>
      <c r="AW383" s="13">
        <v>32</v>
      </c>
      <c r="AX383" s="13">
        <v>21</v>
      </c>
      <c r="AY383" s="13">
        <v>40</v>
      </c>
      <c r="AZ383" s="13">
        <v>10</v>
      </c>
      <c r="BA383" s="13">
        <v>18</v>
      </c>
      <c r="BB383" s="16">
        <f t="shared" si="124"/>
        <v>5.0481148446127149</v>
      </c>
      <c r="BC383" s="17">
        <f t="shared" si="125"/>
        <v>2.0192459378450858</v>
      </c>
      <c r="BD383" s="17">
        <f t="shared" si="126"/>
        <v>1.3251301467108376</v>
      </c>
      <c r="BE383" s="17">
        <f t="shared" si="127"/>
        <v>2.5240574223063574</v>
      </c>
      <c r="BF383" s="17">
        <f t="shared" si="128"/>
        <v>0.63101435557658936</v>
      </c>
      <c r="BG383" s="17">
        <f t="shared" si="129"/>
        <v>1.1358258400378609</v>
      </c>
      <c r="BH383" s="13">
        <v>18</v>
      </c>
      <c r="BI383" s="13">
        <v>9</v>
      </c>
      <c r="BJ383" s="13">
        <v>0</v>
      </c>
      <c r="BK383" s="13">
        <v>0</v>
      </c>
      <c r="BL383" s="13">
        <v>0</v>
      </c>
      <c r="BM383" s="13">
        <v>0</v>
      </c>
      <c r="BN383" s="13">
        <f t="shared" si="130"/>
        <v>71</v>
      </c>
      <c r="BO383" s="16">
        <v>4.6619999999999999</v>
      </c>
      <c r="BP383" s="1"/>
      <c r="BQ383" s="1"/>
      <c r="BR383" s="23" t="str">
        <f t="shared" si="131"/>
        <v xml:space="preserve"> </v>
      </c>
      <c r="BS383" s="1"/>
      <c r="BT383" s="13">
        <v>1</v>
      </c>
      <c r="BU383" s="13">
        <v>22</v>
      </c>
      <c r="BV383" s="13">
        <v>0</v>
      </c>
      <c r="BW383" s="13">
        <v>0</v>
      </c>
      <c r="BX383" s="13">
        <v>1</v>
      </c>
      <c r="BY383" s="13">
        <v>0</v>
      </c>
      <c r="BZ383" s="13">
        <v>0</v>
      </c>
      <c r="CA383" s="13">
        <v>0</v>
      </c>
      <c r="CB383" s="23">
        <f t="shared" si="132"/>
        <v>0</v>
      </c>
      <c r="CC383" s="16">
        <v>0.2</v>
      </c>
      <c r="CD383" s="16">
        <v>1.1000000000000001</v>
      </c>
      <c r="CE383" s="16">
        <v>1.2</v>
      </c>
      <c r="CF383" s="24">
        <f t="shared" si="133"/>
        <v>1.6216216216216217E-2</v>
      </c>
      <c r="CG383" s="24">
        <f t="shared" si="134"/>
        <v>7.5721722669190708E-2</v>
      </c>
      <c r="CH383" s="25">
        <v>1</v>
      </c>
      <c r="CI383" s="16">
        <v>16.3</v>
      </c>
      <c r="CJ383" s="16">
        <v>20.6</v>
      </c>
      <c r="CK383" s="16">
        <v>-2.6</v>
      </c>
      <c r="CL383" s="16">
        <v>0.1</v>
      </c>
      <c r="CM383" s="16">
        <v>3</v>
      </c>
      <c r="CN383" s="16">
        <v>0</v>
      </c>
      <c r="CO383" s="16">
        <v>3.1</v>
      </c>
      <c r="CP383" s="26">
        <f t="shared" si="135"/>
        <v>4.1891891891891894E-2</v>
      </c>
      <c r="CQ383" s="26">
        <f t="shared" si="136"/>
        <v>0.19561445022874271</v>
      </c>
      <c r="CR383" s="13">
        <v>0</v>
      </c>
      <c r="CS383" s="13">
        <v>1</v>
      </c>
      <c r="CT383" s="13">
        <v>0</v>
      </c>
      <c r="CU383" s="13">
        <v>-0.03</v>
      </c>
      <c r="CV383" s="13">
        <v>-0.01</v>
      </c>
      <c r="CW383" s="13">
        <v>1.34</v>
      </c>
      <c r="CX383" s="13">
        <v>3.44</v>
      </c>
      <c r="CY383" s="13">
        <v>3.7</v>
      </c>
      <c r="CZ383" s="13">
        <v>-1.98</v>
      </c>
      <c r="DA383" s="13">
        <v>6.46</v>
      </c>
      <c r="DB383" s="27">
        <v>-25.92</v>
      </c>
      <c r="DC383" s="27">
        <v>-49.65</v>
      </c>
      <c r="DD383" s="27">
        <v>23.74</v>
      </c>
      <c r="DE383" s="27">
        <v>1.72</v>
      </c>
      <c r="DF383" s="27">
        <v>-6.12</v>
      </c>
      <c r="DG383" s="27">
        <v>-47.45</v>
      </c>
      <c r="DH383" s="27">
        <v>41.33</v>
      </c>
      <c r="DI383" s="27">
        <v>3</v>
      </c>
      <c r="DJ383" s="1">
        <v>186</v>
      </c>
      <c r="DK383" s="1"/>
      <c r="DL383" s="1"/>
      <c r="DM383" s="1">
        <v>0.9</v>
      </c>
      <c r="DN383" s="1">
        <v>0</v>
      </c>
      <c r="DO383" s="1">
        <v>0.11</v>
      </c>
      <c r="DP383" s="16">
        <f t="shared" si="137"/>
        <v>2.3553191489361702</v>
      </c>
    </row>
    <row r="384" spans="1:120" x14ac:dyDescent="0.2">
      <c r="A384" s="13">
        <v>23</v>
      </c>
      <c r="B384" s="13" t="s">
        <v>1544</v>
      </c>
      <c r="C384" s="13" t="s">
        <v>1545</v>
      </c>
      <c r="D384" s="1"/>
      <c r="E384" s="13" t="s">
        <v>222</v>
      </c>
      <c r="F384" s="1" t="s">
        <v>223</v>
      </c>
      <c r="G384" s="13">
        <v>74</v>
      </c>
      <c r="H384" s="13">
        <v>196</v>
      </c>
      <c r="I384" s="13" t="s">
        <v>125</v>
      </c>
      <c r="J384" s="13">
        <v>2011</v>
      </c>
      <c r="K384" s="13">
        <v>2</v>
      </c>
      <c r="L384" s="13">
        <v>41</v>
      </c>
      <c r="M384" s="13" t="s">
        <v>159</v>
      </c>
      <c r="N384" s="1">
        <v>21</v>
      </c>
      <c r="O384" s="13" t="s">
        <v>1546</v>
      </c>
      <c r="P384" s="13" t="s">
        <v>1547</v>
      </c>
      <c r="Q384" s="1" t="str">
        <f t="shared" si="115"/>
        <v>STL</v>
      </c>
      <c r="R384" s="13" t="s">
        <v>264</v>
      </c>
      <c r="S384" s="1"/>
      <c r="T384" s="13" t="s">
        <v>154</v>
      </c>
      <c r="U384" s="13">
        <v>54</v>
      </c>
      <c r="V384" s="13">
        <v>13</v>
      </c>
      <c r="W384" s="13">
        <v>5</v>
      </c>
      <c r="X384" s="14">
        <v>2</v>
      </c>
      <c r="Y384" s="13">
        <v>18</v>
      </c>
      <c r="Z384" s="13">
        <v>7</v>
      </c>
      <c r="AA384" s="1">
        <v>108</v>
      </c>
      <c r="AB384" s="14">
        <v>49</v>
      </c>
      <c r="AC384" s="14">
        <v>34</v>
      </c>
      <c r="AD384" s="15">
        <f t="shared" si="116"/>
        <v>0.12037037037037036</v>
      </c>
      <c r="AE384" s="15">
        <f t="shared" si="117"/>
        <v>6.8062827225130892E-2</v>
      </c>
      <c r="AF384" s="16">
        <v>727.26666666669996</v>
      </c>
      <c r="AG384" s="17">
        <f t="shared" si="118"/>
        <v>13.467901234568517</v>
      </c>
      <c r="AH384" s="29">
        <v>1022</v>
      </c>
      <c r="AI384" s="17">
        <f t="shared" si="119"/>
        <v>18.925925925925927</v>
      </c>
      <c r="AJ384" s="19">
        <f t="shared" si="120"/>
        <v>0.71161121983043052</v>
      </c>
      <c r="AK384" s="20">
        <f>'Even Strength'!AA384+'Power Play'!R384+'Penalty Kill'!L384</f>
        <v>23.724137931034484</v>
      </c>
      <c r="AL384" s="19">
        <f t="shared" si="121"/>
        <v>1.9572576897910037</v>
      </c>
      <c r="AM384" s="15">
        <f>IF(('Even Strength'!BR384+'Power Play'!AK384+'Penalty Kill'!AG384)&gt;0,V384/('Even Strength'!BR384+'Power Play'!AK384+'Penalty Kill'!AG384),0)</f>
        <v>0.38235294117647056</v>
      </c>
      <c r="AN384" s="15">
        <f>IF(('Even Strength'!BR384+'Power Play'!AK384+'Penalty Kill'!AG384)&gt;0,W384/('Even Strength'!BR384+'Power Play'!AK384+'Penalty Kill'!AG384),0)</f>
        <v>0.14705882352941177</v>
      </c>
      <c r="AO384" s="15">
        <f t="shared" si="122"/>
        <v>0.52941176470588236</v>
      </c>
      <c r="AP384" s="13">
        <v>3</v>
      </c>
      <c r="AQ384" s="13">
        <v>4</v>
      </c>
      <c r="AR384" s="21">
        <f t="shared" si="123"/>
        <v>0.42857142857142855</v>
      </c>
      <c r="AS384" s="22">
        <v>0.2</v>
      </c>
      <c r="AT384" s="1"/>
      <c r="AU384" s="1"/>
      <c r="AV384">
        <v>113</v>
      </c>
      <c r="AW384" s="13">
        <v>146</v>
      </c>
      <c r="AX384" s="13">
        <v>21</v>
      </c>
      <c r="AY384" s="13">
        <v>49</v>
      </c>
      <c r="AZ384" s="13">
        <v>11</v>
      </c>
      <c r="BA384" s="13">
        <v>16</v>
      </c>
      <c r="BB384" s="16">
        <f t="shared" si="124"/>
        <v>9.3225776881469749</v>
      </c>
      <c r="BC384" s="17">
        <f t="shared" si="125"/>
        <v>12.045100375835913</v>
      </c>
      <c r="BD384" s="17">
        <f t="shared" si="126"/>
        <v>1.7325144376202342</v>
      </c>
      <c r="BE384" s="17">
        <f t="shared" si="127"/>
        <v>4.042533687780546</v>
      </c>
      <c r="BF384" s="17">
        <f t="shared" si="128"/>
        <v>0.90750756256297982</v>
      </c>
      <c r="BG384" s="17">
        <f t="shared" si="129"/>
        <v>1.3200110000916072</v>
      </c>
      <c r="BH384" s="13">
        <v>16</v>
      </c>
      <c r="BI384" s="13">
        <v>8</v>
      </c>
      <c r="BJ384" s="13">
        <v>0</v>
      </c>
      <c r="BK384" s="13">
        <v>0</v>
      </c>
      <c r="BL384" s="13">
        <v>0</v>
      </c>
      <c r="BM384" s="13">
        <v>0</v>
      </c>
      <c r="BN384" s="13">
        <f t="shared" si="130"/>
        <v>183</v>
      </c>
      <c r="BO384" s="16">
        <v>1.74</v>
      </c>
      <c r="BP384" s="13">
        <v>1</v>
      </c>
      <c r="BQ384" s="13">
        <v>0</v>
      </c>
      <c r="BR384" s="23">
        <f t="shared" si="131"/>
        <v>0</v>
      </c>
      <c r="BS384" s="13">
        <v>0</v>
      </c>
      <c r="BT384" s="13">
        <v>5</v>
      </c>
      <c r="BU384" s="13">
        <v>13</v>
      </c>
      <c r="BV384" s="13">
        <v>0</v>
      </c>
      <c r="BW384" s="13">
        <v>0</v>
      </c>
      <c r="BX384" s="13">
        <v>4</v>
      </c>
      <c r="BY384" s="13">
        <v>0</v>
      </c>
      <c r="BZ384" s="13">
        <v>0</v>
      </c>
      <c r="CA384" s="13">
        <v>0</v>
      </c>
      <c r="CB384" s="23">
        <f t="shared" si="132"/>
        <v>0</v>
      </c>
      <c r="CC384" s="16">
        <v>1.4</v>
      </c>
      <c r="CD384" s="16">
        <v>1.1000000000000001</v>
      </c>
      <c r="CE384" s="16">
        <v>2.5</v>
      </c>
      <c r="CF384" s="24">
        <f t="shared" si="133"/>
        <v>4.6296296296296294E-2</v>
      </c>
      <c r="CG384" s="24">
        <f t="shared" si="134"/>
        <v>0.20625171876431359</v>
      </c>
      <c r="CH384" s="25">
        <v>4</v>
      </c>
      <c r="CI384" s="16">
        <v>13.8</v>
      </c>
      <c r="CJ384" s="16">
        <v>12.6</v>
      </c>
      <c r="CK384" s="16">
        <v>3.7</v>
      </c>
      <c r="CL384" s="16">
        <v>2.2999999999999998</v>
      </c>
      <c r="CM384" s="16">
        <v>1.7000000000000002</v>
      </c>
      <c r="CN384" s="16">
        <v>-0.30000000000000004</v>
      </c>
      <c r="CO384" s="16">
        <v>3.8</v>
      </c>
      <c r="CP384" s="26">
        <f t="shared" si="135"/>
        <v>7.0370370370370361E-2</v>
      </c>
      <c r="CQ384" s="26">
        <f t="shared" si="136"/>
        <v>0.31350261252175665</v>
      </c>
      <c r="CR384" s="13">
        <v>0</v>
      </c>
      <c r="CS384" s="13">
        <v>3</v>
      </c>
      <c r="CT384" s="13">
        <v>3</v>
      </c>
      <c r="CU384" s="13">
        <v>0</v>
      </c>
      <c r="CV384" s="13">
        <v>-0.42</v>
      </c>
      <c r="CW384" s="13">
        <v>0.81</v>
      </c>
      <c r="CX384" s="13">
        <v>3.29</v>
      </c>
      <c r="CY384" s="13">
        <v>3.88</v>
      </c>
      <c r="CZ384" s="13">
        <v>1.9</v>
      </c>
      <c r="DA384" s="13">
        <v>9.4600000000000009</v>
      </c>
      <c r="DB384" s="27">
        <v>39.450000000000003</v>
      </c>
      <c r="DC384" s="27">
        <v>-73.94</v>
      </c>
      <c r="DD384" s="27">
        <v>113.39</v>
      </c>
      <c r="DE384" s="27">
        <v>10.24</v>
      </c>
      <c r="DF384" s="27">
        <v>42.02</v>
      </c>
      <c r="DG384" s="27">
        <v>-50.86</v>
      </c>
      <c r="DH384" s="27">
        <v>92.88</v>
      </c>
      <c r="DI384" s="27">
        <v>8.39</v>
      </c>
      <c r="DJ384" s="1">
        <v>136</v>
      </c>
      <c r="DK384" s="1"/>
      <c r="DL384" s="1"/>
      <c r="DM384" s="1">
        <v>0.65400000000000003</v>
      </c>
      <c r="DN384" s="1">
        <v>0</v>
      </c>
      <c r="DO384" s="1">
        <v>0.182</v>
      </c>
      <c r="DP384" s="16">
        <f t="shared" si="137"/>
        <v>3.2641500800732097</v>
      </c>
    </row>
    <row r="385" spans="1:120" x14ac:dyDescent="0.2">
      <c r="A385" s="13">
        <v>38</v>
      </c>
      <c r="B385" s="13" t="s">
        <v>1548</v>
      </c>
      <c r="C385" s="13" t="s">
        <v>1549</v>
      </c>
      <c r="D385" s="13" t="s">
        <v>158</v>
      </c>
      <c r="E385" s="13" t="s">
        <v>141</v>
      </c>
      <c r="F385" s="1" t="s">
        <v>142</v>
      </c>
      <c r="G385" s="13">
        <v>74</v>
      </c>
      <c r="H385" s="13">
        <v>208</v>
      </c>
      <c r="I385" s="13" t="s">
        <v>125</v>
      </c>
      <c r="J385" s="13">
        <v>2011</v>
      </c>
      <c r="K385" s="13">
        <v>2</v>
      </c>
      <c r="L385" s="13">
        <v>37</v>
      </c>
      <c r="M385" s="1"/>
      <c r="N385" s="1">
        <v>21</v>
      </c>
      <c r="O385" s="13" t="s">
        <v>1550</v>
      </c>
      <c r="P385" s="13" t="s">
        <v>1551</v>
      </c>
      <c r="Q385" s="1" t="str">
        <f t="shared" si="115"/>
        <v>CBJ</v>
      </c>
      <c r="R385" s="13" t="s">
        <v>145</v>
      </c>
      <c r="S385" s="1"/>
      <c r="T385" s="13" t="s">
        <v>146</v>
      </c>
      <c r="U385" s="13">
        <v>31</v>
      </c>
      <c r="V385" s="13">
        <v>9</v>
      </c>
      <c r="W385" s="13">
        <v>8</v>
      </c>
      <c r="X385" s="14">
        <v>6</v>
      </c>
      <c r="Y385" s="13">
        <v>17</v>
      </c>
      <c r="Z385" s="13">
        <v>-5</v>
      </c>
      <c r="AA385" s="1">
        <v>83</v>
      </c>
      <c r="AB385" s="14">
        <v>24</v>
      </c>
      <c r="AC385" s="14">
        <v>29</v>
      </c>
      <c r="AD385" s="15">
        <f t="shared" si="116"/>
        <v>0.10843373493975904</v>
      </c>
      <c r="AE385" s="15">
        <f t="shared" si="117"/>
        <v>6.6176470588235295E-2</v>
      </c>
      <c r="AF385" s="16">
        <v>566.36666666669998</v>
      </c>
      <c r="AG385" s="17">
        <f t="shared" si="118"/>
        <v>18.269892473119356</v>
      </c>
      <c r="AH385" s="29">
        <v>755</v>
      </c>
      <c r="AI385" s="17">
        <f t="shared" si="119"/>
        <v>24.35483870967742</v>
      </c>
      <c r="AJ385" s="19">
        <f t="shared" si="120"/>
        <v>0.75015452538635763</v>
      </c>
      <c r="AK385" s="20">
        <f>'Even Strength'!AA385+'Power Play'!R385+'Penalty Kill'!L385</f>
        <v>47.494736842105262</v>
      </c>
      <c r="AL385" s="19">
        <f t="shared" si="121"/>
        <v>5.0315182341112612</v>
      </c>
      <c r="AM385" s="15">
        <f>IF(('Even Strength'!BR385+'Power Play'!AK385+'Penalty Kill'!AG385)&gt;0,V385/('Even Strength'!BR385+'Power Play'!AK385+'Penalty Kill'!AG385),0)</f>
        <v>0.31034482758620691</v>
      </c>
      <c r="AN385" s="15">
        <f>IF(('Even Strength'!BR385+'Power Play'!AK385+'Penalty Kill'!AG385)&gt;0,W385/('Even Strength'!BR385+'Power Play'!AK385+'Penalty Kill'!AG385),0)</f>
        <v>0.27586206896551724</v>
      </c>
      <c r="AO385" s="15">
        <f t="shared" si="122"/>
        <v>0.5862068965517242</v>
      </c>
      <c r="AP385" s="13">
        <v>151</v>
      </c>
      <c r="AQ385" s="13">
        <v>155</v>
      </c>
      <c r="AR385" s="21">
        <f t="shared" si="123"/>
        <v>0.49346405228758172</v>
      </c>
      <c r="AS385" s="22">
        <v>15.8</v>
      </c>
      <c r="AT385" s="13">
        <v>10</v>
      </c>
      <c r="AU385" s="13">
        <v>7</v>
      </c>
      <c r="AV385">
        <v>42</v>
      </c>
      <c r="AW385" s="13">
        <v>102</v>
      </c>
      <c r="AX385" s="13">
        <v>25</v>
      </c>
      <c r="AY385" s="13">
        <v>25</v>
      </c>
      <c r="AZ385" s="13">
        <v>17</v>
      </c>
      <c r="BA385" s="13">
        <v>18</v>
      </c>
      <c r="BB385" s="16">
        <f t="shared" si="124"/>
        <v>4.4494143958563681</v>
      </c>
      <c r="BC385" s="17">
        <f t="shared" si="125"/>
        <v>10.80572067565118</v>
      </c>
      <c r="BD385" s="17">
        <f t="shared" si="126"/>
        <v>2.6484609499145049</v>
      </c>
      <c r="BE385" s="17">
        <f t="shared" si="127"/>
        <v>2.6484609499145049</v>
      </c>
      <c r="BF385" s="17">
        <f t="shared" si="128"/>
        <v>1.8009534459418635</v>
      </c>
      <c r="BG385" s="17">
        <f t="shared" si="129"/>
        <v>1.9068918839384434</v>
      </c>
      <c r="BH385" s="13">
        <v>12</v>
      </c>
      <c r="BI385" s="13">
        <v>6</v>
      </c>
      <c r="BJ385" s="13">
        <v>0</v>
      </c>
      <c r="BK385" s="13">
        <v>0</v>
      </c>
      <c r="BL385" s="13">
        <v>0</v>
      </c>
      <c r="BM385" s="13">
        <v>0</v>
      </c>
      <c r="BN385" s="13">
        <f t="shared" si="130"/>
        <v>139</v>
      </c>
      <c r="BO385" s="16">
        <v>7.1340000000000003</v>
      </c>
      <c r="BP385" s="13">
        <v>2</v>
      </c>
      <c r="BQ385" s="13">
        <v>1</v>
      </c>
      <c r="BR385" s="23">
        <f t="shared" si="131"/>
        <v>0.5</v>
      </c>
      <c r="BS385" s="13">
        <v>1</v>
      </c>
      <c r="BT385" s="13">
        <v>2</v>
      </c>
      <c r="BU385" s="13">
        <v>13</v>
      </c>
      <c r="BV385" s="13">
        <v>0</v>
      </c>
      <c r="BW385" s="13">
        <v>0</v>
      </c>
      <c r="BX385" s="13">
        <v>2</v>
      </c>
      <c r="BY385" s="13">
        <v>1</v>
      </c>
      <c r="BZ385" s="13">
        <v>1</v>
      </c>
      <c r="CA385" s="13">
        <v>1</v>
      </c>
      <c r="CB385" s="23">
        <f t="shared" si="132"/>
        <v>1</v>
      </c>
      <c r="CC385" s="16">
        <v>1.3</v>
      </c>
      <c r="CD385" s="16">
        <v>0.30000000000000004</v>
      </c>
      <c r="CE385" s="16">
        <v>1.7000000000000002</v>
      </c>
      <c r="CF385" s="24">
        <f t="shared" si="133"/>
        <v>5.4838709677419363E-2</v>
      </c>
      <c r="CG385" s="24">
        <f t="shared" si="134"/>
        <v>0.18009534459418636</v>
      </c>
      <c r="CH385" s="25">
        <v>5</v>
      </c>
      <c r="CI385" s="16">
        <v>13</v>
      </c>
      <c r="CJ385" s="16">
        <v>11.7</v>
      </c>
      <c r="CK385" s="16">
        <v>-2.7</v>
      </c>
      <c r="CL385" s="16">
        <v>1.5</v>
      </c>
      <c r="CM385" s="16">
        <v>0.2</v>
      </c>
      <c r="CN385" s="16">
        <v>0.4</v>
      </c>
      <c r="CO385" s="16">
        <v>2.1</v>
      </c>
      <c r="CP385" s="26">
        <f t="shared" si="135"/>
        <v>6.7741935483870974E-2</v>
      </c>
      <c r="CQ385" s="26">
        <f t="shared" si="136"/>
        <v>0.22247071979281843</v>
      </c>
      <c r="CR385" s="13">
        <v>2</v>
      </c>
      <c r="CS385" s="13">
        <v>3</v>
      </c>
      <c r="CT385" s="13">
        <v>3</v>
      </c>
      <c r="CU385" s="13">
        <v>0.02</v>
      </c>
      <c r="CV385" s="13">
        <v>0.77</v>
      </c>
      <c r="CW385" s="13">
        <v>0.41</v>
      </c>
      <c r="CX385" s="13">
        <v>2.57</v>
      </c>
      <c r="CY385" s="13">
        <v>2.0299999999999998</v>
      </c>
      <c r="CZ385" s="13">
        <v>-0.21</v>
      </c>
      <c r="DA385" s="13">
        <v>5.59</v>
      </c>
      <c r="DB385" s="27">
        <v>-0.55000000000000004</v>
      </c>
      <c r="DC385" s="27">
        <v>-1.56</v>
      </c>
      <c r="DD385" s="27">
        <v>1</v>
      </c>
      <c r="DE385" s="27">
        <v>0.14000000000000001</v>
      </c>
      <c r="DF385" s="27">
        <v>3.72</v>
      </c>
      <c r="DG385" s="27">
        <v>-12.76</v>
      </c>
      <c r="DH385" s="27">
        <v>16.48</v>
      </c>
      <c r="DI385" s="27">
        <v>2.2599999999999998</v>
      </c>
      <c r="DJ385" s="1">
        <v>186</v>
      </c>
      <c r="DK385" s="28">
        <v>51</v>
      </c>
      <c r="DL385" s="28" t="s">
        <v>1227</v>
      </c>
      <c r="DM385" s="1">
        <v>0.89400000000000002</v>
      </c>
      <c r="DN385" s="1">
        <v>0.436</v>
      </c>
      <c r="DO385" s="1">
        <v>0.13300000000000001</v>
      </c>
      <c r="DP385" s="16">
        <f t="shared" si="137"/>
        <v>1.3680851063829789</v>
      </c>
    </row>
    <row r="386" spans="1:120" x14ac:dyDescent="0.2">
      <c r="A386" s="13">
        <v>46</v>
      </c>
      <c r="B386" s="13" t="s">
        <v>1552</v>
      </c>
      <c r="C386" s="13" t="s">
        <v>1553</v>
      </c>
      <c r="D386" s="1"/>
      <c r="E386" s="13" t="s">
        <v>442</v>
      </c>
      <c r="F386" s="1" t="s">
        <v>443</v>
      </c>
      <c r="G386" s="13">
        <v>75</v>
      </c>
      <c r="H386" s="13">
        <v>202</v>
      </c>
      <c r="I386" s="13" t="s">
        <v>125</v>
      </c>
      <c r="J386" s="13">
        <v>2011</v>
      </c>
      <c r="K386" s="13">
        <v>1</v>
      </c>
      <c r="L386" s="13">
        <v>29</v>
      </c>
      <c r="M386" s="13" t="s">
        <v>159</v>
      </c>
      <c r="N386" s="1">
        <v>21</v>
      </c>
      <c r="O386" s="13" t="s">
        <v>274</v>
      </c>
      <c r="P386" s="13" t="s">
        <v>1554</v>
      </c>
      <c r="Q386" s="1" t="str">
        <f t="shared" ref="Q386:Q449" si="138">RIGHT(R386,3)</f>
        <v>VAN</v>
      </c>
      <c r="R386" s="13" t="s">
        <v>409</v>
      </c>
      <c r="S386" s="1"/>
      <c r="T386" s="13" t="s">
        <v>596</v>
      </c>
      <c r="U386" s="13">
        <v>5</v>
      </c>
      <c r="V386" s="13">
        <v>0</v>
      </c>
      <c r="W386" s="13">
        <v>0</v>
      </c>
      <c r="X386" s="14">
        <v>0</v>
      </c>
      <c r="Y386" s="13">
        <v>0</v>
      </c>
      <c r="Z386" s="13">
        <v>-1</v>
      </c>
      <c r="AA386" s="1">
        <v>7</v>
      </c>
      <c r="AB386" s="14">
        <v>0</v>
      </c>
      <c r="AC386" s="14">
        <v>2</v>
      </c>
      <c r="AD386" s="15">
        <f t="shared" ref="AD386:AD449" si="139">IF(AA386&gt;0,V386/AA386,0)</f>
        <v>0</v>
      </c>
      <c r="AE386" s="15">
        <f t="shared" ref="AE386:AE449" si="140">IF(SUM(AA386:AC386)&gt;0,V386/SUM(AA386:AC386),0)</f>
        <v>0</v>
      </c>
      <c r="AF386" s="16">
        <v>47.7833333333</v>
      </c>
      <c r="AG386" s="17">
        <f t="shared" ref="AG386:AG449" si="141">AF386/U386</f>
        <v>9.55666666666</v>
      </c>
      <c r="AH386" s="29">
        <v>68</v>
      </c>
      <c r="AI386" s="17">
        <f t="shared" ref="AI386:AI449" si="142">AH386/U386</f>
        <v>13.6</v>
      </c>
      <c r="AJ386" s="19">
        <f t="shared" ref="AJ386:AJ449" si="143">AF386/AH386</f>
        <v>0.70269607843088233</v>
      </c>
      <c r="AK386" s="20">
        <f>'Even Strength'!AA386+'Power Play'!R386+'Penalty Kill'!L386</f>
        <v>0</v>
      </c>
      <c r="AL386" s="19">
        <f t="shared" ref="AL386:AL449" si="144">AK386/AF386*60</f>
        <v>0</v>
      </c>
      <c r="AM386" s="15">
        <f>IF(('Even Strength'!BR386+'Power Play'!AK386+'Penalty Kill'!AG386)&gt;0,V386/('Even Strength'!BR386+'Power Play'!AK386+'Penalty Kill'!AG386),0)</f>
        <v>0</v>
      </c>
      <c r="AN386" s="15">
        <f>IF(('Even Strength'!BR386+'Power Play'!AK386+'Penalty Kill'!AG386)&gt;0,W386/('Even Strength'!BR386+'Power Play'!AK386+'Penalty Kill'!AG386),0)</f>
        <v>0</v>
      </c>
      <c r="AO386" s="15">
        <f t="shared" ref="AO386:AO449" si="145">AM386+AN386</f>
        <v>0</v>
      </c>
      <c r="AP386" s="13">
        <v>0</v>
      </c>
      <c r="AQ386" s="13">
        <v>0</v>
      </c>
      <c r="AR386" s="21">
        <f t="shared" ref="AR386:AR449" si="146">AP386/MAX(1,(AP386+AQ386))</f>
        <v>0</v>
      </c>
      <c r="AS386" s="22">
        <v>0</v>
      </c>
      <c r="AT386" s="1"/>
      <c r="AU386" s="1"/>
      <c r="AV386">
        <v>2</v>
      </c>
      <c r="AW386" s="13">
        <v>7</v>
      </c>
      <c r="AX386" s="13">
        <v>4</v>
      </c>
      <c r="AY386" s="13">
        <v>0</v>
      </c>
      <c r="AZ386" s="13">
        <v>1</v>
      </c>
      <c r="BA386" s="13">
        <v>0</v>
      </c>
      <c r="BB386" s="16">
        <f t="shared" ref="BB386:BB449" si="147">AV386/AF386*60</f>
        <v>2.5113358911771968</v>
      </c>
      <c r="BC386" s="17">
        <f t="shared" ref="BC386:BC449" si="148">AW386/AF386*60</f>
        <v>8.789675619120187</v>
      </c>
      <c r="BD386" s="17">
        <f t="shared" ref="BD386:BD449" si="149">AX386/AF386*60</f>
        <v>5.0226717823543936</v>
      </c>
      <c r="BE386" s="17">
        <f t="shared" ref="BE386:BE449" si="150">AY386/AF386*60</f>
        <v>0</v>
      </c>
      <c r="BF386" s="17">
        <f t="shared" ref="BF386:BF449" si="151">AZ386/AF386*60</f>
        <v>1.2556679455885984</v>
      </c>
      <c r="BG386" s="17">
        <f t="shared" ref="BG386:BG449" si="152">BA386/AF386*60</f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f t="shared" ref="BN386:BN449" si="153">AW386+AX386+BH386+BJ386</f>
        <v>11</v>
      </c>
      <c r="BO386" s="16">
        <v>-8.3000000000000004E-2</v>
      </c>
      <c r="BP386" s="1"/>
      <c r="BQ386" s="1"/>
      <c r="BR386" s="23" t="str">
        <f t="shared" ref="BR386:BR449" si="154">IF(BP386&gt;0,BQ386/BP386," ")</f>
        <v xml:space="preserve"> </v>
      </c>
      <c r="BS386" s="1"/>
      <c r="BT386" s="13">
        <v>0</v>
      </c>
      <c r="BU386" s="13">
        <v>3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23">
        <f t="shared" ref="CB386:CB449" si="155">CA386/MAX(1,BZ386)</f>
        <v>0</v>
      </c>
      <c r="CC386" s="16">
        <v>-0.1</v>
      </c>
      <c r="CD386" s="16">
        <v>0</v>
      </c>
      <c r="CE386" s="16">
        <v>-0.1</v>
      </c>
      <c r="CF386" s="24">
        <f t="shared" ref="CF386:CF449" si="156">CE386/U386</f>
        <v>-0.02</v>
      </c>
      <c r="CG386" s="24">
        <f t="shared" ref="CG386:CG449" si="157">CE386/AF386*60</f>
        <v>-0.12556679455885986</v>
      </c>
      <c r="CH386" s="25">
        <v>3</v>
      </c>
      <c r="CI386" s="16">
        <v>0.9</v>
      </c>
      <c r="CJ386" s="16">
        <v>0.8</v>
      </c>
      <c r="CK386" s="16">
        <v>-1</v>
      </c>
      <c r="CL386" s="16">
        <v>-0.4</v>
      </c>
      <c r="CM386" s="16">
        <v>0</v>
      </c>
      <c r="CN386" s="16">
        <v>0</v>
      </c>
      <c r="CO386" s="16">
        <v>-0.4</v>
      </c>
      <c r="CP386" s="26">
        <f t="shared" ref="CP386:CP449" si="158">CO386/U386</f>
        <v>-0.08</v>
      </c>
      <c r="CQ386" s="26">
        <f t="shared" ref="CQ386:CQ449" si="159">CO386/AF386*60</f>
        <v>-0.50226717823543943</v>
      </c>
      <c r="CR386" s="13">
        <v>0</v>
      </c>
      <c r="CS386" s="13">
        <v>0</v>
      </c>
      <c r="CT386" s="13">
        <v>0</v>
      </c>
      <c r="CU386" s="13">
        <v>0</v>
      </c>
      <c r="CV386" s="13">
        <v>-0.13</v>
      </c>
      <c r="CW386" s="13">
        <v>0.15</v>
      </c>
      <c r="CX386" s="13">
        <v>0</v>
      </c>
      <c r="CY386" s="13">
        <v>0</v>
      </c>
      <c r="CZ386" s="13">
        <v>-0.54</v>
      </c>
      <c r="DA386" s="13">
        <v>-0.52</v>
      </c>
      <c r="DB386" s="27">
        <v>-3.01</v>
      </c>
      <c r="DC386" s="27">
        <v>-1.7000000000000002</v>
      </c>
      <c r="DD386" s="27">
        <v>-1.31</v>
      </c>
      <c r="DE386" s="27">
        <v>-1.64</v>
      </c>
      <c r="DF386" s="27">
        <v>-0.85</v>
      </c>
      <c r="DG386" s="27">
        <v>-3.92</v>
      </c>
      <c r="DH386" s="27">
        <v>3.07</v>
      </c>
      <c r="DI386" s="27">
        <v>3.82</v>
      </c>
      <c r="DJ386" s="1">
        <v>21</v>
      </c>
      <c r="DK386" s="1"/>
      <c r="DL386" s="1"/>
      <c r="DM386" s="1">
        <v>9.7000000000000003E-2</v>
      </c>
      <c r="DN386" s="1">
        <v>0</v>
      </c>
      <c r="DO386" s="1">
        <v>0</v>
      </c>
      <c r="DP386" s="16">
        <f t="shared" ref="DP386:DP449" si="160">CO386-(1/0.47)*(DM386-0.55*(DJ386/186))</f>
        <v>-0.47426218256691832</v>
      </c>
    </row>
    <row r="387" spans="1:120" x14ac:dyDescent="0.2">
      <c r="A387" s="13">
        <v>6</v>
      </c>
      <c r="B387" s="13" t="s">
        <v>1293</v>
      </c>
      <c r="C387" s="13" t="s">
        <v>233</v>
      </c>
      <c r="D387" s="1"/>
      <c r="E387" s="13" t="s">
        <v>234</v>
      </c>
      <c r="F387" s="1" t="s">
        <v>235</v>
      </c>
      <c r="G387" s="13">
        <v>76</v>
      </c>
      <c r="H387" s="13">
        <v>213</v>
      </c>
      <c r="I387" s="13" t="s">
        <v>125</v>
      </c>
      <c r="J387" s="13">
        <v>2006</v>
      </c>
      <c r="K387" s="13">
        <v>2</v>
      </c>
      <c r="L387" s="13">
        <v>60</v>
      </c>
      <c r="M387" s="1"/>
      <c r="N387" s="1">
        <v>27</v>
      </c>
      <c r="O387" s="13" t="s">
        <v>428</v>
      </c>
      <c r="P387" s="13" t="s">
        <v>1555</v>
      </c>
      <c r="Q387" s="1" t="str">
        <f t="shared" si="138"/>
        <v>EDM</v>
      </c>
      <c r="R387" s="13" t="s">
        <v>136</v>
      </c>
      <c r="S387" s="1"/>
      <c r="T387" s="13" t="s">
        <v>129</v>
      </c>
      <c r="U387" s="13">
        <v>20</v>
      </c>
      <c r="V387" s="13">
        <v>2</v>
      </c>
      <c r="W387" s="13">
        <v>2</v>
      </c>
      <c r="X387" s="14">
        <v>0</v>
      </c>
      <c r="Y387" s="13">
        <v>4</v>
      </c>
      <c r="Z387" s="13">
        <v>-8</v>
      </c>
      <c r="AA387" s="1">
        <v>18</v>
      </c>
      <c r="AB387" s="14">
        <v>10</v>
      </c>
      <c r="AC387" s="14">
        <v>2</v>
      </c>
      <c r="AD387" s="15">
        <f t="shared" si="139"/>
        <v>0.1111111111111111</v>
      </c>
      <c r="AE387" s="15">
        <f t="shared" si="140"/>
        <v>6.6666666666666666E-2</v>
      </c>
      <c r="AF387" s="16">
        <v>212.5666666667</v>
      </c>
      <c r="AG387" s="17">
        <f t="shared" si="141"/>
        <v>10.628333333335</v>
      </c>
      <c r="AH387" s="29">
        <v>349</v>
      </c>
      <c r="AI387" s="17">
        <f t="shared" si="142"/>
        <v>17.45</v>
      </c>
      <c r="AJ387" s="19">
        <f t="shared" si="143"/>
        <v>0.60907354345759313</v>
      </c>
      <c r="AK387" s="20">
        <f>'Even Strength'!AA387+'Power Play'!R387+'Penalty Kill'!L387</f>
        <v>0</v>
      </c>
      <c r="AL387" s="19">
        <f t="shared" si="144"/>
        <v>0</v>
      </c>
      <c r="AM387" s="15">
        <f>IF(('Even Strength'!BR387+'Power Play'!AK387+'Penalty Kill'!AG387)&gt;0,V387/('Even Strength'!BR387+'Power Play'!AK387+'Penalty Kill'!AG387),0)</f>
        <v>1</v>
      </c>
      <c r="AN387" s="15">
        <f>IF(('Even Strength'!BR387+'Power Play'!AK387+'Penalty Kill'!AG387)&gt;0,W387/('Even Strength'!BR387+'Power Play'!AK387+'Penalty Kill'!AG387),0)</f>
        <v>1</v>
      </c>
      <c r="AO387" s="15">
        <f t="shared" si="145"/>
        <v>2</v>
      </c>
      <c r="AP387" s="13">
        <v>0</v>
      </c>
      <c r="AQ387" s="13">
        <v>0</v>
      </c>
      <c r="AR387" s="21">
        <f t="shared" si="146"/>
        <v>0</v>
      </c>
      <c r="AS387" s="22">
        <v>0</v>
      </c>
      <c r="AT387" s="1"/>
      <c r="AU387" s="1"/>
      <c r="AV387">
        <v>23</v>
      </c>
      <c r="AW387" s="13">
        <v>37</v>
      </c>
      <c r="AX387" s="13">
        <v>9</v>
      </c>
      <c r="AY387" s="13">
        <v>10</v>
      </c>
      <c r="AZ387" s="13">
        <v>4</v>
      </c>
      <c r="BA387" s="13">
        <v>9</v>
      </c>
      <c r="BB387" s="16">
        <f t="shared" si="147"/>
        <v>6.4920809157901065</v>
      </c>
      <c r="BC387" s="17">
        <f t="shared" si="148"/>
        <v>10.44378234279278</v>
      </c>
      <c r="BD387" s="17">
        <f t="shared" si="149"/>
        <v>2.5403794887874329</v>
      </c>
      <c r="BE387" s="17">
        <f t="shared" si="150"/>
        <v>2.8226438764304809</v>
      </c>
      <c r="BF387" s="17">
        <f t="shared" si="151"/>
        <v>1.1290575505721923</v>
      </c>
      <c r="BG387" s="17">
        <f t="shared" si="152"/>
        <v>2.5403794887874329</v>
      </c>
      <c r="BH387" s="13">
        <v>14</v>
      </c>
      <c r="BI387" s="13">
        <v>7</v>
      </c>
      <c r="BJ387" s="13">
        <v>0</v>
      </c>
      <c r="BK387" s="13">
        <v>0</v>
      </c>
      <c r="BL387" s="13">
        <v>0</v>
      </c>
      <c r="BM387" s="13">
        <v>0</v>
      </c>
      <c r="BN387" s="13">
        <f t="shared" si="153"/>
        <v>60</v>
      </c>
      <c r="BO387" s="16">
        <v>-6.3280000000000003</v>
      </c>
      <c r="BP387" s="1"/>
      <c r="BQ387" s="1"/>
      <c r="BR387" s="23" t="str">
        <f t="shared" si="154"/>
        <v xml:space="preserve"> </v>
      </c>
      <c r="BS387" s="1"/>
      <c r="BT387" s="13">
        <v>0</v>
      </c>
      <c r="BU387" s="13">
        <v>3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23">
        <f t="shared" si="155"/>
        <v>0</v>
      </c>
      <c r="CC387" s="16">
        <v>0.1</v>
      </c>
      <c r="CD387" s="16">
        <v>-0.1</v>
      </c>
      <c r="CE387" s="16">
        <v>0</v>
      </c>
      <c r="CF387" s="24">
        <f t="shared" si="156"/>
        <v>0</v>
      </c>
      <c r="CG387" s="24">
        <f t="shared" si="157"/>
        <v>0</v>
      </c>
      <c r="CH387" s="25">
        <v>4</v>
      </c>
      <c r="CI387" s="16">
        <v>4.5</v>
      </c>
      <c r="CJ387" s="16">
        <v>5.9</v>
      </c>
      <c r="CK387" s="16">
        <v>-5.4</v>
      </c>
      <c r="CL387" s="16">
        <v>-0.2</v>
      </c>
      <c r="CM387" s="16">
        <v>0.2</v>
      </c>
      <c r="CN387" s="16">
        <v>0</v>
      </c>
      <c r="CO387" s="16">
        <v>0</v>
      </c>
      <c r="CP387" s="26">
        <f t="shared" si="158"/>
        <v>0</v>
      </c>
      <c r="CQ387" s="26">
        <f t="shared" si="159"/>
        <v>0</v>
      </c>
      <c r="CR387" s="13">
        <v>0</v>
      </c>
      <c r="CS387" s="13">
        <v>0</v>
      </c>
      <c r="CT387" s="13">
        <v>1</v>
      </c>
      <c r="CU387" s="13">
        <v>0</v>
      </c>
      <c r="CV387" s="13">
        <v>-0.4</v>
      </c>
      <c r="CW387" s="13">
        <v>-0.57000000000000006</v>
      </c>
      <c r="CX387" s="13">
        <v>0.77</v>
      </c>
      <c r="CY387" s="13">
        <v>-0.59</v>
      </c>
      <c r="CZ387" s="13">
        <v>0.28000000000000003</v>
      </c>
      <c r="DA387" s="13">
        <v>-0.51</v>
      </c>
      <c r="DB387" s="27">
        <v>39.229999999999997</v>
      </c>
      <c r="DC387" s="27">
        <v>-16.77</v>
      </c>
      <c r="DD387" s="27">
        <v>56</v>
      </c>
      <c r="DE387" s="27">
        <v>17.55</v>
      </c>
      <c r="DF387" s="27">
        <v>34.56</v>
      </c>
      <c r="DG387" s="27">
        <v>-14.66</v>
      </c>
      <c r="DH387" s="27">
        <v>49.22</v>
      </c>
      <c r="DI387" s="27">
        <v>15.42</v>
      </c>
      <c r="DJ387" s="1">
        <v>186</v>
      </c>
      <c r="DK387" s="1"/>
      <c r="DL387" s="1"/>
      <c r="DM387" s="1">
        <v>0.34800000000000003</v>
      </c>
      <c r="DN387" s="1">
        <v>0</v>
      </c>
      <c r="DO387" s="1">
        <v>0</v>
      </c>
      <c r="DP387" s="16">
        <f t="shared" si="160"/>
        <v>0.4297872340425532</v>
      </c>
    </row>
    <row r="388" spans="1:120" x14ac:dyDescent="0.2">
      <c r="A388" s="13">
        <v>19</v>
      </c>
      <c r="B388" s="13" t="s">
        <v>1556</v>
      </c>
      <c r="C388" s="13" t="s">
        <v>586</v>
      </c>
      <c r="D388" s="13" t="s">
        <v>187</v>
      </c>
      <c r="E388" s="13" t="s">
        <v>141</v>
      </c>
      <c r="F388" s="1" t="s">
        <v>142</v>
      </c>
      <c r="G388" s="13">
        <v>75</v>
      </c>
      <c r="H388" s="13">
        <v>223</v>
      </c>
      <c r="I388" s="13" t="s">
        <v>150</v>
      </c>
      <c r="J388" s="13">
        <v>2010</v>
      </c>
      <c r="K388" s="13">
        <v>1</v>
      </c>
      <c r="L388" s="13">
        <v>4</v>
      </c>
      <c r="M388" s="1"/>
      <c r="N388" s="1">
        <v>22</v>
      </c>
      <c r="O388" s="13" t="s">
        <v>519</v>
      </c>
      <c r="P388" s="13" t="s">
        <v>1557</v>
      </c>
      <c r="Q388" s="1" t="str">
        <f t="shared" si="138"/>
        <v>CBJ</v>
      </c>
      <c r="R388" s="13" t="s">
        <v>145</v>
      </c>
      <c r="S388" s="1"/>
      <c r="T388" s="13" t="s">
        <v>146</v>
      </c>
      <c r="U388" s="13">
        <v>82</v>
      </c>
      <c r="V388" s="13">
        <v>26</v>
      </c>
      <c r="W388" s="13">
        <v>45</v>
      </c>
      <c r="X388" s="14">
        <v>24</v>
      </c>
      <c r="Y388" s="13">
        <v>71</v>
      </c>
      <c r="Z388" s="13">
        <v>-6</v>
      </c>
      <c r="AA388" s="1">
        <v>202</v>
      </c>
      <c r="AB388" s="14">
        <v>69</v>
      </c>
      <c r="AC388" s="14">
        <v>83</v>
      </c>
      <c r="AD388" s="15">
        <f t="shared" si="139"/>
        <v>0.12871287128712872</v>
      </c>
      <c r="AE388" s="15">
        <f t="shared" si="140"/>
        <v>7.3446327683615822E-2</v>
      </c>
      <c r="AF388" s="16">
        <v>1599.1833333333</v>
      </c>
      <c r="AG388" s="17">
        <f t="shared" si="141"/>
        <v>19.502235772357317</v>
      </c>
      <c r="AH388" s="29">
        <v>2064</v>
      </c>
      <c r="AI388" s="17">
        <f t="shared" si="142"/>
        <v>25.170731707317074</v>
      </c>
      <c r="AJ388" s="19">
        <f t="shared" si="143"/>
        <v>0.77479812661497094</v>
      </c>
      <c r="AK388" s="20">
        <f>'Even Strength'!AA388+'Power Play'!R388+'Penalty Kill'!L388</f>
        <v>204.64285714285717</v>
      </c>
      <c r="AL388" s="19">
        <f t="shared" si="144"/>
        <v>7.6780261353638952</v>
      </c>
      <c r="AM388" s="15">
        <f>IF(('Even Strength'!BR388+'Power Play'!AK388+'Penalty Kill'!AG388)&gt;0,V388/('Even Strength'!BR388+'Power Play'!AK388+'Penalty Kill'!AG388),0)</f>
        <v>0.2988505747126437</v>
      </c>
      <c r="AN388" s="15">
        <f>IF(('Even Strength'!BR388+'Power Play'!AK388+'Penalty Kill'!AG388)&gt;0,W388/('Even Strength'!BR388+'Power Play'!AK388+'Penalty Kill'!AG388),0)</f>
        <v>0.51724137931034486</v>
      </c>
      <c r="AO388" s="15">
        <f t="shared" si="145"/>
        <v>0.81609195402298851</v>
      </c>
      <c r="AP388" s="13">
        <v>851</v>
      </c>
      <c r="AQ388" s="13">
        <v>787</v>
      </c>
      <c r="AR388" s="21">
        <f t="shared" si="146"/>
        <v>0.51953601953601958</v>
      </c>
      <c r="AS388" s="22">
        <v>32.299999999999997</v>
      </c>
      <c r="AT388" s="13">
        <v>26</v>
      </c>
      <c r="AU388" s="13">
        <v>11</v>
      </c>
      <c r="AV388">
        <v>75</v>
      </c>
      <c r="AW388" s="13">
        <v>84</v>
      </c>
      <c r="AX388" s="13">
        <v>33</v>
      </c>
      <c r="AY388" s="13">
        <v>69</v>
      </c>
      <c r="AZ388" s="13">
        <v>53</v>
      </c>
      <c r="BA388" s="13">
        <v>60</v>
      </c>
      <c r="BB388" s="16">
        <f t="shared" si="147"/>
        <v>2.8139362799762964</v>
      </c>
      <c r="BC388" s="17">
        <f t="shared" si="148"/>
        <v>3.1516086335734523</v>
      </c>
      <c r="BD388" s="17">
        <f t="shared" si="149"/>
        <v>1.2381319631895706</v>
      </c>
      <c r="BE388" s="17">
        <f t="shared" si="150"/>
        <v>2.588821377578193</v>
      </c>
      <c r="BF388" s="17">
        <f t="shared" si="151"/>
        <v>1.9885149711832497</v>
      </c>
      <c r="BG388" s="17">
        <f t="shared" si="152"/>
        <v>2.2511490239810374</v>
      </c>
      <c r="BH388" s="13">
        <v>40</v>
      </c>
      <c r="BI388" s="13">
        <v>19</v>
      </c>
      <c r="BJ388" s="13">
        <v>0</v>
      </c>
      <c r="BK388" s="13">
        <v>0</v>
      </c>
      <c r="BL388" s="13">
        <v>0</v>
      </c>
      <c r="BM388" s="13">
        <v>0</v>
      </c>
      <c r="BN388" s="13">
        <f t="shared" si="153"/>
        <v>157</v>
      </c>
      <c r="BO388" s="16">
        <v>-4.452</v>
      </c>
      <c r="BP388" s="13">
        <v>11</v>
      </c>
      <c r="BQ388" s="13">
        <v>6</v>
      </c>
      <c r="BR388" s="23">
        <f t="shared" si="154"/>
        <v>0.54545454545454541</v>
      </c>
      <c r="BS388" s="13">
        <v>3</v>
      </c>
      <c r="BT388" s="13">
        <v>3</v>
      </c>
      <c r="BU388" s="13">
        <v>19</v>
      </c>
      <c r="BV388" s="13">
        <v>0</v>
      </c>
      <c r="BW388" s="13">
        <v>3</v>
      </c>
      <c r="BX388" s="13">
        <v>0</v>
      </c>
      <c r="BY388" s="13">
        <v>1</v>
      </c>
      <c r="BZ388" s="13">
        <v>0</v>
      </c>
      <c r="CA388" s="13">
        <v>0</v>
      </c>
      <c r="CB388" s="23">
        <f t="shared" si="155"/>
        <v>0</v>
      </c>
      <c r="CC388" s="16">
        <v>6.4</v>
      </c>
      <c r="CD388" s="16">
        <v>1.3</v>
      </c>
      <c r="CE388" s="16">
        <v>7.8</v>
      </c>
      <c r="CF388" s="24">
        <f t="shared" si="156"/>
        <v>9.5121951219512196E-2</v>
      </c>
      <c r="CG388" s="24">
        <f t="shared" si="157"/>
        <v>0.29264937311753486</v>
      </c>
      <c r="CH388" s="25">
        <v>6</v>
      </c>
      <c r="CI388" s="16">
        <v>39.799999999999997</v>
      </c>
      <c r="CJ388" s="16">
        <v>37</v>
      </c>
      <c r="CK388" s="16">
        <v>0.7</v>
      </c>
      <c r="CL388" s="16">
        <v>11</v>
      </c>
      <c r="CM388" s="16">
        <v>1.9</v>
      </c>
      <c r="CN388" s="16">
        <v>2.4</v>
      </c>
      <c r="CO388" s="16">
        <v>15.3</v>
      </c>
      <c r="CP388" s="26">
        <f t="shared" si="158"/>
        <v>0.18658536585365854</v>
      </c>
      <c r="CQ388" s="26">
        <f t="shared" si="159"/>
        <v>0.57404300111516449</v>
      </c>
      <c r="CR388" s="13">
        <v>2</v>
      </c>
      <c r="CS388" s="13">
        <v>8</v>
      </c>
      <c r="CT388" s="13">
        <v>2</v>
      </c>
      <c r="CU388" s="13">
        <v>1.18</v>
      </c>
      <c r="CV388" s="13">
        <v>-1.76</v>
      </c>
      <c r="CW388" s="13">
        <v>1.39</v>
      </c>
      <c r="CX388" s="13">
        <v>6.71</v>
      </c>
      <c r="CY388" s="13">
        <v>-3.48</v>
      </c>
      <c r="CZ388" s="13">
        <v>5.44</v>
      </c>
      <c r="DA388" s="13">
        <v>9.48</v>
      </c>
      <c r="DB388" s="27">
        <v>-8.1</v>
      </c>
      <c r="DC388" s="27">
        <v>57.5</v>
      </c>
      <c r="DD388" s="27">
        <v>-65.59</v>
      </c>
      <c r="DE388" s="27">
        <v>-3.4</v>
      </c>
      <c r="DF388" s="27">
        <v>8.3000000000000007</v>
      </c>
      <c r="DG388" s="27">
        <v>44.03</v>
      </c>
      <c r="DH388" s="27">
        <v>-35.729999999999997</v>
      </c>
      <c r="DI388" s="27">
        <v>-1.85</v>
      </c>
      <c r="DJ388" s="1">
        <v>186</v>
      </c>
      <c r="DK388" s="1"/>
      <c r="DL388" s="1"/>
      <c r="DM388" s="1">
        <v>4</v>
      </c>
      <c r="DN388" s="1">
        <v>0</v>
      </c>
      <c r="DO388" s="1">
        <v>0</v>
      </c>
      <c r="DP388" s="16">
        <f t="shared" si="160"/>
        <v>7.9595744680851066</v>
      </c>
    </row>
    <row r="389" spans="1:120" x14ac:dyDescent="0.2">
      <c r="A389" s="13">
        <v>90</v>
      </c>
      <c r="B389" s="13" t="s">
        <v>967</v>
      </c>
      <c r="C389" s="13" t="s">
        <v>1558</v>
      </c>
      <c r="D389" s="1"/>
      <c r="E389" s="13" t="s">
        <v>197</v>
      </c>
      <c r="F389" s="1" t="s">
        <v>198</v>
      </c>
      <c r="G389" s="13">
        <v>73</v>
      </c>
      <c r="H389" s="13">
        <v>205</v>
      </c>
      <c r="I389" s="13" t="s">
        <v>125</v>
      </c>
      <c r="J389" s="13">
        <v>2009</v>
      </c>
      <c r="K389" s="13">
        <v>1</v>
      </c>
      <c r="L389" s="13">
        <v>24</v>
      </c>
      <c r="M389" s="1"/>
      <c r="N389" s="1">
        <v>24</v>
      </c>
      <c r="O389" s="13" t="s">
        <v>1124</v>
      </c>
      <c r="P389" s="13" t="s">
        <v>1559</v>
      </c>
      <c r="Q389" s="1" t="str">
        <f t="shared" si="138"/>
        <v>WSH</v>
      </c>
      <c r="R389" s="13" t="s">
        <v>190</v>
      </c>
      <c r="S389" s="1"/>
      <c r="T389" s="13" t="s">
        <v>207</v>
      </c>
      <c r="U389" s="13">
        <v>82</v>
      </c>
      <c r="V389" s="13">
        <v>20</v>
      </c>
      <c r="W389" s="13">
        <v>27</v>
      </c>
      <c r="X389" s="14">
        <v>8</v>
      </c>
      <c r="Y389" s="13">
        <v>47</v>
      </c>
      <c r="Z389" s="13">
        <v>6</v>
      </c>
      <c r="AA389" s="1">
        <v>138</v>
      </c>
      <c r="AB389" s="14">
        <v>52</v>
      </c>
      <c r="AC389" s="14">
        <v>63</v>
      </c>
      <c r="AD389" s="15">
        <f t="shared" si="139"/>
        <v>0.14492753623188406</v>
      </c>
      <c r="AE389" s="15">
        <f t="shared" si="140"/>
        <v>7.9051383399209488E-2</v>
      </c>
      <c r="AF389" s="16">
        <v>1350.95</v>
      </c>
      <c r="AG389" s="17">
        <f t="shared" si="141"/>
        <v>16.475000000000001</v>
      </c>
      <c r="AH389" s="29">
        <v>1614</v>
      </c>
      <c r="AI389" s="17">
        <f t="shared" si="142"/>
        <v>19.682926829268293</v>
      </c>
      <c r="AJ389" s="19">
        <f t="shared" si="143"/>
        <v>0.8370198265179678</v>
      </c>
      <c r="AK389" s="20">
        <f>'Even Strength'!AA389+'Power Play'!R389+'Penalty Kill'!L389</f>
        <v>93.809716599190295</v>
      </c>
      <c r="AL389" s="19">
        <f t="shared" si="144"/>
        <v>4.1663888344878917</v>
      </c>
      <c r="AM389" s="15">
        <f>IF(('Even Strength'!BR389+'Power Play'!AK389+'Penalty Kill'!AG389)&gt;0,V389/('Even Strength'!BR389+'Power Play'!AK389+'Penalty Kill'!AG389),0)</f>
        <v>0.25974025974025972</v>
      </c>
      <c r="AN389" s="15">
        <f>IF(('Even Strength'!BR389+'Power Play'!AK389+'Penalty Kill'!AG389)&gt;0,W389/('Even Strength'!BR389+'Power Play'!AK389+'Penalty Kill'!AG389),0)</f>
        <v>0.35064935064935066</v>
      </c>
      <c r="AO389" s="15">
        <f t="shared" si="145"/>
        <v>0.61038961038961037</v>
      </c>
      <c r="AP389" s="13">
        <v>7</v>
      </c>
      <c r="AQ389" s="13">
        <v>9</v>
      </c>
      <c r="AR389" s="21">
        <f t="shared" si="146"/>
        <v>0.4375</v>
      </c>
      <c r="AS389" s="22">
        <v>0.30000000000000004</v>
      </c>
      <c r="AT389" s="1"/>
      <c r="AU389" s="1"/>
      <c r="AV389">
        <v>118</v>
      </c>
      <c r="AW389" s="13">
        <v>69</v>
      </c>
      <c r="AX389" s="13">
        <v>18</v>
      </c>
      <c r="AY389" s="13">
        <v>52</v>
      </c>
      <c r="AZ389" s="13">
        <v>30</v>
      </c>
      <c r="BA389" s="13">
        <v>29</v>
      </c>
      <c r="BB389" s="16">
        <f t="shared" si="147"/>
        <v>5.2407565046818902</v>
      </c>
      <c r="BC389" s="17">
        <f t="shared" si="148"/>
        <v>3.0645101595173765</v>
      </c>
      <c r="BD389" s="17">
        <f t="shared" si="149"/>
        <v>0.79943743291757652</v>
      </c>
      <c r="BE389" s="17">
        <f t="shared" si="150"/>
        <v>2.3094859173174433</v>
      </c>
      <c r="BF389" s="17">
        <f t="shared" si="151"/>
        <v>1.3323957215292941</v>
      </c>
      <c r="BG389" s="17">
        <f t="shared" si="152"/>
        <v>1.287982530811651</v>
      </c>
      <c r="BH389" s="13">
        <v>10</v>
      </c>
      <c r="BI389" s="13">
        <v>5</v>
      </c>
      <c r="BJ389" s="13">
        <v>0</v>
      </c>
      <c r="BK389" s="13">
        <v>0</v>
      </c>
      <c r="BL389" s="13">
        <v>0</v>
      </c>
      <c r="BM389" s="13">
        <v>0</v>
      </c>
      <c r="BN389" s="13">
        <f t="shared" si="153"/>
        <v>97</v>
      </c>
      <c r="BO389" s="16">
        <v>9.6590000000000007</v>
      </c>
      <c r="BP389" s="13">
        <v>1</v>
      </c>
      <c r="BQ389" s="13">
        <v>0</v>
      </c>
      <c r="BR389" s="23">
        <f t="shared" si="154"/>
        <v>0</v>
      </c>
      <c r="BS389" s="13">
        <v>0</v>
      </c>
      <c r="BT389" s="13">
        <v>3</v>
      </c>
      <c r="BU389" s="13">
        <v>21</v>
      </c>
      <c r="BV389" s="13">
        <v>0</v>
      </c>
      <c r="BW389" s="13">
        <v>0</v>
      </c>
      <c r="BX389" s="13">
        <v>1</v>
      </c>
      <c r="BY389" s="13">
        <v>2</v>
      </c>
      <c r="BZ389" s="13">
        <v>0</v>
      </c>
      <c r="CA389" s="13">
        <v>0</v>
      </c>
      <c r="CB389" s="23">
        <f t="shared" si="155"/>
        <v>0</v>
      </c>
      <c r="CC389" s="16">
        <v>3.7</v>
      </c>
      <c r="CD389" s="16">
        <v>1.7000000000000002</v>
      </c>
      <c r="CE389" s="16">
        <v>5.4</v>
      </c>
      <c r="CF389" s="24">
        <f t="shared" si="156"/>
        <v>6.5853658536585369E-2</v>
      </c>
      <c r="CG389" s="24">
        <f t="shared" si="157"/>
        <v>0.23983122987527294</v>
      </c>
      <c r="CH389" s="25">
        <v>4</v>
      </c>
      <c r="CI389" s="16">
        <v>29.7</v>
      </c>
      <c r="CJ389" s="16">
        <v>22</v>
      </c>
      <c r="CK389" s="16">
        <v>2.7</v>
      </c>
      <c r="CL389" s="16">
        <v>6.4</v>
      </c>
      <c r="CM389" s="16">
        <v>1.9</v>
      </c>
      <c r="CN389" s="16">
        <v>-0.30000000000000004</v>
      </c>
      <c r="CO389" s="16">
        <v>8.1</v>
      </c>
      <c r="CP389" s="26">
        <f t="shared" si="158"/>
        <v>9.8780487804878039E-2</v>
      </c>
      <c r="CQ389" s="26">
        <f t="shared" si="159"/>
        <v>0.35974684481290942</v>
      </c>
      <c r="CR389" s="13">
        <v>1</v>
      </c>
      <c r="CS389" s="13">
        <v>2</v>
      </c>
      <c r="CT389" s="13">
        <v>1</v>
      </c>
      <c r="CU389" s="13">
        <v>-0.02</v>
      </c>
      <c r="CV389" s="13">
        <v>-0.39</v>
      </c>
      <c r="CW389" s="13">
        <v>2.88</v>
      </c>
      <c r="CX389" s="13">
        <v>4.53</v>
      </c>
      <c r="CY389" s="13">
        <v>1.51</v>
      </c>
      <c r="CZ389" s="13">
        <v>2.5499999999999998</v>
      </c>
      <c r="DA389" s="13">
        <v>11.06</v>
      </c>
      <c r="DB389" s="27">
        <v>16.57</v>
      </c>
      <c r="DC389" s="27">
        <v>-8.93</v>
      </c>
      <c r="DD389" s="27">
        <v>25.5</v>
      </c>
      <c r="DE389" s="27">
        <v>1.48</v>
      </c>
      <c r="DF389" s="27">
        <v>-5.13</v>
      </c>
      <c r="DG389" s="27">
        <v>-2.83</v>
      </c>
      <c r="DH389" s="27">
        <v>-2.31</v>
      </c>
      <c r="DI389" s="27">
        <v>-0.13</v>
      </c>
      <c r="DJ389" s="1">
        <v>186</v>
      </c>
      <c r="DK389" s="1"/>
      <c r="DL389" s="1"/>
      <c r="DM389" s="1">
        <v>2</v>
      </c>
      <c r="DN389" s="1">
        <v>0</v>
      </c>
      <c r="DO389" s="1">
        <v>0</v>
      </c>
      <c r="DP389" s="16">
        <f t="shared" si="160"/>
        <v>5.0148936170212766</v>
      </c>
    </row>
    <row r="390" spans="1:120" x14ac:dyDescent="0.2">
      <c r="A390" s="13">
        <v>6</v>
      </c>
      <c r="B390" s="13" t="s">
        <v>1560</v>
      </c>
      <c r="C390" s="13" t="s">
        <v>1220</v>
      </c>
      <c r="D390" s="13" t="s">
        <v>133</v>
      </c>
      <c r="E390" s="13" t="s">
        <v>123</v>
      </c>
      <c r="F390" s="1" t="s">
        <v>124</v>
      </c>
      <c r="G390" s="13">
        <v>76</v>
      </c>
      <c r="H390" s="13">
        <v>232</v>
      </c>
      <c r="I390" s="13" t="s">
        <v>150</v>
      </c>
      <c r="J390" s="13">
        <v>2006</v>
      </c>
      <c r="K390" s="13">
        <v>1</v>
      </c>
      <c r="L390" s="13">
        <v>1</v>
      </c>
      <c r="M390" s="1"/>
      <c r="N390" s="1">
        <v>26</v>
      </c>
      <c r="O390" s="13" t="s">
        <v>759</v>
      </c>
      <c r="P390" s="13" t="s">
        <v>1561</v>
      </c>
      <c r="Q390" s="1" t="str">
        <f t="shared" si="138"/>
        <v>COL</v>
      </c>
      <c r="R390" s="13" t="s">
        <v>162</v>
      </c>
      <c r="S390" s="1"/>
      <c r="T390" s="13" t="s">
        <v>173</v>
      </c>
      <c r="U390" s="13">
        <v>47</v>
      </c>
      <c r="V390" s="13">
        <v>12</v>
      </c>
      <c r="W390" s="13">
        <v>11</v>
      </c>
      <c r="X390" s="14">
        <v>5</v>
      </c>
      <c r="Y390" s="13">
        <v>23</v>
      </c>
      <c r="Z390" s="13">
        <v>2</v>
      </c>
      <c r="AA390" s="1">
        <v>115</v>
      </c>
      <c r="AB390" s="14">
        <v>37</v>
      </c>
      <c r="AC390" s="14">
        <v>74</v>
      </c>
      <c r="AD390" s="15">
        <f t="shared" si="139"/>
        <v>0.10434782608695652</v>
      </c>
      <c r="AE390" s="15">
        <f t="shared" si="140"/>
        <v>5.3097345132743362E-2</v>
      </c>
      <c r="AF390" s="16">
        <v>1147.7166666666999</v>
      </c>
      <c r="AG390" s="17">
        <f t="shared" si="141"/>
        <v>24.419503546099996</v>
      </c>
      <c r="AH390" s="29">
        <v>1455</v>
      </c>
      <c r="AI390" s="17">
        <f t="shared" si="142"/>
        <v>30.957446808510639</v>
      </c>
      <c r="AJ390" s="19">
        <f t="shared" si="143"/>
        <v>0.78880870561285221</v>
      </c>
      <c r="AK390" s="20">
        <f>'Even Strength'!AA390+'Power Play'!R390+'Penalty Kill'!L390</f>
        <v>50.509090909090908</v>
      </c>
      <c r="AL390" s="19">
        <f t="shared" si="144"/>
        <v>2.6404996481814909</v>
      </c>
      <c r="AM390" s="15">
        <f>IF(('Even Strength'!BR390+'Power Play'!AK390+'Penalty Kill'!AG390)&gt;0,V390/('Even Strength'!BR390+'Power Play'!AK390+'Penalty Kill'!AG390),0)</f>
        <v>0.26666666666666666</v>
      </c>
      <c r="AN390" s="15">
        <f>IF(('Even Strength'!BR390+'Power Play'!AK390+'Penalty Kill'!AG390)&gt;0,W390/('Even Strength'!BR390+'Power Play'!AK390+'Penalty Kill'!AG390),0)</f>
        <v>0.24444444444444444</v>
      </c>
      <c r="AO390" s="15">
        <f t="shared" si="145"/>
        <v>0.51111111111111107</v>
      </c>
      <c r="AP390" s="13">
        <v>0</v>
      </c>
      <c r="AQ390" s="13">
        <v>0</v>
      </c>
      <c r="AR390" s="21">
        <f t="shared" si="146"/>
        <v>0</v>
      </c>
      <c r="AS390" s="22">
        <v>0</v>
      </c>
      <c r="AT390" s="1"/>
      <c r="AU390" s="1"/>
      <c r="AV390">
        <v>47</v>
      </c>
      <c r="AW390" s="13">
        <v>93</v>
      </c>
      <c r="AX390" s="13">
        <v>107</v>
      </c>
      <c r="AY390" s="13">
        <v>37</v>
      </c>
      <c r="AZ390" s="13">
        <v>38</v>
      </c>
      <c r="BA390" s="13">
        <v>26</v>
      </c>
      <c r="BB390" s="16">
        <f t="shared" si="147"/>
        <v>2.4570524084050227</v>
      </c>
      <c r="BC390" s="17">
        <f t="shared" si="148"/>
        <v>4.8618271059929183</v>
      </c>
      <c r="BD390" s="17">
        <f t="shared" si="149"/>
        <v>5.5937150574327124</v>
      </c>
      <c r="BE390" s="17">
        <f t="shared" si="150"/>
        <v>1.9342753002337414</v>
      </c>
      <c r="BF390" s="17">
        <f t="shared" si="151"/>
        <v>1.9865530110508696</v>
      </c>
      <c r="BG390" s="17">
        <f t="shared" si="152"/>
        <v>1.3592204812453319</v>
      </c>
      <c r="BH390" s="13">
        <v>33</v>
      </c>
      <c r="BI390" s="13">
        <v>9</v>
      </c>
      <c r="BJ390" s="13">
        <v>1</v>
      </c>
      <c r="BK390" s="13">
        <v>0</v>
      </c>
      <c r="BL390" s="13">
        <v>1</v>
      </c>
      <c r="BM390" s="13">
        <v>0</v>
      </c>
      <c r="BN390" s="13">
        <f t="shared" si="153"/>
        <v>234</v>
      </c>
      <c r="BO390" s="16">
        <v>3.3330000000000002</v>
      </c>
      <c r="BP390" s="1"/>
      <c r="BQ390" s="1"/>
      <c r="BR390" s="23" t="str">
        <f t="shared" si="154"/>
        <v xml:space="preserve"> </v>
      </c>
      <c r="BS390" s="1"/>
      <c r="BT390" s="13">
        <v>3</v>
      </c>
      <c r="BU390" s="13">
        <v>18</v>
      </c>
      <c r="BV390" s="13">
        <v>0</v>
      </c>
      <c r="BW390" s="13">
        <v>0</v>
      </c>
      <c r="BX390" s="13">
        <v>2</v>
      </c>
      <c r="BY390" s="13">
        <v>0</v>
      </c>
      <c r="BZ390" s="13">
        <v>0</v>
      </c>
      <c r="CA390" s="13">
        <v>0</v>
      </c>
      <c r="CB390" s="23">
        <f t="shared" si="155"/>
        <v>0</v>
      </c>
      <c r="CC390" s="16">
        <v>2.5</v>
      </c>
      <c r="CD390" s="16">
        <v>2.7</v>
      </c>
      <c r="CE390" s="16">
        <v>5.2</v>
      </c>
      <c r="CF390" s="24">
        <f t="shared" si="156"/>
        <v>0.11063829787234043</v>
      </c>
      <c r="CG390" s="24">
        <f t="shared" si="157"/>
        <v>0.27184409624906636</v>
      </c>
      <c r="CH390" s="25">
        <v>7</v>
      </c>
      <c r="CI390" s="16">
        <v>24.7</v>
      </c>
      <c r="CJ390" s="16">
        <v>26.6</v>
      </c>
      <c r="CK390" s="16">
        <v>3</v>
      </c>
      <c r="CL390" s="16">
        <v>4.3</v>
      </c>
      <c r="CM390" s="16">
        <v>3.1</v>
      </c>
      <c r="CN390" s="16">
        <v>0</v>
      </c>
      <c r="CO390" s="16">
        <v>7.3</v>
      </c>
      <c r="CP390" s="26">
        <f t="shared" si="158"/>
        <v>0.15531914893617021</v>
      </c>
      <c r="CQ390" s="26">
        <f t="shared" si="159"/>
        <v>0.3816272889650355</v>
      </c>
      <c r="CR390" s="13">
        <v>1</v>
      </c>
      <c r="CS390" s="13">
        <v>0</v>
      </c>
      <c r="CT390" s="13">
        <v>3</v>
      </c>
      <c r="CU390" s="13">
        <v>0</v>
      </c>
      <c r="CV390" s="13">
        <v>-0.24</v>
      </c>
      <c r="CW390" s="13">
        <v>0.93</v>
      </c>
      <c r="CX390" s="13">
        <v>0.03</v>
      </c>
      <c r="CY390" s="13">
        <v>-3.32</v>
      </c>
      <c r="CZ390" s="13">
        <v>4.42</v>
      </c>
      <c r="DA390" s="13">
        <v>1.82</v>
      </c>
      <c r="DB390" s="27">
        <v>45.71</v>
      </c>
      <c r="DC390" s="27">
        <v>-28.09</v>
      </c>
      <c r="DD390" s="27">
        <v>73.8</v>
      </c>
      <c r="DE390" s="27">
        <v>5.23</v>
      </c>
      <c r="DF390" s="27">
        <v>50.19</v>
      </c>
      <c r="DG390" s="27">
        <v>-1.25</v>
      </c>
      <c r="DH390" s="27">
        <v>51.44</v>
      </c>
      <c r="DI390" s="27">
        <v>3.65</v>
      </c>
      <c r="DJ390" s="1">
        <v>186</v>
      </c>
      <c r="DK390" s="28">
        <v>35</v>
      </c>
      <c r="DL390" s="28" t="s">
        <v>651</v>
      </c>
      <c r="DM390" s="1">
        <v>3.75</v>
      </c>
      <c r="DN390" s="1">
        <v>1.5550000000000002</v>
      </c>
      <c r="DO390" s="1">
        <v>0</v>
      </c>
      <c r="DP390" s="16">
        <f t="shared" si="160"/>
        <v>0.49148936170212743</v>
      </c>
    </row>
    <row r="391" spans="1:120" x14ac:dyDescent="0.2">
      <c r="A391" s="13">
        <v>7</v>
      </c>
      <c r="B391" s="13" t="s">
        <v>1562</v>
      </c>
      <c r="C391" s="13" t="s">
        <v>1563</v>
      </c>
      <c r="D391" s="13" t="s">
        <v>1564</v>
      </c>
      <c r="E391" s="13" t="s">
        <v>123</v>
      </c>
      <c r="F391" s="1" t="s">
        <v>124</v>
      </c>
      <c r="G391" s="13">
        <v>73</v>
      </c>
      <c r="H391" s="13">
        <v>238</v>
      </c>
      <c r="I391" s="13" t="s">
        <v>125</v>
      </c>
      <c r="J391" s="13">
        <v>2005</v>
      </c>
      <c r="K391" s="13">
        <v>1</v>
      </c>
      <c r="L391" s="13">
        <v>3</v>
      </c>
      <c r="M391" s="1"/>
      <c r="N391" s="1">
        <v>28</v>
      </c>
      <c r="O391" s="13" t="s">
        <v>1467</v>
      </c>
      <c r="P391" s="13" t="s">
        <v>1561</v>
      </c>
      <c r="Q391" s="1" t="str">
        <f t="shared" si="138"/>
        <v>CBJ</v>
      </c>
      <c r="R391" s="13" t="s">
        <v>145</v>
      </c>
      <c r="S391" s="1"/>
      <c r="T391" s="13" t="s">
        <v>173</v>
      </c>
      <c r="U391" s="13">
        <v>79</v>
      </c>
      <c r="V391" s="13">
        <v>8</v>
      </c>
      <c r="W391" s="13">
        <v>32</v>
      </c>
      <c r="X391" s="14">
        <v>11</v>
      </c>
      <c r="Y391" s="13">
        <v>40</v>
      </c>
      <c r="Z391" s="13">
        <v>-13</v>
      </c>
      <c r="AA391" s="1">
        <v>141</v>
      </c>
      <c r="AB391" s="14">
        <v>56</v>
      </c>
      <c r="AC391" s="14">
        <v>76</v>
      </c>
      <c r="AD391" s="15">
        <f t="shared" si="139"/>
        <v>5.6737588652482268E-2</v>
      </c>
      <c r="AE391" s="15">
        <f t="shared" si="140"/>
        <v>2.9304029304029304E-2</v>
      </c>
      <c r="AF391" s="16">
        <v>1909.1</v>
      </c>
      <c r="AG391" s="17">
        <f t="shared" si="141"/>
        <v>24.165822784810125</v>
      </c>
      <c r="AH391" s="29">
        <v>2133</v>
      </c>
      <c r="AI391" s="17">
        <f t="shared" si="142"/>
        <v>27</v>
      </c>
      <c r="AJ391" s="19">
        <f t="shared" si="143"/>
        <v>0.89503047351148612</v>
      </c>
      <c r="AK391" s="20">
        <f>'Even Strength'!AA391+'Power Play'!R391+'Penalty Kill'!L391</f>
        <v>83.757575757575751</v>
      </c>
      <c r="AL391" s="19">
        <f t="shared" si="144"/>
        <v>2.6323684172932511</v>
      </c>
      <c r="AM391" s="15">
        <f>IF(('Even Strength'!BR391+'Power Play'!AK391+'Penalty Kill'!AG391)&gt;0,V391/('Even Strength'!BR391+'Power Play'!AK391+'Penalty Kill'!AG391),0)</f>
        <v>8.98876404494382E-2</v>
      </c>
      <c r="AN391" s="15">
        <f>IF(('Even Strength'!BR391+'Power Play'!AK391+'Penalty Kill'!AG391)&gt;0,W391/('Even Strength'!BR391+'Power Play'!AK391+'Penalty Kill'!AG391),0)</f>
        <v>0.3595505617977528</v>
      </c>
      <c r="AO391" s="15">
        <f t="shared" si="145"/>
        <v>0.449438202247191</v>
      </c>
      <c r="AP391" s="13">
        <v>0</v>
      </c>
      <c r="AQ391" s="13">
        <v>0</v>
      </c>
      <c r="AR391" s="21">
        <f t="shared" si="146"/>
        <v>0</v>
      </c>
      <c r="AS391" s="22">
        <v>0</v>
      </c>
      <c r="AT391" s="1"/>
      <c r="AU391" s="1"/>
      <c r="AV391">
        <v>129</v>
      </c>
      <c r="AW391" s="13">
        <v>157</v>
      </c>
      <c r="AX391" s="13">
        <v>131</v>
      </c>
      <c r="AY391" s="13">
        <v>56</v>
      </c>
      <c r="AZ391" s="13">
        <v>30</v>
      </c>
      <c r="BA391" s="13">
        <v>18</v>
      </c>
      <c r="BB391" s="16">
        <f t="shared" si="147"/>
        <v>4.0542664082551996</v>
      </c>
      <c r="BC391" s="17">
        <f t="shared" si="148"/>
        <v>4.9342622177989632</v>
      </c>
      <c r="BD391" s="17">
        <f t="shared" si="149"/>
        <v>4.1171232517940393</v>
      </c>
      <c r="BE391" s="17">
        <f t="shared" si="150"/>
        <v>1.7599916190875282</v>
      </c>
      <c r="BF391" s="17">
        <f t="shared" si="151"/>
        <v>0.94285265308260435</v>
      </c>
      <c r="BG391" s="17">
        <f t="shared" si="152"/>
        <v>0.56571159184956266</v>
      </c>
      <c r="BH391" s="13">
        <v>44</v>
      </c>
      <c r="BI391" s="13">
        <v>22</v>
      </c>
      <c r="BJ391" s="13">
        <v>0</v>
      </c>
      <c r="BK391" s="13">
        <v>0</v>
      </c>
      <c r="BL391" s="13">
        <v>0</v>
      </c>
      <c r="BM391" s="13">
        <v>0</v>
      </c>
      <c r="BN391" s="13">
        <f t="shared" si="153"/>
        <v>332</v>
      </c>
      <c r="BO391" s="16">
        <v>-4.2750000000000004</v>
      </c>
      <c r="BP391" s="13">
        <v>2</v>
      </c>
      <c r="BQ391" s="13">
        <v>1</v>
      </c>
      <c r="BR391" s="23">
        <f t="shared" si="154"/>
        <v>0.5</v>
      </c>
      <c r="BS391" s="13">
        <v>1</v>
      </c>
      <c r="BT391" s="13">
        <v>1</v>
      </c>
      <c r="BU391" s="13">
        <v>18</v>
      </c>
      <c r="BV391" s="13">
        <v>1</v>
      </c>
      <c r="BW391" s="13">
        <v>1</v>
      </c>
      <c r="BX391" s="13">
        <v>1</v>
      </c>
      <c r="BY391" s="13">
        <v>0</v>
      </c>
      <c r="BZ391" s="13">
        <v>0</v>
      </c>
      <c r="CA391" s="13">
        <v>0</v>
      </c>
      <c r="CB391" s="23">
        <f t="shared" si="155"/>
        <v>0</v>
      </c>
      <c r="CC391" s="16">
        <v>3</v>
      </c>
      <c r="CD391" s="16">
        <v>2.4</v>
      </c>
      <c r="CE391" s="16">
        <v>5.4</v>
      </c>
      <c r="CF391" s="24">
        <f t="shared" si="156"/>
        <v>6.8354430379746839E-2</v>
      </c>
      <c r="CG391" s="24">
        <f t="shared" si="157"/>
        <v>0.16971347755486879</v>
      </c>
      <c r="CH391" s="25">
        <v>5</v>
      </c>
      <c r="CI391" s="16">
        <v>43.2</v>
      </c>
      <c r="CJ391" s="16">
        <v>42.3</v>
      </c>
      <c r="CK391" s="16">
        <v>-7.4</v>
      </c>
      <c r="CL391" s="16">
        <v>5</v>
      </c>
      <c r="CM391" s="16">
        <v>0.60000000000000009</v>
      </c>
      <c r="CN391" s="16">
        <v>0.4</v>
      </c>
      <c r="CO391" s="16">
        <v>6</v>
      </c>
      <c r="CP391" s="26">
        <f t="shared" si="158"/>
        <v>7.5949367088607597E-2</v>
      </c>
      <c r="CQ391" s="26">
        <f t="shared" si="159"/>
        <v>0.18857053061652088</v>
      </c>
      <c r="CR391" s="13">
        <v>2</v>
      </c>
      <c r="CS391" s="13">
        <v>2</v>
      </c>
      <c r="CT391" s="13">
        <v>0</v>
      </c>
      <c r="CU391" s="13">
        <v>0</v>
      </c>
      <c r="CV391" s="13">
        <v>-0.03</v>
      </c>
      <c r="CW391" s="13">
        <v>0.49</v>
      </c>
      <c r="CX391" s="13">
        <v>-1.3</v>
      </c>
      <c r="CY391" s="13">
        <v>1.25</v>
      </c>
      <c r="CZ391" s="13">
        <v>-0.86</v>
      </c>
      <c r="DA391" s="13">
        <v>-0.45</v>
      </c>
      <c r="DB391" s="27">
        <v>-24.59</v>
      </c>
      <c r="DC391" s="27">
        <v>-26.12</v>
      </c>
      <c r="DD391" s="27">
        <v>1.53</v>
      </c>
      <c r="DE391" s="27">
        <v>7.0000000000000007E-2</v>
      </c>
      <c r="DF391" s="27">
        <v>-13.1</v>
      </c>
      <c r="DG391" s="27">
        <v>-20.25</v>
      </c>
      <c r="DH391" s="27">
        <v>7.14</v>
      </c>
      <c r="DI391" s="27">
        <v>0.31</v>
      </c>
      <c r="DJ391" s="1">
        <v>186</v>
      </c>
      <c r="DK391" s="1"/>
      <c r="DL391" s="1"/>
      <c r="DM391" s="1">
        <v>4.3570000000000002</v>
      </c>
      <c r="DN391" s="1">
        <v>0</v>
      </c>
      <c r="DO391" s="1">
        <v>0</v>
      </c>
      <c r="DP391" s="16">
        <f t="shared" si="160"/>
        <v>-2.1000000000000014</v>
      </c>
    </row>
    <row r="392" spans="1:120" x14ac:dyDescent="0.2">
      <c r="A392" s="13">
        <v>9</v>
      </c>
      <c r="B392" s="13" t="s">
        <v>1565</v>
      </c>
      <c r="C392" s="13" t="s">
        <v>979</v>
      </c>
      <c r="D392" s="13" t="s">
        <v>980</v>
      </c>
      <c r="E392" s="13" t="s">
        <v>123</v>
      </c>
      <c r="F392" s="1" t="s">
        <v>124</v>
      </c>
      <c r="G392" s="13">
        <v>68</v>
      </c>
      <c r="H392" s="13">
        <v>183</v>
      </c>
      <c r="I392" s="13" t="s">
        <v>150</v>
      </c>
      <c r="J392" s="1"/>
      <c r="K392" s="1"/>
      <c r="L392" s="1"/>
      <c r="M392" s="1"/>
      <c r="N392" s="1">
        <v>24</v>
      </c>
      <c r="O392" s="13" t="s">
        <v>546</v>
      </c>
      <c r="P392" s="13" t="s">
        <v>1561</v>
      </c>
      <c r="Q392" s="1" t="str">
        <f t="shared" si="138"/>
        <v>TBL</v>
      </c>
      <c r="R392" s="13" t="s">
        <v>219</v>
      </c>
      <c r="S392" s="1"/>
      <c r="T392" s="13" t="s">
        <v>146</v>
      </c>
      <c r="U392" s="13">
        <v>77</v>
      </c>
      <c r="V392" s="13">
        <v>29</v>
      </c>
      <c r="W392" s="13">
        <v>43</v>
      </c>
      <c r="X392" s="14">
        <v>30</v>
      </c>
      <c r="Y392" s="13">
        <v>72</v>
      </c>
      <c r="Z392" s="13">
        <v>33</v>
      </c>
      <c r="AA392" s="1">
        <v>203</v>
      </c>
      <c r="AB392" s="14">
        <v>62</v>
      </c>
      <c r="AC392" s="14">
        <v>77</v>
      </c>
      <c r="AD392" s="15">
        <f t="shared" si="139"/>
        <v>0.14285714285714285</v>
      </c>
      <c r="AE392" s="15">
        <f t="shared" si="140"/>
        <v>8.4795321637426896E-2</v>
      </c>
      <c r="AF392" s="16">
        <v>1327.35</v>
      </c>
      <c r="AG392" s="17">
        <f t="shared" si="141"/>
        <v>17.238311688311686</v>
      </c>
      <c r="AH392" s="29">
        <v>1709</v>
      </c>
      <c r="AI392" s="17">
        <f t="shared" si="142"/>
        <v>22.194805194805195</v>
      </c>
      <c r="AJ392" s="19">
        <f t="shared" si="143"/>
        <v>0.77668227033352832</v>
      </c>
      <c r="AK392" s="20">
        <f>'Even Strength'!AA392+'Power Play'!R392+'Penalty Kill'!L392</f>
        <v>213.8125</v>
      </c>
      <c r="AL392" s="19">
        <f t="shared" si="144"/>
        <v>9.6649338908351243</v>
      </c>
      <c r="AM392" s="15">
        <f>IF(('Even Strength'!BR392+'Power Play'!AK392+'Penalty Kill'!AG392)&gt;0,V392/('Even Strength'!BR392+'Power Play'!AK392+'Penalty Kill'!AG392),0)</f>
        <v>0.32954545454545453</v>
      </c>
      <c r="AN392" s="15">
        <f>IF(('Even Strength'!BR392+'Power Play'!AK392+'Penalty Kill'!AG392)&gt;0,W392/('Even Strength'!BR392+'Power Play'!AK392+'Penalty Kill'!AG392),0)</f>
        <v>0.48863636363636365</v>
      </c>
      <c r="AO392" s="15">
        <f t="shared" si="145"/>
        <v>0.81818181818181812</v>
      </c>
      <c r="AP392" s="13">
        <v>537</v>
      </c>
      <c r="AQ392" s="13">
        <v>566</v>
      </c>
      <c r="AR392" s="21">
        <f t="shared" si="146"/>
        <v>0.48685403445149594</v>
      </c>
      <c r="AS392" s="22">
        <v>24.6</v>
      </c>
      <c r="AT392" s="13">
        <v>26</v>
      </c>
      <c r="AU392" s="13">
        <v>13</v>
      </c>
      <c r="AV392">
        <v>56</v>
      </c>
      <c r="AW392" s="13">
        <v>64</v>
      </c>
      <c r="AX392" s="13">
        <v>36</v>
      </c>
      <c r="AY392" s="13">
        <v>63</v>
      </c>
      <c r="AZ392" s="13">
        <v>31</v>
      </c>
      <c r="BA392" s="13">
        <v>26</v>
      </c>
      <c r="BB392" s="16">
        <f t="shared" si="147"/>
        <v>2.531359475646966</v>
      </c>
      <c r="BC392" s="17">
        <f t="shared" si="148"/>
        <v>2.8929822578822466</v>
      </c>
      <c r="BD392" s="17">
        <f t="shared" si="149"/>
        <v>1.6273025200587639</v>
      </c>
      <c r="BE392" s="17">
        <f t="shared" si="150"/>
        <v>2.8477794101028366</v>
      </c>
      <c r="BF392" s="17">
        <f t="shared" si="151"/>
        <v>1.4012882811617131</v>
      </c>
      <c r="BG392" s="17">
        <f t="shared" si="152"/>
        <v>1.1752740422646628</v>
      </c>
      <c r="BH392" s="13">
        <v>24</v>
      </c>
      <c r="BI392" s="13">
        <v>12</v>
      </c>
      <c r="BJ392" s="13">
        <v>0</v>
      </c>
      <c r="BK392" s="13">
        <v>0</v>
      </c>
      <c r="BL392" s="13">
        <v>0</v>
      </c>
      <c r="BM392" s="13">
        <v>0</v>
      </c>
      <c r="BN392" s="13">
        <f t="shared" si="153"/>
        <v>124</v>
      </c>
      <c r="BO392" s="16">
        <v>17.079000000000001</v>
      </c>
      <c r="BP392" s="1"/>
      <c r="BQ392" s="1"/>
      <c r="BR392" s="23" t="str">
        <f t="shared" si="154"/>
        <v xml:space="preserve"> </v>
      </c>
      <c r="BS392" s="1"/>
      <c r="BT392" s="13">
        <v>3</v>
      </c>
      <c r="BU392" s="13">
        <v>13</v>
      </c>
      <c r="BV392" s="13">
        <v>2</v>
      </c>
      <c r="BW392" s="13">
        <v>1</v>
      </c>
      <c r="BX392" s="13">
        <v>6</v>
      </c>
      <c r="BY392" s="13">
        <v>1</v>
      </c>
      <c r="BZ392" s="13">
        <v>0</v>
      </c>
      <c r="CA392" s="13">
        <v>1</v>
      </c>
      <c r="CB392" s="23">
        <f t="shared" si="155"/>
        <v>1</v>
      </c>
      <c r="CC392" s="16">
        <v>7.7</v>
      </c>
      <c r="CD392" s="16">
        <v>2.6</v>
      </c>
      <c r="CE392" s="16">
        <v>10.3</v>
      </c>
      <c r="CF392" s="24">
        <f t="shared" si="156"/>
        <v>0.13376623376623378</v>
      </c>
      <c r="CG392" s="24">
        <f t="shared" si="157"/>
        <v>0.46558933212792408</v>
      </c>
      <c r="CH392" s="25">
        <v>7</v>
      </c>
      <c r="CI392" s="16">
        <v>33.700000000000003</v>
      </c>
      <c r="CJ392" s="16">
        <v>34.299999999999997</v>
      </c>
      <c r="CK392" s="16">
        <v>22.1</v>
      </c>
      <c r="CL392" s="16">
        <v>15.4</v>
      </c>
      <c r="CM392" s="16">
        <v>6.8</v>
      </c>
      <c r="CN392" s="16">
        <v>0</v>
      </c>
      <c r="CO392" s="16">
        <v>22.1</v>
      </c>
      <c r="CP392" s="26">
        <f t="shared" si="158"/>
        <v>0.28701298701298705</v>
      </c>
      <c r="CQ392" s="26">
        <f t="shared" si="159"/>
        <v>0.99898293592496334</v>
      </c>
      <c r="CR392" s="13">
        <v>4</v>
      </c>
      <c r="CS392" s="13">
        <v>6</v>
      </c>
      <c r="CT392" s="13">
        <v>4</v>
      </c>
      <c r="CU392" s="13">
        <v>0.33</v>
      </c>
      <c r="CV392" s="13">
        <v>1.18</v>
      </c>
      <c r="CW392" s="13">
        <v>2.19</v>
      </c>
      <c r="CX392" s="13">
        <v>7.11</v>
      </c>
      <c r="CY392" s="13">
        <v>-2.41</v>
      </c>
      <c r="CZ392" s="13">
        <v>6.21</v>
      </c>
      <c r="DA392" s="13">
        <v>14.61</v>
      </c>
      <c r="DB392" s="27">
        <v>92.73</v>
      </c>
      <c r="DC392" s="27">
        <v>44.28</v>
      </c>
      <c r="DD392" s="27">
        <v>48.45</v>
      </c>
      <c r="DE392" s="27">
        <v>3</v>
      </c>
      <c r="DF392" s="27">
        <v>83.1</v>
      </c>
      <c r="DG392" s="27">
        <v>45.98</v>
      </c>
      <c r="DH392" s="27">
        <v>37.119999999999997</v>
      </c>
      <c r="DI392" s="27">
        <v>2.2999999999999998</v>
      </c>
      <c r="DJ392" s="1">
        <v>186</v>
      </c>
      <c r="DK392" s="28">
        <v>5</v>
      </c>
      <c r="DL392" s="28" t="s">
        <v>1128</v>
      </c>
      <c r="DM392" s="1">
        <v>3.3330000000000002</v>
      </c>
      <c r="DN392" s="1">
        <v>4.1000000000000002E-2</v>
      </c>
      <c r="DO392" s="1">
        <v>0</v>
      </c>
      <c r="DP392" s="16">
        <f t="shared" si="160"/>
        <v>16.178723404255319</v>
      </c>
    </row>
    <row r="393" spans="1:120" x14ac:dyDescent="0.2">
      <c r="A393" s="13">
        <v>36</v>
      </c>
      <c r="B393" s="13" t="s">
        <v>1566</v>
      </c>
      <c r="C393" s="13" t="s">
        <v>1567</v>
      </c>
      <c r="D393" s="1"/>
      <c r="E393" s="13" t="s">
        <v>234</v>
      </c>
      <c r="F393" s="1" t="s">
        <v>235</v>
      </c>
      <c r="G393" s="13">
        <v>71</v>
      </c>
      <c r="H393" s="13">
        <v>198</v>
      </c>
      <c r="I393" s="13" t="s">
        <v>125</v>
      </c>
      <c r="J393" s="13">
        <v>2001</v>
      </c>
      <c r="K393" s="13">
        <v>6</v>
      </c>
      <c r="L393" s="13">
        <v>192</v>
      </c>
      <c r="M393" s="1"/>
      <c r="N393" s="1">
        <v>31</v>
      </c>
      <c r="O393" s="13" t="s">
        <v>1568</v>
      </c>
      <c r="P393" s="13" t="s">
        <v>1569</v>
      </c>
      <c r="Q393" s="1" t="str">
        <f t="shared" si="138"/>
        <v>FLA</v>
      </c>
      <c r="R393" s="13" t="s">
        <v>302</v>
      </c>
      <c r="S393" s="1"/>
      <c r="T393" s="13" t="s">
        <v>207</v>
      </c>
      <c r="U393" s="13">
        <v>81</v>
      </c>
      <c r="V393" s="13">
        <v>8</v>
      </c>
      <c r="W393" s="13">
        <v>36</v>
      </c>
      <c r="X393" s="14">
        <v>19</v>
      </c>
      <c r="Y393" s="13">
        <v>44</v>
      </c>
      <c r="Z393" s="13">
        <v>-2</v>
      </c>
      <c r="AA393" s="1">
        <v>134</v>
      </c>
      <c r="AB393" s="14">
        <v>36</v>
      </c>
      <c r="AC393" s="14">
        <v>47</v>
      </c>
      <c r="AD393" s="15">
        <f t="shared" si="139"/>
        <v>5.9701492537313432E-2</v>
      </c>
      <c r="AE393" s="15">
        <f t="shared" si="140"/>
        <v>3.6866359447004608E-2</v>
      </c>
      <c r="AF393" s="16">
        <v>1355.7833333333001</v>
      </c>
      <c r="AG393" s="17">
        <f t="shared" si="141"/>
        <v>16.738065843620991</v>
      </c>
      <c r="AH393" s="29">
        <v>1794</v>
      </c>
      <c r="AI393" s="17">
        <f t="shared" si="142"/>
        <v>22.148148148148149</v>
      </c>
      <c r="AJ393" s="19">
        <f t="shared" si="143"/>
        <v>0.75573206986248609</v>
      </c>
      <c r="AK393" s="20">
        <f>'Even Strength'!AA393+'Power Play'!R393+'Penalty Kill'!L393</f>
        <v>207.57948717948716</v>
      </c>
      <c r="AL393" s="19">
        <f t="shared" si="144"/>
        <v>9.1864008979577871</v>
      </c>
      <c r="AM393" s="15">
        <f>IF(('Even Strength'!BR393+'Power Play'!AK393+'Penalty Kill'!AG393)&gt;0,V393/('Even Strength'!BR393+'Power Play'!AK393+'Penalty Kill'!AG393),0)</f>
        <v>0.14814814814814814</v>
      </c>
      <c r="AN393" s="15">
        <f>IF(('Even Strength'!BR393+'Power Play'!AK393+'Penalty Kill'!AG393)&gt;0,W393/('Even Strength'!BR393+'Power Play'!AK393+'Penalty Kill'!AG393),0)</f>
        <v>0.66666666666666663</v>
      </c>
      <c r="AO393" s="15">
        <f t="shared" si="145"/>
        <v>0.81481481481481477</v>
      </c>
      <c r="AP393" s="13">
        <v>126</v>
      </c>
      <c r="AQ393" s="13">
        <v>124</v>
      </c>
      <c r="AR393" s="21">
        <f t="shared" si="146"/>
        <v>0.504</v>
      </c>
      <c r="AS393" s="22">
        <v>4.9000000000000004</v>
      </c>
      <c r="AT393" s="13">
        <v>2</v>
      </c>
      <c r="AU393" s="13">
        <v>1</v>
      </c>
      <c r="AV393">
        <v>67</v>
      </c>
      <c r="AW393" s="13">
        <v>52</v>
      </c>
      <c r="AX393" s="13">
        <v>50</v>
      </c>
      <c r="AY393" s="13">
        <v>36</v>
      </c>
      <c r="AZ393" s="13">
        <v>26</v>
      </c>
      <c r="BA393" s="13">
        <v>29</v>
      </c>
      <c r="BB393" s="16">
        <f t="shared" si="147"/>
        <v>2.9650755405854659</v>
      </c>
      <c r="BC393" s="17">
        <f t="shared" si="148"/>
        <v>2.3012526583648394</v>
      </c>
      <c r="BD393" s="17">
        <f t="shared" si="149"/>
        <v>2.2127429407354224</v>
      </c>
      <c r="BE393" s="17">
        <f t="shared" si="150"/>
        <v>1.593174917329504</v>
      </c>
      <c r="BF393" s="17">
        <f t="shared" si="151"/>
        <v>1.1506263291824197</v>
      </c>
      <c r="BG393" s="17">
        <f t="shared" si="152"/>
        <v>1.2833909056265451</v>
      </c>
      <c r="BH393" s="13">
        <v>34</v>
      </c>
      <c r="BI393" s="13">
        <v>17</v>
      </c>
      <c r="BJ393" s="13">
        <v>0</v>
      </c>
      <c r="BK393" s="13">
        <v>0</v>
      </c>
      <c r="BL393" s="13">
        <v>0</v>
      </c>
      <c r="BM393" s="13">
        <v>0</v>
      </c>
      <c r="BN393" s="13">
        <f t="shared" si="153"/>
        <v>136</v>
      </c>
      <c r="BO393" s="16">
        <v>-4.9610000000000003</v>
      </c>
      <c r="BP393" s="13">
        <v>12</v>
      </c>
      <c r="BQ393" s="13">
        <v>2</v>
      </c>
      <c r="BR393" s="23">
        <f t="shared" si="154"/>
        <v>0.16666666666666666</v>
      </c>
      <c r="BS393" s="13">
        <v>0</v>
      </c>
      <c r="BT393" s="13">
        <v>1</v>
      </c>
      <c r="BU393" s="13">
        <v>24</v>
      </c>
      <c r="BV393" s="13">
        <v>0</v>
      </c>
      <c r="BW393" s="13">
        <v>1</v>
      </c>
      <c r="BX393" s="13">
        <v>0</v>
      </c>
      <c r="BY393" s="13">
        <v>0</v>
      </c>
      <c r="BZ393" s="13">
        <v>0</v>
      </c>
      <c r="CA393" s="13">
        <v>0</v>
      </c>
      <c r="CB393" s="23">
        <f t="shared" si="155"/>
        <v>0</v>
      </c>
      <c r="CC393" s="16">
        <v>2.1</v>
      </c>
      <c r="CD393" s="16">
        <v>1.4</v>
      </c>
      <c r="CE393" s="16">
        <v>3.5</v>
      </c>
      <c r="CF393" s="24">
        <f t="shared" si="156"/>
        <v>4.3209876543209874E-2</v>
      </c>
      <c r="CG393" s="24">
        <f t="shared" si="157"/>
        <v>0.15489200585147958</v>
      </c>
      <c r="CH393" s="25">
        <v>8</v>
      </c>
      <c r="CI393" s="16">
        <v>28.8</v>
      </c>
      <c r="CJ393" s="16">
        <v>27.1</v>
      </c>
      <c r="CK393" s="16">
        <v>-0.2</v>
      </c>
      <c r="CL393" s="16">
        <v>3.7</v>
      </c>
      <c r="CM393" s="16">
        <v>2.7</v>
      </c>
      <c r="CN393" s="16">
        <v>-1.4</v>
      </c>
      <c r="CO393" s="16">
        <v>5</v>
      </c>
      <c r="CP393" s="26">
        <f t="shared" si="158"/>
        <v>6.1728395061728392E-2</v>
      </c>
      <c r="CQ393" s="26">
        <f t="shared" si="159"/>
        <v>0.22127429407354224</v>
      </c>
      <c r="CR393" s="13">
        <v>1</v>
      </c>
      <c r="CS393" s="13">
        <v>0</v>
      </c>
      <c r="CT393" s="13">
        <v>0</v>
      </c>
      <c r="CU393" s="13">
        <v>0.21</v>
      </c>
      <c r="CV393" s="13">
        <v>-1.07</v>
      </c>
      <c r="CW393" s="13">
        <v>0.79</v>
      </c>
      <c r="CX393" s="13">
        <v>1.88</v>
      </c>
      <c r="CY393" s="13">
        <v>3.77</v>
      </c>
      <c r="CZ393" s="13">
        <v>-2.23</v>
      </c>
      <c r="DA393" s="13">
        <v>3.35</v>
      </c>
      <c r="DB393" s="27">
        <v>6.61</v>
      </c>
      <c r="DC393" s="27">
        <v>37.130000000000003</v>
      </c>
      <c r="DD393" s="27">
        <v>-30.52</v>
      </c>
      <c r="DE393" s="27">
        <v>-1.92</v>
      </c>
      <c r="DF393" s="27">
        <v>2.52</v>
      </c>
      <c r="DG393" s="27">
        <v>14.89</v>
      </c>
      <c r="DH393" s="27">
        <v>-12.37</v>
      </c>
      <c r="DI393" s="27">
        <v>-0.78</v>
      </c>
      <c r="DJ393" s="1">
        <v>186</v>
      </c>
      <c r="DK393" s="28">
        <v>1</v>
      </c>
      <c r="DL393" s="28" t="s">
        <v>340</v>
      </c>
      <c r="DM393" s="1">
        <v>4</v>
      </c>
      <c r="DN393" s="1">
        <v>4.9000000000000002E-2</v>
      </c>
      <c r="DO393" s="1">
        <v>0</v>
      </c>
      <c r="DP393" s="16">
        <f t="shared" si="160"/>
        <v>-2.3404255319148941</v>
      </c>
    </row>
    <row r="394" spans="1:120" ht="25.5" x14ac:dyDescent="0.2">
      <c r="A394" s="13">
        <v>13</v>
      </c>
      <c r="B394" s="13" t="s">
        <v>1570</v>
      </c>
      <c r="C394" s="13" t="s">
        <v>1571</v>
      </c>
      <c r="D394" s="1"/>
      <c r="E394" s="13" t="s">
        <v>234</v>
      </c>
      <c r="F394" s="1" t="s">
        <v>235</v>
      </c>
      <c r="G394" s="13">
        <v>74</v>
      </c>
      <c r="H394" s="13">
        <v>210</v>
      </c>
      <c r="I394" s="13" t="s">
        <v>125</v>
      </c>
      <c r="J394" s="13">
        <v>1997</v>
      </c>
      <c r="K394" s="13">
        <v>1</v>
      </c>
      <c r="L394" s="13">
        <v>3</v>
      </c>
      <c r="M394" s="1"/>
      <c r="N394" s="1">
        <v>36</v>
      </c>
      <c r="O394" s="13" t="s">
        <v>1572</v>
      </c>
      <c r="P394" s="13" t="s">
        <v>1569</v>
      </c>
      <c r="Q394" s="1" t="str">
        <f t="shared" si="138"/>
        <v>STL</v>
      </c>
      <c r="R394" s="13" t="s">
        <v>1573</v>
      </c>
      <c r="S394" s="1">
        <v>48</v>
      </c>
      <c r="T394" s="13" t="s">
        <v>146</v>
      </c>
      <c r="U394" s="13">
        <v>62</v>
      </c>
      <c r="V394" s="13">
        <v>4</v>
      </c>
      <c r="W394" s="13">
        <v>6</v>
      </c>
      <c r="X394" s="14">
        <v>6</v>
      </c>
      <c r="Y394" s="13">
        <v>10</v>
      </c>
      <c r="Z394" s="13">
        <v>6</v>
      </c>
      <c r="AA394" s="1">
        <v>110</v>
      </c>
      <c r="AB394" s="14">
        <v>38</v>
      </c>
      <c r="AC394" s="14">
        <v>34</v>
      </c>
      <c r="AD394" s="15">
        <f t="shared" si="139"/>
        <v>3.6363636363636362E-2</v>
      </c>
      <c r="AE394" s="15">
        <f t="shared" si="140"/>
        <v>2.197802197802198E-2</v>
      </c>
      <c r="AF394" s="16">
        <v>822.36666666669998</v>
      </c>
      <c r="AG394" s="17">
        <f t="shared" si="141"/>
        <v>13.263978494624194</v>
      </c>
      <c r="AH394" s="29">
        <v>1187</v>
      </c>
      <c r="AI394" s="17">
        <f t="shared" si="142"/>
        <v>19.14516129032258</v>
      </c>
      <c r="AJ394" s="19">
        <f t="shared" si="143"/>
        <v>0.69281100814380792</v>
      </c>
      <c r="AK394" s="20">
        <f>'Even Strength'!AA394+'Power Play'!R394+'Penalty Kill'!L394</f>
        <v>107.5</v>
      </c>
      <c r="AL394" s="19">
        <f t="shared" si="144"/>
        <v>7.8432167321953781</v>
      </c>
      <c r="AM394" s="15">
        <f>IF(('Even Strength'!BR394+'Power Play'!AK394+'Penalty Kill'!AG394)&gt;0,V394/('Even Strength'!BR394+'Power Play'!AK394+'Penalty Kill'!AG394),0)</f>
        <v>0.25</v>
      </c>
      <c r="AN394" s="15">
        <f>IF(('Even Strength'!BR394+'Power Play'!AK394+'Penalty Kill'!AG394)&gt;0,W394/('Even Strength'!BR394+'Power Play'!AK394+'Penalty Kill'!AG394),0)</f>
        <v>0.375</v>
      </c>
      <c r="AO394" s="15">
        <f t="shared" si="145"/>
        <v>0.625</v>
      </c>
      <c r="AP394" s="13">
        <v>134</v>
      </c>
      <c r="AQ394" s="13">
        <v>196</v>
      </c>
      <c r="AR394" s="21">
        <f t="shared" si="146"/>
        <v>0.40606060606060607</v>
      </c>
      <c r="AS394" s="22">
        <v>8.1999999999999993</v>
      </c>
      <c r="AT394" s="13">
        <v>4</v>
      </c>
      <c r="AU394" s="13">
        <v>3</v>
      </c>
      <c r="AV394">
        <v>37</v>
      </c>
      <c r="AW394" s="13">
        <v>64</v>
      </c>
      <c r="AX394" s="13">
        <v>19</v>
      </c>
      <c r="AY394" s="13">
        <v>38</v>
      </c>
      <c r="AZ394" s="13">
        <v>11</v>
      </c>
      <c r="BA394" s="13">
        <v>11</v>
      </c>
      <c r="BB394" s="16">
        <f t="shared" si="147"/>
        <v>2.6995257589881767</v>
      </c>
      <c r="BC394" s="17">
        <f t="shared" si="148"/>
        <v>4.6694499614930622</v>
      </c>
      <c r="BD394" s="17">
        <f t="shared" si="149"/>
        <v>1.3862429573182529</v>
      </c>
      <c r="BE394" s="17">
        <f t="shared" si="150"/>
        <v>2.7724859146365057</v>
      </c>
      <c r="BF394" s="17">
        <f t="shared" si="151"/>
        <v>0.80256171213162009</v>
      </c>
      <c r="BG394" s="17">
        <f t="shared" si="152"/>
        <v>0.80256171213162009</v>
      </c>
      <c r="BH394" s="13">
        <v>28</v>
      </c>
      <c r="BI394" s="13">
        <v>14</v>
      </c>
      <c r="BJ394" s="13">
        <v>0</v>
      </c>
      <c r="BK394" s="13">
        <v>0</v>
      </c>
      <c r="BL394" s="13">
        <v>0</v>
      </c>
      <c r="BM394" s="13">
        <v>0</v>
      </c>
      <c r="BN394" s="13">
        <f t="shared" si="153"/>
        <v>111</v>
      </c>
      <c r="BO394" s="16">
        <v>-3.1930000000000001</v>
      </c>
      <c r="BP394" s="13">
        <v>1</v>
      </c>
      <c r="BQ394" s="13">
        <v>0</v>
      </c>
      <c r="BR394" s="23">
        <f t="shared" si="154"/>
        <v>0</v>
      </c>
      <c r="BS394" s="13">
        <v>0</v>
      </c>
      <c r="BT394" s="13">
        <v>0</v>
      </c>
      <c r="BU394" s="13">
        <v>18</v>
      </c>
      <c r="BV394" s="13">
        <v>0</v>
      </c>
      <c r="BW394" s="13">
        <v>1</v>
      </c>
      <c r="BX394" s="13">
        <v>1</v>
      </c>
      <c r="BY394" s="13">
        <v>0</v>
      </c>
      <c r="BZ394" s="13">
        <v>0</v>
      </c>
      <c r="CA394" s="13">
        <v>0</v>
      </c>
      <c r="CB394" s="23">
        <f t="shared" si="155"/>
        <v>0</v>
      </c>
      <c r="CC394" s="16">
        <v>-0.7</v>
      </c>
      <c r="CD394" s="16">
        <v>1.1000000000000001</v>
      </c>
      <c r="CE394" s="16">
        <v>0.4</v>
      </c>
      <c r="CF394" s="24">
        <f t="shared" si="156"/>
        <v>6.4516129032258064E-3</v>
      </c>
      <c r="CG394" s="24">
        <f t="shared" si="157"/>
        <v>2.918406225933164E-2</v>
      </c>
      <c r="CH394" s="25">
        <v>0</v>
      </c>
      <c r="CI394" s="16">
        <v>9.6</v>
      </c>
      <c r="CJ394" s="16">
        <v>13.4</v>
      </c>
      <c r="CK394" s="16">
        <v>3.1</v>
      </c>
      <c r="CL394" s="16">
        <v>-0.2</v>
      </c>
      <c r="CM394" s="16">
        <v>2.6</v>
      </c>
      <c r="CN394" s="16">
        <v>-0.30000000000000004</v>
      </c>
      <c r="CO394" s="16">
        <v>2.1</v>
      </c>
      <c r="CP394" s="26">
        <f t="shared" si="158"/>
        <v>3.3870967741935487E-2</v>
      </c>
      <c r="CQ394" s="26">
        <f t="shared" si="159"/>
        <v>0.15321632686149111</v>
      </c>
      <c r="CR394" s="13">
        <v>0</v>
      </c>
      <c r="CS394" s="13">
        <v>0</v>
      </c>
      <c r="CT394" s="13">
        <v>1</v>
      </c>
      <c r="CU394" s="13">
        <v>-0.18</v>
      </c>
      <c r="CV394" s="13">
        <v>-0.33</v>
      </c>
      <c r="CW394" s="13">
        <v>0.08</v>
      </c>
      <c r="CX394" s="13">
        <v>1.06</v>
      </c>
      <c r="CY394" s="13">
        <v>1.69</v>
      </c>
      <c r="CZ394" s="13">
        <v>-3.42</v>
      </c>
      <c r="DA394" s="13">
        <v>-1.1000000000000001</v>
      </c>
      <c r="DB394" s="27">
        <v>-12.73</v>
      </c>
      <c r="DC394" s="27">
        <v>-20.170000000000002</v>
      </c>
      <c r="DD394" s="27">
        <v>7.45</v>
      </c>
      <c r="DE394" s="27">
        <v>25.15</v>
      </c>
      <c r="DF394" s="27">
        <v>7.74</v>
      </c>
      <c r="DG394" s="27">
        <v>-17.87</v>
      </c>
      <c r="DH394" s="27">
        <v>25.6</v>
      </c>
      <c r="DI394" s="27">
        <v>24.83</v>
      </c>
      <c r="DJ394" s="1">
        <v>186</v>
      </c>
      <c r="DK394" s="1">
        <v>8</v>
      </c>
      <c r="DL394" s="1" t="s">
        <v>1316</v>
      </c>
      <c r="DM394" s="1">
        <v>2.5</v>
      </c>
      <c r="DN394" s="1">
        <v>0.24299999999999999</v>
      </c>
      <c r="DO394" s="1">
        <v>0</v>
      </c>
      <c r="DP394" s="16">
        <f t="shared" si="160"/>
        <v>-2.0489361702127655</v>
      </c>
    </row>
    <row r="395" spans="1:120" x14ac:dyDescent="0.2">
      <c r="A395" s="13">
        <v>2</v>
      </c>
      <c r="B395" s="13" t="s">
        <v>1574</v>
      </c>
      <c r="C395" s="13" t="s">
        <v>299</v>
      </c>
      <c r="D395" s="1"/>
      <c r="E395" s="13" t="s">
        <v>234</v>
      </c>
      <c r="F395" s="1" t="s">
        <v>235</v>
      </c>
      <c r="G395" s="13">
        <v>75</v>
      </c>
      <c r="H395" s="13">
        <v>210</v>
      </c>
      <c r="I395" s="13" t="s">
        <v>125</v>
      </c>
      <c r="J395" s="13">
        <v>2011</v>
      </c>
      <c r="K395" s="13">
        <v>7</v>
      </c>
      <c r="L395" s="13">
        <v>195</v>
      </c>
      <c r="M395" s="13" t="s">
        <v>159</v>
      </c>
      <c r="N395" s="1">
        <v>23</v>
      </c>
      <c r="O395" s="13" t="s">
        <v>1575</v>
      </c>
      <c r="P395" s="13" t="s">
        <v>1576</v>
      </c>
      <c r="Q395" s="1" t="str">
        <f t="shared" si="138"/>
        <v>DAL</v>
      </c>
      <c r="R395" s="13" t="s">
        <v>363</v>
      </c>
      <c r="S395" s="1"/>
      <c r="T395" s="13" t="s">
        <v>173</v>
      </c>
      <c r="U395" s="13">
        <v>51</v>
      </c>
      <c r="V395" s="13">
        <v>0</v>
      </c>
      <c r="W395" s="13">
        <v>10</v>
      </c>
      <c r="X395" s="14">
        <v>4</v>
      </c>
      <c r="Y395" s="13">
        <v>10</v>
      </c>
      <c r="Z395" s="13">
        <v>-2</v>
      </c>
      <c r="AA395" s="1">
        <v>40</v>
      </c>
      <c r="AB395" s="14">
        <v>23</v>
      </c>
      <c r="AC395" s="14">
        <v>38</v>
      </c>
      <c r="AD395" s="15">
        <f t="shared" si="139"/>
        <v>0</v>
      </c>
      <c r="AE395" s="15">
        <f t="shared" si="140"/>
        <v>0</v>
      </c>
      <c r="AF395" s="16">
        <v>842.05</v>
      </c>
      <c r="AG395" s="17">
        <f t="shared" si="141"/>
        <v>16.510784313725491</v>
      </c>
      <c r="AH395" s="29">
        <v>1225</v>
      </c>
      <c r="AI395" s="17">
        <f t="shared" si="142"/>
        <v>24.019607843137255</v>
      </c>
      <c r="AJ395" s="19">
        <f t="shared" si="143"/>
        <v>0.68738775510204075</v>
      </c>
      <c r="AK395" s="20">
        <f>'Even Strength'!AA395+'Power Play'!R395+'Penalty Kill'!L395</f>
        <v>33.454545454545453</v>
      </c>
      <c r="AL395" s="19">
        <f t="shared" si="144"/>
        <v>2.383792800038866</v>
      </c>
      <c r="AM395" s="15">
        <f>IF(('Even Strength'!BR395+'Power Play'!AK395+'Penalty Kill'!AG395)&gt;0,V395/('Even Strength'!BR395+'Power Play'!AK395+'Penalty Kill'!AG395),0)</f>
        <v>0</v>
      </c>
      <c r="AN395" s="15">
        <f>IF(('Even Strength'!BR395+'Power Play'!AK395+'Penalty Kill'!AG395)&gt;0,W395/('Even Strength'!BR395+'Power Play'!AK395+'Penalty Kill'!AG395),0)</f>
        <v>0.30303030303030304</v>
      </c>
      <c r="AO395" s="15">
        <f t="shared" si="145"/>
        <v>0.30303030303030304</v>
      </c>
      <c r="AP395" s="13">
        <v>0</v>
      </c>
      <c r="AQ395" s="13">
        <v>0</v>
      </c>
      <c r="AR395" s="21">
        <f t="shared" si="146"/>
        <v>0</v>
      </c>
      <c r="AS395" s="22">
        <v>0</v>
      </c>
      <c r="AT395" s="1"/>
      <c r="AU395" s="1"/>
      <c r="AV395">
        <v>92</v>
      </c>
      <c r="AW395" s="13">
        <v>42</v>
      </c>
      <c r="AX395" s="13">
        <v>66</v>
      </c>
      <c r="AY395" s="13">
        <v>23</v>
      </c>
      <c r="AZ395" s="13">
        <v>37</v>
      </c>
      <c r="BA395" s="13">
        <v>16</v>
      </c>
      <c r="BB395" s="16">
        <f t="shared" si="147"/>
        <v>6.5554302001068816</v>
      </c>
      <c r="BC395" s="17">
        <f t="shared" si="148"/>
        <v>2.992696395700968</v>
      </c>
      <c r="BD395" s="17">
        <f t="shared" si="149"/>
        <v>4.7028086218158069</v>
      </c>
      <c r="BE395" s="17">
        <f t="shared" si="150"/>
        <v>1.6388575500267204</v>
      </c>
      <c r="BF395" s="17">
        <f t="shared" si="151"/>
        <v>2.6364230152603767</v>
      </c>
      <c r="BG395" s="17">
        <f t="shared" si="152"/>
        <v>1.1400748174098927</v>
      </c>
      <c r="BH395" s="13">
        <v>8</v>
      </c>
      <c r="BI395" s="13">
        <v>4</v>
      </c>
      <c r="BJ395" s="13">
        <v>0</v>
      </c>
      <c r="BK395" s="13">
        <v>0</v>
      </c>
      <c r="BL395" s="13">
        <v>0</v>
      </c>
      <c r="BM395" s="13">
        <v>0</v>
      </c>
      <c r="BN395" s="13">
        <f t="shared" si="153"/>
        <v>116</v>
      </c>
      <c r="BO395" s="16">
        <v>-0.34600000000000003</v>
      </c>
      <c r="BP395" s="1"/>
      <c r="BQ395" s="1"/>
      <c r="BR395" s="23" t="str">
        <f t="shared" si="154"/>
        <v xml:space="preserve"> </v>
      </c>
      <c r="BS395" s="1"/>
      <c r="BT395" s="13">
        <v>0</v>
      </c>
      <c r="BU395" s="13">
        <v>12</v>
      </c>
      <c r="BV395" s="13">
        <v>0</v>
      </c>
      <c r="BW395" s="13">
        <v>1</v>
      </c>
      <c r="BX395" s="13">
        <v>0</v>
      </c>
      <c r="BY395" s="13">
        <v>0</v>
      </c>
      <c r="BZ395" s="13">
        <v>0</v>
      </c>
      <c r="CA395" s="13">
        <v>0</v>
      </c>
      <c r="CB395" s="23">
        <f t="shared" si="155"/>
        <v>0</v>
      </c>
      <c r="CC395" s="16">
        <v>0.1</v>
      </c>
      <c r="CD395" s="16">
        <v>1.2</v>
      </c>
      <c r="CE395" s="16">
        <v>1.3</v>
      </c>
      <c r="CF395" s="24">
        <f t="shared" si="156"/>
        <v>2.5490196078431372E-2</v>
      </c>
      <c r="CG395" s="24">
        <f t="shared" si="157"/>
        <v>9.2631078914553772E-2</v>
      </c>
      <c r="CH395" s="25">
        <v>1</v>
      </c>
      <c r="CI395" s="16">
        <v>13.2</v>
      </c>
      <c r="CJ395" s="16">
        <v>16.7</v>
      </c>
      <c r="CK395" s="16">
        <v>-0.4</v>
      </c>
      <c r="CL395" s="16">
        <v>0.4</v>
      </c>
      <c r="CM395" s="16">
        <v>1.1000000000000001</v>
      </c>
      <c r="CN395" s="16">
        <v>0</v>
      </c>
      <c r="CO395" s="16">
        <v>1.6</v>
      </c>
      <c r="CP395" s="26">
        <f t="shared" si="158"/>
        <v>3.1372549019607843E-2</v>
      </c>
      <c r="CQ395" s="26">
        <f t="shared" si="159"/>
        <v>0.11400748174098926</v>
      </c>
      <c r="CR395" s="13">
        <v>0</v>
      </c>
      <c r="CS395" s="13">
        <v>0</v>
      </c>
      <c r="CT395" s="13">
        <v>2</v>
      </c>
      <c r="CU395" s="13">
        <v>0</v>
      </c>
      <c r="CV395" s="13">
        <v>-0.72</v>
      </c>
      <c r="CW395" s="13">
        <v>0.83</v>
      </c>
      <c r="CX395" s="13">
        <v>1.07</v>
      </c>
      <c r="CY395" s="13">
        <v>-1.91</v>
      </c>
      <c r="CZ395" s="13">
        <v>-1.63</v>
      </c>
      <c r="DA395" s="13">
        <v>-2.36</v>
      </c>
      <c r="DB395" s="27">
        <v>-51.56</v>
      </c>
      <c r="DC395" s="27">
        <v>37.67</v>
      </c>
      <c r="DD395" s="27">
        <v>-89.23</v>
      </c>
      <c r="DE395" s="27">
        <v>-7.01</v>
      </c>
      <c r="DF395" s="27">
        <v>-35.14</v>
      </c>
      <c r="DG395" s="27">
        <v>34.130000000000003</v>
      </c>
      <c r="DH395" s="27">
        <v>-69.27</v>
      </c>
      <c r="DI395" s="27">
        <v>-5.44</v>
      </c>
      <c r="DJ395" s="1">
        <v>136</v>
      </c>
      <c r="DK395" s="1"/>
      <c r="DL395" s="1"/>
      <c r="DM395" s="1">
        <v>0.54800000000000004</v>
      </c>
      <c r="DN395" s="1">
        <v>0</v>
      </c>
      <c r="DO395" s="1">
        <v>4.8000000000000001E-2</v>
      </c>
      <c r="DP395" s="16">
        <f t="shared" si="160"/>
        <v>1.289681994966827</v>
      </c>
    </row>
    <row r="396" spans="1:120" x14ac:dyDescent="0.2">
      <c r="A396" s="13">
        <v>41</v>
      </c>
      <c r="B396" s="13" t="s">
        <v>1577</v>
      </c>
      <c r="C396" s="13" t="s">
        <v>1578</v>
      </c>
      <c r="D396" s="13" t="s">
        <v>257</v>
      </c>
      <c r="E396" s="13" t="s">
        <v>141</v>
      </c>
      <c r="F396" s="1" t="s">
        <v>142</v>
      </c>
      <c r="G396" s="13">
        <v>74</v>
      </c>
      <c r="H396" s="13">
        <v>216</v>
      </c>
      <c r="I396" s="13" t="s">
        <v>150</v>
      </c>
      <c r="J396" s="13">
        <v>2005</v>
      </c>
      <c r="K396" s="13">
        <v>4</v>
      </c>
      <c r="L396" s="13">
        <v>102</v>
      </c>
      <c r="M396" s="1"/>
      <c r="N396" s="1">
        <v>28</v>
      </c>
      <c r="O396" s="13" t="s">
        <v>1579</v>
      </c>
      <c r="P396" s="13" t="s">
        <v>1580</v>
      </c>
      <c r="Q396" s="1" t="str">
        <f t="shared" si="138"/>
        <v>PHI</v>
      </c>
      <c r="R396" s="13" t="s">
        <v>167</v>
      </c>
      <c r="S396" s="1"/>
      <c r="T396" s="13" t="s">
        <v>146</v>
      </c>
      <c r="U396" s="13">
        <v>4</v>
      </c>
      <c r="V396" s="13">
        <v>0</v>
      </c>
      <c r="W396" s="13">
        <v>0</v>
      </c>
      <c r="X396" s="14">
        <v>0</v>
      </c>
      <c r="Y396" s="13">
        <v>0</v>
      </c>
      <c r="Z396" s="13">
        <v>-4</v>
      </c>
      <c r="AA396" s="1">
        <v>0</v>
      </c>
      <c r="AB396" s="14">
        <v>1</v>
      </c>
      <c r="AC396" s="14">
        <v>2</v>
      </c>
      <c r="AD396" s="15">
        <f t="shared" si="139"/>
        <v>0</v>
      </c>
      <c r="AE396" s="15">
        <f t="shared" si="140"/>
        <v>0</v>
      </c>
      <c r="AF396" s="16">
        <v>27.666666666699999</v>
      </c>
      <c r="AG396" s="17">
        <f t="shared" si="141"/>
        <v>6.9166666666749999</v>
      </c>
      <c r="AH396" s="29">
        <v>44</v>
      </c>
      <c r="AI396" s="17">
        <f t="shared" si="142"/>
        <v>11</v>
      </c>
      <c r="AJ396" s="19">
        <f t="shared" si="143"/>
        <v>0.6287878787886364</v>
      </c>
      <c r="AK396" s="20">
        <f>'Even Strength'!AA396+'Power Play'!R396+'Penalty Kill'!L396</f>
        <v>0</v>
      </c>
      <c r="AL396" s="19">
        <f t="shared" si="144"/>
        <v>0</v>
      </c>
      <c r="AM396" s="15">
        <f>IF(('Even Strength'!BR396+'Power Play'!AK396+'Penalty Kill'!AG396)&gt;0,V396/('Even Strength'!BR396+'Power Play'!AK396+'Penalty Kill'!AG396),0)</f>
        <v>0</v>
      </c>
      <c r="AN396" s="15">
        <f>IF(('Even Strength'!BR396+'Power Play'!AK396+'Penalty Kill'!AG396)&gt;0,W396/('Even Strength'!BR396+'Power Play'!AK396+'Penalty Kill'!AG396),0)</f>
        <v>0</v>
      </c>
      <c r="AO396" s="15">
        <f t="shared" si="145"/>
        <v>0</v>
      </c>
      <c r="AP396" s="13">
        <v>5</v>
      </c>
      <c r="AQ396" s="13">
        <v>5</v>
      </c>
      <c r="AR396" s="21">
        <f t="shared" si="146"/>
        <v>0.5</v>
      </c>
      <c r="AS396" s="22">
        <v>3.8</v>
      </c>
      <c r="AT396" s="1"/>
      <c r="AU396" s="1"/>
      <c r="AV396">
        <v>4</v>
      </c>
      <c r="AW396" s="13">
        <v>7</v>
      </c>
      <c r="AX396" s="13">
        <v>1</v>
      </c>
      <c r="AY396" s="13">
        <v>1</v>
      </c>
      <c r="AZ396" s="13">
        <v>1</v>
      </c>
      <c r="BA396" s="13">
        <v>1</v>
      </c>
      <c r="BB396" s="16">
        <f t="shared" si="147"/>
        <v>8.6746987951702703</v>
      </c>
      <c r="BC396" s="17">
        <f t="shared" si="148"/>
        <v>15.180722891547976</v>
      </c>
      <c r="BD396" s="17">
        <f t="shared" si="149"/>
        <v>2.1686746987925676</v>
      </c>
      <c r="BE396" s="17">
        <f t="shared" si="150"/>
        <v>2.1686746987925676</v>
      </c>
      <c r="BF396" s="17">
        <f t="shared" si="151"/>
        <v>2.1686746987925676</v>
      </c>
      <c r="BG396" s="17">
        <f t="shared" si="152"/>
        <v>2.1686746987925676</v>
      </c>
      <c r="BH396" s="13">
        <v>2</v>
      </c>
      <c r="BI396" s="13">
        <v>1</v>
      </c>
      <c r="BJ396" s="13">
        <v>0</v>
      </c>
      <c r="BK396" s="13">
        <v>0</v>
      </c>
      <c r="BL396" s="13">
        <v>0</v>
      </c>
      <c r="BM396" s="13">
        <v>0</v>
      </c>
      <c r="BN396" s="13">
        <f t="shared" si="153"/>
        <v>10</v>
      </c>
      <c r="BO396" s="16">
        <v>-4.8000000000000001E-2</v>
      </c>
      <c r="BP396" s="1"/>
      <c r="BQ396" s="1"/>
      <c r="BR396" s="23" t="str">
        <f t="shared" si="154"/>
        <v xml:space="preserve"> </v>
      </c>
      <c r="BS396" s="1"/>
      <c r="BT396" s="13">
        <v>0</v>
      </c>
      <c r="BU396" s="13">
        <v>2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0</v>
      </c>
      <c r="CB396" s="23">
        <f t="shared" si="155"/>
        <v>0</v>
      </c>
      <c r="CC396" s="16">
        <v>-0.1</v>
      </c>
      <c r="CD396" s="16">
        <v>-0.1</v>
      </c>
      <c r="CE396" s="16">
        <v>-0.2</v>
      </c>
      <c r="CF396" s="24">
        <f t="shared" si="156"/>
        <v>-0.05</v>
      </c>
      <c r="CG396" s="24">
        <f t="shared" si="157"/>
        <v>-0.43373493975851363</v>
      </c>
      <c r="CH396" s="25">
        <v>4</v>
      </c>
      <c r="CI396" s="16">
        <v>1.2</v>
      </c>
      <c r="CJ396" s="16">
        <v>1.1000000000000001</v>
      </c>
      <c r="CK396" s="16">
        <v>-3.9</v>
      </c>
      <c r="CL396" s="16">
        <v>-0.5</v>
      </c>
      <c r="CM396" s="16">
        <v>-0.2</v>
      </c>
      <c r="CN396" s="16">
        <v>0</v>
      </c>
      <c r="CO396" s="16">
        <v>-0.8</v>
      </c>
      <c r="CP396" s="26">
        <f t="shared" si="158"/>
        <v>-0.2</v>
      </c>
      <c r="CQ396" s="26">
        <f t="shared" si="159"/>
        <v>-1.7349397590340545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27">
        <v>1.79</v>
      </c>
      <c r="DC396" s="27">
        <v>6.65</v>
      </c>
      <c r="DD396" s="27">
        <v>-4.8600000000000003</v>
      </c>
      <c r="DE396" s="27">
        <v>-10.95</v>
      </c>
      <c r="DF396" s="27">
        <v>1.64</v>
      </c>
      <c r="DG396" s="27">
        <v>6.7</v>
      </c>
      <c r="DH396" s="27">
        <v>-5.07</v>
      </c>
      <c r="DI396" s="27">
        <v>-11.43</v>
      </c>
      <c r="DJ396" s="1">
        <v>41</v>
      </c>
      <c r="DK396" s="1"/>
      <c r="DL396" s="1"/>
      <c r="DM396" s="1">
        <v>0.13200000000000001</v>
      </c>
      <c r="DN396" s="1">
        <v>0</v>
      </c>
      <c r="DO396" s="1">
        <v>0</v>
      </c>
      <c r="DP396" s="16">
        <f t="shared" si="160"/>
        <v>-0.8229009380004576</v>
      </c>
    </row>
    <row r="397" spans="1:120" x14ac:dyDescent="0.2">
      <c r="A397" s="13">
        <v>19</v>
      </c>
      <c r="B397" s="13" t="s">
        <v>1581</v>
      </c>
      <c r="C397" s="13" t="s">
        <v>808</v>
      </c>
      <c r="D397" s="13" t="s">
        <v>158</v>
      </c>
      <c r="E397" s="13" t="s">
        <v>141</v>
      </c>
      <c r="F397" s="1" t="s">
        <v>142</v>
      </c>
      <c r="G397" s="13">
        <v>74</v>
      </c>
      <c r="H397" s="13">
        <v>210</v>
      </c>
      <c r="I397" s="13" t="s">
        <v>150</v>
      </c>
      <c r="J397" s="13">
        <v>2003</v>
      </c>
      <c r="K397" s="13">
        <v>9</v>
      </c>
      <c r="L397" s="13">
        <v>288</v>
      </c>
      <c r="M397" s="1"/>
      <c r="N397" s="1">
        <v>30</v>
      </c>
      <c r="O397" s="13" t="s">
        <v>262</v>
      </c>
      <c r="P397" s="13" t="s">
        <v>1580</v>
      </c>
      <c r="Q397" s="1" t="str">
        <f t="shared" si="138"/>
        <v>CGY</v>
      </c>
      <c r="R397" s="13" t="s">
        <v>270</v>
      </c>
      <c r="S397" s="1"/>
      <c r="T397" s="13" t="s">
        <v>154</v>
      </c>
      <c r="U397" s="13">
        <v>67</v>
      </c>
      <c r="V397" s="13">
        <v>14</v>
      </c>
      <c r="W397" s="13">
        <v>16</v>
      </c>
      <c r="X397" s="14">
        <v>10</v>
      </c>
      <c r="Y397" s="13">
        <v>30</v>
      </c>
      <c r="Z397" s="13">
        <v>-3</v>
      </c>
      <c r="AA397" s="1">
        <v>114</v>
      </c>
      <c r="AB397" s="14">
        <v>47</v>
      </c>
      <c r="AC397" s="14">
        <v>45</v>
      </c>
      <c r="AD397" s="15">
        <f t="shared" si="139"/>
        <v>0.12280701754385964</v>
      </c>
      <c r="AE397" s="15">
        <f t="shared" si="140"/>
        <v>6.7961165048543687E-2</v>
      </c>
      <c r="AF397" s="16">
        <v>960.73333333330004</v>
      </c>
      <c r="AG397" s="17">
        <f t="shared" si="141"/>
        <v>14.339303482586567</v>
      </c>
      <c r="AH397" s="29">
        <v>1458</v>
      </c>
      <c r="AI397" s="17">
        <f t="shared" si="142"/>
        <v>21.761194029850746</v>
      </c>
      <c r="AJ397" s="19">
        <f t="shared" si="143"/>
        <v>0.65893918609965707</v>
      </c>
      <c r="AK397" s="20">
        <f>'Even Strength'!AA397+'Power Play'!R397+'Penalty Kill'!L397</f>
        <v>120.30303030303031</v>
      </c>
      <c r="AL397" s="19">
        <f t="shared" si="144"/>
        <v>7.5132001438297848</v>
      </c>
      <c r="AM397" s="15">
        <f>IF(('Even Strength'!BR397+'Power Play'!AK397+'Penalty Kill'!AG397)&gt;0,V397/('Even Strength'!BR397+'Power Play'!AK397+'Penalty Kill'!AG397),0)</f>
        <v>0.3783783783783784</v>
      </c>
      <c r="AN397" s="15">
        <f>IF(('Even Strength'!BR397+'Power Play'!AK397+'Penalty Kill'!AG397)&gt;0,W397/('Even Strength'!BR397+'Power Play'!AK397+'Penalty Kill'!AG397),0)</f>
        <v>0.43243243243243246</v>
      </c>
      <c r="AO397" s="15">
        <f t="shared" si="145"/>
        <v>0.81081081081081086</v>
      </c>
      <c r="AP397" s="13">
        <v>15</v>
      </c>
      <c r="AQ397" s="13">
        <v>16</v>
      </c>
      <c r="AR397" s="21">
        <f t="shared" si="146"/>
        <v>0.4838709677419355</v>
      </c>
      <c r="AS397" s="22">
        <v>0.7</v>
      </c>
      <c r="AT397" s="1"/>
      <c r="AU397" s="1"/>
      <c r="AV397">
        <v>72</v>
      </c>
      <c r="AW397" s="13">
        <v>125</v>
      </c>
      <c r="AX397" s="13">
        <v>45</v>
      </c>
      <c r="AY397" s="13">
        <v>47</v>
      </c>
      <c r="AZ397" s="13">
        <v>26</v>
      </c>
      <c r="BA397" s="13">
        <v>24</v>
      </c>
      <c r="BB397" s="16">
        <f t="shared" si="147"/>
        <v>4.4965651238638706</v>
      </c>
      <c r="BC397" s="17">
        <f t="shared" si="148"/>
        <v>7.8065366733747767</v>
      </c>
      <c r="BD397" s="17">
        <f t="shared" si="149"/>
        <v>2.8103532024149196</v>
      </c>
      <c r="BE397" s="17">
        <f t="shared" si="150"/>
        <v>2.9352577891889156</v>
      </c>
      <c r="BF397" s="17">
        <f t="shared" si="151"/>
        <v>1.6237596280619535</v>
      </c>
      <c r="BG397" s="17">
        <f t="shared" si="152"/>
        <v>1.4988550412879569</v>
      </c>
      <c r="BH397" s="13">
        <v>18</v>
      </c>
      <c r="BI397" s="13">
        <v>8</v>
      </c>
      <c r="BJ397" s="13">
        <v>0</v>
      </c>
      <c r="BK397" s="13">
        <v>0</v>
      </c>
      <c r="BL397" s="13">
        <v>0</v>
      </c>
      <c r="BM397" s="13">
        <v>0</v>
      </c>
      <c r="BN397" s="13">
        <f t="shared" si="153"/>
        <v>188</v>
      </c>
      <c r="BO397" s="16">
        <v>0.33500000000000002</v>
      </c>
      <c r="BP397" s="1"/>
      <c r="BQ397" s="1"/>
      <c r="BR397" s="23" t="str">
        <f t="shared" si="154"/>
        <v xml:space="preserve"> </v>
      </c>
      <c r="BS397" s="1"/>
      <c r="BT397" s="13">
        <v>3</v>
      </c>
      <c r="BU397" s="13">
        <v>15</v>
      </c>
      <c r="BV397" s="13">
        <v>0</v>
      </c>
      <c r="BW397" s="13">
        <v>0</v>
      </c>
      <c r="BX397" s="13">
        <v>1</v>
      </c>
      <c r="BY397" s="13">
        <v>1</v>
      </c>
      <c r="BZ397" s="13">
        <v>0</v>
      </c>
      <c r="CA397" s="13">
        <v>0</v>
      </c>
      <c r="CB397" s="23">
        <f t="shared" si="155"/>
        <v>0</v>
      </c>
      <c r="CC397" s="16">
        <v>2.2000000000000002</v>
      </c>
      <c r="CD397" s="16">
        <v>0.9</v>
      </c>
      <c r="CE397" s="16">
        <v>3.1</v>
      </c>
      <c r="CF397" s="24">
        <f t="shared" si="156"/>
        <v>4.6268656716417909E-2</v>
      </c>
      <c r="CG397" s="24">
        <f t="shared" si="157"/>
        <v>0.19360210949969447</v>
      </c>
      <c r="CH397" s="25">
        <v>7</v>
      </c>
      <c r="CI397" s="16">
        <v>19.5</v>
      </c>
      <c r="CJ397" s="16">
        <v>18.5</v>
      </c>
      <c r="CK397" s="16">
        <v>-4</v>
      </c>
      <c r="CL397" s="16">
        <v>3.7</v>
      </c>
      <c r="CM397" s="16">
        <v>1.7000000000000002</v>
      </c>
      <c r="CN397" s="16">
        <v>0</v>
      </c>
      <c r="CO397" s="16">
        <v>5.4</v>
      </c>
      <c r="CP397" s="26">
        <f t="shared" si="158"/>
        <v>8.0597014925373134E-2</v>
      </c>
      <c r="CQ397" s="26">
        <f t="shared" si="159"/>
        <v>0.33724238428979036</v>
      </c>
      <c r="CR397" s="13">
        <v>2</v>
      </c>
      <c r="CS397" s="13">
        <v>1</v>
      </c>
      <c r="CT397" s="13">
        <v>1</v>
      </c>
      <c r="CU397" s="13">
        <v>0.02</v>
      </c>
      <c r="CV397" s="13">
        <v>-0.22</v>
      </c>
      <c r="CW397" s="13">
        <v>1.21</v>
      </c>
      <c r="CX397" s="13">
        <v>4.4800000000000004</v>
      </c>
      <c r="CY397" s="13">
        <v>0.77</v>
      </c>
      <c r="CZ397" s="13">
        <v>1.32</v>
      </c>
      <c r="DA397" s="13">
        <v>7.58</v>
      </c>
      <c r="DB397" s="27">
        <v>34.130000000000003</v>
      </c>
      <c r="DC397" s="27">
        <v>20.329999999999998</v>
      </c>
      <c r="DD397" s="27">
        <v>13.8</v>
      </c>
      <c r="DE397" s="27">
        <v>0.92</v>
      </c>
      <c r="DF397" s="27">
        <v>41.62</v>
      </c>
      <c r="DG397" s="27">
        <v>10.27</v>
      </c>
      <c r="DH397" s="27">
        <v>31.35</v>
      </c>
      <c r="DI397" s="27">
        <v>2.08</v>
      </c>
      <c r="DJ397" s="1">
        <v>186</v>
      </c>
      <c r="DK397" s="28">
        <v>13</v>
      </c>
      <c r="DL397" s="28" t="s">
        <v>359</v>
      </c>
      <c r="DM397" s="1">
        <v>4</v>
      </c>
      <c r="DN397" s="1">
        <v>0.39</v>
      </c>
      <c r="DO397" s="1">
        <v>0</v>
      </c>
      <c r="DP397" s="16">
        <f t="shared" si="160"/>
        <v>-1.9404255319148938</v>
      </c>
    </row>
    <row r="398" spans="1:120" x14ac:dyDescent="0.2">
      <c r="A398" s="13">
        <v>3</v>
      </c>
      <c r="B398" s="13" t="s">
        <v>1582</v>
      </c>
      <c r="C398" s="13" t="s">
        <v>1583</v>
      </c>
      <c r="D398" s="13" t="s">
        <v>590</v>
      </c>
      <c r="E398" s="13" t="s">
        <v>123</v>
      </c>
      <c r="F398" s="1" t="s">
        <v>124</v>
      </c>
      <c r="G398" s="13">
        <v>76</v>
      </c>
      <c r="H398" s="13">
        <v>205</v>
      </c>
      <c r="I398" s="13" t="s">
        <v>150</v>
      </c>
      <c r="J398" s="13">
        <v>2013</v>
      </c>
      <c r="K398" s="13">
        <v>1</v>
      </c>
      <c r="L398" s="13">
        <v>4</v>
      </c>
      <c r="M398" s="1"/>
      <c r="N398" s="1">
        <v>20</v>
      </c>
      <c r="O398" s="13" t="s">
        <v>1324</v>
      </c>
      <c r="P398" s="13" t="s">
        <v>1580</v>
      </c>
      <c r="Q398" s="1" t="str">
        <f t="shared" si="138"/>
        <v>NSH</v>
      </c>
      <c r="R398" s="13" t="s">
        <v>243</v>
      </c>
      <c r="S398" s="1"/>
      <c r="T398" s="13" t="s">
        <v>173</v>
      </c>
      <c r="U398" s="13">
        <v>82</v>
      </c>
      <c r="V398" s="13">
        <v>8</v>
      </c>
      <c r="W398" s="13">
        <v>19</v>
      </c>
      <c r="X398" s="14">
        <v>9</v>
      </c>
      <c r="Y398" s="13">
        <v>27</v>
      </c>
      <c r="Z398" s="13">
        <v>3</v>
      </c>
      <c r="AA398" s="1">
        <v>123</v>
      </c>
      <c r="AB398" s="14">
        <v>47</v>
      </c>
      <c r="AC398" s="14">
        <v>94</v>
      </c>
      <c r="AD398" s="15">
        <f t="shared" si="139"/>
        <v>6.5040650406504072E-2</v>
      </c>
      <c r="AE398" s="15">
        <f t="shared" si="140"/>
        <v>3.0303030303030304E-2</v>
      </c>
      <c r="AF398" s="16">
        <v>1630.4</v>
      </c>
      <c r="AG398" s="17">
        <f t="shared" si="141"/>
        <v>19.882926829268293</v>
      </c>
      <c r="AH398" s="29">
        <v>2009</v>
      </c>
      <c r="AI398" s="17">
        <f t="shared" si="142"/>
        <v>24.5</v>
      </c>
      <c r="AJ398" s="19">
        <f t="shared" si="143"/>
        <v>0.81154803384768548</v>
      </c>
      <c r="AK398" s="20">
        <f>'Even Strength'!AA398+'Power Play'!R398+'Penalty Kill'!L398</f>
        <v>93.225531914893622</v>
      </c>
      <c r="AL398" s="19">
        <f t="shared" si="144"/>
        <v>3.4307727642870565</v>
      </c>
      <c r="AM398" s="15">
        <f>IF(('Even Strength'!BR398+'Power Play'!AK398+'Penalty Kill'!AG398)&gt;0,V398/('Even Strength'!BR398+'Power Play'!AK398+'Penalty Kill'!AG398),0)</f>
        <v>0.12698412698412698</v>
      </c>
      <c r="AN398" s="15">
        <f>IF(('Even Strength'!BR398+'Power Play'!AK398+'Penalty Kill'!AG398)&gt;0,W398/('Even Strength'!BR398+'Power Play'!AK398+'Penalty Kill'!AG398),0)</f>
        <v>0.30158730158730157</v>
      </c>
      <c r="AO398" s="15">
        <f t="shared" si="145"/>
        <v>0.42857142857142855</v>
      </c>
      <c r="AP398" s="13">
        <v>0</v>
      </c>
      <c r="AQ398" s="13">
        <v>0</v>
      </c>
      <c r="AR398" s="21">
        <f t="shared" si="146"/>
        <v>0</v>
      </c>
      <c r="AS398" s="22">
        <v>0</v>
      </c>
      <c r="AT398" s="1"/>
      <c r="AU398" s="1"/>
      <c r="AV398">
        <v>85</v>
      </c>
      <c r="AW398" s="13">
        <v>72</v>
      </c>
      <c r="AX398" s="13">
        <v>90</v>
      </c>
      <c r="AY398" s="13">
        <v>47</v>
      </c>
      <c r="AZ398" s="13">
        <v>46</v>
      </c>
      <c r="BA398" s="13">
        <v>41</v>
      </c>
      <c r="BB398" s="16">
        <f t="shared" si="147"/>
        <v>3.1280667320902844</v>
      </c>
      <c r="BC398" s="17">
        <f t="shared" si="148"/>
        <v>2.649656526005888</v>
      </c>
      <c r="BD398" s="17">
        <f t="shared" si="149"/>
        <v>3.31207065750736</v>
      </c>
      <c r="BE398" s="17">
        <f t="shared" si="150"/>
        <v>1.7296368989205102</v>
      </c>
      <c r="BF398" s="17">
        <f t="shared" si="151"/>
        <v>1.6928361138370951</v>
      </c>
      <c r="BG398" s="17">
        <f t="shared" si="152"/>
        <v>1.5088321884200195</v>
      </c>
      <c r="BH398" s="13">
        <v>20</v>
      </c>
      <c r="BI398" s="13">
        <v>10</v>
      </c>
      <c r="BJ398" s="13">
        <v>0</v>
      </c>
      <c r="BK398" s="13">
        <v>0</v>
      </c>
      <c r="BL398" s="13">
        <v>0</v>
      </c>
      <c r="BM398" s="13">
        <v>0</v>
      </c>
      <c r="BN398" s="13">
        <f t="shared" si="153"/>
        <v>182</v>
      </c>
      <c r="BO398" s="16">
        <v>10.388999999999999</v>
      </c>
      <c r="BP398" s="1"/>
      <c r="BQ398" s="1"/>
      <c r="BR398" s="23" t="str">
        <f t="shared" si="154"/>
        <v xml:space="preserve"> </v>
      </c>
      <c r="BS398" s="1"/>
      <c r="BT398" s="13">
        <v>3</v>
      </c>
      <c r="BU398" s="13">
        <v>24</v>
      </c>
      <c r="BV398" s="13">
        <v>0</v>
      </c>
      <c r="BW398" s="13">
        <v>1</v>
      </c>
      <c r="BX398" s="13">
        <v>0</v>
      </c>
      <c r="BY398" s="13">
        <v>0</v>
      </c>
      <c r="BZ398" s="13">
        <v>0</v>
      </c>
      <c r="CA398" s="13">
        <v>0</v>
      </c>
      <c r="CB398" s="23">
        <f t="shared" si="155"/>
        <v>0</v>
      </c>
      <c r="CC398" s="16">
        <v>1.9</v>
      </c>
      <c r="CD398" s="16">
        <v>3.5</v>
      </c>
      <c r="CE398" s="16">
        <v>5.4</v>
      </c>
      <c r="CF398" s="24">
        <f t="shared" si="156"/>
        <v>6.5853658536585369E-2</v>
      </c>
      <c r="CG398" s="24">
        <f t="shared" si="157"/>
        <v>0.1987242394504416</v>
      </c>
      <c r="CH398" s="25">
        <v>2</v>
      </c>
      <c r="CI398" s="16">
        <v>31.3</v>
      </c>
      <c r="CJ398" s="16">
        <v>32.6</v>
      </c>
      <c r="CK398" s="16">
        <v>-3</v>
      </c>
      <c r="CL398" s="16">
        <v>3.5</v>
      </c>
      <c r="CM398" s="16">
        <v>3.7</v>
      </c>
      <c r="CN398" s="16">
        <v>0</v>
      </c>
      <c r="CO398" s="16">
        <v>7.2</v>
      </c>
      <c r="CP398" s="26">
        <f t="shared" si="158"/>
        <v>8.7804878048780496E-2</v>
      </c>
      <c r="CQ398" s="26">
        <f t="shared" si="159"/>
        <v>0.2649656526005888</v>
      </c>
      <c r="CR398" s="13">
        <v>0</v>
      </c>
      <c r="CS398" s="13">
        <v>1</v>
      </c>
      <c r="CT398" s="13">
        <v>1</v>
      </c>
      <c r="CU398" s="13">
        <v>0</v>
      </c>
      <c r="CV398" s="13">
        <v>0.33</v>
      </c>
      <c r="CW398" s="13">
        <v>1.44</v>
      </c>
      <c r="CX398" s="13">
        <v>-2.62</v>
      </c>
      <c r="CY398" s="13">
        <v>3.97</v>
      </c>
      <c r="CZ398" s="13">
        <v>-0.2</v>
      </c>
      <c r="DA398" s="13">
        <v>2.92</v>
      </c>
      <c r="DB398" s="27">
        <v>35.22</v>
      </c>
      <c r="DC398" s="27">
        <v>-49.2</v>
      </c>
      <c r="DD398" s="27">
        <v>84.41</v>
      </c>
      <c r="DE398" s="27">
        <v>4.0199999999999996</v>
      </c>
      <c r="DF398" s="27">
        <v>20.36</v>
      </c>
      <c r="DG398" s="27">
        <v>-20.55</v>
      </c>
      <c r="DH398" s="27">
        <v>40.9</v>
      </c>
      <c r="DI398" s="27">
        <v>1.9500000000000002</v>
      </c>
      <c r="DJ398" s="1">
        <v>186</v>
      </c>
      <c r="DK398" s="1"/>
      <c r="DL398" s="1"/>
      <c r="DM398" s="1">
        <v>3.2250000000000001</v>
      </c>
      <c r="DN398" s="1">
        <v>0</v>
      </c>
      <c r="DO398" s="1">
        <v>2.2999999999999998</v>
      </c>
      <c r="DP398" s="16">
        <f t="shared" si="160"/>
        <v>1.5085106382978726</v>
      </c>
    </row>
    <row r="399" spans="1:120" x14ac:dyDescent="0.2">
      <c r="A399" s="13">
        <v>86</v>
      </c>
      <c r="B399" s="13" t="s">
        <v>1584</v>
      </c>
      <c r="C399" s="13" t="s">
        <v>192</v>
      </c>
      <c r="D399" s="13" t="s">
        <v>158</v>
      </c>
      <c r="E399" s="13" t="s">
        <v>141</v>
      </c>
      <c r="F399" s="1" t="s">
        <v>142</v>
      </c>
      <c r="G399" s="13">
        <v>72</v>
      </c>
      <c r="H399" s="13">
        <v>180</v>
      </c>
      <c r="I399" s="13" t="s">
        <v>150</v>
      </c>
      <c r="J399" s="1"/>
      <c r="K399" s="1"/>
      <c r="L399" s="1"/>
      <c r="M399" s="13" t="s">
        <v>159</v>
      </c>
      <c r="N399" s="1">
        <v>24</v>
      </c>
      <c r="O399" s="13" t="s">
        <v>193</v>
      </c>
      <c r="P399" s="13" t="s">
        <v>1585</v>
      </c>
      <c r="Q399" s="1" t="str">
        <f t="shared" si="138"/>
        <v>CGY</v>
      </c>
      <c r="R399" s="13" t="s">
        <v>270</v>
      </c>
      <c r="S399" s="1"/>
      <c r="T399" s="13" t="s">
        <v>137</v>
      </c>
      <c r="U399" s="13">
        <v>60</v>
      </c>
      <c r="V399" s="13">
        <v>12</v>
      </c>
      <c r="W399" s="13">
        <v>12</v>
      </c>
      <c r="X399" s="14">
        <v>6</v>
      </c>
      <c r="Y399" s="13">
        <v>24</v>
      </c>
      <c r="Z399" s="13">
        <v>1</v>
      </c>
      <c r="AA399" s="1">
        <v>89</v>
      </c>
      <c r="AB399" s="14">
        <v>41</v>
      </c>
      <c r="AC399" s="14">
        <v>33</v>
      </c>
      <c r="AD399" s="15">
        <f t="shared" si="139"/>
        <v>0.1348314606741573</v>
      </c>
      <c r="AE399" s="15">
        <f t="shared" si="140"/>
        <v>7.3619631901840496E-2</v>
      </c>
      <c r="AF399" s="16">
        <v>869.5</v>
      </c>
      <c r="AG399" s="17">
        <f t="shared" si="141"/>
        <v>14.491666666666667</v>
      </c>
      <c r="AH399" s="29">
        <v>1365</v>
      </c>
      <c r="AI399" s="17">
        <f t="shared" si="142"/>
        <v>22.75</v>
      </c>
      <c r="AJ399" s="19">
        <f t="shared" si="143"/>
        <v>0.63699633699633695</v>
      </c>
      <c r="AK399" s="20">
        <f>'Even Strength'!AA399+'Power Play'!R399+'Penalty Kill'!L399</f>
        <v>47.533333333333331</v>
      </c>
      <c r="AL399" s="19">
        <f t="shared" si="144"/>
        <v>3.2800460034502583</v>
      </c>
      <c r="AM399" s="15">
        <f>IF(('Even Strength'!BR399+'Power Play'!AK399+'Penalty Kill'!AG399)&gt;0,V399/('Even Strength'!BR399+'Power Play'!AK399+'Penalty Kill'!AG399),0)</f>
        <v>0.34285714285714286</v>
      </c>
      <c r="AN399" s="15">
        <f>IF(('Even Strength'!BR399+'Power Play'!AK399+'Penalty Kill'!AG399)&gt;0,W399/('Even Strength'!BR399+'Power Play'!AK399+'Penalty Kill'!AG399),0)</f>
        <v>0.34285714285714286</v>
      </c>
      <c r="AO399" s="15">
        <f t="shared" si="145"/>
        <v>0.68571428571428572</v>
      </c>
      <c r="AP399" s="13">
        <v>276</v>
      </c>
      <c r="AQ399" s="13">
        <v>291</v>
      </c>
      <c r="AR399" s="21">
        <f t="shared" si="146"/>
        <v>0.48677248677248675</v>
      </c>
      <c r="AS399" s="22">
        <v>15.5</v>
      </c>
      <c r="AT399" s="13">
        <v>6</v>
      </c>
      <c r="AU399" s="13">
        <v>2</v>
      </c>
      <c r="AV399">
        <v>65</v>
      </c>
      <c r="AW399" s="13">
        <v>59</v>
      </c>
      <c r="AX399" s="13">
        <v>29</v>
      </c>
      <c r="AY399" s="13">
        <v>41</v>
      </c>
      <c r="AZ399" s="13">
        <v>29</v>
      </c>
      <c r="BA399" s="13">
        <v>39</v>
      </c>
      <c r="BB399" s="16">
        <f t="shared" si="147"/>
        <v>4.4853364002300173</v>
      </c>
      <c r="BC399" s="17">
        <f t="shared" si="148"/>
        <v>4.0713053479010926</v>
      </c>
      <c r="BD399" s="17">
        <f t="shared" si="149"/>
        <v>2.0011500862564691</v>
      </c>
      <c r="BE399" s="17">
        <f t="shared" si="150"/>
        <v>2.8292121909143186</v>
      </c>
      <c r="BF399" s="17">
        <f t="shared" si="151"/>
        <v>2.0011500862564691</v>
      </c>
      <c r="BG399" s="17">
        <f t="shared" si="152"/>
        <v>2.6912018401380102</v>
      </c>
      <c r="BH399" s="13">
        <v>16</v>
      </c>
      <c r="BI399" s="13">
        <v>8</v>
      </c>
      <c r="BJ399" s="13">
        <v>0</v>
      </c>
      <c r="BK399" s="13">
        <v>0</v>
      </c>
      <c r="BL399" s="13">
        <v>0</v>
      </c>
      <c r="BM399" s="13">
        <v>0</v>
      </c>
      <c r="BN399" s="13">
        <f t="shared" si="153"/>
        <v>104</v>
      </c>
      <c r="BO399" s="16">
        <v>5.6779999999999999</v>
      </c>
      <c r="BP399" s="13">
        <v>2</v>
      </c>
      <c r="BQ399" s="13">
        <v>1</v>
      </c>
      <c r="BR399" s="23">
        <f t="shared" si="154"/>
        <v>0.5</v>
      </c>
      <c r="BS399" s="13">
        <v>0</v>
      </c>
      <c r="BT399" s="13">
        <v>2</v>
      </c>
      <c r="BU399" s="13">
        <v>14</v>
      </c>
      <c r="BV399" s="13">
        <v>1</v>
      </c>
      <c r="BW399" s="13">
        <v>1</v>
      </c>
      <c r="BX399" s="13">
        <v>4</v>
      </c>
      <c r="BY399" s="13">
        <v>1</v>
      </c>
      <c r="BZ399" s="13">
        <v>0</v>
      </c>
      <c r="CA399" s="13">
        <v>0</v>
      </c>
      <c r="CB399" s="23">
        <f t="shared" si="155"/>
        <v>0</v>
      </c>
      <c r="CC399" s="16">
        <v>1.5</v>
      </c>
      <c r="CD399" s="16">
        <v>1</v>
      </c>
      <c r="CE399" s="16">
        <v>2.5</v>
      </c>
      <c r="CF399" s="24">
        <f t="shared" si="156"/>
        <v>4.1666666666666664E-2</v>
      </c>
      <c r="CG399" s="24">
        <f t="shared" si="157"/>
        <v>0.17251293847038529</v>
      </c>
      <c r="CH399" s="25">
        <v>3</v>
      </c>
      <c r="CI399" s="16">
        <v>18.2</v>
      </c>
      <c r="CJ399" s="16">
        <v>18.5</v>
      </c>
      <c r="CK399" s="16">
        <v>-0.5</v>
      </c>
      <c r="CL399" s="16">
        <v>1.9</v>
      </c>
      <c r="CM399" s="16">
        <v>2.2000000000000002</v>
      </c>
      <c r="CN399" s="16">
        <v>0.4</v>
      </c>
      <c r="CO399" s="16">
        <v>4.5</v>
      </c>
      <c r="CP399" s="26">
        <f t="shared" si="158"/>
        <v>7.4999999999999997E-2</v>
      </c>
      <c r="CQ399" s="26">
        <f t="shared" si="159"/>
        <v>0.31052328924669348</v>
      </c>
      <c r="CR399" s="13">
        <v>2</v>
      </c>
      <c r="CS399" s="13">
        <v>1</v>
      </c>
      <c r="CT399" s="13">
        <v>2</v>
      </c>
      <c r="CU399" s="13">
        <v>0.16</v>
      </c>
      <c r="CV399" s="13">
        <v>-0.01</v>
      </c>
      <c r="CW399" s="13">
        <v>1.1400000000000001</v>
      </c>
      <c r="CX399" s="13">
        <v>1.57</v>
      </c>
      <c r="CY399" s="13">
        <v>3.71</v>
      </c>
      <c r="CZ399" s="13">
        <v>1.1000000000000001</v>
      </c>
      <c r="DA399" s="13">
        <v>7.67</v>
      </c>
      <c r="DB399" s="27">
        <v>1.44</v>
      </c>
      <c r="DC399" s="27">
        <v>-42.86</v>
      </c>
      <c r="DD399" s="27">
        <v>44.31</v>
      </c>
      <c r="DE399" s="27">
        <v>3.58</v>
      </c>
      <c r="DF399" s="27">
        <v>-4.21</v>
      </c>
      <c r="DG399" s="27">
        <v>-58.76</v>
      </c>
      <c r="DH399" s="27">
        <v>54.55</v>
      </c>
      <c r="DI399" s="27">
        <v>4.41</v>
      </c>
      <c r="DJ399" s="1">
        <v>178</v>
      </c>
      <c r="DK399" s="28">
        <v>10</v>
      </c>
      <c r="DL399" s="28" t="s">
        <v>1586</v>
      </c>
      <c r="DM399" s="1">
        <v>0.88500000000000001</v>
      </c>
      <c r="DN399" s="1">
        <v>2.3E-2</v>
      </c>
      <c r="DO399" s="1">
        <v>0</v>
      </c>
      <c r="DP399" s="16">
        <f t="shared" si="160"/>
        <v>3.7369023106840542</v>
      </c>
    </row>
    <row r="400" spans="1:120" x14ac:dyDescent="0.2">
      <c r="A400" s="13">
        <v>47</v>
      </c>
      <c r="B400" s="13" t="s">
        <v>1587</v>
      </c>
      <c r="C400" s="13" t="s">
        <v>1588</v>
      </c>
      <c r="D400" s="1"/>
      <c r="E400" s="13" t="s">
        <v>1012</v>
      </c>
      <c r="F400" s="1" t="s">
        <v>1013</v>
      </c>
      <c r="G400" s="13">
        <v>73</v>
      </c>
      <c r="H400" s="13">
        <v>195</v>
      </c>
      <c r="I400" s="13" t="s">
        <v>125</v>
      </c>
      <c r="J400" s="13">
        <v>2008</v>
      </c>
      <c r="K400" s="13">
        <v>4</v>
      </c>
      <c r="L400" s="13">
        <v>105</v>
      </c>
      <c r="M400" s="13" t="s">
        <v>159</v>
      </c>
      <c r="N400" s="1">
        <v>24</v>
      </c>
      <c r="O400" s="13" t="s">
        <v>1589</v>
      </c>
      <c r="P400" s="13" t="s">
        <v>665</v>
      </c>
      <c r="Q400" s="1" t="str">
        <f t="shared" si="138"/>
        <v>CAR</v>
      </c>
      <c r="R400" s="13" t="s">
        <v>358</v>
      </c>
      <c r="S400" s="1"/>
      <c r="T400" s="13" t="s">
        <v>173</v>
      </c>
      <c r="U400" s="13">
        <v>38</v>
      </c>
      <c r="V400" s="13">
        <v>2</v>
      </c>
      <c r="W400" s="13">
        <v>4</v>
      </c>
      <c r="X400" s="14">
        <v>0</v>
      </c>
      <c r="Y400" s="13">
        <v>6</v>
      </c>
      <c r="Z400" s="13">
        <v>-7</v>
      </c>
      <c r="AA400" s="1">
        <v>44</v>
      </c>
      <c r="AB400" s="14">
        <v>8</v>
      </c>
      <c r="AC400" s="14">
        <v>33</v>
      </c>
      <c r="AD400" s="15">
        <f t="shared" si="139"/>
        <v>4.5454545454545456E-2</v>
      </c>
      <c r="AE400" s="15">
        <f t="shared" si="140"/>
        <v>2.3529411764705882E-2</v>
      </c>
      <c r="AF400" s="16">
        <v>605.91666666670005</v>
      </c>
      <c r="AG400" s="17">
        <f t="shared" si="141"/>
        <v>15.945175438597369</v>
      </c>
      <c r="AH400" s="29">
        <v>853</v>
      </c>
      <c r="AI400" s="17">
        <f t="shared" si="142"/>
        <v>22.44736842105263</v>
      </c>
      <c r="AJ400" s="19">
        <f t="shared" si="143"/>
        <v>0.71033606877690514</v>
      </c>
      <c r="AK400" s="20">
        <f>'Even Strength'!AA400+'Power Play'!R400+'Penalty Kill'!L400</f>
        <v>0</v>
      </c>
      <c r="AL400" s="19">
        <f t="shared" si="144"/>
        <v>0</v>
      </c>
      <c r="AM400" s="15">
        <f>IF(('Even Strength'!BR400+'Power Play'!AK400+'Penalty Kill'!AG400)&gt;0,V400/('Even Strength'!BR400+'Power Play'!AK400+'Penalty Kill'!AG400),0)</f>
        <v>0.1111111111111111</v>
      </c>
      <c r="AN400" s="15">
        <f>IF(('Even Strength'!BR400+'Power Play'!AK400+'Penalty Kill'!AG400)&gt;0,W400/('Even Strength'!BR400+'Power Play'!AK400+'Penalty Kill'!AG400),0)</f>
        <v>0.22222222222222221</v>
      </c>
      <c r="AO400" s="15">
        <f t="shared" si="145"/>
        <v>0.33333333333333331</v>
      </c>
      <c r="AP400" s="13">
        <v>0</v>
      </c>
      <c r="AQ400" s="13">
        <v>0</v>
      </c>
      <c r="AR400" s="21">
        <f t="shared" si="146"/>
        <v>0</v>
      </c>
      <c r="AS400" s="22">
        <v>0</v>
      </c>
      <c r="AT400" s="1"/>
      <c r="AU400" s="1"/>
      <c r="AV400">
        <v>81</v>
      </c>
      <c r="AW400" s="13">
        <v>35</v>
      </c>
      <c r="AX400" s="13">
        <v>61</v>
      </c>
      <c r="AY400" s="13">
        <v>8</v>
      </c>
      <c r="AZ400" s="13">
        <v>19</v>
      </c>
      <c r="BA400" s="13">
        <v>8</v>
      </c>
      <c r="BB400" s="16">
        <f t="shared" si="147"/>
        <v>8.0209049649287287</v>
      </c>
      <c r="BC400" s="17">
        <f t="shared" si="148"/>
        <v>3.4658231329938949</v>
      </c>
      <c r="BD400" s="17">
        <f t="shared" si="149"/>
        <v>6.040434603217931</v>
      </c>
      <c r="BE400" s="17">
        <f t="shared" si="150"/>
        <v>0.79218814468431897</v>
      </c>
      <c r="BF400" s="17">
        <f t="shared" si="151"/>
        <v>1.8814468436252574</v>
      </c>
      <c r="BG400" s="17">
        <f t="shared" si="152"/>
        <v>0.79218814468431897</v>
      </c>
      <c r="BH400" s="13">
        <v>4</v>
      </c>
      <c r="BI400" s="13">
        <v>2</v>
      </c>
      <c r="BJ400" s="13">
        <v>0</v>
      </c>
      <c r="BK400" s="13">
        <v>0</v>
      </c>
      <c r="BL400" s="13">
        <v>0</v>
      </c>
      <c r="BM400" s="13">
        <v>0</v>
      </c>
      <c r="BN400" s="13">
        <f t="shared" si="153"/>
        <v>100</v>
      </c>
      <c r="BO400" s="16">
        <v>9.8010000000000002</v>
      </c>
      <c r="BP400" s="1"/>
      <c r="BQ400" s="1"/>
      <c r="BR400" s="23" t="str">
        <f t="shared" si="154"/>
        <v xml:space="preserve"> </v>
      </c>
      <c r="BS400" s="1"/>
      <c r="BT400" s="13">
        <v>0</v>
      </c>
      <c r="BU400" s="13">
        <v>5</v>
      </c>
      <c r="BV400" s="13">
        <v>0</v>
      </c>
      <c r="BW400" s="13">
        <v>0</v>
      </c>
      <c r="BX400" s="13">
        <v>0</v>
      </c>
      <c r="BY400" s="13">
        <v>0</v>
      </c>
      <c r="BZ400" s="13">
        <v>0</v>
      </c>
      <c r="CA400" s="13">
        <v>0</v>
      </c>
      <c r="CB400" s="23">
        <f t="shared" si="155"/>
        <v>0</v>
      </c>
      <c r="CC400" s="16">
        <v>0.1</v>
      </c>
      <c r="CD400" s="16">
        <v>1.3</v>
      </c>
      <c r="CE400" s="16">
        <v>1.4</v>
      </c>
      <c r="CF400" s="24">
        <f t="shared" si="156"/>
        <v>3.6842105263157891E-2</v>
      </c>
      <c r="CG400" s="24">
        <f t="shared" si="157"/>
        <v>0.1386329253197558</v>
      </c>
      <c r="CH400" s="25">
        <v>3</v>
      </c>
      <c r="CI400" s="16">
        <v>11.7</v>
      </c>
      <c r="CJ400" s="16">
        <v>12</v>
      </c>
      <c r="CK400" s="16">
        <v>-1.3</v>
      </c>
      <c r="CL400" s="16">
        <v>-0.4</v>
      </c>
      <c r="CM400" s="16">
        <v>1.3</v>
      </c>
      <c r="CN400" s="16">
        <v>0</v>
      </c>
      <c r="CO400" s="16">
        <v>0.9</v>
      </c>
      <c r="CP400" s="26">
        <f t="shared" si="158"/>
        <v>2.368421052631579E-2</v>
      </c>
      <c r="CQ400" s="26">
        <f t="shared" si="159"/>
        <v>8.912116627698588E-2</v>
      </c>
      <c r="CR400" s="13">
        <v>0</v>
      </c>
      <c r="CS400" s="13">
        <v>0</v>
      </c>
      <c r="CT400" s="13">
        <v>1</v>
      </c>
      <c r="CU400" s="13">
        <v>0</v>
      </c>
      <c r="CV400" s="13">
        <v>0.57999999999999996</v>
      </c>
      <c r="CW400" s="13">
        <v>0.9</v>
      </c>
      <c r="CX400" s="13">
        <v>-1.69</v>
      </c>
      <c r="CY400" s="13">
        <v>0.03</v>
      </c>
      <c r="CZ400" s="13">
        <v>-0.25</v>
      </c>
      <c r="DA400" s="13">
        <v>-0.43</v>
      </c>
      <c r="DB400" s="27">
        <v>-24.3</v>
      </c>
      <c r="DC400" s="27">
        <v>3.47</v>
      </c>
      <c r="DD400" s="27">
        <v>-27.77</v>
      </c>
      <c r="DE400" s="27">
        <v>-3.07</v>
      </c>
      <c r="DF400" s="27">
        <v>-27.37</v>
      </c>
      <c r="DG400" s="27">
        <v>-13.82</v>
      </c>
      <c r="DH400" s="27">
        <v>-13.55</v>
      </c>
      <c r="DI400" s="27">
        <v>-1.5</v>
      </c>
      <c r="DJ400" s="1">
        <v>101</v>
      </c>
      <c r="DK400" s="1"/>
      <c r="DL400" s="1"/>
      <c r="DM400" s="1">
        <v>0.29899999999999999</v>
      </c>
      <c r="DN400" s="1">
        <v>0</v>
      </c>
      <c r="DO400" s="1">
        <v>0</v>
      </c>
      <c r="DP400" s="16">
        <f t="shared" si="160"/>
        <v>0.89926790208190344</v>
      </c>
    </row>
    <row r="401" spans="1:120" x14ac:dyDescent="0.2">
      <c r="A401" s="13">
        <v>16</v>
      </c>
      <c r="B401" s="13" t="s">
        <v>1590</v>
      </c>
      <c r="C401" s="13" t="s">
        <v>1334</v>
      </c>
      <c r="D401" s="1"/>
      <c r="E401" s="13" t="s">
        <v>197</v>
      </c>
      <c r="F401" s="1" t="s">
        <v>198</v>
      </c>
      <c r="G401" s="13">
        <v>73</v>
      </c>
      <c r="H401" s="13">
        <v>190</v>
      </c>
      <c r="I401" s="13" t="s">
        <v>125</v>
      </c>
      <c r="J401" s="13">
        <v>2009</v>
      </c>
      <c r="K401" s="13">
        <v>1</v>
      </c>
      <c r="L401" s="13">
        <v>20</v>
      </c>
      <c r="M401" s="1"/>
      <c r="N401" s="1">
        <v>23</v>
      </c>
      <c r="O401" s="13" t="s">
        <v>886</v>
      </c>
      <c r="P401" s="13" t="s">
        <v>1591</v>
      </c>
      <c r="Q401" s="1" t="str">
        <f t="shared" si="138"/>
        <v>NJD</v>
      </c>
      <c r="R401" s="13" t="s">
        <v>398</v>
      </c>
      <c r="S401" s="1"/>
      <c r="T401" s="13" t="s">
        <v>146</v>
      </c>
      <c r="U401" s="13">
        <v>62</v>
      </c>
      <c r="V401" s="13">
        <v>6</v>
      </c>
      <c r="W401" s="13">
        <v>5</v>
      </c>
      <c r="X401" s="14">
        <v>2</v>
      </c>
      <c r="Y401" s="13">
        <v>11</v>
      </c>
      <c r="Z401" s="13">
        <v>0</v>
      </c>
      <c r="AA401" s="1">
        <v>61</v>
      </c>
      <c r="AB401" s="14">
        <v>26</v>
      </c>
      <c r="AC401" s="14">
        <v>24</v>
      </c>
      <c r="AD401" s="15">
        <f t="shared" si="139"/>
        <v>9.8360655737704916E-2</v>
      </c>
      <c r="AE401" s="15">
        <f t="shared" si="140"/>
        <v>5.4054054054054057E-2</v>
      </c>
      <c r="AF401" s="16">
        <v>770.75</v>
      </c>
      <c r="AG401" s="17">
        <f t="shared" si="141"/>
        <v>12.431451612903226</v>
      </c>
      <c r="AH401" s="29">
        <v>1117</v>
      </c>
      <c r="AI401" s="17">
        <f t="shared" si="142"/>
        <v>18.016129032258064</v>
      </c>
      <c r="AJ401" s="19">
        <f t="shared" si="143"/>
        <v>0.69001790510295435</v>
      </c>
      <c r="AK401" s="20">
        <f>'Even Strength'!AA401+'Power Play'!R401+'Penalty Kill'!L401</f>
        <v>35.53846153846154</v>
      </c>
      <c r="AL401" s="19">
        <f t="shared" si="144"/>
        <v>2.7665360912198409</v>
      </c>
      <c r="AM401" s="15">
        <f>IF(('Even Strength'!BR401+'Power Play'!AK401+'Penalty Kill'!AG401)&gt;0,V401/('Even Strength'!BR401+'Power Play'!AK401+'Penalty Kill'!AG401),0)</f>
        <v>0.31578947368421051</v>
      </c>
      <c r="AN401" s="15">
        <f>IF(('Even Strength'!BR401+'Power Play'!AK401+'Penalty Kill'!AG401)&gt;0,W401/('Even Strength'!BR401+'Power Play'!AK401+'Penalty Kill'!AG401),0)</f>
        <v>0.26315789473684209</v>
      </c>
      <c r="AO401" s="15">
        <f t="shared" si="145"/>
        <v>0.57894736842105265</v>
      </c>
      <c r="AP401" s="13">
        <v>289</v>
      </c>
      <c r="AQ401" s="13">
        <v>297</v>
      </c>
      <c r="AR401" s="21">
        <f t="shared" si="146"/>
        <v>0.49317406143344711</v>
      </c>
      <c r="AS401" s="22">
        <v>16.5</v>
      </c>
      <c r="AT401" s="13">
        <v>3</v>
      </c>
      <c r="AU401" s="13">
        <v>0</v>
      </c>
      <c r="AV401">
        <v>75</v>
      </c>
      <c r="AW401" s="13">
        <v>55</v>
      </c>
      <c r="AX401" s="13">
        <v>30</v>
      </c>
      <c r="AY401" s="13">
        <v>26</v>
      </c>
      <c r="AZ401" s="13">
        <v>14</v>
      </c>
      <c r="BA401" s="13">
        <v>15</v>
      </c>
      <c r="BB401" s="16">
        <f t="shared" si="147"/>
        <v>5.8384690236782353</v>
      </c>
      <c r="BC401" s="17">
        <f t="shared" si="148"/>
        <v>4.2815439506973725</v>
      </c>
      <c r="BD401" s="17">
        <f t="shared" si="149"/>
        <v>2.3353876094712942</v>
      </c>
      <c r="BE401" s="17">
        <f t="shared" si="150"/>
        <v>2.0240025948751219</v>
      </c>
      <c r="BF401" s="17">
        <f t="shared" si="151"/>
        <v>1.0898475510866039</v>
      </c>
      <c r="BG401" s="17">
        <f t="shared" si="152"/>
        <v>1.1676938047356471</v>
      </c>
      <c r="BH401" s="13">
        <v>24</v>
      </c>
      <c r="BI401" s="13">
        <v>11</v>
      </c>
      <c r="BJ401" s="13">
        <v>0</v>
      </c>
      <c r="BK401" s="13">
        <v>0</v>
      </c>
      <c r="BL401" s="13">
        <v>0</v>
      </c>
      <c r="BM401" s="13">
        <v>0</v>
      </c>
      <c r="BN401" s="13">
        <f t="shared" si="153"/>
        <v>109</v>
      </c>
      <c r="BO401" s="16">
        <v>-6.0049999999999999</v>
      </c>
      <c r="BP401" s="13">
        <v>8</v>
      </c>
      <c r="BQ401" s="13">
        <v>5</v>
      </c>
      <c r="BR401" s="23">
        <f t="shared" si="154"/>
        <v>0.625</v>
      </c>
      <c r="BS401" s="13">
        <v>3</v>
      </c>
      <c r="BT401" s="13">
        <v>1</v>
      </c>
      <c r="BU401" s="13">
        <v>16</v>
      </c>
      <c r="BV401" s="13">
        <v>0</v>
      </c>
      <c r="BW401" s="13">
        <v>0</v>
      </c>
      <c r="BX401" s="13">
        <v>1</v>
      </c>
      <c r="BY401" s="13">
        <v>0</v>
      </c>
      <c r="BZ401" s="13">
        <v>0</v>
      </c>
      <c r="CA401" s="13">
        <v>0</v>
      </c>
      <c r="CB401" s="23">
        <f t="shared" si="155"/>
        <v>0</v>
      </c>
      <c r="CC401" s="16">
        <v>-0.30000000000000004</v>
      </c>
      <c r="CD401" s="16">
        <v>1</v>
      </c>
      <c r="CE401" s="16">
        <v>0.8</v>
      </c>
      <c r="CF401" s="24">
        <f t="shared" si="156"/>
        <v>1.2903225806451613E-2</v>
      </c>
      <c r="CG401" s="24">
        <f t="shared" si="157"/>
        <v>6.2277002919234513E-2</v>
      </c>
      <c r="CH401" s="25">
        <v>3</v>
      </c>
      <c r="CI401" s="16">
        <v>12.4</v>
      </c>
      <c r="CJ401" s="16">
        <v>16.399999999999999</v>
      </c>
      <c r="CK401" s="16">
        <v>0.2</v>
      </c>
      <c r="CL401" s="16">
        <v>-0.8</v>
      </c>
      <c r="CM401" s="16">
        <v>2.2000000000000002</v>
      </c>
      <c r="CN401" s="16">
        <v>2.2999999999999998</v>
      </c>
      <c r="CO401" s="16">
        <v>3.8</v>
      </c>
      <c r="CP401" s="26">
        <f t="shared" si="158"/>
        <v>6.1290322580645158E-2</v>
      </c>
      <c r="CQ401" s="26">
        <f t="shared" si="159"/>
        <v>0.29581576386636388</v>
      </c>
      <c r="CR401" s="13">
        <v>0</v>
      </c>
      <c r="CS401" s="13">
        <v>1</v>
      </c>
      <c r="CT401" s="13">
        <v>0</v>
      </c>
      <c r="CU401" s="13">
        <v>0.24</v>
      </c>
      <c r="CV401" s="13">
        <v>-0.89</v>
      </c>
      <c r="CW401" s="13">
        <v>0.77</v>
      </c>
      <c r="CX401" s="13">
        <v>0.85</v>
      </c>
      <c r="CY401" s="13">
        <v>1.72</v>
      </c>
      <c r="CZ401" s="13">
        <v>-0.38</v>
      </c>
      <c r="DA401" s="13">
        <v>2.31</v>
      </c>
      <c r="DB401" s="27">
        <v>62.85</v>
      </c>
      <c r="DC401" s="27">
        <v>-35.57</v>
      </c>
      <c r="DD401" s="27">
        <v>98.42</v>
      </c>
      <c r="DE401" s="27">
        <v>9.68</v>
      </c>
      <c r="DF401" s="27">
        <v>32.24</v>
      </c>
      <c r="DG401" s="27">
        <v>-22.64</v>
      </c>
      <c r="DH401" s="27">
        <v>54.87</v>
      </c>
      <c r="DI401" s="27">
        <v>5.4</v>
      </c>
      <c r="DJ401" s="1">
        <v>186</v>
      </c>
      <c r="DK401" s="28">
        <v>9</v>
      </c>
      <c r="DL401" s="28" t="s">
        <v>1592</v>
      </c>
      <c r="DM401" s="1">
        <v>0.8</v>
      </c>
      <c r="DN401" s="1">
        <v>2.9000000000000001E-2</v>
      </c>
      <c r="DO401" s="1">
        <v>0</v>
      </c>
      <c r="DP401" s="16">
        <f t="shared" si="160"/>
        <v>3.2680851063829786</v>
      </c>
    </row>
    <row r="402" spans="1:120" x14ac:dyDescent="0.2">
      <c r="A402" s="13">
        <v>59</v>
      </c>
      <c r="B402" s="13" t="s">
        <v>1593</v>
      </c>
      <c r="C402" s="13" t="s">
        <v>277</v>
      </c>
      <c r="D402" s="1"/>
      <c r="E402" s="13" t="s">
        <v>210</v>
      </c>
      <c r="F402" s="1" t="s">
        <v>211</v>
      </c>
      <c r="G402" s="13">
        <v>73</v>
      </c>
      <c r="H402" s="13">
        <v>192</v>
      </c>
      <c r="I402" s="13" t="s">
        <v>125</v>
      </c>
      <c r="J402" s="13">
        <v>2008</v>
      </c>
      <c r="K402" s="13">
        <v>2</v>
      </c>
      <c r="L402" s="13">
        <v>38</v>
      </c>
      <c r="M402" s="1"/>
      <c r="N402" s="1">
        <v>24</v>
      </c>
      <c r="O402" s="13" t="s">
        <v>1594</v>
      </c>
      <c r="P402" s="13" t="s">
        <v>1595</v>
      </c>
      <c r="Q402" s="1" t="str">
        <f t="shared" si="138"/>
        <v>NSH</v>
      </c>
      <c r="R402" s="13" t="s">
        <v>243</v>
      </c>
      <c r="S402" s="1"/>
      <c r="T402" s="13" t="s">
        <v>173</v>
      </c>
      <c r="U402" s="13">
        <v>81</v>
      </c>
      <c r="V402" s="13">
        <v>15</v>
      </c>
      <c r="W402" s="13">
        <v>40</v>
      </c>
      <c r="X402" s="14">
        <v>22</v>
      </c>
      <c r="Y402" s="13">
        <v>55</v>
      </c>
      <c r="Z402" s="13">
        <v>15</v>
      </c>
      <c r="AA402" s="1">
        <v>201</v>
      </c>
      <c r="AB402" s="14">
        <v>55</v>
      </c>
      <c r="AC402" s="14">
        <v>134</v>
      </c>
      <c r="AD402" s="15">
        <f t="shared" si="139"/>
        <v>7.4626865671641784E-2</v>
      </c>
      <c r="AE402" s="15">
        <f t="shared" si="140"/>
        <v>3.8461538461538464E-2</v>
      </c>
      <c r="AF402" s="16">
        <f>2144+25/60</f>
        <v>2144.4166666666665</v>
      </c>
      <c r="AG402" s="17">
        <f t="shared" si="141"/>
        <v>26.474279835390945</v>
      </c>
      <c r="AH402" s="29">
        <v>2444</v>
      </c>
      <c r="AI402" s="17">
        <f t="shared" si="142"/>
        <v>30.172839506172838</v>
      </c>
      <c r="AJ402" s="19">
        <f t="shared" si="143"/>
        <v>0.87742089470812867</v>
      </c>
      <c r="AK402" s="20">
        <f>'Even Strength'!AA402+'Power Play'!R402+'Penalty Kill'!L402</f>
        <v>199.72</v>
      </c>
      <c r="AL402" s="19">
        <f t="shared" si="144"/>
        <v>5.5880931100143787</v>
      </c>
      <c r="AM402" s="15">
        <f>IF(('Even Strength'!BR402+'Power Play'!AK402+'Penalty Kill'!AG402)&gt;0,V402/('Even Strength'!BR402+'Power Play'!AK402+'Penalty Kill'!AG402),0)</f>
        <v>0.15789473684210525</v>
      </c>
      <c r="AN402" s="15">
        <f>IF(('Even Strength'!BR402+'Power Play'!AK402+'Penalty Kill'!AG402)&gt;0,W402/('Even Strength'!BR402+'Power Play'!AK402+'Penalty Kill'!AG402),0)</f>
        <v>0.42105263157894735</v>
      </c>
      <c r="AO402" s="15">
        <f t="shared" si="145"/>
        <v>0.57894736842105265</v>
      </c>
      <c r="AP402" s="13">
        <v>0</v>
      </c>
      <c r="AQ402" s="13">
        <v>1</v>
      </c>
      <c r="AR402" s="21">
        <f t="shared" si="146"/>
        <v>0</v>
      </c>
      <c r="AS402" s="22">
        <v>0</v>
      </c>
      <c r="AT402" s="1"/>
      <c r="AU402" s="1"/>
      <c r="AV402">
        <v>131</v>
      </c>
      <c r="AW402" s="13">
        <v>53</v>
      </c>
      <c r="AX402" s="13">
        <v>209</v>
      </c>
      <c r="AY402" s="13">
        <v>55</v>
      </c>
      <c r="AZ402" s="13">
        <v>45</v>
      </c>
      <c r="BA402" s="13">
        <v>25</v>
      </c>
      <c r="BB402" s="16">
        <f t="shared" si="147"/>
        <v>3.6653324524929078</v>
      </c>
      <c r="BC402" s="17">
        <f t="shared" si="148"/>
        <v>1.4829207632223218</v>
      </c>
      <c r="BD402" s="17">
        <f t="shared" si="149"/>
        <v>5.8477441417634948</v>
      </c>
      <c r="BE402" s="17">
        <f t="shared" si="150"/>
        <v>1.5388800373061828</v>
      </c>
      <c r="BF402" s="17">
        <f t="shared" si="151"/>
        <v>1.2590836668868768</v>
      </c>
      <c r="BG402" s="17">
        <f t="shared" si="152"/>
        <v>0.6994909260482649</v>
      </c>
      <c r="BH402" s="13">
        <v>26</v>
      </c>
      <c r="BI402" s="13">
        <v>13</v>
      </c>
      <c r="BJ402" s="13">
        <v>0</v>
      </c>
      <c r="BK402" s="13">
        <v>0</v>
      </c>
      <c r="BL402" s="13">
        <v>0</v>
      </c>
      <c r="BM402" s="13">
        <v>0</v>
      </c>
      <c r="BN402" s="13">
        <f t="shared" si="153"/>
        <v>288</v>
      </c>
      <c r="BO402" s="16">
        <v>13.177</v>
      </c>
      <c r="BP402" s="13">
        <v>4</v>
      </c>
      <c r="BQ402" s="13">
        <v>1</v>
      </c>
      <c r="BR402" s="23">
        <f t="shared" si="154"/>
        <v>0.25</v>
      </c>
      <c r="BS402" s="13">
        <v>0</v>
      </c>
      <c r="BT402" s="13">
        <v>3</v>
      </c>
      <c r="BU402" s="13">
        <v>24</v>
      </c>
      <c r="BV402" s="13">
        <v>1</v>
      </c>
      <c r="BW402" s="13">
        <v>3</v>
      </c>
      <c r="BX402" s="13">
        <v>4</v>
      </c>
      <c r="BY402" s="13">
        <v>1</v>
      </c>
      <c r="BZ402" s="13">
        <v>0</v>
      </c>
      <c r="CA402" s="13">
        <v>0</v>
      </c>
      <c r="CB402" s="23">
        <f t="shared" si="155"/>
        <v>0</v>
      </c>
      <c r="CC402" s="16">
        <v>5.3</v>
      </c>
      <c r="CD402" s="16">
        <v>5.6</v>
      </c>
      <c r="CE402" s="16">
        <v>10.8</v>
      </c>
      <c r="CF402" s="24">
        <f t="shared" si="156"/>
        <v>0.13333333333333333</v>
      </c>
      <c r="CG402" s="24">
        <f t="shared" si="157"/>
        <v>0.30218008005285046</v>
      </c>
      <c r="CH402" s="25">
        <v>9</v>
      </c>
      <c r="CI402" s="16">
        <v>47.4</v>
      </c>
      <c r="CJ402" s="16">
        <v>45.9</v>
      </c>
      <c r="CK402" s="16">
        <v>6.2</v>
      </c>
      <c r="CL402" s="16">
        <v>10.7</v>
      </c>
      <c r="CM402" s="16">
        <v>6.6</v>
      </c>
      <c r="CN402" s="16">
        <v>-0.2</v>
      </c>
      <c r="CO402" s="16">
        <v>17.2</v>
      </c>
      <c r="CP402" s="26">
        <f t="shared" si="158"/>
        <v>0.21234567901234566</v>
      </c>
      <c r="CQ402" s="26">
        <f t="shared" si="159"/>
        <v>0.48124975712120621</v>
      </c>
      <c r="CR402" s="13">
        <v>3</v>
      </c>
      <c r="CS402" s="13">
        <v>3</v>
      </c>
      <c r="CT402" s="13">
        <v>3</v>
      </c>
      <c r="CU402" s="13">
        <v>0</v>
      </c>
      <c r="CV402" s="13">
        <v>-0.04</v>
      </c>
      <c r="CW402" s="13">
        <v>2.2999999999999998</v>
      </c>
      <c r="CX402" s="13">
        <v>-3.51</v>
      </c>
      <c r="CY402" s="13">
        <v>0.91</v>
      </c>
      <c r="CZ402" s="13">
        <v>4.07</v>
      </c>
      <c r="DA402" s="13">
        <v>3.73</v>
      </c>
      <c r="DB402" s="27">
        <v>-47.66</v>
      </c>
      <c r="DC402" s="27">
        <v>103.46</v>
      </c>
      <c r="DD402" s="27">
        <v>-151.12</v>
      </c>
      <c r="DE402" s="27">
        <v>-5.62</v>
      </c>
      <c r="DF402" s="27">
        <v>-29.26</v>
      </c>
      <c r="DG402" s="27">
        <v>65.16</v>
      </c>
      <c r="DH402" s="27">
        <v>-94.42</v>
      </c>
      <c r="DI402" s="27">
        <v>-3.51</v>
      </c>
      <c r="DJ402" s="1">
        <v>186</v>
      </c>
      <c r="DK402" s="28">
        <v>1</v>
      </c>
      <c r="DL402" s="28" t="s">
        <v>498</v>
      </c>
      <c r="DM402" s="1">
        <v>4</v>
      </c>
      <c r="DN402" s="1">
        <v>4.9000000000000002E-2</v>
      </c>
      <c r="DO402" s="1">
        <v>0</v>
      </c>
      <c r="DP402" s="16">
        <f t="shared" si="160"/>
        <v>9.8595744680851052</v>
      </c>
    </row>
    <row r="403" spans="1:120" x14ac:dyDescent="0.2">
      <c r="A403" s="13">
        <v>26</v>
      </c>
      <c r="B403" s="13" t="s">
        <v>1596</v>
      </c>
      <c r="C403" s="13" t="s">
        <v>1597</v>
      </c>
      <c r="D403" s="1"/>
      <c r="E403" s="13" t="s">
        <v>684</v>
      </c>
      <c r="F403" s="1" t="s">
        <v>257</v>
      </c>
      <c r="G403" s="13">
        <v>73</v>
      </c>
      <c r="H403" s="13">
        <v>203</v>
      </c>
      <c r="I403" s="13" t="s">
        <v>125</v>
      </c>
      <c r="J403" s="13">
        <v>2011</v>
      </c>
      <c r="K403" s="13">
        <v>2</v>
      </c>
      <c r="L403" s="13">
        <v>35</v>
      </c>
      <c r="M403" s="1"/>
      <c r="N403" s="1">
        <v>22</v>
      </c>
      <c r="O403" s="13" t="s">
        <v>1115</v>
      </c>
      <c r="P403" s="13" t="s">
        <v>1598</v>
      </c>
      <c r="Q403" s="1" t="str">
        <f t="shared" si="138"/>
        <v>DET</v>
      </c>
      <c r="R403" s="13" t="s">
        <v>128</v>
      </c>
      <c r="S403" s="1"/>
      <c r="T403" s="13" t="s">
        <v>154</v>
      </c>
      <c r="U403" s="13">
        <v>63</v>
      </c>
      <c r="V403" s="13">
        <v>3</v>
      </c>
      <c r="W403" s="13">
        <v>15</v>
      </c>
      <c r="X403" s="14">
        <v>9</v>
      </c>
      <c r="Y403" s="13">
        <v>18</v>
      </c>
      <c r="Z403" s="13">
        <v>6</v>
      </c>
      <c r="AA403" s="1">
        <v>92</v>
      </c>
      <c r="AB403" s="14">
        <v>42</v>
      </c>
      <c r="AC403" s="14">
        <v>35</v>
      </c>
      <c r="AD403" s="15">
        <f t="shared" si="139"/>
        <v>3.2608695652173912E-2</v>
      </c>
      <c r="AE403" s="15">
        <f t="shared" si="140"/>
        <v>1.7751479289940829E-2</v>
      </c>
      <c r="AF403" s="16">
        <v>725.13333333330002</v>
      </c>
      <c r="AG403" s="17">
        <f t="shared" si="141"/>
        <v>11.510052910052382</v>
      </c>
      <c r="AH403" s="29">
        <v>1060</v>
      </c>
      <c r="AI403" s="17">
        <f t="shared" si="142"/>
        <v>16.825396825396826</v>
      </c>
      <c r="AJ403" s="19">
        <f t="shared" si="143"/>
        <v>0.68408805031443398</v>
      </c>
      <c r="AK403" s="20">
        <f>'Even Strength'!AA403+'Power Play'!R403+'Penalty Kill'!L403</f>
        <v>122.58333333333333</v>
      </c>
      <c r="AL403" s="19">
        <f t="shared" si="144"/>
        <v>10.142962213846195</v>
      </c>
      <c r="AM403" s="15">
        <f>IF(('Even Strength'!BR403+'Power Play'!AK403+'Penalty Kill'!AG403)&gt;0,V403/('Even Strength'!BR403+'Power Play'!AK403+'Penalty Kill'!AG403),0)</f>
        <v>0.10714285714285714</v>
      </c>
      <c r="AN403" s="15">
        <f>IF(('Even Strength'!BR403+'Power Play'!AK403+'Penalty Kill'!AG403)&gt;0,W403/('Even Strength'!BR403+'Power Play'!AK403+'Penalty Kill'!AG403),0)</f>
        <v>0.5357142857142857</v>
      </c>
      <c r="AO403" s="15">
        <f t="shared" si="145"/>
        <v>0.64285714285714279</v>
      </c>
      <c r="AP403" s="13">
        <v>0</v>
      </c>
      <c r="AQ403" s="13">
        <v>2</v>
      </c>
      <c r="AR403" s="21">
        <f t="shared" si="146"/>
        <v>0</v>
      </c>
      <c r="AS403" s="22">
        <v>0</v>
      </c>
      <c r="AT403" s="1"/>
      <c r="AU403" s="1"/>
      <c r="AV403">
        <v>79</v>
      </c>
      <c r="AW403" s="13">
        <v>97</v>
      </c>
      <c r="AX403" s="13">
        <v>11</v>
      </c>
      <c r="AY403" s="13">
        <v>42</v>
      </c>
      <c r="AZ403" s="13">
        <v>16</v>
      </c>
      <c r="BA403" s="13">
        <v>19</v>
      </c>
      <c r="BB403" s="16">
        <f t="shared" si="147"/>
        <v>6.5367288774481258</v>
      </c>
      <c r="BC403" s="17">
        <f t="shared" si="148"/>
        <v>8.0261101406641551</v>
      </c>
      <c r="BD403" s="17">
        <f t="shared" si="149"/>
        <v>0.91017743863201761</v>
      </c>
      <c r="BE403" s="17">
        <f t="shared" si="150"/>
        <v>3.4752229475040668</v>
      </c>
      <c r="BF403" s="17">
        <f t="shared" si="151"/>
        <v>1.3238944561920256</v>
      </c>
      <c r="BG403" s="17">
        <f t="shared" si="152"/>
        <v>1.5721246667280302</v>
      </c>
      <c r="BH403" s="13">
        <v>14</v>
      </c>
      <c r="BI403" s="13">
        <v>7</v>
      </c>
      <c r="BJ403" s="13">
        <v>0</v>
      </c>
      <c r="BK403" s="13">
        <v>0</v>
      </c>
      <c r="BL403" s="13">
        <v>0</v>
      </c>
      <c r="BM403" s="13">
        <v>0</v>
      </c>
      <c r="BN403" s="13">
        <f t="shared" si="153"/>
        <v>122</v>
      </c>
      <c r="BO403" s="16">
        <v>7.7409999999999997</v>
      </c>
      <c r="BP403" s="13">
        <v>1</v>
      </c>
      <c r="BQ403" s="13">
        <v>0</v>
      </c>
      <c r="BR403" s="23">
        <f t="shared" si="154"/>
        <v>0</v>
      </c>
      <c r="BS403" s="13">
        <v>0</v>
      </c>
      <c r="BT403" s="13">
        <v>0</v>
      </c>
      <c r="BU403" s="13">
        <v>18</v>
      </c>
      <c r="BV403" s="13">
        <v>0</v>
      </c>
      <c r="BW403" s="13">
        <v>0</v>
      </c>
      <c r="BX403" s="13">
        <v>0</v>
      </c>
      <c r="BY403" s="13">
        <v>0</v>
      </c>
      <c r="BZ403" s="13">
        <v>0</v>
      </c>
      <c r="CA403" s="13">
        <v>0</v>
      </c>
      <c r="CB403" s="23">
        <f t="shared" si="155"/>
        <v>0</v>
      </c>
      <c r="CC403" s="16">
        <v>0.30000000000000004</v>
      </c>
      <c r="CD403" s="16">
        <v>1.1000000000000001</v>
      </c>
      <c r="CE403" s="16">
        <v>1.4</v>
      </c>
      <c r="CF403" s="24">
        <f t="shared" si="156"/>
        <v>2.222222222222222E-2</v>
      </c>
      <c r="CG403" s="24">
        <f t="shared" si="157"/>
        <v>0.11584076491680223</v>
      </c>
      <c r="CH403" s="25">
        <v>3</v>
      </c>
      <c r="CI403" s="16">
        <v>14.3</v>
      </c>
      <c r="CJ403" s="16">
        <v>12.9</v>
      </c>
      <c r="CK403" s="16">
        <v>5.5</v>
      </c>
      <c r="CL403" s="16">
        <v>0.4</v>
      </c>
      <c r="CM403" s="16">
        <v>2</v>
      </c>
      <c r="CN403" s="16">
        <v>-0.30000000000000004</v>
      </c>
      <c r="CO403" s="16">
        <v>2.1</v>
      </c>
      <c r="CP403" s="26">
        <f t="shared" si="158"/>
        <v>3.3333333333333333E-2</v>
      </c>
      <c r="CQ403" s="26">
        <f t="shared" si="159"/>
        <v>0.17376114737520335</v>
      </c>
      <c r="CR403" s="13">
        <v>0</v>
      </c>
      <c r="CS403" s="13">
        <v>0</v>
      </c>
      <c r="CT403" s="13">
        <v>1</v>
      </c>
      <c r="CU403" s="13">
        <v>-0.01</v>
      </c>
      <c r="CV403" s="13">
        <v>0.84</v>
      </c>
      <c r="CW403" s="13">
        <v>0.78</v>
      </c>
      <c r="CX403" s="13">
        <v>2.29</v>
      </c>
      <c r="CY403" s="13">
        <v>1.88</v>
      </c>
      <c r="CZ403" s="13">
        <v>-5.16</v>
      </c>
      <c r="DA403" s="13">
        <v>0.62</v>
      </c>
      <c r="DB403" s="27">
        <v>42.92</v>
      </c>
      <c r="DC403" s="27">
        <v>-25.4</v>
      </c>
      <c r="DD403" s="27">
        <v>68.319999999999993</v>
      </c>
      <c r="DE403" s="27">
        <v>6.28</v>
      </c>
      <c r="DF403" s="27">
        <v>38.25</v>
      </c>
      <c r="DG403" s="27">
        <v>-23.26</v>
      </c>
      <c r="DH403" s="27">
        <v>61.51</v>
      </c>
      <c r="DI403" s="27">
        <v>5.65</v>
      </c>
      <c r="DJ403" s="1">
        <v>186</v>
      </c>
      <c r="DK403" s="28">
        <v>14</v>
      </c>
      <c r="DL403" s="28" t="s">
        <v>1599</v>
      </c>
      <c r="DM403" s="1">
        <v>0.92500000000000004</v>
      </c>
      <c r="DN403" s="1">
        <v>0.09</v>
      </c>
      <c r="DO403" s="1">
        <v>0.158</v>
      </c>
      <c r="DP403" s="16">
        <f t="shared" si="160"/>
        <v>1.3021276595744682</v>
      </c>
    </row>
    <row r="404" spans="1:120" x14ac:dyDescent="0.2">
      <c r="A404" s="13">
        <v>43</v>
      </c>
      <c r="B404" s="13" t="s">
        <v>967</v>
      </c>
      <c r="C404" s="13" t="s">
        <v>645</v>
      </c>
      <c r="D404" s="13" t="s">
        <v>158</v>
      </c>
      <c r="E404" s="13" t="s">
        <v>141</v>
      </c>
      <c r="F404" s="1" t="s">
        <v>142</v>
      </c>
      <c r="G404" s="13">
        <v>72</v>
      </c>
      <c r="H404" s="13">
        <v>188</v>
      </c>
      <c r="I404" s="13" t="s">
        <v>125</v>
      </c>
      <c r="J404" s="13">
        <v>2009</v>
      </c>
      <c r="K404" s="13">
        <v>1</v>
      </c>
      <c r="L404" s="13">
        <v>7</v>
      </c>
      <c r="M404" s="1"/>
      <c r="N404" s="1">
        <v>24</v>
      </c>
      <c r="O404" s="13" t="s">
        <v>1600</v>
      </c>
      <c r="P404" s="13" t="s">
        <v>1601</v>
      </c>
      <c r="Q404" s="1" t="str">
        <f t="shared" si="138"/>
        <v>TOR</v>
      </c>
      <c r="R404" s="13" t="s">
        <v>249</v>
      </c>
      <c r="S404" s="1"/>
      <c r="T404" s="13" t="s">
        <v>146</v>
      </c>
      <c r="U404" s="13">
        <v>73</v>
      </c>
      <c r="V404" s="13">
        <v>18</v>
      </c>
      <c r="W404" s="13">
        <v>21</v>
      </c>
      <c r="X404" s="14">
        <v>11</v>
      </c>
      <c r="Y404" s="13">
        <v>39</v>
      </c>
      <c r="Z404" s="13">
        <v>-7</v>
      </c>
      <c r="AA404" s="1">
        <v>176</v>
      </c>
      <c r="AB404" s="14">
        <v>71</v>
      </c>
      <c r="AC404" s="14">
        <v>80</v>
      </c>
      <c r="AD404" s="15">
        <f t="shared" si="139"/>
        <v>0.10227272727272728</v>
      </c>
      <c r="AE404" s="15">
        <f t="shared" si="140"/>
        <v>5.5045871559633031E-2</v>
      </c>
      <c r="AF404" s="16">
        <v>1284.9833333332999</v>
      </c>
      <c r="AG404" s="17">
        <f t="shared" si="141"/>
        <v>17.602511415524656</v>
      </c>
      <c r="AH404" s="29">
        <v>1599</v>
      </c>
      <c r="AI404" s="17">
        <f t="shared" si="142"/>
        <v>21.904109589041095</v>
      </c>
      <c r="AJ404" s="19">
        <f t="shared" si="143"/>
        <v>0.8036168438607254</v>
      </c>
      <c r="AK404" s="20">
        <f>'Even Strength'!AA404+'Power Play'!R404+'Penalty Kill'!L404</f>
        <v>94.5</v>
      </c>
      <c r="AL404" s="19">
        <f t="shared" si="144"/>
        <v>4.4125085928482708</v>
      </c>
      <c r="AM404" s="15">
        <f>IF(('Even Strength'!BR404+'Power Play'!AK404+'Penalty Kill'!AG404)&gt;0,V404/('Even Strength'!BR404+'Power Play'!AK404+'Penalty Kill'!AG404),0)</f>
        <v>0.33333333333333331</v>
      </c>
      <c r="AN404" s="15">
        <f>IF(('Even Strength'!BR404+'Power Play'!AK404+'Penalty Kill'!AG404)&gt;0,W404/('Even Strength'!BR404+'Power Play'!AK404+'Penalty Kill'!AG404),0)</f>
        <v>0.3888888888888889</v>
      </c>
      <c r="AO404" s="15">
        <f t="shared" si="145"/>
        <v>0.72222222222222221</v>
      </c>
      <c r="AP404" s="13">
        <v>528</v>
      </c>
      <c r="AQ404" s="13">
        <v>616</v>
      </c>
      <c r="AR404" s="21">
        <f t="shared" si="146"/>
        <v>0.46153846153846156</v>
      </c>
      <c r="AS404" s="22">
        <v>24.8</v>
      </c>
      <c r="AT404" s="13">
        <v>34</v>
      </c>
      <c r="AU404" s="13">
        <v>16</v>
      </c>
      <c r="AV404">
        <v>177</v>
      </c>
      <c r="AW404" s="13">
        <v>118</v>
      </c>
      <c r="AX404" s="13">
        <v>23</v>
      </c>
      <c r="AY404" s="13">
        <v>71</v>
      </c>
      <c r="AZ404" s="13">
        <v>43</v>
      </c>
      <c r="BA404" s="13">
        <v>44</v>
      </c>
      <c r="BB404" s="16">
        <f t="shared" si="147"/>
        <v>8.2646986342237447</v>
      </c>
      <c r="BC404" s="17">
        <f t="shared" si="148"/>
        <v>5.5097990894824971</v>
      </c>
      <c r="BD404" s="17">
        <f t="shared" si="149"/>
        <v>1.0739438903228595</v>
      </c>
      <c r="BE404" s="17">
        <f t="shared" si="150"/>
        <v>3.315218096214045</v>
      </c>
      <c r="BF404" s="17">
        <f t="shared" si="151"/>
        <v>2.0078081427775198</v>
      </c>
      <c r="BG404" s="17">
        <f t="shared" si="152"/>
        <v>2.0545013554002529</v>
      </c>
      <c r="BH404" s="13">
        <v>28</v>
      </c>
      <c r="BI404" s="13">
        <v>14</v>
      </c>
      <c r="BJ404" s="13">
        <v>0</v>
      </c>
      <c r="BK404" s="13">
        <v>0</v>
      </c>
      <c r="BL404" s="13">
        <v>0</v>
      </c>
      <c r="BM404" s="13">
        <v>0</v>
      </c>
      <c r="BN404" s="13">
        <f t="shared" si="153"/>
        <v>169</v>
      </c>
      <c r="BO404" s="16">
        <v>21.8</v>
      </c>
      <c r="BP404" s="13">
        <v>3</v>
      </c>
      <c r="BQ404" s="13">
        <v>1</v>
      </c>
      <c r="BR404" s="23">
        <f t="shared" si="154"/>
        <v>0.33333333333333331</v>
      </c>
      <c r="BS404" s="13">
        <v>1</v>
      </c>
      <c r="BT404" s="13">
        <v>3</v>
      </c>
      <c r="BU404" s="13">
        <v>14</v>
      </c>
      <c r="BV404" s="13">
        <v>0</v>
      </c>
      <c r="BW404" s="13">
        <v>0</v>
      </c>
      <c r="BX404" s="13">
        <v>1</v>
      </c>
      <c r="BY404" s="13">
        <v>1</v>
      </c>
      <c r="BZ404" s="13">
        <v>0</v>
      </c>
      <c r="CA404" s="13">
        <v>0</v>
      </c>
      <c r="CB404" s="23">
        <f t="shared" si="155"/>
        <v>0</v>
      </c>
      <c r="CC404" s="16">
        <v>3</v>
      </c>
      <c r="CD404" s="16">
        <v>1.2</v>
      </c>
      <c r="CE404" s="16">
        <v>4.0999999999999996</v>
      </c>
      <c r="CF404" s="24">
        <f t="shared" si="156"/>
        <v>5.6164383561643834E-2</v>
      </c>
      <c r="CG404" s="24">
        <f t="shared" si="157"/>
        <v>0.19144217175320541</v>
      </c>
      <c r="CH404" s="25">
        <v>8</v>
      </c>
      <c r="CI404" s="16">
        <v>28.2</v>
      </c>
      <c r="CJ404" s="16">
        <v>24.5</v>
      </c>
      <c r="CK404" s="16">
        <v>6.5</v>
      </c>
      <c r="CL404" s="16">
        <v>4.5</v>
      </c>
      <c r="CM404" s="16">
        <v>1.3</v>
      </c>
      <c r="CN404" s="16">
        <v>0.1</v>
      </c>
      <c r="CO404" s="16">
        <v>5.9</v>
      </c>
      <c r="CP404" s="26">
        <f t="shared" si="158"/>
        <v>8.0821917808219179E-2</v>
      </c>
      <c r="CQ404" s="26">
        <f t="shared" si="159"/>
        <v>0.27548995447412483</v>
      </c>
      <c r="CR404" s="13">
        <v>1</v>
      </c>
      <c r="CS404" s="13">
        <v>4</v>
      </c>
      <c r="CT404" s="13">
        <v>3</v>
      </c>
      <c r="CU404" s="13">
        <v>0.12</v>
      </c>
      <c r="CV404" s="13">
        <v>3.45</v>
      </c>
      <c r="CW404" s="13">
        <v>1.46</v>
      </c>
      <c r="CX404" s="13">
        <v>9.9499999999999993</v>
      </c>
      <c r="CY404" s="13">
        <v>-0.56000000000000005</v>
      </c>
      <c r="CZ404" s="13">
        <v>-1.65</v>
      </c>
      <c r="DA404" s="13">
        <v>12.77</v>
      </c>
      <c r="DB404" s="27">
        <v>63.07</v>
      </c>
      <c r="DC404" s="27">
        <v>-47.28</v>
      </c>
      <c r="DD404" s="27">
        <v>110.34</v>
      </c>
      <c r="DE404" s="27">
        <v>6.42</v>
      </c>
      <c r="DF404" s="27">
        <v>40.67</v>
      </c>
      <c r="DG404" s="27">
        <v>-36.869999999999997</v>
      </c>
      <c r="DH404" s="27">
        <v>77.53</v>
      </c>
      <c r="DI404" s="27">
        <v>4.51</v>
      </c>
      <c r="DJ404" s="1">
        <v>186</v>
      </c>
      <c r="DK404" s="28">
        <v>2</v>
      </c>
      <c r="DL404" s="28" t="s">
        <v>155</v>
      </c>
      <c r="DM404" s="1">
        <v>2.9</v>
      </c>
      <c r="DN404" s="1">
        <v>7.1000000000000008E-2</v>
      </c>
      <c r="DO404" s="1">
        <v>0</v>
      </c>
      <c r="DP404" s="16">
        <f t="shared" si="160"/>
        <v>0.90000000000000124</v>
      </c>
    </row>
    <row r="405" spans="1:120" x14ac:dyDescent="0.2">
      <c r="A405" s="13">
        <v>36</v>
      </c>
      <c r="B405" s="13" t="s">
        <v>1602</v>
      </c>
      <c r="C405" s="13" t="s">
        <v>1123</v>
      </c>
      <c r="D405" s="13" t="s">
        <v>419</v>
      </c>
      <c r="E405" s="13" t="s">
        <v>123</v>
      </c>
      <c r="F405" s="1" t="s">
        <v>124</v>
      </c>
      <c r="G405" s="13">
        <v>73</v>
      </c>
      <c r="H405" s="13">
        <v>198</v>
      </c>
      <c r="I405" s="13" t="s">
        <v>150</v>
      </c>
      <c r="J405" s="13">
        <v>2004</v>
      </c>
      <c r="K405" s="13">
        <v>6</v>
      </c>
      <c r="L405" s="13">
        <v>176</v>
      </c>
      <c r="M405" s="1"/>
      <c r="N405" s="1">
        <v>28</v>
      </c>
      <c r="O405" s="13" t="s">
        <v>477</v>
      </c>
      <c r="P405" s="13" t="s">
        <v>1603</v>
      </c>
      <c r="Q405" s="1" t="str">
        <f t="shared" si="138"/>
        <v>BUF</v>
      </c>
      <c r="R405" s="13" t="s">
        <v>238</v>
      </c>
      <c r="S405" s="1"/>
      <c r="T405" s="13" t="s">
        <v>154</v>
      </c>
      <c r="U405" s="13">
        <v>42</v>
      </c>
      <c r="V405" s="13">
        <v>0</v>
      </c>
      <c r="W405" s="13">
        <v>3</v>
      </c>
      <c r="X405" s="14">
        <v>2</v>
      </c>
      <c r="Y405" s="13">
        <v>3</v>
      </c>
      <c r="Z405" s="13">
        <v>-11</v>
      </c>
      <c r="AA405" s="1">
        <v>25</v>
      </c>
      <c r="AB405" s="14">
        <v>5</v>
      </c>
      <c r="AC405" s="14">
        <v>10</v>
      </c>
      <c r="AD405" s="15">
        <f t="shared" si="139"/>
        <v>0</v>
      </c>
      <c r="AE405" s="15">
        <f t="shared" si="140"/>
        <v>0</v>
      </c>
      <c r="AF405" s="16">
        <v>372.43333333330003</v>
      </c>
      <c r="AG405" s="17">
        <f t="shared" si="141"/>
        <v>8.8674603174595248</v>
      </c>
      <c r="AH405" s="29">
        <v>565</v>
      </c>
      <c r="AI405" s="17">
        <f t="shared" si="142"/>
        <v>13.452380952380953</v>
      </c>
      <c r="AJ405" s="19">
        <f t="shared" si="143"/>
        <v>0.65917404129787616</v>
      </c>
      <c r="AK405" s="20">
        <f>'Even Strength'!AA405+'Power Play'!R405+'Penalty Kill'!L405</f>
        <v>36.833333333333336</v>
      </c>
      <c r="AL405" s="19">
        <f t="shared" si="144"/>
        <v>5.9339479101410477</v>
      </c>
      <c r="AM405" s="15">
        <f>IF(('Even Strength'!BR405+'Power Play'!AK405+'Penalty Kill'!AG405)&gt;0,V405/('Even Strength'!BR405+'Power Play'!AK405+'Penalty Kill'!AG405),0)</f>
        <v>0</v>
      </c>
      <c r="AN405" s="15">
        <f>IF(('Even Strength'!BR405+'Power Play'!AK405+'Penalty Kill'!AG405)&gt;0,W405/('Even Strength'!BR405+'Power Play'!AK405+'Penalty Kill'!AG405),0)</f>
        <v>0.6</v>
      </c>
      <c r="AO405" s="15">
        <f t="shared" si="145"/>
        <v>0.6</v>
      </c>
      <c r="AP405" s="13">
        <v>3</v>
      </c>
      <c r="AQ405" s="13">
        <v>5</v>
      </c>
      <c r="AR405" s="21">
        <f t="shared" si="146"/>
        <v>0.375</v>
      </c>
      <c r="AS405" s="22">
        <v>0.30000000000000004</v>
      </c>
      <c r="AT405" s="1"/>
      <c r="AU405" s="1"/>
      <c r="AV405">
        <v>37</v>
      </c>
      <c r="AW405" s="13">
        <v>88</v>
      </c>
      <c r="AX405" s="13">
        <v>25</v>
      </c>
      <c r="AY405" s="13">
        <v>5</v>
      </c>
      <c r="AZ405" s="13">
        <v>3</v>
      </c>
      <c r="BA405" s="13">
        <v>8</v>
      </c>
      <c r="BB405" s="16">
        <f t="shared" si="147"/>
        <v>5.9607983531733604</v>
      </c>
      <c r="BC405" s="17">
        <f t="shared" si="148"/>
        <v>14.177033921060966</v>
      </c>
      <c r="BD405" s="17">
        <f t="shared" si="149"/>
        <v>4.0275664548468644</v>
      </c>
      <c r="BE405" s="17">
        <f t="shared" si="150"/>
        <v>0.80551329096937307</v>
      </c>
      <c r="BF405" s="17">
        <f t="shared" si="151"/>
        <v>0.48330797458162378</v>
      </c>
      <c r="BG405" s="17">
        <f t="shared" si="152"/>
        <v>1.288821265550997</v>
      </c>
      <c r="BH405" s="13">
        <v>36</v>
      </c>
      <c r="BI405" s="13">
        <v>8</v>
      </c>
      <c r="BJ405" s="13">
        <v>2</v>
      </c>
      <c r="BK405" s="13">
        <v>1</v>
      </c>
      <c r="BL405" s="13">
        <v>0</v>
      </c>
      <c r="BM405" s="13">
        <v>0</v>
      </c>
      <c r="BN405" s="13">
        <f t="shared" si="153"/>
        <v>151</v>
      </c>
      <c r="BO405" s="16">
        <v>3.4950000000000001</v>
      </c>
      <c r="BP405" s="1"/>
      <c r="BQ405" s="1"/>
      <c r="BR405" s="23" t="str">
        <f t="shared" si="154"/>
        <v xml:space="preserve"> </v>
      </c>
      <c r="BS405" s="1"/>
      <c r="BT405" s="13">
        <v>0</v>
      </c>
      <c r="BU405" s="13">
        <v>6</v>
      </c>
      <c r="BV405" s="13">
        <v>0</v>
      </c>
      <c r="BW405" s="13">
        <v>0</v>
      </c>
      <c r="BX405" s="13">
        <v>0</v>
      </c>
      <c r="BY405" s="13">
        <v>0</v>
      </c>
      <c r="BZ405" s="13">
        <v>0</v>
      </c>
      <c r="CA405" s="13">
        <v>0</v>
      </c>
      <c r="CB405" s="23">
        <f t="shared" si="155"/>
        <v>0</v>
      </c>
      <c r="CC405" s="16">
        <v>-0.7</v>
      </c>
      <c r="CD405" s="16">
        <v>0</v>
      </c>
      <c r="CE405" s="16">
        <v>-0.7</v>
      </c>
      <c r="CF405" s="24">
        <f t="shared" si="156"/>
        <v>-1.6666666666666666E-2</v>
      </c>
      <c r="CG405" s="24">
        <f t="shared" si="157"/>
        <v>-0.11277186073571223</v>
      </c>
      <c r="CH405" s="25">
        <v>4</v>
      </c>
      <c r="CI405" s="16">
        <v>7.3</v>
      </c>
      <c r="CJ405" s="16">
        <v>10</v>
      </c>
      <c r="CK405" s="16">
        <v>-7.6</v>
      </c>
      <c r="CL405" s="16">
        <v>-2.2999999999999998</v>
      </c>
      <c r="CM405" s="16">
        <v>-0.1</v>
      </c>
      <c r="CN405" s="16">
        <v>0</v>
      </c>
      <c r="CO405" s="16">
        <v>-2.4</v>
      </c>
      <c r="CP405" s="26">
        <f t="shared" si="158"/>
        <v>-5.7142857142857141E-2</v>
      </c>
      <c r="CQ405" s="26">
        <f t="shared" si="159"/>
        <v>-0.38664637966529908</v>
      </c>
      <c r="CR405" s="13">
        <v>0</v>
      </c>
      <c r="CS405" s="13">
        <v>0</v>
      </c>
      <c r="CT405" s="13">
        <v>0</v>
      </c>
      <c r="CU405" s="13">
        <v>-0.01</v>
      </c>
      <c r="CV405" s="13">
        <v>0.60000000000000009</v>
      </c>
      <c r="CW405" s="13">
        <v>-0.15</v>
      </c>
      <c r="CX405" s="13">
        <v>-1.78</v>
      </c>
      <c r="CY405" s="13">
        <v>-3.17</v>
      </c>
      <c r="CZ405" s="13">
        <v>-1.88</v>
      </c>
      <c r="DA405" s="13">
        <v>-6.39</v>
      </c>
      <c r="DB405" s="27">
        <v>-1</v>
      </c>
      <c r="DC405" s="27">
        <v>-3.28</v>
      </c>
      <c r="DD405" s="27">
        <v>2.27</v>
      </c>
      <c r="DE405" s="27">
        <v>0.42</v>
      </c>
      <c r="DF405" s="27">
        <v>1.66</v>
      </c>
      <c r="DG405" s="27">
        <v>-2.92</v>
      </c>
      <c r="DH405" s="27">
        <v>4.58</v>
      </c>
      <c r="DI405" s="27">
        <v>0.84</v>
      </c>
      <c r="DJ405" s="1">
        <v>186</v>
      </c>
      <c r="DK405" s="28">
        <v>35</v>
      </c>
      <c r="DL405" s="28" t="s">
        <v>1420</v>
      </c>
      <c r="DM405" s="1">
        <v>1.25</v>
      </c>
      <c r="DN405" s="1">
        <v>0.24399999999999999</v>
      </c>
      <c r="DO405" s="1">
        <v>0</v>
      </c>
      <c r="DP405" s="16">
        <f t="shared" si="160"/>
        <v>-3.8893617021276592</v>
      </c>
    </row>
    <row r="406" spans="1:120" x14ac:dyDescent="0.2">
      <c r="A406" s="13">
        <v>3</v>
      </c>
      <c r="B406" s="13" t="s">
        <v>185</v>
      </c>
      <c r="C406" s="13" t="s">
        <v>764</v>
      </c>
      <c r="D406" s="13" t="s">
        <v>122</v>
      </c>
      <c r="E406" s="13" t="s">
        <v>123</v>
      </c>
      <c r="F406" s="1" t="s">
        <v>124</v>
      </c>
      <c r="G406" s="13">
        <v>71</v>
      </c>
      <c r="H406" s="13">
        <v>192</v>
      </c>
      <c r="I406" s="13" t="s">
        <v>150</v>
      </c>
      <c r="J406" s="13">
        <v>2007</v>
      </c>
      <c r="K406" s="13">
        <v>4</v>
      </c>
      <c r="L406" s="13">
        <v>93</v>
      </c>
      <c r="M406" s="1"/>
      <c r="N406" s="1">
        <v>26</v>
      </c>
      <c r="O406" s="13" t="s">
        <v>1604</v>
      </c>
      <c r="P406" s="13" t="s">
        <v>1605</v>
      </c>
      <c r="Q406" s="1" t="str">
        <f t="shared" si="138"/>
        <v>FLA</v>
      </c>
      <c r="R406" s="13" t="s">
        <v>302</v>
      </c>
      <c r="S406" s="1"/>
      <c r="T406" s="13" t="s">
        <v>173</v>
      </c>
      <c r="U406" s="13">
        <v>25</v>
      </c>
      <c r="V406" s="13">
        <v>2</v>
      </c>
      <c r="W406" s="13">
        <v>2</v>
      </c>
      <c r="X406" s="14">
        <v>1</v>
      </c>
      <c r="Y406" s="13">
        <v>4</v>
      </c>
      <c r="Z406" s="13">
        <v>-4</v>
      </c>
      <c r="AA406" s="1">
        <v>28</v>
      </c>
      <c r="AB406" s="14">
        <v>18</v>
      </c>
      <c r="AC406" s="14">
        <v>20</v>
      </c>
      <c r="AD406" s="15">
        <f t="shared" si="139"/>
        <v>7.1428571428571425E-2</v>
      </c>
      <c r="AE406" s="15">
        <f t="shared" si="140"/>
        <v>3.0303030303030304E-2</v>
      </c>
      <c r="AF406" s="16">
        <v>429.9166666667</v>
      </c>
      <c r="AG406" s="17">
        <f t="shared" si="141"/>
        <v>17.196666666668001</v>
      </c>
      <c r="AH406" s="29">
        <v>544</v>
      </c>
      <c r="AI406" s="17">
        <f t="shared" si="142"/>
        <v>21.76</v>
      </c>
      <c r="AJ406" s="19">
        <f t="shared" si="143"/>
        <v>0.79028799019613971</v>
      </c>
      <c r="AK406" s="20">
        <f>'Even Strength'!AA406+'Power Play'!R406+'Penalty Kill'!L406</f>
        <v>10</v>
      </c>
      <c r="AL406" s="19">
        <f t="shared" si="144"/>
        <v>1.3956193060669591</v>
      </c>
      <c r="AM406" s="15">
        <f>IF(('Even Strength'!BR406+'Power Play'!AK406+'Penalty Kill'!AG406)&gt;0,V406/('Even Strength'!BR406+'Power Play'!AK406+'Penalty Kill'!AG406),0)</f>
        <v>0.22222222222222221</v>
      </c>
      <c r="AN406" s="15">
        <f>IF(('Even Strength'!BR406+'Power Play'!AK406+'Penalty Kill'!AG406)&gt;0,W406/('Even Strength'!BR406+'Power Play'!AK406+'Penalty Kill'!AG406),0)</f>
        <v>0.22222222222222221</v>
      </c>
      <c r="AO406" s="15">
        <f t="shared" si="145"/>
        <v>0.44444444444444442</v>
      </c>
      <c r="AP406" s="13">
        <v>0</v>
      </c>
      <c r="AQ406" s="13">
        <v>0</v>
      </c>
      <c r="AR406" s="21">
        <f t="shared" si="146"/>
        <v>0</v>
      </c>
      <c r="AS406" s="22">
        <v>0</v>
      </c>
      <c r="AT406" s="1"/>
      <c r="AU406" s="1"/>
      <c r="AV406">
        <v>63</v>
      </c>
      <c r="AW406" s="13">
        <v>49</v>
      </c>
      <c r="AX406" s="13">
        <v>33</v>
      </c>
      <c r="AY406" s="13">
        <v>18</v>
      </c>
      <c r="AZ406" s="13">
        <v>6</v>
      </c>
      <c r="BA406" s="13">
        <v>6</v>
      </c>
      <c r="BB406" s="16">
        <f t="shared" si="147"/>
        <v>8.7924016282218425</v>
      </c>
      <c r="BC406" s="17">
        <f t="shared" si="148"/>
        <v>6.8385345997280993</v>
      </c>
      <c r="BD406" s="17">
        <f t="shared" si="149"/>
        <v>4.6055437100209655</v>
      </c>
      <c r="BE406" s="17">
        <f t="shared" si="150"/>
        <v>2.5121147509205262</v>
      </c>
      <c r="BF406" s="17">
        <f t="shared" si="151"/>
        <v>0.8373715836401755</v>
      </c>
      <c r="BG406" s="17">
        <f t="shared" si="152"/>
        <v>0.8373715836401755</v>
      </c>
      <c r="BH406" s="13">
        <v>12</v>
      </c>
      <c r="BI406" s="13">
        <v>6</v>
      </c>
      <c r="BJ406" s="13">
        <v>0</v>
      </c>
      <c r="BK406" s="13">
        <v>0</v>
      </c>
      <c r="BL406" s="13">
        <v>0</v>
      </c>
      <c r="BM406" s="13">
        <v>0</v>
      </c>
      <c r="BN406" s="13">
        <f t="shared" si="153"/>
        <v>94</v>
      </c>
      <c r="BO406" s="16">
        <v>-1.1599999999999999</v>
      </c>
      <c r="BP406" s="1"/>
      <c r="BQ406" s="1"/>
      <c r="BR406" s="23" t="str">
        <f t="shared" si="154"/>
        <v xml:space="preserve"> </v>
      </c>
      <c r="BS406" s="1"/>
      <c r="BT406" s="13">
        <v>0</v>
      </c>
      <c r="BU406" s="13">
        <v>6</v>
      </c>
      <c r="BV406" s="13">
        <v>0</v>
      </c>
      <c r="BW406" s="13">
        <v>0</v>
      </c>
      <c r="BX406" s="13">
        <v>1</v>
      </c>
      <c r="BY406" s="13">
        <v>0</v>
      </c>
      <c r="BZ406" s="13">
        <v>0</v>
      </c>
      <c r="CA406" s="13">
        <v>0</v>
      </c>
      <c r="CB406" s="23">
        <f t="shared" si="155"/>
        <v>0</v>
      </c>
      <c r="CC406" s="16">
        <v>0.1</v>
      </c>
      <c r="CD406" s="16">
        <v>0.60000000000000009</v>
      </c>
      <c r="CE406" s="16">
        <v>0.7</v>
      </c>
      <c r="CF406" s="24">
        <f t="shared" si="156"/>
        <v>2.7999999999999997E-2</v>
      </c>
      <c r="CG406" s="24">
        <f t="shared" si="157"/>
        <v>9.769335142468713E-2</v>
      </c>
      <c r="CH406" s="25">
        <v>2</v>
      </c>
      <c r="CI406" s="16">
        <v>7.3</v>
      </c>
      <c r="CJ406" s="16">
        <v>7.7</v>
      </c>
      <c r="CK406" s="16">
        <v>-3.9</v>
      </c>
      <c r="CL406" s="16">
        <v>0</v>
      </c>
      <c r="CM406" s="16">
        <v>0.30000000000000004</v>
      </c>
      <c r="CN406" s="16">
        <v>0</v>
      </c>
      <c r="CO406" s="16">
        <v>0.30000000000000004</v>
      </c>
      <c r="CP406" s="26">
        <f t="shared" si="158"/>
        <v>1.2000000000000002E-2</v>
      </c>
      <c r="CQ406" s="26">
        <f t="shared" si="159"/>
        <v>4.1868579182008772E-2</v>
      </c>
      <c r="CR406" s="13">
        <v>0</v>
      </c>
      <c r="CS406" s="13">
        <v>0</v>
      </c>
      <c r="CT406" s="13">
        <v>0</v>
      </c>
      <c r="CU406" s="13">
        <v>0</v>
      </c>
      <c r="CV406" s="13">
        <v>0.04</v>
      </c>
      <c r="CW406" s="13">
        <v>-0.04</v>
      </c>
      <c r="CX406" s="13">
        <v>-1.8</v>
      </c>
      <c r="CY406" s="13">
        <v>2.48</v>
      </c>
      <c r="CZ406" s="13">
        <v>0.23</v>
      </c>
      <c r="DA406" s="13">
        <v>0.91</v>
      </c>
      <c r="DB406" s="27">
        <v>-1.1599999999999999</v>
      </c>
      <c r="DC406" s="27">
        <v>9.7899999999999991</v>
      </c>
      <c r="DD406" s="27">
        <v>-10.95</v>
      </c>
      <c r="DE406" s="27">
        <v>-1.72</v>
      </c>
      <c r="DF406" s="27">
        <v>-8.16</v>
      </c>
      <c r="DG406" s="27">
        <v>0.72</v>
      </c>
      <c r="DH406" s="27">
        <v>-8.8800000000000008</v>
      </c>
      <c r="DI406" s="27">
        <v>-1.39</v>
      </c>
      <c r="DJ406" s="1">
        <v>66</v>
      </c>
      <c r="DK406" s="1"/>
      <c r="DL406" s="1"/>
      <c r="DM406" s="1">
        <v>0.19500000000000001</v>
      </c>
      <c r="DN406" s="1">
        <v>0</v>
      </c>
      <c r="DO406" s="1">
        <v>0</v>
      </c>
      <c r="DP406" s="16">
        <f t="shared" si="160"/>
        <v>0.30034317089910784</v>
      </c>
    </row>
    <row r="407" spans="1:120" x14ac:dyDescent="0.2">
      <c r="A407" s="13">
        <v>9</v>
      </c>
      <c r="B407" s="13" t="s">
        <v>1606</v>
      </c>
      <c r="C407" s="13" t="s">
        <v>586</v>
      </c>
      <c r="D407" s="13" t="s">
        <v>187</v>
      </c>
      <c r="E407" s="13" t="s">
        <v>141</v>
      </c>
      <c r="F407" s="1" t="s">
        <v>142</v>
      </c>
      <c r="G407" s="13">
        <v>74</v>
      </c>
      <c r="H407" s="13">
        <v>198</v>
      </c>
      <c r="I407" s="13" t="s">
        <v>125</v>
      </c>
      <c r="J407" s="13">
        <v>2009</v>
      </c>
      <c r="K407" s="13">
        <v>1</v>
      </c>
      <c r="L407" s="13">
        <v>4</v>
      </c>
      <c r="M407" s="1"/>
      <c r="N407" s="1">
        <v>23</v>
      </c>
      <c r="O407" s="13" t="s">
        <v>1607</v>
      </c>
      <c r="P407" s="13" t="s">
        <v>1608</v>
      </c>
      <c r="Q407" s="1" t="str">
        <f t="shared" si="138"/>
        <v>WPG</v>
      </c>
      <c r="R407" s="13" t="s">
        <v>584</v>
      </c>
      <c r="S407" s="1"/>
      <c r="T407" s="13" t="s">
        <v>129</v>
      </c>
      <c r="U407" s="13">
        <v>37</v>
      </c>
      <c r="V407" s="13">
        <v>10</v>
      </c>
      <c r="W407" s="13">
        <v>12</v>
      </c>
      <c r="X407" s="14">
        <v>7</v>
      </c>
      <c r="Y407" s="13">
        <v>22</v>
      </c>
      <c r="Z407" s="13">
        <v>-1</v>
      </c>
      <c r="AA407" s="1">
        <v>126</v>
      </c>
      <c r="AB407" s="14">
        <v>60</v>
      </c>
      <c r="AC407" s="14">
        <v>58</v>
      </c>
      <c r="AD407" s="15">
        <f t="shared" si="139"/>
        <v>7.9365079365079361E-2</v>
      </c>
      <c r="AE407" s="15">
        <f t="shared" si="140"/>
        <v>4.0983606557377046E-2</v>
      </c>
      <c r="AF407" s="16">
        <v>714.56666666670003</v>
      </c>
      <c r="AG407" s="17">
        <f t="shared" si="141"/>
        <v>19.312612612613513</v>
      </c>
      <c r="AH407" s="29">
        <v>920</v>
      </c>
      <c r="AI407" s="17">
        <f t="shared" si="142"/>
        <v>24.864864864864863</v>
      </c>
      <c r="AJ407" s="19">
        <f t="shared" si="143"/>
        <v>0.77670289855076091</v>
      </c>
      <c r="AK407" s="20">
        <f>'Even Strength'!AA407+'Power Play'!R407+'Penalty Kill'!L407</f>
        <v>40.238095238095234</v>
      </c>
      <c r="AL407" s="19">
        <f t="shared" si="144"/>
        <v>3.3786710560511284</v>
      </c>
      <c r="AM407" s="15">
        <f>IF(('Even Strength'!BR407+'Power Play'!AK407+'Penalty Kill'!AG407)&gt;0,V407/('Even Strength'!BR407+'Power Play'!AK407+'Penalty Kill'!AG407),0)</f>
        <v>0.32258064516129031</v>
      </c>
      <c r="AN407" s="15">
        <f>IF(('Even Strength'!BR407+'Power Play'!AK407+'Penalty Kill'!AG407)&gt;0,W407/('Even Strength'!BR407+'Power Play'!AK407+'Penalty Kill'!AG407),0)</f>
        <v>0.38709677419354838</v>
      </c>
      <c r="AO407" s="15">
        <f t="shared" si="145"/>
        <v>0.70967741935483875</v>
      </c>
      <c r="AP407" s="13">
        <v>30</v>
      </c>
      <c r="AQ407" s="13">
        <v>37</v>
      </c>
      <c r="AR407" s="21">
        <f t="shared" si="146"/>
        <v>0.44776119402985076</v>
      </c>
      <c r="AS407" s="22">
        <v>2.9</v>
      </c>
      <c r="AT407" s="1"/>
      <c r="AU407" s="1"/>
      <c r="AV407">
        <v>85</v>
      </c>
      <c r="AW407" s="13">
        <v>119</v>
      </c>
      <c r="AX407" s="13">
        <v>14</v>
      </c>
      <c r="AY407" s="13">
        <v>60</v>
      </c>
      <c r="AZ407" s="13">
        <v>19</v>
      </c>
      <c r="BA407" s="13">
        <v>18</v>
      </c>
      <c r="BB407" s="16">
        <f t="shared" si="147"/>
        <v>7.1371927042026799</v>
      </c>
      <c r="BC407" s="17">
        <f t="shared" si="148"/>
        <v>9.9920697858837517</v>
      </c>
      <c r="BD407" s="17">
        <f t="shared" si="149"/>
        <v>1.1755376218686766</v>
      </c>
      <c r="BE407" s="17">
        <f t="shared" si="150"/>
        <v>5.0380183794371858</v>
      </c>
      <c r="BF407" s="17">
        <f t="shared" si="151"/>
        <v>1.5953724868217756</v>
      </c>
      <c r="BG407" s="17">
        <f t="shared" si="152"/>
        <v>1.511405513831156</v>
      </c>
      <c r="BH407" s="13">
        <v>56</v>
      </c>
      <c r="BI407" s="13">
        <v>17</v>
      </c>
      <c r="BJ407" s="13">
        <v>2</v>
      </c>
      <c r="BK407" s="13">
        <v>0</v>
      </c>
      <c r="BL407" s="13">
        <v>1</v>
      </c>
      <c r="BM407" s="13">
        <v>0</v>
      </c>
      <c r="BN407" s="13">
        <f t="shared" si="153"/>
        <v>191</v>
      </c>
      <c r="BO407" s="16">
        <v>-7.0590000000000002</v>
      </c>
      <c r="BP407" s="13">
        <v>5</v>
      </c>
      <c r="BQ407" s="13">
        <v>2</v>
      </c>
      <c r="BR407" s="23">
        <f t="shared" si="154"/>
        <v>0.4</v>
      </c>
      <c r="BS407" s="13">
        <v>1</v>
      </c>
      <c r="BT407" s="13">
        <v>2</v>
      </c>
      <c r="BU407" s="13">
        <v>13</v>
      </c>
      <c r="BV407" s="13">
        <v>0</v>
      </c>
      <c r="BW407" s="13">
        <v>1</v>
      </c>
      <c r="BX407" s="13">
        <v>1</v>
      </c>
      <c r="BY407" s="13">
        <v>1</v>
      </c>
      <c r="BZ407" s="13">
        <v>0</v>
      </c>
      <c r="CA407" s="13">
        <v>0</v>
      </c>
      <c r="CB407" s="23">
        <f t="shared" si="155"/>
        <v>0</v>
      </c>
      <c r="CC407" s="16">
        <v>1.7000000000000002</v>
      </c>
      <c r="CD407" s="16">
        <v>0.7</v>
      </c>
      <c r="CE407" s="16">
        <v>2.4</v>
      </c>
      <c r="CF407" s="24">
        <f t="shared" si="156"/>
        <v>6.4864864864864868E-2</v>
      </c>
      <c r="CG407" s="24">
        <f t="shared" si="157"/>
        <v>0.20152073517748745</v>
      </c>
      <c r="CH407" s="25">
        <v>6</v>
      </c>
      <c r="CI407" s="16">
        <v>17.7</v>
      </c>
      <c r="CJ407" s="16">
        <v>16.600000000000001</v>
      </c>
      <c r="CK407" s="16">
        <v>-4.4000000000000004</v>
      </c>
      <c r="CL407" s="16">
        <v>1.5</v>
      </c>
      <c r="CM407" s="16">
        <v>1.3</v>
      </c>
      <c r="CN407" s="16">
        <v>0.4</v>
      </c>
      <c r="CO407" s="16">
        <v>3.2</v>
      </c>
      <c r="CP407" s="26">
        <f t="shared" si="158"/>
        <v>8.6486486486486491E-2</v>
      </c>
      <c r="CQ407" s="26">
        <f t="shared" si="159"/>
        <v>0.2686943135699833</v>
      </c>
      <c r="CR407" s="13">
        <v>0</v>
      </c>
      <c r="CS407" s="13">
        <v>1</v>
      </c>
      <c r="CT407" s="13">
        <v>1</v>
      </c>
      <c r="CU407" s="13">
        <v>0.03</v>
      </c>
      <c r="CV407" s="13">
        <v>0.15</v>
      </c>
      <c r="CW407" s="13">
        <v>-0.77</v>
      </c>
      <c r="CX407" s="13">
        <v>2.67</v>
      </c>
      <c r="CY407" s="13">
        <v>-1.57</v>
      </c>
      <c r="CZ407" s="13">
        <v>-0.62</v>
      </c>
      <c r="DA407" s="13">
        <v>-0.11</v>
      </c>
      <c r="DB407" s="27">
        <v>5.46</v>
      </c>
      <c r="DC407" s="27">
        <v>-0.56000000000000005</v>
      </c>
      <c r="DD407" s="27">
        <v>6.01</v>
      </c>
      <c r="DE407" s="27">
        <v>0.67</v>
      </c>
      <c r="DF407" s="27">
        <v>5.85</v>
      </c>
      <c r="DG407" s="27">
        <v>-0.03</v>
      </c>
      <c r="DH407" s="27">
        <v>5.88</v>
      </c>
      <c r="DI407" s="27">
        <v>0.65</v>
      </c>
      <c r="DJ407" s="1">
        <v>186</v>
      </c>
      <c r="DK407" s="1">
        <v>43</v>
      </c>
      <c r="DL407" s="28" t="s">
        <v>1609</v>
      </c>
      <c r="DM407" s="1">
        <v>5.25</v>
      </c>
      <c r="DN407" s="1">
        <v>2.35</v>
      </c>
      <c r="DO407" s="1">
        <v>0</v>
      </c>
      <c r="DP407" s="16">
        <f t="shared" si="160"/>
        <v>-6.8</v>
      </c>
    </row>
    <row r="408" spans="1:120" x14ac:dyDescent="0.2">
      <c r="A408" s="13">
        <v>88</v>
      </c>
      <c r="B408" s="13" t="s">
        <v>1610</v>
      </c>
      <c r="C408" s="13" t="s">
        <v>1123</v>
      </c>
      <c r="D408" s="13" t="s">
        <v>419</v>
      </c>
      <c r="E408" s="13" t="s">
        <v>123</v>
      </c>
      <c r="F408" s="1" t="s">
        <v>124</v>
      </c>
      <c r="G408" s="13">
        <v>71</v>
      </c>
      <c r="H408" s="13">
        <v>177</v>
      </c>
      <c r="I408" s="13" t="s">
        <v>125</v>
      </c>
      <c r="J408" s="13">
        <v>2007</v>
      </c>
      <c r="K408" s="13">
        <v>1</v>
      </c>
      <c r="L408" s="13">
        <v>1</v>
      </c>
      <c r="M408" s="1"/>
      <c r="N408" s="1">
        <v>26</v>
      </c>
      <c r="O408" s="13" t="s">
        <v>477</v>
      </c>
      <c r="P408" s="13" t="s">
        <v>1608</v>
      </c>
      <c r="Q408" s="1" t="str">
        <f t="shared" si="138"/>
        <v>CHI</v>
      </c>
      <c r="R408" s="13" t="s">
        <v>322</v>
      </c>
      <c r="S408" s="1"/>
      <c r="T408" s="13" t="s">
        <v>154</v>
      </c>
      <c r="U408" s="13">
        <v>61</v>
      </c>
      <c r="V408" s="13">
        <v>27</v>
      </c>
      <c r="W408" s="13">
        <v>37</v>
      </c>
      <c r="X408" s="14">
        <v>25</v>
      </c>
      <c r="Y408" s="13">
        <v>64</v>
      </c>
      <c r="Z408" s="13">
        <v>10</v>
      </c>
      <c r="AA408" s="1">
        <v>186</v>
      </c>
      <c r="AB408" s="14">
        <v>55</v>
      </c>
      <c r="AC408" s="14">
        <v>82</v>
      </c>
      <c r="AD408" s="15">
        <f t="shared" si="139"/>
        <v>0.14516129032258066</v>
      </c>
      <c r="AE408" s="15">
        <f t="shared" si="140"/>
        <v>8.3591331269349839E-2</v>
      </c>
      <c r="AF408" s="16">
        <v>1210.9000000000001</v>
      </c>
      <c r="AG408" s="17">
        <f t="shared" si="141"/>
        <v>19.850819672131149</v>
      </c>
      <c r="AH408" s="29">
        <v>1398</v>
      </c>
      <c r="AI408" s="17">
        <f t="shared" si="142"/>
        <v>22.918032786885245</v>
      </c>
      <c r="AJ408" s="19">
        <f t="shared" si="143"/>
        <v>0.86616595135908447</v>
      </c>
      <c r="AK408" s="20">
        <f>'Even Strength'!AA408+'Power Play'!R408+'Penalty Kill'!L408</f>
        <v>192.35344827586209</v>
      </c>
      <c r="AL408" s="19">
        <f t="shared" si="144"/>
        <v>9.5310982711633692</v>
      </c>
      <c r="AM408" s="15">
        <f>IF(('Even Strength'!BR408+'Power Play'!AK408+'Penalty Kill'!AG408)&gt;0,V408/('Even Strength'!BR408+'Power Play'!AK408+'Penalty Kill'!AG408),0)</f>
        <v>0.36986301369863012</v>
      </c>
      <c r="AN408" s="15">
        <f>IF(('Even Strength'!BR408+'Power Play'!AK408+'Penalty Kill'!AG408)&gt;0,W408/('Even Strength'!BR408+'Power Play'!AK408+'Penalty Kill'!AG408),0)</f>
        <v>0.50684931506849318</v>
      </c>
      <c r="AO408" s="15">
        <f t="shared" si="145"/>
        <v>0.87671232876712324</v>
      </c>
      <c r="AP408" s="13">
        <v>3</v>
      </c>
      <c r="AQ408" s="13">
        <v>4</v>
      </c>
      <c r="AR408" s="21">
        <f t="shared" si="146"/>
        <v>0.42857142857142855</v>
      </c>
      <c r="AS408" s="22">
        <v>0.1</v>
      </c>
      <c r="AT408" s="1"/>
      <c r="AU408" s="1"/>
      <c r="AV408">
        <v>71</v>
      </c>
      <c r="AW408" s="13">
        <v>22</v>
      </c>
      <c r="AX408" s="13">
        <v>14</v>
      </c>
      <c r="AY408" s="13">
        <v>55</v>
      </c>
      <c r="AZ408" s="13">
        <v>30</v>
      </c>
      <c r="BA408" s="13">
        <v>36</v>
      </c>
      <c r="BB408" s="16">
        <f t="shared" si="147"/>
        <v>3.5180444297629858</v>
      </c>
      <c r="BC408" s="17">
        <f t="shared" si="148"/>
        <v>1.0900982740110661</v>
      </c>
      <c r="BD408" s="17">
        <f t="shared" si="149"/>
        <v>0.69369890164340564</v>
      </c>
      <c r="BE408" s="17">
        <f t="shared" si="150"/>
        <v>2.725245685027665</v>
      </c>
      <c r="BF408" s="17">
        <f t="shared" si="151"/>
        <v>1.4864976463787265</v>
      </c>
      <c r="BG408" s="17">
        <f t="shared" si="152"/>
        <v>1.7837971756544717</v>
      </c>
      <c r="BH408" s="13">
        <v>10</v>
      </c>
      <c r="BI408" s="13">
        <v>5</v>
      </c>
      <c r="BJ408" s="13">
        <v>0</v>
      </c>
      <c r="BK408" s="13">
        <v>0</v>
      </c>
      <c r="BL408" s="13">
        <v>0</v>
      </c>
      <c r="BM408" s="13">
        <v>0</v>
      </c>
      <c r="BN408" s="13">
        <f t="shared" si="153"/>
        <v>46</v>
      </c>
      <c r="BO408" s="16">
        <v>6.899</v>
      </c>
      <c r="BP408" s="13">
        <v>10</v>
      </c>
      <c r="BQ408" s="13">
        <v>6</v>
      </c>
      <c r="BR408" s="23">
        <f t="shared" si="154"/>
        <v>0.6</v>
      </c>
      <c r="BS408" s="13">
        <v>2</v>
      </c>
      <c r="BT408" s="13">
        <v>2</v>
      </c>
      <c r="BU408" s="13">
        <v>16</v>
      </c>
      <c r="BV408" s="13">
        <v>0</v>
      </c>
      <c r="BW408" s="13">
        <v>1</v>
      </c>
      <c r="BX408" s="13">
        <v>5</v>
      </c>
      <c r="BY408" s="13">
        <v>2</v>
      </c>
      <c r="BZ408" s="13">
        <v>0</v>
      </c>
      <c r="CA408" s="13">
        <v>0</v>
      </c>
      <c r="CB408" s="23">
        <f t="shared" si="155"/>
        <v>0</v>
      </c>
      <c r="CC408" s="16">
        <v>6.9</v>
      </c>
      <c r="CD408" s="16">
        <v>1.9</v>
      </c>
      <c r="CE408" s="16">
        <v>8.8000000000000007</v>
      </c>
      <c r="CF408" s="24">
        <f t="shared" si="156"/>
        <v>0.14426229508196722</v>
      </c>
      <c r="CG408" s="24">
        <f t="shared" si="157"/>
        <v>0.43603930960442644</v>
      </c>
      <c r="CH408" s="25">
        <v>5</v>
      </c>
      <c r="CI408" s="16">
        <v>34.9</v>
      </c>
      <c r="CJ408" s="16">
        <v>26.3</v>
      </c>
      <c r="CK408" s="16">
        <v>6.1</v>
      </c>
      <c r="CL408" s="16">
        <v>11.4</v>
      </c>
      <c r="CM408" s="16">
        <v>2.2000000000000002</v>
      </c>
      <c r="CN408" s="16">
        <v>2.7</v>
      </c>
      <c r="CO408" s="16">
        <v>16.3</v>
      </c>
      <c r="CP408" s="26">
        <f t="shared" si="158"/>
        <v>0.26721311475409837</v>
      </c>
      <c r="CQ408" s="26">
        <f t="shared" si="159"/>
        <v>0.80766372119910801</v>
      </c>
      <c r="CR408" s="13">
        <v>6</v>
      </c>
      <c r="CS408" s="13">
        <v>5</v>
      </c>
      <c r="CT408" s="13">
        <v>6</v>
      </c>
      <c r="CU408" s="13">
        <v>0</v>
      </c>
      <c r="CV408" s="13">
        <v>-0.52</v>
      </c>
      <c r="CW408" s="13">
        <v>2.85</v>
      </c>
      <c r="CX408" s="13">
        <v>4.22</v>
      </c>
      <c r="CY408" s="13">
        <v>-0.79</v>
      </c>
      <c r="CZ408" s="13">
        <v>7.96</v>
      </c>
      <c r="DA408" s="13">
        <v>13.72</v>
      </c>
      <c r="DB408" s="27">
        <v>-86.43</v>
      </c>
      <c r="DC408" s="27">
        <v>56.01</v>
      </c>
      <c r="DD408" s="27">
        <v>-142.44</v>
      </c>
      <c r="DE408" s="27">
        <v>-9.2200000000000006</v>
      </c>
      <c r="DF408" s="27">
        <v>-50.43</v>
      </c>
      <c r="DG408" s="27">
        <v>41.69</v>
      </c>
      <c r="DH408" s="27">
        <v>-92.12</v>
      </c>
      <c r="DI408" s="27">
        <v>-5.96</v>
      </c>
      <c r="DJ408" s="1">
        <v>186</v>
      </c>
      <c r="DK408" s="28">
        <v>21</v>
      </c>
      <c r="DL408" s="28" t="s">
        <v>1611</v>
      </c>
      <c r="DM408" s="1">
        <v>6.3</v>
      </c>
      <c r="DN408" s="1">
        <v>1.613</v>
      </c>
      <c r="DO408" s="1">
        <v>0</v>
      </c>
      <c r="DP408" s="16">
        <f t="shared" si="160"/>
        <v>4.0659574468085111</v>
      </c>
    </row>
    <row r="409" spans="1:120" x14ac:dyDescent="0.2">
      <c r="A409" s="13">
        <v>65</v>
      </c>
      <c r="B409" s="13" t="s">
        <v>1612</v>
      </c>
      <c r="C409" s="13" t="s">
        <v>1613</v>
      </c>
      <c r="D409" s="1"/>
      <c r="E409" s="13" t="s">
        <v>197</v>
      </c>
      <c r="F409" s="1" t="s">
        <v>198</v>
      </c>
      <c r="G409" s="13">
        <v>72</v>
      </c>
      <c r="H409" s="13">
        <v>180</v>
      </c>
      <c r="I409" s="13" t="s">
        <v>150</v>
      </c>
      <c r="J409" s="13">
        <v>2008</v>
      </c>
      <c r="K409" s="13">
        <v>1</v>
      </c>
      <c r="L409" s="13">
        <v>15</v>
      </c>
      <c r="M409" s="1"/>
      <c r="N409" s="1">
        <v>24</v>
      </c>
      <c r="O409" s="13" t="s">
        <v>759</v>
      </c>
      <c r="P409" s="13" t="s">
        <v>1614</v>
      </c>
      <c r="Q409" s="1" t="str">
        <f t="shared" si="138"/>
        <v>OTT</v>
      </c>
      <c r="R409" s="13" t="s">
        <v>482</v>
      </c>
      <c r="S409" s="1"/>
      <c r="T409" s="13" t="s">
        <v>173</v>
      </c>
      <c r="U409" s="13">
        <v>82</v>
      </c>
      <c r="V409" s="13">
        <v>21</v>
      </c>
      <c r="W409" s="13">
        <v>45</v>
      </c>
      <c r="X409" s="14">
        <v>25</v>
      </c>
      <c r="Y409" s="13">
        <v>66</v>
      </c>
      <c r="Z409" s="13">
        <v>7</v>
      </c>
      <c r="AA409" s="1">
        <v>292</v>
      </c>
      <c r="AB409" s="14">
        <v>145</v>
      </c>
      <c r="AC409" s="14">
        <v>217</v>
      </c>
      <c r="AD409" s="15">
        <f t="shared" si="139"/>
        <v>7.1917808219178078E-2</v>
      </c>
      <c r="AE409" s="15">
        <f t="shared" si="140"/>
        <v>3.2110091743119268E-2</v>
      </c>
      <c r="AF409" s="16">
        <f>2234+55/60</f>
        <v>2234.9166666666665</v>
      </c>
      <c r="AG409" s="17">
        <f t="shared" si="141"/>
        <v>27.255081300813007</v>
      </c>
      <c r="AH409" s="29">
        <v>2191</v>
      </c>
      <c r="AI409" s="17">
        <f t="shared" si="142"/>
        <v>26.719512195121951</v>
      </c>
      <c r="AJ409" s="19">
        <f t="shared" si="143"/>
        <v>1.0200441198843755</v>
      </c>
      <c r="AK409" s="20">
        <f>'Even Strength'!AA409+'Power Play'!R409+'Penalty Kill'!L409</f>
        <v>229.05391527599488</v>
      </c>
      <c r="AL409" s="19">
        <f t="shared" si="144"/>
        <v>6.1493276780907689</v>
      </c>
      <c r="AM409" s="15">
        <f>IF(('Even Strength'!BR409+'Power Play'!AK409+'Penalty Kill'!AG409)&gt;0,V409/('Even Strength'!BR409+'Power Play'!AK409+'Penalty Kill'!AG409),0)</f>
        <v>0.17647058823529413</v>
      </c>
      <c r="AN409" s="15">
        <f>IF(('Even Strength'!BR409+'Power Play'!AK409+'Penalty Kill'!AG409)&gt;0,W409/('Even Strength'!BR409+'Power Play'!AK409+'Penalty Kill'!AG409),0)</f>
        <v>0.37815126050420167</v>
      </c>
      <c r="AO409" s="15">
        <f t="shared" si="145"/>
        <v>0.55462184873949583</v>
      </c>
      <c r="AP409" s="13">
        <v>0</v>
      </c>
      <c r="AQ409" s="13">
        <v>0</v>
      </c>
      <c r="AR409" s="21">
        <f t="shared" si="146"/>
        <v>0</v>
      </c>
      <c r="AS409" s="22">
        <v>0</v>
      </c>
      <c r="AT409" s="1"/>
      <c r="AU409" s="1"/>
      <c r="AV409">
        <v>133</v>
      </c>
      <c r="AW409" s="13">
        <v>93</v>
      </c>
      <c r="AX409" s="13">
        <v>89</v>
      </c>
      <c r="AY409" s="13">
        <v>145</v>
      </c>
      <c r="AZ409" s="13">
        <v>99</v>
      </c>
      <c r="BA409" s="13">
        <v>59</v>
      </c>
      <c r="BB409" s="16">
        <f t="shared" si="147"/>
        <v>3.5706029307580449</v>
      </c>
      <c r="BC409" s="17">
        <f t="shared" si="148"/>
        <v>2.4967373876729186</v>
      </c>
      <c r="BD409" s="17">
        <f t="shared" si="149"/>
        <v>2.3893508333644062</v>
      </c>
      <c r="BE409" s="17">
        <f t="shared" si="150"/>
        <v>3.8927625936835826</v>
      </c>
      <c r="BF409" s="17">
        <f t="shared" si="151"/>
        <v>2.6578172191356875</v>
      </c>
      <c r="BG409" s="17">
        <f t="shared" si="152"/>
        <v>1.5839516760505614</v>
      </c>
      <c r="BH409" s="13">
        <v>42</v>
      </c>
      <c r="BI409" s="13">
        <v>21</v>
      </c>
      <c r="BJ409" s="13">
        <v>0</v>
      </c>
      <c r="BK409" s="13">
        <v>0</v>
      </c>
      <c r="BL409" s="13">
        <v>0</v>
      </c>
      <c r="BM409" s="13">
        <v>0</v>
      </c>
      <c r="BN409" s="13">
        <f t="shared" si="153"/>
        <v>224</v>
      </c>
      <c r="BO409" s="16">
        <v>8.5299999999999994</v>
      </c>
      <c r="BP409" s="13">
        <v>4</v>
      </c>
      <c r="BQ409" s="13">
        <v>1</v>
      </c>
      <c r="BR409" s="23">
        <f t="shared" si="154"/>
        <v>0.25</v>
      </c>
      <c r="BS409" s="13">
        <v>1</v>
      </c>
      <c r="BT409" s="13">
        <v>2</v>
      </c>
      <c r="BU409" s="13">
        <v>26</v>
      </c>
      <c r="BV409" s="13">
        <v>1</v>
      </c>
      <c r="BW409" s="13">
        <v>3</v>
      </c>
      <c r="BX409" s="13">
        <v>3</v>
      </c>
      <c r="BY409" s="13">
        <v>0</v>
      </c>
      <c r="BZ409" s="13">
        <v>0</v>
      </c>
      <c r="CA409" s="13">
        <v>0</v>
      </c>
      <c r="CB409" s="23">
        <f t="shared" si="155"/>
        <v>0</v>
      </c>
      <c r="CC409" s="16">
        <v>7.2</v>
      </c>
      <c r="CD409" s="16">
        <v>4.7</v>
      </c>
      <c r="CE409" s="16">
        <v>11.9</v>
      </c>
      <c r="CF409" s="24">
        <f t="shared" si="156"/>
        <v>0.14512195121951221</v>
      </c>
      <c r="CG409" s="24">
        <f t="shared" si="157"/>
        <v>0.31947499906782506</v>
      </c>
      <c r="CH409" s="25">
        <v>5</v>
      </c>
      <c r="CI409" s="16">
        <v>57.6</v>
      </c>
      <c r="CJ409" s="16">
        <v>42.6</v>
      </c>
      <c r="CK409" s="16">
        <v>1.7000000000000002</v>
      </c>
      <c r="CL409" s="16">
        <v>13.8</v>
      </c>
      <c r="CM409" s="16">
        <v>1.4</v>
      </c>
      <c r="CN409" s="16">
        <v>-0.2</v>
      </c>
      <c r="CO409" s="16">
        <v>15</v>
      </c>
      <c r="CP409" s="26">
        <f t="shared" si="158"/>
        <v>0.18292682926829268</v>
      </c>
      <c r="CQ409" s="26">
        <f t="shared" si="159"/>
        <v>0.40269957865692235</v>
      </c>
      <c r="CR409" s="13">
        <v>6</v>
      </c>
      <c r="CS409" s="13">
        <v>7</v>
      </c>
      <c r="CT409" s="13">
        <v>6</v>
      </c>
      <c r="CU409" s="13">
        <v>0</v>
      </c>
      <c r="CV409" s="13">
        <v>0.31</v>
      </c>
      <c r="CW409" s="13">
        <v>0.91</v>
      </c>
      <c r="CX409" s="13">
        <v>7.52</v>
      </c>
      <c r="CY409" s="13">
        <v>3.87</v>
      </c>
      <c r="CZ409" s="13">
        <v>4.79</v>
      </c>
      <c r="DA409" s="13">
        <v>17.399999999999999</v>
      </c>
      <c r="DB409" s="27">
        <v>13.45</v>
      </c>
      <c r="DC409" s="27">
        <v>-34.4</v>
      </c>
      <c r="DD409" s="27">
        <v>47.86</v>
      </c>
      <c r="DE409" s="27">
        <v>1.71</v>
      </c>
      <c r="DF409" s="27">
        <v>-0.43</v>
      </c>
      <c r="DG409" s="27">
        <v>-10.93</v>
      </c>
      <c r="DH409" s="27">
        <v>10.5</v>
      </c>
      <c r="DI409" s="27">
        <v>0.38</v>
      </c>
      <c r="DJ409" s="1">
        <v>186</v>
      </c>
      <c r="DK409" s="1"/>
      <c r="DL409" s="1"/>
      <c r="DM409" s="1">
        <v>6.5</v>
      </c>
      <c r="DN409" s="1">
        <v>0</v>
      </c>
      <c r="DO409" s="1">
        <v>0</v>
      </c>
      <c r="DP409" s="16">
        <f t="shared" si="160"/>
        <v>2.3404255319148941</v>
      </c>
    </row>
    <row r="410" spans="1:120" x14ac:dyDescent="0.2">
      <c r="A410" s="13">
        <v>68</v>
      </c>
      <c r="B410" s="13" t="s">
        <v>1615</v>
      </c>
      <c r="C410" s="13" t="s">
        <v>1616</v>
      </c>
      <c r="D410" s="1"/>
      <c r="E410" s="13" t="s">
        <v>197</v>
      </c>
      <c r="F410" s="1" t="s">
        <v>198</v>
      </c>
      <c r="G410" s="13">
        <v>72</v>
      </c>
      <c r="H410" s="13">
        <v>180</v>
      </c>
      <c r="I410" s="13" t="s">
        <v>150</v>
      </c>
      <c r="J410" s="1"/>
      <c r="K410" s="1"/>
      <c r="L410" s="1"/>
      <c r="M410" s="13" t="s">
        <v>159</v>
      </c>
      <c r="N410" s="1">
        <v>24</v>
      </c>
      <c r="O410" s="13" t="s">
        <v>1617</v>
      </c>
      <c r="P410" s="13" t="s">
        <v>1614</v>
      </c>
      <c r="Q410" s="1" t="str">
        <f t="shared" si="138"/>
        <v>SJS</v>
      </c>
      <c r="R410" s="13" t="s">
        <v>554</v>
      </c>
      <c r="S410" s="1"/>
      <c r="T410" s="13" t="s">
        <v>146</v>
      </c>
      <c r="U410" s="13">
        <v>53</v>
      </c>
      <c r="V410" s="13">
        <v>13</v>
      </c>
      <c r="W410" s="13">
        <v>11</v>
      </c>
      <c r="X410" s="14">
        <v>5</v>
      </c>
      <c r="Y410" s="13">
        <v>24</v>
      </c>
      <c r="Z410" s="13">
        <v>-3</v>
      </c>
      <c r="AA410" s="1">
        <v>100</v>
      </c>
      <c r="AB410" s="14">
        <v>41</v>
      </c>
      <c r="AC410" s="14">
        <v>33</v>
      </c>
      <c r="AD410" s="15">
        <f t="shared" si="139"/>
        <v>0.13</v>
      </c>
      <c r="AE410" s="15">
        <f t="shared" si="140"/>
        <v>7.4712643678160925E-2</v>
      </c>
      <c r="AF410" s="16">
        <v>818.05</v>
      </c>
      <c r="AG410" s="17">
        <f t="shared" si="141"/>
        <v>15.434905660377357</v>
      </c>
      <c r="AH410" s="29">
        <v>1203</v>
      </c>
      <c r="AI410" s="17">
        <f t="shared" si="142"/>
        <v>22.69811320754717</v>
      </c>
      <c r="AJ410" s="19">
        <f t="shared" si="143"/>
        <v>0.68000831255195338</v>
      </c>
      <c r="AK410" s="20">
        <f>'Even Strength'!AA410+'Power Play'!R410+'Penalty Kill'!L410</f>
        <v>38</v>
      </c>
      <c r="AL410" s="19">
        <f t="shared" si="144"/>
        <v>2.7871157019742072</v>
      </c>
      <c r="AM410" s="15">
        <f>IF(('Even Strength'!BR410+'Power Play'!AK410+'Penalty Kill'!AG410)&gt;0,V410/('Even Strength'!BR410+'Power Play'!AK410+'Penalty Kill'!AG410),0)</f>
        <v>0.39393939393939392</v>
      </c>
      <c r="AN410" s="15">
        <f>IF(('Even Strength'!BR410+'Power Play'!AK410+'Penalty Kill'!AG410)&gt;0,W410/('Even Strength'!BR410+'Power Play'!AK410+'Penalty Kill'!AG410),0)</f>
        <v>0.33333333333333331</v>
      </c>
      <c r="AO410" s="15">
        <f t="shared" si="145"/>
        <v>0.72727272727272729</v>
      </c>
      <c r="AP410" s="13">
        <v>13</v>
      </c>
      <c r="AQ410" s="13">
        <v>20</v>
      </c>
      <c r="AR410" s="21">
        <f t="shared" si="146"/>
        <v>0.39393939393939392</v>
      </c>
      <c r="AS410" s="22">
        <v>1</v>
      </c>
      <c r="AT410" s="1"/>
      <c r="AU410" s="1"/>
      <c r="AV410">
        <v>108</v>
      </c>
      <c r="AW410" s="13">
        <v>51</v>
      </c>
      <c r="AX410" s="13">
        <v>26</v>
      </c>
      <c r="AY410" s="13">
        <v>41</v>
      </c>
      <c r="AZ410" s="13">
        <v>22</v>
      </c>
      <c r="BA410" s="13">
        <v>21</v>
      </c>
      <c r="BB410" s="16">
        <f t="shared" si="147"/>
        <v>7.921276205610905</v>
      </c>
      <c r="BC410" s="17">
        <f t="shared" si="148"/>
        <v>3.7406026526495939</v>
      </c>
      <c r="BD410" s="17">
        <f t="shared" si="149"/>
        <v>1.9069739013507734</v>
      </c>
      <c r="BE410" s="17">
        <f t="shared" si="150"/>
        <v>3.0071511521300653</v>
      </c>
      <c r="BF410" s="17">
        <f t="shared" si="151"/>
        <v>1.613593301142962</v>
      </c>
      <c r="BG410" s="17">
        <f t="shared" si="152"/>
        <v>1.5402481510910091</v>
      </c>
      <c r="BH410" s="13">
        <v>20</v>
      </c>
      <c r="BI410" s="13">
        <v>10</v>
      </c>
      <c r="BJ410" s="13">
        <v>0</v>
      </c>
      <c r="BK410" s="13">
        <v>0</v>
      </c>
      <c r="BL410" s="13">
        <v>0</v>
      </c>
      <c r="BM410" s="13">
        <v>0</v>
      </c>
      <c r="BN410" s="13">
        <f t="shared" si="153"/>
        <v>97</v>
      </c>
      <c r="BO410" s="16">
        <v>-2.395</v>
      </c>
      <c r="BP410" s="13">
        <v>4</v>
      </c>
      <c r="BQ410" s="13">
        <v>2</v>
      </c>
      <c r="BR410" s="23">
        <f t="shared" si="154"/>
        <v>0.5</v>
      </c>
      <c r="BS410" s="13">
        <v>0</v>
      </c>
      <c r="BT410" s="13">
        <v>2</v>
      </c>
      <c r="BU410" s="13">
        <v>9</v>
      </c>
      <c r="BV410" s="13">
        <v>0</v>
      </c>
      <c r="BW410" s="13">
        <v>0</v>
      </c>
      <c r="BX410" s="13">
        <v>2</v>
      </c>
      <c r="BY410" s="13">
        <v>0</v>
      </c>
      <c r="BZ410" s="13">
        <v>0</v>
      </c>
      <c r="CA410" s="13">
        <v>0</v>
      </c>
      <c r="CB410" s="23">
        <f t="shared" si="155"/>
        <v>0</v>
      </c>
      <c r="CC410" s="16">
        <v>1.8</v>
      </c>
      <c r="CD410" s="16">
        <v>0.8</v>
      </c>
      <c r="CE410" s="16">
        <v>2.6</v>
      </c>
      <c r="CF410" s="24">
        <f t="shared" si="156"/>
        <v>4.9056603773584909E-2</v>
      </c>
      <c r="CG410" s="24">
        <f t="shared" si="157"/>
        <v>0.19069739013507733</v>
      </c>
      <c r="CH410" s="25">
        <v>5</v>
      </c>
      <c r="CI410" s="16">
        <v>17.5</v>
      </c>
      <c r="CJ410" s="16">
        <v>17.100000000000001</v>
      </c>
      <c r="CK410" s="16">
        <v>-0.9</v>
      </c>
      <c r="CL410" s="16">
        <v>2.6</v>
      </c>
      <c r="CM410" s="16">
        <v>1.8</v>
      </c>
      <c r="CN410" s="16">
        <v>0.7</v>
      </c>
      <c r="CO410" s="16">
        <v>5.2</v>
      </c>
      <c r="CP410" s="26">
        <f t="shared" si="158"/>
        <v>9.8113207547169817E-2</v>
      </c>
      <c r="CQ410" s="26">
        <f t="shared" si="159"/>
        <v>0.38139478027015467</v>
      </c>
      <c r="CR410" s="13">
        <v>0</v>
      </c>
      <c r="CS410" s="13">
        <v>1</v>
      </c>
      <c r="CT410" s="13">
        <v>2</v>
      </c>
      <c r="CU410" s="13">
        <v>-0.03</v>
      </c>
      <c r="CV410" s="13">
        <v>0.1</v>
      </c>
      <c r="CW410" s="13">
        <v>0.48</v>
      </c>
      <c r="CX410" s="13">
        <v>1.31</v>
      </c>
      <c r="CY410" s="13">
        <v>2.78</v>
      </c>
      <c r="CZ410" s="13">
        <v>3.03</v>
      </c>
      <c r="DA410" s="13">
        <v>7.67</v>
      </c>
      <c r="DB410" s="27">
        <v>-6.64</v>
      </c>
      <c r="DC410" s="27">
        <v>-58.63</v>
      </c>
      <c r="DD410" s="27">
        <v>51.98</v>
      </c>
      <c r="DE410" s="27">
        <v>4.29</v>
      </c>
      <c r="DF410" s="27">
        <v>-4.6399999999999997</v>
      </c>
      <c r="DG410" s="27">
        <v>-45.15</v>
      </c>
      <c r="DH410" s="27">
        <v>40.520000000000003</v>
      </c>
      <c r="DI410" s="27">
        <v>3.35</v>
      </c>
      <c r="DJ410" s="1">
        <v>124</v>
      </c>
      <c r="DK410" s="1"/>
      <c r="DL410" s="1"/>
      <c r="DM410" s="1">
        <v>0.61699999999999999</v>
      </c>
      <c r="DN410" s="1">
        <v>0</v>
      </c>
      <c r="DO410" s="1">
        <v>0.1</v>
      </c>
      <c r="DP410" s="16">
        <f t="shared" si="160"/>
        <v>4.6673758865248232</v>
      </c>
    </row>
    <row r="411" spans="1:120" x14ac:dyDescent="0.2">
      <c r="A411" s="13">
        <v>20</v>
      </c>
      <c r="B411" s="13" t="s">
        <v>1618</v>
      </c>
      <c r="C411" s="13" t="s">
        <v>1619</v>
      </c>
      <c r="D411" s="1"/>
      <c r="E411" s="13" t="s">
        <v>197</v>
      </c>
      <c r="F411" s="1" t="s">
        <v>198</v>
      </c>
      <c r="G411" s="13">
        <v>72</v>
      </c>
      <c r="H411" s="13">
        <v>185</v>
      </c>
      <c r="I411" s="13" t="s">
        <v>125</v>
      </c>
      <c r="J411" s="13">
        <v>2011</v>
      </c>
      <c r="K411" s="13">
        <v>2</v>
      </c>
      <c r="L411" s="13">
        <v>53</v>
      </c>
      <c r="M411" s="13" t="s">
        <v>159</v>
      </c>
      <c r="N411" s="1">
        <v>22</v>
      </c>
      <c r="O411" s="13" t="s">
        <v>1620</v>
      </c>
      <c r="P411" s="13" t="s">
        <v>1614</v>
      </c>
      <c r="Q411" s="1" t="str">
        <f t="shared" si="138"/>
        <v>CBJ</v>
      </c>
      <c r="R411" s="13" t="s">
        <v>1621</v>
      </c>
      <c r="S411" s="1">
        <v>18</v>
      </c>
      <c r="T411" s="13" t="s">
        <v>146</v>
      </c>
      <c r="U411" s="13">
        <v>21</v>
      </c>
      <c r="V411" s="13">
        <v>3</v>
      </c>
      <c r="W411" s="13">
        <v>2</v>
      </c>
      <c r="X411" s="14">
        <v>2</v>
      </c>
      <c r="Y411" s="13">
        <v>5</v>
      </c>
      <c r="Z411" s="13">
        <v>3</v>
      </c>
      <c r="AA411" s="1">
        <v>29</v>
      </c>
      <c r="AB411" s="14">
        <v>15</v>
      </c>
      <c r="AC411" s="14">
        <v>8</v>
      </c>
      <c r="AD411" s="15">
        <f t="shared" si="139"/>
        <v>0.10344827586206896</v>
      </c>
      <c r="AE411" s="15">
        <f t="shared" si="140"/>
        <v>5.7692307692307696E-2</v>
      </c>
      <c r="AF411" s="16">
        <v>256.86666666669998</v>
      </c>
      <c r="AG411" s="17">
        <f t="shared" si="141"/>
        <v>12.231746031747619</v>
      </c>
      <c r="AH411" s="29">
        <v>338</v>
      </c>
      <c r="AI411" s="17">
        <f t="shared" si="142"/>
        <v>16.095238095238095</v>
      </c>
      <c r="AJ411" s="19">
        <f t="shared" si="143"/>
        <v>0.75996055226834314</v>
      </c>
      <c r="AK411" s="20">
        <f>'Even Strength'!AA411+'Power Play'!R411+'Penalty Kill'!L411</f>
        <v>21.133333333333333</v>
      </c>
      <c r="AL411" s="19">
        <f t="shared" si="144"/>
        <v>4.9364131845308927</v>
      </c>
      <c r="AM411" s="15">
        <f>IF(('Even Strength'!BR411+'Power Play'!AK411+'Penalty Kill'!AG411)&gt;0,V411/('Even Strength'!BR411+'Power Play'!AK411+'Penalty Kill'!AG411),0)</f>
        <v>0.23076923076923078</v>
      </c>
      <c r="AN411" s="15">
        <f>IF(('Even Strength'!BR411+'Power Play'!AK411+'Penalty Kill'!AG411)&gt;0,W411/('Even Strength'!BR411+'Power Play'!AK411+'Penalty Kill'!AG411),0)</f>
        <v>0.15384615384615385</v>
      </c>
      <c r="AO411" s="15">
        <f t="shared" si="145"/>
        <v>0.38461538461538464</v>
      </c>
      <c r="AP411" s="13">
        <v>93</v>
      </c>
      <c r="AQ411" s="13">
        <v>104</v>
      </c>
      <c r="AR411" s="21">
        <f t="shared" si="146"/>
        <v>0.4720812182741117</v>
      </c>
      <c r="AS411" s="22">
        <v>14.7</v>
      </c>
      <c r="AT411" s="13">
        <v>2</v>
      </c>
      <c r="AU411" s="13">
        <v>1</v>
      </c>
      <c r="AV411">
        <v>33</v>
      </c>
      <c r="AW411" s="13">
        <v>18</v>
      </c>
      <c r="AX411" s="13">
        <v>7</v>
      </c>
      <c r="AY411" s="13">
        <v>15</v>
      </c>
      <c r="AZ411" s="13">
        <v>9</v>
      </c>
      <c r="BA411" s="13">
        <v>8</v>
      </c>
      <c r="BB411" s="16">
        <f t="shared" si="147"/>
        <v>7.7082792629110166</v>
      </c>
      <c r="BC411" s="17">
        <f t="shared" si="148"/>
        <v>4.2045159615878269</v>
      </c>
      <c r="BD411" s="17">
        <f t="shared" si="149"/>
        <v>1.6350895406174886</v>
      </c>
      <c r="BE411" s="17">
        <f t="shared" si="150"/>
        <v>3.5037633013231897</v>
      </c>
      <c r="BF411" s="17">
        <f t="shared" si="151"/>
        <v>2.1022579807939135</v>
      </c>
      <c r="BG411" s="17">
        <f t="shared" si="152"/>
        <v>1.8686737607057011</v>
      </c>
      <c r="BH411" s="13">
        <v>2</v>
      </c>
      <c r="BI411" s="13">
        <v>1</v>
      </c>
      <c r="BJ411" s="13">
        <v>0</v>
      </c>
      <c r="BK411" s="13">
        <v>0</v>
      </c>
      <c r="BL411" s="13">
        <v>0</v>
      </c>
      <c r="BM411" s="13">
        <v>0</v>
      </c>
      <c r="BN411" s="13">
        <f t="shared" si="153"/>
        <v>27</v>
      </c>
      <c r="BO411" s="16">
        <v>3.5540000000000003</v>
      </c>
      <c r="BP411" s="13">
        <v>1</v>
      </c>
      <c r="BQ411" s="13">
        <v>1</v>
      </c>
      <c r="BR411" s="23">
        <f t="shared" si="154"/>
        <v>1</v>
      </c>
      <c r="BS411" s="13">
        <v>1</v>
      </c>
      <c r="BT411" s="13">
        <v>1</v>
      </c>
      <c r="BU411" s="13">
        <v>8</v>
      </c>
      <c r="BV411" s="13">
        <v>0</v>
      </c>
      <c r="BW411" s="13">
        <v>0</v>
      </c>
      <c r="BX411" s="13">
        <v>1</v>
      </c>
      <c r="BY411" s="13">
        <v>0</v>
      </c>
      <c r="BZ411" s="13">
        <v>0</v>
      </c>
      <c r="CA411" s="13">
        <v>0</v>
      </c>
      <c r="CB411" s="23">
        <f t="shared" si="155"/>
        <v>0</v>
      </c>
      <c r="CC411" s="16">
        <v>0.2</v>
      </c>
      <c r="CD411" s="16">
        <v>0.4</v>
      </c>
      <c r="CE411" s="16">
        <v>0.60000000000000009</v>
      </c>
      <c r="CF411" s="24">
        <f t="shared" si="156"/>
        <v>2.8571428571428574E-2</v>
      </c>
      <c r="CG411" s="24">
        <f t="shared" si="157"/>
        <v>0.1401505320529276</v>
      </c>
      <c r="CH411" s="25">
        <v>2</v>
      </c>
      <c r="CI411" s="16">
        <v>5.7</v>
      </c>
      <c r="CJ411" s="16">
        <v>4.5</v>
      </c>
      <c r="CK411" s="16">
        <v>3.2</v>
      </c>
      <c r="CL411" s="16">
        <v>-0.30000000000000004</v>
      </c>
      <c r="CM411" s="16">
        <v>0.60000000000000009</v>
      </c>
      <c r="CN411" s="16">
        <v>0.60000000000000009</v>
      </c>
      <c r="CO411" s="16">
        <v>0.9</v>
      </c>
      <c r="CP411" s="26">
        <f t="shared" si="158"/>
        <v>4.2857142857142858E-2</v>
      </c>
      <c r="CQ411" s="26">
        <f t="shared" si="159"/>
        <v>0.21022579807939137</v>
      </c>
      <c r="CR411" s="13">
        <v>2</v>
      </c>
      <c r="CS411" s="13">
        <v>0</v>
      </c>
      <c r="CT411" s="13">
        <v>0</v>
      </c>
      <c r="CU411" s="13">
        <v>0.04</v>
      </c>
      <c r="CV411" s="13">
        <v>-7.0000000000000007E-2</v>
      </c>
      <c r="CW411" s="13">
        <v>0.66</v>
      </c>
      <c r="CX411" s="13">
        <v>-0.38</v>
      </c>
      <c r="CY411" s="13">
        <v>0.39</v>
      </c>
      <c r="CZ411" s="13">
        <v>0.34</v>
      </c>
      <c r="DA411" s="13">
        <v>0.98</v>
      </c>
      <c r="DB411" s="27">
        <v>-5.97</v>
      </c>
      <c r="DC411" s="27">
        <v>11.92</v>
      </c>
      <c r="DD411" s="27">
        <v>-17.89</v>
      </c>
      <c r="DE411" s="27">
        <v>-20.63</v>
      </c>
      <c r="DF411" s="27">
        <v>-2</v>
      </c>
      <c r="DG411" s="27">
        <v>12.22</v>
      </c>
      <c r="DH411" s="27">
        <v>-14.23</v>
      </c>
      <c r="DI411" s="27">
        <v>-18.22</v>
      </c>
      <c r="DJ411" s="1">
        <v>63</v>
      </c>
      <c r="DK411" s="28">
        <v>3</v>
      </c>
      <c r="DL411" s="28" t="s">
        <v>340</v>
      </c>
      <c r="DM411" s="1">
        <v>0.313</v>
      </c>
      <c r="DN411" s="1">
        <v>3.4000000000000002E-2</v>
      </c>
      <c r="DO411" s="1">
        <v>0</v>
      </c>
      <c r="DP411" s="16">
        <f t="shared" si="160"/>
        <v>0.63040494166094718</v>
      </c>
    </row>
    <row r="412" spans="1:120" x14ac:dyDescent="0.2">
      <c r="A412" s="13">
        <v>9</v>
      </c>
      <c r="B412" s="13" t="s">
        <v>1622</v>
      </c>
      <c r="C412" s="13" t="s">
        <v>346</v>
      </c>
      <c r="D412" s="13" t="s">
        <v>158</v>
      </c>
      <c r="E412" s="13" t="s">
        <v>141</v>
      </c>
      <c r="F412" s="1" t="s">
        <v>142</v>
      </c>
      <c r="G412" s="13">
        <v>75</v>
      </c>
      <c r="H412" s="13">
        <v>214</v>
      </c>
      <c r="I412" s="13" t="s">
        <v>150</v>
      </c>
      <c r="J412" s="13">
        <v>2009</v>
      </c>
      <c r="K412" s="13">
        <v>1</v>
      </c>
      <c r="L412" s="13">
        <v>13</v>
      </c>
      <c r="M412" s="1"/>
      <c r="N412" s="1">
        <v>24</v>
      </c>
      <c r="O412" s="13" t="s">
        <v>1623</v>
      </c>
      <c r="P412" s="13" t="s">
        <v>1624</v>
      </c>
      <c r="Q412" s="1" t="str">
        <f t="shared" si="138"/>
        <v>VAN</v>
      </c>
      <c r="R412" s="13" t="s">
        <v>409</v>
      </c>
      <c r="S412" s="1"/>
      <c r="T412" s="13" t="s">
        <v>154</v>
      </c>
      <c r="U412" s="13">
        <v>42</v>
      </c>
      <c r="V412" s="13">
        <v>10</v>
      </c>
      <c r="W412" s="13">
        <v>6</v>
      </c>
      <c r="X412" s="14">
        <v>4</v>
      </c>
      <c r="Y412" s="13">
        <v>16</v>
      </c>
      <c r="Z412" s="13">
        <v>-5</v>
      </c>
      <c r="AA412" s="1">
        <v>55</v>
      </c>
      <c r="AB412" s="14">
        <v>16</v>
      </c>
      <c r="AC412" s="14">
        <v>21</v>
      </c>
      <c r="AD412" s="15">
        <f t="shared" si="139"/>
        <v>0.18181818181818182</v>
      </c>
      <c r="AE412" s="15">
        <f t="shared" si="140"/>
        <v>0.10869565217391304</v>
      </c>
      <c r="AF412" s="16">
        <v>529.96666666670001</v>
      </c>
      <c r="AG412" s="17">
        <f t="shared" si="141"/>
        <v>12.618253968254763</v>
      </c>
      <c r="AH412" s="29">
        <v>714</v>
      </c>
      <c r="AI412" s="17">
        <f t="shared" si="142"/>
        <v>17</v>
      </c>
      <c r="AJ412" s="19">
        <f t="shared" si="143"/>
        <v>0.74225023342675067</v>
      </c>
      <c r="AK412" s="20">
        <f>'Even Strength'!AA412+'Power Play'!R412+'Penalty Kill'!L412</f>
        <v>42.608695652173914</v>
      </c>
      <c r="AL412" s="19">
        <f t="shared" si="144"/>
        <v>4.8239293146681064</v>
      </c>
      <c r="AM412" s="15">
        <f>IF(('Even Strength'!BR412+'Power Play'!AK412+'Penalty Kill'!AG412)&gt;0,V412/('Even Strength'!BR412+'Power Play'!AK412+'Penalty Kill'!AG412),0)</f>
        <v>0.37037037037037035</v>
      </c>
      <c r="AN412" s="15">
        <f>IF(('Even Strength'!BR412+'Power Play'!AK412+'Penalty Kill'!AG412)&gt;0,W412/('Even Strength'!BR412+'Power Play'!AK412+'Penalty Kill'!AG412),0)</f>
        <v>0.22222222222222221</v>
      </c>
      <c r="AO412" s="15">
        <f t="shared" si="145"/>
        <v>0.59259259259259256</v>
      </c>
      <c r="AP412" s="13">
        <v>0</v>
      </c>
      <c r="AQ412" s="13">
        <v>6</v>
      </c>
      <c r="AR412" s="21">
        <f t="shared" si="146"/>
        <v>0</v>
      </c>
      <c r="AS412" s="22">
        <v>0.2</v>
      </c>
      <c r="AT412" s="1"/>
      <c r="AU412" s="1"/>
      <c r="AV412">
        <v>40</v>
      </c>
      <c r="AW412" s="13">
        <v>88</v>
      </c>
      <c r="AX412" s="13">
        <v>2</v>
      </c>
      <c r="AY412" s="13">
        <v>16</v>
      </c>
      <c r="AZ412" s="13">
        <v>14</v>
      </c>
      <c r="BA412" s="13">
        <v>10</v>
      </c>
      <c r="BB412" s="16">
        <f t="shared" si="147"/>
        <v>4.5285867035659768</v>
      </c>
      <c r="BC412" s="17">
        <f t="shared" si="148"/>
        <v>9.9628907478451492</v>
      </c>
      <c r="BD412" s="17">
        <f t="shared" si="149"/>
        <v>0.22642933517829886</v>
      </c>
      <c r="BE412" s="17">
        <f t="shared" si="150"/>
        <v>1.8114346814263909</v>
      </c>
      <c r="BF412" s="17">
        <f t="shared" si="151"/>
        <v>1.585005346248092</v>
      </c>
      <c r="BG412" s="17">
        <f t="shared" si="152"/>
        <v>1.1321466758914942</v>
      </c>
      <c r="BH412" s="13">
        <v>81</v>
      </c>
      <c r="BI412" s="13">
        <v>18</v>
      </c>
      <c r="BJ412" s="13">
        <v>1</v>
      </c>
      <c r="BK412" s="13">
        <v>3</v>
      </c>
      <c r="BL412" s="13">
        <v>1</v>
      </c>
      <c r="BM412" s="13">
        <v>0</v>
      </c>
      <c r="BN412" s="13">
        <f t="shared" si="153"/>
        <v>172</v>
      </c>
      <c r="BO412" s="16">
        <v>-3.9180000000000001</v>
      </c>
      <c r="BP412" s="1"/>
      <c r="BQ412" s="1"/>
      <c r="BR412" s="23" t="str">
        <f t="shared" si="154"/>
        <v xml:space="preserve"> </v>
      </c>
      <c r="BS412" s="1"/>
      <c r="BT412" s="13">
        <v>1</v>
      </c>
      <c r="BU412" s="13">
        <v>6</v>
      </c>
      <c r="BV412" s="13">
        <v>0</v>
      </c>
      <c r="BW412" s="13">
        <v>0</v>
      </c>
      <c r="BX412" s="13">
        <v>3</v>
      </c>
      <c r="BY412" s="13">
        <v>0</v>
      </c>
      <c r="BZ412" s="13">
        <v>0</v>
      </c>
      <c r="CA412" s="13">
        <v>0</v>
      </c>
      <c r="CB412" s="23">
        <f t="shared" si="155"/>
        <v>0</v>
      </c>
      <c r="CC412" s="16">
        <v>1.5</v>
      </c>
      <c r="CD412" s="16">
        <v>0.30000000000000004</v>
      </c>
      <c r="CE412" s="16">
        <v>1.8</v>
      </c>
      <c r="CF412" s="24">
        <f t="shared" si="156"/>
        <v>4.2857142857142858E-2</v>
      </c>
      <c r="CG412" s="24">
        <f t="shared" si="157"/>
        <v>0.20378640166046899</v>
      </c>
      <c r="CH412" s="25">
        <v>3</v>
      </c>
      <c r="CI412" s="16">
        <v>13.7</v>
      </c>
      <c r="CJ412" s="16">
        <v>12</v>
      </c>
      <c r="CK412" s="16">
        <v>-5.3</v>
      </c>
      <c r="CL412" s="16">
        <v>1.2</v>
      </c>
      <c r="CM412" s="16">
        <v>0.2</v>
      </c>
      <c r="CN412" s="16">
        <v>0</v>
      </c>
      <c r="CO412" s="16">
        <v>1.4</v>
      </c>
      <c r="CP412" s="26">
        <f t="shared" si="158"/>
        <v>3.3333333333333333E-2</v>
      </c>
      <c r="CQ412" s="26">
        <f t="shared" si="159"/>
        <v>0.1585005346248092</v>
      </c>
      <c r="CR412" s="13">
        <v>0</v>
      </c>
      <c r="CS412" s="13">
        <v>0</v>
      </c>
      <c r="CT412" s="13">
        <v>1</v>
      </c>
      <c r="CU412" s="13">
        <v>-0.03</v>
      </c>
      <c r="CV412" s="13">
        <v>0.81</v>
      </c>
      <c r="CW412" s="13">
        <v>-1.31</v>
      </c>
      <c r="CX412" s="13">
        <v>2.0299999999999998</v>
      </c>
      <c r="CY412" s="13">
        <v>-2.6</v>
      </c>
      <c r="CZ412" s="13">
        <v>4.3899999999999997</v>
      </c>
      <c r="DA412" s="13">
        <v>3.29</v>
      </c>
      <c r="DB412" s="27">
        <v>-8.84</v>
      </c>
      <c r="DC412" s="27">
        <v>-4.7</v>
      </c>
      <c r="DD412" s="27">
        <v>-4.1399999999999997</v>
      </c>
      <c r="DE412" s="27">
        <v>-0.5</v>
      </c>
      <c r="DF412" s="27">
        <v>-4.16</v>
      </c>
      <c r="DG412" s="27">
        <v>3.81</v>
      </c>
      <c r="DH412" s="27">
        <v>-7.97</v>
      </c>
      <c r="DI412" s="27">
        <v>-0.96</v>
      </c>
      <c r="DJ412" s="1">
        <v>186</v>
      </c>
      <c r="DK412" s="28">
        <v>34</v>
      </c>
      <c r="DL412" s="28" t="s">
        <v>1625</v>
      </c>
      <c r="DM412" s="1">
        <v>1.75</v>
      </c>
      <c r="DN412" s="1">
        <v>0.29899999999999999</v>
      </c>
      <c r="DO412" s="1">
        <v>0</v>
      </c>
      <c r="DP412" s="16">
        <f t="shared" si="160"/>
        <v>-1.1531914893617019</v>
      </c>
    </row>
    <row r="413" spans="1:120" x14ac:dyDescent="0.2">
      <c r="A413" s="13">
        <v>2</v>
      </c>
      <c r="B413" s="13" t="s">
        <v>1626</v>
      </c>
      <c r="C413" s="13" t="s">
        <v>245</v>
      </c>
      <c r="D413" s="13" t="s">
        <v>246</v>
      </c>
      <c r="E413" s="13" t="s">
        <v>141</v>
      </c>
      <c r="F413" s="1" t="s">
        <v>142</v>
      </c>
      <c r="G413" s="13">
        <v>73</v>
      </c>
      <c r="H413" s="13">
        <v>192</v>
      </c>
      <c r="I413" s="13" t="s">
        <v>125</v>
      </c>
      <c r="J413" s="13">
        <v>2002</v>
      </c>
      <c r="K413" s="13">
        <v>2</v>
      </c>
      <c r="L413" s="13">
        <v>54</v>
      </c>
      <c r="M413" s="1"/>
      <c r="N413" s="1">
        <v>31</v>
      </c>
      <c r="O413" s="13" t="s">
        <v>1627</v>
      </c>
      <c r="P413" s="13" t="s">
        <v>258</v>
      </c>
      <c r="Q413" s="1" t="str">
        <f t="shared" si="138"/>
        <v>CHI</v>
      </c>
      <c r="R413" s="13" t="s">
        <v>322</v>
      </c>
      <c r="S413" s="1"/>
      <c r="T413" s="13" t="s">
        <v>173</v>
      </c>
      <c r="U413" s="13">
        <v>80</v>
      </c>
      <c r="V413" s="13">
        <v>10</v>
      </c>
      <c r="W413" s="13">
        <v>35</v>
      </c>
      <c r="X413" s="14">
        <v>19</v>
      </c>
      <c r="Y413" s="13">
        <v>45</v>
      </c>
      <c r="Z413" s="13">
        <v>12</v>
      </c>
      <c r="AA413" s="1">
        <v>171</v>
      </c>
      <c r="AB413" s="14">
        <v>71</v>
      </c>
      <c r="AC413" s="14">
        <v>163</v>
      </c>
      <c r="AD413" s="15">
        <f t="shared" si="139"/>
        <v>5.8479532163742687E-2</v>
      </c>
      <c r="AE413" s="15">
        <f t="shared" si="140"/>
        <v>2.4691358024691357E-2</v>
      </c>
      <c r="AF413" s="16">
        <f>2045</f>
        <v>2045</v>
      </c>
      <c r="AG413" s="17">
        <f t="shared" si="141"/>
        <v>25.5625</v>
      </c>
      <c r="AH413" s="29">
        <v>2392</v>
      </c>
      <c r="AI413" s="17">
        <f t="shared" si="142"/>
        <v>29.9</v>
      </c>
      <c r="AJ413" s="19">
        <f t="shared" si="143"/>
        <v>0.85493311036789299</v>
      </c>
      <c r="AK413" s="20">
        <f>'Even Strength'!AA413+'Power Play'!R413+'Penalty Kill'!L413</f>
        <v>184.38213399503724</v>
      </c>
      <c r="AL413" s="19">
        <f t="shared" si="144"/>
        <v>5.409744762690579</v>
      </c>
      <c r="AM413" s="15">
        <f>IF(('Even Strength'!BR413+'Power Play'!AK413+'Penalty Kill'!AG413)&gt;0,V413/('Even Strength'!BR413+'Power Play'!AK413+'Penalty Kill'!AG413),0)</f>
        <v>0.11235955056179775</v>
      </c>
      <c r="AN413" s="15">
        <f>IF(('Even Strength'!BR413+'Power Play'!AK413+'Penalty Kill'!AG413)&gt;0,W413/('Even Strength'!BR413+'Power Play'!AK413+'Penalty Kill'!AG413),0)</f>
        <v>0.39325842696629215</v>
      </c>
      <c r="AO413" s="15">
        <f t="shared" si="145"/>
        <v>0.5056179775280899</v>
      </c>
      <c r="AP413" s="13">
        <v>0</v>
      </c>
      <c r="AQ413" s="13">
        <v>0</v>
      </c>
      <c r="AR413" s="21">
        <f t="shared" si="146"/>
        <v>0</v>
      </c>
      <c r="AS413" s="22">
        <v>0</v>
      </c>
      <c r="AT413" s="1"/>
      <c r="AU413" s="1"/>
      <c r="AV413">
        <v>126</v>
      </c>
      <c r="AW413" s="13">
        <v>16</v>
      </c>
      <c r="AX413" s="13">
        <v>113</v>
      </c>
      <c r="AY413" s="13">
        <v>71</v>
      </c>
      <c r="AZ413" s="13">
        <v>63</v>
      </c>
      <c r="BA413" s="13">
        <v>43</v>
      </c>
      <c r="BB413" s="16">
        <f t="shared" si="147"/>
        <v>3.6968215158924207</v>
      </c>
      <c r="BC413" s="17">
        <f t="shared" si="148"/>
        <v>0.46943765281173588</v>
      </c>
      <c r="BD413" s="17">
        <f t="shared" si="149"/>
        <v>3.315403422982885</v>
      </c>
      <c r="BE413" s="17">
        <f t="shared" si="150"/>
        <v>2.0831295843520783</v>
      </c>
      <c r="BF413" s="17">
        <f t="shared" si="151"/>
        <v>1.8484107579462103</v>
      </c>
      <c r="BG413" s="17">
        <f t="shared" si="152"/>
        <v>1.2616136919315404</v>
      </c>
      <c r="BH413" s="13">
        <v>20</v>
      </c>
      <c r="BI413" s="13">
        <v>10</v>
      </c>
      <c r="BJ413" s="13">
        <v>0</v>
      </c>
      <c r="BK413" s="13">
        <v>0</v>
      </c>
      <c r="BL413" s="13">
        <v>0</v>
      </c>
      <c r="BM413" s="13">
        <v>0</v>
      </c>
      <c r="BN413" s="13">
        <f t="shared" si="153"/>
        <v>149</v>
      </c>
      <c r="BO413" s="16">
        <v>0.75800000000000001</v>
      </c>
      <c r="BP413" s="1"/>
      <c r="BQ413" s="1"/>
      <c r="BR413" s="23" t="str">
        <f t="shared" si="154"/>
        <v xml:space="preserve"> </v>
      </c>
      <c r="BS413" s="1"/>
      <c r="BT413" s="13">
        <v>3</v>
      </c>
      <c r="BU413" s="13">
        <v>18</v>
      </c>
      <c r="BV413" s="13">
        <v>0</v>
      </c>
      <c r="BW413" s="13">
        <v>1</v>
      </c>
      <c r="BX413" s="13">
        <v>2</v>
      </c>
      <c r="BY413" s="13">
        <v>0</v>
      </c>
      <c r="BZ413" s="13">
        <v>0</v>
      </c>
      <c r="CA413" s="13">
        <v>0</v>
      </c>
      <c r="CB413" s="23">
        <f t="shared" si="155"/>
        <v>0</v>
      </c>
      <c r="CC413" s="16">
        <v>3.6</v>
      </c>
      <c r="CD413" s="16">
        <v>5.7</v>
      </c>
      <c r="CE413" s="16">
        <v>9.3000000000000007</v>
      </c>
      <c r="CF413" s="24">
        <f t="shared" si="156"/>
        <v>0.11625000000000001</v>
      </c>
      <c r="CG413" s="24">
        <f t="shared" si="157"/>
        <v>0.27286063569682156</v>
      </c>
      <c r="CH413" s="25">
        <v>7</v>
      </c>
      <c r="CI413" s="16">
        <v>46.8</v>
      </c>
      <c r="CJ413" s="16">
        <v>45.2</v>
      </c>
      <c r="CK413" s="16">
        <v>3</v>
      </c>
      <c r="CL413" s="16">
        <v>6.5</v>
      </c>
      <c r="CM413" s="16">
        <v>5.8</v>
      </c>
      <c r="CN413" s="16">
        <v>0</v>
      </c>
      <c r="CO413" s="16">
        <v>12.3</v>
      </c>
      <c r="CP413" s="26">
        <f t="shared" si="158"/>
        <v>0.15375</v>
      </c>
      <c r="CQ413" s="26">
        <f t="shared" si="159"/>
        <v>0.36088019559902201</v>
      </c>
      <c r="CR413" s="13">
        <v>3</v>
      </c>
      <c r="CS413" s="13">
        <v>3</v>
      </c>
      <c r="CT413" s="13">
        <v>2</v>
      </c>
      <c r="CU413" s="13">
        <v>0</v>
      </c>
      <c r="CV413" s="13">
        <v>-1.77</v>
      </c>
      <c r="CW413" s="13">
        <v>2.1800000000000002</v>
      </c>
      <c r="CX413" s="13">
        <v>6.13</v>
      </c>
      <c r="CY413" s="13">
        <v>2.96</v>
      </c>
      <c r="CZ413" s="13">
        <v>0.04</v>
      </c>
      <c r="DA413" s="13">
        <v>9.5399999999999991</v>
      </c>
      <c r="DB413" s="27">
        <v>112.42</v>
      </c>
      <c r="DC413" s="27">
        <v>-21.02</v>
      </c>
      <c r="DD413" s="27">
        <v>133.43</v>
      </c>
      <c r="DE413" s="27">
        <v>5.33</v>
      </c>
      <c r="DF413" s="27">
        <v>74.209999999999994</v>
      </c>
      <c r="DG413" s="27">
        <v>6.05</v>
      </c>
      <c r="DH413" s="27">
        <v>68.16</v>
      </c>
      <c r="DI413" s="27">
        <v>2.72</v>
      </c>
      <c r="DJ413" s="1">
        <v>186</v>
      </c>
      <c r="DK413" s="28">
        <v>1</v>
      </c>
      <c r="DL413" s="28" t="s">
        <v>201</v>
      </c>
      <c r="DM413" s="1">
        <v>5.5510000000000002</v>
      </c>
      <c r="DN413" s="1">
        <v>6.8000000000000005E-2</v>
      </c>
      <c r="DO413" s="1">
        <v>0</v>
      </c>
      <c r="DP413" s="16">
        <f t="shared" si="160"/>
        <v>1.6595744680851059</v>
      </c>
    </row>
    <row r="414" spans="1:120" x14ac:dyDescent="0.2">
      <c r="A414" s="13">
        <v>23</v>
      </c>
      <c r="B414" s="13" t="s">
        <v>1628</v>
      </c>
      <c r="C414" s="13" t="s">
        <v>427</v>
      </c>
      <c r="D414" s="13" t="s">
        <v>158</v>
      </c>
      <c r="E414" s="13" t="s">
        <v>141</v>
      </c>
      <c r="F414" s="1" t="s">
        <v>142</v>
      </c>
      <c r="G414" s="13">
        <v>72</v>
      </c>
      <c r="H414" s="13">
        <v>198</v>
      </c>
      <c r="I414" s="13" t="s">
        <v>125</v>
      </c>
      <c r="J414" s="13">
        <v>1999</v>
      </c>
      <c r="K414" s="13">
        <v>3</v>
      </c>
      <c r="L414" s="13">
        <v>94</v>
      </c>
      <c r="M414" s="1"/>
      <c r="N414" s="1">
        <v>34</v>
      </c>
      <c r="O414" s="13" t="s">
        <v>591</v>
      </c>
      <c r="P414" s="13" t="s">
        <v>1629</v>
      </c>
      <c r="Q414" s="1" t="str">
        <f t="shared" si="138"/>
        <v>BOS</v>
      </c>
      <c r="R414" s="13" t="s">
        <v>314</v>
      </c>
      <c r="S414" s="1"/>
      <c r="T414" s="13" t="s">
        <v>146</v>
      </c>
      <c r="U414" s="13">
        <v>80</v>
      </c>
      <c r="V414" s="13">
        <v>7</v>
      </c>
      <c r="W414" s="13">
        <v>21</v>
      </c>
      <c r="X414" s="14">
        <v>9</v>
      </c>
      <c r="Y414" s="13">
        <v>28</v>
      </c>
      <c r="Z414" s="13">
        <v>6</v>
      </c>
      <c r="AA414" s="1">
        <v>112</v>
      </c>
      <c r="AB414" s="14">
        <v>42</v>
      </c>
      <c r="AC414" s="14">
        <v>34</v>
      </c>
      <c r="AD414" s="15">
        <f t="shared" si="139"/>
        <v>6.25E-2</v>
      </c>
      <c r="AE414" s="15">
        <f t="shared" si="140"/>
        <v>3.7234042553191488E-2</v>
      </c>
      <c r="AF414" s="16">
        <v>1211.2666666667001</v>
      </c>
      <c r="AG414" s="17">
        <f t="shared" si="141"/>
        <v>15.140833333333751</v>
      </c>
      <c r="AH414" s="29">
        <v>1665</v>
      </c>
      <c r="AI414" s="17">
        <f t="shared" si="142"/>
        <v>20.8125</v>
      </c>
      <c r="AJ414" s="19">
        <f t="shared" si="143"/>
        <v>0.72748748748750758</v>
      </c>
      <c r="AK414" s="20">
        <f>'Even Strength'!AA414+'Power Play'!R414+'Penalty Kill'!L414</f>
        <v>127.40625</v>
      </c>
      <c r="AL414" s="19">
        <f t="shared" si="144"/>
        <v>6.3110586713631376</v>
      </c>
      <c r="AM414" s="15">
        <f>IF(('Even Strength'!BR414+'Power Play'!AK414+'Penalty Kill'!AG414)&gt;0,V414/('Even Strength'!BR414+'Power Play'!AK414+'Penalty Kill'!AG414),0)</f>
        <v>0.21212121212121213</v>
      </c>
      <c r="AN414" s="15">
        <f>IF(('Even Strength'!BR414+'Power Play'!AK414+'Penalty Kill'!AG414)&gt;0,W414/('Even Strength'!BR414+'Power Play'!AK414+'Penalty Kill'!AG414),0)</f>
        <v>0.63636363636363635</v>
      </c>
      <c r="AO414" s="15">
        <f t="shared" si="145"/>
        <v>0.84848484848484851</v>
      </c>
      <c r="AP414" s="13">
        <v>262</v>
      </c>
      <c r="AQ414" s="13">
        <v>277</v>
      </c>
      <c r="AR414" s="21">
        <f t="shared" si="146"/>
        <v>0.48608534322820035</v>
      </c>
      <c r="AS414" s="22">
        <v>11</v>
      </c>
      <c r="AT414" s="13">
        <v>6</v>
      </c>
      <c r="AU414" s="13">
        <v>2</v>
      </c>
      <c r="AV414">
        <v>76</v>
      </c>
      <c r="AW414" s="13">
        <v>126</v>
      </c>
      <c r="AX414" s="13">
        <v>61</v>
      </c>
      <c r="AY414" s="13">
        <v>42</v>
      </c>
      <c r="AZ414" s="13">
        <v>16</v>
      </c>
      <c r="BA414" s="13">
        <v>28</v>
      </c>
      <c r="BB414" s="16">
        <f t="shared" si="147"/>
        <v>3.7646540811270905</v>
      </c>
      <c r="BC414" s="17">
        <f t="shared" si="148"/>
        <v>6.2414001871317559</v>
      </c>
      <c r="BD414" s="17">
        <f t="shared" si="149"/>
        <v>3.0216302493256917</v>
      </c>
      <c r="BE414" s="17">
        <f t="shared" si="150"/>
        <v>2.0804667290439189</v>
      </c>
      <c r="BF414" s="17">
        <f t="shared" si="151"/>
        <v>0.79255875392149289</v>
      </c>
      <c r="BG414" s="17">
        <f t="shared" si="152"/>
        <v>1.3869778193626123</v>
      </c>
      <c r="BH414" s="13">
        <v>48</v>
      </c>
      <c r="BI414" s="13">
        <v>14</v>
      </c>
      <c r="BJ414" s="13">
        <v>2</v>
      </c>
      <c r="BK414" s="13">
        <v>1</v>
      </c>
      <c r="BL414" s="13">
        <v>0</v>
      </c>
      <c r="BM414" s="13">
        <v>0</v>
      </c>
      <c r="BN414" s="13">
        <f t="shared" si="153"/>
        <v>237</v>
      </c>
      <c r="BO414" s="16">
        <v>2.2970000000000002</v>
      </c>
      <c r="BP414" s="13">
        <v>1</v>
      </c>
      <c r="BQ414" s="13">
        <v>0</v>
      </c>
      <c r="BR414" s="23">
        <f t="shared" si="154"/>
        <v>0</v>
      </c>
      <c r="BS414" s="13">
        <v>0</v>
      </c>
      <c r="BT414" s="13">
        <v>0</v>
      </c>
      <c r="BU414" s="13">
        <v>26</v>
      </c>
      <c r="BV414" s="13">
        <v>0</v>
      </c>
      <c r="BW414" s="13">
        <v>0</v>
      </c>
      <c r="BX414" s="13">
        <v>2</v>
      </c>
      <c r="BY414" s="13">
        <v>1</v>
      </c>
      <c r="BZ414" s="13">
        <v>0</v>
      </c>
      <c r="CA414" s="13">
        <v>0</v>
      </c>
      <c r="CB414" s="23">
        <f t="shared" si="155"/>
        <v>0</v>
      </c>
      <c r="CC414" s="16">
        <v>0.60000000000000009</v>
      </c>
      <c r="CD414" s="16">
        <v>1.6</v>
      </c>
      <c r="CE414" s="16">
        <v>2.1</v>
      </c>
      <c r="CF414" s="24">
        <f t="shared" si="156"/>
        <v>2.6250000000000002E-2</v>
      </c>
      <c r="CG414" s="24">
        <f t="shared" si="157"/>
        <v>0.10402333645219594</v>
      </c>
      <c r="CH414" s="25">
        <v>7</v>
      </c>
      <c r="CI414" s="16">
        <v>21.1</v>
      </c>
      <c r="CJ414" s="16">
        <v>24.9</v>
      </c>
      <c r="CK414" s="16">
        <v>1.6</v>
      </c>
      <c r="CL414" s="16">
        <v>1.5</v>
      </c>
      <c r="CM414" s="16">
        <v>3.6</v>
      </c>
      <c r="CN414" s="16">
        <v>-0.30000000000000004</v>
      </c>
      <c r="CO414" s="16">
        <v>4.8</v>
      </c>
      <c r="CP414" s="26">
        <f t="shared" si="158"/>
        <v>0.06</v>
      </c>
      <c r="CQ414" s="26">
        <f t="shared" si="159"/>
        <v>0.23776762617644781</v>
      </c>
      <c r="CR414" s="13">
        <v>1</v>
      </c>
      <c r="CS414" s="13">
        <v>3</v>
      </c>
      <c r="CT414" s="13">
        <v>1</v>
      </c>
      <c r="CU414" s="13">
        <v>0.22</v>
      </c>
      <c r="CV414" s="13">
        <v>0.01</v>
      </c>
      <c r="CW414" s="13">
        <v>1.41</v>
      </c>
      <c r="CX414" s="13">
        <v>3.07</v>
      </c>
      <c r="CY414" s="13">
        <v>4.95</v>
      </c>
      <c r="CZ414" s="13">
        <v>-2.63</v>
      </c>
      <c r="DA414" s="13">
        <v>7.03</v>
      </c>
      <c r="DB414" s="27">
        <v>-34.479999999999997</v>
      </c>
      <c r="DC414" s="27">
        <v>-58.83</v>
      </c>
      <c r="DD414" s="27">
        <v>24.35</v>
      </c>
      <c r="DE414" s="27">
        <v>1.43</v>
      </c>
      <c r="DF414" s="27">
        <v>-31.32</v>
      </c>
      <c r="DG414" s="27">
        <v>-66.709999999999994</v>
      </c>
      <c r="DH414" s="27">
        <v>35.380000000000003</v>
      </c>
      <c r="DI414" s="27">
        <v>2.08</v>
      </c>
      <c r="DJ414" s="1">
        <v>186</v>
      </c>
      <c r="DK414" s="28">
        <v>2</v>
      </c>
      <c r="DL414" s="28" t="s">
        <v>155</v>
      </c>
      <c r="DM414" s="1">
        <v>3</v>
      </c>
      <c r="DN414" s="1">
        <v>7.2999999999999995E-2</v>
      </c>
      <c r="DO414" s="1">
        <v>0</v>
      </c>
      <c r="DP414" s="16">
        <f t="shared" si="160"/>
        <v>-0.41276595744680922</v>
      </c>
    </row>
    <row r="415" spans="1:120" x14ac:dyDescent="0.2">
      <c r="A415" s="13">
        <v>41</v>
      </c>
      <c r="B415" s="13" t="s">
        <v>1630</v>
      </c>
      <c r="C415" s="13" t="s">
        <v>1234</v>
      </c>
      <c r="D415" s="1"/>
      <c r="E415" s="13" t="s">
        <v>1235</v>
      </c>
      <c r="F415" s="1" t="s">
        <v>223</v>
      </c>
      <c r="G415" s="13">
        <v>72</v>
      </c>
      <c r="H415" s="13">
        <v>201</v>
      </c>
      <c r="I415" s="13" t="s">
        <v>125</v>
      </c>
      <c r="J415" s="1"/>
      <c r="K415" s="1"/>
      <c r="L415" s="1"/>
      <c r="M415" s="13" t="s">
        <v>159</v>
      </c>
      <c r="N415" s="1">
        <v>23</v>
      </c>
      <c r="O415" s="13" t="s">
        <v>1631</v>
      </c>
      <c r="P415" s="13" t="s">
        <v>1632</v>
      </c>
      <c r="Q415" s="1" t="str">
        <f t="shared" si="138"/>
        <v>VAN</v>
      </c>
      <c r="R415" s="13" t="s">
        <v>409</v>
      </c>
      <c r="S415" s="1"/>
      <c r="T415" s="13" t="s">
        <v>129</v>
      </c>
      <c r="U415" s="13">
        <v>30</v>
      </c>
      <c r="V415" s="13">
        <v>4</v>
      </c>
      <c r="W415" s="13">
        <v>8</v>
      </c>
      <c r="X415" s="14">
        <v>5</v>
      </c>
      <c r="Y415" s="13">
        <v>12</v>
      </c>
      <c r="Z415" s="13">
        <v>-2</v>
      </c>
      <c r="AA415" s="1">
        <v>38</v>
      </c>
      <c r="AB415" s="14">
        <v>12</v>
      </c>
      <c r="AC415" s="14">
        <v>18</v>
      </c>
      <c r="AD415" s="15">
        <f t="shared" si="139"/>
        <v>0.10526315789473684</v>
      </c>
      <c r="AE415" s="15">
        <f t="shared" si="140"/>
        <v>5.8823529411764705E-2</v>
      </c>
      <c r="AF415" s="16">
        <v>368.05</v>
      </c>
      <c r="AG415" s="17">
        <f t="shared" si="141"/>
        <v>12.268333333333334</v>
      </c>
      <c r="AH415" s="29">
        <v>509</v>
      </c>
      <c r="AI415" s="17">
        <f t="shared" si="142"/>
        <v>16.966666666666665</v>
      </c>
      <c r="AJ415" s="19">
        <f t="shared" si="143"/>
        <v>0.72308447937131637</v>
      </c>
      <c r="AK415" s="20">
        <f>'Even Strength'!AA415+'Power Play'!R415+'Penalty Kill'!L415</f>
        <v>59.285714285714292</v>
      </c>
      <c r="AL415" s="19">
        <f t="shared" si="144"/>
        <v>9.6648359112698206</v>
      </c>
      <c r="AM415" s="15">
        <f>IF(('Even Strength'!BR415+'Power Play'!AK415+'Penalty Kill'!AG415)&gt;0,V415/('Even Strength'!BR415+'Power Play'!AK415+'Penalty Kill'!AG415),0)</f>
        <v>0.2857142857142857</v>
      </c>
      <c r="AN415" s="15">
        <f>IF(('Even Strength'!BR415+'Power Play'!AK415+'Penalty Kill'!AG415)&gt;0,W415/('Even Strength'!BR415+'Power Play'!AK415+'Penalty Kill'!AG415),0)</f>
        <v>0.5714285714285714</v>
      </c>
      <c r="AO415" s="15">
        <f t="shared" si="145"/>
        <v>0.8571428571428571</v>
      </c>
      <c r="AP415" s="13">
        <v>0</v>
      </c>
      <c r="AQ415" s="13">
        <v>0</v>
      </c>
      <c r="AR415" s="21">
        <f t="shared" si="146"/>
        <v>0</v>
      </c>
      <c r="AS415" s="22">
        <v>0</v>
      </c>
      <c r="AT415" s="1"/>
      <c r="AU415" s="1"/>
      <c r="AV415">
        <v>39</v>
      </c>
      <c r="AW415" s="13">
        <v>71</v>
      </c>
      <c r="AX415" s="13">
        <v>7</v>
      </c>
      <c r="AY415" s="13">
        <v>12</v>
      </c>
      <c r="AZ415" s="13">
        <v>9</v>
      </c>
      <c r="BA415" s="13">
        <v>13</v>
      </c>
      <c r="BB415" s="16">
        <f t="shared" si="147"/>
        <v>6.3578318163293028</v>
      </c>
      <c r="BC415" s="17">
        <f t="shared" si="148"/>
        <v>11.574514332291807</v>
      </c>
      <c r="BD415" s="17">
        <f t="shared" si="149"/>
        <v>1.1411493003667981</v>
      </c>
      <c r="BE415" s="17">
        <f t="shared" si="150"/>
        <v>1.9562559434859395</v>
      </c>
      <c r="BF415" s="17">
        <f t="shared" si="151"/>
        <v>1.4671919576144545</v>
      </c>
      <c r="BG415" s="17">
        <f t="shared" si="152"/>
        <v>2.1192772721097679</v>
      </c>
      <c r="BH415" s="13">
        <v>8</v>
      </c>
      <c r="BI415" s="13">
        <v>4</v>
      </c>
      <c r="BJ415" s="13">
        <v>0</v>
      </c>
      <c r="BK415" s="13">
        <v>0</v>
      </c>
      <c r="BL415" s="13">
        <v>0</v>
      </c>
      <c r="BM415" s="13">
        <v>0</v>
      </c>
      <c r="BN415" s="13">
        <f t="shared" si="153"/>
        <v>86</v>
      </c>
      <c r="BO415" s="16">
        <v>-4.6379999999999999</v>
      </c>
      <c r="BP415" s="1"/>
      <c r="BQ415" s="1"/>
      <c r="BR415" s="23" t="str">
        <f t="shared" si="154"/>
        <v xml:space="preserve"> </v>
      </c>
      <c r="BS415" s="1"/>
      <c r="BT415" s="13">
        <v>1</v>
      </c>
      <c r="BU415" s="13">
        <v>9</v>
      </c>
      <c r="BV415" s="13">
        <v>0</v>
      </c>
      <c r="BW415" s="13">
        <v>0</v>
      </c>
      <c r="BX415" s="13">
        <v>0</v>
      </c>
      <c r="BY415" s="13">
        <v>0</v>
      </c>
      <c r="BZ415" s="13">
        <v>0</v>
      </c>
      <c r="CA415" s="13">
        <v>0</v>
      </c>
      <c r="CB415" s="23">
        <f t="shared" si="155"/>
        <v>0</v>
      </c>
      <c r="CC415" s="16">
        <v>0.8</v>
      </c>
      <c r="CD415" s="16">
        <v>0.30000000000000004</v>
      </c>
      <c r="CE415" s="16">
        <v>1.1000000000000001</v>
      </c>
      <c r="CF415" s="24">
        <f t="shared" si="156"/>
        <v>3.6666666666666667E-2</v>
      </c>
      <c r="CG415" s="24">
        <f t="shared" si="157"/>
        <v>0.17932346148621112</v>
      </c>
      <c r="CH415" s="25">
        <v>3</v>
      </c>
      <c r="CI415" s="16">
        <v>6.6</v>
      </c>
      <c r="CJ415" s="16">
        <v>6.3</v>
      </c>
      <c r="CK415" s="16">
        <v>-2.2000000000000002</v>
      </c>
      <c r="CL415" s="16">
        <v>1.9</v>
      </c>
      <c r="CM415" s="16">
        <v>0.2</v>
      </c>
      <c r="CN415" s="16">
        <v>0</v>
      </c>
      <c r="CO415" s="16">
        <v>2.2000000000000002</v>
      </c>
      <c r="CP415" s="26">
        <f t="shared" si="158"/>
        <v>7.3333333333333334E-2</v>
      </c>
      <c r="CQ415" s="26">
        <f t="shared" si="159"/>
        <v>0.35864692297242223</v>
      </c>
      <c r="CR415" s="13">
        <v>0</v>
      </c>
      <c r="CS415" s="13">
        <v>1</v>
      </c>
      <c r="CT415" s="13">
        <v>0</v>
      </c>
      <c r="CU415" s="13">
        <v>0</v>
      </c>
      <c r="CV415" s="13">
        <v>-0.71</v>
      </c>
      <c r="CW415" s="13">
        <v>0.45</v>
      </c>
      <c r="CX415" s="13">
        <v>0.39</v>
      </c>
      <c r="CY415" s="13">
        <v>0.34</v>
      </c>
      <c r="CZ415" s="13">
        <v>0.57999999999999996</v>
      </c>
      <c r="DA415" s="13">
        <v>1.05</v>
      </c>
      <c r="DB415" s="27">
        <v>-23.58</v>
      </c>
      <c r="DC415" s="27">
        <v>-14.5</v>
      </c>
      <c r="DD415" s="27">
        <v>-9.08</v>
      </c>
      <c r="DE415" s="27">
        <v>-1.41</v>
      </c>
      <c r="DF415" s="27">
        <v>-22.41</v>
      </c>
      <c r="DG415" s="27">
        <v>-6.74</v>
      </c>
      <c r="DH415" s="27">
        <v>-15.67</v>
      </c>
      <c r="DI415" s="27">
        <v>-2.44</v>
      </c>
      <c r="DJ415" s="1">
        <v>73</v>
      </c>
      <c r="DK415" s="1"/>
      <c r="DL415" s="1"/>
      <c r="DM415" s="1">
        <v>0.36299999999999999</v>
      </c>
      <c r="DN415" s="1">
        <v>0</v>
      </c>
      <c r="DO415" s="1">
        <v>0.20700000000000002</v>
      </c>
      <c r="DP415" s="16">
        <f t="shared" si="160"/>
        <v>1.886936627773965</v>
      </c>
    </row>
    <row r="416" spans="1:120" x14ac:dyDescent="0.2">
      <c r="A416" s="13">
        <v>26</v>
      </c>
      <c r="B416" s="13" t="s">
        <v>1633</v>
      </c>
      <c r="C416" s="13" t="s">
        <v>1634</v>
      </c>
      <c r="D416" s="13" t="s">
        <v>158</v>
      </c>
      <c r="E416" s="13" t="s">
        <v>141</v>
      </c>
      <c r="F416" s="1" t="s">
        <v>142</v>
      </c>
      <c r="G416" s="13">
        <v>71</v>
      </c>
      <c r="H416" s="13">
        <v>185</v>
      </c>
      <c r="I416" s="13" t="s">
        <v>150</v>
      </c>
      <c r="J416" s="13">
        <v>2004</v>
      </c>
      <c r="K416" s="13">
        <v>4</v>
      </c>
      <c r="L416" s="13">
        <v>99</v>
      </c>
      <c r="M416" s="1"/>
      <c r="N416" s="1">
        <v>28</v>
      </c>
      <c r="O416" s="13" t="s">
        <v>546</v>
      </c>
      <c r="P416" s="13" t="s">
        <v>1635</v>
      </c>
      <c r="Q416" s="1" t="str">
        <f t="shared" si="138"/>
        <v>NYI</v>
      </c>
      <c r="R416" s="13" t="s">
        <v>1636</v>
      </c>
      <c r="S416" s="1">
        <v>25</v>
      </c>
      <c r="T416" s="13" t="s">
        <v>503</v>
      </c>
      <c r="U416" s="13">
        <v>38</v>
      </c>
      <c r="V416" s="13">
        <v>6</v>
      </c>
      <c r="W416" s="13">
        <v>8</v>
      </c>
      <c r="X416" s="14">
        <v>6</v>
      </c>
      <c r="Y416" s="13">
        <v>14</v>
      </c>
      <c r="Z416" s="13">
        <v>-2</v>
      </c>
      <c r="AA416" s="1">
        <v>79</v>
      </c>
      <c r="AB416" s="14">
        <v>23</v>
      </c>
      <c r="AC416" s="14">
        <v>39</v>
      </c>
      <c r="AD416" s="15">
        <f t="shared" si="139"/>
        <v>7.5949367088607597E-2</v>
      </c>
      <c r="AE416" s="15">
        <f t="shared" si="140"/>
        <v>4.2553191489361701E-2</v>
      </c>
      <c r="AF416" s="16">
        <v>424.3</v>
      </c>
      <c r="AG416" s="17">
        <f t="shared" si="141"/>
        <v>11.16578947368421</v>
      </c>
      <c r="AH416" s="29">
        <v>614</v>
      </c>
      <c r="AI416" s="17">
        <f t="shared" si="142"/>
        <v>16.157894736842106</v>
      </c>
      <c r="AJ416" s="19">
        <f t="shared" si="143"/>
        <v>0.69104234527687303</v>
      </c>
      <c r="AK416" s="20">
        <f>'Even Strength'!AA416+'Power Play'!R416+'Penalty Kill'!L416</f>
        <v>68.235294117647058</v>
      </c>
      <c r="AL416" s="19">
        <f t="shared" si="144"/>
        <v>9.6491106459081379</v>
      </c>
      <c r="AM416" s="15">
        <f>IF(('Even Strength'!BR416+'Power Play'!AK416+'Penalty Kill'!AG416)&gt;0,V416/('Even Strength'!BR416+'Power Play'!AK416+'Penalty Kill'!AG416),0)</f>
        <v>0.35294117647058826</v>
      </c>
      <c r="AN416" s="15">
        <f>IF(('Even Strength'!BR416+'Power Play'!AK416+'Penalty Kill'!AG416)&gt;0,W416/('Even Strength'!BR416+'Power Play'!AK416+'Penalty Kill'!AG416),0)</f>
        <v>0.47058823529411764</v>
      </c>
      <c r="AO416" s="15">
        <f t="shared" si="145"/>
        <v>0.82352941176470584</v>
      </c>
      <c r="AP416" s="13">
        <v>13</v>
      </c>
      <c r="AQ416" s="13">
        <v>15</v>
      </c>
      <c r="AR416" s="21">
        <f t="shared" si="146"/>
        <v>0.4642857142857143</v>
      </c>
      <c r="AS416" s="22">
        <v>1.1000000000000001</v>
      </c>
      <c r="AT416" s="1"/>
      <c r="AU416" s="1"/>
      <c r="AV416">
        <v>49</v>
      </c>
      <c r="AW416" s="13">
        <v>49</v>
      </c>
      <c r="AX416" s="13">
        <v>8</v>
      </c>
      <c r="AY416" s="13">
        <v>23</v>
      </c>
      <c r="AZ416" s="13">
        <v>6</v>
      </c>
      <c r="BA416" s="13">
        <v>20</v>
      </c>
      <c r="BB416" s="16">
        <f t="shared" si="147"/>
        <v>6.9290596276219656</v>
      </c>
      <c r="BC416" s="17">
        <f t="shared" si="148"/>
        <v>6.9290596276219656</v>
      </c>
      <c r="BD416" s="17">
        <f t="shared" si="149"/>
        <v>1.1312750412444026</v>
      </c>
      <c r="BE416" s="17">
        <f t="shared" si="150"/>
        <v>3.2524157435776573</v>
      </c>
      <c r="BF416" s="17">
        <f t="shared" si="151"/>
        <v>0.84845628093330194</v>
      </c>
      <c r="BG416" s="17">
        <f t="shared" si="152"/>
        <v>2.8281876031110063</v>
      </c>
      <c r="BH416" s="13">
        <v>10</v>
      </c>
      <c r="BI416" s="13">
        <v>5</v>
      </c>
      <c r="BJ416" s="13">
        <v>0</v>
      </c>
      <c r="BK416" s="13">
        <v>0</v>
      </c>
      <c r="BL416" s="13">
        <v>0</v>
      </c>
      <c r="BM416" s="13">
        <v>0</v>
      </c>
      <c r="BN416" s="13">
        <f t="shared" si="153"/>
        <v>67</v>
      </c>
      <c r="BO416" s="16">
        <v>-3.7330000000000001</v>
      </c>
      <c r="BP416" s="13">
        <v>1</v>
      </c>
      <c r="BQ416" s="13">
        <v>0</v>
      </c>
      <c r="BR416" s="23">
        <f t="shared" si="154"/>
        <v>0</v>
      </c>
      <c r="BS416" s="13">
        <v>0</v>
      </c>
      <c r="BT416" s="13">
        <v>1</v>
      </c>
      <c r="BU416" s="13">
        <v>7</v>
      </c>
      <c r="BV416" s="13">
        <v>0</v>
      </c>
      <c r="BW416" s="13">
        <v>1</v>
      </c>
      <c r="BX416" s="13">
        <v>2</v>
      </c>
      <c r="BY416" s="13">
        <v>0</v>
      </c>
      <c r="BZ416" s="13">
        <v>0</v>
      </c>
      <c r="CA416" s="13">
        <v>0</v>
      </c>
      <c r="CB416" s="23">
        <f t="shared" si="155"/>
        <v>0</v>
      </c>
      <c r="CC416" s="16">
        <v>1.1000000000000001</v>
      </c>
      <c r="CD416" s="16">
        <v>0.4</v>
      </c>
      <c r="CE416" s="16">
        <v>1.4</v>
      </c>
      <c r="CF416" s="24">
        <f t="shared" si="156"/>
        <v>3.6842105263157891E-2</v>
      </c>
      <c r="CG416" s="24">
        <f t="shared" si="157"/>
        <v>0.19797313221777044</v>
      </c>
      <c r="CH416" s="25">
        <v>2</v>
      </c>
      <c r="CI416" s="16">
        <v>9.6</v>
      </c>
      <c r="CJ416" s="16">
        <v>9.5</v>
      </c>
      <c r="CK416" s="16">
        <v>-1.6</v>
      </c>
      <c r="CL416" s="16">
        <v>1.6</v>
      </c>
      <c r="CM416" s="16">
        <v>1</v>
      </c>
      <c r="CN416" s="16">
        <v>-0.30000000000000004</v>
      </c>
      <c r="CO416" s="16">
        <v>2.2999999999999998</v>
      </c>
      <c r="CP416" s="26">
        <f t="shared" si="158"/>
        <v>6.0526315789473678E-2</v>
      </c>
      <c r="CQ416" s="26">
        <f t="shared" si="159"/>
        <v>0.32524157435776568</v>
      </c>
      <c r="CR416" s="13">
        <v>0</v>
      </c>
      <c r="CS416" s="13">
        <v>0</v>
      </c>
      <c r="CT416" s="13">
        <v>2</v>
      </c>
      <c r="CU416" s="13">
        <v>0.01</v>
      </c>
      <c r="CV416" s="13">
        <v>-0.60000000000000009</v>
      </c>
      <c r="CW416" s="13">
        <v>0.2</v>
      </c>
      <c r="CX416" s="13">
        <v>1.57</v>
      </c>
      <c r="CY416" s="13">
        <v>-1.08</v>
      </c>
      <c r="CZ416" s="13">
        <v>1.31</v>
      </c>
      <c r="DA416" s="13">
        <v>1.41</v>
      </c>
      <c r="DB416" s="27">
        <v>53.34</v>
      </c>
      <c r="DC416" s="27">
        <v>8.39</v>
      </c>
      <c r="DD416" s="27">
        <v>44.96</v>
      </c>
      <c r="DE416" s="27">
        <v>12.78</v>
      </c>
      <c r="DF416" s="27">
        <v>16.77</v>
      </c>
      <c r="DG416" s="27">
        <v>17.55</v>
      </c>
      <c r="DH416" s="27">
        <v>-0.78</v>
      </c>
      <c r="DI416" s="27">
        <v>-0.82</v>
      </c>
      <c r="DJ416" s="1">
        <v>186</v>
      </c>
      <c r="DK416" s="28">
        <v>35</v>
      </c>
      <c r="DL416" s="28" t="s">
        <v>1637</v>
      </c>
      <c r="DM416" s="1">
        <v>2.35</v>
      </c>
      <c r="DN416" s="1">
        <v>0.14300000000000002</v>
      </c>
      <c r="DO416" s="1">
        <v>0</v>
      </c>
      <c r="DP416" s="16">
        <f t="shared" si="160"/>
        <v>-1.5297872340425536</v>
      </c>
    </row>
    <row r="417" spans="1:120" x14ac:dyDescent="0.2">
      <c r="A417" s="13">
        <v>17</v>
      </c>
      <c r="B417" s="13" t="s">
        <v>1638</v>
      </c>
      <c r="C417" s="13" t="s">
        <v>1639</v>
      </c>
      <c r="D417" s="13" t="s">
        <v>122</v>
      </c>
      <c r="E417" s="13" t="s">
        <v>123</v>
      </c>
      <c r="F417" s="1" t="s">
        <v>124</v>
      </c>
      <c r="G417" s="13">
        <v>74</v>
      </c>
      <c r="H417" s="13">
        <v>208</v>
      </c>
      <c r="I417" s="13" t="s">
        <v>150</v>
      </c>
      <c r="J417" s="13">
        <v>2003</v>
      </c>
      <c r="K417" s="13">
        <v>1</v>
      </c>
      <c r="L417" s="13">
        <v>23</v>
      </c>
      <c r="M417" s="1"/>
      <c r="N417" s="1">
        <v>30</v>
      </c>
      <c r="O417" s="13" t="s">
        <v>519</v>
      </c>
      <c r="P417" s="13" t="s">
        <v>1640</v>
      </c>
      <c r="Q417" s="1" t="str">
        <f t="shared" si="138"/>
        <v>ANA</v>
      </c>
      <c r="R417" s="13" t="s">
        <v>334</v>
      </c>
      <c r="S417" s="1"/>
      <c r="T417" s="13" t="s">
        <v>146</v>
      </c>
      <c r="U417" s="13">
        <v>81</v>
      </c>
      <c r="V417" s="13">
        <v>20</v>
      </c>
      <c r="W417" s="13">
        <v>27</v>
      </c>
      <c r="X417" s="14">
        <v>16</v>
      </c>
      <c r="Y417" s="13">
        <v>47</v>
      </c>
      <c r="Z417" s="13">
        <v>-5</v>
      </c>
      <c r="AA417" s="1">
        <v>205</v>
      </c>
      <c r="AB417" s="14">
        <v>88</v>
      </c>
      <c r="AC417" s="14">
        <v>90</v>
      </c>
      <c r="AD417" s="15">
        <f t="shared" si="139"/>
        <v>9.7560975609756101E-2</v>
      </c>
      <c r="AE417" s="15">
        <f t="shared" si="140"/>
        <v>5.2219321148825062E-2</v>
      </c>
      <c r="AF417" s="16">
        <v>1580.5</v>
      </c>
      <c r="AG417" s="17">
        <f t="shared" si="141"/>
        <v>19.512345679012345</v>
      </c>
      <c r="AH417" s="29">
        <v>1960</v>
      </c>
      <c r="AI417" s="17">
        <f t="shared" si="142"/>
        <v>24.197530864197532</v>
      </c>
      <c r="AJ417" s="19">
        <f t="shared" si="143"/>
        <v>0.8063775510204082</v>
      </c>
      <c r="AK417" s="20">
        <f>'Even Strength'!AA417+'Power Play'!R417+'Penalty Kill'!L417</f>
        <v>171.36446886446888</v>
      </c>
      <c r="AL417" s="19">
        <f t="shared" si="144"/>
        <v>6.5054527882746802</v>
      </c>
      <c r="AM417" s="15">
        <f>IF(('Even Strength'!BR417+'Power Play'!AK417+'Penalty Kill'!AG417)&gt;0,V417/('Even Strength'!BR417+'Power Play'!AK417+'Penalty Kill'!AG417),0)</f>
        <v>0.32258064516129031</v>
      </c>
      <c r="AN417" s="15">
        <f>IF(('Even Strength'!BR417+'Power Play'!AK417+'Penalty Kill'!AG417)&gt;0,W417/('Even Strength'!BR417+'Power Play'!AK417+'Penalty Kill'!AG417),0)</f>
        <v>0.43548387096774194</v>
      </c>
      <c r="AO417" s="15">
        <f t="shared" si="145"/>
        <v>0.75806451612903225</v>
      </c>
      <c r="AP417" s="13">
        <v>937</v>
      </c>
      <c r="AQ417" s="13">
        <v>727</v>
      </c>
      <c r="AR417" s="21">
        <f t="shared" si="146"/>
        <v>0.56310096153846156</v>
      </c>
      <c r="AS417" s="22">
        <v>32.700000000000003</v>
      </c>
      <c r="AT417" s="13">
        <v>36</v>
      </c>
      <c r="AU417" s="13">
        <v>17</v>
      </c>
      <c r="AV417">
        <v>122</v>
      </c>
      <c r="AW417" s="13">
        <v>169</v>
      </c>
      <c r="AX417" s="13">
        <v>69</v>
      </c>
      <c r="AY417" s="13">
        <v>89</v>
      </c>
      <c r="AZ417" s="13">
        <v>27</v>
      </c>
      <c r="BA417" s="13">
        <v>47</v>
      </c>
      <c r="BB417" s="16">
        <f t="shared" si="147"/>
        <v>4.6314457450174</v>
      </c>
      <c r="BC417" s="17">
        <f t="shared" si="148"/>
        <v>6.4156912369503321</v>
      </c>
      <c r="BD417" s="17">
        <f t="shared" si="149"/>
        <v>2.6194242328377095</v>
      </c>
      <c r="BE417" s="17">
        <f t="shared" si="150"/>
        <v>3.3786776336602342</v>
      </c>
      <c r="BF417" s="17">
        <f t="shared" si="151"/>
        <v>1.0249920911104082</v>
      </c>
      <c r="BG417" s="17">
        <f t="shared" si="152"/>
        <v>1.7842454919329327</v>
      </c>
      <c r="BH417" s="13">
        <v>75</v>
      </c>
      <c r="BI417" s="13">
        <v>25</v>
      </c>
      <c r="BJ417" s="13">
        <v>3</v>
      </c>
      <c r="BK417" s="13">
        <v>1</v>
      </c>
      <c r="BL417" s="13">
        <v>0</v>
      </c>
      <c r="BM417" s="13">
        <v>0</v>
      </c>
      <c r="BN417" s="13">
        <f t="shared" si="153"/>
        <v>316</v>
      </c>
      <c r="BO417" s="16">
        <v>-3.234</v>
      </c>
      <c r="BP417" s="13">
        <v>10</v>
      </c>
      <c r="BQ417" s="13">
        <v>4</v>
      </c>
      <c r="BR417" s="23">
        <f t="shared" si="154"/>
        <v>0.4</v>
      </c>
      <c r="BS417" s="13">
        <v>2</v>
      </c>
      <c r="BT417" s="13">
        <v>5</v>
      </c>
      <c r="BU417" s="13">
        <v>23</v>
      </c>
      <c r="BV417" s="13">
        <v>2</v>
      </c>
      <c r="BW417" s="13">
        <v>0</v>
      </c>
      <c r="BX417" s="13">
        <v>4</v>
      </c>
      <c r="BY417" s="13">
        <v>1</v>
      </c>
      <c r="BZ417" s="13">
        <v>1</v>
      </c>
      <c r="CA417" s="13">
        <v>1</v>
      </c>
      <c r="CB417" s="23">
        <f t="shared" si="155"/>
        <v>1</v>
      </c>
      <c r="CC417" s="16">
        <v>3.2</v>
      </c>
      <c r="CD417" s="16">
        <v>1.3</v>
      </c>
      <c r="CE417" s="16">
        <v>4.5</v>
      </c>
      <c r="CF417" s="24">
        <f t="shared" si="156"/>
        <v>5.5555555555555552E-2</v>
      </c>
      <c r="CG417" s="24">
        <f t="shared" si="157"/>
        <v>0.17083201518506802</v>
      </c>
      <c r="CH417" s="25">
        <v>9</v>
      </c>
      <c r="CI417" s="16">
        <v>34.1</v>
      </c>
      <c r="CJ417" s="16">
        <v>34.9</v>
      </c>
      <c r="CK417" s="16">
        <v>-9.1999999999999993</v>
      </c>
      <c r="CL417" s="16">
        <v>4.7</v>
      </c>
      <c r="CM417" s="16">
        <v>3</v>
      </c>
      <c r="CN417" s="16">
        <v>0.9</v>
      </c>
      <c r="CO417" s="16">
        <v>8.6</v>
      </c>
      <c r="CP417" s="26">
        <f t="shared" si="158"/>
        <v>0.10617283950617283</v>
      </c>
      <c r="CQ417" s="26">
        <f t="shared" si="159"/>
        <v>0.32647896235368551</v>
      </c>
      <c r="CR417" s="13">
        <v>5</v>
      </c>
      <c r="CS417" s="13">
        <v>3</v>
      </c>
      <c r="CT417" s="13">
        <v>2</v>
      </c>
      <c r="CU417" s="13">
        <v>2</v>
      </c>
      <c r="CV417" s="13">
        <v>-0.31</v>
      </c>
      <c r="CW417" s="13">
        <v>-0.04</v>
      </c>
      <c r="CX417" s="13">
        <v>6.64</v>
      </c>
      <c r="CY417" s="13">
        <v>0.35</v>
      </c>
      <c r="CZ417" s="13">
        <v>-1.73</v>
      </c>
      <c r="DA417" s="13">
        <v>6.91</v>
      </c>
      <c r="DB417" s="27">
        <v>12.23</v>
      </c>
      <c r="DC417" s="27">
        <v>15.85</v>
      </c>
      <c r="DD417" s="27">
        <v>-3.62</v>
      </c>
      <c r="DE417" s="27">
        <v>-0.19</v>
      </c>
      <c r="DF417" s="27">
        <v>-13.13</v>
      </c>
      <c r="DG417" s="27">
        <v>27</v>
      </c>
      <c r="DH417" s="27">
        <v>-40.130000000000003</v>
      </c>
      <c r="DI417" s="27">
        <v>-2.15</v>
      </c>
      <c r="DJ417" s="1">
        <v>186</v>
      </c>
      <c r="DK417" s="28">
        <v>1</v>
      </c>
      <c r="DL417" s="28" t="s">
        <v>379</v>
      </c>
      <c r="DM417" s="1">
        <v>5</v>
      </c>
      <c r="DN417" s="1">
        <v>6.0999999999999999E-2</v>
      </c>
      <c r="DO417" s="1">
        <v>0</v>
      </c>
      <c r="DP417" s="16">
        <f t="shared" si="160"/>
        <v>-0.86808510638297953</v>
      </c>
    </row>
    <row r="418" spans="1:120" x14ac:dyDescent="0.2">
      <c r="A418" s="13">
        <v>81</v>
      </c>
      <c r="B418" s="13" t="s">
        <v>1641</v>
      </c>
      <c r="C418" s="13" t="s">
        <v>612</v>
      </c>
      <c r="D418" s="13" t="s">
        <v>613</v>
      </c>
      <c r="E418" s="13" t="s">
        <v>123</v>
      </c>
      <c r="F418" s="1" t="s">
        <v>124</v>
      </c>
      <c r="G418" s="13">
        <v>72</v>
      </c>
      <c r="H418" s="13">
        <v>202</v>
      </c>
      <c r="I418" s="13" t="s">
        <v>150</v>
      </c>
      <c r="J418" s="13">
        <v>2006</v>
      </c>
      <c r="K418" s="13">
        <v>1</v>
      </c>
      <c r="L418" s="13">
        <v>5</v>
      </c>
      <c r="M418" s="1"/>
      <c r="N418" s="1">
        <v>27</v>
      </c>
      <c r="O418" s="13" t="s">
        <v>1642</v>
      </c>
      <c r="P418" s="13" t="s">
        <v>1643</v>
      </c>
      <c r="Q418" s="1" t="str">
        <f t="shared" si="138"/>
        <v>TOR</v>
      </c>
      <c r="R418" s="13" t="s">
        <v>249</v>
      </c>
      <c r="S418" s="1"/>
      <c r="T418" s="13" t="s">
        <v>328</v>
      </c>
      <c r="U418" s="13">
        <v>82</v>
      </c>
      <c r="V418" s="13">
        <v>25</v>
      </c>
      <c r="W418" s="13">
        <v>36</v>
      </c>
      <c r="X418" s="14">
        <v>17</v>
      </c>
      <c r="Y418" s="13">
        <v>61</v>
      </c>
      <c r="Z418" s="13">
        <v>-34</v>
      </c>
      <c r="AA418" s="1">
        <v>280</v>
      </c>
      <c r="AB418" s="14">
        <v>88</v>
      </c>
      <c r="AC418" s="14">
        <v>138</v>
      </c>
      <c r="AD418" s="15">
        <f t="shared" si="139"/>
        <v>8.9285714285714288E-2</v>
      </c>
      <c r="AE418" s="15">
        <f t="shared" si="140"/>
        <v>4.9407114624505928E-2</v>
      </c>
      <c r="AF418" s="16">
        <v>1541.05</v>
      </c>
      <c r="AG418" s="17">
        <f t="shared" si="141"/>
        <v>18.793292682926829</v>
      </c>
      <c r="AH418" s="29">
        <v>1796</v>
      </c>
      <c r="AI418" s="17">
        <f t="shared" si="142"/>
        <v>21.902439024390244</v>
      </c>
      <c r="AJ418" s="19">
        <f t="shared" si="143"/>
        <v>0.85804565701559021</v>
      </c>
      <c r="AK418" s="20">
        <f>'Even Strength'!AA418+'Power Play'!R418+'Penalty Kill'!L418</f>
        <v>181.46341463414632</v>
      </c>
      <c r="AL418" s="19">
        <f t="shared" si="144"/>
        <v>7.0651859952946232</v>
      </c>
      <c r="AM418" s="15">
        <f>IF(('Even Strength'!BR418+'Power Play'!AK418+'Penalty Kill'!AG418)&gt;0,V418/('Even Strength'!BR418+'Power Play'!AK418+'Penalty Kill'!AG418),0)</f>
        <v>0.33783783783783783</v>
      </c>
      <c r="AN418" s="15">
        <f>IF(('Even Strength'!BR418+'Power Play'!AK418+'Penalty Kill'!AG418)&gt;0,W418/('Even Strength'!BR418+'Power Play'!AK418+'Penalty Kill'!AG418),0)</f>
        <v>0.48648648648648651</v>
      </c>
      <c r="AO418" s="15">
        <f t="shared" si="145"/>
        <v>0.82432432432432434</v>
      </c>
      <c r="AP418" s="13">
        <v>2</v>
      </c>
      <c r="AQ418" s="13">
        <v>3</v>
      </c>
      <c r="AR418" s="21">
        <f t="shared" si="146"/>
        <v>0.4</v>
      </c>
      <c r="AS418" s="22">
        <v>0.1</v>
      </c>
      <c r="AT418" s="1"/>
      <c r="AU418" s="1"/>
      <c r="AV418">
        <v>58</v>
      </c>
      <c r="AW418" s="13">
        <v>18</v>
      </c>
      <c r="AX418" s="13">
        <v>13</v>
      </c>
      <c r="AY418" s="13">
        <v>90</v>
      </c>
      <c r="AZ418" s="13">
        <v>64</v>
      </c>
      <c r="BA418" s="13">
        <v>34</v>
      </c>
      <c r="BB418" s="16">
        <f t="shared" si="147"/>
        <v>2.2582005775283087</v>
      </c>
      <c r="BC418" s="17">
        <f t="shared" si="148"/>
        <v>0.7008208688880958</v>
      </c>
      <c r="BD418" s="17">
        <f t="shared" si="149"/>
        <v>0.50614840530806915</v>
      </c>
      <c r="BE418" s="17">
        <f t="shared" si="150"/>
        <v>3.5041043444404787</v>
      </c>
      <c r="BF418" s="17">
        <f t="shared" si="151"/>
        <v>2.4918075338243404</v>
      </c>
      <c r="BG418" s="17">
        <f t="shared" si="152"/>
        <v>1.3237727523441809</v>
      </c>
      <c r="BH418" s="13">
        <v>30</v>
      </c>
      <c r="BI418" s="13">
        <v>15</v>
      </c>
      <c r="BJ418" s="13">
        <v>0</v>
      </c>
      <c r="BK418" s="13">
        <v>0</v>
      </c>
      <c r="BL418" s="13">
        <v>0</v>
      </c>
      <c r="BM418" s="13">
        <v>0</v>
      </c>
      <c r="BN418" s="13">
        <f t="shared" si="153"/>
        <v>61</v>
      </c>
      <c r="BO418" s="16">
        <v>-5.6779999999999999</v>
      </c>
      <c r="BP418" s="13">
        <v>1</v>
      </c>
      <c r="BQ418" s="13">
        <v>0</v>
      </c>
      <c r="BR418" s="23">
        <f t="shared" si="154"/>
        <v>0</v>
      </c>
      <c r="BS418" s="13">
        <v>0</v>
      </c>
      <c r="BT418" s="13">
        <v>5</v>
      </c>
      <c r="BU418" s="13">
        <v>16</v>
      </c>
      <c r="BV418" s="13">
        <v>1</v>
      </c>
      <c r="BW418" s="13">
        <v>1</v>
      </c>
      <c r="BX418" s="13">
        <v>4</v>
      </c>
      <c r="BY418" s="13">
        <v>1</v>
      </c>
      <c r="BZ418" s="13">
        <v>1</v>
      </c>
      <c r="CA418" s="13">
        <v>2</v>
      </c>
      <c r="CB418" s="23">
        <f t="shared" si="155"/>
        <v>2</v>
      </c>
      <c r="CC418" s="16">
        <v>5.6</v>
      </c>
      <c r="CD418" s="16">
        <v>0.30000000000000004</v>
      </c>
      <c r="CE418" s="16">
        <v>5.9</v>
      </c>
      <c r="CF418" s="24">
        <f t="shared" si="156"/>
        <v>7.195121951219513E-2</v>
      </c>
      <c r="CG418" s="24">
        <f t="shared" si="157"/>
        <v>0.22971350702443141</v>
      </c>
      <c r="CH418" s="25">
        <v>4</v>
      </c>
      <c r="CI418" s="16">
        <v>39.299999999999997</v>
      </c>
      <c r="CJ418" s="16">
        <v>28.1</v>
      </c>
      <c r="CK418" s="16">
        <v>-13.3</v>
      </c>
      <c r="CL418" s="16">
        <v>8.6</v>
      </c>
      <c r="CM418" s="16">
        <v>-1.9</v>
      </c>
      <c r="CN418" s="16">
        <v>-0.30000000000000004</v>
      </c>
      <c r="CO418" s="16">
        <v>6.4</v>
      </c>
      <c r="CP418" s="26">
        <f t="shared" si="158"/>
        <v>7.8048780487804878E-2</v>
      </c>
      <c r="CQ418" s="26">
        <f t="shared" si="159"/>
        <v>0.24918075338243406</v>
      </c>
      <c r="CR418" s="13">
        <v>7</v>
      </c>
      <c r="CS418" s="13">
        <v>1</v>
      </c>
      <c r="CT418" s="13">
        <v>2</v>
      </c>
      <c r="CU418" s="13">
        <v>0</v>
      </c>
      <c r="CV418" s="13">
        <v>-2.17</v>
      </c>
      <c r="CW418" s="13">
        <v>1.96</v>
      </c>
      <c r="CX418" s="13">
        <v>8.99</v>
      </c>
      <c r="CY418" s="13">
        <v>-9.2799999999999994</v>
      </c>
      <c r="CZ418" s="13">
        <v>0.09</v>
      </c>
      <c r="DA418" s="13">
        <v>-0.41</v>
      </c>
      <c r="DB418" s="27">
        <v>-2.23</v>
      </c>
      <c r="DC418" s="27">
        <v>138.86000000000001</v>
      </c>
      <c r="DD418" s="27">
        <v>-141.09</v>
      </c>
      <c r="DE418" s="27">
        <v>-7.41</v>
      </c>
      <c r="DF418" s="27">
        <v>6.41</v>
      </c>
      <c r="DG418" s="27">
        <v>103.54</v>
      </c>
      <c r="DH418" s="27">
        <v>-97.14</v>
      </c>
      <c r="DI418" s="27">
        <v>-5.0999999999999996</v>
      </c>
      <c r="DJ418" s="1">
        <v>186</v>
      </c>
      <c r="DK418" s="1"/>
      <c r="DL418" s="1"/>
      <c r="DM418" s="1">
        <v>8</v>
      </c>
      <c r="DN418" s="1">
        <v>0</v>
      </c>
      <c r="DO418" s="1">
        <v>0</v>
      </c>
      <c r="DP418" s="16">
        <f t="shared" si="160"/>
        <v>-9.451063829787234</v>
      </c>
    </row>
    <row r="419" spans="1:120" x14ac:dyDescent="0.2">
      <c r="A419" s="13">
        <v>76</v>
      </c>
      <c r="B419" s="13" t="s">
        <v>1644</v>
      </c>
      <c r="C419" s="13" t="s">
        <v>1179</v>
      </c>
      <c r="D419" s="1"/>
      <c r="E419" s="13" t="s">
        <v>222</v>
      </c>
      <c r="F419" s="1" t="s">
        <v>223</v>
      </c>
      <c r="G419" s="13">
        <v>71</v>
      </c>
      <c r="H419" s="13">
        <v>184</v>
      </c>
      <c r="I419" s="13" t="s">
        <v>125</v>
      </c>
      <c r="J419" s="13">
        <v>2011</v>
      </c>
      <c r="K419" s="13">
        <v>2</v>
      </c>
      <c r="L419" s="13">
        <v>40</v>
      </c>
      <c r="M419" s="13" t="s">
        <v>159</v>
      </c>
      <c r="N419" s="1">
        <v>21</v>
      </c>
      <c r="O419" s="13" t="s">
        <v>407</v>
      </c>
      <c r="P419" s="13" t="s">
        <v>1645</v>
      </c>
      <c r="Q419" s="1" t="str">
        <f t="shared" si="138"/>
        <v>BOS</v>
      </c>
      <c r="R419" s="13" t="s">
        <v>314</v>
      </c>
      <c r="S419" s="1"/>
      <c r="T419" s="13" t="s">
        <v>503</v>
      </c>
      <c r="U419" s="13">
        <v>3</v>
      </c>
      <c r="V419" s="13">
        <v>0</v>
      </c>
      <c r="W419" s="13">
        <v>0</v>
      </c>
      <c r="X419" s="14">
        <v>0</v>
      </c>
      <c r="Y419" s="13">
        <v>0</v>
      </c>
      <c r="Z419" s="13">
        <v>-2</v>
      </c>
      <c r="AA419" s="1">
        <v>1</v>
      </c>
      <c r="AB419" s="14">
        <v>0</v>
      </c>
      <c r="AC419" s="14">
        <v>0</v>
      </c>
      <c r="AD419" s="15">
        <f t="shared" si="139"/>
        <v>0</v>
      </c>
      <c r="AE419" s="15">
        <f t="shared" si="140"/>
        <v>0</v>
      </c>
      <c r="AF419" s="16">
        <v>24.6</v>
      </c>
      <c r="AG419" s="17">
        <f t="shared" si="141"/>
        <v>8.2000000000000011</v>
      </c>
      <c r="AH419" s="29">
        <v>36</v>
      </c>
      <c r="AI419" s="17">
        <f t="shared" si="142"/>
        <v>12</v>
      </c>
      <c r="AJ419" s="19">
        <f t="shared" si="143"/>
        <v>0.68333333333333335</v>
      </c>
      <c r="AK419" s="20">
        <f>'Even Strength'!AA419+'Power Play'!R419+'Penalty Kill'!L419</f>
        <v>0</v>
      </c>
      <c r="AL419" s="19">
        <f t="shared" si="144"/>
        <v>0</v>
      </c>
      <c r="AM419" s="15">
        <f>IF(('Even Strength'!BR419+'Power Play'!AK419+'Penalty Kill'!AG419)&gt;0,V419/('Even Strength'!BR419+'Power Play'!AK419+'Penalty Kill'!AG419),0)</f>
        <v>0</v>
      </c>
      <c r="AN419" s="15">
        <f>IF(('Even Strength'!BR419+'Power Play'!AK419+'Penalty Kill'!AG419)&gt;0,W419/('Even Strength'!BR419+'Power Play'!AK419+'Penalty Kill'!AG419),0)</f>
        <v>0</v>
      </c>
      <c r="AO419" s="15">
        <f t="shared" si="145"/>
        <v>0</v>
      </c>
      <c r="AP419" s="13">
        <v>9</v>
      </c>
      <c r="AQ419" s="13">
        <v>8</v>
      </c>
      <c r="AR419" s="21">
        <f t="shared" si="146"/>
        <v>0.52941176470588236</v>
      </c>
      <c r="AS419" s="22">
        <v>10.1</v>
      </c>
      <c r="AT419" s="1"/>
      <c r="AU419" s="1"/>
      <c r="AV419">
        <v>4</v>
      </c>
      <c r="AW419" s="13">
        <v>1</v>
      </c>
      <c r="AX419" s="13">
        <v>0</v>
      </c>
      <c r="AY419" s="13">
        <v>0</v>
      </c>
      <c r="AZ419" s="13">
        <v>1</v>
      </c>
      <c r="BA419" s="13">
        <v>0</v>
      </c>
      <c r="BB419" s="16">
        <f t="shared" si="147"/>
        <v>9.7560975609756095</v>
      </c>
      <c r="BC419" s="17">
        <f t="shared" si="148"/>
        <v>2.4390243902439024</v>
      </c>
      <c r="BD419" s="17">
        <f t="shared" si="149"/>
        <v>0</v>
      </c>
      <c r="BE419" s="17">
        <f t="shared" si="150"/>
        <v>0</v>
      </c>
      <c r="BF419" s="17">
        <f t="shared" si="151"/>
        <v>2.4390243902439024</v>
      </c>
      <c r="BG419" s="17">
        <f t="shared" si="152"/>
        <v>0</v>
      </c>
      <c r="BH419" s="13">
        <v>0</v>
      </c>
      <c r="BI419" s="13">
        <v>0</v>
      </c>
      <c r="BJ419" s="13">
        <v>0</v>
      </c>
      <c r="BK419" s="13">
        <v>0</v>
      </c>
      <c r="BL419" s="13">
        <v>0</v>
      </c>
      <c r="BM419" s="13">
        <v>0</v>
      </c>
      <c r="BN419" s="13">
        <f t="shared" si="153"/>
        <v>1</v>
      </c>
      <c r="BO419" s="16">
        <v>-4.3000000000000003E-2</v>
      </c>
      <c r="BP419" s="13">
        <v>1</v>
      </c>
      <c r="BQ419" s="13">
        <v>1</v>
      </c>
      <c r="BR419" s="23">
        <f t="shared" si="154"/>
        <v>1</v>
      </c>
      <c r="BS419" s="13">
        <v>1</v>
      </c>
      <c r="BT419" s="13">
        <v>0</v>
      </c>
      <c r="BU419" s="13">
        <v>2</v>
      </c>
      <c r="BV419" s="13">
        <v>0</v>
      </c>
      <c r="BW419" s="13">
        <v>0</v>
      </c>
      <c r="BX419" s="13">
        <v>0</v>
      </c>
      <c r="BY419" s="13">
        <v>0</v>
      </c>
      <c r="BZ419" s="13">
        <v>0</v>
      </c>
      <c r="CA419" s="13">
        <v>0</v>
      </c>
      <c r="CB419" s="23">
        <f t="shared" si="155"/>
        <v>0</v>
      </c>
      <c r="CC419" s="16">
        <v>-0.1</v>
      </c>
      <c r="CD419" s="16">
        <v>-0.1</v>
      </c>
      <c r="CE419" s="16">
        <v>-0.1</v>
      </c>
      <c r="CF419" s="24">
        <f t="shared" si="156"/>
        <v>-3.3333333333333333E-2</v>
      </c>
      <c r="CG419" s="24">
        <f t="shared" si="157"/>
        <v>-0.24390243902439021</v>
      </c>
      <c r="CH419" s="25">
        <v>1</v>
      </c>
      <c r="CI419" s="16">
        <v>0.60000000000000009</v>
      </c>
      <c r="CJ419" s="16">
        <v>0.60000000000000009</v>
      </c>
      <c r="CK419" s="16">
        <v>-2.1</v>
      </c>
      <c r="CL419" s="16">
        <v>-0.30000000000000004</v>
      </c>
      <c r="CM419" s="16">
        <v>-0.1</v>
      </c>
      <c r="CN419" s="16">
        <v>0.60000000000000009</v>
      </c>
      <c r="CO419" s="16">
        <v>0.2</v>
      </c>
      <c r="CP419" s="26">
        <f t="shared" si="158"/>
        <v>6.6666666666666666E-2</v>
      </c>
      <c r="CQ419" s="26">
        <f t="shared" si="159"/>
        <v>0.48780487804878042</v>
      </c>
      <c r="CR419" s="13">
        <v>1</v>
      </c>
      <c r="CS419" s="13">
        <v>0</v>
      </c>
      <c r="CT419" s="13">
        <v>0</v>
      </c>
      <c r="CU419" s="13">
        <v>0.02</v>
      </c>
      <c r="CV419" s="13">
        <v>-0.06</v>
      </c>
      <c r="CW419" s="13">
        <v>7.0000000000000007E-2</v>
      </c>
      <c r="CX419" s="13">
        <v>0</v>
      </c>
      <c r="CY419" s="13">
        <v>0</v>
      </c>
      <c r="CZ419" s="13">
        <v>-7.0000000000000007E-2</v>
      </c>
      <c r="DA419" s="13">
        <v>-0.04</v>
      </c>
      <c r="DB419" s="27">
        <v>-8</v>
      </c>
      <c r="DC419" s="27">
        <v>2.11</v>
      </c>
      <c r="DD419" s="27">
        <v>-10.11</v>
      </c>
      <c r="DE419" s="27">
        <v>-29.18</v>
      </c>
      <c r="DF419" s="27">
        <v>-3.65</v>
      </c>
      <c r="DG419" s="27">
        <v>4.45</v>
      </c>
      <c r="DH419" s="27">
        <v>-8.09</v>
      </c>
      <c r="DI419" s="27">
        <v>-23.36</v>
      </c>
      <c r="DJ419" s="1">
        <v>6</v>
      </c>
      <c r="DK419" s="1"/>
      <c r="DL419" s="1"/>
      <c r="DM419" s="1">
        <v>2.9000000000000001E-2</v>
      </c>
      <c r="DN419" s="1">
        <v>0</v>
      </c>
      <c r="DO419" s="1">
        <v>0.107</v>
      </c>
      <c r="DP419" s="16">
        <f t="shared" si="160"/>
        <v>0.17604667124227866</v>
      </c>
    </row>
    <row r="420" spans="1:120" x14ac:dyDescent="0.2">
      <c r="A420" s="13">
        <v>17</v>
      </c>
      <c r="B420" s="13" t="s">
        <v>1646</v>
      </c>
      <c r="C420" s="13" t="s">
        <v>494</v>
      </c>
      <c r="D420" s="13" t="s">
        <v>495</v>
      </c>
      <c r="E420" s="13" t="s">
        <v>141</v>
      </c>
      <c r="F420" s="1" t="s">
        <v>142</v>
      </c>
      <c r="G420" s="13">
        <v>74</v>
      </c>
      <c r="H420" s="13">
        <v>193</v>
      </c>
      <c r="I420" s="13" t="s">
        <v>125</v>
      </c>
      <c r="J420" s="13">
        <v>2007</v>
      </c>
      <c r="K420" s="13">
        <v>3</v>
      </c>
      <c r="L420" s="13">
        <v>77</v>
      </c>
      <c r="M420" s="1"/>
      <c r="N420" s="1">
        <v>25</v>
      </c>
      <c r="O420" s="13" t="s">
        <v>407</v>
      </c>
      <c r="P420" s="13" t="s">
        <v>1647</v>
      </c>
      <c r="Q420" s="1" t="str">
        <f t="shared" si="138"/>
        <v>TBL</v>
      </c>
      <c r="R420" s="13" t="s">
        <v>219</v>
      </c>
      <c r="S420" s="1"/>
      <c r="T420" s="13" t="s">
        <v>503</v>
      </c>
      <c r="U420" s="13">
        <v>71</v>
      </c>
      <c r="V420" s="13">
        <v>15</v>
      </c>
      <c r="W420" s="13">
        <v>23</v>
      </c>
      <c r="X420" s="14">
        <v>13</v>
      </c>
      <c r="Y420" s="13">
        <v>38</v>
      </c>
      <c r="Z420" s="13">
        <v>8</v>
      </c>
      <c r="AA420" s="1">
        <v>130</v>
      </c>
      <c r="AB420" s="14">
        <v>50</v>
      </c>
      <c r="AC420" s="14">
        <v>45</v>
      </c>
      <c r="AD420" s="15">
        <f t="shared" si="139"/>
        <v>0.11538461538461539</v>
      </c>
      <c r="AE420" s="15">
        <f t="shared" si="140"/>
        <v>6.6666666666666666E-2</v>
      </c>
      <c r="AF420" s="16">
        <v>1201.75</v>
      </c>
      <c r="AG420" s="17">
        <f t="shared" si="141"/>
        <v>16.926056338028168</v>
      </c>
      <c r="AH420" s="29">
        <v>1472</v>
      </c>
      <c r="AI420" s="17">
        <f t="shared" si="142"/>
        <v>20.732394366197184</v>
      </c>
      <c r="AJ420" s="19">
        <f t="shared" si="143"/>
        <v>0.81640625</v>
      </c>
      <c r="AK420" s="20">
        <f>'Even Strength'!AA420+'Power Play'!R420+'Penalty Kill'!L420</f>
        <v>141.09090909090909</v>
      </c>
      <c r="AL420" s="19">
        <f t="shared" si="144"/>
        <v>7.0442725570663995</v>
      </c>
      <c r="AM420" s="15">
        <f>IF(('Even Strength'!BR420+'Power Play'!AK420+'Penalty Kill'!AG420)&gt;0,V420/('Even Strength'!BR420+'Power Play'!AK420+'Penalty Kill'!AG420),0)</f>
        <v>0.26785714285714285</v>
      </c>
      <c r="AN420" s="15">
        <f>IF(('Even Strength'!BR420+'Power Play'!AK420+'Penalty Kill'!AG420)&gt;0,W420/('Even Strength'!BR420+'Power Play'!AK420+'Penalty Kill'!AG420),0)</f>
        <v>0.4107142857142857</v>
      </c>
      <c r="AO420" s="15">
        <f t="shared" si="145"/>
        <v>0.6785714285714286</v>
      </c>
      <c r="AP420" s="13">
        <v>35</v>
      </c>
      <c r="AQ420" s="13">
        <v>45</v>
      </c>
      <c r="AR420" s="21">
        <f t="shared" si="146"/>
        <v>0.4375</v>
      </c>
      <c r="AS420" s="22">
        <v>1.9</v>
      </c>
      <c r="AT420" s="1"/>
      <c r="AU420" s="1"/>
      <c r="AV420">
        <v>117</v>
      </c>
      <c r="AW420" s="13">
        <v>60</v>
      </c>
      <c r="AX420" s="13">
        <v>21</v>
      </c>
      <c r="AY420" s="13">
        <v>50</v>
      </c>
      <c r="AZ420" s="13">
        <v>39</v>
      </c>
      <c r="BA420" s="13">
        <v>29</v>
      </c>
      <c r="BB420" s="16">
        <f t="shared" si="147"/>
        <v>5.8414811732889538</v>
      </c>
      <c r="BC420" s="17">
        <f t="shared" si="148"/>
        <v>2.9956313709174123</v>
      </c>
      <c r="BD420" s="17">
        <f t="shared" si="149"/>
        <v>1.0484709798210943</v>
      </c>
      <c r="BE420" s="17">
        <f t="shared" si="150"/>
        <v>2.4963594757645104</v>
      </c>
      <c r="BF420" s="17">
        <f t="shared" si="151"/>
        <v>1.9471603910963178</v>
      </c>
      <c r="BG420" s="17">
        <f t="shared" si="152"/>
        <v>1.447888495943416</v>
      </c>
      <c r="BH420" s="13">
        <v>36</v>
      </c>
      <c r="BI420" s="13">
        <v>18</v>
      </c>
      <c r="BJ420" s="13">
        <v>0</v>
      </c>
      <c r="BK420" s="13">
        <v>0</v>
      </c>
      <c r="BL420" s="13">
        <v>0</v>
      </c>
      <c r="BM420" s="13">
        <v>0</v>
      </c>
      <c r="BN420" s="13">
        <f t="shared" si="153"/>
        <v>117</v>
      </c>
      <c r="BO420" s="16">
        <v>7.2999999999999995E-2</v>
      </c>
      <c r="BP420" s="1"/>
      <c r="BQ420" s="1"/>
      <c r="BR420" s="23" t="str">
        <f t="shared" si="154"/>
        <v xml:space="preserve"> </v>
      </c>
      <c r="BS420" s="1"/>
      <c r="BT420" s="13">
        <v>1</v>
      </c>
      <c r="BU420" s="13">
        <v>10</v>
      </c>
      <c r="BV420" s="13">
        <v>0</v>
      </c>
      <c r="BW420" s="13">
        <v>0</v>
      </c>
      <c r="BX420" s="13">
        <v>5</v>
      </c>
      <c r="BY420" s="13">
        <v>1</v>
      </c>
      <c r="BZ420" s="13">
        <v>0</v>
      </c>
      <c r="CA420" s="13">
        <v>0</v>
      </c>
      <c r="CB420" s="23">
        <f t="shared" si="155"/>
        <v>0</v>
      </c>
      <c r="CC420" s="16">
        <v>2.6</v>
      </c>
      <c r="CD420" s="16">
        <v>1.4</v>
      </c>
      <c r="CE420" s="16">
        <v>4</v>
      </c>
      <c r="CF420" s="24">
        <f t="shared" si="156"/>
        <v>5.6338028169014086E-2</v>
      </c>
      <c r="CG420" s="24">
        <f t="shared" si="157"/>
        <v>0.19970875806116081</v>
      </c>
      <c r="CH420" s="25">
        <v>4</v>
      </c>
      <c r="CI420" s="16">
        <v>24.5</v>
      </c>
      <c r="CJ420" s="16">
        <v>23.9</v>
      </c>
      <c r="CK420" s="16">
        <v>-0.30000000000000004</v>
      </c>
      <c r="CL420" s="16">
        <v>5</v>
      </c>
      <c r="CM420" s="16">
        <v>2.8</v>
      </c>
      <c r="CN420" s="16">
        <v>0</v>
      </c>
      <c r="CO420" s="16">
        <v>7.8</v>
      </c>
      <c r="CP420" s="26">
        <f t="shared" si="158"/>
        <v>0.10985915492957746</v>
      </c>
      <c r="CQ420" s="26">
        <f t="shared" si="159"/>
        <v>0.38943207821926357</v>
      </c>
      <c r="CR420" s="13">
        <v>1</v>
      </c>
      <c r="CS420" s="13">
        <v>3</v>
      </c>
      <c r="CT420" s="13">
        <v>2</v>
      </c>
      <c r="CU420" s="13">
        <v>0.03</v>
      </c>
      <c r="CV420" s="13">
        <v>0.04</v>
      </c>
      <c r="CW420" s="13">
        <v>0.51</v>
      </c>
      <c r="CX420" s="13">
        <v>4.96</v>
      </c>
      <c r="CY420" s="13">
        <v>0.49</v>
      </c>
      <c r="CZ420" s="13">
        <v>0.67</v>
      </c>
      <c r="DA420" s="13">
        <v>6.7</v>
      </c>
      <c r="DB420" s="27">
        <v>-30.14</v>
      </c>
      <c r="DC420" s="27">
        <v>-35.86</v>
      </c>
      <c r="DD420" s="27">
        <v>5.72</v>
      </c>
      <c r="DE420" s="27">
        <v>0.36</v>
      </c>
      <c r="DF420" s="27">
        <v>-31.14</v>
      </c>
      <c r="DG420" s="27">
        <v>-35.54</v>
      </c>
      <c r="DH420" s="27">
        <v>4.41</v>
      </c>
      <c r="DI420" s="27">
        <v>0.28000000000000003</v>
      </c>
      <c r="DJ420" s="1">
        <v>186</v>
      </c>
      <c r="DK420" s="28">
        <v>11</v>
      </c>
      <c r="DL420" s="28" t="s">
        <v>1316</v>
      </c>
      <c r="DM420" s="1">
        <v>2.5499999999999998</v>
      </c>
      <c r="DN420" s="1">
        <v>9.2999999999999999E-2</v>
      </c>
      <c r="DO420" s="1">
        <v>0</v>
      </c>
      <c r="DP420" s="16">
        <f t="shared" si="160"/>
        <v>3.5446808510638306</v>
      </c>
    </row>
    <row r="421" spans="1:120" x14ac:dyDescent="0.2">
      <c r="A421" s="13">
        <v>4</v>
      </c>
      <c r="B421" s="13" t="s">
        <v>552</v>
      </c>
      <c r="C421" s="13" t="s">
        <v>1648</v>
      </c>
      <c r="D421" s="1"/>
      <c r="E421" s="13" t="s">
        <v>1012</v>
      </c>
      <c r="F421" s="1" t="s">
        <v>1013</v>
      </c>
      <c r="G421" s="13">
        <v>75</v>
      </c>
      <c r="H421" s="13">
        <v>199</v>
      </c>
      <c r="I421" s="13" t="s">
        <v>125</v>
      </c>
      <c r="J421" s="13">
        <v>2005</v>
      </c>
      <c r="K421" s="13">
        <v>1</v>
      </c>
      <c r="L421" s="13">
        <v>19</v>
      </c>
      <c r="M421" s="1"/>
      <c r="N421" s="1">
        <v>27</v>
      </c>
      <c r="O421" s="13" t="s">
        <v>1649</v>
      </c>
      <c r="P421" s="13" t="s">
        <v>1650</v>
      </c>
      <c r="Q421" s="1" t="str">
        <f t="shared" si="138"/>
        <v>DET</v>
      </c>
      <c r="R421" s="13" t="s">
        <v>128</v>
      </c>
      <c r="S421" s="1"/>
      <c r="T421" s="13" t="s">
        <v>173</v>
      </c>
      <c r="U421" s="13">
        <v>35</v>
      </c>
      <c r="V421" s="13">
        <v>5</v>
      </c>
      <c r="W421" s="13">
        <v>8</v>
      </c>
      <c r="X421" s="14">
        <v>3</v>
      </c>
      <c r="Y421" s="13">
        <v>13</v>
      </c>
      <c r="Z421" s="13">
        <v>2</v>
      </c>
      <c r="AA421" s="1">
        <v>54</v>
      </c>
      <c r="AB421" s="14">
        <v>20</v>
      </c>
      <c r="AC421" s="14">
        <v>44</v>
      </c>
      <c r="AD421" s="15">
        <f t="shared" si="139"/>
        <v>9.2592592592592587E-2</v>
      </c>
      <c r="AE421" s="15">
        <f t="shared" si="140"/>
        <v>4.2372881355932202E-2</v>
      </c>
      <c r="AF421" s="16">
        <v>556.88333333330002</v>
      </c>
      <c r="AG421" s="17">
        <f t="shared" si="141"/>
        <v>15.910952380951429</v>
      </c>
      <c r="AH421" s="29">
        <v>812</v>
      </c>
      <c r="AI421" s="17">
        <f t="shared" si="142"/>
        <v>23.2</v>
      </c>
      <c r="AJ421" s="19">
        <f t="shared" si="143"/>
        <v>0.68581691297204439</v>
      </c>
      <c r="AK421" s="20">
        <f>'Even Strength'!AA421+'Power Play'!R421+'Penalty Kill'!L421</f>
        <v>26.454545454545453</v>
      </c>
      <c r="AL421" s="19">
        <f t="shared" si="144"/>
        <v>2.8502787428955596</v>
      </c>
      <c r="AM421" s="15">
        <f>IF(('Even Strength'!BR421+'Power Play'!AK421+'Penalty Kill'!AG421)&gt;0,V421/('Even Strength'!BR421+'Power Play'!AK421+'Penalty Kill'!AG421),0)</f>
        <v>0.17857142857142858</v>
      </c>
      <c r="AN421" s="15">
        <f>IF(('Even Strength'!BR421+'Power Play'!AK421+'Penalty Kill'!AG421)&gt;0,W421/('Even Strength'!BR421+'Power Play'!AK421+'Penalty Kill'!AG421),0)</f>
        <v>0.2857142857142857</v>
      </c>
      <c r="AO421" s="15">
        <f t="shared" si="145"/>
        <v>0.4642857142857143</v>
      </c>
      <c r="AP421" s="13">
        <v>0</v>
      </c>
      <c r="AQ421" s="13">
        <v>0</v>
      </c>
      <c r="AR421" s="21">
        <f t="shared" si="146"/>
        <v>0</v>
      </c>
      <c r="AS421" s="22">
        <v>0</v>
      </c>
      <c r="AT421" s="1"/>
      <c r="AU421" s="1"/>
      <c r="AV421">
        <v>27</v>
      </c>
      <c r="AW421" s="13">
        <v>31</v>
      </c>
      <c r="AX421" s="13">
        <v>25</v>
      </c>
      <c r="AY421" s="13">
        <v>20</v>
      </c>
      <c r="AZ421" s="13">
        <v>22</v>
      </c>
      <c r="BA421" s="13">
        <v>2</v>
      </c>
      <c r="BB421" s="16">
        <f t="shared" si="147"/>
        <v>2.9090473767696952</v>
      </c>
      <c r="BC421" s="17">
        <f t="shared" si="148"/>
        <v>3.3400173585133537</v>
      </c>
      <c r="BD421" s="17">
        <f t="shared" si="149"/>
        <v>2.6935623858978657</v>
      </c>
      <c r="BE421" s="17">
        <f t="shared" si="150"/>
        <v>2.1548499087182926</v>
      </c>
      <c r="BF421" s="17">
        <f t="shared" si="151"/>
        <v>2.3703348995901221</v>
      </c>
      <c r="BG421" s="17">
        <f t="shared" si="152"/>
        <v>0.21548499087182926</v>
      </c>
      <c r="BH421" s="13">
        <v>22</v>
      </c>
      <c r="BI421" s="13">
        <v>11</v>
      </c>
      <c r="BJ421" s="13">
        <v>0</v>
      </c>
      <c r="BK421" s="13">
        <v>0</v>
      </c>
      <c r="BL421" s="13">
        <v>0</v>
      </c>
      <c r="BM421" s="13">
        <v>0</v>
      </c>
      <c r="BN421" s="13">
        <f t="shared" si="153"/>
        <v>78</v>
      </c>
      <c r="BO421" s="16">
        <v>-3.4910000000000001</v>
      </c>
      <c r="BP421" s="1"/>
      <c r="BQ421" s="1"/>
      <c r="BR421" s="23" t="str">
        <f t="shared" si="154"/>
        <v xml:space="preserve"> </v>
      </c>
      <c r="BS421" s="1"/>
      <c r="BT421" s="13">
        <v>0</v>
      </c>
      <c r="BU421" s="13">
        <v>15</v>
      </c>
      <c r="BV421" s="13">
        <v>0</v>
      </c>
      <c r="BW421" s="13">
        <v>0</v>
      </c>
      <c r="BX421" s="13">
        <v>0</v>
      </c>
      <c r="BY421" s="13">
        <v>0</v>
      </c>
      <c r="BZ421" s="13">
        <v>0</v>
      </c>
      <c r="CA421" s="13">
        <v>0</v>
      </c>
      <c r="CB421" s="23">
        <f t="shared" si="155"/>
        <v>0</v>
      </c>
      <c r="CC421" s="16">
        <v>1.3</v>
      </c>
      <c r="CD421" s="16">
        <v>1.3</v>
      </c>
      <c r="CE421" s="16">
        <v>2.7</v>
      </c>
      <c r="CF421" s="24">
        <f t="shared" si="156"/>
        <v>7.7142857142857152E-2</v>
      </c>
      <c r="CG421" s="24">
        <f t="shared" si="157"/>
        <v>0.2909047376769695</v>
      </c>
      <c r="CH421" s="25">
        <v>1</v>
      </c>
      <c r="CI421" s="16">
        <v>14.4</v>
      </c>
      <c r="CJ421" s="16">
        <v>10.6</v>
      </c>
      <c r="CK421" s="16">
        <v>2.6</v>
      </c>
      <c r="CL421" s="16">
        <v>2.1</v>
      </c>
      <c r="CM421" s="16">
        <v>1.2</v>
      </c>
      <c r="CN421" s="16">
        <v>0</v>
      </c>
      <c r="CO421" s="16">
        <v>3.3</v>
      </c>
      <c r="CP421" s="26">
        <f t="shared" si="158"/>
        <v>9.4285714285714278E-2</v>
      </c>
      <c r="CQ421" s="26">
        <f t="shared" si="159"/>
        <v>0.35555023493851823</v>
      </c>
      <c r="CR421" s="13">
        <v>0</v>
      </c>
      <c r="CS421" s="13">
        <v>1</v>
      </c>
      <c r="CT421" s="13">
        <v>0</v>
      </c>
      <c r="CU421" s="13">
        <v>0</v>
      </c>
      <c r="CV421" s="13">
        <v>0.03</v>
      </c>
      <c r="CW421" s="13">
        <v>-0.60000000000000009</v>
      </c>
      <c r="CX421" s="13">
        <v>0.31</v>
      </c>
      <c r="CY421" s="13">
        <v>2.1</v>
      </c>
      <c r="CZ421" s="13">
        <v>2.2999999999999998</v>
      </c>
      <c r="DA421" s="13">
        <v>4.1399999999999997</v>
      </c>
      <c r="DB421" s="27">
        <v>26.02</v>
      </c>
      <c r="DC421" s="27">
        <v>-7.73</v>
      </c>
      <c r="DD421" s="27">
        <v>33.75</v>
      </c>
      <c r="DE421" s="27">
        <v>4.4000000000000004</v>
      </c>
      <c r="DF421" s="27">
        <v>22.65</v>
      </c>
      <c r="DG421" s="27">
        <v>-9.4600000000000009</v>
      </c>
      <c r="DH421" s="27">
        <v>32.11</v>
      </c>
      <c r="DI421" s="27">
        <v>4.1900000000000004</v>
      </c>
      <c r="DJ421" s="1">
        <v>186</v>
      </c>
      <c r="DK421" s="28">
        <v>12</v>
      </c>
      <c r="DL421" s="28" t="s">
        <v>1651</v>
      </c>
      <c r="DM421" s="1">
        <v>2.4</v>
      </c>
      <c r="DN421" s="1">
        <v>0.35100000000000003</v>
      </c>
      <c r="DO421" s="1">
        <v>0</v>
      </c>
      <c r="DP421" s="16">
        <f t="shared" si="160"/>
        <v>-0.6361702127659572</v>
      </c>
    </row>
    <row r="422" spans="1:120" x14ac:dyDescent="0.2">
      <c r="A422" s="13">
        <v>74</v>
      </c>
      <c r="B422" s="13" t="s">
        <v>1652</v>
      </c>
      <c r="C422" s="13" t="s">
        <v>771</v>
      </c>
      <c r="D422" s="13" t="s">
        <v>257</v>
      </c>
      <c r="E422" s="13" t="s">
        <v>141</v>
      </c>
      <c r="F422" s="1" t="s">
        <v>142</v>
      </c>
      <c r="G422" s="13">
        <v>76</v>
      </c>
      <c r="H422" s="13">
        <v>230</v>
      </c>
      <c r="I422" s="13" t="s">
        <v>125</v>
      </c>
      <c r="J422" s="13">
        <v>2007</v>
      </c>
      <c r="K422" s="13">
        <v>4</v>
      </c>
      <c r="L422" s="13">
        <v>109</v>
      </c>
      <c r="M422" s="1"/>
      <c r="N422" s="1">
        <v>25</v>
      </c>
      <c r="O422" s="13" t="s">
        <v>1653</v>
      </c>
      <c r="P422" s="13" t="s">
        <v>1654</v>
      </c>
      <c r="Q422" s="1" t="str">
        <f t="shared" si="138"/>
        <v>LAK</v>
      </c>
      <c r="R422" s="13" t="s">
        <v>206</v>
      </c>
      <c r="S422" s="1"/>
      <c r="T422" s="13" t="s">
        <v>129</v>
      </c>
      <c r="U422" s="13">
        <v>81</v>
      </c>
      <c r="V422" s="13">
        <v>13</v>
      </c>
      <c r="W422" s="13">
        <v>13</v>
      </c>
      <c r="X422" s="14">
        <v>9</v>
      </c>
      <c r="Y422" s="13">
        <v>26</v>
      </c>
      <c r="Z422" s="13">
        <v>-3</v>
      </c>
      <c r="AA422" s="1">
        <v>127</v>
      </c>
      <c r="AB422" s="14">
        <v>38</v>
      </c>
      <c r="AC422" s="14">
        <v>34</v>
      </c>
      <c r="AD422" s="15">
        <f t="shared" si="139"/>
        <v>0.10236220472440945</v>
      </c>
      <c r="AE422" s="15">
        <f t="shared" si="140"/>
        <v>6.5326633165829151E-2</v>
      </c>
      <c r="AF422" s="16">
        <v>1166.0333333333001</v>
      </c>
      <c r="AG422" s="17">
        <f t="shared" si="141"/>
        <v>14.395473251028397</v>
      </c>
      <c r="AH422" s="29">
        <v>1504</v>
      </c>
      <c r="AI422" s="17">
        <f t="shared" si="142"/>
        <v>18.567901234567902</v>
      </c>
      <c r="AJ422" s="19">
        <f t="shared" si="143"/>
        <v>0.77528812056735374</v>
      </c>
      <c r="AK422" s="20">
        <f>'Even Strength'!AA422+'Power Play'!R422+'Penalty Kill'!L422</f>
        <v>149.97142857142859</v>
      </c>
      <c r="AL422" s="19">
        <f t="shared" si="144"/>
        <v>7.717005558119526</v>
      </c>
      <c r="AM422" s="15">
        <f>IF(('Even Strength'!BR422+'Power Play'!AK422+'Penalty Kill'!AG422)&gt;0,V422/('Even Strength'!BR422+'Power Play'!AK422+'Penalty Kill'!AG422),0)</f>
        <v>0.3611111111111111</v>
      </c>
      <c r="AN422" s="15">
        <f>IF(('Even Strength'!BR422+'Power Play'!AK422+'Penalty Kill'!AG422)&gt;0,W422/('Even Strength'!BR422+'Power Play'!AK422+'Penalty Kill'!AG422),0)</f>
        <v>0.3611111111111111</v>
      </c>
      <c r="AO422" s="15">
        <f t="shared" si="145"/>
        <v>0.72222222222222221</v>
      </c>
      <c r="AP422" s="13">
        <v>3</v>
      </c>
      <c r="AQ422" s="13">
        <v>2</v>
      </c>
      <c r="AR422" s="21">
        <f t="shared" si="146"/>
        <v>0.6</v>
      </c>
      <c r="AS422" s="22">
        <v>0.1</v>
      </c>
      <c r="AT422" s="1"/>
      <c r="AU422" s="1"/>
      <c r="AV422">
        <v>129</v>
      </c>
      <c r="AW422" s="13">
        <v>124</v>
      </c>
      <c r="AX422" s="13">
        <v>14</v>
      </c>
      <c r="AY422" s="13">
        <v>38</v>
      </c>
      <c r="AZ422" s="13">
        <v>23</v>
      </c>
      <c r="BA422" s="13">
        <v>20</v>
      </c>
      <c r="BB422" s="16">
        <f t="shared" si="147"/>
        <v>6.6378891398189479</v>
      </c>
      <c r="BC422" s="17">
        <f t="shared" si="148"/>
        <v>6.3806066150197633</v>
      </c>
      <c r="BD422" s="17">
        <f t="shared" si="149"/>
        <v>0.72039106943771525</v>
      </c>
      <c r="BE422" s="17">
        <f t="shared" si="150"/>
        <v>1.9553471884737987</v>
      </c>
      <c r="BF422" s="17">
        <f t="shared" si="151"/>
        <v>1.1834996140762466</v>
      </c>
      <c r="BG422" s="17">
        <f t="shared" si="152"/>
        <v>1.029130099196736</v>
      </c>
      <c r="BH422" s="13">
        <v>21</v>
      </c>
      <c r="BI422" s="13">
        <v>8</v>
      </c>
      <c r="BJ422" s="13">
        <v>1</v>
      </c>
      <c r="BK422" s="13">
        <v>0</v>
      </c>
      <c r="BL422" s="13">
        <v>0</v>
      </c>
      <c r="BM422" s="13">
        <v>0</v>
      </c>
      <c r="BN422" s="13">
        <f t="shared" si="153"/>
        <v>160</v>
      </c>
      <c r="BO422" s="16">
        <v>-3.823</v>
      </c>
      <c r="BP422" s="13">
        <v>1</v>
      </c>
      <c r="BQ422" s="13">
        <v>0</v>
      </c>
      <c r="BR422" s="23">
        <f t="shared" si="154"/>
        <v>0</v>
      </c>
      <c r="BS422" s="13">
        <v>0</v>
      </c>
      <c r="BT422" s="13">
        <v>4</v>
      </c>
      <c r="BU422" s="13">
        <v>17</v>
      </c>
      <c r="BV422" s="13">
        <v>0</v>
      </c>
      <c r="BW422" s="13">
        <v>0</v>
      </c>
      <c r="BX422" s="13">
        <v>1</v>
      </c>
      <c r="BY422" s="13">
        <v>0</v>
      </c>
      <c r="BZ422" s="13">
        <v>0</v>
      </c>
      <c r="CA422" s="13">
        <v>0</v>
      </c>
      <c r="CB422" s="23">
        <f t="shared" si="155"/>
        <v>0</v>
      </c>
      <c r="CC422" s="16">
        <v>1.1000000000000001</v>
      </c>
      <c r="CD422" s="16">
        <v>1.2</v>
      </c>
      <c r="CE422" s="16">
        <v>2.4</v>
      </c>
      <c r="CF422" s="24">
        <f t="shared" si="156"/>
        <v>2.9629629629629627E-2</v>
      </c>
      <c r="CG422" s="24">
        <f t="shared" si="157"/>
        <v>0.12349561190360835</v>
      </c>
      <c r="CH422" s="25">
        <v>4</v>
      </c>
      <c r="CI422" s="16">
        <v>21.7</v>
      </c>
      <c r="CJ422" s="16">
        <v>24.6</v>
      </c>
      <c r="CK422" s="16">
        <v>-6.9</v>
      </c>
      <c r="CL422" s="16">
        <v>1.4</v>
      </c>
      <c r="CM422" s="16">
        <v>3.2</v>
      </c>
      <c r="CN422" s="16">
        <v>-0.30000000000000004</v>
      </c>
      <c r="CO422" s="16">
        <v>4.3</v>
      </c>
      <c r="CP422" s="26">
        <f t="shared" si="158"/>
        <v>5.3086419753086415E-2</v>
      </c>
      <c r="CQ422" s="26">
        <f t="shared" si="159"/>
        <v>0.22126297132729825</v>
      </c>
      <c r="CR422" s="13">
        <v>1</v>
      </c>
      <c r="CS422" s="13">
        <v>1</v>
      </c>
      <c r="CT422" s="13">
        <v>1</v>
      </c>
      <c r="CU422" s="13">
        <v>0</v>
      </c>
      <c r="CV422" s="13">
        <v>-1.65</v>
      </c>
      <c r="CW422" s="13">
        <v>1.82</v>
      </c>
      <c r="CX422" s="13">
        <v>2.2800000000000002</v>
      </c>
      <c r="CY422" s="13">
        <v>0.81</v>
      </c>
      <c r="CZ422" s="13">
        <v>-0.54</v>
      </c>
      <c r="DA422" s="13">
        <v>2.72</v>
      </c>
      <c r="DB422" s="27">
        <v>12.96</v>
      </c>
      <c r="DC422" s="27">
        <v>34.840000000000003</v>
      </c>
      <c r="DD422" s="27">
        <v>-21.88</v>
      </c>
      <c r="DE422" s="27">
        <v>-1.28</v>
      </c>
      <c r="DF422" s="27">
        <v>14.75</v>
      </c>
      <c r="DG422" s="27">
        <v>45.63</v>
      </c>
      <c r="DH422" s="27">
        <v>-30.88</v>
      </c>
      <c r="DI422" s="27">
        <v>-1.81</v>
      </c>
      <c r="DJ422" s="1">
        <v>186</v>
      </c>
      <c r="DK422" s="1"/>
      <c r="DL422" s="1"/>
      <c r="DM422" s="1">
        <v>1.9500000000000002</v>
      </c>
      <c r="DN422" s="1">
        <v>0</v>
      </c>
      <c r="DO422" s="1">
        <v>0</v>
      </c>
      <c r="DP422" s="16">
        <f t="shared" si="160"/>
        <v>1.3212765957446804</v>
      </c>
    </row>
    <row r="423" spans="1:120" x14ac:dyDescent="0.2">
      <c r="A423" s="13">
        <v>84</v>
      </c>
      <c r="B423" s="13" t="s">
        <v>805</v>
      </c>
      <c r="C423" s="13" t="s">
        <v>573</v>
      </c>
      <c r="D423" s="1"/>
      <c r="E423" s="13" t="s">
        <v>197</v>
      </c>
      <c r="F423" s="1" t="s">
        <v>198</v>
      </c>
      <c r="G423" s="13">
        <v>75</v>
      </c>
      <c r="H423" s="13">
        <v>210</v>
      </c>
      <c r="I423" s="13" t="s">
        <v>125</v>
      </c>
      <c r="J423" s="13">
        <v>2011</v>
      </c>
      <c r="K423" s="13">
        <v>1</v>
      </c>
      <c r="L423" s="13">
        <v>19</v>
      </c>
      <c r="M423" s="13" t="s">
        <v>159</v>
      </c>
      <c r="N423" s="1">
        <v>21</v>
      </c>
      <c r="O423" s="13" t="s">
        <v>1655</v>
      </c>
      <c r="P423" s="13" t="s">
        <v>1656</v>
      </c>
      <c r="Q423" s="1" t="str">
        <f t="shared" si="138"/>
        <v>EDM</v>
      </c>
      <c r="R423" s="13" t="s">
        <v>136</v>
      </c>
      <c r="S423" s="1"/>
      <c r="T423" s="13" t="s">
        <v>173</v>
      </c>
      <c r="U423" s="13">
        <v>60</v>
      </c>
      <c r="V423" s="13">
        <v>2</v>
      </c>
      <c r="W423" s="13">
        <v>18</v>
      </c>
      <c r="X423" s="14">
        <v>7</v>
      </c>
      <c r="Y423" s="13">
        <v>20</v>
      </c>
      <c r="Z423" s="13">
        <v>-21</v>
      </c>
      <c r="AA423" s="1">
        <v>98</v>
      </c>
      <c r="AB423" s="14">
        <v>56</v>
      </c>
      <c r="AC423" s="14">
        <v>73</v>
      </c>
      <c r="AD423" s="15">
        <f t="shared" si="139"/>
        <v>2.0408163265306121E-2</v>
      </c>
      <c r="AE423" s="15">
        <f t="shared" si="140"/>
        <v>8.8105726872246704E-3</v>
      </c>
      <c r="AF423" s="16">
        <v>1319.9333333333</v>
      </c>
      <c r="AG423" s="17">
        <f t="shared" si="141"/>
        <v>21.998888888888334</v>
      </c>
      <c r="AH423" s="29">
        <v>1674</v>
      </c>
      <c r="AI423" s="17">
        <f t="shared" si="142"/>
        <v>27.9</v>
      </c>
      <c r="AJ423" s="19">
        <f t="shared" si="143"/>
        <v>0.78849064117879331</v>
      </c>
      <c r="AK423" s="20">
        <f>'Even Strength'!AA423+'Power Play'!R423+'Penalty Kill'!L423</f>
        <v>65.3</v>
      </c>
      <c r="AL423" s="19">
        <f t="shared" si="144"/>
        <v>2.9683317339260311</v>
      </c>
      <c r="AM423" s="15">
        <f>IF(('Even Strength'!BR423+'Power Play'!AK423+'Penalty Kill'!AG423)&gt;0,V423/('Even Strength'!BR423+'Power Play'!AK423+'Penalty Kill'!AG423),0)</f>
        <v>4.7619047619047616E-2</v>
      </c>
      <c r="AN423" s="15">
        <f>IF(('Even Strength'!BR423+'Power Play'!AK423+'Penalty Kill'!AG423)&gt;0,W423/('Even Strength'!BR423+'Power Play'!AK423+'Penalty Kill'!AG423),0)</f>
        <v>0.42857142857142855</v>
      </c>
      <c r="AO423" s="15">
        <f t="shared" si="145"/>
        <v>0.47619047619047616</v>
      </c>
      <c r="AP423" s="13">
        <v>0</v>
      </c>
      <c r="AQ423" s="13">
        <v>0</v>
      </c>
      <c r="AR423" s="21">
        <f t="shared" si="146"/>
        <v>0</v>
      </c>
      <c r="AS423" s="22">
        <v>0</v>
      </c>
      <c r="AT423" s="1"/>
      <c r="AU423" s="1"/>
      <c r="AV423">
        <v>117</v>
      </c>
      <c r="AW423" s="13">
        <v>45</v>
      </c>
      <c r="AX423" s="13">
        <v>102</v>
      </c>
      <c r="AY423" s="13">
        <v>56</v>
      </c>
      <c r="AZ423" s="13">
        <v>48</v>
      </c>
      <c r="BA423" s="13">
        <v>48</v>
      </c>
      <c r="BB423" s="16">
        <f t="shared" si="147"/>
        <v>5.3184504267893669</v>
      </c>
      <c r="BC423" s="17">
        <f t="shared" si="148"/>
        <v>2.0455578564574486</v>
      </c>
      <c r="BD423" s="17">
        <f t="shared" si="149"/>
        <v>4.636597807970217</v>
      </c>
      <c r="BE423" s="17">
        <f t="shared" si="150"/>
        <v>2.5455831102581583</v>
      </c>
      <c r="BF423" s="17">
        <f t="shared" si="151"/>
        <v>2.1819283802212786</v>
      </c>
      <c r="BG423" s="17">
        <f t="shared" si="152"/>
        <v>2.1819283802212786</v>
      </c>
      <c r="BH423" s="13">
        <v>4</v>
      </c>
      <c r="BI423" s="13">
        <v>2</v>
      </c>
      <c r="BJ423" s="13">
        <v>0</v>
      </c>
      <c r="BK423" s="13">
        <v>0</v>
      </c>
      <c r="BL423" s="13">
        <v>0</v>
      </c>
      <c r="BM423" s="13">
        <v>0</v>
      </c>
      <c r="BN423" s="13">
        <f t="shared" si="153"/>
        <v>151</v>
      </c>
      <c r="BO423" s="16">
        <v>5.4509999999999996</v>
      </c>
      <c r="BP423" s="13">
        <v>1</v>
      </c>
      <c r="BQ423" s="13">
        <v>0</v>
      </c>
      <c r="BR423" s="23">
        <f t="shared" si="154"/>
        <v>0</v>
      </c>
      <c r="BS423" s="13">
        <v>0</v>
      </c>
      <c r="BT423" s="13">
        <v>0</v>
      </c>
      <c r="BU423" s="13">
        <v>18</v>
      </c>
      <c r="BV423" s="13">
        <v>0</v>
      </c>
      <c r="BW423" s="13">
        <v>1</v>
      </c>
      <c r="BX423" s="13">
        <v>0</v>
      </c>
      <c r="BY423" s="13">
        <v>0</v>
      </c>
      <c r="BZ423" s="13">
        <v>0</v>
      </c>
      <c r="CA423" s="13">
        <v>0</v>
      </c>
      <c r="CB423" s="23">
        <f t="shared" si="155"/>
        <v>0</v>
      </c>
      <c r="CC423" s="16">
        <v>0.9</v>
      </c>
      <c r="CD423" s="16">
        <v>1.3</v>
      </c>
      <c r="CE423" s="16">
        <v>2.1</v>
      </c>
      <c r="CF423" s="24">
        <f t="shared" si="156"/>
        <v>3.5000000000000003E-2</v>
      </c>
      <c r="CG423" s="24">
        <f t="shared" si="157"/>
        <v>9.5459366634680937E-2</v>
      </c>
      <c r="CH423" s="25">
        <v>3</v>
      </c>
      <c r="CI423" s="16">
        <v>22.5</v>
      </c>
      <c r="CJ423" s="16">
        <v>29.1</v>
      </c>
      <c r="CK423" s="16">
        <v>-4.4000000000000004</v>
      </c>
      <c r="CL423" s="16">
        <v>2.2000000000000002</v>
      </c>
      <c r="CM423" s="16">
        <v>2.1</v>
      </c>
      <c r="CN423" s="16">
        <v>-0.30000000000000004</v>
      </c>
      <c r="CO423" s="16">
        <v>4</v>
      </c>
      <c r="CP423" s="26">
        <f t="shared" si="158"/>
        <v>6.6666666666666666E-2</v>
      </c>
      <c r="CQ423" s="26">
        <f t="shared" si="159"/>
        <v>0.18182736501843988</v>
      </c>
      <c r="CR423" s="13">
        <v>0</v>
      </c>
      <c r="CS423" s="13">
        <v>0</v>
      </c>
      <c r="CT423" s="13">
        <v>0</v>
      </c>
      <c r="CU423" s="13">
        <v>0</v>
      </c>
      <c r="CV423" s="13">
        <v>-0.68</v>
      </c>
      <c r="CW423" s="13">
        <v>2</v>
      </c>
      <c r="CX423" s="13">
        <v>0.23</v>
      </c>
      <c r="CY423" s="13">
        <v>-1.1200000000000001</v>
      </c>
      <c r="CZ423" s="13">
        <v>-2.06</v>
      </c>
      <c r="DA423" s="13">
        <v>-1.63</v>
      </c>
      <c r="DB423" s="27">
        <v>-45.2</v>
      </c>
      <c r="DC423" s="27">
        <v>-25.16</v>
      </c>
      <c r="DD423" s="27">
        <v>-20.04</v>
      </c>
      <c r="DE423" s="27">
        <v>-1.08</v>
      </c>
      <c r="DF423" s="27">
        <v>-9.99</v>
      </c>
      <c r="DG423" s="27">
        <v>-31.22</v>
      </c>
      <c r="DH423" s="27">
        <v>21.24</v>
      </c>
      <c r="DI423" s="27">
        <v>1.1400000000000001</v>
      </c>
      <c r="DJ423" s="1">
        <v>156</v>
      </c>
      <c r="DK423" s="28">
        <v>2</v>
      </c>
      <c r="DL423" s="28" t="s">
        <v>471</v>
      </c>
      <c r="DM423" s="1">
        <v>1.0429999999999999</v>
      </c>
      <c r="DN423" s="1">
        <v>0.03</v>
      </c>
      <c r="DO423" s="1">
        <v>0.35</v>
      </c>
      <c r="DP423" s="16">
        <f t="shared" si="160"/>
        <v>2.7623198352779688</v>
      </c>
    </row>
    <row r="424" spans="1:120" x14ac:dyDescent="0.2">
      <c r="A424" s="13">
        <v>8</v>
      </c>
      <c r="B424" s="13" t="s">
        <v>1657</v>
      </c>
      <c r="C424" s="13" t="s">
        <v>1484</v>
      </c>
      <c r="D424" s="13" t="s">
        <v>158</v>
      </c>
      <c r="E424" s="13" t="s">
        <v>141</v>
      </c>
      <c r="F424" s="1" t="s">
        <v>142</v>
      </c>
      <c r="G424" s="13">
        <v>73</v>
      </c>
      <c r="H424" s="13">
        <v>199</v>
      </c>
      <c r="I424" s="13" t="s">
        <v>150</v>
      </c>
      <c r="J424" s="13">
        <v>2003</v>
      </c>
      <c r="K424" s="13">
        <v>2</v>
      </c>
      <c r="L424" s="13">
        <v>37</v>
      </c>
      <c r="M424" s="1"/>
      <c r="N424" s="1">
        <v>30</v>
      </c>
      <c r="O424" s="13" t="s">
        <v>414</v>
      </c>
      <c r="P424" s="13" t="s">
        <v>1658</v>
      </c>
      <c r="Q424" s="1" t="str">
        <f t="shared" si="138"/>
        <v>NYR</v>
      </c>
      <c r="R424" s="13" t="s">
        <v>179</v>
      </c>
      <c r="S424" s="1"/>
      <c r="T424" s="13" t="s">
        <v>173</v>
      </c>
      <c r="U424" s="13">
        <v>65</v>
      </c>
      <c r="V424" s="13">
        <v>9</v>
      </c>
      <c r="W424" s="13">
        <v>17</v>
      </c>
      <c r="X424" s="14">
        <v>6</v>
      </c>
      <c r="Y424" s="13">
        <v>26</v>
      </c>
      <c r="Z424" s="13">
        <v>24</v>
      </c>
      <c r="AA424" s="1">
        <v>76</v>
      </c>
      <c r="AB424" s="14">
        <v>30</v>
      </c>
      <c r="AC424" s="14">
        <v>69</v>
      </c>
      <c r="AD424" s="15">
        <f t="shared" si="139"/>
        <v>0.11842105263157894</v>
      </c>
      <c r="AE424" s="15">
        <f t="shared" si="140"/>
        <v>5.1428571428571428E-2</v>
      </c>
      <c r="AF424" s="16">
        <v>1201.8333333333001</v>
      </c>
      <c r="AG424" s="17">
        <f t="shared" si="141"/>
        <v>18.489743589743078</v>
      </c>
      <c r="AH424" s="29">
        <v>1714</v>
      </c>
      <c r="AI424" s="17">
        <f t="shared" si="142"/>
        <v>26.369230769230768</v>
      </c>
      <c r="AJ424" s="19">
        <f t="shared" si="143"/>
        <v>0.70118630882922994</v>
      </c>
      <c r="AK424" s="20">
        <f>'Even Strength'!AA424+'Power Play'!R424+'Penalty Kill'!L424</f>
        <v>47</v>
      </c>
      <c r="AL424" s="19">
        <f t="shared" si="144"/>
        <v>2.3464151990015907</v>
      </c>
      <c r="AM424" s="15">
        <f>IF(('Even Strength'!BR424+'Power Play'!AK424+'Penalty Kill'!AG424)&gt;0,V424/('Even Strength'!BR424+'Power Play'!AK424+'Penalty Kill'!AG424),0)</f>
        <v>0.15517241379310345</v>
      </c>
      <c r="AN424" s="15">
        <f>IF(('Even Strength'!BR424+'Power Play'!AK424+'Penalty Kill'!AG424)&gt;0,W424/('Even Strength'!BR424+'Power Play'!AK424+'Penalty Kill'!AG424),0)</f>
        <v>0.29310344827586204</v>
      </c>
      <c r="AO424" s="15">
        <f t="shared" si="145"/>
        <v>0.44827586206896552</v>
      </c>
      <c r="AP424" s="13">
        <v>0</v>
      </c>
      <c r="AQ424" s="13">
        <v>1</v>
      </c>
      <c r="AR424" s="21">
        <f t="shared" si="146"/>
        <v>0</v>
      </c>
      <c r="AS424" s="22">
        <v>0</v>
      </c>
      <c r="AT424" s="1"/>
      <c r="AU424" s="1"/>
      <c r="AV424">
        <v>96</v>
      </c>
      <c r="AW424" s="13">
        <v>126</v>
      </c>
      <c r="AX424" s="13">
        <v>115</v>
      </c>
      <c r="AY424" s="13">
        <v>30</v>
      </c>
      <c r="AZ424" s="13">
        <v>44</v>
      </c>
      <c r="BA424" s="13">
        <v>15</v>
      </c>
      <c r="BB424" s="16">
        <f t="shared" si="147"/>
        <v>4.7926778532798444</v>
      </c>
      <c r="BC424" s="17">
        <f t="shared" si="148"/>
        <v>6.2903896824297956</v>
      </c>
      <c r="BD424" s="17">
        <f t="shared" si="149"/>
        <v>5.741228678408147</v>
      </c>
      <c r="BE424" s="17">
        <f t="shared" si="150"/>
        <v>1.4977118291499512</v>
      </c>
      <c r="BF424" s="17">
        <f t="shared" si="151"/>
        <v>2.1966440160865952</v>
      </c>
      <c r="BG424" s="17">
        <f t="shared" si="152"/>
        <v>0.74885591457497558</v>
      </c>
      <c r="BH424" s="13">
        <v>25</v>
      </c>
      <c r="BI424" s="13">
        <v>4</v>
      </c>
      <c r="BJ424" s="13">
        <v>3</v>
      </c>
      <c r="BK424" s="13">
        <v>0</v>
      </c>
      <c r="BL424" s="13">
        <v>0</v>
      </c>
      <c r="BM424" s="13">
        <v>0</v>
      </c>
      <c r="BN424" s="13">
        <f t="shared" si="153"/>
        <v>269</v>
      </c>
      <c r="BO424" s="16">
        <v>2.8319999999999999</v>
      </c>
      <c r="BP424" s="1"/>
      <c r="BQ424" s="1"/>
      <c r="BR424" s="23" t="str">
        <f t="shared" si="154"/>
        <v xml:space="preserve"> </v>
      </c>
      <c r="BS424" s="1"/>
      <c r="BT424" s="13">
        <v>2</v>
      </c>
      <c r="BU424" s="13">
        <v>14</v>
      </c>
      <c r="BV424" s="13">
        <v>2</v>
      </c>
      <c r="BW424" s="13">
        <v>0</v>
      </c>
      <c r="BX424" s="13">
        <v>4</v>
      </c>
      <c r="BY424" s="13">
        <v>0</v>
      </c>
      <c r="BZ424" s="13">
        <v>0</v>
      </c>
      <c r="CA424" s="13">
        <v>0</v>
      </c>
      <c r="CB424" s="23">
        <f t="shared" si="155"/>
        <v>0</v>
      </c>
      <c r="CC424" s="16">
        <v>2.5</v>
      </c>
      <c r="CD424" s="16">
        <v>4</v>
      </c>
      <c r="CE424" s="16">
        <v>6.5</v>
      </c>
      <c r="CF424" s="24">
        <f t="shared" si="156"/>
        <v>0.1</v>
      </c>
      <c r="CG424" s="24">
        <f t="shared" si="157"/>
        <v>0.32450422964915615</v>
      </c>
      <c r="CH424" s="25">
        <v>7</v>
      </c>
      <c r="CI424" s="16">
        <v>23</v>
      </c>
      <c r="CJ424" s="16">
        <v>32.299999999999997</v>
      </c>
      <c r="CK424" s="16">
        <v>6.5</v>
      </c>
      <c r="CL424" s="16">
        <v>5.5</v>
      </c>
      <c r="CM424" s="16">
        <v>5.8</v>
      </c>
      <c r="CN424" s="16">
        <v>0</v>
      </c>
      <c r="CO424" s="16">
        <v>11.3</v>
      </c>
      <c r="CP424" s="26">
        <f t="shared" si="158"/>
        <v>0.17384615384615384</v>
      </c>
      <c r="CQ424" s="26">
        <f t="shared" si="159"/>
        <v>0.56413812231314842</v>
      </c>
      <c r="CR424" s="13">
        <v>3</v>
      </c>
      <c r="CS424" s="13">
        <v>1</v>
      </c>
      <c r="CT424" s="13">
        <v>0</v>
      </c>
      <c r="CU424" s="13">
        <v>-0.01</v>
      </c>
      <c r="CV424" s="13">
        <v>-1</v>
      </c>
      <c r="CW424" s="13">
        <v>1.74</v>
      </c>
      <c r="CX424" s="13">
        <v>-3.04</v>
      </c>
      <c r="CY424" s="13">
        <v>2.09</v>
      </c>
      <c r="CZ424" s="13">
        <v>4.9800000000000004</v>
      </c>
      <c r="DA424" s="13">
        <v>4.76</v>
      </c>
      <c r="DB424" s="27">
        <v>25.52</v>
      </c>
      <c r="DC424" s="27">
        <v>-18.11</v>
      </c>
      <c r="DD424" s="27">
        <v>43.63</v>
      </c>
      <c r="DE424" s="27">
        <v>2.5099999999999998</v>
      </c>
      <c r="DF424" s="27">
        <v>-9.36</v>
      </c>
      <c r="DG424" s="27">
        <v>-6.94</v>
      </c>
      <c r="DH424" s="27">
        <v>-2.42</v>
      </c>
      <c r="DI424" s="27">
        <v>-0.14000000000000001</v>
      </c>
      <c r="DJ424" s="1">
        <v>186</v>
      </c>
      <c r="DK424" s="28">
        <v>17</v>
      </c>
      <c r="DL424" s="28" t="s">
        <v>1659</v>
      </c>
      <c r="DM424" s="1">
        <v>2.9</v>
      </c>
      <c r="DN424" s="1">
        <v>0.56600000000000006</v>
      </c>
      <c r="DO424" s="1">
        <v>0</v>
      </c>
      <c r="DP424" s="16">
        <f t="shared" si="160"/>
        <v>6.3000000000000016</v>
      </c>
    </row>
    <row r="425" spans="1:120" x14ac:dyDescent="0.2">
      <c r="A425" s="13">
        <v>48</v>
      </c>
      <c r="B425" s="13" t="s">
        <v>1660</v>
      </c>
      <c r="C425" s="13" t="s">
        <v>1048</v>
      </c>
      <c r="D425" s="1"/>
      <c r="E425" s="13" t="s">
        <v>197</v>
      </c>
      <c r="F425" s="1" t="s">
        <v>198</v>
      </c>
      <c r="G425" s="13">
        <v>75</v>
      </c>
      <c r="H425" s="13">
        <v>205</v>
      </c>
      <c r="I425" s="13" t="s">
        <v>150</v>
      </c>
      <c r="J425" s="13">
        <v>2009</v>
      </c>
      <c r="K425" s="13">
        <v>2</v>
      </c>
      <c r="L425" s="13">
        <v>34</v>
      </c>
      <c r="M425" s="13" t="s">
        <v>159</v>
      </c>
      <c r="N425" s="1">
        <v>24</v>
      </c>
      <c r="O425" s="13" t="s">
        <v>1352</v>
      </c>
      <c r="P425" s="13" t="s">
        <v>1661</v>
      </c>
      <c r="Q425" s="1" t="str">
        <f t="shared" si="138"/>
        <v>WPG</v>
      </c>
      <c r="R425" s="13" t="s">
        <v>584</v>
      </c>
      <c r="S425" s="1"/>
      <c r="T425" s="13" t="s">
        <v>129</v>
      </c>
      <c r="U425" s="13">
        <v>2</v>
      </c>
      <c r="V425" s="13">
        <v>0</v>
      </c>
      <c r="W425" s="13">
        <v>0</v>
      </c>
      <c r="X425" s="14">
        <v>0</v>
      </c>
      <c r="Y425" s="13">
        <v>0</v>
      </c>
      <c r="Z425" s="13">
        <v>-1</v>
      </c>
      <c r="AA425" s="1">
        <v>0</v>
      </c>
      <c r="AB425" s="14">
        <v>0</v>
      </c>
      <c r="AC425" s="14">
        <v>0</v>
      </c>
      <c r="AD425" s="15">
        <f t="shared" si="139"/>
        <v>0</v>
      </c>
      <c r="AE425" s="15">
        <f t="shared" si="140"/>
        <v>0</v>
      </c>
      <c r="AF425" s="16">
        <v>6.6166666667000005</v>
      </c>
      <c r="AG425" s="17">
        <f t="shared" si="141"/>
        <v>3.3083333333500002</v>
      </c>
      <c r="AH425" s="29">
        <v>15</v>
      </c>
      <c r="AI425" s="17">
        <f t="shared" si="142"/>
        <v>7.5</v>
      </c>
      <c r="AJ425" s="19">
        <f t="shared" si="143"/>
        <v>0.44111111111333334</v>
      </c>
      <c r="AK425" s="20">
        <f>'Even Strength'!AA425+'Power Play'!R425+'Penalty Kill'!L425</f>
        <v>0</v>
      </c>
      <c r="AL425" s="19">
        <f t="shared" si="144"/>
        <v>0</v>
      </c>
      <c r="AM425" s="15">
        <f>IF(('Even Strength'!BR425+'Power Play'!AK425+'Penalty Kill'!AG425)&gt;0,V425/('Even Strength'!BR425+'Power Play'!AK425+'Penalty Kill'!AG425),0)</f>
        <v>0</v>
      </c>
      <c r="AN425" s="15">
        <f>IF(('Even Strength'!BR425+'Power Play'!AK425+'Penalty Kill'!AG425)&gt;0,W425/('Even Strength'!BR425+'Power Play'!AK425+'Penalty Kill'!AG425),0)</f>
        <v>0</v>
      </c>
      <c r="AO425" s="15">
        <f t="shared" si="145"/>
        <v>0</v>
      </c>
      <c r="AP425" s="13">
        <v>0</v>
      </c>
      <c r="AQ425" s="13">
        <v>0</v>
      </c>
      <c r="AR425" s="21">
        <f t="shared" si="146"/>
        <v>0</v>
      </c>
      <c r="AS425" s="22">
        <v>0</v>
      </c>
      <c r="AT425" s="1"/>
      <c r="AU425" s="1"/>
      <c r="AV425">
        <v>1</v>
      </c>
      <c r="AW425" s="13">
        <v>2</v>
      </c>
      <c r="AX425" s="13">
        <v>0</v>
      </c>
      <c r="AY425" s="13">
        <v>0</v>
      </c>
      <c r="AZ425" s="13">
        <v>1</v>
      </c>
      <c r="BA425" s="13">
        <v>0</v>
      </c>
      <c r="BB425" s="16">
        <f t="shared" si="147"/>
        <v>9.0680100755210677</v>
      </c>
      <c r="BC425" s="17">
        <f t="shared" si="148"/>
        <v>18.136020151042135</v>
      </c>
      <c r="BD425" s="17">
        <f t="shared" si="149"/>
        <v>0</v>
      </c>
      <c r="BE425" s="17">
        <f t="shared" si="150"/>
        <v>0</v>
      </c>
      <c r="BF425" s="17">
        <f t="shared" si="151"/>
        <v>9.0680100755210677</v>
      </c>
      <c r="BG425" s="17">
        <f t="shared" si="152"/>
        <v>0</v>
      </c>
      <c r="BH425" s="13">
        <v>0</v>
      </c>
      <c r="BI425" s="13">
        <v>0</v>
      </c>
      <c r="BJ425" s="13">
        <v>0</v>
      </c>
      <c r="BK425" s="13">
        <v>0</v>
      </c>
      <c r="BL425" s="13">
        <v>0</v>
      </c>
      <c r="BM425" s="13">
        <v>0</v>
      </c>
      <c r="BN425" s="13">
        <f t="shared" si="153"/>
        <v>2</v>
      </c>
      <c r="BO425" s="16">
        <v>0.98899999999999999</v>
      </c>
      <c r="BP425" s="1"/>
      <c r="BQ425" s="1"/>
      <c r="BR425" s="23" t="str">
        <f t="shared" si="154"/>
        <v xml:space="preserve"> </v>
      </c>
      <c r="BS425" s="1"/>
      <c r="BT425" s="13">
        <v>0</v>
      </c>
      <c r="BU425" s="13">
        <v>1</v>
      </c>
      <c r="BV425" s="13">
        <v>0</v>
      </c>
      <c r="BW425" s="13">
        <v>0</v>
      </c>
      <c r="BX425" s="13">
        <v>0</v>
      </c>
      <c r="BY425" s="13">
        <v>0</v>
      </c>
      <c r="BZ425" s="13">
        <v>0</v>
      </c>
      <c r="CA425" s="13">
        <v>0</v>
      </c>
      <c r="CB425" s="23">
        <f t="shared" si="155"/>
        <v>0</v>
      </c>
      <c r="CC425" s="16">
        <v>0</v>
      </c>
      <c r="CD425" s="16">
        <v>0</v>
      </c>
      <c r="CE425" s="16">
        <v>-0.1</v>
      </c>
      <c r="CF425" s="24">
        <f t="shared" si="156"/>
        <v>-0.05</v>
      </c>
      <c r="CG425" s="24">
        <f t="shared" si="157"/>
        <v>-0.9068010075521068</v>
      </c>
      <c r="CH425" s="25">
        <v>2</v>
      </c>
      <c r="CI425" s="16">
        <v>0.30000000000000004</v>
      </c>
      <c r="CJ425" s="16">
        <v>0.30000000000000004</v>
      </c>
      <c r="CK425" s="16">
        <v>-1.1000000000000001</v>
      </c>
      <c r="CL425" s="16">
        <v>-0.2</v>
      </c>
      <c r="CM425" s="16">
        <v>-0.1</v>
      </c>
      <c r="CN425" s="16">
        <v>0</v>
      </c>
      <c r="CO425" s="16">
        <v>-0.2</v>
      </c>
      <c r="CP425" s="26">
        <f t="shared" si="158"/>
        <v>-0.1</v>
      </c>
      <c r="CQ425" s="26">
        <f t="shared" si="159"/>
        <v>-1.8136020151042136</v>
      </c>
      <c r="CR425" s="13">
        <v>0</v>
      </c>
      <c r="CS425" s="13">
        <v>0</v>
      </c>
      <c r="CT425" s="13">
        <v>0</v>
      </c>
      <c r="CU425" s="13">
        <v>0</v>
      </c>
      <c r="CV425" s="13">
        <v>0</v>
      </c>
      <c r="CW425" s="13">
        <v>0</v>
      </c>
      <c r="CX425" s="13">
        <v>0</v>
      </c>
      <c r="CY425" s="13">
        <v>0</v>
      </c>
      <c r="CZ425" s="13">
        <v>0</v>
      </c>
      <c r="DA425" s="13">
        <v>0</v>
      </c>
      <c r="DB425" s="27">
        <v>-0.86</v>
      </c>
      <c r="DC425" s="27">
        <v>0.16</v>
      </c>
      <c r="DD425" s="27">
        <v>-1.02</v>
      </c>
      <c r="DE425" s="27">
        <v>-10.24</v>
      </c>
      <c r="DF425" s="27">
        <v>-1.43</v>
      </c>
      <c r="DG425" s="27">
        <v>1.46</v>
      </c>
      <c r="DH425" s="27">
        <v>-2.88</v>
      </c>
      <c r="DI425" s="27">
        <v>-28.98</v>
      </c>
      <c r="DJ425" s="1">
        <v>11</v>
      </c>
      <c r="DK425" s="1"/>
      <c r="DL425" s="1"/>
      <c r="DM425" s="1">
        <v>3.7999999999999999E-2</v>
      </c>
      <c r="DN425" s="1">
        <v>0</v>
      </c>
      <c r="DO425" s="1">
        <v>0</v>
      </c>
      <c r="DP425" s="16">
        <f t="shared" si="160"/>
        <v>-0.21164493250972316</v>
      </c>
    </row>
    <row r="426" spans="1:120" x14ac:dyDescent="0.2">
      <c r="A426" s="13">
        <v>3</v>
      </c>
      <c r="B426" s="13" t="s">
        <v>1662</v>
      </c>
      <c r="C426" s="13" t="s">
        <v>1048</v>
      </c>
      <c r="D426" s="1"/>
      <c r="E426" s="13" t="s">
        <v>197</v>
      </c>
      <c r="F426" s="1" t="s">
        <v>198</v>
      </c>
      <c r="G426" s="13">
        <v>74</v>
      </c>
      <c r="H426" s="13">
        <v>180</v>
      </c>
      <c r="I426" s="13" t="s">
        <v>150</v>
      </c>
      <c r="J426" s="13">
        <v>2010</v>
      </c>
      <c r="K426" s="13">
        <v>5</v>
      </c>
      <c r="L426" s="13">
        <v>131</v>
      </c>
      <c r="M426" s="13" t="s">
        <v>159</v>
      </c>
      <c r="N426" s="1">
        <v>22</v>
      </c>
      <c r="O426" s="13" t="s">
        <v>661</v>
      </c>
      <c r="P426" s="13" t="s">
        <v>1661</v>
      </c>
      <c r="Q426" s="1" t="str">
        <f t="shared" si="138"/>
        <v>DAL</v>
      </c>
      <c r="R426" s="13" t="s">
        <v>363</v>
      </c>
      <c r="S426" s="1"/>
      <c r="T426" s="13" t="s">
        <v>173</v>
      </c>
      <c r="U426" s="13">
        <v>65</v>
      </c>
      <c r="V426" s="13">
        <v>11</v>
      </c>
      <c r="W426" s="13">
        <v>29</v>
      </c>
      <c r="X426" s="14">
        <v>18</v>
      </c>
      <c r="Y426" s="13">
        <v>40</v>
      </c>
      <c r="Z426" s="13">
        <v>5</v>
      </c>
      <c r="AA426" s="1">
        <v>98</v>
      </c>
      <c r="AB426" s="14">
        <v>42</v>
      </c>
      <c r="AC426" s="14">
        <v>97</v>
      </c>
      <c r="AD426" s="15">
        <f t="shared" si="139"/>
        <v>0.11224489795918367</v>
      </c>
      <c r="AE426" s="15">
        <f t="shared" si="140"/>
        <v>4.6413502109704644E-2</v>
      </c>
      <c r="AF426" s="16">
        <v>1419.7</v>
      </c>
      <c r="AG426" s="17">
        <f t="shared" si="141"/>
        <v>21.841538461538462</v>
      </c>
      <c r="AH426" s="29">
        <v>1755</v>
      </c>
      <c r="AI426" s="17">
        <f t="shared" si="142"/>
        <v>27</v>
      </c>
      <c r="AJ426" s="19">
        <f t="shared" si="143"/>
        <v>0.80894586894586895</v>
      </c>
      <c r="AK426" s="20">
        <f>'Even Strength'!AA426+'Power Play'!R426+'Penalty Kill'!L426</f>
        <v>161.23214285714283</v>
      </c>
      <c r="AL426" s="19">
        <f t="shared" si="144"/>
        <v>6.8140653457974008</v>
      </c>
      <c r="AM426" s="15">
        <f>IF(('Even Strength'!BR426+'Power Play'!AK426+'Penalty Kill'!AG426)&gt;0,V426/('Even Strength'!BR426+'Power Play'!AK426+'Penalty Kill'!AG426),0)</f>
        <v>0.13580246913580246</v>
      </c>
      <c r="AN426" s="15">
        <f>IF(('Even Strength'!BR426+'Power Play'!AK426+'Penalty Kill'!AG426)&gt;0,W426/('Even Strength'!BR426+'Power Play'!AK426+'Penalty Kill'!AG426),0)</f>
        <v>0.35802469135802467</v>
      </c>
      <c r="AO426" s="15">
        <f t="shared" si="145"/>
        <v>0.49382716049382713</v>
      </c>
      <c r="AP426" s="13">
        <v>0</v>
      </c>
      <c r="AQ426" s="13">
        <v>0</v>
      </c>
      <c r="AR426" s="21">
        <f t="shared" si="146"/>
        <v>0</v>
      </c>
      <c r="AS426" s="22">
        <v>0</v>
      </c>
      <c r="AT426" s="1"/>
      <c r="AU426" s="1"/>
      <c r="AV426">
        <v>165</v>
      </c>
      <c r="AW426" s="13">
        <v>54</v>
      </c>
      <c r="AX426" s="13">
        <v>77</v>
      </c>
      <c r="AY426" s="13">
        <v>42</v>
      </c>
      <c r="AZ426" s="13">
        <v>59</v>
      </c>
      <c r="BA426" s="13">
        <v>32</v>
      </c>
      <c r="BB426" s="16">
        <f t="shared" si="147"/>
        <v>6.9733042192012391</v>
      </c>
      <c r="BC426" s="17">
        <f t="shared" si="148"/>
        <v>2.2821722899204056</v>
      </c>
      <c r="BD426" s="17">
        <f t="shared" si="149"/>
        <v>3.2542086356272453</v>
      </c>
      <c r="BE426" s="17">
        <f t="shared" si="150"/>
        <v>1.7750228921603155</v>
      </c>
      <c r="BF426" s="17">
        <f t="shared" si="151"/>
        <v>2.4934845389871096</v>
      </c>
      <c r="BG426" s="17">
        <f t="shared" si="152"/>
        <v>1.3523983940269071</v>
      </c>
      <c r="BH426" s="13">
        <v>32</v>
      </c>
      <c r="BI426" s="13">
        <v>16</v>
      </c>
      <c r="BJ426" s="13">
        <v>0</v>
      </c>
      <c r="BK426" s="13">
        <v>0</v>
      </c>
      <c r="BL426" s="13">
        <v>0</v>
      </c>
      <c r="BM426" s="13">
        <v>0</v>
      </c>
      <c r="BN426" s="13">
        <f t="shared" si="153"/>
        <v>163</v>
      </c>
      <c r="BO426" s="16">
        <v>5.3280000000000003</v>
      </c>
      <c r="BP426" s="13">
        <v>2</v>
      </c>
      <c r="BQ426" s="13">
        <v>0</v>
      </c>
      <c r="BR426" s="23">
        <f t="shared" si="154"/>
        <v>0</v>
      </c>
      <c r="BS426" s="13">
        <v>0</v>
      </c>
      <c r="BT426" s="13">
        <v>1</v>
      </c>
      <c r="BU426" s="13">
        <v>13</v>
      </c>
      <c r="BV426" s="13">
        <v>1</v>
      </c>
      <c r="BW426" s="13">
        <v>1</v>
      </c>
      <c r="BX426" s="13">
        <v>3</v>
      </c>
      <c r="BY426" s="13">
        <v>0</v>
      </c>
      <c r="BZ426" s="13">
        <v>0</v>
      </c>
      <c r="CA426" s="13">
        <v>0</v>
      </c>
      <c r="CB426" s="23">
        <f t="shared" si="155"/>
        <v>0</v>
      </c>
      <c r="CC426" s="16">
        <v>4</v>
      </c>
      <c r="CD426" s="16">
        <v>2.7</v>
      </c>
      <c r="CE426" s="16">
        <v>6.7</v>
      </c>
      <c r="CF426" s="24">
        <f t="shared" si="156"/>
        <v>0.10307692307692308</v>
      </c>
      <c r="CG426" s="24">
        <f t="shared" si="157"/>
        <v>0.28315841374938366</v>
      </c>
      <c r="CH426" s="25">
        <v>5</v>
      </c>
      <c r="CI426" s="16">
        <v>31.2</v>
      </c>
      <c r="CJ426" s="16">
        <v>24.9</v>
      </c>
      <c r="CK426" s="16">
        <v>11</v>
      </c>
      <c r="CL426" s="16">
        <v>8.6999999999999993</v>
      </c>
      <c r="CM426" s="16">
        <v>2.1</v>
      </c>
      <c r="CN426" s="16">
        <v>-0.5</v>
      </c>
      <c r="CO426" s="16">
        <v>10.199999999999999</v>
      </c>
      <c r="CP426" s="26">
        <f t="shared" si="158"/>
        <v>0.15692307692307692</v>
      </c>
      <c r="CQ426" s="26">
        <f t="shared" si="159"/>
        <v>0.43107698809607659</v>
      </c>
      <c r="CR426" s="13">
        <v>2</v>
      </c>
      <c r="CS426" s="13">
        <v>3</v>
      </c>
      <c r="CT426" s="13">
        <v>3</v>
      </c>
      <c r="CU426" s="13">
        <v>0</v>
      </c>
      <c r="CV426" s="13">
        <v>1.08</v>
      </c>
      <c r="CW426" s="13">
        <v>-0.17</v>
      </c>
      <c r="CX426" s="13">
        <v>5.53</v>
      </c>
      <c r="CY426" s="13">
        <v>-0.33</v>
      </c>
      <c r="CZ426" s="13">
        <v>4.84</v>
      </c>
      <c r="DA426" s="13">
        <v>10.95</v>
      </c>
      <c r="DB426" s="27">
        <v>64.38</v>
      </c>
      <c r="DC426" s="27">
        <v>-13.99</v>
      </c>
      <c r="DD426" s="27">
        <v>78.37</v>
      </c>
      <c r="DE426" s="27">
        <v>4.1399999999999997</v>
      </c>
      <c r="DF426" s="27">
        <v>26.64</v>
      </c>
      <c r="DG426" s="27">
        <v>-3.72</v>
      </c>
      <c r="DH426" s="27">
        <v>30.36</v>
      </c>
      <c r="DI426" s="27">
        <v>1.6</v>
      </c>
      <c r="DJ426" s="1">
        <v>154</v>
      </c>
      <c r="DK426" s="28">
        <v>3</v>
      </c>
      <c r="DL426" s="28" t="s">
        <v>379</v>
      </c>
      <c r="DM426" s="1">
        <v>0.72</v>
      </c>
      <c r="DN426" s="1">
        <v>3.2000000000000001E-2</v>
      </c>
      <c r="DO426" s="1">
        <v>0.1</v>
      </c>
      <c r="DP426" s="16">
        <f t="shared" si="160"/>
        <v>9.6369709448638758</v>
      </c>
    </row>
    <row r="427" spans="1:120" ht="25.5" x14ac:dyDescent="0.2">
      <c r="A427" s="13">
        <v>12</v>
      </c>
      <c r="B427" s="13" t="s">
        <v>1663</v>
      </c>
      <c r="C427" s="13" t="s">
        <v>878</v>
      </c>
      <c r="D427" s="13" t="s">
        <v>325</v>
      </c>
      <c r="E427" s="13" t="s">
        <v>141</v>
      </c>
      <c r="F427" s="1" t="s">
        <v>142</v>
      </c>
      <c r="G427" s="13">
        <v>75</v>
      </c>
      <c r="H427" s="13">
        <v>214</v>
      </c>
      <c r="I427" s="13" t="s">
        <v>125</v>
      </c>
      <c r="J427" s="1"/>
      <c r="K427" s="1"/>
      <c r="L427" s="1"/>
      <c r="M427" s="1"/>
      <c r="N427" s="1">
        <v>28</v>
      </c>
      <c r="O427" s="13" t="s">
        <v>1664</v>
      </c>
      <c r="P427" s="13" t="s">
        <v>1665</v>
      </c>
      <c r="Q427" s="1" t="str">
        <f t="shared" si="138"/>
        <v>EDM</v>
      </c>
      <c r="R427" s="13" t="s">
        <v>1666</v>
      </c>
      <c r="S427" s="1">
        <v>19</v>
      </c>
      <c r="T427" s="13" t="s">
        <v>207</v>
      </c>
      <c r="U427" s="13">
        <v>69</v>
      </c>
      <c r="V427" s="13">
        <v>5</v>
      </c>
      <c r="W427" s="13">
        <v>4</v>
      </c>
      <c r="X427" s="14">
        <v>3</v>
      </c>
      <c r="Y427" s="13">
        <v>9</v>
      </c>
      <c r="Z427" s="13">
        <v>-4</v>
      </c>
      <c r="AA427" s="1">
        <v>64</v>
      </c>
      <c r="AB427" s="14">
        <v>30</v>
      </c>
      <c r="AC427" s="14">
        <v>24</v>
      </c>
      <c r="AD427" s="15">
        <f t="shared" si="139"/>
        <v>7.8125E-2</v>
      </c>
      <c r="AE427" s="15">
        <f t="shared" si="140"/>
        <v>4.2372881355932202E-2</v>
      </c>
      <c r="AF427" s="16">
        <v>774.01666666669996</v>
      </c>
      <c r="AG427" s="17">
        <f t="shared" si="141"/>
        <v>11.217632850242028</v>
      </c>
      <c r="AH427" s="29">
        <v>1106</v>
      </c>
      <c r="AI427" s="17">
        <f t="shared" si="142"/>
        <v>16.028985507246375</v>
      </c>
      <c r="AJ427" s="19">
        <f t="shared" si="143"/>
        <v>0.6998342374924954</v>
      </c>
      <c r="AK427" s="20">
        <f>'Even Strength'!AA427+'Power Play'!R427+'Penalty Kill'!L427</f>
        <v>55.941176470588239</v>
      </c>
      <c r="AL427" s="19">
        <f t="shared" si="144"/>
        <v>4.3364319307101269</v>
      </c>
      <c r="AM427" s="15">
        <f>IF(('Even Strength'!BR427+'Power Play'!AK427+'Penalty Kill'!AG427)&gt;0,V427/('Even Strength'!BR427+'Power Play'!AK427+'Penalty Kill'!AG427),0)</f>
        <v>0.27777777777777779</v>
      </c>
      <c r="AN427" s="15">
        <f>IF(('Even Strength'!BR427+'Power Play'!AK427+'Penalty Kill'!AG427)&gt;0,W427/('Even Strength'!BR427+'Power Play'!AK427+'Penalty Kill'!AG427),0)</f>
        <v>0.22222222222222221</v>
      </c>
      <c r="AO427" s="15">
        <f t="shared" si="145"/>
        <v>0.5</v>
      </c>
      <c r="AP427" s="13">
        <v>10</v>
      </c>
      <c r="AQ427" s="13">
        <v>27</v>
      </c>
      <c r="AR427" s="21">
        <f t="shared" si="146"/>
        <v>0.27027027027027029</v>
      </c>
      <c r="AS427" s="22">
        <v>0.9</v>
      </c>
      <c r="AT427" s="1"/>
      <c r="AU427" s="1"/>
      <c r="AV427">
        <v>83</v>
      </c>
      <c r="AW427" s="13">
        <v>236</v>
      </c>
      <c r="AX427" s="13">
        <v>12</v>
      </c>
      <c r="AY427" s="13">
        <v>30</v>
      </c>
      <c r="AZ427" s="13">
        <v>12</v>
      </c>
      <c r="BA427" s="13">
        <v>13</v>
      </c>
      <c r="BB427" s="16">
        <f t="shared" si="147"/>
        <v>6.4339699834195461</v>
      </c>
      <c r="BC427" s="17">
        <f t="shared" si="148"/>
        <v>18.294179711891722</v>
      </c>
      <c r="BD427" s="17">
        <f t="shared" si="149"/>
        <v>0.93021252772330787</v>
      </c>
      <c r="BE427" s="17">
        <f t="shared" si="150"/>
        <v>2.3255313193082698</v>
      </c>
      <c r="BF427" s="17">
        <f t="shared" si="151"/>
        <v>0.93021252772330787</v>
      </c>
      <c r="BG427" s="17">
        <f t="shared" si="152"/>
        <v>1.0077302383669169</v>
      </c>
      <c r="BH427" s="13">
        <v>27</v>
      </c>
      <c r="BI427" s="13">
        <v>11</v>
      </c>
      <c r="BJ427" s="13">
        <v>1</v>
      </c>
      <c r="BK427" s="13">
        <v>0</v>
      </c>
      <c r="BL427" s="13">
        <v>0</v>
      </c>
      <c r="BM427" s="13">
        <v>0</v>
      </c>
      <c r="BN427" s="13">
        <f t="shared" si="153"/>
        <v>276</v>
      </c>
      <c r="BO427" s="16">
        <v>10.667999999999999</v>
      </c>
      <c r="BP427" s="13">
        <v>1</v>
      </c>
      <c r="BQ427" s="13">
        <v>1</v>
      </c>
      <c r="BR427" s="23">
        <f t="shared" si="154"/>
        <v>1</v>
      </c>
      <c r="BS427" s="13">
        <v>1</v>
      </c>
      <c r="BT427" s="13">
        <v>2</v>
      </c>
      <c r="BU427" s="13">
        <v>18</v>
      </c>
      <c r="BV427" s="13">
        <v>0</v>
      </c>
      <c r="BW427" s="13">
        <v>0</v>
      </c>
      <c r="BX427" s="13">
        <v>0</v>
      </c>
      <c r="BY427" s="13">
        <v>0</v>
      </c>
      <c r="BZ427" s="13">
        <v>0</v>
      </c>
      <c r="CA427" s="13">
        <v>0</v>
      </c>
      <c r="CB427" s="23">
        <f t="shared" si="155"/>
        <v>0</v>
      </c>
      <c r="CC427" s="16">
        <v>-0.60000000000000009</v>
      </c>
      <c r="CD427" s="16">
        <v>0.8</v>
      </c>
      <c r="CE427" s="16">
        <v>0.2</v>
      </c>
      <c r="CF427" s="24">
        <f t="shared" si="156"/>
        <v>2.8985507246376812E-3</v>
      </c>
      <c r="CG427" s="24">
        <f t="shared" si="157"/>
        <v>1.5503542128721799E-2</v>
      </c>
      <c r="CH427" s="25">
        <v>3</v>
      </c>
      <c r="CI427" s="16">
        <v>13.1</v>
      </c>
      <c r="CJ427" s="16">
        <v>13.4</v>
      </c>
      <c r="CK427" s="16">
        <v>3</v>
      </c>
      <c r="CL427" s="16">
        <v>-1.9</v>
      </c>
      <c r="CM427" s="16">
        <v>1.6</v>
      </c>
      <c r="CN427" s="16">
        <v>0.60000000000000009</v>
      </c>
      <c r="CO427" s="16">
        <v>0.30000000000000004</v>
      </c>
      <c r="CP427" s="26">
        <f t="shared" si="158"/>
        <v>4.3478260869565227E-3</v>
      </c>
      <c r="CQ427" s="26">
        <f t="shared" si="159"/>
        <v>2.3255313193082702E-2</v>
      </c>
      <c r="CR427" s="13">
        <v>0</v>
      </c>
      <c r="CS427" s="13">
        <v>0</v>
      </c>
      <c r="CT427" s="13">
        <v>2</v>
      </c>
      <c r="CU427" s="13">
        <v>0</v>
      </c>
      <c r="CV427" s="13">
        <v>1.88</v>
      </c>
      <c r="CW427" s="13">
        <v>0.97</v>
      </c>
      <c r="CX427" s="13">
        <v>1.29</v>
      </c>
      <c r="CY427" s="13">
        <v>3.15</v>
      </c>
      <c r="CZ427" s="13">
        <v>-0.59</v>
      </c>
      <c r="DA427" s="13">
        <v>6.7</v>
      </c>
      <c r="DB427" s="27">
        <v>-11.29</v>
      </c>
      <c r="DC427" s="27">
        <v>-82.65</v>
      </c>
      <c r="DD427" s="27">
        <v>71.37</v>
      </c>
      <c r="DE427" s="27">
        <v>17.71</v>
      </c>
      <c r="DF427" s="27">
        <v>14.07</v>
      </c>
      <c r="DG427" s="27">
        <v>-76</v>
      </c>
      <c r="DH427" s="27">
        <v>90.07</v>
      </c>
      <c r="DI427" s="27">
        <v>17.760000000000002</v>
      </c>
      <c r="DJ427" s="1">
        <v>186</v>
      </c>
      <c r="DK427" s="28">
        <v>1</v>
      </c>
      <c r="DL427" s="28" t="s">
        <v>379</v>
      </c>
      <c r="DM427" s="1">
        <v>0.625</v>
      </c>
      <c r="DN427" s="1">
        <v>8.0000000000000002E-3</v>
      </c>
      <c r="DO427" s="1">
        <v>0</v>
      </c>
      <c r="DP427" s="16">
        <f t="shared" si="160"/>
        <v>0.14042553191489376</v>
      </c>
    </row>
    <row r="428" spans="1:120" x14ac:dyDescent="0.2">
      <c r="A428" s="13">
        <v>10</v>
      </c>
      <c r="B428" s="13" t="s">
        <v>1667</v>
      </c>
      <c r="C428" s="13" t="s">
        <v>1008</v>
      </c>
      <c r="D428" s="13" t="s">
        <v>187</v>
      </c>
      <c r="E428" s="13" t="s">
        <v>141</v>
      </c>
      <c r="F428" s="1" t="s">
        <v>142</v>
      </c>
      <c r="G428" s="13">
        <v>74</v>
      </c>
      <c r="H428" s="13">
        <v>195</v>
      </c>
      <c r="I428" s="13" t="s">
        <v>150</v>
      </c>
      <c r="J428" s="13">
        <v>2009</v>
      </c>
      <c r="K428" s="13">
        <v>5</v>
      </c>
      <c r="L428" s="13">
        <v>135</v>
      </c>
      <c r="M428" s="13" t="s">
        <v>159</v>
      </c>
      <c r="N428" s="1">
        <v>24</v>
      </c>
      <c r="O428" s="13" t="s">
        <v>1668</v>
      </c>
      <c r="P428" s="13" t="s">
        <v>1669</v>
      </c>
      <c r="Q428" s="1" t="str">
        <f t="shared" si="138"/>
        <v>CGY</v>
      </c>
      <c r="R428" s="13" t="s">
        <v>270</v>
      </c>
      <c r="S428" s="1"/>
      <c r="T428" s="13" t="s">
        <v>146</v>
      </c>
      <c r="U428" s="13">
        <v>2</v>
      </c>
      <c r="V428" s="13">
        <v>0</v>
      </c>
      <c r="W428" s="13">
        <v>0</v>
      </c>
      <c r="X428" s="14">
        <v>0</v>
      </c>
      <c r="Y428" s="13">
        <v>0</v>
      </c>
      <c r="Z428" s="13">
        <v>0</v>
      </c>
      <c r="AA428" s="1">
        <v>2</v>
      </c>
      <c r="AB428" s="14">
        <v>1</v>
      </c>
      <c r="AC428" s="14">
        <v>1</v>
      </c>
      <c r="AD428" s="15">
        <f t="shared" si="139"/>
        <v>0</v>
      </c>
      <c r="AE428" s="15">
        <f t="shared" si="140"/>
        <v>0</v>
      </c>
      <c r="AF428" s="16">
        <v>12.8</v>
      </c>
      <c r="AG428" s="17">
        <f t="shared" si="141"/>
        <v>6.4</v>
      </c>
      <c r="AH428" s="29">
        <v>20</v>
      </c>
      <c r="AI428" s="17">
        <f t="shared" si="142"/>
        <v>10</v>
      </c>
      <c r="AJ428" s="19">
        <f t="shared" si="143"/>
        <v>0.64</v>
      </c>
      <c r="AK428" s="20">
        <f>'Even Strength'!AA428+'Power Play'!R428+'Penalty Kill'!L428</f>
        <v>0</v>
      </c>
      <c r="AL428" s="19">
        <f t="shared" si="144"/>
        <v>0</v>
      </c>
      <c r="AM428" s="15">
        <f>IF(('Even Strength'!BR428+'Power Play'!AK428+'Penalty Kill'!AG428)&gt;0,V428/('Even Strength'!BR428+'Power Play'!AK428+'Penalty Kill'!AG428),0)</f>
        <v>0</v>
      </c>
      <c r="AN428" s="15">
        <f>IF(('Even Strength'!BR428+'Power Play'!AK428+'Penalty Kill'!AG428)&gt;0,W428/('Even Strength'!BR428+'Power Play'!AK428+'Penalty Kill'!AG428),0)</f>
        <v>0</v>
      </c>
      <c r="AO428" s="15">
        <f t="shared" si="145"/>
        <v>0</v>
      </c>
      <c r="AP428" s="13">
        <v>9</v>
      </c>
      <c r="AQ428" s="13">
        <v>2</v>
      </c>
      <c r="AR428" s="21">
        <f t="shared" si="146"/>
        <v>0.81818181818181823</v>
      </c>
      <c r="AS428" s="22">
        <v>8.1999999999999993</v>
      </c>
      <c r="AT428" s="1"/>
      <c r="AU428" s="1"/>
      <c r="AV428">
        <v>2</v>
      </c>
      <c r="AW428" s="13">
        <v>4</v>
      </c>
      <c r="AX428" s="13">
        <v>1</v>
      </c>
      <c r="AY428" s="13">
        <v>1</v>
      </c>
      <c r="AZ428" s="13">
        <v>0</v>
      </c>
      <c r="BA428" s="13">
        <v>0</v>
      </c>
      <c r="BB428" s="16">
        <f t="shared" si="147"/>
        <v>9.375</v>
      </c>
      <c r="BC428" s="17">
        <f t="shared" si="148"/>
        <v>18.75</v>
      </c>
      <c r="BD428" s="17">
        <f t="shared" si="149"/>
        <v>4.6875</v>
      </c>
      <c r="BE428" s="17">
        <f t="shared" si="150"/>
        <v>4.6875</v>
      </c>
      <c r="BF428" s="17">
        <f t="shared" si="151"/>
        <v>0</v>
      </c>
      <c r="BG428" s="17">
        <f t="shared" si="152"/>
        <v>0</v>
      </c>
      <c r="BH428" s="13">
        <v>0</v>
      </c>
      <c r="BI428" s="13">
        <v>0</v>
      </c>
      <c r="BJ428" s="13">
        <v>0</v>
      </c>
      <c r="BK428" s="13">
        <v>0</v>
      </c>
      <c r="BL428" s="13">
        <v>0</v>
      </c>
      <c r="BM428" s="13">
        <v>0</v>
      </c>
      <c r="BN428" s="13">
        <f t="shared" si="153"/>
        <v>5</v>
      </c>
      <c r="BO428" s="16">
        <v>-2.1999999999999999E-2</v>
      </c>
      <c r="BP428" s="13">
        <v>1</v>
      </c>
      <c r="BQ428" s="13">
        <v>0</v>
      </c>
      <c r="BR428" s="23">
        <f t="shared" si="154"/>
        <v>0</v>
      </c>
      <c r="BS428" s="13">
        <v>0</v>
      </c>
      <c r="BT428" s="13">
        <v>0</v>
      </c>
      <c r="BU428" s="13">
        <v>1</v>
      </c>
      <c r="BV428" s="13">
        <v>0</v>
      </c>
      <c r="BW428" s="13">
        <v>0</v>
      </c>
      <c r="BX428" s="13">
        <v>0</v>
      </c>
      <c r="BY428" s="13">
        <v>0</v>
      </c>
      <c r="BZ428" s="13">
        <v>0</v>
      </c>
      <c r="CA428" s="13">
        <v>0</v>
      </c>
      <c r="CB428" s="23">
        <f t="shared" si="155"/>
        <v>0</v>
      </c>
      <c r="CC428" s="16">
        <v>0</v>
      </c>
      <c r="CD428" s="16">
        <v>0</v>
      </c>
      <c r="CE428" s="16">
        <v>0</v>
      </c>
      <c r="CF428" s="24">
        <f t="shared" si="156"/>
        <v>0</v>
      </c>
      <c r="CG428" s="24">
        <f t="shared" si="157"/>
        <v>0</v>
      </c>
      <c r="CH428" s="25">
        <v>3</v>
      </c>
      <c r="CI428" s="16">
        <v>0.1</v>
      </c>
      <c r="CJ428" s="16">
        <v>0.1</v>
      </c>
      <c r="CK428" s="16">
        <v>0</v>
      </c>
      <c r="CL428" s="16">
        <v>0</v>
      </c>
      <c r="CM428" s="16">
        <v>0</v>
      </c>
      <c r="CN428" s="16">
        <v>-0.30000000000000004</v>
      </c>
      <c r="CO428" s="16">
        <v>-0.30000000000000004</v>
      </c>
      <c r="CP428" s="26">
        <f t="shared" si="158"/>
        <v>-0.15000000000000002</v>
      </c>
      <c r="CQ428" s="26">
        <f t="shared" si="159"/>
        <v>-1.4062500000000002</v>
      </c>
      <c r="CR428" s="13">
        <v>0</v>
      </c>
      <c r="CS428" s="13">
        <v>0</v>
      </c>
      <c r="CT428" s="13">
        <v>0</v>
      </c>
      <c r="CU428" s="13">
        <v>0.05</v>
      </c>
      <c r="CV428" s="13">
        <v>-0.03</v>
      </c>
      <c r="CW428" s="13">
        <v>0.04</v>
      </c>
      <c r="CX428" s="13">
        <v>0</v>
      </c>
      <c r="CY428" s="13">
        <v>0</v>
      </c>
      <c r="CZ428" s="13">
        <v>-0.1</v>
      </c>
      <c r="DA428" s="13">
        <v>-0.04</v>
      </c>
      <c r="DB428" s="27">
        <v>0.41</v>
      </c>
      <c r="DC428" s="27">
        <v>-1.86</v>
      </c>
      <c r="DD428" s="27">
        <v>2.27</v>
      </c>
      <c r="DE428" s="27">
        <v>10.59</v>
      </c>
      <c r="DF428" s="27">
        <v>0.45</v>
      </c>
      <c r="DG428" s="27">
        <v>-1.02</v>
      </c>
      <c r="DH428" s="27">
        <v>1.47</v>
      </c>
      <c r="DI428" s="27">
        <v>6.86</v>
      </c>
      <c r="DJ428" s="1">
        <v>11</v>
      </c>
      <c r="DK428" s="1"/>
      <c r="DL428" s="1"/>
      <c r="DM428" s="1">
        <v>0.222</v>
      </c>
      <c r="DN428" s="1">
        <v>0</v>
      </c>
      <c r="DO428" s="1">
        <v>5.7</v>
      </c>
      <c r="DP428" s="16">
        <f t="shared" si="160"/>
        <v>-0.70313429421185081</v>
      </c>
    </row>
    <row r="429" spans="1:120" x14ac:dyDescent="0.2">
      <c r="A429" s="13">
        <v>29</v>
      </c>
      <c r="B429" s="13" t="s">
        <v>1670</v>
      </c>
      <c r="C429" s="13" t="s">
        <v>1671</v>
      </c>
      <c r="D429" s="13" t="s">
        <v>158</v>
      </c>
      <c r="E429" s="13" t="s">
        <v>141</v>
      </c>
      <c r="F429" s="1" t="s">
        <v>142</v>
      </c>
      <c r="G429" s="13">
        <v>74</v>
      </c>
      <c r="H429" s="13">
        <v>184</v>
      </c>
      <c r="I429" s="13" t="s">
        <v>125</v>
      </c>
      <c r="J429" s="13">
        <v>2012</v>
      </c>
      <c r="K429" s="13">
        <v>1</v>
      </c>
      <c r="L429" s="13">
        <v>10</v>
      </c>
      <c r="M429" s="13" t="s">
        <v>159</v>
      </c>
      <c r="N429" s="1">
        <v>20</v>
      </c>
      <c r="O429" s="13" t="s">
        <v>1672</v>
      </c>
      <c r="P429" s="13" t="s">
        <v>1673</v>
      </c>
      <c r="Q429" s="1" t="str">
        <f t="shared" si="138"/>
        <v>TBL</v>
      </c>
      <c r="R429" s="13" t="s">
        <v>219</v>
      </c>
      <c r="S429" s="1"/>
      <c r="T429" s="13" t="s">
        <v>173</v>
      </c>
      <c r="U429" s="13">
        <v>3</v>
      </c>
      <c r="V429" s="13">
        <v>0</v>
      </c>
      <c r="W429" s="13">
        <v>0</v>
      </c>
      <c r="X429" s="14">
        <v>0</v>
      </c>
      <c r="Y429" s="13">
        <v>0</v>
      </c>
      <c r="Z429" s="13">
        <v>0</v>
      </c>
      <c r="AA429" s="1">
        <v>6</v>
      </c>
      <c r="AB429" s="14">
        <v>1</v>
      </c>
      <c r="AC429" s="14">
        <v>1</v>
      </c>
      <c r="AD429" s="15">
        <f t="shared" si="139"/>
        <v>0</v>
      </c>
      <c r="AE429" s="15">
        <f t="shared" si="140"/>
        <v>0</v>
      </c>
      <c r="AF429" s="16">
        <v>49.75</v>
      </c>
      <c r="AG429" s="17">
        <f t="shared" si="141"/>
        <v>16.583333333333332</v>
      </c>
      <c r="AH429" s="29">
        <v>68</v>
      </c>
      <c r="AI429" s="17">
        <f t="shared" si="142"/>
        <v>22.666666666666668</v>
      </c>
      <c r="AJ429" s="19">
        <f t="shared" si="143"/>
        <v>0.73161764705882348</v>
      </c>
      <c r="AK429" s="20">
        <f>'Even Strength'!AA429+'Power Play'!R429+'Penalty Kill'!L429</f>
        <v>0</v>
      </c>
      <c r="AL429" s="19">
        <f t="shared" si="144"/>
        <v>0</v>
      </c>
      <c r="AM429" s="15">
        <f>IF(('Even Strength'!BR429+'Power Play'!AK429+'Penalty Kill'!AG429)&gt;0,V429/('Even Strength'!BR429+'Power Play'!AK429+'Penalty Kill'!AG429),0)</f>
        <v>0</v>
      </c>
      <c r="AN429" s="15">
        <f>IF(('Even Strength'!BR429+'Power Play'!AK429+'Penalty Kill'!AG429)&gt;0,W429/('Even Strength'!BR429+'Power Play'!AK429+'Penalty Kill'!AG429),0)</f>
        <v>0</v>
      </c>
      <c r="AO429" s="15">
        <f t="shared" si="145"/>
        <v>0</v>
      </c>
      <c r="AP429" s="13">
        <v>0</v>
      </c>
      <c r="AQ429" s="13">
        <v>0</v>
      </c>
      <c r="AR429" s="21">
        <f t="shared" si="146"/>
        <v>0</v>
      </c>
      <c r="AS429" s="22">
        <v>0</v>
      </c>
      <c r="AT429" s="1"/>
      <c r="AU429" s="1"/>
      <c r="AV429">
        <v>8</v>
      </c>
      <c r="AW429" s="13">
        <v>2</v>
      </c>
      <c r="AX429" s="13">
        <v>3</v>
      </c>
      <c r="AY429" s="13">
        <v>1</v>
      </c>
      <c r="AZ429" s="13">
        <v>0</v>
      </c>
      <c r="BA429" s="13">
        <v>1</v>
      </c>
      <c r="BB429" s="16">
        <f t="shared" si="147"/>
        <v>9.6482412060301517</v>
      </c>
      <c r="BC429" s="17">
        <f t="shared" si="148"/>
        <v>2.4120603015075379</v>
      </c>
      <c r="BD429" s="17">
        <f t="shared" si="149"/>
        <v>3.6180904522613062</v>
      </c>
      <c r="BE429" s="17">
        <f t="shared" si="150"/>
        <v>1.206030150753769</v>
      </c>
      <c r="BF429" s="17">
        <f t="shared" si="151"/>
        <v>0</v>
      </c>
      <c r="BG429" s="17">
        <f t="shared" si="152"/>
        <v>1.206030150753769</v>
      </c>
      <c r="BH429" s="13">
        <v>2</v>
      </c>
      <c r="BI429" s="13">
        <v>1</v>
      </c>
      <c r="BJ429" s="13">
        <v>0</v>
      </c>
      <c r="BK429" s="13">
        <v>0</v>
      </c>
      <c r="BL429" s="13">
        <v>0</v>
      </c>
      <c r="BM429" s="13">
        <v>0</v>
      </c>
      <c r="BN429" s="13">
        <f t="shared" si="153"/>
        <v>7</v>
      </c>
      <c r="BO429" s="16">
        <v>0.221</v>
      </c>
      <c r="BP429" s="1"/>
      <c r="BQ429" s="1"/>
      <c r="BR429" s="23" t="str">
        <f t="shared" si="154"/>
        <v xml:space="preserve"> </v>
      </c>
      <c r="BS429" s="1"/>
      <c r="BT429" s="13">
        <v>0</v>
      </c>
      <c r="BU429" s="13">
        <v>1</v>
      </c>
      <c r="BV429" s="13">
        <v>0</v>
      </c>
      <c r="BW429" s="13">
        <v>0</v>
      </c>
      <c r="BX429" s="13">
        <v>0</v>
      </c>
      <c r="BY429" s="13">
        <v>0</v>
      </c>
      <c r="BZ429" s="13">
        <v>0</v>
      </c>
      <c r="CA429" s="13">
        <v>0</v>
      </c>
      <c r="CB429" s="23">
        <f t="shared" si="155"/>
        <v>0</v>
      </c>
      <c r="CC429" s="16">
        <v>-0.1</v>
      </c>
      <c r="CD429" s="16">
        <v>0.1</v>
      </c>
      <c r="CE429" s="16">
        <v>0</v>
      </c>
      <c r="CF429" s="24">
        <f t="shared" si="156"/>
        <v>0</v>
      </c>
      <c r="CG429" s="24">
        <f t="shared" si="157"/>
        <v>0</v>
      </c>
      <c r="CH429" s="25">
        <v>3</v>
      </c>
      <c r="CI429" s="16">
        <v>0.2</v>
      </c>
      <c r="CJ429" s="16">
        <v>0.2</v>
      </c>
      <c r="CK429" s="16">
        <v>0</v>
      </c>
      <c r="CL429" s="16">
        <v>0</v>
      </c>
      <c r="CM429" s="16">
        <v>0</v>
      </c>
      <c r="CN429" s="16">
        <v>0</v>
      </c>
      <c r="CO429" s="16">
        <v>0</v>
      </c>
      <c r="CP429" s="26">
        <f t="shared" si="158"/>
        <v>0</v>
      </c>
      <c r="CQ429" s="26">
        <f t="shared" si="159"/>
        <v>0</v>
      </c>
      <c r="CR429" s="13">
        <v>0</v>
      </c>
      <c r="CS429" s="13">
        <v>0</v>
      </c>
      <c r="CT429" s="13">
        <v>0</v>
      </c>
      <c r="CU429" s="13">
        <v>0</v>
      </c>
      <c r="CV429" s="13">
        <v>0</v>
      </c>
      <c r="CW429" s="13">
        <v>0</v>
      </c>
      <c r="CX429" s="13">
        <v>0</v>
      </c>
      <c r="CY429" s="13">
        <v>0</v>
      </c>
      <c r="CZ429" s="13">
        <v>0</v>
      </c>
      <c r="DA429" s="13">
        <v>0</v>
      </c>
      <c r="DB429" s="27">
        <v>4.76</v>
      </c>
      <c r="DC429" s="27">
        <v>6.6</v>
      </c>
      <c r="DD429" s="27">
        <v>-1.85</v>
      </c>
      <c r="DE429" s="27">
        <v>-2.68</v>
      </c>
      <c r="DF429" s="27">
        <v>6.23</v>
      </c>
      <c r="DG429" s="27">
        <v>5.59</v>
      </c>
      <c r="DH429" s="27">
        <v>0.64</v>
      </c>
      <c r="DI429" s="27">
        <v>0.92</v>
      </c>
      <c r="DJ429" s="1">
        <v>8</v>
      </c>
      <c r="DK429" s="1"/>
      <c r="DL429" s="1"/>
      <c r="DM429" s="1">
        <v>6.2E-2</v>
      </c>
      <c r="DN429" s="1">
        <v>0</v>
      </c>
      <c r="DO429" s="1">
        <v>0.5</v>
      </c>
      <c r="DP429" s="16">
        <f t="shared" si="160"/>
        <v>-8.158316174788377E-2</v>
      </c>
    </row>
    <row r="430" spans="1:120" x14ac:dyDescent="0.2">
      <c r="A430" s="13">
        <v>9</v>
      </c>
      <c r="B430" s="13" t="s">
        <v>1674</v>
      </c>
      <c r="C430" s="13" t="s">
        <v>1675</v>
      </c>
      <c r="D430" s="1"/>
      <c r="E430" s="13" t="s">
        <v>234</v>
      </c>
      <c r="F430" s="1" t="s">
        <v>235</v>
      </c>
      <c r="G430" s="13">
        <v>75</v>
      </c>
      <c r="H430" s="13">
        <v>215</v>
      </c>
      <c r="I430" s="13" t="s">
        <v>125</v>
      </c>
      <c r="J430" s="13">
        <v>2001</v>
      </c>
      <c r="K430" s="13">
        <v>1</v>
      </c>
      <c r="L430" s="13">
        <v>6</v>
      </c>
      <c r="M430" s="1"/>
      <c r="N430" s="1">
        <v>31</v>
      </c>
      <c r="O430" s="13" t="s">
        <v>1676</v>
      </c>
      <c r="P430" s="13" t="s">
        <v>1677</v>
      </c>
      <c r="Q430" s="1" t="str">
        <f t="shared" si="138"/>
        <v>MIN</v>
      </c>
      <c r="R430" s="13" t="s">
        <v>292</v>
      </c>
      <c r="S430" s="1"/>
      <c r="T430" s="13" t="s">
        <v>146</v>
      </c>
      <c r="U430" s="13">
        <v>80</v>
      </c>
      <c r="V430" s="13">
        <v>14</v>
      </c>
      <c r="W430" s="13">
        <v>34</v>
      </c>
      <c r="X430" s="14">
        <v>17</v>
      </c>
      <c r="Y430" s="13">
        <v>48</v>
      </c>
      <c r="Z430" s="13">
        <v>2</v>
      </c>
      <c r="AA430" s="1">
        <v>179</v>
      </c>
      <c r="AB430" s="14">
        <v>57</v>
      </c>
      <c r="AC430" s="14">
        <v>65</v>
      </c>
      <c r="AD430" s="15">
        <f t="shared" si="139"/>
        <v>7.8212290502793297E-2</v>
      </c>
      <c r="AE430" s="15">
        <f t="shared" si="140"/>
        <v>4.6511627906976744E-2</v>
      </c>
      <c r="AF430" s="16">
        <v>1541.6333333333</v>
      </c>
      <c r="AG430" s="17">
        <f t="shared" si="141"/>
        <v>19.27041666666625</v>
      </c>
      <c r="AH430" s="29">
        <v>1949</v>
      </c>
      <c r="AI430" s="17">
        <f t="shared" si="142"/>
        <v>24.362500000000001</v>
      </c>
      <c r="AJ430" s="19">
        <f t="shared" si="143"/>
        <v>0.79098683085341204</v>
      </c>
      <c r="AK430" s="20">
        <f>'Even Strength'!AA430+'Power Play'!R430+'Penalty Kill'!L430</f>
        <v>190.44444444444446</v>
      </c>
      <c r="AL430" s="19">
        <f t="shared" si="144"/>
        <v>7.4120521524791334</v>
      </c>
      <c r="AM430" s="15">
        <f>IF(('Even Strength'!BR430+'Power Play'!AK430+'Penalty Kill'!AG430)&gt;0,V430/('Even Strength'!BR430+'Power Play'!AK430+'Penalty Kill'!AG430),0)</f>
        <v>0.19718309859154928</v>
      </c>
      <c r="AN430" s="15">
        <f>IF(('Even Strength'!BR430+'Power Play'!AK430+'Penalty Kill'!AG430)&gt;0,W430/('Even Strength'!BR430+'Power Play'!AK430+'Penalty Kill'!AG430),0)</f>
        <v>0.47887323943661969</v>
      </c>
      <c r="AO430" s="15">
        <f t="shared" si="145"/>
        <v>0.676056338028169</v>
      </c>
      <c r="AP430" s="13">
        <v>989</v>
      </c>
      <c r="AQ430" s="13">
        <v>802</v>
      </c>
      <c r="AR430" s="21">
        <f t="shared" si="146"/>
        <v>0.5522054718034618</v>
      </c>
      <c r="AS430" s="22">
        <v>36.6</v>
      </c>
      <c r="AT430" s="13">
        <v>65</v>
      </c>
      <c r="AU430" s="13">
        <v>32</v>
      </c>
      <c r="AV430">
        <v>58</v>
      </c>
      <c r="AW430" s="13">
        <v>40</v>
      </c>
      <c r="AX430" s="13">
        <v>41</v>
      </c>
      <c r="AY430" s="13">
        <v>57</v>
      </c>
      <c r="AZ430" s="13">
        <v>26</v>
      </c>
      <c r="BA430" s="13">
        <v>60</v>
      </c>
      <c r="BB430" s="16">
        <f t="shared" si="147"/>
        <v>2.2573461047806926</v>
      </c>
      <c r="BC430" s="17">
        <f t="shared" si="148"/>
        <v>1.556790417090133</v>
      </c>
      <c r="BD430" s="17">
        <f t="shared" si="149"/>
        <v>1.5957101775173861</v>
      </c>
      <c r="BE430" s="17">
        <f t="shared" si="150"/>
        <v>2.2184263443534395</v>
      </c>
      <c r="BF430" s="17">
        <f t="shared" si="151"/>
        <v>1.0119137711085864</v>
      </c>
      <c r="BG430" s="17">
        <f t="shared" si="152"/>
        <v>2.3351856256351993</v>
      </c>
      <c r="BH430" s="13">
        <v>38</v>
      </c>
      <c r="BI430" s="13">
        <v>19</v>
      </c>
      <c r="BJ430" s="13">
        <v>0</v>
      </c>
      <c r="BK430" s="13">
        <v>0</v>
      </c>
      <c r="BL430" s="13">
        <v>0</v>
      </c>
      <c r="BM430" s="13">
        <v>0</v>
      </c>
      <c r="BN430" s="13">
        <f t="shared" si="153"/>
        <v>119</v>
      </c>
      <c r="BO430" s="16">
        <v>-15.365</v>
      </c>
      <c r="BP430" s="13">
        <v>6</v>
      </c>
      <c r="BQ430" s="13">
        <v>3</v>
      </c>
      <c r="BR430" s="23">
        <f t="shared" si="154"/>
        <v>0.5</v>
      </c>
      <c r="BS430" s="13">
        <v>1</v>
      </c>
      <c r="BT430" s="13">
        <v>1</v>
      </c>
      <c r="BU430" s="13">
        <v>15</v>
      </c>
      <c r="BV430" s="13">
        <v>1</v>
      </c>
      <c r="BW430" s="13">
        <v>0</v>
      </c>
      <c r="BX430" s="13">
        <v>4</v>
      </c>
      <c r="BY430" s="13">
        <v>1</v>
      </c>
      <c r="BZ430" s="13">
        <v>0</v>
      </c>
      <c r="CA430" s="13">
        <v>0</v>
      </c>
      <c r="CB430" s="23">
        <f t="shared" si="155"/>
        <v>0</v>
      </c>
      <c r="CC430" s="16">
        <v>2.8</v>
      </c>
      <c r="CD430" s="16">
        <v>1.8</v>
      </c>
      <c r="CE430" s="16">
        <v>4.5999999999999996</v>
      </c>
      <c r="CF430" s="24">
        <f t="shared" si="156"/>
        <v>5.7499999999999996E-2</v>
      </c>
      <c r="CG430" s="24">
        <f t="shared" si="157"/>
        <v>0.17903089796536525</v>
      </c>
      <c r="CH430" s="25">
        <v>3</v>
      </c>
      <c r="CI430" s="16">
        <v>35</v>
      </c>
      <c r="CJ430" s="16">
        <v>28.7</v>
      </c>
      <c r="CK430" s="16">
        <v>-1.5</v>
      </c>
      <c r="CL430" s="16">
        <v>3.8</v>
      </c>
      <c r="CM430" s="16">
        <v>3.1</v>
      </c>
      <c r="CN430" s="16">
        <v>0.4</v>
      </c>
      <c r="CO430" s="16">
        <v>7.4</v>
      </c>
      <c r="CP430" s="26">
        <f t="shared" si="158"/>
        <v>9.2499999999999999E-2</v>
      </c>
      <c r="CQ430" s="26">
        <f t="shared" si="159"/>
        <v>0.28800622716167462</v>
      </c>
      <c r="CR430" s="13">
        <v>5</v>
      </c>
      <c r="CS430" s="13">
        <v>6</v>
      </c>
      <c r="CT430" s="13">
        <v>2</v>
      </c>
      <c r="CU430" s="13">
        <v>2.27</v>
      </c>
      <c r="CV430" s="13">
        <v>-2.79</v>
      </c>
      <c r="CW430" s="13">
        <v>1.03</v>
      </c>
      <c r="CX430" s="13">
        <v>7.17</v>
      </c>
      <c r="CY430" s="13">
        <v>5.01</v>
      </c>
      <c r="CZ430" s="13">
        <v>-3.09</v>
      </c>
      <c r="DA430" s="13">
        <v>9.6</v>
      </c>
      <c r="DB430" s="27">
        <v>-24.34</v>
      </c>
      <c r="DC430" s="27">
        <v>-76.97</v>
      </c>
      <c r="DD430" s="27">
        <v>52.63</v>
      </c>
      <c r="DE430" s="27">
        <v>2.92</v>
      </c>
      <c r="DF430" s="27">
        <v>-2.36</v>
      </c>
      <c r="DG430" s="27">
        <v>-37.840000000000003</v>
      </c>
      <c r="DH430" s="27">
        <v>35.479999999999997</v>
      </c>
      <c r="DI430" s="27">
        <v>1.97</v>
      </c>
      <c r="DJ430" s="1">
        <v>186</v>
      </c>
      <c r="DK430" s="28">
        <v>1</v>
      </c>
      <c r="DL430" s="28" t="s">
        <v>1678</v>
      </c>
      <c r="DM430" s="1">
        <v>6.75</v>
      </c>
      <c r="DN430" s="1">
        <v>8.2000000000000003E-2</v>
      </c>
      <c r="DO430" s="1">
        <v>0</v>
      </c>
      <c r="DP430" s="16">
        <f t="shared" si="160"/>
        <v>-5.7914893617021281</v>
      </c>
    </row>
    <row r="431" spans="1:120" x14ac:dyDescent="0.2">
      <c r="A431" s="13">
        <v>47</v>
      </c>
      <c r="B431" s="13" t="s">
        <v>1679</v>
      </c>
      <c r="C431" s="13" t="s">
        <v>1680</v>
      </c>
      <c r="D431" s="1"/>
      <c r="E431" s="13" t="s">
        <v>1681</v>
      </c>
      <c r="F431" s="1" t="s">
        <v>1682</v>
      </c>
      <c r="G431" s="13">
        <v>71</v>
      </c>
      <c r="H431" s="13">
        <v>198</v>
      </c>
      <c r="I431" s="13" t="s">
        <v>125</v>
      </c>
      <c r="J431" s="13">
        <v>2006</v>
      </c>
      <c r="K431" s="13">
        <v>6</v>
      </c>
      <c r="L431" s="13">
        <v>180</v>
      </c>
      <c r="M431" s="1"/>
      <c r="N431" s="1">
        <v>28</v>
      </c>
      <c r="O431" s="13" t="s">
        <v>1683</v>
      </c>
      <c r="P431" s="13" t="s">
        <v>1684</v>
      </c>
      <c r="Q431" s="1" t="str">
        <f t="shared" si="138"/>
        <v>TOR</v>
      </c>
      <c r="R431" s="13" t="s">
        <v>249</v>
      </c>
      <c r="S431" s="1"/>
      <c r="T431" s="13" t="s">
        <v>146</v>
      </c>
      <c r="U431" s="13">
        <v>62</v>
      </c>
      <c r="V431" s="13">
        <v>8</v>
      </c>
      <c r="W431" s="13">
        <v>18</v>
      </c>
      <c r="X431" s="14">
        <v>12</v>
      </c>
      <c r="Y431" s="13">
        <v>26</v>
      </c>
      <c r="Z431" s="13">
        <v>0</v>
      </c>
      <c r="AA431" s="1">
        <v>84</v>
      </c>
      <c r="AB431" s="14">
        <v>25</v>
      </c>
      <c r="AC431" s="14">
        <v>29</v>
      </c>
      <c r="AD431" s="15">
        <f t="shared" si="139"/>
        <v>9.5238095238095233E-2</v>
      </c>
      <c r="AE431" s="15">
        <f t="shared" si="140"/>
        <v>5.7971014492753624E-2</v>
      </c>
      <c r="AF431" s="16">
        <v>911.38333333330002</v>
      </c>
      <c r="AG431" s="17">
        <f t="shared" si="141"/>
        <v>14.699731182795162</v>
      </c>
      <c r="AH431" s="29">
        <v>1253</v>
      </c>
      <c r="AI431" s="17">
        <f t="shared" si="142"/>
        <v>20.20967741935484</v>
      </c>
      <c r="AJ431" s="19">
        <f t="shared" si="143"/>
        <v>0.72736100026600159</v>
      </c>
      <c r="AK431" s="20">
        <f>'Even Strength'!AA431+'Power Play'!R431+'Penalty Kill'!L431</f>
        <v>141.89655172413794</v>
      </c>
      <c r="AL431" s="19">
        <f t="shared" si="144"/>
        <v>9.3416159721835896</v>
      </c>
      <c r="AM431" s="15">
        <f>IF(('Even Strength'!BR431+'Power Play'!AK431+'Penalty Kill'!AG431)&gt;0,V431/('Even Strength'!BR431+'Power Play'!AK431+'Penalty Kill'!AG431),0)</f>
        <v>0.25</v>
      </c>
      <c r="AN431" s="15">
        <f>IF(('Even Strength'!BR431+'Power Play'!AK431+'Penalty Kill'!AG431)&gt;0,W431/('Even Strength'!BR431+'Power Play'!AK431+'Penalty Kill'!AG431),0)</f>
        <v>0.5625</v>
      </c>
      <c r="AO431" s="15">
        <f t="shared" si="145"/>
        <v>0.8125</v>
      </c>
      <c r="AP431" s="13">
        <v>95</v>
      </c>
      <c r="AQ431" s="13">
        <v>97</v>
      </c>
      <c r="AR431" s="21">
        <f t="shared" si="146"/>
        <v>0.49479166666666669</v>
      </c>
      <c r="AS431" s="22">
        <v>4.8</v>
      </c>
      <c r="AT431" s="1"/>
      <c r="AU431" s="1"/>
      <c r="AV431">
        <v>53</v>
      </c>
      <c r="AW431" s="13">
        <v>250</v>
      </c>
      <c r="AX431" s="13">
        <v>25</v>
      </c>
      <c r="AY431" s="13">
        <v>25</v>
      </c>
      <c r="AZ431" s="13">
        <v>18</v>
      </c>
      <c r="BA431" s="13">
        <v>51</v>
      </c>
      <c r="BB431" s="16">
        <f t="shared" si="147"/>
        <v>3.4892013971436637</v>
      </c>
      <c r="BC431" s="17">
        <f t="shared" si="148"/>
        <v>16.458497156338037</v>
      </c>
      <c r="BD431" s="17">
        <f t="shared" si="149"/>
        <v>1.6458497156338037</v>
      </c>
      <c r="BE431" s="17">
        <f t="shared" si="150"/>
        <v>1.6458497156338037</v>
      </c>
      <c r="BF431" s="17">
        <f t="shared" si="151"/>
        <v>1.1850117952563388</v>
      </c>
      <c r="BG431" s="17">
        <f t="shared" si="152"/>
        <v>3.3575334198929596</v>
      </c>
      <c r="BH431" s="13">
        <v>18</v>
      </c>
      <c r="BI431" s="13">
        <v>9</v>
      </c>
      <c r="BJ431" s="13">
        <v>0</v>
      </c>
      <c r="BK431" s="13">
        <v>0</v>
      </c>
      <c r="BL431" s="13">
        <v>0</v>
      </c>
      <c r="BM431" s="13">
        <v>0</v>
      </c>
      <c r="BN431" s="13">
        <f t="shared" si="153"/>
        <v>293</v>
      </c>
      <c r="BO431" s="16">
        <v>3.8740000000000001</v>
      </c>
      <c r="BP431" s="1"/>
      <c r="BQ431" s="1"/>
      <c r="BR431" s="23" t="str">
        <f t="shared" si="154"/>
        <v xml:space="preserve"> </v>
      </c>
      <c r="BS431" s="1"/>
      <c r="BT431" s="13">
        <v>3</v>
      </c>
      <c r="BU431" s="13">
        <v>13</v>
      </c>
      <c r="BV431" s="13">
        <v>0</v>
      </c>
      <c r="BW431" s="13">
        <v>0</v>
      </c>
      <c r="BX431" s="13">
        <v>1</v>
      </c>
      <c r="BY431" s="13">
        <v>0</v>
      </c>
      <c r="BZ431" s="13">
        <v>0</v>
      </c>
      <c r="CA431" s="13">
        <v>0</v>
      </c>
      <c r="CB431" s="23">
        <f t="shared" si="155"/>
        <v>0</v>
      </c>
      <c r="CC431" s="16">
        <v>1.4</v>
      </c>
      <c r="CD431" s="16">
        <v>1</v>
      </c>
      <c r="CE431" s="16">
        <v>2.4</v>
      </c>
      <c r="CF431" s="24">
        <f t="shared" si="156"/>
        <v>3.870967741935484E-2</v>
      </c>
      <c r="CG431" s="24">
        <f t="shared" si="157"/>
        <v>0.15800157270084517</v>
      </c>
      <c r="CH431" s="25">
        <v>6</v>
      </c>
      <c r="CI431" s="16">
        <v>16.2</v>
      </c>
      <c r="CJ431" s="16">
        <v>23.8</v>
      </c>
      <c r="CK431" s="16">
        <v>3.6</v>
      </c>
      <c r="CL431" s="16">
        <v>3.4</v>
      </c>
      <c r="CM431" s="16">
        <v>3.5</v>
      </c>
      <c r="CN431" s="16">
        <v>0</v>
      </c>
      <c r="CO431" s="16">
        <v>6.9</v>
      </c>
      <c r="CP431" s="26">
        <f t="shared" si="158"/>
        <v>0.11129032258064517</v>
      </c>
      <c r="CQ431" s="26">
        <f t="shared" si="159"/>
        <v>0.45425452151492984</v>
      </c>
      <c r="CR431" s="13">
        <v>1</v>
      </c>
      <c r="CS431" s="13">
        <v>0</v>
      </c>
      <c r="CT431" s="13">
        <v>3</v>
      </c>
      <c r="CU431" s="13">
        <v>0.18</v>
      </c>
      <c r="CV431" s="13">
        <v>-0.47</v>
      </c>
      <c r="CW431" s="13">
        <v>1.1100000000000001</v>
      </c>
      <c r="CX431" s="13">
        <v>1.51</v>
      </c>
      <c r="CY431" s="13">
        <v>0.47</v>
      </c>
      <c r="CZ431" s="13">
        <v>0.49</v>
      </c>
      <c r="DA431" s="13">
        <v>3.29</v>
      </c>
      <c r="DB431" s="27">
        <v>-2.4700000000000002</v>
      </c>
      <c r="DC431" s="27">
        <v>-68.19</v>
      </c>
      <c r="DD431" s="27">
        <v>65.72</v>
      </c>
      <c r="DE431" s="27">
        <v>5.36</v>
      </c>
      <c r="DF431" s="27">
        <v>14.45</v>
      </c>
      <c r="DG431" s="27">
        <v>-41.72</v>
      </c>
      <c r="DH431" s="27">
        <v>56.18</v>
      </c>
      <c r="DI431" s="27">
        <v>4.58</v>
      </c>
      <c r="DJ431" s="1">
        <v>186</v>
      </c>
      <c r="DK431" s="28">
        <v>20</v>
      </c>
      <c r="DL431" s="28" t="s">
        <v>1685</v>
      </c>
      <c r="DM431" s="1">
        <v>2.95</v>
      </c>
      <c r="DN431" s="1">
        <v>0.504</v>
      </c>
      <c r="DO431" s="1">
        <v>0</v>
      </c>
      <c r="DP431" s="16">
        <f t="shared" si="160"/>
        <v>1.7936170212765958</v>
      </c>
    </row>
    <row r="432" spans="1:120" x14ac:dyDescent="0.2">
      <c r="A432" s="13">
        <v>82</v>
      </c>
      <c r="B432" s="13" t="s">
        <v>1686</v>
      </c>
      <c r="C432" s="13" t="s">
        <v>1687</v>
      </c>
      <c r="D432" s="1"/>
      <c r="E432" s="13" t="s">
        <v>684</v>
      </c>
      <c r="F432" s="1" t="s">
        <v>257</v>
      </c>
      <c r="G432" s="13">
        <v>75</v>
      </c>
      <c r="H432" s="13">
        <v>210</v>
      </c>
      <c r="I432" s="13" t="s">
        <v>125</v>
      </c>
      <c r="J432" s="13">
        <v>2000</v>
      </c>
      <c r="K432" s="13">
        <v>2</v>
      </c>
      <c r="L432" s="13">
        <v>38</v>
      </c>
      <c r="M432" s="1"/>
      <c r="N432" s="1">
        <v>32</v>
      </c>
      <c r="O432" s="13" t="s">
        <v>1115</v>
      </c>
      <c r="P432" s="13" t="s">
        <v>1688</v>
      </c>
      <c r="Q432" s="1" t="str">
        <f t="shared" si="138"/>
        <v>FLA</v>
      </c>
      <c r="R432" s="13" t="s">
        <v>302</v>
      </c>
      <c r="S432" s="1"/>
      <c r="T432" s="13" t="s">
        <v>154</v>
      </c>
      <c r="U432" s="13">
        <v>64</v>
      </c>
      <c r="V432" s="13">
        <v>2</v>
      </c>
      <c r="W432" s="13">
        <v>6</v>
      </c>
      <c r="X432" s="14">
        <v>5</v>
      </c>
      <c r="Y432" s="13">
        <v>8</v>
      </c>
      <c r="Z432" s="13">
        <v>-19</v>
      </c>
      <c r="AA432" s="1">
        <v>106</v>
      </c>
      <c r="AB432" s="14">
        <v>38</v>
      </c>
      <c r="AC432" s="14">
        <v>40</v>
      </c>
      <c r="AD432" s="15">
        <f t="shared" si="139"/>
        <v>1.8867924528301886E-2</v>
      </c>
      <c r="AE432" s="15">
        <f t="shared" si="140"/>
        <v>1.0869565217391304E-2</v>
      </c>
      <c r="AF432" s="16">
        <v>825.83333333329995</v>
      </c>
      <c r="AG432" s="17">
        <f t="shared" si="141"/>
        <v>12.903645833332812</v>
      </c>
      <c r="AH432" s="29">
        <v>1150</v>
      </c>
      <c r="AI432" s="17">
        <f t="shared" si="142"/>
        <v>17.96875</v>
      </c>
      <c r="AJ432" s="19">
        <f t="shared" si="143"/>
        <v>0.71811594202895646</v>
      </c>
      <c r="AK432" s="20">
        <f>'Even Strength'!AA432+'Power Play'!R432+'Penalty Kill'!L432</f>
        <v>120.39999999999999</v>
      </c>
      <c r="AL432" s="19">
        <f t="shared" si="144"/>
        <v>8.7475277497480821</v>
      </c>
      <c r="AM432" s="15">
        <f>IF(('Even Strength'!BR432+'Power Play'!AK432+'Penalty Kill'!AG432)&gt;0,V432/('Even Strength'!BR432+'Power Play'!AK432+'Penalty Kill'!AG432),0)</f>
        <v>0.2</v>
      </c>
      <c r="AN432" s="15">
        <f>IF(('Even Strength'!BR432+'Power Play'!AK432+'Penalty Kill'!AG432)&gt;0,W432/('Even Strength'!BR432+'Power Play'!AK432+'Penalty Kill'!AG432),0)</f>
        <v>0.6</v>
      </c>
      <c r="AO432" s="15">
        <f t="shared" si="145"/>
        <v>0.8</v>
      </c>
      <c r="AP432" s="13">
        <v>3</v>
      </c>
      <c r="AQ432" s="13">
        <v>1</v>
      </c>
      <c r="AR432" s="21">
        <f t="shared" si="146"/>
        <v>0.75</v>
      </c>
      <c r="AS432" s="22">
        <v>0.1</v>
      </c>
      <c r="AT432" s="1"/>
      <c r="AU432" s="1"/>
      <c r="AV432">
        <v>104</v>
      </c>
      <c r="AW432" s="13">
        <v>88</v>
      </c>
      <c r="AX432" s="13">
        <v>22</v>
      </c>
      <c r="AY432" s="13">
        <v>38</v>
      </c>
      <c r="AZ432" s="13">
        <v>12</v>
      </c>
      <c r="BA432" s="13">
        <v>11</v>
      </c>
      <c r="BB432" s="16">
        <f t="shared" si="147"/>
        <v>7.5560040363272476</v>
      </c>
      <c r="BC432" s="17">
        <f t="shared" si="148"/>
        <v>6.3935418768922867</v>
      </c>
      <c r="BD432" s="17">
        <f t="shared" si="149"/>
        <v>1.5983854692230717</v>
      </c>
      <c r="BE432" s="17">
        <f t="shared" si="150"/>
        <v>2.7608476286580328</v>
      </c>
      <c r="BF432" s="17">
        <f t="shared" si="151"/>
        <v>0.871846619576221</v>
      </c>
      <c r="BG432" s="17">
        <f t="shared" si="152"/>
        <v>0.79919273461153584</v>
      </c>
      <c r="BH432" s="13">
        <v>28</v>
      </c>
      <c r="BI432" s="13">
        <v>14</v>
      </c>
      <c r="BJ432" s="13">
        <v>0</v>
      </c>
      <c r="BK432" s="13">
        <v>0</v>
      </c>
      <c r="BL432" s="13">
        <v>0</v>
      </c>
      <c r="BM432" s="13">
        <v>0</v>
      </c>
      <c r="BN432" s="13">
        <f t="shared" si="153"/>
        <v>138</v>
      </c>
      <c r="BO432" s="16">
        <v>1.9790000000000001</v>
      </c>
      <c r="BP432" s="13">
        <v>1</v>
      </c>
      <c r="BQ432" s="13">
        <v>0</v>
      </c>
      <c r="BR432" s="23">
        <f t="shared" si="154"/>
        <v>0</v>
      </c>
      <c r="BS432" s="13">
        <v>0</v>
      </c>
      <c r="BT432" s="13">
        <v>0</v>
      </c>
      <c r="BU432" s="13">
        <v>20</v>
      </c>
      <c r="BV432" s="13">
        <v>0</v>
      </c>
      <c r="BW432" s="13">
        <v>0</v>
      </c>
      <c r="BX432" s="13">
        <v>1</v>
      </c>
      <c r="BY432" s="13">
        <v>0</v>
      </c>
      <c r="BZ432" s="13">
        <v>0</v>
      </c>
      <c r="CA432" s="13">
        <v>0</v>
      </c>
      <c r="CB432" s="23">
        <f t="shared" si="155"/>
        <v>0</v>
      </c>
      <c r="CC432" s="16">
        <v>-1.2</v>
      </c>
      <c r="CD432" s="16">
        <v>0.1</v>
      </c>
      <c r="CE432" s="16">
        <v>-1.1000000000000001</v>
      </c>
      <c r="CF432" s="24">
        <f t="shared" si="156"/>
        <v>-1.7187500000000001E-2</v>
      </c>
      <c r="CG432" s="24">
        <f t="shared" si="157"/>
        <v>-7.9919273461153587E-2</v>
      </c>
      <c r="CH432" s="25">
        <v>4</v>
      </c>
      <c r="CI432" s="16">
        <v>12.8</v>
      </c>
      <c r="CJ432" s="16">
        <v>15.5</v>
      </c>
      <c r="CK432" s="16">
        <v>-19.2</v>
      </c>
      <c r="CL432" s="16">
        <v>-2.7</v>
      </c>
      <c r="CM432" s="16">
        <v>0.30000000000000004</v>
      </c>
      <c r="CN432" s="16">
        <v>-0.30000000000000004</v>
      </c>
      <c r="CO432" s="16">
        <v>-2.6</v>
      </c>
      <c r="CP432" s="26">
        <f t="shared" si="158"/>
        <v>-4.0625000000000001E-2</v>
      </c>
      <c r="CQ432" s="26">
        <f t="shared" si="159"/>
        <v>-0.18890010090818121</v>
      </c>
      <c r="CR432" s="13">
        <v>0</v>
      </c>
      <c r="CS432" s="13">
        <v>0</v>
      </c>
      <c r="CT432" s="13">
        <v>1</v>
      </c>
      <c r="CU432" s="13">
        <v>0.01</v>
      </c>
      <c r="CV432" s="13">
        <v>0.78</v>
      </c>
      <c r="CW432" s="13">
        <v>0.34</v>
      </c>
      <c r="CX432" s="13">
        <v>-0.75</v>
      </c>
      <c r="CY432" s="13">
        <v>2.54</v>
      </c>
      <c r="CZ432" s="13">
        <v>-5.33</v>
      </c>
      <c r="DA432" s="13">
        <v>-2.41</v>
      </c>
      <c r="DB432" s="27">
        <v>-6.59</v>
      </c>
      <c r="DC432" s="27">
        <v>14.24</v>
      </c>
      <c r="DD432" s="27">
        <v>-20.83</v>
      </c>
      <c r="DE432" s="27">
        <v>-1.87</v>
      </c>
      <c r="DF432" s="27">
        <v>-8.44</v>
      </c>
      <c r="DG432" s="27">
        <v>12.02</v>
      </c>
      <c r="DH432" s="27">
        <v>-20.46</v>
      </c>
      <c r="DI432" s="27">
        <v>-1.84</v>
      </c>
      <c r="DJ432" s="1">
        <v>186</v>
      </c>
      <c r="DK432" s="28">
        <v>9</v>
      </c>
      <c r="DL432" s="28" t="s">
        <v>1689</v>
      </c>
      <c r="DM432" s="1">
        <v>3</v>
      </c>
      <c r="DN432" s="1">
        <v>0.183</v>
      </c>
      <c r="DO432" s="1">
        <v>0</v>
      </c>
      <c r="DP432" s="16">
        <f t="shared" si="160"/>
        <v>-7.8127659574468087</v>
      </c>
    </row>
    <row r="433" spans="1:120" x14ac:dyDescent="0.2">
      <c r="A433" s="13">
        <v>11</v>
      </c>
      <c r="B433" s="13" t="s">
        <v>1690</v>
      </c>
      <c r="C433" s="13" t="s">
        <v>1691</v>
      </c>
      <c r="D433" s="1"/>
      <c r="E433" s="13" t="s">
        <v>1692</v>
      </c>
      <c r="F433" s="1" t="s">
        <v>1693</v>
      </c>
      <c r="G433" s="13">
        <v>75</v>
      </c>
      <c r="H433" s="13">
        <v>224</v>
      </c>
      <c r="I433" s="13" t="s">
        <v>125</v>
      </c>
      <c r="J433" s="13">
        <v>2005</v>
      </c>
      <c r="K433" s="13">
        <v>1</v>
      </c>
      <c r="L433" s="13">
        <v>11</v>
      </c>
      <c r="M433" s="1"/>
      <c r="N433" s="1">
        <v>27</v>
      </c>
      <c r="O433" s="13" t="s">
        <v>1694</v>
      </c>
      <c r="P433" s="13" t="s">
        <v>1695</v>
      </c>
      <c r="Q433" s="1" t="str">
        <f t="shared" si="138"/>
        <v>LAK</v>
      </c>
      <c r="R433" s="13" t="s">
        <v>206</v>
      </c>
      <c r="S433" s="1"/>
      <c r="T433" s="13" t="s">
        <v>146</v>
      </c>
      <c r="U433" s="13">
        <v>79</v>
      </c>
      <c r="V433" s="13">
        <v>16</v>
      </c>
      <c r="W433" s="13">
        <v>48</v>
      </c>
      <c r="X433" s="14">
        <v>30</v>
      </c>
      <c r="Y433" s="13">
        <v>64</v>
      </c>
      <c r="Z433" s="13">
        <v>-2</v>
      </c>
      <c r="AA433" s="1">
        <v>134</v>
      </c>
      <c r="AB433" s="14">
        <v>56</v>
      </c>
      <c r="AC433" s="14">
        <v>63</v>
      </c>
      <c r="AD433" s="15">
        <f t="shared" si="139"/>
        <v>0.11940298507462686</v>
      </c>
      <c r="AE433" s="15">
        <f t="shared" si="140"/>
        <v>6.3241106719367585E-2</v>
      </c>
      <c r="AF433" s="16">
        <v>1531.8166666667</v>
      </c>
      <c r="AG433" s="17">
        <f t="shared" si="141"/>
        <v>19.390084388186075</v>
      </c>
      <c r="AH433" s="29">
        <v>1820</v>
      </c>
      <c r="AI433" s="17">
        <f t="shared" si="142"/>
        <v>23.037974683544302</v>
      </c>
      <c r="AJ433" s="19">
        <f t="shared" si="143"/>
        <v>0.84165750915752746</v>
      </c>
      <c r="AK433" s="20">
        <f>'Even Strength'!AA433+'Power Play'!R433+'Penalty Kill'!L433</f>
        <v>263.66849529780563</v>
      </c>
      <c r="AL433" s="19">
        <f t="shared" si="144"/>
        <v>10.3276782803869</v>
      </c>
      <c r="AM433" s="15">
        <f>IF(('Even Strength'!BR433+'Power Play'!AK433+'Penalty Kill'!AG433)&gt;0,V433/('Even Strength'!BR433+'Power Play'!AK433+'Penalty Kill'!AG433),0)</f>
        <v>0.21917808219178081</v>
      </c>
      <c r="AN433" s="15">
        <f>IF(('Even Strength'!BR433+'Power Play'!AK433+'Penalty Kill'!AG433)&gt;0,W433/('Even Strength'!BR433+'Power Play'!AK433+'Penalty Kill'!AG433),0)</f>
        <v>0.65753424657534243</v>
      </c>
      <c r="AO433" s="15">
        <f t="shared" si="145"/>
        <v>0.87671232876712324</v>
      </c>
      <c r="AP433" s="13">
        <v>752</v>
      </c>
      <c r="AQ433" s="13">
        <v>678</v>
      </c>
      <c r="AR433" s="21">
        <f t="shared" si="146"/>
        <v>0.52587412587412585</v>
      </c>
      <c r="AS433" s="22">
        <v>30.1</v>
      </c>
      <c r="AT433" s="13">
        <v>56</v>
      </c>
      <c r="AU433" s="13">
        <v>25</v>
      </c>
      <c r="AV433">
        <v>111</v>
      </c>
      <c r="AW433" s="13">
        <v>105</v>
      </c>
      <c r="AX433" s="13">
        <v>46</v>
      </c>
      <c r="AY433" s="13">
        <v>57</v>
      </c>
      <c r="AZ433" s="13">
        <v>48</v>
      </c>
      <c r="BA433" s="13">
        <v>29</v>
      </c>
      <c r="BB433" s="16">
        <f t="shared" si="147"/>
        <v>4.3477787811856432</v>
      </c>
      <c r="BC433" s="17">
        <f t="shared" si="148"/>
        <v>4.1127637119323657</v>
      </c>
      <c r="BD433" s="17">
        <f t="shared" si="149"/>
        <v>1.8017821976084647</v>
      </c>
      <c r="BE433" s="17">
        <f t="shared" si="150"/>
        <v>2.2326431579061414</v>
      </c>
      <c r="BF433" s="17">
        <f t="shared" si="151"/>
        <v>1.880120554026224</v>
      </c>
      <c r="BG433" s="17">
        <f t="shared" si="152"/>
        <v>1.1359061680575104</v>
      </c>
      <c r="BH433" s="13">
        <v>10</v>
      </c>
      <c r="BI433" s="13">
        <v>5</v>
      </c>
      <c r="BJ433" s="13">
        <v>0</v>
      </c>
      <c r="BK433" s="13">
        <v>0</v>
      </c>
      <c r="BL433" s="13">
        <v>0</v>
      </c>
      <c r="BM433" s="13">
        <v>0</v>
      </c>
      <c r="BN433" s="13">
        <f t="shared" si="153"/>
        <v>161</v>
      </c>
      <c r="BO433" s="16">
        <v>7.7130000000000001</v>
      </c>
      <c r="BP433" s="13">
        <v>9</v>
      </c>
      <c r="BQ433" s="13">
        <v>1</v>
      </c>
      <c r="BR433" s="23">
        <f t="shared" si="154"/>
        <v>0.1111111111111111</v>
      </c>
      <c r="BS433" s="13">
        <v>1</v>
      </c>
      <c r="BT433" s="13">
        <v>2</v>
      </c>
      <c r="BU433" s="13">
        <v>17</v>
      </c>
      <c r="BV433" s="13">
        <v>0</v>
      </c>
      <c r="BW433" s="13">
        <v>0</v>
      </c>
      <c r="BX433" s="13">
        <v>4</v>
      </c>
      <c r="BY433" s="13">
        <v>0</v>
      </c>
      <c r="BZ433" s="13">
        <v>1</v>
      </c>
      <c r="CA433" s="13">
        <v>1</v>
      </c>
      <c r="CB433" s="23">
        <f t="shared" si="155"/>
        <v>1</v>
      </c>
      <c r="CC433" s="16">
        <v>4.7</v>
      </c>
      <c r="CD433" s="16">
        <v>1.7000000000000002</v>
      </c>
      <c r="CE433" s="16">
        <v>6.4</v>
      </c>
      <c r="CF433" s="24">
        <f t="shared" si="156"/>
        <v>8.1012658227848103E-2</v>
      </c>
      <c r="CG433" s="24">
        <f t="shared" si="157"/>
        <v>0.25068274053682987</v>
      </c>
      <c r="CH433" s="25">
        <v>8</v>
      </c>
      <c r="CI433" s="16">
        <v>36.4</v>
      </c>
      <c r="CJ433" s="16">
        <v>33.200000000000003</v>
      </c>
      <c r="CK433" s="16">
        <v>-6.2</v>
      </c>
      <c r="CL433" s="16">
        <v>8.6</v>
      </c>
      <c r="CM433" s="16">
        <v>3.8</v>
      </c>
      <c r="CN433" s="16">
        <v>-1.2</v>
      </c>
      <c r="CO433" s="16">
        <v>11.1</v>
      </c>
      <c r="CP433" s="26">
        <f t="shared" si="158"/>
        <v>0.14050632911392405</v>
      </c>
      <c r="CQ433" s="26">
        <f t="shared" si="159"/>
        <v>0.43477787811856433</v>
      </c>
      <c r="CR433" s="13">
        <v>6</v>
      </c>
      <c r="CS433" s="13">
        <v>4</v>
      </c>
      <c r="CT433" s="13">
        <v>3</v>
      </c>
      <c r="CU433" s="13">
        <v>1.07</v>
      </c>
      <c r="CV433" s="13">
        <v>-0.36</v>
      </c>
      <c r="CW433" s="13">
        <v>3.25</v>
      </c>
      <c r="CX433" s="13">
        <v>6.32</v>
      </c>
      <c r="CY433" s="13">
        <v>2.1</v>
      </c>
      <c r="CZ433" s="13">
        <v>3.48</v>
      </c>
      <c r="DA433" s="13">
        <v>15.86</v>
      </c>
      <c r="DB433" s="27">
        <v>46.54</v>
      </c>
      <c r="DC433" s="27">
        <v>-75.900000000000006</v>
      </c>
      <c r="DD433" s="27">
        <v>122.44</v>
      </c>
      <c r="DE433" s="27">
        <v>6.75</v>
      </c>
      <c r="DF433" s="27">
        <v>32.47</v>
      </c>
      <c r="DG433" s="27">
        <v>-71.28</v>
      </c>
      <c r="DH433" s="27">
        <v>103.75</v>
      </c>
      <c r="DI433" s="27">
        <v>5.72</v>
      </c>
      <c r="DJ433" s="1">
        <v>186</v>
      </c>
      <c r="DK433" s="28">
        <v>3</v>
      </c>
      <c r="DL433" s="28" t="s">
        <v>379</v>
      </c>
      <c r="DM433" s="1">
        <v>6.8</v>
      </c>
      <c r="DN433" s="1">
        <v>0.249</v>
      </c>
      <c r="DO433" s="1">
        <v>0</v>
      </c>
      <c r="DP433" s="16">
        <f t="shared" si="160"/>
        <v>-2.1978723404255316</v>
      </c>
    </row>
    <row r="434" spans="1:120" x14ac:dyDescent="0.2">
      <c r="A434" s="13">
        <v>28</v>
      </c>
      <c r="B434" s="13" t="s">
        <v>1696</v>
      </c>
      <c r="C434" s="13" t="s">
        <v>1675</v>
      </c>
      <c r="D434" s="1"/>
      <c r="E434" s="13" t="s">
        <v>234</v>
      </c>
      <c r="F434" s="1" t="s">
        <v>235</v>
      </c>
      <c r="G434" s="13">
        <v>73</v>
      </c>
      <c r="H434" s="13">
        <v>205</v>
      </c>
      <c r="I434" s="13" t="s">
        <v>125</v>
      </c>
      <c r="J434" s="13">
        <v>2004</v>
      </c>
      <c r="K434" s="13">
        <v>1</v>
      </c>
      <c r="L434" s="13">
        <v>19</v>
      </c>
      <c r="M434" s="1"/>
      <c r="N434" s="1">
        <v>28</v>
      </c>
      <c r="O434" s="13" t="s">
        <v>1697</v>
      </c>
      <c r="P434" s="13" t="s">
        <v>1698</v>
      </c>
      <c r="Q434" s="1" t="str">
        <f t="shared" si="138"/>
        <v>ARI</v>
      </c>
      <c r="R434" s="13" t="s">
        <v>446</v>
      </c>
      <c r="S434" s="1"/>
      <c r="T434" s="13" t="s">
        <v>129</v>
      </c>
      <c r="U434" s="13">
        <v>69</v>
      </c>
      <c r="V434" s="13">
        <v>6</v>
      </c>
      <c r="W434" s="13">
        <v>15</v>
      </c>
      <c r="X434" s="14">
        <v>8</v>
      </c>
      <c r="Y434" s="13">
        <v>21</v>
      </c>
      <c r="Z434" s="13">
        <v>-27</v>
      </c>
      <c r="AA434" s="1">
        <v>82</v>
      </c>
      <c r="AB434" s="14">
        <v>39</v>
      </c>
      <c r="AC434" s="14">
        <v>42</v>
      </c>
      <c r="AD434" s="15">
        <f t="shared" si="139"/>
        <v>7.3170731707317069E-2</v>
      </c>
      <c r="AE434" s="15">
        <f t="shared" si="140"/>
        <v>3.6809815950920248E-2</v>
      </c>
      <c r="AF434" s="16">
        <v>1052.1333333333</v>
      </c>
      <c r="AG434" s="17">
        <f t="shared" si="141"/>
        <v>15.248309178743478</v>
      </c>
      <c r="AH434" s="29">
        <v>1499</v>
      </c>
      <c r="AI434" s="17">
        <f t="shared" si="142"/>
        <v>21.724637681159422</v>
      </c>
      <c r="AJ434" s="19">
        <f t="shared" si="143"/>
        <v>0.70189014898819213</v>
      </c>
      <c r="AK434" s="20">
        <f>'Even Strength'!AA434+'Power Play'!R434+'Penalty Kill'!L434</f>
        <v>133.38961038961037</v>
      </c>
      <c r="AL434" s="19">
        <f t="shared" si="144"/>
        <v>7.6068083481594941</v>
      </c>
      <c r="AM434" s="15">
        <f>IF(('Even Strength'!BR434+'Power Play'!AK434+'Penalty Kill'!AG434)&gt;0,V434/('Even Strength'!BR434+'Power Play'!AK434+'Penalty Kill'!AG434),0)</f>
        <v>0.23076923076923078</v>
      </c>
      <c r="AN434" s="15">
        <f>IF(('Even Strength'!BR434+'Power Play'!AK434+'Penalty Kill'!AG434)&gt;0,W434/('Even Strength'!BR434+'Power Play'!AK434+'Penalty Kill'!AG434),0)</f>
        <v>0.57692307692307687</v>
      </c>
      <c r="AO434" s="15">
        <f t="shared" si="145"/>
        <v>0.80769230769230771</v>
      </c>
      <c r="AP434" s="13">
        <v>11</v>
      </c>
      <c r="AQ434" s="13">
        <v>22</v>
      </c>
      <c r="AR434" s="21">
        <f t="shared" si="146"/>
        <v>0.33333333333333331</v>
      </c>
      <c r="AS434" s="22">
        <v>0.7</v>
      </c>
      <c r="AT434" s="1"/>
      <c r="AU434" s="1"/>
      <c r="AV434">
        <v>118</v>
      </c>
      <c r="AW434" s="13">
        <v>141</v>
      </c>
      <c r="AX434" s="13">
        <v>48</v>
      </c>
      <c r="AY434" s="13">
        <v>39</v>
      </c>
      <c r="AZ434" s="13">
        <v>15</v>
      </c>
      <c r="BA434" s="13">
        <v>26</v>
      </c>
      <c r="BB434" s="16">
        <f t="shared" si="147"/>
        <v>6.7291851476367608</v>
      </c>
      <c r="BC434" s="17">
        <f t="shared" si="148"/>
        <v>8.0408059814981634</v>
      </c>
      <c r="BD434" s="17">
        <f t="shared" si="149"/>
        <v>2.7372956532759702</v>
      </c>
      <c r="BE434" s="17">
        <f t="shared" si="150"/>
        <v>2.224052718286726</v>
      </c>
      <c r="BF434" s="17">
        <f t="shared" si="151"/>
        <v>0.85540489164874078</v>
      </c>
      <c r="BG434" s="17">
        <f t="shared" si="152"/>
        <v>1.4827018121911506</v>
      </c>
      <c r="BH434" s="13">
        <v>12</v>
      </c>
      <c r="BI434" s="13">
        <v>5</v>
      </c>
      <c r="BJ434" s="13">
        <v>0</v>
      </c>
      <c r="BK434" s="13">
        <v>0</v>
      </c>
      <c r="BL434" s="13">
        <v>0</v>
      </c>
      <c r="BM434" s="13">
        <v>0</v>
      </c>
      <c r="BN434" s="13">
        <f t="shared" si="153"/>
        <v>201</v>
      </c>
      <c r="BO434" s="16">
        <v>1.5030000000000001</v>
      </c>
      <c r="BP434" s="1"/>
      <c r="BQ434" s="1"/>
      <c r="BR434" s="23" t="str">
        <f t="shared" si="154"/>
        <v xml:space="preserve"> </v>
      </c>
      <c r="BS434" s="1"/>
      <c r="BT434" s="13">
        <v>1</v>
      </c>
      <c r="BU434" s="13">
        <v>15</v>
      </c>
      <c r="BV434" s="13">
        <v>0</v>
      </c>
      <c r="BW434" s="13">
        <v>0</v>
      </c>
      <c r="BX434" s="13">
        <v>1</v>
      </c>
      <c r="BY434" s="13">
        <v>0</v>
      </c>
      <c r="BZ434" s="13">
        <v>0</v>
      </c>
      <c r="CA434" s="13">
        <v>0</v>
      </c>
      <c r="CB434" s="23">
        <f t="shared" si="155"/>
        <v>0</v>
      </c>
      <c r="CC434" s="16">
        <v>0.1</v>
      </c>
      <c r="CD434" s="16">
        <v>0.30000000000000004</v>
      </c>
      <c r="CE434" s="16">
        <v>0.4</v>
      </c>
      <c r="CF434" s="24">
        <f t="shared" si="156"/>
        <v>5.7971014492753624E-3</v>
      </c>
      <c r="CG434" s="24">
        <f t="shared" si="157"/>
        <v>2.281079711063309E-2</v>
      </c>
      <c r="CH434" s="25">
        <v>5</v>
      </c>
      <c r="CI434" s="16">
        <v>21.1</v>
      </c>
      <c r="CJ434" s="16">
        <v>22.3</v>
      </c>
      <c r="CK434" s="16">
        <v>-12.9</v>
      </c>
      <c r="CL434" s="16">
        <v>-1.3</v>
      </c>
      <c r="CM434" s="16">
        <v>0.2</v>
      </c>
      <c r="CN434" s="16">
        <v>0</v>
      </c>
      <c r="CO434" s="16">
        <v>-1.1000000000000001</v>
      </c>
      <c r="CP434" s="26">
        <f t="shared" si="158"/>
        <v>-1.5942028985507249E-2</v>
      </c>
      <c r="CQ434" s="26">
        <f t="shared" si="159"/>
        <v>-6.2729692054241004E-2</v>
      </c>
      <c r="CR434" s="13">
        <v>1</v>
      </c>
      <c r="CS434" s="13">
        <v>0</v>
      </c>
      <c r="CT434" s="13">
        <v>1</v>
      </c>
      <c r="CU434" s="13">
        <v>-0.03</v>
      </c>
      <c r="CV434" s="13">
        <v>-1.43</v>
      </c>
      <c r="CW434" s="13">
        <v>2.48</v>
      </c>
      <c r="CX434" s="13">
        <v>0.64</v>
      </c>
      <c r="CY434" s="13">
        <v>-6.44</v>
      </c>
      <c r="CZ434" s="13">
        <v>-2.59</v>
      </c>
      <c r="DA434" s="13">
        <v>-7.37</v>
      </c>
      <c r="DB434" s="27">
        <v>-50.78</v>
      </c>
      <c r="DC434" s="27">
        <v>60.75</v>
      </c>
      <c r="DD434" s="27">
        <v>-111.54</v>
      </c>
      <c r="DE434" s="27">
        <v>-7.89</v>
      </c>
      <c r="DF434" s="27">
        <v>-43.82</v>
      </c>
      <c r="DG434" s="27">
        <v>22.85</v>
      </c>
      <c r="DH434" s="27">
        <v>-66.67</v>
      </c>
      <c r="DI434" s="27">
        <v>-4.72</v>
      </c>
      <c r="DJ434" s="1">
        <v>186</v>
      </c>
      <c r="DK434" s="28">
        <v>13</v>
      </c>
      <c r="DL434" s="28" t="s">
        <v>1699</v>
      </c>
      <c r="DM434" s="1">
        <v>2.5</v>
      </c>
      <c r="DN434" s="1">
        <v>0.24399999999999999</v>
      </c>
      <c r="DO434" s="1">
        <v>0</v>
      </c>
      <c r="DP434" s="16">
        <f t="shared" si="160"/>
        <v>-5.2489361702127653</v>
      </c>
    </row>
    <row r="435" spans="1:120" x14ac:dyDescent="0.2">
      <c r="A435" s="1"/>
      <c r="B435" s="13" t="s">
        <v>1700</v>
      </c>
      <c r="C435" s="13" t="s">
        <v>1701</v>
      </c>
      <c r="D435" s="13" t="s">
        <v>158</v>
      </c>
      <c r="E435" s="13" t="s">
        <v>141</v>
      </c>
      <c r="F435" s="1" t="s">
        <v>142</v>
      </c>
      <c r="G435" s="13">
        <v>73</v>
      </c>
      <c r="H435" s="13">
        <v>210</v>
      </c>
      <c r="I435" s="13" t="s">
        <v>150</v>
      </c>
      <c r="J435" s="1"/>
      <c r="K435" s="1"/>
      <c r="L435" s="1"/>
      <c r="M435" s="1"/>
      <c r="N435" s="1">
        <v>29</v>
      </c>
      <c r="O435" s="13" t="s">
        <v>506</v>
      </c>
      <c r="P435" s="13" t="s">
        <v>1702</v>
      </c>
      <c r="Q435" s="1" t="str">
        <f t="shared" si="138"/>
        <v>NYR</v>
      </c>
      <c r="R435" s="13" t="s">
        <v>179</v>
      </c>
      <c r="S435" s="1"/>
      <c r="T435" s="13" t="s">
        <v>173</v>
      </c>
      <c r="U435" s="13">
        <v>7</v>
      </c>
      <c r="V435" s="13">
        <v>0</v>
      </c>
      <c r="W435" s="13">
        <v>1</v>
      </c>
      <c r="X435" s="14">
        <v>0</v>
      </c>
      <c r="Y435" s="13">
        <v>1</v>
      </c>
      <c r="Z435" s="13">
        <v>1</v>
      </c>
      <c r="AA435" s="1">
        <v>7</v>
      </c>
      <c r="AB435" s="14">
        <v>1</v>
      </c>
      <c r="AC435" s="14">
        <v>5</v>
      </c>
      <c r="AD435" s="15">
        <f t="shared" si="139"/>
        <v>0</v>
      </c>
      <c r="AE435" s="15">
        <f t="shared" si="140"/>
        <v>0</v>
      </c>
      <c r="AF435" s="16">
        <v>107.7</v>
      </c>
      <c r="AG435" s="17">
        <f t="shared" si="141"/>
        <v>15.385714285714286</v>
      </c>
      <c r="AH435" s="29">
        <v>154</v>
      </c>
      <c r="AI435" s="17">
        <f t="shared" si="142"/>
        <v>22</v>
      </c>
      <c r="AJ435" s="19">
        <f t="shared" si="143"/>
        <v>0.69935064935064939</v>
      </c>
      <c r="AK435" s="20">
        <f>'Even Strength'!AA435+'Power Play'!R435+'Penalty Kill'!L435</f>
        <v>0</v>
      </c>
      <c r="AL435" s="19">
        <f t="shared" si="144"/>
        <v>0</v>
      </c>
      <c r="AM435" s="15">
        <f>IF(('Even Strength'!BR435+'Power Play'!AK435+'Penalty Kill'!AG435)&gt;0,V435/('Even Strength'!BR435+'Power Play'!AK435+'Penalty Kill'!AG435),0)</f>
        <v>0</v>
      </c>
      <c r="AN435" s="15">
        <f>IF(('Even Strength'!BR435+'Power Play'!AK435+'Penalty Kill'!AG435)&gt;0,W435/('Even Strength'!BR435+'Power Play'!AK435+'Penalty Kill'!AG435),0)</f>
        <v>0.16666666666666666</v>
      </c>
      <c r="AO435" s="15">
        <f t="shared" si="145"/>
        <v>0.16666666666666666</v>
      </c>
      <c r="AP435" s="13">
        <v>0</v>
      </c>
      <c r="AQ435" s="13">
        <v>0</v>
      </c>
      <c r="AR435" s="21">
        <f t="shared" si="146"/>
        <v>0</v>
      </c>
      <c r="AS435" s="22">
        <v>0</v>
      </c>
      <c r="AT435" s="1"/>
      <c r="AU435" s="1"/>
      <c r="AV435">
        <v>15</v>
      </c>
      <c r="AW435" s="13">
        <v>6</v>
      </c>
      <c r="AX435" s="13">
        <v>9</v>
      </c>
      <c r="AY435" s="13">
        <v>1</v>
      </c>
      <c r="AZ435" s="13">
        <v>5</v>
      </c>
      <c r="BA435" s="13">
        <v>2</v>
      </c>
      <c r="BB435" s="16">
        <f t="shared" si="147"/>
        <v>8.3565459610027855</v>
      </c>
      <c r="BC435" s="17">
        <f t="shared" si="148"/>
        <v>3.3426183844011139</v>
      </c>
      <c r="BD435" s="17">
        <f t="shared" si="149"/>
        <v>5.0139275766016711</v>
      </c>
      <c r="BE435" s="17">
        <f t="shared" si="150"/>
        <v>0.55710306406685228</v>
      </c>
      <c r="BF435" s="17">
        <f t="shared" si="151"/>
        <v>2.7855153203342615</v>
      </c>
      <c r="BG435" s="17">
        <f t="shared" si="152"/>
        <v>1.1142061281337046</v>
      </c>
      <c r="BH435" s="13">
        <v>0</v>
      </c>
      <c r="BI435" s="13">
        <v>0</v>
      </c>
      <c r="BJ435" s="13">
        <v>0</v>
      </c>
      <c r="BK435" s="13">
        <v>0</v>
      </c>
      <c r="BL435" s="13">
        <v>0</v>
      </c>
      <c r="BM435" s="13">
        <v>0</v>
      </c>
      <c r="BN435" s="13">
        <f t="shared" si="153"/>
        <v>15</v>
      </c>
      <c r="BO435" s="16">
        <v>1.4809999999999999</v>
      </c>
      <c r="BP435" s="1"/>
      <c r="BQ435" s="1"/>
      <c r="BR435" s="23" t="str">
        <f t="shared" si="154"/>
        <v xml:space="preserve"> </v>
      </c>
      <c r="BS435" s="1"/>
      <c r="BT435" s="13">
        <v>0</v>
      </c>
      <c r="BU435" s="13">
        <v>3</v>
      </c>
      <c r="BV435" s="13">
        <v>0</v>
      </c>
      <c r="BW435" s="13">
        <v>0</v>
      </c>
      <c r="BX435" s="13">
        <v>0</v>
      </c>
      <c r="BY435" s="13">
        <v>0</v>
      </c>
      <c r="BZ435" s="13">
        <v>0</v>
      </c>
      <c r="CA435" s="13">
        <v>0</v>
      </c>
      <c r="CB435" s="23">
        <f t="shared" si="155"/>
        <v>0</v>
      </c>
      <c r="CC435" s="16">
        <v>0</v>
      </c>
      <c r="CD435" s="16">
        <v>0.30000000000000004</v>
      </c>
      <c r="CE435" s="16">
        <v>0.2</v>
      </c>
      <c r="CF435" s="24">
        <f t="shared" si="156"/>
        <v>2.8571428571428574E-2</v>
      </c>
      <c r="CG435" s="24">
        <f t="shared" si="157"/>
        <v>0.11142061281337047</v>
      </c>
      <c r="CH435" s="25">
        <v>1</v>
      </c>
      <c r="CI435" s="16">
        <v>2.6</v>
      </c>
      <c r="CJ435" s="16">
        <v>3.4</v>
      </c>
      <c r="CK435" s="16">
        <v>-0.9</v>
      </c>
      <c r="CL435" s="16">
        <v>-0.30000000000000004</v>
      </c>
      <c r="CM435" s="16">
        <v>0.30000000000000004</v>
      </c>
      <c r="CN435" s="16">
        <v>0</v>
      </c>
      <c r="CO435" s="16">
        <v>0.1</v>
      </c>
      <c r="CP435" s="26">
        <f t="shared" si="158"/>
        <v>1.4285714285714287E-2</v>
      </c>
      <c r="CQ435" s="26">
        <f t="shared" si="159"/>
        <v>5.5710306406685235E-2</v>
      </c>
      <c r="CR435" s="13">
        <v>0</v>
      </c>
      <c r="CS435" s="13">
        <v>0</v>
      </c>
      <c r="CT435" s="13">
        <v>0</v>
      </c>
      <c r="CU435" s="13">
        <v>0</v>
      </c>
      <c r="CV435" s="13">
        <v>0.04</v>
      </c>
      <c r="CW435" s="13">
        <v>0.23</v>
      </c>
      <c r="CX435" s="13">
        <v>-0.16</v>
      </c>
      <c r="CY435" s="13">
        <v>0.5</v>
      </c>
      <c r="CZ435" s="13">
        <v>-0.57999999999999996</v>
      </c>
      <c r="DA435" s="13">
        <v>0.03</v>
      </c>
      <c r="DB435" s="27">
        <v>-1.26</v>
      </c>
      <c r="DC435" s="27">
        <v>-7.71</v>
      </c>
      <c r="DD435" s="27">
        <v>6.45</v>
      </c>
      <c r="DE435" s="27">
        <v>3.86</v>
      </c>
      <c r="DF435" s="27">
        <v>0.16</v>
      </c>
      <c r="DG435" s="27">
        <v>-2.57</v>
      </c>
      <c r="DH435" s="27">
        <v>2.73</v>
      </c>
      <c r="DI435" s="27">
        <v>1.63</v>
      </c>
      <c r="DJ435" s="1">
        <v>35</v>
      </c>
      <c r="DK435" s="1"/>
      <c r="DL435" s="1"/>
      <c r="DM435" s="1">
        <v>0.122</v>
      </c>
      <c r="DN435" s="1">
        <v>0</v>
      </c>
      <c r="DO435" s="1">
        <v>0</v>
      </c>
      <c r="DP435" s="16">
        <f t="shared" si="160"/>
        <v>6.0626858842370193E-2</v>
      </c>
    </row>
    <row r="436" spans="1:120" x14ac:dyDescent="0.2">
      <c r="A436" s="13">
        <v>67</v>
      </c>
      <c r="B436" s="13" t="s">
        <v>1703</v>
      </c>
      <c r="C436" s="13" t="s">
        <v>1704</v>
      </c>
      <c r="D436" s="13" t="s">
        <v>142</v>
      </c>
      <c r="E436" s="13" t="s">
        <v>123</v>
      </c>
      <c r="F436" s="1" t="s">
        <v>124</v>
      </c>
      <c r="G436" s="13">
        <v>68</v>
      </c>
      <c r="H436" s="13">
        <v>167</v>
      </c>
      <c r="I436" s="13" t="s">
        <v>150</v>
      </c>
      <c r="J436" s="13">
        <v>2009</v>
      </c>
      <c r="K436" s="13">
        <v>6</v>
      </c>
      <c r="L436" s="13">
        <v>179</v>
      </c>
      <c r="M436" s="13" t="s">
        <v>159</v>
      </c>
      <c r="N436" s="1">
        <v>24</v>
      </c>
      <c r="O436" s="13" t="s">
        <v>466</v>
      </c>
      <c r="P436" s="13" t="s">
        <v>1705</v>
      </c>
      <c r="Q436" s="1" t="str">
        <f t="shared" si="138"/>
        <v>TOR</v>
      </c>
      <c r="R436" s="13" t="s">
        <v>249</v>
      </c>
      <c r="S436" s="1"/>
      <c r="T436" s="13" t="s">
        <v>154</v>
      </c>
      <c r="U436" s="13">
        <v>20</v>
      </c>
      <c r="V436" s="13">
        <v>2</v>
      </c>
      <c r="W436" s="13">
        <v>2</v>
      </c>
      <c r="X436" s="14">
        <v>1</v>
      </c>
      <c r="Y436" s="13">
        <v>4</v>
      </c>
      <c r="Z436" s="13">
        <v>-3</v>
      </c>
      <c r="AA436" s="1">
        <v>8</v>
      </c>
      <c r="AB436" s="14">
        <v>0</v>
      </c>
      <c r="AC436" s="14">
        <v>8</v>
      </c>
      <c r="AD436" s="15">
        <f t="shared" si="139"/>
        <v>0.25</v>
      </c>
      <c r="AE436" s="15">
        <f t="shared" si="140"/>
        <v>0.125</v>
      </c>
      <c r="AF436" s="16">
        <v>158.21666666670001</v>
      </c>
      <c r="AG436" s="17">
        <f t="shared" si="141"/>
        <v>7.9108333333350007</v>
      </c>
      <c r="AH436" s="29">
        <v>221</v>
      </c>
      <c r="AI436" s="17">
        <f t="shared" si="142"/>
        <v>11.05</v>
      </c>
      <c r="AJ436" s="19">
        <f t="shared" si="143"/>
        <v>0.71591251885384621</v>
      </c>
      <c r="AK436" s="20">
        <f>'Even Strength'!AA436+'Power Play'!R436+'Penalty Kill'!L436</f>
        <v>10.6</v>
      </c>
      <c r="AL436" s="19">
        <f t="shared" si="144"/>
        <v>4.0198040661531609</v>
      </c>
      <c r="AM436" s="15">
        <f>IF(('Even Strength'!BR436+'Power Play'!AK436+'Penalty Kill'!AG436)&gt;0,V436/('Even Strength'!BR436+'Power Play'!AK436+'Penalty Kill'!AG436),0)</f>
        <v>0.33333333333333331</v>
      </c>
      <c r="AN436" s="15">
        <f>IF(('Even Strength'!BR436+'Power Play'!AK436+'Penalty Kill'!AG436)&gt;0,W436/('Even Strength'!BR436+'Power Play'!AK436+'Penalty Kill'!AG436),0)</f>
        <v>0.33333333333333331</v>
      </c>
      <c r="AO436" s="15">
        <f t="shared" si="145"/>
        <v>0.66666666666666663</v>
      </c>
      <c r="AP436" s="13">
        <v>1</v>
      </c>
      <c r="AQ436" s="13">
        <v>1</v>
      </c>
      <c r="AR436" s="21">
        <f t="shared" si="146"/>
        <v>0.5</v>
      </c>
      <c r="AS436" s="22">
        <v>0.1</v>
      </c>
      <c r="AT436" s="1"/>
      <c r="AU436" s="1"/>
      <c r="AV436">
        <v>30</v>
      </c>
      <c r="AW436" s="13">
        <v>21</v>
      </c>
      <c r="AX436" s="13">
        <v>4</v>
      </c>
      <c r="AY436" s="13">
        <v>0</v>
      </c>
      <c r="AZ436" s="13">
        <v>4</v>
      </c>
      <c r="BA436" s="13">
        <v>7</v>
      </c>
      <c r="BB436" s="16">
        <f t="shared" si="147"/>
        <v>11.376803960810834</v>
      </c>
      <c r="BC436" s="17">
        <f t="shared" si="148"/>
        <v>7.9637627725675841</v>
      </c>
      <c r="BD436" s="17">
        <f t="shared" si="149"/>
        <v>1.5169071947747779</v>
      </c>
      <c r="BE436" s="17">
        <f t="shared" si="150"/>
        <v>0</v>
      </c>
      <c r="BF436" s="17">
        <f t="shared" si="151"/>
        <v>1.5169071947747779</v>
      </c>
      <c r="BG436" s="17">
        <f t="shared" si="152"/>
        <v>2.6545875908558614</v>
      </c>
      <c r="BH436" s="13">
        <v>6</v>
      </c>
      <c r="BI436" s="13">
        <v>3</v>
      </c>
      <c r="BJ436" s="13">
        <v>0</v>
      </c>
      <c r="BK436" s="13">
        <v>0</v>
      </c>
      <c r="BL436" s="13">
        <v>0</v>
      </c>
      <c r="BM436" s="13">
        <v>0</v>
      </c>
      <c r="BN436" s="13">
        <f t="shared" si="153"/>
        <v>31</v>
      </c>
      <c r="BO436" s="16">
        <v>-0.247</v>
      </c>
      <c r="BP436" s="1"/>
      <c r="BQ436" s="1"/>
      <c r="BR436" s="23" t="str">
        <f t="shared" si="154"/>
        <v xml:space="preserve"> </v>
      </c>
      <c r="BS436" s="1"/>
      <c r="BT436" s="13">
        <v>0</v>
      </c>
      <c r="BU436" s="13">
        <v>4</v>
      </c>
      <c r="BV436" s="13">
        <v>0</v>
      </c>
      <c r="BW436" s="13">
        <v>0</v>
      </c>
      <c r="BX436" s="13">
        <v>0</v>
      </c>
      <c r="BY436" s="13">
        <v>0</v>
      </c>
      <c r="BZ436" s="13">
        <v>0</v>
      </c>
      <c r="CA436" s="13">
        <v>0</v>
      </c>
      <c r="CB436" s="23">
        <f t="shared" si="155"/>
        <v>0</v>
      </c>
      <c r="CC436" s="16">
        <v>0.30000000000000004</v>
      </c>
      <c r="CD436" s="16">
        <v>0.1</v>
      </c>
      <c r="CE436" s="16">
        <v>0.30000000000000004</v>
      </c>
      <c r="CF436" s="24">
        <f t="shared" si="156"/>
        <v>1.5000000000000003E-2</v>
      </c>
      <c r="CG436" s="24">
        <f t="shared" si="157"/>
        <v>0.11376803960810836</v>
      </c>
      <c r="CH436" s="25">
        <v>1</v>
      </c>
      <c r="CI436" s="16">
        <v>4.0999999999999996</v>
      </c>
      <c r="CJ436" s="16">
        <v>4.4000000000000004</v>
      </c>
      <c r="CK436" s="16">
        <v>-1.6</v>
      </c>
      <c r="CL436" s="16">
        <v>-0.1</v>
      </c>
      <c r="CM436" s="16">
        <v>0.2</v>
      </c>
      <c r="CN436" s="16">
        <v>0</v>
      </c>
      <c r="CO436" s="16">
        <v>0.2</v>
      </c>
      <c r="CP436" s="26">
        <f t="shared" si="158"/>
        <v>0.01</v>
      </c>
      <c r="CQ436" s="26">
        <f t="shared" si="159"/>
        <v>7.5845359738738891E-2</v>
      </c>
      <c r="CR436" s="13">
        <v>0</v>
      </c>
      <c r="CS436" s="13">
        <v>0</v>
      </c>
      <c r="CT436" s="13">
        <v>0</v>
      </c>
      <c r="CU436" s="13">
        <v>-0.01</v>
      </c>
      <c r="CV436" s="13">
        <v>-0.05</v>
      </c>
      <c r="CW436" s="13">
        <v>-7.0000000000000007E-2</v>
      </c>
      <c r="CX436" s="13">
        <v>-0.82</v>
      </c>
      <c r="CY436" s="13">
        <v>-0.41</v>
      </c>
      <c r="CZ436" s="13">
        <v>1.48</v>
      </c>
      <c r="DA436" s="13">
        <v>0.12</v>
      </c>
      <c r="DB436" s="27">
        <v>-6.23</v>
      </c>
      <c r="DC436" s="27">
        <v>-10.09</v>
      </c>
      <c r="DD436" s="27">
        <v>3.87</v>
      </c>
      <c r="DE436" s="27">
        <v>1.56</v>
      </c>
      <c r="DF436" s="27">
        <v>-14.06</v>
      </c>
      <c r="DG436" s="27">
        <v>-5.82</v>
      </c>
      <c r="DH436" s="27">
        <v>-8.25</v>
      </c>
      <c r="DI436" s="27">
        <v>-3.33</v>
      </c>
      <c r="DJ436" s="1">
        <v>124</v>
      </c>
      <c r="DK436" s="28">
        <v>20</v>
      </c>
      <c r="DL436" s="28" t="s">
        <v>399</v>
      </c>
      <c r="DM436" s="1">
        <v>0.36699999999999999</v>
      </c>
      <c r="DN436" s="1">
        <v>0.13400000000000001</v>
      </c>
      <c r="DO436" s="1">
        <v>0</v>
      </c>
      <c r="DP436" s="16">
        <f t="shared" si="160"/>
        <v>0.19929078014184406</v>
      </c>
    </row>
    <row r="437" spans="1:120" x14ac:dyDescent="0.2">
      <c r="A437" s="13">
        <v>20</v>
      </c>
      <c r="B437" s="13" t="s">
        <v>1706</v>
      </c>
      <c r="C437" s="13" t="s">
        <v>517</v>
      </c>
      <c r="D437" s="13" t="s">
        <v>518</v>
      </c>
      <c r="E437" s="13" t="s">
        <v>123</v>
      </c>
      <c r="F437" s="1" t="s">
        <v>124</v>
      </c>
      <c r="G437" s="13">
        <v>75</v>
      </c>
      <c r="H437" s="13">
        <v>226</v>
      </c>
      <c r="I437" s="13" t="s">
        <v>125</v>
      </c>
      <c r="J437" s="13">
        <v>2009</v>
      </c>
      <c r="K437" s="13">
        <v>1</v>
      </c>
      <c r="L437" s="13">
        <v>19</v>
      </c>
      <c r="M437" s="1"/>
      <c r="N437" s="1">
        <v>23</v>
      </c>
      <c r="O437" s="13" t="s">
        <v>591</v>
      </c>
      <c r="P437" s="13" t="s">
        <v>1707</v>
      </c>
      <c r="Q437" s="1" t="str">
        <f t="shared" si="138"/>
        <v>NYR</v>
      </c>
      <c r="R437" s="13" t="s">
        <v>179</v>
      </c>
      <c r="S437" s="1"/>
      <c r="T437" s="13" t="s">
        <v>207</v>
      </c>
      <c r="U437" s="13">
        <v>80</v>
      </c>
      <c r="V437" s="13">
        <v>21</v>
      </c>
      <c r="W437" s="13">
        <v>25</v>
      </c>
      <c r="X437" s="14">
        <v>16</v>
      </c>
      <c r="Y437" s="13">
        <v>46</v>
      </c>
      <c r="Z437" s="13">
        <v>24</v>
      </c>
      <c r="AA437" s="1">
        <v>180</v>
      </c>
      <c r="AB437" s="14">
        <v>74</v>
      </c>
      <c r="AC437" s="14">
        <v>43</v>
      </c>
      <c r="AD437" s="15">
        <f t="shared" si="139"/>
        <v>0.11666666666666667</v>
      </c>
      <c r="AE437" s="15">
        <f t="shared" si="140"/>
        <v>7.0707070707070704E-2</v>
      </c>
      <c r="AF437" s="16">
        <v>1256.9166666666999</v>
      </c>
      <c r="AG437" s="17">
        <f t="shared" si="141"/>
        <v>15.711458333333749</v>
      </c>
      <c r="AH437" s="29">
        <v>1749</v>
      </c>
      <c r="AI437" s="17">
        <f t="shared" si="142"/>
        <v>21.862500000000001</v>
      </c>
      <c r="AJ437" s="19">
        <f t="shared" si="143"/>
        <v>0.71864875166763864</v>
      </c>
      <c r="AK437" s="20">
        <f>'Even Strength'!AA437+'Power Play'!R437+'Penalty Kill'!L437</f>
        <v>149.42307692307693</v>
      </c>
      <c r="AL437" s="19">
        <f t="shared" si="144"/>
        <v>7.1328393147657989</v>
      </c>
      <c r="AM437" s="15">
        <f>IF(('Even Strength'!BR437+'Power Play'!AK437+'Penalty Kill'!AG437)&gt;0,V437/('Even Strength'!BR437+'Power Play'!AK437+'Penalty Kill'!AG437),0)</f>
        <v>0.328125</v>
      </c>
      <c r="AN437" s="15">
        <f>IF(('Even Strength'!BR437+'Power Play'!AK437+'Penalty Kill'!AG437)&gt;0,W437/('Even Strength'!BR437+'Power Play'!AK437+'Penalty Kill'!AG437),0)</f>
        <v>0.390625</v>
      </c>
      <c r="AO437" s="15">
        <f t="shared" si="145"/>
        <v>0.71875</v>
      </c>
      <c r="AP437" s="13">
        <v>9</v>
      </c>
      <c r="AQ437" s="13">
        <v>12</v>
      </c>
      <c r="AR437" s="21">
        <f t="shared" si="146"/>
        <v>0.42857142857142855</v>
      </c>
      <c r="AS437" s="22">
        <v>0.4</v>
      </c>
      <c r="AT437" s="1"/>
      <c r="AU437" s="1"/>
      <c r="AV437">
        <v>85</v>
      </c>
      <c r="AW437" s="13">
        <v>162</v>
      </c>
      <c r="AX437" s="13">
        <v>17</v>
      </c>
      <c r="AY437" s="13">
        <v>74</v>
      </c>
      <c r="AZ437" s="13">
        <v>46</v>
      </c>
      <c r="BA437" s="13">
        <v>25</v>
      </c>
      <c r="BB437" s="16">
        <f t="shared" si="147"/>
        <v>4.0575482331100163</v>
      </c>
      <c r="BC437" s="17">
        <f t="shared" si="148"/>
        <v>7.7332095736920312</v>
      </c>
      <c r="BD437" s="17">
        <f t="shared" si="149"/>
        <v>0.81150964662200331</v>
      </c>
      <c r="BE437" s="17">
        <f t="shared" si="150"/>
        <v>3.5324537558840143</v>
      </c>
      <c r="BF437" s="17">
        <f t="shared" si="151"/>
        <v>2.1958496320360088</v>
      </c>
      <c r="BG437" s="17">
        <f t="shared" si="152"/>
        <v>1.193396539150005</v>
      </c>
      <c r="BH437" s="13">
        <v>88</v>
      </c>
      <c r="BI437" s="13">
        <v>23</v>
      </c>
      <c r="BJ437" s="13">
        <v>4</v>
      </c>
      <c r="BK437" s="13">
        <v>1</v>
      </c>
      <c r="BL437" s="13">
        <v>1</v>
      </c>
      <c r="BM437" s="13">
        <v>0</v>
      </c>
      <c r="BN437" s="13">
        <f t="shared" si="153"/>
        <v>271</v>
      </c>
      <c r="BO437" s="16">
        <v>-2.1829999999999998</v>
      </c>
      <c r="BP437" s="1"/>
      <c r="BQ437" s="1"/>
      <c r="BR437" s="23" t="str">
        <f t="shared" si="154"/>
        <v xml:space="preserve"> </v>
      </c>
      <c r="BS437" s="1"/>
      <c r="BT437" s="13">
        <v>7</v>
      </c>
      <c r="BU437" s="13">
        <v>16</v>
      </c>
      <c r="BV437" s="13">
        <v>0</v>
      </c>
      <c r="BW437" s="13">
        <v>1</v>
      </c>
      <c r="BX437" s="13">
        <v>5</v>
      </c>
      <c r="BY437" s="13">
        <v>0</v>
      </c>
      <c r="BZ437" s="13">
        <v>0</v>
      </c>
      <c r="CA437" s="13">
        <v>0</v>
      </c>
      <c r="CB437" s="23">
        <f t="shared" si="155"/>
        <v>0</v>
      </c>
      <c r="CC437" s="16">
        <v>4.2</v>
      </c>
      <c r="CD437" s="16">
        <v>2.2000000000000002</v>
      </c>
      <c r="CE437" s="16">
        <v>6.4</v>
      </c>
      <c r="CF437" s="24">
        <f t="shared" si="156"/>
        <v>0.08</v>
      </c>
      <c r="CG437" s="24">
        <f t="shared" si="157"/>
        <v>0.30550951402240129</v>
      </c>
      <c r="CH437" s="25">
        <v>5</v>
      </c>
      <c r="CI437" s="16">
        <v>27.4</v>
      </c>
      <c r="CJ437" s="16">
        <v>22.4</v>
      </c>
      <c r="CK437" s="16">
        <v>13.6</v>
      </c>
      <c r="CL437" s="16">
        <v>7.8</v>
      </c>
      <c r="CM437" s="16">
        <v>3</v>
      </c>
      <c r="CN437" s="16">
        <v>0</v>
      </c>
      <c r="CO437" s="16">
        <v>10.8</v>
      </c>
      <c r="CP437" s="26">
        <f t="shared" si="158"/>
        <v>0.13500000000000001</v>
      </c>
      <c r="CQ437" s="26">
        <f t="shared" si="159"/>
        <v>0.51554730491280221</v>
      </c>
      <c r="CR437" s="13">
        <v>3</v>
      </c>
      <c r="CS437" s="13">
        <v>6</v>
      </c>
      <c r="CT437" s="13">
        <v>4</v>
      </c>
      <c r="CU437" s="13">
        <v>0.01</v>
      </c>
      <c r="CV437" s="13">
        <v>0.73</v>
      </c>
      <c r="CW437" s="13">
        <v>-0.35</v>
      </c>
      <c r="CX437" s="13">
        <v>7.38</v>
      </c>
      <c r="CY437" s="13">
        <v>0.01</v>
      </c>
      <c r="CZ437" s="13">
        <v>1.97</v>
      </c>
      <c r="DA437" s="13">
        <v>9.75</v>
      </c>
      <c r="DB437" s="27">
        <v>-21.37</v>
      </c>
      <c r="DC437" s="27">
        <v>26.96</v>
      </c>
      <c r="DD437" s="27">
        <v>-48.33</v>
      </c>
      <c r="DE437" s="27">
        <v>-2.7</v>
      </c>
      <c r="DF437" s="27">
        <v>-12.25</v>
      </c>
      <c r="DG437" s="27">
        <v>24.66</v>
      </c>
      <c r="DH437" s="27">
        <v>-36.9</v>
      </c>
      <c r="DI437" s="27">
        <v>-2.06</v>
      </c>
      <c r="DJ437" s="1">
        <v>186</v>
      </c>
      <c r="DK437" s="28">
        <v>1</v>
      </c>
      <c r="DL437" s="28" t="s">
        <v>1708</v>
      </c>
      <c r="DM437" s="1">
        <v>2.4750000000000001</v>
      </c>
      <c r="DN437" s="1">
        <v>0.03</v>
      </c>
      <c r="DO437" s="1">
        <v>0</v>
      </c>
      <c r="DP437" s="16">
        <f t="shared" si="160"/>
        <v>6.7042553191489365</v>
      </c>
    </row>
    <row r="438" spans="1:120" x14ac:dyDescent="0.2">
      <c r="A438" s="13">
        <v>46</v>
      </c>
      <c r="B438" s="13" t="s">
        <v>1709</v>
      </c>
      <c r="C438" s="13" t="s">
        <v>1710</v>
      </c>
      <c r="D438" s="1"/>
      <c r="E438" s="13" t="s">
        <v>1012</v>
      </c>
      <c r="F438" s="1" t="s">
        <v>1013</v>
      </c>
      <c r="G438" s="13">
        <v>72</v>
      </c>
      <c r="H438" s="13">
        <v>188</v>
      </c>
      <c r="I438" s="13" t="s">
        <v>150</v>
      </c>
      <c r="J438" s="13">
        <v>2004</v>
      </c>
      <c r="K438" s="13">
        <v>2</v>
      </c>
      <c r="L438" s="13">
        <v>63</v>
      </c>
      <c r="M438" s="1"/>
      <c r="N438" s="1">
        <v>28</v>
      </c>
      <c r="O438" s="13" t="s">
        <v>262</v>
      </c>
      <c r="P438" s="13" t="s">
        <v>1711</v>
      </c>
      <c r="Q438" s="1" t="str">
        <f t="shared" si="138"/>
        <v>BOS</v>
      </c>
      <c r="R438" s="13" t="s">
        <v>314</v>
      </c>
      <c r="S438" s="1"/>
      <c r="T438" s="13" t="s">
        <v>146</v>
      </c>
      <c r="U438" s="13">
        <v>47</v>
      </c>
      <c r="V438" s="13">
        <v>7</v>
      </c>
      <c r="W438" s="13">
        <v>24</v>
      </c>
      <c r="X438" s="14">
        <v>12</v>
      </c>
      <c r="Y438" s="13">
        <v>31</v>
      </c>
      <c r="Z438" s="13">
        <v>7</v>
      </c>
      <c r="AA438" s="1">
        <v>70</v>
      </c>
      <c r="AB438" s="14">
        <v>32</v>
      </c>
      <c r="AC438" s="14">
        <v>39</v>
      </c>
      <c r="AD438" s="15">
        <f t="shared" si="139"/>
        <v>0.1</v>
      </c>
      <c r="AE438" s="15">
        <f t="shared" si="140"/>
        <v>4.9645390070921988E-2</v>
      </c>
      <c r="AF438" s="16">
        <v>853.85</v>
      </c>
      <c r="AG438" s="17">
        <f t="shared" si="141"/>
        <v>18.167021276595744</v>
      </c>
      <c r="AH438" s="29">
        <v>1047</v>
      </c>
      <c r="AI438" s="17">
        <f t="shared" si="142"/>
        <v>22.276595744680851</v>
      </c>
      <c r="AJ438" s="19">
        <f t="shared" si="143"/>
        <v>0.81552053486150911</v>
      </c>
      <c r="AK438" s="20">
        <f>'Even Strength'!AA438+'Power Play'!R438+'Penalty Kill'!L438</f>
        <v>101.33333333333333</v>
      </c>
      <c r="AL438" s="19">
        <f t="shared" si="144"/>
        <v>7.1206886455466414</v>
      </c>
      <c r="AM438" s="15">
        <f>IF(('Even Strength'!BR438+'Power Play'!AK438+'Penalty Kill'!AG438)&gt;0,V438/('Even Strength'!BR438+'Power Play'!AK438+'Penalty Kill'!AG438),0)</f>
        <v>0.17073170731707318</v>
      </c>
      <c r="AN438" s="15">
        <f>IF(('Even Strength'!BR438+'Power Play'!AK438+'Penalty Kill'!AG438)&gt;0,W438/('Even Strength'!BR438+'Power Play'!AK438+'Penalty Kill'!AG438),0)</f>
        <v>0.58536585365853655</v>
      </c>
      <c r="AO438" s="15">
        <f t="shared" si="145"/>
        <v>0.75609756097560976</v>
      </c>
      <c r="AP438" s="13">
        <v>316</v>
      </c>
      <c r="AQ438" s="13">
        <v>278</v>
      </c>
      <c r="AR438" s="21">
        <f t="shared" si="146"/>
        <v>0.53198653198653201</v>
      </c>
      <c r="AS438" s="22">
        <v>20.3</v>
      </c>
      <c r="AT438" s="13">
        <v>4</v>
      </c>
      <c r="AU438" s="13">
        <v>2</v>
      </c>
      <c r="AV438">
        <v>67</v>
      </c>
      <c r="AW438" s="13">
        <v>35</v>
      </c>
      <c r="AX438" s="13">
        <v>29</v>
      </c>
      <c r="AY438" s="13">
        <v>32</v>
      </c>
      <c r="AZ438" s="13">
        <v>21</v>
      </c>
      <c r="BA438" s="13">
        <v>20</v>
      </c>
      <c r="BB438" s="16">
        <f t="shared" si="147"/>
        <v>4.708086900509457</v>
      </c>
      <c r="BC438" s="17">
        <f t="shared" si="148"/>
        <v>2.4594483808631495</v>
      </c>
      <c r="BD438" s="17">
        <f t="shared" si="149"/>
        <v>2.0378286584294667</v>
      </c>
      <c r="BE438" s="17">
        <f t="shared" si="150"/>
        <v>2.2486385196463079</v>
      </c>
      <c r="BF438" s="17">
        <f t="shared" si="151"/>
        <v>1.4756690285178895</v>
      </c>
      <c r="BG438" s="17">
        <f t="shared" si="152"/>
        <v>1.4053990747789424</v>
      </c>
      <c r="BH438" s="13">
        <v>22</v>
      </c>
      <c r="BI438" s="13">
        <v>10</v>
      </c>
      <c r="BJ438" s="13">
        <v>0</v>
      </c>
      <c r="BK438" s="13">
        <v>0</v>
      </c>
      <c r="BL438" s="13">
        <v>0</v>
      </c>
      <c r="BM438" s="13">
        <v>0</v>
      </c>
      <c r="BN438" s="13">
        <f t="shared" si="153"/>
        <v>86</v>
      </c>
      <c r="BO438" s="16">
        <v>-2.41</v>
      </c>
      <c r="BP438" s="13">
        <v>5</v>
      </c>
      <c r="BQ438" s="13">
        <v>1</v>
      </c>
      <c r="BR438" s="23">
        <f t="shared" si="154"/>
        <v>0.2</v>
      </c>
      <c r="BS438" s="13">
        <v>1</v>
      </c>
      <c r="BT438" s="13">
        <v>1</v>
      </c>
      <c r="BU438" s="13">
        <v>15</v>
      </c>
      <c r="BV438" s="13">
        <v>0</v>
      </c>
      <c r="BW438" s="13">
        <v>0</v>
      </c>
      <c r="BX438" s="13">
        <v>1</v>
      </c>
      <c r="BY438" s="13">
        <v>1</v>
      </c>
      <c r="BZ438" s="13">
        <v>0</v>
      </c>
      <c r="CA438" s="13">
        <v>0</v>
      </c>
      <c r="CB438" s="23">
        <f t="shared" si="155"/>
        <v>0</v>
      </c>
      <c r="CC438" s="16">
        <v>1.9</v>
      </c>
      <c r="CD438" s="16">
        <v>1.2</v>
      </c>
      <c r="CE438" s="16">
        <v>3.1</v>
      </c>
      <c r="CF438" s="24">
        <f t="shared" si="156"/>
        <v>6.5957446808510636E-2</v>
      </c>
      <c r="CG438" s="24">
        <f t="shared" si="157"/>
        <v>0.21783685659073607</v>
      </c>
      <c r="CH438" s="25">
        <v>5</v>
      </c>
      <c r="CI438" s="16">
        <v>19.5</v>
      </c>
      <c r="CJ438" s="16">
        <v>15.9</v>
      </c>
      <c r="CK438" s="16">
        <v>5.9</v>
      </c>
      <c r="CL438" s="16">
        <v>3.2</v>
      </c>
      <c r="CM438" s="16">
        <v>2</v>
      </c>
      <c r="CN438" s="16">
        <v>-0.4</v>
      </c>
      <c r="CO438" s="16">
        <v>4.8</v>
      </c>
      <c r="CP438" s="26">
        <f t="shared" si="158"/>
        <v>0.10212765957446808</v>
      </c>
      <c r="CQ438" s="26">
        <f t="shared" si="159"/>
        <v>0.33729577794694615</v>
      </c>
      <c r="CR438" s="13">
        <v>1</v>
      </c>
      <c r="CS438" s="13">
        <v>2</v>
      </c>
      <c r="CT438" s="13">
        <v>1</v>
      </c>
      <c r="CU438" s="13">
        <v>0.45</v>
      </c>
      <c r="CV438" s="13">
        <v>-0.78</v>
      </c>
      <c r="CW438" s="13">
        <v>0.67</v>
      </c>
      <c r="CX438" s="13">
        <v>4.01</v>
      </c>
      <c r="CY438" s="13">
        <v>-1.47</v>
      </c>
      <c r="CZ438" s="13">
        <v>-0.38</v>
      </c>
      <c r="DA438" s="13">
        <v>2.5</v>
      </c>
      <c r="DB438" s="27">
        <v>-10.57</v>
      </c>
      <c r="DC438" s="27">
        <v>34.67</v>
      </c>
      <c r="DD438" s="27">
        <v>-45.24</v>
      </c>
      <c r="DE438" s="27">
        <v>-4.04</v>
      </c>
      <c r="DF438" s="27">
        <v>-16.190000000000001</v>
      </c>
      <c r="DG438" s="27">
        <v>45.7</v>
      </c>
      <c r="DH438" s="27">
        <v>-61.89</v>
      </c>
      <c r="DI438" s="27">
        <v>-5.53</v>
      </c>
      <c r="DJ438" s="1">
        <v>186</v>
      </c>
      <c r="DK438" s="28">
        <v>35</v>
      </c>
      <c r="DL438" s="28" t="s">
        <v>1712</v>
      </c>
      <c r="DM438" s="1">
        <v>5.25</v>
      </c>
      <c r="DN438" s="1">
        <v>0.25600000000000001</v>
      </c>
      <c r="DO438" s="1">
        <v>0</v>
      </c>
      <c r="DP438" s="16">
        <f t="shared" si="160"/>
        <v>-5.2</v>
      </c>
    </row>
    <row r="439" spans="1:120" x14ac:dyDescent="0.2">
      <c r="A439" s="13">
        <v>55</v>
      </c>
      <c r="B439" s="13" t="s">
        <v>1713</v>
      </c>
      <c r="C439" s="13" t="s">
        <v>1334</v>
      </c>
      <c r="D439" s="1"/>
      <c r="E439" s="13" t="s">
        <v>197</v>
      </c>
      <c r="F439" s="1" t="s">
        <v>198</v>
      </c>
      <c r="G439" s="13">
        <v>72</v>
      </c>
      <c r="H439" s="13">
        <v>194</v>
      </c>
      <c r="I439" s="13" t="s">
        <v>125</v>
      </c>
      <c r="J439" s="13">
        <v>2000</v>
      </c>
      <c r="K439" s="13">
        <v>1</v>
      </c>
      <c r="L439" s="13">
        <v>29</v>
      </c>
      <c r="M439" s="1"/>
      <c r="N439" s="1">
        <v>34</v>
      </c>
      <c r="O439" s="13" t="s">
        <v>1477</v>
      </c>
      <c r="P439" s="13" t="s">
        <v>1714</v>
      </c>
      <c r="Q439" s="1" t="str">
        <f t="shared" si="138"/>
        <v>DET</v>
      </c>
      <c r="R439" s="13" t="s">
        <v>128</v>
      </c>
      <c r="S439" s="1"/>
      <c r="T439" s="13" t="s">
        <v>173</v>
      </c>
      <c r="U439" s="13">
        <v>80</v>
      </c>
      <c r="V439" s="13">
        <v>9</v>
      </c>
      <c r="W439" s="13">
        <v>35</v>
      </c>
      <c r="X439" s="14">
        <v>13</v>
      </c>
      <c r="Y439" s="13">
        <v>44</v>
      </c>
      <c r="Z439" s="13">
        <v>-4</v>
      </c>
      <c r="AA439" s="1">
        <v>101</v>
      </c>
      <c r="AB439" s="14">
        <v>39</v>
      </c>
      <c r="AC439" s="14">
        <v>75</v>
      </c>
      <c r="AD439" s="15">
        <f t="shared" si="139"/>
        <v>8.9108910891089105E-2</v>
      </c>
      <c r="AE439" s="15">
        <f t="shared" si="140"/>
        <v>4.1860465116279069E-2</v>
      </c>
      <c r="AF439" s="16">
        <v>1907.05</v>
      </c>
      <c r="AG439" s="17">
        <f t="shared" si="141"/>
        <v>23.838124999999998</v>
      </c>
      <c r="AH439" s="29">
        <v>2547</v>
      </c>
      <c r="AI439" s="17">
        <f t="shared" si="142"/>
        <v>31.837499999999999</v>
      </c>
      <c r="AJ439" s="19">
        <f t="shared" si="143"/>
        <v>0.74874361994503336</v>
      </c>
      <c r="AK439" s="20">
        <f>'Even Strength'!AA439+'Power Play'!R439+'Penalty Kill'!L439</f>
        <v>99.461538461538453</v>
      </c>
      <c r="AL439" s="19">
        <f t="shared" si="144"/>
        <v>3.1292794146416227</v>
      </c>
      <c r="AM439" s="15">
        <f>IF(('Even Strength'!BR439+'Power Play'!AK439+'Penalty Kill'!AG439)&gt;0,V439/('Even Strength'!BR439+'Power Play'!AK439+'Penalty Kill'!AG439),0)</f>
        <v>0.1125</v>
      </c>
      <c r="AN439" s="15">
        <f>IF(('Even Strength'!BR439+'Power Play'!AK439+'Penalty Kill'!AG439)&gt;0,W439/('Even Strength'!BR439+'Power Play'!AK439+'Penalty Kill'!AG439),0)</f>
        <v>0.4375</v>
      </c>
      <c r="AO439" s="15">
        <f t="shared" si="145"/>
        <v>0.55000000000000004</v>
      </c>
      <c r="AP439" s="13">
        <v>1</v>
      </c>
      <c r="AQ439" s="13">
        <v>0</v>
      </c>
      <c r="AR439" s="21">
        <f t="shared" si="146"/>
        <v>1</v>
      </c>
      <c r="AS439" s="22">
        <v>0</v>
      </c>
      <c r="AT439" s="1"/>
      <c r="AU439" s="1"/>
      <c r="AV439">
        <v>83</v>
      </c>
      <c r="AW439" s="13">
        <v>91</v>
      </c>
      <c r="AX439" s="13">
        <v>106</v>
      </c>
      <c r="AY439" s="13">
        <v>39</v>
      </c>
      <c r="AZ439" s="13">
        <v>52</v>
      </c>
      <c r="BA439" s="13">
        <v>11</v>
      </c>
      <c r="BB439" s="16">
        <f t="shared" si="147"/>
        <v>2.611363100076034</v>
      </c>
      <c r="BC439" s="17">
        <f t="shared" si="148"/>
        <v>2.8630607482761334</v>
      </c>
      <c r="BD439" s="17">
        <f t="shared" si="149"/>
        <v>3.3349938386513203</v>
      </c>
      <c r="BE439" s="17">
        <f t="shared" si="150"/>
        <v>1.2270260349754856</v>
      </c>
      <c r="BF439" s="17">
        <f t="shared" si="151"/>
        <v>1.6360347133006476</v>
      </c>
      <c r="BG439" s="17">
        <f t="shared" si="152"/>
        <v>0.346084266275137</v>
      </c>
      <c r="BH439" s="13">
        <v>40</v>
      </c>
      <c r="BI439" s="13">
        <v>20</v>
      </c>
      <c r="BJ439" s="13">
        <v>0</v>
      </c>
      <c r="BK439" s="13">
        <v>0</v>
      </c>
      <c r="BL439" s="13">
        <v>0</v>
      </c>
      <c r="BM439" s="13">
        <v>0</v>
      </c>
      <c r="BN439" s="13">
        <f t="shared" si="153"/>
        <v>237</v>
      </c>
      <c r="BO439" s="16">
        <v>-4.1980000000000004</v>
      </c>
      <c r="BP439" s="13">
        <v>2</v>
      </c>
      <c r="BQ439" s="13">
        <v>0</v>
      </c>
      <c r="BR439" s="23">
        <f t="shared" si="154"/>
        <v>0</v>
      </c>
      <c r="BS439" s="13">
        <v>0</v>
      </c>
      <c r="BT439" s="13">
        <v>2</v>
      </c>
      <c r="BU439" s="13">
        <v>24</v>
      </c>
      <c r="BV439" s="13">
        <v>1</v>
      </c>
      <c r="BW439" s="13">
        <v>2</v>
      </c>
      <c r="BX439" s="13">
        <v>1</v>
      </c>
      <c r="BY439" s="13">
        <v>0</v>
      </c>
      <c r="BZ439" s="13">
        <v>0</v>
      </c>
      <c r="CA439" s="13">
        <v>0</v>
      </c>
      <c r="CB439" s="23">
        <f t="shared" si="155"/>
        <v>0</v>
      </c>
      <c r="CC439" s="16">
        <v>3.6</v>
      </c>
      <c r="CD439" s="16">
        <v>3.6</v>
      </c>
      <c r="CE439" s="16">
        <v>7.2</v>
      </c>
      <c r="CF439" s="24">
        <f t="shared" si="156"/>
        <v>0.09</v>
      </c>
      <c r="CG439" s="24">
        <f t="shared" si="157"/>
        <v>0.22652788338008967</v>
      </c>
      <c r="CH439" s="25">
        <v>6</v>
      </c>
      <c r="CI439" s="16">
        <v>45.9</v>
      </c>
      <c r="CJ439" s="16">
        <v>45.4</v>
      </c>
      <c r="CK439" s="16">
        <v>-3.7</v>
      </c>
      <c r="CL439" s="16">
        <v>6.3</v>
      </c>
      <c r="CM439" s="16">
        <v>4.8</v>
      </c>
      <c r="CN439" s="16">
        <v>-0.5</v>
      </c>
      <c r="CO439" s="16">
        <v>10.5</v>
      </c>
      <c r="CP439" s="26">
        <f t="shared" si="158"/>
        <v>0.13125000000000001</v>
      </c>
      <c r="CQ439" s="26">
        <f t="shared" si="159"/>
        <v>0.33035316326263076</v>
      </c>
      <c r="CR439" s="13">
        <v>1</v>
      </c>
      <c r="CS439" s="13">
        <v>1</v>
      </c>
      <c r="CT439" s="13">
        <v>1</v>
      </c>
      <c r="CU439" s="13">
        <v>0.01</v>
      </c>
      <c r="CV439" s="13">
        <v>-1.42</v>
      </c>
      <c r="CW439" s="13">
        <v>0.5</v>
      </c>
      <c r="CX439" s="13">
        <v>-0.03</v>
      </c>
      <c r="CY439" s="13">
        <v>-0.9</v>
      </c>
      <c r="CZ439" s="13">
        <v>1.92</v>
      </c>
      <c r="DA439" s="13">
        <v>0.08</v>
      </c>
      <c r="DB439" s="27">
        <v>-54.82</v>
      </c>
      <c r="DC439" s="27">
        <v>73.89</v>
      </c>
      <c r="DD439" s="27">
        <v>-128.71</v>
      </c>
      <c r="DE439" s="27">
        <v>-6.01</v>
      </c>
      <c r="DF439" s="27">
        <v>-34.85</v>
      </c>
      <c r="DG439" s="27">
        <v>85.78</v>
      </c>
      <c r="DH439" s="27">
        <v>-120.63</v>
      </c>
      <c r="DI439" s="27">
        <v>-5.63</v>
      </c>
      <c r="DJ439" s="1">
        <v>186</v>
      </c>
      <c r="DK439" s="28">
        <v>1</v>
      </c>
      <c r="DL439" s="28" t="s">
        <v>498</v>
      </c>
      <c r="DM439" s="1">
        <v>4.75</v>
      </c>
      <c r="DN439" s="1">
        <v>5.8000000000000003E-2</v>
      </c>
      <c r="DO439" s="1">
        <v>0</v>
      </c>
      <c r="DP439" s="16">
        <f t="shared" si="160"/>
        <v>1.5638297872340416</v>
      </c>
    </row>
    <row r="440" spans="1:120" x14ac:dyDescent="0.2">
      <c r="A440" s="13">
        <v>47</v>
      </c>
      <c r="B440" s="13" t="s">
        <v>1715</v>
      </c>
      <c r="C440" s="13" t="s">
        <v>1639</v>
      </c>
      <c r="D440" s="13" t="s">
        <v>122</v>
      </c>
      <c r="E440" s="13" t="s">
        <v>123</v>
      </c>
      <c r="F440" s="1" t="s">
        <v>124</v>
      </c>
      <c r="G440" s="13">
        <v>69</v>
      </c>
      <c r="H440" s="13">
        <v>181</v>
      </c>
      <c r="I440" s="13" t="s">
        <v>125</v>
      </c>
      <c r="J440" s="1"/>
      <c r="K440" s="1"/>
      <c r="L440" s="1"/>
      <c r="M440" s="1"/>
      <c r="N440" s="1">
        <v>23</v>
      </c>
      <c r="O440" s="13" t="s">
        <v>1716</v>
      </c>
      <c r="P440" s="13" t="s">
        <v>1717</v>
      </c>
      <c r="Q440" s="1" t="str">
        <f t="shared" si="138"/>
        <v>BOS</v>
      </c>
      <c r="R440" s="13" t="s">
        <v>314</v>
      </c>
      <c r="S440" s="1"/>
      <c r="T440" s="13" t="s">
        <v>173</v>
      </c>
      <c r="U440" s="13">
        <v>78</v>
      </c>
      <c r="V440" s="13">
        <v>12</v>
      </c>
      <c r="W440" s="13">
        <v>27</v>
      </c>
      <c r="X440" s="14">
        <v>14</v>
      </c>
      <c r="Y440" s="13">
        <v>39</v>
      </c>
      <c r="Z440" s="13">
        <v>13</v>
      </c>
      <c r="AA440" s="1">
        <v>205</v>
      </c>
      <c r="AB440" s="14">
        <v>88</v>
      </c>
      <c r="AC440" s="14">
        <v>128</v>
      </c>
      <c r="AD440" s="15">
        <f t="shared" si="139"/>
        <v>5.8536585365853662E-2</v>
      </c>
      <c r="AE440" s="15">
        <f t="shared" si="140"/>
        <v>2.8503562945368172E-2</v>
      </c>
      <c r="AF440" s="16">
        <v>1528.3333333333001</v>
      </c>
      <c r="AG440" s="17">
        <f t="shared" si="141"/>
        <v>19.594017094016667</v>
      </c>
      <c r="AH440" s="29">
        <v>1927</v>
      </c>
      <c r="AI440" s="17">
        <f t="shared" si="142"/>
        <v>24.705128205128204</v>
      </c>
      <c r="AJ440" s="19">
        <f t="shared" si="143"/>
        <v>0.79311537796227305</v>
      </c>
      <c r="AK440" s="20">
        <f>'Even Strength'!AA440+'Power Play'!R440+'Penalty Kill'!L440</f>
        <v>131.61923076923077</v>
      </c>
      <c r="AL440" s="19">
        <f t="shared" si="144"/>
        <v>5.1671671839611895</v>
      </c>
      <c r="AM440" s="15">
        <f>IF(('Even Strength'!BR440+'Power Play'!AK440+'Penalty Kill'!AG440)&gt;0,V440/('Even Strength'!BR440+'Power Play'!AK440+'Penalty Kill'!AG440),0)</f>
        <v>0.16666666666666666</v>
      </c>
      <c r="AN440" s="15">
        <f>IF(('Even Strength'!BR440+'Power Play'!AK440+'Penalty Kill'!AG440)&gt;0,W440/('Even Strength'!BR440+'Power Play'!AK440+'Penalty Kill'!AG440),0)</f>
        <v>0.375</v>
      </c>
      <c r="AO440" s="15">
        <f t="shared" si="145"/>
        <v>0.54166666666666663</v>
      </c>
      <c r="AP440" s="13">
        <v>0</v>
      </c>
      <c r="AQ440" s="13">
        <v>0</v>
      </c>
      <c r="AR440" s="21">
        <f t="shared" si="146"/>
        <v>0</v>
      </c>
      <c r="AS440" s="22">
        <v>0</v>
      </c>
      <c r="AT440" s="1"/>
      <c r="AU440" s="1"/>
      <c r="AV440">
        <v>129</v>
      </c>
      <c r="AW440" s="13">
        <v>75</v>
      </c>
      <c r="AX440" s="13">
        <v>68</v>
      </c>
      <c r="AY440" s="13">
        <v>88</v>
      </c>
      <c r="AZ440" s="13">
        <v>31</v>
      </c>
      <c r="BA440" s="13">
        <v>15</v>
      </c>
      <c r="BB440" s="16">
        <f t="shared" si="147"/>
        <v>5.0643402399128687</v>
      </c>
      <c r="BC440" s="17">
        <f t="shared" si="148"/>
        <v>2.944383860414459</v>
      </c>
      <c r="BD440" s="17">
        <f t="shared" si="149"/>
        <v>2.6695747001091097</v>
      </c>
      <c r="BE440" s="17">
        <f t="shared" si="150"/>
        <v>3.4547437295529653</v>
      </c>
      <c r="BF440" s="17">
        <f t="shared" si="151"/>
        <v>1.2170119956379764</v>
      </c>
      <c r="BG440" s="17">
        <f t="shared" si="152"/>
        <v>0.5888767720828918</v>
      </c>
      <c r="BH440" s="13">
        <v>20</v>
      </c>
      <c r="BI440" s="13">
        <v>5</v>
      </c>
      <c r="BJ440" s="13">
        <v>2</v>
      </c>
      <c r="BK440" s="13">
        <v>0</v>
      </c>
      <c r="BL440" s="13">
        <v>0</v>
      </c>
      <c r="BM440" s="13">
        <v>0</v>
      </c>
      <c r="BN440" s="13">
        <f t="shared" si="153"/>
        <v>165</v>
      </c>
      <c r="BO440" s="16">
        <v>10.79</v>
      </c>
      <c r="BP440" s="13">
        <v>6</v>
      </c>
      <c r="BQ440" s="13">
        <v>1</v>
      </c>
      <c r="BR440" s="23">
        <f t="shared" si="154"/>
        <v>0.16666666666666666</v>
      </c>
      <c r="BS440" s="13">
        <v>0</v>
      </c>
      <c r="BT440" s="13">
        <v>0</v>
      </c>
      <c r="BU440" s="13">
        <v>25</v>
      </c>
      <c r="BV440" s="13">
        <v>0</v>
      </c>
      <c r="BW440" s="13">
        <v>3</v>
      </c>
      <c r="BX440" s="13">
        <v>0</v>
      </c>
      <c r="BY440" s="13">
        <v>0</v>
      </c>
      <c r="BZ440" s="13">
        <v>0</v>
      </c>
      <c r="CA440" s="13">
        <v>0</v>
      </c>
      <c r="CB440" s="23">
        <f t="shared" si="155"/>
        <v>0</v>
      </c>
      <c r="CC440" s="16">
        <v>3.9</v>
      </c>
      <c r="CD440" s="16">
        <v>4.3</v>
      </c>
      <c r="CE440" s="16">
        <v>8.1999999999999993</v>
      </c>
      <c r="CF440" s="24">
        <f t="shared" si="156"/>
        <v>0.10512820512820512</v>
      </c>
      <c r="CG440" s="24">
        <f t="shared" si="157"/>
        <v>0.32191930207198083</v>
      </c>
      <c r="CH440" s="25">
        <v>5</v>
      </c>
      <c r="CI440" s="16">
        <v>37.5</v>
      </c>
      <c r="CJ440" s="16">
        <v>29.4</v>
      </c>
      <c r="CK440" s="16">
        <v>9.9</v>
      </c>
      <c r="CL440" s="16">
        <v>6.9</v>
      </c>
      <c r="CM440" s="16">
        <v>3.8</v>
      </c>
      <c r="CN440" s="16">
        <v>-0.7</v>
      </c>
      <c r="CO440" s="16">
        <v>10</v>
      </c>
      <c r="CP440" s="26">
        <f t="shared" si="158"/>
        <v>0.12820512820512819</v>
      </c>
      <c r="CQ440" s="26">
        <f t="shared" si="159"/>
        <v>0.39258451472192785</v>
      </c>
      <c r="CR440" s="13">
        <v>0</v>
      </c>
      <c r="CS440" s="13">
        <v>1</v>
      </c>
      <c r="CT440" s="13">
        <v>2</v>
      </c>
      <c r="CU440" s="13">
        <v>0</v>
      </c>
      <c r="CV440" s="13">
        <v>-0.11</v>
      </c>
      <c r="CW440" s="13">
        <v>2.17</v>
      </c>
      <c r="CX440" s="13">
        <v>7.98</v>
      </c>
      <c r="CY440" s="13">
        <v>-0.92</v>
      </c>
      <c r="CZ440" s="13">
        <v>0.45</v>
      </c>
      <c r="DA440" s="13">
        <v>9.57</v>
      </c>
      <c r="DB440" s="27">
        <v>10.210000000000001</v>
      </c>
      <c r="DC440" s="27">
        <v>24.75</v>
      </c>
      <c r="DD440" s="27">
        <v>-14.55</v>
      </c>
      <c r="DE440" s="27">
        <v>-0.72</v>
      </c>
      <c r="DF440" s="27">
        <v>5.85</v>
      </c>
      <c r="DG440" s="27">
        <v>11.52</v>
      </c>
      <c r="DH440" s="27">
        <v>-5.67</v>
      </c>
      <c r="DI440" s="27">
        <v>-0.28000000000000003</v>
      </c>
      <c r="DJ440" s="1">
        <v>186</v>
      </c>
      <c r="DK440" s="28">
        <v>4</v>
      </c>
      <c r="DL440" s="28" t="s">
        <v>1414</v>
      </c>
      <c r="DM440" s="1">
        <v>1.4</v>
      </c>
      <c r="DN440" s="1">
        <v>6.8000000000000005E-2</v>
      </c>
      <c r="DO440" s="1">
        <v>0</v>
      </c>
      <c r="DP440" s="16">
        <f t="shared" si="160"/>
        <v>8.1914893617021285</v>
      </c>
    </row>
    <row r="441" spans="1:120" x14ac:dyDescent="0.2">
      <c r="A441" s="13">
        <v>16</v>
      </c>
      <c r="B441" s="13" t="s">
        <v>1718</v>
      </c>
      <c r="C441" s="13" t="s">
        <v>1334</v>
      </c>
      <c r="D441" s="1"/>
      <c r="E441" s="13" t="s">
        <v>197</v>
      </c>
      <c r="F441" s="1" t="s">
        <v>198</v>
      </c>
      <c r="G441" s="13">
        <v>72</v>
      </c>
      <c r="H441" s="13">
        <v>186</v>
      </c>
      <c r="I441" s="13" t="s">
        <v>125</v>
      </c>
      <c r="J441" s="13">
        <v>2009</v>
      </c>
      <c r="K441" s="13">
        <v>5</v>
      </c>
      <c r="L441" s="13">
        <v>149</v>
      </c>
      <c r="M441" s="1"/>
      <c r="N441" s="1">
        <v>24</v>
      </c>
      <c r="O441" s="13" t="s">
        <v>1124</v>
      </c>
      <c r="P441" s="13" t="s">
        <v>1719</v>
      </c>
      <c r="Q441" s="1" t="str">
        <f t="shared" si="138"/>
        <v>CHI</v>
      </c>
      <c r="R441" s="13" t="s">
        <v>322</v>
      </c>
      <c r="S441" s="1"/>
      <c r="T441" s="13" t="s">
        <v>146</v>
      </c>
      <c r="U441" s="13">
        <v>81</v>
      </c>
      <c r="V441" s="13">
        <v>7</v>
      </c>
      <c r="W441" s="13">
        <v>10</v>
      </c>
      <c r="X441" s="14">
        <v>6</v>
      </c>
      <c r="Y441" s="13">
        <v>17</v>
      </c>
      <c r="Z441" s="13">
        <v>-5</v>
      </c>
      <c r="AA441" s="1">
        <v>126</v>
      </c>
      <c r="AB441" s="14">
        <v>29</v>
      </c>
      <c r="AC441" s="14">
        <v>36</v>
      </c>
      <c r="AD441" s="15">
        <f t="shared" si="139"/>
        <v>5.5555555555555552E-2</v>
      </c>
      <c r="AE441" s="15">
        <f t="shared" si="140"/>
        <v>3.6649214659685861E-2</v>
      </c>
      <c r="AF441" s="16">
        <v>1060.1500000000001</v>
      </c>
      <c r="AG441" s="17">
        <f t="shared" si="141"/>
        <v>13.088271604938273</v>
      </c>
      <c r="AH441" s="29">
        <v>1698</v>
      </c>
      <c r="AI441" s="17">
        <f t="shared" si="142"/>
        <v>20.962962962962962</v>
      </c>
      <c r="AJ441" s="19">
        <f t="shared" si="143"/>
        <v>0.62435217903415785</v>
      </c>
      <c r="AK441" s="20">
        <f>'Even Strength'!AA441+'Power Play'!R441+'Penalty Kill'!L441</f>
        <v>149.33333333333331</v>
      </c>
      <c r="AL441" s="19">
        <f t="shared" si="144"/>
        <v>8.4516342027071616</v>
      </c>
      <c r="AM441" s="15">
        <f>IF(('Even Strength'!BR441+'Power Play'!AK441+'Penalty Kill'!AG441)&gt;0,V441/('Even Strength'!BR441+'Power Play'!AK441+'Penalty Kill'!AG441),0)</f>
        <v>0.3888888888888889</v>
      </c>
      <c r="AN441" s="15">
        <f>IF(('Even Strength'!BR441+'Power Play'!AK441+'Penalty Kill'!AG441)&gt;0,W441/('Even Strength'!BR441+'Power Play'!AK441+'Penalty Kill'!AG441),0)</f>
        <v>0.55555555555555558</v>
      </c>
      <c r="AO441" s="15">
        <f t="shared" si="145"/>
        <v>0.94444444444444442</v>
      </c>
      <c r="AP441" s="13">
        <v>357</v>
      </c>
      <c r="AQ441" s="13">
        <v>313</v>
      </c>
      <c r="AR441" s="21">
        <f t="shared" si="146"/>
        <v>0.53283582089552239</v>
      </c>
      <c r="AS441" s="22">
        <v>13.8</v>
      </c>
      <c r="AT441" s="13">
        <v>2</v>
      </c>
      <c r="AU441" s="13">
        <v>1</v>
      </c>
      <c r="AV441">
        <v>125</v>
      </c>
      <c r="AW441" s="13">
        <v>29</v>
      </c>
      <c r="AX441" s="13">
        <v>50</v>
      </c>
      <c r="AY441" s="13">
        <v>29</v>
      </c>
      <c r="AZ441" s="13">
        <v>9</v>
      </c>
      <c r="BA441" s="13">
        <v>30</v>
      </c>
      <c r="BB441" s="16">
        <f t="shared" si="147"/>
        <v>7.0744705937838983</v>
      </c>
      <c r="BC441" s="17">
        <f t="shared" si="148"/>
        <v>1.6412771777578643</v>
      </c>
      <c r="BD441" s="17">
        <f t="shared" si="149"/>
        <v>2.8297882375135588</v>
      </c>
      <c r="BE441" s="17">
        <f t="shared" si="150"/>
        <v>1.6412771777578643</v>
      </c>
      <c r="BF441" s="17">
        <f t="shared" si="151"/>
        <v>0.50936188275244065</v>
      </c>
      <c r="BG441" s="17">
        <f t="shared" si="152"/>
        <v>1.6978729425081356</v>
      </c>
      <c r="BH441" s="13">
        <v>32</v>
      </c>
      <c r="BI441" s="13">
        <v>16</v>
      </c>
      <c r="BJ441" s="13">
        <v>0</v>
      </c>
      <c r="BK441" s="13">
        <v>0</v>
      </c>
      <c r="BL441" s="13">
        <v>0</v>
      </c>
      <c r="BM441" s="13">
        <v>0</v>
      </c>
      <c r="BN441" s="13">
        <f t="shared" si="153"/>
        <v>111</v>
      </c>
      <c r="BO441" s="16">
        <v>-4.319</v>
      </c>
      <c r="BP441" s="1"/>
      <c r="BQ441" s="1"/>
      <c r="BR441" s="23" t="str">
        <f t="shared" si="154"/>
        <v xml:space="preserve"> </v>
      </c>
      <c r="BS441" s="1"/>
      <c r="BT441" s="13">
        <v>2</v>
      </c>
      <c r="BU441" s="13">
        <v>18</v>
      </c>
      <c r="BV441" s="13">
        <v>0</v>
      </c>
      <c r="BW441" s="13">
        <v>0</v>
      </c>
      <c r="BX441" s="13">
        <v>1</v>
      </c>
      <c r="BY441" s="13">
        <v>0</v>
      </c>
      <c r="BZ441" s="13">
        <v>0</v>
      </c>
      <c r="CA441" s="13">
        <v>0</v>
      </c>
      <c r="CB441" s="23">
        <f t="shared" si="155"/>
        <v>0</v>
      </c>
      <c r="CC441" s="16">
        <v>-0.30000000000000004</v>
      </c>
      <c r="CD441" s="16">
        <v>1.1000000000000001</v>
      </c>
      <c r="CE441" s="16">
        <v>0.8</v>
      </c>
      <c r="CF441" s="24">
        <f t="shared" si="156"/>
        <v>9.876543209876543E-3</v>
      </c>
      <c r="CG441" s="24">
        <f t="shared" si="157"/>
        <v>4.527661180021695E-2</v>
      </c>
      <c r="CH441" s="25">
        <v>4</v>
      </c>
      <c r="CI441" s="16">
        <v>15.7</v>
      </c>
      <c r="CJ441" s="16">
        <v>21.8</v>
      </c>
      <c r="CK441" s="16">
        <v>-10.199999999999999</v>
      </c>
      <c r="CL441" s="16">
        <v>0.1</v>
      </c>
      <c r="CM441" s="16">
        <v>2.9</v>
      </c>
      <c r="CN441" s="16">
        <v>0</v>
      </c>
      <c r="CO441" s="16">
        <v>3</v>
      </c>
      <c r="CP441" s="26">
        <f t="shared" si="158"/>
        <v>3.7037037037037035E-2</v>
      </c>
      <c r="CQ441" s="26">
        <f t="shared" si="159"/>
        <v>0.16978729425081357</v>
      </c>
      <c r="CR441" s="13">
        <v>0</v>
      </c>
      <c r="CS441" s="13">
        <v>2</v>
      </c>
      <c r="CT441" s="13">
        <v>1</v>
      </c>
      <c r="CU441" s="13">
        <v>0.57000000000000006</v>
      </c>
      <c r="CV441" s="13">
        <v>-0.5</v>
      </c>
      <c r="CW441" s="13">
        <v>0.84</v>
      </c>
      <c r="CX441" s="13">
        <v>5.71</v>
      </c>
      <c r="CY441" s="13">
        <v>1.0900000000000001</v>
      </c>
      <c r="CZ441" s="13">
        <v>-4.8899999999999997</v>
      </c>
      <c r="DA441" s="13">
        <v>2.82</v>
      </c>
      <c r="DB441" s="27">
        <v>113.63</v>
      </c>
      <c r="DC441" s="27">
        <v>-73.150000000000006</v>
      </c>
      <c r="DD441" s="27">
        <v>186.78</v>
      </c>
      <c r="DE441" s="27">
        <v>12.81</v>
      </c>
      <c r="DF441" s="27">
        <v>80.67</v>
      </c>
      <c r="DG441" s="27">
        <v>-61.87</v>
      </c>
      <c r="DH441" s="27">
        <v>142.53</v>
      </c>
      <c r="DI441" s="27">
        <v>9.77</v>
      </c>
      <c r="DJ441" s="1">
        <v>186</v>
      </c>
      <c r="DK441" s="28">
        <v>1</v>
      </c>
      <c r="DL441" s="28" t="s">
        <v>201</v>
      </c>
      <c r="DM441" s="1">
        <v>1.325</v>
      </c>
      <c r="DN441" s="1">
        <v>1.6E-2</v>
      </c>
      <c r="DO441" s="1">
        <v>0</v>
      </c>
      <c r="DP441" s="16">
        <f t="shared" si="160"/>
        <v>1.3510638297872342</v>
      </c>
    </row>
    <row r="442" spans="1:120" x14ac:dyDescent="0.2">
      <c r="A442" s="13">
        <v>86</v>
      </c>
      <c r="B442" s="13" t="s">
        <v>1375</v>
      </c>
      <c r="C442" s="13" t="s">
        <v>1179</v>
      </c>
      <c r="D442" s="1"/>
      <c r="E442" s="13" t="s">
        <v>222</v>
      </c>
      <c r="F442" s="1" t="s">
        <v>223</v>
      </c>
      <c r="G442" s="13">
        <v>71</v>
      </c>
      <c r="H442" s="13">
        <v>184</v>
      </c>
      <c r="I442" s="13" t="s">
        <v>125</v>
      </c>
      <c r="J442" s="13">
        <v>2011</v>
      </c>
      <c r="K442" s="13">
        <v>2</v>
      </c>
      <c r="L442" s="13">
        <v>58</v>
      </c>
      <c r="M442" s="1"/>
      <c r="N442" s="1">
        <v>21</v>
      </c>
      <c r="O442" s="13" t="s">
        <v>1720</v>
      </c>
      <c r="P442" s="13" t="s">
        <v>1721</v>
      </c>
      <c r="Q442" s="1" t="str">
        <f t="shared" si="138"/>
        <v>TBL</v>
      </c>
      <c r="R442" s="13" t="s">
        <v>219</v>
      </c>
      <c r="S442" s="1"/>
      <c r="T442" s="13" t="s">
        <v>154</v>
      </c>
      <c r="U442" s="13">
        <v>82</v>
      </c>
      <c r="V442" s="13">
        <v>29</v>
      </c>
      <c r="W442" s="13">
        <v>36</v>
      </c>
      <c r="X442" s="14">
        <v>22</v>
      </c>
      <c r="Y442" s="13">
        <v>65</v>
      </c>
      <c r="Z442" s="13">
        <v>38</v>
      </c>
      <c r="AA442" s="1">
        <v>191</v>
      </c>
      <c r="AB442" s="14">
        <v>68</v>
      </c>
      <c r="AC442" s="14">
        <v>62</v>
      </c>
      <c r="AD442" s="15">
        <f t="shared" si="139"/>
        <v>0.15183246073298429</v>
      </c>
      <c r="AE442" s="15">
        <f t="shared" si="140"/>
        <v>9.0342679127725853E-2</v>
      </c>
      <c r="AF442" s="16">
        <v>1225.9833333332999</v>
      </c>
      <c r="AG442" s="17">
        <f t="shared" si="141"/>
        <v>14.951016260162195</v>
      </c>
      <c r="AH442" s="29">
        <v>1599</v>
      </c>
      <c r="AI442" s="17">
        <f t="shared" si="142"/>
        <v>19.5</v>
      </c>
      <c r="AJ442" s="19">
        <f t="shared" si="143"/>
        <v>0.76671878257242021</v>
      </c>
      <c r="AK442" s="20">
        <f>'Even Strength'!AA442+'Power Play'!R442+'Penalty Kill'!L442</f>
        <v>141.05279503105589</v>
      </c>
      <c r="AL442" s="19">
        <f t="shared" si="144"/>
        <v>6.9031670103157339</v>
      </c>
      <c r="AM442" s="15">
        <f>IF(('Even Strength'!BR442+'Power Play'!AK442+'Penalty Kill'!AG442)&gt;0,V442/('Even Strength'!BR442+'Power Play'!AK442+'Penalty Kill'!AG442),0)</f>
        <v>0.31182795698924731</v>
      </c>
      <c r="AN442" s="15">
        <f>IF(('Even Strength'!BR442+'Power Play'!AK442+'Penalty Kill'!AG442)&gt;0,W442/('Even Strength'!BR442+'Power Play'!AK442+'Penalty Kill'!AG442),0)</f>
        <v>0.38709677419354838</v>
      </c>
      <c r="AO442" s="15">
        <f t="shared" si="145"/>
        <v>0.69892473118279574</v>
      </c>
      <c r="AP442" s="13">
        <v>0</v>
      </c>
      <c r="AQ442" s="13">
        <v>2</v>
      </c>
      <c r="AR442" s="21">
        <f t="shared" si="146"/>
        <v>0</v>
      </c>
      <c r="AS442" s="22">
        <v>0</v>
      </c>
      <c r="AT442" s="1"/>
      <c r="AU442" s="1"/>
      <c r="AV442">
        <v>82</v>
      </c>
      <c r="AW442" s="13">
        <v>65</v>
      </c>
      <c r="AX442" s="13">
        <v>28</v>
      </c>
      <c r="AY442" s="13">
        <v>70</v>
      </c>
      <c r="AZ442" s="13">
        <v>47</v>
      </c>
      <c r="BA442" s="13">
        <v>22</v>
      </c>
      <c r="BB442" s="16">
        <f t="shared" si="147"/>
        <v>4.0131051264972069</v>
      </c>
      <c r="BC442" s="17">
        <f t="shared" si="148"/>
        <v>3.1811199173453466</v>
      </c>
      <c r="BD442" s="17">
        <f t="shared" si="149"/>
        <v>1.3703285797795342</v>
      </c>
      <c r="BE442" s="17">
        <f t="shared" si="150"/>
        <v>3.425821449448835</v>
      </c>
      <c r="BF442" s="17">
        <f t="shared" si="151"/>
        <v>2.3001944017727896</v>
      </c>
      <c r="BG442" s="17">
        <f t="shared" si="152"/>
        <v>1.0766867412553482</v>
      </c>
      <c r="BH442" s="13">
        <v>37</v>
      </c>
      <c r="BI442" s="13">
        <v>11</v>
      </c>
      <c r="BJ442" s="13">
        <v>1</v>
      </c>
      <c r="BK442" s="13">
        <v>0</v>
      </c>
      <c r="BL442" s="13">
        <v>1</v>
      </c>
      <c r="BM442" s="13">
        <v>0</v>
      </c>
      <c r="BN442" s="13">
        <f t="shared" si="153"/>
        <v>131</v>
      </c>
      <c r="BO442" s="16">
        <v>2.8740000000000001</v>
      </c>
      <c r="BP442" s="13">
        <v>5</v>
      </c>
      <c r="BQ442" s="13">
        <v>2</v>
      </c>
      <c r="BR442" s="23">
        <f t="shared" si="154"/>
        <v>0.4</v>
      </c>
      <c r="BS442" s="13">
        <v>0</v>
      </c>
      <c r="BT442" s="13">
        <v>6</v>
      </c>
      <c r="BU442" s="13">
        <v>15</v>
      </c>
      <c r="BV442" s="13">
        <v>0</v>
      </c>
      <c r="BW442" s="13">
        <v>1</v>
      </c>
      <c r="BX442" s="13">
        <v>2</v>
      </c>
      <c r="BY442" s="13">
        <v>1</v>
      </c>
      <c r="BZ442" s="13">
        <v>0</v>
      </c>
      <c r="CA442" s="13">
        <v>1</v>
      </c>
      <c r="CB442" s="23">
        <f t="shared" si="155"/>
        <v>1</v>
      </c>
      <c r="CC442" s="16">
        <v>7.2</v>
      </c>
      <c r="CD442" s="16">
        <v>2.7</v>
      </c>
      <c r="CE442" s="16">
        <v>9.9</v>
      </c>
      <c r="CF442" s="24">
        <f t="shared" si="156"/>
        <v>0.12073170731707318</v>
      </c>
      <c r="CG442" s="24">
        <f t="shared" si="157"/>
        <v>0.48450903356490665</v>
      </c>
      <c r="CH442" s="25">
        <v>6</v>
      </c>
      <c r="CI442" s="16">
        <v>33.799999999999997</v>
      </c>
      <c r="CJ442" s="16">
        <v>27.8</v>
      </c>
      <c r="CK442" s="16">
        <v>28.9</v>
      </c>
      <c r="CL442" s="16">
        <v>12.4</v>
      </c>
      <c r="CM442" s="16">
        <v>4.9000000000000004</v>
      </c>
      <c r="CN442" s="16">
        <v>0.4</v>
      </c>
      <c r="CO442" s="16">
        <v>17.7</v>
      </c>
      <c r="CP442" s="26">
        <f t="shared" si="158"/>
        <v>0.21585365853658536</v>
      </c>
      <c r="CQ442" s="26">
        <f t="shared" si="159"/>
        <v>0.86624342364634832</v>
      </c>
      <c r="CR442" s="13">
        <v>3</v>
      </c>
      <c r="CS442" s="13">
        <v>5</v>
      </c>
      <c r="CT442" s="13">
        <v>1</v>
      </c>
      <c r="CU442" s="13">
        <v>-0.01</v>
      </c>
      <c r="CV442" s="13">
        <v>-0.7</v>
      </c>
      <c r="CW442" s="13">
        <v>1.94</v>
      </c>
      <c r="CX442" s="13">
        <v>8.5500000000000007</v>
      </c>
      <c r="CY442" s="13">
        <v>-0.41</v>
      </c>
      <c r="CZ442" s="13">
        <v>6.04</v>
      </c>
      <c r="DA442" s="13">
        <v>15.41</v>
      </c>
      <c r="DB442" s="27">
        <v>104.89</v>
      </c>
      <c r="DC442" s="27">
        <v>26.74</v>
      </c>
      <c r="DD442" s="27">
        <v>78.150000000000006</v>
      </c>
      <c r="DE442" s="27">
        <v>4.6900000000000004</v>
      </c>
      <c r="DF442" s="27">
        <v>102.61</v>
      </c>
      <c r="DG442" s="27">
        <v>36.409999999999997</v>
      </c>
      <c r="DH442" s="27">
        <v>66.2</v>
      </c>
      <c r="DI442" s="27">
        <v>3.97</v>
      </c>
      <c r="DJ442" s="1">
        <v>185</v>
      </c>
      <c r="DK442" s="1"/>
      <c r="DL442" s="1"/>
      <c r="DM442" s="1">
        <v>0.88900000000000001</v>
      </c>
      <c r="DN442" s="1">
        <v>0</v>
      </c>
      <c r="DO442" s="1">
        <v>0.182</v>
      </c>
      <c r="DP442" s="16">
        <f t="shared" si="160"/>
        <v>16.972431937771677</v>
      </c>
    </row>
    <row r="443" spans="1:120" x14ac:dyDescent="0.2">
      <c r="A443" s="13">
        <v>61</v>
      </c>
      <c r="B443" s="13" t="s">
        <v>1722</v>
      </c>
      <c r="C443" s="13" t="s">
        <v>521</v>
      </c>
      <c r="D443" s="13" t="s">
        <v>325</v>
      </c>
      <c r="E443" s="13" t="s">
        <v>141</v>
      </c>
      <c r="F443" s="1" t="s">
        <v>142</v>
      </c>
      <c r="G443" s="13">
        <v>73</v>
      </c>
      <c r="H443" s="13">
        <v>190</v>
      </c>
      <c r="I443" s="13" t="s">
        <v>125</v>
      </c>
      <c r="J443" s="13">
        <v>2012</v>
      </c>
      <c r="K443" s="13">
        <v>4</v>
      </c>
      <c r="L443" s="13">
        <v>105</v>
      </c>
      <c r="M443" s="13" t="s">
        <v>159</v>
      </c>
      <c r="N443" s="1">
        <v>21</v>
      </c>
      <c r="O443" s="13" t="s">
        <v>356</v>
      </c>
      <c r="P443" s="13" t="s">
        <v>1723</v>
      </c>
      <c r="Q443" s="1" t="str">
        <f t="shared" si="138"/>
        <v>CGY</v>
      </c>
      <c r="R443" s="13" t="s">
        <v>270</v>
      </c>
      <c r="S443" s="1"/>
      <c r="T443" s="13" t="s">
        <v>173</v>
      </c>
      <c r="U443" s="13">
        <v>1</v>
      </c>
      <c r="V443" s="13">
        <v>0</v>
      </c>
      <c r="W443" s="13">
        <v>0</v>
      </c>
      <c r="X443" s="14">
        <v>0</v>
      </c>
      <c r="Y443" s="13">
        <v>0</v>
      </c>
      <c r="Z443" s="13">
        <v>0</v>
      </c>
      <c r="AA443" s="1">
        <v>0</v>
      </c>
      <c r="AB443" s="14">
        <v>0</v>
      </c>
      <c r="AC443" s="14">
        <v>1</v>
      </c>
      <c r="AD443" s="15">
        <f t="shared" si="139"/>
        <v>0</v>
      </c>
      <c r="AE443" s="15">
        <f t="shared" si="140"/>
        <v>0</v>
      </c>
      <c r="AF443" s="16">
        <v>19.516666666700001</v>
      </c>
      <c r="AG443" s="17">
        <f t="shared" si="141"/>
        <v>19.516666666700001</v>
      </c>
      <c r="AH443" s="29">
        <v>29</v>
      </c>
      <c r="AI443" s="17">
        <f t="shared" si="142"/>
        <v>29</v>
      </c>
      <c r="AJ443" s="19">
        <f t="shared" si="143"/>
        <v>0.67298850574827584</v>
      </c>
      <c r="AK443" s="20">
        <f>'Even Strength'!AA443+'Power Play'!R443+'Penalty Kill'!L443</f>
        <v>0</v>
      </c>
      <c r="AL443" s="19">
        <f t="shared" si="144"/>
        <v>0</v>
      </c>
      <c r="AM443" s="15">
        <f>IF(('Even Strength'!BR443+'Power Play'!AK443+'Penalty Kill'!AG443)&gt;0,V443/('Even Strength'!BR443+'Power Play'!AK443+'Penalty Kill'!AG443),0)</f>
        <v>0</v>
      </c>
      <c r="AN443" s="15">
        <f>IF(('Even Strength'!BR443+'Power Play'!AK443+'Penalty Kill'!AG443)&gt;0,W443/('Even Strength'!BR443+'Power Play'!AK443+'Penalty Kill'!AG443),0)</f>
        <v>0</v>
      </c>
      <c r="AO443" s="15">
        <f t="shared" si="145"/>
        <v>0</v>
      </c>
      <c r="AP443" s="13">
        <v>0</v>
      </c>
      <c r="AQ443" s="13">
        <v>0</v>
      </c>
      <c r="AR443" s="21">
        <f t="shared" si="146"/>
        <v>0</v>
      </c>
      <c r="AS443" s="22">
        <v>0</v>
      </c>
      <c r="AT443" s="1"/>
      <c r="AU443" s="1"/>
      <c r="AV443">
        <v>1</v>
      </c>
      <c r="AW443" s="13">
        <v>0</v>
      </c>
      <c r="AX443" s="13">
        <v>0</v>
      </c>
      <c r="AY443" s="13">
        <v>0</v>
      </c>
      <c r="AZ443" s="13">
        <v>1</v>
      </c>
      <c r="BA443" s="13">
        <v>0</v>
      </c>
      <c r="BB443" s="16">
        <f t="shared" si="147"/>
        <v>3.0742954739486348</v>
      </c>
      <c r="BC443" s="17">
        <f t="shared" si="148"/>
        <v>0</v>
      </c>
      <c r="BD443" s="17">
        <f t="shared" si="149"/>
        <v>0</v>
      </c>
      <c r="BE443" s="17">
        <f t="shared" si="150"/>
        <v>0</v>
      </c>
      <c r="BF443" s="17">
        <f t="shared" si="151"/>
        <v>3.0742954739486348</v>
      </c>
      <c r="BG443" s="17">
        <f t="shared" si="152"/>
        <v>0</v>
      </c>
      <c r="BH443" s="13">
        <v>2</v>
      </c>
      <c r="BI443" s="13">
        <v>1</v>
      </c>
      <c r="BJ443" s="13">
        <v>0</v>
      </c>
      <c r="BK443" s="13">
        <v>0</v>
      </c>
      <c r="BL443" s="13">
        <v>0</v>
      </c>
      <c r="BM443" s="13">
        <v>0</v>
      </c>
      <c r="BN443" s="13">
        <f t="shared" si="153"/>
        <v>2</v>
      </c>
      <c r="BO443" s="16">
        <v>-0.91500000000000004</v>
      </c>
      <c r="BP443" s="1"/>
      <c r="BQ443" s="1"/>
      <c r="BR443" s="23" t="str">
        <f t="shared" si="154"/>
        <v xml:space="preserve"> </v>
      </c>
      <c r="BS443" s="1"/>
      <c r="BT443" s="13">
        <v>0</v>
      </c>
      <c r="BU443" s="13">
        <v>0</v>
      </c>
      <c r="BV443" s="13">
        <v>0</v>
      </c>
      <c r="BW443" s="13">
        <v>0</v>
      </c>
      <c r="BX443" s="13">
        <v>0</v>
      </c>
      <c r="BY443" s="13">
        <v>0</v>
      </c>
      <c r="BZ443" s="13">
        <v>0</v>
      </c>
      <c r="CA443" s="13">
        <v>0</v>
      </c>
      <c r="CB443" s="23">
        <f t="shared" si="155"/>
        <v>0</v>
      </c>
      <c r="CC443" s="16">
        <v>0</v>
      </c>
      <c r="CD443" s="16">
        <v>0</v>
      </c>
      <c r="CE443" s="16">
        <v>0</v>
      </c>
      <c r="CF443" s="24">
        <f t="shared" si="156"/>
        <v>0</v>
      </c>
      <c r="CG443" s="24">
        <f t="shared" si="157"/>
        <v>0</v>
      </c>
      <c r="CH443" s="25">
        <v>1</v>
      </c>
      <c r="CI443" s="16">
        <v>0.1</v>
      </c>
      <c r="CJ443" s="16">
        <v>0.1</v>
      </c>
      <c r="CK443" s="16">
        <v>0</v>
      </c>
      <c r="CL443" s="16">
        <v>0</v>
      </c>
      <c r="CM443" s="16">
        <v>0</v>
      </c>
      <c r="CN443" s="16">
        <v>0</v>
      </c>
      <c r="CO443" s="16">
        <v>0</v>
      </c>
      <c r="CP443" s="26">
        <f t="shared" si="158"/>
        <v>0</v>
      </c>
      <c r="CQ443" s="26">
        <f t="shared" si="159"/>
        <v>0</v>
      </c>
      <c r="CR443" s="13">
        <v>0</v>
      </c>
      <c r="CS443" s="13">
        <v>0</v>
      </c>
      <c r="CT443" s="13">
        <v>0</v>
      </c>
      <c r="CU443" s="13">
        <v>0</v>
      </c>
      <c r="CV443" s="13">
        <v>0</v>
      </c>
      <c r="CW443" s="13">
        <v>0</v>
      </c>
      <c r="CX443" s="13">
        <v>0</v>
      </c>
      <c r="CY443" s="13">
        <v>0</v>
      </c>
      <c r="CZ443" s="13">
        <v>0</v>
      </c>
      <c r="DA443" s="13">
        <v>0</v>
      </c>
      <c r="DB443" s="27">
        <v>-0.01</v>
      </c>
      <c r="DC443" s="27">
        <v>-5.85</v>
      </c>
      <c r="DD443" s="27">
        <v>5.85</v>
      </c>
      <c r="DE443" s="27">
        <v>21.44</v>
      </c>
      <c r="DF443" s="27">
        <v>0.95</v>
      </c>
      <c r="DG443" s="27">
        <v>-3.08</v>
      </c>
      <c r="DH443" s="27">
        <v>4.03</v>
      </c>
      <c r="DI443" s="27">
        <v>14.77</v>
      </c>
      <c r="DJ443" s="1">
        <v>2</v>
      </c>
      <c r="DK443" s="1"/>
      <c r="DL443" s="1"/>
      <c r="DM443" s="1">
        <v>9.0000000000000011E-3</v>
      </c>
      <c r="DN443" s="1">
        <v>0</v>
      </c>
      <c r="DO443" s="1">
        <v>0.215</v>
      </c>
      <c r="DP443" s="16">
        <f t="shared" si="160"/>
        <v>-6.5660032029283928E-3</v>
      </c>
    </row>
    <row r="444" spans="1:120" x14ac:dyDescent="0.2">
      <c r="A444" s="13">
        <v>86</v>
      </c>
      <c r="B444" s="13" t="s">
        <v>1724</v>
      </c>
      <c r="C444" s="13" t="s">
        <v>1725</v>
      </c>
      <c r="D444" s="1"/>
      <c r="E444" s="13" t="s">
        <v>222</v>
      </c>
      <c r="F444" s="1" t="s">
        <v>223</v>
      </c>
      <c r="G444" s="13">
        <v>73</v>
      </c>
      <c r="H444" s="13">
        <v>226</v>
      </c>
      <c r="I444" s="13" t="s">
        <v>125</v>
      </c>
      <c r="J444" s="13">
        <v>2006</v>
      </c>
      <c r="K444" s="13">
        <v>2</v>
      </c>
      <c r="L444" s="13">
        <v>44</v>
      </c>
      <c r="M444" s="1"/>
      <c r="N444" s="1">
        <v>28</v>
      </c>
      <c r="O444" s="13" t="s">
        <v>1726</v>
      </c>
      <c r="P444" s="13" t="s">
        <v>1727</v>
      </c>
      <c r="Q444" s="1" t="str">
        <f t="shared" si="138"/>
        <v>NYI</v>
      </c>
      <c r="R444" s="13" t="s">
        <v>287</v>
      </c>
      <c r="S444" s="1"/>
      <c r="T444" s="13" t="s">
        <v>129</v>
      </c>
      <c r="U444" s="13">
        <v>82</v>
      </c>
      <c r="V444" s="13">
        <v>15</v>
      </c>
      <c r="W444" s="13">
        <v>16</v>
      </c>
      <c r="X444" s="14">
        <v>7</v>
      </c>
      <c r="Y444" s="13">
        <v>31</v>
      </c>
      <c r="Z444" s="13">
        <v>7</v>
      </c>
      <c r="AA444" s="1">
        <v>115</v>
      </c>
      <c r="AB444" s="14">
        <v>50</v>
      </c>
      <c r="AC444" s="14">
        <v>47</v>
      </c>
      <c r="AD444" s="15">
        <f t="shared" si="139"/>
        <v>0.13043478260869565</v>
      </c>
      <c r="AE444" s="15">
        <f t="shared" si="140"/>
        <v>7.0754716981132074E-2</v>
      </c>
      <c r="AF444" s="16">
        <v>1219.3666666667</v>
      </c>
      <c r="AG444" s="17">
        <f t="shared" si="141"/>
        <v>14.870325203252438</v>
      </c>
      <c r="AH444" s="29">
        <v>1693</v>
      </c>
      <c r="AI444" s="17">
        <f t="shared" si="142"/>
        <v>20.646341463414632</v>
      </c>
      <c r="AJ444" s="19">
        <f t="shared" si="143"/>
        <v>0.72024020476473716</v>
      </c>
      <c r="AK444" s="20">
        <f>'Even Strength'!AA444+'Power Play'!R444+'Penalty Kill'!L444</f>
        <v>83.675675675675677</v>
      </c>
      <c r="AL444" s="19">
        <f t="shared" si="144"/>
        <v>4.1173345785028328</v>
      </c>
      <c r="AM444" s="15">
        <f>IF(('Even Strength'!BR444+'Power Play'!AK444+'Penalty Kill'!AG444)&gt;0,V444/('Even Strength'!BR444+'Power Play'!AK444+'Penalty Kill'!AG444),0)</f>
        <v>0.35714285714285715</v>
      </c>
      <c r="AN444" s="15">
        <f>IF(('Even Strength'!BR444+'Power Play'!AK444+'Penalty Kill'!AG444)&gt;0,W444/('Even Strength'!BR444+'Power Play'!AK444+'Penalty Kill'!AG444),0)</f>
        <v>0.38095238095238093</v>
      </c>
      <c r="AO444" s="15">
        <f t="shared" si="145"/>
        <v>0.73809523809523814</v>
      </c>
      <c r="AP444" s="13">
        <v>7</v>
      </c>
      <c r="AQ444" s="13">
        <v>17</v>
      </c>
      <c r="AR444" s="21">
        <f t="shared" si="146"/>
        <v>0.29166666666666669</v>
      </c>
      <c r="AS444" s="22">
        <v>0.4</v>
      </c>
      <c r="AT444" s="1"/>
      <c r="AU444" s="1"/>
      <c r="AV444">
        <v>58</v>
      </c>
      <c r="AW444" s="13">
        <v>129</v>
      </c>
      <c r="AX444" s="13">
        <v>58</v>
      </c>
      <c r="AY444" s="13">
        <v>50</v>
      </c>
      <c r="AZ444" s="13">
        <v>29</v>
      </c>
      <c r="BA444" s="13">
        <v>53</v>
      </c>
      <c r="BB444" s="16">
        <f t="shared" si="147"/>
        <v>2.8539405702413041</v>
      </c>
      <c r="BC444" s="17">
        <f t="shared" si="148"/>
        <v>6.3475574751918664</v>
      </c>
      <c r="BD444" s="17">
        <f t="shared" si="149"/>
        <v>2.8539405702413041</v>
      </c>
      <c r="BE444" s="17">
        <f t="shared" si="150"/>
        <v>2.4602935950356071</v>
      </c>
      <c r="BF444" s="17">
        <f t="shared" si="151"/>
        <v>1.426970285120652</v>
      </c>
      <c r="BG444" s="17">
        <f t="shared" si="152"/>
        <v>2.6079112107377433</v>
      </c>
      <c r="BH444" s="13">
        <v>21</v>
      </c>
      <c r="BI444" s="13">
        <v>3</v>
      </c>
      <c r="BJ444" s="13">
        <v>1</v>
      </c>
      <c r="BK444" s="13">
        <v>0</v>
      </c>
      <c r="BL444" s="13">
        <v>1</v>
      </c>
      <c r="BM444" s="13">
        <v>0</v>
      </c>
      <c r="BN444" s="13">
        <f t="shared" si="153"/>
        <v>209</v>
      </c>
      <c r="BO444" s="16">
        <v>0.28899999999999998</v>
      </c>
      <c r="BP444" s="13">
        <v>1</v>
      </c>
      <c r="BQ444" s="13">
        <v>0</v>
      </c>
      <c r="BR444" s="23">
        <f t="shared" si="154"/>
        <v>0</v>
      </c>
      <c r="BS444" s="13">
        <v>0</v>
      </c>
      <c r="BT444" s="13">
        <v>2</v>
      </c>
      <c r="BU444" s="13">
        <v>20</v>
      </c>
      <c r="BV444" s="13">
        <v>0</v>
      </c>
      <c r="BW444" s="13">
        <v>0</v>
      </c>
      <c r="BX444" s="13">
        <v>0</v>
      </c>
      <c r="BY444" s="13">
        <v>1</v>
      </c>
      <c r="BZ444" s="13">
        <v>0</v>
      </c>
      <c r="CA444" s="13">
        <v>0</v>
      </c>
      <c r="CB444" s="23">
        <f t="shared" si="155"/>
        <v>0</v>
      </c>
      <c r="CC444" s="16">
        <v>1.8</v>
      </c>
      <c r="CD444" s="16">
        <v>1.4</v>
      </c>
      <c r="CE444" s="16">
        <v>3.3</v>
      </c>
      <c r="CF444" s="24">
        <f t="shared" si="156"/>
        <v>4.0243902439024391E-2</v>
      </c>
      <c r="CG444" s="24">
        <f t="shared" si="157"/>
        <v>0.16237937727235005</v>
      </c>
      <c r="CH444" s="25">
        <v>6</v>
      </c>
      <c r="CI444" s="16">
        <v>20.2</v>
      </c>
      <c r="CJ444" s="16">
        <v>24.3</v>
      </c>
      <c r="CK444" s="16">
        <v>2.8</v>
      </c>
      <c r="CL444" s="16">
        <v>4.5999999999999996</v>
      </c>
      <c r="CM444" s="16">
        <v>3.5</v>
      </c>
      <c r="CN444" s="16">
        <v>-0.30000000000000004</v>
      </c>
      <c r="CO444" s="16">
        <v>7.9</v>
      </c>
      <c r="CP444" s="26">
        <f t="shared" si="158"/>
        <v>9.6341463414634149E-2</v>
      </c>
      <c r="CQ444" s="26">
        <f t="shared" si="159"/>
        <v>0.38872638801562592</v>
      </c>
      <c r="CR444" s="13">
        <v>1</v>
      </c>
      <c r="CS444" s="13">
        <v>1</v>
      </c>
      <c r="CT444" s="13">
        <v>1</v>
      </c>
      <c r="CU444" s="13">
        <v>-0.03</v>
      </c>
      <c r="CV444" s="13">
        <v>-1.61</v>
      </c>
      <c r="CW444" s="13">
        <v>2.67</v>
      </c>
      <c r="CX444" s="13">
        <v>3.8</v>
      </c>
      <c r="CY444" s="13">
        <v>1.78</v>
      </c>
      <c r="CZ444" s="13">
        <v>0.56000000000000005</v>
      </c>
      <c r="DA444" s="13">
        <v>7.17</v>
      </c>
      <c r="DB444" s="27">
        <v>-13.93</v>
      </c>
      <c r="DC444" s="27">
        <v>-21.98</v>
      </c>
      <c r="DD444" s="27">
        <v>8.0500000000000007</v>
      </c>
      <c r="DE444" s="27">
        <v>0.47</v>
      </c>
      <c r="DF444" s="27">
        <v>-22.1</v>
      </c>
      <c r="DG444" s="27">
        <v>-11.79</v>
      </c>
      <c r="DH444" s="27">
        <v>-10.31</v>
      </c>
      <c r="DI444" s="27">
        <v>-0.60000000000000009</v>
      </c>
      <c r="DJ444" s="1">
        <v>186</v>
      </c>
      <c r="DK444" s="1"/>
      <c r="DL444" s="1"/>
      <c r="DM444" s="1">
        <v>4.1879999999999997</v>
      </c>
      <c r="DN444" s="1">
        <v>0</v>
      </c>
      <c r="DO444" s="1">
        <v>0</v>
      </c>
      <c r="DP444" s="16">
        <f t="shared" si="160"/>
        <v>0.15957446808510678</v>
      </c>
    </row>
    <row r="445" spans="1:120" x14ac:dyDescent="0.2">
      <c r="A445" s="13">
        <v>7</v>
      </c>
      <c r="B445" s="13" t="s">
        <v>1728</v>
      </c>
      <c r="C445" s="13" t="s">
        <v>1729</v>
      </c>
      <c r="D445" s="1"/>
      <c r="E445" s="13" t="s">
        <v>222</v>
      </c>
      <c r="F445" s="1" t="s">
        <v>223</v>
      </c>
      <c r="G445" s="13">
        <v>73</v>
      </c>
      <c r="H445" s="13">
        <v>204</v>
      </c>
      <c r="I445" s="13" t="s">
        <v>125</v>
      </c>
      <c r="J445" s="13">
        <v>2009</v>
      </c>
      <c r="K445" s="13">
        <v>1</v>
      </c>
      <c r="L445" s="13">
        <v>14</v>
      </c>
      <c r="M445" s="1"/>
      <c r="N445" s="1">
        <v>24</v>
      </c>
      <c r="O445" s="13" t="s">
        <v>1730</v>
      </c>
      <c r="P445" s="13" t="s">
        <v>1731</v>
      </c>
      <c r="Q445" s="1" t="str">
        <f t="shared" si="138"/>
        <v>FLA</v>
      </c>
      <c r="R445" s="13" t="s">
        <v>302</v>
      </c>
      <c r="S445" s="1"/>
      <c r="T445" s="13" t="s">
        <v>173</v>
      </c>
      <c r="U445" s="13">
        <v>73</v>
      </c>
      <c r="V445" s="13">
        <v>3</v>
      </c>
      <c r="W445" s="13">
        <v>19</v>
      </c>
      <c r="X445" s="14">
        <v>6</v>
      </c>
      <c r="Y445" s="13">
        <v>22</v>
      </c>
      <c r="Z445" s="13">
        <v>0</v>
      </c>
      <c r="AA445" s="1">
        <v>83</v>
      </c>
      <c r="AB445" s="14">
        <v>35</v>
      </c>
      <c r="AC445" s="14">
        <v>65</v>
      </c>
      <c r="AD445" s="15">
        <f t="shared" si="139"/>
        <v>3.614457831325301E-2</v>
      </c>
      <c r="AE445" s="15">
        <f t="shared" si="140"/>
        <v>1.6393442622950821E-2</v>
      </c>
      <c r="AF445" s="16">
        <v>1555.7333333332999</v>
      </c>
      <c r="AG445" s="17">
        <f t="shared" si="141"/>
        <v>21.311415525113699</v>
      </c>
      <c r="AH445" s="29">
        <v>1905</v>
      </c>
      <c r="AI445" s="17">
        <f t="shared" si="142"/>
        <v>26.095890410958905</v>
      </c>
      <c r="AJ445" s="19">
        <f t="shared" si="143"/>
        <v>0.81665791776026242</v>
      </c>
      <c r="AK445" s="20">
        <f>'Even Strength'!AA445+'Power Play'!R445+'Penalty Kill'!L445</f>
        <v>67.955555555555549</v>
      </c>
      <c r="AL445" s="19">
        <f t="shared" si="144"/>
        <v>2.6208433321906628</v>
      </c>
      <c r="AM445" s="15">
        <f>IF(('Even Strength'!BR445+'Power Play'!AK445+'Penalty Kill'!AG445)&gt;0,V445/('Even Strength'!BR445+'Power Play'!AK445+'Penalty Kill'!AG445),0)</f>
        <v>5.2631578947368418E-2</v>
      </c>
      <c r="AN445" s="15">
        <f>IF(('Even Strength'!BR445+'Power Play'!AK445+'Penalty Kill'!AG445)&gt;0,W445/('Even Strength'!BR445+'Power Play'!AK445+'Penalty Kill'!AG445),0)</f>
        <v>0.33333333333333331</v>
      </c>
      <c r="AO445" s="15">
        <f t="shared" si="145"/>
        <v>0.38596491228070173</v>
      </c>
      <c r="AP445" s="13">
        <v>0</v>
      </c>
      <c r="AQ445" s="13">
        <v>0</v>
      </c>
      <c r="AR445" s="21">
        <f t="shared" si="146"/>
        <v>0</v>
      </c>
      <c r="AS445" s="22">
        <v>0</v>
      </c>
      <c r="AT445" s="1"/>
      <c r="AU445" s="1"/>
      <c r="AV445">
        <v>210</v>
      </c>
      <c r="AW445" s="13">
        <v>114</v>
      </c>
      <c r="AX445" s="13">
        <v>105</v>
      </c>
      <c r="AY445" s="13">
        <v>35</v>
      </c>
      <c r="AZ445" s="13">
        <v>26</v>
      </c>
      <c r="BA445" s="13">
        <v>17</v>
      </c>
      <c r="BB445" s="16">
        <f t="shared" si="147"/>
        <v>8.0990743914982879</v>
      </c>
      <c r="BC445" s="17">
        <f t="shared" si="148"/>
        <v>4.3966403839562131</v>
      </c>
      <c r="BD445" s="17">
        <f t="shared" si="149"/>
        <v>4.0495371957491439</v>
      </c>
      <c r="BE445" s="17">
        <f t="shared" si="150"/>
        <v>1.3498457319163815</v>
      </c>
      <c r="BF445" s="17">
        <f t="shared" si="151"/>
        <v>1.0027425437093118</v>
      </c>
      <c r="BG445" s="17">
        <f t="shared" si="152"/>
        <v>0.65563935550224239</v>
      </c>
      <c r="BH445" s="13">
        <v>48</v>
      </c>
      <c r="BI445" s="13">
        <v>14</v>
      </c>
      <c r="BJ445" s="13">
        <v>2</v>
      </c>
      <c r="BK445" s="13">
        <v>0</v>
      </c>
      <c r="BL445" s="13">
        <v>1</v>
      </c>
      <c r="BM445" s="13">
        <v>0</v>
      </c>
      <c r="BN445" s="13">
        <f t="shared" si="153"/>
        <v>269</v>
      </c>
      <c r="BO445" s="16">
        <v>0.77500000000000002</v>
      </c>
      <c r="BP445" s="13">
        <v>1</v>
      </c>
      <c r="BQ445" s="13">
        <v>0</v>
      </c>
      <c r="BR445" s="23">
        <f t="shared" si="154"/>
        <v>0</v>
      </c>
      <c r="BS445" s="13">
        <v>0</v>
      </c>
      <c r="BT445" s="13">
        <v>1</v>
      </c>
      <c r="BU445" s="13">
        <v>21</v>
      </c>
      <c r="BV445" s="13">
        <v>0</v>
      </c>
      <c r="BW445" s="13">
        <v>0</v>
      </c>
      <c r="BX445" s="13">
        <v>0</v>
      </c>
      <c r="BY445" s="13">
        <v>0</v>
      </c>
      <c r="BZ445" s="13">
        <v>0</v>
      </c>
      <c r="CA445" s="13">
        <v>0</v>
      </c>
      <c r="CB445" s="23">
        <f t="shared" si="155"/>
        <v>0</v>
      </c>
      <c r="CC445" s="16">
        <v>0.9</v>
      </c>
      <c r="CD445" s="16">
        <v>3.5</v>
      </c>
      <c r="CE445" s="16">
        <v>4.3</v>
      </c>
      <c r="CF445" s="24">
        <f t="shared" si="156"/>
        <v>5.8904109589041097E-2</v>
      </c>
      <c r="CG445" s="24">
        <f t="shared" si="157"/>
        <v>0.16583818992115543</v>
      </c>
      <c r="CH445" s="25">
        <v>4</v>
      </c>
      <c r="CI445" s="16">
        <v>29.3</v>
      </c>
      <c r="CJ445" s="16">
        <v>33.6</v>
      </c>
      <c r="CK445" s="16">
        <v>0.8</v>
      </c>
      <c r="CL445" s="16">
        <v>1.3</v>
      </c>
      <c r="CM445" s="16">
        <v>4</v>
      </c>
      <c r="CN445" s="16">
        <v>-0.30000000000000004</v>
      </c>
      <c r="CO445" s="16">
        <v>5</v>
      </c>
      <c r="CP445" s="26">
        <f t="shared" si="158"/>
        <v>6.8493150684931503E-2</v>
      </c>
      <c r="CQ445" s="26">
        <f t="shared" si="159"/>
        <v>0.19283510455948305</v>
      </c>
      <c r="CR445" s="13">
        <v>1</v>
      </c>
      <c r="CS445" s="13">
        <v>1</v>
      </c>
      <c r="CT445" s="13">
        <v>0</v>
      </c>
      <c r="CU445" s="13">
        <v>0</v>
      </c>
      <c r="CV445" s="13">
        <v>-0.49</v>
      </c>
      <c r="CW445" s="13">
        <v>0.65</v>
      </c>
      <c r="CX445" s="13">
        <v>-1.4</v>
      </c>
      <c r="CY445" s="13">
        <v>0.8</v>
      </c>
      <c r="CZ445" s="13">
        <v>-1.22</v>
      </c>
      <c r="DA445" s="13">
        <v>-1.66</v>
      </c>
      <c r="DB445" s="27">
        <v>26.68</v>
      </c>
      <c r="DC445" s="27">
        <v>-17.86</v>
      </c>
      <c r="DD445" s="27">
        <v>44.54</v>
      </c>
      <c r="DE445" s="27">
        <v>2.25</v>
      </c>
      <c r="DF445" s="27">
        <v>23.09</v>
      </c>
      <c r="DG445" s="27">
        <v>-12.22</v>
      </c>
      <c r="DH445" s="27">
        <v>35.32</v>
      </c>
      <c r="DI445" s="27">
        <v>1.78</v>
      </c>
      <c r="DJ445" s="1">
        <v>186</v>
      </c>
      <c r="DK445" s="28">
        <v>5</v>
      </c>
      <c r="DL445" s="28" t="s">
        <v>1732</v>
      </c>
      <c r="DM445" s="1">
        <v>4.3330000000000002</v>
      </c>
      <c r="DN445" s="1">
        <v>5.2999999999999999E-2</v>
      </c>
      <c r="DO445" s="1">
        <v>0</v>
      </c>
      <c r="DP445" s="16">
        <f t="shared" si="160"/>
        <v>-3.048936170212766</v>
      </c>
    </row>
    <row r="446" spans="1:120" x14ac:dyDescent="0.2">
      <c r="A446" s="13">
        <v>14</v>
      </c>
      <c r="B446" s="13" t="s">
        <v>1733</v>
      </c>
      <c r="C446" s="13" t="s">
        <v>545</v>
      </c>
      <c r="D446" s="13" t="s">
        <v>257</v>
      </c>
      <c r="E446" s="13" t="s">
        <v>141</v>
      </c>
      <c r="F446" s="1" t="s">
        <v>142</v>
      </c>
      <c r="G446" s="13">
        <v>72</v>
      </c>
      <c r="H446" s="13">
        <v>195</v>
      </c>
      <c r="I446" s="13" t="s">
        <v>125</v>
      </c>
      <c r="J446" s="1"/>
      <c r="K446" s="1"/>
      <c r="L446" s="1"/>
      <c r="M446" s="1"/>
      <c r="N446" s="1">
        <v>35</v>
      </c>
      <c r="O446" s="13" t="s">
        <v>591</v>
      </c>
      <c r="P446" s="13" t="s">
        <v>1734</v>
      </c>
      <c r="Q446" s="1" t="str">
        <f t="shared" si="138"/>
        <v>PIT</v>
      </c>
      <c r="R446" s="13" t="s">
        <v>153</v>
      </c>
      <c r="S446" s="1"/>
      <c r="T446" s="13" t="s">
        <v>129</v>
      </c>
      <c r="U446" s="13">
        <v>74</v>
      </c>
      <c r="V446" s="13">
        <v>17</v>
      </c>
      <c r="W446" s="13">
        <v>23</v>
      </c>
      <c r="X446" s="14">
        <v>16</v>
      </c>
      <c r="Y446" s="13">
        <v>40</v>
      </c>
      <c r="Z446" s="13">
        <v>2</v>
      </c>
      <c r="AA446" s="1">
        <v>170</v>
      </c>
      <c r="AB446" s="14">
        <v>64</v>
      </c>
      <c r="AC446" s="14">
        <v>70</v>
      </c>
      <c r="AD446" s="15">
        <f t="shared" si="139"/>
        <v>0.1</v>
      </c>
      <c r="AE446" s="15">
        <f t="shared" si="140"/>
        <v>5.5921052631578948E-2</v>
      </c>
      <c r="AF446" s="16">
        <v>1323.7833333333001</v>
      </c>
      <c r="AG446" s="17">
        <f t="shared" si="141"/>
        <v>17.888963963963516</v>
      </c>
      <c r="AH446" s="29">
        <v>1722</v>
      </c>
      <c r="AI446" s="17">
        <f t="shared" si="142"/>
        <v>23.27027027027027</v>
      </c>
      <c r="AJ446" s="19">
        <f t="shared" si="143"/>
        <v>0.76874758033292689</v>
      </c>
      <c r="AK446" s="20">
        <f>'Even Strength'!AA446+'Power Play'!R446+'Penalty Kill'!L446</f>
        <v>180.03521594684386</v>
      </c>
      <c r="AL446" s="19">
        <f t="shared" si="144"/>
        <v>8.1600309392102712</v>
      </c>
      <c r="AM446" s="15">
        <f>IF(('Even Strength'!BR446+'Power Play'!AK446+'Penalty Kill'!AG446)&gt;0,V446/('Even Strength'!BR446+'Power Play'!AK446+'Penalty Kill'!AG446),0)</f>
        <v>0.21518987341772153</v>
      </c>
      <c r="AN446" s="15">
        <f>IF(('Even Strength'!BR446+'Power Play'!AK446+'Penalty Kill'!AG446)&gt;0,W446/('Even Strength'!BR446+'Power Play'!AK446+'Penalty Kill'!AG446),0)</f>
        <v>0.29113924050632911</v>
      </c>
      <c r="AO446" s="15">
        <f t="shared" si="145"/>
        <v>0.50632911392405067</v>
      </c>
      <c r="AP446" s="13">
        <v>7</v>
      </c>
      <c r="AQ446" s="13">
        <v>6</v>
      </c>
      <c r="AR446" s="21">
        <f t="shared" si="146"/>
        <v>0.53846153846153844</v>
      </c>
      <c r="AS446" s="22">
        <v>0.2</v>
      </c>
      <c r="AT446" s="1"/>
      <c r="AU446" s="1"/>
      <c r="AV446">
        <v>111</v>
      </c>
      <c r="AW446" s="13">
        <v>211</v>
      </c>
      <c r="AX446" s="13">
        <v>29</v>
      </c>
      <c r="AY446" s="13">
        <v>64</v>
      </c>
      <c r="AZ446" s="13">
        <v>24</v>
      </c>
      <c r="BA446" s="13">
        <v>31</v>
      </c>
      <c r="BB446" s="16">
        <f t="shared" si="147"/>
        <v>5.0310347866595739</v>
      </c>
      <c r="BC446" s="17">
        <f t="shared" si="148"/>
        <v>9.563498558424957</v>
      </c>
      <c r="BD446" s="17">
        <f t="shared" si="149"/>
        <v>1.3144144938119608</v>
      </c>
      <c r="BE446" s="17">
        <f t="shared" si="150"/>
        <v>2.9007768139298449</v>
      </c>
      <c r="BF446" s="17">
        <f t="shared" si="151"/>
        <v>1.0877913052236916</v>
      </c>
      <c r="BG446" s="17">
        <f t="shared" si="152"/>
        <v>1.4050637692472687</v>
      </c>
      <c r="BH446" s="13">
        <v>56</v>
      </c>
      <c r="BI446" s="13">
        <v>18</v>
      </c>
      <c r="BJ446" s="13">
        <v>0</v>
      </c>
      <c r="BK446" s="13">
        <v>2</v>
      </c>
      <c r="BL446" s="13">
        <v>0</v>
      </c>
      <c r="BM446" s="13">
        <v>0</v>
      </c>
      <c r="BN446" s="13">
        <f t="shared" si="153"/>
        <v>296</v>
      </c>
      <c r="BO446" s="16">
        <v>-8.2769999999999992</v>
      </c>
      <c r="BP446" s="13">
        <v>2</v>
      </c>
      <c r="BQ446" s="13">
        <v>0</v>
      </c>
      <c r="BR446" s="23">
        <f t="shared" si="154"/>
        <v>0</v>
      </c>
      <c r="BS446" s="13">
        <v>0</v>
      </c>
      <c r="BT446" s="13">
        <v>3</v>
      </c>
      <c r="BU446" s="13">
        <v>19</v>
      </c>
      <c r="BV446" s="13">
        <v>0</v>
      </c>
      <c r="BW446" s="13">
        <v>0</v>
      </c>
      <c r="BX446" s="13">
        <v>5</v>
      </c>
      <c r="BY446" s="13">
        <v>0</v>
      </c>
      <c r="BZ446" s="13">
        <v>0</v>
      </c>
      <c r="CA446" s="13">
        <v>0</v>
      </c>
      <c r="CB446" s="23">
        <f t="shared" si="155"/>
        <v>0</v>
      </c>
      <c r="CC446" s="16">
        <v>2.7</v>
      </c>
      <c r="CD446" s="16">
        <v>1.7000000000000002</v>
      </c>
      <c r="CE446" s="16">
        <v>4.3</v>
      </c>
      <c r="CF446" s="24">
        <f t="shared" si="156"/>
        <v>5.8108108108108104E-2</v>
      </c>
      <c r="CG446" s="24">
        <f t="shared" si="157"/>
        <v>0.19489594218591144</v>
      </c>
      <c r="CH446" s="25">
        <v>3</v>
      </c>
      <c r="CI446" s="16">
        <v>34.1</v>
      </c>
      <c r="CJ446" s="16">
        <v>24</v>
      </c>
      <c r="CK446" s="16">
        <v>6.2</v>
      </c>
      <c r="CL446" s="16">
        <v>1.4</v>
      </c>
      <c r="CM446" s="16">
        <v>0.8</v>
      </c>
      <c r="CN446" s="16">
        <v>-0.5</v>
      </c>
      <c r="CO446" s="16">
        <v>1.7000000000000002</v>
      </c>
      <c r="CP446" s="26">
        <f t="shared" si="158"/>
        <v>2.2972972972972974E-2</v>
      </c>
      <c r="CQ446" s="26">
        <f t="shared" si="159"/>
        <v>7.7051884120011516E-2</v>
      </c>
      <c r="CR446" s="13">
        <v>1</v>
      </c>
      <c r="CS446" s="13">
        <v>3</v>
      </c>
      <c r="CT446" s="13">
        <v>2</v>
      </c>
      <c r="CU446" s="13">
        <v>0.03</v>
      </c>
      <c r="CV446" s="13">
        <v>-1.72</v>
      </c>
      <c r="CW446" s="13">
        <v>0.91</v>
      </c>
      <c r="CX446" s="13">
        <v>9.11</v>
      </c>
      <c r="CY446" s="13">
        <v>3.85</v>
      </c>
      <c r="CZ446" s="13">
        <v>1.69</v>
      </c>
      <c r="DA446" s="13">
        <v>13.87</v>
      </c>
      <c r="DB446" s="27">
        <v>49.47</v>
      </c>
      <c r="DC446" s="27">
        <v>-12.41</v>
      </c>
      <c r="DD446" s="27">
        <v>61.88</v>
      </c>
      <c r="DE446" s="27">
        <v>3.62</v>
      </c>
      <c r="DF446" s="27">
        <v>40.53</v>
      </c>
      <c r="DG446" s="27">
        <v>-4.22</v>
      </c>
      <c r="DH446" s="27">
        <v>44.76</v>
      </c>
      <c r="DI446" s="27">
        <v>2.62</v>
      </c>
      <c r="DJ446" s="1">
        <v>186</v>
      </c>
      <c r="DK446" s="28">
        <v>8</v>
      </c>
      <c r="DL446" s="28" t="s">
        <v>471</v>
      </c>
      <c r="DM446" s="1">
        <v>3.85</v>
      </c>
      <c r="DN446" s="1">
        <v>0.376</v>
      </c>
      <c r="DO446" s="1">
        <v>0</v>
      </c>
      <c r="DP446" s="16">
        <f t="shared" si="160"/>
        <v>-5.3212765957446804</v>
      </c>
    </row>
    <row r="447" spans="1:120" x14ac:dyDescent="0.2">
      <c r="A447" s="13">
        <v>92</v>
      </c>
      <c r="B447" s="13" t="s">
        <v>1735</v>
      </c>
      <c r="C447" s="13" t="s">
        <v>1269</v>
      </c>
      <c r="D447" s="1"/>
      <c r="E447" s="13" t="s">
        <v>222</v>
      </c>
      <c r="F447" s="1" t="s">
        <v>223</v>
      </c>
      <c r="G447" s="13">
        <v>72</v>
      </c>
      <c r="H447" s="13">
        <v>172</v>
      </c>
      <c r="I447" s="13" t="s">
        <v>125</v>
      </c>
      <c r="J447" s="13">
        <v>2010</v>
      </c>
      <c r="K447" s="13">
        <v>1</v>
      </c>
      <c r="L447" s="13">
        <v>26</v>
      </c>
      <c r="M447" s="13" t="s">
        <v>159</v>
      </c>
      <c r="N447" s="1">
        <v>22</v>
      </c>
      <c r="O447" s="13" t="s">
        <v>1736</v>
      </c>
      <c r="P447" s="13" t="s">
        <v>1737</v>
      </c>
      <c r="Q447" s="1" t="str">
        <f t="shared" si="138"/>
        <v>WSH</v>
      </c>
      <c r="R447" s="13" t="s">
        <v>190</v>
      </c>
      <c r="S447" s="1"/>
      <c r="T447" s="13" t="s">
        <v>146</v>
      </c>
      <c r="U447" s="13">
        <v>80</v>
      </c>
      <c r="V447" s="13">
        <v>11</v>
      </c>
      <c r="W447" s="13">
        <v>26</v>
      </c>
      <c r="X447" s="14">
        <v>17</v>
      </c>
      <c r="Y447" s="13">
        <v>37</v>
      </c>
      <c r="Z447" s="13">
        <v>10</v>
      </c>
      <c r="AA447" s="1">
        <v>127</v>
      </c>
      <c r="AB447" s="14">
        <v>49</v>
      </c>
      <c r="AC447" s="14">
        <v>54</v>
      </c>
      <c r="AD447" s="15">
        <f t="shared" si="139"/>
        <v>8.6614173228346455E-2</v>
      </c>
      <c r="AE447" s="15">
        <f t="shared" si="140"/>
        <v>4.7826086956521741E-2</v>
      </c>
      <c r="AF447" s="16">
        <v>1066.4833333332999</v>
      </c>
      <c r="AG447" s="17">
        <f t="shared" si="141"/>
        <v>13.331041666666248</v>
      </c>
      <c r="AH447" s="29">
        <v>1365</v>
      </c>
      <c r="AI447" s="17">
        <f t="shared" si="142"/>
        <v>17.0625</v>
      </c>
      <c r="AJ447" s="19">
        <f t="shared" si="143"/>
        <v>0.78130647130644681</v>
      </c>
      <c r="AK447" s="20">
        <f>'Even Strength'!AA447+'Power Play'!R447+'Penalty Kill'!L447</f>
        <v>154.71092436974789</v>
      </c>
      <c r="AL447" s="19">
        <f t="shared" si="144"/>
        <v>8.7039854933052538</v>
      </c>
      <c r="AM447" s="15">
        <f>IF(('Even Strength'!BR447+'Power Play'!AK447+'Penalty Kill'!AG447)&gt;0,V447/('Even Strength'!BR447+'Power Play'!AK447+'Penalty Kill'!AG447),0)</f>
        <v>0.21153846153846154</v>
      </c>
      <c r="AN447" s="15">
        <f>IF(('Even Strength'!BR447+'Power Play'!AK447+'Penalty Kill'!AG447)&gt;0,W447/('Even Strength'!BR447+'Power Play'!AK447+'Penalty Kill'!AG447),0)</f>
        <v>0.5</v>
      </c>
      <c r="AO447" s="15">
        <f t="shared" si="145"/>
        <v>0.71153846153846156</v>
      </c>
      <c r="AP447" s="13">
        <v>304</v>
      </c>
      <c r="AQ447" s="13">
        <v>377</v>
      </c>
      <c r="AR447" s="21">
        <f t="shared" si="146"/>
        <v>0.44640234948604995</v>
      </c>
      <c r="AS447" s="22">
        <v>14.1</v>
      </c>
      <c r="AT447" s="13">
        <v>8</v>
      </c>
      <c r="AU447" s="13">
        <v>2</v>
      </c>
      <c r="AV447">
        <v>58</v>
      </c>
      <c r="AW447" s="13">
        <v>43</v>
      </c>
      <c r="AX447" s="13">
        <v>15</v>
      </c>
      <c r="AY447" s="13">
        <v>49</v>
      </c>
      <c r="AZ447" s="13">
        <v>24</v>
      </c>
      <c r="BA447" s="13">
        <v>32</v>
      </c>
      <c r="BB447" s="16">
        <f t="shared" si="147"/>
        <v>3.2630608385817337</v>
      </c>
      <c r="BC447" s="17">
        <f t="shared" si="148"/>
        <v>2.4191657941209406</v>
      </c>
      <c r="BD447" s="17">
        <f t="shared" si="149"/>
        <v>0.84389504446079311</v>
      </c>
      <c r="BE447" s="17">
        <f t="shared" si="150"/>
        <v>2.7567238119052577</v>
      </c>
      <c r="BF447" s="17">
        <f t="shared" si="151"/>
        <v>1.3502320711372691</v>
      </c>
      <c r="BG447" s="17">
        <f t="shared" si="152"/>
        <v>1.8003094281830254</v>
      </c>
      <c r="BH447" s="13">
        <v>24</v>
      </c>
      <c r="BI447" s="13">
        <v>11</v>
      </c>
      <c r="BJ447" s="13">
        <v>0</v>
      </c>
      <c r="BK447" s="13">
        <v>0</v>
      </c>
      <c r="BL447" s="13">
        <v>0</v>
      </c>
      <c r="BM447" s="13">
        <v>0</v>
      </c>
      <c r="BN447" s="13">
        <f t="shared" si="153"/>
        <v>82</v>
      </c>
      <c r="BO447" s="16">
        <v>1.1519999999999999</v>
      </c>
      <c r="BP447" s="13">
        <v>9</v>
      </c>
      <c r="BQ447" s="13">
        <v>5</v>
      </c>
      <c r="BR447" s="23">
        <f t="shared" si="154"/>
        <v>0.55555555555555558</v>
      </c>
      <c r="BS447" s="13">
        <v>2</v>
      </c>
      <c r="BT447" s="13">
        <v>1</v>
      </c>
      <c r="BU447" s="13">
        <v>21</v>
      </c>
      <c r="BV447" s="13">
        <v>1</v>
      </c>
      <c r="BW447" s="13">
        <v>0</v>
      </c>
      <c r="BX447" s="13">
        <v>1</v>
      </c>
      <c r="BY447" s="13">
        <v>0</v>
      </c>
      <c r="BZ447" s="13">
        <v>0</v>
      </c>
      <c r="CA447" s="13">
        <v>0</v>
      </c>
      <c r="CB447" s="23">
        <f t="shared" si="155"/>
        <v>0</v>
      </c>
      <c r="CC447" s="16">
        <v>2.4</v>
      </c>
      <c r="CD447" s="16">
        <v>1.6</v>
      </c>
      <c r="CE447" s="16">
        <v>4</v>
      </c>
      <c r="CF447" s="24">
        <f t="shared" si="156"/>
        <v>0.05</v>
      </c>
      <c r="CG447" s="24">
        <f t="shared" si="157"/>
        <v>0.22503867852287818</v>
      </c>
      <c r="CH447" s="25">
        <v>2</v>
      </c>
      <c r="CI447" s="16">
        <v>22.3</v>
      </c>
      <c r="CJ447" s="16">
        <v>18.399999999999999</v>
      </c>
      <c r="CK447" s="16">
        <v>6.5</v>
      </c>
      <c r="CL447" s="16">
        <v>4.7</v>
      </c>
      <c r="CM447" s="16">
        <v>2.4</v>
      </c>
      <c r="CN447" s="16">
        <v>2</v>
      </c>
      <c r="CO447" s="16">
        <v>9.1</v>
      </c>
      <c r="CP447" s="26">
        <f t="shared" si="158"/>
        <v>0.11374999999999999</v>
      </c>
      <c r="CQ447" s="26">
        <f t="shared" si="159"/>
        <v>0.51196299363954778</v>
      </c>
      <c r="CR447" s="13">
        <v>0</v>
      </c>
      <c r="CS447" s="13">
        <v>1</v>
      </c>
      <c r="CT447" s="13">
        <v>2</v>
      </c>
      <c r="CU447" s="13">
        <v>-0.11</v>
      </c>
      <c r="CV447" s="13">
        <v>-1.2</v>
      </c>
      <c r="CW447" s="13">
        <v>1</v>
      </c>
      <c r="CX447" s="13">
        <v>2.2000000000000002</v>
      </c>
      <c r="CY447" s="13">
        <v>-0.67</v>
      </c>
      <c r="CZ447" s="13">
        <v>-0.91</v>
      </c>
      <c r="DA447" s="13">
        <v>0.31</v>
      </c>
      <c r="DB447" s="27">
        <v>-42.37</v>
      </c>
      <c r="DC447" s="27">
        <v>28.09</v>
      </c>
      <c r="DD447" s="27">
        <v>-70.459999999999994</v>
      </c>
      <c r="DE447" s="27">
        <v>-4.6900000000000004</v>
      </c>
      <c r="DF447" s="27">
        <v>-32.26</v>
      </c>
      <c r="DG447" s="27">
        <v>35.58</v>
      </c>
      <c r="DH447" s="27">
        <v>-67.84</v>
      </c>
      <c r="DI447" s="27">
        <v>-4.51</v>
      </c>
      <c r="DJ447" s="1">
        <v>186</v>
      </c>
      <c r="DK447" s="1"/>
      <c r="DL447" s="1"/>
      <c r="DM447" s="1">
        <v>2.8250000000000002</v>
      </c>
      <c r="DN447" s="1">
        <v>0</v>
      </c>
      <c r="DO447" s="1">
        <v>2.85</v>
      </c>
      <c r="DP447" s="16">
        <f t="shared" si="160"/>
        <v>4.2595744680851055</v>
      </c>
    </row>
    <row r="448" spans="1:120" x14ac:dyDescent="0.2">
      <c r="A448" s="13">
        <v>16</v>
      </c>
      <c r="B448" s="13" t="s">
        <v>1738</v>
      </c>
      <c r="C448" s="13" t="s">
        <v>1520</v>
      </c>
      <c r="D448" s="13" t="s">
        <v>187</v>
      </c>
      <c r="E448" s="13" t="s">
        <v>141</v>
      </c>
      <c r="F448" s="1" t="s">
        <v>142</v>
      </c>
      <c r="G448" s="13">
        <v>75</v>
      </c>
      <c r="H448" s="13">
        <v>200</v>
      </c>
      <c r="I448" s="13" t="s">
        <v>125</v>
      </c>
      <c r="J448" s="13">
        <v>2004</v>
      </c>
      <c r="K448" s="13">
        <v>1</v>
      </c>
      <c r="L448" s="13">
        <v>4</v>
      </c>
      <c r="M448" s="1"/>
      <c r="N448" s="1">
        <v>29</v>
      </c>
      <c r="O448" s="13" t="s">
        <v>160</v>
      </c>
      <c r="P448" s="13" t="s">
        <v>1739</v>
      </c>
      <c r="Q448" s="1" t="str">
        <f t="shared" si="138"/>
        <v>WPG</v>
      </c>
      <c r="R448" s="13" t="s">
        <v>584</v>
      </c>
      <c r="S448" s="1"/>
      <c r="T448" s="13" t="s">
        <v>129</v>
      </c>
      <c r="U448" s="13">
        <v>81</v>
      </c>
      <c r="V448" s="13">
        <v>24</v>
      </c>
      <c r="W448" s="13">
        <v>38</v>
      </c>
      <c r="X448" s="14">
        <v>24</v>
      </c>
      <c r="Y448" s="13">
        <v>62</v>
      </c>
      <c r="Z448" s="13">
        <v>9</v>
      </c>
      <c r="AA448" s="1">
        <v>224</v>
      </c>
      <c r="AB448" s="14">
        <v>82</v>
      </c>
      <c r="AC448" s="14">
        <v>76</v>
      </c>
      <c r="AD448" s="15">
        <f t="shared" si="139"/>
        <v>0.10714285714285714</v>
      </c>
      <c r="AE448" s="15">
        <f t="shared" si="140"/>
        <v>6.2827225130890049E-2</v>
      </c>
      <c r="AF448" s="16">
        <v>1625.8666666667</v>
      </c>
      <c r="AG448" s="17">
        <f t="shared" si="141"/>
        <v>20.072427983539505</v>
      </c>
      <c r="AH448" s="29">
        <v>2152</v>
      </c>
      <c r="AI448" s="17">
        <f t="shared" si="142"/>
        <v>26.567901234567902</v>
      </c>
      <c r="AJ448" s="19">
        <f t="shared" si="143"/>
        <v>0.75551425030980479</v>
      </c>
      <c r="AK448" s="20">
        <f>'Even Strength'!AA448+'Power Play'!R448+'Penalty Kill'!L448</f>
        <v>251</v>
      </c>
      <c r="AL448" s="19">
        <f t="shared" si="144"/>
        <v>9.2627521731997433</v>
      </c>
      <c r="AM448" s="15">
        <f>IF(('Even Strength'!BR448+'Power Play'!AK448+'Penalty Kill'!AG448)&gt;0,V448/('Even Strength'!BR448+'Power Play'!AK448+'Penalty Kill'!AG448),0)</f>
        <v>0.30769230769230771</v>
      </c>
      <c r="AN448" s="15">
        <f>IF(('Even Strength'!BR448+'Power Play'!AK448+'Penalty Kill'!AG448)&gt;0,W448/('Even Strength'!BR448+'Power Play'!AK448+'Penalty Kill'!AG448),0)</f>
        <v>0.48717948717948717</v>
      </c>
      <c r="AO448" s="15">
        <f t="shared" si="145"/>
        <v>0.79487179487179493</v>
      </c>
      <c r="AP448" s="13">
        <v>7</v>
      </c>
      <c r="AQ448" s="13">
        <v>13</v>
      </c>
      <c r="AR448" s="21">
        <f t="shared" si="146"/>
        <v>0.35</v>
      </c>
      <c r="AS448" s="22">
        <v>0.4</v>
      </c>
      <c r="AT448" s="13">
        <v>1</v>
      </c>
      <c r="AU448" s="13">
        <v>1</v>
      </c>
      <c r="AV448">
        <v>88</v>
      </c>
      <c r="AW448" s="13">
        <v>212</v>
      </c>
      <c r="AX448" s="13">
        <v>38</v>
      </c>
      <c r="AY448" s="13">
        <v>82</v>
      </c>
      <c r="AZ448" s="13">
        <v>50</v>
      </c>
      <c r="BA448" s="13">
        <v>26</v>
      </c>
      <c r="BB448" s="16">
        <f t="shared" si="147"/>
        <v>3.247498769886763</v>
      </c>
      <c r="BC448" s="17">
        <f t="shared" si="148"/>
        <v>7.8235197638181111</v>
      </c>
      <c r="BD448" s="17">
        <f t="shared" si="149"/>
        <v>1.4023290142692839</v>
      </c>
      <c r="BE448" s="17">
        <f t="shared" si="150"/>
        <v>3.0260783992126652</v>
      </c>
      <c r="BF448" s="17">
        <f t="shared" si="151"/>
        <v>1.8451697556174789</v>
      </c>
      <c r="BG448" s="17">
        <f t="shared" si="152"/>
        <v>0.95948827292108896</v>
      </c>
      <c r="BH448" s="13">
        <v>72</v>
      </c>
      <c r="BI448" s="13">
        <v>31</v>
      </c>
      <c r="BJ448" s="13">
        <v>2</v>
      </c>
      <c r="BK448" s="13">
        <v>0</v>
      </c>
      <c r="BL448" s="13">
        <v>0</v>
      </c>
      <c r="BM448" s="13">
        <v>0</v>
      </c>
      <c r="BN448" s="13">
        <f t="shared" si="153"/>
        <v>324</v>
      </c>
      <c r="BO448" s="16">
        <v>-19.414000000000001</v>
      </c>
      <c r="BP448" s="13">
        <v>10</v>
      </c>
      <c r="BQ448" s="13">
        <v>2</v>
      </c>
      <c r="BR448" s="23">
        <f t="shared" si="154"/>
        <v>0.2</v>
      </c>
      <c r="BS448" s="13">
        <v>1</v>
      </c>
      <c r="BT448" s="13">
        <v>5</v>
      </c>
      <c r="BU448" s="13">
        <v>24</v>
      </c>
      <c r="BV448" s="13">
        <v>1</v>
      </c>
      <c r="BW448" s="13">
        <v>1</v>
      </c>
      <c r="BX448" s="13">
        <v>6</v>
      </c>
      <c r="BY448" s="13">
        <v>1</v>
      </c>
      <c r="BZ448" s="13">
        <v>0</v>
      </c>
      <c r="CA448" s="13">
        <v>0</v>
      </c>
      <c r="CB448" s="23">
        <f t="shared" si="155"/>
        <v>0</v>
      </c>
      <c r="CC448" s="16">
        <v>5.3</v>
      </c>
      <c r="CD448" s="16">
        <v>2.1</v>
      </c>
      <c r="CE448" s="16">
        <v>7.4</v>
      </c>
      <c r="CF448" s="24">
        <f t="shared" si="156"/>
        <v>9.1358024691358022E-2</v>
      </c>
      <c r="CG448" s="24">
        <f t="shared" si="157"/>
        <v>0.27308512383138689</v>
      </c>
      <c r="CH448" s="25">
        <v>7</v>
      </c>
      <c r="CI448" s="16">
        <v>36.200000000000003</v>
      </c>
      <c r="CJ448" s="16">
        <v>33.4</v>
      </c>
      <c r="CK448" s="16">
        <v>3.2</v>
      </c>
      <c r="CL448" s="16">
        <v>9.8000000000000007</v>
      </c>
      <c r="CM448" s="16">
        <v>3.7</v>
      </c>
      <c r="CN448" s="16">
        <v>-0.9</v>
      </c>
      <c r="CO448" s="16">
        <v>12.6</v>
      </c>
      <c r="CP448" s="26">
        <f t="shared" si="158"/>
        <v>0.15555555555555556</v>
      </c>
      <c r="CQ448" s="26">
        <f t="shared" si="159"/>
        <v>0.4649827784156047</v>
      </c>
      <c r="CR448" s="13">
        <v>4</v>
      </c>
      <c r="CS448" s="13">
        <v>3</v>
      </c>
      <c r="CT448" s="13">
        <v>5</v>
      </c>
      <c r="CU448" s="13">
        <v>-0.02</v>
      </c>
      <c r="CV448" s="13">
        <v>-2.56</v>
      </c>
      <c r="CW448" s="13">
        <v>-0.74</v>
      </c>
      <c r="CX448" s="13">
        <v>11.74</v>
      </c>
      <c r="CY448" s="13">
        <v>2.17</v>
      </c>
      <c r="CZ448" s="13">
        <v>1.92</v>
      </c>
      <c r="DA448" s="13">
        <v>12.51</v>
      </c>
      <c r="DB448" s="27">
        <v>-17.13</v>
      </c>
      <c r="DC448" s="27">
        <v>7.54</v>
      </c>
      <c r="DD448" s="27">
        <v>-24.68</v>
      </c>
      <c r="DE448" s="27">
        <v>-1.3</v>
      </c>
      <c r="DF448" s="27">
        <v>-26.92</v>
      </c>
      <c r="DG448" s="27">
        <v>4.1500000000000004</v>
      </c>
      <c r="DH448" s="27">
        <v>-31.07</v>
      </c>
      <c r="DI448" s="27">
        <v>-1.64</v>
      </c>
      <c r="DJ448" s="1">
        <v>186</v>
      </c>
      <c r="DK448" s="1"/>
      <c r="DL448" s="1"/>
      <c r="DM448" s="1">
        <v>4.4000000000000004</v>
      </c>
      <c r="DN448" s="1">
        <v>0</v>
      </c>
      <c r="DO448" s="1">
        <v>0</v>
      </c>
      <c r="DP448" s="16">
        <f t="shared" si="160"/>
        <v>4.4085106382978712</v>
      </c>
    </row>
    <row r="449" spans="1:120" x14ac:dyDescent="0.2">
      <c r="A449" s="13">
        <v>21</v>
      </c>
      <c r="B449" s="13" t="s">
        <v>1740</v>
      </c>
      <c r="C449" s="13" t="s">
        <v>1741</v>
      </c>
      <c r="D449" s="13" t="s">
        <v>257</v>
      </c>
      <c r="E449" s="13" t="s">
        <v>141</v>
      </c>
      <c r="F449" s="1" t="s">
        <v>142</v>
      </c>
      <c r="G449" s="13">
        <v>74</v>
      </c>
      <c r="H449" s="13">
        <v>210</v>
      </c>
      <c r="I449" s="13" t="s">
        <v>125</v>
      </c>
      <c r="J449" s="13">
        <v>2001</v>
      </c>
      <c r="K449" s="13">
        <v>6</v>
      </c>
      <c r="L449" s="13">
        <v>193</v>
      </c>
      <c r="M449" s="1"/>
      <c r="N449" s="1">
        <v>31</v>
      </c>
      <c r="O449" s="13" t="s">
        <v>1742</v>
      </c>
      <c r="P449" s="13" t="s">
        <v>1743</v>
      </c>
      <c r="Q449" s="1" t="str">
        <f t="shared" si="138"/>
        <v>WSH</v>
      </c>
      <c r="R449" s="13" t="s">
        <v>190</v>
      </c>
      <c r="S449" s="1"/>
      <c r="T449" s="13" t="s">
        <v>146</v>
      </c>
      <c r="U449" s="13">
        <v>66</v>
      </c>
      <c r="V449" s="13">
        <v>7</v>
      </c>
      <c r="W449" s="13">
        <v>13</v>
      </c>
      <c r="X449" s="14">
        <v>7</v>
      </c>
      <c r="Y449" s="13">
        <v>20</v>
      </c>
      <c r="Z449" s="13">
        <v>-2</v>
      </c>
      <c r="AA449" s="1">
        <v>106</v>
      </c>
      <c r="AB449" s="14">
        <v>29</v>
      </c>
      <c r="AC449" s="14">
        <v>36</v>
      </c>
      <c r="AD449" s="15">
        <f t="shared" si="139"/>
        <v>6.6037735849056603E-2</v>
      </c>
      <c r="AE449" s="15">
        <f t="shared" si="140"/>
        <v>4.0935672514619881E-2</v>
      </c>
      <c r="AF449" s="16">
        <v>971.73333333330004</v>
      </c>
      <c r="AG449" s="17">
        <f t="shared" si="141"/>
        <v>14.723232323231819</v>
      </c>
      <c r="AH449" s="29">
        <v>1375</v>
      </c>
      <c r="AI449" s="17">
        <f t="shared" si="142"/>
        <v>20.833333333333332</v>
      </c>
      <c r="AJ449" s="19">
        <f t="shared" si="143"/>
        <v>0.70671515151512732</v>
      </c>
      <c r="AK449" s="20">
        <f>'Even Strength'!AA449+'Power Play'!R449+'Penalty Kill'!L449</f>
        <v>113.69230769230769</v>
      </c>
      <c r="AL449" s="19">
        <f t="shared" si="144"/>
        <v>7.019969602296956</v>
      </c>
      <c r="AM449" s="15">
        <f>IF(('Even Strength'!BR449+'Power Play'!AK449+'Penalty Kill'!AG449)&gt;0,V449/('Even Strength'!BR449+'Power Play'!AK449+'Penalty Kill'!AG449),0)</f>
        <v>0.25</v>
      </c>
      <c r="AN449" s="15">
        <f>IF(('Even Strength'!BR449+'Power Play'!AK449+'Penalty Kill'!AG449)&gt;0,W449/('Even Strength'!BR449+'Power Play'!AK449+'Penalty Kill'!AG449),0)</f>
        <v>0.4642857142857143</v>
      </c>
      <c r="AO449" s="15">
        <f t="shared" si="145"/>
        <v>0.7142857142857143</v>
      </c>
      <c r="AP449" s="13">
        <v>87</v>
      </c>
      <c r="AQ449" s="13">
        <v>111</v>
      </c>
      <c r="AR449" s="21">
        <f t="shared" si="146"/>
        <v>0.43939393939393939</v>
      </c>
      <c r="AS449" s="22">
        <v>4.9000000000000004</v>
      </c>
      <c r="AT449" s="13">
        <v>1</v>
      </c>
      <c r="AU449" s="13">
        <v>0</v>
      </c>
      <c r="AV449">
        <v>112</v>
      </c>
      <c r="AW449" s="13">
        <v>107</v>
      </c>
      <c r="AX449" s="13">
        <v>53</v>
      </c>
      <c r="AY449" s="13">
        <v>29</v>
      </c>
      <c r="AZ449" s="13">
        <v>25</v>
      </c>
      <c r="BA449" s="13">
        <v>25</v>
      </c>
      <c r="BB449" s="16">
        <f t="shared" si="147"/>
        <v>6.9154774972559991</v>
      </c>
      <c r="BC449" s="17">
        <f t="shared" si="148"/>
        <v>6.6067508232713568</v>
      </c>
      <c r="BD449" s="17">
        <f t="shared" si="149"/>
        <v>3.2725027442372143</v>
      </c>
      <c r="BE449" s="17">
        <f t="shared" si="150"/>
        <v>1.7906147091109286</v>
      </c>
      <c r="BF449" s="17">
        <f t="shared" si="151"/>
        <v>1.5436333699232141</v>
      </c>
      <c r="BG449" s="17">
        <f t="shared" si="152"/>
        <v>1.5436333699232141</v>
      </c>
      <c r="BH449" s="13">
        <v>24</v>
      </c>
      <c r="BI449" s="13">
        <v>12</v>
      </c>
      <c r="BJ449" s="13">
        <v>0</v>
      </c>
      <c r="BK449" s="13">
        <v>0</v>
      </c>
      <c r="BL449" s="13">
        <v>0</v>
      </c>
      <c r="BM449" s="13">
        <v>0</v>
      </c>
      <c r="BN449" s="13">
        <f t="shared" si="153"/>
        <v>184</v>
      </c>
      <c r="BO449" s="16">
        <v>-1.2770000000000001</v>
      </c>
      <c r="BP449" s="13">
        <v>1</v>
      </c>
      <c r="BQ449" s="13">
        <v>1</v>
      </c>
      <c r="BR449" s="23">
        <f t="shared" si="154"/>
        <v>1</v>
      </c>
      <c r="BS449" s="13">
        <v>0</v>
      </c>
      <c r="BT449" s="13">
        <v>0</v>
      </c>
      <c r="BU449" s="13">
        <v>17</v>
      </c>
      <c r="BV449" s="13">
        <v>0</v>
      </c>
      <c r="BW449" s="13">
        <v>0</v>
      </c>
      <c r="BX449" s="13">
        <v>2</v>
      </c>
      <c r="BY449" s="13">
        <v>1</v>
      </c>
      <c r="BZ449" s="13">
        <v>0</v>
      </c>
      <c r="CA449" s="13">
        <v>0</v>
      </c>
      <c r="CB449" s="23">
        <f t="shared" si="155"/>
        <v>0</v>
      </c>
      <c r="CC449" s="16">
        <v>0.30000000000000004</v>
      </c>
      <c r="CD449" s="16">
        <v>1</v>
      </c>
      <c r="CE449" s="16">
        <v>1.3</v>
      </c>
      <c r="CF449" s="24">
        <f t="shared" si="156"/>
        <v>1.9696969696969699E-2</v>
      </c>
      <c r="CG449" s="24">
        <f t="shared" si="157"/>
        <v>8.0268935236007144E-2</v>
      </c>
      <c r="CH449" s="25">
        <v>5</v>
      </c>
      <c r="CI449" s="16">
        <v>18</v>
      </c>
      <c r="CJ449" s="16">
        <v>22.1</v>
      </c>
      <c r="CK449" s="16">
        <v>-7.3</v>
      </c>
      <c r="CL449" s="16">
        <v>0</v>
      </c>
      <c r="CM449" s="16">
        <v>2.5</v>
      </c>
      <c r="CN449" s="16">
        <v>0.60000000000000009</v>
      </c>
      <c r="CO449" s="16">
        <v>3.1</v>
      </c>
      <c r="CP449" s="26">
        <f t="shared" si="158"/>
        <v>4.6969696969696974E-2</v>
      </c>
      <c r="CQ449" s="26">
        <f t="shared" si="159"/>
        <v>0.19141053787047857</v>
      </c>
      <c r="CR449" s="13">
        <v>1</v>
      </c>
      <c r="CS449" s="13">
        <v>0</v>
      </c>
      <c r="CT449" s="13">
        <v>0</v>
      </c>
      <c r="CU449" s="13">
        <v>-0.04</v>
      </c>
      <c r="CV449" s="13">
        <v>-0.56000000000000005</v>
      </c>
      <c r="CW449" s="13">
        <v>0.86</v>
      </c>
      <c r="CX449" s="13">
        <v>4.47</v>
      </c>
      <c r="CY449" s="13">
        <v>0.93</v>
      </c>
      <c r="CZ449" s="13">
        <v>-4.16</v>
      </c>
      <c r="DA449" s="13">
        <v>1.5</v>
      </c>
      <c r="DB449" s="27">
        <v>31.36</v>
      </c>
      <c r="DC449" s="27">
        <v>39.44</v>
      </c>
      <c r="DD449" s="27">
        <v>-8.08</v>
      </c>
      <c r="DE449" s="27">
        <v>-0.63</v>
      </c>
      <c r="DF449" s="27">
        <v>1.27</v>
      </c>
      <c r="DG449" s="27">
        <v>23.34</v>
      </c>
      <c r="DH449" s="27">
        <v>-22.06</v>
      </c>
      <c r="DI449" s="27">
        <v>-1.72</v>
      </c>
      <c r="DJ449" s="1">
        <v>186</v>
      </c>
      <c r="DK449" s="28">
        <v>15</v>
      </c>
      <c r="DL449" s="28" t="s">
        <v>329</v>
      </c>
      <c r="DM449" s="1">
        <v>4.5</v>
      </c>
      <c r="DN449" s="1">
        <v>0.439</v>
      </c>
      <c r="DO449" s="1">
        <v>0</v>
      </c>
      <c r="DP449" s="16">
        <f t="shared" si="160"/>
        <v>-5.3042553191489361</v>
      </c>
    </row>
    <row r="450" spans="1:120" x14ac:dyDescent="0.2">
      <c r="A450" s="13">
        <v>51</v>
      </c>
      <c r="B450" s="13" t="s">
        <v>1744</v>
      </c>
      <c r="C450" s="13" t="s">
        <v>1745</v>
      </c>
      <c r="D450" s="1"/>
      <c r="E450" s="13" t="s">
        <v>197</v>
      </c>
      <c r="F450" s="1" t="s">
        <v>198</v>
      </c>
      <c r="G450" s="13">
        <v>72</v>
      </c>
      <c r="H450" s="13">
        <v>186</v>
      </c>
      <c r="I450" s="13" t="s">
        <v>125</v>
      </c>
      <c r="J450" s="13">
        <v>2009</v>
      </c>
      <c r="K450" s="13">
        <v>2</v>
      </c>
      <c r="L450" s="13">
        <v>40</v>
      </c>
      <c r="M450" s="1"/>
      <c r="N450" s="1">
        <v>23</v>
      </c>
      <c r="O450" s="13" t="s">
        <v>1746</v>
      </c>
      <c r="P450" s="13" t="s">
        <v>1747</v>
      </c>
      <c r="Q450" s="1" t="str">
        <f t="shared" ref="Q450:Q513" si="161">RIGHT(R450,3)</f>
        <v>EDM</v>
      </c>
      <c r="R450" s="13" t="s">
        <v>136</v>
      </c>
      <c r="S450" s="1"/>
      <c r="T450" s="13" t="s">
        <v>146</v>
      </c>
      <c r="U450" s="13">
        <v>38</v>
      </c>
      <c r="V450" s="13">
        <v>6</v>
      </c>
      <c r="W450" s="13">
        <v>14</v>
      </c>
      <c r="X450" s="14">
        <v>6</v>
      </c>
      <c r="Y450" s="13">
        <v>20</v>
      </c>
      <c r="Z450" s="13">
        <v>-12</v>
      </c>
      <c r="AA450" s="1">
        <v>61</v>
      </c>
      <c r="AB450" s="14">
        <v>14</v>
      </c>
      <c r="AC450" s="14">
        <v>13</v>
      </c>
      <c r="AD450" s="15">
        <f t="shared" ref="AD450:AD513" si="162">IF(AA450&gt;0,V450/AA450,0)</f>
        <v>9.8360655737704916E-2</v>
      </c>
      <c r="AE450" s="15">
        <f t="shared" ref="AE450:AE513" si="163">IF(SUM(AA450:AC450)&gt;0,V450/SUM(AA450:AC450),0)</f>
        <v>6.8181818181818177E-2</v>
      </c>
      <c r="AF450" s="16">
        <v>570.45000000000005</v>
      </c>
      <c r="AG450" s="17">
        <f t="shared" ref="AG450:AG513" si="164">AF450/U450</f>
        <v>15.01184210526316</v>
      </c>
      <c r="AH450" s="29">
        <v>753</v>
      </c>
      <c r="AI450" s="17">
        <f t="shared" ref="AI450:AI513" si="165">AH450/U450</f>
        <v>19.815789473684209</v>
      </c>
      <c r="AJ450" s="19">
        <f t="shared" ref="AJ450:AJ513" si="166">AF450/AH450</f>
        <v>0.75756972111553789</v>
      </c>
      <c r="AK450" s="20">
        <f>'Even Strength'!AA450+'Power Play'!R450+'Penalty Kill'!L450</f>
        <v>94.211538461538467</v>
      </c>
      <c r="AL450" s="19">
        <f t="shared" ref="AL450:AL513" si="167">AK450/AF450*60</f>
        <v>9.9091810109427776</v>
      </c>
      <c r="AM450" s="15">
        <f>IF(('Even Strength'!BR450+'Power Play'!AK450+'Penalty Kill'!AG450)&gt;0,V450/('Even Strength'!BR450+'Power Play'!AK450+'Penalty Kill'!AG450),0)</f>
        <v>0.24</v>
      </c>
      <c r="AN450" s="15">
        <f>IF(('Even Strength'!BR450+'Power Play'!AK450+'Penalty Kill'!AG450)&gt;0,W450/('Even Strength'!BR450+'Power Play'!AK450+'Penalty Kill'!AG450),0)</f>
        <v>0.56000000000000005</v>
      </c>
      <c r="AO450" s="15">
        <f t="shared" ref="AO450:AO513" si="168">AM450+AN450</f>
        <v>0.8</v>
      </c>
      <c r="AP450" s="13">
        <v>226</v>
      </c>
      <c r="AQ450" s="13">
        <v>225</v>
      </c>
      <c r="AR450" s="21">
        <f t="shared" ref="AR450:AR513" si="169">AP450/MAX(1,(AP450+AQ450))</f>
        <v>0.50110864745011086</v>
      </c>
      <c r="AS450" s="22">
        <v>19.7</v>
      </c>
      <c r="AT450" s="13">
        <v>3</v>
      </c>
      <c r="AU450" s="13">
        <v>1</v>
      </c>
      <c r="AV450">
        <v>31</v>
      </c>
      <c r="AW450" s="13">
        <v>59</v>
      </c>
      <c r="AX450" s="13">
        <v>12</v>
      </c>
      <c r="AY450" s="13">
        <v>14</v>
      </c>
      <c r="AZ450" s="13">
        <v>18</v>
      </c>
      <c r="BA450" s="13">
        <v>8</v>
      </c>
      <c r="BB450" s="16">
        <f t="shared" ref="BB450:BB513" si="170">AV450/AF450*60</f>
        <v>3.2605837496713121</v>
      </c>
      <c r="BC450" s="17">
        <f t="shared" ref="BC450:BC513" si="171">AW450/AF450*60</f>
        <v>6.2056271364712066</v>
      </c>
      <c r="BD450" s="17">
        <f t="shared" ref="BD450:BD513" si="172">AX450/AF450*60</f>
        <v>1.2621614514856692</v>
      </c>
      <c r="BE450" s="17">
        <f t="shared" ref="BE450:BE513" si="173">AY450/AF450*60</f>
        <v>1.4725216933999472</v>
      </c>
      <c r="BF450" s="17">
        <f t="shared" ref="BF450:BF513" si="174">AZ450/AF450*60</f>
        <v>1.8932421772285037</v>
      </c>
      <c r="BG450" s="17">
        <f t="shared" ref="BG450:BG513" si="175">BA450/AF450*60</f>
        <v>0.84144096765711274</v>
      </c>
      <c r="BH450" s="13">
        <v>14</v>
      </c>
      <c r="BI450" s="13">
        <v>7</v>
      </c>
      <c r="BJ450" s="13">
        <v>0</v>
      </c>
      <c r="BK450" s="13">
        <v>0</v>
      </c>
      <c r="BL450" s="13">
        <v>0</v>
      </c>
      <c r="BM450" s="13">
        <v>0</v>
      </c>
      <c r="BN450" s="13">
        <f t="shared" ref="BN450:BN513" si="176">AW450+AX450+BH450+BJ450</f>
        <v>85</v>
      </c>
      <c r="BO450" s="16">
        <v>-1.897</v>
      </c>
      <c r="BP450" s="13">
        <v>2</v>
      </c>
      <c r="BQ450" s="13">
        <v>0</v>
      </c>
      <c r="BR450" s="23">
        <f t="shared" ref="BR450:BR513" si="177">IF(BP450&gt;0,BQ450/BP450," ")</f>
        <v>0</v>
      </c>
      <c r="BS450" s="13">
        <v>0</v>
      </c>
      <c r="BT450" s="13">
        <v>0</v>
      </c>
      <c r="BU450" s="13">
        <v>12</v>
      </c>
      <c r="BV450" s="13">
        <v>1</v>
      </c>
      <c r="BW450" s="13">
        <v>0</v>
      </c>
      <c r="BX450" s="13">
        <v>2</v>
      </c>
      <c r="BY450" s="13">
        <v>0</v>
      </c>
      <c r="BZ450" s="13">
        <v>0</v>
      </c>
      <c r="CA450" s="13">
        <v>0</v>
      </c>
      <c r="CB450" s="23">
        <f t="shared" ref="CB450:CB513" si="178">CA450/MAX(1,BZ450)</f>
        <v>0</v>
      </c>
      <c r="CC450" s="16">
        <v>1.4</v>
      </c>
      <c r="CD450" s="16">
        <v>0.2</v>
      </c>
      <c r="CE450" s="16">
        <v>1.6</v>
      </c>
      <c r="CF450" s="24">
        <f t="shared" ref="CF450:CF513" si="179">CE450/U450</f>
        <v>4.2105263157894736E-2</v>
      </c>
      <c r="CG450" s="24">
        <f t="shared" ref="CG450:CG513" si="180">CE450/AF450*60</f>
        <v>0.16828819353142255</v>
      </c>
      <c r="CH450" s="25">
        <v>3</v>
      </c>
      <c r="CI450" s="16">
        <v>13</v>
      </c>
      <c r="CJ450" s="16">
        <v>10.8</v>
      </c>
      <c r="CK450" s="16">
        <v>-3.9</v>
      </c>
      <c r="CL450" s="16">
        <v>2.4</v>
      </c>
      <c r="CM450" s="16">
        <v>0.30000000000000004</v>
      </c>
      <c r="CN450" s="16">
        <v>-0.5</v>
      </c>
      <c r="CO450" s="16">
        <v>2.1</v>
      </c>
      <c r="CP450" s="26">
        <f t="shared" ref="CP450:CP513" si="181">CO450/U450</f>
        <v>5.5263157894736847E-2</v>
      </c>
      <c r="CQ450" s="26">
        <f t="shared" ref="CQ450:CQ513" si="182">CO450/AF450*60</f>
        <v>0.22087825400999211</v>
      </c>
      <c r="CR450" s="13">
        <v>1</v>
      </c>
      <c r="CS450" s="13">
        <v>0</v>
      </c>
      <c r="CT450" s="13">
        <v>1</v>
      </c>
      <c r="CU450" s="13">
        <v>0.11</v>
      </c>
      <c r="CV450" s="13">
        <v>-0.41</v>
      </c>
      <c r="CW450" s="13">
        <v>0.37</v>
      </c>
      <c r="CX450" s="13">
        <v>3.4</v>
      </c>
      <c r="CY450" s="13">
        <v>-2.85</v>
      </c>
      <c r="CZ450" s="13">
        <v>0.85</v>
      </c>
      <c r="DA450" s="13">
        <v>1.47</v>
      </c>
      <c r="DB450" s="27">
        <v>32.299999999999997</v>
      </c>
      <c r="DC450" s="27">
        <v>7.72</v>
      </c>
      <c r="DD450" s="27">
        <v>24.58</v>
      </c>
      <c r="DE450" s="27">
        <v>3.27</v>
      </c>
      <c r="DF450" s="27">
        <v>41.09</v>
      </c>
      <c r="DG450" s="27">
        <v>16.47</v>
      </c>
      <c r="DH450" s="27">
        <v>24.62</v>
      </c>
      <c r="DI450" s="27">
        <v>3.28</v>
      </c>
      <c r="DJ450" s="1">
        <v>104</v>
      </c>
      <c r="DK450" s="28">
        <v>7</v>
      </c>
      <c r="DL450" s="28" t="s">
        <v>508</v>
      </c>
      <c r="DM450" s="1">
        <v>0.33500000000000002</v>
      </c>
      <c r="DN450" s="1">
        <v>5.1000000000000004E-2</v>
      </c>
      <c r="DO450" s="1">
        <v>0</v>
      </c>
      <c r="DP450" s="16">
        <f t="shared" ref="DP450:DP513" si="183">CO450-(1/0.47)*(DM450-0.55*(DJ450/186))</f>
        <v>2.0415465568519791</v>
      </c>
    </row>
    <row r="451" spans="1:120" x14ac:dyDescent="0.2">
      <c r="A451" s="13">
        <v>92</v>
      </c>
      <c r="B451" s="13" t="s">
        <v>1748</v>
      </c>
      <c r="C451" s="13" t="s">
        <v>1334</v>
      </c>
      <c r="D451" s="1"/>
      <c r="E451" s="13" t="s">
        <v>197</v>
      </c>
      <c r="F451" s="1" t="s">
        <v>198</v>
      </c>
      <c r="G451" s="13">
        <v>73</v>
      </c>
      <c r="H451" s="13">
        <v>210</v>
      </c>
      <c r="I451" s="13" t="s">
        <v>125</v>
      </c>
      <c r="J451" s="13">
        <v>2011</v>
      </c>
      <c r="K451" s="13">
        <v>1</v>
      </c>
      <c r="L451" s="13">
        <v>2</v>
      </c>
      <c r="M451" s="1"/>
      <c r="N451" s="1">
        <v>22</v>
      </c>
      <c r="O451" s="13" t="s">
        <v>511</v>
      </c>
      <c r="P451" s="13" t="s">
        <v>1749</v>
      </c>
      <c r="Q451" s="1" t="str">
        <f t="shared" si="161"/>
        <v>COL</v>
      </c>
      <c r="R451" s="13" t="s">
        <v>162</v>
      </c>
      <c r="S451" s="1"/>
      <c r="T451" s="13" t="s">
        <v>129</v>
      </c>
      <c r="U451" s="13">
        <v>82</v>
      </c>
      <c r="V451" s="13">
        <v>23</v>
      </c>
      <c r="W451" s="13">
        <v>36</v>
      </c>
      <c r="X451" s="14">
        <v>21</v>
      </c>
      <c r="Y451" s="13">
        <v>59</v>
      </c>
      <c r="Z451" s="13">
        <v>-2</v>
      </c>
      <c r="AA451" s="1">
        <v>214</v>
      </c>
      <c r="AB451" s="14">
        <v>66</v>
      </c>
      <c r="AC451" s="14">
        <v>69</v>
      </c>
      <c r="AD451" s="15">
        <f t="shared" si="162"/>
        <v>0.10747663551401869</v>
      </c>
      <c r="AE451" s="15">
        <f t="shared" si="163"/>
        <v>6.5902578796561598E-2</v>
      </c>
      <c r="AF451" s="16">
        <v>1517.45</v>
      </c>
      <c r="AG451" s="17">
        <f t="shared" si="164"/>
        <v>18.505487804878051</v>
      </c>
      <c r="AH451" s="29">
        <v>1861</v>
      </c>
      <c r="AI451" s="17">
        <f t="shared" si="165"/>
        <v>22.695121951219512</v>
      </c>
      <c r="AJ451" s="19">
        <f t="shared" si="166"/>
        <v>0.81539494895217624</v>
      </c>
      <c r="AK451" s="20">
        <f>'Even Strength'!AA451+'Power Play'!R451+'Penalty Kill'!L451</f>
        <v>193.07692307692307</v>
      </c>
      <c r="AL451" s="19">
        <f t="shared" si="167"/>
        <v>7.6342649738807751</v>
      </c>
      <c r="AM451" s="15">
        <f>IF(('Even Strength'!BR451+'Power Play'!AK451+'Penalty Kill'!AG451)&gt;0,V451/('Even Strength'!BR451+'Power Play'!AK451+'Penalty Kill'!AG451),0)</f>
        <v>0.29870129870129869</v>
      </c>
      <c r="AN451" s="15">
        <f>IF(('Even Strength'!BR451+'Power Play'!AK451+'Penalty Kill'!AG451)&gt;0,W451/('Even Strength'!BR451+'Power Play'!AK451+'Penalty Kill'!AG451),0)</f>
        <v>0.46753246753246752</v>
      </c>
      <c r="AO451" s="15">
        <f t="shared" si="168"/>
        <v>0.76623376623376616</v>
      </c>
      <c r="AP451" s="13">
        <v>16</v>
      </c>
      <c r="AQ451" s="13">
        <v>29</v>
      </c>
      <c r="AR451" s="21">
        <f t="shared" si="169"/>
        <v>0.35555555555555557</v>
      </c>
      <c r="AS451" s="22">
        <v>0.8</v>
      </c>
      <c r="AT451" s="1"/>
      <c r="AU451" s="1"/>
      <c r="AV451">
        <v>132</v>
      </c>
      <c r="AW451" s="13">
        <v>169</v>
      </c>
      <c r="AX451" s="13">
        <v>73</v>
      </c>
      <c r="AY451" s="13">
        <v>66</v>
      </c>
      <c r="AZ451" s="13">
        <v>34</v>
      </c>
      <c r="BA451" s="13">
        <v>52</v>
      </c>
      <c r="BB451" s="16">
        <f t="shared" si="170"/>
        <v>5.2192823486770568</v>
      </c>
      <c r="BC451" s="17">
        <f t="shared" si="171"/>
        <v>6.6822630070183537</v>
      </c>
      <c r="BD451" s="17">
        <f t="shared" si="172"/>
        <v>2.8864212988895845</v>
      </c>
      <c r="BE451" s="17">
        <f t="shared" si="173"/>
        <v>2.6096411743385284</v>
      </c>
      <c r="BF451" s="17">
        <f t="shared" si="174"/>
        <v>1.3443606049622723</v>
      </c>
      <c r="BG451" s="17">
        <f t="shared" si="175"/>
        <v>2.0560809252364161</v>
      </c>
      <c r="BH451" s="13">
        <v>79</v>
      </c>
      <c r="BI451" s="13">
        <v>27</v>
      </c>
      <c r="BJ451" s="13">
        <v>3</v>
      </c>
      <c r="BK451" s="13">
        <v>1</v>
      </c>
      <c r="BL451" s="13">
        <v>0</v>
      </c>
      <c r="BM451" s="13">
        <v>0</v>
      </c>
      <c r="BN451" s="13">
        <f t="shared" si="176"/>
        <v>324</v>
      </c>
      <c r="BO451" s="16">
        <v>-3.5350000000000001</v>
      </c>
      <c r="BP451" s="13">
        <v>3</v>
      </c>
      <c r="BQ451" s="13">
        <v>1</v>
      </c>
      <c r="BR451" s="23">
        <f t="shared" si="177"/>
        <v>0.33333333333333331</v>
      </c>
      <c r="BS451" s="13">
        <v>0</v>
      </c>
      <c r="BT451" s="13">
        <v>2</v>
      </c>
      <c r="BU451" s="13">
        <v>24</v>
      </c>
      <c r="BV451" s="13">
        <v>0</v>
      </c>
      <c r="BW451" s="13">
        <v>0</v>
      </c>
      <c r="BX451" s="13">
        <v>2</v>
      </c>
      <c r="BY451" s="13">
        <v>2</v>
      </c>
      <c r="BZ451" s="13">
        <v>0</v>
      </c>
      <c r="CA451" s="13">
        <v>0</v>
      </c>
      <c r="CB451" s="23">
        <f t="shared" si="178"/>
        <v>0</v>
      </c>
      <c r="CC451" s="16">
        <v>5</v>
      </c>
      <c r="CD451" s="16">
        <v>1.6</v>
      </c>
      <c r="CE451" s="16">
        <v>6.6</v>
      </c>
      <c r="CF451" s="24">
        <f t="shared" si="179"/>
        <v>8.0487804878048783E-2</v>
      </c>
      <c r="CG451" s="24">
        <f t="shared" si="180"/>
        <v>0.26096411743385284</v>
      </c>
      <c r="CH451" s="25">
        <v>8</v>
      </c>
      <c r="CI451" s="16">
        <v>36.4</v>
      </c>
      <c r="CJ451" s="16">
        <v>30.9</v>
      </c>
      <c r="CK451" s="16">
        <v>1.4</v>
      </c>
      <c r="CL451" s="16">
        <v>8</v>
      </c>
      <c r="CM451" s="16">
        <v>2.2000000000000002</v>
      </c>
      <c r="CN451" s="16">
        <v>0.1</v>
      </c>
      <c r="CO451" s="16">
        <v>10.3</v>
      </c>
      <c r="CP451" s="26">
        <f t="shared" si="181"/>
        <v>0.12560975609756098</v>
      </c>
      <c r="CQ451" s="26">
        <f t="shared" si="182"/>
        <v>0.40726218326798247</v>
      </c>
      <c r="CR451" s="13">
        <v>2</v>
      </c>
      <c r="CS451" s="13">
        <v>2</v>
      </c>
      <c r="CT451" s="13">
        <v>2</v>
      </c>
      <c r="CU451" s="13">
        <v>-0.03</v>
      </c>
      <c r="CV451" s="13">
        <v>-0.12</v>
      </c>
      <c r="CW451" s="13">
        <v>-0.1</v>
      </c>
      <c r="CX451" s="13">
        <v>4.53</v>
      </c>
      <c r="CY451" s="13">
        <v>2.21</v>
      </c>
      <c r="CZ451" s="13">
        <v>1.97</v>
      </c>
      <c r="DA451" s="13">
        <v>8.4600000000000009</v>
      </c>
      <c r="DB451" s="27">
        <v>78.260000000000005</v>
      </c>
      <c r="DC451" s="27">
        <v>-76.22</v>
      </c>
      <c r="DD451" s="27">
        <v>154.47</v>
      </c>
      <c r="DE451" s="27">
        <v>7.72</v>
      </c>
      <c r="DF451" s="27">
        <v>50.81</v>
      </c>
      <c r="DG451" s="27">
        <v>-64.22</v>
      </c>
      <c r="DH451" s="27">
        <v>115.03</v>
      </c>
      <c r="DI451" s="27">
        <v>5.75</v>
      </c>
      <c r="DJ451" s="1">
        <v>186</v>
      </c>
      <c r="DK451" s="1"/>
      <c r="DL451" s="1"/>
      <c r="DM451" s="1">
        <v>5.5709999999999997</v>
      </c>
      <c r="DN451" s="1">
        <v>0</v>
      </c>
      <c r="DO451" s="1">
        <v>0</v>
      </c>
      <c r="DP451" s="16">
        <f t="shared" si="183"/>
        <v>-0.38297872340425343</v>
      </c>
    </row>
    <row r="452" spans="1:120" x14ac:dyDescent="0.2">
      <c r="A452" s="13">
        <v>40</v>
      </c>
      <c r="B452" s="13" t="s">
        <v>1750</v>
      </c>
      <c r="C452" s="13" t="s">
        <v>1751</v>
      </c>
      <c r="D452" s="13" t="s">
        <v>296</v>
      </c>
      <c r="E452" s="13" t="s">
        <v>141</v>
      </c>
      <c r="F452" s="1" t="s">
        <v>142</v>
      </c>
      <c r="G452" s="13">
        <v>74</v>
      </c>
      <c r="H452" s="13">
        <v>215</v>
      </c>
      <c r="I452" s="13" t="s">
        <v>150</v>
      </c>
      <c r="J452" s="13">
        <v>2003</v>
      </c>
      <c r="K452" s="13">
        <v>2</v>
      </c>
      <c r="L452" s="13">
        <v>61</v>
      </c>
      <c r="M452" s="1"/>
      <c r="N452" s="1">
        <v>29</v>
      </c>
      <c r="O452" s="13" t="s">
        <v>1752</v>
      </c>
      <c r="P452" s="13" t="s">
        <v>1753</v>
      </c>
      <c r="Q452" s="1" t="str">
        <f t="shared" si="161"/>
        <v>PIT</v>
      </c>
      <c r="R452" s="13" t="s">
        <v>766</v>
      </c>
      <c r="S452" s="1">
        <v>45</v>
      </c>
      <c r="T452" s="13" t="s">
        <v>146</v>
      </c>
      <c r="U452" s="13">
        <v>80</v>
      </c>
      <c r="V452" s="13">
        <v>2</v>
      </c>
      <c r="W452" s="13">
        <v>9</v>
      </c>
      <c r="X452" s="14">
        <v>6</v>
      </c>
      <c r="Y452" s="13">
        <v>11</v>
      </c>
      <c r="Z452" s="13">
        <v>-15</v>
      </c>
      <c r="AA452" s="1">
        <v>86</v>
      </c>
      <c r="AB452" s="14">
        <v>24</v>
      </c>
      <c r="AC452" s="14">
        <v>22</v>
      </c>
      <c r="AD452" s="15">
        <f t="shared" si="162"/>
        <v>2.3255813953488372E-2</v>
      </c>
      <c r="AE452" s="15">
        <f t="shared" si="163"/>
        <v>1.5151515151515152E-2</v>
      </c>
      <c r="AF452" s="16">
        <v>856.78333333329999</v>
      </c>
      <c r="AG452" s="17">
        <f t="shared" si="164"/>
        <v>10.70979166666625</v>
      </c>
      <c r="AH452" s="29">
        <v>1318</v>
      </c>
      <c r="AI452" s="17">
        <f t="shared" si="165"/>
        <v>16.475000000000001</v>
      </c>
      <c r="AJ452" s="19">
        <f t="shared" si="166"/>
        <v>0.65006322711176023</v>
      </c>
      <c r="AK452" s="20">
        <f>'Even Strength'!AA452+'Power Play'!R452+'Penalty Kill'!L452</f>
        <v>103.875</v>
      </c>
      <c r="AL452" s="19">
        <f t="shared" si="167"/>
        <v>7.2743011652112468</v>
      </c>
      <c r="AM452" s="15">
        <f>IF(('Even Strength'!BR452+'Power Play'!AK452+'Penalty Kill'!AG452)&gt;0,V452/('Even Strength'!BR452+'Power Play'!AK452+'Penalty Kill'!AG452),0)</f>
        <v>0.125</v>
      </c>
      <c r="AN452" s="15">
        <f>IF(('Even Strength'!BR452+'Power Play'!AK452+'Penalty Kill'!AG452)&gt;0,W452/('Even Strength'!BR452+'Power Play'!AK452+'Penalty Kill'!AG452),0)</f>
        <v>0.5625</v>
      </c>
      <c r="AO452" s="15">
        <f t="shared" si="168"/>
        <v>0.6875</v>
      </c>
      <c r="AP452" s="13">
        <v>305</v>
      </c>
      <c r="AQ452" s="13">
        <v>277</v>
      </c>
      <c r="AR452" s="21">
        <f t="shared" si="169"/>
        <v>0.52405498281786944</v>
      </c>
      <c r="AS452" s="22">
        <v>11.6</v>
      </c>
      <c r="AT452" s="1"/>
      <c r="AU452" s="1"/>
      <c r="AV452">
        <v>81</v>
      </c>
      <c r="AW452" s="13">
        <v>153</v>
      </c>
      <c r="AX452" s="13">
        <v>36</v>
      </c>
      <c r="AY452" s="13">
        <v>24</v>
      </c>
      <c r="AZ452" s="13">
        <v>8</v>
      </c>
      <c r="BA452" s="13">
        <v>11</v>
      </c>
      <c r="BB452" s="16">
        <f t="shared" si="170"/>
        <v>5.672379247962561</v>
      </c>
      <c r="BC452" s="17">
        <f t="shared" si="171"/>
        <v>10.714494135040393</v>
      </c>
      <c r="BD452" s="17">
        <f t="shared" si="172"/>
        <v>2.5210574435389157</v>
      </c>
      <c r="BE452" s="17">
        <f t="shared" si="173"/>
        <v>1.6807049623592774</v>
      </c>
      <c r="BF452" s="17">
        <f t="shared" si="174"/>
        <v>0.56023498745309241</v>
      </c>
      <c r="BG452" s="17">
        <f t="shared" si="175"/>
        <v>0.77032310774800206</v>
      </c>
      <c r="BH452" s="13">
        <v>32</v>
      </c>
      <c r="BI452" s="13">
        <v>16</v>
      </c>
      <c r="BJ452" s="13">
        <v>0</v>
      </c>
      <c r="BK452" s="13">
        <v>0</v>
      </c>
      <c r="BL452" s="13">
        <v>0</v>
      </c>
      <c r="BM452" s="13">
        <v>0</v>
      </c>
      <c r="BN452" s="13">
        <f t="shared" si="176"/>
        <v>221</v>
      </c>
      <c r="BO452" s="16">
        <v>-8.0380000000000003</v>
      </c>
      <c r="BP452" s="1"/>
      <c r="BQ452" s="1"/>
      <c r="BR452" s="23" t="str">
        <f t="shared" si="177"/>
        <v xml:space="preserve"> </v>
      </c>
      <c r="BS452" s="1"/>
      <c r="BT452" s="13">
        <v>2</v>
      </c>
      <c r="BU452" s="13">
        <v>19</v>
      </c>
      <c r="BV452" s="13">
        <v>0</v>
      </c>
      <c r="BW452" s="13">
        <v>0</v>
      </c>
      <c r="BX452" s="13">
        <v>0</v>
      </c>
      <c r="BY452" s="13">
        <v>0</v>
      </c>
      <c r="BZ452" s="13">
        <v>0</v>
      </c>
      <c r="CA452" s="13">
        <v>0</v>
      </c>
      <c r="CB452" s="23">
        <f t="shared" si="178"/>
        <v>0</v>
      </c>
      <c r="CC452" s="16">
        <v>-1</v>
      </c>
      <c r="CD452" s="16">
        <v>0.30000000000000004</v>
      </c>
      <c r="CE452" s="16">
        <v>-0.60000000000000009</v>
      </c>
      <c r="CF452" s="24">
        <f t="shared" si="179"/>
        <v>-7.5000000000000015E-3</v>
      </c>
      <c r="CG452" s="24">
        <f t="shared" si="180"/>
        <v>-4.2017624058981934E-2</v>
      </c>
      <c r="CH452" s="25">
        <v>4</v>
      </c>
      <c r="CI452" s="16">
        <v>15.4</v>
      </c>
      <c r="CJ452" s="16">
        <v>19.2</v>
      </c>
      <c r="CK452" s="16">
        <v>-18.5</v>
      </c>
      <c r="CL452" s="16">
        <v>-2.8</v>
      </c>
      <c r="CM452" s="16">
        <v>1.6</v>
      </c>
      <c r="CN452" s="16">
        <v>0</v>
      </c>
      <c r="CO452" s="16">
        <v>-1.2</v>
      </c>
      <c r="CP452" s="26">
        <f t="shared" si="181"/>
        <v>-1.4999999999999999E-2</v>
      </c>
      <c r="CQ452" s="26">
        <f t="shared" si="182"/>
        <v>-8.4035248117963854E-2</v>
      </c>
      <c r="CR452" s="13">
        <v>0</v>
      </c>
      <c r="CS452" s="13">
        <v>0</v>
      </c>
      <c r="CT452" s="13">
        <v>1</v>
      </c>
      <c r="CU452" s="13">
        <v>0.30000000000000004</v>
      </c>
      <c r="CV452" s="13">
        <v>-1.18</v>
      </c>
      <c r="CW452" s="13">
        <v>0.23</v>
      </c>
      <c r="CX452" s="13">
        <v>-1.56</v>
      </c>
      <c r="CY452" s="13">
        <v>-1.54</v>
      </c>
      <c r="CZ452" s="13">
        <v>-3.74</v>
      </c>
      <c r="DA452" s="13">
        <v>-7.49</v>
      </c>
      <c r="DB452" s="27">
        <v>-61.31</v>
      </c>
      <c r="DC452" s="27">
        <v>20.12</v>
      </c>
      <c r="DD452" s="27">
        <v>-81.430000000000007</v>
      </c>
      <c r="DE452" s="27">
        <v>-13.82</v>
      </c>
      <c r="DF452" s="27">
        <v>-49.44</v>
      </c>
      <c r="DG452" s="27">
        <v>20.45</v>
      </c>
      <c r="DH452" s="27">
        <v>-69.89</v>
      </c>
      <c r="DI452" s="27">
        <v>-11.97</v>
      </c>
      <c r="DJ452" s="1">
        <v>186</v>
      </c>
      <c r="DK452" s="1"/>
      <c r="DL452" s="1"/>
      <c r="DM452" s="1">
        <v>1.1000000000000001</v>
      </c>
      <c r="DN452" s="1">
        <v>0</v>
      </c>
      <c r="DO452" s="1">
        <v>0</v>
      </c>
      <c r="DP452" s="16">
        <f t="shared" si="183"/>
        <v>-2.3702127659574468</v>
      </c>
    </row>
    <row r="453" spans="1:120" x14ac:dyDescent="0.2">
      <c r="A453" s="13">
        <v>5</v>
      </c>
      <c r="B453" s="13" t="s">
        <v>1754</v>
      </c>
      <c r="C453" s="13" t="s">
        <v>240</v>
      </c>
      <c r="D453" s="1"/>
      <c r="E453" s="13" t="s">
        <v>197</v>
      </c>
      <c r="F453" s="1" t="s">
        <v>198</v>
      </c>
      <c r="G453" s="13">
        <v>75</v>
      </c>
      <c r="H453" s="13">
        <v>205</v>
      </c>
      <c r="I453" s="13" t="s">
        <v>150</v>
      </c>
      <c r="J453" s="13">
        <v>2011</v>
      </c>
      <c r="K453" s="13">
        <v>1</v>
      </c>
      <c r="L453" s="13">
        <v>4</v>
      </c>
      <c r="M453" s="1"/>
      <c r="N453" s="1">
        <v>22</v>
      </c>
      <c r="O453" s="13" t="s">
        <v>144</v>
      </c>
      <c r="P453" s="13" t="s">
        <v>1755</v>
      </c>
      <c r="Q453" s="1" t="str">
        <f t="shared" si="161"/>
        <v>NJD</v>
      </c>
      <c r="R453" s="13" t="s">
        <v>398</v>
      </c>
      <c r="S453" s="1"/>
      <c r="T453" s="13" t="s">
        <v>173</v>
      </c>
      <c r="U453" s="13">
        <v>64</v>
      </c>
      <c r="V453" s="13">
        <v>3</v>
      </c>
      <c r="W453" s="13">
        <v>21</v>
      </c>
      <c r="X453" s="14">
        <v>9</v>
      </c>
      <c r="Y453" s="13">
        <v>24</v>
      </c>
      <c r="Z453" s="13">
        <v>2</v>
      </c>
      <c r="AA453" s="1">
        <v>91</v>
      </c>
      <c r="AB453" s="14">
        <v>33</v>
      </c>
      <c r="AC453" s="14">
        <v>54</v>
      </c>
      <c r="AD453" s="15">
        <f t="shared" si="162"/>
        <v>3.2967032967032968E-2</v>
      </c>
      <c r="AE453" s="15">
        <f t="shared" si="163"/>
        <v>1.6853932584269662E-2</v>
      </c>
      <c r="AF453" s="16">
        <v>1341.6166666667</v>
      </c>
      <c r="AG453" s="17">
        <f t="shared" si="164"/>
        <v>20.962760416667187</v>
      </c>
      <c r="AH453" s="29">
        <v>1646</v>
      </c>
      <c r="AI453" s="17">
        <f t="shared" si="165"/>
        <v>25.71875</v>
      </c>
      <c r="AJ453" s="19">
        <f t="shared" si="166"/>
        <v>0.81507695423250304</v>
      </c>
      <c r="AK453" s="20">
        <f>'Even Strength'!AA453+'Power Play'!R453+'Penalty Kill'!L453</f>
        <v>110</v>
      </c>
      <c r="AL453" s="19">
        <f t="shared" si="167"/>
        <v>4.919437991477821</v>
      </c>
      <c r="AM453" s="15">
        <f>IF(('Even Strength'!BR453+'Power Play'!AK453+'Penalty Kill'!AG453)&gt;0,V453/('Even Strength'!BR453+'Power Play'!AK453+'Penalty Kill'!AG453),0)</f>
        <v>9.0909090909090912E-2</v>
      </c>
      <c r="AN453" s="15">
        <f>IF(('Even Strength'!BR453+'Power Play'!AK453+'Penalty Kill'!AG453)&gt;0,W453/('Even Strength'!BR453+'Power Play'!AK453+'Penalty Kill'!AG453),0)</f>
        <v>0.63636363636363635</v>
      </c>
      <c r="AO453" s="15">
        <f t="shared" si="168"/>
        <v>0.72727272727272729</v>
      </c>
      <c r="AP453" s="13">
        <v>0</v>
      </c>
      <c r="AQ453" s="13">
        <v>0</v>
      </c>
      <c r="AR453" s="21">
        <f t="shared" si="169"/>
        <v>0</v>
      </c>
      <c r="AS453" s="22">
        <v>0</v>
      </c>
      <c r="AT453" s="1"/>
      <c r="AU453" s="1"/>
      <c r="AV453">
        <v>101</v>
      </c>
      <c r="AW453" s="13">
        <v>92</v>
      </c>
      <c r="AX453" s="13">
        <v>120</v>
      </c>
      <c r="AY453" s="13">
        <v>33</v>
      </c>
      <c r="AZ453" s="13">
        <v>30</v>
      </c>
      <c r="BA453" s="13">
        <v>21</v>
      </c>
      <c r="BB453" s="16">
        <f t="shared" si="170"/>
        <v>4.5169385194478178</v>
      </c>
      <c r="BC453" s="17">
        <f t="shared" si="171"/>
        <v>4.1144390474178145</v>
      </c>
      <c r="BD453" s="17">
        <f t="shared" si="172"/>
        <v>5.3666596270667144</v>
      </c>
      <c r="BE453" s="17">
        <f t="shared" si="173"/>
        <v>1.4758313974433461</v>
      </c>
      <c r="BF453" s="17">
        <f t="shared" si="174"/>
        <v>1.3416649067666786</v>
      </c>
      <c r="BG453" s="17">
        <f t="shared" si="175"/>
        <v>0.93916543473667502</v>
      </c>
      <c r="BH453" s="13">
        <v>34</v>
      </c>
      <c r="BI453" s="13">
        <v>17</v>
      </c>
      <c r="BJ453" s="13">
        <v>0</v>
      </c>
      <c r="BK453" s="13">
        <v>0</v>
      </c>
      <c r="BL453" s="13">
        <v>0</v>
      </c>
      <c r="BM453" s="13">
        <v>0</v>
      </c>
      <c r="BN453" s="13">
        <f t="shared" si="176"/>
        <v>246</v>
      </c>
      <c r="BO453" s="16">
        <v>-3.2149999999999999</v>
      </c>
      <c r="BP453" s="1"/>
      <c r="BQ453" s="1"/>
      <c r="BR453" s="23" t="str">
        <f t="shared" si="177"/>
        <v xml:space="preserve"> </v>
      </c>
      <c r="BS453" s="1"/>
      <c r="BT453" s="13">
        <v>1</v>
      </c>
      <c r="BU453" s="13">
        <v>15</v>
      </c>
      <c r="BV453" s="13">
        <v>0</v>
      </c>
      <c r="BW453" s="13">
        <v>0</v>
      </c>
      <c r="BX453" s="13">
        <v>1</v>
      </c>
      <c r="BY453" s="13">
        <v>0</v>
      </c>
      <c r="BZ453" s="13">
        <v>0</v>
      </c>
      <c r="CA453" s="13">
        <v>0</v>
      </c>
      <c r="CB453" s="23">
        <f t="shared" si="178"/>
        <v>0</v>
      </c>
      <c r="CC453" s="16">
        <v>1.3</v>
      </c>
      <c r="CD453" s="16">
        <v>3.7</v>
      </c>
      <c r="CE453" s="16">
        <v>5</v>
      </c>
      <c r="CF453" s="24">
        <f t="shared" si="179"/>
        <v>7.8125E-2</v>
      </c>
      <c r="CG453" s="24">
        <f t="shared" si="180"/>
        <v>0.22361081779444641</v>
      </c>
      <c r="CH453" s="25">
        <v>6</v>
      </c>
      <c r="CI453" s="16">
        <v>20.5</v>
      </c>
      <c r="CJ453" s="16">
        <v>26.7</v>
      </c>
      <c r="CK453" s="16">
        <v>3.9</v>
      </c>
      <c r="CL453" s="16">
        <v>4</v>
      </c>
      <c r="CM453" s="16">
        <v>4.2</v>
      </c>
      <c r="CN453" s="16">
        <v>0</v>
      </c>
      <c r="CO453" s="16">
        <v>8.1999999999999993</v>
      </c>
      <c r="CP453" s="26">
        <f t="shared" si="181"/>
        <v>0.12812499999999999</v>
      </c>
      <c r="CQ453" s="26">
        <f t="shared" si="182"/>
        <v>0.36672174118289208</v>
      </c>
      <c r="CR453" s="13">
        <v>2</v>
      </c>
      <c r="CS453" s="13">
        <v>3</v>
      </c>
      <c r="CT453" s="13">
        <v>2</v>
      </c>
      <c r="CU453" s="13">
        <v>0</v>
      </c>
      <c r="CV453" s="13">
        <v>-0.36</v>
      </c>
      <c r="CW453" s="13">
        <v>0.14000000000000001</v>
      </c>
      <c r="CX453" s="13">
        <v>-1.35</v>
      </c>
      <c r="CY453" s="13">
        <v>1.8</v>
      </c>
      <c r="CZ453" s="13">
        <v>-0.09</v>
      </c>
      <c r="DA453" s="13">
        <v>0.14000000000000001</v>
      </c>
      <c r="DB453" s="27">
        <v>45.39</v>
      </c>
      <c r="DC453" s="27">
        <v>0.31</v>
      </c>
      <c r="DD453" s="27">
        <v>45.08</v>
      </c>
      <c r="DE453" s="27">
        <v>2.6</v>
      </c>
      <c r="DF453" s="27">
        <v>32.619999999999997</v>
      </c>
      <c r="DG453" s="27">
        <v>-13.75</v>
      </c>
      <c r="DH453" s="27">
        <v>46.37</v>
      </c>
      <c r="DI453" s="27">
        <v>2.67</v>
      </c>
      <c r="DJ453" s="1">
        <v>186</v>
      </c>
      <c r="DK453" s="28">
        <v>8</v>
      </c>
      <c r="DL453" s="28" t="s">
        <v>201</v>
      </c>
      <c r="DM453" s="1">
        <v>0.9</v>
      </c>
      <c r="DN453" s="1">
        <v>8.7999999999999995E-2</v>
      </c>
      <c r="DO453" s="1">
        <v>0</v>
      </c>
      <c r="DP453" s="16">
        <f t="shared" si="183"/>
        <v>7.4553191489361694</v>
      </c>
    </row>
    <row r="454" spans="1:120" x14ac:dyDescent="0.2">
      <c r="A454" s="13">
        <v>22</v>
      </c>
      <c r="B454" s="13" t="s">
        <v>1756</v>
      </c>
      <c r="C454" s="13" t="s">
        <v>1757</v>
      </c>
      <c r="D454" s="1"/>
      <c r="E454" s="13" t="s">
        <v>197</v>
      </c>
      <c r="F454" s="1" t="s">
        <v>198</v>
      </c>
      <c r="G454" s="13">
        <v>71</v>
      </c>
      <c r="H454" s="13">
        <v>206</v>
      </c>
      <c r="I454" s="13" t="s">
        <v>125</v>
      </c>
      <c r="J454" s="13">
        <v>2010</v>
      </c>
      <c r="K454" s="13">
        <v>2</v>
      </c>
      <c r="L454" s="13">
        <v>56</v>
      </c>
      <c r="M454" s="1"/>
      <c r="N454" s="1">
        <v>22</v>
      </c>
      <c r="O454" s="13" t="s">
        <v>1148</v>
      </c>
      <c r="P454" s="13" t="s">
        <v>1755</v>
      </c>
      <c r="Q454" s="1" t="str">
        <f t="shared" si="161"/>
        <v>BUF</v>
      </c>
      <c r="R454" s="13" t="s">
        <v>238</v>
      </c>
      <c r="S454" s="1"/>
      <c r="T454" s="13" t="s">
        <v>129</v>
      </c>
      <c r="U454" s="13">
        <v>39</v>
      </c>
      <c r="V454" s="13">
        <v>6</v>
      </c>
      <c r="W454" s="13">
        <v>10</v>
      </c>
      <c r="X454" s="14">
        <v>4</v>
      </c>
      <c r="Y454" s="13">
        <v>16</v>
      </c>
      <c r="Z454" s="13">
        <v>0</v>
      </c>
      <c r="AA454" s="1">
        <v>50</v>
      </c>
      <c r="AB454" s="14">
        <v>22</v>
      </c>
      <c r="AC454" s="14">
        <v>16</v>
      </c>
      <c r="AD454" s="15">
        <f t="shared" si="162"/>
        <v>0.12</v>
      </c>
      <c r="AE454" s="15">
        <f t="shared" si="163"/>
        <v>6.8181818181818177E-2</v>
      </c>
      <c r="AF454" s="16">
        <v>566.13333333330002</v>
      </c>
      <c r="AG454" s="17">
        <f t="shared" si="164"/>
        <v>14.516239316238462</v>
      </c>
      <c r="AH454" s="29">
        <v>690</v>
      </c>
      <c r="AI454" s="17">
        <f t="shared" si="165"/>
        <v>17.692307692307693</v>
      </c>
      <c r="AJ454" s="19">
        <f t="shared" si="166"/>
        <v>0.82048309178739132</v>
      </c>
      <c r="AK454" s="20">
        <f>'Even Strength'!AA454+'Power Play'!R454+'Penalty Kill'!L454</f>
        <v>50.531746031746025</v>
      </c>
      <c r="AL454" s="19">
        <f t="shared" si="167"/>
        <v>5.3554606015749053</v>
      </c>
      <c r="AM454" s="15">
        <f>IF(('Even Strength'!BR454+'Power Play'!AK454+'Penalty Kill'!AG454)&gt;0,V454/('Even Strength'!BR454+'Power Play'!AK454+'Penalty Kill'!AG454),0)</f>
        <v>0.2608695652173913</v>
      </c>
      <c r="AN454" s="15">
        <f>IF(('Even Strength'!BR454+'Power Play'!AK454+'Penalty Kill'!AG454)&gt;0,W454/('Even Strength'!BR454+'Power Play'!AK454+'Penalty Kill'!AG454),0)</f>
        <v>0.43478260869565216</v>
      </c>
      <c r="AO454" s="15">
        <f t="shared" si="168"/>
        <v>0.69565217391304346</v>
      </c>
      <c r="AP454" s="13">
        <v>150</v>
      </c>
      <c r="AQ454" s="13">
        <v>191</v>
      </c>
      <c r="AR454" s="21">
        <f t="shared" si="169"/>
        <v>0.43988269794721407</v>
      </c>
      <c r="AS454" s="22">
        <v>14.3</v>
      </c>
      <c r="AT454" s="13">
        <v>12</v>
      </c>
      <c r="AU454" s="13">
        <v>7</v>
      </c>
      <c r="AV454">
        <v>69</v>
      </c>
      <c r="AW454" s="13">
        <v>59</v>
      </c>
      <c r="AX454" s="13">
        <v>19</v>
      </c>
      <c r="AY454" s="13">
        <v>22</v>
      </c>
      <c r="AZ454" s="13">
        <v>12</v>
      </c>
      <c r="BA454" s="13">
        <v>10</v>
      </c>
      <c r="BB454" s="16">
        <f t="shared" si="170"/>
        <v>7.3127649552524323</v>
      </c>
      <c r="BC454" s="17">
        <f t="shared" si="171"/>
        <v>6.2529439472448338</v>
      </c>
      <c r="BD454" s="17">
        <f t="shared" si="172"/>
        <v>2.0136599152144377</v>
      </c>
      <c r="BE454" s="17">
        <f t="shared" si="173"/>
        <v>2.3316062176167178</v>
      </c>
      <c r="BF454" s="17">
        <f t="shared" si="174"/>
        <v>1.2717852096091187</v>
      </c>
      <c r="BG454" s="17">
        <f t="shared" si="175"/>
        <v>1.0598210080075989</v>
      </c>
      <c r="BH454" s="13">
        <v>12</v>
      </c>
      <c r="BI454" s="13">
        <v>6</v>
      </c>
      <c r="BJ454" s="13">
        <v>0</v>
      </c>
      <c r="BK454" s="13">
        <v>0</v>
      </c>
      <c r="BL454" s="13">
        <v>0</v>
      </c>
      <c r="BM454" s="13">
        <v>0</v>
      </c>
      <c r="BN454" s="13">
        <f t="shared" si="176"/>
        <v>90</v>
      </c>
      <c r="BO454" s="16">
        <v>2.028</v>
      </c>
      <c r="BP454" s="1"/>
      <c r="BQ454" s="1"/>
      <c r="BR454" s="23" t="str">
        <f t="shared" si="177"/>
        <v xml:space="preserve"> </v>
      </c>
      <c r="BS454" s="1"/>
      <c r="BT454" s="13">
        <v>2</v>
      </c>
      <c r="BU454" s="13">
        <v>11</v>
      </c>
      <c r="BV454" s="13">
        <v>0</v>
      </c>
      <c r="BW454" s="13">
        <v>0</v>
      </c>
      <c r="BX454" s="13">
        <v>0</v>
      </c>
      <c r="BY454" s="13">
        <v>0</v>
      </c>
      <c r="BZ454" s="13">
        <v>0</v>
      </c>
      <c r="CA454" s="13">
        <v>0</v>
      </c>
      <c r="CB454" s="23">
        <f t="shared" si="178"/>
        <v>0</v>
      </c>
      <c r="CC454" s="16">
        <v>0.9</v>
      </c>
      <c r="CD454" s="16">
        <v>0.7</v>
      </c>
      <c r="CE454" s="16">
        <v>1.6</v>
      </c>
      <c r="CF454" s="24">
        <f t="shared" si="179"/>
        <v>4.1025641025641026E-2</v>
      </c>
      <c r="CG454" s="24">
        <f t="shared" si="180"/>
        <v>0.16957136128121583</v>
      </c>
      <c r="CH454" s="25">
        <v>5</v>
      </c>
      <c r="CI454" s="16">
        <v>10.4</v>
      </c>
      <c r="CJ454" s="16">
        <v>7.9</v>
      </c>
      <c r="CK454" s="16">
        <v>6.7</v>
      </c>
      <c r="CL454" s="16">
        <v>1.8</v>
      </c>
      <c r="CM454" s="16">
        <v>0.7</v>
      </c>
      <c r="CN454" s="16">
        <v>0</v>
      </c>
      <c r="CO454" s="16">
        <v>2.5</v>
      </c>
      <c r="CP454" s="26">
        <f t="shared" si="181"/>
        <v>6.4102564102564097E-2</v>
      </c>
      <c r="CQ454" s="26">
        <f t="shared" si="182"/>
        <v>0.26495525200189973</v>
      </c>
      <c r="CR454" s="13">
        <v>1</v>
      </c>
      <c r="CS454" s="13">
        <v>0</v>
      </c>
      <c r="CT454" s="13">
        <v>1</v>
      </c>
      <c r="CU454" s="13">
        <v>0.03</v>
      </c>
      <c r="CV454" s="13">
        <v>0.17</v>
      </c>
      <c r="CW454" s="13">
        <v>0.48</v>
      </c>
      <c r="CX454" s="13">
        <v>3.72</v>
      </c>
      <c r="CY454" s="13">
        <v>0.92</v>
      </c>
      <c r="CZ454" s="13">
        <v>-0.76</v>
      </c>
      <c r="DA454" s="13">
        <v>4.5600000000000005</v>
      </c>
      <c r="DB454" s="27">
        <v>38.979999999999997</v>
      </c>
      <c r="DC454" s="27">
        <v>-23.02</v>
      </c>
      <c r="DD454" s="27">
        <v>61.99</v>
      </c>
      <c r="DE454" s="27">
        <v>7.65</v>
      </c>
      <c r="DF454" s="27">
        <v>24.63</v>
      </c>
      <c r="DG454" s="27">
        <v>-10.61</v>
      </c>
      <c r="DH454" s="27">
        <v>35.25</v>
      </c>
      <c r="DI454" s="27">
        <v>4.3499999999999996</v>
      </c>
      <c r="DJ454" s="1">
        <v>80</v>
      </c>
      <c r="DK454" s="1"/>
      <c r="DL454" s="1"/>
      <c r="DM454" s="1">
        <v>0.374</v>
      </c>
      <c r="DN454" s="1">
        <v>0</v>
      </c>
      <c r="DO454" s="1">
        <v>0</v>
      </c>
      <c r="DP454" s="16">
        <f t="shared" si="183"/>
        <v>2.2075726378403111</v>
      </c>
    </row>
    <row r="455" spans="1:120" x14ac:dyDescent="0.2">
      <c r="A455" s="13">
        <v>23</v>
      </c>
      <c r="B455" s="13" t="s">
        <v>1758</v>
      </c>
      <c r="C455" s="13" t="s">
        <v>1759</v>
      </c>
      <c r="D455" s="13" t="s">
        <v>419</v>
      </c>
      <c r="E455" s="13" t="s">
        <v>123</v>
      </c>
      <c r="F455" s="1" t="s">
        <v>124</v>
      </c>
      <c r="G455" s="13">
        <v>75</v>
      </c>
      <c r="H455" s="13">
        <v>221</v>
      </c>
      <c r="I455" s="13" t="s">
        <v>125</v>
      </c>
      <c r="J455" s="1"/>
      <c r="K455" s="1"/>
      <c r="L455" s="1"/>
      <c r="M455" s="1"/>
      <c r="N455" s="1">
        <v>24</v>
      </c>
      <c r="O455" s="13" t="s">
        <v>539</v>
      </c>
      <c r="P455" s="13" t="s">
        <v>1760</v>
      </c>
      <c r="Q455" s="1" t="str">
        <f t="shared" si="161"/>
        <v>DET</v>
      </c>
      <c r="R455" s="13" t="s">
        <v>128</v>
      </c>
      <c r="S455" s="1"/>
      <c r="T455" s="13" t="s">
        <v>173</v>
      </c>
      <c r="U455" s="13">
        <v>11</v>
      </c>
      <c r="V455" s="13">
        <v>0</v>
      </c>
      <c r="W455" s="13">
        <v>2</v>
      </c>
      <c r="X455" s="14">
        <v>0</v>
      </c>
      <c r="Y455" s="13">
        <v>2</v>
      </c>
      <c r="Z455" s="13">
        <v>4</v>
      </c>
      <c r="AA455" s="1">
        <v>7</v>
      </c>
      <c r="AB455" s="14">
        <v>3</v>
      </c>
      <c r="AC455" s="14">
        <v>2</v>
      </c>
      <c r="AD455" s="15">
        <f t="shared" si="162"/>
        <v>0</v>
      </c>
      <c r="AE455" s="15">
        <f t="shared" si="163"/>
        <v>0</v>
      </c>
      <c r="AF455" s="16">
        <v>146.13333333329999</v>
      </c>
      <c r="AG455" s="17">
        <f t="shared" si="164"/>
        <v>13.284848484845453</v>
      </c>
      <c r="AH455" s="29">
        <v>242</v>
      </c>
      <c r="AI455" s="17">
        <f t="shared" si="165"/>
        <v>22</v>
      </c>
      <c r="AJ455" s="19">
        <f t="shared" si="166"/>
        <v>0.60385674931115696</v>
      </c>
      <c r="AK455" s="20">
        <f>'Even Strength'!AA455+'Power Play'!R455+'Penalty Kill'!L455</f>
        <v>0</v>
      </c>
      <c r="AL455" s="19">
        <f t="shared" si="167"/>
        <v>0</v>
      </c>
      <c r="AM455" s="15">
        <f>IF(('Even Strength'!BR455+'Power Play'!AK455+'Penalty Kill'!AG455)&gt;0,V455/('Even Strength'!BR455+'Power Play'!AK455+'Penalty Kill'!AG455),0)</f>
        <v>0</v>
      </c>
      <c r="AN455" s="15">
        <f>IF(('Even Strength'!BR455+'Power Play'!AK455+'Penalty Kill'!AG455)&gt;0,W455/('Even Strength'!BR455+'Power Play'!AK455+'Penalty Kill'!AG455),0)</f>
        <v>0.33333333333333331</v>
      </c>
      <c r="AO455" s="15">
        <f t="shared" si="168"/>
        <v>0.33333333333333331</v>
      </c>
      <c r="AP455" s="13">
        <v>0</v>
      </c>
      <c r="AQ455" s="13">
        <v>0</v>
      </c>
      <c r="AR455" s="21">
        <f t="shared" si="169"/>
        <v>0</v>
      </c>
      <c r="AS455" s="22">
        <v>0</v>
      </c>
      <c r="AT455" s="1"/>
      <c r="AU455" s="1"/>
      <c r="AV455">
        <v>11</v>
      </c>
      <c r="AW455" s="13">
        <v>7</v>
      </c>
      <c r="AX455" s="13">
        <v>14</v>
      </c>
      <c r="AY455" s="13">
        <v>3</v>
      </c>
      <c r="AZ455" s="13">
        <v>2</v>
      </c>
      <c r="BA455" s="13">
        <v>3</v>
      </c>
      <c r="BB455" s="16">
        <f t="shared" si="170"/>
        <v>4.5164233576652641</v>
      </c>
      <c r="BC455" s="17">
        <f t="shared" si="171"/>
        <v>2.874087591241532</v>
      </c>
      <c r="BD455" s="17">
        <f t="shared" si="172"/>
        <v>5.748175182483064</v>
      </c>
      <c r="BE455" s="17">
        <f t="shared" si="173"/>
        <v>1.2317518248177992</v>
      </c>
      <c r="BF455" s="17">
        <f t="shared" si="174"/>
        <v>0.82116788321186618</v>
      </c>
      <c r="BG455" s="17">
        <f t="shared" si="175"/>
        <v>1.2317518248177992</v>
      </c>
      <c r="BH455" s="13">
        <v>6</v>
      </c>
      <c r="BI455" s="13">
        <v>3</v>
      </c>
      <c r="BJ455" s="13">
        <v>0</v>
      </c>
      <c r="BK455" s="13">
        <v>0</v>
      </c>
      <c r="BL455" s="13">
        <v>0</v>
      </c>
      <c r="BM455" s="13">
        <v>0</v>
      </c>
      <c r="BN455" s="13">
        <f t="shared" si="176"/>
        <v>27</v>
      </c>
      <c r="BO455" s="16">
        <v>-0.41300000000000003</v>
      </c>
      <c r="BP455" s="1"/>
      <c r="BQ455" s="1"/>
      <c r="BR455" s="23" t="str">
        <f t="shared" si="177"/>
        <v xml:space="preserve"> </v>
      </c>
      <c r="BS455" s="1"/>
      <c r="BT455" s="13">
        <v>0</v>
      </c>
      <c r="BU455" s="13">
        <v>2</v>
      </c>
      <c r="BV455" s="13">
        <v>0</v>
      </c>
      <c r="BW455" s="13">
        <v>0</v>
      </c>
      <c r="BX455" s="13">
        <v>0</v>
      </c>
      <c r="BY455" s="13">
        <v>0</v>
      </c>
      <c r="BZ455" s="13">
        <v>0</v>
      </c>
      <c r="CA455" s="13">
        <v>0</v>
      </c>
      <c r="CB455" s="23">
        <f t="shared" si="178"/>
        <v>0</v>
      </c>
      <c r="CC455" s="16">
        <v>0</v>
      </c>
      <c r="CD455" s="16">
        <v>0.60000000000000009</v>
      </c>
      <c r="CE455" s="16">
        <v>0.7</v>
      </c>
      <c r="CF455" s="24">
        <f t="shared" si="179"/>
        <v>6.363636363636363E-2</v>
      </c>
      <c r="CG455" s="24">
        <f t="shared" si="180"/>
        <v>0.2874087591241532</v>
      </c>
      <c r="CH455" s="25">
        <v>3</v>
      </c>
      <c r="CI455" s="16">
        <v>2.2999999999999998</v>
      </c>
      <c r="CJ455" s="16">
        <v>2.5</v>
      </c>
      <c r="CK455" s="16">
        <v>3.8</v>
      </c>
      <c r="CL455" s="16">
        <v>0.2</v>
      </c>
      <c r="CM455" s="16">
        <v>0.9</v>
      </c>
      <c r="CN455" s="16">
        <v>0</v>
      </c>
      <c r="CO455" s="16">
        <v>1</v>
      </c>
      <c r="CP455" s="26">
        <f t="shared" si="181"/>
        <v>9.0909090909090912E-2</v>
      </c>
      <c r="CQ455" s="26">
        <f t="shared" si="182"/>
        <v>0.41058394160593309</v>
      </c>
      <c r="CR455" s="13">
        <v>0</v>
      </c>
      <c r="CS455" s="13">
        <v>0</v>
      </c>
      <c r="CT455" s="13">
        <v>0</v>
      </c>
      <c r="CU455" s="13">
        <v>0</v>
      </c>
      <c r="CV455" s="13">
        <v>-0.18</v>
      </c>
      <c r="CW455" s="13">
        <v>-0.21</v>
      </c>
      <c r="CX455" s="13">
        <v>-0.30000000000000004</v>
      </c>
      <c r="CY455" s="13">
        <v>-0.75</v>
      </c>
      <c r="CZ455" s="13">
        <v>-0.23</v>
      </c>
      <c r="DA455" s="13">
        <v>-1.67</v>
      </c>
      <c r="DB455" s="27">
        <v>-1.9500000000000002</v>
      </c>
      <c r="DC455" s="27">
        <v>16.920000000000002</v>
      </c>
      <c r="DD455" s="27">
        <v>-18.87</v>
      </c>
      <c r="DE455" s="27">
        <v>-8.83</v>
      </c>
      <c r="DF455" s="27">
        <v>1.1499999999999999</v>
      </c>
      <c r="DG455" s="27">
        <v>2.54</v>
      </c>
      <c r="DH455" s="27">
        <v>-1.39</v>
      </c>
      <c r="DI455" s="27">
        <v>-0.65</v>
      </c>
      <c r="DJ455" s="1">
        <v>115</v>
      </c>
      <c r="DK455" s="1"/>
      <c r="DL455" s="1"/>
      <c r="DM455" s="1">
        <v>0.44800000000000001</v>
      </c>
      <c r="DN455" s="1">
        <v>0</v>
      </c>
      <c r="DO455" s="1">
        <v>0</v>
      </c>
      <c r="DP455" s="16">
        <f t="shared" si="183"/>
        <v>0.77032715625714943</v>
      </c>
    </row>
    <row r="456" spans="1:120" x14ac:dyDescent="0.2">
      <c r="A456" s="13">
        <v>46</v>
      </c>
      <c r="B456" s="13" t="s">
        <v>1761</v>
      </c>
      <c r="C456" s="13" t="s">
        <v>1484</v>
      </c>
      <c r="D456" s="13" t="s">
        <v>158</v>
      </c>
      <c r="E456" s="13" t="s">
        <v>141</v>
      </c>
      <c r="F456" s="1" t="s">
        <v>142</v>
      </c>
      <c r="G456" s="13">
        <v>72</v>
      </c>
      <c r="H456" s="13">
        <v>209</v>
      </c>
      <c r="I456" s="13" t="s">
        <v>150</v>
      </c>
      <c r="J456" s="13">
        <v>2009</v>
      </c>
      <c r="K456" s="13">
        <v>3</v>
      </c>
      <c r="L456" s="13">
        <v>72</v>
      </c>
      <c r="M456" s="13" t="s">
        <v>159</v>
      </c>
      <c r="N456" s="1">
        <v>23</v>
      </c>
      <c r="O456" s="13" t="s">
        <v>506</v>
      </c>
      <c r="P456" s="13" t="s">
        <v>1762</v>
      </c>
      <c r="Q456" s="1" t="str">
        <f t="shared" si="161"/>
        <v>WSH</v>
      </c>
      <c r="R456" s="13" t="s">
        <v>190</v>
      </c>
      <c r="S456" s="1"/>
      <c r="T456" s="13" t="s">
        <v>146</v>
      </c>
      <c r="U456" s="13">
        <v>53</v>
      </c>
      <c r="V456" s="13">
        <v>0</v>
      </c>
      <c r="W456" s="13">
        <v>6</v>
      </c>
      <c r="X456" s="14">
        <v>4</v>
      </c>
      <c r="Y456" s="13">
        <v>6</v>
      </c>
      <c r="Z456" s="13">
        <v>4</v>
      </c>
      <c r="AA456" s="1">
        <v>24</v>
      </c>
      <c r="AB456" s="14">
        <v>11</v>
      </c>
      <c r="AC456" s="14">
        <v>16</v>
      </c>
      <c r="AD456" s="15">
        <f t="shared" si="162"/>
        <v>0</v>
      </c>
      <c r="AE456" s="15">
        <f t="shared" si="163"/>
        <v>0</v>
      </c>
      <c r="AF456" s="16">
        <v>444.05</v>
      </c>
      <c r="AG456" s="17">
        <f t="shared" si="164"/>
        <v>8.3783018867924532</v>
      </c>
      <c r="AH456" s="29">
        <v>613</v>
      </c>
      <c r="AI456" s="17">
        <f t="shared" si="165"/>
        <v>11.566037735849056</v>
      </c>
      <c r="AJ456" s="19">
        <f t="shared" si="166"/>
        <v>0.72438825448613375</v>
      </c>
      <c r="AK456" s="20">
        <f>'Even Strength'!AA456+'Power Play'!R456+'Penalty Kill'!L456</f>
        <v>65.333333333333329</v>
      </c>
      <c r="AL456" s="19">
        <f t="shared" si="167"/>
        <v>8.8278347032991764</v>
      </c>
      <c r="AM456" s="15">
        <f>IF(('Even Strength'!BR456+'Power Play'!AK456+'Penalty Kill'!AG456)&gt;0,V456/('Even Strength'!BR456+'Power Play'!AK456+'Penalty Kill'!AG456),0)</f>
        <v>0</v>
      </c>
      <c r="AN456" s="15">
        <f>IF(('Even Strength'!BR456+'Power Play'!AK456+'Penalty Kill'!AG456)&gt;0,W456/('Even Strength'!BR456+'Power Play'!AK456+'Penalty Kill'!AG456),0)</f>
        <v>0.5</v>
      </c>
      <c r="AO456" s="15">
        <f t="shared" si="168"/>
        <v>0.5</v>
      </c>
      <c r="AP456" s="13">
        <v>160</v>
      </c>
      <c r="AQ456" s="13">
        <v>175</v>
      </c>
      <c r="AR456" s="21">
        <f t="shared" si="169"/>
        <v>0.47761194029850745</v>
      </c>
      <c r="AS456" s="22">
        <v>10.6</v>
      </c>
      <c r="AT456" s="13">
        <v>1</v>
      </c>
      <c r="AU456" s="13">
        <v>0</v>
      </c>
      <c r="AV456">
        <v>65</v>
      </c>
      <c r="AW456" s="13">
        <v>91</v>
      </c>
      <c r="AX456" s="13">
        <v>14</v>
      </c>
      <c r="AY456" s="13">
        <v>11</v>
      </c>
      <c r="AZ456" s="13">
        <v>11</v>
      </c>
      <c r="BA456" s="13">
        <v>15</v>
      </c>
      <c r="BB456" s="16">
        <f t="shared" si="170"/>
        <v>8.7827947303231628</v>
      </c>
      <c r="BC456" s="17">
        <f t="shared" si="171"/>
        <v>12.295912622452425</v>
      </c>
      <c r="BD456" s="17">
        <f t="shared" si="172"/>
        <v>1.891678864992681</v>
      </c>
      <c r="BE456" s="17">
        <f t="shared" si="173"/>
        <v>1.4863191082085352</v>
      </c>
      <c r="BF456" s="17">
        <f t="shared" si="174"/>
        <v>1.4863191082085352</v>
      </c>
      <c r="BG456" s="17">
        <f t="shared" si="175"/>
        <v>2.0267987839207295</v>
      </c>
      <c r="BH456" s="13">
        <v>68</v>
      </c>
      <c r="BI456" s="13">
        <v>4</v>
      </c>
      <c r="BJ456" s="13">
        <v>8</v>
      </c>
      <c r="BK456" s="13">
        <v>2</v>
      </c>
      <c r="BL456" s="13">
        <v>0</v>
      </c>
      <c r="BM456" s="13">
        <v>0</v>
      </c>
      <c r="BN456" s="13">
        <f t="shared" si="176"/>
        <v>181</v>
      </c>
      <c r="BO456" s="16">
        <v>-1.756</v>
      </c>
      <c r="BP456" s="13">
        <v>1</v>
      </c>
      <c r="BQ456" s="13">
        <v>0</v>
      </c>
      <c r="BR456" s="23">
        <f t="shared" si="177"/>
        <v>0</v>
      </c>
      <c r="BS456" s="13">
        <v>0</v>
      </c>
      <c r="BT456" s="13">
        <v>0</v>
      </c>
      <c r="BU456" s="13">
        <v>13</v>
      </c>
      <c r="BV456" s="13">
        <v>0</v>
      </c>
      <c r="BW456" s="13">
        <v>0</v>
      </c>
      <c r="BX456" s="13">
        <v>0</v>
      </c>
      <c r="BY456" s="13">
        <v>0</v>
      </c>
      <c r="BZ456" s="13">
        <v>0</v>
      </c>
      <c r="CA456" s="13">
        <v>0</v>
      </c>
      <c r="CB456" s="23">
        <f t="shared" si="178"/>
        <v>0</v>
      </c>
      <c r="CC456" s="16">
        <v>-0.60000000000000009</v>
      </c>
      <c r="CD456" s="16">
        <v>0.60000000000000009</v>
      </c>
      <c r="CE456" s="16">
        <v>0.1</v>
      </c>
      <c r="CF456" s="24">
        <f t="shared" si="179"/>
        <v>1.8867924528301887E-3</v>
      </c>
      <c r="CG456" s="24">
        <f t="shared" si="180"/>
        <v>1.3511991892804866E-2</v>
      </c>
      <c r="CH456" s="25">
        <v>3</v>
      </c>
      <c r="CI456" s="16">
        <v>7.1</v>
      </c>
      <c r="CJ456" s="16">
        <v>7.1</v>
      </c>
      <c r="CK456" s="16">
        <v>2.6</v>
      </c>
      <c r="CL456" s="16">
        <v>-1.1000000000000001</v>
      </c>
      <c r="CM456" s="16">
        <v>1.2</v>
      </c>
      <c r="CN456" s="16">
        <v>-0.30000000000000004</v>
      </c>
      <c r="CO456" s="16">
        <v>-0.2</v>
      </c>
      <c r="CP456" s="26">
        <f t="shared" si="181"/>
        <v>-3.7735849056603774E-3</v>
      </c>
      <c r="CQ456" s="26">
        <f t="shared" si="182"/>
        <v>-2.7023983785609731E-2</v>
      </c>
      <c r="CR456" s="13">
        <v>0</v>
      </c>
      <c r="CS456" s="13">
        <v>0</v>
      </c>
      <c r="CT456" s="13">
        <v>0</v>
      </c>
      <c r="CU456" s="13">
        <v>0.03</v>
      </c>
      <c r="CV456" s="13">
        <v>-0.30000000000000004</v>
      </c>
      <c r="CW456" s="13">
        <v>0.43</v>
      </c>
      <c r="CX456" s="13">
        <v>0.12</v>
      </c>
      <c r="CY456" s="13">
        <v>0.92</v>
      </c>
      <c r="CZ456" s="13">
        <v>-1.74</v>
      </c>
      <c r="DA456" s="13">
        <v>-0.54</v>
      </c>
      <c r="DB456" s="27">
        <v>4.22</v>
      </c>
      <c r="DC456" s="27">
        <v>-30.29</v>
      </c>
      <c r="DD456" s="27">
        <v>34.51</v>
      </c>
      <c r="DE456" s="27">
        <v>4.72</v>
      </c>
      <c r="DF456" s="27">
        <v>12.5</v>
      </c>
      <c r="DG456" s="27">
        <v>-26.74</v>
      </c>
      <c r="DH456" s="27">
        <v>39.24</v>
      </c>
      <c r="DI456" s="27">
        <v>5.36</v>
      </c>
      <c r="DJ456" s="1">
        <v>186</v>
      </c>
      <c r="DK456" s="28">
        <v>6</v>
      </c>
      <c r="DL456" s="28" t="s">
        <v>508</v>
      </c>
      <c r="DM456" s="1">
        <v>0.57500000000000007</v>
      </c>
      <c r="DN456" s="1">
        <v>4.2000000000000003E-2</v>
      </c>
      <c r="DO456" s="1">
        <v>0</v>
      </c>
      <c r="DP456" s="16">
        <f t="shared" si="183"/>
        <v>-0.25319148936170222</v>
      </c>
    </row>
    <row r="457" spans="1:120" x14ac:dyDescent="0.2">
      <c r="A457" s="13">
        <v>49</v>
      </c>
      <c r="B457" s="13" t="s">
        <v>1763</v>
      </c>
      <c r="C457" s="13" t="s">
        <v>889</v>
      </c>
      <c r="D457" s="13" t="s">
        <v>158</v>
      </c>
      <c r="E457" s="13" t="s">
        <v>141</v>
      </c>
      <c r="F457" s="1" t="s">
        <v>142</v>
      </c>
      <c r="G457" s="13">
        <v>73</v>
      </c>
      <c r="H457" s="13">
        <v>177</v>
      </c>
      <c r="I457" s="13" t="s">
        <v>125</v>
      </c>
      <c r="J457" s="13">
        <v>2012</v>
      </c>
      <c r="K457" s="13">
        <v>1</v>
      </c>
      <c r="L457" s="13">
        <v>20</v>
      </c>
      <c r="M457" s="13" t="s">
        <v>159</v>
      </c>
      <c r="N457" s="1">
        <v>20</v>
      </c>
      <c r="O457" s="13" t="s">
        <v>1266</v>
      </c>
      <c r="P457" s="13" t="s">
        <v>1764</v>
      </c>
      <c r="Q457" s="1" t="str">
        <f t="shared" si="161"/>
        <v>PHI</v>
      </c>
      <c r="R457" s="13" t="s">
        <v>167</v>
      </c>
      <c r="S457" s="1"/>
      <c r="T457" s="13" t="s">
        <v>503</v>
      </c>
      <c r="U457" s="13">
        <v>31</v>
      </c>
      <c r="V457" s="13">
        <v>2</v>
      </c>
      <c r="W457" s="13">
        <v>4</v>
      </c>
      <c r="X457" s="14">
        <v>3</v>
      </c>
      <c r="Y457" s="13">
        <v>6</v>
      </c>
      <c r="Z457" s="13">
        <v>-1</v>
      </c>
      <c r="AA457" s="1">
        <v>51</v>
      </c>
      <c r="AB457" s="14">
        <v>14</v>
      </c>
      <c r="AC457" s="14">
        <v>24</v>
      </c>
      <c r="AD457" s="15">
        <f t="shared" si="162"/>
        <v>3.9215686274509803E-2</v>
      </c>
      <c r="AE457" s="15">
        <f t="shared" si="163"/>
        <v>2.247191011235955E-2</v>
      </c>
      <c r="AF457" s="16">
        <v>394.3</v>
      </c>
      <c r="AG457" s="17">
        <f t="shared" si="164"/>
        <v>12.719354838709679</v>
      </c>
      <c r="AH457" s="29">
        <v>581</v>
      </c>
      <c r="AI457" s="17">
        <f t="shared" si="165"/>
        <v>18.741935483870968</v>
      </c>
      <c r="AJ457" s="19">
        <f t="shared" si="166"/>
        <v>0.67865748709122209</v>
      </c>
      <c r="AK457" s="20">
        <f>'Even Strength'!AA457+'Power Play'!R457+'Penalty Kill'!L457</f>
        <v>21.875</v>
      </c>
      <c r="AL457" s="19">
        <f t="shared" si="167"/>
        <v>3.3286837433426326</v>
      </c>
      <c r="AM457" s="15">
        <f>IF(('Even Strength'!BR457+'Power Play'!AK457+'Penalty Kill'!AG457)&gt;0,V457/('Even Strength'!BR457+'Power Play'!AK457+'Penalty Kill'!AG457),0)</f>
        <v>0.2</v>
      </c>
      <c r="AN457" s="15">
        <f>IF(('Even Strength'!BR457+'Power Play'!AK457+'Penalty Kill'!AG457)&gt;0,W457/('Even Strength'!BR457+'Power Play'!AK457+'Penalty Kill'!AG457),0)</f>
        <v>0.4</v>
      </c>
      <c r="AO457" s="15">
        <f t="shared" si="168"/>
        <v>0.60000000000000009</v>
      </c>
      <c r="AP457" s="13">
        <v>134</v>
      </c>
      <c r="AQ457" s="13">
        <v>149</v>
      </c>
      <c r="AR457" s="21">
        <f t="shared" si="169"/>
        <v>0.47349823321554768</v>
      </c>
      <c r="AS457" s="22">
        <v>15</v>
      </c>
      <c r="AT457" s="13">
        <v>4</v>
      </c>
      <c r="AU457" s="13">
        <v>2</v>
      </c>
      <c r="AV457">
        <v>32</v>
      </c>
      <c r="AW457" s="13">
        <v>58</v>
      </c>
      <c r="AX457" s="13">
        <v>11</v>
      </c>
      <c r="AY457" s="13">
        <v>14</v>
      </c>
      <c r="AZ457" s="13">
        <v>12</v>
      </c>
      <c r="BA457" s="13">
        <v>11</v>
      </c>
      <c r="BB457" s="16">
        <f t="shared" si="170"/>
        <v>4.8693887902612225</v>
      </c>
      <c r="BC457" s="17">
        <f t="shared" si="171"/>
        <v>8.8257671823484642</v>
      </c>
      <c r="BD457" s="17">
        <f t="shared" si="172"/>
        <v>1.6738523966522951</v>
      </c>
      <c r="BE457" s="17">
        <f t="shared" si="173"/>
        <v>2.1303575957392846</v>
      </c>
      <c r="BF457" s="17">
        <f t="shared" si="174"/>
        <v>1.8260207963479582</v>
      </c>
      <c r="BG457" s="17">
        <f t="shared" si="175"/>
        <v>1.6738523966522951</v>
      </c>
      <c r="BH457" s="13">
        <v>17</v>
      </c>
      <c r="BI457" s="13">
        <v>6</v>
      </c>
      <c r="BJ457" s="13">
        <v>1</v>
      </c>
      <c r="BK457" s="13">
        <v>0</v>
      </c>
      <c r="BL457" s="13">
        <v>0</v>
      </c>
      <c r="BM457" s="13">
        <v>0</v>
      </c>
      <c r="BN457" s="13">
        <f t="shared" si="176"/>
        <v>87</v>
      </c>
      <c r="BO457" s="16">
        <v>-2.6029999999999998</v>
      </c>
      <c r="BP457" s="13">
        <v>1</v>
      </c>
      <c r="BQ457" s="13">
        <v>0</v>
      </c>
      <c r="BR457" s="23">
        <f t="shared" si="177"/>
        <v>0</v>
      </c>
      <c r="BS457" s="13">
        <v>0</v>
      </c>
      <c r="BT457" s="13">
        <v>0</v>
      </c>
      <c r="BU457" s="13">
        <v>11</v>
      </c>
      <c r="BV457" s="13">
        <v>0</v>
      </c>
      <c r="BW457" s="13">
        <v>0</v>
      </c>
      <c r="BX457" s="13">
        <v>0</v>
      </c>
      <c r="BY457" s="13">
        <v>0</v>
      </c>
      <c r="BZ457" s="13">
        <v>0</v>
      </c>
      <c r="CA457" s="13">
        <v>0</v>
      </c>
      <c r="CB457" s="23">
        <f t="shared" si="178"/>
        <v>0</v>
      </c>
      <c r="CC457" s="16">
        <v>-0.2</v>
      </c>
      <c r="CD457" s="16">
        <v>0.4</v>
      </c>
      <c r="CE457" s="16">
        <v>0.2</v>
      </c>
      <c r="CF457" s="24">
        <f t="shared" si="179"/>
        <v>6.4516129032258064E-3</v>
      </c>
      <c r="CG457" s="24">
        <f t="shared" si="180"/>
        <v>3.0433679939132638E-2</v>
      </c>
      <c r="CH457" s="25">
        <v>2</v>
      </c>
      <c r="CI457" s="16">
        <v>7.7</v>
      </c>
      <c r="CJ457" s="16">
        <v>7.6</v>
      </c>
      <c r="CK457" s="16">
        <v>-0.4</v>
      </c>
      <c r="CL457" s="16">
        <v>-1</v>
      </c>
      <c r="CM457" s="16">
        <v>0.8</v>
      </c>
      <c r="CN457" s="16">
        <v>-0.30000000000000004</v>
      </c>
      <c r="CO457" s="16">
        <v>-0.5</v>
      </c>
      <c r="CP457" s="26">
        <f t="shared" si="181"/>
        <v>-1.6129032258064516E-2</v>
      </c>
      <c r="CQ457" s="26">
        <f t="shared" si="182"/>
        <v>-7.6084199847831602E-2</v>
      </c>
      <c r="CR457" s="13">
        <v>1</v>
      </c>
      <c r="CS457" s="13">
        <v>0</v>
      </c>
      <c r="CT457" s="13">
        <v>1</v>
      </c>
      <c r="CU457" s="13">
        <v>0.06</v>
      </c>
      <c r="CV457" s="13">
        <v>-0.37</v>
      </c>
      <c r="CW457" s="13">
        <v>0.16</v>
      </c>
      <c r="CX457" s="13">
        <v>0.11</v>
      </c>
      <c r="CY457" s="13">
        <v>0.49</v>
      </c>
      <c r="CZ457" s="13">
        <v>-2.37</v>
      </c>
      <c r="DA457" s="13">
        <v>-1.92</v>
      </c>
      <c r="DB457" s="27">
        <v>-34.82</v>
      </c>
      <c r="DC457" s="27">
        <v>9.3000000000000007</v>
      </c>
      <c r="DD457" s="27">
        <v>-44.12</v>
      </c>
      <c r="DE457" s="27">
        <v>-7.6</v>
      </c>
      <c r="DF457" s="27">
        <v>-27.42</v>
      </c>
      <c r="DG457" s="27">
        <v>13.21</v>
      </c>
      <c r="DH457" s="27">
        <v>-40.630000000000003</v>
      </c>
      <c r="DI457" s="27">
        <v>-7</v>
      </c>
      <c r="DJ457" s="1">
        <v>89</v>
      </c>
      <c r="DK457" s="28">
        <v>8</v>
      </c>
      <c r="DL457" s="28" t="s">
        <v>1316</v>
      </c>
      <c r="DM457" s="1">
        <v>0.51500000000000001</v>
      </c>
      <c r="DN457" s="1">
        <v>1.3000000000000001E-2</v>
      </c>
      <c r="DO457" s="1">
        <v>0</v>
      </c>
      <c r="DP457" s="16">
        <f t="shared" si="183"/>
        <v>-1.0358041638069091</v>
      </c>
    </row>
    <row r="458" spans="1:120" x14ac:dyDescent="0.2">
      <c r="A458" s="13">
        <v>38</v>
      </c>
      <c r="B458" s="13" t="s">
        <v>1765</v>
      </c>
      <c r="C458" s="13" t="s">
        <v>1766</v>
      </c>
      <c r="D458" s="1"/>
      <c r="E458" s="13" t="s">
        <v>442</v>
      </c>
      <c r="F458" s="1" t="s">
        <v>443</v>
      </c>
      <c r="G458" s="13">
        <v>78</v>
      </c>
      <c r="H458" s="13">
        <v>220</v>
      </c>
      <c r="I458" s="13" t="s">
        <v>125</v>
      </c>
      <c r="J458" s="13">
        <v>2009</v>
      </c>
      <c r="K458" s="13">
        <v>7</v>
      </c>
      <c r="L458" s="13">
        <v>196</v>
      </c>
      <c r="M458" s="1"/>
      <c r="N458" s="1">
        <v>25</v>
      </c>
      <c r="O458" s="13" t="s">
        <v>1008</v>
      </c>
      <c r="P458" s="13" t="s">
        <v>1767</v>
      </c>
      <c r="Q458" s="1" t="str">
        <f t="shared" si="161"/>
        <v>PHI</v>
      </c>
      <c r="R458" s="13" t="s">
        <v>167</v>
      </c>
      <c r="S458" s="1"/>
      <c r="T458" s="13" t="s">
        <v>173</v>
      </c>
      <c r="U458" s="13">
        <v>1</v>
      </c>
      <c r="V458" s="13">
        <v>0</v>
      </c>
      <c r="W458" s="13">
        <v>0</v>
      </c>
      <c r="X458" s="14">
        <v>0</v>
      </c>
      <c r="Y458" s="13">
        <v>0</v>
      </c>
      <c r="Z458" s="13">
        <v>-1</v>
      </c>
      <c r="AA458" s="1">
        <v>2</v>
      </c>
      <c r="AB458" s="14">
        <v>1</v>
      </c>
      <c r="AC458" s="14">
        <v>0</v>
      </c>
      <c r="AD458" s="15">
        <f t="shared" si="162"/>
        <v>0</v>
      </c>
      <c r="AE458" s="15">
        <f t="shared" si="163"/>
        <v>0</v>
      </c>
      <c r="AF458" s="16">
        <v>10.4333333333</v>
      </c>
      <c r="AG458" s="17">
        <f t="shared" si="164"/>
        <v>10.4333333333</v>
      </c>
      <c r="AH458" s="29">
        <v>15</v>
      </c>
      <c r="AI458" s="17">
        <f t="shared" si="165"/>
        <v>15</v>
      </c>
      <c r="AJ458" s="19">
        <f t="shared" si="166"/>
        <v>0.69555555555333337</v>
      </c>
      <c r="AK458" s="20">
        <f>'Even Strength'!AA458+'Power Play'!R458+'Penalty Kill'!L458</f>
        <v>0</v>
      </c>
      <c r="AL458" s="19">
        <f t="shared" si="167"/>
        <v>0</v>
      </c>
      <c r="AM458" s="15">
        <f>IF(('Even Strength'!BR458+'Power Play'!AK458+'Penalty Kill'!AG458)&gt;0,V458/('Even Strength'!BR458+'Power Play'!AK458+'Penalty Kill'!AG458),0)</f>
        <v>0</v>
      </c>
      <c r="AN458" s="15">
        <f>IF(('Even Strength'!BR458+'Power Play'!AK458+'Penalty Kill'!AG458)&gt;0,W458/('Even Strength'!BR458+'Power Play'!AK458+'Penalty Kill'!AG458),0)</f>
        <v>0</v>
      </c>
      <c r="AO458" s="15">
        <f t="shared" si="168"/>
        <v>0</v>
      </c>
      <c r="AP458" s="13">
        <v>0</v>
      </c>
      <c r="AQ458" s="13">
        <v>0</v>
      </c>
      <c r="AR458" s="21">
        <f t="shared" si="169"/>
        <v>0</v>
      </c>
      <c r="AS458" s="22">
        <v>0</v>
      </c>
      <c r="AT458" s="1"/>
      <c r="AU458" s="1"/>
      <c r="AV458">
        <v>1</v>
      </c>
      <c r="AW458" s="13">
        <v>2</v>
      </c>
      <c r="AX458" s="13">
        <v>0</v>
      </c>
      <c r="AY458" s="13">
        <v>1</v>
      </c>
      <c r="AZ458" s="13">
        <v>1</v>
      </c>
      <c r="BA458" s="13">
        <v>0</v>
      </c>
      <c r="BB458" s="16">
        <f t="shared" si="170"/>
        <v>5.7507987220631023</v>
      </c>
      <c r="BC458" s="17">
        <f t="shared" si="171"/>
        <v>11.501597444126205</v>
      </c>
      <c r="BD458" s="17">
        <f t="shared" si="172"/>
        <v>0</v>
      </c>
      <c r="BE458" s="17">
        <f t="shared" si="173"/>
        <v>5.7507987220631023</v>
      </c>
      <c r="BF458" s="17">
        <f t="shared" si="174"/>
        <v>5.7507987220631023</v>
      </c>
      <c r="BG458" s="17">
        <f t="shared" si="175"/>
        <v>0</v>
      </c>
      <c r="BH458" s="13">
        <v>10</v>
      </c>
      <c r="BI458" s="13">
        <v>0</v>
      </c>
      <c r="BJ458" s="13">
        <v>0</v>
      </c>
      <c r="BK458" s="13">
        <v>1</v>
      </c>
      <c r="BL458" s="13">
        <v>0</v>
      </c>
      <c r="BM458" s="13">
        <v>0</v>
      </c>
      <c r="BN458" s="13">
        <f t="shared" si="176"/>
        <v>12</v>
      </c>
      <c r="BO458" s="16">
        <v>3.9E-2</v>
      </c>
      <c r="BP458" s="1"/>
      <c r="BQ458" s="1"/>
      <c r="BR458" s="23" t="str">
        <f t="shared" si="177"/>
        <v xml:space="preserve"> </v>
      </c>
      <c r="BS458" s="1"/>
      <c r="BT458" s="13">
        <v>0</v>
      </c>
      <c r="BU458" s="13">
        <v>1</v>
      </c>
      <c r="BV458" s="13">
        <v>0</v>
      </c>
      <c r="BW458" s="13">
        <v>0</v>
      </c>
      <c r="BX458" s="13">
        <v>0</v>
      </c>
      <c r="BY458" s="13">
        <v>0</v>
      </c>
      <c r="BZ458" s="13">
        <v>0</v>
      </c>
      <c r="CA458" s="13">
        <v>0</v>
      </c>
      <c r="CB458" s="23">
        <f t="shared" si="178"/>
        <v>0</v>
      </c>
      <c r="CC458" s="16">
        <v>0</v>
      </c>
      <c r="CD458" s="16">
        <v>-0.1</v>
      </c>
      <c r="CE458" s="16">
        <v>-0.1</v>
      </c>
      <c r="CF458" s="24">
        <f t="shared" si="179"/>
        <v>-0.1</v>
      </c>
      <c r="CG458" s="24">
        <f t="shared" si="180"/>
        <v>-0.57507987220631018</v>
      </c>
      <c r="CH458" s="25">
        <v>3</v>
      </c>
      <c r="CI458" s="16">
        <v>0.30000000000000004</v>
      </c>
      <c r="CJ458" s="16">
        <v>0.60000000000000009</v>
      </c>
      <c r="CK458" s="16">
        <v>-1</v>
      </c>
      <c r="CL458" s="16">
        <v>-0.1</v>
      </c>
      <c r="CM458" s="16">
        <v>-0.1</v>
      </c>
      <c r="CN458" s="16">
        <v>0</v>
      </c>
      <c r="CO458" s="16">
        <v>-0.2</v>
      </c>
      <c r="CP458" s="26">
        <f t="shared" si="181"/>
        <v>-0.2</v>
      </c>
      <c r="CQ458" s="26">
        <f t="shared" si="182"/>
        <v>-1.1501597444126204</v>
      </c>
      <c r="CR458" s="13">
        <v>0</v>
      </c>
      <c r="CS458" s="13">
        <v>0</v>
      </c>
      <c r="CT458" s="13">
        <v>0</v>
      </c>
      <c r="CU458" s="13">
        <v>0</v>
      </c>
      <c r="CV458" s="13">
        <v>0</v>
      </c>
      <c r="CW458" s="13">
        <v>0</v>
      </c>
      <c r="CX458" s="13">
        <v>0</v>
      </c>
      <c r="CY458" s="13">
        <v>0</v>
      </c>
      <c r="CZ458" s="13">
        <v>-0.09</v>
      </c>
      <c r="DA458" s="13">
        <v>-0.09</v>
      </c>
      <c r="DB458" s="27">
        <v>2.4300000000000002</v>
      </c>
      <c r="DC458" s="27">
        <v>-2.56</v>
      </c>
      <c r="DD458" s="27">
        <v>4.99</v>
      </c>
      <c r="DE458" s="27">
        <v>29.7</v>
      </c>
      <c r="DF458" s="27">
        <v>0.62</v>
      </c>
      <c r="DG458" s="27">
        <v>-0.87</v>
      </c>
      <c r="DH458" s="27">
        <v>1.48</v>
      </c>
      <c r="DI458" s="27">
        <v>8.83</v>
      </c>
      <c r="DJ458" s="1">
        <v>3</v>
      </c>
      <c r="DK458" s="1"/>
      <c r="DL458" s="1"/>
      <c r="DM458" s="1">
        <v>0.01</v>
      </c>
      <c r="DN458" s="1">
        <v>0</v>
      </c>
      <c r="DO458" s="1">
        <v>0</v>
      </c>
      <c r="DP458" s="16">
        <f t="shared" si="183"/>
        <v>-0.20240219629375431</v>
      </c>
    </row>
    <row r="459" spans="1:120" x14ac:dyDescent="0.2">
      <c r="A459" s="13">
        <v>27</v>
      </c>
      <c r="B459" s="13" t="s">
        <v>1768</v>
      </c>
      <c r="C459" s="13" t="s">
        <v>1769</v>
      </c>
      <c r="D459" s="13" t="s">
        <v>187</v>
      </c>
      <c r="E459" s="13" t="s">
        <v>141</v>
      </c>
      <c r="F459" s="1" t="s">
        <v>142</v>
      </c>
      <c r="G459" s="13">
        <v>72</v>
      </c>
      <c r="H459" s="13">
        <v>196</v>
      </c>
      <c r="I459" s="13" t="s">
        <v>150</v>
      </c>
      <c r="J459" s="13">
        <v>2013</v>
      </c>
      <c r="K459" s="13">
        <v>1</v>
      </c>
      <c r="L459" s="13">
        <v>17</v>
      </c>
      <c r="M459" s="13" t="s">
        <v>159</v>
      </c>
      <c r="N459" s="1">
        <v>19</v>
      </c>
      <c r="O459" s="13" t="s">
        <v>1252</v>
      </c>
      <c r="P459" s="13" t="s">
        <v>1770</v>
      </c>
      <c r="Q459" s="1" t="str">
        <f t="shared" si="161"/>
        <v>OTT</v>
      </c>
      <c r="R459" s="13" t="s">
        <v>482</v>
      </c>
      <c r="S459" s="1"/>
      <c r="T459" s="13" t="s">
        <v>146</v>
      </c>
      <c r="U459" s="13">
        <v>67</v>
      </c>
      <c r="V459" s="13">
        <v>6</v>
      </c>
      <c r="W459" s="13">
        <v>9</v>
      </c>
      <c r="X459" s="14">
        <v>6</v>
      </c>
      <c r="Y459" s="13">
        <v>15</v>
      </c>
      <c r="Z459" s="13">
        <v>1</v>
      </c>
      <c r="AA459" s="1">
        <v>92</v>
      </c>
      <c r="AB459" s="14">
        <v>34</v>
      </c>
      <c r="AC459" s="14">
        <v>39</v>
      </c>
      <c r="AD459" s="15">
        <f t="shared" si="162"/>
        <v>6.5217391304347824E-2</v>
      </c>
      <c r="AE459" s="15">
        <f t="shared" si="163"/>
        <v>3.6363636363636362E-2</v>
      </c>
      <c r="AF459" s="16">
        <v>864.08333333329995</v>
      </c>
      <c r="AG459" s="17">
        <f t="shared" si="164"/>
        <v>12.896766169153731</v>
      </c>
      <c r="AH459" s="29">
        <v>1228</v>
      </c>
      <c r="AI459" s="17">
        <f t="shared" si="165"/>
        <v>18.328358208955223</v>
      </c>
      <c r="AJ459" s="19">
        <f t="shared" si="166"/>
        <v>0.70365092290985343</v>
      </c>
      <c r="AK459" s="20">
        <f>'Even Strength'!AA459+'Power Play'!R459+'Penalty Kill'!L459</f>
        <v>51.741935483870968</v>
      </c>
      <c r="AL459" s="19">
        <f t="shared" si="167"/>
        <v>3.5928434321910054</v>
      </c>
      <c r="AM459" s="15">
        <f>IF(('Even Strength'!BR459+'Power Play'!AK459+'Penalty Kill'!AG459)&gt;0,V459/('Even Strength'!BR459+'Power Play'!AK459+'Penalty Kill'!AG459),0)</f>
        <v>0.19354838709677419</v>
      </c>
      <c r="AN459" s="15">
        <f>IF(('Even Strength'!BR459+'Power Play'!AK459+'Penalty Kill'!AG459)&gt;0,W459/('Even Strength'!BR459+'Power Play'!AK459+'Penalty Kill'!AG459),0)</f>
        <v>0.29032258064516131</v>
      </c>
      <c r="AO459" s="15">
        <f t="shared" si="168"/>
        <v>0.4838709677419355</v>
      </c>
      <c r="AP459" s="13">
        <v>129</v>
      </c>
      <c r="AQ459" s="13">
        <v>144</v>
      </c>
      <c r="AR459" s="21">
        <f t="shared" si="169"/>
        <v>0.47252747252747251</v>
      </c>
      <c r="AS459" s="22">
        <v>6.6</v>
      </c>
      <c r="AT459" s="13">
        <v>3</v>
      </c>
      <c r="AU459" s="13">
        <v>1</v>
      </c>
      <c r="AV459">
        <v>137</v>
      </c>
      <c r="AW459" s="13">
        <v>167</v>
      </c>
      <c r="AX459" s="13">
        <v>40</v>
      </c>
      <c r="AY459" s="13">
        <v>34</v>
      </c>
      <c r="AZ459" s="13">
        <v>13</v>
      </c>
      <c r="BA459" s="13">
        <v>24</v>
      </c>
      <c r="BB459" s="16">
        <f t="shared" si="170"/>
        <v>9.5129713569296754</v>
      </c>
      <c r="BC459" s="17">
        <f t="shared" si="171"/>
        <v>11.596103770855882</v>
      </c>
      <c r="BD459" s="17">
        <f t="shared" si="172"/>
        <v>2.777509885234942</v>
      </c>
      <c r="BE459" s="17">
        <f t="shared" si="173"/>
        <v>2.360883402449701</v>
      </c>
      <c r="BF459" s="17">
        <f t="shared" si="174"/>
        <v>0.90269071270135604</v>
      </c>
      <c r="BG459" s="17">
        <f t="shared" si="175"/>
        <v>1.6665059311409651</v>
      </c>
      <c r="BH459" s="13">
        <v>14</v>
      </c>
      <c r="BI459" s="13">
        <v>7</v>
      </c>
      <c r="BJ459" s="13">
        <v>0</v>
      </c>
      <c r="BK459" s="13">
        <v>0</v>
      </c>
      <c r="BL459" s="13">
        <v>0</v>
      </c>
      <c r="BM459" s="13">
        <v>0</v>
      </c>
      <c r="BN459" s="13">
        <f t="shared" si="176"/>
        <v>221</v>
      </c>
      <c r="BO459" s="16">
        <v>2.5939999999999999</v>
      </c>
      <c r="BP459" s="1"/>
      <c r="BQ459" s="1"/>
      <c r="BR459" s="23" t="str">
        <f t="shared" si="177"/>
        <v xml:space="preserve"> </v>
      </c>
      <c r="BS459" s="1"/>
      <c r="BT459" s="13">
        <v>1</v>
      </c>
      <c r="BU459" s="13">
        <v>22</v>
      </c>
      <c r="BV459" s="13">
        <v>0</v>
      </c>
      <c r="BW459" s="13">
        <v>1</v>
      </c>
      <c r="BX459" s="13">
        <v>0</v>
      </c>
      <c r="BY459" s="13">
        <v>0</v>
      </c>
      <c r="BZ459" s="13">
        <v>0</v>
      </c>
      <c r="CA459" s="13">
        <v>0</v>
      </c>
      <c r="CB459" s="23">
        <f t="shared" si="178"/>
        <v>0</v>
      </c>
      <c r="CC459" s="16">
        <v>0</v>
      </c>
      <c r="CD459" s="16">
        <v>0.9</v>
      </c>
      <c r="CE459" s="16">
        <v>0.8</v>
      </c>
      <c r="CF459" s="24">
        <f t="shared" si="179"/>
        <v>1.1940298507462687E-2</v>
      </c>
      <c r="CG459" s="24">
        <f t="shared" si="180"/>
        <v>5.5550197704698843E-2</v>
      </c>
      <c r="CH459" s="25">
        <v>3</v>
      </c>
      <c r="CI459" s="16">
        <v>16.899999999999999</v>
      </c>
      <c r="CJ459" s="16">
        <v>19.5</v>
      </c>
      <c r="CK459" s="16">
        <v>-4.0999999999999996</v>
      </c>
      <c r="CL459" s="16">
        <v>-1.2</v>
      </c>
      <c r="CM459" s="16">
        <v>1.9</v>
      </c>
      <c r="CN459" s="16">
        <v>0</v>
      </c>
      <c r="CO459" s="16">
        <v>0.7</v>
      </c>
      <c r="CP459" s="26">
        <f t="shared" si="181"/>
        <v>1.0447761194029849E-2</v>
      </c>
      <c r="CQ459" s="26">
        <f t="shared" si="182"/>
        <v>4.8606422991611477E-2</v>
      </c>
      <c r="CR459" s="13">
        <v>1</v>
      </c>
      <c r="CS459" s="13">
        <v>2</v>
      </c>
      <c r="CT459" s="13">
        <v>1</v>
      </c>
      <c r="CU459" s="13">
        <v>0.05</v>
      </c>
      <c r="CV459" s="13">
        <v>-0.4</v>
      </c>
      <c r="CW459" s="13">
        <v>0.99</v>
      </c>
      <c r="CX459" s="13">
        <v>2.29</v>
      </c>
      <c r="CY459" s="13">
        <v>1.58</v>
      </c>
      <c r="CZ459" s="13">
        <v>-1.45</v>
      </c>
      <c r="DA459" s="13">
        <v>3.06</v>
      </c>
      <c r="DB459" s="27">
        <v>25.34</v>
      </c>
      <c r="DC459" s="27">
        <v>-24.73</v>
      </c>
      <c r="DD459" s="27">
        <v>50.07</v>
      </c>
      <c r="DE459" s="27">
        <v>3.7</v>
      </c>
      <c r="DF459" s="27">
        <v>27.05</v>
      </c>
      <c r="DG459" s="27">
        <v>-23.25</v>
      </c>
      <c r="DH459" s="27">
        <v>50.3</v>
      </c>
      <c r="DI459" s="27">
        <v>3.72</v>
      </c>
      <c r="DJ459" s="1">
        <v>167</v>
      </c>
      <c r="DK459" s="28">
        <v>3</v>
      </c>
      <c r="DL459" s="28" t="s">
        <v>1689</v>
      </c>
      <c r="DM459" s="1">
        <v>1.1259999999999999</v>
      </c>
      <c r="DN459" s="1">
        <v>1.4999999999999999E-2</v>
      </c>
      <c r="DO459" s="1">
        <v>0.36</v>
      </c>
      <c r="DP459" s="16">
        <f t="shared" si="183"/>
        <v>-0.64506977808281829</v>
      </c>
    </row>
    <row r="460" spans="1:120" x14ac:dyDescent="0.2">
      <c r="A460" s="13">
        <v>40</v>
      </c>
      <c r="B460" s="13" t="s">
        <v>1771</v>
      </c>
      <c r="C460" s="13" t="s">
        <v>680</v>
      </c>
      <c r="D460" s="13" t="s">
        <v>296</v>
      </c>
      <c r="E460" s="13" t="s">
        <v>141</v>
      </c>
      <c r="F460" s="1" t="s">
        <v>142</v>
      </c>
      <c r="G460" s="13">
        <v>76</v>
      </c>
      <c r="H460" s="13">
        <v>215</v>
      </c>
      <c r="I460" s="13" t="s">
        <v>125</v>
      </c>
      <c r="J460" s="13">
        <v>1998</v>
      </c>
      <c r="K460" s="13">
        <v>1</v>
      </c>
      <c r="L460" s="13">
        <v>1</v>
      </c>
      <c r="M460" s="1"/>
      <c r="N460" s="1">
        <v>34</v>
      </c>
      <c r="O460" s="13" t="s">
        <v>1772</v>
      </c>
      <c r="P460" s="13" t="s">
        <v>1773</v>
      </c>
      <c r="Q460" s="1" t="str">
        <f t="shared" si="161"/>
        <v>PHI</v>
      </c>
      <c r="R460" s="13" t="s">
        <v>167</v>
      </c>
      <c r="S460" s="1"/>
      <c r="T460" s="13" t="s">
        <v>146</v>
      </c>
      <c r="U460" s="13">
        <v>57</v>
      </c>
      <c r="V460" s="13">
        <v>8</v>
      </c>
      <c r="W460" s="13">
        <v>12</v>
      </c>
      <c r="X460" s="14">
        <v>9</v>
      </c>
      <c r="Y460" s="13">
        <v>20</v>
      </c>
      <c r="Z460" s="13">
        <v>-7</v>
      </c>
      <c r="AA460" s="1">
        <v>103</v>
      </c>
      <c r="AB460" s="14">
        <v>41</v>
      </c>
      <c r="AC460" s="14">
        <v>43</v>
      </c>
      <c r="AD460" s="15">
        <f t="shared" si="162"/>
        <v>7.7669902912621352E-2</v>
      </c>
      <c r="AE460" s="15">
        <f t="shared" si="163"/>
        <v>4.2780748663101602E-2</v>
      </c>
      <c r="AF460" s="16">
        <v>720.9</v>
      </c>
      <c r="AG460" s="17">
        <f t="shared" si="164"/>
        <v>12.647368421052631</v>
      </c>
      <c r="AH460" s="29">
        <v>983</v>
      </c>
      <c r="AI460" s="17">
        <f t="shared" si="165"/>
        <v>17.245614035087719</v>
      </c>
      <c r="AJ460" s="19">
        <f t="shared" si="166"/>
        <v>0.73336724313326551</v>
      </c>
      <c r="AK460" s="20">
        <f>'Even Strength'!AA460+'Power Play'!R460+'Penalty Kill'!L460</f>
        <v>94.939393939393952</v>
      </c>
      <c r="AL460" s="19">
        <f t="shared" si="167"/>
        <v>7.9017389878813109</v>
      </c>
      <c r="AM460" s="15">
        <f>IF(('Even Strength'!BR460+'Power Play'!AK460+'Penalty Kill'!AG460)&gt;0,V460/('Even Strength'!BR460+'Power Play'!AK460+'Penalty Kill'!AG460),0)</f>
        <v>0.25806451612903225</v>
      </c>
      <c r="AN460" s="15">
        <f>IF(('Even Strength'!BR460+'Power Play'!AK460+'Penalty Kill'!AG460)&gt;0,W460/('Even Strength'!BR460+'Power Play'!AK460+'Penalty Kill'!AG460),0)</f>
        <v>0.38709677419354838</v>
      </c>
      <c r="AO460" s="15">
        <f t="shared" si="168"/>
        <v>0.64516129032258063</v>
      </c>
      <c r="AP460" s="13">
        <v>95</v>
      </c>
      <c r="AQ460" s="13">
        <v>96</v>
      </c>
      <c r="AR460" s="21">
        <f t="shared" si="169"/>
        <v>0.49738219895287961</v>
      </c>
      <c r="AS460" s="22">
        <v>5.4</v>
      </c>
      <c r="AT460" s="1"/>
      <c r="AU460" s="1"/>
      <c r="AV460">
        <v>35</v>
      </c>
      <c r="AW460" s="13">
        <v>40</v>
      </c>
      <c r="AX460" s="13">
        <v>15</v>
      </c>
      <c r="AY460" s="13">
        <v>41</v>
      </c>
      <c r="AZ460" s="13">
        <v>16</v>
      </c>
      <c r="BA460" s="13">
        <v>11</v>
      </c>
      <c r="BB460" s="16">
        <f t="shared" si="170"/>
        <v>2.9130253849354975</v>
      </c>
      <c r="BC460" s="17">
        <f t="shared" si="171"/>
        <v>3.3291718684977112</v>
      </c>
      <c r="BD460" s="17">
        <f t="shared" si="172"/>
        <v>1.2484394506866416</v>
      </c>
      <c r="BE460" s="17">
        <f t="shared" si="173"/>
        <v>3.412401165210154</v>
      </c>
      <c r="BF460" s="17">
        <f t="shared" si="174"/>
        <v>1.3316687473990845</v>
      </c>
      <c r="BG460" s="17">
        <f t="shared" si="175"/>
        <v>0.91552226383687063</v>
      </c>
      <c r="BH460" s="13">
        <v>36</v>
      </c>
      <c r="BI460" s="13">
        <v>8</v>
      </c>
      <c r="BJ460" s="13">
        <v>2</v>
      </c>
      <c r="BK460" s="13">
        <v>1</v>
      </c>
      <c r="BL460" s="13">
        <v>0</v>
      </c>
      <c r="BM460" s="13">
        <v>0</v>
      </c>
      <c r="BN460" s="13">
        <f t="shared" si="176"/>
        <v>93</v>
      </c>
      <c r="BO460" s="16">
        <v>-2.2530000000000001</v>
      </c>
      <c r="BP460" s="13">
        <v>4</v>
      </c>
      <c r="BQ460" s="13">
        <v>0</v>
      </c>
      <c r="BR460" s="23">
        <f t="shared" si="177"/>
        <v>0</v>
      </c>
      <c r="BS460" s="13">
        <v>0</v>
      </c>
      <c r="BT460" s="13">
        <v>0</v>
      </c>
      <c r="BU460" s="13">
        <v>18</v>
      </c>
      <c r="BV460" s="13">
        <v>0</v>
      </c>
      <c r="BW460" s="13">
        <v>0</v>
      </c>
      <c r="BX460" s="13">
        <v>0</v>
      </c>
      <c r="BY460" s="13">
        <v>0</v>
      </c>
      <c r="BZ460" s="13">
        <v>0</v>
      </c>
      <c r="CA460" s="13">
        <v>0</v>
      </c>
      <c r="CB460" s="23">
        <f t="shared" si="178"/>
        <v>0</v>
      </c>
      <c r="CC460" s="16">
        <v>1.1000000000000001</v>
      </c>
      <c r="CD460" s="16">
        <v>0.5</v>
      </c>
      <c r="CE460" s="16">
        <v>1.6</v>
      </c>
      <c r="CF460" s="24">
        <f t="shared" si="179"/>
        <v>2.8070175438596492E-2</v>
      </c>
      <c r="CG460" s="24">
        <f t="shared" si="180"/>
        <v>0.13316687473990846</v>
      </c>
      <c r="CH460" s="25">
        <v>2</v>
      </c>
      <c r="CI460" s="16">
        <v>17.100000000000001</v>
      </c>
      <c r="CJ460" s="16">
        <v>14.8</v>
      </c>
      <c r="CK460" s="16">
        <v>-5.2</v>
      </c>
      <c r="CL460" s="16">
        <v>0.60000000000000009</v>
      </c>
      <c r="CM460" s="16">
        <v>1</v>
      </c>
      <c r="CN460" s="16">
        <v>-1.1000000000000001</v>
      </c>
      <c r="CO460" s="16">
        <v>0.5</v>
      </c>
      <c r="CP460" s="26">
        <f t="shared" si="181"/>
        <v>8.771929824561403E-3</v>
      </c>
      <c r="CQ460" s="26">
        <f t="shared" si="182"/>
        <v>4.161464835622139E-2</v>
      </c>
      <c r="CR460" s="13">
        <v>0</v>
      </c>
      <c r="CS460" s="13">
        <v>1</v>
      </c>
      <c r="CT460" s="13">
        <v>0</v>
      </c>
      <c r="CU460" s="13">
        <v>0.05</v>
      </c>
      <c r="CV460" s="13">
        <v>-1.06</v>
      </c>
      <c r="CW460" s="13">
        <v>0.94</v>
      </c>
      <c r="CX460" s="13">
        <v>1.36</v>
      </c>
      <c r="CY460" s="13">
        <v>-1.56</v>
      </c>
      <c r="CZ460" s="13">
        <v>-2.94</v>
      </c>
      <c r="DA460" s="13">
        <v>-3.21</v>
      </c>
      <c r="DB460" s="27">
        <v>-23.82</v>
      </c>
      <c r="DC460" s="27">
        <v>41.02</v>
      </c>
      <c r="DD460" s="27">
        <v>-64.84</v>
      </c>
      <c r="DE460" s="27">
        <v>-6.65</v>
      </c>
      <c r="DF460" s="27">
        <v>-8.74</v>
      </c>
      <c r="DG460" s="27">
        <v>33.549999999999997</v>
      </c>
      <c r="DH460" s="27">
        <v>-42.29</v>
      </c>
      <c r="DI460" s="27">
        <v>-4.33</v>
      </c>
      <c r="DJ460" s="1">
        <v>186</v>
      </c>
      <c r="DK460" s="28">
        <v>9</v>
      </c>
      <c r="DL460" s="28" t="s">
        <v>359</v>
      </c>
      <c r="DM460" s="1">
        <v>4.5</v>
      </c>
      <c r="DN460" s="1">
        <v>0.38400000000000001</v>
      </c>
      <c r="DO460" s="1">
        <v>0</v>
      </c>
      <c r="DP460" s="16">
        <f t="shared" si="183"/>
        <v>-7.9042553191489358</v>
      </c>
    </row>
    <row r="461" spans="1:120" x14ac:dyDescent="0.2">
      <c r="A461" s="13">
        <v>2</v>
      </c>
      <c r="B461" s="13" t="s">
        <v>1774</v>
      </c>
      <c r="C461" s="13" t="s">
        <v>1775</v>
      </c>
      <c r="D461" s="13" t="s">
        <v>133</v>
      </c>
      <c r="E461" s="13" t="s">
        <v>123</v>
      </c>
      <c r="F461" s="1" t="s">
        <v>124</v>
      </c>
      <c r="G461" s="13">
        <v>72</v>
      </c>
      <c r="H461" s="13">
        <v>194</v>
      </c>
      <c r="I461" s="13" t="s">
        <v>125</v>
      </c>
      <c r="J461" s="13">
        <v>2009</v>
      </c>
      <c r="K461" s="13">
        <v>1</v>
      </c>
      <c r="L461" s="13">
        <v>16</v>
      </c>
      <c r="M461" s="1"/>
      <c r="N461" s="1">
        <v>23</v>
      </c>
      <c r="O461" s="13" t="s">
        <v>423</v>
      </c>
      <c r="P461" s="13" t="s">
        <v>1776</v>
      </c>
      <c r="Q461" s="1" t="str">
        <f t="shared" si="161"/>
        <v>NYI</v>
      </c>
      <c r="R461" s="13" t="s">
        <v>287</v>
      </c>
      <c r="S461" s="1"/>
      <c r="T461" s="13" t="s">
        <v>173</v>
      </c>
      <c r="U461" s="13">
        <v>78</v>
      </c>
      <c r="V461" s="13">
        <v>10</v>
      </c>
      <c r="W461" s="13">
        <v>27</v>
      </c>
      <c r="X461" s="14">
        <v>9</v>
      </c>
      <c r="Y461" s="13">
        <v>37</v>
      </c>
      <c r="Z461" s="13">
        <v>18</v>
      </c>
      <c r="AA461" s="1">
        <v>120</v>
      </c>
      <c r="AB461" s="14">
        <v>46</v>
      </c>
      <c r="AC461" s="14">
        <v>70</v>
      </c>
      <c r="AD461" s="15">
        <f t="shared" si="162"/>
        <v>8.3333333333333329E-2</v>
      </c>
      <c r="AE461" s="15">
        <f t="shared" si="163"/>
        <v>4.2372881355932202E-2</v>
      </c>
      <c r="AF461" s="16">
        <v>1588.2166666666999</v>
      </c>
      <c r="AG461" s="17">
        <f t="shared" si="164"/>
        <v>20.361752136752564</v>
      </c>
      <c r="AH461" s="29">
        <v>1832</v>
      </c>
      <c r="AI461" s="17">
        <f t="shared" si="165"/>
        <v>23.487179487179485</v>
      </c>
      <c r="AJ461" s="19">
        <f t="shared" si="166"/>
        <v>0.86693049490540386</v>
      </c>
      <c r="AK461" s="20">
        <f>'Even Strength'!AA461+'Power Play'!R461+'Penalty Kill'!L461</f>
        <v>95.508771929824576</v>
      </c>
      <c r="AL461" s="19">
        <f t="shared" si="167"/>
        <v>3.6081514796192931</v>
      </c>
      <c r="AM461" s="15">
        <f>IF(('Even Strength'!BR461+'Power Play'!AK461+'Penalty Kill'!AG461)&gt;0,V461/('Even Strength'!BR461+'Power Play'!AK461+'Penalty Kill'!AG461),0)</f>
        <v>0.12987012987012986</v>
      </c>
      <c r="AN461" s="15">
        <f>IF(('Even Strength'!BR461+'Power Play'!AK461+'Penalty Kill'!AG461)&gt;0,W461/('Even Strength'!BR461+'Power Play'!AK461+'Penalty Kill'!AG461),0)</f>
        <v>0.35064935064935066</v>
      </c>
      <c r="AO461" s="15">
        <f t="shared" si="168"/>
        <v>0.48051948051948051</v>
      </c>
      <c r="AP461" s="13">
        <v>0</v>
      </c>
      <c r="AQ461" s="13">
        <v>0</v>
      </c>
      <c r="AR461" s="21">
        <f t="shared" si="169"/>
        <v>0</v>
      </c>
      <c r="AS461" s="22">
        <v>0</v>
      </c>
      <c r="AT461" s="1"/>
      <c r="AU461" s="1"/>
      <c r="AV461">
        <v>77</v>
      </c>
      <c r="AW461" s="13">
        <v>73</v>
      </c>
      <c r="AX461" s="13">
        <v>90</v>
      </c>
      <c r="AY461" s="13">
        <v>46</v>
      </c>
      <c r="AZ461" s="13">
        <v>42</v>
      </c>
      <c r="BA461" s="13">
        <v>39</v>
      </c>
      <c r="BB461" s="16">
        <f t="shared" si="170"/>
        <v>2.9089230058870452</v>
      </c>
      <c r="BC461" s="17">
        <f t="shared" si="171"/>
        <v>2.7578101224643414</v>
      </c>
      <c r="BD461" s="17">
        <f t="shared" si="172"/>
        <v>3.400039877010832</v>
      </c>
      <c r="BE461" s="17">
        <f t="shared" si="173"/>
        <v>1.7377981593610918</v>
      </c>
      <c r="BF461" s="17">
        <f t="shared" si="174"/>
        <v>1.5866852759383883</v>
      </c>
      <c r="BG461" s="17">
        <f t="shared" si="175"/>
        <v>1.4733506133713605</v>
      </c>
      <c r="BH461" s="13">
        <v>14</v>
      </c>
      <c r="BI461" s="13">
        <v>7</v>
      </c>
      <c r="BJ461" s="13">
        <v>0</v>
      </c>
      <c r="BK461" s="13">
        <v>0</v>
      </c>
      <c r="BL461" s="13">
        <v>0</v>
      </c>
      <c r="BM461" s="13">
        <v>0</v>
      </c>
      <c r="BN461" s="13">
        <f t="shared" si="176"/>
        <v>177</v>
      </c>
      <c r="BO461" s="16">
        <v>4.8090000000000002</v>
      </c>
      <c r="BP461" s="1"/>
      <c r="BQ461" s="1"/>
      <c r="BR461" s="23" t="str">
        <f t="shared" si="177"/>
        <v xml:space="preserve"> </v>
      </c>
      <c r="BS461" s="1"/>
      <c r="BT461" s="13">
        <v>3</v>
      </c>
      <c r="BU461" s="13">
        <v>20</v>
      </c>
      <c r="BV461" s="13">
        <v>0</v>
      </c>
      <c r="BW461" s="13">
        <v>0</v>
      </c>
      <c r="BX461" s="13">
        <v>1</v>
      </c>
      <c r="BY461" s="13">
        <v>0</v>
      </c>
      <c r="BZ461" s="13">
        <v>0</v>
      </c>
      <c r="CA461" s="13">
        <v>0</v>
      </c>
      <c r="CB461" s="23">
        <f t="shared" si="178"/>
        <v>0</v>
      </c>
      <c r="CC461" s="16">
        <v>3.4</v>
      </c>
      <c r="CD461" s="16">
        <v>4.3</v>
      </c>
      <c r="CE461" s="16">
        <v>7.7</v>
      </c>
      <c r="CF461" s="24">
        <f t="shared" si="179"/>
        <v>9.8717948717948714E-2</v>
      </c>
      <c r="CG461" s="24">
        <f t="shared" si="180"/>
        <v>0.29089230058870452</v>
      </c>
      <c r="CH461" s="25">
        <v>3</v>
      </c>
      <c r="CI461" s="16">
        <v>31.2</v>
      </c>
      <c r="CJ461" s="16">
        <v>29.6</v>
      </c>
      <c r="CK461" s="16">
        <v>15.1</v>
      </c>
      <c r="CL461" s="16">
        <v>7.6</v>
      </c>
      <c r="CM461" s="16">
        <v>5.2</v>
      </c>
      <c r="CN461" s="16">
        <v>0</v>
      </c>
      <c r="CO461" s="16">
        <v>12.8</v>
      </c>
      <c r="CP461" s="26">
        <f t="shared" si="181"/>
        <v>0.1641025641025641</v>
      </c>
      <c r="CQ461" s="26">
        <f t="shared" si="182"/>
        <v>0.48356122695265169</v>
      </c>
      <c r="CR461" s="13">
        <v>1</v>
      </c>
      <c r="CS461" s="13">
        <v>2</v>
      </c>
      <c r="CT461" s="13">
        <v>0</v>
      </c>
      <c r="CU461" s="13">
        <v>0</v>
      </c>
      <c r="CV461" s="13">
        <v>-1.21</v>
      </c>
      <c r="CW461" s="13">
        <v>2.1</v>
      </c>
      <c r="CX461" s="13">
        <v>0.76</v>
      </c>
      <c r="CY461" s="13">
        <v>3.14</v>
      </c>
      <c r="CZ461" s="13">
        <v>3.04</v>
      </c>
      <c r="DA461" s="13">
        <v>7.83</v>
      </c>
      <c r="DB461" s="27">
        <v>92.76</v>
      </c>
      <c r="DC461" s="27">
        <v>-60.43</v>
      </c>
      <c r="DD461" s="27">
        <v>153.18</v>
      </c>
      <c r="DE461" s="27">
        <v>7.21</v>
      </c>
      <c r="DF461" s="27">
        <v>56.16</v>
      </c>
      <c r="DG461" s="27">
        <v>-67.09</v>
      </c>
      <c r="DH461" s="27">
        <v>123.25</v>
      </c>
      <c r="DI461" s="27">
        <v>5.8</v>
      </c>
      <c r="DJ461" s="1">
        <v>186</v>
      </c>
      <c r="DK461" s="28">
        <v>4</v>
      </c>
      <c r="DL461" s="28" t="s">
        <v>379</v>
      </c>
      <c r="DM461" s="1">
        <v>2.7</v>
      </c>
      <c r="DN461" s="1">
        <v>0.13200000000000001</v>
      </c>
      <c r="DO461" s="1">
        <v>0</v>
      </c>
      <c r="DP461" s="16">
        <f t="shared" si="183"/>
        <v>8.225531914893617</v>
      </c>
    </row>
    <row r="462" spans="1:120" x14ac:dyDescent="0.2">
      <c r="A462" s="13">
        <v>27</v>
      </c>
      <c r="B462" s="13" t="s">
        <v>1777</v>
      </c>
      <c r="C462" s="13" t="s">
        <v>132</v>
      </c>
      <c r="D462" s="13" t="s">
        <v>133</v>
      </c>
      <c r="E462" s="13" t="s">
        <v>123</v>
      </c>
      <c r="F462" s="1" t="s">
        <v>124</v>
      </c>
      <c r="G462" s="13">
        <v>75</v>
      </c>
      <c r="H462" s="13">
        <v>227</v>
      </c>
      <c r="I462" s="13" t="s">
        <v>125</v>
      </c>
      <c r="J462" s="13">
        <v>2009</v>
      </c>
      <c r="K462" s="13">
        <v>6</v>
      </c>
      <c r="L462" s="13">
        <v>152</v>
      </c>
      <c r="M462" s="13" t="s">
        <v>159</v>
      </c>
      <c r="N462" s="1">
        <v>24</v>
      </c>
      <c r="O462" s="13" t="s">
        <v>1778</v>
      </c>
      <c r="P462" s="13" t="s">
        <v>1779</v>
      </c>
      <c r="Q462" s="1" t="str">
        <f t="shared" si="161"/>
        <v>NYI</v>
      </c>
      <c r="R462" s="13" t="s">
        <v>287</v>
      </c>
      <c r="S462" s="1"/>
      <c r="T462" s="13" t="s">
        <v>146</v>
      </c>
      <c r="U462" s="13">
        <v>76</v>
      </c>
      <c r="V462" s="13">
        <v>25</v>
      </c>
      <c r="W462" s="13">
        <v>16</v>
      </c>
      <c r="X462" s="14">
        <v>9</v>
      </c>
      <c r="Y462" s="13">
        <v>41</v>
      </c>
      <c r="Z462" s="13">
        <v>9</v>
      </c>
      <c r="AA462" s="1">
        <v>197</v>
      </c>
      <c r="AB462" s="14">
        <v>65</v>
      </c>
      <c r="AC462" s="14">
        <v>41</v>
      </c>
      <c r="AD462" s="15">
        <f t="shared" si="162"/>
        <v>0.12690355329949238</v>
      </c>
      <c r="AE462" s="15">
        <f t="shared" si="163"/>
        <v>8.2508250825082508E-2</v>
      </c>
      <c r="AF462" s="16">
        <v>1093.8833333333</v>
      </c>
      <c r="AG462" s="17">
        <f t="shared" si="164"/>
        <v>14.393201754385526</v>
      </c>
      <c r="AH462" s="29">
        <v>1427</v>
      </c>
      <c r="AI462" s="17">
        <f t="shared" si="165"/>
        <v>18.776315789473685</v>
      </c>
      <c r="AJ462" s="19">
        <f t="shared" si="166"/>
        <v>0.76656155103945345</v>
      </c>
      <c r="AK462" s="20">
        <f>'Even Strength'!AA462+'Power Play'!R462+'Penalty Kill'!L462</f>
        <v>89.625</v>
      </c>
      <c r="AL462" s="19">
        <f t="shared" si="167"/>
        <v>4.9159721481573264</v>
      </c>
      <c r="AM462" s="15">
        <f>IF(('Even Strength'!BR462+'Power Play'!AK462+'Penalty Kill'!AG462)&gt;0,V462/('Even Strength'!BR462+'Power Play'!AK462+'Penalty Kill'!AG462),0)</f>
        <v>0.38461538461538464</v>
      </c>
      <c r="AN462" s="15">
        <f>IF(('Even Strength'!BR462+'Power Play'!AK462+'Penalty Kill'!AG462)&gt;0,W462/('Even Strength'!BR462+'Power Play'!AK462+'Penalty Kill'!AG462),0)</f>
        <v>0.24615384615384617</v>
      </c>
      <c r="AO462" s="15">
        <f t="shared" si="168"/>
        <v>0.63076923076923075</v>
      </c>
      <c r="AP462" s="13">
        <v>1</v>
      </c>
      <c r="AQ462" s="13">
        <v>0</v>
      </c>
      <c r="AR462" s="21">
        <f t="shared" si="169"/>
        <v>1</v>
      </c>
      <c r="AS462" s="22">
        <v>0</v>
      </c>
      <c r="AT462" s="1"/>
      <c r="AU462" s="1"/>
      <c r="AV462">
        <v>141</v>
      </c>
      <c r="AW462" s="13">
        <v>169</v>
      </c>
      <c r="AX462" s="13">
        <v>29</v>
      </c>
      <c r="AY462" s="13">
        <v>65</v>
      </c>
      <c r="AZ462" s="13">
        <v>23</v>
      </c>
      <c r="BA462" s="13">
        <v>23</v>
      </c>
      <c r="BB462" s="16">
        <f t="shared" si="170"/>
        <v>7.7339143418709408</v>
      </c>
      <c r="BC462" s="17">
        <f t="shared" si="171"/>
        <v>9.2697271189800645</v>
      </c>
      <c r="BD462" s="17">
        <f t="shared" si="172"/>
        <v>1.5906632334344488</v>
      </c>
      <c r="BE462" s="17">
        <f t="shared" si="173"/>
        <v>3.5652796611461781</v>
      </c>
      <c r="BF462" s="17">
        <f t="shared" si="174"/>
        <v>1.2615604954824939</v>
      </c>
      <c r="BG462" s="17">
        <f t="shared" si="175"/>
        <v>1.2615604954824939</v>
      </c>
      <c r="BH462" s="13">
        <v>33</v>
      </c>
      <c r="BI462" s="13">
        <v>14</v>
      </c>
      <c r="BJ462" s="13">
        <v>1</v>
      </c>
      <c r="BK462" s="13">
        <v>0</v>
      </c>
      <c r="BL462" s="13">
        <v>0</v>
      </c>
      <c r="BM462" s="13">
        <v>0</v>
      </c>
      <c r="BN462" s="13">
        <f t="shared" si="176"/>
        <v>232</v>
      </c>
      <c r="BO462" s="16">
        <v>-6.8940000000000001</v>
      </c>
      <c r="BP462" s="1"/>
      <c r="BQ462" s="1"/>
      <c r="BR462" s="23" t="str">
        <f t="shared" si="177"/>
        <v xml:space="preserve"> </v>
      </c>
      <c r="BS462" s="1"/>
      <c r="BT462" s="13">
        <v>9</v>
      </c>
      <c r="BU462" s="13">
        <v>19</v>
      </c>
      <c r="BV462" s="13">
        <v>0</v>
      </c>
      <c r="BW462" s="13">
        <v>0</v>
      </c>
      <c r="BX462" s="13">
        <v>6</v>
      </c>
      <c r="BY462" s="13">
        <v>1</v>
      </c>
      <c r="BZ462" s="13">
        <v>0</v>
      </c>
      <c r="CA462" s="13">
        <v>0</v>
      </c>
      <c r="CB462" s="23">
        <f t="shared" si="178"/>
        <v>0</v>
      </c>
      <c r="CC462" s="16">
        <v>4.5</v>
      </c>
      <c r="CD462" s="16">
        <v>1.4</v>
      </c>
      <c r="CE462" s="16">
        <v>5.9</v>
      </c>
      <c r="CF462" s="24">
        <f t="shared" si="179"/>
        <v>7.7631578947368426E-2</v>
      </c>
      <c r="CG462" s="24">
        <f t="shared" si="180"/>
        <v>0.32361769231942239</v>
      </c>
      <c r="CH462" s="25">
        <v>3</v>
      </c>
      <c r="CI462" s="16">
        <v>25.9</v>
      </c>
      <c r="CJ462" s="16">
        <v>22.5</v>
      </c>
      <c r="CK462" s="16">
        <v>8.1</v>
      </c>
      <c r="CL462" s="16">
        <v>7.4</v>
      </c>
      <c r="CM462" s="16">
        <v>3.1</v>
      </c>
      <c r="CN462" s="16">
        <v>0</v>
      </c>
      <c r="CO462" s="16">
        <v>10.5</v>
      </c>
      <c r="CP462" s="26">
        <f t="shared" si="181"/>
        <v>0.13815789473684212</v>
      </c>
      <c r="CQ462" s="26">
        <f t="shared" si="182"/>
        <v>0.57592979141592104</v>
      </c>
      <c r="CR462" s="13">
        <v>2</v>
      </c>
      <c r="CS462" s="13">
        <v>3</v>
      </c>
      <c r="CT462" s="13">
        <v>6</v>
      </c>
      <c r="CU462" s="13">
        <v>0.01</v>
      </c>
      <c r="CV462" s="13">
        <v>-0.82</v>
      </c>
      <c r="CW462" s="13">
        <v>0.63</v>
      </c>
      <c r="CX462" s="13">
        <v>10.14</v>
      </c>
      <c r="CY462" s="13">
        <v>-1.26</v>
      </c>
      <c r="CZ462" s="13">
        <v>0.23</v>
      </c>
      <c r="DA462" s="13">
        <v>8.93</v>
      </c>
      <c r="DB462" s="27">
        <v>64.75</v>
      </c>
      <c r="DC462" s="27">
        <v>38</v>
      </c>
      <c r="DD462" s="27">
        <v>26.75</v>
      </c>
      <c r="DE462" s="27">
        <v>1.74</v>
      </c>
      <c r="DF462" s="27">
        <v>58.48</v>
      </c>
      <c r="DG462" s="27">
        <v>27.44</v>
      </c>
      <c r="DH462" s="27">
        <v>31.04</v>
      </c>
      <c r="DI462" s="27">
        <v>2.02</v>
      </c>
      <c r="DJ462" s="1">
        <v>172</v>
      </c>
      <c r="DK462" s="1"/>
      <c r="DL462" s="1"/>
      <c r="DM462" s="1">
        <v>0.78600000000000003</v>
      </c>
      <c r="DN462" s="1">
        <v>0</v>
      </c>
      <c r="DO462" s="1">
        <v>0</v>
      </c>
      <c r="DP462" s="16">
        <f t="shared" si="183"/>
        <v>9.909791809654541</v>
      </c>
    </row>
    <row r="463" spans="1:120" x14ac:dyDescent="0.2">
      <c r="A463" s="13">
        <v>17</v>
      </c>
      <c r="B463" s="13" t="s">
        <v>1780</v>
      </c>
      <c r="C463" s="13" t="s">
        <v>473</v>
      </c>
      <c r="D463" s="13" t="s">
        <v>122</v>
      </c>
      <c r="E463" s="13" t="s">
        <v>123</v>
      </c>
      <c r="F463" s="1" t="s">
        <v>124</v>
      </c>
      <c r="G463" s="13">
        <v>74</v>
      </c>
      <c r="H463" s="13">
        <v>205</v>
      </c>
      <c r="I463" s="13" t="s">
        <v>125</v>
      </c>
      <c r="J463" s="13">
        <v>1998</v>
      </c>
      <c r="K463" s="13">
        <v>1</v>
      </c>
      <c r="L463" s="13">
        <v>2</v>
      </c>
      <c r="M463" s="1"/>
      <c r="N463" s="1">
        <v>34</v>
      </c>
      <c r="O463" s="13" t="s">
        <v>262</v>
      </c>
      <c r="P463" s="13" t="s">
        <v>1781</v>
      </c>
      <c r="Q463" s="1" t="str">
        <f t="shared" si="161"/>
        <v>OTT</v>
      </c>
      <c r="R463" s="13" t="s">
        <v>482</v>
      </c>
      <c r="S463" s="1"/>
      <c r="T463" s="13" t="s">
        <v>146</v>
      </c>
      <c r="U463" s="13">
        <v>80</v>
      </c>
      <c r="V463" s="13">
        <v>9</v>
      </c>
      <c r="W463" s="13">
        <v>18</v>
      </c>
      <c r="X463" s="14">
        <v>11</v>
      </c>
      <c r="Y463" s="13">
        <v>27</v>
      </c>
      <c r="Z463" s="13">
        <v>1</v>
      </c>
      <c r="AA463" s="1">
        <v>91</v>
      </c>
      <c r="AB463" s="14">
        <v>28</v>
      </c>
      <c r="AC463" s="14">
        <v>43</v>
      </c>
      <c r="AD463" s="15">
        <f t="shared" si="162"/>
        <v>9.8901098901098897E-2</v>
      </c>
      <c r="AE463" s="15">
        <f t="shared" si="163"/>
        <v>5.5555555555555552E-2</v>
      </c>
      <c r="AF463" s="16">
        <v>1111.75</v>
      </c>
      <c r="AG463" s="17">
        <f t="shared" si="164"/>
        <v>13.896875</v>
      </c>
      <c r="AH463" s="29">
        <v>1583</v>
      </c>
      <c r="AI463" s="17">
        <f t="shared" si="165"/>
        <v>19.787500000000001</v>
      </c>
      <c r="AJ463" s="19">
        <f t="shared" si="166"/>
        <v>0.70230574857864814</v>
      </c>
      <c r="AK463" s="20">
        <f>'Even Strength'!AA463+'Power Play'!R463+'Penalty Kill'!L463</f>
        <v>122.8116883116883</v>
      </c>
      <c r="AL463" s="19">
        <f t="shared" si="167"/>
        <v>6.6280200572982215</v>
      </c>
      <c r="AM463" s="15">
        <f>IF(('Even Strength'!BR463+'Power Play'!AK463+'Penalty Kill'!AG463)&gt;0,V463/('Even Strength'!BR463+'Power Play'!AK463+'Penalty Kill'!AG463),0)</f>
        <v>0.20454545454545456</v>
      </c>
      <c r="AN463" s="15">
        <f>IF(('Even Strength'!BR463+'Power Play'!AK463+'Penalty Kill'!AG463)&gt;0,W463/('Even Strength'!BR463+'Power Play'!AK463+'Penalty Kill'!AG463),0)</f>
        <v>0.40909090909090912</v>
      </c>
      <c r="AO463" s="15">
        <f t="shared" si="168"/>
        <v>0.61363636363636365</v>
      </c>
      <c r="AP463" s="13">
        <v>451</v>
      </c>
      <c r="AQ463" s="13">
        <v>517</v>
      </c>
      <c r="AR463" s="21">
        <f t="shared" si="169"/>
        <v>0.46590909090909088</v>
      </c>
      <c r="AS463" s="22">
        <v>19.7</v>
      </c>
      <c r="AT463" s="13">
        <v>9</v>
      </c>
      <c r="AU463" s="13">
        <v>4</v>
      </c>
      <c r="AV463">
        <v>75</v>
      </c>
      <c r="AW463" s="13">
        <v>43</v>
      </c>
      <c r="AX463" s="13">
        <v>25</v>
      </c>
      <c r="AY463" s="13">
        <v>28</v>
      </c>
      <c r="AZ463" s="13">
        <v>25</v>
      </c>
      <c r="BA463" s="13">
        <v>30</v>
      </c>
      <c r="BB463" s="16">
        <f t="shared" si="170"/>
        <v>4.047672588261749</v>
      </c>
      <c r="BC463" s="17">
        <f t="shared" si="171"/>
        <v>2.3206656172700697</v>
      </c>
      <c r="BD463" s="17">
        <f t="shared" si="172"/>
        <v>1.3492241960872497</v>
      </c>
      <c r="BE463" s="17">
        <f t="shared" si="173"/>
        <v>1.5111310996177199</v>
      </c>
      <c r="BF463" s="17">
        <f t="shared" si="174"/>
        <v>1.3492241960872497</v>
      </c>
      <c r="BG463" s="17">
        <f t="shared" si="175"/>
        <v>1.6190690353046997</v>
      </c>
      <c r="BH463" s="13">
        <v>32</v>
      </c>
      <c r="BI463" s="13">
        <v>16</v>
      </c>
      <c r="BJ463" s="13">
        <v>0</v>
      </c>
      <c r="BK463" s="13">
        <v>0</v>
      </c>
      <c r="BL463" s="13">
        <v>0</v>
      </c>
      <c r="BM463" s="13">
        <v>0</v>
      </c>
      <c r="BN463" s="13">
        <f t="shared" si="176"/>
        <v>100</v>
      </c>
      <c r="BO463" s="16">
        <v>-5.5389999999999997</v>
      </c>
      <c r="BP463" s="13">
        <v>1</v>
      </c>
      <c r="BQ463" s="13">
        <v>0</v>
      </c>
      <c r="BR463" s="23">
        <f t="shared" si="177"/>
        <v>0</v>
      </c>
      <c r="BS463" s="13">
        <v>0</v>
      </c>
      <c r="BT463" s="13">
        <v>2</v>
      </c>
      <c r="BU463" s="13">
        <v>26</v>
      </c>
      <c r="BV463" s="13">
        <v>0</v>
      </c>
      <c r="BW463" s="13">
        <v>0</v>
      </c>
      <c r="BX463" s="13">
        <v>0</v>
      </c>
      <c r="BY463" s="13">
        <v>0</v>
      </c>
      <c r="BZ463" s="13">
        <v>0</v>
      </c>
      <c r="CA463" s="13">
        <v>0</v>
      </c>
      <c r="CB463" s="23">
        <f t="shared" si="178"/>
        <v>0</v>
      </c>
      <c r="CC463" s="16">
        <v>1</v>
      </c>
      <c r="CD463" s="16">
        <v>1.1000000000000001</v>
      </c>
      <c r="CE463" s="16">
        <v>2.1</v>
      </c>
      <c r="CF463" s="24">
        <f t="shared" si="179"/>
        <v>2.6250000000000002E-2</v>
      </c>
      <c r="CG463" s="24">
        <f t="shared" si="180"/>
        <v>0.113334832471329</v>
      </c>
      <c r="CH463" s="25">
        <v>2</v>
      </c>
      <c r="CI463" s="16">
        <v>23.1</v>
      </c>
      <c r="CJ463" s="16">
        <v>21.7</v>
      </c>
      <c r="CK463" s="16">
        <v>-0.9</v>
      </c>
      <c r="CL463" s="16">
        <v>0.9</v>
      </c>
      <c r="CM463" s="16">
        <v>1.9</v>
      </c>
      <c r="CN463" s="16">
        <v>-0.30000000000000004</v>
      </c>
      <c r="CO463" s="16">
        <v>2.5</v>
      </c>
      <c r="CP463" s="26">
        <f t="shared" si="181"/>
        <v>3.125E-2</v>
      </c>
      <c r="CQ463" s="26">
        <f t="shared" si="182"/>
        <v>0.134922419608725</v>
      </c>
      <c r="CR463" s="13">
        <v>0</v>
      </c>
      <c r="CS463" s="13">
        <v>0</v>
      </c>
      <c r="CT463" s="13">
        <v>0</v>
      </c>
      <c r="CU463" s="13">
        <v>0.18</v>
      </c>
      <c r="CV463" s="13">
        <v>-1.32</v>
      </c>
      <c r="CW463" s="13">
        <v>0.46</v>
      </c>
      <c r="CX463" s="13">
        <v>3.08</v>
      </c>
      <c r="CY463" s="13">
        <v>1.62</v>
      </c>
      <c r="CZ463" s="13">
        <v>1.1100000000000001</v>
      </c>
      <c r="DA463" s="13">
        <v>5.13</v>
      </c>
      <c r="DB463" s="27">
        <v>-5.7</v>
      </c>
      <c r="DC463" s="27">
        <v>-40.1</v>
      </c>
      <c r="DD463" s="27">
        <v>34.39</v>
      </c>
      <c r="DE463" s="27">
        <v>2.67</v>
      </c>
      <c r="DF463" s="27">
        <v>-10.66</v>
      </c>
      <c r="DG463" s="27">
        <v>-22.32</v>
      </c>
      <c r="DH463" s="27">
        <v>11.65</v>
      </c>
      <c r="DI463" s="27">
        <v>0.9</v>
      </c>
      <c r="DJ463" s="1">
        <v>186</v>
      </c>
      <c r="DK463" s="28"/>
      <c r="DL463" s="28"/>
      <c r="DM463" s="1">
        <v>3</v>
      </c>
      <c r="DN463" s="1">
        <v>0</v>
      </c>
      <c r="DO463" s="1">
        <v>0</v>
      </c>
      <c r="DP463" s="16">
        <f t="shared" si="183"/>
        <v>-2.712765957446809</v>
      </c>
    </row>
    <row r="464" spans="1:120" x14ac:dyDescent="0.2">
      <c r="A464" s="13">
        <v>12</v>
      </c>
      <c r="B464" s="13" t="s">
        <v>1782</v>
      </c>
      <c r="C464" s="13" t="s">
        <v>381</v>
      </c>
      <c r="D464" s="1"/>
      <c r="E464" s="13" t="s">
        <v>234</v>
      </c>
      <c r="F464" s="1" t="s">
        <v>235</v>
      </c>
      <c r="G464" s="13">
        <v>74</v>
      </c>
      <c r="H464" s="13">
        <v>210</v>
      </c>
      <c r="I464" s="13" t="s">
        <v>125</v>
      </c>
      <c r="J464" s="13">
        <v>2008</v>
      </c>
      <c r="K464" s="13">
        <v>3</v>
      </c>
      <c r="L464" s="13">
        <v>65</v>
      </c>
      <c r="M464" s="1"/>
      <c r="N464" s="1">
        <v>27</v>
      </c>
      <c r="O464" s="13" t="s">
        <v>1783</v>
      </c>
      <c r="P464" s="13" t="s">
        <v>1784</v>
      </c>
      <c r="Q464" s="1" t="str">
        <f t="shared" si="161"/>
        <v>STL</v>
      </c>
      <c r="R464" s="13" t="s">
        <v>264</v>
      </c>
      <c r="S464" s="1"/>
      <c r="T464" s="13" t="s">
        <v>146</v>
      </c>
      <c r="U464" s="13">
        <v>75</v>
      </c>
      <c r="V464" s="13">
        <v>14</v>
      </c>
      <c r="W464" s="13">
        <v>30</v>
      </c>
      <c r="X464" s="14">
        <v>19</v>
      </c>
      <c r="Y464" s="13">
        <v>44</v>
      </c>
      <c r="Z464" s="13">
        <v>21</v>
      </c>
      <c r="AA464" s="1">
        <v>103</v>
      </c>
      <c r="AB464" s="14">
        <v>30</v>
      </c>
      <c r="AC464" s="14">
        <v>42</v>
      </c>
      <c r="AD464" s="15">
        <f t="shared" si="162"/>
        <v>0.13592233009708737</v>
      </c>
      <c r="AE464" s="15">
        <f t="shared" si="163"/>
        <v>0.08</v>
      </c>
      <c r="AF464" s="16">
        <v>1215.8</v>
      </c>
      <c r="AG464" s="17">
        <f t="shared" si="164"/>
        <v>16.210666666666665</v>
      </c>
      <c r="AH464" s="29">
        <v>1796</v>
      </c>
      <c r="AI464" s="17">
        <f t="shared" si="165"/>
        <v>23.946666666666665</v>
      </c>
      <c r="AJ464" s="19">
        <f t="shared" si="166"/>
        <v>0.6769487750556793</v>
      </c>
      <c r="AK464" s="20">
        <f>'Even Strength'!AA464+'Power Play'!R464+'Penalty Kill'!L464</f>
        <v>155.24285714285713</v>
      </c>
      <c r="AL464" s="19">
        <f t="shared" si="167"/>
        <v>7.6612694757126398</v>
      </c>
      <c r="AM464" s="15">
        <f>IF(('Even Strength'!BR464+'Power Play'!AK464+'Penalty Kill'!AG464)&gt;0,V464/('Even Strength'!BR464+'Power Play'!AK464+'Penalty Kill'!AG464),0)</f>
        <v>0.19178082191780821</v>
      </c>
      <c r="AN464" s="15">
        <f>IF(('Even Strength'!BR464+'Power Play'!AK464+'Penalty Kill'!AG464)&gt;0,W464/('Even Strength'!BR464+'Power Play'!AK464+'Penalty Kill'!AG464),0)</f>
        <v>0.41095890410958902</v>
      </c>
      <c r="AO464" s="15">
        <f t="shared" si="168"/>
        <v>0.60273972602739723</v>
      </c>
      <c r="AP464" s="13">
        <v>543</v>
      </c>
      <c r="AQ464" s="13">
        <v>518</v>
      </c>
      <c r="AR464" s="21">
        <f t="shared" si="169"/>
        <v>0.5117813383600377</v>
      </c>
      <c r="AS464" s="22">
        <v>22.4</v>
      </c>
      <c r="AT464" s="13">
        <v>6</v>
      </c>
      <c r="AU464" s="13">
        <v>3</v>
      </c>
      <c r="AV464">
        <v>97</v>
      </c>
      <c r="AW464" s="13">
        <v>43</v>
      </c>
      <c r="AX464" s="13">
        <v>35</v>
      </c>
      <c r="AY464" s="13">
        <v>29</v>
      </c>
      <c r="AZ464" s="13">
        <v>17</v>
      </c>
      <c r="BA464" s="13">
        <v>40</v>
      </c>
      <c r="BB464" s="16">
        <f t="shared" si="170"/>
        <v>4.7869715413719369</v>
      </c>
      <c r="BC464" s="17">
        <f t="shared" si="171"/>
        <v>2.1220595492679721</v>
      </c>
      <c r="BD464" s="17">
        <f t="shared" si="172"/>
        <v>1.7272577726599769</v>
      </c>
      <c r="BE464" s="17">
        <f t="shared" si="173"/>
        <v>1.4311564402039811</v>
      </c>
      <c r="BF464" s="17">
        <f t="shared" si="174"/>
        <v>0.83895377529198878</v>
      </c>
      <c r="BG464" s="17">
        <f t="shared" si="175"/>
        <v>1.974008883039974</v>
      </c>
      <c r="BH464" s="13">
        <v>48</v>
      </c>
      <c r="BI464" s="13">
        <v>24</v>
      </c>
      <c r="BJ464" s="13">
        <v>0</v>
      </c>
      <c r="BK464" s="13">
        <v>0</v>
      </c>
      <c r="BL464" s="13">
        <v>0</v>
      </c>
      <c r="BM464" s="13">
        <v>0</v>
      </c>
      <c r="BN464" s="13">
        <f t="shared" si="176"/>
        <v>126</v>
      </c>
      <c r="BO464" s="16">
        <v>-13.026999999999999</v>
      </c>
      <c r="BP464" s="13">
        <v>1</v>
      </c>
      <c r="BQ464" s="13">
        <v>1</v>
      </c>
      <c r="BR464" s="23">
        <f t="shared" si="177"/>
        <v>1</v>
      </c>
      <c r="BS464" s="13">
        <v>1</v>
      </c>
      <c r="BT464" s="13">
        <v>3</v>
      </c>
      <c r="BU464" s="13">
        <v>19</v>
      </c>
      <c r="BV464" s="13">
        <v>0</v>
      </c>
      <c r="BW464" s="13">
        <v>1</v>
      </c>
      <c r="BX464" s="13">
        <v>2</v>
      </c>
      <c r="BY464" s="13">
        <v>0</v>
      </c>
      <c r="BZ464" s="13">
        <v>0</v>
      </c>
      <c r="CA464" s="13">
        <v>0</v>
      </c>
      <c r="CB464" s="23">
        <f t="shared" si="178"/>
        <v>0</v>
      </c>
      <c r="CC464" s="16">
        <v>3.1</v>
      </c>
      <c r="CD464" s="16">
        <v>2.2000000000000002</v>
      </c>
      <c r="CE464" s="16">
        <v>5.3</v>
      </c>
      <c r="CF464" s="24">
        <f t="shared" si="179"/>
        <v>7.0666666666666669E-2</v>
      </c>
      <c r="CG464" s="24">
        <f t="shared" si="180"/>
        <v>0.26155617700279649</v>
      </c>
      <c r="CH464" s="25">
        <v>5</v>
      </c>
      <c r="CI464" s="16">
        <v>27.1</v>
      </c>
      <c r="CJ464" s="16">
        <v>22.9</v>
      </c>
      <c r="CK464" s="16">
        <v>16.399999999999999</v>
      </c>
      <c r="CL464" s="16">
        <v>5.5</v>
      </c>
      <c r="CM464" s="16">
        <v>3.9</v>
      </c>
      <c r="CN464" s="16">
        <v>0.60000000000000009</v>
      </c>
      <c r="CO464" s="16">
        <v>10</v>
      </c>
      <c r="CP464" s="26">
        <f t="shared" si="181"/>
        <v>0.13333333333333333</v>
      </c>
      <c r="CQ464" s="26">
        <f t="shared" si="182"/>
        <v>0.4935022207599935</v>
      </c>
      <c r="CR464" s="13">
        <v>1</v>
      </c>
      <c r="CS464" s="13">
        <v>2</v>
      </c>
      <c r="CT464" s="13">
        <v>3</v>
      </c>
      <c r="CU464" s="13">
        <v>0.76</v>
      </c>
      <c r="CV464" s="13">
        <v>-1.38</v>
      </c>
      <c r="CW464" s="13">
        <v>-0.49</v>
      </c>
      <c r="CX464" s="13">
        <v>0.38</v>
      </c>
      <c r="CY464" s="13">
        <v>3.27</v>
      </c>
      <c r="CZ464" s="13">
        <v>0.57999999999999996</v>
      </c>
      <c r="DA464" s="13">
        <v>3.12</v>
      </c>
      <c r="DB464" s="27">
        <v>-82.04</v>
      </c>
      <c r="DC464" s="27">
        <v>10.06</v>
      </c>
      <c r="DD464" s="27">
        <v>-92.1</v>
      </c>
      <c r="DE464" s="27">
        <v>-5.84</v>
      </c>
      <c r="DF464" s="27">
        <v>-85.56</v>
      </c>
      <c r="DG464" s="27">
        <v>-22.54</v>
      </c>
      <c r="DH464" s="27">
        <v>-63.01</v>
      </c>
      <c r="DI464" s="27">
        <v>-3.99</v>
      </c>
      <c r="DJ464" s="1">
        <v>186</v>
      </c>
      <c r="DK464" s="28">
        <v>7</v>
      </c>
      <c r="DL464" s="28" t="s">
        <v>1345</v>
      </c>
      <c r="DM464" s="1">
        <v>2.75</v>
      </c>
      <c r="DN464" s="1">
        <v>3.4000000000000002E-2</v>
      </c>
      <c r="DO464" s="1">
        <v>0</v>
      </c>
      <c r="DP464" s="16">
        <f t="shared" si="183"/>
        <v>5.3191489361702127</v>
      </c>
    </row>
    <row r="465" spans="1:120" x14ac:dyDescent="0.2">
      <c r="A465" s="13">
        <v>32</v>
      </c>
      <c r="B465" s="13" t="s">
        <v>1785</v>
      </c>
      <c r="C465" s="13" t="s">
        <v>1786</v>
      </c>
      <c r="D465" s="13" t="s">
        <v>158</v>
      </c>
      <c r="E465" s="13" t="s">
        <v>141</v>
      </c>
      <c r="F465" s="1" t="s">
        <v>142</v>
      </c>
      <c r="G465" s="13">
        <v>73</v>
      </c>
      <c r="H465" s="13">
        <v>173</v>
      </c>
      <c r="I465" s="13" t="s">
        <v>150</v>
      </c>
      <c r="J465" s="13">
        <v>2011</v>
      </c>
      <c r="K465" s="13">
        <v>3</v>
      </c>
      <c r="L465" s="13">
        <v>86</v>
      </c>
      <c r="M465" s="13" t="s">
        <v>159</v>
      </c>
      <c r="N465" s="1">
        <v>21</v>
      </c>
      <c r="O465" s="13" t="s">
        <v>193</v>
      </c>
      <c r="P465" s="13" t="s">
        <v>1787</v>
      </c>
      <c r="Q465" s="1" t="str">
        <f t="shared" si="161"/>
        <v>TOR</v>
      </c>
      <c r="R465" s="13" t="s">
        <v>249</v>
      </c>
      <c r="S465" s="1"/>
      <c r="T465" s="13" t="s">
        <v>129</v>
      </c>
      <c r="U465" s="13">
        <v>9</v>
      </c>
      <c r="V465" s="13">
        <v>1</v>
      </c>
      <c r="W465" s="13">
        <v>0</v>
      </c>
      <c r="X465" s="14">
        <v>0</v>
      </c>
      <c r="Y465" s="13">
        <v>1</v>
      </c>
      <c r="Z465" s="13">
        <v>-1</v>
      </c>
      <c r="AA465" s="1">
        <v>10</v>
      </c>
      <c r="AB465" s="14">
        <v>3</v>
      </c>
      <c r="AC465" s="14">
        <v>3</v>
      </c>
      <c r="AD465" s="15">
        <f t="shared" si="162"/>
        <v>0.1</v>
      </c>
      <c r="AE465" s="15">
        <f t="shared" si="163"/>
        <v>6.25E-2</v>
      </c>
      <c r="AF465" s="16">
        <v>68.883333333300001</v>
      </c>
      <c r="AG465" s="17">
        <f t="shared" si="164"/>
        <v>7.6537037036999997</v>
      </c>
      <c r="AH465" s="29">
        <v>93</v>
      </c>
      <c r="AI465" s="17">
        <f t="shared" si="165"/>
        <v>10.333333333333334</v>
      </c>
      <c r="AJ465" s="19">
        <f t="shared" si="166"/>
        <v>0.74068100358387101</v>
      </c>
      <c r="AK465" s="20">
        <f>'Even Strength'!AA465+'Power Play'!R465+'Penalty Kill'!L465</f>
        <v>0</v>
      </c>
      <c r="AL465" s="19">
        <f t="shared" si="167"/>
        <v>0</v>
      </c>
      <c r="AM465" s="15">
        <f>IF(('Even Strength'!BR465+'Power Play'!AK465+'Penalty Kill'!AG465)&gt;0,V465/('Even Strength'!BR465+'Power Play'!AK465+'Penalty Kill'!AG465),0)</f>
        <v>0.33333333333333331</v>
      </c>
      <c r="AN465" s="15">
        <f>IF(('Even Strength'!BR465+'Power Play'!AK465+'Penalty Kill'!AG465)&gt;0,W465/('Even Strength'!BR465+'Power Play'!AK465+'Penalty Kill'!AG465),0)</f>
        <v>0</v>
      </c>
      <c r="AO465" s="15">
        <f t="shared" si="168"/>
        <v>0.33333333333333331</v>
      </c>
      <c r="AP465" s="13">
        <v>0</v>
      </c>
      <c r="AQ465" s="13">
        <v>2</v>
      </c>
      <c r="AR465" s="21">
        <f t="shared" si="169"/>
        <v>0</v>
      </c>
      <c r="AS465" s="22">
        <v>0.30000000000000004</v>
      </c>
      <c r="AT465" s="1"/>
      <c r="AU465" s="1"/>
      <c r="AV465">
        <v>12</v>
      </c>
      <c r="AW465" s="13">
        <v>5</v>
      </c>
      <c r="AX465" s="13">
        <v>0</v>
      </c>
      <c r="AY465" s="13">
        <v>3</v>
      </c>
      <c r="AZ465" s="13">
        <v>0</v>
      </c>
      <c r="BA465" s="13">
        <v>7</v>
      </c>
      <c r="BB465" s="16">
        <f t="shared" si="170"/>
        <v>10.452455843218221</v>
      </c>
      <c r="BC465" s="17">
        <f t="shared" si="171"/>
        <v>4.3551899346742582</v>
      </c>
      <c r="BD465" s="17">
        <f t="shared" si="172"/>
        <v>0</v>
      </c>
      <c r="BE465" s="17">
        <f t="shared" si="173"/>
        <v>2.6131139608045553</v>
      </c>
      <c r="BF465" s="17">
        <f t="shared" si="174"/>
        <v>0</v>
      </c>
      <c r="BG465" s="17">
        <f t="shared" si="175"/>
        <v>6.097265908543962</v>
      </c>
      <c r="BH465" s="13">
        <v>4</v>
      </c>
      <c r="BI465" s="13">
        <v>2</v>
      </c>
      <c r="BJ465" s="13">
        <v>0</v>
      </c>
      <c r="BK465" s="13">
        <v>0</v>
      </c>
      <c r="BL465" s="13">
        <v>0</v>
      </c>
      <c r="BM465" s="13">
        <v>0</v>
      </c>
      <c r="BN465" s="13">
        <f t="shared" si="176"/>
        <v>9</v>
      </c>
      <c r="BO465" s="16">
        <v>-1.119</v>
      </c>
      <c r="BP465" s="1"/>
      <c r="BQ465" s="1"/>
      <c r="BR465" s="23" t="str">
        <f t="shared" si="177"/>
        <v xml:space="preserve"> </v>
      </c>
      <c r="BS465" s="1"/>
      <c r="BT465" s="13">
        <v>0</v>
      </c>
      <c r="BU465" s="13">
        <v>0</v>
      </c>
      <c r="BV465" s="13">
        <v>0</v>
      </c>
      <c r="BW465" s="13">
        <v>0</v>
      </c>
      <c r="BX465" s="13">
        <v>0</v>
      </c>
      <c r="BY465" s="13">
        <v>0</v>
      </c>
      <c r="BZ465" s="13">
        <v>0</v>
      </c>
      <c r="CA465" s="13">
        <v>0</v>
      </c>
      <c r="CB465" s="23">
        <f t="shared" si="178"/>
        <v>0</v>
      </c>
      <c r="CC465" s="16">
        <v>0</v>
      </c>
      <c r="CD465" s="16">
        <v>0</v>
      </c>
      <c r="CE465" s="16">
        <v>0.1</v>
      </c>
      <c r="CF465" s="24">
        <f t="shared" si="179"/>
        <v>1.1111111111111112E-2</v>
      </c>
      <c r="CG465" s="24">
        <f t="shared" si="180"/>
        <v>8.7103798693485168E-2</v>
      </c>
      <c r="CH465" s="25">
        <v>0</v>
      </c>
      <c r="CI465" s="16">
        <v>1.9</v>
      </c>
      <c r="CJ465" s="16">
        <v>1.9</v>
      </c>
      <c r="CK465" s="16">
        <v>-0.30000000000000004</v>
      </c>
      <c r="CL465" s="16">
        <v>-0.30000000000000004</v>
      </c>
      <c r="CM465" s="16">
        <v>0.1</v>
      </c>
      <c r="CN465" s="16">
        <v>0</v>
      </c>
      <c r="CO465" s="16">
        <v>-0.2</v>
      </c>
      <c r="CP465" s="26">
        <f t="shared" si="181"/>
        <v>-2.2222222222222223E-2</v>
      </c>
      <c r="CQ465" s="26">
        <f t="shared" si="182"/>
        <v>-0.17420759738697034</v>
      </c>
      <c r="CR465" s="13">
        <v>0</v>
      </c>
      <c r="CS465" s="13">
        <v>0</v>
      </c>
      <c r="CT465" s="13">
        <v>0</v>
      </c>
      <c r="CU465" s="13">
        <v>-0.01</v>
      </c>
      <c r="CV465" s="13">
        <v>-0.01</v>
      </c>
      <c r="CW465" s="13">
        <v>-0.14000000000000001</v>
      </c>
      <c r="CX465" s="13">
        <v>0.72</v>
      </c>
      <c r="CY465" s="13">
        <v>-0.7</v>
      </c>
      <c r="CZ465" s="13">
        <v>0.04</v>
      </c>
      <c r="DA465" s="13">
        <v>-0.1</v>
      </c>
      <c r="DB465" s="27">
        <v>8.58</v>
      </c>
      <c r="DC465" s="27">
        <v>-3.86</v>
      </c>
      <c r="DD465" s="27">
        <v>12.44</v>
      </c>
      <c r="DE465" s="27">
        <v>11.17</v>
      </c>
      <c r="DF465" s="27">
        <v>10.83</v>
      </c>
      <c r="DG465" s="27">
        <v>-9.65</v>
      </c>
      <c r="DH465" s="27">
        <v>20.48</v>
      </c>
      <c r="DI465" s="27">
        <v>18.38</v>
      </c>
      <c r="DJ465" s="1">
        <v>21</v>
      </c>
      <c r="DK465" s="1"/>
      <c r="DL465" s="1"/>
      <c r="DM465" s="1">
        <v>0.10400000000000001</v>
      </c>
      <c r="DN465" s="1">
        <v>0</v>
      </c>
      <c r="DO465" s="1">
        <v>8.3000000000000004E-2</v>
      </c>
      <c r="DP465" s="16">
        <f t="shared" si="183"/>
        <v>-0.28915579958819493</v>
      </c>
    </row>
    <row r="466" spans="1:120" ht="25.5" x14ac:dyDescent="0.2">
      <c r="A466" s="13">
        <v>33</v>
      </c>
      <c r="B466" s="13" t="s">
        <v>1788</v>
      </c>
      <c r="C466" s="13" t="s">
        <v>1789</v>
      </c>
      <c r="D466" s="13" t="s">
        <v>133</v>
      </c>
      <c r="E466" s="13" t="s">
        <v>123</v>
      </c>
      <c r="F466" s="1" t="s">
        <v>124</v>
      </c>
      <c r="G466" s="13">
        <v>73</v>
      </c>
      <c r="H466" s="13">
        <v>206</v>
      </c>
      <c r="I466" s="13" t="s">
        <v>125</v>
      </c>
      <c r="J466" s="13">
        <v>1999</v>
      </c>
      <c r="K466" s="13">
        <v>2</v>
      </c>
      <c r="L466" s="13">
        <v>44</v>
      </c>
      <c r="M466" s="1"/>
      <c r="N466" s="1">
        <v>34</v>
      </c>
      <c r="O466" s="13" t="s">
        <v>665</v>
      </c>
      <c r="P466" s="13" t="s">
        <v>1790</v>
      </c>
      <c r="Q466" s="1" t="str">
        <f t="shared" si="161"/>
        <v>MIN</v>
      </c>
      <c r="R466" s="13" t="s">
        <v>1791</v>
      </c>
      <c r="S466" s="1">
        <v>7</v>
      </c>
      <c r="T466" s="13" t="s">
        <v>173</v>
      </c>
      <c r="U466" s="13">
        <v>43</v>
      </c>
      <c r="V466" s="13">
        <v>1</v>
      </c>
      <c r="W466" s="13">
        <v>3</v>
      </c>
      <c r="X466" s="14">
        <v>2</v>
      </c>
      <c r="Y466" s="13">
        <v>4</v>
      </c>
      <c r="Z466" s="13">
        <v>-6</v>
      </c>
      <c r="AA466" s="1">
        <v>39</v>
      </c>
      <c r="AB466" s="14">
        <v>6</v>
      </c>
      <c r="AC466" s="14">
        <v>27</v>
      </c>
      <c r="AD466" s="15">
        <f t="shared" si="162"/>
        <v>2.564102564102564E-2</v>
      </c>
      <c r="AE466" s="15">
        <f t="shared" si="163"/>
        <v>1.3888888888888888E-2</v>
      </c>
      <c r="AF466" s="16">
        <v>641.68333333329997</v>
      </c>
      <c r="AG466" s="17">
        <f t="shared" si="164"/>
        <v>14.922868217053487</v>
      </c>
      <c r="AH466" s="29">
        <v>832</v>
      </c>
      <c r="AI466" s="17">
        <f t="shared" si="165"/>
        <v>19.348837209302324</v>
      </c>
      <c r="AJ466" s="19">
        <f t="shared" si="166"/>
        <v>0.77125400641021635</v>
      </c>
      <c r="AK466" s="20">
        <f>'Even Strength'!AA466+'Power Play'!R466+'Penalty Kill'!L466</f>
        <v>35.53846153846154</v>
      </c>
      <c r="AL466" s="19">
        <f t="shared" si="167"/>
        <v>3.3229906116326382</v>
      </c>
      <c r="AM466" s="15">
        <f>IF(('Even Strength'!BR466+'Power Play'!AK466+'Penalty Kill'!AG466)&gt;0,V466/('Even Strength'!BR466+'Power Play'!AK466+'Penalty Kill'!AG466),0)</f>
        <v>7.1428571428571425E-2</v>
      </c>
      <c r="AN466" s="15">
        <f>IF(('Even Strength'!BR466+'Power Play'!AK466+'Penalty Kill'!AG466)&gt;0,W466/('Even Strength'!BR466+'Power Play'!AK466+'Penalty Kill'!AG466),0)</f>
        <v>0.21428571428571427</v>
      </c>
      <c r="AO466" s="15">
        <f t="shared" si="168"/>
        <v>0.2857142857142857</v>
      </c>
      <c r="AP466" s="13">
        <v>0</v>
      </c>
      <c r="AQ466" s="13">
        <v>0</v>
      </c>
      <c r="AR466" s="21">
        <f t="shared" si="169"/>
        <v>0</v>
      </c>
      <c r="AS466" s="22">
        <v>0</v>
      </c>
      <c r="AT466" s="1"/>
      <c r="AU466" s="1"/>
      <c r="AV466">
        <v>52</v>
      </c>
      <c r="AW466" s="13">
        <v>33</v>
      </c>
      <c r="AX466" s="13">
        <v>50</v>
      </c>
      <c r="AY466" s="13">
        <v>6</v>
      </c>
      <c r="AZ466" s="13">
        <v>8</v>
      </c>
      <c r="BA466" s="13">
        <v>9</v>
      </c>
      <c r="BB466" s="16">
        <f t="shared" si="170"/>
        <v>4.86221137113347</v>
      </c>
      <c r="BC466" s="17">
        <f t="shared" si="171"/>
        <v>3.0856341393731634</v>
      </c>
      <c r="BD466" s="17">
        <f t="shared" si="172"/>
        <v>4.6752032414744908</v>
      </c>
      <c r="BE466" s="17">
        <f t="shared" si="173"/>
        <v>0.56102438897693885</v>
      </c>
      <c r="BF466" s="17">
        <f t="shared" si="174"/>
        <v>0.74803251863591846</v>
      </c>
      <c r="BG466" s="17">
        <f t="shared" si="175"/>
        <v>0.84153658346540838</v>
      </c>
      <c r="BH466" s="13">
        <v>19</v>
      </c>
      <c r="BI466" s="13">
        <v>7</v>
      </c>
      <c r="BJ466" s="13">
        <v>1</v>
      </c>
      <c r="BK466" s="13">
        <v>0</v>
      </c>
      <c r="BL466" s="13">
        <v>0</v>
      </c>
      <c r="BM466" s="13">
        <v>0</v>
      </c>
      <c r="BN466" s="13">
        <f t="shared" si="176"/>
        <v>103</v>
      </c>
      <c r="BO466" s="16">
        <v>0.91200000000000003</v>
      </c>
      <c r="BP466" s="1"/>
      <c r="BQ466" s="1"/>
      <c r="BR466" s="23" t="str">
        <f t="shared" si="177"/>
        <v xml:space="preserve"> </v>
      </c>
      <c r="BS466" s="1"/>
      <c r="BT466" s="13">
        <v>0</v>
      </c>
      <c r="BU466" s="13">
        <v>10</v>
      </c>
      <c r="BV466" s="13">
        <v>0</v>
      </c>
      <c r="BW466" s="13">
        <v>0</v>
      </c>
      <c r="BX466" s="13">
        <v>0</v>
      </c>
      <c r="BY466" s="13">
        <v>0</v>
      </c>
      <c r="BZ466" s="13">
        <v>0</v>
      </c>
      <c r="CA466" s="13">
        <v>0</v>
      </c>
      <c r="CB466" s="23">
        <f t="shared" si="178"/>
        <v>0</v>
      </c>
      <c r="CC466" s="16">
        <v>-0.2</v>
      </c>
      <c r="CD466" s="16">
        <v>0.8</v>
      </c>
      <c r="CE466" s="16">
        <v>0.5</v>
      </c>
      <c r="CF466" s="24">
        <f t="shared" si="179"/>
        <v>1.1627906976744186E-2</v>
      </c>
      <c r="CG466" s="24">
        <f t="shared" si="180"/>
        <v>4.6752032414744904E-2</v>
      </c>
      <c r="CH466" s="25">
        <v>2</v>
      </c>
      <c r="CI466" s="16">
        <v>8.9</v>
      </c>
      <c r="CJ466" s="16">
        <v>10.7</v>
      </c>
      <c r="CK466" s="16">
        <v>-6.2</v>
      </c>
      <c r="CL466" s="16">
        <v>-0.5</v>
      </c>
      <c r="CM466" s="16">
        <v>0.1</v>
      </c>
      <c r="CN466" s="16">
        <v>0</v>
      </c>
      <c r="CO466" s="16">
        <v>-0.5</v>
      </c>
      <c r="CP466" s="26">
        <f t="shared" si="181"/>
        <v>-1.1627906976744186E-2</v>
      </c>
      <c r="CQ466" s="26">
        <f t="shared" si="182"/>
        <v>-4.6752032414744904E-2</v>
      </c>
      <c r="CR466" s="13">
        <v>0</v>
      </c>
      <c r="CS466" s="13">
        <v>0</v>
      </c>
      <c r="CT466" s="13">
        <v>1</v>
      </c>
      <c r="CU466" s="13">
        <v>0</v>
      </c>
      <c r="CV466" s="13">
        <v>-0.17</v>
      </c>
      <c r="CW466" s="13">
        <v>-0.04</v>
      </c>
      <c r="CX466" s="13">
        <v>-2.66</v>
      </c>
      <c r="CY466" s="13">
        <v>0.99</v>
      </c>
      <c r="CZ466" s="13">
        <v>-0.7</v>
      </c>
      <c r="DA466" s="13">
        <v>-2.58</v>
      </c>
      <c r="DB466" s="27">
        <v>-33.03</v>
      </c>
      <c r="DC466" s="27">
        <v>23.21</v>
      </c>
      <c r="DD466" s="27">
        <v>-56.24</v>
      </c>
      <c r="DE466" s="27">
        <v>-10.61</v>
      </c>
      <c r="DF466" s="27">
        <v>-30.59</v>
      </c>
      <c r="DG466" s="27">
        <v>16.440000000000001</v>
      </c>
      <c r="DH466" s="27">
        <v>-47.03</v>
      </c>
      <c r="DI466" s="27">
        <v>-8.3000000000000007</v>
      </c>
      <c r="DJ466" s="1">
        <v>186</v>
      </c>
      <c r="DK466" s="1"/>
      <c r="DL466" s="1"/>
      <c r="DM466" s="1">
        <v>1.853</v>
      </c>
      <c r="DN466" s="1">
        <v>0</v>
      </c>
      <c r="DO466" s="1">
        <v>0</v>
      </c>
      <c r="DP466" s="16">
        <f t="shared" si="183"/>
        <v>-3.2723404255319148</v>
      </c>
    </row>
    <row r="467" spans="1:120" x14ac:dyDescent="0.2">
      <c r="A467" s="13">
        <v>42</v>
      </c>
      <c r="B467" s="13" t="s">
        <v>1792</v>
      </c>
      <c r="C467" s="13" t="s">
        <v>1639</v>
      </c>
      <c r="D467" s="13" t="s">
        <v>122</v>
      </c>
      <c r="E467" s="13" t="s">
        <v>123</v>
      </c>
      <c r="F467" s="1" t="s">
        <v>124</v>
      </c>
      <c r="G467" s="13">
        <v>70</v>
      </c>
      <c r="H467" s="13">
        <v>175</v>
      </c>
      <c r="I467" s="13" t="s">
        <v>125</v>
      </c>
      <c r="J467" s="1"/>
      <c r="K467" s="1"/>
      <c r="L467" s="1"/>
      <c r="M467" s="1"/>
      <c r="N467" s="1">
        <v>29</v>
      </c>
      <c r="O467" s="13" t="s">
        <v>170</v>
      </c>
      <c r="P467" s="13" t="s">
        <v>1793</v>
      </c>
      <c r="Q467" s="1" t="str">
        <f t="shared" si="161"/>
        <v>SJS</v>
      </c>
      <c r="R467" s="13" t="s">
        <v>554</v>
      </c>
      <c r="S467" s="1"/>
      <c r="T467" s="13" t="s">
        <v>503</v>
      </c>
      <c r="U467" s="13">
        <v>2</v>
      </c>
      <c r="V467" s="13">
        <v>1</v>
      </c>
      <c r="W467" s="13">
        <v>0</v>
      </c>
      <c r="X467" s="14">
        <v>0</v>
      </c>
      <c r="Y467" s="13">
        <v>1</v>
      </c>
      <c r="Z467" s="13">
        <v>-1</v>
      </c>
      <c r="AA467" s="1">
        <v>8</v>
      </c>
      <c r="AB467" s="14">
        <v>1</v>
      </c>
      <c r="AC467" s="14">
        <v>0</v>
      </c>
      <c r="AD467" s="15">
        <f t="shared" si="162"/>
        <v>0.125</v>
      </c>
      <c r="AE467" s="15">
        <f t="shared" si="163"/>
        <v>0.1111111111111111</v>
      </c>
      <c r="AF467" s="16">
        <v>25.2</v>
      </c>
      <c r="AG467" s="17">
        <f t="shared" si="164"/>
        <v>12.6</v>
      </c>
      <c r="AH467" s="29">
        <v>36</v>
      </c>
      <c r="AI467" s="17">
        <f t="shared" si="165"/>
        <v>18</v>
      </c>
      <c r="AJ467" s="19">
        <f t="shared" si="166"/>
        <v>0.7</v>
      </c>
      <c r="AK467" s="20">
        <f>'Even Strength'!AA467+'Power Play'!R467+'Penalty Kill'!L467</f>
        <v>0</v>
      </c>
      <c r="AL467" s="19">
        <f t="shared" si="167"/>
        <v>0</v>
      </c>
      <c r="AM467" s="15">
        <f>IF(('Even Strength'!BR467+'Power Play'!AK467+'Penalty Kill'!AG467)&gt;0,V467/('Even Strength'!BR467+'Power Play'!AK467+'Penalty Kill'!AG467),0)</f>
        <v>1</v>
      </c>
      <c r="AN467" s="15">
        <f>IF(('Even Strength'!BR467+'Power Play'!AK467+'Penalty Kill'!AG467)&gt;0,W467/('Even Strength'!BR467+'Power Play'!AK467+'Penalty Kill'!AG467),0)</f>
        <v>0</v>
      </c>
      <c r="AO467" s="15">
        <f t="shared" si="168"/>
        <v>1</v>
      </c>
      <c r="AP467" s="13">
        <v>4</v>
      </c>
      <c r="AQ467" s="13">
        <v>0</v>
      </c>
      <c r="AR467" s="21">
        <f t="shared" si="169"/>
        <v>1</v>
      </c>
      <c r="AS467" s="22">
        <v>3.5</v>
      </c>
      <c r="AT467" s="1"/>
      <c r="AU467" s="1"/>
      <c r="AV467">
        <v>5</v>
      </c>
      <c r="AW467" s="13">
        <v>3</v>
      </c>
      <c r="AX467" s="13">
        <v>0</v>
      </c>
      <c r="AY467" s="13">
        <v>1</v>
      </c>
      <c r="AZ467" s="13">
        <v>1</v>
      </c>
      <c r="BA467" s="13">
        <v>0</v>
      </c>
      <c r="BB467" s="16">
        <f t="shared" si="170"/>
        <v>11.904761904761905</v>
      </c>
      <c r="BC467" s="17">
        <f t="shared" si="171"/>
        <v>7.1428571428571432</v>
      </c>
      <c r="BD467" s="17">
        <f t="shared" si="172"/>
        <v>0</v>
      </c>
      <c r="BE467" s="17">
        <f t="shared" si="173"/>
        <v>2.3809523809523809</v>
      </c>
      <c r="BF467" s="17">
        <f t="shared" si="174"/>
        <v>2.3809523809523809</v>
      </c>
      <c r="BG467" s="17">
        <f t="shared" si="175"/>
        <v>0</v>
      </c>
      <c r="BH467" s="13">
        <v>0</v>
      </c>
      <c r="BI467" s="13">
        <v>0</v>
      </c>
      <c r="BJ467" s="13">
        <v>0</v>
      </c>
      <c r="BK467" s="13">
        <v>0</v>
      </c>
      <c r="BL467" s="13">
        <v>0</v>
      </c>
      <c r="BM467" s="13">
        <v>0</v>
      </c>
      <c r="BN467" s="13">
        <f t="shared" si="176"/>
        <v>3</v>
      </c>
      <c r="BO467" s="16">
        <v>0.95600000000000007</v>
      </c>
      <c r="BP467" s="1"/>
      <c r="BQ467" s="1"/>
      <c r="BR467" s="23" t="str">
        <f t="shared" si="177"/>
        <v xml:space="preserve"> </v>
      </c>
      <c r="BS467" s="1"/>
      <c r="BT467" s="13">
        <v>0</v>
      </c>
      <c r="BU467" s="13">
        <v>0</v>
      </c>
      <c r="BV467" s="13">
        <v>0</v>
      </c>
      <c r="BW467" s="13">
        <v>0</v>
      </c>
      <c r="BX467" s="13">
        <v>1</v>
      </c>
      <c r="BY467" s="13">
        <v>0</v>
      </c>
      <c r="BZ467" s="13">
        <v>0</v>
      </c>
      <c r="CA467" s="13">
        <v>0</v>
      </c>
      <c r="CB467" s="23">
        <f t="shared" si="178"/>
        <v>0</v>
      </c>
      <c r="CC467" s="16">
        <v>0.2</v>
      </c>
      <c r="CD467" s="16">
        <v>0</v>
      </c>
      <c r="CE467" s="16">
        <v>0.1</v>
      </c>
      <c r="CF467" s="24">
        <f t="shared" si="179"/>
        <v>0.05</v>
      </c>
      <c r="CG467" s="24">
        <f t="shared" si="180"/>
        <v>0.23809523809523814</v>
      </c>
      <c r="CH467" s="25">
        <v>4</v>
      </c>
      <c r="CI467" s="16">
        <v>0.1</v>
      </c>
      <c r="CJ467" s="16">
        <v>0.1</v>
      </c>
      <c r="CK467" s="16">
        <v>0</v>
      </c>
      <c r="CL467" s="16">
        <v>0.5</v>
      </c>
      <c r="CM467" s="16">
        <v>0</v>
      </c>
      <c r="CN467" s="16">
        <v>0</v>
      </c>
      <c r="CO467" s="16">
        <v>0.5</v>
      </c>
      <c r="CP467" s="26">
        <f t="shared" si="181"/>
        <v>0.25</v>
      </c>
      <c r="CQ467" s="26">
        <f t="shared" si="182"/>
        <v>1.1904761904761905</v>
      </c>
      <c r="CR467" s="13">
        <v>0</v>
      </c>
      <c r="CS467" s="13">
        <v>1</v>
      </c>
      <c r="CT467" s="13">
        <v>0</v>
      </c>
      <c r="CU467" s="13">
        <v>0</v>
      </c>
      <c r="CV467" s="13">
        <v>0</v>
      </c>
      <c r="CW467" s="13">
        <v>0</v>
      </c>
      <c r="CX467" s="13">
        <v>0</v>
      </c>
      <c r="CY467" s="13">
        <v>0</v>
      </c>
      <c r="CZ467" s="13">
        <v>0</v>
      </c>
      <c r="DA467" s="13">
        <v>0</v>
      </c>
      <c r="DB467" s="27">
        <v>10</v>
      </c>
      <c r="DC467" s="27">
        <v>-1.0900000000000001</v>
      </c>
      <c r="DD467" s="27">
        <v>11.09</v>
      </c>
      <c r="DE467" s="27">
        <v>31.8</v>
      </c>
      <c r="DF467" s="27">
        <v>6.15</v>
      </c>
      <c r="DG467" s="27">
        <v>-0.31</v>
      </c>
      <c r="DH467" s="27">
        <v>6.46</v>
      </c>
      <c r="DI467" s="27">
        <v>18.510000000000002</v>
      </c>
      <c r="DJ467" s="1">
        <v>6</v>
      </c>
      <c r="DK467" s="1"/>
      <c r="DL467" s="1"/>
      <c r="DM467" s="1">
        <v>1.9E-2</v>
      </c>
      <c r="DN467" s="1">
        <v>0</v>
      </c>
      <c r="DO467" s="1">
        <v>0</v>
      </c>
      <c r="DP467" s="16">
        <f t="shared" si="183"/>
        <v>0.4973232669869595</v>
      </c>
    </row>
    <row r="468" spans="1:120" x14ac:dyDescent="0.2">
      <c r="A468" s="13">
        <v>38</v>
      </c>
      <c r="B468" s="13" t="s">
        <v>1794</v>
      </c>
      <c r="C468" s="13" t="s">
        <v>1795</v>
      </c>
      <c r="D468" s="13" t="s">
        <v>158</v>
      </c>
      <c r="E468" s="13" t="s">
        <v>141</v>
      </c>
      <c r="F468" s="1" t="s">
        <v>142</v>
      </c>
      <c r="G468" s="13">
        <v>73</v>
      </c>
      <c r="H468" s="13">
        <v>212</v>
      </c>
      <c r="I468" s="13" t="s">
        <v>125</v>
      </c>
      <c r="J468" s="13">
        <v>2011</v>
      </c>
      <c r="K468" s="13">
        <v>2</v>
      </c>
      <c r="L468" s="13">
        <v>56</v>
      </c>
      <c r="M468" s="13" t="s">
        <v>159</v>
      </c>
      <c r="N468" s="1">
        <v>22</v>
      </c>
      <c r="O468" s="13" t="s">
        <v>1796</v>
      </c>
      <c r="P468" s="13" t="s">
        <v>1797</v>
      </c>
      <c r="Q468" s="1" t="str">
        <f t="shared" si="161"/>
        <v>ARI</v>
      </c>
      <c r="R468" s="13" t="s">
        <v>446</v>
      </c>
      <c r="S468" s="1"/>
      <c r="T468" s="13" t="s">
        <v>129</v>
      </c>
      <c r="U468" s="13">
        <v>26</v>
      </c>
      <c r="V468" s="13">
        <v>2</v>
      </c>
      <c r="W468" s="13">
        <v>3</v>
      </c>
      <c r="X468" s="14">
        <v>1</v>
      </c>
      <c r="Y468" s="13">
        <v>5</v>
      </c>
      <c r="Z468" s="13">
        <v>-10</v>
      </c>
      <c r="AA468" s="1">
        <v>44</v>
      </c>
      <c r="AB468" s="14">
        <v>10</v>
      </c>
      <c r="AC468" s="14">
        <v>9</v>
      </c>
      <c r="AD468" s="15">
        <f t="shared" si="162"/>
        <v>4.5454545454545456E-2</v>
      </c>
      <c r="AE468" s="15">
        <f t="shared" si="163"/>
        <v>3.1746031746031744E-2</v>
      </c>
      <c r="AF468" s="16">
        <v>331.65</v>
      </c>
      <c r="AG468" s="17">
        <f t="shared" si="164"/>
        <v>12.75576923076923</v>
      </c>
      <c r="AH468" s="29">
        <v>430</v>
      </c>
      <c r="AI468" s="17">
        <f t="shared" si="165"/>
        <v>16.53846153846154</v>
      </c>
      <c r="AJ468" s="19">
        <f t="shared" si="166"/>
        <v>0.77127906976744176</v>
      </c>
      <c r="AK468" s="20">
        <f>'Even Strength'!AA468+'Power Play'!R468+'Penalty Kill'!L468</f>
        <v>23.142857142857146</v>
      </c>
      <c r="AL468" s="19">
        <f t="shared" si="167"/>
        <v>4.186857918201202</v>
      </c>
      <c r="AM468" s="15">
        <f>IF(('Even Strength'!BR468+'Power Play'!AK468+'Penalty Kill'!AG468)&gt;0,V468/('Even Strength'!BR468+'Power Play'!AK468+'Penalty Kill'!AG468),0)</f>
        <v>0.2857142857142857</v>
      </c>
      <c r="AN468" s="15">
        <f>IF(('Even Strength'!BR468+'Power Play'!AK468+'Penalty Kill'!AG468)&gt;0,W468/('Even Strength'!BR468+'Power Play'!AK468+'Penalty Kill'!AG468),0)</f>
        <v>0.42857142857142855</v>
      </c>
      <c r="AO468" s="15">
        <f t="shared" si="168"/>
        <v>0.71428571428571419</v>
      </c>
      <c r="AP468" s="13">
        <v>0</v>
      </c>
      <c r="AQ468" s="13">
        <v>2</v>
      </c>
      <c r="AR468" s="21">
        <f t="shared" si="169"/>
        <v>0</v>
      </c>
      <c r="AS468" s="22">
        <v>0.1</v>
      </c>
      <c r="AT468" s="1"/>
      <c r="AU468" s="1"/>
      <c r="AV468">
        <v>42</v>
      </c>
      <c r="AW468" s="13">
        <v>59</v>
      </c>
      <c r="AX468" s="13">
        <v>6</v>
      </c>
      <c r="AY468" s="13">
        <v>10</v>
      </c>
      <c r="AZ468" s="13">
        <v>7</v>
      </c>
      <c r="BA468" s="13">
        <v>7</v>
      </c>
      <c r="BB468" s="16">
        <f t="shared" si="170"/>
        <v>7.5983717774762551</v>
      </c>
      <c r="BC468" s="17">
        <f t="shared" si="171"/>
        <v>10.673903211216645</v>
      </c>
      <c r="BD468" s="17">
        <f t="shared" si="172"/>
        <v>1.0854816824966078</v>
      </c>
      <c r="BE468" s="17">
        <f t="shared" si="173"/>
        <v>1.8091361374943467</v>
      </c>
      <c r="BF468" s="17">
        <f t="shared" si="174"/>
        <v>1.2663952962460425</v>
      </c>
      <c r="BG468" s="17">
        <f t="shared" si="175"/>
        <v>1.2663952962460425</v>
      </c>
      <c r="BH468" s="13">
        <v>8</v>
      </c>
      <c r="BI468" s="13">
        <v>4</v>
      </c>
      <c r="BJ468" s="13">
        <v>0</v>
      </c>
      <c r="BK468" s="13">
        <v>0</v>
      </c>
      <c r="BL468" s="13">
        <v>0</v>
      </c>
      <c r="BM468" s="13">
        <v>0</v>
      </c>
      <c r="BN468" s="13">
        <f t="shared" si="176"/>
        <v>73</v>
      </c>
      <c r="BO468" s="16">
        <v>-0.57500000000000007</v>
      </c>
      <c r="BP468" s="13">
        <v>2</v>
      </c>
      <c r="BQ468" s="13">
        <v>1</v>
      </c>
      <c r="BR468" s="23">
        <f t="shared" si="177"/>
        <v>0.5</v>
      </c>
      <c r="BS468" s="13">
        <v>0</v>
      </c>
      <c r="BT468" s="13">
        <v>1</v>
      </c>
      <c r="BU468" s="13">
        <v>5</v>
      </c>
      <c r="BV468" s="13">
        <v>0</v>
      </c>
      <c r="BW468" s="13">
        <v>0</v>
      </c>
      <c r="BX468" s="13">
        <v>0</v>
      </c>
      <c r="BY468" s="13">
        <v>0</v>
      </c>
      <c r="BZ468" s="13">
        <v>0</v>
      </c>
      <c r="CA468" s="13">
        <v>0</v>
      </c>
      <c r="CB468" s="23">
        <f t="shared" si="178"/>
        <v>0</v>
      </c>
      <c r="CC468" s="16">
        <v>-0.1</v>
      </c>
      <c r="CD468" s="16">
        <v>0</v>
      </c>
      <c r="CE468" s="16">
        <v>-0.1</v>
      </c>
      <c r="CF468" s="24">
        <f t="shared" si="179"/>
        <v>-3.8461538461538464E-3</v>
      </c>
      <c r="CG468" s="24">
        <f t="shared" si="180"/>
        <v>-1.8091361374943465E-2</v>
      </c>
      <c r="CH468" s="25">
        <v>3</v>
      </c>
      <c r="CI468" s="16">
        <v>6.9</v>
      </c>
      <c r="CJ468" s="16">
        <v>6.6</v>
      </c>
      <c r="CK468" s="16">
        <v>-4.5</v>
      </c>
      <c r="CL468" s="16">
        <v>-1.1000000000000001</v>
      </c>
      <c r="CM468" s="16">
        <v>0.1</v>
      </c>
      <c r="CN468" s="16">
        <v>0.4</v>
      </c>
      <c r="CO468" s="16">
        <v>-0.7</v>
      </c>
      <c r="CP468" s="26">
        <f t="shared" si="181"/>
        <v>-2.6923076923076921E-2</v>
      </c>
      <c r="CQ468" s="26">
        <f t="shared" si="182"/>
        <v>-0.12663952962460426</v>
      </c>
      <c r="CR468" s="13">
        <v>0</v>
      </c>
      <c r="CS468" s="13">
        <v>0</v>
      </c>
      <c r="CT468" s="13">
        <v>1</v>
      </c>
      <c r="CU468" s="13">
        <v>-0.01</v>
      </c>
      <c r="CV468" s="13">
        <v>0.15</v>
      </c>
      <c r="CW468" s="13">
        <v>0.32</v>
      </c>
      <c r="CX468" s="13">
        <v>2.08</v>
      </c>
      <c r="CY468" s="13">
        <v>1.33</v>
      </c>
      <c r="CZ468" s="13">
        <v>-2.4900000000000002</v>
      </c>
      <c r="DA468" s="13">
        <v>1.38</v>
      </c>
      <c r="DB468" s="27">
        <v>-27.55</v>
      </c>
      <c r="DC468" s="27">
        <v>-10.15</v>
      </c>
      <c r="DD468" s="27">
        <v>-17.399999999999999</v>
      </c>
      <c r="DE468" s="27">
        <v>-3.29</v>
      </c>
      <c r="DF468" s="27">
        <v>-4.01</v>
      </c>
      <c r="DG468" s="27">
        <v>-12.01</v>
      </c>
      <c r="DH468" s="27">
        <v>8</v>
      </c>
      <c r="DI468" s="27">
        <v>1.51</v>
      </c>
      <c r="DJ468" s="1">
        <v>60</v>
      </c>
      <c r="DK468" s="1"/>
      <c r="DL468" s="1"/>
      <c r="DM468" s="1">
        <v>0.28800000000000003</v>
      </c>
      <c r="DN468" s="1">
        <v>0</v>
      </c>
      <c r="DO468" s="1">
        <v>5.8000000000000003E-2</v>
      </c>
      <c r="DP468" s="16">
        <f t="shared" si="183"/>
        <v>-0.93527796842827726</v>
      </c>
    </row>
    <row r="469" spans="1:120" x14ac:dyDescent="0.2">
      <c r="A469" s="13">
        <v>58</v>
      </c>
      <c r="B469" s="13" t="s">
        <v>1798</v>
      </c>
      <c r="C469" s="13" t="s">
        <v>295</v>
      </c>
      <c r="D469" s="13" t="s">
        <v>296</v>
      </c>
      <c r="E469" s="13" t="s">
        <v>141</v>
      </c>
      <c r="F469" s="1" t="s">
        <v>142</v>
      </c>
      <c r="G469" s="13">
        <v>72</v>
      </c>
      <c r="H469" s="13">
        <v>201</v>
      </c>
      <c r="I469" s="13" t="s">
        <v>150</v>
      </c>
      <c r="J469" s="13">
        <v>2005</v>
      </c>
      <c r="K469" s="13">
        <v>3</v>
      </c>
      <c r="L469" s="13">
        <v>62</v>
      </c>
      <c r="M469" s="1"/>
      <c r="N469" s="1">
        <v>27</v>
      </c>
      <c r="O469" s="13" t="s">
        <v>1799</v>
      </c>
      <c r="P469" s="13" t="s">
        <v>1800</v>
      </c>
      <c r="Q469" s="1" t="str">
        <f t="shared" si="161"/>
        <v>PIT</v>
      </c>
      <c r="R469" s="13" t="s">
        <v>153</v>
      </c>
      <c r="S469" s="1"/>
      <c r="T469" s="13" t="s">
        <v>173</v>
      </c>
      <c r="U469" s="13">
        <v>69</v>
      </c>
      <c r="V469" s="13">
        <v>11</v>
      </c>
      <c r="W469" s="13">
        <v>43</v>
      </c>
      <c r="X469" s="14">
        <v>20</v>
      </c>
      <c r="Y469" s="13">
        <v>54</v>
      </c>
      <c r="Z469" s="13">
        <v>12</v>
      </c>
      <c r="AA469" s="1">
        <v>197</v>
      </c>
      <c r="AB469" s="14">
        <v>59</v>
      </c>
      <c r="AC469" s="14">
        <v>126</v>
      </c>
      <c r="AD469" s="15">
        <f t="shared" si="162"/>
        <v>5.5837563451776651E-2</v>
      </c>
      <c r="AE469" s="15">
        <f t="shared" si="163"/>
        <v>2.8795811518324606E-2</v>
      </c>
      <c r="AF469" s="16">
        <v>1758.75</v>
      </c>
      <c r="AG469" s="17">
        <f t="shared" si="164"/>
        <v>25.489130434782609</v>
      </c>
      <c r="AH469" s="29">
        <v>1949</v>
      </c>
      <c r="AI469" s="17">
        <f t="shared" si="165"/>
        <v>28.246376811594203</v>
      </c>
      <c r="AJ469" s="19">
        <f t="shared" si="166"/>
        <v>0.9023858388917394</v>
      </c>
      <c r="AK469" s="20">
        <f>'Even Strength'!AA469+'Power Play'!R469+'Penalty Kill'!L469</f>
        <v>162.17004048582996</v>
      </c>
      <c r="AL469" s="19">
        <f t="shared" si="167"/>
        <v>5.532453406766054</v>
      </c>
      <c r="AM469" s="15">
        <f>IF(('Even Strength'!BR469+'Power Play'!AK469+'Penalty Kill'!AG469)&gt;0,V469/('Even Strength'!BR469+'Power Play'!AK469+'Penalty Kill'!AG469),0)</f>
        <v>0.11827956989247312</v>
      </c>
      <c r="AN469" s="15">
        <f>IF(('Even Strength'!BR469+'Power Play'!AK469+'Penalty Kill'!AG469)&gt;0,W469/('Even Strength'!BR469+'Power Play'!AK469+'Penalty Kill'!AG469),0)</f>
        <v>0.46236559139784944</v>
      </c>
      <c r="AO469" s="15">
        <f t="shared" si="168"/>
        <v>0.58064516129032251</v>
      </c>
      <c r="AP469" s="13">
        <v>0</v>
      </c>
      <c r="AQ469" s="13">
        <v>1</v>
      </c>
      <c r="AR469" s="21">
        <f t="shared" si="169"/>
        <v>0</v>
      </c>
      <c r="AS469" s="22">
        <v>0</v>
      </c>
      <c r="AT469" s="1"/>
      <c r="AU469" s="1"/>
      <c r="AV469">
        <v>147</v>
      </c>
      <c r="AW469" s="13">
        <v>131</v>
      </c>
      <c r="AX469" s="13">
        <v>117</v>
      </c>
      <c r="AY469" s="13">
        <v>59</v>
      </c>
      <c r="AZ469" s="13">
        <v>60</v>
      </c>
      <c r="BA469" s="13">
        <v>39</v>
      </c>
      <c r="BB469" s="16">
        <f t="shared" si="170"/>
        <v>5.0149253731343286</v>
      </c>
      <c r="BC469" s="17">
        <f t="shared" si="171"/>
        <v>4.4690831556503197</v>
      </c>
      <c r="BD469" s="17">
        <f t="shared" si="172"/>
        <v>3.9914712153518126</v>
      </c>
      <c r="BE469" s="17">
        <f t="shared" si="173"/>
        <v>2.0127931769722816</v>
      </c>
      <c r="BF469" s="17">
        <f t="shared" si="174"/>
        <v>2.0469083155650321</v>
      </c>
      <c r="BG469" s="17">
        <f t="shared" si="175"/>
        <v>1.3304904051172708</v>
      </c>
      <c r="BH469" s="13">
        <v>79</v>
      </c>
      <c r="BI469" s="13">
        <v>27</v>
      </c>
      <c r="BJ469" s="13">
        <v>1</v>
      </c>
      <c r="BK469" s="13">
        <v>1</v>
      </c>
      <c r="BL469" s="13">
        <v>1</v>
      </c>
      <c r="BM469" s="13">
        <v>0</v>
      </c>
      <c r="BN469" s="13">
        <f t="shared" si="176"/>
        <v>328</v>
      </c>
      <c r="BO469" s="16">
        <v>-1.623</v>
      </c>
      <c r="BP469" s="13">
        <v>5</v>
      </c>
      <c r="BQ469" s="13">
        <v>2</v>
      </c>
      <c r="BR469" s="23">
        <f t="shared" si="177"/>
        <v>0.4</v>
      </c>
      <c r="BS469" s="13">
        <v>0</v>
      </c>
      <c r="BT469" s="13">
        <v>2</v>
      </c>
      <c r="BU469" s="13">
        <v>18</v>
      </c>
      <c r="BV469" s="13">
        <v>0</v>
      </c>
      <c r="BW469" s="13">
        <v>4</v>
      </c>
      <c r="BX469" s="13">
        <v>1</v>
      </c>
      <c r="BY469" s="13">
        <v>0</v>
      </c>
      <c r="BZ469" s="13">
        <v>0</v>
      </c>
      <c r="CA469" s="13">
        <v>0</v>
      </c>
      <c r="CB469" s="23">
        <f t="shared" si="178"/>
        <v>0</v>
      </c>
      <c r="CC469" s="16">
        <v>5.0999999999999996</v>
      </c>
      <c r="CD469" s="16">
        <v>5</v>
      </c>
      <c r="CE469" s="16">
        <v>10.1</v>
      </c>
      <c r="CF469" s="24">
        <f t="shared" si="179"/>
        <v>0.1463768115942029</v>
      </c>
      <c r="CG469" s="24">
        <f t="shared" si="180"/>
        <v>0.3445628997867804</v>
      </c>
      <c r="CH469" s="25">
        <v>6</v>
      </c>
      <c r="CI469" s="16">
        <v>48.6</v>
      </c>
      <c r="CJ469" s="16">
        <v>41.5</v>
      </c>
      <c r="CK469" s="16">
        <v>13.5</v>
      </c>
      <c r="CL469" s="16">
        <v>9.1999999999999993</v>
      </c>
      <c r="CM469" s="16">
        <v>5.9</v>
      </c>
      <c r="CN469" s="16">
        <v>0.4</v>
      </c>
      <c r="CO469" s="16">
        <v>15.5</v>
      </c>
      <c r="CP469" s="26">
        <f t="shared" si="181"/>
        <v>0.22463768115942029</v>
      </c>
      <c r="CQ469" s="26">
        <f t="shared" si="182"/>
        <v>0.52878464818763327</v>
      </c>
      <c r="CR469" s="13">
        <v>2</v>
      </c>
      <c r="CS469" s="13">
        <v>2</v>
      </c>
      <c r="CT469" s="13">
        <v>4</v>
      </c>
      <c r="CU469" s="13">
        <v>-0.01</v>
      </c>
      <c r="CV469" s="13">
        <v>0.8</v>
      </c>
      <c r="CW469" s="13">
        <v>-1.19</v>
      </c>
      <c r="CX469" s="13">
        <v>10.029999999999999</v>
      </c>
      <c r="CY469" s="13">
        <v>2.52</v>
      </c>
      <c r="CZ469" s="13">
        <v>-3.69</v>
      </c>
      <c r="DA469" s="13">
        <v>8.4600000000000009</v>
      </c>
      <c r="DB469" s="27">
        <v>89.86</v>
      </c>
      <c r="DC469" s="27">
        <v>-1.83</v>
      </c>
      <c r="DD469" s="27">
        <v>91.69</v>
      </c>
      <c r="DE469" s="27">
        <v>4.54</v>
      </c>
      <c r="DF469" s="27">
        <v>57.6</v>
      </c>
      <c r="DG469" s="27">
        <v>-9.64</v>
      </c>
      <c r="DH469" s="27">
        <v>67.23</v>
      </c>
      <c r="DI469" s="27">
        <v>3.33</v>
      </c>
      <c r="DJ469" s="1">
        <v>186</v>
      </c>
      <c r="DK469" s="28">
        <v>13</v>
      </c>
      <c r="DL469" s="28" t="s">
        <v>1801</v>
      </c>
      <c r="DM469" s="1">
        <v>7.25</v>
      </c>
      <c r="DN469" s="1">
        <v>0.61899999999999999</v>
      </c>
      <c r="DO469" s="1">
        <v>0</v>
      </c>
      <c r="DP469" s="16">
        <f t="shared" si="183"/>
        <v>1.2446808510638299</v>
      </c>
    </row>
    <row r="470" spans="1:120" x14ac:dyDescent="0.2">
      <c r="A470" s="13">
        <v>55</v>
      </c>
      <c r="B470" s="13" t="s">
        <v>1802</v>
      </c>
      <c r="C470" s="13" t="s">
        <v>1803</v>
      </c>
      <c r="D470" s="13" t="s">
        <v>325</v>
      </c>
      <c r="E470" s="13" t="s">
        <v>141</v>
      </c>
      <c r="F470" s="1" t="s">
        <v>142</v>
      </c>
      <c r="G470" s="13">
        <v>70</v>
      </c>
      <c r="H470" s="13">
        <v>199</v>
      </c>
      <c r="I470" s="13" t="s">
        <v>150</v>
      </c>
      <c r="J470" s="1"/>
      <c r="K470" s="1"/>
      <c r="L470" s="1"/>
      <c r="M470" s="1"/>
      <c r="N470" s="1">
        <v>29</v>
      </c>
      <c r="O470" s="13" t="s">
        <v>183</v>
      </c>
      <c r="P470" s="13" t="s">
        <v>1804</v>
      </c>
      <c r="Q470" s="1" t="str">
        <f t="shared" si="161"/>
        <v>CBJ</v>
      </c>
      <c r="R470" s="13" t="s">
        <v>145</v>
      </c>
      <c r="S470" s="1"/>
      <c r="T470" s="13" t="s">
        <v>146</v>
      </c>
      <c r="U470" s="13">
        <v>54</v>
      </c>
      <c r="V470" s="13">
        <v>7</v>
      </c>
      <c r="W470" s="13">
        <v>6</v>
      </c>
      <c r="X470" s="14">
        <v>4</v>
      </c>
      <c r="Y470" s="13">
        <v>13</v>
      </c>
      <c r="Z470" s="13">
        <v>-9</v>
      </c>
      <c r="AA470" s="1">
        <v>63</v>
      </c>
      <c r="AB470" s="14">
        <v>15</v>
      </c>
      <c r="AC470" s="14">
        <v>23</v>
      </c>
      <c r="AD470" s="15">
        <f t="shared" si="162"/>
        <v>0.1111111111111111</v>
      </c>
      <c r="AE470" s="15">
        <f t="shared" si="163"/>
        <v>6.9306930693069313E-2</v>
      </c>
      <c r="AF470" s="16">
        <v>720.26666666669996</v>
      </c>
      <c r="AG470" s="17">
        <f t="shared" si="164"/>
        <v>13.338271604938889</v>
      </c>
      <c r="AH470" s="29">
        <v>1072</v>
      </c>
      <c r="AI470" s="17">
        <f t="shared" si="165"/>
        <v>19.851851851851851</v>
      </c>
      <c r="AJ470" s="19">
        <f t="shared" si="166"/>
        <v>0.67189054726371267</v>
      </c>
      <c r="AK470" s="20">
        <f>'Even Strength'!AA470+'Power Play'!R470+'Penalty Kill'!L470</f>
        <v>50.0625</v>
      </c>
      <c r="AL470" s="19">
        <f t="shared" si="167"/>
        <v>4.1703304331727056</v>
      </c>
      <c r="AM470" s="15">
        <f>IF(('Even Strength'!BR470+'Power Play'!AK470+'Penalty Kill'!AG470)&gt;0,V470/('Even Strength'!BR470+'Power Play'!AK470+'Penalty Kill'!AG470),0)</f>
        <v>0.35</v>
      </c>
      <c r="AN470" s="15">
        <f>IF(('Even Strength'!BR470+'Power Play'!AK470+'Penalty Kill'!AG470)&gt;0,W470/('Even Strength'!BR470+'Power Play'!AK470+'Penalty Kill'!AG470),0)</f>
        <v>0.3</v>
      </c>
      <c r="AO470" s="15">
        <f t="shared" si="168"/>
        <v>0.64999999999999991</v>
      </c>
      <c r="AP470" s="13">
        <v>319</v>
      </c>
      <c r="AQ470" s="13">
        <v>284</v>
      </c>
      <c r="AR470" s="21">
        <f t="shared" si="169"/>
        <v>0.52902155887230518</v>
      </c>
      <c r="AS470" s="22">
        <v>18.100000000000001</v>
      </c>
      <c r="AT470" s="13">
        <v>2</v>
      </c>
      <c r="AU470" s="13">
        <v>2</v>
      </c>
      <c r="AV470">
        <v>26</v>
      </c>
      <c r="AW470" s="13">
        <v>51</v>
      </c>
      <c r="AX470" s="13">
        <v>24</v>
      </c>
      <c r="AY470" s="13">
        <v>15</v>
      </c>
      <c r="AZ470" s="13">
        <v>7</v>
      </c>
      <c r="BA470" s="13">
        <v>21</v>
      </c>
      <c r="BB470" s="16">
        <f t="shared" si="170"/>
        <v>2.165864494631518</v>
      </c>
      <c r="BC470" s="17">
        <f t="shared" si="171"/>
        <v>4.2484265087002848</v>
      </c>
      <c r="BD470" s="17">
        <f t="shared" si="172"/>
        <v>1.9992595335060164</v>
      </c>
      <c r="BE470" s="17">
        <f t="shared" si="173"/>
        <v>1.2495372084412604</v>
      </c>
      <c r="BF470" s="17">
        <f t="shared" si="174"/>
        <v>0.58311736393925484</v>
      </c>
      <c r="BG470" s="17">
        <f t="shared" si="175"/>
        <v>1.7493520918177643</v>
      </c>
      <c r="BH470" s="13">
        <v>0</v>
      </c>
      <c r="BI470" s="13">
        <v>0</v>
      </c>
      <c r="BJ470" s="13">
        <v>0</v>
      </c>
      <c r="BK470" s="13">
        <v>0</v>
      </c>
      <c r="BL470" s="13">
        <v>0</v>
      </c>
      <c r="BM470" s="13">
        <v>0</v>
      </c>
      <c r="BN470" s="13">
        <f t="shared" si="176"/>
        <v>75</v>
      </c>
      <c r="BO470" s="16">
        <v>3.17</v>
      </c>
      <c r="BP470" s="13">
        <v>6</v>
      </c>
      <c r="BQ470" s="13">
        <v>2</v>
      </c>
      <c r="BR470" s="23">
        <f t="shared" si="177"/>
        <v>0.33333333333333331</v>
      </c>
      <c r="BS470" s="13">
        <v>1</v>
      </c>
      <c r="BT470" s="13">
        <v>1</v>
      </c>
      <c r="BU470" s="13">
        <v>10</v>
      </c>
      <c r="BV470" s="13">
        <v>0</v>
      </c>
      <c r="BW470" s="13">
        <v>0</v>
      </c>
      <c r="BX470" s="13">
        <v>1</v>
      </c>
      <c r="BY470" s="13">
        <v>0</v>
      </c>
      <c r="BZ470" s="13">
        <v>0</v>
      </c>
      <c r="CA470" s="13">
        <v>0</v>
      </c>
      <c r="CB470" s="23">
        <f t="shared" si="178"/>
        <v>0</v>
      </c>
      <c r="CC470" s="16">
        <v>0.2</v>
      </c>
      <c r="CD470" s="16">
        <v>0.30000000000000004</v>
      </c>
      <c r="CE470" s="16">
        <v>0.60000000000000009</v>
      </c>
      <c r="CF470" s="24">
        <f t="shared" si="179"/>
        <v>1.1111111111111113E-2</v>
      </c>
      <c r="CG470" s="24">
        <f t="shared" si="180"/>
        <v>4.9981488337650419E-2</v>
      </c>
      <c r="CH470" s="25">
        <v>5</v>
      </c>
      <c r="CI470" s="16">
        <v>11.4</v>
      </c>
      <c r="CJ470" s="16">
        <v>16</v>
      </c>
      <c r="CK470" s="16">
        <v>-8.6</v>
      </c>
      <c r="CL470" s="16">
        <v>0.5</v>
      </c>
      <c r="CM470" s="16">
        <v>1</v>
      </c>
      <c r="CN470" s="16">
        <v>0.2</v>
      </c>
      <c r="CO470" s="16">
        <v>1.7000000000000002</v>
      </c>
      <c r="CP470" s="26">
        <f t="shared" si="181"/>
        <v>3.1481481481481485E-2</v>
      </c>
      <c r="CQ470" s="26">
        <f t="shared" si="182"/>
        <v>0.14161421695667617</v>
      </c>
      <c r="CR470" s="13">
        <v>0</v>
      </c>
      <c r="CS470" s="13">
        <v>1</v>
      </c>
      <c r="CT470" s="13">
        <v>1</v>
      </c>
      <c r="CU470" s="13">
        <v>0.41</v>
      </c>
      <c r="CV470" s="13">
        <v>-0.74</v>
      </c>
      <c r="CW470" s="13">
        <v>1.82</v>
      </c>
      <c r="CX470" s="13">
        <v>-2.14</v>
      </c>
      <c r="CY470" s="13">
        <v>-0.42</v>
      </c>
      <c r="CZ470" s="13">
        <v>2.5300000000000002</v>
      </c>
      <c r="DA470" s="13">
        <v>1.46</v>
      </c>
      <c r="DB470" s="27">
        <v>-32.97</v>
      </c>
      <c r="DC470" s="27">
        <v>-0.99</v>
      </c>
      <c r="DD470" s="27">
        <v>-31.98</v>
      </c>
      <c r="DE470" s="27">
        <v>-3.65</v>
      </c>
      <c r="DF470" s="27">
        <v>-22.63</v>
      </c>
      <c r="DG470" s="27">
        <v>11.65</v>
      </c>
      <c r="DH470" s="27">
        <v>-34.28</v>
      </c>
      <c r="DI470" s="27">
        <v>-3.91</v>
      </c>
      <c r="DJ470" s="1">
        <v>186</v>
      </c>
      <c r="DK470" s="28">
        <v>28</v>
      </c>
      <c r="DL470" s="28" t="s">
        <v>1432</v>
      </c>
      <c r="DM470" s="1">
        <v>1.25</v>
      </c>
      <c r="DN470" s="1">
        <v>0.42699999999999999</v>
      </c>
      <c r="DO470" s="1">
        <v>0</v>
      </c>
      <c r="DP470" s="16">
        <f t="shared" si="183"/>
        <v>0.21063829787234067</v>
      </c>
    </row>
    <row r="471" spans="1:120" x14ac:dyDescent="0.2">
      <c r="A471" s="13">
        <v>22</v>
      </c>
      <c r="B471" s="13" t="s">
        <v>1805</v>
      </c>
      <c r="C471" s="13" t="s">
        <v>1806</v>
      </c>
      <c r="D471" s="13" t="s">
        <v>1807</v>
      </c>
      <c r="E471" s="13" t="s">
        <v>123</v>
      </c>
      <c r="F471" s="1" t="s">
        <v>124</v>
      </c>
      <c r="G471" s="13">
        <v>73</v>
      </c>
      <c r="H471" s="13">
        <v>198</v>
      </c>
      <c r="I471" s="13" t="s">
        <v>150</v>
      </c>
      <c r="J471" s="13">
        <v>2006</v>
      </c>
      <c r="K471" s="13">
        <v>1</v>
      </c>
      <c r="L471" s="13">
        <v>17</v>
      </c>
      <c r="M471" s="1"/>
      <c r="N471" s="1">
        <v>28</v>
      </c>
      <c r="O471" s="13" t="s">
        <v>856</v>
      </c>
      <c r="P471" s="13" t="s">
        <v>1808</v>
      </c>
      <c r="Q471" s="1" t="str">
        <f t="shared" si="161"/>
        <v>LAK</v>
      </c>
      <c r="R471" s="13" t="s">
        <v>206</v>
      </c>
      <c r="S471" s="1"/>
      <c r="T471" s="13" t="s">
        <v>146</v>
      </c>
      <c r="U471" s="13">
        <v>73</v>
      </c>
      <c r="V471" s="13">
        <v>9</v>
      </c>
      <c r="W471" s="13">
        <v>16</v>
      </c>
      <c r="X471" s="14">
        <v>8</v>
      </c>
      <c r="Y471" s="13">
        <v>25</v>
      </c>
      <c r="Z471" s="13">
        <v>8</v>
      </c>
      <c r="AA471" s="1">
        <v>143</v>
      </c>
      <c r="AB471" s="14">
        <v>40</v>
      </c>
      <c r="AC471" s="14">
        <v>38</v>
      </c>
      <c r="AD471" s="15">
        <f t="shared" si="162"/>
        <v>6.2937062937062943E-2</v>
      </c>
      <c r="AE471" s="15">
        <f t="shared" si="163"/>
        <v>4.072398190045249E-2</v>
      </c>
      <c r="AF471" s="16">
        <v>1029.8</v>
      </c>
      <c r="AG471" s="17">
        <f t="shared" si="164"/>
        <v>14.106849315068493</v>
      </c>
      <c r="AH471" s="29">
        <v>1347</v>
      </c>
      <c r="AI471" s="17">
        <f t="shared" si="165"/>
        <v>18.452054794520549</v>
      </c>
      <c r="AJ471" s="19">
        <f t="shared" si="166"/>
        <v>0.76451373422420188</v>
      </c>
      <c r="AK471" s="20">
        <f>'Even Strength'!AA471+'Power Play'!R471+'Penalty Kill'!L471</f>
        <v>121.10344827586206</v>
      </c>
      <c r="AL471" s="19">
        <f t="shared" si="167"/>
        <v>7.055939887892527</v>
      </c>
      <c r="AM471" s="15">
        <f>IF(('Even Strength'!BR471+'Power Play'!AK471+'Penalty Kill'!AG471)&gt;0,V471/('Even Strength'!BR471+'Power Play'!AK471+'Penalty Kill'!AG471),0)</f>
        <v>0.28125</v>
      </c>
      <c r="AN471" s="15">
        <f>IF(('Even Strength'!BR471+'Power Play'!AK471+'Penalty Kill'!AG471)&gt;0,W471/('Even Strength'!BR471+'Power Play'!AK471+'Penalty Kill'!AG471),0)</f>
        <v>0.5</v>
      </c>
      <c r="AO471" s="15">
        <f t="shared" si="168"/>
        <v>0.78125</v>
      </c>
      <c r="AP471" s="13">
        <v>76</v>
      </c>
      <c r="AQ471" s="13">
        <v>101</v>
      </c>
      <c r="AR471" s="21">
        <f t="shared" si="169"/>
        <v>0.42937853107344631</v>
      </c>
      <c r="AS471" s="22">
        <v>4</v>
      </c>
      <c r="AT471" s="13">
        <v>2</v>
      </c>
      <c r="AU471" s="13">
        <v>0</v>
      </c>
      <c r="AV471">
        <v>144</v>
      </c>
      <c r="AW471" s="13">
        <v>192</v>
      </c>
      <c r="AX471" s="13">
        <v>19</v>
      </c>
      <c r="AY471" s="13">
        <v>40</v>
      </c>
      <c r="AZ471" s="13">
        <v>7</v>
      </c>
      <c r="BA471" s="13">
        <v>16</v>
      </c>
      <c r="BB471" s="16">
        <f t="shared" si="170"/>
        <v>8.3899786366284719</v>
      </c>
      <c r="BC471" s="17">
        <f t="shared" si="171"/>
        <v>11.186638182171295</v>
      </c>
      <c r="BD471" s="17">
        <f t="shared" si="172"/>
        <v>1.1070110701107012</v>
      </c>
      <c r="BE471" s="17">
        <f t="shared" si="173"/>
        <v>2.3305496212856864</v>
      </c>
      <c r="BF471" s="17">
        <f t="shared" si="174"/>
        <v>0.40784618372499515</v>
      </c>
      <c r="BG471" s="17">
        <f t="shared" si="175"/>
        <v>0.93221984851427464</v>
      </c>
      <c r="BH471" s="13">
        <v>14</v>
      </c>
      <c r="BI471" s="13">
        <v>7</v>
      </c>
      <c r="BJ471" s="13">
        <v>0</v>
      </c>
      <c r="BK471" s="13">
        <v>0</v>
      </c>
      <c r="BL471" s="13">
        <v>0</v>
      </c>
      <c r="BM471" s="13">
        <v>0</v>
      </c>
      <c r="BN471" s="13">
        <f t="shared" si="176"/>
        <v>225</v>
      </c>
      <c r="BO471" s="16">
        <v>5.5140000000000002</v>
      </c>
      <c r="BP471" s="13">
        <v>1</v>
      </c>
      <c r="BQ471" s="13">
        <v>0</v>
      </c>
      <c r="BR471" s="23">
        <f t="shared" si="177"/>
        <v>0</v>
      </c>
      <c r="BS471" s="13">
        <v>0</v>
      </c>
      <c r="BT471" s="13">
        <v>2</v>
      </c>
      <c r="BU471" s="13">
        <v>15</v>
      </c>
      <c r="BV471" s="13">
        <v>0</v>
      </c>
      <c r="BW471" s="13">
        <v>0</v>
      </c>
      <c r="BX471" s="13">
        <v>2</v>
      </c>
      <c r="BY471" s="13">
        <v>0</v>
      </c>
      <c r="BZ471" s="13">
        <v>0</v>
      </c>
      <c r="CA471" s="13">
        <v>0</v>
      </c>
      <c r="CB471" s="23">
        <f t="shared" si="178"/>
        <v>0</v>
      </c>
      <c r="CC471" s="16">
        <v>0.9</v>
      </c>
      <c r="CD471" s="16">
        <v>1.5</v>
      </c>
      <c r="CE471" s="16">
        <v>2.5</v>
      </c>
      <c r="CF471" s="24">
        <f t="shared" si="179"/>
        <v>3.4246575342465752E-2</v>
      </c>
      <c r="CG471" s="24">
        <f t="shared" si="180"/>
        <v>0.1456593513303554</v>
      </c>
      <c r="CH471" s="25">
        <v>3</v>
      </c>
      <c r="CI471" s="16">
        <v>15.1</v>
      </c>
      <c r="CJ471" s="16">
        <v>18.600000000000001</v>
      </c>
      <c r="CK471" s="16">
        <v>4.8</v>
      </c>
      <c r="CL471" s="16">
        <v>3.4</v>
      </c>
      <c r="CM471" s="16">
        <v>3.6</v>
      </c>
      <c r="CN471" s="16">
        <v>-0.30000000000000004</v>
      </c>
      <c r="CO471" s="16">
        <v>6.7</v>
      </c>
      <c r="CP471" s="26">
        <f t="shared" si="181"/>
        <v>9.1780821917808217E-2</v>
      </c>
      <c r="CQ471" s="26">
        <f t="shared" si="182"/>
        <v>0.39036706156535256</v>
      </c>
      <c r="CR471" s="13">
        <v>1</v>
      </c>
      <c r="CS471" s="13">
        <v>3</v>
      </c>
      <c r="CT471" s="13">
        <v>1</v>
      </c>
      <c r="CU471" s="13">
        <v>-0.08</v>
      </c>
      <c r="CV471" s="13">
        <v>-0.52</v>
      </c>
      <c r="CW471" s="13">
        <v>1.87</v>
      </c>
      <c r="CX471" s="13">
        <v>1.52</v>
      </c>
      <c r="CY471" s="13">
        <v>5.6</v>
      </c>
      <c r="CZ471" s="13">
        <v>-1.94</v>
      </c>
      <c r="DA471" s="13">
        <v>6.45</v>
      </c>
      <c r="DB471" s="27">
        <v>-36.71</v>
      </c>
      <c r="DC471" s="27">
        <v>-44.37</v>
      </c>
      <c r="DD471" s="27">
        <v>7.65</v>
      </c>
      <c r="DE471" s="27">
        <v>0.51</v>
      </c>
      <c r="DF471" s="27">
        <v>-33.619999999999997</v>
      </c>
      <c r="DG471" s="27">
        <v>-52.61</v>
      </c>
      <c r="DH471" s="27">
        <v>18.989999999999998</v>
      </c>
      <c r="DI471" s="27">
        <v>1.27</v>
      </c>
      <c r="DJ471" s="1">
        <v>186</v>
      </c>
      <c r="DK471" s="28">
        <v>9</v>
      </c>
      <c r="DL471" s="28" t="s">
        <v>379</v>
      </c>
      <c r="DM471" s="1">
        <v>1.5249999999999999</v>
      </c>
      <c r="DN471" s="1">
        <v>0.16700000000000001</v>
      </c>
      <c r="DO471" s="1">
        <v>0</v>
      </c>
      <c r="DP471" s="16">
        <f t="shared" si="183"/>
        <v>4.6255319148936174</v>
      </c>
    </row>
    <row r="472" spans="1:120" x14ac:dyDescent="0.2">
      <c r="A472" s="13">
        <v>26</v>
      </c>
      <c r="B472" s="13" t="s">
        <v>1809</v>
      </c>
      <c r="C472" s="13" t="s">
        <v>1563</v>
      </c>
      <c r="D472" s="13" t="s">
        <v>1564</v>
      </c>
      <c r="E472" s="13" t="s">
        <v>123</v>
      </c>
      <c r="F472" s="1" t="s">
        <v>124</v>
      </c>
      <c r="G472" s="13">
        <v>70</v>
      </c>
      <c r="H472" s="13">
        <v>185</v>
      </c>
      <c r="I472" s="13" t="s">
        <v>125</v>
      </c>
      <c r="J472" s="13">
        <v>2000</v>
      </c>
      <c r="K472" s="13">
        <v>5</v>
      </c>
      <c r="L472" s="13">
        <v>159</v>
      </c>
      <c r="M472" s="1"/>
      <c r="N472" s="1">
        <v>34</v>
      </c>
      <c r="O472" s="13" t="s">
        <v>1810</v>
      </c>
      <c r="P472" s="13" t="s">
        <v>1811</v>
      </c>
      <c r="Q472" s="1" t="str">
        <f t="shared" si="161"/>
        <v>CAR</v>
      </c>
      <c r="R472" s="13" t="s">
        <v>358</v>
      </c>
      <c r="S472" s="1"/>
      <c r="T472" s="13" t="s">
        <v>173</v>
      </c>
      <c r="U472" s="13">
        <v>57</v>
      </c>
      <c r="V472" s="13">
        <v>2</v>
      </c>
      <c r="W472" s="13">
        <v>20</v>
      </c>
      <c r="X472" s="14">
        <v>6</v>
      </c>
      <c r="Y472" s="13">
        <v>22</v>
      </c>
      <c r="Z472" s="13">
        <v>-9</v>
      </c>
      <c r="AA472" s="1">
        <v>90</v>
      </c>
      <c r="AB472" s="14">
        <v>45</v>
      </c>
      <c r="AC472" s="14">
        <v>59</v>
      </c>
      <c r="AD472" s="15">
        <f t="shared" si="162"/>
        <v>2.2222222222222223E-2</v>
      </c>
      <c r="AE472" s="15">
        <f t="shared" si="163"/>
        <v>1.0309278350515464E-2</v>
      </c>
      <c r="AF472" s="16">
        <v>1091.4833333332999</v>
      </c>
      <c r="AG472" s="17">
        <f t="shared" si="164"/>
        <v>19.14883040935614</v>
      </c>
      <c r="AH472" s="29">
        <v>1449</v>
      </c>
      <c r="AI472" s="17">
        <f t="shared" si="165"/>
        <v>25.421052631578949</v>
      </c>
      <c r="AJ472" s="19">
        <f t="shared" si="166"/>
        <v>0.75326662065790195</v>
      </c>
      <c r="AK472" s="20">
        <f>'Even Strength'!AA472+'Power Play'!R472+'Penalty Kill'!L472</f>
        <v>63.642857142857139</v>
      </c>
      <c r="AL472" s="19">
        <f t="shared" si="167"/>
        <v>3.4985155631372096</v>
      </c>
      <c r="AM472" s="15">
        <f>IF(('Even Strength'!BR472+'Power Play'!AK472+'Penalty Kill'!AG472)&gt;0,V472/('Even Strength'!BR472+'Power Play'!AK472+'Penalty Kill'!AG472),0)</f>
        <v>5.2631578947368418E-2</v>
      </c>
      <c r="AN472" s="15">
        <f>IF(('Even Strength'!BR472+'Power Play'!AK472+'Penalty Kill'!AG472)&gt;0,W472/('Even Strength'!BR472+'Power Play'!AK472+'Penalty Kill'!AG472),0)</f>
        <v>0.52631578947368418</v>
      </c>
      <c r="AO472" s="15">
        <f t="shared" si="168"/>
        <v>0.57894736842105265</v>
      </c>
      <c r="AP472" s="13">
        <v>0</v>
      </c>
      <c r="AQ472" s="13">
        <v>0</v>
      </c>
      <c r="AR472" s="21">
        <f t="shared" si="169"/>
        <v>0</v>
      </c>
      <c r="AS472" s="22">
        <v>0</v>
      </c>
      <c r="AT472" s="1"/>
      <c r="AU472" s="1"/>
      <c r="AV472">
        <v>134</v>
      </c>
      <c r="AW472" s="13">
        <v>71</v>
      </c>
      <c r="AX472" s="13">
        <v>74</v>
      </c>
      <c r="AY472" s="13">
        <v>45</v>
      </c>
      <c r="AZ472" s="13">
        <v>38</v>
      </c>
      <c r="BA472" s="13">
        <v>19</v>
      </c>
      <c r="BB472" s="16">
        <f t="shared" si="170"/>
        <v>7.3661225549331153</v>
      </c>
      <c r="BC472" s="17">
        <f t="shared" si="171"/>
        <v>3.9029455328376952</v>
      </c>
      <c r="BD472" s="17">
        <f t="shared" si="172"/>
        <v>4.0678587243660482</v>
      </c>
      <c r="BE472" s="17">
        <f t="shared" si="173"/>
        <v>2.4736978729252996</v>
      </c>
      <c r="BF472" s="17">
        <f t="shared" si="174"/>
        <v>2.0889004260258086</v>
      </c>
      <c r="BG472" s="17">
        <f t="shared" si="175"/>
        <v>1.0444502130129043</v>
      </c>
      <c r="BH472" s="13">
        <v>14</v>
      </c>
      <c r="BI472" s="13">
        <v>7</v>
      </c>
      <c r="BJ472" s="13">
        <v>0</v>
      </c>
      <c r="BK472" s="13">
        <v>0</v>
      </c>
      <c r="BL472" s="13">
        <v>0</v>
      </c>
      <c r="BM472" s="13">
        <v>0</v>
      </c>
      <c r="BN472" s="13">
        <f t="shared" si="176"/>
        <v>159</v>
      </c>
      <c r="BO472" s="16">
        <v>6.85</v>
      </c>
      <c r="BP472" s="1"/>
      <c r="BQ472" s="1"/>
      <c r="BR472" s="23" t="str">
        <f t="shared" si="177"/>
        <v xml:space="preserve"> </v>
      </c>
      <c r="BS472" s="1"/>
      <c r="BT472" s="13">
        <v>1</v>
      </c>
      <c r="BU472" s="13">
        <v>11</v>
      </c>
      <c r="BV472" s="13">
        <v>0</v>
      </c>
      <c r="BW472" s="13">
        <v>0</v>
      </c>
      <c r="BX472" s="13">
        <v>0</v>
      </c>
      <c r="BY472" s="13">
        <v>0</v>
      </c>
      <c r="BZ472" s="13">
        <v>0</v>
      </c>
      <c r="CA472" s="13">
        <v>0</v>
      </c>
      <c r="CB472" s="23">
        <f t="shared" si="178"/>
        <v>0</v>
      </c>
      <c r="CC472" s="16">
        <v>1.3</v>
      </c>
      <c r="CD472" s="16">
        <v>2.6</v>
      </c>
      <c r="CE472" s="16">
        <v>3.9</v>
      </c>
      <c r="CF472" s="24">
        <f t="shared" si="179"/>
        <v>6.8421052631578952E-2</v>
      </c>
      <c r="CG472" s="24">
        <f t="shared" si="180"/>
        <v>0.21438714898685932</v>
      </c>
      <c r="CH472" s="25">
        <v>5</v>
      </c>
      <c r="CI472" s="16">
        <v>19.600000000000001</v>
      </c>
      <c r="CJ472" s="16">
        <v>17.8</v>
      </c>
      <c r="CK472" s="16">
        <v>-0.5</v>
      </c>
      <c r="CL472" s="16">
        <v>3.3</v>
      </c>
      <c r="CM472" s="16">
        <v>2</v>
      </c>
      <c r="CN472" s="16">
        <v>0</v>
      </c>
      <c r="CO472" s="16">
        <v>5.3</v>
      </c>
      <c r="CP472" s="26">
        <f t="shared" si="181"/>
        <v>9.2982456140350875E-2</v>
      </c>
      <c r="CQ472" s="26">
        <f t="shared" si="182"/>
        <v>0.2913466383667575</v>
      </c>
      <c r="CR472" s="13">
        <v>0</v>
      </c>
      <c r="CS472" s="13">
        <v>0</v>
      </c>
      <c r="CT472" s="13">
        <v>0</v>
      </c>
      <c r="CU472" s="13">
        <v>0</v>
      </c>
      <c r="CV472" s="13">
        <v>0.11</v>
      </c>
      <c r="CW472" s="13">
        <v>0.84</v>
      </c>
      <c r="CX472" s="13">
        <v>-0.75</v>
      </c>
      <c r="CY472" s="13">
        <v>4.9000000000000004</v>
      </c>
      <c r="CZ472" s="13">
        <v>-2.06</v>
      </c>
      <c r="DA472" s="13">
        <v>3.04</v>
      </c>
      <c r="DB472" s="27">
        <v>19.309999999999999</v>
      </c>
      <c r="DC472" s="27">
        <v>-58.66</v>
      </c>
      <c r="DD472" s="27">
        <v>77.97</v>
      </c>
      <c r="DE472" s="27">
        <v>5.16</v>
      </c>
      <c r="DF472" s="27">
        <v>17.91</v>
      </c>
      <c r="DG472" s="27">
        <v>-46.62</v>
      </c>
      <c r="DH472" s="27">
        <v>64.53</v>
      </c>
      <c r="DI472" s="27">
        <v>4.2699999999999996</v>
      </c>
      <c r="DJ472" s="1">
        <v>186</v>
      </c>
      <c r="DK472" s="28">
        <v>12</v>
      </c>
      <c r="DL472" s="28" t="s">
        <v>1812</v>
      </c>
      <c r="DM472" s="1">
        <v>3.875</v>
      </c>
      <c r="DN472" s="1">
        <v>0.23600000000000002</v>
      </c>
      <c r="DO472" s="1">
        <v>0</v>
      </c>
      <c r="DP472" s="16">
        <f t="shared" si="183"/>
        <v>-1.774468085106383</v>
      </c>
    </row>
    <row r="473" spans="1:120" x14ac:dyDescent="0.2">
      <c r="A473" s="1"/>
      <c r="B473" s="13" t="s">
        <v>1813</v>
      </c>
      <c r="C473" s="13" t="s">
        <v>240</v>
      </c>
      <c r="D473" s="1"/>
      <c r="E473" s="13" t="s">
        <v>197</v>
      </c>
      <c r="F473" s="1" t="s">
        <v>198</v>
      </c>
      <c r="G473" s="13">
        <v>73</v>
      </c>
      <c r="H473" s="13">
        <v>195</v>
      </c>
      <c r="I473" s="13" t="s">
        <v>125</v>
      </c>
      <c r="J473" s="13">
        <v>2010</v>
      </c>
      <c r="K473" s="13">
        <v>2</v>
      </c>
      <c r="L473" s="13">
        <v>57</v>
      </c>
      <c r="M473" s="13" t="s">
        <v>159</v>
      </c>
      <c r="N473" s="1">
        <v>23</v>
      </c>
      <c r="O473" s="13" t="s">
        <v>1655</v>
      </c>
      <c r="P473" s="13" t="s">
        <v>1814</v>
      </c>
      <c r="Q473" s="1" t="str">
        <f t="shared" si="161"/>
        <v>NYR</v>
      </c>
      <c r="R473" s="13" t="s">
        <v>179</v>
      </c>
      <c r="S473" s="1"/>
      <c r="T473" s="13" t="s">
        <v>146</v>
      </c>
      <c r="U473" s="13">
        <v>1</v>
      </c>
      <c r="V473" s="13">
        <v>0</v>
      </c>
      <c r="W473" s="13">
        <v>0</v>
      </c>
      <c r="X473" s="14">
        <v>0</v>
      </c>
      <c r="Y473" s="13">
        <v>0</v>
      </c>
      <c r="Z473" s="13">
        <v>0</v>
      </c>
      <c r="AA473" s="1">
        <v>2</v>
      </c>
      <c r="AB473" s="14">
        <v>0</v>
      </c>
      <c r="AC473" s="14">
        <v>1</v>
      </c>
      <c r="AD473" s="15">
        <f t="shared" si="162"/>
        <v>0</v>
      </c>
      <c r="AE473" s="15">
        <f t="shared" si="163"/>
        <v>0</v>
      </c>
      <c r="AF473" s="16">
        <v>8.3000000000000007</v>
      </c>
      <c r="AG473" s="17">
        <f t="shared" si="164"/>
        <v>8.3000000000000007</v>
      </c>
      <c r="AH473" s="29">
        <v>16</v>
      </c>
      <c r="AI473" s="17">
        <f t="shared" si="165"/>
        <v>16</v>
      </c>
      <c r="AJ473" s="19">
        <f t="shared" si="166"/>
        <v>0.51875000000000004</v>
      </c>
      <c r="AK473" s="20">
        <f>'Even Strength'!AA473+'Power Play'!R473+'Penalty Kill'!L473</f>
        <v>0</v>
      </c>
      <c r="AL473" s="19">
        <f t="shared" si="167"/>
        <v>0</v>
      </c>
      <c r="AM473" s="15">
        <f>IF(('Even Strength'!BR473+'Power Play'!AK473+'Penalty Kill'!AG473)&gt;0,V473/('Even Strength'!BR473+'Power Play'!AK473+'Penalty Kill'!AG473),0)</f>
        <v>0</v>
      </c>
      <c r="AN473" s="15">
        <f>IF(('Even Strength'!BR473+'Power Play'!AK473+'Penalty Kill'!AG473)&gt;0,W473/('Even Strength'!BR473+'Power Play'!AK473+'Penalty Kill'!AG473),0)</f>
        <v>0</v>
      </c>
      <c r="AO473" s="15">
        <f t="shared" si="168"/>
        <v>0</v>
      </c>
      <c r="AP473" s="13">
        <v>2</v>
      </c>
      <c r="AQ473" s="13">
        <v>3</v>
      </c>
      <c r="AR473" s="21">
        <f t="shared" si="169"/>
        <v>0.4</v>
      </c>
      <c r="AS473" s="22">
        <v>7.6</v>
      </c>
      <c r="AT473" s="1"/>
      <c r="AU473" s="1"/>
      <c r="AV473">
        <v>0</v>
      </c>
      <c r="AW473" s="13">
        <v>3</v>
      </c>
      <c r="AX473" s="13">
        <v>0</v>
      </c>
      <c r="AY473" s="13">
        <v>0</v>
      </c>
      <c r="AZ473" s="13">
        <v>1</v>
      </c>
      <c r="BA473" s="13">
        <v>0</v>
      </c>
      <c r="BB473" s="16">
        <f t="shared" si="170"/>
        <v>0</v>
      </c>
      <c r="BC473" s="17">
        <f t="shared" si="171"/>
        <v>21.686746987951803</v>
      </c>
      <c r="BD473" s="17">
        <f t="shared" si="172"/>
        <v>0</v>
      </c>
      <c r="BE473" s="17">
        <f t="shared" si="173"/>
        <v>0</v>
      </c>
      <c r="BF473" s="17">
        <f t="shared" si="174"/>
        <v>7.2289156626506017</v>
      </c>
      <c r="BG473" s="17">
        <f t="shared" si="175"/>
        <v>0</v>
      </c>
      <c r="BH473" s="13">
        <v>0</v>
      </c>
      <c r="BI473" s="13">
        <v>0</v>
      </c>
      <c r="BJ473" s="13">
        <v>0</v>
      </c>
      <c r="BK473" s="13">
        <v>0</v>
      </c>
      <c r="BL473" s="13">
        <v>0</v>
      </c>
      <c r="BM473" s="13">
        <v>0</v>
      </c>
      <c r="BN473" s="13">
        <f t="shared" si="176"/>
        <v>3</v>
      </c>
      <c r="BO473" s="16">
        <v>-1.4E-2</v>
      </c>
      <c r="BP473" s="1"/>
      <c r="BQ473" s="1"/>
      <c r="BR473" s="23" t="str">
        <f t="shared" si="177"/>
        <v xml:space="preserve"> </v>
      </c>
      <c r="BS473" s="1"/>
      <c r="BT473" s="13">
        <v>0</v>
      </c>
      <c r="BU473" s="13">
        <v>0</v>
      </c>
      <c r="BV473" s="13">
        <v>0</v>
      </c>
      <c r="BW473" s="13">
        <v>0</v>
      </c>
      <c r="BX473" s="13">
        <v>0</v>
      </c>
      <c r="BY473" s="13">
        <v>0</v>
      </c>
      <c r="BZ473" s="13">
        <v>0</v>
      </c>
      <c r="CA473" s="13">
        <v>0</v>
      </c>
      <c r="CB473" s="23">
        <f t="shared" si="178"/>
        <v>0</v>
      </c>
      <c r="CC473" s="16">
        <v>0</v>
      </c>
      <c r="CD473" s="16">
        <v>0</v>
      </c>
      <c r="CE473" s="16">
        <v>0</v>
      </c>
      <c r="CF473" s="24">
        <f t="shared" si="179"/>
        <v>0</v>
      </c>
      <c r="CG473" s="24">
        <f t="shared" si="180"/>
        <v>0</v>
      </c>
      <c r="CH473" s="25">
        <v>2</v>
      </c>
      <c r="CI473" s="16">
        <v>0.1</v>
      </c>
      <c r="CJ473" s="16">
        <v>0</v>
      </c>
      <c r="CK473" s="16">
        <v>0</v>
      </c>
      <c r="CL473" s="16">
        <v>0</v>
      </c>
      <c r="CM473" s="16">
        <v>0</v>
      </c>
      <c r="CN473" s="16">
        <v>0</v>
      </c>
      <c r="CO473" s="16">
        <v>0</v>
      </c>
      <c r="CP473" s="26">
        <f t="shared" si="181"/>
        <v>0</v>
      </c>
      <c r="CQ473" s="26">
        <f t="shared" si="182"/>
        <v>0</v>
      </c>
      <c r="CR473" s="13">
        <v>0</v>
      </c>
      <c r="CS473" s="13">
        <v>0</v>
      </c>
      <c r="CT473" s="13">
        <v>0</v>
      </c>
      <c r="CU473" s="13">
        <v>-0.01</v>
      </c>
      <c r="CV473" s="13">
        <v>-0.02</v>
      </c>
      <c r="CW473" s="13">
        <v>0.03</v>
      </c>
      <c r="CX473" s="13">
        <v>0</v>
      </c>
      <c r="CY473" s="13">
        <v>0</v>
      </c>
      <c r="CZ473" s="13">
        <v>-0.19</v>
      </c>
      <c r="DA473" s="13">
        <v>-0.19</v>
      </c>
      <c r="DB473" s="27">
        <v>3.03</v>
      </c>
      <c r="DC473" s="27">
        <v>-1.28</v>
      </c>
      <c r="DD473" s="27">
        <v>4.3099999999999996</v>
      </c>
      <c r="DE473" s="27">
        <v>28.96</v>
      </c>
      <c r="DF473" s="27">
        <v>1.65</v>
      </c>
      <c r="DG473" s="27">
        <v>-0.46</v>
      </c>
      <c r="DH473" s="27">
        <v>2.11</v>
      </c>
      <c r="DI473" s="27">
        <v>14.14</v>
      </c>
      <c r="DJ473" s="1">
        <v>1</v>
      </c>
      <c r="DK473" s="1"/>
      <c r="DL473" s="1"/>
      <c r="DM473" s="1">
        <v>4.0000000000000001E-3</v>
      </c>
      <c r="DN473" s="1">
        <v>0</v>
      </c>
      <c r="DO473" s="1">
        <v>0.03</v>
      </c>
      <c r="DP473" s="16">
        <f t="shared" si="183"/>
        <v>-2.2191718142301527E-3</v>
      </c>
    </row>
    <row r="474" spans="1:120" x14ac:dyDescent="0.2">
      <c r="A474" s="13">
        <v>52</v>
      </c>
      <c r="B474" s="13" t="s">
        <v>294</v>
      </c>
      <c r="C474" s="13" t="s">
        <v>1815</v>
      </c>
      <c r="D474" s="13" t="s">
        <v>177</v>
      </c>
      <c r="E474" s="13" t="s">
        <v>123</v>
      </c>
      <c r="F474" s="1" t="s">
        <v>124</v>
      </c>
      <c r="G474" s="13">
        <v>71</v>
      </c>
      <c r="H474" s="13">
        <v>193</v>
      </c>
      <c r="I474" s="13" t="s">
        <v>125</v>
      </c>
      <c r="J474" s="1"/>
      <c r="K474" s="1"/>
      <c r="L474" s="1"/>
      <c r="M474" s="13" t="s">
        <v>159</v>
      </c>
      <c r="N474" s="1">
        <v>24</v>
      </c>
      <c r="O474" s="13" t="s">
        <v>312</v>
      </c>
      <c r="P474" s="13" t="s">
        <v>1816</v>
      </c>
      <c r="Q474" s="1" t="str">
        <f t="shared" si="161"/>
        <v>BOS</v>
      </c>
      <c r="R474" s="13" t="s">
        <v>314</v>
      </c>
      <c r="S474" s="1"/>
      <c r="T474" s="13" t="s">
        <v>503</v>
      </c>
      <c r="U474" s="13">
        <v>2</v>
      </c>
      <c r="V474" s="13">
        <v>0</v>
      </c>
      <c r="W474" s="13">
        <v>0</v>
      </c>
      <c r="X474" s="14">
        <v>0</v>
      </c>
      <c r="Y474" s="13">
        <v>0</v>
      </c>
      <c r="Z474" s="13">
        <v>0</v>
      </c>
      <c r="AA474" s="1">
        <v>3</v>
      </c>
      <c r="AB474" s="14">
        <v>1</v>
      </c>
      <c r="AC474" s="14">
        <v>1</v>
      </c>
      <c r="AD474" s="15">
        <f t="shared" si="162"/>
        <v>0</v>
      </c>
      <c r="AE474" s="15">
        <f t="shared" si="163"/>
        <v>0</v>
      </c>
      <c r="AF474" s="16">
        <v>15.516666666700001</v>
      </c>
      <c r="AG474" s="17">
        <f t="shared" si="164"/>
        <v>7.7583333333500004</v>
      </c>
      <c r="AH474" s="29">
        <v>27</v>
      </c>
      <c r="AI474" s="17">
        <f t="shared" si="165"/>
        <v>13.5</v>
      </c>
      <c r="AJ474" s="19">
        <f t="shared" si="166"/>
        <v>0.57469135802592597</v>
      </c>
      <c r="AK474" s="20">
        <f>'Even Strength'!AA474+'Power Play'!R474+'Penalty Kill'!L474</f>
        <v>0</v>
      </c>
      <c r="AL474" s="19">
        <f t="shared" si="167"/>
        <v>0</v>
      </c>
      <c r="AM474" s="15">
        <f>IF(('Even Strength'!BR474+'Power Play'!AK474+'Penalty Kill'!AG474)&gt;0,V474/('Even Strength'!BR474+'Power Play'!AK474+'Penalty Kill'!AG474),0)</f>
        <v>0</v>
      </c>
      <c r="AN474" s="15">
        <f>IF(('Even Strength'!BR474+'Power Play'!AK474+'Penalty Kill'!AG474)&gt;0,W474/('Even Strength'!BR474+'Power Play'!AK474+'Penalty Kill'!AG474),0)</f>
        <v>0</v>
      </c>
      <c r="AO474" s="15">
        <f t="shared" si="168"/>
        <v>0</v>
      </c>
      <c r="AP474" s="13">
        <v>0</v>
      </c>
      <c r="AQ474" s="13">
        <v>5</v>
      </c>
      <c r="AR474" s="21">
        <f t="shared" si="169"/>
        <v>0</v>
      </c>
      <c r="AS474" s="22">
        <v>4</v>
      </c>
      <c r="AT474" s="1"/>
      <c r="AU474" s="1"/>
      <c r="AV474">
        <v>1</v>
      </c>
      <c r="AW474" s="13">
        <v>2</v>
      </c>
      <c r="AX474" s="13">
        <v>0</v>
      </c>
      <c r="AY474" s="13">
        <v>1</v>
      </c>
      <c r="AZ474" s="13">
        <v>0</v>
      </c>
      <c r="BA474" s="13">
        <v>0</v>
      </c>
      <c r="BB474" s="16">
        <f t="shared" si="170"/>
        <v>3.8668098818391687</v>
      </c>
      <c r="BC474" s="17">
        <f t="shared" si="171"/>
        <v>7.7336197636783375</v>
      </c>
      <c r="BD474" s="17">
        <f t="shared" si="172"/>
        <v>0</v>
      </c>
      <c r="BE474" s="17">
        <f t="shared" si="173"/>
        <v>3.8668098818391687</v>
      </c>
      <c r="BF474" s="17">
        <f t="shared" si="174"/>
        <v>0</v>
      </c>
      <c r="BG474" s="17">
        <f t="shared" si="175"/>
        <v>0</v>
      </c>
      <c r="BH474" s="13">
        <v>0</v>
      </c>
      <c r="BI474" s="13">
        <v>0</v>
      </c>
      <c r="BJ474" s="13">
        <v>0</v>
      </c>
      <c r="BK474" s="13">
        <v>0</v>
      </c>
      <c r="BL474" s="13">
        <v>0</v>
      </c>
      <c r="BM474" s="13">
        <v>0</v>
      </c>
      <c r="BN474" s="13">
        <f t="shared" si="176"/>
        <v>2</v>
      </c>
      <c r="BO474" s="16">
        <v>-2.1000000000000001E-2</v>
      </c>
      <c r="BP474" s="1"/>
      <c r="BQ474" s="1"/>
      <c r="BR474" s="23" t="str">
        <f t="shared" si="177"/>
        <v xml:space="preserve"> </v>
      </c>
      <c r="BS474" s="1"/>
      <c r="BT474" s="13">
        <v>0</v>
      </c>
      <c r="BU474" s="13">
        <v>0</v>
      </c>
      <c r="BV474" s="13">
        <v>0</v>
      </c>
      <c r="BW474" s="13">
        <v>0</v>
      </c>
      <c r="BX474" s="13">
        <v>0</v>
      </c>
      <c r="BY474" s="13">
        <v>0</v>
      </c>
      <c r="BZ474" s="13">
        <v>0</v>
      </c>
      <c r="CA474" s="13">
        <v>0</v>
      </c>
      <c r="CB474" s="23">
        <f t="shared" si="178"/>
        <v>0</v>
      </c>
      <c r="CC474" s="16">
        <v>0</v>
      </c>
      <c r="CD474" s="16">
        <v>0</v>
      </c>
      <c r="CE474" s="16">
        <v>0</v>
      </c>
      <c r="CF474" s="24">
        <f t="shared" si="179"/>
        <v>0</v>
      </c>
      <c r="CG474" s="24">
        <f t="shared" si="180"/>
        <v>0</v>
      </c>
      <c r="CH474" s="25">
        <v>2</v>
      </c>
      <c r="CI474" s="16">
        <v>0.1</v>
      </c>
      <c r="CJ474" s="16">
        <v>0.1</v>
      </c>
      <c r="CK474" s="16">
        <v>0</v>
      </c>
      <c r="CL474" s="16">
        <v>0</v>
      </c>
      <c r="CM474" s="16">
        <v>0</v>
      </c>
      <c r="CN474" s="16">
        <v>0</v>
      </c>
      <c r="CO474" s="16">
        <v>0</v>
      </c>
      <c r="CP474" s="26">
        <f t="shared" si="181"/>
        <v>0</v>
      </c>
      <c r="CQ474" s="26">
        <f t="shared" si="182"/>
        <v>0</v>
      </c>
      <c r="CR474" s="13">
        <v>0</v>
      </c>
      <c r="CS474" s="13">
        <v>0</v>
      </c>
      <c r="CT474" s="13">
        <v>0</v>
      </c>
      <c r="CU474" s="13">
        <v>-0.03</v>
      </c>
      <c r="CV474" s="13">
        <v>-0.05</v>
      </c>
      <c r="CW474" s="13">
        <v>0.05</v>
      </c>
      <c r="CX474" s="13">
        <v>0</v>
      </c>
      <c r="CY474" s="13">
        <v>0</v>
      </c>
      <c r="CZ474" s="13">
        <v>-0.27</v>
      </c>
      <c r="DA474" s="13">
        <v>-0.30000000000000004</v>
      </c>
      <c r="DB474" s="27">
        <v>-3.35</v>
      </c>
      <c r="DC474" s="27">
        <v>-9.52</v>
      </c>
      <c r="DD474" s="27">
        <v>6.17</v>
      </c>
      <c r="DE474" s="27">
        <v>24.3</v>
      </c>
      <c r="DF474" s="27">
        <v>-1.45</v>
      </c>
      <c r="DG474" s="27">
        <v>-6.61</v>
      </c>
      <c r="DH474" s="27">
        <v>5.16</v>
      </c>
      <c r="DI474" s="27">
        <v>20.329999999999998</v>
      </c>
      <c r="DJ474" s="1">
        <v>4</v>
      </c>
      <c r="DK474" s="1"/>
      <c r="DL474" s="1"/>
      <c r="DM474" s="1">
        <v>0.02</v>
      </c>
      <c r="DN474" s="1">
        <v>0</v>
      </c>
      <c r="DO474" s="1">
        <v>0</v>
      </c>
      <c r="DP474" s="16">
        <f t="shared" si="183"/>
        <v>-1.738732555479295E-2</v>
      </c>
    </row>
    <row r="475" spans="1:120" x14ac:dyDescent="0.2">
      <c r="A475" s="13">
        <v>48</v>
      </c>
      <c r="B475" s="13" t="s">
        <v>1817</v>
      </c>
      <c r="C475" s="13" t="s">
        <v>381</v>
      </c>
      <c r="D475" s="1"/>
      <c r="E475" s="13" t="s">
        <v>234</v>
      </c>
      <c r="F475" s="1" t="s">
        <v>235</v>
      </c>
      <c r="G475" s="13">
        <v>75</v>
      </c>
      <c r="H475" s="13">
        <v>198</v>
      </c>
      <c r="I475" s="13" t="s">
        <v>125</v>
      </c>
      <c r="J475" s="13">
        <v>2012</v>
      </c>
      <c r="K475" s="13">
        <v>6</v>
      </c>
      <c r="L475" s="13">
        <v>176</v>
      </c>
      <c r="M475" s="13" t="s">
        <v>159</v>
      </c>
      <c r="N475" s="1">
        <v>21</v>
      </c>
      <c r="O475" s="13" t="s">
        <v>1818</v>
      </c>
      <c r="P475" s="13" t="s">
        <v>1819</v>
      </c>
      <c r="Q475" s="1" t="str">
        <f t="shared" si="161"/>
        <v>STL</v>
      </c>
      <c r="R475" s="13" t="s">
        <v>264</v>
      </c>
      <c r="S475" s="1"/>
      <c r="T475" s="13" t="s">
        <v>173</v>
      </c>
      <c r="U475" s="13">
        <v>23</v>
      </c>
      <c r="V475" s="13">
        <v>2</v>
      </c>
      <c r="W475" s="13">
        <v>1</v>
      </c>
      <c r="X475" s="14">
        <v>1</v>
      </c>
      <c r="Y475" s="13">
        <v>3</v>
      </c>
      <c r="Z475" s="13">
        <v>-1</v>
      </c>
      <c r="AA475" s="1">
        <v>32</v>
      </c>
      <c r="AB475" s="14">
        <v>8</v>
      </c>
      <c r="AC475" s="14">
        <v>13</v>
      </c>
      <c r="AD475" s="15">
        <f t="shared" si="162"/>
        <v>6.25E-2</v>
      </c>
      <c r="AE475" s="15">
        <f t="shared" si="163"/>
        <v>3.7735849056603772E-2</v>
      </c>
      <c r="AF475" s="16">
        <v>358.13333333330002</v>
      </c>
      <c r="AG475" s="17">
        <f t="shared" si="164"/>
        <v>15.571014492752175</v>
      </c>
      <c r="AH475" s="29">
        <v>517</v>
      </c>
      <c r="AI475" s="17">
        <f t="shared" si="165"/>
        <v>22.478260869565219</v>
      </c>
      <c r="AJ475" s="19">
        <f t="shared" si="166"/>
        <v>0.69271437782069634</v>
      </c>
      <c r="AK475" s="20">
        <f>'Even Strength'!AA475+'Power Play'!R475+'Penalty Kill'!L475</f>
        <v>14.555555555555555</v>
      </c>
      <c r="AL475" s="19">
        <f t="shared" si="167"/>
        <v>2.4385703648550296</v>
      </c>
      <c r="AM475" s="15">
        <f>IF(('Even Strength'!BR475+'Power Play'!AK475+'Penalty Kill'!AG475)&gt;0,V475/('Even Strength'!BR475+'Power Play'!AK475+'Penalty Kill'!AG475),0)</f>
        <v>0.2</v>
      </c>
      <c r="AN475" s="15">
        <f>IF(('Even Strength'!BR475+'Power Play'!AK475+'Penalty Kill'!AG475)&gt;0,W475/('Even Strength'!BR475+'Power Play'!AK475+'Penalty Kill'!AG475),0)</f>
        <v>0.1</v>
      </c>
      <c r="AO475" s="15">
        <f t="shared" si="168"/>
        <v>0.30000000000000004</v>
      </c>
      <c r="AP475" s="13">
        <v>0</v>
      </c>
      <c r="AQ475" s="13">
        <v>0</v>
      </c>
      <c r="AR475" s="21">
        <f t="shared" si="169"/>
        <v>0</v>
      </c>
      <c r="AS475" s="22">
        <v>0</v>
      </c>
      <c r="AT475" s="1"/>
      <c r="AU475" s="1"/>
      <c r="AV475">
        <v>63</v>
      </c>
      <c r="AW475" s="13">
        <v>26</v>
      </c>
      <c r="AX475" s="13">
        <v>22</v>
      </c>
      <c r="AY475" s="13">
        <v>8</v>
      </c>
      <c r="AZ475" s="13">
        <v>3</v>
      </c>
      <c r="BA475" s="13">
        <v>6</v>
      </c>
      <c r="BB475" s="16">
        <f t="shared" si="170"/>
        <v>10.554728220403067</v>
      </c>
      <c r="BC475" s="17">
        <f t="shared" si="171"/>
        <v>4.3559195830234883</v>
      </c>
      <c r="BD475" s="17">
        <f t="shared" si="172"/>
        <v>3.6857781087121819</v>
      </c>
      <c r="BE475" s="17">
        <f t="shared" si="173"/>
        <v>1.3402829486226118</v>
      </c>
      <c r="BF475" s="17">
        <f t="shared" si="174"/>
        <v>0.50260610573347941</v>
      </c>
      <c r="BG475" s="17">
        <f t="shared" si="175"/>
        <v>1.0052122114669588</v>
      </c>
      <c r="BH475" s="13">
        <v>26</v>
      </c>
      <c r="BI475" s="13">
        <v>8</v>
      </c>
      <c r="BJ475" s="13">
        <v>2</v>
      </c>
      <c r="BK475" s="13">
        <v>0</v>
      </c>
      <c r="BL475" s="13">
        <v>0</v>
      </c>
      <c r="BM475" s="13">
        <v>0</v>
      </c>
      <c r="BN475" s="13">
        <f t="shared" si="176"/>
        <v>76</v>
      </c>
      <c r="BO475" s="16">
        <v>-1.3540000000000001</v>
      </c>
      <c r="BP475" s="1"/>
      <c r="BQ475" s="1"/>
      <c r="BR475" s="23" t="str">
        <f t="shared" si="177"/>
        <v xml:space="preserve"> </v>
      </c>
      <c r="BS475" s="1"/>
      <c r="BT475" s="13">
        <v>0</v>
      </c>
      <c r="BU475" s="13">
        <v>6</v>
      </c>
      <c r="BV475" s="13">
        <v>0</v>
      </c>
      <c r="BW475" s="13">
        <v>0</v>
      </c>
      <c r="BX475" s="13">
        <v>0</v>
      </c>
      <c r="BY475" s="13">
        <v>0</v>
      </c>
      <c r="BZ475" s="13">
        <v>0</v>
      </c>
      <c r="CA475" s="13">
        <v>0</v>
      </c>
      <c r="CB475" s="23">
        <f t="shared" si="178"/>
        <v>0</v>
      </c>
      <c r="CC475" s="16">
        <v>0.1</v>
      </c>
      <c r="CD475" s="16">
        <v>0.7</v>
      </c>
      <c r="CE475" s="16">
        <v>0.8</v>
      </c>
      <c r="CF475" s="24">
        <f t="shared" si="179"/>
        <v>3.4782608695652174E-2</v>
      </c>
      <c r="CG475" s="24">
        <f t="shared" si="180"/>
        <v>0.13402829486226117</v>
      </c>
      <c r="CH475" s="25">
        <v>0</v>
      </c>
      <c r="CI475" s="16">
        <v>5.2</v>
      </c>
      <c r="CJ475" s="16">
        <v>5.8</v>
      </c>
      <c r="CK475" s="16">
        <v>-2.5</v>
      </c>
      <c r="CL475" s="16">
        <v>0.2</v>
      </c>
      <c r="CM475" s="16">
        <v>0.30000000000000004</v>
      </c>
      <c r="CN475" s="16">
        <v>0</v>
      </c>
      <c r="CO475" s="16">
        <v>0.5</v>
      </c>
      <c r="CP475" s="26">
        <f t="shared" si="181"/>
        <v>2.1739130434782608E-2</v>
      </c>
      <c r="CQ475" s="26">
        <f t="shared" si="182"/>
        <v>8.3767684288913236E-2</v>
      </c>
      <c r="CR475" s="13">
        <v>0</v>
      </c>
      <c r="CS475" s="13">
        <v>0</v>
      </c>
      <c r="CT475" s="13">
        <v>1</v>
      </c>
      <c r="CU475" s="13">
        <v>0</v>
      </c>
      <c r="CV475" s="13">
        <v>0.44</v>
      </c>
      <c r="CW475" s="13">
        <v>-0.66</v>
      </c>
      <c r="CX475" s="13">
        <v>-2.27</v>
      </c>
      <c r="CY475" s="13">
        <v>1.32</v>
      </c>
      <c r="CZ475" s="13">
        <v>0.39</v>
      </c>
      <c r="DA475" s="13">
        <v>-0.78</v>
      </c>
      <c r="DB475" s="27">
        <v>-22.68</v>
      </c>
      <c r="DC475" s="27">
        <v>-7.8</v>
      </c>
      <c r="DD475" s="27">
        <v>-14.88</v>
      </c>
      <c r="DE475" s="27">
        <v>-2.69</v>
      </c>
      <c r="DF475" s="27">
        <v>-33.1</v>
      </c>
      <c r="DG475" s="27">
        <v>-6.97</v>
      </c>
      <c r="DH475" s="27">
        <v>-26.12</v>
      </c>
      <c r="DI475" s="27">
        <v>-4.7300000000000004</v>
      </c>
      <c r="DJ475" s="1">
        <v>0</v>
      </c>
      <c r="DK475" s="1"/>
      <c r="DL475" s="1"/>
      <c r="DM475" s="1">
        <v>0</v>
      </c>
      <c r="DN475" s="1">
        <v>0</v>
      </c>
      <c r="DO475" s="1">
        <v>0</v>
      </c>
      <c r="DP475" s="16">
        <f t="shared" si="183"/>
        <v>0.5</v>
      </c>
    </row>
    <row r="476" spans="1:120" x14ac:dyDescent="0.2">
      <c r="A476" s="13">
        <v>16</v>
      </c>
      <c r="B476" s="13" t="s">
        <v>1820</v>
      </c>
      <c r="C476" s="13" t="s">
        <v>1821</v>
      </c>
      <c r="D476" s="1"/>
      <c r="E476" s="13" t="s">
        <v>197</v>
      </c>
      <c r="F476" s="1" t="s">
        <v>198</v>
      </c>
      <c r="G476" s="13">
        <v>73</v>
      </c>
      <c r="H476" s="13">
        <v>192</v>
      </c>
      <c r="I476" s="13" t="s">
        <v>150</v>
      </c>
      <c r="J476" s="13">
        <v>2013</v>
      </c>
      <c r="K476" s="13">
        <v>1</v>
      </c>
      <c r="L476" s="13">
        <v>5</v>
      </c>
      <c r="M476" s="1"/>
      <c r="N476" s="1">
        <v>20</v>
      </c>
      <c r="O476" s="13" t="s">
        <v>1014</v>
      </c>
      <c r="P476" s="13" t="s">
        <v>1822</v>
      </c>
      <c r="Q476" s="1" t="str">
        <f t="shared" si="161"/>
        <v>CAR</v>
      </c>
      <c r="R476" s="13" t="s">
        <v>358</v>
      </c>
      <c r="S476" s="1"/>
      <c r="T476" s="13" t="s">
        <v>146</v>
      </c>
      <c r="U476" s="13">
        <v>81</v>
      </c>
      <c r="V476" s="13">
        <v>17</v>
      </c>
      <c r="W476" s="13">
        <v>22</v>
      </c>
      <c r="X476" s="14">
        <v>13</v>
      </c>
      <c r="Y476" s="13">
        <v>39</v>
      </c>
      <c r="Z476" s="13">
        <v>-23</v>
      </c>
      <c r="AA476" s="1">
        <v>170</v>
      </c>
      <c r="AB476" s="14">
        <v>53</v>
      </c>
      <c r="AC476" s="14">
        <v>79</v>
      </c>
      <c r="AD476" s="15">
        <f t="shared" si="162"/>
        <v>0.1</v>
      </c>
      <c r="AE476" s="15">
        <f t="shared" si="163"/>
        <v>5.6291390728476824E-2</v>
      </c>
      <c r="AF476" s="16">
        <v>1330.3</v>
      </c>
      <c r="AG476" s="17">
        <f t="shared" si="164"/>
        <v>16.423456790123456</v>
      </c>
      <c r="AH476" s="29">
        <v>1815</v>
      </c>
      <c r="AI476" s="17">
        <f t="shared" si="165"/>
        <v>22.407407407407408</v>
      </c>
      <c r="AJ476" s="19">
        <f t="shared" si="166"/>
        <v>0.73294765840220388</v>
      </c>
      <c r="AK476" s="20">
        <f>'Even Strength'!AA476+'Power Play'!R476+'Penalty Kill'!L476</f>
        <v>162.64222873900292</v>
      </c>
      <c r="AL476" s="19">
        <f t="shared" si="167"/>
        <v>7.3355887576788508</v>
      </c>
      <c r="AM476" s="15">
        <f>IF(('Even Strength'!BR476+'Power Play'!AK476+'Penalty Kill'!AG476)&gt;0,V476/('Even Strength'!BR476+'Power Play'!AK476+'Penalty Kill'!AG476),0)</f>
        <v>0.32075471698113206</v>
      </c>
      <c r="AN476" s="15">
        <f>IF(('Even Strength'!BR476+'Power Play'!AK476+'Penalty Kill'!AG476)&gt;0,W476/('Even Strength'!BR476+'Power Play'!AK476+'Penalty Kill'!AG476),0)</f>
        <v>0.41509433962264153</v>
      </c>
      <c r="AO476" s="15">
        <f t="shared" si="168"/>
        <v>0.73584905660377364</v>
      </c>
      <c r="AP476" s="13">
        <v>115</v>
      </c>
      <c r="AQ476" s="13">
        <v>105</v>
      </c>
      <c r="AR476" s="21">
        <f t="shared" si="169"/>
        <v>0.52272727272727271</v>
      </c>
      <c r="AS476" s="22">
        <v>4.5</v>
      </c>
      <c r="AT476" s="13">
        <v>1</v>
      </c>
      <c r="AU476" s="13">
        <v>1</v>
      </c>
      <c r="AV476">
        <v>144</v>
      </c>
      <c r="AW476" s="13">
        <v>106</v>
      </c>
      <c r="AX476" s="13">
        <v>30</v>
      </c>
      <c r="AY476" s="13">
        <v>53</v>
      </c>
      <c r="AZ476" s="13">
        <v>42</v>
      </c>
      <c r="BA476" s="13">
        <v>36</v>
      </c>
      <c r="BB476" s="16">
        <f t="shared" si="170"/>
        <v>6.4947756145230402</v>
      </c>
      <c r="BC476" s="17">
        <f t="shared" si="171"/>
        <v>4.7808764940239046</v>
      </c>
      <c r="BD476" s="17">
        <f t="shared" si="172"/>
        <v>1.3530782530256333</v>
      </c>
      <c r="BE476" s="17">
        <f t="shared" si="173"/>
        <v>2.3904382470119523</v>
      </c>
      <c r="BF476" s="17">
        <f t="shared" si="174"/>
        <v>1.894309554235887</v>
      </c>
      <c r="BG476" s="17">
        <f t="shared" si="175"/>
        <v>1.62369390363076</v>
      </c>
      <c r="BH476" s="13">
        <v>14</v>
      </c>
      <c r="BI476" s="13">
        <v>7</v>
      </c>
      <c r="BJ476" s="13">
        <v>0</v>
      </c>
      <c r="BK476" s="13">
        <v>0</v>
      </c>
      <c r="BL476" s="13">
        <v>0</v>
      </c>
      <c r="BM476" s="13">
        <v>0</v>
      </c>
      <c r="BN476" s="13">
        <f t="shared" si="176"/>
        <v>150</v>
      </c>
      <c r="BO476" s="16">
        <v>0.69500000000000006</v>
      </c>
      <c r="BP476" s="13">
        <v>5</v>
      </c>
      <c r="BQ476" s="13">
        <v>2</v>
      </c>
      <c r="BR476" s="23">
        <f t="shared" si="177"/>
        <v>0.4</v>
      </c>
      <c r="BS476" s="13">
        <v>1</v>
      </c>
      <c r="BT476" s="13">
        <v>4</v>
      </c>
      <c r="BU476" s="13">
        <v>17</v>
      </c>
      <c r="BV476" s="13">
        <v>1</v>
      </c>
      <c r="BW476" s="13">
        <v>0</v>
      </c>
      <c r="BX476" s="13">
        <v>4</v>
      </c>
      <c r="BY476" s="13">
        <v>2</v>
      </c>
      <c r="BZ476" s="13">
        <v>0</v>
      </c>
      <c r="CA476" s="13">
        <v>0</v>
      </c>
      <c r="CB476" s="23">
        <f t="shared" si="178"/>
        <v>0</v>
      </c>
      <c r="CC476" s="16">
        <v>2.5</v>
      </c>
      <c r="CD476" s="16">
        <v>1.1000000000000001</v>
      </c>
      <c r="CE476" s="16">
        <v>3.6</v>
      </c>
      <c r="CF476" s="24">
        <f t="shared" si="179"/>
        <v>4.4444444444444446E-2</v>
      </c>
      <c r="CG476" s="24">
        <f t="shared" si="180"/>
        <v>0.16236939036307602</v>
      </c>
      <c r="CH476" s="25">
        <v>5</v>
      </c>
      <c r="CI476" s="16">
        <v>31.2</v>
      </c>
      <c r="CJ476" s="16">
        <v>25.2</v>
      </c>
      <c r="CK476" s="16">
        <v>-8.1999999999999993</v>
      </c>
      <c r="CL476" s="16">
        <v>2.2000000000000002</v>
      </c>
      <c r="CM476" s="16">
        <v>1.7000000000000002</v>
      </c>
      <c r="CN476" s="16">
        <v>0.4</v>
      </c>
      <c r="CO476" s="16">
        <v>4.3</v>
      </c>
      <c r="CP476" s="26">
        <f t="shared" si="181"/>
        <v>5.3086419753086415E-2</v>
      </c>
      <c r="CQ476" s="26">
        <f t="shared" si="182"/>
        <v>0.19394121626700744</v>
      </c>
      <c r="CR476" s="13">
        <v>2</v>
      </c>
      <c r="CS476" s="13">
        <v>3</v>
      </c>
      <c r="CT476" s="13">
        <v>1</v>
      </c>
      <c r="CU476" s="13">
        <v>0.13</v>
      </c>
      <c r="CV476" s="13">
        <v>-1.58</v>
      </c>
      <c r="CW476" s="13">
        <v>2.5099999999999998</v>
      </c>
      <c r="CX476" s="13">
        <v>3.19</v>
      </c>
      <c r="CY476" s="13">
        <v>-1.06</v>
      </c>
      <c r="CZ476" s="13">
        <v>-0.65</v>
      </c>
      <c r="DA476" s="13">
        <v>2.54</v>
      </c>
      <c r="DB476" s="27">
        <v>7.61</v>
      </c>
      <c r="DC476" s="27">
        <v>12.62</v>
      </c>
      <c r="DD476" s="27">
        <v>-5.01</v>
      </c>
      <c r="DE476" s="27">
        <v>-0.28000000000000003</v>
      </c>
      <c r="DF476" s="27">
        <v>0.34</v>
      </c>
      <c r="DG476" s="27">
        <v>14.26</v>
      </c>
      <c r="DH476" s="27">
        <v>-13.92</v>
      </c>
      <c r="DI476" s="27">
        <v>-0.78</v>
      </c>
      <c r="DJ476" s="1">
        <v>186</v>
      </c>
      <c r="DK476" s="1"/>
      <c r="DL476" s="1"/>
      <c r="DM476" s="1">
        <v>1.7749999999999999</v>
      </c>
      <c r="DN476" s="1">
        <v>0</v>
      </c>
      <c r="DO476" s="1">
        <v>0.85</v>
      </c>
      <c r="DP476" s="16">
        <f t="shared" si="183"/>
        <v>1.6936170212765957</v>
      </c>
    </row>
    <row r="477" spans="1:120" x14ac:dyDescent="0.2">
      <c r="A477" s="13">
        <v>47</v>
      </c>
      <c r="B477" s="13" t="s">
        <v>1823</v>
      </c>
      <c r="C477" s="13" t="s">
        <v>1824</v>
      </c>
      <c r="D477" s="1"/>
      <c r="E477" s="13" t="s">
        <v>197</v>
      </c>
      <c r="F477" s="1" t="s">
        <v>198</v>
      </c>
      <c r="G477" s="13">
        <v>75</v>
      </c>
      <c r="H477" s="13">
        <v>205</v>
      </c>
      <c r="I477" s="13" t="s">
        <v>125</v>
      </c>
      <c r="J477" s="13">
        <v>2012</v>
      </c>
      <c r="K477" s="13">
        <v>1</v>
      </c>
      <c r="L477" s="13">
        <v>6</v>
      </c>
      <c r="M477" s="1"/>
      <c r="N477" s="1">
        <v>21</v>
      </c>
      <c r="O477" s="13" t="s">
        <v>1825</v>
      </c>
      <c r="P477" s="13" t="s">
        <v>1822</v>
      </c>
      <c r="Q477" s="1" t="str">
        <f t="shared" si="161"/>
        <v>ANA</v>
      </c>
      <c r="R477" s="13" t="s">
        <v>334</v>
      </c>
      <c r="S477" s="1"/>
      <c r="T477" s="13" t="s">
        <v>173</v>
      </c>
      <c r="U477" s="13">
        <v>78</v>
      </c>
      <c r="V477" s="13">
        <v>7</v>
      </c>
      <c r="W477" s="13">
        <v>27</v>
      </c>
      <c r="X477" s="14">
        <v>15</v>
      </c>
      <c r="Y477" s="13">
        <v>34</v>
      </c>
      <c r="Z477" s="13">
        <v>25</v>
      </c>
      <c r="AA477" s="1">
        <v>107</v>
      </c>
      <c r="AB477" s="14">
        <v>44</v>
      </c>
      <c r="AC477" s="14">
        <v>84</v>
      </c>
      <c r="AD477" s="15">
        <f t="shared" si="162"/>
        <v>6.5420560747663545E-2</v>
      </c>
      <c r="AE477" s="15">
        <f t="shared" si="163"/>
        <v>2.9787234042553193E-2</v>
      </c>
      <c r="AF477" s="16">
        <v>1697.3</v>
      </c>
      <c r="AG477" s="17">
        <f t="shared" si="164"/>
        <v>21.76025641025641</v>
      </c>
      <c r="AH477" s="29">
        <v>2053</v>
      </c>
      <c r="AI477" s="17">
        <f t="shared" si="165"/>
        <v>26.320512820512821</v>
      </c>
      <c r="AJ477" s="19">
        <f t="shared" si="166"/>
        <v>0.82674135411592786</v>
      </c>
      <c r="AK477" s="20">
        <f>'Even Strength'!AA477+'Power Play'!R477+'Penalty Kill'!L477</f>
        <v>142.31566820276498</v>
      </c>
      <c r="AL477" s="19">
        <f t="shared" si="167"/>
        <v>5.0308961834477701</v>
      </c>
      <c r="AM477" s="15">
        <f>IF(('Even Strength'!BR477+'Power Play'!AK477+'Penalty Kill'!AG477)&gt;0,V477/('Even Strength'!BR477+'Power Play'!AK477+'Penalty Kill'!AG477),0)</f>
        <v>9.2105263157894732E-2</v>
      </c>
      <c r="AN477" s="15">
        <f>IF(('Even Strength'!BR477+'Power Play'!AK477+'Penalty Kill'!AG477)&gt;0,W477/('Even Strength'!BR477+'Power Play'!AK477+'Penalty Kill'!AG477),0)</f>
        <v>0.35526315789473684</v>
      </c>
      <c r="AO477" s="15">
        <f t="shared" si="168"/>
        <v>0.44736842105263158</v>
      </c>
      <c r="AP477" s="13">
        <v>0</v>
      </c>
      <c r="AQ477" s="13">
        <v>5</v>
      </c>
      <c r="AR477" s="21">
        <f t="shared" si="169"/>
        <v>0</v>
      </c>
      <c r="AS477" s="22">
        <v>0.1</v>
      </c>
      <c r="AT477" s="1"/>
      <c r="AU477" s="1"/>
      <c r="AV477">
        <v>110</v>
      </c>
      <c r="AW477" s="13">
        <v>59</v>
      </c>
      <c r="AX477" s="13">
        <v>77</v>
      </c>
      <c r="AY477" s="13">
        <v>44</v>
      </c>
      <c r="AZ477" s="13">
        <v>68</v>
      </c>
      <c r="BA477" s="13">
        <v>29</v>
      </c>
      <c r="BB477" s="16">
        <f t="shared" si="170"/>
        <v>3.8885288399222291</v>
      </c>
      <c r="BC477" s="17">
        <f t="shared" si="171"/>
        <v>2.0856654686855594</v>
      </c>
      <c r="BD477" s="17">
        <f t="shared" si="172"/>
        <v>2.7219701879455607</v>
      </c>
      <c r="BE477" s="17">
        <f t="shared" si="173"/>
        <v>1.5554115359688918</v>
      </c>
      <c r="BF477" s="17">
        <f t="shared" si="174"/>
        <v>2.4038178283155602</v>
      </c>
      <c r="BG477" s="17">
        <f t="shared" si="175"/>
        <v>1.0251576032522243</v>
      </c>
      <c r="BH477" s="13">
        <v>32</v>
      </c>
      <c r="BI477" s="13">
        <v>16</v>
      </c>
      <c r="BJ477" s="13">
        <v>0</v>
      </c>
      <c r="BK477" s="13">
        <v>0</v>
      </c>
      <c r="BL477" s="13">
        <v>0</v>
      </c>
      <c r="BM477" s="13">
        <v>0</v>
      </c>
      <c r="BN477" s="13">
        <f t="shared" si="176"/>
        <v>168</v>
      </c>
      <c r="BO477" s="16">
        <v>3.6850000000000001</v>
      </c>
      <c r="BP477" s="1"/>
      <c r="BQ477" s="1"/>
      <c r="BR477" s="23" t="str">
        <f t="shared" si="177"/>
        <v xml:space="preserve"> </v>
      </c>
      <c r="BS477" s="1"/>
      <c r="BT477" s="13">
        <v>1</v>
      </c>
      <c r="BU477" s="13">
        <v>23</v>
      </c>
      <c r="BV477" s="13">
        <v>0</v>
      </c>
      <c r="BW477" s="13">
        <v>1</v>
      </c>
      <c r="BX477" s="13">
        <v>1</v>
      </c>
      <c r="BY477" s="13">
        <v>1</v>
      </c>
      <c r="BZ477" s="13">
        <v>0</v>
      </c>
      <c r="CA477" s="13">
        <v>0</v>
      </c>
      <c r="CB477" s="23">
        <f t="shared" si="178"/>
        <v>0</v>
      </c>
      <c r="CC477" s="16">
        <v>2.5</v>
      </c>
      <c r="CD477" s="16">
        <v>5.0999999999999996</v>
      </c>
      <c r="CE477" s="16">
        <v>7.7</v>
      </c>
      <c r="CF477" s="24">
        <f t="shared" si="179"/>
        <v>9.8717948717948714E-2</v>
      </c>
      <c r="CG477" s="24">
        <f t="shared" si="180"/>
        <v>0.27219701879455604</v>
      </c>
      <c r="CH477" s="25">
        <v>5</v>
      </c>
      <c r="CI477" s="16">
        <v>34.799999999999997</v>
      </c>
      <c r="CJ477" s="16">
        <v>37.1</v>
      </c>
      <c r="CK477" s="16">
        <v>19.600000000000001</v>
      </c>
      <c r="CL477" s="16">
        <v>5.0999999999999996</v>
      </c>
      <c r="CM477" s="16">
        <v>6.8</v>
      </c>
      <c r="CN477" s="16">
        <v>0</v>
      </c>
      <c r="CO477" s="16">
        <v>12</v>
      </c>
      <c r="CP477" s="26">
        <f t="shared" si="181"/>
        <v>0.15384615384615385</v>
      </c>
      <c r="CQ477" s="26">
        <f t="shared" si="182"/>
        <v>0.42420314617333416</v>
      </c>
      <c r="CR477" s="13">
        <v>2</v>
      </c>
      <c r="CS477" s="13">
        <v>2</v>
      </c>
      <c r="CT477" s="13">
        <v>3</v>
      </c>
      <c r="CU477" s="13">
        <v>-0.02</v>
      </c>
      <c r="CV477" s="13">
        <v>-0.56000000000000005</v>
      </c>
      <c r="CW477" s="13">
        <v>0.91</v>
      </c>
      <c r="CX477" s="13">
        <v>-2.79</v>
      </c>
      <c r="CY477" s="13">
        <v>3.55</v>
      </c>
      <c r="CZ477" s="13">
        <v>0.28000000000000003</v>
      </c>
      <c r="DA477" s="13">
        <v>1.37</v>
      </c>
      <c r="DB477" s="27">
        <v>-3.02</v>
      </c>
      <c r="DC477" s="27">
        <v>-3.93</v>
      </c>
      <c r="DD477" s="27">
        <v>0.91</v>
      </c>
      <c r="DE477" s="27">
        <v>0.04</v>
      </c>
      <c r="DF477" s="27">
        <v>-9.1300000000000008</v>
      </c>
      <c r="DG477" s="27">
        <v>24.04</v>
      </c>
      <c r="DH477" s="27">
        <v>-33.17</v>
      </c>
      <c r="DI477" s="27">
        <v>-1.5</v>
      </c>
      <c r="DJ477" s="1">
        <v>186</v>
      </c>
      <c r="DK477" s="28">
        <v>3</v>
      </c>
      <c r="DL477" s="28" t="s">
        <v>498</v>
      </c>
      <c r="DM477" s="1">
        <v>1.744</v>
      </c>
      <c r="DN477" s="1">
        <v>2.1000000000000001E-2</v>
      </c>
      <c r="DO477" s="1">
        <v>0.85</v>
      </c>
      <c r="DP477" s="16">
        <f t="shared" si="183"/>
        <v>9.4595744680851066</v>
      </c>
    </row>
    <row r="478" spans="1:120" x14ac:dyDescent="0.2">
      <c r="A478" s="13">
        <v>15</v>
      </c>
      <c r="B478" s="13" t="s">
        <v>1826</v>
      </c>
      <c r="C478" s="13" t="s">
        <v>240</v>
      </c>
      <c r="D478" s="1"/>
      <c r="E478" s="13" t="s">
        <v>197</v>
      </c>
      <c r="F478" s="1" t="s">
        <v>198</v>
      </c>
      <c r="G478" s="13">
        <v>72</v>
      </c>
      <c r="H478" s="13">
        <v>187</v>
      </c>
      <c r="I478" s="13" t="s">
        <v>125</v>
      </c>
      <c r="J478" s="13">
        <v>2002</v>
      </c>
      <c r="K478" s="13">
        <v>2</v>
      </c>
      <c r="L478" s="13">
        <v>41</v>
      </c>
      <c r="M478" s="1"/>
      <c r="N478" s="1">
        <v>31</v>
      </c>
      <c r="O478" s="13" t="s">
        <v>199</v>
      </c>
      <c r="P478" s="13" t="s">
        <v>1827</v>
      </c>
      <c r="Q478" s="1" t="str">
        <f t="shared" si="161"/>
        <v>TOR</v>
      </c>
      <c r="R478" s="13" t="s">
        <v>1828</v>
      </c>
      <c r="S478" s="1">
        <v>34</v>
      </c>
      <c r="T478" s="13" t="s">
        <v>146</v>
      </c>
      <c r="U478" s="13">
        <v>53</v>
      </c>
      <c r="V478" s="13">
        <v>4</v>
      </c>
      <c r="W478" s="13">
        <v>6</v>
      </c>
      <c r="X478" s="14">
        <v>3</v>
      </c>
      <c r="Y478" s="13">
        <v>10</v>
      </c>
      <c r="Z478" s="13">
        <v>-15</v>
      </c>
      <c r="AA478" s="1">
        <v>61</v>
      </c>
      <c r="AB478" s="14">
        <v>22</v>
      </c>
      <c r="AC478" s="14">
        <v>34</v>
      </c>
      <c r="AD478" s="15">
        <f t="shared" si="162"/>
        <v>6.5573770491803282E-2</v>
      </c>
      <c r="AE478" s="15">
        <f t="shared" si="163"/>
        <v>3.4188034188034191E-2</v>
      </c>
      <c r="AF478" s="16">
        <v>576.4</v>
      </c>
      <c r="AG478" s="17">
        <f t="shared" si="164"/>
        <v>10.875471698113207</v>
      </c>
      <c r="AH478" s="29">
        <v>822</v>
      </c>
      <c r="AI478" s="17">
        <f t="shared" si="165"/>
        <v>15.509433962264151</v>
      </c>
      <c r="AJ478" s="19">
        <f t="shared" si="166"/>
        <v>0.70121654501216546</v>
      </c>
      <c r="AK478" s="20">
        <f>'Even Strength'!AA478+'Power Play'!R478+'Penalty Kill'!L478</f>
        <v>68.55</v>
      </c>
      <c r="AL478" s="19">
        <f t="shared" si="167"/>
        <v>7.1356696738376124</v>
      </c>
      <c r="AM478" s="15">
        <f>IF(('Even Strength'!BR478+'Power Play'!AK478+'Penalty Kill'!AG478)&gt;0,V478/('Even Strength'!BR478+'Power Play'!AK478+'Penalty Kill'!AG478),0)</f>
        <v>0.30769230769230771</v>
      </c>
      <c r="AN478" s="15">
        <f>IF(('Even Strength'!BR478+'Power Play'!AK478+'Penalty Kill'!AG478)&gt;0,W478/('Even Strength'!BR478+'Power Play'!AK478+'Penalty Kill'!AG478),0)</f>
        <v>0.46153846153846156</v>
      </c>
      <c r="AO478" s="15">
        <f t="shared" si="168"/>
        <v>0.76923076923076927</v>
      </c>
      <c r="AP478" s="13">
        <v>7</v>
      </c>
      <c r="AQ478" s="13">
        <v>16</v>
      </c>
      <c r="AR478" s="21">
        <f t="shared" si="169"/>
        <v>0.30434782608695654</v>
      </c>
      <c r="AS478" s="22">
        <v>0.60000000000000009</v>
      </c>
      <c r="AT478" s="1"/>
      <c r="AU478" s="1"/>
      <c r="AV478">
        <v>63</v>
      </c>
      <c r="AW478" s="13">
        <v>14</v>
      </c>
      <c r="AX478" s="13">
        <v>5</v>
      </c>
      <c r="AY478" s="13">
        <v>23</v>
      </c>
      <c r="AZ478" s="13">
        <v>13</v>
      </c>
      <c r="BA478" s="13">
        <v>20</v>
      </c>
      <c r="BB478" s="16">
        <f t="shared" si="170"/>
        <v>6.5579458709229703</v>
      </c>
      <c r="BC478" s="17">
        <f t="shared" si="171"/>
        <v>1.457321304649549</v>
      </c>
      <c r="BD478" s="17">
        <f t="shared" si="172"/>
        <v>0.52047189451769604</v>
      </c>
      <c r="BE478" s="17">
        <f t="shared" si="173"/>
        <v>2.394170714781402</v>
      </c>
      <c r="BF478" s="17">
        <f t="shared" si="174"/>
        <v>1.3532269257460099</v>
      </c>
      <c r="BG478" s="17">
        <f t="shared" si="175"/>
        <v>2.0818875780707842</v>
      </c>
      <c r="BH478" s="13">
        <v>12</v>
      </c>
      <c r="BI478" s="13">
        <v>6</v>
      </c>
      <c r="BJ478" s="13">
        <v>0</v>
      </c>
      <c r="BK478" s="13">
        <v>0</v>
      </c>
      <c r="BL478" s="13">
        <v>0</v>
      </c>
      <c r="BM478" s="13">
        <v>0</v>
      </c>
      <c r="BN478" s="13">
        <f t="shared" si="176"/>
        <v>31</v>
      </c>
      <c r="BO478" s="16">
        <v>1.0009999999999999</v>
      </c>
      <c r="BP478" s="13">
        <v>3</v>
      </c>
      <c r="BQ478" s="13">
        <v>1</v>
      </c>
      <c r="BR478" s="23">
        <f t="shared" si="177"/>
        <v>0.33333333333333331</v>
      </c>
      <c r="BS478" s="13">
        <v>1</v>
      </c>
      <c r="BT478" s="13">
        <v>1</v>
      </c>
      <c r="BU478" s="13">
        <v>18</v>
      </c>
      <c r="BV478" s="13">
        <v>0</v>
      </c>
      <c r="BW478" s="13">
        <v>0</v>
      </c>
      <c r="BX478" s="13">
        <v>0</v>
      </c>
      <c r="BY478" s="13">
        <v>0</v>
      </c>
      <c r="BZ478" s="13">
        <v>0</v>
      </c>
      <c r="CA478" s="13">
        <v>1</v>
      </c>
      <c r="CB478" s="23">
        <f t="shared" si="178"/>
        <v>1</v>
      </c>
      <c r="CC478" s="16">
        <v>0</v>
      </c>
      <c r="CD478" s="16">
        <v>0</v>
      </c>
      <c r="CE478" s="16">
        <v>0</v>
      </c>
      <c r="CF478" s="24">
        <f t="shared" si="179"/>
        <v>0</v>
      </c>
      <c r="CG478" s="24">
        <f t="shared" si="180"/>
        <v>0</v>
      </c>
      <c r="CH478" s="25">
        <v>3</v>
      </c>
      <c r="CI478" s="16">
        <v>10.1</v>
      </c>
      <c r="CJ478" s="16">
        <v>8.8000000000000007</v>
      </c>
      <c r="CK478" s="16">
        <v>-14.5</v>
      </c>
      <c r="CL478" s="16">
        <v>-0.30000000000000004</v>
      </c>
      <c r="CM478" s="16">
        <v>-0.60000000000000009</v>
      </c>
      <c r="CN478" s="16">
        <v>0.1</v>
      </c>
      <c r="CO478" s="16">
        <v>-0.9</v>
      </c>
      <c r="CP478" s="26">
        <f t="shared" si="181"/>
        <v>-1.6981132075471698E-2</v>
      </c>
      <c r="CQ478" s="26">
        <f t="shared" si="182"/>
        <v>-9.3684941013185294E-2</v>
      </c>
      <c r="CR478" s="13">
        <v>0</v>
      </c>
      <c r="CS478" s="13">
        <v>0</v>
      </c>
      <c r="CT478" s="13">
        <v>0</v>
      </c>
      <c r="CU478" s="13">
        <v>-0.03</v>
      </c>
      <c r="CV478" s="13">
        <v>0.15</v>
      </c>
      <c r="CW478" s="13">
        <v>0.53</v>
      </c>
      <c r="CX478" s="13">
        <v>-0.67</v>
      </c>
      <c r="CY478" s="13">
        <v>-0.45</v>
      </c>
      <c r="CZ478" s="13">
        <v>-0.69</v>
      </c>
      <c r="DA478" s="13">
        <v>-1.1599999999999999</v>
      </c>
      <c r="DB478" s="27">
        <v>5.27</v>
      </c>
      <c r="DC478" s="27">
        <v>-24.09</v>
      </c>
      <c r="DD478" s="27">
        <v>29.36</v>
      </c>
      <c r="DE478" s="27">
        <v>12.78</v>
      </c>
      <c r="DF478" s="27">
        <v>-11.03</v>
      </c>
      <c r="DG478" s="27">
        <v>-7.59</v>
      </c>
      <c r="DH478" s="27">
        <v>-3.44</v>
      </c>
      <c r="DI478" s="27">
        <v>2.3199999999999998</v>
      </c>
      <c r="DJ478" s="1">
        <v>186</v>
      </c>
      <c r="DK478" s="28">
        <v>1</v>
      </c>
      <c r="DL478" s="28" t="s">
        <v>201</v>
      </c>
      <c r="DM478" s="1">
        <v>0.7</v>
      </c>
      <c r="DN478" s="1">
        <v>9.0000000000000011E-3</v>
      </c>
      <c r="DO478" s="1">
        <v>0</v>
      </c>
      <c r="DP478" s="16">
        <f t="shared" si="183"/>
        <v>-1.2191489361702126</v>
      </c>
    </row>
    <row r="479" spans="1:120" x14ac:dyDescent="0.2">
      <c r="A479" s="13">
        <v>18</v>
      </c>
      <c r="B479" s="13" t="s">
        <v>1829</v>
      </c>
      <c r="C479" s="13" t="s">
        <v>521</v>
      </c>
      <c r="D479" s="13" t="s">
        <v>325</v>
      </c>
      <c r="E479" s="13" t="s">
        <v>141</v>
      </c>
      <c r="F479" s="1" t="s">
        <v>142</v>
      </c>
      <c r="G479" s="13">
        <v>71</v>
      </c>
      <c r="H479" s="13">
        <v>189</v>
      </c>
      <c r="I479" s="13" t="s">
        <v>150</v>
      </c>
      <c r="J479" s="13">
        <v>2006</v>
      </c>
      <c r="K479" s="13">
        <v>1</v>
      </c>
      <c r="L479" s="13">
        <v>12</v>
      </c>
      <c r="M479" s="1"/>
      <c r="N479" s="1">
        <v>27</v>
      </c>
      <c r="O479" s="13" t="s">
        <v>170</v>
      </c>
      <c r="P479" s="13" t="s">
        <v>1830</v>
      </c>
      <c r="Q479" s="1" t="str">
        <f t="shared" si="161"/>
        <v>WPG</v>
      </c>
      <c r="R479" s="13" t="s">
        <v>584</v>
      </c>
      <c r="S479" s="1"/>
      <c r="T479" s="13" t="s">
        <v>146</v>
      </c>
      <c r="U479" s="13">
        <v>70</v>
      </c>
      <c r="V479" s="13">
        <v>24</v>
      </c>
      <c r="W479" s="13">
        <v>28</v>
      </c>
      <c r="X479" s="14">
        <v>15</v>
      </c>
      <c r="Y479" s="13">
        <v>52</v>
      </c>
      <c r="Z479" s="13">
        <v>8</v>
      </c>
      <c r="AA479" s="1">
        <v>148</v>
      </c>
      <c r="AB479" s="14">
        <v>55</v>
      </c>
      <c r="AC479" s="14">
        <v>70</v>
      </c>
      <c r="AD479" s="15">
        <f t="shared" si="162"/>
        <v>0.16216216216216217</v>
      </c>
      <c r="AE479" s="15">
        <f t="shared" si="163"/>
        <v>8.7912087912087919E-2</v>
      </c>
      <c r="AF479" s="16">
        <v>1394.3666666667</v>
      </c>
      <c r="AG479" s="17">
        <f t="shared" si="164"/>
        <v>19.919523809524286</v>
      </c>
      <c r="AH479" s="29">
        <v>1873</v>
      </c>
      <c r="AI479" s="17">
        <f t="shared" si="165"/>
        <v>26.757142857142856</v>
      </c>
      <c r="AJ479" s="19">
        <f t="shared" si="166"/>
        <v>0.7444563089517886</v>
      </c>
      <c r="AK479" s="20">
        <f>'Even Strength'!AA479+'Power Play'!R479+'Penalty Kill'!L479</f>
        <v>148.03502415458937</v>
      </c>
      <c r="AL479" s="19">
        <f t="shared" si="167"/>
        <v>6.3699898036923459</v>
      </c>
      <c r="AM479" s="15">
        <f>IF(('Even Strength'!BR479+'Power Play'!AK479+'Penalty Kill'!AG479)&gt;0,V479/('Even Strength'!BR479+'Power Play'!AK479+'Penalty Kill'!AG479),0)</f>
        <v>0.4</v>
      </c>
      <c r="AN479" s="15">
        <f>IF(('Even Strength'!BR479+'Power Play'!AK479+'Penalty Kill'!AG479)&gt;0,W479/('Even Strength'!BR479+'Power Play'!AK479+'Penalty Kill'!AG479),0)</f>
        <v>0.46666666666666667</v>
      </c>
      <c r="AO479" s="15">
        <f t="shared" si="168"/>
        <v>0.8666666666666667</v>
      </c>
      <c r="AP479" s="13">
        <v>762</v>
      </c>
      <c r="AQ479" s="13">
        <v>789</v>
      </c>
      <c r="AR479" s="21">
        <f t="shared" si="169"/>
        <v>0.49129593810444872</v>
      </c>
      <c r="AS479" s="22">
        <v>35.700000000000003</v>
      </c>
      <c r="AT479" s="13">
        <v>52</v>
      </c>
      <c r="AU479" s="13">
        <v>30</v>
      </c>
      <c r="AV479">
        <v>54</v>
      </c>
      <c r="AW479" s="13">
        <v>56</v>
      </c>
      <c r="AX479" s="13">
        <v>32</v>
      </c>
      <c r="AY479" s="13">
        <v>55</v>
      </c>
      <c r="AZ479" s="13">
        <v>22</v>
      </c>
      <c r="BA479" s="13">
        <v>25</v>
      </c>
      <c r="BB479" s="16">
        <f t="shared" si="170"/>
        <v>2.3236355812674256</v>
      </c>
      <c r="BC479" s="17">
        <f t="shared" si="171"/>
        <v>2.4096961583514043</v>
      </c>
      <c r="BD479" s="17">
        <f t="shared" si="172"/>
        <v>1.3769692333436596</v>
      </c>
      <c r="BE479" s="17">
        <f t="shared" si="173"/>
        <v>2.366665869809415</v>
      </c>
      <c r="BF479" s="17">
        <f t="shared" si="174"/>
        <v>0.94666634792376592</v>
      </c>
      <c r="BG479" s="17">
        <f t="shared" si="175"/>
        <v>1.075757213549734</v>
      </c>
      <c r="BH479" s="13">
        <v>24</v>
      </c>
      <c r="BI479" s="13">
        <v>12</v>
      </c>
      <c r="BJ479" s="13">
        <v>0</v>
      </c>
      <c r="BK479" s="13">
        <v>0</v>
      </c>
      <c r="BL479" s="13">
        <v>0</v>
      </c>
      <c r="BM479" s="13">
        <v>0</v>
      </c>
      <c r="BN479" s="13">
        <f t="shared" si="176"/>
        <v>112</v>
      </c>
      <c r="BO479" s="16">
        <v>3.98</v>
      </c>
      <c r="BP479" s="13">
        <v>9</v>
      </c>
      <c r="BQ479" s="13">
        <v>2</v>
      </c>
      <c r="BR479" s="23">
        <f t="shared" si="177"/>
        <v>0.22222222222222221</v>
      </c>
      <c r="BS479" s="13">
        <v>2</v>
      </c>
      <c r="BT479" s="13">
        <v>8</v>
      </c>
      <c r="BU479" s="13">
        <v>23</v>
      </c>
      <c r="BV479" s="13">
        <v>1</v>
      </c>
      <c r="BW479" s="13">
        <v>1</v>
      </c>
      <c r="BX479" s="13">
        <v>3</v>
      </c>
      <c r="BY479" s="13">
        <v>0</v>
      </c>
      <c r="BZ479" s="13">
        <v>0</v>
      </c>
      <c r="CA479" s="13">
        <v>0</v>
      </c>
      <c r="CB479" s="23">
        <f t="shared" si="178"/>
        <v>0</v>
      </c>
      <c r="CC479" s="16">
        <v>4.8</v>
      </c>
      <c r="CD479" s="16">
        <v>1.8</v>
      </c>
      <c r="CE479" s="16">
        <v>6.6</v>
      </c>
      <c r="CF479" s="24">
        <f t="shared" si="179"/>
        <v>9.4285714285714278E-2</v>
      </c>
      <c r="CG479" s="24">
        <f t="shared" si="180"/>
        <v>0.28399990437712974</v>
      </c>
      <c r="CH479" s="25">
        <v>7</v>
      </c>
      <c r="CI479" s="16">
        <v>29.3</v>
      </c>
      <c r="CJ479" s="16">
        <v>29.2</v>
      </c>
      <c r="CK479" s="16">
        <v>2.4</v>
      </c>
      <c r="CL479" s="16">
        <v>9.4</v>
      </c>
      <c r="CM479" s="16">
        <v>3.6</v>
      </c>
      <c r="CN479" s="16">
        <v>-0.60000000000000009</v>
      </c>
      <c r="CO479" s="16">
        <v>12.3</v>
      </c>
      <c r="CP479" s="26">
        <f t="shared" si="181"/>
        <v>0.17571428571428571</v>
      </c>
      <c r="CQ479" s="26">
        <f t="shared" si="182"/>
        <v>0.52927254906646914</v>
      </c>
      <c r="CR479" s="13">
        <v>5</v>
      </c>
      <c r="CS479" s="13">
        <v>2</v>
      </c>
      <c r="CT479" s="13">
        <v>3</v>
      </c>
      <c r="CU479" s="13">
        <v>0.87</v>
      </c>
      <c r="CV479" s="13">
        <v>-0.03</v>
      </c>
      <c r="CW479" s="13">
        <v>2.39</v>
      </c>
      <c r="CX479" s="13">
        <v>11.42</v>
      </c>
      <c r="CY479" s="13">
        <v>-0.59</v>
      </c>
      <c r="CZ479" s="13">
        <v>8.94</v>
      </c>
      <c r="DA479" s="13">
        <v>23</v>
      </c>
      <c r="DB479" s="27">
        <v>1.82</v>
      </c>
      <c r="DC479" s="27">
        <v>22.13</v>
      </c>
      <c r="DD479" s="27">
        <v>-20.309999999999999</v>
      </c>
      <c r="DE479" s="27">
        <v>-1.29</v>
      </c>
      <c r="DF479" s="27">
        <v>-3.52</v>
      </c>
      <c r="DG479" s="27">
        <v>13.95</v>
      </c>
      <c r="DH479" s="27">
        <v>-17.47</v>
      </c>
      <c r="DI479" s="27">
        <v>-1.1100000000000001</v>
      </c>
      <c r="DJ479" s="1">
        <v>186</v>
      </c>
      <c r="DK479" s="28">
        <v>11</v>
      </c>
      <c r="DL479" s="28" t="s">
        <v>155</v>
      </c>
      <c r="DM479" s="1">
        <v>4.7</v>
      </c>
      <c r="DN479" s="1">
        <v>0.63</v>
      </c>
      <c r="DO479" s="1">
        <v>0</v>
      </c>
      <c r="DP479" s="16">
        <f t="shared" si="183"/>
        <v>3.4702127659574469</v>
      </c>
    </row>
    <row r="480" spans="1:120" x14ac:dyDescent="0.2">
      <c r="A480" s="13">
        <v>12</v>
      </c>
      <c r="B480" s="13" t="s">
        <v>1831</v>
      </c>
      <c r="C480" s="13" t="s">
        <v>1832</v>
      </c>
      <c r="D480" s="13" t="s">
        <v>1080</v>
      </c>
      <c r="E480" s="13" t="s">
        <v>123</v>
      </c>
      <c r="F480" s="1" t="s">
        <v>124</v>
      </c>
      <c r="G480" s="13">
        <v>73</v>
      </c>
      <c r="H480" s="13">
        <v>206</v>
      </c>
      <c r="I480" s="13" t="s">
        <v>150</v>
      </c>
      <c r="J480" s="1"/>
      <c r="K480" s="1"/>
      <c r="L480" s="1"/>
      <c r="M480" s="1"/>
      <c r="N480" s="1">
        <v>30</v>
      </c>
      <c r="O480" s="13" t="s">
        <v>690</v>
      </c>
      <c r="P480" s="13" t="s">
        <v>1833</v>
      </c>
      <c r="Q480" s="1" t="str">
        <f t="shared" si="161"/>
        <v>PIT</v>
      </c>
      <c r="R480" s="13" t="s">
        <v>1834</v>
      </c>
      <c r="S480" s="1">
        <v>40</v>
      </c>
      <c r="T480" s="13" t="s">
        <v>173</v>
      </c>
      <c r="U480" s="13">
        <v>60</v>
      </c>
      <c r="V480" s="13">
        <v>2</v>
      </c>
      <c r="W480" s="13">
        <v>12</v>
      </c>
      <c r="X480" s="14">
        <v>4</v>
      </c>
      <c r="Y480" s="13">
        <v>14</v>
      </c>
      <c r="Z480" s="13">
        <v>-4</v>
      </c>
      <c r="AA480" s="1">
        <v>86</v>
      </c>
      <c r="AB480" s="14">
        <v>39</v>
      </c>
      <c r="AC480" s="14">
        <v>50</v>
      </c>
      <c r="AD480" s="15">
        <f t="shared" si="162"/>
        <v>2.3255813953488372E-2</v>
      </c>
      <c r="AE480" s="15">
        <f t="shared" si="163"/>
        <v>1.1428571428571429E-2</v>
      </c>
      <c r="AF480" s="16">
        <v>1166.4333333333</v>
      </c>
      <c r="AG480" s="17">
        <f t="shared" si="164"/>
        <v>19.440555555555001</v>
      </c>
      <c r="AH480" s="29">
        <v>1519</v>
      </c>
      <c r="AI480" s="17">
        <f t="shared" si="165"/>
        <v>25.316666666666666</v>
      </c>
      <c r="AJ480" s="19">
        <f t="shared" si="166"/>
        <v>0.76789554531487814</v>
      </c>
      <c r="AK480" s="20">
        <f>'Even Strength'!AA480+'Power Play'!R480+'Penalty Kill'!L480</f>
        <v>51.857142857142854</v>
      </c>
      <c r="AL480" s="19">
        <f t="shared" si="167"/>
        <v>2.6674722699642728</v>
      </c>
      <c r="AM480" s="15">
        <f>IF(('Even Strength'!BR480+'Power Play'!AK480+'Penalty Kill'!AG480)&gt;0,V480/('Even Strength'!BR480+'Power Play'!AK480+'Penalty Kill'!AG480),0)</f>
        <v>6.4516129032258063E-2</v>
      </c>
      <c r="AN480" s="15">
        <f>IF(('Even Strength'!BR480+'Power Play'!AK480+'Penalty Kill'!AG480)&gt;0,W480/('Even Strength'!BR480+'Power Play'!AK480+'Penalty Kill'!AG480),0)</f>
        <v>0.38709677419354838</v>
      </c>
      <c r="AO480" s="15">
        <f t="shared" si="168"/>
        <v>0.45161290322580644</v>
      </c>
      <c r="AP480" s="13">
        <v>0</v>
      </c>
      <c r="AQ480" s="13">
        <v>0</v>
      </c>
      <c r="AR480" s="21">
        <f t="shared" si="169"/>
        <v>0</v>
      </c>
      <c r="AS480" s="22">
        <v>0</v>
      </c>
      <c r="AT480" s="1"/>
      <c r="AU480" s="1"/>
      <c r="AV480">
        <v>138</v>
      </c>
      <c r="AW480" s="13">
        <v>170</v>
      </c>
      <c r="AX480" s="13">
        <v>105</v>
      </c>
      <c r="AY480" s="13">
        <v>39</v>
      </c>
      <c r="AZ480" s="13">
        <v>22</v>
      </c>
      <c r="BA480" s="13">
        <v>15</v>
      </c>
      <c r="BB480" s="16">
        <f t="shared" si="170"/>
        <v>7.0985625696569912</v>
      </c>
      <c r="BC480" s="17">
        <f t="shared" si="171"/>
        <v>8.7446060640702079</v>
      </c>
      <c r="BD480" s="17">
        <f t="shared" si="172"/>
        <v>5.4010802160433631</v>
      </c>
      <c r="BE480" s="17">
        <f t="shared" si="173"/>
        <v>2.0061155088161065</v>
      </c>
      <c r="BF480" s="17">
        <f t="shared" si="174"/>
        <v>1.1316549024090856</v>
      </c>
      <c r="BG480" s="17">
        <f t="shared" si="175"/>
        <v>0.77158288800619468</v>
      </c>
      <c r="BH480" s="13">
        <v>25</v>
      </c>
      <c r="BI480" s="13">
        <v>10</v>
      </c>
      <c r="BJ480" s="13">
        <v>1</v>
      </c>
      <c r="BK480" s="13">
        <v>0</v>
      </c>
      <c r="BL480" s="13">
        <v>0</v>
      </c>
      <c r="BM480" s="13">
        <v>0</v>
      </c>
      <c r="BN480" s="13">
        <f t="shared" si="176"/>
        <v>301</v>
      </c>
      <c r="BO480" s="16">
        <v>-2.3359999999999999</v>
      </c>
      <c r="BP480" s="1"/>
      <c r="BQ480" s="1"/>
      <c r="BR480" s="23" t="str">
        <f t="shared" si="177"/>
        <v xml:space="preserve"> </v>
      </c>
      <c r="BS480" s="1"/>
      <c r="BT480" s="13">
        <v>0</v>
      </c>
      <c r="BU480" s="13">
        <v>15</v>
      </c>
      <c r="BV480" s="13">
        <v>0</v>
      </c>
      <c r="BW480" s="13">
        <v>0</v>
      </c>
      <c r="BX480" s="13">
        <v>0</v>
      </c>
      <c r="BY480" s="13">
        <v>0</v>
      </c>
      <c r="BZ480" s="13">
        <v>0</v>
      </c>
      <c r="CA480" s="13">
        <v>0</v>
      </c>
      <c r="CB480" s="23">
        <f t="shared" si="178"/>
        <v>0</v>
      </c>
      <c r="CC480" s="16">
        <v>0.30000000000000004</v>
      </c>
      <c r="CD480" s="16">
        <v>1.9</v>
      </c>
      <c r="CE480" s="16">
        <v>2.2000000000000002</v>
      </c>
      <c r="CF480" s="24">
        <f t="shared" si="179"/>
        <v>3.6666666666666667E-2</v>
      </c>
      <c r="CG480" s="24">
        <f t="shared" si="180"/>
        <v>0.11316549024090858</v>
      </c>
      <c r="CH480" s="25">
        <v>6</v>
      </c>
      <c r="CI480" s="16">
        <v>16.899999999999999</v>
      </c>
      <c r="CJ480" s="16">
        <v>20.100000000000001</v>
      </c>
      <c r="CK480" s="16">
        <v>-6.9</v>
      </c>
      <c r="CL480" s="16">
        <v>1.3</v>
      </c>
      <c r="CM480" s="16">
        <v>1.2</v>
      </c>
      <c r="CN480" s="16">
        <v>0</v>
      </c>
      <c r="CO480" s="16">
        <v>2.5</v>
      </c>
      <c r="CP480" s="26">
        <f t="shared" si="181"/>
        <v>4.1666666666666664E-2</v>
      </c>
      <c r="CQ480" s="26">
        <f t="shared" si="182"/>
        <v>0.12859714800103245</v>
      </c>
      <c r="CR480" s="13">
        <v>0</v>
      </c>
      <c r="CS480" s="13">
        <v>0</v>
      </c>
      <c r="CT480" s="13">
        <v>0</v>
      </c>
      <c r="CU480" s="13">
        <v>0</v>
      </c>
      <c r="CV480" s="13">
        <v>-0.83</v>
      </c>
      <c r="CW480" s="13">
        <v>0.63</v>
      </c>
      <c r="CX480" s="13">
        <v>-1.06</v>
      </c>
      <c r="CY480" s="13">
        <v>1.94</v>
      </c>
      <c r="CZ480" s="13">
        <v>-2.02</v>
      </c>
      <c r="DA480" s="13">
        <v>-1.34</v>
      </c>
      <c r="DB480" s="27">
        <v>8.85</v>
      </c>
      <c r="DC480" s="27">
        <v>-2.68</v>
      </c>
      <c r="DD480" s="27">
        <v>11.53</v>
      </c>
      <c r="DE480" s="27">
        <v>2.2000000000000002</v>
      </c>
      <c r="DF480" s="27">
        <v>1.87</v>
      </c>
      <c r="DG480" s="27">
        <v>-30.51</v>
      </c>
      <c r="DH480" s="27">
        <v>32.39</v>
      </c>
      <c r="DI480" s="27">
        <v>4.7300000000000004</v>
      </c>
      <c r="DJ480" s="1">
        <v>186</v>
      </c>
      <c r="DK480" s="28">
        <v>21</v>
      </c>
      <c r="DL480" s="28" t="s">
        <v>416</v>
      </c>
      <c r="DM480" s="1">
        <v>1.1000000000000001</v>
      </c>
      <c r="DN480" s="1">
        <v>0.28200000000000003</v>
      </c>
      <c r="DO480" s="1">
        <v>0</v>
      </c>
      <c r="DP480" s="16">
        <f t="shared" si="183"/>
        <v>1.3297872340425532</v>
      </c>
    </row>
    <row r="481" spans="1:120" x14ac:dyDescent="0.2">
      <c r="A481" s="13">
        <v>45</v>
      </c>
      <c r="B481" s="13" t="s">
        <v>1835</v>
      </c>
      <c r="C481" s="13" t="s">
        <v>1836</v>
      </c>
      <c r="D481" s="13" t="s">
        <v>229</v>
      </c>
      <c r="E481" s="13" t="s">
        <v>123</v>
      </c>
      <c r="F481" s="1" t="s">
        <v>124</v>
      </c>
      <c r="G481" s="13">
        <v>74</v>
      </c>
      <c r="H481" s="13">
        <v>195</v>
      </c>
      <c r="I481" s="13" t="s">
        <v>125</v>
      </c>
      <c r="J481" s="13">
        <v>2011</v>
      </c>
      <c r="K481" s="13">
        <v>3</v>
      </c>
      <c r="L481" s="13">
        <v>73</v>
      </c>
      <c r="M481" s="13" t="s">
        <v>159</v>
      </c>
      <c r="N481" s="1">
        <v>21</v>
      </c>
      <c r="O481" s="13" t="s">
        <v>1837</v>
      </c>
      <c r="P481" s="13" t="s">
        <v>1838</v>
      </c>
      <c r="Q481" s="1" t="str">
        <f t="shared" si="161"/>
        <v>CAR</v>
      </c>
      <c r="R481" s="13" t="s">
        <v>358</v>
      </c>
      <c r="S481" s="1"/>
      <c r="T481" s="13" t="s">
        <v>173</v>
      </c>
      <c r="U481" s="13">
        <v>2</v>
      </c>
      <c r="V481" s="13">
        <v>0</v>
      </c>
      <c r="W481" s="13">
        <v>0</v>
      </c>
      <c r="X481" s="14">
        <v>0</v>
      </c>
      <c r="Y481" s="13">
        <v>0</v>
      </c>
      <c r="Z481" s="13">
        <v>-2</v>
      </c>
      <c r="AA481" s="1">
        <v>0</v>
      </c>
      <c r="AB481" s="14">
        <v>0</v>
      </c>
      <c r="AC481" s="14">
        <v>4</v>
      </c>
      <c r="AD481" s="15">
        <f t="shared" si="162"/>
        <v>0</v>
      </c>
      <c r="AE481" s="15">
        <f t="shared" si="163"/>
        <v>0</v>
      </c>
      <c r="AF481" s="16">
        <v>27.683333333299998</v>
      </c>
      <c r="AG481" s="17">
        <f t="shared" si="164"/>
        <v>13.841666666649999</v>
      </c>
      <c r="AH481" s="29">
        <v>39</v>
      </c>
      <c r="AI481" s="17">
        <f t="shared" si="165"/>
        <v>19.5</v>
      </c>
      <c r="AJ481" s="19">
        <f t="shared" si="166"/>
        <v>0.7098290598282051</v>
      </c>
      <c r="AK481" s="20">
        <f>'Even Strength'!AA481+'Power Play'!R481+'Penalty Kill'!L481</f>
        <v>0</v>
      </c>
      <c r="AL481" s="19">
        <f t="shared" si="167"/>
        <v>0</v>
      </c>
      <c r="AM481" s="15">
        <f>IF(('Even Strength'!BR481+'Power Play'!AK481+'Penalty Kill'!AG481)&gt;0,V481/('Even Strength'!BR481+'Power Play'!AK481+'Penalty Kill'!AG481),0)</f>
        <v>0</v>
      </c>
      <c r="AN481" s="15">
        <f>IF(('Even Strength'!BR481+'Power Play'!AK481+'Penalty Kill'!AG481)&gt;0,W481/('Even Strength'!BR481+'Power Play'!AK481+'Penalty Kill'!AG481),0)</f>
        <v>0</v>
      </c>
      <c r="AO481" s="15">
        <f t="shared" si="168"/>
        <v>0</v>
      </c>
      <c r="AP481" s="13">
        <v>0</v>
      </c>
      <c r="AQ481" s="13">
        <v>0</v>
      </c>
      <c r="AR481" s="21">
        <f t="shared" si="169"/>
        <v>0</v>
      </c>
      <c r="AS481" s="22">
        <v>0</v>
      </c>
      <c r="AT481" s="1"/>
      <c r="AU481" s="1"/>
      <c r="AV481">
        <v>0</v>
      </c>
      <c r="AW481" s="13">
        <v>3</v>
      </c>
      <c r="AX481" s="13">
        <v>4</v>
      </c>
      <c r="AY481" s="13">
        <v>0</v>
      </c>
      <c r="AZ481" s="13">
        <v>0</v>
      </c>
      <c r="BA481" s="13">
        <v>2</v>
      </c>
      <c r="BB481" s="16">
        <f t="shared" si="170"/>
        <v>0</v>
      </c>
      <c r="BC481" s="17">
        <f t="shared" si="171"/>
        <v>6.5021071643666497</v>
      </c>
      <c r="BD481" s="17">
        <f t="shared" si="172"/>
        <v>8.6694762191555323</v>
      </c>
      <c r="BE481" s="17">
        <f t="shared" si="173"/>
        <v>0</v>
      </c>
      <c r="BF481" s="17">
        <f t="shared" si="174"/>
        <v>0</v>
      </c>
      <c r="BG481" s="17">
        <f t="shared" si="175"/>
        <v>4.3347381095777662</v>
      </c>
      <c r="BH481" s="13">
        <v>10</v>
      </c>
      <c r="BI481" s="13">
        <v>0</v>
      </c>
      <c r="BJ481" s="13">
        <v>2</v>
      </c>
      <c r="BK481" s="13">
        <v>0</v>
      </c>
      <c r="BL481" s="13">
        <v>0</v>
      </c>
      <c r="BM481" s="13">
        <v>0</v>
      </c>
      <c r="BN481" s="13">
        <f t="shared" si="176"/>
        <v>19</v>
      </c>
      <c r="BO481" s="16">
        <v>0.13300000000000001</v>
      </c>
      <c r="BP481" s="1"/>
      <c r="BQ481" s="1"/>
      <c r="BR481" s="23" t="str">
        <f t="shared" si="177"/>
        <v xml:space="preserve"> </v>
      </c>
      <c r="BS481" s="1"/>
      <c r="BT481" s="13">
        <v>0</v>
      </c>
      <c r="BU481" s="13">
        <v>0</v>
      </c>
      <c r="BV481" s="13">
        <v>0</v>
      </c>
      <c r="BW481" s="13">
        <v>0</v>
      </c>
      <c r="BX481" s="13">
        <v>0</v>
      </c>
      <c r="BY481" s="13">
        <v>0</v>
      </c>
      <c r="BZ481" s="13">
        <v>0</v>
      </c>
      <c r="CA481" s="13">
        <v>0</v>
      </c>
      <c r="CB481" s="23">
        <f t="shared" si="178"/>
        <v>0</v>
      </c>
      <c r="CC481" s="16">
        <v>0</v>
      </c>
      <c r="CD481" s="16">
        <v>-0.1</v>
      </c>
      <c r="CE481" s="16">
        <v>-0.1</v>
      </c>
      <c r="CF481" s="24">
        <f t="shared" si="179"/>
        <v>-0.05</v>
      </c>
      <c r="CG481" s="24">
        <f t="shared" si="180"/>
        <v>-0.21673690547888833</v>
      </c>
      <c r="CH481" s="25">
        <v>4</v>
      </c>
      <c r="CI481" s="16">
        <v>0.1</v>
      </c>
      <c r="CJ481" s="16">
        <v>0.1</v>
      </c>
      <c r="CK481" s="16">
        <v>0</v>
      </c>
      <c r="CL481" s="16">
        <v>0</v>
      </c>
      <c r="CM481" s="16">
        <v>0</v>
      </c>
      <c r="CN481" s="16">
        <v>0</v>
      </c>
      <c r="CO481" s="16">
        <v>0</v>
      </c>
      <c r="CP481" s="26">
        <f t="shared" si="181"/>
        <v>0</v>
      </c>
      <c r="CQ481" s="26">
        <f t="shared" si="182"/>
        <v>0</v>
      </c>
      <c r="CR481" s="13">
        <v>0</v>
      </c>
      <c r="CS481" s="13">
        <v>0</v>
      </c>
      <c r="CT481" s="13">
        <v>0</v>
      </c>
      <c r="CU481" s="13">
        <v>0</v>
      </c>
      <c r="CV481" s="13">
        <v>0</v>
      </c>
      <c r="CW481" s="13">
        <v>0</v>
      </c>
      <c r="CX481" s="13">
        <v>0</v>
      </c>
      <c r="CY481" s="13">
        <v>0</v>
      </c>
      <c r="CZ481" s="13">
        <v>0</v>
      </c>
      <c r="DA481" s="13">
        <v>0</v>
      </c>
      <c r="DB481" s="27">
        <v>-9.6999999999999993</v>
      </c>
      <c r="DC481" s="27">
        <v>11.6</v>
      </c>
      <c r="DD481" s="27">
        <v>-21.3</v>
      </c>
      <c r="DE481" s="27">
        <v>-46.32</v>
      </c>
      <c r="DF481" s="27">
        <v>-11.89</v>
      </c>
      <c r="DG481" s="27">
        <v>8.67</v>
      </c>
      <c r="DH481" s="27">
        <v>-20.56</v>
      </c>
      <c r="DI481" s="27">
        <v>-44.7</v>
      </c>
      <c r="DJ481" s="1">
        <v>4</v>
      </c>
      <c r="DK481" s="1"/>
      <c r="DL481" s="1"/>
      <c r="DM481" s="1">
        <v>1.7000000000000001E-2</v>
      </c>
      <c r="DN481" s="1">
        <v>0</v>
      </c>
      <c r="DO481" s="1">
        <v>0.06</v>
      </c>
      <c r="DP481" s="16">
        <f t="shared" si="183"/>
        <v>-1.1004346831388697E-2</v>
      </c>
    </row>
    <row r="482" spans="1:120" x14ac:dyDescent="0.2">
      <c r="A482" s="13">
        <v>17</v>
      </c>
      <c r="B482" s="13" t="s">
        <v>1835</v>
      </c>
      <c r="C482" s="13" t="s">
        <v>622</v>
      </c>
      <c r="D482" s="13" t="s">
        <v>182</v>
      </c>
      <c r="E482" s="13" t="s">
        <v>123</v>
      </c>
      <c r="F482" s="1" t="s">
        <v>124</v>
      </c>
      <c r="G482" s="13">
        <v>77</v>
      </c>
      <c r="H482" s="13">
        <v>207</v>
      </c>
      <c r="I482" s="13" t="s">
        <v>125</v>
      </c>
      <c r="J482" s="13">
        <v>2011</v>
      </c>
      <c r="K482" s="13">
        <v>3</v>
      </c>
      <c r="L482" s="13">
        <v>67</v>
      </c>
      <c r="M482" s="13" t="s">
        <v>159</v>
      </c>
      <c r="N482" s="1">
        <v>21</v>
      </c>
      <c r="O482" s="13" t="s">
        <v>144</v>
      </c>
      <c r="P482" s="13" t="s">
        <v>1839</v>
      </c>
      <c r="Q482" s="1" t="str">
        <f t="shared" si="161"/>
        <v>WPG</v>
      </c>
      <c r="R482" s="13" t="s">
        <v>584</v>
      </c>
      <c r="S482" s="1"/>
      <c r="T482" s="13" t="s">
        <v>129</v>
      </c>
      <c r="U482" s="13">
        <v>80</v>
      </c>
      <c r="V482" s="13">
        <v>11</v>
      </c>
      <c r="W482" s="13">
        <v>12</v>
      </c>
      <c r="X482" s="14">
        <v>9</v>
      </c>
      <c r="Y482" s="13">
        <v>23</v>
      </c>
      <c r="Z482" s="13">
        <v>1</v>
      </c>
      <c r="AA482" s="1">
        <v>104</v>
      </c>
      <c r="AB482" s="14">
        <v>41</v>
      </c>
      <c r="AC482" s="14">
        <v>39</v>
      </c>
      <c r="AD482" s="15">
        <f t="shared" si="162"/>
        <v>0.10576923076923077</v>
      </c>
      <c r="AE482" s="15">
        <f t="shared" si="163"/>
        <v>5.9782608695652176E-2</v>
      </c>
      <c r="AF482" s="16">
        <v>1100.25</v>
      </c>
      <c r="AG482" s="17">
        <f t="shared" si="164"/>
        <v>13.753125000000001</v>
      </c>
      <c r="AH482" s="29">
        <v>1592</v>
      </c>
      <c r="AI482" s="17">
        <f t="shared" si="165"/>
        <v>19.899999999999999</v>
      </c>
      <c r="AJ482" s="19">
        <f t="shared" si="166"/>
        <v>0.69111180904522618</v>
      </c>
      <c r="AK482" s="20">
        <f>'Even Strength'!AA482+'Power Play'!R482+'Penalty Kill'!L482</f>
        <v>104.20833333333333</v>
      </c>
      <c r="AL482" s="19">
        <f t="shared" si="167"/>
        <v>5.6827993637809593</v>
      </c>
      <c r="AM482" s="15">
        <f>IF(('Even Strength'!BR482+'Power Play'!AK482+'Penalty Kill'!AG482)&gt;0,V482/('Even Strength'!BR482+'Power Play'!AK482+'Penalty Kill'!AG482),0)</f>
        <v>0.28205128205128205</v>
      </c>
      <c r="AN482" s="15">
        <f>IF(('Even Strength'!BR482+'Power Play'!AK482+'Penalty Kill'!AG482)&gt;0,W482/('Even Strength'!BR482+'Power Play'!AK482+'Penalty Kill'!AG482),0)</f>
        <v>0.30769230769230771</v>
      </c>
      <c r="AO482" s="15">
        <f t="shared" si="168"/>
        <v>0.58974358974358976</v>
      </c>
      <c r="AP482" s="13">
        <v>402</v>
      </c>
      <c r="AQ482" s="13">
        <v>449</v>
      </c>
      <c r="AR482" s="21">
        <f t="shared" si="169"/>
        <v>0.47238542890716806</v>
      </c>
      <c r="AS482" s="22">
        <v>17.2</v>
      </c>
      <c r="AT482" s="13">
        <v>11</v>
      </c>
      <c r="AU482" s="13">
        <v>6</v>
      </c>
      <c r="AV482">
        <v>131</v>
      </c>
      <c r="AW482" s="13">
        <v>256</v>
      </c>
      <c r="AX482" s="13">
        <v>32</v>
      </c>
      <c r="AY482" s="13">
        <v>41</v>
      </c>
      <c r="AZ482" s="13">
        <v>14</v>
      </c>
      <c r="BA482" s="13">
        <v>25</v>
      </c>
      <c r="BB482" s="16">
        <f t="shared" si="170"/>
        <v>7.1438309475119297</v>
      </c>
      <c r="BC482" s="17">
        <f t="shared" si="171"/>
        <v>13.960463531015678</v>
      </c>
      <c r="BD482" s="17">
        <f t="shared" si="172"/>
        <v>1.7450579413769598</v>
      </c>
      <c r="BE482" s="17">
        <f t="shared" si="173"/>
        <v>2.2358554873892298</v>
      </c>
      <c r="BF482" s="17">
        <f t="shared" si="174"/>
        <v>0.76346284935241993</v>
      </c>
      <c r="BG482" s="17">
        <f t="shared" si="175"/>
        <v>1.3633265167007498</v>
      </c>
      <c r="BH482" s="13">
        <v>46</v>
      </c>
      <c r="BI482" s="13">
        <v>13</v>
      </c>
      <c r="BJ482" s="13">
        <v>2</v>
      </c>
      <c r="BK482" s="13">
        <v>0</v>
      </c>
      <c r="BL482" s="13">
        <v>1</v>
      </c>
      <c r="BM482" s="13">
        <v>0</v>
      </c>
      <c r="BN482" s="13">
        <f t="shared" si="176"/>
        <v>336</v>
      </c>
      <c r="BO482" s="16">
        <v>-2.77</v>
      </c>
      <c r="BP482" s="1"/>
      <c r="BQ482" s="1"/>
      <c r="BR482" s="23" t="str">
        <f t="shared" si="177"/>
        <v xml:space="preserve"> </v>
      </c>
      <c r="BS482" s="1"/>
      <c r="BT482" s="13">
        <v>1</v>
      </c>
      <c r="BU482" s="13">
        <v>23</v>
      </c>
      <c r="BV482" s="13">
        <v>0</v>
      </c>
      <c r="BW482" s="13">
        <v>0</v>
      </c>
      <c r="BX482" s="13">
        <v>2</v>
      </c>
      <c r="BY482" s="13">
        <v>1</v>
      </c>
      <c r="BZ482" s="13">
        <v>0</v>
      </c>
      <c r="CA482" s="13">
        <v>0</v>
      </c>
      <c r="CB482" s="23">
        <f t="shared" si="178"/>
        <v>0</v>
      </c>
      <c r="CC482" s="16">
        <v>0.8</v>
      </c>
      <c r="CD482" s="16">
        <v>1.2</v>
      </c>
      <c r="CE482" s="16">
        <v>2</v>
      </c>
      <c r="CF482" s="24">
        <f t="shared" si="179"/>
        <v>2.5000000000000001E-2</v>
      </c>
      <c r="CG482" s="24">
        <f t="shared" si="180"/>
        <v>0.10906612133605999</v>
      </c>
      <c r="CH482" s="25">
        <v>4</v>
      </c>
      <c r="CI482" s="16">
        <v>22</v>
      </c>
      <c r="CJ482" s="16">
        <v>20.5</v>
      </c>
      <c r="CK482" s="16">
        <v>-3.1</v>
      </c>
      <c r="CL482" s="16">
        <v>0</v>
      </c>
      <c r="CM482" s="16">
        <v>1.9</v>
      </c>
      <c r="CN482" s="16">
        <v>0</v>
      </c>
      <c r="CO482" s="16">
        <v>2</v>
      </c>
      <c r="CP482" s="26">
        <f t="shared" si="181"/>
        <v>2.5000000000000001E-2</v>
      </c>
      <c r="CQ482" s="26">
        <f t="shared" si="182"/>
        <v>0.10906612133605999</v>
      </c>
      <c r="CR482" s="13">
        <v>1</v>
      </c>
      <c r="CS482" s="13">
        <v>3</v>
      </c>
      <c r="CT482" s="13">
        <v>0</v>
      </c>
      <c r="CU482" s="13">
        <v>0.03</v>
      </c>
      <c r="CV482" s="13">
        <v>-0.35</v>
      </c>
      <c r="CW482" s="13">
        <v>1.2</v>
      </c>
      <c r="CX482" s="13">
        <v>1.74</v>
      </c>
      <c r="CY482" s="13">
        <v>3.83</v>
      </c>
      <c r="CZ482" s="13">
        <v>-0.64</v>
      </c>
      <c r="DA482" s="13">
        <v>5.81</v>
      </c>
      <c r="DB482" s="27">
        <v>19.02</v>
      </c>
      <c r="DC482" s="27">
        <v>-58.22</v>
      </c>
      <c r="DD482" s="27">
        <v>77.239999999999995</v>
      </c>
      <c r="DE482" s="27">
        <v>4.7</v>
      </c>
      <c r="DF482" s="27">
        <v>1.99</v>
      </c>
      <c r="DG482" s="27">
        <v>-36.06</v>
      </c>
      <c r="DH482" s="27">
        <v>38.049999999999997</v>
      </c>
      <c r="DI482" s="27">
        <v>2.3199999999999998</v>
      </c>
      <c r="DJ482" s="1">
        <v>186</v>
      </c>
      <c r="DK482" s="28">
        <v>1</v>
      </c>
      <c r="DL482" s="28" t="s">
        <v>201</v>
      </c>
      <c r="DM482" s="1">
        <v>0.92500000000000004</v>
      </c>
      <c r="DN482" s="1">
        <v>1.0999999999999999E-2</v>
      </c>
      <c r="DO482" s="1">
        <v>0.107</v>
      </c>
      <c r="DP482" s="16">
        <f t="shared" si="183"/>
        <v>1.2021276595744681</v>
      </c>
    </row>
    <row r="483" spans="1:120" x14ac:dyDescent="0.2">
      <c r="A483" s="13">
        <v>17</v>
      </c>
      <c r="B483" s="13" t="s">
        <v>345</v>
      </c>
      <c r="C483" s="13" t="s">
        <v>586</v>
      </c>
      <c r="D483" s="13" t="s">
        <v>187</v>
      </c>
      <c r="E483" s="13" t="s">
        <v>141</v>
      </c>
      <c r="F483" s="1" t="s">
        <v>142</v>
      </c>
      <c r="G483" s="13">
        <v>75</v>
      </c>
      <c r="H483" s="13">
        <v>235</v>
      </c>
      <c r="I483" s="13" t="s">
        <v>125</v>
      </c>
      <c r="J483" s="13">
        <v>2006</v>
      </c>
      <c r="K483" s="13">
        <v>2</v>
      </c>
      <c r="L483" s="13">
        <v>50</v>
      </c>
      <c r="M483" s="1"/>
      <c r="N483" s="1">
        <v>26</v>
      </c>
      <c r="O483" s="13" t="s">
        <v>1840</v>
      </c>
      <c r="P483" s="13" t="s">
        <v>1841</v>
      </c>
      <c r="Q483" s="1" t="str">
        <f t="shared" si="161"/>
        <v>BOS</v>
      </c>
      <c r="R483" s="13" t="s">
        <v>314</v>
      </c>
      <c r="S483" s="1"/>
      <c r="T483" s="13" t="s">
        <v>129</v>
      </c>
      <c r="U483" s="13">
        <v>81</v>
      </c>
      <c r="V483" s="13">
        <v>18</v>
      </c>
      <c r="W483" s="13">
        <v>26</v>
      </c>
      <c r="X483" s="14">
        <v>17</v>
      </c>
      <c r="Y483" s="13">
        <v>44</v>
      </c>
      <c r="Z483" s="13">
        <v>13</v>
      </c>
      <c r="AA483" s="1">
        <v>141</v>
      </c>
      <c r="AB483" s="14">
        <v>73</v>
      </c>
      <c r="AC483" s="14">
        <v>61</v>
      </c>
      <c r="AD483" s="15">
        <f t="shared" si="162"/>
        <v>0.1276595744680851</v>
      </c>
      <c r="AE483" s="15">
        <f t="shared" si="163"/>
        <v>6.545454545454546E-2</v>
      </c>
      <c r="AF483" s="16">
        <v>1324.9666666666999</v>
      </c>
      <c r="AG483" s="17">
        <f t="shared" si="164"/>
        <v>16.35761316872469</v>
      </c>
      <c r="AH483" s="29">
        <v>1648</v>
      </c>
      <c r="AI483" s="17">
        <f t="shared" si="165"/>
        <v>20.345679012345681</v>
      </c>
      <c r="AJ483" s="19">
        <f t="shared" si="166"/>
        <v>0.80398462783173541</v>
      </c>
      <c r="AK483" s="20">
        <f>'Even Strength'!AA483+'Power Play'!R483+'Penalty Kill'!L483</f>
        <v>151.45833333333334</v>
      </c>
      <c r="AL483" s="19">
        <f t="shared" si="167"/>
        <v>6.8586631110214897</v>
      </c>
      <c r="AM483" s="15">
        <f>IF(('Even Strength'!BR483+'Power Play'!AK483+'Penalty Kill'!AG483)&gt;0,V483/('Even Strength'!BR483+'Power Play'!AK483+'Penalty Kill'!AG483),0)</f>
        <v>0.3</v>
      </c>
      <c r="AN483" s="15">
        <f>IF(('Even Strength'!BR483+'Power Play'!AK483+'Penalty Kill'!AG483)&gt;0,W483/('Even Strength'!BR483+'Power Play'!AK483+'Penalty Kill'!AG483),0)</f>
        <v>0.43333333333333335</v>
      </c>
      <c r="AO483" s="15">
        <f t="shared" si="168"/>
        <v>0.73333333333333339</v>
      </c>
      <c r="AP483" s="13">
        <v>34</v>
      </c>
      <c r="AQ483" s="13">
        <v>42</v>
      </c>
      <c r="AR483" s="21">
        <f t="shared" si="169"/>
        <v>0.44736842105263158</v>
      </c>
      <c r="AS483" s="22">
        <v>1.5</v>
      </c>
      <c r="AT483" s="1"/>
      <c r="AU483" s="1"/>
      <c r="AV483">
        <v>132</v>
      </c>
      <c r="AW483" s="13">
        <v>259</v>
      </c>
      <c r="AX483" s="13">
        <v>23</v>
      </c>
      <c r="AY483" s="13">
        <v>73</v>
      </c>
      <c r="AZ483" s="13">
        <v>46</v>
      </c>
      <c r="BA483" s="13">
        <v>31</v>
      </c>
      <c r="BB483" s="16">
        <f t="shared" si="170"/>
        <v>5.9775088681474768</v>
      </c>
      <c r="BC483" s="17">
        <f t="shared" si="171"/>
        <v>11.72859694583482</v>
      </c>
      <c r="BD483" s="17">
        <f t="shared" si="172"/>
        <v>1.0415356361166057</v>
      </c>
      <c r="BE483" s="17">
        <f t="shared" si="173"/>
        <v>3.3057435407179225</v>
      </c>
      <c r="BF483" s="17">
        <f t="shared" si="174"/>
        <v>2.0830712722332114</v>
      </c>
      <c r="BG483" s="17">
        <f t="shared" si="175"/>
        <v>1.4038089008528165</v>
      </c>
      <c r="BH483" s="13">
        <v>81</v>
      </c>
      <c r="BI483" s="13">
        <v>18</v>
      </c>
      <c r="BJ483" s="13">
        <v>3</v>
      </c>
      <c r="BK483" s="13">
        <v>2</v>
      </c>
      <c r="BL483" s="13">
        <v>1</v>
      </c>
      <c r="BM483" s="13">
        <v>0</v>
      </c>
      <c r="BN483" s="13">
        <f t="shared" si="176"/>
        <v>366</v>
      </c>
      <c r="BO483" s="16">
        <v>-5.2910000000000004</v>
      </c>
      <c r="BP483" s="13">
        <v>2</v>
      </c>
      <c r="BQ483" s="13">
        <v>0</v>
      </c>
      <c r="BR483" s="23">
        <f t="shared" si="177"/>
        <v>0</v>
      </c>
      <c r="BS483" s="13">
        <v>0</v>
      </c>
      <c r="BT483" s="13">
        <v>5</v>
      </c>
      <c r="BU483" s="13">
        <v>27</v>
      </c>
      <c r="BV483" s="13">
        <v>0</v>
      </c>
      <c r="BW483" s="13">
        <v>2</v>
      </c>
      <c r="BX483" s="13">
        <v>4</v>
      </c>
      <c r="BY483" s="13">
        <v>3</v>
      </c>
      <c r="BZ483" s="13">
        <v>0</v>
      </c>
      <c r="CA483" s="13">
        <v>0</v>
      </c>
      <c r="CB483" s="23">
        <f t="shared" si="178"/>
        <v>0</v>
      </c>
      <c r="CC483" s="16">
        <v>3.3</v>
      </c>
      <c r="CD483" s="16">
        <v>2</v>
      </c>
      <c r="CE483" s="16">
        <v>5.3</v>
      </c>
      <c r="CF483" s="24">
        <f t="shared" si="179"/>
        <v>6.5432098765432101E-2</v>
      </c>
      <c r="CG483" s="24">
        <f t="shared" si="180"/>
        <v>0.24000603788773958</v>
      </c>
      <c r="CH483" s="25">
        <v>5</v>
      </c>
      <c r="CI483" s="16">
        <v>29</v>
      </c>
      <c r="CJ483" s="16">
        <v>24.9</v>
      </c>
      <c r="CK483" s="16">
        <v>11</v>
      </c>
      <c r="CL483" s="16">
        <v>5.4</v>
      </c>
      <c r="CM483" s="16">
        <v>3.4</v>
      </c>
      <c r="CN483" s="16">
        <v>-0.5</v>
      </c>
      <c r="CO483" s="16">
        <v>8.1999999999999993</v>
      </c>
      <c r="CP483" s="26">
        <f t="shared" si="181"/>
        <v>0.10123456790123456</v>
      </c>
      <c r="CQ483" s="26">
        <f t="shared" si="182"/>
        <v>0.37133009635461589</v>
      </c>
      <c r="CR483" s="13">
        <v>3</v>
      </c>
      <c r="CS483" s="13">
        <v>4</v>
      </c>
      <c r="CT483" s="13">
        <v>4</v>
      </c>
      <c r="CU483" s="13">
        <v>0.03</v>
      </c>
      <c r="CV483" s="13">
        <v>-1.31</v>
      </c>
      <c r="CW483" s="13">
        <v>1.04</v>
      </c>
      <c r="CX483" s="13">
        <v>3.27</v>
      </c>
      <c r="CY483" s="13">
        <v>-1.66</v>
      </c>
      <c r="CZ483" s="13">
        <v>2.4300000000000002</v>
      </c>
      <c r="DA483" s="13">
        <v>3.8</v>
      </c>
      <c r="DB483" s="27">
        <v>-3.63</v>
      </c>
      <c r="DC483" s="27">
        <v>74.77</v>
      </c>
      <c r="DD483" s="27">
        <v>-78.39</v>
      </c>
      <c r="DE483" s="27">
        <v>-4.24</v>
      </c>
      <c r="DF483" s="27">
        <v>-2.58</v>
      </c>
      <c r="DG483" s="27">
        <v>80.61</v>
      </c>
      <c r="DH483" s="27">
        <v>-83.2</v>
      </c>
      <c r="DI483" s="27">
        <v>-4.5</v>
      </c>
      <c r="DJ483" s="1">
        <v>186</v>
      </c>
      <c r="DK483" s="28">
        <v>1</v>
      </c>
      <c r="DL483" s="28" t="s">
        <v>155</v>
      </c>
      <c r="DM483" s="1">
        <v>6</v>
      </c>
      <c r="DN483" s="1">
        <v>7.2999999999999995E-2</v>
      </c>
      <c r="DO483" s="1">
        <v>0</v>
      </c>
      <c r="DP483" s="16">
        <f t="shared" si="183"/>
        <v>-3.395744680851065</v>
      </c>
    </row>
    <row r="484" spans="1:120" x14ac:dyDescent="0.2">
      <c r="A484" s="13">
        <v>19</v>
      </c>
      <c r="B484" s="13" t="s">
        <v>1842</v>
      </c>
      <c r="C484" s="13" t="s">
        <v>1843</v>
      </c>
      <c r="D484" s="13" t="s">
        <v>325</v>
      </c>
      <c r="E484" s="13" t="s">
        <v>141</v>
      </c>
      <c r="F484" s="1" t="s">
        <v>142</v>
      </c>
      <c r="G484" s="13">
        <v>73</v>
      </c>
      <c r="H484" s="13">
        <v>206</v>
      </c>
      <c r="I484" s="13" t="s">
        <v>150</v>
      </c>
      <c r="J484" s="13">
        <v>2002</v>
      </c>
      <c r="K484" s="13">
        <v>1</v>
      </c>
      <c r="L484" s="13">
        <v>7</v>
      </c>
      <c r="M484" s="1"/>
      <c r="N484" s="1">
        <v>31</v>
      </c>
      <c r="O484" s="13" t="s">
        <v>1844</v>
      </c>
      <c r="P484" s="13" t="s">
        <v>1845</v>
      </c>
      <c r="Q484" s="1" t="str">
        <f t="shared" si="161"/>
        <v>TOR</v>
      </c>
      <c r="R484" s="13" t="s">
        <v>249</v>
      </c>
      <c r="S484" s="1"/>
      <c r="T484" s="13" t="s">
        <v>844</v>
      </c>
      <c r="U484" s="13">
        <v>55</v>
      </c>
      <c r="V484" s="13">
        <v>10</v>
      </c>
      <c r="W484" s="13">
        <v>11</v>
      </c>
      <c r="X484" s="14">
        <v>7</v>
      </c>
      <c r="Y484" s="13">
        <v>21</v>
      </c>
      <c r="Z484" s="13">
        <v>-10</v>
      </c>
      <c r="AA484" s="1">
        <v>97</v>
      </c>
      <c r="AB484" s="14">
        <v>42</v>
      </c>
      <c r="AC484" s="14">
        <v>31</v>
      </c>
      <c r="AD484" s="15">
        <f t="shared" si="162"/>
        <v>0.10309278350515463</v>
      </c>
      <c r="AE484" s="15">
        <f t="shared" si="163"/>
        <v>5.8823529411764705E-2</v>
      </c>
      <c r="AF484" s="16">
        <v>851.96666666670001</v>
      </c>
      <c r="AG484" s="17">
        <f t="shared" si="164"/>
        <v>15.490303030303636</v>
      </c>
      <c r="AH484" s="29">
        <v>1087</v>
      </c>
      <c r="AI484" s="17">
        <f t="shared" si="165"/>
        <v>19.763636363636362</v>
      </c>
      <c r="AJ484" s="19">
        <f t="shared" si="166"/>
        <v>0.78377798221407546</v>
      </c>
      <c r="AK484" s="20">
        <f>'Even Strength'!AA484+'Power Play'!R484+'Penalty Kill'!L484</f>
        <v>62.470588235294116</v>
      </c>
      <c r="AL484" s="19">
        <f t="shared" si="167"/>
        <v>4.3995093244463792</v>
      </c>
      <c r="AM484" s="15">
        <f>IF(('Even Strength'!BR484+'Power Play'!AK484+'Penalty Kill'!AG484)&gt;0,V484/('Even Strength'!BR484+'Power Play'!AK484+'Penalty Kill'!AG484),0)</f>
        <v>0.25</v>
      </c>
      <c r="AN484" s="15">
        <f>IF(('Even Strength'!BR484+'Power Play'!AK484+'Penalty Kill'!AG484)&gt;0,W484/('Even Strength'!BR484+'Power Play'!AK484+'Penalty Kill'!AG484),0)</f>
        <v>0.27500000000000002</v>
      </c>
      <c r="AO484" s="15">
        <f t="shared" si="168"/>
        <v>0.52500000000000002</v>
      </c>
      <c r="AP484" s="13">
        <v>4</v>
      </c>
      <c r="AQ484" s="13">
        <v>2</v>
      </c>
      <c r="AR484" s="21">
        <f t="shared" si="169"/>
        <v>0.66666666666666663</v>
      </c>
      <c r="AS484" s="22">
        <v>0.1</v>
      </c>
      <c r="AT484" s="1"/>
      <c r="AU484" s="1"/>
      <c r="AV484">
        <v>98</v>
      </c>
      <c r="AW484" s="13">
        <v>78</v>
      </c>
      <c r="AX484" s="13">
        <v>20</v>
      </c>
      <c r="AY484" s="13">
        <v>42</v>
      </c>
      <c r="AZ484" s="13">
        <v>22</v>
      </c>
      <c r="BA484" s="13">
        <v>36</v>
      </c>
      <c r="BB484" s="16">
        <f t="shared" si="170"/>
        <v>6.9016784694234161</v>
      </c>
      <c r="BC484" s="17">
        <f t="shared" si="171"/>
        <v>5.4931726593370049</v>
      </c>
      <c r="BD484" s="17">
        <f t="shared" si="172"/>
        <v>1.4085058100864116</v>
      </c>
      <c r="BE484" s="17">
        <f t="shared" si="173"/>
        <v>2.9578622011814639</v>
      </c>
      <c r="BF484" s="17">
        <f t="shared" si="174"/>
        <v>1.5493563910950527</v>
      </c>
      <c r="BG484" s="17">
        <f t="shared" si="175"/>
        <v>2.535310458155541</v>
      </c>
      <c r="BH484" s="13">
        <v>26</v>
      </c>
      <c r="BI484" s="13">
        <v>13</v>
      </c>
      <c r="BJ484" s="13">
        <v>0</v>
      </c>
      <c r="BK484" s="13">
        <v>0</v>
      </c>
      <c r="BL484" s="13">
        <v>0</v>
      </c>
      <c r="BM484" s="13">
        <v>0</v>
      </c>
      <c r="BN484" s="13">
        <f t="shared" si="176"/>
        <v>124</v>
      </c>
      <c r="BO484" s="16">
        <v>-4.4749999999999996</v>
      </c>
      <c r="BP484" s="13">
        <v>4</v>
      </c>
      <c r="BQ484" s="13">
        <v>2</v>
      </c>
      <c r="BR484" s="23">
        <f t="shared" si="177"/>
        <v>0.5</v>
      </c>
      <c r="BS484" s="13">
        <v>1</v>
      </c>
      <c r="BT484" s="13">
        <v>2</v>
      </c>
      <c r="BU484" s="13">
        <v>13</v>
      </c>
      <c r="BV484" s="13">
        <v>0</v>
      </c>
      <c r="BW484" s="13">
        <v>0</v>
      </c>
      <c r="BX484" s="13">
        <v>1</v>
      </c>
      <c r="BY484" s="13">
        <v>0</v>
      </c>
      <c r="BZ484" s="13">
        <v>0</v>
      </c>
      <c r="CA484" s="13">
        <v>0</v>
      </c>
      <c r="CB484" s="23">
        <f t="shared" si="178"/>
        <v>0</v>
      </c>
      <c r="CC484" s="16">
        <v>1.2</v>
      </c>
      <c r="CD484" s="16">
        <v>0.5</v>
      </c>
      <c r="CE484" s="16">
        <v>1.7000000000000002</v>
      </c>
      <c r="CF484" s="24">
        <f t="shared" si="179"/>
        <v>3.0909090909090914E-2</v>
      </c>
      <c r="CG484" s="24">
        <f t="shared" si="180"/>
        <v>0.11972299385734497</v>
      </c>
      <c r="CH484" s="25">
        <v>6</v>
      </c>
      <c r="CI484" s="16">
        <v>19.899999999999999</v>
      </c>
      <c r="CJ484" s="16">
        <v>18.600000000000001</v>
      </c>
      <c r="CK484" s="16">
        <v>-0.9</v>
      </c>
      <c r="CL484" s="16">
        <v>0.30000000000000004</v>
      </c>
      <c r="CM484" s="16">
        <v>0.7</v>
      </c>
      <c r="CN484" s="16">
        <v>0.1</v>
      </c>
      <c r="CO484" s="16">
        <v>1.1000000000000001</v>
      </c>
      <c r="CP484" s="26">
        <f t="shared" si="181"/>
        <v>0.02</v>
      </c>
      <c r="CQ484" s="26">
        <f t="shared" si="182"/>
        <v>7.746781955475264E-2</v>
      </c>
      <c r="CR484" s="13">
        <v>0</v>
      </c>
      <c r="CS484" s="13">
        <v>3</v>
      </c>
      <c r="CT484" s="13">
        <v>3</v>
      </c>
      <c r="CU484" s="13">
        <v>0.02</v>
      </c>
      <c r="CV484" s="13">
        <v>-0.57999999999999996</v>
      </c>
      <c r="CW484" s="13">
        <v>-0.03</v>
      </c>
      <c r="CX484" s="13">
        <v>2.02</v>
      </c>
      <c r="CY484" s="13">
        <v>-3.76</v>
      </c>
      <c r="CZ484" s="13">
        <v>0.55000000000000004</v>
      </c>
      <c r="DA484" s="13">
        <v>-1.78</v>
      </c>
      <c r="DB484" s="27">
        <v>11.78</v>
      </c>
      <c r="DC484" s="27">
        <v>41.03</v>
      </c>
      <c r="DD484" s="27">
        <v>-29.25</v>
      </c>
      <c r="DE484" s="27">
        <v>-2.5300000000000002</v>
      </c>
      <c r="DF484" s="27">
        <v>25.03</v>
      </c>
      <c r="DG484" s="27">
        <v>35.33</v>
      </c>
      <c r="DH484" s="27">
        <v>-10.3</v>
      </c>
      <c r="DI484" s="27">
        <v>-0.89</v>
      </c>
      <c r="DJ484" s="1">
        <v>186</v>
      </c>
      <c r="DK484" s="28">
        <v>27</v>
      </c>
      <c r="DL484" s="28" t="s">
        <v>1846</v>
      </c>
      <c r="DM484" s="1">
        <v>5.25</v>
      </c>
      <c r="DN484" s="1">
        <v>0.76800000000000002</v>
      </c>
      <c r="DO484" s="1">
        <v>0</v>
      </c>
      <c r="DP484" s="16">
        <f t="shared" si="183"/>
        <v>-8.9</v>
      </c>
    </row>
    <row r="485" spans="1:120" x14ac:dyDescent="0.2">
      <c r="A485" s="13">
        <v>3</v>
      </c>
      <c r="B485" s="13" t="s">
        <v>1847</v>
      </c>
      <c r="C485" s="13" t="s">
        <v>1848</v>
      </c>
      <c r="D485" s="1"/>
      <c r="E485" s="13" t="s">
        <v>234</v>
      </c>
      <c r="F485" s="1" t="s">
        <v>235</v>
      </c>
      <c r="G485" s="13">
        <v>74</v>
      </c>
      <c r="H485" s="13">
        <v>206</v>
      </c>
      <c r="I485" s="13" t="s">
        <v>125</v>
      </c>
      <c r="J485" s="13">
        <v>2012</v>
      </c>
      <c r="K485" s="13">
        <v>1</v>
      </c>
      <c r="L485" s="13">
        <v>22</v>
      </c>
      <c r="M485" s="1"/>
      <c r="N485" s="1">
        <v>20</v>
      </c>
      <c r="O485" s="13" t="s">
        <v>1572</v>
      </c>
      <c r="P485" s="13" t="s">
        <v>1849</v>
      </c>
      <c r="Q485" s="1" t="str">
        <f t="shared" si="161"/>
        <v>PIT</v>
      </c>
      <c r="R485" s="13" t="s">
        <v>153</v>
      </c>
      <c r="S485" s="1"/>
      <c r="T485" s="13" t="s">
        <v>173</v>
      </c>
      <c r="U485" s="13">
        <v>20</v>
      </c>
      <c r="V485" s="13">
        <v>1</v>
      </c>
      <c r="W485" s="13">
        <v>8</v>
      </c>
      <c r="X485" s="14">
        <v>4</v>
      </c>
      <c r="Y485" s="13">
        <v>9</v>
      </c>
      <c r="Z485" s="13">
        <v>1</v>
      </c>
      <c r="AA485" s="1">
        <v>27</v>
      </c>
      <c r="AB485" s="14">
        <v>11</v>
      </c>
      <c r="AC485" s="14">
        <v>18</v>
      </c>
      <c r="AD485" s="15">
        <f t="shared" si="162"/>
        <v>3.7037037037037035E-2</v>
      </c>
      <c r="AE485" s="15">
        <f t="shared" si="163"/>
        <v>1.7857142857142856E-2</v>
      </c>
      <c r="AF485" s="16">
        <v>414.1666666667</v>
      </c>
      <c r="AG485" s="17">
        <f t="shared" si="164"/>
        <v>20.708333333334998</v>
      </c>
      <c r="AH485" s="29">
        <v>516</v>
      </c>
      <c r="AI485" s="17">
        <f t="shared" si="165"/>
        <v>25.8</v>
      </c>
      <c r="AJ485" s="19">
        <f t="shared" si="166"/>
        <v>0.80264857881143414</v>
      </c>
      <c r="AK485" s="20">
        <f>'Even Strength'!AA485+'Power Play'!R485+'Penalty Kill'!L485</f>
        <v>45.6</v>
      </c>
      <c r="AL485" s="19">
        <f t="shared" si="167"/>
        <v>6.6060362173032914</v>
      </c>
      <c r="AM485" s="15">
        <f>IF(('Even Strength'!BR485+'Power Play'!AK485+'Penalty Kill'!AG485)&gt;0,V485/('Even Strength'!BR485+'Power Play'!AK485+'Penalty Kill'!AG485),0)</f>
        <v>5.5555555555555552E-2</v>
      </c>
      <c r="AN485" s="15">
        <f>IF(('Even Strength'!BR485+'Power Play'!AK485+'Penalty Kill'!AG485)&gt;0,W485/('Even Strength'!BR485+'Power Play'!AK485+'Penalty Kill'!AG485),0)</f>
        <v>0.44444444444444442</v>
      </c>
      <c r="AO485" s="15">
        <f t="shared" si="168"/>
        <v>0.5</v>
      </c>
      <c r="AP485" s="13">
        <v>0</v>
      </c>
      <c r="AQ485" s="13">
        <v>0</v>
      </c>
      <c r="AR485" s="21">
        <f t="shared" si="169"/>
        <v>0</v>
      </c>
      <c r="AS485" s="22">
        <v>0</v>
      </c>
      <c r="AT485" s="1"/>
      <c r="AU485" s="1"/>
      <c r="AV485">
        <v>42</v>
      </c>
      <c r="AW485" s="13">
        <v>18</v>
      </c>
      <c r="AX485" s="13">
        <v>33</v>
      </c>
      <c r="AY485" s="13">
        <v>11</v>
      </c>
      <c r="AZ485" s="13">
        <v>11</v>
      </c>
      <c r="BA485" s="13">
        <v>3</v>
      </c>
      <c r="BB485" s="16">
        <f t="shared" si="170"/>
        <v>6.0845070422530316</v>
      </c>
      <c r="BC485" s="17">
        <f t="shared" si="171"/>
        <v>2.6076458752512992</v>
      </c>
      <c r="BD485" s="17">
        <f t="shared" si="172"/>
        <v>4.7806841046273822</v>
      </c>
      <c r="BE485" s="17">
        <f t="shared" si="173"/>
        <v>1.5935613682091272</v>
      </c>
      <c r="BF485" s="17">
        <f t="shared" si="174"/>
        <v>1.5935613682091272</v>
      </c>
      <c r="BG485" s="17">
        <f t="shared" si="175"/>
        <v>0.43460764587521655</v>
      </c>
      <c r="BH485" s="13">
        <v>10</v>
      </c>
      <c r="BI485" s="13">
        <v>5</v>
      </c>
      <c r="BJ485" s="13">
        <v>0</v>
      </c>
      <c r="BK485" s="13">
        <v>0</v>
      </c>
      <c r="BL485" s="13">
        <v>0</v>
      </c>
      <c r="BM485" s="13">
        <v>0</v>
      </c>
      <c r="BN485" s="13">
        <f t="shared" si="176"/>
        <v>61</v>
      </c>
      <c r="BO485" s="16">
        <v>3.56</v>
      </c>
      <c r="BP485" s="1"/>
      <c r="BQ485" s="1"/>
      <c r="BR485" s="23" t="str">
        <f t="shared" si="177"/>
        <v xml:space="preserve"> </v>
      </c>
      <c r="BS485" s="1"/>
      <c r="BT485" s="13">
        <v>0</v>
      </c>
      <c r="BU485" s="13">
        <v>4</v>
      </c>
      <c r="BV485" s="13">
        <v>0</v>
      </c>
      <c r="BW485" s="13">
        <v>0</v>
      </c>
      <c r="BX485" s="13">
        <v>0</v>
      </c>
      <c r="BY485" s="13">
        <v>0</v>
      </c>
      <c r="BZ485" s="13">
        <v>0</v>
      </c>
      <c r="CA485" s="13">
        <v>0</v>
      </c>
      <c r="CB485" s="23">
        <f t="shared" si="178"/>
        <v>0</v>
      </c>
      <c r="CC485" s="16">
        <v>0.60000000000000009</v>
      </c>
      <c r="CD485" s="16">
        <v>1</v>
      </c>
      <c r="CE485" s="16">
        <v>1.6</v>
      </c>
      <c r="CF485" s="24">
        <f t="shared" si="179"/>
        <v>0.08</v>
      </c>
      <c r="CG485" s="24">
        <f t="shared" si="180"/>
        <v>0.23179074446678216</v>
      </c>
      <c r="CH485" s="25">
        <v>6</v>
      </c>
      <c r="CI485" s="16">
        <v>9.1999999999999993</v>
      </c>
      <c r="CJ485" s="16">
        <v>8.8000000000000007</v>
      </c>
      <c r="CK485" s="16">
        <v>0.5</v>
      </c>
      <c r="CL485" s="16">
        <v>1.1000000000000001</v>
      </c>
      <c r="CM485" s="16">
        <v>0.9</v>
      </c>
      <c r="CN485" s="16">
        <v>0</v>
      </c>
      <c r="CO485" s="16">
        <v>2</v>
      </c>
      <c r="CP485" s="26">
        <f t="shared" si="181"/>
        <v>0.1</v>
      </c>
      <c r="CQ485" s="26">
        <f t="shared" si="182"/>
        <v>0.2897384305834777</v>
      </c>
      <c r="CR485" s="13">
        <v>0</v>
      </c>
      <c r="CS485" s="13">
        <v>0</v>
      </c>
      <c r="CT485" s="13">
        <v>1</v>
      </c>
      <c r="CU485" s="13">
        <v>0</v>
      </c>
      <c r="CV485" s="13">
        <v>0.51</v>
      </c>
      <c r="CW485" s="13">
        <v>0.04</v>
      </c>
      <c r="CX485" s="13">
        <v>-0.74</v>
      </c>
      <c r="CY485" s="13">
        <v>0.13</v>
      </c>
      <c r="CZ485" s="13">
        <v>-0.79</v>
      </c>
      <c r="DA485" s="13">
        <v>-0.85</v>
      </c>
      <c r="DB485" s="27">
        <v>-8.0500000000000007</v>
      </c>
      <c r="DC485" s="27">
        <v>14.95</v>
      </c>
      <c r="DD485" s="27">
        <v>-23</v>
      </c>
      <c r="DE485" s="27">
        <v>-4.22</v>
      </c>
      <c r="DF485" s="27">
        <v>-7.01</v>
      </c>
      <c r="DG485" s="27">
        <v>11.26</v>
      </c>
      <c r="DH485" s="27">
        <v>-18.27</v>
      </c>
      <c r="DI485" s="27">
        <v>-3.35</v>
      </c>
      <c r="DJ485" s="1">
        <v>186</v>
      </c>
      <c r="DK485" s="28">
        <v>62</v>
      </c>
      <c r="DL485" s="28" t="s">
        <v>1850</v>
      </c>
      <c r="DM485" s="1">
        <v>0.89400000000000002</v>
      </c>
      <c r="DN485" s="1">
        <v>6.5000000000000002E-2</v>
      </c>
      <c r="DO485" s="1">
        <v>0</v>
      </c>
      <c r="DP485" s="16">
        <f t="shared" si="183"/>
        <v>1.2680851063829788</v>
      </c>
    </row>
    <row r="486" spans="1:120" x14ac:dyDescent="0.2">
      <c r="A486" s="13">
        <v>16</v>
      </c>
      <c r="B486" s="13" t="s">
        <v>1851</v>
      </c>
      <c r="C486" s="13" t="s">
        <v>1852</v>
      </c>
      <c r="D486" s="13" t="s">
        <v>325</v>
      </c>
      <c r="E486" s="13" t="s">
        <v>141</v>
      </c>
      <c r="F486" s="1" t="s">
        <v>142</v>
      </c>
      <c r="G486" s="13">
        <v>72</v>
      </c>
      <c r="H486" s="13">
        <v>195</v>
      </c>
      <c r="I486" s="13" t="s">
        <v>125</v>
      </c>
      <c r="J486" s="13">
        <v>2003</v>
      </c>
      <c r="K486" s="13">
        <v>3</v>
      </c>
      <c r="L486" s="13">
        <v>74</v>
      </c>
      <c r="M486" s="1"/>
      <c r="N486" s="1">
        <v>29</v>
      </c>
      <c r="O486" s="13" t="s">
        <v>1853</v>
      </c>
      <c r="P486" s="13" t="s">
        <v>1854</v>
      </c>
      <c r="Q486" s="1" t="str">
        <f t="shared" si="161"/>
        <v>OTT</v>
      </c>
      <c r="R486" s="13" t="s">
        <v>482</v>
      </c>
      <c r="S486" s="1"/>
      <c r="T486" s="13" t="s">
        <v>129</v>
      </c>
      <c r="U486" s="13">
        <v>62</v>
      </c>
      <c r="V486" s="13">
        <v>16</v>
      </c>
      <c r="W486" s="13">
        <v>20</v>
      </c>
      <c r="X486" s="14">
        <v>13</v>
      </c>
      <c r="Y486" s="13">
        <v>36</v>
      </c>
      <c r="Z486" s="13">
        <v>-6</v>
      </c>
      <c r="AA486" s="1">
        <v>140</v>
      </c>
      <c r="AB486" s="14">
        <v>47</v>
      </c>
      <c r="AC486" s="14">
        <v>57</v>
      </c>
      <c r="AD486" s="15">
        <f t="shared" si="162"/>
        <v>0.11428571428571428</v>
      </c>
      <c r="AE486" s="15">
        <f t="shared" si="163"/>
        <v>6.5573770491803282E-2</v>
      </c>
      <c r="AF486" s="16">
        <v>1054.2833333333001</v>
      </c>
      <c r="AG486" s="17">
        <f t="shared" si="164"/>
        <v>17.004569892472581</v>
      </c>
      <c r="AH486" s="29">
        <v>1380</v>
      </c>
      <c r="AI486" s="17">
        <f t="shared" si="165"/>
        <v>22.258064516129032</v>
      </c>
      <c r="AJ486" s="19">
        <f t="shared" si="166"/>
        <v>0.76397342995166673</v>
      </c>
      <c r="AK486" s="20">
        <f>'Even Strength'!AA486+'Power Play'!R486+'Penalty Kill'!L486</f>
        <v>139.58749999999998</v>
      </c>
      <c r="AL486" s="19">
        <f t="shared" si="167"/>
        <v>7.944022005469999</v>
      </c>
      <c r="AM486" s="15">
        <f>IF(('Even Strength'!BR486+'Power Play'!AK486+'Penalty Kill'!AG486)&gt;0,V486/('Even Strength'!BR486+'Power Play'!AK486+'Penalty Kill'!AG486),0)</f>
        <v>0.30769230769230771</v>
      </c>
      <c r="AN486" s="15">
        <f>IF(('Even Strength'!BR486+'Power Play'!AK486+'Penalty Kill'!AG486)&gt;0,W486/('Even Strength'!BR486+'Power Play'!AK486+'Penalty Kill'!AG486),0)</f>
        <v>0.38461538461538464</v>
      </c>
      <c r="AO486" s="15">
        <f t="shared" si="168"/>
        <v>0.69230769230769229</v>
      </c>
      <c r="AP486" s="13">
        <v>8</v>
      </c>
      <c r="AQ486" s="13">
        <v>14</v>
      </c>
      <c r="AR486" s="21">
        <f t="shared" si="169"/>
        <v>0.36363636363636365</v>
      </c>
      <c r="AS486" s="22">
        <v>0.5</v>
      </c>
      <c r="AT486" s="1"/>
      <c r="AU486" s="1"/>
      <c r="AV486">
        <v>81</v>
      </c>
      <c r="AW486" s="13">
        <v>70</v>
      </c>
      <c r="AX486" s="13">
        <v>17</v>
      </c>
      <c r="AY486" s="13">
        <v>47</v>
      </c>
      <c r="AZ486" s="13">
        <v>36</v>
      </c>
      <c r="BA486" s="13">
        <v>31</v>
      </c>
      <c r="BB486" s="16">
        <f t="shared" si="170"/>
        <v>4.60976650805459</v>
      </c>
      <c r="BC486" s="17">
        <f t="shared" si="171"/>
        <v>3.9837488341212506</v>
      </c>
      <c r="BD486" s="17">
        <f t="shared" si="172"/>
        <v>0.96748185971516076</v>
      </c>
      <c r="BE486" s="17">
        <f t="shared" si="173"/>
        <v>2.6748027886242682</v>
      </c>
      <c r="BF486" s="17">
        <f t="shared" si="174"/>
        <v>2.0487851146909288</v>
      </c>
      <c r="BG486" s="17">
        <f t="shared" si="175"/>
        <v>1.7642316265394109</v>
      </c>
      <c r="BH486" s="13">
        <v>36</v>
      </c>
      <c r="BI486" s="13">
        <v>17</v>
      </c>
      <c r="BJ486" s="13">
        <v>0</v>
      </c>
      <c r="BK486" s="13">
        <v>0</v>
      </c>
      <c r="BL486" s="13">
        <v>0</v>
      </c>
      <c r="BM486" s="13">
        <v>0</v>
      </c>
      <c r="BN486" s="13">
        <f t="shared" si="176"/>
        <v>123</v>
      </c>
      <c r="BO486" s="16">
        <v>1.2310000000000001</v>
      </c>
      <c r="BP486" s="13">
        <v>1</v>
      </c>
      <c r="BQ486" s="13">
        <v>0</v>
      </c>
      <c r="BR486" s="23">
        <f t="shared" si="177"/>
        <v>0</v>
      </c>
      <c r="BS486" s="13">
        <v>0</v>
      </c>
      <c r="BT486" s="13">
        <v>4</v>
      </c>
      <c r="BU486" s="13">
        <v>22</v>
      </c>
      <c r="BV486" s="13">
        <v>0</v>
      </c>
      <c r="BW486" s="13">
        <v>0</v>
      </c>
      <c r="BX486" s="13">
        <v>5</v>
      </c>
      <c r="BY486" s="13">
        <v>1</v>
      </c>
      <c r="BZ486" s="13">
        <v>0</v>
      </c>
      <c r="CA486" s="13">
        <v>0</v>
      </c>
      <c r="CB486" s="23">
        <f t="shared" si="178"/>
        <v>0</v>
      </c>
      <c r="CC486" s="16">
        <v>3</v>
      </c>
      <c r="CD486" s="16">
        <v>0.7</v>
      </c>
      <c r="CE486" s="16">
        <v>3.8</v>
      </c>
      <c r="CF486" s="24">
        <f t="shared" si="179"/>
        <v>6.1290322580645158E-2</v>
      </c>
      <c r="CG486" s="24">
        <f t="shared" si="180"/>
        <v>0.21626065099515357</v>
      </c>
      <c r="CH486" s="25">
        <v>4</v>
      </c>
      <c r="CI486" s="16">
        <v>23.2</v>
      </c>
      <c r="CJ486" s="16">
        <v>18.899999999999999</v>
      </c>
      <c r="CK486" s="16">
        <v>-8.4</v>
      </c>
      <c r="CL486" s="16">
        <v>5.3</v>
      </c>
      <c r="CM486" s="16">
        <v>0.1</v>
      </c>
      <c r="CN486" s="16">
        <v>-0.30000000000000004</v>
      </c>
      <c r="CO486" s="16">
        <v>5.0999999999999996</v>
      </c>
      <c r="CP486" s="26">
        <f t="shared" si="181"/>
        <v>8.225806451612902E-2</v>
      </c>
      <c r="CQ486" s="26">
        <f t="shared" si="182"/>
        <v>0.29024455791454823</v>
      </c>
      <c r="CR486" s="13">
        <v>2</v>
      </c>
      <c r="CS486" s="13">
        <v>3</v>
      </c>
      <c r="CT486" s="13">
        <v>3</v>
      </c>
      <c r="CU486" s="13">
        <v>-0.01</v>
      </c>
      <c r="CV486" s="13">
        <v>0.84</v>
      </c>
      <c r="CW486" s="13">
        <v>0.17</v>
      </c>
      <c r="CX486" s="13">
        <v>5.74</v>
      </c>
      <c r="CY486" s="13">
        <v>-0.03</v>
      </c>
      <c r="CZ486" s="13">
        <v>-1.37</v>
      </c>
      <c r="DA486" s="13">
        <v>5.34</v>
      </c>
      <c r="DB486" s="27">
        <v>-13.61</v>
      </c>
      <c r="DC486" s="27">
        <v>7.67</v>
      </c>
      <c r="DD486" s="27">
        <v>-21.28</v>
      </c>
      <c r="DE486" s="27">
        <v>-1.59</v>
      </c>
      <c r="DF486" s="27">
        <v>-6.06</v>
      </c>
      <c r="DG486" s="27">
        <v>28.89</v>
      </c>
      <c r="DH486" s="27">
        <v>-34.96</v>
      </c>
      <c r="DI486" s="27">
        <v>-2.61</v>
      </c>
      <c r="DJ486" s="1">
        <v>186</v>
      </c>
      <c r="DK486" s="28">
        <v>20</v>
      </c>
      <c r="DL486" s="28" t="s">
        <v>1855</v>
      </c>
      <c r="DM486" s="1">
        <v>3.25</v>
      </c>
      <c r="DN486" s="1">
        <v>0.71299999999999997</v>
      </c>
      <c r="DO486" s="1">
        <v>0</v>
      </c>
      <c r="DP486" s="16">
        <f t="shared" si="183"/>
        <v>-0.64468085106383022</v>
      </c>
    </row>
    <row r="487" spans="1:120" x14ac:dyDescent="0.2">
      <c r="A487" s="13">
        <v>47</v>
      </c>
      <c r="B487" s="13" t="s">
        <v>1856</v>
      </c>
      <c r="C487" s="13" t="s">
        <v>1857</v>
      </c>
      <c r="D487" s="13" t="s">
        <v>495</v>
      </c>
      <c r="E487" s="13" t="s">
        <v>141</v>
      </c>
      <c r="F487" s="1" t="s">
        <v>142</v>
      </c>
      <c r="G487" s="13">
        <v>73</v>
      </c>
      <c r="H487" s="13">
        <v>190</v>
      </c>
      <c r="I487" s="13" t="s">
        <v>125</v>
      </c>
      <c r="J487" s="13">
        <v>2006</v>
      </c>
      <c r="K487" s="13">
        <v>6</v>
      </c>
      <c r="L487" s="13">
        <v>160</v>
      </c>
      <c r="M487" s="1"/>
      <c r="N487" s="1">
        <v>28</v>
      </c>
      <c r="O487" s="13" t="s">
        <v>160</v>
      </c>
      <c r="P487" s="13" t="s">
        <v>1858</v>
      </c>
      <c r="Q487" s="1" t="str">
        <f t="shared" si="161"/>
        <v>PHI</v>
      </c>
      <c r="R487" s="13" t="s">
        <v>167</v>
      </c>
      <c r="S487" s="1"/>
      <c r="T487" s="13" t="s">
        <v>173</v>
      </c>
      <c r="U487" s="13">
        <v>58</v>
      </c>
      <c r="V487" s="13">
        <v>2</v>
      </c>
      <c r="W487" s="13">
        <v>10</v>
      </c>
      <c r="X487" s="14">
        <v>4</v>
      </c>
      <c r="Y487" s="13">
        <v>12</v>
      </c>
      <c r="Z487" s="13">
        <v>-5</v>
      </c>
      <c r="AA487" s="1">
        <v>62</v>
      </c>
      <c r="AB487" s="14">
        <v>36</v>
      </c>
      <c r="AC487" s="14">
        <v>54</v>
      </c>
      <c r="AD487" s="15">
        <f t="shared" si="162"/>
        <v>3.2258064516129031E-2</v>
      </c>
      <c r="AE487" s="15">
        <f t="shared" si="163"/>
        <v>1.3157894736842105E-2</v>
      </c>
      <c r="AF487" s="16">
        <v>1160.7833333333001</v>
      </c>
      <c r="AG487" s="17">
        <f t="shared" si="164"/>
        <v>20.013505747125865</v>
      </c>
      <c r="AH487" s="29">
        <v>1565</v>
      </c>
      <c r="AI487" s="17">
        <f t="shared" si="165"/>
        <v>26.982758620689655</v>
      </c>
      <c r="AJ487" s="19">
        <f t="shared" si="166"/>
        <v>0.74171458998932915</v>
      </c>
      <c r="AK487" s="20">
        <f>'Even Strength'!AA487+'Power Play'!R487+'Penalty Kill'!L487</f>
        <v>44.714285714285715</v>
      </c>
      <c r="AL487" s="19">
        <f t="shared" si="167"/>
        <v>2.311247125812069</v>
      </c>
      <c r="AM487" s="15">
        <f>IF(('Even Strength'!BR487+'Power Play'!AK487+'Penalty Kill'!AG487)&gt;0,V487/('Even Strength'!BR487+'Power Play'!AK487+'Penalty Kill'!AG487),0)</f>
        <v>5.5555555555555552E-2</v>
      </c>
      <c r="AN487" s="15">
        <f>IF(('Even Strength'!BR487+'Power Play'!AK487+'Penalty Kill'!AG487)&gt;0,W487/('Even Strength'!BR487+'Power Play'!AK487+'Penalty Kill'!AG487),0)</f>
        <v>0.27777777777777779</v>
      </c>
      <c r="AO487" s="15">
        <f t="shared" si="168"/>
        <v>0.33333333333333337</v>
      </c>
      <c r="AP487" s="13">
        <v>0</v>
      </c>
      <c r="AQ487" s="13">
        <v>0</v>
      </c>
      <c r="AR487" s="21">
        <f t="shared" si="169"/>
        <v>0</v>
      </c>
      <c r="AS487" s="22">
        <v>0</v>
      </c>
      <c r="AT487" s="1"/>
      <c r="AU487" s="1"/>
      <c r="AV487">
        <v>117</v>
      </c>
      <c r="AW487" s="13">
        <v>35</v>
      </c>
      <c r="AX487" s="13">
        <v>86</v>
      </c>
      <c r="AY487" s="13">
        <v>36</v>
      </c>
      <c r="AZ487" s="13">
        <v>25</v>
      </c>
      <c r="BA487" s="13">
        <v>12</v>
      </c>
      <c r="BB487" s="16">
        <f t="shared" si="170"/>
        <v>6.0476402429395675</v>
      </c>
      <c r="BC487" s="17">
        <f t="shared" si="171"/>
        <v>1.8091231495973066</v>
      </c>
      <c r="BD487" s="17">
        <f t="shared" si="172"/>
        <v>4.4452740247248101</v>
      </c>
      <c r="BE487" s="17">
        <f t="shared" si="173"/>
        <v>1.8608123824429439</v>
      </c>
      <c r="BF487" s="17">
        <f t="shared" si="174"/>
        <v>1.2922308211409332</v>
      </c>
      <c r="BG487" s="17">
        <f t="shared" si="175"/>
        <v>0.62027079414764796</v>
      </c>
      <c r="BH487" s="13">
        <v>41</v>
      </c>
      <c r="BI487" s="13">
        <v>18</v>
      </c>
      <c r="BJ487" s="13">
        <v>1</v>
      </c>
      <c r="BK487" s="13">
        <v>0</v>
      </c>
      <c r="BL487" s="13">
        <v>0</v>
      </c>
      <c r="BM487" s="13">
        <v>0</v>
      </c>
      <c r="BN487" s="13">
        <f t="shared" si="176"/>
        <v>163</v>
      </c>
      <c r="BO487" s="16">
        <v>-4.3220000000000001</v>
      </c>
      <c r="BP487" s="1"/>
      <c r="BQ487" s="1"/>
      <c r="BR487" s="23" t="str">
        <f t="shared" si="177"/>
        <v xml:space="preserve"> </v>
      </c>
      <c r="BS487" s="1"/>
      <c r="BT487" s="13">
        <v>0</v>
      </c>
      <c r="BU487" s="13">
        <v>20</v>
      </c>
      <c r="BV487" s="13">
        <v>0</v>
      </c>
      <c r="BW487" s="13">
        <v>0</v>
      </c>
      <c r="BX487" s="13">
        <v>0</v>
      </c>
      <c r="BY487" s="13">
        <v>0</v>
      </c>
      <c r="BZ487" s="13">
        <v>0</v>
      </c>
      <c r="CA487" s="13">
        <v>0</v>
      </c>
      <c r="CB487" s="23">
        <f t="shared" si="178"/>
        <v>0</v>
      </c>
      <c r="CC487" s="16">
        <v>0.1</v>
      </c>
      <c r="CD487" s="16">
        <v>2</v>
      </c>
      <c r="CE487" s="16">
        <v>2</v>
      </c>
      <c r="CF487" s="24">
        <f t="shared" si="179"/>
        <v>3.4482758620689655E-2</v>
      </c>
      <c r="CG487" s="24">
        <f t="shared" si="180"/>
        <v>0.10337846569127467</v>
      </c>
      <c r="CH487" s="25">
        <v>1</v>
      </c>
      <c r="CI487" s="16">
        <v>20.2</v>
      </c>
      <c r="CJ487" s="16">
        <v>21.9</v>
      </c>
      <c r="CK487" s="16">
        <v>-3.5</v>
      </c>
      <c r="CL487" s="16">
        <v>-0.30000000000000004</v>
      </c>
      <c r="CM487" s="16">
        <v>1.7000000000000002</v>
      </c>
      <c r="CN487" s="16">
        <v>0</v>
      </c>
      <c r="CO487" s="16">
        <v>1.4</v>
      </c>
      <c r="CP487" s="26">
        <f t="shared" si="181"/>
        <v>2.4137931034482758E-2</v>
      </c>
      <c r="CQ487" s="26">
        <f t="shared" si="182"/>
        <v>7.2364925983892256E-2</v>
      </c>
      <c r="CR487" s="13">
        <v>0</v>
      </c>
      <c r="CS487" s="13">
        <v>0</v>
      </c>
      <c r="CT487" s="13">
        <v>0</v>
      </c>
      <c r="CU487" s="13">
        <v>0</v>
      </c>
      <c r="CV487" s="13">
        <v>-0.03</v>
      </c>
      <c r="CW487" s="13">
        <v>-0.7</v>
      </c>
      <c r="CX487" s="13">
        <v>-2.19</v>
      </c>
      <c r="CY487" s="13">
        <v>0.64</v>
      </c>
      <c r="CZ487" s="13">
        <v>-1.0900000000000001</v>
      </c>
      <c r="DA487" s="13">
        <v>-3.37</v>
      </c>
      <c r="DB487" s="27">
        <v>-36.049999999999997</v>
      </c>
      <c r="DC487" s="27">
        <v>-16.579999999999998</v>
      </c>
      <c r="DD487" s="27">
        <v>-19.46</v>
      </c>
      <c r="DE487" s="27">
        <v>-1.25</v>
      </c>
      <c r="DF487" s="27">
        <v>-25.64</v>
      </c>
      <c r="DG487" s="27">
        <v>4.9800000000000004</v>
      </c>
      <c r="DH487" s="27">
        <v>-30.61</v>
      </c>
      <c r="DI487" s="27">
        <v>-1.97</v>
      </c>
      <c r="DJ487" s="1">
        <v>186</v>
      </c>
      <c r="DK487" s="28">
        <v>17</v>
      </c>
      <c r="DL487" s="28" t="s">
        <v>1846</v>
      </c>
      <c r="DM487" s="1">
        <v>5</v>
      </c>
      <c r="DN487" s="1">
        <v>0.42699999999999999</v>
      </c>
      <c r="DO487" s="1">
        <v>0</v>
      </c>
      <c r="DP487" s="16">
        <f t="shared" si="183"/>
        <v>-8.0680851063829788</v>
      </c>
    </row>
    <row r="488" spans="1:120" x14ac:dyDescent="0.2">
      <c r="A488" s="13">
        <v>17</v>
      </c>
      <c r="B488" s="13" t="s">
        <v>1859</v>
      </c>
      <c r="C488" s="13" t="s">
        <v>1860</v>
      </c>
      <c r="D488" s="13" t="s">
        <v>158</v>
      </c>
      <c r="E488" s="13" t="s">
        <v>141</v>
      </c>
      <c r="F488" s="1" t="s">
        <v>142</v>
      </c>
      <c r="G488" s="13">
        <v>71</v>
      </c>
      <c r="H488" s="13">
        <v>181</v>
      </c>
      <c r="I488" s="13" t="s">
        <v>125</v>
      </c>
      <c r="J488" s="13">
        <v>1999</v>
      </c>
      <c r="K488" s="13">
        <v>5</v>
      </c>
      <c r="L488" s="13">
        <v>128</v>
      </c>
      <c r="M488" s="1"/>
      <c r="N488" s="1">
        <v>33</v>
      </c>
      <c r="O488" s="13" t="s">
        <v>935</v>
      </c>
      <c r="P488" s="13" t="s">
        <v>1861</v>
      </c>
      <c r="Q488" s="1" t="str">
        <f t="shared" si="161"/>
        <v>FLA</v>
      </c>
      <c r="R488" s="13" t="s">
        <v>302</v>
      </c>
      <c r="S488" s="1"/>
      <c r="T488" s="13" t="s">
        <v>146</v>
      </c>
      <c r="U488" s="13">
        <v>82</v>
      </c>
      <c r="V488" s="13">
        <v>5</v>
      </c>
      <c r="W488" s="13">
        <v>6</v>
      </c>
      <c r="X488" s="14">
        <v>2</v>
      </c>
      <c r="Y488" s="13">
        <v>11</v>
      </c>
      <c r="Z488" s="13">
        <v>-17</v>
      </c>
      <c r="AA488" s="1">
        <v>72</v>
      </c>
      <c r="AB488" s="14">
        <v>28</v>
      </c>
      <c r="AC488" s="14">
        <v>24</v>
      </c>
      <c r="AD488" s="15">
        <f t="shared" si="162"/>
        <v>6.9444444444444448E-2</v>
      </c>
      <c r="AE488" s="15">
        <f t="shared" si="163"/>
        <v>4.0322580645161289E-2</v>
      </c>
      <c r="AF488" s="16">
        <v>1020.9666666667</v>
      </c>
      <c r="AG488" s="17">
        <f t="shared" si="164"/>
        <v>12.450813008130488</v>
      </c>
      <c r="AH488" s="29">
        <v>1495</v>
      </c>
      <c r="AI488" s="17">
        <f t="shared" si="165"/>
        <v>18.23170731707317</v>
      </c>
      <c r="AJ488" s="19">
        <f t="shared" si="166"/>
        <v>0.68292084726869562</v>
      </c>
      <c r="AK488" s="20">
        <f>'Even Strength'!AA488+'Power Play'!R488+'Penalty Kill'!L488</f>
        <v>61.090909090909086</v>
      </c>
      <c r="AL488" s="19">
        <f t="shared" si="167"/>
        <v>3.5901804291237962</v>
      </c>
      <c r="AM488" s="15">
        <f>IF(('Even Strength'!BR488+'Power Play'!AK488+'Penalty Kill'!AG488)&gt;0,V488/('Even Strength'!BR488+'Power Play'!AK488+'Penalty Kill'!AG488),0)</f>
        <v>0.41666666666666669</v>
      </c>
      <c r="AN488" s="15">
        <f>IF(('Even Strength'!BR488+'Power Play'!AK488+'Penalty Kill'!AG488)&gt;0,W488/('Even Strength'!BR488+'Power Play'!AK488+'Penalty Kill'!AG488),0)</f>
        <v>0.5</v>
      </c>
      <c r="AO488" s="15">
        <f t="shared" si="168"/>
        <v>0.91666666666666674</v>
      </c>
      <c r="AP488" s="13">
        <v>543</v>
      </c>
      <c r="AQ488" s="13">
        <v>479</v>
      </c>
      <c r="AR488" s="21">
        <f t="shared" si="169"/>
        <v>0.53131115459882583</v>
      </c>
      <c r="AS488" s="22">
        <v>19.8</v>
      </c>
      <c r="AT488" s="13">
        <v>3</v>
      </c>
      <c r="AU488" s="13">
        <v>3</v>
      </c>
      <c r="AV488">
        <v>88</v>
      </c>
      <c r="AW488" s="13">
        <v>273</v>
      </c>
      <c r="AX488" s="13">
        <v>51</v>
      </c>
      <c r="AY488" s="13">
        <v>29</v>
      </c>
      <c r="AZ488" s="13">
        <v>12</v>
      </c>
      <c r="BA488" s="13">
        <v>26</v>
      </c>
      <c r="BB488" s="16">
        <f t="shared" si="170"/>
        <v>5.1715694276664221</v>
      </c>
      <c r="BC488" s="17">
        <f t="shared" si="171"/>
        <v>16.043618792646967</v>
      </c>
      <c r="BD488" s="17">
        <f t="shared" si="172"/>
        <v>2.9971595546703127</v>
      </c>
      <c r="BE488" s="17">
        <f t="shared" si="173"/>
        <v>1.7042671977537069</v>
      </c>
      <c r="BF488" s="17">
        <f t="shared" si="174"/>
        <v>0.70521401286360297</v>
      </c>
      <c r="BG488" s="17">
        <f t="shared" si="175"/>
        <v>1.5279636945378066</v>
      </c>
      <c r="BH488" s="13">
        <v>45</v>
      </c>
      <c r="BI488" s="13">
        <v>20</v>
      </c>
      <c r="BJ488" s="13">
        <v>1</v>
      </c>
      <c r="BK488" s="13">
        <v>0</v>
      </c>
      <c r="BL488" s="13">
        <v>0</v>
      </c>
      <c r="BM488" s="13">
        <v>0</v>
      </c>
      <c r="BN488" s="13">
        <f t="shared" si="176"/>
        <v>370</v>
      </c>
      <c r="BO488" s="16">
        <v>-3.21</v>
      </c>
      <c r="BP488" s="13">
        <v>1</v>
      </c>
      <c r="BQ488" s="13">
        <v>1</v>
      </c>
      <c r="BR488" s="23">
        <f t="shared" si="177"/>
        <v>1</v>
      </c>
      <c r="BS488" s="13">
        <v>0</v>
      </c>
      <c r="BT488" s="13">
        <v>2</v>
      </c>
      <c r="BU488" s="13">
        <v>24</v>
      </c>
      <c r="BV488" s="13">
        <v>0</v>
      </c>
      <c r="BW488" s="13">
        <v>0</v>
      </c>
      <c r="BX488" s="13">
        <v>0</v>
      </c>
      <c r="BY488" s="13">
        <v>1</v>
      </c>
      <c r="BZ488" s="13">
        <v>0</v>
      </c>
      <c r="CA488" s="13">
        <v>1</v>
      </c>
      <c r="CB488" s="23">
        <f t="shared" si="178"/>
        <v>1</v>
      </c>
      <c r="CC488" s="16">
        <v>-1.1000000000000001</v>
      </c>
      <c r="CD488" s="16">
        <v>0.4</v>
      </c>
      <c r="CE488" s="16">
        <v>-0.60000000000000009</v>
      </c>
      <c r="CF488" s="24">
        <f t="shared" si="179"/>
        <v>-7.3170731707317086E-3</v>
      </c>
      <c r="CG488" s="24">
        <f t="shared" si="180"/>
        <v>-3.5260700643180154E-2</v>
      </c>
      <c r="CH488" s="25">
        <v>4</v>
      </c>
      <c r="CI488" s="16">
        <v>16</v>
      </c>
      <c r="CJ488" s="16">
        <v>21.7</v>
      </c>
      <c r="CK488" s="16">
        <v>-17.2</v>
      </c>
      <c r="CL488" s="16">
        <v>-2.5</v>
      </c>
      <c r="CM488" s="16">
        <v>1.5</v>
      </c>
      <c r="CN488" s="16">
        <v>0.60000000000000009</v>
      </c>
      <c r="CO488" s="16">
        <v>-0.4</v>
      </c>
      <c r="CP488" s="26">
        <f t="shared" si="181"/>
        <v>-4.8780487804878049E-3</v>
      </c>
      <c r="CQ488" s="26">
        <f t="shared" si="182"/>
        <v>-2.3507133762120099E-2</v>
      </c>
      <c r="CR488" s="13">
        <v>1</v>
      </c>
      <c r="CS488" s="13">
        <v>1</v>
      </c>
      <c r="CT488" s="13">
        <v>1</v>
      </c>
      <c r="CU488" s="13">
        <v>0.82</v>
      </c>
      <c r="CV488" s="13">
        <v>0.30000000000000004</v>
      </c>
      <c r="CW488" s="13">
        <v>0.03</v>
      </c>
      <c r="CX488" s="13">
        <v>-3.72</v>
      </c>
      <c r="CY488" s="13">
        <v>2.5300000000000002</v>
      </c>
      <c r="CZ488" s="13">
        <v>-1.39</v>
      </c>
      <c r="DA488" s="13">
        <v>-1.43</v>
      </c>
      <c r="DB488" s="27">
        <v>-38.479999999999997</v>
      </c>
      <c r="DC488" s="27">
        <v>-10.49</v>
      </c>
      <c r="DD488" s="27">
        <v>-27.98</v>
      </c>
      <c r="DE488" s="27">
        <v>-2.09</v>
      </c>
      <c r="DF488" s="27">
        <v>-48.97</v>
      </c>
      <c r="DG488" s="27">
        <v>-11.15</v>
      </c>
      <c r="DH488" s="27">
        <v>-37.82</v>
      </c>
      <c r="DI488" s="27">
        <v>-2.83</v>
      </c>
      <c r="DJ488" s="1">
        <v>186</v>
      </c>
      <c r="DK488" s="1"/>
      <c r="DL488" s="1"/>
      <c r="DM488" s="1">
        <v>1.3</v>
      </c>
      <c r="DN488" s="1">
        <v>0</v>
      </c>
      <c r="DO488" s="1">
        <v>0</v>
      </c>
      <c r="DP488" s="16">
        <f t="shared" si="183"/>
        <v>-1.9957446808510637</v>
      </c>
    </row>
    <row r="489" spans="1:120" x14ac:dyDescent="0.2">
      <c r="A489" s="13">
        <v>29</v>
      </c>
      <c r="B489" s="13" t="s">
        <v>1862</v>
      </c>
      <c r="C489" s="13" t="s">
        <v>494</v>
      </c>
      <c r="D489" s="13" t="s">
        <v>495</v>
      </c>
      <c r="E489" s="13" t="s">
        <v>141</v>
      </c>
      <c r="F489" s="1" t="s">
        <v>142</v>
      </c>
      <c r="G489" s="13">
        <v>72</v>
      </c>
      <c r="H489" s="13">
        <v>195</v>
      </c>
      <c r="I489" s="13" t="s">
        <v>150</v>
      </c>
      <c r="J489" s="13">
        <v>2013</v>
      </c>
      <c r="K489" s="13">
        <v>1</v>
      </c>
      <c r="L489" s="13">
        <v>1</v>
      </c>
      <c r="M489" s="1"/>
      <c r="N489" s="1">
        <v>19</v>
      </c>
      <c r="O489" s="13" t="s">
        <v>338</v>
      </c>
      <c r="P489" s="13" t="s">
        <v>1863</v>
      </c>
      <c r="Q489" s="1" t="str">
        <f t="shared" si="161"/>
        <v>COL</v>
      </c>
      <c r="R489" s="13" t="s">
        <v>162</v>
      </c>
      <c r="S489" s="1"/>
      <c r="T489" s="13" t="s">
        <v>146</v>
      </c>
      <c r="U489" s="13">
        <v>64</v>
      </c>
      <c r="V489" s="13">
        <v>14</v>
      </c>
      <c r="W489" s="13">
        <v>24</v>
      </c>
      <c r="X489" s="14">
        <v>15</v>
      </c>
      <c r="Y489" s="13">
        <v>38</v>
      </c>
      <c r="Z489" s="13">
        <v>-7</v>
      </c>
      <c r="AA489" s="1">
        <v>192</v>
      </c>
      <c r="AB489" s="14">
        <v>65</v>
      </c>
      <c r="AC489" s="14">
        <v>66</v>
      </c>
      <c r="AD489" s="15">
        <f t="shared" si="162"/>
        <v>7.2916666666666671E-2</v>
      </c>
      <c r="AE489" s="15">
        <f t="shared" si="163"/>
        <v>4.3343653250773995E-2</v>
      </c>
      <c r="AF489" s="16">
        <v>1091.0666666667</v>
      </c>
      <c r="AG489" s="17">
        <f t="shared" si="164"/>
        <v>17.047916666667188</v>
      </c>
      <c r="AH489" s="29">
        <v>1364</v>
      </c>
      <c r="AI489" s="17">
        <f t="shared" si="165"/>
        <v>21.3125</v>
      </c>
      <c r="AJ489" s="19">
        <f t="shared" si="166"/>
        <v>0.79990224828936951</v>
      </c>
      <c r="AK489" s="20">
        <f>'Even Strength'!AA489+'Power Play'!R489+'Penalty Kill'!L489</f>
        <v>179.16666666666669</v>
      </c>
      <c r="AL489" s="19">
        <f t="shared" si="167"/>
        <v>9.852743492606324</v>
      </c>
      <c r="AM489" s="15">
        <f>IF(('Even Strength'!BR489+'Power Play'!AK489+'Penalty Kill'!AG489)&gt;0,V489/('Even Strength'!BR489+'Power Play'!AK489+'Penalty Kill'!AG489),0)</f>
        <v>0.29166666666666669</v>
      </c>
      <c r="AN489" s="15">
        <f>IF(('Even Strength'!BR489+'Power Play'!AK489+'Penalty Kill'!AG489)&gt;0,W489/('Even Strength'!BR489+'Power Play'!AK489+'Penalty Kill'!AG489),0)</f>
        <v>0.5</v>
      </c>
      <c r="AO489" s="15">
        <f t="shared" si="168"/>
        <v>0.79166666666666674</v>
      </c>
      <c r="AP489" s="13">
        <v>201</v>
      </c>
      <c r="AQ489" s="13">
        <v>227</v>
      </c>
      <c r="AR489" s="21">
        <f t="shared" si="169"/>
        <v>0.46962616822429909</v>
      </c>
      <c r="AS489" s="22">
        <v>10.6</v>
      </c>
      <c r="AT489" s="13">
        <v>8</v>
      </c>
      <c r="AU489" s="13">
        <v>2</v>
      </c>
      <c r="AV489">
        <v>81</v>
      </c>
      <c r="AW489" s="13">
        <v>43</v>
      </c>
      <c r="AX489" s="13">
        <v>41</v>
      </c>
      <c r="AY489" s="13">
        <v>65</v>
      </c>
      <c r="AZ489" s="13">
        <v>38</v>
      </c>
      <c r="BA489" s="13">
        <v>45</v>
      </c>
      <c r="BB489" s="16">
        <f t="shared" si="170"/>
        <v>4.4543565929364402</v>
      </c>
      <c r="BC489" s="17">
        <f t="shared" si="171"/>
        <v>2.3646584382255176</v>
      </c>
      <c r="BD489" s="17">
        <f t="shared" si="172"/>
        <v>2.2546743248196792</v>
      </c>
      <c r="BE489" s="17">
        <f t="shared" si="173"/>
        <v>3.5744836856897355</v>
      </c>
      <c r="BF489" s="17">
        <f t="shared" si="174"/>
        <v>2.0896981547109226</v>
      </c>
      <c r="BG489" s="17">
        <f t="shared" si="175"/>
        <v>2.4746425516313555</v>
      </c>
      <c r="BH489" s="13">
        <v>34</v>
      </c>
      <c r="BI489" s="13">
        <v>12</v>
      </c>
      <c r="BJ489" s="13">
        <v>2</v>
      </c>
      <c r="BK489" s="13">
        <v>0</v>
      </c>
      <c r="BL489" s="13">
        <v>0</v>
      </c>
      <c r="BM489" s="13">
        <v>0</v>
      </c>
      <c r="BN489" s="13">
        <f t="shared" si="176"/>
        <v>120</v>
      </c>
      <c r="BO489" s="16">
        <v>10.11</v>
      </c>
      <c r="BP489" s="13">
        <v>9</v>
      </c>
      <c r="BQ489" s="13">
        <v>6</v>
      </c>
      <c r="BR489" s="23">
        <f t="shared" si="177"/>
        <v>0.66666666666666663</v>
      </c>
      <c r="BS489" s="13">
        <v>2</v>
      </c>
      <c r="BT489" s="13">
        <v>3</v>
      </c>
      <c r="BU489" s="13">
        <v>21</v>
      </c>
      <c r="BV489" s="13">
        <v>0</v>
      </c>
      <c r="BW489" s="13">
        <v>0</v>
      </c>
      <c r="BX489" s="13">
        <v>2</v>
      </c>
      <c r="BY489" s="13">
        <v>0</v>
      </c>
      <c r="BZ489" s="13">
        <v>0</v>
      </c>
      <c r="CA489" s="13">
        <v>0</v>
      </c>
      <c r="CB489" s="23">
        <f t="shared" si="178"/>
        <v>0</v>
      </c>
      <c r="CC489" s="16">
        <v>2.8</v>
      </c>
      <c r="CD489" s="16">
        <v>0.9</v>
      </c>
      <c r="CE489" s="16">
        <v>3.7</v>
      </c>
      <c r="CF489" s="24">
        <f t="shared" si="179"/>
        <v>5.7812500000000003E-2</v>
      </c>
      <c r="CG489" s="24">
        <f t="shared" si="180"/>
        <v>0.20347060980080034</v>
      </c>
      <c r="CH489" s="25">
        <v>7</v>
      </c>
      <c r="CI489" s="16">
        <v>26.4</v>
      </c>
      <c r="CJ489" s="16">
        <v>22.4</v>
      </c>
      <c r="CK489" s="16">
        <v>-4.2</v>
      </c>
      <c r="CL489" s="16">
        <v>3.7</v>
      </c>
      <c r="CM489" s="16">
        <v>0.7</v>
      </c>
      <c r="CN489" s="16">
        <v>2.9</v>
      </c>
      <c r="CO489" s="16">
        <v>7.4</v>
      </c>
      <c r="CP489" s="26">
        <f t="shared" si="181"/>
        <v>0.11562500000000001</v>
      </c>
      <c r="CQ489" s="26">
        <f t="shared" si="182"/>
        <v>0.40694121960160068</v>
      </c>
      <c r="CR489" s="13">
        <v>1</v>
      </c>
      <c r="CS489" s="13">
        <v>6</v>
      </c>
      <c r="CT489" s="13">
        <v>3</v>
      </c>
      <c r="CU489" s="13">
        <v>7.0000000000000007E-2</v>
      </c>
      <c r="CV489" s="13">
        <v>1.53</v>
      </c>
      <c r="CW489" s="13">
        <v>1.1100000000000001</v>
      </c>
      <c r="CX489" s="13">
        <v>5.18</v>
      </c>
      <c r="CY489" s="13">
        <v>-1.1599999999999999</v>
      </c>
      <c r="CZ489" s="13">
        <v>-3.52</v>
      </c>
      <c r="DA489" s="13">
        <v>3.21</v>
      </c>
      <c r="DB489" s="27">
        <v>98.65</v>
      </c>
      <c r="DC489" s="27">
        <v>-45.91</v>
      </c>
      <c r="DD489" s="27">
        <v>144.56</v>
      </c>
      <c r="DE489" s="27">
        <v>9.9600000000000009</v>
      </c>
      <c r="DF489" s="27">
        <v>80.989999999999995</v>
      </c>
      <c r="DG489" s="27">
        <v>-24.86</v>
      </c>
      <c r="DH489" s="27">
        <v>105.85</v>
      </c>
      <c r="DI489" s="27">
        <v>7.3</v>
      </c>
      <c r="DJ489" s="1">
        <v>186</v>
      </c>
      <c r="DK489" s="28">
        <v>18</v>
      </c>
      <c r="DL489" s="28" t="s">
        <v>471</v>
      </c>
      <c r="DM489" s="1">
        <v>3.7749999999999999</v>
      </c>
      <c r="DN489" s="1">
        <v>0.82900000000000007</v>
      </c>
      <c r="DO489" s="1">
        <v>2.85</v>
      </c>
      <c r="DP489" s="16">
        <f t="shared" si="183"/>
        <v>0.53829787234042659</v>
      </c>
    </row>
    <row r="490" spans="1:120" x14ac:dyDescent="0.2">
      <c r="A490" s="13">
        <v>57</v>
      </c>
      <c r="B490" s="13" t="s">
        <v>499</v>
      </c>
      <c r="C490" s="13" t="s">
        <v>324</v>
      </c>
      <c r="D490" s="13" t="s">
        <v>325</v>
      </c>
      <c r="E490" s="13" t="s">
        <v>141</v>
      </c>
      <c r="F490" s="1" t="s">
        <v>142</v>
      </c>
      <c r="G490" s="13">
        <v>74</v>
      </c>
      <c r="H490" s="13">
        <v>214</v>
      </c>
      <c r="I490" s="13" t="s">
        <v>125</v>
      </c>
      <c r="J490" s="13">
        <v>2008</v>
      </c>
      <c r="K490" s="13">
        <v>7</v>
      </c>
      <c r="L490" s="13">
        <v>188</v>
      </c>
      <c r="M490" s="13" t="s">
        <v>159</v>
      </c>
      <c r="N490" s="1">
        <v>24</v>
      </c>
      <c r="O490" s="13" t="s">
        <v>160</v>
      </c>
      <c r="P490" s="13" t="s">
        <v>1864</v>
      </c>
      <c r="Q490" s="1" t="str">
        <f t="shared" si="161"/>
        <v>TOR</v>
      </c>
      <c r="R490" s="13" t="s">
        <v>249</v>
      </c>
      <c r="S490" s="1"/>
      <c r="T490" s="13" t="s">
        <v>173</v>
      </c>
      <c r="U490" s="13">
        <v>12</v>
      </c>
      <c r="V490" s="13">
        <v>0</v>
      </c>
      <c r="W490" s="13">
        <v>2</v>
      </c>
      <c r="X490" s="14">
        <v>0</v>
      </c>
      <c r="Y490" s="13">
        <v>2</v>
      </c>
      <c r="Z490" s="13">
        <v>-6</v>
      </c>
      <c r="AA490" s="1">
        <v>5</v>
      </c>
      <c r="AB490" s="14">
        <v>2</v>
      </c>
      <c r="AC490" s="14">
        <v>6</v>
      </c>
      <c r="AD490" s="15">
        <f t="shared" si="162"/>
        <v>0</v>
      </c>
      <c r="AE490" s="15">
        <f t="shared" si="163"/>
        <v>0</v>
      </c>
      <c r="AF490" s="16">
        <v>184.8333333333</v>
      </c>
      <c r="AG490" s="17">
        <f t="shared" si="164"/>
        <v>15.402777777775</v>
      </c>
      <c r="AH490" s="29">
        <v>242</v>
      </c>
      <c r="AI490" s="17">
        <f t="shared" si="165"/>
        <v>20.166666666666668</v>
      </c>
      <c r="AJ490" s="19">
        <f t="shared" si="166"/>
        <v>0.76377410468305784</v>
      </c>
      <c r="AK490" s="20">
        <f>'Even Strength'!AA490+'Power Play'!R490+'Penalty Kill'!L490</f>
        <v>0</v>
      </c>
      <c r="AL490" s="19">
        <f t="shared" si="167"/>
        <v>0</v>
      </c>
      <c r="AM490" s="15">
        <f>IF(('Even Strength'!BR490+'Power Play'!AK490+'Penalty Kill'!AG490)&gt;0,V490/('Even Strength'!BR490+'Power Play'!AK490+'Penalty Kill'!AG490),0)</f>
        <v>0</v>
      </c>
      <c r="AN490" s="15">
        <f>IF(('Even Strength'!BR490+'Power Play'!AK490+'Penalty Kill'!AG490)&gt;0,W490/('Even Strength'!BR490+'Power Play'!AK490+'Penalty Kill'!AG490),0)</f>
        <v>1</v>
      </c>
      <c r="AO490" s="15">
        <f t="shared" si="168"/>
        <v>1</v>
      </c>
      <c r="AP490" s="13">
        <v>0</v>
      </c>
      <c r="AQ490" s="13">
        <v>1</v>
      </c>
      <c r="AR490" s="21">
        <f t="shared" si="169"/>
        <v>0</v>
      </c>
      <c r="AS490" s="22">
        <v>0.1</v>
      </c>
      <c r="AT490" s="1"/>
      <c r="AU490" s="1"/>
      <c r="AV490">
        <v>16</v>
      </c>
      <c r="AW490" s="13">
        <v>35</v>
      </c>
      <c r="AX490" s="13">
        <v>20</v>
      </c>
      <c r="AY490" s="13">
        <v>2</v>
      </c>
      <c r="AZ490" s="13">
        <v>4</v>
      </c>
      <c r="BA490" s="13">
        <v>2</v>
      </c>
      <c r="BB490" s="16">
        <f t="shared" si="170"/>
        <v>5.1938683498656797</v>
      </c>
      <c r="BC490" s="17">
        <f t="shared" si="171"/>
        <v>11.361587015331175</v>
      </c>
      <c r="BD490" s="17">
        <f t="shared" si="172"/>
        <v>6.4923354373320992</v>
      </c>
      <c r="BE490" s="17">
        <f t="shared" si="173"/>
        <v>0.64923354373320996</v>
      </c>
      <c r="BF490" s="17">
        <f t="shared" si="174"/>
        <v>1.2984670874664199</v>
      </c>
      <c r="BG490" s="17">
        <f t="shared" si="175"/>
        <v>0.64923354373320996</v>
      </c>
      <c r="BH490" s="13">
        <v>12</v>
      </c>
      <c r="BI490" s="13">
        <v>6</v>
      </c>
      <c r="BJ490" s="13">
        <v>0</v>
      </c>
      <c r="BK490" s="13">
        <v>0</v>
      </c>
      <c r="BL490" s="13">
        <v>0</v>
      </c>
      <c r="BM490" s="13">
        <v>0</v>
      </c>
      <c r="BN490" s="13">
        <f t="shared" si="176"/>
        <v>67</v>
      </c>
      <c r="BO490" s="16">
        <v>-1.383</v>
      </c>
      <c r="BP490" s="1"/>
      <c r="BQ490" s="1"/>
      <c r="BR490" s="23" t="str">
        <f t="shared" si="177"/>
        <v xml:space="preserve"> </v>
      </c>
      <c r="BS490" s="1"/>
      <c r="BT490" s="13">
        <v>0</v>
      </c>
      <c r="BU490" s="13">
        <v>4</v>
      </c>
      <c r="BV490" s="13">
        <v>0</v>
      </c>
      <c r="BW490" s="13">
        <v>0</v>
      </c>
      <c r="BX490" s="13">
        <v>0</v>
      </c>
      <c r="BY490" s="13">
        <v>0</v>
      </c>
      <c r="BZ490" s="13">
        <v>0</v>
      </c>
      <c r="CA490" s="13">
        <v>0</v>
      </c>
      <c r="CB490" s="23">
        <f t="shared" si="178"/>
        <v>0</v>
      </c>
      <c r="CC490" s="16">
        <v>0</v>
      </c>
      <c r="CD490" s="16">
        <v>-0.1</v>
      </c>
      <c r="CE490" s="16">
        <v>-0.1</v>
      </c>
      <c r="CF490" s="24">
        <f t="shared" si="179"/>
        <v>-8.3333333333333332E-3</v>
      </c>
      <c r="CG490" s="24">
        <f t="shared" si="180"/>
        <v>-3.2461677186660501E-2</v>
      </c>
      <c r="CH490" s="25">
        <v>5</v>
      </c>
      <c r="CI490" s="16">
        <v>2.2000000000000002</v>
      </c>
      <c r="CJ490" s="16">
        <v>3.8</v>
      </c>
      <c r="CK490" s="16">
        <v>-5.6</v>
      </c>
      <c r="CL490" s="16">
        <v>0.2</v>
      </c>
      <c r="CM490" s="16">
        <v>-0.4</v>
      </c>
      <c r="CN490" s="16">
        <v>0</v>
      </c>
      <c r="CO490" s="16">
        <v>-0.2</v>
      </c>
      <c r="CP490" s="26">
        <f t="shared" si="181"/>
        <v>-1.6666666666666666E-2</v>
      </c>
      <c r="CQ490" s="26">
        <f t="shared" si="182"/>
        <v>-6.4923354373321002E-2</v>
      </c>
      <c r="CR490" s="13">
        <v>0</v>
      </c>
      <c r="CS490" s="13">
        <v>0</v>
      </c>
      <c r="CT490" s="13">
        <v>1</v>
      </c>
      <c r="CU490" s="13">
        <v>0</v>
      </c>
      <c r="CV490" s="13">
        <v>0.04</v>
      </c>
      <c r="CW490" s="13">
        <v>-0.11</v>
      </c>
      <c r="CX490" s="13">
        <v>-1.69</v>
      </c>
      <c r="CY490" s="13">
        <v>-0.87</v>
      </c>
      <c r="CZ490" s="13">
        <v>-0.1</v>
      </c>
      <c r="DA490" s="13">
        <v>-2.73</v>
      </c>
      <c r="DB490" s="27">
        <v>-8.25</v>
      </c>
      <c r="DC490" s="27">
        <v>6.68</v>
      </c>
      <c r="DD490" s="27">
        <v>-14.92</v>
      </c>
      <c r="DE490" s="27">
        <v>-5.98</v>
      </c>
      <c r="DF490" s="27">
        <v>-5.26</v>
      </c>
      <c r="DG490" s="27">
        <v>9.26</v>
      </c>
      <c r="DH490" s="27">
        <v>-14.52</v>
      </c>
      <c r="DI490" s="27">
        <v>-5.82</v>
      </c>
      <c r="DJ490" s="1">
        <v>28</v>
      </c>
      <c r="DK490" s="1"/>
      <c r="DL490" s="1"/>
      <c r="DM490" s="1">
        <v>0.16400000000000001</v>
      </c>
      <c r="DN490" s="1">
        <v>0</v>
      </c>
      <c r="DO490" s="1">
        <v>0.21199999999999999</v>
      </c>
      <c r="DP490" s="16">
        <f t="shared" si="183"/>
        <v>-0.37277510867078473</v>
      </c>
    </row>
    <row r="491" spans="1:120" x14ac:dyDescent="0.2">
      <c r="A491" s="13">
        <v>20</v>
      </c>
      <c r="B491" s="13" t="s">
        <v>1865</v>
      </c>
      <c r="C491" s="13" t="s">
        <v>534</v>
      </c>
      <c r="D491" s="13" t="s">
        <v>158</v>
      </c>
      <c r="E491" s="13" t="s">
        <v>141</v>
      </c>
      <c r="F491" s="1" t="s">
        <v>142</v>
      </c>
      <c r="G491" s="13">
        <v>74</v>
      </c>
      <c r="H491" s="13">
        <v>207</v>
      </c>
      <c r="I491" s="13" t="s">
        <v>125</v>
      </c>
      <c r="J491" s="13">
        <v>1998</v>
      </c>
      <c r="K491" s="13">
        <v>1</v>
      </c>
      <c r="L491" s="13">
        <v>7</v>
      </c>
      <c r="M491" s="1"/>
      <c r="N491" s="1">
        <v>34</v>
      </c>
      <c r="O491" s="13" t="s">
        <v>1866</v>
      </c>
      <c r="P491" s="13" t="s">
        <v>1867</v>
      </c>
      <c r="Q491" s="1" t="str">
        <f t="shared" si="161"/>
        <v>MTL</v>
      </c>
      <c r="R491" s="13" t="s">
        <v>214</v>
      </c>
      <c r="S491" s="1"/>
      <c r="T491" s="13" t="s">
        <v>146</v>
      </c>
      <c r="U491" s="13">
        <v>58</v>
      </c>
      <c r="V491" s="13">
        <v>1</v>
      </c>
      <c r="W491" s="13">
        <v>3</v>
      </c>
      <c r="X491" s="14">
        <v>1</v>
      </c>
      <c r="Y491" s="13">
        <v>4</v>
      </c>
      <c r="Z491" s="13">
        <v>-6</v>
      </c>
      <c r="AA491" s="1">
        <v>46</v>
      </c>
      <c r="AB491" s="14">
        <v>17</v>
      </c>
      <c r="AC491" s="14">
        <v>16</v>
      </c>
      <c r="AD491" s="15">
        <f t="shared" si="162"/>
        <v>2.1739130434782608E-2</v>
      </c>
      <c r="AE491" s="15">
        <f t="shared" si="163"/>
        <v>1.2658227848101266E-2</v>
      </c>
      <c r="AF491" s="16">
        <v>629.48333333330004</v>
      </c>
      <c r="AG491" s="17">
        <f t="shared" si="164"/>
        <v>10.853160919539656</v>
      </c>
      <c r="AH491" s="29">
        <v>1090</v>
      </c>
      <c r="AI491" s="17">
        <f t="shared" si="165"/>
        <v>18.793103448275861</v>
      </c>
      <c r="AJ491" s="19">
        <f t="shared" si="166"/>
        <v>0.57750764525990828</v>
      </c>
      <c r="AK491" s="20">
        <f>'Even Strength'!AA491+'Power Play'!R491+'Penalty Kill'!L491</f>
        <v>21.142857142857142</v>
      </c>
      <c r="AL491" s="19">
        <f t="shared" si="167"/>
        <v>2.0152581671288554</v>
      </c>
      <c r="AM491" s="15">
        <f>IF(('Even Strength'!BR491+'Power Play'!AK491+'Penalty Kill'!AG491)&gt;0,V491/('Even Strength'!BR491+'Power Play'!AK491+'Penalty Kill'!AG491),0)</f>
        <v>0.14285714285714285</v>
      </c>
      <c r="AN491" s="15">
        <f>IF(('Even Strength'!BR491+'Power Play'!AK491+'Penalty Kill'!AG491)&gt;0,W491/('Even Strength'!BR491+'Power Play'!AK491+'Penalty Kill'!AG491),0)</f>
        <v>0.42857142857142855</v>
      </c>
      <c r="AO491" s="15">
        <f t="shared" si="168"/>
        <v>0.5714285714285714</v>
      </c>
      <c r="AP491" s="13">
        <v>537</v>
      </c>
      <c r="AQ491" s="13">
        <v>369</v>
      </c>
      <c r="AR491" s="21">
        <f t="shared" si="169"/>
        <v>0.5927152317880795</v>
      </c>
      <c r="AS491" s="22">
        <v>25</v>
      </c>
      <c r="AT491" s="13">
        <v>2</v>
      </c>
      <c r="AU491" s="13">
        <v>2</v>
      </c>
      <c r="AV491">
        <v>65</v>
      </c>
      <c r="AW491" s="13">
        <v>37</v>
      </c>
      <c r="AX491" s="13">
        <v>62</v>
      </c>
      <c r="AY491" s="13">
        <v>17</v>
      </c>
      <c r="AZ491" s="13">
        <v>23</v>
      </c>
      <c r="BA491" s="13">
        <v>14</v>
      </c>
      <c r="BB491" s="16">
        <f t="shared" si="170"/>
        <v>6.1955572029974952</v>
      </c>
      <c r="BC491" s="17">
        <f t="shared" si="171"/>
        <v>3.5267017924754969</v>
      </c>
      <c r="BD491" s="17">
        <f t="shared" si="172"/>
        <v>5.9096084090129954</v>
      </c>
      <c r="BE491" s="17">
        <f t="shared" si="173"/>
        <v>1.6203764992454985</v>
      </c>
      <c r="BF491" s="17">
        <f t="shared" si="174"/>
        <v>2.1922740872144981</v>
      </c>
      <c r="BG491" s="17">
        <f t="shared" si="175"/>
        <v>1.334427705260999</v>
      </c>
      <c r="BH491" s="13">
        <v>12</v>
      </c>
      <c r="BI491" s="13">
        <v>6</v>
      </c>
      <c r="BJ491" s="13">
        <v>0</v>
      </c>
      <c r="BK491" s="13">
        <v>0</v>
      </c>
      <c r="BL491" s="13">
        <v>0</v>
      </c>
      <c r="BM491" s="13">
        <v>0</v>
      </c>
      <c r="BN491" s="13">
        <f t="shared" si="176"/>
        <v>111</v>
      </c>
      <c r="BO491" s="16">
        <v>1.3089999999999999</v>
      </c>
      <c r="BP491" s="1"/>
      <c r="BQ491" s="1"/>
      <c r="BR491" s="23" t="str">
        <f t="shared" si="177"/>
        <v xml:space="preserve"> </v>
      </c>
      <c r="BS491" s="1"/>
      <c r="BT491" s="13">
        <v>1</v>
      </c>
      <c r="BU491" s="13">
        <v>12</v>
      </c>
      <c r="BV491" s="13">
        <v>0</v>
      </c>
      <c r="BW491" s="13">
        <v>0</v>
      </c>
      <c r="BX491" s="13">
        <v>1</v>
      </c>
      <c r="BY491" s="13">
        <v>0</v>
      </c>
      <c r="BZ491" s="13">
        <v>0</v>
      </c>
      <c r="CA491" s="13">
        <v>0</v>
      </c>
      <c r="CB491" s="23">
        <f t="shared" si="178"/>
        <v>0</v>
      </c>
      <c r="CC491" s="16">
        <v>-1.2</v>
      </c>
      <c r="CD491" s="16">
        <v>0.5</v>
      </c>
      <c r="CE491" s="16">
        <v>-0.8</v>
      </c>
      <c r="CF491" s="24">
        <f t="shared" si="179"/>
        <v>-1.3793103448275864E-2</v>
      </c>
      <c r="CG491" s="24">
        <f t="shared" si="180"/>
        <v>-7.6253011729199946E-2</v>
      </c>
      <c r="CH491" s="25">
        <v>4</v>
      </c>
      <c r="CI491" s="16">
        <v>8.1999999999999993</v>
      </c>
      <c r="CJ491" s="16">
        <v>13.8</v>
      </c>
      <c r="CK491" s="16">
        <v>-9.6</v>
      </c>
      <c r="CL491" s="16">
        <v>-2.2000000000000002</v>
      </c>
      <c r="CM491" s="16">
        <v>1.7000000000000002</v>
      </c>
      <c r="CN491" s="16">
        <v>0</v>
      </c>
      <c r="CO491" s="16">
        <v>-0.4</v>
      </c>
      <c r="CP491" s="26">
        <f t="shared" si="181"/>
        <v>-6.8965517241379318E-3</v>
      </c>
      <c r="CQ491" s="26">
        <f t="shared" si="182"/>
        <v>-3.8126505864599973E-2</v>
      </c>
      <c r="CR491" s="13">
        <v>0</v>
      </c>
      <c r="CS491" s="13">
        <v>0</v>
      </c>
      <c r="CT491" s="13">
        <v>1</v>
      </c>
      <c r="CU491" s="13">
        <v>1.51</v>
      </c>
      <c r="CV491" s="13">
        <v>-0.69</v>
      </c>
      <c r="CW491" s="13">
        <v>0.91</v>
      </c>
      <c r="CX491" s="13">
        <v>-4.1500000000000004</v>
      </c>
      <c r="CY491" s="13">
        <v>-1.7000000000000002</v>
      </c>
      <c r="CZ491" s="13">
        <v>-2.0499999999999998</v>
      </c>
      <c r="DA491" s="13">
        <v>-6.17</v>
      </c>
      <c r="DB491" s="27">
        <v>-53.64</v>
      </c>
      <c r="DC491" s="27">
        <v>7.56</v>
      </c>
      <c r="DD491" s="27">
        <v>-61.2</v>
      </c>
      <c r="DE491" s="27">
        <v>-7.47</v>
      </c>
      <c r="DF491" s="27">
        <v>-38.42</v>
      </c>
      <c r="DG491" s="27">
        <v>-5.09</v>
      </c>
      <c r="DH491" s="27">
        <v>-33.33</v>
      </c>
      <c r="DI491" s="27">
        <v>-4.07</v>
      </c>
      <c r="DJ491" s="1">
        <v>186</v>
      </c>
      <c r="DK491" s="1"/>
      <c r="DL491" s="1"/>
      <c r="DM491" s="1">
        <v>0.85</v>
      </c>
      <c r="DN491" s="1">
        <v>0</v>
      </c>
      <c r="DO491" s="1">
        <v>0</v>
      </c>
      <c r="DP491" s="16">
        <f t="shared" si="183"/>
        <v>-1.0382978723404253</v>
      </c>
    </row>
    <row r="492" spans="1:120" x14ac:dyDescent="0.2">
      <c r="A492" s="13">
        <v>71</v>
      </c>
      <c r="B492" s="13" t="s">
        <v>1868</v>
      </c>
      <c r="C492" s="13" t="s">
        <v>1725</v>
      </c>
      <c r="D492" s="1"/>
      <c r="E492" s="13" t="s">
        <v>222</v>
      </c>
      <c r="F492" s="1" t="s">
        <v>223</v>
      </c>
      <c r="G492" s="13">
        <v>75</v>
      </c>
      <c r="H492" s="13">
        <v>195</v>
      </c>
      <c r="I492" s="13" t="s">
        <v>125</v>
      </c>
      <c r="J492" s="13">
        <v>2004</v>
      </c>
      <c r="K492" s="13">
        <v>1</v>
      </c>
      <c r="L492" s="13">
        <v>2</v>
      </c>
      <c r="M492" s="1"/>
      <c r="N492" s="1">
        <v>28</v>
      </c>
      <c r="O492" s="13" t="s">
        <v>1869</v>
      </c>
      <c r="P492" s="13" t="s">
        <v>1870</v>
      </c>
      <c r="Q492" s="1" t="str">
        <f t="shared" si="161"/>
        <v>PIT</v>
      </c>
      <c r="R492" s="13" t="s">
        <v>153</v>
      </c>
      <c r="S492" s="1"/>
      <c r="T492" s="13" t="s">
        <v>146</v>
      </c>
      <c r="U492" s="13">
        <v>69</v>
      </c>
      <c r="V492" s="13">
        <v>28</v>
      </c>
      <c r="W492" s="13">
        <v>42</v>
      </c>
      <c r="X492" s="14">
        <v>21</v>
      </c>
      <c r="Y492" s="13">
        <v>70</v>
      </c>
      <c r="Z492" s="13">
        <v>-2</v>
      </c>
      <c r="AA492" s="1">
        <v>212</v>
      </c>
      <c r="AB492" s="14">
        <v>94</v>
      </c>
      <c r="AC492" s="14">
        <v>81</v>
      </c>
      <c r="AD492" s="15">
        <f t="shared" si="162"/>
        <v>0.13207547169811321</v>
      </c>
      <c r="AE492" s="15">
        <f t="shared" si="163"/>
        <v>7.2351421188630485E-2</v>
      </c>
      <c r="AF492" s="16">
        <v>1309.2333333332999</v>
      </c>
      <c r="AG492" s="17">
        <f t="shared" si="164"/>
        <v>18.974396135265216</v>
      </c>
      <c r="AH492" s="29">
        <v>1579</v>
      </c>
      <c r="AI492" s="17">
        <f t="shared" si="165"/>
        <v>22.884057971014492</v>
      </c>
      <c r="AJ492" s="19">
        <f t="shared" si="166"/>
        <v>0.82915347266200123</v>
      </c>
      <c r="AK492" s="20">
        <f>'Even Strength'!AA492+'Power Play'!R492+'Penalty Kill'!L492</f>
        <v>181.57916666666668</v>
      </c>
      <c r="AL492" s="19">
        <f t="shared" si="167"/>
        <v>8.3214731267665147</v>
      </c>
      <c r="AM492" s="15">
        <f>IF(('Even Strength'!BR492+'Power Play'!AK492+'Penalty Kill'!AG492)&gt;0,V492/('Even Strength'!BR492+'Power Play'!AK492+'Penalty Kill'!AG492),0)</f>
        <v>0.31818181818181818</v>
      </c>
      <c r="AN492" s="15">
        <f>IF(('Even Strength'!BR492+'Power Play'!AK492+'Penalty Kill'!AG492)&gt;0,W492/('Even Strength'!BR492+'Power Play'!AK492+'Penalty Kill'!AG492),0)</f>
        <v>0.47727272727272729</v>
      </c>
      <c r="AO492" s="15">
        <f t="shared" si="168"/>
        <v>0.79545454545454541</v>
      </c>
      <c r="AP492" s="13">
        <v>322</v>
      </c>
      <c r="AQ492" s="13">
        <v>433</v>
      </c>
      <c r="AR492" s="21">
        <f t="shared" si="169"/>
        <v>0.42649006622516555</v>
      </c>
      <c r="AS492" s="22">
        <v>18.3</v>
      </c>
      <c r="AT492" s="13">
        <v>19</v>
      </c>
      <c r="AU492" s="13">
        <v>9</v>
      </c>
      <c r="AV492">
        <v>121</v>
      </c>
      <c r="AW492" s="13">
        <v>24</v>
      </c>
      <c r="AX492" s="13">
        <v>18</v>
      </c>
      <c r="AY492" s="13">
        <v>94</v>
      </c>
      <c r="AZ492" s="13">
        <v>53</v>
      </c>
      <c r="BA492" s="13">
        <v>45</v>
      </c>
      <c r="BB492" s="16">
        <f t="shared" si="170"/>
        <v>5.54523003284379</v>
      </c>
      <c r="BC492" s="17">
        <f t="shared" si="171"/>
        <v>1.0998803370929833</v>
      </c>
      <c r="BD492" s="17">
        <f t="shared" si="172"/>
        <v>0.8249102528197374</v>
      </c>
      <c r="BE492" s="17">
        <f t="shared" si="173"/>
        <v>4.3078646536141845</v>
      </c>
      <c r="BF492" s="17">
        <f t="shared" si="174"/>
        <v>2.4289024110803377</v>
      </c>
      <c r="BG492" s="17">
        <f t="shared" si="175"/>
        <v>2.0622756320493436</v>
      </c>
      <c r="BH492" s="13">
        <v>60</v>
      </c>
      <c r="BI492" s="13">
        <v>25</v>
      </c>
      <c r="BJ492" s="13">
        <v>0</v>
      </c>
      <c r="BK492" s="13">
        <v>1</v>
      </c>
      <c r="BL492" s="13">
        <v>0</v>
      </c>
      <c r="BM492" s="13">
        <v>0</v>
      </c>
      <c r="BN492" s="13">
        <f t="shared" si="176"/>
        <v>102</v>
      </c>
      <c r="BO492" s="16">
        <v>-1.262</v>
      </c>
      <c r="BP492" s="13">
        <v>6</v>
      </c>
      <c r="BQ492" s="13">
        <v>1</v>
      </c>
      <c r="BR492" s="23">
        <f t="shared" si="177"/>
        <v>0.16666666666666666</v>
      </c>
      <c r="BS492" s="13">
        <v>0</v>
      </c>
      <c r="BT492" s="13">
        <v>4</v>
      </c>
      <c r="BU492" s="13">
        <v>19</v>
      </c>
      <c r="BV492" s="13">
        <v>1</v>
      </c>
      <c r="BW492" s="13">
        <v>2</v>
      </c>
      <c r="BX492" s="13">
        <v>4</v>
      </c>
      <c r="BY492" s="13">
        <v>0</v>
      </c>
      <c r="BZ492" s="13">
        <v>0</v>
      </c>
      <c r="CA492" s="13">
        <v>0</v>
      </c>
      <c r="CB492" s="23">
        <f t="shared" si="178"/>
        <v>0</v>
      </c>
      <c r="CC492" s="16">
        <v>7.3</v>
      </c>
      <c r="CD492" s="16">
        <v>1.5</v>
      </c>
      <c r="CE492" s="16">
        <v>8.8000000000000007</v>
      </c>
      <c r="CF492" s="24">
        <f t="shared" si="179"/>
        <v>0.12753623188405799</v>
      </c>
      <c r="CG492" s="24">
        <f t="shared" si="180"/>
        <v>0.4032894569340939</v>
      </c>
      <c r="CH492" s="25">
        <v>6</v>
      </c>
      <c r="CI492" s="16">
        <v>38.299999999999997</v>
      </c>
      <c r="CJ492" s="16">
        <v>27.4</v>
      </c>
      <c r="CK492" s="16">
        <v>2.6</v>
      </c>
      <c r="CL492" s="16">
        <v>11.8</v>
      </c>
      <c r="CM492" s="16">
        <v>0.7</v>
      </c>
      <c r="CN492" s="16">
        <v>-0.7</v>
      </c>
      <c r="CO492" s="16">
        <v>11.7</v>
      </c>
      <c r="CP492" s="26">
        <f t="shared" si="181"/>
        <v>0.16956521739130434</v>
      </c>
      <c r="CQ492" s="26">
        <f t="shared" si="182"/>
        <v>0.53619166433282928</v>
      </c>
      <c r="CR492" s="13">
        <v>6</v>
      </c>
      <c r="CS492" s="13">
        <v>5</v>
      </c>
      <c r="CT492" s="13">
        <v>4</v>
      </c>
      <c r="CU492" s="13">
        <v>-0.34</v>
      </c>
      <c r="CV492" s="13">
        <v>0.92</v>
      </c>
      <c r="CW492" s="13">
        <v>-0.33</v>
      </c>
      <c r="CX492" s="13">
        <v>15.27</v>
      </c>
      <c r="CY492" s="13">
        <v>1.69</v>
      </c>
      <c r="CZ492" s="13">
        <v>6.36</v>
      </c>
      <c r="DA492" s="13">
        <v>23.57</v>
      </c>
      <c r="DB492" s="27">
        <v>69.67</v>
      </c>
      <c r="DC492" s="27">
        <v>27.83</v>
      </c>
      <c r="DD492" s="27">
        <v>41.84</v>
      </c>
      <c r="DE492" s="27">
        <v>2.5499999999999998</v>
      </c>
      <c r="DF492" s="27">
        <v>30.91</v>
      </c>
      <c r="DG492" s="27">
        <v>32.6</v>
      </c>
      <c r="DH492" s="27">
        <v>-1.69</v>
      </c>
      <c r="DI492" s="27">
        <v>-0.1</v>
      </c>
      <c r="DJ492" s="1">
        <v>186</v>
      </c>
      <c r="DK492" s="28">
        <v>13</v>
      </c>
      <c r="DL492" s="28" t="s">
        <v>498</v>
      </c>
      <c r="DM492" s="1">
        <v>9.5</v>
      </c>
      <c r="DN492" s="1">
        <v>0.57899999999999996</v>
      </c>
      <c r="DO492" s="1">
        <v>0</v>
      </c>
      <c r="DP492" s="16">
        <f t="shared" si="183"/>
        <v>-7.3425531914893618</v>
      </c>
    </row>
    <row r="493" spans="1:120" x14ac:dyDescent="0.2">
      <c r="A493" s="13">
        <v>24</v>
      </c>
      <c r="B493" s="13" t="s">
        <v>1871</v>
      </c>
      <c r="C493" s="13" t="s">
        <v>1872</v>
      </c>
      <c r="D493" s="13" t="s">
        <v>800</v>
      </c>
      <c r="E493" s="13" t="s">
        <v>141</v>
      </c>
      <c r="F493" s="1" t="s">
        <v>142</v>
      </c>
      <c r="G493" s="13">
        <v>74</v>
      </c>
      <c r="H493" s="13">
        <v>207</v>
      </c>
      <c r="I493" s="13" t="s">
        <v>125</v>
      </c>
      <c r="J493" s="13">
        <v>2007</v>
      </c>
      <c r="K493" s="13">
        <v>4</v>
      </c>
      <c r="L493" s="13">
        <v>105</v>
      </c>
      <c r="M493" s="1"/>
      <c r="N493" s="1">
        <v>25</v>
      </c>
      <c r="O493" s="13" t="s">
        <v>535</v>
      </c>
      <c r="P493" s="13" t="s">
        <v>1873</v>
      </c>
      <c r="Q493" s="1" t="str">
        <f t="shared" si="161"/>
        <v>CAR</v>
      </c>
      <c r="R493" s="13" t="s">
        <v>358</v>
      </c>
      <c r="S493" s="1"/>
      <c r="T493" s="13" t="s">
        <v>146</v>
      </c>
      <c r="U493" s="13">
        <v>65</v>
      </c>
      <c r="V493" s="13">
        <v>7</v>
      </c>
      <c r="W493" s="13">
        <v>8</v>
      </c>
      <c r="X493" s="14">
        <v>5</v>
      </c>
      <c r="Y493" s="13">
        <v>15</v>
      </c>
      <c r="Z493" s="13">
        <v>-8</v>
      </c>
      <c r="AA493" s="1">
        <v>65</v>
      </c>
      <c r="AB493" s="14">
        <v>33</v>
      </c>
      <c r="AC493" s="14">
        <v>19</v>
      </c>
      <c r="AD493" s="15">
        <f t="shared" si="162"/>
        <v>0.1076923076923077</v>
      </c>
      <c r="AE493" s="15">
        <f t="shared" si="163"/>
        <v>5.9829059829059832E-2</v>
      </c>
      <c r="AF493" s="16">
        <v>659.78333333329999</v>
      </c>
      <c r="AG493" s="17">
        <f t="shared" si="164"/>
        <v>10.150512820512308</v>
      </c>
      <c r="AH493" s="29">
        <v>956</v>
      </c>
      <c r="AI493" s="17">
        <f t="shared" si="165"/>
        <v>14.707692307692307</v>
      </c>
      <c r="AJ493" s="19">
        <f t="shared" si="166"/>
        <v>0.69014993026495819</v>
      </c>
      <c r="AK493" s="20">
        <f>'Even Strength'!AA493+'Power Play'!R493+'Penalty Kill'!L493</f>
        <v>69.722222222222214</v>
      </c>
      <c r="AL493" s="19">
        <f t="shared" si="167"/>
        <v>6.3404653042668722</v>
      </c>
      <c r="AM493" s="15">
        <f>IF(('Even Strength'!BR493+'Power Play'!AK493+'Penalty Kill'!AG493)&gt;0,V493/('Even Strength'!BR493+'Power Play'!AK493+'Penalty Kill'!AG493),0)</f>
        <v>0.3888888888888889</v>
      </c>
      <c r="AN493" s="15">
        <f>IF(('Even Strength'!BR493+'Power Play'!AK493+'Penalty Kill'!AG493)&gt;0,W493/('Even Strength'!BR493+'Power Play'!AK493+'Penalty Kill'!AG493),0)</f>
        <v>0.44444444444444442</v>
      </c>
      <c r="AO493" s="15">
        <f t="shared" si="168"/>
        <v>0.83333333333333326</v>
      </c>
      <c r="AP493" s="13">
        <v>30</v>
      </c>
      <c r="AQ493" s="13">
        <v>19</v>
      </c>
      <c r="AR493" s="21">
        <f t="shared" si="169"/>
        <v>0.61224489795918369</v>
      </c>
      <c r="AS493" s="22">
        <v>1.2</v>
      </c>
      <c r="AT493" s="1"/>
      <c r="AU493" s="1"/>
      <c r="AV493">
        <v>105</v>
      </c>
      <c r="AW493" s="13">
        <v>162</v>
      </c>
      <c r="AX493" s="13">
        <v>16</v>
      </c>
      <c r="AY493" s="13">
        <v>34</v>
      </c>
      <c r="AZ493" s="13">
        <v>19</v>
      </c>
      <c r="BA493" s="13">
        <v>16</v>
      </c>
      <c r="BB493" s="16">
        <f t="shared" si="170"/>
        <v>9.5485891833182386</v>
      </c>
      <c r="BC493" s="17">
        <f t="shared" si="171"/>
        <v>14.732109025690997</v>
      </c>
      <c r="BD493" s="17">
        <f t="shared" si="172"/>
        <v>1.4550231136484935</v>
      </c>
      <c r="BE493" s="17">
        <f t="shared" si="173"/>
        <v>3.0919241165030487</v>
      </c>
      <c r="BF493" s="17">
        <f t="shared" si="174"/>
        <v>1.7278399474575858</v>
      </c>
      <c r="BG493" s="17">
        <f t="shared" si="175"/>
        <v>1.4550231136484935</v>
      </c>
      <c r="BH493" s="13">
        <v>74</v>
      </c>
      <c r="BI493" s="13">
        <v>17</v>
      </c>
      <c r="BJ493" s="13">
        <v>6</v>
      </c>
      <c r="BK493" s="13">
        <v>1</v>
      </c>
      <c r="BL493" s="13">
        <v>0</v>
      </c>
      <c r="BM493" s="13">
        <v>0</v>
      </c>
      <c r="BN493" s="13">
        <f t="shared" si="176"/>
        <v>258</v>
      </c>
      <c r="BO493" s="16">
        <v>-4.0709999999999997</v>
      </c>
      <c r="BP493" s="1"/>
      <c r="BQ493" s="1"/>
      <c r="BR493" s="23" t="str">
        <f t="shared" si="177"/>
        <v xml:space="preserve"> </v>
      </c>
      <c r="BS493" s="1"/>
      <c r="BT493" s="13">
        <v>3</v>
      </c>
      <c r="BU493" s="13">
        <v>15</v>
      </c>
      <c r="BV493" s="13">
        <v>0</v>
      </c>
      <c r="BW493" s="13">
        <v>0</v>
      </c>
      <c r="BX493" s="13">
        <v>2</v>
      </c>
      <c r="BY493" s="13">
        <v>0</v>
      </c>
      <c r="BZ493" s="13">
        <v>1</v>
      </c>
      <c r="CA493" s="13">
        <v>1</v>
      </c>
      <c r="CB493" s="23">
        <f t="shared" si="178"/>
        <v>1</v>
      </c>
      <c r="CC493" s="16">
        <v>0.60000000000000009</v>
      </c>
      <c r="CD493" s="16">
        <v>0.7</v>
      </c>
      <c r="CE493" s="16">
        <v>1.3</v>
      </c>
      <c r="CF493" s="24">
        <f t="shared" si="179"/>
        <v>0.02</v>
      </c>
      <c r="CG493" s="24">
        <f t="shared" si="180"/>
        <v>0.11822062798394009</v>
      </c>
      <c r="CH493" s="25">
        <v>2</v>
      </c>
      <c r="CI493" s="16">
        <v>14</v>
      </c>
      <c r="CJ493" s="16">
        <v>16.3</v>
      </c>
      <c r="CK493" s="16">
        <v>-1.8</v>
      </c>
      <c r="CL493" s="16">
        <v>0</v>
      </c>
      <c r="CM493" s="16">
        <v>2.8</v>
      </c>
      <c r="CN493" s="16">
        <v>0</v>
      </c>
      <c r="CO493" s="16">
        <v>2.8</v>
      </c>
      <c r="CP493" s="26">
        <f t="shared" si="181"/>
        <v>4.3076923076923075E-2</v>
      </c>
      <c r="CQ493" s="26">
        <f t="shared" si="182"/>
        <v>0.25462904488848637</v>
      </c>
      <c r="CR493" s="13">
        <v>1</v>
      </c>
      <c r="CS493" s="13">
        <v>2</v>
      </c>
      <c r="CT493" s="13">
        <v>1</v>
      </c>
      <c r="CU493" s="13">
        <v>0.06</v>
      </c>
      <c r="CV493" s="13">
        <v>0.56000000000000005</v>
      </c>
      <c r="CW493" s="13">
        <v>-0.71</v>
      </c>
      <c r="CX493" s="13">
        <v>-0.83</v>
      </c>
      <c r="CY493" s="13">
        <v>1.64</v>
      </c>
      <c r="CZ493" s="13">
        <v>1.33</v>
      </c>
      <c r="DA493" s="13">
        <v>2.0499999999999998</v>
      </c>
      <c r="DB493" s="27">
        <v>-50.79</v>
      </c>
      <c r="DC493" s="27">
        <v>16.63</v>
      </c>
      <c r="DD493" s="27">
        <v>-67.42</v>
      </c>
      <c r="DE493" s="27">
        <v>-6.48</v>
      </c>
      <c r="DF493" s="27">
        <v>-21.05</v>
      </c>
      <c r="DG493" s="27">
        <v>11.72</v>
      </c>
      <c r="DH493" s="27">
        <v>-32.76</v>
      </c>
      <c r="DI493" s="27">
        <v>-3.15</v>
      </c>
      <c r="DJ493" s="1">
        <v>186</v>
      </c>
      <c r="DK493" s="1"/>
      <c r="DL493" s="1"/>
      <c r="DM493" s="1">
        <v>0.65</v>
      </c>
      <c r="DN493" s="1">
        <v>0</v>
      </c>
      <c r="DO493" s="1">
        <v>0</v>
      </c>
      <c r="DP493" s="16">
        <f t="shared" si="183"/>
        <v>2.5872340425531912</v>
      </c>
    </row>
    <row r="494" spans="1:120" x14ac:dyDescent="0.2">
      <c r="A494" s="1"/>
      <c r="B494" s="13" t="s">
        <v>1874</v>
      </c>
      <c r="C494" s="13" t="s">
        <v>310</v>
      </c>
      <c r="D494" s="13" t="s">
        <v>311</v>
      </c>
      <c r="E494" s="13" t="s">
        <v>123</v>
      </c>
      <c r="F494" s="1" t="s">
        <v>124</v>
      </c>
      <c r="G494" s="13">
        <v>76</v>
      </c>
      <c r="H494" s="13">
        <v>224</v>
      </c>
      <c r="I494" s="13" t="s">
        <v>125</v>
      </c>
      <c r="J494" s="13">
        <v>1999</v>
      </c>
      <c r="K494" s="13">
        <v>4</v>
      </c>
      <c r="L494" s="13">
        <v>115</v>
      </c>
      <c r="M494" s="1"/>
      <c r="N494" s="1">
        <v>35</v>
      </c>
      <c r="O494" s="13" t="s">
        <v>519</v>
      </c>
      <c r="P494" s="13" t="s">
        <v>1873</v>
      </c>
      <c r="Q494" s="1" t="str">
        <f t="shared" si="161"/>
        <v>NYR</v>
      </c>
      <c r="R494" s="13" t="s">
        <v>179</v>
      </c>
      <c r="S494" s="1"/>
      <c r="T494" s="13" t="s">
        <v>129</v>
      </c>
      <c r="U494" s="13">
        <v>6</v>
      </c>
      <c r="V494" s="13">
        <v>0</v>
      </c>
      <c r="W494" s="13">
        <v>0</v>
      </c>
      <c r="X494" s="14">
        <v>0</v>
      </c>
      <c r="Y494" s="13">
        <v>0</v>
      </c>
      <c r="Z494" s="13">
        <v>-4</v>
      </c>
      <c r="AA494" s="1">
        <v>6</v>
      </c>
      <c r="AB494" s="14">
        <v>2</v>
      </c>
      <c r="AC494" s="14">
        <v>0</v>
      </c>
      <c r="AD494" s="15">
        <f t="shared" si="162"/>
        <v>0</v>
      </c>
      <c r="AE494" s="15">
        <f t="shared" si="163"/>
        <v>0</v>
      </c>
      <c r="AF494" s="16">
        <v>60.166666666700003</v>
      </c>
      <c r="AG494" s="17">
        <f t="shared" si="164"/>
        <v>10.027777777783333</v>
      </c>
      <c r="AH494" s="29">
        <v>84</v>
      </c>
      <c r="AI494" s="17">
        <f t="shared" si="165"/>
        <v>14</v>
      </c>
      <c r="AJ494" s="19">
        <f t="shared" si="166"/>
        <v>0.71626984127023818</v>
      </c>
      <c r="AK494" s="20">
        <f>'Even Strength'!AA494+'Power Play'!R494+'Penalty Kill'!L494</f>
        <v>0</v>
      </c>
      <c r="AL494" s="19">
        <f t="shared" si="167"/>
        <v>0</v>
      </c>
      <c r="AM494" s="15">
        <f>IF(('Even Strength'!BR494+'Power Play'!AK494+'Penalty Kill'!AG494)&gt;0,V494/('Even Strength'!BR494+'Power Play'!AK494+'Penalty Kill'!AG494),0)</f>
        <v>0</v>
      </c>
      <c r="AN494" s="15">
        <f>IF(('Even Strength'!BR494+'Power Play'!AK494+'Penalty Kill'!AG494)&gt;0,W494/('Even Strength'!BR494+'Power Play'!AK494+'Penalty Kill'!AG494),0)</f>
        <v>0</v>
      </c>
      <c r="AO494" s="15">
        <f t="shared" si="168"/>
        <v>0</v>
      </c>
      <c r="AP494" s="13">
        <v>1</v>
      </c>
      <c r="AQ494" s="13">
        <v>0</v>
      </c>
      <c r="AR494" s="21">
        <f t="shared" si="169"/>
        <v>1</v>
      </c>
      <c r="AS494" s="22">
        <v>0.2</v>
      </c>
      <c r="AT494" s="1"/>
      <c r="AU494" s="1"/>
      <c r="AV494">
        <v>6</v>
      </c>
      <c r="AW494" s="13">
        <v>14</v>
      </c>
      <c r="AX494" s="13">
        <v>2</v>
      </c>
      <c r="AY494" s="13">
        <v>2</v>
      </c>
      <c r="AZ494" s="13">
        <v>3</v>
      </c>
      <c r="BA494" s="13">
        <v>0</v>
      </c>
      <c r="BB494" s="16">
        <f t="shared" si="170"/>
        <v>5.9833795013817266</v>
      </c>
      <c r="BC494" s="17">
        <f t="shared" si="171"/>
        <v>13.961218836557361</v>
      </c>
      <c r="BD494" s="17">
        <f t="shared" si="172"/>
        <v>1.9944598337939086</v>
      </c>
      <c r="BE494" s="17">
        <f t="shared" si="173"/>
        <v>1.9944598337939086</v>
      </c>
      <c r="BF494" s="17">
        <f t="shared" si="174"/>
        <v>2.9916897506908633</v>
      </c>
      <c r="BG494" s="17">
        <f t="shared" si="175"/>
        <v>0</v>
      </c>
      <c r="BH494" s="13">
        <v>4</v>
      </c>
      <c r="BI494" s="13">
        <v>2</v>
      </c>
      <c r="BJ494" s="13">
        <v>0</v>
      </c>
      <c r="BK494" s="13">
        <v>0</v>
      </c>
      <c r="BL494" s="13">
        <v>0</v>
      </c>
      <c r="BM494" s="13">
        <v>0</v>
      </c>
      <c r="BN494" s="13">
        <f t="shared" si="176"/>
        <v>20</v>
      </c>
      <c r="BO494" s="16">
        <v>-0.105</v>
      </c>
      <c r="BP494" s="1"/>
      <c r="BQ494" s="1"/>
      <c r="BR494" s="23" t="str">
        <f t="shared" si="177"/>
        <v xml:space="preserve"> </v>
      </c>
      <c r="BS494" s="1"/>
      <c r="BT494" s="13">
        <v>0</v>
      </c>
      <c r="BU494" s="13">
        <v>3</v>
      </c>
      <c r="BV494" s="13">
        <v>0</v>
      </c>
      <c r="BW494" s="13">
        <v>0</v>
      </c>
      <c r="BX494" s="13">
        <v>0</v>
      </c>
      <c r="BY494" s="13">
        <v>0</v>
      </c>
      <c r="BZ494" s="13">
        <v>0</v>
      </c>
      <c r="CA494" s="13">
        <v>0</v>
      </c>
      <c r="CB494" s="23">
        <f t="shared" si="178"/>
        <v>0</v>
      </c>
      <c r="CC494" s="16">
        <v>-0.2</v>
      </c>
      <c r="CD494" s="16">
        <v>-0.1</v>
      </c>
      <c r="CE494" s="16">
        <v>-0.30000000000000004</v>
      </c>
      <c r="CF494" s="24">
        <f t="shared" si="179"/>
        <v>-5.000000000000001E-2</v>
      </c>
      <c r="CG494" s="24">
        <f t="shared" si="180"/>
        <v>-0.29916897506908635</v>
      </c>
      <c r="CH494" s="25">
        <v>5</v>
      </c>
      <c r="CI494" s="16">
        <v>1.9</v>
      </c>
      <c r="CJ494" s="16">
        <v>1.2</v>
      </c>
      <c r="CK494" s="16">
        <v>-4.3</v>
      </c>
      <c r="CL494" s="16">
        <v>-0.9</v>
      </c>
      <c r="CM494" s="16">
        <v>-0.4</v>
      </c>
      <c r="CN494" s="16">
        <v>0</v>
      </c>
      <c r="CO494" s="16">
        <v>-1.2</v>
      </c>
      <c r="CP494" s="26">
        <f t="shared" si="181"/>
        <v>-0.19999999999999998</v>
      </c>
      <c r="CQ494" s="26">
        <f t="shared" si="182"/>
        <v>-1.1966759002763452</v>
      </c>
      <c r="CR494" s="13">
        <v>0</v>
      </c>
      <c r="CS494" s="13">
        <v>0</v>
      </c>
      <c r="CT494" s="13">
        <v>0</v>
      </c>
      <c r="CU494" s="13">
        <v>0.01</v>
      </c>
      <c r="CV494" s="13">
        <v>0.19</v>
      </c>
      <c r="CW494" s="13">
        <v>-0.17</v>
      </c>
      <c r="CX494" s="13">
        <v>0</v>
      </c>
      <c r="CY494" s="13">
        <v>0</v>
      </c>
      <c r="CZ494" s="13">
        <v>-0.72</v>
      </c>
      <c r="DA494" s="13">
        <v>-0.69</v>
      </c>
      <c r="DB494" s="27">
        <v>15.45</v>
      </c>
      <c r="DC494" s="27">
        <v>-4.74</v>
      </c>
      <c r="DD494" s="27">
        <v>20.190000000000001</v>
      </c>
      <c r="DE494" s="27">
        <v>26.72</v>
      </c>
      <c r="DF494" s="27">
        <v>10.59</v>
      </c>
      <c r="DG494" s="27">
        <v>-3.16</v>
      </c>
      <c r="DH494" s="27">
        <v>13.75</v>
      </c>
      <c r="DI494" s="27">
        <v>18.190000000000001</v>
      </c>
      <c r="DJ494" s="1">
        <v>33</v>
      </c>
      <c r="DK494" s="1"/>
      <c r="DL494" s="1"/>
      <c r="DM494" s="1">
        <v>0.124</v>
      </c>
      <c r="DN494" s="1">
        <v>0</v>
      </c>
      <c r="DO494" s="1">
        <v>0</v>
      </c>
      <c r="DP494" s="16">
        <f t="shared" si="183"/>
        <v>-1.2562113932738503</v>
      </c>
    </row>
    <row r="495" spans="1:120" x14ac:dyDescent="0.2">
      <c r="A495" s="13">
        <v>43</v>
      </c>
      <c r="B495" s="13" t="s">
        <v>1875</v>
      </c>
      <c r="C495" s="13" t="s">
        <v>1876</v>
      </c>
      <c r="D495" s="13" t="s">
        <v>187</v>
      </c>
      <c r="E495" s="13" t="s">
        <v>141</v>
      </c>
      <c r="F495" s="1" t="s">
        <v>142</v>
      </c>
      <c r="G495" s="13">
        <v>73</v>
      </c>
      <c r="H495" s="13">
        <v>195</v>
      </c>
      <c r="I495" s="13" t="s">
        <v>125</v>
      </c>
      <c r="J495" s="1"/>
      <c r="K495" s="1"/>
      <c r="L495" s="1"/>
      <c r="M495" s="13" t="s">
        <v>159</v>
      </c>
      <c r="N495" s="1">
        <v>24</v>
      </c>
      <c r="O495" s="13" t="s">
        <v>466</v>
      </c>
      <c r="P495" s="13" t="s">
        <v>1877</v>
      </c>
      <c r="Q495" s="1" t="str">
        <f t="shared" si="161"/>
        <v>PHI</v>
      </c>
      <c r="R495" s="13" t="s">
        <v>167</v>
      </c>
      <c r="S495" s="1"/>
      <c r="T495" s="13" t="s">
        <v>173</v>
      </c>
      <c r="U495" s="13">
        <v>11</v>
      </c>
      <c r="V495" s="13">
        <v>0</v>
      </c>
      <c r="W495" s="13">
        <v>3</v>
      </c>
      <c r="X495" s="14">
        <v>2</v>
      </c>
      <c r="Y495" s="13">
        <v>3</v>
      </c>
      <c r="Z495" s="13">
        <v>3</v>
      </c>
      <c r="AA495" s="1">
        <v>10</v>
      </c>
      <c r="AB495" s="14">
        <v>6</v>
      </c>
      <c r="AC495" s="14">
        <v>8</v>
      </c>
      <c r="AD495" s="15">
        <f t="shared" si="162"/>
        <v>0</v>
      </c>
      <c r="AE495" s="15">
        <f t="shared" si="163"/>
        <v>0</v>
      </c>
      <c r="AF495" s="16">
        <v>188.78333333329999</v>
      </c>
      <c r="AG495" s="17">
        <f t="shared" si="164"/>
        <v>17.16212121211818</v>
      </c>
      <c r="AH495" s="29">
        <v>268</v>
      </c>
      <c r="AI495" s="17">
        <f t="shared" si="165"/>
        <v>24.363636363636363</v>
      </c>
      <c r="AJ495" s="19">
        <f t="shared" si="166"/>
        <v>0.70441542288544778</v>
      </c>
      <c r="AK495" s="20">
        <f>'Even Strength'!AA495+'Power Play'!R495+'Penalty Kill'!L495</f>
        <v>27</v>
      </c>
      <c r="AL495" s="19">
        <f t="shared" si="167"/>
        <v>8.5812660015906381</v>
      </c>
      <c r="AM495" s="15">
        <f>IF(('Even Strength'!BR495+'Power Play'!AK495+'Penalty Kill'!AG495)&gt;0,V495/('Even Strength'!BR495+'Power Play'!AK495+'Penalty Kill'!AG495),0)</f>
        <v>0</v>
      </c>
      <c r="AN495" s="15">
        <f>IF(('Even Strength'!BR495+'Power Play'!AK495+'Penalty Kill'!AG495)&gt;0,W495/('Even Strength'!BR495+'Power Play'!AK495+'Penalty Kill'!AG495),0)</f>
        <v>0.42857142857142855</v>
      </c>
      <c r="AO495" s="15">
        <f t="shared" si="168"/>
        <v>0.42857142857142855</v>
      </c>
      <c r="AP495" s="13">
        <v>0</v>
      </c>
      <c r="AQ495" s="13">
        <v>0</v>
      </c>
      <c r="AR495" s="21">
        <f t="shared" si="169"/>
        <v>0</v>
      </c>
      <c r="AS495" s="22">
        <v>0</v>
      </c>
      <c r="AT495" s="1"/>
      <c r="AU495" s="1"/>
      <c r="AV495">
        <v>20</v>
      </c>
      <c r="AW495" s="13">
        <v>19</v>
      </c>
      <c r="AX495" s="13">
        <v>13</v>
      </c>
      <c r="AY495" s="13">
        <v>6</v>
      </c>
      <c r="AZ495" s="13">
        <v>6</v>
      </c>
      <c r="BA495" s="13">
        <v>0</v>
      </c>
      <c r="BB495" s="16">
        <f t="shared" si="170"/>
        <v>6.3564933345115842</v>
      </c>
      <c r="BC495" s="17">
        <f t="shared" si="171"/>
        <v>6.0386686677860046</v>
      </c>
      <c r="BD495" s="17">
        <f t="shared" si="172"/>
        <v>4.1317206674325293</v>
      </c>
      <c r="BE495" s="17">
        <f t="shared" si="173"/>
        <v>1.9069480003534753</v>
      </c>
      <c r="BF495" s="17">
        <f t="shared" si="174"/>
        <v>1.9069480003534753</v>
      </c>
      <c r="BG495" s="17">
        <f t="shared" si="175"/>
        <v>0</v>
      </c>
      <c r="BH495" s="13">
        <v>7</v>
      </c>
      <c r="BI495" s="13">
        <v>1</v>
      </c>
      <c r="BJ495" s="13">
        <v>1</v>
      </c>
      <c r="BK495" s="13">
        <v>0</v>
      </c>
      <c r="BL495" s="13">
        <v>0</v>
      </c>
      <c r="BM495" s="13">
        <v>0</v>
      </c>
      <c r="BN495" s="13">
        <f t="shared" si="176"/>
        <v>40</v>
      </c>
      <c r="BO495" s="16">
        <v>-0.311</v>
      </c>
      <c r="BP495" s="1"/>
      <c r="BQ495" s="1"/>
      <c r="BR495" s="23" t="str">
        <f t="shared" si="177"/>
        <v xml:space="preserve"> </v>
      </c>
      <c r="BS495" s="1"/>
      <c r="BT495" s="13">
        <v>0</v>
      </c>
      <c r="BU495" s="13">
        <v>3</v>
      </c>
      <c r="BV495" s="13">
        <v>0</v>
      </c>
      <c r="BW495" s="13">
        <v>0</v>
      </c>
      <c r="BX495" s="13">
        <v>0</v>
      </c>
      <c r="BY495" s="13">
        <v>0</v>
      </c>
      <c r="BZ495" s="13">
        <v>0</v>
      </c>
      <c r="CA495" s="13">
        <v>0</v>
      </c>
      <c r="CB495" s="23">
        <f t="shared" si="178"/>
        <v>0</v>
      </c>
      <c r="CC495" s="16">
        <v>0.1</v>
      </c>
      <c r="CD495" s="16">
        <v>0.60000000000000009</v>
      </c>
      <c r="CE495" s="16">
        <v>0.7</v>
      </c>
      <c r="CF495" s="24">
        <f t="shared" si="179"/>
        <v>6.363636363636363E-2</v>
      </c>
      <c r="CG495" s="24">
        <f t="shared" si="180"/>
        <v>0.22247726670790544</v>
      </c>
      <c r="CH495" s="25">
        <v>4</v>
      </c>
      <c r="CI495" s="16">
        <v>1.7000000000000002</v>
      </c>
      <c r="CJ495" s="16">
        <v>2.2000000000000002</v>
      </c>
      <c r="CK495" s="16">
        <v>3.1</v>
      </c>
      <c r="CL495" s="16">
        <v>0.60000000000000009</v>
      </c>
      <c r="CM495" s="16">
        <v>0.7</v>
      </c>
      <c r="CN495" s="16">
        <v>0</v>
      </c>
      <c r="CO495" s="16">
        <v>1.3</v>
      </c>
      <c r="CP495" s="26">
        <f t="shared" si="181"/>
        <v>0.11818181818181818</v>
      </c>
      <c r="CQ495" s="26">
        <f t="shared" si="182"/>
        <v>0.41317206674325296</v>
      </c>
      <c r="CR495" s="13">
        <v>0</v>
      </c>
      <c r="CS495" s="13">
        <v>0</v>
      </c>
      <c r="CT495" s="13">
        <v>0</v>
      </c>
      <c r="CU495" s="13">
        <v>0</v>
      </c>
      <c r="CV495" s="13">
        <v>-7.0000000000000007E-2</v>
      </c>
      <c r="CW495" s="13">
        <v>-0.06</v>
      </c>
      <c r="CX495" s="13">
        <v>0.43</v>
      </c>
      <c r="CY495" s="13">
        <v>0.03</v>
      </c>
      <c r="CZ495" s="13">
        <v>-0.05</v>
      </c>
      <c r="DA495" s="13">
        <v>0.28000000000000003</v>
      </c>
      <c r="DB495" s="27">
        <v>8.25</v>
      </c>
      <c r="DC495" s="27">
        <v>-9.36</v>
      </c>
      <c r="DD495" s="27">
        <v>17.61</v>
      </c>
      <c r="DE495" s="27">
        <v>7.01</v>
      </c>
      <c r="DF495" s="27">
        <v>13.8</v>
      </c>
      <c r="DG495" s="27">
        <v>-9.24</v>
      </c>
      <c r="DH495" s="27">
        <v>23.04</v>
      </c>
      <c r="DI495" s="27">
        <v>9.17</v>
      </c>
      <c r="DJ495" s="1">
        <v>37</v>
      </c>
      <c r="DK495" s="1"/>
      <c r="DL495" s="1"/>
      <c r="DM495" s="1">
        <v>0.13900000000000001</v>
      </c>
      <c r="DN495" s="1">
        <v>0</v>
      </c>
      <c r="DO495" s="1">
        <v>0</v>
      </c>
      <c r="DP495" s="16">
        <f t="shared" si="183"/>
        <v>1.2370395790436972</v>
      </c>
    </row>
    <row r="496" spans="1:120" x14ac:dyDescent="0.2">
      <c r="A496" s="13">
        <v>42</v>
      </c>
      <c r="B496" s="13" t="s">
        <v>1878</v>
      </c>
      <c r="C496" s="13" t="s">
        <v>1879</v>
      </c>
      <c r="D496" s="13" t="s">
        <v>177</v>
      </c>
      <c r="E496" s="13" t="s">
        <v>123</v>
      </c>
      <c r="F496" s="1" t="s">
        <v>142</v>
      </c>
      <c r="G496" s="13">
        <v>75</v>
      </c>
      <c r="H496" s="13">
        <v>217</v>
      </c>
      <c r="I496" s="13" t="s">
        <v>150</v>
      </c>
      <c r="J496" s="13">
        <v>2011</v>
      </c>
      <c r="K496" s="13">
        <v>6</v>
      </c>
      <c r="L496" s="13">
        <v>160</v>
      </c>
      <c r="M496" s="13" t="s">
        <v>159</v>
      </c>
      <c r="N496" s="1">
        <v>23</v>
      </c>
      <c r="O496" s="13" t="s">
        <v>193</v>
      </c>
      <c r="P496" s="13" t="s">
        <v>1880</v>
      </c>
      <c r="Q496" s="1" t="str">
        <f t="shared" si="161"/>
        <v>ANA</v>
      </c>
      <c r="R496" s="13" t="s">
        <v>334</v>
      </c>
      <c r="S496" s="1"/>
      <c r="T496" s="13" t="s">
        <v>173</v>
      </c>
      <c r="U496" s="13">
        <v>28</v>
      </c>
      <c r="V496" s="13">
        <v>0</v>
      </c>
      <c r="W496" s="13">
        <v>3</v>
      </c>
      <c r="X496" s="14">
        <v>1</v>
      </c>
      <c r="Y496" s="13">
        <v>3</v>
      </c>
      <c r="Z496" s="13">
        <v>1</v>
      </c>
      <c r="AA496" s="1">
        <v>26</v>
      </c>
      <c r="AB496" s="14">
        <v>8</v>
      </c>
      <c r="AC496" s="14">
        <v>21</v>
      </c>
      <c r="AD496" s="15">
        <f t="shared" si="162"/>
        <v>0</v>
      </c>
      <c r="AE496" s="15">
        <f t="shared" si="163"/>
        <v>0</v>
      </c>
      <c r="AF496" s="16">
        <v>516.15</v>
      </c>
      <c r="AG496" s="17">
        <f t="shared" si="164"/>
        <v>18.43392857142857</v>
      </c>
      <c r="AH496" s="29">
        <v>663</v>
      </c>
      <c r="AI496" s="17">
        <f t="shared" si="165"/>
        <v>23.678571428571427</v>
      </c>
      <c r="AJ496" s="19">
        <f t="shared" si="166"/>
        <v>0.77850678733031675</v>
      </c>
      <c r="AK496" s="20">
        <f>'Even Strength'!AA496+'Power Play'!R496+'Penalty Kill'!L496</f>
        <v>15.600000000000001</v>
      </c>
      <c r="AL496" s="19">
        <f t="shared" si="167"/>
        <v>1.8134263295553621</v>
      </c>
      <c r="AM496" s="15">
        <f>IF(('Even Strength'!BR496+'Power Play'!AK496+'Penalty Kill'!AG496)&gt;0,V496/('Even Strength'!BR496+'Power Play'!AK496+'Penalty Kill'!AG496),0)</f>
        <v>0</v>
      </c>
      <c r="AN496" s="15">
        <f>IF(('Even Strength'!BR496+'Power Play'!AK496+'Penalty Kill'!AG496)&gt;0,W496/('Even Strength'!BR496+'Power Play'!AK496+'Penalty Kill'!AG496),0)</f>
        <v>0.2</v>
      </c>
      <c r="AO496" s="15">
        <f t="shared" si="168"/>
        <v>0.2</v>
      </c>
      <c r="AP496" s="13">
        <v>0</v>
      </c>
      <c r="AQ496" s="13">
        <v>0</v>
      </c>
      <c r="AR496" s="21">
        <f t="shared" si="169"/>
        <v>0</v>
      </c>
      <c r="AS496" s="22">
        <v>0</v>
      </c>
      <c r="AT496" s="1"/>
      <c r="AU496" s="1"/>
      <c r="AV496">
        <v>49</v>
      </c>
      <c r="AW496" s="13">
        <v>44</v>
      </c>
      <c r="AX496" s="13">
        <v>24</v>
      </c>
      <c r="AY496" s="13">
        <v>8</v>
      </c>
      <c r="AZ496" s="13">
        <v>17</v>
      </c>
      <c r="BA496" s="13">
        <v>9</v>
      </c>
      <c r="BB496" s="16">
        <f t="shared" si="170"/>
        <v>5.6960185992444057</v>
      </c>
      <c r="BC496" s="17">
        <f t="shared" si="171"/>
        <v>5.1147922115664048</v>
      </c>
      <c r="BD496" s="17">
        <f t="shared" si="172"/>
        <v>2.7898866608544028</v>
      </c>
      <c r="BE496" s="17">
        <f t="shared" si="173"/>
        <v>0.92996222028480091</v>
      </c>
      <c r="BF496" s="17">
        <f t="shared" si="174"/>
        <v>1.9761697181052023</v>
      </c>
      <c r="BG496" s="17">
        <f t="shared" si="175"/>
        <v>1.0462074978204012</v>
      </c>
      <c r="BH496" s="13">
        <v>31</v>
      </c>
      <c r="BI496" s="13">
        <v>13</v>
      </c>
      <c r="BJ496" s="13">
        <v>1</v>
      </c>
      <c r="BK496" s="13">
        <v>0</v>
      </c>
      <c r="BL496" s="13">
        <v>0</v>
      </c>
      <c r="BM496" s="13">
        <v>0</v>
      </c>
      <c r="BN496" s="13">
        <f t="shared" si="176"/>
        <v>100</v>
      </c>
      <c r="BO496" s="16">
        <v>-9.8629999999999995</v>
      </c>
      <c r="BP496" s="1"/>
      <c r="BQ496" s="1"/>
      <c r="BR496" s="23" t="str">
        <f t="shared" si="177"/>
        <v xml:space="preserve"> </v>
      </c>
      <c r="BS496" s="1"/>
      <c r="BT496" s="13">
        <v>0</v>
      </c>
      <c r="BU496" s="13">
        <v>10</v>
      </c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23">
        <f t="shared" si="178"/>
        <v>0</v>
      </c>
      <c r="CC496" s="16">
        <v>-0.30000000000000004</v>
      </c>
      <c r="CD496" s="16">
        <v>1</v>
      </c>
      <c r="CE496" s="16">
        <v>0.7</v>
      </c>
      <c r="CF496" s="24">
        <f t="shared" si="179"/>
        <v>2.4999999999999998E-2</v>
      </c>
      <c r="CG496" s="24">
        <f t="shared" si="180"/>
        <v>8.1371694274920081E-2</v>
      </c>
      <c r="CH496" s="25">
        <v>2</v>
      </c>
      <c r="CI496" s="16">
        <v>7.5</v>
      </c>
      <c r="CJ496" s="16">
        <v>10.199999999999999</v>
      </c>
      <c r="CK496" s="16">
        <v>-1</v>
      </c>
      <c r="CL496" s="16">
        <v>-0.7</v>
      </c>
      <c r="CM496" s="16">
        <v>1.1000000000000001</v>
      </c>
      <c r="CN496" s="16">
        <v>0</v>
      </c>
      <c r="CO496" s="16">
        <v>0.4</v>
      </c>
      <c r="CP496" s="26">
        <f t="shared" si="181"/>
        <v>1.4285714285714287E-2</v>
      </c>
      <c r="CQ496" s="26">
        <f t="shared" si="182"/>
        <v>4.6498111014240048E-2</v>
      </c>
      <c r="CR496" s="13">
        <v>0</v>
      </c>
      <c r="CS496" s="13">
        <v>0</v>
      </c>
      <c r="CT496" s="13">
        <v>0</v>
      </c>
      <c r="CU496" s="13">
        <v>0</v>
      </c>
      <c r="CV496" s="13">
        <v>-0.48</v>
      </c>
      <c r="CW496" s="13">
        <v>-0.97</v>
      </c>
      <c r="CX496" s="13">
        <v>2.2800000000000002</v>
      </c>
      <c r="CY496" s="13">
        <v>-0.03</v>
      </c>
      <c r="CZ496" s="13">
        <v>-1.1599999999999999</v>
      </c>
      <c r="DA496" s="13">
        <v>-0.36</v>
      </c>
      <c r="DB496" s="27">
        <v>24.48</v>
      </c>
      <c r="DC496" s="27">
        <v>-26.87</v>
      </c>
      <c r="DD496" s="27">
        <v>51.35</v>
      </c>
      <c r="DE496" s="27">
        <v>6.85</v>
      </c>
      <c r="DF496" s="27">
        <v>9.66</v>
      </c>
      <c r="DG496" s="27">
        <v>-11.44</v>
      </c>
      <c r="DH496" s="27">
        <v>21.1</v>
      </c>
      <c r="DI496" s="27">
        <v>2.81</v>
      </c>
      <c r="DJ496" s="1">
        <v>69</v>
      </c>
      <c r="DK496" s="1"/>
      <c r="DL496" s="1"/>
      <c r="DM496" s="1">
        <v>0.34300000000000003</v>
      </c>
      <c r="DN496" s="1">
        <v>0</v>
      </c>
      <c r="DO496" s="1">
        <v>0</v>
      </c>
      <c r="DP496" s="16">
        <f t="shared" si="183"/>
        <v>0.10432395332875771</v>
      </c>
    </row>
    <row r="497" spans="1:120" x14ac:dyDescent="0.2">
      <c r="A497" s="13">
        <v>63</v>
      </c>
      <c r="B497" s="13" t="s">
        <v>1881</v>
      </c>
      <c r="C497" s="13" t="s">
        <v>494</v>
      </c>
      <c r="D497" s="13" t="s">
        <v>495</v>
      </c>
      <c r="E497" s="13" t="s">
        <v>141</v>
      </c>
      <c r="F497" s="1" t="s">
        <v>142</v>
      </c>
      <c r="G497" s="13">
        <v>69</v>
      </c>
      <c r="H497" s="13">
        <v>183</v>
      </c>
      <c r="I497" s="13" t="s">
        <v>125</v>
      </c>
      <c r="J497" s="13">
        <v>2006</v>
      </c>
      <c r="K497" s="13">
        <v>3</v>
      </c>
      <c r="L497" s="13">
        <v>71</v>
      </c>
      <c r="M497" s="1"/>
      <c r="N497" s="1">
        <v>26</v>
      </c>
      <c r="O497" s="13" t="s">
        <v>535</v>
      </c>
      <c r="P497" s="13" t="s">
        <v>1882</v>
      </c>
      <c r="Q497" s="1" t="str">
        <f t="shared" si="161"/>
        <v>BOS</v>
      </c>
      <c r="R497" s="13" t="s">
        <v>314</v>
      </c>
      <c r="S497" s="1"/>
      <c r="T497" s="13" t="s">
        <v>207</v>
      </c>
      <c r="U497" s="13">
        <v>77</v>
      </c>
      <c r="V497" s="13">
        <v>24</v>
      </c>
      <c r="W497" s="13">
        <v>18</v>
      </c>
      <c r="X497" s="14">
        <v>14</v>
      </c>
      <c r="Y497" s="13">
        <v>42</v>
      </c>
      <c r="Z497" s="13">
        <v>5</v>
      </c>
      <c r="AA497" s="1">
        <v>180</v>
      </c>
      <c r="AB497" s="14">
        <v>65</v>
      </c>
      <c r="AC497" s="14">
        <v>67</v>
      </c>
      <c r="AD497" s="15">
        <f t="shared" si="162"/>
        <v>0.13333333333333333</v>
      </c>
      <c r="AE497" s="15">
        <f t="shared" si="163"/>
        <v>7.6923076923076927E-2</v>
      </c>
      <c r="AF497" s="16">
        <v>1301.3333333333001</v>
      </c>
      <c r="AG497" s="17">
        <f t="shared" si="164"/>
        <v>16.900432900432467</v>
      </c>
      <c r="AH497" s="29">
        <v>1769</v>
      </c>
      <c r="AI497" s="17">
        <f t="shared" si="165"/>
        <v>22.974025974025974</v>
      </c>
      <c r="AJ497" s="19">
        <f t="shared" si="166"/>
        <v>0.7356321839080272</v>
      </c>
      <c r="AK497" s="20">
        <f>'Even Strength'!AA497+'Power Play'!R497+'Penalty Kill'!L497</f>
        <v>180.63565891472868</v>
      </c>
      <c r="AL497" s="19">
        <f t="shared" si="167"/>
        <v>8.3284883720932363</v>
      </c>
      <c r="AM497" s="15">
        <f>IF(('Even Strength'!BR497+'Power Play'!AK497+'Penalty Kill'!AG497)&gt;0,V497/('Even Strength'!BR497+'Power Play'!AK497+'Penalty Kill'!AG497),0)</f>
        <v>0.47058823529411764</v>
      </c>
      <c r="AN497" s="15">
        <f>IF(('Even Strength'!BR497+'Power Play'!AK497+'Penalty Kill'!AG497)&gt;0,W497/('Even Strength'!BR497+'Power Play'!AK497+'Penalty Kill'!AG497),0)</f>
        <v>0.35294117647058826</v>
      </c>
      <c r="AO497" s="15">
        <f t="shared" si="168"/>
        <v>0.82352941176470584</v>
      </c>
      <c r="AP497" s="13">
        <v>13</v>
      </c>
      <c r="AQ497" s="13">
        <v>20</v>
      </c>
      <c r="AR497" s="21">
        <f t="shared" si="169"/>
        <v>0.39393939393939392</v>
      </c>
      <c r="AS497" s="22">
        <v>0.7</v>
      </c>
      <c r="AT497" s="1"/>
      <c r="AU497" s="1"/>
      <c r="AV497">
        <v>124</v>
      </c>
      <c r="AW497" s="13">
        <v>72</v>
      </c>
      <c r="AX497" s="13">
        <v>28</v>
      </c>
      <c r="AY497" s="13">
        <v>65</v>
      </c>
      <c r="AZ497" s="13">
        <v>45</v>
      </c>
      <c r="BA497" s="13">
        <v>52</v>
      </c>
      <c r="BB497" s="16">
        <f t="shared" si="170"/>
        <v>5.7172131147542444</v>
      </c>
      <c r="BC497" s="17">
        <f t="shared" si="171"/>
        <v>3.3196721311476258</v>
      </c>
      <c r="BD497" s="17">
        <f t="shared" si="172"/>
        <v>1.2909836065574101</v>
      </c>
      <c r="BE497" s="17">
        <f t="shared" si="173"/>
        <v>2.9969262295082735</v>
      </c>
      <c r="BF497" s="17">
        <f t="shared" si="174"/>
        <v>2.0747950819672658</v>
      </c>
      <c r="BG497" s="17">
        <f t="shared" si="175"/>
        <v>2.3975409836066186</v>
      </c>
      <c r="BH497" s="13">
        <v>95</v>
      </c>
      <c r="BI497" s="13">
        <v>39</v>
      </c>
      <c r="BJ497" s="13">
        <v>1</v>
      </c>
      <c r="BK497" s="13">
        <v>1</v>
      </c>
      <c r="BL497" s="13">
        <v>0</v>
      </c>
      <c r="BM497" s="13">
        <v>0</v>
      </c>
      <c r="BN497" s="13">
        <f t="shared" si="176"/>
        <v>196</v>
      </c>
      <c r="BO497" s="16">
        <v>-12.943</v>
      </c>
      <c r="BP497" s="13">
        <v>8</v>
      </c>
      <c r="BQ497" s="13">
        <v>2</v>
      </c>
      <c r="BR497" s="23">
        <f t="shared" si="177"/>
        <v>0.25</v>
      </c>
      <c r="BS497" s="13">
        <v>0</v>
      </c>
      <c r="BT497" s="13">
        <v>10</v>
      </c>
      <c r="BU497" s="13">
        <v>26</v>
      </c>
      <c r="BV497" s="13">
        <v>3</v>
      </c>
      <c r="BW497" s="13">
        <v>0</v>
      </c>
      <c r="BX497" s="13">
        <v>5</v>
      </c>
      <c r="BY497" s="13">
        <v>1</v>
      </c>
      <c r="BZ497" s="13">
        <v>0</v>
      </c>
      <c r="CA497" s="13">
        <v>0</v>
      </c>
      <c r="CB497" s="23">
        <f t="shared" si="178"/>
        <v>0</v>
      </c>
      <c r="CC497" s="16">
        <v>3.8</v>
      </c>
      <c r="CD497" s="16">
        <v>1.6</v>
      </c>
      <c r="CE497" s="16">
        <v>5.5</v>
      </c>
      <c r="CF497" s="24">
        <f t="shared" si="179"/>
        <v>7.1428571428571425E-2</v>
      </c>
      <c r="CG497" s="24">
        <f t="shared" si="180"/>
        <v>0.25358606557377694</v>
      </c>
      <c r="CH497" s="25">
        <v>5</v>
      </c>
      <c r="CI497" s="16">
        <v>29.2</v>
      </c>
      <c r="CJ497" s="16">
        <v>31.5</v>
      </c>
      <c r="CK497" s="16">
        <v>0</v>
      </c>
      <c r="CL497" s="16">
        <v>5.7</v>
      </c>
      <c r="CM497" s="16">
        <v>3.9</v>
      </c>
      <c r="CN497" s="16">
        <v>-0.4</v>
      </c>
      <c r="CO497" s="16">
        <v>9.3000000000000007</v>
      </c>
      <c r="CP497" s="26">
        <f t="shared" si="181"/>
        <v>0.12077922077922079</v>
      </c>
      <c r="CQ497" s="26">
        <f t="shared" si="182"/>
        <v>0.42879098360656837</v>
      </c>
      <c r="CR497" s="13">
        <v>6</v>
      </c>
      <c r="CS497" s="13">
        <v>1</v>
      </c>
      <c r="CT497" s="13">
        <v>4</v>
      </c>
      <c r="CU497" s="13">
        <v>-0.01</v>
      </c>
      <c r="CV497" s="13">
        <v>0.68</v>
      </c>
      <c r="CW497" s="13">
        <v>-2.87</v>
      </c>
      <c r="CX497" s="13">
        <v>6.39</v>
      </c>
      <c r="CY497" s="13">
        <v>4.82</v>
      </c>
      <c r="CZ497" s="13">
        <v>3.43</v>
      </c>
      <c r="DA497" s="13">
        <v>12.44</v>
      </c>
      <c r="DB497" s="27">
        <v>121.09</v>
      </c>
      <c r="DC497" s="27">
        <v>-47.78</v>
      </c>
      <c r="DD497" s="27">
        <v>168.86</v>
      </c>
      <c r="DE497" s="27">
        <v>9.58</v>
      </c>
      <c r="DF497" s="27">
        <v>84.85</v>
      </c>
      <c r="DG497" s="27">
        <v>-52.74</v>
      </c>
      <c r="DH497" s="27">
        <v>137.59</v>
      </c>
      <c r="DI497" s="27">
        <v>7.81</v>
      </c>
      <c r="DJ497" s="1">
        <v>186</v>
      </c>
      <c r="DK497" s="28">
        <v>3</v>
      </c>
      <c r="DL497" s="28" t="s">
        <v>155</v>
      </c>
      <c r="DM497" s="1">
        <v>4.5</v>
      </c>
      <c r="DN497" s="1">
        <v>0.16500000000000001</v>
      </c>
      <c r="DO497" s="1">
        <v>0</v>
      </c>
      <c r="DP497" s="16">
        <f t="shared" si="183"/>
        <v>0.89574468085106496</v>
      </c>
    </row>
    <row r="498" spans="1:120" x14ac:dyDescent="0.2">
      <c r="A498" s="13">
        <v>47</v>
      </c>
      <c r="B498" s="13" t="s">
        <v>1883</v>
      </c>
      <c r="C498" s="13" t="s">
        <v>1179</v>
      </c>
      <c r="D498" s="1"/>
      <c r="E498" s="13" t="s">
        <v>222</v>
      </c>
      <c r="F498" s="1" t="s">
        <v>223</v>
      </c>
      <c r="G498" s="13">
        <v>75</v>
      </c>
      <c r="H498" s="13">
        <v>210</v>
      </c>
      <c r="I498" s="13" t="s">
        <v>150</v>
      </c>
      <c r="J498" s="13">
        <v>2011</v>
      </c>
      <c r="K498" s="13">
        <v>7</v>
      </c>
      <c r="L498" s="13">
        <v>205</v>
      </c>
      <c r="M498" s="13" t="s">
        <v>159</v>
      </c>
      <c r="N498" s="1">
        <v>23</v>
      </c>
      <c r="O498" s="13" t="s">
        <v>1884</v>
      </c>
      <c r="P498" s="13" t="s">
        <v>1885</v>
      </c>
      <c r="Q498" s="1" t="str">
        <f t="shared" si="161"/>
        <v>DET</v>
      </c>
      <c r="R498" s="13" t="s">
        <v>128</v>
      </c>
      <c r="S498" s="1"/>
      <c r="T498" s="13" t="s">
        <v>173</v>
      </c>
      <c r="U498" s="13">
        <v>13</v>
      </c>
      <c r="V498" s="13">
        <v>1</v>
      </c>
      <c r="W498" s="13">
        <v>1</v>
      </c>
      <c r="X498" s="14">
        <v>0</v>
      </c>
      <c r="Y498" s="13">
        <v>2</v>
      </c>
      <c r="Z498" s="13">
        <v>1</v>
      </c>
      <c r="AA498" s="1">
        <v>7</v>
      </c>
      <c r="AB498" s="14">
        <v>4</v>
      </c>
      <c r="AC498" s="14">
        <v>8</v>
      </c>
      <c r="AD498" s="15">
        <f t="shared" si="162"/>
        <v>0.14285714285714285</v>
      </c>
      <c r="AE498" s="15">
        <f t="shared" si="163"/>
        <v>5.2631578947368418E-2</v>
      </c>
      <c r="AF498" s="16">
        <v>200.6</v>
      </c>
      <c r="AG498" s="17">
        <f t="shared" si="164"/>
        <v>15.430769230769231</v>
      </c>
      <c r="AH498" s="29">
        <v>302</v>
      </c>
      <c r="AI498" s="17">
        <f t="shared" si="165"/>
        <v>23.23076923076923</v>
      </c>
      <c r="AJ498" s="19">
        <f t="shared" si="166"/>
        <v>0.66423841059602651</v>
      </c>
      <c r="AK498" s="20">
        <f>'Even Strength'!AA498+'Power Play'!R498+'Penalty Kill'!L498</f>
        <v>0</v>
      </c>
      <c r="AL498" s="19">
        <f t="shared" si="167"/>
        <v>0</v>
      </c>
      <c r="AM498" s="15">
        <f>IF(('Even Strength'!BR498+'Power Play'!AK498+'Penalty Kill'!AG498)&gt;0,V498/('Even Strength'!BR498+'Power Play'!AK498+'Penalty Kill'!AG498),0)</f>
        <v>0.25</v>
      </c>
      <c r="AN498" s="15">
        <f>IF(('Even Strength'!BR498+'Power Play'!AK498+'Penalty Kill'!AG498)&gt;0,W498/('Even Strength'!BR498+'Power Play'!AK498+'Penalty Kill'!AG498),0)</f>
        <v>0.25</v>
      </c>
      <c r="AO498" s="15">
        <f t="shared" si="168"/>
        <v>0.5</v>
      </c>
      <c r="AP498" s="13">
        <v>0</v>
      </c>
      <c r="AQ498" s="13">
        <v>0</v>
      </c>
      <c r="AR498" s="21">
        <f t="shared" si="169"/>
        <v>0</v>
      </c>
      <c r="AS498" s="22">
        <v>0</v>
      </c>
      <c r="AT498" s="1"/>
      <c r="AU498" s="1"/>
      <c r="AV498">
        <v>20</v>
      </c>
      <c r="AW498" s="13">
        <v>9</v>
      </c>
      <c r="AX498" s="13">
        <v>10</v>
      </c>
      <c r="AY498" s="13">
        <v>4</v>
      </c>
      <c r="AZ498" s="13">
        <v>4</v>
      </c>
      <c r="BA498" s="13">
        <v>4</v>
      </c>
      <c r="BB498" s="16">
        <f t="shared" si="170"/>
        <v>5.9820538384845463</v>
      </c>
      <c r="BC498" s="17">
        <f t="shared" si="171"/>
        <v>2.6919242273180459</v>
      </c>
      <c r="BD498" s="17">
        <f t="shared" si="172"/>
        <v>2.9910269192422732</v>
      </c>
      <c r="BE498" s="17">
        <f t="shared" si="173"/>
        <v>1.1964107676969093</v>
      </c>
      <c r="BF498" s="17">
        <f t="shared" si="174"/>
        <v>1.1964107676969093</v>
      </c>
      <c r="BG498" s="17">
        <f t="shared" si="175"/>
        <v>1.1964107676969093</v>
      </c>
      <c r="BH498" s="13">
        <v>2</v>
      </c>
      <c r="BI498" s="13">
        <v>1</v>
      </c>
      <c r="BJ498" s="13">
        <v>0</v>
      </c>
      <c r="BK498" s="13">
        <v>0</v>
      </c>
      <c r="BL498" s="13">
        <v>0</v>
      </c>
      <c r="BM498" s="13">
        <v>0</v>
      </c>
      <c r="BN498" s="13">
        <f t="shared" si="176"/>
        <v>21</v>
      </c>
      <c r="BO498" s="16">
        <v>-0.115</v>
      </c>
      <c r="BP498" s="1"/>
      <c r="BQ498" s="1"/>
      <c r="BR498" s="23" t="str">
        <f t="shared" si="177"/>
        <v xml:space="preserve"> </v>
      </c>
      <c r="BS498" s="1"/>
      <c r="BT498" s="13">
        <v>0</v>
      </c>
      <c r="BU498" s="13">
        <v>4</v>
      </c>
      <c r="BV498" s="13">
        <v>0</v>
      </c>
      <c r="BW498" s="13">
        <v>0</v>
      </c>
      <c r="BX498" s="13">
        <v>0</v>
      </c>
      <c r="BY498" s="13">
        <v>0</v>
      </c>
      <c r="BZ498" s="13">
        <v>0</v>
      </c>
      <c r="CA498" s="13">
        <v>0</v>
      </c>
      <c r="CB498" s="23">
        <f t="shared" si="178"/>
        <v>0</v>
      </c>
      <c r="CC498" s="16">
        <v>0.1</v>
      </c>
      <c r="CD498" s="16">
        <v>0.5</v>
      </c>
      <c r="CE498" s="16">
        <v>0.60000000000000009</v>
      </c>
      <c r="CF498" s="24">
        <f t="shared" si="179"/>
        <v>4.6153846153846163E-2</v>
      </c>
      <c r="CG498" s="24">
        <f t="shared" si="180"/>
        <v>0.17946161515453643</v>
      </c>
      <c r="CH498" s="25">
        <v>0</v>
      </c>
      <c r="CI498" s="16">
        <v>3</v>
      </c>
      <c r="CJ498" s="16">
        <v>3.3</v>
      </c>
      <c r="CK498" s="16">
        <v>0.8</v>
      </c>
      <c r="CL498" s="16">
        <v>0.2</v>
      </c>
      <c r="CM498" s="16">
        <v>0.5</v>
      </c>
      <c r="CN498" s="16">
        <v>0</v>
      </c>
      <c r="CO498" s="16">
        <v>0.7</v>
      </c>
      <c r="CP498" s="26">
        <f t="shared" si="181"/>
        <v>5.3846153846153842E-2</v>
      </c>
      <c r="CQ498" s="26">
        <f t="shared" si="182"/>
        <v>0.20937188434695911</v>
      </c>
      <c r="CR498" s="13">
        <v>0</v>
      </c>
      <c r="CS498" s="13">
        <v>0</v>
      </c>
      <c r="CT498" s="13">
        <v>0</v>
      </c>
      <c r="CU498" s="13">
        <v>0</v>
      </c>
      <c r="CV498" s="13">
        <v>-0.23</v>
      </c>
      <c r="CW498" s="13">
        <v>0.22</v>
      </c>
      <c r="CX498" s="13">
        <v>-0.78</v>
      </c>
      <c r="CY498" s="13">
        <v>1.8</v>
      </c>
      <c r="CZ498" s="13">
        <v>0.82</v>
      </c>
      <c r="DA498" s="13">
        <v>1.83</v>
      </c>
      <c r="DB498" s="27">
        <v>9.32</v>
      </c>
      <c r="DC498" s="27">
        <v>-12.11</v>
      </c>
      <c r="DD498" s="27">
        <v>21.44</v>
      </c>
      <c r="DE498" s="27">
        <v>6.89</v>
      </c>
      <c r="DF498" s="27">
        <v>2.13</v>
      </c>
      <c r="DG498" s="27">
        <v>-14.82</v>
      </c>
      <c r="DH498" s="27">
        <v>16.95</v>
      </c>
      <c r="DI498" s="27">
        <v>5.45</v>
      </c>
      <c r="DJ498" s="1">
        <v>49</v>
      </c>
      <c r="DK498" s="1"/>
      <c r="DL498" s="1"/>
      <c r="DM498" s="1">
        <v>0.20899999999999999</v>
      </c>
      <c r="DN498" s="1">
        <v>0</v>
      </c>
      <c r="DO498" s="1">
        <v>0.125</v>
      </c>
      <c r="DP498" s="16">
        <f t="shared" si="183"/>
        <v>0.5636010066346373</v>
      </c>
    </row>
    <row r="499" spans="1:120" x14ac:dyDescent="0.2">
      <c r="A499" s="13">
        <v>42</v>
      </c>
      <c r="B499" s="13" t="s">
        <v>1886</v>
      </c>
      <c r="C499" s="13" t="s">
        <v>1887</v>
      </c>
      <c r="D499" s="13" t="s">
        <v>296</v>
      </c>
      <c r="E499" s="13" t="s">
        <v>141</v>
      </c>
      <c r="F499" s="1" t="s">
        <v>142</v>
      </c>
      <c r="G499" s="13">
        <v>68</v>
      </c>
      <c r="H499" s="13">
        <v>184</v>
      </c>
      <c r="I499" s="13" t="s">
        <v>150</v>
      </c>
      <c r="J499" s="1"/>
      <c r="K499" s="1"/>
      <c r="L499" s="1"/>
      <c r="M499" s="13" t="s">
        <v>159</v>
      </c>
      <c r="N499" s="1">
        <v>24</v>
      </c>
      <c r="O499" s="13" t="s">
        <v>953</v>
      </c>
      <c r="P499" s="13" t="s">
        <v>1888</v>
      </c>
      <c r="Q499" s="1" t="str">
        <f t="shared" si="161"/>
        <v>TBL</v>
      </c>
      <c r="R499" s="13" t="s">
        <v>219</v>
      </c>
      <c r="S499" s="1"/>
      <c r="T499" s="13" t="s">
        <v>146</v>
      </c>
      <c r="U499" s="13">
        <v>2</v>
      </c>
      <c r="V499" s="13">
        <v>1</v>
      </c>
      <c r="W499" s="13">
        <v>0</v>
      </c>
      <c r="X499" s="14">
        <v>0</v>
      </c>
      <c r="Y499" s="13">
        <v>1</v>
      </c>
      <c r="Z499" s="13">
        <v>1</v>
      </c>
      <c r="AA499" s="1">
        <v>3</v>
      </c>
      <c r="AB499" s="14">
        <v>1</v>
      </c>
      <c r="AC499" s="14">
        <v>1</v>
      </c>
      <c r="AD499" s="15">
        <f t="shared" si="162"/>
        <v>0.33333333333333331</v>
      </c>
      <c r="AE499" s="15">
        <f t="shared" si="163"/>
        <v>0.2</v>
      </c>
      <c r="AF499" s="16">
        <v>23.883333333300001</v>
      </c>
      <c r="AG499" s="17">
        <f t="shared" si="164"/>
        <v>11.941666666650001</v>
      </c>
      <c r="AH499" s="29">
        <v>31</v>
      </c>
      <c r="AI499" s="17">
        <f t="shared" si="165"/>
        <v>15.5</v>
      </c>
      <c r="AJ499" s="19">
        <f t="shared" si="166"/>
        <v>0.77043010752580654</v>
      </c>
      <c r="AK499" s="20">
        <f>'Even Strength'!AA499+'Power Play'!R499+'Penalty Kill'!L499</f>
        <v>0</v>
      </c>
      <c r="AL499" s="19">
        <f t="shared" si="167"/>
        <v>0</v>
      </c>
      <c r="AM499" s="15">
        <f>IF(('Even Strength'!BR499+'Power Play'!AK499+'Penalty Kill'!AG499)&gt;0,V499/('Even Strength'!BR499+'Power Play'!AK499+'Penalty Kill'!AG499),0)</f>
        <v>0.5</v>
      </c>
      <c r="AN499" s="15">
        <f>IF(('Even Strength'!BR499+'Power Play'!AK499+'Penalty Kill'!AG499)&gt;0,W499/('Even Strength'!BR499+'Power Play'!AK499+'Penalty Kill'!AG499),0)</f>
        <v>0</v>
      </c>
      <c r="AO499" s="15">
        <f t="shared" si="168"/>
        <v>0.5</v>
      </c>
      <c r="AP499" s="13">
        <v>1</v>
      </c>
      <c r="AQ499" s="13">
        <v>2</v>
      </c>
      <c r="AR499" s="21">
        <f t="shared" si="169"/>
        <v>0.33333333333333331</v>
      </c>
      <c r="AS499" s="22">
        <v>2.7</v>
      </c>
      <c r="AT499" s="1"/>
      <c r="AU499" s="1"/>
      <c r="AV499">
        <v>2</v>
      </c>
      <c r="AW499" s="13">
        <v>4</v>
      </c>
      <c r="AX499" s="13">
        <v>0</v>
      </c>
      <c r="AY499" s="13">
        <v>1</v>
      </c>
      <c r="AZ499" s="13">
        <v>0</v>
      </c>
      <c r="BA499" s="13">
        <v>1</v>
      </c>
      <c r="BB499" s="16">
        <f t="shared" si="170"/>
        <v>5.0244242847243887</v>
      </c>
      <c r="BC499" s="17">
        <f t="shared" si="171"/>
        <v>10.048848569448777</v>
      </c>
      <c r="BD499" s="17">
        <f t="shared" si="172"/>
        <v>0</v>
      </c>
      <c r="BE499" s="17">
        <f t="shared" si="173"/>
        <v>2.5122121423621944</v>
      </c>
      <c r="BF499" s="17">
        <f t="shared" si="174"/>
        <v>0</v>
      </c>
      <c r="BG499" s="17">
        <f t="shared" si="175"/>
        <v>2.5122121423621944</v>
      </c>
      <c r="BH499" s="13">
        <v>0</v>
      </c>
      <c r="BI499" s="13">
        <v>0</v>
      </c>
      <c r="BJ499" s="13">
        <v>0</v>
      </c>
      <c r="BK499" s="13">
        <v>0</v>
      </c>
      <c r="BL499" s="13">
        <v>0</v>
      </c>
      <c r="BM499" s="13">
        <v>0</v>
      </c>
      <c r="BN499" s="13">
        <f t="shared" si="176"/>
        <v>4</v>
      </c>
      <c r="BO499" s="16">
        <v>-4.1000000000000002E-2</v>
      </c>
      <c r="BP499" s="1"/>
      <c r="BQ499" s="1"/>
      <c r="BR499" s="23" t="str">
        <f t="shared" si="177"/>
        <v xml:space="preserve"> </v>
      </c>
      <c r="BS499" s="1"/>
      <c r="BT499" s="13">
        <v>1</v>
      </c>
      <c r="BU499" s="13">
        <v>1</v>
      </c>
      <c r="BV499" s="13">
        <v>0</v>
      </c>
      <c r="BW499" s="13">
        <v>0</v>
      </c>
      <c r="BX499" s="13">
        <v>0</v>
      </c>
      <c r="BY499" s="13">
        <v>0</v>
      </c>
      <c r="BZ499" s="13">
        <v>0</v>
      </c>
      <c r="CA499" s="13">
        <v>0</v>
      </c>
      <c r="CB499" s="23">
        <f t="shared" si="178"/>
        <v>0</v>
      </c>
      <c r="CC499" s="16">
        <v>0.2</v>
      </c>
      <c r="CD499" s="16">
        <v>0.1</v>
      </c>
      <c r="CE499" s="16">
        <v>0.2</v>
      </c>
      <c r="CF499" s="24">
        <f t="shared" si="179"/>
        <v>0.1</v>
      </c>
      <c r="CG499" s="24">
        <f t="shared" si="180"/>
        <v>0.50244242847243881</v>
      </c>
      <c r="CH499" s="25">
        <v>5</v>
      </c>
      <c r="CI499" s="16">
        <v>0.7</v>
      </c>
      <c r="CJ499" s="16">
        <v>0.7</v>
      </c>
      <c r="CK499" s="16">
        <v>0.7</v>
      </c>
      <c r="CL499" s="16">
        <v>0.60000000000000009</v>
      </c>
      <c r="CM499" s="16">
        <v>0.1</v>
      </c>
      <c r="CN499" s="16">
        <v>0</v>
      </c>
      <c r="CO499" s="16">
        <v>0.7</v>
      </c>
      <c r="CP499" s="26">
        <f t="shared" si="181"/>
        <v>0.35</v>
      </c>
      <c r="CQ499" s="26">
        <f t="shared" si="182"/>
        <v>1.7585484996535359</v>
      </c>
      <c r="CR499" s="13">
        <v>1</v>
      </c>
      <c r="CS499" s="13">
        <v>0</v>
      </c>
      <c r="CT499" s="13">
        <v>0</v>
      </c>
      <c r="CU499" s="13">
        <v>0</v>
      </c>
      <c r="CV499" s="13">
        <v>-0.03</v>
      </c>
      <c r="CW499" s="13">
        <v>0.04</v>
      </c>
      <c r="CX499" s="13">
        <v>0</v>
      </c>
      <c r="CY499" s="13">
        <v>0</v>
      </c>
      <c r="CZ499" s="13">
        <v>-0.03</v>
      </c>
      <c r="DA499" s="13">
        <v>-0.02</v>
      </c>
      <c r="DB499" s="27">
        <v>2.27</v>
      </c>
      <c r="DC499" s="27">
        <v>1.46</v>
      </c>
      <c r="DD499" s="27">
        <v>0.8</v>
      </c>
      <c r="DE499" s="27">
        <v>2.13</v>
      </c>
      <c r="DF499" s="27">
        <v>2.74</v>
      </c>
      <c r="DG499" s="27">
        <v>6.12</v>
      </c>
      <c r="DH499" s="27">
        <v>-3.37</v>
      </c>
      <c r="DI499" s="27">
        <v>-8.9499999999999993</v>
      </c>
      <c r="DJ499" s="1">
        <v>4</v>
      </c>
      <c r="DK499" s="1"/>
      <c r="DL499" s="1"/>
      <c r="DM499" s="1">
        <v>0.02</v>
      </c>
      <c r="DN499" s="1">
        <v>0</v>
      </c>
      <c r="DO499" s="1">
        <v>0</v>
      </c>
      <c r="DP499" s="16">
        <f t="shared" si="183"/>
        <v>0.68261267444520701</v>
      </c>
    </row>
    <row r="500" spans="1:120" x14ac:dyDescent="0.2">
      <c r="A500" s="13">
        <v>85</v>
      </c>
      <c r="B500" s="13" t="s">
        <v>1285</v>
      </c>
      <c r="C500" s="13" t="s">
        <v>1597</v>
      </c>
      <c r="D500" s="1"/>
      <c r="E500" s="13" t="s">
        <v>684</v>
      </c>
      <c r="F500" s="1" t="s">
        <v>257</v>
      </c>
      <c r="G500" s="13">
        <v>76</v>
      </c>
      <c r="H500" s="13">
        <v>203</v>
      </c>
      <c r="I500" s="13" t="s">
        <v>125</v>
      </c>
      <c r="J500" s="13">
        <v>2010</v>
      </c>
      <c r="K500" s="13">
        <v>2</v>
      </c>
      <c r="L500" s="13">
        <v>46</v>
      </c>
      <c r="M500" s="1"/>
      <c r="N500" s="1">
        <v>22</v>
      </c>
      <c r="O500" s="13" t="s">
        <v>1043</v>
      </c>
      <c r="P500" s="13" t="s">
        <v>1889</v>
      </c>
      <c r="Q500" s="1" t="str">
        <f t="shared" si="161"/>
        <v>EDM</v>
      </c>
      <c r="R500" s="13" t="s">
        <v>136</v>
      </c>
      <c r="S500" s="1"/>
      <c r="T500" s="13" t="s">
        <v>173</v>
      </c>
      <c r="U500" s="13">
        <v>41</v>
      </c>
      <c r="V500" s="13">
        <v>1</v>
      </c>
      <c r="W500" s="13">
        <v>4</v>
      </c>
      <c r="X500" s="14">
        <v>2</v>
      </c>
      <c r="Y500" s="13">
        <v>5</v>
      </c>
      <c r="Z500" s="13">
        <v>-4</v>
      </c>
      <c r="AA500" s="1">
        <v>38</v>
      </c>
      <c r="AB500" s="14">
        <v>29</v>
      </c>
      <c r="AC500" s="14">
        <v>47</v>
      </c>
      <c r="AD500" s="15">
        <f t="shared" si="162"/>
        <v>2.6315789473684209E-2</v>
      </c>
      <c r="AE500" s="15">
        <f t="shared" si="163"/>
        <v>8.771929824561403E-3</v>
      </c>
      <c r="AF500" s="16">
        <v>764.51666666669996</v>
      </c>
      <c r="AG500" s="17">
        <f t="shared" si="164"/>
        <v>18.646747967480486</v>
      </c>
      <c r="AH500" s="29">
        <v>1075</v>
      </c>
      <c r="AI500" s="17">
        <f t="shared" si="165"/>
        <v>26.219512195121951</v>
      </c>
      <c r="AJ500" s="19">
        <f t="shared" si="166"/>
        <v>0.71117829457367443</v>
      </c>
      <c r="AK500" s="20">
        <f>'Even Strength'!AA500+'Power Play'!R500+'Penalty Kill'!L500</f>
        <v>36.82352941176471</v>
      </c>
      <c r="AL500" s="19">
        <f t="shared" si="167"/>
        <v>2.8899458455744846</v>
      </c>
      <c r="AM500" s="15">
        <f>IF(('Even Strength'!BR500+'Power Play'!AK500+'Penalty Kill'!AG500)&gt;0,V500/('Even Strength'!BR500+'Power Play'!AK500+'Penalty Kill'!AG500),0)</f>
        <v>5.5555555555555552E-2</v>
      </c>
      <c r="AN500" s="15">
        <f>IF(('Even Strength'!BR500+'Power Play'!AK500+'Penalty Kill'!AG500)&gt;0,W500/('Even Strength'!BR500+'Power Play'!AK500+'Penalty Kill'!AG500),0)</f>
        <v>0.22222222222222221</v>
      </c>
      <c r="AO500" s="15">
        <f t="shared" si="168"/>
        <v>0.27777777777777779</v>
      </c>
      <c r="AP500" s="13">
        <v>1</v>
      </c>
      <c r="AQ500" s="13">
        <v>0</v>
      </c>
      <c r="AR500" s="21">
        <f t="shared" si="169"/>
        <v>1</v>
      </c>
      <c r="AS500" s="22">
        <v>0</v>
      </c>
      <c r="AT500" s="1"/>
      <c r="AU500" s="1"/>
      <c r="AV500">
        <v>39</v>
      </c>
      <c r="AW500" s="13">
        <v>17</v>
      </c>
      <c r="AX500" s="13">
        <v>59</v>
      </c>
      <c r="AY500" s="13">
        <v>29</v>
      </c>
      <c r="AZ500" s="13">
        <v>38</v>
      </c>
      <c r="BA500" s="13">
        <v>16</v>
      </c>
      <c r="BB500" s="16">
        <f t="shared" si="170"/>
        <v>3.0607573412394298</v>
      </c>
      <c r="BC500" s="17">
        <f t="shared" si="171"/>
        <v>1.3341762769505208</v>
      </c>
      <c r="BD500" s="17">
        <f t="shared" si="172"/>
        <v>4.6303764905929841</v>
      </c>
      <c r="BE500" s="17">
        <f t="shared" si="173"/>
        <v>2.2759477665626529</v>
      </c>
      <c r="BF500" s="17">
        <f t="shared" si="174"/>
        <v>2.9822763837717519</v>
      </c>
      <c r="BG500" s="17">
        <f t="shared" si="175"/>
        <v>1.2556953194828431</v>
      </c>
      <c r="BH500" s="13">
        <v>16</v>
      </c>
      <c r="BI500" s="13">
        <v>8</v>
      </c>
      <c r="BJ500" s="13">
        <v>0</v>
      </c>
      <c r="BK500" s="13">
        <v>0</v>
      </c>
      <c r="BL500" s="13">
        <v>0</v>
      </c>
      <c r="BM500" s="13">
        <v>0</v>
      </c>
      <c r="BN500" s="13">
        <f t="shared" si="176"/>
        <v>92</v>
      </c>
      <c r="BO500" s="16">
        <v>-2.8970000000000002</v>
      </c>
      <c r="BP500" s="13">
        <v>1</v>
      </c>
      <c r="BQ500" s="13">
        <v>1</v>
      </c>
      <c r="BR500" s="23">
        <f t="shared" si="177"/>
        <v>1</v>
      </c>
      <c r="BS500" s="13">
        <v>1</v>
      </c>
      <c r="BT500" s="13">
        <v>1</v>
      </c>
      <c r="BU500" s="13">
        <v>7</v>
      </c>
      <c r="BV500" s="13">
        <v>0</v>
      </c>
      <c r="BW500" s="13">
        <v>0</v>
      </c>
      <c r="BX500" s="13">
        <v>0</v>
      </c>
      <c r="BY500" s="13">
        <v>0</v>
      </c>
      <c r="BZ500" s="13">
        <v>0</v>
      </c>
      <c r="CA500" s="13">
        <v>0</v>
      </c>
      <c r="CB500" s="23">
        <f t="shared" si="178"/>
        <v>0</v>
      </c>
      <c r="CC500" s="16">
        <v>-0.30000000000000004</v>
      </c>
      <c r="CD500" s="16">
        <v>1.4</v>
      </c>
      <c r="CE500" s="16">
        <v>1.2</v>
      </c>
      <c r="CF500" s="24">
        <f t="shared" si="179"/>
        <v>2.9268292682926828E-2</v>
      </c>
      <c r="CG500" s="24">
        <f t="shared" si="180"/>
        <v>9.4177148961213222E-2</v>
      </c>
      <c r="CH500" s="25">
        <v>4</v>
      </c>
      <c r="CI500" s="16">
        <v>9.4</v>
      </c>
      <c r="CJ500" s="16">
        <v>12.5</v>
      </c>
      <c r="CK500" s="16">
        <v>2.2999999999999998</v>
      </c>
      <c r="CL500" s="16">
        <v>-0.2</v>
      </c>
      <c r="CM500" s="16">
        <v>1.4</v>
      </c>
      <c r="CN500" s="16">
        <v>0.60000000000000009</v>
      </c>
      <c r="CO500" s="16">
        <v>1.8</v>
      </c>
      <c r="CP500" s="26">
        <f t="shared" si="181"/>
        <v>4.3902439024390248E-2</v>
      </c>
      <c r="CQ500" s="26">
        <f t="shared" si="182"/>
        <v>0.14126572344181987</v>
      </c>
      <c r="CR500" s="13">
        <v>0</v>
      </c>
      <c r="CS500" s="13">
        <v>0</v>
      </c>
      <c r="CT500" s="13">
        <v>2</v>
      </c>
      <c r="CU500" s="13">
        <v>0.01</v>
      </c>
      <c r="CV500" s="13">
        <v>-0.37</v>
      </c>
      <c r="CW500" s="13">
        <v>0.37</v>
      </c>
      <c r="CX500" s="13">
        <v>0.56000000000000005</v>
      </c>
      <c r="CY500" s="13">
        <v>0.25</v>
      </c>
      <c r="CZ500" s="13">
        <v>-0.28999999999999998</v>
      </c>
      <c r="DA500" s="13">
        <v>0.53</v>
      </c>
      <c r="DB500" s="27">
        <v>52.47</v>
      </c>
      <c r="DC500" s="27">
        <v>-9.2200000000000006</v>
      </c>
      <c r="DD500" s="27">
        <v>61.69</v>
      </c>
      <c r="DE500" s="27">
        <v>5.53</v>
      </c>
      <c r="DF500" s="27">
        <v>24.39</v>
      </c>
      <c r="DG500" s="27">
        <v>-11.47</v>
      </c>
      <c r="DH500" s="27">
        <v>35.86</v>
      </c>
      <c r="DI500" s="27">
        <v>3.21</v>
      </c>
      <c r="DJ500" s="1">
        <v>111</v>
      </c>
      <c r="DK500" s="1"/>
      <c r="DL500" s="1"/>
      <c r="DM500" s="1">
        <v>0.51900000000000002</v>
      </c>
      <c r="DN500" s="1">
        <v>0</v>
      </c>
      <c r="DO500" s="1">
        <v>0</v>
      </c>
      <c r="DP500" s="16">
        <f t="shared" si="183"/>
        <v>1.3940974605353467</v>
      </c>
    </row>
    <row r="501" spans="1:120" x14ac:dyDescent="0.2">
      <c r="A501" s="13">
        <v>79</v>
      </c>
      <c r="B501" s="13" t="s">
        <v>1890</v>
      </c>
      <c r="C501" s="13" t="s">
        <v>1891</v>
      </c>
      <c r="D501" s="1"/>
      <c r="E501" s="13" t="s">
        <v>222</v>
      </c>
      <c r="F501" s="1" t="s">
        <v>223</v>
      </c>
      <c r="G501" s="13">
        <v>72</v>
      </c>
      <c r="H501" s="13">
        <v>197</v>
      </c>
      <c r="I501" s="13" t="s">
        <v>125</v>
      </c>
      <c r="J501" s="13">
        <v>1998</v>
      </c>
      <c r="K501" s="13">
        <v>6</v>
      </c>
      <c r="L501" s="13">
        <v>162</v>
      </c>
      <c r="M501" s="1"/>
      <c r="N501" s="1">
        <v>36</v>
      </c>
      <c r="O501" s="13" t="s">
        <v>1892</v>
      </c>
      <c r="P501" s="13" t="s">
        <v>1893</v>
      </c>
      <c r="Q501" s="1" t="str">
        <f t="shared" si="161"/>
        <v>MTL</v>
      </c>
      <c r="R501" s="13" t="s">
        <v>214</v>
      </c>
      <c r="S501" s="1"/>
      <c r="T501" s="13" t="s">
        <v>173</v>
      </c>
      <c r="U501" s="13">
        <v>81</v>
      </c>
      <c r="V501" s="13">
        <v>10</v>
      </c>
      <c r="W501" s="13">
        <v>40</v>
      </c>
      <c r="X501" s="14">
        <v>24</v>
      </c>
      <c r="Y501" s="13">
        <v>50</v>
      </c>
      <c r="Z501" s="13">
        <v>22</v>
      </c>
      <c r="AA501" s="1">
        <v>135</v>
      </c>
      <c r="AB501" s="14">
        <v>76</v>
      </c>
      <c r="AC501" s="14">
        <v>116</v>
      </c>
      <c r="AD501" s="15">
        <f t="shared" si="162"/>
        <v>7.407407407407407E-2</v>
      </c>
      <c r="AE501" s="15">
        <f t="shared" si="163"/>
        <v>3.0581039755351681E-2</v>
      </c>
      <c r="AF501" s="16">
        <f>2017+44/60</f>
        <v>2017.7333333333333</v>
      </c>
      <c r="AG501" s="17">
        <f t="shared" si="164"/>
        <v>24.91028806584362</v>
      </c>
      <c r="AH501" s="29">
        <v>2399</v>
      </c>
      <c r="AI501" s="17">
        <f t="shared" si="165"/>
        <v>29.617283950617285</v>
      </c>
      <c r="AJ501" s="19">
        <f t="shared" si="166"/>
        <v>0.84107266916770873</v>
      </c>
      <c r="AK501" s="20">
        <f>'Even Strength'!AA501+'Power Play'!R501+'Penalty Kill'!L501</f>
        <v>183.02639296187684</v>
      </c>
      <c r="AL501" s="19">
        <f t="shared" si="167"/>
        <v>5.4425346483079746</v>
      </c>
      <c r="AM501" s="15">
        <f>IF(('Even Strength'!BR501+'Power Play'!AK501+'Penalty Kill'!AG501)&gt;0,V501/('Even Strength'!BR501+'Power Play'!AK501+'Penalty Kill'!AG501),0)</f>
        <v>0.10309278350515463</v>
      </c>
      <c r="AN501" s="15">
        <f>IF(('Even Strength'!BR501+'Power Play'!AK501+'Penalty Kill'!AG501)&gt;0,W501/('Even Strength'!BR501+'Power Play'!AK501+'Penalty Kill'!AG501),0)</f>
        <v>0.41237113402061853</v>
      </c>
      <c r="AO501" s="15">
        <f t="shared" si="168"/>
        <v>0.51546391752577314</v>
      </c>
      <c r="AP501" s="13">
        <v>0</v>
      </c>
      <c r="AQ501" s="13">
        <v>0</v>
      </c>
      <c r="AR501" s="21">
        <f t="shared" si="169"/>
        <v>0</v>
      </c>
      <c r="AS501" s="22">
        <v>0</v>
      </c>
      <c r="AT501" s="1"/>
      <c r="AU501" s="1"/>
      <c r="AV501">
        <v>64</v>
      </c>
      <c r="AW501" s="13">
        <v>53</v>
      </c>
      <c r="AX501" s="13">
        <v>173</v>
      </c>
      <c r="AY501" s="13">
        <v>76</v>
      </c>
      <c r="AZ501" s="13">
        <v>79</v>
      </c>
      <c r="BA501" s="13">
        <v>46</v>
      </c>
      <c r="BB501" s="16">
        <f t="shared" si="170"/>
        <v>1.9031256195070376</v>
      </c>
      <c r="BC501" s="17">
        <f t="shared" si="171"/>
        <v>1.5760259036542656</v>
      </c>
      <c r="BD501" s="17">
        <f t="shared" si="172"/>
        <v>5.1443864402299617</v>
      </c>
      <c r="BE501" s="17">
        <f t="shared" si="173"/>
        <v>2.2599616731646073</v>
      </c>
      <c r="BF501" s="17">
        <f t="shared" si="174"/>
        <v>2.3491706865789994</v>
      </c>
      <c r="BG501" s="17">
        <f t="shared" si="175"/>
        <v>1.3678715390206833</v>
      </c>
      <c r="BH501" s="13">
        <v>38</v>
      </c>
      <c r="BI501" s="13">
        <v>14</v>
      </c>
      <c r="BJ501" s="13">
        <v>0</v>
      </c>
      <c r="BK501" s="13">
        <v>0</v>
      </c>
      <c r="BL501" s="13">
        <v>1</v>
      </c>
      <c r="BM501" s="13">
        <v>0</v>
      </c>
      <c r="BN501" s="13">
        <f t="shared" si="176"/>
        <v>264</v>
      </c>
      <c r="BO501" s="16">
        <v>0.53600000000000003</v>
      </c>
      <c r="BP501" s="13">
        <v>1</v>
      </c>
      <c r="BQ501" s="13">
        <v>0</v>
      </c>
      <c r="BR501" s="23">
        <f t="shared" si="177"/>
        <v>0</v>
      </c>
      <c r="BS501" s="13">
        <v>0</v>
      </c>
      <c r="BT501" s="13">
        <v>1</v>
      </c>
      <c r="BU501" s="13">
        <v>22</v>
      </c>
      <c r="BV501" s="13">
        <v>0</v>
      </c>
      <c r="BW501" s="13">
        <v>2</v>
      </c>
      <c r="BX501" s="13">
        <v>1</v>
      </c>
      <c r="BY501" s="13">
        <v>1</v>
      </c>
      <c r="BZ501" s="13">
        <v>0</v>
      </c>
      <c r="CA501" s="13">
        <v>0</v>
      </c>
      <c r="CB501" s="23">
        <f t="shared" si="178"/>
        <v>0</v>
      </c>
      <c r="CC501" s="16">
        <v>4.3</v>
      </c>
      <c r="CD501" s="16">
        <v>6.4</v>
      </c>
      <c r="CE501" s="16">
        <v>10.7</v>
      </c>
      <c r="CF501" s="24">
        <f t="shared" si="179"/>
        <v>0.13209876543209875</v>
      </c>
      <c r="CG501" s="24">
        <f t="shared" si="180"/>
        <v>0.31817881451133284</v>
      </c>
      <c r="CH501" s="25">
        <v>6</v>
      </c>
      <c r="CI501" s="16">
        <v>52</v>
      </c>
      <c r="CJ501" s="16">
        <v>43.2</v>
      </c>
      <c r="CK501" s="16">
        <v>11.4</v>
      </c>
      <c r="CL501" s="16">
        <v>7</v>
      </c>
      <c r="CM501" s="16">
        <v>5.9</v>
      </c>
      <c r="CN501" s="16">
        <v>-0.30000000000000004</v>
      </c>
      <c r="CO501" s="16">
        <v>12.6</v>
      </c>
      <c r="CP501" s="26">
        <f t="shared" si="181"/>
        <v>0.15555555555555556</v>
      </c>
      <c r="CQ501" s="26">
        <f t="shared" si="182"/>
        <v>0.37467785634044798</v>
      </c>
      <c r="CR501" s="13">
        <v>0</v>
      </c>
      <c r="CS501" s="13">
        <v>4</v>
      </c>
      <c r="CT501" s="13">
        <v>1</v>
      </c>
      <c r="CU501" s="13">
        <v>0</v>
      </c>
      <c r="CV501" s="13">
        <v>-1.04</v>
      </c>
      <c r="CW501" s="13">
        <v>1.43</v>
      </c>
      <c r="CX501" s="13">
        <v>0.75</v>
      </c>
      <c r="CY501" s="13">
        <v>-7.0000000000000007E-2</v>
      </c>
      <c r="CZ501" s="13">
        <v>0.76</v>
      </c>
      <c r="DA501" s="13">
        <v>1.83</v>
      </c>
      <c r="DB501" s="27">
        <v>68.38</v>
      </c>
      <c r="DC501" s="27">
        <v>6.44</v>
      </c>
      <c r="DD501" s="27">
        <v>61.94</v>
      </c>
      <c r="DE501" s="27">
        <v>2.61</v>
      </c>
      <c r="DF501" s="27">
        <v>53.42</v>
      </c>
      <c r="DG501" s="27">
        <v>9.5399999999999991</v>
      </c>
      <c r="DH501" s="27">
        <v>43.88</v>
      </c>
      <c r="DI501" s="27">
        <v>1.85</v>
      </c>
      <c r="DJ501" s="1">
        <v>186</v>
      </c>
      <c r="DK501" s="1"/>
      <c r="DL501" s="1"/>
      <c r="DM501" s="1">
        <v>5.75</v>
      </c>
      <c r="DN501" s="1">
        <v>0</v>
      </c>
      <c r="DO501" s="1">
        <v>0</v>
      </c>
      <c r="DP501" s="16">
        <f t="shared" si="183"/>
        <v>1.5361702127659562</v>
      </c>
    </row>
    <row r="502" spans="1:120" x14ac:dyDescent="0.2">
      <c r="A502" s="13">
        <v>12</v>
      </c>
      <c r="B502" s="13" t="s">
        <v>1894</v>
      </c>
      <c r="C502" s="13" t="s">
        <v>1895</v>
      </c>
      <c r="D502" s="13" t="s">
        <v>257</v>
      </c>
      <c r="E502" s="13" t="s">
        <v>141</v>
      </c>
      <c r="F502" s="1" t="s">
        <v>142</v>
      </c>
      <c r="G502" s="13">
        <v>74</v>
      </c>
      <c r="H502" s="13">
        <v>220</v>
      </c>
      <c r="I502" s="13" t="s">
        <v>125</v>
      </c>
      <c r="J502" s="13">
        <v>1997</v>
      </c>
      <c r="K502" s="13">
        <v>1</v>
      </c>
      <c r="L502" s="13">
        <v>2</v>
      </c>
      <c r="M502" s="1"/>
      <c r="N502" s="1">
        <v>35</v>
      </c>
      <c r="O502" s="13" t="s">
        <v>477</v>
      </c>
      <c r="P502" s="13" t="s">
        <v>1896</v>
      </c>
      <c r="Q502" s="1" t="str">
        <f t="shared" si="161"/>
        <v>SJS</v>
      </c>
      <c r="R502" s="13" t="s">
        <v>554</v>
      </c>
      <c r="S502" s="1"/>
      <c r="T502" s="13" t="s">
        <v>207</v>
      </c>
      <c r="U502" s="13">
        <v>82</v>
      </c>
      <c r="V502" s="13">
        <v>19</v>
      </c>
      <c r="W502" s="13">
        <v>38</v>
      </c>
      <c r="X502" s="14">
        <v>21</v>
      </c>
      <c r="Y502" s="13">
        <v>57</v>
      </c>
      <c r="Z502" s="13">
        <v>-17</v>
      </c>
      <c r="AA502" s="1">
        <v>233</v>
      </c>
      <c r="AB502" s="14">
        <v>75</v>
      </c>
      <c r="AC502" s="14">
        <v>103</v>
      </c>
      <c r="AD502" s="15">
        <f t="shared" si="162"/>
        <v>8.15450643776824E-2</v>
      </c>
      <c r="AE502" s="15">
        <f t="shared" si="163"/>
        <v>4.6228710462287104E-2</v>
      </c>
      <c r="AF502" s="16">
        <v>1606.4333333333</v>
      </c>
      <c r="AG502" s="17">
        <f t="shared" si="164"/>
        <v>19.590650406503659</v>
      </c>
      <c r="AH502" s="29">
        <v>2120</v>
      </c>
      <c r="AI502" s="17">
        <f t="shared" si="165"/>
        <v>25.853658536585368</v>
      </c>
      <c r="AJ502" s="19">
        <f t="shared" si="166"/>
        <v>0.75775157232702828</v>
      </c>
      <c r="AK502" s="20">
        <f>'Even Strength'!AA502+'Power Play'!R502+'Penalty Kill'!L502</f>
        <v>222.01758366420873</v>
      </c>
      <c r="AL502" s="19">
        <f t="shared" si="167"/>
        <v>8.2923173613509018</v>
      </c>
      <c r="AM502" s="15">
        <f>IF(('Even Strength'!BR502+'Power Play'!AK502+'Penalty Kill'!AG502)&gt;0,V502/('Even Strength'!BR502+'Power Play'!AK502+'Penalty Kill'!AG502),0)</f>
        <v>0.22619047619047619</v>
      </c>
      <c r="AN502" s="15">
        <f>IF(('Even Strength'!BR502+'Power Play'!AK502+'Penalty Kill'!AG502)&gt;0,W502/('Even Strength'!BR502+'Power Play'!AK502+'Penalty Kill'!AG502),0)</f>
        <v>0.45238095238095238</v>
      </c>
      <c r="AO502" s="15">
        <f t="shared" si="168"/>
        <v>0.6785714285714286</v>
      </c>
      <c r="AP502" s="13">
        <v>171</v>
      </c>
      <c r="AQ502" s="13">
        <v>185</v>
      </c>
      <c r="AR502" s="21">
        <f t="shared" si="169"/>
        <v>0.4803370786516854</v>
      </c>
      <c r="AS502" s="22">
        <v>6.8</v>
      </c>
      <c r="AT502" s="13">
        <v>10</v>
      </c>
      <c r="AU502" s="13">
        <v>3</v>
      </c>
      <c r="AV502">
        <v>83</v>
      </c>
      <c r="AW502" s="13">
        <v>85</v>
      </c>
      <c r="AX502" s="13">
        <v>28</v>
      </c>
      <c r="AY502" s="13">
        <v>76</v>
      </c>
      <c r="AZ502" s="13">
        <v>75</v>
      </c>
      <c r="BA502" s="13">
        <v>44</v>
      </c>
      <c r="BB502" s="16">
        <f t="shared" si="170"/>
        <v>3.1000352748325093</v>
      </c>
      <c r="BC502" s="17">
        <f t="shared" si="171"/>
        <v>3.1747349200091959</v>
      </c>
      <c r="BD502" s="17">
        <f t="shared" si="172"/>
        <v>1.0457950324736176</v>
      </c>
      <c r="BE502" s="17">
        <f t="shared" si="173"/>
        <v>2.8385865167141047</v>
      </c>
      <c r="BF502" s="17">
        <f t="shared" si="174"/>
        <v>2.8012366941257607</v>
      </c>
      <c r="BG502" s="17">
        <f t="shared" si="175"/>
        <v>1.6433921938871132</v>
      </c>
      <c r="BH502" s="13">
        <v>12</v>
      </c>
      <c r="BI502" s="13">
        <v>6</v>
      </c>
      <c r="BJ502" s="13">
        <v>0</v>
      </c>
      <c r="BK502" s="13">
        <v>0</v>
      </c>
      <c r="BL502" s="13">
        <v>0</v>
      </c>
      <c r="BM502" s="13">
        <v>0</v>
      </c>
      <c r="BN502" s="13">
        <f t="shared" si="176"/>
        <v>125</v>
      </c>
      <c r="BO502" s="16">
        <v>1.5350000000000001</v>
      </c>
      <c r="BP502" s="13">
        <v>6</v>
      </c>
      <c r="BQ502" s="13">
        <v>1</v>
      </c>
      <c r="BR502" s="23">
        <f t="shared" si="177"/>
        <v>0.16666666666666666</v>
      </c>
      <c r="BS502" s="13">
        <v>1</v>
      </c>
      <c r="BT502" s="13">
        <v>0</v>
      </c>
      <c r="BU502" s="13">
        <v>15</v>
      </c>
      <c r="BV502" s="13">
        <v>0</v>
      </c>
      <c r="BW502" s="13">
        <v>0</v>
      </c>
      <c r="BX502" s="13">
        <v>4</v>
      </c>
      <c r="BY502" s="13">
        <v>2</v>
      </c>
      <c r="BZ502" s="13">
        <v>0</v>
      </c>
      <c r="CA502" s="13">
        <v>1</v>
      </c>
      <c r="CB502" s="23">
        <f t="shared" si="178"/>
        <v>1</v>
      </c>
      <c r="CC502" s="16">
        <v>3.9</v>
      </c>
      <c r="CD502" s="16">
        <v>1.1000000000000001</v>
      </c>
      <c r="CE502" s="16">
        <v>5.0999999999999996</v>
      </c>
      <c r="CF502" s="24">
        <f t="shared" si="179"/>
        <v>6.2195121951219505E-2</v>
      </c>
      <c r="CG502" s="24">
        <f t="shared" si="180"/>
        <v>0.19048409520055176</v>
      </c>
      <c r="CH502" s="25">
        <v>6</v>
      </c>
      <c r="CI502" s="16">
        <v>38.700000000000003</v>
      </c>
      <c r="CJ502" s="16">
        <v>34.9</v>
      </c>
      <c r="CK502" s="16">
        <v>-11.9</v>
      </c>
      <c r="CL502" s="16">
        <v>5.5</v>
      </c>
      <c r="CM502" s="16">
        <v>2</v>
      </c>
      <c r="CN502" s="16">
        <v>-0.7</v>
      </c>
      <c r="CO502" s="16">
        <v>6.8</v>
      </c>
      <c r="CP502" s="26">
        <f t="shared" si="181"/>
        <v>8.2926829268292687E-2</v>
      </c>
      <c r="CQ502" s="26">
        <f t="shared" si="182"/>
        <v>0.25397879360073566</v>
      </c>
      <c r="CR502" s="13">
        <v>2</v>
      </c>
      <c r="CS502" s="13">
        <v>6</v>
      </c>
      <c r="CT502" s="13">
        <v>2</v>
      </c>
      <c r="CU502" s="13">
        <v>0.34</v>
      </c>
      <c r="CV502" s="13">
        <v>-2.13</v>
      </c>
      <c r="CW502" s="13">
        <v>3.5</v>
      </c>
      <c r="CX502" s="13">
        <v>15.89</v>
      </c>
      <c r="CY502" s="13">
        <v>-3.32</v>
      </c>
      <c r="CZ502" s="13">
        <v>-7.84</v>
      </c>
      <c r="DA502" s="13">
        <v>6.44</v>
      </c>
      <c r="DB502" s="27">
        <v>19.71</v>
      </c>
      <c r="DC502" s="27">
        <v>65.930000000000007</v>
      </c>
      <c r="DD502" s="27">
        <v>-46.22</v>
      </c>
      <c r="DE502" s="27">
        <v>-2.44</v>
      </c>
      <c r="DF502" s="27">
        <v>27.56</v>
      </c>
      <c r="DG502" s="27">
        <v>63.81</v>
      </c>
      <c r="DH502" s="27">
        <v>-36.25</v>
      </c>
      <c r="DI502" s="27">
        <v>-1.91</v>
      </c>
      <c r="DJ502" s="1">
        <v>186</v>
      </c>
      <c r="DK502" s="1"/>
      <c r="DL502" s="1"/>
      <c r="DM502" s="1">
        <v>6.6669999999999998</v>
      </c>
      <c r="DN502" s="1">
        <v>0</v>
      </c>
      <c r="DO502" s="1">
        <v>0</v>
      </c>
      <c r="DP502" s="16">
        <f t="shared" si="183"/>
        <v>-6.2148936170212759</v>
      </c>
    </row>
    <row r="503" spans="1:120" x14ac:dyDescent="0.2">
      <c r="A503" s="13">
        <v>19</v>
      </c>
      <c r="B503" s="13" t="s">
        <v>1897</v>
      </c>
      <c r="C503" s="13" t="s">
        <v>622</v>
      </c>
      <c r="D503" s="13" t="s">
        <v>182</v>
      </c>
      <c r="E503" s="13" t="s">
        <v>123</v>
      </c>
      <c r="F503" s="1" t="s">
        <v>124</v>
      </c>
      <c r="G503" s="13">
        <v>74</v>
      </c>
      <c r="H503" s="13">
        <v>231</v>
      </c>
      <c r="I503" s="13" t="s">
        <v>125</v>
      </c>
      <c r="J503" s="13">
        <v>2007</v>
      </c>
      <c r="K503" s="13">
        <v>6</v>
      </c>
      <c r="L503" s="13">
        <v>161</v>
      </c>
      <c r="M503" s="1"/>
      <c r="N503" s="1">
        <v>26</v>
      </c>
      <c r="O503" s="13" t="s">
        <v>477</v>
      </c>
      <c r="P503" s="13" t="s">
        <v>1898</v>
      </c>
      <c r="Q503" s="1" t="str">
        <f t="shared" si="161"/>
        <v>ANA</v>
      </c>
      <c r="R503" s="13" t="s">
        <v>334</v>
      </c>
      <c r="S503" s="1"/>
      <c r="T503" s="13" t="s">
        <v>129</v>
      </c>
      <c r="U503" s="13">
        <v>71</v>
      </c>
      <c r="V503" s="13">
        <v>9</v>
      </c>
      <c r="W503" s="13">
        <v>25</v>
      </c>
      <c r="X503" s="14">
        <v>19</v>
      </c>
      <c r="Y503" s="13">
        <v>34</v>
      </c>
      <c r="Z503" s="13">
        <v>-5</v>
      </c>
      <c r="AA503" s="1">
        <v>120</v>
      </c>
      <c r="AB503" s="14">
        <v>56</v>
      </c>
      <c r="AC503" s="14">
        <v>26</v>
      </c>
      <c r="AD503" s="15">
        <f t="shared" si="162"/>
        <v>7.4999999999999997E-2</v>
      </c>
      <c r="AE503" s="15">
        <f t="shared" si="163"/>
        <v>4.4554455445544552E-2</v>
      </c>
      <c r="AF503" s="16">
        <v>1014.0833333332999</v>
      </c>
      <c r="AG503" s="17">
        <f t="shared" si="164"/>
        <v>14.282863849764787</v>
      </c>
      <c r="AH503" s="29">
        <v>1242</v>
      </c>
      <c r="AI503" s="17">
        <f t="shared" si="165"/>
        <v>17.492957746478872</v>
      </c>
      <c r="AJ503" s="19">
        <f t="shared" si="166"/>
        <v>0.81649221685450879</v>
      </c>
      <c r="AK503" s="20">
        <f>'Even Strength'!AA503+'Power Play'!R503+'Penalty Kill'!L503</f>
        <v>199.93984962406017</v>
      </c>
      <c r="AL503" s="19">
        <f t="shared" si="167"/>
        <v>11.829788127975023</v>
      </c>
      <c r="AM503" s="15">
        <f>IF(('Even Strength'!BR503+'Power Play'!AK503+'Penalty Kill'!AG503)&gt;0,V503/('Even Strength'!BR503+'Power Play'!AK503+'Penalty Kill'!AG503),0)</f>
        <v>0.17307692307692307</v>
      </c>
      <c r="AN503" s="15">
        <f>IF(('Even Strength'!BR503+'Power Play'!AK503+'Penalty Kill'!AG503)&gt;0,W503/('Even Strength'!BR503+'Power Play'!AK503+'Penalty Kill'!AG503),0)</f>
        <v>0.48076923076923078</v>
      </c>
      <c r="AO503" s="15">
        <f t="shared" si="168"/>
        <v>0.65384615384615385</v>
      </c>
      <c r="AP503" s="13">
        <v>7</v>
      </c>
      <c r="AQ503" s="13">
        <v>14</v>
      </c>
      <c r="AR503" s="21">
        <f t="shared" si="169"/>
        <v>0.33333333333333331</v>
      </c>
      <c r="AS503" s="22">
        <v>0.4</v>
      </c>
      <c r="AT503" s="1"/>
      <c r="AU503" s="1"/>
      <c r="AV503">
        <v>114</v>
      </c>
      <c r="AW503" s="13">
        <v>120</v>
      </c>
      <c r="AX503" s="13">
        <v>10</v>
      </c>
      <c r="AY503" s="13">
        <v>56</v>
      </c>
      <c r="AZ503" s="13">
        <v>25</v>
      </c>
      <c r="BA503" s="13">
        <v>16</v>
      </c>
      <c r="BB503" s="16">
        <f t="shared" si="170"/>
        <v>6.7450078067222199</v>
      </c>
      <c r="BC503" s="17">
        <f t="shared" si="171"/>
        <v>7.1000082176023378</v>
      </c>
      <c r="BD503" s="17">
        <f t="shared" si="172"/>
        <v>0.59166735146686145</v>
      </c>
      <c r="BE503" s="17">
        <f t="shared" si="173"/>
        <v>3.3133371682144244</v>
      </c>
      <c r="BF503" s="17">
        <f t="shared" si="174"/>
        <v>1.4791683786671537</v>
      </c>
      <c r="BG503" s="17">
        <f t="shared" si="175"/>
        <v>0.94666776234697825</v>
      </c>
      <c r="BH503" s="13">
        <v>82</v>
      </c>
      <c r="BI503" s="13">
        <v>20</v>
      </c>
      <c r="BJ503" s="13">
        <v>8</v>
      </c>
      <c r="BK503" s="13">
        <v>0</v>
      </c>
      <c r="BL503" s="13">
        <v>0</v>
      </c>
      <c r="BM503" s="13">
        <v>0</v>
      </c>
      <c r="BN503" s="13">
        <f t="shared" si="176"/>
        <v>220</v>
      </c>
      <c r="BO503" s="16">
        <v>-8.7620000000000005</v>
      </c>
      <c r="BP503" s="1"/>
      <c r="BQ503" s="1"/>
      <c r="BR503" s="23" t="str">
        <f t="shared" si="177"/>
        <v xml:space="preserve"> </v>
      </c>
      <c r="BS503" s="1"/>
      <c r="BT503" s="13">
        <v>2</v>
      </c>
      <c r="BU503" s="13">
        <v>22</v>
      </c>
      <c r="BV503" s="13">
        <v>0</v>
      </c>
      <c r="BW503" s="13">
        <v>1</v>
      </c>
      <c r="BX503" s="13">
        <v>1</v>
      </c>
      <c r="BY503" s="13">
        <v>1</v>
      </c>
      <c r="BZ503" s="13">
        <v>0</v>
      </c>
      <c r="CA503" s="13">
        <v>0</v>
      </c>
      <c r="CB503" s="23">
        <f t="shared" si="178"/>
        <v>0</v>
      </c>
      <c r="CC503" s="16">
        <v>2.1</v>
      </c>
      <c r="CD503" s="16">
        <v>0.8</v>
      </c>
      <c r="CE503" s="16">
        <v>2.8</v>
      </c>
      <c r="CF503" s="24">
        <f t="shared" si="179"/>
        <v>3.9436619718309855E-2</v>
      </c>
      <c r="CG503" s="24">
        <f t="shared" si="180"/>
        <v>0.16566685841072121</v>
      </c>
      <c r="CH503" s="25">
        <v>4</v>
      </c>
      <c r="CI503" s="16">
        <v>25.8</v>
      </c>
      <c r="CJ503" s="16">
        <v>20.6</v>
      </c>
      <c r="CK503" s="16">
        <v>-5.7</v>
      </c>
      <c r="CL503" s="16">
        <v>1.9</v>
      </c>
      <c r="CM503" s="16">
        <v>0.8</v>
      </c>
      <c r="CN503" s="16">
        <v>0</v>
      </c>
      <c r="CO503" s="16">
        <v>2.7</v>
      </c>
      <c r="CP503" s="26">
        <f t="shared" si="181"/>
        <v>3.8028169014084512E-2</v>
      </c>
      <c r="CQ503" s="26">
        <f t="shared" si="182"/>
        <v>0.15975018489605261</v>
      </c>
      <c r="CR503" s="13">
        <v>1</v>
      </c>
      <c r="CS503" s="13">
        <v>1</v>
      </c>
      <c r="CT503" s="13">
        <v>3</v>
      </c>
      <c r="CU503" s="13">
        <v>-0.02</v>
      </c>
      <c r="CV503" s="13">
        <v>-0.61</v>
      </c>
      <c r="CW503" s="13">
        <v>-0.28000000000000003</v>
      </c>
      <c r="CX503" s="13">
        <v>5.35</v>
      </c>
      <c r="CY503" s="13">
        <v>-7.0000000000000007E-2</v>
      </c>
      <c r="CZ503" s="13">
        <v>-3.86</v>
      </c>
      <c r="DA503" s="13">
        <v>0.51</v>
      </c>
      <c r="DB503" s="27">
        <v>21.41</v>
      </c>
      <c r="DC503" s="27">
        <v>-1.97</v>
      </c>
      <c r="DD503" s="27">
        <v>23.39</v>
      </c>
      <c r="DE503" s="27">
        <v>1.66</v>
      </c>
      <c r="DF503" s="27">
        <v>29.81</v>
      </c>
      <c r="DG503" s="27">
        <v>-9.14</v>
      </c>
      <c r="DH503" s="27">
        <v>38.950000000000003</v>
      </c>
      <c r="DI503" s="27">
        <v>2.76</v>
      </c>
      <c r="DJ503" s="1">
        <v>186</v>
      </c>
      <c r="DK503" s="28">
        <v>9</v>
      </c>
      <c r="DL503" s="28" t="s">
        <v>1732</v>
      </c>
      <c r="DM503" s="1">
        <v>0.57500000000000007</v>
      </c>
      <c r="DN503" s="1">
        <v>7.0000000000000001E-3</v>
      </c>
      <c r="DO503" s="1">
        <v>0</v>
      </c>
      <c r="DP503" s="16">
        <f t="shared" si="183"/>
        <v>2.6468085106382979</v>
      </c>
    </row>
    <row r="504" spans="1:120" x14ac:dyDescent="0.2">
      <c r="A504" s="13">
        <v>17</v>
      </c>
      <c r="B504" s="13" t="s">
        <v>1016</v>
      </c>
      <c r="C504" s="13" t="s">
        <v>346</v>
      </c>
      <c r="D504" s="13" t="s">
        <v>158</v>
      </c>
      <c r="E504" s="13" t="s">
        <v>141</v>
      </c>
      <c r="F504" s="1" t="s">
        <v>142</v>
      </c>
      <c r="G504" s="13">
        <v>75</v>
      </c>
      <c r="H504" s="13">
        <v>215</v>
      </c>
      <c r="I504" s="13" t="s">
        <v>125</v>
      </c>
      <c r="J504" s="13">
        <v>2008</v>
      </c>
      <c r="K504" s="13">
        <v>5</v>
      </c>
      <c r="L504" s="13">
        <v>148</v>
      </c>
      <c r="M504" s="1"/>
      <c r="N504" s="1">
        <v>25</v>
      </c>
      <c r="O504" s="13" t="s">
        <v>312</v>
      </c>
      <c r="P504" s="13" t="s">
        <v>1043</v>
      </c>
      <c r="Q504" s="1" t="str">
        <f t="shared" si="161"/>
        <v>NYI</v>
      </c>
      <c r="R504" s="13" t="s">
        <v>287</v>
      </c>
      <c r="S504" s="1"/>
      <c r="T504" s="13" t="s">
        <v>129</v>
      </c>
      <c r="U504" s="13">
        <v>78</v>
      </c>
      <c r="V504" s="13">
        <v>8</v>
      </c>
      <c r="W504" s="13">
        <v>6</v>
      </c>
      <c r="X504" s="14">
        <v>3</v>
      </c>
      <c r="Y504" s="13">
        <v>14</v>
      </c>
      <c r="Z504" s="13">
        <v>-4</v>
      </c>
      <c r="AA504" s="1">
        <v>90</v>
      </c>
      <c r="AB504" s="14">
        <v>28</v>
      </c>
      <c r="AC504" s="14">
        <v>24</v>
      </c>
      <c r="AD504" s="15">
        <f t="shared" si="162"/>
        <v>8.8888888888888892E-2</v>
      </c>
      <c r="AE504" s="15">
        <f t="shared" si="163"/>
        <v>5.6338028169014086E-2</v>
      </c>
      <c r="AF504" s="16">
        <v>879.01666666669996</v>
      </c>
      <c r="AG504" s="17">
        <f t="shared" si="164"/>
        <v>11.269444444444872</v>
      </c>
      <c r="AH504" s="29">
        <v>1257</v>
      </c>
      <c r="AI504" s="17">
        <f t="shared" si="165"/>
        <v>16.115384615384617</v>
      </c>
      <c r="AJ504" s="19">
        <f t="shared" si="166"/>
        <v>0.69929726862903741</v>
      </c>
      <c r="AK504" s="20">
        <f>'Even Strength'!AA504+'Power Play'!R504+'Penalty Kill'!L504</f>
        <v>46.153846153846153</v>
      </c>
      <c r="AL504" s="19">
        <f t="shared" si="167"/>
        <v>3.1503734505193277</v>
      </c>
      <c r="AM504" s="15">
        <f>IF(('Even Strength'!BR504+'Power Play'!AK504+'Penalty Kill'!AG504)&gt;0,V504/('Even Strength'!BR504+'Power Play'!AK504+'Penalty Kill'!AG504),0)</f>
        <v>0.29629629629629628</v>
      </c>
      <c r="AN504" s="15">
        <f>IF(('Even Strength'!BR504+'Power Play'!AK504+'Penalty Kill'!AG504)&gt;0,W504/('Even Strength'!BR504+'Power Play'!AK504+'Penalty Kill'!AG504),0)</f>
        <v>0.22222222222222221</v>
      </c>
      <c r="AO504" s="15">
        <f t="shared" si="168"/>
        <v>0.51851851851851849</v>
      </c>
      <c r="AP504" s="13">
        <v>5</v>
      </c>
      <c r="AQ504" s="13">
        <v>5</v>
      </c>
      <c r="AR504" s="21">
        <f t="shared" si="169"/>
        <v>0.5</v>
      </c>
      <c r="AS504" s="22">
        <v>0.2</v>
      </c>
      <c r="AT504" s="1"/>
      <c r="AU504" s="1"/>
      <c r="AV504">
        <v>136</v>
      </c>
      <c r="AW504" s="13">
        <v>382</v>
      </c>
      <c r="AX504" s="13">
        <v>36</v>
      </c>
      <c r="AY504" s="13">
        <v>28</v>
      </c>
      <c r="AZ504" s="13">
        <v>27</v>
      </c>
      <c r="BA504" s="13">
        <v>24</v>
      </c>
      <c r="BB504" s="16">
        <f t="shared" si="170"/>
        <v>9.2831004341969532</v>
      </c>
      <c r="BC504" s="17">
        <f t="shared" si="171"/>
        <v>26.074590925464971</v>
      </c>
      <c r="BD504" s="17">
        <f t="shared" si="172"/>
        <v>2.4572912914050757</v>
      </c>
      <c r="BE504" s="17">
        <f t="shared" si="173"/>
        <v>1.9112265599817255</v>
      </c>
      <c r="BF504" s="17">
        <f t="shared" si="174"/>
        <v>1.8429684685538068</v>
      </c>
      <c r="BG504" s="17">
        <f t="shared" si="175"/>
        <v>1.6381941942700504</v>
      </c>
      <c r="BH504" s="13">
        <v>114</v>
      </c>
      <c r="BI504" s="13">
        <v>17</v>
      </c>
      <c r="BJ504" s="13">
        <v>10</v>
      </c>
      <c r="BK504" s="13">
        <v>2</v>
      </c>
      <c r="BL504" s="13">
        <v>1</v>
      </c>
      <c r="BM504" s="13">
        <v>0</v>
      </c>
      <c r="BN504" s="13">
        <f t="shared" si="176"/>
        <v>542</v>
      </c>
      <c r="BO504" s="16">
        <v>2.4859999999999998</v>
      </c>
      <c r="BP504" s="1"/>
      <c r="BQ504" s="1"/>
      <c r="BR504" s="23" t="str">
        <f t="shared" si="177"/>
        <v xml:space="preserve"> </v>
      </c>
      <c r="BS504" s="1"/>
      <c r="BT504" s="13">
        <v>1</v>
      </c>
      <c r="BU504" s="13">
        <v>19</v>
      </c>
      <c r="BV504" s="13">
        <v>0</v>
      </c>
      <c r="BW504" s="13">
        <v>0</v>
      </c>
      <c r="BX504" s="13">
        <v>2</v>
      </c>
      <c r="BY504" s="13">
        <v>0</v>
      </c>
      <c r="BZ504" s="13">
        <v>0</v>
      </c>
      <c r="CA504" s="13">
        <v>0</v>
      </c>
      <c r="CB504" s="23">
        <f t="shared" si="178"/>
        <v>0</v>
      </c>
      <c r="CC504" s="16">
        <v>0</v>
      </c>
      <c r="CD504" s="16">
        <v>0.60000000000000009</v>
      </c>
      <c r="CE504" s="16">
        <v>0.7</v>
      </c>
      <c r="CF504" s="24">
        <f t="shared" si="179"/>
        <v>8.9743589743589737E-3</v>
      </c>
      <c r="CG504" s="24">
        <f t="shared" si="180"/>
        <v>4.778066399954313E-2</v>
      </c>
      <c r="CH504" s="25">
        <v>4</v>
      </c>
      <c r="CI504" s="16">
        <v>15.3</v>
      </c>
      <c r="CJ504" s="16">
        <v>15</v>
      </c>
      <c r="CK504" s="16">
        <v>-4.9000000000000004</v>
      </c>
      <c r="CL504" s="16">
        <v>-0.5</v>
      </c>
      <c r="CM504" s="16">
        <v>1.4</v>
      </c>
      <c r="CN504" s="16">
        <v>0</v>
      </c>
      <c r="CO504" s="16">
        <v>0.9</v>
      </c>
      <c r="CP504" s="26">
        <f t="shared" si="181"/>
        <v>1.1538461538461539E-2</v>
      </c>
      <c r="CQ504" s="26">
        <f t="shared" si="182"/>
        <v>6.1432282285126892E-2</v>
      </c>
      <c r="CR504" s="13">
        <v>1</v>
      </c>
      <c r="CS504" s="13">
        <v>2</v>
      </c>
      <c r="CT504" s="13">
        <v>1</v>
      </c>
      <c r="CU504" s="13">
        <v>0.02</v>
      </c>
      <c r="CV504" s="13">
        <v>1.06</v>
      </c>
      <c r="CW504" s="13">
        <v>-0.25</v>
      </c>
      <c r="CX504" s="13">
        <v>2.2999999999999998</v>
      </c>
      <c r="CY504" s="13">
        <v>3.04</v>
      </c>
      <c r="CZ504" s="13">
        <v>-1.82</v>
      </c>
      <c r="DA504" s="13">
        <v>4.3499999999999996</v>
      </c>
      <c r="DB504" s="27">
        <v>-65.739999999999995</v>
      </c>
      <c r="DC504" s="27">
        <v>-107.67</v>
      </c>
      <c r="DD504" s="27">
        <v>41.93</v>
      </c>
      <c r="DE504" s="27">
        <v>2.86</v>
      </c>
      <c r="DF504" s="27">
        <v>-34.53</v>
      </c>
      <c r="DG504" s="27">
        <v>-71.61</v>
      </c>
      <c r="DH504" s="27">
        <v>37.08</v>
      </c>
      <c r="DI504" s="27">
        <v>2.5300000000000002</v>
      </c>
      <c r="DJ504" s="1">
        <v>186</v>
      </c>
      <c r="DK504" s="28">
        <v>3</v>
      </c>
      <c r="DL504" s="28" t="s">
        <v>155</v>
      </c>
      <c r="DM504" s="1">
        <v>1</v>
      </c>
      <c r="DN504" s="1">
        <v>3.6999999999999998E-2</v>
      </c>
      <c r="DO504" s="1">
        <v>0</v>
      </c>
      <c r="DP504" s="16">
        <f t="shared" si="183"/>
        <v>-5.7446808510638214E-2</v>
      </c>
    </row>
    <row r="505" spans="1:120" x14ac:dyDescent="0.2">
      <c r="A505" s="13">
        <v>7</v>
      </c>
      <c r="B505" s="13" t="s">
        <v>1531</v>
      </c>
      <c r="C505" s="13" t="s">
        <v>261</v>
      </c>
      <c r="D505" s="13" t="s">
        <v>133</v>
      </c>
      <c r="E505" s="13" t="s">
        <v>123</v>
      </c>
      <c r="F505" s="1" t="s">
        <v>124</v>
      </c>
      <c r="G505" s="13">
        <v>73</v>
      </c>
      <c r="H505" s="13">
        <v>200</v>
      </c>
      <c r="I505" s="13" t="s">
        <v>125</v>
      </c>
      <c r="J505" s="13">
        <v>2000</v>
      </c>
      <c r="K505" s="13">
        <v>2</v>
      </c>
      <c r="L505" s="13">
        <v>62</v>
      </c>
      <c r="M505" s="1"/>
      <c r="N505" s="1">
        <v>33</v>
      </c>
      <c r="O505" s="13" t="s">
        <v>628</v>
      </c>
      <c r="P505" s="13" t="s">
        <v>1043</v>
      </c>
      <c r="Q505" s="1" t="str">
        <f t="shared" si="161"/>
        <v>PIT</v>
      </c>
      <c r="R505" s="13" t="s">
        <v>153</v>
      </c>
      <c r="S505" s="1"/>
      <c r="T505" s="13" t="s">
        <v>173</v>
      </c>
      <c r="U505" s="13">
        <v>74</v>
      </c>
      <c r="V505" s="13">
        <v>3</v>
      </c>
      <c r="W505" s="13">
        <v>17</v>
      </c>
      <c r="X505" s="14">
        <v>11</v>
      </c>
      <c r="Y505" s="13">
        <v>20</v>
      </c>
      <c r="Z505" s="13">
        <v>17</v>
      </c>
      <c r="AA505" s="1">
        <v>61</v>
      </c>
      <c r="AB505" s="14">
        <v>43</v>
      </c>
      <c r="AC505" s="14">
        <v>59</v>
      </c>
      <c r="AD505" s="15">
        <f t="shared" si="162"/>
        <v>4.9180327868852458E-2</v>
      </c>
      <c r="AE505" s="15">
        <f t="shared" si="163"/>
        <v>1.8404907975460124E-2</v>
      </c>
      <c r="AF505" s="16">
        <v>1686.5166666667001</v>
      </c>
      <c r="AG505" s="17">
        <f t="shared" si="164"/>
        <v>22.790765765766217</v>
      </c>
      <c r="AH505" s="29">
        <v>2110</v>
      </c>
      <c r="AI505" s="17">
        <f t="shared" si="165"/>
        <v>28.513513513513512</v>
      </c>
      <c r="AJ505" s="19">
        <f t="shared" si="166"/>
        <v>0.79929699842023705</v>
      </c>
      <c r="AK505" s="20">
        <f>'Even Strength'!AA505+'Power Play'!R505+'Penalty Kill'!L505</f>
        <v>125.66666666666667</v>
      </c>
      <c r="AL505" s="19">
        <f t="shared" si="167"/>
        <v>4.4707533278650384</v>
      </c>
      <c r="AM505" s="15">
        <f>IF(('Even Strength'!BR505+'Power Play'!AK505+'Penalty Kill'!AG505)&gt;0,V505/('Even Strength'!BR505+'Power Play'!AK505+'Penalty Kill'!AG505),0)</f>
        <v>4.6875E-2</v>
      </c>
      <c r="AN505" s="15">
        <f>IF(('Even Strength'!BR505+'Power Play'!AK505+'Penalty Kill'!AG505)&gt;0,W505/('Even Strength'!BR505+'Power Play'!AK505+'Penalty Kill'!AG505),0)</f>
        <v>0.265625</v>
      </c>
      <c r="AO505" s="15">
        <f t="shared" si="168"/>
        <v>0.3125</v>
      </c>
      <c r="AP505" s="13">
        <v>0</v>
      </c>
      <c r="AQ505" s="13">
        <v>0</v>
      </c>
      <c r="AR505" s="21">
        <f t="shared" si="169"/>
        <v>0</v>
      </c>
      <c r="AS505" s="22">
        <v>0</v>
      </c>
      <c r="AT505" s="1"/>
      <c r="AU505" s="1"/>
      <c r="AV505">
        <v>109</v>
      </c>
      <c r="AW505" s="13">
        <v>60</v>
      </c>
      <c r="AX505" s="13">
        <v>139</v>
      </c>
      <c r="AY505" s="13">
        <v>43</v>
      </c>
      <c r="AZ505" s="13">
        <v>37</v>
      </c>
      <c r="BA505" s="13">
        <v>24</v>
      </c>
      <c r="BB505" s="16">
        <f t="shared" si="170"/>
        <v>3.8778152207211338</v>
      </c>
      <c r="BC505" s="17">
        <f t="shared" si="171"/>
        <v>2.1345771857180553</v>
      </c>
      <c r="BD505" s="17">
        <f t="shared" si="172"/>
        <v>4.945103813580161</v>
      </c>
      <c r="BE505" s="17">
        <f t="shared" si="173"/>
        <v>1.5297803164312729</v>
      </c>
      <c r="BF505" s="17">
        <f t="shared" si="174"/>
        <v>1.3163225978594673</v>
      </c>
      <c r="BG505" s="17">
        <f t="shared" si="175"/>
        <v>0.85383087428722215</v>
      </c>
      <c r="BH505" s="13">
        <v>20</v>
      </c>
      <c r="BI505" s="13">
        <v>10</v>
      </c>
      <c r="BJ505" s="13">
        <v>0</v>
      </c>
      <c r="BK505" s="13">
        <v>0</v>
      </c>
      <c r="BL505" s="13">
        <v>0</v>
      </c>
      <c r="BM505" s="13">
        <v>0</v>
      </c>
      <c r="BN505" s="13">
        <f t="shared" si="176"/>
        <v>219</v>
      </c>
      <c r="BO505" s="16">
        <v>5.3550000000000004</v>
      </c>
      <c r="BP505" s="1"/>
      <c r="BQ505" s="1"/>
      <c r="BR505" s="23" t="str">
        <f t="shared" si="177"/>
        <v xml:space="preserve"> </v>
      </c>
      <c r="BS505" s="1"/>
      <c r="BT505" s="13">
        <v>0</v>
      </c>
      <c r="BU505" s="13">
        <v>21</v>
      </c>
      <c r="BV505" s="13">
        <v>0</v>
      </c>
      <c r="BW505" s="13">
        <v>0</v>
      </c>
      <c r="BX505" s="13">
        <v>0</v>
      </c>
      <c r="BY505" s="13">
        <v>0</v>
      </c>
      <c r="BZ505" s="13">
        <v>0</v>
      </c>
      <c r="CA505" s="13">
        <v>0</v>
      </c>
      <c r="CB505" s="23">
        <f t="shared" si="178"/>
        <v>0</v>
      </c>
      <c r="CC505" s="16">
        <v>0.4</v>
      </c>
      <c r="CD505" s="16">
        <v>5.3</v>
      </c>
      <c r="CE505" s="16">
        <v>5.7</v>
      </c>
      <c r="CF505" s="24">
        <f t="shared" si="179"/>
        <v>7.7027027027027031E-2</v>
      </c>
      <c r="CG505" s="24">
        <f t="shared" si="180"/>
        <v>0.20278483264321523</v>
      </c>
      <c r="CH505" s="25">
        <v>4</v>
      </c>
      <c r="CI505" s="16">
        <v>28.3</v>
      </c>
      <c r="CJ505" s="16">
        <v>36.700000000000003</v>
      </c>
      <c r="CK505" s="16">
        <v>12.6</v>
      </c>
      <c r="CL505" s="16">
        <v>0.8</v>
      </c>
      <c r="CM505" s="16">
        <v>7.6</v>
      </c>
      <c r="CN505" s="16">
        <v>0</v>
      </c>
      <c r="CO505" s="16">
        <v>8.4</v>
      </c>
      <c r="CP505" s="26">
        <f t="shared" si="181"/>
        <v>0.11351351351351352</v>
      </c>
      <c r="CQ505" s="26">
        <f t="shared" si="182"/>
        <v>0.29884080600052776</v>
      </c>
      <c r="CR505" s="13">
        <v>0</v>
      </c>
      <c r="CS505" s="13">
        <v>0</v>
      </c>
      <c r="CT505" s="13">
        <v>0</v>
      </c>
      <c r="CU505" s="13">
        <v>0</v>
      </c>
      <c r="CV505" s="13">
        <v>-0.77</v>
      </c>
      <c r="CW505" s="13">
        <v>1.35</v>
      </c>
      <c r="CX505" s="13">
        <v>-0.56000000000000005</v>
      </c>
      <c r="CY505" s="13">
        <v>5.43</v>
      </c>
      <c r="CZ505" s="13">
        <v>-0.22</v>
      </c>
      <c r="DA505" s="13">
        <v>5.23</v>
      </c>
      <c r="DB505" s="27">
        <v>-31.38</v>
      </c>
      <c r="DC505" s="27">
        <v>-14.47</v>
      </c>
      <c r="DD505" s="27">
        <v>-16.899999999999999</v>
      </c>
      <c r="DE505" s="27">
        <v>-0.8</v>
      </c>
      <c r="DF505" s="27">
        <v>-16.82</v>
      </c>
      <c r="DG505" s="27">
        <v>-23.59</v>
      </c>
      <c r="DH505" s="27">
        <v>6.78</v>
      </c>
      <c r="DI505" s="27">
        <v>0.32</v>
      </c>
      <c r="DJ505" s="1">
        <v>186</v>
      </c>
      <c r="DK505" s="28">
        <v>8</v>
      </c>
      <c r="DL505" s="28" t="s">
        <v>155</v>
      </c>
      <c r="DM505" s="1">
        <v>5</v>
      </c>
      <c r="DN505" s="1">
        <v>0.48799999999999999</v>
      </c>
      <c r="DO505" s="1">
        <v>0</v>
      </c>
      <c r="DP505" s="16">
        <f t="shared" si="183"/>
        <v>-1.0680851063829788</v>
      </c>
    </row>
    <row r="506" spans="1:120" x14ac:dyDescent="0.2">
      <c r="A506" s="13">
        <v>27</v>
      </c>
      <c r="B506" s="13" t="s">
        <v>364</v>
      </c>
      <c r="C506" s="13" t="s">
        <v>1899</v>
      </c>
      <c r="D506" s="13" t="s">
        <v>122</v>
      </c>
      <c r="E506" s="13" t="s">
        <v>123</v>
      </c>
      <c r="F506" s="1" t="s">
        <v>124</v>
      </c>
      <c r="G506" s="13">
        <v>73</v>
      </c>
      <c r="H506" s="13">
        <v>209</v>
      </c>
      <c r="I506" s="13" t="s">
        <v>125</v>
      </c>
      <c r="J506" s="13">
        <v>2007</v>
      </c>
      <c r="K506" s="13">
        <v>4</v>
      </c>
      <c r="L506" s="13">
        <v>95</v>
      </c>
      <c r="M506" s="1"/>
      <c r="N506" s="1">
        <v>27</v>
      </c>
      <c r="O506" s="13" t="s">
        <v>1900</v>
      </c>
      <c r="P506" s="13" t="s">
        <v>1901</v>
      </c>
      <c r="Q506" s="1" t="str">
        <f t="shared" si="161"/>
        <v>LAK</v>
      </c>
      <c r="R506" s="13" t="s">
        <v>206</v>
      </c>
      <c r="S506" s="1"/>
      <c r="T506" s="13" t="s">
        <v>173</v>
      </c>
      <c r="U506" s="13">
        <v>56</v>
      </c>
      <c r="V506" s="13">
        <v>6</v>
      </c>
      <c r="W506" s="13">
        <v>16</v>
      </c>
      <c r="X506" s="14">
        <v>9</v>
      </c>
      <c r="Y506" s="13">
        <v>22</v>
      </c>
      <c r="Z506" s="13">
        <v>9</v>
      </c>
      <c r="AA506" s="1">
        <v>103</v>
      </c>
      <c r="AB506" s="14">
        <v>48</v>
      </c>
      <c r="AC506" s="14">
        <v>81</v>
      </c>
      <c r="AD506" s="15">
        <f t="shared" si="162"/>
        <v>5.8252427184466021E-2</v>
      </c>
      <c r="AE506" s="15">
        <f t="shared" si="163"/>
        <v>2.5862068965517241E-2</v>
      </c>
      <c r="AF506" s="16">
        <v>1116.1166666667</v>
      </c>
      <c r="AG506" s="17">
        <f t="shared" si="164"/>
        <v>19.930654761905355</v>
      </c>
      <c r="AH506" s="29">
        <v>1517</v>
      </c>
      <c r="AI506" s="17">
        <f t="shared" si="165"/>
        <v>27.089285714285715</v>
      </c>
      <c r="AJ506" s="19">
        <f t="shared" si="166"/>
        <v>0.73573939793454179</v>
      </c>
      <c r="AK506" s="20">
        <f>'Even Strength'!AA506+'Power Play'!R506+'Penalty Kill'!L506</f>
        <v>72.435897435897431</v>
      </c>
      <c r="AL506" s="19">
        <f t="shared" si="167"/>
        <v>3.8939960095154773</v>
      </c>
      <c r="AM506" s="15">
        <f>IF(('Even Strength'!BR506+'Power Play'!AK506+'Penalty Kill'!AG506)&gt;0,V506/('Even Strength'!BR506+'Power Play'!AK506+'Penalty Kill'!AG506),0)</f>
        <v>0.125</v>
      </c>
      <c r="AN506" s="15">
        <f>IF(('Even Strength'!BR506+'Power Play'!AK506+'Penalty Kill'!AG506)&gt;0,W506/('Even Strength'!BR506+'Power Play'!AK506+'Penalty Kill'!AG506),0)</f>
        <v>0.33333333333333331</v>
      </c>
      <c r="AO506" s="15">
        <f t="shared" si="168"/>
        <v>0.45833333333333331</v>
      </c>
      <c r="AP506" s="13">
        <v>0</v>
      </c>
      <c r="AQ506" s="13">
        <v>0</v>
      </c>
      <c r="AR506" s="21">
        <f t="shared" si="169"/>
        <v>0</v>
      </c>
      <c r="AS506" s="22">
        <v>0</v>
      </c>
      <c r="AT506" s="1"/>
      <c r="AU506" s="1"/>
      <c r="AV506">
        <v>102</v>
      </c>
      <c r="AW506" s="13">
        <v>95</v>
      </c>
      <c r="AX506" s="13">
        <v>117</v>
      </c>
      <c r="AY506" s="13">
        <v>48</v>
      </c>
      <c r="AZ506" s="13">
        <v>38</v>
      </c>
      <c r="BA506" s="13">
        <v>11</v>
      </c>
      <c r="BB506" s="16">
        <f t="shared" si="170"/>
        <v>5.4832977436646262</v>
      </c>
      <c r="BC506" s="17">
        <f t="shared" si="171"/>
        <v>5.106992996550388</v>
      </c>
      <c r="BD506" s="17">
        <f t="shared" si="172"/>
        <v>6.2896650589094243</v>
      </c>
      <c r="BE506" s="17">
        <f t="shared" si="173"/>
        <v>2.5803754087833535</v>
      </c>
      <c r="BF506" s="17">
        <f t="shared" si="174"/>
        <v>2.0427971986201552</v>
      </c>
      <c r="BG506" s="17">
        <f t="shared" si="175"/>
        <v>0.5913360311795185</v>
      </c>
      <c r="BH506" s="13">
        <v>10</v>
      </c>
      <c r="BI506" s="13">
        <v>5</v>
      </c>
      <c r="BJ506" s="13">
        <v>0</v>
      </c>
      <c r="BK506" s="13">
        <v>0</v>
      </c>
      <c r="BL506" s="13">
        <v>0</v>
      </c>
      <c r="BM506" s="13">
        <v>0</v>
      </c>
      <c r="BN506" s="13">
        <f t="shared" si="176"/>
        <v>222</v>
      </c>
      <c r="BO506" s="16">
        <v>7.4359999999999999</v>
      </c>
      <c r="BP506" s="1"/>
      <c r="BQ506" s="1"/>
      <c r="BR506" s="23" t="str">
        <f t="shared" si="177"/>
        <v xml:space="preserve"> </v>
      </c>
      <c r="BS506" s="1"/>
      <c r="BT506" s="13">
        <v>1</v>
      </c>
      <c r="BU506" s="13">
        <v>13</v>
      </c>
      <c r="BV506" s="13">
        <v>0</v>
      </c>
      <c r="BW506" s="13">
        <v>0</v>
      </c>
      <c r="BX506" s="13">
        <v>1</v>
      </c>
      <c r="BY506" s="13">
        <v>0</v>
      </c>
      <c r="BZ506" s="13">
        <v>0</v>
      </c>
      <c r="CA506" s="13">
        <v>0</v>
      </c>
      <c r="CB506" s="23">
        <f t="shared" si="178"/>
        <v>0</v>
      </c>
      <c r="CC506" s="16">
        <v>1.7000000000000002</v>
      </c>
      <c r="CD506" s="16">
        <v>3.3</v>
      </c>
      <c r="CE506" s="16">
        <v>5</v>
      </c>
      <c r="CF506" s="24">
        <f t="shared" si="179"/>
        <v>8.9285714285714288E-2</v>
      </c>
      <c r="CG506" s="24">
        <f t="shared" si="180"/>
        <v>0.26878910508159937</v>
      </c>
      <c r="CH506" s="25">
        <v>6</v>
      </c>
      <c r="CI506" s="16">
        <v>21.2</v>
      </c>
      <c r="CJ506" s="16">
        <v>21.7</v>
      </c>
      <c r="CK506" s="16">
        <v>6.1</v>
      </c>
      <c r="CL506" s="16">
        <v>3.7</v>
      </c>
      <c r="CM506" s="16">
        <v>4.0999999999999996</v>
      </c>
      <c r="CN506" s="16">
        <v>0</v>
      </c>
      <c r="CO506" s="16">
        <v>7.8</v>
      </c>
      <c r="CP506" s="26">
        <f t="shared" si="181"/>
        <v>0.13928571428571429</v>
      </c>
      <c r="CQ506" s="26">
        <f t="shared" si="182"/>
        <v>0.41931100392729492</v>
      </c>
      <c r="CR506" s="13">
        <v>1</v>
      </c>
      <c r="CS506" s="13">
        <v>2</v>
      </c>
      <c r="CT506" s="13">
        <v>2</v>
      </c>
      <c r="CU506" s="13">
        <v>0</v>
      </c>
      <c r="CV506" s="13">
        <v>0.39</v>
      </c>
      <c r="CW506" s="13">
        <v>1.31</v>
      </c>
      <c r="CX506" s="13">
        <v>-1.69</v>
      </c>
      <c r="CY506" s="13">
        <v>-0.1</v>
      </c>
      <c r="CZ506" s="13">
        <v>1.18</v>
      </c>
      <c r="DA506" s="13">
        <v>1.0900000000000001</v>
      </c>
      <c r="DB506" s="27">
        <v>26.76</v>
      </c>
      <c r="DC506" s="27">
        <v>41.78</v>
      </c>
      <c r="DD506" s="27">
        <v>-15.03</v>
      </c>
      <c r="DE506" s="27">
        <v>-1.04</v>
      </c>
      <c r="DF506" s="27">
        <v>11.95</v>
      </c>
      <c r="DG506" s="27">
        <v>18.52</v>
      </c>
      <c r="DH506" s="27">
        <v>-6.57</v>
      </c>
      <c r="DI506" s="27">
        <v>-0.45</v>
      </c>
      <c r="DJ506" s="1">
        <v>186</v>
      </c>
      <c r="DK506" s="28">
        <v>25</v>
      </c>
      <c r="DL506" s="28" t="s">
        <v>1902</v>
      </c>
      <c r="DM506" s="1">
        <v>1.1000000000000001</v>
      </c>
      <c r="DN506" s="1">
        <v>0.24099999999999999</v>
      </c>
      <c r="DO506" s="1">
        <v>0</v>
      </c>
      <c r="DP506" s="16">
        <f t="shared" si="183"/>
        <v>6.6297872340425528</v>
      </c>
    </row>
    <row r="507" spans="1:120" x14ac:dyDescent="0.2">
      <c r="A507" s="13">
        <v>48</v>
      </c>
      <c r="B507" s="13" t="s">
        <v>1756</v>
      </c>
      <c r="C507" s="13" t="s">
        <v>466</v>
      </c>
      <c r="D507" s="13" t="s">
        <v>246</v>
      </c>
      <c r="E507" s="13" t="s">
        <v>141</v>
      </c>
      <c r="F507" s="1" t="s">
        <v>142</v>
      </c>
      <c r="G507" s="13">
        <v>72</v>
      </c>
      <c r="H507" s="13">
        <v>202</v>
      </c>
      <c r="I507" s="13" t="s">
        <v>125</v>
      </c>
      <c r="J507" s="13">
        <v>2012</v>
      </c>
      <c r="K507" s="13">
        <v>2</v>
      </c>
      <c r="L507" s="13">
        <v>58</v>
      </c>
      <c r="M507" s="13" t="s">
        <v>159</v>
      </c>
      <c r="N507" s="1">
        <v>22</v>
      </c>
      <c r="O507" s="13" t="s">
        <v>665</v>
      </c>
      <c r="P507" s="13" t="s">
        <v>1903</v>
      </c>
      <c r="Q507" s="1" t="str">
        <f t="shared" si="161"/>
        <v>ARI</v>
      </c>
      <c r="R507" s="13" t="s">
        <v>446</v>
      </c>
      <c r="S507" s="1"/>
      <c r="T507" s="13" t="s">
        <v>207</v>
      </c>
      <c r="U507" s="13">
        <v>8</v>
      </c>
      <c r="V507" s="13">
        <v>0</v>
      </c>
      <c r="W507" s="13">
        <v>1</v>
      </c>
      <c r="X507" s="14">
        <v>0</v>
      </c>
      <c r="Y507" s="13">
        <v>1</v>
      </c>
      <c r="Z507" s="13">
        <v>-3</v>
      </c>
      <c r="AA507" s="1">
        <v>8</v>
      </c>
      <c r="AB507" s="14">
        <v>12</v>
      </c>
      <c r="AC507" s="14">
        <v>2</v>
      </c>
      <c r="AD507" s="15">
        <f t="shared" si="162"/>
        <v>0</v>
      </c>
      <c r="AE507" s="15">
        <f t="shared" si="163"/>
        <v>0</v>
      </c>
      <c r="AF507" s="16">
        <v>93.583333333300004</v>
      </c>
      <c r="AG507" s="17">
        <f t="shared" si="164"/>
        <v>11.697916666662501</v>
      </c>
      <c r="AH507" s="29">
        <v>128</v>
      </c>
      <c r="AI507" s="17">
        <f t="shared" si="165"/>
        <v>16</v>
      </c>
      <c r="AJ507" s="19">
        <f t="shared" si="166"/>
        <v>0.73111979166640628</v>
      </c>
      <c r="AK507" s="20">
        <f>'Even Strength'!AA507+'Power Play'!R507+'Penalty Kill'!L507</f>
        <v>0</v>
      </c>
      <c r="AL507" s="19">
        <f t="shared" si="167"/>
        <v>0</v>
      </c>
      <c r="AM507" s="15">
        <f>IF(('Even Strength'!BR507+'Power Play'!AK507+'Penalty Kill'!AG507)&gt;0,V507/('Even Strength'!BR507+'Power Play'!AK507+'Penalty Kill'!AG507),0)</f>
        <v>0</v>
      </c>
      <c r="AN507" s="15">
        <f>IF(('Even Strength'!BR507+'Power Play'!AK507+'Penalty Kill'!AG507)&gt;0,W507/('Even Strength'!BR507+'Power Play'!AK507+'Penalty Kill'!AG507),0)</f>
        <v>0.33333333333333331</v>
      </c>
      <c r="AO507" s="15">
        <f t="shared" si="168"/>
        <v>0.33333333333333331</v>
      </c>
      <c r="AP507" s="13">
        <v>1</v>
      </c>
      <c r="AQ507" s="13">
        <v>0</v>
      </c>
      <c r="AR507" s="21">
        <f t="shared" si="169"/>
        <v>1</v>
      </c>
      <c r="AS507" s="22">
        <v>0.2</v>
      </c>
      <c r="AT507" s="1"/>
      <c r="AU507" s="1"/>
      <c r="AV507">
        <v>12</v>
      </c>
      <c r="AW507" s="13">
        <v>14</v>
      </c>
      <c r="AX507" s="13">
        <v>2</v>
      </c>
      <c r="AY507" s="13">
        <v>12</v>
      </c>
      <c r="AZ507" s="13">
        <v>0</v>
      </c>
      <c r="BA507" s="13">
        <v>2</v>
      </c>
      <c r="BB507" s="16">
        <f t="shared" si="170"/>
        <v>7.6936776491567924</v>
      </c>
      <c r="BC507" s="17">
        <f t="shared" si="171"/>
        <v>8.9759572573495898</v>
      </c>
      <c r="BD507" s="17">
        <f t="shared" si="172"/>
        <v>1.2822796081927987</v>
      </c>
      <c r="BE507" s="17">
        <f t="shared" si="173"/>
        <v>7.6936776491567924</v>
      </c>
      <c r="BF507" s="17">
        <f t="shared" si="174"/>
        <v>0</v>
      </c>
      <c r="BG507" s="17">
        <f t="shared" si="175"/>
        <v>1.2822796081927987</v>
      </c>
      <c r="BH507" s="13">
        <v>0</v>
      </c>
      <c r="BI507" s="13">
        <v>0</v>
      </c>
      <c r="BJ507" s="13">
        <v>0</v>
      </c>
      <c r="BK507" s="13">
        <v>0</v>
      </c>
      <c r="BL507" s="13">
        <v>0</v>
      </c>
      <c r="BM507" s="13">
        <v>0</v>
      </c>
      <c r="BN507" s="13">
        <f t="shared" si="176"/>
        <v>16</v>
      </c>
      <c r="BO507" s="16">
        <v>1.8540000000000001</v>
      </c>
      <c r="BP507" s="1"/>
      <c r="BQ507" s="1"/>
      <c r="BR507" s="23" t="str">
        <f t="shared" si="177"/>
        <v xml:space="preserve"> </v>
      </c>
      <c r="BS507" s="1"/>
      <c r="BT507" s="13">
        <v>0</v>
      </c>
      <c r="BU507" s="13">
        <v>0</v>
      </c>
      <c r="BV507" s="13">
        <v>0</v>
      </c>
      <c r="BW507" s="13">
        <v>0</v>
      </c>
      <c r="BX507" s="13">
        <v>0</v>
      </c>
      <c r="BY507" s="13">
        <v>0</v>
      </c>
      <c r="BZ507" s="13">
        <v>0</v>
      </c>
      <c r="CA507" s="13">
        <v>0</v>
      </c>
      <c r="CB507" s="23">
        <f t="shared" si="178"/>
        <v>0</v>
      </c>
      <c r="CC507" s="16">
        <v>-0.1</v>
      </c>
      <c r="CD507" s="16">
        <v>0</v>
      </c>
      <c r="CE507" s="16">
        <v>-0.1</v>
      </c>
      <c r="CF507" s="24">
        <f t="shared" si="179"/>
        <v>-1.2500000000000001E-2</v>
      </c>
      <c r="CG507" s="24">
        <f t="shared" si="180"/>
        <v>-6.4113980409639934E-2</v>
      </c>
      <c r="CH507" s="25">
        <v>3</v>
      </c>
      <c r="CI507" s="16">
        <v>2.5</v>
      </c>
      <c r="CJ507" s="16">
        <v>2.4</v>
      </c>
      <c r="CK507" s="16">
        <v>-0.9</v>
      </c>
      <c r="CL507" s="16">
        <v>-0.8</v>
      </c>
      <c r="CM507" s="16">
        <v>0.1</v>
      </c>
      <c r="CN507" s="16">
        <v>0</v>
      </c>
      <c r="CO507" s="16">
        <v>-0.7</v>
      </c>
      <c r="CP507" s="26">
        <f t="shared" si="181"/>
        <v>-8.7499999999999994E-2</v>
      </c>
      <c r="CQ507" s="26">
        <f t="shared" si="182"/>
        <v>-0.44879786286747947</v>
      </c>
      <c r="CR507" s="13">
        <v>0</v>
      </c>
      <c r="CS507" s="13">
        <v>0</v>
      </c>
      <c r="CT507" s="13">
        <v>0</v>
      </c>
      <c r="CU507" s="13">
        <v>0.01</v>
      </c>
      <c r="CV507" s="13">
        <v>0.09</v>
      </c>
      <c r="CW507" s="13">
        <v>0.28000000000000003</v>
      </c>
      <c r="CX507" s="13">
        <v>1.65</v>
      </c>
      <c r="CY507" s="13">
        <v>0.1</v>
      </c>
      <c r="CZ507" s="13">
        <v>-0.56000000000000005</v>
      </c>
      <c r="DA507" s="13">
        <v>1.57</v>
      </c>
      <c r="DB507" s="27">
        <v>34.03</v>
      </c>
      <c r="DC507" s="27">
        <v>-0.05</v>
      </c>
      <c r="DD507" s="27">
        <v>34.08</v>
      </c>
      <c r="DE507" s="27">
        <v>23.3</v>
      </c>
      <c r="DF507" s="27">
        <v>27.86</v>
      </c>
      <c r="DG507" s="27">
        <v>-1.6800000000000002</v>
      </c>
      <c r="DH507" s="27">
        <v>29.54</v>
      </c>
      <c r="DI507" s="27">
        <v>20.2</v>
      </c>
      <c r="DJ507" s="1">
        <v>20</v>
      </c>
      <c r="DK507" s="1"/>
      <c r="DL507" s="1"/>
      <c r="DM507" s="1">
        <v>0.09</v>
      </c>
      <c r="DN507" s="1">
        <v>0</v>
      </c>
      <c r="DO507" s="1">
        <v>9.9000000000000005E-2</v>
      </c>
      <c r="DP507" s="16">
        <f t="shared" si="183"/>
        <v>-0.7656600320292839</v>
      </c>
    </row>
    <row r="508" spans="1:120" x14ac:dyDescent="0.2">
      <c r="A508" s="13">
        <v>25</v>
      </c>
      <c r="B508" s="13" t="s">
        <v>1904</v>
      </c>
      <c r="C508" s="13" t="s">
        <v>176</v>
      </c>
      <c r="D508" s="13" t="s">
        <v>177</v>
      </c>
      <c r="E508" s="13" t="s">
        <v>123</v>
      </c>
      <c r="F508" s="1" t="s">
        <v>124</v>
      </c>
      <c r="G508" s="13">
        <v>74</v>
      </c>
      <c r="H508" s="13">
        <v>220</v>
      </c>
      <c r="I508" s="13" t="s">
        <v>125</v>
      </c>
      <c r="J508" s="13">
        <v>2012</v>
      </c>
      <c r="K508" s="13">
        <v>1</v>
      </c>
      <c r="L508" s="13">
        <v>29</v>
      </c>
      <c r="M508" s="13" t="s">
        <v>159</v>
      </c>
      <c r="N508" s="1">
        <v>20</v>
      </c>
      <c r="O508" s="13" t="s">
        <v>1025</v>
      </c>
      <c r="P508" s="13" t="s">
        <v>1905</v>
      </c>
      <c r="Q508" s="1" t="str">
        <f t="shared" si="161"/>
        <v>NJD</v>
      </c>
      <c r="R508" s="13" t="s">
        <v>398</v>
      </c>
      <c r="S508" s="1"/>
      <c r="T508" s="13" t="s">
        <v>207</v>
      </c>
      <c r="U508" s="13">
        <v>7</v>
      </c>
      <c r="V508" s="13">
        <v>1</v>
      </c>
      <c r="W508" s="13">
        <v>0</v>
      </c>
      <c r="X508" s="14">
        <v>0</v>
      </c>
      <c r="Y508" s="13">
        <v>1</v>
      </c>
      <c r="Z508" s="13">
        <v>0</v>
      </c>
      <c r="AA508" s="1">
        <v>8</v>
      </c>
      <c r="AB508" s="14">
        <v>2</v>
      </c>
      <c r="AC508" s="14">
        <v>3</v>
      </c>
      <c r="AD508" s="15">
        <f t="shared" si="162"/>
        <v>0.125</v>
      </c>
      <c r="AE508" s="15">
        <f t="shared" si="163"/>
        <v>7.6923076923076927E-2</v>
      </c>
      <c r="AF508" s="16">
        <v>83.1</v>
      </c>
      <c r="AG508" s="17">
        <f t="shared" si="164"/>
        <v>11.87142857142857</v>
      </c>
      <c r="AH508" s="29">
        <v>113</v>
      </c>
      <c r="AI508" s="17">
        <f t="shared" si="165"/>
        <v>16.142857142857142</v>
      </c>
      <c r="AJ508" s="19">
        <f t="shared" si="166"/>
        <v>0.73539823008849547</v>
      </c>
      <c r="AK508" s="20">
        <f>'Even Strength'!AA508+'Power Play'!R508+'Penalty Kill'!L508</f>
        <v>0</v>
      </c>
      <c r="AL508" s="19">
        <f t="shared" si="167"/>
        <v>0</v>
      </c>
      <c r="AM508" s="15">
        <f>IF(('Even Strength'!BR508+'Power Play'!AK508+'Penalty Kill'!AG508)&gt;0,V508/('Even Strength'!BR508+'Power Play'!AK508+'Penalty Kill'!AG508),0)</f>
        <v>1</v>
      </c>
      <c r="AN508" s="15">
        <f>IF(('Even Strength'!BR508+'Power Play'!AK508+'Penalty Kill'!AG508)&gt;0,W508/('Even Strength'!BR508+'Power Play'!AK508+'Penalty Kill'!AG508),0)</f>
        <v>0</v>
      </c>
      <c r="AO508" s="15">
        <f t="shared" si="168"/>
        <v>1</v>
      </c>
      <c r="AP508" s="13">
        <v>0</v>
      </c>
      <c r="AQ508" s="13">
        <v>0</v>
      </c>
      <c r="AR508" s="21">
        <f t="shared" si="169"/>
        <v>0</v>
      </c>
      <c r="AS508" s="22">
        <v>0</v>
      </c>
      <c r="AT508" s="1"/>
      <c r="AU508" s="1"/>
      <c r="AV508">
        <v>18</v>
      </c>
      <c r="AW508" s="13">
        <v>17</v>
      </c>
      <c r="AX508" s="13">
        <v>1</v>
      </c>
      <c r="AY508" s="13">
        <v>2</v>
      </c>
      <c r="AZ508" s="13">
        <v>3</v>
      </c>
      <c r="BA508" s="13">
        <v>2</v>
      </c>
      <c r="BB508" s="16">
        <f t="shared" si="170"/>
        <v>12.996389891696753</v>
      </c>
      <c r="BC508" s="17">
        <f t="shared" si="171"/>
        <v>12.274368231046932</v>
      </c>
      <c r="BD508" s="17">
        <f t="shared" si="172"/>
        <v>0.72202166064981954</v>
      </c>
      <c r="BE508" s="17">
        <f t="shared" si="173"/>
        <v>1.4440433212996391</v>
      </c>
      <c r="BF508" s="17">
        <f t="shared" si="174"/>
        <v>2.1660649819494586</v>
      </c>
      <c r="BG508" s="17">
        <f t="shared" si="175"/>
        <v>1.4440433212996391</v>
      </c>
      <c r="BH508" s="13">
        <v>4</v>
      </c>
      <c r="BI508" s="13">
        <v>2</v>
      </c>
      <c r="BJ508" s="13">
        <v>0</v>
      </c>
      <c r="BK508" s="13">
        <v>0</v>
      </c>
      <c r="BL508" s="13">
        <v>0</v>
      </c>
      <c r="BM508" s="13">
        <v>0</v>
      </c>
      <c r="BN508" s="13">
        <f t="shared" si="176"/>
        <v>22</v>
      </c>
      <c r="BO508" s="16">
        <v>-2.1429999999999998</v>
      </c>
      <c r="BP508" s="1"/>
      <c r="BQ508" s="1"/>
      <c r="BR508" s="23" t="str">
        <f t="shared" si="177"/>
        <v xml:space="preserve"> </v>
      </c>
      <c r="BS508" s="1"/>
      <c r="BT508" s="13">
        <v>1</v>
      </c>
      <c r="BU508" s="13">
        <v>3</v>
      </c>
      <c r="BV508" s="13">
        <v>0</v>
      </c>
      <c r="BW508" s="13">
        <v>0</v>
      </c>
      <c r="BX508" s="13">
        <v>0</v>
      </c>
      <c r="BY508" s="13">
        <v>0</v>
      </c>
      <c r="BZ508" s="13">
        <v>0</v>
      </c>
      <c r="CA508" s="13">
        <v>0</v>
      </c>
      <c r="CB508" s="23">
        <f t="shared" si="178"/>
        <v>0</v>
      </c>
      <c r="CC508" s="16">
        <v>0</v>
      </c>
      <c r="CD508" s="16">
        <v>0.1</v>
      </c>
      <c r="CE508" s="16">
        <v>0.1</v>
      </c>
      <c r="CF508" s="24">
        <f t="shared" si="179"/>
        <v>1.4285714285714287E-2</v>
      </c>
      <c r="CG508" s="24">
        <f t="shared" si="180"/>
        <v>7.2202166064981949E-2</v>
      </c>
      <c r="CH508" s="25">
        <v>2</v>
      </c>
      <c r="CI508" s="16">
        <v>0.4</v>
      </c>
      <c r="CJ508" s="16">
        <v>0.30000000000000004</v>
      </c>
      <c r="CK508" s="16">
        <v>0</v>
      </c>
      <c r="CL508" s="16">
        <v>0.4</v>
      </c>
      <c r="CM508" s="16">
        <v>0.1</v>
      </c>
      <c r="CN508" s="16">
        <v>0</v>
      </c>
      <c r="CO508" s="16">
        <v>0.4</v>
      </c>
      <c r="CP508" s="26">
        <f t="shared" si="181"/>
        <v>5.7142857142857148E-2</v>
      </c>
      <c r="CQ508" s="26">
        <f t="shared" si="182"/>
        <v>0.28880866425992779</v>
      </c>
      <c r="CR508" s="13">
        <v>0</v>
      </c>
      <c r="CS508" s="13">
        <v>1</v>
      </c>
      <c r="CT508" s="13">
        <v>0</v>
      </c>
      <c r="CU508" s="13">
        <v>0</v>
      </c>
      <c r="CV508" s="13">
        <v>-0.03</v>
      </c>
      <c r="CW508" s="13">
        <v>0.03</v>
      </c>
      <c r="CX508" s="13">
        <v>-0.21</v>
      </c>
      <c r="CY508" s="13">
        <v>0.63</v>
      </c>
      <c r="CZ508" s="13">
        <v>-0.19</v>
      </c>
      <c r="DA508" s="13">
        <v>0.23</v>
      </c>
      <c r="DB508" s="27">
        <v>-10.31</v>
      </c>
      <c r="DC508" s="27">
        <v>-3.41</v>
      </c>
      <c r="DD508" s="27">
        <v>-6.89</v>
      </c>
      <c r="DE508" s="27">
        <v>-5.0599999999999996</v>
      </c>
      <c r="DF508" s="27">
        <v>-3.5</v>
      </c>
      <c r="DG508" s="27">
        <v>1.1100000000000001</v>
      </c>
      <c r="DH508" s="27">
        <v>-4.6100000000000003</v>
      </c>
      <c r="DI508" s="27">
        <v>-3.39</v>
      </c>
      <c r="DJ508" s="1">
        <v>26</v>
      </c>
      <c r="DK508" s="1"/>
      <c r="DL508" s="1"/>
      <c r="DM508" s="1">
        <v>0.129</v>
      </c>
      <c r="DN508" s="1">
        <v>0</v>
      </c>
      <c r="DO508" s="1">
        <v>8.3000000000000004E-2</v>
      </c>
      <c r="DP508" s="16">
        <f t="shared" si="183"/>
        <v>0.28911004346831387</v>
      </c>
    </row>
    <row r="509" spans="1:120" x14ac:dyDescent="0.2">
      <c r="A509" s="13">
        <v>27</v>
      </c>
      <c r="B509" s="13" t="s">
        <v>1906</v>
      </c>
      <c r="C509" s="13" t="s">
        <v>534</v>
      </c>
      <c r="D509" s="13" t="s">
        <v>158</v>
      </c>
      <c r="E509" s="13" t="s">
        <v>141</v>
      </c>
      <c r="F509" s="1" t="s">
        <v>142</v>
      </c>
      <c r="G509" s="13">
        <v>76</v>
      </c>
      <c r="H509" s="13">
        <v>223</v>
      </c>
      <c r="I509" s="13" t="s">
        <v>125</v>
      </c>
      <c r="J509" s="13">
        <v>2006</v>
      </c>
      <c r="K509" s="13">
        <v>2</v>
      </c>
      <c r="L509" s="13">
        <v>47</v>
      </c>
      <c r="M509" s="1"/>
      <c r="N509" s="1">
        <v>26</v>
      </c>
      <c r="O509" s="13" t="s">
        <v>1494</v>
      </c>
      <c r="P509" s="13" t="s">
        <v>1907</v>
      </c>
      <c r="Q509" s="1" t="str">
        <f t="shared" si="161"/>
        <v>VAN</v>
      </c>
      <c r="R509" s="13" t="s">
        <v>409</v>
      </c>
      <c r="S509" s="1"/>
      <c r="T509" s="13" t="s">
        <v>146</v>
      </c>
      <c r="U509" s="13">
        <v>78</v>
      </c>
      <c r="V509" s="13">
        <v>18</v>
      </c>
      <c r="W509" s="13">
        <v>9</v>
      </c>
      <c r="X509" s="14">
        <v>7</v>
      </c>
      <c r="Y509" s="13">
        <v>27</v>
      </c>
      <c r="Z509" s="13">
        <v>-3</v>
      </c>
      <c r="AA509" s="1">
        <v>132</v>
      </c>
      <c r="AB509" s="14">
        <v>53</v>
      </c>
      <c r="AC509" s="14">
        <v>30</v>
      </c>
      <c r="AD509" s="15">
        <f t="shared" si="162"/>
        <v>0.13636363636363635</v>
      </c>
      <c r="AE509" s="15">
        <f t="shared" si="163"/>
        <v>8.3720930232558138E-2</v>
      </c>
      <c r="AF509" s="16">
        <v>1022.2</v>
      </c>
      <c r="AG509" s="17">
        <f t="shared" si="164"/>
        <v>13.105128205128207</v>
      </c>
      <c r="AH509" s="29">
        <v>1461</v>
      </c>
      <c r="AI509" s="17">
        <f t="shared" si="165"/>
        <v>18.73076923076923</v>
      </c>
      <c r="AJ509" s="19">
        <f t="shared" si="166"/>
        <v>0.69965776865160856</v>
      </c>
      <c r="AK509" s="20">
        <f>'Even Strength'!AA509+'Power Play'!R509+'Penalty Kill'!L509</f>
        <v>56.285714285714292</v>
      </c>
      <c r="AL509" s="19">
        <f t="shared" si="167"/>
        <v>3.3037985297817039</v>
      </c>
      <c r="AM509" s="15">
        <f>IF(('Even Strength'!BR509+'Power Play'!AK509+'Penalty Kill'!AG509)&gt;0,V509/('Even Strength'!BR509+'Power Play'!AK509+'Penalty Kill'!AG509),0)</f>
        <v>0.58064516129032262</v>
      </c>
      <c r="AN509" s="15">
        <f>IF(('Even Strength'!BR509+'Power Play'!AK509+'Penalty Kill'!AG509)&gt;0,W509/('Even Strength'!BR509+'Power Play'!AK509+'Penalty Kill'!AG509),0)</f>
        <v>0.29032258064516131</v>
      </c>
      <c r="AO509" s="15">
        <f t="shared" si="168"/>
        <v>0.87096774193548399</v>
      </c>
      <c r="AP509" s="13">
        <v>84</v>
      </c>
      <c r="AQ509" s="13">
        <v>103</v>
      </c>
      <c r="AR509" s="21">
        <f t="shared" si="169"/>
        <v>0.44919786096256686</v>
      </c>
      <c r="AS509" s="22">
        <v>3.9</v>
      </c>
      <c r="AT509" s="13">
        <v>1</v>
      </c>
      <c r="AU509" s="13">
        <v>1</v>
      </c>
      <c r="AV509">
        <v>71</v>
      </c>
      <c r="AW509" s="13">
        <v>66</v>
      </c>
      <c r="AX509" s="13">
        <v>33</v>
      </c>
      <c r="AY509" s="13">
        <v>53</v>
      </c>
      <c r="AZ509" s="13">
        <v>18</v>
      </c>
      <c r="BA509" s="13">
        <v>36</v>
      </c>
      <c r="BB509" s="16">
        <f t="shared" si="170"/>
        <v>4.1674819017804738</v>
      </c>
      <c r="BC509" s="17">
        <f t="shared" si="171"/>
        <v>3.8739972608100173</v>
      </c>
      <c r="BD509" s="17">
        <f t="shared" si="172"/>
        <v>1.9369986304050086</v>
      </c>
      <c r="BE509" s="17">
        <f t="shared" si="173"/>
        <v>3.1109371942868322</v>
      </c>
      <c r="BF509" s="17">
        <f t="shared" si="174"/>
        <v>1.0565447074936412</v>
      </c>
      <c r="BG509" s="17">
        <f t="shared" si="175"/>
        <v>2.1130894149872823</v>
      </c>
      <c r="BH509" s="13">
        <v>16</v>
      </c>
      <c r="BI509" s="13">
        <v>8</v>
      </c>
      <c r="BJ509" s="13">
        <v>0</v>
      </c>
      <c r="BK509" s="13">
        <v>0</v>
      </c>
      <c r="BL509" s="13">
        <v>0</v>
      </c>
      <c r="BM509" s="13">
        <v>0</v>
      </c>
      <c r="BN509" s="13">
        <f t="shared" si="176"/>
        <v>115</v>
      </c>
      <c r="BO509" s="16">
        <v>2.5019999999999998</v>
      </c>
      <c r="BP509" s="1"/>
      <c r="BQ509" s="1"/>
      <c r="BR509" s="23" t="str">
        <f t="shared" si="177"/>
        <v xml:space="preserve"> </v>
      </c>
      <c r="BS509" s="1"/>
      <c r="BT509" s="13">
        <v>3</v>
      </c>
      <c r="BU509" s="13">
        <v>15</v>
      </c>
      <c r="BV509" s="13">
        <v>0</v>
      </c>
      <c r="BW509" s="13">
        <v>0</v>
      </c>
      <c r="BX509" s="13">
        <v>0</v>
      </c>
      <c r="BY509" s="13">
        <v>1</v>
      </c>
      <c r="BZ509" s="13">
        <v>0</v>
      </c>
      <c r="CA509" s="13">
        <v>0</v>
      </c>
      <c r="CB509" s="23">
        <f t="shared" si="178"/>
        <v>0</v>
      </c>
      <c r="CC509" s="16">
        <v>2.2000000000000002</v>
      </c>
      <c r="CD509" s="16">
        <v>1</v>
      </c>
      <c r="CE509" s="16">
        <v>3.2</v>
      </c>
      <c r="CF509" s="24">
        <f t="shared" si="179"/>
        <v>4.1025641025641026E-2</v>
      </c>
      <c r="CG509" s="24">
        <f t="shared" si="180"/>
        <v>0.18783017022109175</v>
      </c>
      <c r="CH509" s="25">
        <v>2</v>
      </c>
      <c r="CI509" s="16">
        <v>19</v>
      </c>
      <c r="CJ509" s="16">
        <v>20.399999999999999</v>
      </c>
      <c r="CK509" s="16">
        <v>-4.4000000000000004</v>
      </c>
      <c r="CL509" s="16">
        <v>4.0999999999999996</v>
      </c>
      <c r="CM509" s="16">
        <v>2</v>
      </c>
      <c r="CN509" s="16">
        <v>0</v>
      </c>
      <c r="CO509" s="16">
        <v>6</v>
      </c>
      <c r="CP509" s="26">
        <f t="shared" si="181"/>
        <v>7.6923076923076927E-2</v>
      </c>
      <c r="CQ509" s="26">
        <f t="shared" si="182"/>
        <v>0.35218156916454701</v>
      </c>
      <c r="CR509" s="13">
        <v>1</v>
      </c>
      <c r="CS509" s="13">
        <v>0</v>
      </c>
      <c r="CT509" s="13">
        <v>1</v>
      </c>
      <c r="CU509" s="13">
        <v>0.01</v>
      </c>
      <c r="CV509" s="13">
        <v>-0.4</v>
      </c>
      <c r="CW509" s="13">
        <v>1.41</v>
      </c>
      <c r="CX509" s="13">
        <v>2.68</v>
      </c>
      <c r="CY509" s="13">
        <v>2.4900000000000002</v>
      </c>
      <c r="CZ509" s="13">
        <v>3.35</v>
      </c>
      <c r="DA509" s="13">
        <v>9.5399999999999991</v>
      </c>
      <c r="DB509" s="27">
        <v>-31.39</v>
      </c>
      <c r="DC509" s="27">
        <v>9.82</v>
      </c>
      <c r="DD509" s="27">
        <v>-41.21</v>
      </c>
      <c r="DE509" s="27">
        <v>-2.75</v>
      </c>
      <c r="DF509" s="27">
        <v>-33.270000000000003</v>
      </c>
      <c r="DG509" s="27">
        <v>11.41</v>
      </c>
      <c r="DH509" s="27">
        <v>-44.68</v>
      </c>
      <c r="DI509" s="27">
        <v>-2.98</v>
      </c>
      <c r="DJ509" s="1">
        <v>186</v>
      </c>
      <c r="DK509" s="28">
        <v>4</v>
      </c>
      <c r="DL509" s="28" t="s">
        <v>1908</v>
      </c>
      <c r="DM509" s="1">
        <v>1.75</v>
      </c>
      <c r="DN509" s="1">
        <v>4.3000000000000003E-2</v>
      </c>
      <c r="DO509" s="1">
        <v>0</v>
      </c>
      <c r="DP509" s="16">
        <f t="shared" si="183"/>
        <v>3.4468085106382982</v>
      </c>
    </row>
    <row r="510" spans="1:120" x14ac:dyDescent="0.2">
      <c r="A510" s="13">
        <v>5</v>
      </c>
      <c r="B510" s="13" t="s">
        <v>1909</v>
      </c>
      <c r="C510" s="13" t="s">
        <v>132</v>
      </c>
      <c r="D510" s="13" t="s">
        <v>133</v>
      </c>
      <c r="E510" s="13" t="s">
        <v>123</v>
      </c>
      <c r="F510" s="1" t="s">
        <v>124</v>
      </c>
      <c r="G510" s="13">
        <v>73</v>
      </c>
      <c r="H510" s="13">
        <v>181</v>
      </c>
      <c r="I510" s="13" t="s">
        <v>150</v>
      </c>
      <c r="J510" s="13">
        <v>2006</v>
      </c>
      <c r="K510" s="13">
        <v>2</v>
      </c>
      <c r="L510" s="13">
        <v>63</v>
      </c>
      <c r="M510" s="1"/>
      <c r="N510" s="1">
        <v>26</v>
      </c>
      <c r="O510" s="13" t="s">
        <v>361</v>
      </c>
      <c r="P510" s="13" t="s">
        <v>1910</v>
      </c>
      <c r="Q510" s="1" t="str">
        <f t="shared" si="161"/>
        <v>LAK</v>
      </c>
      <c r="R510" s="13" t="s">
        <v>206</v>
      </c>
      <c r="S510" s="1"/>
      <c r="T510" s="13" t="s">
        <v>173</v>
      </c>
      <c r="U510" s="13">
        <v>26</v>
      </c>
      <c r="V510" s="13">
        <v>3</v>
      </c>
      <c r="W510" s="13">
        <v>6</v>
      </c>
      <c r="X510" s="14">
        <v>1</v>
      </c>
      <c r="Y510" s="13">
        <v>9</v>
      </c>
      <c r="Z510" s="13">
        <v>4</v>
      </c>
      <c r="AA510" s="1">
        <v>18</v>
      </c>
      <c r="AB510" s="14">
        <v>20</v>
      </c>
      <c r="AC510" s="14">
        <v>22</v>
      </c>
      <c r="AD510" s="15">
        <f t="shared" si="162"/>
        <v>0.16666666666666666</v>
      </c>
      <c r="AE510" s="15">
        <f t="shared" si="163"/>
        <v>0.05</v>
      </c>
      <c r="AF510" s="16">
        <v>329.86666666669998</v>
      </c>
      <c r="AG510" s="17">
        <f t="shared" si="164"/>
        <v>12.687179487180769</v>
      </c>
      <c r="AH510" s="29">
        <v>473</v>
      </c>
      <c r="AI510" s="17">
        <f t="shared" si="165"/>
        <v>18.192307692307693</v>
      </c>
      <c r="AJ510" s="19">
        <f t="shared" si="166"/>
        <v>0.69739252995073997</v>
      </c>
      <c r="AK510" s="20">
        <f>'Even Strength'!AA510+'Power Play'!R510+'Penalty Kill'!L510</f>
        <v>9.0625</v>
      </c>
      <c r="AL510" s="19">
        <f t="shared" si="167"/>
        <v>1.6483932902181035</v>
      </c>
      <c r="AM510" s="15">
        <f>IF(('Even Strength'!BR510+'Power Play'!AK510+'Penalty Kill'!AG510)&gt;0,V510/('Even Strength'!BR510+'Power Play'!AK510+'Penalty Kill'!AG510),0)</f>
        <v>0.13043478260869565</v>
      </c>
      <c r="AN510" s="15">
        <f>IF(('Even Strength'!BR510+'Power Play'!AK510+'Penalty Kill'!AG510)&gt;0,W510/('Even Strength'!BR510+'Power Play'!AK510+'Penalty Kill'!AG510),0)</f>
        <v>0.2608695652173913</v>
      </c>
      <c r="AO510" s="15">
        <f t="shared" si="168"/>
        <v>0.39130434782608692</v>
      </c>
      <c r="AP510" s="13">
        <v>0</v>
      </c>
      <c r="AQ510" s="13">
        <v>0</v>
      </c>
      <c r="AR510" s="21">
        <f t="shared" si="169"/>
        <v>0</v>
      </c>
      <c r="AS510" s="22">
        <v>0</v>
      </c>
      <c r="AT510" s="1"/>
      <c r="AU510" s="1"/>
      <c r="AV510">
        <v>28</v>
      </c>
      <c r="AW510" s="13">
        <v>21</v>
      </c>
      <c r="AX510" s="13">
        <v>28</v>
      </c>
      <c r="AY510" s="13">
        <v>20</v>
      </c>
      <c r="AZ510" s="13">
        <v>6</v>
      </c>
      <c r="BA510" s="13">
        <v>3</v>
      </c>
      <c r="BB510" s="16">
        <f t="shared" si="170"/>
        <v>5.092966855294554</v>
      </c>
      <c r="BC510" s="17">
        <f t="shared" si="171"/>
        <v>3.8197251414709155</v>
      </c>
      <c r="BD510" s="17">
        <f t="shared" si="172"/>
        <v>5.092966855294554</v>
      </c>
      <c r="BE510" s="17">
        <f t="shared" si="173"/>
        <v>3.6378334680675386</v>
      </c>
      <c r="BF510" s="17">
        <f t="shared" si="174"/>
        <v>1.0913500404202616</v>
      </c>
      <c r="BG510" s="17">
        <f t="shared" si="175"/>
        <v>0.54567502021013081</v>
      </c>
      <c r="BH510" s="13">
        <v>4</v>
      </c>
      <c r="BI510" s="13">
        <v>2</v>
      </c>
      <c r="BJ510" s="13">
        <v>0</v>
      </c>
      <c r="BK510" s="13">
        <v>0</v>
      </c>
      <c r="BL510" s="13">
        <v>0</v>
      </c>
      <c r="BM510" s="13">
        <v>0</v>
      </c>
      <c r="BN510" s="13">
        <f t="shared" si="176"/>
        <v>53</v>
      </c>
      <c r="BO510" s="16">
        <v>-0.51400000000000001</v>
      </c>
      <c r="BP510" s="1"/>
      <c r="BQ510" s="1"/>
      <c r="BR510" s="23" t="str">
        <f t="shared" si="177"/>
        <v xml:space="preserve"> </v>
      </c>
      <c r="BS510" s="1"/>
      <c r="BT510" s="13">
        <v>0</v>
      </c>
      <c r="BU510" s="13">
        <v>5</v>
      </c>
      <c r="BV510" s="13">
        <v>0</v>
      </c>
      <c r="BW510" s="13">
        <v>0</v>
      </c>
      <c r="BX510" s="13">
        <v>0</v>
      </c>
      <c r="BY510" s="13">
        <v>0</v>
      </c>
      <c r="BZ510" s="13">
        <v>0</v>
      </c>
      <c r="CA510" s="13">
        <v>0</v>
      </c>
      <c r="CB510" s="23">
        <f t="shared" si="178"/>
        <v>0</v>
      </c>
      <c r="CC510" s="16">
        <v>0.9</v>
      </c>
      <c r="CD510" s="16">
        <v>1.1000000000000001</v>
      </c>
      <c r="CE510" s="16">
        <v>2</v>
      </c>
      <c r="CF510" s="24">
        <f t="shared" si="179"/>
        <v>7.6923076923076927E-2</v>
      </c>
      <c r="CG510" s="24">
        <f t="shared" si="180"/>
        <v>0.36378334680675384</v>
      </c>
      <c r="CH510" s="25">
        <v>2</v>
      </c>
      <c r="CI510" s="16">
        <v>11.3</v>
      </c>
      <c r="CJ510" s="16">
        <v>8.8000000000000007</v>
      </c>
      <c r="CK510" s="16">
        <v>3.3</v>
      </c>
      <c r="CL510" s="16">
        <v>1</v>
      </c>
      <c r="CM510" s="16">
        <v>1.6</v>
      </c>
      <c r="CN510" s="16">
        <v>0</v>
      </c>
      <c r="CO510" s="16">
        <v>2.5</v>
      </c>
      <c r="CP510" s="26">
        <f t="shared" si="181"/>
        <v>9.6153846153846159E-2</v>
      </c>
      <c r="CQ510" s="26">
        <f t="shared" si="182"/>
        <v>0.45472918350844233</v>
      </c>
      <c r="CR510" s="13">
        <v>0</v>
      </c>
      <c r="CS510" s="13">
        <v>1</v>
      </c>
      <c r="CT510" s="13">
        <v>0</v>
      </c>
      <c r="CU510" s="13">
        <v>0</v>
      </c>
      <c r="CV510" s="13">
        <v>-0.26</v>
      </c>
      <c r="CW510" s="13">
        <v>0.39</v>
      </c>
      <c r="CX510" s="13">
        <v>-0.41</v>
      </c>
      <c r="CY510" s="13">
        <v>0.18</v>
      </c>
      <c r="CZ510" s="13">
        <v>2.0499999999999998</v>
      </c>
      <c r="DA510" s="13">
        <v>1.9500000000000002</v>
      </c>
      <c r="DB510" s="27">
        <v>-15.52</v>
      </c>
      <c r="DC510" s="27">
        <v>13.78</v>
      </c>
      <c r="DD510" s="27">
        <v>-29.29</v>
      </c>
      <c r="DE510" s="27">
        <v>-6.09</v>
      </c>
      <c r="DF510" s="27">
        <v>-1.56</v>
      </c>
      <c r="DG510" s="27">
        <v>6.55</v>
      </c>
      <c r="DH510" s="27">
        <v>-8.11</v>
      </c>
      <c r="DI510" s="27">
        <v>-1.69</v>
      </c>
      <c r="DJ510" s="1">
        <v>152</v>
      </c>
      <c r="DK510" s="1"/>
      <c r="DL510" s="1"/>
      <c r="DM510" s="1">
        <v>0.44900000000000001</v>
      </c>
      <c r="DN510" s="1">
        <v>0</v>
      </c>
      <c r="DO510" s="1">
        <v>0</v>
      </c>
      <c r="DP510" s="16">
        <f t="shared" si="183"/>
        <v>2.5009837565774422</v>
      </c>
    </row>
    <row r="511" spans="1:120" x14ac:dyDescent="0.2">
      <c r="A511" s="13">
        <v>29</v>
      </c>
      <c r="B511" s="13" t="s">
        <v>1911</v>
      </c>
      <c r="C511" s="13" t="s">
        <v>1912</v>
      </c>
      <c r="D511" s="13" t="s">
        <v>613</v>
      </c>
      <c r="E511" s="13" t="s">
        <v>123</v>
      </c>
      <c r="F511" s="1" t="s">
        <v>124</v>
      </c>
      <c r="G511" s="13">
        <v>72</v>
      </c>
      <c r="H511" s="13">
        <v>195</v>
      </c>
      <c r="I511" s="13" t="s">
        <v>125</v>
      </c>
      <c r="J511" s="13">
        <v>2012</v>
      </c>
      <c r="K511" s="13">
        <v>2</v>
      </c>
      <c r="L511" s="13">
        <v>44</v>
      </c>
      <c r="M511" s="13" t="s">
        <v>159</v>
      </c>
      <c r="N511" s="1">
        <v>21</v>
      </c>
      <c r="O511" s="13" t="s">
        <v>1190</v>
      </c>
      <c r="P511" s="13" t="s">
        <v>1913</v>
      </c>
      <c r="Q511" s="1" t="str">
        <f t="shared" si="161"/>
        <v>BUF</v>
      </c>
      <c r="R511" s="13" t="s">
        <v>238</v>
      </c>
      <c r="S511" s="1"/>
      <c r="T511" s="13" t="s">
        <v>173</v>
      </c>
      <c r="U511" s="13">
        <v>2</v>
      </c>
      <c r="V511" s="13">
        <v>0</v>
      </c>
      <c r="W511" s="13">
        <v>0</v>
      </c>
      <c r="X511" s="14">
        <v>0</v>
      </c>
      <c r="Y511" s="13">
        <v>0</v>
      </c>
      <c r="Z511" s="13">
        <v>0</v>
      </c>
      <c r="AA511" s="1">
        <v>2</v>
      </c>
      <c r="AB511" s="14">
        <v>1</v>
      </c>
      <c r="AC511" s="14">
        <v>0</v>
      </c>
      <c r="AD511" s="15">
        <f t="shared" si="162"/>
        <v>0</v>
      </c>
      <c r="AE511" s="15">
        <f t="shared" si="163"/>
        <v>0</v>
      </c>
      <c r="AF511" s="16">
        <v>22.25</v>
      </c>
      <c r="AG511" s="17">
        <f t="shared" si="164"/>
        <v>11.125</v>
      </c>
      <c r="AH511" s="29">
        <v>33</v>
      </c>
      <c r="AI511" s="17">
        <f t="shared" si="165"/>
        <v>16.5</v>
      </c>
      <c r="AJ511" s="19">
        <f t="shared" si="166"/>
        <v>0.6742424242424242</v>
      </c>
      <c r="AK511" s="20">
        <f>'Even Strength'!AA511+'Power Play'!R511+'Penalty Kill'!L511</f>
        <v>0</v>
      </c>
      <c r="AL511" s="19">
        <f t="shared" si="167"/>
        <v>0</v>
      </c>
      <c r="AM511" s="15">
        <f>IF(('Even Strength'!BR511+'Power Play'!AK511+'Penalty Kill'!AG511)&gt;0,V511/('Even Strength'!BR511+'Power Play'!AK511+'Penalty Kill'!AG511),0)</f>
        <v>0</v>
      </c>
      <c r="AN511" s="15">
        <f>IF(('Even Strength'!BR511+'Power Play'!AK511+'Penalty Kill'!AG511)&gt;0,W511/('Even Strength'!BR511+'Power Play'!AK511+'Penalty Kill'!AG511),0)</f>
        <v>0</v>
      </c>
      <c r="AO511" s="15">
        <f t="shared" si="168"/>
        <v>0</v>
      </c>
      <c r="AP511" s="13">
        <v>0</v>
      </c>
      <c r="AQ511" s="13">
        <v>0</v>
      </c>
      <c r="AR511" s="21">
        <f t="shared" si="169"/>
        <v>0</v>
      </c>
      <c r="AS511" s="22">
        <v>0</v>
      </c>
      <c r="AT511" s="1"/>
      <c r="AU511" s="1"/>
      <c r="AV511">
        <v>5</v>
      </c>
      <c r="AW511" s="13">
        <v>4</v>
      </c>
      <c r="AX511" s="13">
        <v>1</v>
      </c>
      <c r="AY511" s="13">
        <v>1</v>
      </c>
      <c r="AZ511" s="13">
        <v>0</v>
      </c>
      <c r="BA511" s="13">
        <v>0</v>
      </c>
      <c r="BB511" s="16">
        <f t="shared" si="170"/>
        <v>13.48314606741573</v>
      </c>
      <c r="BC511" s="17">
        <f t="shared" si="171"/>
        <v>10.786516853932584</v>
      </c>
      <c r="BD511" s="17">
        <f t="shared" si="172"/>
        <v>2.696629213483146</v>
      </c>
      <c r="BE511" s="17">
        <f t="shared" si="173"/>
        <v>2.696629213483146</v>
      </c>
      <c r="BF511" s="17">
        <f t="shared" si="174"/>
        <v>0</v>
      </c>
      <c r="BG511" s="17">
        <f t="shared" si="175"/>
        <v>0</v>
      </c>
      <c r="BH511" s="13">
        <v>0</v>
      </c>
      <c r="BI511" s="13">
        <v>0</v>
      </c>
      <c r="BJ511" s="13">
        <v>0</v>
      </c>
      <c r="BK511" s="13">
        <v>0</v>
      </c>
      <c r="BL511" s="13">
        <v>0</v>
      </c>
      <c r="BM511" s="13">
        <v>0</v>
      </c>
      <c r="BN511" s="13">
        <f t="shared" si="176"/>
        <v>5</v>
      </c>
      <c r="BO511" s="16">
        <v>0.10200000000000001</v>
      </c>
      <c r="BP511" s="1"/>
      <c r="BQ511" s="1"/>
      <c r="BR511" s="23" t="str">
        <f t="shared" si="177"/>
        <v xml:space="preserve"> </v>
      </c>
      <c r="BS511" s="1"/>
      <c r="BT511" s="13">
        <v>0</v>
      </c>
      <c r="BU511" s="13">
        <v>1</v>
      </c>
      <c r="BV511" s="13">
        <v>0</v>
      </c>
      <c r="BW511" s="13">
        <v>0</v>
      </c>
      <c r="BX511" s="13">
        <v>0</v>
      </c>
      <c r="BY511" s="13">
        <v>0</v>
      </c>
      <c r="BZ511" s="13">
        <v>0</v>
      </c>
      <c r="CA511" s="13">
        <v>0</v>
      </c>
      <c r="CB511" s="23">
        <f t="shared" si="178"/>
        <v>0</v>
      </c>
      <c r="CC511" s="16">
        <v>0</v>
      </c>
      <c r="CD511" s="16">
        <v>0.1</v>
      </c>
      <c r="CE511" s="16">
        <v>0</v>
      </c>
      <c r="CF511" s="24">
        <f t="shared" si="179"/>
        <v>0</v>
      </c>
      <c r="CG511" s="24">
        <f t="shared" si="180"/>
        <v>0</v>
      </c>
      <c r="CH511" s="25">
        <v>2</v>
      </c>
      <c r="CI511" s="16">
        <v>0.1</v>
      </c>
      <c r="CJ511" s="16">
        <v>0.1</v>
      </c>
      <c r="CK511" s="16">
        <v>0</v>
      </c>
      <c r="CL511" s="16">
        <v>0</v>
      </c>
      <c r="CM511" s="16">
        <v>0</v>
      </c>
      <c r="CN511" s="16">
        <v>0</v>
      </c>
      <c r="CO511" s="16">
        <v>0</v>
      </c>
      <c r="CP511" s="26">
        <f t="shared" si="181"/>
        <v>0</v>
      </c>
      <c r="CQ511" s="26">
        <f t="shared" si="182"/>
        <v>0</v>
      </c>
      <c r="CR511" s="13">
        <v>0</v>
      </c>
      <c r="CS511" s="13">
        <v>0</v>
      </c>
      <c r="CT511" s="13">
        <v>0</v>
      </c>
      <c r="CU511" s="13">
        <v>0</v>
      </c>
      <c r="CV511" s="13">
        <v>-0.03</v>
      </c>
      <c r="CW511" s="13">
        <v>0.05</v>
      </c>
      <c r="CX511" s="13">
        <v>0</v>
      </c>
      <c r="CY511" s="13">
        <v>0</v>
      </c>
      <c r="CZ511" s="13">
        <v>-0.09</v>
      </c>
      <c r="DA511" s="13">
        <v>-7.0000000000000007E-2</v>
      </c>
      <c r="DB511" s="27">
        <v>1.98</v>
      </c>
      <c r="DC511" s="27">
        <v>-4.87</v>
      </c>
      <c r="DD511" s="27">
        <v>6.86</v>
      </c>
      <c r="DE511" s="27">
        <v>19.88</v>
      </c>
      <c r="DF511" s="27">
        <v>0.15</v>
      </c>
      <c r="DG511" s="27">
        <v>0.57000000000000006</v>
      </c>
      <c r="DH511" s="27">
        <v>-0.42</v>
      </c>
      <c r="DI511" s="27">
        <v>-1.21</v>
      </c>
      <c r="DJ511" s="1">
        <v>11</v>
      </c>
      <c r="DK511" s="1"/>
      <c r="DL511" s="1"/>
      <c r="DM511" s="1">
        <v>5.5E-2</v>
      </c>
      <c r="DN511" s="1">
        <v>0</v>
      </c>
      <c r="DO511" s="1">
        <v>0</v>
      </c>
      <c r="DP511" s="16">
        <f t="shared" si="183"/>
        <v>-4.7815145275680614E-2</v>
      </c>
    </row>
    <row r="512" spans="1:120" x14ac:dyDescent="0.2">
      <c r="A512" s="13">
        <v>18</v>
      </c>
      <c r="B512" s="13" t="s">
        <v>1914</v>
      </c>
      <c r="C512" s="13" t="s">
        <v>169</v>
      </c>
      <c r="D512" s="13" t="s">
        <v>158</v>
      </c>
      <c r="E512" s="13" t="s">
        <v>141</v>
      </c>
      <c r="F512" s="1" t="s">
        <v>142</v>
      </c>
      <c r="G512" s="13">
        <v>73</v>
      </c>
      <c r="H512" s="13">
        <v>205</v>
      </c>
      <c r="I512" s="13" t="s">
        <v>125</v>
      </c>
      <c r="J512" s="13">
        <v>2001</v>
      </c>
      <c r="K512" s="13">
        <v>2</v>
      </c>
      <c r="L512" s="13">
        <v>57</v>
      </c>
      <c r="M512" s="1"/>
      <c r="N512" s="1">
        <v>31</v>
      </c>
      <c r="O512" s="13" t="s">
        <v>326</v>
      </c>
      <c r="P512" s="13" t="s">
        <v>1915</v>
      </c>
      <c r="Q512" s="1" t="str">
        <f t="shared" si="161"/>
        <v>CAR</v>
      </c>
      <c r="R512" s="13" t="s">
        <v>358</v>
      </c>
      <c r="S512" s="1"/>
      <c r="T512" s="13" t="s">
        <v>146</v>
      </c>
      <c r="U512" s="13">
        <v>82</v>
      </c>
      <c r="V512" s="13">
        <v>7</v>
      </c>
      <c r="W512" s="13">
        <v>14</v>
      </c>
      <c r="X512" s="14">
        <v>8</v>
      </c>
      <c r="Y512" s="13">
        <v>21</v>
      </c>
      <c r="Z512" s="13">
        <v>-7</v>
      </c>
      <c r="AA512" s="1">
        <v>68</v>
      </c>
      <c r="AB512" s="14">
        <v>28</v>
      </c>
      <c r="AC512" s="14">
        <v>25</v>
      </c>
      <c r="AD512" s="15">
        <f t="shared" si="162"/>
        <v>0.10294117647058823</v>
      </c>
      <c r="AE512" s="15">
        <f t="shared" si="163"/>
        <v>5.7851239669421489E-2</v>
      </c>
      <c r="AF512" s="16">
        <v>1113.3833333333</v>
      </c>
      <c r="AG512" s="17">
        <f t="shared" si="164"/>
        <v>13.577845528454878</v>
      </c>
      <c r="AH512" s="29">
        <v>1622</v>
      </c>
      <c r="AI512" s="17">
        <f t="shared" si="165"/>
        <v>19.780487804878049</v>
      </c>
      <c r="AJ512" s="19">
        <f t="shared" si="166"/>
        <v>0.68642622277022192</v>
      </c>
      <c r="AK512" s="20">
        <f>'Even Strength'!AA512+'Power Play'!R512+'Penalty Kill'!L512</f>
        <v>84.121212121212125</v>
      </c>
      <c r="AL512" s="19">
        <f t="shared" si="167"/>
        <v>4.53327490736004</v>
      </c>
      <c r="AM512" s="15">
        <f>IF(('Even Strength'!BR512+'Power Play'!AK512+'Penalty Kill'!AG512)&gt;0,V512/('Even Strength'!BR512+'Power Play'!AK512+'Penalty Kill'!AG512),0)</f>
        <v>0.19444444444444445</v>
      </c>
      <c r="AN512" s="15">
        <f>IF(('Even Strength'!BR512+'Power Play'!AK512+'Penalty Kill'!AG512)&gt;0,W512/('Even Strength'!BR512+'Power Play'!AK512+'Penalty Kill'!AG512),0)</f>
        <v>0.3888888888888889</v>
      </c>
      <c r="AO512" s="15">
        <f t="shared" si="168"/>
        <v>0.58333333333333337</v>
      </c>
      <c r="AP512" s="13">
        <v>549</v>
      </c>
      <c r="AQ512" s="13">
        <v>441</v>
      </c>
      <c r="AR512" s="21">
        <f t="shared" si="169"/>
        <v>0.55454545454545456</v>
      </c>
      <c r="AS512" s="22">
        <v>20.100000000000001</v>
      </c>
      <c r="AT512" s="13">
        <v>10</v>
      </c>
      <c r="AU512" s="13">
        <v>4</v>
      </c>
      <c r="AV512">
        <v>89</v>
      </c>
      <c r="AW512" s="13">
        <v>79</v>
      </c>
      <c r="AX512" s="13">
        <v>53</v>
      </c>
      <c r="AY512" s="13">
        <v>28</v>
      </c>
      <c r="AZ512" s="13">
        <v>14</v>
      </c>
      <c r="BA512" s="13">
        <v>42</v>
      </c>
      <c r="BB512" s="16">
        <f t="shared" si="170"/>
        <v>4.7961917877941049</v>
      </c>
      <c r="BC512" s="17">
        <f t="shared" si="171"/>
        <v>4.2572938341093742</v>
      </c>
      <c r="BD512" s="17">
        <f t="shared" si="172"/>
        <v>2.8561591545290734</v>
      </c>
      <c r="BE512" s="17">
        <f t="shared" si="173"/>
        <v>1.5089142703172465</v>
      </c>
      <c r="BF512" s="17">
        <f t="shared" si="174"/>
        <v>0.75445713515862323</v>
      </c>
      <c r="BG512" s="17">
        <f t="shared" si="175"/>
        <v>2.2633714054758696</v>
      </c>
      <c r="BH512" s="13">
        <v>17</v>
      </c>
      <c r="BI512" s="13">
        <v>6</v>
      </c>
      <c r="BJ512" s="13">
        <v>1</v>
      </c>
      <c r="BK512" s="13">
        <v>0</v>
      </c>
      <c r="BL512" s="13">
        <v>0</v>
      </c>
      <c r="BM512" s="13">
        <v>0</v>
      </c>
      <c r="BN512" s="13">
        <f t="shared" si="176"/>
        <v>150</v>
      </c>
      <c r="BO512" s="16">
        <v>-3.4159999999999999</v>
      </c>
      <c r="BP512" s="13">
        <v>1</v>
      </c>
      <c r="BQ512" s="13">
        <v>0</v>
      </c>
      <c r="BR512" s="23">
        <f t="shared" si="177"/>
        <v>0</v>
      </c>
      <c r="BS512" s="13">
        <v>0</v>
      </c>
      <c r="BT512" s="13">
        <v>0</v>
      </c>
      <c r="BU512" s="13">
        <v>17</v>
      </c>
      <c r="BV512" s="13">
        <v>0</v>
      </c>
      <c r="BW512" s="13">
        <v>0</v>
      </c>
      <c r="BX512" s="13">
        <v>2</v>
      </c>
      <c r="BY512" s="13">
        <v>0</v>
      </c>
      <c r="BZ512" s="13">
        <v>0</v>
      </c>
      <c r="CA512" s="13">
        <v>0</v>
      </c>
      <c r="CB512" s="23">
        <f t="shared" si="178"/>
        <v>0</v>
      </c>
      <c r="CC512" s="16">
        <v>0</v>
      </c>
      <c r="CD512" s="16">
        <v>1.4</v>
      </c>
      <c r="CE512" s="16">
        <v>1.4</v>
      </c>
      <c r="CF512" s="24">
        <f t="shared" si="179"/>
        <v>1.7073170731707315E-2</v>
      </c>
      <c r="CG512" s="24">
        <f t="shared" si="180"/>
        <v>7.5445713515862323E-2</v>
      </c>
      <c r="CH512" s="25">
        <v>3</v>
      </c>
      <c r="CI512" s="16">
        <v>23.6</v>
      </c>
      <c r="CJ512" s="16">
        <v>31.1</v>
      </c>
      <c r="CK512" s="16">
        <v>3.2</v>
      </c>
      <c r="CL512" s="16">
        <v>-2.2999999999999998</v>
      </c>
      <c r="CM512" s="16">
        <v>6.9</v>
      </c>
      <c r="CN512" s="16">
        <v>-0.30000000000000004</v>
      </c>
      <c r="CO512" s="16">
        <v>4.4000000000000004</v>
      </c>
      <c r="CP512" s="26">
        <f t="shared" si="181"/>
        <v>5.365853658536586E-2</v>
      </c>
      <c r="CQ512" s="26">
        <f t="shared" si="182"/>
        <v>0.23711509962128161</v>
      </c>
      <c r="CR512" s="13">
        <v>1</v>
      </c>
      <c r="CS512" s="13">
        <v>0</v>
      </c>
      <c r="CT512" s="13">
        <v>0</v>
      </c>
      <c r="CU512" s="13">
        <v>1.02</v>
      </c>
      <c r="CV512" s="13">
        <v>-2.33</v>
      </c>
      <c r="CW512" s="13">
        <v>2.16</v>
      </c>
      <c r="CX512" s="13">
        <v>0.39</v>
      </c>
      <c r="CY512" s="13">
        <v>-7.16</v>
      </c>
      <c r="CZ512" s="13">
        <v>0.43</v>
      </c>
      <c r="DA512" s="13">
        <v>-5.49</v>
      </c>
      <c r="DB512" s="27">
        <v>-82.12</v>
      </c>
      <c r="DC512" s="27">
        <v>69.260000000000005</v>
      </c>
      <c r="DD512" s="27">
        <v>-151.38999999999999</v>
      </c>
      <c r="DE512" s="27">
        <v>-10.23</v>
      </c>
      <c r="DF512" s="27">
        <v>-47.13</v>
      </c>
      <c r="DG512" s="27">
        <v>39.090000000000003</v>
      </c>
      <c r="DH512" s="27">
        <v>-86.21</v>
      </c>
      <c r="DI512" s="27">
        <v>-5.83</v>
      </c>
      <c r="DJ512" s="1">
        <v>186</v>
      </c>
      <c r="DK512" s="1"/>
      <c r="DL512" s="1"/>
      <c r="DM512" s="1">
        <v>1</v>
      </c>
      <c r="DN512" s="1">
        <v>0</v>
      </c>
      <c r="DO512" s="1">
        <v>0</v>
      </c>
      <c r="DP512" s="16">
        <f t="shared" si="183"/>
        <v>3.4425531914893623</v>
      </c>
    </row>
    <row r="513" spans="1:120" x14ac:dyDescent="0.2">
      <c r="A513" s="13">
        <v>8</v>
      </c>
      <c r="B513" s="13" t="s">
        <v>1916</v>
      </c>
      <c r="C513" s="13" t="s">
        <v>645</v>
      </c>
      <c r="D513" s="13" t="s">
        <v>158</v>
      </c>
      <c r="E513" s="13" t="s">
        <v>141</v>
      </c>
      <c r="F513" s="1" t="s">
        <v>142</v>
      </c>
      <c r="G513" s="13">
        <v>74</v>
      </c>
      <c r="H513" s="13">
        <v>224</v>
      </c>
      <c r="I513" s="13" t="s">
        <v>150</v>
      </c>
      <c r="J513" s="13">
        <v>2001</v>
      </c>
      <c r="K513" s="13">
        <v>5</v>
      </c>
      <c r="L513" s="13">
        <v>144</v>
      </c>
      <c r="M513" s="1"/>
      <c r="N513" s="1">
        <v>31</v>
      </c>
      <c r="O513" s="13" t="s">
        <v>677</v>
      </c>
      <c r="P513" s="13" t="s">
        <v>1917</v>
      </c>
      <c r="Q513" s="1" t="str">
        <f t="shared" si="161"/>
        <v>BUF</v>
      </c>
      <c r="R513" s="13" t="s">
        <v>238</v>
      </c>
      <c r="S513" s="1"/>
      <c r="T513" s="13" t="s">
        <v>146</v>
      </c>
      <c r="U513" s="13">
        <v>33</v>
      </c>
      <c r="V513" s="13">
        <v>1</v>
      </c>
      <c r="W513" s="13">
        <v>3</v>
      </c>
      <c r="X513" s="14">
        <v>3</v>
      </c>
      <c r="Y513" s="13">
        <v>4</v>
      </c>
      <c r="Z513" s="13">
        <v>-9</v>
      </c>
      <c r="AA513" s="1">
        <v>31</v>
      </c>
      <c r="AB513" s="14">
        <v>9</v>
      </c>
      <c r="AC513" s="14">
        <v>15</v>
      </c>
      <c r="AD513" s="15">
        <f t="shared" si="162"/>
        <v>3.2258064516129031E-2</v>
      </c>
      <c r="AE513" s="15">
        <f t="shared" si="163"/>
        <v>1.8181818181818181E-2</v>
      </c>
      <c r="AF513" s="16">
        <v>386.55</v>
      </c>
      <c r="AG513" s="17">
        <f t="shared" si="164"/>
        <v>11.713636363636365</v>
      </c>
      <c r="AH513" s="29">
        <v>534</v>
      </c>
      <c r="AI513" s="17">
        <f t="shared" si="165"/>
        <v>16.181818181818183</v>
      </c>
      <c r="AJ513" s="19">
        <f t="shared" si="166"/>
        <v>0.72387640449438206</v>
      </c>
      <c r="AK513" s="20">
        <f>'Even Strength'!AA513+'Power Play'!R513+'Penalty Kill'!L513</f>
        <v>58.8</v>
      </c>
      <c r="AL513" s="19">
        <f t="shared" si="167"/>
        <v>9.1268917345750875</v>
      </c>
      <c r="AM513" s="15">
        <f>IF(('Even Strength'!BR513+'Power Play'!AK513+'Penalty Kill'!AG513)&gt;0,V513/('Even Strength'!BR513+'Power Play'!AK513+'Penalty Kill'!AG513),0)</f>
        <v>0.16666666666666666</v>
      </c>
      <c r="AN513" s="15">
        <f>IF(('Even Strength'!BR513+'Power Play'!AK513+'Penalty Kill'!AG513)&gt;0,W513/('Even Strength'!BR513+'Power Play'!AK513+'Penalty Kill'!AG513),0)</f>
        <v>0.5</v>
      </c>
      <c r="AO513" s="15">
        <f t="shared" si="168"/>
        <v>0.66666666666666663</v>
      </c>
      <c r="AP513" s="13">
        <v>147</v>
      </c>
      <c r="AQ513" s="13">
        <v>147</v>
      </c>
      <c r="AR513" s="21">
        <f t="shared" si="169"/>
        <v>0.5</v>
      </c>
      <c r="AS513" s="22">
        <v>15</v>
      </c>
      <c r="AT513" s="13">
        <v>3</v>
      </c>
      <c r="AU513" s="13">
        <v>1</v>
      </c>
      <c r="AV513">
        <v>16</v>
      </c>
      <c r="AW513" s="13">
        <v>77</v>
      </c>
      <c r="AX513" s="13">
        <v>29</v>
      </c>
      <c r="AY513" s="13">
        <v>9</v>
      </c>
      <c r="AZ513" s="13">
        <v>10</v>
      </c>
      <c r="BA513" s="13">
        <v>3</v>
      </c>
      <c r="BB513" s="16">
        <f t="shared" si="170"/>
        <v>2.4835079549864183</v>
      </c>
      <c r="BC513" s="17">
        <f t="shared" si="171"/>
        <v>11.951882033372138</v>
      </c>
      <c r="BD513" s="17">
        <f t="shared" si="172"/>
        <v>4.5013581684128834</v>
      </c>
      <c r="BE513" s="17">
        <f t="shared" si="173"/>
        <v>1.3969732246798601</v>
      </c>
      <c r="BF513" s="17">
        <f t="shared" si="174"/>
        <v>1.5521924718665114</v>
      </c>
      <c r="BG513" s="17">
        <f t="shared" si="175"/>
        <v>0.46565774155995343</v>
      </c>
      <c r="BH513" s="13">
        <v>40</v>
      </c>
      <c r="BI513" s="13">
        <v>10</v>
      </c>
      <c r="BJ513" s="13">
        <v>2</v>
      </c>
      <c r="BK513" s="13">
        <v>1</v>
      </c>
      <c r="BL513" s="13">
        <v>0</v>
      </c>
      <c r="BM513" s="13">
        <v>0</v>
      </c>
      <c r="BN513" s="13">
        <f t="shared" si="176"/>
        <v>148</v>
      </c>
      <c r="BO513" s="16">
        <v>-0.46300000000000002</v>
      </c>
      <c r="BP513" s="1"/>
      <c r="BQ513" s="1"/>
      <c r="BR513" s="23" t="str">
        <f t="shared" si="177"/>
        <v xml:space="preserve"> </v>
      </c>
      <c r="BS513" s="1"/>
      <c r="BT513" s="13">
        <v>0</v>
      </c>
      <c r="BU513" s="13">
        <v>5</v>
      </c>
      <c r="BV513" s="13">
        <v>0</v>
      </c>
      <c r="BW513" s="13">
        <v>0</v>
      </c>
      <c r="BX513" s="13">
        <v>0</v>
      </c>
      <c r="BY513" s="13">
        <v>0</v>
      </c>
      <c r="BZ513" s="13">
        <v>0</v>
      </c>
      <c r="CA513" s="13">
        <v>0</v>
      </c>
      <c r="CB513" s="23">
        <f t="shared" si="178"/>
        <v>0</v>
      </c>
      <c r="CC513" s="16">
        <v>-0.5</v>
      </c>
      <c r="CD513" s="16">
        <v>0.1</v>
      </c>
      <c r="CE513" s="16">
        <v>-0.4</v>
      </c>
      <c r="CF513" s="24">
        <f t="shared" si="179"/>
        <v>-1.2121212121212121E-2</v>
      </c>
      <c r="CG513" s="24">
        <f t="shared" si="180"/>
        <v>-6.2087698874660452E-2</v>
      </c>
      <c r="CH513" s="25">
        <v>5</v>
      </c>
      <c r="CI513" s="16">
        <v>6.8</v>
      </c>
      <c r="CJ513" s="16">
        <v>8.6999999999999993</v>
      </c>
      <c r="CK513" s="16">
        <v>-5.2</v>
      </c>
      <c r="CL513" s="16">
        <v>-1.5</v>
      </c>
      <c r="CM513" s="16">
        <v>0.1</v>
      </c>
      <c r="CN513" s="16">
        <v>0</v>
      </c>
      <c r="CO513" s="16">
        <v>-1.5</v>
      </c>
      <c r="CP513" s="26">
        <f t="shared" si="181"/>
        <v>-4.5454545454545456E-2</v>
      </c>
      <c r="CQ513" s="26">
        <f t="shared" si="182"/>
        <v>-0.23282887077997672</v>
      </c>
      <c r="CR513" s="13">
        <v>0</v>
      </c>
      <c r="CS513" s="13">
        <v>0</v>
      </c>
      <c r="CT513" s="13">
        <v>0</v>
      </c>
      <c r="CU513" s="13">
        <v>0.16</v>
      </c>
      <c r="CV513" s="13">
        <v>0.68</v>
      </c>
      <c r="CW513" s="13">
        <v>-0.37</v>
      </c>
      <c r="CX513" s="13">
        <v>-0.83</v>
      </c>
      <c r="CY513" s="13">
        <v>-0.2</v>
      </c>
      <c r="CZ513" s="13">
        <v>-1.32</v>
      </c>
      <c r="DA513" s="13">
        <v>-1.88</v>
      </c>
      <c r="DB513" s="27">
        <v>6.63</v>
      </c>
      <c r="DC513" s="27">
        <v>-14.79</v>
      </c>
      <c r="DD513" s="27">
        <v>21.41</v>
      </c>
      <c r="DE513" s="27">
        <v>4.12</v>
      </c>
      <c r="DF513" s="27">
        <v>-4.3499999999999996</v>
      </c>
      <c r="DG513" s="27">
        <v>-18.29</v>
      </c>
      <c r="DH513" s="27">
        <v>13.94</v>
      </c>
      <c r="DI513" s="27">
        <v>2.68</v>
      </c>
      <c r="DJ513" s="1">
        <v>186</v>
      </c>
      <c r="DK513" s="28">
        <v>49</v>
      </c>
      <c r="DL513" s="28" t="s">
        <v>1918</v>
      </c>
      <c r="DM513" s="1">
        <v>1.5</v>
      </c>
      <c r="DN513" s="1">
        <v>0.71299999999999997</v>
      </c>
      <c r="DO513" s="1">
        <v>0</v>
      </c>
      <c r="DP513" s="16">
        <f t="shared" si="183"/>
        <v>-3.5212765957446805</v>
      </c>
    </row>
    <row r="514" spans="1:120" x14ac:dyDescent="0.2">
      <c r="A514" s="13">
        <v>27</v>
      </c>
      <c r="B514" s="13" t="s">
        <v>1919</v>
      </c>
      <c r="C514" s="13" t="s">
        <v>578</v>
      </c>
      <c r="D514" s="13" t="s">
        <v>133</v>
      </c>
      <c r="E514" s="13" t="s">
        <v>123</v>
      </c>
      <c r="F514" s="1" t="s">
        <v>124</v>
      </c>
      <c r="G514" s="13">
        <v>73</v>
      </c>
      <c r="H514" s="13">
        <v>213</v>
      </c>
      <c r="I514" s="13" t="s">
        <v>125</v>
      </c>
      <c r="J514" s="13">
        <v>2007</v>
      </c>
      <c r="K514" s="13">
        <v>1</v>
      </c>
      <c r="L514" s="13">
        <v>12</v>
      </c>
      <c r="M514" s="1"/>
      <c r="N514" s="1">
        <v>25</v>
      </c>
      <c r="O514" s="13" t="s">
        <v>519</v>
      </c>
      <c r="P514" s="13" t="s">
        <v>1920</v>
      </c>
      <c r="Q514" s="1" t="str">
        <f t="shared" ref="Q514:Q577" si="184">RIGHT(R514,3)</f>
        <v>NYR</v>
      </c>
      <c r="R514" s="13" t="s">
        <v>179</v>
      </c>
      <c r="S514" s="1"/>
      <c r="T514" s="13" t="s">
        <v>173</v>
      </c>
      <c r="U514" s="13">
        <v>71</v>
      </c>
      <c r="V514" s="13">
        <v>8</v>
      </c>
      <c r="W514" s="13">
        <v>25</v>
      </c>
      <c r="X514" s="14">
        <v>12</v>
      </c>
      <c r="Y514" s="13">
        <v>33</v>
      </c>
      <c r="Z514" s="13">
        <v>23</v>
      </c>
      <c r="AA514" s="1">
        <v>148</v>
      </c>
      <c r="AB514" s="14">
        <v>50</v>
      </c>
      <c r="AC514" s="14">
        <v>78</v>
      </c>
      <c r="AD514" s="15">
        <f t="shared" ref="AD514:AD577" si="185">IF(AA514&gt;0,V514/AA514,0)</f>
        <v>5.4054054054054057E-2</v>
      </c>
      <c r="AE514" s="15">
        <f t="shared" ref="AE514:AE577" si="186">IF(SUM(AA514:AC514)&gt;0,V514/SUM(AA514:AC514),0)</f>
        <v>2.8985507246376812E-2</v>
      </c>
      <c r="AF514" s="16">
        <v>1642.4166666666999</v>
      </c>
      <c r="AG514" s="17">
        <f t="shared" ref="AG514:AG577" si="187">AF514/U514</f>
        <v>23.132629107981689</v>
      </c>
      <c r="AH514" s="29">
        <v>2139</v>
      </c>
      <c r="AI514" s="17">
        <f t="shared" ref="AI514:AI577" si="188">AH514/U514</f>
        <v>30.12676056338028</v>
      </c>
      <c r="AJ514" s="19">
        <f t="shared" ref="AJ514:AJ577" si="189">AF514/AH514</f>
        <v>0.76784322892318835</v>
      </c>
      <c r="AK514" s="20">
        <f>'Even Strength'!AA514+'Power Play'!R514+'Penalty Kill'!L514</f>
        <v>98.539080459770105</v>
      </c>
      <c r="AL514" s="19">
        <f t="shared" ref="AL514:AL577" si="190">AK514/AF514*60</f>
        <v>3.5997837501158374</v>
      </c>
      <c r="AM514" s="15">
        <f>IF(('Even Strength'!BR514+'Power Play'!AK514+'Penalty Kill'!AG514)&gt;0,V514/('Even Strength'!BR514+'Power Play'!AK514+'Penalty Kill'!AG514),0)</f>
        <v>0.10256410256410256</v>
      </c>
      <c r="AN514" s="15">
        <f>IF(('Even Strength'!BR514+'Power Play'!AK514+'Penalty Kill'!AG514)&gt;0,W514/('Even Strength'!BR514+'Power Play'!AK514+'Penalty Kill'!AG514),0)</f>
        <v>0.32051282051282054</v>
      </c>
      <c r="AO514" s="15">
        <f t="shared" ref="AO514:AO577" si="191">AM514+AN514</f>
        <v>0.42307692307692313</v>
      </c>
      <c r="AP514" s="13">
        <v>0</v>
      </c>
      <c r="AQ514" s="13">
        <v>0</v>
      </c>
      <c r="AR514" s="21">
        <f t="shared" ref="AR514:AR577" si="192">AP514/MAX(1,(AP514+AQ514))</f>
        <v>0</v>
      </c>
      <c r="AS514" s="22">
        <v>0</v>
      </c>
      <c r="AT514" s="1"/>
      <c r="AU514" s="1"/>
      <c r="AV514">
        <v>92</v>
      </c>
      <c r="AW514" s="13">
        <v>77</v>
      </c>
      <c r="AX514" s="13">
        <v>139</v>
      </c>
      <c r="AY514" s="13">
        <v>50</v>
      </c>
      <c r="AZ514" s="13">
        <v>60</v>
      </c>
      <c r="BA514" s="13">
        <v>40</v>
      </c>
      <c r="BB514" s="16">
        <f t="shared" ref="BB514:BB577" si="193">AV514/AF514*60</f>
        <v>3.360901111167419</v>
      </c>
      <c r="BC514" s="17">
        <f t="shared" ref="BC514:BC577" si="194">AW514/AF514*60</f>
        <v>2.8129281039118617</v>
      </c>
      <c r="BD514" s="17">
        <f t="shared" ref="BD514:BD577" si="195">AX514/AF514*60</f>
        <v>5.0778832005681656</v>
      </c>
      <c r="BE514" s="17">
        <f t="shared" ref="BE514:BE577" si="196">AY514/AF514*60</f>
        <v>1.8265766908518581</v>
      </c>
      <c r="BF514" s="17">
        <f t="shared" ref="BF514:BF577" si="197">AZ514/AF514*60</f>
        <v>2.1918920290222297</v>
      </c>
      <c r="BG514" s="17">
        <f t="shared" ref="BG514:BG577" si="198">BA514/AF514*60</f>
        <v>1.4612613526814866</v>
      </c>
      <c r="BH514" s="13">
        <v>26</v>
      </c>
      <c r="BI514" s="13">
        <v>13</v>
      </c>
      <c r="BJ514" s="13">
        <v>0</v>
      </c>
      <c r="BK514" s="13">
        <v>0</v>
      </c>
      <c r="BL514" s="13">
        <v>0</v>
      </c>
      <c r="BM514" s="13">
        <v>0</v>
      </c>
      <c r="BN514" s="13">
        <f t="shared" ref="BN514:BN577" si="199">AW514+AX514+BH514+BJ514</f>
        <v>242</v>
      </c>
      <c r="BO514" s="16">
        <v>3.0710000000000002</v>
      </c>
      <c r="BP514" s="1"/>
      <c r="BQ514" s="1"/>
      <c r="BR514" s="23" t="str">
        <f t="shared" ref="BR514:BR577" si="200">IF(BP514&gt;0,BQ514/BP514," ")</f>
        <v xml:space="preserve"> </v>
      </c>
      <c r="BS514" s="1"/>
      <c r="BT514" s="13">
        <v>2</v>
      </c>
      <c r="BU514" s="13">
        <v>13</v>
      </c>
      <c r="BV514" s="13">
        <v>0</v>
      </c>
      <c r="BW514" s="13">
        <v>3</v>
      </c>
      <c r="BX514" s="13">
        <v>2</v>
      </c>
      <c r="BY514" s="13">
        <v>1</v>
      </c>
      <c r="BZ514" s="13">
        <v>0</v>
      </c>
      <c r="CA514" s="13">
        <v>0</v>
      </c>
      <c r="CB514" s="23">
        <f t="shared" ref="CB514:CB577" si="201">CA514/MAX(1,BZ514)</f>
        <v>0</v>
      </c>
      <c r="CC514" s="16">
        <v>2.7</v>
      </c>
      <c r="CD514" s="16">
        <v>4.7</v>
      </c>
      <c r="CE514" s="16">
        <v>7.3</v>
      </c>
      <c r="CF514" s="24">
        <f t="shared" ref="CF514:CF577" si="202">CE514/U514</f>
        <v>0.10281690140845071</v>
      </c>
      <c r="CG514" s="24">
        <f t="shared" ref="CG514:CG577" si="203">CE514/AF514*60</f>
        <v>0.26668019686437128</v>
      </c>
      <c r="CH514" s="25">
        <v>4</v>
      </c>
      <c r="CI514" s="16">
        <v>36.799999999999997</v>
      </c>
      <c r="CJ514" s="16">
        <v>36.6</v>
      </c>
      <c r="CK514" s="16">
        <v>5.3</v>
      </c>
      <c r="CL514" s="16">
        <v>4.5999999999999996</v>
      </c>
      <c r="CM514" s="16">
        <v>4.9000000000000004</v>
      </c>
      <c r="CN514" s="16">
        <v>0</v>
      </c>
      <c r="CO514" s="16">
        <v>9.5</v>
      </c>
      <c r="CP514" s="26">
        <f t="shared" ref="CP514:CP577" si="204">CO514/U514</f>
        <v>0.13380281690140844</v>
      </c>
      <c r="CQ514" s="26">
        <f t="shared" ref="CQ514:CQ577" si="205">CO514/AF514*60</f>
        <v>0.34704957126185304</v>
      </c>
      <c r="CR514" s="13">
        <v>1</v>
      </c>
      <c r="CS514" s="13">
        <v>2</v>
      </c>
      <c r="CT514" s="13">
        <v>3</v>
      </c>
      <c r="CU514" s="13">
        <v>0</v>
      </c>
      <c r="CV514" s="13">
        <v>-0.89</v>
      </c>
      <c r="CW514" s="13">
        <v>0.75</v>
      </c>
      <c r="CX514" s="13">
        <v>-0.52</v>
      </c>
      <c r="CY514" s="13">
        <v>3.96</v>
      </c>
      <c r="CZ514" s="13">
        <v>-0.9</v>
      </c>
      <c r="DA514" s="13">
        <v>2.4</v>
      </c>
      <c r="DB514" s="27">
        <v>-7.95</v>
      </c>
      <c r="DC514" s="27">
        <v>-0.43</v>
      </c>
      <c r="DD514" s="27">
        <v>-7.53</v>
      </c>
      <c r="DE514" s="27">
        <v>-0.37</v>
      </c>
      <c r="DF514" s="27">
        <v>-7.38</v>
      </c>
      <c r="DG514" s="27">
        <v>-10.72</v>
      </c>
      <c r="DH514" s="27">
        <v>3.34</v>
      </c>
      <c r="DI514" s="27">
        <v>0.16</v>
      </c>
      <c r="DJ514" s="1">
        <v>186</v>
      </c>
      <c r="DK514" s="28">
        <v>11</v>
      </c>
      <c r="DL514" s="28" t="s">
        <v>508</v>
      </c>
      <c r="DM514" s="1">
        <v>4.7</v>
      </c>
      <c r="DN514" s="1">
        <v>0.63</v>
      </c>
      <c r="DO514" s="1">
        <v>0</v>
      </c>
      <c r="DP514" s="16">
        <f t="shared" ref="DP514:DP577" si="206">CO514-(1/0.47)*(DM514-0.55*(DJ514/186))</f>
        <v>0.67021276595744617</v>
      </c>
    </row>
    <row r="515" spans="1:120" x14ac:dyDescent="0.2">
      <c r="A515" s="13">
        <v>13</v>
      </c>
      <c r="B515" s="13" t="s">
        <v>1921</v>
      </c>
      <c r="C515" s="13" t="s">
        <v>1922</v>
      </c>
      <c r="D515" s="13" t="s">
        <v>229</v>
      </c>
      <c r="E515" s="13" t="s">
        <v>123</v>
      </c>
      <c r="F515" s="1" t="s">
        <v>124</v>
      </c>
      <c r="G515" s="13">
        <v>74</v>
      </c>
      <c r="H515" s="13">
        <v>219</v>
      </c>
      <c r="I515" s="13" t="s">
        <v>150</v>
      </c>
      <c r="J515" s="13">
        <v>2003</v>
      </c>
      <c r="K515" s="13">
        <v>2</v>
      </c>
      <c r="L515" s="13">
        <v>51</v>
      </c>
      <c r="M515" s="1"/>
      <c r="N515" s="1">
        <v>30</v>
      </c>
      <c r="O515" s="13" t="s">
        <v>1151</v>
      </c>
      <c r="P515" s="13" t="s">
        <v>1923</v>
      </c>
      <c r="Q515" s="1" t="str">
        <f t="shared" si="184"/>
        <v>NYI</v>
      </c>
      <c r="R515" s="13" t="s">
        <v>287</v>
      </c>
      <c r="S515" s="1"/>
      <c r="T515" s="13" t="s">
        <v>154</v>
      </c>
      <c r="U515" s="13">
        <v>18</v>
      </c>
      <c r="V515" s="13">
        <v>2</v>
      </c>
      <c r="W515" s="13">
        <v>6</v>
      </c>
      <c r="X515" s="14">
        <v>4</v>
      </c>
      <c r="Y515" s="13">
        <v>8</v>
      </c>
      <c r="Z515" s="13">
        <v>-3</v>
      </c>
      <c r="AA515" s="1">
        <v>29</v>
      </c>
      <c r="AB515" s="14">
        <v>10</v>
      </c>
      <c r="AC515" s="14">
        <v>9</v>
      </c>
      <c r="AD515" s="15">
        <f t="shared" si="185"/>
        <v>6.8965517241379309E-2</v>
      </c>
      <c r="AE515" s="15">
        <f t="shared" si="186"/>
        <v>4.1666666666666664E-2</v>
      </c>
      <c r="AF515" s="16">
        <v>189.13333333329999</v>
      </c>
      <c r="AG515" s="17">
        <f t="shared" si="187"/>
        <v>10.507407407405555</v>
      </c>
      <c r="AH515" s="29">
        <v>292</v>
      </c>
      <c r="AI515" s="17">
        <f t="shared" si="188"/>
        <v>16.222222222222221</v>
      </c>
      <c r="AJ515" s="19">
        <f t="shared" si="189"/>
        <v>0.64771689497705476</v>
      </c>
      <c r="AK515" s="20">
        <f>'Even Strength'!AA515+'Power Play'!R515+'Penalty Kill'!L515</f>
        <v>49.000000000000007</v>
      </c>
      <c r="AL515" s="19">
        <f t="shared" si="190"/>
        <v>15.544589354955159</v>
      </c>
      <c r="AM515" s="15">
        <f>IF(('Even Strength'!BR515+'Power Play'!AK515+'Penalty Kill'!AG515)&gt;0,V515/('Even Strength'!BR515+'Power Play'!AK515+'Penalty Kill'!AG515),0)</f>
        <v>0.25</v>
      </c>
      <c r="AN515" s="15">
        <f>IF(('Even Strength'!BR515+'Power Play'!AK515+'Penalty Kill'!AG515)&gt;0,W515/('Even Strength'!BR515+'Power Play'!AK515+'Penalty Kill'!AG515),0)</f>
        <v>0.75</v>
      </c>
      <c r="AO515" s="15">
        <f t="shared" si="191"/>
        <v>1</v>
      </c>
      <c r="AP515" s="13">
        <v>2</v>
      </c>
      <c r="AQ515" s="13">
        <v>2</v>
      </c>
      <c r="AR515" s="21">
        <f t="shared" si="192"/>
        <v>0.5</v>
      </c>
      <c r="AS515" s="22">
        <v>0.30000000000000004</v>
      </c>
      <c r="AT515" s="1"/>
      <c r="AU515" s="1"/>
      <c r="AV515">
        <v>28</v>
      </c>
      <c r="AW515" s="13">
        <v>72</v>
      </c>
      <c r="AX515" s="13">
        <v>6</v>
      </c>
      <c r="AY515" s="13">
        <v>10</v>
      </c>
      <c r="AZ515" s="13">
        <v>5</v>
      </c>
      <c r="BA515" s="13">
        <v>2</v>
      </c>
      <c r="BB515" s="16">
        <f t="shared" si="193"/>
        <v>8.8826224885458025</v>
      </c>
      <c r="BC515" s="17">
        <f t="shared" si="194"/>
        <v>22.841029256260637</v>
      </c>
      <c r="BD515" s="17">
        <f t="shared" si="195"/>
        <v>1.9034191046883862</v>
      </c>
      <c r="BE515" s="17">
        <f t="shared" si="196"/>
        <v>3.1723651744806438</v>
      </c>
      <c r="BF515" s="17">
        <f t="shared" si="197"/>
        <v>1.5861825872403219</v>
      </c>
      <c r="BG515" s="17">
        <f t="shared" si="198"/>
        <v>0.63447303489612883</v>
      </c>
      <c r="BH515" s="13">
        <v>0</v>
      </c>
      <c r="BI515" s="13">
        <v>0</v>
      </c>
      <c r="BJ515" s="13">
        <v>0</v>
      </c>
      <c r="BK515" s="13">
        <v>0</v>
      </c>
      <c r="BL515" s="13">
        <v>0</v>
      </c>
      <c r="BM515" s="13">
        <v>0</v>
      </c>
      <c r="BN515" s="13">
        <f t="shared" si="199"/>
        <v>78</v>
      </c>
      <c r="BO515" s="16">
        <v>1.673</v>
      </c>
      <c r="BP515" s="1"/>
      <c r="BQ515" s="1"/>
      <c r="BR515" s="23" t="str">
        <f t="shared" si="200"/>
        <v xml:space="preserve"> </v>
      </c>
      <c r="BS515" s="1"/>
      <c r="BT515" s="13">
        <v>1</v>
      </c>
      <c r="BU515" s="13">
        <v>3</v>
      </c>
      <c r="BV515" s="13">
        <v>0</v>
      </c>
      <c r="BW515" s="13">
        <v>0</v>
      </c>
      <c r="BX515" s="13">
        <v>0</v>
      </c>
      <c r="BY515" s="13">
        <v>0</v>
      </c>
      <c r="BZ515" s="13">
        <v>0</v>
      </c>
      <c r="CA515" s="13">
        <v>0</v>
      </c>
      <c r="CB515" s="23">
        <f t="shared" si="201"/>
        <v>0</v>
      </c>
      <c r="CC515" s="16">
        <v>0.60000000000000009</v>
      </c>
      <c r="CD515" s="16">
        <v>0</v>
      </c>
      <c r="CE515" s="16">
        <v>0.7</v>
      </c>
      <c r="CF515" s="24">
        <f t="shared" si="202"/>
        <v>3.888888888888889E-2</v>
      </c>
      <c r="CG515" s="24">
        <f t="shared" si="203"/>
        <v>0.22206556221364504</v>
      </c>
      <c r="CH515" s="25">
        <v>5</v>
      </c>
      <c r="CI515" s="16">
        <v>4.8</v>
      </c>
      <c r="CJ515" s="16">
        <v>4.8</v>
      </c>
      <c r="CK515" s="16">
        <v>-3.3</v>
      </c>
      <c r="CL515" s="16">
        <v>1</v>
      </c>
      <c r="CM515" s="16">
        <v>0.2</v>
      </c>
      <c r="CN515" s="16">
        <v>0</v>
      </c>
      <c r="CO515" s="16">
        <v>1.3</v>
      </c>
      <c r="CP515" s="26">
        <f t="shared" si="204"/>
        <v>7.2222222222222229E-2</v>
      </c>
      <c r="CQ515" s="26">
        <f t="shared" si="205"/>
        <v>0.41240747268248373</v>
      </c>
      <c r="CR515" s="13">
        <v>1</v>
      </c>
      <c r="CS515" s="13">
        <v>0</v>
      </c>
      <c r="CT515" s="13">
        <v>0</v>
      </c>
      <c r="CU515" s="13">
        <v>0</v>
      </c>
      <c r="CV515" s="13">
        <v>-0.32</v>
      </c>
      <c r="CW515" s="13">
        <v>0.56000000000000005</v>
      </c>
      <c r="CX515" s="13">
        <v>1.44</v>
      </c>
      <c r="CY515" s="13">
        <v>-1.23</v>
      </c>
      <c r="CZ515" s="13">
        <v>-1.19</v>
      </c>
      <c r="DA515" s="13">
        <v>-0.74</v>
      </c>
      <c r="DB515" s="27">
        <v>7.37</v>
      </c>
      <c r="DC515" s="27">
        <v>9.06</v>
      </c>
      <c r="DD515" s="27">
        <v>-1.69</v>
      </c>
      <c r="DE515" s="27">
        <v>-0.54</v>
      </c>
      <c r="DF515" s="27">
        <v>5.17</v>
      </c>
      <c r="DG515" s="27">
        <v>11.87</v>
      </c>
      <c r="DH515" s="27">
        <v>-6.7</v>
      </c>
      <c r="DI515" s="27">
        <v>-2.15</v>
      </c>
      <c r="DJ515" s="1">
        <v>80</v>
      </c>
      <c r="DK515" s="1"/>
      <c r="DL515" s="1"/>
      <c r="DM515" s="1">
        <v>0.27400000000000002</v>
      </c>
      <c r="DN515" s="1">
        <v>0</v>
      </c>
      <c r="DO515" s="1">
        <v>0</v>
      </c>
      <c r="DP515" s="16">
        <f t="shared" si="206"/>
        <v>1.2203385952871197</v>
      </c>
    </row>
    <row r="516" spans="1:120" x14ac:dyDescent="0.2">
      <c r="A516" s="13">
        <v>11</v>
      </c>
      <c r="B516" s="13" t="s">
        <v>1924</v>
      </c>
      <c r="C516" s="13" t="s">
        <v>1925</v>
      </c>
      <c r="D516" s="13" t="s">
        <v>158</v>
      </c>
      <c r="E516" s="13" t="s">
        <v>141</v>
      </c>
      <c r="F516" s="1" t="s">
        <v>142</v>
      </c>
      <c r="G516" s="13">
        <v>73</v>
      </c>
      <c r="H516" s="13">
        <v>210</v>
      </c>
      <c r="I516" s="13" t="s">
        <v>125</v>
      </c>
      <c r="J516" s="13">
        <v>2006</v>
      </c>
      <c r="K516" s="13">
        <v>2</v>
      </c>
      <c r="L516" s="13">
        <v>36</v>
      </c>
      <c r="M516" s="1"/>
      <c r="N516" s="1">
        <v>26</v>
      </c>
      <c r="O516" s="13" t="s">
        <v>361</v>
      </c>
      <c r="P516" s="13" t="s">
        <v>1926</v>
      </c>
      <c r="Q516" s="1" t="str">
        <f t="shared" si="184"/>
        <v>COL</v>
      </c>
      <c r="R516" s="13" t="s">
        <v>162</v>
      </c>
      <c r="S516" s="1"/>
      <c r="T516" s="13" t="s">
        <v>129</v>
      </c>
      <c r="U516" s="13">
        <v>19</v>
      </c>
      <c r="V516" s="13">
        <v>4</v>
      </c>
      <c r="W516" s="13">
        <v>2</v>
      </c>
      <c r="X516" s="14">
        <v>0</v>
      </c>
      <c r="Y516" s="13">
        <v>6</v>
      </c>
      <c r="Z516" s="13">
        <v>-9</v>
      </c>
      <c r="AA516" s="1">
        <v>36</v>
      </c>
      <c r="AB516" s="14">
        <v>13</v>
      </c>
      <c r="AC516" s="14">
        <v>2</v>
      </c>
      <c r="AD516" s="15">
        <f t="shared" si="185"/>
        <v>0.1111111111111111</v>
      </c>
      <c r="AE516" s="15">
        <f t="shared" si="186"/>
        <v>7.8431372549019607E-2</v>
      </c>
      <c r="AF516" s="16">
        <v>280.63333333330002</v>
      </c>
      <c r="AG516" s="17">
        <f t="shared" si="187"/>
        <v>14.770175438594737</v>
      </c>
      <c r="AH516" s="29">
        <v>359</v>
      </c>
      <c r="AI516" s="17">
        <f t="shared" si="188"/>
        <v>18.894736842105264</v>
      </c>
      <c r="AJ516" s="19">
        <f t="shared" si="189"/>
        <v>0.78170844939637885</v>
      </c>
      <c r="AK516" s="20">
        <f>'Even Strength'!AA516+'Power Play'!R516+'Penalty Kill'!L516</f>
        <v>0</v>
      </c>
      <c r="AL516" s="19">
        <f t="shared" si="190"/>
        <v>0</v>
      </c>
      <c r="AM516" s="15">
        <f>IF(('Even Strength'!BR516+'Power Play'!AK516+'Penalty Kill'!AG516)&gt;0,V516/('Even Strength'!BR516+'Power Play'!AK516+'Penalty Kill'!AG516),0)</f>
        <v>0.44444444444444442</v>
      </c>
      <c r="AN516" s="15">
        <f>IF(('Even Strength'!BR516+'Power Play'!AK516+'Penalty Kill'!AG516)&gt;0,W516/('Even Strength'!BR516+'Power Play'!AK516+'Penalty Kill'!AG516),0)</f>
        <v>0.22222222222222221</v>
      </c>
      <c r="AO516" s="15">
        <f t="shared" si="191"/>
        <v>0.66666666666666663</v>
      </c>
      <c r="AP516" s="13">
        <v>1</v>
      </c>
      <c r="AQ516" s="13">
        <v>0</v>
      </c>
      <c r="AR516" s="21">
        <f t="shared" si="192"/>
        <v>1</v>
      </c>
      <c r="AS516" s="22">
        <v>0</v>
      </c>
      <c r="AT516" s="1"/>
      <c r="AU516" s="1"/>
      <c r="AV516">
        <v>17</v>
      </c>
      <c r="AW516" s="13">
        <v>29</v>
      </c>
      <c r="AX516" s="13">
        <v>7</v>
      </c>
      <c r="AY516" s="13">
        <v>13</v>
      </c>
      <c r="AZ516" s="13">
        <v>7</v>
      </c>
      <c r="BA516" s="13">
        <v>9</v>
      </c>
      <c r="BB516" s="16">
        <f t="shared" si="193"/>
        <v>3.6346359425114185</v>
      </c>
      <c r="BC516" s="17">
        <f t="shared" si="194"/>
        <v>6.2002613136959495</v>
      </c>
      <c r="BD516" s="17">
        <f t="shared" si="195"/>
        <v>1.4966147998576431</v>
      </c>
      <c r="BE516" s="17">
        <f t="shared" si="196"/>
        <v>2.7794274854499084</v>
      </c>
      <c r="BF516" s="17">
        <f t="shared" si="197"/>
        <v>1.4966147998576431</v>
      </c>
      <c r="BG516" s="17">
        <f t="shared" si="198"/>
        <v>1.924219028388398</v>
      </c>
      <c r="BH516" s="13">
        <v>6</v>
      </c>
      <c r="BI516" s="13">
        <v>3</v>
      </c>
      <c r="BJ516" s="13">
        <v>0</v>
      </c>
      <c r="BK516" s="13">
        <v>0</v>
      </c>
      <c r="BL516" s="13">
        <v>0</v>
      </c>
      <c r="BM516" s="13">
        <v>0</v>
      </c>
      <c r="BN516" s="13">
        <f t="shared" si="199"/>
        <v>42</v>
      </c>
      <c r="BO516" s="16">
        <v>-1.4830000000000001</v>
      </c>
      <c r="BP516" s="1"/>
      <c r="BQ516" s="1"/>
      <c r="BR516" s="23" t="str">
        <f t="shared" si="200"/>
        <v xml:space="preserve"> </v>
      </c>
      <c r="BS516" s="1"/>
      <c r="BT516" s="13">
        <v>1</v>
      </c>
      <c r="BU516" s="13">
        <v>7</v>
      </c>
      <c r="BV516" s="13">
        <v>0</v>
      </c>
      <c r="BW516" s="13">
        <v>0</v>
      </c>
      <c r="BX516" s="13">
        <v>0</v>
      </c>
      <c r="BY516" s="13">
        <v>0</v>
      </c>
      <c r="BZ516" s="13">
        <v>0</v>
      </c>
      <c r="CA516" s="13">
        <v>0</v>
      </c>
      <c r="CB516" s="23">
        <f t="shared" si="201"/>
        <v>0</v>
      </c>
      <c r="CC516" s="16">
        <v>0.30000000000000004</v>
      </c>
      <c r="CD516" s="16">
        <v>-0.1</v>
      </c>
      <c r="CE516" s="16">
        <v>0.30000000000000004</v>
      </c>
      <c r="CF516" s="24">
        <f t="shared" si="202"/>
        <v>1.578947368421053E-2</v>
      </c>
      <c r="CG516" s="24">
        <f t="shared" si="203"/>
        <v>6.4140634279613279E-2</v>
      </c>
      <c r="CH516" s="25">
        <v>6</v>
      </c>
      <c r="CI516" s="16">
        <v>6.8</v>
      </c>
      <c r="CJ516" s="16">
        <v>6.3</v>
      </c>
      <c r="CK516" s="16">
        <v>-8.1999999999999993</v>
      </c>
      <c r="CL516" s="16">
        <v>-0.30000000000000004</v>
      </c>
      <c r="CM516" s="16">
        <v>-0.5</v>
      </c>
      <c r="CN516" s="16">
        <v>0</v>
      </c>
      <c r="CO516" s="16">
        <v>-0.8</v>
      </c>
      <c r="CP516" s="26">
        <f t="shared" si="204"/>
        <v>-4.2105263157894736E-2</v>
      </c>
      <c r="CQ516" s="26">
        <f t="shared" si="205"/>
        <v>-0.17104169141230208</v>
      </c>
      <c r="CR516" s="13">
        <v>0</v>
      </c>
      <c r="CS516" s="13">
        <v>0</v>
      </c>
      <c r="CT516" s="13">
        <v>0</v>
      </c>
      <c r="CU516" s="13">
        <v>0.01</v>
      </c>
      <c r="CV516" s="13">
        <v>-0.41</v>
      </c>
      <c r="CW516" s="13">
        <v>0.33</v>
      </c>
      <c r="CX516" s="13">
        <v>-0.22</v>
      </c>
      <c r="CY516" s="13">
        <v>-2.36</v>
      </c>
      <c r="CZ516" s="13">
        <v>0.73</v>
      </c>
      <c r="DA516" s="13">
        <v>-1.92</v>
      </c>
      <c r="DB516" s="27">
        <v>-18.71</v>
      </c>
      <c r="DC516" s="27">
        <v>8.77</v>
      </c>
      <c r="DD516" s="27">
        <v>-27.47</v>
      </c>
      <c r="DE516" s="27">
        <v>-7</v>
      </c>
      <c r="DF516" s="27">
        <v>-6.2</v>
      </c>
      <c r="DG516" s="27">
        <v>15.54</v>
      </c>
      <c r="DH516" s="27">
        <v>-21.74</v>
      </c>
      <c r="DI516" s="27">
        <v>-5.54</v>
      </c>
      <c r="DJ516" s="1">
        <v>186</v>
      </c>
      <c r="DK516" s="28">
        <v>63</v>
      </c>
      <c r="DL516" s="28" t="s">
        <v>425</v>
      </c>
      <c r="DM516" s="1">
        <v>2.95</v>
      </c>
      <c r="DN516" s="1">
        <v>2.266</v>
      </c>
      <c r="DO516" s="1">
        <v>0</v>
      </c>
      <c r="DP516" s="16">
        <f t="shared" si="206"/>
        <v>-5.9063829787234043</v>
      </c>
    </row>
    <row r="517" spans="1:120" x14ac:dyDescent="0.2">
      <c r="A517" s="13">
        <v>20</v>
      </c>
      <c r="B517" s="13" t="s">
        <v>1565</v>
      </c>
      <c r="C517" s="13" t="s">
        <v>1925</v>
      </c>
      <c r="D517" s="13" t="s">
        <v>158</v>
      </c>
      <c r="E517" s="13" t="s">
        <v>141</v>
      </c>
      <c r="F517" s="1" t="s">
        <v>142</v>
      </c>
      <c r="G517" s="13">
        <v>74</v>
      </c>
      <c r="H517" s="13">
        <v>205</v>
      </c>
      <c r="I517" s="13" t="s">
        <v>125</v>
      </c>
      <c r="J517" s="13">
        <v>2010</v>
      </c>
      <c r="K517" s="13">
        <v>4</v>
      </c>
      <c r="L517" s="13">
        <v>119</v>
      </c>
      <c r="M517" s="1"/>
      <c r="N517" s="1">
        <v>24</v>
      </c>
      <c r="O517" s="13" t="s">
        <v>1927</v>
      </c>
      <c r="P517" s="13" t="s">
        <v>1926</v>
      </c>
      <c r="Q517" s="1" t="str">
        <f t="shared" si="184"/>
        <v>ARI</v>
      </c>
      <c r="R517" s="13" t="s">
        <v>1928</v>
      </c>
      <c r="S517" s="1">
        <v>33</v>
      </c>
      <c r="T517" s="13" t="s">
        <v>129</v>
      </c>
      <c r="U517" s="13">
        <v>51</v>
      </c>
      <c r="V517" s="13">
        <v>2</v>
      </c>
      <c r="W517" s="13">
        <v>5</v>
      </c>
      <c r="X517" s="14">
        <v>3</v>
      </c>
      <c r="Y517" s="13">
        <v>7</v>
      </c>
      <c r="Z517" s="13">
        <v>0</v>
      </c>
      <c r="AA517" s="1">
        <v>60</v>
      </c>
      <c r="AB517" s="14">
        <v>23</v>
      </c>
      <c r="AC517" s="14">
        <v>36</v>
      </c>
      <c r="AD517" s="15">
        <f t="shared" si="185"/>
        <v>3.3333333333333333E-2</v>
      </c>
      <c r="AE517" s="15">
        <f t="shared" si="186"/>
        <v>1.680672268907563E-2</v>
      </c>
      <c r="AF517" s="16">
        <v>515.23333333330004</v>
      </c>
      <c r="AG517" s="17">
        <f t="shared" si="187"/>
        <v>10.102614379084315</v>
      </c>
      <c r="AH517" s="29">
        <v>737</v>
      </c>
      <c r="AI517" s="17">
        <f t="shared" si="188"/>
        <v>14.450980392156863</v>
      </c>
      <c r="AJ517" s="19">
        <f t="shared" si="189"/>
        <v>0.6990954319312076</v>
      </c>
      <c r="AK517" s="20">
        <f>'Even Strength'!AA517+'Power Play'!R517+'Penalty Kill'!L517</f>
        <v>35</v>
      </c>
      <c r="AL517" s="19">
        <f t="shared" si="190"/>
        <v>4.0758232516014798</v>
      </c>
      <c r="AM517" s="15">
        <f>IF(('Even Strength'!BR517+'Power Play'!AK517+'Penalty Kill'!AG517)&gt;0,V517/('Even Strength'!BR517+'Power Play'!AK517+'Penalty Kill'!AG517),0)</f>
        <v>0.16666666666666666</v>
      </c>
      <c r="AN517" s="15">
        <f>IF(('Even Strength'!BR517+'Power Play'!AK517+'Penalty Kill'!AG517)&gt;0,W517/('Even Strength'!BR517+'Power Play'!AK517+'Penalty Kill'!AG517),0)</f>
        <v>0.41666666666666669</v>
      </c>
      <c r="AO517" s="15">
        <f t="shared" si="191"/>
        <v>0.58333333333333337</v>
      </c>
      <c r="AP517" s="13">
        <v>1</v>
      </c>
      <c r="AQ517" s="13">
        <v>1</v>
      </c>
      <c r="AR517" s="21">
        <f t="shared" si="192"/>
        <v>0.5</v>
      </c>
      <c r="AS517" s="22">
        <v>0</v>
      </c>
      <c r="AT517" s="1"/>
      <c r="AU517" s="1"/>
      <c r="AV517">
        <v>74</v>
      </c>
      <c r="AW517" s="13">
        <v>71</v>
      </c>
      <c r="AX517" s="13">
        <v>17</v>
      </c>
      <c r="AY517" s="13">
        <v>23</v>
      </c>
      <c r="AZ517" s="13">
        <v>11</v>
      </c>
      <c r="BA517" s="13">
        <v>8</v>
      </c>
      <c r="BB517" s="16">
        <f t="shared" si="193"/>
        <v>8.6174548748145572</v>
      </c>
      <c r="BC517" s="17">
        <f t="shared" si="194"/>
        <v>8.2680985961058582</v>
      </c>
      <c r="BD517" s="17">
        <f t="shared" si="195"/>
        <v>1.97968557934929</v>
      </c>
      <c r="BE517" s="17">
        <f t="shared" si="196"/>
        <v>2.6783981367666865</v>
      </c>
      <c r="BF517" s="17">
        <f t="shared" si="197"/>
        <v>1.2809730219318938</v>
      </c>
      <c r="BG517" s="17">
        <f t="shared" si="198"/>
        <v>0.93161674322319532</v>
      </c>
      <c r="BH517" s="13">
        <v>21</v>
      </c>
      <c r="BI517" s="13">
        <v>8</v>
      </c>
      <c r="BJ517" s="13">
        <v>1</v>
      </c>
      <c r="BK517" s="13">
        <v>0</v>
      </c>
      <c r="BL517" s="13">
        <v>0</v>
      </c>
      <c r="BM517" s="13">
        <v>0</v>
      </c>
      <c r="BN517" s="13">
        <f t="shared" si="199"/>
        <v>110</v>
      </c>
      <c r="BO517" s="16">
        <v>-0.89100000000000001</v>
      </c>
      <c r="BP517" s="1"/>
      <c r="BQ517" s="1"/>
      <c r="BR517" s="23" t="str">
        <f t="shared" si="200"/>
        <v xml:space="preserve"> </v>
      </c>
      <c r="BS517" s="1"/>
      <c r="BT517" s="13">
        <v>1</v>
      </c>
      <c r="BU517" s="13">
        <v>11</v>
      </c>
      <c r="BV517" s="13">
        <v>0</v>
      </c>
      <c r="BW517" s="13">
        <v>0</v>
      </c>
      <c r="BX517" s="13">
        <v>0</v>
      </c>
      <c r="BY517" s="13">
        <v>0</v>
      </c>
      <c r="BZ517" s="13">
        <v>0</v>
      </c>
      <c r="CA517" s="13">
        <v>0</v>
      </c>
      <c r="CB517" s="23">
        <f t="shared" si="201"/>
        <v>0</v>
      </c>
      <c r="CC517" s="16">
        <v>-0.4</v>
      </c>
      <c r="CD517" s="16">
        <v>0.60000000000000009</v>
      </c>
      <c r="CE517" s="16">
        <v>0.2</v>
      </c>
      <c r="CF517" s="24">
        <f t="shared" si="202"/>
        <v>3.9215686274509803E-3</v>
      </c>
      <c r="CG517" s="24">
        <f t="shared" si="203"/>
        <v>2.3290418580579883E-2</v>
      </c>
      <c r="CH517" s="25">
        <v>4</v>
      </c>
      <c r="CI517" s="16">
        <v>8.8000000000000007</v>
      </c>
      <c r="CJ517" s="16">
        <v>8.6</v>
      </c>
      <c r="CK517" s="16">
        <v>2.6</v>
      </c>
      <c r="CL517" s="16">
        <v>-1.2</v>
      </c>
      <c r="CM517" s="16">
        <v>1.2</v>
      </c>
      <c r="CN517" s="16">
        <v>0</v>
      </c>
      <c r="CO517" s="16">
        <v>-0.1</v>
      </c>
      <c r="CP517" s="26">
        <f t="shared" si="204"/>
        <v>-1.9607843137254902E-3</v>
      </c>
      <c r="CQ517" s="26">
        <f t="shared" si="205"/>
        <v>-1.1645209290289942E-2</v>
      </c>
      <c r="CR517" s="13">
        <v>0</v>
      </c>
      <c r="CS517" s="13">
        <v>0</v>
      </c>
      <c r="CT517" s="13">
        <v>0</v>
      </c>
      <c r="CU517" s="13">
        <v>0</v>
      </c>
      <c r="CV517" s="13">
        <v>-0.30000000000000004</v>
      </c>
      <c r="CW517" s="13">
        <v>0.8</v>
      </c>
      <c r="CX517" s="13">
        <v>0.31</v>
      </c>
      <c r="CY517" s="13">
        <v>-0.57999999999999996</v>
      </c>
      <c r="CZ517" s="13">
        <v>-2.5</v>
      </c>
      <c r="DA517" s="13">
        <v>-2.27</v>
      </c>
      <c r="DB517" s="27">
        <v>-21.04</v>
      </c>
      <c r="DC517" s="27">
        <v>20.56</v>
      </c>
      <c r="DD517" s="27">
        <v>-41.6</v>
      </c>
      <c r="DE517" s="27">
        <v>-5.2</v>
      </c>
      <c r="DF517" s="27">
        <v>-38.119999999999997</v>
      </c>
      <c r="DG517" s="27">
        <v>5.36</v>
      </c>
      <c r="DH517" s="27">
        <v>-43.49</v>
      </c>
      <c r="DI517" s="27">
        <v>-8.94</v>
      </c>
      <c r="DJ517" s="1">
        <v>186</v>
      </c>
      <c r="DK517" s="28">
        <v>12</v>
      </c>
      <c r="DL517" s="28" t="s">
        <v>155</v>
      </c>
      <c r="DM517" s="1">
        <v>0.60000000000000009</v>
      </c>
      <c r="DN517" s="1">
        <v>8.7999999999999995E-2</v>
      </c>
      <c r="DO517" s="1">
        <v>0</v>
      </c>
      <c r="DP517" s="16">
        <f t="shared" si="206"/>
        <v>-0.20638297872340436</v>
      </c>
    </row>
    <row r="518" spans="1:120" x14ac:dyDescent="0.2">
      <c r="A518" s="13">
        <v>16</v>
      </c>
      <c r="B518" s="13" t="s">
        <v>1929</v>
      </c>
      <c r="C518" s="13" t="s">
        <v>689</v>
      </c>
      <c r="D518" s="13" t="s">
        <v>158</v>
      </c>
      <c r="E518" s="13" t="s">
        <v>141</v>
      </c>
      <c r="F518" s="1" t="s">
        <v>142</v>
      </c>
      <c r="G518" s="13">
        <v>76</v>
      </c>
      <c r="H518" s="13">
        <v>235</v>
      </c>
      <c r="I518" s="13" t="s">
        <v>150</v>
      </c>
      <c r="J518" s="13">
        <v>1999</v>
      </c>
      <c r="K518" s="13">
        <v>4</v>
      </c>
      <c r="L518" s="13">
        <v>104</v>
      </c>
      <c r="M518" s="1"/>
      <c r="N518" s="1">
        <v>33</v>
      </c>
      <c r="O518" s="13" t="s">
        <v>539</v>
      </c>
      <c r="P518" s="13" t="s">
        <v>1930</v>
      </c>
      <c r="Q518" s="1" t="str">
        <f t="shared" si="184"/>
        <v>CGY</v>
      </c>
      <c r="R518" s="13" t="s">
        <v>270</v>
      </c>
      <c r="S518" s="1"/>
      <c r="T518" s="13" t="s">
        <v>154</v>
      </c>
      <c r="U518" s="13">
        <v>8</v>
      </c>
      <c r="V518" s="13">
        <v>0</v>
      </c>
      <c r="W518" s="13">
        <v>0</v>
      </c>
      <c r="X518" s="14">
        <v>0</v>
      </c>
      <c r="Y518" s="13">
        <v>0</v>
      </c>
      <c r="Z518" s="13">
        <v>-2</v>
      </c>
      <c r="AA518" s="1">
        <v>10</v>
      </c>
      <c r="AB518" s="14">
        <v>4</v>
      </c>
      <c r="AC518" s="14">
        <v>1</v>
      </c>
      <c r="AD518" s="15">
        <f t="shared" si="185"/>
        <v>0</v>
      </c>
      <c r="AE518" s="15">
        <f t="shared" si="186"/>
        <v>0</v>
      </c>
      <c r="AF518" s="16">
        <v>53.1</v>
      </c>
      <c r="AG518" s="17">
        <f t="shared" si="187"/>
        <v>6.6375000000000002</v>
      </c>
      <c r="AH518" s="29">
        <v>84</v>
      </c>
      <c r="AI518" s="17">
        <f t="shared" si="188"/>
        <v>10.5</v>
      </c>
      <c r="AJ518" s="19">
        <f t="shared" si="189"/>
        <v>0.63214285714285712</v>
      </c>
      <c r="AK518" s="20">
        <f>'Even Strength'!AA518+'Power Play'!R518+'Penalty Kill'!L518</f>
        <v>0</v>
      </c>
      <c r="AL518" s="19">
        <f t="shared" si="190"/>
        <v>0</v>
      </c>
      <c r="AM518" s="15">
        <f>IF(('Even Strength'!BR518+'Power Play'!AK518+'Penalty Kill'!AG518)&gt;0,V518/('Even Strength'!BR518+'Power Play'!AK518+'Penalty Kill'!AG518),0)</f>
        <v>0</v>
      </c>
      <c r="AN518" s="15">
        <f>IF(('Even Strength'!BR518+'Power Play'!AK518+'Penalty Kill'!AG518)&gt;0,W518/('Even Strength'!BR518+'Power Play'!AK518+'Penalty Kill'!AG518),0)</f>
        <v>0</v>
      </c>
      <c r="AO518" s="15">
        <f t="shared" si="191"/>
        <v>0</v>
      </c>
      <c r="AP518" s="13">
        <v>0</v>
      </c>
      <c r="AQ518" s="13">
        <v>0</v>
      </c>
      <c r="AR518" s="21">
        <f t="shared" si="192"/>
        <v>0</v>
      </c>
      <c r="AS518" s="22">
        <v>0</v>
      </c>
      <c r="AT518" s="1"/>
      <c r="AU518" s="1"/>
      <c r="AV518">
        <v>6</v>
      </c>
      <c r="AW518" s="13">
        <v>11</v>
      </c>
      <c r="AX518" s="13">
        <v>1</v>
      </c>
      <c r="AY518" s="13">
        <v>4</v>
      </c>
      <c r="AZ518" s="13">
        <v>0</v>
      </c>
      <c r="BA518" s="13">
        <v>3</v>
      </c>
      <c r="BB518" s="16">
        <f t="shared" si="193"/>
        <v>6.7796610169491522</v>
      </c>
      <c r="BC518" s="17">
        <f t="shared" si="194"/>
        <v>12.429378531073446</v>
      </c>
      <c r="BD518" s="17">
        <f t="shared" si="195"/>
        <v>1.1299435028248588</v>
      </c>
      <c r="BE518" s="17">
        <f t="shared" si="196"/>
        <v>4.5197740112994351</v>
      </c>
      <c r="BF518" s="17">
        <f t="shared" si="197"/>
        <v>0</v>
      </c>
      <c r="BG518" s="17">
        <f t="shared" si="198"/>
        <v>3.3898305084745761</v>
      </c>
      <c r="BH518" s="13">
        <v>4</v>
      </c>
      <c r="BI518" s="13">
        <v>2</v>
      </c>
      <c r="BJ518" s="13">
        <v>0</v>
      </c>
      <c r="BK518" s="13">
        <v>0</v>
      </c>
      <c r="BL518" s="13">
        <v>0</v>
      </c>
      <c r="BM518" s="13">
        <v>0</v>
      </c>
      <c r="BN518" s="13">
        <f t="shared" si="199"/>
        <v>16</v>
      </c>
      <c r="BO518" s="16">
        <v>-1.0920000000000001</v>
      </c>
      <c r="BP518" s="1"/>
      <c r="BQ518" s="1"/>
      <c r="BR518" s="23" t="str">
        <f t="shared" si="200"/>
        <v xml:space="preserve"> </v>
      </c>
      <c r="BS518" s="1"/>
      <c r="BT518" s="13">
        <v>0</v>
      </c>
      <c r="BU518" s="13">
        <v>2</v>
      </c>
      <c r="BV518" s="13">
        <v>0</v>
      </c>
      <c r="BW518" s="13">
        <v>0</v>
      </c>
      <c r="BX518" s="13">
        <v>0</v>
      </c>
      <c r="BY518" s="13">
        <v>0</v>
      </c>
      <c r="BZ518" s="13">
        <v>0</v>
      </c>
      <c r="CA518" s="13">
        <v>0</v>
      </c>
      <c r="CB518" s="23">
        <f t="shared" si="201"/>
        <v>0</v>
      </c>
      <c r="CC518" s="16">
        <v>-0.1</v>
      </c>
      <c r="CD518" s="16">
        <v>0</v>
      </c>
      <c r="CE518" s="16">
        <v>-0.2</v>
      </c>
      <c r="CF518" s="24">
        <f t="shared" si="202"/>
        <v>-2.5000000000000001E-2</v>
      </c>
      <c r="CG518" s="24">
        <f t="shared" si="203"/>
        <v>-0.22598870056497178</v>
      </c>
      <c r="CH518" s="25">
        <v>2</v>
      </c>
      <c r="CI518" s="16">
        <v>0.8</v>
      </c>
      <c r="CJ518" s="16">
        <v>0.8</v>
      </c>
      <c r="CK518" s="16">
        <v>-2</v>
      </c>
      <c r="CL518" s="16">
        <v>-0.4</v>
      </c>
      <c r="CM518" s="16">
        <v>-0.1</v>
      </c>
      <c r="CN518" s="16">
        <v>0</v>
      </c>
      <c r="CO518" s="16">
        <v>-0.5</v>
      </c>
      <c r="CP518" s="26">
        <f t="shared" si="204"/>
        <v>-6.25E-2</v>
      </c>
      <c r="CQ518" s="26">
        <f t="shared" si="205"/>
        <v>-0.56497175141242939</v>
      </c>
      <c r="CR518" s="13">
        <v>0</v>
      </c>
      <c r="CS518" s="13">
        <v>0</v>
      </c>
      <c r="CT518" s="13">
        <v>0</v>
      </c>
      <c r="CU518" s="13">
        <v>0</v>
      </c>
      <c r="CV518" s="13">
        <v>0.03</v>
      </c>
      <c r="CW518" s="13">
        <v>-0.19</v>
      </c>
      <c r="CX518" s="13">
        <v>0</v>
      </c>
      <c r="CY518" s="13">
        <v>0</v>
      </c>
      <c r="CZ518" s="13">
        <v>-0.44</v>
      </c>
      <c r="DA518" s="13">
        <v>-0.60000000000000009</v>
      </c>
      <c r="DB518" s="27">
        <v>7.47</v>
      </c>
      <c r="DC518" s="27">
        <v>8.7200000000000006</v>
      </c>
      <c r="DD518" s="27">
        <v>-1.25</v>
      </c>
      <c r="DE518" s="27">
        <v>-1.44</v>
      </c>
      <c r="DF518" s="27">
        <v>7.74</v>
      </c>
      <c r="DG518" s="27">
        <v>5.99</v>
      </c>
      <c r="DH518" s="27">
        <v>1.74</v>
      </c>
      <c r="DI518" s="27">
        <v>2.0099999999999998</v>
      </c>
      <c r="DJ518" s="1">
        <v>94</v>
      </c>
      <c r="DK518" s="1"/>
      <c r="DL518" s="1"/>
      <c r="DM518" s="1">
        <v>0.379</v>
      </c>
      <c r="DN518" s="1">
        <v>0</v>
      </c>
      <c r="DO518" s="1">
        <v>0</v>
      </c>
      <c r="DP518" s="16">
        <f t="shared" si="206"/>
        <v>-0.71498512926103863</v>
      </c>
    </row>
    <row r="519" spans="1:120" x14ac:dyDescent="0.2">
      <c r="A519" s="1"/>
      <c r="B519" s="13" t="s">
        <v>1088</v>
      </c>
      <c r="C519" s="13" t="s">
        <v>245</v>
      </c>
      <c r="D519" s="13" t="s">
        <v>246</v>
      </c>
      <c r="E519" s="13" t="s">
        <v>141</v>
      </c>
      <c r="F519" s="1" t="s">
        <v>142</v>
      </c>
      <c r="G519" s="13">
        <v>77</v>
      </c>
      <c r="H519" s="13">
        <v>220</v>
      </c>
      <c r="I519" s="13" t="s">
        <v>150</v>
      </c>
      <c r="J519" s="13">
        <v>2010</v>
      </c>
      <c r="K519" s="13">
        <v>1</v>
      </c>
      <c r="L519" s="13">
        <v>10</v>
      </c>
      <c r="M519" s="13" t="s">
        <v>159</v>
      </c>
      <c r="N519" s="1">
        <v>22</v>
      </c>
      <c r="O519" s="13" t="s">
        <v>1931</v>
      </c>
      <c r="P519" s="13" t="s">
        <v>1932</v>
      </c>
      <c r="Q519" s="1" t="str">
        <f t="shared" si="184"/>
        <v>NYR</v>
      </c>
      <c r="R519" s="13" t="s">
        <v>179</v>
      </c>
      <c r="S519" s="1"/>
      <c r="T519" s="13" t="s">
        <v>173</v>
      </c>
      <c r="U519" s="13">
        <v>1</v>
      </c>
      <c r="V519" s="13">
        <v>0</v>
      </c>
      <c r="W519" s="13">
        <v>0</v>
      </c>
      <c r="X519" s="14">
        <v>0</v>
      </c>
      <c r="Y519" s="13">
        <v>0</v>
      </c>
      <c r="Z519" s="13">
        <v>0</v>
      </c>
      <c r="AA519" s="1">
        <v>0</v>
      </c>
      <c r="AB519" s="14">
        <v>0</v>
      </c>
      <c r="AC519" s="14">
        <v>0</v>
      </c>
      <c r="AD519" s="15">
        <f t="shared" si="185"/>
        <v>0</v>
      </c>
      <c r="AE519" s="15">
        <f t="shared" si="186"/>
        <v>0</v>
      </c>
      <c r="AF519" s="16">
        <v>8.0333333332999999</v>
      </c>
      <c r="AG519" s="17">
        <f t="shared" si="187"/>
        <v>8.0333333332999999</v>
      </c>
      <c r="AH519" s="29">
        <v>16</v>
      </c>
      <c r="AI519" s="17">
        <f t="shared" si="188"/>
        <v>16</v>
      </c>
      <c r="AJ519" s="19">
        <f t="shared" si="189"/>
        <v>0.50208333333124999</v>
      </c>
      <c r="AK519" s="20">
        <f>'Even Strength'!AA519+'Power Play'!R519+'Penalty Kill'!L519</f>
        <v>0</v>
      </c>
      <c r="AL519" s="19">
        <f t="shared" si="190"/>
        <v>0</v>
      </c>
      <c r="AM519" s="15">
        <f>IF(('Even Strength'!BR519+'Power Play'!AK519+'Penalty Kill'!AG519)&gt;0,V519/('Even Strength'!BR519+'Power Play'!AK519+'Penalty Kill'!AG519),0)</f>
        <v>0</v>
      </c>
      <c r="AN519" s="15">
        <f>IF(('Even Strength'!BR519+'Power Play'!AK519+'Penalty Kill'!AG519)&gt;0,W519/('Even Strength'!BR519+'Power Play'!AK519+'Penalty Kill'!AG519),0)</f>
        <v>0</v>
      </c>
      <c r="AO519" s="15">
        <f t="shared" si="191"/>
        <v>0</v>
      </c>
      <c r="AP519" s="13">
        <v>0</v>
      </c>
      <c r="AQ519" s="13">
        <v>0</v>
      </c>
      <c r="AR519" s="21">
        <f t="shared" si="192"/>
        <v>0</v>
      </c>
      <c r="AS519" s="22">
        <v>0</v>
      </c>
      <c r="AT519" s="1"/>
      <c r="AU519" s="1"/>
      <c r="AV519">
        <v>0</v>
      </c>
      <c r="AW519" s="13">
        <v>2</v>
      </c>
      <c r="AX519" s="13">
        <v>3</v>
      </c>
      <c r="AY519" s="13">
        <v>0</v>
      </c>
      <c r="AZ519" s="13">
        <v>1</v>
      </c>
      <c r="BA519" s="13">
        <v>0</v>
      </c>
      <c r="BB519" s="16">
        <f t="shared" si="193"/>
        <v>0</v>
      </c>
      <c r="BC519" s="17">
        <f t="shared" si="194"/>
        <v>14.937759336161568</v>
      </c>
      <c r="BD519" s="17">
        <f t="shared" si="195"/>
        <v>22.406639004242351</v>
      </c>
      <c r="BE519" s="17">
        <f t="shared" si="196"/>
        <v>0</v>
      </c>
      <c r="BF519" s="17">
        <f t="shared" si="197"/>
        <v>7.4688796680807839</v>
      </c>
      <c r="BG519" s="17">
        <f t="shared" si="198"/>
        <v>0</v>
      </c>
      <c r="BH519" s="13">
        <v>9</v>
      </c>
      <c r="BI519" s="13">
        <v>2</v>
      </c>
      <c r="BJ519" s="13">
        <v>1</v>
      </c>
      <c r="BK519" s="13">
        <v>0</v>
      </c>
      <c r="BL519" s="13">
        <v>0</v>
      </c>
      <c r="BM519" s="13">
        <v>0</v>
      </c>
      <c r="BN519" s="13">
        <f t="shared" si="199"/>
        <v>15</v>
      </c>
      <c r="BO519" s="16">
        <v>-0.96299999999999997</v>
      </c>
      <c r="BP519" s="1"/>
      <c r="BQ519" s="1"/>
      <c r="BR519" s="23" t="str">
        <f t="shared" si="200"/>
        <v xml:space="preserve"> </v>
      </c>
      <c r="BS519" s="1"/>
      <c r="BT519" s="13">
        <v>0</v>
      </c>
      <c r="BU519" s="13">
        <v>1</v>
      </c>
      <c r="BV519" s="13">
        <v>0</v>
      </c>
      <c r="BW519" s="13">
        <v>0</v>
      </c>
      <c r="BX519" s="13">
        <v>0</v>
      </c>
      <c r="BY519" s="13">
        <v>0</v>
      </c>
      <c r="BZ519" s="13">
        <v>0</v>
      </c>
      <c r="CA519" s="13">
        <v>0</v>
      </c>
      <c r="CB519" s="23">
        <f t="shared" si="201"/>
        <v>0</v>
      </c>
      <c r="CC519" s="16">
        <v>0</v>
      </c>
      <c r="CD519" s="16">
        <v>0</v>
      </c>
      <c r="CE519" s="16">
        <v>0</v>
      </c>
      <c r="CF519" s="24">
        <f t="shared" si="202"/>
        <v>0</v>
      </c>
      <c r="CG519" s="24">
        <f t="shared" si="203"/>
        <v>0</v>
      </c>
      <c r="CH519" s="25">
        <v>3</v>
      </c>
      <c r="CI519" s="16">
        <v>0.1</v>
      </c>
      <c r="CJ519" s="16">
        <v>0.60000000000000009</v>
      </c>
      <c r="CK519" s="16">
        <v>0</v>
      </c>
      <c r="CL519" s="16">
        <v>0</v>
      </c>
      <c r="CM519" s="16">
        <v>0.2</v>
      </c>
      <c r="CN519" s="16">
        <v>0</v>
      </c>
      <c r="CO519" s="16">
        <v>0.1</v>
      </c>
      <c r="CP519" s="26">
        <f t="shared" si="204"/>
        <v>0.1</v>
      </c>
      <c r="CQ519" s="26">
        <f t="shared" si="205"/>
        <v>0.74688796680807834</v>
      </c>
      <c r="CR519" s="13">
        <v>0</v>
      </c>
      <c r="CS519" s="13">
        <v>0</v>
      </c>
      <c r="CT519" s="13">
        <v>0</v>
      </c>
      <c r="CU519" s="13">
        <v>0</v>
      </c>
      <c r="CV519" s="13">
        <v>0</v>
      </c>
      <c r="CW519" s="13">
        <v>0</v>
      </c>
      <c r="CX519" s="13">
        <v>0</v>
      </c>
      <c r="CY519" s="13">
        <v>0</v>
      </c>
      <c r="CZ519" s="13">
        <v>0</v>
      </c>
      <c r="DA519" s="13">
        <v>0</v>
      </c>
      <c r="DB519" s="27">
        <v>4.9400000000000004</v>
      </c>
      <c r="DC519" s="27">
        <v>-1.48</v>
      </c>
      <c r="DD519" s="27">
        <v>6.42</v>
      </c>
      <c r="DE519" s="27">
        <v>46.87</v>
      </c>
      <c r="DF519" s="27">
        <v>5.4</v>
      </c>
      <c r="DG519" s="27">
        <v>-2.5300000000000002</v>
      </c>
      <c r="DH519" s="27">
        <v>7.93</v>
      </c>
      <c r="DI519" s="27">
        <v>57.9</v>
      </c>
      <c r="DJ519" s="1">
        <v>3</v>
      </c>
      <c r="DK519" s="1"/>
      <c r="DL519" s="1"/>
      <c r="DM519" s="1">
        <v>2.4E-2</v>
      </c>
      <c r="DN519" s="1">
        <v>0</v>
      </c>
      <c r="DO519" s="1">
        <v>0.63700000000000001</v>
      </c>
      <c r="DP519" s="16">
        <f t="shared" si="206"/>
        <v>6.7810569663692533E-2</v>
      </c>
    </row>
    <row r="520" spans="1:120" x14ac:dyDescent="0.2">
      <c r="A520" s="13">
        <v>36</v>
      </c>
      <c r="B520" s="13" t="s">
        <v>1933</v>
      </c>
      <c r="C520" s="13" t="s">
        <v>1934</v>
      </c>
      <c r="D520" s="13" t="s">
        <v>158</v>
      </c>
      <c r="E520" s="13" t="s">
        <v>141</v>
      </c>
      <c r="F520" s="1" t="s">
        <v>142</v>
      </c>
      <c r="G520" s="13">
        <v>72</v>
      </c>
      <c r="H520" s="13">
        <v>191</v>
      </c>
      <c r="I520" s="13" t="s">
        <v>125</v>
      </c>
      <c r="J520" s="13">
        <v>2010</v>
      </c>
      <c r="K520" s="13">
        <v>3</v>
      </c>
      <c r="L520" s="13">
        <v>62</v>
      </c>
      <c r="M520" s="13" t="s">
        <v>159</v>
      </c>
      <c r="N520" s="1">
        <v>22</v>
      </c>
      <c r="O520" s="13" t="s">
        <v>1935</v>
      </c>
      <c r="P520" s="13" t="s">
        <v>1936</v>
      </c>
      <c r="Q520" s="1" t="str">
        <f t="shared" si="184"/>
        <v>TOR</v>
      </c>
      <c r="R520" s="13" t="s">
        <v>249</v>
      </c>
      <c r="S520" s="1"/>
      <c r="T520" s="13" t="s">
        <v>146</v>
      </c>
      <c r="U520" s="13">
        <v>3</v>
      </c>
      <c r="V520" s="13">
        <v>0</v>
      </c>
      <c r="W520" s="13">
        <v>0</v>
      </c>
      <c r="X520" s="14">
        <v>0</v>
      </c>
      <c r="Y520" s="13">
        <v>0</v>
      </c>
      <c r="Z520" s="13">
        <v>0</v>
      </c>
      <c r="AA520" s="1">
        <v>1</v>
      </c>
      <c r="AB520" s="14">
        <v>0</v>
      </c>
      <c r="AC520" s="14">
        <v>0</v>
      </c>
      <c r="AD520" s="15">
        <f t="shared" si="185"/>
        <v>0</v>
      </c>
      <c r="AE520" s="15">
        <f t="shared" si="186"/>
        <v>0</v>
      </c>
      <c r="AF520" s="16">
        <v>27.566666666700002</v>
      </c>
      <c r="AG520" s="17">
        <f t="shared" si="187"/>
        <v>9.1888888889000011</v>
      </c>
      <c r="AH520" s="29">
        <v>43</v>
      </c>
      <c r="AI520" s="17">
        <f t="shared" si="188"/>
        <v>14.333333333333334</v>
      </c>
      <c r="AJ520" s="19">
        <f t="shared" si="189"/>
        <v>0.64108527131860471</v>
      </c>
      <c r="AK520" s="20">
        <f>'Even Strength'!AA520+'Power Play'!R520+'Penalty Kill'!L520</f>
        <v>0</v>
      </c>
      <c r="AL520" s="19">
        <f t="shared" si="190"/>
        <v>0</v>
      </c>
      <c r="AM520" s="15">
        <f>IF(('Even Strength'!BR520+'Power Play'!AK520+'Penalty Kill'!AG520)&gt;0,V520/('Even Strength'!BR520+'Power Play'!AK520+'Penalty Kill'!AG520),0)</f>
        <v>0</v>
      </c>
      <c r="AN520" s="15">
        <f>IF(('Even Strength'!BR520+'Power Play'!AK520+'Penalty Kill'!AG520)&gt;0,W520/('Even Strength'!BR520+'Power Play'!AK520+'Penalty Kill'!AG520),0)</f>
        <v>0</v>
      </c>
      <c r="AO520" s="15">
        <f t="shared" si="191"/>
        <v>0</v>
      </c>
      <c r="AP520" s="13">
        <v>17</v>
      </c>
      <c r="AQ520" s="13">
        <v>16</v>
      </c>
      <c r="AR520" s="21">
        <f t="shared" si="192"/>
        <v>0.51515151515151514</v>
      </c>
      <c r="AS520" s="22">
        <v>17.5</v>
      </c>
      <c r="AT520" s="1"/>
      <c r="AU520" s="1"/>
      <c r="AV520">
        <v>1</v>
      </c>
      <c r="AW520" s="13">
        <v>3</v>
      </c>
      <c r="AX520" s="13">
        <v>2</v>
      </c>
      <c r="AY520" s="13">
        <v>0</v>
      </c>
      <c r="AZ520" s="13">
        <v>0</v>
      </c>
      <c r="BA520" s="13">
        <v>0</v>
      </c>
      <c r="BB520" s="16">
        <f t="shared" si="193"/>
        <v>2.1765417170469448</v>
      </c>
      <c r="BC520" s="17">
        <f t="shared" si="194"/>
        <v>6.5296251511408343</v>
      </c>
      <c r="BD520" s="17">
        <f t="shared" si="195"/>
        <v>4.3530834340938895</v>
      </c>
      <c r="BE520" s="17">
        <f t="shared" si="196"/>
        <v>0</v>
      </c>
      <c r="BF520" s="17">
        <f t="shared" si="197"/>
        <v>0</v>
      </c>
      <c r="BG520" s="17">
        <f t="shared" si="198"/>
        <v>0</v>
      </c>
      <c r="BH520" s="13">
        <v>0</v>
      </c>
      <c r="BI520" s="13">
        <v>0</v>
      </c>
      <c r="BJ520" s="13">
        <v>0</v>
      </c>
      <c r="BK520" s="13">
        <v>0</v>
      </c>
      <c r="BL520" s="13">
        <v>0</v>
      </c>
      <c r="BM520" s="13">
        <v>0</v>
      </c>
      <c r="BN520" s="13">
        <f t="shared" si="199"/>
        <v>5</v>
      </c>
      <c r="BO520" s="16">
        <v>0.95200000000000007</v>
      </c>
      <c r="BP520" s="1"/>
      <c r="BQ520" s="1"/>
      <c r="BR520" s="23" t="str">
        <f t="shared" si="200"/>
        <v xml:space="preserve"> </v>
      </c>
      <c r="BS520" s="1"/>
      <c r="BT520" s="13">
        <v>0</v>
      </c>
      <c r="BU520" s="13">
        <v>0</v>
      </c>
      <c r="BV520" s="13">
        <v>0</v>
      </c>
      <c r="BW520" s="13">
        <v>0</v>
      </c>
      <c r="BX520" s="13">
        <v>0</v>
      </c>
      <c r="BY520" s="13">
        <v>0</v>
      </c>
      <c r="BZ520" s="13">
        <v>0</v>
      </c>
      <c r="CA520" s="13">
        <v>0</v>
      </c>
      <c r="CB520" s="23">
        <f t="shared" si="201"/>
        <v>0</v>
      </c>
      <c r="CC520" s="16">
        <v>-0.1</v>
      </c>
      <c r="CD520" s="16">
        <v>0</v>
      </c>
      <c r="CE520" s="16">
        <v>0</v>
      </c>
      <c r="CF520" s="24">
        <f t="shared" si="202"/>
        <v>0</v>
      </c>
      <c r="CG520" s="24">
        <f t="shared" si="203"/>
        <v>0</v>
      </c>
      <c r="CH520" s="25">
        <v>5</v>
      </c>
      <c r="CI520" s="16">
        <v>0.2</v>
      </c>
      <c r="CJ520" s="16">
        <v>0.1</v>
      </c>
      <c r="CK520" s="16">
        <v>0</v>
      </c>
      <c r="CL520" s="16">
        <v>-0.1</v>
      </c>
      <c r="CM520" s="16">
        <v>0</v>
      </c>
      <c r="CN520" s="16">
        <v>0</v>
      </c>
      <c r="CO520" s="16">
        <v>-0.1</v>
      </c>
      <c r="CP520" s="26">
        <f t="shared" si="204"/>
        <v>-3.3333333333333333E-2</v>
      </c>
      <c r="CQ520" s="26">
        <f t="shared" si="205"/>
        <v>-0.21765417170469448</v>
      </c>
      <c r="CR520" s="13">
        <v>0</v>
      </c>
      <c r="CS520" s="13">
        <v>0</v>
      </c>
      <c r="CT520" s="13">
        <v>0</v>
      </c>
      <c r="CU520" s="13">
        <v>0</v>
      </c>
      <c r="CV520" s="13">
        <v>0.13</v>
      </c>
      <c r="CW520" s="13">
        <v>0.05</v>
      </c>
      <c r="CX520" s="13">
        <v>0</v>
      </c>
      <c r="CY520" s="13">
        <v>0</v>
      </c>
      <c r="CZ520" s="13">
        <v>-0.15</v>
      </c>
      <c r="DA520" s="13">
        <v>0.03</v>
      </c>
      <c r="DB520" s="27">
        <v>-6.75</v>
      </c>
      <c r="DC520" s="27">
        <v>1.81</v>
      </c>
      <c r="DD520" s="27">
        <v>-8.56</v>
      </c>
      <c r="DE520" s="27">
        <v>-17.59</v>
      </c>
      <c r="DF520" s="27">
        <v>-4.26</v>
      </c>
      <c r="DG520" s="27">
        <v>-0.01</v>
      </c>
      <c r="DH520" s="27">
        <v>-4.26</v>
      </c>
      <c r="DI520" s="27">
        <v>-8.74</v>
      </c>
      <c r="DJ520" s="1">
        <v>8</v>
      </c>
      <c r="DK520" s="1"/>
      <c r="DL520" s="1"/>
      <c r="DM520" s="1">
        <v>3.6999999999999998E-2</v>
      </c>
      <c r="DN520" s="1">
        <v>0</v>
      </c>
      <c r="DO520" s="1">
        <v>0.16</v>
      </c>
      <c r="DP520" s="16">
        <f t="shared" si="206"/>
        <v>-0.12839167238618165</v>
      </c>
    </row>
    <row r="521" spans="1:120" x14ac:dyDescent="0.2">
      <c r="A521" s="13">
        <v>11</v>
      </c>
      <c r="B521" s="13" t="s">
        <v>907</v>
      </c>
      <c r="C521" s="13" t="s">
        <v>1937</v>
      </c>
      <c r="D521" s="13" t="s">
        <v>187</v>
      </c>
      <c r="E521" s="13" t="s">
        <v>141</v>
      </c>
      <c r="F521" s="1" t="s">
        <v>142</v>
      </c>
      <c r="G521" s="13">
        <v>74</v>
      </c>
      <c r="H521" s="13">
        <v>205</v>
      </c>
      <c r="I521" s="13" t="s">
        <v>125</v>
      </c>
      <c r="J521" s="13">
        <v>2009</v>
      </c>
      <c r="K521" s="13">
        <v>6</v>
      </c>
      <c r="L521" s="13">
        <v>159</v>
      </c>
      <c r="M521" s="13" t="s">
        <v>159</v>
      </c>
      <c r="N521" s="1">
        <v>23</v>
      </c>
      <c r="O521" s="13" t="s">
        <v>1252</v>
      </c>
      <c r="P521" s="13" t="s">
        <v>1938</v>
      </c>
      <c r="Q521" s="1" t="str">
        <f t="shared" si="184"/>
        <v>DAL</v>
      </c>
      <c r="R521" s="13" t="s">
        <v>363</v>
      </c>
      <c r="S521" s="1"/>
      <c r="T521" s="13" t="s">
        <v>129</v>
      </c>
      <c r="U521" s="13">
        <v>36</v>
      </c>
      <c r="V521" s="13">
        <v>4</v>
      </c>
      <c r="W521" s="13">
        <v>1</v>
      </c>
      <c r="X521" s="14">
        <v>1</v>
      </c>
      <c r="Y521" s="13">
        <v>5</v>
      </c>
      <c r="Z521" s="13">
        <v>-8</v>
      </c>
      <c r="AA521" s="1">
        <v>41</v>
      </c>
      <c r="AB521" s="14">
        <v>25</v>
      </c>
      <c r="AC521" s="14">
        <v>11</v>
      </c>
      <c r="AD521" s="15">
        <f t="shared" si="185"/>
        <v>9.7560975609756101E-2</v>
      </c>
      <c r="AE521" s="15">
        <f t="shared" si="186"/>
        <v>5.1948051948051951E-2</v>
      </c>
      <c r="AF521" s="16">
        <v>415.2</v>
      </c>
      <c r="AG521" s="17">
        <f t="shared" si="187"/>
        <v>11.533333333333333</v>
      </c>
      <c r="AH521" s="29">
        <v>613</v>
      </c>
      <c r="AI521" s="17">
        <f t="shared" si="188"/>
        <v>17.027777777777779</v>
      </c>
      <c r="AJ521" s="19">
        <f t="shared" si="189"/>
        <v>0.67732463295269163</v>
      </c>
      <c r="AK521" s="20">
        <f>'Even Strength'!AA521+'Power Play'!R521+'Penalty Kill'!L521</f>
        <v>23.875</v>
      </c>
      <c r="AL521" s="19">
        <f t="shared" si="190"/>
        <v>3.4501445086705202</v>
      </c>
      <c r="AM521" s="15">
        <f>IF(('Even Strength'!BR521+'Power Play'!AK521+'Penalty Kill'!AG521)&gt;0,V521/('Even Strength'!BR521+'Power Play'!AK521+'Penalty Kill'!AG521),0)</f>
        <v>0.5</v>
      </c>
      <c r="AN521" s="15">
        <f>IF(('Even Strength'!BR521+'Power Play'!AK521+'Penalty Kill'!AG521)&gt;0,W521/('Even Strength'!BR521+'Power Play'!AK521+'Penalty Kill'!AG521),0)</f>
        <v>0.125</v>
      </c>
      <c r="AO521" s="15">
        <f t="shared" si="191"/>
        <v>0.625</v>
      </c>
      <c r="AP521" s="13">
        <v>3</v>
      </c>
      <c r="AQ521" s="13">
        <v>5</v>
      </c>
      <c r="AR521" s="21">
        <f t="shared" si="192"/>
        <v>0.375</v>
      </c>
      <c r="AS521" s="22">
        <v>0.30000000000000004</v>
      </c>
      <c r="AT521" s="1"/>
      <c r="AU521" s="1"/>
      <c r="AV521">
        <v>47</v>
      </c>
      <c r="AW521" s="13">
        <v>85</v>
      </c>
      <c r="AX521" s="13">
        <v>13</v>
      </c>
      <c r="AY521" s="13">
        <v>25</v>
      </c>
      <c r="AZ521" s="13">
        <v>13</v>
      </c>
      <c r="BA521" s="13">
        <v>10</v>
      </c>
      <c r="BB521" s="16">
        <f t="shared" si="193"/>
        <v>6.7919075144508669</v>
      </c>
      <c r="BC521" s="17">
        <f t="shared" si="194"/>
        <v>12.283236994219653</v>
      </c>
      <c r="BD521" s="17">
        <f t="shared" si="195"/>
        <v>1.8786127167630058</v>
      </c>
      <c r="BE521" s="17">
        <f t="shared" si="196"/>
        <v>3.6127167630057802</v>
      </c>
      <c r="BF521" s="17">
        <f t="shared" si="197"/>
        <v>1.8786127167630058</v>
      </c>
      <c r="BG521" s="17">
        <f t="shared" si="198"/>
        <v>1.4450867052023122</v>
      </c>
      <c r="BH521" s="13">
        <v>48</v>
      </c>
      <c r="BI521" s="13">
        <v>9</v>
      </c>
      <c r="BJ521" s="13">
        <v>6</v>
      </c>
      <c r="BK521" s="13">
        <v>0</v>
      </c>
      <c r="BL521" s="13">
        <v>0</v>
      </c>
      <c r="BM521" s="13">
        <v>0</v>
      </c>
      <c r="BN521" s="13">
        <f t="shared" si="199"/>
        <v>152</v>
      </c>
      <c r="BO521" s="16">
        <v>-0.71399999999999997</v>
      </c>
      <c r="BP521" s="1"/>
      <c r="BQ521" s="1"/>
      <c r="BR521" s="23" t="str">
        <f t="shared" si="200"/>
        <v xml:space="preserve"> </v>
      </c>
      <c r="BS521" s="1"/>
      <c r="BT521" s="13">
        <v>1</v>
      </c>
      <c r="BU521" s="13">
        <v>7</v>
      </c>
      <c r="BV521" s="13">
        <v>0</v>
      </c>
      <c r="BW521" s="13">
        <v>0</v>
      </c>
      <c r="BX521" s="13">
        <v>0</v>
      </c>
      <c r="BY521" s="13">
        <v>0</v>
      </c>
      <c r="BZ521" s="13">
        <v>0</v>
      </c>
      <c r="CA521" s="13">
        <v>0</v>
      </c>
      <c r="CB521" s="23">
        <f t="shared" si="201"/>
        <v>0</v>
      </c>
      <c r="CC521" s="16">
        <v>-0.1</v>
      </c>
      <c r="CD521" s="16">
        <v>0</v>
      </c>
      <c r="CE521" s="16">
        <v>-0.1</v>
      </c>
      <c r="CF521" s="24">
        <f t="shared" si="202"/>
        <v>-2.7777777777777779E-3</v>
      </c>
      <c r="CG521" s="24">
        <f t="shared" si="203"/>
        <v>-1.4450867052023123E-2</v>
      </c>
      <c r="CH521" s="25">
        <v>3</v>
      </c>
      <c r="CI521" s="16">
        <v>6.3</v>
      </c>
      <c r="CJ521" s="16">
        <v>6.1</v>
      </c>
      <c r="CK521" s="16">
        <v>-7.1</v>
      </c>
      <c r="CL521" s="16">
        <v>-0.4</v>
      </c>
      <c r="CM521" s="16">
        <v>-0.2</v>
      </c>
      <c r="CN521" s="16">
        <v>0</v>
      </c>
      <c r="CO521" s="16">
        <v>-0.60000000000000009</v>
      </c>
      <c r="CP521" s="26">
        <f t="shared" si="204"/>
        <v>-1.666666666666667E-2</v>
      </c>
      <c r="CQ521" s="26">
        <f t="shared" si="205"/>
        <v>-8.6705202312138741E-2</v>
      </c>
      <c r="CR521" s="13">
        <v>0</v>
      </c>
      <c r="CS521" s="13">
        <v>0</v>
      </c>
      <c r="CT521" s="13">
        <v>0</v>
      </c>
      <c r="CU521" s="13">
        <v>0</v>
      </c>
      <c r="CV521" s="13">
        <v>0.24</v>
      </c>
      <c r="CW521" s="13">
        <v>0.23</v>
      </c>
      <c r="CX521" s="13">
        <v>0.2</v>
      </c>
      <c r="CY521" s="13">
        <v>-2.14</v>
      </c>
      <c r="CZ521" s="13">
        <v>-0.30000000000000004</v>
      </c>
      <c r="DA521" s="13">
        <v>-1.77</v>
      </c>
      <c r="DB521" s="27">
        <v>-5.92</v>
      </c>
      <c r="DC521" s="27">
        <v>16.02</v>
      </c>
      <c r="DD521" s="27">
        <v>-21.93</v>
      </c>
      <c r="DE521" s="27">
        <v>-3.33</v>
      </c>
      <c r="DF521" s="27">
        <v>-12.8</v>
      </c>
      <c r="DG521" s="27">
        <v>23.09</v>
      </c>
      <c r="DH521" s="27">
        <v>-35.9</v>
      </c>
      <c r="DI521" s="27">
        <v>-5.45</v>
      </c>
      <c r="DJ521" s="1">
        <v>101</v>
      </c>
      <c r="DK521" s="1"/>
      <c r="DL521" s="1"/>
      <c r="DM521" s="1">
        <v>0.38</v>
      </c>
      <c r="DN521" s="1">
        <v>0</v>
      </c>
      <c r="DO521" s="1">
        <v>0.03</v>
      </c>
      <c r="DP521" s="16">
        <f t="shared" si="206"/>
        <v>-0.77307252345001154</v>
      </c>
    </row>
    <row r="522" spans="1:120" x14ac:dyDescent="0.2">
      <c r="A522" s="13">
        <v>55</v>
      </c>
      <c r="B522" s="13" t="s">
        <v>1939</v>
      </c>
      <c r="C522" s="13" t="s">
        <v>1940</v>
      </c>
      <c r="D522" s="13" t="s">
        <v>246</v>
      </c>
      <c r="E522" s="13" t="s">
        <v>141</v>
      </c>
      <c r="F522" s="1" t="s">
        <v>142</v>
      </c>
      <c r="G522" s="13">
        <v>74</v>
      </c>
      <c r="H522" s="13">
        <v>210</v>
      </c>
      <c r="I522" s="13" t="s">
        <v>125</v>
      </c>
      <c r="J522" s="1"/>
      <c r="K522" s="1"/>
      <c r="L522" s="1"/>
      <c r="M522" s="1"/>
      <c r="N522" s="1">
        <v>30</v>
      </c>
      <c r="O522" s="13" t="s">
        <v>677</v>
      </c>
      <c r="P522" s="13" t="s">
        <v>1941</v>
      </c>
      <c r="Q522" s="1" t="str">
        <f t="shared" si="184"/>
        <v>COL</v>
      </c>
      <c r="R522" s="13" t="s">
        <v>162</v>
      </c>
      <c r="S522" s="1"/>
      <c r="T522" s="13" t="s">
        <v>129</v>
      </c>
      <c r="U522" s="13">
        <v>82</v>
      </c>
      <c r="V522" s="13">
        <v>7</v>
      </c>
      <c r="W522" s="13">
        <v>5</v>
      </c>
      <c r="X522" s="14">
        <v>1</v>
      </c>
      <c r="Y522" s="13">
        <v>12</v>
      </c>
      <c r="Z522" s="13">
        <v>-2</v>
      </c>
      <c r="AA522" s="1">
        <v>94</v>
      </c>
      <c r="AB522" s="14">
        <v>20</v>
      </c>
      <c r="AC522" s="14">
        <v>20</v>
      </c>
      <c r="AD522" s="15">
        <f t="shared" si="185"/>
        <v>7.4468085106382975E-2</v>
      </c>
      <c r="AE522" s="15">
        <f t="shared" si="186"/>
        <v>5.2238805970149252E-2</v>
      </c>
      <c r="AF522" s="16">
        <v>917.06666666670003</v>
      </c>
      <c r="AG522" s="17">
        <f t="shared" si="187"/>
        <v>11.183739837398781</v>
      </c>
      <c r="AH522" s="29">
        <v>1315</v>
      </c>
      <c r="AI522" s="17">
        <f t="shared" si="188"/>
        <v>16.036585365853657</v>
      </c>
      <c r="AJ522" s="19">
        <f t="shared" si="189"/>
        <v>0.69738910012676814</v>
      </c>
      <c r="AK522" s="20">
        <f>'Even Strength'!AA522+'Power Play'!R522+'Penalty Kill'!L522</f>
        <v>12.374999999999998</v>
      </c>
      <c r="AL522" s="19">
        <f t="shared" si="190"/>
        <v>0.80964669962195357</v>
      </c>
      <c r="AM522" s="15">
        <f>IF(('Even Strength'!BR522+'Power Play'!AK522+'Penalty Kill'!AG522)&gt;0,V522/('Even Strength'!BR522+'Power Play'!AK522+'Penalty Kill'!AG522),0)</f>
        <v>0.26923076923076922</v>
      </c>
      <c r="AN522" s="15">
        <f>IF(('Even Strength'!BR522+'Power Play'!AK522+'Penalty Kill'!AG522)&gt;0,W522/('Even Strength'!BR522+'Power Play'!AK522+'Penalty Kill'!AG522),0)</f>
        <v>0.19230769230769232</v>
      </c>
      <c r="AO522" s="15">
        <f t="shared" si="191"/>
        <v>0.46153846153846156</v>
      </c>
      <c r="AP522" s="13">
        <v>1</v>
      </c>
      <c r="AQ522" s="13">
        <v>8</v>
      </c>
      <c r="AR522" s="21">
        <f t="shared" si="192"/>
        <v>0.1111111111111111</v>
      </c>
      <c r="AS522" s="22">
        <v>0.1</v>
      </c>
      <c r="AT522" s="1"/>
      <c r="AU522" s="1"/>
      <c r="AV522">
        <v>80</v>
      </c>
      <c r="AW522" s="13">
        <v>268</v>
      </c>
      <c r="AX522" s="13">
        <v>43</v>
      </c>
      <c r="AY522" s="13">
        <v>20</v>
      </c>
      <c r="AZ522" s="13">
        <v>6</v>
      </c>
      <c r="BA522" s="13">
        <v>11</v>
      </c>
      <c r="BB522" s="16">
        <f t="shared" si="193"/>
        <v>5.2340796743237412</v>
      </c>
      <c r="BC522" s="17">
        <f t="shared" si="194"/>
        <v>17.534166908984531</v>
      </c>
      <c r="BD522" s="17">
        <f t="shared" si="195"/>
        <v>2.8133178249490109</v>
      </c>
      <c r="BE522" s="17">
        <f t="shared" si="196"/>
        <v>1.3085199185809353</v>
      </c>
      <c r="BF522" s="17">
        <f t="shared" si="197"/>
        <v>0.39255597557428057</v>
      </c>
      <c r="BG522" s="17">
        <f t="shared" si="198"/>
        <v>0.71968595521951428</v>
      </c>
      <c r="BH522" s="13">
        <v>191</v>
      </c>
      <c r="BI522" s="13">
        <v>28</v>
      </c>
      <c r="BJ522" s="13">
        <v>19</v>
      </c>
      <c r="BK522" s="13">
        <v>3</v>
      </c>
      <c r="BL522" s="13">
        <v>1</v>
      </c>
      <c r="BM522" s="13">
        <v>0</v>
      </c>
      <c r="BN522" s="13">
        <f t="shared" si="199"/>
        <v>521</v>
      </c>
      <c r="BO522" s="16">
        <v>-14.281000000000001</v>
      </c>
      <c r="BP522" s="1"/>
      <c r="BQ522" s="1"/>
      <c r="BR522" s="23" t="str">
        <f t="shared" si="200"/>
        <v xml:space="preserve"> </v>
      </c>
      <c r="BS522" s="1"/>
      <c r="BT522" s="13">
        <v>5</v>
      </c>
      <c r="BU522" s="13">
        <v>24</v>
      </c>
      <c r="BV522" s="13">
        <v>0</v>
      </c>
      <c r="BW522" s="13">
        <v>0</v>
      </c>
      <c r="BX522" s="13">
        <v>2</v>
      </c>
      <c r="BY522" s="13">
        <v>0</v>
      </c>
      <c r="BZ522" s="13">
        <v>0</v>
      </c>
      <c r="CA522" s="13">
        <v>0</v>
      </c>
      <c r="CB522" s="23">
        <f t="shared" si="201"/>
        <v>0</v>
      </c>
      <c r="CC522" s="16">
        <v>-0.4</v>
      </c>
      <c r="CD522" s="16">
        <v>1</v>
      </c>
      <c r="CE522" s="16">
        <v>0.5</v>
      </c>
      <c r="CF522" s="24">
        <f t="shared" si="202"/>
        <v>6.0975609756097563E-3</v>
      </c>
      <c r="CG522" s="24">
        <f t="shared" si="203"/>
        <v>3.2712997964523385E-2</v>
      </c>
      <c r="CH522" s="25">
        <v>3</v>
      </c>
      <c r="CI522" s="16">
        <v>14.9</v>
      </c>
      <c r="CJ522" s="16">
        <v>16.5</v>
      </c>
      <c r="CK522" s="16">
        <v>-1.2</v>
      </c>
      <c r="CL522" s="16">
        <v>-1.4</v>
      </c>
      <c r="CM522" s="16">
        <v>1.7000000000000002</v>
      </c>
      <c r="CN522" s="16">
        <v>0</v>
      </c>
      <c r="CO522" s="16">
        <v>0.30000000000000004</v>
      </c>
      <c r="CP522" s="26">
        <f t="shared" si="204"/>
        <v>3.6585365853658543E-3</v>
      </c>
      <c r="CQ522" s="26">
        <f t="shared" si="205"/>
        <v>1.9627798778714033E-2</v>
      </c>
      <c r="CR522" s="13">
        <v>1</v>
      </c>
      <c r="CS522" s="13">
        <v>1</v>
      </c>
      <c r="CT522" s="13">
        <v>1</v>
      </c>
      <c r="CU522" s="13">
        <v>-0.03</v>
      </c>
      <c r="CV522" s="13">
        <v>0.30000000000000004</v>
      </c>
      <c r="CW522" s="13">
        <v>-1.41</v>
      </c>
      <c r="CX522" s="13">
        <v>-1.98</v>
      </c>
      <c r="CY522" s="13">
        <v>-1.49</v>
      </c>
      <c r="CZ522" s="13">
        <v>-1.36</v>
      </c>
      <c r="DA522" s="13">
        <v>-5.97</v>
      </c>
      <c r="DB522" s="27">
        <v>-30.77</v>
      </c>
      <c r="DC522" s="27">
        <v>-8.81</v>
      </c>
      <c r="DD522" s="27">
        <v>-21.96</v>
      </c>
      <c r="DE522" s="27">
        <v>-1.72</v>
      </c>
      <c r="DF522" s="27">
        <v>-3.04</v>
      </c>
      <c r="DG522" s="27">
        <v>3.94</v>
      </c>
      <c r="DH522" s="27">
        <v>-6.98</v>
      </c>
      <c r="DI522" s="27">
        <v>-0.55000000000000004</v>
      </c>
      <c r="DJ522" s="1">
        <v>186</v>
      </c>
      <c r="DK522" s="1"/>
      <c r="DL522" s="1"/>
      <c r="DM522" s="1">
        <v>1.1499999999999999</v>
      </c>
      <c r="DN522" s="1">
        <v>0</v>
      </c>
      <c r="DO522" s="1">
        <v>0</v>
      </c>
      <c r="DP522" s="16">
        <f t="shared" si="206"/>
        <v>-0.97659574468085064</v>
      </c>
    </row>
    <row r="523" spans="1:120" x14ac:dyDescent="0.2">
      <c r="A523" s="13">
        <v>21</v>
      </c>
      <c r="B523" s="13" t="s">
        <v>1942</v>
      </c>
      <c r="C523" s="13" t="s">
        <v>1387</v>
      </c>
      <c r="D523" s="13" t="s">
        <v>187</v>
      </c>
      <c r="E523" s="13" t="s">
        <v>141</v>
      </c>
      <c r="F523" s="1" t="s">
        <v>142</v>
      </c>
      <c r="G523" s="13">
        <v>71</v>
      </c>
      <c r="H523" s="13">
        <v>190</v>
      </c>
      <c r="I523" s="13" t="s">
        <v>125</v>
      </c>
      <c r="J523" s="13">
        <v>2008</v>
      </c>
      <c r="K523" s="13">
        <v>3</v>
      </c>
      <c r="L523" s="13">
        <v>85</v>
      </c>
      <c r="M523" s="1"/>
      <c r="N523" s="1">
        <v>24</v>
      </c>
      <c r="O523" s="13" t="s">
        <v>466</v>
      </c>
      <c r="P523" s="13" t="s">
        <v>1943</v>
      </c>
      <c r="Q523" s="1" t="str">
        <f t="shared" si="184"/>
        <v>VAN</v>
      </c>
      <c r="R523" s="13" t="s">
        <v>1944</v>
      </c>
      <c r="S523" s="1">
        <v>50</v>
      </c>
      <c r="T523" s="13" t="s">
        <v>207</v>
      </c>
      <c r="U523" s="13">
        <v>58</v>
      </c>
      <c r="V523" s="13">
        <v>1</v>
      </c>
      <c r="W523" s="13">
        <v>3</v>
      </c>
      <c r="X523" s="14">
        <v>0</v>
      </c>
      <c r="Y523" s="13">
        <v>4</v>
      </c>
      <c r="Z523" s="13">
        <v>-19</v>
      </c>
      <c r="AA523" s="1">
        <v>51</v>
      </c>
      <c r="AB523" s="14">
        <v>24</v>
      </c>
      <c r="AC523" s="14">
        <v>27</v>
      </c>
      <c r="AD523" s="15">
        <f t="shared" si="185"/>
        <v>1.9607843137254902E-2</v>
      </c>
      <c r="AE523" s="15">
        <f t="shared" si="186"/>
        <v>9.8039215686274508E-3</v>
      </c>
      <c r="AF523" s="16">
        <v>607.15</v>
      </c>
      <c r="AG523" s="17">
        <f t="shared" si="187"/>
        <v>10.468103448275862</v>
      </c>
      <c r="AH523" s="29">
        <v>952</v>
      </c>
      <c r="AI523" s="17">
        <f t="shared" si="188"/>
        <v>16.413793103448278</v>
      </c>
      <c r="AJ523" s="19">
        <f t="shared" si="189"/>
        <v>0.63776260504201676</v>
      </c>
      <c r="AK523" s="20">
        <f>'Even Strength'!AA523+'Power Play'!R523+'Penalty Kill'!L523</f>
        <v>0</v>
      </c>
      <c r="AL523" s="19">
        <f t="shared" si="190"/>
        <v>0</v>
      </c>
      <c r="AM523" s="15">
        <f>IF(('Even Strength'!BR523+'Power Play'!AK523+'Penalty Kill'!AG523)&gt;0,V523/('Even Strength'!BR523+'Power Play'!AK523+'Penalty Kill'!AG523),0)</f>
        <v>0.125</v>
      </c>
      <c r="AN523" s="15">
        <f>IF(('Even Strength'!BR523+'Power Play'!AK523+'Penalty Kill'!AG523)&gt;0,W523/('Even Strength'!BR523+'Power Play'!AK523+'Penalty Kill'!AG523),0)</f>
        <v>0.375</v>
      </c>
      <c r="AO523" s="15">
        <f t="shared" si="191"/>
        <v>0.5</v>
      </c>
      <c r="AP523" s="13">
        <v>10</v>
      </c>
      <c r="AQ523" s="13">
        <v>13</v>
      </c>
      <c r="AR523" s="21">
        <f t="shared" si="192"/>
        <v>0.43478260869565216</v>
      </c>
      <c r="AS523" s="22">
        <v>0.60000000000000009</v>
      </c>
      <c r="AT523" s="1"/>
      <c r="AU523" s="1"/>
      <c r="AV523">
        <v>105</v>
      </c>
      <c r="AW523" s="13">
        <v>91</v>
      </c>
      <c r="AX523" s="13">
        <v>23</v>
      </c>
      <c r="AY523" s="13">
        <v>24</v>
      </c>
      <c r="AZ523" s="13">
        <v>2</v>
      </c>
      <c r="BA523" s="13">
        <v>15</v>
      </c>
      <c r="BB523" s="16">
        <f t="shared" si="193"/>
        <v>10.376348513546899</v>
      </c>
      <c r="BC523" s="17">
        <f t="shared" si="194"/>
        <v>8.9928353784073121</v>
      </c>
      <c r="BD523" s="17">
        <f t="shared" si="195"/>
        <v>2.2729144363007494</v>
      </c>
      <c r="BE523" s="17">
        <f t="shared" si="196"/>
        <v>2.3717368030964341</v>
      </c>
      <c r="BF523" s="17">
        <f t="shared" si="197"/>
        <v>0.19764473359136953</v>
      </c>
      <c r="BG523" s="17">
        <f t="shared" si="198"/>
        <v>1.4823355019352715</v>
      </c>
      <c r="BH523" s="13">
        <v>16</v>
      </c>
      <c r="BI523" s="13">
        <v>8</v>
      </c>
      <c r="BJ523" s="13">
        <v>0</v>
      </c>
      <c r="BK523" s="13">
        <v>0</v>
      </c>
      <c r="BL523" s="13">
        <v>0</v>
      </c>
      <c r="BM523" s="13">
        <v>0</v>
      </c>
      <c r="BN523" s="13">
        <f t="shared" si="199"/>
        <v>130</v>
      </c>
      <c r="BO523" s="16">
        <v>4.1689999999999996</v>
      </c>
      <c r="BP523" s="1"/>
      <c r="BQ523" s="1"/>
      <c r="BR523" s="23" t="str">
        <f t="shared" si="200"/>
        <v xml:space="preserve"> </v>
      </c>
      <c r="BS523" s="1"/>
      <c r="BT523" s="13">
        <v>0</v>
      </c>
      <c r="BU523" s="13">
        <v>15</v>
      </c>
      <c r="BV523" s="13">
        <v>0</v>
      </c>
      <c r="BW523" s="13">
        <v>0</v>
      </c>
      <c r="BX523" s="13">
        <v>0</v>
      </c>
      <c r="BY523" s="13">
        <v>0</v>
      </c>
      <c r="BZ523" s="13">
        <v>0</v>
      </c>
      <c r="CA523" s="13">
        <v>0</v>
      </c>
      <c r="CB523" s="23">
        <f t="shared" si="201"/>
        <v>0</v>
      </c>
      <c r="CC523" s="16">
        <v>-1.1000000000000001</v>
      </c>
      <c r="CD523" s="16">
        <v>0</v>
      </c>
      <c r="CE523" s="16">
        <v>-1.2</v>
      </c>
      <c r="CF523" s="24">
        <f t="shared" si="202"/>
        <v>-2.0689655172413793E-2</v>
      </c>
      <c r="CG523" s="24">
        <f t="shared" si="203"/>
        <v>-0.1185868401548217</v>
      </c>
      <c r="CH523" s="25">
        <v>4</v>
      </c>
      <c r="CI523" s="16">
        <v>10.8</v>
      </c>
      <c r="CJ523" s="16">
        <v>14.2</v>
      </c>
      <c r="CK523" s="16">
        <v>-13.6</v>
      </c>
      <c r="CL523" s="16">
        <v>-3.4</v>
      </c>
      <c r="CM523" s="16">
        <v>0.2</v>
      </c>
      <c r="CN523" s="16">
        <v>0</v>
      </c>
      <c r="CO523" s="16">
        <v>-3.2</v>
      </c>
      <c r="CP523" s="26">
        <f t="shared" si="204"/>
        <v>-5.5172413793103454E-2</v>
      </c>
      <c r="CQ523" s="26">
        <f t="shared" si="205"/>
        <v>-0.31623157374619121</v>
      </c>
      <c r="CR523" s="13">
        <v>0</v>
      </c>
      <c r="CS523" s="13">
        <v>0</v>
      </c>
      <c r="CT523" s="13">
        <v>1</v>
      </c>
      <c r="CU523" s="13">
        <v>-0.01</v>
      </c>
      <c r="CV523" s="13">
        <v>0.45</v>
      </c>
      <c r="CW523" s="13">
        <v>0.46</v>
      </c>
      <c r="CX523" s="13">
        <v>0.19</v>
      </c>
      <c r="CY523" s="13">
        <v>0.64</v>
      </c>
      <c r="CZ523" s="13">
        <v>-3.63</v>
      </c>
      <c r="DA523" s="13">
        <v>-1.9</v>
      </c>
      <c r="DB523" s="27">
        <v>13.24</v>
      </c>
      <c r="DC523" s="27">
        <v>-27.65</v>
      </c>
      <c r="DD523" s="27">
        <v>40.880000000000003</v>
      </c>
      <c r="DE523" s="27">
        <v>1.1299999999999999</v>
      </c>
      <c r="DF523" s="27">
        <v>1.36</v>
      </c>
      <c r="DG523" s="27">
        <v>-16.760000000000002</v>
      </c>
      <c r="DH523" s="27">
        <v>18.11</v>
      </c>
      <c r="DI523" s="27">
        <v>1.35</v>
      </c>
      <c r="DJ523" s="1">
        <v>186</v>
      </c>
      <c r="DK523" s="1"/>
      <c r="DL523" s="1"/>
      <c r="DM523" s="1">
        <v>0.625</v>
      </c>
      <c r="DN523" s="1">
        <v>0</v>
      </c>
      <c r="DO523" s="1">
        <v>0</v>
      </c>
      <c r="DP523" s="16">
        <f t="shared" si="206"/>
        <v>-3.3595744680851065</v>
      </c>
    </row>
    <row r="524" spans="1:120" x14ac:dyDescent="0.2">
      <c r="A524" s="13">
        <v>3</v>
      </c>
      <c r="B524" s="13" t="s">
        <v>1945</v>
      </c>
      <c r="C524" s="13" t="s">
        <v>879</v>
      </c>
      <c r="D524" s="13" t="s">
        <v>257</v>
      </c>
      <c r="E524" s="13" t="s">
        <v>141</v>
      </c>
      <c r="F524" s="1" t="s">
        <v>142</v>
      </c>
      <c r="G524" s="13">
        <v>76</v>
      </c>
      <c r="H524" s="13">
        <v>208</v>
      </c>
      <c r="I524" s="13" t="s">
        <v>125</v>
      </c>
      <c r="J524" s="13">
        <v>2009</v>
      </c>
      <c r="K524" s="13">
        <v>3</v>
      </c>
      <c r="L524" s="13">
        <v>66</v>
      </c>
      <c r="M524" s="1"/>
      <c r="N524" s="1">
        <v>24</v>
      </c>
      <c r="O524" s="13" t="s">
        <v>1946</v>
      </c>
      <c r="P524" s="13" t="s">
        <v>1947</v>
      </c>
      <c r="Q524" s="1" t="str">
        <f t="shared" si="184"/>
        <v>LAK</v>
      </c>
      <c r="R524" s="13" t="s">
        <v>206</v>
      </c>
      <c r="S524" s="1"/>
      <c r="T524" s="13" t="s">
        <v>173</v>
      </c>
      <c r="U524" s="13">
        <v>71</v>
      </c>
      <c r="V524" s="13">
        <v>2</v>
      </c>
      <c r="W524" s="13">
        <v>22</v>
      </c>
      <c r="X524" s="14">
        <v>8</v>
      </c>
      <c r="Y524" s="13">
        <v>24</v>
      </c>
      <c r="Z524" s="13">
        <v>11</v>
      </c>
      <c r="AA524" s="1">
        <v>74</v>
      </c>
      <c r="AB524" s="14">
        <v>50</v>
      </c>
      <c r="AC524" s="14">
        <v>72</v>
      </c>
      <c r="AD524" s="15">
        <f t="shared" si="185"/>
        <v>2.7027027027027029E-2</v>
      </c>
      <c r="AE524" s="15">
        <f t="shared" si="186"/>
        <v>1.020408163265306E-2</v>
      </c>
      <c r="AF524" s="16">
        <v>1128.8333333333001</v>
      </c>
      <c r="AG524" s="17">
        <f t="shared" si="187"/>
        <v>15.899061032863381</v>
      </c>
      <c r="AH524" s="29">
        <v>1543</v>
      </c>
      <c r="AI524" s="17">
        <f t="shared" si="188"/>
        <v>21.732394366197184</v>
      </c>
      <c r="AJ524" s="19">
        <f t="shared" si="189"/>
        <v>0.73158349535534672</v>
      </c>
      <c r="AK524" s="20">
        <f>'Even Strength'!AA524+'Power Play'!R524+'Penalty Kill'!L524</f>
        <v>93.461538461538453</v>
      </c>
      <c r="AL524" s="19">
        <f t="shared" si="190"/>
        <v>4.9676884462062354</v>
      </c>
      <c r="AM524" s="15">
        <f>IF(('Even Strength'!BR524+'Power Play'!AK524+'Penalty Kill'!AG524)&gt;0,V524/('Even Strength'!BR524+'Power Play'!AK524+'Penalty Kill'!AG524),0)</f>
        <v>4.2553191489361701E-2</v>
      </c>
      <c r="AN524" s="15">
        <f>IF(('Even Strength'!BR524+'Power Play'!AK524+'Penalty Kill'!AG524)&gt;0,W524/('Even Strength'!BR524+'Power Play'!AK524+'Penalty Kill'!AG524),0)</f>
        <v>0.46808510638297873</v>
      </c>
      <c r="AO524" s="15">
        <f t="shared" si="191"/>
        <v>0.51063829787234039</v>
      </c>
      <c r="AP524" s="13">
        <v>1</v>
      </c>
      <c r="AQ524" s="13">
        <v>0</v>
      </c>
      <c r="AR524" s="21">
        <f t="shared" si="192"/>
        <v>1</v>
      </c>
      <c r="AS524" s="22">
        <v>0</v>
      </c>
      <c r="AT524" s="1"/>
      <c r="AU524" s="1"/>
      <c r="AV524">
        <v>128</v>
      </c>
      <c r="AW524" s="13">
        <v>175</v>
      </c>
      <c r="AX524" s="13">
        <v>56</v>
      </c>
      <c r="AY524" s="13">
        <v>50</v>
      </c>
      <c r="AZ524" s="13">
        <v>45</v>
      </c>
      <c r="BA524" s="13">
        <v>12</v>
      </c>
      <c r="BB524" s="16">
        <f t="shared" si="193"/>
        <v>6.8034844234462364</v>
      </c>
      <c r="BC524" s="17">
        <f t="shared" si="194"/>
        <v>9.3016388601804003</v>
      </c>
      <c r="BD524" s="17">
        <f t="shared" si="195"/>
        <v>2.9765244352577285</v>
      </c>
      <c r="BE524" s="17">
        <f t="shared" si="196"/>
        <v>2.6576111029086862</v>
      </c>
      <c r="BF524" s="17">
        <f t="shared" si="197"/>
        <v>2.3918499926178174</v>
      </c>
      <c r="BG524" s="17">
        <f t="shared" si="198"/>
        <v>0.63782666469808469</v>
      </c>
      <c r="BH524" s="13">
        <v>52</v>
      </c>
      <c r="BI524" s="13">
        <v>15</v>
      </c>
      <c r="BJ524" s="13">
        <v>4</v>
      </c>
      <c r="BK524" s="13">
        <v>0</v>
      </c>
      <c r="BL524" s="13">
        <v>0</v>
      </c>
      <c r="BM524" s="13">
        <v>0</v>
      </c>
      <c r="BN524" s="13">
        <f t="shared" si="199"/>
        <v>287</v>
      </c>
      <c r="BO524" s="16">
        <v>5.8460000000000001</v>
      </c>
      <c r="BP524" s="1"/>
      <c r="BQ524" s="1"/>
      <c r="BR524" s="23" t="str">
        <f t="shared" si="200"/>
        <v xml:space="preserve"> </v>
      </c>
      <c r="BS524" s="1"/>
      <c r="BT524" s="13">
        <v>0</v>
      </c>
      <c r="BU524" s="13">
        <v>17</v>
      </c>
      <c r="BV524" s="13">
        <v>0</v>
      </c>
      <c r="BW524" s="13">
        <v>0</v>
      </c>
      <c r="BX524" s="13">
        <v>1</v>
      </c>
      <c r="BY524" s="13">
        <v>0</v>
      </c>
      <c r="BZ524" s="13">
        <v>0</v>
      </c>
      <c r="CA524" s="13">
        <v>0</v>
      </c>
      <c r="CB524" s="23">
        <f t="shared" si="201"/>
        <v>0</v>
      </c>
      <c r="CC524" s="16">
        <v>1.5</v>
      </c>
      <c r="CD524" s="16">
        <v>3.5</v>
      </c>
      <c r="CE524" s="16">
        <v>5</v>
      </c>
      <c r="CF524" s="24">
        <f t="shared" si="202"/>
        <v>7.0422535211267609E-2</v>
      </c>
      <c r="CG524" s="24">
        <f t="shared" si="203"/>
        <v>0.26576111029086857</v>
      </c>
      <c r="CH524" s="25">
        <v>2</v>
      </c>
      <c r="CI524" s="16">
        <v>22.2</v>
      </c>
      <c r="CJ524" s="16">
        <v>23.2</v>
      </c>
      <c r="CK524" s="16">
        <v>8</v>
      </c>
      <c r="CL524" s="16">
        <v>3.5</v>
      </c>
      <c r="CM524" s="16">
        <v>4.5</v>
      </c>
      <c r="CN524" s="16">
        <v>0</v>
      </c>
      <c r="CO524" s="16">
        <v>8</v>
      </c>
      <c r="CP524" s="26">
        <f t="shared" si="204"/>
        <v>0.11267605633802817</v>
      </c>
      <c r="CQ524" s="26">
        <f t="shared" si="205"/>
        <v>0.42521777646538977</v>
      </c>
      <c r="CR524" s="13">
        <v>1</v>
      </c>
      <c r="CS524" s="13">
        <v>1</v>
      </c>
      <c r="CT524" s="13">
        <v>2</v>
      </c>
      <c r="CU524" s="13">
        <v>0.01</v>
      </c>
      <c r="CV524" s="13">
        <v>0.95</v>
      </c>
      <c r="CW524" s="13">
        <v>0.15</v>
      </c>
      <c r="CX524" s="13">
        <v>-1.87</v>
      </c>
      <c r="CY524" s="13">
        <v>3.19</v>
      </c>
      <c r="CZ524" s="13">
        <v>-2.08</v>
      </c>
      <c r="DA524" s="13">
        <v>0.35</v>
      </c>
      <c r="DB524" s="27">
        <v>8.58</v>
      </c>
      <c r="DC524" s="27">
        <v>-38.76</v>
      </c>
      <c r="DD524" s="27">
        <v>47.34</v>
      </c>
      <c r="DE524" s="27">
        <v>2.85</v>
      </c>
      <c r="DF524" s="27">
        <v>17.55</v>
      </c>
      <c r="DG524" s="27">
        <v>-15.67</v>
      </c>
      <c r="DH524" s="27">
        <v>33.22</v>
      </c>
      <c r="DI524" s="27">
        <v>2</v>
      </c>
      <c r="DJ524" s="1">
        <v>186</v>
      </c>
      <c r="DK524" s="1"/>
      <c r="DL524" s="1"/>
      <c r="DM524" s="1">
        <v>0.65</v>
      </c>
      <c r="DN524" s="1">
        <v>0</v>
      </c>
      <c r="DO524" s="1">
        <v>0</v>
      </c>
      <c r="DP524" s="16">
        <f t="shared" si="206"/>
        <v>7.7872340425531918</v>
      </c>
    </row>
    <row r="525" spans="1:120" x14ac:dyDescent="0.2">
      <c r="A525" s="13">
        <v>54</v>
      </c>
      <c r="B525" s="13" t="s">
        <v>1948</v>
      </c>
      <c r="C525" s="13" t="s">
        <v>1949</v>
      </c>
      <c r="D525" s="13" t="s">
        <v>1287</v>
      </c>
      <c r="E525" s="13" t="s">
        <v>141</v>
      </c>
      <c r="F525" s="1" t="s">
        <v>142</v>
      </c>
      <c r="G525" s="13">
        <v>77</v>
      </c>
      <c r="H525" s="13">
        <v>209</v>
      </c>
      <c r="I525" s="13" t="s">
        <v>150</v>
      </c>
      <c r="J525" s="13">
        <v>2005</v>
      </c>
      <c r="K525" s="13">
        <v>2</v>
      </c>
      <c r="L525" s="13">
        <v>55</v>
      </c>
      <c r="M525" s="1"/>
      <c r="N525" s="1">
        <v>28</v>
      </c>
      <c r="O525" s="13" t="s">
        <v>144</v>
      </c>
      <c r="P525" s="13" t="s">
        <v>1950</v>
      </c>
      <c r="Q525" s="1" t="str">
        <f t="shared" si="184"/>
        <v>BOS</v>
      </c>
      <c r="R525" s="13" t="s">
        <v>314</v>
      </c>
      <c r="S525" s="1"/>
      <c r="T525" s="13" t="s">
        <v>173</v>
      </c>
      <c r="U525" s="13">
        <v>63</v>
      </c>
      <c r="V525" s="13">
        <v>1</v>
      </c>
      <c r="W525" s="13">
        <v>6</v>
      </c>
      <c r="X525" s="14">
        <v>2</v>
      </c>
      <c r="Y525" s="13">
        <v>7</v>
      </c>
      <c r="Z525" s="13">
        <v>-2</v>
      </c>
      <c r="AA525" s="1">
        <v>60</v>
      </c>
      <c r="AB525" s="14">
        <v>26</v>
      </c>
      <c r="AC525" s="14">
        <v>49</v>
      </c>
      <c r="AD525" s="15">
        <f t="shared" si="185"/>
        <v>1.6666666666666666E-2</v>
      </c>
      <c r="AE525" s="15">
        <f t="shared" si="186"/>
        <v>7.4074074074074077E-3</v>
      </c>
      <c r="AF525" s="16">
        <v>1161.4666666666999</v>
      </c>
      <c r="AG525" s="17">
        <f t="shared" si="187"/>
        <v>18.435978835979363</v>
      </c>
      <c r="AH525" s="29">
        <v>1576</v>
      </c>
      <c r="AI525" s="17">
        <f t="shared" si="188"/>
        <v>25.015873015873016</v>
      </c>
      <c r="AJ525" s="19">
        <f t="shared" si="189"/>
        <v>0.7369712351946065</v>
      </c>
      <c r="AK525" s="20">
        <f>'Even Strength'!AA525+'Power Play'!R525+'Penalty Kill'!L525</f>
        <v>34.846153846153847</v>
      </c>
      <c r="AL525" s="19">
        <f t="shared" si="190"/>
        <v>1.8001112651554108</v>
      </c>
      <c r="AM525" s="15">
        <f>IF(('Even Strength'!BR525+'Power Play'!AK525+'Penalty Kill'!AG525)&gt;0,V525/('Even Strength'!BR525+'Power Play'!AK525+'Penalty Kill'!AG525),0)</f>
        <v>3.7037037037037035E-2</v>
      </c>
      <c r="AN525" s="15">
        <f>IF(('Even Strength'!BR525+'Power Play'!AK525+'Penalty Kill'!AG525)&gt;0,W525/('Even Strength'!BR525+'Power Play'!AK525+'Penalty Kill'!AG525),0)</f>
        <v>0.22222222222222221</v>
      </c>
      <c r="AO525" s="15">
        <f t="shared" si="191"/>
        <v>0.25925925925925924</v>
      </c>
      <c r="AP525" s="13">
        <v>0</v>
      </c>
      <c r="AQ525" s="13">
        <v>1</v>
      </c>
      <c r="AR525" s="21">
        <f t="shared" si="192"/>
        <v>0</v>
      </c>
      <c r="AS525" s="22">
        <v>0</v>
      </c>
      <c r="AT525" s="1"/>
      <c r="AU525" s="1"/>
      <c r="AV525">
        <v>132</v>
      </c>
      <c r="AW525" s="13">
        <v>141</v>
      </c>
      <c r="AX525" s="13">
        <v>91</v>
      </c>
      <c r="AY525" s="13">
        <v>26</v>
      </c>
      <c r="AZ525" s="13">
        <v>22</v>
      </c>
      <c r="BA525" s="13">
        <v>7</v>
      </c>
      <c r="BB525" s="16">
        <f t="shared" si="193"/>
        <v>6.8189645276085757</v>
      </c>
      <c r="BC525" s="17">
        <f t="shared" si="194"/>
        <v>7.2838939272182506</v>
      </c>
      <c r="BD525" s="17">
        <f t="shared" si="195"/>
        <v>4.7009528182756082</v>
      </c>
      <c r="BE525" s="17">
        <f t="shared" si="196"/>
        <v>1.343129376650174</v>
      </c>
      <c r="BF525" s="17">
        <f t="shared" si="197"/>
        <v>1.1364940879347625</v>
      </c>
      <c r="BG525" s="17">
        <f t="shared" si="198"/>
        <v>0.36161175525196987</v>
      </c>
      <c r="BH525" s="13">
        <v>85</v>
      </c>
      <c r="BI525" s="13">
        <v>25</v>
      </c>
      <c r="BJ525" s="13">
        <v>5</v>
      </c>
      <c r="BK525" s="13">
        <v>1</v>
      </c>
      <c r="BL525" s="13">
        <v>0</v>
      </c>
      <c r="BM525" s="13">
        <v>0</v>
      </c>
      <c r="BN525" s="13">
        <f t="shared" si="199"/>
        <v>322</v>
      </c>
      <c r="BO525" s="16">
        <v>-6.3929999999999998</v>
      </c>
      <c r="BP525" s="1"/>
      <c r="BQ525" s="1"/>
      <c r="BR525" s="23" t="str">
        <f t="shared" si="200"/>
        <v xml:space="preserve"> </v>
      </c>
      <c r="BS525" s="1"/>
      <c r="BT525" s="13">
        <v>0</v>
      </c>
      <c r="BU525" s="13">
        <v>18</v>
      </c>
      <c r="BV525" s="13">
        <v>0</v>
      </c>
      <c r="BW525" s="13">
        <v>0</v>
      </c>
      <c r="BX525" s="13">
        <v>0</v>
      </c>
      <c r="BY525" s="13">
        <v>0</v>
      </c>
      <c r="BZ525" s="13">
        <v>0</v>
      </c>
      <c r="CA525" s="13">
        <v>0</v>
      </c>
      <c r="CB525" s="23">
        <f t="shared" si="201"/>
        <v>0</v>
      </c>
      <c r="CC525" s="16">
        <v>-0.60000000000000009</v>
      </c>
      <c r="CD525" s="16">
        <v>2.2999999999999998</v>
      </c>
      <c r="CE525" s="16">
        <v>1.8</v>
      </c>
      <c r="CF525" s="24">
        <f t="shared" si="202"/>
        <v>2.8571428571428571E-2</v>
      </c>
      <c r="CG525" s="24">
        <f t="shared" si="203"/>
        <v>9.2985879921935133E-2</v>
      </c>
      <c r="CH525" s="25">
        <v>3</v>
      </c>
      <c r="CI525" s="16">
        <v>16.7</v>
      </c>
      <c r="CJ525" s="16">
        <v>23.5</v>
      </c>
      <c r="CK525" s="16">
        <v>-6.4</v>
      </c>
      <c r="CL525" s="16">
        <v>-1.3</v>
      </c>
      <c r="CM525" s="16">
        <v>2.2000000000000002</v>
      </c>
      <c r="CN525" s="16">
        <v>0</v>
      </c>
      <c r="CO525" s="16">
        <v>0.9</v>
      </c>
      <c r="CP525" s="26">
        <f t="shared" si="204"/>
        <v>1.4285714285714285E-2</v>
      </c>
      <c r="CQ525" s="26">
        <f t="shared" si="205"/>
        <v>4.6492939960967566E-2</v>
      </c>
      <c r="CR525" s="13">
        <v>0</v>
      </c>
      <c r="CS525" s="13">
        <v>0</v>
      </c>
      <c r="CT525" s="13">
        <v>0</v>
      </c>
      <c r="CU525" s="13">
        <v>0</v>
      </c>
      <c r="CV525" s="13">
        <v>0.31</v>
      </c>
      <c r="CW525" s="13">
        <v>-1.33</v>
      </c>
      <c r="CX525" s="13">
        <v>-2.67</v>
      </c>
      <c r="CY525" s="13">
        <v>2.2800000000000002</v>
      </c>
      <c r="CZ525" s="13">
        <v>-0.71</v>
      </c>
      <c r="DA525" s="13">
        <v>-2.12</v>
      </c>
      <c r="DB525" s="27">
        <v>-48.21</v>
      </c>
      <c r="DC525" s="27">
        <v>9.56</v>
      </c>
      <c r="DD525" s="27">
        <v>-57.77</v>
      </c>
      <c r="DE525" s="27">
        <v>-3.46</v>
      </c>
      <c r="DF525" s="27">
        <v>-37.299999999999997</v>
      </c>
      <c r="DG525" s="27">
        <v>-16.760000000000002</v>
      </c>
      <c r="DH525" s="27">
        <v>-20.54</v>
      </c>
      <c r="DI525" s="27">
        <v>-1.23</v>
      </c>
      <c r="DJ525" s="1">
        <v>186</v>
      </c>
      <c r="DK525" s="28">
        <v>18</v>
      </c>
      <c r="DL525" s="28" t="s">
        <v>1951</v>
      </c>
      <c r="DM525" s="1">
        <v>1.5670000000000002</v>
      </c>
      <c r="DN525" s="1">
        <v>0.34400000000000003</v>
      </c>
      <c r="DO525" s="1">
        <v>0</v>
      </c>
      <c r="DP525" s="16">
        <f t="shared" si="206"/>
        <v>-1.2638297872340427</v>
      </c>
    </row>
    <row r="526" spans="1:120" x14ac:dyDescent="0.2">
      <c r="A526" s="13">
        <v>59</v>
      </c>
      <c r="B526" s="13" t="s">
        <v>1952</v>
      </c>
      <c r="C526" s="13" t="s">
        <v>1953</v>
      </c>
      <c r="D526" s="13" t="s">
        <v>1093</v>
      </c>
      <c r="E526" s="13" t="s">
        <v>123</v>
      </c>
      <c r="F526" s="1" t="s">
        <v>124</v>
      </c>
      <c r="G526" s="13">
        <v>73</v>
      </c>
      <c r="H526" s="13">
        <v>195</v>
      </c>
      <c r="I526" s="13" t="s">
        <v>150</v>
      </c>
      <c r="J526" s="1"/>
      <c r="K526" s="1"/>
      <c r="L526" s="1"/>
      <c r="M526" s="1"/>
      <c r="N526" s="1">
        <v>24</v>
      </c>
      <c r="O526" s="13" t="s">
        <v>1954</v>
      </c>
      <c r="P526" s="13" t="s">
        <v>1955</v>
      </c>
      <c r="Q526" s="1" t="str">
        <f t="shared" si="184"/>
        <v>PIT</v>
      </c>
      <c r="R526" s="13" t="s">
        <v>153</v>
      </c>
      <c r="S526" s="1"/>
      <c r="T526" s="13" t="s">
        <v>137</v>
      </c>
      <c r="U526" s="13">
        <v>12</v>
      </c>
      <c r="V526" s="13">
        <v>0</v>
      </c>
      <c r="W526" s="13">
        <v>1</v>
      </c>
      <c r="X526" s="14">
        <v>0</v>
      </c>
      <c r="Y526" s="13">
        <v>1</v>
      </c>
      <c r="Z526" s="13">
        <v>-2</v>
      </c>
      <c r="AA526" s="1">
        <v>13</v>
      </c>
      <c r="AB526" s="14">
        <v>4</v>
      </c>
      <c r="AC526" s="14">
        <v>6</v>
      </c>
      <c r="AD526" s="15">
        <f t="shared" si="185"/>
        <v>0</v>
      </c>
      <c r="AE526" s="15">
        <f t="shared" si="186"/>
        <v>0</v>
      </c>
      <c r="AF526" s="16">
        <v>132.4166666667</v>
      </c>
      <c r="AG526" s="17">
        <f t="shared" si="187"/>
        <v>11.034722222225</v>
      </c>
      <c r="AH526" s="29">
        <v>197</v>
      </c>
      <c r="AI526" s="17">
        <f t="shared" si="188"/>
        <v>16.416666666666668</v>
      </c>
      <c r="AJ526" s="19">
        <f t="shared" si="189"/>
        <v>0.67216582064314723</v>
      </c>
      <c r="AK526" s="20">
        <f>'Even Strength'!AA526+'Power Play'!R526+'Penalty Kill'!L526</f>
        <v>0</v>
      </c>
      <c r="AL526" s="19">
        <f t="shared" si="190"/>
        <v>0</v>
      </c>
      <c r="AM526" s="15">
        <f>IF(('Even Strength'!BR526+'Power Play'!AK526+'Penalty Kill'!AG526)&gt;0,V526/('Even Strength'!BR526+'Power Play'!AK526+'Penalty Kill'!AG526),0)</f>
        <v>0</v>
      </c>
      <c r="AN526" s="15">
        <f>IF(('Even Strength'!BR526+'Power Play'!AK526+'Penalty Kill'!AG526)&gt;0,W526/('Even Strength'!BR526+'Power Play'!AK526+'Penalty Kill'!AG526),0)</f>
        <v>0.5</v>
      </c>
      <c r="AO526" s="15">
        <f t="shared" si="191"/>
        <v>0.5</v>
      </c>
      <c r="AP526" s="13">
        <v>0</v>
      </c>
      <c r="AQ526" s="13">
        <v>0</v>
      </c>
      <c r="AR526" s="21">
        <f t="shared" si="192"/>
        <v>0</v>
      </c>
      <c r="AS526" s="22">
        <v>0</v>
      </c>
      <c r="AT526" s="1"/>
      <c r="AU526" s="1"/>
      <c r="AV526">
        <v>16</v>
      </c>
      <c r="AW526" s="13">
        <v>40</v>
      </c>
      <c r="AX526" s="13">
        <v>8</v>
      </c>
      <c r="AY526" s="13">
        <v>4</v>
      </c>
      <c r="AZ526" s="13">
        <v>4</v>
      </c>
      <c r="BA526" s="13">
        <v>3</v>
      </c>
      <c r="BB526" s="16">
        <f t="shared" si="193"/>
        <v>7.2498426683430459</v>
      </c>
      <c r="BC526" s="17">
        <f t="shared" si="194"/>
        <v>18.124606670857617</v>
      </c>
      <c r="BD526" s="17">
        <f t="shared" si="195"/>
        <v>3.624921334171523</v>
      </c>
      <c r="BE526" s="17">
        <f t="shared" si="196"/>
        <v>1.8124606670857615</v>
      </c>
      <c r="BF526" s="17">
        <f t="shared" si="197"/>
        <v>1.8124606670857615</v>
      </c>
      <c r="BG526" s="17">
        <f t="shared" si="198"/>
        <v>1.3593455003143211</v>
      </c>
      <c r="BH526" s="13">
        <v>14</v>
      </c>
      <c r="BI526" s="13">
        <v>7</v>
      </c>
      <c r="BJ526" s="13">
        <v>0</v>
      </c>
      <c r="BK526" s="13">
        <v>0</v>
      </c>
      <c r="BL526" s="13">
        <v>0</v>
      </c>
      <c r="BM526" s="13">
        <v>0</v>
      </c>
      <c r="BN526" s="13">
        <f t="shared" si="199"/>
        <v>62</v>
      </c>
      <c r="BO526" s="16">
        <v>-2.214</v>
      </c>
      <c r="BP526" s="1"/>
      <c r="BQ526" s="1"/>
      <c r="BR526" s="23" t="str">
        <f t="shared" si="200"/>
        <v xml:space="preserve"> </v>
      </c>
      <c r="BS526" s="1"/>
      <c r="BT526" s="13">
        <v>0</v>
      </c>
      <c r="BU526" s="13">
        <v>3</v>
      </c>
      <c r="BV526" s="13">
        <v>0</v>
      </c>
      <c r="BW526" s="13">
        <v>0</v>
      </c>
      <c r="BX526" s="13">
        <v>0</v>
      </c>
      <c r="BY526" s="13">
        <v>0</v>
      </c>
      <c r="BZ526" s="13">
        <v>0</v>
      </c>
      <c r="CA526" s="13">
        <v>0</v>
      </c>
      <c r="CB526" s="23">
        <f t="shared" si="201"/>
        <v>0</v>
      </c>
      <c r="CC526" s="16">
        <v>-0.30000000000000004</v>
      </c>
      <c r="CD526" s="16">
        <v>0.1</v>
      </c>
      <c r="CE526" s="16">
        <v>-0.2</v>
      </c>
      <c r="CF526" s="24">
        <f t="shared" si="202"/>
        <v>-1.6666666666666666E-2</v>
      </c>
      <c r="CG526" s="24">
        <f t="shared" si="203"/>
        <v>-9.0623033354288077E-2</v>
      </c>
      <c r="CH526" s="25">
        <v>4</v>
      </c>
      <c r="CI526" s="16">
        <v>2.1</v>
      </c>
      <c r="CJ526" s="16">
        <v>2.5</v>
      </c>
      <c r="CK526" s="16">
        <v>-2.2999999999999998</v>
      </c>
      <c r="CL526" s="16">
        <v>-0.60000000000000009</v>
      </c>
      <c r="CM526" s="16">
        <v>0.2</v>
      </c>
      <c r="CN526" s="16">
        <v>0</v>
      </c>
      <c r="CO526" s="16">
        <v>-0.4</v>
      </c>
      <c r="CP526" s="26">
        <f t="shared" si="204"/>
        <v>-3.3333333333333333E-2</v>
      </c>
      <c r="CQ526" s="26">
        <f t="shared" si="205"/>
        <v>-0.18124606670857615</v>
      </c>
      <c r="CR526" s="13">
        <v>0</v>
      </c>
      <c r="CS526" s="13">
        <v>0</v>
      </c>
      <c r="CT526" s="13">
        <v>0</v>
      </c>
      <c r="CU526" s="13">
        <v>0</v>
      </c>
      <c r="CV526" s="13">
        <v>0.35</v>
      </c>
      <c r="CW526" s="13">
        <v>-0.65</v>
      </c>
      <c r="CX526" s="13">
        <v>-0.25</v>
      </c>
      <c r="CY526" s="13">
        <v>-0.60000000000000009</v>
      </c>
      <c r="CZ526" s="13">
        <v>-0.9</v>
      </c>
      <c r="DA526" s="13">
        <v>-2.0499999999999998</v>
      </c>
      <c r="DB526" s="27">
        <v>-3.56</v>
      </c>
      <c r="DC526" s="27">
        <v>8.94</v>
      </c>
      <c r="DD526" s="27">
        <v>-12.49</v>
      </c>
      <c r="DE526" s="27">
        <v>-6.21</v>
      </c>
      <c r="DF526" s="27">
        <v>-12.02</v>
      </c>
      <c r="DG526" s="27">
        <v>7.76</v>
      </c>
      <c r="DH526" s="27">
        <v>-19.78</v>
      </c>
      <c r="DI526" s="27">
        <v>-9.82</v>
      </c>
      <c r="DJ526" s="1">
        <v>31</v>
      </c>
      <c r="DK526" s="1"/>
      <c r="DL526" s="1"/>
      <c r="DM526" s="1">
        <v>0.14599999999999999</v>
      </c>
      <c r="DN526" s="1">
        <v>0</v>
      </c>
      <c r="DO526" s="1">
        <v>0</v>
      </c>
      <c r="DP526" s="16">
        <f t="shared" si="206"/>
        <v>-0.51560283687943265</v>
      </c>
    </row>
    <row r="527" spans="1:120" x14ac:dyDescent="0.2">
      <c r="A527" s="13">
        <v>7</v>
      </c>
      <c r="B527" s="13" t="s">
        <v>1956</v>
      </c>
      <c r="C527" s="13" t="s">
        <v>1957</v>
      </c>
      <c r="D527" s="13" t="s">
        <v>931</v>
      </c>
      <c r="E527" s="13" t="s">
        <v>123</v>
      </c>
      <c r="F527" s="1" t="s">
        <v>124</v>
      </c>
      <c r="G527" s="13">
        <v>75</v>
      </c>
      <c r="H527" s="13">
        <v>205</v>
      </c>
      <c r="I527" s="13" t="s">
        <v>125</v>
      </c>
      <c r="J527" s="13">
        <v>2010</v>
      </c>
      <c r="K527" s="13">
        <v>2</v>
      </c>
      <c r="L527" s="13">
        <v>38</v>
      </c>
      <c r="M527" s="1"/>
      <c r="N527" s="1">
        <v>22</v>
      </c>
      <c r="O527" s="13" t="s">
        <v>1958</v>
      </c>
      <c r="P527" s="13" t="s">
        <v>1959</v>
      </c>
      <c r="Q527" s="1" t="str">
        <f t="shared" si="184"/>
        <v>NJD</v>
      </c>
      <c r="R527" s="13" t="s">
        <v>398</v>
      </c>
      <c r="S527" s="1"/>
      <c r="T527" s="13" t="s">
        <v>173</v>
      </c>
      <c r="U527" s="13">
        <v>66</v>
      </c>
      <c r="V527" s="13">
        <v>2</v>
      </c>
      <c r="W527" s="13">
        <v>12</v>
      </c>
      <c r="X527" s="14">
        <v>4</v>
      </c>
      <c r="Y527" s="13">
        <v>14</v>
      </c>
      <c r="Z527" s="13">
        <v>-14</v>
      </c>
      <c r="AA527" s="1">
        <v>47</v>
      </c>
      <c r="AB527" s="14">
        <v>31</v>
      </c>
      <c r="AC527" s="14">
        <v>37</v>
      </c>
      <c r="AD527" s="15">
        <f t="shared" si="185"/>
        <v>4.2553191489361701E-2</v>
      </c>
      <c r="AE527" s="15">
        <f t="shared" si="186"/>
        <v>1.7391304347826087E-2</v>
      </c>
      <c r="AF527" s="16">
        <v>1356.5833333333001</v>
      </c>
      <c r="AG527" s="17">
        <f t="shared" si="187"/>
        <v>20.554292929292426</v>
      </c>
      <c r="AH527" s="29">
        <v>1701</v>
      </c>
      <c r="AI527" s="17">
        <f t="shared" si="188"/>
        <v>25.772727272727273</v>
      </c>
      <c r="AJ527" s="19">
        <f t="shared" si="189"/>
        <v>0.79752106603956496</v>
      </c>
      <c r="AK527" s="20">
        <f>'Even Strength'!AA527+'Power Play'!R527+'Penalty Kill'!L527</f>
        <v>47.404761904761912</v>
      </c>
      <c r="AL527" s="19">
        <f t="shared" si="190"/>
        <v>2.0966538836187363</v>
      </c>
      <c r="AM527" s="15">
        <f>IF(('Even Strength'!BR527+'Power Play'!AK527+'Penalty Kill'!AG527)&gt;0,V527/('Even Strength'!BR527+'Power Play'!AK527+'Penalty Kill'!AG527),0)</f>
        <v>4.7619047619047616E-2</v>
      </c>
      <c r="AN527" s="15">
        <f>IF(('Even Strength'!BR527+'Power Play'!AK527+'Penalty Kill'!AG527)&gt;0,W527/('Even Strength'!BR527+'Power Play'!AK527+'Penalty Kill'!AG527),0)</f>
        <v>0.2857142857142857</v>
      </c>
      <c r="AO527" s="15">
        <f t="shared" si="191"/>
        <v>0.33333333333333331</v>
      </c>
      <c r="AP527" s="13">
        <v>0</v>
      </c>
      <c r="AQ527" s="13">
        <v>0</v>
      </c>
      <c r="AR527" s="21">
        <f t="shared" si="192"/>
        <v>0</v>
      </c>
      <c r="AS527" s="22">
        <v>0</v>
      </c>
      <c r="AT527" s="1"/>
      <c r="AU527" s="1"/>
      <c r="AV527">
        <v>128</v>
      </c>
      <c r="AW527" s="13">
        <v>59</v>
      </c>
      <c r="AX527" s="13">
        <v>89</v>
      </c>
      <c r="AY527" s="13">
        <v>31</v>
      </c>
      <c r="AZ527" s="13">
        <v>32</v>
      </c>
      <c r="BA527" s="13">
        <v>18</v>
      </c>
      <c r="BB527" s="16">
        <f t="shared" si="193"/>
        <v>5.6612814054918763</v>
      </c>
      <c r="BC527" s="17">
        <f t="shared" si="194"/>
        <v>2.6094968978439121</v>
      </c>
      <c r="BD527" s="17">
        <f t="shared" si="195"/>
        <v>3.9363597272560709</v>
      </c>
      <c r="BE527" s="17">
        <f t="shared" si="196"/>
        <v>1.371091590392564</v>
      </c>
      <c r="BF527" s="17">
        <f t="shared" si="197"/>
        <v>1.4153203513729691</v>
      </c>
      <c r="BG527" s="17">
        <f t="shared" si="198"/>
        <v>0.79611769764729512</v>
      </c>
      <c r="BH527" s="13">
        <v>24</v>
      </c>
      <c r="BI527" s="13">
        <v>12</v>
      </c>
      <c r="BJ527" s="13">
        <v>0</v>
      </c>
      <c r="BK527" s="13">
        <v>0</v>
      </c>
      <c r="BL527" s="13">
        <v>0</v>
      </c>
      <c r="BM527" s="13">
        <v>0</v>
      </c>
      <c r="BN527" s="13">
        <f t="shared" si="199"/>
        <v>172</v>
      </c>
      <c r="BO527" s="16">
        <v>2.4929999999999999</v>
      </c>
      <c r="BP527" s="1"/>
      <c r="BQ527" s="1"/>
      <c r="BR527" s="23" t="str">
        <f t="shared" si="200"/>
        <v xml:space="preserve"> </v>
      </c>
      <c r="BS527" s="1"/>
      <c r="BT527" s="13">
        <v>0</v>
      </c>
      <c r="BU527" s="13">
        <v>17</v>
      </c>
      <c r="BV527" s="13">
        <v>0</v>
      </c>
      <c r="BW527" s="13">
        <v>0</v>
      </c>
      <c r="BX527" s="13">
        <v>0</v>
      </c>
      <c r="BY527" s="13">
        <v>0</v>
      </c>
      <c r="BZ527" s="13">
        <v>0</v>
      </c>
      <c r="CA527" s="13">
        <v>0</v>
      </c>
      <c r="CB527" s="23">
        <f t="shared" si="201"/>
        <v>0</v>
      </c>
      <c r="CC527" s="16">
        <v>0.1</v>
      </c>
      <c r="CD527" s="16">
        <v>2.2999999999999998</v>
      </c>
      <c r="CE527" s="16">
        <v>2.4</v>
      </c>
      <c r="CF527" s="24">
        <f t="shared" si="202"/>
        <v>3.6363636363636362E-2</v>
      </c>
      <c r="CG527" s="24">
        <f t="shared" si="203"/>
        <v>0.10614902635297267</v>
      </c>
      <c r="CH527" s="25">
        <v>3</v>
      </c>
      <c r="CI527" s="16">
        <v>28.7</v>
      </c>
      <c r="CJ527" s="16">
        <v>27.1</v>
      </c>
      <c r="CK527" s="16">
        <v>-9.1</v>
      </c>
      <c r="CL527" s="16">
        <v>-1.6</v>
      </c>
      <c r="CM527" s="16">
        <v>1.4</v>
      </c>
      <c r="CN527" s="16">
        <v>0</v>
      </c>
      <c r="CO527" s="16">
        <v>-0.1</v>
      </c>
      <c r="CP527" s="26">
        <f t="shared" si="204"/>
        <v>-1.5151515151515152E-3</v>
      </c>
      <c r="CQ527" s="26">
        <f t="shared" si="205"/>
        <v>-4.4228760980405289E-3</v>
      </c>
      <c r="CR527" s="13">
        <v>0</v>
      </c>
      <c r="CS527" s="13">
        <v>0</v>
      </c>
      <c r="CT527" s="13">
        <v>0</v>
      </c>
      <c r="CU527" s="13">
        <v>0</v>
      </c>
      <c r="CV527" s="13">
        <v>0.04</v>
      </c>
      <c r="CW527" s="13">
        <v>0.86</v>
      </c>
      <c r="CX527" s="13">
        <v>-8.15</v>
      </c>
      <c r="CY527" s="13">
        <v>2.08</v>
      </c>
      <c r="CZ527" s="13">
        <v>-0.31</v>
      </c>
      <c r="DA527" s="13">
        <v>-5.48</v>
      </c>
      <c r="DB527" s="27">
        <v>-87.04</v>
      </c>
      <c r="DC527" s="27">
        <v>-12.83</v>
      </c>
      <c r="DD527" s="27">
        <v>-74.209999999999994</v>
      </c>
      <c r="DE527" s="27">
        <v>-4.0199999999999996</v>
      </c>
      <c r="DF527" s="27">
        <v>-48.41</v>
      </c>
      <c r="DG527" s="27">
        <v>-2.08</v>
      </c>
      <c r="DH527" s="27">
        <v>-46.33</v>
      </c>
      <c r="DI527" s="27">
        <v>-2.5099999999999998</v>
      </c>
      <c r="DJ527" s="1">
        <v>186</v>
      </c>
      <c r="DK527" s="28">
        <v>16</v>
      </c>
      <c r="DL527" s="28" t="s">
        <v>1960</v>
      </c>
      <c r="DM527" s="1">
        <v>0.9</v>
      </c>
      <c r="DN527" s="1">
        <v>0.154</v>
      </c>
      <c r="DO527" s="1">
        <v>0.06</v>
      </c>
      <c r="DP527" s="16">
        <f t="shared" si="206"/>
        <v>-0.84468085106382973</v>
      </c>
    </row>
    <row r="528" spans="1:120" x14ac:dyDescent="0.2">
      <c r="A528" s="13">
        <v>41</v>
      </c>
      <c r="B528" s="13" t="s">
        <v>1961</v>
      </c>
      <c r="C528" s="13" t="s">
        <v>1962</v>
      </c>
      <c r="D528" s="1"/>
      <c r="E528" s="13" t="s">
        <v>684</v>
      </c>
      <c r="F528" s="1" t="s">
        <v>257</v>
      </c>
      <c r="G528" s="13">
        <v>74</v>
      </c>
      <c r="H528" s="13">
        <v>223</v>
      </c>
      <c r="I528" s="13" t="s">
        <v>125</v>
      </c>
      <c r="J528" s="13">
        <v>2004</v>
      </c>
      <c r="K528" s="13">
        <v>1</v>
      </c>
      <c r="L528" s="13">
        <v>23</v>
      </c>
      <c r="M528" s="1"/>
      <c r="N528" s="1">
        <v>29</v>
      </c>
      <c r="O528" s="13" t="s">
        <v>1963</v>
      </c>
      <c r="P528" s="13" t="s">
        <v>1964</v>
      </c>
      <c r="Q528" s="1" t="str">
        <f t="shared" si="184"/>
        <v>BUF</v>
      </c>
      <c r="R528" s="13" t="s">
        <v>238</v>
      </c>
      <c r="S528" s="1"/>
      <c r="T528" s="13" t="s">
        <v>173</v>
      </c>
      <c r="U528" s="13">
        <v>60</v>
      </c>
      <c r="V528" s="13">
        <v>7</v>
      </c>
      <c r="W528" s="13">
        <v>7</v>
      </c>
      <c r="X528" s="14">
        <v>3</v>
      </c>
      <c r="Y528" s="13">
        <v>14</v>
      </c>
      <c r="Z528" s="13">
        <v>-13</v>
      </c>
      <c r="AA528" s="1">
        <v>67</v>
      </c>
      <c r="AB528" s="14">
        <v>25</v>
      </c>
      <c r="AC528" s="14">
        <v>47</v>
      </c>
      <c r="AD528" s="15">
        <f t="shared" si="185"/>
        <v>0.1044776119402985</v>
      </c>
      <c r="AE528" s="15">
        <f t="shared" si="186"/>
        <v>5.0359712230215826E-2</v>
      </c>
      <c r="AF528" s="16">
        <v>1074.5999999999999</v>
      </c>
      <c r="AG528" s="17">
        <f t="shared" si="187"/>
        <v>17.91</v>
      </c>
      <c r="AH528" s="29">
        <v>1429</v>
      </c>
      <c r="AI528" s="17">
        <f t="shared" si="188"/>
        <v>23.816666666666666</v>
      </c>
      <c r="AJ528" s="19">
        <f t="shared" si="189"/>
        <v>0.75199440167949605</v>
      </c>
      <c r="AK528" s="20">
        <f>'Even Strength'!AA528+'Power Play'!R528+'Penalty Kill'!L528</f>
        <v>35.53125</v>
      </c>
      <c r="AL528" s="19">
        <f t="shared" si="190"/>
        <v>1.9838777219430486</v>
      </c>
      <c r="AM528" s="15">
        <f>IF(('Even Strength'!BR528+'Power Play'!AK528+'Penalty Kill'!AG528)&gt;0,V528/('Even Strength'!BR528+'Power Play'!AK528+'Penalty Kill'!AG528),0)</f>
        <v>0.18421052631578946</v>
      </c>
      <c r="AN528" s="15">
        <f>IF(('Even Strength'!BR528+'Power Play'!AK528+'Penalty Kill'!AG528)&gt;0,W528/('Even Strength'!BR528+'Power Play'!AK528+'Penalty Kill'!AG528),0)</f>
        <v>0.18421052631578946</v>
      </c>
      <c r="AO528" s="15">
        <f t="shared" si="191"/>
        <v>0.36842105263157893</v>
      </c>
      <c r="AP528" s="13">
        <v>0</v>
      </c>
      <c r="AQ528" s="13">
        <v>0</v>
      </c>
      <c r="AR528" s="21">
        <f t="shared" si="192"/>
        <v>0</v>
      </c>
      <c r="AS528" s="22">
        <v>0</v>
      </c>
      <c r="AT528" s="1"/>
      <c r="AU528" s="1"/>
      <c r="AV528">
        <v>50</v>
      </c>
      <c r="AW528" s="13">
        <v>67</v>
      </c>
      <c r="AX528" s="13">
        <v>94</v>
      </c>
      <c r="AY528" s="13">
        <v>25</v>
      </c>
      <c r="AZ528" s="13">
        <v>18</v>
      </c>
      <c r="BA528" s="13">
        <v>8</v>
      </c>
      <c r="BB528" s="16">
        <f t="shared" si="193"/>
        <v>2.7917364600781691</v>
      </c>
      <c r="BC528" s="17">
        <f t="shared" si="194"/>
        <v>3.7409268565047462</v>
      </c>
      <c r="BD528" s="17">
        <f t="shared" si="195"/>
        <v>5.2484645449469571</v>
      </c>
      <c r="BE528" s="17">
        <f t="shared" si="196"/>
        <v>1.3958682300390846</v>
      </c>
      <c r="BF528" s="17">
        <f t="shared" si="197"/>
        <v>1.0050251256281408</v>
      </c>
      <c r="BG528" s="17">
        <f t="shared" si="198"/>
        <v>0.44667783361250701</v>
      </c>
      <c r="BH528" s="13">
        <v>36</v>
      </c>
      <c r="BI528" s="13">
        <v>18</v>
      </c>
      <c r="BJ528" s="13">
        <v>0</v>
      </c>
      <c r="BK528" s="13">
        <v>0</v>
      </c>
      <c r="BL528" s="13">
        <v>0</v>
      </c>
      <c r="BM528" s="13">
        <v>0</v>
      </c>
      <c r="BN528" s="13">
        <f t="shared" si="199"/>
        <v>197</v>
      </c>
      <c r="BO528" s="16">
        <v>-8.4429999999999996</v>
      </c>
      <c r="BP528" s="1"/>
      <c r="BQ528" s="1"/>
      <c r="BR528" s="23" t="str">
        <f t="shared" si="200"/>
        <v xml:space="preserve"> </v>
      </c>
      <c r="BS528" s="1"/>
      <c r="BT528" s="13">
        <v>0</v>
      </c>
      <c r="BU528" s="13">
        <v>11</v>
      </c>
      <c r="BV528" s="13">
        <v>0</v>
      </c>
      <c r="BW528" s="13">
        <v>0</v>
      </c>
      <c r="BX528" s="13">
        <v>1</v>
      </c>
      <c r="BY528" s="13">
        <v>0</v>
      </c>
      <c r="BZ528" s="13">
        <v>0</v>
      </c>
      <c r="CA528" s="13">
        <v>0</v>
      </c>
      <c r="CB528" s="23">
        <f t="shared" si="201"/>
        <v>0</v>
      </c>
      <c r="CC528" s="16">
        <v>1</v>
      </c>
      <c r="CD528" s="16">
        <v>1.7000000000000002</v>
      </c>
      <c r="CE528" s="16">
        <v>2.7</v>
      </c>
      <c r="CF528" s="24">
        <f t="shared" si="202"/>
        <v>4.5000000000000005E-2</v>
      </c>
      <c r="CG528" s="24">
        <f t="shared" si="203"/>
        <v>0.15075376884422115</v>
      </c>
      <c r="CH528" s="25">
        <v>1</v>
      </c>
      <c r="CI528" s="16">
        <v>21.2</v>
      </c>
      <c r="CJ528" s="16">
        <v>24.8</v>
      </c>
      <c r="CK528" s="16">
        <v>4.5</v>
      </c>
      <c r="CL528" s="16">
        <v>1</v>
      </c>
      <c r="CM528" s="16">
        <v>1.6</v>
      </c>
      <c r="CN528" s="16">
        <v>0</v>
      </c>
      <c r="CO528" s="16">
        <v>2.7</v>
      </c>
      <c r="CP528" s="26">
        <f t="shared" si="204"/>
        <v>4.5000000000000005E-2</v>
      </c>
      <c r="CQ528" s="26">
        <f t="shared" si="205"/>
        <v>0.15075376884422115</v>
      </c>
      <c r="CR528" s="13">
        <v>1</v>
      </c>
      <c r="CS528" s="13">
        <v>0</v>
      </c>
      <c r="CT528" s="13">
        <v>1</v>
      </c>
      <c r="CU528" s="13">
        <v>0</v>
      </c>
      <c r="CV528" s="13">
        <v>-0.61</v>
      </c>
      <c r="CW528" s="13">
        <v>-1.36</v>
      </c>
      <c r="CX528" s="13">
        <v>0.30000000000000004</v>
      </c>
      <c r="CY528" s="13">
        <v>-1.9500000000000002</v>
      </c>
      <c r="CZ528" s="13">
        <v>1.79</v>
      </c>
      <c r="DA528" s="13">
        <v>-1.83</v>
      </c>
      <c r="DB528" s="27">
        <v>38.65</v>
      </c>
      <c r="DC528" s="27">
        <v>47.39</v>
      </c>
      <c r="DD528" s="27">
        <v>-8.74</v>
      </c>
      <c r="DE528" s="27">
        <v>-0.59</v>
      </c>
      <c r="DF528" s="27">
        <v>40.32</v>
      </c>
      <c r="DG528" s="27">
        <v>45.7</v>
      </c>
      <c r="DH528" s="27">
        <v>-5.38</v>
      </c>
      <c r="DI528" s="27">
        <v>-0.36</v>
      </c>
      <c r="DJ528" s="1">
        <v>186</v>
      </c>
      <c r="DK528" s="28">
        <v>8</v>
      </c>
      <c r="DL528" s="28" t="s">
        <v>1965</v>
      </c>
      <c r="DM528" s="1">
        <v>4.125</v>
      </c>
      <c r="DN528" s="1">
        <v>0.10100000000000001</v>
      </c>
      <c r="DO528" s="1">
        <v>0</v>
      </c>
      <c r="DP528" s="16">
        <f t="shared" si="206"/>
        <v>-4.9063829787234043</v>
      </c>
    </row>
    <row r="529" spans="1:120" x14ac:dyDescent="0.2">
      <c r="A529" s="13">
        <v>3</v>
      </c>
      <c r="B529" s="13" t="s">
        <v>1966</v>
      </c>
      <c r="C529" s="13" t="s">
        <v>164</v>
      </c>
      <c r="D529" s="13" t="s">
        <v>158</v>
      </c>
      <c r="E529" s="13" t="s">
        <v>141</v>
      </c>
      <c r="F529" s="1" t="s">
        <v>142</v>
      </c>
      <c r="G529" s="13">
        <v>75</v>
      </c>
      <c r="H529" s="13">
        <v>230</v>
      </c>
      <c r="I529" s="13" t="s">
        <v>125</v>
      </c>
      <c r="J529" s="13">
        <v>2003</v>
      </c>
      <c r="K529" s="13">
        <v>6</v>
      </c>
      <c r="L529" s="13">
        <v>168</v>
      </c>
      <c r="M529" s="1"/>
      <c r="N529" s="1">
        <v>29</v>
      </c>
      <c r="O529" s="13" t="s">
        <v>1967</v>
      </c>
      <c r="P529" s="13" t="s">
        <v>1968</v>
      </c>
      <c r="Q529" s="1" t="str">
        <f t="shared" si="184"/>
        <v>OTT</v>
      </c>
      <c r="R529" s="13" t="s">
        <v>482</v>
      </c>
      <c r="S529" s="1"/>
      <c r="T529" s="13" t="s">
        <v>173</v>
      </c>
      <c r="U529" s="13">
        <v>45</v>
      </c>
      <c r="V529" s="13">
        <v>1</v>
      </c>
      <c r="W529" s="13">
        <v>10</v>
      </c>
      <c r="X529" s="14">
        <v>2</v>
      </c>
      <c r="Y529" s="13">
        <v>11</v>
      </c>
      <c r="Z529" s="13">
        <v>22</v>
      </c>
      <c r="AA529" s="1">
        <v>49</v>
      </c>
      <c r="AB529" s="14">
        <v>18</v>
      </c>
      <c r="AC529" s="14">
        <v>24</v>
      </c>
      <c r="AD529" s="15">
        <f t="shared" si="185"/>
        <v>2.0408163265306121E-2</v>
      </c>
      <c r="AE529" s="15">
        <f t="shared" si="186"/>
        <v>1.098901098901099E-2</v>
      </c>
      <c r="AF529" s="16">
        <v>1020.0166666667</v>
      </c>
      <c r="AG529" s="17">
        <f t="shared" si="187"/>
        <v>22.667037037037776</v>
      </c>
      <c r="AH529" s="29">
        <v>1185</v>
      </c>
      <c r="AI529" s="17">
        <f t="shared" si="188"/>
        <v>26.333333333333332</v>
      </c>
      <c r="AJ529" s="19">
        <f t="shared" si="189"/>
        <v>0.86077355836852321</v>
      </c>
      <c r="AK529" s="20">
        <f>'Even Strength'!AA529+'Power Play'!R529+'Penalty Kill'!L529</f>
        <v>22.85</v>
      </c>
      <c r="AL529" s="19">
        <f t="shared" si="190"/>
        <v>1.3440956847109904</v>
      </c>
      <c r="AM529" s="15">
        <f>IF(('Even Strength'!BR529+'Power Play'!AK529+'Penalty Kill'!AG529)&gt;0,V529/('Even Strength'!BR529+'Power Play'!AK529+'Penalty Kill'!AG529),0)</f>
        <v>2.5000000000000001E-2</v>
      </c>
      <c r="AN529" s="15">
        <f>IF(('Even Strength'!BR529+'Power Play'!AK529+'Penalty Kill'!AG529)&gt;0,W529/('Even Strength'!BR529+'Power Play'!AK529+'Penalty Kill'!AG529),0)</f>
        <v>0.25</v>
      </c>
      <c r="AO529" s="15">
        <f t="shared" si="191"/>
        <v>0.27500000000000002</v>
      </c>
      <c r="AP529" s="13">
        <v>0</v>
      </c>
      <c r="AQ529" s="13">
        <v>1</v>
      </c>
      <c r="AR529" s="21">
        <f t="shared" si="192"/>
        <v>0</v>
      </c>
      <c r="AS529" s="22">
        <v>0</v>
      </c>
      <c r="AT529" s="1"/>
      <c r="AU529" s="1"/>
      <c r="AV529">
        <v>65</v>
      </c>
      <c r="AW529" s="13">
        <v>94</v>
      </c>
      <c r="AX529" s="13">
        <v>70</v>
      </c>
      <c r="AY529" s="13">
        <v>18</v>
      </c>
      <c r="AZ529" s="13">
        <v>24</v>
      </c>
      <c r="BA529" s="13">
        <v>12</v>
      </c>
      <c r="BB529" s="16">
        <f t="shared" si="193"/>
        <v>3.8234669368146332</v>
      </c>
      <c r="BC529" s="17">
        <f t="shared" si="194"/>
        <v>5.5293214163165461</v>
      </c>
      <c r="BD529" s="17">
        <f t="shared" si="195"/>
        <v>4.117579778108067</v>
      </c>
      <c r="BE529" s="17">
        <f t="shared" si="196"/>
        <v>1.05880622865636</v>
      </c>
      <c r="BF529" s="17">
        <f t="shared" si="197"/>
        <v>1.41174163820848</v>
      </c>
      <c r="BG529" s="17">
        <f t="shared" si="198"/>
        <v>0.70587081910423999</v>
      </c>
      <c r="BH529" s="13">
        <v>18</v>
      </c>
      <c r="BI529" s="13">
        <v>9</v>
      </c>
      <c r="BJ529" s="13">
        <v>0</v>
      </c>
      <c r="BK529" s="13">
        <v>0</v>
      </c>
      <c r="BL529" s="13">
        <v>0</v>
      </c>
      <c r="BM529" s="13">
        <v>0</v>
      </c>
      <c r="BN529" s="13">
        <f t="shared" si="199"/>
        <v>182</v>
      </c>
      <c r="BO529" s="16">
        <v>-0.746</v>
      </c>
      <c r="BP529" s="1"/>
      <c r="BQ529" s="1"/>
      <c r="BR529" s="23" t="str">
        <f t="shared" si="200"/>
        <v xml:space="preserve"> </v>
      </c>
      <c r="BS529" s="1"/>
      <c r="BT529" s="13">
        <v>0</v>
      </c>
      <c r="BU529" s="13">
        <v>12</v>
      </c>
      <c r="BV529" s="13">
        <v>0</v>
      </c>
      <c r="BW529" s="13">
        <v>0</v>
      </c>
      <c r="BX529" s="13">
        <v>0</v>
      </c>
      <c r="BY529" s="13">
        <v>0</v>
      </c>
      <c r="BZ529" s="13">
        <v>0</v>
      </c>
      <c r="CA529" s="13">
        <v>0</v>
      </c>
      <c r="CB529" s="23">
        <f t="shared" si="201"/>
        <v>0</v>
      </c>
      <c r="CC529" s="16">
        <v>0.1</v>
      </c>
      <c r="CD529" s="16">
        <v>3.8</v>
      </c>
      <c r="CE529" s="16">
        <v>3.9</v>
      </c>
      <c r="CF529" s="24">
        <f t="shared" si="202"/>
        <v>8.666666666666667E-2</v>
      </c>
      <c r="CG529" s="24">
        <f t="shared" si="203"/>
        <v>0.22940801620887799</v>
      </c>
      <c r="CH529" s="25">
        <v>4</v>
      </c>
      <c r="CI529" s="16">
        <v>14.3</v>
      </c>
      <c r="CJ529" s="16">
        <v>20.100000000000001</v>
      </c>
      <c r="CK529" s="16">
        <v>16.7</v>
      </c>
      <c r="CL529" s="16">
        <v>0.7</v>
      </c>
      <c r="CM529" s="16">
        <v>4.5999999999999996</v>
      </c>
      <c r="CN529" s="16">
        <v>0</v>
      </c>
      <c r="CO529" s="16">
        <v>5.4</v>
      </c>
      <c r="CP529" s="26">
        <f t="shared" si="204"/>
        <v>0.12000000000000001</v>
      </c>
      <c r="CQ529" s="26">
        <f t="shared" si="205"/>
        <v>0.31764186859690802</v>
      </c>
      <c r="CR529" s="13">
        <v>1</v>
      </c>
      <c r="CS529" s="13">
        <v>0</v>
      </c>
      <c r="CT529" s="13">
        <v>1</v>
      </c>
      <c r="CU529" s="13">
        <v>-0.01</v>
      </c>
      <c r="CV529" s="13">
        <v>-0.63</v>
      </c>
      <c r="CW529" s="13">
        <v>0.46</v>
      </c>
      <c r="CX529" s="13">
        <v>0.13</v>
      </c>
      <c r="CY529" s="13">
        <v>4.4000000000000004</v>
      </c>
      <c r="CZ529" s="13">
        <v>-0.65</v>
      </c>
      <c r="DA529" s="13">
        <v>3.7</v>
      </c>
      <c r="DB529" s="27">
        <v>-23.7</v>
      </c>
      <c r="DC529" s="27">
        <v>-60.52</v>
      </c>
      <c r="DD529" s="27">
        <v>36.82</v>
      </c>
      <c r="DE529" s="27">
        <v>2.48</v>
      </c>
      <c r="DF529" s="27">
        <v>-13.91</v>
      </c>
      <c r="DG529" s="27">
        <v>-60.12</v>
      </c>
      <c r="DH529" s="27">
        <v>46.21</v>
      </c>
      <c r="DI529" s="27">
        <v>3.11</v>
      </c>
      <c r="DJ529" s="1">
        <v>186</v>
      </c>
      <c r="DK529" s="28">
        <v>36</v>
      </c>
      <c r="DL529" s="28" t="s">
        <v>425</v>
      </c>
      <c r="DM529" s="1">
        <v>3</v>
      </c>
      <c r="DN529" s="1">
        <v>0.878</v>
      </c>
      <c r="DO529" s="1">
        <v>0</v>
      </c>
      <c r="DP529" s="16">
        <f t="shared" si="206"/>
        <v>0.18723404255319132</v>
      </c>
    </row>
    <row r="530" spans="1:120" x14ac:dyDescent="0.2">
      <c r="A530" s="13">
        <v>9</v>
      </c>
      <c r="B530" s="13" t="s">
        <v>1969</v>
      </c>
      <c r="C530" s="13" t="s">
        <v>1970</v>
      </c>
      <c r="D530" s="1"/>
      <c r="E530" s="13" t="s">
        <v>1012</v>
      </c>
      <c r="F530" s="1" t="s">
        <v>1013</v>
      </c>
      <c r="G530" s="13">
        <v>74</v>
      </c>
      <c r="H530" s="13">
        <v>216</v>
      </c>
      <c r="I530" s="13" t="s">
        <v>125</v>
      </c>
      <c r="J530" s="13">
        <v>2003</v>
      </c>
      <c r="K530" s="13">
        <v>1</v>
      </c>
      <c r="L530" s="13">
        <v>6</v>
      </c>
      <c r="M530" s="1"/>
      <c r="N530" s="1">
        <v>30</v>
      </c>
      <c r="O530" s="13" t="s">
        <v>1840</v>
      </c>
      <c r="P530" s="13" t="s">
        <v>1971</v>
      </c>
      <c r="Q530" s="1" t="str">
        <f t="shared" si="184"/>
        <v>OTT</v>
      </c>
      <c r="R530" s="13" t="s">
        <v>482</v>
      </c>
      <c r="S530" s="1"/>
      <c r="T530" s="13" t="s">
        <v>129</v>
      </c>
      <c r="U530" s="13">
        <v>66</v>
      </c>
      <c r="V530" s="13">
        <v>13</v>
      </c>
      <c r="W530" s="13">
        <v>21</v>
      </c>
      <c r="X530" s="14">
        <v>12</v>
      </c>
      <c r="Y530" s="13">
        <v>34</v>
      </c>
      <c r="Z530" s="13">
        <v>3</v>
      </c>
      <c r="AA530" s="1">
        <v>130</v>
      </c>
      <c r="AB530" s="14">
        <v>55</v>
      </c>
      <c r="AC530" s="14">
        <v>50</v>
      </c>
      <c r="AD530" s="15">
        <f t="shared" si="185"/>
        <v>0.1</v>
      </c>
      <c r="AE530" s="15">
        <f t="shared" si="186"/>
        <v>5.5319148936170209E-2</v>
      </c>
      <c r="AF530" s="16">
        <v>1080.4666666666999</v>
      </c>
      <c r="AG530" s="17">
        <f t="shared" si="187"/>
        <v>16.370707070707574</v>
      </c>
      <c r="AH530" s="29">
        <v>1484</v>
      </c>
      <c r="AI530" s="17">
        <f t="shared" si="188"/>
        <v>22.484848484848484</v>
      </c>
      <c r="AJ530" s="19">
        <f t="shared" si="189"/>
        <v>0.72807726864332878</v>
      </c>
      <c r="AK530" s="20">
        <f>'Even Strength'!AA530+'Power Play'!R530+'Penalty Kill'!L530</f>
        <v>126.13333333333333</v>
      </c>
      <c r="AL530" s="19">
        <f t="shared" si="190"/>
        <v>7.0043808231009139</v>
      </c>
      <c r="AM530" s="15">
        <f>IF(('Even Strength'!BR530+'Power Play'!AK530+'Penalty Kill'!AG530)&gt;0,V530/('Even Strength'!BR530+'Power Play'!AK530+'Penalty Kill'!AG530),0)</f>
        <v>0.27659574468085107</v>
      </c>
      <c r="AN530" s="15">
        <f>IF(('Even Strength'!BR530+'Power Play'!AK530+'Penalty Kill'!AG530)&gt;0,W530/('Even Strength'!BR530+'Power Play'!AK530+'Penalty Kill'!AG530),0)</f>
        <v>0.44680851063829785</v>
      </c>
      <c r="AO530" s="15">
        <f t="shared" si="191"/>
        <v>0.72340425531914887</v>
      </c>
      <c r="AP530" s="13">
        <v>11</v>
      </c>
      <c r="AQ530" s="13">
        <v>12</v>
      </c>
      <c r="AR530" s="21">
        <f t="shared" si="192"/>
        <v>0.47826086956521741</v>
      </c>
      <c r="AS530" s="22">
        <v>0.5</v>
      </c>
      <c r="AT530" s="1"/>
      <c r="AU530" s="1"/>
      <c r="AV530">
        <v>87</v>
      </c>
      <c r="AW530" s="13">
        <v>64</v>
      </c>
      <c r="AX530" s="13">
        <v>40</v>
      </c>
      <c r="AY530" s="13">
        <v>55</v>
      </c>
      <c r="AZ530" s="13">
        <v>12</v>
      </c>
      <c r="BA530" s="13">
        <v>23</v>
      </c>
      <c r="BB530" s="16">
        <f t="shared" si="193"/>
        <v>4.831245758005652</v>
      </c>
      <c r="BC530" s="17">
        <f t="shared" si="194"/>
        <v>3.5540198679581803</v>
      </c>
      <c r="BD530" s="17">
        <f t="shared" si="195"/>
        <v>2.2212624174738629</v>
      </c>
      <c r="BE530" s="17">
        <f t="shared" si="196"/>
        <v>3.054235824026561</v>
      </c>
      <c r="BF530" s="17">
        <f t="shared" si="197"/>
        <v>0.6663787252421588</v>
      </c>
      <c r="BG530" s="17">
        <f t="shared" si="198"/>
        <v>1.2772258900474711</v>
      </c>
      <c r="BH530" s="13">
        <v>33</v>
      </c>
      <c r="BI530" s="13">
        <v>14</v>
      </c>
      <c r="BJ530" s="13">
        <v>1</v>
      </c>
      <c r="BK530" s="13">
        <v>0</v>
      </c>
      <c r="BL530" s="13">
        <v>0</v>
      </c>
      <c r="BM530" s="13">
        <v>0</v>
      </c>
      <c r="BN530" s="13">
        <f t="shared" si="199"/>
        <v>138</v>
      </c>
      <c r="BO530" s="16">
        <v>-0.56300000000000006</v>
      </c>
      <c r="BP530" s="13">
        <v>2</v>
      </c>
      <c r="BQ530" s="13">
        <v>1</v>
      </c>
      <c r="BR530" s="23">
        <f t="shared" si="200"/>
        <v>0.5</v>
      </c>
      <c r="BS530" s="13">
        <v>0</v>
      </c>
      <c r="BT530" s="13">
        <v>3</v>
      </c>
      <c r="BU530" s="13">
        <v>17</v>
      </c>
      <c r="BV530" s="13">
        <v>0</v>
      </c>
      <c r="BW530" s="13">
        <v>0</v>
      </c>
      <c r="BX530" s="13">
        <v>1</v>
      </c>
      <c r="BY530" s="13">
        <v>0</v>
      </c>
      <c r="BZ530" s="13">
        <v>0</v>
      </c>
      <c r="CA530" s="13">
        <v>0</v>
      </c>
      <c r="CB530" s="23">
        <f t="shared" si="201"/>
        <v>0</v>
      </c>
      <c r="CC530" s="16">
        <v>2.4</v>
      </c>
      <c r="CD530" s="16">
        <v>1.2</v>
      </c>
      <c r="CE530" s="16">
        <v>3.5</v>
      </c>
      <c r="CF530" s="24">
        <f t="shared" si="202"/>
        <v>5.3030303030303032E-2</v>
      </c>
      <c r="CG530" s="24">
        <f t="shared" si="203"/>
        <v>0.19436046152896297</v>
      </c>
      <c r="CH530" s="25">
        <v>7</v>
      </c>
      <c r="CI530" s="16">
        <v>24.1</v>
      </c>
      <c r="CJ530" s="16">
        <v>22.1</v>
      </c>
      <c r="CK530" s="16">
        <v>-0.1</v>
      </c>
      <c r="CL530" s="16">
        <v>3.6</v>
      </c>
      <c r="CM530" s="16">
        <v>1.7000000000000002</v>
      </c>
      <c r="CN530" s="16">
        <v>0.4</v>
      </c>
      <c r="CO530" s="16">
        <v>5.6</v>
      </c>
      <c r="CP530" s="26">
        <f t="shared" si="204"/>
        <v>8.484848484848484E-2</v>
      </c>
      <c r="CQ530" s="26">
        <f t="shared" si="205"/>
        <v>0.31097673844634077</v>
      </c>
      <c r="CR530" s="13">
        <v>1</v>
      </c>
      <c r="CS530" s="13">
        <v>1</v>
      </c>
      <c r="CT530" s="13">
        <v>2</v>
      </c>
      <c r="CU530" s="13">
        <v>0.02</v>
      </c>
      <c r="CV530" s="13">
        <v>-0.12</v>
      </c>
      <c r="CW530" s="13">
        <v>0.84</v>
      </c>
      <c r="CX530" s="13">
        <v>2.71</v>
      </c>
      <c r="CY530" s="13">
        <v>-0.69</v>
      </c>
      <c r="CZ530" s="13">
        <v>-0.43</v>
      </c>
      <c r="DA530" s="13">
        <v>2.33</v>
      </c>
      <c r="DB530" s="27">
        <v>-14.2</v>
      </c>
      <c r="DC530" s="27">
        <v>0.16</v>
      </c>
      <c r="DD530" s="27">
        <v>-14.36</v>
      </c>
      <c r="DE530" s="27">
        <v>-1.05</v>
      </c>
      <c r="DF530" s="27">
        <v>-19.809999999999999</v>
      </c>
      <c r="DG530" s="27">
        <v>3.31</v>
      </c>
      <c r="DH530" s="27">
        <v>-23.12</v>
      </c>
      <c r="DI530" s="27">
        <v>-1.69</v>
      </c>
      <c r="DJ530" s="1">
        <v>186</v>
      </c>
      <c r="DK530" s="28">
        <v>15</v>
      </c>
      <c r="DL530" s="28" t="s">
        <v>1972</v>
      </c>
      <c r="DM530" s="1">
        <v>4</v>
      </c>
      <c r="DN530" s="1">
        <v>0.53700000000000003</v>
      </c>
      <c r="DO530" s="1">
        <v>0</v>
      </c>
      <c r="DP530" s="16">
        <f t="shared" si="206"/>
        <v>-1.7404255319148945</v>
      </c>
    </row>
    <row r="531" spans="1:120" x14ac:dyDescent="0.2">
      <c r="A531" s="13">
        <v>6</v>
      </c>
      <c r="B531" s="13" t="s">
        <v>1973</v>
      </c>
      <c r="C531" s="13" t="s">
        <v>1970</v>
      </c>
      <c r="D531" s="1"/>
      <c r="E531" s="13" t="s">
        <v>1012</v>
      </c>
      <c r="F531" s="1" t="s">
        <v>1013</v>
      </c>
      <c r="G531" s="13">
        <v>74</v>
      </c>
      <c r="H531" s="13">
        <v>210</v>
      </c>
      <c r="I531" s="13" t="s">
        <v>150</v>
      </c>
      <c r="J531" s="1"/>
      <c r="K531" s="1"/>
      <c r="L531" s="1"/>
      <c r="M531" s="1"/>
      <c r="N531" s="1">
        <v>32</v>
      </c>
      <c r="O531" s="13" t="s">
        <v>1974</v>
      </c>
      <c r="P531" s="13" t="s">
        <v>1971</v>
      </c>
      <c r="Q531" s="1" t="str">
        <f t="shared" si="184"/>
        <v>STL</v>
      </c>
      <c r="R531" s="13" t="s">
        <v>1975</v>
      </c>
      <c r="S531" s="1">
        <v>53</v>
      </c>
      <c r="T531" s="13" t="s">
        <v>173</v>
      </c>
      <c r="U531" s="13">
        <v>68</v>
      </c>
      <c r="V531" s="13">
        <v>4</v>
      </c>
      <c r="W531" s="13">
        <v>8</v>
      </c>
      <c r="X531" s="14">
        <v>4</v>
      </c>
      <c r="Y531" s="13">
        <v>12</v>
      </c>
      <c r="Z531" s="13">
        <v>-3</v>
      </c>
      <c r="AA531" s="1">
        <v>86</v>
      </c>
      <c r="AB531" s="14">
        <v>34</v>
      </c>
      <c r="AC531" s="14">
        <v>69</v>
      </c>
      <c r="AD531" s="15">
        <f t="shared" si="185"/>
        <v>4.6511627906976744E-2</v>
      </c>
      <c r="AE531" s="15">
        <f t="shared" si="186"/>
        <v>2.1164021164021163E-2</v>
      </c>
      <c r="AF531" s="16">
        <v>1411.7333333332999</v>
      </c>
      <c r="AG531" s="17">
        <f t="shared" si="187"/>
        <v>20.760784313724997</v>
      </c>
      <c r="AH531" s="29">
        <v>1914</v>
      </c>
      <c r="AI531" s="17">
        <f t="shared" si="188"/>
        <v>28.147058823529413</v>
      </c>
      <c r="AJ531" s="19">
        <f t="shared" si="189"/>
        <v>0.73758272378960288</v>
      </c>
      <c r="AK531" s="20">
        <f>'Even Strength'!AA531+'Power Play'!R531+'Penalty Kill'!L531</f>
        <v>28.102564102564106</v>
      </c>
      <c r="AL531" s="19">
        <f t="shared" si="190"/>
        <v>1.1943855162593642</v>
      </c>
      <c r="AM531" s="15">
        <f>IF(('Even Strength'!BR531+'Power Play'!AK531+'Penalty Kill'!AG531)&gt;0,V531/('Even Strength'!BR531+'Power Play'!AK531+'Penalty Kill'!AG531),0)</f>
        <v>9.5238095238095233E-2</v>
      </c>
      <c r="AN531" s="15">
        <f>IF(('Even Strength'!BR531+'Power Play'!AK531+'Penalty Kill'!AG531)&gt;0,W531/('Even Strength'!BR531+'Power Play'!AK531+'Penalty Kill'!AG531),0)</f>
        <v>0.19047619047619047</v>
      </c>
      <c r="AO531" s="15">
        <f t="shared" si="191"/>
        <v>0.2857142857142857</v>
      </c>
      <c r="AP531" s="13">
        <v>0</v>
      </c>
      <c r="AQ531" s="13">
        <v>0</v>
      </c>
      <c r="AR531" s="21">
        <f t="shared" si="192"/>
        <v>0</v>
      </c>
      <c r="AS531" s="22">
        <v>0</v>
      </c>
      <c r="AT531" s="1"/>
      <c r="AU531" s="1"/>
      <c r="AV531">
        <v>175</v>
      </c>
      <c r="AW531" s="13">
        <v>85</v>
      </c>
      <c r="AX531" s="13">
        <v>160</v>
      </c>
      <c r="AY531" s="13">
        <v>34</v>
      </c>
      <c r="AZ531" s="13">
        <v>26</v>
      </c>
      <c r="BA531" s="13">
        <v>16</v>
      </c>
      <c r="BB531" s="16">
        <f t="shared" si="193"/>
        <v>7.437665281450875</v>
      </c>
      <c r="BC531" s="17">
        <f t="shared" si="194"/>
        <v>3.6125802795618531</v>
      </c>
      <c r="BD531" s="17">
        <f t="shared" si="195"/>
        <v>6.8001511144693714</v>
      </c>
      <c r="BE531" s="17">
        <f t="shared" si="196"/>
        <v>1.4450321118247416</v>
      </c>
      <c r="BF531" s="17">
        <f t="shared" si="197"/>
        <v>1.1050245561012728</v>
      </c>
      <c r="BG531" s="17">
        <f t="shared" si="198"/>
        <v>0.68001511144693716</v>
      </c>
      <c r="BH531" s="13">
        <v>18</v>
      </c>
      <c r="BI531" s="13">
        <v>9</v>
      </c>
      <c r="BJ531" s="13">
        <v>0</v>
      </c>
      <c r="BK531" s="13">
        <v>0</v>
      </c>
      <c r="BL531" s="13">
        <v>0</v>
      </c>
      <c r="BM531" s="13">
        <v>0</v>
      </c>
      <c r="BN531" s="13">
        <f t="shared" si="199"/>
        <v>263</v>
      </c>
      <c r="BO531" s="16">
        <v>3.2250000000000001</v>
      </c>
      <c r="BP531" s="1"/>
      <c r="BQ531" s="1"/>
      <c r="BR531" s="23" t="str">
        <f t="shared" si="200"/>
        <v xml:space="preserve"> </v>
      </c>
      <c r="BS531" s="1"/>
      <c r="BT531" s="13">
        <v>1</v>
      </c>
      <c r="BU531" s="13">
        <v>16</v>
      </c>
      <c r="BV531" s="13">
        <v>0</v>
      </c>
      <c r="BW531" s="13">
        <v>1</v>
      </c>
      <c r="BX531" s="13">
        <v>0</v>
      </c>
      <c r="BY531" s="13">
        <v>0</v>
      </c>
      <c r="BZ531" s="13">
        <v>0</v>
      </c>
      <c r="CA531" s="13">
        <v>0</v>
      </c>
      <c r="CB531" s="23">
        <f t="shared" si="201"/>
        <v>0</v>
      </c>
      <c r="CC531" s="16">
        <v>0</v>
      </c>
      <c r="CD531" s="16">
        <v>3.4</v>
      </c>
      <c r="CE531" s="16">
        <v>3.4</v>
      </c>
      <c r="CF531" s="24">
        <f t="shared" si="202"/>
        <v>4.9999999999999996E-2</v>
      </c>
      <c r="CG531" s="24">
        <f t="shared" si="203"/>
        <v>0.14450321118247414</v>
      </c>
      <c r="CH531" s="25">
        <v>5</v>
      </c>
      <c r="CI531" s="16">
        <v>24.1</v>
      </c>
      <c r="CJ531" s="16">
        <v>33.1</v>
      </c>
      <c r="CK531" s="16">
        <v>13.1</v>
      </c>
      <c r="CL531" s="16">
        <v>-0.9</v>
      </c>
      <c r="CM531" s="16">
        <v>4.5999999999999996</v>
      </c>
      <c r="CN531" s="16">
        <v>0</v>
      </c>
      <c r="CO531" s="16">
        <v>3.7</v>
      </c>
      <c r="CP531" s="26">
        <f t="shared" si="204"/>
        <v>5.4411764705882354E-2</v>
      </c>
      <c r="CQ531" s="26">
        <f t="shared" si="205"/>
        <v>0.15725349452210421</v>
      </c>
      <c r="CR531" s="13">
        <v>0</v>
      </c>
      <c r="CS531" s="13">
        <v>0</v>
      </c>
      <c r="CT531" s="13">
        <v>1</v>
      </c>
      <c r="CU531" s="13">
        <v>0</v>
      </c>
      <c r="CV531" s="13">
        <v>-0.5</v>
      </c>
      <c r="CW531" s="13">
        <v>1.42</v>
      </c>
      <c r="CX531" s="13">
        <v>-1.92</v>
      </c>
      <c r="CY531" s="13">
        <v>5.16</v>
      </c>
      <c r="CZ531" s="13">
        <v>-0.54</v>
      </c>
      <c r="DA531" s="13">
        <v>3.62</v>
      </c>
      <c r="DB531" s="27">
        <v>22.74</v>
      </c>
      <c r="DC531" s="27">
        <v>-121.39</v>
      </c>
      <c r="DD531" s="27">
        <v>144.12</v>
      </c>
      <c r="DE531" s="27">
        <v>10.62</v>
      </c>
      <c r="DF531" s="27">
        <v>2.2000000000000002</v>
      </c>
      <c r="DG531" s="27">
        <v>-89.57</v>
      </c>
      <c r="DH531" s="27">
        <v>91.77</v>
      </c>
      <c r="DI531" s="27">
        <v>8.33</v>
      </c>
      <c r="DJ531" s="1">
        <v>186</v>
      </c>
      <c r="DK531" s="28">
        <v>14</v>
      </c>
      <c r="DL531" s="28" t="s">
        <v>359</v>
      </c>
      <c r="DM531" s="1">
        <v>3.5590000000000002</v>
      </c>
      <c r="DN531" s="1">
        <v>0.39100000000000001</v>
      </c>
      <c r="DO531" s="1">
        <v>0</v>
      </c>
      <c r="DP531" s="16">
        <f t="shared" si="206"/>
        <v>-2.7021276595744688</v>
      </c>
    </row>
    <row r="532" spans="1:120" x14ac:dyDescent="0.2">
      <c r="A532" s="13">
        <v>58</v>
      </c>
      <c r="B532" s="13" t="s">
        <v>1976</v>
      </c>
      <c r="C532" s="13" t="s">
        <v>603</v>
      </c>
      <c r="D532" s="13" t="s">
        <v>122</v>
      </c>
      <c r="E532" s="13" t="s">
        <v>123</v>
      </c>
      <c r="F532" s="1" t="s">
        <v>124</v>
      </c>
      <c r="G532" s="13">
        <v>70</v>
      </c>
      <c r="H532" s="13">
        <v>181</v>
      </c>
      <c r="I532" s="13" t="s">
        <v>150</v>
      </c>
      <c r="J532" s="1"/>
      <c r="K532" s="1"/>
      <c r="L532" s="1"/>
      <c r="M532" s="13" t="s">
        <v>159</v>
      </c>
      <c r="N532" s="1">
        <v>26</v>
      </c>
      <c r="O532" s="13" t="s">
        <v>160</v>
      </c>
      <c r="P532" s="13" t="s">
        <v>1977</v>
      </c>
      <c r="Q532" s="1" t="str">
        <f t="shared" si="184"/>
        <v>EDM</v>
      </c>
      <c r="R532" s="13" t="s">
        <v>136</v>
      </c>
      <c r="S532" s="1"/>
      <c r="T532" s="13" t="s">
        <v>146</v>
      </c>
      <c r="U532" s="13">
        <v>9</v>
      </c>
      <c r="V532" s="13">
        <v>1</v>
      </c>
      <c r="W532" s="13">
        <v>5</v>
      </c>
      <c r="X532" s="14">
        <v>3</v>
      </c>
      <c r="Y532" s="13">
        <v>6</v>
      </c>
      <c r="Z532" s="13">
        <v>-2</v>
      </c>
      <c r="AA532" s="1">
        <v>14</v>
      </c>
      <c r="AB532" s="14">
        <v>5</v>
      </c>
      <c r="AC532" s="14">
        <v>2</v>
      </c>
      <c r="AD532" s="15">
        <f t="shared" si="185"/>
        <v>7.1428571428571425E-2</v>
      </c>
      <c r="AE532" s="15">
        <f t="shared" si="186"/>
        <v>4.7619047619047616E-2</v>
      </c>
      <c r="AF532" s="16">
        <v>123.75</v>
      </c>
      <c r="AG532" s="17">
        <f t="shared" si="187"/>
        <v>13.75</v>
      </c>
      <c r="AH532" s="29">
        <v>164</v>
      </c>
      <c r="AI532" s="17">
        <f t="shared" si="188"/>
        <v>18.222222222222221</v>
      </c>
      <c r="AJ532" s="19">
        <f t="shared" si="189"/>
        <v>0.75457317073170727</v>
      </c>
      <c r="AK532" s="20">
        <f>'Even Strength'!AA532+'Power Play'!R532+'Penalty Kill'!L532</f>
        <v>22.333333333333336</v>
      </c>
      <c r="AL532" s="19">
        <f t="shared" si="190"/>
        <v>10.828282828282829</v>
      </c>
      <c r="AM532" s="15">
        <f>IF(('Even Strength'!BR532+'Power Play'!AK532+'Penalty Kill'!AG532)&gt;0,V532/('Even Strength'!BR532+'Power Play'!AK532+'Penalty Kill'!AG532),0)</f>
        <v>0.33333333333333331</v>
      </c>
      <c r="AN532" s="15">
        <f>IF(('Even Strength'!BR532+'Power Play'!AK532+'Penalty Kill'!AG532)&gt;0,W532/('Even Strength'!BR532+'Power Play'!AK532+'Penalty Kill'!AG532),0)</f>
        <v>1.6666666666666667</v>
      </c>
      <c r="AO532" s="15">
        <f t="shared" si="191"/>
        <v>2</v>
      </c>
      <c r="AP532" s="13">
        <v>1</v>
      </c>
      <c r="AQ532" s="13">
        <v>1</v>
      </c>
      <c r="AR532" s="21">
        <f t="shared" si="192"/>
        <v>0.5</v>
      </c>
      <c r="AS532" s="22">
        <v>0.30000000000000004</v>
      </c>
      <c r="AT532" s="1"/>
      <c r="AU532" s="1"/>
      <c r="AV532">
        <v>9</v>
      </c>
      <c r="AW532" s="13">
        <v>7</v>
      </c>
      <c r="AX532" s="13">
        <v>6</v>
      </c>
      <c r="AY532" s="13">
        <v>6</v>
      </c>
      <c r="AZ532" s="13">
        <v>6</v>
      </c>
      <c r="BA532" s="13">
        <v>3</v>
      </c>
      <c r="BB532" s="16">
        <f t="shared" si="193"/>
        <v>4.3636363636363633</v>
      </c>
      <c r="BC532" s="17">
        <f t="shared" si="194"/>
        <v>3.393939393939394</v>
      </c>
      <c r="BD532" s="17">
        <f t="shared" si="195"/>
        <v>2.9090909090909092</v>
      </c>
      <c r="BE532" s="17">
        <f t="shared" si="196"/>
        <v>2.9090909090909092</v>
      </c>
      <c r="BF532" s="17">
        <f t="shared" si="197"/>
        <v>2.9090909090909092</v>
      </c>
      <c r="BG532" s="17">
        <f t="shared" si="198"/>
        <v>1.4545454545454546</v>
      </c>
      <c r="BH532" s="13">
        <v>0</v>
      </c>
      <c r="BI532" s="13">
        <v>0</v>
      </c>
      <c r="BJ532" s="13">
        <v>0</v>
      </c>
      <c r="BK532" s="13">
        <v>0</v>
      </c>
      <c r="BL532" s="13">
        <v>0</v>
      </c>
      <c r="BM532" s="13">
        <v>0</v>
      </c>
      <c r="BN532" s="13">
        <f t="shared" si="199"/>
        <v>13</v>
      </c>
      <c r="BO532" s="16">
        <v>0.78600000000000003</v>
      </c>
      <c r="BP532" s="1"/>
      <c r="BQ532" s="1"/>
      <c r="BR532" s="23" t="str">
        <f t="shared" si="200"/>
        <v xml:space="preserve"> </v>
      </c>
      <c r="BS532" s="1"/>
      <c r="BT532" s="13">
        <v>0</v>
      </c>
      <c r="BU532" s="13">
        <v>2</v>
      </c>
      <c r="BV532" s="13">
        <v>0</v>
      </c>
      <c r="BW532" s="13">
        <v>0</v>
      </c>
      <c r="BX532" s="13">
        <v>0</v>
      </c>
      <c r="BY532" s="13">
        <v>0</v>
      </c>
      <c r="BZ532" s="13">
        <v>1</v>
      </c>
      <c r="CA532" s="13">
        <v>1</v>
      </c>
      <c r="CB532" s="23">
        <f t="shared" si="201"/>
        <v>1</v>
      </c>
      <c r="CC532" s="16">
        <v>0.5</v>
      </c>
      <c r="CD532" s="16">
        <v>0.1</v>
      </c>
      <c r="CE532" s="16">
        <v>0.5</v>
      </c>
      <c r="CF532" s="24">
        <f t="shared" si="202"/>
        <v>5.5555555555555552E-2</v>
      </c>
      <c r="CG532" s="24">
        <f t="shared" si="203"/>
        <v>0.24242424242424243</v>
      </c>
      <c r="CH532" s="25">
        <v>5</v>
      </c>
      <c r="CI532" s="16">
        <v>2.1</v>
      </c>
      <c r="CJ532" s="16">
        <v>2.1</v>
      </c>
      <c r="CK532" s="16">
        <v>-0.4</v>
      </c>
      <c r="CL532" s="16">
        <v>1.3</v>
      </c>
      <c r="CM532" s="16">
        <v>0.1</v>
      </c>
      <c r="CN532" s="16">
        <v>0</v>
      </c>
      <c r="CO532" s="16">
        <v>1.5</v>
      </c>
      <c r="CP532" s="26">
        <f t="shared" si="204"/>
        <v>0.16666666666666666</v>
      </c>
      <c r="CQ532" s="26">
        <f t="shared" si="205"/>
        <v>0.72727272727272729</v>
      </c>
      <c r="CR532" s="13">
        <v>0</v>
      </c>
      <c r="CS532" s="13">
        <v>0</v>
      </c>
      <c r="CT532" s="13">
        <v>1</v>
      </c>
      <c r="CU532" s="13">
        <v>0</v>
      </c>
      <c r="CV532" s="13">
        <v>-0.08</v>
      </c>
      <c r="CW532" s="13">
        <v>0.09</v>
      </c>
      <c r="CX532" s="13">
        <v>1.06</v>
      </c>
      <c r="CY532" s="13">
        <v>-0.76</v>
      </c>
      <c r="CZ532" s="13">
        <v>-0.7</v>
      </c>
      <c r="DA532" s="13">
        <v>-0.39</v>
      </c>
      <c r="DB532" s="27">
        <v>10.75</v>
      </c>
      <c r="DC532" s="27">
        <v>12.97</v>
      </c>
      <c r="DD532" s="27">
        <v>-2.21</v>
      </c>
      <c r="DE532" s="27">
        <v>-1.06</v>
      </c>
      <c r="DF532" s="27">
        <v>21.25</v>
      </c>
      <c r="DG532" s="27">
        <v>12.98</v>
      </c>
      <c r="DH532" s="27">
        <v>8.27</v>
      </c>
      <c r="DI532" s="27">
        <v>3.97</v>
      </c>
      <c r="DJ532" s="1">
        <v>20</v>
      </c>
      <c r="DK532" s="1"/>
      <c r="DL532" s="1"/>
      <c r="DM532" s="1">
        <v>7.2999999999999995E-2</v>
      </c>
      <c r="DN532" s="1">
        <v>0</v>
      </c>
      <c r="DO532" s="1">
        <v>0</v>
      </c>
      <c r="DP532" s="16">
        <f t="shared" si="206"/>
        <v>1.4705101807366736</v>
      </c>
    </row>
    <row r="533" spans="1:120" x14ac:dyDescent="0.2">
      <c r="A533" s="13">
        <v>20</v>
      </c>
      <c r="B533" s="13" t="s">
        <v>1978</v>
      </c>
      <c r="C533" s="13" t="s">
        <v>1979</v>
      </c>
      <c r="D533" s="13" t="s">
        <v>558</v>
      </c>
      <c r="E533" s="13" t="s">
        <v>123</v>
      </c>
      <c r="F533" s="1" t="s">
        <v>124</v>
      </c>
      <c r="G533" s="13">
        <v>74</v>
      </c>
      <c r="H533" s="13">
        <v>180</v>
      </c>
      <c r="I533" s="13" t="s">
        <v>125</v>
      </c>
      <c r="J533" s="13">
        <v>2003</v>
      </c>
      <c r="K533" s="13">
        <v>6</v>
      </c>
      <c r="L533" s="13">
        <v>186</v>
      </c>
      <c r="M533" s="1"/>
      <c r="N533" s="1">
        <v>30</v>
      </c>
      <c r="O533" s="13" t="s">
        <v>939</v>
      </c>
      <c r="P533" s="13" t="s">
        <v>1977</v>
      </c>
      <c r="Q533" s="1" t="str">
        <f t="shared" si="184"/>
        <v>DET</v>
      </c>
      <c r="R533" s="13" t="s">
        <v>128</v>
      </c>
      <c r="S533" s="1"/>
      <c r="T533" s="13" t="s">
        <v>129</v>
      </c>
      <c r="U533" s="13">
        <v>82</v>
      </c>
      <c r="V533" s="13">
        <v>5</v>
      </c>
      <c r="W533" s="13">
        <v>8</v>
      </c>
      <c r="X533" s="14">
        <v>5</v>
      </c>
      <c r="Y533" s="13">
        <v>13</v>
      </c>
      <c r="Z533" s="13">
        <v>-3</v>
      </c>
      <c r="AA533" s="1">
        <v>98</v>
      </c>
      <c r="AB533" s="14">
        <v>23</v>
      </c>
      <c r="AC533" s="14">
        <v>29</v>
      </c>
      <c r="AD533" s="15">
        <f t="shared" si="185"/>
        <v>5.1020408163265307E-2</v>
      </c>
      <c r="AE533" s="15">
        <f t="shared" si="186"/>
        <v>3.3333333333333333E-2</v>
      </c>
      <c r="AF533" s="16">
        <v>1102.05</v>
      </c>
      <c r="AG533" s="17">
        <f t="shared" si="187"/>
        <v>13.439634146341463</v>
      </c>
      <c r="AH533" s="29">
        <v>1553</v>
      </c>
      <c r="AI533" s="17">
        <f t="shared" si="188"/>
        <v>18.939024390243901</v>
      </c>
      <c r="AJ533" s="19">
        <f t="shared" si="189"/>
        <v>0.70962652929813264</v>
      </c>
      <c r="AK533" s="20">
        <f>'Even Strength'!AA533+'Power Play'!R533+'Penalty Kill'!L533</f>
        <v>64.421052631578945</v>
      </c>
      <c r="AL533" s="19">
        <f t="shared" si="190"/>
        <v>3.5073391932260214</v>
      </c>
      <c r="AM533" s="15">
        <f>IF(('Even Strength'!BR533+'Power Play'!AK533+'Penalty Kill'!AG533)&gt;0,V533/('Even Strength'!BR533+'Power Play'!AK533+'Penalty Kill'!AG533),0)</f>
        <v>0.25</v>
      </c>
      <c r="AN533" s="15">
        <f>IF(('Even Strength'!BR533+'Power Play'!AK533+'Penalty Kill'!AG533)&gt;0,W533/('Even Strength'!BR533+'Power Play'!AK533+'Penalty Kill'!AG533),0)</f>
        <v>0.4</v>
      </c>
      <c r="AO533" s="15">
        <f t="shared" si="191"/>
        <v>0.65</v>
      </c>
      <c r="AP533" s="13">
        <v>6</v>
      </c>
      <c r="AQ533" s="13">
        <v>13</v>
      </c>
      <c r="AR533" s="21">
        <f t="shared" si="192"/>
        <v>0.31578947368421051</v>
      </c>
      <c r="AS533" s="22">
        <v>0.30000000000000004</v>
      </c>
      <c r="AT533" s="1"/>
      <c r="AU533" s="1"/>
      <c r="AV533">
        <v>116</v>
      </c>
      <c r="AW533" s="13">
        <v>119</v>
      </c>
      <c r="AX533" s="13">
        <v>99</v>
      </c>
      <c r="AY533" s="13">
        <v>23</v>
      </c>
      <c r="AZ533" s="13">
        <v>11</v>
      </c>
      <c r="BA533" s="13">
        <v>24</v>
      </c>
      <c r="BB533" s="16">
        <f t="shared" si="193"/>
        <v>6.3155029263645028</v>
      </c>
      <c r="BC533" s="17">
        <f t="shared" si="194"/>
        <v>6.4788348985980679</v>
      </c>
      <c r="BD533" s="17">
        <f t="shared" si="195"/>
        <v>5.389955083707636</v>
      </c>
      <c r="BE533" s="17">
        <f t="shared" si="196"/>
        <v>1.2522117871239962</v>
      </c>
      <c r="BF533" s="17">
        <f t="shared" si="197"/>
        <v>0.59888389818973731</v>
      </c>
      <c r="BG533" s="17">
        <f t="shared" si="198"/>
        <v>1.3066557778685179</v>
      </c>
      <c r="BH533" s="13">
        <v>25</v>
      </c>
      <c r="BI533" s="13">
        <v>10</v>
      </c>
      <c r="BJ533" s="13">
        <v>1</v>
      </c>
      <c r="BK533" s="13">
        <v>0</v>
      </c>
      <c r="BL533" s="13">
        <v>0</v>
      </c>
      <c r="BM533" s="13">
        <v>0</v>
      </c>
      <c r="BN533" s="13">
        <f t="shared" si="199"/>
        <v>244</v>
      </c>
      <c r="BO533" s="16">
        <v>-2.1819999999999999</v>
      </c>
      <c r="BP533" s="1"/>
      <c r="BQ533" s="1"/>
      <c r="BR533" s="23" t="str">
        <f t="shared" si="200"/>
        <v xml:space="preserve"> </v>
      </c>
      <c r="BS533" s="1"/>
      <c r="BT533" s="13">
        <v>1</v>
      </c>
      <c r="BU533" s="13">
        <v>25</v>
      </c>
      <c r="BV533" s="13">
        <v>0</v>
      </c>
      <c r="BW533" s="13">
        <v>0</v>
      </c>
      <c r="BX533" s="13">
        <v>0</v>
      </c>
      <c r="BY533" s="13">
        <v>0</v>
      </c>
      <c r="BZ533" s="13">
        <v>0</v>
      </c>
      <c r="CA533" s="13">
        <v>0</v>
      </c>
      <c r="CB533" s="23">
        <f t="shared" si="201"/>
        <v>0</v>
      </c>
      <c r="CC533" s="16">
        <v>-1.1000000000000001</v>
      </c>
      <c r="CD533" s="16">
        <v>1.1000000000000001</v>
      </c>
      <c r="CE533" s="16">
        <v>0.1</v>
      </c>
      <c r="CF533" s="24">
        <f t="shared" si="202"/>
        <v>1.2195121951219512E-3</v>
      </c>
      <c r="CG533" s="24">
        <f t="shared" si="203"/>
        <v>5.4443990744521579E-3</v>
      </c>
      <c r="CH533" s="25">
        <v>4</v>
      </c>
      <c r="CI533" s="16">
        <v>17</v>
      </c>
      <c r="CJ533" s="16">
        <v>27.3</v>
      </c>
      <c r="CK533" s="16">
        <v>-5.5</v>
      </c>
      <c r="CL533" s="16">
        <v>-2.2000000000000002</v>
      </c>
      <c r="CM533" s="16">
        <v>4.3</v>
      </c>
      <c r="CN533" s="16">
        <v>0</v>
      </c>
      <c r="CO533" s="16">
        <v>2.1</v>
      </c>
      <c r="CP533" s="26">
        <f t="shared" si="204"/>
        <v>2.5609756097560978E-2</v>
      </c>
      <c r="CQ533" s="26">
        <f t="shared" si="205"/>
        <v>0.11433238056349532</v>
      </c>
      <c r="CR533" s="13">
        <v>0</v>
      </c>
      <c r="CS533" s="13">
        <v>1</v>
      </c>
      <c r="CT533" s="13">
        <v>1</v>
      </c>
      <c r="CU533" s="13">
        <v>-0.03</v>
      </c>
      <c r="CV533" s="13">
        <v>-1.17</v>
      </c>
      <c r="CW533" s="13">
        <v>1.33</v>
      </c>
      <c r="CX533" s="13">
        <v>-1.4</v>
      </c>
      <c r="CY533" s="13">
        <v>0.08</v>
      </c>
      <c r="CZ533" s="13">
        <v>-2.82</v>
      </c>
      <c r="DA533" s="13">
        <v>-4.01</v>
      </c>
      <c r="DB533" s="27">
        <v>-54.01</v>
      </c>
      <c r="DC533" s="27">
        <v>48.94</v>
      </c>
      <c r="DD533" s="27">
        <v>-102.96</v>
      </c>
      <c r="DE533" s="27">
        <v>-7.51</v>
      </c>
      <c r="DF533" s="27">
        <v>-29.07</v>
      </c>
      <c r="DG533" s="27">
        <v>39.270000000000003</v>
      </c>
      <c r="DH533" s="27">
        <v>-68.34</v>
      </c>
      <c r="DI533" s="27">
        <v>-4.99</v>
      </c>
      <c r="DJ533" s="1">
        <v>186</v>
      </c>
      <c r="DK533" s="1"/>
      <c r="DL533" s="1"/>
      <c r="DM533" s="1">
        <v>1.35</v>
      </c>
      <c r="DN533" s="1">
        <v>0</v>
      </c>
      <c r="DO533" s="1">
        <v>0</v>
      </c>
      <c r="DP533" s="16">
        <f t="shared" si="206"/>
        <v>0.39787234042553199</v>
      </c>
    </row>
    <row r="534" spans="1:120" x14ac:dyDescent="0.2">
      <c r="A534" s="13">
        <v>10</v>
      </c>
      <c r="B534" s="13" t="s">
        <v>1980</v>
      </c>
      <c r="C534" s="13" t="s">
        <v>1981</v>
      </c>
      <c r="D534" s="13" t="s">
        <v>1404</v>
      </c>
      <c r="E534" s="13" t="s">
        <v>123</v>
      </c>
      <c r="F534" s="1" t="s">
        <v>124</v>
      </c>
      <c r="G534" s="13">
        <v>73</v>
      </c>
      <c r="H534" s="13">
        <v>205</v>
      </c>
      <c r="I534" s="13" t="s">
        <v>125</v>
      </c>
      <c r="J534" s="13">
        <v>2011</v>
      </c>
      <c r="K534" s="13">
        <v>1</v>
      </c>
      <c r="L534" s="13">
        <v>15</v>
      </c>
      <c r="M534" s="1"/>
      <c r="N534" s="1">
        <v>21</v>
      </c>
      <c r="O534" s="13" t="s">
        <v>599</v>
      </c>
      <c r="P534" s="13" t="s">
        <v>1977</v>
      </c>
      <c r="Q534" s="1" t="str">
        <f t="shared" si="184"/>
        <v>NYR</v>
      </c>
      <c r="R534" s="13" t="s">
        <v>179</v>
      </c>
      <c r="S534" s="1"/>
      <c r="T534" s="13" t="s">
        <v>146</v>
      </c>
      <c r="U534" s="13">
        <v>58</v>
      </c>
      <c r="V534" s="13">
        <v>10</v>
      </c>
      <c r="W534" s="13">
        <v>13</v>
      </c>
      <c r="X534" s="14">
        <v>8</v>
      </c>
      <c r="Y534" s="13">
        <v>23</v>
      </c>
      <c r="Z534" s="13">
        <v>5</v>
      </c>
      <c r="AA534" s="1">
        <v>92</v>
      </c>
      <c r="AB534" s="14">
        <v>35</v>
      </c>
      <c r="AC534" s="14">
        <v>28</v>
      </c>
      <c r="AD534" s="15">
        <f t="shared" si="185"/>
        <v>0.10869565217391304</v>
      </c>
      <c r="AE534" s="15">
        <f t="shared" si="186"/>
        <v>6.4516129032258063E-2</v>
      </c>
      <c r="AF534" s="16">
        <v>736.58333333329995</v>
      </c>
      <c r="AG534" s="17">
        <f t="shared" si="187"/>
        <v>12.699712643677586</v>
      </c>
      <c r="AH534" s="29">
        <v>1042</v>
      </c>
      <c r="AI534" s="17">
        <f t="shared" si="188"/>
        <v>17.96551724137931</v>
      </c>
      <c r="AJ534" s="19">
        <f t="shared" si="189"/>
        <v>0.70689379398589247</v>
      </c>
      <c r="AK534" s="20">
        <f>'Even Strength'!AA534+'Power Play'!R534+'Penalty Kill'!L534</f>
        <v>75.735483870967741</v>
      </c>
      <c r="AL534" s="19">
        <f t="shared" si="190"/>
        <v>6.169198821936785</v>
      </c>
      <c r="AM534" s="15">
        <f>IF(('Even Strength'!BR534+'Power Play'!AK534+'Penalty Kill'!AG534)&gt;0,V534/('Even Strength'!BR534+'Power Play'!AK534+'Penalty Kill'!AG534),0)</f>
        <v>0.27777777777777779</v>
      </c>
      <c r="AN534" s="15">
        <f>IF(('Even Strength'!BR534+'Power Play'!AK534+'Penalty Kill'!AG534)&gt;0,W534/('Even Strength'!BR534+'Power Play'!AK534+'Penalty Kill'!AG534),0)</f>
        <v>0.3611111111111111</v>
      </c>
      <c r="AO534" s="15">
        <f t="shared" si="191"/>
        <v>0.63888888888888884</v>
      </c>
      <c r="AP534" s="13">
        <v>93</v>
      </c>
      <c r="AQ534" s="13">
        <v>112</v>
      </c>
      <c r="AR534" s="21">
        <f t="shared" si="192"/>
        <v>0.45365853658536587</v>
      </c>
      <c r="AS534" s="22">
        <v>5.8</v>
      </c>
      <c r="AT534" s="13">
        <v>1</v>
      </c>
      <c r="AU534" s="13">
        <v>0</v>
      </c>
      <c r="AV534">
        <v>90</v>
      </c>
      <c r="AW534" s="13">
        <v>89</v>
      </c>
      <c r="AX534" s="13">
        <v>28</v>
      </c>
      <c r="AY534" s="13">
        <v>35</v>
      </c>
      <c r="AZ534" s="13">
        <v>23</v>
      </c>
      <c r="BA534" s="13">
        <v>27</v>
      </c>
      <c r="BB534" s="16">
        <f t="shared" si="193"/>
        <v>7.3311460572466274</v>
      </c>
      <c r="BC534" s="17">
        <f t="shared" si="194"/>
        <v>7.2496888788327762</v>
      </c>
      <c r="BD534" s="17">
        <f t="shared" si="195"/>
        <v>2.2808009955878394</v>
      </c>
      <c r="BE534" s="17">
        <f t="shared" si="196"/>
        <v>2.8510012444847992</v>
      </c>
      <c r="BF534" s="17">
        <f t="shared" si="197"/>
        <v>1.8735151035185824</v>
      </c>
      <c r="BG534" s="17">
        <f t="shared" si="198"/>
        <v>2.1993438171739883</v>
      </c>
      <c r="BH534" s="13">
        <v>23</v>
      </c>
      <c r="BI534" s="13">
        <v>4</v>
      </c>
      <c r="BJ534" s="13">
        <v>1</v>
      </c>
      <c r="BK534" s="13">
        <v>1</v>
      </c>
      <c r="BL534" s="13">
        <v>0</v>
      </c>
      <c r="BM534" s="13">
        <v>0</v>
      </c>
      <c r="BN534" s="13">
        <f t="shared" si="199"/>
        <v>141</v>
      </c>
      <c r="BO534" s="16">
        <v>4.7240000000000002</v>
      </c>
      <c r="BP534" s="13">
        <v>1</v>
      </c>
      <c r="BQ534" s="13">
        <v>0</v>
      </c>
      <c r="BR534" s="23">
        <f t="shared" si="200"/>
        <v>0</v>
      </c>
      <c r="BS534" s="13">
        <v>0</v>
      </c>
      <c r="BT534" s="13">
        <v>1</v>
      </c>
      <c r="BU534" s="13">
        <v>10</v>
      </c>
      <c r="BV534" s="13">
        <v>0</v>
      </c>
      <c r="BW534" s="13">
        <v>0</v>
      </c>
      <c r="BX534" s="13">
        <v>3</v>
      </c>
      <c r="BY534" s="13">
        <v>0</v>
      </c>
      <c r="BZ534" s="13">
        <v>0</v>
      </c>
      <c r="CA534" s="13">
        <v>0</v>
      </c>
      <c r="CB534" s="23">
        <f t="shared" si="201"/>
        <v>0</v>
      </c>
      <c r="CC534" s="16">
        <v>1.7000000000000002</v>
      </c>
      <c r="CD534" s="16">
        <v>0.9</v>
      </c>
      <c r="CE534" s="16">
        <v>2.6</v>
      </c>
      <c r="CF534" s="24">
        <f t="shared" si="202"/>
        <v>4.4827586206896551E-2</v>
      </c>
      <c r="CG534" s="24">
        <f t="shared" si="203"/>
        <v>0.21178866387601367</v>
      </c>
      <c r="CH534" s="25">
        <v>5</v>
      </c>
      <c r="CI534" s="16">
        <v>17.399999999999999</v>
      </c>
      <c r="CJ534" s="16">
        <v>15.3</v>
      </c>
      <c r="CK534" s="16">
        <v>-2.8</v>
      </c>
      <c r="CL534" s="16">
        <v>2.2000000000000002</v>
      </c>
      <c r="CM534" s="16">
        <v>1.1000000000000001</v>
      </c>
      <c r="CN534" s="16">
        <v>-0.30000000000000004</v>
      </c>
      <c r="CO534" s="16">
        <v>3</v>
      </c>
      <c r="CP534" s="26">
        <f t="shared" si="204"/>
        <v>5.1724137931034482E-2</v>
      </c>
      <c r="CQ534" s="26">
        <f t="shared" si="205"/>
        <v>0.24437153524155422</v>
      </c>
      <c r="CR534" s="13">
        <v>0</v>
      </c>
      <c r="CS534" s="13">
        <v>0</v>
      </c>
      <c r="CT534" s="13">
        <v>3</v>
      </c>
      <c r="CU534" s="13">
        <v>0.03</v>
      </c>
      <c r="CV534" s="13">
        <v>-0.03</v>
      </c>
      <c r="CW534" s="13">
        <v>1.1000000000000001</v>
      </c>
      <c r="CX534" s="13">
        <v>2.02</v>
      </c>
      <c r="CY534" s="13">
        <v>0.14000000000000001</v>
      </c>
      <c r="CZ534" s="13">
        <v>1.92</v>
      </c>
      <c r="DA534" s="13">
        <v>5.18</v>
      </c>
      <c r="DB534" s="27">
        <v>38.81</v>
      </c>
      <c r="DC534" s="27">
        <v>9.7200000000000006</v>
      </c>
      <c r="DD534" s="27">
        <v>29.09</v>
      </c>
      <c r="DE534" s="27">
        <v>2.57</v>
      </c>
      <c r="DF534" s="27">
        <v>34.07</v>
      </c>
      <c r="DG534" s="27">
        <v>1.97</v>
      </c>
      <c r="DH534" s="27">
        <v>32.11</v>
      </c>
      <c r="DI534" s="27">
        <v>2.83</v>
      </c>
      <c r="DJ534" s="1">
        <v>142</v>
      </c>
      <c r="DK534" s="1"/>
      <c r="DL534" s="1"/>
      <c r="DM534" s="1">
        <v>1.083</v>
      </c>
      <c r="DN534" s="1">
        <v>0</v>
      </c>
      <c r="DO534" s="1">
        <v>0.52500000000000002</v>
      </c>
      <c r="DP534" s="16">
        <f t="shared" si="206"/>
        <v>1.5891329215282546</v>
      </c>
    </row>
    <row r="535" spans="1:120" x14ac:dyDescent="0.2">
      <c r="A535" s="13">
        <v>86</v>
      </c>
      <c r="B535" s="13" t="s">
        <v>1982</v>
      </c>
      <c r="C535" s="13" t="s">
        <v>1704</v>
      </c>
      <c r="D535" s="13" t="s">
        <v>142</v>
      </c>
      <c r="E535" s="13" t="s">
        <v>123</v>
      </c>
      <c r="F535" s="1" t="s">
        <v>124</v>
      </c>
      <c r="G535" s="13">
        <v>74</v>
      </c>
      <c r="H535" s="13">
        <v>210</v>
      </c>
      <c r="I535" s="13" t="s">
        <v>150</v>
      </c>
      <c r="J535" s="1"/>
      <c r="K535" s="1"/>
      <c r="L535" s="1"/>
      <c r="M535" s="1"/>
      <c r="N535" s="1">
        <v>27</v>
      </c>
      <c r="O535" s="13" t="s">
        <v>1983</v>
      </c>
      <c r="P535" s="13" t="s">
        <v>1977</v>
      </c>
      <c r="Q535" s="1" t="str">
        <f t="shared" si="184"/>
        <v>BOS</v>
      </c>
      <c r="R535" s="13" t="s">
        <v>314</v>
      </c>
      <c r="S535" s="1"/>
      <c r="T535" s="13" t="s">
        <v>173</v>
      </c>
      <c r="U535" s="13">
        <v>41</v>
      </c>
      <c r="V535" s="13">
        <v>2</v>
      </c>
      <c r="W535" s="13">
        <v>5</v>
      </c>
      <c r="X535" s="14">
        <v>1</v>
      </c>
      <c r="Y535" s="13">
        <v>7</v>
      </c>
      <c r="Z535" s="13">
        <v>20</v>
      </c>
      <c r="AA535" s="1">
        <v>37</v>
      </c>
      <c r="AB535" s="14">
        <v>19</v>
      </c>
      <c r="AC535" s="14">
        <v>31</v>
      </c>
      <c r="AD535" s="15">
        <f t="shared" si="185"/>
        <v>5.4054054054054057E-2</v>
      </c>
      <c r="AE535" s="15">
        <f t="shared" si="186"/>
        <v>2.2988505747126436E-2</v>
      </c>
      <c r="AF535" s="16">
        <v>739.36666666669998</v>
      </c>
      <c r="AG535" s="17">
        <f t="shared" si="187"/>
        <v>18.033333333334145</v>
      </c>
      <c r="AH535" s="29">
        <v>1009</v>
      </c>
      <c r="AI535" s="17">
        <f t="shared" si="188"/>
        <v>24.609756097560975</v>
      </c>
      <c r="AJ535" s="19">
        <f t="shared" si="189"/>
        <v>0.732771721176115</v>
      </c>
      <c r="AK535" s="20">
        <f>'Even Strength'!AA535+'Power Play'!R535+'Penalty Kill'!L535</f>
        <v>11.360000000000001</v>
      </c>
      <c r="AL535" s="19">
        <f t="shared" si="190"/>
        <v>0.92187006897791268</v>
      </c>
      <c r="AM535" s="15">
        <f>IF(('Even Strength'!BR535+'Power Play'!AK535+'Penalty Kill'!AG535)&gt;0,V535/('Even Strength'!BR535+'Power Play'!AK535+'Penalty Kill'!AG535),0)</f>
        <v>7.1428571428571425E-2</v>
      </c>
      <c r="AN535" s="15">
        <f>IF(('Even Strength'!BR535+'Power Play'!AK535+'Penalty Kill'!AG535)&gt;0,W535/('Even Strength'!BR535+'Power Play'!AK535+'Penalty Kill'!AG535),0)</f>
        <v>0.17857142857142858</v>
      </c>
      <c r="AO535" s="15">
        <f t="shared" si="191"/>
        <v>0.25</v>
      </c>
      <c r="AP535" s="13">
        <v>0</v>
      </c>
      <c r="AQ535" s="13">
        <v>0</v>
      </c>
      <c r="AR535" s="21">
        <f t="shared" si="192"/>
        <v>0</v>
      </c>
      <c r="AS535" s="22">
        <v>0</v>
      </c>
      <c r="AT535" s="1"/>
      <c r="AU535" s="1"/>
      <c r="AV535">
        <v>128</v>
      </c>
      <c r="AW535" s="13">
        <v>87</v>
      </c>
      <c r="AX535" s="13">
        <v>60</v>
      </c>
      <c r="AY535" s="13">
        <v>19</v>
      </c>
      <c r="AZ535" s="13">
        <v>15</v>
      </c>
      <c r="BA535" s="13">
        <v>7</v>
      </c>
      <c r="BB535" s="16">
        <f t="shared" si="193"/>
        <v>10.387268382849719</v>
      </c>
      <c r="BC535" s="17">
        <f t="shared" si="194"/>
        <v>7.0600964789681679</v>
      </c>
      <c r="BD535" s="17">
        <f t="shared" si="195"/>
        <v>4.8690320544608054</v>
      </c>
      <c r="BE535" s="17">
        <f t="shared" si="196"/>
        <v>1.5418601505792551</v>
      </c>
      <c r="BF535" s="17">
        <f t="shared" si="197"/>
        <v>1.2172580136152014</v>
      </c>
      <c r="BG535" s="17">
        <f t="shared" si="198"/>
        <v>0.56805373968709394</v>
      </c>
      <c r="BH535" s="13">
        <v>15</v>
      </c>
      <c r="BI535" s="13">
        <v>5</v>
      </c>
      <c r="BJ535" s="13">
        <v>1</v>
      </c>
      <c r="BK535" s="13">
        <v>0</v>
      </c>
      <c r="BL535" s="13">
        <v>0</v>
      </c>
      <c r="BM535" s="13">
        <v>0</v>
      </c>
      <c r="BN535" s="13">
        <f t="shared" si="199"/>
        <v>163</v>
      </c>
      <c r="BO535" s="16">
        <v>-1.355</v>
      </c>
      <c r="BP535" s="1"/>
      <c r="BQ535" s="1"/>
      <c r="BR535" s="23" t="str">
        <f t="shared" si="200"/>
        <v xml:space="preserve"> </v>
      </c>
      <c r="BS535" s="1"/>
      <c r="BT535" s="13">
        <v>0</v>
      </c>
      <c r="BU535" s="13">
        <v>14</v>
      </c>
      <c r="BV535" s="13">
        <v>0</v>
      </c>
      <c r="BW535" s="13">
        <v>0</v>
      </c>
      <c r="BX535" s="13">
        <v>1</v>
      </c>
      <c r="BY535" s="13">
        <v>0</v>
      </c>
      <c r="BZ535" s="13">
        <v>0</v>
      </c>
      <c r="CA535" s="13">
        <v>0</v>
      </c>
      <c r="CB535" s="23">
        <f t="shared" si="201"/>
        <v>0</v>
      </c>
      <c r="CC535" s="16">
        <v>0.1</v>
      </c>
      <c r="CD535" s="16">
        <v>3.3</v>
      </c>
      <c r="CE535" s="16">
        <v>3.4</v>
      </c>
      <c r="CF535" s="24">
        <f t="shared" si="202"/>
        <v>8.2926829268292687E-2</v>
      </c>
      <c r="CG535" s="24">
        <f t="shared" si="203"/>
        <v>0.27591181641944562</v>
      </c>
      <c r="CH535" s="25">
        <v>2</v>
      </c>
      <c r="CI535" s="16">
        <v>11.9</v>
      </c>
      <c r="CJ535" s="16">
        <v>16.399999999999999</v>
      </c>
      <c r="CK535" s="16">
        <v>17</v>
      </c>
      <c r="CL535" s="16">
        <v>0</v>
      </c>
      <c r="CM535" s="16">
        <v>4.5999999999999996</v>
      </c>
      <c r="CN535" s="16">
        <v>0</v>
      </c>
      <c r="CO535" s="16">
        <v>4.5999999999999996</v>
      </c>
      <c r="CP535" s="26">
        <f t="shared" si="204"/>
        <v>0.1121951219512195</v>
      </c>
      <c r="CQ535" s="26">
        <f t="shared" si="205"/>
        <v>0.37329245750866175</v>
      </c>
      <c r="CR535" s="13">
        <v>0</v>
      </c>
      <c r="CS535" s="13">
        <v>0</v>
      </c>
      <c r="CT535" s="13">
        <v>0</v>
      </c>
      <c r="CU535" s="13">
        <v>0</v>
      </c>
      <c r="CV535" s="13">
        <v>-0.59</v>
      </c>
      <c r="CW535" s="13">
        <v>0.74</v>
      </c>
      <c r="CX535" s="13">
        <v>-1.63</v>
      </c>
      <c r="CY535" s="13">
        <v>4.12</v>
      </c>
      <c r="CZ535" s="13">
        <v>0.31</v>
      </c>
      <c r="DA535" s="13">
        <v>2.95</v>
      </c>
      <c r="DB535" s="27">
        <v>-45.65</v>
      </c>
      <c r="DC535" s="27">
        <v>-4.67</v>
      </c>
      <c r="DD535" s="27">
        <v>-40.98</v>
      </c>
      <c r="DE535" s="27">
        <v>-3.93</v>
      </c>
      <c r="DF535" s="27">
        <v>-24.94</v>
      </c>
      <c r="DG535" s="27">
        <v>-23.16</v>
      </c>
      <c r="DH535" s="27">
        <v>-1.78</v>
      </c>
      <c r="DI535" s="27">
        <v>-0.17</v>
      </c>
      <c r="DJ535" s="1">
        <v>186</v>
      </c>
      <c r="DK535" s="28">
        <v>38</v>
      </c>
      <c r="DL535" s="28" t="s">
        <v>508</v>
      </c>
      <c r="DM535" s="1">
        <v>0.8</v>
      </c>
      <c r="DN535" s="1">
        <v>0.11700000000000001</v>
      </c>
      <c r="DO535" s="1">
        <v>0</v>
      </c>
      <c r="DP535" s="16">
        <f t="shared" si="206"/>
        <v>4.0680851063829788</v>
      </c>
    </row>
    <row r="536" spans="1:120" x14ac:dyDescent="0.2">
      <c r="A536" s="13">
        <v>7</v>
      </c>
      <c r="B536" s="13" t="s">
        <v>1333</v>
      </c>
      <c r="C536" s="13" t="s">
        <v>889</v>
      </c>
      <c r="D536" s="13" t="s">
        <v>158</v>
      </c>
      <c r="E536" s="13" t="s">
        <v>141</v>
      </c>
      <c r="F536" s="1" t="s">
        <v>142</v>
      </c>
      <c r="G536" s="13">
        <v>73</v>
      </c>
      <c r="H536" s="13">
        <v>204</v>
      </c>
      <c r="I536" s="13" t="s">
        <v>125</v>
      </c>
      <c r="J536" s="13">
        <v>2003</v>
      </c>
      <c r="K536" s="13">
        <v>5</v>
      </c>
      <c r="L536" s="13">
        <v>158</v>
      </c>
      <c r="M536" s="1"/>
      <c r="N536" s="1">
        <v>30</v>
      </c>
      <c r="O536" s="13" t="s">
        <v>661</v>
      </c>
      <c r="P536" s="13" t="s">
        <v>1984</v>
      </c>
      <c r="Q536" s="1" t="str">
        <f t="shared" si="184"/>
        <v>COL</v>
      </c>
      <c r="R536" s="13" t="s">
        <v>162</v>
      </c>
      <c r="S536" s="1"/>
      <c r="T536" s="13" t="s">
        <v>146</v>
      </c>
      <c r="U536" s="13">
        <v>68</v>
      </c>
      <c r="V536" s="13">
        <v>11</v>
      </c>
      <c r="W536" s="13">
        <v>15</v>
      </c>
      <c r="X536" s="14">
        <v>8</v>
      </c>
      <c r="Y536" s="13">
        <v>26</v>
      </c>
      <c r="Z536" s="13">
        <v>-9</v>
      </c>
      <c r="AA536" s="1">
        <v>105</v>
      </c>
      <c r="AB536" s="14">
        <v>39</v>
      </c>
      <c r="AC536" s="14">
        <v>59</v>
      </c>
      <c r="AD536" s="15">
        <f t="shared" si="185"/>
        <v>0.10476190476190476</v>
      </c>
      <c r="AE536" s="15">
        <f t="shared" si="186"/>
        <v>5.4187192118226604E-2</v>
      </c>
      <c r="AF536" s="16">
        <v>1078.25</v>
      </c>
      <c r="AG536" s="17">
        <f t="shared" si="187"/>
        <v>15.856617647058824</v>
      </c>
      <c r="AH536" s="29">
        <v>1387</v>
      </c>
      <c r="AI536" s="17">
        <f t="shared" si="188"/>
        <v>20.397058823529413</v>
      </c>
      <c r="AJ536" s="19">
        <f t="shared" si="189"/>
        <v>0.7773972602739726</v>
      </c>
      <c r="AK536" s="20">
        <f>'Even Strength'!AA536+'Power Play'!R536+'Penalty Kill'!L536</f>
        <v>92.606060606060609</v>
      </c>
      <c r="AL536" s="19">
        <f t="shared" si="190"/>
        <v>5.1531311257719796</v>
      </c>
      <c r="AM536" s="15">
        <f>IF(('Even Strength'!BR536+'Power Play'!AK536+'Penalty Kill'!AG536)&gt;0,V536/('Even Strength'!BR536+'Power Play'!AK536+'Penalty Kill'!AG536),0)</f>
        <v>0.27500000000000002</v>
      </c>
      <c r="AN536" s="15">
        <f>IF(('Even Strength'!BR536+'Power Play'!AK536+'Penalty Kill'!AG536)&gt;0,W536/('Even Strength'!BR536+'Power Play'!AK536+'Penalty Kill'!AG536),0)</f>
        <v>0.375</v>
      </c>
      <c r="AO536" s="15">
        <f t="shared" si="191"/>
        <v>0.65</v>
      </c>
      <c r="AP536" s="13">
        <v>374</v>
      </c>
      <c r="AQ536" s="13">
        <v>361</v>
      </c>
      <c r="AR536" s="21">
        <f t="shared" si="192"/>
        <v>0.50884353741496602</v>
      </c>
      <c r="AS536" s="22">
        <v>17.600000000000001</v>
      </c>
      <c r="AT536" s="13">
        <v>7</v>
      </c>
      <c r="AU536" s="13">
        <v>0</v>
      </c>
      <c r="AV536">
        <v>69</v>
      </c>
      <c r="AW536" s="13">
        <v>143</v>
      </c>
      <c r="AX536" s="13">
        <v>56</v>
      </c>
      <c r="AY536" s="13">
        <v>39</v>
      </c>
      <c r="AZ536" s="13">
        <v>18</v>
      </c>
      <c r="BA536" s="13">
        <v>38</v>
      </c>
      <c r="BB536" s="16">
        <f t="shared" si="193"/>
        <v>3.8395548342221191</v>
      </c>
      <c r="BC536" s="17">
        <f t="shared" si="194"/>
        <v>7.957338279619754</v>
      </c>
      <c r="BD536" s="17">
        <f t="shared" si="195"/>
        <v>3.1161604451657778</v>
      </c>
      <c r="BE536" s="17">
        <f t="shared" si="196"/>
        <v>2.1701831671690237</v>
      </c>
      <c r="BF536" s="17">
        <f t="shared" si="197"/>
        <v>1.0016230002318574</v>
      </c>
      <c r="BG536" s="17">
        <f t="shared" si="198"/>
        <v>2.1145374449339207</v>
      </c>
      <c r="BH536" s="13">
        <v>32</v>
      </c>
      <c r="BI536" s="13">
        <v>16</v>
      </c>
      <c r="BJ536" s="13">
        <v>0</v>
      </c>
      <c r="BK536" s="13">
        <v>0</v>
      </c>
      <c r="BL536" s="13">
        <v>0</v>
      </c>
      <c r="BM536" s="13">
        <v>0</v>
      </c>
      <c r="BN536" s="13">
        <f t="shared" si="199"/>
        <v>231</v>
      </c>
      <c r="BO536" s="16">
        <v>-0.75800000000000001</v>
      </c>
      <c r="BP536" s="13">
        <v>2</v>
      </c>
      <c r="BQ536" s="13">
        <v>0</v>
      </c>
      <c r="BR536" s="23">
        <f t="shared" si="200"/>
        <v>0</v>
      </c>
      <c r="BS536" s="13">
        <v>0</v>
      </c>
      <c r="BT536" s="13">
        <v>2</v>
      </c>
      <c r="BU536" s="13">
        <v>18</v>
      </c>
      <c r="BV536" s="13">
        <v>0</v>
      </c>
      <c r="BW536" s="13">
        <v>0</v>
      </c>
      <c r="BX536" s="13">
        <v>1</v>
      </c>
      <c r="BY536" s="13">
        <v>1</v>
      </c>
      <c r="BZ536" s="13">
        <v>0</v>
      </c>
      <c r="CA536" s="13">
        <v>0</v>
      </c>
      <c r="CB536" s="23">
        <f t="shared" si="201"/>
        <v>0</v>
      </c>
      <c r="CC536" s="16">
        <v>1.1000000000000001</v>
      </c>
      <c r="CD536" s="16">
        <v>0.8</v>
      </c>
      <c r="CE536" s="16">
        <v>2</v>
      </c>
      <c r="CF536" s="24">
        <f t="shared" si="202"/>
        <v>2.9411764705882353E-2</v>
      </c>
      <c r="CG536" s="24">
        <f t="shared" si="203"/>
        <v>0.11129144447020635</v>
      </c>
      <c r="CH536" s="25">
        <v>6</v>
      </c>
      <c r="CI536" s="16">
        <v>21.6</v>
      </c>
      <c r="CJ536" s="16">
        <v>20.2</v>
      </c>
      <c r="CK536" s="16">
        <v>-6.8</v>
      </c>
      <c r="CL536" s="16">
        <v>1.2</v>
      </c>
      <c r="CM536" s="16">
        <v>0.60000000000000009</v>
      </c>
      <c r="CN536" s="16">
        <v>-0.5</v>
      </c>
      <c r="CO536" s="16">
        <v>1.3</v>
      </c>
      <c r="CP536" s="26">
        <f t="shared" si="204"/>
        <v>1.9117647058823531E-2</v>
      </c>
      <c r="CQ536" s="26">
        <f t="shared" si="205"/>
        <v>7.2339438905634129E-2</v>
      </c>
      <c r="CR536" s="13">
        <v>0</v>
      </c>
      <c r="CS536" s="13">
        <v>1</v>
      </c>
      <c r="CT536" s="13">
        <v>2</v>
      </c>
      <c r="CU536" s="13">
        <v>0.86</v>
      </c>
      <c r="CV536" s="13">
        <v>0.28999999999999998</v>
      </c>
      <c r="CW536" s="13">
        <v>0.19</v>
      </c>
      <c r="CX536" s="13">
        <v>0.88</v>
      </c>
      <c r="CY536" s="13">
        <v>1.96</v>
      </c>
      <c r="CZ536" s="13">
        <v>1.3</v>
      </c>
      <c r="DA536" s="13">
        <v>5.48</v>
      </c>
      <c r="DB536" s="27">
        <v>-17.95</v>
      </c>
      <c r="DC536" s="27">
        <v>31.37</v>
      </c>
      <c r="DD536" s="27">
        <v>-49.32</v>
      </c>
      <c r="DE536" s="27">
        <v>-3.25</v>
      </c>
      <c r="DF536" s="27">
        <v>-28.76</v>
      </c>
      <c r="DG536" s="27">
        <v>-0.09</v>
      </c>
      <c r="DH536" s="27">
        <v>-28.67</v>
      </c>
      <c r="DI536" s="27">
        <v>-1.89</v>
      </c>
      <c r="DJ536" s="1">
        <v>186</v>
      </c>
      <c r="DK536" s="28">
        <v>14</v>
      </c>
      <c r="DL536" s="28" t="s">
        <v>1985</v>
      </c>
      <c r="DM536" s="1">
        <v>1.8</v>
      </c>
      <c r="DN536" s="1">
        <v>6.6000000000000003E-2</v>
      </c>
      <c r="DO536" s="1">
        <v>0</v>
      </c>
      <c r="DP536" s="16">
        <f t="shared" si="206"/>
        <v>-1.3595744680851063</v>
      </c>
    </row>
    <row r="537" spans="1:120" x14ac:dyDescent="0.2">
      <c r="A537" s="13">
        <v>17</v>
      </c>
      <c r="B537" s="13" t="s">
        <v>1986</v>
      </c>
      <c r="C537" s="13" t="s">
        <v>1987</v>
      </c>
      <c r="D537" s="13" t="s">
        <v>296</v>
      </c>
      <c r="E537" s="13" t="s">
        <v>141</v>
      </c>
      <c r="F537" s="1" t="s">
        <v>142</v>
      </c>
      <c r="G537" s="13">
        <v>71</v>
      </c>
      <c r="H537" s="13">
        <v>189</v>
      </c>
      <c r="I537" s="13" t="s">
        <v>150</v>
      </c>
      <c r="J537" s="13">
        <v>2004</v>
      </c>
      <c r="K537" s="13">
        <v>4</v>
      </c>
      <c r="L537" s="13">
        <v>126</v>
      </c>
      <c r="M537" s="1"/>
      <c r="N537" s="1">
        <v>30</v>
      </c>
      <c r="O537" s="13" t="s">
        <v>1988</v>
      </c>
      <c r="P537" s="13" t="s">
        <v>1984</v>
      </c>
      <c r="Q537" s="1" t="str">
        <f t="shared" si="184"/>
        <v>MTL</v>
      </c>
      <c r="R537" s="13" t="s">
        <v>1121</v>
      </c>
      <c r="S537" s="1">
        <v>51</v>
      </c>
      <c r="T537" s="13" t="s">
        <v>137</v>
      </c>
      <c r="U537" s="13">
        <v>65</v>
      </c>
      <c r="V537" s="13">
        <v>6</v>
      </c>
      <c r="W537" s="13">
        <v>8</v>
      </c>
      <c r="X537" s="14">
        <v>5</v>
      </c>
      <c r="Y537" s="13">
        <v>14</v>
      </c>
      <c r="Z537" s="13">
        <v>-8</v>
      </c>
      <c r="AA537" s="1">
        <v>55</v>
      </c>
      <c r="AB537" s="14">
        <v>16</v>
      </c>
      <c r="AC537" s="14">
        <v>24</v>
      </c>
      <c r="AD537" s="15">
        <f t="shared" si="185"/>
        <v>0.10909090909090909</v>
      </c>
      <c r="AE537" s="15">
        <f t="shared" si="186"/>
        <v>6.3157894736842107E-2</v>
      </c>
      <c r="AF537" s="16">
        <v>922.88333333330002</v>
      </c>
      <c r="AG537" s="17">
        <f t="shared" si="187"/>
        <v>14.198205128204616</v>
      </c>
      <c r="AH537" s="29">
        <v>1325</v>
      </c>
      <c r="AI537" s="17">
        <f t="shared" si="188"/>
        <v>20.384615384615383</v>
      </c>
      <c r="AJ537" s="19">
        <f t="shared" si="189"/>
        <v>0.69651572327041511</v>
      </c>
      <c r="AK537" s="20">
        <f>'Even Strength'!AA537+'Power Play'!R537+'Penalty Kill'!L537</f>
        <v>61.521739130434788</v>
      </c>
      <c r="AL537" s="19">
        <f t="shared" si="190"/>
        <v>3.9997518803310856</v>
      </c>
      <c r="AM537" s="15">
        <f>IF(('Even Strength'!BR537+'Power Play'!AK537+'Penalty Kill'!AG537)&gt;0,V537/('Even Strength'!BR537+'Power Play'!AK537+'Penalty Kill'!AG537),0)</f>
        <v>0.2608695652173913</v>
      </c>
      <c r="AN537" s="15">
        <f>IF(('Even Strength'!BR537+'Power Play'!AK537+'Penalty Kill'!AG537)&gt;0,W537/('Even Strength'!BR537+'Power Play'!AK537+'Penalty Kill'!AG537),0)</f>
        <v>0.34782608695652173</v>
      </c>
      <c r="AO537" s="15">
        <f t="shared" si="191"/>
        <v>0.60869565217391308</v>
      </c>
      <c r="AP537" s="13">
        <v>399</v>
      </c>
      <c r="AQ537" s="13">
        <v>415</v>
      </c>
      <c r="AR537" s="21">
        <f t="shared" si="192"/>
        <v>0.49017199017199015</v>
      </c>
      <c r="AS537" s="22">
        <v>20.5</v>
      </c>
      <c r="AT537" s="13">
        <v>20</v>
      </c>
      <c r="AU537" s="13">
        <v>11</v>
      </c>
      <c r="AV537">
        <v>49</v>
      </c>
      <c r="AW537" s="13">
        <v>58</v>
      </c>
      <c r="AX537" s="13">
        <v>61</v>
      </c>
      <c r="AY537" s="13">
        <v>16</v>
      </c>
      <c r="AZ537" s="13">
        <v>23</v>
      </c>
      <c r="BA537" s="13">
        <v>25</v>
      </c>
      <c r="BB537" s="16">
        <f t="shared" si="193"/>
        <v>3.1856681053944405</v>
      </c>
      <c r="BC537" s="17">
        <f t="shared" si="194"/>
        <v>3.7707908186301546</v>
      </c>
      <c r="BD537" s="17">
        <f t="shared" si="195"/>
        <v>3.9658317230420588</v>
      </c>
      <c r="BE537" s="17">
        <f t="shared" si="196"/>
        <v>1.040218156863491</v>
      </c>
      <c r="BF537" s="17">
        <f t="shared" si="197"/>
        <v>1.4953136004912682</v>
      </c>
      <c r="BG537" s="17">
        <f t="shared" si="198"/>
        <v>1.6253408700992045</v>
      </c>
      <c r="BH537" s="13">
        <v>34</v>
      </c>
      <c r="BI537" s="13">
        <v>17</v>
      </c>
      <c r="BJ537" s="13">
        <v>0</v>
      </c>
      <c r="BK537" s="13">
        <v>0</v>
      </c>
      <c r="BL537" s="13">
        <v>0</v>
      </c>
      <c r="BM537" s="13">
        <v>0</v>
      </c>
      <c r="BN537" s="13">
        <f t="shared" si="199"/>
        <v>153</v>
      </c>
      <c r="BO537" s="16">
        <v>-5.23</v>
      </c>
      <c r="BP537" s="1"/>
      <c r="BQ537" s="1"/>
      <c r="BR537" s="23" t="str">
        <f t="shared" si="200"/>
        <v xml:space="preserve"> </v>
      </c>
      <c r="BS537" s="1"/>
      <c r="BT537" s="13">
        <v>1</v>
      </c>
      <c r="BU537" s="13">
        <v>18</v>
      </c>
      <c r="BV537" s="13">
        <v>0</v>
      </c>
      <c r="BW537" s="13">
        <v>0</v>
      </c>
      <c r="BX537" s="13">
        <v>2</v>
      </c>
      <c r="BY537" s="13">
        <v>0</v>
      </c>
      <c r="BZ537" s="13">
        <v>0</v>
      </c>
      <c r="CA537" s="13">
        <v>0</v>
      </c>
      <c r="CB537" s="23">
        <f t="shared" si="201"/>
        <v>0</v>
      </c>
      <c r="CC537" s="16">
        <v>-0.30000000000000004</v>
      </c>
      <c r="CD537" s="16">
        <v>0.8</v>
      </c>
      <c r="CE537" s="16">
        <v>0.5</v>
      </c>
      <c r="CF537" s="24">
        <f t="shared" si="202"/>
        <v>7.6923076923076927E-3</v>
      </c>
      <c r="CG537" s="24">
        <f t="shared" si="203"/>
        <v>3.2506817401984092E-2</v>
      </c>
      <c r="CH537" s="25">
        <v>4</v>
      </c>
      <c r="CI537" s="16">
        <v>16.8</v>
      </c>
      <c r="CJ537" s="16">
        <v>21.2</v>
      </c>
      <c r="CK537" s="16">
        <v>1.3</v>
      </c>
      <c r="CL537" s="16">
        <v>-1.8</v>
      </c>
      <c r="CM537" s="16">
        <v>1.6</v>
      </c>
      <c r="CN537" s="16">
        <v>0</v>
      </c>
      <c r="CO537" s="16">
        <v>-0.2</v>
      </c>
      <c r="CP537" s="26">
        <f t="shared" si="204"/>
        <v>-3.0769230769230769E-3</v>
      </c>
      <c r="CQ537" s="26">
        <f t="shared" si="205"/>
        <v>-1.3002726960793637E-2</v>
      </c>
      <c r="CR537" s="13">
        <v>1</v>
      </c>
      <c r="CS537" s="13">
        <v>1</v>
      </c>
      <c r="CT537" s="13">
        <v>1</v>
      </c>
      <c r="CU537" s="13">
        <v>0.27</v>
      </c>
      <c r="CV537" s="13">
        <v>-0.69</v>
      </c>
      <c r="CW537" s="13">
        <v>0.11</v>
      </c>
      <c r="CX537" s="13">
        <v>1.36</v>
      </c>
      <c r="CY537" s="13">
        <v>0.51</v>
      </c>
      <c r="CZ537" s="13">
        <v>0.74</v>
      </c>
      <c r="DA537" s="13">
        <v>2.2999999999999998</v>
      </c>
      <c r="DB537" s="27">
        <v>2.59</v>
      </c>
      <c r="DC537" s="27">
        <v>-38.74</v>
      </c>
      <c r="DD537" s="27">
        <v>41.33</v>
      </c>
      <c r="DE537" s="27">
        <v>-2.23</v>
      </c>
      <c r="DF537" s="27">
        <v>-0.25</v>
      </c>
      <c r="DG537" s="27">
        <v>-44.49</v>
      </c>
      <c r="DH537" s="27">
        <v>44.24</v>
      </c>
      <c r="DI537" s="27">
        <v>3.44</v>
      </c>
      <c r="DJ537" s="1">
        <v>186</v>
      </c>
      <c r="DK537" s="1">
        <v>16</v>
      </c>
      <c r="DL537" s="1" t="s">
        <v>1989</v>
      </c>
      <c r="DM537" s="1">
        <v>1.69</v>
      </c>
      <c r="DN537" s="1">
        <v>0.32400000000000001</v>
      </c>
      <c r="DO537" s="1">
        <v>0</v>
      </c>
      <c r="DP537" s="16">
        <f t="shared" si="206"/>
        <v>-2.6255319148936169</v>
      </c>
    </row>
    <row r="538" spans="1:120" x14ac:dyDescent="0.2">
      <c r="A538" s="13">
        <v>33</v>
      </c>
      <c r="B538" s="13" t="s">
        <v>1990</v>
      </c>
      <c r="C538" s="13" t="s">
        <v>1991</v>
      </c>
      <c r="D538" s="13" t="s">
        <v>187</v>
      </c>
      <c r="E538" s="13" t="s">
        <v>141</v>
      </c>
      <c r="F538" s="1" t="s">
        <v>142</v>
      </c>
      <c r="G538" s="13">
        <v>75</v>
      </c>
      <c r="H538" s="13">
        <v>210</v>
      </c>
      <c r="I538" s="13" t="s">
        <v>125</v>
      </c>
      <c r="J538" s="13">
        <v>1996</v>
      </c>
      <c r="K538" s="13">
        <v>8</v>
      </c>
      <c r="L538" s="13">
        <v>199</v>
      </c>
      <c r="M538" s="1"/>
      <c r="N538" s="1">
        <v>37</v>
      </c>
      <c r="O538" s="13" t="s">
        <v>1992</v>
      </c>
      <c r="P538" s="13" t="s">
        <v>1984</v>
      </c>
      <c r="Q538" s="1" t="str">
        <f t="shared" si="184"/>
        <v>FLA</v>
      </c>
      <c r="R538" s="13" t="s">
        <v>302</v>
      </c>
      <c r="S538" s="1"/>
      <c r="T538" s="13" t="s">
        <v>173</v>
      </c>
      <c r="U538" s="13">
        <v>66</v>
      </c>
      <c r="V538" s="13">
        <v>3</v>
      </c>
      <c r="W538" s="13">
        <v>5</v>
      </c>
      <c r="X538" s="14">
        <v>3</v>
      </c>
      <c r="Y538" s="13">
        <v>8</v>
      </c>
      <c r="Z538" s="13">
        <v>1</v>
      </c>
      <c r="AA538" s="1">
        <v>78</v>
      </c>
      <c r="AB538" s="14">
        <v>31</v>
      </c>
      <c r="AC538" s="14">
        <v>74</v>
      </c>
      <c r="AD538" s="15">
        <f t="shared" si="185"/>
        <v>3.8461538461538464E-2</v>
      </c>
      <c r="AE538" s="15">
        <f t="shared" si="186"/>
        <v>1.6393442622950821E-2</v>
      </c>
      <c r="AF538" s="16">
        <v>1430.8</v>
      </c>
      <c r="AG538" s="17">
        <f t="shared" si="187"/>
        <v>21.67878787878788</v>
      </c>
      <c r="AH538" s="29">
        <v>1729</v>
      </c>
      <c r="AI538" s="17">
        <f t="shared" si="188"/>
        <v>26.196969696969695</v>
      </c>
      <c r="AJ538" s="19">
        <f t="shared" si="189"/>
        <v>0.82753036437246963</v>
      </c>
      <c r="AK538" s="20">
        <f>'Even Strength'!AA538+'Power Play'!R538+'Penalty Kill'!L538</f>
        <v>25.40909090909091</v>
      </c>
      <c r="AL538" s="19">
        <f t="shared" si="190"/>
        <v>1.0655196075939717</v>
      </c>
      <c r="AM538" s="15">
        <f>IF(('Even Strength'!BR538+'Power Play'!AK538+'Penalty Kill'!AG538)&gt;0,V538/('Even Strength'!BR538+'Power Play'!AK538+'Penalty Kill'!AG538),0)</f>
        <v>6.8181818181818177E-2</v>
      </c>
      <c r="AN538" s="15">
        <f>IF(('Even Strength'!BR538+'Power Play'!AK538+'Penalty Kill'!AG538)&gt;0,W538/('Even Strength'!BR538+'Power Play'!AK538+'Penalty Kill'!AG538),0)</f>
        <v>0.11363636363636363</v>
      </c>
      <c r="AO538" s="15">
        <f t="shared" si="191"/>
        <v>0.18181818181818182</v>
      </c>
      <c r="AP538" s="13">
        <v>0</v>
      </c>
      <c r="AQ538" s="13">
        <v>0</v>
      </c>
      <c r="AR538" s="21">
        <f t="shared" si="192"/>
        <v>0</v>
      </c>
      <c r="AS538" s="22">
        <v>0</v>
      </c>
      <c r="AT538" s="1"/>
      <c r="AU538" s="1"/>
      <c r="AV538">
        <v>128</v>
      </c>
      <c r="AW538" s="13">
        <v>99</v>
      </c>
      <c r="AX538" s="13">
        <v>144</v>
      </c>
      <c r="AY538" s="13">
        <v>31</v>
      </c>
      <c r="AZ538" s="13">
        <v>34</v>
      </c>
      <c r="BA538" s="13">
        <v>17</v>
      </c>
      <c r="BB538" s="16">
        <f t="shared" si="193"/>
        <v>5.3676265026558569</v>
      </c>
      <c r="BC538" s="17">
        <f t="shared" si="194"/>
        <v>4.1515236231478898</v>
      </c>
      <c r="BD538" s="17">
        <f t="shared" si="195"/>
        <v>6.0385798154878394</v>
      </c>
      <c r="BE538" s="17">
        <f t="shared" si="196"/>
        <v>1.2999720436119653</v>
      </c>
      <c r="BF538" s="17">
        <f t="shared" si="197"/>
        <v>1.4257757897679619</v>
      </c>
      <c r="BG538" s="17">
        <f t="shared" si="198"/>
        <v>0.71288789488398097</v>
      </c>
      <c r="BH538" s="13">
        <v>25</v>
      </c>
      <c r="BI538" s="13">
        <v>10</v>
      </c>
      <c r="BJ538" s="13">
        <v>1</v>
      </c>
      <c r="BK538" s="13">
        <v>0</v>
      </c>
      <c r="BL538" s="13">
        <v>0</v>
      </c>
      <c r="BM538" s="13">
        <v>0</v>
      </c>
      <c r="BN538" s="13">
        <f t="shared" si="199"/>
        <v>269</v>
      </c>
      <c r="BO538" s="16">
        <v>4.157</v>
      </c>
      <c r="BP538" s="13">
        <v>1</v>
      </c>
      <c r="BQ538" s="13">
        <v>0</v>
      </c>
      <c r="BR538" s="23">
        <f t="shared" si="200"/>
        <v>0</v>
      </c>
      <c r="BS538" s="13">
        <v>0</v>
      </c>
      <c r="BT538" s="13">
        <v>2</v>
      </c>
      <c r="BU538" s="13">
        <v>19</v>
      </c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23">
        <f t="shared" si="201"/>
        <v>0</v>
      </c>
      <c r="CC538" s="16">
        <v>-0.60000000000000009</v>
      </c>
      <c r="CD538" s="16">
        <v>3.3</v>
      </c>
      <c r="CE538" s="16">
        <v>2.7</v>
      </c>
      <c r="CF538" s="24">
        <f t="shared" si="202"/>
        <v>4.0909090909090909E-2</v>
      </c>
      <c r="CG538" s="24">
        <f t="shared" si="203"/>
        <v>0.11322337154039698</v>
      </c>
      <c r="CH538" s="25">
        <v>5</v>
      </c>
      <c r="CI538" s="16">
        <v>21.9</v>
      </c>
      <c r="CJ538" s="16">
        <v>32.9</v>
      </c>
      <c r="CK538" s="16">
        <v>0.60000000000000009</v>
      </c>
      <c r="CL538" s="16">
        <v>-1.8</v>
      </c>
      <c r="CM538" s="16">
        <v>4.5999999999999996</v>
      </c>
      <c r="CN538" s="16">
        <v>-0.30000000000000004</v>
      </c>
      <c r="CO538" s="16">
        <v>2.5</v>
      </c>
      <c r="CP538" s="26">
        <f t="shared" si="204"/>
        <v>3.787878787878788E-2</v>
      </c>
      <c r="CQ538" s="26">
        <f t="shared" si="205"/>
        <v>0.1048364551299972</v>
      </c>
      <c r="CR538" s="13">
        <v>0</v>
      </c>
      <c r="CS538" s="13">
        <v>0</v>
      </c>
      <c r="CT538" s="13">
        <v>2</v>
      </c>
      <c r="CU538" s="13">
        <v>0</v>
      </c>
      <c r="CV538" s="13">
        <v>-0.69</v>
      </c>
      <c r="CW538" s="13">
        <v>1.28</v>
      </c>
      <c r="CX538" s="13">
        <v>0.05</v>
      </c>
      <c r="CY538" s="13">
        <v>4.28</v>
      </c>
      <c r="CZ538" s="13">
        <v>-0.65</v>
      </c>
      <c r="DA538" s="13">
        <v>4.2699999999999996</v>
      </c>
      <c r="DB538" s="27">
        <v>57.87</v>
      </c>
      <c r="DC538" s="27">
        <v>14.72</v>
      </c>
      <c r="DD538" s="27">
        <v>43.15</v>
      </c>
      <c r="DE538" s="27">
        <v>2.27</v>
      </c>
      <c r="DF538" s="27">
        <v>29.58</v>
      </c>
      <c r="DG538" s="27">
        <v>1.69</v>
      </c>
      <c r="DH538" s="27">
        <v>27.89</v>
      </c>
      <c r="DI538" s="27">
        <v>1.47</v>
      </c>
      <c r="DJ538" s="1">
        <v>186</v>
      </c>
      <c r="DK538" s="28">
        <v>16</v>
      </c>
      <c r="DL538" s="28" t="s">
        <v>379</v>
      </c>
      <c r="DM538" s="1">
        <v>4.25</v>
      </c>
      <c r="DN538" s="1">
        <v>0.82900000000000007</v>
      </c>
      <c r="DO538" s="1">
        <v>0</v>
      </c>
      <c r="DP538" s="16">
        <f t="shared" si="206"/>
        <v>-5.3723404255319149</v>
      </c>
    </row>
    <row r="539" spans="1:120" x14ac:dyDescent="0.2">
      <c r="A539" s="13">
        <v>27</v>
      </c>
      <c r="B539" s="13" t="s">
        <v>1993</v>
      </c>
      <c r="C539" s="13" t="s">
        <v>1994</v>
      </c>
      <c r="D539" s="13" t="s">
        <v>257</v>
      </c>
      <c r="E539" s="13" t="s">
        <v>141</v>
      </c>
      <c r="F539" s="1" t="s">
        <v>142</v>
      </c>
      <c r="G539" s="13">
        <v>74</v>
      </c>
      <c r="H539" s="13">
        <v>212</v>
      </c>
      <c r="I539" s="13" t="s">
        <v>125</v>
      </c>
      <c r="J539" s="13">
        <v>2000</v>
      </c>
      <c r="K539" s="13">
        <v>5</v>
      </c>
      <c r="L539" s="13">
        <v>155</v>
      </c>
      <c r="M539" s="1"/>
      <c r="N539" s="1">
        <v>32</v>
      </c>
      <c r="O539" s="13" t="s">
        <v>1384</v>
      </c>
      <c r="P539" s="13" t="s">
        <v>1995</v>
      </c>
      <c r="Q539" s="1" t="str">
        <f t="shared" si="184"/>
        <v>DAL</v>
      </c>
      <c r="R539" s="13" t="s">
        <v>1996</v>
      </c>
      <c r="S539" s="1">
        <v>10</v>
      </c>
      <c r="T539" s="13" t="s">
        <v>129</v>
      </c>
      <c r="U539" s="13">
        <v>44</v>
      </c>
      <c r="V539" s="13">
        <v>3</v>
      </c>
      <c r="W539" s="13">
        <v>6</v>
      </c>
      <c r="X539" s="14">
        <v>4</v>
      </c>
      <c r="Y539" s="13">
        <v>9</v>
      </c>
      <c r="Z539" s="13">
        <v>0</v>
      </c>
      <c r="AA539" s="1">
        <v>34</v>
      </c>
      <c r="AB539" s="14">
        <v>11</v>
      </c>
      <c r="AC539" s="14">
        <v>9</v>
      </c>
      <c r="AD539" s="15">
        <f t="shared" si="185"/>
        <v>8.8235294117647065E-2</v>
      </c>
      <c r="AE539" s="15">
        <f t="shared" si="186"/>
        <v>5.5555555555555552E-2</v>
      </c>
      <c r="AF539" s="16">
        <v>412.8</v>
      </c>
      <c r="AG539" s="17">
        <f t="shared" si="187"/>
        <v>9.3818181818181827</v>
      </c>
      <c r="AH539" s="29">
        <v>625</v>
      </c>
      <c r="AI539" s="17">
        <f t="shared" si="188"/>
        <v>14.204545454545455</v>
      </c>
      <c r="AJ539" s="19">
        <f t="shared" si="189"/>
        <v>0.66048000000000007</v>
      </c>
      <c r="AK539" s="20">
        <f>'Even Strength'!AA539+'Power Play'!R539+'Penalty Kill'!L539</f>
        <v>44.857142857142861</v>
      </c>
      <c r="AL539" s="19">
        <f t="shared" si="190"/>
        <v>6.5199335548172765</v>
      </c>
      <c r="AM539" s="15">
        <f>IF(('Even Strength'!BR539+'Power Play'!AK539+'Penalty Kill'!AG539)&gt;0,V539/('Even Strength'!BR539+'Power Play'!AK539+'Penalty Kill'!AG539),0)</f>
        <v>0.21428571428571427</v>
      </c>
      <c r="AN539" s="15">
        <f>IF(('Even Strength'!BR539+'Power Play'!AK539+'Penalty Kill'!AG539)&gt;0,W539/('Even Strength'!BR539+'Power Play'!AK539+'Penalty Kill'!AG539),0)</f>
        <v>0.42857142857142855</v>
      </c>
      <c r="AO539" s="15">
        <f t="shared" si="191"/>
        <v>0.64285714285714279</v>
      </c>
      <c r="AP539" s="13">
        <v>0</v>
      </c>
      <c r="AQ539" s="13">
        <v>4</v>
      </c>
      <c r="AR539" s="21">
        <f t="shared" si="192"/>
        <v>0</v>
      </c>
      <c r="AS539" s="22">
        <v>0.1</v>
      </c>
      <c r="AT539" s="1"/>
      <c r="AU539" s="1"/>
      <c r="AV539">
        <v>54</v>
      </c>
      <c r="AW539" s="13">
        <v>62</v>
      </c>
      <c r="AX539" s="13">
        <v>24</v>
      </c>
      <c r="AY539" s="13">
        <v>12</v>
      </c>
      <c r="AZ539" s="13">
        <v>7</v>
      </c>
      <c r="BA539" s="13">
        <v>7</v>
      </c>
      <c r="BB539" s="16">
        <f t="shared" si="193"/>
        <v>7.8488372093023244</v>
      </c>
      <c r="BC539" s="17">
        <f t="shared" si="194"/>
        <v>9.0116279069767433</v>
      </c>
      <c r="BD539" s="17">
        <f t="shared" si="195"/>
        <v>3.4883720930232558</v>
      </c>
      <c r="BE539" s="17">
        <f t="shared" si="196"/>
        <v>1.7441860465116279</v>
      </c>
      <c r="BF539" s="17">
        <f t="shared" si="197"/>
        <v>1.0174418604651163</v>
      </c>
      <c r="BG539" s="17">
        <f t="shared" si="198"/>
        <v>1.0174418604651163</v>
      </c>
      <c r="BH539" s="13">
        <v>18</v>
      </c>
      <c r="BI539" s="13">
        <v>4</v>
      </c>
      <c r="BJ539" s="13">
        <v>2</v>
      </c>
      <c r="BK539" s="13">
        <v>0</v>
      </c>
      <c r="BL539" s="13">
        <v>0</v>
      </c>
      <c r="BM539" s="13">
        <v>0</v>
      </c>
      <c r="BN539" s="13">
        <f t="shared" si="199"/>
        <v>106</v>
      </c>
      <c r="BO539" s="16">
        <v>-3.6219999999999999</v>
      </c>
      <c r="BP539" s="1"/>
      <c r="BQ539" s="1"/>
      <c r="BR539" s="23" t="str">
        <f t="shared" si="200"/>
        <v xml:space="preserve"> </v>
      </c>
      <c r="BS539" s="1"/>
      <c r="BT539" s="13">
        <v>1</v>
      </c>
      <c r="BU539" s="13">
        <v>8</v>
      </c>
      <c r="BV539" s="13">
        <v>0</v>
      </c>
      <c r="BW539" s="13">
        <v>0</v>
      </c>
      <c r="BX539" s="13">
        <v>0</v>
      </c>
      <c r="BY539" s="13">
        <v>0</v>
      </c>
      <c r="BZ539" s="13">
        <v>1</v>
      </c>
      <c r="CA539" s="13">
        <v>1</v>
      </c>
      <c r="CB539" s="23">
        <f t="shared" si="201"/>
        <v>1</v>
      </c>
      <c r="CC539" s="16">
        <v>0.2</v>
      </c>
      <c r="CD539" s="16">
        <v>0.4</v>
      </c>
      <c r="CE539" s="16">
        <v>0.60000000000000009</v>
      </c>
      <c r="CF539" s="24">
        <f t="shared" si="202"/>
        <v>1.3636363636363639E-2</v>
      </c>
      <c r="CG539" s="24">
        <f t="shared" si="203"/>
        <v>8.7209302325581411E-2</v>
      </c>
      <c r="CH539" s="25">
        <v>3</v>
      </c>
      <c r="CI539" s="16">
        <v>7.4</v>
      </c>
      <c r="CJ539" s="16">
        <v>7.3</v>
      </c>
      <c r="CK539" s="16">
        <v>1.1000000000000001</v>
      </c>
      <c r="CL539" s="16">
        <v>0.4</v>
      </c>
      <c r="CM539" s="16">
        <v>0.7</v>
      </c>
      <c r="CN539" s="16">
        <v>0</v>
      </c>
      <c r="CO539" s="16">
        <v>1.1000000000000001</v>
      </c>
      <c r="CP539" s="26">
        <f t="shared" si="204"/>
        <v>2.5000000000000001E-2</v>
      </c>
      <c r="CQ539" s="26">
        <f t="shared" si="205"/>
        <v>0.15988372093023256</v>
      </c>
      <c r="CR539" s="13">
        <v>0</v>
      </c>
      <c r="CS539" s="13">
        <v>0</v>
      </c>
      <c r="CT539" s="13">
        <v>0</v>
      </c>
      <c r="CU539" s="13">
        <v>-0.02</v>
      </c>
      <c r="CV539" s="13">
        <v>-0.63</v>
      </c>
      <c r="CW539" s="13">
        <v>0.41</v>
      </c>
      <c r="CX539" s="13">
        <v>0.17</v>
      </c>
      <c r="CY539" s="13">
        <v>0.73</v>
      </c>
      <c r="CZ539" s="13">
        <v>-1.4</v>
      </c>
      <c r="DA539" s="13">
        <v>-0.74</v>
      </c>
      <c r="DB539" s="27">
        <v>-38.51</v>
      </c>
      <c r="DC539" s="27">
        <v>5.85</v>
      </c>
      <c r="DD539" s="27">
        <v>-44.35</v>
      </c>
      <c r="DE539" s="27">
        <v>-22.58</v>
      </c>
      <c r="DF539" s="27">
        <v>-16.690000000000001</v>
      </c>
      <c r="DG539" s="27">
        <v>-0.9</v>
      </c>
      <c r="DH539" s="27">
        <v>-15.79</v>
      </c>
      <c r="DI539" s="27">
        <v>-9.43</v>
      </c>
      <c r="DJ539" s="1">
        <v>186</v>
      </c>
      <c r="DK539" s="28">
        <v>23</v>
      </c>
      <c r="DL539" s="28" t="s">
        <v>359</v>
      </c>
      <c r="DM539" s="1">
        <v>1.85</v>
      </c>
      <c r="DN539" s="1">
        <v>0.113</v>
      </c>
      <c r="DO539" s="1">
        <v>0</v>
      </c>
      <c r="DP539" s="16">
        <f t="shared" si="206"/>
        <v>-1.6659574468085108</v>
      </c>
    </row>
    <row r="540" spans="1:120" x14ac:dyDescent="0.2">
      <c r="A540" s="13">
        <v>23</v>
      </c>
      <c r="B540" s="13" t="s">
        <v>1997</v>
      </c>
      <c r="C540" s="13" t="s">
        <v>1312</v>
      </c>
      <c r="D540" s="13" t="s">
        <v>158</v>
      </c>
      <c r="E540" s="13" t="s">
        <v>141</v>
      </c>
      <c r="F540" s="1" t="s">
        <v>142</v>
      </c>
      <c r="G540" s="13">
        <v>74</v>
      </c>
      <c r="H540" s="13">
        <v>185</v>
      </c>
      <c r="I540" s="13" t="s">
        <v>125</v>
      </c>
      <c r="J540" s="13">
        <v>2013</v>
      </c>
      <c r="K540" s="13">
        <v>1</v>
      </c>
      <c r="L540" s="13">
        <v>6</v>
      </c>
      <c r="M540" s="1"/>
      <c r="N540" s="1">
        <v>20</v>
      </c>
      <c r="O540" s="13" t="s">
        <v>382</v>
      </c>
      <c r="P540" s="13" t="s">
        <v>1998</v>
      </c>
      <c r="Q540" s="1" t="str">
        <f t="shared" si="184"/>
        <v>CGY</v>
      </c>
      <c r="R540" s="13" t="s">
        <v>270</v>
      </c>
      <c r="S540" s="1"/>
      <c r="T540" s="13" t="s">
        <v>146</v>
      </c>
      <c r="U540" s="13">
        <v>81</v>
      </c>
      <c r="V540" s="13">
        <v>31</v>
      </c>
      <c r="W540" s="13">
        <v>31</v>
      </c>
      <c r="X540" s="14">
        <v>20</v>
      </c>
      <c r="Y540" s="13">
        <v>62</v>
      </c>
      <c r="Z540" s="13">
        <v>8</v>
      </c>
      <c r="AA540" s="1">
        <v>191</v>
      </c>
      <c r="AB540" s="14">
        <v>75</v>
      </c>
      <c r="AC540" s="14">
        <v>78</v>
      </c>
      <c r="AD540" s="15">
        <f t="shared" si="185"/>
        <v>0.16230366492146597</v>
      </c>
      <c r="AE540" s="15">
        <f t="shared" si="186"/>
        <v>9.0116279069767435E-2</v>
      </c>
      <c r="AF540" s="16">
        <v>1589.3333333333001</v>
      </c>
      <c r="AG540" s="17">
        <f t="shared" si="187"/>
        <v>19.621399176954323</v>
      </c>
      <c r="AH540" s="29">
        <v>2236</v>
      </c>
      <c r="AI540" s="17">
        <f t="shared" si="188"/>
        <v>27.604938271604937</v>
      </c>
      <c r="AJ540" s="19">
        <f t="shared" si="189"/>
        <v>0.71079308288609122</v>
      </c>
      <c r="AK540" s="20">
        <f>'Even Strength'!AA540+'Power Play'!R540+'Penalty Kill'!L540</f>
        <v>162.42685671417857</v>
      </c>
      <c r="AL540" s="19">
        <f t="shared" si="190"/>
        <v>6.1318863692434462</v>
      </c>
      <c r="AM540" s="15">
        <f>IF(('Even Strength'!BR540+'Power Play'!AK540+'Penalty Kill'!AG540)&gt;0,V540/('Even Strength'!BR540+'Power Play'!AK540+'Penalty Kill'!AG540),0)</f>
        <v>0.41333333333333333</v>
      </c>
      <c r="AN540" s="15">
        <f>IF(('Even Strength'!BR540+'Power Play'!AK540+'Penalty Kill'!AG540)&gt;0,W540/('Even Strength'!BR540+'Power Play'!AK540+'Penalty Kill'!AG540),0)</f>
        <v>0.41333333333333333</v>
      </c>
      <c r="AO540" s="15">
        <f t="shared" si="191"/>
        <v>0.82666666666666666</v>
      </c>
      <c r="AP540" s="13">
        <v>902</v>
      </c>
      <c r="AQ540" s="13">
        <v>928</v>
      </c>
      <c r="AR540" s="21">
        <f t="shared" si="192"/>
        <v>0.49289617486338799</v>
      </c>
      <c r="AS540" s="22">
        <v>36.1</v>
      </c>
      <c r="AT540" s="13">
        <v>37</v>
      </c>
      <c r="AU540" s="13">
        <v>17</v>
      </c>
      <c r="AV540">
        <v>50</v>
      </c>
      <c r="AW540" s="13">
        <v>39</v>
      </c>
      <c r="AX540" s="13">
        <v>42</v>
      </c>
      <c r="AY540" s="13">
        <v>75</v>
      </c>
      <c r="AZ540" s="13">
        <v>52</v>
      </c>
      <c r="BA540" s="13">
        <v>81</v>
      </c>
      <c r="BB540" s="16">
        <f t="shared" si="193"/>
        <v>1.887583892617489</v>
      </c>
      <c r="BC540" s="17">
        <f t="shared" si="194"/>
        <v>1.4723154362416415</v>
      </c>
      <c r="BD540" s="17">
        <f t="shared" si="195"/>
        <v>1.5855704697986908</v>
      </c>
      <c r="BE540" s="17">
        <f t="shared" si="196"/>
        <v>2.8313758389262338</v>
      </c>
      <c r="BF540" s="17">
        <f t="shared" si="197"/>
        <v>1.9630872483221888</v>
      </c>
      <c r="BG540" s="17">
        <f t="shared" si="198"/>
        <v>3.0578859060403327</v>
      </c>
      <c r="BH540" s="13">
        <v>12</v>
      </c>
      <c r="BI540" s="13">
        <v>6</v>
      </c>
      <c r="BJ540" s="13">
        <v>0</v>
      </c>
      <c r="BK540" s="13">
        <v>0</v>
      </c>
      <c r="BL540" s="13">
        <v>0</v>
      </c>
      <c r="BM540" s="13">
        <v>0</v>
      </c>
      <c r="BN540" s="13">
        <f t="shared" si="199"/>
        <v>93</v>
      </c>
      <c r="BO540" s="16">
        <v>3.4289999999999998</v>
      </c>
      <c r="BP540" s="13">
        <v>6</v>
      </c>
      <c r="BQ540" s="13">
        <v>2</v>
      </c>
      <c r="BR540" s="23">
        <f t="shared" si="200"/>
        <v>0.33333333333333331</v>
      </c>
      <c r="BS540" s="13">
        <v>1</v>
      </c>
      <c r="BT540" s="13">
        <v>3</v>
      </c>
      <c r="BU540" s="13">
        <v>20</v>
      </c>
      <c r="BV540" s="13">
        <v>3</v>
      </c>
      <c r="BW540" s="13">
        <v>1</v>
      </c>
      <c r="BX540" s="13">
        <v>8</v>
      </c>
      <c r="BY540" s="13">
        <v>2</v>
      </c>
      <c r="BZ540" s="13">
        <v>0</v>
      </c>
      <c r="CA540" s="13">
        <v>0</v>
      </c>
      <c r="CB540" s="23">
        <f t="shared" si="201"/>
        <v>0</v>
      </c>
      <c r="CC540" s="16">
        <v>5.9</v>
      </c>
      <c r="CD540" s="16">
        <v>2.1</v>
      </c>
      <c r="CE540" s="16">
        <v>7.9</v>
      </c>
      <c r="CF540" s="24">
        <f t="shared" si="202"/>
        <v>9.7530864197530875E-2</v>
      </c>
      <c r="CG540" s="24">
        <f t="shared" si="203"/>
        <v>0.29823825503356327</v>
      </c>
      <c r="CH540" s="25">
        <v>6</v>
      </c>
      <c r="CI540" s="16">
        <v>35.700000000000003</v>
      </c>
      <c r="CJ540" s="16">
        <v>29.9</v>
      </c>
      <c r="CK540" s="16">
        <v>7.1</v>
      </c>
      <c r="CL540" s="16">
        <v>10.1</v>
      </c>
      <c r="CM540" s="16">
        <v>3.7</v>
      </c>
      <c r="CN540" s="16">
        <v>0.2</v>
      </c>
      <c r="CO540" s="16">
        <v>14</v>
      </c>
      <c r="CP540" s="26">
        <f t="shared" si="204"/>
        <v>0.1728395061728395</v>
      </c>
      <c r="CQ540" s="26">
        <f t="shared" si="205"/>
        <v>0.52852348993289699</v>
      </c>
      <c r="CR540" s="13">
        <v>7</v>
      </c>
      <c r="CS540" s="13">
        <v>2</v>
      </c>
      <c r="CT540" s="13">
        <v>2</v>
      </c>
      <c r="CU540" s="13">
        <v>1.01</v>
      </c>
      <c r="CV540" s="13">
        <v>-2.27</v>
      </c>
      <c r="CW540" s="13">
        <v>3.45</v>
      </c>
      <c r="CX540" s="13">
        <v>5.19</v>
      </c>
      <c r="CY540" s="13">
        <v>-6.66</v>
      </c>
      <c r="CZ540" s="13">
        <v>6.07</v>
      </c>
      <c r="DA540" s="13">
        <v>6.79</v>
      </c>
      <c r="DB540" s="27">
        <v>-24.35</v>
      </c>
      <c r="DC540" s="27">
        <v>26.87</v>
      </c>
      <c r="DD540" s="27">
        <v>-51.22</v>
      </c>
      <c r="DE540" s="27">
        <v>-2.5499999999999998</v>
      </c>
      <c r="DF540" s="27">
        <v>-24.92</v>
      </c>
      <c r="DG540" s="27">
        <v>49.68</v>
      </c>
      <c r="DH540" s="27">
        <v>-74.61</v>
      </c>
      <c r="DI540" s="27">
        <v>-3.71</v>
      </c>
      <c r="DJ540" s="1">
        <v>186</v>
      </c>
      <c r="DK540" s="1"/>
      <c r="DL540" s="1"/>
      <c r="DM540" s="1">
        <v>1.7749999999999999</v>
      </c>
      <c r="DN540" s="1">
        <v>0</v>
      </c>
      <c r="DO540" s="1">
        <v>0.85</v>
      </c>
      <c r="DP540" s="16">
        <f t="shared" si="206"/>
        <v>11.393617021276595</v>
      </c>
    </row>
    <row r="541" spans="1:120" x14ac:dyDescent="0.2">
      <c r="A541" s="13">
        <v>28</v>
      </c>
      <c r="B541" s="13" t="s">
        <v>1788</v>
      </c>
      <c r="C541" s="13" t="s">
        <v>1999</v>
      </c>
      <c r="D541" s="13" t="s">
        <v>158</v>
      </c>
      <c r="E541" s="13" t="s">
        <v>141</v>
      </c>
      <c r="F541" s="1" t="s">
        <v>142</v>
      </c>
      <c r="G541" s="13">
        <v>72</v>
      </c>
      <c r="H541" s="13">
        <v>192</v>
      </c>
      <c r="I541" s="13" t="s">
        <v>125</v>
      </c>
      <c r="J541" s="13">
        <v>2000</v>
      </c>
      <c r="K541" s="13">
        <v>3</v>
      </c>
      <c r="L541" s="13">
        <v>95</v>
      </c>
      <c r="M541" s="1"/>
      <c r="N541" s="1">
        <v>34</v>
      </c>
      <c r="O541" s="13" t="s">
        <v>2000</v>
      </c>
      <c r="P541" s="13" t="s">
        <v>2001</v>
      </c>
      <c r="Q541" s="1" t="str">
        <f t="shared" si="184"/>
        <v>NYR</v>
      </c>
      <c r="R541" s="13" t="s">
        <v>179</v>
      </c>
      <c r="S541" s="1"/>
      <c r="T541" s="13" t="s">
        <v>146</v>
      </c>
      <c r="U541" s="13">
        <v>82</v>
      </c>
      <c r="V541" s="13">
        <v>10</v>
      </c>
      <c r="W541" s="13">
        <v>17</v>
      </c>
      <c r="X541" s="14">
        <v>9</v>
      </c>
      <c r="Y541" s="13">
        <v>27</v>
      </c>
      <c r="Z541" s="13">
        <v>5</v>
      </c>
      <c r="AA541" s="1">
        <v>116</v>
      </c>
      <c r="AB541" s="14">
        <v>41</v>
      </c>
      <c r="AC541" s="14">
        <v>47</v>
      </c>
      <c r="AD541" s="15">
        <f t="shared" si="185"/>
        <v>8.6206896551724144E-2</v>
      </c>
      <c r="AE541" s="15">
        <f t="shared" si="186"/>
        <v>4.9019607843137254E-2</v>
      </c>
      <c r="AF541" s="16">
        <v>1132.4000000000001</v>
      </c>
      <c r="AG541" s="17">
        <f t="shared" si="187"/>
        <v>13.809756097560976</v>
      </c>
      <c r="AH541" s="29">
        <v>1682</v>
      </c>
      <c r="AI541" s="17">
        <f t="shared" si="188"/>
        <v>20.512195121951219</v>
      </c>
      <c r="AJ541" s="19">
        <f t="shared" si="189"/>
        <v>0.67324613555291324</v>
      </c>
      <c r="AK541" s="20">
        <f>'Even Strength'!AA541+'Power Play'!R541+'Penalty Kill'!L541</f>
        <v>90.206896551724128</v>
      </c>
      <c r="AL541" s="19">
        <f t="shared" si="190"/>
        <v>4.7795953665696285</v>
      </c>
      <c r="AM541" s="15">
        <f>IF(('Even Strength'!BR541+'Power Play'!AK541+'Penalty Kill'!AG541)&gt;0,V541/('Even Strength'!BR541+'Power Play'!AK541+'Penalty Kill'!AG541),0)</f>
        <v>0.3125</v>
      </c>
      <c r="AN541" s="15">
        <f>IF(('Even Strength'!BR541+'Power Play'!AK541+'Penalty Kill'!AG541)&gt;0,W541/('Even Strength'!BR541+'Power Play'!AK541+'Penalty Kill'!AG541),0)</f>
        <v>0.53125</v>
      </c>
      <c r="AO541" s="15">
        <f t="shared" si="191"/>
        <v>0.84375</v>
      </c>
      <c r="AP541" s="13">
        <v>585</v>
      </c>
      <c r="AQ541" s="13">
        <v>489</v>
      </c>
      <c r="AR541" s="21">
        <f t="shared" si="192"/>
        <v>0.54469273743016755</v>
      </c>
      <c r="AS541" s="22">
        <v>21.8</v>
      </c>
      <c r="AT541" s="13">
        <v>9</v>
      </c>
      <c r="AU541" s="13">
        <v>6</v>
      </c>
      <c r="AV541">
        <v>99</v>
      </c>
      <c r="AW541" s="13">
        <v>55</v>
      </c>
      <c r="AX541" s="13">
        <v>45</v>
      </c>
      <c r="AY541" s="13">
        <v>41</v>
      </c>
      <c r="AZ541" s="13">
        <v>19</v>
      </c>
      <c r="BA541" s="13">
        <v>30</v>
      </c>
      <c r="BB541" s="16">
        <f t="shared" si="193"/>
        <v>5.2454962910632279</v>
      </c>
      <c r="BC541" s="17">
        <f t="shared" si="194"/>
        <v>2.9141646061462376</v>
      </c>
      <c r="BD541" s="17">
        <f t="shared" si="195"/>
        <v>2.3843164959378313</v>
      </c>
      <c r="BE541" s="17">
        <f t="shared" si="196"/>
        <v>2.1723772518544679</v>
      </c>
      <c r="BF541" s="17">
        <f t="shared" si="197"/>
        <v>1.0067114093959733</v>
      </c>
      <c r="BG541" s="17">
        <f t="shared" si="198"/>
        <v>1.5895443306252206</v>
      </c>
      <c r="BH541" s="13">
        <v>28</v>
      </c>
      <c r="BI541" s="13">
        <v>14</v>
      </c>
      <c r="BJ541" s="13">
        <v>0</v>
      </c>
      <c r="BK541" s="13">
        <v>0</v>
      </c>
      <c r="BL541" s="13">
        <v>0</v>
      </c>
      <c r="BM541" s="13">
        <v>0</v>
      </c>
      <c r="BN541" s="13">
        <f t="shared" si="199"/>
        <v>128</v>
      </c>
      <c r="BO541" s="16">
        <v>-0.47400000000000003</v>
      </c>
      <c r="BP541" s="13">
        <v>1</v>
      </c>
      <c r="BQ541" s="13">
        <v>0</v>
      </c>
      <c r="BR541" s="23">
        <f t="shared" si="200"/>
        <v>0</v>
      </c>
      <c r="BS541" s="13">
        <v>0</v>
      </c>
      <c r="BT541" s="13">
        <v>2</v>
      </c>
      <c r="BU541" s="13">
        <v>17</v>
      </c>
      <c r="BV541" s="13">
        <v>0</v>
      </c>
      <c r="BW541" s="13">
        <v>1</v>
      </c>
      <c r="BX541" s="13">
        <v>3</v>
      </c>
      <c r="BY541" s="13">
        <v>1</v>
      </c>
      <c r="BZ541" s="13">
        <v>0</v>
      </c>
      <c r="CA541" s="13">
        <v>0</v>
      </c>
      <c r="CB541" s="23">
        <f t="shared" si="201"/>
        <v>0</v>
      </c>
      <c r="CC541" s="16">
        <v>1.1000000000000001</v>
      </c>
      <c r="CD541" s="16">
        <v>1.3</v>
      </c>
      <c r="CE541" s="16">
        <v>2.2999999999999998</v>
      </c>
      <c r="CF541" s="24">
        <f t="shared" si="202"/>
        <v>2.8048780487804875E-2</v>
      </c>
      <c r="CG541" s="24">
        <f t="shared" si="203"/>
        <v>0.12186506534793357</v>
      </c>
      <c r="CH541" s="25">
        <v>3</v>
      </c>
      <c r="CI541" s="16">
        <v>17.5</v>
      </c>
      <c r="CJ541" s="16">
        <v>25.4</v>
      </c>
      <c r="CK541" s="16">
        <v>-7.2</v>
      </c>
      <c r="CL541" s="16">
        <v>3.5</v>
      </c>
      <c r="CM541" s="16">
        <v>4.2</v>
      </c>
      <c r="CN541" s="16">
        <v>-0.30000000000000004</v>
      </c>
      <c r="CO541" s="16">
        <v>7.4</v>
      </c>
      <c r="CP541" s="26">
        <f t="shared" si="204"/>
        <v>9.0243902439024401E-2</v>
      </c>
      <c r="CQ541" s="26">
        <f t="shared" si="205"/>
        <v>0.39208760155422112</v>
      </c>
      <c r="CR541" s="13">
        <v>0</v>
      </c>
      <c r="CS541" s="13">
        <v>1</v>
      </c>
      <c r="CT541" s="13">
        <v>2</v>
      </c>
      <c r="CU541" s="13">
        <v>1.07</v>
      </c>
      <c r="CV541" s="13">
        <v>-0.94</v>
      </c>
      <c r="CW541" s="13">
        <v>0.94</v>
      </c>
      <c r="CX541" s="13">
        <v>0.82</v>
      </c>
      <c r="CY541" s="13">
        <v>3.04</v>
      </c>
      <c r="CZ541" s="13">
        <v>-2.94</v>
      </c>
      <c r="DA541" s="13">
        <v>1.99</v>
      </c>
      <c r="DB541" s="27">
        <v>49.22</v>
      </c>
      <c r="DC541" s="27">
        <v>-53.02</v>
      </c>
      <c r="DD541" s="27">
        <v>102.24</v>
      </c>
      <c r="DE541" s="27">
        <v>6.64</v>
      </c>
      <c r="DF541" s="27">
        <v>34.479999999999997</v>
      </c>
      <c r="DG541" s="27">
        <v>-20.62</v>
      </c>
      <c r="DH541" s="27">
        <v>55.1</v>
      </c>
      <c r="DI541" s="27">
        <v>3.58</v>
      </c>
      <c r="DJ541" s="1">
        <v>186</v>
      </c>
      <c r="DK541" s="1"/>
      <c r="DL541" s="1"/>
      <c r="DM541" s="1">
        <v>1.5</v>
      </c>
      <c r="DN541" s="1">
        <v>0</v>
      </c>
      <c r="DO541" s="1">
        <v>0</v>
      </c>
      <c r="DP541" s="16">
        <f t="shared" si="206"/>
        <v>5.3787234042553198</v>
      </c>
    </row>
    <row r="542" spans="1:120" x14ac:dyDescent="0.2">
      <c r="A542" s="13">
        <v>17</v>
      </c>
      <c r="B542" s="13" t="s">
        <v>2002</v>
      </c>
      <c r="C542" s="13" t="s">
        <v>2003</v>
      </c>
      <c r="D542" s="13" t="s">
        <v>177</v>
      </c>
      <c r="E542" s="13" t="s">
        <v>123</v>
      </c>
      <c r="F542" s="1" t="s">
        <v>124</v>
      </c>
      <c r="G542" s="13">
        <v>75</v>
      </c>
      <c r="H542" s="13">
        <v>202</v>
      </c>
      <c r="I542" s="13" t="s">
        <v>125</v>
      </c>
      <c r="J542" s="13">
        <v>2009</v>
      </c>
      <c r="K542" s="13">
        <v>1</v>
      </c>
      <c r="L542" s="13">
        <v>21</v>
      </c>
      <c r="M542" s="1"/>
      <c r="N542" s="1">
        <v>24</v>
      </c>
      <c r="O542" s="13" t="s">
        <v>661</v>
      </c>
      <c r="P542" s="13" t="s">
        <v>2001</v>
      </c>
      <c r="Q542" s="1" t="str">
        <f t="shared" si="184"/>
        <v>ARI</v>
      </c>
      <c r="R542" s="13" t="s">
        <v>2004</v>
      </c>
      <c r="S542" s="1">
        <v>38</v>
      </c>
      <c r="T542" s="13" t="s">
        <v>173</v>
      </c>
      <c r="U542" s="13">
        <v>57</v>
      </c>
      <c r="V542" s="13">
        <v>2</v>
      </c>
      <c r="W542" s="13">
        <v>9</v>
      </c>
      <c r="X542" s="14">
        <v>3</v>
      </c>
      <c r="Y542" s="13">
        <v>11</v>
      </c>
      <c r="Z542" s="13">
        <v>-4</v>
      </c>
      <c r="AA542" s="1">
        <v>77</v>
      </c>
      <c r="AB542" s="14">
        <v>39</v>
      </c>
      <c r="AC542" s="14">
        <v>65</v>
      </c>
      <c r="AD542" s="15">
        <f t="shared" si="185"/>
        <v>2.5974025974025976E-2</v>
      </c>
      <c r="AE542" s="15">
        <f t="shared" si="186"/>
        <v>1.1049723756906077E-2</v>
      </c>
      <c r="AF542" s="16">
        <v>929.48333333330004</v>
      </c>
      <c r="AG542" s="17">
        <f t="shared" si="187"/>
        <v>16.306725146198247</v>
      </c>
      <c r="AH542" s="29">
        <v>1269</v>
      </c>
      <c r="AI542" s="17">
        <f t="shared" si="188"/>
        <v>22.263157894736842</v>
      </c>
      <c r="AJ542" s="19">
        <f t="shared" si="189"/>
        <v>0.73245337536115052</v>
      </c>
      <c r="AK542" s="20">
        <f>'Even Strength'!AA542+'Power Play'!R542+'Penalty Kill'!L542</f>
        <v>39.1</v>
      </c>
      <c r="AL542" s="19">
        <f t="shared" si="190"/>
        <v>2.5239828578601919</v>
      </c>
      <c r="AM542" s="15">
        <f>IF(('Even Strength'!BR542+'Power Play'!AK542+'Penalty Kill'!AG542)&gt;0,V542/('Even Strength'!BR542+'Power Play'!AK542+'Penalty Kill'!AG542),0)</f>
        <v>6.0606060606060608E-2</v>
      </c>
      <c r="AN542" s="15">
        <f>IF(('Even Strength'!BR542+'Power Play'!AK542+'Penalty Kill'!AG542)&gt;0,W542/('Even Strength'!BR542+'Power Play'!AK542+'Penalty Kill'!AG542),0)</f>
        <v>0.27272727272727271</v>
      </c>
      <c r="AO542" s="15">
        <f t="shared" si="191"/>
        <v>0.33333333333333331</v>
      </c>
      <c r="AP542" s="13">
        <v>0</v>
      </c>
      <c r="AQ542" s="13">
        <v>0</v>
      </c>
      <c r="AR542" s="21">
        <f t="shared" si="192"/>
        <v>0</v>
      </c>
      <c r="AS542" s="22">
        <v>0</v>
      </c>
      <c r="AT542" s="1"/>
      <c r="AU542" s="1"/>
      <c r="AV542">
        <v>97</v>
      </c>
      <c r="AW542" s="13">
        <v>77</v>
      </c>
      <c r="AX542" s="13">
        <v>52</v>
      </c>
      <c r="AY542" s="13">
        <v>39</v>
      </c>
      <c r="AZ542" s="13">
        <v>23</v>
      </c>
      <c r="BA542" s="13">
        <v>7</v>
      </c>
      <c r="BB542" s="16">
        <f t="shared" si="193"/>
        <v>6.2615431512132638</v>
      </c>
      <c r="BC542" s="17">
        <f t="shared" si="194"/>
        <v>4.9705033262208387</v>
      </c>
      <c r="BD542" s="17">
        <f t="shared" si="195"/>
        <v>3.3567035449803067</v>
      </c>
      <c r="BE542" s="17">
        <f t="shared" si="196"/>
        <v>2.5175276587352298</v>
      </c>
      <c r="BF542" s="17">
        <f t="shared" si="197"/>
        <v>1.4846957987412892</v>
      </c>
      <c r="BG542" s="17">
        <f t="shared" si="198"/>
        <v>0.45186393874734893</v>
      </c>
      <c r="BH542" s="13">
        <v>30</v>
      </c>
      <c r="BI542" s="13">
        <v>5</v>
      </c>
      <c r="BJ542" s="13">
        <v>2</v>
      </c>
      <c r="BK542" s="13">
        <v>0</v>
      </c>
      <c r="BL542" s="13">
        <v>0</v>
      </c>
      <c r="BM542" s="13">
        <v>1</v>
      </c>
      <c r="BN542" s="13">
        <f t="shared" si="199"/>
        <v>161</v>
      </c>
      <c r="BO542" s="16">
        <v>4.2080000000000002</v>
      </c>
      <c r="BP542" s="1"/>
      <c r="BQ542" s="1"/>
      <c r="BR542" s="23" t="str">
        <f t="shared" si="200"/>
        <v xml:space="preserve"> </v>
      </c>
      <c r="BS542" s="1"/>
      <c r="BT542" s="13">
        <v>1</v>
      </c>
      <c r="BU542" s="13">
        <v>11</v>
      </c>
      <c r="BV542" s="13">
        <v>0</v>
      </c>
      <c r="BW542" s="13">
        <v>1</v>
      </c>
      <c r="BX542" s="13">
        <v>0</v>
      </c>
      <c r="BY542" s="13">
        <v>0</v>
      </c>
      <c r="BZ542" s="13">
        <v>0</v>
      </c>
      <c r="CA542" s="13">
        <v>0</v>
      </c>
      <c r="CB542" s="23">
        <f t="shared" si="201"/>
        <v>0</v>
      </c>
      <c r="CC542" s="16">
        <v>0.30000000000000004</v>
      </c>
      <c r="CD542" s="16">
        <v>1.5</v>
      </c>
      <c r="CE542" s="16">
        <v>1.8</v>
      </c>
      <c r="CF542" s="24">
        <f t="shared" si="202"/>
        <v>3.1578947368421054E-2</v>
      </c>
      <c r="CG542" s="24">
        <f t="shared" si="203"/>
        <v>0.1161935842493183</v>
      </c>
      <c r="CH542" s="25">
        <v>1</v>
      </c>
      <c r="CI542" s="16">
        <v>17.899999999999999</v>
      </c>
      <c r="CJ542" s="16">
        <v>17.899999999999999</v>
      </c>
      <c r="CK542" s="16">
        <v>-5.8</v>
      </c>
      <c r="CL542" s="16">
        <v>0</v>
      </c>
      <c r="CM542" s="16">
        <v>0.5</v>
      </c>
      <c r="CN542" s="16">
        <v>0</v>
      </c>
      <c r="CO542" s="16">
        <v>0.60000000000000009</v>
      </c>
      <c r="CP542" s="26">
        <f t="shared" si="204"/>
        <v>1.0526315789473686E-2</v>
      </c>
      <c r="CQ542" s="26">
        <f t="shared" si="205"/>
        <v>3.8731194749772768E-2</v>
      </c>
      <c r="CR542" s="13">
        <v>0</v>
      </c>
      <c r="CS542" s="13">
        <v>0</v>
      </c>
      <c r="CT542" s="13">
        <v>0</v>
      </c>
      <c r="CU542" s="13">
        <v>0</v>
      </c>
      <c r="CV542" s="13">
        <v>-0.27</v>
      </c>
      <c r="CW542" s="13">
        <v>0.95</v>
      </c>
      <c r="CX542" s="13">
        <v>-2.68</v>
      </c>
      <c r="CY542" s="13">
        <v>-0.36</v>
      </c>
      <c r="CZ542" s="13">
        <v>-1.88</v>
      </c>
      <c r="DA542" s="13">
        <v>-4.24</v>
      </c>
      <c r="DB542" s="27">
        <v>28.19</v>
      </c>
      <c r="DC542" s="27">
        <v>7.98</v>
      </c>
      <c r="DD542" s="27">
        <v>20.22</v>
      </c>
      <c r="DE542" s="27">
        <v>-2.4900000000000002</v>
      </c>
      <c r="DF542" s="27">
        <v>19.649999999999999</v>
      </c>
      <c r="DG542" s="27">
        <v>22.64</v>
      </c>
      <c r="DH542" s="27">
        <v>-2.99</v>
      </c>
      <c r="DI542" s="27">
        <v>-6.34</v>
      </c>
      <c r="DJ542" s="1">
        <v>186</v>
      </c>
      <c r="DK542" s="1"/>
      <c r="DL542" s="1"/>
      <c r="DM542" s="1">
        <v>0.85</v>
      </c>
      <c r="DN542" s="1">
        <v>0</v>
      </c>
      <c r="DO542" s="1">
        <v>0</v>
      </c>
      <c r="DP542" s="16">
        <f t="shared" si="206"/>
        <v>-3.8297872340425254E-2</v>
      </c>
    </row>
    <row r="543" spans="1:120" x14ac:dyDescent="0.2">
      <c r="A543" s="13">
        <v>9</v>
      </c>
      <c r="B543" s="13" t="s">
        <v>2005</v>
      </c>
      <c r="C543" s="13" t="s">
        <v>2006</v>
      </c>
      <c r="D543" s="13" t="s">
        <v>419</v>
      </c>
      <c r="E543" s="13" t="s">
        <v>123</v>
      </c>
      <c r="F543" s="1" t="s">
        <v>124</v>
      </c>
      <c r="G543" s="13">
        <v>73</v>
      </c>
      <c r="H543" s="13">
        <v>189</v>
      </c>
      <c r="I543" s="13" t="s">
        <v>150</v>
      </c>
      <c r="J543" s="13">
        <v>2009</v>
      </c>
      <c r="K543" s="13">
        <v>2</v>
      </c>
      <c r="L543" s="13">
        <v>45</v>
      </c>
      <c r="M543" s="1"/>
      <c r="N543" s="1">
        <v>23</v>
      </c>
      <c r="O543" s="13" t="s">
        <v>2007</v>
      </c>
      <c r="P543" s="13" t="s">
        <v>2008</v>
      </c>
      <c r="Q543" s="1" t="str">
        <f t="shared" si="184"/>
        <v>CBJ</v>
      </c>
      <c r="R543" s="13" t="s">
        <v>2009</v>
      </c>
      <c r="S543" s="1">
        <v>15</v>
      </c>
      <c r="T543" s="13" t="s">
        <v>844</v>
      </c>
      <c r="U543" s="13">
        <v>43</v>
      </c>
      <c r="V543" s="13">
        <v>2</v>
      </c>
      <c r="W543" s="13">
        <v>4</v>
      </c>
      <c r="X543" s="14">
        <v>4</v>
      </c>
      <c r="Y543" s="13">
        <v>6</v>
      </c>
      <c r="Z543" s="13">
        <v>1</v>
      </c>
      <c r="AA543" s="1">
        <v>73</v>
      </c>
      <c r="AB543" s="14">
        <v>15</v>
      </c>
      <c r="AC543" s="14">
        <v>21</v>
      </c>
      <c r="AD543" s="15">
        <f t="shared" si="185"/>
        <v>2.7397260273972601E-2</v>
      </c>
      <c r="AE543" s="15">
        <f t="shared" si="186"/>
        <v>1.834862385321101E-2</v>
      </c>
      <c r="AF543" s="16">
        <v>438.56666666669997</v>
      </c>
      <c r="AG543" s="17">
        <f t="shared" si="187"/>
        <v>10.199224806202325</v>
      </c>
      <c r="AH543" s="29">
        <v>630</v>
      </c>
      <c r="AI543" s="17">
        <f t="shared" si="188"/>
        <v>14.651162790697674</v>
      </c>
      <c r="AJ543" s="19">
        <f t="shared" si="189"/>
        <v>0.69613756613761901</v>
      </c>
      <c r="AK543" s="20">
        <f>'Even Strength'!AA543+'Power Play'!R543+'Penalty Kill'!L543</f>
        <v>65.600000000000009</v>
      </c>
      <c r="AL543" s="19">
        <f t="shared" si="190"/>
        <v>8.9746902789382883</v>
      </c>
      <c r="AM543" s="15">
        <f>IF(('Even Strength'!BR543+'Power Play'!AK543+'Penalty Kill'!AG543)&gt;0,V543/('Even Strength'!BR543+'Power Play'!AK543+'Penalty Kill'!AG543),0)</f>
        <v>0.13333333333333333</v>
      </c>
      <c r="AN543" s="15">
        <f>IF(('Even Strength'!BR543+'Power Play'!AK543+'Penalty Kill'!AG543)&gt;0,W543/('Even Strength'!BR543+'Power Play'!AK543+'Penalty Kill'!AG543),0)</f>
        <v>0.26666666666666666</v>
      </c>
      <c r="AO543" s="15">
        <f t="shared" si="191"/>
        <v>0.4</v>
      </c>
      <c r="AP543" s="13">
        <v>2</v>
      </c>
      <c r="AQ543" s="13">
        <v>3</v>
      </c>
      <c r="AR543" s="21">
        <f t="shared" si="192"/>
        <v>0.4</v>
      </c>
      <c r="AS543" s="22">
        <v>0.1</v>
      </c>
      <c r="AT543" s="1"/>
      <c r="AU543" s="1"/>
      <c r="AV543">
        <v>42</v>
      </c>
      <c r="AW543" s="13">
        <v>45</v>
      </c>
      <c r="AX543" s="13">
        <v>5</v>
      </c>
      <c r="AY543" s="13">
        <v>15</v>
      </c>
      <c r="AZ543" s="13">
        <v>9</v>
      </c>
      <c r="BA543" s="13">
        <v>14</v>
      </c>
      <c r="BB543" s="16">
        <f t="shared" si="193"/>
        <v>5.7459907273690245</v>
      </c>
      <c r="BC543" s="17">
        <f t="shared" si="194"/>
        <v>6.1564186364668121</v>
      </c>
      <c r="BD543" s="17">
        <f t="shared" si="195"/>
        <v>0.6840465151629791</v>
      </c>
      <c r="BE543" s="17">
        <f t="shared" si="196"/>
        <v>2.0521395454889375</v>
      </c>
      <c r="BF543" s="17">
        <f t="shared" si="197"/>
        <v>1.2312837272933623</v>
      </c>
      <c r="BG543" s="17">
        <f t="shared" si="198"/>
        <v>1.9153302424563416</v>
      </c>
      <c r="BH543" s="13">
        <v>28</v>
      </c>
      <c r="BI543" s="13">
        <v>9</v>
      </c>
      <c r="BJ543" s="13">
        <v>2</v>
      </c>
      <c r="BK543" s="13">
        <v>0</v>
      </c>
      <c r="BL543" s="13">
        <v>0</v>
      </c>
      <c r="BM543" s="13">
        <v>0</v>
      </c>
      <c r="BN543" s="13">
        <f t="shared" si="199"/>
        <v>80</v>
      </c>
      <c r="BO543" s="16">
        <v>0.24</v>
      </c>
      <c r="BP543" s="13">
        <v>1</v>
      </c>
      <c r="BQ543" s="13">
        <v>1</v>
      </c>
      <c r="BR543" s="23">
        <f t="shared" si="200"/>
        <v>1</v>
      </c>
      <c r="BS543" s="13">
        <v>0</v>
      </c>
      <c r="BT543" s="13">
        <v>0</v>
      </c>
      <c r="BU543" s="13">
        <v>13</v>
      </c>
      <c r="BV543" s="13">
        <v>0</v>
      </c>
      <c r="BW543" s="13">
        <v>0</v>
      </c>
      <c r="BX543" s="13">
        <v>0</v>
      </c>
      <c r="BY543" s="13">
        <v>0</v>
      </c>
      <c r="BZ543" s="13">
        <v>0</v>
      </c>
      <c r="CA543" s="13">
        <v>0</v>
      </c>
      <c r="CB543" s="23">
        <f t="shared" si="201"/>
        <v>0</v>
      </c>
      <c r="CC543" s="16">
        <v>-0.30000000000000004</v>
      </c>
      <c r="CD543" s="16">
        <v>0.5</v>
      </c>
      <c r="CE543" s="16">
        <v>0.2</v>
      </c>
      <c r="CF543" s="24">
        <f t="shared" si="202"/>
        <v>4.6511627906976744E-3</v>
      </c>
      <c r="CG543" s="24">
        <f t="shared" si="203"/>
        <v>2.7361860606519166E-2</v>
      </c>
      <c r="CH543" s="25">
        <v>2</v>
      </c>
      <c r="CI543" s="16">
        <v>7.6</v>
      </c>
      <c r="CJ543" s="16">
        <v>7.3</v>
      </c>
      <c r="CK543" s="16">
        <v>1.8</v>
      </c>
      <c r="CL543" s="16">
        <v>-1</v>
      </c>
      <c r="CM543" s="16">
        <v>0.7</v>
      </c>
      <c r="CN543" s="16">
        <v>0.60000000000000009</v>
      </c>
      <c r="CO543" s="16">
        <v>0.2</v>
      </c>
      <c r="CP543" s="26">
        <f t="shared" si="204"/>
        <v>4.6511627906976744E-3</v>
      </c>
      <c r="CQ543" s="26">
        <f t="shared" si="205"/>
        <v>2.7361860606519166E-2</v>
      </c>
      <c r="CR543" s="13">
        <v>0</v>
      </c>
      <c r="CS543" s="13">
        <v>0</v>
      </c>
      <c r="CT543" s="13">
        <v>0</v>
      </c>
      <c r="CU543" s="13">
        <v>-0.01</v>
      </c>
      <c r="CV543" s="13">
        <v>0.47</v>
      </c>
      <c r="CW543" s="13">
        <v>-0.17</v>
      </c>
      <c r="CX543" s="13">
        <v>0.11</v>
      </c>
      <c r="CY543" s="13">
        <v>1.45</v>
      </c>
      <c r="CZ543" s="13">
        <v>-3.69</v>
      </c>
      <c r="DA543" s="13">
        <v>-1.84</v>
      </c>
      <c r="DB543" s="27">
        <v>21.36</v>
      </c>
      <c r="DC543" s="27">
        <v>-34.97</v>
      </c>
      <c r="DD543" s="27">
        <v>56.33</v>
      </c>
      <c r="DE543" s="27">
        <v>21.78</v>
      </c>
      <c r="DF543" s="27">
        <v>27.25</v>
      </c>
      <c r="DG543" s="27">
        <v>-25.06</v>
      </c>
      <c r="DH543" s="27">
        <v>52.31</v>
      </c>
      <c r="DI543" s="27">
        <v>21.81</v>
      </c>
      <c r="DJ543" s="1">
        <v>186</v>
      </c>
      <c r="DK543" s="28">
        <v>25</v>
      </c>
      <c r="DL543" s="28" t="s">
        <v>2010</v>
      </c>
      <c r="DM543" s="1">
        <v>0.8</v>
      </c>
      <c r="DN543" s="1">
        <v>0.24399999999999999</v>
      </c>
      <c r="DO543" s="1">
        <v>0</v>
      </c>
      <c r="DP543" s="16">
        <f t="shared" si="206"/>
        <v>-0.33191489361702126</v>
      </c>
    </row>
    <row r="544" spans="1:120" x14ac:dyDescent="0.2">
      <c r="A544" s="13">
        <v>39</v>
      </c>
      <c r="B544" s="13" t="s">
        <v>2011</v>
      </c>
      <c r="C544" s="13" t="s">
        <v>261</v>
      </c>
      <c r="D544" s="13" t="s">
        <v>133</v>
      </c>
      <c r="E544" s="13" t="s">
        <v>123</v>
      </c>
      <c r="F544" s="1" t="s">
        <v>124</v>
      </c>
      <c r="G544" s="13">
        <v>73</v>
      </c>
      <c r="H544" s="13">
        <v>190</v>
      </c>
      <c r="I544" s="13" t="s">
        <v>125</v>
      </c>
      <c r="J544" s="13">
        <v>2004</v>
      </c>
      <c r="K544" s="13">
        <v>9</v>
      </c>
      <c r="L544" s="13">
        <v>263</v>
      </c>
      <c r="M544" s="1"/>
      <c r="N544" s="1">
        <v>31</v>
      </c>
      <c r="O544" s="13" t="s">
        <v>1384</v>
      </c>
      <c r="P544" s="13" t="s">
        <v>2008</v>
      </c>
      <c r="Q544" s="1" t="str">
        <f t="shared" si="184"/>
        <v>DAL</v>
      </c>
      <c r="R544" s="13" t="s">
        <v>363</v>
      </c>
      <c r="S544" s="1"/>
      <c r="T544" s="13" t="s">
        <v>146</v>
      </c>
      <c r="U544" s="13">
        <v>6</v>
      </c>
      <c r="V544" s="13">
        <v>0</v>
      </c>
      <c r="W544" s="13">
        <v>0</v>
      </c>
      <c r="X544" s="14">
        <v>0</v>
      </c>
      <c r="Y544" s="13">
        <v>0</v>
      </c>
      <c r="Z544" s="13">
        <v>1</v>
      </c>
      <c r="AA544" s="1">
        <v>10</v>
      </c>
      <c r="AB544" s="14">
        <v>5</v>
      </c>
      <c r="AC544" s="14">
        <v>6</v>
      </c>
      <c r="AD544" s="15">
        <f t="shared" si="185"/>
        <v>0</v>
      </c>
      <c r="AE544" s="15">
        <f t="shared" si="186"/>
        <v>0</v>
      </c>
      <c r="AF544" s="16">
        <v>72.583333333300004</v>
      </c>
      <c r="AG544" s="17">
        <f t="shared" si="187"/>
        <v>12.097222222216667</v>
      </c>
      <c r="AH544" s="29">
        <v>99</v>
      </c>
      <c r="AI544" s="17">
        <f t="shared" si="188"/>
        <v>16.5</v>
      </c>
      <c r="AJ544" s="19">
        <f t="shared" si="189"/>
        <v>0.73316498316464651</v>
      </c>
      <c r="AK544" s="20">
        <f>'Even Strength'!AA544+'Power Play'!R544+'Penalty Kill'!L544</f>
        <v>0</v>
      </c>
      <c r="AL544" s="19">
        <f t="shared" si="190"/>
        <v>0</v>
      </c>
      <c r="AM544" s="15">
        <f>IF(('Even Strength'!BR544+'Power Play'!AK544+'Penalty Kill'!AG544)&gt;0,V544/('Even Strength'!BR544+'Power Play'!AK544+'Penalty Kill'!AG544),0)</f>
        <v>0</v>
      </c>
      <c r="AN544" s="15">
        <f>IF(('Even Strength'!BR544+'Power Play'!AK544+'Penalty Kill'!AG544)&gt;0,W544/('Even Strength'!BR544+'Power Play'!AK544+'Penalty Kill'!AG544),0)</f>
        <v>0</v>
      </c>
      <c r="AO544" s="15">
        <f t="shared" si="191"/>
        <v>0</v>
      </c>
      <c r="AP544" s="13">
        <v>28</v>
      </c>
      <c r="AQ544" s="13">
        <v>32</v>
      </c>
      <c r="AR544" s="21">
        <f t="shared" si="192"/>
        <v>0.46666666666666667</v>
      </c>
      <c r="AS544" s="22">
        <v>14.7</v>
      </c>
      <c r="AT544" s="1"/>
      <c r="AU544" s="1"/>
      <c r="AV544">
        <v>3</v>
      </c>
      <c r="AW544" s="13">
        <v>3</v>
      </c>
      <c r="AX544" s="13">
        <v>0</v>
      </c>
      <c r="AY544" s="13">
        <v>5</v>
      </c>
      <c r="AZ544" s="13">
        <v>1</v>
      </c>
      <c r="BA544" s="13">
        <v>2</v>
      </c>
      <c r="BB544" s="16">
        <f t="shared" si="193"/>
        <v>2.4799081515510815</v>
      </c>
      <c r="BC544" s="17">
        <f t="shared" si="194"/>
        <v>2.4799081515510815</v>
      </c>
      <c r="BD544" s="17">
        <f t="shared" si="195"/>
        <v>0</v>
      </c>
      <c r="BE544" s="17">
        <f t="shared" si="196"/>
        <v>4.1331802525851362</v>
      </c>
      <c r="BF544" s="17">
        <f t="shared" si="197"/>
        <v>0.82663605051702704</v>
      </c>
      <c r="BG544" s="17">
        <f t="shared" si="198"/>
        <v>1.6532721010340541</v>
      </c>
      <c r="BH544" s="13">
        <v>0</v>
      </c>
      <c r="BI544" s="13">
        <v>0</v>
      </c>
      <c r="BJ544" s="13">
        <v>0</v>
      </c>
      <c r="BK544" s="13">
        <v>0</v>
      </c>
      <c r="BL544" s="13">
        <v>0</v>
      </c>
      <c r="BM544" s="13">
        <v>0</v>
      </c>
      <c r="BN544" s="13">
        <f t="shared" si="199"/>
        <v>3</v>
      </c>
      <c r="BO544" s="16">
        <v>-0.126</v>
      </c>
      <c r="BP544" s="1"/>
      <c r="BQ544" s="1"/>
      <c r="BR544" s="23" t="str">
        <f t="shared" si="200"/>
        <v xml:space="preserve"> </v>
      </c>
      <c r="BS544" s="1"/>
      <c r="BT544" s="13">
        <v>0</v>
      </c>
      <c r="BU544" s="13">
        <v>1</v>
      </c>
      <c r="BV544" s="13">
        <v>0</v>
      </c>
      <c r="BW544" s="13">
        <v>0</v>
      </c>
      <c r="BX544" s="13">
        <v>0</v>
      </c>
      <c r="BY544" s="13">
        <v>0</v>
      </c>
      <c r="BZ544" s="13">
        <v>0</v>
      </c>
      <c r="CA544" s="13">
        <v>0</v>
      </c>
      <c r="CB544" s="23">
        <f t="shared" si="201"/>
        <v>0</v>
      </c>
      <c r="CC544" s="16">
        <v>-0.2</v>
      </c>
      <c r="CD544" s="16">
        <v>0.1</v>
      </c>
      <c r="CE544" s="16">
        <v>-0.1</v>
      </c>
      <c r="CF544" s="24">
        <f t="shared" si="202"/>
        <v>-1.6666666666666666E-2</v>
      </c>
      <c r="CG544" s="24">
        <f t="shared" si="203"/>
        <v>-8.2663605051702713E-2</v>
      </c>
      <c r="CH544" s="25">
        <v>1</v>
      </c>
      <c r="CI544" s="16">
        <v>0.5</v>
      </c>
      <c r="CJ544" s="16">
        <v>0.5</v>
      </c>
      <c r="CK544" s="16">
        <v>1</v>
      </c>
      <c r="CL544" s="16">
        <v>-0.2</v>
      </c>
      <c r="CM544" s="16">
        <v>0.2</v>
      </c>
      <c r="CN544" s="16">
        <v>0</v>
      </c>
      <c r="CO544" s="16">
        <v>-0.1</v>
      </c>
      <c r="CP544" s="26">
        <f t="shared" si="204"/>
        <v>-1.6666666666666666E-2</v>
      </c>
      <c r="CQ544" s="26">
        <f t="shared" si="205"/>
        <v>-8.2663605051702713E-2</v>
      </c>
      <c r="CR544" s="13">
        <v>0</v>
      </c>
      <c r="CS544" s="13">
        <v>0</v>
      </c>
      <c r="CT544" s="13">
        <v>0</v>
      </c>
      <c r="CU544" s="13">
        <v>0</v>
      </c>
      <c r="CV544" s="13">
        <v>-0.2</v>
      </c>
      <c r="CW544" s="13">
        <v>0.22</v>
      </c>
      <c r="CX544" s="13">
        <v>0.01</v>
      </c>
      <c r="CY544" s="13">
        <v>1.45</v>
      </c>
      <c r="CZ544" s="13">
        <v>-0.64</v>
      </c>
      <c r="DA544" s="13">
        <v>0.84</v>
      </c>
      <c r="DB544" s="27">
        <v>7.11</v>
      </c>
      <c r="DC544" s="27">
        <v>-14.46</v>
      </c>
      <c r="DD544" s="27">
        <v>21.58</v>
      </c>
      <c r="DE544" s="27">
        <v>19.98</v>
      </c>
      <c r="DF544" s="27">
        <v>-4.92</v>
      </c>
      <c r="DG544" s="27">
        <v>-15.11</v>
      </c>
      <c r="DH544" s="27">
        <v>10.19</v>
      </c>
      <c r="DI544" s="27">
        <v>9.43</v>
      </c>
      <c r="DJ544" s="1">
        <v>26</v>
      </c>
      <c r="DK544" s="1"/>
      <c r="DL544" s="1"/>
      <c r="DM544" s="1">
        <v>7.6999999999999999E-2</v>
      </c>
      <c r="DN544" s="1">
        <v>0</v>
      </c>
      <c r="DO544" s="1">
        <v>0</v>
      </c>
      <c r="DP544" s="16">
        <f t="shared" si="206"/>
        <v>-0.10025165865934571</v>
      </c>
    </row>
    <row r="545" spans="1:120" x14ac:dyDescent="0.2">
      <c r="A545" s="13">
        <v>10</v>
      </c>
      <c r="B545" s="13" t="s">
        <v>2012</v>
      </c>
      <c r="C545" s="13" t="s">
        <v>2013</v>
      </c>
      <c r="D545" s="13" t="s">
        <v>257</v>
      </c>
      <c r="E545" s="13" t="s">
        <v>141</v>
      </c>
      <c r="F545" s="1" t="s">
        <v>142</v>
      </c>
      <c r="G545" s="13">
        <v>71</v>
      </c>
      <c r="H545" s="13">
        <v>212</v>
      </c>
      <c r="I545" s="13" t="s">
        <v>125</v>
      </c>
      <c r="J545" s="13">
        <v>1997</v>
      </c>
      <c r="K545" s="13">
        <v>1</v>
      </c>
      <c r="L545" s="13">
        <v>25</v>
      </c>
      <c r="M545" s="1"/>
      <c r="N545" s="1">
        <v>36</v>
      </c>
      <c r="O545" s="13" t="s">
        <v>922</v>
      </c>
      <c r="P545" s="13" t="s">
        <v>2014</v>
      </c>
      <c r="Q545" s="1" t="str">
        <f t="shared" si="184"/>
        <v>TBL</v>
      </c>
      <c r="R545" s="13" t="s">
        <v>219</v>
      </c>
      <c r="S545" s="1"/>
      <c r="T545" s="13" t="s">
        <v>129</v>
      </c>
      <c r="U545" s="13">
        <v>70</v>
      </c>
      <c r="V545" s="13">
        <v>3</v>
      </c>
      <c r="W545" s="13">
        <v>5</v>
      </c>
      <c r="X545" s="14">
        <v>4</v>
      </c>
      <c r="Y545" s="13">
        <v>8</v>
      </c>
      <c r="Z545" s="13">
        <v>-1</v>
      </c>
      <c r="AA545" s="1">
        <v>28</v>
      </c>
      <c r="AB545" s="14">
        <v>19</v>
      </c>
      <c r="AC545" s="14">
        <v>13</v>
      </c>
      <c r="AD545" s="15">
        <f t="shared" si="185"/>
        <v>0.10714285714285714</v>
      </c>
      <c r="AE545" s="15">
        <f t="shared" si="186"/>
        <v>0.05</v>
      </c>
      <c r="AF545" s="16">
        <v>652.93333333329997</v>
      </c>
      <c r="AG545" s="17">
        <f t="shared" si="187"/>
        <v>9.3276190476185707</v>
      </c>
      <c r="AH545" s="29">
        <v>906</v>
      </c>
      <c r="AI545" s="17">
        <f t="shared" si="188"/>
        <v>12.942857142857143</v>
      </c>
      <c r="AJ545" s="19">
        <f t="shared" si="189"/>
        <v>0.72067696835905071</v>
      </c>
      <c r="AK545" s="20">
        <f>'Even Strength'!AA545+'Power Play'!R545+'Penalty Kill'!L545</f>
        <v>58.947368421052637</v>
      </c>
      <c r="AL545" s="19">
        <f t="shared" si="190"/>
        <v>5.4168502735297208</v>
      </c>
      <c r="AM545" s="15">
        <f>IF(('Even Strength'!BR545+'Power Play'!AK545+'Penalty Kill'!AG545)&gt;0,V545/('Even Strength'!BR545+'Power Play'!AK545+'Penalty Kill'!AG545),0)</f>
        <v>0.15</v>
      </c>
      <c r="AN545" s="15">
        <f>IF(('Even Strength'!BR545+'Power Play'!AK545+'Penalty Kill'!AG545)&gt;0,W545/('Even Strength'!BR545+'Power Play'!AK545+'Penalty Kill'!AG545),0)</f>
        <v>0.25</v>
      </c>
      <c r="AO545" s="15">
        <f t="shared" si="191"/>
        <v>0.4</v>
      </c>
      <c r="AP545" s="13">
        <v>0</v>
      </c>
      <c r="AQ545" s="13">
        <v>0</v>
      </c>
      <c r="AR545" s="21">
        <f t="shared" si="192"/>
        <v>0</v>
      </c>
      <c r="AS545" s="22">
        <v>0</v>
      </c>
      <c r="AT545" s="1"/>
      <c r="AU545" s="1"/>
      <c r="AV545">
        <v>68</v>
      </c>
      <c r="AW545" s="13">
        <v>112</v>
      </c>
      <c r="AX545" s="13">
        <v>16</v>
      </c>
      <c r="AY545" s="13">
        <v>19</v>
      </c>
      <c r="AZ545" s="13">
        <v>20</v>
      </c>
      <c r="BA545" s="13">
        <v>11</v>
      </c>
      <c r="BB545" s="16">
        <f t="shared" si="193"/>
        <v>6.2487237083932126</v>
      </c>
      <c r="BC545" s="17">
        <f t="shared" si="194"/>
        <v>10.292015519706469</v>
      </c>
      <c r="BD545" s="17">
        <f t="shared" si="195"/>
        <v>1.4702879313866384</v>
      </c>
      <c r="BE545" s="17">
        <f t="shared" si="196"/>
        <v>1.7459669185216329</v>
      </c>
      <c r="BF545" s="17">
        <f t="shared" si="197"/>
        <v>1.8378599142332979</v>
      </c>
      <c r="BG545" s="17">
        <f t="shared" si="198"/>
        <v>1.0108229528283137</v>
      </c>
      <c r="BH545" s="13">
        <v>64</v>
      </c>
      <c r="BI545" s="13">
        <v>17</v>
      </c>
      <c r="BJ545" s="13">
        <v>4</v>
      </c>
      <c r="BK545" s="13">
        <v>1</v>
      </c>
      <c r="BL545" s="13">
        <v>0</v>
      </c>
      <c r="BM545" s="13">
        <v>0</v>
      </c>
      <c r="BN545" s="13">
        <f t="shared" si="199"/>
        <v>196</v>
      </c>
      <c r="BO545" s="16">
        <v>-9.1259999999999994</v>
      </c>
      <c r="BP545" s="13">
        <v>1</v>
      </c>
      <c r="BQ545" s="13">
        <v>0</v>
      </c>
      <c r="BR545" s="23">
        <f t="shared" si="200"/>
        <v>0</v>
      </c>
      <c r="BS545" s="13">
        <v>0</v>
      </c>
      <c r="BT545" s="13">
        <v>1</v>
      </c>
      <c r="BU545" s="13">
        <v>14</v>
      </c>
      <c r="BV545" s="13">
        <v>0</v>
      </c>
      <c r="BW545" s="13">
        <v>0</v>
      </c>
      <c r="BX545" s="13">
        <v>0</v>
      </c>
      <c r="BY545" s="13">
        <v>0</v>
      </c>
      <c r="BZ545" s="13">
        <v>0</v>
      </c>
      <c r="CA545" s="13">
        <v>0</v>
      </c>
      <c r="CB545" s="23">
        <f t="shared" si="201"/>
        <v>0</v>
      </c>
      <c r="CC545" s="16">
        <v>-0.60000000000000009</v>
      </c>
      <c r="CD545" s="16">
        <v>0.5</v>
      </c>
      <c r="CE545" s="16">
        <v>-0.1</v>
      </c>
      <c r="CF545" s="24">
        <f t="shared" si="202"/>
        <v>-1.4285714285714286E-3</v>
      </c>
      <c r="CG545" s="24">
        <f t="shared" si="203"/>
        <v>-9.1892995711664906E-3</v>
      </c>
      <c r="CH545" s="25">
        <v>2</v>
      </c>
      <c r="CI545" s="16">
        <v>11.8</v>
      </c>
      <c r="CJ545" s="16">
        <v>11.1</v>
      </c>
      <c r="CK545" s="16">
        <v>-4.5999999999999996</v>
      </c>
      <c r="CL545" s="16">
        <v>-1.9</v>
      </c>
      <c r="CM545" s="16">
        <v>0.8</v>
      </c>
      <c r="CN545" s="16">
        <v>-0.30000000000000004</v>
      </c>
      <c r="CO545" s="16">
        <v>-1.4</v>
      </c>
      <c r="CP545" s="26">
        <f t="shared" si="204"/>
        <v>-0.02</v>
      </c>
      <c r="CQ545" s="26">
        <f t="shared" si="205"/>
        <v>-0.12865019399633085</v>
      </c>
      <c r="CR545" s="13">
        <v>0</v>
      </c>
      <c r="CS545" s="13">
        <v>0</v>
      </c>
      <c r="CT545" s="13">
        <v>0</v>
      </c>
      <c r="CU545" s="13">
        <v>0</v>
      </c>
      <c r="CV545" s="13">
        <v>0.36</v>
      </c>
      <c r="CW545" s="13">
        <v>-0.67</v>
      </c>
      <c r="CX545" s="13">
        <v>0.59</v>
      </c>
      <c r="CY545" s="13">
        <v>2.59</v>
      </c>
      <c r="CZ545" s="13">
        <v>-0.35</v>
      </c>
      <c r="DA545" s="13">
        <v>2.52</v>
      </c>
      <c r="DB545" s="27">
        <v>22.52</v>
      </c>
      <c r="DC545" s="27">
        <v>-53.85</v>
      </c>
      <c r="DD545" s="27">
        <v>76.37</v>
      </c>
      <c r="DE545" s="27">
        <v>7.26</v>
      </c>
      <c r="DF545" s="27">
        <v>7.31</v>
      </c>
      <c r="DG545" s="27">
        <v>-49.59</v>
      </c>
      <c r="DH545" s="27">
        <v>56.9</v>
      </c>
      <c r="DI545" s="27">
        <v>5.41</v>
      </c>
      <c r="DJ545" s="1">
        <v>186</v>
      </c>
      <c r="DK545" s="28">
        <v>2</v>
      </c>
      <c r="DL545" s="28" t="s">
        <v>1316</v>
      </c>
      <c r="DM545" s="1">
        <v>1.55</v>
      </c>
      <c r="DN545" s="1">
        <v>1.9E-2</v>
      </c>
      <c r="DO545" s="1">
        <v>0</v>
      </c>
      <c r="DP545" s="16">
        <f t="shared" si="206"/>
        <v>-3.527659574468085</v>
      </c>
    </row>
    <row r="546" spans="1:120" x14ac:dyDescent="0.2">
      <c r="A546" s="13">
        <v>45</v>
      </c>
      <c r="B546" s="13" t="s">
        <v>2015</v>
      </c>
      <c r="C546" s="13" t="s">
        <v>521</v>
      </c>
      <c r="D546" s="13" t="s">
        <v>325</v>
      </c>
      <c r="E546" s="13" t="s">
        <v>141</v>
      </c>
      <c r="F546" s="1" t="s">
        <v>142</v>
      </c>
      <c r="G546" s="13">
        <v>73</v>
      </c>
      <c r="H546" s="13">
        <v>204</v>
      </c>
      <c r="I546" s="13" t="s">
        <v>125</v>
      </c>
      <c r="J546" s="13">
        <v>2011</v>
      </c>
      <c r="K546" s="13">
        <v>1</v>
      </c>
      <c r="L546" s="13">
        <v>23</v>
      </c>
      <c r="M546" s="13" t="s">
        <v>159</v>
      </c>
      <c r="N546" s="1">
        <v>22</v>
      </c>
      <c r="O546" s="13" t="s">
        <v>755</v>
      </c>
      <c r="P546" s="13" t="s">
        <v>2014</v>
      </c>
      <c r="Q546" s="1" t="str">
        <f t="shared" si="184"/>
        <v>BOS</v>
      </c>
      <c r="R546" s="13" t="s">
        <v>314</v>
      </c>
      <c r="S546" s="1"/>
      <c r="T546" s="13" t="s">
        <v>173</v>
      </c>
      <c r="U546" s="13">
        <v>15</v>
      </c>
      <c r="V546" s="13">
        <v>1</v>
      </c>
      <c r="W546" s="13">
        <v>0</v>
      </c>
      <c r="X546" s="14">
        <v>0</v>
      </c>
      <c r="Y546" s="13">
        <v>1</v>
      </c>
      <c r="Z546" s="13">
        <v>3</v>
      </c>
      <c r="AA546" s="1">
        <v>20</v>
      </c>
      <c r="AB546" s="14">
        <v>10</v>
      </c>
      <c r="AC546" s="14">
        <v>18</v>
      </c>
      <c r="AD546" s="15">
        <f t="shared" si="185"/>
        <v>0.05</v>
      </c>
      <c r="AE546" s="15">
        <f t="shared" si="186"/>
        <v>2.0833333333333332E-2</v>
      </c>
      <c r="AF546" s="16">
        <v>250.35</v>
      </c>
      <c r="AG546" s="17">
        <f t="shared" si="187"/>
        <v>16.690000000000001</v>
      </c>
      <c r="AH546" s="29">
        <v>327</v>
      </c>
      <c r="AI546" s="17">
        <f t="shared" si="188"/>
        <v>21.8</v>
      </c>
      <c r="AJ546" s="19">
        <f t="shared" si="189"/>
        <v>0.76559633027522933</v>
      </c>
      <c r="AK546" s="20">
        <f>'Even Strength'!AA546+'Power Play'!R546+'Penalty Kill'!L546</f>
        <v>0</v>
      </c>
      <c r="AL546" s="19">
        <f t="shared" si="190"/>
        <v>0</v>
      </c>
      <c r="AM546" s="15">
        <f>IF(('Even Strength'!BR546+'Power Play'!AK546+'Penalty Kill'!AG546)&gt;0,V546/('Even Strength'!BR546+'Power Play'!AK546+'Penalty Kill'!AG546),0)</f>
        <v>0.16666666666666666</v>
      </c>
      <c r="AN546" s="15">
        <f>IF(('Even Strength'!BR546+'Power Play'!AK546+'Penalty Kill'!AG546)&gt;0,W546/('Even Strength'!BR546+'Power Play'!AK546+'Penalty Kill'!AG546),0)</f>
        <v>0</v>
      </c>
      <c r="AO546" s="15">
        <f t="shared" si="191"/>
        <v>0.16666666666666666</v>
      </c>
      <c r="AP546" s="13">
        <v>0</v>
      </c>
      <c r="AQ546" s="13">
        <v>0</v>
      </c>
      <c r="AR546" s="21">
        <f t="shared" si="192"/>
        <v>0</v>
      </c>
      <c r="AS546" s="22">
        <v>0</v>
      </c>
      <c r="AT546" s="1"/>
      <c r="AU546" s="1"/>
      <c r="AV546">
        <v>21</v>
      </c>
      <c r="AW546" s="13">
        <v>18</v>
      </c>
      <c r="AX546" s="13">
        <v>22</v>
      </c>
      <c r="AY546" s="13">
        <v>10</v>
      </c>
      <c r="AZ546" s="13">
        <v>3</v>
      </c>
      <c r="BA546" s="13">
        <v>2</v>
      </c>
      <c r="BB546" s="16">
        <f t="shared" si="193"/>
        <v>5.0329538645895751</v>
      </c>
      <c r="BC546" s="17">
        <f t="shared" si="194"/>
        <v>4.3139604553624924</v>
      </c>
      <c r="BD546" s="17">
        <f t="shared" si="195"/>
        <v>5.2726183343319359</v>
      </c>
      <c r="BE546" s="17">
        <f t="shared" si="196"/>
        <v>2.3966446974236071</v>
      </c>
      <c r="BF546" s="17">
        <f t="shared" si="197"/>
        <v>0.7189934092270821</v>
      </c>
      <c r="BG546" s="17">
        <f t="shared" si="198"/>
        <v>0.47932893948472144</v>
      </c>
      <c r="BH546" s="13">
        <v>4</v>
      </c>
      <c r="BI546" s="13">
        <v>2</v>
      </c>
      <c r="BJ546" s="13">
        <v>0</v>
      </c>
      <c r="BK546" s="13">
        <v>0</v>
      </c>
      <c r="BL546" s="13">
        <v>0</v>
      </c>
      <c r="BM546" s="13">
        <v>0</v>
      </c>
      <c r="BN546" s="13">
        <f t="shared" si="199"/>
        <v>44</v>
      </c>
      <c r="BO546" s="16">
        <v>3.1320000000000001</v>
      </c>
      <c r="BP546" s="1"/>
      <c r="BQ546" s="1"/>
      <c r="BR546" s="23" t="str">
        <f t="shared" si="200"/>
        <v xml:space="preserve"> </v>
      </c>
      <c r="BS546" s="1"/>
      <c r="BT546" s="13">
        <v>0</v>
      </c>
      <c r="BU546" s="13">
        <v>5</v>
      </c>
      <c r="BV546" s="13">
        <v>0</v>
      </c>
      <c r="BW546" s="13">
        <v>0</v>
      </c>
      <c r="BX546" s="13">
        <v>0</v>
      </c>
      <c r="BY546" s="13">
        <v>0</v>
      </c>
      <c r="BZ546" s="13">
        <v>0</v>
      </c>
      <c r="CA546" s="13">
        <v>0</v>
      </c>
      <c r="CB546" s="23">
        <f t="shared" si="201"/>
        <v>0</v>
      </c>
      <c r="CC546" s="16">
        <v>-0.1</v>
      </c>
      <c r="CD546" s="16">
        <v>0.8</v>
      </c>
      <c r="CE546" s="16">
        <v>0.7</v>
      </c>
      <c r="CF546" s="24">
        <f t="shared" si="202"/>
        <v>4.6666666666666662E-2</v>
      </c>
      <c r="CG546" s="24">
        <f t="shared" si="203"/>
        <v>0.1677651288196525</v>
      </c>
      <c r="CH546" s="25">
        <v>2</v>
      </c>
      <c r="CI546" s="16">
        <v>2.9</v>
      </c>
      <c r="CJ546" s="16">
        <v>3.9</v>
      </c>
      <c r="CK546" s="16">
        <v>2.4</v>
      </c>
      <c r="CL546" s="16">
        <v>-0.2</v>
      </c>
      <c r="CM546" s="16">
        <v>0.8</v>
      </c>
      <c r="CN546" s="16">
        <v>0</v>
      </c>
      <c r="CO546" s="16">
        <v>0.7</v>
      </c>
      <c r="CP546" s="26">
        <f t="shared" si="204"/>
        <v>4.6666666666666662E-2</v>
      </c>
      <c r="CQ546" s="26">
        <f t="shared" si="205"/>
        <v>0.1677651288196525</v>
      </c>
      <c r="CR546" s="13">
        <v>0</v>
      </c>
      <c r="CS546" s="13">
        <v>0</v>
      </c>
      <c r="CT546" s="13">
        <v>0</v>
      </c>
      <c r="CU546" s="13">
        <v>0</v>
      </c>
      <c r="CV546" s="13">
        <v>0.21</v>
      </c>
      <c r="CW546" s="13">
        <v>0.19</v>
      </c>
      <c r="CX546" s="13">
        <v>-0.02</v>
      </c>
      <c r="CY546" s="13">
        <v>0.76</v>
      </c>
      <c r="CZ546" s="13">
        <v>0.12</v>
      </c>
      <c r="DA546" s="13">
        <v>1.26</v>
      </c>
      <c r="DB546" s="27">
        <v>-1.05</v>
      </c>
      <c r="DC546" s="27">
        <v>3.2</v>
      </c>
      <c r="DD546" s="27">
        <v>-4.24</v>
      </c>
      <c r="DE546" s="27">
        <v>-1.1200000000000001</v>
      </c>
      <c r="DF546" s="27">
        <v>-13.64</v>
      </c>
      <c r="DG546" s="27">
        <v>-3.49</v>
      </c>
      <c r="DH546" s="27">
        <v>-10.15</v>
      </c>
      <c r="DI546" s="27">
        <v>-2.67</v>
      </c>
      <c r="DJ546" s="1">
        <v>60</v>
      </c>
      <c r="DK546" s="1"/>
      <c r="DL546" s="1"/>
      <c r="DM546" s="1">
        <v>0.27800000000000002</v>
      </c>
      <c r="DN546" s="1">
        <v>0</v>
      </c>
      <c r="DO546" s="1">
        <v>0</v>
      </c>
      <c r="DP546" s="16">
        <f t="shared" si="206"/>
        <v>0.48599862731640353</v>
      </c>
    </row>
    <row r="547" spans="1:120" x14ac:dyDescent="0.2">
      <c r="A547" s="13">
        <v>18</v>
      </c>
      <c r="B547" s="13" t="s">
        <v>2016</v>
      </c>
      <c r="C547" s="13" t="s">
        <v>1639</v>
      </c>
      <c r="D547" s="13" t="s">
        <v>122</v>
      </c>
      <c r="E547" s="13" t="s">
        <v>123</v>
      </c>
      <c r="F547" s="1" t="s">
        <v>124</v>
      </c>
      <c r="G547" s="13">
        <v>76</v>
      </c>
      <c r="H547" s="13">
        <v>210</v>
      </c>
      <c r="I547" s="13" t="s">
        <v>150</v>
      </c>
      <c r="J547" s="13">
        <v>2001</v>
      </c>
      <c r="K547" s="13">
        <v>7</v>
      </c>
      <c r="L547" s="13">
        <v>220</v>
      </c>
      <c r="M547" s="1"/>
      <c r="N547" s="1">
        <v>33</v>
      </c>
      <c r="O547" s="13" t="s">
        <v>262</v>
      </c>
      <c r="P547" s="13" t="s">
        <v>2017</v>
      </c>
      <c r="Q547" s="1" t="str">
        <f t="shared" si="184"/>
        <v>ARI</v>
      </c>
      <c r="R547" s="13" t="s">
        <v>446</v>
      </c>
      <c r="S547" s="1"/>
      <c r="T547" s="13" t="s">
        <v>154</v>
      </c>
      <c r="U547" s="13">
        <v>60</v>
      </c>
      <c r="V547" s="13">
        <v>4</v>
      </c>
      <c r="W547" s="13">
        <v>8</v>
      </c>
      <c r="X547" s="14">
        <v>5</v>
      </c>
      <c r="Y547" s="13">
        <v>12</v>
      </c>
      <c r="Z547" s="13">
        <v>-18</v>
      </c>
      <c r="AA547" s="1">
        <v>96</v>
      </c>
      <c r="AB547" s="14">
        <v>35</v>
      </c>
      <c r="AC547" s="14">
        <v>35</v>
      </c>
      <c r="AD547" s="15">
        <f t="shared" si="185"/>
        <v>4.1666666666666664E-2</v>
      </c>
      <c r="AE547" s="15">
        <f t="shared" si="186"/>
        <v>2.4096385542168676E-2</v>
      </c>
      <c r="AF547" s="16">
        <v>774.85</v>
      </c>
      <c r="AG547" s="17">
        <f t="shared" si="187"/>
        <v>12.914166666666667</v>
      </c>
      <c r="AH547" s="29">
        <v>1203</v>
      </c>
      <c r="AI547" s="17">
        <f t="shared" si="188"/>
        <v>20.05</v>
      </c>
      <c r="AJ547" s="19">
        <f t="shared" si="189"/>
        <v>0.64409808811305069</v>
      </c>
      <c r="AK547" s="20">
        <f>'Even Strength'!AA547+'Power Play'!R547+'Penalty Kill'!L547</f>
        <v>75.696969696969703</v>
      </c>
      <c r="AL547" s="19">
        <f t="shared" si="190"/>
        <v>5.8615450497750299</v>
      </c>
      <c r="AM547" s="15">
        <f>IF(('Even Strength'!BR547+'Power Play'!AK547+'Penalty Kill'!AG547)&gt;0,V547/('Even Strength'!BR547+'Power Play'!AK547+'Penalty Kill'!AG547),0)</f>
        <v>0.25</v>
      </c>
      <c r="AN547" s="15">
        <f>IF(('Even Strength'!BR547+'Power Play'!AK547+'Penalty Kill'!AG547)&gt;0,W547/('Even Strength'!BR547+'Power Play'!AK547+'Penalty Kill'!AG547),0)</f>
        <v>0.5</v>
      </c>
      <c r="AO547" s="15">
        <f t="shared" si="191"/>
        <v>0.75</v>
      </c>
      <c r="AP547" s="13">
        <v>6</v>
      </c>
      <c r="AQ547" s="13">
        <v>7</v>
      </c>
      <c r="AR547" s="21">
        <f t="shared" si="192"/>
        <v>0.46153846153846156</v>
      </c>
      <c r="AS547" s="22">
        <v>0.30000000000000004</v>
      </c>
      <c r="AT547" s="1"/>
      <c r="AU547" s="1"/>
      <c r="AV547">
        <v>58</v>
      </c>
      <c r="AW547" s="13">
        <v>115</v>
      </c>
      <c r="AX547" s="13">
        <v>36</v>
      </c>
      <c r="AY547" s="13">
        <v>35</v>
      </c>
      <c r="AZ547" s="13">
        <v>10</v>
      </c>
      <c r="BA547" s="13">
        <v>18</v>
      </c>
      <c r="BB547" s="16">
        <f t="shared" si="193"/>
        <v>4.4911918435826292</v>
      </c>
      <c r="BC547" s="17">
        <f t="shared" si="194"/>
        <v>8.9049493450345238</v>
      </c>
      <c r="BD547" s="17">
        <f t="shared" si="195"/>
        <v>2.7876363167064593</v>
      </c>
      <c r="BE547" s="17">
        <f t="shared" si="196"/>
        <v>2.7102019745757242</v>
      </c>
      <c r="BF547" s="17">
        <f t="shared" si="197"/>
        <v>0.77434342130734979</v>
      </c>
      <c r="BG547" s="17">
        <f t="shared" si="198"/>
        <v>1.3938181583532296</v>
      </c>
      <c r="BH547" s="13">
        <v>24</v>
      </c>
      <c r="BI547" s="13">
        <v>11</v>
      </c>
      <c r="BJ547" s="13">
        <v>0</v>
      </c>
      <c r="BK547" s="13">
        <v>0</v>
      </c>
      <c r="BL547" s="13">
        <v>0</v>
      </c>
      <c r="BM547" s="13">
        <v>0</v>
      </c>
      <c r="BN547" s="13">
        <f t="shared" si="199"/>
        <v>175</v>
      </c>
      <c r="BO547" s="16">
        <v>-4.1109999999999998</v>
      </c>
      <c r="BP547" s="1"/>
      <c r="BQ547" s="1"/>
      <c r="BR547" s="23" t="str">
        <f t="shared" si="200"/>
        <v xml:space="preserve"> </v>
      </c>
      <c r="BS547" s="1"/>
      <c r="BT547" s="13">
        <v>0</v>
      </c>
      <c r="BU547" s="13">
        <v>13</v>
      </c>
      <c r="BV547" s="13">
        <v>0</v>
      </c>
      <c r="BW547" s="13">
        <v>0</v>
      </c>
      <c r="BX547" s="13">
        <v>0</v>
      </c>
      <c r="BY547" s="13">
        <v>0</v>
      </c>
      <c r="BZ547" s="13">
        <v>0</v>
      </c>
      <c r="CA547" s="13">
        <v>0</v>
      </c>
      <c r="CB547" s="23">
        <f t="shared" si="201"/>
        <v>0</v>
      </c>
      <c r="CC547" s="16">
        <v>-0.4</v>
      </c>
      <c r="CD547" s="16">
        <v>0.30000000000000004</v>
      </c>
      <c r="CE547" s="16">
        <v>-0.1</v>
      </c>
      <c r="CF547" s="24">
        <f t="shared" si="202"/>
        <v>-1.6666666666666668E-3</v>
      </c>
      <c r="CG547" s="24">
        <f t="shared" si="203"/>
        <v>-7.7434342130734976E-3</v>
      </c>
      <c r="CH547" s="25">
        <v>4</v>
      </c>
      <c r="CI547" s="16">
        <v>13.5</v>
      </c>
      <c r="CJ547" s="16">
        <v>14.6</v>
      </c>
      <c r="CK547" s="16">
        <v>-8.6999999999999993</v>
      </c>
      <c r="CL547" s="16">
        <v>-1.3</v>
      </c>
      <c r="CM547" s="16">
        <v>0.30000000000000004</v>
      </c>
      <c r="CN547" s="16">
        <v>0</v>
      </c>
      <c r="CO547" s="16">
        <v>-1</v>
      </c>
      <c r="CP547" s="26">
        <f t="shared" si="204"/>
        <v>-1.6666666666666666E-2</v>
      </c>
      <c r="CQ547" s="26">
        <f t="shared" si="205"/>
        <v>-7.7434342130734982E-2</v>
      </c>
      <c r="CR547" s="13">
        <v>1</v>
      </c>
      <c r="CS547" s="13">
        <v>0</v>
      </c>
      <c r="CT547" s="13">
        <v>0</v>
      </c>
      <c r="CU547" s="13">
        <v>0.01</v>
      </c>
      <c r="CV547" s="13">
        <v>-0.84</v>
      </c>
      <c r="CW547" s="13">
        <v>0.37</v>
      </c>
      <c r="CX547" s="13">
        <v>4.0599999999999996</v>
      </c>
      <c r="CY547" s="13">
        <v>0.89</v>
      </c>
      <c r="CZ547" s="13">
        <v>-4.21</v>
      </c>
      <c r="DA547" s="13">
        <v>0.28000000000000003</v>
      </c>
      <c r="DB547" s="27">
        <v>59.95</v>
      </c>
      <c r="DC547" s="27">
        <v>-9.1199999999999992</v>
      </c>
      <c r="DD547" s="27">
        <v>69.069999999999993</v>
      </c>
      <c r="DE547" s="27">
        <v>6.38</v>
      </c>
      <c r="DF547" s="27">
        <v>51.14</v>
      </c>
      <c r="DG547" s="27">
        <v>-13.94</v>
      </c>
      <c r="DH547" s="27">
        <v>65.08</v>
      </c>
      <c r="DI547" s="27">
        <v>6.01</v>
      </c>
      <c r="DJ547" s="1">
        <v>186</v>
      </c>
      <c r="DK547" s="28">
        <v>22</v>
      </c>
      <c r="DL547" s="28" t="s">
        <v>379</v>
      </c>
      <c r="DM547" s="1">
        <v>0.8</v>
      </c>
      <c r="DN547" s="1">
        <v>0.215</v>
      </c>
      <c r="DO547" s="1">
        <v>0</v>
      </c>
      <c r="DP547" s="16">
        <f t="shared" si="206"/>
        <v>-1.5319148936170213</v>
      </c>
    </row>
    <row r="548" spans="1:120" x14ac:dyDescent="0.2">
      <c r="A548" s="13">
        <v>48</v>
      </c>
      <c r="B548" s="13" t="s">
        <v>2018</v>
      </c>
      <c r="C548" s="13" t="s">
        <v>521</v>
      </c>
      <c r="D548" s="13" t="s">
        <v>325</v>
      </c>
      <c r="E548" s="13" t="s">
        <v>141</v>
      </c>
      <c r="F548" s="1" t="s">
        <v>142</v>
      </c>
      <c r="G548" s="13">
        <v>72</v>
      </c>
      <c r="H548" s="13">
        <v>188</v>
      </c>
      <c r="I548" s="13" t="s">
        <v>125</v>
      </c>
      <c r="J548" s="1"/>
      <c r="K548" s="1"/>
      <c r="L548" s="1"/>
      <c r="M548" s="1"/>
      <c r="N548" s="1">
        <v>27</v>
      </c>
      <c r="O548" s="13" t="s">
        <v>2019</v>
      </c>
      <c r="P548" s="13" t="s">
        <v>2020</v>
      </c>
      <c r="Q548" s="1" t="str">
        <f t="shared" si="184"/>
        <v>NYI</v>
      </c>
      <c r="R548" s="13" t="s">
        <v>287</v>
      </c>
      <c r="S548" s="1"/>
      <c r="T548" s="13" t="s">
        <v>129</v>
      </c>
      <c r="U548" s="13">
        <v>6</v>
      </c>
      <c r="V548" s="13">
        <v>1</v>
      </c>
      <c r="W548" s="13">
        <v>1</v>
      </c>
      <c r="X548" s="14">
        <v>0</v>
      </c>
      <c r="Y548" s="13">
        <v>2</v>
      </c>
      <c r="Z548" s="13">
        <v>-3</v>
      </c>
      <c r="AA548" s="1">
        <v>1</v>
      </c>
      <c r="AB548" s="14">
        <v>2</v>
      </c>
      <c r="AC548" s="14">
        <v>1</v>
      </c>
      <c r="AD548" s="15">
        <f t="shared" si="185"/>
        <v>1</v>
      </c>
      <c r="AE548" s="15">
        <f t="shared" si="186"/>
        <v>0.25</v>
      </c>
      <c r="AF548" s="16">
        <v>52.066666666700002</v>
      </c>
      <c r="AG548" s="17">
        <f t="shared" si="187"/>
        <v>8.6777777777833336</v>
      </c>
      <c r="AH548" s="29">
        <v>82</v>
      </c>
      <c r="AI548" s="17">
        <f t="shared" si="188"/>
        <v>13.666666666666666</v>
      </c>
      <c r="AJ548" s="19">
        <f t="shared" si="189"/>
        <v>0.63495934959390243</v>
      </c>
      <c r="AK548" s="20">
        <f>'Even Strength'!AA548+'Power Play'!R548+'Penalty Kill'!L548</f>
        <v>0</v>
      </c>
      <c r="AL548" s="19">
        <f t="shared" si="190"/>
        <v>0</v>
      </c>
      <c r="AM548" s="15">
        <f>IF(('Even Strength'!BR548+'Power Play'!AK548+'Penalty Kill'!AG548)&gt;0,V548/('Even Strength'!BR548+'Power Play'!AK548+'Penalty Kill'!AG548),0)</f>
        <v>0.5</v>
      </c>
      <c r="AN548" s="15">
        <f>IF(('Even Strength'!BR548+'Power Play'!AK548+'Penalty Kill'!AG548)&gt;0,W548/('Even Strength'!BR548+'Power Play'!AK548+'Penalty Kill'!AG548),0)</f>
        <v>0.5</v>
      </c>
      <c r="AO548" s="15">
        <f t="shared" si="191"/>
        <v>1</v>
      </c>
      <c r="AP548" s="13">
        <v>16</v>
      </c>
      <c r="AQ548" s="13">
        <v>18</v>
      </c>
      <c r="AR548" s="21">
        <f t="shared" si="192"/>
        <v>0.47058823529411764</v>
      </c>
      <c r="AS548" s="22">
        <v>9.4</v>
      </c>
      <c r="AT548" s="1"/>
      <c r="AU548" s="1"/>
      <c r="AV548">
        <v>3</v>
      </c>
      <c r="AW548" s="13">
        <v>8</v>
      </c>
      <c r="AX548" s="13">
        <v>3</v>
      </c>
      <c r="AY548" s="13">
        <v>2</v>
      </c>
      <c r="AZ548" s="13">
        <v>0</v>
      </c>
      <c r="BA548" s="13">
        <v>4</v>
      </c>
      <c r="BB548" s="16">
        <f t="shared" si="193"/>
        <v>3.457106274005469</v>
      </c>
      <c r="BC548" s="17">
        <f t="shared" si="194"/>
        <v>9.2189500640145834</v>
      </c>
      <c r="BD548" s="17">
        <f t="shared" si="195"/>
        <v>3.457106274005469</v>
      </c>
      <c r="BE548" s="17">
        <f t="shared" si="196"/>
        <v>2.3047375160036458</v>
      </c>
      <c r="BF548" s="17">
        <f t="shared" si="197"/>
        <v>0</v>
      </c>
      <c r="BG548" s="17">
        <f t="shared" si="198"/>
        <v>4.6094750320072917</v>
      </c>
      <c r="BH548" s="13">
        <v>8</v>
      </c>
      <c r="BI548" s="13">
        <v>3</v>
      </c>
      <c r="BJ548" s="13">
        <v>0</v>
      </c>
      <c r="BK548" s="13">
        <v>0</v>
      </c>
      <c r="BL548" s="13">
        <v>0</v>
      </c>
      <c r="BM548" s="13">
        <v>0</v>
      </c>
      <c r="BN548" s="13">
        <f t="shared" si="199"/>
        <v>19</v>
      </c>
      <c r="BO548" s="16">
        <v>-1.0900000000000001</v>
      </c>
      <c r="BP548" s="1"/>
      <c r="BQ548" s="1"/>
      <c r="BR548" s="23" t="str">
        <f t="shared" si="200"/>
        <v xml:space="preserve"> </v>
      </c>
      <c r="BS548" s="1"/>
      <c r="BT548" s="13">
        <v>0</v>
      </c>
      <c r="BU548" s="13">
        <v>2</v>
      </c>
      <c r="BV548" s="13">
        <v>0</v>
      </c>
      <c r="BW548" s="13">
        <v>0</v>
      </c>
      <c r="BX548" s="13">
        <v>0</v>
      </c>
      <c r="BY548" s="13">
        <v>0</v>
      </c>
      <c r="BZ548" s="13">
        <v>0</v>
      </c>
      <c r="CA548" s="13">
        <v>0</v>
      </c>
      <c r="CB548" s="23">
        <f t="shared" si="201"/>
        <v>0</v>
      </c>
      <c r="CC548" s="16">
        <v>0.2</v>
      </c>
      <c r="CD548" s="16">
        <v>-0.1</v>
      </c>
      <c r="CE548" s="16">
        <v>0.1</v>
      </c>
      <c r="CF548" s="24">
        <f t="shared" si="202"/>
        <v>1.6666666666666666E-2</v>
      </c>
      <c r="CG548" s="24">
        <f t="shared" si="203"/>
        <v>0.11523687580018231</v>
      </c>
      <c r="CH548" s="25">
        <v>3</v>
      </c>
      <c r="CI548" s="16">
        <v>1.7000000000000002</v>
      </c>
      <c r="CJ548" s="16">
        <v>1.7000000000000002</v>
      </c>
      <c r="CK548" s="16">
        <v>-3.1</v>
      </c>
      <c r="CL548" s="16">
        <v>0.1</v>
      </c>
      <c r="CM548" s="16">
        <v>-0.1</v>
      </c>
      <c r="CN548" s="16">
        <v>0</v>
      </c>
      <c r="CO548" s="16">
        <v>0</v>
      </c>
      <c r="CP548" s="26">
        <f t="shared" si="204"/>
        <v>0</v>
      </c>
      <c r="CQ548" s="26">
        <f t="shared" si="205"/>
        <v>0</v>
      </c>
      <c r="CR548" s="13">
        <v>0</v>
      </c>
      <c r="CS548" s="13">
        <v>1</v>
      </c>
      <c r="CT548" s="13">
        <v>0</v>
      </c>
      <c r="CU548" s="13">
        <v>0</v>
      </c>
      <c r="CV548" s="13">
        <v>-0.13</v>
      </c>
      <c r="CW548" s="13">
        <v>-0.37</v>
      </c>
      <c r="CX548" s="13">
        <v>0</v>
      </c>
      <c r="CY548" s="13">
        <v>0</v>
      </c>
      <c r="CZ548" s="13">
        <v>0.92</v>
      </c>
      <c r="DA548" s="13">
        <v>0.42</v>
      </c>
      <c r="DB548" s="27">
        <v>-3.94</v>
      </c>
      <c r="DC548" s="27">
        <v>9.5500000000000007</v>
      </c>
      <c r="DD548" s="27">
        <v>-13.49</v>
      </c>
      <c r="DE548" s="27">
        <v>-16.79</v>
      </c>
      <c r="DF548" s="27">
        <v>-7.22</v>
      </c>
      <c r="DG548" s="27">
        <v>6.67</v>
      </c>
      <c r="DH548" s="27">
        <v>-13.89</v>
      </c>
      <c r="DI548" s="27">
        <v>-17.29</v>
      </c>
      <c r="DJ548" s="1">
        <v>18</v>
      </c>
      <c r="DK548" s="1"/>
      <c r="DL548" s="1"/>
      <c r="DM548" s="1">
        <v>6.5000000000000002E-2</v>
      </c>
      <c r="DN548" s="1">
        <v>0</v>
      </c>
      <c r="DO548" s="1">
        <v>0</v>
      </c>
      <c r="DP548" s="16">
        <f t="shared" si="206"/>
        <v>-2.505147563486616E-2</v>
      </c>
    </row>
    <row r="549" spans="1:120" x14ac:dyDescent="0.2">
      <c r="A549" s="13">
        <v>26</v>
      </c>
      <c r="B549" s="13" t="s">
        <v>2021</v>
      </c>
      <c r="C549" s="13" t="s">
        <v>2022</v>
      </c>
      <c r="D549" s="13" t="s">
        <v>158</v>
      </c>
      <c r="E549" s="13" t="s">
        <v>141</v>
      </c>
      <c r="F549" s="1" t="s">
        <v>142</v>
      </c>
      <c r="G549" s="13">
        <v>73</v>
      </c>
      <c r="H549" s="13">
        <v>200</v>
      </c>
      <c r="I549" s="13" t="s">
        <v>125</v>
      </c>
      <c r="J549" s="13">
        <v>2003</v>
      </c>
      <c r="K549" s="13">
        <v>9</v>
      </c>
      <c r="L549" s="13">
        <v>263</v>
      </c>
      <c r="M549" s="1"/>
      <c r="N549" s="1">
        <v>31</v>
      </c>
      <c r="O549" s="13" t="s">
        <v>312</v>
      </c>
      <c r="P549" s="13" t="s">
        <v>2023</v>
      </c>
      <c r="Q549" s="1" t="str">
        <f t="shared" si="184"/>
        <v>BUF</v>
      </c>
      <c r="R549" s="13" t="s">
        <v>238</v>
      </c>
      <c r="S549" s="1"/>
      <c r="T549" s="13" t="s">
        <v>129</v>
      </c>
      <c r="U549" s="13">
        <v>77</v>
      </c>
      <c r="V549" s="13">
        <v>13</v>
      </c>
      <c r="W549" s="13">
        <v>28</v>
      </c>
      <c r="X549" s="14">
        <v>17</v>
      </c>
      <c r="Y549" s="13">
        <v>41</v>
      </c>
      <c r="Z549" s="13">
        <v>-11</v>
      </c>
      <c r="AA549" s="1">
        <v>156</v>
      </c>
      <c r="AB549" s="14">
        <v>51</v>
      </c>
      <c r="AC549" s="14">
        <v>46</v>
      </c>
      <c r="AD549" s="15">
        <f t="shared" si="185"/>
        <v>8.3333333333333329E-2</v>
      </c>
      <c r="AE549" s="15">
        <f t="shared" si="186"/>
        <v>5.1383399209486168E-2</v>
      </c>
      <c r="AF549" s="16">
        <v>1361.9666666666999</v>
      </c>
      <c r="AG549" s="17">
        <f t="shared" si="187"/>
        <v>17.687878787879221</v>
      </c>
      <c r="AH549" s="29">
        <v>1623</v>
      </c>
      <c r="AI549" s="17">
        <f t="shared" si="188"/>
        <v>21.077922077922079</v>
      </c>
      <c r="AJ549" s="19">
        <f t="shared" si="189"/>
        <v>0.83916615321423282</v>
      </c>
      <c r="AK549" s="20">
        <f>'Even Strength'!AA549+'Power Play'!R549+'Penalty Kill'!L549</f>
        <v>181.53846153846155</v>
      </c>
      <c r="AL549" s="19">
        <f t="shared" si="190"/>
        <v>7.9974847835048042</v>
      </c>
      <c r="AM549" s="15">
        <f>IF(('Even Strength'!BR549+'Power Play'!AK549+'Penalty Kill'!AG549)&gt;0,V549/('Even Strength'!BR549+'Power Play'!AK549+'Penalty Kill'!AG549),0)</f>
        <v>0.23214285714285715</v>
      </c>
      <c r="AN549" s="15">
        <f>IF(('Even Strength'!BR549+'Power Play'!AK549+'Penalty Kill'!AG549)&gt;0,W549/('Even Strength'!BR549+'Power Play'!AK549+'Penalty Kill'!AG549),0)</f>
        <v>0.5</v>
      </c>
      <c r="AO549" s="15">
        <f t="shared" si="191"/>
        <v>0.73214285714285721</v>
      </c>
      <c r="AP549" s="13">
        <v>13</v>
      </c>
      <c r="AQ549" s="13">
        <v>9</v>
      </c>
      <c r="AR549" s="21">
        <f t="shared" si="192"/>
        <v>0.59090909090909094</v>
      </c>
      <c r="AS549" s="22">
        <v>0.4</v>
      </c>
      <c r="AT549" s="1"/>
      <c r="AU549" s="1"/>
      <c r="AV549">
        <v>32</v>
      </c>
      <c r="AW549" s="13">
        <v>34</v>
      </c>
      <c r="AX549" s="13">
        <v>49</v>
      </c>
      <c r="AY549" s="13">
        <v>51</v>
      </c>
      <c r="AZ549" s="13">
        <v>21</v>
      </c>
      <c r="BA549" s="13">
        <v>26</v>
      </c>
      <c r="BB549" s="16">
        <f t="shared" si="193"/>
        <v>1.4097261313296605</v>
      </c>
      <c r="BC549" s="17">
        <f t="shared" si="194"/>
        <v>1.4978340145377642</v>
      </c>
      <c r="BD549" s="17">
        <f t="shared" si="195"/>
        <v>2.1586431385985425</v>
      </c>
      <c r="BE549" s="17">
        <f t="shared" si="196"/>
        <v>2.2467510218066464</v>
      </c>
      <c r="BF549" s="17">
        <f t="shared" si="197"/>
        <v>0.92513277368508962</v>
      </c>
      <c r="BG549" s="17">
        <f t="shared" si="198"/>
        <v>1.1454024817053492</v>
      </c>
      <c r="BH549" s="13">
        <v>4</v>
      </c>
      <c r="BI549" s="13">
        <v>2</v>
      </c>
      <c r="BJ549" s="13">
        <v>0</v>
      </c>
      <c r="BK549" s="13">
        <v>0</v>
      </c>
      <c r="BL549" s="13">
        <v>0</v>
      </c>
      <c r="BM549" s="13">
        <v>0</v>
      </c>
      <c r="BN549" s="13">
        <f t="shared" si="199"/>
        <v>87</v>
      </c>
      <c r="BO549" s="16">
        <v>3.6710000000000003</v>
      </c>
      <c r="BP549" s="13">
        <v>10</v>
      </c>
      <c r="BQ549" s="13">
        <v>2</v>
      </c>
      <c r="BR549" s="23">
        <f t="shared" si="200"/>
        <v>0.2</v>
      </c>
      <c r="BS549" s="13">
        <v>1</v>
      </c>
      <c r="BT549" s="13">
        <v>4</v>
      </c>
      <c r="BU549" s="13">
        <v>16</v>
      </c>
      <c r="BV549" s="13">
        <v>0</v>
      </c>
      <c r="BW549" s="13">
        <v>0</v>
      </c>
      <c r="BX549" s="13">
        <v>2</v>
      </c>
      <c r="BY549" s="13">
        <v>0</v>
      </c>
      <c r="BZ549" s="13">
        <v>0</v>
      </c>
      <c r="CA549" s="13">
        <v>0</v>
      </c>
      <c r="CB549" s="23">
        <f t="shared" si="201"/>
        <v>0</v>
      </c>
      <c r="CC549" s="16">
        <v>2.2000000000000002</v>
      </c>
      <c r="CD549" s="16">
        <v>1.3</v>
      </c>
      <c r="CE549" s="16">
        <v>3.6</v>
      </c>
      <c r="CF549" s="24">
        <f t="shared" si="202"/>
        <v>4.6753246753246755E-2</v>
      </c>
      <c r="CG549" s="24">
        <f t="shared" si="203"/>
        <v>0.15859418977458678</v>
      </c>
      <c r="CH549" s="25">
        <v>6</v>
      </c>
      <c r="CI549" s="16">
        <v>31.4</v>
      </c>
      <c r="CJ549" s="16">
        <v>23.8</v>
      </c>
      <c r="CK549" s="16">
        <v>12.1</v>
      </c>
      <c r="CL549" s="16">
        <v>2.2000000000000002</v>
      </c>
      <c r="CM549" s="16">
        <v>1.4</v>
      </c>
      <c r="CN549" s="16">
        <v>-0.9</v>
      </c>
      <c r="CO549" s="16">
        <v>2.7</v>
      </c>
      <c r="CP549" s="26">
        <f t="shared" si="204"/>
        <v>3.506493506493507E-2</v>
      </c>
      <c r="CQ549" s="26">
        <f t="shared" si="205"/>
        <v>0.1189456423309401</v>
      </c>
      <c r="CR549" s="13">
        <v>0</v>
      </c>
      <c r="CS549" s="13">
        <v>1</v>
      </c>
      <c r="CT549" s="13">
        <v>2</v>
      </c>
      <c r="CU549" s="13">
        <v>0.06</v>
      </c>
      <c r="CV549" s="13">
        <v>-1.91</v>
      </c>
      <c r="CW549" s="13">
        <v>3.55</v>
      </c>
      <c r="CX549" s="13">
        <v>9.67</v>
      </c>
      <c r="CY549" s="13">
        <v>-1.41</v>
      </c>
      <c r="CZ549" s="13">
        <v>-3.65</v>
      </c>
      <c r="DA549" s="13">
        <v>6.31</v>
      </c>
      <c r="DB549" s="27">
        <v>-10.64</v>
      </c>
      <c r="DC549" s="27">
        <v>-9.02</v>
      </c>
      <c r="DD549" s="27">
        <v>-1.62</v>
      </c>
      <c r="DE549" s="27">
        <v>-0.09</v>
      </c>
      <c r="DF549" s="27">
        <v>7.64</v>
      </c>
      <c r="DG549" s="27">
        <v>-14.27</v>
      </c>
      <c r="DH549" s="27">
        <v>21.91</v>
      </c>
      <c r="DI549" s="27">
        <v>1.22</v>
      </c>
      <c r="DJ549" s="1">
        <v>186</v>
      </c>
      <c r="DK549" s="28">
        <v>5</v>
      </c>
      <c r="DL549" s="28" t="s">
        <v>201</v>
      </c>
      <c r="DM549" s="1">
        <v>5</v>
      </c>
      <c r="DN549" s="1">
        <v>0.183</v>
      </c>
      <c r="DO549" s="1">
        <v>0</v>
      </c>
      <c r="DP549" s="16">
        <f t="shared" si="206"/>
        <v>-6.768085106382979</v>
      </c>
    </row>
    <row r="550" spans="1:120" x14ac:dyDescent="0.2">
      <c r="A550" s="1"/>
      <c r="B550" s="13" t="s">
        <v>2024</v>
      </c>
      <c r="C550" s="13" t="s">
        <v>2025</v>
      </c>
      <c r="D550" s="13" t="s">
        <v>419</v>
      </c>
      <c r="E550" s="13" t="s">
        <v>123</v>
      </c>
      <c r="F550" s="1" t="s">
        <v>124</v>
      </c>
      <c r="G550" s="13">
        <v>71</v>
      </c>
      <c r="H550" s="13">
        <v>210</v>
      </c>
      <c r="I550" s="13" t="s">
        <v>150</v>
      </c>
      <c r="J550" s="1"/>
      <c r="K550" s="1"/>
      <c r="L550" s="1"/>
      <c r="M550" s="1"/>
      <c r="N550" s="1">
        <v>28</v>
      </c>
      <c r="O550" s="13" t="s">
        <v>591</v>
      </c>
      <c r="P550" s="13" t="s">
        <v>2026</v>
      </c>
      <c r="Q550" s="1" t="str">
        <f t="shared" si="184"/>
        <v>NYR</v>
      </c>
      <c r="R550" s="13" t="s">
        <v>179</v>
      </c>
      <c r="S550" s="1"/>
      <c r="T550" s="13" t="s">
        <v>146</v>
      </c>
      <c r="U550" s="13">
        <v>7</v>
      </c>
      <c r="V550" s="13">
        <v>1</v>
      </c>
      <c r="W550" s="13">
        <v>1</v>
      </c>
      <c r="X550" s="14">
        <v>0</v>
      </c>
      <c r="Y550" s="13">
        <v>2</v>
      </c>
      <c r="Z550" s="13">
        <v>-1</v>
      </c>
      <c r="AA550" s="1">
        <v>10</v>
      </c>
      <c r="AB550" s="14">
        <v>3</v>
      </c>
      <c r="AC550" s="14">
        <v>4</v>
      </c>
      <c r="AD550" s="15">
        <f t="shared" si="185"/>
        <v>0.1</v>
      </c>
      <c r="AE550" s="15">
        <f t="shared" si="186"/>
        <v>5.8823529411764705E-2</v>
      </c>
      <c r="AF550" s="16">
        <v>73.166666666699996</v>
      </c>
      <c r="AG550" s="17">
        <f t="shared" si="187"/>
        <v>10.452380952385713</v>
      </c>
      <c r="AH550" s="29">
        <v>119</v>
      </c>
      <c r="AI550" s="17">
        <f t="shared" si="188"/>
        <v>17</v>
      </c>
      <c r="AJ550" s="19">
        <f t="shared" si="189"/>
        <v>0.61484593837563017</v>
      </c>
      <c r="AK550" s="20">
        <f>'Even Strength'!AA550+'Power Play'!R550+'Penalty Kill'!L550</f>
        <v>0</v>
      </c>
      <c r="AL550" s="19">
        <f t="shared" si="190"/>
        <v>0</v>
      </c>
      <c r="AM550" s="15">
        <f>IF(('Even Strength'!BR550+'Power Play'!AK550+'Penalty Kill'!AG550)&gt;0,V550/('Even Strength'!BR550+'Power Play'!AK550+'Penalty Kill'!AG550),0)</f>
        <v>0.2</v>
      </c>
      <c r="AN550" s="15">
        <f>IF(('Even Strength'!BR550+'Power Play'!AK550+'Penalty Kill'!AG550)&gt;0,W550/('Even Strength'!BR550+'Power Play'!AK550+'Penalty Kill'!AG550),0)</f>
        <v>0.2</v>
      </c>
      <c r="AO550" s="15">
        <f t="shared" si="191"/>
        <v>0.4</v>
      </c>
      <c r="AP550" s="13">
        <v>38</v>
      </c>
      <c r="AQ550" s="13">
        <v>26</v>
      </c>
      <c r="AR550" s="21">
        <f t="shared" si="192"/>
        <v>0.59375</v>
      </c>
      <c r="AS550" s="22">
        <v>14.9</v>
      </c>
      <c r="AT550" s="1"/>
      <c r="AU550" s="1"/>
      <c r="AV550">
        <v>10</v>
      </c>
      <c r="AW550" s="13">
        <v>3</v>
      </c>
      <c r="AX550" s="13">
        <v>1</v>
      </c>
      <c r="AY550" s="13">
        <v>3</v>
      </c>
      <c r="AZ550" s="13">
        <v>2</v>
      </c>
      <c r="BA550" s="13">
        <v>1</v>
      </c>
      <c r="BB550" s="16">
        <f t="shared" si="193"/>
        <v>8.2004555808618687</v>
      </c>
      <c r="BC550" s="17">
        <f t="shared" si="194"/>
        <v>2.4601366742585604</v>
      </c>
      <c r="BD550" s="17">
        <f t="shared" si="195"/>
        <v>0.82004555808618684</v>
      </c>
      <c r="BE550" s="17">
        <f t="shared" si="196"/>
        <v>2.4601366742585604</v>
      </c>
      <c r="BF550" s="17">
        <f t="shared" si="197"/>
        <v>1.6400911161723737</v>
      </c>
      <c r="BG550" s="17">
        <f t="shared" si="198"/>
        <v>0.82004555808618684</v>
      </c>
      <c r="BH550" s="13">
        <v>0</v>
      </c>
      <c r="BI550" s="13">
        <v>0</v>
      </c>
      <c r="BJ550" s="13">
        <v>0</v>
      </c>
      <c r="BK550" s="13">
        <v>0</v>
      </c>
      <c r="BL550" s="13">
        <v>0</v>
      </c>
      <c r="BM550" s="13">
        <v>0</v>
      </c>
      <c r="BN550" s="13">
        <f t="shared" si="199"/>
        <v>4</v>
      </c>
      <c r="BO550" s="16">
        <v>0.873</v>
      </c>
      <c r="BP550" s="1"/>
      <c r="BQ550" s="1"/>
      <c r="BR550" s="23" t="str">
        <f t="shared" si="200"/>
        <v xml:space="preserve"> </v>
      </c>
      <c r="BS550" s="1"/>
      <c r="BT550" s="13">
        <v>0</v>
      </c>
      <c r="BU550" s="13">
        <v>4</v>
      </c>
      <c r="BV550" s="13">
        <v>0</v>
      </c>
      <c r="BW550" s="13">
        <v>1</v>
      </c>
      <c r="BX550" s="13">
        <v>0</v>
      </c>
      <c r="BY550" s="13">
        <v>0</v>
      </c>
      <c r="BZ550" s="13">
        <v>0</v>
      </c>
      <c r="CA550" s="13">
        <v>0</v>
      </c>
      <c r="CB550" s="23">
        <f t="shared" si="201"/>
        <v>0</v>
      </c>
      <c r="CC550" s="16">
        <v>0.1</v>
      </c>
      <c r="CD550" s="16">
        <v>0</v>
      </c>
      <c r="CE550" s="16">
        <v>0.2</v>
      </c>
      <c r="CF550" s="24">
        <f t="shared" si="202"/>
        <v>2.8571428571428574E-2</v>
      </c>
      <c r="CG550" s="24">
        <f t="shared" si="203"/>
        <v>0.16400911161723739</v>
      </c>
      <c r="CH550" s="25">
        <v>3</v>
      </c>
      <c r="CI550" s="16">
        <v>3</v>
      </c>
      <c r="CJ550" s="16">
        <v>1.9</v>
      </c>
      <c r="CK550" s="16">
        <v>-1.5</v>
      </c>
      <c r="CL550" s="16">
        <v>-0.4</v>
      </c>
      <c r="CM550" s="16">
        <v>-0.1</v>
      </c>
      <c r="CN550" s="16">
        <v>0</v>
      </c>
      <c r="CO550" s="16">
        <v>-0.60000000000000009</v>
      </c>
      <c r="CP550" s="26">
        <f t="shared" si="204"/>
        <v>-8.5714285714285729E-2</v>
      </c>
      <c r="CQ550" s="26">
        <f t="shared" si="205"/>
        <v>-0.49202733485171218</v>
      </c>
      <c r="CR550" s="13">
        <v>0</v>
      </c>
      <c r="CS550" s="13">
        <v>0</v>
      </c>
      <c r="CT550" s="13">
        <v>0</v>
      </c>
      <c r="CU550" s="13">
        <v>0.11</v>
      </c>
      <c r="CV550" s="13">
        <v>-0.04</v>
      </c>
      <c r="CW550" s="13">
        <v>0.24</v>
      </c>
      <c r="CX550" s="13">
        <v>0.27</v>
      </c>
      <c r="CY550" s="13">
        <v>-0.02</v>
      </c>
      <c r="CZ550" s="13">
        <v>-0.06</v>
      </c>
      <c r="DA550" s="13">
        <v>0.5</v>
      </c>
      <c r="DB550" s="27">
        <v>3.04</v>
      </c>
      <c r="DC550" s="27">
        <v>-3.52</v>
      </c>
      <c r="DD550" s="27">
        <v>6.57</v>
      </c>
      <c r="DE550" s="27">
        <v>6.19</v>
      </c>
      <c r="DF550" s="27">
        <v>-1.43</v>
      </c>
      <c r="DG550" s="27">
        <v>-3.25</v>
      </c>
      <c r="DH550" s="27">
        <v>1.83</v>
      </c>
      <c r="DI550" s="27">
        <v>1.72</v>
      </c>
      <c r="DJ550" s="1">
        <v>20</v>
      </c>
      <c r="DK550" s="1"/>
      <c r="DL550" s="1"/>
      <c r="DM550" s="1">
        <v>6.5000000000000002E-2</v>
      </c>
      <c r="DN550" s="1">
        <v>0</v>
      </c>
      <c r="DO550" s="1">
        <v>0</v>
      </c>
      <c r="DP550" s="16">
        <f t="shared" si="206"/>
        <v>-0.61246854266758188</v>
      </c>
    </row>
    <row r="551" spans="1:120" x14ac:dyDescent="0.2">
      <c r="A551" s="13">
        <v>41</v>
      </c>
      <c r="B551" s="13" t="s">
        <v>2027</v>
      </c>
      <c r="C551" s="13" t="s">
        <v>2028</v>
      </c>
      <c r="D551" s="1"/>
      <c r="E551" s="13" t="s">
        <v>210</v>
      </c>
      <c r="F551" s="1" t="s">
        <v>211</v>
      </c>
      <c r="G551" s="13">
        <v>75</v>
      </c>
      <c r="H551" s="13">
        <v>205</v>
      </c>
      <c r="I551" s="13" t="s">
        <v>125</v>
      </c>
      <c r="J551" s="13">
        <v>2013</v>
      </c>
      <c r="K551" s="13">
        <v>1</v>
      </c>
      <c r="L551" s="13">
        <v>18</v>
      </c>
      <c r="M551" s="13" t="s">
        <v>159</v>
      </c>
      <c r="N551" s="1">
        <v>19</v>
      </c>
      <c r="O551" s="13" t="s">
        <v>2029</v>
      </c>
      <c r="P551" s="13" t="s">
        <v>2026</v>
      </c>
      <c r="Q551" s="1" t="str">
        <f t="shared" si="184"/>
        <v>SJS</v>
      </c>
      <c r="R551" s="13" t="s">
        <v>554</v>
      </c>
      <c r="S551" s="1"/>
      <c r="T551" s="13" t="s">
        <v>173</v>
      </c>
      <c r="U551" s="13">
        <v>39</v>
      </c>
      <c r="V551" s="13">
        <v>1</v>
      </c>
      <c r="W551" s="13">
        <v>3</v>
      </c>
      <c r="X551" s="14">
        <v>1</v>
      </c>
      <c r="Y551" s="13">
        <v>4</v>
      </c>
      <c r="Z551" s="13">
        <v>-8</v>
      </c>
      <c r="AA551" s="1">
        <v>31</v>
      </c>
      <c r="AB551" s="14">
        <v>13</v>
      </c>
      <c r="AC551" s="14">
        <v>25</v>
      </c>
      <c r="AD551" s="15">
        <f t="shared" si="185"/>
        <v>3.2258064516129031E-2</v>
      </c>
      <c r="AE551" s="15">
        <f t="shared" si="186"/>
        <v>1.4492753623188406E-2</v>
      </c>
      <c r="AF551" s="16">
        <v>661.48333333330004</v>
      </c>
      <c r="AG551" s="17">
        <f t="shared" si="187"/>
        <v>16.961111111110256</v>
      </c>
      <c r="AH551" s="29">
        <v>957</v>
      </c>
      <c r="AI551" s="17">
        <f t="shared" si="188"/>
        <v>24.53846153846154</v>
      </c>
      <c r="AJ551" s="19">
        <f t="shared" si="189"/>
        <v>0.69120515499822366</v>
      </c>
      <c r="AK551" s="20">
        <f>'Even Strength'!AA551+'Power Play'!R551+'Penalty Kill'!L551</f>
        <v>17.058823529411764</v>
      </c>
      <c r="AL551" s="19">
        <f t="shared" si="190"/>
        <v>1.5473245661489441</v>
      </c>
      <c r="AM551" s="15">
        <f>IF(('Even Strength'!BR551+'Power Play'!AK551+'Penalty Kill'!AG551)&gt;0,V551/('Even Strength'!BR551+'Power Play'!AK551+'Penalty Kill'!AG551),0)</f>
        <v>5.5555555555555552E-2</v>
      </c>
      <c r="AN551" s="15">
        <f>IF(('Even Strength'!BR551+'Power Play'!AK551+'Penalty Kill'!AG551)&gt;0,W551/('Even Strength'!BR551+'Power Play'!AK551+'Penalty Kill'!AG551),0)</f>
        <v>0.16666666666666666</v>
      </c>
      <c r="AO551" s="15">
        <f t="shared" si="191"/>
        <v>0.22222222222222221</v>
      </c>
      <c r="AP551" s="13">
        <v>0</v>
      </c>
      <c r="AQ551" s="13">
        <v>0</v>
      </c>
      <c r="AR551" s="21">
        <f t="shared" si="192"/>
        <v>0</v>
      </c>
      <c r="AS551" s="22">
        <v>0</v>
      </c>
      <c r="AT551" s="1"/>
      <c r="AU551" s="1"/>
      <c r="AV551">
        <v>67</v>
      </c>
      <c r="AW551" s="13">
        <v>49</v>
      </c>
      <c r="AX551" s="13">
        <v>58</v>
      </c>
      <c r="AY551" s="13">
        <v>13</v>
      </c>
      <c r="AZ551" s="13">
        <v>21</v>
      </c>
      <c r="BA551" s="13">
        <v>19</v>
      </c>
      <c r="BB551" s="16">
        <f t="shared" si="193"/>
        <v>6.0772506235987844</v>
      </c>
      <c r="BC551" s="17">
        <f t="shared" si="194"/>
        <v>4.444556426214036</v>
      </c>
      <c r="BD551" s="17">
        <f t="shared" si="195"/>
        <v>5.2609035249064107</v>
      </c>
      <c r="BE551" s="17">
        <f t="shared" si="196"/>
        <v>1.1791680314445401</v>
      </c>
      <c r="BF551" s="17">
        <f t="shared" si="197"/>
        <v>1.9048098969488725</v>
      </c>
      <c r="BG551" s="17">
        <f t="shared" si="198"/>
        <v>1.7233994305727893</v>
      </c>
      <c r="BH551" s="13">
        <v>10</v>
      </c>
      <c r="BI551" s="13">
        <v>5</v>
      </c>
      <c r="BJ551" s="13">
        <v>0</v>
      </c>
      <c r="BK551" s="13">
        <v>0</v>
      </c>
      <c r="BL551" s="13">
        <v>0</v>
      </c>
      <c r="BM551" s="13">
        <v>0</v>
      </c>
      <c r="BN551" s="13">
        <f t="shared" si="199"/>
        <v>117</v>
      </c>
      <c r="BO551" s="16">
        <v>2.9079999999999999</v>
      </c>
      <c r="BP551" s="1"/>
      <c r="BQ551" s="1"/>
      <c r="BR551" s="23" t="str">
        <f t="shared" si="200"/>
        <v xml:space="preserve"> </v>
      </c>
      <c r="BS551" s="1"/>
      <c r="BT551" s="13">
        <v>1</v>
      </c>
      <c r="BU551" s="13">
        <v>7</v>
      </c>
      <c r="BV551" s="13">
        <v>0</v>
      </c>
      <c r="BW551" s="13">
        <v>0</v>
      </c>
      <c r="BX551" s="13">
        <v>0</v>
      </c>
      <c r="BY551" s="13">
        <v>0</v>
      </c>
      <c r="BZ551" s="13">
        <v>0</v>
      </c>
      <c r="CA551" s="13">
        <v>0</v>
      </c>
      <c r="CB551" s="23">
        <f t="shared" si="201"/>
        <v>0</v>
      </c>
      <c r="CC551" s="16">
        <v>-0.30000000000000004</v>
      </c>
      <c r="CD551" s="16">
        <v>0.7</v>
      </c>
      <c r="CE551" s="16">
        <v>0.4</v>
      </c>
      <c r="CF551" s="24">
        <f t="shared" si="202"/>
        <v>1.0256410256410256E-2</v>
      </c>
      <c r="CG551" s="24">
        <f t="shared" si="203"/>
        <v>3.6282093275216629E-2</v>
      </c>
      <c r="CH551" s="25">
        <v>3</v>
      </c>
      <c r="CI551" s="16">
        <v>11.2</v>
      </c>
      <c r="CJ551" s="16">
        <v>12.9</v>
      </c>
      <c r="CK551" s="16">
        <v>-6.7</v>
      </c>
      <c r="CL551" s="16">
        <v>-1.1000000000000001</v>
      </c>
      <c r="CM551" s="16">
        <v>0.5</v>
      </c>
      <c r="CN551" s="16">
        <v>0</v>
      </c>
      <c r="CO551" s="16">
        <v>-0.60000000000000009</v>
      </c>
      <c r="CP551" s="26">
        <f t="shared" si="204"/>
        <v>-1.5384615384615387E-2</v>
      </c>
      <c r="CQ551" s="26">
        <f t="shared" si="205"/>
        <v>-5.4423139912824943E-2</v>
      </c>
      <c r="CR551" s="13">
        <v>0</v>
      </c>
      <c r="CS551" s="13">
        <v>1</v>
      </c>
      <c r="CT551" s="13">
        <v>0</v>
      </c>
      <c r="CU551" s="13">
        <v>0</v>
      </c>
      <c r="CV551" s="13">
        <v>0.22</v>
      </c>
      <c r="CW551" s="13">
        <v>0.53</v>
      </c>
      <c r="CX551" s="13">
        <v>-1.03</v>
      </c>
      <c r="CY551" s="13">
        <v>1.1400000000000001</v>
      </c>
      <c r="CZ551" s="13">
        <v>-0.31</v>
      </c>
      <c r="DA551" s="13">
        <v>0.55000000000000004</v>
      </c>
      <c r="DB551" s="27">
        <v>-18.43</v>
      </c>
      <c r="DC551" s="27">
        <v>2.96</v>
      </c>
      <c r="DD551" s="27">
        <v>-21.39</v>
      </c>
      <c r="DE551" s="27">
        <v>-2.17</v>
      </c>
      <c r="DF551" s="27">
        <v>-17.68</v>
      </c>
      <c r="DG551" s="27">
        <v>-2.5</v>
      </c>
      <c r="DH551" s="27">
        <v>-15.18</v>
      </c>
      <c r="DI551" s="27">
        <v>-1.54</v>
      </c>
      <c r="DJ551" s="1">
        <v>169</v>
      </c>
      <c r="DK551" s="28">
        <v>14</v>
      </c>
      <c r="DL551" s="28" t="s">
        <v>2030</v>
      </c>
      <c r="DM551" s="1">
        <v>1.1990000000000001</v>
      </c>
      <c r="DN551" s="1">
        <v>0.129</v>
      </c>
      <c r="DO551" s="1">
        <v>0.42499999999999999</v>
      </c>
      <c r="DP551" s="16">
        <f t="shared" si="206"/>
        <v>-2.0878059940517044</v>
      </c>
    </row>
    <row r="552" spans="1:120" x14ac:dyDescent="0.2">
      <c r="A552" s="13">
        <v>5</v>
      </c>
      <c r="B552" s="13" t="s">
        <v>802</v>
      </c>
      <c r="C552" s="13" t="s">
        <v>2031</v>
      </c>
      <c r="D552" s="13" t="s">
        <v>1404</v>
      </c>
      <c r="E552" s="13" t="s">
        <v>123</v>
      </c>
      <c r="F552" s="1" t="s">
        <v>124</v>
      </c>
      <c r="G552" s="13">
        <v>76</v>
      </c>
      <c r="H552" s="13">
        <v>212</v>
      </c>
      <c r="I552" s="13" t="s">
        <v>150</v>
      </c>
      <c r="J552" s="13">
        <v>2011</v>
      </c>
      <c r="K552" s="13">
        <v>1</v>
      </c>
      <c r="L552" s="13">
        <v>20</v>
      </c>
      <c r="M552" s="1"/>
      <c r="N552" s="1">
        <v>21</v>
      </c>
      <c r="O552" s="13" t="s">
        <v>2032</v>
      </c>
      <c r="P552" s="13" t="s">
        <v>2033</v>
      </c>
      <c r="Q552" s="1" t="str">
        <f t="shared" si="184"/>
        <v>ARI</v>
      </c>
      <c r="R552" s="13" t="s">
        <v>446</v>
      </c>
      <c r="S552" s="1"/>
      <c r="T552" s="13" t="s">
        <v>173</v>
      </c>
      <c r="U552" s="13">
        <v>73</v>
      </c>
      <c r="V552" s="13">
        <v>4</v>
      </c>
      <c r="W552" s="13">
        <v>3</v>
      </c>
      <c r="X552" s="14">
        <v>1</v>
      </c>
      <c r="Y552" s="13">
        <v>7</v>
      </c>
      <c r="Z552" s="13">
        <v>-27</v>
      </c>
      <c r="AA552" s="1">
        <v>72</v>
      </c>
      <c r="AB552" s="14">
        <v>37</v>
      </c>
      <c r="AC552" s="14">
        <v>51</v>
      </c>
      <c r="AD552" s="15">
        <f t="shared" si="185"/>
        <v>5.5555555555555552E-2</v>
      </c>
      <c r="AE552" s="15">
        <f t="shared" si="186"/>
        <v>2.5000000000000001E-2</v>
      </c>
      <c r="AF552" s="16">
        <v>1226.45</v>
      </c>
      <c r="AG552" s="17">
        <f t="shared" si="187"/>
        <v>16.800684931506851</v>
      </c>
      <c r="AH552" s="29">
        <v>1723</v>
      </c>
      <c r="AI552" s="17">
        <f t="shared" si="188"/>
        <v>23.602739726027398</v>
      </c>
      <c r="AJ552" s="19">
        <f t="shared" si="189"/>
        <v>0.7118107951247824</v>
      </c>
      <c r="AK552" s="20">
        <f>'Even Strength'!AA552+'Power Play'!R552+'Penalty Kill'!L552</f>
        <v>15.962962962962964</v>
      </c>
      <c r="AL552" s="19">
        <f t="shared" si="190"/>
        <v>0.78093503834463507</v>
      </c>
      <c r="AM552" s="15">
        <f>IF(('Even Strength'!BR552+'Power Play'!AK552+'Penalty Kill'!AG552)&gt;0,V552/('Even Strength'!BR552+'Power Play'!AK552+'Penalty Kill'!AG552),0)</f>
        <v>0.14285714285714285</v>
      </c>
      <c r="AN552" s="15">
        <f>IF(('Even Strength'!BR552+'Power Play'!AK552+'Penalty Kill'!AG552)&gt;0,W552/('Even Strength'!BR552+'Power Play'!AK552+'Penalty Kill'!AG552),0)</f>
        <v>0.10714285714285714</v>
      </c>
      <c r="AO552" s="15">
        <f t="shared" si="191"/>
        <v>0.25</v>
      </c>
      <c r="AP552" s="13">
        <v>0</v>
      </c>
      <c r="AQ552" s="13">
        <v>1</v>
      </c>
      <c r="AR552" s="21">
        <f t="shared" si="192"/>
        <v>0</v>
      </c>
      <c r="AS552" s="22">
        <v>0</v>
      </c>
      <c r="AT552" s="1"/>
      <c r="AU552" s="1"/>
      <c r="AV552">
        <v>157</v>
      </c>
      <c r="AW552" s="13">
        <v>137</v>
      </c>
      <c r="AX552" s="13">
        <v>142</v>
      </c>
      <c r="AY552" s="13">
        <v>37</v>
      </c>
      <c r="AZ552" s="13">
        <v>25</v>
      </c>
      <c r="BA552" s="13">
        <v>8</v>
      </c>
      <c r="BB552" s="16">
        <f t="shared" si="193"/>
        <v>7.6807044722573279</v>
      </c>
      <c r="BC552" s="17">
        <f t="shared" si="194"/>
        <v>6.7022707815239109</v>
      </c>
      <c r="BD552" s="17">
        <f t="shared" si="195"/>
        <v>6.9468792042072653</v>
      </c>
      <c r="BE552" s="17">
        <f t="shared" si="196"/>
        <v>1.8101023278568225</v>
      </c>
      <c r="BF552" s="17">
        <f t="shared" si="197"/>
        <v>1.2230421134167719</v>
      </c>
      <c r="BG552" s="17">
        <f t="shared" si="198"/>
        <v>0.39137347629336705</v>
      </c>
      <c r="BH552" s="13">
        <v>42</v>
      </c>
      <c r="BI552" s="13">
        <v>16</v>
      </c>
      <c r="BJ552" s="13">
        <v>2</v>
      </c>
      <c r="BK552" s="13">
        <v>0</v>
      </c>
      <c r="BL552" s="13">
        <v>0</v>
      </c>
      <c r="BM552" s="13">
        <v>0</v>
      </c>
      <c r="BN552" s="13">
        <f t="shared" si="199"/>
        <v>323</v>
      </c>
      <c r="BO552" s="16">
        <v>3.8940000000000001</v>
      </c>
      <c r="BP552" s="1"/>
      <c r="BQ552" s="1"/>
      <c r="BR552" s="23" t="str">
        <f t="shared" si="200"/>
        <v xml:space="preserve"> </v>
      </c>
      <c r="BS552" s="1"/>
      <c r="BT552" s="13">
        <v>3</v>
      </c>
      <c r="BU552" s="13">
        <v>15</v>
      </c>
      <c r="BV552" s="13">
        <v>0</v>
      </c>
      <c r="BW552" s="13">
        <v>0</v>
      </c>
      <c r="BX552" s="13">
        <v>0</v>
      </c>
      <c r="BY552" s="13">
        <v>0</v>
      </c>
      <c r="BZ552" s="13">
        <v>0</v>
      </c>
      <c r="CA552" s="13">
        <v>0</v>
      </c>
      <c r="CB552" s="23">
        <f t="shared" si="201"/>
        <v>0</v>
      </c>
      <c r="CC552" s="16">
        <v>-0.30000000000000004</v>
      </c>
      <c r="CD552" s="16">
        <v>1</v>
      </c>
      <c r="CE552" s="16">
        <v>0.60000000000000009</v>
      </c>
      <c r="CF552" s="24">
        <f t="shared" si="202"/>
        <v>8.2191780821917818E-3</v>
      </c>
      <c r="CG552" s="24">
        <f t="shared" si="203"/>
        <v>2.935301072200253E-2</v>
      </c>
      <c r="CH552" s="25">
        <v>5</v>
      </c>
      <c r="CI552" s="16">
        <v>21.5</v>
      </c>
      <c r="CJ552" s="16">
        <v>28.1</v>
      </c>
      <c r="CK552" s="16">
        <v>-9.5</v>
      </c>
      <c r="CL552" s="16">
        <v>-2</v>
      </c>
      <c r="CM552" s="16">
        <v>0.5</v>
      </c>
      <c r="CN552" s="16">
        <v>0</v>
      </c>
      <c r="CO552" s="16">
        <v>-1.5</v>
      </c>
      <c r="CP552" s="26">
        <f t="shared" si="204"/>
        <v>-2.0547945205479451E-2</v>
      </c>
      <c r="CQ552" s="26">
        <f t="shared" si="205"/>
        <v>-7.3382526805006315E-2</v>
      </c>
      <c r="CR552" s="13">
        <v>0</v>
      </c>
      <c r="CS552" s="13">
        <v>0</v>
      </c>
      <c r="CT552" s="13">
        <v>1</v>
      </c>
      <c r="CU552" s="13">
        <v>-0.01</v>
      </c>
      <c r="CV552" s="13">
        <v>0.35</v>
      </c>
      <c r="CW552" s="13">
        <v>0.28000000000000003</v>
      </c>
      <c r="CX552" s="13">
        <v>-6.65</v>
      </c>
      <c r="CY552" s="13">
        <v>-0.23</v>
      </c>
      <c r="CZ552" s="13">
        <v>0.26</v>
      </c>
      <c r="DA552" s="13">
        <v>-6</v>
      </c>
      <c r="DB552" s="27">
        <v>-98.86</v>
      </c>
      <c r="DC552" s="27">
        <v>34.49</v>
      </c>
      <c r="DD552" s="27">
        <v>-133.35</v>
      </c>
      <c r="DE552" s="27">
        <v>-7.42</v>
      </c>
      <c r="DF552" s="27">
        <v>-86.79</v>
      </c>
      <c r="DG552" s="27">
        <v>22.98</v>
      </c>
      <c r="DH552" s="27">
        <v>-109.77</v>
      </c>
      <c r="DI552" s="27">
        <v>-6.1</v>
      </c>
      <c r="DJ552" s="1">
        <v>186</v>
      </c>
      <c r="DK552" s="28">
        <v>3</v>
      </c>
      <c r="DL552" s="28" t="s">
        <v>576</v>
      </c>
      <c r="DM552" s="1">
        <v>1.0760000000000001</v>
      </c>
      <c r="DN552" s="1">
        <v>1.3000000000000001E-2</v>
      </c>
      <c r="DO552" s="1">
        <v>0.21199999999999999</v>
      </c>
      <c r="DP552" s="16">
        <f t="shared" si="206"/>
        <v>-2.6191489361702125</v>
      </c>
    </row>
    <row r="553" spans="1:120" x14ac:dyDescent="0.2">
      <c r="A553" s="13">
        <v>7</v>
      </c>
      <c r="B553" s="13" t="s">
        <v>2034</v>
      </c>
      <c r="C553" s="13" t="s">
        <v>2035</v>
      </c>
      <c r="D553" s="13" t="s">
        <v>158</v>
      </c>
      <c r="E553" s="13" t="s">
        <v>141</v>
      </c>
      <c r="F553" s="1" t="s">
        <v>142</v>
      </c>
      <c r="G553" s="13">
        <v>71</v>
      </c>
      <c r="H553" s="13">
        <v>185</v>
      </c>
      <c r="I553" s="13" t="s">
        <v>150</v>
      </c>
      <c r="J553" s="13">
        <v>2011</v>
      </c>
      <c r="K553" s="13">
        <v>1</v>
      </c>
      <c r="L553" s="13">
        <v>12</v>
      </c>
      <c r="M553" s="1"/>
      <c r="N553" s="1">
        <v>21</v>
      </c>
      <c r="O553" s="13" t="s">
        <v>519</v>
      </c>
      <c r="P553" s="13" t="s">
        <v>2033</v>
      </c>
      <c r="Q553" s="1" t="str">
        <f t="shared" si="184"/>
        <v>CAR</v>
      </c>
      <c r="R553" s="13" t="s">
        <v>358</v>
      </c>
      <c r="S553" s="1"/>
      <c r="T553" s="13" t="s">
        <v>173</v>
      </c>
      <c r="U553" s="13">
        <v>37</v>
      </c>
      <c r="V553" s="13">
        <v>4</v>
      </c>
      <c r="W553" s="13">
        <v>9</v>
      </c>
      <c r="X553" s="14">
        <v>8</v>
      </c>
      <c r="Y553" s="13">
        <v>13</v>
      </c>
      <c r="Z553" s="13">
        <v>-11</v>
      </c>
      <c r="AA553" s="1">
        <v>61</v>
      </c>
      <c r="AB553" s="14">
        <v>22</v>
      </c>
      <c r="AC553" s="14">
        <v>44</v>
      </c>
      <c r="AD553" s="15">
        <f t="shared" si="185"/>
        <v>6.5573770491803282E-2</v>
      </c>
      <c r="AE553" s="15">
        <f t="shared" si="186"/>
        <v>3.1496062992125984E-2</v>
      </c>
      <c r="AF553" s="16">
        <v>676.75</v>
      </c>
      <c r="AG553" s="17">
        <f t="shared" si="187"/>
        <v>18.29054054054054</v>
      </c>
      <c r="AH553" s="29">
        <v>888</v>
      </c>
      <c r="AI553" s="17">
        <f t="shared" si="188"/>
        <v>24</v>
      </c>
      <c r="AJ553" s="19">
        <f t="shared" si="189"/>
        <v>0.76210585585585588</v>
      </c>
      <c r="AK553" s="20">
        <f>'Even Strength'!AA553+'Power Play'!R553+'Penalty Kill'!L553</f>
        <v>99.333333333333329</v>
      </c>
      <c r="AL553" s="19">
        <f t="shared" si="190"/>
        <v>8.8067971924639821</v>
      </c>
      <c r="AM553" s="15">
        <f>IF(('Even Strength'!BR553+'Power Play'!AK553+'Penalty Kill'!AG553)&gt;0,V553/('Even Strength'!BR553+'Power Play'!AK553+'Penalty Kill'!AG553),0)</f>
        <v>0.15384615384615385</v>
      </c>
      <c r="AN553" s="15">
        <f>IF(('Even Strength'!BR553+'Power Play'!AK553+'Penalty Kill'!AG553)&gt;0,W553/('Even Strength'!BR553+'Power Play'!AK553+'Penalty Kill'!AG553),0)</f>
        <v>0.34615384615384615</v>
      </c>
      <c r="AO553" s="15">
        <f t="shared" si="191"/>
        <v>0.5</v>
      </c>
      <c r="AP553" s="13">
        <v>0</v>
      </c>
      <c r="AQ553" s="13">
        <v>0</v>
      </c>
      <c r="AR553" s="21">
        <f t="shared" si="192"/>
        <v>0</v>
      </c>
      <c r="AS553" s="22">
        <v>0</v>
      </c>
      <c r="AT553" s="1"/>
      <c r="AU553" s="1"/>
      <c r="AV553">
        <v>56</v>
      </c>
      <c r="AW553" s="13">
        <v>20</v>
      </c>
      <c r="AX553" s="13">
        <v>37</v>
      </c>
      <c r="AY553" s="13">
        <v>22</v>
      </c>
      <c r="AZ553" s="13">
        <v>30</v>
      </c>
      <c r="BA553" s="13">
        <v>20</v>
      </c>
      <c r="BB553" s="16">
        <f t="shared" si="193"/>
        <v>4.9649057997783519</v>
      </c>
      <c r="BC553" s="17">
        <f t="shared" si="194"/>
        <v>1.773180642777983</v>
      </c>
      <c r="BD553" s="17">
        <f t="shared" si="195"/>
        <v>3.2803841891392689</v>
      </c>
      <c r="BE553" s="17">
        <f t="shared" si="196"/>
        <v>1.9504987070557813</v>
      </c>
      <c r="BF553" s="17">
        <f t="shared" si="197"/>
        <v>2.6597709641669747</v>
      </c>
      <c r="BG553" s="17">
        <f t="shared" si="198"/>
        <v>1.773180642777983</v>
      </c>
      <c r="BH553" s="13">
        <v>8</v>
      </c>
      <c r="BI553" s="13">
        <v>4</v>
      </c>
      <c r="BJ553" s="13">
        <v>0</v>
      </c>
      <c r="BK553" s="13">
        <v>0</v>
      </c>
      <c r="BL553" s="13">
        <v>0</v>
      </c>
      <c r="BM553" s="13">
        <v>0</v>
      </c>
      <c r="BN553" s="13">
        <f t="shared" si="199"/>
        <v>65</v>
      </c>
      <c r="BO553" s="16">
        <v>1.073</v>
      </c>
      <c r="BP553" s="13">
        <v>1</v>
      </c>
      <c r="BQ553" s="13">
        <v>0</v>
      </c>
      <c r="BR553" s="23">
        <f t="shared" si="200"/>
        <v>0</v>
      </c>
      <c r="BS553" s="13">
        <v>0</v>
      </c>
      <c r="BT553" s="13">
        <v>0</v>
      </c>
      <c r="BU553" s="13">
        <v>13</v>
      </c>
      <c r="BV553" s="13">
        <v>0</v>
      </c>
      <c r="BW553" s="13">
        <v>0</v>
      </c>
      <c r="BX553" s="13">
        <v>1</v>
      </c>
      <c r="BY553" s="13">
        <v>0</v>
      </c>
      <c r="BZ553" s="13">
        <v>0</v>
      </c>
      <c r="CA553" s="13">
        <v>0</v>
      </c>
      <c r="CB553" s="23">
        <f t="shared" si="201"/>
        <v>0</v>
      </c>
      <c r="CC553" s="16">
        <v>1</v>
      </c>
      <c r="CD553" s="16">
        <v>1.1000000000000001</v>
      </c>
      <c r="CE553" s="16">
        <v>2.2000000000000002</v>
      </c>
      <c r="CF553" s="24">
        <f t="shared" si="202"/>
        <v>5.9459459459459463E-2</v>
      </c>
      <c r="CG553" s="24">
        <f t="shared" si="203"/>
        <v>0.19504987070557814</v>
      </c>
      <c r="CH553" s="25">
        <v>1</v>
      </c>
      <c r="CI553" s="16">
        <v>14.7</v>
      </c>
      <c r="CJ553" s="16">
        <v>13</v>
      </c>
      <c r="CK553" s="16">
        <v>-4.4000000000000004</v>
      </c>
      <c r="CL553" s="16">
        <v>1.7000000000000002</v>
      </c>
      <c r="CM553" s="16">
        <v>0.8</v>
      </c>
      <c r="CN553" s="16">
        <v>-0.30000000000000004</v>
      </c>
      <c r="CO553" s="16">
        <v>2.2000000000000002</v>
      </c>
      <c r="CP553" s="26">
        <f t="shared" si="204"/>
        <v>5.9459459459459463E-2</v>
      </c>
      <c r="CQ553" s="26">
        <f t="shared" si="205"/>
        <v>0.19504987070557814</v>
      </c>
      <c r="CR553" s="13">
        <v>0</v>
      </c>
      <c r="CS553" s="13">
        <v>0</v>
      </c>
      <c r="CT553" s="13">
        <v>1</v>
      </c>
      <c r="CU553" s="13">
        <v>0</v>
      </c>
      <c r="CV553" s="13">
        <v>0.05</v>
      </c>
      <c r="CW553" s="13">
        <v>0.57999999999999996</v>
      </c>
      <c r="CX553" s="13">
        <v>-1.94</v>
      </c>
      <c r="CY553" s="13">
        <v>-0.28999999999999998</v>
      </c>
      <c r="CZ553" s="13">
        <v>-7.0000000000000007E-2</v>
      </c>
      <c r="DA553" s="13">
        <v>-1.67</v>
      </c>
      <c r="DB553" s="27">
        <v>-19.5</v>
      </c>
      <c r="DC553" s="27">
        <v>14.77</v>
      </c>
      <c r="DD553" s="27">
        <v>-34.270000000000003</v>
      </c>
      <c r="DE553" s="27">
        <v>-3.68</v>
      </c>
      <c r="DF553" s="27">
        <v>-25.49</v>
      </c>
      <c r="DG553" s="27">
        <v>14.4</v>
      </c>
      <c r="DH553" s="27">
        <v>-39.89</v>
      </c>
      <c r="DI553" s="27">
        <v>-4.29</v>
      </c>
      <c r="DJ553" s="1">
        <v>117</v>
      </c>
      <c r="DK553" s="28">
        <v>14</v>
      </c>
      <c r="DL553" s="28" t="s">
        <v>2036</v>
      </c>
      <c r="DM553" s="1">
        <v>0.82600000000000007</v>
      </c>
      <c r="DN553" s="1">
        <v>3.2000000000000001E-2</v>
      </c>
      <c r="DO553" s="1">
        <v>0.45</v>
      </c>
      <c r="DP553" s="16">
        <f t="shared" si="206"/>
        <v>1.1786547700754977</v>
      </c>
    </row>
    <row r="554" spans="1:120" x14ac:dyDescent="0.2">
      <c r="A554" s="13">
        <v>27</v>
      </c>
      <c r="B554" s="13" t="s">
        <v>2037</v>
      </c>
      <c r="C554" s="13" t="s">
        <v>545</v>
      </c>
      <c r="D554" s="13" t="s">
        <v>257</v>
      </c>
      <c r="E554" s="13" t="s">
        <v>141</v>
      </c>
      <c r="F554" s="1" t="s">
        <v>142</v>
      </c>
      <c r="G554" s="13">
        <v>73</v>
      </c>
      <c r="H554" s="13">
        <v>208</v>
      </c>
      <c r="I554" s="13" t="s">
        <v>125</v>
      </c>
      <c r="J554" s="13">
        <v>2012</v>
      </c>
      <c r="K554" s="13">
        <v>1</v>
      </c>
      <c r="L554" s="13">
        <v>2</v>
      </c>
      <c r="M554" s="1"/>
      <c r="N554" s="1">
        <v>21</v>
      </c>
      <c r="O554" s="13" t="s">
        <v>519</v>
      </c>
      <c r="P554" s="13" t="s">
        <v>2038</v>
      </c>
      <c r="Q554" s="1" t="str">
        <f t="shared" si="184"/>
        <v>CBJ</v>
      </c>
      <c r="R554" s="13" t="s">
        <v>145</v>
      </c>
      <c r="S554" s="1"/>
      <c r="T554" s="13" t="s">
        <v>173</v>
      </c>
      <c r="U554" s="13">
        <v>12</v>
      </c>
      <c r="V554" s="13">
        <v>1</v>
      </c>
      <c r="W554" s="13">
        <v>2</v>
      </c>
      <c r="X554" s="14">
        <v>1</v>
      </c>
      <c r="Y554" s="13">
        <v>3</v>
      </c>
      <c r="Z554" s="13">
        <v>1</v>
      </c>
      <c r="AA554" s="1">
        <v>8</v>
      </c>
      <c r="AB554" s="14">
        <v>4</v>
      </c>
      <c r="AC554" s="14">
        <v>5</v>
      </c>
      <c r="AD554" s="15">
        <f t="shared" si="185"/>
        <v>0.125</v>
      </c>
      <c r="AE554" s="15">
        <f t="shared" si="186"/>
        <v>5.8823529411764705E-2</v>
      </c>
      <c r="AF554" s="16">
        <v>226.9</v>
      </c>
      <c r="AG554" s="17">
        <f t="shared" si="187"/>
        <v>18.908333333333335</v>
      </c>
      <c r="AH554" s="29">
        <v>280</v>
      </c>
      <c r="AI554" s="17">
        <f t="shared" si="188"/>
        <v>23.333333333333332</v>
      </c>
      <c r="AJ554" s="19">
        <f t="shared" si="189"/>
        <v>0.81035714285714289</v>
      </c>
      <c r="AK554" s="20">
        <f>'Even Strength'!AA554+'Power Play'!R554+'Penalty Kill'!L554</f>
        <v>14.285714285714285</v>
      </c>
      <c r="AL554" s="19">
        <f t="shared" si="190"/>
        <v>3.7776238745828867</v>
      </c>
      <c r="AM554" s="15">
        <f>IF(('Even Strength'!BR554+'Power Play'!AK554+'Penalty Kill'!AG554)&gt;0,V554/('Even Strength'!BR554+'Power Play'!AK554+'Penalty Kill'!AG554),0)</f>
        <v>0.1</v>
      </c>
      <c r="AN554" s="15">
        <f>IF(('Even Strength'!BR554+'Power Play'!AK554+'Penalty Kill'!AG554)&gt;0,W554/('Even Strength'!BR554+'Power Play'!AK554+'Penalty Kill'!AG554),0)</f>
        <v>0.2</v>
      </c>
      <c r="AO554" s="15">
        <f t="shared" si="191"/>
        <v>0.30000000000000004</v>
      </c>
      <c r="AP554" s="13">
        <v>0</v>
      </c>
      <c r="AQ554" s="13">
        <v>0</v>
      </c>
      <c r="AR554" s="21">
        <f t="shared" si="192"/>
        <v>0</v>
      </c>
      <c r="AS554" s="22">
        <v>0</v>
      </c>
      <c r="AT554" s="1"/>
      <c r="AU554" s="1"/>
      <c r="AV554">
        <v>23</v>
      </c>
      <c r="AW554" s="13">
        <v>5</v>
      </c>
      <c r="AX554" s="13">
        <v>11</v>
      </c>
      <c r="AY554" s="13">
        <v>4</v>
      </c>
      <c r="AZ554" s="13">
        <v>2</v>
      </c>
      <c r="BA554" s="13">
        <v>5</v>
      </c>
      <c r="BB554" s="16">
        <f t="shared" si="193"/>
        <v>6.0819744380784488</v>
      </c>
      <c r="BC554" s="17">
        <f t="shared" si="194"/>
        <v>1.3221683561040105</v>
      </c>
      <c r="BD554" s="17">
        <f t="shared" si="195"/>
        <v>2.9087703834288234</v>
      </c>
      <c r="BE554" s="17">
        <f t="shared" si="196"/>
        <v>1.0577346848832085</v>
      </c>
      <c r="BF554" s="17">
        <f t="shared" si="197"/>
        <v>0.52886734244160427</v>
      </c>
      <c r="BG554" s="17">
        <f t="shared" si="198"/>
        <v>1.3221683561040105</v>
      </c>
      <c r="BH554" s="13">
        <v>8</v>
      </c>
      <c r="BI554" s="13">
        <v>4</v>
      </c>
      <c r="BJ554" s="13">
        <v>0</v>
      </c>
      <c r="BK554" s="13">
        <v>0</v>
      </c>
      <c r="BL554" s="13">
        <v>0</v>
      </c>
      <c r="BM554" s="13">
        <v>0</v>
      </c>
      <c r="BN554" s="13">
        <f t="shared" si="199"/>
        <v>24</v>
      </c>
      <c r="BO554" s="16">
        <v>-2.0859999999999999</v>
      </c>
      <c r="BP554" s="1"/>
      <c r="BQ554" s="1"/>
      <c r="BR554" s="23" t="str">
        <f t="shared" si="200"/>
        <v xml:space="preserve"> </v>
      </c>
      <c r="BS554" s="1"/>
      <c r="BT554" s="13">
        <v>0</v>
      </c>
      <c r="BU554" s="13">
        <v>2</v>
      </c>
      <c r="BV554" s="13">
        <v>0</v>
      </c>
      <c r="BW554" s="13">
        <v>0</v>
      </c>
      <c r="BX554" s="13">
        <v>0</v>
      </c>
      <c r="BY554" s="13">
        <v>0</v>
      </c>
      <c r="BZ554" s="13">
        <v>0</v>
      </c>
      <c r="CA554" s="13">
        <v>0</v>
      </c>
      <c r="CB554" s="23">
        <f t="shared" si="201"/>
        <v>0</v>
      </c>
      <c r="CC554" s="16">
        <v>0.2</v>
      </c>
      <c r="CD554" s="16">
        <v>0.5</v>
      </c>
      <c r="CE554" s="16">
        <v>0.7</v>
      </c>
      <c r="CF554" s="24">
        <f t="shared" si="202"/>
        <v>5.8333333333333327E-2</v>
      </c>
      <c r="CG554" s="24">
        <f t="shared" si="203"/>
        <v>0.18510356985456147</v>
      </c>
      <c r="CH554" s="25">
        <v>2</v>
      </c>
      <c r="CI554" s="16">
        <v>4.5</v>
      </c>
      <c r="CJ554" s="16">
        <v>5.0999999999999996</v>
      </c>
      <c r="CK554" s="16">
        <v>1.7000000000000002</v>
      </c>
      <c r="CL554" s="16">
        <v>0.2</v>
      </c>
      <c r="CM554" s="16">
        <v>0.5</v>
      </c>
      <c r="CN554" s="16">
        <v>0</v>
      </c>
      <c r="CO554" s="16">
        <v>0.60000000000000009</v>
      </c>
      <c r="CP554" s="26">
        <f t="shared" si="204"/>
        <v>5.000000000000001E-2</v>
      </c>
      <c r="CQ554" s="26">
        <f t="shared" si="205"/>
        <v>0.1586602027324813</v>
      </c>
      <c r="CR554" s="13">
        <v>0</v>
      </c>
      <c r="CS554" s="13">
        <v>0</v>
      </c>
      <c r="CT554" s="13">
        <v>1</v>
      </c>
      <c r="CU554" s="13">
        <v>0</v>
      </c>
      <c r="CV554" s="13">
        <v>-0.24</v>
      </c>
      <c r="CW554" s="13">
        <v>-0.28999999999999998</v>
      </c>
      <c r="CX554" s="13">
        <v>-1.1400000000000001</v>
      </c>
      <c r="CY554" s="13">
        <v>0.44</v>
      </c>
      <c r="CZ554" s="13">
        <v>-0.27</v>
      </c>
      <c r="DA554" s="13">
        <v>-1.5</v>
      </c>
      <c r="DB554" s="27">
        <v>-0.25</v>
      </c>
      <c r="DC554" s="27">
        <v>-18.21</v>
      </c>
      <c r="DD554" s="27">
        <v>17.95</v>
      </c>
      <c r="DE554" s="27">
        <v>5.78</v>
      </c>
      <c r="DF554" s="27">
        <v>8.2100000000000009</v>
      </c>
      <c r="DG554" s="27">
        <v>-13.57</v>
      </c>
      <c r="DH554" s="27">
        <v>21.78</v>
      </c>
      <c r="DI554" s="27">
        <v>7.02</v>
      </c>
      <c r="DJ554" s="1">
        <v>186</v>
      </c>
      <c r="DK554" s="28">
        <v>68</v>
      </c>
      <c r="DL554" s="28" t="s">
        <v>2039</v>
      </c>
      <c r="DM554" s="1">
        <v>3.4939999999999998</v>
      </c>
      <c r="DN554" s="1">
        <v>0.68200000000000005</v>
      </c>
      <c r="DO554" s="1">
        <v>2.6</v>
      </c>
      <c r="DP554" s="16">
        <f t="shared" si="206"/>
        <v>-5.6638297872340431</v>
      </c>
    </row>
    <row r="555" spans="1:120" x14ac:dyDescent="0.2">
      <c r="A555" s="13">
        <v>87</v>
      </c>
      <c r="B555" s="13" t="s">
        <v>2040</v>
      </c>
      <c r="C555" s="13" t="s">
        <v>324</v>
      </c>
      <c r="D555" s="13" t="s">
        <v>325</v>
      </c>
      <c r="E555" s="13" t="s">
        <v>141</v>
      </c>
      <c r="F555" s="1" t="s">
        <v>142</v>
      </c>
      <c r="G555" s="13">
        <v>76</v>
      </c>
      <c r="H555" s="13">
        <v>207</v>
      </c>
      <c r="I555" s="13" t="s">
        <v>125</v>
      </c>
      <c r="J555" s="13">
        <v>2011</v>
      </c>
      <c r="K555" s="13">
        <v>2</v>
      </c>
      <c r="L555" s="13">
        <v>31</v>
      </c>
      <c r="M555" s="13" t="s">
        <v>159</v>
      </c>
      <c r="N555" s="1">
        <v>21</v>
      </c>
      <c r="O555" s="13" t="s">
        <v>262</v>
      </c>
      <c r="P555" s="13" t="s">
        <v>2041</v>
      </c>
      <c r="Q555" s="1" t="str">
        <f t="shared" si="184"/>
        <v>EDM</v>
      </c>
      <c r="R555" s="13" t="s">
        <v>136</v>
      </c>
      <c r="S555" s="1"/>
      <c r="T555" s="13" t="s">
        <v>173</v>
      </c>
      <c r="U555" s="13">
        <v>4</v>
      </c>
      <c r="V555" s="13">
        <v>0</v>
      </c>
      <c r="W555" s="13">
        <v>2</v>
      </c>
      <c r="X555" s="14">
        <v>1</v>
      </c>
      <c r="Y555" s="13">
        <v>2</v>
      </c>
      <c r="Z555" s="13">
        <v>-2</v>
      </c>
      <c r="AA555" s="1">
        <v>3</v>
      </c>
      <c r="AB555" s="14">
        <v>1</v>
      </c>
      <c r="AC555" s="14">
        <v>3</v>
      </c>
      <c r="AD555" s="15">
        <f t="shared" si="185"/>
        <v>0</v>
      </c>
      <c r="AE555" s="15">
        <f t="shared" si="186"/>
        <v>0</v>
      </c>
      <c r="AF555" s="16">
        <v>79.216666666699993</v>
      </c>
      <c r="AG555" s="17">
        <f t="shared" si="187"/>
        <v>19.804166666674998</v>
      </c>
      <c r="AH555" s="29">
        <v>109</v>
      </c>
      <c r="AI555" s="17">
        <f t="shared" si="188"/>
        <v>27.25</v>
      </c>
      <c r="AJ555" s="19">
        <f t="shared" si="189"/>
        <v>0.72675840978623851</v>
      </c>
      <c r="AK555" s="20">
        <f>'Even Strength'!AA555+'Power Play'!R555+'Penalty Kill'!L555</f>
        <v>10</v>
      </c>
      <c r="AL555" s="19">
        <f t="shared" si="190"/>
        <v>7.5741636860898076</v>
      </c>
      <c r="AM555" s="15">
        <f>IF(('Even Strength'!BR555+'Power Play'!AK555+'Penalty Kill'!AG555)&gt;0,V555/('Even Strength'!BR555+'Power Play'!AK555+'Penalty Kill'!AG555),0)</f>
        <v>0</v>
      </c>
      <c r="AN555" s="15">
        <f>IF(('Even Strength'!BR555+'Power Play'!AK555+'Penalty Kill'!AG555)&gt;0,W555/('Even Strength'!BR555+'Power Play'!AK555+'Penalty Kill'!AG555),0)</f>
        <v>0.66666666666666663</v>
      </c>
      <c r="AO555" s="15">
        <f t="shared" si="191"/>
        <v>0.66666666666666663</v>
      </c>
      <c r="AP555" s="13">
        <v>0</v>
      </c>
      <c r="AQ555" s="13">
        <v>0</v>
      </c>
      <c r="AR555" s="21">
        <f t="shared" si="192"/>
        <v>0</v>
      </c>
      <c r="AS555" s="22">
        <v>0</v>
      </c>
      <c r="AT555" s="1"/>
      <c r="AU555" s="1"/>
      <c r="AV555">
        <v>4</v>
      </c>
      <c r="AW555" s="13">
        <v>5</v>
      </c>
      <c r="AX555" s="13">
        <v>8</v>
      </c>
      <c r="AY555" s="13">
        <v>1</v>
      </c>
      <c r="AZ555" s="13">
        <v>2</v>
      </c>
      <c r="BA555" s="13">
        <v>1</v>
      </c>
      <c r="BB555" s="16">
        <f t="shared" si="193"/>
        <v>3.029665474435923</v>
      </c>
      <c r="BC555" s="17">
        <f t="shared" si="194"/>
        <v>3.7870818430449038</v>
      </c>
      <c r="BD555" s="17">
        <f t="shared" si="195"/>
        <v>6.0593309488718461</v>
      </c>
      <c r="BE555" s="17">
        <f t="shared" si="196"/>
        <v>0.75741636860898076</v>
      </c>
      <c r="BF555" s="17">
        <f t="shared" si="197"/>
        <v>1.5148327372179615</v>
      </c>
      <c r="BG555" s="17">
        <f t="shared" si="198"/>
        <v>0.75741636860898076</v>
      </c>
      <c r="BH555" s="13">
        <v>2</v>
      </c>
      <c r="BI555" s="13">
        <v>1</v>
      </c>
      <c r="BJ555" s="13">
        <v>0</v>
      </c>
      <c r="BK555" s="13">
        <v>0</v>
      </c>
      <c r="BL555" s="13">
        <v>0</v>
      </c>
      <c r="BM555" s="13">
        <v>0</v>
      </c>
      <c r="BN555" s="13">
        <f t="shared" si="199"/>
        <v>15</v>
      </c>
      <c r="BO555" s="16">
        <v>-0.66900000000000004</v>
      </c>
      <c r="BP555" s="1"/>
      <c r="BQ555" s="1"/>
      <c r="BR555" s="23" t="str">
        <f t="shared" si="200"/>
        <v xml:space="preserve"> </v>
      </c>
      <c r="BS555" s="1"/>
      <c r="BT555" s="13">
        <v>0</v>
      </c>
      <c r="BU555" s="13">
        <v>1</v>
      </c>
      <c r="BV555" s="13">
        <v>0</v>
      </c>
      <c r="BW555" s="13">
        <v>0</v>
      </c>
      <c r="BX555" s="13">
        <v>0</v>
      </c>
      <c r="BY555" s="13">
        <v>0</v>
      </c>
      <c r="BZ555" s="13">
        <v>0</v>
      </c>
      <c r="CA555" s="13">
        <v>0</v>
      </c>
      <c r="CB555" s="23">
        <f t="shared" si="201"/>
        <v>0</v>
      </c>
      <c r="CC555" s="16">
        <v>0.1</v>
      </c>
      <c r="CD555" s="16">
        <v>0</v>
      </c>
      <c r="CE555" s="16">
        <v>0.1</v>
      </c>
      <c r="CF555" s="24">
        <f t="shared" si="202"/>
        <v>2.5000000000000001E-2</v>
      </c>
      <c r="CG555" s="24">
        <f t="shared" si="203"/>
        <v>7.5741636860898076E-2</v>
      </c>
      <c r="CH555" s="25">
        <v>5</v>
      </c>
      <c r="CI555" s="16">
        <v>0.2</v>
      </c>
      <c r="CJ555" s="16">
        <v>0.30000000000000004</v>
      </c>
      <c r="CK555" s="16">
        <v>0</v>
      </c>
      <c r="CL555" s="16">
        <v>0.7</v>
      </c>
      <c r="CM555" s="16">
        <v>0</v>
      </c>
      <c r="CN555" s="16">
        <v>0</v>
      </c>
      <c r="CO555" s="16">
        <v>0.7</v>
      </c>
      <c r="CP555" s="26">
        <f t="shared" si="204"/>
        <v>0.17499999999999999</v>
      </c>
      <c r="CQ555" s="26">
        <f t="shared" si="205"/>
        <v>0.53019145802628653</v>
      </c>
      <c r="CR555" s="13">
        <v>0</v>
      </c>
      <c r="CS555" s="13">
        <v>0</v>
      </c>
      <c r="CT555" s="13">
        <v>0</v>
      </c>
      <c r="CU555" s="13">
        <v>0</v>
      </c>
      <c r="CV555" s="13">
        <v>0</v>
      </c>
      <c r="CW555" s="13">
        <v>0</v>
      </c>
      <c r="CX555" s="13">
        <v>0</v>
      </c>
      <c r="CY555" s="13">
        <v>0</v>
      </c>
      <c r="CZ555" s="13">
        <v>0</v>
      </c>
      <c r="DA555" s="13">
        <v>0</v>
      </c>
      <c r="DB555" s="27">
        <v>4.5199999999999996</v>
      </c>
      <c r="DC555" s="27">
        <v>15.04</v>
      </c>
      <c r="DD555" s="27">
        <v>-10.53</v>
      </c>
      <c r="DE555" s="27">
        <v>-8.74</v>
      </c>
      <c r="DF555" s="27">
        <v>-0.73</v>
      </c>
      <c r="DG555" s="27">
        <v>12.28</v>
      </c>
      <c r="DH555" s="27">
        <v>-13.01</v>
      </c>
      <c r="DI555" s="27">
        <v>-10.81</v>
      </c>
      <c r="DJ555" s="1">
        <v>9</v>
      </c>
      <c r="DK555" s="1"/>
      <c r="DL555" s="1"/>
      <c r="DM555" s="1">
        <v>4.3000000000000003E-2</v>
      </c>
      <c r="DN555" s="1">
        <v>0</v>
      </c>
      <c r="DO555" s="1">
        <v>0</v>
      </c>
      <c r="DP555" s="16">
        <f t="shared" si="206"/>
        <v>0.66513383665065196</v>
      </c>
    </row>
    <row r="556" spans="1:120" x14ac:dyDescent="0.2">
      <c r="A556" s="13">
        <v>6</v>
      </c>
      <c r="B556" s="13" t="s">
        <v>763</v>
      </c>
      <c r="C556" s="13" t="s">
        <v>2042</v>
      </c>
      <c r="D556" s="13" t="s">
        <v>158</v>
      </c>
      <c r="E556" s="13" t="s">
        <v>141</v>
      </c>
      <c r="F556" s="1" t="s">
        <v>142</v>
      </c>
      <c r="G556" s="13">
        <v>75</v>
      </c>
      <c r="H556" s="13">
        <v>214</v>
      </c>
      <c r="I556" s="13" t="s">
        <v>125</v>
      </c>
      <c r="J556" s="13">
        <v>2007</v>
      </c>
      <c r="K556" s="13">
        <v>5</v>
      </c>
      <c r="L556" s="13">
        <v>141</v>
      </c>
      <c r="M556" s="1"/>
      <c r="N556" s="1">
        <v>25</v>
      </c>
      <c r="O556" s="13" t="s">
        <v>1190</v>
      </c>
      <c r="P556" s="13" t="s">
        <v>2043</v>
      </c>
      <c r="Q556" s="1" t="str">
        <f t="shared" si="184"/>
        <v>LAK</v>
      </c>
      <c r="R556" s="13" t="s">
        <v>206</v>
      </c>
      <c r="S556" s="1"/>
      <c r="T556" s="13" t="s">
        <v>173</v>
      </c>
      <c r="U556" s="13">
        <v>76</v>
      </c>
      <c r="V556" s="13">
        <v>10</v>
      </c>
      <c r="W556" s="13">
        <v>31</v>
      </c>
      <c r="X556" s="14">
        <v>12</v>
      </c>
      <c r="Y556" s="13">
        <v>41</v>
      </c>
      <c r="Z556" s="13">
        <v>-4</v>
      </c>
      <c r="AA556" s="1">
        <v>173</v>
      </c>
      <c r="AB556" s="14">
        <v>79</v>
      </c>
      <c r="AC556" s="14">
        <v>133</v>
      </c>
      <c r="AD556" s="15">
        <f t="shared" si="185"/>
        <v>5.7803468208092484E-2</v>
      </c>
      <c r="AE556" s="15">
        <f t="shared" si="186"/>
        <v>2.5974025974025976E-2</v>
      </c>
      <c r="AF556" s="16">
        <v>1725.1833333333</v>
      </c>
      <c r="AG556" s="17">
        <f t="shared" si="187"/>
        <v>22.699780701753948</v>
      </c>
      <c r="AH556" s="29">
        <v>2240</v>
      </c>
      <c r="AI556" s="17">
        <f t="shared" si="188"/>
        <v>29.473684210526315</v>
      </c>
      <c r="AJ556" s="19">
        <f t="shared" si="189"/>
        <v>0.77017113095236611</v>
      </c>
      <c r="AK556" s="20">
        <f>'Even Strength'!AA556+'Power Play'!R556+'Penalty Kill'!L556</f>
        <v>158.01685891748002</v>
      </c>
      <c r="AL556" s="19">
        <f t="shared" si="190"/>
        <v>5.4956544918215364</v>
      </c>
      <c r="AM556" s="15">
        <f>IF(('Even Strength'!BR556+'Power Play'!AK556+'Penalty Kill'!AG556)&gt;0,V556/('Even Strength'!BR556+'Power Play'!AK556+'Penalty Kill'!AG556),0)</f>
        <v>0.13698630136986301</v>
      </c>
      <c r="AN556" s="15">
        <f>IF(('Even Strength'!BR556+'Power Play'!AK556+'Penalty Kill'!AG556)&gt;0,W556/('Even Strength'!BR556+'Power Play'!AK556+'Penalty Kill'!AG556),0)</f>
        <v>0.42465753424657532</v>
      </c>
      <c r="AO556" s="15">
        <f t="shared" si="191"/>
        <v>0.56164383561643838</v>
      </c>
      <c r="AP556" s="13">
        <v>0</v>
      </c>
      <c r="AQ556" s="13">
        <v>0</v>
      </c>
      <c r="AR556" s="21">
        <f t="shared" si="192"/>
        <v>0</v>
      </c>
      <c r="AS556" s="22">
        <v>0</v>
      </c>
      <c r="AT556" s="1"/>
      <c r="AU556" s="1"/>
      <c r="AV556">
        <v>189</v>
      </c>
      <c r="AW556" s="13">
        <v>186</v>
      </c>
      <c r="AX556" s="13">
        <v>108</v>
      </c>
      <c r="AY556" s="13">
        <v>79</v>
      </c>
      <c r="AZ556" s="13">
        <v>68</v>
      </c>
      <c r="BA556" s="13">
        <v>18</v>
      </c>
      <c r="BB556" s="16">
        <f t="shared" si="193"/>
        <v>6.5732144409774147</v>
      </c>
      <c r="BC556" s="17">
        <f t="shared" si="194"/>
        <v>6.468877703819043</v>
      </c>
      <c r="BD556" s="17">
        <f t="shared" si="195"/>
        <v>3.7561225377013803</v>
      </c>
      <c r="BE556" s="17">
        <f t="shared" si="196"/>
        <v>2.7475340785037869</v>
      </c>
      <c r="BF556" s="17">
        <f t="shared" si="197"/>
        <v>2.3649660422564245</v>
      </c>
      <c r="BG556" s="17">
        <f t="shared" si="198"/>
        <v>0.62602042295022997</v>
      </c>
      <c r="BH556" s="13">
        <v>22</v>
      </c>
      <c r="BI556" s="13">
        <v>11</v>
      </c>
      <c r="BJ556" s="13">
        <v>0</v>
      </c>
      <c r="BK556" s="13">
        <v>0</v>
      </c>
      <c r="BL556" s="13">
        <v>0</v>
      </c>
      <c r="BM556" s="13">
        <v>0</v>
      </c>
      <c r="BN556" s="13">
        <f t="shared" si="199"/>
        <v>316</v>
      </c>
      <c r="BO556" s="16">
        <v>6.3250000000000002</v>
      </c>
      <c r="BP556" s="1"/>
      <c r="BQ556" s="1"/>
      <c r="BR556" s="23" t="str">
        <f t="shared" si="200"/>
        <v xml:space="preserve"> </v>
      </c>
      <c r="BS556" s="1"/>
      <c r="BT556" s="13">
        <v>0</v>
      </c>
      <c r="BU556" s="13">
        <v>16</v>
      </c>
      <c r="BV556" s="13">
        <v>0</v>
      </c>
      <c r="BW556" s="13">
        <v>1</v>
      </c>
      <c r="BX556" s="13">
        <v>3</v>
      </c>
      <c r="BY556" s="13">
        <v>0</v>
      </c>
      <c r="BZ556" s="13">
        <v>0</v>
      </c>
      <c r="CA556" s="13">
        <v>0</v>
      </c>
      <c r="CB556" s="23">
        <f t="shared" si="201"/>
        <v>0</v>
      </c>
      <c r="CC556" s="16">
        <v>3.6</v>
      </c>
      <c r="CD556" s="16">
        <v>3.5</v>
      </c>
      <c r="CE556" s="16">
        <v>7.1</v>
      </c>
      <c r="CF556" s="24">
        <f t="shared" si="202"/>
        <v>9.3421052631578946E-2</v>
      </c>
      <c r="CG556" s="24">
        <f t="shared" si="203"/>
        <v>0.24693027794147959</v>
      </c>
      <c r="CH556" s="25">
        <v>6</v>
      </c>
      <c r="CI556" s="16">
        <v>38.700000000000003</v>
      </c>
      <c r="CJ556" s="16">
        <v>33.9</v>
      </c>
      <c r="CK556" s="16">
        <v>-8</v>
      </c>
      <c r="CL556" s="16">
        <v>6.9</v>
      </c>
      <c r="CM556" s="16">
        <v>3.5</v>
      </c>
      <c r="CN556" s="16">
        <v>0</v>
      </c>
      <c r="CO556" s="16">
        <v>10.3</v>
      </c>
      <c r="CP556" s="26">
        <f t="shared" si="204"/>
        <v>0.13552631578947369</v>
      </c>
      <c r="CQ556" s="26">
        <f t="shared" si="205"/>
        <v>0.35822279757707604</v>
      </c>
      <c r="CR556" s="13">
        <v>0</v>
      </c>
      <c r="CS556" s="13">
        <v>0</v>
      </c>
      <c r="CT556" s="13">
        <v>4</v>
      </c>
      <c r="CU556" s="13">
        <v>0</v>
      </c>
      <c r="CV556" s="13">
        <v>0.03</v>
      </c>
      <c r="CW556" s="13">
        <v>1.3</v>
      </c>
      <c r="CX556" s="13">
        <v>3.38</v>
      </c>
      <c r="CY556" s="13">
        <v>8.4700000000000006</v>
      </c>
      <c r="CZ556" s="13">
        <v>-1.18</v>
      </c>
      <c r="DA556" s="13">
        <v>12</v>
      </c>
      <c r="DB556" s="27">
        <v>15.4</v>
      </c>
      <c r="DC556" s="27">
        <v>-60.59</v>
      </c>
      <c r="DD556" s="27">
        <v>75.989999999999995</v>
      </c>
      <c r="DE556" s="27">
        <v>3.32</v>
      </c>
      <c r="DF556" s="27">
        <v>-2.0499999999999998</v>
      </c>
      <c r="DG556" s="27">
        <v>-66.39</v>
      </c>
      <c r="DH556" s="27">
        <v>64.34</v>
      </c>
      <c r="DI556" s="27">
        <v>2.81</v>
      </c>
      <c r="DJ556" s="1">
        <v>186</v>
      </c>
      <c r="DK556" s="28">
        <v>6</v>
      </c>
      <c r="DL556" s="28" t="s">
        <v>379</v>
      </c>
      <c r="DM556" s="1">
        <v>1</v>
      </c>
      <c r="DN556" s="1">
        <v>7.2999999999999995E-2</v>
      </c>
      <c r="DO556" s="1">
        <v>0</v>
      </c>
      <c r="DP556" s="16">
        <f t="shared" si="206"/>
        <v>9.3425531914893618</v>
      </c>
    </row>
    <row r="557" spans="1:120" x14ac:dyDescent="0.2">
      <c r="A557" s="13">
        <v>57</v>
      </c>
      <c r="B557" s="13" t="s">
        <v>1952</v>
      </c>
      <c r="C557" s="13" t="s">
        <v>2044</v>
      </c>
      <c r="D557" s="13" t="s">
        <v>590</v>
      </c>
      <c r="E557" s="13" t="s">
        <v>123</v>
      </c>
      <c r="F557" s="1" t="s">
        <v>124</v>
      </c>
      <c r="G557" s="13">
        <v>80</v>
      </c>
      <c r="H557" s="13">
        <v>219</v>
      </c>
      <c r="I557" s="13" t="s">
        <v>150</v>
      </c>
      <c r="J557" s="13">
        <v>2008</v>
      </c>
      <c r="K557" s="13">
        <v>1</v>
      </c>
      <c r="L557" s="13">
        <v>12</v>
      </c>
      <c r="M557" s="1"/>
      <c r="N557" s="1">
        <v>24</v>
      </c>
      <c r="O557" s="13" t="s">
        <v>546</v>
      </c>
      <c r="P557" s="13" t="s">
        <v>2045</v>
      </c>
      <c r="Q557" s="1" t="str">
        <f t="shared" si="184"/>
        <v>WPG</v>
      </c>
      <c r="R557" s="13" t="s">
        <v>2046</v>
      </c>
      <c r="S557" s="1"/>
      <c r="T557" s="13" t="s">
        <v>173</v>
      </c>
      <c r="U557" s="13">
        <v>71</v>
      </c>
      <c r="V557" s="13">
        <v>7</v>
      </c>
      <c r="W557" s="13">
        <v>21</v>
      </c>
      <c r="X557" s="14">
        <v>12</v>
      </c>
      <c r="Y557" s="13">
        <v>28</v>
      </c>
      <c r="Z557" s="13">
        <v>-6</v>
      </c>
      <c r="AA557" s="1">
        <v>124</v>
      </c>
      <c r="AB557" s="14">
        <v>35</v>
      </c>
      <c r="AC557" s="14">
        <v>61</v>
      </c>
      <c r="AD557" s="15">
        <f t="shared" si="185"/>
        <v>5.6451612903225805E-2</v>
      </c>
      <c r="AE557" s="15">
        <f t="shared" si="186"/>
        <v>3.1818181818181815E-2</v>
      </c>
      <c r="AF557" s="16">
        <v>1749.3833333333</v>
      </c>
      <c r="AG557" s="17">
        <f t="shared" si="187"/>
        <v>24.639201877933804</v>
      </c>
      <c r="AH557" s="29">
        <v>2151</v>
      </c>
      <c r="AI557" s="17">
        <f t="shared" si="188"/>
        <v>30.295774647887324</v>
      </c>
      <c r="AJ557" s="19">
        <f t="shared" si="189"/>
        <v>0.81328839299549049</v>
      </c>
      <c r="AK557" s="20">
        <f>'Even Strength'!AA557+'Power Play'!R557+'Penalty Kill'!L557</f>
        <v>100.54919908466819</v>
      </c>
      <c r="AL557" s="19">
        <f t="shared" si="190"/>
        <v>3.4486163381840496</v>
      </c>
      <c r="AM557" s="15">
        <f>IF(('Even Strength'!BR557+'Power Play'!AK557+'Penalty Kill'!AG557)&gt;0,V557/('Even Strength'!BR557+'Power Play'!AK557+'Penalty Kill'!AG557),0)</f>
        <v>0.1044776119402985</v>
      </c>
      <c r="AN557" s="15">
        <f>IF(('Even Strength'!BR557+'Power Play'!AK557+'Penalty Kill'!AG557)&gt;0,W557/('Even Strength'!BR557+'Power Play'!AK557+'Penalty Kill'!AG557),0)</f>
        <v>0.31343283582089554</v>
      </c>
      <c r="AO557" s="15">
        <f t="shared" si="191"/>
        <v>0.41791044776119401</v>
      </c>
      <c r="AP557" s="13">
        <v>0</v>
      </c>
      <c r="AQ557" s="13">
        <v>0</v>
      </c>
      <c r="AR557" s="21">
        <f t="shared" si="192"/>
        <v>0</v>
      </c>
      <c r="AS557" s="22">
        <v>0</v>
      </c>
      <c r="AT557" s="1"/>
      <c r="AU557" s="1"/>
      <c r="AV557">
        <v>100</v>
      </c>
      <c r="AW557" s="13">
        <v>65</v>
      </c>
      <c r="AX557" s="13">
        <v>132</v>
      </c>
      <c r="AY557" s="13">
        <v>35</v>
      </c>
      <c r="AZ557" s="13">
        <v>54</v>
      </c>
      <c r="BA557" s="13">
        <v>44</v>
      </c>
      <c r="BB557" s="16">
        <f t="shared" si="193"/>
        <v>3.4297800177205953</v>
      </c>
      <c r="BC557" s="17">
        <f t="shared" si="194"/>
        <v>2.2293570115183869</v>
      </c>
      <c r="BD557" s="17">
        <f t="shared" si="195"/>
        <v>4.5273096233911865</v>
      </c>
      <c r="BE557" s="17">
        <f t="shared" si="196"/>
        <v>1.2004230062022085</v>
      </c>
      <c r="BF557" s="17">
        <f t="shared" si="197"/>
        <v>1.8520812095691215</v>
      </c>
      <c r="BG557" s="17">
        <f t="shared" si="198"/>
        <v>1.5091032077970619</v>
      </c>
      <c r="BH557" s="13">
        <v>77</v>
      </c>
      <c r="BI557" s="13">
        <v>31</v>
      </c>
      <c r="BJ557" s="13">
        <v>1</v>
      </c>
      <c r="BK557" s="13">
        <v>1</v>
      </c>
      <c r="BL557" s="13">
        <v>0</v>
      </c>
      <c r="BM557" s="13">
        <v>0</v>
      </c>
      <c r="BN557" s="13">
        <f t="shared" si="199"/>
        <v>275</v>
      </c>
      <c r="BO557" s="16">
        <v>-9.5060000000000002</v>
      </c>
      <c r="BP557" s="1"/>
      <c r="BQ557" s="1"/>
      <c r="BR557" s="23" t="str">
        <f t="shared" si="200"/>
        <v xml:space="preserve"> </v>
      </c>
      <c r="BS557" s="1"/>
      <c r="BT557" s="13">
        <v>2</v>
      </c>
      <c r="BU557" s="13">
        <v>14</v>
      </c>
      <c r="BV557" s="13">
        <v>0</v>
      </c>
      <c r="BW557" s="13">
        <v>0</v>
      </c>
      <c r="BX557" s="13">
        <v>0</v>
      </c>
      <c r="BY557" s="13">
        <v>0</v>
      </c>
      <c r="BZ557" s="13">
        <v>0</v>
      </c>
      <c r="CA557" s="13">
        <v>0</v>
      </c>
      <c r="CB557" s="23">
        <f t="shared" si="201"/>
        <v>0</v>
      </c>
      <c r="CC557" s="16">
        <v>1.8</v>
      </c>
      <c r="CD557" s="16">
        <v>3.7</v>
      </c>
      <c r="CE557" s="16">
        <v>5.5</v>
      </c>
      <c r="CF557" s="24">
        <f t="shared" si="202"/>
        <v>7.746478873239436E-2</v>
      </c>
      <c r="CG557" s="24">
        <f t="shared" si="203"/>
        <v>0.18863790097463273</v>
      </c>
      <c r="CH557" s="25">
        <v>6</v>
      </c>
      <c r="CI557" s="16">
        <v>40.700000000000003</v>
      </c>
      <c r="CJ557" s="16">
        <v>34.5</v>
      </c>
      <c r="CK557" s="16">
        <v>8.1</v>
      </c>
      <c r="CL557" s="16">
        <v>1.4</v>
      </c>
      <c r="CM557" s="16">
        <v>2.2000000000000002</v>
      </c>
      <c r="CN557" s="16">
        <v>0</v>
      </c>
      <c r="CO557" s="16">
        <v>3.6</v>
      </c>
      <c r="CP557" s="26">
        <f t="shared" si="204"/>
        <v>5.0704225352112678E-2</v>
      </c>
      <c r="CQ557" s="26">
        <f t="shared" si="205"/>
        <v>0.12347208063794145</v>
      </c>
      <c r="CR557" s="13">
        <v>1</v>
      </c>
      <c r="CS557" s="13">
        <v>3</v>
      </c>
      <c r="CT557" s="13">
        <v>4</v>
      </c>
      <c r="CU557" s="13">
        <v>0</v>
      </c>
      <c r="CV557" s="13">
        <v>-0.05</v>
      </c>
      <c r="CW557" s="13">
        <v>-1.33</v>
      </c>
      <c r="CX557" s="13">
        <v>-3.85</v>
      </c>
      <c r="CY557" s="13">
        <v>-1.2</v>
      </c>
      <c r="CZ557" s="13">
        <v>-0.25</v>
      </c>
      <c r="DA557" s="13">
        <v>-6.68</v>
      </c>
      <c r="DB557" s="27">
        <v>-145.91</v>
      </c>
      <c r="DC557" s="27">
        <v>0.4</v>
      </c>
      <c r="DD557" s="27">
        <v>-146.30000000000001</v>
      </c>
      <c r="DE557" s="27">
        <v>-15.3</v>
      </c>
      <c r="DF557" s="27">
        <v>-97.42</v>
      </c>
      <c r="DG557" s="27">
        <v>-21.62</v>
      </c>
      <c r="DH557" s="27">
        <v>-75.8</v>
      </c>
      <c r="DI557" s="27">
        <v>-8.01</v>
      </c>
      <c r="DJ557" s="1">
        <v>186</v>
      </c>
      <c r="DK557" s="28">
        <v>9</v>
      </c>
      <c r="DL557" s="28" t="s">
        <v>359</v>
      </c>
      <c r="DM557" s="1">
        <v>5.5</v>
      </c>
      <c r="DN557" s="1">
        <v>0.13400000000000001</v>
      </c>
      <c r="DO557" s="1">
        <v>0</v>
      </c>
      <c r="DP557" s="16">
        <f t="shared" si="206"/>
        <v>-6.9319148936170212</v>
      </c>
    </row>
    <row r="558" spans="1:120" x14ac:dyDescent="0.2">
      <c r="A558" s="13">
        <v>90</v>
      </c>
      <c r="B558" s="13" t="s">
        <v>2047</v>
      </c>
      <c r="C558" s="13" t="s">
        <v>2048</v>
      </c>
      <c r="D558" s="1"/>
      <c r="E558" s="13" t="s">
        <v>222</v>
      </c>
      <c r="F558" s="1" t="s">
        <v>223</v>
      </c>
      <c r="G558" s="13">
        <v>72</v>
      </c>
      <c r="H558" s="13">
        <v>182</v>
      </c>
      <c r="I558" s="13" t="s">
        <v>125</v>
      </c>
      <c r="J558" s="13">
        <v>2011</v>
      </c>
      <c r="K558" s="13">
        <v>1</v>
      </c>
      <c r="L558" s="13">
        <v>27</v>
      </c>
      <c r="M558" s="13" t="s">
        <v>159</v>
      </c>
      <c r="N558" s="1">
        <v>22</v>
      </c>
      <c r="O558" s="13" t="s">
        <v>2049</v>
      </c>
      <c r="P558" s="13" t="s">
        <v>2050</v>
      </c>
      <c r="Q558" s="1" t="str">
        <f t="shared" si="184"/>
        <v>TBL</v>
      </c>
      <c r="R558" s="13" t="s">
        <v>219</v>
      </c>
      <c r="S558" s="1"/>
      <c r="T558" s="13" t="s">
        <v>146</v>
      </c>
      <c r="U558" s="13">
        <v>43</v>
      </c>
      <c r="V558" s="13">
        <v>9</v>
      </c>
      <c r="W558" s="13">
        <v>7</v>
      </c>
      <c r="X558" s="14">
        <v>4</v>
      </c>
      <c r="Y558" s="13">
        <v>16</v>
      </c>
      <c r="Z558" s="13">
        <v>1</v>
      </c>
      <c r="AA558" s="1">
        <v>46</v>
      </c>
      <c r="AB558" s="14">
        <v>14</v>
      </c>
      <c r="AC558" s="14">
        <v>12</v>
      </c>
      <c r="AD558" s="15">
        <f t="shared" si="185"/>
        <v>0.19565217391304349</v>
      </c>
      <c r="AE558" s="15">
        <f t="shared" si="186"/>
        <v>0.125</v>
      </c>
      <c r="AF558" s="16">
        <v>515.79999999999995</v>
      </c>
      <c r="AG558" s="17">
        <f t="shared" si="187"/>
        <v>11.995348837209301</v>
      </c>
      <c r="AH558" s="29">
        <v>697</v>
      </c>
      <c r="AI558" s="17">
        <f t="shared" si="188"/>
        <v>16.209302325581394</v>
      </c>
      <c r="AJ558" s="19">
        <f t="shared" si="189"/>
        <v>0.74002869440459107</v>
      </c>
      <c r="AK558" s="20">
        <f>'Even Strength'!AA558+'Power Play'!R558+'Penalty Kill'!L558</f>
        <v>33</v>
      </c>
      <c r="AL558" s="19">
        <f t="shared" si="190"/>
        <v>3.8386971694455214</v>
      </c>
      <c r="AM558" s="15">
        <f>IF(('Even Strength'!BR558+'Power Play'!AK558+'Penalty Kill'!AG558)&gt;0,V558/('Even Strength'!BR558+'Power Play'!AK558+'Penalty Kill'!AG558),0)</f>
        <v>0.40909090909090912</v>
      </c>
      <c r="AN558" s="15">
        <f>IF(('Even Strength'!BR558+'Power Play'!AK558+'Penalty Kill'!AG558)&gt;0,W558/('Even Strength'!BR558+'Power Play'!AK558+'Penalty Kill'!AG558),0)</f>
        <v>0.31818181818181818</v>
      </c>
      <c r="AO558" s="15">
        <f t="shared" si="191"/>
        <v>0.72727272727272729</v>
      </c>
      <c r="AP558" s="13">
        <v>70</v>
      </c>
      <c r="AQ558" s="13">
        <v>85</v>
      </c>
      <c r="AR558" s="21">
        <f t="shared" si="192"/>
        <v>0.45161290322580644</v>
      </c>
      <c r="AS558" s="22">
        <v>6.1</v>
      </c>
      <c r="AT558" s="13">
        <v>1</v>
      </c>
      <c r="AU558" s="13">
        <v>1</v>
      </c>
      <c r="AV558">
        <v>54</v>
      </c>
      <c r="AW558" s="13">
        <v>41</v>
      </c>
      <c r="AX558" s="13">
        <v>13</v>
      </c>
      <c r="AY558" s="13">
        <v>14</v>
      </c>
      <c r="AZ558" s="13">
        <v>9</v>
      </c>
      <c r="BA558" s="13">
        <v>16</v>
      </c>
      <c r="BB558" s="16">
        <f t="shared" si="193"/>
        <v>6.2815044590926723</v>
      </c>
      <c r="BC558" s="17">
        <f t="shared" si="194"/>
        <v>4.7692904226444357</v>
      </c>
      <c r="BD558" s="17">
        <f t="shared" si="195"/>
        <v>1.5122140364482359</v>
      </c>
      <c r="BE558" s="17">
        <f t="shared" si="196"/>
        <v>1.6285381930981</v>
      </c>
      <c r="BF558" s="17">
        <f t="shared" si="197"/>
        <v>1.0469174098487786</v>
      </c>
      <c r="BG558" s="17">
        <f t="shared" si="198"/>
        <v>1.8611865063978288</v>
      </c>
      <c r="BH558" s="13">
        <v>13</v>
      </c>
      <c r="BI558" s="13">
        <v>4</v>
      </c>
      <c r="BJ558" s="13">
        <v>1</v>
      </c>
      <c r="BK558" s="13">
        <v>0</v>
      </c>
      <c r="BL558" s="13">
        <v>0</v>
      </c>
      <c r="BM558" s="13">
        <v>0</v>
      </c>
      <c r="BN558" s="13">
        <f t="shared" si="199"/>
        <v>68</v>
      </c>
      <c r="BO558" s="16">
        <v>2.1619999999999999</v>
      </c>
      <c r="BP558" s="1"/>
      <c r="BQ558" s="1"/>
      <c r="BR558" s="23" t="str">
        <f t="shared" si="200"/>
        <v xml:space="preserve"> </v>
      </c>
      <c r="BS558" s="1"/>
      <c r="BT558" s="13">
        <v>2</v>
      </c>
      <c r="BU558" s="13">
        <v>11</v>
      </c>
      <c r="BV558" s="13">
        <v>0</v>
      </c>
      <c r="BW558" s="13">
        <v>0</v>
      </c>
      <c r="BX558" s="13">
        <v>3</v>
      </c>
      <c r="BY558" s="13">
        <v>0</v>
      </c>
      <c r="BZ558" s="13">
        <v>0</v>
      </c>
      <c r="CA558" s="13">
        <v>0</v>
      </c>
      <c r="CB558" s="23">
        <f t="shared" si="201"/>
        <v>0</v>
      </c>
      <c r="CC558" s="16">
        <v>1.4</v>
      </c>
      <c r="CD558" s="16">
        <v>0.5</v>
      </c>
      <c r="CE558" s="16">
        <v>1.9</v>
      </c>
      <c r="CF558" s="24">
        <f t="shared" si="202"/>
        <v>4.4186046511627906E-2</v>
      </c>
      <c r="CG558" s="24">
        <f t="shared" si="203"/>
        <v>0.22101589763474216</v>
      </c>
      <c r="CH558" s="25">
        <v>4</v>
      </c>
      <c r="CI558" s="16">
        <v>9.6</v>
      </c>
      <c r="CJ558" s="16">
        <v>10.1</v>
      </c>
      <c r="CK558" s="16">
        <v>-2.4</v>
      </c>
      <c r="CL558" s="16">
        <v>2.9</v>
      </c>
      <c r="CM558" s="16">
        <v>1.2</v>
      </c>
      <c r="CN558" s="16">
        <v>0</v>
      </c>
      <c r="CO558" s="16">
        <v>4.0999999999999996</v>
      </c>
      <c r="CP558" s="26">
        <f t="shared" si="204"/>
        <v>9.5348837209302317E-2</v>
      </c>
      <c r="CQ558" s="26">
        <f t="shared" si="205"/>
        <v>0.47692904226444355</v>
      </c>
      <c r="CR558" s="13">
        <v>1</v>
      </c>
      <c r="CS558" s="13">
        <v>0</v>
      </c>
      <c r="CT558" s="13">
        <v>2</v>
      </c>
      <c r="CU558" s="13">
        <v>-0.06</v>
      </c>
      <c r="CV558" s="13">
        <v>-0.04</v>
      </c>
      <c r="CW558" s="13">
        <v>0.69</v>
      </c>
      <c r="CX558" s="13">
        <v>2.4300000000000002</v>
      </c>
      <c r="CY558" s="13">
        <v>0.43</v>
      </c>
      <c r="CZ558" s="13">
        <v>1.35</v>
      </c>
      <c r="DA558" s="13">
        <v>4.8</v>
      </c>
      <c r="DB558" s="27">
        <v>-24.59</v>
      </c>
      <c r="DC558" s="27">
        <v>11.81</v>
      </c>
      <c r="DD558" s="27">
        <v>-36.4</v>
      </c>
      <c r="DE558" s="27">
        <v>-4.96</v>
      </c>
      <c r="DF558" s="27">
        <v>-19.329999999999998</v>
      </c>
      <c r="DG558" s="27">
        <v>12.51</v>
      </c>
      <c r="DH558" s="27">
        <v>-31.83</v>
      </c>
      <c r="DI558" s="27">
        <v>-4.34</v>
      </c>
      <c r="DJ558" s="1">
        <v>100</v>
      </c>
      <c r="DK558" s="1"/>
      <c r="DL558" s="1"/>
      <c r="DM558" s="1">
        <v>0.54400000000000004</v>
      </c>
      <c r="DN558" s="1">
        <v>0</v>
      </c>
      <c r="DO558" s="1">
        <v>0.16300000000000001</v>
      </c>
      <c r="DP558" s="16">
        <f t="shared" si="206"/>
        <v>3.5716998398535802</v>
      </c>
    </row>
    <row r="559" spans="1:120" x14ac:dyDescent="0.2">
      <c r="A559" s="13">
        <v>61</v>
      </c>
      <c r="B559" s="13" t="s">
        <v>2051</v>
      </c>
      <c r="C559" s="13" t="s">
        <v>1312</v>
      </c>
      <c r="D559" s="13" t="s">
        <v>158</v>
      </c>
      <c r="E559" s="13" t="s">
        <v>141</v>
      </c>
      <c r="F559" s="1" t="s">
        <v>142</v>
      </c>
      <c r="G559" s="13">
        <v>76</v>
      </c>
      <c r="H559" s="13">
        <v>220</v>
      </c>
      <c r="I559" s="13" t="s">
        <v>125</v>
      </c>
      <c r="J559" s="13">
        <v>2002</v>
      </c>
      <c r="K559" s="13">
        <v>1</v>
      </c>
      <c r="L559" s="13">
        <v>1</v>
      </c>
      <c r="M559" s="1"/>
      <c r="N559" s="1">
        <v>30</v>
      </c>
      <c r="O559" s="13" t="s">
        <v>2052</v>
      </c>
      <c r="P559" s="13" t="s">
        <v>2053</v>
      </c>
      <c r="Q559" s="1" t="str">
        <f t="shared" si="184"/>
        <v>NYR</v>
      </c>
      <c r="R559" s="13" t="s">
        <v>179</v>
      </c>
      <c r="S559" s="1"/>
      <c r="T559" s="13" t="s">
        <v>129</v>
      </c>
      <c r="U559" s="13">
        <v>79</v>
      </c>
      <c r="V559" s="13">
        <v>42</v>
      </c>
      <c r="W559" s="13">
        <v>27</v>
      </c>
      <c r="X559" s="14">
        <v>20</v>
      </c>
      <c r="Y559" s="13">
        <v>69</v>
      </c>
      <c r="Z559" s="13">
        <v>29</v>
      </c>
      <c r="AA559" s="1">
        <v>304</v>
      </c>
      <c r="AB559" s="14">
        <v>80</v>
      </c>
      <c r="AC559" s="14">
        <v>110</v>
      </c>
      <c r="AD559" s="15">
        <f t="shared" si="185"/>
        <v>0.13815789473684212</v>
      </c>
      <c r="AE559" s="15">
        <f t="shared" si="186"/>
        <v>8.5020242914979755E-2</v>
      </c>
      <c r="AF559" s="16">
        <v>1378.7833333333001</v>
      </c>
      <c r="AG559" s="17">
        <f t="shared" si="187"/>
        <v>17.452953586497468</v>
      </c>
      <c r="AH559" s="29">
        <v>2010</v>
      </c>
      <c r="AI559" s="17">
        <f t="shared" si="188"/>
        <v>25.443037974683545</v>
      </c>
      <c r="AJ559" s="19">
        <f t="shared" si="189"/>
        <v>0.68596185737975135</v>
      </c>
      <c r="AK559" s="20">
        <f>'Even Strength'!AA559+'Power Play'!R559+'Penalty Kill'!L559</f>
        <v>185.60381355932202</v>
      </c>
      <c r="AL559" s="19">
        <f t="shared" si="190"/>
        <v>8.0768519203352653</v>
      </c>
      <c r="AM559" s="15">
        <f>IF(('Even Strength'!BR559+'Power Play'!AK559+'Penalty Kill'!AG559)&gt;0,V559/('Even Strength'!BR559+'Power Play'!AK559+'Penalty Kill'!AG559),0)</f>
        <v>0.47191011235955055</v>
      </c>
      <c r="AN559" s="15">
        <f>IF(('Even Strength'!BR559+'Power Play'!AK559+'Penalty Kill'!AG559)&gt;0,W559/('Even Strength'!BR559+'Power Play'!AK559+'Penalty Kill'!AG559),0)</f>
        <v>0.30337078651685395</v>
      </c>
      <c r="AO559" s="15">
        <f t="shared" si="191"/>
        <v>0.7752808988764045</v>
      </c>
      <c r="AP559" s="13">
        <v>2</v>
      </c>
      <c r="AQ559" s="13">
        <v>2</v>
      </c>
      <c r="AR559" s="21">
        <f t="shared" si="192"/>
        <v>0.5</v>
      </c>
      <c r="AS559" s="22">
        <v>0</v>
      </c>
      <c r="AT559" s="1"/>
      <c r="AU559" s="1"/>
      <c r="AV559">
        <v>64</v>
      </c>
      <c r="AW559" s="13">
        <v>45</v>
      </c>
      <c r="AX559" s="13">
        <v>33</v>
      </c>
      <c r="AY559" s="13">
        <v>80</v>
      </c>
      <c r="AZ559" s="13">
        <v>42</v>
      </c>
      <c r="BA559" s="13">
        <v>74</v>
      </c>
      <c r="BB559" s="16">
        <f t="shared" si="193"/>
        <v>2.7850641265850995</v>
      </c>
      <c r="BC559" s="17">
        <f t="shared" si="194"/>
        <v>1.9582482140051485</v>
      </c>
      <c r="BD559" s="17">
        <f t="shared" si="195"/>
        <v>1.4360486902704421</v>
      </c>
      <c r="BE559" s="17">
        <f t="shared" si="196"/>
        <v>3.4813301582313745</v>
      </c>
      <c r="BF559" s="17">
        <f t="shared" si="197"/>
        <v>1.8276983330714718</v>
      </c>
      <c r="BG559" s="17">
        <f t="shared" si="198"/>
        <v>3.220230396364022</v>
      </c>
      <c r="BH559" s="13">
        <v>36</v>
      </c>
      <c r="BI559" s="13">
        <v>18</v>
      </c>
      <c r="BJ559" s="13">
        <v>0</v>
      </c>
      <c r="BK559" s="13">
        <v>0</v>
      </c>
      <c r="BL559" s="13">
        <v>0</v>
      </c>
      <c r="BM559" s="13">
        <v>0</v>
      </c>
      <c r="BN559" s="13">
        <f t="shared" si="199"/>
        <v>114</v>
      </c>
      <c r="BO559" s="16">
        <v>-8.0969999999999995</v>
      </c>
      <c r="BP559" s="13">
        <v>5</v>
      </c>
      <c r="BQ559" s="13">
        <v>2</v>
      </c>
      <c r="BR559" s="23">
        <f t="shared" si="200"/>
        <v>0.4</v>
      </c>
      <c r="BS559" s="13">
        <v>2</v>
      </c>
      <c r="BT559" s="13">
        <v>10</v>
      </c>
      <c r="BU559" s="13">
        <v>17</v>
      </c>
      <c r="BV559" s="13">
        <v>0</v>
      </c>
      <c r="BW559" s="13">
        <v>0</v>
      </c>
      <c r="BX559" s="13">
        <v>8</v>
      </c>
      <c r="BY559" s="13">
        <v>3</v>
      </c>
      <c r="BZ559" s="13">
        <v>0</v>
      </c>
      <c r="CA559" s="13">
        <v>0</v>
      </c>
      <c r="CB559" s="23">
        <f t="shared" si="201"/>
        <v>0</v>
      </c>
      <c r="CC559" s="16">
        <v>8.9</v>
      </c>
      <c r="CD559" s="16">
        <v>2.5</v>
      </c>
      <c r="CE559" s="16">
        <v>11.4</v>
      </c>
      <c r="CF559" s="24">
        <f t="shared" si="202"/>
        <v>0.14430379746835442</v>
      </c>
      <c r="CG559" s="24">
        <f t="shared" si="203"/>
        <v>0.49608954754797091</v>
      </c>
      <c r="CH559" s="25">
        <v>5</v>
      </c>
      <c r="CI559" s="16">
        <v>35.6</v>
      </c>
      <c r="CJ559" s="16">
        <v>31.2</v>
      </c>
      <c r="CK559" s="16">
        <v>15.5</v>
      </c>
      <c r="CL559" s="16">
        <v>16.100000000000001</v>
      </c>
      <c r="CM559" s="16">
        <v>4.4000000000000004</v>
      </c>
      <c r="CN559" s="16">
        <v>0.4</v>
      </c>
      <c r="CO559" s="16">
        <v>21</v>
      </c>
      <c r="CP559" s="26">
        <f t="shared" si="204"/>
        <v>0.26582278481012656</v>
      </c>
      <c r="CQ559" s="26">
        <f t="shared" si="205"/>
        <v>0.91384916653573589</v>
      </c>
      <c r="CR559" s="13">
        <v>10</v>
      </c>
      <c r="CS559" s="13">
        <v>8</v>
      </c>
      <c r="CT559" s="13">
        <v>5</v>
      </c>
      <c r="CU559" s="13">
        <v>0</v>
      </c>
      <c r="CV559" s="13">
        <v>-1.6</v>
      </c>
      <c r="CW559" s="13">
        <v>1.51</v>
      </c>
      <c r="CX559" s="13">
        <v>6.61</v>
      </c>
      <c r="CY559" s="13">
        <v>2.75</v>
      </c>
      <c r="CZ559" s="13">
        <v>10.71</v>
      </c>
      <c r="DA559" s="13">
        <v>19.98</v>
      </c>
      <c r="DB559" s="27">
        <v>16.46</v>
      </c>
      <c r="DC559" s="27">
        <v>13.81</v>
      </c>
      <c r="DD559" s="27">
        <v>2.65</v>
      </c>
      <c r="DE559" s="27">
        <v>0.16</v>
      </c>
      <c r="DF559" s="27">
        <v>32.17</v>
      </c>
      <c r="DG559" s="27">
        <v>7.61</v>
      </c>
      <c r="DH559" s="27">
        <v>24.56</v>
      </c>
      <c r="DI559" s="27">
        <v>1.47</v>
      </c>
      <c r="DJ559" s="1">
        <v>186</v>
      </c>
      <c r="DK559" s="28">
        <v>3</v>
      </c>
      <c r="DL559" s="28" t="s">
        <v>2054</v>
      </c>
      <c r="DM559" s="1">
        <v>7.8</v>
      </c>
      <c r="DN559" s="1">
        <v>9.5000000000000001E-2</v>
      </c>
      <c r="DO559" s="1">
        <v>0</v>
      </c>
      <c r="DP559" s="16">
        <f t="shared" si="206"/>
        <v>5.5744680851063837</v>
      </c>
    </row>
    <row r="560" spans="1:120" x14ac:dyDescent="0.2">
      <c r="A560" s="13">
        <v>20</v>
      </c>
      <c r="B560" s="13" t="s">
        <v>2055</v>
      </c>
      <c r="C560" s="13" t="s">
        <v>2056</v>
      </c>
      <c r="D560" s="13" t="s">
        <v>325</v>
      </c>
      <c r="E560" s="13" t="s">
        <v>141</v>
      </c>
      <c r="F560" s="1" t="s">
        <v>142</v>
      </c>
      <c r="G560" s="13">
        <v>73</v>
      </c>
      <c r="H560" s="13">
        <v>200</v>
      </c>
      <c r="I560" s="13" t="s">
        <v>150</v>
      </c>
      <c r="J560" s="13">
        <v>2007</v>
      </c>
      <c r="K560" s="13">
        <v>1</v>
      </c>
      <c r="L560" s="13">
        <v>21</v>
      </c>
      <c r="M560" s="1"/>
      <c r="N560" s="1">
        <v>25</v>
      </c>
      <c r="O560" s="13" t="s">
        <v>2057</v>
      </c>
      <c r="P560" s="13" t="s">
        <v>2053</v>
      </c>
      <c r="Q560" s="1" t="str">
        <f t="shared" si="184"/>
        <v>CAR</v>
      </c>
      <c r="R560" s="13" t="s">
        <v>358</v>
      </c>
      <c r="S560" s="1"/>
      <c r="T560" s="13" t="s">
        <v>146</v>
      </c>
      <c r="U560" s="13">
        <v>68</v>
      </c>
      <c r="V560" s="13">
        <v>8</v>
      </c>
      <c r="W560" s="13">
        <v>17</v>
      </c>
      <c r="X560" s="14">
        <v>11</v>
      </c>
      <c r="Y560" s="13">
        <v>25</v>
      </c>
      <c r="Z560" s="13">
        <v>-10</v>
      </c>
      <c r="AA560" s="1">
        <v>94</v>
      </c>
      <c r="AB560" s="14">
        <v>30</v>
      </c>
      <c r="AC560" s="14">
        <v>48</v>
      </c>
      <c r="AD560" s="15">
        <f t="shared" si="185"/>
        <v>8.5106382978723402E-2</v>
      </c>
      <c r="AE560" s="15">
        <f t="shared" si="186"/>
        <v>4.6511627906976744E-2</v>
      </c>
      <c r="AF560" s="16">
        <v>1109.2666666667001</v>
      </c>
      <c r="AG560" s="17">
        <f t="shared" si="187"/>
        <v>16.312745098039706</v>
      </c>
      <c r="AH560" s="29">
        <v>1600</v>
      </c>
      <c r="AI560" s="17">
        <f t="shared" si="188"/>
        <v>23.529411764705884</v>
      </c>
      <c r="AJ560" s="19">
        <f t="shared" si="189"/>
        <v>0.69329166666668751</v>
      </c>
      <c r="AK560" s="20">
        <f>'Even Strength'!AA560+'Power Play'!R560+'Penalty Kill'!L560</f>
        <v>137.21794871794873</v>
      </c>
      <c r="AL560" s="19">
        <f t="shared" si="190"/>
        <v>7.4220899000030132</v>
      </c>
      <c r="AM560" s="15">
        <f>IF(('Even Strength'!BR560+'Power Play'!AK560+'Penalty Kill'!AG560)&gt;0,V560/('Even Strength'!BR560+'Power Play'!AK560+'Penalty Kill'!AG560),0)</f>
        <v>0.20512820512820512</v>
      </c>
      <c r="AN560" s="15">
        <f>IF(('Even Strength'!BR560+'Power Play'!AK560+'Penalty Kill'!AG560)&gt;0,W560/('Even Strength'!BR560+'Power Play'!AK560+'Penalty Kill'!AG560),0)</f>
        <v>0.4358974358974359</v>
      </c>
      <c r="AO560" s="15">
        <f t="shared" si="191"/>
        <v>0.64102564102564097</v>
      </c>
      <c r="AP560" s="13">
        <v>488</v>
      </c>
      <c r="AQ560" s="13">
        <v>470</v>
      </c>
      <c r="AR560" s="21">
        <f t="shared" si="192"/>
        <v>0.50939457202505223</v>
      </c>
      <c r="AS560" s="22">
        <v>23.4</v>
      </c>
      <c r="AT560" s="13">
        <v>9</v>
      </c>
      <c r="AU560" s="13">
        <v>5</v>
      </c>
      <c r="AV560">
        <v>138</v>
      </c>
      <c r="AW560" s="13">
        <v>88</v>
      </c>
      <c r="AX560" s="13">
        <v>46</v>
      </c>
      <c r="AY560" s="13">
        <v>30</v>
      </c>
      <c r="AZ560" s="13">
        <v>29</v>
      </c>
      <c r="BA560" s="13">
        <v>52</v>
      </c>
      <c r="BB560" s="16">
        <f t="shared" si="193"/>
        <v>7.4643908888753083</v>
      </c>
      <c r="BC560" s="17">
        <f t="shared" si="194"/>
        <v>4.7599014363842542</v>
      </c>
      <c r="BD560" s="17">
        <f t="shared" si="195"/>
        <v>2.4881302962917697</v>
      </c>
      <c r="BE560" s="17">
        <f t="shared" si="196"/>
        <v>1.6226936714946323</v>
      </c>
      <c r="BF560" s="17">
        <f t="shared" si="197"/>
        <v>1.5686038824448112</v>
      </c>
      <c r="BG560" s="17">
        <f t="shared" si="198"/>
        <v>2.8126690305906958</v>
      </c>
      <c r="BH560" s="13">
        <v>12</v>
      </c>
      <c r="BI560" s="13">
        <v>6</v>
      </c>
      <c r="BJ560" s="13">
        <v>0</v>
      </c>
      <c r="BK560" s="13">
        <v>0</v>
      </c>
      <c r="BL560" s="13">
        <v>0</v>
      </c>
      <c r="BM560" s="13">
        <v>0</v>
      </c>
      <c r="BN560" s="13">
        <f t="shared" si="199"/>
        <v>146</v>
      </c>
      <c r="BO560" s="16">
        <v>-0.60099999999999998</v>
      </c>
      <c r="BP560" s="13">
        <v>1</v>
      </c>
      <c r="BQ560" s="13">
        <v>0</v>
      </c>
      <c r="BR560" s="23">
        <f t="shared" si="200"/>
        <v>0</v>
      </c>
      <c r="BS560" s="13">
        <v>0</v>
      </c>
      <c r="BT560" s="13">
        <v>0</v>
      </c>
      <c r="BU560" s="13">
        <v>13</v>
      </c>
      <c r="BV560" s="13">
        <v>0</v>
      </c>
      <c r="BW560" s="13">
        <v>0</v>
      </c>
      <c r="BX560" s="13">
        <v>0</v>
      </c>
      <c r="BY560" s="13">
        <v>0</v>
      </c>
      <c r="BZ560" s="13">
        <v>0</v>
      </c>
      <c r="CA560" s="13">
        <v>0</v>
      </c>
      <c r="CB560" s="23">
        <f t="shared" si="201"/>
        <v>0</v>
      </c>
      <c r="CC560" s="16">
        <v>0.60000000000000009</v>
      </c>
      <c r="CD560" s="16">
        <v>1.3</v>
      </c>
      <c r="CE560" s="16">
        <v>1.9</v>
      </c>
      <c r="CF560" s="24">
        <f t="shared" si="202"/>
        <v>2.7941176470588233E-2</v>
      </c>
      <c r="CG560" s="24">
        <f t="shared" si="203"/>
        <v>0.10277059919466004</v>
      </c>
      <c r="CH560" s="25">
        <v>5</v>
      </c>
      <c r="CI560" s="16">
        <v>22.5</v>
      </c>
      <c r="CJ560" s="16">
        <v>23.2</v>
      </c>
      <c r="CK560" s="16">
        <v>-0.1</v>
      </c>
      <c r="CL560" s="16">
        <v>-0.2</v>
      </c>
      <c r="CM560" s="16">
        <v>3.9</v>
      </c>
      <c r="CN560" s="16">
        <v>-0.30000000000000004</v>
      </c>
      <c r="CO560" s="16">
        <v>3.4</v>
      </c>
      <c r="CP560" s="26">
        <f t="shared" si="204"/>
        <v>4.9999999999999996E-2</v>
      </c>
      <c r="CQ560" s="26">
        <f t="shared" si="205"/>
        <v>0.18390528276939164</v>
      </c>
      <c r="CR560" s="13">
        <v>0</v>
      </c>
      <c r="CS560" s="13">
        <v>1</v>
      </c>
      <c r="CT560" s="13">
        <v>0</v>
      </c>
      <c r="CU560" s="13">
        <v>0.64</v>
      </c>
      <c r="CV560" s="13">
        <v>-1.52</v>
      </c>
      <c r="CW560" s="13">
        <v>2.25</v>
      </c>
      <c r="CX560" s="13">
        <v>1.75</v>
      </c>
      <c r="CY560" s="13">
        <v>5.26</v>
      </c>
      <c r="CZ560" s="13">
        <v>-2.74</v>
      </c>
      <c r="DA560" s="13">
        <v>5.64</v>
      </c>
      <c r="DB560" s="27">
        <v>-18.04</v>
      </c>
      <c r="DC560" s="27">
        <v>-18.18</v>
      </c>
      <c r="DD560" s="27">
        <v>0.14000000000000001</v>
      </c>
      <c r="DE560" s="27">
        <v>0.01</v>
      </c>
      <c r="DF560" s="27">
        <v>-32.44</v>
      </c>
      <c r="DG560" s="27">
        <v>-18.37</v>
      </c>
      <c r="DH560" s="27">
        <v>-14.07</v>
      </c>
      <c r="DI560" s="27">
        <v>-1.02</v>
      </c>
      <c r="DJ560" s="1">
        <v>186</v>
      </c>
      <c r="DK560" s="28">
        <v>8</v>
      </c>
      <c r="DL560" s="28" t="s">
        <v>1407</v>
      </c>
      <c r="DM560" s="1">
        <v>0.57500000000000007</v>
      </c>
      <c r="DN560" s="1">
        <v>5.6000000000000001E-2</v>
      </c>
      <c r="DO560" s="1">
        <v>0</v>
      </c>
      <c r="DP560" s="16">
        <f t="shared" si="206"/>
        <v>3.3468085106382977</v>
      </c>
    </row>
    <row r="561" spans="1:120" x14ac:dyDescent="0.2">
      <c r="A561" s="13">
        <v>18</v>
      </c>
      <c r="B561" s="13" t="s">
        <v>2058</v>
      </c>
      <c r="C561" s="13" t="s">
        <v>2059</v>
      </c>
      <c r="D561" s="13" t="s">
        <v>158</v>
      </c>
      <c r="E561" s="13" t="s">
        <v>141</v>
      </c>
      <c r="F561" s="1" t="s">
        <v>142</v>
      </c>
      <c r="G561" s="13">
        <v>74</v>
      </c>
      <c r="H561" s="13">
        <v>208</v>
      </c>
      <c r="I561" s="13" t="s">
        <v>125</v>
      </c>
      <c r="J561" s="13">
        <v>2005</v>
      </c>
      <c r="K561" s="13">
        <v>2</v>
      </c>
      <c r="L561" s="13">
        <v>33</v>
      </c>
      <c r="M561" s="1"/>
      <c r="N561" s="1">
        <v>27</v>
      </c>
      <c r="O561" s="13" t="s">
        <v>2060</v>
      </c>
      <c r="P561" s="13" t="s">
        <v>2061</v>
      </c>
      <c r="Q561" s="1" t="str">
        <f t="shared" si="184"/>
        <v>NSH</v>
      </c>
      <c r="R561" s="13" t="s">
        <v>243</v>
      </c>
      <c r="S561" s="1"/>
      <c r="T561" s="13" t="s">
        <v>129</v>
      </c>
      <c r="U561" s="13">
        <v>67</v>
      </c>
      <c r="V561" s="13">
        <v>23</v>
      </c>
      <c r="W561" s="13">
        <v>14</v>
      </c>
      <c r="X561" s="14">
        <v>9</v>
      </c>
      <c r="Y561" s="13">
        <v>37</v>
      </c>
      <c r="Z561" s="13">
        <v>12</v>
      </c>
      <c r="AA561" s="1">
        <v>222</v>
      </c>
      <c r="AB561" s="14">
        <v>91</v>
      </c>
      <c r="AC561" s="14">
        <v>116</v>
      </c>
      <c r="AD561" s="15">
        <f t="shared" si="185"/>
        <v>0.1036036036036036</v>
      </c>
      <c r="AE561" s="15">
        <f t="shared" si="186"/>
        <v>5.3613053613053616E-2</v>
      </c>
      <c r="AF561" s="16">
        <v>1211.8666666667</v>
      </c>
      <c r="AG561" s="17">
        <f t="shared" si="187"/>
        <v>18.087562189055223</v>
      </c>
      <c r="AH561" s="29">
        <v>1476</v>
      </c>
      <c r="AI561" s="17">
        <f t="shared" si="188"/>
        <v>22.029850746268657</v>
      </c>
      <c r="AJ561" s="19">
        <f t="shared" si="189"/>
        <v>0.82104787714546068</v>
      </c>
      <c r="AK561" s="20">
        <f>'Even Strength'!AA561+'Power Play'!R561+'Penalty Kill'!L561</f>
        <v>93.491452991452974</v>
      </c>
      <c r="AL561" s="19">
        <f t="shared" si="190"/>
        <v>4.6287989708606752</v>
      </c>
      <c r="AM561" s="15">
        <f>IF(('Even Strength'!BR561+'Power Play'!AK561+'Penalty Kill'!AG561)&gt;0,V561/('Even Strength'!BR561+'Power Play'!AK561+'Penalty Kill'!AG561),0)</f>
        <v>0.32857142857142857</v>
      </c>
      <c r="AN561" s="15">
        <f>IF(('Even Strength'!BR561+'Power Play'!AK561+'Penalty Kill'!AG561)&gt;0,W561/('Even Strength'!BR561+'Power Play'!AK561+'Penalty Kill'!AG561),0)</f>
        <v>0.2</v>
      </c>
      <c r="AO561" s="15">
        <f t="shared" si="191"/>
        <v>0.52857142857142858</v>
      </c>
      <c r="AP561" s="13">
        <v>7</v>
      </c>
      <c r="AQ561" s="13">
        <v>10</v>
      </c>
      <c r="AR561" s="21">
        <f t="shared" si="192"/>
        <v>0.41176470588235292</v>
      </c>
      <c r="AS561" s="22">
        <v>0.4</v>
      </c>
      <c r="AT561" s="1"/>
      <c r="AU561" s="1"/>
      <c r="AV561">
        <v>57</v>
      </c>
      <c r="AW561" s="13">
        <v>71</v>
      </c>
      <c r="AX561" s="13">
        <v>30</v>
      </c>
      <c r="AY561" s="13">
        <v>91</v>
      </c>
      <c r="AZ561" s="13">
        <v>31</v>
      </c>
      <c r="BA561" s="13">
        <v>37</v>
      </c>
      <c r="BB561" s="16">
        <f t="shared" si="193"/>
        <v>2.8220926394542079</v>
      </c>
      <c r="BC561" s="17">
        <f t="shared" si="194"/>
        <v>3.515238200021908</v>
      </c>
      <c r="BD561" s="17">
        <f t="shared" si="195"/>
        <v>1.4853119155022148</v>
      </c>
      <c r="BE561" s="17">
        <f t="shared" si="196"/>
        <v>4.505446143690051</v>
      </c>
      <c r="BF561" s="17">
        <f t="shared" si="197"/>
        <v>1.5348223126856217</v>
      </c>
      <c r="BG561" s="17">
        <f t="shared" si="198"/>
        <v>1.8318846957860648</v>
      </c>
      <c r="BH561" s="13">
        <v>57</v>
      </c>
      <c r="BI561" s="13">
        <v>20</v>
      </c>
      <c r="BJ561" s="13">
        <v>1</v>
      </c>
      <c r="BK561" s="13">
        <v>1</v>
      </c>
      <c r="BL561" s="13">
        <v>0</v>
      </c>
      <c r="BM561" s="13">
        <v>0</v>
      </c>
      <c r="BN561" s="13">
        <f t="shared" si="199"/>
        <v>159</v>
      </c>
      <c r="BO561" s="16">
        <v>1.895</v>
      </c>
      <c r="BP561" s="13">
        <v>4</v>
      </c>
      <c r="BQ561" s="13">
        <v>1</v>
      </c>
      <c r="BR561" s="23">
        <f t="shared" si="200"/>
        <v>0.25</v>
      </c>
      <c r="BS561" s="13">
        <v>1</v>
      </c>
      <c r="BT561" s="13">
        <v>0</v>
      </c>
      <c r="BU561" s="13">
        <v>17</v>
      </c>
      <c r="BV561" s="13">
        <v>2</v>
      </c>
      <c r="BW561" s="13">
        <v>0</v>
      </c>
      <c r="BX561" s="13">
        <v>6</v>
      </c>
      <c r="BY561" s="13">
        <v>1</v>
      </c>
      <c r="BZ561" s="13">
        <v>0</v>
      </c>
      <c r="CA561" s="13">
        <v>0</v>
      </c>
      <c r="CB561" s="23">
        <f t="shared" si="201"/>
        <v>0</v>
      </c>
      <c r="CC561" s="16">
        <v>3.4</v>
      </c>
      <c r="CD561" s="16">
        <v>1.8</v>
      </c>
      <c r="CE561" s="16">
        <v>5.2</v>
      </c>
      <c r="CF561" s="24">
        <f t="shared" si="202"/>
        <v>7.7611940298507459E-2</v>
      </c>
      <c r="CG561" s="24">
        <f t="shared" si="203"/>
        <v>0.25745406535371718</v>
      </c>
      <c r="CH561" s="25">
        <v>5</v>
      </c>
      <c r="CI561" s="16">
        <v>30.9</v>
      </c>
      <c r="CJ561" s="16">
        <v>25</v>
      </c>
      <c r="CK561" s="16">
        <v>7.5</v>
      </c>
      <c r="CL561" s="16">
        <v>2.9</v>
      </c>
      <c r="CM561" s="16">
        <v>3.1</v>
      </c>
      <c r="CN561" s="16">
        <v>-0.2</v>
      </c>
      <c r="CO561" s="16">
        <v>5.9</v>
      </c>
      <c r="CP561" s="26">
        <f t="shared" si="204"/>
        <v>8.8059701492537321E-2</v>
      </c>
      <c r="CQ561" s="26">
        <f t="shared" si="205"/>
        <v>0.29211134338210226</v>
      </c>
      <c r="CR561" s="13">
        <v>5</v>
      </c>
      <c r="CS561" s="13">
        <v>3</v>
      </c>
      <c r="CT561" s="13">
        <v>2</v>
      </c>
      <c r="CU561" s="13">
        <v>0</v>
      </c>
      <c r="CV561" s="13">
        <v>0.39</v>
      </c>
      <c r="CW561" s="13">
        <v>0.18</v>
      </c>
      <c r="CX561" s="13">
        <v>2.54</v>
      </c>
      <c r="CY561" s="13">
        <v>1.81</v>
      </c>
      <c r="CZ561" s="13">
        <v>3.01</v>
      </c>
      <c r="DA561" s="13">
        <v>7.93</v>
      </c>
      <c r="DB561" s="27">
        <v>42.99</v>
      </c>
      <c r="DC561" s="27">
        <v>17.329999999999998</v>
      </c>
      <c r="DD561" s="27">
        <v>25.66</v>
      </c>
      <c r="DE561" s="27">
        <v>1.59</v>
      </c>
      <c r="DF561" s="27">
        <v>10.79</v>
      </c>
      <c r="DG561" s="27">
        <v>10.52</v>
      </c>
      <c r="DH561" s="27">
        <v>0.27</v>
      </c>
      <c r="DI561" s="27">
        <v>0.02</v>
      </c>
      <c r="DJ561" s="1">
        <v>186</v>
      </c>
      <c r="DK561" s="28">
        <v>15</v>
      </c>
      <c r="DL561" s="28" t="s">
        <v>1128</v>
      </c>
      <c r="DM561" s="1">
        <v>5</v>
      </c>
      <c r="DN561" s="1">
        <v>6.0999999999999999E-2</v>
      </c>
      <c r="DO561" s="1">
        <v>0</v>
      </c>
      <c r="DP561" s="16">
        <f t="shared" si="206"/>
        <v>-3.5680851063829788</v>
      </c>
    </row>
    <row r="562" spans="1:120" x14ac:dyDescent="0.2">
      <c r="A562" s="13">
        <v>25</v>
      </c>
      <c r="B562" s="13" t="s">
        <v>2062</v>
      </c>
      <c r="C562" s="13" t="s">
        <v>2063</v>
      </c>
      <c r="D562" s="13" t="s">
        <v>158</v>
      </c>
      <c r="E562" s="13" t="s">
        <v>141</v>
      </c>
      <c r="F562" s="1" t="s">
        <v>142</v>
      </c>
      <c r="G562" s="13">
        <v>73</v>
      </c>
      <c r="H562" s="13">
        <v>215</v>
      </c>
      <c r="I562" s="13" t="s">
        <v>150</v>
      </c>
      <c r="J562" s="13">
        <v>1998</v>
      </c>
      <c r="K562" s="13">
        <v>6</v>
      </c>
      <c r="L562" s="13">
        <v>161</v>
      </c>
      <c r="M562" s="1"/>
      <c r="N562" s="1">
        <v>35</v>
      </c>
      <c r="O562" s="13" t="s">
        <v>591</v>
      </c>
      <c r="P562" s="13" t="s">
        <v>2064</v>
      </c>
      <c r="Q562" s="1" t="str">
        <f t="shared" si="184"/>
        <v>OTT</v>
      </c>
      <c r="R562" s="13" t="s">
        <v>482</v>
      </c>
      <c r="S562" s="1"/>
      <c r="T562" s="13" t="s">
        <v>154</v>
      </c>
      <c r="U562" s="13">
        <v>38</v>
      </c>
      <c r="V562" s="13">
        <v>4</v>
      </c>
      <c r="W562" s="13">
        <v>3</v>
      </c>
      <c r="X562" s="14">
        <v>2</v>
      </c>
      <c r="Y562" s="13">
        <v>7</v>
      </c>
      <c r="Z562" s="13">
        <v>5</v>
      </c>
      <c r="AA562" s="1">
        <v>23</v>
      </c>
      <c r="AB562" s="14">
        <v>12</v>
      </c>
      <c r="AC562" s="14">
        <v>12</v>
      </c>
      <c r="AD562" s="15">
        <f t="shared" si="185"/>
        <v>0.17391304347826086</v>
      </c>
      <c r="AE562" s="15">
        <f t="shared" si="186"/>
        <v>8.5106382978723402E-2</v>
      </c>
      <c r="AF562" s="16">
        <v>369.96666666670001</v>
      </c>
      <c r="AG562" s="17">
        <f t="shared" si="187"/>
        <v>9.7359649122815792</v>
      </c>
      <c r="AH562" s="29">
        <v>572</v>
      </c>
      <c r="AI562" s="17">
        <f t="shared" si="188"/>
        <v>15.052631578947368</v>
      </c>
      <c r="AJ562" s="19">
        <f t="shared" si="189"/>
        <v>0.64679487179493012</v>
      </c>
      <c r="AK562" s="20">
        <f>'Even Strength'!AA562+'Power Play'!R562+'Penalty Kill'!L562</f>
        <v>27.400000000000002</v>
      </c>
      <c r="AL562" s="19">
        <f t="shared" si="190"/>
        <v>4.4436435714925278</v>
      </c>
      <c r="AM562" s="15">
        <f>IF(('Even Strength'!BR562+'Power Play'!AK562+'Penalty Kill'!AG562)&gt;0,V562/('Even Strength'!BR562+'Power Play'!AK562+'Penalty Kill'!AG562),0)</f>
        <v>0.36363636363636365</v>
      </c>
      <c r="AN562" s="15">
        <f>IF(('Even Strength'!BR562+'Power Play'!AK562+'Penalty Kill'!AG562)&gt;0,W562/('Even Strength'!BR562+'Power Play'!AK562+'Penalty Kill'!AG562),0)</f>
        <v>0.27272727272727271</v>
      </c>
      <c r="AO562" s="15">
        <f t="shared" si="191"/>
        <v>0.63636363636363635</v>
      </c>
      <c r="AP562" s="13">
        <v>3</v>
      </c>
      <c r="AQ562" s="13">
        <v>2</v>
      </c>
      <c r="AR562" s="21">
        <f t="shared" si="192"/>
        <v>0.6</v>
      </c>
      <c r="AS562" s="22">
        <v>0.2</v>
      </c>
      <c r="AT562" s="1"/>
      <c r="AU562" s="1"/>
      <c r="AV562">
        <v>28</v>
      </c>
      <c r="AW562" s="13">
        <v>136</v>
      </c>
      <c r="AX562" s="13">
        <v>11</v>
      </c>
      <c r="AY562" s="13">
        <v>12</v>
      </c>
      <c r="AZ562" s="13">
        <v>2</v>
      </c>
      <c r="BA562" s="13">
        <v>4</v>
      </c>
      <c r="BB562" s="16">
        <f t="shared" si="193"/>
        <v>4.5409496351018523</v>
      </c>
      <c r="BC562" s="17">
        <f t="shared" si="194"/>
        <v>22.056041084780425</v>
      </c>
      <c r="BD562" s="17">
        <f t="shared" si="195"/>
        <v>1.7839444995042992</v>
      </c>
      <c r="BE562" s="17">
        <f t="shared" si="196"/>
        <v>1.946121272186508</v>
      </c>
      <c r="BF562" s="17">
        <f t="shared" si="197"/>
        <v>0.32435354536441802</v>
      </c>
      <c r="BG562" s="17">
        <f t="shared" si="198"/>
        <v>0.64870709072883603</v>
      </c>
      <c r="BH562" s="13">
        <v>78</v>
      </c>
      <c r="BI562" s="13">
        <v>9</v>
      </c>
      <c r="BJ562" s="13">
        <v>8</v>
      </c>
      <c r="BK562" s="13">
        <v>2</v>
      </c>
      <c r="BL562" s="13">
        <v>0</v>
      </c>
      <c r="BM562" s="13">
        <v>0</v>
      </c>
      <c r="BN562" s="13">
        <f t="shared" si="199"/>
        <v>233</v>
      </c>
      <c r="BO562" s="16">
        <v>-0.64</v>
      </c>
      <c r="BP562" s="1"/>
      <c r="BQ562" s="1"/>
      <c r="BR562" s="23" t="str">
        <f t="shared" si="200"/>
        <v xml:space="preserve"> </v>
      </c>
      <c r="BS562" s="1"/>
      <c r="BT562" s="13">
        <v>2</v>
      </c>
      <c r="BU562" s="13">
        <v>11</v>
      </c>
      <c r="BV562" s="13">
        <v>0</v>
      </c>
      <c r="BW562" s="13">
        <v>0</v>
      </c>
      <c r="BX562" s="13">
        <v>0</v>
      </c>
      <c r="BY562" s="13">
        <v>1</v>
      </c>
      <c r="BZ562" s="13">
        <v>0</v>
      </c>
      <c r="CA562" s="13">
        <v>0</v>
      </c>
      <c r="CB562" s="23">
        <f t="shared" si="201"/>
        <v>0</v>
      </c>
      <c r="CC562" s="16">
        <v>0.2</v>
      </c>
      <c r="CD562" s="16">
        <v>0.60000000000000009</v>
      </c>
      <c r="CE562" s="16">
        <v>0.8</v>
      </c>
      <c r="CF562" s="24">
        <f t="shared" si="202"/>
        <v>2.1052631578947368E-2</v>
      </c>
      <c r="CG562" s="24">
        <f t="shared" si="203"/>
        <v>0.12974141814576723</v>
      </c>
      <c r="CH562" s="25">
        <v>4</v>
      </c>
      <c r="CI562" s="16">
        <v>6.5</v>
      </c>
      <c r="CJ562" s="16">
        <v>6</v>
      </c>
      <c r="CK562" s="16">
        <v>3.9</v>
      </c>
      <c r="CL562" s="16">
        <v>0.30000000000000004</v>
      </c>
      <c r="CM562" s="16">
        <v>0.9</v>
      </c>
      <c r="CN562" s="16">
        <v>0</v>
      </c>
      <c r="CO562" s="16">
        <v>1.1000000000000001</v>
      </c>
      <c r="CP562" s="26">
        <f t="shared" si="204"/>
        <v>2.8947368421052635E-2</v>
      </c>
      <c r="CQ562" s="26">
        <f t="shared" si="205"/>
        <v>0.17839444995042994</v>
      </c>
      <c r="CR562" s="13">
        <v>0</v>
      </c>
      <c r="CS562" s="13">
        <v>0</v>
      </c>
      <c r="CT562" s="13">
        <v>0</v>
      </c>
      <c r="CU562" s="13">
        <v>0.01</v>
      </c>
      <c r="CV562" s="13">
        <v>0.37</v>
      </c>
      <c r="CW562" s="13">
        <v>-0.24</v>
      </c>
      <c r="CX562" s="13">
        <v>-0.79</v>
      </c>
      <c r="CY562" s="13">
        <v>0.38</v>
      </c>
      <c r="CZ562" s="13">
        <v>-0.1</v>
      </c>
      <c r="DA562" s="13">
        <v>-0.37</v>
      </c>
      <c r="DB562" s="27">
        <v>-37.159999999999997</v>
      </c>
      <c r="DC562" s="27">
        <v>-12.92</v>
      </c>
      <c r="DD562" s="27">
        <v>-24.24</v>
      </c>
      <c r="DE562" s="27">
        <v>-3.97</v>
      </c>
      <c r="DF562" s="27">
        <v>-26.63</v>
      </c>
      <c r="DG562" s="27">
        <v>-6.04</v>
      </c>
      <c r="DH562" s="27">
        <v>-20.59</v>
      </c>
      <c r="DI562" s="27">
        <v>-3.37</v>
      </c>
      <c r="DJ562" s="1">
        <v>186</v>
      </c>
      <c r="DK562" s="28">
        <v>43</v>
      </c>
      <c r="DL562" s="28" t="s">
        <v>2065</v>
      </c>
      <c r="DM562" s="1">
        <v>1.9</v>
      </c>
      <c r="DN562" s="1">
        <v>0.371</v>
      </c>
      <c r="DO562" s="1">
        <v>0</v>
      </c>
      <c r="DP562" s="16">
        <f t="shared" si="206"/>
        <v>-1.7723404255319144</v>
      </c>
    </row>
    <row r="563" spans="1:120" x14ac:dyDescent="0.2">
      <c r="A563" s="13">
        <v>29</v>
      </c>
      <c r="B563" s="13" t="s">
        <v>2066</v>
      </c>
      <c r="C563" s="13" t="s">
        <v>2067</v>
      </c>
      <c r="D563" s="13" t="s">
        <v>133</v>
      </c>
      <c r="E563" s="13" t="s">
        <v>123</v>
      </c>
      <c r="F563" s="1" t="s">
        <v>124</v>
      </c>
      <c r="G563" s="13">
        <v>75</v>
      </c>
      <c r="H563" s="13">
        <v>206</v>
      </c>
      <c r="I563" s="13" t="s">
        <v>125</v>
      </c>
      <c r="J563" s="13">
        <v>2010</v>
      </c>
      <c r="K563" s="13">
        <v>1</v>
      </c>
      <c r="L563" s="13">
        <v>30</v>
      </c>
      <c r="M563" s="1"/>
      <c r="N563" s="1">
        <v>23</v>
      </c>
      <c r="O563" s="13" t="s">
        <v>2068</v>
      </c>
      <c r="P563" s="13" t="s">
        <v>2069</v>
      </c>
      <c r="Q563" s="1" t="str">
        <f t="shared" si="184"/>
        <v>NYI</v>
      </c>
      <c r="R563" s="13" t="s">
        <v>287</v>
      </c>
      <c r="S563" s="1"/>
      <c r="T563" s="13" t="s">
        <v>146</v>
      </c>
      <c r="U563" s="13">
        <v>82</v>
      </c>
      <c r="V563" s="13">
        <v>20</v>
      </c>
      <c r="W563" s="13">
        <v>22</v>
      </c>
      <c r="X563" s="14">
        <v>10</v>
      </c>
      <c r="Y563" s="13">
        <v>42</v>
      </c>
      <c r="Z563" s="13">
        <v>6</v>
      </c>
      <c r="AA563" s="1">
        <v>190</v>
      </c>
      <c r="AB563" s="14">
        <v>61</v>
      </c>
      <c r="AC563" s="14">
        <v>68</v>
      </c>
      <c r="AD563" s="15">
        <f t="shared" si="185"/>
        <v>0.10526315789473684</v>
      </c>
      <c r="AE563" s="15">
        <f t="shared" si="186"/>
        <v>6.2695924764890276E-2</v>
      </c>
      <c r="AF563" s="16">
        <v>1302.4166666666999</v>
      </c>
      <c r="AG563" s="17">
        <f t="shared" si="187"/>
        <v>15.88313008130122</v>
      </c>
      <c r="AH563" s="29">
        <v>1714</v>
      </c>
      <c r="AI563" s="17">
        <f t="shared" si="188"/>
        <v>20.902439024390244</v>
      </c>
      <c r="AJ563" s="19">
        <f t="shared" si="189"/>
        <v>0.75986970050565927</v>
      </c>
      <c r="AK563" s="20">
        <f>'Even Strength'!AA563+'Power Play'!R563+'Penalty Kill'!L563</f>
        <v>106.71760797342191</v>
      </c>
      <c r="AL563" s="19">
        <f t="shared" si="190"/>
        <v>4.9162888054809528</v>
      </c>
      <c r="AM563" s="15">
        <f>IF(('Even Strength'!BR563+'Power Play'!AK563+'Penalty Kill'!AG563)&gt;0,V563/('Even Strength'!BR563+'Power Play'!AK563+'Penalty Kill'!AG563),0)</f>
        <v>0.27777777777777779</v>
      </c>
      <c r="AN563" s="15">
        <f>IF(('Even Strength'!BR563+'Power Play'!AK563+'Penalty Kill'!AG563)&gt;0,W563/('Even Strength'!BR563+'Power Play'!AK563+'Penalty Kill'!AG563),0)</f>
        <v>0.30555555555555558</v>
      </c>
      <c r="AO563" s="15">
        <f t="shared" si="191"/>
        <v>0.58333333333333337</v>
      </c>
      <c r="AP563" s="13">
        <v>354</v>
      </c>
      <c r="AQ563" s="13">
        <v>445</v>
      </c>
      <c r="AR563" s="21">
        <f t="shared" si="192"/>
        <v>0.44305381727158949</v>
      </c>
      <c r="AS563" s="22">
        <v>16.3</v>
      </c>
      <c r="AT563" s="13">
        <v>16</v>
      </c>
      <c r="AU563" s="13">
        <v>10</v>
      </c>
      <c r="AV563">
        <v>128</v>
      </c>
      <c r="AW563" s="13">
        <v>99</v>
      </c>
      <c r="AX563" s="13">
        <v>52</v>
      </c>
      <c r="AY563" s="13">
        <v>61</v>
      </c>
      <c r="AZ563" s="13">
        <v>37</v>
      </c>
      <c r="BA563" s="13">
        <v>53</v>
      </c>
      <c r="BB563" s="16">
        <f t="shared" si="193"/>
        <v>5.8967304370079754</v>
      </c>
      <c r="BC563" s="17">
        <f t="shared" si="194"/>
        <v>4.5607524473733561</v>
      </c>
      <c r="BD563" s="17">
        <f t="shared" si="195"/>
        <v>2.3955467400344901</v>
      </c>
      <c r="BE563" s="17">
        <f t="shared" si="196"/>
        <v>2.8101605988866134</v>
      </c>
      <c r="BF563" s="17">
        <f t="shared" si="197"/>
        <v>1.7045236419476177</v>
      </c>
      <c r="BG563" s="17">
        <f t="shared" si="198"/>
        <v>2.441614946573615</v>
      </c>
      <c r="BH563" s="13">
        <v>24</v>
      </c>
      <c r="BI563" s="13">
        <v>12</v>
      </c>
      <c r="BJ563" s="13">
        <v>0</v>
      </c>
      <c r="BK563" s="13">
        <v>0</v>
      </c>
      <c r="BL563" s="13">
        <v>0</v>
      </c>
      <c r="BM563" s="13">
        <v>0</v>
      </c>
      <c r="BN563" s="13">
        <f t="shared" si="199"/>
        <v>175</v>
      </c>
      <c r="BO563" s="16">
        <v>9.952</v>
      </c>
      <c r="BP563" s="13">
        <v>2</v>
      </c>
      <c r="BQ563" s="13">
        <v>0</v>
      </c>
      <c r="BR563" s="23">
        <f t="shared" si="200"/>
        <v>0</v>
      </c>
      <c r="BS563" s="13">
        <v>0</v>
      </c>
      <c r="BT563" s="13">
        <v>3</v>
      </c>
      <c r="BU563" s="13">
        <v>20</v>
      </c>
      <c r="BV563" s="13">
        <v>0</v>
      </c>
      <c r="BW563" s="13">
        <v>1</v>
      </c>
      <c r="BX563" s="13">
        <v>3</v>
      </c>
      <c r="BY563" s="13">
        <v>0</v>
      </c>
      <c r="BZ563" s="13">
        <v>0</v>
      </c>
      <c r="CA563" s="13">
        <v>0</v>
      </c>
      <c r="CB563" s="23">
        <f t="shared" si="201"/>
        <v>0</v>
      </c>
      <c r="CC563" s="16">
        <v>3.5</v>
      </c>
      <c r="CD563" s="16">
        <v>1.5</v>
      </c>
      <c r="CE563" s="16">
        <v>4.9000000000000004</v>
      </c>
      <c r="CF563" s="24">
        <f t="shared" si="202"/>
        <v>5.9756097560975614E-2</v>
      </c>
      <c r="CG563" s="24">
        <f t="shared" si="203"/>
        <v>0.22573421204171157</v>
      </c>
      <c r="CH563" s="25">
        <v>4</v>
      </c>
      <c r="CI563" s="16">
        <v>30.1</v>
      </c>
      <c r="CJ563" s="16">
        <v>24.6</v>
      </c>
      <c r="CK563" s="16">
        <v>4.7</v>
      </c>
      <c r="CL563" s="16">
        <v>4.9000000000000004</v>
      </c>
      <c r="CM563" s="16">
        <v>2.8</v>
      </c>
      <c r="CN563" s="16">
        <v>-0.5</v>
      </c>
      <c r="CO563" s="16">
        <v>7.2</v>
      </c>
      <c r="CP563" s="26">
        <f t="shared" si="204"/>
        <v>8.7804878048780496E-2</v>
      </c>
      <c r="CQ563" s="26">
        <f t="shared" si="205"/>
        <v>0.33169108708169859</v>
      </c>
      <c r="CR563" s="13">
        <v>4</v>
      </c>
      <c r="CS563" s="13">
        <v>2</v>
      </c>
      <c r="CT563" s="13">
        <v>2</v>
      </c>
      <c r="CU563" s="13">
        <v>-0.14000000000000001</v>
      </c>
      <c r="CV563" s="13">
        <v>0.68</v>
      </c>
      <c r="CW563" s="13">
        <v>1.63</v>
      </c>
      <c r="CX563" s="13">
        <v>10.82</v>
      </c>
      <c r="CY563" s="13">
        <v>-0.56000000000000005</v>
      </c>
      <c r="CZ563" s="13">
        <v>-2.94</v>
      </c>
      <c r="DA563" s="13">
        <v>9.49</v>
      </c>
      <c r="DB563" s="27">
        <v>87.9</v>
      </c>
      <c r="DC563" s="27">
        <v>1.32</v>
      </c>
      <c r="DD563" s="27">
        <v>86.58</v>
      </c>
      <c r="DE563" s="27">
        <v>5.45</v>
      </c>
      <c r="DF563" s="27">
        <v>83.35</v>
      </c>
      <c r="DG563" s="27">
        <v>-2.11</v>
      </c>
      <c r="DH563" s="27">
        <v>85.47</v>
      </c>
      <c r="DI563" s="27">
        <v>5.38</v>
      </c>
      <c r="DJ563" s="1">
        <v>186</v>
      </c>
      <c r="DK563" s="1"/>
      <c r="DL563" s="1"/>
      <c r="DM563" s="1">
        <v>2.8250000000000002</v>
      </c>
      <c r="DN563" s="1">
        <v>0</v>
      </c>
      <c r="DO563" s="1">
        <v>1.925</v>
      </c>
      <c r="DP563" s="16">
        <f t="shared" si="206"/>
        <v>2.3595744680851061</v>
      </c>
    </row>
    <row r="564" spans="1:120" x14ac:dyDescent="0.2">
      <c r="A564" s="13">
        <v>37</v>
      </c>
      <c r="B564" s="13" t="s">
        <v>2070</v>
      </c>
      <c r="C564" s="13" t="s">
        <v>1334</v>
      </c>
      <c r="D564" s="1"/>
      <c r="E564" s="13" t="s">
        <v>197</v>
      </c>
      <c r="F564" s="1" t="s">
        <v>198</v>
      </c>
      <c r="G564" s="13">
        <v>75</v>
      </c>
      <c r="H564" s="13">
        <v>230</v>
      </c>
      <c r="I564" s="13" t="s">
        <v>125</v>
      </c>
      <c r="J564" s="13">
        <v>2010</v>
      </c>
      <c r="K564" s="13">
        <v>2</v>
      </c>
      <c r="L564" s="13">
        <v>41</v>
      </c>
      <c r="M564" s="13" t="s">
        <v>159</v>
      </c>
      <c r="N564" s="1">
        <v>22</v>
      </c>
      <c r="O564" s="13" t="s">
        <v>392</v>
      </c>
      <c r="P564" s="13" t="s">
        <v>2071</v>
      </c>
      <c r="Q564" s="1" t="str">
        <f t="shared" si="184"/>
        <v>DAL</v>
      </c>
      <c r="R564" s="13" t="s">
        <v>363</v>
      </c>
      <c r="S564" s="1"/>
      <c r="T564" s="13" t="s">
        <v>173</v>
      </c>
      <c r="U564" s="13">
        <v>22</v>
      </c>
      <c r="V564" s="13">
        <v>0</v>
      </c>
      <c r="W564" s="13">
        <v>3</v>
      </c>
      <c r="X564" s="14">
        <v>1</v>
      </c>
      <c r="Y564" s="13">
        <v>3</v>
      </c>
      <c r="Z564" s="13">
        <v>0</v>
      </c>
      <c r="AA564" s="1">
        <v>16</v>
      </c>
      <c r="AB564" s="14">
        <v>7</v>
      </c>
      <c r="AC564" s="14">
        <v>18</v>
      </c>
      <c r="AD564" s="15">
        <f t="shared" si="185"/>
        <v>0</v>
      </c>
      <c r="AE564" s="15">
        <f t="shared" si="186"/>
        <v>0</v>
      </c>
      <c r="AF564" s="16">
        <v>356.63333333330002</v>
      </c>
      <c r="AG564" s="17">
        <f t="shared" si="187"/>
        <v>16.210606060604547</v>
      </c>
      <c r="AH564" s="29">
        <v>485</v>
      </c>
      <c r="AI564" s="17">
        <f t="shared" si="188"/>
        <v>22.045454545454547</v>
      </c>
      <c r="AJ564" s="19">
        <f t="shared" si="189"/>
        <v>0.73532646048103101</v>
      </c>
      <c r="AK564" s="20">
        <f>'Even Strength'!AA564+'Power Play'!R564+'Penalty Kill'!L564</f>
        <v>14.9</v>
      </c>
      <c r="AL564" s="19">
        <f t="shared" si="190"/>
        <v>2.5067763342370788</v>
      </c>
      <c r="AM564" s="15">
        <f>IF(('Even Strength'!BR564+'Power Play'!AK564+'Penalty Kill'!AG564)&gt;0,V564/('Even Strength'!BR564+'Power Play'!AK564+'Penalty Kill'!AG564),0)</f>
        <v>0</v>
      </c>
      <c r="AN564" s="15">
        <f>IF(('Even Strength'!BR564+'Power Play'!AK564+'Penalty Kill'!AG564)&gt;0,W564/('Even Strength'!BR564+'Power Play'!AK564+'Penalty Kill'!AG564),0)</f>
        <v>0.3</v>
      </c>
      <c r="AO564" s="15">
        <f t="shared" si="191"/>
        <v>0.3</v>
      </c>
      <c r="AP564" s="13">
        <v>0</v>
      </c>
      <c r="AQ564" s="13">
        <v>0</v>
      </c>
      <c r="AR564" s="21">
        <f t="shared" si="192"/>
        <v>0</v>
      </c>
      <c r="AS564" s="22">
        <v>0</v>
      </c>
      <c r="AT564" s="1"/>
      <c r="AU564" s="1"/>
      <c r="AV564">
        <v>41</v>
      </c>
      <c r="AW564" s="13">
        <v>28</v>
      </c>
      <c r="AX564" s="13">
        <v>21</v>
      </c>
      <c r="AY564" s="13">
        <v>7</v>
      </c>
      <c r="AZ564" s="13">
        <v>8</v>
      </c>
      <c r="BA564" s="13">
        <v>3</v>
      </c>
      <c r="BB564" s="16">
        <f t="shared" si="193"/>
        <v>6.8978409197127677</v>
      </c>
      <c r="BC564" s="17">
        <f t="shared" si="194"/>
        <v>4.7107206280965235</v>
      </c>
      <c r="BD564" s="17">
        <f t="shared" si="195"/>
        <v>3.5330404710723928</v>
      </c>
      <c r="BE564" s="17">
        <f t="shared" si="196"/>
        <v>1.1776801570241309</v>
      </c>
      <c r="BF564" s="17">
        <f t="shared" si="197"/>
        <v>1.3459201794561497</v>
      </c>
      <c r="BG564" s="17">
        <f t="shared" si="198"/>
        <v>0.50472006729605612</v>
      </c>
      <c r="BH564" s="13">
        <v>6</v>
      </c>
      <c r="BI564" s="13">
        <v>3</v>
      </c>
      <c r="BJ564" s="13">
        <v>0</v>
      </c>
      <c r="BK564" s="13">
        <v>0</v>
      </c>
      <c r="BL564" s="13">
        <v>0</v>
      </c>
      <c r="BM564" s="13">
        <v>0</v>
      </c>
      <c r="BN564" s="13">
        <f t="shared" si="199"/>
        <v>55</v>
      </c>
      <c r="BO564" s="16">
        <v>1.508</v>
      </c>
      <c r="BP564" s="1"/>
      <c r="BQ564" s="1"/>
      <c r="BR564" s="23" t="str">
        <f t="shared" si="200"/>
        <v xml:space="preserve"> </v>
      </c>
      <c r="BS564" s="1"/>
      <c r="BT564" s="13">
        <v>0</v>
      </c>
      <c r="BU564" s="13">
        <v>6</v>
      </c>
      <c r="BV564" s="13">
        <v>0</v>
      </c>
      <c r="BW564" s="13">
        <v>0</v>
      </c>
      <c r="BX564" s="13">
        <v>0</v>
      </c>
      <c r="BY564" s="13">
        <v>0</v>
      </c>
      <c r="BZ564" s="13">
        <v>0</v>
      </c>
      <c r="CA564" s="13">
        <v>0</v>
      </c>
      <c r="CB564" s="23">
        <f t="shared" si="201"/>
        <v>0</v>
      </c>
      <c r="CC564" s="16">
        <v>-0.1</v>
      </c>
      <c r="CD564" s="16">
        <v>0.60000000000000009</v>
      </c>
      <c r="CE564" s="16">
        <v>0.5</v>
      </c>
      <c r="CF564" s="24">
        <f t="shared" si="202"/>
        <v>2.2727272727272728E-2</v>
      </c>
      <c r="CG564" s="24">
        <f t="shared" si="203"/>
        <v>8.4120011216009358E-2</v>
      </c>
      <c r="CH564" s="25">
        <v>0</v>
      </c>
      <c r="CI564" s="16">
        <v>4.3</v>
      </c>
      <c r="CJ564" s="16">
        <v>6.7</v>
      </c>
      <c r="CK564" s="16">
        <v>-0.30000000000000004</v>
      </c>
      <c r="CL564" s="16">
        <v>0.1</v>
      </c>
      <c r="CM564" s="16">
        <v>0.7</v>
      </c>
      <c r="CN564" s="16">
        <v>0</v>
      </c>
      <c r="CO564" s="16">
        <v>0.8</v>
      </c>
      <c r="CP564" s="26">
        <f t="shared" si="204"/>
        <v>3.6363636363636369E-2</v>
      </c>
      <c r="CQ564" s="26">
        <f t="shared" si="205"/>
        <v>0.13459201794561498</v>
      </c>
      <c r="CR564" s="13">
        <v>0</v>
      </c>
      <c r="CS564" s="13">
        <v>0</v>
      </c>
      <c r="CT564" s="13">
        <v>0</v>
      </c>
      <c r="CU564" s="13">
        <v>0</v>
      </c>
      <c r="CV564" s="13">
        <v>0.21</v>
      </c>
      <c r="CW564" s="13">
        <v>0</v>
      </c>
      <c r="CX564" s="13">
        <v>-0.22</v>
      </c>
      <c r="CY564" s="13">
        <v>0.63</v>
      </c>
      <c r="CZ564" s="13">
        <v>-0.74</v>
      </c>
      <c r="DA564" s="13">
        <v>-0.12</v>
      </c>
      <c r="DB564" s="27">
        <v>-9.52</v>
      </c>
      <c r="DC564" s="27">
        <v>-13.98</v>
      </c>
      <c r="DD564" s="27">
        <v>4.46</v>
      </c>
      <c r="DE564" s="27">
        <v>0.83</v>
      </c>
      <c r="DF564" s="27">
        <v>-16.59</v>
      </c>
      <c r="DG564" s="27">
        <v>-9.3800000000000008</v>
      </c>
      <c r="DH564" s="27">
        <v>-7.21</v>
      </c>
      <c r="DI564" s="27">
        <v>-1.35</v>
      </c>
      <c r="DJ564" s="1">
        <v>186</v>
      </c>
      <c r="DK564" s="28">
        <v>58</v>
      </c>
      <c r="DL564" s="28" t="s">
        <v>1230</v>
      </c>
      <c r="DM564" s="1">
        <v>0.87</v>
      </c>
      <c r="DN564" s="1">
        <v>0.61499999999999999</v>
      </c>
      <c r="DO564" s="1">
        <v>0</v>
      </c>
      <c r="DP564" s="16">
        <f t="shared" si="206"/>
        <v>0.11914893617021294</v>
      </c>
    </row>
    <row r="565" spans="1:120" x14ac:dyDescent="0.2">
      <c r="A565" s="13">
        <v>89</v>
      </c>
      <c r="B565" s="13" t="s">
        <v>2072</v>
      </c>
      <c r="C565" s="13" t="s">
        <v>1269</v>
      </c>
      <c r="D565" s="1"/>
      <c r="E565" s="13" t="s">
        <v>222</v>
      </c>
      <c r="F565" s="1" t="s">
        <v>223</v>
      </c>
      <c r="G565" s="13">
        <v>72</v>
      </c>
      <c r="H565" s="13">
        <v>199</v>
      </c>
      <c r="I565" s="13" t="s">
        <v>125</v>
      </c>
      <c r="J565" s="13">
        <v>2011</v>
      </c>
      <c r="K565" s="13">
        <v>5</v>
      </c>
      <c r="L565" s="13">
        <v>148</v>
      </c>
      <c r="M565" s="13" t="s">
        <v>159</v>
      </c>
      <c r="N565" s="1">
        <v>21</v>
      </c>
      <c r="O565" s="13" t="s">
        <v>1720</v>
      </c>
      <c r="P565" s="13" t="s">
        <v>2073</v>
      </c>
      <c r="Q565" s="1" t="str">
        <f t="shared" si="184"/>
        <v>TBL</v>
      </c>
      <c r="R565" s="13" t="s">
        <v>219</v>
      </c>
      <c r="S565" s="1"/>
      <c r="T565" s="13" t="s">
        <v>173</v>
      </c>
      <c r="U565" s="13">
        <v>27</v>
      </c>
      <c r="V565" s="13">
        <v>2</v>
      </c>
      <c r="W565" s="13">
        <v>5</v>
      </c>
      <c r="X565" s="14">
        <v>0</v>
      </c>
      <c r="Y565" s="13">
        <v>7</v>
      </c>
      <c r="Z565" s="13">
        <v>6</v>
      </c>
      <c r="AA565" s="1">
        <v>44</v>
      </c>
      <c r="AB565" s="14">
        <v>19</v>
      </c>
      <c r="AC565" s="14">
        <v>21</v>
      </c>
      <c r="AD565" s="15">
        <f t="shared" si="185"/>
        <v>4.5454545454545456E-2</v>
      </c>
      <c r="AE565" s="15">
        <f t="shared" si="186"/>
        <v>2.3809523809523808E-2</v>
      </c>
      <c r="AF565" s="16">
        <v>433.46666666670001</v>
      </c>
      <c r="AG565" s="17">
        <f t="shared" si="187"/>
        <v>16.054320987655554</v>
      </c>
      <c r="AH565" s="29">
        <v>541</v>
      </c>
      <c r="AI565" s="17">
        <f t="shared" si="188"/>
        <v>20.037037037037038</v>
      </c>
      <c r="AJ565" s="19">
        <f t="shared" si="189"/>
        <v>0.8012322858903882</v>
      </c>
      <c r="AK565" s="20">
        <f>'Even Strength'!AA565+'Power Play'!R565+'Penalty Kill'!L565</f>
        <v>0</v>
      </c>
      <c r="AL565" s="19">
        <f t="shared" si="190"/>
        <v>0</v>
      </c>
      <c r="AM565" s="15">
        <f>IF(('Even Strength'!BR565+'Power Play'!AK565+'Penalty Kill'!AG565)&gt;0,V565/('Even Strength'!BR565+'Power Play'!AK565+'Penalty Kill'!AG565),0)</f>
        <v>7.6923076923076927E-2</v>
      </c>
      <c r="AN565" s="15">
        <f>IF(('Even Strength'!BR565+'Power Play'!AK565+'Penalty Kill'!AG565)&gt;0,W565/('Even Strength'!BR565+'Power Play'!AK565+'Penalty Kill'!AG565),0)</f>
        <v>0.19230769230769232</v>
      </c>
      <c r="AO565" s="15">
        <f t="shared" si="191"/>
        <v>0.26923076923076927</v>
      </c>
      <c r="AP565" s="13">
        <v>0</v>
      </c>
      <c r="AQ565" s="13">
        <v>0</v>
      </c>
      <c r="AR565" s="21">
        <f t="shared" si="192"/>
        <v>0</v>
      </c>
      <c r="AS565" s="22">
        <v>0</v>
      </c>
      <c r="AT565" s="1"/>
      <c r="AU565" s="1"/>
      <c r="AV565">
        <v>25</v>
      </c>
      <c r="AW565" s="13">
        <v>42</v>
      </c>
      <c r="AX565" s="13">
        <v>17</v>
      </c>
      <c r="AY565" s="13">
        <v>18</v>
      </c>
      <c r="AZ565" s="13">
        <v>14</v>
      </c>
      <c r="BA565" s="13">
        <v>16</v>
      </c>
      <c r="BB565" s="16">
        <f t="shared" si="193"/>
        <v>3.4604737003996107</v>
      </c>
      <c r="BC565" s="17">
        <f t="shared" si="194"/>
        <v>5.8135958166713468</v>
      </c>
      <c r="BD565" s="17">
        <f t="shared" si="195"/>
        <v>2.3531221162717353</v>
      </c>
      <c r="BE565" s="17">
        <f t="shared" si="196"/>
        <v>2.4915410642877198</v>
      </c>
      <c r="BF565" s="17">
        <f t="shared" si="197"/>
        <v>1.9378652722237819</v>
      </c>
      <c r="BG565" s="17">
        <f t="shared" si="198"/>
        <v>2.2147031682557508</v>
      </c>
      <c r="BH565" s="13">
        <v>16</v>
      </c>
      <c r="BI565" s="13">
        <v>8</v>
      </c>
      <c r="BJ565" s="13">
        <v>0</v>
      </c>
      <c r="BK565" s="13">
        <v>0</v>
      </c>
      <c r="BL565" s="13">
        <v>0</v>
      </c>
      <c r="BM565" s="13">
        <v>0</v>
      </c>
      <c r="BN565" s="13">
        <f t="shared" si="199"/>
        <v>75</v>
      </c>
      <c r="BO565" s="16">
        <v>-1.99</v>
      </c>
      <c r="BP565" s="1"/>
      <c r="BQ565" s="1"/>
      <c r="BR565" s="23" t="str">
        <f t="shared" si="200"/>
        <v xml:space="preserve"> </v>
      </c>
      <c r="BS565" s="1"/>
      <c r="BT565" s="13">
        <v>1</v>
      </c>
      <c r="BU565" s="13">
        <v>5</v>
      </c>
      <c r="BV565" s="13">
        <v>0</v>
      </c>
      <c r="BW565" s="13">
        <v>0</v>
      </c>
      <c r="BX565" s="13">
        <v>0</v>
      </c>
      <c r="BY565" s="13">
        <v>0</v>
      </c>
      <c r="BZ565" s="13">
        <v>0</v>
      </c>
      <c r="CA565" s="13">
        <v>0</v>
      </c>
      <c r="CB565" s="23">
        <f t="shared" si="201"/>
        <v>0</v>
      </c>
      <c r="CC565" s="16">
        <v>0.5</v>
      </c>
      <c r="CD565" s="16">
        <v>1.2</v>
      </c>
      <c r="CE565" s="16">
        <v>1.7000000000000002</v>
      </c>
      <c r="CF565" s="24">
        <f t="shared" si="202"/>
        <v>6.2962962962962971E-2</v>
      </c>
      <c r="CG565" s="24">
        <f t="shared" si="203"/>
        <v>0.23531221162717356</v>
      </c>
      <c r="CH565" s="25">
        <v>2</v>
      </c>
      <c r="CI565" s="16">
        <v>7.1</v>
      </c>
      <c r="CJ565" s="16">
        <v>8.1</v>
      </c>
      <c r="CK565" s="16">
        <v>2.9</v>
      </c>
      <c r="CL565" s="16">
        <v>1.3</v>
      </c>
      <c r="CM565" s="16">
        <v>1.2</v>
      </c>
      <c r="CN565" s="16">
        <v>0</v>
      </c>
      <c r="CO565" s="16">
        <v>2.5</v>
      </c>
      <c r="CP565" s="26">
        <f t="shared" si="204"/>
        <v>9.2592592592592587E-2</v>
      </c>
      <c r="CQ565" s="26">
        <f t="shared" si="205"/>
        <v>0.34604737003996111</v>
      </c>
      <c r="CR565" s="13">
        <v>0</v>
      </c>
      <c r="CS565" s="13">
        <v>0</v>
      </c>
      <c r="CT565" s="13">
        <v>1</v>
      </c>
      <c r="CU565" s="13">
        <v>0</v>
      </c>
      <c r="CV565" s="13">
        <v>0.14000000000000001</v>
      </c>
      <c r="CW565" s="13">
        <v>-0.39</v>
      </c>
      <c r="CX565" s="13">
        <v>2.08</v>
      </c>
      <c r="CY565" s="13">
        <v>-1.5</v>
      </c>
      <c r="CZ565" s="13">
        <v>-0.28000000000000003</v>
      </c>
      <c r="DA565" s="13">
        <v>0.05</v>
      </c>
      <c r="DB565" s="27">
        <v>26.92</v>
      </c>
      <c r="DC565" s="27">
        <v>2.3199999999999998</v>
      </c>
      <c r="DD565" s="27">
        <v>24.6</v>
      </c>
      <c r="DE565" s="27">
        <v>3.71</v>
      </c>
      <c r="DF565" s="27">
        <v>33.6</v>
      </c>
      <c r="DG565" s="27">
        <v>19.86</v>
      </c>
      <c r="DH565" s="27">
        <v>13.75</v>
      </c>
      <c r="DI565" s="27">
        <v>2.0699999999999998</v>
      </c>
      <c r="DJ565" s="1">
        <v>102</v>
      </c>
      <c r="DK565" s="1"/>
      <c r="DL565" s="1"/>
      <c r="DM565" s="1">
        <v>0.50700000000000001</v>
      </c>
      <c r="DN565" s="1">
        <v>0</v>
      </c>
      <c r="DO565" s="1">
        <v>0.182</v>
      </c>
      <c r="DP565" s="16">
        <f t="shared" si="206"/>
        <v>2.0630061770761841</v>
      </c>
    </row>
    <row r="566" spans="1:120" x14ac:dyDescent="0.2">
      <c r="A566" s="13">
        <v>15</v>
      </c>
      <c r="B566" s="13" t="s">
        <v>907</v>
      </c>
      <c r="C566" s="13" t="s">
        <v>1339</v>
      </c>
      <c r="D566" s="1"/>
      <c r="E566" s="13" t="s">
        <v>1012</v>
      </c>
      <c r="F566" s="1" t="s">
        <v>1013</v>
      </c>
      <c r="G566" s="13">
        <v>75</v>
      </c>
      <c r="H566" s="13">
        <v>200</v>
      </c>
      <c r="I566" s="13" t="s">
        <v>125</v>
      </c>
      <c r="J566" s="13">
        <v>2009</v>
      </c>
      <c r="K566" s="13">
        <v>3</v>
      </c>
      <c r="L566" s="13">
        <v>75</v>
      </c>
      <c r="M566" s="13" t="s">
        <v>159</v>
      </c>
      <c r="N566" s="1">
        <v>23</v>
      </c>
      <c r="O566" s="13" t="s">
        <v>1963</v>
      </c>
      <c r="P566" s="13" t="s">
        <v>2074</v>
      </c>
      <c r="Q566" s="1" t="str">
        <f t="shared" si="184"/>
        <v>CAR</v>
      </c>
      <c r="R566" s="13" t="s">
        <v>2075</v>
      </c>
      <c r="S566" s="1">
        <v>13</v>
      </c>
      <c r="T566" s="13" t="s">
        <v>146</v>
      </c>
      <c r="U566" s="13">
        <v>54</v>
      </c>
      <c r="V566" s="13">
        <v>7</v>
      </c>
      <c r="W566" s="13">
        <v>13</v>
      </c>
      <c r="X566" s="14">
        <v>9</v>
      </c>
      <c r="Y566" s="13">
        <v>20</v>
      </c>
      <c r="Z566" s="13">
        <v>-1</v>
      </c>
      <c r="AA566" s="1">
        <v>82</v>
      </c>
      <c r="AB566" s="14">
        <v>47</v>
      </c>
      <c r="AC566" s="14">
        <v>19</v>
      </c>
      <c r="AD566" s="15">
        <f t="shared" si="185"/>
        <v>8.5365853658536592E-2</v>
      </c>
      <c r="AE566" s="15">
        <f t="shared" si="186"/>
        <v>4.72972972972973E-2</v>
      </c>
      <c r="AF566" s="16">
        <v>720.98333333330004</v>
      </c>
      <c r="AG566" s="17">
        <f t="shared" si="187"/>
        <v>13.351543209875926</v>
      </c>
      <c r="AH566" s="29">
        <v>986</v>
      </c>
      <c r="AI566" s="17">
        <f t="shared" si="188"/>
        <v>18.25925925925926</v>
      </c>
      <c r="AJ566" s="19">
        <f t="shared" si="189"/>
        <v>0.73122041920212988</v>
      </c>
      <c r="AK566" s="20">
        <f>'Even Strength'!AA566+'Power Play'!R566+'Penalty Kill'!L566</f>
        <v>113.66666666666667</v>
      </c>
      <c r="AL566" s="19">
        <f t="shared" si="190"/>
        <v>9.4593032663727534</v>
      </c>
      <c r="AM566" s="15">
        <f>IF(('Even Strength'!BR566+'Power Play'!AK566+'Penalty Kill'!AG566)&gt;0,V566/('Even Strength'!BR566+'Power Play'!AK566+'Penalty Kill'!AG566),0)</f>
        <v>0.22580645161290322</v>
      </c>
      <c r="AN566" s="15">
        <f>IF(('Even Strength'!BR566+'Power Play'!AK566+'Penalty Kill'!AG566)&gt;0,W566/('Even Strength'!BR566+'Power Play'!AK566+'Penalty Kill'!AG566),0)</f>
        <v>0.41935483870967744</v>
      </c>
      <c r="AO566" s="15">
        <f t="shared" si="191"/>
        <v>0.64516129032258063</v>
      </c>
      <c r="AP566" s="13">
        <v>55</v>
      </c>
      <c r="AQ566" s="13">
        <v>39</v>
      </c>
      <c r="AR566" s="21">
        <f t="shared" si="192"/>
        <v>0.58510638297872342</v>
      </c>
      <c r="AS566" s="22">
        <v>2.9</v>
      </c>
      <c r="AT566" s="1"/>
      <c r="AU566" s="1"/>
      <c r="AV566">
        <v>82</v>
      </c>
      <c r="AW566" s="13">
        <v>54</v>
      </c>
      <c r="AX566" s="13">
        <v>17</v>
      </c>
      <c r="AY566" s="13">
        <v>47</v>
      </c>
      <c r="AZ566" s="13">
        <v>13</v>
      </c>
      <c r="BA566" s="13">
        <v>31</v>
      </c>
      <c r="BB566" s="16">
        <f t="shared" si="193"/>
        <v>6.8240135000812234</v>
      </c>
      <c r="BC566" s="17">
        <f t="shared" si="194"/>
        <v>4.4938625488339765</v>
      </c>
      <c r="BD566" s="17">
        <f t="shared" si="195"/>
        <v>1.4147345061143999</v>
      </c>
      <c r="BE566" s="17">
        <f t="shared" si="196"/>
        <v>3.9113248110221646</v>
      </c>
      <c r="BF566" s="17">
        <f t="shared" si="197"/>
        <v>1.0818557987933646</v>
      </c>
      <c r="BG566" s="17">
        <f t="shared" si="198"/>
        <v>2.5798099817380233</v>
      </c>
      <c r="BH566" s="13">
        <v>8</v>
      </c>
      <c r="BI566" s="13">
        <v>4</v>
      </c>
      <c r="BJ566" s="13">
        <v>0</v>
      </c>
      <c r="BK566" s="13">
        <v>0</v>
      </c>
      <c r="BL566" s="13">
        <v>0</v>
      </c>
      <c r="BM566" s="13">
        <v>0</v>
      </c>
      <c r="BN566" s="13">
        <f t="shared" si="199"/>
        <v>79</v>
      </c>
      <c r="BO566" s="16">
        <v>0.748</v>
      </c>
      <c r="BP566" s="13">
        <v>1</v>
      </c>
      <c r="BQ566" s="13">
        <v>0</v>
      </c>
      <c r="BR566" s="23">
        <f t="shared" si="200"/>
        <v>0</v>
      </c>
      <c r="BS566" s="13">
        <v>0</v>
      </c>
      <c r="BT566" s="13">
        <v>1</v>
      </c>
      <c r="BU566" s="13">
        <v>12</v>
      </c>
      <c r="BV566" s="13">
        <v>0</v>
      </c>
      <c r="BW566" s="13">
        <v>0</v>
      </c>
      <c r="BX566" s="13">
        <v>0</v>
      </c>
      <c r="BY566" s="13">
        <v>0</v>
      </c>
      <c r="BZ566" s="13">
        <v>0</v>
      </c>
      <c r="CA566" s="13">
        <v>0</v>
      </c>
      <c r="CB566" s="23">
        <f t="shared" si="201"/>
        <v>0</v>
      </c>
      <c r="CC566" s="16">
        <v>1</v>
      </c>
      <c r="CD566" s="16">
        <v>1</v>
      </c>
      <c r="CE566" s="16">
        <v>2</v>
      </c>
      <c r="CF566" s="24">
        <f t="shared" si="202"/>
        <v>3.7037037037037035E-2</v>
      </c>
      <c r="CG566" s="24">
        <f t="shared" si="203"/>
        <v>0.16643935366051765</v>
      </c>
      <c r="CH566" s="25">
        <v>1</v>
      </c>
      <c r="CI566" s="16">
        <v>15.4</v>
      </c>
      <c r="CJ566" s="16">
        <v>12.6</v>
      </c>
      <c r="CK566" s="16">
        <v>5.3</v>
      </c>
      <c r="CL566" s="16">
        <v>1.1000000000000001</v>
      </c>
      <c r="CM566" s="16">
        <v>1.7000000000000002</v>
      </c>
      <c r="CN566" s="16">
        <v>-0.30000000000000004</v>
      </c>
      <c r="CO566" s="16">
        <v>2.6</v>
      </c>
      <c r="CP566" s="26">
        <f t="shared" si="204"/>
        <v>4.8148148148148148E-2</v>
      </c>
      <c r="CQ566" s="26">
        <f t="shared" si="205"/>
        <v>0.21637115975867294</v>
      </c>
      <c r="CR566" s="13">
        <v>1</v>
      </c>
      <c r="CS566" s="13">
        <v>0</v>
      </c>
      <c r="CT566" s="13">
        <v>0</v>
      </c>
      <c r="CU566" s="13">
        <v>0.04</v>
      </c>
      <c r="CV566" s="13">
        <v>-0.55000000000000004</v>
      </c>
      <c r="CW566" s="13">
        <v>1.28</v>
      </c>
      <c r="CX566" s="13">
        <v>2.96</v>
      </c>
      <c r="CY566" s="13">
        <v>1.1299999999999999</v>
      </c>
      <c r="CZ566" s="13">
        <v>-0.56000000000000005</v>
      </c>
      <c r="DA566" s="13">
        <v>4.3</v>
      </c>
      <c r="DB566" s="27">
        <v>52.84</v>
      </c>
      <c r="DC566" s="27">
        <v>-20.190000000000001</v>
      </c>
      <c r="DD566" s="27">
        <v>73.03</v>
      </c>
      <c r="DE566" s="27">
        <v>19.82</v>
      </c>
      <c r="DF566" s="27">
        <v>37.42</v>
      </c>
      <c r="DG566" s="27">
        <v>-18.89</v>
      </c>
      <c r="DH566" s="27">
        <v>56.31</v>
      </c>
      <c r="DI566" s="27">
        <v>14.23</v>
      </c>
      <c r="DJ566" s="1">
        <v>186</v>
      </c>
      <c r="DK566" s="28">
        <v>13</v>
      </c>
      <c r="DL566" s="28" t="s">
        <v>379</v>
      </c>
      <c r="DM566" s="1">
        <v>0.55000000000000004</v>
      </c>
      <c r="DN566" s="1">
        <v>8.7000000000000008E-2</v>
      </c>
      <c r="DO566" s="1">
        <v>0</v>
      </c>
      <c r="DP566" s="16">
        <f t="shared" si="206"/>
        <v>2.6</v>
      </c>
    </row>
    <row r="567" spans="1:120" x14ac:dyDescent="0.2">
      <c r="A567" s="13">
        <v>43</v>
      </c>
      <c r="B567" s="13" t="s">
        <v>2076</v>
      </c>
      <c r="C567" s="13" t="s">
        <v>1269</v>
      </c>
      <c r="D567" s="1"/>
      <c r="E567" s="13" t="s">
        <v>222</v>
      </c>
      <c r="F567" s="1" t="s">
        <v>223</v>
      </c>
      <c r="G567" s="13">
        <v>76</v>
      </c>
      <c r="H567" s="13">
        <v>210</v>
      </c>
      <c r="I567" s="13" t="s">
        <v>125</v>
      </c>
      <c r="J567" s="13">
        <v>2013</v>
      </c>
      <c r="K567" s="13">
        <v>1</v>
      </c>
      <c r="L567" s="13">
        <v>10</v>
      </c>
      <c r="M567" s="1"/>
      <c r="N567" s="1">
        <v>19</v>
      </c>
      <c r="O567" s="13" t="s">
        <v>2077</v>
      </c>
      <c r="P567" s="13" t="s">
        <v>2078</v>
      </c>
      <c r="Q567" s="1" t="str">
        <f t="shared" si="184"/>
        <v>DAL</v>
      </c>
      <c r="R567" s="13" t="s">
        <v>363</v>
      </c>
      <c r="S567" s="1"/>
      <c r="T567" s="13" t="s">
        <v>154</v>
      </c>
      <c r="U567" s="13">
        <v>8</v>
      </c>
      <c r="V567" s="13">
        <v>0</v>
      </c>
      <c r="W567" s="13">
        <v>1</v>
      </c>
      <c r="X567" s="14">
        <v>0</v>
      </c>
      <c r="Y567" s="13">
        <v>1</v>
      </c>
      <c r="Z567" s="13">
        <v>-5</v>
      </c>
      <c r="AA567" s="1">
        <v>6</v>
      </c>
      <c r="AB567" s="14">
        <v>6</v>
      </c>
      <c r="AC567" s="14">
        <v>7</v>
      </c>
      <c r="AD567" s="15">
        <f t="shared" si="185"/>
        <v>0</v>
      </c>
      <c r="AE567" s="15">
        <f t="shared" si="186"/>
        <v>0</v>
      </c>
      <c r="AF567" s="16">
        <v>110.1833333333</v>
      </c>
      <c r="AG567" s="17">
        <f t="shared" si="187"/>
        <v>13.7729166666625</v>
      </c>
      <c r="AH567" s="29">
        <v>146</v>
      </c>
      <c r="AI567" s="17">
        <f t="shared" si="188"/>
        <v>18.25</v>
      </c>
      <c r="AJ567" s="19">
        <f t="shared" si="189"/>
        <v>0.75468036529657534</v>
      </c>
      <c r="AK567" s="20">
        <f>'Even Strength'!AA567+'Power Play'!R567+'Penalty Kill'!L567</f>
        <v>0</v>
      </c>
      <c r="AL567" s="19">
        <f t="shared" si="190"/>
        <v>0</v>
      </c>
      <c r="AM567" s="15">
        <f>IF(('Even Strength'!BR567+'Power Play'!AK567+'Penalty Kill'!AG567)&gt;0,V567/('Even Strength'!BR567+'Power Play'!AK567+'Penalty Kill'!AG567),0)</f>
        <v>0</v>
      </c>
      <c r="AN567" s="15">
        <f>IF(('Even Strength'!BR567+'Power Play'!AK567+'Penalty Kill'!AG567)&gt;0,W567/('Even Strength'!BR567+'Power Play'!AK567+'Penalty Kill'!AG567),0)</f>
        <v>0.33333333333333331</v>
      </c>
      <c r="AO567" s="15">
        <f t="shared" si="191"/>
        <v>0.33333333333333331</v>
      </c>
      <c r="AP567" s="13">
        <v>0</v>
      </c>
      <c r="AQ567" s="13">
        <v>0</v>
      </c>
      <c r="AR567" s="21">
        <f t="shared" si="192"/>
        <v>0</v>
      </c>
      <c r="AS567" s="22">
        <v>0</v>
      </c>
      <c r="AT567" s="1"/>
      <c r="AU567" s="1"/>
      <c r="AV567">
        <v>7</v>
      </c>
      <c r="AW567" s="13">
        <v>7</v>
      </c>
      <c r="AX567" s="13">
        <v>1</v>
      </c>
      <c r="AY567" s="13">
        <v>6</v>
      </c>
      <c r="AZ567" s="13">
        <v>6</v>
      </c>
      <c r="BA567" s="13">
        <v>5</v>
      </c>
      <c r="BB567" s="16">
        <f t="shared" si="193"/>
        <v>3.8118287702325855</v>
      </c>
      <c r="BC567" s="17">
        <f t="shared" si="194"/>
        <v>3.8118287702325855</v>
      </c>
      <c r="BD567" s="17">
        <f t="shared" si="195"/>
        <v>0.54454696717608364</v>
      </c>
      <c r="BE567" s="17">
        <f t="shared" si="196"/>
        <v>3.2672818030565018</v>
      </c>
      <c r="BF567" s="17">
        <f t="shared" si="197"/>
        <v>3.2672818030565018</v>
      </c>
      <c r="BG567" s="17">
        <f t="shared" si="198"/>
        <v>2.7227348358804182</v>
      </c>
      <c r="BH567" s="13">
        <v>2</v>
      </c>
      <c r="BI567" s="13">
        <v>1</v>
      </c>
      <c r="BJ567" s="13">
        <v>0</v>
      </c>
      <c r="BK567" s="13">
        <v>0</v>
      </c>
      <c r="BL567" s="13">
        <v>0</v>
      </c>
      <c r="BM567" s="13">
        <v>0</v>
      </c>
      <c r="BN567" s="13">
        <f t="shared" si="199"/>
        <v>10</v>
      </c>
      <c r="BO567" s="16">
        <v>-0.191</v>
      </c>
      <c r="BP567" s="1"/>
      <c r="BQ567" s="1"/>
      <c r="BR567" s="23" t="str">
        <f t="shared" si="200"/>
        <v xml:space="preserve"> </v>
      </c>
      <c r="BS567" s="1"/>
      <c r="BT567" s="13">
        <v>0</v>
      </c>
      <c r="BU567" s="13">
        <v>2</v>
      </c>
      <c r="BV567" s="13">
        <v>0</v>
      </c>
      <c r="BW567" s="13">
        <v>0</v>
      </c>
      <c r="BX567" s="13">
        <v>0</v>
      </c>
      <c r="BY567" s="13">
        <v>0</v>
      </c>
      <c r="BZ567" s="13">
        <v>0</v>
      </c>
      <c r="CA567" s="13">
        <v>0</v>
      </c>
      <c r="CB567" s="23">
        <f t="shared" si="201"/>
        <v>0</v>
      </c>
      <c r="CC567" s="16">
        <v>-0.2</v>
      </c>
      <c r="CD567" s="16">
        <v>-0.1</v>
      </c>
      <c r="CE567" s="16">
        <v>-0.30000000000000004</v>
      </c>
      <c r="CF567" s="24">
        <f t="shared" si="202"/>
        <v>-3.7500000000000006E-2</v>
      </c>
      <c r="CG567" s="24">
        <f t="shared" si="203"/>
        <v>-0.16336409015282513</v>
      </c>
      <c r="CH567" s="25">
        <v>2</v>
      </c>
      <c r="CI567" s="16">
        <v>1.7000000000000002</v>
      </c>
      <c r="CJ567" s="16">
        <v>1.7000000000000002</v>
      </c>
      <c r="CK567" s="16">
        <v>-4.7</v>
      </c>
      <c r="CL567" s="16">
        <v>-0.4</v>
      </c>
      <c r="CM567" s="16">
        <v>-0.30000000000000004</v>
      </c>
      <c r="CN567" s="16">
        <v>0</v>
      </c>
      <c r="CO567" s="16">
        <v>-0.7</v>
      </c>
      <c r="CP567" s="26">
        <f t="shared" si="204"/>
        <v>-8.7499999999999994E-2</v>
      </c>
      <c r="CQ567" s="26">
        <f t="shared" si="205"/>
        <v>-0.38118287702325854</v>
      </c>
      <c r="CR567" s="13">
        <v>0</v>
      </c>
      <c r="CS567" s="13">
        <v>0</v>
      </c>
      <c r="CT567" s="13">
        <v>0</v>
      </c>
      <c r="CU567" s="13">
        <v>0</v>
      </c>
      <c r="CV567" s="13">
        <v>0.03</v>
      </c>
      <c r="CW567" s="13">
        <v>-0.02</v>
      </c>
      <c r="CX567" s="13">
        <v>0.27</v>
      </c>
      <c r="CY567" s="13">
        <v>0.66</v>
      </c>
      <c r="CZ567" s="13">
        <v>-0.15</v>
      </c>
      <c r="DA567" s="13">
        <v>0.79</v>
      </c>
      <c r="DB567" s="27">
        <v>-19.23</v>
      </c>
      <c r="DC567" s="27">
        <v>-4.54</v>
      </c>
      <c r="DD567" s="27">
        <v>-14.69</v>
      </c>
      <c r="DE567" s="27">
        <v>-8.9600000000000009</v>
      </c>
      <c r="DF567" s="27">
        <v>-12.45</v>
      </c>
      <c r="DG567" s="27">
        <v>-4.45</v>
      </c>
      <c r="DH567" s="27">
        <v>-8.01</v>
      </c>
      <c r="DI567" s="27">
        <v>-4.88</v>
      </c>
      <c r="DJ567" s="1">
        <v>186</v>
      </c>
      <c r="DK567" s="28">
        <v>70</v>
      </c>
      <c r="DL567" s="28" t="s">
        <v>2079</v>
      </c>
      <c r="DM567" s="1">
        <v>2.125</v>
      </c>
      <c r="DN567" s="1">
        <v>0.23300000000000001</v>
      </c>
      <c r="DO567" s="1">
        <v>1.2</v>
      </c>
      <c r="DP567" s="16">
        <f t="shared" si="206"/>
        <v>-4.0510638297872337</v>
      </c>
    </row>
    <row r="568" spans="1:120" x14ac:dyDescent="0.2">
      <c r="A568" s="13">
        <v>22</v>
      </c>
      <c r="B568" s="13" t="s">
        <v>2080</v>
      </c>
      <c r="C568" s="13" t="s">
        <v>2081</v>
      </c>
      <c r="D568" s="1"/>
      <c r="E568" s="13" t="s">
        <v>210</v>
      </c>
      <c r="F568" s="1" t="s">
        <v>211</v>
      </c>
      <c r="G568" s="13">
        <v>74</v>
      </c>
      <c r="H568" s="13">
        <v>210</v>
      </c>
      <c r="I568" s="13" t="s">
        <v>125</v>
      </c>
      <c r="J568" s="13">
        <v>2010</v>
      </c>
      <c r="K568" s="13">
        <v>1</v>
      </c>
      <c r="L568" s="13">
        <v>5</v>
      </c>
      <c r="M568" s="1"/>
      <c r="N568" s="1">
        <v>22</v>
      </c>
      <c r="O568" s="13" t="s">
        <v>2082</v>
      </c>
      <c r="P568" s="13" t="s">
        <v>2083</v>
      </c>
      <c r="Q568" s="1" t="str">
        <f t="shared" si="184"/>
        <v>MIN</v>
      </c>
      <c r="R568" s="13" t="s">
        <v>292</v>
      </c>
      <c r="S568" s="1"/>
      <c r="T568" s="13" t="s">
        <v>154</v>
      </c>
      <c r="U568" s="13">
        <v>80</v>
      </c>
      <c r="V568" s="13">
        <v>24</v>
      </c>
      <c r="W568" s="13">
        <v>13</v>
      </c>
      <c r="X568" s="14">
        <v>7</v>
      </c>
      <c r="Y568" s="13">
        <v>37</v>
      </c>
      <c r="Z568" s="13">
        <v>2</v>
      </c>
      <c r="AA568" s="1">
        <v>149</v>
      </c>
      <c r="AB568" s="14">
        <v>65</v>
      </c>
      <c r="AC568" s="14">
        <v>57</v>
      </c>
      <c r="AD568" s="15">
        <f t="shared" si="185"/>
        <v>0.16107382550335569</v>
      </c>
      <c r="AE568" s="15">
        <f t="shared" si="186"/>
        <v>8.8560885608856083E-2</v>
      </c>
      <c r="AF568" s="16">
        <v>1163.6166666667</v>
      </c>
      <c r="AG568" s="17">
        <f t="shared" si="187"/>
        <v>14.545208333333751</v>
      </c>
      <c r="AH568" s="29">
        <v>1574</v>
      </c>
      <c r="AI568" s="17">
        <f t="shared" si="188"/>
        <v>19.675000000000001</v>
      </c>
      <c r="AJ568" s="19">
        <f t="shared" si="189"/>
        <v>0.73927361287592119</v>
      </c>
      <c r="AK568" s="20">
        <f>'Even Strength'!AA568+'Power Play'!R568+'Penalty Kill'!L568</f>
        <v>69.538277511961724</v>
      </c>
      <c r="AL568" s="19">
        <f t="shared" si="190"/>
        <v>3.5856281284365563</v>
      </c>
      <c r="AM568" s="15">
        <f>IF(('Even Strength'!BR568+'Power Play'!AK568+'Penalty Kill'!AG568)&gt;0,V568/('Even Strength'!BR568+'Power Play'!AK568+'Penalty Kill'!AG568),0)</f>
        <v>0.48</v>
      </c>
      <c r="AN568" s="15">
        <f>IF(('Even Strength'!BR568+'Power Play'!AK568+'Penalty Kill'!AG568)&gt;0,W568/('Even Strength'!BR568+'Power Play'!AK568+'Penalty Kill'!AG568),0)</f>
        <v>0.26</v>
      </c>
      <c r="AO568" s="15">
        <f t="shared" si="191"/>
        <v>0.74</v>
      </c>
      <c r="AP568" s="13">
        <v>2</v>
      </c>
      <c r="AQ568" s="13">
        <v>5</v>
      </c>
      <c r="AR568" s="21">
        <f t="shared" si="192"/>
        <v>0.2857142857142857</v>
      </c>
      <c r="AS568" s="22">
        <v>0.1</v>
      </c>
      <c r="AT568" s="13">
        <v>1</v>
      </c>
      <c r="AU568" s="13">
        <v>0</v>
      </c>
      <c r="AV568">
        <v>115</v>
      </c>
      <c r="AW568" s="13">
        <v>155</v>
      </c>
      <c r="AX568" s="13">
        <v>32</v>
      </c>
      <c r="AY568" s="13">
        <v>66</v>
      </c>
      <c r="AZ568" s="13">
        <v>16</v>
      </c>
      <c r="BA568" s="13">
        <v>28</v>
      </c>
      <c r="BB568" s="16">
        <f t="shared" si="193"/>
        <v>5.9297878740133232</v>
      </c>
      <c r="BC568" s="17">
        <f t="shared" si="194"/>
        <v>7.9923227867136086</v>
      </c>
      <c r="BD568" s="17">
        <f t="shared" si="195"/>
        <v>1.650027930160229</v>
      </c>
      <c r="BE568" s="17">
        <f t="shared" si="196"/>
        <v>3.4031826059554717</v>
      </c>
      <c r="BF568" s="17">
        <f t="shared" si="197"/>
        <v>0.82501396508011449</v>
      </c>
      <c r="BG568" s="17">
        <f t="shared" si="198"/>
        <v>1.4437744388902003</v>
      </c>
      <c r="BH568" s="13">
        <v>28</v>
      </c>
      <c r="BI568" s="13">
        <v>13</v>
      </c>
      <c r="BJ568" s="13">
        <v>0</v>
      </c>
      <c r="BK568" s="13">
        <v>0</v>
      </c>
      <c r="BL568" s="13">
        <v>0</v>
      </c>
      <c r="BM568" s="13">
        <v>0</v>
      </c>
      <c r="BN568" s="13">
        <f t="shared" si="199"/>
        <v>215</v>
      </c>
      <c r="BO568" s="16">
        <v>7.0780000000000003</v>
      </c>
      <c r="BP568" s="13">
        <v>2</v>
      </c>
      <c r="BQ568" s="13">
        <v>0</v>
      </c>
      <c r="BR568" s="23">
        <f t="shared" si="200"/>
        <v>0</v>
      </c>
      <c r="BS568" s="13">
        <v>0</v>
      </c>
      <c r="BT568" s="13">
        <v>8</v>
      </c>
      <c r="BU568" s="13">
        <v>16</v>
      </c>
      <c r="BV568" s="13">
        <v>0</v>
      </c>
      <c r="BW568" s="13">
        <v>0</v>
      </c>
      <c r="BX568" s="13">
        <v>5</v>
      </c>
      <c r="BY568" s="13">
        <v>2</v>
      </c>
      <c r="BZ568" s="13">
        <v>1</v>
      </c>
      <c r="CA568" s="13">
        <v>1</v>
      </c>
      <c r="CB568" s="23">
        <f t="shared" si="201"/>
        <v>1</v>
      </c>
      <c r="CC568" s="16">
        <v>3.7</v>
      </c>
      <c r="CD568" s="16">
        <v>1.4</v>
      </c>
      <c r="CE568" s="16">
        <v>5.0999999999999996</v>
      </c>
      <c r="CF568" s="24">
        <f t="shared" si="202"/>
        <v>6.3750000000000001E-2</v>
      </c>
      <c r="CG568" s="24">
        <f t="shared" si="203"/>
        <v>0.26297320136928648</v>
      </c>
      <c r="CH568" s="25">
        <v>5</v>
      </c>
      <c r="CI568" s="16">
        <v>25.6</v>
      </c>
      <c r="CJ568" s="16">
        <v>22</v>
      </c>
      <c r="CK568" s="16">
        <v>-1.5</v>
      </c>
      <c r="CL568" s="16">
        <v>5.9</v>
      </c>
      <c r="CM568" s="16">
        <v>1.9</v>
      </c>
      <c r="CN568" s="16">
        <v>-0.30000000000000004</v>
      </c>
      <c r="CO568" s="16">
        <v>7.6</v>
      </c>
      <c r="CP568" s="26">
        <f t="shared" si="204"/>
        <v>9.5000000000000001E-2</v>
      </c>
      <c r="CQ568" s="26">
        <f t="shared" si="205"/>
        <v>0.39188163341305438</v>
      </c>
      <c r="CR568" s="13">
        <v>2</v>
      </c>
      <c r="CS568" s="13">
        <v>3</v>
      </c>
      <c r="CT568" s="13">
        <v>1</v>
      </c>
      <c r="CU568" s="13">
        <v>-0.01</v>
      </c>
      <c r="CV568" s="13">
        <v>0.87</v>
      </c>
      <c r="CW568" s="13">
        <v>1.04</v>
      </c>
      <c r="CX568" s="13">
        <v>2.35</v>
      </c>
      <c r="CY568" s="13">
        <v>3.49</v>
      </c>
      <c r="CZ568" s="13">
        <v>4.62</v>
      </c>
      <c r="DA568" s="13">
        <v>12.36</v>
      </c>
      <c r="DB568" s="27">
        <v>58.36</v>
      </c>
      <c r="DC568" s="27">
        <v>-71.08</v>
      </c>
      <c r="DD568" s="27">
        <v>129.43</v>
      </c>
      <c r="DE568" s="27">
        <v>8</v>
      </c>
      <c r="DF568" s="27">
        <v>36.14</v>
      </c>
      <c r="DG568" s="27">
        <v>-51.43</v>
      </c>
      <c r="DH568" s="27">
        <v>87.57</v>
      </c>
      <c r="DI568" s="27">
        <v>5.41</v>
      </c>
      <c r="DJ568" s="1">
        <v>186</v>
      </c>
      <c r="DK568" s="28">
        <v>2</v>
      </c>
      <c r="DL568" s="28" t="s">
        <v>2084</v>
      </c>
      <c r="DM568" s="1">
        <v>2.6669999999999998</v>
      </c>
      <c r="DN568" s="1">
        <v>3.3000000000000002E-2</v>
      </c>
      <c r="DO568" s="1">
        <v>0</v>
      </c>
      <c r="DP568" s="16">
        <f t="shared" si="206"/>
        <v>3.0957446808510634</v>
      </c>
    </row>
    <row r="569" spans="1:120" x14ac:dyDescent="0.2">
      <c r="A569" s="13">
        <v>51</v>
      </c>
      <c r="B569" s="13" t="s">
        <v>2085</v>
      </c>
      <c r="C569" s="13" t="s">
        <v>1553</v>
      </c>
      <c r="D569" s="1"/>
      <c r="E569" s="13" t="s">
        <v>442</v>
      </c>
      <c r="F569" s="1" t="s">
        <v>443</v>
      </c>
      <c r="G569" s="13">
        <v>73</v>
      </c>
      <c r="H569" s="13">
        <v>190</v>
      </c>
      <c r="I569" s="13" t="s">
        <v>125</v>
      </c>
      <c r="J569" s="13">
        <v>2002</v>
      </c>
      <c r="K569" s="13">
        <v>3</v>
      </c>
      <c r="L569" s="13">
        <v>87</v>
      </c>
      <c r="M569" s="1"/>
      <c r="N569" s="1">
        <v>30</v>
      </c>
      <c r="O569" s="1" t="s">
        <v>2086</v>
      </c>
      <c r="P569" s="1" t="s">
        <v>2087</v>
      </c>
      <c r="Q569" s="1" t="str">
        <f t="shared" si="184"/>
        <v>NYI</v>
      </c>
      <c r="R569" s="13" t="s">
        <v>287</v>
      </c>
      <c r="S569" s="1"/>
      <c r="T569" s="30" t="s">
        <v>146</v>
      </c>
      <c r="U569" s="13">
        <v>78</v>
      </c>
      <c r="V569" s="13">
        <v>14</v>
      </c>
      <c r="W569" s="13">
        <v>29</v>
      </c>
      <c r="X569" s="14">
        <v>18</v>
      </c>
      <c r="Y569" s="13">
        <v>43</v>
      </c>
      <c r="Z569" s="13">
        <v>8</v>
      </c>
      <c r="AA569" s="1">
        <v>157</v>
      </c>
      <c r="AB569" s="14">
        <v>70</v>
      </c>
      <c r="AC569" s="14">
        <v>83</v>
      </c>
      <c r="AD569" s="15">
        <f t="shared" si="185"/>
        <v>8.9171974522292988E-2</v>
      </c>
      <c r="AE569" s="15">
        <f t="shared" si="186"/>
        <v>4.5161290322580643E-2</v>
      </c>
      <c r="AF569" s="16">
        <v>1293.2166666666999</v>
      </c>
      <c r="AG569" s="17">
        <f t="shared" si="187"/>
        <v>16.579700854701279</v>
      </c>
      <c r="AH569" s="29">
        <v>1837</v>
      </c>
      <c r="AI569" s="17">
        <f t="shared" si="188"/>
        <v>23.551282051282051</v>
      </c>
      <c r="AJ569" s="19">
        <f t="shared" si="189"/>
        <v>0.70398294320451815</v>
      </c>
      <c r="AK569" s="20">
        <f>'Even Strength'!AA569+'Power Play'!R569+'Penalty Kill'!L569</f>
        <v>167.33571428571429</v>
      </c>
      <c r="AL569" s="19">
        <f t="shared" si="190"/>
        <v>7.7636973880189704</v>
      </c>
      <c r="AM569" s="15">
        <f>IF(('Even Strength'!BR569+'Power Play'!AK569+'Penalty Kill'!AG569)&gt;0,V569/('Even Strength'!BR569+'Power Play'!AK569+'Penalty Kill'!AG569),0)</f>
        <v>0.2153846153846154</v>
      </c>
      <c r="AN569" s="15">
        <f>IF(('Even Strength'!BR569+'Power Play'!AK569+'Penalty Kill'!AG569)&gt;0,W569/('Even Strength'!BR569+'Power Play'!AK569+'Penalty Kill'!AG569),0)</f>
        <v>0.44615384615384618</v>
      </c>
      <c r="AO569" s="15">
        <f t="shared" si="191"/>
        <v>0.66153846153846163</v>
      </c>
      <c r="AP569" s="13">
        <v>506</v>
      </c>
      <c r="AQ569" s="13">
        <v>544</v>
      </c>
      <c r="AR569" s="21">
        <f t="shared" si="192"/>
        <v>0.48190476190476189</v>
      </c>
      <c r="AS569" s="22">
        <v>22.6</v>
      </c>
      <c r="AT569" s="13">
        <v>24</v>
      </c>
      <c r="AU569" s="13">
        <v>13</v>
      </c>
      <c r="AV569">
        <v>128</v>
      </c>
      <c r="AW569" s="13">
        <v>48</v>
      </c>
      <c r="AX569" s="13">
        <v>80</v>
      </c>
      <c r="AY569" s="13">
        <v>70</v>
      </c>
      <c r="AZ569" s="13">
        <v>38</v>
      </c>
      <c r="BA569" s="13">
        <v>56</v>
      </c>
      <c r="BB569" s="16">
        <f t="shared" si="193"/>
        <v>5.9386800355700666</v>
      </c>
      <c r="BC569" s="17">
        <f t="shared" si="194"/>
        <v>2.2270050133387751</v>
      </c>
      <c r="BD569" s="17">
        <f t="shared" si="195"/>
        <v>3.7116750222312915</v>
      </c>
      <c r="BE569" s="17">
        <f t="shared" si="196"/>
        <v>3.2477156444523803</v>
      </c>
      <c r="BF569" s="17">
        <f t="shared" si="197"/>
        <v>1.7630456355598634</v>
      </c>
      <c r="BG569" s="17">
        <f t="shared" si="198"/>
        <v>2.5981725155619042</v>
      </c>
      <c r="BH569" s="13">
        <v>12</v>
      </c>
      <c r="BI569" s="13">
        <v>6</v>
      </c>
      <c r="BJ569" s="13">
        <v>0</v>
      </c>
      <c r="BK569" s="13">
        <v>0</v>
      </c>
      <c r="BL569" s="13">
        <v>0</v>
      </c>
      <c r="BM569" s="13">
        <v>0</v>
      </c>
      <c r="BN569" s="13">
        <f t="shared" si="199"/>
        <v>140</v>
      </c>
      <c r="BO569" s="16">
        <v>7.1340000000000003</v>
      </c>
      <c r="BP569" s="13">
        <v>12</v>
      </c>
      <c r="BQ569" s="13">
        <v>5</v>
      </c>
      <c r="BR569" s="23">
        <f t="shared" si="200"/>
        <v>0.41666666666666669</v>
      </c>
      <c r="BS569" s="13">
        <v>1</v>
      </c>
      <c r="BT569" s="13">
        <v>4</v>
      </c>
      <c r="BU569" s="13">
        <v>19</v>
      </c>
      <c r="BV569" s="13">
        <v>0</v>
      </c>
      <c r="BW569" s="13">
        <v>0</v>
      </c>
      <c r="BX569" s="13">
        <v>4</v>
      </c>
      <c r="BY569" s="13">
        <v>1</v>
      </c>
      <c r="BZ569" s="13">
        <v>0</v>
      </c>
      <c r="CA569" s="13">
        <v>0</v>
      </c>
      <c r="CB569" s="23">
        <f t="shared" si="201"/>
        <v>0</v>
      </c>
      <c r="CC569" s="16">
        <v>2.9</v>
      </c>
      <c r="CD569" s="16">
        <v>1.5</v>
      </c>
      <c r="CE569" s="16">
        <v>4.4000000000000004</v>
      </c>
      <c r="CF569" s="24">
        <f t="shared" si="202"/>
        <v>5.6410256410256418E-2</v>
      </c>
      <c r="CG569" s="24">
        <f t="shared" si="203"/>
        <v>0.20414212622272104</v>
      </c>
      <c r="CH569" s="25">
        <v>7</v>
      </c>
      <c r="CI569" s="16">
        <v>28.3</v>
      </c>
      <c r="CJ569" s="16">
        <v>28.5</v>
      </c>
      <c r="CK569" s="16">
        <v>3.3</v>
      </c>
      <c r="CL569" s="16">
        <v>5</v>
      </c>
      <c r="CM569" s="16">
        <v>3.6</v>
      </c>
      <c r="CN569" s="16">
        <v>1.2</v>
      </c>
      <c r="CO569" s="16">
        <v>9.9</v>
      </c>
      <c r="CP569" s="26">
        <f t="shared" si="204"/>
        <v>0.12692307692307692</v>
      </c>
      <c r="CQ569" s="26">
        <f t="shared" si="205"/>
        <v>0.45931978400112233</v>
      </c>
      <c r="CR569" s="13">
        <v>2</v>
      </c>
      <c r="CS569" s="13">
        <v>2</v>
      </c>
      <c r="CT569" s="13">
        <v>2</v>
      </c>
      <c r="CU569" s="13">
        <v>0.32</v>
      </c>
      <c r="CV569" s="13">
        <v>-0.48</v>
      </c>
      <c r="CW569" s="13">
        <v>2.8</v>
      </c>
      <c r="CX569" s="13">
        <v>7.45</v>
      </c>
      <c r="CY569" s="13">
        <v>0.31</v>
      </c>
      <c r="CZ569" s="13">
        <v>-1.37</v>
      </c>
      <c r="DA569" s="13">
        <v>9.0299999999999994</v>
      </c>
      <c r="DB569" s="27">
        <v>28.56</v>
      </c>
      <c r="DC569" s="27">
        <v>-2.68</v>
      </c>
      <c r="DD569" s="27">
        <v>31.24</v>
      </c>
      <c r="DE569" s="27">
        <v>2.0699999999999998</v>
      </c>
      <c r="DF569" s="27">
        <v>-4.63</v>
      </c>
      <c r="DG569" s="27">
        <v>-19.48</v>
      </c>
      <c r="DH569" s="27">
        <v>14.85</v>
      </c>
      <c r="DI569" s="27">
        <v>0.98</v>
      </c>
      <c r="DJ569" s="1">
        <v>186</v>
      </c>
      <c r="DK569" s="28">
        <v>4</v>
      </c>
      <c r="DL569" s="28" t="s">
        <v>937</v>
      </c>
      <c r="DM569" s="1">
        <v>2.75</v>
      </c>
      <c r="DN569" s="1">
        <v>3.4000000000000002E-2</v>
      </c>
      <c r="DO569" s="1">
        <v>0</v>
      </c>
      <c r="DP569" s="16">
        <f t="shared" si="206"/>
        <v>5.219148936170213</v>
      </c>
    </row>
    <row r="570" spans="1:120" x14ac:dyDescent="0.2">
      <c r="A570" s="13">
        <v>83</v>
      </c>
      <c r="B570" s="13" t="s">
        <v>2088</v>
      </c>
      <c r="C570" s="13" t="s">
        <v>431</v>
      </c>
      <c r="D570" s="13" t="s">
        <v>142</v>
      </c>
      <c r="E570" s="13" t="s">
        <v>123</v>
      </c>
      <c r="F570" s="1" t="s">
        <v>124</v>
      </c>
      <c r="G570" s="13">
        <v>71</v>
      </c>
      <c r="H570" s="13">
        <v>190</v>
      </c>
      <c r="I570" s="13" t="s">
        <v>125</v>
      </c>
      <c r="J570" s="13">
        <v>2011</v>
      </c>
      <c r="K570" s="13">
        <v>2</v>
      </c>
      <c r="L570" s="13">
        <v>47</v>
      </c>
      <c r="M570" s="1"/>
      <c r="N570" s="1">
        <v>22</v>
      </c>
      <c r="O570" s="13" t="s">
        <v>312</v>
      </c>
      <c r="P570" s="13" t="s">
        <v>2089</v>
      </c>
      <c r="Q570" s="1" t="str">
        <f t="shared" si="184"/>
        <v>SJS</v>
      </c>
      <c r="R570" s="13" t="s">
        <v>554</v>
      </c>
      <c r="S570" s="1"/>
      <c r="T570" s="13" t="s">
        <v>129</v>
      </c>
      <c r="U570" s="13">
        <v>72</v>
      </c>
      <c r="V570" s="13">
        <v>10</v>
      </c>
      <c r="W570" s="13">
        <v>17</v>
      </c>
      <c r="X570" s="14">
        <v>10</v>
      </c>
      <c r="Y570" s="13">
        <v>27</v>
      </c>
      <c r="Z570" s="13">
        <v>-12</v>
      </c>
      <c r="AA570" s="1">
        <v>135</v>
      </c>
      <c r="AB570" s="14">
        <v>45</v>
      </c>
      <c r="AC570" s="14">
        <v>41</v>
      </c>
      <c r="AD570" s="15">
        <f t="shared" si="185"/>
        <v>7.407407407407407E-2</v>
      </c>
      <c r="AE570" s="15">
        <f t="shared" si="186"/>
        <v>4.5248868778280542E-2</v>
      </c>
      <c r="AF570" s="16">
        <v>1098.3833333333</v>
      </c>
      <c r="AG570" s="17">
        <f t="shared" si="187"/>
        <v>15.255324074073611</v>
      </c>
      <c r="AH570" s="29">
        <v>1610</v>
      </c>
      <c r="AI570" s="17">
        <f t="shared" si="188"/>
        <v>22.361111111111111</v>
      </c>
      <c r="AJ570" s="19">
        <f t="shared" si="189"/>
        <v>0.68222567287782609</v>
      </c>
      <c r="AK570" s="20">
        <f>'Even Strength'!AA570+'Power Play'!R570+'Penalty Kill'!L570</f>
        <v>142.92727272727271</v>
      </c>
      <c r="AL570" s="19">
        <f t="shared" si="190"/>
        <v>7.807507728300644</v>
      </c>
      <c r="AM570" s="15">
        <f>IF(('Even Strength'!BR570+'Power Play'!AK570+'Penalty Kill'!AG570)&gt;0,V570/('Even Strength'!BR570+'Power Play'!AK570+'Penalty Kill'!AG570),0)</f>
        <v>0.25641025641025639</v>
      </c>
      <c r="AN570" s="15">
        <f>IF(('Even Strength'!BR570+'Power Play'!AK570+'Penalty Kill'!AG570)&gt;0,W570/('Even Strength'!BR570+'Power Play'!AK570+'Penalty Kill'!AG570),0)</f>
        <v>0.4358974358974359</v>
      </c>
      <c r="AO570" s="15">
        <f t="shared" si="191"/>
        <v>0.69230769230769229</v>
      </c>
      <c r="AP570" s="13">
        <v>0</v>
      </c>
      <c r="AQ570" s="13">
        <v>1</v>
      </c>
      <c r="AR570" s="21">
        <f t="shared" si="192"/>
        <v>0</v>
      </c>
      <c r="AS570" s="22">
        <v>0</v>
      </c>
      <c r="AT570" s="1"/>
      <c r="AU570" s="1"/>
      <c r="AV570">
        <v>96</v>
      </c>
      <c r="AW570" s="13">
        <v>24</v>
      </c>
      <c r="AX570" s="13">
        <v>38</v>
      </c>
      <c r="AY570" s="13">
        <v>45</v>
      </c>
      <c r="AZ570" s="13">
        <v>36</v>
      </c>
      <c r="BA570" s="13">
        <v>38</v>
      </c>
      <c r="BB570" s="16">
        <f t="shared" si="193"/>
        <v>5.2440708313735414</v>
      </c>
      <c r="BC570" s="17">
        <f t="shared" si="194"/>
        <v>1.3110177078433853</v>
      </c>
      <c r="BD570" s="17">
        <f t="shared" si="195"/>
        <v>2.0757780374186932</v>
      </c>
      <c r="BE570" s="17">
        <f t="shared" si="196"/>
        <v>2.4581582022063477</v>
      </c>
      <c r="BF570" s="17">
        <f t="shared" si="197"/>
        <v>1.9665265617650778</v>
      </c>
      <c r="BG570" s="17">
        <f t="shared" si="198"/>
        <v>2.0757780374186932</v>
      </c>
      <c r="BH570" s="13">
        <v>20</v>
      </c>
      <c r="BI570" s="13">
        <v>9</v>
      </c>
      <c r="BJ570" s="13">
        <v>0</v>
      </c>
      <c r="BK570" s="13">
        <v>0</v>
      </c>
      <c r="BL570" s="13">
        <v>0</v>
      </c>
      <c r="BM570" s="13">
        <v>0</v>
      </c>
      <c r="BN570" s="13">
        <f t="shared" si="199"/>
        <v>82</v>
      </c>
      <c r="BO570" s="16">
        <v>1.2909999999999999</v>
      </c>
      <c r="BP570" s="13">
        <v>1</v>
      </c>
      <c r="BQ570" s="13">
        <v>0</v>
      </c>
      <c r="BR570" s="23">
        <f t="shared" si="200"/>
        <v>0</v>
      </c>
      <c r="BS570" s="13">
        <v>0</v>
      </c>
      <c r="BT570" s="13">
        <v>1</v>
      </c>
      <c r="BU570" s="13">
        <v>13</v>
      </c>
      <c r="BV570" s="13">
        <v>0</v>
      </c>
      <c r="BW570" s="13">
        <v>0</v>
      </c>
      <c r="BX570" s="13">
        <v>1</v>
      </c>
      <c r="BY570" s="13">
        <v>3</v>
      </c>
      <c r="BZ570" s="13">
        <v>0</v>
      </c>
      <c r="CA570" s="13">
        <v>0</v>
      </c>
      <c r="CB570" s="23">
        <f t="shared" si="201"/>
        <v>0</v>
      </c>
      <c r="CC570" s="16">
        <v>1</v>
      </c>
      <c r="CD570" s="16">
        <v>0.7</v>
      </c>
      <c r="CE570" s="16">
        <v>1.8</v>
      </c>
      <c r="CF570" s="24">
        <f t="shared" si="202"/>
        <v>2.5000000000000001E-2</v>
      </c>
      <c r="CG570" s="24">
        <f t="shared" si="203"/>
        <v>9.8326328088253909E-2</v>
      </c>
      <c r="CH570" s="25">
        <v>3</v>
      </c>
      <c r="CI570" s="16">
        <v>23.4</v>
      </c>
      <c r="CJ570" s="16">
        <v>25.1</v>
      </c>
      <c r="CK570" s="16">
        <v>-9.9</v>
      </c>
      <c r="CL570" s="16">
        <v>0.5</v>
      </c>
      <c r="CM570" s="16">
        <v>2</v>
      </c>
      <c r="CN570" s="16">
        <v>-0.30000000000000004</v>
      </c>
      <c r="CO570" s="16">
        <v>2.2000000000000002</v>
      </c>
      <c r="CP570" s="26">
        <f t="shared" si="204"/>
        <v>3.0555555555555558E-2</v>
      </c>
      <c r="CQ570" s="26">
        <f t="shared" si="205"/>
        <v>0.120176623218977</v>
      </c>
      <c r="CR570" s="13">
        <v>1</v>
      </c>
      <c r="CS570" s="13">
        <v>1</v>
      </c>
      <c r="CT570" s="13">
        <v>0</v>
      </c>
      <c r="CU570" s="13">
        <v>-0.01</v>
      </c>
      <c r="CV570" s="13">
        <v>-0.67</v>
      </c>
      <c r="CW570" s="13">
        <v>1.7000000000000002</v>
      </c>
      <c r="CX570" s="13">
        <v>5.51</v>
      </c>
      <c r="CY570" s="13">
        <v>1.96</v>
      </c>
      <c r="CZ570" s="13">
        <v>-5.6</v>
      </c>
      <c r="DA570" s="13">
        <v>2.89</v>
      </c>
      <c r="DB570" s="27">
        <v>53.3</v>
      </c>
      <c r="DC570" s="27">
        <v>0.32</v>
      </c>
      <c r="DD570" s="27">
        <v>52.97</v>
      </c>
      <c r="DE570" s="27">
        <v>3.44</v>
      </c>
      <c r="DF570" s="27">
        <v>52.91</v>
      </c>
      <c r="DG570" s="27">
        <v>2.66</v>
      </c>
      <c r="DH570" s="27">
        <v>50.25</v>
      </c>
      <c r="DI570" s="27">
        <v>3.27</v>
      </c>
      <c r="DJ570" s="1">
        <v>186</v>
      </c>
      <c r="DK570" s="28">
        <v>9</v>
      </c>
      <c r="DL570" s="28" t="s">
        <v>498</v>
      </c>
      <c r="DM570" s="1">
        <v>0.92500000000000004</v>
      </c>
      <c r="DN570" s="1">
        <v>0.10200000000000001</v>
      </c>
      <c r="DO570" s="1">
        <v>0.13300000000000001</v>
      </c>
      <c r="DP570" s="16">
        <f t="shared" si="206"/>
        <v>1.4021276595744683</v>
      </c>
    </row>
    <row r="571" spans="1:120" x14ac:dyDescent="0.2">
      <c r="A571" s="13">
        <v>86</v>
      </c>
      <c r="B571" s="13" t="s">
        <v>2090</v>
      </c>
      <c r="C571" s="13" t="s">
        <v>1545</v>
      </c>
      <c r="D571" s="1"/>
      <c r="E571" s="13" t="s">
        <v>222</v>
      </c>
      <c r="F571" s="1" t="s">
        <v>223</v>
      </c>
      <c r="G571" s="13">
        <v>76</v>
      </c>
      <c r="H571" s="13">
        <v>217</v>
      </c>
      <c r="I571" s="13" t="s">
        <v>125</v>
      </c>
      <c r="J571" s="13">
        <v>2004</v>
      </c>
      <c r="K571" s="13">
        <v>5</v>
      </c>
      <c r="L571" s="13">
        <v>136</v>
      </c>
      <c r="M571" s="1"/>
      <c r="N571" s="1">
        <v>28</v>
      </c>
      <c r="O571" s="13" t="s">
        <v>1720</v>
      </c>
      <c r="P571" s="13" t="s">
        <v>2091</v>
      </c>
      <c r="Q571" s="1" t="str">
        <f t="shared" si="184"/>
        <v>EDM</v>
      </c>
      <c r="R571" s="13" t="s">
        <v>136</v>
      </c>
      <c r="S571" s="1"/>
      <c r="T571" s="13" t="s">
        <v>173</v>
      </c>
      <c r="U571" s="13">
        <v>42</v>
      </c>
      <c r="V571" s="13">
        <v>4</v>
      </c>
      <c r="W571" s="13">
        <v>6</v>
      </c>
      <c r="X571" s="14">
        <v>3</v>
      </c>
      <c r="Y571" s="13">
        <v>10</v>
      </c>
      <c r="Z571" s="13">
        <v>-12</v>
      </c>
      <c r="AA571" s="1">
        <v>80</v>
      </c>
      <c r="AB571" s="14">
        <v>23</v>
      </c>
      <c r="AC571" s="14">
        <v>46</v>
      </c>
      <c r="AD571" s="15">
        <f t="shared" si="185"/>
        <v>0.05</v>
      </c>
      <c r="AE571" s="15">
        <f t="shared" si="186"/>
        <v>2.6845637583892617E-2</v>
      </c>
      <c r="AF571" s="16">
        <v>824.83333333329995</v>
      </c>
      <c r="AG571" s="17">
        <f t="shared" si="187"/>
        <v>19.638888888888093</v>
      </c>
      <c r="AH571" s="29">
        <v>1089</v>
      </c>
      <c r="AI571" s="17">
        <f t="shared" si="188"/>
        <v>25.928571428571427</v>
      </c>
      <c r="AJ571" s="19">
        <f t="shared" si="189"/>
        <v>0.75742271196813582</v>
      </c>
      <c r="AK571" s="20">
        <f>'Even Strength'!AA571+'Power Play'!R571+'Penalty Kill'!L571</f>
        <v>38.941176470588232</v>
      </c>
      <c r="AL571" s="19">
        <f t="shared" si="190"/>
        <v>2.8326578156016025</v>
      </c>
      <c r="AM571" s="15">
        <f>IF(('Even Strength'!BR571+'Power Play'!AK571+'Penalty Kill'!AG571)&gt;0,V571/('Even Strength'!BR571+'Power Play'!AK571+'Penalty Kill'!AG571),0)</f>
        <v>0.16</v>
      </c>
      <c r="AN571" s="15">
        <f>IF(('Even Strength'!BR571+'Power Play'!AK571+'Penalty Kill'!AG571)&gt;0,W571/('Even Strength'!BR571+'Power Play'!AK571+'Penalty Kill'!AG571),0)</f>
        <v>0.24</v>
      </c>
      <c r="AO571" s="15">
        <f t="shared" si="191"/>
        <v>0.4</v>
      </c>
      <c r="AP571" s="13">
        <v>0</v>
      </c>
      <c r="AQ571" s="13">
        <v>0</v>
      </c>
      <c r="AR571" s="21">
        <f t="shared" si="192"/>
        <v>0</v>
      </c>
      <c r="AS571" s="22">
        <v>0</v>
      </c>
      <c r="AT571" s="1"/>
      <c r="AU571" s="1"/>
      <c r="AV571">
        <v>51</v>
      </c>
      <c r="AW571" s="13">
        <v>21</v>
      </c>
      <c r="AX571" s="13">
        <v>49</v>
      </c>
      <c r="AY571" s="13">
        <v>23</v>
      </c>
      <c r="AZ571" s="13">
        <v>35</v>
      </c>
      <c r="BA571" s="13">
        <v>17</v>
      </c>
      <c r="BB571" s="16">
        <f t="shared" si="193"/>
        <v>3.7098403717924313</v>
      </c>
      <c r="BC571" s="17">
        <f t="shared" si="194"/>
        <v>1.5275813295615894</v>
      </c>
      <c r="BD571" s="17">
        <f t="shared" si="195"/>
        <v>3.5643564356437087</v>
      </c>
      <c r="BE571" s="17">
        <f t="shared" si="196"/>
        <v>1.6730652657103122</v>
      </c>
      <c r="BF571" s="17">
        <f t="shared" si="197"/>
        <v>2.545968882602649</v>
      </c>
      <c r="BG571" s="17">
        <f t="shared" si="198"/>
        <v>1.2366134572641438</v>
      </c>
      <c r="BH571" s="13">
        <v>12</v>
      </c>
      <c r="BI571" s="13">
        <v>6</v>
      </c>
      <c r="BJ571" s="13">
        <v>0</v>
      </c>
      <c r="BK571" s="13">
        <v>0</v>
      </c>
      <c r="BL571" s="13">
        <v>0</v>
      </c>
      <c r="BM571" s="13">
        <v>0</v>
      </c>
      <c r="BN571" s="13">
        <f t="shared" si="199"/>
        <v>82</v>
      </c>
      <c r="BO571" s="16">
        <v>2.2439999999999998</v>
      </c>
      <c r="BP571" s="1"/>
      <c r="BQ571" s="1"/>
      <c r="BR571" s="23" t="str">
        <f t="shared" si="200"/>
        <v xml:space="preserve"> </v>
      </c>
      <c r="BS571" s="1"/>
      <c r="BT571" s="13">
        <v>0</v>
      </c>
      <c r="BU571" s="13">
        <v>11</v>
      </c>
      <c r="BV571" s="13">
        <v>0</v>
      </c>
      <c r="BW571" s="13">
        <v>1</v>
      </c>
      <c r="BX571" s="13">
        <v>1</v>
      </c>
      <c r="BY571" s="13">
        <v>1</v>
      </c>
      <c r="BZ571" s="13">
        <v>0</v>
      </c>
      <c r="CA571" s="13">
        <v>0</v>
      </c>
      <c r="CB571" s="23">
        <f t="shared" si="201"/>
        <v>0</v>
      </c>
      <c r="CC571" s="16">
        <v>0.60000000000000009</v>
      </c>
      <c r="CD571" s="16">
        <v>0.9</v>
      </c>
      <c r="CE571" s="16">
        <v>1.5</v>
      </c>
      <c r="CF571" s="24">
        <f t="shared" si="202"/>
        <v>3.5714285714285712E-2</v>
      </c>
      <c r="CG571" s="24">
        <f t="shared" si="203"/>
        <v>0.10911295211154209</v>
      </c>
      <c r="CH571" s="25">
        <v>4</v>
      </c>
      <c r="CI571" s="16">
        <v>17.100000000000001</v>
      </c>
      <c r="CJ571" s="16">
        <v>17.8</v>
      </c>
      <c r="CK571" s="16">
        <v>-0.8</v>
      </c>
      <c r="CL571" s="16">
        <v>0.30000000000000004</v>
      </c>
      <c r="CM571" s="16">
        <v>1.2</v>
      </c>
      <c r="CN571" s="16">
        <v>0</v>
      </c>
      <c r="CO571" s="16">
        <v>1.5</v>
      </c>
      <c r="CP571" s="26">
        <f t="shared" si="204"/>
        <v>3.5714285714285712E-2</v>
      </c>
      <c r="CQ571" s="26">
        <f t="shared" si="205"/>
        <v>0.10911295211154209</v>
      </c>
      <c r="CR571" s="13">
        <v>0</v>
      </c>
      <c r="CS571" s="13">
        <v>0</v>
      </c>
      <c r="CT571" s="13">
        <v>0</v>
      </c>
      <c r="CU571" s="13">
        <v>0</v>
      </c>
      <c r="CV571" s="13">
        <v>-0.02</v>
      </c>
      <c r="CW571" s="13">
        <v>0.48</v>
      </c>
      <c r="CX571" s="13">
        <v>-4.0199999999999996</v>
      </c>
      <c r="CY571" s="13">
        <v>1.94</v>
      </c>
      <c r="CZ571" s="13">
        <v>-0.39</v>
      </c>
      <c r="DA571" s="13">
        <v>-2.0099999999999998</v>
      </c>
      <c r="DB571" s="27">
        <v>5.93</v>
      </c>
      <c r="DC571" s="27">
        <v>-14.66</v>
      </c>
      <c r="DD571" s="27">
        <v>20.6</v>
      </c>
      <c r="DE571" s="27">
        <v>1.9</v>
      </c>
      <c r="DF571" s="27">
        <v>9.16</v>
      </c>
      <c r="DG571" s="27">
        <v>-22.19</v>
      </c>
      <c r="DH571" s="27">
        <v>31.35</v>
      </c>
      <c r="DI571" s="27">
        <v>2.9</v>
      </c>
      <c r="DJ571" s="1">
        <v>186</v>
      </c>
      <c r="DK571" s="28">
        <v>38</v>
      </c>
      <c r="DL571" s="28" t="s">
        <v>2092</v>
      </c>
      <c r="DM571" s="1">
        <v>4.5</v>
      </c>
      <c r="DN571" s="1">
        <v>0.16500000000000001</v>
      </c>
      <c r="DO571" s="1">
        <v>0</v>
      </c>
      <c r="DP571" s="16">
        <f t="shared" si="206"/>
        <v>-6.9042553191489358</v>
      </c>
    </row>
    <row r="572" spans="1:120" x14ac:dyDescent="0.2">
      <c r="A572" s="13">
        <v>2</v>
      </c>
      <c r="B572" s="13" t="s">
        <v>2093</v>
      </c>
      <c r="C572" s="13" t="s">
        <v>836</v>
      </c>
      <c r="D572" s="13" t="s">
        <v>133</v>
      </c>
      <c r="E572" s="13" t="s">
        <v>123</v>
      </c>
      <c r="F572" s="1" t="s">
        <v>124</v>
      </c>
      <c r="G572" s="13">
        <v>72</v>
      </c>
      <c r="H572" s="13">
        <v>209</v>
      </c>
      <c r="I572" s="13" t="s">
        <v>150</v>
      </c>
      <c r="J572" s="13">
        <v>2005</v>
      </c>
      <c r="K572" s="13">
        <v>1</v>
      </c>
      <c r="L572" s="13">
        <v>28</v>
      </c>
      <c r="M572" s="1"/>
      <c r="N572" s="1">
        <v>28</v>
      </c>
      <c r="O572" s="13" t="s">
        <v>312</v>
      </c>
      <c r="P572" s="13" t="s">
        <v>2094</v>
      </c>
      <c r="Q572" s="1" t="str">
        <f t="shared" si="184"/>
        <v>WSH</v>
      </c>
      <c r="R572" s="13" t="s">
        <v>190</v>
      </c>
      <c r="S572" s="1"/>
      <c r="T572" s="13" t="s">
        <v>173</v>
      </c>
      <c r="U572" s="13">
        <v>82</v>
      </c>
      <c r="V572" s="13">
        <v>4</v>
      </c>
      <c r="W572" s="13">
        <v>27</v>
      </c>
      <c r="X572" s="14">
        <v>17</v>
      </c>
      <c r="Y572" s="13">
        <v>31</v>
      </c>
      <c r="Z572" s="13">
        <v>7</v>
      </c>
      <c r="AA572" s="1">
        <v>117</v>
      </c>
      <c r="AB572" s="14">
        <v>75</v>
      </c>
      <c r="AC572" s="14">
        <v>93</v>
      </c>
      <c r="AD572" s="15">
        <f t="shared" si="185"/>
        <v>3.4188034188034191E-2</v>
      </c>
      <c r="AE572" s="15">
        <f t="shared" si="186"/>
        <v>1.4035087719298246E-2</v>
      </c>
      <c r="AF572" s="16">
        <v>1833.0166666667001</v>
      </c>
      <c r="AG572" s="17">
        <f t="shared" si="187"/>
        <v>22.353861788618293</v>
      </c>
      <c r="AH572" s="29">
        <v>2254</v>
      </c>
      <c r="AI572" s="17">
        <f t="shared" si="188"/>
        <v>27.487804878048781</v>
      </c>
      <c r="AJ572" s="19">
        <f t="shared" si="189"/>
        <v>0.81322833481220058</v>
      </c>
      <c r="AK572" s="20">
        <f>'Even Strength'!AA572+'Power Play'!R572+'Penalty Kill'!L572</f>
        <v>175.02028985507246</v>
      </c>
      <c r="AL572" s="19">
        <f t="shared" si="190"/>
        <v>5.7289263007087525</v>
      </c>
      <c r="AM572" s="15">
        <f>IF(('Even Strength'!BR572+'Power Play'!AK572+'Penalty Kill'!AG572)&gt;0,V572/('Even Strength'!BR572+'Power Play'!AK572+'Penalty Kill'!AG572),0)</f>
        <v>6.4516129032258063E-2</v>
      </c>
      <c r="AN572" s="15">
        <f>IF(('Even Strength'!BR572+'Power Play'!AK572+'Penalty Kill'!AG572)&gt;0,W572/('Even Strength'!BR572+'Power Play'!AK572+'Penalty Kill'!AG572),0)</f>
        <v>0.43548387096774194</v>
      </c>
      <c r="AO572" s="15">
        <f t="shared" si="191"/>
        <v>0.5</v>
      </c>
      <c r="AP572" s="13">
        <v>0</v>
      </c>
      <c r="AQ572" s="13">
        <v>0</v>
      </c>
      <c r="AR572" s="21">
        <f t="shared" si="192"/>
        <v>0</v>
      </c>
      <c r="AS572" s="22">
        <v>0</v>
      </c>
      <c r="AT572" s="1"/>
      <c r="AU572" s="1"/>
      <c r="AV572">
        <v>211</v>
      </c>
      <c r="AW572" s="13">
        <v>143</v>
      </c>
      <c r="AX572" s="13">
        <v>106</v>
      </c>
      <c r="AY572" s="13">
        <v>75</v>
      </c>
      <c r="AZ572" s="13">
        <v>76</v>
      </c>
      <c r="BA572" s="13">
        <v>34</v>
      </c>
      <c r="BB572" s="16">
        <f t="shared" si="193"/>
        <v>6.906647511842829</v>
      </c>
      <c r="BC572" s="17">
        <f t="shared" si="194"/>
        <v>4.6808085032868458</v>
      </c>
      <c r="BD572" s="17">
        <f t="shared" si="195"/>
        <v>3.4696902192196202</v>
      </c>
      <c r="BE572" s="17">
        <f t="shared" si="196"/>
        <v>2.4549694947308631</v>
      </c>
      <c r="BF572" s="17">
        <f t="shared" si="197"/>
        <v>2.4877024213272749</v>
      </c>
      <c r="BG572" s="17">
        <f t="shared" si="198"/>
        <v>1.1129195042779914</v>
      </c>
      <c r="BH572" s="13">
        <v>47</v>
      </c>
      <c r="BI572" s="13">
        <v>21</v>
      </c>
      <c r="BJ572" s="13">
        <v>1</v>
      </c>
      <c r="BK572" s="13">
        <v>0</v>
      </c>
      <c r="BL572" s="13">
        <v>0</v>
      </c>
      <c r="BM572" s="13">
        <v>0</v>
      </c>
      <c r="BN572" s="13">
        <f t="shared" si="199"/>
        <v>297</v>
      </c>
      <c r="BO572" s="16">
        <v>-8.8339999999999996</v>
      </c>
      <c r="BP572" s="13">
        <v>1</v>
      </c>
      <c r="BQ572" s="13">
        <v>0</v>
      </c>
      <c r="BR572" s="23">
        <f t="shared" si="200"/>
        <v>0</v>
      </c>
      <c r="BS572" s="13">
        <v>0</v>
      </c>
      <c r="BT572" s="13">
        <v>0</v>
      </c>
      <c r="BU572" s="13">
        <v>21</v>
      </c>
      <c r="BV572" s="13">
        <v>0</v>
      </c>
      <c r="BW572" s="13">
        <v>1</v>
      </c>
      <c r="BX572" s="13">
        <v>0</v>
      </c>
      <c r="BY572" s="13">
        <v>0</v>
      </c>
      <c r="BZ572" s="13">
        <v>0</v>
      </c>
      <c r="CA572" s="13">
        <v>0</v>
      </c>
      <c r="CB572" s="23">
        <f t="shared" si="201"/>
        <v>0</v>
      </c>
      <c r="CC572" s="16">
        <v>1.6</v>
      </c>
      <c r="CD572" s="16">
        <v>4.4000000000000004</v>
      </c>
      <c r="CE572" s="16">
        <v>6</v>
      </c>
      <c r="CF572" s="24">
        <f t="shared" si="202"/>
        <v>7.3170731707317069E-2</v>
      </c>
      <c r="CG572" s="24">
        <f t="shared" si="203"/>
        <v>0.19639755957846908</v>
      </c>
      <c r="CH572" s="25">
        <v>4</v>
      </c>
      <c r="CI572" s="16">
        <v>31.6</v>
      </c>
      <c r="CJ572" s="16">
        <v>32.5</v>
      </c>
      <c r="CK572" s="16">
        <v>-0.1</v>
      </c>
      <c r="CL572" s="16">
        <v>4.0999999999999996</v>
      </c>
      <c r="CM572" s="16">
        <v>3.7</v>
      </c>
      <c r="CN572" s="16">
        <v>-0.30000000000000004</v>
      </c>
      <c r="CO572" s="16">
        <v>7.5</v>
      </c>
      <c r="CP572" s="26">
        <f t="shared" si="204"/>
        <v>9.1463414634146339E-2</v>
      </c>
      <c r="CQ572" s="26">
        <f t="shared" si="205"/>
        <v>0.24549694947308634</v>
      </c>
      <c r="CR572" s="13">
        <v>2</v>
      </c>
      <c r="CS572" s="13">
        <v>2</v>
      </c>
      <c r="CT572" s="13">
        <v>4</v>
      </c>
      <c r="CU572" s="13">
        <v>0</v>
      </c>
      <c r="CV572" s="13">
        <v>-1.34</v>
      </c>
      <c r="CW572" s="13">
        <v>0.01</v>
      </c>
      <c r="CX572" s="13">
        <v>-3.44</v>
      </c>
      <c r="CY572" s="13">
        <v>6.79</v>
      </c>
      <c r="CZ572" s="13">
        <v>-1.96</v>
      </c>
      <c r="DA572" s="13">
        <v>0.06</v>
      </c>
      <c r="DB572" s="27">
        <v>-28.82</v>
      </c>
      <c r="DC572" s="27">
        <v>-55.09</v>
      </c>
      <c r="DD572" s="27">
        <v>26.27</v>
      </c>
      <c r="DE572" s="27">
        <v>1.0900000000000001</v>
      </c>
      <c r="DF572" s="27">
        <v>-25.37</v>
      </c>
      <c r="DG572" s="27">
        <v>-36.94</v>
      </c>
      <c r="DH572" s="27">
        <v>11.57</v>
      </c>
      <c r="DI572" s="27">
        <v>0.48</v>
      </c>
      <c r="DJ572" s="1">
        <v>186</v>
      </c>
      <c r="DK572" s="1"/>
      <c r="DL572" s="1"/>
      <c r="DM572" s="1">
        <v>5.75</v>
      </c>
      <c r="DN572" s="1">
        <v>0</v>
      </c>
      <c r="DO572" s="1">
        <v>0</v>
      </c>
      <c r="DP572" s="16">
        <f t="shared" si="206"/>
        <v>-3.5638297872340434</v>
      </c>
    </row>
    <row r="573" spans="1:120" x14ac:dyDescent="0.2">
      <c r="A573" s="13">
        <v>64</v>
      </c>
      <c r="B573" s="13" t="s">
        <v>2095</v>
      </c>
      <c r="C573" s="13" t="s">
        <v>2096</v>
      </c>
      <c r="D573" s="13" t="s">
        <v>590</v>
      </c>
      <c r="E573" s="13" t="s">
        <v>123</v>
      </c>
      <c r="F573" s="1" t="s">
        <v>124</v>
      </c>
      <c r="G573" s="13">
        <v>74</v>
      </c>
      <c r="H573" s="13">
        <v>205</v>
      </c>
      <c r="I573" s="13" t="s">
        <v>150</v>
      </c>
      <c r="J573" s="13">
        <v>2011</v>
      </c>
      <c r="K573" s="13">
        <v>1</v>
      </c>
      <c r="L573" s="13">
        <v>21</v>
      </c>
      <c r="M573" s="13" t="s">
        <v>159</v>
      </c>
      <c r="N573" s="1">
        <v>21</v>
      </c>
      <c r="O573" s="13" t="s">
        <v>1025</v>
      </c>
      <c r="P573" s="13" t="s">
        <v>2097</v>
      </c>
      <c r="Q573" s="1" t="str">
        <f t="shared" si="184"/>
        <v>ANA</v>
      </c>
      <c r="R573" s="13" t="s">
        <v>334</v>
      </c>
      <c r="S573" s="1"/>
      <c r="T573" s="13" t="s">
        <v>154</v>
      </c>
      <c r="U573" s="13">
        <v>1</v>
      </c>
      <c r="V573" s="13">
        <v>0</v>
      </c>
      <c r="W573" s="13">
        <v>0</v>
      </c>
      <c r="X573" s="14">
        <v>0</v>
      </c>
      <c r="Y573" s="13">
        <v>0</v>
      </c>
      <c r="Z573" s="13">
        <v>0</v>
      </c>
      <c r="AA573" s="1">
        <v>0</v>
      </c>
      <c r="AB573" s="14">
        <v>1</v>
      </c>
      <c r="AC573" s="14">
        <v>0</v>
      </c>
      <c r="AD573" s="15">
        <f t="shared" si="185"/>
        <v>0</v>
      </c>
      <c r="AE573" s="15">
        <f t="shared" si="186"/>
        <v>0</v>
      </c>
      <c r="AF573" s="16">
        <v>6.9</v>
      </c>
      <c r="AG573" s="17">
        <f t="shared" si="187"/>
        <v>6.9</v>
      </c>
      <c r="AH573" s="29">
        <v>10</v>
      </c>
      <c r="AI573" s="17">
        <f t="shared" si="188"/>
        <v>10</v>
      </c>
      <c r="AJ573" s="19">
        <f t="shared" si="189"/>
        <v>0.69000000000000006</v>
      </c>
      <c r="AK573" s="20">
        <f>'Even Strength'!AA573+'Power Play'!R573+'Penalty Kill'!L573</f>
        <v>0</v>
      </c>
      <c r="AL573" s="19">
        <f t="shared" si="190"/>
        <v>0</v>
      </c>
      <c r="AM573" s="15">
        <f>IF(('Even Strength'!BR573+'Power Play'!AK573+'Penalty Kill'!AG573)&gt;0,V573/('Even Strength'!BR573+'Power Play'!AK573+'Penalty Kill'!AG573),0)</f>
        <v>0</v>
      </c>
      <c r="AN573" s="15">
        <f>IF(('Even Strength'!BR573+'Power Play'!AK573+'Penalty Kill'!AG573)&gt;0,W573/('Even Strength'!BR573+'Power Play'!AK573+'Penalty Kill'!AG573),0)</f>
        <v>0</v>
      </c>
      <c r="AO573" s="15">
        <f t="shared" si="191"/>
        <v>0</v>
      </c>
      <c r="AP573" s="13">
        <v>0</v>
      </c>
      <c r="AQ573" s="13">
        <v>0</v>
      </c>
      <c r="AR573" s="21">
        <f t="shared" si="192"/>
        <v>0</v>
      </c>
      <c r="AS573" s="22">
        <v>0</v>
      </c>
      <c r="AT573" s="1"/>
      <c r="AU573" s="1"/>
      <c r="AV573">
        <v>0</v>
      </c>
      <c r="AW573" s="13">
        <v>0</v>
      </c>
      <c r="AX573" s="13">
        <v>1</v>
      </c>
      <c r="AY573" s="13">
        <v>1</v>
      </c>
      <c r="AZ573" s="13">
        <v>0</v>
      </c>
      <c r="BA573" s="13">
        <v>0</v>
      </c>
      <c r="BB573" s="16">
        <f t="shared" si="193"/>
        <v>0</v>
      </c>
      <c r="BC573" s="17">
        <f t="shared" si="194"/>
        <v>0</v>
      </c>
      <c r="BD573" s="17">
        <f t="shared" si="195"/>
        <v>8.695652173913043</v>
      </c>
      <c r="BE573" s="17">
        <f t="shared" si="196"/>
        <v>8.695652173913043</v>
      </c>
      <c r="BF573" s="17">
        <f t="shared" si="197"/>
        <v>0</v>
      </c>
      <c r="BG573" s="17">
        <f t="shared" si="198"/>
        <v>0</v>
      </c>
      <c r="BH573" s="13">
        <v>0</v>
      </c>
      <c r="BI573" s="13">
        <v>0</v>
      </c>
      <c r="BJ573" s="13">
        <v>0</v>
      </c>
      <c r="BK573" s="13">
        <v>0</v>
      </c>
      <c r="BL573" s="13">
        <v>0</v>
      </c>
      <c r="BM573" s="13">
        <v>0</v>
      </c>
      <c r="BN573" s="13">
        <f t="shared" si="199"/>
        <v>1</v>
      </c>
      <c r="BO573" s="16">
        <v>0.98799999999999999</v>
      </c>
      <c r="BP573" s="1"/>
      <c r="BQ573" s="1"/>
      <c r="BR573" s="23" t="str">
        <f t="shared" si="200"/>
        <v xml:space="preserve"> </v>
      </c>
      <c r="BS573" s="1"/>
      <c r="BT573" s="13">
        <v>0</v>
      </c>
      <c r="BU573" s="13">
        <v>0</v>
      </c>
      <c r="BV573" s="13">
        <v>0</v>
      </c>
      <c r="BW573" s="13">
        <v>0</v>
      </c>
      <c r="BX573" s="13">
        <v>0</v>
      </c>
      <c r="BY573" s="13">
        <v>0</v>
      </c>
      <c r="BZ573" s="13">
        <v>0</v>
      </c>
      <c r="CA573" s="13">
        <v>0</v>
      </c>
      <c r="CB573" s="23">
        <f t="shared" si="201"/>
        <v>0</v>
      </c>
      <c r="CC573" s="16">
        <v>0</v>
      </c>
      <c r="CD573" s="16">
        <v>0</v>
      </c>
      <c r="CE573" s="16">
        <v>0</v>
      </c>
      <c r="CF573" s="24">
        <f t="shared" si="202"/>
        <v>0</v>
      </c>
      <c r="CG573" s="24">
        <f t="shared" si="203"/>
        <v>0</v>
      </c>
      <c r="CH573" s="25">
        <v>3</v>
      </c>
      <c r="CI573" s="16">
        <v>0.1</v>
      </c>
      <c r="CJ573" s="16">
        <v>0</v>
      </c>
      <c r="CK573" s="16">
        <v>0</v>
      </c>
      <c r="CL573" s="16">
        <v>0</v>
      </c>
      <c r="CM573" s="16">
        <v>0</v>
      </c>
      <c r="CN573" s="16">
        <v>0</v>
      </c>
      <c r="CO573" s="16">
        <v>0</v>
      </c>
      <c r="CP573" s="26">
        <f t="shared" si="204"/>
        <v>0</v>
      </c>
      <c r="CQ573" s="26">
        <f t="shared" si="205"/>
        <v>0</v>
      </c>
      <c r="CR573" s="13">
        <v>0</v>
      </c>
      <c r="CS573" s="13">
        <v>0</v>
      </c>
      <c r="CT573" s="13">
        <v>0</v>
      </c>
      <c r="CU573" s="13">
        <v>0</v>
      </c>
      <c r="CV573" s="13">
        <v>0</v>
      </c>
      <c r="CW573" s="13">
        <v>0</v>
      </c>
      <c r="CX573" s="13">
        <v>0</v>
      </c>
      <c r="CY573" s="13">
        <v>0</v>
      </c>
      <c r="CZ573" s="13">
        <v>0</v>
      </c>
      <c r="DA573" s="13">
        <v>0</v>
      </c>
      <c r="DB573" s="27">
        <v>-0.65</v>
      </c>
      <c r="DC573" s="27">
        <v>-2.08</v>
      </c>
      <c r="DD573" s="27">
        <v>1.42</v>
      </c>
      <c r="DE573" s="27">
        <v>11.45</v>
      </c>
      <c r="DF573" s="27">
        <v>-0.60000000000000009</v>
      </c>
      <c r="DG573" s="27">
        <v>-1.04</v>
      </c>
      <c r="DH573" s="27">
        <v>0.43</v>
      </c>
      <c r="DI573" s="27">
        <v>3.49</v>
      </c>
      <c r="DJ573" s="1">
        <v>5</v>
      </c>
      <c r="DK573" s="1"/>
      <c r="DL573" s="1"/>
      <c r="DM573" s="1">
        <v>2.9000000000000001E-2</v>
      </c>
      <c r="DN573" s="1">
        <v>0</v>
      </c>
      <c r="DO573" s="1">
        <v>0.21199999999999999</v>
      </c>
      <c r="DP573" s="16">
        <f t="shared" si="206"/>
        <v>-3.0244795241363535E-2</v>
      </c>
    </row>
    <row r="574" spans="1:120" ht="25.5" x14ac:dyDescent="0.2">
      <c r="A574" s="13">
        <v>71</v>
      </c>
      <c r="B574" s="13" t="s">
        <v>2098</v>
      </c>
      <c r="C574" s="13" t="s">
        <v>2099</v>
      </c>
      <c r="D574" s="13" t="s">
        <v>158</v>
      </c>
      <c r="E574" s="13" t="s">
        <v>141</v>
      </c>
      <c r="F574" s="1" t="s">
        <v>142</v>
      </c>
      <c r="G574" s="13">
        <v>75</v>
      </c>
      <c r="H574" s="13">
        <v>221</v>
      </c>
      <c r="I574" s="13" t="s">
        <v>125</v>
      </c>
      <c r="J574" s="13">
        <v>2009</v>
      </c>
      <c r="K574" s="13">
        <v>7</v>
      </c>
      <c r="L574" s="13">
        <v>186</v>
      </c>
      <c r="M574" s="1"/>
      <c r="N574" s="1">
        <v>25</v>
      </c>
      <c r="O574" s="13" t="s">
        <v>665</v>
      </c>
      <c r="P574" s="13" t="s">
        <v>2100</v>
      </c>
      <c r="Q574" s="1" t="str">
        <f t="shared" si="184"/>
        <v>LAK</v>
      </c>
      <c r="R574" s="13" t="s">
        <v>206</v>
      </c>
      <c r="S574" s="1"/>
      <c r="T574" s="13" t="s">
        <v>146</v>
      </c>
      <c r="U574" s="13">
        <v>60</v>
      </c>
      <c r="V574" s="13">
        <v>6</v>
      </c>
      <c r="W574" s="13">
        <v>3</v>
      </c>
      <c r="X574" s="14">
        <v>2</v>
      </c>
      <c r="Y574" s="13">
        <v>9</v>
      </c>
      <c r="Z574" s="13">
        <v>-6</v>
      </c>
      <c r="AA574" s="1">
        <v>44</v>
      </c>
      <c r="AB574" s="14">
        <v>23</v>
      </c>
      <c r="AC574" s="14">
        <v>22</v>
      </c>
      <c r="AD574" s="15">
        <f t="shared" si="185"/>
        <v>0.13636363636363635</v>
      </c>
      <c r="AE574" s="15">
        <f t="shared" si="186"/>
        <v>6.741573033707865E-2</v>
      </c>
      <c r="AF574" s="16">
        <v>597.86666666669998</v>
      </c>
      <c r="AG574" s="17">
        <f t="shared" si="187"/>
        <v>9.9644444444450002</v>
      </c>
      <c r="AH574" s="29">
        <v>773</v>
      </c>
      <c r="AI574" s="17">
        <f t="shared" si="188"/>
        <v>12.883333333333333</v>
      </c>
      <c r="AJ574" s="19">
        <f t="shared" si="189"/>
        <v>0.77343682621824061</v>
      </c>
      <c r="AK574" s="20">
        <f>'Even Strength'!AA574+'Power Play'!R574+'Penalty Kill'!L574</f>
        <v>34</v>
      </c>
      <c r="AL574" s="19">
        <f t="shared" si="190"/>
        <v>3.4121320249775082</v>
      </c>
      <c r="AM574" s="15">
        <f>IF(('Even Strength'!BR574+'Power Play'!AK574+'Penalty Kill'!AG574)&gt;0,V574/('Even Strength'!BR574+'Power Play'!AK574+'Penalty Kill'!AG574),0)</f>
        <v>0.42857142857142855</v>
      </c>
      <c r="AN574" s="15">
        <f>IF(('Even Strength'!BR574+'Power Play'!AK574+'Penalty Kill'!AG574)&gt;0,W574/('Even Strength'!BR574+'Power Play'!AK574+'Penalty Kill'!AG574),0)</f>
        <v>0.21428571428571427</v>
      </c>
      <c r="AO574" s="15">
        <f t="shared" si="191"/>
        <v>0.64285714285714279</v>
      </c>
      <c r="AP574" s="13">
        <v>1</v>
      </c>
      <c r="AQ574" s="13">
        <v>5</v>
      </c>
      <c r="AR574" s="21">
        <f t="shared" si="192"/>
        <v>0.16666666666666666</v>
      </c>
      <c r="AS574" s="22">
        <v>0.1</v>
      </c>
      <c r="AT574" s="1"/>
      <c r="AU574" s="1"/>
      <c r="AV574">
        <v>74</v>
      </c>
      <c r="AW574" s="13">
        <v>102</v>
      </c>
      <c r="AX574" s="13">
        <v>11</v>
      </c>
      <c r="AY574" s="13">
        <v>23</v>
      </c>
      <c r="AZ574" s="13">
        <v>16</v>
      </c>
      <c r="BA574" s="13">
        <v>11</v>
      </c>
      <c r="BB574" s="16">
        <f t="shared" si="193"/>
        <v>7.4264049955392828</v>
      </c>
      <c r="BC574" s="17">
        <f t="shared" si="194"/>
        <v>10.236396074932525</v>
      </c>
      <c r="BD574" s="17">
        <f t="shared" si="195"/>
        <v>1.103925066904488</v>
      </c>
      <c r="BE574" s="17">
        <f t="shared" si="196"/>
        <v>2.3082069580730207</v>
      </c>
      <c r="BF574" s="17">
        <f t="shared" si="197"/>
        <v>1.6057091882247099</v>
      </c>
      <c r="BG574" s="17">
        <f t="shared" si="198"/>
        <v>1.103925066904488</v>
      </c>
      <c r="BH574" s="13">
        <v>54</v>
      </c>
      <c r="BI574" s="13">
        <v>12</v>
      </c>
      <c r="BJ574" s="13">
        <v>4</v>
      </c>
      <c r="BK574" s="13">
        <v>1</v>
      </c>
      <c r="BL574" s="13">
        <v>0</v>
      </c>
      <c r="BM574" s="13">
        <v>0</v>
      </c>
      <c r="BN574" s="13">
        <f t="shared" si="199"/>
        <v>171</v>
      </c>
      <c r="BO574" s="16">
        <v>1.964</v>
      </c>
      <c r="BP574" s="1"/>
      <c r="BQ574" s="1"/>
      <c r="BR574" s="23" t="str">
        <f t="shared" si="200"/>
        <v xml:space="preserve"> </v>
      </c>
      <c r="BS574" s="1"/>
      <c r="BT574" s="13">
        <v>0</v>
      </c>
      <c r="BU574" s="13">
        <v>12</v>
      </c>
      <c r="BV574" s="13">
        <v>0</v>
      </c>
      <c r="BW574" s="13">
        <v>0</v>
      </c>
      <c r="BX574" s="13">
        <v>1</v>
      </c>
      <c r="BY574" s="13">
        <v>0</v>
      </c>
      <c r="BZ574" s="13">
        <v>0</v>
      </c>
      <c r="CA574" s="13">
        <v>0</v>
      </c>
      <c r="CB574" s="23">
        <f t="shared" si="201"/>
        <v>0</v>
      </c>
      <c r="CC574" s="16">
        <v>0</v>
      </c>
      <c r="CD574" s="16">
        <v>0.4</v>
      </c>
      <c r="CE574" s="16">
        <v>0.4</v>
      </c>
      <c r="CF574" s="24">
        <f t="shared" si="202"/>
        <v>6.6666666666666671E-3</v>
      </c>
      <c r="CG574" s="24">
        <f t="shared" si="203"/>
        <v>4.0142729705617747E-2</v>
      </c>
      <c r="CH574" s="25">
        <v>3</v>
      </c>
      <c r="CI574" s="16">
        <v>9.8000000000000007</v>
      </c>
      <c r="CJ574" s="16">
        <v>9.6999999999999993</v>
      </c>
      <c r="CK574" s="16">
        <v>-7</v>
      </c>
      <c r="CL574" s="16">
        <v>-0.30000000000000004</v>
      </c>
      <c r="CM574" s="16">
        <v>0.8</v>
      </c>
      <c r="CN574" s="16">
        <v>0</v>
      </c>
      <c r="CO574" s="16">
        <v>0.5</v>
      </c>
      <c r="CP574" s="26">
        <f t="shared" si="204"/>
        <v>8.3333333333333332E-3</v>
      </c>
      <c r="CQ574" s="26">
        <f t="shared" si="205"/>
        <v>5.0178412132022183E-2</v>
      </c>
      <c r="CR574" s="13">
        <v>0</v>
      </c>
      <c r="CS574" s="13">
        <v>0</v>
      </c>
      <c r="CT574" s="13">
        <v>1</v>
      </c>
      <c r="CU574" s="13">
        <v>-0.01</v>
      </c>
      <c r="CV574" s="13">
        <v>1.1299999999999999</v>
      </c>
      <c r="CW574" s="13">
        <v>-0.44</v>
      </c>
      <c r="CX574" s="13">
        <v>-1.24</v>
      </c>
      <c r="CY574" s="13">
        <v>-0.34</v>
      </c>
      <c r="CZ574" s="13">
        <v>0.67</v>
      </c>
      <c r="DA574" s="13">
        <v>-0.23</v>
      </c>
      <c r="DB574" s="27">
        <v>-70.77</v>
      </c>
      <c r="DC574" s="27">
        <v>33.369999999999997</v>
      </c>
      <c r="DD574" s="27">
        <v>-104.14</v>
      </c>
      <c r="DE574" s="27">
        <v>-10.72</v>
      </c>
      <c r="DF574" s="27">
        <v>-62.98</v>
      </c>
      <c r="DG574" s="27">
        <v>26.36</v>
      </c>
      <c r="DH574" s="27">
        <v>-89.34</v>
      </c>
      <c r="DI574" s="27">
        <v>-9.1999999999999993</v>
      </c>
      <c r="DJ574" s="1">
        <v>186</v>
      </c>
      <c r="DK574" s="1"/>
      <c r="DL574" s="1"/>
      <c r="DM574" s="1">
        <v>0.7</v>
      </c>
      <c r="DN574" s="1">
        <v>0</v>
      </c>
      <c r="DO574" s="1">
        <v>0</v>
      </c>
      <c r="DP574" s="16">
        <f t="shared" si="206"/>
        <v>0.18085106382978744</v>
      </c>
    </row>
    <row r="575" spans="1:120" x14ac:dyDescent="0.2">
      <c r="A575" s="13">
        <v>42</v>
      </c>
      <c r="B575" s="13" t="s">
        <v>2101</v>
      </c>
      <c r="C575" s="13" t="s">
        <v>1334</v>
      </c>
      <c r="D575" s="1"/>
      <c r="E575" s="13" t="s">
        <v>197</v>
      </c>
      <c r="F575" s="1" t="s">
        <v>198</v>
      </c>
      <c r="G575" s="13">
        <v>73</v>
      </c>
      <c r="H575" s="13">
        <v>189</v>
      </c>
      <c r="I575" s="13" t="s">
        <v>125</v>
      </c>
      <c r="J575" s="13">
        <v>2010</v>
      </c>
      <c r="K575" s="13">
        <v>3</v>
      </c>
      <c r="L575" s="13">
        <v>90</v>
      </c>
      <c r="M575" s="13" t="s">
        <v>159</v>
      </c>
      <c r="N575" s="1">
        <v>22</v>
      </c>
      <c r="O575" s="13" t="s">
        <v>199</v>
      </c>
      <c r="P575" s="13" t="s">
        <v>2102</v>
      </c>
      <c r="Q575" s="1" t="str">
        <f t="shared" si="184"/>
        <v>CHI</v>
      </c>
      <c r="R575" s="13" t="s">
        <v>322</v>
      </c>
      <c r="S575" s="1"/>
      <c r="T575" s="13" t="s">
        <v>207</v>
      </c>
      <c r="U575" s="13">
        <v>38</v>
      </c>
      <c r="V575" s="13">
        <v>0</v>
      </c>
      <c r="W575" s="13">
        <v>3</v>
      </c>
      <c r="X575" s="14">
        <v>1</v>
      </c>
      <c r="Y575" s="13">
        <v>3</v>
      </c>
      <c r="Z575" s="13">
        <v>-5</v>
      </c>
      <c r="AA575" s="1">
        <v>42</v>
      </c>
      <c r="AB575" s="14">
        <v>20</v>
      </c>
      <c r="AC575" s="14">
        <v>25</v>
      </c>
      <c r="AD575" s="15">
        <f t="shared" si="185"/>
        <v>0</v>
      </c>
      <c r="AE575" s="15">
        <f t="shared" si="186"/>
        <v>0</v>
      </c>
      <c r="AF575" s="16">
        <v>416.8</v>
      </c>
      <c r="AG575" s="17">
        <f t="shared" si="187"/>
        <v>10.968421052631578</v>
      </c>
      <c r="AH575" s="29">
        <v>642</v>
      </c>
      <c r="AI575" s="17">
        <f t="shared" si="188"/>
        <v>16.894736842105264</v>
      </c>
      <c r="AJ575" s="19">
        <f t="shared" si="189"/>
        <v>0.6492211838006231</v>
      </c>
      <c r="AK575" s="20">
        <f>'Even Strength'!AA575+'Power Play'!R575+'Penalty Kill'!L575</f>
        <v>0</v>
      </c>
      <c r="AL575" s="19">
        <f t="shared" si="190"/>
        <v>0</v>
      </c>
      <c r="AM575" s="15">
        <f>IF(('Even Strength'!BR575+'Power Play'!AK575+'Penalty Kill'!AG575)&gt;0,V575/('Even Strength'!BR575+'Power Play'!AK575+'Penalty Kill'!AG575),0)</f>
        <v>0</v>
      </c>
      <c r="AN575" s="15">
        <f>IF(('Even Strength'!BR575+'Power Play'!AK575+'Penalty Kill'!AG575)&gt;0,W575/('Even Strength'!BR575+'Power Play'!AK575+'Penalty Kill'!AG575),0)</f>
        <v>0.75</v>
      </c>
      <c r="AO575" s="15">
        <f t="shared" si="191"/>
        <v>0.75</v>
      </c>
      <c r="AP575" s="13">
        <v>2</v>
      </c>
      <c r="AQ575" s="13">
        <v>8</v>
      </c>
      <c r="AR575" s="21">
        <f t="shared" si="192"/>
        <v>0.2</v>
      </c>
      <c r="AS575" s="22">
        <v>0.4</v>
      </c>
      <c r="AT575" s="1"/>
      <c r="AU575" s="1"/>
      <c r="AV575">
        <v>51</v>
      </c>
      <c r="AW575" s="13">
        <v>73</v>
      </c>
      <c r="AX575" s="13">
        <v>17</v>
      </c>
      <c r="AY575" s="13">
        <v>20</v>
      </c>
      <c r="AZ575" s="13">
        <v>3</v>
      </c>
      <c r="BA575" s="13">
        <v>12</v>
      </c>
      <c r="BB575" s="16">
        <f t="shared" si="193"/>
        <v>7.3416506717850289</v>
      </c>
      <c r="BC575" s="17">
        <f t="shared" si="194"/>
        <v>10.508637236084454</v>
      </c>
      <c r="BD575" s="17">
        <f t="shared" si="195"/>
        <v>2.4472168905950098</v>
      </c>
      <c r="BE575" s="17">
        <f t="shared" si="196"/>
        <v>2.8790786948176583</v>
      </c>
      <c r="BF575" s="17">
        <f t="shared" si="197"/>
        <v>0.43186180422264869</v>
      </c>
      <c r="BG575" s="17">
        <f t="shared" si="198"/>
        <v>1.7274472168905948</v>
      </c>
      <c r="BH575" s="13">
        <v>4</v>
      </c>
      <c r="BI575" s="13">
        <v>2</v>
      </c>
      <c r="BJ575" s="13">
        <v>0</v>
      </c>
      <c r="BK575" s="13">
        <v>0</v>
      </c>
      <c r="BL575" s="13">
        <v>0</v>
      </c>
      <c r="BM575" s="13">
        <v>0</v>
      </c>
      <c r="BN575" s="13">
        <f t="shared" si="199"/>
        <v>94</v>
      </c>
      <c r="BO575" s="16">
        <v>3.3380000000000001</v>
      </c>
      <c r="BP575" s="1"/>
      <c r="BQ575" s="1"/>
      <c r="BR575" s="23" t="str">
        <f t="shared" si="200"/>
        <v xml:space="preserve"> </v>
      </c>
      <c r="BS575" s="1"/>
      <c r="BT575" s="13">
        <v>0</v>
      </c>
      <c r="BU575" s="13">
        <v>5</v>
      </c>
      <c r="BV575" s="13">
        <v>0</v>
      </c>
      <c r="BW575" s="13">
        <v>0</v>
      </c>
      <c r="BX575" s="13">
        <v>0</v>
      </c>
      <c r="BY575" s="13">
        <v>0</v>
      </c>
      <c r="BZ575" s="13">
        <v>0</v>
      </c>
      <c r="CA575" s="13">
        <v>0</v>
      </c>
      <c r="CB575" s="23">
        <f t="shared" si="201"/>
        <v>0</v>
      </c>
      <c r="CC575" s="16">
        <v>-0.8</v>
      </c>
      <c r="CD575" s="16">
        <v>0.30000000000000004</v>
      </c>
      <c r="CE575" s="16">
        <v>-0.60000000000000009</v>
      </c>
      <c r="CF575" s="24">
        <f t="shared" si="202"/>
        <v>-1.578947368421053E-2</v>
      </c>
      <c r="CG575" s="24">
        <f t="shared" si="203"/>
        <v>-8.6372360844529761E-2</v>
      </c>
      <c r="CH575" s="25">
        <v>5</v>
      </c>
      <c r="CI575" s="16">
        <v>6</v>
      </c>
      <c r="CJ575" s="16">
        <v>6.4</v>
      </c>
      <c r="CK575" s="16">
        <v>-6.6</v>
      </c>
      <c r="CL575" s="16">
        <v>-1.6</v>
      </c>
      <c r="CM575" s="16">
        <v>0.30000000000000004</v>
      </c>
      <c r="CN575" s="16">
        <v>0</v>
      </c>
      <c r="CO575" s="16">
        <v>-1.4</v>
      </c>
      <c r="CP575" s="26">
        <f t="shared" si="204"/>
        <v>-3.6842105263157891E-2</v>
      </c>
      <c r="CQ575" s="26">
        <f t="shared" si="205"/>
        <v>-0.20153550863723607</v>
      </c>
      <c r="CR575" s="13">
        <v>0</v>
      </c>
      <c r="CS575" s="13">
        <v>0</v>
      </c>
      <c r="CT575" s="13">
        <v>0</v>
      </c>
      <c r="CU575" s="13">
        <v>-0.02</v>
      </c>
      <c r="CV575" s="13">
        <v>-0.14000000000000001</v>
      </c>
      <c r="CW575" s="13">
        <v>0.79</v>
      </c>
      <c r="CX575" s="13">
        <v>0.13</v>
      </c>
      <c r="CY575" s="13">
        <v>1.25</v>
      </c>
      <c r="CZ575" s="13">
        <v>-3.17</v>
      </c>
      <c r="DA575" s="13">
        <v>-1.1599999999999999</v>
      </c>
      <c r="DB575" s="27">
        <v>31.82</v>
      </c>
      <c r="DC575" s="27">
        <v>-45.93</v>
      </c>
      <c r="DD575" s="27">
        <v>77.760000000000005</v>
      </c>
      <c r="DE575" s="27">
        <v>11.56</v>
      </c>
      <c r="DF575" s="27">
        <v>32.68</v>
      </c>
      <c r="DG575" s="27">
        <v>-36.14</v>
      </c>
      <c r="DH575" s="27">
        <v>68.819999999999993</v>
      </c>
      <c r="DI575" s="27">
        <v>10.23</v>
      </c>
      <c r="DJ575" s="1">
        <v>130</v>
      </c>
      <c r="DK575" s="28">
        <v>6</v>
      </c>
      <c r="DL575" s="28" t="s">
        <v>379</v>
      </c>
      <c r="DM575" s="1">
        <v>0.52400000000000002</v>
      </c>
      <c r="DN575" s="1">
        <v>5.6000000000000001E-2</v>
      </c>
      <c r="DO575" s="1">
        <v>0.15</v>
      </c>
      <c r="DP575" s="16">
        <f t="shared" si="206"/>
        <v>-1.6970029741477921</v>
      </c>
    </row>
    <row r="576" spans="1:120" x14ac:dyDescent="0.2">
      <c r="A576" s="13">
        <v>93</v>
      </c>
      <c r="B576" s="13" t="s">
        <v>2103</v>
      </c>
      <c r="C576" s="13" t="s">
        <v>186</v>
      </c>
      <c r="D576" s="13" t="s">
        <v>187</v>
      </c>
      <c r="E576" s="13" t="s">
        <v>141</v>
      </c>
      <c r="F576" s="1" t="s">
        <v>142</v>
      </c>
      <c r="G576" s="13">
        <v>72</v>
      </c>
      <c r="H576" s="13">
        <v>190</v>
      </c>
      <c r="I576" s="13" t="s">
        <v>125</v>
      </c>
      <c r="J576" s="13">
        <v>2011</v>
      </c>
      <c r="K576" s="13">
        <v>1</v>
      </c>
      <c r="L576" s="13">
        <v>1</v>
      </c>
      <c r="M576" s="1"/>
      <c r="N576" s="1">
        <v>21</v>
      </c>
      <c r="O576" s="13" t="s">
        <v>519</v>
      </c>
      <c r="P576" s="13" t="s">
        <v>2104</v>
      </c>
      <c r="Q576" s="1" t="str">
        <f t="shared" si="184"/>
        <v>EDM</v>
      </c>
      <c r="R576" s="13" t="s">
        <v>136</v>
      </c>
      <c r="S576" s="1"/>
      <c r="T576" s="13" t="s">
        <v>146</v>
      </c>
      <c r="U576" s="13">
        <v>76</v>
      </c>
      <c r="V576" s="13">
        <v>24</v>
      </c>
      <c r="W576" s="13">
        <v>32</v>
      </c>
      <c r="X576" s="14">
        <v>15</v>
      </c>
      <c r="Y576" s="13">
        <v>56</v>
      </c>
      <c r="Z576" s="13">
        <v>-12</v>
      </c>
      <c r="AA576" s="1">
        <v>189</v>
      </c>
      <c r="AB576" s="14">
        <v>62</v>
      </c>
      <c r="AC576" s="14">
        <v>108</v>
      </c>
      <c r="AD576" s="15">
        <f t="shared" si="185"/>
        <v>0.12698412698412698</v>
      </c>
      <c r="AE576" s="15">
        <f t="shared" si="186"/>
        <v>6.6852367688022288E-2</v>
      </c>
      <c r="AF576" s="16">
        <v>1568.7166666666999</v>
      </c>
      <c r="AG576" s="17">
        <f t="shared" si="187"/>
        <v>20.641008771930263</v>
      </c>
      <c r="AH576" s="29">
        <v>2028</v>
      </c>
      <c r="AI576" s="17">
        <f t="shared" si="188"/>
        <v>26.684210526315791</v>
      </c>
      <c r="AJ576" s="19">
        <f t="shared" si="189"/>
        <v>0.773528928336637</v>
      </c>
      <c r="AK576" s="20">
        <f>'Even Strength'!AA576+'Power Play'!R576+'Penalty Kill'!L576</f>
        <v>145.06187290969899</v>
      </c>
      <c r="AL576" s="19">
        <f t="shared" si="190"/>
        <v>5.5483010791719902</v>
      </c>
      <c r="AM576" s="15">
        <f>IF(('Even Strength'!BR576+'Power Play'!AK576+'Penalty Kill'!AG576)&gt;0,V576/('Even Strength'!BR576+'Power Play'!AK576+'Penalty Kill'!AG576),0)</f>
        <v>0.31578947368421051</v>
      </c>
      <c r="AN576" s="15">
        <f>IF(('Even Strength'!BR576+'Power Play'!AK576+'Penalty Kill'!AG576)&gt;0,W576/('Even Strength'!BR576+'Power Play'!AK576+'Penalty Kill'!AG576),0)</f>
        <v>0.42105263157894735</v>
      </c>
      <c r="AO576" s="15">
        <f t="shared" si="191"/>
        <v>0.73684210526315785</v>
      </c>
      <c r="AP576" s="13">
        <v>620</v>
      </c>
      <c r="AQ576" s="13">
        <v>736</v>
      </c>
      <c r="AR576" s="21">
        <f t="shared" si="192"/>
        <v>0.45722713864306785</v>
      </c>
      <c r="AS576" s="22">
        <v>29.4</v>
      </c>
      <c r="AT576" s="13">
        <v>39</v>
      </c>
      <c r="AU576" s="13">
        <v>19</v>
      </c>
      <c r="AV576">
        <v>94</v>
      </c>
      <c r="AW576" s="13">
        <v>92</v>
      </c>
      <c r="AX576" s="13">
        <v>37</v>
      </c>
      <c r="AY576" s="13">
        <v>62</v>
      </c>
      <c r="AZ576" s="13">
        <v>43</v>
      </c>
      <c r="BA576" s="13">
        <v>54</v>
      </c>
      <c r="BB576" s="16">
        <f t="shared" si="193"/>
        <v>3.5952955175673624</v>
      </c>
      <c r="BC576" s="17">
        <f t="shared" si="194"/>
        <v>3.518799868257418</v>
      </c>
      <c r="BD576" s="17">
        <f t="shared" si="195"/>
        <v>1.4151695122339618</v>
      </c>
      <c r="BE576" s="17">
        <f t="shared" si="196"/>
        <v>2.37136512860826</v>
      </c>
      <c r="BF576" s="17">
        <f t="shared" si="197"/>
        <v>1.6446564601637934</v>
      </c>
      <c r="BG576" s="17">
        <f t="shared" si="198"/>
        <v>2.0653825313684844</v>
      </c>
      <c r="BH576" s="13">
        <v>25</v>
      </c>
      <c r="BI576" s="13">
        <v>10</v>
      </c>
      <c r="BJ576" s="13">
        <v>1</v>
      </c>
      <c r="BK576" s="13">
        <v>0</v>
      </c>
      <c r="BL576" s="13">
        <v>0</v>
      </c>
      <c r="BM576" s="13">
        <v>0</v>
      </c>
      <c r="BN576" s="13">
        <f t="shared" si="199"/>
        <v>155</v>
      </c>
      <c r="BO576" s="16">
        <v>9.6229999999999993</v>
      </c>
      <c r="BP576" s="13">
        <v>5</v>
      </c>
      <c r="BQ576" s="13">
        <v>1</v>
      </c>
      <c r="BR576" s="23">
        <f t="shared" si="200"/>
        <v>0.2</v>
      </c>
      <c r="BS576" s="13">
        <v>0</v>
      </c>
      <c r="BT576" s="13">
        <v>4</v>
      </c>
      <c r="BU576" s="13">
        <v>20</v>
      </c>
      <c r="BV576" s="13">
        <v>1</v>
      </c>
      <c r="BW576" s="13">
        <v>0</v>
      </c>
      <c r="BX576" s="13">
        <v>2</v>
      </c>
      <c r="BY576" s="13">
        <v>0</v>
      </c>
      <c r="BZ576" s="13">
        <v>0</v>
      </c>
      <c r="CA576" s="13">
        <v>0</v>
      </c>
      <c r="CB576" s="23">
        <f t="shared" si="201"/>
        <v>0</v>
      </c>
      <c r="CC576" s="16">
        <v>4.8</v>
      </c>
      <c r="CD576" s="16">
        <v>1.4</v>
      </c>
      <c r="CE576" s="16">
        <v>6.2</v>
      </c>
      <c r="CF576" s="24">
        <f t="shared" si="202"/>
        <v>8.1578947368421056E-2</v>
      </c>
      <c r="CG576" s="24">
        <f t="shared" si="203"/>
        <v>0.23713651286082604</v>
      </c>
      <c r="CH576" s="25">
        <v>6</v>
      </c>
      <c r="CI576" s="16">
        <v>37.4</v>
      </c>
      <c r="CJ576" s="16">
        <v>36</v>
      </c>
      <c r="CK576" s="16">
        <v>13.8</v>
      </c>
      <c r="CL576" s="16">
        <v>7.4</v>
      </c>
      <c r="CM576" s="16">
        <v>4.3</v>
      </c>
      <c r="CN576" s="16">
        <v>-0.4</v>
      </c>
      <c r="CO576" s="16">
        <v>11.2</v>
      </c>
      <c r="CP576" s="26">
        <f t="shared" si="204"/>
        <v>0.14736842105263157</v>
      </c>
      <c r="CQ576" s="26">
        <f t="shared" si="205"/>
        <v>0.42837563613568563</v>
      </c>
      <c r="CR576" s="13">
        <v>4</v>
      </c>
      <c r="CS576" s="13">
        <v>3</v>
      </c>
      <c r="CT576" s="13">
        <v>3</v>
      </c>
      <c r="CU576" s="13">
        <v>0.14000000000000001</v>
      </c>
      <c r="CV576" s="13">
        <v>-0.5</v>
      </c>
      <c r="CW576" s="13">
        <v>3.09</v>
      </c>
      <c r="CX576" s="13">
        <v>5.21</v>
      </c>
      <c r="CY576" s="13">
        <v>-0.66</v>
      </c>
      <c r="CZ576" s="13">
        <v>3.14</v>
      </c>
      <c r="DA576" s="13">
        <v>10.42</v>
      </c>
      <c r="DB576" s="27">
        <v>-60.61</v>
      </c>
      <c r="DC576" s="27">
        <v>12.35</v>
      </c>
      <c r="DD576" s="27">
        <v>-72.959999999999994</v>
      </c>
      <c r="DE576" s="27">
        <v>-3.78</v>
      </c>
      <c r="DF576" s="27">
        <v>-78.48</v>
      </c>
      <c r="DG576" s="27">
        <v>8.2100000000000009</v>
      </c>
      <c r="DH576" s="27">
        <v>-86.69</v>
      </c>
      <c r="DI576" s="27">
        <v>-4.49</v>
      </c>
      <c r="DJ576" s="1">
        <v>186</v>
      </c>
      <c r="DK576" s="28">
        <v>6</v>
      </c>
      <c r="DL576" s="28" t="s">
        <v>937</v>
      </c>
      <c r="DM576" s="1">
        <v>6</v>
      </c>
      <c r="DN576" s="1">
        <v>0.29299999999999998</v>
      </c>
      <c r="DO576" s="1">
        <v>0</v>
      </c>
      <c r="DP576" s="16">
        <f t="shared" si="206"/>
        <v>-0.39574468085106496</v>
      </c>
    </row>
    <row r="577" spans="1:120" x14ac:dyDescent="0.2">
      <c r="A577" s="13">
        <v>25</v>
      </c>
      <c r="B577" s="13" t="s">
        <v>2105</v>
      </c>
      <c r="C577" s="13" t="s">
        <v>689</v>
      </c>
      <c r="D577" s="13" t="s">
        <v>158</v>
      </c>
      <c r="E577" s="13" t="s">
        <v>141</v>
      </c>
      <c r="F577" s="1" t="s">
        <v>142</v>
      </c>
      <c r="G577" s="13">
        <v>76</v>
      </c>
      <c r="H577" s="13">
        <v>205</v>
      </c>
      <c r="I577" s="13" t="s">
        <v>125</v>
      </c>
      <c r="J577" s="13">
        <v>2013</v>
      </c>
      <c r="K577" s="13">
        <v>1</v>
      </c>
      <c r="L577" s="13">
        <v>7</v>
      </c>
      <c r="M577" s="13" t="s">
        <v>159</v>
      </c>
      <c r="N577" s="1">
        <v>19</v>
      </c>
      <c r="O577" s="13" t="s">
        <v>2106</v>
      </c>
      <c r="P577" s="13" t="s">
        <v>2107</v>
      </c>
      <c r="Q577" s="1" t="str">
        <f t="shared" si="184"/>
        <v>EDM</v>
      </c>
      <c r="R577" s="13" t="s">
        <v>136</v>
      </c>
      <c r="S577" s="1"/>
      <c r="T577" s="13" t="s">
        <v>173</v>
      </c>
      <c r="U577" s="13">
        <v>2</v>
      </c>
      <c r="V577" s="13">
        <v>0</v>
      </c>
      <c r="W577" s="13">
        <v>0</v>
      </c>
      <c r="X577" s="14">
        <v>0</v>
      </c>
      <c r="Y577" s="13">
        <v>0</v>
      </c>
      <c r="Z577" s="13">
        <v>-2</v>
      </c>
      <c r="AA577" s="1">
        <v>2</v>
      </c>
      <c r="AB577" s="14">
        <v>0</v>
      </c>
      <c r="AC577" s="14">
        <v>2</v>
      </c>
      <c r="AD577" s="15">
        <f t="shared" si="185"/>
        <v>0</v>
      </c>
      <c r="AE577" s="15">
        <f t="shared" si="186"/>
        <v>0</v>
      </c>
      <c r="AF577" s="16">
        <v>33.983333333300003</v>
      </c>
      <c r="AG577" s="17">
        <f t="shared" si="187"/>
        <v>16.991666666650001</v>
      </c>
      <c r="AH577" s="29">
        <v>49</v>
      </c>
      <c r="AI577" s="17">
        <f t="shared" si="188"/>
        <v>24.5</v>
      </c>
      <c r="AJ577" s="19">
        <f t="shared" si="189"/>
        <v>0.69353741496530619</v>
      </c>
      <c r="AK577" s="20">
        <f>'Even Strength'!AA577+'Power Play'!R577+'Penalty Kill'!L577</f>
        <v>0</v>
      </c>
      <c r="AL577" s="19">
        <f t="shared" si="190"/>
        <v>0</v>
      </c>
      <c r="AM577" s="15">
        <f>IF(('Even Strength'!BR577+'Power Play'!AK577+'Penalty Kill'!AG577)&gt;0,V577/('Even Strength'!BR577+'Power Play'!AK577+'Penalty Kill'!AG577),0)</f>
        <v>0</v>
      </c>
      <c r="AN577" s="15">
        <f>IF(('Even Strength'!BR577+'Power Play'!AK577+'Penalty Kill'!AG577)&gt;0,W577/('Even Strength'!BR577+'Power Play'!AK577+'Penalty Kill'!AG577),0)</f>
        <v>0</v>
      </c>
      <c r="AO577" s="15">
        <f t="shared" si="191"/>
        <v>0</v>
      </c>
      <c r="AP577" s="13">
        <v>0</v>
      </c>
      <c r="AQ577" s="13">
        <v>0</v>
      </c>
      <c r="AR577" s="21">
        <f t="shared" si="192"/>
        <v>0</v>
      </c>
      <c r="AS577" s="22">
        <v>0</v>
      </c>
      <c r="AT577" s="1"/>
      <c r="AU577" s="1"/>
      <c r="AV577">
        <v>1</v>
      </c>
      <c r="AW577" s="13">
        <v>5</v>
      </c>
      <c r="AX577" s="13">
        <v>0</v>
      </c>
      <c r="AY577" s="13">
        <v>0</v>
      </c>
      <c r="AZ577" s="13">
        <v>0</v>
      </c>
      <c r="BA577" s="13">
        <v>0</v>
      </c>
      <c r="BB577" s="16">
        <f t="shared" si="193"/>
        <v>1.7655713585108046</v>
      </c>
      <c r="BC577" s="17">
        <f t="shared" si="194"/>
        <v>8.827856792554023</v>
      </c>
      <c r="BD577" s="17">
        <f t="shared" si="195"/>
        <v>0</v>
      </c>
      <c r="BE577" s="17">
        <f t="shared" si="196"/>
        <v>0</v>
      </c>
      <c r="BF577" s="17">
        <f t="shared" si="197"/>
        <v>0</v>
      </c>
      <c r="BG577" s="17">
        <f t="shared" si="198"/>
        <v>0</v>
      </c>
      <c r="BH577" s="13">
        <v>0</v>
      </c>
      <c r="BI577" s="13">
        <v>0</v>
      </c>
      <c r="BJ577" s="13">
        <v>0</v>
      </c>
      <c r="BK577" s="13">
        <v>0</v>
      </c>
      <c r="BL577" s="13">
        <v>0</v>
      </c>
      <c r="BM577" s="13">
        <v>0</v>
      </c>
      <c r="BN577" s="13">
        <f t="shared" si="199"/>
        <v>5</v>
      </c>
      <c r="BO577" s="16">
        <v>0.158</v>
      </c>
      <c r="BP577" s="1"/>
      <c r="BQ577" s="1"/>
      <c r="BR577" s="23" t="str">
        <f t="shared" si="200"/>
        <v xml:space="preserve"> </v>
      </c>
      <c r="BS577" s="1"/>
      <c r="BT577" s="13">
        <v>0</v>
      </c>
      <c r="BU577" s="13">
        <v>0</v>
      </c>
      <c r="BV577" s="13">
        <v>0</v>
      </c>
      <c r="BW577" s="13">
        <v>0</v>
      </c>
      <c r="BX577" s="13">
        <v>0</v>
      </c>
      <c r="BY577" s="13">
        <v>0</v>
      </c>
      <c r="BZ577" s="13">
        <v>0</v>
      </c>
      <c r="CA577" s="13">
        <v>0</v>
      </c>
      <c r="CB577" s="23">
        <f t="shared" si="201"/>
        <v>0</v>
      </c>
      <c r="CC577" s="16">
        <v>0</v>
      </c>
      <c r="CD577" s="16">
        <v>-0.1</v>
      </c>
      <c r="CE577" s="16">
        <v>-0.1</v>
      </c>
      <c r="CF577" s="24">
        <f t="shared" si="202"/>
        <v>-0.05</v>
      </c>
      <c r="CG577" s="24">
        <f t="shared" si="203"/>
        <v>-0.17655713585108049</v>
      </c>
      <c r="CH577" s="25">
        <v>2</v>
      </c>
      <c r="CI577" s="16">
        <v>1.2</v>
      </c>
      <c r="CJ577" s="16">
        <v>1.4</v>
      </c>
      <c r="CK577" s="16">
        <v>-0.8</v>
      </c>
      <c r="CL577" s="16">
        <v>-0.30000000000000004</v>
      </c>
      <c r="CM577" s="16">
        <v>0</v>
      </c>
      <c r="CN577" s="16">
        <v>0</v>
      </c>
      <c r="CO577" s="16">
        <v>-0.30000000000000004</v>
      </c>
      <c r="CP577" s="26">
        <f t="shared" si="204"/>
        <v>-0.15000000000000002</v>
      </c>
      <c r="CQ577" s="26">
        <f t="shared" si="205"/>
        <v>-0.52967140755324149</v>
      </c>
      <c r="CR577" s="13">
        <v>0</v>
      </c>
      <c r="CS577" s="13">
        <v>0</v>
      </c>
      <c r="CT577" s="13">
        <v>0</v>
      </c>
      <c r="CU577" s="13">
        <v>0</v>
      </c>
      <c r="CV577" s="13">
        <v>-0.04</v>
      </c>
      <c r="CW577" s="13">
        <v>7.0000000000000007E-2</v>
      </c>
      <c r="CX577" s="13">
        <v>0</v>
      </c>
      <c r="CY577" s="13">
        <v>0</v>
      </c>
      <c r="CZ577" s="13">
        <v>-0.05</v>
      </c>
      <c r="DA577" s="13">
        <v>-0.02</v>
      </c>
      <c r="DB577" s="27">
        <v>4.17</v>
      </c>
      <c r="DC577" s="27">
        <v>-2.56</v>
      </c>
      <c r="DD577" s="27">
        <v>6.73</v>
      </c>
      <c r="DE577" s="27">
        <v>13.27</v>
      </c>
      <c r="DF577" s="27">
        <v>5.38</v>
      </c>
      <c r="DG577" s="27">
        <v>3.2</v>
      </c>
      <c r="DH577" s="27">
        <v>2.17</v>
      </c>
      <c r="DI577" s="27">
        <v>4.28</v>
      </c>
      <c r="DJ577" s="1">
        <v>9</v>
      </c>
      <c r="DK577" s="1"/>
      <c r="DL577" s="1"/>
      <c r="DM577" s="1">
        <v>8.4000000000000005E-2</v>
      </c>
      <c r="DN577" s="1">
        <v>0</v>
      </c>
      <c r="DO577" s="1">
        <v>0.85</v>
      </c>
      <c r="DP577" s="16">
        <f t="shared" si="206"/>
        <v>-0.42210020590253949</v>
      </c>
    </row>
    <row r="578" spans="1:120" x14ac:dyDescent="0.2">
      <c r="A578" s="13">
        <v>14</v>
      </c>
      <c r="B578" s="13" t="s">
        <v>2108</v>
      </c>
      <c r="C578" s="13" t="s">
        <v>2109</v>
      </c>
      <c r="D578" s="1"/>
      <c r="E578" s="13" t="s">
        <v>197</v>
      </c>
      <c r="F578" s="1" t="s">
        <v>198</v>
      </c>
      <c r="G578" s="13">
        <v>71</v>
      </c>
      <c r="H578" s="13">
        <v>183</v>
      </c>
      <c r="I578" s="13" t="s">
        <v>125</v>
      </c>
      <c r="J578" s="13">
        <v>2008</v>
      </c>
      <c r="K578" s="13">
        <v>4</v>
      </c>
      <c r="L578" s="13">
        <v>121</v>
      </c>
      <c r="M578" s="1"/>
      <c r="N578" s="1">
        <v>25</v>
      </c>
      <c r="O578" s="13" t="s">
        <v>2110</v>
      </c>
      <c r="P578" s="13" t="s">
        <v>2111</v>
      </c>
      <c r="Q578" s="1" t="str">
        <f t="shared" ref="Q578:Q641" si="207">RIGHT(R578,3)</f>
        <v>DET</v>
      </c>
      <c r="R578" s="13" t="s">
        <v>128</v>
      </c>
      <c r="S578" s="1"/>
      <c r="T578" s="13" t="s">
        <v>328</v>
      </c>
      <c r="U578" s="13">
        <v>82</v>
      </c>
      <c r="V578" s="13">
        <v>27</v>
      </c>
      <c r="W578" s="13">
        <v>27</v>
      </c>
      <c r="X578" s="14">
        <v>14</v>
      </c>
      <c r="Y578" s="13">
        <v>54</v>
      </c>
      <c r="Z578" s="13">
        <v>-11</v>
      </c>
      <c r="AA578" s="1">
        <v>195</v>
      </c>
      <c r="AB578" s="14">
        <v>56</v>
      </c>
      <c r="AC578" s="14">
        <v>89</v>
      </c>
      <c r="AD578" s="15">
        <f t="shared" ref="AD578:AD641" si="208">IF(AA578&gt;0,V578/AA578,0)</f>
        <v>0.13846153846153847</v>
      </c>
      <c r="AE578" s="15">
        <f t="shared" ref="AE578:AE641" si="209">IF(SUM(AA578:AC578)&gt;0,V578/SUM(AA578:AC578),0)</f>
        <v>7.9411764705882348E-2</v>
      </c>
      <c r="AF578" s="16">
        <v>1365.85</v>
      </c>
      <c r="AG578" s="17">
        <f t="shared" ref="AG578:AG641" si="210">AF578/U578</f>
        <v>16.65670731707317</v>
      </c>
      <c r="AH578" s="29">
        <v>1817</v>
      </c>
      <c r="AI578" s="17">
        <f t="shared" ref="AI578:AI641" si="211">AH578/U578</f>
        <v>22.158536585365855</v>
      </c>
      <c r="AJ578" s="19">
        <f t="shared" ref="AJ578:AJ641" si="212">AF578/AH578</f>
        <v>0.75170610897083101</v>
      </c>
      <c r="AK578" s="20">
        <f>'Even Strength'!AA578+'Power Play'!R578+'Penalty Kill'!L578</f>
        <v>149.88571428571427</v>
      </c>
      <c r="AL578" s="19">
        <f t="shared" ref="AL578:AL641" si="213">AK578/AF578*60</f>
        <v>6.5842829425946166</v>
      </c>
      <c r="AM578" s="15">
        <f>IF(('Even Strength'!BR578+'Power Play'!AK578+'Penalty Kill'!AG578)&gt;0,V578/('Even Strength'!BR578+'Power Play'!AK578+'Penalty Kill'!AG578),0)</f>
        <v>0.38571428571428573</v>
      </c>
      <c r="AN578" s="15">
        <f>IF(('Even Strength'!BR578+'Power Play'!AK578+'Penalty Kill'!AG578)&gt;0,W578/('Even Strength'!BR578+'Power Play'!AK578+'Penalty Kill'!AG578),0)</f>
        <v>0.38571428571428573</v>
      </c>
      <c r="AO578" s="15">
        <f t="shared" ref="AO578:AO641" si="214">AM578+AN578</f>
        <v>0.77142857142857146</v>
      </c>
      <c r="AP578" s="13">
        <v>1</v>
      </c>
      <c r="AQ578" s="13">
        <v>8</v>
      </c>
      <c r="AR578" s="21">
        <f t="shared" ref="AR578:AR641" si="215">AP578/MAX(1,(AP578+AQ578))</f>
        <v>0.1111111111111111</v>
      </c>
      <c r="AS578" s="22">
        <v>0.1</v>
      </c>
      <c r="AT578" s="13">
        <v>1</v>
      </c>
      <c r="AU578" s="13">
        <v>1</v>
      </c>
      <c r="AV578">
        <v>80</v>
      </c>
      <c r="AW578" s="13">
        <v>43</v>
      </c>
      <c r="AX578" s="13">
        <v>31</v>
      </c>
      <c r="AY578" s="13">
        <v>57</v>
      </c>
      <c r="AZ578" s="13">
        <v>32</v>
      </c>
      <c r="BA578" s="13">
        <v>34</v>
      </c>
      <c r="BB578" s="16">
        <f t="shared" ref="BB578:BB641" si="216">AV578/AF578*60</f>
        <v>3.5142951275762346</v>
      </c>
      <c r="BC578" s="17">
        <f t="shared" ref="BC578:BC641" si="217">AW578/AF578*60</f>
        <v>1.8889336310722262</v>
      </c>
      <c r="BD578" s="17">
        <f t="shared" ref="BD578:BD641" si="218">AX578/AF578*60</f>
        <v>1.3617893619357908</v>
      </c>
      <c r="BE578" s="17">
        <f t="shared" ref="BE578:BE641" si="219">AY578/AF578*60</f>
        <v>2.5039352783980675</v>
      </c>
      <c r="BF578" s="17">
        <f t="shared" ref="BF578:BF641" si="220">AZ578/AF578*60</f>
        <v>1.4057180510304939</v>
      </c>
      <c r="BG578" s="17">
        <f t="shared" ref="BG578:BG641" si="221">BA578/AF578*60</f>
        <v>1.4935754292198999</v>
      </c>
      <c r="BH578" s="13">
        <v>26</v>
      </c>
      <c r="BI578" s="13">
        <v>13</v>
      </c>
      <c r="BJ578" s="13">
        <v>0</v>
      </c>
      <c r="BK578" s="13">
        <v>0</v>
      </c>
      <c r="BL578" s="13">
        <v>0</v>
      </c>
      <c r="BM578" s="13">
        <v>0</v>
      </c>
      <c r="BN578" s="13">
        <f t="shared" ref="BN578:BN641" si="222">AW578+AX578+BH578+BJ578</f>
        <v>100</v>
      </c>
      <c r="BO578" s="16">
        <v>9.6289999999999996</v>
      </c>
      <c r="BP578" s="13">
        <v>14</v>
      </c>
      <c r="BQ578" s="13">
        <v>8</v>
      </c>
      <c r="BR578" s="23">
        <f t="shared" ref="BR578:BR641" si="223">IF(BP578&gt;0,BQ578/BP578," ")</f>
        <v>0.5714285714285714</v>
      </c>
      <c r="BS578" s="13">
        <v>1</v>
      </c>
      <c r="BT578" s="13">
        <v>5</v>
      </c>
      <c r="BU578" s="13">
        <v>25</v>
      </c>
      <c r="BV578" s="13">
        <v>1</v>
      </c>
      <c r="BW578" s="13">
        <v>0</v>
      </c>
      <c r="BX578" s="13">
        <v>4</v>
      </c>
      <c r="BY578" s="13">
        <v>0</v>
      </c>
      <c r="BZ578" s="13">
        <v>0</v>
      </c>
      <c r="CA578" s="13">
        <v>1</v>
      </c>
      <c r="CB578" s="23">
        <f t="shared" ref="CB578:CB641" si="224">CA578/MAX(1,BZ578)</f>
        <v>1</v>
      </c>
      <c r="CC578" s="16">
        <v>5.3</v>
      </c>
      <c r="CD578" s="16">
        <v>1.1000000000000001</v>
      </c>
      <c r="CE578" s="16">
        <v>6.4</v>
      </c>
      <c r="CF578" s="24">
        <f t="shared" ref="CF578:CF641" si="225">CE578/U578</f>
        <v>7.8048780487804878E-2</v>
      </c>
      <c r="CG578" s="24">
        <f t="shared" ref="CG578:CG641" si="226">CE578/AF578*60</f>
        <v>0.28114361020609879</v>
      </c>
      <c r="CH578" s="25">
        <v>5</v>
      </c>
      <c r="CI578" s="16">
        <v>33.200000000000003</v>
      </c>
      <c r="CJ578" s="16">
        <v>25.1</v>
      </c>
      <c r="CK578" s="16">
        <v>-9.1</v>
      </c>
      <c r="CL578" s="16">
        <v>8.6999999999999993</v>
      </c>
      <c r="CM578" s="16">
        <v>0.9</v>
      </c>
      <c r="CN578" s="16">
        <v>3.4</v>
      </c>
      <c r="CO578" s="16">
        <v>13</v>
      </c>
      <c r="CP578" s="26">
        <f t="shared" ref="CP578:CP641" si="227">CO578/U578</f>
        <v>0.15853658536585366</v>
      </c>
      <c r="CQ578" s="26">
        <f t="shared" ref="CQ578:CQ641" si="228">CO578/AF578*60</f>
        <v>0.57107295823113813</v>
      </c>
      <c r="CR578" s="13">
        <v>2</v>
      </c>
      <c r="CS578" s="13">
        <v>2</v>
      </c>
      <c r="CT578" s="13">
        <v>5</v>
      </c>
      <c r="CU578" s="13">
        <v>-0.04</v>
      </c>
      <c r="CV578" s="13">
        <v>0.82</v>
      </c>
      <c r="CW578" s="13">
        <v>1.32</v>
      </c>
      <c r="CX578" s="13">
        <v>2.79</v>
      </c>
      <c r="CY578" s="13">
        <v>0.82</v>
      </c>
      <c r="CZ578" s="13">
        <v>6.81</v>
      </c>
      <c r="DA578" s="13">
        <v>12.52</v>
      </c>
      <c r="DB578" s="27">
        <v>-32.409999999999997</v>
      </c>
      <c r="DC578" s="27">
        <v>22.98</v>
      </c>
      <c r="DD578" s="27">
        <v>-55.38</v>
      </c>
      <c r="DE578" s="27">
        <v>-3.19</v>
      </c>
      <c r="DF578" s="27">
        <v>-36.93</v>
      </c>
      <c r="DG578" s="27">
        <v>24.05</v>
      </c>
      <c r="DH578" s="27">
        <v>-60.99</v>
      </c>
      <c r="DI578" s="27">
        <v>-3.51</v>
      </c>
      <c r="DJ578" s="1">
        <v>186</v>
      </c>
      <c r="DK578" s="1"/>
      <c r="DL578" s="1"/>
      <c r="DM578" s="1">
        <v>0.95</v>
      </c>
      <c r="DN578" s="1">
        <v>0</v>
      </c>
      <c r="DO578" s="1">
        <v>0</v>
      </c>
      <c r="DP578" s="16">
        <f t="shared" ref="DP578:DP641" si="229">CO578-(1/0.47)*(DM578-0.55*(DJ578/186))</f>
        <v>12.148936170212766</v>
      </c>
    </row>
    <row r="579" spans="1:120" x14ac:dyDescent="0.2">
      <c r="A579" s="13">
        <v>24</v>
      </c>
      <c r="B579" s="13" t="s">
        <v>2112</v>
      </c>
      <c r="C579" s="13" t="s">
        <v>2113</v>
      </c>
      <c r="D579" s="13" t="s">
        <v>419</v>
      </c>
      <c r="E579" s="13" t="s">
        <v>123</v>
      </c>
      <c r="F579" s="1" t="s">
        <v>124</v>
      </c>
      <c r="G579" s="13">
        <v>73</v>
      </c>
      <c r="H579" s="13">
        <v>193</v>
      </c>
      <c r="I579" s="13" t="s">
        <v>125</v>
      </c>
      <c r="J579" s="13">
        <v>2002</v>
      </c>
      <c r="K579" s="13">
        <v>1</v>
      </c>
      <c r="L579" s="13">
        <v>10</v>
      </c>
      <c r="M579" s="1"/>
      <c r="N579" s="1">
        <v>31</v>
      </c>
      <c r="O579" s="13" t="s">
        <v>496</v>
      </c>
      <c r="P579" s="13" t="s">
        <v>2114</v>
      </c>
      <c r="Q579" s="1" t="str">
        <f t="shared" si="207"/>
        <v>NSH</v>
      </c>
      <c r="R579" s="13" t="s">
        <v>243</v>
      </c>
      <c r="S579" s="1"/>
      <c r="T579" s="13" t="s">
        <v>129</v>
      </c>
      <c r="U579" s="13">
        <v>60</v>
      </c>
      <c r="V579" s="13">
        <v>7</v>
      </c>
      <c r="W579" s="13">
        <v>5</v>
      </c>
      <c r="X579" s="14">
        <v>2</v>
      </c>
      <c r="Y579" s="13">
        <v>12</v>
      </c>
      <c r="Z579" s="13">
        <v>0</v>
      </c>
      <c r="AA579" s="1">
        <v>60</v>
      </c>
      <c r="AB579" s="14">
        <v>21</v>
      </c>
      <c r="AC579" s="14">
        <v>16</v>
      </c>
      <c r="AD579" s="15">
        <f t="shared" si="208"/>
        <v>0.11666666666666667</v>
      </c>
      <c r="AE579" s="15">
        <f t="shared" si="209"/>
        <v>7.2164948453608241E-2</v>
      </c>
      <c r="AF579" s="16">
        <v>791.68333333329997</v>
      </c>
      <c r="AG579" s="17">
        <f t="shared" si="210"/>
        <v>13.194722222221666</v>
      </c>
      <c r="AH579" s="29">
        <v>1113</v>
      </c>
      <c r="AI579" s="17">
        <f t="shared" si="211"/>
        <v>18.55</v>
      </c>
      <c r="AJ579" s="19">
        <f t="shared" si="212"/>
        <v>0.71130578017367474</v>
      </c>
      <c r="AK579" s="20">
        <f>'Even Strength'!AA579+'Power Play'!R579+'Penalty Kill'!L579</f>
        <v>15.125</v>
      </c>
      <c r="AL579" s="19">
        <f t="shared" si="213"/>
        <v>1.1462916570177955</v>
      </c>
      <c r="AM579" s="15">
        <f>IF(('Even Strength'!BR579+'Power Play'!AK579+'Penalty Kill'!AG579)&gt;0,V579/('Even Strength'!BR579+'Power Play'!AK579+'Penalty Kill'!AG579),0)</f>
        <v>0.41176470588235292</v>
      </c>
      <c r="AN579" s="15">
        <f>IF(('Even Strength'!BR579+'Power Play'!AK579+'Penalty Kill'!AG579)&gt;0,W579/('Even Strength'!BR579+'Power Play'!AK579+'Penalty Kill'!AG579),0)</f>
        <v>0.29411764705882354</v>
      </c>
      <c r="AO579" s="15">
        <f t="shared" si="214"/>
        <v>0.70588235294117641</v>
      </c>
      <c r="AP579" s="13">
        <v>4</v>
      </c>
      <c r="AQ579" s="13">
        <v>8</v>
      </c>
      <c r="AR579" s="21">
        <f t="shared" si="215"/>
        <v>0.33333333333333331</v>
      </c>
      <c r="AS579" s="22">
        <v>0.30000000000000004</v>
      </c>
      <c r="AT579" s="1"/>
      <c r="AU579" s="1"/>
      <c r="AV579">
        <v>58</v>
      </c>
      <c r="AW579" s="13">
        <v>104</v>
      </c>
      <c r="AX579" s="13">
        <v>29</v>
      </c>
      <c r="AY579" s="13">
        <v>21</v>
      </c>
      <c r="AZ579" s="13">
        <v>11</v>
      </c>
      <c r="BA579" s="13">
        <v>9</v>
      </c>
      <c r="BB579" s="16">
        <f t="shared" si="216"/>
        <v>4.3956969326963389</v>
      </c>
      <c r="BC579" s="17">
        <f t="shared" si="217"/>
        <v>7.881939327593436</v>
      </c>
      <c r="BD579" s="17">
        <f t="shared" si="218"/>
        <v>2.1978484663481694</v>
      </c>
      <c r="BE579" s="17">
        <f t="shared" si="219"/>
        <v>1.5915454411486745</v>
      </c>
      <c r="BF579" s="17">
        <f t="shared" si="220"/>
        <v>0.83366665964930564</v>
      </c>
      <c r="BG579" s="17">
        <f t="shared" si="221"/>
        <v>0.6820909033494319</v>
      </c>
      <c r="BH579" s="13">
        <v>15</v>
      </c>
      <c r="BI579" s="13">
        <v>5</v>
      </c>
      <c r="BJ579" s="13">
        <v>1</v>
      </c>
      <c r="BK579" s="13">
        <v>0</v>
      </c>
      <c r="BL579" s="13">
        <v>0</v>
      </c>
      <c r="BM579" s="13">
        <v>0</v>
      </c>
      <c r="BN579" s="13">
        <f t="shared" si="222"/>
        <v>149</v>
      </c>
      <c r="BO579" s="16">
        <v>5.0209999999999999</v>
      </c>
      <c r="BP579" s="1"/>
      <c r="BQ579" s="1"/>
      <c r="BR579" s="23" t="str">
        <f t="shared" si="223"/>
        <v xml:space="preserve"> </v>
      </c>
      <c r="BS579" s="1"/>
      <c r="BT579" s="13">
        <v>0</v>
      </c>
      <c r="BU579" s="13">
        <v>18</v>
      </c>
      <c r="BV579" s="13">
        <v>0</v>
      </c>
      <c r="BW579" s="13">
        <v>0</v>
      </c>
      <c r="BX579" s="13">
        <v>1</v>
      </c>
      <c r="BY579" s="13">
        <v>1</v>
      </c>
      <c r="BZ579" s="13">
        <v>0</v>
      </c>
      <c r="CA579" s="13">
        <v>0</v>
      </c>
      <c r="CB579" s="23">
        <f t="shared" si="224"/>
        <v>0</v>
      </c>
      <c r="CC579" s="16">
        <v>-0.1</v>
      </c>
      <c r="CD579" s="16">
        <v>0.8</v>
      </c>
      <c r="CE579" s="16">
        <v>0.8</v>
      </c>
      <c r="CF579" s="24">
        <f t="shared" si="225"/>
        <v>1.3333333333333334E-2</v>
      </c>
      <c r="CG579" s="24">
        <f t="shared" si="226"/>
        <v>6.0630302519949504E-2</v>
      </c>
      <c r="CH579" s="25">
        <v>6</v>
      </c>
      <c r="CI579" s="16">
        <v>12.6</v>
      </c>
      <c r="CJ579" s="16">
        <v>17.2</v>
      </c>
      <c r="CK579" s="16">
        <v>-4.0999999999999996</v>
      </c>
      <c r="CL579" s="16">
        <v>-0.30000000000000004</v>
      </c>
      <c r="CM579" s="16">
        <v>2.4</v>
      </c>
      <c r="CN579" s="16">
        <v>0</v>
      </c>
      <c r="CO579" s="16">
        <v>2.1</v>
      </c>
      <c r="CP579" s="26">
        <f t="shared" si="227"/>
        <v>3.5000000000000003E-2</v>
      </c>
      <c r="CQ579" s="26">
        <f t="shared" si="228"/>
        <v>0.15915454411486746</v>
      </c>
      <c r="CR579" s="13">
        <v>0</v>
      </c>
      <c r="CS579" s="13">
        <v>0</v>
      </c>
      <c r="CT579" s="13">
        <v>2</v>
      </c>
      <c r="CU579" s="13">
        <v>-0.01</v>
      </c>
      <c r="CV579" s="13">
        <v>-0.24</v>
      </c>
      <c r="CW579" s="13">
        <v>1.55</v>
      </c>
      <c r="CX579" s="13">
        <v>-1.89</v>
      </c>
      <c r="CY579" s="13">
        <v>1.99</v>
      </c>
      <c r="CZ579" s="13">
        <v>1.3</v>
      </c>
      <c r="DA579" s="13">
        <v>2.7</v>
      </c>
      <c r="DB579" s="27">
        <v>-31.02</v>
      </c>
      <c r="DC579" s="27">
        <v>-30.91</v>
      </c>
      <c r="DD579" s="27">
        <v>-0.1</v>
      </c>
      <c r="DE579" s="27">
        <v>-0.01</v>
      </c>
      <c r="DF579" s="27">
        <v>-26.59</v>
      </c>
      <c r="DG579" s="27">
        <v>-26.66</v>
      </c>
      <c r="DH579" s="27">
        <v>7.0000000000000007E-2</v>
      </c>
      <c r="DI579" s="27">
        <v>0.01</v>
      </c>
      <c r="DJ579" s="1">
        <v>186</v>
      </c>
      <c r="DK579" s="28">
        <v>22</v>
      </c>
      <c r="DL579" s="28" t="s">
        <v>937</v>
      </c>
      <c r="DM579" s="1">
        <v>2.5</v>
      </c>
      <c r="DN579" s="1">
        <v>0.51800000000000002</v>
      </c>
      <c r="DO579" s="1">
        <v>0</v>
      </c>
      <c r="DP579" s="16">
        <f t="shared" si="229"/>
        <v>-2.0489361702127655</v>
      </c>
    </row>
    <row r="580" spans="1:120" x14ac:dyDescent="0.2">
      <c r="A580" s="13">
        <v>87</v>
      </c>
      <c r="B580" s="13" t="s">
        <v>2115</v>
      </c>
      <c r="C580" s="13" t="s">
        <v>494</v>
      </c>
      <c r="D580" s="13" t="s">
        <v>495</v>
      </c>
      <c r="E580" s="13" t="s">
        <v>141</v>
      </c>
      <c r="F580" s="1" t="s">
        <v>142</v>
      </c>
      <c r="G580" s="13">
        <v>73</v>
      </c>
      <c r="H580" s="13">
        <v>205</v>
      </c>
      <c r="I580" s="13" t="s">
        <v>125</v>
      </c>
      <c r="J580" s="1"/>
      <c r="K580" s="1"/>
      <c r="L580" s="1"/>
      <c r="M580" s="13" t="s">
        <v>159</v>
      </c>
      <c r="N580" s="1">
        <v>20</v>
      </c>
      <c r="O580" s="13" t="s">
        <v>2116</v>
      </c>
      <c r="P580" s="13" t="s">
        <v>2117</v>
      </c>
      <c r="Q580" s="1" t="str">
        <f t="shared" si="207"/>
        <v>WSH</v>
      </c>
      <c r="R580" s="13" t="s">
        <v>190</v>
      </c>
      <c r="S580" s="1"/>
      <c r="T580" s="13" t="s">
        <v>146</v>
      </c>
      <c r="U580" s="13">
        <v>13</v>
      </c>
      <c r="V580" s="13">
        <v>1</v>
      </c>
      <c r="W580" s="13">
        <v>1</v>
      </c>
      <c r="X580" s="14">
        <v>1</v>
      </c>
      <c r="Y580" s="13">
        <v>2</v>
      </c>
      <c r="Z580" s="13">
        <v>4</v>
      </c>
      <c r="AA580" s="1">
        <v>16</v>
      </c>
      <c r="AB580" s="14">
        <v>3</v>
      </c>
      <c r="AC580" s="14">
        <v>3</v>
      </c>
      <c r="AD580" s="15">
        <f t="shared" si="208"/>
        <v>6.25E-2</v>
      </c>
      <c r="AE580" s="15">
        <f t="shared" si="209"/>
        <v>4.5454545454545456E-2</v>
      </c>
      <c r="AF580" s="16">
        <v>98.066666666700002</v>
      </c>
      <c r="AG580" s="17">
        <f t="shared" si="210"/>
        <v>7.5435897435923076</v>
      </c>
      <c r="AH580" s="29">
        <v>150</v>
      </c>
      <c r="AI580" s="17">
        <f t="shared" si="211"/>
        <v>11.538461538461538</v>
      </c>
      <c r="AJ580" s="19">
        <f t="shared" si="212"/>
        <v>0.65377777777800006</v>
      </c>
      <c r="AK580" s="20">
        <f>'Even Strength'!AA580+'Power Play'!R580+'Penalty Kill'!L580</f>
        <v>13</v>
      </c>
      <c r="AL580" s="19">
        <f t="shared" si="213"/>
        <v>7.9537729435730951</v>
      </c>
      <c r="AM580" s="15">
        <f>IF(('Even Strength'!BR580+'Power Play'!AK580+'Penalty Kill'!AG580)&gt;0,V580/('Even Strength'!BR580+'Power Play'!AK580+'Penalty Kill'!AG580),0)</f>
        <v>0.25</v>
      </c>
      <c r="AN580" s="15">
        <f>IF(('Even Strength'!BR580+'Power Play'!AK580+'Penalty Kill'!AG580)&gt;0,W580/('Even Strength'!BR580+'Power Play'!AK580+'Penalty Kill'!AG580),0)</f>
        <v>0.25</v>
      </c>
      <c r="AO580" s="15">
        <f t="shared" si="214"/>
        <v>0.5</v>
      </c>
      <c r="AP580" s="13">
        <v>1</v>
      </c>
      <c r="AQ580" s="13">
        <v>1</v>
      </c>
      <c r="AR580" s="21">
        <f t="shared" si="215"/>
        <v>0.5</v>
      </c>
      <c r="AS580" s="22">
        <v>0.2</v>
      </c>
      <c r="AT580" s="1"/>
      <c r="AU580" s="1"/>
      <c r="AV580">
        <v>18</v>
      </c>
      <c r="AW580" s="13">
        <v>35</v>
      </c>
      <c r="AX580" s="13">
        <v>0</v>
      </c>
      <c r="AY580" s="13">
        <v>3</v>
      </c>
      <c r="AZ580" s="13">
        <v>1</v>
      </c>
      <c r="BA580" s="13">
        <v>3</v>
      </c>
      <c r="BB580" s="16">
        <f t="shared" si="216"/>
        <v>11.012916383408902</v>
      </c>
      <c r="BC580" s="17">
        <f t="shared" si="217"/>
        <v>21.414004078850642</v>
      </c>
      <c r="BD580" s="17">
        <f t="shared" si="218"/>
        <v>0</v>
      </c>
      <c r="BE580" s="17">
        <f t="shared" si="219"/>
        <v>1.8354860639014836</v>
      </c>
      <c r="BF580" s="17">
        <f t="shared" si="220"/>
        <v>0.61182868796716117</v>
      </c>
      <c r="BG580" s="17">
        <f t="shared" si="221"/>
        <v>1.8354860639014836</v>
      </c>
      <c r="BH580" s="13">
        <v>23</v>
      </c>
      <c r="BI580" s="13">
        <v>4</v>
      </c>
      <c r="BJ580" s="13">
        <v>3</v>
      </c>
      <c r="BK580" s="13">
        <v>0</v>
      </c>
      <c r="BL580" s="13">
        <v>0</v>
      </c>
      <c r="BM580" s="13">
        <v>0</v>
      </c>
      <c r="BN580" s="13">
        <f t="shared" si="222"/>
        <v>61</v>
      </c>
      <c r="BO580" s="16">
        <v>-0.17</v>
      </c>
      <c r="BP580" s="1"/>
      <c r="BQ580" s="1"/>
      <c r="BR580" s="23" t="str">
        <f t="shared" si="223"/>
        <v xml:space="preserve"> </v>
      </c>
      <c r="BS580" s="1"/>
      <c r="BT580" s="13">
        <v>0</v>
      </c>
      <c r="BU580" s="13">
        <v>5</v>
      </c>
      <c r="BV580" s="13">
        <v>0</v>
      </c>
      <c r="BW580" s="13">
        <v>0</v>
      </c>
      <c r="BX580" s="13">
        <v>0</v>
      </c>
      <c r="BY580" s="13">
        <v>0</v>
      </c>
      <c r="BZ580" s="13">
        <v>0</v>
      </c>
      <c r="CA580" s="13">
        <v>0</v>
      </c>
      <c r="CB580" s="23">
        <f t="shared" si="224"/>
        <v>0</v>
      </c>
      <c r="CC580" s="16">
        <v>0.1</v>
      </c>
      <c r="CD580" s="16">
        <v>0.30000000000000004</v>
      </c>
      <c r="CE580" s="16">
        <v>0.30000000000000004</v>
      </c>
      <c r="CF580" s="24">
        <f t="shared" si="225"/>
        <v>2.3076923076923082E-2</v>
      </c>
      <c r="CG580" s="24">
        <f t="shared" si="226"/>
        <v>0.18354860639014836</v>
      </c>
      <c r="CH580" s="25">
        <v>2</v>
      </c>
      <c r="CI580" s="16">
        <v>1.6</v>
      </c>
      <c r="CJ580" s="16">
        <v>1.6</v>
      </c>
      <c r="CK580" s="16">
        <v>3.7</v>
      </c>
      <c r="CL580" s="16">
        <v>0.1</v>
      </c>
      <c r="CM580" s="16">
        <v>0.60000000000000009</v>
      </c>
      <c r="CN580" s="16">
        <v>0</v>
      </c>
      <c r="CO580" s="16">
        <v>0.7</v>
      </c>
      <c r="CP580" s="26">
        <f t="shared" si="227"/>
        <v>5.3846153846153842E-2</v>
      </c>
      <c r="CQ580" s="26">
        <f t="shared" si="228"/>
        <v>0.42828008157701275</v>
      </c>
      <c r="CR580" s="13">
        <v>0</v>
      </c>
      <c r="CS580" s="13">
        <v>0</v>
      </c>
      <c r="CT580" s="13">
        <v>0</v>
      </c>
      <c r="CU580" s="13">
        <v>0</v>
      </c>
      <c r="CV580" s="13">
        <v>7.0000000000000007E-2</v>
      </c>
      <c r="CW580" s="13">
        <v>-0.21</v>
      </c>
      <c r="CX580" s="13">
        <v>-0.16</v>
      </c>
      <c r="CY580" s="13">
        <v>1.02</v>
      </c>
      <c r="CZ580" s="13">
        <v>-0.53</v>
      </c>
      <c r="DA580" s="13">
        <v>0.19</v>
      </c>
      <c r="DB580" s="27">
        <v>2.4300000000000002</v>
      </c>
      <c r="DC580" s="27">
        <v>-11.27</v>
      </c>
      <c r="DD580" s="27">
        <v>13.7</v>
      </c>
      <c r="DE580" s="27">
        <v>8.09</v>
      </c>
      <c r="DF580" s="27">
        <v>1.1000000000000001</v>
      </c>
      <c r="DG580" s="27">
        <v>-6.53</v>
      </c>
      <c r="DH580" s="27">
        <v>7.62</v>
      </c>
      <c r="DI580" s="27">
        <v>4.5</v>
      </c>
      <c r="DJ580" s="1">
        <v>60</v>
      </c>
      <c r="DK580" s="28">
        <v>5</v>
      </c>
      <c r="DL580" s="28" t="s">
        <v>498</v>
      </c>
      <c r="DM580" s="1">
        <v>0.20700000000000002</v>
      </c>
      <c r="DN580" s="1">
        <v>3.9E-2</v>
      </c>
      <c r="DO580" s="1">
        <v>0.02</v>
      </c>
      <c r="DP580" s="16">
        <f t="shared" si="229"/>
        <v>0.63706245710363751</v>
      </c>
    </row>
    <row r="581" spans="1:120" x14ac:dyDescent="0.2">
      <c r="A581" s="13">
        <v>74</v>
      </c>
      <c r="B581" s="13" t="s">
        <v>2118</v>
      </c>
      <c r="C581" s="13" t="s">
        <v>2119</v>
      </c>
      <c r="D581" s="13" t="s">
        <v>158</v>
      </c>
      <c r="E581" s="13" t="s">
        <v>141</v>
      </c>
      <c r="F581" s="1" t="s">
        <v>142</v>
      </c>
      <c r="G581" s="13">
        <v>75</v>
      </c>
      <c r="H581" s="13">
        <v>230</v>
      </c>
      <c r="I581" s="13" t="s">
        <v>125</v>
      </c>
      <c r="J581" s="13">
        <v>2003</v>
      </c>
      <c r="K581" s="13">
        <v>8</v>
      </c>
      <c r="L581" s="13">
        <v>250</v>
      </c>
      <c r="M581" s="1"/>
      <c r="N581" s="1">
        <v>31</v>
      </c>
      <c r="O581" s="13" t="s">
        <v>927</v>
      </c>
      <c r="P581" s="13" t="s">
        <v>2117</v>
      </c>
      <c r="Q581" s="1" t="str">
        <f t="shared" si="207"/>
        <v>FLA</v>
      </c>
      <c r="R581" s="13" t="s">
        <v>302</v>
      </c>
      <c r="S581" s="1"/>
      <c r="T581" s="13" t="s">
        <v>173</v>
      </c>
      <c r="U581" s="13">
        <v>9</v>
      </c>
      <c r="V581" s="13">
        <v>0</v>
      </c>
      <c r="W581" s="13">
        <v>1</v>
      </c>
      <c r="X581" s="14">
        <v>1</v>
      </c>
      <c r="Y581" s="13">
        <v>1</v>
      </c>
      <c r="Z581" s="13">
        <v>-4</v>
      </c>
      <c r="AA581" s="1">
        <v>4</v>
      </c>
      <c r="AB581" s="14">
        <v>0</v>
      </c>
      <c r="AC581" s="14">
        <v>1</v>
      </c>
      <c r="AD581" s="15">
        <f t="shared" si="208"/>
        <v>0</v>
      </c>
      <c r="AE581" s="15">
        <f t="shared" si="209"/>
        <v>0</v>
      </c>
      <c r="AF581" s="16">
        <v>121.3166666667</v>
      </c>
      <c r="AG581" s="17">
        <f t="shared" si="210"/>
        <v>13.479629629633333</v>
      </c>
      <c r="AH581" s="29">
        <v>174</v>
      </c>
      <c r="AI581" s="17">
        <f t="shared" si="211"/>
        <v>19.333333333333332</v>
      </c>
      <c r="AJ581" s="19">
        <f t="shared" si="212"/>
        <v>0.69722222222241381</v>
      </c>
      <c r="AK581" s="20">
        <f>'Even Strength'!AA581+'Power Play'!R581+'Penalty Kill'!L581</f>
        <v>16</v>
      </c>
      <c r="AL581" s="19">
        <f t="shared" si="213"/>
        <v>7.9131748866580818</v>
      </c>
      <c r="AM581" s="15">
        <f>IF(('Even Strength'!BR581+'Power Play'!AK581+'Penalty Kill'!AG581)&gt;0,V581/('Even Strength'!BR581+'Power Play'!AK581+'Penalty Kill'!AG581),0)</f>
        <v>0</v>
      </c>
      <c r="AN581" s="15">
        <f>IF(('Even Strength'!BR581+'Power Play'!AK581+'Penalty Kill'!AG581)&gt;0,W581/('Even Strength'!BR581+'Power Play'!AK581+'Penalty Kill'!AG581),0)</f>
        <v>0.33333333333333331</v>
      </c>
      <c r="AO581" s="15">
        <f t="shared" si="214"/>
        <v>0.33333333333333331</v>
      </c>
      <c r="AP581" s="13">
        <v>0</v>
      </c>
      <c r="AQ581" s="13">
        <v>0</v>
      </c>
      <c r="AR581" s="21">
        <f t="shared" si="215"/>
        <v>0</v>
      </c>
      <c r="AS581" s="22">
        <v>0</v>
      </c>
      <c r="AT581" s="1"/>
      <c r="AU581" s="1"/>
      <c r="AV581">
        <v>14</v>
      </c>
      <c r="AW581" s="13">
        <v>36</v>
      </c>
      <c r="AX581" s="13">
        <v>12</v>
      </c>
      <c r="AY581" s="13">
        <v>0</v>
      </c>
      <c r="AZ581" s="13">
        <v>3</v>
      </c>
      <c r="BA581" s="13">
        <v>0</v>
      </c>
      <c r="BB581" s="16">
        <f t="shared" si="216"/>
        <v>6.9240280258258213</v>
      </c>
      <c r="BC581" s="17">
        <f t="shared" si="217"/>
        <v>17.804643494980681</v>
      </c>
      <c r="BD581" s="17">
        <f t="shared" si="218"/>
        <v>5.9348811649935609</v>
      </c>
      <c r="BE581" s="17">
        <f t="shared" si="219"/>
        <v>0</v>
      </c>
      <c r="BF581" s="17">
        <f t="shared" si="220"/>
        <v>1.4837202912483902</v>
      </c>
      <c r="BG581" s="17">
        <f t="shared" si="221"/>
        <v>0</v>
      </c>
      <c r="BH581" s="13">
        <v>5</v>
      </c>
      <c r="BI581" s="13">
        <v>0</v>
      </c>
      <c r="BJ581" s="13">
        <v>1</v>
      </c>
      <c r="BK581" s="13">
        <v>0</v>
      </c>
      <c r="BL581" s="13">
        <v>0</v>
      </c>
      <c r="BM581" s="13">
        <v>0</v>
      </c>
      <c r="BN581" s="13">
        <f t="shared" si="222"/>
        <v>54</v>
      </c>
      <c r="BO581" s="16">
        <v>0.54100000000000004</v>
      </c>
      <c r="BP581" s="1"/>
      <c r="BQ581" s="1"/>
      <c r="BR581" s="23" t="str">
        <f t="shared" si="223"/>
        <v xml:space="preserve"> </v>
      </c>
      <c r="BS581" s="1"/>
      <c r="BT581" s="13">
        <v>0</v>
      </c>
      <c r="BU581" s="13">
        <v>3</v>
      </c>
      <c r="BV581" s="13">
        <v>0</v>
      </c>
      <c r="BW581" s="13">
        <v>0</v>
      </c>
      <c r="BX581" s="13">
        <v>0</v>
      </c>
      <c r="BY581" s="13">
        <v>0</v>
      </c>
      <c r="BZ581" s="13">
        <v>0</v>
      </c>
      <c r="CA581" s="13">
        <v>0</v>
      </c>
      <c r="CB581" s="23">
        <f t="shared" si="224"/>
        <v>0</v>
      </c>
      <c r="CC581" s="16">
        <v>0</v>
      </c>
      <c r="CD581" s="16">
        <v>-0.1</v>
      </c>
      <c r="CE581" s="16">
        <v>-0.1</v>
      </c>
      <c r="CF581" s="24">
        <f t="shared" si="225"/>
        <v>-1.1111111111111112E-2</v>
      </c>
      <c r="CG581" s="24">
        <f t="shared" si="226"/>
        <v>-4.9457343041613006E-2</v>
      </c>
      <c r="CH581" s="25">
        <v>3</v>
      </c>
      <c r="CI581" s="16">
        <v>2.6</v>
      </c>
      <c r="CJ581" s="16">
        <v>3.3</v>
      </c>
      <c r="CK581" s="16">
        <v>-4</v>
      </c>
      <c r="CL581" s="16">
        <v>-0.30000000000000004</v>
      </c>
      <c r="CM581" s="16">
        <v>-0.2</v>
      </c>
      <c r="CN581" s="16">
        <v>0</v>
      </c>
      <c r="CO581" s="16">
        <v>-0.4</v>
      </c>
      <c r="CP581" s="26">
        <f t="shared" si="227"/>
        <v>-4.4444444444444446E-2</v>
      </c>
      <c r="CQ581" s="26">
        <f t="shared" si="228"/>
        <v>-0.19782937216645202</v>
      </c>
      <c r="CR581" s="13">
        <v>0</v>
      </c>
      <c r="CS581" s="13">
        <v>0</v>
      </c>
      <c r="CT581" s="13">
        <v>0</v>
      </c>
      <c r="CU581" s="13">
        <v>0</v>
      </c>
      <c r="CV581" s="13">
        <v>-0.16</v>
      </c>
      <c r="CW581" s="13">
        <v>0.27</v>
      </c>
      <c r="CX581" s="13">
        <v>-0.16</v>
      </c>
      <c r="CY581" s="13">
        <v>-0.27</v>
      </c>
      <c r="CZ581" s="13">
        <v>-0.14000000000000001</v>
      </c>
      <c r="DA581" s="13">
        <v>-0.46</v>
      </c>
      <c r="DB581" s="27">
        <v>-22.41</v>
      </c>
      <c r="DC581" s="27">
        <v>14</v>
      </c>
      <c r="DD581" s="27">
        <v>-36.409999999999997</v>
      </c>
      <c r="DE581" s="27">
        <v>-18.88</v>
      </c>
      <c r="DF581" s="27">
        <v>-16.149999999999999</v>
      </c>
      <c r="DG581" s="27">
        <v>3.3</v>
      </c>
      <c r="DH581" s="27">
        <v>-19.46</v>
      </c>
      <c r="DI581" s="27">
        <v>-10.09</v>
      </c>
      <c r="DJ581" s="1">
        <v>28</v>
      </c>
      <c r="DK581" s="1"/>
      <c r="DL581" s="1"/>
      <c r="DM581" s="1">
        <v>9.8000000000000004E-2</v>
      </c>
      <c r="DN581" s="1">
        <v>0</v>
      </c>
      <c r="DO581" s="1">
        <v>0</v>
      </c>
      <c r="DP581" s="16">
        <f t="shared" si="229"/>
        <v>-0.43234957675589109</v>
      </c>
    </row>
    <row r="582" spans="1:120" x14ac:dyDescent="0.2">
      <c r="A582" s="13">
        <v>58</v>
      </c>
      <c r="B582" s="13" t="s">
        <v>2120</v>
      </c>
      <c r="C582" s="13" t="s">
        <v>164</v>
      </c>
      <c r="D582" s="13" t="s">
        <v>158</v>
      </c>
      <c r="E582" s="13" t="s">
        <v>141</v>
      </c>
      <c r="F582" s="1" t="s">
        <v>142</v>
      </c>
      <c r="G582" s="13">
        <v>72</v>
      </c>
      <c r="H582" s="13">
        <v>197</v>
      </c>
      <c r="I582" s="13" t="s">
        <v>150</v>
      </c>
      <c r="J582" s="13">
        <v>2008</v>
      </c>
      <c r="K582" s="13">
        <v>2</v>
      </c>
      <c r="L582" s="13">
        <v>39</v>
      </c>
      <c r="M582" s="1"/>
      <c r="N582" s="1">
        <v>24</v>
      </c>
      <c r="O582" s="13" t="s">
        <v>496</v>
      </c>
      <c r="P582" s="13" t="s">
        <v>2121</v>
      </c>
      <c r="Q582" s="1" t="str">
        <f t="shared" si="207"/>
        <v>WPG</v>
      </c>
      <c r="R582" s="13" t="s">
        <v>584</v>
      </c>
      <c r="S582" s="1"/>
      <c r="T582" s="13" t="s">
        <v>146</v>
      </c>
      <c r="U582" s="13">
        <v>11</v>
      </c>
      <c r="V582" s="13">
        <v>0</v>
      </c>
      <c r="W582" s="13">
        <v>1</v>
      </c>
      <c r="X582" s="14">
        <v>1</v>
      </c>
      <c r="Y582" s="13">
        <v>1</v>
      </c>
      <c r="Z582" s="13">
        <v>0</v>
      </c>
      <c r="AA582" s="1">
        <v>6</v>
      </c>
      <c r="AB582" s="14">
        <v>5</v>
      </c>
      <c r="AC582" s="14">
        <v>4</v>
      </c>
      <c r="AD582" s="15">
        <f t="shared" si="208"/>
        <v>0</v>
      </c>
      <c r="AE582" s="15">
        <f t="shared" si="209"/>
        <v>0</v>
      </c>
      <c r="AF582" s="16">
        <v>81.766666666700004</v>
      </c>
      <c r="AG582" s="17">
        <f t="shared" si="210"/>
        <v>7.433333333336364</v>
      </c>
      <c r="AH582" s="29">
        <v>129</v>
      </c>
      <c r="AI582" s="17">
        <f t="shared" si="211"/>
        <v>11.727272727272727</v>
      </c>
      <c r="AJ582" s="19">
        <f t="shared" si="212"/>
        <v>0.63385012919922479</v>
      </c>
      <c r="AK582" s="20">
        <f>'Even Strength'!AA582+'Power Play'!R582+'Penalty Kill'!L582</f>
        <v>14.5</v>
      </c>
      <c r="AL582" s="19">
        <f t="shared" si="213"/>
        <v>10.640032613122445</v>
      </c>
      <c r="AM582" s="15">
        <f>IF(('Even Strength'!BR582+'Power Play'!AK582+'Penalty Kill'!AG582)&gt;0,V582/('Even Strength'!BR582+'Power Play'!AK582+'Penalty Kill'!AG582),0)</f>
        <v>0</v>
      </c>
      <c r="AN582" s="15">
        <f>IF(('Even Strength'!BR582+'Power Play'!AK582+'Penalty Kill'!AG582)&gt;0,W582/('Even Strength'!BR582+'Power Play'!AK582+'Penalty Kill'!AG582),0)</f>
        <v>0.5</v>
      </c>
      <c r="AO582" s="15">
        <f t="shared" si="214"/>
        <v>0.5</v>
      </c>
      <c r="AP582" s="13">
        <v>18</v>
      </c>
      <c r="AQ582" s="13">
        <v>23</v>
      </c>
      <c r="AR582" s="21">
        <f t="shared" si="215"/>
        <v>0.43902439024390244</v>
      </c>
      <c r="AS582" s="22">
        <v>6.1</v>
      </c>
      <c r="AT582" s="1"/>
      <c r="AU582" s="1"/>
      <c r="AV582">
        <v>11</v>
      </c>
      <c r="AW582" s="13">
        <v>14</v>
      </c>
      <c r="AX582" s="13">
        <v>0</v>
      </c>
      <c r="AY582" s="13">
        <v>5</v>
      </c>
      <c r="AZ582" s="13">
        <v>4</v>
      </c>
      <c r="BA582" s="13">
        <v>8</v>
      </c>
      <c r="BB582" s="16">
        <f t="shared" si="216"/>
        <v>8.0717488789204754</v>
      </c>
      <c r="BC582" s="17">
        <f t="shared" si="217"/>
        <v>10.273134936807878</v>
      </c>
      <c r="BD582" s="17">
        <f t="shared" si="218"/>
        <v>0</v>
      </c>
      <c r="BE582" s="17">
        <f t="shared" si="219"/>
        <v>3.6689767631456709</v>
      </c>
      <c r="BF582" s="17">
        <f t="shared" si="220"/>
        <v>2.9351814105165364</v>
      </c>
      <c r="BG582" s="17">
        <f t="shared" si="221"/>
        <v>5.8703628210330727</v>
      </c>
      <c r="BH582" s="13">
        <v>19</v>
      </c>
      <c r="BI582" s="13">
        <v>2</v>
      </c>
      <c r="BJ582" s="13">
        <v>1</v>
      </c>
      <c r="BK582" s="13">
        <v>1</v>
      </c>
      <c r="BL582" s="13">
        <v>0</v>
      </c>
      <c r="BM582" s="13">
        <v>0</v>
      </c>
      <c r="BN582" s="13">
        <f t="shared" si="222"/>
        <v>34</v>
      </c>
      <c r="BO582" s="16">
        <v>-0.14200000000000002</v>
      </c>
      <c r="BP582" s="1"/>
      <c r="BQ582" s="1"/>
      <c r="BR582" s="23" t="str">
        <f t="shared" si="223"/>
        <v xml:space="preserve"> </v>
      </c>
      <c r="BS582" s="1"/>
      <c r="BT582" s="13">
        <v>0</v>
      </c>
      <c r="BU582" s="13">
        <v>2</v>
      </c>
      <c r="BV582" s="13">
        <v>0</v>
      </c>
      <c r="BW582" s="13">
        <v>0</v>
      </c>
      <c r="BX582" s="13">
        <v>0</v>
      </c>
      <c r="BY582" s="13">
        <v>0</v>
      </c>
      <c r="BZ582" s="13">
        <v>0</v>
      </c>
      <c r="CA582" s="13">
        <v>0</v>
      </c>
      <c r="CB582" s="23">
        <f t="shared" si="224"/>
        <v>0</v>
      </c>
      <c r="CC582" s="16">
        <v>-0.1</v>
      </c>
      <c r="CD582" s="16">
        <v>0.1</v>
      </c>
      <c r="CE582" s="16">
        <v>0</v>
      </c>
      <c r="CF582" s="24">
        <f t="shared" si="225"/>
        <v>0</v>
      </c>
      <c r="CG582" s="24">
        <f t="shared" si="226"/>
        <v>0</v>
      </c>
      <c r="CH582" s="25">
        <v>2</v>
      </c>
      <c r="CI582" s="16">
        <v>1.5</v>
      </c>
      <c r="CJ582" s="16">
        <v>1.4</v>
      </c>
      <c r="CK582" s="16">
        <v>-0.2</v>
      </c>
      <c r="CL582" s="16">
        <v>-0.30000000000000004</v>
      </c>
      <c r="CM582" s="16">
        <v>0.2</v>
      </c>
      <c r="CN582" s="16">
        <v>0</v>
      </c>
      <c r="CO582" s="16">
        <v>-0.2</v>
      </c>
      <c r="CP582" s="26">
        <f t="shared" si="227"/>
        <v>-1.8181818181818184E-2</v>
      </c>
      <c r="CQ582" s="26">
        <f t="shared" si="228"/>
        <v>-0.14675907052582685</v>
      </c>
      <c r="CR582" s="13">
        <v>0</v>
      </c>
      <c r="CS582" s="13">
        <v>0</v>
      </c>
      <c r="CT582" s="13">
        <v>0</v>
      </c>
      <c r="CU582" s="13">
        <v>-0.03</v>
      </c>
      <c r="CV582" s="13">
        <v>0.01</v>
      </c>
      <c r="CW582" s="13">
        <v>0.02</v>
      </c>
      <c r="CX582" s="13">
        <v>-0.83</v>
      </c>
      <c r="CY582" s="13">
        <v>0.84</v>
      </c>
      <c r="CZ582" s="13">
        <v>-0.33</v>
      </c>
      <c r="DA582" s="13">
        <v>-0.32</v>
      </c>
      <c r="DB582" s="27">
        <v>-6.19</v>
      </c>
      <c r="DC582" s="27">
        <v>-13.61</v>
      </c>
      <c r="DD582" s="27">
        <v>7.42</v>
      </c>
      <c r="DE582" s="27">
        <v>5.58</v>
      </c>
      <c r="DF582" s="27">
        <v>-3.75</v>
      </c>
      <c r="DG582" s="27">
        <v>-7.89</v>
      </c>
      <c r="DH582" s="27">
        <v>4.13</v>
      </c>
      <c r="DI582" s="27">
        <v>3.11</v>
      </c>
      <c r="DJ582" s="1">
        <v>43</v>
      </c>
      <c r="DK582" s="1"/>
      <c r="DL582" s="1"/>
      <c r="DM582" s="1">
        <v>0.15</v>
      </c>
      <c r="DN582" s="1">
        <v>0</v>
      </c>
      <c r="DO582" s="1">
        <v>0</v>
      </c>
      <c r="DP582" s="16">
        <f t="shared" si="229"/>
        <v>-0.24861587737359869</v>
      </c>
    </row>
    <row r="583" spans="1:120" x14ac:dyDescent="0.2">
      <c r="A583" s="13">
        <v>90</v>
      </c>
      <c r="B583" s="13" t="s">
        <v>2122</v>
      </c>
      <c r="C583" s="13" t="s">
        <v>2123</v>
      </c>
      <c r="D583" s="13" t="s">
        <v>158</v>
      </c>
      <c r="E583" s="13" t="s">
        <v>141</v>
      </c>
      <c r="F583" s="1" t="s">
        <v>142</v>
      </c>
      <c r="G583" s="13">
        <v>72</v>
      </c>
      <c r="H583" s="13">
        <v>210</v>
      </c>
      <c r="I583" s="13" t="s">
        <v>125</v>
      </c>
      <c r="J583" s="13">
        <v>2009</v>
      </c>
      <c r="K583" s="13">
        <v>2</v>
      </c>
      <c r="L583" s="13">
        <v>33</v>
      </c>
      <c r="M583" s="1"/>
      <c r="N583" s="1">
        <v>23</v>
      </c>
      <c r="O583" s="13" t="s">
        <v>519</v>
      </c>
      <c r="P583" s="13" t="s">
        <v>2124</v>
      </c>
      <c r="Q583" s="1" t="str">
        <f t="shared" si="207"/>
        <v>COL</v>
      </c>
      <c r="R583" s="13" t="s">
        <v>162</v>
      </c>
      <c r="S583" s="1"/>
      <c r="T583" s="13" t="s">
        <v>503</v>
      </c>
      <c r="U583" s="13">
        <v>82</v>
      </c>
      <c r="V583" s="13">
        <v>17</v>
      </c>
      <c r="W583" s="13">
        <v>38</v>
      </c>
      <c r="X583" s="14">
        <v>25</v>
      </c>
      <c r="Y583" s="13">
        <v>55</v>
      </c>
      <c r="Z583" s="13">
        <v>-5</v>
      </c>
      <c r="AA583" s="1">
        <v>171</v>
      </c>
      <c r="AB583" s="14">
        <v>49</v>
      </c>
      <c r="AC583" s="14">
        <v>53</v>
      </c>
      <c r="AD583" s="15">
        <f t="shared" si="208"/>
        <v>9.9415204678362568E-2</v>
      </c>
      <c r="AE583" s="15">
        <f t="shared" si="209"/>
        <v>6.2271062271062272E-2</v>
      </c>
      <c r="AF583" s="16">
        <v>1617.1</v>
      </c>
      <c r="AG583" s="17">
        <f t="shared" si="210"/>
        <v>19.720731707317071</v>
      </c>
      <c r="AH583" s="29">
        <v>2030</v>
      </c>
      <c r="AI583" s="17">
        <f t="shared" si="211"/>
        <v>24.756097560975611</v>
      </c>
      <c r="AJ583" s="19">
        <f t="shared" si="212"/>
        <v>0.79660098522167488</v>
      </c>
      <c r="AK583" s="20">
        <f>'Even Strength'!AA583+'Power Play'!R583+'Penalty Kill'!L583</f>
        <v>230.73999999999998</v>
      </c>
      <c r="AL583" s="19">
        <f t="shared" si="213"/>
        <v>8.5612516232762346</v>
      </c>
      <c r="AM583" s="15">
        <f>IF(('Even Strength'!BR583+'Power Play'!AK583+'Penalty Kill'!AG583)&gt;0,V583/('Even Strength'!BR583+'Power Play'!AK583+'Penalty Kill'!AG583),0)</f>
        <v>0.21794871794871795</v>
      </c>
      <c r="AN583" s="15">
        <f>IF(('Even Strength'!BR583+'Power Play'!AK583+'Penalty Kill'!AG583)&gt;0,W583/('Even Strength'!BR583+'Power Play'!AK583+'Penalty Kill'!AG583),0)</f>
        <v>0.48717948717948717</v>
      </c>
      <c r="AO583" s="15">
        <f t="shared" si="214"/>
        <v>0.70512820512820507</v>
      </c>
      <c r="AP583" s="13">
        <v>713</v>
      </c>
      <c r="AQ583" s="13">
        <v>621</v>
      </c>
      <c r="AR583" s="21">
        <f t="shared" si="215"/>
        <v>0.53448275862068961</v>
      </c>
      <c r="AS583" s="22">
        <v>26.4</v>
      </c>
      <c r="AT583" s="13">
        <v>19</v>
      </c>
      <c r="AU583" s="13">
        <v>10</v>
      </c>
      <c r="AV583">
        <v>60</v>
      </c>
      <c r="AW583" s="13">
        <v>38</v>
      </c>
      <c r="AX583" s="13">
        <v>48</v>
      </c>
      <c r="AY583" s="13">
        <v>49</v>
      </c>
      <c r="AZ583" s="13">
        <v>26</v>
      </c>
      <c r="BA583" s="13">
        <v>98</v>
      </c>
      <c r="BB583" s="16">
        <f t="shared" si="216"/>
        <v>2.2262074083235421</v>
      </c>
      <c r="BC583" s="17">
        <f t="shared" si="217"/>
        <v>1.40993135860491</v>
      </c>
      <c r="BD583" s="17">
        <f t="shared" si="218"/>
        <v>1.7809659266588338</v>
      </c>
      <c r="BE583" s="17">
        <f t="shared" si="219"/>
        <v>1.8180693834642261</v>
      </c>
      <c r="BF583" s="17">
        <f t="shared" si="220"/>
        <v>0.9646898769402017</v>
      </c>
      <c r="BG583" s="17">
        <f t="shared" si="221"/>
        <v>3.6361387669284522</v>
      </c>
      <c r="BH583" s="13">
        <v>12</v>
      </c>
      <c r="BI583" s="13">
        <v>6</v>
      </c>
      <c r="BJ583" s="13">
        <v>0</v>
      </c>
      <c r="BK583" s="13">
        <v>0</v>
      </c>
      <c r="BL583" s="13">
        <v>0</v>
      </c>
      <c r="BM583" s="13">
        <v>0</v>
      </c>
      <c r="BN583" s="13">
        <f t="shared" si="222"/>
        <v>98</v>
      </c>
      <c r="BO583" s="16">
        <v>4.609</v>
      </c>
      <c r="BP583" s="13">
        <v>6</v>
      </c>
      <c r="BQ583" s="13">
        <v>3</v>
      </c>
      <c r="BR583" s="23">
        <f t="shared" si="223"/>
        <v>0.5</v>
      </c>
      <c r="BS583" s="13">
        <v>2</v>
      </c>
      <c r="BT583" s="13">
        <v>0</v>
      </c>
      <c r="BU583" s="13">
        <v>24</v>
      </c>
      <c r="BV583" s="13">
        <v>1</v>
      </c>
      <c r="BW583" s="13">
        <v>0</v>
      </c>
      <c r="BX583" s="13">
        <v>1</v>
      </c>
      <c r="BY583" s="13">
        <v>0</v>
      </c>
      <c r="BZ583" s="13">
        <v>0</v>
      </c>
      <c r="CA583" s="13">
        <v>0</v>
      </c>
      <c r="CB583" s="23">
        <f t="shared" si="224"/>
        <v>0</v>
      </c>
      <c r="CC583" s="16">
        <v>3.6</v>
      </c>
      <c r="CD583" s="16">
        <v>1.6</v>
      </c>
      <c r="CE583" s="16">
        <v>5.2</v>
      </c>
      <c r="CF583" s="24">
        <f t="shared" si="225"/>
        <v>6.3414634146341464E-2</v>
      </c>
      <c r="CG583" s="24">
        <f t="shared" si="226"/>
        <v>0.19293797538804036</v>
      </c>
      <c r="CH583" s="25">
        <v>9</v>
      </c>
      <c r="CI583" s="16">
        <v>38.6</v>
      </c>
      <c r="CJ583" s="16">
        <v>36</v>
      </c>
      <c r="CK583" s="16">
        <v>-2.2000000000000002</v>
      </c>
      <c r="CL583" s="16">
        <v>4.5999999999999996</v>
      </c>
      <c r="CM583" s="16">
        <v>3.3</v>
      </c>
      <c r="CN583" s="16">
        <v>1.1000000000000001</v>
      </c>
      <c r="CO583" s="16">
        <v>9</v>
      </c>
      <c r="CP583" s="26">
        <f t="shared" si="227"/>
        <v>0.10975609756097561</v>
      </c>
      <c r="CQ583" s="26">
        <f t="shared" si="228"/>
        <v>0.33393111124853131</v>
      </c>
      <c r="CR583" s="13">
        <v>3</v>
      </c>
      <c r="CS583" s="13">
        <v>5</v>
      </c>
      <c r="CT583" s="13">
        <v>5</v>
      </c>
      <c r="CU583" s="13">
        <v>1.1100000000000001</v>
      </c>
      <c r="CV583" s="13">
        <v>-1.71</v>
      </c>
      <c r="CW583" s="13">
        <v>3.24</v>
      </c>
      <c r="CX583" s="13">
        <v>5.45</v>
      </c>
      <c r="CY583" s="13">
        <v>1.6</v>
      </c>
      <c r="CZ583" s="13">
        <v>-1.4</v>
      </c>
      <c r="DA583" s="13">
        <v>8.2899999999999991</v>
      </c>
      <c r="DB583" s="27">
        <v>23.26</v>
      </c>
      <c r="DC583" s="27">
        <v>-60.29</v>
      </c>
      <c r="DD583" s="27">
        <v>83.55</v>
      </c>
      <c r="DE583" s="27">
        <v>4.32</v>
      </c>
      <c r="DF583" s="27">
        <v>14.03</v>
      </c>
      <c r="DG583" s="27">
        <v>-49.16</v>
      </c>
      <c r="DH583" s="27">
        <v>63.19</v>
      </c>
      <c r="DI583" s="27">
        <v>3.27</v>
      </c>
      <c r="DJ583" s="1">
        <v>186</v>
      </c>
      <c r="DK583" s="1"/>
      <c r="DL583" s="1"/>
      <c r="DM583" s="1">
        <v>6</v>
      </c>
      <c r="DN583" s="1">
        <v>0</v>
      </c>
      <c r="DO583" s="1">
        <v>0</v>
      </c>
      <c r="DP583" s="16">
        <f t="shared" si="229"/>
        <v>-2.5957446808510642</v>
      </c>
    </row>
    <row r="584" spans="1:120" x14ac:dyDescent="0.2">
      <c r="A584" s="13">
        <v>27</v>
      </c>
      <c r="B584" s="13" t="s">
        <v>2125</v>
      </c>
      <c r="C584" s="13" t="s">
        <v>1334</v>
      </c>
      <c r="D584" s="1"/>
      <c r="E584" s="13" t="s">
        <v>197</v>
      </c>
      <c r="F584" s="1" t="s">
        <v>198</v>
      </c>
      <c r="G584" s="13">
        <v>72</v>
      </c>
      <c r="H584" s="13">
        <v>188</v>
      </c>
      <c r="I584" s="13" t="s">
        <v>125</v>
      </c>
      <c r="J584" s="13">
        <v>2001</v>
      </c>
      <c r="K584" s="13">
        <v>7</v>
      </c>
      <c r="L584" s="13">
        <v>221</v>
      </c>
      <c r="M584" s="1"/>
      <c r="N584" s="1">
        <v>33</v>
      </c>
      <c r="O584" s="13" t="s">
        <v>529</v>
      </c>
      <c r="P584" s="13" t="s">
        <v>2126</v>
      </c>
      <c r="Q584" s="1" t="str">
        <f t="shared" si="207"/>
        <v>CHI</v>
      </c>
      <c r="R584" s="13" t="s">
        <v>322</v>
      </c>
      <c r="S584" s="1"/>
      <c r="T584" s="13" t="s">
        <v>173</v>
      </c>
      <c r="U584" s="13">
        <v>76</v>
      </c>
      <c r="V584" s="13">
        <v>2</v>
      </c>
      <c r="W584" s="13">
        <v>8</v>
      </c>
      <c r="X584" s="14">
        <v>5</v>
      </c>
      <c r="Y584" s="13">
        <v>10</v>
      </c>
      <c r="Z584" s="13">
        <v>5</v>
      </c>
      <c r="AA584" s="1">
        <v>76</v>
      </c>
      <c r="AB584" s="14">
        <v>34</v>
      </c>
      <c r="AC584" s="14">
        <v>89</v>
      </c>
      <c r="AD584" s="15">
        <f t="shared" si="208"/>
        <v>2.6315789473684209E-2</v>
      </c>
      <c r="AE584" s="15">
        <f t="shared" si="209"/>
        <v>1.0050251256281407E-2</v>
      </c>
      <c r="AF584" s="16">
        <v>1541.7333333332999</v>
      </c>
      <c r="AG584" s="17">
        <f t="shared" si="210"/>
        <v>20.285964912280264</v>
      </c>
      <c r="AH584" s="29">
        <v>2129</v>
      </c>
      <c r="AI584" s="17">
        <f t="shared" si="211"/>
        <v>28.013157894736842</v>
      </c>
      <c r="AJ584" s="19">
        <f t="shared" si="212"/>
        <v>0.72415844684513853</v>
      </c>
      <c r="AK584" s="20">
        <f>'Even Strength'!AA584+'Power Play'!R584+'Penalty Kill'!L584</f>
        <v>76.818181818181813</v>
      </c>
      <c r="AL584" s="19">
        <f t="shared" si="213"/>
        <v>2.9895513117860908</v>
      </c>
      <c r="AM584" s="15">
        <f>IF(('Even Strength'!BR584+'Power Play'!AK584+'Penalty Kill'!AG584)&gt;0,V584/('Even Strength'!BR584+'Power Play'!AK584+'Penalty Kill'!AG584),0)</f>
        <v>4.3478260869565216E-2</v>
      </c>
      <c r="AN584" s="15">
        <f>IF(('Even Strength'!BR584+'Power Play'!AK584+'Penalty Kill'!AG584)&gt;0,W584/('Even Strength'!BR584+'Power Play'!AK584+'Penalty Kill'!AG584),0)</f>
        <v>0.17391304347826086</v>
      </c>
      <c r="AO584" s="15">
        <f t="shared" si="214"/>
        <v>0.21739130434782608</v>
      </c>
      <c r="AP584" s="13">
        <v>0</v>
      </c>
      <c r="AQ584" s="13">
        <v>0</v>
      </c>
      <c r="AR584" s="21">
        <f t="shared" si="215"/>
        <v>0</v>
      </c>
      <c r="AS584" s="22">
        <v>0</v>
      </c>
      <c r="AT584" s="1"/>
      <c r="AU584" s="1"/>
      <c r="AV584">
        <v>139</v>
      </c>
      <c r="AW584" s="13">
        <v>69</v>
      </c>
      <c r="AX584" s="13">
        <v>123</v>
      </c>
      <c r="AY584" s="13">
        <v>34</v>
      </c>
      <c r="AZ584" s="13">
        <v>44</v>
      </c>
      <c r="BA584" s="13">
        <v>22</v>
      </c>
      <c r="BB584" s="16">
        <f t="shared" si="216"/>
        <v>5.4094958055869027</v>
      </c>
      <c r="BC584" s="17">
        <f t="shared" si="217"/>
        <v>2.6852892847877432</v>
      </c>
      <c r="BD584" s="17">
        <f t="shared" si="218"/>
        <v>4.7868200294042378</v>
      </c>
      <c r="BE584" s="17">
        <f t="shared" si="219"/>
        <v>1.3231860243881632</v>
      </c>
      <c r="BF584" s="17">
        <f t="shared" si="220"/>
        <v>1.7123583845023289</v>
      </c>
      <c r="BG584" s="17">
        <f t="shared" si="221"/>
        <v>0.85617919225116446</v>
      </c>
      <c r="BH584" s="13">
        <v>26</v>
      </c>
      <c r="BI584" s="13">
        <v>13</v>
      </c>
      <c r="BJ584" s="13">
        <v>0</v>
      </c>
      <c r="BK584" s="13">
        <v>0</v>
      </c>
      <c r="BL584" s="13">
        <v>0</v>
      </c>
      <c r="BM584" s="13">
        <v>0</v>
      </c>
      <c r="BN584" s="13">
        <f t="shared" si="222"/>
        <v>218</v>
      </c>
      <c r="BO584" s="16">
        <v>6.3330000000000002</v>
      </c>
      <c r="BP584" s="1"/>
      <c r="BQ584" s="1"/>
      <c r="BR584" s="23" t="str">
        <f t="shared" si="223"/>
        <v xml:space="preserve"> </v>
      </c>
      <c r="BS584" s="1"/>
      <c r="BT584" s="13">
        <v>1</v>
      </c>
      <c r="BU584" s="13">
        <v>15</v>
      </c>
      <c r="BV584" s="13">
        <v>0</v>
      </c>
      <c r="BW584" s="13">
        <v>0</v>
      </c>
      <c r="BX584" s="13">
        <v>0</v>
      </c>
      <c r="BY584" s="13">
        <v>0</v>
      </c>
      <c r="BZ584" s="13">
        <v>0</v>
      </c>
      <c r="CA584" s="13">
        <v>0</v>
      </c>
      <c r="CB584" s="23">
        <f t="shared" si="224"/>
        <v>0</v>
      </c>
      <c r="CC584" s="16">
        <v>-0.60000000000000009</v>
      </c>
      <c r="CD584" s="16">
        <v>3.9</v>
      </c>
      <c r="CE584" s="16">
        <v>3.3</v>
      </c>
      <c r="CF584" s="24">
        <f t="shared" si="225"/>
        <v>4.3421052631578944E-2</v>
      </c>
      <c r="CG584" s="24">
        <f t="shared" si="226"/>
        <v>0.12842687883767467</v>
      </c>
      <c r="CH584" s="25">
        <v>4</v>
      </c>
      <c r="CI584" s="16">
        <v>23.2</v>
      </c>
      <c r="CJ584" s="16">
        <v>31.1</v>
      </c>
      <c r="CK584" s="16">
        <v>-3.8</v>
      </c>
      <c r="CL584" s="16">
        <v>-1.6</v>
      </c>
      <c r="CM584" s="16">
        <v>4</v>
      </c>
      <c r="CN584" s="16">
        <v>0</v>
      </c>
      <c r="CO584" s="16">
        <v>2.4</v>
      </c>
      <c r="CP584" s="26">
        <f t="shared" si="227"/>
        <v>3.1578947368421054E-2</v>
      </c>
      <c r="CQ584" s="26">
        <f t="shared" si="228"/>
        <v>9.3401366427399754E-2</v>
      </c>
      <c r="CR584" s="13">
        <v>0</v>
      </c>
      <c r="CS584" s="13">
        <v>2</v>
      </c>
      <c r="CT584" s="13">
        <v>1</v>
      </c>
      <c r="CU584" s="13">
        <v>0</v>
      </c>
      <c r="CV584" s="13">
        <v>0.05</v>
      </c>
      <c r="CW584" s="13">
        <v>0.45</v>
      </c>
      <c r="CX584" s="13">
        <v>-4.0599999999999996</v>
      </c>
      <c r="CY584" s="13">
        <v>2.87</v>
      </c>
      <c r="CZ584" s="13">
        <v>-0.69</v>
      </c>
      <c r="DA584" s="13">
        <v>-1.38</v>
      </c>
      <c r="DB584" s="27">
        <v>-128.84</v>
      </c>
      <c r="DC584" s="27">
        <v>-0.2</v>
      </c>
      <c r="DD584" s="27">
        <v>-128.63999999999999</v>
      </c>
      <c r="DE584" s="27">
        <v>-5.6</v>
      </c>
      <c r="DF584" s="27">
        <v>-97.05</v>
      </c>
      <c r="DG584" s="27">
        <v>-42.08</v>
      </c>
      <c r="DH584" s="27">
        <v>-54.97</v>
      </c>
      <c r="DI584" s="27">
        <v>-2.39</v>
      </c>
      <c r="DJ584" s="1">
        <v>186</v>
      </c>
      <c r="DK584" s="28">
        <v>6</v>
      </c>
      <c r="DL584" s="28" t="s">
        <v>379</v>
      </c>
      <c r="DM584" s="1">
        <v>3.383</v>
      </c>
      <c r="DN584" s="1">
        <v>0.247</v>
      </c>
      <c r="DO584" s="1">
        <v>0</v>
      </c>
      <c r="DP584" s="16">
        <f t="shared" si="229"/>
        <v>-3.6276595744680855</v>
      </c>
    </row>
    <row r="585" spans="1:120" x14ac:dyDescent="0.2">
      <c r="A585" s="13">
        <v>82</v>
      </c>
      <c r="B585" s="13" t="s">
        <v>2127</v>
      </c>
      <c r="C585" s="13" t="s">
        <v>2128</v>
      </c>
      <c r="D585" s="13" t="s">
        <v>122</v>
      </c>
      <c r="E585" s="13" t="s">
        <v>123</v>
      </c>
      <c r="F585" s="1" t="s">
        <v>124</v>
      </c>
      <c r="G585" s="13">
        <v>72</v>
      </c>
      <c r="H585" s="13">
        <v>182</v>
      </c>
      <c r="I585" s="13" t="s">
        <v>125</v>
      </c>
      <c r="J585" s="1"/>
      <c r="K585" s="1"/>
      <c r="L585" s="1"/>
      <c r="M585" s="13" t="s">
        <v>159</v>
      </c>
      <c r="N585" s="1">
        <v>22</v>
      </c>
      <c r="O585" s="13" t="s">
        <v>665</v>
      </c>
      <c r="P585" s="13" t="s">
        <v>2129</v>
      </c>
      <c r="Q585" s="1" t="str">
        <f t="shared" si="207"/>
        <v>EDM</v>
      </c>
      <c r="R585" s="13" t="s">
        <v>136</v>
      </c>
      <c r="S585" s="1"/>
      <c r="T585" s="13" t="s">
        <v>173</v>
      </c>
      <c r="U585" s="13">
        <v>6</v>
      </c>
      <c r="V585" s="13">
        <v>0</v>
      </c>
      <c r="W585" s="13">
        <v>1</v>
      </c>
      <c r="X585" s="14">
        <v>1</v>
      </c>
      <c r="Y585" s="13">
        <v>1</v>
      </c>
      <c r="Z585" s="13">
        <v>-4</v>
      </c>
      <c r="AA585" s="1">
        <v>7</v>
      </c>
      <c r="AB585" s="14">
        <v>4</v>
      </c>
      <c r="AC585" s="14">
        <v>5</v>
      </c>
      <c r="AD585" s="15">
        <f t="shared" si="208"/>
        <v>0</v>
      </c>
      <c r="AE585" s="15">
        <f t="shared" si="209"/>
        <v>0</v>
      </c>
      <c r="AF585" s="16">
        <v>88.166666666699996</v>
      </c>
      <c r="AG585" s="17">
        <f t="shared" si="210"/>
        <v>14.694444444449999</v>
      </c>
      <c r="AH585" s="29">
        <v>107</v>
      </c>
      <c r="AI585" s="17">
        <f t="shared" si="211"/>
        <v>17.833333333333332</v>
      </c>
      <c r="AJ585" s="19">
        <f t="shared" si="212"/>
        <v>0.82398753894112142</v>
      </c>
      <c r="AK585" s="20">
        <f>'Even Strength'!AA585+'Power Play'!R585+'Penalty Kill'!L585</f>
        <v>36</v>
      </c>
      <c r="AL585" s="19">
        <f t="shared" si="213"/>
        <v>24.499054820406617</v>
      </c>
      <c r="AM585" s="15">
        <f>IF(('Even Strength'!BR585+'Power Play'!AK585+'Penalty Kill'!AG585)&gt;0,V585/('Even Strength'!BR585+'Power Play'!AK585+'Penalty Kill'!AG585),0)</f>
        <v>0</v>
      </c>
      <c r="AN585" s="15">
        <f>IF(('Even Strength'!BR585+'Power Play'!AK585+'Penalty Kill'!AG585)&gt;0,W585/('Even Strength'!BR585+'Power Play'!AK585+'Penalty Kill'!AG585),0)</f>
        <v>1</v>
      </c>
      <c r="AO585" s="15">
        <f t="shared" si="214"/>
        <v>1</v>
      </c>
      <c r="AP585" s="13">
        <v>0</v>
      </c>
      <c r="AQ585" s="13">
        <v>0</v>
      </c>
      <c r="AR585" s="21">
        <f t="shared" si="215"/>
        <v>0</v>
      </c>
      <c r="AS585" s="22">
        <v>0</v>
      </c>
      <c r="AT585" s="1"/>
      <c r="AU585" s="1"/>
      <c r="AV585">
        <v>10</v>
      </c>
      <c r="AW585" s="13">
        <v>2</v>
      </c>
      <c r="AX585" s="13">
        <v>3</v>
      </c>
      <c r="AY585" s="13">
        <v>4</v>
      </c>
      <c r="AZ585" s="13">
        <v>1</v>
      </c>
      <c r="BA585" s="13">
        <v>2</v>
      </c>
      <c r="BB585" s="16">
        <f t="shared" si="216"/>
        <v>6.8052930056685046</v>
      </c>
      <c r="BC585" s="17">
        <f t="shared" si="217"/>
        <v>1.3610586011337009</v>
      </c>
      <c r="BD585" s="17">
        <f t="shared" si="218"/>
        <v>2.0415879017005514</v>
      </c>
      <c r="BE585" s="17">
        <f t="shared" si="219"/>
        <v>2.7221172022674018</v>
      </c>
      <c r="BF585" s="17">
        <f t="shared" si="220"/>
        <v>0.68052930056685046</v>
      </c>
      <c r="BG585" s="17">
        <f t="shared" si="221"/>
        <v>1.3610586011337009</v>
      </c>
      <c r="BH585" s="13">
        <v>0</v>
      </c>
      <c r="BI585" s="13">
        <v>0</v>
      </c>
      <c r="BJ585" s="13">
        <v>0</v>
      </c>
      <c r="BK585" s="13">
        <v>0</v>
      </c>
      <c r="BL585" s="13">
        <v>0</v>
      </c>
      <c r="BM585" s="13">
        <v>0</v>
      </c>
      <c r="BN585" s="13">
        <f t="shared" si="222"/>
        <v>5</v>
      </c>
      <c r="BO585" s="16">
        <v>1.4060000000000001</v>
      </c>
      <c r="BP585" s="1"/>
      <c r="BQ585" s="1"/>
      <c r="BR585" s="23" t="str">
        <f t="shared" si="223"/>
        <v xml:space="preserve"> </v>
      </c>
      <c r="BS585" s="1"/>
      <c r="BT585" s="13">
        <v>0</v>
      </c>
      <c r="BU585" s="13">
        <v>1</v>
      </c>
      <c r="BV585" s="13">
        <v>0</v>
      </c>
      <c r="BW585" s="13">
        <v>0</v>
      </c>
      <c r="BX585" s="13">
        <v>0</v>
      </c>
      <c r="BY585" s="13">
        <v>0</v>
      </c>
      <c r="BZ585" s="13">
        <v>0</v>
      </c>
      <c r="CA585" s="13">
        <v>0</v>
      </c>
      <c r="CB585" s="23">
        <f t="shared" si="224"/>
        <v>0</v>
      </c>
      <c r="CC585" s="16">
        <v>0</v>
      </c>
      <c r="CD585" s="16">
        <v>-0.1</v>
      </c>
      <c r="CE585" s="16">
        <v>-0.1</v>
      </c>
      <c r="CF585" s="24">
        <f t="shared" si="225"/>
        <v>-1.6666666666666666E-2</v>
      </c>
      <c r="CG585" s="24">
        <f t="shared" si="226"/>
        <v>-6.8052930056685043E-2</v>
      </c>
      <c r="CH585" s="25">
        <v>1</v>
      </c>
      <c r="CI585" s="16">
        <v>1.1000000000000001</v>
      </c>
      <c r="CJ585" s="16">
        <v>1.2</v>
      </c>
      <c r="CK585" s="16">
        <v>-3.2</v>
      </c>
      <c r="CL585" s="16">
        <v>0.1</v>
      </c>
      <c r="CM585" s="16">
        <v>-0.4</v>
      </c>
      <c r="CN585" s="16">
        <v>0</v>
      </c>
      <c r="CO585" s="16">
        <v>-0.30000000000000004</v>
      </c>
      <c r="CP585" s="26">
        <f t="shared" si="227"/>
        <v>-5.000000000000001E-2</v>
      </c>
      <c r="CQ585" s="26">
        <f t="shared" si="228"/>
        <v>-0.20415879017005517</v>
      </c>
      <c r="CR585" s="13">
        <v>0</v>
      </c>
      <c r="CS585" s="13">
        <v>0</v>
      </c>
      <c r="CT585" s="13">
        <v>0</v>
      </c>
      <c r="CU585" s="13">
        <v>0</v>
      </c>
      <c r="CV585" s="13">
        <v>0.06</v>
      </c>
      <c r="CW585" s="13">
        <v>0.19</v>
      </c>
      <c r="CX585" s="13">
        <v>0</v>
      </c>
      <c r="CY585" s="13">
        <v>0.18</v>
      </c>
      <c r="CZ585" s="13">
        <v>-0.22</v>
      </c>
      <c r="DA585" s="13">
        <v>0.21</v>
      </c>
      <c r="DB585" s="27">
        <v>-4.46</v>
      </c>
      <c r="DC585" s="27">
        <v>-6.18</v>
      </c>
      <c r="DD585" s="27">
        <v>1.72</v>
      </c>
      <c r="DE585" s="27">
        <v>1.28</v>
      </c>
      <c r="DF585" s="27">
        <v>-2.29</v>
      </c>
      <c r="DG585" s="27">
        <v>-5.8</v>
      </c>
      <c r="DH585" s="27">
        <v>3.51</v>
      </c>
      <c r="DI585" s="27">
        <v>2.62</v>
      </c>
      <c r="DJ585" s="1">
        <v>18</v>
      </c>
      <c r="DK585" s="1"/>
      <c r="DL585" s="1"/>
      <c r="DM585" s="1">
        <v>0.09</v>
      </c>
      <c r="DN585" s="1">
        <v>0</v>
      </c>
      <c r="DO585" s="1">
        <v>0.182</v>
      </c>
      <c r="DP585" s="16">
        <f t="shared" si="229"/>
        <v>-0.37824296499656829</v>
      </c>
    </row>
    <row r="586" spans="1:120" x14ac:dyDescent="0.2">
      <c r="A586" s="13">
        <v>21</v>
      </c>
      <c r="B586" s="13" t="s">
        <v>2130</v>
      </c>
      <c r="C586" s="13" t="s">
        <v>578</v>
      </c>
      <c r="D586" s="13" t="s">
        <v>133</v>
      </c>
      <c r="E586" s="13" t="s">
        <v>123</v>
      </c>
      <c r="F586" s="1" t="s">
        <v>124</v>
      </c>
      <c r="G586" s="13">
        <v>72</v>
      </c>
      <c r="H586" s="13">
        <v>217</v>
      </c>
      <c r="I586" s="13" t="s">
        <v>150</v>
      </c>
      <c r="J586" s="13">
        <v>2006</v>
      </c>
      <c r="K586" s="13">
        <v>1</v>
      </c>
      <c r="L586" s="13">
        <v>7</v>
      </c>
      <c r="M586" s="1"/>
      <c r="N586" s="1">
        <v>26</v>
      </c>
      <c r="O586" s="13" t="s">
        <v>320</v>
      </c>
      <c r="P586" s="13" t="s">
        <v>2131</v>
      </c>
      <c r="Q586" s="1" t="str">
        <f t="shared" si="207"/>
        <v>NYI</v>
      </c>
      <c r="R586" s="13" t="s">
        <v>287</v>
      </c>
      <c r="S586" s="1"/>
      <c r="T586" s="13" t="s">
        <v>154</v>
      </c>
      <c r="U586" s="13">
        <v>60</v>
      </c>
      <c r="V586" s="13">
        <v>18</v>
      </c>
      <c r="W586" s="13">
        <v>33</v>
      </c>
      <c r="X586" s="14">
        <v>19</v>
      </c>
      <c r="Y586" s="13">
        <v>51</v>
      </c>
      <c r="Z586" s="13">
        <v>-8</v>
      </c>
      <c r="AA586" s="1">
        <v>195</v>
      </c>
      <c r="AB586" s="14">
        <v>79</v>
      </c>
      <c r="AC586" s="14">
        <v>75</v>
      </c>
      <c r="AD586" s="15">
        <f t="shared" si="208"/>
        <v>9.2307692307692313E-2</v>
      </c>
      <c r="AE586" s="15">
        <f t="shared" si="209"/>
        <v>5.1575931232091692E-2</v>
      </c>
      <c r="AF586" s="16">
        <v>1173.2666666667001</v>
      </c>
      <c r="AG586" s="17">
        <f t="shared" si="210"/>
        <v>19.554444444445</v>
      </c>
      <c r="AH586" s="29">
        <v>1329</v>
      </c>
      <c r="AI586" s="17">
        <f t="shared" si="211"/>
        <v>22.15</v>
      </c>
      <c r="AJ586" s="19">
        <f t="shared" si="212"/>
        <v>0.88281916227742674</v>
      </c>
      <c r="AK586" s="20">
        <f>'Even Strength'!AA586+'Power Play'!R586+'Penalty Kill'!L586</f>
        <v>213.96666666666667</v>
      </c>
      <c r="AL586" s="19">
        <f t="shared" si="213"/>
        <v>10.942098982896443</v>
      </c>
      <c r="AM586" s="15">
        <f>IF(('Even Strength'!BR586+'Power Play'!AK586+'Penalty Kill'!AG586)&gt;0,V586/('Even Strength'!BR586+'Power Play'!AK586+'Penalty Kill'!AG586),0)</f>
        <v>0.25714285714285712</v>
      </c>
      <c r="AN586" s="15">
        <f>IF(('Even Strength'!BR586+'Power Play'!AK586+'Penalty Kill'!AG586)&gt;0,W586/('Even Strength'!BR586+'Power Play'!AK586+'Penalty Kill'!AG586),0)</f>
        <v>0.47142857142857142</v>
      </c>
      <c r="AO586" s="15">
        <f t="shared" si="214"/>
        <v>0.72857142857142854</v>
      </c>
      <c r="AP586" s="13">
        <v>80</v>
      </c>
      <c r="AQ586" s="13">
        <v>81</v>
      </c>
      <c r="AR586" s="21">
        <f t="shared" si="215"/>
        <v>0.49689440993788819</v>
      </c>
      <c r="AS586" s="22">
        <v>4.5</v>
      </c>
      <c r="AT586" s="1"/>
      <c r="AU586" s="1"/>
      <c r="AV586">
        <v>103</v>
      </c>
      <c r="AW586" s="13">
        <v>53</v>
      </c>
      <c r="AX586" s="13">
        <v>23</v>
      </c>
      <c r="AY586" s="13">
        <v>79</v>
      </c>
      <c r="AZ586" s="13">
        <v>45</v>
      </c>
      <c r="BA586" s="13">
        <v>30</v>
      </c>
      <c r="BB586" s="16">
        <f t="shared" si="216"/>
        <v>5.2673447354961844</v>
      </c>
      <c r="BC586" s="17">
        <f t="shared" si="217"/>
        <v>2.7103812716630857</v>
      </c>
      <c r="BD586" s="17">
        <f t="shared" si="218"/>
        <v>1.1762031933632258</v>
      </c>
      <c r="BE586" s="17">
        <f t="shared" si="219"/>
        <v>4.040002272856297</v>
      </c>
      <c r="BF586" s="17">
        <f t="shared" si="220"/>
        <v>2.3012671174497892</v>
      </c>
      <c r="BG586" s="17">
        <f t="shared" si="221"/>
        <v>1.5341780782998597</v>
      </c>
      <c r="BH586" s="13">
        <v>12</v>
      </c>
      <c r="BI586" s="13">
        <v>6</v>
      </c>
      <c r="BJ586" s="13">
        <v>0</v>
      </c>
      <c r="BK586" s="13">
        <v>0</v>
      </c>
      <c r="BL586" s="13">
        <v>0</v>
      </c>
      <c r="BM586" s="13">
        <v>0</v>
      </c>
      <c r="BN586" s="13">
        <f t="shared" si="222"/>
        <v>88</v>
      </c>
      <c r="BO586" s="16">
        <v>7.9640000000000004</v>
      </c>
      <c r="BP586" s="13">
        <v>10</v>
      </c>
      <c r="BQ586" s="13">
        <v>5</v>
      </c>
      <c r="BR586" s="23">
        <f t="shared" si="223"/>
        <v>0.5</v>
      </c>
      <c r="BS586" s="13">
        <v>3</v>
      </c>
      <c r="BT586" s="13">
        <v>3</v>
      </c>
      <c r="BU586" s="13">
        <v>15</v>
      </c>
      <c r="BV586" s="13">
        <v>0</v>
      </c>
      <c r="BW586" s="13">
        <v>2</v>
      </c>
      <c r="BX586" s="13">
        <v>2</v>
      </c>
      <c r="BY586" s="13">
        <v>1</v>
      </c>
      <c r="BZ586" s="13">
        <v>0</v>
      </c>
      <c r="CA586" s="13">
        <v>0</v>
      </c>
      <c r="CB586" s="23">
        <f t="shared" si="224"/>
        <v>0</v>
      </c>
      <c r="CC586" s="16">
        <v>4.5999999999999996</v>
      </c>
      <c r="CD586" s="16">
        <v>0.7</v>
      </c>
      <c r="CE586" s="16">
        <v>5.3</v>
      </c>
      <c r="CF586" s="24">
        <f t="shared" si="225"/>
        <v>8.8333333333333333E-2</v>
      </c>
      <c r="CG586" s="24">
        <f t="shared" si="226"/>
        <v>0.27103812716630854</v>
      </c>
      <c r="CH586" s="25">
        <v>6</v>
      </c>
      <c r="CI586" s="16">
        <v>28.9</v>
      </c>
      <c r="CJ586" s="16">
        <v>21.3</v>
      </c>
      <c r="CK586" s="16">
        <v>-7.9</v>
      </c>
      <c r="CL586" s="16">
        <v>8.3000000000000007</v>
      </c>
      <c r="CM586" s="16">
        <v>1</v>
      </c>
      <c r="CN586" s="16">
        <v>1.8</v>
      </c>
      <c r="CO586" s="16">
        <v>11.1</v>
      </c>
      <c r="CP586" s="26">
        <f t="shared" si="227"/>
        <v>0.185</v>
      </c>
      <c r="CQ586" s="26">
        <f t="shared" si="228"/>
        <v>0.56764588897094814</v>
      </c>
      <c r="CR586" s="13">
        <v>4</v>
      </c>
      <c r="CS586" s="13">
        <v>4</v>
      </c>
      <c r="CT586" s="13">
        <v>1</v>
      </c>
      <c r="CU586" s="13">
        <v>0.2</v>
      </c>
      <c r="CV586" s="13">
        <v>-0.09</v>
      </c>
      <c r="CW586" s="13">
        <v>2.17</v>
      </c>
      <c r="CX586" s="13">
        <v>10.93</v>
      </c>
      <c r="CY586" s="13">
        <v>-0.08</v>
      </c>
      <c r="CZ586" s="13">
        <v>-2.61</v>
      </c>
      <c r="DA586" s="13">
        <v>10.52</v>
      </c>
      <c r="DB586" s="27">
        <v>-48.79</v>
      </c>
      <c r="DC586" s="27">
        <v>34.659999999999997</v>
      </c>
      <c r="DD586" s="27">
        <v>-83.45</v>
      </c>
      <c r="DE586" s="27">
        <v>-5.54</v>
      </c>
      <c r="DF586" s="27">
        <v>-36.06</v>
      </c>
      <c r="DG586" s="27">
        <v>34.28</v>
      </c>
      <c r="DH586" s="27">
        <v>-70.33</v>
      </c>
      <c r="DI586" s="27">
        <v>-4.67</v>
      </c>
      <c r="DJ586" s="1">
        <v>186</v>
      </c>
      <c r="DK586" s="28">
        <v>22</v>
      </c>
      <c r="DL586" s="28" t="s">
        <v>1678</v>
      </c>
      <c r="DM586" s="1">
        <v>2.8</v>
      </c>
      <c r="DN586" s="1">
        <v>0.751</v>
      </c>
      <c r="DO586" s="1">
        <v>0</v>
      </c>
      <c r="DP586" s="16">
        <f t="shared" si="229"/>
        <v>6.3127659574468087</v>
      </c>
    </row>
    <row r="587" spans="1:120" x14ac:dyDescent="0.2">
      <c r="A587" s="13">
        <v>5</v>
      </c>
      <c r="B587" s="13" t="s">
        <v>2132</v>
      </c>
      <c r="C587" s="13" t="s">
        <v>427</v>
      </c>
      <c r="D587" s="13" t="s">
        <v>158</v>
      </c>
      <c r="E587" s="13" t="s">
        <v>141</v>
      </c>
      <c r="F587" s="1" t="s">
        <v>142</v>
      </c>
      <c r="G587" s="13">
        <v>79</v>
      </c>
      <c r="H587" s="13">
        <v>250</v>
      </c>
      <c r="I587" s="13" t="s">
        <v>125</v>
      </c>
      <c r="J587" s="13">
        <v>2011</v>
      </c>
      <c r="K587" s="13">
        <v>1</v>
      </c>
      <c r="L587" s="13">
        <v>14</v>
      </c>
      <c r="M587" s="1"/>
      <c r="N587" s="1">
        <v>22</v>
      </c>
      <c r="O587" s="13" t="s">
        <v>361</v>
      </c>
      <c r="P587" s="13" t="s">
        <v>2133</v>
      </c>
      <c r="Q587" s="1" t="str">
        <f t="shared" si="207"/>
        <v>DAL</v>
      </c>
      <c r="R587" s="13" t="s">
        <v>363</v>
      </c>
      <c r="S587" s="1"/>
      <c r="T587" s="13" t="s">
        <v>173</v>
      </c>
      <c r="U587" s="13">
        <v>36</v>
      </c>
      <c r="V587" s="13">
        <v>1</v>
      </c>
      <c r="W587" s="13">
        <v>7</v>
      </c>
      <c r="X587" s="14">
        <v>2</v>
      </c>
      <c r="Y587" s="13">
        <v>8</v>
      </c>
      <c r="Z587" s="13">
        <v>0</v>
      </c>
      <c r="AA587" s="1">
        <v>36</v>
      </c>
      <c r="AB587" s="14">
        <v>11</v>
      </c>
      <c r="AC587" s="14">
        <v>14</v>
      </c>
      <c r="AD587" s="15">
        <f t="shared" si="208"/>
        <v>2.7777777777777776E-2</v>
      </c>
      <c r="AE587" s="15">
        <f t="shared" si="209"/>
        <v>1.6393442622950821E-2</v>
      </c>
      <c r="AF587" s="16">
        <v>482.36666666669998</v>
      </c>
      <c r="AG587" s="17">
        <f t="shared" si="210"/>
        <v>13.399074074074999</v>
      </c>
      <c r="AH587" s="29">
        <v>723</v>
      </c>
      <c r="AI587" s="17">
        <f t="shared" si="211"/>
        <v>20.083333333333332</v>
      </c>
      <c r="AJ587" s="19">
        <f t="shared" si="212"/>
        <v>0.66717381281701238</v>
      </c>
      <c r="AK587" s="20">
        <f>'Even Strength'!AA587+'Power Play'!R587+'Penalty Kill'!L587</f>
        <v>18.666666666666668</v>
      </c>
      <c r="AL587" s="19">
        <f t="shared" si="213"/>
        <v>2.3218851496094035</v>
      </c>
      <c r="AM587" s="15">
        <f>IF(('Even Strength'!BR587+'Power Play'!AK587+'Penalty Kill'!AG587)&gt;0,V587/('Even Strength'!BR587+'Power Play'!AK587+'Penalty Kill'!AG587),0)</f>
        <v>0.04</v>
      </c>
      <c r="AN587" s="15">
        <f>IF(('Even Strength'!BR587+'Power Play'!AK587+'Penalty Kill'!AG587)&gt;0,W587/('Even Strength'!BR587+'Power Play'!AK587+'Penalty Kill'!AG587),0)</f>
        <v>0.28000000000000003</v>
      </c>
      <c r="AO587" s="15">
        <f t="shared" si="214"/>
        <v>0.32</v>
      </c>
      <c r="AP587" s="13">
        <v>0</v>
      </c>
      <c r="AQ587" s="13">
        <v>0</v>
      </c>
      <c r="AR587" s="21">
        <f t="shared" si="215"/>
        <v>0</v>
      </c>
      <c r="AS587" s="22">
        <v>0</v>
      </c>
      <c r="AT587" s="1"/>
      <c r="AU587" s="1"/>
      <c r="AV587">
        <v>41</v>
      </c>
      <c r="AW587" s="13">
        <v>82</v>
      </c>
      <c r="AX587" s="13">
        <v>46</v>
      </c>
      <c r="AY587" s="13">
        <v>11</v>
      </c>
      <c r="AZ587" s="13">
        <v>22</v>
      </c>
      <c r="BA587" s="13">
        <v>9</v>
      </c>
      <c r="BB587" s="16">
        <f t="shared" si="216"/>
        <v>5.0998548821777971</v>
      </c>
      <c r="BC587" s="17">
        <f t="shared" si="217"/>
        <v>10.199709764355594</v>
      </c>
      <c r="BD587" s="17">
        <f t="shared" si="218"/>
        <v>5.7217884043946015</v>
      </c>
      <c r="BE587" s="17">
        <f t="shared" si="219"/>
        <v>1.3682537488769699</v>
      </c>
      <c r="BF587" s="17">
        <f t="shared" si="220"/>
        <v>2.7365074977539399</v>
      </c>
      <c r="BG587" s="17">
        <f t="shared" si="221"/>
        <v>1.1194803399902482</v>
      </c>
      <c r="BH587" s="13">
        <v>8</v>
      </c>
      <c r="BI587" s="13">
        <v>4</v>
      </c>
      <c r="BJ587" s="13">
        <v>0</v>
      </c>
      <c r="BK587" s="13">
        <v>0</v>
      </c>
      <c r="BL587" s="13">
        <v>0</v>
      </c>
      <c r="BM587" s="13">
        <v>0</v>
      </c>
      <c r="BN587" s="13">
        <f t="shared" si="222"/>
        <v>136</v>
      </c>
      <c r="BO587" s="16">
        <v>1.006</v>
      </c>
      <c r="BP587" s="1"/>
      <c r="BQ587" s="1"/>
      <c r="BR587" s="23" t="str">
        <f t="shared" si="223"/>
        <v xml:space="preserve"> </v>
      </c>
      <c r="BS587" s="1"/>
      <c r="BT587" s="13">
        <v>1</v>
      </c>
      <c r="BU587" s="13">
        <v>6</v>
      </c>
      <c r="BV587" s="13">
        <v>0</v>
      </c>
      <c r="BW587" s="13">
        <v>0</v>
      </c>
      <c r="BX587" s="13">
        <v>0</v>
      </c>
      <c r="BY587" s="13">
        <v>0</v>
      </c>
      <c r="BZ587" s="13">
        <v>0</v>
      </c>
      <c r="CA587" s="13">
        <v>0</v>
      </c>
      <c r="CB587" s="23">
        <f t="shared" si="224"/>
        <v>0</v>
      </c>
      <c r="CC587" s="16">
        <v>0.4</v>
      </c>
      <c r="CD587" s="16">
        <v>0.8</v>
      </c>
      <c r="CE587" s="16">
        <v>1.2</v>
      </c>
      <c r="CF587" s="24">
        <f t="shared" si="225"/>
        <v>3.3333333333333333E-2</v>
      </c>
      <c r="CG587" s="24">
        <f t="shared" si="226"/>
        <v>0.14926404533203308</v>
      </c>
      <c r="CH587" s="25">
        <v>3</v>
      </c>
      <c r="CI587" s="16">
        <v>10.1</v>
      </c>
      <c r="CJ587" s="16">
        <v>13.9</v>
      </c>
      <c r="CK587" s="16">
        <v>0.7</v>
      </c>
      <c r="CL587" s="16">
        <v>0.60000000000000009</v>
      </c>
      <c r="CM587" s="16">
        <v>1.4</v>
      </c>
      <c r="CN587" s="16">
        <v>0</v>
      </c>
      <c r="CO587" s="16">
        <v>2</v>
      </c>
      <c r="CP587" s="26">
        <f t="shared" si="227"/>
        <v>5.5555555555555552E-2</v>
      </c>
      <c r="CQ587" s="26">
        <f t="shared" si="228"/>
        <v>0.24877340888672184</v>
      </c>
      <c r="CR587" s="13">
        <v>0</v>
      </c>
      <c r="CS587" s="13">
        <v>0</v>
      </c>
      <c r="CT587" s="13">
        <v>0</v>
      </c>
      <c r="CU587" s="13">
        <v>0</v>
      </c>
      <c r="CV587" s="13">
        <v>0.08</v>
      </c>
      <c r="CW587" s="13">
        <v>0.35</v>
      </c>
      <c r="CX587" s="13">
        <v>-1.99</v>
      </c>
      <c r="CY587" s="13">
        <v>-1.1400000000000001</v>
      </c>
      <c r="CZ587" s="13">
        <v>-0.55000000000000004</v>
      </c>
      <c r="DA587" s="13">
        <v>-3.25</v>
      </c>
      <c r="DB587" s="27">
        <v>-20.43</v>
      </c>
      <c r="DC587" s="27">
        <v>22.46</v>
      </c>
      <c r="DD587" s="27">
        <v>-42.89</v>
      </c>
      <c r="DE587" s="27">
        <v>-5.88</v>
      </c>
      <c r="DF587" s="27">
        <v>-7.24</v>
      </c>
      <c r="DG587" s="27">
        <v>18.86</v>
      </c>
      <c r="DH587" s="27">
        <v>-26.11</v>
      </c>
      <c r="DI587" s="27">
        <v>-3.58</v>
      </c>
      <c r="DJ587" s="1">
        <v>111</v>
      </c>
      <c r="DK587" s="1"/>
      <c r="DL587" s="1"/>
      <c r="DM587" s="1">
        <v>0.81700000000000006</v>
      </c>
      <c r="DN587" s="1">
        <v>0</v>
      </c>
      <c r="DO587" s="1">
        <v>0.63700000000000001</v>
      </c>
      <c r="DP587" s="16">
        <f t="shared" si="229"/>
        <v>0.96005490734385712</v>
      </c>
    </row>
    <row r="588" spans="1:120" x14ac:dyDescent="0.2">
      <c r="A588" s="13">
        <v>61</v>
      </c>
      <c r="B588" s="13" t="s">
        <v>2134</v>
      </c>
      <c r="C588" s="13" t="s">
        <v>2135</v>
      </c>
      <c r="D588" s="13" t="s">
        <v>122</v>
      </c>
      <c r="E588" s="13" t="s">
        <v>123</v>
      </c>
      <c r="F588" s="1" t="s">
        <v>124</v>
      </c>
      <c r="G588" s="13">
        <v>72</v>
      </c>
      <c r="H588" s="13">
        <v>190</v>
      </c>
      <c r="I588" s="13" t="s">
        <v>150</v>
      </c>
      <c r="J588" s="1"/>
      <c r="K588" s="1"/>
      <c r="L588" s="1"/>
      <c r="M588" s="1"/>
      <c r="N588" s="1">
        <v>28</v>
      </c>
      <c r="O588" s="13" t="s">
        <v>396</v>
      </c>
      <c r="P588" s="13" t="s">
        <v>2136</v>
      </c>
      <c r="Q588" s="1" t="str">
        <f t="shared" si="207"/>
        <v>WSH</v>
      </c>
      <c r="R588" s="13" t="s">
        <v>190</v>
      </c>
      <c r="S588" s="1"/>
      <c r="T588" s="13" t="s">
        <v>173</v>
      </c>
      <c r="U588" s="13">
        <v>1</v>
      </c>
      <c r="V588" s="13">
        <v>0</v>
      </c>
      <c r="W588" s="13">
        <v>0</v>
      </c>
      <c r="X588" s="14">
        <v>0</v>
      </c>
      <c r="Y588" s="13">
        <v>0</v>
      </c>
      <c r="Z588" s="13">
        <v>-1</v>
      </c>
      <c r="AA588" s="1">
        <v>1</v>
      </c>
      <c r="AB588" s="14">
        <v>0</v>
      </c>
      <c r="AC588" s="14">
        <v>1</v>
      </c>
      <c r="AD588" s="15">
        <f t="shared" si="208"/>
        <v>0</v>
      </c>
      <c r="AE588" s="15">
        <f t="shared" si="209"/>
        <v>0</v>
      </c>
      <c r="AF588" s="16">
        <v>12.1833333333</v>
      </c>
      <c r="AG588" s="17">
        <f t="shared" si="210"/>
        <v>12.1833333333</v>
      </c>
      <c r="AH588" s="29">
        <v>19</v>
      </c>
      <c r="AI588" s="17">
        <f t="shared" si="211"/>
        <v>19</v>
      </c>
      <c r="AJ588" s="19">
        <f t="shared" si="212"/>
        <v>0.64122807017368422</v>
      </c>
      <c r="AK588" s="20">
        <f>'Even Strength'!AA588+'Power Play'!R588+'Penalty Kill'!L588</f>
        <v>0</v>
      </c>
      <c r="AL588" s="19">
        <f t="shared" si="213"/>
        <v>0</v>
      </c>
      <c r="AM588" s="15">
        <f>IF(('Even Strength'!BR588+'Power Play'!AK588+'Penalty Kill'!AG588)&gt;0,V588/('Even Strength'!BR588+'Power Play'!AK588+'Penalty Kill'!AG588),0)</f>
        <v>0</v>
      </c>
      <c r="AN588" s="15">
        <f>IF(('Even Strength'!BR588+'Power Play'!AK588+'Penalty Kill'!AG588)&gt;0,W588/('Even Strength'!BR588+'Power Play'!AK588+'Penalty Kill'!AG588),0)</f>
        <v>0</v>
      </c>
      <c r="AO588" s="15">
        <f t="shared" si="214"/>
        <v>0</v>
      </c>
      <c r="AP588" s="13">
        <v>0</v>
      </c>
      <c r="AQ588" s="13">
        <v>0</v>
      </c>
      <c r="AR588" s="21">
        <f t="shared" si="215"/>
        <v>0</v>
      </c>
      <c r="AS588" s="22">
        <v>0</v>
      </c>
      <c r="AT588" s="1"/>
      <c r="AU588" s="1"/>
      <c r="AV588">
        <v>2</v>
      </c>
      <c r="AW588" s="13">
        <v>2</v>
      </c>
      <c r="AX588" s="13">
        <v>0</v>
      </c>
      <c r="AY588" s="13">
        <v>0</v>
      </c>
      <c r="AZ588" s="13">
        <v>0</v>
      </c>
      <c r="BA588" s="13">
        <v>0</v>
      </c>
      <c r="BB588" s="16">
        <f t="shared" si="216"/>
        <v>9.8495212038573179</v>
      </c>
      <c r="BC588" s="17">
        <f t="shared" si="217"/>
        <v>9.8495212038573179</v>
      </c>
      <c r="BD588" s="17">
        <f t="shared" si="218"/>
        <v>0</v>
      </c>
      <c r="BE588" s="17">
        <f t="shared" si="219"/>
        <v>0</v>
      </c>
      <c r="BF588" s="17">
        <f t="shared" si="220"/>
        <v>0</v>
      </c>
      <c r="BG588" s="17">
        <f t="shared" si="221"/>
        <v>0</v>
      </c>
      <c r="BH588" s="13">
        <v>0</v>
      </c>
      <c r="BI588" s="13">
        <v>0</v>
      </c>
      <c r="BJ588" s="13">
        <v>0</v>
      </c>
      <c r="BK588" s="13">
        <v>0</v>
      </c>
      <c r="BL588" s="13">
        <v>0</v>
      </c>
      <c r="BM588" s="13">
        <v>0</v>
      </c>
      <c r="BN588" s="13">
        <f t="shared" si="222"/>
        <v>2</v>
      </c>
      <c r="BO588" s="16">
        <v>5.8000000000000003E-2</v>
      </c>
      <c r="BP588" s="1"/>
      <c r="BQ588" s="1"/>
      <c r="BR588" s="23" t="str">
        <f t="shared" si="223"/>
        <v xml:space="preserve"> </v>
      </c>
      <c r="BS588" s="1"/>
      <c r="BT588" s="13">
        <v>0</v>
      </c>
      <c r="BU588" s="13">
        <v>0</v>
      </c>
      <c r="BV588" s="13">
        <v>0</v>
      </c>
      <c r="BW588" s="13">
        <v>0</v>
      </c>
      <c r="BX588" s="13">
        <v>0</v>
      </c>
      <c r="BY588" s="13">
        <v>0</v>
      </c>
      <c r="BZ588" s="13">
        <v>0</v>
      </c>
      <c r="CA588" s="13">
        <v>0</v>
      </c>
      <c r="CB588" s="23">
        <f t="shared" si="224"/>
        <v>0</v>
      </c>
      <c r="CC588" s="16">
        <v>0</v>
      </c>
      <c r="CD588" s="16">
        <v>-0.1</v>
      </c>
      <c r="CE588" s="16">
        <v>-0.1</v>
      </c>
      <c r="CF588" s="24">
        <f t="shared" si="225"/>
        <v>-0.1</v>
      </c>
      <c r="CG588" s="24">
        <f t="shared" si="226"/>
        <v>-0.49247606019286594</v>
      </c>
      <c r="CH588" s="25">
        <v>2</v>
      </c>
      <c r="CI588" s="16">
        <v>0.30000000000000004</v>
      </c>
      <c r="CJ588" s="16">
        <v>0.30000000000000004</v>
      </c>
      <c r="CK588" s="16">
        <v>-1.1000000000000001</v>
      </c>
      <c r="CL588" s="16">
        <v>-0.1</v>
      </c>
      <c r="CM588" s="16">
        <v>-0.1</v>
      </c>
      <c r="CN588" s="16">
        <v>0</v>
      </c>
      <c r="CO588" s="16">
        <v>-0.2</v>
      </c>
      <c r="CP588" s="26">
        <f t="shared" si="227"/>
        <v>-0.2</v>
      </c>
      <c r="CQ588" s="26">
        <f t="shared" si="228"/>
        <v>-0.98495212038573188</v>
      </c>
      <c r="CR588" s="13">
        <v>0</v>
      </c>
      <c r="CS588" s="13">
        <v>0</v>
      </c>
      <c r="CT588" s="13">
        <v>0</v>
      </c>
      <c r="CU588" s="13">
        <v>0</v>
      </c>
      <c r="CV588" s="13">
        <v>-0.02</v>
      </c>
      <c r="CW588" s="13">
        <v>0.03</v>
      </c>
      <c r="CX588" s="13">
        <v>0</v>
      </c>
      <c r="CY588" s="13">
        <v>0</v>
      </c>
      <c r="CZ588" s="13">
        <v>-0.03</v>
      </c>
      <c r="DA588" s="13">
        <v>-0.02</v>
      </c>
      <c r="DB588" s="27">
        <v>-2.78</v>
      </c>
      <c r="DC588" s="27">
        <v>0.24</v>
      </c>
      <c r="DD588" s="27">
        <v>-3.02</v>
      </c>
      <c r="DE588" s="27">
        <v>-14.2</v>
      </c>
      <c r="DF588" s="27">
        <v>-3.45</v>
      </c>
      <c r="DG588" s="27">
        <v>0.27</v>
      </c>
      <c r="DH588" s="27">
        <v>-3.72</v>
      </c>
      <c r="DI588" s="27">
        <v>-17.510000000000002</v>
      </c>
      <c r="DJ588" s="1">
        <v>16</v>
      </c>
      <c r="DK588" s="1"/>
      <c r="DL588" s="1"/>
      <c r="DM588" s="1">
        <v>4.7E-2</v>
      </c>
      <c r="DN588" s="1">
        <v>0</v>
      </c>
      <c r="DO588" s="1">
        <v>0</v>
      </c>
      <c r="DP588" s="16">
        <f t="shared" si="229"/>
        <v>-0.19933653626172501</v>
      </c>
    </row>
    <row r="589" spans="1:120" x14ac:dyDescent="0.2">
      <c r="A589" s="13">
        <v>4</v>
      </c>
      <c r="B589" s="13" t="s">
        <v>156</v>
      </c>
      <c r="C589" s="13" t="s">
        <v>1806</v>
      </c>
      <c r="D589" s="13" t="s">
        <v>1807</v>
      </c>
      <c r="E589" s="13" t="s">
        <v>123</v>
      </c>
      <c r="F589" s="1" t="s">
        <v>124</v>
      </c>
      <c r="G589" s="13">
        <v>74</v>
      </c>
      <c r="H589" s="13">
        <v>223</v>
      </c>
      <c r="I589" s="13" t="s">
        <v>125</v>
      </c>
      <c r="J589" s="13">
        <v>2009</v>
      </c>
      <c r="K589" s="13">
        <v>1</v>
      </c>
      <c r="L589" s="13">
        <v>28</v>
      </c>
      <c r="M589" s="1"/>
      <c r="N589" s="1">
        <v>24</v>
      </c>
      <c r="O589" s="13" t="s">
        <v>1931</v>
      </c>
      <c r="P589" s="13" t="s">
        <v>2137</v>
      </c>
      <c r="Q589" s="1" t="str">
        <f t="shared" si="207"/>
        <v>FLA</v>
      </c>
      <c r="R589" s="13" t="s">
        <v>302</v>
      </c>
      <c r="S589" s="1"/>
      <c r="T589" s="13" t="s">
        <v>173</v>
      </c>
      <c r="U589" s="13">
        <v>44</v>
      </c>
      <c r="V589" s="13">
        <v>2</v>
      </c>
      <c r="W589" s="13">
        <v>6</v>
      </c>
      <c r="X589" s="14">
        <v>2</v>
      </c>
      <c r="Y589" s="13">
        <v>8</v>
      </c>
      <c r="Z589" s="13">
        <v>-7</v>
      </c>
      <c r="AA589" s="1">
        <v>44</v>
      </c>
      <c r="AB589" s="14">
        <v>16</v>
      </c>
      <c r="AC589" s="14">
        <v>31</v>
      </c>
      <c r="AD589" s="15">
        <f t="shared" si="208"/>
        <v>4.5454545454545456E-2</v>
      </c>
      <c r="AE589" s="15">
        <f t="shared" si="209"/>
        <v>2.197802197802198E-2</v>
      </c>
      <c r="AF589" s="16">
        <v>699.73333333330004</v>
      </c>
      <c r="AG589" s="17">
        <f t="shared" si="210"/>
        <v>15.903030303029546</v>
      </c>
      <c r="AH589" s="29">
        <v>976</v>
      </c>
      <c r="AI589" s="17">
        <f t="shared" si="211"/>
        <v>22.181818181818183</v>
      </c>
      <c r="AJ589" s="19">
        <f t="shared" si="212"/>
        <v>0.71693989071034836</v>
      </c>
      <c r="AK589" s="20">
        <f>'Even Strength'!AA589+'Power Play'!R589+'Penalty Kill'!L589</f>
        <v>28.315789473684209</v>
      </c>
      <c r="AL589" s="19">
        <f t="shared" si="213"/>
        <v>2.4279926187420919</v>
      </c>
      <c r="AM589" s="15">
        <f>IF(('Even Strength'!BR589+'Power Play'!AK589+'Penalty Kill'!AG589)&gt;0,V589/('Even Strength'!BR589+'Power Play'!AK589+'Penalty Kill'!AG589),0)</f>
        <v>9.5238095238095233E-2</v>
      </c>
      <c r="AN589" s="15">
        <f>IF(('Even Strength'!BR589+'Power Play'!AK589+'Penalty Kill'!AG589)&gt;0,W589/('Even Strength'!BR589+'Power Play'!AK589+'Penalty Kill'!AG589),0)</f>
        <v>0.2857142857142857</v>
      </c>
      <c r="AO589" s="15">
        <f t="shared" si="214"/>
        <v>0.38095238095238093</v>
      </c>
      <c r="AP589" s="13">
        <v>0</v>
      </c>
      <c r="AQ589" s="13">
        <v>0</v>
      </c>
      <c r="AR589" s="21">
        <f t="shared" si="215"/>
        <v>0</v>
      </c>
      <c r="AS589" s="22">
        <v>0</v>
      </c>
      <c r="AT589" s="1"/>
      <c r="AU589" s="1"/>
      <c r="AV589">
        <v>54</v>
      </c>
      <c r="AW589" s="13">
        <v>77</v>
      </c>
      <c r="AX589" s="13">
        <v>52</v>
      </c>
      <c r="AY589" s="13">
        <v>16</v>
      </c>
      <c r="AZ589" s="13">
        <v>9</v>
      </c>
      <c r="BA589" s="13">
        <v>9</v>
      </c>
      <c r="BB589" s="16">
        <f t="shared" si="216"/>
        <v>4.6303353658538784</v>
      </c>
      <c r="BC589" s="17">
        <f t="shared" si="217"/>
        <v>6.6025152439027535</v>
      </c>
      <c r="BD589" s="17">
        <f t="shared" si="218"/>
        <v>4.4588414634148466</v>
      </c>
      <c r="BE589" s="17">
        <f t="shared" si="219"/>
        <v>1.3719512195122605</v>
      </c>
      <c r="BF589" s="17">
        <f t="shared" si="220"/>
        <v>0.7717225609756464</v>
      </c>
      <c r="BG589" s="17">
        <f t="shared" si="221"/>
        <v>0.7717225609756464</v>
      </c>
      <c r="BH589" s="13">
        <v>20</v>
      </c>
      <c r="BI589" s="13">
        <v>10</v>
      </c>
      <c r="BJ589" s="13">
        <v>0</v>
      </c>
      <c r="BK589" s="13">
        <v>0</v>
      </c>
      <c r="BL589" s="13">
        <v>0</v>
      </c>
      <c r="BM589" s="13">
        <v>0</v>
      </c>
      <c r="BN589" s="13">
        <f t="shared" si="222"/>
        <v>149</v>
      </c>
      <c r="BO589" s="16">
        <v>1.6960000000000002</v>
      </c>
      <c r="BP589" s="13">
        <v>1</v>
      </c>
      <c r="BQ589" s="13">
        <v>1</v>
      </c>
      <c r="BR589" s="23">
        <f t="shared" si="223"/>
        <v>1</v>
      </c>
      <c r="BS589" s="13">
        <v>0</v>
      </c>
      <c r="BT589" s="13">
        <v>0</v>
      </c>
      <c r="BU589" s="13">
        <v>16</v>
      </c>
      <c r="BV589" s="13">
        <v>0</v>
      </c>
      <c r="BW589" s="13">
        <v>0</v>
      </c>
      <c r="BX589" s="13">
        <v>0</v>
      </c>
      <c r="BY589" s="13">
        <v>0</v>
      </c>
      <c r="BZ589" s="13">
        <v>0</v>
      </c>
      <c r="CA589" s="13">
        <v>0</v>
      </c>
      <c r="CB589" s="23">
        <f t="shared" si="224"/>
        <v>0</v>
      </c>
      <c r="CC589" s="16">
        <v>0.2</v>
      </c>
      <c r="CD589" s="16">
        <v>1</v>
      </c>
      <c r="CE589" s="16">
        <v>1.2</v>
      </c>
      <c r="CF589" s="24">
        <f t="shared" si="225"/>
        <v>2.7272727272727271E-2</v>
      </c>
      <c r="CG589" s="24">
        <f t="shared" si="226"/>
        <v>0.10289634146341953</v>
      </c>
      <c r="CH589" s="25">
        <v>3</v>
      </c>
      <c r="CI589" s="16">
        <v>14.2</v>
      </c>
      <c r="CJ589" s="16">
        <v>17.7</v>
      </c>
      <c r="CK589" s="16">
        <v>-6.9</v>
      </c>
      <c r="CL589" s="16">
        <v>-0.2</v>
      </c>
      <c r="CM589" s="16">
        <v>1.2</v>
      </c>
      <c r="CN589" s="16">
        <v>0.60000000000000009</v>
      </c>
      <c r="CO589" s="16">
        <v>1.6</v>
      </c>
      <c r="CP589" s="26">
        <f t="shared" si="227"/>
        <v>3.6363636363636369E-2</v>
      </c>
      <c r="CQ589" s="26">
        <f t="shared" si="228"/>
        <v>0.13719512195122605</v>
      </c>
      <c r="CR589" s="13">
        <v>0</v>
      </c>
      <c r="CS589" s="13">
        <v>0</v>
      </c>
      <c r="CT589" s="13">
        <v>0</v>
      </c>
      <c r="CU589" s="13">
        <v>0</v>
      </c>
      <c r="CV589" s="13">
        <v>0.32</v>
      </c>
      <c r="CW589" s="13">
        <v>-0.21</v>
      </c>
      <c r="CX589" s="13">
        <v>-3.27</v>
      </c>
      <c r="CY589" s="13">
        <v>1.1100000000000001</v>
      </c>
      <c r="CZ589" s="13">
        <v>0.41</v>
      </c>
      <c r="DA589" s="13">
        <v>-1.64</v>
      </c>
      <c r="DB589" s="27">
        <v>11.77</v>
      </c>
      <c r="DC589" s="27">
        <v>29.02</v>
      </c>
      <c r="DD589" s="27">
        <v>-17.25</v>
      </c>
      <c r="DE589" s="27">
        <v>-1.77</v>
      </c>
      <c r="DF589" s="27">
        <v>15.37</v>
      </c>
      <c r="DG589" s="27">
        <v>17.72</v>
      </c>
      <c r="DH589" s="27">
        <v>-2.35</v>
      </c>
      <c r="DI589" s="27">
        <v>-0.24</v>
      </c>
      <c r="DJ589" s="1">
        <v>114</v>
      </c>
      <c r="DK589" s="1"/>
      <c r="DL589" s="1"/>
      <c r="DM589" s="1">
        <v>0.47500000000000003</v>
      </c>
      <c r="DN589" s="1">
        <v>0</v>
      </c>
      <c r="DO589" s="1">
        <v>0</v>
      </c>
      <c r="DP589" s="16">
        <f t="shared" si="229"/>
        <v>1.306588881262869</v>
      </c>
    </row>
    <row r="590" spans="1:120" x14ac:dyDescent="0.2">
      <c r="A590" s="13">
        <v>44</v>
      </c>
      <c r="B590" s="13" t="s">
        <v>2138</v>
      </c>
      <c r="C590" s="13" t="s">
        <v>2139</v>
      </c>
      <c r="D590" s="13" t="s">
        <v>142</v>
      </c>
      <c r="E590" s="13" t="s">
        <v>123</v>
      </c>
      <c r="F590" s="1" t="s">
        <v>124</v>
      </c>
      <c r="G590" s="13">
        <v>74</v>
      </c>
      <c r="H590" s="13">
        <v>219</v>
      </c>
      <c r="I590" s="13" t="s">
        <v>125</v>
      </c>
      <c r="J590" s="13">
        <v>2000</v>
      </c>
      <c r="K590" s="13">
        <v>1</v>
      </c>
      <c r="L590" s="13">
        <v>18</v>
      </c>
      <c r="M590" s="1"/>
      <c r="N590" s="1">
        <v>34</v>
      </c>
      <c r="O590" s="13" t="s">
        <v>1742</v>
      </c>
      <c r="P590" s="13" t="s">
        <v>2140</v>
      </c>
      <c r="Q590" s="1" t="str">
        <f t="shared" si="207"/>
        <v>WSH</v>
      </c>
      <c r="R590" s="13" t="s">
        <v>190</v>
      </c>
      <c r="S590" s="1"/>
      <c r="T590" s="13" t="s">
        <v>173</v>
      </c>
      <c r="U590" s="13">
        <v>78</v>
      </c>
      <c r="V590" s="13">
        <v>0</v>
      </c>
      <c r="W590" s="13">
        <v>19</v>
      </c>
      <c r="X590" s="14">
        <v>7</v>
      </c>
      <c r="Y590" s="13">
        <v>19</v>
      </c>
      <c r="Z590" s="13">
        <v>5</v>
      </c>
      <c r="AA590" s="1">
        <v>66</v>
      </c>
      <c r="AB590" s="14">
        <v>24</v>
      </c>
      <c r="AC590" s="14">
        <v>78</v>
      </c>
      <c r="AD590" s="15">
        <f t="shared" si="208"/>
        <v>0</v>
      </c>
      <c r="AE590" s="15">
        <f t="shared" si="209"/>
        <v>0</v>
      </c>
      <c r="AF590" s="16">
        <v>1699.8166666667</v>
      </c>
      <c r="AG590" s="17">
        <f t="shared" si="210"/>
        <v>21.792521367521797</v>
      </c>
      <c r="AH590" s="29">
        <v>2125</v>
      </c>
      <c r="AI590" s="17">
        <f t="shared" si="211"/>
        <v>27.243589743589745</v>
      </c>
      <c r="AJ590" s="19">
        <f t="shared" si="212"/>
        <v>0.79991372549021178</v>
      </c>
      <c r="AK590" s="20">
        <f>'Even Strength'!AA590+'Power Play'!R590+'Penalty Kill'!L590</f>
        <v>56.379310344827587</v>
      </c>
      <c r="AL590" s="19">
        <f t="shared" si="213"/>
        <v>1.9900726278458984</v>
      </c>
      <c r="AM590" s="15">
        <f>IF(('Even Strength'!BR590+'Power Play'!AK590+'Penalty Kill'!AG590)&gt;0,V590/('Even Strength'!BR590+'Power Play'!AK590+'Penalty Kill'!AG590),0)</f>
        <v>0</v>
      </c>
      <c r="AN590" s="15">
        <f>IF(('Even Strength'!BR590+'Power Play'!AK590+'Penalty Kill'!AG590)&gt;0,W590/('Even Strength'!BR590+'Power Play'!AK590+'Penalty Kill'!AG590),0)</f>
        <v>0.32203389830508472</v>
      </c>
      <c r="AO590" s="15">
        <f t="shared" si="214"/>
        <v>0.32203389830508472</v>
      </c>
      <c r="AP590" s="13">
        <v>0</v>
      </c>
      <c r="AQ590" s="13">
        <v>0</v>
      </c>
      <c r="AR590" s="21">
        <f t="shared" si="215"/>
        <v>0</v>
      </c>
      <c r="AS590" s="22">
        <v>0</v>
      </c>
      <c r="AT590" s="1"/>
      <c r="AU590" s="1"/>
      <c r="AV590">
        <v>130</v>
      </c>
      <c r="AW590" s="13">
        <v>306</v>
      </c>
      <c r="AX590" s="13">
        <v>192</v>
      </c>
      <c r="AY590" s="13">
        <v>24</v>
      </c>
      <c r="AZ590" s="13">
        <v>37</v>
      </c>
      <c r="BA590" s="13">
        <v>11</v>
      </c>
      <c r="BB590" s="16">
        <f t="shared" si="216"/>
        <v>4.5887301571737229</v>
      </c>
      <c r="BC590" s="17">
        <f t="shared" si="217"/>
        <v>10.801164831501225</v>
      </c>
      <c r="BD590" s="17">
        <f t="shared" si="218"/>
        <v>6.7772014629027293</v>
      </c>
      <c r="BE590" s="17">
        <f t="shared" si="219"/>
        <v>0.84715018286284116</v>
      </c>
      <c r="BF590" s="17">
        <f t="shared" si="220"/>
        <v>1.3060231985802135</v>
      </c>
      <c r="BG590" s="17">
        <f t="shared" si="221"/>
        <v>0.38827716714546884</v>
      </c>
      <c r="BH590" s="13">
        <v>66</v>
      </c>
      <c r="BI590" s="13">
        <v>33</v>
      </c>
      <c r="BJ590" s="13">
        <v>0</v>
      </c>
      <c r="BK590" s="13">
        <v>0</v>
      </c>
      <c r="BL590" s="13">
        <v>0</v>
      </c>
      <c r="BM590" s="13">
        <v>0</v>
      </c>
      <c r="BN590" s="13">
        <f t="shared" si="222"/>
        <v>564</v>
      </c>
      <c r="BO590" s="16">
        <v>-6.5919999999999996</v>
      </c>
      <c r="BP590" s="13">
        <v>1</v>
      </c>
      <c r="BQ590" s="13">
        <v>1</v>
      </c>
      <c r="BR590" s="23">
        <f t="shared" si="223"/>
        <v>1</v>
      </c>
      <c r="BS590" s="13">
        <v>0</v>
      </c>
      <c r="BT590" s="13">
        <v>0</v>
      </c>
      <c r="BU590" s="13">
        <v>20</v>
      </c>
      <c r="BV590" s="13">
        <v>0</v>
      </c>
      <c r="BW590" s="13">
        <v>1</v>
      </c>
      <c r="BX590" s="13">
        <v>0</v>
      </c>
      <c r="BY590" s="13">
        <v>0</v>
      </c>
      <c r="BZ590" s="13">
        <v>0</v>
      </c>
      <c r="CA590" s="13">
        <v>0</v>
      </c>
      <c r="CB590" s="23">
        <f t="shared" si="224"/>
        <v>0</v>
      </c>
      <c r="CC590" s="16">
        <v>0</v>
      </c>
      <c r="CD590" s="16">
        <v>3.9</v>
      </c>
      <c r="CE590" s="16">
        <v>3.9</v>
      </c>
      <c r="CF590" s="24">
        <f t="shared" si="225"/>
        <v>4.9999999999999996E-2</v>
      </c>
      <c r="CG590" s="24">
        <f t="shared" si="226"/>
        <v>0.1376619047152117</v>
      </c>
      <c r="CH590" s="25">
        <v>6</v>
      </c>
      <c r="CI590" s="16">
        <v>33.5</v>
      </c>
      <c r="CJ590" s="16">
        <v>47.4</v>
      </c>
      <c r="CK590" s="16">
        <v>-6.9</v>
      </c>
      <c r="CL590" s="16">
        <v>-1.3</v>
      </c>
      <c r="CM590" s="16">
        <v>5.8</v>
      </c>
      <c r="CN590" s="16">
        <v>0.60000000000000009</v>
      </c>
      <c r="CO590" s="16">
        <v>5.2</v>
      </c>
      <c r="CP590" s="26">
        <f t="shared" si="227"/>
        <v>6.6666666666666666E-2</v>
      </c>
      <c r="CQ590" s="26">
        <f t="shared" si="228"/>
        <v>0.1835492062869489</v>
      </c>
      <c r="CR590" s="13">
        <v>0</v>
      </c>
      <c r="CS590" s="13">
        <v>0</v>
      </c>
      <c r="CT590" s="13">
        <v>4</v>
      </c>
      <c r="CU590" s="13">
        <v>0</v>
      </c>
      <c r="CV590" s="13">
        <v>0.67</v>
      </c>
      <c r="CW590" s="13">
        <v>-1.21</v>
      </c>
      <c r="CX590" s="13">
        <v>-1.0900000000000001</v>
      </c>
      <c r="CY590" s="13">
        <v>-4.03</v>
      </c>
      <c r="CZ590" s="13">
        <v>-2.15</v>
      </c>
      <c r="DA590" s="13">
        <v>-7.81</v>
      </c>
      <c r="DB590" s="27">
        <v>-5.44</v>
      </c>
      <c r="DC590" s="27">
        <v>69.77</v>
      </c>
      <c r="DD590" s="27">
        <v>-75.2</v>
      </c>
      <c r="DE590" s="27">
        <v>-3.19</v>
      </c>
      <c r="DF590" s="27">
        <v>-6.26</v>
      </c>
      <c r="DG590" s="27">
        <v>40.47</v>
      </c>
      <c r="DH590" s="27">
        <v>-46.74</v>
      </c>
      <c r="DI590" s="27">
        <v>-1.98</v>
      </c>
      <c r="DJ590" s="1">
        <v>186</v>
      </c>
      <c r="DK590" s="28">
        <v>4</v>
      </c>
      <c r="DL590" s="28" t="s">
        <v>498</v>
      </c>
      <c r="DM590" s="1">
        <v>5.5</v>
      </c>
      <c r="DN590" s="1">
        <v>0.26800000000000002</v>
      </c>
      <c r="DO590" s="1">
        <v>0</v>
      </c>
      <c r="DP590" s="16">
        <f t="shared" si="229"/>
        <v>-5.3319148936170206</v>
      </c>
    </row>
    <row r="591" spans="1:120" x14ac:dyDescent="0.2">
      <c r="A591" s="13">
        <v>28</v>
      </c>
      <c r="B591" s="13" t="s">
        <v>2141</v>
      </c>
      <c r="C591" s="13" t="s">
        <v>245</v>
      </c>
      <c r="D591" s="13" t="s">
        <v>246</v>
      </c>
      <c r="E591" s="13" t="s">
        <v>141</v>
      </c>
      <c r="F591" s="1" t="s">
        <v>142</v>
      </c>
      <c r="G591" s="13">
        <v>75</v>
      </c>
      <c r="H591" s="13">
        <v>222</v>
      </c>
      <c r="I591" s="13" t="s">
        <v>150</v>
      </c>
      <c r="J591" s="1"/>
      <c r="K591" s="1"/>
      <c r="L591" s="1"/>
      <c r="M591" s="1"/>
      <c r="N591" s="1">
        <v>32</v>
      </c>
      <c r="O591" s="13" t="s">
        <v>2142</v>
      </c>
      <c r="P591" s="13" t="s">
        <v>2143</v>
      </c>
      <c r="Q591" s="1" t="str">
        <f t="shared" si="207"/>
        <v>TOR</v>
      </c>
      <c r="R591" s="13" t="s">
        <v>249</v>
      </c>
      <c r="S591" s="1"/>
      <c r="T591" s="13" t="s">
        <v>154</v>
      </c>
      <c r="U591" s="13">
        <v>1</v>
      </c>
      <c r="V591" s="13">
        <v>0</v>
      </c>
      <c r="W591" s="13">
        <v>0</v>
      </c>
      <c r="X591" s="14">
        <v>0</v>
      </c>
      <c r="Y591" s="13">
        <v>0</v>
      </c>
      <c r="Z591" s="13">
        <v>0</v>
      </c>
      <c r="AA591" s="1">
        <v>0</v>
      </c>
      <c r="AB591" s="14">
        <v>0</v>
      </c>
      <c r="AC591" s="14">
        <v>0</v>
      </c>
      <c r="AD591" s="15">
        <f t="shared" si="208"/>
        <v>0</v>
      </c>
      <c r="AE591" s="15">
        <f t="shared" si="209"/>
        <v>0</v>
      </c>
      <c r="AF591" s="16">
        <v>6.1</v>
      </c>
      <c r="AG591" s="17">
        <f t="shared" si="210"/>
        <v>6.1</v>
      </c>
      <c r="AH591" s="29">
        <v>10</v>
      </c>
      <c r="AI591" s="17">
        <f t="shared" si="211"/>
        <v>10</v>
      </c>
      <c r="AJ591" s="19">
        <f t="shared" si="212"/>
        <v>0.61</v>
      </c>
      <c r="AK591" s="20">
        <f>'Even Strength'!AA591+'Power Play'!R591+'Penalty Kill'!L591</f>
        <v>0</v>
      </c>
      <c r="AL591" s="19">
        <f t="shared" si="213"/>
        <v>0</v>
      </c>
      <c r="AM591" s="15">
        <f>IF(('Even Strength'!BR591+'Power Play'!AK591+'Penalty Kill'!AG591)&gt;0,V591/('Even Strength'!BR591+'Power Play'!AK591+'Penalty Kill'!AG591),0)</f>
        <v>0</v>
      </c>
      <c r="AN591" s="15">
        <f>IF(('Even Strength'!BR591+'Power Play'!AK591+'Penalty Kill'!AG591)&gt;0,W591/('Even Strength'!BR591+'Power Play'!AK591+'Penalty Kill'!AG591),0)</f>
        <v>0</v>
      </c>
      <c r="AO591" s="15">
        <f t="shared" si="214"/>
        <v>0</v>
      </c>
      <c r="AP591" s="13">
        <v>0</v>
      </c>
      <c r="AQ591" s="13">
        <v>0</v>
      </c>
      <c r="AR591" s="21">
        <f t="shared" si="215"/>
        <v>0</v>
      </c>
      <c r="AS591" s="22">
        <v>0</v>
      </c>
      <c r="AT591" s="1"/>
      <c r="AU591" s="1"/>
      <c r="AV591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6">
        <f t="shared" si="216"/>
        <v>0</v>
      </c>
      <c r="BC591" s="17">
        <f t="shared" si="217"/>
        <v>0</v>
      </c>
      <c r="BD591" s="17">
        <f t="shared" si="218"/>
        <v>0</v>
      </c>
      <c r="BE591" s="17">
        <f t="shared" si="219"/>
        <v>0</v>
      </c>
      <c r="BF591" s="17">
        <f t="shared" si="220"/>
        <v>0</v>
      </c>
      <c r="BG591" s="17">
        <f t="shared" si="221"/>
        <v>0</v>
      </c>
      <c r="BH591" s="13">
        <v>0</v>
      </c>
      <c r="BI591" s="13">
        <v>0</v>
      </c>
      <c r="BJ591" s="13">
        <v>0</v>
      </c>
      <c r="BK591" s="13">
        <v>0</v>
      </c>
      <c r="BL591" s="13">
        <v>0</v>
      </c>
      <c r="BM591" s="13">
        <v>0</v>
      </c>
      <c r="BN591" s="13">
        <f t="shared" si="222"/>
        <v>0</v>
      </c>
      <c r="BO591" s="16">
        <v>-1.0999999999999999E-2</v>
      </c>
      <c r="BP591" s="1"/>
      <c r="BQ591" s="1"/>
      <c r="BR591" s="23" t="str">
        <f t="shared" si="223"/>
        <v xml:space="preserve"> </v>
      </c>
      <c r="BS591" s="1"/>
      <c r="BT591" s="13">
        <v>0</v>
      </c>
      <c r="BU591" s="13">
        <v>1</v>
      </c>
      <c r="BV591" s="13">
        <v>0</v>
      </c>
      <c r="BW591" s="13">
        <v>0</v>
      </c>
      <c r="BX591" s="13">
        <v>0</v>
      </c>
      <c r="BY591" s="13">
        <v>0</v>
      </c>
      <c r="BZ591" s="13">
        <v>0</v>
      </c>
      <c r="CA591" s="13">
        <v>0</v>
      </c>
      <c r="CB591" s="23">
        <f t="shared" si="224"/>
        <v>0</v>
      </c>
      <c r="CC591" s="16">
        <v>0</v>
      </c>
      <c r="CD591" s="16">
        <v>0</v>
      </c>
      <c r="CE591" s="16">
        <v>0</v>
      </c>
      <c r="CF591" s="24">
        <f t="shared" si="225"/>
        <v>0</v>
      </c>
      <c r="CG591" s="24">
        <f t="shared" si="226"/>
        <v>0</v>
      </c>
      <c r="CH591" s="25">
        <v>2</v>
      </c>
      <c r="CI591" s="16">
        <v>0.1</v>
      </c>
      <c r="CJ591" s="16">
        <v>0</v>
      </c>
      <c r="CK591" s="16">
        <v>0</v>
      </c>
      <c r="CL591" s="16">
        <v>0</v>
      </c>
      <c r="CM591" s="16">
        <v>0</v>
      </c>
      <c r="CN591" s="16">
        <v>0</v>
      </c>
      <c r="CO591" s="16">
        <v>0</v>
      </c>
      <c r="CP591" s="26">
        <f t="shared" si="227"/>
        <v>0</v>
      </c>
      <c r="CQ591" s="26">
        <f t="shared" si="228"/>
        <v>0</v>
      </c>
      <c r="CR591" s="13">
        <v>0</v>
      </c>
      <c r="CS591" s="13">
        <v>0</v>
      </c>
      <c r="CT591" s="13">
        <v>0</v>
      </c>
      <c r="CU591" s="13">
        <v>0</v>
      </c>
      <c r="CV591" s="13">
        <v>0</v>
      </c>
      <c r="CW591" s="13">
        <v>0</v>
      </c>
      <c r="CX591" s="13">
        <v>0</v>
      </c>
      <c r="CY591" s="13">
        <v>0</v>
      </c>
      <c r="CZ591" s="13">
        <v>0</v>
      </c>
      <c r="DA591" s="13">
        <v>0</v>
      </c>
      <c r="DB591" s="27">
        <v>-3.23</v>
      </c>
      <c r="DC591" s="27">
        <v>-1.82</v>
      </c>
      <c r="DD591" s="27">
        <v>-1.42</v>
      </c>
      <c r="DE591" s="27">
        <v>-13.96</v>
      </c>
      <c r="DF591" s="27">
        <v>-2.48</v>
      </c>
      <c r="DG591" s="27">
        <v>-2.96</v>
      </c>
      <c r="DH591" s="27">
        <v>0.48</v>
      </c>
      <c r="DI591" s="27">
        <v>4.7699999999999996</v>
      </c>
      <c r="DJ591" s="1">
        <v>3</v>
      </c>
      <c r="DK591" s="1"/>
      <c r="DL591" s="1"/>
      <c r="DM591" s="1">
        <v>1.4999999999999999E-2</v>
      </c>
      <c r="DN591" s="1">
        <v>0</v>
      </c>
      <c r="DO591" s="1">
        <v>0</v>
      </c>
      <c r="DP591" s="16">
        <f t="shared" si="229"/>
        <v>-1.3040494166094714E-2</v>
      </c>
    </row>
    <row r="592" spans="1:120" x14ac:dyDescent="0.2">
      <c r="A592" s="13">
        <v>74</v>
      </c>
      <c r="B592" s="13" t="s">
        <v>2144</v>
      </c>
      <c r="C592" s="13" t="s">
        <v>2145</v>
      </c>
      <c r="D592" s="13" t="s">
        <v>980</v>
      </c>
      <c r="E592" s="13" t="s">
        <v>123</v>
      </c>
      <c r="F592" s="1" t="s">
        <v>124</v>
      </c>
      <c r="G592" s="13">
        <v>71</v>
      </c>
      <c r="H592" s="13">
        <v>189</v>
      </c>
      <c r="I592" s="13" t="s">
        <v>150</v>
      </c>
      <c r="J592" s="13">
        <v>2005</v>
      </c>
      <c r="K592" s="13">
        <v>1</v>
      </c>
      <c r="L592" s="13">
        <v>24</v>
      </c>
      <c r="M592" s="1"/>
      <c r="N592" s="1">
        <v>28</v>
      </c>
      <c r="O592" s="13" t="s">
        <v>2146</v>
      </c>
      <c r="P592" s="13" t="s">
        <v>2147</v>
      </c>
      <c r="Q592" s="1" t="str">
        <f t="shared" si="207"/>
        <v>STL</v>
      </c>
      <c r="R592" s="13" t="s">
        <v>264</v>
      </c>
      <c r="S592" s="1"/>
      <c r="T592" s="13" t="s">
        <v>328</v>
      </c>
      <c r="U592" s="13">
        <v>72</v>
      </c>
      <c r="V592" s="13">
        <v>19</v>
      </c>
      <c r="W592" s="13">
        <v>36</v>
      </c>
      <c r="X592" s="14">
        <v>23</v>
      </c>
      <c r="Y592" s="13">
        <v>55</v>
      </c>
      <c r="Z592" s="13">
        <v>17</v>
      </c>
      <c r="AA592" s="1">
        <v>162</v>
      </c>
      <c r="AB592" s="14">
        <v>69</v>
      </c>
      <c r="AC592" s="14">
        <v>58</v>
      </c>
      <c r="AD592" s="15">
        <f t="shared" si="208"/>
        <v>0.11728395061728394</v>
      </c>
      <c r="AE592" s="15">
        <f t="shared" si="209"/>
        <v>6.5743944636678195E-2</v>
      </c>
      <c r="AF592" s="16">
        <v>1356.0333333333001</v>
      </c>
      <c r="AG592" s="17">
        <f t="shared" si="210"/>
        <v>18.833796296295834</v>
      </c>
      <c r="AH592" s="29">
        <v>1959</v>
      </c>
      <c r="AI592" s="17">
        <f t="shared" si="211"/>
        <v>27.208333333333332</v>
      </c>
      <c r="AJ592" s="19">
        <f t="shared" si="212"/>
        <v>0.69220690828652376</v>
      </c>
      <c r="AK592" s="20">
        <f>'Even Strength'!AA592+'Power Play'!R592+'Penalty Kill'!L592</f>
        <v>202.43636363636361</v>
      </c>
      <c r="AL592" s="19">
        <f t="shared" si="213"/>
        <v>8.9571410374735976</v>
      </c>
      <c r="AM592" s="15">
        <f>IF(('Even Strength'!BR592+'Power Play'!AK592+'Penalty Kill'!AG592)&gt;0,V592/('Even Strength'!BR592+'Power Play'!AK592+'Penalty Kill'!AG592),0)</f>
        <v>0.23749999999999999</v>
      </c>
      <c r="AN592" s="15">
        <f>IF(('Even Strength'!BR592+'Power Play'!AK592+'Penalty Kill'!AG592)&gt;0,W592/('Even Strength'!BR592+'Power Play'!AK592+'Penalty Kill'!AG592),0)</f>
        <v>0.45</v>
      </c>
      <c r="AO592" s="15">
        <f t="shared" si="214"/>
        <v>0.6875</v>
      </c>
      <c r="AP592" s="13">
        <v>3</v>
      </c>
      <c r="AQ592" s="13">
        <v>10</v>
      </c>
      <c r="AR592" s="21">
        <f t="shared" si="215"/>
        <v>0.23076923076923078</v>
      </c>
      <c r="AS592" s="22">
        <v>0.2</v>
      </c>
      <c r="AT592" s="1"/>
      <c r="AU592" s="1"/>
      <c r="AV592">
        <v>99</v>
      </c>
      <c r="AW592" s="13">
        <v>99</v>
      </c>
      <c r="AX592" s="13">
        <v>39</v>
      </c>
      <c r="AY592" s="13">
        <v>69</v>
      </c>
      <c r="AZ592" s="13">
        <v>31</v>
      </c>
      <c r="BA592" s="13">
        <v>48</v>
      </c>
      <c r="BB592" s="16">
        <f t="shared" si="216"/>
        <v>4.3804232934294722</v>
      </c>
      <c r="BC592" s="17">
        <f t="shared" si="217"/>
        <v>4.3804232934294722</v>
      </c>
      <c r="BD592" s="17">
        <f t="shared" si="218"/>
        <v>1.7256212974116103</v>
      </c>
      <c r="BE592" s="17">
        <f t="shared" si="219"/>
        <v>3.0530222954205413</v>
      </c>
      <c r="BF592" s="17">
        <f t="shared" si="220"/>
        <v>1.371647697942562</v>
      </c>
      <c r="BG592" s="17">
        <f t="shared" si="221"/>
        <v>2.1238415968142896</v>
      </c>
      <c r="BH592" s="13">
        <v>51</v>
      </c>
      <c r="BI592" s="13">
        <v>22</v>
      </c>
      <c r="BJ592" s="13">
        <v>1</v>
      </c>
      <c r="BK592" s="13">
        <v>0</v>
      </c>
      <c r="BL592" s="13">
        <v>0</v>
      </c>
      <c r="BM592" s="13">
        <v>0</v>
      </c>
      <c r="BN592" s="13">
        <f t="shared" si="222"/>
        <v>190</v>
      </c>
      <c r="BO592" s="16">
        <v>0.90300000000000002</v>
      </c>
      <c r="BP592" s="13">
        <v>11</v>
      </c>
      <c r="BQ592" s="13">
        <v>4</v>
      </c>
      <c r="BR592" s="23">
        <f t="shared" si="223"/>
        <v>0.36363636363636365</v>
      </c>
      <c r="BS592" s="13">
        <v>2</v>
      </c>
      <c r="BT592" s="13">
        <v>4</v>
      </c>
      <c r="BU592" s="13">
        <v>19</v>
      </c>
      <c r="BV592" s="13">
        <v>1</v>
      </c>
      <c r="BW592" s="13">
        <v>0</v>
      </c>
      <c r="BX592" s="13">
        <v>4</v>
      </c>
      <c r="BY592" s="13">
        <v>1</v>
      </c>
      <c r="BZ592" s="13">
        <v>0</v>
      </c>
      <c r="CA592" s="13">
        <v>0</v>
      </c>
      <c r="CB592" s="23">
        <f t="shared" si="224"/>
        <v>0</v>
      </c>
      <c r="CC592" s="16">
        <v>4.5</v>
      </c>
      <c r="CD592" s="16">
        <v>2.2000000000000002</v>
      </c>
      <c r="CE592" s="16">
        <v>6.7</v>
      </c>
      <c r="CF592" s="24">
        <f t="shared" si="225"/>
        <v>9.3055555555555558E-2</v>
      </c>
      <c r="CG592" s="24">
        <f t="shared" si="226"/>
        <v>0.29645288955532795</v>
      </c>
      <c r="CH592" s="25">
        <v>8</v>
      </c>
      <c r="CI592" s="16">
        <v>31.8</v>
      </c>
      <c r="CJ592" s="16">
        <v>29.5</v>
      </c>
      <c r="CK592" s="16">
        <v>10.9</v>
      </c>
      <c r="CL592" s="16">
        <v>8.1</v>
      </c>
      <c r="CM592" s="16">
        <v>4.5999999999999996</v>
      </c>
      <c r="CN592" s="16">
        <v>0.9</v>
      </c>
      <c r="CO592" s="16">
        <v>13.6</v>
      </c>
      <c r="CP592" s="26">
        <f t="shared" si="227"/>
        <v>0.18888888888888888</v>
      </c>
      <c r="CQ592" s="26">
        <f t="shared" si="228"/>
        <v>0.60175511909738211</v>
      </c>
      <c r="CR592" s="13">
        <v>4</v>
      </c>
      <c r="CS592" s="13">
        <v>6</v>
      </c>
      <c r="CT592" s="13">
        <v>6</v>
      </c>
      <c r="CU592" s="13">
        <v>-0.03</v>
      </c>
      <c r="CV592" s="13">
        <v>1.28</v>
      </c>
      <c r="CW592" s="13">
        <v>0.7</v>
      </c>
      <c r="CX592" s="13">
        <v>9.99</v>
      </c>
      <c r="CY592" s="13">
        <v>3.93</v>
      </c>
      <c r="CZ592" s="13">
        <v>3.83</v>
      </c>
      <c r="DA592" s="13">
        <v>19.7</v>
      </c>
      <c r="DB592" s="27">
        <v>49.24</v>
      </c>
      <c r="DC592" s="27">
        <v>33.950000000000003</v>
      </c>
      <c r="DD592" s="27">
        <v>15.29</v>
      </c>
      <c r="DE592" s="27">
        <v>0.89</v>
      </c>
      <c r="DF592" s="27">
        <v>52.41</v>
      </c>
      <c r="DG592" s="27">
        <v>26.89</v>
      </c>
      <c r="DH592" s="27">
        <v>25.52</v>
      </c>
      <c r="DI592" s="27">
        <v>1.48</v>
      </c>
      <c r="DJ592" s="1">
        <v>186</v>
      </c>
      <c r="DK592" s="28">
        <v>8</v>
      </c>
      <c r="DL592" s="28" t="s">
        <v>293</v>
      </c>
      <c r="DM592" s="1">
        <v>4.1749999999999998</v>
      </c>
      <c r="DN592" s="1">
        <v>0.35599999999999998</v>
      </c>
      <c r="DO592" s="1">
        <v>0</v>
      </c>
      <c r="DP592" s="16">
        <f t="shared" si="229"/>
        <v>5.8872340425531915</v>
      </c>
    </row>
    <row r="593" spans="1:120" x14ac:dyDescent="0.2">
      <c r="A593" s="13">
        <v>9</v>
      </c>
      <c r="B593" s="13" t="s">
        <v>2148</v>
      </c>
      <c r="C593" s="13" t="s">
        <v>2149</v>
      </c>
      <c r="D593" s="13" t="s">
        <v>1287</v>
      </c>
      <c r="E593" s="13" t="s">
        <v>141</v>
      </c>
      <c r="F593" s="1" t="s">
        <v>142</v>
      </c>
      <c r="G593" s="13">
        <v>72</v>
      </c>
      <c r="H593" s="13">
        <v>189</v>
      </c>
      <c r="I593" s="13" t="s">
        <v>125</v>
      </c>
      <c r="J593" s="13">
        <v>2000</v>
      </c>
      <c r="K593" s="13">
        <v>1</v>
      </c>
      <c r="L593" s="13">
        <v>25</v>
      </c>
      <c r="M593" s="1"/>
      <c r="N593" s="1">
        <v>32</v>
      </c>
      <c r="O593" s="13" t="s">
        <v>396</v>
      </c>
      <c r="P593" s="13" t="s">
        <v>2150</v>
      </c>
      <c r="Q593" s="1" t="str">
        <f t="shared" si="207"/>
        <v>STL</v>
      </c>
      <c r="R593" s="13" t="s">
        <v>264</v>
      </c>
      <c r="S593" s="1"/>
      <c r="T593" s="13" t="s">
        <v>146</v>
      </c>
      <c r="U593" s="13">
        <v>78</v>
      </c>
      <c r="V593" s="13">
        <v>3</v>
      </c>
      <c r="W593" s="13">
        <v>9</v>
      </c>
      <c r="X593" s="14">
        <v>4</v>
      </c>
      <c r="Y593" s="13">
        <v>12</v>
      </c>
      <c r="Z593" s="13">
        <v>-8</v>
      </c>
      <c r="AA593" s="1">
        <v>49</v>
      </c>
      <c r="AB593" s="14">
        <v>24</v>
      </c>
      <c r="AC593" s="14">
        <v>32</v>
      </c>
      <c r="AD593" s="15">
        <f t="shared" si="208"/>
        <v>6.1224489795918366E-2</v>
      </c>
      <c r="AE593" s="15">
        <f t="shared" si="209"/>
        <v>2.8571428571428571E-2</v>
      </c>
      <c r="AF593" s="16">
        <v>907.46666666670001</v>
      </c>
      <c r="AG593" s="17">
        <f t="shared" si="210"/>
        <v>11.634188034188462</v>
      </c>
      <c r="AH593" s="29">
        <v>1437</v>
      </c>
      <c r="AI593" s="17">
        <f t="shared" si="211"/>
        <v>18.423076923076923</v>
      </c>
      <c r="AJ593" s="19">
        <f t="shared" si="212"/>
        <v>0.631500811876618</v>
      </c>
      <c r="AK593" s="20">
        <f>'Even Strength'!AA593+'Power Play'!R593+'Penalty Kill'!L593</f>
        <v>83.199999999999989</v>
      </c>
      <c r="AL593" s="19">
        <f t="shared" si="213"/>
        <v>5.5010285042607441</v>
      </c>
      <c r="AM593" s="15">
        <f>IF(('Even Strength'!BR593+'Power Play'!AK593+'Penalty Kill'!AG593)&gt;0,V593/('Even Strength'!BR593+'Power Play'!AK593+'Penalty Kill'!AG593),0)</f>
        <v>0.17647058823529413</v>
      </c>
      <c r="AN593" s="15">
        <f>IF(('Even Strength'!BR593+'Power Play'!AK593+'Penalty Kill'!AG593)&gt;0,W593/('Even Strength'!BR593+'Power Play'!AK593+'Penalty Kill'!AG593),0)</f>
        <v>0.52941176470588236</v>
      </c>
      <c r="AO593" s="15">
        <f t="shared" si="214"/>
        <v>0.70588235294117652</v>
      </c>
      <c r="AP593" s="13">
        <v>160</v>
      </c>
      <c r="AQ593" s="13">
        <v>124</v>
      </c>
      <c r="AR593" s="21">
        <f t="shared" si="215"/>
        <v>0.56338028169014087</v>
      </c>
      <c r="AS593" s="22">
        <v>5.8</v>
      </c>
      <c r="AT593" s="13">
        <v>1</v>
      </c>
      <c r="AU593" s="13">
        <v>1</v>
      </c>
      <c r="AV593">
        <v>77</v>
      </c>
      <c r="AW593" s="13">
        <v>184</v>
      </c>
      <c r="AX593" s="13">
        <v>14</v>
      </c>
      <c r="AY593" s="13">
        <v>24</v>
      </c>
      <c r="AZ593" s="13">
        <v>8</v>
      </c>
      <c r="BA593" s="13">
        <v>21</v>
      </c>
      <c r="BB593" s="16">
        <f t="shared" si="216"/>
        <v>5.0910960916836219</v>
      </c>
      <c r="BC593" s="17">
        <f t="shared" si="217"/>
        <v>12.165736115192031</v>
      </c>
      <c r="BD593" s="17">
        <f t="shared" si="218"/>
        <v>0.9256538348515676</v>
      </c>
      <c r="BE593" s="17">
        <f t="shared" si="219"/>
        <v>1.5868351454598302</v>
      </c>
      <c r="BF593" s="17">
        <f t="shared" si="220"/>
        <v>0.52894504848660995</v>
      </c>
      <c r="BG593" s="17">
        <f t="shared" si="221"/>
        <v>1.3884807522773512</v>
      </c>
      <c r="BH593" s="13">
        <v>86</v>
      </c>
      <c r="BI593" s="13">
        <v>28</v>
      </c>
      <c r="BJ593" s="13">
        <v>6</v>
      </c>
      <c r="BK593" s="13">
        <v>0</v>
      </c>
      <c r="BL593" s="13">
        <v>0</v>
      </c>
      <c r="BM593" s="13">
        <v>0</v>
      </c>
      <c r="BN593" s="13">
        <f t="shared" si="222"/>
        <v>290</v>
      </c>
      <c r="BO593" s="16">
        <v>-7.2519999999999998</v>
      </c>
      <c r="BP593" s="1"/>
      <c r="BQ593" s="1"/>
      <c r="BR593" s="23" t="str">
        <f t="shared" si="223"/>
        <v xml:space="preserve"> </v>
      </c>
      <c r="BS593" s="1"/>
      <c r="BT593" s="13">
        <v>0</v>
      </c>
      <c r="BU593" s="13">
        <v>20</v>
      </c>
      <c r="BV593" s="13">
        <v>0</v>
      </c>
      <c r="BW593" s="13">
        <v>0</v>
      </c>
      <c r="BX593" s="13">
        <v>0</v>
      </c>
      <c r="BY593" s="13">
        <v>0</v>
      </c>
      <c r="BZ593" s="13">
        <v>0</v>
      </c>
      <c r="CA593" s="13">
        <v>0</v>
      </c>
      <c r="CB593" s="23">
        <f t="shared" si="224"/>
        <v>0</v>
      </c>
      <c r="CC593" s="16">
        <v>-0.9</v>
      </c>
      <c r="CD593" s="16">
        <v>0.60000000000000009</v>
      </c>
      <c r="CE593" s="16">
        <v>-0.2</v>
      </c>
      <c r="CF593" s="24">
        <f t="shared" si="225"/>
        <v>-2.5641025641025641E-3</v>
      </c>
      <c r="CG593" s="24">
        <f t="shared" si="226"/>
        <v>-1.3223626212165251E-2</v>
      </c>
      <c r="CH593" s="25">
        <v>2</v>
      </c>
      <c r="CI593" s="16">
        <v>13.7</v>
      </c>
      <c r="CJ593" s="16">
        <v>16.899999999999999</v>
      </c>
      <c r="CK593" s="16">
        <v>-11.3</v>
      </c>
      <c r="CL593" s="16">
        <v>-1.5</v>
      </c>
      <c r="CM593" s="16">
        <v>2</v>
      </c>
      <c r="CN593" s="16">
        <v>0</v>
      </c>
      <c r="CO593" s="16">
        <v>0.5</v>
      </c>
      <c r="CP593" s="26">
        <f t="shared" si="227"/>
        <v>6.41025641025641E-3</v>
      </c>
      <c r="CQ593" s="26">
        <f t="shared" si="228"/>
        <v>3.3059065530413122E-2</v>
      </c>
      <c r="CR593" s="13">
        <v>0</v>
      </c>
      <c r="CS593" s="13">
        <v>1</v>
      </c>
      <c r="CT593" s="13">
        <v>2</v>
      </c>
      <c r="CU593" s="13">
        <v>0.4</v>
      </c>
      <c r="CV593" s="13">
        <v>1.0900000000000001</v>
      </c>
      <c r="CW593" s="13">
        <v>-1.85</v>
      </c>
      <c r="CX593" s="13">
        <v>-1.49</v>
      </c>
      <c r="CY593" s="13">
        <v>0.86</v>
      </c>
      <c r="CZ593" s="13">
        <v>-0.57999999999999996</v>
      </c>
      <c r="DA593" s="13">
        <v>-1.57</v>
      </c>
      <c r="DB593" s="27">
        <v>-42.29</v>
      </c>
      <c r="DC593" s="27">
        <v>-9.15</v>
      </c>
      <c r="DD593" s="27">
        <v>-33.14</v>
      </c>
      <c r="DE593" s="27">
        <v>-2.56</v>
      </c>
      <c r="DF593" s="27">
        <v>-42.56</v>
      </c>
      <c r="DG593" s="27">
        <v>4.47</v>
      </c>
      <c r="DH593" s="27">
        <v>-47.03</v>
      </c>
      <c r="DI593" s="27">
        <v>-3.64</v>
      </c>
      <c r="DJ593" s="1">
        <v>186</v>
      </c>
      <c r="DK593" s="28">
        <v>1</v>
      </c>
      <c r="DL593" s="28" t="s">
        <v>1432</v>
      </c>
      <c r="DM593" s="1">
        <v>2.6</v>
      </c>
      <c r="DN593" s="1">
        <v>3.2000000000000001E-2</v>
      </c>
      <c r="DO593" s="1">
        <v>0</v>
      </c>
      <c r="DP593" s="16">
        <f t="shared" si="229"/>
        <v>-3.8617021276595738</v>
      </c>
    </row>
    <row r="594" spans="1:120" x14ac:dyDescent="0.2">
      <c r="A594" s="13">
        <v>61</v>
      </c>
      <c r="B594" s="13" t="s">
        <v>2151</v>
      </c>
      <c r="C594" s="13" t="s">
        <v>2152</v>
      </c>
      <c r="D594" s="1"/>
      <c r="E594" s="13" t="s">
        <v>351</v>
      </c>
      <c r="F594" s="1" t="s">
        <v>142</v>
      </c>
      <c r="G594" s="13">
        <v>73</v>
      </c>
      <c r="H594" s="13">
        <v>200</v>
      </c>
      <c r="I594" s="13" t="s">
        <v>125</v>
      </c>
      <c r="J594" s="13">
        <v>2011</v>
      </c>
      <c r="K594" s="13">
        <v>2</v>
      </c>
      <c r="L594" s="13">
        <v>48</v>
      </c>
      <c r="M594" s="13" t="s">
        <v>159</v>
      </c>
      <c r="N594" s="1">
        <v>21</v>
      </c>
      <c r="O594" s="13" t="s">
        <v>2153</v>
      </c>
      <c r="P594" s="13" t="s">
        <v>2154</v>
      </c>
      <c r="Q594" s="1" t="str">
        <f t="shared" si="207"/>
        <v>DET</v>
      </c>
      <c r="R594" s="13" t="s">
        <v>128</v>
      </c>
      <c r="S594" s="1"/>
      <c r="T594" s="13" t="s">
        <v>173</v>
      </c>
      <c r="U594" s="13">
        <v>21</v>
      </c>
      <c r="V594" s="13">
        <v>2</v>
      </c>
      <c r="W594" s="13">
        <v>1</v>
      </c>
      <c r="X594" s="14">
        <v>1</v>
      </c>
      <c r="Y594" s="13">
        <v>3</v>
      </c>
      <c r="Z594" s="13">
        <v>4</v>
      </c>
      <c r="AA594" s="1">
        <v>27</v>
      </c>
      <c r="AB594" s="14">
        <v>16</v>
      </c>
      <c r="AC594" s="14">
        <v>23</v>
      </c>
      <c r="AD594" s="15">
        <f t="shared" si="208"/>
        <v>7.407407407407407E-2</v>
      </c>
      <c r="AE594" s="15">
        <f t="shared" si="209"/>
        <v>3.0303030303030304E-2</v>
      </c>
      <c r="AF594" s="16">
        <v>344.2</v>
      </c>
      <c r="AG594" s="17">
        <f t="shared" si="210"/>
        <v>16.390476190476189</v>
      </c>
      <c r="AH594" s="29">
        <v>477</v>
      </c>
      <c r="AI594" s="17">
        <f t="shared" si="211"/>
        <v>22.714285714285715</v>
      </c>
      <c r="AJ594" s="19">
        <f t="shared" si="212"/>
        <v>0.72159329140461215</v>
      </c>
      <c r="AK594" s="20">
        <f>'Even Strength'!AA594+'Power Play'!R594+'Penalty Kill'!L594</f>
        <v>10.571428571428571</v>
      </c>
      <c r="AL594" s="19">
        <f t="shared" si="213"/>
        <v>1.8427824354611106</v>
      </c>
      <c r="AM594" s="15">
        <f>IF(('Even Strength'!BR594+'Power Play'!AK594+'Penalty Kill'!AG594)&gt;0,V594/('Even Strength'!BR594+'Power Play'!AK594+'Penalty Kill'!AG594),0)</f>
        <v>0.14285714285714285</v>
      </c>
      <c r="AN594" s="15">
        <f>IF(('Even Strength'!BR594+'Power Play'!AK594+'Penalty Kill'!AG594)&gt;0,W594/('Even Strength'!BR594+'Power Play'!AK594+'Penalty Kill'!AG594),0)</f>
        <v>7.1428571428571425E-2</v>
      </c>
      <c r="AO594" s="15">
        <f t="shared" si="214"/>
        <v>0.21428571428571427</v>
      </c>
      <c r="AP594" s="13">
        <v>0</v>
      </c>
      <c r="AQ594" s="13">
        <v>0</v>
      </c>
      <c r="AR594" s="21">
        <f t="shared" si="215"/>
        <v>0</v>
      </c>
      <c r="AS594" s="22">
        <v>0</v>
      </c>
      <c r="AT594" s="1"/>
      <c r="AU594" s="1"/>
      <c r="AV594">
        <v>40</v>
      </c>
      <c r="AW594" s="13">
        <v>11</v>
      </c>
      <c r="AX594" s="13">
        <v>13</v>
      </c>
      <c r="AY594" s="13">
        <v>16</v>
      </c>
      <c r="AZ594" s="13">
        <v>8</v>
      </c>
      <c r="BA594" s="13">
        <v>2</v>
      </c>
      <c r="BB594" s="16">
        <f t="shared" si="216"/>
        <v>6.972690296339338</v>
      </c>
      <c r="BC594" s="17">
        <f t="shared" si="217"/>
        <v>1.9174898314933178</v>
      </c>
      <c r="BD594" s="17">
        <f t="shared" si="218"/>
        <v>2.2661243463102849</v>
      </c>
      <c r="BE594" s="17">
        <f t="shared" si="219"/>
        <v>2.7890761185357351</v>
      </c>
      <c r="BF594" s="17">
        <f t="shared" si="220"/>
        <v>1.3945380592678676</v>
      </c>
      <c r="BG594" s="17">
        <f t="shared" si="221"/>
        <v>0.34863451481696689</v>
      </c>
      <c r="BH594" s="13">
        <v>2</v>
      </c>
      <c r="BI594" s="13">
        <v>1</v>
      </c>
      <c r="BJ594" s="13">
        <v>0</v>
      </c>
      <c r="BK594" s="13">
        <v>0</v>
      </c>
      <c r="BL594" s="13">
        <v>0</v>
      </c>
      <c r="BM594" s="13">
        <v>0</v>
      </c>
      <c r="BN594" s="13">
        <f t="shared" si="222"/>
        <v>26</v>
      </c>
      <c r="BO594" s="16">
        <v>1.5550000000000002</v>
      </c>
      <c r="BP594" s="1"/>
      <c r="BQ594" s="1"/>
      <c r="BR594" s="23" t="str">
        <f t="shared" si="223"/>
        <v xml:space="preserve"> </v>
      </c>
      <c r="BS594" s="1"/>
      <c r="BT594" s="13">
        <v>0</v>
      </c>
      <c r="BU594" s="13">
        <v>5</v>
      </c>
      <c r="BV594" s="13">
        <v>0</v>
      </c>
      <c r="BW594" s="13">
        <v>0</v>
      </c>
      <c r="BX594" s="13">
        <v>0</v>
      </c>
      <c r="BY594" s="13">
        <v>0</v>
      </c>
      <c r="BZ594" s="13">
        <v>0</v>
      </c>
      <c r="CA594" s="13">
        <v>0</v>
      </c>
      <c r="CB594" s="23">
        <f t="shared" si="224"/>
        <v>0</v>
      </c>
      <c r="CC594" s="16">
        <v>0.1</v>
      </c>
      <c r="CD594" s="16">
        <v>1.1000000000000001</v>
      </c>
      <c r="CE594" s="16">
        <v>1.2</v>
      </c>
      <c r="CF594" s="24">
        <f t="shared" si="225"/>
        <v>5.7142857142857141E-2</v>
      </c>
      <c r="CG594" s="24">
        <f t="shared" si="226"/>
        <v>0.20918070889018014</v>
      </c>
      <c r="CH594" s="25">
        <v>1</v>
      </c>
      <c r="CI594" s="16">
        <v>6.1</v>
      </c>
      <c r="CJ594" s="16">
        <v>6.8</v>
      </c>
      <c r="CK594" s="16">
        <v>3.5</v>
      </c>
      <c r="CL594" s="16">
        <v>0</v>
      </c>
      <c r="CM594" s="16">
        <v>1.4</v>
      </c>
      <c r="CN594" s="16">
        <v>0</v>
      </c>
      <c r="CO594" s="16">
        <v>1.4</v>
      </c>
      <c r="CP594" s="26">
        <f t="shared" si="227"/>
        <v>6.6666666666666666E-2</v>
      </c>
      <c r="CQ594" s="26">
        <f t="shared" si="228"/>
        <v>0.24404416037187679</v>
      </c>
      <c r="CR594" s="13">
        <v>0</v>
      </c>
      <c r="CS594" s="13">
        <v>0</v>
      </c>
      <c r="CT594" s="13">
        <v>0</v>
      </c>
      <c r="CU594" s="13">
        <v>0</v>
      </c>
      <c r="CV594" s="13">
        <v>-0.26</v>
      </c>
      <c r="CW594" s="13">
        <v>0.56000000000000005</v>
      </c>
      <c r="CX594" s="13">
        <v>0.24</v>
      </c>
      <c r="CY594" s="13">
        <v>1.9500000000000002</v>
      </c>
      <c r="CZ594" s="13">
        <v>0.66</v>
      </c>
      <c r="DA594" s="13">
        <v>3.15</v>
      </c>
      <c r="DB594" s="27">
        <v>7.51</v>
      </c>
      <c r="DC594" s="27">
        <v>-24.15</v>
      </c>
      <c r="DD594" s="27">
        <v>31.66</v>
      </c>
      <c r="DE594" s="27">
        <v>6.07</v>
      </c>
      <c r="DF594" s="27">
        <v>8.81</v>
      </c>
      <c r="DG594" s="27">
        <v>-30.88</v>
      </c>
      <c r="DH594" s="27">
        <v>39.69</v>
      </c>
      <c r="DI594" s="27">
        <v>7.61</v>
      </c>
      <c r="DJ594" s="1">
        <v>56</v>
      </c>
      <c r="DK594" s="1"/>
      <c r="DL594" s="1"/>
      <c r="DM594" s="1">
        <v>0.26900000000000002</v>
      </c>
      <c r="DN594" s="1">
        <v>0</v>
      </c>
      <c r="DO594" s="1">
        <v>0.20700000000000002</v>
      </c>
      <c r="DP594" s="16">
        <f t="shared" si="229"/>
        <v>1.1799816975520474</v>
      </c>
    </row>
    <row r="595" spans="1:120" x14ac:dyDescent="0.2">
      <c r="A595" s="13">
        <v>8</v>
      </c>
      <c r="B595" s="13" t="s">
        <v>2155</v>
      </c>
      <c r="C595" s="13" t="s">
        <v>1179</v>
      </c>
      <c r="D595" s="1"/>
      <c r="E595" s="13" t="s">
        <v>222</v>
      </c>
      <c r="F595" s="1" t="s">
        <v>223</v>
      </c>
      <c r="G595" s="13">
        <v>75</v>
      </c>
      <c r="H595" s="13">
        <v>230</v>
      </c>
      <c r="I595" s="13" t="s">
        <v>150</v>
      </c>
      <c r="J595" s="13">
        <v>2004</v>
      </c>
      <c r="K595" s="13">
        <v>1</v>
      </c>
      <c r="L595" s="13">
        <v>1</v>
      </c>
      <c r="M595" s="1"/>
      <c r="N595" s="1">
        <v>29</v>
      </c>
      <c r="O595" s="13" t="s">
        <v>407</v>
      </c>
      <c r="P595" s="13" t="s">
        <v>2156</v>
      </c>
      <c r="Q595" s="1" t="str">
        <f t="shared" si="207"/>
        <v>WSH</v>
      </c>
      <c r="R595" s="13" t="s">
        <v>190</v>
      </c>
      <c r="S595" s="1"/>
      <c r="T595" s="13" t="s">
        <v>129</v>
      </c>
      <c r="U595" s="13">
        <v>81</v>
      </c>
      <c r="V595" s="13">
        <v>53</v>
      </c>
      <c r="W595" s="13">
        <v>28</v>
      </c>
      <c r="X595" s="14">
        <v>21</v>
      </c>
      <c r="Y595" s="13">
        <v>81</v>
      </c>
      <c r="Z595" s="13">
        <v>10</v>
      </c>
      <c r="AA595" s="1">
        <v>395</v>
      </c>
      <c r="AB595" s="14">
        <v>200</v>
      </c>
      <c r="AC595" s="14">
        <v>228</v>
      </c>
      <c r="AD595" s="15">
        <f t="shared" si="208"/>
        <v>0.13417721518987341</v>
      </c>
      <c r="AE595" s="15">
        <f t="shared" si="209"/>
        <v>6.4398541919805583E-2</v>
      </c>
      <c r="AF595" s="16">
        <v>1646.4</v>
      </c>
      <c r="AG595" s="17">
        <f t="shared" si="210"/>
        <v>20.325925925925926</v>
      </c>
      <c r="AH595" s="29">
        <v>1816</v>
      </c>
      <c r="AI595" s="17">
        <f t="shared" si="211"/>
        <v>22.419753086419753</v>
      </c>
      <c r="AJ595" s="19">
        <f t="shared" si="212"/>
        <v>0.90660792951541858</v>
      </c>
      <c r="AK595" s="20">
        <f>'Even Strength'!AA595+'Power Play'!R595+'Penalty Kill'!L595</f>
        <v>184.50740740740741</v>
      </c>
      <c r="AL595" s="19">
        <f t="shared" si="213"/>
        <v>6.7240308821941479</v>
      </c>
      <c r="AM595" s="15">
        <f>IF(('Even Strength'!BR595+'Power Play'!AK595+'Penalty Kill'!AG595)&gt;0,V595/('Even Strength'!BR595+'Power Play'!AK595+'Penalty Kill'!AG595),0)</f>
        <v>0.50961538461538458</v>
      </c>
      <c r="AN595" s="15">
        <f>IF(('Even Strength'!BR595+'Power Play'!AK595+'Penalty Kill'!AG595)&gt;0,W595/('Even Strength'!BR595+'Power Play'!AK595+'Penalty Kill'!AG595),0)</f>
        <v>0.26923076923076922</v>
      </c>
      <c r="AO595" s="15">
        <f t="shared" si="214"/>
        <v>0.77884615384615374</v>
      </c>
      <c r="AP595" s="13">
        <v>2</v>
      </c>
      <c r="AQ595" s="13">
        <v>3</v>
      </c>
      <c r="AR595" s="21">
        <f t="shared" si="215"/>
        <v>0.4</v>
      </c>
      <c r="AS595" s="22">
        <v>0.1</v>
      </c>
      <c r="AT595" s="1"/>
      <c r="AU595" s="1"/>
      <c r="AV595">
        <v>108</v>
      </c>
      <c r="AW595" s="13">
        <v>259</v>
      </c>
      <c r="AX595" s="13">
        <v>32</v>
      </c>
      <c r="AY595" s="13">
        <v>202</v>
      </c>
      <c r="AZ595" s="13">
        <v>58</v>
      </c>
      <c r="BA595" s="13">
        <v>45</v>
      </c>
      <c r="BB595" s="16">
        <f t="shared" si="216"/>
        <v>3.9358600583090375</v>
      </c>
      <c r="BC595" s="17">
        <f t="shared" si="217"/>
        <v>9.4387755102040813</v>
      </c>
      <c r="BD595" s="17">
        <f t="shared" si="218"/>
        <v>1.1661807580174928</v>
      </c>
      <c r="BE595" s="17">
        <f t="shared" si="219"/>
        <v>7.3615160349854225</v>
      </c>
      <c r="BF595" s="17">
        <f t="shared" si="220"/>
        <v>2.1137026239067054</v>
      </c>
      <c r="BG595" s="17">
        <f t="shared" si="221"/>
        <v>1.6399416909620992</v>
      </c>
      <c r="BH595" s="13">
        <v>58</v>
      </c>
      <c r="BI595" s="13">
        <v>29</v>
      </c>
      <c r="BJ595" s="13">
        <v>0</v>
      </c>
      <c r="BK595" s="13">
        <v>0</v>
      </c>
      <c r="BL595" s="13">
        <v>0</v>
      </c>
      <c r="BM595" s="13">
        <v>0</v>
      </c>
      <c r="BN595" s="13">
        <f t="shared" si="222"/>
        <v>349</v>
      </c>
      <c r="BO595" s="16">
        <v>0.13900000000000001</v>
      </c>
      <c r="BP595" s="13">
        <v>8</v>
      </c>
      <c r="BQ595" s="13">
        <v>2</v>
      </c>
      <c r="BR595" s="23">
        <f t="shared" si="223"/>
        <v>0.25</v>
      </c>
      <c r="BS595" s="13">
        <v>0</v>
      </c>
      <c r="BT595" s="13">
        <v>12</v>
      </c>
      <c r="BU595" s="13">
        <v>21</v>
      </c>
      <c r="BV595" s="13">
        <v>0</v>
      </c>
      <c r="BW595" s="13">
        <v>1</v>
      </c>
      <c r="BX595" s="13">
        <v>11</v>
      </c>
      <c r="BY595" s="13">
        <v>2</v>
      </c>
      <c r="BZ595" s="13">
        <v>0</v>
      </c>
      <c r="CA595" s="13">
        <v>2</v>
      </c>
      <c r="CB595" s="23">
        <f t="shared" si="224"/>
        <v>2</v>
      </c>
      <c r="CC595" s="16">
        <v>10.4</v>
      </c>
      <c r="CD595" s="16">
        <v>2.2000000000000002</v>
      </c>
      <c r="CE595" s="16">
        <v>12.6</v>
      </c>
      <c r="CF595" s="24">
        <f t="shared" si="225"/>
        <v>0.15555555555555556</v>
      </c>
      <c r="CG595" s="24">
        <f t="shared" si="226"/>
        <v>0.45918367346938771</v>
      </c>
      <c r="CH595" s="25">
        <v>7</v>
      </c>
      <c r="CI595" s="16">
        <v>42.3</v>
      </c>
      <c r="CJ595" s="16">
        <v>32.200000000000003</v>
      </c>
      <c r="CK595" s="16">
        <v>4.2</v>
      </c>
      <c r="CL595" s="16">
        <v>18.3</v>
      </c>
      <c r="CM595" s="16">
        <v>2.8</v>
      </c>
      <c r="CN595" s="16">
        <v>-0.4</v>
      </c>
      <c r="CO595" s="16">
        <v>20.8</v>
      </c>
      <c r="CP595" s="26">
        <f t="shared" si="227"/>
        <v>0.25679012345679014</v>
      </c>
      <c r="CQ595" s="26">
        <f t="shared" si="228"/>
        <v>0.7580174927113702</v>
      </c>
      <c r="CR595" s="13">
        <v>10</v>
      </c>
      <c r="CS595" s="13">
        <v>16</v>
      </c>
      <c r="CT595" s="13">
        <v>4</v>
      </c>
      <c r="CU595" s="13">
        <v>0</v>
      </c>
      <c r="CV595" s="13">
        <v>1.34</v>
      </c>
      <c r="CW595" s="13">
        <v>0.22</v>
      </c>
      <c r="CX595" s="13">
        <v>10.78</v>
      </c>
      <c r="CY595" s="13">
        <v>-0.57000000000000006</v>
      </c>
      <c r="CZ595" s="13">
        <v>13.68</v>
      </c>
      <c r="DA595" s="13">
        <v>25.45</v>
      </c>
      <c r="DB595" s="27">
        <v>43.67</v>
      </c>
      <c r="DC595" s="27">
        <v>3.99</v>
      </c>
      <c r="DD595" s="27">
        <v>39.68</v>
      </c>
      <c r="DE595" s="27">
        <v>1.88</v>
      </c>
      <c r="DF595" s="27">
        <v>42.01</v>
      </c>
      <c r="DG595" s="27">
        <v>3.7</v>
      </c>
      <c r="DH595" s="27">
        <v>38.31</v>
      </c>
      <c r="DI595" s="27">
        <v>1.82</v>
      </c>
      <c r="DJ595" s="1">
        <v>186</v>
      </c>
      <c r="DK595" s="28">
        <v>1</v>
      </c>
      <c r="DL595" s="28" t="s">
        <v>498</v>
      </c>
      <c r="DM595" s="1">
        <v>9.5380000000000003</v>
      </c>
      <c r="DN595" s="1">
        <v>0.11600000000000001</v>
      </c>
      <c r="DO595" s="1">
        <v>0</v>
      </c>
      <c r="DP595" s="16">
        <f t="shared" si="229"/>
        <v>1.6765957446808528</v>
      </c>
    </row>
    <row r="596" spans="1:120" x14ac:dyDescent="0.2">
      <c r="A596" s="13">
        <v>56</v>
      </c>
      <c r="B596" s="13" t="s">
        <v>1715</v>
      </c>
      <c r="C596" s="13" t="s">
        <v>2157</v>
      </c>
      <c r="D596" s="1"/>
      <c r="E596" s="13" t="s">
        <v>197</v>
      </c>
      <c r="F596" s="1" t="s">
        <v>198</v>
      </c>
      <c r="G596" s="13">
        <v>75</v>
      </c>
      <c r="H596" s="13">
        <v>208</v>
      </c>
      <c r="I596" s="13" t="s">
        <v>125</v>
      </c>
      <c r="J596" s="13">
        <v>2009</v>
      </c>
      <c r="K596" s="13">
        <v>1</v>
      </c>
      <c r="L596" s="13">
        <v>10</v>
      </c>
      <c r="M596" s="1"/>
      <c r="N596" s="1">
        <v>23</v>
      </c>
      <c r="O596" s="13" t="s">
        <v>2158</v>
      </c>
      <c r="P596" s="13" t="s">
        <v>2159</v>
      </c>
      <c r="Q596" s="1" t="str">
        <f t="shared" si="207"/>
        <v>STL</v>
      </c>
      <c r="R596" s="13" t="s">
        <v>264</v>
      </c>
      <c r="S596" s="1"/>
      <c r="T596" s="13" t="s">
        <v>129</v>
      </c>
      <c r="U596" s="13">
        <v>10</v>
      </c>
      <c r="V596" s="13">
        <v>0</v>
      </c>
      <c r="W596" s="13">
        <v>1</v>
      </c>
      <c r="X596" s="14">
        <v>0</v>
      </c>
      <c r="Y596" s="13">
        <v>1</v>
      </c>
      <c r="Z596" s="13">
        <v>-2</v>
      </c>
      <c r="AA596" s="1">
        <v>9</v>
      </c>
      <c r="AB596" s="14">
        <v>5</v>
      </c>
      <c r="AC596" s="14">
        <v>2</v>
      </c>
      <c r="AD596" s="15">
        <f t="shared" si="208"/>
        <v>0</v>
      </c>
      <c r="AE596" s="15">
        <f t="shared" si="209"/>
        <v>0</v>
      </c>
      <c r="AF596" s="16">
        <v>97.966666666699993</v>
      </c>
      <c r="AG596" s="17">
        <f t="shared" si="210"/>
        <v>9.7966666666699993</v>
      </c>
      <c r="AH596" s="29">
        <v>147</v>
      </c>
      <c r="AI596" s="17">
        <f t="shared" si="211"/>
        <v>14.7</v>
      </c>
      <c r="AJ596" s="19">
        <f t="shared" si="212"/>
        <v>0.66643990929727881</v>
      </c>
      <c r="AK596" s="20">
        <f>'Even Strength'!AA596+'Power Play'!R596+'Penalty Kill'!L596</f>
        <v>0</v>
      </c>
      <c r="AL596" s="19">
        <f t="shared" si="213"/>
        <v>0</v>
      </c>
      <c r="AM596" s="15">
        <f>IF(('Even Strength'!BR596+'Power Play'!AK596+'Penalty Kill'!AG596)&gt;0,V596/('Even Strength'!BR596+'Power Play'!AK596+'Penalty Kill'!AG596),0)</f>
        <v>0</v>
      </c>
      <c r="AN596" s="15">
        <f>IF(('Even Strength'!BR596+'Power Play'!AK596+'Penalty Kill'!AG596)&gt;0,W596/('Even Strength'!BR596+'Power Play'!AK596+'Penalty Kill'!AG596),0)</f>
        <v>0.33333333333333331</v>
      </c>
      <c r="AO596" s="15">
        <f t="shared" si="214"/>
        <v>0.33333333333333331</v>
      </c>
      <c r="AP596" s="13">
        <v>1</v>
      </c>
      <c r="AQ596" s="13">
        <v>0</v>
      </c>
      <c r="AR596" s="21">
        <f t="shared" si="215"/>
        <v>1</v>
      </c>
      <c r="AS596" s="22">
        <v>0.1</v>
      </c>
      <c r="AT596" s="1"/>
      <c r="AU596" s="1"/>
      <c r="AV596">
        <v>9</v>
      </c>
      <c r="AW596" s="13">
        <v>8</v>
      </c>
      <c r="AX596" s="13">
        <v>0</v>
      </c>
      <c r="AY596" s="13">
        <v>5</v>
      </c>
      <c r="AZ596" s="13">
        <v>1</v>
      </c>
      <c r="BA596" s="13">
        <v>0</v>
      </c>
      <c r="BB596" s="16">
        <f t="shared" si="216"/>
        <v>5.5120789384125519</v>
      </c>
      <c r="BC596" s="17">
        <f t="shared" si="217"/>
        <v>4.8996257230333793</v>
      </c>
      <c r="BD596" s="17">
        <f t="shared" si="218"/>
        <v>0</v>
      </c>
      <c r="BE596" s="17">
        <f t="shared" si="219"/>
        <v>3.0622660768958623</v>
      </c>
      <c r="BF596" s="17">
        <f t="shared" si="220"/>
        <v>0.61245321537917241</v>
      </c>
      <c r="BG596" s="17">
        <f t="shared" si="221"/>
        <v>0</v>
      </c>
      <c r="BH596" s="13">
        <v>6</v>
      </c>
      <c r="BI596" s="13">
        <v>3</v>
      </c>
      <c r="BJ596" s="13">
        <v>0</v>
      </c>
      <c r="BK596" s="13">
        <v>0</v>
      </c>
      <c r="BL596" s="13">
        <v>0</v>
      </c>
      <c r="BM596" s="13">
        <v>0</v>
      </c>
      <c r="BN596" s="13">
        <f t="shared" si="222"/>
        <v>14</v>
      </c>
      <c r="BO596" s="16">
        <v>-2.17</v>
      </c>
      <c r="BP596" s="1"/>
      <c r="BQ596" s="1"/>
      <c r="BR596" s="23" t="str">
        <f t="shared" si="223"/>
        <v xml:space="preserve"> </v>
      </c>
      <c r="BS596" s="1"/>
      <c r="BT596" s="13">
        <v>0</v>
      </c>
      <c r="BU596" s="13">
        <v>2</v>
      </c>
      <c r="BV596" s="13">
        <v>0</v>
      </c>
      <c r="BW596" s="13">
        <v>0</v>
      </c>
      <c r="BX596" s="13">
        <v>0</v>
      </c>
      <c r="BY596" s="13">
        <v>0</v>
      </c>
      <c r="BZ596" s="13">
        <v>0</v>
      </c>
      <c r="CA596" s="13">
        <v>0</v>
      </c>
      <c r="CB596" s="23">
        <f t="shared" si="224"/>
        <v>0</v>
      </c>
      <c r="CC596" s="16">
        <v>-0.2</v>
      </c>
      <c r="CD596" s="16">
        <v>0</v>
      </c>
      <c r="CE596" s="16">
        <v>-0.1</v>
      </c>
      <c r="CF596" s="24">
        <f t="shared" si="225"/>
        <v>-0.01</v>
      </c>
      <c r="CG596" s="24">
        <f t="shared" si="226"/>
        <v>-6.1245321537917237E-2</v>
      </c>
      <c r="CH596" s="25">
        <v>2</v>
      </c>
      <c r="CI596" s="16">
        <v>1.9</v>
      </c>
      <c r="CJ596" s="16">
        <v>1.4</v>
      </c>
      <c r="CK596" s="16">
        <v>-2.1</v>
      </c>
      <c r="CL596" s="16">
        <v>-0.5</v>
      </c>
      <c r="CM596" s="16">
        <v>-0.1</v>
      </c>
      <c r="CN596" s="16">
        <v>0</v>
      </c>
      <c r="CO596" s="16">
        <v>-0.60000000000000009</v>
      </c>
      <c r="CP596" s="26">
        <f t="shared" si="227"/>
        <v>-6.0000000000000012E-2</v>
      </c>
      <c r="CQ596" s="26">
        <f t="shared" si="228"/>
        <v>-0.36747192922750349</v>
      </c>
      <c r="CR596" s="13">
        <v>0</v>
      </c>
      <c r="CS596" s="13">
        <v>0</v>
      </c>
      <c r="CT596" s="13">
        <v>0</v>
      </c>
      <c r="CU596" s="13">
        <v>0.01</v>
      </c>
      <c r="CV596" s="13">
        <v>-0.08</v>
      </c>
      <c r="CW596" s="13">
        <v>-0.23</v>
      </c>
      <c r="CX596" s="13">
        <v>-0.03</v>
      </c>
      <c r="CY596" s="13">
        <v>0.14000000000000001</v>
      </c>
      <c r="CZ596" s="13">
        <v>-0.68</v>
      </c>
      <c r="DA596" s="13">
        <v>-0.87</v>
      </c>
      <c r="DB596" s="27">
        <v>-1.87</v>
      </c>
      <c r="DC596" s="27">
        <v>-10.19</v>
      </c>
      <c r="DD596" s="27">
        <v>8.32</v>
      </c>
      <c r="DE596" s="27">
        <v>5.47</v>
      </c>
      <c r="DF596" s="27">
        <v>-6.23</v>
      </c>
      <c r="DG596" s="27">
        <v>-4.01</v>
      </c>
      <c r="DH596" s="27">
        <v>-2.2200000000000002</v>
      </c>
      <c r="DI596" s="27">
        <v>-1.46</v>
      </c>
      <c r="DJ596" s="1">
        <v>186</v>
      </c>
      <c r="DK596" s="1"/>
      <c r="DL596" s="1"/>
      <c r="DM596" s="1">
        <v>0.68700000000000006</v>
      </c>
      <c r="DN596" s="1">
        <v>0</v>
      </c>
      <c r="DO596" s="1">
        <v>0</v>
      </c>
      <c r="DP596" s="16">
        <f t="shared" si="229"/>
        <v>-0.89148936170212778</v>
      </c>
    </row>
    <row r="597" spans="1:120" x14ac:dyDescent="0.2">
      <c r="A597" s="13">
        <v>67</v>
      </c>
      <c r="B597" s="13" t="s">
        <v>2160</v>
      </c>
      <c r="C597" s="13" t="s">
        <v>2161</v>
      </c>
      <c r="D597" s="13" t="s">
        <v>229</v>
      </c>
      <c r="E597" s="13" t="s">
        <v>123</v>
      </c>
      <c r="F597" s="1" t="s">
        <v>124</v>
      </c>
      <c r="G597" s="13">
        <v>74</v>
      </c>
      <c r="H597" s="13">
        <v>214</v>
      </c>
      <c r="I597" s="13" t="s">
        <v>125</v>
      </c>
      <c r="J597" s="13">
        <v>2007</v>
      </c>
      <c r="K597" s="13">
        <v>1</v>
      </c>
      <c r="L597" s="13">
        <v>22</v>
      </c>
      <c r="M597" s="1"/>
      <c r="N597" s="1">
        <v>26</v>
      </c>
      <c r="O597" s="13" t="s">
        <v>1161</v>
      </c>
      <c r="P597" s="13" t="s">
        <v>2162</v>
      </c>
      <c r="Q597" s="1" t="str">
        <f t="shared" si="207"/>
        <v>MTL</v>
      </c>
      <c r="R597" s="13" t="s">
        <v>214</v>
      </c>
      <c r="S597" s="1"/>
      <c r="T597" s="13" t="s">
        <v>129</v>
      </c>
      <c r="U597" s="13">
        <v>80</v>
      </c>
      <c r="V597" s="13">
        <v>37</v>
      </c>
      <c r="W597" s="13">
        <v>30</v>
      </c>
      <c r="X597" s="14">
        <v>17</v>
      </c>
      <c r="Y597" s="13">
        <v>67</v>
      </c>
      <c r="Z597" s="13">
        <v>38</v>
      </c>
      <c r="AA597" s="1">
        <v>302</v>
      </c>
      <c r="AB597" s="14">
        <v>108</v>
      </c>
      <c r="AC597" s="14">
        <v>151</v>
      </c>
      <c r="AD597" s="15">
        <f t="shared" si="208"/>
        <v>0.12251655629139073</v>
      </c>
      <c r="AE597" s="15">
        <f t="shared" si="209"/>
        <v>6.5953654188948302E-2</v>
      </c>
      <c r="AF597" s="16">
        <v>1551.5166666667001</v>
      </c>
      <c r="AG597" s="17">
        <f t="shared" si="210"/>
        <v>19.39395833333375</v>
      </c>
      <c r="AH597" s="29">
        <v>2070</v>
      </c>
      <c r="AI597" s="17">
        <f t="shared" si="211"/>
        <v>25.875</v>
      </c>
      <c r="AJ597" s="19">
        <f t="shared" si="212"/>
        <v>0.74952495974236721</v>
      </c>
      <c r="AK597" s="20">
        <f>'Even Strength'!AA597+'Power Play'!R597+'Penalty Kill'!L597</f>
        <v>138.60470085470087</v>
      </c>
      <c r="AL597" s="19">
        <f t="shared" si="213"/>
        <v>5.3600984313941451</v>
      </c>
      <c r="AM597" s="15">
        <f>IF(('Even Strength'!BR597+'Power Play'!AK597+'Penalty Kill'!AG597)&gt;0,V597/('Even Strength'!BR597+'Power Play'!AK597+'Penalty Kill'!AG597),0)</f>
        <v>0.5</v>
      </c>
      <c r="AN597" s="15">
        <f>IF(('Even Strength'!BR597+'Power Play'!AK597+'Penalty Kill'!AG597)&gt;0,W597/('Even Strength'!BR597+'Power Play'!AK597+'Penalty Kill'!AG597),0)</f>
        <v>0.40540540540540543</v>
      </c>
      <c r="AO597" s="15">
        <f t="shared" si="214"/>
        <v>0.90540540540540548</v>
      </c>
      <c r="AP597" s="13">
        <v>2</v>
      </c>
      <c r="AQ597" s="13">
        <v>7</v>
      </c>
      <c r="AR597" s="21">
        <f t="shared" si="215"/>
        <v>0.22222222222222221</v>
      </c>
      <c r="AS597" s="22">
        <v>0.1</v>
      </c>
      <c r="AT597" s="1"/>
      <c r="AU597" s="1"/>
      <c r="AV597">
        <v>145</v>
      </c>
      <c r="AW597" s="13">
        <v>106</v>
      </c>
      <c r="AX597" s="13">
        <v>38</v>
      </c>
      <c r="AY597" s="13">
        <v>108</v>
      </c>
      <c r="AZ597" s="13">
        <v>43</v>
      </c>
      <c r="BA597" s="13">
        <v>43</v>
      </c>
      <c r="BB597" s="16">
        <f t="shared" si="216"/>
        <v>5.6074163990073016</v>
      </c>
      <c r="BC597" s="17">
        <f t="shared" si="217"/>
        <v>4.0992147468605102</v>
      </c>
      <c r="BD597" s="17">
        <f t="shared" si="218"/>
        <v>1.4695298149122586</v>
      </c>
      <c r="BE597" s="17">
        <f t="shared" si="219"/>
        <v>4.1765584213295774</v>
      </c>
      <c r="BF597" s="17">
        <f t="shared" si="220"/>
        <v>1.662889001084924</v>
      </c>
      <c r="BG597" s="17">
        <f t="shared" si="221"/>
        <v>1.662889001084924</v>
      </c>
      <c r="BH597" s="13">
        <v>32</v>
      </c>
      <c r="BI597" s="13">
        <v>16</v>
      </c>
      <c r="BJ597" s="13">
        <v>0</v>
      </c>
      <c r="BK597" s="13">
        <v>0</v>
      </c>
      <c r="BL597" s="13">
        <v>0</v>
      </c>
      <c r="BM597" s="13">
        <v>0</v>
      </c>
      <c r="BN597" s="13">
        <f t="shared" si="222"/>
        <v>176</v>
      </c>
      <c r="BO597" s="16">
        <v>-4.3520000000000003</v>
      </c>
      <c r="BP597" s="13">
        <v>3</v>
      </c>
      <c r="BQ597" s="13">
        <v>2</v>
      </c>
      <c r="BR597" s="23">
        <f t="shared" si="223"/>
        <v>0.66666666666666663</v>
      </c>
      <c r="BS597" s="13">
        <v>0</v>
      </c>
      <c r="BT597" s="13">
        <v>7</v>
      </c>
      <c r="BU597" s="13">
        <v>21</v>
      </c>
      <c r="BV597" s="13">
        <v>2</v>
      </c>
      <c r="BW597" s="13">
        <v>1</v>
      </c>
      <c r="BX597" s="13">
        <v>10</v>
      </c>
      <c r="BY597" s="13">
        <v>3</v>
      </c>
      <c r="BZ597" s="13">
        <v>0</v>
      </c>
      <c r="CA597" s="13">
        <v>0</v>
      </c>
      <c r="CB597" s="23">
        <f t="shared" si="224"/>
        <v>0</v>
      </c>
      <c r="CC597" s="16">
        <v>7.5</v>
      </c>
      <c r="CD597" s="16">
        <v>3.4</v>
      </c>
      <c r="CE597" s="16">
        <v>10.9</v>
      </c>
      <c r="CF597" s="24">
        <f t="shared" si="225"/>
        <v>0.13625000000000001</v>
      </c>
      <c r="CG597" s="24">
        <f t="shared" si="226"/>
        <v>0.42152302585641099</v>
      </c>
      <c r="CH597" s="25">
        <v>5</v>
      </c>
      <c r="CI597" s="16">
        <v>35.9</v>
      </c>
      <c r="CJ597" s="16">
        <v>35.9</v>
      </c>
      <c r="CK597" s="16">
        <v>27.6</v>
      </c>
      <c r="CL597" s="16">
        <v>13.7</v>
      </c>
      <c r="CM597" s="16">
        <v>7</v>
      </c>
      <c r="CN597" s="16">
        <v>1</v>
      </c>
      <c r="CO597" s="16">
        <v>21.6</v>
      </c>
      <c r="CP597" s="26">
        <f t="shared" si="227"/>
        <v>0.27</v>
      </c>
      <c r="CQ597" s="26">
        <f t="shared" si="228"/>
        <v>0.8353116842659154</v>
      </c>
      <c r="CR597" s="13">
        <v>6</v>
      </c>
      <c r="CS597" s="13">
        <v>7</v>
      </c>
      <c r="CT597" s="13">
        <v>3</v>
      </c>
      <c r="CU597" s="13">
        <v>-0.01</v>
      </c>
      <c r="CV597" s="13">
        <v>-1.57</v>
      </c>
      <c r="CW597" s="13">
        <v>1.89</v>
      </c>
      <c r="CX597" s="13">
        <v>5.87</v>
      </c>
      <c r="CY597" s="13">
        <v>-3.56</v>
      </c>
      <c r="CZ597" s="13">
        <v>7.82</v>
      </c>
      <c r="DA597" s="13">
        <v>10.44</v>
      </c>
      <c r="DB597" s="27">
        <v>50.57</v>
      </c>
      <c r="DC597" s="27">
        <v>53.46</v>
      </c>
      <c r="DD597" s="27">
        <v>-2.89</v>
      </c>
      <c r="DE597" s="27">
        <v>-0.15</v>
      </c>
      <c r="DF597" s="27">
        <v>28.98</v>
      </c>
      <c r="DG597" s="27">
        <v>29.54</v>
      </c>
      <c r="DH597" s="27">
        <v>-0.56000000000000005</v>
      </c>
      <c r="DI597" s="27">
        <v>-0.03</v>
      </c>
      <c r="DJ597" s="1">
        <v>186</v>
      </c>
      <c r="DK597" s="28">
        <v>2</v>
      </c>
      <c r="DL597" s="28" t="s">
        <v>1407</v>
      </c>
      <c r="DM597" s="1">
        <v>4.5</v>
      </c>
      <c r="DN597" s="1">
        <v>0.11</v>
      </c>
      <c r="DO597" s="1">
        <v>0</v>
      </c>
      <c r="DP597" s="16">
        <f t="shared" si="229"/>
        <v>13.195744680851066</v>
      </c>
    </row>
    <row r="598" spans="1:120" x14ac:dyDescent="0.2">
      <c r="A598" s="13">
        <v>44</v>
      </c>
      <c r="B598" s="13" t="s">
        <v>2163</v>
      </c>
      <c r="C598" s="13" t="s">
        <v>164</v>
      </c>
      <c r="D598" s="13" t="s">
        <v>158</v>
      </c>
      <c r="E598" s="13" t="s">
        <v>141</v>
      </c>
      <c r="F598" s="1" t="s">
        <v>142</v>
      </c>
      <c r="G598" s="13">
        <v>69</v>
      </c>
      <c r="H598" s="13">
        <v>175</v>
      </c>
      <c r="I598" s="13" t="s">
        <v>150</v>
      </c>
      <c r="J598" s="13">
        <v>2011</v>
      </c>
      <c r="K598" s="13">
        <v>4</v>
      </c>
      <c r="L598" s="13">
        <v>96</v>
      </c>
      <c r="M598" s="1"/>
      <c r="N598" s="1">
        <v>22</v>
      </c>
      <c r="O598" s="13" t="s">
        <v>2164</v>
      </c>
      <c r="P598" s="13" t="s">
        <v>2165</v>
      </c>
      <c r="Q598" s="1" t="str">
        <f t="shared" si="207"/>
        <v>OTT</v>
      </c>
      <c r="R598" s="13" t="s">
        <v>482</v>
      </c>
      <c r="S598" s="1"/>
      <c r="T598" s="13" t="s">
        <v>146</v>
      </c>
      <c r="U598" s="13">
        <v>50</v>
      </c>
      <c r="V598" s="13">
        <v>10</v>
      </c>
      <c r="W598" s="13">
        <v>9</v>
      </c>
      <c r="X598" s="14">
        <v>4</v>
      </c>
      <c r="Y598" s="13">
        <v>19</v>
      </c>
      <c r="Z598" s="13">
        <v>4</v>
      </c>
      <c r="AA598" s="1">
        <v>97</v>
      </c>
      <c r="AB598" s="14">
        <v>27</v>
      </c>
      <c r="AC598" s="14">
        <v>23</v>
      </c>
      <c r="AD598" s="15">
        <f t="shared" si="208"/>
        <v>0.10309278350515463</v>
      </c>
      <c r="AE598" s="15">
        <f t="shared" si="209"/>
        <v>6.8027210884353748E-2</v>
      </c>
      <c r="AF598" s="16">
        <v>709.36666666669998</v>
      </c>
      <c r="AG598" s="17">
        <f t="shared" si="210"/>
        <v>14.187333333333999</v>
      </c>
      <c r="AH598" s="29">
        <v>1019</v>
      </c>
      <c r="AI598" s="17">
        <f t="shared" si="211"/>
        <v>20.38</v>
      </c>
      <c r="AJ598" s="19">
        <f t="shared" si="212"/>
        <v>0.6961400065423945</v>
      </c>
      <c r="AK598" s="20">
        <f>'Even Strength'!AA598+'Power Play'!R598+'Penalty Kill'!L598</f>
        <v>57.333333333333336</v>
      </c>
      <c r="AL598" s="19">
        <f t="shared" si="213"/>
        <v>4.8493961749915488</v>
      </c>
      <c r="AM598" s="15">
        <f>IF(('Even Strength'!BR598+'Power Play'!AK598+'Penalty Kill'!AG598)&gt;0,V598/('Even Strength'!BR598+'Power Play'!AK598+'Penalty Kill'!AG598),0)</f>
        <v>0.43478260869565216</v>
      </c>
      <c r="AN598" s="15">
        <f>IF(('Even Strength'!BR598+'Power Play'!AK598+'Penalty Kill'!AG598)&gt;0,W598/('Even Strength'!BR598+'Power Play'!AK598+'Penalty Kill'!AG598),0)</f>
        <v>0.39130434782608697</v>
      </c>
      <c r="AO598" s="15">
        <f t="shared" si="214"/>
        <v>0.82608695652173914</v>
      </c>
      <c r="AP598" s="13">
        <v>335</v>
      </c>
      <c r="AQ598" s="13">
        <v>346</v>
      </c>
      <c r="AR598" s="21">
        <f t="shared" si="215"/>
        <v>0.49192364170337738</v>
      </c>
      <c r="AS598" s="22">
        <v>22.5</v>
      </c>
      <c r="AT598" s="13">
        <v>7</v>
      </c>
      <c r="AU598" s="13">
        <v>3</v>
      </c>
      <c r="AV598">
        <v>82</v>
      </c>
      <c r="AW598" s="13">
        <v>158</v>
      </c>
      <c r="AX598" s="13">
        <v>20</v>
      </c>
      <c r="AY598" s="13">
        <v>27</v>
      </c>
      <c r="AZ598" s="13">
        <v>13</v>
      </c>
      <c r="BA598" s="13">
        <v>19</v>
      </c>
      <c r="BB598" s="16">
        <f t="shared" si="216"/>
        <v>6.9357642967902393</v>
      </c>
      <c r="BC598" s="17">
        <f t="shared" si="217"/>
        <v>13.36403364503485</v>
      </c>
      <c r="BD598" s="17">
        <f t="shared" si="218"/>
        <v>1.691649828485424</v>
      </c>
      <c r="BE598" s="17">
        <f t="shared" si="219"/>
        <v>2.2837272684553227</v>
      </c>
      <c r="BF598" s="17">
        <f t="shared" si="220"/>
        <v>1.0995723885155257</v>
      </c>
      <c r="BG598" s="17">
        <f t="shared" si="221"/>
        <v>1.6070673370611528</v>
      </c>
      <c r="BH598" s="13">
        <v>9</v>
      </c>
      <c r="BI598" s="13">
        <v>2</v>
      </c>
      <c r="BJ598" s="13">
        <v>1</v>
      </c>
      <c r="BK598" s="13">
        <v>0</v>
      </c>
      <c r="BL598" s="13">
        <v>0</v>
      </c>
      <c r="BM598" s="13">
        <v>0</v>
      </c>
      <c r="BN598" s="13">
        <f t="shared" si="222"/>
        <v>188</v>
      </c>
      <c r="BO598" s="16">
        <v>11.047000000000001</v>
      </c>
      <c r="BP598" s="1"/>
      <c r="BQ598" s="1"/>
      <c r="BR598" s="23" t="str">
        <f t="shared" si="223"/>
        <v xml:space="preserve"> </v>
      </c>
      <c r="BS598" s="1"/>
      <c r="BT598" s="13">
        <v>1</v>
      </c>
      <c r="BU598" s="13">
        <v>14</v>
      </c>
      <c r="BV598" s="13">
        <v>0</v>
      </c>
      <c r="BW598" s="13">
        <v>0</v>
      </c>
      <c r="BX598" s="13">
        <v>2</v>
      </c>
      <c r="BY598" s="13">
        <v>1</v>
      </c>
      <c r="BZ598" s="13">
        <v>0</v>
      </c>
      <c r="CA598" s="13">
        <v>0</v>
      </c>
      <c r="CB598" s="23">
        <f t="shared" si="224"/>
        <v>0</v>
      </c>
      <c r="CC598" s="16">
        <v>1.3</v>
      </c>
      <c r="CD598" s="16">
        <v>0.8</v>
      </c>
      <c r="CE598" s="16">
        <v>2.2000000000000002</v>
      </c>
      <c r="CF598" s="24">
        <f t="shared" si="225"/>
        <v>4.4000000000000004E-2</v>
      </c>
      <c r="CG598" s="24">
        <f t="shared" si="226"/>
        <v>0.18608148113339668</v>
      </c>
      <c r="CH598" s="25">
        <v>5</v>
      </c>
      <c r="CI598" s="16">
        <v>10.8</v>
      </c>
      <c r="CJ598" s="16">
        <v>15.1</v>
      </c>
      <c r="CK598" s="16">
        <v>0.1</v>
      </c>
      <c r="CL598" s="16">
        <v>3.7</v>
      </c>
      <c r="CM598" s="16">
        <v>2.2999999999999998</v>
      </c>
      <c r="CN598" s="16">
        <v>0</v>
      </c>
      <c r="CO598" s="16">
        <v>6</v>
      </c>
      <c r="CP598" s="26">
        <f t="shared" si="227"/>
        <v>0.12</v>
      </c>
      <c r="CQ598" s="26">
        <f t="shared" si="228"/>
        <v>0.50749494854562716</v>
      </c>
      <c r="CR598" s="13">
        <v>1</v>
      </c>
      <c r="CS598" s="13">
        <v>0</v>
      </c>
      <c r="CT598" s="13">
        <v>3</v>
      </c>
      <c r="CU598" s="13">
        <v>0.24</v>
      </c>
      <c r="CV598" s="13">
        <v>0.42</v>
      </c>
      <c r="CW598" s="13">
        <v>1.33</v>
      </c>
      <c r="CX598" s="13">
        <v>0.92</v>
      </c>
      <c r="CY598" s="13">
        <v>1.9300000000000002</v>
      </c>
      <c r="CZ598" s="13">
        <v>-0.14000000000000001</v>
      </c>
      <c r="DA598" s="13">
        <v>4.7</v>
      </c>
      <c r="DB598" s="27">
        <v>33.92</v>
      </c>
      <c r="DC598" s="27">
        <v>-34.130000000000003</v>
      </c>
      <c r="DD598" s="27">
        <v>68.05</v>
      </c>
      <c r="DE598" s="27">
        <v>6.81</v>
      </c>
      <c r="DF598" s="27">
        <v>36.979999999999997</v>
      </c>
      <c r="DG598" s="27">
        <v>-36.869999999999997</v>
      </c>
      <c r="DH598" s="27">
        <v>73.849999999999994</v>
      </c>
      <c r="DI598" s="27">
        <v>7.39</v>
      </c>
      <c r="DJ598" s="1">
        <v>116</v>
      </c>
      <c r="DK598" s="1"/>
      <c r="DL598" s="1"/>
      <c r="DM598" s="1">
        <v>0.38300000000000001</v>
      </c>
      <c r="DN598" s="1">
        <v>0</v>
      </c>
      <c r="DO598" s="1">
        <v>0</v>
      </c>
      <c r="DP598" s="16">
        <f t="shared" si="229"/>
        <v>5.9149164950812168</v>
      </c>
    </row>
    <row r="599" spans="1:120" x14ac:dyDescent="0.2">
      <c r="A599" s="13">
        <v>20</v>
      </c>
      <c r="B599" s="13" t="s">
        <v>2166</v>
      </c>
      <c r="C599" s="13" t="s">
        <v>739</v>
      </c>
      <c r="D599" s="13" t="s">
        <v>158</v>
      </c>
      <c r="E599" s="13" t="s">
        <v>141</v>
      </c>
      <c r="F599" s="1" t="s">
        <v>142</v>
      </c>
      <c r="G599" s="13">
        <v>73</v>
      </c>
      <c r="H599" s="13">
        <v>200</v>
      </c>
      <c r="I599" s="13" t="s">
        <v>125</v>
      </c>
      <c r="J599" s="13">
        <v>2002</v>
      </c>
      <c r="K599" s="13">
        <v>1</v>
      </c>
      <c r="L599" s="13">
        <v>20</v>
      </c>
      <c r="M599" s="1"/>
      <c r="N599" s="1">
        <v>30</v>
      </c>
      <c r="O599" s="13" t="s">
        <v>567</v>
      </c>
      <c r="P599" s="13" t="s">
        <v>2167</v>
      </c>
      <c r="Q599" s="1" t="str">
        <f t="shared" si="207"/>
        <v>BOS</v>
      </c>
      <c r="R599" s="13" t="s">
        <v>314</v>
      </c>
      <c r="S599" s="1"/>
      <c r="T599" s="13" t="s">
        <v>129</v>
      </c>
      <c r="U599" s="13">
        <v>71</v>
      </c>
      <c r="V599" s="13">
        <v>6</v>
      </c>
      <c r="W599" s="13">
        <v>7</v>
      </c>
      <c r="X599" s="14">
        <v>6</v>
      </c>
      <c r="Y599" s="13">
        <v>13</v>
      </c>
      <c r="Z599" s="13">
        <v>-9</v>
      </c>
      <c r="AA599" s="1">
        <v>66</v>
      </c>
      <c r="AB599" s="14">
        <v>36</v>
      </c>
      <c r="AC599" s="14">
        <v>15</v>
      </c>
      <c r="AD599" s="15">
        <f t="shared" si="208"/>
        <v>9.0909090909090912E-2</v>
      </c>
      <c r="AE599" s="15">
        <f t="shared" si="209"/>
        <v>5.128205128205128E-2</v>
      </c>
      <c r="AF599" s="16">
        <v>817.43333333329997</v>
      </c>
      <c r="AG599" s="17">
        <f t="shared" si="210"/>
        <v>11.513145539905633</v>
      </c>
      <c r="AH599" s="29">
        <v>1160</v>
      </c>
      <c r="AI599" s="17">
        <f t="shared" si="211"/>
        <v>16.338028169014084</v>
      </c>
      <c r="AJ599" s="19">
        <f t="shared" si="212"/>
        <v>0.70468390804594827</v>
      </c>
      <c r="AK599" s="20">
        <f>'Even Strength'!AA599+'Power Play'!R599+'Penalty Kill'!L599</f>
        <v>132.41666666666669</v>
      </c>
      <c r="AL599" s="19">
        <f t="shared" si="213"/>
        <v>9.719447049708835</v>
      </c>
      <c r="AM599" s="15">
        <f>IF(('Even Strength'!BR599+'Power Play'!AK599+'Penalty Kill'!AG599)&gt;0,V599/('Even Strength'!BR599+'Power Play'!AK599+'Penalty Kill'!AG599),0)</f>
        <v>0.42857142857142855</v>
      </c>
      <c r="AN599" s="15">
        <f>IF(('Even Strength'!BR599+'Power Play'!AK599+'Penalty Kill'!AG599)&gt;0,W599/('Even Strength'!BR599+'Power Play'!AK599+'Penalty Kill'!AG599),0)</f>
        <v>0.5</v>
      </c>
      <c r="AO599" s="15">
        <f t="shared" si="214"/>
        <v>0.9285714285714286</v>
      </c>
      <c r="AP599" s="13">
        <v>2</v>
      </c>
      <c r="AQ599" s="13">
        <v>5</v>
      </c>
      <c r="AR599" s="21">
        <f t="shared" si="215"/>
        <v>0.2857142857142857</v>
      </c>
      <c r="AS599" s="22">
        <v>0.1</v>
      </c>
      <c r="AT599" s="1"/>
      <c r="AU599" s="1"/>
      <c r="AV599">
        <v>93</v>
      </c>
      <c r="AW599" s="13">
        <v>77</v>
      </c>
      <c r="AX599" s="13">
        <v>34</v>
      </c>
      <c r="AY599" s="13">
        <v>36</v>
      </c>
      <c r="AZ599" s="13">
        <v>26</v>
      </c>
      <c r="BA599" s="13">
        <v>29</v>
      </c>
      <c r="BB599" s="16">
        <f t="shared" si="216"/>
        <v>6.826244749826972</v>
      </c>
      <c r="BC599" s="17">
        <f t="shared" si="217"/>
        <v>5.6518370509320093</v>
      </c>
      <c r="BD599" s="17">
        <f t="shared" si="218"/>
        <v>2.4956163601517964</v>
      </c>
      <c r="BE599" s="17">
        <f t="shared" si="219"/>
        <v>2.6424173225136665</v>
      </c>
      <c r="BF599" s="17">
        <f t="shared" si="220"/>
        <v>1.9084125107043148</v>
      </c>
      <c r="BG599" s="17">
        <f t="shared" si="221"/>
        <v>2.1286139542471201</v>
      </c>
      <c r="BH599" s="13">
        <v>12</v>
      </c>
      <c r="BI599" s="13">
        <v>6</v>
      </c>
      <c r="BJ599" s="13">
        <v>0</v>
      </c>
      <c r="BK599" s="13">
        <v>0</v>
      </c>
      <c r="BL599" s="13">
        <v>0</v>
      </c>
      <c r="BM599" s="13">
        <v>0</v>
      </c>
      <c r="BN599" s="13">
        <f t="shared" si="222"/>
        <v>123</v>
      </c>
      <c r="BO599" s="16">
        <v>-3.1459999999999999</v>
      </c>
      <c r="BP599" s="1"/>
      <c r="BQ599" s="1"/>
      <c r="BR599" s="23" t="str">
        <f t="shared" si="223"/>
        <v xml:space="preserve"> </v>
      </c>
      <c r="BS599" s="1"/>
      <c r="BT599" s="13">
        <v>2</v>
      </c>
      <c r="BU599" s="13">
        <v>23</v>
      </c>
      <c r="BV599" s="13">
        <v>0</v>
      </c>
      <c r="BW599" s="13">
        <v>0</v>
      </c>
      <c r="BX599" s="13">
        <v>1</v>
      </c>
      <c r="BY599" s="13">
        <v>0</v>
      </c>
      <c r="BZ599" s="13">
        <v>0</v>
      </c>
      <c r="CA599" s="13">
        <v>0</v>
      </c>
      <c r="CB599" s="23">
        <f t="shared" si="224"/>
        <v>0</v>
      </c>
      <c r="CC599" s="16">
        <v>-0.1</v>
      </c>
      <c r="CD599" s="16">
        <v>0.5</v>
      </c>
      <c r="CE599" s="16">
        <v>0.30000000000000004</v>
      </c>
      <c r="CF599" s="24">
        <f t="shared" si="225"/>
        <v>4.2253521126760568E-3</v>
      </c>
      <c r="CG599" s="24">
        <f t="shared" si="226"/>
        <v>2.2020144354280558E-2</v>
      </c>
      <c r="CH599" s="25">
        <v>3</v>
      </c>
      <c r="CI599" s="16">
        <v>12.4</v>
      </c>
      <c r="CJ599" s="16">
        <v>15.8</v>
      </c>
      <c r="CK599" s="16">
        <v>-12</v>
      </c>
      <c r="CL599" s="16">
        <v>0</v>
      </c>
      <c r="CM599" s="16">
        <v>1.3</v>
      </c>
      <c r="CN599" s="16">
        <v>0</v>
      </c>
      <c r="CO599" s="16">
        <v>1.2</v>
      </c>
      <c r="CP599" s="26">
        <f t="shared" si="227"/>
        <v>1.6901408450704224E-2</v>
      </c>
      <c r="CQ599" s="26">
        <f t="shared" si="228"/>
        <v>8.8080577417122205E-2</v>
      </c>
      <c r="CR599" s="13">
        <v>1</v>
      </c>
      <c r="CS599" s="13">
        <v>0</v>
      </c>
      <c r="CT599" s="13">
        <v>1</v>
      </c>
      <c r="CU599" s="13">
        <v>-0.02</v>
      </c>
      <c r="CV599" s="13">
        <v>-1.3</v>
      </c>
      <c r="CW599" s="13">
        <v>1.4</v>
      </c>
      <c r="CX599" s="13">
        <v>1.05</v>
      </c>
      <c r="CY599" s="13">
        <v>-0.9</v>
      </c>
      <c r="CZ599" s="13">
        <v>-0.85</v>
      </c>
      <c r="DA599" s="13">
        <v>-0.62</v>
      </c>
      <c r="DB599" s="27">
        <v>-42.78</v>
      </c>
      <c r="DC599" s="27">
        <v>56.02</v>
      </c>
      <c r="DD599" s="27">
        <v>-98.8</v>
      </c>
      <c r="DE599" s="27">
        <v>-8.57</v>
      </c>
      <c r="DF599" s="27">
        <v>-23.05</v>
      </c>
      <c r="DG599" s="27">
        <v>37.369999999999997</v>
      </c>
      <c r="DH599" s="27">
        <v>-60.41</v>
      </c>
      <c r="DI599" s="27">
        <v>-5.24</v>
      </c>
      <c r="DJ599" s="1">
        <v>186</v>
      </c>
      <c r="DK599" s="1"/>
      <c r="DL599" s="1"/>
      <c r="DM599" s="1">
        <v>1.3</v>
      </c>
      <c r="DN599" s="1">
        <v>0</v>
      </c>
      <c r="DO599" s="1">
        <v>0</v>
      </c>
      <c r="DP599" s="16">
        <f t="shared" si="229"/>
        <v>-0.39574468085106385</v>
      </c>
    </row>
    <row r="600" spans="1:120" x14ac:dyDescent="0.2">
      <c r="A600" s="13">
        <v>62</v>
      </c>
      <c r="B600" s="13" t="s">
        <v>2168</v>
      </c>
      <c r="C600" s="13" t="s">
        <v>2169</v>
      </c>
      <c r="D600" s="1"/>
      <c r="E600" s="13" t="s">
        <v>234</v>
      </c>
      <c r="F600" s="1" t="s">
        <v>235</v>
      </c>
      <c r="G600" s="13">
        <v>73</v>
      </c>
      <c r="H600" s="13">
        <v>215</v>
      </c>
      <c r="I600" s="13" t="s">
        <v>150</v>
      </c>
      <c r="J600" s="13">
        <v>2011</v>
      </c>
      <c r="K600" s="13">
        <v>7</v>
      </c>
      <c r="L600" s="13">
        <v>184</v>
      </c>
      <c r="M600" s="13" t="s">
        <v>159</v>
      </c>
      <c r="N600" s="1">
        <v>23</v>
      </c>
      <c r="O600" s="13" t="s">
        <v>2170</v>
      </c>
      <c r="P600" s="13" t="s">
        <v>2171</v>
      </c>
      <c r="Q600" s="1" t="str">
        <f t="shared" si="207"/>
        <v>EDM</v>
      </c>
      <c r="R600" s="13" t="s">
        <v>136</v>
      </c>
      <c r="S600" s="1"/>
      <c r="T600" s="13" t="s">
        <v>154</v>
      </c>
      <c r="U600" s="13">
        <v>17</v>
      </c>
      <c r="V600" s="13">
        <v>1</v>
      </c>
      <c r="W600" s="13">
        <v>2</v>
      </c>
      <c r="X600" s="14">
        <v>0</v>
      </c>
      <c r="Y600" s="13">
        <v>3</v>
      </c>
      <c r="Z600" s="13">
        <v>-4</v>
      </c>
      <c r="AA600" s="1">
        <v>34</v>
      </c>
      <c r="AB600" s="14">
        <v>4</v>
      </c>
      <c r="AC600" s="14">
        <v>15</v>
      </c>
      <c r="AD600" s="15">
        <f t="shared" si="208"/>
        <v>2.9411764705882353E-2</v>
      </c>
      <c r="AE600" s="15">
        <f t="shared" si="209"/>
        <v>1.8867924528301886E-2</v>
      </c>
      <c r="AF600" s="16">
        <v>172.3</v>
      </c>
      <c r="AG600" s="17">
        <f t="shared" si="210"/>
        <v>10.13529411764706</v>
      </c>
      <c r="AH600" s="29">
        <v>252</v>
      </c>
      <c r="AI600" s="17">
        <f t="shared" si="211"/>
        <v>14.823529411764707</v>
      </c>
      <c r="AJ600" s="19">
        <f t="shared" si="212"/>
        <v>0.68373015873015874</v>
      </c>
      <c r="AK600" s="20">
        <f>'Even Strength'!AA600+'Power Play'!R600+'Penalty Kill'!L600</f>
        <v>0</v>
      </c>
      <c r="AL600" s="19">
        <f t="shared" si="213"/>
        <v>0</v>
      </c>
      <c r="AM600" s="15">
        <f>IF(('Even Strength'!BR600+'Power Play'!AK600+'Penalty Kill'!AG600)&gt;0,V600/('Even Strength'!BR600+'Power Play'!AK600+'Penalty Kill'!AG600),0)</f>
        <v>0.33333333333333331</v>
      </c>
      <c r="AN600" s="15">
        <f>IF(('Even Strength'!BR600+'Power Play'!AK600+'Penalty Kill'!AG600)&gt;0,W600/('Even Strength'!BR600+'Power Play'!AK600+'Penalty Kill'!AG600),0)</f>
        <v>0.66666666666666663</v>
      </c>
      <c r="AO600" s="15">
        <f t="shared" si="214"/>
        <v>1</v>
      </c>
      <c r="AP600" s="13">
        <v>1</v>
      </c>
      <c r="AQ600" s="13">
        <v>0</v>
      </c>
      <c r="AR600" s="21">
        <f t="shared" si="215"/>
        <v>1</v>
      </c>
      <c r="AS600" s="22">
        <v>0.1</v>
      </c>
      <c r="AT600" s="1"/>
      <c r="AU600" s="1"/>
      <c r="AV600">
        <v>18</v>
      </c>
      <c r="AW600" s="13">
        <v>51</v>
      </c>
      <c r="AX600" s="13">
        <v>3</v>
      </c>
      <c r="AY600" s="13">
        <v>4</v>
      </c>
      <c r="AZ600" s="13">
        <v>2</v>
      </c>
      <c r="BA600" s="13">
        <v>0</v>
      </c>
      <c r="BB600" s="16">
        <f t="shared" si="216"/>
        <v>6.2681369704004641</v>
      </c>
      <c r="BC600" s="17">
        <f t="shared" si="217"/>
        <v>17.759721416134646</v>
      </c>
      <c r="BD600" s="17">
        <f t="shared" si="218"/>
        <v>1.044689495066744</v>
      </c>
      <c r="BE600" s="17">
        <f t="shared" si="219"/>
        <v>1.3929193267556588</v>
      </c>
      <c r="BF600" s="17">
        <f t="shared" si="220"/>
        <v>0.69645966337782939</v>
      </c>
      <c r="BG600" s="17">
        <f t="shared" si="221"/>
        <v>0</v>
      </c>
      <c r="BH600" s="13">
        <v>2</v>
      </c>
      <c r="BI600" s="13">
        <v>1</v>
      </c>
      <c r="BJ600" s="13">
        <v>0</v>
      </c>
      <c r="BK600" s="13">
        <v>0</v>
      </c>
      <c r="BL600" s="13">
        <v>0</v>
      </c>
      <c r="BM600" s="13">
        <v>0</v>
      </c>
      <c r="BN600" s="13">
        <f t="shared" si="222"/>
        <v>56</v>
      </c>
      <c r="BO600" s="16">
        <v>0.70200000000000007</v>
      </c>
      <c r="BP600" s="13">
        <v>1</v>
      </c>
      <c r="BQ600" s="13">
        <v>0</v>
      </c>
      <c r="BR600" s="23">
        <f t="shared" si="223"/>
        <v>0</v>
      </c>
      <c r="BS600" s="13">
        <v>0</v>
      </c>
      <c r="BT600" s="13">
        <v>0</v>
      </c>
      <c r="BU600" s="13">
        <v>4</v>
      </c>
      <c r="BV600" s="13">
        <v>0</v>
      </c>
      <c r="BW600" s="13">
        <v>0</v>
      </c>
      <c r="BX600" s="13">
        <v>0</v>
      </c>
      <c r="BY600" s="13">
        <v>0</v>
      </c>
      <c r="BZ600" s="13">
        <v>0</v>
      </c>
      <c r="CA600" s="13">
        <v>0</v>
      </c>
      <c r="CB600" s="23">
        <f t="shared" si="224"/>
        <v>0</v>
      </c>
      <c r="CC600" s="16">
        <v>0</v>
      </c>
      <c r="CD600" s="16">
        <v>0</v>
      </c>
      <c r="CE600" s="16">
        <v>0</v>
      </c>
      <c r="CF600" s="24">
        <f t="shared" si="225"/>
        <v>0</v>
      </c>
      <c r="CG600" s="24">
        <f t="shared" si="226"/>
        <v>0</v>
      </c>
      <c r="CH600" s="25">
        <v>2</v>
      </c>
      <c r="CI600" s="16">
        <v>2.8</v>
      </c>
      <c r="CJ600" s="16">
        <v>2.1</v>
      </c>
      <c r="CK600" s="16">
        <v>-2.6</v>
      </c>
      <c r="CL600" s="16">
        <v>0</v>
      </c>
      <c r="CM600" s="16">
        <v>-0.1</v>
      </c>
      <c r="CN600" s="16">
        <v>-0.30000000000000004</v>
      </c>
      <c r="CO600" s="16">
        <v>-0.4</v>
      </c>
      <c r="CP600" s="26">
        <f t="shared" si="227"/>
        <v>-2.3529411764705882E-2</v>
      </c>
      <c r="CQ600" s="26">
        <f t="shared" si="228"/>
        <v>-0.13929193267556589</v>
      </c>
      <c r="CR600" s="13">
        <v>0</v>
      </c>
      <c r="CS600" s="13">
        <v>1</v>
      </c>
      <c r="CT600" s="13">
        <v>0</v>
      </c>
      <c r="CU600" s="13">
        <v>0.01</v>
      </c>
      <c r="CV600" s="13">
        <v>0.03</v>
      </c>
      <c r="CW600" s="13">
        <v>0.38</v>
      </c>
      <c r="CX600" s="13">
        <v>-0.75</v>
      </c>
      <c r="CY600" s="13">
        <v>1.27</v>
      </c>
      <c r="CZ600" s="13">
        <v>-1.54</v>
      </c>
      <c r="DA600" s="13">
        <v>-0.60000000000000009</v>
      </c>
      <c r="DB600" s="27">
        <v>-12.77</v>
      </c>
      <c r="DC600" s="27">
        <v>-8.83</v>
      </c>
      <c r="DD600" s="27">
        <v>-3.94</v>
      </c>
      <c r="DE600" s="27">
        <v>-1.43</v>
      </c>
      <c r="DF600" s="27">
        <v>-3.13</v>
      </c>
      <c r="DG600" s="27">
        <v>-1.6</v>
      </c>
      <c r="DH600" s="27">
        <v>-1.53</v>
      </c>
      <c r="DI600" s="27">
        <v>-0.55000000000000004</v>
      </c>
      <c r="DJ600" s="1">
        <v>78</v>
      </c>
      <c r="DK600" s="28">
        <v>19</v>
      </c>
      <c r="DL600" s="28" t="s">
        <v>687</v>
      </c>
      <c r="DM600" s="1">
        <v>0.38800000000000001</v>
      </c>
      <c r="DN600" s="1">
        <v>0.214</v>
      </c>
      <c r="DO600" s="1">
        <v>0.13300000000000001</v>
      </c>
      <c r="DP600" s="16">
        <f t="shared" si="229"/>
        <v>-0.73479752916952634</v>
      </c>
    </row>
    <row r="601" spans="1:120" x14ac:dyDescent="0.2">
      <c r="A601" s="13">
        <v>18</v>
      </c>
      <c r="B601" s="13" t="s">
        <v>2172</v>
      </c>
      <c r="C601" s="13" t="s">
        <v>2173</v>
      </c>
      <c r="D601" s="1"/>
      <c r="E601" s="13" t="s">
        <v>1012</v>
      </c>
      <c r="F601" s="1" t="s">
        <v>1013</v>
      </c>
      <c r="G601" s="13">
        <v>72</v>
      </c>
      <c r="H601" s="13">
        <v>190</v>
      </c>
      <c r="I601" s="13" t="s">
        <v>125</v>
      </c>
      <c r="J601" s="13">
        <v>2011</v>
      </c>
      <c r="K601" s="13">
        <v>7</v>
      </c>
      <c r="L601" s="13">
        <v>208</v>
      </c>
      <c r="M601" s="1"/>
      <c r="N601" s="1">
        <v>23</v>
      </c>
      <c r="O601" s="13" t="s">
        <v>2174</v>
      </c>
      <c r="P601" s="13" t="s">
        <v>2175</v>
      </c>
      <c r="Q601" s="1" t="str">
        <f t="shared" si="207"/>
        <v>TBL</v>
      </c>
      <c r="R601" s="13" t="s">
        <v>219</v>
      </c>
      <c r="S601" s="1"/>
      <c r="T601" s="13" t="s">
        <v>129</v>
      </c>
      <c r="U601" s="13">
        <v>75</v>
      </c>
      <c r="V601" s="13">
        <v>16</v>
      </c>
      <c r="W601" s="13">
        <v>47</v>
      </c>
      <c r="X601" s="14">
        <v>25</v>
      </c>
      <c r="Y601" s="13">
        <v>63</v>
      </c>
      <c r="Z601" s="13">
        <v>31</v>
      </c>
      <c r="AA601" s="1">
        <v>139</v>
      </c>
      <c r="AB601" s="14">
        <v>62</v>
      </c>
      <c r="AC601" s="14">
        <v>66</v>
      </c>
      <c r="AD601" s="15">
        <f t="shared" si="208"/>
        <v>0.11510791366906475</v>
      </c>
      <c r="AE601" s="15">
        <f t="shared" si="209"/>
        <v>5.9925093632958802E-2</v>
      </c>
      <c r="AF601" s="16">
        <v>1307.3499999999999</v>
      </c>
      <c r="AG601" s="17">
        <f t="shared" si="210"/>
        <v>17.431333333333331</v>
      </c>
      <c r="AH601" s="29">
        <v>1677</v>
      </c>
      <c r="AI601" s="17">
        <f t="shared" si="211"/>
        <v>22.36</v>
      </c>
      <c r="AJ601" s="19">
        <f t="shared" si="212"/>
        <v>0.77957662492546209</v>
      </c>
      <c r="AK601" s="20">
        <f>'Even Strength'!AA601+'Power Play'!R601+'Penalty Kill'!L601</f>
        <v>194.49350649350649</v>
      </c>
      <c r="AL601" s="19">
        <f t="shared" si="213"/>
        <v>8.9261562623707427</v>
      </c>
      <c r="AM601" s="15">
        <f>IF(('Even Strength'!BR601+'Power Play'!AK601+'Penalty Kill'!AG601)&gt;0,V601/('Even Strength'!BR601+'Power Play'!AK601+'Penalty Kill'!AG601),0)</f>
        <v>0.18604651162790697</v>
      </c>
      <c r="AN601" s="15">
        <f>IF(('Even Strength'!BR601+'Power Play'!AK601+'Penalty Kill'!AG601)&gt;0,W601/('Even Strength'!BR601+'Power Play'!AK601+'Penalty Kill'!AG601),0)</f>
        <v>0.54651162790697672</v>
      </c>
      <c r="AO601" s="15">
        <f t="shared" si="214"/>
        <v>0.73255813953488369</v>
      </c>
      <c r="AP601" s="13">
        <v>10</v>
      </c>
      <c r="AQ601" s="13">
        <v>25</v>
      </c>
      <c r="AR601" s="21">
        <f t="shared" si="215"/>
        <v>0.2857142857142857</v>
      </c>
      <c r="AS601" s="22">
        <v>0.8</v>
      </c>
      <c r="AT601" s="1"/>
      <c r="AU601" s="1"/>
      <c r="AV601">
        <v>121</v>
      </c>
      <c r="AW601" s="13">
        <v>124</v>
      </c>
      <c r="AX601" s="13">
        <v>50</v>
      </c>
      <c r="AY601" s="13">
        <v>62</v>
      </c>
      <c r="AZ601" s="13">
        <v>43</v>
      </c>
      <c r="BA601" s="13">
        <v>43</v>
      </c>
      <c r="BB601" s="16">
        <f t="shared" si="216"/>
        <v>5.5532183424484654</v>
      </c>
      <c r="BC601" s="17">
        <f t="shared" si="217"/>
        <v>5.6909014418480135</v>
      </c>
      <c r="BD601" s="17">
        <f t="shared" si="218"/>
        <v>2.2947183233258119</v>
      </c>
      <c r="BE601" s="17">
        <f t="shared" si="219"/>
        <v>2.8454507209240067</v>
      </c>
      <c r="BF601" s="17">
        <f t="shared" si="220"/>
        <v>1.973457758060198</v>
      </c>
      <c r="BG601" s="17">
        <f t="shared" si="221"/>
        <v>1.973457758060198</v>
      </c>
      <c r="BH601" s="13">
        <v>24</v>
      </c>
      <c r="BI601" s="13">
        <v>12</v>
      </c>
      <c r="BJ601" s="13">
        <v>0</v>
      </c>
      <c r="BK601" s="13">
        <v>0</v>
      </c>
      <c r="BL601" s="13">
        <v>0</v>
      </c>
      <c r="BM601" s="13">
        <v>0</v>
      </c>
      <c r="BN601" s="13">
        <f t="shared" si="222"/>
        <v>198</v>
      </c>
      <c r="BO601" s="16">
        <v>-0.90100000000000002</v>
      </c>
      <c r="BP601" s="13">
        <v>2</v>
      </c>
      <c r="BQ601" s="13">
        <v>0</v>
      </c>
      <c r="BR601" s="23">
        <f t="shared" si="223"/>
        <v>0</v>
      </c>
      <c r="BS601" s="13">
        <v>0</v>
      </c>
      <c r="BT601" s="13">
        <v>2</v>
      </c>
      <c r="BU601" s="13">
        <v>14</v>
      </c>
      <c r="BV601" s="13">
        <v>1</v>
      </c>
      <c r="BW601" s="13">
        <v>1</v>
      </c>
      <c r="BX601" s="13">
        <v>5</v>
      </c>
      <c r="BY601" s="13">
        <v>1</v>
      </c>
      <c r="BZ601" s="13">
        <v>0</v>
      </c>
      <c r="CA601" s="13">
        <v>0</v>
      </c>
      <c r="CB601" s="23">
        <f t="shared" si="224"/>
        <v>0</v>
      </c>
      <c r="CC601" s="16">
        <v>5.3</v>
      </c>
      <c r="CD601" s="16">
        <v>2.5</v>
      </c>
      <c r="CE601" s="16">
        <v>7.8</v>
      </c>
      <c r="CF601" s="24">
        <f t="shared" si="225"/>
        <v>0.104</v>
      </c>
      <c r="CG601" s="24">
        <f t="shared" si="226"/>
        <v>0.35797605843882663</v>
      </c>
      <c r="CH601" s="25">
        <v>7</v>
      </c>
      <c r="CI601" s="16">
        <v>31.6</v>
      </c>
      <c r="CJ601" s="16">
        <v>31</v>
      </c>
      <c r="CK601" s="16">
        <v>21</v>
      </c>
      <c r="CL601" s="16">
        <v>10.9</v>
      </c>
      <c r="CM601" s="16">
        <v>5.9</v>
      </c>
      <c r="CN601" s="16">
        <v>-0.5</v>
      </c>
      <c r="CO601" s="16">
        <v>16.2</v>
      </c>
      <c r="CP601" s="26">
        <f t="shared" si="227"/>
        <v>0.216</v>
      </c>
      <c r="CQ601" s="26">
        <f t="shared" si="228"/>
        <v>0.74348873675756311</v>
      </c>
      <c r="CR601" s="13">
        <v>5</v>
      </c>
      <c r="CS601" s="13">
        <v>2</v>
      </c>
      <c r="CT601" s="13">
        <v>3</v>
      </c>
      <c r="CU601" s="13">
        <v>-0.06</v>
      </c>
      <c r="CV601" s="13">
        <v>-0.88</v>
      </c>
      <c r="CW601" s="13">
        <v>1.63</v>
      </c>
      <c r="CX601" s="13">
        <v>5.37</v>
      </c>
      <c r="CY601" s="13">
        <v>1.37</v>
      </c>
      <c r="CZ601" s="13">
        <v>0.2</v>
      </c>
      <c r="DA601" s="13">
        <v>7.63</v>
      </c>
      <c r="DB601" s="27">
        <v>88.88</v>
      </c>
      <c r="DC601" s="27">
        <v>5.12</v>
      </c>
      <c r="DD601" s="27">
        <v>83.76</v>
      </c>
      <c r="DE601" s="27">
        <v>5.31</v>
      </c>
      <c r="DF601" s="27">
        <v>85.04</v>
      </c>
      <c r="DG601" s="27">
        <v>21.56</v>
      </c>
      <c r="DH601" s="27">
        <v>63.48</v>
      </c>
      <c r="DI601" s="27">
        <v>4.0199999999999996</v>
      </c>
      <c r="DJ601" s="1">
        <v>186</v>
      </c>
      <c r="DK601" s="28">
        <v>7</v>
      </c>
      <c r="DL601" s="28" t="s">
        <v>498</v>
      </c>
      <c r="DM601" s="1">
        <v>3.3330000000000002</v>
      </c>
      <c r="DN601" s="1">
        <v>0.16300000000000001</v>
      </c>
      <c r="DO601" s="1">
        <v>0</v>
      </c>
      <c r="DP601" s="16">
        <f t="shared" si="229"/>
        <v>10.278723404255317</v>
      </c>
    </row>
    <row r="602" spans="1:120" x14ac:dyDescent="0.2">
      <c r="A602" s="13">
        <v>47</v>
      </c>
      <c r="B602" s="13" t="s">
        <v>2176</v>
      </c>
      <c r="C602" s="13" t="s">
        <v>2177</v>
      </c>
      <c r="D602" s="13" t="s">
        <v>229</v>
      </c>
      <c r="E602" s="13" t="s">
        <v>123</v>
      </c>
      <c r="F602" s="1" t="s">
        <v>124</v>
      </c>
      <c r="G602" s="13">
        <v>75</v>
      </c>
      <c r="H602" s="13">
        <v>207</v>
      </c>
      <c r="I602" s="13" t="s">
        <v>150</v>
      </c>
      <c r="J602" s="13">
        <v>2011</v>
      </c>
      <c r="K602" s="13">
        <v>3</v>
      </c>
      <c r="L602" s="13">
        <v>70</v>
      </c>
      <c r="M602" s="13" t="s">
        <v>159</v>
      </c>
      <c r="N602" s="1">
        <v>21</v>
      </c>
      <c r="O602" s="13" t="s">
        <v>506</v>
      </c>
      <c r="P602" s="13" t="s">
        <v>2178</v>
      </c>
      <c r="Q602" s="1" t="str">
        <f t="shared" si="207"/>
        <v>CHI</v>
      </c>
      <c r="R602" s="13" t="s">
        <v>322</v>
      </c>
      <c r="S602" s="1"/>
      <c r="T602" s="13" t="s">
        <v>173</v>
      </c>
      <c r="U602" s="13">
        <v>1</v>
      </c>
      <c r="V602" s="13">
        <v>0</v>
      </c>
      <c r="W602" s="13">
        <v>1</v>
      </c>
      <c r="X602" s="14">
        <v>0</v>
      </c>
      <c r="Y602" s="13">
        <v>1</v>
      </c>
      <c r="Z602" s="13">
        <v>0</v>
      </c>
      <c r="AA602" s="1">
        <v>2</v>
      </c>
      <c r="AB602" s="14">
        <v>1</v>
      </c>
      <c r="AC602" s="14">
        <v>0</v>
      </c>
      <c r="AD602" s="15">
        <f t="shared" si="208"/>
        <v>0</v>
      </c>
      <c r="AE602" s="15">
        <f t="shared" si="209"/>
        <v>0</v>
      </c>
      <c r="AF602" s="16">
        <v>12.75</v>
      </c>
      <c r="AG602" s="17">
        <f t="shared" si="210"/>
        <v>12.75</v>
      </c>
      <c r="AH602" s="29">
        <v>19</v>
      </c>
      <c r="AI602" s="17">
        <f t="shared" si="211"/>
        <v>19</v>
      </c>
      <c r="AJ602" s="19">
        <f t="shared" si="212"/>
        <v>0.67105263157894735</v>
      </c>
      <c r="AK602" s="20">
        <f>'Even Strength'!AA602+'Power Play'!R602+'Penalty Kill'!L602</f>
        <v>0</v>
      </c>
      <c r="AL602" s="19">
        <f t="shared" si="213"/>
        <v>0</v>
      </c>
      <c r="AM602" s="15">
        <f>IF(('Even Strength'!BR602+'Power Play'!AK602+'Penalty Kill'!AG602)&gt;0,V602/('Even Strength'!BR602+'Power Play'!AK602+'Penalty Kill'!AG602),0)</f>
        <v>0</v>
      </c>
      <c r="AN602" s="15">
        <f>IF(('Even Strength'!BR602+'Power Play'!AK602+'Penalty Kill'!AG602)&gt;0,W602/('Even Strength'!BR602+'Power Play'!AK602+'Penalty Kill'!AG602),0)</f>
        <v>1</v>
      </c>
      <c r="AO602" s="15">
        <f t="shared" si="214"/>
        <v>1</v>
      </c>
      <c r="AP602" s="13">
        <v>0</v>
      </c>
      <c r="AQ602" s="13">
        <v>0</v>
      </c>
      <c r="AR602" s="21">
        <f t="shared" si="215"/>
        <v>0</v>
      </c>
      <c r="AS602" s="22">
        <v>0</v>
      </c>
      <c r="AT602" s="1"/>
      <c r="AU602" s="1"/>
      <c r="AV602">
        <v>2</v>
      </c>
      <c r="AW602" s="13">
        <v>0</v>
      </c>
      <c r="AX602" s="13">
        <v>2</v>
      </c>
      <c r="AY602" s="13">
        <v>1</v>
      </c>
      <c r="AZ602" s="13">
        <v>0</v>
      </c>
      <c r="BA602" s="13">
        <v>0</v>
      </c>
      <c r="BB602" s="16">
        <f t="shared" si="216"/>
        <v>9.4117647058823533</v>
      </c>
      <c r="BC602" s="17">
        <f t="shared" si="217"/>
        <v>0</v>
      </c>
      <c r="BD602" s="17">
        <f t="shared" si="218"/>
        <v>9.4117647058823533</v>
      </c>
      <c r="BE602" s="17">
        <f t="shared" si="219"/>
        <v>4.7058823529411766</v>
      </c>
      <c r="BF602" s="17">
        <f t="shared" si="220"/>
        <v>0</v>
      </c>
      <c r="BG602" s="17">
        <f t="shared" si="221"/>
        <v>0</v>
      </c>
      <c r="BH602" s="13">
        <v>0</v>
      </c>
      <c r="BI602" s="13">
        <v>0</v>
      </c>
      <c r="BJ602" s="13">
        <v>0</v>
      </c>
      <c r="BK602" s="13">
        <v>0</v>
      </c>
      <c r="BL602" s="13">
        <v>0</v>
      </c>
      <c r="BM602" s="13">
        <v>0</v>
      </c>
      <c r="BN602" s="13">
        <f t="shared" si="222"/>
        <v>2</v>
      </c>
      <c r="BO602" s="16">
        <v>6.0999999999999999E-2</v>
      </c>
      <c r="BP602" s="1"/>
      <c r="BQ602" s="1"/>
      <c r="BR602" s="23" t="str">
        <f t="shared" si="223"/>
        <v xml:space="preserve"> </v>
      </c>
      <c r="BS602" s="1"/>
      <c r="BT602" s="13">
        <v>0</v>
      </c>
      <c r="BU602" s="13">
        <v>0</v>
      </c>
      <c r="BV602" s="13">
        <v>0</v>
      </c>
      <c r="BW602" s="13">
        <v>0</v>
      </c>
      <c r="BX602" s="13">
        <v>0</v>
      </c>
      <c r="BY602" s="13">
        <v>0</v>
      </c>
      <c r="BZ602" s="13">
        <v>0</v>
      </c>
      <c r="CA602" s="13">
        <v>0</v>
      </c>
      <c r="CB602" s="23">
        <f t="shared" si="224"/>
        <v>0</v>
      </c>
      <c r="CC602" s="16">
        <v>0.1</v>
      </c>
      <c r="CD602" s="16">
        <v>0</v>
      </c>
      <c r="CE602" s="16">
        <v>0.1</v>
      </c>
      <c r="CF602" s="24">
        <f t="shared" si="225"/>
        <v>0.1</v>
      </c>
      <c r="CG602" s="24">
        <f t="shared" si="226"/>
        <v>0.47058823529411764</v>
      </c>
      <c r="CH602" s="25">
        <v>4</v>
      </c>
      <c r="CI602" s="16">
        <v>0.1</v>
      </c>
      <c r="CJ602" s="16">
        <v>0.1</v>
      </c>
      <c r="CK602" s="16">
        <v>0</v>
      </c>
      <c r="CL602" s="16">
        <v>0.30000000000000004</v>
      </c>
      <c r="CM602" s="16">
        <v>0</v>
      </c>
      <c r="CN602" s="16">
        <v>0</v>
      </c>
      <c r="CO602" s="16">
        <v>0.30000000000000004</v>
      </c>
      <c r="CP602" s="26">
        <f t="shared" si="227"/>
        <v>0.30000000000000004</v>
      </c>
      <c r="CQ602" s="26">
        <f t="shared" si="228"/>
        <v>1.411764705882353</v>
      </c>
      <c r="CR602" s="13">
        <v>0</v>
      </c>
      <c r="CS602" s="13">
        <v>0</v>
      </c>
      <c r="CT602" s="13">
        <v>0</v>
      </c>
      <c r="CU602" s="13">
        <v>0</v>
      </c>
      <c r="CV602" s="13">
        <v>0</v>
      </c>
      <c r="CW602" s="13">
        <v>0</v>
      </c>
      <c r="CX602" s="13">
        <v>0</v>
      </c>
      <c r="CY602" s="13">
        <v>0</v>
      </c>
      <c r="CZ602" s="13">
        <v>0</v>
      </c>
      <c r="DA602" s="13">
        <v>0</v>
      </c>
      <c r="DB602" s="27">
        <v>-3.65</v>
      </c>
      <c r="DC602" s="27">
        <v>-2.25</v>
      </c>
      <c r="DD602" s="27">
        <v>-1.39</v>
      </c>
      <c r="DE602" s="27">
        <v>-5.66</v>
      </c>
      <c r="DF602" s="27">
        <v>-1.55</v>
      </c>
      <c r="DG602" s="27">
        <v>-1.96</v>
      </c>
      <c r="DH602" s="27">
        <v>0.41</v>
      </c>
      <c r="DI602" s="27">
        <v>1.66</v>
      </c>
      <c r="DJ602" s="1">
        <v>0</v>
      </c>
      <c r="DK602" s="1"/>
      <c r="DL602" s="1"/>
      <c r="DM602" s="1">
        <v>0</v>
      </c>
      <c r="DN602" s="1">
        <v>0</v>
      </c>
      <c r="DO602" s="1">
        <v>0</v>
      </c>
      <c r="DP602" s="16">
        <f t="shared" si="229"/>
        <v>0.30000000000000004</v>
      </c>
    </row>
    <row r="603" spans="1:120" x14ac:dyDescent="0.2">
      <c r="A603" s="13">
        <v>21</v>
      </c>
      <c r="B603" s="13" t="s">
        <v>2179</v>
      </c>
      <c r="C603" s="13" t="s">
        <v>1464</v>
      </c>
      <c r="D603" s="13" t="s">
        <v>419</v>
      </c>
      <c r="E603" s="13" t="s">
        <v>123</v>
      </c>
      <c r="F603" s="1" t="s">
        <v>124</v>
      </c>
      <c r="G603" s="13">
        <v>71</v>
      </c>
      <c r="H603" s="13">
        <v>196</v>
      </c>
      <c r="I603" s="13" t="s">
        <v>150</v>
      </c>
      <c r="J603" s="13">
        <v>2009</v>
      </c>
      <c r="K603" s="13">
        <v>1</v>
      </c>
      <c r="L603" s="13">
        <v>26</v>
      </c>
      <c r="M603" s="1"/>
      <c r="N603" s="1">
        <v>23</v>
      </c>
      <c r="O603" s="13" t="s">
        <v>320</v>
      </c>
      <c r="P603" s="13" t="s">
        <v>2180</v>
      </c>
      <c r="Q603" s="1" t="str">
        <f t="shared" si="207"/>
        <v>ANA</v>
      </c>
      <c r="R603" s="13" t="s">
        <v>334</v>
      </c>
      <c r="S603" s="1"/>
      <c r="T603" s="13" t="s">
        <v>328</v>
      </c>
      <c r="U603" s="13">
        <v>57</v>
      </c>
      <c r="V603" s="13">
        <v>14</v>
      </c>
      <c r="W603" s="13">
        <v>15</v>
      </c>
      <c r="X603" s="14">
        <v>7</v>
      </c>
      <c r="Y603" s="13">
        <v>29</v>
      </c>
      <c r="Z603" s="13">
        <v>-2</v>
      </c>
      <c r="AA603" s="1">
        <v>112</v>
      </c>
      <c r="AB603" s="14">
        <v>60</v>
      </c>
      <c r="AC603" s="14">
        <v>42</v>
      </c>
      <c r="AD603" s="15">
        <f t="shared" si="208"/>
        <v>0.125</v>
      </c>
      <c r="AE603" s="15">
        <f t="shared" si="209"/>
        <v>6.5420560747663545E-2</v>
      </c>
      <c r="AF603" s="16">
        <v>803.51666666669996</v>
      </c>
      <c r="AG603" s="17">
        <f t="shared" si="210"/>
        <v>14.096783625731579</v>
      </c>
      <c r="AH603" s="29">
        <v>1044</v>
      </c>
      <c r="AI603" s="17">
        <f t="shared" si="211"/>
        <v>18.315789473684209</v>
      </c>
      <c r="AJ603" s="19">
        <f t="shared" si="212"/>
        <v>0.76965197956580456</v>
      </c>
      <c r="AK603" s="20">
        <f>'Even Strength'!AA603+'Power Play'!R603+'Penalty Kill'!L603</f>
        <v>72.620370370370381</v>
      </c>
      <c r="AL603" s="19">
        <f t="shared" si="213"/>
        <v>5.4226905339719682</v>
      </c>
      <c r="AM603" s="15">
        <f>IF(('Even Strength'!BR603+'Power Play'!AK603+'Penalty Kill'!AG603)&gt;0,V603/('Even Strength'!BR603+'Power Play'!AK603+'Penalty Kill'!AG603),0)</f>
        <v>0.35897435897435898</v>
      </c>
      <c r="AN603" s="15">
        <f>IF(('Even Strength'!BR603+'Power Play'!AK603+'Penalty Kill'!AG603)&gt;0,W603/('Even Strength'!BR603+'Power Play'!AK603+'Penalty Kill'!AG603),0)</f>
        <v>0.38461538461538464</v>
      </c>
      <c r="AO603" s="15">
        <f t="shared" si="214"/>
        <v>0.74358974358974361</v>
      </c>
      <c r="AP603" s="13">
        <v>6</v>
      </c>
      <c r="AQ603" s="13">
        <v>6</v>
      </c>
      <c r="AR603" s="21">
        <f t="shared" si="215"/>
        <v>0.5</v>
      </c>
      <c r="AS603" s="22">
        <v>0.30000000000000004</v>
      </c>
      <c r="AT603" s="13">
        <v>1</v>
      </c>
      <c r="AU603" s="13">
        <v>0</v>
      </c>
      <c r="AV603">
        <v>84</v>
      </c>
      <c r="AW603" s="13">
        <v>97</v>
      </c>
      <c r="AX603" s="13">
        <v>24</v>
      </c>
      <c r="AY603" s="13">
        <v>60</v>
      </c>
      <c r="AZ603" s="13">
        <v>27</v>
      </c>
      <c r="BA603" s="13">
        <v>15</v>
      </c>
      <c r="BB603" s="16">
        <f t="shared" si="216"/>
        <v>6.272427454315145</v>
      </c>
      <c r="BC603" s="17">
        <f t="shared" si="217"/>
        <v>7.243160274625823</v>
      </c>
      <c r="BD603" s="17">
        <f t="shared" si="218"/>
        <v>1.7921221298043273</v>
      </c>
      <c r="BE603" s="17">
        <f t="shared" si="219"/>
        <v>4.4803053245108178</v>
      </c>
      <c r="BF603" s="17">
        <f t="shared" si="220"/>
        <v>2.0161373960298681</v>
      </c>
      <c r="BG603" s="17">
        <f t="shared" si="221"/>
        <v>1.1200763311277044</v>
      </c>
      <c r="BH603" s="13">
        <v>37</v>
      </c>
      <c r="BI603" s="13">
        <v>11</v>
      </c>
      <c r="BJ603" s="13">
        <v>1</v>
      </c>
      <c r="BK603" s="13">
        <v>0</v>
      </c>
      <c r="BL603" s="13">
        <v>1</v>
      </c>
      <c r="BM603" s="13">
        <v>0</v>
      </c>
      <c r="BN603" s="13">
        <f t="shared" si="222"/>
        <v>159</v>
      </c>
      <c r="BO603" s="16">
        <v>-1.395</v>
      </c>
      <c r="BP603" s="13">
        <v>1</v>
      </c>
      <c r="BQ603" s="13">
        <v>0</v>
      </c>
      <c r="BR603" s="23">
        <f t="shared" si="223"/>
        <v>0</v>
      </c>
      <c r="BS603" s="13">
        <v>0</v>
      </c>
      <c r="BT603" s="13">
        <v>3</v>
      </c>
      <c r="BU603" s="13">
        <v>12</v>
      </c>
      <c r="BV603" s="13">
        <v>1</v>
      </c>
      <c r="BW603" s="13">
        <v>0</v>
      </c>
      <c r="BX603" s="13">
        <v>4</v>
      </c>
      <c r="BY603" s="13">
        <v>0</v>
      </c>
      <c r="BZ603" s="13">
        <v>0</v>
      </c>
      <c r="CA603" s="13">
        <v>0</v>
      </c>
      <c r="CB603" s="23">
        <f t="shared" si="224"/>
        <v>0</v>
      </c>
      <c r="CC603" s="16">
        <v>2.7</v>
      </c>
      <c r="CD603" s="16">
        <v>0.7</v>
      </c>
      <c r="CE603" s="16">
        <v>3.3</v>
      </c>
      <c r="CF603" s="24">
        <f t="shared" si="225"/>
        <v>5.7894736842105263E-2</v>
      </c>
      <c r="CG603" s="24">
        <f t="shared" si="226"/>
        <v>0.24641679284809498</v>
      </c>
      <c r="CH603" s="25">
        <v>6</v>
      </c>
      <c r="CI603" s="16">
        <v>18.399999999999999</v>
      </c>
      <c r="CJ603" s="16">
        <v>14</v>
      </c>
      <c r="CK603" s="16">
        <v>-2</v>
      </c>
      <c r="CL603" s="16">
        <v>4.4000000000000004</v>
      </c>
      <c r="CM603" s="16">
        <v>0.60000000000000009</v>
      </c>
      <c r="CN603" s="16">
        <v>-0.30000000000000004</v>
      </c>
      <c r="CO603" s="16">
        <v>4.8</v>
      </c>
      <c r="CP603" s="26">
        <f t="shared" si="227"/>
        <v>8.4210526315789472E-2</v>
      </c>
      <c r="CQ603" s="26">
        <f t="shared" si="228"/>
        <v>0.35842442596086543</v>
      </c>
      <c r="CR603" s="13">
        <v>1</v>
      </c>
      <c r="CS603" s="13">
        <v>2</v>
      </c>
      <c r="CT603" s="13">
        <v>4</v>
      </c>
      <c r="CU603" s="13">
        <v>0.01</v>
      </c>
      <c r="CV603" s="13">
        <v>-0.28999999999999998</v>
      </c>
      <c r="CW603" s="13">
        <v>0.36</v>
      </c>
      <c r="CX603" s="13">
        <v>4.1500000000000004</v>
      </c>
      <c r="CY603" s="13">
        <v>-0.33</v>
      </c>
      <c r="CZ603" s="13">
        <v>2.63</v>
      </c>
      <c r="DA603" s="13">
        <v>6.53</v>
      </c>
      <c r="DB603" s="27">
        <v>-2.4900000000000002</v>
      </c>
      <c r="DC603" s="27">
        <v>-0.91</v>
      </c>
      <c r="DD603" s="27">
        <v>-1.58</v>
      </c>
      <c r="DE603" s="27">
        <v>-0.14000000000000001</v>
      </c>
      <c r="DF603" s="27">
        <v>-5.59</v>
      </c>
      <c r="DG603" s="27">
        <v>7.87</v>
      </c>
      <c r="DH603" s="27">
        <v>-13.46</v>
      </c>
      <c r="DI603" s="27">
        <v>-1.18</v>
      </c>
      <c r="DJ603" s="1">
        <v>186</v>
      </c>
      <c r="DK603" s="28">
        <v>24</v>
      </c>
      <c r="DL603" s="28" t="s">
        <v>2181</v>
      </c>
      <c r="DM603" s="1">
        <v>1.4670000000000001</v>
      </c>
      <c r="DN603" s="1">
        <v>0.32200000000000001</v>
      </c>
      <c r="DO603" s="1">
        <v>0</v>
      </c>
      <c r="DP603" s="16">
        <f t="shared" si="229"/>
        <v>2.8489361702127658</v>
      </c>
    </row>
    <row r="604" spans="1:120" x14ac:dyDescent="0.2">
      <c r="A604" s="13">
        <v>18</v>
      </c>
      <c r="B604" s="13" t="s">
        <v>2122</v>
      </c>
      <c r="C604" s="13" t="s">
        <v>1043</v>
      </c>
      <c r="D604" s="1"/>
      <c r="E604" s="13" t="s">
        <v>684</v>
      </c>
      <c r="F604" s="1" t="s">
        <v>257</v>
      </c>
      <c r="G604" s="13">
        <v>73</v>
      </c>
      <c r="H604" s="13">
        <v>208</v>
      </c>
      <c r="I604" s="13" t="s">
        <v>125</v>
      </c>
      <c r="J604" s="13">
        <v>2009</v>
      </c>
      <c r="K604" s="13">
        <v>2</v>
      </c>
      <c r="L604" s="13">
        <v>52</v>
      </c>
      <c r="M604" s="1"/>
      <c r="N604" s="1">
        <v>23</v>
      </c>
      <c r="O604" s="13" t="s">
        <v>2182</v>
      </c>
      <c r="P604" s="13" t="s">
        <v>2183</v>
      </c>
      <c r="Q604" s="1" t="str">
        <f t="shared" si="207"/>
        <v>TOR</v>
      </c>
      <c r="R604" s="13" t="s">
        <v>249</v>
      </c>
      <c r="S604" s="1"/>
      <c r="T604" s="13" t="s">
        <v>154</v>
      </c>
      <c r="U604" s="13">
        <v>76</v>
      </c>
      <c r="V604" s="13">
        <v>11</v>
      </c>
      <c r="W604" s="13">
        <v>6</v>
      </c>
      <c r="X604" s="14">
        <v>4</v>
      </c>
      <c r="Y604" s="13">
        <v>17</v>
      </c>
      <c r="Z604" s="13">
        <v>-8</v>
      </c>
      <c r="AA604" s="1">
        <v>87</v>
      </c>
      <c r="AB604" s="14">
        <v>32</v>
      </c>
      <c r="AC604" s="14">
        <v>33</v>
      </c>
      <c r="AD604" s="15">
        <f t="shared" si="208"/>
        <v>0.12643678160919541</v>
      </c>
      <c r="AE604" s="15">
        <f t="shared" si="209"/>
        <v>7.2368421052631582E-2</v>
      </c>
      <c r="AF604" s="16">
        <v>885</v>
      </c>
      <c r="AG604" s="17">
        <f t="shared" si="210"/>
        <v>11.644736842105264</v>
      </c>
      <c r="AH604" s="29">
        <v>1169</v>
      </c>
      <c r="AI604" s="17">
        <f t="shared" si="211"/>
        <v>15.381578947368421</v>
      </c>
      <c r="AJ604" s="19">
        <f t="shared" si="212"/>
        <v>0.75705731394354148</v>
      </c>
      <c r="AK604" s="20">
        <f>'Even Strength'!AA604+'Power Play'!R604+'Penalty Kill'!L604</f>
        <v>57.739130434782609</v>
      </c>
      <c r="AL604" s="19">
        <f t="shared" si="213"/>
        <v>3.91451731761238</v>
      </c>
      <c r="AM604" s="15">
        <f>IF(('Even Strength'!BR604+'Power Play'!AK604+'Penalty Kill'!AG604)&gt;0,V604/('Even Strength'!BR604+'Power Play'!AK604+'Penalty Kill'!AG604),0)</f>
        <v>0.44</v>
      </c>
      <c r="AN604" s="15">
        <f>IF(('Even Strength'!BR604+'Power Play'!AK604+'Penalty Kill'!AG604)&gt;0,W604/('Even Strength'!BR604+'Power Play'!AK604+'Penalty Kill'!AG604),0)</f>
        <v>0.24</v>
      </c>
      <c r="AO604" s="15">
        <f t="shared" si="214"/>
        <v>0.67999999999999994</v>
      </c>
      <c r="AP604" s="13">
        <v>2</v>
      </c>
      <c r="AQ604" s="13">
        <v>5</v>
      </c>
      <c r="AR604" s="21">
        <f t="shared" si="215"/>
        <v>0.2857142857142857</v>
      </c>
      <c r="AS604" s="22">
        <v>0.1</v>
      </c>
      <c r="AT604" s="1"/>
      <c r="AU604" s="1"/>
      <c r="AV604">
        <v>127</v>
      </c>
      <c r="AW604" s="13">
        <v>101</v>
      </c>
      <c r="AX604" s="13">
        <v>57</v>
      </c>
      <c r="AY604" s="13">
        <v>32</v>
      </c>
      <c r="AZ604" s="13">
        <v>20</v>
      </c>
      <c r="BA604" s="13">
        <v>30</v>
      </c>
      <c r="BB604" s="16">
        <f t="shared" si="216"/>
        <v>8.6101694915254239</v>
      </c>
      <c r="BC604" s="17">
        <f t="shared" si="217"/>
        <v>6.8474576271186445</v>
      </c>
      <c r="BD604" s="17">
        <f t="shared" si="218"/>
        <v>3.8644067796610169</v>
      </c>
      <c r="BE604" s="17">
        <f t="shared" si="219"/>
        <v>2.1694915254237288</v>
      </c>
      <c r="BF604" s="17">
        <f t="shared" si="220"/>
        <v>1.3559322033898304</v>
      </c>
      <c r="BG604" s="17">
        <f t="shared" si="221"/>
        <v>2.0338983050847457</v>
      </c>
      <c r="BH604" s="13">
        <v>49</v>
      </c>
      <c r="BI604" s="13">
        <v>17</v>
      </c>
      <c r="BJ604" s="13">
        <v>1</v>
      </c>
      <c r="BK604" s="13">
        <v>1</v>
      </c>
      <c r="BL604" s="13">
        <v>0</v>
      </c>
      <c r="BM604" s="13">
        <v>0</v>
      </c>
      <c r="BN604" s="13">
        <f t="shared" si="222"/>
        <v>208</v>
      </c>
      <c r="BO604" s="16">
        <v>2.5640000000000001</v>
      </c>
      <c r="BP604" s="1"/>
      <c r="BQ604" s="1"/>
      <c r="BR604" s="23" t="str">
        <f t="shared" si="223"/>
        <v xml:space="preserve"> </v>
      </c>
      <c r="BS604" s="1"/>
      <c r="BT604" s="13">
        <v>2</v>
      </c>
      <c r="BU604" s="13">
        <v>14</v>
      </c>
      <c r="BV604" s="13">
        <v>0</v>
      </c>
      <c r="BW604" s="13">
        <v>0</v>
      </c>
      <c r="BX604" s="13">
        <v>1</v>
      </c>
      <c r="BY604" s="13">
        <v>0</v>
      </c>
      <c r="BZ604" s="13">
        <v>0</v>
      </c>
      <c r="CA604" s="13">
        <v>0</v>
      </c>
      <c r="CB604" s="23">
        <f t="shared" si="224"/>
        <v>0</v>
      </c>
      <c r="CC604" s="16">
        <v>0.8</v>
      </c>
      <c r="CD604" s="16">
        <v>0.7</v>
      </c>
      <c r="CE604" s="16">
        <v>1.4</v>
      </c>
      <c r="CF604" s="24">
        <f t="shared" si="225"/>
        <v>1.8421052631578946E-2</v>
      </c>
      <c r="CG604" s="24">
        <f t="shared" si="226"/>
        <v>9.4915254237288138E-2</v>
      </c>
      <c r="CH604" s="25">
        <v>4</v>
      </c>
      <c r="CI604" s="16">
        <v>16</v>
      </c>
      <c r="CJ604" s="16">
        <v>16.8</v>
      </c>
      <c r="CK604" s="16">
        <v>-2.2000000000000002</v>
      </c>
      <c r="CL604" s="16">
        <v>0.8</v>
      </c>
      <c r="CM604" s="16">
        <v>1.1000000000000001</v>
      </c>
      <c r="CN604" s="16">
        <v>0</v>
      </c>
      <c r="CO604" s="16">
        <v>1.9</v>
      </c>
      <c r="CP604" s="26">
        <f t="shared" si="227"/>
        <v>2.4999999999999998E-2</v>
      </c>
      <c r="CQ604" s="26">
        <f t="shared" si="228"/>
        <v>0.12881355932203389</v>
      </c>
      <c r="CR604" s="13">
        <v>0</v>
      </c>
      <c r="CS604" s="13">
        <v>0</v>
      </c>
      <c r="CT604" s="13">
        <v>0</v>
      </c>
      <c r="CU604" s="13">
        <v>-0.01</v>
      </c>
      <c r="CV604" s="13">
        <v>1.19</v>
      </c>
      <c r="CW604" s="13">
        <v>-0.05</v>
      </c>
      <c r="CX604" s="13">
        <v>-0.36</v>
      </c>
      <c r="CY604" s="13">
        <v>1.72</v>
      </c>
      <c r="CZ604" s="13">
        <v>1.17</v>
      </c>
      <c r="DA604" s="13">
        <v>3.66</v>
      </c>
      <c r="DB604" s="27">
        <v>-4.38</v>
      </c>
      <c r="DC604" s="27">
        <v>-56.99</v>
      </c>
      <c r="DD604" s="27">
        <v>52.6</v>
      </c>
      <c r="DE604" s="27">
        <v>4.08</v>
      </c>
      <c r="DF604" s="27">
        <v>-16.850000000000001</v>
      </c>
      <c r="DG604" s="27">
        <v>-61.11</v>
      </c>
      <c r="DH604" s="27">
        <v>44.27</v>
      </c>
      <c r="DI604" s="27">
        <v>3.43</v>
      </c>
      <c r="DJ604" s="1">
        <v>186</v>
      </c>
      <c r="DK604" s="28">
        <v>2</v>
      </c>
      <c r="DL604" s="28" t="s">
        <v>379</v>
      </c>
      <c r="DM604" s="1">
        <v>0.73499999999999999</v>
      </c>
      <c r="DN604" s="1">
        <v>1.8000000000000002E-2</v>
      </c>
      <c r="DO604" s="1">
        <v>0</v>
      </c>
      <c r="DP604" s="16">
        <f t="shared" si="229"/>
        <v>1.5063829787234044</v>
      </c>
    </row>
    <row r="605" spans="1:120" x14ac:dyDescent="0.2">
      <c r="A605" s="13">
        <v>13</v>
      </c>
      <c r="B605" s="13" t="s">
        <v>1197</v>
      </c>
      <c r="C605" s="13" t="s">
        <v>2184</v>
      </c>
      <c r="D605" s="13" t="s">
        <v>296</v>
      </c>
      <c r="E605" s="13" t="s">
        <v>141</v>
      </c>
      <c r="F605" s="1" t="s">
        <v>142</v>
      </c>
      <c r="G605" s="13">
        <v>73</v>
      </c>
      <c r="H605" s="13">
        <v>199</v>
      </c>
      <c r="I605" s="13" t="s">
        <v>125</v>
      </c>
      <c r="J605" s="13">
        <v>2012</v>
      </c>
      <c r="K605" s="13">
        <v>4</v>
      </c>
      <c r="L605" s="13">
        <v>101</v>
      </c>
      <c r="M605" s="13" t="s">
        <v>159</v>
      </c>
      <c r="N605" s="1">
        <v>21</v>
      </c>
      <c r="O605" s="13" t="s">
        <v>2185</v>
      </c>
      <c r="P605" s="13" t="s">
        <v>2186</v>
      </c>
      <c r="Q605" s="1" t="str">
        <f t="shared" si="207"/>
        <v>TBL</v>
      </c>
      <c r="R605" s="13" t="s">
        <v>219</v>
      </c>
      <c r="S605" s="1"/>
      <c r="T605" s="13" t="s">
        <v>146</v>
      </c>
      <c r="U605" s="13">
        <v>64</v>
      </c>
      <c r="V605" s="13">
        <v>12</v>
      </c>
      <c r="W605" s="13">
        <v>7</v>
      </c>
      <c r="X605" s="14">
        <v>4</v>
      </c>
      <c r="Y605" s="13">
        <v>19</v>
      </c>
      <c r="Z605" s="13">
        <v>4</v>
      </c>
      <c r="AA605" s="1">
        <v>91</v>
      </c>
      <c r="AB605" s="14">
        <v>38</v>
      </c>
      <c r="AC605" s="14">
        <v>24</v>
      </c>
      <c r="AD605" s="15">
        <f t="shared" si="208"/>
        <v>0.13186813186813187</v>
      </c>
      <c r="AE605" s="15">
        <f t="shared" si="209"/>
        <v>7.8431372549019607E-2</v>
      </c>
      <c r="AF605" s="16">
        <v>871.08333333329995</v>
      </c>
      <c r="AG605" s="17">
        <f t="shared" si="210"/>
        <v>13.610677083332812</v>
      </c>
      <c r="AH605" s="29">
        <v>1153</v>
      </c>
      <c r="AI605" s="17">
        <f t="shared" si="211"/>
        <v>18.015625</v>
      </c>
      <c r="AJ605" s="19">
        <f t="shared" si="212"/>
        <v>0.7554929170280138</v>
      </c>
      <c r="AK605" s="20">
        <f>'Even Strength'!AA605+'Power Play'!R605+'Penalty Kill'!L605</f>
        <v>36.444444444444443</v>
      </c>
      <c r="AL605" s="19">
        <f t="shared" si="213"/>
        <v>2.5102841289582898</v>
      </c>
      <c r="AM605" s="15">
        <f>IF(('Even Strength'!BR605+'Power Play'!AK605+'Penalty Kill'!AG605)&gt;0,V605/('Even Strength'!BR605+'Power Play'!AK605+'Penalty Kill'!AG605),0)</f>
        <v>0.5714285714285714</v>
      </c>
      <c r="AN605" s="15">
        <f>IF(('Even Strength'!BR605+'Power Play'!AK605+'Penalty Kill'!AG605)&gt;0,W605/('Even Strength'!BR605+'Power Play'!AK605+'Penalty Kill'!AG605),0)</f>
        <v>0.33333333333333331</v>
      </c>
      <c r="AO605" s="15">
        <f t="shared" si="214"/>
        <v>0.90476190476190466</v>
      </c>
      <c r="AP605" s="13">
        <v>112</v>
      </c>
      <c r="AQ605" s="13">
        <v>123</v>
      </c>
      <c r="AR605" s="21">
        <f t="shared" si="215"/>
        <v>0.47659574468085109</v>
      </c>
      <c r="AS605" s="22">
        <v>6.3</v>
      </c>
      <c r="AT605" s="13">
        <v>2</v>
      </c>
      <c r="AU605" s="13">
        <v>2</v>
      </c>
      <c r="AV605">
        <v>104</v>
      </c>
      <c r="AW605" s="13">
        <v>127</v>
      </c>
      <c r="AX605" s="13">
        <v>58</v>
      </c>
      <c r="AY605" s="13">
        <v>38</v>
      </c>
      <c r="AZ605" s="13">
        <v>23</v>
      </c>
      <c r="BA605" s="13">
        <v>24</v>
      </c>
      <c r="BB605" s="16">
        <f t="shared" si="216"/>
        <v>7.1634937338565834</v>
      </c>
      <c r="BC605" s="17">
        <f t="shared" si="217"/>
        <v>8.7477279249979425</v>
      </c>
      <c r="BD605" s="17">
        <f t="shared" si="218"/>
        <v>3.9950253515738638</v>
      </c>
      <c r="BE605" s="17">
        <f t="shared" si="219"/>
        <v>2.6174304027552906</v>
      </c>
      <c r="BF605" s="17">
        <f t="shared" si="220"/>
        <v>1.58423419114136</v>
      </c>
      <c r="BG605" s="17">
        <f t="shared" si="221"/>
        <v>1.6531139385822886</v>
      </c>
      <c r="BH605" s="13">
        <v>51</v>
      </c>
      <c r="BI605" s="13">
        <v>18</v>
      </c>
      <c r="BJ605" s="13">
        <v>3</v>
      </c>
      <c r="BK605" s="13">
        <v>0</v>
      </c>
      <c r="BL605" s="13">
        <v>0</v>
      </c>
      <c r="BM605" s="13">
        <v>0</v>
      </c>
      <c r="BN605" s="13">
        <f t="shared" si="222"/>
        <v>239</v>
      </c>
      <c r="BO605" s="16">
        <v>3.87</v>
      </c>
      <c r="BP605" s="1"/>
      <c r="BQ605" s="1"/>
      <c r="BR605" s="23" t="str">
        <f t="shared" si="223"/>
        <v xml:space="preserve"> </v>
      </c>
      <c r="BS605" s="1"/>
      <c r="BT605" s="13">
        <v>4</v>
      </c>
      <c r="BU605" s="13">
        <v>10</v>
      </c>
      <c r="BV605" s="13">
        <v>0</v>
      </c>
      <c r="BW605" s="13">
        <v>0</v>
      </c>
      <c r="BX605" s="13">
        <v>3</v>
      </c>
      <c r="BY605" s="13">
        <v>0</v>
      </c>
      <c r="BZ605" s="13">
        <v>0</v>
      </c>
      <c r="CA605" s="13">
        <v>0</v>
      </c>
      <c r="CB605" s="23">
        <f t="shared" si="224"/>
        <v>0</v>
      </c>
      <c r="CC605" s="16">
        <v>1.1000000000000001</v>
      </c>
      <c r="CD605" s="16">
        <v>0.9</v>
      </c>
      <c r="CE605" s="16">
        <v>2</v>
      </c>
      <c r="CF605" s="24">
        <f t="shared" si="225"/>
        <v>3.125E-2</v>
      </c>
      <c r="CG605" s="24">
        <f t="shared" si="226"/>
        <v>0.1377594948818574</v>
      </c>
      <c r="CH605" s="25">
        <v>6</v>
      </c>
      <c r="CI605" s="16">
        <v>12</v>
      </c>
      <c r="CJ605" s="16">
        <v>16.7</v>
      </c>
      <c r="CK605" s="16">
        <v>-1.7000000000000002</v>
      </c>
      <c r="CL605" s="16">
        <v>3.4</v>
      </c>
      <c r="CM605" s="16">
        <v>3.1</v>
      </c>
      <c r="CN605" s="16">
        <v>0</v>
      </c>
      <c r="CO605" s="16">
        <v>6.5</v>
      </c>
      <c r="CP605" s="26">
        <f t="shared" si="227"/>
        <v>0.1015625</v>
      </c>
      <c r="CQ605" s="26">
        <f t="shared" si="228"/>
        <v>0.44771835836603646</v>
      </c>
      <c r="CR605" s="13">
        <v>2</v>
      </c>
      <c r="CS605" s="13">
        <v>0</v>
      </c>
      <c r="CT605" s="13">
        <v>1</v>
      </c>
      <c r="CU605" s="13">
        <v>0.16</v>
      </c>
      <c r="CV605" s="13">
        <v>1.78</v>
      </c>
      <c r="CW605" s="13">
        <v>-0.13</v>
      </c>
      <c r="CX605" s="13">
        <v>0.26</v>
      </c>
      <c r="CY605" s="13">
        <v>1.23</v>
      </c>
      <c r="CZ605" s="13">
        <v>2.64</v>
      </c>
      <c r="DA605" s="13">
        <v>5.94</v>
      </c>
      <c r="DB605" s="27">
        <v>-28.87</v>
      </c>
      <c r="DC605" s="27">
        <v>-13.36</v>
      </c>
      <c r="DD605" s="27">
        <v>-15.51</v>
      </c>
      <c r="DE605" s="27">
        <v>-1.3</v>
      </c>
      <c r="DF605" s="27">
        <v>-8.98</v>
      </c>
      <c r="DG605" s="27">
        <v>-20.56</v>
      </c>
      <c r="DH605" s="27">
        <v>11.59</v>
      </c>
      <c r="DI605" s="27">
        <v>0.97</v>
      </c>
      <c r="DJ605" s="1">
        <v>165</v>
      </c>
      <c r="DK605" s="28">
        <v>9</v>
      </c>
      <c r="DL605" s="28" t="s">
        <v>359</v>
      </c>
      <c r="DM605" s="1">
        <v>0.82100000000000006</v>
      </c>
      <c r="DN605" s="1">
        <v>1.0999999999999999E-2</v>
      </c>
      <c r="DO605" s="1">
        <v>0.30000000000000004</v>
      </c>
      <c r="DP605" s="16">
        <f t="shared" si="229"/>
        <v>5.7912834591626634</v>
      </c>
    </row>
    <row r="606" spans="1:120" x14ac:dyDescent="0.2">
      <c r="A606" s="13">
        <v>2</v>
      </c>
      <c r="B606" s="13" t="s">
        <v>2187</v>
      </c>
      <c r="C606" s="13" t="s">
        <v>2188</v>
      </c>
      <c r="D606" s="13" t="s">
        <v>140</v>
      </c>
      <c r="E606" s="13" t="s">
        <v>141</v>
      </c>
      <c r="F606" s="1" t="s">
        <v>142</v>
      </c>
      <c r="G606" s="13">
        <v>76</v>
      </c>
      <c r="H606" s="13">
        <v>227</v>
      </c>
      <c r="I606" s="13" t="s">
        <v>125</v>
      </c>
      <c r="J606" s="13">
        <v>2004</v>
      </c>
      <c r="K606" s="13">
        <v>6</v>
      </c>
      <c r="L606" s="13">
        <v>173</v>
      </c>
      <c r="M606" s="1"/>
      <c r="N606" s="1">
        <v>30</v>
      </c>
      <c r="O606" s="13" t="s">
        <v>144</v>
      </c>
      <c r="P606" s="13" t="s">
        <v>2189</v>
      </c>
      <c r="Q606" s="1" t="str">
        <f t="shared" si="207"/>
        <v>WPG</v>
      </c>
      <c r="R606" s="13" t="s">
        <v>584</v>
      </c>
      <c r="S606" s="1"/>
      <c r="T606" s="13" t="s">
        <v>173</v>
      </c>
      <c r="U606" s="13">
        <v>55</v>
      </c>
      <c r="V606" s="13">
        <v>0</v>
      </c>
      <c r="W606" s="13">
        <v>9</v>
      </c>
      <c r="X606" s="14">
        <v>5</v>
      </c>
      <c r="Y606" s="13">
        <v>9</v>
      </c>
      <c r="Z606" s="13">
        <v>9</v>
      </c>
      <c r="AA606" s="1">
        <v>29</v>
      </c>
      <c r="AB606" s="14">
        <v>12</v>
      </c>
      <c r="AC606" s="14">
        <v>38</v>
      </c>
      <c r="AD606" s="15">
        <f t="shared" si="208"/>
        <v>0</v>
      </c>
      <c r="AE606" s="15">
        <f t="shared" si="209"/>
        <v>0</v>
      </c>
      <c r="AF606" s="16">
        <v>826.03333333329999</v>
      </c>
      <c r="AG606" s="17">
        <f t="shared" si="210"/>
        <v>15.018787878787272</v>
      </c>
      <c r="AH606" s="29">
        <v>1088</v>
      </c>
      <c r="AI606" s="17">
        <f t="shared" si="211"/>
        <v>19.781818181818181</v>
      </c>
      <c r="AJ606" s="19">
        <f t="shared" si="212"/>
        <v>0.7592218137254596</v>
      </c>
      <c r="AK606" s="20">
        <f>'Even Strength'!AA606+'Power Play'!R606+'Penalty Kill'!L606</f>
        <v>58</v>
      </c>
      <c r="AL606" s="19">
        <f t="shared" si="213"/>
        <v>4.2129050482225985</v>
      </c>
      <c r="AM606" s="15">
        <f>IF(('Even Strength'!BR606+'Power Play'!AK606+'Penalty Kill'!AG606)&gt;0,V606/('Even Strength'!BR606+'Power Play'!AK606+'Penalty Kill'!AG606),0)</f>
        <v>0</v>
      </c>
      <c r="AN606" s="15">
        <f>IF(('Even Strength'!BR606+'Power Play'!AK606+'Penalty Kill'!AG606)&gt;0,W606/('Even Strength'!BR606+'Power Play'!AK606+'Penalty Kill'!AG606),0)</f>
        <v>0.32142857142857145</v>
      </c>
      <c r="AO606" s="15">
        <f t="shared" si="214"/>
        <v>0.32142857142857145</v>
      </c>
      <c r="AP606" s="13">
        <v>0</v>
      </c>
      <c r="AQ606" s="13">
        <v>0</v>
      </c>
      <c r="AR606" s="21">
        <f t="shared" si="215"/>
        <v>0</v>
      </c>
      <c r="AS606" s="22">
        <v>0</v>
      </c>
      <c r="AT606" s="1"/>
      <c r="AU606" s="1"/>
      <c r="AV606">
        <v>103</v>
      </c>
      <c r="AW606" s="13">
        <v>74</v>
      </c>
      <c r="AX606" s="13">
        <v>59</v>
      </c>
      <c r="AY606" s="13">
        <v>12</v>
      </c>
      <c r="AZ606" s="13">
        <v>35</v>
      </c>
      <c r="BA606" s="13">
        <v>10</v>
      </c>
      <c r="BB606" s="16">
        <f t="shared" si="216"/>
        <v>7.4815382752918564</v>
      </c>
      <c r="BC606" s="17">
        <f t="shared" si="217"/>
        <v>5.3750857511805563</v>
      </c>
      <c r="BD606" s="17">
        <f t="shared" si="218"/>
        <v>4.2855413421574706</v>
      </c>
      <c r="BE606" s="17">
        <f t="shared" si="219"/>
        <v>0.87163552721846871</v>
      </c>
      <c r="BF606" s="17">
        <f t="shared" si="220"/>
        <v>2.5422702877205339</v>
      </c>
      <c r="BG606" s="17">
        <f t="shared" si="221"/>
        <v>0.72636293934872387</v>
      </c>
      <c r="BH606" s="13">
        <v>40</v>
      </c>
      <c r="BI606" s="13">
        <v>15</v>
      </c>
      <c r="BJ606" s="13">
        <v>0</v>
      </c>
      <c r="BK606" s="13">
        <v>1</v>
      </c>
      <c r="BL606" s="13">
        <v>0</v>
      </c>
      <c r="BM606" s="13">
        <v>0</v>
      </c>
      <c r="BN606" s="13">
        <f t="shared" si="222"/>
        <v>173</v>
      </c>
      <c r="BO606" s="16">
        <v>0.91800000000000004</v>
      </c>
      <c r="BP606" s="1"/>
      <c r="BQ606" s="1"/>
      <c r="BR606" s="23" t="str">
        <f t="shared" si="223"/>
        <v xml:space="preserve"> </v>
      </c>
      <c r="BS606" s="1"/>
      <c r="BT606" s="13">
        <v>0</v>
      </c>
      <c r="BU606" s="13">
        <v>14</v>
      </c>
      <c r="BV606" s="13">
        <v>0</v>
      </c>
      <c r="BW606" s="13">
        <v>0</v>
      </c>
      <c r="BX606" s="13">
        <v>0</v>
      </c>
      <c r="BY606" s="13">
        <v>0</v>
      </c>
      <c r="BZ606" s="13">
        <v>0</v>
      </c>
      <c r="CA606" s="13">
        <v>0</v>
      </c>
      <c r="CB606" s="23">
        <f t="shared" si="224"/>
        <v>0</v>
      </c>
      <c r="CC606" s="16">
        <v>0</v>
      </c>
      <c r="CD606" s="16">
        <v>2.4</v>
      </c>
      <c r="CE606" s="16">
        <v>2.4</v>
      </c>
      <c r="CF606" s="24">
        <f t="shared" si="225"/>
        <v>4.3636363636363633E-2</v>
      </c>
      <c r="CG606" s="24">
        <f t="shared" si="226"/>
        <v>0.17432710544369373</v>
      </c>
      <c r="CH606" s="25">
        <v>3</v>
      </c>
      <c r="CI606" s="16">
        <v>14.3</v>
      </c>
      <c r="CJ606" s="16">
        <v>19</v>
      </c>
      <c r="CK606" s="16">
        <v>4.3</v>
      </c>
      <c r="CL606" s="16">
        <v>-0.2</v>
      </c>
      <c r="CM606" s="16">
        <v>3.2</v>
      </c>
      <c r="CN606" s="16">
        <v>0</v>
      </c>
      <c r="CO606" s="16">
        <v>3</v>
      </c>
      <c r="CP606" s="26">
        <f t="shared" si="227"/>
        <v>5.4545454545454543E-2</v>
      </c>
      <c r="CQ606" s="26">
        <f t="shared" si="228"/>
        <v>0.21790888180461718</v>
      </c>
      <c r="CR606" s="13">
        <v>0</v>
      </c>
      <c r="CS606" s="13">
        <v>0</v>
      </c>
      <c r="CT606" s="13">
        <v>0</v>
      </c>
      <c r="CU606" s="13">
        <v>0</v>
      </c>
      <c r="CV606" s="13">
        <v>1.22</v>
      </c>
      <c r="CW606" s="13">
        <v>-0.78</v>
      </c>
      <c r="CX606" s="13">
        <v>-2.4500000000000002</v>
      </c>
      <c r="CY606" s="13">
        <v>-1.27</v>
      </c>
      <c r="CZ606" s="13">
        <v>-1.53</v>
      </c>
      <c r="DA606" s="13">
        <v>-4.8100000000000005</v>
      </c>
      <c r="DB606" s="27">
        <v>-11.04</v>
      </c>
      <c r="DC606" s="27">
        <v>-11.61</v>
      </c>
      <c r="DD606" s="27">
        <v>0.57000000000000006</v>
      </c>
      <c r="DE606" s="27">
        <v>0.05</v>
      </c>
      <c r="DF606" s="27">
        <v>-8.4700000000000006</v>
      </c>
      <c r="DG606" s="27">
        <v>5.78</v>
      </c>
      <c r="DH606" s="27">
        <v>-14.25</v>
      </c>
      <c r="DI606" s="27">
        <v>-1.25</v>
      </c>
      <c r="DJ606" s="1">
        <v>186</v>
      </c>
      <c r="DK606" s="1"/>
      <c r="DL606" s="1"/>
      <c r="DM606" s="1">
        <v>0.7</v>
      </c>
      <c r="DN606" s="1">
        <v>0</v>
      </c>
      <c r="DO606" s="1">
        <v>0</v>
      </c>
      <c r="DP606" s="16">
        <f t="shared" si="229"/>
        <v>2.6808510638297873</v>
      </c>
    </row>
    <row r="607" spans="1:120" x14ac:dyDescent="0.2">
      <c r="A607" s="13">
        <v>15</v>
      </c>
      <c r="B607" s="13" t="s">
        <v>2190</v>
      </c>
      <c r="C607" s="13" t="s">
        <v>549</v>
      </c>
      <c r="D607" s="13" t="s">
        <v>296</v>
      </c>
      <c r="E607" s="13" t="s">
        <v>141</v>
      </c>
      <c r="F607" s="1" t="s">
        <v>142</v>
      </c>
      <c r="G607" s="13">
        <v>72</v>
      </c>
      <c r="H607" s="13">
        <v>197</v>
      </c>
      <c r="I607" s="13" t="s">
        <v>150</v>
      </c>
      <c r="J607" s="13">
        <v>2001</v>
      </c>
      <c r="K607" s="13">
        <v>9</v>
      </c>
      <c r="L607" s="13">
        <v>264</v>
      </c>
      <c r="M607" s="1"/>
      <c r="N607" s="1">
        <v>31</v>
      </c>
      <c r="O607" s="13" t="s">
        <v>2191</v>
      </c>
      <c r="P607" s="13" t="s">
        <v>2192</v>
      </c>
      <c r="Q607" s="1" t="str">
        <f t="shared" si="207"/>
        <v>MTL</v>
      </c>
      <c r="R607" s="13" t="s">
        <v>214</v>
      </c>
      <c r="S607" s="1"/>
      <c r="T607" s="13" t="s">
        <v>154</v>
      </c>
      <c r="U607" s="13">
        <v>56</v>
      </c>
      <c r="V607" s="13">
        <v>8</v>
      </c>
      <c r="W607" s="13">
        <v>14</v>
      </c>
      <c r="X607" s="14">
        <v>9</v>
      </c>
      <c r="Y607" s="13">
        <v>22</v>
      </c>
      <c r="Z607" s="13">
        <v>0</v>
      </c>
      <c r="AA607" s="1">
        <v>97</v>
      </c>
      <c r="AB607" s="14">
        <v>35</v>
      </c>
      <c r="AC607" s="14">
        <v>45</v>
      </c>
      <c r="AD607" s="15">
        <f t="shared" si="208"/>
        <v>8.247422680412371E-2</v>
      </c>
      <c r="AE607" s="15">
        <f t="shared" si="209"/>
        <v>4.519774011299435E-2</v>
      </c>
      <c r="AF607" s="16">
        <v>839.33333333329995</v>
      </c>
      <c r="AG607" s="17">
        <f t="shared" si="210"/>
        <v>14.988095238094642</v>
      </c>
      <c r="AH607" s="29">
        <v>1140</v>
      </c>
      <c r="AI607" s="17">
        <f t="shared" si="211"/>
        <v>20.357142857142858</v>
      </c>
      <c r="AJ607" s="19">
        <f t="shared" si="212"/>
        <v>0.73625730994149119</v>
      </c>
      <c r="AK607" s="20">
        <f>'Even Strength'!AA607+'Power Play'!R607+'Penalty Kill'!L607</f>
        <v>101.22222222222223</v>
      </c>
      <c r="AL607" s="19">
        <f t="shared" si="213"/>
        <v>7.2359015091345213</v>
      </c>
      <c r="AM607" s="15">
        <f>IF(('Even Strength'!BR607+'Power Play'!AK607+'Penalty Kill'!AG607)&gt;0,V607/('Even Strength'!BR607+'Power Play'!AK607+'Penalty Kill'!AG607),0)</f>
        <v>0.22222222222222221</v>
      </c>
      <c r="AN607" s="15">
        <f>IF(('Even Strength'!BR607+'Power Play'!AK607+'Penalty Kill'!AG607)&gt;0,W607/('Even Strength'!BR607+'Power Play'!AK607+'Penalty Kill'!AG607),0)</f>
        <v>0.3888888888888889</v>
      </c>
      <c r="AO607" s="15">
        <f t="shared" si="214"/>
        <v>0.61111111111111116</v>
      </c>
      <c r="AP607" s="13">
        <v>10</v>
      </c>
      <c r="AQ607" s="13">
        <v>16</v>
      </c>
      <c r="AR607" s="21">
        <f t="shared" si="215"/>
        <v>0.38461538461538464</v>
      </c>
      <c r="AS607" s="22">
        <v>0.7</v>
      </c>
      <c r="AT607" s="1"/>
      <c r="AU607" s="1"/>
      <c r="AV607">
        <v>60</v>
      </c>
      <c r="AW607" s="13">
        <v>32</v>
      </c>
      <c r="AX607" s="13">
        <v>19</v>
      </c>
      <c r="AY607" s="13">
        <v>35</v>
      </c>
      <c r="AZ607" s="13">
        <v>13</v>
      </c>
      <c r="BA607" s="13">
        <v>18</v>
      </c>
      <c r="BB607" s="16">
        <f t="shared" si="216"/>
        <v>4.2891183478953252</v>
      </c>
      <c r="BC607" s="17">
        <f t="shared" si="217"/>
        <v>2.2875297855441734</v>
      </c>
      <c r="BD607" s="17">
        <f t="shared" si="218"/>
        <v>1.3582208101668529</v>
      </c>
      <c r="BE607" s="17">
        <f t="shared" si="219"/>
        <v>2.5019857029389398</v>
      </c>
      <c r="BF607" s="17">
        <f t="shared" si="220"/>
        <v>0.92930897537732049</v>
      </c>
      <c r="BG607" s="17">
        <f t="shared" si="221"/>
        <v>1.2867355043685977</v>
      </c>
      <c r="BH607" s="13">
        <v>30</v>
      </c>
      <c r="BI607" s="13">
        <v>10</v>
      </c>
      <c r="BJ607" s="13">
        <v>0</v>
      </c>
      <c r="BK607" s="13">
        <v>0</v>
      </c>
      <c r="BL607" s="13">
        <v>1</v>
      </c>
      <c r="BM607" s="13">
        <v>0</v>
      </c>
      <c r="BN607" s="13">
        <f t="shared" si="222"/>
        <v>81</v>
      </c>
      <c r="BO607" s="16">
        <v>-0.45600000000000002</v>
      </c>
      <c r="BP607" s="13">
        <v>7</v>
      </c>
      <c r="BQ607" s="13">
        <v>4</v>
      </c>
      <c r="BR607" s="23">
        <f t="shared" si="223"/>
        <v>0.5714285714285714</v>
      </c>
      <c r="BS607" s="13">
        <v>4</v>
      </c>
      <c r="BT607" s="13">
        <v>2</v>
      </c>
      <c r="BU607" s="13">
        <v>14</v>
      </c>
      <c r="BV607" s="13">
        <v>0</v>
      </c>
      <c r="BW607" s="13">
        <v>0</v>
      </c>
      <c r="BX607" s="13">
        <v>1</v>
      </c>
      <c r="BY607" s="13">
        <v>1</v>
      </c>
      <c r="BZ607" s="13">
        <v>0</v>
      </c>
      <c r="CA607" s="13">
        <v>0</v>
      </c>
      <c r="CB607" s="23">
        <f t="shared" si="224"/>
        <v>0</v>
      </c>
      <c r="CC607" s="16">
        <v>1.1000000000000001</v>
      </c>
      <c r="CD607" s="16">
        <v>0.9</v>
      </c>
      <c r="CE607" s="16">
        <v>2</v>
      </c>
      <c r="CF607" s="24">
        <f t="shared" si="225"/>
        <v>3.5714285714285712E-2</v>
      </c>
      <c r="CG607" s="24">
        <f t="shared" si="226"/>
        <v>0.14297061159651084</v>
      </c>
      <c r="CH607" s="25">
        <v>4</v>
      </c>
      <c r="CI607" s="16">
        <v>18</v>
      </c>
      <c r="CJ607" s="16">
        <v>15</v>
      </c>
      <c r="CK607" s="16">
        <v>-3.9</v>
      </c>
      <c r="CL607" s="16">
        <v>0.9</v>
      </c>
      <c r="CM607" s="16">
        <v>1</v>
      </c>
      <c r="CN607" s="16">
        <v>1.7000000000000002</v>
      </c>
      <c r="CO607" s="16">
        <v>3.6</v>
      </c>
      <c r="CP607" s="26">
        <f t="shared" si="227"/>
        <v>6.4285714285714293E-2</v>
      </c>
      <c r="CQ607" s="26">
        <f t="shared" si="228"/>
        <v>0.25734710087371954</v>
      </c>
      <c r="CR607" s="13">
        <v>3</v>
      </c>
      <c r="CS607" s="13">
        <v>2</v>
      </c>
      <c r="CT607" s="13">
        <v>0</v>
      </c>
      <c r="CU607" s="13">
        <v>-0.01</v>
      </c>
      <c r="CV607" s="13">
        <v>-0.31</v>
      </c>
      <c r="CW607" s="13">
        <v>0.38</v>
      </c>
      <c r="CX607" s="13">
        <v>-1.37</v>
      </c>
      <c r="CY607" s="13">
        <v>3.68</v>
      </c>
      <c r="CZ607" s="13">
        <v>-1.44</v>
      </c>
      <c r="DA607" s="13">
        <v>0.93</v>
      </c>
      <c r="DB607" s="27">
        <v>-59.38</v>
      </c>
      <c r="DC607" s="27">
        <v>-21.04</v>
      </c>
      <c r="DD607" s="27">
        <v>-38.33</v>
      </c>
      <c r="DE607" s="27">
        <v>-3.26</v>
      </c>
      <c r="DF607" s="27">
        <v>-62.24</v>
      </c>
      <c r="DG607" s="27">
        <v>-44.66</v>
      </c>
      <c r="DH607" s="27">
        <v>-17.579999999999998</v>
      </c>
      <c r="DI607" s="27">
        <v>-1.5</v>
      </c>
      <c r="DJ607" s="1">
        <v>186</v>
      </c>
      <c r="DK607" s="28">
        <v>25</v>
      </c>
      <c r="DL607" s="28" t="s">
        <v>1685</v>
      </c>
      <c r="DM607" s="1">
        <v>4</v>
      </c>
      <c r="DN607" s="1">
        <v>0.92700000000000005</v>
      </c>
      <c r="DO607" s="1">
        <v>0</v>
      </c>
      <c r="DP607" s="16">
        <f t="shared" si="229"/>
        <v>-3.740425531914894</v>
      </c>
    </row>
    <row r="608" spans="1:120" x14ac:dyDescent="0.2">
      <c r="A608" s="13">
        <v>11</v>
      </c>
      <c r="B608" s="13" t="s">
        <v>2193</v>
      </c>
      <c r="C608" s="13" t="s">
        <v>261</v>
      </c>
      <c r="D608" s="13" t="s">
        <v>133</v>
      </c>
      <c r="E608" s="13" t="s">
        <v>123</v>
      </c>
      <c r="F608" s="1" t="s">
        <v>124</v>
      </c>
      <c r="G608" s="13">
        <v>71</v>
      </c>
      <c r="H608" s="13">
        <v>197</v>
      </c>
      <c r="I608" s="13" t="s">
        <v>125</v>
      </c>
      <c r="J608" s="13">
        <v>2003</v>
      </c>
      <c r="K608" s="13">
        <v>1</v>
      </c>
      <c r="L608" s="13">
        <v>17</v>
      </c>
      <c r="M608" s="1"/>
      <c r="N608" s="1">
        <v>30</v>
      </c>
      <c r="O608" s="13" t="s">
        <v>449</v>
      </c>
      <c r="P608" s="13" t="s">
        <v>2194</v>
      </c>
      <c r="Q608" s="1" t="str">
        <f t="shared" si="207"/>
        <v>MIN</v>
      </c>
      <c r="R608" s="13" t="s">
        <v>292</v>
      </c>
      <c r="S608" s="1"/>
      <c r="T608" s="13" t="s">
        <v>129</v>
      </c>
      <c r="U608" s="13">
        <v>74</v>
      </c>
      <c r="V608" s="13">
        <v>33</v>
      </c>
      <c r="W608" s="13">
        <v>29</v>
      </c>
      <c r="X608" s="14">
        <v>15</v>
      </c>
      <c r="Y608" s="13">
        <v>62</v>
      </c>
      <c r="Z608" s="13">
        <v>21</v>
      </c>
      <c r="AA608" s="1">
        <v>259</v>
      </c>
      <c r="AB608" s="14">
        <v>81</v>
      </c>
      <c r="AC608" s="14">
        <v>66</v>
      </c>
      <c r="AD608" s="15">
        <f t="shared" si="208"/>
        <v>0.12741312741312741</v>
      </c>
      <c r="AE608" s="15">
        <f t="shared" si="209"/>
        <v>8.1280788177339899E-2</v>
      </c>
      <c r="AF608" s="16">
        <v>1419.95</v>
      </c>
      <c r="AG608" s="17">
        <f t="shared" si="210"/>
        <v>19.188513513513513</v>
      </c>
      <c r="AH608" s="29">
        <v>1668</v>
      </c>
      <c r="AI608" s="17">
        <f t="shared" si="211"/>
        <v>22.54054054054054</v>
      </c>
      <c r="AJ608" s="19">
        <f t="shared" si="212"/>
        <v>0.8512889688249401</v>
      </c>
      <c r="AK608" s="20">
        <f>'Even Strength'!AA608+'Power Play'!R608+'Penalty Kill'!L608</f>
        <v>150.58738277919863</v>
      </c>
      <c r="AL608" s="19">
        <f t="shared" si="213"/>
        <v>6.3630712114876706</v>
      </c>
      <c r="AM608" s="15">
        <f>IF(('Even Strength'!BR608+'Power Play'!AK608+'Penalty Kill'!AG608)&gt;0,V608/('Even Strength'!BR608+'Power Play'!AK608+'Penalty Kill'!AG608),0)</f>
        <v>0.44594594594594594</v>
      </c>
      <c r="AN608" s="15">
        <f>IF(('Even Strength'!BR608+'Power Play'!AK608+'Penalty Kill'!AG608)&gt;0,W608/('Even Strength'!BR608+'Power Play'!AK608+'Penalty Kill'!AG608),0)</f>
        <v>0.39189189189189189</v>
      </c>
      <c r="AO608" s="15">
        <f t="shared" si="214"/>
        <v>0.83783783783783783</v>
      </c>
      <c r="AP608" s="13">
        <v>2</v>
      </c>
      <c r="AQ608" s="13">
        <v>10</v>
      </c>
      <c r="AR608" s="21">
        <f t="shared" si="215"/>
        <v>0.16666666666666666</v>
      </c>
      <c r="AS608" s="22">
        <v>0.2</v>
      </c>
      <c r="AT608" s="1"/>
      <c r="AU608" s="1"/>
      <c r="AV608">
        <v>89</v>
      </c>
      <c r="AW608" s="13">
        <v>86</v>
      </c>
      <c r="AX608" s="13">
        <v>56</v>
      </c>
      <c r="AY608" s="13">
        <v>82</v>
      </c>
      <c r="AZ608" s="13">
        <v>24</v>
      </c>
      <c r="BA608" s="13">
        <v>47</v>
      </c>
      <c r="BB608" s="16">
        <f t="shared" si="216"/>
        <v>3.7606957991478573</v>
      </c>
      <c r="BC608" s="17">
        <f t="shared" si="217"/>
        <v>3.6339307722102889</v>
      </c>
      <c r="BD608" s="17">
        <f t="shared" si="218"/>
        <v>2.366280502834607</v>
      </c>
      <c r="BE608" s="17">
        <f t="shared" si="219"/>
        <v>3.4649107362935312</v>
      </c>
      <c r="BF608" s="17">
        <f t="shared" si="220"/>
        <v>1.0141202155005458</v>
      </c>
      <c r="BG608" s="17">
        <f t="shared" si="221"/>
        <v>1.9859854220219022</v>
      </c>
      <c r="BH608" s="13">
        <v>41</v>
      </c>
      <c r="BI608" s="13">
        <v>13</v>
      </c>
      <c r="BJ608" s="13">
        <v>1</v>
      </c>
      <c r="BK608" s="13">
        <v>0</v>
      </c>
      <c r="BL608" s="13">
        <v>1</v>
      </c>
      <c r="BM608" s="13">
        <v>0</v>
      </c>
      <c r="BN608" s="13">
        <f t="shared" si="222"/>
        <v>184</v>
      </c>
      <c r="BO608" s="16">
        <v>0.60899999999999999</v>
      </c>
      <c r="BP608" s="13">
        <v>7</v>
      </c>
      <c r="BQ608" s="13">
        <v>2</v>
      </c>
      <c r="BR608" s="23">
        <f t="shared" si="223"/>
        <v>0.2857142857142857</v>
      </c>
      <c r="BS608" s="13">
        <v>1</v>
      </c>
      <c r="BT608" s="13">
        <v>6</v>
      </c>
      <c r="BU608" s="13">
        <v>15</v>
      </c>
      <c r="BV608" s="13">
        <v>0</v>
      </c>
      <c r="BW608" s="13">
        <v>2</v>
      </c>
      <c r="BX608" s="13">
        <v>3</v>
      </c>
      <c r="BY608" s="13">
        <v>4</v>
      </c>
      <c r="BZ608" s="13">
        <v>0</v>
      </c>
      <c r="CA608" s="13">
        <v>1</v>
      </c>
      <c r="CB608" s="23">
        <f t="shared" si="224"/>
        <v>1</v>
      </c>
      <c r="CC608" s="16">
        <v>6.9</v>
      </c>
      <c r="CD608" s="16">
        <v>2.5</v>
      </c>
      <c r="CE608" s="16">
        <v>9.4</v>
      </c>
      <c r="CF608" s="24">
        <f t="shared" si="225"/>
        <v>0.12702702702702703</v>
      </c>
      <c r="CG608" s="24">
        <f t="shared" si="226"/>
        <v>0.39719708440438045</v>
      </c>
      <c r="CH608" s="25">
        <v>6</v>
      </c>
      <c r="CI608" s="16">
        <v>32.200000000000003</v>
      </c>
      <c r="CJ608" s="16">
        <v>24.8</v>
      </c>
      <c r="CK608" s="16">
        <v>17.7</v>
      </c>
      <c r="CL608" s="16">
        <v>13.5</v>
      </c>
      <c r="CM608" s="16">
        <v>3.6</v>
      </c>
      <c r="CN608" s="16">
        <v>0.2</v>
      </c>
      <c r="CO608" s="16">
        <v>17.3</v>
      </c>
      <c r="CP608" s="26">
        <f t="shared" si="227"/>
        <v>0.23378378378378378</v>
      </c>
      <c r="CQ608" s="26">
        <f t="shared" si="228"/>
        <v>0.73101165533997681</v>
      </c>
      <c r="CR608" s="13">
        <v>7</v>
      </c>
      <c r="CS608" s="13">
        <v>5</v>
      </c>
      <c r="CT608" s="13">
        <v>6</v>
      </c>
      <c r="CU608" s="13">
        <v>-0.04</v>
      </c>
      <c r="CV608" s="13">
        <v>0</v>
      </c>
      <c r="CW608" s="13">
        <v>1.49</v>
      </c>
      <c r="CX608" s="13">
        <v>10.85</v>
      </c>
      <c r="CY608" s="13">
        <v>1.01</v>
      </c>
      <c r="CZ608" s="13">
        <v>-1.1499999999999999</v>
      </c>
      <c r="DA608" s="13">
        <v>12.16</v>
      </c>
      <c r="DB608" s="27">
        <v>-9.85</v>
      </c>
      <c r="DC608" s="27">
        <v>66.42</v>
      </c>
      <c r="DD608" s="27">
        <v>-76.27</v>
      </c>
      <c r="DE608" s="27">
        <v>-4.2699999999999996</v>
      </c>
      <c r="DF608" s="27">
        <v>-16.8</v>
      </c>
      <c r="DG608" s="27">
        <v>23.85</v>
      </c>
      <c r="DH608" s="27">
        <v>-40.65</v>
      </c>
      <c r="DI608" s="27">
        <v>-2.2800000000000002</v>
      </c>
      <c r="DJ608" s="1">
        <v>186</v>
      </c>
      <c r="DK608" s="28">
        <v>6</v>
      </c>
      <c r="DL608" s="28" t="s">
        <v>2195</v>
      </c>
      <c r="DM608" s="1">
        <v>7.5380000000000003</v>
      </c>
      <c r="DN608" s="1">
        <v>0.46</v>
      </c>
      <c r="DO608" s="1">
        <v>0</v>
      </c>
      <c r="DP608" s="16">
        <f t="shared" si="229"/>
        <v>2.4319148936170212</v>
      </c>
    </row>
    <row r="609" spans="1:120" x14ac:dyDescent="0.2">
      <c r="A609" s="13">
        <v>88</v>
      </c>
      <c r="B609" s="13" t="s">
        <v>2196</v>
      </c>
      <c r="C609" s="13" t="s">
        <v>2197</v>
      </c>
      <c r="D609" s="1"/>
      <c r="E609" s="13" t="s">
        <v>1012</v>
      </c>
      <c r="F609" s="1" t="s">
        <v>1013</v>
      </c>
      <c r="G609" s="13">
        <v>72</v>
      </c>
      <c r="H609" s="13">
        <v>167</v>
      </c>
      <c r="I609" s="13" t="s">
        <v>150</v>
      </c>
      <c r="J609" s="13">
        <v>2014</v>
      </c>
      <c r="K609" s="13">
        <v>1</v>
      </c>
      <c r="L609" s="13">
        <v>25</v>
      </c>
      <c r="M609" s="13" t="s">
        <v>159</v>
      </c>
      <c r="N609" s="1">
        <v>18</v>
      </c>
      <c r="O609" s="13" t="s">
        <v>262</v>
      </c>
      <c r="P609" s="13" t="s">
        <v>2198</v>
      </c>
      <c r="Q609" s="1" t="str">
        <f t="shared" si="207"/>
        <v>BOS</v>
      </c>
      <c r="R609" s="13" t="s">
        <v>314</v>
      </c>
      <c r="S609" s="1"/>
      <c r="T609" s="13" t="s">
        <v>154</v>
      </c>
      <c r="U609" s="13">
        <v>46</v>
      </c>
      <c r="V609" s="13">
        <v>10</v>
      </c>
      <c r="W609" s="13">
        <v>17</v>
      </c>
      <c r="X609" s="14">
        <v>8</v>
      </c>
      <c r="Y609" s="13">
        <v>27</v>
      </c>
      <c r="Z609" s="13">
        <v>12</v>
      </c>
      <c r="AA609" s="1">
        <v>93</v>
      </c>
      <c r="AB609" s="14">
        <v>42</v>
      </c>
      <c r="AC609" s="14">
        <v>40</v>
      </c>
      <c r="AD609" s="15">
        <f t="shared" si="208"/>
        <v>0.10752688172043011</v>
      </c>
      <c r="AE609" s="15">
        <f t="shared" si="209"/>
        <v>5.7142857142857141E-2</v>
      </c>
      <c r="AF609" s="16">
        <v>642.76666666669996</v>
      </c>
      <c r="AG609" s="17">
        <f t="shared" si="210"/>
        <v>13.973188405797826</v>
      </c>
      <c r="AH609" s="29">
        <v>849</v>
      </c>
      <c r="AI609" s="17">
        <f t="shared" si="211"/>
        <v>18.456521739130434</v>
      </c>
      <c r="AJ609" s="19">
        <f t="shared" si="212"/>
        <v>0.7570867687475854</v>
      </c>
      <c r="AK609" s="20">
        <f>'Even Strength'!AA609+'Power Play'!R609+'Penalty Kill'!L609</f>
        <v>79.851851851851848</v>
      </c>
      <c r="AL609" s="19">
        <f t="shared" si="213"/>
        <v>7.4538885719714711</v>
      </c>
      <c r="AM609" s="15">
        <f>IF(('Even Strength'!BR609+'Power Play'!AK609+'Penalty Kill'!AG609)&gt;0,V609/('Even Strength'!BR609+'Power Play'!AK609+'Penalty Kill'!AG609),0)</f>
        <v>0.3125</v>
      </c>
      <c r="AN609" s="15">
        <f>IF(('Even Strength'!BR609+'Power Play'!AK609+'Penalty Kill'!AG609)&gt;0,W609/('Even Strength'!BR609+'Power Play'!AK609+'Penalty Kill'!AG609),0)</f>
        <v>0.53125</v>
      </c>
      <c r="AO609" s="15">
        <f t="shared" si="214"/>
        <v>0.84375</v>
      </c>
      <c r="AP609" s="13">
        <v>5</v>
      </c>
      <c r="AQ609" s="13">
        <v>12</v>
      </c>
      <c r="AR609" s="21">
        <f t="shared" si="215"/>
        <v>0.29411764705882354</v>
      </c>
      <c r="AS609" s="22">
        <v>0.60000000000000009</v>
      </c>
      <c r="AT609" s="1"/>
      <c r="AU609" s="1"/>
      <c r="AV609">
        <v>56</v>
      </c>
      <c r="AW609" s="13">
        <v>20</v>
      </c>
      <c r="AX609" s="13">
        <v>11</v>
      </c>
      <c r="AY609" s="13">
        <v>42</v>
      </c>
      <c r="AZ609" s="13">
        <v>30</v>
      </c>
      <c r="BA609" s="13">
        <v>25</v>
      </c>
      <c r="BB609" s="16">
        <f t="shared" si="216"/>
        <v>5.2274023751488237</v>
      </c>
      <c r="BC609" s="17">
        <f t="shared" si="217"/>
        <v>1.8669294196960087</v>
      </c>
      <c r="BD609" s="17">
        <f t="shared" si="218"/>
        <v>1.0268111808328046</v>
      </c>
      <c r="BE609" s="17">
        <f t="shared" si="219"/>
        <v>3.9205517813616182</v>
      </c>
      <c r="BF609" s="17">
        <f t="shared" si="220"/>
        <v>2.8003941295440131</v>
      </c>
      <c r="BG609" s="17">
        <f t="shared" si="221"/>
        <v>2.3336617746200106</v>
      </c>
      <c r="BH609" s="13">
        <v>8</v>
      </c>
      <c r="BI609" s="13">
        <v>4</v>
      </c>
      <c r="BJ609" s="13">
        <v>0</v>
      </c>
      <c r="BK609" s="13">
        <v>0</v>
      </c>
      <c r="BL609" s="13">
        <v>0</v>
      </c>
      <c r="BM609" s="13">
        <v>0</v>
      </c>
      <c r="BN609" s="13">
        <f t="shared" si="222"/>
        <v>39</v>
      </c>
      <c r="BO609" s="16">
        <v>2.887</v>
      </c>
      <c r="BP609" s="13">
        <v>4</v>
      </c>
      <c r="BQ609" s="13">
        <v>0</v>
      </c>
      <c r="BR609" s="23">
        <f t="shared" si="223"/>
        <v>0</v>
      </c>
      <c r="BS609" s="13">
        <v>0</v>
      </c>
      <c r="BT609" s="13">
        <v>2</v>
      </c>
      <c r="BU609" s="13">
        <v>15</v>
      </c>
      <c r="BV609" s="13">
        <v>1</v>
      </c>
      <c r="BW609" s="13">
        <v>1</v>
      </c>
      <c r="BX609" s="13">
        <v>3</v>
      </c>
      <c r="BY609" s="13">
        <v>0</v>
      </c>
      <c r="BZ609" s="13">
        <v>0</v>
      </c>
      <c r="CA609" s="13">
        <v>0</v>
      </c>
      <c r="CB609" s="23">
        <f t="shared" si="224"/>
        <v>0</v>
      </c>
      <c r="CC609" s="16">
        <v>2.4</v>
      </c>
      <c r="CD609" s="16">
        <v>1.2</v>
      </c>
      <c r="CE609" s="16">
        <v>3.6</v>
      </c>
      <c r="CF609" s="24">
        <f t="shared" si="225"/>
        <v>7.8260869565217397E-2</v>
      </c>
      <c r="CG609" s="24">
        <f t="shared" si="226"/>
        <v>0.33604729554528157</v>
      </c>
      <c r="CH609" s="25">
        <v>3</v>
      </c>
      <c r="CI609" s="16">
        <v>13.8</v>
      </c>
      <c r="CJ609" s="16">
        <v>11.9</v>
      </c>
      <c r="CK609" s="16">
        <v>11</v>
      </c>
      <c r="CL609" s="16">
        <v>5</v>
      </c>
      <c r="CM609" s="16">
        <v>2.2000000000000002</v>
      </c>
      <c r="CN609" s="16">
        <v>-1.1000000000000001</v>
      </c>
      <c r="CO609" s="16">
        <v>6.1</v>
      </c>
      <c r="CP609" s="26">
        <f t="shared" si="227"/>
        <v>0.1326086956521739</v>
      </c>
      <c r="CQ609" s="26">
        <f t="shared" si="228"/>
        <v>0.56941347300728262</v>
      </c>
      <c r="CR609" s="13">
        <v>2</v>
      </c>
      <c r="CS609" s="13">
        <v>3</v>
      </c>
      <c r="CT609" s="13">
        <v>0</v>
      </c>
      <c r="CU609" s="13">
        <v>-0.02</v>
      </c>
      <c r="CV609" s="13">
        <v>-0.04</v>
      </c>
      <c r="CW609" s="13">
        <v>0.92</v>
      </c>
      <c r="CX609" s="13">
        <v>5.08</v>
      </c>
      <c r="CY609" s="13">
        <v>1.01</v>
      </c>
      <c r="CZ609" s="13">
        <v>2.97</v>
      </c>
      <c r="DA609" s="13">
        <v>9.92</v>
      </c>
      <c r="DB609" s="27">
        <v>38.22</v>
      </c>
      <c r="DC609" s="27">
        <v>43.48</v>
      </c>
      <c r="DD609" s="27">
        <v>-5.26</v>
      </c>
      <c r="DE609" s="27">
        <v>-0.60000000000000009</v>
      </c>
      <c r="DF609" s="27">
        <v>38.44</v>
      </c>
      <c r="DG609" s="27">
        <v>44.62</v>
      </c>
      <c r="DH609" s="27">
        <v>-6.18</v>
      </c>
      <c r="DI609" s="27">
        <v>-0.7</v>
      </c>
      <c r="DJ609" s="1">
        <v>110</v>
      </c>
      <c r="DK609" s="1"/>
      <c r="DL609" s="1"/>
      <c r="DM609" s="1">
        <v>0.54700000000000004</v>
      </c>
      <c r="DN609" s="1">
        <v>0</v>
      </c>
      <c r="DO609" s="1">
        <v>0</v>
      </c>
      <c r="DP609" s="16">
        <f t="shared" si="229"/>
        <v>5.6282315259665978</v>
      </c>
    </row>
    <row r="610" spans="1:120" x14ac:dyDescent="0.2">
      <c r="A610" s="13">
        <v>64</v>
      </c>
      <c r="B610" s="13" t="s">
        <v>2199</v>
      </c>
      <c r="C610" s="13" t="s">
        <v>2200</v>
      </c>
      <c r="D610" s="13" t="s">
        <v>122</v>
      </c>
      <c r="E610" s="13" t="s">
        <v>123</v>
      </c>
      <c r="F610" s="1" t="s">
        <v>124</v>
      </c>
      <c r="G610" s="13">
        <v>74</v>
      </c>
      <c r="H610" s="13">
        <v>222</v>
      </c>
      <c r="I610" s="13" t="s">
        <v>150</v>
      </c>
      <c r="J610" s="13">
        <v>2008</v>
      </c>
      <c r="K610" s="13">
        <v>5</v>
      </c>
      <c r="L610" s="13">
        <v>128</v>
      </c>
      <c r="M610" s="13" t="s">
        <v>159</v>
      </c>
      <c r="N610" s="1">
        <v>24</v>
      </c>
      <c r="O610" s="13" t="s">
        <v>1935</v>
      </c>
      <c r="P610" s="13" t="s">
        <v>2201</v>
      </c>
      <c r="Q610" s="1" t="str">
        <f t="shared" si="207"/>
        <v>MTL</v>
      </c>
      <c r="R610" s="13" t="s">
        <v>214</v>
      </c>
      <c r="S610" s="1"/>
      <c r="T610" s="13" t="s">
        <v>173</v>
      </c>
      <c r="U610" s="13">
        <v>17</v>
      </c>
      <c r="V610" s="13">
        <v>0</v>
      </c>
      <c r="W610" s="13">
        <v>0</v>
      </c>
      <c r="X610" s="14">
        <v>0</v>
      </c>
      <c r="Y610" s="13">
        <v>0</v>
      </c>
      <c r="Z610" s="13">
        <v>0</v>
      </c>
      <c r="AA610" s="1">
        <v>10</v>
      </c>
      <c r="AB610" s="14">
        <v>3</v>
      </c>
      <c r="AC610" s="14">
        <v>8</v>
      </c>
      <c r="AD610" s="15">
        <f t="shared" si="208"/>
        <v>0</v>
      </c>
      <c r="AE610" s="15">
        <f t="shared" si="209"/>
        <v>0</v>
      </c>
      <c r="AF610" s="16">
        <v>215.11666666670001</v>
      </c>
      <c r="AG610" s="17">
        <f t="shared" si="210"/>
        <v>12.653921568629412</v>
      </c>
      <c r="AH610" s="29">
        <v>301</v>
      </c>
      <c r="AI610" s="17">
        <f t="shared" si="211"/>
        <v>17.705882352941178</v>
      </c>
      <c r="AJ610" s="19">
        <f t="shared" si="212"/>
        <v>0.71467331118504984</v>
      </c>
      <c r="AK610" s="20">
        <f>'Even Strength'!AA610+'Power Play'!R610+'Penalty Kill'!L610</f>
        <v>0</v>
      </c>
      <c r="AL610" s="19">
        <f t="shared" si="213"/>
        <v>0</v>
      </c>
      <c r="AM610" s="15">
        <f>IF(('Even Strength'!BR610+'Power Play'!AK610+'Penalty Kill'!AG610)&gt;0,V610/('Even Strength'!BR610+'Power Play'!AK610+'Penalty Kill'!AG610),0)</f>
        <v>0</v>
      </c>
      <c r="AN610" s="15">
        <f>IF(('Even Strength'!BR610+'Power Play'!AK610+'Penalty Kill'!AG610)&gt;0,W610/('Even Strength'!BR610+'Power Play'!AK610+'Penalty Kill'!AG610),0)</f>
        <v>0</v>
      </c>
      <c r="AO610" s="15">
        <f t="shared" si="214"/>
        <v>0</v>
      </c>
      <c r="AP610" s="13">
        <v>0</v>
      </c>
      <c r="AQ610" s="13">
        <v>0</v>
      </c>
      <c r="AR610" s="21">
        <f t="shared" si="215"/>
        <v>0</v>
      </c>
      <c r="AS610" s="22">
        <v>0</v>
      </c>
      <c r="AT610" s="1"/>
      <c r="AU610" s="1"/>
      <c r="AV610">
        <v>45</v>
      </c>
      <c r="AW610" s="13">
        <v>48</v>
      </c>
      <c r="AX610" s="13">
        <v>18</v>
      </c>
      <c r="AY610" s="13">
        <v>3</v>
      </c>
      <c r="AZ610" s="13">
        <v>10</v>
      </c>
      <c r="BA610" s="13">
        <v>0</v>
      </c>
      <c r="BB610" s="16">
        <f t="shared" si="216"/>
        <v>12.551328736342674</v>
      </c>
      <c r="BC610" s="17">
        <f t="shared" si="217"/>
        <v>13.388083985432186</v>
      </c>
      <c r="BD610" s="17">
        <f t="shared" si="218"/>
        <v>5.0205314945370692</v>
      </c>
      <c r="BE610" s="17">
        <f t="shared" si="219"/>
        <v>0.8367552490895116</v>
      </c>
      <c r="BF610" s="17">
        <f t="shared" si="220"/>
        <v>2.7891841636317052</v>
      </c>
      <c r="BG610" s="17">
        <f t="shared" si="221"/>
        <v>0</v>
      </c>
      <c r="BH610" s="13">
        <v>6</v>
      </c>
      <c r="BI610" s="13">
        <v>3</v>
      </c>
      <c r="BJ610" s="13">
        <v>0</v>
      </c>
      <c r="BK610" s="13">
        <v>0</v>
      </c>
      <c r="BL610" s="13">
        <v>0</v>
      </c>
      <c r="BM610" s="13">
        <v>0</v>
      </c>
      <c r="BN610" s="13">
        <f t="shared" si="222"/>
        <v>72</v>
      </c>
      <c r="BO610" s="16">
        <v>-2.0449999999999999</v>
      </c>
      <c r="BP610" s="1"/>
      <c r="BQ610" s="1"/>
      <c r="BR610" s="23" t="str">
        <f t="shared" si="223"/>
        <v xml:space="preserve"> </v>
      </c>
      <c r="BS610" s="1"/>
      <c r="BT610" s="13">
        <v>0</v>
      </c>
      <c r="BU610" s="13">
        <v>5</v>
      </c>
      <c r="BV610" s="13">
        <v>0</v>
      </c>
      <c r="BW610" s="13">
        <v>0</v>
      </c>
      <c r="BX610" s="13">
        <v>0</v>
      </c>
      <c r="BY610" s="13">
        <v>0</v>
      </c>
      <c r="BZ610" s="13">
        <v>0</v>
      </c>
      <c r="CA610" s="13">
        <v>0</v>
      </c>
      <c r="CB610" s="23">
        <f t="shared" si="224"/>
        <v>0</v>
      </c>
      <c r="CC610" s="16">
        <v>-0.30000000000000004</v>
      </c>
      <c r="CD610" s="16">
        <v>0.5</v>
      </c>
      <c r="CE610" s="16">
        <v>0.2</v>
      </c>
      <c r="CF610" s="24">
        <f t="shared" si="225"/>
        <v>1.1764705882352941E-2</v>
      </c>
      <c r="CG610" s="24">
        <f t="shared" si="226"/>
        <v>5.578368327263411E-2</v>
      </c>
      <c r="CH610" s="25">
        <v>2</v>
      </c>
      <c r="CI610" s="16">
        <v>3.7</v>
      </c>
      <c r="CJ610" s="16">
        <v>4.5999999999999996</v>
      </c>
      <c r="CK610" s="16">
        <v>-1.3</v>
      </c>
      <c r="CL610" s="16">
        <v>-0.9</v>
      </c>
      <c r="CM610" s="16">
        <v>0.4</v>
      </c>
      <c r="CN610" s="16">
        <v>0</v>
      </c>
      <c r="CO610" s="16">
        <v>-0.5</v>
      </c>
      <c r="CP610" s="26">
        <f t="shared" si="227"/>
        <v>-2.9411764705882353E-2</v>
      </c>
      <c r="CQ610" s="26">
        <f t="shared" si="228"/>
        <v>-0.13945920818158525</v>
      </c>
      <c r="CR610" s="13">
        <v>0</v>
      </c>
      <c r="CS610" s="13">
        <v>0</v>
      </c>
      <c r="CT610" s="13">
        <v>0</v>
      </c>
      <c r="CU610" s="13">
        <v>0</v>
      </c>
      <c r="CV610" s="13">
        <v>-0.18</v>
      </c>
      <c r="CW610" s="13">
        <v>-0.04</v>
      </c>
      <c r="CX610" s="13">
        <v>-1.04</v>
      </c>
      <c r="CY610" s="13">
        <v>1.77</v>
      </c>
      <c r="CZ610" s="13">
        <v>-0.33</v>
      </c>
      <c r="DA610" s="13">
        <v>0.18</v>
      </c>
      <c r="DB610" s="27">
        <v>3.8</v>
      </c>
      <c r="DC610" s="27">
        <v>-30.65</v>
      </c>
      <c r="DD610" s="27">
        <v>34.44</v>
      </c>
      <c r="DE610" s="27">
        <v>9.9</v>
      </c>
      <c r="DF610" s="27">
        <v>5.86</v>
      </c>
      <c r="DG610" s="27">
        <v>-16.53</v>
      </c>
      <c r="DH610" s="27">
        <v>22.39</v>
      </c>
      <c r="DI610" s="27">
        <v>6.44</v>
      </c>
      <c r="DJ610" s="1">
        <v>45</v>
      </c>
      <c r="DK610" s="1"/>
      <c r="DL610" s="1"/>
      <c r="DM610" s="1">
        <v>0.13600000000000001</v>
      </c>
      <c r="DN610" s="1">
        <v>0</v>
      </c>
      <c r="DO610" s="1">
        <v>0</v>
      </c>
      <c r="DP610" s="16">
        <f t="shared" si="229"/>
        <v>-0.50624571036376109</v>
      </c>
    </row>
    <row r="611" spans="1:120" x14ac:dyDescent="0.2">
      <c r="A611" s="13">
        <v>8</v>
      </c>
      <c r="B611" s="13" t="s">
        <v>2202</v>
      </c>
      <c r="C611" s="13" t="s">
        <v>2203</v>
      </c>
      <c r="D611" s="13" t="s">
        <v>613</v>
      </c>
      <c r="E611" s="13" t="s">
        <v>123</v>
      </c>
      <c r="F611" s="1" t="s">
        <v>124</v>
      </c>
      <c r="G611" s="13">
        <v>71</v>
      </c>
      <c r="H611" s="13">
        <v>190</v>
      </c>
      <c r="I611" s="13" t="s">
        <v>150</v>
      </c>
      <c r="J611" s="13">
        <v>2003</v>
      </c>
      <c r="K611" s="13">
        <v>7</v>
      </c>
      <c r="L611" s="13">
        <v>205</v>
      </c>
      <c r="M611" s="1"/>
      <c r="N611" s="1">
        <v>30</v>
      </c>
      <c r="O611" s="13" t="s">
        <v>755</v>
      </c>
      <c r="P611" s="13" t="s">
        <v>2204</v>
      </c>
      <c r="Q611" s="1" t="str">
        <f t="shared" si="207"/>
        <v>SJS</v>
      </c>
      <c r="R611" s="13" t="s">
        <v>554</v>
      </c>
      <c r="S611" s="1"/>
      <c r="T611" s="13" t="s">
        <v>146</v>
      </c>
      <c r="U611" s="13">
        <v>82</v>
      </c>
      <c r="V611" s="13">
        <v>37</v>
      </c>
      <c r="W611" s="13">
        <v>33</v>
      </c>
      <c r="X611" s="14">
        <v>22</v>
      </c>
      <c r="Y611" s="13">
        <v>70</v>
      </c>
      <c r="Z611" s="13">
        <v>12</v>
      </c>
      <c r="AA611" s="1">
        <v>261</v>
      </c>
      <c r="AB611" s="14">
        <v>97</v>
      </c>
      <c r="AC611" s="14">
        <v>81</v>
      </c>
      <c r="AD611" s="15">
        <f t="shared" si="208"/>
        <v>0.1417624521072797</v>
      </c>
      <c r="AE611" s="15">
        <f t="shared" si="209"/>
        <v>8.4282460136674259E-2</v>
      </c>
      <c r="AF611" s="16">
        <v>1650.25</v>
      </c>
      <c r="AG611" s="17">
        <f t="shared" si="210"/>
        <v>20.125</v>
      </c>
      <c r="AH611" s="29">
        <v>2207</v>
      </c>
      <c r="AI611" s="17">
        <f t="shared" si="211"/>
        <v>26.914634146341463</v>
      </c>
      <c r="AJ611" s="19">
        <f t="shared" si="212"/>
        <v>0.7477344811961939</v>
      </c>
      <c r="AK611" s="20">
        <f>'Even Strength'!AA611+'Power Play'!R611+'Penalty Kill'!L611</f>
        <v>192.32653061224488</v>
      </c>
      <c r="AL611" s="19">
        <f t="shared" si="213"/>
        <v>6.9926325324858007</v>
      </c>
      <c r="AM611" s="15">
        <f>IF(('Even Strength'!BR611+'Power Play'!AK611+'Penalty Kill'!AG611)&gt;0,V611/('Even Strength'!BR611+'Power Play'!AK611+'Penalty Kill'!AG611),0)</f>
        <v>0.40659340659340659</v>
      </c>
      <c r="AN611" s="15">
        <f>IF(('Even Strength'!BR611+'Power Play'!AK611+'Penalty Kill'!AG611)&gt;0,W611/('Even Strength'!BR611+'Power Play'!AK611+'Penalty Kill'!AG611),0)</f>
        <v>0.36263736263736263</v>
      </c>
      <c r="AO611" s="15">
        <f t="shared" si="214"/>
        <v>0.76923076923076916</v>
      </c>
      <c r="AP611" s="13">
        <v>642</v>
      </c>
      <c r="AQ611" s="13">
        <v>505</v>
      </c>
      <c r="AR611" s="21">
        <f t="shared" si="215"/>
        <v>0.55972101133391461</v>
      </c>
      <c r="AS611" s="22">
        <v>22</v>
      </c>
      <c r="AT611" s="13">
        <v>11</v>
      </c>
      <c r="AU611" s="13">
        <v>6</v>
      </c>
      <c r="AV611">
        <v>77</v>
      </c>
      <c r="AW611" s="13">
        <v>97</v>
      </c>
      <c r="AX611" s="13">
        <v>86</v>
      </c>
      <c r="AY611" s="13">
        <v>98</v>
      </c>
      <c r="AZ611" s="13">
        <v>64</v>
      </c>
      <c r="BA611" s="13">
        <v>57</v>
      </c>
      <c r="BB611" s="16">
        <f t="shared" si="216"/>
        <v>2.7995758218451749</v>
      </c>
      <c r="BC611" s="17">
        <f t="shared" si="217"/>
        <v>3.5267383729737918</v>
      </c>
      <c r="BD611" s="17">
        <f t="shared" si="218"/>
        <v>3.1267989698530525</v>
      </c>
      <c r="BE611" s="17">
        <f t="shared" si="219"/>
        <v>3.5630965005302229</v>
      </c>
      <c r="BF611" s="17">
        <f t="shared" si="220"/>
        <v>2.3269201636115739</v>
      </c>
      <c r="BG611" s="17">
        <f t="shared" si="221"/>
        <v>2.0724132707165581</v>
      </c>
      <c r="BH611" s="13">
        <v>29</v>
      </c>
      <c r="BI611" s="13">
        <v>11</v>
      </c>
      <c r="BJ611" s="13">
        <v>1</v>
      </c>
      <c r="BK611" s="13">
        <v>0</v>
      </c>
      <c r="BL611" s="13">
        <v>0</v>
      </c>
      <c r="BM611" s="13">
        <v>0</v>
      </c>
      <c r="BN611" s="13">
        <f t="shared" si="222"/>
        <v>213</v>
      </c>
      <c r="BO611" s="16">
        <v>9.4920000000000009</v>
      </c>
      <c r="BP611" s="13">
        <v>9</v>
      </c>
      <c r="BQ611" s="13">
        <v>2</v>
      </c>
      <c r="BR611" s="23">
        <f t="shared" si="223"/>
        <v>0.22222222222222221</v>
      </c>
      <c r="BS611" s="13">
        <v>1</v>
      </c>
      <c r="BT611" s="13">
        <v>6</v>
      </c>
      <c r="BU611" s="13">
        <v>15</v>
      </c>
      <c r="BV611" s="13">
        <v>0</v>
      </c>
      <c r="BW611" s="13">
        <v>1</v>
      </c>
      <c r="BX611" s="13">
        <v>5</v>
      </c>
      <c r="BY611" s="13">
        <v>1</v>
      </c>
      <c r="BZ611" s="13">
        <v>0</v>
      </c>
      <c r="CA611" s="13">
        <v>1</v>
      </c>
      <c r="CB611" s="23">
        <f t="shared" si="224"/>
        <v>1</v>
      </c>
      <c r="CC611" s="16">
        <v>7.3</v>
      </c>
      <c r="CD611" s="16">
        <v>2.4</v>
      </c>
      <c r="CE611" s="16">
        <v>9.6999999999999993</v>
      </c>
      <c r="CF611" s="24">
        <f t="shared" si="225"/>
        <v>0.11829268292682926</v>
      </c>
      <c r="CG611" s="24">
        <f t="shared" si="226"/>
        <v>0.35267383729737917</v>
      </c>
      <c r="CH611" s="25">
        <v>7</v>
      </c>
      <c r="CI611" s="16">
        <v>38.5</v>
      </c>
      <c r="CJ611" s="16">
        <v>33.200000000000003</v>
      </c>
      <c r="CK611" s="16">
        <v>17.5</v>
      </c>
      <c r="CL611" s="16">
        <v>13.1</v>
      </c>
      <c r="CM611" s="16">
        <v>4.5999999999999996</v>
      </c>
      <c r="CN611" s="16">
        <v>-0.60000000000000009</v>
      </c>
      <c r="CO611" s="16">
        <v>17.100000000000001</v>
      </c>
      <c r="CP611" s="26">
        <f t="shared" si="227"/>
        <v>0.20853658536585368</v>
      </c>
      <c r="CQ611" s="26">
        <f t="shared" si="228"/>
        <v>0.62172398121496752</v>
      </c>
      <c r="CR611" s="13">
        <v>6</v>
      </c>
      <c r="CS611" s="13">
        <v>5</v>
      </c>
      <c r="CT611" s="13">
        <v>2</v>
      </c>
      <c r="CU611" s="13">
        <v>1.27</v>
      </c>
      <c r="CV611" s="13">
        <v>0.02</v>
      </c>
      <c r="CW611" s="13">
        <v>2.92</v>
      </c>
      <c r="CX611" s="13">
        <v>17.52</v>
      </c>
      <c r="CY611" s="13">
        <v>3.37</v>
      </c>
      <c r="CZ611" s="13">
        <v>6.13</v>
      </c>
      <c r="DA611" s="13">
        <v>31.23</v>
      </c>
      <c r="DB611" s="27">
        <v>52.26</v>
      </c>
      <c r="DC611" s="27">
        <v>-120.31</v>
      </c>
      <c r="DD611" s="27">
        <v>172.57</v>
      </c>
      <c r="DE611" s="27">
        <v>8.8699999999999992</v>
      </c>
      <c r="DF611" s="27">
        <v>37.32</v>
      </c>
      <c r="DG611" s="27">
        <v>-112.09</v>
      </c>
      <c r="DH611" s="27">
        <v>149.4</v>
      </c>
      <c r="DI611" s="27">
        <v>7.68</v>
      </c>
      <c r="DJ611" s="1">
        <v>186</v>
      </c>
      <c r="DK611" s="1"/>
      <c r="DL611" s="1"/>
      <c r="DM611" s="1">
        <v>6</v>
      </c>
      <c r="DN611" s="1">
        <v>0</v>
      </c>
      <c r="DO611" s="1">
        <v>0</v>
      </c>
      <c r="DP611" s="16">
        <f t="shared" si="229"/>
        <v>5.5042553191489372</v>
      </c>
    </row>
    <row r="612" spans="1:120" x14ac:dyDescent="0.2">
      <c r="A612" s="13">
        <v>70</v>
      </c>
      <c r="B612" s="13" t="s">
        <v>2205</v>
      </c>
      <c r="C612" s="13" t="s">
        <v>1484</v>
      </c>
      <c r="D612" s="13" t="s">
        <v>158</v>
      </c>
      <c r="E612" s="13" t="s">
        <v>141</v>
      </c>
      <c r="F612" s="1" t="s">
        <v>142</v>
      </c>
      <c r="G612" s="13">
        <v>73</v>
      </c>
      <c r="H612" s="13">
        <v>200</v>
      </c>
      <c r="I612" s="13" t="s">
        <v>125</v>
      </c>
      <c r="J612" s="13">
        <v>2012</v>
      </c>
      <c r="K612" s="13">
        <v>1</v>
      </c>
      <c r="L612" s="13">
        <v>30</v>
      </c>
      <c r="M612" s="13" t="s">
        <v>159</v>
      </c>
      <c r="N612" s="1">
        <v>22</v>
      </c>
      <c r="O612" s="13" t="s">
        <v>1245</v>
      </c>
      <c r="P612" s="13" t="s">
        <v>2206</v>
      </c>
      <c r="Q612" s="1" t="str">
        <f t="shared" si="207"/>
        <v>LAK</v>
      </c>
      <c r="R612" s="13" t="s">
        <v>206</v>
      </c>
      <c r="S612" s="1"/>
      <c r="T612" s="13" t="s">
        <v>129</v>
      </c>
      <c r="U612" s="13">
        <v>42</v>
      </c>
      <c r="V612" s="13">
        <v>12</v>
      </c>
      <c r="W612" s="13">
        <v>4</v>
      </c>
      <c r="X612" s="14">
        <v>2</v>
      </c>
      <c r="Y612" s="13">
        <v>16</v>
      </c>
      <c r="Z612" s="13">
        <v>14</v>
      </c>
      <c r="AA612" s="1">
        <v>68</v>
      </c>
      <c r="AB612" s="14">
        <v>38</v>
      </c>
      <c r="AC612" s="14">
        <v>25</v>
      </c>
      <c r="AD612" s="15">
        <f t="shared" si="208"/>
        <v>0.17647058823529413</v>
      </c>
      <c r="AE612" s="15">
        <f t="shared" si="209"/>
        <v>9.1603053435114504E-2</v>
      </c>
      <c r="AF612" s="16">
        <v>558.26666666669996</v>
      </c>
      <c r="AG612" s="17">
        <f t="shared" si="210"/>
        <v>13.292063492064285</v>
      </c>
      <c r="AH612" s="29">
        <v>753</v>
      </c>
      <c r="AI612" s="17">
        <f t="shared" si="211"/>
        <v>17.928571428571427</v>
      </c>
      <c r="AJ612" s="19">
        <f t="shared" si="212"/>
        <v>0.74138999557330676</v>
      </c>
      <c r="AK612" s="20">
        <f>'Even Strength'!AA612+'Power Play'!R612+'Penalty Kill'!L612</f>
        <v>22.25</v>
      </c>
      <c r="AL612" s="19">
        <f t="shared" si="213"/>
        <v>2.3913303080963466</v>
      </c>
      <c r="AM612" s="15">
        <f>IF(('Even Strength'!BR612+'Power Play'!AK612+'Penalty Kill'!AG612)&gt;0,V612/('Even Strength'!BR612+'Power Play'!AK612+'Penalty Kill'!AG612),0)</f>
        <v>0.4</v>
      </c>
      <c r="AN612" s="15">
        <f>IF(('Even Strength'!BR612+'Power Play'!AK612+'Penalty Kill'!AG612)&gt;0,W612/('Even Strength'!BR612+'Power Play'!AK612+'Penalty Kill'!AG612),0)</f>
        <v>0.13333333333333333</v>
      </c>
      <c r="AO612" s="15">
        <f t="shared" si="214"/>
        <v>0.53333333333333333</v>
      </c>
      <c r="AP612" s="13">
        <v>5</v>
      </c>
      <c r="AQ612" s="13">
        <v>3</v>
      </c>
      <c r="AR612" s="21">
        <f t="shared" si="215"/>
        <v>0.625</v>
      </c>
      <c r="AS612" s="22">
        <v>0.30000000000000004</v>
      </c>
      <c r="AT612" s="1"/>
      <c r="AU612" s="1"/>
      <c r="AV612">
        <v>46</v>
      </c>
      <c r="AW612" s="13">
        <v>46</v>
      </c>
      <c r="AX612" s="13">
        <v>9</v>
      </c>
      <c r="AY612" s="13">
        <v>38</v>
      </c>
      <c r="AZ612" s="13">
        <v>14</v>
      </c>
      <c r="BA612" s="13">
        <v>18</v>
      </c>
      <c r="BB612" s="16">
        <f t="shared" si="216"/>
        <v>4.9438738953902002</v>
      </c>
      <c r="BC612" s="17">
        <f t="shared" si="217"/>
        <v>4.9438738953902002</v>
      </c>
      <c r="BD612" s="17">
        <f t="shared" si="218"/>
        <v>0.9672796751850391</v>
      </c>
      <c r="BE612" s="17">
        <f t="shared" si="219"/>
        <v>4.0840697396701646</v>
      </c>
      <c r="BF612" s="17">
        <f t="shared" si="220"/>
        <v>1.5046572725100609</v>
      </c>
      <c r="BG612" s="17">
        <f t="shared" si="221"/>
        <v>1.9345593503700782</v>
      </c>
      <c r="BH612" s="13">
        <v>14</v>
      </c>
      <c r="BI612" s="13">
        <v>7</v>
      </c>
      <c r="BJ612" s="13">
        <v>0</v>
      </c>
      <c r="BK612" s="13">
        <v>0</v>
      </c>
      <c r="BL612" s="13">
        <v>0</v>
      </c>
      <c r="BM612" s="13">
        <v>0</v>
      </c>
      <c r="BN612" s="13">
        <f t="shared" si="222"/>
        <v>69</v>
      </c>
      <c r="BO612" s="16">
        <v>-1.9180000000000001</v>
      </c>
      <c r="BP612" s="1"/>
      <c r="BQ612" s="1"/>
      <c r="BR612" s="23" t="str">
        <f t="shared" si="223"/>
        <v xml:space="preserve"> </v>
      </c>
      <c r="BS612" s="1"/>
      <c r="BT612" s="13">
        <v>3</v>
      </c>
      <c r="BU612" s="13">
        <v>12</v>
      </c>
      <c r="BV612" s="13">
        <v>0</v>
      </c>
      <c r="BW612" s="13">
        <v>0</v>
      </c>
      <c r="BX612" s="13">
        <v>3</v>
      </c>
      <c r="BY612" s="13">
        <v>1</v>
      </c>
      <c r="BZ612" s="13">
        <v>0</v>
      </c>
      <c r="CA612" s="13">
        <v>0</v>
      </c>
      <c r="CB612" s="23">
        <f t="shared" si="224"/>
        <v>0</v>
      </c>
      <c r="CC612" s="16">
        <v>1.6</v>
      </c>
      <c r="CD612" s="16">
        <v>1.3</v>
      </c>
      <c r="CE612" s="16">
        <v>2.8</v>
      </c>
      <c r="CF612" s="24">
        <f t="shared" si="225"/>
        <v>6.6666666666666666E-2</v>
      </c>
      <c r="CG612" s="24">
        <f t="shared" si="226"/>
        <v>0.30093145450201209</v>
      </c>
      <c r="CH612" s="25">
        <v>1</v>
      </c>
      <c r="CI612" s="16">
        <v>12.9</v>
      </c>
      <c r="CJ612" s="16">
        <v>12.2</v>
      </c>
      <c r="CK612" s="16">
        <v>12.5</v>
      </c>
      <c r="CL612" s="16">
        <v>1.8</v>
      </c>
      <c r="CM612" s="16">
        <v>2.9</v>
      </c>
      <c r="CN612" s="16">
        <v>0</v>
      </c>
      <c r="CO612" s="16">
        <v>4.7</v>
      </c>
      <c r="CP612" s="26">
        <f t="shared" si="227"/>
        <v>0.11190476190476191</v>
      </c>
      <c r="CQ612" s="26">
        <f t="shared" si="228"/>
        <v>0.50513494148552041</v>
      </c>
      <c r="CR612" s="13">
        <v>1</v>
      </c>
      <c r="CS612" s="13">
        <v>1</v>
      </c>
      <c r="CT612" s="13">
        <v>2</v>
      </c>
      <c r="CU612" s="13">
        <v>0.02</v>
      </c>
      <c r="CV612" s="13">
        <v>-0.28000000000000003</v>
      </c>
      <c r="CW612" s="13">
        <v>0.47</v>
      </c>
      <c r="CX612" s="13">
        <v>3.28</v>
      </c>
      <c r="CY612" s="13">
        <v>-1.33</v>
      </c>
      <c r="CZ612" s="13">
        <v>4.3099999999999996</v>
      </c>
      <c r="DA612" s="13">
        <v>6.47</v>
      </c>
      <c r="DB612" s="27">
        <v>64.28</v>
      </c>
      <c r="DC612" s="27">
        <v>30.23</v>
      </c>
      <c r="DD612" s="27">
        <v>34.049999999999997</v>
      </c>
      <c r="DE612" s="27">
        <v>4.45</v>
      </c>
      <c r="DF612" s="27">
        <v>69.56</v>
      </c>
      <c r="DG612" s="27">
        <v>37.799999999999997</v>
      </c>
      <c r="DH612" s="27">
        <v>31.75</v>
      </c>
      <c r="DI612" s="27">
        <v>4.1500000000000004</v>
      </c>
      <c r="DJ612" s="1">
        <v>186</v>
      </c>
      <c r="DK612" s="28">
        <v>40</v>
      </c>
      <c r="DL612" s="28" t="s">
        <v>1243</v>
      </c>
      <c r="DM612" s="1">
        <v>0.92500000000000004</v>
      </c>
      <c r="DN612" s="1">
        <v>0.45100000000000001</v>
      </c>
      <c r="DO612" s="1">
        <v>0.14699999999999999</v>
      </c>
      <c r="DP612" s="16">
        <f t="shared" si="229"/>
        <v>3.9021276595744681</v>
      </c>
    </row>
    <row r="613" spans="1:120" x14ac:dyDescent="0.2">
      <c r="A613" s="13">
        <v>14</v>
      </c>
      <c r="B613" s="13" t="s">
        <v>2207</v>
      </c>
      <c r="C613" s="13" t="s">
        <v>2022</v>
      </c>
      <c r="D613" s="13" t="s">
        <v>158</v>
      </c>
      <c r="E613" s="13" t="s">
        <v>141</v>
      </c>
      <c r="F613" s="1" t="s">
        <v>142</v>
      </c>
      <c r="G613" s="13">
        <v>75</v>
      </c>
      <c r="H613" s="13">
        <v>235</v>
      </c>
      <c r="I613" s="13" t="s">
        <v>150</v>
      </c>
      <c r="J613" s="13">
        <v>2007</v>
      </c>
      <c r="K613" s="13">
        <v>6</v>
      </c>
      <c r="L613" s="13">
        <v>160</v>
      </c>
      <c r="M613" s="1"/>
      <c r="N613" s="1">
        <v>25</v>
      </c>
      <c r="O613" s="13" t="s">
        <v>420</v>
      </c>
      <c r="P613" s="13" t="s">
        <v>2208</v>
      </c>
      <c r="Q613" s="1" t="str">
        <f t="shared" si="207"/>
        <v>WPG</v>
      </c>
      <c r="R613" s="13" t="s">
        <v>584</v>
      </c>
      <c r="S613" s="1"/>
      <c r="T613" s="13" t="s">
        <v>154</v>
      </c>
      <c r="U613" s="13">
        <v>49</v>
      </c>
      <c r="V613" s="13">
        <v>1</v>
      </c>
      <c r="W613" s="13">
        <v>1</v>
      </c>
      <c r="X613" s="14">
        <v>1</v>
      </c>
      <c r="Y613" s="13">
        <v>2</v>
      </c>
      <c r="Z613" s="13">
        <v>-3</v>
      </c>
      <c r="AA613" s="1">
        <v>23</v>
      </c>
      <c r="AB613" s="14">
        <v>9</v>
      </c>
      <c r="AC613" s="14">
        <v>10</v>
      </c>
      <c r="AD613" s="15">
        <f t="shared" si="208"/>
        <v>4.3478260869565216E-2</v>
      </c>
      <c r="AE613" s="15">
        <f t="shared" si="209"/>
        <v>2.3809523809523808E-2</v>
      </c>
      <c r="AF613" s="16">
        <v>287.96666666670001</v>
      </c>
      <c r="AG613" s="17">
        <f t="shared" si="210"/>
        <v>5.8768707483</v>
      </c>
      <c r="AH613" s="29">
        <v>442</v>
      </c>
      <c r="AI613" s="17">
        <f t="shared" si="211"/>
        <v>9.0204081632653068</v>
      </c>
      <c r="AJ613" s="19">
        <f t="shared" si="212"/>
        <v>0.65150829562601809</v>
      </c>
      <c r="AK613" s="20">
        <f>'Even Strength'!AA613+'Power Play'!R613+'Penalty Kill'!L613</f>
        <v>14.714285714285715</v>
      </c>
      <c r="AL613" s="19">
        <f t="shared" si="213"/>
        <v>3.0658310320304691</v>
      </c>
      <c r="AM613" s="15">
        <f>IF(('Even Strength'!BR613+'Power Play'!AK613+'Penalty Kill'!AG613)&gt;0,V613/('Even Strength'!BR613+'Power Play'!AK613+'Penalty Kill'!AG613),0)</f>
        <v>0.14285714285714285</v>
      </c>
      <c r="AN613" s="15">
        <f>IF(('Even Strength'!BR613+'Power Play'!AK613+'Penalty Kill'!AG613)&gt;0,W613/('Even Strength'!BR613+'Power Play'!AK613+'Penalty Kill'!AG613),0)</f>
        <v>0.14285714285714285</v>
      </c>
      <c r="AO613" s="15">
        <f t="shared" si="214"/>
        <v>0.2857142857142857</v>
      </c>
      <c r="AP613" s="13">
        <v>0</v>
      </c>
      <c r="AQ613" s="13">
        <v>1</v>
      </c>
      <c r="AR613" s="21">
        <f t="shared" si="215"/>
        <v>0</v>
      </c>
      <c r="AS613" s="22">
        <v>0</v>
      </c>
      <c r="AT613" s="1"/>
      <c r="AU613" s="1"/>
      <c r="AV613">
        <v>41</v>
      </c>
      <c r="AW613" s="13">
        <v>100</v>
      </c>
      <c r="AX613" s="13">
        <v>5</v>
      </c>
      <c r="AY613" s="13">
        <v>9</v>
      </c>
      <c r="AZ613" s="13">
        <v>11</v>
      </c>
      <c r="BA613" s="13">
        <v>4</v>
      </c>
      <c r="BB613" s="16">
        <f t="shared" si="216"/>
        <v>8.5426553999295578</v>
      </c>
      <c r="BC613" s="17">
        <f t="shared" si="217"/>
        <v>20.835744877876973</v>
      </c>
      <c r="BD613" s="17">
        <f t="shared" si="218"/>
        <v>1.0417872438938485</v>
      </c>
      <c r="BE613" s="17">
        <f t="shared" si="219"/>
        <v>1.8752170390089276</v>
      </c>
      <c r="BF613" s="17">
        <f t="shared" si="220"/>
        <v>2.291931936566467</v>
      </c>
      <c r="BG613" s="17">
        <f t="shared" si="221"/>
        <v>0.83342979511507886</v>
      </c>
      <c r="BH613" s="13">
        <v>86</v>
      </c>
      <c r="BI613" s="13">
        <v>13</v>
      </c>
      <c r="BJ613" s="13">
        <v>6</v>
      </c>
      <c r="BK613" s="13">
        <v>3</v>
      </c>
      <c r="BL613" s="13">
        <v>0</v>
      </c>
      <c r="BM613" s="13">
        <v>0</v>
      </c>
      <c r="BN613" s="13">
        <f t="shared" si="222"/>
        <v>197</v>
      </c>
      <c r="BO613" s="16">
        <v>-5.4989999999999997</v>
      </c>
      <c r="BP613" s="1"/>
      <c r="BQ613" s="1"/>
      <c r="BR613" s="23" t="str">
        <f t="shared" si="223"/>
        <v xml:space="preserve"> </v>
      </c>
      <c r="BS613" s="1"/>
      <c r="BT613" s="13">
        <v>0</v>
      </c>
      <c r="BU613" s="13">
        <v>16</v>
      </c>
      <c r="BV613" s="13">
        <v>0</v>
      </c>
      <c r="BW613" s="13">
        <v>0</v>
      </c>
      <c r="BX613" s="13">
        <v>0</v>
      </c>
      <c r="BY613" s="13">
        <v>0</v>
      </c>
      <c r="BZ613" s="13">
        <v>0</v>
      </c>
      <c r="CA613" s="13">
        <v>0</v>
      </c>
      <c r="CB613" s="23">
        <f t="shared" si="224"/>
        <v>0</v>
      </c>
      <c r="CC613" s="16">
        <v>-0.5</v>
      </c>
      <c r="CD613" s="16">
        <v>0.2</v>
      </c>
      <c r="CE613" s="16">
        <v>-0.30000000000000004</v>
      </c>
      <c r="CF613" s="24">
        <f t="shared" si="225"/>
        <v>-6.1224489795918373E-3</v>
      </c>
      <c r="CG613" s="24">
        <f t="shared" si="226"/>
        <v>-6.250723463363092E-2</v>
      </c>
      <c r="CH613" s="25">
        <v>2</v>
      </c>
      <c r="CI613" s="16">
        <v>6.5</v>
      </c>
      <c r="CJ613" s="16">
        <v>6.6</v>
      </c>
      <c r="CK613" s="16">
        <v>-4.2</v>
      </c>
      <c r="CL613" s="16">
        <v>-2.1</v>
      </c>
      <c r="CM613" s="16">
        <v>0.5</v>
      </c>
      <c r="CN613" s="16">
        <v>0</v>
      </c>
      <c r="CO613" s="16">
        <v>-1.6</v>
      </c>
      <c r="CP613" s="26">
        <f t="shared" si="227"/>
        <v>-3.2653061224489799E-2</v>
      </c>
      <c r="CQ613" s="26">
        <f t="shared" si="228"/>
        <v>-0.33337191804603161</v>
      </c>
      <c r="CR613" s="13">
        <v>0</v>
      </c>
      <c r="CS613" s="13">
        <v>0</v>
      </c>
      <c r="CT613" s="13">
        <v>0</v>
      </c>
      <c r="CU613" s="13">
        <v>0</v>
      </c>
      <c r="CV613" s="13">
        <v>0.28999999999999998</v>
      </c>
      <c r="CW613" s="13">
        <v>-1.24</v>
      </c>
      <c r="CX613" s="13">
        <v>-0.96</v>
      </c>
      <c r="CY613" s="13">
        <v>2.06</v>
      </c>
      <c r="CZ613" s="13">
        <v>-1.18</v>
      </c>
      <c r="DA613" s="13">
        <v>-1.03</v>
      </c>
      <c r="DB613" s="27">
        <v>16.079999999999998</v>
      </c>
      <c r="DC613" s="27">
        <v>-9.69</v>
      </c>
      <c r="DD613" s="27">
        <v>25.77</v>
      </c>
      <c r="DE613" s="27">
        <v>5.52</v>
      </c>
      <c r="DF613" s="27">
        <v>14.15</v>
      </c>
      <c r="DG613" s="27">
        <v>9.19</v>
      </c>
      <c r="DH613" s="27">
        <v>4.97</v>
      </c>
      <c r="DI613" s="27">
        <v>1.06</v>
      </c>
      <c r="DJ613" s="1">
        <v>186</v>
      </c>
      <c r="DK613" s="28">
        <v>9</v>
      </c>
      <c r="DL613" s="28" t="s">
        <v>379</v>
      </c>
      <c r="DM613" s="1">
        <v>0.56200000000000006</v>
      </c>
      <c r="DN613" s="1">
        <v>6.2E-2</v>
      </c>
      <c r="DO613" s="1">
        <v>0</v>
      </c>
      <c r="DP613" s="16">
        <f t="shared" si="229"/>
        <v>-1.6255319148936171</v>
      </c>
    </row>
    <row r="614" spans="1:120" x14ac:dyDescent="0.2">
      <c r="A614" s="13">
        <v>50</v>
      </c>
      <c r="B614" s="13" t="s">
        <v>2209</v>
      </c>
      <c r="C614" s="13" t="s">
        <v>889</v>
      </c>
      <c r="D614" s="13" t="s">
        <v>158</v>
      </c>
      <c r="E614" s="13" t="s">
        <v>141</v>
      </c>
      <c r="F614" s="1" t="s">
        <v>142</v>
      </c>
      <c r="G614" s="13">
        <v>73</v>
      </c>
      <c r="H614" s="13">
        <v>187</v>
      </c>
      <c r="I614" s="13" t="s">
        <v>125</v>
      </c>
      <c r="J614" s="13">
        <v>2011</v>
      </c>
      <c r="K614" s="13">
        <v>1</v>
      </c>
      <c r="L614" s="13">
        <v>25</v>
      </c>
      <c r="M614" s="13" t="s">
        <v>159</v>
      </c>
      <c r="N614" s="1">
        <v>21</v>
      </c>
      <c r="O614" s="13" t="s">
        <v>2210</v>
      </c>
      <c r="P614" s="13" t="s">
        <v>2211</v>
      </c>
      <c r="Q614" s="1" t="str">
        <f t="shared" si="207"/>
        <v>TOR</v>
      </c>
      <c r="R614" s="13" t="s">
        <v>249</v>
      </c>
      <c r="S614" s="1"/>
      <c r="T614" s="13" t="s">
        <v>173</v>
      </c>
      <c r="U614" s="13">
        <v>9</v>
      </c>
      <c r="V614" s="13">
        <v>0</v>
      </c>
      <c r="W614" s="13">
        <v>3</v>
      </c>
      <c r="X614" s="14">
        <v>3</v>
      </c>
      <c r="Y614" s="13">
        <v>3</v>
      </c>
      <c r="Z614" s="13">
        <v>-4</v>
      </c>
      <c r="AA614" s="1">
        <v>13</v>
      </c>
      <c r="AB614" s="14">
        <v>4</v>
      </c>
      <c r="AC614" s="14">
        <v>7</v>
      </c>
      <c r="AD614" s="15">
        <f t="shared" si="208"/>
        <v>0</v>
      </c>
      <c r="AE614" s="15">
        <f t="shared" si="209"/>
        <v>0</v>
      </c>
      <c r="AF614" s="16">
        <v>162.69999999999999</v>
      </c>
      <c r="AG614" s="17">
        <f t="shared" si="210"/>
        <v>18.077777777777776</v>
      </c>
      <c r="AH614" s="29">
        <v>223</v>
      </c>
      <c r="AI614" s="17">
        <f t="shared" si="211"/>
        <v>24.777777777777779</v>
      </c>
      <c r="AJ614" s="19">
        <f t="shared" si="212"/>
        <v>0.72959641255605379</v>
      </c>
      <c r="AK614" s="20">
        <f>'Even Strength'!AA614+'Power Play'!R614+'Penalty Kill'!L614</f>
        <v>29.25</v>
      </c>
      <c r="AL614" s="19">
        <f t="shared" si="213"/>
        <v>10.786724031960663</v>
      </c>
      <c r="AM614" s="15">
        <f>IF(('Even Strength'!BR614+'Power Play'!AK614+'Penalty Kill'!AG614)&gt;0,V614/('Even Strength'!BR614+'Power Play'!AK614+'Penalty Kill'!AG614),0)</f>
        <v>0</v>
      </c>
      <c r="AN614" s="15">
        <f>IF(('Even Strength'!BR614+'Power Play'!AK614+'Penalty Kill'!AG614)&gt;0,W614/('Even Strength'!BR614+'Power Play'!AK614+'Penalty Kill'!AG614),0)</f>
        <v>0.42857142857142855</v>
      </c>
      <c r="AO614" s="15">
        <f t="shared" si="214"/>
        <v>0.42857142857142855</v>
      </c>
      <c r="AP614" s="13">
        <v>0</v>
      </c>
      <c r="AQ614" s="13">
        <v>0</v>
      </c>
      <c r="AR614" s="21">
        <f t="shared" si="215"/>
        <v>0</v>
      </c>
      <c r="AS614" s="22">
        <v>0</v>
      </c>
      <c r="AT614" s="1"/>
      <c r="AU614" s="1"/>
      <c r="AV614">
        <v>26</v>
      </c>
      <c r="AW614" s="13">
        <v>14</v>
      </c>
      <c r="AX614" s="13">
        <v>13</v>
      </c>
      <c r="AY614" s="13">
        <v>4</v>
      </c>
      <c r="AZ614" s="13">
        <v>12</v>
      </c>
      <c r="BA614" s="13">
        <v>7</v>
      </c>
      <c r="BB614" s="16">
        <f t="shared" si="216"/>
        <v>9.5881991395205901</v>
      </c>
      <c r="BC614" s="17">
        <f t="shared" si="217"/>
        <v>5.1628764597418568</v>
      </c>
      <c r="BD614" s="17">
        <f t="shared" si="218"/>
        <v>4.7940995697602951</v>
      </c>
      <c r="BE614" s="17">
        <f t="shared" si="219"/>
        <v>1.4751075599262449</v>
      </c>
      <c r="BF614" s="17">
        <f t="shared" si="220"/>
        <v>4.4253226797787342</v>
      </c>
      <c r="BG614" s="17">
        <f t="shared" si="221"/>
        <v>2.5814382298709284</v>
      </c>
      <c r="BH614" s="13">
        <v>2</v>
      </c>
      <c r="BI614" s="13">
        <v>1</v>
      </c>
      <c r="BJ614" s="13">
        <v>0</v>
      </c>
      <c r="BK614" s="13">
        <v>0</v>
      </c>
      <c r="BL614" s="13">
        <v>0</v>
      </c>
      <c r="BM614" s="13">
        <v>0</v>
      </c>
      <c r="BN614" s="13">
        <f t="shared" si="222"/>
        <v>29</v>
      </c>
      <c r="BO614" s="16">
        <v>1.6280000000000001</v>
      </c>
      <c r="BP614" s="1"/>
      <c r="BQ614" s="1"/>
      <c r="BR614" s="23" t="str">
        <f t="shared" si="223"/>
        <v xml:space="preserve"> </v>
      </c>
      <c r="BS614" s="1"/>
      <c r="BT614" s="13">
        <v>0</v>
      </c>
      <c r="BU614" s="13">
        <v>2</v>
      </c>
      <c r="BV614" s="13">
        <v>0</v>
      </c>
      <c r="BW614" s="13">
        <v>0</v>
      </c>
      <c r="BX614" s="13">
        <v>0</v>
      </c>
      <c r="BY614" s="13">
        <v>0</v>
      </c>
      <c r="BZ614" s="13">
        <v>0</v>
      </c>
      <c r="CA614" s="13">
        <v>0</v>
      </c>
      <c r="CB614" s="23">
        <f t="shared" si="224"/>
        <v>0</v>
      </c>
      <c r="CC614" s="16">
        <v>0.1</v>
      </c>
      <c r="CD614" s="16">
        <v>0</v>
      </c>
      <c r="CE614" s="16">
        <v>0.2</v>
      </c>
      <c r="CF614" s="24">
        <f t="shared" si="225"/>
        <v>2.2222222222222223E-2</v>
      </c>
      <c r="CG614" s="24">
        <f t="shared" si="226"/>
        <v>7.3755377996312238E-2</v>
      </c>
      <c r="CH614" s="25">
        <v>4</v>
      </c>
      <c r="CI614" s="16">
        <v>4.2</v>
      </c>
      <c r="CJ614" s="16">
        <v>4.3</v>
      </c>
      <c r="CK614" s="16">
        <v>-2.2999999999999998</v>
      </c>
      <c r="CL614" s="16">
        <v>0.1</v>
      </c>
      <c r="CM614" s="16">
        <v>-0.1</v>
      </c>
      <c r="CN614" s="16">
        <v>0</v>
      </c>
      <c r="CO614" s="16">
        <v>-0.1</v>
      </c>
      <c r="CP614" s="26">
        <f t="shared" si="227"/>
        <v>-1.1111111111111112E-2</v>
      </c>
      <c r="CQ614" s="26">
        <f t="shared" si="228"/>
        <v>-3.6877688998156119E-2</v>
      </c>
      <c r="CR614" s="13">
        <v>0</v>
      </c>
      <c r="CS614" s="13">
        <v>0</v>
      </c>
      <c r="CT614" s="13">
        <v>0</v>
      </c>
      <c r="CU614" s="13">
        <v>0</v>
      </c>
      <c r="CV614" s="13">
        <v>-0.03</v>
      </c>
      <c r="CW614" s="13">
        <v>0.17</v>
      </c>
      <c r="CX614" s="13">
        <v>-0.31</v>
      </c>
      <c r="CY614" s="13">
        <v>-0.32</v>
      </c>
      <c r="CZ614" s="13">
        <v>-0.8</v>
      </c>
      <c r="DA614" s="13">
        <v>-1.29</v>
      </c>
      <c r="DB614" s="27">
        <v>1.1299999999999999</v>
      </c>
      <c r="DC614" s="27">
        <v>-2.2999999999999998</v>
      </c>
      <c r="DD614" s="27">
        <v>3.44</v>
      </c>
      <c r="DE614" s="27">
        <v>1.6</v>
      </c>
      <c r="DF614" s="27">
        <v>-0.82</v>
      </c>
      <c r="DG614" s="27">
        <v>-10.43</v>
      </c>
      <c r="DH614" s="27">
        <v>9.61</v>
      </c>
      <c r="DI614" s="27">
        <v>4.47</v>
      </c>
      <c r="DJ614" s="1">
        <v>30</v>
      </c>
      <c r="DK614" s="1"/>
      <c r="DL614" s="1"/>
      <c r="DM614" s="1">
        <v>0.17400000000000002</v>
      </c>
      <c r="DN614" s="1">
        <v>0</v>
      </c>
      <c r="DO614" s="1">
        <v>0.21199999999999999</v>
      </c>
      <c r="DP614" s="16">
        <f t="shared" si="229"/>
        <v>-0.28146877144818122</v>
      </c>
    </row>
    <row r="615" spans="1:120" x14ac:dyDescent="0.2">
      <c r="A615" s="13">
        <v>85</v>
      </c>
      <c r="B615" s="13" t="s">
        <v>2212</v>
      </c>
      <c r="C615" s="13" t="s">
        <v>2213</v>
      </c>
      <c r="D615" s="13" t="s">
        <v>296</v>
      </c>
      <c r="E615" s="13" t="s">
        <v>141</v>
      </c>
      <c r="F615" s="1" t="s">
        <v>142</v>
      </c>
      <c r="G615" s="13">
        <v>70</v>
      </c>
      <c r="H615" s="13">
        <v>185</v>
      </c>
      <c r="I615" s="13" t="s">
        <v>125</v>
      </c>
      <c r="J615" s="13">
        <v>2006</v>
      </c>
      <c r="K615" s="13">
        <v>6</v>
      </c>
      <c r="L615" s="13">
        <v>177</v>
      </c>
      <c r="M615" s="1"/>
      <c r="N615" s="1">
        <v>27</v>
      </c>
      <c r="O615" s="13" t="s">
        <v>2214</v>
      </c>
      <c r="P615" s="13" t="s">
        <v>2215</v>
      </c>
      <c r="Q615" s="1" t="str">
        <f t="shared" si="207"/>
        <v>WPG</v>
      </c>
      <c r="R615" s="13" t="s">
        <v>584</v>
      </c>
      <c r="S615" s="1"/>
      <c r="T615" s="13" t="s">
        <v>146</v>
      </c>
      <c r="U615" s="13">
        <v>62</v>
      </c>
      <c r="V615" s="13">
        <v>18</v>
      </c>
      <c r="W615" s="13">
        <v>23</v>
      </c>
      <c r="X615" s="14">
        <v>18</v>
      </c>
      <c r="Y615" s="13">
        <v>41</v>
      </c>
      <c r="Z615" s="13">
        <v>7</v>
      </c>
      <c r="AA615" s="1">
        <v>129</v>
      </c>
      <c r="AB615" s="14">
        <v>39</v>
      </c>
      <c r="AC615" s="14">
        <v>53</v>
      </c>
      <c r="AD615" s="15">
        <f t="shared" si="208"/>
        <v>0.13953488372093023</v>
      </c>
      <c r="AE615" s="15">
        <f t="shared" si="209"/>
        <v>8.1447963800904979E-2</v>
      </c>
      <c r="AF615" s="16">
        <v>1007.85</v>
      </c>
      <c r="AG615" s="17">
        <f t="shared" si="210"/>
        <v>16.255645161290325</v>
      </c>
      <c r="AH615" s="29">
        <v>1276</v>
      </c>
      <c r="AI615" s="17">
        <f t="shared" si="211"/>
        <v>20.580645161290324</v>
      </c>
      <c r="AJ615" s="19">
        <f t="shared" si="212"/>
        <v>0.7898510971786834</v>
      </c>
      <c r="AK615" s="20">
        <f>'Even Strength'!AA615+'Power Play'!R615+'Penalty Kill'!L615</f>
        <v>200.58181818181819</v>
      </c>
      <c r="AL615" s="19">
        <f t="shared" si="213"/>
        <v>11.941170899349199</v>
      </c>
      <c r="AM615" s="15">
        <f>IF(('Even Strength'!BR615+'Power Play'!AK615+'Penalty Kill'!AG615)&gt;0,V615/('Even Strength'!BR615+'Power Play'!AK615+'Penalty Kill'!AG615),0)</f>
        <v>0.33962264150943394</v>
      </c>
      <c r="AN615" s="15">
        <f>IF(('Even Strength'!BR615+'Power Play'!AK615+'Penalty Kill'!AG615)&gt;0,W615/('Even Strength'!BR615+'Power Play'!AK615+'Penalty Kill'!AG615),0)</f>
        <v>0.43396226415094341</v>
      </c>
      <c r="AO615" s="15">
        <f t="shared" si="214"/>
        <v>0.77358490566037741</v>
      </c>
      <c r="AP615" s="13">
        <v>226</v>
      </c>
      <c r="AQ615" s="13">
        <v>212</v>
      </c>
      <c r="AR615" s="21">
        <f t="shared" si="215"/>
        <v>0.51598173515981738</v>
      </c>
      <c r="AS615" s="22">
        <v>11.4</v>
      </c>
      <c r="AT615" s="13">
        <v>2</v>
      </c>
      <c r="AU615" s="13">
        <v>0</v>
      </c>
      <c r="AV615">
        <v>63</v>
      </c>
      <c r="AW615" s="13">
        <v>78</v>
      </c>
      <c r="AX615" s="13">
        <v>13</v>
      </c>
      <c r="AY615" s="13">
        <v>39</v>
      </c>
      <c r="AZ615" s="13">
        <v>21</v>
      </c>
      <c r="BA615" s="13">
        <v>43</v>
      </c>
      <c r="BB615" s="16">
        <f t="shared" si="216"/>
        <v>3.7505581187676733</v>
      </c>
      <c r="BC615" s="17">
        <f t="shared" si="217"/>
        <v>4.6435481470456912</v>
      </c>
      <c r="BD615" s="17">
        <f t="shared" si="218"/>
        <v>0.77392469117428186</v>
      </c>
      <c r="BE615" s="17">
        <f t="shared" si="219"/>
        <v>2.3217740735228456</v>
      </c>
      <c r="BF615" s="17">
        <f t="shared" si="220"/>
        <v>1.2501860395892246</v>
      </c>
      <c r="BG615" s="17">
        <f t="shared" si="221"/>
        <v>2.5599047477303167</v>
      </c>
      <c r="BH615" s="13">
        <v>38</v>
      </c>
      <c r="BI615" s="13">
        <v>18</v>
      </c>
      <c r="BJ615" s="13">
        <v>0</v>
      </c>
      <c r="BK615" s="13">
        <v>0</v>
      </c>
      <c r="BL615" s="13">
        <v>0</v>
      </c>
      <c r="BM615" s="13">
        <v>0</v>
      </c>
      <c r="BN615" s="13">
        <f t="shared" si="222"/>
        <v>129</v>
      </c>
      <c r="BO615" s="16">
        <v>-3.7429999999999999</v>
      </c>
      <c r="BP615" s="13">
        <v>5</v>
      </c>
      <c r="BQ615" s="13">
        <v>1</v>
      </c>
      <c r="BR615" s="23">
        <f t="shared" si="223"/>
        <v>0.2</v>
      </c>
      <c r="BS615" s="13">
        <v>1</v>
      </c>
      <c r="BT615" s="13">
        <v>5</v>
      </c>
      <c r="BU615" s="13">
        <v>20</v>
      </c>
      <c r="BV615" s="13">
        <v>1</v>
      </c>
      <c r="BW615" s="13">
        <v>0</v>
      </c>
      <c r="BX615" s="13">
        <v>2</v>
      </c>
      <c r="BY615" s="13">
        <v>0</v>
      </c>
      <c r="BZ615" s="13">
        <v>0</v>
      </c>
      <c r="CA615" s="13">
        <v>0</v>
      </c>
      <c r="CB615" s="23">
        <f t="shared" si="224"/>
        <v>0</v>
      </c>
      <c r="CC615" s="16">
        <v>4</v>
      </c>
      <c r="CD615" s="16">
        <v>1.4</v>
      </c>
      <c r="CE615" s="16">
        <v>5.3</v>
      </c>
      <c r="CF615" s="24">
        <f t="shared" si="225"/>
        <v>8.5483870967741932E-2</v>
      </c>
      <c r="CG615" s="24">
        <f t="shared" si="226"/>
        <v>0.31552314332489956</v>
      </c>
      <c r="CH615" s="25">
        <v>4</v>
      </c>
      <c r="CI615" s="16">
        <v>24.4</v>
      </c>
      <c r="CJ615" s="16">
        <v>18.3</v>
      </c>
      <c r="CK615" s="16">
        <v>5</v>
      </c>
      <c r="CL615" s="16">
        <v>6.6</v>
      </c>
      <c r="CM615" s="16">
        <v>1.7000000000000002</v>
      </c>
      <c r="CN615" s="16">
        <v>-0.4</v>
      </c>
      <c r="CO615" s="16">
        <v>7.9</v>
      </c>
      <c r="CP615" s="26">
        <f t="shared" si="227"/>
        <v>0.12741935483870967</v>
      </c>
      <c r="CQ615" s="26">
        <f t="shared" si="228"/>
        <v>0.47030808155975595</v>
      </c>
      <c r="CR615" s="13">
        <v>7</v>
      </c>
      <c r="CS615" s="13">
        <v>2</v>
      </c>
      <c r="CT615" s="13">
        <v>2</v>
      </c>
      <c r="CU615" s="13">
        <v>0.38</v>
      </c>
      <c r="CV615" s="13">
        <v>0.1</v>
      </c>
      <c r="CW615" s="13">
        <v>-0.13</v>
      </c>
      <c r="CX615" s="13">
        <v>8.83</v>
      </c>
      <c r="CY615" s="13">
        <v>4.13</v>
      </c>
      <c r="CZ615" s="13">
        <v>2.8</v>
      </c>
      <c r="DA615" s="13">
        <v>16.11</v>
      </c>
      <c r="DB615" s="27">
        <v>31.34</v>
      </c>
      <c r="DC615" s="27">
        <v>-64.56</v>
      </c>
      <c r="DD615" s="27">
        <v>95.9</v>
      </c>
      <c r="DE615" s="27">
        <v>7.41</v>
      </c>
      <c r="DF615" s="27">
        <v>30.93</v>
      </c>
      <c r="DG615" s="27">
        <v>-39.340000000000003</v>
      </c>
      <c r="DH615" s="27">
        <v>70.27</v>
      </c>
      <c r="DI615" s="27">
        <v>5.43</v>
      </c>
      <c r="DJ615" s="1">
        <v>186</v>
      </c>
      <c r="DK615" s="28">
        <v>20</v>
      </c>
      <c r="DL615" s="28" t="s">
        <v>2216</v>
      </c>
      <c r="DM615" s="1">
        <v>3</v>
      </c>
      <c r="DN615" s="1">
        <v>0.58499999999999996</v>
      </c>
      <c r="DO615" s="1">
        <v>0</v>
      </c>
      <c r="DP615" s="16">
        <f t="shared" si="229"/>
        <v>2.6872340425531913</v>
      </c>
    </row>
    <row r="616" spans="1:120" x14ac:dyDescent="0.2">
      <c r="A616" s="13">
        <v>39</v>
      </c>
      <c r="B616" s="13" t="s">
        <v>2217</v>
      </c>
      <c r="C616" s="13" t="s">
        <v>2218</v>
      </c>
      <c r="D616" s="13" t="s">
        <v>296</v>
      </c>
      <c r="E616" s="13" t="s">
        <v>141</v>
      </c>
      <c r="F616" s="1" t="s">
        <v>142</v>
      </c>
      <c r="G616" s="13">
        <v>72</v>
      </c>
      <c r="H616" s="13">
        <v>200</v>
      </c>
      <c r="I616" s="13" t="s">
        <v>150</v>
      </c>
      <c r="J616" s="13">
        <v>2007</v>
      </c>
      <c r="K616" s="13">
        <v>1</v>
      </c>
      <c r="L616" s="13">
        <v>26</v>
      </c>
      <c r="M616" s="1"/>
      <c r="N616" s="1">
        <v>26</v>
      </c>
      <c r="O616" s="13" t="s">
        <v>262</v>
      </c>
      <c r="P616" s="13" t="s">
        <v>2219</v>
      </c>
      <c r="Q616" s="1" t="str">
        <f t="shared" si="207"/>
        <v>PIT</v>
      </c>
      <c r="R616" s="13" t="s">
        <v>2220</v>
      </c>
      <c r="S616" s="1">
        <v>38</v>
      </c>
      <c r="T616" s="13" t="s">
        <v>129</v>
      </c>
      <c r="U616" s="13">
        <v>81</v>
      </c>
      <c r="V616" s="13">
        <v>17</v>
      </c>
      <c r="W616" s="13">
        <v>24</v>
      </c>
      <c r="X616" s="14">
        <v>14</v>
      </c>
      <c r="Y616" s="13">
        <v>41</v>
      </c>
      <c r="Z616" s="13">
        <v>-25</v>
      </c>
      <c r="AA616" s="1">
        <v>196</v>
      </c>
      <c r="AB616" s="14">
        <v>50</v>
      </c>
      <c r="AC616" s="14">
        <v>77</v>
      </c>
      <c r="AD616" s="15">
        <f t="shared" si="208"/>
        <v>8.673469387755102E-2</v>
      </c>
      <c r="AE616" s="15">
        <f t="shared" si="209"/>
        <v>5.2631578947368418E-2</v>
      </c>
      <c r="AF616" s="16">
        <v>1403.5666666667</v>
      </c>
      <c r="AG616" s="17">
        <f t="shared" si="210"/>
        <v>17.327983539095062</v>
      </c>
      <c r="AH616" s="29">
        <v>1894</v>
      </c>
      <c r="AI616" s="17">
        <f t="shared" si="211"/>
        <v>23.382716049382715</v>
      </c>
      <c r="AJ616" s="19">
        <f t="shared" si="212"/>
        <v>0.74105948609646255</v>
      </c>
      <c r="AK616" s="20">
        <f>'Even Strength'!AA616+'Power Play'!R616+'Penalty Kill'!L616</f>
        <v>180.27272727272725</v>
      </c>
      <c r="AL616" s="19">
        <f t="shared" si="213"/>
        <v>7.7063412043342288</v>
      </c>
      <c r="AM616" s="15">
        <f>IF(('Even Strength'!BR616+'Power Play'!AK616+'Penalty Kill'!AG616)&gt;0,V616/('Even Strength'!BR616+'Power Play'!AK616+'Penalty Kill'!AG616),0)</f>
        <v>0.28333333333333333</v>
      </c>
      <c r="AN616" s="15">
        <f>IF(('Even Strength'!BR616+'Power Play'!AK616+'Penalty Kill'!AG616)&gt;0,W616/('Even Strength'!BR616+'Power Play'!AK616+'Penalty Kill'!AG616),0)</f>
        <v>0.4</v>
      </c>
      <c r="AO616" s="15">
        <f t="shared" si="214"/>
        <v>0.68333333333333335</v>
      </c>
      <c r="AP616" s="13">
        <v>3</v>
      </c>
      <c r="AQ616" s="13">
        <v>9</v>
      </c>
      <c r="AR616" s="21">
        <f t="shared" si="215"/>
        <v>0.25</v>
      </c>
      <c r="AS616" s="22">
        <v>0.2</v>
      </c>
      <c r="AT616" s="1"/>
      <c r="AU616" s="1"/>
      <c r="AV616">
        <v>132</v>
      </c>
      <c r="AW616" s="13">
        <v>171</v>
      </c>
      <c r="AX616" s="13">
        <v>21</v>
      </c>
      <c r="AY616" s="13">
        <v>50</v>
      </c>
      <c r="AZ616" s="13">
        <v>35</v>
      </c>
      <c r="BA616" s="13">
        <v>35</v>
      </c>
      <c r="BB616" s="16">
        <f t="shared" si="216"/>
        <v>5.6427672358513865</v>
      </c>
      <c r="BC616" s="17">
        <f t="shared" si="217"/>
        <v>7.3099484646256601</v>
      </c>
      <c r="BD616" s="17">
        <f t="shared" si="218"/>
        <v>0.89771296933999345</v>
      </c>
      <c r="BE616" s="17">
        <f t="shared" si="219"/>
        <v>2.1374118317618889</v>
      </c>
      <c r="BF616" s="17">
        <f t="shared" si="220"/>
        <v>1.4961882822333223</v>
      </c>
      <c r="BG616" s="17">
        <f t="shared" si="221"/>
        <v>1.4961882822333223</v>
      </c>
      <c r="BH616" s="13">
        <v>62</v>
      </c>
      <c r="BI616" s="13">
        <v>26</v>
      </c>
      <c r="BJ616" s="13">
        <v>0</v>
      </c>
      <c r="BK616" s="13">
        <v>1</v>
      </c>
      <c r="BL616" s="13">
        <v>0</v>
      </c>
      <c r="BM616" s="13">
        <v>0</v>
      </c>
      <c r="BN616" s="13">
        <f t="shared" si="222"/>
        <v>254</v>
      </c>
      <c r="BO616" s="16">
        <v>-5.4379999999999997</v>
      </c>
      <c r="BP616" s="13">
        <v>8</v>
      </c>
      <c r="BQ616" s="13">
        <v>4</v>
      </c>
      <c r="BR616" s="23">
        <f t="shared" si="223"/>
        <v>0.5</v>
      </c>
      <c r="BS616" s="13">
        <v>3</v>
      </c>
      <c r="BT616" s="13">
        <v>1</v>
      </c>
      <c r="BU616" s="13">
        <v>21</v>
      </c>
      <c r="BV616" s="13">
        <v>0</v>
      </c>
      <c r="BW616" s="13">
        <v>0</v>
      </c>
      <c r="BX616" s="13">
        <v>2</v>
      </c>
      <c r="BY616" s="13">
        <v>0</v>
      </c>
      <c r="BZ616" s="13">
        <v>0</v>
      </c>
      <c r="CA616" s="13">
        <v>0</v>
      </c>
      <c r="CB616" s="23">
        <f t="shared" si="224"/>
        <v>0</v>
      </c>
      <c r="CC616" s="16">
        <v>2.6</v>
      </c>
      <c r="CD616" s="16">
        <v>0.60000000000000009</v>
      </c>
      <c r="CE616" s="16">
        <v>3.2</v>
      </c>
      <c r="CF616" s="24">
        <f t="shared" si="225"/>
        <v>3.9506172839506172E-2</v>
      </c>
      <c r="CG616" s="24">
        <f t="shared" si="226"/>
        <v>0.1367943572327609</v>
      </c>
      <c r="CH616" s="25">
        <v>4</v>
      </c>
      <c r="CI616" s="16">
        <v>32.299999999999997</v>
      </c>
      <c r="CJ616" s="16">
        <v>27.5</v>
      </c>
      <c r="CK616" s="16">
        <v>-14</v>
      </c>
      <c r="CL616" s="16">
        <v>2.8</v>
      </c>
      <c r="CM616" s="16">
        <v>0.4</v>
      </c>
      <c r="CN616" s="16">
        <v>1.4</v>
      </c>
      <c r="CO616" s="16">
        <v>4.5999999999999996</v>
      </c>
      <c r="CP616" s="26">
        <f t="shared" si="227"/>
        <v>5.6790123456790118E-2</v>
      </c>
      <c r="CQ616" s="26">
        <f t="shared" si="228"/>
        <v>0.19664188852209377</v>
      </c>
      <c r="CR616" s="13">
        <v>2</v>
      </c>
      <c r="CS616" s="13">
        <v>1</v>
      </c>
      <c r="CT616" s="13">
        <v>1</v>
      </c>
      <c r="CU616" s="13">
        <v>-0.02</v>
      </c>
      <c r="CV616" s="13">
        <v>0.77</v>
      </c>
      <c r="CW616" s="13">
        <v>-0.15</v>
      </c>
      <c r="CX616" s="13">
        <v>3.82</v>
      </c>
      <c r="CY616" s="13">
        <v>2.36</v>
      </c>
      <c r="CZ616" s="13">
        <v>-0.43</v>
      </c>
      <c r="DA616" s="13">
        <v>6.35</v>
      </c>
      <c r="DB616" s="27">
        <v>4.28</v>
      </c>
      <c r="DC616" s="27">
        <v>-58.59</v>
      </c>
      <c r="DD616" s="27">
        <v>62.88</v>
      </c>
      <c r="DE616" s="27">
        <v>6.6</v>
      </c>
      <c r="DF616" s="27">
        <v>9.3000000000000007</v>
      </c>
      <c r="DG616" s="27">
        <v>-36.79</v>
      </c>
      <c r="DH616" s="27">
        <v>46.09</v>
      </c>
      <c r="DI616" s="27">
        <v>4.7300000000000004</v>
      </c>
      <c r="DJ616" s="1">
        <v>186</v>
      </c>
      <c r="DK616" s="28">
        <v>1</v>
      </c>
      <c r="DL616" s="28" t="s">
        <v>201</v>
      </c>
      <c r="DM616" s="1">
        <v>3.8130000000000002</v>
      </c>
      <c r="DN616" s="1">
        <v>4.5999999999999999E-2</v>
      </c>
      <c r="DO616" s="1">
        <v>0</v>
      </c>
      <c r="DP616" s="16">
        <f t="shared" si="229"/>
        <v>-2.3425531914893618</v>
      </c>
    </row>
    <row r="617" spans="1:120" x14ac:dyDescent="0.2">
      <c r="A617" s="13">
        <v>10</v>
      </c>
      <c r="B617" s="13" t="s">
        <v>2221</v>
      </c>
      <c r="C617" s="13" t="s">
        <v>1108</v>
      </c>
      <c r="D617" s="13" t="s">
        <v>158</v>
      </c>
      <c r="E617" s="13" t="s">
        <v>141</v>
      </c>
      <c r="F617" s="1" t="s">
        <v>142</v>
      </c>
      <c r="G617" s="13">
        <v>75</v>
      </c>
      <c r="H617" s="13">
        <v>213</v>
      </c>
      <c r="I617" s="13" t="s">
        <v>150</v>
      </c>
      <c r="J617" s="13">
        <v>2003</v>
      </c>
      <c r="K617" s="13">
        <v>1</v>
      </c>
      <c r="L617" s="13">
        <v>28</v>
      </c>
      <c r="M617" s="1"/>
      <c r="N617" s="1">
        <v>29</v>
      </c>
      <c r="O617" s="13" t="s">
        <v>2222</v>
      </c>
      <c r="P617" s="13" t="s">
        <v>2223</v>
      </c>
      <c r="Q617" s="1" t="str">
        <f t="shared" si="207"/>
        <v>ANA</v>
      </c>
      <c r="R617" s="13" t="s">
        <v>334</v>
      </c>
      <c r="S617" s="1"/>
      <c r="T617" s="13" t="s">
        <v>154</v>
      </c>
      <c r="U617" s="13">
        <v>67</v>
      </c>
      <c r="V617" s="13">
        <v>33</v>
      </c>
      <c r="W617" s="13">
        <v>22</v>
      </c>
      <c r="X617" s="14">
        <v>15</v>
      </c>
      <c r="Y617" s="13">
        <v>55</v>
      </c>
      <c r="Z617" s="13">
        <v>13</v>
      </c>
      <c r="AA617" s="1">
        <v>193</v>
      </c>
      <c r="AB617" s="14">
        <v>76</v>
      </c>
      <c r="AC617" s="14">
        <v>80</v>
      </c>
      <c r="AD617" s="15">
        <f t="shared" si="208"/>
        <v>0.17098445595854922</v>
      </c>
      <c r="AE617" s="15">
        <f t="shared" si="209"/>
        <v>9.4555873925501438E-2</v>
      </c>
      <c r="AF617" s="16">
        <v>1212.75</v>
      </c>
      <c r="AG617" s="17">
        <f t="shared" si="210"/>
        <v>18.100746268656717</v>
      </c>
      <c r="AH617" s="29">
        <v>1412</v>
      </c>
      <c r="AI617" s="17">
        <f t="shared" si="211"/>
        <v>21.074626865671643</v>
      </c>
      <c r="AJ617" s="19">
        <f t="shared" si="212"/>
        <v>0.85888810198300281</v>
      </c>
      <c r="AK617" s="20">
        <f>'Even Strength'!AA617+'Power Play'!R617+'Penalty Kill'!L617</f>
        <v>106.73142857142857</v>
      </c>
      <c r="AL617" s="19">
        <f t="shared" si="213"/>
        <v>5.2804664723032069</v>
      </c>
      <c r="AM617" s="15">
        <f>IF(('Even Strength'!BR617+'Power Play'!AK617+'Penalty Kill'!AG617)&gt;0,V617/('Even Strength'!BR617+'Power Play'!AK617+'Penalty Kill'!AG617),0)</f>
        <v>0.515625</v>
      </c>
      <c r="AN617" s="15">
        <f>IF(('Even Strength'!BR617+'Power Play'!AK617+'Penalty Kill'!AG617)&gt;0,W617/('Even Strength'!BR617+'Power Play'!AK617+'Penalty Kill'!AG617),0)</f>
        <v>0.34375</v>
      </c>
      <c r="AO617" s="15">
        <f t="shared" si="214"/>
        <v>0.859375</v>
      </c>
      <c r="AP617" s="13">
        <v>3</v>
      </c>
      <c r="AQ617" s="13">
        <v>9</v>
      </c>
      <c r="AR617" s="21">
        <f t="shared" si="215"/>
        <v>0.25</v>
      </c>
      <c r="AS617" s="22">
        <v>0.2</v>
      </c>
      <c r="AT617" s="1"/>
      <c r="AU617" s="1"/>
      <c r="AV617">
        <v>97</v>
      </c>
      <c r="AW617" s="13">
        <v>64</v>
      </c>
      <c r="AX617" s="13">
        <v>27</v>
      </c>
      <c r="AY617" s="13">
        <v>76</v>
      </c>
      <c r="AZ617" s="13">
        <v>46</v>
      </c>
      <c r="BA617" s="13">
        <v>25</v>
      </c>
      <c r="BB617" s="16">
        <f t="shared" si="216"/>
        <v>4.7990105132962277</v>
      </c>
      <c r="BC617" s="17">
        <f t="shared" si="217"/>
        <v>3.1663574520717375</v>
      </c>
      <c r="BD617" s="17">
        <f t="shared" si="218"/>
        <v>1.3358070500927643</v>
      </c>
      <c r="BE617" s="17">
        <f t="shared" si="219"/>
        <v>3.7600494743351884</v>
      </c>
      <c r="BF617" s="17">
        <f t="shared" si="220"/>
        <v>2.2758194186765617</v>
      </c>
      <c r="BG617" s="17">
        <f t="shared" si="221"/>
        <v>1.2368583797155224</v>
      </c>
      <c r="BH617" s="13">
        <v>67</v>
      </c>
      <c r="BI617" s="13">
        <v>26</v>
      </c>
      <c r="BJ617" s="13">
        <v>1</v>
      </c>
      <c r="BK617" s="13">
        <v>1</v>
      </c>
      <c r="BL617" s="13">
        <v>0</v>
      </c>
      <c r="BM617" s="13">
        <v>0</v>
      </c>
      <c r="BN617" s="13">
        <f t="shared" si="222"/>
        <v>159</v>
      </c>
      <c r="BO617" s="16">
        <v>-4.0650000000000004</v>
      </c>
      <c r="BP617" s="13">
        <v>9</v>
      </c>
      <c r="BQ617" s="13">
        <v>3</v>
      </c>
      <c r="BR617" s="23">
        <f t="shared" si="223"/>
        <v>0.33333333333333331</v>
      </c>
      <c r="BS617" s="13">
        <v>2</v>
      </c>
      <c r="BT617" s="13">
        <v>7</v>
      </c>
      <c r="BU617" s="13">
        <v>14</v>
      </c>
      <c r="BV617" s="13">
        <v>1</v>
      </c>
      <c r="BW617" s="13">
        <v>2</v>
      </c>
      <c r="BX617" s="13">
        <v>3</v>
      </c>
      <c r="BY617" s="13">
        <v>4</v>
      </c>
      <c r="BZ617" s="13">
        <v>0</v>
      </c>
      <c r="CA617" s="13">
        <v>0</v>
      </c>
      <c r="CB617" s="23">
        <f t="shared" si="224"/>
        <v>0</v>
      </c>
      <c r="CC617" s="16">
        <v>6.7</v>
      </c>
      <c r="CD617" s="16">
        <v>1.7000000000000002</v>
      </c>
      <c r="CE617" s="16">
        <v>8.4</v>
      </c>
      <c r="CF617" s="24">
        <f t="shared" si="225"/>
        <v>0.12537313432835823</v>
      </c>
      <c r="CG617" s="24">
        <f t="shared" si="226"/>
        <v>0.41558441558441561</v>
      </c>
      <c r="CH617" s="25">
        <v>5</v>
      </c>
      <c r="CI617" s="16">
        <v>30.7</v>
      </c>
      <c r="CJ617" s="16">
        <v>26</v>
      </c>
      <c r="CK617" s="16">
        <v>11.1</v>
      </c>
      <c r="CL617" s="16">
        <v>11.5</v>
      </c>
      <c r="CM617" s="16">
        <v>3</v>
      </c>
      <c r="CN617" s="16">
        <v>0.30000000000000004</v>
      </c>
      <c r="CO617" s="16">
        <v>14.7</v>
      </c>
      <c r="CP617" s="26">
        <f t="shared" si="227"/>
        <v>0.21940298507462686</v>
      </c>
      <c r="CQ617" s="26">
        <f t="shared" si="228"/>
        <v>0.72727272727272729</v>
      </c>
      <c r="CR617" s="13">
        <v>5</v>
      </c>
      <c r="CS617" s="13">
        <v>1</v>
      </c>
      <c r="CT617" s="13">
        <v>4</v>
      </c>
      <c r="CU617" s="13">
        <v>-0.01</v>
      </c>
      <c r="CV617" s="13">
        <v>0.94</v>
      </c>
      <c r="CW617" s="13">
        <v>-0.74</v>
      </c>
      <c r="CX617" s="13">
        <v>4.25</v>
      </c>
      <c r="CY617" s="13">
        <v>1.97</v>
      </c>
      <c r="CZ617" s="13">
        <v>7.41</v>
      </c>
      <c r="DA617" s="13">
        <v>13.82</v>
      </c>
      <c r="DB617" s="27">
        <v>-42.76</v>
      </c>
      <c r="DC617" s="27">
        <v>14.35</v>
      </c>
      <c r="DD617" s="27">
        <v>-57.11</v>
      </c>
      <c r="DE617" s="27">
        <v>-3.62</v>
      </c>
      <c r="DF617" s="27">
        <v>-27.41</v>
      </c>
      <c r="DG617" s="27">
        <v>-14.05</v>
      </c>
      <c r="DH617" s="27">
        <v>-13.36</v>
      </c>
      <c r="DI617" s="27">
        <v>-0.85</v>
      </c>
      <c r="DJ617" s="1">
        <v>186</v>
      </c>
      <c r="DK617" s="28">
        <v>15</v>
      </c>
      <c r="DL617" s="28" t="s">
        <v>1732</v>
      </c>
      <c r="DM617" s="1">
        <v>8.625</v>
      </c>
      <c r="DN617" s="1">
        <v>0.52600000000000002</v>
      </c>
      <c r="DO617" s="1">
        <v>0</v>
      </c>
      <c r="DP617" s="16">
        <f t="shared" si="229"/>
        <v>-2.4808510638297854</v>
      </c>
    </row>
    <row r="618" spans="1:120" x14ac:dyDescent="0.2">
      <c r="A618" s="13">
        <v>72</v>
      </c>
      <c r="B618" s="13" t="s">
        <v>2224</v>
      </c>
      <c r="C618" s="13" t="s">
        <v>521</v>
      </c>
      <c r="D618" s="13" t="s">
        <v>325</v>
      </c>
      <c r="E618" s="13" t="s">
        <v>141</v>
      </c>
      <c r="F618" s="1" t="s">
        <v>142</v>
      </c>
      <c r="G618" s="13">
        <v>76</v>
      </c>
      <c r="H618" s="13">
        <v>206</v>
      </c>
      <c r="I618" s="13" t="s">
        <v>150</v>
      </c>
      <c r="J618" s="13">
        <v>2010</v>
      </c>
      <c r="K618" s="13">
        <v>2</v>
      </c>
      <c r="L618" s="13">
        <v>36</v>
      </c>
      <c r="M618" s="1"/>
      <c r="N618" s="1">
        <v>22</v>
      </c>
      <c r="O618" s="13" t="s">
        <v>407</v>
      </c>
      <c r="P618" s="13" t="s">
        <v>2225</v>
      </c>
      <c r="Q618" s="1" t="str">
        <f t="shared" si="207"/>
        <v>FLA</v>
      </c>
      <c r="R618" s="13" t="s">
        <v>302</v>
      </c>
      <c r="S618" s="1"/>
      <c r="T618" s="13" t="s">
        <v>173</v>
      </c>
      <c r="U618" s="13">
        <v>33</v>
      </c>
      <c r="V618" s="13">
        <v>0</v>
      </c>
      <c r="W618" s="13">
        <v>3</v>
      </c>
      <c r="X618" s="14">
        <v>0</v>
      </c>
      <c r="Y618" s="13">
        <v>3</v>
      </c>
      <c r="Z618" s="13">
        <v>-4</v>
      </c>
      <c r="AA618" s="1">
        <v>29</v>
      </c>
      <c r="AB618" s="14">
        <v>8</v>
      </c>
      <c r="AC618" s="14">
        <v>23</v>
      </c>
      <c r="AD618" s="15">
        <f t="shared" si="208"/>
        <v>0</v>
      </c>
      <c r="AE618" s="15">
        <f t="shared" si="209"/>
        <v>0</v>
      </c>
      <c r="AF618" s="16">
        <v>536.56666666670003</v>
      </c>
      <c r="AG618" s="17">
        <f t="shared" si="210"/>
        <v>16.259595959596972</v>
      </c>
      <c r="AH618" s="29">
        <v>686</v>
      </c>
      <c r="AI618" s="17">
        <f t="shared" si="211"/>
        <v>20.787878787878789</v>
      </c>
      <c r="AJ618" s="19">
        <f t="shared" si="212"/>
        <v>0.78216715257536451</v>
      </c>
      <c r="AK618" s="20">
        <f>'Even Strength'!AA618+'Power Play'!R618+'Penalty Kill'!L618</f>
        <v>0</v>
      </c>
      <c r="AL618" s="19">
        <f t="shared" si="213"/>
        <v>0</v>
      </c>
      <c r="AM618" s="15">
        <f>IF(('Even Strength'!BR618+'Power Play'!AK618+'Penalty Kill'!AG618)&gt;0,V618/('Even Strength'!BR618+'Power Play'!AK618+'Penalty Kill'!AG618),0)</f>
        <v>0</v>
      </c>
      <c r="AN618" s="15">
        <f>IF(('Even Strength'!BR618+'Power Play'!AK618+'Penalty Kill'!AG618)&gt;0,W618/('Even Strength'!BR618+'Power Play'!AK618+'Penalty Kill'!AG618),0)</f>
        <v>0.2</v>
      </c>
      <c r="AO618" s="15">
        <f t="shared" si="214"/>
        <v>0.2</v>
      </c>
      <c r="AP618" s="13">
        <v>0</v>
      </c>
      <c r="AQ618" s="13">
        <v>0</v>
      </c>
      <c r="AR618" s="21">
        <f t="shared" si="215"/>
        <v>0</v>
      </c>
      <c r="AS618" s="22">
        <v>0</v>
      </c>
      <c r="AT618" s="1"/>
      <c r="AU618" s="1"/>
      <c r="AV618">
        <v>62</v>
      </c>
      <c r="AW618" s="13">
        <v>76</v>
      </c>
      <c r="AX618" s="13">
        <v>34</v>
      </c>
      <c r="AY618" s="13">
        <v>8</v>
      </c>
      <c r="AZ618" s="13">
        <v>12</v>
      </c>
      <c r="BA618" s="13">
        <v>4</v>
      </c>
      <c r="BB618" s="16">
        <f t="shared" si="216"/>
        <v>6.9329688761876787</v>
      </c>
      <c r="BC618" s="17">
        <f t="shared" si="217"/>
        <v>8.4984779772623149</v>
      </c>
      <c r="BD618" s="17">
        <f t="shared" si="218"/>
        <v>3.8019506740384039</v>
      </c>
      <c r="BE618" s="17">
        <f t="shared" si="219"/>
        <v>0.89457662918550696</v>
      </c>
      <c r="BF618" s="17">
        <f t="shared" si="220"/>
        <v>1.3418649437782604</v>
      </c>
      <c r="BG618" s="17">
        <f t="shared" si="221"/>
        <v>0.44728831459275348</v>
      </c>
      <c r="BH618" s="13">
        <v>34</v>
      </c>
      <c r="BI618" s="13">
        <v>7</v>
      </c>
      <c r="BJ618" s="13">
        <v>2</v>
      </c>
      <c r="BK618" s="13">
        <v>1</v>
      </c>
      <c r="BL618" s="13">
        <v>0</v>
      </c>
      <c r="BM618" s="13">
        <v>0</v>
      </c>
      <c r="BN618" s="13">
        <f t="shared" si="222"/>
        <v>146</v>
      </c>
      <c r="BO618" s="16">
        <v>-0.63100000000000001</v>
      </c>
      <c r="BP618" s="1"/>
      <c r="BQ618" s="1"/>
      <c r="BR618" s="23" t="str">
        <f t="shared" si="223"/>
        <v xml:space="preserve"> </v>
      </c>
      <c r="BS618" s="1"/>
      <c r="BT618" s="13">
        <v>0</v>
      </c>
      <c r="BU618" s="13">
        <v>8</v>
      </c>
      <c r="BV618" s="13">
        <v>0</v>
      </c>
      <c r="BW618" s="13">
        <v>0</v>
      </c>
      <c r="BX618" s="13">
        <v>0</v>
      </c>
      <c r="BY618" s="13">
        <v>0</v>
      </c>
      <c r="BZ618" s="13">
        <v>0</v>
      </c>
      <c r="CA618" s="13">
        <v>0</v>
      </c>
      <c r="CB618" s="23">
        <f t="shared" si="224"/>
        <v>0</v>
      </c>
      <c r="CC618" s="16">
        <v>-0.30000000000000004</v>
      </c>
      <c r="CD618" s="16">
        <v>0.9</v>
      </c>
      <c r="CE618" s="16">
        <v>0.5</v>
      </c>
      <c r="CF618" s="24">
        <f t="shared" si="225"/>
        <v>1.5151515151515152E-2</v>
      </c>
      <c r="CG618" s="24">
        <f t="shared" si="226"/>
        <v>5.5911039324094185E-2</v>
      </c>
      <c r="CH618" s="25">
        <v>1</v>
      </c>
      <c r="CI618" s="16">
        <v>7.9</v>
      </c>
      <c r="CJ618" s="16">
        <v>9.6</v>
      </c>
      <c r="CK618" s="16">
        <v>-4</v>
      </c>
      <c r="CL618" s="16">
        <v>-0.8</v>
      </c>
      <c r="CM618" s="16">
        <v>0.60000000000000009</v>
      </c>
      <c r="CN618" s="16">
        <v>0</v>
      </c>
      <c r="CO618" s="16">
        <v>-0.30000000000000004</v>
      </c>
      <c r="CP618" s="26">
        <f t="shared" si="227"/>
        <v>-9.0909090909090922E-3</v>
      </c>
      <c r="CQ618" s="26">
        <f t="shared" si="228"/>
        <v>-3.3546623594456516E-2</v>
      </c>
      <c r="CR618" s="13">
        <v>0</v>
      </c>
      <c r="CS618" s="13">
        <v>0</v>
      </c>
      <c r="CT618" s="13">
        <v>0</v>
      </c>
      <c r="CU618" s="13">
        <v>0</v>
      </c>
      <c r="CV618" s="13">
        <v>0.26</v>
      </c>
      <c r="CW618" s="13">
        <v>-0.28999999999999998</v>
      </c>
      <c r="CX618" s="13">
        <v>-0.81</v>
      </c>
      <c r="CY618" s="13">
        <v>-0.51</v>
      </c>
      <c r="CZ618" s="13">
        <v>-1</v>
      </c>
      <c r="DA618" s="13">
        <v>-2.35</v>
      </c>
      <c r="DB618" s="27">
        <v>-12.74</v>
      </c>
      <c r="DC618" s="27">
        <v>38.11</v>
      </c>
      <c r="DD618" s="27">
        <v>-50.86</v>
      </c>
      <c r="DE618" s="27">
        <v>-6.26</v>
      </c>
      <c r="DF618" s="27">
        <v>-22.82</v>
      </c>
      <c r="DG618" s="27">
        <v>39.57</v>
      </c>
      <c r="DH618" s="27">
        <v>-62.39</v>
      </c>
      <c r="DI618" s="27">
        <v>-7.68</v>
      </c>
      <c r="DJ618" s="1">
        <v>74</v>
      </c>
      <c r="DK618" s="1"/>
      <c r="DL618" s="1"/>
      <c r="DM618" s="1">
        <v>0.34600000000000003</v>
      </c>
      <c r="DN618" s="1">
        <v>0</v>
      </c>
      <c r="DO618" s="1">
        <v>0</v>
      </c>
      <c r="DP618" s="16">
        <f t="shared" si="229"/>
        <v>-0.5706016929764357</v>
      </c>
    </row>
    <row r="619" spans="1:120" x14ac:dyDescent="0.2">
      <c r="A619" s="13">
        <v>26</v>
      </c>
      <c r="B619" s="13" t="s">
        <v>2018</v>
      </c>
      <c r="C619" s="13" t="s">
        <v>764</v>
      </c>
      <c r="D619" s="13" t="s">
        <v>122</v>
      </c>
      <c r="E619" s="13" t="s">
        <v>123</v>
      </c>
      <c r="F619" s="1" t="s">
        <v>124</v>
      </c>
      <c r="G619" s="13">
        <v>75</v>
      </c>
      <c r="H619" s="13">
        <v>198</v>
      </c>
      <c r="I619" s="13" t="s">
        <v>150</v>
      </c>
      <c r="J619" s="13">
        <v>2006</v>
      </c>
      <c r="K619" s="13">
        <v>2</v>
      </c>
      <c r="L619" s="13">
        <v>45</v>
      </c>
      <c r="M619" s="1"/>
      <c r="N619" s="1">
        <v>27</v>
      </c>
      <c r="O619" s="13" t="s">
        <v>672</v>
      </c>
      <c r="P619" s="13" t="s">
        <v>2226</v>
      </c>
      <c r="Q619" s="1" t="str">
        <f t="shared" si="207"/>
        <v>MTL</v>
      </c>
      <c r="R619" s="13" t="s">
        <v>2227</v>
      </c>
      <c r="S619" s="1">
        <v>59</v>
      </c>
      <c r="T619" s="13" t="s">
        <v>173</v>
      </c>
      <c r="U619" s="13">
        <v>78</v>
      </c>
      <c r="V619" s="13">
        <v>7</v>
      </c>
      <c r="W619" s="13">
        <v>15</v>
      </c>
      <c r="X619" s="14">
        <v>9</v>
      </c>
      <c r="Y619" s="13">
        <v>22</v>
      </c>
      <c r="Z619" s="13">
        <v>-28</v>
      </c>
      <c r="AA619" s="1">
        <v>126</v>
      </c>
      <c r="AB619" s="14">
        <v>59</v>
      </c>
      <c r="AC619" s="14">
        <v>110</v>
      </c>
      <c r="AD619" s="15">
        <f t="shared" si="208"/>
        <v>5.5555555555555552E-2</v>
      </c>
      <c r="AE619" s="15">
        <f t="shared" si="209"/>
        <v>2.3728813559322035E-2</v>
      </c>
      <c r="AF619" s="16">
        <v>1657.5666666667</v>
      </c>
      <c r="AG619" s="17">
        <f t="shared" si="210"/>
        <v>21.250854700855129</v>
      </c>
      <c r="AH619" s="29">
        <v>2145</v>
      </c>
      <c r="AI619" s="17">
        <f t="shared" si="211"/>
        <v>27.5</v>
      </c>
      <c r="AJ619" s="19">
        <f t="shared" si="212"/>
        <v>0.77275835275836835</v>
      </c>
      <c r="AK619" s="20">
        <f>'Even Strength'!AA619+'Power Play'!R619+'Penalty Kill'!L619</f>
        <v>109.90427927927928</v>
      </c>
      <c r="AL619" s="19">
        <f t="shared" si="213"/>
        <v>3.9782754379451553</v>
      </c>
      <c r="AM619" s="15">
        <f>IF(('Even Strength'!BR619+'Power Play'!AK619+'Penalty Kill'!AG619)&gt;0,V619/('Even Strength'!BR619+'Power Play'!AK619+'Penalty Kill'!AG619),0)</f>
        <v>0.14583333333333334</v>
      </c>
      <c r="AN619" s="15">
        <f>IF(('Even Strength'!BR619+'Power Play'!AK619+'Penalty Kill'!AG619)&gt;0,W619/('Even Strength'!BR619+'Power Play'!AK619+'Penalty Kill'!AG619),0)</f>
        <v>0.3125</v>
      </c>
      <c r="AO619" s="15">
        <f t="shared" si="214"/>
        <v>0.45833333333333337</v>
      </c>
      <c r="AP619" s="13">
        <v>0</v>
      </c>
      <c r="AQ619" s="13">
        <v>0</v>
      </c>
      <c r="AR619" s="21">
        <f t="shared" si="215"/>
        <v>0</v>
      </c>
      <c r="AS619" s="22">
        <v>0</v>
      </c>
      <c r="AT619" s="1"/>
      <c r="AU619" s="1"/>
      <c r="AV619">
        <v>123</v>
      </c>
      <c r="AW619" s="13">
        <v>145</v>
      </c>
      <c r="AX619" s="13">
        <v>109</v>
      </c>
      <c r="AY619" s="13">
        <v>58</v>
      </c>
      <c r="AZ619" s="13">
        <v>83</v>
      </c>
      <c r="BA619" s="13">
        <v>43</v>
      </c>
      <c r="BB619" s="16">
        <f t="shared" si="216"/>
        <v>4.4523096104730939</v>
      </c>
      <c r="BC619" s="17">
        <f t="shared" si="217"/>
        <v>5.2486576708829151</v>
      </c>
      <c r="BD619" s="17">
        <f t="shared" si="218"/>
        <v>3.9455426629395713</v>
      </c>
      <c r="BE619" s="17">
        <f t="shared" si="219"/>
        <v>2.0994630683531663</v>
      </c>
      <c r="BF619" s="17">
        <f t="shared" si="220"/>
        <v>3.0044040460915999</v>
      </c>
      <c r="BG619" s="17">
        <f t="shared" si="221"/>
        <v>1.5564984817101062</v>
      </c>
      <c r="BH619" s="13">
        <v>42</v>
      </c>
      <c r="BI619" s="13">
        <v>21</v>
      </c>
      <c r="BJ619" s="13">
        <v>0</v>
      </c>
      <c r="BK619" s="13">
        <v>0</v>
      </c>
      <c r="BL619" s="13">
        <v>0</v>
      </c>
      <c r="BM619" s="13">
        <v>0</v>
      </c>
      <c r="BN619" s="13">
        <f t="shared" si="222"/>
        <v>296</v>
      </c>
      <c r="BO619" s="16">
        <v>-4.3099999999999996</v>
      </c>
      <c r="BP619" s="13">
        <v>1</v>
      </c>
      <c r="BQ619" s="13">
        <v>0</v>
      </c>
      <c r="BR619" s="23">
        <f t="shared" si="223"/>
        <v>0</v>
      </c>
      <c r="BS619" s="13">
        <v>0</v>
      </c>
      <c r="BT619" s="13">
        <v>1</v>
      </c>
      <c r="BU619" s="13">
        <v>24</v>
      </c>
      <c r="BV619" s="13">
        <v>0</v>
      </c>
      <c r="BW619" s="13">
        <v>1</v>
      </c>
      <c r="BX619" s="13">
        <v>1</v>
      </c>
      <c r="BY619" s="13">
        <v>0</v>
      </c>
      <c r="BZ619" s="13">
        <v>0</v>
      </c>
      <c r="CA619" s="13">
        <v>0</v>
      </c>
      <c r="CB619" s="23">
        <f t="shared" si="224"/>
        <v>0</v>
      </c>
      <c r="CC619" s="16">
        <v>1.2</v>
      </c>
      <c r="CD619" s="16">
        <v>1.4</v>
      </c>
      <c r="CE619" s="16">
        <v>2.6</v>
      </c>
      <c r="CF619" s="24">
        <f t="shared" si="225"/>
        <v>3.3333333333333333E-2</v>
      </c>
      <c r="CG619" s="24">
        <f t="shared" si="226"/>
        <v>9.4113861684797101E-2</v>
      </c>
      <c r="CH619" s="25">
        <v>5</v>
      </c>
      <c r="CI619" s="16">
        <v>29.6</v>
      </c>
      <c r="CJ619" s="16">
        <v>31.5</v>
      </c>
      <c r="CK619" s="16">
        <v>-12.9</v>
      </c>
      <c r="CL619" s="16">
        <v>2.1</v>
      </c>
      <c r="CM619" s="16">
        <v>0.7</v>
      </c>
      <c r="CN619" s="16">
        <v>-0.30000000000000004</v>
      </c>
      <c r="CO619" s="16">
        <v>2.6</v>
      </c>
      <c r="CP619" s="26">
        <f t="shared" si="227"/>
        <v>3.3333333333333333E-2</v>
      </c>
      <c r="CQ619" s="26">
        <f t="shared" si="228"/>
        <v>9.4113861684797101E-2</v>
      </c>
      <c r="CR619" s="13">
        <v>0</v>
      </c>
      <c r="CS619" s="13">
        <v>1</v>
      </c>
      <c r="CT619" s="13">
        <v>2</v>
      </c>
      <c r="CU619" s="13">
        <v>0</v>
      </c>
      <c r="CV619" s="13">
        <v>-0.81</v>
      </c>
      <c r="CW619" s="13">
        <v>0.22</v>
      </c>
      <c r="CX619" s="13">
        <v>-4.21</v>
      </c>
      <c r="CY619" s="13">
        <v>1.34</v>
      </c>
      <c r="CZ619" s="13">
        <v>-1.31</v>
      </c>
      <c r="DA619" s="13">
        <v>-4.7699999999999996</v>
      </c>
      <c r="DB619" s="27">
        <v>0.69</v>
      </c>
      <c r="DC619" s="27">
        <v>-34.049999999999997</v>
      </c>
      <c r="DD619" s="27">
        <v>34.74</v>
      </c>
      <c r="DE619" s="27">
        <v>-2.78</v>
      </c>
      <c r="DF619" s="27">
        <v>-21.23</v>
      </c>
      <c r="DG619" s="27">
        <v>-11.87</v>
      </c>
      <c r="DH619" s="27">
        <v>-9.3699999999999992</v>
      </c>
      <c r="DI619" s="27">
        <v>-4.01</v>
      </c>
      <c r="DJ619" s="1">
        <v>186</v>
      </c>
      <c r="DK619" s="28">
        <v>3</v>
      </c>
      <c r="DL619" s="28" t="s">
        <v>2228</v>
      </c>
      <c r="DM619" s="1">
        <v>3.0750000000000002</v>
      </c>
      <c r="DN619" s="1">
        <v>0.113</v>
      </c>
      <c r="DO619" s="1">
        <v>0</v>
      </c>
      <c r="DP619" s="16">
        <f t="shared" si="229"/>
        <v>-2.7723404255319157</v>
      </c>
    </row>
    <row r="620" spans="1:120" x14ac:dyDescent="0.2">
      <c r="A620" s="13">
        <v>3</v>
      </c>
      <c r="B620" s="13" t="s">
        <v>2229</v>
      </c>
      <c r="C620" s="13" t="s">
        <v>521</v>
      </c>
      <c r="D620" s="13" t="s">
        <v>325</v>
      </c>
      <c r="E620" s="13" t="s">
        <v>141</v>
      </c>
      <c r="F620" s="1" t="s">
        <v>142</v>
      </c>
      <c r="G620" s="13">
        <v>75</v>
      </c>
      <c r="H620" s="13">
        <v>214</v>
      </c>
      <c r="I620" s="13" t="s">
        <v>125</v>
      </c>
      <c r="J620" s="13">
        <v>2003</v>
      </c>
      <c r="K620" s="13">
        <v>1</v>
      </c>
      <c r="L620" s="13">
        <v>9</v>
      </c>
      <c r="M620" s="1"/>
      <c r="N620" s="1">
        <v>29</v>
      </c>
      <c r="O620" s="13" t="s">
        <v>2230</v>
      </c>
      <c r="P620" s="13" t="s">
        <v>2231</v>
      </c>
      <c r="Q620" s="1" t="str">
        <f t="shared" si="207"/>
        <v>TOR</v>
      </c>
      <c r="R620" s="13" t="s">
        <v>249</v>
      </c>
      <c r="S620" s="1"/>
      <c r="T620" s="13" t="s">
        <v>173</v>
      </c>
      <c r="U620" s="13">
        <v>70</v>
      </c>
      <c r="V620" s="13">
        <v>3</v>
      </c>
      <c r="W620" s="13">
        <v>26</v>
      </c>
      <c r="X620" s="14">
        <v>14</v>
      </c>
      <c r="Y620" s="13">
        <v>29</v>
      </c>
      <c r="Z620" s="13">
        <v>-11</v>
      </c>
      <c r="AA620" s="1">
        <v>138</v>
      </c>
      <c r="AB620" s="14">
        <v>79</v>
      </c>
      <c r="AC620" s="14">
        <v>85</v>
      </c>
      <c r="AD620" s="15">
        <f t="shared" si="208"/>
        <v>2.1739130434782608E-2</v>
      </c>
      <c r="AE620" s="15">
        <f t="shared" si="209"/>
        <v>9.9337748344370865E-3</v>
      </c>
      <c r="AF620" s="16">
        <v>1660.2333333332999</v>
      </c>
      <c r="AG620" s="17">
        <f t="shared" si="210"/>
        <v>23.71761904761857</v>
      </c>
      <c r="AH620" s="29">
        <v>1992</v>
      </c>
      <c r="AI620" s="17">
        <f t="shared" si="211"/>
        <v>28.457142857142856</v>
      </c>
      <c r="AJ620" s="19">
        <f t="shared" si="212"/>
        <v>0.83345046854081317</v>
      </c>
      <c r="AK620" s="20">
        <f>'Even Strength'!AA620+'Power Play'!R620+'Penalty Kill'!L620</f>
        <v>125.80571428571429</v>
      </c>
      <c r="AL620" s="19">
        <f t="shared" si="213"/>
        <v>4.5465554182000574</v>
      </c>
      <c r="AM620" s="15">
        <f>IF(('Even Strength'!BR620+'Power Play'!AK620+'Penalty Kill'!AG620)&gt;0,V620/('Even Strength'!BR620+'Power Play'!AK620+'Penalty Kill'!AG620),0)</f>
        <v>3.6585365853658534E-2</v>
      </c>
      <c r="AN620" s="15">
        <f>IF(('Even Strength'!BR620+'Power Play'!AK620+'Penalty Kill'!AG620)&gt;0,W620/('Even Strength'!BR620+'Power Play'!AK620+'Penalty Kill'!AG620),0)</f>
        <v>0.31707317073170732</v>
      </c>
      <c r="AO620" s="15">
        <f t="shared" si="214"/>
        <v>0.35365853658536583</v>
      </c>
      <c r="AP620" s="13">
        <v>0</v>
      </c>
      <c r="AQ620" s="13">
        <v>0</v>
      </c>
      <c r="AR620" s="21">
        <f t="shared" si="215"/>
        <v>0</v>
      </c>
      <c r="AS620" s="22">
        <v>0</v>
      </c>
      <c r="AT620" s="1"/>
      <c r="AU620" s="1"/>
      <c r="AV620">
        <v>97</v>
      </c>
      <c r="AW620" s="13">
        <v>166</v>
      </c>
      <c r="AX620" s="13">
        <v>126</v>
      </c>
      <c r="AY620" s="13">
        <v>79</v>
      </c>
      <c r="AZ620" s="13">
        <v>43</v>
      </c>
      <c r="BA620" s="13">
        <v>30</v>
      </c>
      <c r="BB620" s="16">
        <f t="shared" si="216"/>
        <v>3.5055313510149881</v>
      </c>
      <c r="BC620" s="17">
        <f t="shared" si="217"/>
        <v>5.9991567450359584</v>
      </c>
      <c r="BD620" s="17">
        <f t="shared" si="218"/>
        <v>4.5535768064730773</v>
      </c>
      <c r="BE620" s="17">
        <f t="shared" si="219"/>
        <v>2.8550203786616914</v>
      </c>
      <c r="BF620" s="17">
        <f t="shared" si="220"/>
        <v>1.5539984339550978</v>
      </c>
      <c r="BG620" s="17">
        <f t="shared" si="221"/>
        <v>1.0841849539221613</v>
      </c>
      <c r="BH620" s="13">
        <v>108</v>
      </c>
      <c r="BI620" s="13">
        <v>39</v>
      </c>
      <c r="BJ620" s="13">
        <v>6</v>
      </c>
      <c r="BK620" s="13">
        <v>0</v>
      </c>
      <c r="BL620" s="13">
        <v>0</v>
      </c>
      <c r="BM620" s="13">
        <v>0</v>
      </c>
      <c r="BN620" s="13">
        <f t="shared" si="222"/>
        <v>406</v>
      </c>
      <c r="BO620" s="16">
        <v>3.8860000000000001</v>
      </c>
      <c r="BP620" s="1"/>
      <c r="BQ620" s="1"/>
      <c r="BR620" s="23" t="str">
        <f t="shared" si="223"/>
        <v xml:space="preserve"> </v>
      </c>
      <c r="BS620" s="1"/>
      <c r="BT620" s="13">
        <v>0</v>
      </c>
      <c r="BU620" s="13">
        <v>13</v>
      </c>
      <c r="BV620" s="13">
        <v>0</v>
      </c>
      <c r="BW620" s="13">
        <v>1</v>
      </c>
      <c r="BX620" s="13">
        <v>1</v>
      </c>
      <c r="BY620" s="13">
        <v>0</v>
      </c>
      <c r="BZ620" s="13">
        <v>0</v>
      </c>
      <c r="CA620" s="13">
        <v>0</v>
      </c>
      <c r="CB620" s="23">
        <f t="shared" si="224"/>
        <v>0</v>
      </c>
      <c r="CC620" s="16">
        <v>1.6</v>
      </c>
      <c r="CD620" s="16">
        <v>2.7</v>
      </c>
      <c r="CE620" s="16">
        <v>4.3</v>
      </c>
      <c r="CF620" s="24">
        <f t="shared" si="225"/>
        <v>6.1428571428571423E-2</v>
      </c>
      <c r="CG620" s="24">
        <f t="shared" si="226"/>
        <v>0.15539984339550977</v>
      </c>
      <c r="CH620" s="25">
        <v>6</v>
      </c>
      <c r="CI620" s="16">
        <v>42.8</v>
      </c>
      <c r="CJ620" s="16">
        <v>36.9</v>
      </c>
      <c r="CK620" s="16">
        <v>6.4</v>
      </c>
      <c r="CL620" s="16">
        <v>0.8</v>
      </c>
      <c r="CM620" s="16">
        <v>1.6</v>
      </c>
      <c r="CN620" s="16">
        <v>0</v>
      </c>
      <c r="CO620" s="16">
        <v>2.5</v>
      </c>
      <c r="CP620" s="26">
        <f t="shared" si="227"/>
        <v>3.5714285714285712E-2</v>
      </c>
      <c r="CQ620" s="26">
        <f t="shared" si="228"/>
        <v>9.0348746160180099E-2</v>
      </c>
      <c r="CR620" s="13">
        <v>0</v>
      </c>
      <c r="CS620" s="13">
        <v>1</v>
      </c>
      <c r="CT620" s="13">
        <v>1</v>
      </c>
      <c r="CU620" s="13">
        <v>0</v>
      </c>
      <c r="CV620" s="13">
        <v>3.89</v>
      </c>
      <c r="CW620" s="13">
        <v>-3.11</v>
      </c>
      <c r="CX620" s="13">
        <v>3.41</v>
      </c>
      <c r="CY620" s="13">
        <v>-6.93</v>
      </c>
      <c r="CZ620" s="13">
        <v>-4.07</v>
      </c>
      <c r="DA620" s="13">
        <v>-6.81</v>
      </c>
      <c r="DB620" s="27">
        <v>29.13</v>
      </c>
      <c r="DC620" s="27">
        <v>79.819999999999993</v>
      </c>
      <c r="DD620" s="27">
        <v>-50.69</v>
      </c>
      <c r="DE620" s="27">
        <v>-2.72</v>
      </c>
      <c r="DF620" s="27">
        <v>34.1</v>
      </c>
      <c r="DG620" s="27">
        <v>67.63</v>
      </c>
      <c r="DH620" s="27">
        <v>-33.53</v>
      </c>
      <c r="DI620" s="27">
        <v>-1.8</v>
      </c>
      <c r="DJ620" s="1">
        <v>186</v>
      </c>
      <c r="DK620" s="28">
        <v>12</v>
      </c>
      <c r="DL620" s="28" t="s">
        <v>416</v>
      </c>
      <c r="DM620" s="1">
        <v>7</v>
      </c>
      <c r="DN620" s="1">
        <v>1.024</v>
      </c>
      <c r="DO620" s="1">
        <v>0</v>
      </c>
      <c r="DP620" s="16">
        <f t="shared" si="229"/>
        <v>-11.223404255319149</v>
      </c>
    </row>
    <row r="621" spans="1:120" x14ac:dyDescent="0.2">
      <c r="A621" s="13">
        <v>4</v>
      </c>
      <c r="B621" s="13" t="s">
        <v>2232</v>
      </c>
      <c r="C621" s="13" t="s">
        <v>324</v>
      </c>
      <c r="D621" s="13" t="s">
        <v>325</v>
      </c>
      <c r="E621" s="13" t="s">
        <v>141</v>
      </c>
      <c r="F621" s="1" t="s">
        <v>142</v>
      </c>
      <c r="G621" s="13">
        <v>75</v>
      </c>
      <c r="H621" s="13">
        <v>220</v>
      </c>
      <c r="I621" s="13" t="s">
        <v>125</v>
      </c>
      <c r="J621" s="13">
        <v>1996</v>
      </c>
      <c r="K621" s="13">
        <v>1</v>
      </c>
      <c r="L621" s="13">
        <v>1</v>
      </c>
      <c r="M621" s="1"/>
      <c r="N621" s="1">
        <v>36</v>
      </c>
      <c r="O621" s="13" t="s">
        <v>591</v>
      </c>
      <c r="P621" s="13" t="s">
        <v>2233</v>
      </c>
      <c r="Q621" s="1" t="str">
        <f t="shared" si="207"/>
        <v>OTT</v>
      </c>
      <c r="R621" s="13" t="s">
        <v>482</v>
      </c>
      <c r="S621" s="1"/>
      <c r="T621" s="13" t="s">
        <v>173</v>
      </c>
      <c r="U621" s="13">
        <v>36</v>
      </c>
      <c r="V621" s="13">
        <v>0</v>
      </c>
      <c r="W621" s="13">
        <v>3</v>
      </c>
      <c r="X621" s="14">
        <v>2</v>
      </c>
      <c r="Y621" s="13">
        <v>3</v>
      </c>
      <c r="Z621" s="13">
        <v>0</v>
      </c>
      <c r="AA621" s="1">
        <v>29</v>
      </c>
      <c r="AB621" s="14">
        <v>12</v>
      </c>
      <c r="AC621" s="14">
        <v>28</v>
      </c>
      <c r="AD621" s="15">
        <f t="shared" si="208"/>
        <v>0</v>
      </c>
      <c r="AE621" s="15">
        <f t="shared" si="209"/>
        <v>0</v>
      </c>
      <c r="AF621" s="16">
        <v>752.26666666669996</v>
      </c>
      <c r="AG621" s="17">
        <f t="shared" si="210"/>
        <v>20.896296296297223</v>
      </c>
      <c r="AH621" s="29">
        <v>960</v>
      </c>
      <c r="AI621" s="17">
        <f t="shared" si="211"/>
        <v>26.666666666666668</v>
      </c>
      <c r="AJ621" s="19">
        <f t="shared" si="212"/>
        <v>0.78361111111114579</v>
      </c>
      <c r="AK621" s="20">
        <f>'Even Strength'!AA621+'Power Play'!R621+'Penalty Kill'!L621</f>
        <v>28</v>
      </c>
      <c r="AL621" s="19">
        <f t="shared" si="213"/>
        <v>2.2332506203472957</v>
      </c>
      <c r="AM621" s="15">
        <f>IF(('Even Strength'!BR621+'Power Play'!AK621+'Penalty Kill'!AG621)&gt;0,V621/('Even Strength'!BR621+'Power Play'!AK621+'Penalty Kill'!AG621),0)</f>
        <v>0</v>
      </c>
      <c r="AN621" s="15">
        <f>IF(('Even Strength'!BR621+'Power Play'!AK621+'Penalty Kill'!AG621)&gt;0,W621/('Even Strength'!BR621+'Power Play'!AK621+'Penalty Kill'!AG621),0)</f>
        <v>0.14285714285714285</v>
      </c>
      <c r="AO621" s="15">
        <f t="shared" si="214"/>
        <v>0.14285714285714285</v>
      </c>
      <c r="AP621" s="13">
        <v>0</v>
      </c>
      <c r="AQ621" s="13">
        <v>0</v>
      </c>
      <c r="AR621" s="21">
        <f t="shared" si="215"/>
        <v>0</v>
      </c>
      <c r="AS621" s="22">
        <v>0</v>
      </c>
      <c r="AT621" s="1"/>
      <c r="AU621" s="1"/>
      <c r="AV621">
        <v>66</v>
      </c>
      <c r="AW621" s="13">
        <v>70</v>
      </c>
      <c r="AX621" s="13">
        <v>54</v>
      </c>
      <c r="AY621" s="13">
        <v>12</v>
      </c>
      <c r="AZ621" s="13">
        <v>26</v>
      </c>
      <c r="BA621" s="13">
        <v>7</v>
      </c>
      <c r="BB621" s="16">
        <f t="shared" si="216"/>
        <v>5.2640907479614825</v>
      </c>
      <c r="BC621" s="17">
        <f t="shared" si="217"/>
        <v>5.5831265508682391</v>
      </c>
      <c r="BD621" s="17">
        <f t="shared" si="218"/>
        <v>4.3069833392412136</v>
      </c>
      <c r="BE621" s="17">
        <f t="shared" si="219"/>
        <v>0.95710740872026956</v>
      </c>
      <c r="BF621" s="17">
        <f t="shared" si="220"/>
        <v>2.0737327188939174</v>
      </c>
      <c r="BG621" s="17">
        <f t="shared" si="221"/>
        <v>0.55831265508682393</v>
      </c>
      <c r="BH621" s="13">
        <v>14</v>
      </c>
      <c r="BI621" s="13">
        <v>7</v>
      </c>
      <c r="BJ621" s="13">
        <v>0</v>
      </c>
      <c r="BK621" s="13">
        <v>0</v>
      </c>
      <c r="BL621" s="13">
        <v>0</v>
      </c>
      <c r="BM621" s="13">
        <v>0</v>
      </c>
      <c r="BN621" s="13">
        <f t="shared" si="222"/>
        <v>138</v>
      </c>
      <c r="BO621" s="16">
        <v>0.71899999999999997</v>
      </c>
      <c r="BP621" s="1"/>
      <c r="BQ621" s="1"/>
      <c r="BR621" s="23" t="str">
        <f t="shared" si="223"/>
        <v xml:space="preserve"> </v>
      </c>
      <c r="BS621" s="1"/>
      <c r="BT621" s="13">
        <v>0</v>
      </c>
      <c r="BU621" s="13">
        <v>10</v>
      </c>
      <c r="BV621" s="13">
        <v>0</v>
      </c>
      <c r="BW621" s="13">
        <v>0</v>
      </c>
      <c r="BX621" s="13">
        <v>0</v>
      </c>
      <c r="BY621" s="13">
        <v>0</v>
      </c>
      <c r="BZ621" s="13">
        <v>0</v>
      </c>
      <c r="CA621" s="13">
        <v>0</v>
      </c>
      <c r="CB621" s="23">
        <f t="shared" si="224"/>
        <v>0</v>
      </c>
      <c r="CC621" s="16">
        <v>-0.60000000000000009</v>
      </c>
      <c r="CD621" s="16">
        <v>1.4</v>
      </c>
      <c r="CE621" s="16">
        <v>0.8</v>
      </c>
      <c r="CF621" s="24">
        <f t="shared" si="225"/>
        <v>2.2222222222222223E-2</v>
      </c>
      <c r="CG621" s="24">
        <f t="shared" si="226"/>
        <v>6.3807160581351302E-2</v>
      </c>
      <c r="CH621" s="25">
        <v>4</v>
      </c>
      <c r="CI621" s="16">
        <v>11.4</v>
      </c>
      <c r="CJ621" s="16">
        <v>14.7</v>
      </c>
      <c r="CK621" s="16">
        <v>-3.6</v>
      </c>
      <c r="CL621" s="16">
        <v>-1.6</v>
      </c>
      <c r="CM621" s="16">
        <v>0.9</v>
      </c>
      <c r="CN621" s="16">
        <v>0</v>
      </c>
      <c r="CO621" s="16">
        <v>-0.60000000000000009</v>
      </c>
      <c r="CP621" s="26">
        <f t="shared" si="227"/>
        <v>-1.666666666666667E-2</v>
      </c>
      <c r="CQ621" s="26">
        <f t="shared" si="228"/>
        <v>-4.785537043601349E-2</v>
      </c>
      <c r="CR621" s="13">
        <v>0</v>
      </c>
      <c r="CS621" s="13">
        <v>0</v>
      </c>
      <c r="CT621" s="13">
        <v>0</v>
      </c>
      <c r="CU621" s="13">
        <v>0</v>
      </c>
      <c r="CV621" s="13">
        <v>-0.42</v>
      </c>
      <c r="CW621" s="13">
        <v>0.57000000000000006</v>
      </c>
      <c r="CX621" s="13">
        <v>-4.8</v>
      </c>
      <c r="CY621" s="13">
        <v>-1.58</v>
      </c>
      <c r="CZ621" s="13">
        <v>-0.89</v>
      </c>
      <c r="DA621" s="13">
        <v>-7.12</v>
      </c>
      <c r="DB621" s="27">
        <v>-60.8</v>
      </c>
      <c r="DC621" s="27">
        <v>55.83</v>
      </c>
      <c r="DD621" s="27">
        <v>-116.63</v>
      </c>
      <c r="DE621" s="27">
        <v>-12.09</v>
      </c>
      <c r="DF621" s="27">
        <v>-47.09</v>
      </c>
      <c r="DG621" s="27">
        <v>39.51</v>
      </c>
      <c r="DH621" s="27">
        <v>-86.6</v>
      </c>
      <c r="DI621" s="27">
        <v>-8.98</v>
      </c>
      <c r="DJ621" s="1">
        <v>186</v>
      </c>
      <c r="DK621" s="28">
        <v>33</v>
      </c>
      <c r="DL621" s="28" t="s">
        <v>937</v>
      </c>
      <c r="DM621" s="1">
        <v>2.5</v>
      </c>
      <c r="DN621" s="1">
        <v>6.0999999999999999E-2</v>
      </c>
      <c r="DO621" s="1">
        <v>0</v>
      </c>
      <c r="DP621" s="16">
        <f t="shared" si="229"/>
        <v>-4.7489361702127653</v>
      </c>
    </row>
    <row r="622" spans="1:120" x14ac:dyDescent="0.2">
      <c r="A622" s="13">
        <v>27</v>
      </c>
      <c r="B622" s="13" t="s">
        <v>2234</v>
      </c>
      <c r="C622" s="13" t="s">
        <v>649</v>
      </c>
      <c r="D622" s="13" t="s">
        <v>158</v>
      </c>
      <c r="E622" s="13" t="s">
        <v>141</v>
      </c>
      <c r="F622" s="1" t="s">
        <v>142</v>
      </c>
      <c r="G622" s="13">
        <v>75</v>
      </c>
      <c r="H622" s="13">
        <v>201</v>
      </c>
      <c r="I622" s="13" t="s">
        <v>150</v>
      </c>
      <c r="J622" s="13">
        <v>2008</v>
      </c>
      <c r="K622" s="13">
        <v>1</v>
      </c>
      <c r="L622" s="13">
        <v>4</v>
      </c>
      <c r="M622" s="1"/>
      <c r="N622" s="1">
        <v>25</v>
      </c>
      <c r="O622" s="13" t="s">
        <v>407</v>
      </c>
      <c r="P622" s="13" t="s">
        <v>2235</v>
      </c>
      <c r="Q622" s="1" t="str">
        <f t="shared" si="207"/>
        <v>STL</v>
      </c>
      <c r="R622" s="13" t="s">
        <v>264</v>
      </c>
      <c r="S622" s="1"/>
      <c r="T622" s="13" t="s">
        <v>173</v>
      </c>
      <c r="U622" s="13">
        <v>81</v>
      </c>
      <c r="V622" s="13">
        <v>7</v>
      </c>
      <c r="W622" s="13">
        <v>39</v>
      </c>
      <c r="X622" s="14">
        <v>16</v>
      </c>
      <c r="Y622" s="13">
        <v>46</v>
      </c>
      <c r="Z622" s="13">
        <v>-2</v>
      </c>
      <c r="AA622" s="1">
        <v>195</v>
      </c>
      <c r="AB622" s="14">
        <v>89</v>
      </c>
      <c r="AC622" s="14">
        <v>81</v>
      </c>
      <c r="AD622" s="15">
        <f t="shared" si="208"/>
        <v>3.5897435897435895E-2</v>
      </c>
      <c r="AE622" s="15">
        <f t="shared" si="209"/>
        <v>1.9178082191780823E-2</v>
      </c>
      <c r="AF622" s="16">
        <f>2058+7/60</f>
        <v>2058.1166666666668</v>
      </c>
      <c r="AG622" s="17">
        <f t="shared" si="210"/>
        <v>25.408847736625518</v>
      </c>
      <c r="AH622" s="29">
        <v>2570</v>
      </c>
      <c r="AI622" s="17">
        <f t="shared" si="211"/>
        <v>31.728395061728396</v>
      </c>
      <c r="AJ622" s="19">
        <f t="shared" si="212"/>
        <v>0.80082360570687428</v>
      </c>
      <c r="AK622" s="20">
        <f>'Even Strength'!AA622+'Power Play'!R622+'Penalty Kill'!L622</f>
        <v>141.91525423728814</v>
      </c>
      <c r="AL622" s="19">
        <f t="shared" si="213"/>
        <v>4.1372364318044594</v>
      </c>
      <c r="AM622" s="15">
        <f>IF(('Even Strength'!BR622+'Power Play'!AK622+'Penalty Kill'!AG622)&gt;0,V622/('Even Strength'!BR622+'Power Play'!AK622+'Penalty Kill'!AG622),0)</f>
        <v>8.8607594936708861E-2</v>
      </c>
      <c r="AN622" s="15">
        <f>IF(('Even Strength'!BR622+'Power Play'!AK622+'Penalty Kill'!AG622)&gt;0,W622/('Even Strength'!BR622+'Power Play'!AK622+'Penalty Kill'!AG622),0)</f>
        <v>0.49367088607594939</v>
      </c>
      <c r="AO622" s="15">
        <f t="shared" si="214"/>
        <v>0.58227848101265822</v>
      </c>
      <c r="AP622" s="13">
        <v>0</v>
      </c>
      <c r="AQ622" s="13">
        <v>0</v>
      </c>
      <c r="AR622" s="21">
        <f t="shared" si="215"/>
        <v>0</v>
      </c>
      <c r="AS622" s="22">
        <v>0</v>
      </c>
      <c r="AT622" s="1"/>
      <c r="AU622" s="1"/>
      <c r="AV622">
        <v>186</v>
      </c>
      <c r="AW622" s="13">
        <v>70</v>
      </c>
      <c r="AX622" s="13">
        <v>161</v>
      </c>
      <c r="AY622" s="13">
        <v>89</v>
      </c>
      <c r="AZ622" s="13">
        <v>38</v>
      </c>
      <c r="BA622" s="13">
        <v>33</v>
      </c>
      <c r="BB622" s="16">
        <f t="shared" si="216"/>
        <v>5.422433130612939</v>
      </c>
      <c r="BC622" s="17">
        <f t="shared" si="217"/>
        <v>2.0407006405532564</v>
      </c>
      <c r="BD622" s="17">
        <f t="shared" si="218"/>
        <v>4.6936114732724894</v>
      </c>
      <c r="BE622" s="17">
        <f t="shared" si="219"/>
        <v>2.5946051001319979</v>
      </c>
      <c r="BF622" s="17">
        <f t="shared" si="220"/>
        <v>1.107808919157482</v>
      </c>
      <c r="BG622" s="17">
        <f t="shared" si="221"/>
        <v>0.96204458768939227</v>
      </c>
      <c r="BH622" s="13">
        <v>28</v>
      </c>
      <c r="BI622" s="13">
        <v>14</v>
      </c>
      <c r="BJ622" s="13">
        <v>0</v>
      </c>
      <c r="BK622" s="13">
        <v>0</v>
      </c>
      <c r="BL622" s="13">
        <v>0</v>
      </c>
      <c r="BM622" s="13">
        <v>0</v>
      </c>
      <c r="BN622" s="13">
        <f t="shared" si="222"/>
        <v>259</v>
      </c>
      <c r="BO622" s="16">
        <v>12.483000000000001</v>
      </c>
      <c r="BP622" s="1"/>
      <c r="BQ622" s="1"/>
      <c r="BR622" s="23" t="str">
        <f t="shared" si="223"/>
        <v xml:space="preserve"> </v>
      </c>
      <c r="BS622" s="1"/>
      <c r="BT622" s="13">
        <v>0</v>
      </c>
      <c r="BU622" s="13">
        <v>21</v>
      </c>
      <c r="BV622" s="13">
        <v>0</v>
      </c>
      <c r="BW622" s="13">
        <v>2</v>
      </c>
      <c r="BX622" s="13">
        <v>2</v>
      </c>
      <c r="BY622" s="13">
        <v>0</v>
      </c>
      <c r="BZ622" s="13">
        <v>0</v>
      </c>
      <c r="CA622" s="13">
        <v>0</v>
      </c>
      <c r="CB622" s="23">
        <f t="shared" si="224"/>
        <v>0</v>
      </c>
      <c r="CC622" s="16">
        <v>3.3</v>
      </c>
      <c r="CD622" s="16">
        <v>4.2</v>
      </c>
      <c r="CE622" s="16">
        <v>7.5</v>
      </c>
      <c r="CF622" s="24">
        <f t="shared" si="225"/>
        <v>9.2592592592592587E-2</v>
      </c>
      <c r="CG622" s="24">
        <f t="shared" si="226"/>
        <v>0.21864649720213461</v>
      </c>
      <c r="CH622" s="25">
        <v>8</v>
      </c>
      <c r="CI622" s="16">
        <v>40.9</v>
      </c>
      <c r="CJ622" s="16">
        <v>46.3</v>
      </c>
      <c r="CK622" s="16">
        <v>-11.6</v>
      </c>
      <c r="CL622" s="16">
        <v>7.6</v>
      </c>
      <c r="CM622" s="16">
        <v>5.5</v>
      </c>
      <c r="CN622" s="16">
        <v>0</v>
      </c>
      <c r="CO622" s="16">
        <v>13.1</v>
      </c>
      <c r="CP622" s="26">
        <f t="shared" si="227"/>
        <v>0.1617283950617284</v>
      </c>
      <c r="CQ622" s="26">
        <f t="shared" si="228"/>
        <v>0.3819025484463951</v>
      </c>
      <c r="CR622" s="13">
        <v>2</v>
      </c>
      <c r="CS622" s="13">
        <v>2</v>
      </c>
      <c r="CT622" s="13">
        <v>3</v>
      </c>
      <c r="CU622" s="13">
        <v>0</v>
      </c>
      <c r="CV622" s="13">
        <v>0.44</v>
      </c>
      <c r="CW622" s="13">
        <v>1.72</v>
      </c>
      <c r="CX622" s="13">
        <v>-1.62</v>
      </c>
      <c r="CY622" s="13">
        <v>-3.61</v>
      </c>
      <c r="CZ622" s="13">
        <v>-4.3899999999999997</v>
      </c>
      <c r="DA622" s="13">
        <v>-7.46</v>
      </c>
      <c r="DB622" s="27">
        <v>-49.1</v>
      </c>
      <c r="DC622" s="27">
        <v>61.14</v>
      </c>
      <c r="DD622" s="27">
        <v>-110.24</v>
      </c>
      <c r="DE622" s="27">
        <v>-4.43</v>
      </c>
      <c r="DF622" s="27">
        <v>-23.39</v>
      </c>
      <c r="DG622" s="27">
        <v>53.63</v>
      </c>
      <c r="DH622" s="27">
        <v>-77.02</v>
      </c>
      <c r="DI622" s="27">
        <v>-3.1</v>
      </c>
      <c r="DJ622" s="1">
        <v>186</v>
      </c>
      <c r="DK622" s="1"/>
      <c r="DL622" s="1"/>
      <c r="DM622" s="1">
        <v>6.5</v>
      </c>
      <c r="DN622" s="1">
        <v>0</v>
      </c>
      <c r="DO622" s="1">
        <v>0</v>
      </c>
      <c r="DP622" s="16">
        <f t="shared" si="229"/>
        <v>0.44042553191489375</v>
      </c>
    </row>
    <row r="623" spans="1:120" x14ac:dyDescent="0.2">
      <c r="A623" s="13">
        <v>13</v>
      </c>
      <c r="B623" s="13" t="s">
        <v>2236</v>
      </c>
      <c r="C623" s="13" t="s">
        <v>534</v>
      </c>
      <c r="D623" s="13" t="s">
        <v>158</v>
      </c>
      <c r="E623" s="13" t="s">
        <v>141</v>
      </c>
      <c r="F623" s="1" t="s">
        <v>142</v>
      </c>
      <c r="G623" s="13">
        <v>73</v>
      </c>
      <c r="H623" s="13">
        <v>205</v>
      </c>
      <c r="I623" s="13" t="s">
        <v>150</v>
      </c>
      <c r="J623" s="1"/>
      <c r="K623" s="1"/>
      <c r="L623" s="1"/>
      <c r="M623" s="1"/>
      <c r="N623" s="1">
        <v>30</v>
      </c>
      <c r="O623" s="13" t="s">
        <v>1604</v>
      </c>
      <c r="P623" s="13" t="s">
        <v>2237</v>
      </c>
      <c r="Q623" s="1" t="str">
        <f t="shared" si="207"/>
        <v>EDM</v>
      </c>
      <c r="R623" s="13" t="s">
        <v>136</v>
      </c>
      <c r="S623" s="1"/>
      <c r="T623" s="13" t="s">
        <v>154</v>
      </c>
      <c r="U623" s="13">
        <v>18</v>
      </c>
      <c r="V623" s="13">
        <v>2</v>
      </c>
      <c r="W623" s="13">
        <v>2</v>
      </c>
      <c r="X623" s="14">
        <v>1</v>
      </c>
      <c r="Y623" s="13">
        <v>4</v>
      </c>
      <c r="Z623" s="13">
        <v>1</v>
      </c>
      <c r="AA623" s="1">
        <v>15</v>
      </c>
      <c r="AB623" s="14">
        <v>1</v>
      </c>
      <c r="AC623" s="14">
        <v>1</v>
      </c>
      <c r="AD623" s="15">
        <f t="shared" si="208"/>
        <v>0.13333333333333333</v>
      </c>
      <c r="AE623" s="15">
        <f t="shared" si="209"/>
        <v>0.11764705882352941</v>
      </c>
      <c r="AF623" s="16">
        <v>142.71666666670001</v>
      </c>
      <c r="AG623" s="17">
        <f t="shared" si="210"/>
        <v>7.9287037037055557</v>
      </c>
      <c r="AH623" s="29">
        <v>209</v>
      </c>
      <c r="AI623" s="17">
        <f t="shared" si="211"/>
        <v>11.611111111111111</v>
      </c>
      <c r="AJ623" s="19">
        <f t="shared" si="212"/>
        <v>0.68285486443397136</v>
      </c>
      <c r="AK623" s="20">
        <f>'Even Strength'!AA623+'Power Play'!R623+'Penalty Kill'!L623</f>
        <v>0</v>
      </c>
      <c r="AL623" s="19">
        <f t="shared" si="213"/>
        <v>0</v>
      </c>
      <c r="AM623" s="15">
        <f>IF(('Even Strength'!BR623+'Power Play'!AK623+'Penalty Kill'!AG623)&gt;0,V623/('Even Strength'!BR623+'Power Play'!AK623+'Penalty Kill'!AG623),0)</f>
        <v>0.4</v>
      </c>
      <c r="AN623" s="15">
        <f>IF(('Even Strength'!BR623+'Power Play'!AK623+'Penalty Kill'!AG623)&gt;0,W623/('Even Strength'!BR623+'Power Play'!AK623+'Penalty Kill'!AG623),0)</f>
        <v>0.4</v>
      </c>
      <c r="AO623" s="15">
        <f t="shared" si="214"/>
        <v>0.8</v>
      </c>
      <c r="AP623" s="13">
        <v>0</v>
      </c>
      <c r="AQ623" s="13">
        <v>0</v>
      </c>
      <c r="AR623" s="21">
        <f t="shared" si="215"/>
        <v>0</v>
      </c>
      <c r="AS623" s="22">
        <v>0</v>
      </c>
      <c r="AT623" s="1"/>
      <c r="AU623" s="1"/>
      <c r="AV623">
        <v>23</v>
      </c>
      <c r="AW623" s="13">
        <v>32</v>
      </c>
      <c r="AX623" s="13">
        <v>2</v>
      </c>
      <c r="AY623" s="13">
        <v>1</v>
      </c>
      <c r="AZ623" s="13">
        <v>1</v>
      </c>
      <c r="BA623" s="13">
        <v>2</v>
      </c>
      <c r="BB623" s="16">
        <f t="shared" si="216"/>
        <v>9.6695083498751213</v>
      </c>
      <c r="BC623" s="17">
        <f t="shared" si="217"/>
        <v>13.453229008521907</v>
      </c>
      <c r="BD623" s="17">
        <f t="shared" si="218"/>
        <v>0.84082681303261919</v>
      </c>
      <c r="BE623" s="17">
        <f t="shared" si="219"/>
        <v>0.4204134065163096</v>
      </c>
      <c r="BF623" s="17">
        <f t="shared" si="220"/>
        <v>0.4204134065163096</v>
      </c>
      <c r="BG623" s="17">
        <f t="shared" si="221"/>
        <v>0.84082681303261919</v>
      </c>
      <c r="BH623" s="13">
        <v>30</v>
      </c>
      <c r="BI623" s="13">
        <v>5</v>
      </c>
      <c r="BJ623" s="13">
        <v>4</v>
      </c>
      <c r="BK623" s="13">
        <v>0</v>
      </c>
      <c r="BL623" s="13">
        <v>0</v>
      </c>
      <c r="BM623" s="13">
        <v>0</v>
      </c>
      <c r="BN623" s="13">
        <f t="shared" si="222"/>
        <v>68</v>
      </c>
      <c r="BO623" s="16">
        <v>-3.2349999999999999</v>
      </c>
      <c r="BP623" s="1"/>
      <c r="BQ623" s="1"/>
      <c r="BR623" s="23" t="str">
        <f t="shared" si="223"/>
        <v xml:space="preserve"> </v>
      </c>
      <c r="BS623" s="1"/>
      <c r="BT623" s="13">
        <v>0</v>
      </c>
      <c r="BU623" s="13">
        <v>5</v>
      </c>
      <c r="BV623" s="13">
        <v>0</v>
      </c>
      <c r="BW623" s="13">
        <v>0</v>
      </c>
      <c r="BX623" s="13">
        <v>0</v>
      </c>
      <c r="BY623" s="13">
        <v>0</v>
      </c>
      <c r="BZ623" s="13">
        <v>0</v>
      </c>
      <c r="CA623" s="13">
        <v>0</v>
      </c>
      <c r="CB623" s="23">
        <f t="shared" si="224"/>
        <v>0</v>
      </c>
      <c r="CC623" s="16">
        <v>0.30000000000000004</v>
      </c>
      <c r="CD623" s="16">
        <v>0.2</v>
      </c>
      <c r="CE623" s="16">
        <v>0.5</v>
      </c>
      <c r="CF623" s="24">
        <f t="shared" si="225"/>
        <v>2.7777777777777776E-2</v>
      </c>
      <c r="CG623" s="24">
        <f t="shared" si="226"/>
        <v>0.2102067032581548</v>
      </c>
      <c r="CH623" s="25">
        <v>3</v>
      </c>
      <c r="CI623" s="16">
        <v>3.3</v>
      </c>
      <c r="CJ623" s="16">
        <v>3.5</v>
      </c>
      <c r="CK623" s="16">
        <v>3</v>
      </c>
      <c r="CL623" s="16">
        <v>0.30000000000000004</v>
      </c>
      <c r="CM623" s="16">
        <v>0.7</v>
      </c>
      <c r="CN623" s="16">
        <v>0</v>
      </c>
      <c r="CO623" s="16">
        <v>1</v>
      </c>
      <c r="CP623" s="26">
        <f t="shared" si="227"/>
        <v>5.5555555555555552E-2</v>
      </c>
      <c r="CQ623" s="26">
        <f t="shared" si="228"/>
        <v>0.4204134065163096</v>
      </c>
      <c r="CR623" s="13">
        <v>0</v>
      </c>
      <c r="CS623" s="13">
        <v>0</v>
      </c>
      <c r="CT623" s="13">
        <v>1</v>
      </c>
      <c r="CU623" s="13">
        <v>0</v>
      </c>
      <c r="CV623" s="13">
        <v>-0.04</v>
      </c>
      <c r="CW623" s="13">
        <v>-0.43</v>
      </c>
      <c r="CX623" s="13">
        <v>-0.60000000000000009</v>
      </c>
      <c r="CY623" s="13">
        <v>-0.23</v>
      </c>
      <c r="CZ623" s="13">
        <v>0.69</v>
      </c>
      <c r="DA623" s="13">
        <v>-0.61</v>
      </c>
      <c r="DB623" s="27">
        <v>13.39</v>
      </c>
      <c r="DC623" s="27">
        <v>-7.34</v>
      </c>
      <c r="DD623" s="27">
        <v>20.73</v>
      </c>
      <c r="DE623" s="27">
        <v>9.07</v>
      </c>
      <c r="DF623" s="27">
        <v>5.9</v>
      </c>
      <c r="DG623" s="27">
        <v>-7.55</v>
      </c>
      <c r="DH623" s="27">
        <v>13.45</v>
      </c>
      <c r="DI623" s="27">
        <v>5.89</v>
      </c>
      <c r="DJ623" s="1">
        <v>48</v>
      </c>
      <c r="DK623" s="1"/>
      <c r="DL623" s="1"/>
      <c r="DM623" s="1">
        <v>0.16800000000000001</v>
      </c>
      <c r="DN623" s="1">
        <v>0</v>
      </c>
      <c r="DO623" s="1">
        <v>0</v>
      </c>
      <c r="DP623" s="16">
        <f t="shared" si="229"/>
        <v>0.9445435827041867</v>
      </c>
    </row>
    <row r="624" spans="1:120" x14ac:dyDescent="0.2">
      <c r="A624" s="13">
        <v>73</v>
      </c>
      <c r="B624" s="13" t="s">
        <v>2238</v>
      </c>
      <c r="C624" s="13" t="s">
        <v>427</v>
      </c>
      <c r="D624" s="13" t="s">
        <v>158</v>
      </c>
      <c r="E624" s="13" t="s">
        <v>141</v>
      </c>
      <c r="F624" s="1" t="s">
        <v>142</v>
      </c>
      <c r="G624" s="13">
        <v>72</v>
      </c>
      <c r="H624" s="13">
        <v>183</v>
      </c>
      <c r="I624" s="13" t="s">
        <v>125</v>
      </c>
      <c r="J624" s="13">
        <v>2009</v>
      </c>
      <c r="K624" s="13">
        <v>2</v>
      </c>
      <c r="L624" s="13">
        <v>59</v>
      </c>
      <c r="M624" s="1"/>
      <c r="N624" s="1">
        <v>23</v>
      </c>
      <c r="O624" s="13" t="s">
        <v>466</v>
      </c>
      <c r="P624" s="13" t="s">
        <v>2239</v>
      </c>
      <c r="Q624" s="1" t="str">
        <f t="shared" si="207"/>
        <v>FLA</v>
      </c>
      <c r="R624" s="13" t="s">
        <v>302</v>
      </c>
      <c r="S624" s="1"/>
      <c r="T624" s="13" t="s">
        <v>146</v>
      </c>
      <c r="U624" s="13">
        <v>49</v>
      </c>
      <c r="V624" s="13">
        <v>22</v>
      </c>
      <c r="W624" s="13">
        <v>2</v>
      </c>
      <c r="X624" s="14">
        <v>1</v>
      </c>
      <c r="Y624" s="13">
        <v>24</v>
      </c>
      <c r="Z624" s="13">
        <v>6</v>
      </c>
      <c r="AA624" s="1">
        <v>143</v>
      </c>
      <c r="AB624" s="14">
        <v>56</v>
      </c>
      <c r="AC624" s="14">
        <v>44</v>
      </c>
      <c r="AD624" s="15">
        <f t="shared" si="208"/>
        <v>0.15384615384615385</v>
      </c>
      <c r="AE624" s="15">
        <f t="shared" si="209"/>
        <v>9.0534979423868317E-2</v>
      </c>
      <c r="AF624" s="16">
        <v>723.71666666670001</v>
      </c>
      <c r="AG624" s="17">
        <f t="shared" si="210"/>
        <v>14.769727891157142</v>
      </c>
      <c r="AH624" s="29">
        <v>885</v>
      </c>
      <c r="AI624" s="17">
        <f t="shared" si="211"/>
        <v>18.061224489795919</v>
      </c>
      <c r="AJ624" s="19">
        <f t="shared" si="212"/>
        <v>0.81775894538610172</v>
      </c>
      <c r="AK624" s="20">
        <f>'Even Strength'!AA624+'Power Play'!R624+'Penalty Kill'!L624</f>
        <v>16.2</v>
      </c>
      <c r="AL624" s="19">
        <f t="shared" si="213"/>
        <v>1.3430670382054972</v>
      </c>
      <c r="AM624" s="15">
        <f>IF(('Even Strength'!BR624+'Power Play'!AK624+'Penalty Kill'!AG624)&gt;0,V624/('Even Strength'!BR624+'Power Play'!AK624+'Penalty Kill'!AG624),0)</f>
        <v>0.7857142857142857</v>
      </c>
      <c r="AN624" s="15">
        <f>IF(('Even Strength'!BR624+'Power Play'!AK624+'Penalty Kill'!AG624)&gt;0,W624/('Even Strength'!BR624+'Power Play'!AK624+'Penalty Kill'!AG624),0)</f>
        <v>7.1428571428571425E-2</v>
      </c>
      <c r="AO624" s="15">
        <f t="shared" si="214"/>
        <v>0.8571428571428571</v>
      </c>
      <c r="AP624" s="13">
        <v>86</v>
      </c>
      <c r="AQ624" s="13">
        <v>89</v>
      </c>
      <c r="AR624" s="21">
        <f t="shared" si="215"/>
        <v>0.49142857142857144</v>
      </c>
      <c r="AS624" s="22">
        <v>5.6</v>
      </c>
      <c r="AT624" s="1"/>
      <c r="AU624" s="1"/>
      <c r="AV624">
        <v>48</v>
      </c>
      <c r="AW624" s="13">
        <v>39</v>
      </c>
      <c r="AX624" s="13">
        <v>13</v>
      </c>
      <c r="AY624" s="13">
        <v>56</v>
      </c>
      <c r="AZ624" s="13">
        <v>12</v>
      </c>
      <c r="BA624" s="13">
        <v>18</v>
      </c>
      <c r="BB624" s="16">
        <f t="shared" si="216"/>
        <v>3.9794578909792517</v>
      </c>
      <c r="BC624" s="17">
        <f t="shared" si="217"/>
        <v>3.2333095364206419</v>
      </c>
      <c r="BD624" s="17">
        <f t="shared" si="218"/>
        <v>1.0777698454735474</v>
      </c>
      <c r="BE624" s="17">
        <f t="shared" si="219"/>
        <v>4.6427008728091268</v>
      </c>
      <c r="BF624" s="17">
        <f t="shared" si="220"/>
        <v>0.99486447274481293</v>
      </c>
      <c r="BG624" s="17">
        <f t="shared" si="221"/>
        <v>1.4922967091172195</v>
      </c>
      <c r="BH624" s="13">
        <v>14</v>
      </c>
      <c r="BI624" s="13">
        <v>7</v>
      </c>
      <c r="BJ624" s="13">
        <v>0</v>
      </c>
      <c r="BK624" s="13">
        <v>0</v>
      </c>
      <c r="BL624" s="13">
        <v>0</v>
      </c>
      <c r="BM624" s="13">
        <v>0</v>
      </c>
      <c r="BN624" s="13">
        <f t="shared" si="222"/>
        <v>66</v>
      </c>
      <c r="BO624" s="16">
        <v>3.7480000000000002</v>
      </c>
      <c r="BP624" s="13">
        <v>7</v>
      </c>
      <c r="BQ624" s="13">
        <v>3</v>
      </c>
      <c r="BR624" s="23">
        <f t="shared" si="223"/>
        <v>0.42857142857142855</v>
      </c>
      <c r="BS624" s="13">
        <v>1</v>
      </c>
      <c r="BT624" s="13">
        <v>4</v>
      </c>
      <c r="BU624" s="13">
        <v>13</v>
      </c>
      <c r="BV624" s="13">
        <v>0</v>
      </c>
      <c r="BW624" s="13">
        <v>0</v>
      </c>
      <c r="BX624" s="13">
        <v>4</v>
      </c>
      <c r="BY624" s="13">
        <v>2</v>
      </c>
      <c r="BZ624" s="13">
        <v>0</v>
      </c>
      <c r="CA624" s="13">
        <v>0</v>
      </c>
      <c r="CB624" s="23">
        <f t="shared" si="224"/>
        <v>0</v>
      </c>
      <c r="CC624" s="16">
        <v>3.2</v>
      </c>
      <c r="CD624" s="16">
        <v>1.1000000000000001</v>
      </c>
      <c r="CE624" s="16">
        <v>4.2</v>
      </c>
      <c r="CF624" s="24">
        <f t="shared" si="225"/>
        <v>8.5714285714285715E-2</v>
      </c>
      <c r="CG624" s="24">
        <f t="shared" si="226"/>
        <v>0.34820256546068451</v>
      </c>
      <c r="CH624" s="25">
        <v>4</v>
      </c>
      <c r="CI624" s="16">
        <v>13.9</v>
      </c>
      <c r="CJ624" s="16">
        <v>11.4</v>
      </c>
      <c r="CK624" s="16">
        <v>6.9</v>
      </c>
      <c r="CL624" s="16">
        <v>5.9</v>
      </c>
      <c r="CM624" s="16">
        <v>1.7000000000000002</v>
      </c>
      <c r="CN624" s="16">
        <v>0.8</v>
      </c>
      <c r="CO624" s="16">
        <v>8.3000000000000007</v>
      </c>
      <c r="CP624" s="26">
        <f t="shared" si="227"/>
        <v>0.16938775510204082</v>
      </c>
      <c r="CQ624" s="26">
        <f t="shared" si="228"/>
        <v>0.68811459364849559</v>
      </c>
      <c r="CR624" s="13">
        <v>4</v>
      </c>
      <c r="CS624" s="13">
        <v>0</v>
      </c>
      <c r="CT624" s="13">
        <v>5</v>
      </c>
      <c r="CU624" s="13">
        <v>7.0000000000000007E-2</v>
      </c>
      <c r="CV624" s="13">
        <v>0.21</v>
      </c>
      <c r="CW624" s="13">
        <v>0.86</v>
      </c>
      <c r="CX624" s="13">
        <v>-0.32</v>
      </c>
      <c r="CY624" s="13">
        <v>2.1</v>
      </c>
      <c r="CZ624" s="13">
        <v>6.39</v>
      </c>
      <c r="DA624" s="13">
        <v>9.31</v>
      </c>
      <c r="DB624" s="27">
        <v>-4.62</v>
      </c>
      <c r="DC624" s="27">
        <v>13.28</v>
      </c>
      <c r="DD624" s="27">
        <v>-17.899999999999999</v>
      </c>
      <c r="DE624" s="27">
        <v>-1.75</v>
      </c>
      <c r="DF624" s="27">
        <v>8.32</v>
      </c>
      <c r="DG624" s="27">
        <v>19.579999999999998</v>
      </c>
      <c r="DH624" s="27">
        <v>-11.26</v>
      </c>
      <c r="DI624" s="27">
        <v>-1.1000000000000001</v>
      </c>
      <c r="DJ624" s="1">
        <v>186</v>
      </c>
      <c r="DK624" s="28">
        <v>19</v>
      </c>
      <c r="DL624" s="28" t="s">
        <v>1685</v>
      </c>
      <c r="DM624" s="1">
        <v>0.92500000000000004</v>
      </c>
      <c r="DN624" s="1">
        <v>0.113</v>
      </c>
      <c r="DO624" s="1">
        <v>0</v>
      </c>
      <c r="DP624" s="16">
        <f t="shared" si="229"/>
        <v>7.5021276595744686</v>
      </c>
    </row>
    <row r="625" spans="1:120" x14ac:dyDescent="0.2">
      <c r="A625" s="13">
        <v>47</v>
      </c>
      <c r="B625" s="13" t="s">
        <v>2240</v>
      </c>
      <c r="C625" s="13" t="s">
        <v>2241</v>
      </c>
      <c r="D625" s="13" t="s">
        <v>613</v>
      </c>
      <c r="E625" s="13" t="s">
        <v>123</v>
      </c>
      <c r="F625" s="1" t="s">
        <v>124</v>
      </c>
      <c r="G625" s="13">
        <v>75</v>
      </c>
      <c r="H625" s="13">
        <v>208</v>
      </c>
      <c r="I625" s="13" t="s">
        <v>125</v>
      </c>
      <c r="J625" s="1"/>
      <c r="K625" s="1"/>
      <c r="L625" s="1"/>
      <c r="M625" s="1"/>
      <c r="N625" s="1">
        <v>30</v>
      </c>
      <c r="O625" s="13" t="s">
        <v>755</v>
      </c>
      <c r="P625" s="13" t="s">
        <v>2242</v>
      </c>
      <c r="Q625" s="1" t="str">
        <f t="shared" si="207"/>
        <v>NSH</v>
      </c>
      <c r="R625" s="13" t="s">
        <v>243</v>
      </c>
      <c r="S625" s="1"/>
      <c r="T625" s="13" t="s">
        <v>173</v>
      </c>
      <c r="U625" s="13">
        <v>1</v>
      </c>
      <c r="V625" s="13">
        <v>0</v>
      </c>
      <c r="W625" s="13">
        <v>0</v>
      </c>
      <c r="X625" s="14">
        <v>0</v>
      </c>
      <c r="Y625" s="13">
        <v>0</v>
      </c>
      <c r="Z625" s="13">
        <v>-1</v>
      </c>
      <c r="AA625" s="1">
        <v>0</v>
      </c>
      <c r="AB625" s="14">
        <v>1</v>
      </c>
      <c r="AC625" s="14">
        <v>3</v>
      </c>
      <c r="AD625" s="15">
        <f t="shared" si="208"/>
        <v>0</v>
      </c>
      <c r="AE625" s="15">
        <f t="shared" si="209"/>
        <v>0</v>
      </c>
      <c r="AF625" s="16">
        <v>16.45</v>
      </c>
      <c r="AG625" s="17">
        <f t="shared" si="210"/>
        <v>16.45</v>
      </c>
      <c r="AH625" s="29">
        <v>19</v>
      </c>
      <c r="AI625" s="17">
        <f t="shared" si="211"/>
        <v>19</v>
      </c>
      <c r="AJ625" s="19">
        <f t="shared" si="212"/>
        <v>0.86578947368421044</v>
      </c>
      <c r="AK625" s="20">
        <f>'Even Strength'!AA625+'Power Play'!R625+'Penalty Kill'!L625</f>
        <v>0</v>
      </c>
      <c r="AL625" s="19">
        <f t="shared" si="213"/>
        <v>0</v>
      </c>
      <c r="AM625" s="15">
        <f>IF(('Even Strength'!BR625+'Power Play'!AK625+'Penalty Kill'!AG625)&gt;0,V625/('Even Strength'!BR625+'Power Play'!AK625+'Penalty Kill'!AG625),0)</f>
        <v>0</v>
      </c>
      <c r="AN625" s="15">
        <f>IF(('Even Strength'!BR625+'Power Play'!AK625+'Penalty Kill'!AG625)&gt;0,W625/('Even Strength'!BR625+'Power Play'!AK625+'Penalty Kill'!AG625),0)</f>
        <v>0</v>
      </c>
      <c r="AO625" s="15">
        <f t="shared" si="214"/>
        <v>0</v>
      </c>
      <c r="AP625" s="13">
        <v>0</v>
      </c>
      <c r="AQ625" s="13">
        <v>0</v>
      </c>
      <c r="AR625" s="21">
        <f t="shared" si="215"/>
        <v>0</v>
      </c>
      <c r="AS625" s="22">
        <v>0</v>
      </c>
      <c r="AT625" s="1"/>
      <c r="AU625" s="1"/>
      <c r="AV625">
        <v>0</v>
      </c>
      <c r="AW625" s="13">
        <v>0</v>
      </c>
      <c r="AX625" s="13">
        <v>2</v>
      </c>
      <c r="AY625" s="13">
        <v>1</v>
      </c>
      <c r="AZ625" s="13">
        <v>0</v>
      </c>
      <c r="BA625" s="13">
        <v>0</v>
      </c>
      <c r="BB625" s="16">
        <f t="shared" si="216"/>
        <v>0</v>
      </c>
      <c r="BC625" s="17">
        <f t="shared" si="217"/>
        <v>0</v>
      </c>
      <c r="BD625" s="17">
        <f t="shared" si="218"/>
        <v>7.2948328267477205</v>
      </c>
      <c r="BE625" s="17">
        <f t="shared" si="219"/>
        <v>3.6474164133738602</v>
      </c>
      <c r="BF625" s="17">
        <f t="shared" si="220"/>
        <v>0</v>
      </c>
      <c r="BG625" s="17">
        <f t="shared" si="221"/>
        <v>0</v>
      </c>
      <c r="BH625" s="13">
        <v>2</v>
      </c>
      <c r="BI625" s="13">
        <v>1</v>
      </c>
      <c r="BJ625" s="13">
        <v>0</v>
      </c>
      <c r="BK625" s="13">
        <v>0</v>
      </c>
      <c r="BL625" s="13">
        <v>0</v>
      </c>
      <c r="BM625" s="13">
        <v>0</v>
      </c>
      <c r="BN625" s="13">
        <f t="shared" si="222"/>
        <v>4</v>
      </c>
      <c r="BO625" s="16">
        <v>-0.92100000000000004</v>
      </c>
      <c r="BP625" s="1"/>
      <c r="BQ625" s="1"/>
      <c r="BR625" s="23" t="str">
        <f t="shared" si="223"/>
        <v xml:space="preserve"> </v>
      </c>
      <c r="BS625" s="1"/>
      <c r="BT625" s="13">
        <v>0</v>
      </c>
      <c r="BU625" s="13">
        <v>0</v>
      </c>
      <c r="BV625" s="13">
        <v>0</v>
      </c>
      <c r="BW625" s="13">
        <v>0</v>
      </c>
      <c r="BX625" s="13">
        <v>0</v>
      </c>
      <c r="BY625" s="13">
        <v>0</v>
      </c>
      <c r="BZ625" s="13">
        <v>0</v>
      </c>
      <c r="CA625" s="13">
        <v>0</v>
      </c>
      <c r="CB625" s="23">
        <f t="shared" si="224"/>
        <v>0</v>
      </c>
      <c r="CC625" s="16">
        <v>0</v>
      </c>
      <c r="CD625" s="16">
        <v>-0.1</v>
      </c>
      <c r="CE625" s="16">
        <v>-0.1</v>
      </c>
      <c r="CF625" s="24">
        <f t="shared" si="225"/>
        <v>-0.1</v>
      </c>
      <c r="CG625" s="24">
        <f t="shared" si="226"/>
        <v>-0.36474164133738607</v>
      </c>
      <c r="CH625" s="25">
        <v>2</v>
      </c>
      <c r="CI625" s="16">
        <v>0.1</v>
      </c>
      <c r="CJ625" s="16">
        <v>0.1</v>
      </c>
      <c r="CK625" s="16">
        <v>0</v>
      </c>
      <c r="CL625" s="16">
        <v>0</v>
      </c>
      <c r="CM625" s="16">
        <v>0</v>
      </c>
      <c r="CN625" s="16">
        <v>0</v>
      </c>
      <c r="CO625" s="16">
        <v>0</v>
      </c>
      <c r="CP625" s="26">
        <f t="shared" si="227"/>
        <v>0</v>
      </c>
      <c r="CQ625" s="26">
        <f t="shared" si="228"/>
        <v>0</v>
      </c>
      <c r="CR625" s="13">
        <v>0</v>
      </c>
      <c r="CS625" s="13">
        <v>0</v>
      </c>
      <c r="CT625" s="13">
        <v>0</v>
      </c>
      <c r="CU625" s="13">
        <v>0</v>
      </c>
      <c r="CV625" s="13">
        <v>0</v>
      </c>
      <c r="CW625" s="13">
        <v>0</v>
      </c>
      <c r="CX625" s="13">
        <v>0</v>
      </c>
      <c r="CY625" s="13">
        <v>0</v>
      </c>
      <c r="CZ625" s="13">
        <v>0</v>
      </c>
      <c r="DA625" s="13">
        <v>0</v>
      </c>
      <c r="DB625" s="27">
        <v>-1.0900000000000001</v>
      </c>
      <c r="DC625" s="27">
        <v>-3.11</v>
      </c>
      <c r="DD625" s="27">
        <v>2.02</v>
      </c>
      <c r="DE625" s="27">
        <v>7.41</v>
      </c>
      <c r="DF625" s="27">
        <v>-4.2</v>
      </c>
      <c r="DG625" s="27">
        <v>-3.25</v>
      </c>
      <c r="DH625" s="27">
        <v>-0.95</v>
      </c>
      <c r="DI625" s="27">
        <v>-3.49</v>
      </c>
      <c r="DJ625" s="1">
        <v>1</v>
      </c>
      <c r="DK625" s="1"/>
      <c r="DL625" s="1"/>
      <c r="DM625" s="1">
        <v>3.0000000000000001E-3</v>
      </c>
      <c r="DN625" s="1">
        <v>0</v>
      </c>
      <c r="DO625" s="1">
        <v>0</v>
      </c>
      <c r="DP625" s="16">
        <f t="shared" si="229"/>
        <v>-9.1512239762067622E-5</v>
      </c>
    </row>
    <row r="626" spans="1:120" x14ac:dyDescent="0.2">
      <c r="A626" s="13">
        <v>15</v>
      </c>
      <c r="B626" s="13" t="s">
        <v>2243</v>
      </c>
      <c r="C626" s="13" t="s">
        <v>261</v>
      </c>
      <c r="D626" s="13" t="s">
        <v>133</v>
      </c>
      <c r="E626" s="13" t="s">
        <v>123</v>
      </c>
      <c r="F626" s="1" t="s">
        <v>124</v>
      </c>
      <c r="G626" s="13">
        <v>72</v>
      </c>
      <c r="H626" s="13">
        <v>202</v>
      </c>
      <c r="I626" s="13" t="s">
        <v>150</v>
      </c>
      <c r="J626" s="13">
        <v>2010</v>
      </c>
      <c r="K626" s="13">
        <v>2</v>
      </c>
      <c r="L626" s="13">
        <v>31</v>
      </c>
      <c r="M626" s="13" t="s">
        <v>159</v>
      </c>
      <c r="N626" s="1">
        <v>23</v>
      </c>
      <c r="O626" s="13" t="s">
        <v>546</v>
      </c>
      <c r="P626" s="13" t="s">
        <v>2244</v>
      </c>
      <c r="Q626" s="1" t="str">
        <f t="shared" si="207"/>
        <v>EDM</v>
      </c>
      <c r="R626" s="13" t="s">
        <v>136</v>
      </c>
      <c r="S626" s="1"/>
      <c r="T626" s="13" t="s">
        <v>328</v>
      </c>
      <c r="U626" s="13">
        <v>17</v>
      </c>
      <c r="V626" s="13">
        <v>2</v>
      </c>
      <c r="W626" s="13">
        <v>0</v>
      </c>
      <c r="X626" s="14">
        <v>0</v>
      </c>
      <c r="Y626" s="13">
        <v>2</v>
      </c>
      <c r="Z626" s="13">
        <v>-3</v>
      </c>
      <c r="AA626" s="1">
        <v>18</v>
      </c>
      <c r="AB626" s="14">
        <v>13</v>
      </c>
      <c r="AC626" s="14">
        <v>9</v>
      </c>
      <c r="AD626" s="15">
        <f t="shared" si="208"/>
        <v>0.1111111111111111</v>
      </c>
      <c r="AE626" s="15">
        <f t="shared" si="209"/>
        <v>0.05</v>
      </c>
      <c r="AF626" s="16">
        <v>211.53333333329999</v>
      </c>
      <c r="AG626" s="17">
        <f t="shared" si="210"/>
        <v>12.4431372549</v>
      </c>
      <c r="AH626" s="29">
        <v>308</v>
      </c>
      <c r="AI626" s="17">
        <f t="shared" si="211"/>
        <v>18.117647058823529</v>
      </c>
      <c r="AJ626" s="19">
        <f t="shared" si="212"/>
        <v>0.6867965367964286</v>
      </c>
      <c r="AK626" s="20">
        <f>'Even Strength'!AA626+'Power Play'!R626+'Penalty Kill'!L626</f>
        <v>0</v>
      </c>
      <c r="AL626" s="19">
        <f t="shared" si="213"/>
        <v>0</v>
      </c>
      <c r="AM626" s="15">
        <f>IF(('Even Strength'!BR626+'Power Play'!AK626+'Penalty Kill'!AG626)&gt;0,V626/('Even Strength'!BR626+'Power Play'!AK626+'Penalty Kill'!AG626),0)</f>
        <v>0.33333333333333331</v>
      </c>
      <c r="AN626" s="15">
        <f>IF(('Even Strength'!BR626+'Power Play'!AK626+'Penalty Kill'!AG626)&gt;0,W626/('Even Strength'!BR626+'Power Play'!AK626+'Penalty Kill'!AG626),0)</f>
        <v>0</v>
      </c>
      <c r="AO626" s="15">
        <f t="shared" si="214"/>
        <v>0.33333333333333331</v>
      </c>
      <c r="AP626" s="13">
        <v>5</v>
      </c>
      <c r="AQ626" s="13">
        <v>4</v>
      </c>
      <c r="AR626" s="21">
        <f t="shared" si="215"/>
        <v>0.55555555555555558</v>
      </c>
      <c r="AS626" s="22">
        <v>0.9</v>
      </c>
      <c r="AT626" s="1"/>
      <c r="AU626" s="1"/>
      <c r="AV626">
        <v>27</v>
      </c>
      <c r="AW626" s="13">
        <v>55</v>
      </c>
      <c r="AX626" s="13">
        <v>17</v>
      </c>
      <c r="AY626" s="13">
        <v>13</v>
      </c>
      <c r="AZ626" s="13">
        <v>6</v>
      </c>
      <c r="BA626" s="13">
        <v>4</v>
      </c>
      <c r="BB626" s="16">
        <f t="shared" si="216"/>
        <v>7.6583674755763722</v>
      </c>
      <c r="BC626" s="17">
        <f t="shared" si="217"/>
        <v>15.600378190988906</v>
      </c>
      <c r="BD626" s="17">
        <f t="shared" si="218"/>
        <v>4.8219350772147536</v>
      </c>
      <c r="BE626" s="17">
        <f t="shared" si="219"/>
        <v>3.6873621178701055</v>
      </c>
      <c r="BF626" s="17">
        <f t="shared" si="220"/>
        <v>1.7018594390169717</v>
      </c>
      <c r="BG626" s="17">
        <f t="shared" si="221"/>
        <v>1.1345729593446479</v>
      </c>
      <c r="BH626" s="13">
        <v>4</v>
      </c>
      <c r="BI626" s="13">
        <v>2</v>
      </c>
      <c r="BJ626" s="13">
        <v>0</v>
      </c>
      <c r="BK626" s="13">
        <v>0</v>
      </c>
      <c r="BL626" s="13">
        <v>0</v>
      </c>
      <c r="BM626" s="13">
        <v>0</v>
      </c>
      <c r="BN626" s="13">
        <f t="shared" si="222"/>
        <v>76</v>
      </c>
      <c r="BO626" s="16">
        <v>-0.36399999999999999</v>
      </c>
      <c r="BP626" s="1"/>
      <c r="BQ626" s="1"/>
      <c r="BR626" s="23" t="str">
        <f t="shared" si="223"/>
        <v xml:space="preserve"> </v>
      </c>
      <c r="BS626" s="1"/>
      <c r="BT626" s="13">
        <v>0</v>
      </c>
      <c r="BU626" s="13">
        <v>6</v>
      </c>
      <c r="BV626" s="13">
        <v>0</v>
      </c>
      <c r="BW626" s="13">
        <v>0</v>
      </c>
      <c r="BX626" s="13">
        <v>1</v>
      </c>
      <c r="BY626" s="13">
        <v>0</v>
      </c>
      <c r="BZ626" s="13">
        <v>0</v>
      </c>
      <c r="CA626" s="13">
        <v>0</v>
      </c>
      <c r="CB626" s="23">
        <f t="shared" si="224"/>
        <v>0</v>
      </c>
      <c r="CC626" s="16">
        <v>-0.1</v>
      </c>
      <c r="CD626" s="16">
        <v>0.1</v>
      </c>
      <c r="CE626" s="16">
        <v>0</v>
      </c>
      <c r="CF626" s="24">
        <f t="shared" si="225"/>
        <v>0</v>
      </c>
      <c r="CG626" s="24">
        <f t="shared" si="226"/>
        <v>0</v>
      </c>
      <c r="CH626" s="25">
        <v>4</v>
      </c>
      <c r="CI626" s="16">
        <v>3.6</v>
      </c>
      <c r="CJ626" s="16">
        <v>3.5</v>
      </c>
      <c r="CK626" s="16">
        <v>-0.5</v>
      </c>
      <c r="CL626" s="16">
        <v>-0.5</v>
      </c>
      <c r="CM626" s="16">
        <v>0.30000000000000004</v>
      </c>
      <c r="CN626" s="16">
        <v>0</v>
      </c>
      <c r="CO626" s="16">
        <v>-0.30000000000000004</v>
      </c>
      <c r="CP626" s="26">
        <f t="shared" si="227"/>
        <v>-1.7647058823529415E-2</v>
      </c>
      <c r="CQ626" s="26">
        <f t="shared" si="228"/>
        <v>-8.5092971950848598E-2</v>
      </c>
      <c r="CR626" s="13">
        <v>1</v>
      </c>
      <c r="CS626" s="13">
        <v>0</v>
      </c>
      <c r="CT626" s="13">
        <v>0</v>
      </c>
      <c r="CU626" s="13">
        <v>0.01</v>
      </c>
      <c r="CV626" s="13">
        <v>-0.12</v>
      </c>
      <c r="CW626" s="13">
        <v>0.18</v>
      </c>
      <c r="CX626" s="13">
        <v>-0.85</v>
      </c>
      <c r="CY626" s="13">
        <v>1.0900000000000001</v>
      </c>
      <c r="CZ626" s="13">
        <v>0.34</v>
      </c>
      <c r="DA626" s="13">
        <v>0.65</v>
      </c>
      <c r="DB626" s="27">
        <v>14.37</v>
      </c>
      <c r="DC626" s="27">
        <v>-15.21</v>
      </c>
      <c r="DD626" s="27">
        <v>29.57</v>
      </c>
      <c r="DE626" s="27">
        <v>8.66</v>
      </c>
      <c r="DF626" s="27">
        <v>14.54</v>
      </c>
      <c r="DG626" s="27">
        <v>-18.98</v>
      </c>
      <c r="DH626" s="27">
        <v>33.520000000000003</v>
      </c>
      <c r="DI626" s="27">
        <v>9.82</v>
      </c>
      <c r="DJ626" s="1">
        <v>133</v>
      </c>
      <c r="DK626" s="28">
        <v>41</v>
      </c>
      <c r="DL626" s="28" t="s">
        <v>447</v>
      </c>
      <c r="DM626" s="1">
        <v>0.51800000000000002</v>
      </c>
      <c r="DN626" s="1">
        <v>0.36299999999999999</v>
      </c>
      <c r="DO626" s="1">
        <v>0</v>
      </c>
      <c r="DP626" s="16">
        <f t="shared" si="229"/>
        <v>-0.56536261725005721</v>
      </c>
    </row>
    <row r="627" spans="1:120" x14ac:dyDescent="0.2">
      <c r="A627" s="13">
        <v>14</v>
      </c>
      <c r="B627" s="13" t="s">
        <v>2245</v>
      </c>
      <c r="C627" s="13" t="s">
        <v>1163</v>
      </c>
      <c r="D627" s="1"/>
      <c r="E627" s="13" t="s">
        <v>1012</v>
      </c>
      <c r="F627" s="1" t="s">
        <v>1013</v>
      </c>
      <c r="G627" s="13">
        <v>71</v>
      </c>
      <c r="H627" s="13">
        <v>198</v>
      </c>
      <c r="I627" s="13" t="s">
        <v>125</v>
      </c>
      <c r="J627" s="13">
        <v>2001</v>
      </c>
      <c r="K627" s="13">
        <v>3</v>
      </c>
      <c r="L627" s="13">
        <v>71</v>
      </c>
      <c r="M627" s="1"/>
      <c r="N627" s="1">
        <v>32</v>
      </c>
      <c r="O627" s="13" t="s">
        <v>1115</v>
      </c>
      <c r="P627" s="13" t="s">
        <v>2246</v>
      </c>
      <c r="Q627" s="1" t="str">
        <f t="shared" si="207"/>
        <v>MTL</v>
      </c>
      <c r="R627" s="13" t="s">
        <v>214</v>
      </c>
      <c r="S627" s="1"/>
      <c r="T627" s="13" t="s">
        <v>146</v>
      </c>
      <c r="U627" s="13">
        <v>82</v>
      </c>
      <c r="V627" s="13">
        <v>26</v>
      </c>
      <c r="W627" s="13">
        <v>34</v>
      </c>
      <c r="X627" s="14">
        <v>20</v>
      </c>
      <c r="Y627" s="13">
        <v>60</v>
      </c>
      <c r="Z627" s="13">
        <v>8</v>
      </c>
      <c r="AA627" s="1">
        <v>248</v>
      </c>
      <c r="AB627" s="14">
        <v>68</v>
      </c>
      <c r="AC627" s="14">
        <v>76</v>
      </c>
      <c r="AD627" s="15">
        <f t="shared" si="208"/>
        <v>0.10483870967741936</v>
      </c>
      <c r="AE627" s="15">
        <f t="shared" si="209"/>
        <v>6.6326530612244902E-2</v>
      </c>
      <c r="AF627" s="16">
        <v>1570.7666666667001</v>
      </c>
      <c r="AG627" s="17">
        <f t="shared" si="210"/>
        <v>19.155691056910978</v>
      </c>
      <c r="AH627" s="29">
        <v>2212</v>
      </c>
      <c r="AI627" s="17">
        <f t="shared" si="211"/>
        <v>26.975609756097562</v>
      </c>
      <c r="AJ627" s="19">
        <f t="shared" si="212"/>
        <v>0.71011151295962938</v>
      </c>
      <c r="AK627" s="20">
        <f>'Even Strength'!AA627+'Power Play'!R627+'Penalty Kill'!L627</f>
        <v>214.27294981640148</v>
      </c>
      <c r="AL627" s="19">
        <f t="shared" si="213"/>
        <v>8.1847783390173472</v>
      </c>
      <c r="AM627" s="15">
        <f>IF(('Even Strength'!BR627+'Power Play'!AK627+'Penalty Kill'!AG627)&gt;0,V627/('Even Strength'!BR627+'Power Play'!AK627+'Penalty Kill'!AG627),0)</f>
        <v>0.40625</v>
      </c>
      <c r="AN627" s="15">
        <f>IF(('Even Strength'!BR627+'Power Play'!AK627+'Penalty Kill'!AG627)&gt;0,W627/('Even Strength'!BR627+'Power Play'!AK627+'Penalty Kill'!AG627),0)</f>
        <v>0.53125</v>
      </c>
      <c r="AO627" s="15">
        <f t="shared" si="214"/>
        <v>0.9375</v>
      </c>
      <c r="AP627" s="13">
        <v>777</v>
      </c>
      <c r="AQ627" s="13">
        <v>780</v>
      </c>
      <c r="AR627" s="21">
        <f t="shared" si="215"/>
        <v>0.49903660886319845</v>
      </c>
      <c r="AS627" s="22">
        <v>30</v>
      </c>
      <c r="AT627" s="13">
        <v>36</v>
      </c>
      <c r="AU627" s="13">
        <v>20</v>
      </c>
      <c r="AV627">
        <v>78</v>
      </c>
      <c r="AW627" s="13">
        <v>47</v>
      </c>
      <c r="AX627" s="13">
        <v>55</v>
      </c>
      <c r="AY627" s="13">
        <v>68</v>
      </c>
      <c r="AZ627" s="13">
        <v>42</v>
      </c>
      <c r="BA627" s="13">
        <v>30</v>
      </c>
      <c r="BB627" s="16">
        <f t="shared" si="216"/>
        <v>2.9794367930733827</v>
      </c>
      <c r="BC627" s="17">
        <f t="shared" si="217"/>
        <v>1.7953016573647307</v>
      </c>
      <c r="BD627" s="17">
        <f t="shared" si="218"/>
        <v>2.1008849181927696</v>
      </c>
      <c r="BE627" s="17">
        <f t="shared" si="219"/>
        <v>2.5974577170383339</v>
      </c>
      <c r="BF627" s="17">
        <f t="shared" si="220"/>
        <v>1.6043121193472061</v>
      </c>
      <c r="BG627" s="17">
        <f t="shared" si="221"/>
        <v>1.1459372281051472</v>
      </c>
      <c r="BH627" s="13">
        <v>46</v>
      </c>
      <c r="BI627" s="13">
        <v>18</v>
      </c>
      <c r="BJ627" s="13">
        <v>0</v>
      </c>
      <c r="BK627" s="13">
        <v>1</v>
      </c>
      <c r="BL627" s="13">
        <v>0</v>
      </c>
      <c r="BM627" s="13">
        <v>0</v>
      </c>
      <c r="BN627" s="13">
        <f t="shared" si="222"/>
        <v>148</v>
      </c>
      <c r="BO627" s="16">
        <v>-4.2850000000000001</v>
      </c>
      <c r="BP627" s="13">
        <v>3</v>
      </c>
      <c r="BQ627" s="13">
        <v>0</v>
      </c>
      <c r="BR627" s="23">
        <f t="shared" si="223"/>
        <v>0</v>
      </c>
      <c r="BS627" s="13">
        <v>0</v>
      </c>
      <c r="BT627" s="13">
        <v>5</v>
      </c>
      <c r="BU627" s="13">
        <v>23</v>
      </c>
      <c r="BV627" s="13">
        <v>0</v>
      </c>
      <c r="BW627" s="13">
        <v>1</v>
      </c>
      <c r="BX627" s="13">
        <v>5</v>
      </c>
      <c r="BY627" s="13">
        <v>3</v>
      </c>
      <c r="BZ627" s="13">
        <v>0</v>
      </c>
      <c r="CA627" s="13">
        <v>0</v>
      </c>
      <c r="CB627" s="23">
        <f t="shared" si="224"/>
        <v>0</v>
      </c>
      <c r="CC627" s="16">
        <v>5.4</v>
      </c>
      <c r="CD627" s="16">
        <v>2.1</v>
      </c>
      <c r="CE627" s="16">
        <v>7.5</v>
      </c>
      <c r="CF627" s="24">
        <f t="shared" si="225"/>
        <v>9.1463414634146339E-2</v>
      </c>
      <c r="CG627" s="24">
        <f t="shared" si="226"/>
        <v>0.2864843070262868</v>
      </c>
      <c r="CH627" s="25">
        <v>7</v>
      </c>
      <c r="CI627" s="16">
        <v>34.6</v>
      </c>
      <c r="CJ627" s="16">
        <v>36.799999999999997</v>
      </c>
      <c r="CK627" s="16">
        <v>-2.4</v>
      </c>
      <c r="CL627" s="16">
        <v>9.8000000000000007</v>
      </c>
      <c r="CM627" s="16">
        <v>4.5999999999999996</v>
      </c>
      <c r="CN627" s="16">
        <v>-0.8</v>
      </c>
      <c r="CO627" s="16">
        <v>13.6</v>
      </c>
      <c r="CP627" s="26">
        <f t="shared" si="227"/>
        <v>0.16585365853658537</v>
      </c>
      <c r="CQ627" s="26">
        <f t="shared" si="228"/>
        <v>0.51949154340766679</v>
      </c>
      <c r="CR627" s="13">
        <v>4</v>
      </c>
      <c r="CS627" s="13">
        <v>6</v>
      </c>
      <c r="CT627" s="13">
        <v>2</v>
      </c>
      <c r="CU627" s="13">
        <v>0.93</v>
      </c>
      <c r="CV627" s="13">
        <v>-1.17</v>
      </c>
      <c r="CW627" s="13">
        <v>1.1299999999999999</v>
      </c>
      <c r="CX627" s="13">
        <v>4.6500000000000004</v>
      </c>
      <c r="CY627" s="13">
        <v>-1.24</v>
      </c>
      <c r="CZ627" s="13">
        <v>-0.69</v>
      </c>
      <c r="DA627" s="13">
        <v>3.61</v>
      </c>
      <c r="DB627" s="27">
        <v>26.53</v>
      </c>
      <c r="DC627" s="27">
        <v>36.979999999999997</v>
      </c>
      <c r="DD627" s="27">
        <v>-10.45</v>
      </c>
      <c r="DE627" s="27">
        <v>-0.54</v>
      </c>
      <c r="DF627" s="27">
        <v>14.48</v>
      </c>
      <c r="DG627" s="27">
        <v>35.46</v>
      </c>
      <c r="DH627" s="27">
        <v>-20.98</v>
      </c>
      <c r="DI627" s="27">
        <v>-1.08</v>
      </c>
      <c r="DJ627" s="1">
        <v>186</v>
      </c>
      <c r="DK627" s="1"/>
      <c r="DL627" s="1"/>
      <c r="DM627" s="1">
        <v>5</v>
      </c>
      <c r="DN627" s="1">
        <v>0</v>
      </c>
      <c r="DO627" s="1">
        <v>0</v>
      </c>
      <c r="DP627" s="16">
        <f t="shared" si="229"/>
        <v>4.1319148936170205</v>
      </c>
    </row>
    <row r="628" spans="1:120" x14ac:dyDescent="0.2">
      <c r="A628" s="13">
        <v>57</v>
      </c>
      <c r="B628" s="13" t="s">
        <v>2247</v>
      </c>
      <c r="C628" s="13" t="s">
        <v>295</v>
      </c>
      <c r="D628" s="13" t="s">
        <v>296</v>
      </c>
      <c r="E628" s="13" t="s">
        <v>141</v>
      </c>
      <c r="F628" s="1" t="s">
        <v>142</v>
      </c>
      <c r="G628" s="13">
        <v>73</v>
      </c>
      <c r="H628" s="13">
        <v>185</v>
      </c>
      <c r="I628" s="13" t="s">
        <v>125</v>
      </c>
      <c r="J628" s="13">
        <v>2013</v>
      </c>
      <c r="K628" s="13">
        <v>1</v>
      </c>
      <c r="L628" s="13">
        <v>22</v>
      </c>
      <c r="M628" s="13" t="s">
        <v>159</v>
      </c>
      <c r="N628" s="1">
        <v>20</v>
      </c>
      <c r="O628" s="13" t="s">
        <v>2248</v>
      </c>
      <c r="P628" s="13" t="s">
        <v>2249</v>
      </c>
      <c r="Q628" s="1" t="str">
        <f t="shared" si="207"/>
        <v>CGY</v>
      </c>
      <c r="R628" s="13" t="s">
        <v>270</v>
      </c>
      <c r="S628" s="1"/>
      <c r="T628" s="13" t="s">
        <v>844</v>
      </c>
      <c r="U628" s="13">
        <v>6</v>
      </c>
      <c r="V628" s="13">
        <v>0</v>
      </c>
      <c r="W628" s="13">
        <v>1</v>
      </c>
      <c r="X628" s="14">
        <v>0</v>
      </c>
      <c r="Y628" s="13">
        <v>1</v>
      </c>
      <c r="Z628" s="13">
        <v>1</v>
      </c>
      <c r="AA628" s="1">
        <v>2</v>
      </c>
      <c r="AB628" s="14">
        <v>2</v>
      </c>
      <c r="AC628" s="14">
        <v>2</v>
      </c>
      <c r="AD628" s="15">
        <f t="shared" si="208"/>
        <v>0</v>
      </c>
      <c r="AE628" s="15">
        <f t="shared" si="209"/>
        <v>0</v>
      </c>
      <c r="AF628" s="16">
        <v>47.9</v>
      </c>
      <c r="AG628" s="17">
        <f t="shared" si="210"/>
        <v>7.9833333333333334</v>
      </c>
      <c r="AH628" s="29">
        <v>82</v>
      </c>
      <c r="AI628" s="17">
        <f t="shared" si="211"/>
        <v>13.666666666666666</v>
      </c>
      <c r="AJ628" s="19">
        <f t="shared" si="212"/>
        <v>0.5841463414634146</v>
      </c>
      <c r="AK628" s="20">
        <f>'Even Strength'!AA628+'Power Play'!R628+'Penalty Kill'!L628</f>
        <v>0</v>
      </c>
      <c r="AL628" s="19">
        <f t="shared" si="213"/>
        <v>0</v>
      </c>
      <c r="AM628" s="15">
        <f>IF(('Even Strength'!BR628+'Power Play'!AK628+'Penalty Kill'!AG628)&gt;0,V628/('Even Strength'!BR628+'Power Play'!AK628+'Penalty Kill'!AG628),0)</f>
        <v>0</v>
      </c>
      <c r="AN628" s="15">
        <f>IF(('Even Strength'!BR628+'Power Play'!AK628+'Penalty Kill'!AG628)&gt;0,W628/('Even Strength'!BR628+'Power Play'!AK628+'Penalty Kill'!AG628),0)</f>
        <v>1</v>
      </c>
      <c r="AO628" s="15">
        <f t="shared" si="214"/>
        <v>1</v>
      </c>
      <c r="AP628" s="13">
        <v>0</v>
      </c>
      <c r="AQ628" s="13">
        <v>1</v>
      </c>
      <c r="AR628" s="21">
        <f t="shared" si="215"/>
        <v>0</v>
      </c>
      <c r="AS628" s="22">
        <v>0.2</v>
      </c>
      <c r="AT628" s="1"/>
      <c r="AU628" s="1"/>
      <c r="AV628">
        <v>7</v>
      </c>
      <c r="AW628" s="13">
        <v>7</v>
      </c>
      <c r="AX628" s="13">
        <v>1</v>
      </c>
      <c r="AY628" s="13">
        <v>2</v>
      </c>
      <c r="AZ628" s="13">
        <v>0</v>
      </c>
      <c r="BA628" s="13">
        <v>3</v>
      </c>
      <c r="BB628" s="16">
        <f t="shared" si="216"/>
        <v>8.7682672233820451</v>
      </c>
      <c r="BC628" s="17">
        <f t="shared" si="217"/>
        <v>8.7682672233820451</v>
      </c>
      <c r="BD628" s="17">
        <f t="shared" si="218"/>
        <v>1.2526096033402923</v>
      </c>
      <c r="BE628" s="17">
        <f t="shared" si="219"/>
        <v>2.5052192066805845</v>
      </c>
      <c r="BF628" s="17">
        <f t="shared" si="220"/>
        <v>0</v>
      </c>
      <c r="BG628" s="17">
        <f t="shared" si="221"/>
        <v>3.757828810020877</v>
      </c>
      <c r="BH628" s="13">
        <v>0</v>
      </c>
      <c r="BI628" s="13">
        <v>0</v>
      </c>
      <c r="BJ628" s="13">
        <v>0</v>
      </c>
      <c r="BK628" s="13">
        <v>0</v>
      </c>
      <c r="BL628" s="13">
        <v>0</v>
      </c>
      <c r="BM628" s="13">
        <v>0</v>
      </c>
      <c r="BN628" s="13">
        <f t="shared" si="222"/>
        <v>8</v>
      </c>
      <c r="BO628" s="16">
        <v>0.91700000000000004</v>
      </c>
      <c r="BP628" s="1"/>
      <c r="BQ628" s="1"/>
      <c r="BR628" s="23" t="str">
        <f t="shared" si="223"/>
        <v xml:space="preserve"> </v>
      </c>
      <c r="BS628" s="1"/>
      <c r="BT628" s="13">
        <v>0</v>
      </c>
      <c r="BU628" s="13">
        <v>2</v>
      </c>
      <c r="BV628" s="13">
        <v>0</v>
      </c>
      <c r="BW628" s="13">
        <v>0</v>
      </c>
      <c r="BX628" s="13">
        <v>0</v>
      </c>
      <c r="BY628" s="13">
        <v>0</v>
      </c>
      <c r="BZ628" s="13">
        <v>0</v>
      </c>
      <c r="CA628" s="13">
        <v>0</v>
      </c>
      <c r="CB628" s="23">
        <f t="shared" si="224"/>
        <v>0</v>
      </c>
      <c r="CC628" s="16">
        <v>0</v>
      </c>
      <c r="CD628" s="16">
        <v>0.1</v>
      </c>
      <c r="CE628" s="16">
        <v>0.1</v>
      </c>
      <c r="CF628" s="24">
        <f t="shared" si="225"/>
        <v>1.6666666666666666E-2</v>
      </c>
      <c r="CG628" s="24">
        <f t="shared" si="226"/>
        <v>0.12526096033402925</v>
      </c>
      <c r="CH628" s="25">
        <v>3</v>
      </c>
      <c r="CI628" s="16">
        <v>0.5</v>
      </c>
      <c r="CJ628" s="16">
        <v>0.5</v>
      </c>
      <c r="CK628" s="16">
        <v>1</v>
      </c>
      <c r="CL628" s="16">
        <v>0.1</v>
      </c>
      <c r="CM628" s="16">
        <v>0.2</v>
      </c>
      <c r="CN628" s="16">
        <v>0</v>
      </c>
      <c r="CO628" s="16">
        <v>0.30000000000000004</v>
      </c>
      <c r="CP628" s="26">
        <f t="shared" si="227"/>
        <v>5.000000000000001E-2</v>
      </c>
      <c r="CQ628" s="26">
        <f t="shared" si="228"/>
        <v>0.37578288100208773</v>
      </c>
      <c r="CR628" s="13">
        <v>0</v>
      </c>
      <c r="CS628" s="13">
        <v>0</v>
      </c>
      <c r="CT628" s="13">
        <v>0</v>
      </c>
      <c r="CU628" s="13">
        <v>-0.01</v>
      </c>
      <c r="CV628" s="13">
        <v>0.24</v>
      </c>
      <c r="CW628" s="13">
        <v>0.13</v>
      </c>
      <c r="CX628" s="13">
        <v>0</v>
      </c>
      <c r="CY628" s="13">
        <v>0</v>
      </c>
      <c r="CZ628" s="13">
        <v>-7.0000000000000007E-2</v>
      </c>
      <c r="DA628" s="13">
        <v>0.28999999999999998</v>
      </c>
      <c r="DB628" s="27">
        <v>-1.43</v>
      </c>
      <c r="DC628" s="27">
        <v>8.19</v>
      </c>
      <c r="DD628" s="27">
        <v>-9.6199999999999992</v>
      </c>
      <c r="DE628" s="27">
        <v>-11.81</v>
      </c>
      <c r="DF628" s="27">
        <v>-2.76</v>
      </c>
      <c r="DG628" s="27">
        <v>2.89</v>
      </c>
      <c r="DH628" s="27">
        <v>-5.65</v>
      </c>
      <c r="DI628" s="27">
        <v>-6.93</v>
      </c>
      <c r="DJ628" s="1">
        <v>27</v>
      </c>
      <c r="DK628" s="1"/>
      <c r="DL628" s="1"/>
      <c r="DM628" s="1">
        <v>0.13</v>
      </c>
      <c r="DN628" s="1">
        <v>0</v>
      </c>
      <c r="DO628" s="1">
        <v>0</v>
      </c>
      <c r="DP628" s="16">
        <f t="shared" si="229"/>
        <v>0.19327385037748807</v>
      </c>
    </row>
    <row r="629" spans="1:120" x14ac:dyDescent="0.2">
      <c r="A629" s="13">
        <v>46</v>
      </c>
      <c r="B629" s="13" t="s">
        <v>1709</v>
      </c>
      <c r="C629" s="13" t="s">
        <v>2250</v>
      </c>
      <c r="D629" s="1"/>
      <c r="E629" s="13" t="s">
        <v>1012</v>
      </c>
      <c r="F629" s="1" t="s">
        <v>1013</v>
      </c>
      <c r="G629" s="13">
        <v>72</v>
      </c>
      <c r="H629" s="13">
        <v>236</v>
      </c>
      <c r="I629" s="13" t="s">
        <v>150</v>
      </c>
      <c r="J629" s="13">
        <v>2004</v>
      </c>
      <c r="K629" s="13">
        <v>6</v>
      </c>
      <c r="L629" s="13">
        <v>180</v>
      </c>
      <c r="M629" s="1"/>
      <c r="N629" s="1">
        <v>28</v>
      </c>
      <c r="O629" s="13" t="s">
        <v>1594</v>
      </c>
      <c r="P629" s="13" t="s">
        <v>2251</v>
      </c>
      <c r="Q629" s="1" t="str">
        <f t="shared" si="207"/>
        <v>TOR</v>
      </c>
      <c r="R629" s="13" t="s">
        <v>249</v>
      </c>
      <c r="S629" s="1"/>
      <c r="T629" s="13" t="s">
        <v>173</v>
      </c>
      <c r="U629" s="13">
        <v>56</v>
      </c>
      <c r="V629" s="13">
        <v>5</v>
      </c>
      <c r="W629" s="13">
        <v>4</v>
      </c>
      <c r="X629" s="14">
        <v>1</v>
      </c>
      <c r="Y629" s="13">
        <v>9</v>
      </c>
      <c r="Z629" s="13">
        <v>-22</v>
      </c>
      <c r="AA629" s="1">
        <v>61</v>
      </c>
      <c r="AB629" s="14">
        <v>32</v>
      </c>
      <c r="AC629" s="14">
        <v>36</v>
      </c>
      <c r="AD629" s="15">
        <f t="shared" si="208"/>
        <v>8.1967213114754092E-2</v>
      </c>
      <c r="AE629" s="15">
        <f t="shared" si="209"/>
        <v>3.875968992248062E-2</v>
      </c>
      <c r="AF629" s="16">
        <v>1180.95</v>
      </c>
      <c r="AG629" s="17">
        <f t="shared" si="210"/>
        <v>21.088392857142857</v>
      </c>
      <c r="AH629" s="29">
        <v>1412</v>
      </c>
      <c r="AI629" s="17">
        <f t="shared" si="211"/>
        <v>25.214285714285715</v>
      </c>
      <c r="AJ629" s="19">
        <f t="shared" si="212"/>
        <v>0.8363668555240793</v>
      </c>
      <c r="AK629" s="20">
        <f>'Even Strength'!AA629+'Power Play'!R629+'Penalty Kill'!L629</f>
        <v>16.777777777777779</v>
      </c>
      <c r="AL629" s="19">
        <f t="shared" si="213"/>
        <v>0.85242107342958351</v>
      </c>
      <c r="AM629" s="15">
        <f>IF(('Even Strength'!BR629+'Power Play'!AK629+'Penalty Kill'!AG629)&gt;0,V629/('Even Strength'!BR629+'Power Play'!AK629+'Penalty Kill'!AG629),0)</f>
        <v>0.17241379310344829</v>
      </c>
      <c r="AN629" s="15">
        <f>IF(('Even Strength'!BR629+'Power Play'!AK629+'Penalty Kill'!AG629)&gt;0,W629/('Even Strength'!BR629+'Power Play'!AK629+'Penalty Kill'!AG629),0)</f>
        <v>0.13793103448275862</v>
      </c>
      <c r="AO629" s="15">
        <f t="shared" si="214"/>
        <v>0.31034482758620691</v>
      </c>
      <c r="AP629" s="13">
        <v>1</v>
      </c>
      <c r="AQ629" s="13">
        <v>0</v>
      </c>
      <c r="AR629" s="21">
        <f t="shared" si="215"/>
        <v>1</v>
      </c>
      <c r="AS629" s="22">
        <v>0</v>
      </c>
      <c r="AT629" s="1"/>
      <c r="AU629" s="1"/>
      <c r="AV629">
        <v>93</v>
      </c>
      <c r="AW629" s="13">
        <v>225</v>
      </c>
      <c r="AX629" s="13">
        <v>128</v>
      </c>
      <c r="AY629" s="13">
        <v>32</v>
      </c>
      <c r="AZ629" s="13">
        <v>28</v>
      </c>
      <c r="BA629" s="13">
        <v>23</v>
      </c>
      <c r="BB629" s="16">
        <f t="shared" si="216"/>
        <v>4.7250095262288836</v>
      </c>
      <c r="BC629" s="17">
        <f t="shared" si="217"/>
        <v>11.431474660231171</v>
      </c>
      <c r="BD629" s="17">
        <f t="shared" si="218"/>
        <v>6.503238917820398</v>
      </c>
      <c r="BE629" s="17">
        <f t="shared" si="219"/>
        <v>1.6258097294550995</v>
      </c>
      <c r="BF629" s="17">
        <f t="shared" si="220"/>
        <v>1.4225835132732121</v>
      </c>
      <c r="BG629" s="17">
        <f t="shared" si="221"/>
        <v>1.1685507430458528</v>
      </c>
      <c r="BH629" s="13">
        <v>48</v>
      </c>
      <c r="BI629" s="13">
        <v>19</v>
      </c>
      <c r="BJ629" s="13">
        <v>0</v>
      </c>
      <c r="BK629" s="13">
        <v>1</v>
      </c>
      <c r="BL629" s="13">
        <v>0</v>
      </c>
      <c r="BM629" s="13">
        <v>0</v>
      </c>
      <c r="BN629" s="13">
        <f t="shared" si="222"/>
        <v>401</v>
      </c>
      <c r="BO629" s="16">
        <v>-1.724</v>
      </c>
      <c r="BP629" s="1"/>
      <c r="BQ629" s="1"/>
      <c r="BR629" s="23" t="str">
        <f t="shared" si="223"/>
        <v xml:space="preserve"> </v>
      </c>
      <c r="BS629" s="1"/>
      <c r="BT629" s="13">
        <v>0</v>
      </c>
      <c r="BU629" s="13">
        <v>7</v>
      </c>
      <c r="BV629" s="13">
        <v>0</v>
      </c>
      <c r="BW629" s="13">
        <v>0</v>
      </c>
      <c r="BX629" s="13">
        <v>1</v>
      </c>
      <c r="BY629" s="13">
        <v>1</v>
      </c>
      <c r="BZ629" s="13">
        <v>0</v>
      </c>
      <c r="CA629" s="13">
        <v>0</v>
      </c>
      <c r="CB629" s="23">
        <f t="shared" si="224"/>
        <v>0</v>
      </c>
      <c r="CC629" s="16">
        <v>0.1</v>
      </c>
      <c r="CD629" s="16">
        <v>0.7</v>
      </c>
      <c r="CE629" s="16">
        <v>0.8</v>
      </c>
      <c r="CF629" s="24">
        <f t="shared" si="225"/>
        <v>1.4285714285714287E-2</v>
      </c>
      <c r="CG629" s="24">
        <f t="shared" si="226"/>
        <v>4.0645243236377492E-2</v>
      </c>
      <c r="CH629" s="25">
        <v>6</v>
      </c>
      <c r="CI629" s="16">
        <v>18.3</v>
      </c>
      <c r="CJ629" s="16">
        <v>27</v>
      </c>
      <c r="CK629" s="16">
        <v>-15.2</v>
      </c>
      <c r="CL629" s="16">
        <v>-0.2</v>
      </c>
      <c r="CM629" s="16">
        <v>0.1</v>
      </c>
      <c r="CN629" s="16">
        <v>0</v>
      </c>
      <c r="CO629" s="16">
        <v>-0.1</v>
      </c>
      <c r="CP629" s="26">
        <f t="shared" si="227"/>
        <v>-1.7857142857142859E-3</v>
      </c>
      <c r="CQ629" s="26">
        <f t="shared" si="228"/>
        <v>-5.0806554045471864E-3</v>
      </c>
      <c r="CR629" s="13">
        <v>0</v>
      </c>
      <c r="CS629" s="13">
        <v>0</v>
      </c>
      <c r="CT629" s="13">
        <v>0</v>
      </c>
      <c r="CU629" s="13">
        <v>0.01</v>
      </c>
      <c r="CV629" s="13">
        <v>0.41</v>
      </c>
      <c r="CW629" s="13">
        <v>-0.73</v>
      </c>
      <c r="CX629" s="13">
        <v>-4.91</v>
      </c>
      <c r="CY629" s="13">
        <v>-2.86</v>
      </c>
      <c r="CZ629" s="13">
        <v>0.84</v>
      </c>
      <c r="DA629" s="13">
        <v>-7.24</v>
      </c>
      <c r="DB629" s="27">
        <v>-37.07</v>
      </c>
      <c r="DC629" s="27">
        <v>6.36</v>
      </c>
      <c r="DD629" s="27">
        <v>-43.43</v>
      </c>
      <c r="DE629" s="27">
        <v>-2.67</v>
      </c>
      <c r="DF629" s="27">
        <v>-35.97</v>
      </c>
      <c r="DG629" s="27">
        <v>-14.97</v>
      </c>
      <c r="DH629" s="27">
        <v>-21</v>
      </c>
      <c r="DI629" s="27">
        <v>-1.29</v>
      </c>
      <c r="DJ629" s="1">
        <v>186</v>
      </c>
      <c r="DK629" s="28">
        <v>26</v>
      </c>
      <c r="DL629" s="28" t="s">
        <v>795</v>
      </c>
      <c r="DM629" s="1">
        <v>2.75</v>
      </c>
      <c r="DN629" s="1">
        <v>0.53700000000000003</v>
      </c>
      <c r="DO629" s="1">
        <v>0</v>
      </c>
      <c r="DP629" s="16">
        <f t="shared" si="229"/>
        <v>-4.780851063829787</v>
      </c>
    </row>
    <row r="630" spans="1:120" x14ac:dyDescent="0.2">
      <c r="A630" s="13">
        <v>29</v>
      </c>
      <c r="B630" s="13" t="s">
        <v>2252</v>
      </c>
      <c r="C630" s="13" t="s">
        <v>2253</v>
      </c>
      <c r="D630" s="13" t="s">
        <v>296</v>
      </c>
      <c r="E630" s="13" t="s">
        <v>141</v>
      </c>
      <c r="F630" s="1" t="s">
        <v>142</v>
      </c>
      <c r="G630" s="13">
        <v>72</v>
      </c>
      <c r="H630" s="13">
        <v>187</v>
      </c>
      <c r="I630" s="13" t="s">
        <v>150</v>
      </c>
      <c r="J630" s="13">
        <v>2001</v>
      </c>
      <c r="K630" s="13">
        <v>2</v>
      </c>
      <c r="L630" s="13">
        <v>55</v>
      </c>
      <c r="M630" s="1"/>
      <c r="N630" s="1">
        <v>32</v>
      </c>
      <c r="O630" s="13" t="s">
        <v>165</v>
      </c>
      <c r="P630" s="13" t="s">
        <v>2254</v>
      </c>
      <c r="Q630" s="1" t="str">
        <f t="shared" si="207"/>
        <v>MIN</v>
      </c>
      <c r="R630" s="13" t="s">
        <v>292</v>
      </c>
      <c r="S630" s="1"/>
      <c r="T630" s="13" t="s">
        <v>154</v>
      </c>
      <c r="U630" s="13">
        <v>82</v>
      </c>
      <c r="V630" s="13">
        <v>18</v>
      </c>
      <c r="W630" s="13">
        <v>36</v>
      </c>
      <c r="X630" s="14">
        <v>23</v>
      </c>
      <c r="Y630" s="13">
        <v>54</v>
      </c>
      <c r="Z630" s="13">
        <v>9</v>
      </c>
      <c r="AA630" s="1">
        <v>252</v>
      </c>
      <c r="AB630" s="14">
        <v>84</v>
      </c>
      <c r="AC630" s="14">
        <v>97</v>
      </c>
      <c r="AD630" s="15">
        <f t="shared" si="208"/>
        <v>7.1428571428571425E-2</v>
      </c>
      <c r="AE630" s="15">
        <f t="shared" si="209"/>
        <v>4.1570438799076209E-2</v>
      </c>
      <c r="AF630" s="16">
        <v>1499.4</v>
      </c>
      <c r="AG630" s="17">
        <f t="shared" si="210"/>
        <v>18.285365853658536</v>
      </c>
      <c r="AH630" s="29">
        <v>1770</v>
      </c>
      <c r="AI630" s="17">
        <f t="shared" si="211"/>
        <v>21.585365853658537</v>
      </c>
      <c r="AJ630" s="19">
        <f t="shared" si="212"/>
        <v>0.84711864406779669</v>
      </c>
      <c r="AK630" s="20">
        <f>'Even Strength'!AA630+'Power Play'!R630+'Penalty Kill'!L630</f>
        <v>251.25157232704402</v>
      </c>
      <c r="AL630" s="19">
        <f t="shared" si="213"/>
        <v>10.054084526892517</v>
      </c>
      <c r="AM630" s="15">
        <f>IF(('Even Strength'!BR630+'Power Play'!AK630+'Penalty Kill'!AG630)&gt;0,V630/('Even Strength'!BR630+'Power Play'!AK630+'Penalty Kill'!AG630),0)</f>
        <v>0.23376623376623376</v>
      </c>
      <c r="AN630" s="15">
        <f>IF(('Even Strength'!BR630+'Power Play'!AK630+'Penalty Kill'!AG630)&gt;0,W630/('Even Strength'!BR630+'Power Play'!AK630+'Penalty Kill'!AG630),0)</f>
        <v>0.46753246753246752</v>
      </c>
      <c r="AO630" s="15">
        <f t="shared" si="214"/>
        <v>0.70129870129870131</v>
      </c>
      <c r="AP630" s="13">
        <v>39</v>
      </c>
      <c r="AQ630" s="13">
        <v>48</v>
      </c>
      <c r="AR630" s="21">
        <f t="shared" si="215"/>
        <v>0.44827586206896552</v>
      </c>
      <c r="AS630" s="22">
        <v>1.7000000000000002</v>
      </c>
      <c r="AT630" s="1"/>
      <c r="AU630" s="1"/>
      <c r="AV630">
        <v>96</v>
      </c>
      <c r="AW630" s="13">
        <v>44</v>
      </c>
      <c r="AX630" s="13">
        <v>32</v>
      </c>
      <c r="AY630" s="13">
        <v>84</v>
      </c>
      <c r="AZ630" s="13">
        <v>21</v>
      </c>
      <c r="BA630" s="13">
        <v>35</v>
      </c>
      <c r="BB630" s="16">
        <f t="shared" si="216"/>
        <v>3.8415366146458583</v>
      </c>
      <c r="BC630" s="17">
        <f t="shared" si="217"/>
        <v>1.760704281712685</v>
      </c>
      <c r="BD630" s="17">
        <f t="shared" si="218"/>
        <v>1.2805122048819526</v>
      </c>
      <c r="BE630" s="17">
        <f t="shared" si="219"/>
        <v>3.3613445378151257</v>
      </c>
      <c r="BF630" s="17">
        <f t="shared" si="220"/>
        <v>0.84033613445378141</v>
      </c>
      <c r="BG630" s="17">
        <f t="shared" si="221"/>
        <v>1.4005602240896358</v>
      </c>
      <c r="BH630" s="13">
        <v>8</v>
      </c>
      <c r="BI630" s="13">
        <v>4</v>
      </c>
      <c r="BJ630" s="13">
        <v>0</v>
      </c>
      <c r="BK630" s="13">
        <v>0</v>
      </c>
      <c r="BL630" s="13">
        <v>0</v>
      </c>
      <c r="BM630" s="13">
        <v>0</v>
      </c>
      <c r="BN630" s="13">
        <f t="shared" si="222"/>
        <v>84</v>
      </c>
      <c r="BO630" s="16">
        <v>6.3949999999999996</v>
      </c>
      <c r="BP630" s="13">
        <v>4</v>
      </c>
      <c r="BQ630" s="13">
        <v>3</v>
      </c>
      <c r="BR630" s="23">
        <f t="shared" si="223"/>
        <v>0.75</v>
      </c>
      <c r="BS630" s="13">
        <v>1</v>
      </c>
      <c r="BT630" s="13">
        <v>2</v>
      </c>
      <c r="BU630" s="13">
        <v>16</v>
      </c>
      <c r="BV630" s="13">
        <v>0</v>
      </c>
      <c r="BW630" s="13">
        <v>1</v>
      </c>
      <c r="BX630" s="13">
        <v>4</v>
      </c>
      <c r="BY630" s="13">
        <v>0</v>
      </c>
      <c r="BZ630" s="13">
        <v>0</v>
      </c>
      <c r="CA630" s="13">
        <v>0</v>
      </c>
      <c r="CB630" s="23">
        <f t="shared" si="224"/>
        <v>0</v>
      </c>
      <c r="CC630" s="16">
        <v>4</v>
      </c>
      <c r="CD630" s="16">
        <v>2.1</v>
      </c>
      <c r="CE630" s="16">
        <v>6.1</v>
      </c>
      <c r="CF630" s="24">
        <f t="shared" si="225"/>
        <v>7.4390243902439021E-2</v>
      </c>
      <c r="CG630" s="24">
        <f t="shared" si="226"/>
        <v>0.24409763905562221</v>
      </c>
      <c r="CH630" s="25">
        <v>5</v>
      </c>
      <c r="CI630" s="16">
        <v>34.700000000000003</v>
      </c>
      <c r="CJ630" s="16">
        <v>26.9</v>
      </c>
      <c r="CK630" s="16">
        <v>5.4</v>
      </c>
      <c r="CL630" s="16">
        <v>6.8</v>
      </c>
      <c r="CM630" s="16">
        <v>2.6</v>
      </c>
      <c r="CN630" s="16">
        <v>1</v>
      </c>
      <c r="CO630" s="16">
        <v>10.4</v>
      </c>
      <c r="CP630" s="26">
        <f t="shared" si="227"/>
        <v>0.12682926829268293</v>
      </c>
      <c r="CQ630" s="26">
        <f t="shared" si="228"/>
        <v>0.41616646658663464</v>
      </c>
      <c r="CR630" s="13">
        <v>3</v>
      </c>
      <c r="CS630" s="13">
        <v>3</v>
      </c>
      <c r="CT630" s="13">
        <v>2</v>
      </c>
      <c r="CU630" s="13">
        <v>0.01</v>
      </c>
      <c r="CV630" s="13">
        <v>-1.41</v>
      </c>
      <c r="CW630" s="13">
        <v>3.44</v>
      </c>
      <c r="CX630" s="13">
        <v>6.96</v>
      </c>
      <c r="CY630" s="13">
        <v>-2.08</v>
      </c>
      <c r="CZ630" s="13">
        <v>-1.57</v>
      </c>
      <c r="DA630" s="13">
        <v>5.35</v>
      </c>
      <c r="DB630" s="27">
        <v>-16.010000000000002</v>
      </c>
      <c r="DC630" s="27">
        <v>20.350000000000001</v>
      </c>
      <c r="DD630" s="27">
        <v>-36.35</v>
      </c>
      <c r="DE630" s="27">
        <v>-1.88</v>
      </c>
      <c r="DF630" s="27">
        <v>-8.7200000000000006</v>
      </c>
      <c r="DG630" s="27">
        <v>24.33</v>
      </c>
      <c r="DH630" s="27">
        <v>-33.049999999999997</v>
      </c>
      <c r="DI630" s="27">
        <v>-1.7000000000000002</v>
      </c>
      <c r="DJ630" s="1">
        <v>186</v>
      </c>
      <c r="DK630" s="1"/>
      <c r="DL630" s="1"/>
      <c r="DM630" s="1">
        <v>5.6</v>
      </c>
      <c r="DN630" s="1">
        <v>0</v>
      </c>
      <c r="DO630" s="1">
        <v>0</v>
      </c>
      <c r="DP630" s="16">
        <f t="shared" si="229"/>
        <v>-0.34468085106382951</v>
      </c>
    </row>
    <row r="631" spans="1:120" x14ac:dyDescent="0.2">
      <c r="A631" s="13">
        <v>32</v>
      </c>
      <c r="B631" s="13" t="s">
        <v>2255</v>
      </c>
      <c r="C631" s="13" t="s">
        <v>427</v>
      </c>
      <c r="D631" s="13" t="s">
        <v>158</v>
      </c>
      <c r="E631" s="13" t="s">
        <v>141</v>
      </c>
      <c r="F631" s="1" t="s">
        <v>142</v>
      </c>
      <c r="G631" s="13">
        <v>73</v>
      </c>
      <c r="H631" s="13">
        <v>206</v>
      </c>
      <c r="I631" s="13" t="s">
        <v>125</v>
      </c>
      <c r="J631" s="13">
        <v>2003</v>
      </c>
      <c r="K631" s="13">
        <v>9</v>
      </c>
      <c r="L631" s="13">
        <v>282</v>
      </c>
      <c r="M631" s="1"/>
      <c r="N631" s="1">
        <v>30</v>
      </c>
      <c r="O631" s="13" t="s">
        <v>591</v>
      </c>
      <c r="P631" s="13" t="s">
        <v>2256</v>
      </c>
      <c r="Q631" s="1" t="str">
        <f t="shared" si="207"/>
        <v>STL</v>
      </c>
      <c r="R631" s="13" t="s">
        <v>264</v>
      </c>
      <c r="S631" s="1"/>
      <c r="T631" s="13" t="s">
        <v>129</v>
      </c>
      <c r="U631" s="13">
        <v>24</v>
      </c>
      <c r="V631" s="13">
        <v>1</v>
      </c>
      <c r="W631" s="13">
        <v>1</v>
      </c>
      <c r="X631" s="14">
        <v>1</v>
      </c>
      <c r="Y631" s="13">
        <v>2</v>
      </c>
      <c r="Z631" s="13">
        <v>-3</v>
      </c>
      <c r="AA631" s="1">
        <v>24</v>
      </c>
      <c r="AB631" s="14">
        <v>14</v>
      </c>
      <c r="AC631" s="14">
        <v>6</v>
      </c>
      <c r="AD631" s="15">
        <f t="shared" si="208"/>
        <v>4.1666666666666664E-2</v>
      </c>
      <c r="AE631" s="15">
        <f t="shared" si="209"/>
        <v>2.2727272727272728E-2</v>
      </c>
      <c r="AF631" s="16">
        <v>229.3</v>
      </c>
      <c r="AG631" s="17">
        <f t="shared" si="210"/>
        <v>9.5541666666666671</v>
      </c>
      <c r="AH631" s="29">
        <v>354</v>
      </c>
      <c r="AI631" s="17">
        <f t="shared" si="211"/>
        <v>14.75</v>
      </c>
      <c r="AJ631" s="19">
        <f t="shared" si="212"/>
        <v>0.6477401129943503</v>
      </c>
      <c r="AK631" s="20">
        <f>'Even Strength'!AA631+'Power Play'!R631+'Penalty Kill'!L631</f>
        <v>28</v>
      </c>
      <c r="AL631" s="19">
        <f t="shared" si="213"/>
        <v>7.326646314871347</v>
      </c>
      <c r="AM631" s="15">
        <f>IF(('Even Strength'!BR631+'Power Play'!AK631+'Penalty Kill'!AG631)&gt;0,V631/('Even Strength'!BR631+'Power Play'!AK631+'Penalty Kill'!AG631),0)</f>
        <v>0.33333333333333331</v>
      </c>
      <c r="AN631" s="15">
        <f>IF(('Even Strength'!BR631+'Power Play'!AK631+'Penalty Kill'!AG631)&gt;0,W631/('Even Strength'!BR631+'Power Play'!AK631+'Penalty Kill'!AG631),0)</f>
        <v>0.33333333333333331</v>
      </c>
      <c r="AO631" s="15">
        <f t="shared" si="214"/>
        <v>0.66666666666666663</v>
      </c>
      <c r="AP631" s="13">
        <v>4</v>
      </c>
      <c r="AQ631" s="13">
        <v>5</v>
      </c>
      <c r="AR631" s="21">
        <f t="shared" si="215"/>
        <v>0.44444444444444442</v>
      </c>
      <c r="AS631" s="22">
        <v>0.60000000000000009</v>
      </c>
      <c r="AT631" s="1"/>
      <c r="AU631" s="1"/>
      <c r="AV631">
        <v>24</v>
      </c>
      <c r="AW631" s="13">
        <v>63</v>
      </c>
      <c r="AX631" s="13">
        <v>1</v>
      </c>
      <c r="AY631" s="13">
        <v>14</v>
      </c>
      <c r="AZ631" s="13">
        <v>1</v>
      </c>
      <c r="BA631" s="13">
        <v>1</v>
      </c>
      <c r="BB631" s="16">
        <f t="shared" si="216"/>
        <v>6.2799825556040121</v>
      </c>
      <c r="BC631" s="17">
        <f t="shared" si="217"/>
        <v>16.484954208460532</v>
      </c>
      <c r="BD631" s="17">
        <f t="shared" si="218"/>
        <v>0.26166593981683384</v>
      </c>
      <c r="BE631" s="17">
        <f t="shared" si="219"/>
        <v>3.6633231574356735</v>
      </c>
      <c r="BF631" s="17">
        <f t="shared" si="220"/>
        <v>0.26166593981683384</v>
      </c>
      <c r="BG631" s="17">
        <f t="shared" si="221"/>
        <v>0.26166593981683384</v>
      </c>
      <c r="BH631" s="13">
        <v>6</v>
      </c>
      <c r="BI631" s="13">
        <v>3</v>
      </c>
      <c r="BJ631" s="13">
        <v>0</v>
      </c>
      <c r="BK631" s="13">
        <v>0</v>
      </c>
      <c r="BL631" s="13">
        <v>0</v>
      </c>
      <c r="BM631" s="13">
        <v>0</v>
      </c>
      <c r="BN631" s="13">
        <f t="shared" si="222"/>
        <v>70</v>
      </c>
      <c r="BO631" s="16">
        <v>-2.387</v>
      </c>
      <c r="BP631" s="1"/>
      <c r="BQ631" s="1"/>
      <c r="BR631" s="23" t="str">
        <f t="shared" si="223"/>
        <v xml:space="preserve"> </v>
      </c>
      <c r="BS631" s="1"/>
      <c r="BT631" s="13">
        <v>0</v>
      </c>
      <c r="BU631" s="13">
        <v>5</v>
      </c>
      <c r="BV631" s="13">
        <v>0</v>
      </c>
      <c r="BW631" s="13">
        <v>0</v>
      </c>
      <c r="BX631" s="13">
        <v>1</v>
      </c>
      <c r="BY631" s="13">
        <v>0</v>
      </c>
      <c r="BZ631" s="13">
        <v>0</v>
      </c>
      <c r="CA631" s="13">
        <v>0</v>
      </c>
      <c r="CB631" s="23">
        <f t="shared" si="224"/>
        <v>0</v>
      </c>
      <c r="CC631" s="16">
        <v>-0.30000000000000004</v>
      </c>
      <c r="CD631" s="16">
        <v>0.1</v>
      </c>
      <c r="CE631" s="16">
        <v>-0.2</v>
      </c>
      <c r="CF631" s="24">
        <f t="shared" si="225"/>
        <v>-8.3333333333333332E-3</v>
      </c>
      <c r="CG631" s="24">
        <f t="shared" si="226"/>
        <v>-5.2333187963366772E-2</v>
      </c>
      <c r="CH631" s="25">
        <v>2</v>
      </c>
      <c r="CI631" s="16">
        <v>3.3</v>
      </c>
      <c r="CJ631" s="16">
        <v>3.2</v>
      </c>
      <c r="CK631" s="16">
        <v>-3.7</v>
      </c>
      <c r="CL631" s="16">
        <v>-0.60000000000000009</v>
      </c>
      <c r="CM631" s="16">
        <v>0.1</v>
      </c>
      <c r="CN631" s="16">
        <v>0</v>
      </c>
      <c r="CO631" s="16">
        <v>-0.60000000000000009</v>
      </c>
      <c r="CP631" s="26">
        <f t="shared" si="227"/>
        <v>-2.5000000000000005E-2</v>
      </c>
      <c r="CQ631" s="26">
        <f t="shared" si="228"/>
        <v>-0.15699956389010031</v>
      </c>
      <c r="CR631" s="13">
        <v>0</v>
      </c>
      <c r="CS631" s="13">
        <v>1</v>
      </c>
      <c r="CT631" s="13">
        <v>0</v>
      </c>
      <c r="CU631" s="13">
        <v>0.01</v>
      </c>
      <c r="CV631" s="13">
        <v>-0.14000000000000001</v>
      </c>
      <c r="CW631" s="13">
        <v>0.03</v>
      </c>
      <c r="CX631" s="13">
        <v>0.02</v>
      </c>
      <c r="CY631" s="13">
        <v>1.88</v>
      </c>
      <c r="CZ631" s="13">
        <v>-0.86</v>
      </c>
      <c r="DA631" s="13">
        <v>0.94</v>
      </c>
      <c r="DB631" s="27">
        <v>-3.09</v>
      </c>
      <c r="DC631" s="27">
        <v>-24.31</v>
      </c>
      <c r="DD631" s="27">
        <v>21.22</v>
      </c>
      <c r="DE631" s="27">
        <v>5.5</v>
      </c>
      <c r="DF631" s="27">
        <v>-13.45</v>
      </c>
      <c r="DG631" s="27">
        <v>-11</v>
      </c>
      <c r="DH631" s="27">
        <v>-2.4500000000000002</v>
      </c>
      <c r="DI631" s="27">
        <v>-0.64</v>
      </c>
      <c r="DJ631" s="1">
        <v>186</v>
      </c>
      <c r="DK631" s="28">
        <v>20</v>
      </c>
      <c r="DL631" s="28" t="s">
        <v>1243</v>
      </c>
      <c r="DM631" s="1">
        <v>0.67500000000000004</v>
      </c>
      <c r="DN631" s="1">
        <v>0.16500000000000001</v>
      </c>
      <c r="DO631" s="1">
        <v>0</v>
      </c>
      <c r="DP631" s="16">
        <f t="shared" si="229"/>
        <v>-0.86595744680851072</v>
      </c>
    </row>
    <row r="632" spans="1:120" x14ac:dyDescent="0.2">
      <c r="A632" s="13">
        <v>4</v>
      </c>
      <c r="B632" s="13" t="s">
        <v>2257</v>
      </c>
      <c r="C632" s="13" t="s">
        <v>1155</v>
      </c>
      <c r="D632" s="13" t="s">
        <v>325</v>
      </c>
      <c r="E632" s="13" t="s">
        <v>141</v>
      </c>
      <c r="F632" s="1" t="s">
        <v>142</v>
      </c>
      <c r="G632" s="13">
        <v>75</v>
      </c>
      <c r="H632" s="13">
        <v>195</v>
      </c>
      <c r="I632" s="13" t="s">
        <v>150</v>
      </c>
      <c r="J632" s="13">
        <v>2007</v>
      </c>
      <c r="K632" s="13">
        <v>7</v>
      </c>
      <c r="L632" s="13">
        <v>205</v>
      </c>
      <c r="M632" s="1"/>
      <c r="N632" s="1">
        <v>25</v>
      </c>
      <c r="O632" s="13" t="s">
        <v>628</v>
      </c>
      <c r="P632" s="13" t="s">
        <v>2258</v>
      </c>
      <c r="Q632" s="1" t="str">
        <f t="shared" si="207"/>
        <v>WPG</v>
      </c>
      <c r="R632" s="13" t="s">
        <v>584</v>
      </c>
      <c r="S632" s="1"/>
      <c r="T632" s="13" t="s">
        <v>173</v>
      </c>
      <c r="U632" s="13">
        <v>42</v>
      </c>
      <c r="V632" s="13">
        <v>2</v>
      </c>
      <c r="W632" s="13">
        <v>4</v>
      </c>
      <c r="X632" s="14">
        <v>1</v>
      </c>
      <c r="Y632" s="13">
        <v>6</v>
      </c>
      <c r="Z632" s="13">
        <v>1</v>
      </c>
      <c r="AA632" s="1">
        <v>40</v>
      </c>
      <c r="AB632" s="14">
        <v>20</v>
      </c>
      <c r="AC632" s="14">
        <v>49</v>
      </c>
      <c r="AD632" s="15">
        <f t="shared" si="208"/>
        <v>0.05</v>
      </c>
      <c r="AE632" s="15">
        <f t="shared" si="209"/>
        <v>1.834862385321101E-2</v>
      </c>
      <c r="AF632" s="16">
        <v>593.41666666670005</v>
      </c>
      <c r="AG632" s="17">
        <f t="shared" si="210"/>
        <v>14.128968253969049</v>
      </c>
      <c r="AH632" s="29">
        <v>788</v>
      </c>
      <c r="AI632" s="17">
        <f t="shared" si="211"/>
        <v>18.761904761904763</v>
      </c>
      <c r="AJ632" s="19">
        <f t="shared" si="212"/>
        <v>0.75306683587144674</v>
      </c>
      <c r="AK632" s="20">
        <f>'Even Strength'!AA632+'Power Play'!R632+'Penalty Kill'!L632</f>
        <v>13.789473684210527</v>
      </c>
      <c r="AL632" s="19">
        <f t="shared" si="213"/>
        <v>1.3942453381029378</v>
      </c>
      <c r="AM632" s="15">
        <f>IF(('Even Strength'!BR632+'Power Play'!AK632+'Penalty Kill'!AG632)&gt;0,V632/('Even Strength'!BR632+'Power Play'!AK632+'Penalty Kill'!AG632),0)</f>
        <v>8.3333333333333329E-2</v>
      </c>
      <c r="AN632" s="15">
        <f>IF(('Even Strength'!BR632+'Power Play'!AK632+'Penalty Kill'!AG632)&gt;0,W632/('Even Strength'!BR632+'Power Play'!AK632+'Penalty Kill'!AG632),0)</f>
        <v>0.16666666666666666</v>
      </c>
      <c r="AO632" s="15">
        <f t="shared" si="214"/>
        <v>0.25</v>
      </c>
      <c r="AP632" s="13">
        <v>0</v>
      </c>
      <c r="AQ632" s="13">
        <v>0</v>
      </c>
      <c r="AR632" s="21">
        <f t="shared" si="215"/>
        <v>0</v>
      </c>
      <c r="AS632" s="22">
        <v>0</v>
      </c>
      <c r="AT632" s="1"/>
      <c r="AU632" s="1"/>
      <c r="AV632">
        <v>58</v>
      </c>
      <c r="AW632" s="13">
        <v>17</v>
      </c>
      <c r="AX632" s="13">
        <v>28</v>
      </c>
      <c r="AY632" s="13">
        <v>20</v>
      </c>
      <c r="AZ632" s="13">
        <v>22</v>
      </c>
      <c r="BA632" s="13">
        <v>17</v>
      </c>
      <c r="BB632" s="16">
        <f t="shared" si="216"/>
        <v>5.8643448953795323</v>
      </c>
      <c r="BC632" s="17">
        <f t="shared" si="217"/>
        <v>1.7188597107146903</v>
      </c>
      <c r="BD632" s="17">
        <f t="shared" si="218"/>
        <v>2.8310630529418432</v>
      </c>
      <c r="BE632" s="17">
        <f t="shared" si="219"/>
        <v>2.0221878949584591</v>
      </c>
      <c r="BF632" s="17">
        <f t="shared" si="220"/>
        <v>2.2244066844543053</v>
      </c>
      <c r="BG632" s="17">
        <f t="shared" si="221"/>
        <v>1.7188597107146903</v>
      </c>
      <c r="BH632" s="13">
        <v>16</v>
      </c>
      <c r="BI632" s="13">
        <v>8</v>
      </c>
      <c r="BJ632" s="13">
        <v>0</v>
      </c>
      <c r="BK632" s="13">
        <v>0</v>
      </c>
      <c r="BL632" s="13">
        <v>0</v>
      </c>
      <c r="BM632" s="13">
        <v>0</v>
      </c>
      <c r="BN632" s="13">
        <f t="shared" si="222"/>
        <v>61</v>
      </c>
      <c r="BO632" s="16">
        <v>-3.28</v>
      </c>
      <c r="BP632" s="1"/>
      <c r="BQ632" s="1"/>
      <c r="BR632" s="23" t="str">
        <f t="shared" si="223"/>
        <v xml:space="preserve"> </v>
      </c>
      <c r="BS632" s="1"/>
      <c r="BT632" s="13">
        <v>0</v>
      </c>
      <c r="BU632" s="13">
        <v>12</v>
      </c>
      <c r="BV632" s="13">
        <v>0</v>
      </c>
      <c r="BW632" s="13">
        <v>0</v>
      </c>
      <c r="BX632" s="13">
        <v>0</v>
      </c>
      <c r="BY632" s="13">
        <v>0</v>
      </c>
      <c r="BZ632" s="13">
        <v>0</v>
      </c>
      <c r="CA632" s="13">
        <v>0</v>
      </c>
      <c r="CB632" s="23">
        <f t="shared" si="224"/>
        <v>0</v>
      </c>
      <c r="CC632" s="16">
        <v>0.2</v>
      </c>
      <c r="CD632" s="16">
        <v>1.3</v>
      </c>
      <c r="CE632" s="16">
        <v>1.4</v>
      </c>
      <c r="CF632" s="24">
        <f t="shared" si="225"/>
        <v>3.3333333333333333E-2</v>
      </c>
      <c r="CG632" s="24">
        <f t="shared" si="226"/>
        <v>0.14155315264709215</v>
      </c>
      <c r="CH632" s="25">
        <v>0</v>
      </c>
      <c r="CI632" s="16">
        <v>13.3</v>
      </c>
      <c r="CJ632" s="16">
        <v>12.1</v>
      </c>
      <c r="CK632" s="16">
        <v>-1</v>
      </c>
      <c r="CL632" s="16">
        <v>-0.7</v>
      </c>
      <c r="CM632" s="16">
        <v>1</v>
      </c>
      <c r="CN632" s="16">
        <v>0</v>
      </c>
      <c r="CO632" s="16">
        <v>0.30000000000000004</v>
      </c>
      <c r="CP632" s="26">
        <f t="shared" si="227"/>
        <v>7.1428571428571435E-3</v>
      </c>
      <c r="CQ632" s="26">
        <f t="shared" si="228"/>
        <v>3.0332818424376896E-2</v>
      </c>
      <c r="CR632" s="13">
        <v>0</v>
      </c>
      <c r="CS632" s="13">
        <v>0</v>
      </c>
      <c r="CT632" s="13">
        <v>0</v>
      </c>
      <c r="CU632" s="13">
        <v>0</v>
      </c>
      <c r="CV632" s="13">
        <v>-0.24</v>
      </c>
      <c r="CW632" s="13">
        <v>-0.08</v>
      </c>
      <c r="CX632" s="13">
        <v>0.23</v>
      </c>
      <c r="CY632" s="13">
        <v>1.77</v>
      </c>
      <c r="CZ632" s="13">
        <v>0.09</v>
      </c>
      <c r="DA632" s="13">
        <v>1.77</v>
      </c>
      <c r="DB632" s="27">
        <v>14.95</v>
      </c>
      <c r="DC632" s="27">
        <v>-28.88</v>
      </c>
      <c r="DD632" s="27">
        <v>43.83</v>
      </c>
      <c r="DE632" s="27">
        <v>4.84</v>
      </c>
      <c r="DF632" s="27">
        <v>6.98</v>
      </c>
      <c r="DG632" s="27">
        <v>-19.05</v>
      </c>
      <c r="DH632" s="27">
        <v>26.03</v>
      </c>
      <c r="DI632" s="27">
        <v>2.87</v>
      </c>
      <c r="DJ632" s="1">
        <v>186</v>
      </c>
      <c r="DK632" s="28">
        <v>13</v>
      </c>
      <c r="DL632" s="28" t="s">
        <v>498</v>
      </c>
      <c r="DM632" s="1">
        <v>0.71299999999999997</v>
      </c>
      <c r="DN632" s="1">
        <v>0.113</v>
      </c>
      <c r="DO632" s="1">
        <v>0</v>
      </c>
      <c r="DP632" s="16">
        <f t="shared" si="229"/>
        <v>-4.6808510638297662E-2</v>
      </c>
    </row>
    <row r="633" spans="1:120" x14ac:dyDescent="0.2">
      <c r="A633" s="13">
        <v>28</v>
      </c>
      <c r="B633" s="13" t="s">
        <v>2259</v>
      </c>
      <c r="C633" s="13" t="s">
        <v>490</v>
      </c>
      <c r="D633" s="13" t="s">
        <v>122</v>
      </c>
      <c r="E633" s="13" t="s">
        <v>123</v>
      </c>
      <c r="F633" s="1" t="s">
        <v>124</v>
      </c>
      <c r="G633" s="13">
        <v>75</v>
      </c>
      <c r="H633" s="13">
        <v>204</v>
      </c>
      <c r="I633" s="13" t="s">
        <v>150</v>
      </c>
      <c r="J633" s="13">
        <v>2003</v>
      </c>
      <c r="K633" s="13">
        <v>4</v>
      </c>
      <c r="L633" s="13">
        <v>122</v>
      </c>
      <c r="M633" s="1"/>
      <c r="N633" s="1">
        <v>31</v>
      </c>
      <c r="O633" s="13" t="s">
        <v>2222</v>
      </c>
      <c r="P633" s="13" t="s">
        <v>2260</v>
      </c>
      <c r="Q633" s="1" t="str">
        <f t="shared" si="207"/>
        <v>CGY</v>
      </c>
      <c r="R633" s="13" t="s">
        <v>270</v>
      </c>
      <c r="S633" s="1"/>
      <c r="T633" s="13" t="s">
        <v>173</v>
      </c>
      <c r="U633" s="13">
        <v>6</v>
      </c>
      <c r="V633" s="13">
        <v>0</v>
      </c>
      <c r="W633" s="13">
        <v>0</v>
      </c>
      <c r="X633" s="14">
        <v>0</v>
      </c>
      <c r="Y633" s="13">
        <v>0</v>
      </c>
      <c r="Z633" s="13">
        <v>-1</v>
      </c>
      <c r="AA633" s="1">
        <v>2</v>
      </c>
      <c r="AB633" s="14">
        <v>2</v>
      </c>
      <c r="AC633" s="14">
        <v>1</v>
      </c>
      <c r="AD633" s="15">
        <f t="shared" si="208"/>
        <v>0</v>
      </c>
      <c r="AE633" s="15">
        <f t="shared" si="209"/>
        <v>0</v>
      </c>
      <c r="AF633" s="16">
        <v>57.9666666667</v>
      </c>
      <c r="AG633" s="17">
        <f t="shared" si="210"/>
        <v>9.6611111111166661</v>
      </c>
      <c r="AH633" s="29">
        <v>86</v>
      </c>
      <c r="AI633" s="17">
        <f t="shared" si="211"/>
        <v>14.333333333333334</v>
      </c>
      <c r="AJ633" s="19">
        <f t="shared" si="212"/>
        <v>0.67403100775232561</v>
      </c>
      <c r="AK633" s="20">
        <f>'Even Strength'!AA633+'Power Play'!R633+'Penalty Kill'!L633</f>
        <v>0</v>
      </c>
      <c r="AL633" s="19">
        <f t="shared" si="213"/>
        <v>0</v>
      </c>
      <c r="AM633" s="15">
        <f>IF(('Even Strength'!BR633+'Power Play'!AK633+'Penalty Kill'!AG633)&gt;0,V633/('Even Strength'!BR633+'Power Play'!AK633+'Penalty Kill'!AG633),0)</f>
        <v>0</v>
      </c>
      <c r="AN633" s="15">
        <f>IF(('Even Strength'!BR633+'Power Play'!AK633+'Penalty Kill'!AG633)&gt;0,W633/('Even Strength'!BR633+'Power Play'!AK633+'Penalty Kill'!AG633),0)</f>
        <v>0</v>
      </c>
      <c r="AO633" s="15">
        <f t="shared" si="214"/>
        <v>0</v>
      </c>
      <c r="AP633" s="13">
        <v>0</v>
      </c>
      <c r="AQ633" s="13">
        <v>0</v>
      </c>
      <c r="AR633" s="21">
        <f t="shared" si="215"/>
        <v>0</v>
      </c>
      <c r="AS633" s="22">
        <v>0</v>
      </c>
      <c r="AT633" s="1"/>
      <c r="AU633" s="1"/>
      <c r="AV633">
        <v>11</v>
      </c>
      <c r="AW633" s="13">
        <v>6</v>
      </c>
      <c r="AX633" s="13">
        <v>5</v>
      </c>
      <c r="AY633" s="13">
        <v>2</v>
      </c>
      <c r="AZ633" s="13">
        <v>4</v>
      </c>
      <c r="BA633" s="13">
        <v>1</v>
      </c>
      <c r="BB633" s="16">
        <f t="shared" si="216"/>
        <v>11.385853939038881</v>
      </c>
      <c r="BC633" s="17">
        <f t="shared" si="217"/>
        <v>6.2104657849302987</v>
      </c>
      <c r="BD633" s="17">
        <f t="shared" si="218"/>
        <v>5.1753881541085818</v>
      </c>
      <c r="BE633" s="17">
        <f t="shared" si="219"/>
        <v>2.0701552616434329</v>
      </c>
      <c r="BF633" s="17">
        <f t="shared" si="220"/>
        <v>4.1403105232868658</v>
      </c>
      <c r="BG633" s="17">
        <f t="shared" si="221"/>
        <v>1.0350776308217164</v>
      </c>
      <c r="BH633" s="13">
        <v>0</v>
      </c>
      <c r="BI633" s="13">
        <v>0</v>
      </c>
      <c r="BJ633" s="13">
        <v>0</v>
      </c>
      <c r="BK633" s="13">
        <v>0</v>
      </c>
      <c r="BL633" s="13">
        <v>0</v>
      </c>
      <c r="BM633" s="13">
        <v>0</v>
      </c>
      <c r="BN633" s="13">
        <f t="shared" si="222"/>
        <v>11</v>
      </c>
      <c r="BO633" s="16">
        <v>0.26300000000000001</v>
      </c>
      <c r="BP633" s="1"/>
      <c r="BQ633" s="1"/>
      <c r="BR633" s="23" t="str">
        <f t="shared" si="223"/>
        <v xml:space="preserve"> </v>
      </c>
      <c r="BS633" s="1"/>
      <c r="BT633" s="13">
        <v>0</v>
      </c>
      <c r="BU633" s="13">
        <v>1</v>
      </c>
      <c r="BV633" s="13">
        <v>0</v>
      </c>
      <c r="BW633" s="13">
        <v>0</v>
      </c>
      <c r="BX633" s="13">
        <v>0</v>
      </c>
      <c r="BY633" s="13">
        <v>0</v>
      </c>
      <c r="BZ633" s="13">
        <v>0</v>
      </c>
      <c r="CA633" s="13">
        <v>0</v>
      </c>
      <c r="CB633" s="23">
        <f t="shared" si="224"/>
        <v>0</v>
      </c>
      <c r="CC633" s="16">
        <v>-0.1</v>
      </c>
      <c r="CD633" s="16">
        <v>0</v>
      </c>
      <c r="CE633" s="16">
        <v>0</v>
      </c>
      <c r="CF633" s="24">
        <f t="shared" si="225"/>
        <v>0</v>
      </c>
      <c r="CG633" s="24">
        <f t="shared" si="226"/>
        <v>0</v>
      </c>
      <c r="CH633" s="25">
        <v>3</v>
      </c>
      <c r="CI633" s="16">
        <v>0.60000000000000009</v>
      </c>
      <c r="CJ633" s="16">
        <v>0.60000000000000009</v>
      </c>
      <c r="CK633" s="16">
        <v>-1</v>
      </c>
      <c r="CL633" s="16">
        <v>-0.1</v>
      </c>
      <c r="CM633" s="16">
        <v>-0.1</v>
      </c>
      <c r="CN633" s="16">
        <v>0</v>
      </c>
      <c r="CO633" s="16">
        <v>-0.2</v>
      </c>
      <c r="CP633" s="26">
        <f t="shared" si="227"/>
        <v>-3.3333333333333333E-2</v>
      </c>
      <c r="CQ633" s="26">
        <f t="shared" si="228"/>
        <v>-0.20701552616434329</v>
      </c>
      <c r="CR633" s="13">
        <v>0</v>
      </c>
      <c r="CS633" s="13">
        <v>0</v>
      </c>
      <c r="CT633" s="13">
        <v>0</v>
      </c>
      <c r="CU633" s="13">
        <v>0</v>
      </c>
      <c r="CV633" s="13">
        <v>0</v>
      </c>
      <c r="CW633" s="13">
        <v>0</v>
      </c>
      <c r="CX633" s="13">
        <v>0</v>
      </c>
      <c r="CY633" s="13">
        <v>0</v>
      </c>
      <c r="CZ633" s="13">
        <v>0</v>
      </c>
      <c r="DA633" s="13">
        <v>0</v>
      </c>
      <c r="DB633" s="27">
        <v>11.43</v>
      </c>
      <c r="DC633" s="27">
        <v>-4.33</v>
      </c>
      <c r="DD633" s="27">
        <v>15.75</v>
      </c>
      <c r="DE633" s="27">
        <v>17.09</v>
      </c>
      <c r="DF633" s="27">
        <v>13.56</v>
      </c>
      <c r="DG633" s="27">
        <v>-7.01</v>
      </c>
      <c r="DH633" s="27">
        <v>20.57</v>
      </c>
      <c r="DI633" s="27">
        <v>22.32</v>
      </c>
      <c r="DJ633" s="1">
        <v>109</v>
      </c>
      <c r="DK633" s="28">
        <v>10</v>
      </c>
      <c r="DL633" s="28" t="s">
        <v>155</v>
      </c>
      <c r="DM633" s="1">
        <v>0.41</v>
      </c>
      <c r="DN633" s="1">
        <v>8.5000000000000006E-2</v>
      </c>
      <c r="DO633" s="1">
        <v>0</v>
      </c>
      <c r="DP633" s="16">
        <f t="shared" si="229"/>
        <v>-0.3865705788149163</v>
      </c>
    </row>
    <row r="634" spans="1:120" x14ac:dyDescent="0.2">
      <c r="A634" s="13">
        <v>67</v>
      </c>
      <c r="B634" s="13" t="s">
        <v>1153</v>
      </c>
      <c r="C634" s="13" t="s">
        <v>2261</v>
      </c>
      <c r="D634" s="13" t="s">
        <v>158</v>
      </c>
      <c r="E634" s="13" t="s">
        <v>141</v>
      </c>
      <c r="F634" s="1" t="s">
        <v>142</v>
      </c>
      <c r="G634" s="13">
        <v>75</v>
      </c>
      <c r="H634" s="13">
        <v>193</v>
      </c>
      <c r="I634" s="13" t="s">
        <v>125</v>
      </c>
      <c r="J634" s="13">
        <v>2005</v>
      </c>
      <c r="K634" s="13">
        <v>1</v>
      </c>
      <c r="L634" s="13">
        <v>4</v>
      </c>
      <c r="M634" s="1"/>
      <c r="N634" s="1">
        <v>28</v>
      </c>
      <c r="O634" s="13" t="s">
        <v>378</v>
      </c>
      <c r="P634" s="13" t="s">
        <v>2262</v>
      </c>
      <c r="Q634" s="1" t="str">
        <f t="shared" si="207"/>
        <v>EDM</v>
      </c>
      <c r="R634" s="13" t="s">
        <v>136</v>
      </c>
      <c r="S634" s="1"/>
      <c r="T634" s="13" t="s">
        <v>129</v>
      </c>
      <c r="U634" s="13">
        <v>58</v>
      </c>
      <c r="V634" s="13">
        <v>19</v>
      </c>
      <c r="W634" s="13">
        <v>15</v>
      </c>
      <c r="X634" s="14">
        <v>11</v>
      </c>
      <c r="Y634" s="13">
        <v>34</v>
      </c>
      <c r="Z634" s="13">
        <v>-1</v>
      </c>
      <c r="AA634" s="1">
        <v>105</v>
      </c>
      <c r="AB634" s="14">
        <v>51</v>
      </c>
      <c r="AC634" s="14">
        <v>18</v>
      </c>
      <c r="AD634" s="15">
        <f t="shared" si="208"/>
        <v>0.18095238095238095</v>
      </c>
      <c r="AE634" s="15">
        <f t="shared" si="209"/>
        <v>0.10919540229885058</v>
      </c>
      <c r="AF634" s="16">
        <v>964.08333333329995</v>
      </c>
      <c r="AG634" s="17">
        <f t="shared" si="210"/>
        <v>16.622126436781034</v>
      </c>
      <c r="AH634" s="29">
        <v>1370</v>
      </c>
      <c r="AI634" s="17">
        <f t="shared" si="211"/>
        <v>23.620689655172413</v>
      </c>
      <c r="AJ634" s="19">
        <f t="shared" si="212"/>
        <v>0.70371046228708023</v>
      </c>
      <c r="AK634" s="20">
        <f>'Even Strength'!AA634+'Power Play'!R634+'Penalty Kill'!L634</f>
        <v>97.222222222222229</v>
      </c>
      <c r="AL634" s="19">
        <f t="shared" si="213"/>
        <v>6.0506526061027248</v>
      </c>
      <c r="AM634" s="15">
        <f>IF(('Even Strength'!BR634+'Power Play'!AK634+'Penalty Kill'!AG634)&gt;0,V634/('Even Strength'!BR634+'Power Play'!AK634+'Penalty Kill'!AG634),0)</f>
        <v>0.38775510204081631</v>
      </c>
      <c r="AN634" s="15">
        <f>IF(('Even Strength'!BR634+'Power Play'!AK634+'Penalty Kill'!AG634)&gt;0,W634/('Even Strength'!BR634+'Power Play'!AK634+'Penalty Kill'!AG634),0)</f>
        <v>0.30612244897959184</v>
      </c>
      <c r="AO634" s="15">
        <f t="shared" si="214"/>
        <v>0.69387755102040816</v>
      </c>
      <c r="AP634" s="13">
        <v>13</v>
      </c>
      <c r="AQ634" s="13">
        <v>21</v>
      </c>
      <c r="AR634" s="21">
        <f t="shared" si="215"/>
        <v>0.38235294117647056</v>
      </c>
      <c r="AS634" s="22">
        <v>0.9</v>
      </c>
      <c r="AT634" s="1"/>
      <c r="AU634" s="1"/>
      <c r="AV634">
        <v>39</v>
      </c>
      <c r="AW634" s="13">
        <v>71</v>
      </c>
      <c r="AX634" s="13">
        <v>31</v>
      </c>
      <c r="AY634" s="13">
        <v>51</v>
      </c>
      <c r="AZ634" s="13">
        <v>36</v>
      </c>
      <c r="BA634" s="13">
        <v>40</v>
      </c>
      <c r="BB634" s="16">
        <f t="shared" si="216"/>
        <v>2.4271760739909216</v>
      </c>
      <c r="BC634" s="17">
        <f t="shared" si="217"/>
        <v>4.418705160342447</v>
      </c>
      <c r="BD634" s="17">
        <f t="shared" si="218"/>
        <v>1.9292938024030404</v>
      </c>
      <c r="BE634" s="17">
        <f t="shared" si="219"/>
        <v>3.1739994813727437</v>
      </c>
      <c r="BF634" s="17">
        <f t="shared" si="220"/>
        <v>2.2404702221454662</v>
      </c>
      <c r="BG634" s="17">
        <f t="shared" si="221"/>
        <v>2.489411357939407</v>
      </c>
      <c r="BH634" s="13">
        <v>28</v>
      </c>
      <c r="BI634" s="13">
        <v>13</v>
      </c>
      <c r="BJ634" s="13">
        <v>0</v>
      </c>
      <c r="BK634" s="13">
        <v>0</v>
      </c>
      <c r="BL634" s="13">
        <v>0</v>
      </c>
      <c r="BM634" s="13">
        <v>0</v>
      </c>
      <c r="BN634" s="13">
        <f t="shared" si="222"/>
        <v>130</v>
      </c>
      <c r="BO634" s="16">
        <v>-3.4929999999999999</v>
      </c>
      <c r="BP634" s="13">
        <v>2</v>
      </c>
      <c r="BQ634" s="13">
        <v>0</v>
      </c>
      <c r="BR634" s="23">
        <f t="shared" si="223"/>
        <v>0</v>
      </c>
      <c r="BS634" s="13">
        <v>0</v>
      </c>
      <c r="BT634" s="13">
        <v>4</v>
      </c>
      <c r="BU634" s="13">
        <v>13</v>
      </c>
      <c r="BV634" s="13">
        <v>0</v>
      </c>
      <c r="BW634" s="13">
        <v>0</v>
      </c>
      <c r="BX634" s="13">
        <v>3</v>
      </c>
      <c r="BY634" s="13">
        <v>0</v>
      </c>
      <c r="BZ634" s="13">
        <v>0</v>
      </c>
      <c r="CA634" s="13">
        <v>0</v>
      </c>
      <c r="CB634" s="23">
        <f t="shared" si="224"/>
        <v>0</v>
      </c>
      <c r="CC634" s="16">
        <v>3.4</v>
      </c>
      <c r="CD634" s="16">
        <v>1.1000000000000001</v>
      </c>
      <c r="CE634" s="16">
        <v>4.5</v>
      </c>
      <c r="CF634" s="24">
        <f t="shared" si="225"/>
        <v>7.7586206896551727E-2</v>
      </c>
      <c r="CG634" s="24">
        <f t="shared" si="226"/>
        <v>0.28005877776818328</v>
      </c>
      <c r="CH634" s="25">
        <v>4</v>
      </c>
      <c r="CI634" s="16">
        <v>21.6</v>
      </c>
      <c r="CJ634" s="16">
        <v>19.399999999999999</v>
      </c>
      <c r="CK634" s="16">
        <v>14</v>
      </c>
      <c r="CL634" s="16">
        <v>5.8</v>
      </c>
      <c r="CM634" s="16">
        <v>2.7</v>
      </c>
      <c r="CN634" s="16">
        <v>-0.5</v>
      </c>
      <c r="CO634" s="16">
        <v>8</v>
      </c>
      <c r="CP634" s="26">
        <f t="shared" si="227"/>
        <v>0.13793103448275862</v>
      </c>
      <c r="CQ634" s="26">
        <f t="shared" si="228"/>
        <v>0.49788227158788134</v>
      </c>
      <c r="CR634" s="13">
        <v>2</v>
      </c>
      <c r="CS634" s="13">
        <v>5</v>
      </c>
      <c r="CT634" s="13">
        <v>2</v>
      </c>
      <c r="CU634" s="13">
        <v>-0.01</v>
      </c>
      <c r="CV634" s="13">
        <v>-0.01</v>
      </c>
      <c r="CW634" s="13">
        <v>0.28000000000000003</v>
      </c>
      <c r="CX634" s="13">
        <v>4.37</v>
      </c>
      <c r="CY634" s="13">
        <v>-2.4900000000000002</v>
      </c>
      <c r="CZ634" s="13">
        <v>5.07</v>
      </c>
      <c r="DA634" s="13">
        <v>7.21</v>
      </c>
      <c r="DB634" s="27">
        <v>27.07</v>
      </c>
      <c r="DC634" s="27">
        <v>29.88</v>
      </c>
      <c r="DD634" s="27">
        <v>-2.81</v>
      </c>
      <c r="DE634" s="27">
        <v>-0.23</v>
      </c>
      <c r="DF634" s="27">
        <v>13.86</v>
      </c>
      <c r="DG634" s="27">
        <v>47.57</v>
      </c>
      <c r="DH634" s="27">
        <v>-33.71</v>
      </c>
      <c r="DI634" s="27">
        <v>-2.78</v>
      </c>
      <c r="DJ634" s="1">
        <v>186</v>
      </c>
      <c r="DK634" s="28">
        <v>24</v>
      </c>
      <c r="DL634" s="28" t="s">
        <v>1261</v>
      </c>
      <c r="DM634" s="1">
        <v>4</v>
      </c>
      <c r="DN634" s="1">
        <v>0.878</v>
      </c>
      <c r="DO634" s="1">
        <v>0</v>
      </c>
      <c r="DP634" s="16">
        <f t="shared" si="229"/>
        <v>0.65957446808510589</v>
      </c>
    </row>
    <row r="635" spans="1:120" x14ac:dyDescent="0.2">
      <c r="A635" s="13">
        <v>51</v>
      </c>
      <c r="B635" s="13" t="s">
        <v>2263</v>
      </c>
      <c r="C635" s="13" t="s">
        <v>2264</v>
      </c>
      <c r="D635" s="13" t="s">
        <v>257</v>
      </c>
      <c r="E635" s="13" t="s">
        <v>141</v>
      </c>
      <c r="F635" s="1" t="s">
        <v>142</v>
      </c>
      <c r="G635" s="13">
        <v>72</v>
      </c>
      <c r="H635" s="13">
        <v>208</v>
      </c>
      <c r="I635" s="13" t="s">
        <v>125</v>
      </c>
      <c r="J635" s="13">
        <v>2012</v>
      </c>
      <c r="K635" s="13">
        <v>1</v>
      </c>
      <c r="L635" s="13">
        <v>8</v>
      </c>
      <c r="M635" s="13" t="s">
        <v>159</v>
      </c>
      <c r="N635" s="1">
        <v>21</v>
      </c>
      <c r="O635" s="13" t="s">
        <v>2265</v>
      </c>
      <c r="P635" s="13" t="s">
        <v>2262</v>
      </c>
      <c r="Q635" s="1" t="str">
        <f t="shared" si="207"/>
        <v>PIT</v>
      </c>
      <c r="R635" s="13" t="s">
        <v>153</v>
      </c>
      <c r="S635" s="1"/>
      <c r="T635" s="13" t="s">
        <v>173</v>
      </c>
      <c r="U635" s="13">
        <v>34</v>
      </c>
      <c r="V635" s="13">
        <v>2</v>
      </c>
      <c r="W635" s="13">
        <v>5</v>
      </c>
      <c r="X635" s="14">
        <v>3</v>
      </c>
      <c r="Y635" s="13">
        <v>7</v>
      </c>
      <c r="Z635" s="13">
        <v>-11</v>
      </c>
      <c r="AA635" s="1">
        <v>56</v>
      </c>
      <c r="AB635" s="14">
        <v>20</v>
      </c>
      <c r="AC635" s="14">
        <v>38</v>
      </c>
      <c r="AD635" s="15">
        <f t="shared" si="208"/>
        <v>3.5714285714285712E-2</v>
      </c>
      <c r="AE635" s="15">
        <f t="shared" si="209"/>
        <v>1.7543859649122806E-2</v>
      </c>
      <c r="AF635" s="16">
        <v>596.58333333329995</v>
      </c>
      <c r="AG635" s="17">
        <f t="shared" si="210"/>
        <v>17.54656862745</v>
      </c>
      <c r="AH635" s="29">
        <v>762</v>
      </c>
      <c r="AI635" s="17">
        <f t="shared" si="211"/>
        <v>22.411764705882351</v>
      </c>
      <c r="AJ635" s="19">
        <f t="shared" si="212"/>
        <v>0.78291776027992122</v>
      </c>
      <c r="AK635" s="20">
        <f>'Even Strength'!AA635+'Power Play'!R635+'Penalty Kill'!L635</f>
        <v>50.892307692307696</v>
      </c>
      <c r="AL635" s="19">
        <f t="shared" si="213"/>
        <v>5.1183770831769229</v>
      </c>
      <c r="AM635" s="15">
        <f>IF(('Even Strength'!BR635+'Power Play'!AK635+'Penalty Kill'!AG635)&gt;0,V635/('Even Strength'!BR635+'Power Play'!AK635+'Penalty Kill'!AG635),0)</f>
        <v>0.1111111111111111</v>
      </c>
      <c r="AN635" s="15">
        <f>IF(('Even Strength'!BR635+'Power Play'!AK635+'Penalty Kill'!AG635)&gt;0,W635/('Even Strength'!BR635+'Power Play'!AK635+'Penalty Kill'!AG635),0)</f>
        <v>0.27777777777777779</v>
      </c>
      <c r="AO635" s="15">
        <f t="shared" si="214"/>
        <v>0.3888888888888889</v>
      </c>
      <c r="AP635" s="13">
        <v>0</v>
      </c>
      <c r="AQ635" s="13">
        <v>0</v>
      </c>
      <c r="AR635" s="21">
        <f t="shared" si="215"/>
        <v>0</v>
      </c>
      <c r="AS635" s="22">
        <v>0</v>
      </c>
      <c r="AT635" s="1"/>
      <c r="AU635" s="1"/>
      <c r="AV635">
        <v>39</v>
      </c>
      <c r="AW635" s="13">
        <v>15</v>
      </c>
      <c r="AX635" s="13">
        <v>20</v>
      </c>
      <c r="AY635" s="13">
        <v>20</v>
      </c>
      <c r="AZ635" s="13">
        <v>18</v>
      </c>
      <c r="BA635" s="13">
        <v>11</v>
      </c>
      <c r="BB635" s="16">
        <f t="shared" si="216"/>
        <v>3.9223355217211302</v>
      </c>
      <c r="BC635" s="17">
        <f t="shared" si="217"/>
        <v>1.5085905852773578</v>
      </c>
      <c r="BD635" s="17">
        <f t="shared" si="218"/>
        <v>2.0114541137031434</v>
      </c>
      <c r="BE635" s="17">
        <f t="shared" si="219"/>
        <v>2.0114541137031434</v>
      </c>
      <c r="BF635" s="17">
        <f t="shared" si="220"/>
        <v>1.8103087023328293</v>
      </c>
      <c r="BG635" s="17">
        <f t="shared" si="221"/>
        <v>1.1062997625367292</v>
      </c>
      <c r="BH635" s="13">
        <v>4</v>
      </c>
      <c r="BI635" s="13">
        <v>2</v>
      </c>
      <c r="BJ635" s="13">
        <v>0</v>
      </c>
      <c r="BK635" s="13">
        <v>0</v>
      </c>
      <c r="BL635" s="13">
        <v>0</v>
      </c>
      <c r="BM635" s="13">
        <v>0</v>
      </c>
      <c r="BN635" s="13">
        <f t="shared" si="222"/>
        <v>39</v>
      </c>
      <c r="BO635" s="16">
        <v>2.66</v>
      </c>
      <c r="BP635" s="13">
        <v>1</v>
      </c>
      <c r="BQ635" s="13">
        <v>0</v>
      </c>
      <c r="BR635" s="23">
        <f t="shared" si="223"/>
        <v>0</v>
      </c>
      <c r="BS635" s="13">
        <v>0</v>
      </c>
      <c r="BT635" s="13">
        <v>0</v>
      </c>
      <c r="BU635" s="13">
        <v>9</v>
      </c>
      <c r="BV635" s="13">
        <v>0</v>
      </c>
      <c r="BW635" s="13">
        <v>0</v>
      </c>
      <c r="BX635" s="13">
        <v>2</v>
      </c>
      <c r="BY635" s="13">
        <v>0</v>
      </c>
      <c r="BZ635" s="13">
        <v>0</v>
      </c>
      <c r="CA635" s="13">
        <v>0</v>
      </c>
      <c r="CB635" s="23">
        <f t="shared" si="224"/>
        <v>0</v>
      </c>
      <c r="CC635" s="16">
        <v>0.30000000000000004</v>
      </c>
      <c r="CD635" s="16">
        <v>0.4</v>
      </c>
      <c r="CE635" s="16">
        <v>0.60000000000000009</v>
      </c>
      <c r="CF635" s="24">
        <f t="shared" si="225"/>
        <v>1.7647058823529415E-2</v>
      </c>
      <c r="CG635" s="24">
        <f t="shared" si="226"/>
        <v>6.0343623411094317E-2</v>
      </c>
      <c r="CH635" s="25">
        <v>2</v>
      </c>
      <c r="CI635" s="16">
        <v>10.4</v>
      </c>
      <c r="CJ635" s="16">
        <v>10.199999999999999</v>
      </c>
      <c r="CK635" s="16">
        <v>-11.7</v>
      </c>
      <c r="CL635" s="16">
        <v>0.30000000000000004</v>
      </c>
      <c r="CM635" s="16">
        <v>-0.8</v>
      </c>
      <c r="CN635" s="16">
        <v>-0.30000000000000004</v>
      </c>
      <c r="CO635" s="16">
        <v>-0.8</v>
      </c>
      <c r="CP635" s="26">
        <f t="shared" si="227"/>
        <v>-2.3529411764705882E-2</v>
      </c>
      <c r="CQ635" s="26">
        <f t="shared" si="228"/>
        <v>-8.0458164548125752E-2</v>
      </c>
      <c r="CR635" s="13">
        <v>0</v>
      </c>
      <c r="CS635" s="13">
        <v>1</v>
      </c>
      <c r="CT635" s="13">
        <v>1</v>
      </c>
      <c r="CU635" s="13">
        <v>0</v>
      </c>
      <c r="CV635" s="13">
        <v>-0.39</v>
      </c>
      <c r="CW635" s="13">
        <v>0.62</v>
      </c>
      <c r="CX635" s="13">
        <v>1.32</v>
      </c>
      <c r="CY635" s="13">
        <v>-0.42</v>
      </c>
      <c r="CZ635" s="13">
        <v>-1.18</v>
      </c>
      <c r="DA635" s="13">
        <v>-0.05</v>
      </c>
      <c r="DB635" s="27">
        <v>-10.41</v>
      </c>
      <c r="DC635" s="27">
        <v>-4.76</v>
      </c>
      <c r="DD635" s="27">
        <v>-5.65</v>
      </c>
      <c r="DE635" s="27">
        <v>-0.71</v>
      </c>
      <c r="DF635" s="27">
        <v>-5.12</v>
      </c>
      <c r="DG635" s="27">
        <v>11.33</v>
      </c>
      <c r="DH635" s="27">
        <v>-16.46</v>
      </c>
      <c r="DI635" s="27">
        <v>-2.08</v>
      </c>
      <c r="DJ635" s="1">
        <v>85</v>
      </c>
      <c r="DK635" s="28">
        <v>2</v>
      </c>
      <c r="DL635" s="28" t="s">
        <v>379</v>
      </c>
      <c r="DM635" s="1">
        <v>0.58899999999999997</v>
      </c>
      <c r="DN635" s="1">
        <v>3.1E-2</v>
      </c>
      <c r="DO635" s="1">
        <v>0.42499999999999999</v>
      </c>
      <c r="DP635" s="16">
        <f t="shared" si="229"/>
        <v>-1.5184168382521162</v>
      </c>
    </row>
    <row r="636" spans="1:120" x14ac:dyDescent="0.2">
      <c r="A636" s="13">
        <v>10</v>
      </c>
      <c r="B636" s="13" t="s">
        <v>2266</v>
      </c>
      <c r="C636" s="13" t="s">
        <v>632</v>
      </c>
      <c r="D636" s="13" t="s">
        <v>419</v>
      </c>
      <c r="E636" s="13" t="s">
        <v>123</v>
      </c>
      <c r="F636" s="1" t="s">
        <v>124</v>
      </c>
      <c r="G636" s="13">
        <v>71</v>
      </c>
      <c r="H636" s="13">
        <v>190</v>
      </c>
      <c r="I636" s="13" t="s">
        <v>125</v>
      </c>
      <c r="J636" s="13">
        <v>2011</v>
      </c>
      <c r="K636" s="13">
        <v>2</v>
      </c>
      <c r="L636" s="13">
        <v>61</v>
      </c>
      <c r="M636" s="13" t="s">
        <v>159</v>
      </c>
      <c r="N636" s="1">
        <v>22</v>
      </c>
      <c r="O636" s="13" t="s">
        <v>927</v>
      </c>
      <c r="P636" s="13" t="s">
        <v>2267</v>
      </c>
      <c r="Q636" s="1" t="str">
        <f t="shared" si="207"/>
        <v>OTT</v>
      </c>
      <c r="R636" s="13" t="s">
        <v>482</v>
      </c>
      <c r="S636" s="1"/>
      <c r="T636" s="13" t="s">
        <v>207</v>
      </c>
      <c r="U636" s="13">
        <v>2</v>
      </c>
      <c r="V636" s="13">
        <v>0</v>
      </c>
      <c r="W636" s="13">
        <v>1</v>
      </c>
      <c r="X636" s="14">
        <v>0</v>
      </c>
      <c r="Y636" s="13">
        <v>1</v>
      </c>
      <c r="Z636" s="13">
        <v>1</v>
      </c>
      <c r="AA636" s="1">
        <v>2</v>
      </c>
      <c r="AB636" s="14">
        <v>2</v>
      </c>
      <c r="AC636" s="14">
        <v>2</v>
      </c>
      <c r="AD636" s="15">
        <f t="shared" si="208"/>
        <v>0</v>
      </c>
      <c r="AE636" s="15">
        <f t="shared" si="209"/>
        <v>0</v>
      </c>
      <c r="AF636" s="16">
        <v>20.95</v>
      </c>
      <c r="AG636" s="17">
        <f t="shared" si="210"/>
        <v>10.475</v>
      </c>
      <c r="AH636" s="29">
        <v>29</v>
      </c>
      <c r="AI636" s="17">
        <f t="shared" si="211"/>
        <v>14.5</v>
      </c>
      <c r="AJ636" s="19">
        <f t="shared" si="212"/>
        <v>0.72241379310344822</v>
      </c>
      <c r="AK636" s="20">
        <f>'Even Strength'!AA636+'Power Play'!R636+'Penalty Kill'!L636</f>
        <v>0</v>
      </c>
      <c r="AL636" s="19">
        <f t="shared" si="213"/>
        <v>0</v>
      </c>
      <c r="AM636" s="15">
        <f>IF(('Even Strength'!BR636+'Power Play'!AK636+'Penalty Kill'!AG636)&gt;0,V636/('Even Strength'!BR636+'Power Play'!AK636+'Penalty Kill'!AG636),0)</f>
        <v>0</v>
      </c>
      <c r="AN636" s="15">
        <f>IF(('Even Strength'!BR636+'Power Play'!AK636+'Penalty Kill'!AG636)&gt;0,W636/('Even Strength'!BR636+'Power Play'!AK636+'Penalty Kill'!AG636),0)</f>
        <v>1</v>
      </c>
      <c r="AO636" s="15">
        <f t="shared" si="214"/>
        <v>1</v>
      </c>
      <c r="AP636" s="13">
        <v>0</v>
      </c>
      <c r="AQ636" s="13">
        <v>0</v>
      </c>
      <c r="AR636" s="21">
        <f t="shared" si="215"/>
        <v>0</v>
      </c>
      <c r="AS636" s="22">
        <v>0</v>
      </c>
      <c r="AT636" s="1"/>
      <c r="AU636" s="1"/>
      <c r="AV636">
        <v>2</v>
      </c>
      <c r="AW636" s="13">
        <v>2</v>
      </c>
      <c r="AX636" s="13">
        <v>0</v>
      </c>
      <c r="AY636" s="13">
        <v>2</v>
      </c>
      <c r="AZ636" s="13">
        <v>0</v>
      </c>
      <c r="BA636" s="13">
        <v>0</v>
      </c>
      <c r="BB636" s="16">
        <f t="shared" si="216"/>
        <v>5.7279236276849641</v>
      </c>
      <c r="BC636" s="17">
        <f t="shared" si="217"/>
        <v>5.7279236276849641</v>
      </c>
      <c r="BD636" s="17">
        <f t="shared" si="218"/>
        <v>0</v>
      </c>
      <c r="BE636" s="17">
        <f t="shared" si="219"/>
        <v>5.7279236276849641</v>
      </c>
      <c r="BF636" s="17">
        <f t="shared" si="220"/>
        <v>0</v>
      </c>
      <c r="BG636" s="17">
        <f t="shared" si="221"/>
        <v>0</v>
      </c>
      <c r="BH636" s="13">
        <v>0</v>
      </c>
      <c r="BI636" s="13">
        <v>0</v>
      </c>
      <c r="BJ636" s="13">
        <v>0</v>
      </c>
      <c r="BK636" s="13">
        <v>0</v>
      </c>
      <c r="BL636" s="13">
        <v>0</v>
      </c>
      <c r="BM636" s="13">
        <v>0</v>
      </c>
      <c r="BN636" s="13">
        <f t="shared" si="222"/>
        <v>2</v>
      </c>
      <c r="BO636" s="16">
        <v>-3.6000000000000004E-2</v>
      </c>
      <c r="BP636" s="1"/>
      <c r="BQ636" s="1"/>
      <c r="BR636" s="23" t="str">
        <f t="shared" si="223"/>
        <v xml:space="preserve"> </v>
      </c>
      <c r="BS636" s="1"/>
      <c r="BT636" s="13">
        <v>0</v>
      </c>
      <c r="BU636" s="13">
        <v>0</v>
      </c>
      <c r="BV636" s="13">
        <v>0</v>
      </c>
      <c r="BW636" s="13">
        <v>0</v>
      </c>
      <c r="BX636" s="13">
        <v>0</v>
      </c>
      <c r="BY636" s="13">
        <v>0</v>
      </c>
      <c r="BZ636" s="13">
        <v>0</v>
      </c>
      <c r="CA636" s="13">
        <v>0</v>
      </c>
      <c r="CB636" s="23">
        <f t="shared" si="224"/>
        <v>0</v>
      </c>
      <c r="CC636" s="16">
        <v>0.1</v>
      </c>
      <c r="CD636" s="16">
        <v>0.1</v>
      </c>
      <c r="CE636" s="16">
        <v>0.1</v>
      </c>
      <c r="CF636" s="24">
        <f t="shared" si="225"/>
        <v>0.05</v>
      </c>
      <c r="CG636" s="24">
        <f t="shared" si="226"/>
        <v>0.28639618138424822</v>
      </c>
      <c r="CH636" s="25">
        <v>4</v>
      </c>
      <c r="CI636" s="16">
        <v>0.30000000000000004</v>
      </c>
      <c r="CJ636" s="16">
        <v>0.30000000000000004</v>
      </c>
      <c r="CK636" s="16">
        <v>0.9</v>
      </c>
      <c r="CL636" s="16">
        <v>0.2</v>
      </c>
      <c r="CM636" s="16">
        <v>0.1</v>
      </c>
      <c r="CN636" s="16">
        <v>0</v>
      </c>
      <c r="CO636" s="16">
        <v>0.30000000000000004</v>
      </c>
      <c r="CP636" s="26">
        <f t="shared" si="227"/>
        <v>0.15000000000000002</v>
      </c>
      <c r="CQ636" s="26">
        <f t="shared" si="228"/>
        <v>0.85918854415274482</v>
      </c>
      <c r="CR636" s="13">
        <v>0</v>
      </c>
      <c r="CS636" s="13">
        <v>0</v>
      </c>
      <c r="CT636" s="13">
        <v>0</v>
      </c>
      <c r="CU636" s="13">
        <v>0</v>
      </c>
      <c r="CV636" s="13">
        <v>-0.05</v>
      </c>
      <c r="CW636" s="13">
        <v>0.06</v>
      </c>
      <c r="CX636" s="13">
        <v>0</v>
      </c>
      <c r="CY636" s="13">
        <v>0</v>
      </c>
      <c r="CZ636" s="13">
        <v>-0.18</v>
      </c>
      <c r="DA636" s="13">
        <v>-0.17</v>
      </c>
      <c r="DB636" s="27">
        <v>6.25</v>
      </c>
      <c r="DC636" s="27">
        <v>-4.74</v>
      </c>
      <c r="DD636" s="27">
        <v>10.99</v>
      </c>
      <c r="DE636" s="27">
        <v>33.42</v>
      </c>
      <c r="DF636" s="27">
        <v>4.57</v>
      </c>
      <c r="DG636" s="27">
        <v>-2.48</v>
      </c>
      <c r="DH636" s="27">
        <v>7.05</v>
      </c>
      <c r="DI636" s="27">
        <v>21.42</v>
      </c>
      <c r="DJ636" s="1">
        <v>0</v>
      </c>
      <c r="DK636" s="1"/>
      <c r="DL636" s="1"/>
      <c r="DM636" s="1">
        <v>0</v>
      </c>
      <c r="DN636" s="1">
        <v>0</v>
      </c>
      <c r="DO636" s="1">
        <v>0</v>
      </c>
      <c r="DP636" s="16">
        <f t="shared" si="229"/>
        <v>0.30000000000000004</v>
      </c>
    </row>
    <row r="637" spans="1:120" x14ac:dyDescent="0.2">
      <c r="A637" s="13">
        <v>39</v>
      </c>
      <c r="B637" s="13" t="s">
        <v>2268</v>
      </c>
      <c r="C637" s="13" t="s">
        <v>2269</v>
      </c>
      <c r="D637" s="13" t="s">
        <v>133</v>
      </c>
      <c r="E637" s="13" t="s">
        <v>123</v>
      </c>
      <c r="F637" s="1" t="s">
        <v>124</v>
      </c>
      <c r="G637" s="13">
        <v>74</v>
      </c>
      <c r="H637" s="13">
        <v>203</v>
      </c>
      <c r="I637" s="13" t="s">
        <v>150</v>
      </c>
      <c r="J637" s="1"/>
      <c r="K637" s="1"/>
      <c r="L637" s="1"/>
      <c r="M637" s="1"/>
      <c r="N637" s="1">
        <v>28</v>
      </c>
      <c r="O637" s="13" t="s">
        <v>1348</v>
      </c>
      <c r="P637" s="13" t="s">
        <v>2270</v>
      </c>
      <c r="Q637" s="1" t="str">
        <f t="shared" si="207"/>
        <v>MIN</v>
      </c>
      <c r="R637" s="13" t="s">
        <v>292</v>
      </c>
      <c r="S637" s="1"/>
      <c r="T637" s="13" t="s">
        <v>173</v>
      </c>
      <c r="U637" s="13">
        <v>63</v>
      </c>
      <c r="V637" s="13">
        <v>2</v>
      </c>
      <c r="W637" s="13">
        <v>5</v>
      </c>
      <c r="X637" s="14">
        <v>3</v>
      </c>
      <c r="Y637" s="13">
        <v>7</v>
      </c>
      <c r="Z637" s="13">
        <v>-1</v>
      </c>
      <c r="AA637" s="1">
        <v>38</v>
      </c>
      <c r="AB637" s="14">
        <v>15</v>
      </c>
      <c r="AC637" s="14">
        <v>20</v>
      </c>
      <c r="AD637" s="15">
        <f t="shared" si="208"/>
        <v>5.2631578947368418E-2</v>
      </c>
      <c r="AE637" s="15">
        <f t="shared" si="209"/>
        <v>2.7397260273972601E-2</v>
      </c>
      <c r="AF637" s="16">
        <v>806.13333333330002</v>
      </c>
      <c r="AG637" s="17">
        <f t="shared" si="210"/>
        <v>12.795767195766667</v>
      </c>
      <c r="AH637" s="29">
        <v>1171</v>
      </c>
      <c r="AI637" s="17">
        <f t="shared" si="211"/>
        <v>18.587301587301589</v>
      </c>
      <c r="AJ637" s="19">
        <f t="shared" si="212"/>
        <v>0.68841446057497868</v>
      </c>
      <c r="AK637" s="20">
        <f>'Even Strength'!AA637+'Power Play'!R637+'Penalty Kill'!L637</f>
        <v>20.068965517241377</v>
      </c>
      <c r="AL637" s="19">
        <f t="shared" si="213"/>
        <v>1.4937205561956655</v>
      </c>
      <c r="AM637" s="15">
        <f>IF(('Even Strength'!BR637+'Power Play'!AK637+'Penalty Kill'!AG637)&gt;0,V637/('Even Strength'!BR637+'Power Play'!AK637+'Penalty Kill'!AG637),0)</f>
        <v>6.8965517241379309E-2</v>
      </c>
      <c r="AN637" s="15">
        <f>IF(('Even Strength'!BR637+'Power Play'!AK637+'Penalty Kill'!AG637)&gt;0,W637/('Even Strength'!BR637+'Power Play'!AK637+'Penalty Kill'!AG637),0)</f>
        <v>0.17241379310344829</v>
      </c>
      <c r="AO637" s="15">
        <f t="shared" si="214"/>
        <v>0.2413793103448276</v>
      </c>
      <c r="AP637" s="13">
        <v>0</v>
      </c>
      <c r="AQ637" s="13">
        <v>0</v>
      </c>
      <c r="AR637" s="21">
        <f t="shared" si="215"/>
        <v>0</v>
      </c>
      <c r="AS637" s="22">
        <v>0</v>
      </c>
      <c r="AT637" s="1"/>
      <c r="AU637" s="1"/>
      <c r="AV637">
        <v>152</v>
      </c>
      <c r="AW637" s="13">
        <v>34</v>
      </c>
      <c r="AX637" s="13">
        <v>102</v>
      </c>
      <c r="AY637" s="13">
        <v>15</v>
      </c>
      <c r="AZ637" s="13">
        <v>13</v>
      </c>
      <c r="BA637" s="13">
        <v>7</v>
      </c>
      <c r="BB637" s="16">
        <f t="shared" si="216"/>
        <v>11.313264968574732</v>
      </c>
      <c r="BC637" s="17">
        <f t="shared" si="217"/>
        <v>2.5305987429706636</v>
      </c>
      <c r="BD637" s="17">
        <f t="shared" si="218"/>
        <v>7.591796228911992</v>
      </c>
      <c r="BE637" s="17">
        <f t="shared" si="219"/>
        <v>1.1164406218988223</v>
      </c>
      <c r="BF637" s="17">
        <f t="shared" si="220"/>
        <v>0.96758187231231263</v>
      </c>
      <c r="BG637" s="17">
        <f t="shared" si="221"/>
        <v>0.52100562355278368</v>
      </c>
      <c r="BH637" s="13">
        <v>32</v>
      </c>
      <c r="BI637" s="13">
        <v>11</v>
      </c>
      <c r="BJ637" s="13">
        <v>2</v>
      </c>
      <c r="BK637" s="13">
        <v>0</v>
      </c>
      <c r="BL637" s="13">
        <v>0</v>
      </c>
      <c r="BM637" s="13">
        <v>0</v>
      </c>
      <c r="BN637" s="13">
        <f t="shared" si="222"/>
        <v>170</v>
      </c>
      <c r="BO637" s="16">
        <v>-0.10300000000000001</v>
      </c>
      <c r="BP637" s="1"/>
      <c r="BQ637" s="1"/>
      <c r="BR637" s="23" t="str">
        <f t="shared" si="223"/>
        <v xml:space="preserve"> </v>
      </c>
      <c r="BS637" s="1"/>
      <c r="BT637" s="13">
        <v>1</v>
      </c>
      <c r="BU637" s="13">
        <v>12</v>
      </c>
      <c r="BV637" s="13">
        <v>0</v>
      </c>
      <c r="BW637" s="13">
        <v>0</v>
      </c>
      <c r="BX637" s="13">
        <v>1</v>
      </c>
      <c r="BY637" s="13">
        <v>0</v>
      </c>
      <c r="BZ637" s="13">
        <v>0</v>
      </c>
      <c r="CA637" s="13">
        <v>0</v>
      </c>
      <c r="CB637" s="23">
        <f t="shared" si="224"/>
        <v>0</v>
      </c>
      <c r="CC637" s="16">
        <v>0</v>
      </c>
      <c r="CD637" s="16">
        <v>1.7000000000000002</v>
      </c>
      <c r="CE637" s="16">
        <v>1.7000000000000002</v>
      </c>
      <c r="CF637" s="24">
        <f t="shared" si="225"/>
        <v>2.6984126984126985E-2</v>
      </c>
      <c r="CG637" s="24">
        <f t="shared" si="226"/>
        <v>0.12652993714853319</v>
      </c>
      <c r="CH637" s="25">
        <v>3</v>
      </c>
      <c r="CI637" s="16">
        <v>15.1</v>
      </c>
      <c r="CJ637" s="16">
        <v>20.399999999999999</v>
      </c>
      <c r="CK637" s="16">
        <v>-4.8</v>
      </c>
      <c r="CL637" s="16">
        <v>-0.7</v>
      </c>
      <c r="CM637" s="16">
        <v>2.4</v>
      </c>
      <c r="CN637" s="16">
        <v>0</v>
      </c>
      <c r="CO637" s="16">
        <v>1.7000000000000002</v>
      </c>
      <c r="CP637" s="26">
        <f t="shared" si="227"/>
        <v>2.6984126984126985E-2</v>
      </c>
      <c r="CQ637" s="26">
        <f t="shared" si="228"/>
        <v>0.12652993714853319</v>
      </c>
      <c r="CR637" s="13">
        <v>0</v>
      </c>
      <c r="CS637" s="13">
        <v>0</v>
      </c>
      <c r="CT637" s="13">
        <v>0</v>
      </c>
      <c r="CU637" s="13">
        <v>0</v>
      </c>
      <c r="CV637" s="13">
        <v>0.05</v>
      </c>
      <c r="CW637" s="13">
        <v>-0.22</v>
      </c>
      <c r="CX637" s="13">
        <v>-2.69</v>
      </c>
      <c r="CY637" s="13">
        <v>-0.31</v>
      </c>
      <c r="CZ637" s="13">
        <v>0.42</v>
      </c>
      <c r="DA637" s="13">
        <v>-2.75</v>
      </c>
      <c r="DB637" s="27">
        <v>44.21</v>
      </c>
      <c r="DC637" s="27">
        <v>18.71</v>
      </c>
      <c r="DD637" s="27">
        <v>25.5</v>
      </c>
      <c r="DE637" s="27">
        <v>2.2400000000000002</v>
      </c>
      <c r="DF637" s="27">
        <v>32.880000000000003</v>
      </c>
      <c r="DG637" s="27">
        <v>-27.05</v>
      </c>
      <c r="DH637" s="27">
        <v>59.93</v>
      </c>
      <c r="DI637" s="27">
        <v>5.26</v>
      </c>
      <c r="DJ637" s="1">
        <v>186</v>
      </c>
      <c r="DK637" s="28">
        <v>9</v>
      </c>
      <c r="DL637" s="28" t="s">
        <v>630</v>
      </c>
      <c r="DM637" s="1">
        <v>0.7</v>
      </c>
      <c r="DN637" s="1">
        <v>1.7000000000000001E-2</v>
      </c>
      <c r="DO637" s="1">
        <v>0</v>
      </c>
      <c r="DP637" s="16">
        <f t="shared" si="229"/>
        <v>1.3808510638297875</v>
      </c>
    </row>
    <row r="638" spans="1:120" x14ac:dyDescent="0.2">
      <c r="A638" s="13">
        <v>47</v>
      </c>
      <c r="B638" s="13" t="s">
        <v>2271</v>
      </c>
      <c r="C638" s="13" t="s">
        <v>2272</v>
      </c>
      <c r="D638" s="13" t="s">
        <v>158</v>
      </c>
      <c r="E638" s="13" t="s">
        <v>141</v>
      </c>
      <c r="F638" s="1" t="s">
        <v>142</v>
      </c>
      <c r="G638" s="13">
        <v>75</v>
      </c>
      <c r="H638" s="13">
        <v>222</v>
      </c>
      <c r="I638" s="13" t="s">
        <v>150</v>
      </c>
      <c r="J638" s="13">
        <v>2010</v>
      </c>
      <c r="K638" s="13">
        <v>6</v>
      </c>
      <c r="L638" s="13">
        <v>154</v>
      </c>
      <c r="M638" s="1"/>
      <c r="N638" s="1">
        <v>24</v>
      </c>
      <c r="O638" s="13" t="s">
        <v>2273</v>
      </c>
      <c r="P638" s="13" t="s">
        <v>2274</v>
      </c>
      <c r="Q638" s="1" t="str">
        <f t="shared" si="207"/>
        <v>CBJ</v>
      </c>
      <c r="R638" s="13" t="s">
        <v>145</v>
      </c>
      <c r="S638" s="1"/>
      <c r="T638" s="13" t="s">
        <v>173</v>
      </c>
      <c r="U638" s="13">
        <v>63</v>
      </c>
      <c r="V638" s="13">
        <v>0</v>
      </c>
      <c r="W638" s="13">
        <v>8</v>
      </c>
      <c r="X638" s="14">
        <v>4</v>
      </c>
      <c r="Y638" s="13">
        <v>8</v>
      </c>
      <c r="Z638" s="13">
        <v>-14</v>
      </c>
      <c r="AA638" s="1">
        <v>64</v>
      </c>
      <c r="AB638" s="14">
        <v>16</v>
      </c>
      <c r="AC638" s="14">
        <v>50</v>
      </c>
      <c r="AD638" s="15">
        <f t="shared" si="208"/>
        <v>0</v>
      </c>
      <c r="AE638" s="15">
        <f t="shared" si="209"/>
        <v>0</v>
      </c>
      <c r="AF638" s="16">
        <v>1160.1666666666999</v>
      </c>
      <c r="AG638" s="17">
        <f t="shared" si="210"/>
        <v>18.415343915344444</v>
      </c>
      <c r="AH638" s="29">
        <v>1437</v>
      </c>
      <c r="AI638" s="17">
        <f t="shared" si="211"/>
        <v>22.80952380952381</v>
      </c>
      <c r="AJ638" s="19">
        <f t="shared" si="212"/>
        <v>0.80735328230111336</v>
      </c>
      <c r="AK638" s="20">
        <f>'Even Strength'!AA638+'Power Play'!R638+'Penalty Kill'!L638</f>
        <v>64.740740740740733</v>
      </c>
      <c r="AL638" s="19">
        <f t="shared" si="213"/>
        <v>3.3481779437819275</v>
      </c>
      <c r="AM638" s="15">
        <f>IF(('Even Strength'!BR638+'Power Play'!AK638+'Penalty Kill'!AG638)&gt;0,V638/('Even Strength'!BR638+'Power Play'!AK638+'Penalty Kill'!AG638),0)</f>
        <v>0</v>
      </c>
      <c r="AN638" s="15">
        <f>IF(('Even Strength'!BR638+'Power Play'!AK638+'Penalty Kill'!AG638)&gt;0,W638/('Even Strength'!BR638+'Power Play'!AK638+'Penalty Kill'!AG638),0)</f>
        <v>0.29629629629629628</v>
      </c>
      <c r="AO638" s="15">
        <f t="shared" si="214"/>
        <v>0.29629629629629628</v>
      </c>
      <c r="AP638" s="13">
        <v>0</v>
      </c>
      <c r="AQ638" s="13">
        <v>0</v>
      </c>
      <c r="AR638" s="21">
        <f t="shared" si="215"/>
        <v>0</v>
      </c>
      <c r="AS638" s="22">
        <v>0</v>
      </c>
      <c r="AT638" s="1"/>
      <c r="AU638" s="1"/>
      <c r="AV638">
        <v>89</v>
      </c>
      <c r="AW638" s="13">
        <v>166</v>
      </c>
      <c r="AX638" s="13">
        <v>84</v>
      </c>
      <c r="AY638" s="13">
        <v>16</v>
      </c>
      <c r="AZ638" s="13">
        <v>18</v>
      </c>
      <c r="BA638" s="13">
        <v>3</v>
      </c>
      <c r="BB638" s="16">
        <f t="shared" si="216"/>
        <v>4.6027869558970096</v>
      </c>
      <c r="BC638" s="17">
        <f t="shared" si="217"/>
        <v>8.5849734233584662</v>
      </c>
      <c r="BD638" s="17">
        <f t="shared" si="218"/>
        <v>4.3442034190488625</v>
      </c>
      <c r="BE638" s="17">
        <f t="shared" si="219"/>
        <v>0.82746731791406902</v>
      </c>
      <c r="BF638" s="17">
        <f t="shared" si="220"/>
        <v>0.93090073265332773</v>
      </c>
      <c r="BG638" s="17">
        <f t="shared" si="221"/>
        <v>0.15515012210888796</v>
      </c>
      <c r="BH638" s="13">
        <v>85</v>
      </c>
      <c r="BI638" s="13">
        <v>20</v>
      </c>
      <c r="BJ638" s="13">
        <v>7</v>
      </c>
      <c r="BK638" s="13">
        <v>1</v>
      </c>
      <c r="BL638" s="13">
        <v>0</v>
      </c>
      <c r="BM638" s="13">
        <v>0</v>
      </c>
      <c r="BN638" s="13">
        <f t="shared" si="222"/>
        <v>342</v>
      </c>
      <c r="BO638" s="16">
        <v>-1.587</v>
      </c>
      <c r="BP638" s="1"/>
      <c r="BQ638" s="1"/>
      <c r="BR638" s="23" t="str">
        <f t="shared" si="223"/>
        <v xml:space="preserve"> </v>
      </c>
      <c r="BS638" s="1"/>
      <c r="BT638" s="13">
        <v>0</v>
      </c>
      <c r="BU638" s="13">
        <v>17</v>
      </c>
      <c r="BV638" s="13">
        <v>0</v>
      </c>
      <c r="BW638" s="13">
        <v>0</v>
      </c>
      <c r="BX638" s="13">
        <v>0</v>
      </c>
      <c r="BY638" s="13">
        <v>0</v>
      </c>
      <c r="BZ638" s="13">
        <v>0</v>
      </c>
      <c r="CA638" s="13">
        <v>0</v>
      </c>
      <c r="CB638" s="23">
        <f t="shared" si="224"/>
        <v>0</v>
      </c>
      <c r="CC638" s="16">
        <v>-0.60000000000000009</v>
      </c>
      <c r="CD638" s="16">
        <v>1</v>
      </c>
      <c r="CE638" s="16">
        <v>0.4</v>
      </c>
      <c r="CF638" s="24">
        <f t="shared" si="225"/>
        <v>6.3492063492063492E-3</v>
      </c>
      <c r="CG638" s="24">
        <f t="shared" si="226"/>
        <v>2.0686682947851729E-2</v>
      </c>
      <c r="CH638" s="25">
        <v>3</v>
      </c>
      <c r="CI638" s="16">
        <v>16.100000000000001</v>
      </c>
      <c r="CJ638" s="16">
        <v>23.1</v>
      </c>
      <c r="CK638" s="16">
        <v>-12.6</v>
      </c>
      <c r="CL638" s="16">
        <v>-1</v>
      </c>
      <c r="CM638" s="16">
        <v>-0.30000000000000004</v>
      </c>
      <c r="CN638" s="16">
        <v>0</v>
      </c>
      <c r="CO638" s="16">
        <v>-1.3</v>
      </c>
      <c r="CP638" s="26">
        <f t="shared" si="227"/>
        <v>-2.0634920634920634E-2</v>
      </c>
      <c r="CQ638" s="26">
        <f t="shared" si="228"/>
        <v>-6.7231719580518115E-2</v>
      </c>
      <c r="CR638" s="13">
        <v>0</v>
      </c>
      <c r="CS638" s="13">
        <v>0</v>
      </c>
      <c r="CT638" s="13">
        <v>0</v>
      </c>
      <c r="CU638" s="13">
        <v>0</v>
      </c>
      <c r="CV638" s="13">
        <v>0.88</v>
      </c>
      <c r="CW638" s="13">
        <v>-1.07</v>
      </c>
      <c r="CX638" s="13">
        <v>-1.32</v>
      </c>
      <c r="CY638" s="13">
        <v>1.43</v>
      </c>
      <c r="CZ638" s="13">
        <v>-1.61</v>
      </c>
      <c r="DA638" s="13">
        <v>-1.69</v>
      </c>
      <c r="DB638" s="27">
        <v>-25.71</v>
      </c>
      <c r="DC638" s="27">
        <v>-39.869999999999997</v>
      </c>
      <c r="DD638" s="27">
        <v>14.15</v>
      </c>
      <c r="DE638" s="27">
        <v>0.88</v>
      </c>
      <c r="DF638" s="27">
        <v>-11.01</v>
      </c>
      <c r="DG638" s="27">
        <v>-26.07</v>
      </c>
      <c r="DH638" s="27">
        <v>15.06</v>
      </c>
      <c r="DI638" s="27">
        <v>0.94</v>
      </c>
      <c r="DJ638" s="1">
        <v>186</v>
      </c>
      <c r="DK638" s="28">
        <v>9</v>
      </c>
      <c r="DL638" s="28" t="s">
        <v>379</v>
      </c>
      <c r="DM638" s="1">
        <v>1.075</v>
      </c>
      <c r="DN638" s="1">
        <v>0.11800000000000001</v>
      </c>
      <c r="DO638" s="1">
        <v>0</v>
      </c>
      <c r="DP638" s="16">
        <f t="shared" si="229"/>
        <v>-2.4170212765957446</v>
      </c>
    </row>
    <row r="639" spans="1:120" x14ac:dyDescent="0.2">
      <c r="A639" s="13">
        <v>8</v>
      </c>
      <c r="B639" s="13" t="s">
        <v>2275</v>
      </c>
      <c r="C639" s="13" t="s">
        <v>645</v>
      </c>
      <c r="D639" s="13" t="s">
        <v>158</v>
      </c>
      <c r="E639" s="13" t="s">
        <v>141</v>
      </c>
      <c r="F639" s="1" t="s">
        <v>142</v>
      </c>
      <c r="G639" s="13">
        <v>72</v>
      </c>
      <c r="H639" s="13">
        <v>195</v>
      </c>
      <c r="I639" s="13" t="s">
        <v>125</v>
      </c>
      <c r="J639" s="13">
        <v>2004</v>
      </c>
      <c r="K639" s="13">
        <v>3</v>
      </c>
      <c r="L639" s="13">
        <v>70</v>
      </c>
      <c r="M639" s="1"/>
      <c r="N639" s="1">
        <v>30</v>
      </c>
      <c r="O639" s="13" t="s">
        <v>466</v>
      </c>
      <c r="P639" s="13" t="s">
        <v>2276</v>
      </c>
      <c r="Q639" s="1" t="str">
        <f t="shared" si="207"/>
        <v>MTL</v>
      </c>
      <c r="R639" s="13" t="s">
        <v>214</v>
      </c>
      <c r="S639" s="1"/>
      <c r="T639" s="13" t="s">
        <v>129</v>
      </c>
      <c r="U639" s="13">
        <v>82</v>
      </c>
      <c r="V639" s="13">
        <v>4</v>
      </c>
      <c r="W639" s="13">
        <v>14</v>
      </c>
      <c r="X639" s="14">
        <v>11</v>
      </c>
      <c r="Y639" s="13">
        <v>18</v>
      </c>
      <c r="Z639" s="13">
        <v>6</v>
      </c>
      <c r="AA639" s="1">
        <v>78</v>
      </c>
      <c r="AB639" s="14">
        <v>28</v>
      </c>
      <c r="AC639" s="14">
        <v>24</v>
      </c>
      <c r="AD639" s="15">
        <f t="shared" si="208"/>
        <v>5.128205128205128E-2</v>
      </c>
      <c r="AE639" s="15">
        <f t="shared" si="209"/>
        <v>3.0769230769230771E-2</v>
      </c>
      <c r="AF639" s="16">
        <v>1063.2333333332999</v>
      </c>
      <c r="AG639" s="17">
        <f t="shared" si="210"/>
        <v>12.966260162601218</v>
      </c>
      <c r="AH639" s="29">
        <v>1478</v>
      </c>
      <c r="AI639" s="17">
        <f t="shared" si="211"/>
        <v>18.024390243902438</v>
      </c>
      <c r="AJ639" s="19">
        <f t="shared" si="212"/>
        <v>0.7193730266125169</v>
      </c>
      <c r="AK639" s="20">
        <f>'Even Strength'!AA639+'Power Play'!R639+'Penalty Kill'!L639</f>
        <v>146.5</v>
      </c>
      <c r="AL639" s="19">
        <f t="shared" si="213"/>
        <v>8.2672351631817502</v>
      </c>
      <c r="AM639" s="15">
        <f>IF(('Even Strength'!BR639+'Power Play'!AK639+'Penalty Kill'!AG639)&gt;0,V639/('Even Strength'!BR639+'Power Play'!AK639+'Penalty Kill'!AG639),0)</f>
        <v>0.15384615384615385</v>
      </c>
      <c r="AN639" s="15">
        <f>IF(('Even Strength'!BR639+'Power Play'!AK639+'Penalty Kill'!AG639)&gt;0,W639/('Even Strength'!BR639+'Power Play'!AK639+'Penalty Kill'!AG639),0)</f>
        <v>0.53846153846153844</v>
      </c>
      <c r="AO639" s="15">
        <f t="shared" si="214"/>
        <v>0.69230769230769229</v>
      </c>
      <c r="AP639" s="13">
        <v>16</v>
      </c>
      <c r="AQ639" s="13">
        <v>15</v>
      </c>
      <c r="AR639" s="21">
        <f t="shared" si="215"/>
        <v>0.5161290322580645</v>
      </c>
      <c r="AS639" s="22">
        <v>0.60000000000000009</v>
      </c>
      <c r="AT639" s="1"/>
      <c r="AU639" s="1"/>
      <c r="AV639">
        <v>102</v>
      </c>
      <c r="AW639" s="13">
        <v>122</v>
      </c>
      <c r="AX639" s="13">
        <v>34</v>
      </c>
      <c r="AY639" s="13">
        <v>28</v>
      </c>
      <c r="AZ639" s="13">
        <v>27</v>
      </c>
      <c r="BA639" s="13">
        <v>15</v>
      </c>
      <c r="BB639" s="16">
        <f t="shared" si="216"/>
        <v>5.7560272125907064</v>
      </c>
      <c r="BC639" s="17">
        <f t="shared" si="217"/>
        <v>6.8846599993731985</v>
      </c>
      <c r="BD639" s="17">
        <f t="shared" si="218"/>
        <v>1.9186757375302357</v>
      </c>
      <c r="BE639" s="17">
        <f t="shared" si="219"/>
        <v>1.580085901495488</v>
      </c>
      <c r="BF639" s="17">
        <f t="shared" si="220"/>
        <v>1.5236542621563636</v>
      </c>
      <c r="BG639" s="17">
        <f t="shared" si="221"/>
        <v>0.84647459008686865</v>
      </c>
      <c r="BH639" s="13">
        <v>134</v>
      </c>
      <c r="BI639" s="13">
        <v>17</v>
      </c>
      <c r="BJ639" s="13">
        <v>16</v>
      </c>
      <c r="BK639" s="13">
        <v>1</v>
      </c>
      <c r="BL639" s="13">
        <v>1</v>
      </c>
      <c r="BM639" s="13">
        <v>0</v>
      </c>
      <c r="BN639" s="13">
        <f t="shared" si="222"/>
        <v>306</v>
      </c>
      <c r="BO639" s="16">
        <v>-7.431</v>
      </c>
      <c r="BP639" s="1"/>
      <c r="BQ639" s="1"/>
      <c r="BR639" s="23" t="str">
        <f t="shared" si="223"/>
        <v xml:space="preserve"> </v>
      </c>
      <c r="BS639" s="1"/>
      <c r="BT639" s="13">
        <v>2</v>
      </c>
      <c r="BU639" s="13">
        <v>23</v>
      </c>
      <c r="BV639" s="13">
        <v>0</v>
      </c>
      <c r="BW639" s="13">
        <v>0</v>
      </c>
      <c r="BX639" s="13">
        <v>0</v>
      </c>
      <c r="BY639" s="13">
        <v>0</v>
      </c>
      <c r="BZ639" s="13">
        <v>0</v>
      </c>
      <c r="CA639" s="13">
        <v>0</v>
      </c>
      <c r="CB639" s="23">
        <f t="shared" si="224"/>
        <v>0</v>
      </c>
      <c r="CC639" s="16">
        <v>-0.5</v>
      </c>
      <c r="CD639" s="16">
        <v>1.5</v>
      </c>
      <c r="CE639" s="16">
        <v>1</v>
      </c>
      <c r="CF639" s="24">
        <f t="shared" si="225"/>
        <v>1.2195121951219513E-2</v>
      </c>
      <c r="CG639" s="24">
        <f t="shared" si="226"/>
        <v>5.6431639339124574E-2</v>
      </c>
      <c r="CH639" s="25">
        <v>4</v>
      </c>
      <c r="CI639" s="16">
        <v>15.6</v>
      </c>
      <c r="CJ639" s="16">
        <v>21.2</v>
      </c>
      <c r="CK639" s="16">
        <v>-0.1</v>
      </c>
      <c r="CL639" s="16">
        <v>-0.1</v>
      </c>
      <c r="CM639" s="16">
        <v>3.5</v>
      </c>
      <c r="CN639" s="16">
        <v>0</v>
      </c>
      <c r="CO639" s="16">
        <v>3.4</v>
      </c>
      <c r="CP639" s="26">
        <f t="shared" si="227"/>
        <v>4.1463414634146344E-2</v>
      </c>
      <c r="CQ639" s="26">
        <f t="shared" si="228"/>
        <v>0.19186757375302355</v>
      </c>
      <c r="CR639" s="13">
        <v>0</v>
      </c>
      <c r="CS639" s="13">
        <v>0</v>
      </c>
      <c r="CT639" s="13">
        <v>1</v>
      </c>
      <c r="CU639" s="13">
        <v>0.01</v>
      </c>
      <c r="CV639" s="13">
        <v>-0.51</v>
      </c>
      <c r="CW639" s="13">
        <v>0.5</v>
      </c>
      <c r="CX639" s="13">
        <v>1.35</v>
      </c>
      <c r="CY639" s="13">
        <v>3.67</v>
      </c>
      <c r="CZ639" s="13">
        <v>-2.78</v>
      </c>
      <c r="DA639" s="13">
        <v>2.2400000000000002</v>
      </c>
      <c r="DB639" s="27">
        <v>-24.38</v>
      </c>
      <c r="DC639" s="27">
        <v>-45.61</v>
      </c>
      <c r="DD639" s="27">
        <v>21.23</v>
      </c>
      <c r="DE639" s="27">
        <v>1.42</v>
      </c>
      <c r="DF639" s="27">
        <v>6.24</v>
      </c>
      <c r="DG639" s="27">
        <v>-37.979999999999997</v>
      </c>
      <c r="DH639" s="27">
        <v>44.23</v>
      </c>
      <c r="DI639" s="27">
        <v>2.96</v>
      </c>
      <c r="DJ639" s="1">
        <v>186</v>
      </c>
      <c r="DK639" s="1"/>
      <c r="DL639" s="1"/>
      <c r="DM639" s="1">
        <v>2.5</v>
      </c>
      <c r="DN639" s="1">
        <v>0</v>
      </c>
      <c r="DO639" s="1">
        <v>0</v>
      </c>
      <c r="DP639" s="16">
        <f t="shared" si="229"/>
        <v>-0.74893617021276571</v>
      </c>
    </row>
    <row r="640" spans="1:120" x14ac:dyDescent="0.2">
      <c r="A640" s="13">
        <v>26</v>
      </c>
      <c r="B640" s="13" t="s">
        <v>2277</v>
      </c>
      <c r="C640" s="13" t="s">
        <v>346</v>
      </c>
      <c r="D640" s="13" t="s">
        <v>158</v>
      </c>
      <c r="E640" s="13" t="s">
        <v>141</v>
      </c>
      <c r="F640" s="1" t="s">
        <v>142</v>
      </c>
      <c r="G640" s="13">
        <v>73</v>
      </c>
      <c r="H640" s="13">
        <v>205</v>
      </c>
      <c r="I640" s="13" t="s">
        <v>125</v>
      </c>
      <c r="J640" s="13">
        <v>2011</v>
      </c>
      <c r="K640" s="13">
        <v>1</v>
      </c>
      <c r="L640" s="13">
        <v>24</v>
      </c>
      <c r="M640" s="13" t="s">
        <v>159</v>
      </c>
      <c r="N640" s="1">
        <v>22</v>
      </c>
      <c r="O640" s="13" t="s">
        <v>312</v>
      </c>
      <c r="P640" s="13" t="s">
        <v>2278</v>
      </c>
      <c r="Q640" s="1" t="str">
        <f t="shared" si="207"/>
        <v>OTT</v>
      </c>
      <c r="R640" s="13" t="s">
        <v>482</v>
      </c>
      <c r="S640" s="1"/>
      <c r="T640" s="13" t="s">
        <v>129</v>
      </c>
      <c r="U640" s="13">
        <v>13</v>
      </c>
      <c r="V640" s="13">
        <v>2</v>
      </c>
      <c r="W640" s="13">
        <v>1</v>
      </c>
      <c r="X640" s="14">
        <v>0</v>
      </c>
      <c r="Y640" s="13">
        <v>3</v>
      </c>
      <c r="Z640" s="13">
        <v>6</v>
      </c>
      <c r="AA640" s="1">
        <v>14</v>
      </c>
      <c r="AB640" s="14">
        <v>7</v>
      </c>
      <c r="AC640" s="14">
        <v>5</v>
      </c>
      <c r="AD640" s="15">
        <f t="shared" si="208"/>
        <v>0.14285714285714285</v>
      </c>
      <c r="AE640" s="15">
        <f t="shared" si="209"/>
        <v>7.6923076923076927E-2</v>
      </c>
      <c r="AF640" s="16">
        <v>104.4166666667</v>
      </c>
      <c r="AG640" s="17">
        <f t="shared" si="210"/>
        <v>8.0320512820538461</v>
      </c>
      <c r="AH640" s="29">
        <v>162</v>
      </c>
      <c r="AI640" s="17">
        <f t="shared" si="211"/>
        <v>12.461538461538462</v>
      </c>
      <c r="AJ640" s="19">
        <f t="shared" si="212"/>
        <v>0.64454732510308643</v>
      </c>
      <c r="AK640" s="20">
        <f>'Even Strength'!AA640+'Power Play'!R640+'Penalty Kill'!L640</f>
        <v>0</v>
      </c>
      <c r="AL640" s="19">
        <f t="shared" si="213"/>
        <v>0</v>
      </c>
      <c r="AM640" s="15">
        <f>IF(('Even Strength'!BR640+'Power Play'!AK640+'Penalty Kill'!AG640)&gt;0,V640/('Even Strength'!BR640+'Power Play'!AK640+'Penalty Kill'!AG640),0)</f>
        <v>0.2857142857142857</v>
      </c>
      <c r="AN640" s="15">
        <f>IF(('Even Strength'!BR640+'Power Play'!AK640+'Penalty Kill'!AG640)&gt;0,W640/('Even Strength'!BR640+'Power Play'!AK640+'Penalty Kill'!AG640),0)</f>
        <v>0.14285714285714285</v>
      </c>
      <c r="AO640" s="15">
        <f t="shared" si="214"/>
        <v>0.42857142857142855</v>
      </c>
      <c r="AP640" s="13">
        <v>0</v>
      </c>
      <c r="AQ640" s="13">
        <v>1</v>
      </c>
      <c r="AR640" s="21">
        <f t="shared" si="215"/>
        <v>0</v>
      </c>
      <c r="AS640" s="22">
        <v>0.1</v>
      </c>
      <c r="AT640" s="1"/>
      <c r="AU640" s="1"/>
      <c r="AV640">
        <v>12</v>
      </c>
      <c r="AW640" s="13">
        <v>9</v>
      </c>
      <c r="AX640" s="13">
        <v>1</v>
      </c>
      <c r="AY640" s="13">
        <v>7</v>
      </c>
      <c r="AZ640" s="13">
        <v>0</v>
      </c>
      <c r="BA640" s="13">
        <v>3</v>
      </c>
      <c r="BB640" s="16">
        <f t="shared" si="216"/>
        <v>6.8954509177950856</v>
      </c>
      <c r="BC640" s="17">
        <f t="shared" si="217"/>
        <v>5.1715881883463135</v>
      </c>
      <c r="BD640" s="17">
        <f t="shared" si="218"/>
        <v>0.57462090981625713</v>
      </c>
      <c r="BE640" s="17">
        <f t="shared" si="219"/>
        <v>4.0223463687137997</v>
      </c>
      <c r="BF640" s="17">
        <f t="shared" si="220"/>
        <v>0</v>
      </c>
      <c r="BG640" s="17">
        <f t="shared" si="221"/>
        <v>1.7238627294487714</v>
      </c>
      <c r="BH640" s="13">
        <v>8</v>
      </c>
      <c r="BI640" s="13">
        <v>3</v>
      </c>
      <c r="BJ640" s="13">
        <v>0</v>
      </c>
      <c r="BK640" s="13">
        <v>0</v>
      </c>
      <c r="BL640" s="13">
        <v>0</v>
      </c>
      <c r="BM640" s="13">
        <v>0</v>
      </c>
      <c r="BN640" s="13">
        <f t="shared" si="222"/>
        <v>18</v>
      </c>
      <c r="BO640" s="16">
        <v>-2.1789999999999998</v>
      </c>
      <c r="BP640" s="1"/>
      <c r="BQ640" s="1"/>
      <c r="BR640" s="23" t="str">
        <f t="shared" si="223"/>
        <v xml:space="preserve"> </v>
      </c>
      <c r="BS640" s="1"/>
      <c r="BT640" s="13">
        <v>1</v>
      </c>
      <c r="BU640" s="13">
        <v>4</v>
      </c>
      <c r="BV640" s="13">
        <v>0</v>
      </c>
      <c r="BW640" s="13">
        <v>0</v>
      </c>
      <c r="BX640" s="13">
        <v>0</v>
      </c>
      <c r="BY640" s="13">
        <v>0</v>
      </c>
      <c r="BZ640" s="13">
        <v>0</v>
      </c>
      <c r="CA640" s="13">
        <v>0</v>
      </c>
      <c r="CB640" s="23">
        <f t="shared" si="224"/>
        <v>0</v>
      </c>
      <c r="CC640" s="16">
        <v>0.30000000000000004</v>
      </c>
      <c r="CD640" s="16">
        <v>0.4</v>
      </c>
      <c r="CE640" s="16">
        <v>0.60000000000000009</v>
      </c>
      <c r="CF640" s="24">
        <f t="shared" si="225"/>
        <v>4.6153846153846163E-2</v>
      </c>
      <c r="CG640" s="24">
        <f t="shared" si="226"/>
        <v>0.34477254588975431</v>
      </c>
      <c r="CH640" s="25">
        <v>2</v>
      </c>
      <c r="CI640" s="16">
        <v>2.4</v>
      </c>
      <c r="CJ640" s="16">
        <v>2.4</v>
      </c>
      <c r="CK640" s="16">
        <v>5.4</v>
      </c>
      <c r="CL640" s="16">
        <v>0.30000000000000004</v>
      </c>
      <c r="CM640" s="16">
        <v>0.7</v>
      </c>
      <c r="CN640" s="16">
        <v>0</v>
      </c>
      <c r="CO640" s="16">
        <v>1.1000000000000001</v>
      </c>
      <c r="CP640" s="26">
        <f t="shared" si="227"/>
        <v>8.461538461538462E-2</v>
      </c>
      <c r="CQ640" s="26">
        <f t="shared" si="228"/>
        <v>0.63208300079788282</v>
      </c>
      <c r="CR640" s="13">
        <v>0</v>
      </c>
      <c r="CS640" s="13">
        <v>0</v>
      </c>
      <c r="CT640" s="13">
        <v>1</v>
      </c>
      <c r="CU640" s="13">
        <v>0</v>
      </c>
      <c r="CV640" s="13">
        <v>-0.28999999999999998</v>
      </c>
      <c r="CW640" s="13">
        <v>-0.2</v>
      </c>
      <c r="CX640" s="13">
        <v>0.38</v>
      </c>
      <c r="CY640" s="13">
        <v>0.48</v>
      </c>
      <c r="CZ640" s="13">
        <v>0.46</v>
      </c>
      <c r="DA640" s="13">
        <v>0.83</v>
      </c>
      <c r="DB640" s="27">
        <v>8.1</v>
      </c>
      <c r="DC640" s="27">
        <v>-8.5299999999999994</v>
      </c>
      <c r="DD640" s="27">
        <v>16.63</v>
      </c>
      <c r="DE640" s="27">
        <v>9.4499999999999993</v>
      </c>
      <c r="DF640" s="27">
        <v>4.79</v>
      </c>
      <c r="DG640" s="27">
        <v>-3.76</v>
      </c>
      <c r="DH640" s="27">
        <v>8.5500000000000007</v>
      </c>
      <c r="DI640" s="27">
        <v>4.8600000000000003</v>
      </c>
      <c r="DJ640" s="1">
        <v>51</v>
      </c>
      <c r="DK640" s="28">
        <v>11</v>
      </c>
      <c r="DL640" s="28" t="s">
        <v>498</v>
      </c>
      <c r="DM640" s="1">
        <v>0.29499999999999998</v>
      </c>
      <c r="DN640" s="1">
        <v>0.14400000000000002</v>
      </c>
      <c r="DO640" s="1">
        <v>0.21199999999999999</v>
      </c>
      <c r="DP640" s="16">
        <f t="shared" si="229"/>
        <v>0.7932052161976666</v>
      </c>
    </row>
    <row r="641" spans="1:120" x14ac:dyDescent="0.2">
      <c r="A641" s="13">
        <v>56</v>
      </c>
      <c r="B641" s="13" t="s">
        <v>1883</v>
      </c>
      <c r="C641" s="13" t="s">
        <v>1104</v>
      </c>
      <c r="D641" s="1"/>
      <c r="E641" s="13" t="s">
        <v>234</v>
      </c>
      <c r="F641" s="1" t="s">
        <v>235</v>
      </c>
      <c r="G641" s="13">
        <v>71</v>
      </c>
      <c r="H641" s="13">
        <v>183</v>
      </c>
      <c r="I641" s="13" t="s">
        <v>150</v>
      </c>
      <c r="J641" s="13">
        <v>2010</v>
      </c>
      <c r="K641" s="13">
        <v>4</v>
      </c>
      <c r="L641" s="13">
        <v>111</v>
      </c>
      <c r="M641" s="13" t="s">
        <v>159</v>
      </c>
      <c r="N641" s="1">
        <v>23</v>
      </c>
      <c r="O641" s="13" t="s">
        <v>2279</v>
      </c>
      <c r="P641" s="13" t="s">
        <v>2280</v>
      </c>
      <c r="Q641" s="1" t="str">
        <f t="shared" si="207"/>
        <v>DET</v>
      </c>
      <c r="R641" s="13" t="s">
        <v>128</v>
      </c>
      <c r="S641" s="1"/>
      <c r="T641" s="13" t="s">
        <v>129</v>
      </c>
      <c r="U641" s="13">
        <v>31</v>
      </c>
      <c r="V641" s="13">
        <v>5</v>
      </c>
      <c r="W641" s="13">
        <v>3</v>
      </c>
      <c r="X641" s="14">
        <v>1</v>
      </c>
      <c r="Y641" s="13">
        <v>8</v>
      </c>
      <c r="Z641" s="13">
        <v>5</v>
      </c>
      <c r="AA641" s="1">
        <v>67</v>
      </c>
      <c r="AB641" s="14">
        <v>30</v>
      </c>
      <c r="AC641" s="14">
        <v>38</v>
      </c>
      <c r="AD641" s="15">
        <f t="shared" si="208"/>
        <v>7.4626865671641784E-2</v>
      </c>
      <c r="AE641" s="15">
        <f t="shared" si="209"/>
        <v>3.7037037037037035E-2</v>
      </c>
      <c r="AF641" s="16">
        <v>355.73333333329998</v>
      </c>
      <c r="AG641" s="17">
        <f t="shared" si="210"/>
        <v>11.475268817203226</v>
      </c>
      <c r="AH641" s="29">
        <v>490</v>
      </c>
      <c r="AI641" s="17">
        <f t="shared" si="211"/>
        <v>15.806451612903226</v>
      </c>
      <c r="AJ641" s="19">
        <f t="shared" si="212"/>
        <v>0.72598639455775504</v>
      </c>
      <c r="AK641" s="20">
        <f>'Even Strength'!AA641+'Power Play'!R641+'Penalty Kill'!L641</f>
        <v>13.5</v>
      </c>
      <c r="AL641" s="19">
        <f t="shared" si="213"/>
        <v>2.27698650674684</v>
      </c>
      <c r="AM641" s="15">
        <f>IF(('Even Strength'!BR641+'Power Play'!AK641+'Penalty Kill'!AG641)&gt;0,V641/('Even Strength'!BR641+'Power Play'!AK641+'Penalty Kill'!AG641),0)</f>
        <v>0.29411764705882354</v>
      </c>
      <c r="AN641" s="15">
        <f>IF(('Even Strength'!BR641+'Power Play'!AK641+'Penalty Kill'!AG641)&gt;0,W641/('Even Strength'!BR641+'Power Play'!AK641+'Penalty Kill'!AG641),0)</f>
        <v>0.17647058823529413</v>
      </c>
      <c r="AO641" s="15">
        <f t="shared" si="214"/>
        <v>0.47058823529411764</v>
      </c>
      <c r="AP641" s="13">
        <v>0</v>
      </c>
      <c r="AQ641" s="13">
        <v>0</v>
      </c>
      <c r="AR641" s="21">
        <f t="shared" si="215"/>
        <v>0</v>
      </c>
      <c r="AS641" s="22">
        <v>0</v>
      </c>
      <c r="AT641" s="1"/>
      <c r="AU641" s="1"/>
      <c r="AV641">
        <v>29</v>
      </c>
      <c r="AW641" s="13">
        <v>3</v>
      </c>
      <c r="AX641" s="13">
        <v>4</v>
      </c>
      <c r="AY641" s="13">
        <v>30</v>
      </c>
      <c r="AZ641" s="13">
        <v>4</v>
      </c>
      <c r="BA641" s="13">
        <v>2</v>
      </c>
      <c r="BB641" s="16">
        <f t="shared" si="216"/>
        <v>4.8913043478265461</v>
      </c>
      <c r="BC641" s="17">
        <f t="shared" si="217"/>
        <v>0.50599700149929783</v>
      </c>
      <c r="BD641" s="17">
        <f t="shared" si="218"/>
        <v>0.67466266866573044</v>
      </c>
      <c r="BE641" s="17">
        <f t="shared" si="219"/>
        <v>5.0599700149929783</v>
      </c>
      <c r="BF641" s="17">
        <f t="shared" si="220"/>
        <v>0.67466266866573044</v>
      </c>
      <c r="BG641" s="17">
        <f t="shared" si="221"/>
        <v>0.33733133433286522</v>
      </c>
      <c r="BH641" s="13">
        <v>10</v>
      </c>
      <c r="BI641" s="13">
        <v>5</v>
      </c>
      <c r="BJ641" s="13">
        <v>0</v>
      </c>
      <c r="BK641" s="13">
        <v>0</v>
      </c>
      <c r="BL641" s="13">
        <v>0</v>
      </c>
      <c r="BM641" s="13">
        <v>0</v>
      </c>
      <c r="BN641" s="13">
        <f t="shared" si="222"/>
        <v>17</v>
      </c>
      <c r="BO641" s="16">
        <v>-4.6189999999999998</v>
      </c>
      <c r="BP641" s="1"/>
      <c r="BQ641" s="1"/>
      <c r="BR641" s="23" t="str">
        <f t="shared" si="223"/>
        <v xml:space="preserve"> </v>
      </c>
      <c r="BS641" s="1"/>
      <c r="BT641" s="13">
        <v>1</v>
      </c>
      <c r="BU641" s="13">
        <v>10</v>
      </c>
      <c r="BV641" s="13">
        <v>0</v>
      </c>
      <c r="BW641" s="13">
        <v>0</v>
      </c>
      <c r="BX641" s="13">
        <v>2</v>
      </c>
      <c r="BY641" s="13">
        <v>0</v>
      </c>
      <c r="BZ641" s="13">
        <v>0</v>
      </c>
      <c r="CA641" s="13">
        <v>0</v>
      </c>
      <c r="CB641" s="23">
        <f t="shared" si="224"/>
        <v>0</v>
      </c>
      <c r="CC641" s="16">
        <v>0.5</v>
      </c>
      <c r="CD641" s="16">
        <v>0.60000000000000009</v>
      </c>
      <c r="CE641" s="16">
        <v>1.1000000000000001</v>
      </c>
      <c r="CF641" s="24">
        <f t="shared" si="225"/>
        <v>3.5483870967741936E-2</v>
      </c>
      <c r="CG641" s="24">
        <f t="shared" si="226"/>
        <v>0.18553223388307588</v>
      </c>
      <c r="CH641" s="25">
        <v>1</v>
      </c>
      <c r="CI641" s="16">
        <v>6.4</v>
      </c>
      <c r="CJ641" s="16">
        <v>4.9000000000000004</v>
      </c>
      <c r="CK641" s="16">
        <v>5.4</v>
      </c>
      <c r="CL641" s="16">
        <v>0.8</v>
      </c>
      <c r="CM641" s="16">
        <v>0.9</v>
      </c>
      <c r="CN641" s="16">
        <v>0</v>
      </c>
      <c r="CO641" s="16">
        <v>1.7000000000000002</v>
      </c>
      <c r="CP641" s="26">
        <f t="shared" si="227"/>
        <v>5.4838709677419363E-2</v>
      </c>
      <c r="CQ641" s="26">
        <f t="shared" si="228"/>
        <v>0.28673163418293546</v>
      </c>
      <c r="CR641" s="13">
        <v>1</v>
      </c>
      <c r="CS641" s="13">
        <v>0</v>
      </c>
      <c r="CT641" s="13">
        <v>1</v>
      </c>
      <c r="CU641" s="13">
        <v>0</v>
      </c>
      <c r="CV641" s="13">
        <v>-0.46</v>
      </c>
      <c r="CW641" s="13">
        <v>0.03</v>
      </c>
      <c r="CX641" s="13">
        <v>1.06</v>
      </c>
      <c r="CY641" s="13">
        <v>-0.46</v>
      </c>
      <c r="CZ641" s="13">
        <v>0.94</v>
      </c>
      <c r="DA641" s="13">
        <v>1.1100000000000001</v>
      </c>
      <c r="DB641" s="27">
        <v>49.24</v>
      </c>
      <c r="DC641" s="27">
        <v>10.92</v>
      </c>
      <c r="DD641" s="27">
        <v>38.32</v>
      </c>
      <c r="DE641" s="27">
        <v>8.4499999999999993</v>
      </c>
      <c r="DF641" s="27">
        <v>25.94</v>
      </c>
      <c r="DG641" s="27">
        <v>3.44</v>
      </c>
      <c r="DH641" s="27">
        <v>22.5</v>
      </c>
      <c r="DI641" s="27">
        <v>4.96</v>
      </c>
      <c r="DJ641" s="1">
        <v>62</v>
      </c>
      <c r="DK641" s="1"/>
      <c r="DL641" s="1"/>
      <c r="DM641" s="1">
        <v>0.30000000000000004</v>
      </c>
      <c r="DN641" s="1">
        <v>0</v>
      </c>
      <c r="DO641" s="1">
        <v>0.11</v>
      </c>
      <c r="DP641" s="16">
        <f t="shared" si="229"/>
        <v>1.4517730496453902</v>
      </c>
    </row>
    <row r="642" spans="1:120" x14ac:dyDescent="0.2">
      <c r="A642" s="13">
        <v>16</v>
      </c>
      <c r="B642" s="13" t="s">
        <v>2281</v>
      </c>
      <c r="C642" s="13" t="s">
        <v>139</v>
      </c>
      <c r="D642" s="13" t="s">
        <v>140</v>
      </c>
      <c r="E642" s="13" t="s">
        <v>141</v>
      </c>
      <c r="F642" s="1" t="s">
        <v>142</v>
      </c>
      <c r="G642" s="13">
        <v>74</v>
      </c>
      <c r="H642" s="13">
        <v>198</v>
      </c>
      <c r="I642" s="13" t="s">
        <v>150</v>
      </c>
      <c r="J642" s="1"/>
      <c r="K642" s="1"/>
      <c r="L642" s="1"/>
      <c r="M642" s="1"/>
      <c r="N642" s="1">
        <v>29</v>
      </c>
      <c r="O642" s="13" t="s">
        <v>2282</v>
      </c>
      <c r="P642" s="13" t="s">
        <v>2283</v>
      </c>
      <c r="Q642" s="1" t="str">
        <f t="shared" ref="Q642:Q705" si="230">RIGHT(R642,3)</f>
        <v>EDM</v>
      </c>
      <c r="R642" s="13" t="s">
        <v>136</v>
      </c>
      <c r="S642" s="1"/>
      <c r="T642" s="13" t="s">
        <v>154</v>
      </c>
      <c r="U642" s="13">
        <v>82</v>
      </c>
      <c r="V642" s="13">
        <v>12</v>
      </c>
      <c r="W642" s="13">
        <v>22</v>
      </c>
      <c r="X642" s="14">
        <v>16</v>
      </c>
      <c r="Y642" s="13">
        <v>34</v>
      </c>
      <c r="Z642" s="13">
        <v>-33</v>
      </c>
      <c r="AA642" s="1">
        <v>146</v>
      </c>
      <c r="AB642" s="14">
        <v>51</v>
      </c>
      <c r="AC642" s="14">
        <v>73</v>
      </c>
      <c r="AD642" s="15">
        <f t="shared" ref="AD642:AD705" si="231">IF(AA642&gt;0,V642/AA642,0)</f>
        <v>8.2191780821917804E-2</v>
      </c>
      <c r="AE642" s="15">
        <f t="shared" ref="AE642:AE705" si="232">IF(SUM(AA642:AC642)&gt;0,V642/SUM(AA642:AC642),0)</f>
        <v>4.4444444444444446E-2</v>
      </c>
      <c r="AF642" s="16">
        <v>1407.1666666666999</v>
      </c>
      <c r="AG642" s="17">
        <f t="shared" ref="AG642:AG705" si="233">AF642/U642</f>
        <v>17.160569105691462</v>
      </c>
      <c r="AH642" s="29">
        <v>1895</v>
      </c>
      <c r="AI642" s="17">
        <f t="shared" ref="AI642:AI705" si="234">AH642/U642</f>
        <v>23.109756097560975</v>
      </c>
      <c r="AJ642" s="19">
        <f t="shared" ref="AJ642:AJ705" si="235">AF642/AH642</f>
        <v>0.74256816182939311</v>
      </c>
      <c r="AK642" s="20">
        <f>'Even Strength'!AA642+'Power Play'!R642+'Penalty Kill'!L642</f>
        <v>212.85714285714286</v>
      </c>
      <c r="AL642" s="19">
        <f t="shared" ref="AL642:AL705" si="236">AK642/AF642*60</f>
        <v>9.0759885619530518</v>
      </c>
      <c r="AM642" s="15">
        <f>IF(('Even Strength'!BR642+'Power Play'!AK642+'Penalty Kill'!AG642)&gt;0,V642/('Even Strength'!BR642+'Power Play'!AK642+'Penalty Kill'!AG642),0)</f>
        <v>0.23076923076923078</v>
      </c>
      <c r="AN642" s="15">
        <f>IF(('Even Strength'!BR642+'Power Play'!AK642+'Penalty Kill'!AG642)&gt;0,W642/('Even Strength'!BR642+'Power Play'!AK642+'Penalty Kill'!AG642),0)</f>
        <v>0.42307692307692307</v>
      </c>
      <c r="AO642" s="15">
        <f t="shared" ref="AO642:AO705" si="237">AM642+AN642</f>
        <v>0.65384615384615385</v>
      </c>
      <c r="AP642" s="13">
        <v>4</v>
      </c>
      <c r="AQ642" s="13">
        <v>3</v>
      </c>
      <c r="AR642" s="21">
        <f t="shared" ref="AR642:AR705" si="238">AP642/MAX(1,(AP642+AQ642))</f>
        <v>0.5714285714285714</v>
      </c>
      <c r="AS642" s="22">
        <v>0.1</v>
      </c>
      <c r="AT642" s="1"/>
      <c r="AU642" s="1"/>
      <c r="AV642">
        <v>62</v>
      </c>
      <c r="AW642" s="13">
        <v>24</v>
      </c>
      <c r="AX642" s="13">
        <v>19</v>
      </c>
      <c r="AY642" s="13">
        <v>51</v>
      </c>
      <c r="AZ642" s="13">
        <v>35</v>
      </c>
      <c r="BA642" s="13">
        <v>46</v>
      </c>
      <c r="BB642" s="16">
        <f t="shared" ref="BB642:BB705" si="239">AV642/AF642*60</f>
        <v>2.643610091199748</v>
      </c>
      <c r="BC642" s="17">
        <f t="shared" ref="BC642:BC705" si="240">AW642/AF642*60</f>
        <v>1.0233329385289347</v>
      </c>
      <c r="BD642" s="17">
        <f t="shared" ref="BD642:BD705" si="241">AX642/AF642*60</f>
        <v>0.81013857633540654</v>
      </c>
      <c r="BE642" s="17">
        <f t="shared" ref="BE642:BE705" si="242">AY642/AF642*60</f>
        <v>2.1745824943739862</v>
      </c>
      <c r="BF642" s="17">
        <f t="shared" ref="BF642:BF705" si="243">AZ642/AF642*60</f>
        <v>1.4923605353546965</v>
      </c>
      <c r="BG642" s="17">
        <f t="shared" ref="BG642:BG705" si="244">BA642/AF642*60</f>
        <v>1.961388132180458</v>
      </c>
      <c r="BH642" s="13">
        <v>24</v>
      </c>
      <c r="BI642" s="13">
        <v>7</v>
      </c>
      <c r="BJ642" s="13">
        <v>0</v>
      </c>
      <c r="BK642" s="13">
        <v>0</v>
      </c>
      <c r="BL642" s="13">
        <v>1</v>
      </c>
      <c r="BM642" s="13">
        <v>0</v>
      </c>
      <c r="BN642" s="13">
        <f t="shared" ref="BN642:BN705" si="245">AW642+AX642+BH642+BJ642</f>
        <v>67</v>
      </c>
      <c r="BO642" s="16">
        <v>-3.1920000000000002</v>
      </c>
      <c r="BP642" s="13">
        <v>6</v>
      </c>
      <c r="BQ642" s="13">
        <v>2</v>
      </c>
      <c r="BR642" s="23">
        <f t="shared" ref="BR642:BR705" si="246">IF(BP642&gt;0,BQ642/BP642," ")</f>
        <v>0.33333333333333331</v>
      </c>
      <c r="BS642" s="13">
        <v>1</v>
      </c>
      <c r="BT642" s="13">
        <v>0</v>
      </c>
      <c r="BU642" s="13">
        <v>21</v>
      </c>
      <c r="BV642" s="13">
        <v>0</v>
      </c>
      <c r="BW642" s="13">
        <v>0</v>
      </c>
      <c r="BX642" s="13">
        <v>0</v>
      </c>
      <c r="BY642" s="13">
        <v>1</v>
      </c>
      <c r="BZ642" s="13">
        <v>0</v>
      </c>
      <c r="CA642" s="13">
        <v>0</v>
      </c>
      <c r="CB642" s="23">
        <f t="shared" ref="CB642:CB705" si="247">CA642/MAX(1,BZ642)</f>
        <v>0</v>
      </c>
      <c r="CC642" s="16">
        <v>1.3</v>
      </c>
      <c r="CD642" s="16">
        <v>0.30000000000000004</v>
      </c>
      <c r="CE642" s="16">
        <v>1.6</v>
      </c>
      <c r="CF642" s="24">
        <f t="shared" ref="CF642:CF705" si="248">CE642/U642</f>
        <v>1.9512195121951219E-2</v>
      </c>
      <c r="CG642" s="24">
        <f t="shared" ref="CG642:CG705" si="249">CE642/AF642*60</f>
        <v>6.8222195901928989E-2</v>
      </c>
      <c r="CH642" s="25">
        <v>4</v>
      </c>
      <c r="CI642" s="16">
        <v>29.6</v>
      </c>
      <c r="CJ642" s="16">
        <v>25.8</v>
      </c>
      <c r="CK642" s="16">
        <v>-13.3</v>
      </c>
      <c r="CL642" s="16">
        <v>1</v>
      </c>
      <c r="CM642" s="16">
        <v>0.5</v>
      </c>
      <c r="CN642" s="16">
        <v>0.2</v>
      </c>
      <c r="CO642" s="16">
        <v>1.6</v>
      </c>
      <c r="CP642" s="26">
        <f t="shared" ref="CP642:CP705" si="250">CO642/U642</f>
        <v>1.9512195121951219E-2</v>
      </c>
      <c r="CQ642" s="26">
        <f t="shared" ref="CQ642:CQ705" si="251">CO642/AF642*60</f>
        <v>6.8222195901928989E-2</v>
      </c>
      <c r="CR642" s="13">
        <v>1</v>
      </c>
      <c r="CS642" s="13">
        <v>0</v>
      </c>
      <c r="CT642" s="13">
        <v>0</v>
      </c>
      <c r="CU642" s="13">
        <v>0.01</v>
      </c>
      <c r="CV642" s="13">
        <v>-2.11</v>
      </c>
      <c r="CW642" s="13">
        <v>2.36</v>
      </c>
      <c r="CX642" s="13">
        <v>3.06</v>
      </c>
      <c r="CY642" s="13">
        <v>-0.69</v>
      </c>
      <c r="CZ642" s="13">
        <v>-2.85</v>
      </c>
      <c r="DA642" s="13">
        <v>-0.22</v>
      </c>
      <c r="DB642" s="27">
        <v>1.79</v>
      </c>
      <c r="DC642" s="27">
        <v>37.06</v>
      </c>
      <c r="DD642" s="27">
        <v>-35.270000000000003</v>
      </c>
      <c r="DE642" s="27">
        <v>-1.9500000000000002</v>
      </c>
      <c r="DF642" s="27">
        <v>9.2200000000000006</v>
      </c>
      <c r="DG642" s="27">
        <v>28.11</v>
      </c>
      <c r="DH642" s="27">
        <v>-18.89</v>
      </c>
      <c r="DI642" s="27">
        <v>-1.04</v>
      </c>
      <c r="DJ642" s="1">
        <v>186</v>
      </c>
      <c r="DK642" s="1"/>
      <c r="DL642" s="1"/>
      <c r="DM642" s="1">
        <v>4.5</v>
      </c>
      <c r="DN642" s="1">
        <v>0</v>
      </c>
      <c r="DO642" s="1">
        <v>0</v>
      </c>
      <c r="DP642" s="16">
        <f t="shared" ref="DP642:DP705" si="252">CO642-(1/0.47)*(DM642-0.55*(DJ642/186))</f>
        <v>-6.8042553191489361</v>
      </c>
    </row>
    <row r="643" spans="1:120" x14ac:dyDescent="0.2">
      <c r="A643" s="13">
        <v>3</v>
      </c>
      <c r="B643" s="13" t="s">
        <v>2284</v>
      </c>
      <c r="C643" s="13" t="s">
        <v>2285</v>
      </c>
      <c r="D643" s="13" t="s">
        <v>325</v>
      </c>
      <c r="E643" s="13" t="s">
        <v>141</v>
      </c>
      <c r="F643" s="1" t="s">
        <v>142</v>
      </c>
      <c r="G643" s="13">
        <v>73</v>
      </c>
      <c r="H643" s="13">
        <v>192</v>
      </c>
      <c r="I643" s="13" t="s">
        <v>150</v>
      </c>
      <c r="J643" s="13">
        <v>2010</v>
      </c>
      <c r="K643" s="13">
        <v>1</v>
      </c>
      <c r="L643" s="13">
        <v>23</v>
      </c>
      <c r="M643" s="1"/>
      <c r="N643" s="1">
        <v>23</v>
      </c>
      <c r="O643" s="13" t="s">
        <v>183</v>
      </c>
      <c r="P643" s="13" t="s">
        <v>2286</v>
      </c>
      <c r="Q643" s="1" t="str">
        <f t="shared" si="230"/>
        <v>BUF</v>
      </c>
      <c r="R643" s="13" t="s">
        <v>238</v>
      </c>
      <c r="S643" s="1"/>
      <c r="T643" s="13" t="s">
        <v>173</v>
      </c>
      <c r="U643" s="13">
        <v>7</v>
      </c>
      <c r="V643" s="13">
        <v>2</v>
      </c>
      <c r="W643" s="13">
        <v>1</v>
      </c>
      <c r="X643" s="14">
        <v>0</v>
      </c>
      <c r="Y643" s="13">
        <v>3</v>
      </c>
      <c r="Z643" s="13">
        <v>4</v>
      </c>
      <c r="AA643" s="1">
        <v>4</v>
      </c>
      <c r="AB643" s="14">
        <v>3</v>
      </c>
      <c r="AC643" s="14">
        <v>3</v>
      </c>
      <c r="AD643" s="15">
        <f t="shared" si="231"/>
        <v>0.5</v>
      </c>
      <c r="AE643" s="15">
        <f t="shared" si="232"/>
        <v>0.2</v>
      </c>
      <c r="AF643" s="16">
        <v>127.25</v>
      </c>
      <c r="AG643" s="17">
        <f t="shared" si="233"/>
        <v>18.178571428571427</v>
      </c>
      <c r="AH643" s="29">
        <v>169</v>
      </c>
      <c r="AI643" s="17">
        <f t="shared" si="234"/>
        <v>24.142857142857142</v>
      </c>
      <c r="AJ643" s="19">
        <f t="shared" si="235"/>
        <v>0.75295857988165682</v>
      </c>
      <c r="AK643" s="20">
        <f>'Even Strength'!AA643+'Power Play'!R643+'Penalty Kill'!L643</f>
        <v>0</v>
      </c>
      <c r="AL643" s="19">
        <f t="shared" si="236"/>
        <v>0</v>
      </c>
      <c r="AM643" s="15">
        <f>IF(('Even Strength'!BR643+'Power Play'!AK643+'Penalty Kill'!AG643)&gt;0,V643/('Even Strength'!BR643+'Power Play'!AK643+'Penalty Kill'!AG643),0)</f>
        <v>0.25</v>
      </c>
      <c r="AN643" s="15">
        <f>IF(('Even Strength'!BR643+'Power Play'!AK643+'Penalty Kill'!AG643)&gt;0,W643/('Even Strength'!BR643+'Power Play'!AK643+'Penalty Kill'!AG643),0)</f>
        <v>0.125</v>
      </c>
      <c r="AO643" s="15">
        <f t="shared" si="237"/>
        <v>0.375</v>
      </c>
      <c r="AP643" s="13">
        <v>0</v>
      </c>
      <c r="AQ643" s="13">
        <v>0</v>
      </c>
      <c r="AR643" s="21">
        <f t="shared" si="238"/>
        <v>0</v>
      </c>
      <c r="AS643" s="22">
        <v>0</v>
      </c>
      <c r="AT643" s="1"/>
      <c r="AU643" s="1"/>
      <c r="AV643">
        <v>7</v>
      </c>
      <c r="AW643" s="13">
        <v>1</v>
      </c>
      <c r="AX643" s="13">
        <v>11</v>
      </c>
      <c r="AY643" s="13">
        <v>3</v>
      </c>
      <c r="AZ643" s="13">
        <v>2</v>
      </c>
      <c r="BA643" s="13">
        <v>1</v>
      </c>
      <c r="BB643" s="16">
        <f t="shared" si="239"/>
        <v>3.300589390962672</v>
      </c>
      <c r="BC643" s="17">
        <f t="shared" si="240"/>
        <v>0.47151277013752452</v>
      </c>
      <c r="BD643" s="17">
        <f t="shared" si="241"/>
        <v>5.1866404715127699</v>
      </c>
      <c r="BE643" s="17">
        <f t="shared" si="242"/>
        <v>1.4145383104125737</v>
      </c>
      <c r="BF643" s="17">
        <f t="shared" si="243"/>
        <v>0.94302554027504903</v>
      </c>
      <c r="BG643" s="17">
        <f t="shared" si="244"/>
        <v>0.47151277013752452</v>
      </c>
      <c r="BH643" s="13">
        <v>2</v>
      </c>
      <c r="BI643" s="13">
        <v>1</v>
      </c>
      <c r="BJ643" s="13">
        <v>0</v>
      </c>
      <c r="BK643" s="13">
        <v>0</v>
      </c>
      <c r="BL643" s="13">
        <v>0</v>
      </c>
      <c r="BM643" s="13">
        <v>0</v>
      </c>
      <c r="BN643" s="13">
        <f t="shared" si="245"/>
        <v>14</v>
      </c>
      <c r="BO643" s="16">
        <v>-0.439</v>
      </c>
      <c r="BP643" s="1"/>
      <c r="BQ643" s="1"/>
      <c r="BR643" s="23" t="str">
        <f t="shared" si="246"/>
        <v xml:space="preserve"> </v>
      </c>
      <c r="BS643" s="1"/>
      <c r="BT643" s="13">
        <v>0</v>
      </c>
      <c r="BU643" s="13">
        <v>2</v>
      </c>
      <c r="BV643" s="13">
        <v>0</v>
      </c>
      <c r="BW643" s="13">
        <v>0</v>
      </c>
      <c r="BX643" s="13">
        <v>1</v>
      </c>
      <c r="BY643" s="13">
        <v>0</v>
      </c>
      <c r="BZ643" s="13">
        <v>0</v>
      </c>
      <c r="CA643" s="13">
        <v>0</v>
      </c>
      <c r="CB643" s="23">
        <f t="shared" si="247"/>
        <v>0</v>
      </c>
      <c r="CC643" s="16">
        <v>0.4</v>
      </c>
      <c r="CD643" s="16">
        <v>0.7</v>
      </c>
      <c r="CE643" s="16">
        <v>1.1000000000000001</v>
      </c>
      <c r="CF643" s="24">
        <f t="shared" si="248"/>
        <v>0.15714285714285717</v>
      </c>
      <c r="CG643" s="24">
        <f t="shared" si="249"/>
        <v>0.51866404715127701</v>
      </c>
      <c r="CH643" s="25">
        <v>4</v>
      </c>
      <c r="CI643" s="16">
        <v>3</v>
      </c>
      <c r="CJ643" s="16">
        <v>4.0999999999999996</v>
      </c>
      <c r="CK643" s="16">
        <v>6.4</v>
      </c>
      <c r="CL643" s="16">
        <v>0.7</v>
      </c>
      <c r="CM643" s="16">
        <v>1.1000000000000001</v>
      </c>
      <c r="CN643" s="16">
        <v>0</v>
      </c>
      <c r="CO643" s="16">
        <v>1.8</v>
      </c>
      <c r="CP643" s="26">
        <f t="shared" si="250"/>
        <v>0.25714285714285717</v>
      </c>
      <c r="CQ643" s="26">
        <f t="shared" si="251"/>
        <v>0.84872298624754416</v>
      </c>
      <c r="CR643" s="13">
        <v>0</v>
      </c>
      <c r="CS643" s="13">
        <v>1</v>
      </c>
      <c r="CT643" s="13">
        <v>0</v>
      </c>
      <c r="CU643" s="13">
        <v>0</v>
      </c>
      <c r="CV643" s="13">
        <v>-0.15</v>
      </c>
      <c r="CW643" s="13">
        <v>0.09</v>
      </c>
      <c r="CX643" s="13">
        <v>-0.5</v>
      </c>
      <c r="CY643" s="13">
        <v>-0.05</v>
      </c>
      <c r="CZ643" s="13">
        <v>1.56</v>
      </c>
      <c r="DA643" s="13">
        <v>0.95</v>
      </c>
      <c r="DB643" s="27">
        <v>-1.77</v>
      </c>
      <c r="DC643" s="27">
        <v>-4.5600000000000005</v>
      </c>
      <c r="DD643" s="27">
        <v>2.79</v>
      </c>
      <c r="DE643" s="27">
        <v>1.53</v>
      </c>
      <c r="DF643" s="27">
        <v>3.17</v>
      </c>
      <c r="DG643" s="27">
        <v>-3.39</v>
      </c>
      <c r="DH643" s="27">
        <v>6.55</v>
      </c>
      <c r="DI643" s="27">
        <v>3.61</v>
      </c>
      <c r="DJ643" s="1">
        <v>20</v>
      </c>
      <c r="DK643" s="1"/>
      <c r="DL643" s="1"/>
      <c r="DM643" s="1">
        <v>9.4E-2</v>
      </c>
      <c r="DN643" s="1">
        <v>0</v>
      </c>
      <c r="DO643" s="1">
        <v>0</v>
      </c>
      <c r="DP643" s="16">
        <f t="shared" si="252"/>
        <v>1.7258293296728437</v>
      </c>
    </row>
    <row r="644" spans="1:120" x14ac:dyDescent="0.2">
      <c r="A644" s="13">
        <v>27</v>
      </c>
      <c r="B644" s="13" t="s">
        <v>1185</v>
      </c>
      <c r="C644" s="13" t="s">
        <v>1484</v>
      </c>
      <c r="D644" s="13" t="s">
        <v>158</v>
      </c>
      <c r="E644" s="13" t="s">
        <v>141</v>
      </c>
      <c r="F644" s="1" t="s">
        <v>142</v>
      </c>
      <c r="G644" s="13">
        <v>74</v>
      </c>
      <c r="H644" s="13">
        <v>216</v>
      </c>
      <c r="I644" s="13" t="s">
        <v>125</v>
      </c>
      <c r="J644" s="13">
        <v>2003</v>
      </c>
      <c r="K644" s="13">
        <v>4</v>
      </c>
      <c r="L644" s="13">
        <v>132</v>
      </c>
      <c r="M644" s="1"/>
      <c r="N644" s="1">
        <v>29</v>
      </c>
      <c r="O644" s="13" t="s">
        <v>320</v>
      </c>
      <c r="P644" s="13" t="s">
        <v>2287</v>
      </c>
      <c r="Q644" s="1" t="str">
        <f t="shared" si="230"/>
        <v>DET</v>
      </c>
      <c r="R644" s="13" t="s">
        <v>128</v>
      </c>
      <c r="S644" s="1"/>
      <c r="T644" s="13" t="s">
        <v>173</v>
      </c>
      <c r="U644" s="13">
        <v>73</v>
      </c>
      <c r="V644" s="13">
        <v>3</v>
      </c>
      <c r="W644" s="13">
        <v>15</v>
      </c>
      <c r="X644" s="14">
        <v>11</v>
      </c>
      <c r="Y644" s="13">
        <v>18</v>
      </c>
      <c r="Z644" s="13">
        <v>10</v>
      </c>
      <c r="AA644" s="1">
        <v>90</v>
      </c>
      <c r="AB644" s="14">
        <v>41</v>
      </c>
      <c r="AC644" s="14">
        <v>86</v>
      </c>
      <c r="AD644" s="15">
        <f t="shared" si="231"/>
        <v>3.3333333333333333E-2</v>
      </c>
      <c r="AE644" s="15">
        <f t="shared" si="232"/>
        <v>1.3824884792626729E-2</v>
      </c>
      <c r="AF644" s="16">
        <v>1421.9166666666999</v>
      </c>
      <c r="AG644" s="17">
        <f t="shared" si="233"/>
        <v>19.478310502283559</v>
      </c>
      <c r="AH644" s="29">
        <v>2075</v>
      </c>
      <c r="AI644" s="17">
        <f t="shared" si="234"/>
        <v>28.424657534246574</v>
      </c>
      <c r="AJ644" s="19">
        <f t="shared" si="235"/>
        <v>0.68526104417672284</v>
      </c>
      <c r="AK644" s="20">
        <f>'Even Strength'!AA644+'Power Play'!R644+'Penalty Kill'!L644</f>
        <v>82.510638297872347</v>
      </c>
      <c r="AL644" s="19">
        <f t="shared" si="236"/>
        <v>3.481665567278128</v>
      </c>
      <c r="AM644" s="15">
        <f>IF(('Even Strength'!BR644+'Power Play'!AK644+'Penalty Kill'!AG644)&gt;0,V644/('Even Strength'!BR644+'Power Play'!AK644+'Penalty Kill'!AG644),0)</f>
        <v>6.25E-2</v>
      </c>
      <c r="AN644" s="15">
        <f>IF(('Even Strength'!BR644+'Power Play'!AK644+'Penalty Kill'!AG644)&gt;0,W644/('Even Strength'!BR644+'Power Play'!AK644+'Penalty Kill'!AG644),0)</f>
        <v>0.3125</v>
      </c>
      <c r="AO644" s="15">
        <f t="shared" si="237"/>
        <v>0.375</v>
      </c>
      <c r="AP644" s="13">
        <v>0</v>
      </c>
      <c r="AQ644" s="13">
        <v>0</v>
      </c>
      <c r="AR644" s="21">
        <f t="shared" si="238"/>
        <v>0</v>
      </c>
      <c r="AS644" s="22">
        <v>0</v>
      </c>
      <c r="AT644" s="1"/>
      <c r="AU644" s="1"/>
      <c r="AV644">
        <v>97</v>
      </c>
      <c r="AW644" s="13">
        <v>104</v>
      </c>
      <c r="AX644" s="13">
        <v>82</v>
      </c>
      <c r="AY644" s="13">
        <v>41</v>
      </c>
      <c r="AZ644" s="13">
        <v>24</v>
      </c>
      <c r="BA644" s="13">
        <v>15</v>
      </c>
      <c r="BB644" s="16">
        <f t="shared" si="239"/>
        <v>4.0930668698352202</v>
      </c>
      <c r="BC644" s="17">
        <f t="shared" si="240"/>
        <v>4.3884428295140507</v>
      </c>
      <c r="BD644" s="17">
        <f t="shared" si="241"/>
        <v>3.4601183848091557</v>
      </c>
      <c r="BE644" s="17">
        <f t="shared" si="242"/>
        <v>1.7300591924045778</v>
      </c>
      <c r="BF644" s="17">
        <f t="shared" si="243"/>
        <v>1.012717576041704</v>
      </c>
      <c r="BG644" s="17">
        <f t="shared" si="244"/>
        <v>0.63294848502606504</v>
      </c>
      <c r="BH644" s="13">
        <v>77</v>
      </c>
      <c r="BI644" s="13">
        <v>30</v>
      </c>
      <c r="BJ644" s="13">
        <v>1</v>
      </c>
      <c r="BK644" s="13">
        <v>1</v>
      </c>
      <c r="BL644" s="13">
        <v>0</v>
      </c>
      <c r="BM644" s="13">
        <v>0</v>
      </c>
      <c r="BN644" s="13">
        <f t="shared" si="245"/>
        <v>264</v>
      </c>
      <c r="BO644" s="16">
        <v>-6.4619999999999997</v>
      </c>
      <c r="BP644" s="1"/>
      <c r="BQ644" s="1"/>
      <c r="BR644" s="23" t="str">
        <f t="shared" si="246"/>
        <v xml:space="preserve"> </v>
      </c>
      <c r="BS644" s="1"/>
      <c r="BT644" s="13">
        <v>0</v>
      </c>
      <c r="BU644" s="13">
        <v>21</v>
      </c>
      <c r="BV644" s="13">
        <v>0</v>
      </c>
      <c r="BW644" s="13">
        <v>1</v>
      </c>
      <c r="BX644" s="13">
        <v>0</v>
      </c>
      <c r="BY644" s="13">
        <v>0</v>
      </c>
      <c r="BZ644" s="13">
        <v>0</v>
      </c>
      <c r="CA644" s="13">
        <v>0</v>
      </c>
      <c r="CB644" s="23">
        <f t="shared" si="247"/>
        <v>0</v>
      </c>
      <c r="CC644" s="16">
        <v>0.60000000000000009</v>
      </c>
      <c r="CD644" s="16">
        <v>3.8</v>
      </c>
      <c r="CE644" s="16">
        <v>4.4000000000000004</v>
      </c>
      <c r="CF644" s="24">
        <f t="shared" si="248"/>
        <v>6.0273972602739728E-2</v>
      </c>
      <c r="CG644" s="24">
        <f t="shared" si="249"/>
        <v>0.1856648889409791</v>
      </c>
      <c r="CH644" s="25">
        <v>4</v>
      </c>
      <c r="CI644" s="16">
        <v>21.8</v>
      </c>
      <c r="CJ644" s="16">
        <v>29.9</v>
      </c>
      <c r="CK644" s="16">
        <v>7.5</v>
      </c>
      <c r="CL644" s="16">
        <v>1.7000000000000002</v>
      </c>
      <c r="CM644" s="16">
        <v>5.5</v>
      </c>
      <c r="CN644" s="16">
        <v>0</v>
      </c>
      <c r="CO644" s="16">
        <v>7.3</v>
      </c>
      <c r="CP644" s="26">
        <f t="shared" si="250"/>
        <v>9.9999999999999992E-2</v>
      </c>
      <c r="CQ644" s="26">
        <f t="shared" si="251"/>
        <v>0.30803492937935162</v>
      </c>
      <c r="CR644" s="13">
        <v>0</v>
      </c>
      <c r="CS644" s="13">
        <v>2</v>
      </c>
      <c r="CT644" s="13">
        <v>1</v>
      </c>
      <c r="CU644" s="13">
        <v>0</v>
      </c>
      <c r="CV644" s="13">
        <v>0.72</v>
      </c>
      <c r="CW644" s="13">
        <v>-1.88</v>
      </c>
      <c r="CX644" s="13">
        <v>-3.39</v>
      </c>
      <c r="CY644" s="13">
        <v>4.13</v>
      </c>
      <c r="CZ644" s="13">
        <v>-0.63</v>
      </c>
      <c r="DA644" s="13">
        <v>-1.05</v>
      </c>
      <c r="DB644" s="27">
        <v>-0.32</v>
      </c>
      <c r="DC644" s="27">
        <v>6.07</v>
      </c>
      <c r="DD644" s="27">
        <v>-6.39</v>
      </c>
      <c r="DE644" s="27">
        <v>-0.32</v>
      </c>
      <c r="DF644" s="27">
        <v>-23.56</v>
      </c>
      <c r="DG644" s="27">
        <v>3.59</v>
      </c>
      <c r="DH644" s="27">
        <v>-27.15</v>
      </c>
      <c r="DI644" s="27">
        <v>-1.36</v>
      </c>
      <c r="DJ644" s="1">
        <v>186</v>
      </c>
      <c r="DK644" s="28">
        <v>9</v>
      </c>
      <c r="DL644" s="28" t="s">
        <v>399</v>
      </c>
      <c r="DM644" s="1">
        <v>4.25</v>
      </c>
      <c r="DN644" s="1">
        <v>0.20700000000000002</v>
      </c>
      <c r="DO644" s="1">
        <v>0</v>
      </c>
      <c r="DP644" s="16">
        <f t="shared" si="252"/>
        <v>-0.57234042553191511</v>
      </c>
    </row>
    <row r="645" spans="1:120" x14ac:dyDescent="0.2">
      <c r="A645" s="13">
        <v>12</v>
      </c>
      <c r="B645" s="13" t="s">
        <v>2288</v>
      </c>
      <c r="C645" s="13" t="s">
        <v>1294</v>
      </c>
      <c r="D645" s="1"/>
      <c r="E645" s="13" t="s">
        <v>609</v>
      </c>
      <c r="F645" s="1"/>
      <c r="G645" s="13">
        <v>72</v>
      </c>
      <c r="H645" s="13">
        <v>195</v>
      </c>
      <c r="I645" s="13" t="s">
        <v>125</v>
      </c>
      <c r="J645" s="1"/>
      <c r="K645" s="1"/>
      <c r="L645" s="1"/>
      <c r="M645" s="1"/>
      <c r="N645" s="1">
        <v>26</v>
      </c>
      <c r="O645" s="13" t="s">
        <v>506</v>
      </c>
      <c r="P645" s="13" t="s">
        <v>2289</v>
      </c>
      <c r="Q645" s="1" t="str">
        <f t="shared" si="230"/>
        <v>PHI</v>
      </c>
      <c r="R645" s="13" t="s">
        <v>167</v>
      </c>
      <c r="S645" s="1"/>
      <c r="T645" s="13" t="s">
        <v>129</v>
      </c>
      <c r="U645" s="13">
        <v>67</v>
      </c>
      <c r="V645" s="13">
        <v>21</v>
      </c>
      <c r="W645" s="13">
        <v>7</v>
      </c>
      <c r="X645" s="14">
        <v>2</v>
      </c>
      <c r="Y645" s="13">
        <v>28</v>
      </c>
      <c r="Z645" s="13">
        <v>6</v>
      </c>
      <c r="AA645" s="1">
        <v>134</v>
      </c>
      <c r="AB645" s="14">
        <v>46</v>
      </c>
      <c r="AC645" s="14">
        <v>42</v>
      </c>
      <c r="AD645" s="15">
        <f t="shared" si="231"/>
        <v>0.15671641791044777</v>
      </c>
      <c r="AE645" s="15">
        <f t="shared" si="232"/>
        <v>9.45945945945946E-2</v>
      </c>
      <c r="AF645" s="16">
        <v>951.11666666669998</v>
      </c>
      <c r="AG645" s="17">
        <f t="shared" si="233"/>
        <v>14.195771144279105</v>
      </c>
      <c r="AH645" s="29">
        <v>1394</v>
      </c>
      <c r="AI645" s="17">
        <f t="shared" si="234"/>
        <v>20.805970149253731</v>
      </c>
      <c r="AJ645" s="19">
        <f t="shared" si="235"/>
        <v>0.68229316116692973</v>
      </c>
      <c r="AK645" s="20">
        <f>'Even Strength'!AA645+'Power Play'!R645+'Penalty Kill'!L645</f>
        <v>12.810810810810811</v>
      </c>
      <c r="AL645" s="19">
        <f t="shared" si="236"/>
        <v>0.80815390539045862</v>
      </c>
      <c r="AM645" s="15">
        <f>IF(('Even Strength'!BR645+'Power Play'!AK645+'Penalty Kill'!AG645)&gt;0,V645/('Even Strength'!BR645+'Power Play'!AK645+'Penalty Kill'!AG645),0)</f>
        <v>0.51219512195121952</v>
      </c>
      <c r="AN645" s="15">
        <f>IF(('Even Strength'!BR645+'Power Play'!AK645+'Penalty Kill'!AG645)&gt;0,W645/('Even Strength'!BR645+'Power Play'!AK645+'Penalty Kill'!AG645),0)</f>
        <v>0.17073170731707318</v>
      </c>
      <c r="AO645" s="15">
        <f t="shared" si="237"/>
        <v>0.68292682926829273</v>
      </c>
      <c r="AP645" s="13">
        <v>44</v>
      </c>
      <c r="AQ645" s="13">
        <v>53</v>
      </c>
      <c r="AR645" s="21">
        <f t="shared" si="238"/>
        <v>0.45360824742268041</v>
      </c>
      <c r="AS645" s="22">
        <v>2.2999999999999998</v>
      </c>
      <c r="AT645" s="13">
        <v>4</v>
      </c>
      <c r="AU645" s="13">
        <v>2</v>
      </c>
      <c r="AV645">
        <v>147</v>
      </c>
      <c r="AW645" s="13">
        <v>172</v>
      </c>
      <c r="AX645" s="13">
        <v>46</v>
      </c>
      <c r="AY645" s="13">
        <v>46</v>
      </c>
      <c r="AZ645" s="13">
        <v>18</v>
      </c>
      <c r="BA645" s="13">
        <v>21</v>
      </c>
      <c r="BB645" s="16">
        <f t="shared" si="239"/>
        <v>9.2733103194487434</v>
      </c>
      <c r="BC645" s="17">
        <f t="shared" si="240"/>
        <v>10.850403911191727</v>
      </c>
      <c r="BD645" s="17">
        <f t="shared" si="241"/>
        <v>2.9018522088070897</v>
      </c>
      <c r="BE645" s="17">
        <f t="shared" si="242"/>
        <v>2.9018522088070897</v>
      </c>
      <c r="BF645" s="17">
        <f t="shared" si="243"/>
        <v>1.1355073860549481</v>
      </c>
      <c r="BG645" s="17">
        <f t="shared" si="244"/>
        <v>1.3247586170641061</v>
      </c>
      <c r="BH645" s="13">
        <v>34</v>
      </c>
      <c r="BI645" s="13">
        <v>12</v>
      </c>
      <c r="BJ645" s="13">
        <v>2</v>
      </c>
      <c r="BK645" s="13">
        <v>0</v>
      </c>
      <c r="BL645" s="13">
        <v>0</v>
      </c>
      <c r="BM645" s="13">
        <v>0</v>
      </c>
      <c r="BN645" s="13">
        <f t="shared" si="245"/>
        <v>254</v>
      </c>
      <c r="BO645" s="16">
        <v>-2.4740000000000002</v>
      </c>
      <c r="BP645" s="1"/>
      <c r="BQ645" s="1"/>
      <c r="BR645" s="23" t="str">
        <f t="shared" si="246"/>
        <v xml:space="preserve"> </v>
      </c>
      <c r="BS645" s="1"/>
      <c r="BT645" s="13">
        <v>4</v>
      </c>
      <c r="BU645" s="13">
        <v>21</v>
      </c>
      <c r="BV645" s="13">
        <v>0</v>
      </c>
      <c r="BW645" s="13">
        <v>0</v>
      </c>
      <c r="BX645" s="13">
        <v>2</v>
      </c>
      <c r="BY645" s="13">
        <v>3</v>
      </c>
      <c r="BZ645" s="13">
        <v>0</v>
      </c>
      <c r="CA645" s="13">
        <v>0</v>
      </c>
      <c r="CB645" s="23">
        <f t="shared" si="247"/>
        <v>0</v>
      </c>
      <c r="CC645" s="16">
        <v>2.8</v>
      </c>
      <c r="CD645" s="16">
        <v>1.3</v>
      </c>
      <c r="CE645" s="16">
        <v>4</v>
      </c>
      <c r="CF645" s="24">
        <f t="shared" si="248"/>
        <v>5.9701492537313432E-2</v>
      </c>
      <c r="CG645" s="24">
        <f t="shared" si="249"/>
        <v>0.25233497467887739</v>
      </c>
      <c r="CH645" s="25">
        <v>5</v>
      </c>
      <c r="CI645" s="16">
        <v>21.8</v>
      </c>
      <c r="CJ645" s="16">
        <v>22.8</v>
      </c>
      <c r="CK645" s="16">
        <v>7.4</v>
      </c>
      <c r="CL645" s="16">
        <v>3.4</v>
      </c>
      <c r="CM645" s="16">
        <v>3.3</v>
      </c>
      <c r="CN645" s="16">
        <v>0</v>
      </c>
      <c r="CO645" s="16">
        <v>6.7</v>
      </c>
      <c r="CP645" s="26">
        <f t="shared" si="250"/>
        <v>0.1</v>
      </c>
      <c r="CQ645" s="26">
        <f t="shared" si="251"/>
        <v>0.4226610825871196</v>
      </c>
      <c r="CR645" s="13">
        <v>1</v>
      </c>
      <c r="CS645" s="13">
        <v>0</v>
      </c>
      <c r="CT645" s="13">
        <v>1</v>
      </c>
      <c r="CU645" s="13">
        <v>0.04</v>
      </c>
      <c r="CV645" s="13">
        <v>-0.67</v>
      </c>
      <c r="CW645" s="13">
        <v>0.96</v>
      </c>
      <c r="CX645" s="13">
        <v>8.14</v>
      </c>
      <c r="CY645" s="13">
        <v>1.75</v>
      </c>
      <c r="CZ645" s="13">
        <v>3.92</v>
      </c>
      <c r="DA645" s="13">
        <v>14.14</v>
      </c>
      <c r="DB645" s="27">
        <v>62.52</v>
      </c>
      <c r="DC645" s="27">
        <v>-56.56</v>
      </c>
      <c r="DD645" s="27">
        <v>119.08</v>
      </c>
      <c r="DE645" s="27">
        <v>8.43</v>
      </c>
      <c r="DF645" s="27">
        <v>45.47</v>
      </c>
      <c r="DG645" s="27">
        <v>-59.13</v>
      </c>
      <c r="DH645" s="27">
        <v>104.59</v>
      </c>
      <c r="DI645" s="27">
        <v>7.41</v>
      </c>
      <c r="DJ645" s="1">
        <v>186</v>
      </c>
      <c r="DK645" s="28">
        <v>15</v>
      </c>
      <c r="DL645" s="28" t="s">
        <v>2290</v>
      </c>
      <c r="DM645" s="1">
        <v>1.1000000000000001</v>
      </c>
      <c r="DN645" s="1">
        <v>0.107</v>
      </c>
      <c r="DO645" s="1">
        <v>0</v>
      </c>
      <c r="DP645" s="16">
        <f t="shared" si="252"/>
        <v>5.5297872340425531</v>
      </c>
    </row>
    <row r="646" spans="1:120" x14ac:dyDescent="0.2">
      <c r="A646" s="13">
        <v>67</v>
      </c>
      <c r="B646" s="13" t="s">
        <v>2291</v>
      </c>
      <c r="C646" s="13" t="s">
        <v>2292</v>
      </c>
      <c r="D646" s="1"/>
      <c r="E646" s="13" t="s">
        <v>197</v>
      </c>
      <c r="F646" s="1" t="s">
        <v>198</v>
      </c>
      <c r="G646" s="13">
        <v>72</v>
      </c>
      <c r="H646" s="13">
        <v>201</v>
      </c>
      <c r="I646" s="13" t="s">
        <v>150</v>
      </c>
      <c r="J646" s="13">
        <v>2011</v>
      </c>
      <c r="K646" s="13">
        <v>1</v>
      </c>
      <c r="L646" s="13">
        <v>30</v>
      </c>
      <c r="M646" s="13" t="s">
        <v>159</v>
      </c>
      <c r="N646" s="1">
        <v>21</v>
      </c>
      <c r="O646" s="13" t="s">
        <v>2293</v>
      </c>
      <c r="P646" s="13" t="s">
        <v>2294</v>
      </c>
      <c r="Q646" s="1" t="str">
        <f t="shared" si="230"/>
        <v>ANA</v>
      </c>
      <c r="R646" s="13" t="s">
        <v>334</v>
      </c>
      <c r="S646" s="1"/>
      <c r="T646" s="13" t="s">
        <v>137</v>
      </c>
      <c r="U646" s="13">
        <v>71</v>
      </c>
      <c r="V646" s="13">
        <v>9</v>
      </c>
      <c r="W646" s="13">
        <v>22</v>
      </c>
      <c r="X646" s="14">
        <v>11</v>
      </c>
      <c r="Y646" s="13">
        <v>31</v>
      </c>
      <c r="Z646" s="13">
        <v>6</v>
      </c>
      <c r="AA646" s="1">
        <v>105</v>
      </c>
      <c r="AB646" s="14">
        <v>48</v>
      </c>
      <c r="AC646" s="14">
        <v>39</v>
      </c>
      <c r="AD646" s="15">
        <f t="shared" si="231"/>
        <v>8.5714285714285715E-2</v>
      </c>
      <c r="AE646" s="15">
        <f t="shared" si="232"/>
        <v>4.6875E-2</v>
      </c>
      <c r="AF646" s="16">
        <v>892.61666666669998</v>
      </c>
      <c r="AG646" s="17">
        <f t="shared" si="233"/>
        <v>12.5720657277</v>
      </c>
      <c r="AH646" s="29">
        <v>1140</v>
      </c>
      <c r="AI646" s="17">
        <f t="shared" si="234"/>
        <v>16.056338028169016</v>
      </c>
      <c r="AJ646" s="19">
        <f t="shared" si="235"/>
        <v>0.78299707602342106</v>
      </c>
      <c r="AK646" s="20">
        <f>'Even Strength'!AA646+'Power Play'!R646+'Penalty Kill'!L646</f>
        <v>114.73317307692308</v>
      </c>
      <c r="AL646" s="19">
        <f t="shared" si="236"/>
        <v>7.7121463688576224</v>
      </c>
      <c r="AM646" s="15">
        <f>IF(('Even Strength'!BR646+'Power Play'!AK646+'Penalty Kill'!AG646)&gt;0,V646/('Even Strength'!BR646+'Power Play'!AK646+'Penalty Kill'!AG646),0)</f>
        <v>0.2</v>
      </c>
      <c r="AN646" s="15">
        <f>IF(('Even Strength'!BR646+'Power Play'!AK646+'Penalty Kill'!AG646)&gt;0,W646/('Even Strength'!BR646+'Power Play'!AK646+'Penalty Kill'!AG646),0)</f>
        <v>0.48888888888888887</v>
      </c>
      <c r="AO646" s="15">
        <f t="shared" si="237"/>
        <v>0.68888888888888888</v>
      </c>
      <c r="AP646" s="13">
        <v>310</v>
      </c>
      <c r="AQ646" s="13">
        <v>355</v>
      </c>
      <c r="AR646" s="21">
        <f t="shared" si="238"/>
        <v>0.46616541353383456</v>
      </c>
      <c r="AS646" s="22">
        <v>15</v>
      </c>
      <c r="AT646" s="13">
        <v>8</v>
      </c>
      <c r="AU646" s="13">
        <v>4</v>
      </c>
      <c r="AV646">
        <v>110</v>
      </c>
      <c r="AW646" s="13">
        <v>79</v>
      </c>
      <c r="AX646" s="13">
        <v>22</v>
      </c>
      <c r="AY646" s="13">
        <v>48</v>
      </c>
      <c r="AZ646" s="13">
        <v>33</v>
      </c>
      <c r="BA646" s="13">
        <v>18</v>
      </c>
      <c r="BB646" s="16">
        <f t="shared" si="239"/>
        <v>7.3939914483631499</v>
      </c>
      <c r="BC646" s="17">
        <f t="shared" si="240"/>
        <v>5.310230222006262</v>
      </c>
      <c r="BD646" s="17">
        <f t="shared" si="241"/>
        <v>1.4787982896726299</v>
      </c>
      <c r="BE646" s="17">
        <f t="shared" si="242"/>
        <v>3.2264689956493746</v>
      </c>
      <c r="BF646" s="17">
        <f t="shared" si="243"/>
        <v>2.2181974345089452</v>
      </c>
      <c r="BG646" s="17">
        <f t="shared" si="244"/>
        <v>1.2099258733685154</v>
      </c>
      <c r="BH646" s="13">
        <v>10</v>
      </c>
      <c r="BI646" s="13">
        <v>5</v>
      </c>
      <c r="BJ646" s="13">
        <v>0</v>
      </c>
      <c r="BK646" s="13">
        <v>0</v>
      </c>
      <c r="BL646" s="13">
        <v>0</v>
      </c>
      <c r="BM646" s="13">
        <v>0</v>
      </c>
      <c r="BN646" s="13">
        <f t="shared" si="245"/>
        <v>111</v>
      </c>
      <c r="BO646" s="16">
        <v>-4.5460000000000003</v>
      </c>
      <c r="BP646" s="13">
        <v>1</v>
      </c>
      <c r="BQ646" s="13">
        <v>1</v>
      </c>
      <c r="BR646" s="23">
        <f t="shared" si="246"/>
        <v>1</v>
      </c>
      <c r="BS646" s="13">
        <v>0</v>
      </c>
      <c r="BT646" s="13">
        <v>2</v>
      </c>
      <c r="BU646" s="13">
        <v>20</v>
      </c>
      <c r="BV646" s="13">
        <v>0</v>
      </c>
      <c r="BW646" s="13">
        <v>0</v>
      </c>
      <c r="BX646" s="13">
        <v>1</v>
      </c>
      <c r="BY646" s="13">
        <v>0</v>
      </c>
      <c r="BZ646" s="13">
        <v>0</v>
      </c>
      <c r="CA646" s="13">
        <v>0</v>
      </c>
      <c r="CB646" s="23">
        <f t="shared" si="247"/>
        <v>0</v>
      </c>
      <c r="CC646" s="16">
        <v>2.1</v>
      </c>
      <c r="CD646" s="16">
        <v>1.1000000000000001</v>
      </c>
      <c r="CE646" s="16">
        <v>3.2</v>
      </c>
      <c r="CF646" s="24">
        <f t="shared" si="248"/>
        <v>4.507042253521127E-2</v>
      </c>
      <c r="CG646" s="24">
        <f t="shared" si="249"/>
        <v>0.21509793304329164</v>
      </c>
      <c r="CH646" s="25">
        <v>1</v>
      </c>
      <c r="CI646" s="16">
        <v>19.399999999999999</v>
      </c>
      <c r="CJ646" s="16">
        <v>14.7</v>
      </c>
      <c r="CK646" s="16">
        <v>6.2</v>
      </c>
      <c r="CL646" s="16">
        <v>3.8</v>
      </c>
      <c r="CM646" s="16">
        <v>1.5</v>
      </c>
      <c r="CN646" s="16">
        <v>0.60000000000000009</v>
      </c>
      <c r="CO646" s="16">
        <v>5.9</v>
      </c>
      <c r="CP646" s="26">
        <f t="shared" si="250"/>
        <v>8.3098591549295775E-2</v>
      </c>
      <c r="CQ646" s="26">
        <f t="shared" si="251"/>
        <v>0.39658681404856899</v>
      </c>
      <c r="CR646" s="13">
        <v>1</v>
      </c>
      <c r="CS646" s="13">
        <v>3</v>
      </c>
      <c r="CT646" s="13">
        <v>3</v>
      </c>
      <c r="CU646" s="13">
        <v>0.03</v>
      </c>
      <c r="CV646" s="13">
        <v>-1.94</v>
      </c>
      <c r="CW646" s="13">
        <v>1.69</v>
      </c>
      <c r="CX646" s="13">
        <v>2.4700000000000002</v>
      </c>
      <c r="CY646" s="13">
        <v>1.98</v>
      </c>
      <c r="CZ646" s="13">
        <v>-0.45</v>
      </c>
      <c r="DA646" s="13">
        <v>3.78</v>
      </c>
      <c r="DB646" s="27">
        <v>57.73</v>
      </c>
      <c r="DC646" s="27">
        <v>-6.56</v>
      </c>
      <c r="DD646" s="27">
        <v>64.290000000000006</v>
      </c>
      <c r="DE646" s="27">
        <v>4.92</v>
      </c>
      <c r="DF646" s="27">
        <v>50.81</v>
      </c>
      <c r="DG646" s="27">
        <v>13</v>
      </c>
      <c r="DH646" s="27">
        <v>37.81</v>
      </c>
      <c r="DI646" s="27">
        <v>2.89</v>
      </c>
      <c r="DJ646" s="1">
        <v>182</v>
      </c>
      <c r="DK646" s="1"/>
      <c r="DL646" s="1"/>
      <c r="DM646" s="1">
        <v>0.875</v>
      </c>
      <c r="DN646" s="1">
        <v>0</v>
      </c>
      <c r="DO646" s="1">
        <v>0</v>
      </c>
      <c r="DP646" s="16">
        <f t="shared" si="252"/>
        <v>5.1833447723633039</v>
      </c>
    </row>
    <row r="647" spans="1:120" x14ac:dyDescent="0.2">
      <c r="A647" s="13">
        <v>49</v>
      </c>
      <c r="B647" s="13" t="s">
        <v>2122</v>
      </c>
      <c r="C647" s="13" t="s">
        <v>534</v>
      </c>
      <c r="D647" s="13" t="s">
        <v>158</v>
      </c>
      <c r="E647" s="13" t="s">
        <v>141</v>
      </c>
      <c r="F647" s="1" t="s">
        <v>142</v>
      </c>
      <c r="G647" s="13">
        <v>72</v>
      </c>
      <c r="H647" s="13">
        <v>200</v>
      </c>
      <c r="I647" s="13" t="s">
        <v>150</v>
      </c>
      <c r="J647" s="13">
        <v>2010</v>
      </c>
      <c r="K647" s="13">
        <v>4</v>
      </c>
      <c r="L647" s="13">
        <v>103</v>
      </c>
      <c r="M647" s="13" t="s">
        <v>159</v>
      </c>
      <c r="N647" s="1">
        <v>23</v>
      </c>
      <c r="O647" s="13" t="s">
        <v>661</v>
      </c>
      <c r="P647" s="13" t="s">
        <v>2295</v>
      </c>
      <c r="Q647" s="1" t="str">
        <f t="shared" si="230"/>
        <v>CGY</v>
      </c>
      <c r="R647" s="13" t="s">
        <v>270</v>
      </c>
      <c r="S647" s="1"/>
      <c r="T647" s="13" t="s">
        <v>173</v>
      </c>
      <c r="U647" s="13">
        <v>1</v>
      </c>
      <c r="V647" s="13">
        <v>0</v>
      </c>
      <c r="W647" s="13">
        <v>0</v>
      </c>
      <c r="X647" s="14">
        <v>0</v>
      </c>
      <c r="Y647" s="13">
        <v>0</v>
      </c>
      <c r="Z647" s="13">
        <v>-1</v>
      </c>
      <c r="AA647" s="1">
        <v>4</v>
      </c>
      <c r="AB647" s="14">
        <v>0</v>
      </c>
      <c r="AC647" s="14">
        <v>0</v>
      </c>
      <c r="AD647" s="15">
        <f t="shared" si="231"/>
        <v>0</v>
      </c>
      <c r="AE647" s="15">
        <f t="shared" si="232"/>
        <v>0</v>
      </c>
      <c r="AF647" s="16">
        <v>18.166666666699999</v>
      </c>
      <c r="AG647" s="17">
        <f t="shared" si="233"/>
        <v>18.166666666699999</v>
      </c>
      <c r="AH647" s="29">
        <v>25</v>
      </c>
      <c r="AI647" s="17">
        <f t="shared" si="234"/>
        <v>25</v>
      </c>
      <c r="AJ647" s="19">
        <f t="shared" si="235"/>
        <v>0.72666666666799995</v>
      </c>
      <c r="AK647" s="20">
        <f>'Even Strength'!AA647+'Power Play'!R647+'Penalty Kill'!L647</f>
        <v>0</v>
      </c>
      <c r="AL647" s="19">
        <f t="shared" si="236"/>
        <v>0</v>
      </c>
      <c r="AM647" s="15">
        <f>IF(('Even Strength'!BR647+'Power Play'!AK647+'Penalty Kill'!AG647)&gt;0,V647/('Even Strength'!BR647+'Power Play'!AK647+'Penalty Kill'!AG647),0)</f>
        <v>0</v>
      </c>
      <c r="AN647" s="15">
        <f>IF(('Even Strength'!BR647+'Power Play'!AK647+'Penalty Kill'!AG647)&gt;0,W647/('Even Strength'!BR647+'Power Play'!AK647+'Penalty Kill'!AG647),0)</f>
        <v>0</v>
      </c>
      <c r="AO647" s="15">
        <f t="shared" si="237"/>
        <v>0</v>
      </c>
      <c r="AP647" s="13">
        <v>0</v>
      </c>
      <c r="AQ647" s="13">
        <v>0</v>
      </c>
      <c r="AR647" s="21">
        <f t="shared" si="238"/>
        <v>0</v>
      </c>
      <c r="AS647" s="22">
        <v>0</v>
      </c>
      <c r="AT647" s="1"/>
      <c r="AU647" s="1"/>
      <c r="AV647">
        <v>3</v>
      </c>
      <c r="AW647" s="13">
        <v>2</v>
      </c>
      <c r="AX647" s="13">
        <v>1</v>
      </c>
      <c r="AY647" s="13">
        <v>0</v>
      </c>
      <c r="AZ647" s="13">
        <v>0</v>
      </c>
      <c r="BA647" s="13">
        <v>0</v>
      </c>
      <c r="BB647" s="16">
        <f t="shared" si="239"/>
        <v>9.9082568807157649</v>
      </c>
      <c r="BC647" s="17">
        <f t="shared" si="240"/>
        <v>6.6055045871438436</v>
      </c>
      <c r="BD647" s="17">
        <f t="shared" si="241"/>
        <v>3.3027522935719218</v>
      </c>
      <c r="BE647" s="17">
        <f t="shared" si="242"/>
        <v>0</v>
      </c>
      <c r="BF647" s="17">
        <f t="shared" si="243"/>
        <v>0</v>
      </c>
      <c r="BG647" s="17">
        <f t="shared" si="244"/>
        <v>0</v>
      </c>
      <c r="BH647" s="13">
        <v>0</v>
      </c>
      <c r="BI647" s="13">
        <v>0</v>
      </c>
      <c r="BJ647" s="13">
        <v>0</v>
      </c>
      <c r="BK647" s="13">
        <v>0</v>
      </c>
      <c r="BL647" s="13">
        <v>0</v>
      </c>
      <c r="BM647" s="13">
        <v>0</v>
      </c>
      <c r="BN647" s="13">
        <f t="shared" si="245"/>
        <v>3</v>
      </c>
      <c r="BO647" s="16">
        <v>8.7000000000000008E-2</v>
      </c>
      <c r="BP647" s="1"/>
      <c r="BQ647" s="1"/>
      <c r="BR647" s="23" t="str">
        <f t="shared" si="246"/>
        <v xml:space="preserve"> </v>
      </c>
      <c r="BS647" s="1"/>
      <c r="BT647" s="13">
        <v>0</v>
      </c>
      <c r="BU647" s="13">
        <v>0</v>
      </c>
      <c r="BV647" s="13">
        <v>0</v>
      </c>
      <c r="BW647" s="13">
        <v>0</v>
      </c>
      <c r="BX647" s="13">
        <v>0</v>
      </c>
      <c r="BY647" s="13">
        <v>0</v>
      </c>
      <c r="BZ647" s="13">
        <v>0</v>
      </c>
      <c r="CA647" s="13">
        <v>0</v>
      </c>
      <c r="CB647" s="23">
        <f t="shared" si="247"/>
        <v>0</v>
      </c>
      <c r="CC647" s="16">
        <v>0</v>
      </c>
      <c r="CD647" s="16">
        <v>0</v>
      </c>
      <c r="CE647" s="16">
        <v>-0.1</v>
      </c>
      <c r="CF647" s="24">
        <f t="shared" si="248"/>
        <v>-0.1</v>
      </c>
      <c r="CG647" s="24">
        <f t="shared" si="249"/>
        <v>-0.33027522935719222</v>
      </c>
      <c r="CH647" s="25">
        <v>3</v>
      </c>
      <c r="CI647" s="16">
        <v>0.1</v>
      </c>
      <c r="CJ647" s="16">
        <v>0.1</v>
      </c>
      <c r="CK647" s="16">
        <v>0</v>
      </c>
      <c r="CL647" s="16">
        <v>0</v>
      </c>
      <c r="CM647" s="16">
        <v>0</v>
      </c>
      <c r="CN647" s="16">
        <v>0</v>
      </c>
      <c r="CO647" s="16">
        <v>0</v>
      </c>
      <c r="CP647" s="26">
        <f t="shared" si="250"/>
        <v>0</v>
      </c>
      <c r="CQ647" s="26">
        <f t="shared" si="251"/>
        <v>0</v>
      </c>
      <c r="CR647" s="13">
        <v>0</v>
      </c>
      <c r="CS647" s="13">
        <v>0</v>
      </c>
      <c r="CT647" s="13">
        <v>0</v>
      </c>
      <c r="CU647" s="13">
        <v>0</v>
      </c>
      <c r="CV647" s="13">
        <v>0</v>
      </c>
      <c r="CW647" s="13">
        <v>0</v>
      </c>
      <c r="CX647" s="13">
        <v>0</v>
      </c>
      <c r="CY647" s="13">
        <v>0</v>
      </c>
      <c r="CZ647" s="13">
        <v>0</v>
      </c>
      <c r="DA647" s="13">
        <v>0</v>
      </c>
      <c r="DB647" s="27">
        <v>-3.06</v>
      </c>
      <c r="DC647" s="27">
        <v>-6.72</v>
      </c>
      <c r="DD647" s="27">
        <v>3.65</v>
      </c>
      <c r="DE647" s="27">
        <v>11.94</v>
      </c>
      <c r="DF647" s="27">
        <v>-0.54</v>
      </c>
      <c r="DG647" s="27">
        <v>-3.37</v>
      </c>
      <c r="DH647" s="27">
        <v>2.83</v>
      </c>
      <c r="DI647" s="27">
        <v>9.25</v>
      </c>
      <c r="DJ647" s="1">
        <v>2</v>
      </c>
      <c r="DK647" s="28"/>
      <c r="DL647" s="28"/>
      <c r="DM647" s="1">
        <v>0.01</v>
      </c>
      <c r="DN647" s="1">
        <v>0</v>
      </c>
      <c r="DO647" s="1">
        <v>0.21</v>
      </c>
      <c r="DP647" s="16">
        <f t="shared" si="252"/>
        <v>-8.6936627773964749E-3</v>
      </c>
    </row>
    <row r="648" spans="1:120" x14ac:dyDescent="0.2">
      <c r="A648" s="13">
        <v>64</v>
      </c>
      <c r="B648" s="13" t="s">
        <v>2296</v>
      </c>
      <c r="C648" s="13" t="s">
        <v>521</v>
      </c>
      <c r="D648" s="13" t="s">
        <v>325</v>
      </c>
      <c r="E648" s="13" t="s">
        <v>141</v>
      </c>
      <c r="F648" s="1" t="s">
        <v>142</v>
      </c>
      <c r="G648" s="13">
        <v>70</v>
      </c>
      <c r="H648" s="13">
        <v>190</v>
      </c>
      <c r="I648" s="13" t="s">
        <v>125</v>
      </c>
      <c r="J648" s="13">
        <v>2010</v>
      </c>
      <c r="K648" s="13">
        <v>7</v>
      </c>
      <c r="L648" s="13">
        <v>209</v>
      </c>
      <c r="M648" s="13" t="s">
        <v>159</v>
      </c>
      <c r="N648" s="1">
        <v>22</v>
      </c>
      <c r="O648" s="13" t="s">
        <v>1183</v>
      </c>
      <c r="P648" s="13" t="s">
        <v>2297</v>
      </c>
      <c r="Q648" s="1" t="str">
        <f t="shared" si="230"/>
        <v>DAL</v>
      </c>
      <c r="R648" s="13" t="s">
        <v>363</v>
      </c>
      <c r="S648" s="1"/>
      <c r="T648" s="13" t="s">
        <v>129</v>
      </c>
      <c r="U648" s="13">
        <v>1</v>
      </c>
      <c r="V648" s="13">
        <v>0</v>
      </c>
      <c r="W648" s="13">
        <v>0</v>
      </c>
      <c r="X648" s="14">
        <v>0</v>
      </c>
      <c r="Y648" s="13">
        <v>0</v>
      </c>
      <c r="Z648" s="13">
        <v>0</v>
      </c>
      <c r="AA648" s="1">
        <v>0</v>
      </c>
      <c r="AB648" s="14">
        <v>1</v>
      </c>
      <c r="AC648" s="14">
        <v>1</v>
      </c>
      <c r="AD648" s="15">
        <f t="shared" si="231"/>
        <v>0</v>
      </c>
      <c r="AE648" s="15">
        <f t="shared" si="232"/>
        <v>0</v>
      </c>
      <c r="AF648" s="16">
        <v>9.3166666666999998</v>
      </c>
      <c r="AG648" s="17">
        <f t="shared" si="233"/>
        <v>9.3166666666999998</v>
      </c>
      <c r="AH648" s="29">
        <v>13</v>
      </c>
      <c r="AI648" s="17">
        <f t="shared" si="234"/>
        <v>13</v>
      </c>
      <c r="AJ648" s="19">
        <f t="shared" si="235"/>
        <v>0.71666666666923073</v>
      </c>
      <c r="AK648" s="20">
        <f>'Even Strength'!AA648+'Power Play'!R648+'Penalty Kill'!L648</f>
        <v>0</v>
      </c>
      <c r="AL648" s="19">
        <f t="shared" si="236"/>
        <v>0</v>
      </c>
      <c r="AM648" s="15">
        <f>IF(('Even Strength'!BR648+'Power Play'!AK648+'Penalty Kill'!AG648)&gt;0,V648/('Even Strength'!BR648+'Power Play'!AK648+'Penalty Kill'!AG648),0)</f>
        <v>0</v>
      </c>
      <c r="AN648" s="15">
        <f>IF(('Even Strength'!BR648+'Power Play'!AK648+'Penalty Kill'!AG648)&gt;0,W648/('Even Strength'!BR648+'Power Play'!AK648+'Penalty Kill'!AG648),0)</f>
        <v>0</v>
      </c>
      <c r="AO648" s="15">
        <f t="shared" si="237"/>
        <v>0</v>
      </c>
      <c r="AP648" s="13">
        <v>0</v>
      </c>
      <c r="AQ648" s="13">
        <v>0</v>
      </c>
      <c r="AR648" s="21">
        <f t="shared" si="238"/>
        <v>0</v>
      </c>
      <c r="AS648" s="22">
        <v>0</v>
      </c>
      <c r="AT648" s="1"/>
      <c r="AU648" s="1"/>
      <c r="AV648">
        <v>1</v>
      </c>
      <c r="AW648" s="13">
        <v>2</v>
      </c>
      <c r="AX648" s="13">
        <v>0</v>
      </c>
      <c r="AY648" s="13">
        <v>1</v>
      </c>
      <c r="AZ648" s="13">
        <v>0</v>
      </c>
      <c r="BA648" s="13">
        <v>0</v>
      </c>
      <c r="BB648" s="16">
        <f t="shared" si="239"/>
        <v>6.4400715563275854</v>
      </c>
      <c r="BC648" s="17">
        <f t="shared" si="240"/>
        <v>12.880143112655171</v>
      </c>
      <c r="BD648" s="17">
        <f t="shared" si="241"/>
        <v>0</v>
      </c>
      <c r="BE648" s="17">
        <f t="shared" si="242"/>
        <v>6.4400715563275854</v>
      </c>
      <c r="BF648" s="17">
        <f t="shared" si="243"/>
        <v>0</v>
      </c>
      <c r="BG648" s="17">
        <f t="shared" si="244"/>
        <v>0</v>
      </c>
      <c r="BH648" s="13">
        <v>0</v>
      </c>
      <c r="BI648" s="13">
        <v>0</v>
      </c>
      <c r="BJ648" s="13">
        <v>0</v>
      </c>
      <c r="BK648" s="13">
        <v>0</v>
      </c>
      <c r="BL648" s="13">
        <v>0</v>
      </c>
      <c r="BM648" s="13">
        <v>0</v>
      </c>
      <c r="BN648" s="13">
        <f t="shared" si="245"/>
        <v>2</v>
      </c>
      <c r="BO648" s="16">
        <v>-1.6E-2</v>
      </c>
      <c r="BP648" s="1"/>
      <c r="BQ648" s="1"/>
      <c r="BR648" s="23" t="str">
        <f t="shared" si="246"/>
        <v xml:space="preserve"> </v>
      </c>
      <c r="BS648" s="1"/>
      <c r="BT648" s="13">
        <v>0</v>
      </c>
      <c r="BU648" s="13">
        <v>0</v>
      </c>
      <c r="BV648" s="13">
        <v>0</v>
      </c>
      <c r="BW648" s="13">
        <v>0</v>
      </c>
      <c r="BX648" s="13">
        <v>0</v>
      </c>
      <c r="BY648" s="13">
        <v>0</v>
      </c>
      <c r="BZ648" s="13">
        <v>0</v>
      </c>
      <c r="CA648" s="13">
        <v>0</v>
      </c>
      <c r="CB648" s="23">
        <f t="shared" si="247"/>
        <v>0</v>
      </c>
      <c r="CC648" s="16">
        <v>0</v>
      </c>
      <c r="CD648" s="16">
        <v>0</v>
      </c>
      <c r="CE648" s="16">
        <v>0</v>
      </c>
      <c r="CF648" s="24">
        <f t="shared" si="248"/>
        <v>0</v>
      </c>
      <c r="CG648" s="24">
        <f t="shared" si="249"/>
        <v>0</v>
      </c>
      <c r="CH648" s="25">
        <v>2</v>
      </c>
      <c r="CI648" s="16">
        <v>0.1</v>
      </c>
      <c r="CJ648" s="16">
        <v>0</v>
      </c>
      <c r="CK648" s="16">
        <v>0</v>
      </c>
      <c r="CL648" s="16">
        <v>0</v>
      </c>
      <c r="CM648" s="16">
        <v>0</v>
      </c>
      <c r="CN648" s="16">
        <v>0</v>
      </c>
      <c r="CO648" s="16">
        <v>0</v>
      </c>
      <c r="CP648" s="26">
        <f t="shared" si="250"/>
        <v>0</v>
      </c>
      <c r="CQ648" s="26">
        <f t="shared" si="251"/>
        <v>0</v>
      </c>
      <c r="CR648" s="13">
        <v>0</v>
      </c>
      <c r="CS648" s="13">
        <v>0</v>
      </c>
      <c r="CT648" s="13">
        <v>0</v>
      </c>
      <c r="CU648" s="13">
        <v>0</v>
      </c>
      <c r="CV648" s="13">
        <v>0</v>
      </c>
      <c r="CW648" s="13">
        <v>0</v>
      </c>
      <c r="CX648" s="13">
        <v>0</v>
      </c>
      <c r="CY648" s="13">
        <v>0</v>
      </c>
      <c r="CZ648" s="13">
        <v>0</v>
      </c>
      <c r="DA648" s="13">
        <v>0</v>
      </c>
      <c r="DB648" s="27">
        <v>1.91</v>
      </c>
      <c r="DC648" s="27">
        <v>0.43</v>
      </c>
      <c r="DD648" s="27">
        <v>1.48</v>
      </c>
      <c r="DE648" s="27">
        <v>9.83</v>
      </c>
      <c r="DF648" s="27">
        <v>0.93</v>
      </c>
      <c r="DG648" s="27">
        <v>-0.71</v>
      </c>
      <c r="DH648" s="27">
        <v>1.64</v>
      </c>
      <c r="DI648" s="27">
        <v>10.85</v>
      </c>
      <c r="DJ648" s="1">
        <v>4</v>
      </c>
      <c r="DK648" s="1"/>
      <c r="DL648" s="1"/>
      <c r="DM648" s="1">
        <v>1.3000000000000001E-2</v>
      </c>
      <c r="DN648" s="1">
        <v>0</v>
      </c>
      <c r="DO648" s="1">
        <v>0</v>
      </c>
      <c r="DP648" s="16">
        <f t="shared" si="252"/>
        <v>-2.4937085335163573E-3</v>
      </c>
    </row>
    <row r="649" spans="1:120" x14ac:dyDescent="0.2">
      <c r="A649" s="13">
        <v>49</v>
      </c>
      <c r="B649" s="13" t="s">
        <v>2298</v>
      </c>
      <c r="C649" s="13" t="s">
        <v>2299</v>
      </c>
      <c r="D649" s="1"/>
      <c r="E649" s="13" t="s">
        <v>197</v>
      </c>
      <c r="F649" s="1" t="s">
        <v>198</v>
      </c>
      <c r="G649" s="13">
        <v>74</v>
      </c>
      <c r="H649" s="13">
        <v>200</v>
      </c>
      <c r="I649" s="13" t="s">
        <v>125</v>
      </c>
      <c r="J649" s="13">
        <v>2011</v>
      </c>
      <c r="K649" s="13">
        <v>2</v>
      </c>
      <c r="L649" s="13">
        <v>42</v>
      </c>
      <c r="M649" s="13" t="s">
        <v>159</v>
      </c>
      <c r="N649" s="1">
        <v>21</v>
      </c>
      <c r="O649" s="13" t="s">
        <v>316</v>
      </c>
      <c r="P649" s="13" t="s">
        <v>2300</v>
      </c>
      <c r="Q649" s="1" t="str">
        <f t="shared" si="230"/>
        <v>CAR</v>
      </c>
      <c r="R649" s="13" t="s">
        <v>358</v>
      </c>
      <c r="S649" s="1"/>
      <c r="T649" s="13" t="s">
        <v>146</v>
      </c>
      <c r="U649" s="13">
        <v>80</v>
      </c>
      <c r="V649" s="13">
        <v>11</v>
      </c>
      <c r="W649" s="13">
        <v>22</v>
      </c>
      <c r="X649" s="14">
        <v>10</v>
      </c>
      <c r="Y649" s="13">
        <v>33</v>
      </c>
      <c r="Z649" s="13">
        <v>-14</v>
      </c>
      <c r="AA649" s="1">
        <v>172</v>
      </c>
      <c r="AB649" s="14">
        <v>55</v>
      </c>
      <c r="AC649" s="14">
        <v>69</v>
      </c>
      <c r="AD649" s="15">
        <f t="shared" si="231"/>
        <v>6.3953488372093026E-2</v>
      </c>
      <c r="AE649" s="15">
        <f t="shared" si="232"/>
        <v>3.7162162162162164E-2</v>
      </c>
      <c r="AF649" s="16">
        <v>1306.9333333333</v>
      </c>
      <c r="AG649" s="17">
        <f t="shared" si="233"/>
        <v>16.33666666666625</v>
      </c>
      <c r="AH649" s="29">
        <v>1807</v>
      </c>
      <c r="AI649" s="17">
        <f t="shared" si="234"/>
        <v>22.587499999999999</v>
      </c>
      <c r="AJ649" s="19">
        <f t="shared" si="235"/>
        <v>0.7232613908872717</v>
      </c>
      <c r="AK649" s="20">
        <f>'Even Strength'!AA649+'Power Play'!R649+'Penalty Kill'!L649</f>
        <v>123.92045454545455</v>
      </c>
      <c r="AL649" s="19">
        <f t="shared" si="236"/>
        <v>5.6890639201648616</v>
      </c>
      <c r="AM649" s="15">
        <f>IF(('Even Strength'!BR649+'Power Play'!AK649+'Penalty Kill'!AG649)&gt;0,V649/('Even Strength'!BR649+'Power Play'!AK649+'Penalty Kill'!AG649),0)</f>
        <v>0.19298245614035087</v>
      </c>
      <c r="AN649" s="15">
        <f>IF(('Even Strength'!BR649+'Power Play'!AK649+'Penalty Kill'!AG649)&gt;0,W649/('Even Strength'!BR649+'Power Play'!AK649+'Penalty Kill'!AG649),0)</f>
        <v>0.38596491228070173</v>
      </c>
      <c r="AO649" s="15">
        <f t="shared" si="237"/>
        <v>0.57894736842105265</v>
      </c>
      <c r="AP649" s="13">
        <v>468</v>
      </c>
      <c r="AQ649" s="13">
        <v>450</v>
      </c>
      <c r="AR649" s="21">
        <f t="shared" si="238"/>
        <v>0.50980392156862742</v>
      </c>
      <c r="AS649" s="22">
        <v>19.100000000000001</v>
      </c>
      <c r="AT649" s="13">
        <v>14</v>
      </c>
      <c r="AU649" s="13">
        <v>8</v>
      </c>
      <c r="AV649">
        <v>131</v>
      </c>
      <c r="AW649" s="13">
        <v>42</v>
      </c>
      <c r="AX649" s="13">
        <v>36</v>
      </c>
      <c r="AY649" s="13">
        <v>55</v>
      </c>
      <c r="AZ649" s="13">
        <v>34</v>
      </c>
      <c r="BA649" s="13">
        <v>46</v>
      </c>
      <c r="BB649" s="16">
        <f t="shared" si="239"/>
        <v>6.0140787594370035</v>
      </c>
      <c r="BC649" s="17">
        <f t="shared" si="240"/>
        <v>1.9281779228729323</v>
      </c>
      <c r="BD649" s="17">
        <f t="shared" si="241"/>
        <v>1.6527239338910849</v>
      </c>
      <c r="BE649" s="17">
        <f t="shared" si="242"/>
        <v>2.5249948990002689</v>
      </c>
      <c r="BF649" s="17">
        <f t="shared" si="243"/>
        <v>1.5609059375638024</v>
      </c>
      <c r="BG649" s="17">
        <f t="shared" si="244"/>
        <v>2.1118139155274975</v>
      </c>
      <c r="BH649" s="13">
        <v>16</v>
      </c>
      <c r="BI649" s="13">
        <v>8</v>
      </c>
      <c r="BJ649" s="13">
        <v>0</v>
      </c>
      <c r="BK649" s="13">
        <v>0</v>
      </c>
      <c r="BL649" s="13">
        <v>0</v>
      </c>
      <c r="BM649" s="13">
        <v>0</v>
      </c>
      <c r="BN649" s="13">
        <f t="shared" si="245"/>
        <v>94</v>
      </c>
      <c r="BO649" s="16">
        <v>3.8280000000000003</v>
      </c>
      <c r="BP649" s="13">
        <v>6</v>
      </c>
      <c r="BQ649" s="13">
        <v>1</v>
      </c>
      <c r="BR649" s="23">
        <f t="shared" si="246"/>
        <v>0.16666666666666666</v>
      </c>
      <c r="BS649" s="13">
        <v>1</v>
      </c>
      <c r="BT649" s="13">
        <v>4</v>
      </c>
      <c r="BU649" s="13">
        <v>17</v>
      </c>
      <c r="BV649" s="13">
        <v>0</v>
      </c>
      <c r="BW649" s="13">
        <v>1</v>
      </c>
      <c r="BX649" s="13">
        <v>2</v>
      </c>
      <c r="BY649" s="13">
        <v>1</v>
      </c>
      <c r="BZ649" s="13">
        <v>0</v>
      </c>
      <c r="CA649" s="13">
        <v>0</v>
      </c>
      <c r="CB649" s="23">
        <f t="shared" si="247"/>
        <v>0</v>
      </c>
      <c r="CC649" s="16">
        <v>1.2</v>
      </c>
      <c r="CD649" s="16">
        <v>1.5</v>
      </c>
      <c r="CE649" s="16">
        <v>2.7</v>
      </c>
      <c r="CF649" s="24">
        <f t="shared" si="248"/>
        <v>3.3750000000000002E-2</v>
      </c>
      <c r="CG649" s="24">
        <f t="shared" si="249"/>
        <v>0.12395429504183138</v>
      </c>
      <c r="CH649" s="25">
        <v>5</v>
      </c>
      <c r="CI649" s="16">
        <v>30.7</v>
      </c>
      <c r="CJ649" s="16">
        <v>25.2</v>
      </c>
      <c r="CK649" s="16">
        <v>0</v>
      </c>
      <c r="CL649" s="16">
        <v>-0.60000000000000009</v>
      </c>
      <c r="CM649" s="16">
        <v>2.7</v>
      </c>
      <c r="CN649" s="16">
        <v>-0.7</v>
      </c>
      <c r="CO649" s="16">
        <v>1.4</v>
      </c>
      <c r="CP649" s="26">
        <f t="shared" si="250"/>
        <v>1.7499999999999998E-2</v>
      </c>
      <c r="CQ649" s="26">
        <f t="shared" si="251"/>
        <v>6.4272597429097744E-2</v>
      </c>
      <c r="CR649" s="13">
        <v>1</v>
      </c>
      <c r="CS649" s="13">
        <v>0</v>
      </c>
      <c r="CT649" s="13">
        <v>3</v>
      </c>
      <c r="CU649" s="13">
        <v>0.46</v>
      </c>
      <c r="CV649" s="13">
        <v>-0.62</v>
      </c>
      <c r="CW649" s="13">
        <v>2.06</v>
      </c>
      <c r="CX649" s="13">
        <v>4.79</v>
      </c>
      <c r="CY649" s="13">
        <v>-1.0900000000000001</v>
      </c>
      <c r="CZ649" s="13">
        <v>-1.83</v>
      </c>
      <c r="DA649" s="13">
        <v>3.77</v>
      </c>
      <c r="DB649" s="27">
        <v>63.25</v>
      </c>
      <c r="DC649" s="27">
        <v>31.18</v>
      </c>
      <c r="DD649" s="27">
        <v>32.07</v>
      </c>
      <c r="DE649" s="27">
        <v>1.96</v>
      </c>
      <c r="DF649" s="27">
        <v>64.91</v>
      </c>
      <c r="DG649" s="27">
        <v>32.22</v>
      </c>
      <c r="DH649" s="27">
        <v>32.69</v>
      </c>
      <c r="DI649" s="27">
        <v>2</v>
      </c>
      <c r="DJ649" s="1">
        <v>186</v>
      </c>
      <c r="DK649" s="1"/>
      <c r="DL649" s="1"/>
      <c r="DM649" s="1">
        <v>0.86299999999999999</v>
      </c>
      <c r="DN649" s="1">
        <v>0</v>
      </c>
      <c r="DO649" s="1">
        <v>0.182</v>
      </c>
      <c r="DP649" s="16">
        <f t="shared" si="252"/>
        <v>0.73404255319148937</v>
      </c>
    </row>
    <row r="650" spans="1:120" x14ac:dyDescent="0.2">
      <c r="A650" s="13">
        <v>18</v>
      </c>
      <c r="B650" s="13" t="s">
        <v>2301</v>
      </c>
      <c r="C650" s="13" t="s">
        <v>324</v>
      </c>
      <c r="D650" s="13" t="s">
        <v>325</v>
      </c>
      <c r="E650" s="13" t="s">
        <v>141</v>
      </c>
      <c r="F650" s="1" t="s">
        <v>142</v>
      </c>
      <c r="G650" s="13">
        <v>72</v>
      </c>
      <c r="H650" s="13">
        <v>178</v>
      </c>
      <c r="I650" s="13" t="s">
        <v>150</v>
      </c>
      <c r="J650" s="13">
        <v>2011</v>
      </c>
      <c r="K650" s="13">
        <v>2</v>
      </c>
      <c r="L650" s="13">
        <v>32</v>
      </c>
      <c r="M650" s="13" t="s">
        <v>159</v>
      </c>
      <c r="N650" s="1">
        <v>21</v>
      </c>
      <c r="O650" s="13" t="s">
        <v>2302</v>
      </c>
      <c r="P650" s="13" t="s">
        <v>2303</v>
      </c>
      <c r="Q650" s="1" t="str">
        <f t="shared" si="230"/>
        <v>STL</v>
      </c>
      <c r="R650" s="13" t="s">
        <v>264</v>
      </c>
      <c r="S650" s="1"/>
      <c r="T650" s="13" t="s">
        <v>154</v>
      </c>
      <c r="U650" s="13">
        <v>11</v>
      </c>
      <c r="V650" s="13">
        <v>0</v>
      </c>
      <c r="W650" s="13">
        <v>2</v>
      </c>
      <c r="X650" s="14">
        <v>1</v>
      </c>
      <c r="Y650" s="13">
        <v>2</v>
      </c>
      <c r="Z650" s="13">
        <v>0</v>
      </c>
      <c r="AA650" s="1">
        <v>8</v>
      </c>
      <c r="AB650" s="14">
        <v>4</v>
      </c>
      <c r="AC650" s="14">
        <v>6</v>
      </c>
      <c r="AD650" s="15">
        <f t="shared" si="231"/>
        <v>0</v>
      </c>
      <c r="AE650" s="15">
        <f t="shared" si="232"/>
        <v>0</v>
      </c>
      <c r="AF650" s="16">
        <v>100.1</v>
      </c>
      <c r="AG650" s="17">
        <f t="shared" si="233"/>
        <v>9.1</v>
      </c>
      <c r="AH650" s="29">
        <v>155</v>
      </c>
      <c r="AI650" s="17">
        <f t="shared" si="234"/>
        <v>14.090909090909092</v>
      </c>
      <c r="AJ650" s="19">
        <f t="shared" si="235"/>
        <v>0.64580645161290318</v>
      </c>
      <c r="AK650" s="20">
        <f>'Even Strength'!AA650+'Power Play'!R650+'Penalty Kill'!L650</f>
        <v>18.5</v>
      </c>
      <c r="AL650" s="19">
        <f t="shared" si="236"/>
        <v>11.08891108891109</v>
      </c>
      <c r="AM650" s="15">
        <f>IF(('Even Strength'!BR650+'Power Play'!AK650+'Penalty Kill'!AG650)&gt;0,V650/('Even Strength'!BR650+'Power Play'!AK650+'Penalty Kill'!AG650),0)</f>
        <v>0</v>
      </c>
      <c r="AN650" s="15">
        <f>IF(('Even Strength'!BR650+'Power Play'!AK650+'Penalty Kill'!AG650)&gt;0,W650/('Even Strength'!BR650+'Power Play'!AK650+'Penalty Kill'!AG650),0)</f>
        <v>0.66666666666666663</v>
      </c>
      <c r="AO650" s="15">
        <f t="shared" si="237"/>
        <v>0.66666666666666663</v>
      </c>
      <c r="AP650" s="13">
        <v>0</v>
      </c>
      <c r="AQ650" s="13">
        <v>0</v>
      </c>
      <c r="AR650" s="21">
        <f t="shared" si="238"/>
        <v>0</v>
      </c>
      <c r="AS650" s="22">
        <v>0</v>
      </c>
      <c r="AT650" s="1"/>
      <c r="AU650" s="1"/>
      <c r="AV650">
        <v>7</v>
      </c>
      <c r="AW650" s="13">
        <v>15</v>
      </c>
      <c r="AX650" s="13">
        <v>4</v>
      </c>
      <c r="AY650" s="13">
        <v>4</v>
      </c>
      <c r="AZ650" s="13">
        <v>0</v>
      </c>
      <c r="BA650" s="13">
        <v>0</v>
      </c>
      <c r="BB650" s="16">
        <f t="shared" si="239"/>
        <v>4.1958041958041958</v>
      </c>
      <c r="BC650" s="17">
        <f t="shared" si="240"/>
        <v>8.9910089910089912</v>
      </c>
      <c r="BD650" s="17">
        <f t="shared" si="241"/>
        <v>2.3976023976023977</v>
      </c>
      <c r="BE650" s="17">
        <f t="shared" si="242"/>
        <v>2.3976023976023977</v>
      </c>
      <c r="BF650" s="17">
        <f t="shared" si="243"/>
        <v>0</v>
      </c>
      <c r="BG650" s="17">
        <f t="shared" si="244"/>
        <v>0</v>
      </c>
      <c r="BH650" s="13">
        <v>2</v>
      </c>
      <c r="BI650" s="13">
        <v>1</v>
      </c>
      <c r="BJ650" s="13">
        <v>0</v>
      </c>
      <c r="BK650" s="13">
        <v>0</v>
      </c>
      <c r="BL650" s="13">
        <v>0</v>
      </c>
      <c r="BM650" s="13">
        <v>0</v>
      </c>
      <c r="BN650" s="13">
        <f t="shared" si="245"/>
        <v>21</v>
      </c>
      <c r="BO650" s="16">
        <v>-1.1739999999999999</v>
      </c>
      <c r="BP650" s="1"/>
      <c r="BQ650" s="1"/>
      <c r="BR650" s="23" t="str">
        <f t="shared" si="246"/>
        <v xml:space="preserve"> </v>
      </c>
      <c r="BS650" s="1"/>
      <c r="BT650" s="13">
        <v>0</v>
      </c>
      <c r="BU650" s="13">
        <v>2</v>
      </c>
      <c r="BV650" s="13">
        <v>0</v>
      </c>
      <c r="BW650" s="13">
        <v>0</v>
      </c>
      <c r="BX650" s="13">
        <v>0</v>
      </c>
      <c r="BY650" s="13">
        <v>0</v>
      </c>
      <c r="BZ650" s="13">
        <v>0</v>
      </c>
      <c r="CA650" s="13">
        <v>0</v>
      </c>
      <c r="CB650" s="23">
        <f t="shared" si="247"/>
        <v>0</v>
      </c>
      <c r="CC650" s="16">
        <v>-0.1</v>
      </c>
      <c r="CD650" s="16">
        <v>0.1</v>
      </c>
      <c r="CE650" s="16">
        <v>0.1</v>
      </c>
      <c r="CF650" s="24">
        <f t="shared" si="248"/>
        <v>9.0909090909090922E-3</v>
      </c>
      <c r="CG650" s="24">
        <f t="shared" si="249"/>
        <v>5.994005994005995E-2</v>
      </c>
      <c r="CH650" s="25">
        <v>2</v>
      </c>
      <c r="CI650" s="16">
        <v>1.3</v>
      </c>
      <c r="CJ650" s="16">
        <v>1</v>
      </c>
      <c r="CK650" s="16">
        <v>-0.1</v>
      </c>
      <c r="CL650" s="16">
        <v>0.1</v>
      </c>
      <c r="CM650" s="16">
        <v>0.1</v>
      </c>
      <c r="CN650" s="16">
        <v>0</v>
      </c>
      <c r="CO650" s="16">
        <v>0.2</v>
      </c>
      <c r="CP650" s="26">
        <f t="shared" si="250"/>
        <v>1.8181818181818184E-2</v>
      </c>
      <c r="CQ650" s="26">
        <f t="shared" si="251"/>
        <v>0.1198801198801199</v>
      </c>
      <c r="CR650" s="13">
        <v>0</v>
      </c>
      <c r="CS650" s="13">
        <v>0</v>
      </c>
      <c r="CT650" s="13">
        <v>0</v>
      </c>
      <c r="CU650" s="13">
        <v>0</v>
      </c>
      <c r="CV650" s="13">
        <v>-0.12</v>
      </c>
      <c r="CW650" s="13">
        <v>-0.04</v>
      </c>
      <c r="CX650" s="13">
        <v>-0.04</v>
      </c>
      <c r="CY650" s="13">
        <v>0.55000000000000004</v>
      </c>
      <c r="CZ650" s="13">
        <v>-0.31</v>
      </c>
      <c r="DA650" s="13">
        <v>0.04</v>
      </c>
      <c r="DB650" s="27">
        <v>-13.74</v>
      </c>
      <c r="DC650" s="27">
        <v>-5.85</v>
      </c>
      <c r="DD650" s="27">
        <v>-7.89</v>
      </c>
      <c r="DE650" s="27">
        <v>-5.27</v>
      </c>
      <c r="DF650" s="27">
        <v>-13.41</v>
      </c>
      <c r="DG650" s="27">
        <v>-9.1199999999999992</v>
      </c>
      <c r="DH650" s="27">
        <v>-4.3</v>
      </c>
      <c r="DI650" s="27">
        <v>-2.87</v>
      </c>
      <c r="DJ650" s="1">
        <v>21</v>
      </c>
      <c r="DK650" s="1"/>
      <c r="DL650" s="1"/>
      <c r="DM650" s="1">
        <v>0.10100000000000001</v>
      </c>
      <c r="DN650" s="1">
        <v>0</v>
      </c>
      <c r="DO650" s="1">
        <v>0.182</v>
      </c>
      <c r="DP650" s="16">
        <f t="shared" si="252"/>
        <v>0.11722717913520934</v>
      </c>
    </row>
    <row r="651" spans="1:120" x14ac:dyDescent="0.2">
      <c r="A651" s="13">
        <v>21</v>
      </c>
      <c r="B651" s="13" t="s">
        <v>2155</v>
      </c>
      <c r="C651" s="13" t="s">
        <v>2304</v>
      </c>
      <c r="D651" s="13" t="s">
        <v>325</v>
      </c>
      <c r="E651" s="13" t="s">
        <v>141</v>
      </c>
      <c r="F651" s="1" t="s">
        <v>142</v>
      </c>
      <c r="G651" s="13">
        <v>72</v>
      </c>
      <c r="H651" s="13">
        <v>185</v>
      </c>
      <c r="I651" s="13" t="s">
        <v>125</v>
      </c>
      <c r="J651" s="13">
        <v>2005</v>
      </c>
      <c r="K651" s="13">
        <v>2</v>
      </c>
      <c r="L651" s="13">
        <v>51</v>
      </c>
      <c r="M651" s="1"/>
      <c r="N651" s="1">
        <v>29</v>
      </c>
      <c r="O651" s="13" t="s">
        <v>2305</v>
      </c>
      <c r="P651" s="13" t="s">
        <v>2306</v>
      </c>
      <c r="Q651" s="1" t="str">
        <f t="shared" si="230"/>
        <v>CGY</v>
      </c>
      <c r="R651" s="13" t="s">
        <v>270</v>
      </c>
      <c r="S651" s="1"/>
      <c r="T651" s="13" t="s">
        <v>129</v>
      </c>
      <c r="U651" s="13">
        <v>57</v>
      </c>
      <c r="V651" s="13">
        <v>12</v>
      </c>
      <c r="W651" s="13">
        <v>11</v>
      </c>
      <c r="X651" s="14">
        <v>7</v>
      </c>
      <c r="Y651" s="13">
        <v>23</v>
      </c>
      <c r="Z651" s="13">
        <v>-8</v>
      </c>
      <c r="AA651" s="1">
        <v>123</v>
      </c>
      <c r="AB651" s="14">
        <v>24</v>
      </c>
      <c r="AC651" s="14">
        <v>65</v>
      </c>
      <c r="AD651" s="15">
        <f t="shared" si="231"/>
        <v>9.7560975609756101E-2</v>
      </c>
      <c r="AE651" s="15">
        <f t="shared" si="232"/>
        <v>5.6603773584905662E-2</v>
      </c>
      <c r="AF651" s="16">
        <v>844.38333333330002</v>
      </c>
      <c r="AG651" s="17">
        <f t="shared" si="233"/>
        <v>14.813742690057895</v>
      </c>
      <c r="AH651" s="29">
        <v>1220</v>
      </c>
      <c r="AI651" s="17">
        <f t="shared" si="234"/>
        <v>21.403508771929825</v>
      </c>
      <c r="AJ651" s="19">
        <f t="shared" si="235"/>
        <v>0.69211748633877046</v>
      </c>
      <c r="AK651" s="20">
        <f>'Even Strength'!AA651+'Power Play'!R651+'Penalty Kill'!L651</f>
        <v>73</v>
      </c>
      <c r="AL651" s="19">
        <f t="shared" si="236"/>
        <v>5.1872174960032051</v>
      </c>
      <c r="AM651" s="15">
        <f>IF(('Even Strength'!BR651+'Power Play'!AK651+'Penalty Kill'!AG651)&gt;0,V651/('Even Strength'!BR651+'Power Play'!AK651+'Penalty Kill'!AG651),0)</f>
        <v>0.36363636363636365</v>
      </c>
      <c r="AN651" s="15">
        <f>IF(('Even Strength'!BR651+'Power Play'!AK651+'Penalty Kill'!AG651)&gt;0,W651/('Even Strength'!BR651+'Power Play'!AK651+'Penalty Kill'!AG651),0)</f>
        <v>0.33333333333333331</v>
      </c>
      <c r="AO651" s="15">
        <f t="shared" si="237"/>
        <v>0.69696969696969702</v>
      </c>
      <c r="AP651" s="13">
        <v>0</v>
      </c>
      <c r="AQ651" s="13">
        <v>3</v>
      </c>
      <c r="AR651" s="21">
        <f t="shared" si="238"/>
        <v>0</v>
      </c>
      <c r="AS651" s="22">
        <v>0</v>
      </c>
      <c r="AT651" s="1"/>
      <c r="AU651" s="1"/>
      <c r="AV651">
        <v>47</v>
      </c>
      <c r="AW651" s="13">
        <v>7</v>
      </c>
      <c r="AX651" s="13">
        <v>13</v>
      </c>
      <c r="AY651" s="13">
        <v>24</v>
      </c>
      <c r="AZ651" s="13">
        <v>28</v>
      </c>
      <c r="BA651" s="13">
        <v>24</v>
      </c>
      <c r="BB651" s="16">
        <f t="shared" si="239"/>
        <v>3.3397153741390495</v>
      </c>
      <c r="BC651" s="17">
        <f t="shared" si="240"/>
        <v>0.49740441742496483</v>
      </c>
      <c r="BD651" s="17">
        <f t="shared" si="241"/>
        <v>0.92375106093207759</v>
      </c>
      <c r="BE651" s="17">
        <f t="shared" si="242"/>
        <v>1.7053865740284511</v>
      </c>
      <c r="BF651" s="17">
        <f t="shared" si="243"/>
        <v>1.9896176696998593</v>
      </c>
      <c r="BG651" s="17">
        <f t="shared" si="244"/>
        <v>1.7053865740284511</v>
      </c>
      <c r="BH651" s="13">
        <v>8</v>
      </c>
      <c r="BI651" s="13">
        <v>4</v>
      </c>
      <c r="BJ651" s="13">
        <v>0</v>
      </c>
      <c r="BK651" s="13">
        <v>0</v>
      </c>
      <c r="BL651" s="13">
        <v>0</v>
      </c>
      <c r="BM651" s="13">
        <v>0</v>
      </c>
      <c r="BN651" s="13">
        <f t="shared" si="245"/>
        <v>28</v>
      </c>
      <c r="BO651" s="16">
        <v>2.5510000000000002</v>
      </c>
      <c r="BP651" s="13">
        <v>1</v>
      </c>
      <c r="BQ651" s="13">
        <v>0</v>
      </c>
      <c r="BR651" s="23">
        <f t="shared" si="246"/>
        <v>0</v>
      </c>
      <c r="BS651" s="13">
        <v>0</v>
      </c>
      <c r="BT651" s="13">
        <v>3</v>
      </c>
      <c r="BU651" s="13">
        <v>14</v>
      </c>
      <c r="BV651" s="13">
        <v>0</v>
      </c>
      <c r="BW651" s="13">
        <v>0</v>
      </c>
      <c r="BX651" s="13">
        <v>1</v>
      </c>
      <c r="BY651" s="13">
        <v>0</v>
      </c>
      <c r="BZ651" s="13">
        <v>0</v>
      </c>
      <c r="CA651" s="13">
        <v>0</v>
      </c>
      <c r="CB651" s="23">
        <f t="shared" si="247"/>
        <v>0</v>
      </c>
      <c r="CC651" s="16">
        <v>1.5</v>
      </c>
      <c r="CD651" s="16">
        <v>0.60000000000000009</v>
      </c>
      <c r="CE651" s="16">
        <v>2.1</v>
      </c>
      <c r="CF651" s="24">
        <f t="shared" si="248"/>
        <v>3.6842105263157898E-2</v>
      </c>
      <c r="CG651" s="24">
        <f t="shared" si="249"/>
        <v>0.14922132522748946</v>
      </c>
      <c r="CH651" s="25">
        <v>4</v>
      </c>
      <c r="CI651" s="16">
        <v>16</v>
      </c>
      <c r="CJ651" s="16">
        <v>15.2</v>
      </c>
      <c r="CK651" s="16">
        <v>-8.8000000000000007</v>
      </c>
      <c r="CL651" s="16">
        <v>2.6</v>
      </c>
      <c r="CM651" s="16">
        <v>0.8</v>
      </c>
      <c r="CN651" s="16">
        <v>-0.30000000000000004</v>
      </c>
      <c r="CO651" s="16">
        <v>3.2</v>
      </c>
      <c r="CP651" s="26">
        <f t="shared" si="250"/>
        <v>5.6140350877192984E-2</v>
      </c>
      <c r="CQ651" s="26">
        <f t="shared" si="251"/>
        <v>0.2273848765371268</v>
      </c>
      <c r="CR651" s="13">
        <v>2</v>
      </c>
      <c r="CS651" s="13">
        <v>0</v>
      </c>
      <c r="CT651" s="13">
        <v>0</v>
      </c>
      <c r="CU651" s="13">
        <v>-0.01</v>
      </c>
      <c r="CV651" s="13">
        <v>-0.91</v>
      </c>
      <c r="CW651" s="13">
        <v>1.51</v>
      </c>
      <c r="CX651" s="13">
        <v>0.02</v>
      </c>
      <c r="CY651" s="13">
        <v>-4.42</v>
      </c>
      <c r="CZ651" s="13">
        <v>2.4300000000000002</v>
      </c>
      <c r="DA651" s="13">
        <v>-1.38</v>
      </c>
      <c r="DB651" s="27">
        <v>2.79</v>
      </c>
      <c r="DC651" s="27">
        <v>61.65</v>
      </c>
      <c r="DD651" s="27">
        <v>-58.86</v>
      </c>
      <c r="DE651" s="27">
        <v>-5.09</v>
      </c>
      <c r="DF651" s="27">
        <v>-13.96</v>
      </c>
      <c r="DG651" s="27">
        <v>17.760000000000002</v>
      </c>
      <c r="DH651" s="27">
        <v>-31.72</v>
      </c>
      <c r="DI651" s="27">
        <v>-2.74</v>
      </c>
      <c r="DJ651" s="1">
        <v>186</v>
      </c>
      <c r="DK651" s="28">
        <v>18</v>
      </c>
      <c r="DL651" s="28" t="s">
        <v>379</v>
      </c>
      <c r="DM651" s="1">
        <v>3.15</v>
      </c>
      <c r="DN651" s="1">
        <v>0.69100000000000006</v>
      </c>
      <c r="DO651" s="1">
        <v>0</v>
      </c>
      <c r="DP651" s="16">
        <f t="shared" si="252"/>
        <v>-2.3319148936170206</v>
      </c>
    </row>
    <row r="652" spans="1:120" x14ac:dyDescent="0.2">
      <c r="A652" s="13">
        <v>24</v>
      </c>
      <c r="B652" s="13" t="s">
        <v>2307</v>
      </c>
      <c r="C652" s="13" t="s">
        <v>2308</v>
      </c>
      <c r="D652" s="13" t="s">
        <v>158</v>
      </c>
      <c r="E652" s="13" t="s">
        <v>141</v>
      </c>
      <c r="F652" s="1" t="s">
        <v>142</v>
      </c>
      <c r="G652" s="13">
        <v>70</v>
      </c>
      <c r="H652" s="13">
        <v>185</v>
      </c>
      <c r="I652" s="13" t="s">
        <v>150</v>
      </c>
      <c r="J652" s="1"/>
      <c r="K652" s="1"/>
      <c r="L652" s="1"/>
      <c r="M652" s="1"/>
      <c r="N652" s="1">
        <v>28</v>
      </c>
      <c r="O652" s="13" t="s">
        <v>312</v>
      </c>
      <c r="P652" s="13" t="s">
        <v>2309</v>
      </c>
      <c r="Q652" s="1" t="str">
        <f t="shared" si="230"/>
        <v>PHI</v>
      </c>
      <c r="R652" s="13" t="s">
        <v>167</v>
      </c>
      <c r="S652" s="1"/>
      <c r="T652" s="13" t="s">
        <v>154</v>
      </c>
      <c r="U652" s="13">
        <v>80</v>
      </c>
      <c r="V652" s="13">
        <v>8</v>
      </c>
      <c r="W652" s="13">
        <v>22</v>
      </c>
      <c r="X652" s="14">
        <v>12</v>
      </c>
      <c r="Y652" s="13">
        <v>30</v>
      </c>
      <c r="Z652" s="13">
        <v>-4</v>
      </c>
      <c r="AA652" s="1">
        <v>142</v>
      </c>
      <c r="AB652" s="14">
        <v>59</v>
      </c>
      <c r="AC652" s="14">
        <v>55</v>
      </c>
      <c r="AD652" s="15">
        <f t="shared" si="231"/>
        <v>5.6338028169014086E-2</v>
      </c>
      <c r="AE652" s="15">
        <f t="shared" si="232"/>
        <v>3.125E-2</v>
      </c>
      <c r="AF652" s="16">
        <v>1405.3166666667</v>
      </c>
      <c r="AG652" s="17">
        <f t="shared" si="233"/>
        <v>17.566458333333749</v>
      </c>
      <c r="AH652" s="29">
        <v>1873</v>
      </c>
      <c r="AI652" s="17">
        <f t="shared" si="234"/>
        <v>23.412500000000001</v>
      </c>
      <c r="AJ652" s="19">
        <f t="shared" si="235"/>
        <v>0.75030254493683934</v>
      </c>
      <c r="AK652" s="20">
        <f>'Even Strength'!AA652+'Power Play'!R652+'Penalty Kill'!L652</f>
        <v>122.87987987987988</v>
      </c>
      <c r="AL652" s="19">
        <f t="shared" si="236"/>
        <v>5.2463569013811489</v>
      </c>
      <c r="AM652" s="15">
        <f>IF(('Even Strength'!BR652+'Power Play'!AK652+'Penalty Kill'!AG652)&gt;0,V652/('Even Strength'!BR652+'Power Play'!AK652+'Penalty Kill'!AG652),0)</f>
        <v>0.17391304347826086</v>
      </c>
      <c r="AN652" s="15">
        <f>IF(('Even Strength'!BR652+'Power Play'!AK652+'Penalty Kill'!AG652)&gt;0,W652/('Even Strength'!BR652+'Power Play'!AK652+'Penalty Kill'!AG652),0)</f>
        <v>0.47826086956521741</v>
      </c>
      <c r="AO652" s="15">
        <f t="shared" si="237"/>
        <v>0.65217391304347827</v>
      </c>
      <c r="AP652" s="13">
        <v>11</v>
      </c>
      <c r="AQ652" s="13">
        <v>10</v>
      </c>
      <c r="AR652" s="21">
        <f t="shared" si="238"/>
        <v>0.52380952380952384</v>
      </c>
      <c r="AS652" s="22">
        <v>0.4</v>
      </c>
      <c r="AT652" s="1"/>
      <c r="AU652" s="1"/>
      <c r="AV652">
        <v>153</v>
      </c>
      <c r="AW652" s="13">
        <v>108</v>
      </c>
      <c r="AX652" s="13">
        <v>55</v>
      </c>
      <c r="AY652" s="13">
        <v>59</v>
      </c>
      <c r="AZ652" s="13">
        <v>33</v>
      </c>
      <c r="BA652" s="13">
        <v>32</v>
      </c>
      <c r="BB652" s="16">
        <f t="shared" si="239"/>
        <v>6.5323355352884516</v>
      </c>
      <c r="BC652" s="17">
        <f t="shared" si="240"/>
        <v>4.6110603778506718</v>
      </c>
      <c r="BD652" s="17">
        <f t="shared" si="241"/>
        <v>2.348225192423953</v>
      </c>
      <c r="BE652" s="17">
        <f t="shared" si="242"/>
        <v>2.5190052064184223</v>
      </c>
      <c r="BF652" s="17">
        <f t="shared" si="243"/>
        <v>1.4089351154543719</v>
      </c>
      <c r="BG652" s="17">
        <f t="shared" si="244"/>
        <v>1.3662401119557546</v>
      </c>
      <c r="BH652" s="13">
        <v>14</v>
      </c>
      <c r="BI652" s="13">
        <v>7</v>
      </c>
      <c r="BJ652" s="13">
        <v>0</v>
      </c>
      <c r="BK652" s="13">
        <v>0</v>
      </c>
      <c r="BL652" s="13">
        <v>0</v>
      </c>
      <c r="BM652" s="13">
        <v>0</v>
      </c>
      <c r="BN652" s="13">
        <f t="shared" si="245"/>
        <v>177</v>
      </c>
      <c r="BO652" s="16">
        <v>1.0129999999999999</v>
      </c>
      <c r="BP652" s="13">
        <v>5</v>
      </c>
      <c r="BQ652" s="13">
        <v>0</v>
      </c>
      <c r="BR652" s="23">
        <f t="shared" si="246"/>
        <v>0</v>
      </c>
      <c r="BS652" s="13">
        <v>0</v>
      </c>
      <c r="BT652" s="13">
        <v>3</v>
      </c>
      <c r="BU652" s="13">
        <v>26</v>
      </c>
      <c r="BV652" s="13">
        <v>0</v>
      </c>
      <c r="BW652" s="13">
        <v>0</v>
      </c>
      <c r="BX652" s="13">
        <v>2</v>
      </c>
      <c r="BY652" s="13">
        <v>0</v>
      </c>
      <c r="BZ652" s="13">
        <v>0</v>
      </c>
      <c r="CA652" s="13">
        <v>0</v>
      </c>
      <c r="CB652" s="23">
        <f t="shared" si="247"/>
        <v>0</v>
      </c>
      <c r="CC652" s="16">
        <v>0.30000000000000004</v>
      </c>
      <c r="CD652" s="16">
        <v>1.4</v>
      </c>
      <c r="CE652" s="16">
        <v>1.6</v>
      </c>
      <c r="CF652" s="24">
        <f t="shared" si="248"/>
        <v>0.02</v>
      </c>
      <c r="CG652" s="24">
        <f t="shared" si="249"/>
        <v>6.8312005597787731E-2</v>
      </c>
      <c r="CH652" s="25">
        <v>7</v>
      </c>
      <c r="CI652" s="16">
        <v>25.5</v>
      </c>
      <c r="CJ652" s="16">
        <v>30.7</v>
      </c>
      <c r="CK652" s="16">
        <v>-2.9</v>
      </c>
      <c r="CL652" s="16">
        <v>0.2</v>
      </c>
      <c r="CM652" s="16">
        <v>2.9</v>
      </c>
      <c r="CN652" s="16">
        <v>-1.3</v>
      </c>
      <c r="CO652" s="16">
        <v>1.8</v>
      </c>
      <c r="CP652" s="26">
        <f t="shared" si="250"/>
        <v>2.2499999999999999E-2</v>
      </c>
      <c r="CQ652" s="26">
        <f t="shared" si="251"/>
        <v>7.6851006297511182E-2</v>
      </c>
      <c r="CR652" s="13">
        <v>1</v>
      </c>
      <c r="CS652" s="13">
        <v>0</v>
      </c>
      <c r="CT652" s="13">
        <v>1</v>
      </c>
      <c r="CU652" s="13">
        <v>0.03</v>
      </c>
      <c r="CV652" s="13">
        <v>-1.24</v>
      </c>
      <c r="CW652" s="13">
        <v>2.54</v>
      </c>
      <c r="CX652" s="13">
        <v>-1.22</v>
      </c>
      <c r="CY652" s="13">
        <v>-2.62</v>
      </c>
      <c r="CZ652" s="13">
        <v>-4.17</v>
      </c>
      <c r="DA652" s="13">
        <v>-6.68</v>
      </c>
      <c r="DB652" s="27">
        <v>-22.72</v>
      </c>
      <c r="DC652" s="27">
        <v>14</v>
      </c>
      <c r="DD652" s="27">
        <v>-36.72</v>
      </c>
      <c r="DE652" s="27">
        <v>-2.11</v>
      </c>
      <c r="DF652" s="27">
        <v>-15.73</v>
      </c>
      <c r="DG652" s="27">
        <v>27.5</v>
      </c>
      <c r="DH652" s="27">
        <v>-43.23</v>
      </c>
      <c r="DI652" s="27">
        <v>-2.48</v>
      </c>
      <c r="DJ652" s="1">
        <v>186</v>
      </c>
      <c r="DK652" s="1"/>
      <c r="DL652" s="1"/>
      <c r="DM652" s="1">
        <v>3.625</v>
      </c>
      <c r="DN652" s="1">
        <v>0</v>
      </c>
      <c r="DO652" s="1">
        <v>0</v>
      </c>
      <c r="DP652" s="16">
        <f t="shared" si="252"/>
        <v>-4.7425531914893622</v>
      </c>
    </row>
    <row r="653" spans="1:120" x14ac:dyDescent="0.2">
      <c r="A653" s="13">
        <v>75</v>
      </c>
      <c r="B653" s="13" t="s">
        <v>2310</v>
      </c>
      <c r="C653" s="13" t="s">
        <v>245</v>
      </c>
      <c r="D653" s="13" t="s">
        <v>246</v>
      </c>
      <c r="E653" s="13" t="s">
        <v>141</v>
      </c>
      <c r="F653" s="1" t="s">
        <v>142</v>
      </c>
      <c r="G653" s="13">
        <v>73</v>
      </c>
      <c r="H653" s="13">
        <v>224</v>
      </c>
      <c r="I653" s="13" t="s">
        <v>150</v>
      </c>
      <c r="J653" s="13">
        <v>2005</v>
      </c>
      <c r="K653" s="13">
        <v>5</v>
      </c>
      <c r="L653" s="13">
        <v>156</v>
      </c>
      <c r="M653" s="1"/>
      <c r="N653" s="1">
        <v>28</v>
      </c>
      <c r="O653" s="13" t="s">
        <v>519</v>
      </c>
      <c r="P653" s="13" t="s">
        <v>2311</v>
      </c>
      <c r="Q653" s="1" t="str">
        <f t="shared" si="230"/>
        <v>STL</v>
      </c>
      <c r="R653" s="13" t="s">
        <v>264</v>
      </c>
      <c r="S653" s="1"/>
      <c r="T653" s="13" t="s">
        <v>154</v>
      </c>
      <c r="U653" s="13">
        <v>81</v>
      </c>
      <c r="V653" s="13">
        <v>6</v>
      </c>
      <c r="W653" s="13">
        <v>6</v>
      </c>
      <c r="X653" s="14">
        <v>3</v>
      </c>
      <c r="Y653" s="13">
        <v>12</v>
      </c>
      <c r="Z653" s="13">
        <v>-3</v>
      </c>
      <c r="AA653" s="1">
        <v>55</v>
      </c>
      <c r="AB653" s="14">
        <v>22</v>
      </c>
      <c r="AC653" s="14">
        <v>16</v>
      </c>
      <c r="AD653" s="15">
        <f t="shared" si="231"/>
        <v>0.10909090909090909</v>
      </c>
      <c r="AE653" s="15">
        <f t="shared" si="232"/>
        <v>6.4516129032258063E-2</v>
      </c>
      <c r="AF653" s="16">
        <v>690.06666666670003</v>
      </c>
      <c r="AG653" s="17">
        <f t="shared" si="233"/>
        <v>8.5193415637864209</v>
      </c>
      <c r="AH653" s="29">
        <v>1049</v>
      </c>
      <c r="AI653" s="17">
        <f t="shared" si="234"/>
        <v>12.950617283950617</v>
      </c>
      <c r="AJ653" s="19">
        <f t="shared" si="235"/>
        <v>0.65783285668894187</v>
      </c>
      <c r="AK653" s="20">
        <f>'Even Strength'!AA653+'Power Play'!R653+'Penalty Kill'!L653</f>
        <v>49.875</v>
      </c>
      <c r="AL653" s="19">
        <f t="shared" si="236"/>
        <v>4.3365375326053357</v>
      </c>
      <c r="AM653" s="15">
        <f>IF(('Even Strength'!BR653+'Power Play'!AK653+'Penalty Kill'!AG653)&gt;0,V653/('Even Strength'!BR653+'Power Play'!AK653+'Penalty Kill'!AG653),0)</f>
        <v>0.375</v>
      </c>
      <c r="AN653" s="15">
        <f>IF(('Even Strength'!BR653+'Power Play'!AK653+'Penalty Kill'!AG653)&gt;0,W653/('Even Strength'!BR653+'Power Play'!AK653+'Penalty Kill'!AG653),0)</f>
        <v>0.375</v>
      </c>
      <c r="AO653" s="15">
        <f t="shared" si="237"/>
        <v>0.75</v>
      </c>
      <c r="AP653" s="13">
        <v>0</v>
      </c>
      <c r="AQ653" s="13">
        <v>0</v>
      </c>
      <c r="AR653" s="21">
        <f t="shared" si="238"/>
        <v>0</v>
      </c>
      <c r="AS653" s="22">
        <v>0</v>
      </c>
      <c r="AT653" s="1"/>
      <c r="AU653" s="1"/>
      <c r="AV653">
        <v>81</v>
      </c>
      <c r="AW653" s="13">
        <v>276</v>
      </c>
      <c r="AX653" s="13">
        <v>14</v>
      </c>
      <c r="AY653" s="13">
        <v>22</v>
      </c>
      <c r="AZ653" s="13">
        <v>6</v>
      </c>
      <c r="BA653" s="13">
        <v>14</v>
      </c>
      <c r="BB653" s="16">
        <f t="shared" si="239"/>
        <v>7.0427977973139289</v>
      </c>
      <c r="BC653" s="17">
        <f t="shared" si="240"/>
        <v>23.997681383440053</v>
      </c>
      <c r="BD653" s="17">
        <f t="shared" si="241"/>
        <v>1.2172736933629011</v>
      </c>
      <c r="BE653" s="17">
        <f t="shared" si="242"/>
        <v>1.9128586609988449</v>
      </c>
      <c r="BF653" s="17">
        <f t="shared" si="243"/>
        <v>0.52168872572695768</v>
      </c>
      <c r="BG653" s="17">
        <f t="shared" si="244"/>
        <v>1.2172736933629011</v>
      </c>
      <c r="BH653" s="13">
        <v>116</v>
      </c>
      <c r="BI653" s="13">
        <v>23</v>
      </c>
      <c r="BJ653" s="13">
        <v>8</v>
      </c>
      <c r="BK653" s="13">
        <v>3</v>
      </c>
      <c r="BL653" s="13">
        <v>0</v>
      </c>
      <c r="BM653" s="13">
        <v>0</v>
      </c>
      <c r="BN653" s="13">
        <f t="shared" si="245"/>
        <v>414</v>
      </c>
      <c r="BO653" s="16">
        <v>-9.1950000000000003</v>
      </c>
      <c r="BP653" s="1"/>
      <c r="BQ653" s="1"/>
      <c r="BR653" s="23" t="str">
        <f t="shared" si="246"/>
        <v xml:space="preserve"> </v>
      </c>
      <c r="BS653" s="1"/>
      <c r="BT653" s="13">
        <v>2</v>
      </c>
      <c r="BU653" s="13">
        <v>21</v>
      </c>
      <c r="BV653" s="13">
        <v>0</v>
      </c>
      <c r="BW653" s="13">
        <v>0</v>
      </c>
      <c r="BX653" s="13">
        <v>1</v>
      </c>
      <c r="BY653" s="13">
        <v>0</v>
      </c>
      <c r="BZ653" s="13">
        <v>0</v>
      </c>
      <c r="CA653" s="13">
        <v>0</v>
      </c>
      <c r="CB653" s="23">
        <f t="shared" si="247"/>
        <v>0</v>
      </c>
      <c r="CC653" s="16">
        <v>0.1</v>
      </c>
      <c r="CD653" s="16">
        <v>0.60000000000000009</v>
      </c>
      <c r="CE653" s="16">
        <v>0.7</v>
      </c>
      <c r="CF653" s="24">
        <f t="shared" si="248"/>
        <v>8.6419753086419745E-3</v>
      </c>
      <c r="CG653" s="24">
        <f t="shared" si="249"/>
        <v>6.0863684668145061E-2</v>
      </c>
      <c r="CH653" s="25">
        <v>1</v>
      </c>
      <c r="CI653" s="16">
        <v>11.8</v>
      </c>
      <c r="CJ653" s="16">
        <v>11.2</v>
      </c>
      <c r="CK653" s="16">
        <v>-5.7</v>
      </c>
      <c r="CL653" s="16">
        <v>-0.1</v>
      </c>
      <c r="CM653" s="16">
        <v>0.9</v>
      </c>
      <c r="CN653" s="16">
        <v>0</v>
      </c>
      <c r="CO653" s="16">
        <v>0.8</v>
      </c>
      <c r="CP653" s="26">
        <f t="shared" si="250"/>
        <v>9.876543209876543E-3</v>
      </c>
      <c r="CQ653" s="26">
        <f t="shared" si="251"/>
        <v>6.9558496763594366E-2</v>
      </c>
      <c r="CR653" s="13">
        <v>0</v>
      </c>
      <c r="CS653" s="13">
        <v>2</v>
      </c>
      <c r="CT653" s="13">
        <v>2</v>
      </c>
      <c r="CU653" s="13">
        <v>0</v>
      </c>
      <c r="CV653" s="13">
        <v>0.65</v>
      </c>
      <c r="CW653" s="13">
        <v>-1.83</v>
      </c>
      <c r="CX653" s="13">
        <v>-2.95</v>
      </c>
      <c r="CY653" s="13">
        <v>0.01</v>
      </c>
      <c r="CZ653" s="13">
        <v>1.27</v>
      </c>
      <c r="DA653" s="13">
        <v>-2.85</v>
      </c>
      <c r="DB653" s="27">
        <v>-68.11</v>
      </c>
      <c r="DC653" s="27">
        <v>11.88</v>
      </c>
      <c r="DD653" s="27">
        <v>-79.989999999999995</v>
      </c>
      <c r="DE653" s="27">
        <v>-6.99</v>
      </c>
      <c r="DF653" s="27">
        <v>-51.54</v>
      </c>
      <c r="DG653" s="27">
        <v>28.66</v>
      </c>
      <c r="DH653" s="27">
        <v>-80.2</v>
      </c>
      <c r="DI653" s="27">
        <v>-7.01</v>
      </c>
      <c r="DJ653" s="1">
        <v>186</v>
      </c>
      <c r="DK653" s="28">
        <v>1</v>
      </c>
      <c r="DL653" s="28" t="s">
        <v>399</v>
      </c>
      <c r="DM653" s="1">
        <v>1.125</v>
      </c>
      <c r="DN653" s="1">
        <v>1.4E-2</v>
      </c>
      <c r="DO653" s="1">
        <v>0</v>
      </c>
      <c r="DP653" s="16">
        <f t="shared" si="252"/>
        <v>-0.42340425531914883</v>
      </c>
    </row>
    <row r="654" spans="1:120" x14ac:dyDescent="0.2">
      <c r="A654" s="13">
        <v>22</v>
      </c>
      <c r="B654" s="13" t="s">
        <v>1118</v>
      </c>
      <c r="C654" s="13" t="s">
        <v>2312</v>
      </c>
      <c r="D654" s="13" t="s">
        <v>122</v>
      </c>
      <c r="E654" s="13" t="s">
        <v>123</v>
      </c>
      <c r="F654" s="1" t="s">
        <v>124</v>
      </c>
      <c r="G654" s="13">
        <v>74</v>
      </c>
      <c r="H654" s="13">
        <v>205</v>
      </c>
      <c r="I654" s="13" t="s">
        <v>150</v>
      </c>
      <c r="J654" s="13">
        <v>2008</v>
      </c>
      <c r="K654" s="13">
        <v>7</v>
      </c>
      <c r="L654" s="13">
        <v>184</v>
      </c>
      <c r="M654" s="1"/>
      <c r="N654" s="1">
        <v>26</v>
      </c>
      <c r="O654" s="13" t="s">
        <v>449</v>
      </c>
      <c r="P654" s="13" t="s">
        <v>2313</v>
      </c>
      <c r="Q654" s="1" t="str">
        <f t="shared" si="230"/>
        <v>COL</v>
      </c>
      <c r="R654" s="13" t="s">
        <v>162</v>
      </c>
      <c r="S654" s="1"/>
      <c r="T654" s="13" t="s">
        <v>173</v>
      </c>
      <c r="U654" s="13">
        <v>59</v>
      </c>
      <c r="V654" s="13">
        <v>5</v>
      </c>
      <c r="W654" s="13">
        <v>15</v>
      </c>
      <c r="X654" s="14">
        <v>9</v>
      </c>
      <c r="Y654" s="13">
        <v>20</v>
      </c>
      <c r="Z654" s="13">
        <v>-1</v>
      </c>
      <c r="AA654" s="1">
        <v>93</v>
      </c>
      <c r="AB654" s="14">
        <v>26</v>
      </c>
      <c r="AC654" s="14">
        <v>58</v>
      </c>
      <c r="AD654" s="15">
        <f t="shared" si="231"/>
        <v>5.3763440860215055E-2</v>
      </c>
      <c r="AE654" s="15">
        <f t="shared" si="232"/>
        <v>2.8248587570621469E-2</v>
      </c>
      <c r="AF654" s="16">
        <v>1011.6</v>
      </c>
      <c r="AG654" s="17">
        <f t="shared" si="233"/>
        <v>17.145762711864407</v>
      </c>
      <c r="AH654" s="29">
        <v>1303</v>
      </c>
      <c r="AI654" s="17">
        <f t="shared" si="234"/>
        <v>22.084745762711865</v>
      </c>
      <c r="AJ654" s="19">
        <f t="shared" si="235"/>
        <v>0.77636224098234841</v>
      </c>
      <c r="AK654" s="20">
        <f>'Even Strength'!AA654+'Power Play'!R654+'Penalty Kill'!L654</f>
        <v>97.058823529411768</v>
      </c>
      <c r="AL654" s="19">
        <f t="shared" si="236"/>
        <v>5.7567510990161184</v>
      </c>
      <c r="AM654" s="15">
        <f>IF(('Even Strength'!BR654+'Power Play'!AK654+'Penalty Kill'!AG654)&gt;0,V654/('Even Strength'!BR654+'Power Play'!AK654+'Penalty Kill'!AG654),0)</f>
        <v>0.12195121951219512</v>
      </c>
      <c r="AN654" s="15">
        <f>IF(('Even Strength'!BR654+'Power Play'!AK654+'Penalty Kill'!AG654)&gt;0,W654/('Even Strength'!BR654+'Power Play'!AK654+'Penalty Kill'!AG654),0)</f>
        <v>0.36585365853658536</v>
      </c>
      <c r="AO654" s="15">
        <f t="shared" si="237"/>
        <v>0.48780487804878048</v>
      </c>
      <c r="AP654" s="13">
        <v>0</v>
      </c>
      <c r="AQ654" s="13">
        <v>0</v>
      </c>
      <c r="AR654" s="21">
        <f t="shared" si="238"/>
        <v>0</v>
      </c>
      <c r="AS654" s="22">
        <v>0</v>
      </c>
      <c r="AT654" s="1"/>
      <c r="AU654" s="1"/>
      <c r="AV654">
        <v>60</v>
      </c>
      <c r="AW654" s="13">
        <v>59</v>
      </c>
      <c r="AX654" s="13">
        <v>76</v>
      </c>
      <c r="AY654" s="13">
        <v>26</v>
      </c>
      <c r="AZ654" s="13">
        <v>17</v>
      </c>
      <c r="BA654" s="13">
        <v>20</v>
      </c>
      <c r="BB654" s="16">
        <f t="shared" si="239"/>
        <v>3.5587188612099641</v>
      </c>
      <c r="BC654" s="17">
        <f t="shared" si="240"/>
        <v>3.499406880189798</v>
      </c>
      <c r="BD654" s="17">
        <f t="shared" si="241"/>
        <v>4.5077105575326222</v>
      </c>
      <c r="BE654" s="17">
        <f t="shared" si="242"/>
        <v>1.5421115065243178</v>
      </c>
      <c r="BF654" s="17">
        <f t="shared" si="243"/>
        <v>1.0083036773428231</v>
      </c>
      <c r="BG654" s="17">
        <f t="shared" si="244"/>
        <v>1.1862396204033214</v>
      </c>
      <c r="BH654" s="13">
        <v>24</v>
      </c>
      <c r="BI654" s="13">
        <v>12</v>
      </c>
      <c r="BJ654" s="13">
        <v>0</v>
      </c>
      <c r="BK654" s="13">
        <v>0</v>
      </c>
      <c r="BL654" s="13">
        <v>0</v>
      </c>
      <c r="BM654" s="13">
        <v>0</v>
      </c>
      <c r="BN654" s="13">
        <f t="shared" si="245"/>
        <v>159</v>
      </c>
      <c r="BO654" s="16">
        <v>-2.4790000000000001</v>
      </c>
      <c r="BP654" s="13">
        <v>1</v>
      </c>
      <c r="BQ654" s="13">
        <v>0</v>
      </c>
      <c r="BR654" s="23">
        <f t="shared" si="246"/>
        <v>0</v>
      </c>
      <c r="BS654" s="13">
        <v>0</v>
      </c>
      <c r="BT654" s="13">
        <v>0</v>
      </c>
      <c r="BU654" s="13">
        <v>17</v>
      </c>
      <c r="BV654" s="13">
        <v>0</v>
      </c>
      <c r="BW654" s="13">
        <v>0</v>
      </c>
      <c r="BX654" s="13">
        <v>1</v>
      </c>
      <c r="BY654" s="13">
        <v>0</v>
      </c>
      <c r="BZ654" s="13">
        <v>0</v>
      </c>
      <c r="CA654" s="13">
        <v>0</v>
      </c>
      <c r="CB654" s="23">
        <f t="shared" si="247"/>
        <v>0</v>
      </c>
      <c r="CC654" s="16">
        <v>1.5</v>
      </c>
      <c r="CD654" s="16">
        <v>2.1</v>
      </c>
      <c r="CE654" s="16">
        <v>3.7</v>
      </c>
      <c r="CF654" s="24">
        <f t="shared" si="248"/>
        <v>6.2711864406779658E-2</v>
      </c>
      <c r="CG654" s="24">
        <f t="shared" si="249"/>
        <v>0.21945432977461449</v>
      </c>
      <c r="CH654" s="25">
        <v>1</v>
      </c>
      <c r="CI654" s="16">
        <v>21.4</v>
      </c>
      <c r="CJ654" s="16">
        <v>20.2</v>
      </c>
      <c r="CK654" s="16">
        <v>1.1000000000000001</v>
      </c>
      <c r="CL654" s="16">
        <v>2.8</v>
      </c>
      <c r="CM654" s="16">
        <v>0.7</v>
      </c>
      <c r="CN654" s="16">
        <v>-0.30000000000000004</v>
      </c>
      <c r="CO654" s="16">
        <v>3.2</v>
      </c>
      <c r="CP654" s="26">
        <f t="shared" si="250"/>
        <v>5.4237288135593226E-2</v>
      </c>
      <c r="CQ654" s="26">
        <f t="shared" si="251"/>
        <v>0.18979833926453143</v>
      </c>
      <c r="CR654" s="13">
        <v>0</v>
      </c>
      <c r="CS654" s="13">
        <v>0</v>
      </c>
      <c r="CT654" s="13">
        <v>1</v>
      </c>
      <c r="CU654" s="13">
        <v>0</v>
      </c>
      <c r="CV654" s="13">
        <v>-0.04</v>
      </c>
      <c r="CW654" s="13">
        <v>-0.06</v>
      </c>
      <c r="CX654" s="13">
        <v>-2.14</v>
      </c>
      <c r="CY654" s="13">
        <v>-0.46</v>
      </c>
      <c r="CZ654" s="13">
        <v>0.32</v>
      </c>
      <c r="DA654" s="13">
        <v>-2.38</v>
      </c>
      <c r="DB654" s="27">
        <v>35.049999999999997</v>
      </c>
      <c r="DC654" s="27">
        <v>-24.42</v>
      </c>
      <c r="DD654" s="27">
        <v>59.48</v>
      </c>
      <c r="DE654" s="27">
        <v>4.0999999999999996</v>
      </c>
      <c r="DF654" s="27">
        <v>15.15</v>
      </c>
      <c r="DG654" s="27">
        <v>-34.729999999999997</v>
      </c>
      <c r="DH654" s="27">
        <v>49.88</v>
      </c>
      <c r="DI654" s="27">
        <v>3.44</v>
      </c>
      <c r="DJ654" s="1">
        <v>186</v>
      </c>
      <c r="DK654" s="1"/>
      <c r="DL654" s="1"/>
      <c r="DM654" s="1">
        <v>0.75</v>
      </c>
      <c r="DN654" s="1">
        <v>0</v>
      </c>
      <c r="DO654" s="1">
        <v>0</v>
      </c>
      <c r="DP654" s="16">
        <f t="shared" si="252"/>
        <v>2.7744680851063834</v>
      </c>
    </row>
    <row r="655" spans="1:120" x14ac:dyDescent="0.2">
      <c r="A655" s="13">
        <v>46</v>
      </c>
      <c r="B655" s="13" t="s">
        <v>2314</v>
      </c>
      <c r="C655" s="13" t="s">
        <v>310</v>
      </c>
      <c r="D655" s="13" t="s">
        <v>311</v>
      </c>
      <c r="E655" s="13" t="s">
        <v>123</v>
      </c>
      <c r="F655" s="1" t="s">
        <v>124</v>
      </c>
      <c r="G655" s="13">
        <v>73</v>
      </c>
      <c r="H655" s="13">
        <v>205</v>
      </c>
      <c r="I655" s="13" t="s">
        <v>150</v>
      </c>
      <c r="J655" s="13">
        <v>2003</v>
      </c>
      <c r="K655" s="13">
        <v>7</v>
      </c>
      <c r="L655" s="13">
        <v>209</v>
      </c>
      <c r="M655" s="1"/>
      <c r="N655" s="1">
        <v>30</v>
      </c>
      <c r="O655" s="13" t="s">
        <v>1931</v>
      </c>
      <c r="P655" s="13" t="s">
        <v>2315</v>
      </c>
      <c r="Q655" s="1" t="str">
        <f t="shared" si="230"/>
        <v>ARI</v>
      </c>
      <c r="R655" s="13" t="s">
        <v>446</v>
      </c>
      <c r="S655" s="1"/>
      <c r="T655" s="13" t="s">
        <v>173</v>
      </c>
      <c r="U655" s="13">
        <v>1</v>
      </c>
      <c r="V655" s="13">
        <v>0</v>
      </c>
      <c r="W655" s="13">
        <v>0</v>
      </c>
      <c r="X655" s="14">
        <v>0</v>
      </c>
      <c r="Y655" s="13">
        <v>0</v>
      </c>
      <c r="Z655" s="13">
        <v>-1</v>
      </c>
      <c r="AA655" s="1">
        <v>3</v>
      </c>
      <c r="AB655" s="14">
        <v>1</v>
      </c>
      <c r="AC655" s="14">
        <v>2</v>
      </c>
      <c r="AD655" s="15">
        <f t="shared" si="231"/>
        <v>0</v>
      </c>
      <c r="AE655" s="15">
        <f t="shared" si="232"/>
        <v>0</v>
      </c>
      <c r="AF655" s="16">
        <v>19.9666666667</v>
      </c>
      <c r="AG655" s="17">
        <f t="shared" si="233"/>
        <v>19.9666666667</v>
      </c>
      <c r="AH655" s="29">
        <v>27</v>
      </c>
      <c r="AI655" s="17">
        <f t="shared" si="234"/>
        <v>27</v>
      </c>
      <c r="AJ655" s="19">
        <f t="shared" si="235"/>
        <v>0.73950617284074072</v>
      </c>
      <c r="AK655" s="20">
        <f>'Even Strength'!AA655+'Power Play'!R655+'Penalty Kill'!L655</f>
        <v>0</v>
      </c>
      <c r="AL655" s="19">
        <f t="shared" si="236"/>
        <v>0</v>
      </c>
      <c r="AM655" s="15">
        <f>IF(('Even Strength'!BR655+'Power Play'!AK655+'Penalty Kill'!AG655)&gt;0,V655/('Even Strength'!BR655+'Power Play'!AK655+'Penalty Kill'!AG655),0)</f>
        <v>0</v>
      </c>
      <c r="AN655" s="15">
        <f>IF(('Even Strength'!BR655+'Power Play'!AK655+'Penalty Kill'!AG655)&gt;0,W655/('Even Strength'!BR655+'Power Play'!AK655+'Penalty Kill'!AG655),0)</f>
        <v>0</v>
      </c>
      <c r="AO655" s="15">
        <f t="shared" si="237"/>
        <v>0</v>
      </c>
      <c r="AP655" s="13">
        <v>0</v>
      </c>
      <c r="AQ655" s="13">
        <v>0</v>
      </c>
      <c r="AR655" s="21">
        <f t="shared" si="238"/>
        <v>0</v>
      </c>
      <c r="AS655" s="22">
        <v>0</v>
      </c>
      <c r="AT655" s="1"/>
      <c r="AU655" s="1"/>
      <c r="AV655">
        <v>4</v>
      </c>
      <c r="AW655" s="13">
        <v>2</v>
      </c>
      <c r="AX655" s="13">
        <v>2</v>
      </c>
      <c r="AY655" s="13">
        <v>1</v>
      </c>
      <c r="AZ655" s="13">
        <v>1</v>
      </c>
      <c r="BA655" s="13">
        <v>2</v>
      </c>
      <c r="BB655" s="16">
        <f t="shared" si="239"/>
        <v>12.020033388961568</v>
      </c>
      <c r="BC655" s="17">
        <f t="shared" si="240"/>
        <v>6.0100166944807842</v>
      </c>
      <c r="BD655" s="17">
        <f t="shared" si="241"/>
        <v>6.0100166944807842</v>
      </c>
      <c r="BE655" s="17">
        <f t="shared" si="242"/>
        <v>3.0050083472403921</v>
      </c>
      <c r="BF655" s="17">
        <f t="shared" si="243"/>
        <v>3.0050083472403921</v>
      </c>
      <c r="BG655" s="17">
        <f t="shared" si="244"/>
        <v>6.0100166944807842</v>
      </c>
      <c r="BH655" s="13">
        <v>0</v>
      </c>
      <c r="BI655" s="13">
        <v>0</v>
      </c>
      <c r="BJ655" s="13">
        <v>0</v>
      </c>
      <c r="BK655" s="13">
        <v>0</v>
      </c>
      <c r="BL655" s="13">
        <v>0</v>
      </c>
      <c r="BM655" s="13">
        <v>0</v>
      </c>
      <c r="BN655" s="13">
        <f t="shared" si="245"/>
        <v>4</v>
      </c>
      <c r="BO655" s="16">
        <v>8.7000000000000008E-2</v>
      </c>
      <c r="BP655" s="1"/>
      <c r="BQ655" s="1"/>
      <c r="BR655" s="23" t="str">
        <f t="shared" si="246"/>
        <v xml:space="preserve"> </v>
      </c>
      <c r="BS655" s="1"/>
      <c r="BT655" s="13">
        <v>0</v>
      </c>
      <c r="BU655" s="13">
        <v>0</v>
      </c>
      <c r="BV655" s="13">
        <v>0</v>
      </c>
      <c r="BW655" s="13">
        <v>0</v>
      </c>
      <c r="BX655" s="13">
        <v>0</v>
      </c>
      <c r="BY655" s="13">
        <v>0</v>
      </c>
      <c r="BZ655" s="13">
        <v>0</v>
      </c>
      <c r="CA655" s="13">
        <v>0</v>
      </c>
      <c r="CB655" s="23">
        <f t="shared" si="247"/>
        <v>0</v>
      </c>
      <c r="CC655" s="16">
        <v>0</v>
      </c>
      <c r="CD655" s="16">
        <v>0</v>
      </c>
      <c r="CE655" s="16">
        <v>-0.1</v>
      </c>
      <c r="CF655" s="24">
        <f t="shared" si="248"/>
        <v>-0.1</v>
      </c>
      <c r="CG655" s="24">
        <f t="shared" si="249"/>
        <v>-0.30050083472403927</v>
      </c>
      <c r="CH655" s="25">
        <v>6</v>
      </c>
      <c r="CI655" s="16">
        <v>0.7</v>
      </c>
      <c r="CJ655" s="16">
        <v>0.7</v>
      </c>
      <c r="CK655" s="16">
        <v>-0.30000000000000004</v>
      </c>
      <c r="CL655" s="16">
        <v>-0.2</v>
      </c>
      <c r="CM655" s="16">
        <v>0</v>
      </c>
      <c r="CN655" s="16">
        <v>0</v>
      </c>
      <c r="CO655" s="16">
        <v>-0.1</v>
      </c>
      <c r="CP655" s="26">
        <f t="shared" si="250"/>
        <v>-0.1</v>
      </c>
      <c r="CQ655" s="26">
        <f t="shared" si="251"/>
        <v>-0.30050083472403927</v>
      </c>
      <c r="CR655" s="13">
        <v>0</v>
      </c>
      <c r="CS655" s="13">
        <v>0</v>
      </c>
      <c r="CT655" s="13">
        <v>0</v>
      </c>
      <c r="CU655" s="13">
        <v>0</v>
      </c>
      <c r="CV655" s="13">
        <v>-0.03</v>
      </c>
      <c r="CW655" s="13">
        <v>0.05</v>
      </c>
      <c r="CX655" s="13">
        <v>0</v>
      </c>
      <c r="CY655" s="13">
        <v>0</v>
      </c>
      <c r="CZ655" s="13">
        <v>-0.22</v>
      </c>
      <c r="DA655" s="13">
        <v>-0.2</v>
      </c>
      <c r="DB655" s="27">
        <v>9.0399999999999991</v>
      </c>
      <c r="DC655" s="27">
        <v>-3.1</v>
      </c>
      <c r="DD655" s="27">
        <v>12.14</v>
      </c>
      <c r="DE655" s="27">
        <v>38.28</v>
      </c>
      <c r="DF655" s="27">
        <v>6.26</v>
      </c>
      <c r="DG655" s="27">
        <v>-3.44</v>
      </c>
      <c r="DH655" s="27">
        <v>9.7100000000000009</v>
      </c>
      <c r="DI655" s="27">
        <v>30.62</v>
      </c>
      <c r="DJ655" s="1">
        <v>6</v>
      </c>
      <c r="DK655" s="1"/>
      <c r="DL655" s="1"/>
      <c r="DM655" s="1">
        <v>1.8000000000000002E-2</v>
      </c>
      <c r="DN655" s="1">
        <v>0</v>
      </c>
      <c r="DO655" s="1">
        <v>0</v>
      </c>
      <c r="DP655" s="16">
        <f t="shared" si="252"/>
        <v>-0.10054907343857242</v>
      </c>
    </row>
    <row r="656" spans="1:120" x14ac:dyDescent="0.2">
      <c r="A656" s="13">
        <v>44</v>
      </c>
      <c r="B656" s="13" t="s">
        <v>2316</v>
      </c>
      <c r="C656" s="13" t="s">
        <v>2317</v>
      </c>
      <c r="D656" s="1"/>
      <c r="E656" s="13" t="s">
        <v>2318</v>
      </c>
      <c r="F656" s="1" t="s">
        <v>2319</v>
      </c>
      <c r="G656" s="13">
        <v>75</v>
      </c>
      <c r="H656" s="13">
        <v>222</v>
      </c>
      <c r="I656" s="13" t="s">
        <v>125</v>
      </c>
      <c r="J656" s="13">
        <v>1998</v>
      </c>
      <c r="K656" s="13">
        <v>1</v>
      </c>
      <c r="L656" s="13">
        <v>19</v>
      </c>
      <c r="M656" s="1"/>
      <c r="N656" s="1">
        <v>34</v>
      </c>
      <c r="O656" s="13" t="s">
        <v>2320</v>
      </c>
      <c r="P656" s="13" t="s">
        <v>2321</v>
      </c>
      <c r="Q656" s="1" t="str">
        <f t="shared" si="230"/>
        <v>LAK</v>
      </c>
      <c r="R656" s="13" t="s">
        <v>206</v>
      </c>
      <c r="S656" s="1"/>
      <c r="T656" s="13" t="s">
        <v>173</v>
      </c>
      <c r="U656" s="13">
        <v>67</v>
      </c>
      <c r="V656" s="13">
        <v>3</v>
      </c>
      <c r="W656" s="13">
        <v>10</v>
      </c>
      <c r="X656" s="14">
        <v>4</v>
      </c>
      <c r="Y656" s="13">
        <v>13</v>
      </c>
      <c r="Z656" s="13">
        <v>10</v>
      </c>
      <c r="AA656" s="1">
        <v>63</v>
      </c>
      <c r="AB656" s="14">
        <v>30</v>
      </c>
      <c r="AC656" s="14">
        <v>36</v>
      </c>
      <c r="AD656" s="15">
        <f t="shared" si="231"/>
        <v>4.7619047619047616E-2</v>
      </c>
      <c r="AE656" s="15">
        <f t="shared" si="232"/>
        <v>2.3255813953488372E-2</v>
      </c>
      <c r="AF656" s="16">
        <v>1361.8833333333</v>
      </c>
      <c r="AG656" s="17">
        <f t="shared" si="233"/>
        <v>20.326616915422388</v>
      </c>
      <c r="AH656" s="29">
        <v>1828</v>
      </c>
      <c r="AI656" s="17">
        <f t="shared" si="234"/>
        <v>27.28358208955224</v>
      </c>
      <c r="AJ656" s="19">
        <f t="shared" si="235"/>
        <v>0.74501276440552522</v>
      </c>
      <c r="AK656" s="20">
        <f>'Even Strength'!AA656+'Power Play'!R656+'Penalty Kill'!L656</f>
        <v>45.571428571428569</v>
      </c>
      <c r="AL656" s="19">
        <f t="shared" si="236"/>
        <v>2.0077238977536851</v>
      </c>
      <c r="AM656" s="15">
        <f>IF(('Even Strength'!BR656+'Power Play'!AK656+'Penalty Kill'!AG656)&gt;0,V656/('Even Strength'!BR656+'Power Play'!AK656+'Penalty Kill'!AG656),0)</f>
        <v>6.5217391304347824E-2</v>
      </c>
      <c r="AN656" s="15">
        <f>IF(('Even Strength'!BR656+'Power Play'!AK656+'Penalty Kill'!AG656)&gt;0,W656/('Even Strength'!BR656+'Power Play'!AK656+'Penalty Kill'!AG656),0)</f>
        <v>0.21739130434782608</v>
      </c>
      <c r="AO656" s="15">
        <f t="shared" si="237"/>
        <v>0.28260869565217389</v>
      </c>
      <c r="AP656" s="13">
        <v>0</v>
      </c>
      <c r="AQ656" s="13">
        <v>0</v>
      </c>
      <c r="AR656" s="21">
        <f t="shared" si="238"/>
        <v>0</v>
      </c>
      <c r="AS656" s="22">
        <v>0</v>
      </c>
      <c r="AT656" s="1"/>
      <c r="AU656" s="1"/>
      <c r="AV656">
        <v>120</v>
      </c>
      <c r="AW656" s="13">
        <v>203</v>
      </c>
      <c r="AX656" s="13">
        <v>83</v>
      </c>
      <c r="AY656" s="13">
        <v>30</v>
      </c>
      <c r="AZ656" s="13">
        <v>34</v>
      </c>
      <c r="BA656" s="13">
        <v>12</v>
      </c>
      <c r="BB656" s="16">
        <f t="shared" si="239"/>
        <v>5.2867964705739672</v>
      </c>
      <c r="BC656" s="17">
        <f t="shared" si="240"/>
        <v>8.9434973627209615</v>
      </c>
      <c r="BD656" s="17">
        <f t="shared" si="241"/>
        <v>3.6567008921469939</v>
      </c>
      <c r="BE656" s="17">
        <f t="shared" si="242"/>
        <v>1.3216991176434918</v>
      </c>
      <c r="BF656" s="17">
        <f t="shared" si="243"/>
        <v>1.4979256666626242</v>
      </c>
      <c r="BG656" s="17">
        <f t="shared" si="244"/>
        <v>0.52867964705739667</v>
      </c>
      <c r="BH656" s="13">
        <v>45</v>
      </c>
      <c r="BI656" s="13">
        <v>20</v>
      </c>
      <c r="BJ656" s="13">
        <v>1</v>
      </c>
      <c r="BK656" s="13">
        <v>0</v>
      </c>
      <c r="BL656" s="13">
        <v>0</v>
      </c>
      <c r="BM656" s="13">
        <v>0</v>
      </c>
      <c r="BN656" s="13">
        <f t="shared" si="245"/>
        <v>332</v>
      </c>
      <c r="BO656" s="16">
        <v>-8.8490000000000002</v>
      </c>
      <c r="BP656" s="1"/>
      <c r="BQ656" s="1"/>
      <c r="BR656" s="23" t="str">
        <f t="shared" si="246"/>
        <v xml:space="preserve"> </v>
      </c>
      <c r="BS656" s="1"/>
      <c r="BT656" s="13">
        <v>0</v>
      </c>
      <c r="BU656" s="13">
        <v>12</v>
      </c>
      <c r="BV656" s="13">
        <v>0</v>
      </c>
      <c r="BW656" s="13">
        <v>0</v>
      </c>
      <c r="BX656" s="13">
        <v>0</v>
      </c>
      <c r="BY656" s="13">
        <v>0</v>
      </c>
      <c r="BZ656" s="13">
        <v>0</v>
      </c>
      <c r="CA656" s="13">
        <v>0</v>
      </c>
      <c r="CB656" s="23">
        <f t="shared" si="247"/>
        <v>0</v>
      </c>
      <c r="CC656" s="16">
        <v>0.1</v>
      </c>
      <c r="CD656" s="16">
        <v>3.9</v>
      </c>
      <c r="CE656" s="16">
        <v>4</v>
      </c>
      <c r="CF656" s="24">
        <f t="shared" si="248"/>
        <v>5.9701492537313432E-2</v>
      </c>
      <c r="CG656" s="24">
        <f t="shared" si="249"/>
        <v>0.17622654901913223</v>
      </c>
      <c r="CH656" s="25">
        <v>5</v>
      </c>
      <c r="CI656" s="16">
        <v>19.5</v>
      </c>
      <c r="CJ656" s="16">
        <v>27.2</v>
      </c>
      <c r="CK656" s="16">
        <v>5.4</v>
      </c>
      <c r="CL656" s="16">
        <v>0.4</v>
      </c>
      <c r="CM656" s="16">
        <v>5.3</v>
      </c>
      <c r="CN656" s="16">
        <v>0</v>
      </c>
      <c r="CO656" s="16">
        <v>5.7</v>
      </c>
      <c r="CP656" s="26">
        <f t="shared" si="250"/>
        <v>8.5074626865671646E-2</v>
      </c>
      <c r="CQ656" s="26">
        <f t="shared" si="251"/>
        <v>0.25112283235226346</v>
      </c>
      <c r="CR656" s="13">
        <v>0</v>
      </c>
      <c r="CS656" s="13">
        <v>1</v>
      </c>
      <c r="CT656" s="13">
        <v>4</v>
      </c>
      <c r="CU656" s="13">
        <v>0</v>
      </c>
      <c r="CV656" s="13">
        <v>-0.57999999999999996</v>
      </c>
      <c r="CW656" s="13">
        <v>-0.30000000000000004</v>
      </c>
      <c r="CX656" s="13">
        <v>-5.29</v>
      </c>
      <c r="CY656" s="13">
        <v>-0.44</v>
      </c>
      <c r="CZ656" s="13">
        <v>-0.01</v>
      </c>
      <c r="DA656" s="13">
        <v>-6.62</v>
      </c>
      <c r="DB656" s="27">
        <v>-57.91</v>
      </c>
      <c r="DC656" s="27">
        <v>52</v>
      </c>
      <c r="DD656" s="27">
        <v>-109.91</v>
      </c>
      <c r="DE656" s="27">
        <v>-5.95</v>
      </c>
      <c r="DF656" s="27">
        <v>-33.44</v>
      </c>
      <c r="DG656" s="27">
        <v>67.489999999999995</v>
      </c>
      <c r="DH656" s="27">
        <v>-100.93</v>
      </c>
      <c r="DI656" s="27">
        <v>-5.46</v>
      </c>
      <c r="DJ656" s="1">
        <v>186</v>
      </c>
      <c r="DK656" s="28">
        <v>15</v>
      </c>
      <c r="DL656" s="28" t="s">
        <v>2322</v>
      </c>
      <c r="DM656" s="1">
        <v>3</v>
      </c>
      <c r="DN656" s="1">
        <v>0.439</v>
      </c>
      <c r="DO656" s="1">
        <v>0</v>
      </c>
      <c r="DP656" s="16">
        <f t="shared" si="252"/>
        <v>0.48723404255319114</v>
      </c>
    </row>
    <row r="657" spans="1:120" x14ac:dyDescent="0.2">
      <c r="A657" s="13">
        <v>12</v>
      </c>
      <c r="B657" s="13" t="s">
        <v>2323</v>
      </c>
      <c r="C657" s="13" t="s">
        <v>1553</v>
      </c>
      <c r="D657" s="1"/>
      <c r="E657" s="13" t="s">
        <v>442</v>
      </c>
      <c r="F657" s="1" t="s">
        <v>443</v>
      </c>
      <c r="G657" s="13">
        <v>74</v>
      </c>
      <c r="H657" s="13">
        <v>190</v>
      </c>
      <c r="I657" s="13" t="s">
        <v>125</v>
      </c>
      <c r="J657" s="13">
        <v>2004</v>
      </c>
      <c r="K657" s="13">
        <v>3</v>
      </c>
      <c r="L657" s="13">
        <v>87</v>
      </c>
      <c r="M657" s="1"/>
      <c r="N657" s="1">
        <v>28</v>
      </c>
      <c r="O657" s="13" t="s">
        <v>1405</v>
      </c>
      <c r="P657" s="13" t="s">
        <v>2324</v>
      </c>
      <c r="Q657" s="1" t="str">
        <f t="shared" si="230"/>
        <v>CHI</v>
      </c>
      <c r="R657" s="13" t="s">
        <v>322</v>
      </c>
      <c r="S657" s="1"/>
      <c r="T657" s="13" t="s">
        <v>146</v>
      </c>
      <c r="U657" s="13">
        <v>4</v>
      </c>
      <c r="V657" s="13">
        <v>0</v>
      </c>
      <c r="W657" s="13">
        <v>1</v>
      </c>
      <c r="X657" s="14">
        <v>0</v>
      </c>
      <c r="Y657" s="13">
        <v>1</v>
      </c>
      <c r="Z657" s="13">
        <v>1</v>
      </c>
      <c r="AA657" s="1">
        <v>3</v>
      </c>
      <c r="AB657" s="14">
        <v>2</v>
      </c>
      <c r="AC657" s="14">
        <v>0</v>
      </c>
      <c r="AD657" s="15">
        <f t="shared" si="231"/>
        <v>0</v>
      </c>
      <c r="AE657" s="15">
        <f t="shared" si="232"/>
        <v>0</v>
      </c>
      <c r="AF657" s="16">
        <v>33.333333333299997</v>
      </c>
      <c r="AG657" s="17">
        <f t="shared" si="233"/>
        <v>8.3333333333249993</v>
      </c>
      <c r="AH657" s="29">
        <v>49</v>
      </c>
      <c r="AI657" s="17">
        <f t="shared" si="234"/>
        <v>12.25</v>
      </c>
      <c r="AJ657" s="19">
        <f t="shared" si="235"/>
        <v>0.68027210884285705</v>
      </c>
      <c r="AK657" s="20">
        <f>'Even Strength'!AA657+'Power Play'!R657+'Penalty Kill'!L657</f>
        <v>0</v>
      </c>
      <c r="AL657" s="19">
        <f t="shared" si="236"/>
        <v>0</v>
      </c>
      <c r="AM657" s="15">
        <f>IF(('Even Strength'!BR657+'Power Play'!AK657+'Penalty Kill'!AG657)&gt;0,V657/('Even Strength'!BR657+'Power Play'!AK657+'Penalty Kill'!AG657),0)</f>
        <v>0</v>
      </c>
      <c r="AN657" s="15">
        <f>IF(('Even Strength'!BR657+'Power Play'!AK657+'Penalty Kill'!AG657)&gt;0,W657/('Even Strength'!BR657+'Power Play'!AK657+'Penalty Kill'!AG657),0)</f>
        <v>1</v>
      </c>
      <c r="AO657" s="15">
        <f t="shared" si="237"/>
        <v>1</v>
      </c>
      <c r="AP657" s="13">
        <v>1</v>
      </c>
      <c r="AQ657" s="13">
        <v>1</v>
      </c>
      <c r="AR657" s="21">
        <f t="shared" si="238"/>
        <v>0.5</v>
      </c>
      <c r="AS657" s="22">
        <v>0.8</v>
      </c>
      <c r="AT657" s="1"/>
      <c r="AU657" s="1"/>
      <c r="AV657">
        <v>7</v>
      </c>
      <c r="AW657" s="13">
        <v>3</v>
      </c>
      <c r="AX657" s="13">
        <v>0</v>
      </c>
      <c r="AY657" s="13">
        <v>2</v>
      </c>
      <c r="AZ657" s="13">
        <v>0</v>
      </c>
      <c r="BA657" s="13">
        <v>3</v>
      </c>
      <c r="BB657" s="16">
        <f t="shared" si="239"/>
        <v>12.600000000012601</v>
      </c>
      <c r="BC657" s="17">
        <f t="shared" si="240"/>
        <v>5.4000000000054005</v>
      </c>
      <c r="BD657" s="17">
        <f t="shared" si="241"/>
        <v>0</v>
      </c>
      <c r="BE657" s="17">
        <f t="shared" si="242"/>
        <v>3.6000000000036003</v>
      </c>
      <c r="BF657" s="17">
        <f t="shared" si="243"/>
        <v>0</v>
      </c>
      <c r="BG657" s="17">
        <f t="shared" si="244"/>
        <v>5.4000000000054005</v>
      </c>
      <c r="BH657" s="13">
        <v>0</v>
      </c>
      <c r="BI657" s="13">
        <v>0</v>
      </c>
      <c r="BJ657" s="13">
        <v>0</v>
      </c>
      <c r="BK657" s="13">
        <v>0</v>
      </c>
      <c r="BL657" s="13">
        <v>0</v>
      </c>
      <c r="BM657" s="13">
        <v>0</v>
      </c>
      <c r="BN657" s="13">
        <f t="shared" si="245"/>
        <v>3</v>
      </c>
      <c r="BO657" s="16">
        <v>1.9420000000000002</v>
      </c>
      <c r="BP657" s="1"/>
      <c r="BQ657" s="1"/>
      <c r="BR657" s="23" t="str">
        <f t="shared" si="246"/>
        <v xml:space="preserve"> </v>
      </c>
      <c r="BS657" s="1"/>
      <c r="BT657" s="13">
        <v>0</v>
      </c>
      <c r="BU657" s="13">
        <v>1</v>
      </c>
      <c r="BV657" s="13">
        <v>0</v>
      </c>
      <c r="BW657" s="13">
        <v>0</v>
      </c>
      <c r="BX657" s="13">
        <v>0</v>
      </c>
      <c r="BY657" s="13">
        <v>0</v>
      </c>
      <c r="BZ657" s="13">
        <v>0</v>
      </c>
      <c r="CA657" s="13">
        <v>0</v>
      </c>
      <c r="CB657" s="23">
        <f t="shared" si="247"/>
        <v>0</v>
      </c>
      <c r="CC657" s="16">
        <v>0</v>
      </c>
      <c r="CD657" s="16">
        <v>0.1</v>
      </c>
      <c r="CE657" s="16">
        <v>0.1</v>
      </c>
      <c r="CF657" s="24">
        <f t="shared" si="248"/>
        <v>2.5000000000000001E-2</v>
      </c>
      <c r="CG657" s="24">
        <f t="shared" si="249"/>
        <v>0.18000000000018002</v>
      </c>
      <c r="CH657" s="25">
        <v>4</v>
      </c>
      <c r="CI657" s="16">
        <v>0.4</v>
      </c>
      <c r="CJ657" s="16">
        <v>0.4</v>
      </c>
      <c r="CK657" s="16">
        <v>0.9</v>
      </c>
      <c r="CL657" s="16">
        <v>0.1</v>
      </c>
      <c r="CM657" s="16">
        <v>0.1</v>
      </c>
      <c r="CN657" s="16">
        <v>0</v>
      </c>
      <c r="CO657" s="16">
        <v>0.30000000000000004</v>
      </c>
      <c r="CP657" s="26">
        <f t="shared" si="250"/>
        <v>7.5000000000000011E-2</v>
      </c>
      <c r="CQ657" s="26">
        <f t="shared" si="251"/>
        <v>0.54000000000054016</v>
      </c>
      <c r="CR657" s="13">
        <v>0</v>
      </c>
      <c r="CS657" s="13">
        <v>0</v>
      </c>
      <c r="CT657" s="13">
        <v>0</v>
      </c>
      <c r="CU657" s="13">
        <v>0</v>
      </c>
      <c r="CV657" s="13">
        <v>0.25</v>
      </c>
      <c r="CW657" s="13">
        <v>0.11</v>
      </c>
      <c r="CX657" s="13">
        <v>0</v>
      </c>
      <c r="CY657" s="13">
        <v>0</v>
      </c>
      <c r="CZ657" s="13">
        <v>-0.37</v>
      </c>
      <c r="DA657" s="13">
        <v>-0.01</v>
      </c>
      <c r="DB657" s="27">
        <v>0.28000000000000003</v>
      </c>
      <c r="DC657" s="27">
        <v>-7.5</v>
      </c>
      <c r="DD657" s="27">
        <v>7.78</v>
      </c>
      <c r="DE657" s="27">
        <v>13.34</v>
      </c>
      <c r="DF657" s="27">
        <v>1.26</v>
      </c>
      <c r="DG657" s="27">
        <v>-2.7</v>
      </c>
      <c r="DH657" s="27">
        <v>3.95</v>
      </c>
      <c r="DI657" s="27">
        <v>6.77</v>
      </c>
      <c r="DJ657" s="1">
        <v>9</v>
      </c>
      <c r="DK657" s="1"/>
      <c r="DL657" s="1"/>
      <c r="DM657" s="1">
        <v>3.1E-2</v>
      </c>
      <c r="DN657" s="1">
        <v>0</v>
      </c>
      <c r="DO657" s="1">
        <v>0</v>
      </c>
      <c r="DP657" s="16">
        <f t="shared" si="252"/>
        <v>0.2906657515442691</v>
      </c>
    </row>
    <row r="658" spans="1:120" x14ac:dyDescent="0.2">
      <c r="A658" s="13">
        <v>8</v>
      </c>
      <c r="B658" s="13" t="s">
        <v>2325</v>
      </c>
      <c r="C658" s="13" t="s">
        <v>2326</v>
      </c>
      <c r="D658" s="13" t="s">
        <v>187</v>
      </c>
      <c r="E658" s="13" t="s">
        <v>141</v>
      </c>
      <c r="F658" s="1" t="s">
        <v>142</v>
      </c>
      <c r="G658" s="13">
        <v>76</v>
      </c>
      <c r="H658" s="13">
        <v>217</v>
      </c>
      <c r="I658" s="13" t="s">
        <v>125</v>
      </c>
      <c r="J658" s="13">
        <v>2012</v>
      </c>
      <c r="K658" s="13">
        <v>1</v>
      </c>
      <c r="L658" s="13">
        <v>4</v>
      </c>
      <c r="M658" s="13" t="s">
        <v>159</v>
      </c>
      <c r="N658" s="1">
        <v>21</v>
      </c>
      <c r="O658" s="13" t="s">
        <v>2327</v>
      </c>
      <c r="P658" s="13" t="s">
        <v>2328</v>
      </c>
      <c r="Q658" s="1" t="str">
        <f t="shared" si="230"/>
        <v>NYI</v>
      </c>
      <c r="R658" s="13" t="s">
        <v>287</v>
      </c>
      <c r="S658" s="1"/>
      <c r="T658" s="13" t="s">
        <v>173</v>
      </c>
      <c r="U658" s="13">
        <v>8</v>
      </c>
      <c r="V658" s="13">
        <v>0</v>
      </c>
      <c r="W658" s="13">
        <v>1</v>
      </c>
      <c r="X658" s="14">
        <v>0</v>
      </c>
      <c r="Y658" s="13">
        <v>1</v>
      </c>
      <c r="Z658" s="13">
        <v>1</v>
      </c>
      <c r="AA658" s="1">
        <v>4</v>
      </c>
      <c r="AB658" s="14">
        <v>4</v>
      </c>
      <c r="AC658" s="14">
        <v>3</v>
      </c>
      <c r="AD658" s="15">
        <f t="shared" si="231"/>
        <v>0</v>
      </c>
      <c r="AE658" s="15">
        <f t="shared" si="232"/>
        <v>0</v>
      </c>
      <c r="AF658" s="16">
        <v>113.3833333333</v>
      </c>
      <c r="AG658" s="17">
        <f t="shared" si="233"/>
        <v>14.1729166666625</v>
      </c>
      <c r="AH658" s="29">
        <v>154</v>
      </c>
      <c r="AI658" s="17">
        <f t="shared" si="234"/>
        <v>19.25</v>
      </c>
      <c r="AJ658" s="19">
        <f t="shared" si="235"/>
        <v>0.73625541125519478</v>
      </c>
      <c r="AK658" s="20">
        <f>'Even Strength'!AA658+'Power Play'!R658+'Penalty Kill'!L658</f>
        <v>0</v>
      </c>
      <c r="AL658" s="19">
        <f t="shared" si="236"/>
        <v>0</v>
      </c>
      <c r="AM658" s="15">
        <f>IF(('Even Strength'!BR658+'Power Play'!AK658+'Penalty Kill'!AG658)&gt;0,V658/('Even Strength'!BR658+'Power Play'!AK658+'Penalty Kill'!AG658),0)</f>
        <v>0</v>
      </c>
      <c r="AN658" s="15">
        <f>IF(('Even Strength'!BR658+'Power Play'!AK658+'Penalty Kill'!AG658)&gt;0,W658/('Even Strength'!BR658+'Power Play'!AK658+'Penalty Kill'!AG658),0)</f>
        <v>0.16666666666666666</v>
      </c>
      <c r="AO658" s="15">
        <f t="shared" si="237"/>
        <v>0.16666666666666666</v>
      </c>
      <c r="AP658" s="13">
        <v>0</v>
      </c>
      <c r="AQ658" s="13">
        <v>0</v>
      </c>
      <c r="AR658" s="21">
        <f t="shared" si="238"/>
        <v>0</v>
      </c>
      <c r="AS658" s="22">
        <v>0</v>
      </c>
      <c r="AT658" s="1"/>
      <c r="AU658" s="1"/>
      <c r="AV658">
        <v>9</v>
      </c>
      <c r="AW658" s="13">
        <v>14</v>
      </c>
      <c r="AX658" s="13">
        <v>8</v>
      </c>
      <c r="AY658" s="13">
        <v>4</v>
      </c>
      <c r="AZ658" s="13">
        <v>2</v>
      </c>
      <c r="BA658" s="13">
        <v>0</v>
      </c>
      <c r="BB658" s="16">
        <f t="shared" si="239"/>
        <v>4.762604733207338</v>
      </c>
      <c r="BC658" s="17">
        <f t="shared" si="240"/>
        <v>7.4084962516558601</v>
      </c>
      <c r="BD658" s="17">
        <f t="shared" si="241"/>
        <v>4.2334264295176345</v>
      </c>
      <c r="BE658" s="17">
        <f t="shared" si="242"/>
        <v>2.1167132147588172</v>
      </c>
      <c r="BF658" s="17">
        <f t="shared" si="243"/>
        <v>1.0583566073794086</v>
      </c>
      <c r="BG658" s="17">
        <f t="shared" si="244"/>
        <v>0</v>
      </c>
      <c r="BH658" s="13">
        <v>6</v>
      </c>
      <c r="BI658" s="13">
        <v>3</v>
      </c>
      <c r="BJ658" s="13">
        <v>0</v>
      </c>
      <c r="BK658" s="13">
        <v>0</v>
      </c>
      <c r="BL658" s="13">
        <v>0</v>
      </c>
      <c r="BM658" s="13">
        <v>0</v>
      </c>
      <c r="BN658" s="13">
        <f t="shared" si="245"/>
        <v>28</v>
      </c>
      <c r="BO658" s="16">
        <v>-0.48899999999999999</v>
      </c>
      <c r="BP658" s="1"/>
      <c r="BQ658" s="1"/>
      <c r="BR658" s="23" t="str">
        <f t="shared" si="246"/>
        <v xml:space="preserve"> </v>
      </c>
      <c r="BS658" s="1"/>
      <c r="BT658" s="13">
        <v>0</v>
      </c>
      <c r="BU658" s="13">
        <v>1</v>
      </c>
      <c r="BV658" s="13">
        <v>0</v>
      </c>
      <c r="BW658" s="13">
        <v>0</v>
      </c>
      <c r="BX658" s="13">
        <v>0</v>
      </c>
      <c r="BY658" s="13">
        <v>0</v>
      </c>
      <c r="BZ658" s="13">
        <v>0</v>
      </c>
      <c r="CA658" s="13">
        <v>0</v>
      </c>
      <c r="CB658" s="23">
        <f t="shared" si="247"/>
        <v>0</v>
      </c>
      <c r="CC658" s="16">
        <v>0</v>
      </c>
      <c r="CD658" s="16">
        <v>0.30000000000000004</v>
      </c>
      <c r="CE658" s="16">
        <v>0.30000000000000004</v>
      </c>
      <c r="CF658" s="24">
        <f t="shared" si="248"/>
        <v>3.7500000000000006E-2</v>
      </c>
      <c r="CG658" s="24">
        <f t="shared" si="249"/>
        <v>0.15875349110691131</v>
      </c>
      <c r="CH658" s="25">
        <v>2</v>
      </c>
      <c r="CI658" s="16">
        <v>2.4</v>
      </c>
      <c r="CJ658" s="16">
        <v>3.1</v>
      </c>
      <c r="CK658" s="16">
        <v>0.60000000000000009</v>
      </c>
      <c r="CL658" s="16">
        <v>-0.2</v>
      </c>
      <c r="CM658" s="16">
        <v>0.5</v>
      </c>
      <c r="CN658" s="16">
        <v>0</v>
      </c>
      <c r="CO658" s="16">
        <v>0.30000000000000004</v>
      </c>
      <c r="CP658" s="26">
        <f t="shared" si="250"/>
        <v>3.7500000000000006E-2</v>
      </c>
      <c r="CQ658" s="26">
        <f t="shared" si="251"/>
        <v>0.15875349110691131</v>
      </c>
      <c r="CR658" s="13">
        <v>0</v>
      </c>
      <c r="CS658" s="13">
        <v>0</v>
      </c>
      <c r="CT658" s="13">
        <v>0</v>
      </c>
      <c r="CU658" s="13">
        <v>0</v>
      </c>
      <c r="CV658" s="13">
        <v>0.2</v>
      </c>
      <c r="CW658" s="13">
        <v>-0.27</v>
      </c>
      <c r="CX658" s="13">
        <v>-0.36</v>
      </c>
      <c r="CY658" s="13">
        <v>-0.52</v>
      </c>
      <c r="CZ658" s="13">
        <v>-0.2</v>
      </c>
      <c r="DA658" s="13">
        <v>-1.1499999999999999</v>
      </c>
      <c r="DB658" s="27">
        <v>-13.44</v>
      </c>
      <c r="DC658" s="27">
        <v>7.62</v>
      </c>
      <c r="DD658" s="27">
        <v>-21.06</v>
      </c>
      <c r="DE658" s="27">
        <v>-11.38</v>
      </c>
      <c r="DF658" s="27">
        <v>-6.5</v>
      </c>
      <c r="DG658" s="27">
        <v>7.27</v>
      </c>
      <c r="DH658" s="27">
        <v>-13.77</v>
      </c>
      <c r="DI658" s="27">
        <v>-7.44</v>
      </c>
      <c r="DJ658" s="1">
        <v>22</v>
      </c>
      <c r="DK658" s="1"/>
      <c r="DL658" s="1"/>
      <c r="DM658" s="1">
        <v>0.38</v>
      </c>
      <c r="DN658" s="1">
        <v>0</v>
      </c>
      <c r="DO658" s="1">
        <v>2.35</v>
      </c>
      <c r="DP658" s="16">
        <f t="shared" si="252"/>
        <v>-0.37009837565774417</v>
      </c>
    </row>
    <row r="659" spans="1:120" x14ac:dyDescent="0.2">
      <c r="A659" s="13">
        <v>59</v>
      </c>
      <c r="B659" s="13" t="s">
        <v>668</v>
      </c>
      <c r="C659" s="13" t="s">
        <v>2329</v>
      </c>
      <c r="D659" s="13" t="s">
        <v>187</v>
      </c>
      <c r="E659" s="13" t="s">
        <v>141</v>
      </c>
      <c r="F659" s="1" t="s">
        <v>142</v>
      </c>
      <c r="G659" s="13">
        <v>73</v>
      </c>
      <c r="H659" s="13">
        <v>190</v>
      </c>
      <c r="I659" s="13" t="s">
        <v>125</v>
      </c>
      <c r="J659" s="13">
        <v>2010</v>
      </c>
      <c r="K659" s="13">
        <v>3</v>
      </c>
      <c r="L659" s="13">
        <v>64</v>
      </c>
      <c r="M659" s="1"/>
      <c r="N659" s="1">
        <v>22</v>
      </c>
      <c r="O659" s="13" t="s">
        <v>1161</v>
      </c>
      <c r="P659" s="13" t="s">
        <v>2328</v>
      </c>
      <c r="Q659" s="1" t="str">
        <f t="shared" si="230"/>
        <v>CGY</v>
      </c>
      <c r="R659" s="13" t="s">
        <v>270</v>
      </c>
      <c r="S659" s="1"/>
      <c r="T659" s="13" t="s">
        <v>146</v>
      </c>
      <c r="U659" s="13">
        <v>4</v>
      </c>
      <c r="V659" s="13">
        <v>0</v>
      </c>
      <c r="W659" s="13">
        <v>0</v>
      </c>
      <c r="X659" s="14">
        <v>0</v>
      </c>
      <c r="Y659" s="13">
        <v>0</v>
      </c>
      <c r="Z659" s="13">
        <v>-3</v>
      </c>
      <c r="AA659" s="1">
        <v>3</v>
      </c>
      <c r="AB659" s="14">
        <v>6</v>
      </c>
      <c r="AC659" s="14">
        <v>2</v>
      </c>
      <c r="AD659" s="15">
        <f t="shared" si="231"/>
        <v>0</v>
      </c>
      <c r="AE659" s="15">
        <f t="shared" si="232"/>
        <v>0</v>
      </c>
      <c r="AF659" s="16">
        <v>32.35</v>
      </c>
      <c r="AG659" s="17">
        <f t="shared" si="233"/>
        <v>8.0875000000000004</v>
      </c>
      <c r="AH659" s="29">
        <v>48</v>
      </c>
      <c r="AI659" s="17">
        <f t="shared" si="234"/>
        <v>12</v>
      </c>
      <c r="AJ659" s="19">
        <f t="shared" si="235"/>
        <v>0.67395833333333333</v>
      </c>
      <c r="AK659" s="20">
        <f>'Even Strength'!AA659+'Power Play'!R659+'Penalty Kill'!L659</f>
        <v>0</v>
      </c>
      <c r="AL659" s="19">
        <f t="shared" si="236"/>
        <v>0</v>
      </c>
      <c r="AM659" s="15">
        <f>IF(('Even Strength'!BR659+'Power Play'!AK659+'Penalty Kill'!AG659)&gt;0,V659/('Even Strength'!BR659+'Power Play'!AK659+'Penalty Kill'!AG659),0)</f>
        <v>0</v>
      </c>
      <c r="AN659" s="15">
        <f>IF(('Even Strength'!BR659+'Power Play'!AK659+'Penalty Kill'!AG659)&gt;0,W659/('Even Strength'!BR659+'Power Play'!AK659+'Penalty Kill'!AG659),0)</f>
        <v>0</v>
      </c>
      <c r="AO659" s="15">
        <f t="shared" si="237"/>
        <v>0</v>
      </c>
      <c r="AP659" s="13">
        <v>6</v>
      </c>
      <c r="AQ659" s="13">
        <v>23</v>
      </c>
      <c r="AR659" s="21">
        <f t="shared" si="238"/>
        <v>0.20689655172413793</v>
      </c>
      <c r="AS659" s="22">
        <v>11.5</v>
      </c>
      <c r="AT659" s="1"/>
      <c r="AU659" s="1"/>
      <c r="AV659">
        <v>0</v>
      </c>
      <c r="AW659" s="13">
        <v>1</v>
      </c>
      <c r="AX659" s="13">
        <v>3</v>
      </c>
      <c r="AY659" s="13">
        <v>6</v>
      </c>
      <c r="AZ659" s="13">
        <v>0</v>
      </c>
      <c r="BA659" s="13">
        <v>0</v>
      </c>
      <c r="BB659" s="16">
        <f t="shared" si="239"/>
        <v>0</v>
      </c>
      <c r="BC659" s="17">
        <f t="shared" si="240"/>
        <v>1.8547140649149922</v>
      </c>
      <c r="BD659" s="17">
        <f t="shared" si="241"/>
        <v>5.5641421947449761</v>
      </c>
      <c r="BE659" s="17">
        <f t="shared" si="242"/>
        <v>11.128284389489952</v>
      </c>
      <c r="BF659" s="17">
        <f t="shared" si="243"/>
        <v>0</v>
      </c>
      <c r="BG659" s="17">
        <f t="shared" si="244"/>
        <v>0</v>
      </c>
      <c r="BH659" s="13">
        <v>0</v>
      </c>
      <c r="BI659" s="13">
        <v>0</v>
      </c>
      <c r="BJ659" s="13">
        <v>0</v>
      </c>
      <c r="BK659" s="13">
        <v>0</v>
      </c>
      <c r="BL659" s="13">
        <v>0</v>
      </c>
      <c r="BM659" s="13">
        <v>0</v>
      </c>
      <c r="BN659" s="13">
        <f t="shared" si="245"/>
        <v>4</v>
      </c>
      <c r="BO659" s="16">
        <v>-5.6000000000000001E-2</v>
      </c>
      <c r="BP659" s="1"/>
      <c r="BQ659" s="1"/>
      <c r="BR659" s="23" t="str">
        <f t="shared" si="246"/>
        <v xml:space="preserve"> </v>
      </c>
      <c r="BS659" s="1"/>
      <c r="BT659" s="13">
        <v>0</v>
      </c>
      <c r="BU659" s="13">
        <v>0</v>
      </c>
      <c r="BV659" s="13">
        <v>0</v>
      </c>
      <c r="BW659" s="13">
        <v>0</v>
      </c>
      <c r="BX659" s="13">
        <v>0</v>
      </c>
      <c r="BY659" s="13">
        <v>0</v>
      </c>
      <c r="BZ659" s="13">
        <v>0</v>
      </c>
      <c r="CA659" s="13">
        <v>0</v>
      </c>
      <c r="CB659" s="23">
        <f t="shared" si="247"/>
        <v>0</v>
      </c>
      <c r="CC659" s="16">
        <v>-0.1</v>
      </c>
      <c r="CD659" s="16">
        <v>-0.1</v>
      </c>
      <c r="CE659" s="16">
        <v>-0.2</v>
      </c>
      <c r="CF659" s="24">
        <f t="shared" si="248"/>
        <v>-0.05</v>
      </c>
      <c r="CG659" s="24">
        <f t="shared" si="249"/>
        <v>-0.37094281298299847</v>
      </c>
      <c r="CH659" s="25">
        <v>2</v>
      </c>
      <c r="CI659" s="16">
        <v>0.8</v>
      </c>
      <c r="CJ659" s="16">
        <v>0.8</v>
      </c>
      <c r="CK659" s="16">
        <v>-3.1</v>
      </c>
      <c r="CL659" s="16">
        <v>-0.4</v>
      </c>
      <c r="CM659" s="16">
        <v>-0.2</v>
      </c>
      <c r="CN659" s="16">
        <v>0</v>
      </c>
      <c r="CO659" s="16">
        <v>-0.60000000000000009</v>
      </c>
      <c r="CP659" s="26">
        <f t="shared" si="250"/>
        <v>-0.15000000000000002</v>
      </c>
      <c r="CQ659" s="26">
        <f t="shared" si="251"/>
        <v>-1.1128284389489955</v>
      </c>
      <c r="CR659" s="13">
        <v>0</v>
      </c>
      <c r="CS659" s="13">
        <v>0</v>
      </c>
      <c r="CT659" s="13">
        <v>0</v>
      </c>
      <c r="CU659" s="13">
        <v>-0.1</v>
      </c>
      <c r="CV659" s="13">
        <v>-0.09</v>
      </c>
      <c r="CW659" s="13">
        <v>0.1</v>
      </c>
      <c r="CX659" s="13">
        <v>0</v>
      </c>
      <c r="CY659" s="13">
        <v>0</v>
      </c>
      <c r="CZ659" s="13">
        <v>-0.26</v>
      </c>
      <c r="DA659" s="13">
        <v>-0.35</v>
      </c>
      <c r="DB659" s="27">
        <v>6.54</v>
      </c>
      <c r="DC659" s="27">
        <v>5.56</v>
      </c>
      <c r="DD659" s="27">
        <v>0.98</v>
      </c>
      <c r="DE659" s="27">
        <v>1.87</v>
      </c>
      <c r="DF659" s="27">
        <v>-0.03</v>
      </c>
      <c r="DG659" s="27">
        <v>4.01</v>
      </c>
      <c r="DH659" s="27">
        <v>-4.04</v>
      </c>
      <c r="DI659" s="27">
        <v>-7.68</v>
      </c>
      <c r="DJ659" s="1">
        <v>11</v>
      </c>
      <c r="DK659" s="1"/>
      <c r="DL659" s="1"/>
      <c r="DM659" s="1">
        <v>5.2999999999999999E-2</v>
      </c>
      <c r="DN659" s="1">
        <v>0</v>
      </c>
      <c r="DO659" s="1">
        <v>0.28500000000000003</v>
      </c>
      <c r="DP659" s="16">
        <f t="shared" si="252"/>
        <v>-0.64355982612674456</v>
      </c>
    </row>
    <row r="660" spans="1:120" x14ac:dyDescent="0.2">
      <c r="A660" s="13">
        <v>23</v>
      </c>
      <c r="B660" s="13" t="s">
        <v>2330</v>
      </c>
      <c r="C660" s="13" t="s">
        <v>2326</v>
      </c>
      <c r="D660" s="13" t="s">
        <v>187</v>
      </c>
      <c r="E660" s="13" t="s">
        <v>141</v>
      </c>
      <c r="F660" s="1" t="s">
        <v>142</v>
      </c>
      <c r="G660" s="13">
        <v>73</v>
      </c>
      <c r="H660" s="13">
        <v>185</v>
      </c>
      <c r="I660" s="13" t="s">
        <v>150</v>
      </c>
      <c r="J660" s="13">
        <v>2014</v>
      </c>
      <c r="K660" s="13">
        <v>1</v>
      </c>
      <c r="L660" s="13">
        <v>2</v>
      </c>
      <c r="M660" s="13" t="s">
        <v>159</v>
      </c>
      <c r="N660" s="1">
        <v>19</v>
      </c>
      <c r="O660" s="13" t="s">
        <v>374</v>
      </c>
      <c r="P660" s="13" t="s">
        <v>2328</v>
      </c>
      <c r="Q660" s="1" t="str">
        <f t="shared" si="230"/>
        <v>BUF</v>
      </c>
      <c r="R660" s="13" t="s">
        <v>238</v>
      </c>
      <c r="S660" s="1"/>
      <c r="T660" s="13" t="s">
        <v>146</v>
      </c>
      <c r="U660" s="13">
        <v>9</v>
      </c>
      <c r="V660" s="13">
        <v>0</v>
      </c>
      <c r="W660" s="13">
        <v>1</v>
      </c>
      <c r="X660" s="14">
        <v>0</v>
      </c>
      <c r="Y660" s="13">
        <v>1</v>
      </c>
      <c r="Z660" s="13">
        <v>-1</v>
      </c>
      <c r="AA660" s="1">
        <v>3</v>
      </c>
      <c r="AB660" s="14">
        <v>0</v>
      </c>
      <c r="AC660" s="14">
        <v>3</v>
      </c>
      <c r="AD660" s="15">
        <f t="shared" si="231"/>
        <v>0</v>
      </c>
      <c r="AE660" s="15">
        <f t="shared" si="232"/>
        <v>0</v>
      </c>
      <c r="AF660" s="16">
        <v>93.266666666700004</v>
      </c>
      <c r="AG660" s="17">
        <f t="shared" si="233"/>
        <v>10.362962962966668</v>
      </c>
      <c r="AH660" s="29">
        <v>111</v>
      </c>
      <c r="AI660" s="17">
        <f t="shared" si="234"/>
        <v>12.333333333333334</v>
      </c>
      <c r="AJ660" s="19">
        <f t="shared" si="235"/>
        <v>0.84024024024054056</v>
      </c>
      <c r="AK660" s="20">
        <f>'Even Strength'!AA660+'Power Play'!R660+'Penalty Kill'!L660</f>
        <v>0</v>
      </c>
      <c r="AL660" s="19">
        <f t="shared" si="236"/>
        <v>0</v>
      </c>
      <c r="AM660" s="15">
        <f>IF(('Even Strength'!BR660+'Power Play'!AK660+'Penalty Kill'!AG660)&gt;0,V660/('Even Strength'!BR660+'Power Play'!AK660+'Penalty Kill'!AG660),0)</f>
        <v>0</v>
      </c>
      <c r="AN660" s="15">
        <f>IF(('Even Strength'!BR660+'Power Play'!AK660+'Penalty Kill'!AG660)&gt;0,W660/('Even Strength'!BR660+'Power Play'!AK660+'Penalty Kill'!AG660),0)</f>
        <v>1</v>
      </c>
      <c r="AO660" s="15">
        <f t="shared" si="237"/>
        <v>1</v>
      </c>
      <c r="AP660" s="13">
        <v>21</v>
      </c>
      <c r="AQ660" s="13">
        <v>65</v>
      </c>
      <c r="AR660" s="21">
        <f t="shared" si="238"/>
        <v>0.2441860465116279</v>
      </c>
      <c r="AS660" s="22">
        <v>16.899999999999999</v>
      </c>
      <c r="AT660" s="1"/>
      <c r="AU660" s="1"/>
      <c r="AV660">
        <v>9</v>
      </c>
      <c r="AW660" s="13">
        <v>3</v>
      </c>
      <c r="AX660" s="13">
        <v>5</v>
      </c>
      <c r="AY660" s="13">
        <v>0</v>
      </c>
      <c r="AZ660" s="13">
        <v>1</v>
      </c>
      <c r="BA660" s="13">
        <v>2</v>
      </c>
      <c r="BB660" s="16">
        <f t="shared" si="239"/>
        <v>5.7898498927784887</v>
      </c>
      <c r="BC660" s="17">
        <f t="shared" si="240"/>
        <v>1.9299499642594959</v>
      </c>
      <c r="BD660" s="17">
        <f t="shared" si="241"/>
        <v>3.2165832737658269</v>
      </c>
      <c r="BE660" s="17">
        <f t="shared" si="242"/>
        <v>0</v>
      </c>
      <c r="BF660" s="17">
        <f t="shared" si="243"/>
        <v>0.64331665475316524</v>
      </c>
      <c r="BG660" s="17">
        <f t="shared" si="244"/>
        <v>1.2866333095063305</v>
      </c>
      <c r="BH660" s="13">
        <v>2</v>
      </c>
      <c r="BI660" s="13">
        <v>1</v>
      </c>
      <c r="BJ660" s="13">
        <v>0</v>
      </c>
      <c r="BK660" s="13">
        <v>0</v>
      </c>
      <c r="BL660" s="13">
        <v>0</v>
      </c>
      <c r="BM660" s="13">
        <v>0</v>
      </c>
      <c r="BN660" s="13">
        <f t="shared" si="245"/>
        <v>10</v>
      </c>
      <c r="BO660" s="16">
        <v>0.83799999999999997</v>
      </c>
      <c r="BP660" s="1"/>
      <c r="BQ660" s="1"/>
      <c r="BR660" s="23" t="str">
        <f t="shared" si="246"/>
        <v xml:space="preserve"> </v>
      </c>
      <c r="BS660" s="1"/>
      <c r="BT660" s="13">
        <v>0</v>
      </c>
      <c r="BU660" s="13">
        <v>2</v>
      </c>
      <c r="BV660" s="13">
        <v>0</v>
      </c>
      <c r="BW660" s="13">
        <v>0</v>
      </c>
      <c r="BX660" s="13">
        <v>0</v>
      </c>
      <c r="BY660" s="13">
        <v>0</v>
      </c>
      <c r="BZ660" s="13">
        <v>0</v>
      </c>
      <c r="CA660" s="13">
        <v>0</v>
      </c>
      <c r="CB660" s="23">
        <f t="shared" si="247"/>
        <v>0</v>
      </c>
      <c r="CC660" s="16">
        <v>-0.1</v>
      </c>
      <c r="CD660" s="16">
        <v>0.1</v>
      </c>
      <c r="CE660" s="16">
        <v>-0.1</v>
      </c>
      <c r="CF660" s="24">
        <f t="shared" si="248"/>
        <v>-1.1111111111111112E-2</v>
      </c>
      <c r="CG660" s="24">
        <f t="shared" si="249"/>
        <v>-6.4331665475316532E-2</v>
      </c>
      <c r="CH660" s="25">
        <v>3</v>
      </c>
      <c r="CI660" s="16">
        <v>1.2</v>
      </c>
      <c r="CJ660" s="16">
        <v>1.1000000000000001</v>
      </c>
      <c r="CK660" s="16">
        <v>-0.30000000000000004</v>
      </c>
      <c r="CL660" s="16">
        <v>-0.2</v>
      </c>
      <c r="CM660" s="16">
        <v>0.1</v>
      </c>
      <c r="CN660" s="16">
        <v>0</v>
      </c>
      <c r="CO660" s="16">
        <v>-0.1</v>
      </c>
      <c r="CP660" s="26">
        <f t="shared" si="250"/>
        <v>-1.1111111111111112E-2</v>
      </c>
      <c r="CQ660" s="26">
        <f t="shared" si="251"/>
        <v>-6.4331665475316532E-2</v>
      </c>
      <c r="CR660" s="13">
        <v>0</v>
      </c>
      <c r="CS660" s="13">
        <v>0</v>
      </c>
      <c r="CT660" s="13">
        <v>0</v>
      </c>
      <c r="CU660" s="13">
        <v>-0.23</v>
      </c>
      <c r="CV660" s="13">
        <v>0.09</v>
      </c>
      <c r="CW660" s="13">
        <v>0.11</v>
      </c>
      <c r="CX660" s="13">
        <v>-0.61</v>
      </c>
      <c r="CY660" s="13">
        <v>-0.15</v>
      </c>
      <c r="CZ660" s="13">
        <v>-0.26</v>
      </c>
      <c r="DA660" s="13">
        <v>-1.05</v>
      </c>
      <c r="DB660" s="27">
        <v>-2.17</v>
      </c>
      <c r="DC660" s="27">
        <v>-4.4000000000000004</v>
      </c>
      <c r="DD660" s="27">
        <v>2.23</v>
      </c>
      <c r="DE660" s="27">
        <v>1.47</v>
      </c>
      <c r="DF660" s="27">
        <v>-2.73</v>
      </c>
      <c r="DG660" s="27">
        <v>3.35</v>
      </c>
      <c r="DH660" s="27">
        <v>-6.08</v>
      </c>
      <c r="DI660" s="27">
        <v>-3.99</v>
      </c>
      <c r="DJ660" s="1">
        <v>23</v>
      </c>
      <c r="DK660" s="1"/>
      <c r="DL660" s="1"/>
      <c r="DM660" s="1">
        <v>0.442</v>
      </c>
      <c r="DN660" s="1">
        <v>0</v>
      </c>
      <c r="DO660" s="1">
        <v>2.65</v>
      </c>
      <c r="DP660" s="16">
        <f t="shared" si="252"/>
        <v>-0.89572180279112323</v>
      </c>
    </row>
    <row r="661" spans="1:120" x14ac:dyDescent="0.2">
      <c r="A661" s="13">
        <v>71</v>
      </c>
      <c r="B661" s="13" t="s">
        <v>2331</v>
      </c>
      <c r="C661" s="13" t="s">
        <v>2332</v>
      </c>
      <c r="D661" s="1"/>
      <c r="E661" s="13" t="s">
        <v>2333</v>
      </c>
      <c r="F661" s="1"/>
      <c r="G661" s="13">
        <v>74</v>
      </c>
      <c r="H661" s="13">
        <v>200</v>
      </c>
      <c r="I661" s="13" t="s">
        <v>150</v>
      </c>
      <c r="J661" s="1"/>
      <c r="K661" s="1"/>
      <c r="L661" s="1"/>
      <c r="M661" s="13" t="s">
        <v>159</v>
      </c>
      <c r="N661" s="1">
        <v>22</v>
      </c>
      <c r="O661" s="13" t="s">
        <v>2334</v>
      </c>
      <c r="P661" s="13" t="s">
        <v>2335</v>
      </c>
      <c r="Q661" s="1" t="str">
        <f t="shared" si="230"/>
        <v>COL</v>
      </c>
      <c r="R661" s="13" t="s">
        <v>162</v>
      </c>
      <c r="S661" s="1"/>
      <c r="T661" s="13" t="s">
        <v>328</v>
      </c>
      <c r="U661" s="13">
        <v>11</v>
      </c>
      <c r="V661" s="13">
        <v>1</v>
      </c>
      <c r="W661" s="13">
        <v>1</v>
      </c>
      <c r="X661" s="14">
        <v>1</v>
      </c>
      <c r="Y661" s="13">
        <v>2</v>
      </c>
      <c r="Z661" s="13">
        <v>1</v>
      </c>
      <c r="AA661" s="1">
        <v>6</v>
      </c>
      <c r="AB661" s="14">
        <v>1</v>
      </c>
      <c r="AC661" s="14">
        <v>4</v>
      </c>
      <c r="AD661" s="15">
        <f t="shared" si="231"/>
        <v>0.16666666666666666</v>
      </c>
      <c r="AE661" s="15">
        <f t="shared" si="232"/>
        <v>9.0909090909090912E-2</v>
      </c>
      <c r="AF661" s="16">
        <v>103.4166666667</v>
      </c>
      <c r="AG661" s="17">
        <f t="shared" si="233"/>
        <v>9.401515151518181</v>
      </c>
      <c r="AH661" s="29">
        <v>152</v>
      </c>
      <c r="AI661" s="17">
        <f t="shared" si="234"/>
        <v>13.818181818181818</v>
      </c>
      <c r="AJ661" s="19">
        <f t="shared" si="235"/>
        <v>0.68037280701776315</v>
      </c>
      <c r="AK661" s="20">
        <f>'Even Strength'!AA661+'Power Play'!R661+'Penalty Kill'!L661</f>
        <v>7.5</v>
      </c>
      <c r="AL661" s="19">
        <f t="shared" si="236"/>
        <v>4.3513295729236585</v>
      </c>
      <c r="AM661" s="15">
        <f>IF(('Even Strength'!BR661+'Power Play'!AK661+'Penalty Kill'!AG661)&gt;0,V661/('Even Strength'!BR661+'Power Play'!AK661+'Penalty Kill'!AG661),0)</f>
        <v>0.16666666666666666</v>
      </c>
      <c r="AN661" s="15">
        <f>IF(('Even Strength'!BR661+'Power Play'!AK661+'Penalty Kill'!AG661)&gt;0,W661/('Even Strength'!BR661+'Power Play'!AK661+'Penalty Kill'!AG661),0)</f>
        <v>0.16666666666666666</v>
      </c>
      <c r="AO661" s="15">
        <f t="shared" si="237"/>
        <v>0.33333333333333331</v>
      </c>
      <c r="AP661" s="13">
        <v>0</v>
      </c>
      <c r="AQ661" s="13">
        <v>0</v>
      </c>
      <c r="AR661" s="21">
        <f t="shared" si="238"/>
        <v>0</v>
      </c>
      <c r="AS661" s="22">
        <v>0</v>
      </c>
      <c r="AT661" s="1"/>
      <c r="AU661" s="1"/>
      <c r="AV661">
        <v>9</v>
      </c>
      <c r="AW661" s="13">
        <v>22</v>
      </c>
      <c r="AX661" s="13">
        <v>3</v>
      </c>
      <c r="AY661" s="13">
        <v>1</v>
      </c>
      <c r="AZ661" s="13">
        <v>1</v>
      </c>
      <c r="BA661" s="13">
        <v>5</v>
      </c>
      <c r="BB661" s="16">
        <f t="shared" si="239"/>
        <v>5.2215954875083899</v>
      </c>
      <c r="BC661" s="17">
        <f t="shared" si="240"/>
        <v>12.763900080576063</v>
      </c>
      <c r="BD661" s="17">
        <f t="shared" si="241"/>
        <v>1.7405318291694631</v>
      </c>
      <c r="BE661" s="17">
        <f t="shared" si="242"/>
        <v>0.58017727638982108</v>
      </c>
      <c r="BF661" s="17">
        <f t="shared" si="243"/>
        <v>0.58017727638982108</v>
      </c>
      <c r="BG661" s="17">
        <f t="shared" si="244"/>
        <v>2.9008863819491055</v>
      </c>
      <c r="BH661" s="13">
        <v>6</v>
      </c>
      <c r="BI661" s="13">
        <v>3</v>
      </c>
      <c r="BJ661" s="13">
        <v>0</v>
      </c>
      <c r="BK661" s="13">
        <v>0</v>
      </c>
      <c r="BL661" s="13">
        <v>0</v>
      </c>
      <c r="BM661" s="13">
        <v>0</v>
      </c>
      <c r="BN661" s="13">
        <f t="shared" si="245"/>
        <v>31</v>
      </c>
      <c r="BO661" s="16">
        <v>-2.1789999999999998</v>
      </c>
      <c r="BP661" s="1"/>
      <c r="BQ661" s="1"/>
      <c r="BR661" s="23" t="str">
        <f t="shared" si="246"/>
        <v xml:space="preserve"> </v>
      </c>
      <c r="BS661" s="1"/>
      <c r="BT661" s="13">
        <v>0</v>
      </c>
      <c r="BU661" s="13">
        <v>4</v>
      </c>
      <c r="BV661" s="13">
        <v>0</v>
      </c>
      <c r="BW661" s="13">
        <v>0</v>
      </c>
      <c r="BX661" s="13">
        <v>0</v>
      </c>
      <c r="BY661" s="13">
        <v>0</v>
      </c>
      <c r="BZ661" s="13">
        <v>0</v>
      </c>
      <c r="CA661" s="13">
        <v>0</v>
      </c>
      <c r="CB661" s="23">
        <f t="shared" si="247"/>
        <v>0</v>
      </c>
      <c r="CC661" s="16">
        <v>0</v>
      </c>
      <c r="CD661" s="16">
        <v>0.2</v>
      </c>
      <c r="CE661" s="16">
        <v>0.2</v>
      </c>
      <c r="CF661" s="24">
        <f t="shared" si="248"/>
        <v>1.8181818181818184E-2</v>
      </c>
      <c r="CG661" s="24">
        <f t="shared" si="249"/>
        <v>0.11603545527796422</v>
      </c>
      <c r="CH661" s="25">
        <v>3</v>
      </c>
      <c r="CI661" s="16">
        <v>2.8</v>
      </c>
      <c r="CJ661" s="16">
        <v>2.7</v>
      </c>
      <c r="CK661" s="16">
        <v>1.3</v>
      </c>
      <c r="CL661" s="16">
        <v>-0.4</v>
      </c>
      <c r="CM661" s="16">
        <v>0.30000000000000004</v>
      </c>
      <c r="CN661" s="16">
        <v>0</v>
      </c>
      <c r="CO661" s="16">
        <v>-0.1</v>
      </c>
      <c r="CP661" s="26">
        <f t="shared" si="250"/>
        <v>-9.0909090909090922E-3</v>
      </c>
      <c r="CQ661" s="26">
        <f t="shared" si="251"/>
        <v>-5.8017727638982108E-2</v>
      </c>
      <c r="CR661" s="13">
        <v>0</v>
      </c>
      <c r="CS661" s="13">
        <v>0</v>
      </c>
      <c r="CT661" s="13">
        <v>1</v>
      </c>
      <c r="CU661" s="13">
        <v>0</v>
      </c>
      <c r="CV661" s="13">
        <v>-0.28000000000000003</v>
      </c>
      <c r="CW661" s="13">
        <v>-0.21</v>
      </c>
      <c r="CX661" s="13">
        <v>-0.55000000000000004</v>
      </c>
      <c r="CY661" s="13">
        <v>-0.01</v>
      </c>
      <c r="CZ661" s="13">
        <v>0.34</v>
      </c>
      <c r="DA661" s="13">
        <v>-0.71</v>
      </c>
      <c r="DB661" s="27">
        <v>-1.38</v>
      </c>
      <c r="DC661" s="27">
        <v>-12.89</v>
      </c>
      <c r="DD661" s="27">
        <v>11.5</v>
      </c>
      <c r="DE661" s="27">
        <v>7.02</v>
      </c>
      <c r="DF661" s="27">
        <v>-3.41</v>
      </c>
      <c r="DG661" s="27">
        <v>-6.68</v>
      </c>
      <c r="DH661" s="27">
        <v>3.27</v>
      </c>
      <c r="DI661" s="27">
        <v>2</v>
      </c>
      <c r="DJ661" s="1">
        <v>110</v>
      </c>
      <c r="DK661" s="28">
        <v>37</v>
      </c>
      <c r="DL661" s="28" t="s">
        <v>1243</v>
      </c>
      <c r="DM661" s="1">
        <v>0.36699999999999999</v>
      </c>
      <c r="DN661" s="1">
        <v>0.28100000000000003</v>
      </c>
      <c r="DO661" s="1">
        <v>0</v>
      </c>
      <c r="DP661" s="16">
        <f t="shared" si="252"/>
        <v>-0.18878975062914655</v>
      </c>
    </row>
    <row r="662" spans="1:120" x14ac:dyDescent="0.2">
      <c r="A662" s="13">
        <v>63</v>
      </c>
      <c r="B662" s="13" t="s">
        <v>2336</v>
      </c>
      <c r="C662" s="13" t="s">
        <v>295</v>
      </c>
      <c r="D662" s="13" t="s">
        <v>296</v>
      </c>
      <c r="E662" s="13" t="s">
        <v>141</v>
      </c>
      <c r="F662" s="1" t="s">
        <v>142</v>
      </c>
      <c r="G662" s="13">
        <v>72</v>
      </c>
      <c r="H662" s="13">
        <v>177</v>
      </c>
      <c r="I662" s="13" t="s">
        <v>125</v>
      </c>
      <c r="J662" s="13">
        <v>1998</v>
      </c>
      <c r="K662" s="13">
        <v>2</v>
      </c>
      <c r="L662" s="13">
        <v>45</v>
      </c>
      <c r="M662" s="1"/>
      <c r="N662" s="1">
        <v>34</v>
      </c>
      <c r="O662" s="13" t="s">
        <v>217</v>
      </c>
      <c r="P662" s="13" t="s">
        <v>2337</v>
      </c>
      <c r="Q662" s="1" t="str">
        <f t="shared" si="230"/>
        <v>NSH</v>
      </c>
      <c r="R662" s="13" t="s">
        <v>243</v>
      </c>
      <c r="S662" s="1"/>
      <c r="T662" s="13" t="s">
        <v>146</v>
      </c>
      <c r="U662" s="13">
        <v>82</v>
      </c>
      <c r="V662" s="13">
        <v>15</v>
      </c>
      <c r="W662" s="13">
        <v>47</v>
      </c>
      <c r="X662" s="14">
        <v>27</v>
      </c>
      <c r="Y662" s="13">
        <v>62</v>
      </c>
      <c r="Z662" s="13">
        <v>11</v>
      </c>
      <c r="AA662" s="1">
        <v>96</v>
      </c>
      <c r="AB662" s="14">
        <v>44</v>
      </c>
      <c r="AC662" s="14">
        <v>29</v>
      </c>
      <c r="AD662" s="15">
        <f t="shared" si="231"/>
        <v>0.15625</v>
      </c>
      <c r="AE662" s="15">
        <f t="shared" si="232"/>
        <v>8.8757396449704137E-2</v>
      </c>
      <c r="AF662" s="16">
        <v>1537.2</v>
      </c>
      <c r="AG662" s="17">
        <f t="shared" si="233"/>
        <v>18.746341463414634</v>
      </c>
      <c r="AH662" s="29">
        <v>1802</v>
      </c>
      <c r="AI662" s="17">
        <f t="shared" si="234"/>
        <v>21.975609756097562</v>
      </c>
      <c r="AJ662" s="19">
        <f t="shared" si="235"/>
        <v>0.8530521642619312</v>
      </c>
      <c r="AK662" s="20">
        <f>'Even Strength'!AA662+'Power Play'!R662+'Penalty Kill'!L662</f>
        <v>237.09377289377289</v>
      </c>
      <c r="AL662" s="19">
        <f t="shared" si="236"/>
        <v>9.2542456242690427</v>
      </c>
      <c r="AM662" s="15">
        <f>IF(('Even Strength'!BR662+'Power Play'!AK662+'Penalty Kill'!AG662)&gt;0,V662/('Even Strength'!BR662+'Power Play'!AK662+'Penalty Kill'!AG662),0)</f>
        <v>0.1744186046511628</v>
      </c>
      <c r="AN662" s="15">
        <f>IF(('Even Strength'!BR662+'Power Play'!AK662+'Penalty Kill'!AG662)&gt;0,W662/('Even Strength'!BR662+'Power Play'!AK662+'Penalty Kill'!AG662),0)</f>
        <v>0.54651162790697672</v>
      </c>
      <c r="AO662" s="15">
        <f t="shared" si="237"/>
        <v>0.72093023255813948</v>
      </c>
      <c r="AP662" s="13">
        <v>582</v>
      </c>
      <c r="AQ662" s="13">
        <v>766</v>
      </c>
      <c r="AR662" s="21">
        <f t="shared" si="238"/>
        <v>0.43175074183976259</v>
      </c>
      <c r="AS662" s="22">
        <v>25.7</v>
      </c>
      <c r="AT662" s="13">
        <v>30</v>
      </c>
      <c r="AU662" s="13">
        <v>19</v>
      </c>
      <c r="AV662">
        <v>72</v>
      </c>
      <c r="AW662" s="13">
        <v>42</v>
      </c>
      <c r="AX662" s="13">
        <v>19</v>
      </c>
      <c r="AY662" s="13">
        <v>44</v>
      </c>
      <c r="AZ662" s="13">
        <v>47</v>
      </c>
      <c r="BA662" s="13">
        <v>32</v>
      </c>
      <c r="BB662" s="16">
        <f t="shared" si="239"/>
        <v>2.8103044496487115</v>
      </c>
      <c r="BC662" s="17">
        <f t="shared" si="240"/>
        <v>1.639344262295082</v>
      </c>
      <c r="BD662" s="17">
        <f t="shared" si="241"/>
        <v>0.74160811865729903</v>
      </c>
      <c r="BE662" s="17">
        <f t="shared" si="242"/>
        <v>1.7174082747853239</v>
      </c>
      <c r="BF662" s="17">
        <f t="shared" si="243"/>
        <v>1.834504293520687</v>
      </c>
      <c r="BG662" s="17">
        <f t="shared" si="244"/>
        <v>1.249024199843872</v>
      </c>
      <c r="BH662" s="13">
        <v>52</v>
      </c>
      <c r="BI662" s="13">
        <v>11</v>
      </c>
      <c r="BJ662" s="13">
        <v>0</v>
      </c>
      <c r="BK662" s="13">
        <v>2</v>
      </c>
      <c r="BL662" s="13">
        <v>1</v>
      </c>
      <c r="BM662" s="13">
        <v>0</v>
      </c>
      <c r="BN662" s="13">
        <f t="shared" si="245"/>
        <v>113</v>
      </c>
      <c r="BO662" s="16">
        <v>-3.6669999999999998</v>
      </c>
      <c r="BP662" s="1"/>
      <c r="BQ662" s="1"/>
      <c r="BR662" s="23" t="str">
        <f t="shared" si="246"/>
        <v xml:space="preserve"> </v>
      </c>
      <c r="BS662" s="1"/>
      <c r="BT662" s="13">
        <v>5</v>
      </c>
      <c r="BU662" s="13">
        <v>24</v>
      </c>
      <c r="BV662" s="13">
        <v>0</v>
      </c>
      <c r="BW662" s="13">
        <v>3</v>
      </c>
      <c r="BX662" s="13">
        <v>3</v>
      </c>
      <c r="BY662" s="13">
        <v>0</v>
      </c>
      <c r="BZ662" s="13">
        <v>0</v>
      </c>
      <c r="CA662" s="13">
        <v>0</v>
      </c>
      <c r="CB662" s="23">
        <f t="shared" si="247"/>
        <v>0</v>
      </c>
      <c r="CC662" s="16">
        <v>4.4000000000000004</v>
      </c>
      <c r="CD662" s="16">
        <v>2.1</v>
      </c>
      <c r="CE662" s="16">
        <v>6.5</v>
      </c>
      <c r="CF662" s="24">
        <f t="shared" si="248"/>
        <v>7.926829268292683E-2</v>
      </c>
      <c r="CG662" s="24">
        <f t="shared" si="249"/>
        <v>0.2537080405932865</v>
      </c>
      <c r="CH662" s="25">
        <v>4</v>
      </c>
      <c r="CI662" s="16">
        <v>37</v>
      </c>
      <c r="CJ662" s="16">
        <v>30.4</v>
      </c>
      <c r="CK662" s="16">
        <v>5</v>
      </c>
      <c r="CL662" s="16">
        <v>7.5</v>
      </c>
      <c r="CM662" s="16">
        <v>3.5</v>
      </c>
      <c r="CN662" s="16">
        <v>0</v>
      </c>
      <c r="CO662" s="16">
        <v>11</v>
      </c>
      <c r="CP662" s="26">
        <f t="shared" si="250"/>
        <v>0.13414634146341464</v>
      </c>
      <c r="CQ662" s="26">
        <f t="shared" si="251"/>
        <v>0.42935206869633097</v>
      </c>
      <c r="CR662" s="13">
        <v>2</v>
      </c>
      <c r="CS662" s="13">
        <v>4</v>
      </c>
      <c r="CT662" s="13">
        <v>3</v>
      </c>
      <c r="CU662" s="13">
        <v>-0.43</v>
      </c>
      <c r="CV662" s="13">
        <v>-1.25</v>
      </c>
      <c r="CW662" s="13">
        <v>2.25</v>
      </c>
      <c r="CX662" s="13">
        <v>8.66</v>
      </c>
      <c r="CY662" s="13">
        <v>-1.2</v>
      </c>
      <c r="CZ662" s="13">
        <v>6.04</v>
      </c>
      <c r="DA662" s="13">
        <v>14.07</v>
      </c>
      <c r="DB662" s="27">
        <v>31.23</v>
      </c>
      <c r="DC662" s="27">
        <v>32.5</v>
      </c>
      <c r="DD662" s="27">
        <v>-1.27</v>
      </c>
      <c r="DE662" s="27">
        <v>-0.06</v>
      </c>
      <c r="DF662" s="27">
        <v>8.99</v>
      </c>
      <c r="DG662" s="27">
        <v>42.27</v>
      </c>
      <c r="DH662" s="27">
        <v>-33.28</v>
      </c>
      <c r="DI662" s="27">
        <v>-1.61</v>
      </c>
      <c r="DJ662" s="1">
        <v>186</v>
      </c>
      <c r="DK662" s="1"/>
      <c r="DL662" s="1"/>
      <c r="DM662" s="1">
        <v>1.05</v>
      </c>
      <c r="DN662" s="1">
        <v>0</v>
      </c>
      <c r="DO662" s="1">
        <v>0</v>
      </c>
      <c r="DP662" s="16">
        <f t="shared" si="252"/>
        <v>9.9361702127659584</v>
      </c>
    </row>
    <row r="663" spans="1:120" x14ac:dyDescent="0.2">
      <c r="A663" s="13">
        <v>91</v>
      </c>
      <c r="B663" s="13" t="s">
        <v>2338</v>
      </c>
      <c r="C663" s="13" t="s">
        <v>2339</v>
      </c>
      <c r="D663" s="13" t="s">
        <v>1287</v>
      </c>
      <c r="E663" s="13" t="s">
        <v>141</v>
      </c>
      <c r="F663" s="1" t="s">
        <v>142</v>
      </c>
      <c r="G663" s="13">
        <v>72</v>
      </c>
      <c r="H663" s="13">
        <v>199</v>
      </c>
      <c r="I663" s="13" t="s">
        <v>125</v>
      </c>
      <c r="J663" s="13">
        <v>1998</v>
      </c>
      <c r="K663" s="13">
        <v>3</v>
      </c>
      <c r="L663" s="13">
        <v>64</v>
      </c>
      <c r="M663" s="1"/>
      <c r="N663" s="1">
        <v>34</v>
      </c>
      <c r="O663" s="13" t="s">
        <v>535</v>
      </c>
      <c r="P663" s="13" t="s">
        <v>2340</v>
      </c>
      <c r="Q663" s="1" t="str">
        <f t="shared" si="230"/>
        <v>CHI</v>
      </c>
      <c r="R663" s="13" t="s">
        <v>322</v>
      </c>
      <c r="S663" s="1"/>
      <c r="T663" s="13" t="s">
        <v>146</v>
      </c>
      <c r="U663" s="13">
        <v>76</v>
      </c>
      <c r="V663" s="13">
        <v>12</v>
      </c>
      <c r="W663" s="13">
        <v>25</v>
      </c>
      <c r="X663" s="14">
        <v>15</v>
      </c>
      <c r="Y663" s="13">
        <v>37</v>
      </c>
      <c r="Z663" s="13">
        <v>3</v>
      </c>
      <c r="AA663" s="1">
        <v>199</v>
      </c>
      <c r="AB663" s="14">
        <v>53</v>
      </c>
      <c r="AC663" s="14">
        <v>70</v>
      </c>
      <c r="AD663" s="15">
        <f t="shared" si="231"/>
        <v>6.030150753768844E-2</v>
      </c>
      <c r="AE663" s="15">
        <f t="shared" si="232"/>
        <v>3.7267080745341616E-2</v>
      </c>
      <c r="AF663" s="16">
        <v>1131.4833333332999</v>
      </c>
      <c r="AG663" s="17">
        <f t="shared" si="233"/>
        <v>14.887938596490789</v>
      </c>
      <c r="AH663" s="29">
        <v>1424</v>
      </c>
      <c r="AI663" s="17">
        <f t="shared" si="234"/>
        <v>18.736842105263158</v>
      </c>
      <c r="AJ663" s="19">
        <f t="shared" si="235"/>
        <v>0.79458099250933989</v>
      </c>
      <c r="AK663" s="20">
        <f>'Even Strength'!AA663+'Power Play'!R663+'Penalty Kill'!L663</f>
        <v>154.36170212765956</v>
      </c>
      <c r="AL663" s="19">
        <f t="shared" si="236"/>
        <v>8.1854516587310275</v>
      </c>
      <c r="AM663" s="15">
        <f>IF(('Even Strength'!BR663+'Power Play'!AK663+'Penalty Kill'!AG663)&gt;0,V663/('Even Strength'!BR663+'Power Play'!AK663+'Penalty Kill'!AG663),0)</f>
        <v>0.2</v>
      </c>
      <c r="AN663" s="15">
        <f>IF(('Even Strength'!BR663+'Power Play'!AK663+'Penalty Kill'!AG663)&gt;0,W663/('Even Strength'!BR663+'Power Play'!AK663+'Penalty Kill'!AG663),0)</f>
        <v>0.41666666666666669</v>
      </c>
      <c r="AO663" s="15">
        <f t="shared" si="237"/>
        <v>0.6166666666666667</v>
      </c>
      <c r="AP663" s="13">
        <v>399</v>
      </c>
      <c r="AQ663" s="13">
        <v>426</v>
      </c>
      <c r="AR663" s="21">
        <f t="shared" si="238"/>
        <v>0.48363636363636364</v>
      </c>
      <c r="AS663" s="22">
        <v>18</v>
      </c>
      <c r="AT663" s="13">
        <v>15</v>
      </c>
      <c r="AU663" s="13">
        <v>6</v>
      </c>
      <c r="AV663">
        <v>42</v>
      </c>
      <c r="AW663" s="13">
        <v>32</v>
      </c>
      <c r="AX663" s="13">
        <v>27</v>
      </c>
      <c r="AY663" s="13">
        <v>53</v>
      </c>
      <c r="AZ663" s="13">
        <v>31</v>
      </c>
      <c r="BA663" s="13">
        <v>22</v>
      </c>
      <c r="BB663" s="16">
        <f t="shared" si="239"/>
        <v>2.2271649309903587</v>
      </c>
      <c r="BC663" s="17">
        <f t="shared" si="240"/>
        <v>1.6968875664688448</v>
      </c>
      <c r="BD663" s="17">
        <f t="shared" si="241"/>
        <v>1.4317488842080877</v>
      </c>
      <c r="BE663" s="17">
        <f t="shared" si="242"/>
        <v>2.8104700319640239</v>
      </c>
      <c r="BF663" s="17">
        <f t="shared" si="243"/>
        <v>1.6438598300166936</v>
      </c>
      <c r="BG663" s="17">
        <f t="shared" si="244"/>
        <v>1.1666102019473308</v>
      </c>
      <c r="BH663" s="13">
        <v>12</v>
      </c>
      <c r="BI663" s="13">
        <v>6</v>
      </c>
      <c r="BJ663" s="13">
        <v>0</v>
      </c>
      <c r="BK663" s="13">
        <v>0</v>
      </c>
      <c r="BL663" s="13">
        <v>0</v>
      </c>
      <c r="BM663" s="13">
        <v>0</v>
      </c>
      <c r="BN663" s="13">
        <f t="shared" si="245"/>
        <v>71</v>
      </c>
      <c r="BO663" s="16">
        <v>3.6999999999999998E-2</v>
      </c>
      <c r="BP663" s="13">
        <v>1</v>
      </c>
      <c r="BQ663" s="13">
        <v>0</v>
      </c>
      <c r="BR663" s="23">
        <f t="shared" si="246"/>
        <v>0</v>
      </c>
      <c r="BS663" s="13">
        <v>0</v>
      </c>
      <c r="BT663" s="13">
        <v>2</v>
      </c>
      <c r="BU663" s="13">
        <v>18</v>
      </c>
      <c r="BV663" s="13">
        <v>0</v>
      </c>
      <c r="BW663" s="13">
        <v>0</v>
      </c>
      <c r="BX663" s="13">
        <v>3</v>
      </c>
      <c r="BY663" s="13">
        <v>0</v>
      </c>
      <c r="BZ663" s="13">
        <v>0</v>
      </c>
      <c r="CA663" s="13">
        <v>0</v>
      </c>
      <c r="CB663" s="23">
        <f t="shared" si="247"/>
        <v>0</v>
      </c>
      <c r="CC663" s="16">
        <v>2.4</v>
      </c>
      <c r="CD663" s="16">
        <v>1.5</v>
      </c>
      <c r="CE663" s="16">
        <v>3.8</v>
      </c>
      <c r="CF663" s="24">
        <f t="shared" si="248"/>
        <v>4.9999999999999996E-2</v>
      </c>
      <c r="CG663" s="24">
        <f t="shared" si="249"/>
        <v>0.20150539851817531</v>
      </c>
      <c r="CH663" s="25">
        <v>4</v>
      </c>
      <c r="CI663" s="16">
        <v>28</v>
      </c>
      <c r="CJ663" s="16">
        <v>24.2</v>
      </c>
      <c r="CK663" s="16">
        <v>-2.7</v>
      </c>
      <c r="CL663" s="16">
        <v>2.4</v>
      </c>
      <c r="CM663" s="16">
        <v>2</v>
      </c>
      <c r="CN663" s="16">
        <v>-0.30000000000000004</v>
      </c>
      <c r="CO663" s="16">
        <v>4.2</v>
      </c>
      <c r="CP663" s="26">
        <f t="shared" si="250"/>
        <v>5.5263157894736847E-2</v>
      </c>
      <c r="CQ663" s="26">
        <f t="shared" si="251"/>
        <v>0.22271649309903588</v>
      </c>
      <c r="CR663" s="13">
        <v>2</v>
      </c>
      <c r="CS663" s="13">
        <v>2</v>
      </c>
      <c r="CT663" s="13">
        <v>3</v>
      </c>
      <c r="CU663" s="13">
        <v>0.30000000000000004</v>
      </c>
      <c r="CV663" s="13">
        <v>-1.31</v>
      </c>
      <c r="CW663" s="13">
        <v>2.1800000000000002</v>
      </c>
      <c r="CX663" s="13">
        <v>2.73</v>
      </c>
      <c r="CY663" s="13">
        <v>0</v>
      </c>
      <c r="CZ663" s="13">
        <v>-1.6</v>
      </c>
      <c r="DA663" s="13">
        <v>2.2999999999999998</v>
      </c>
      <c r="DB663" s="27">
        <v>-61.62</v>
      </c>
      <c r="DC663" s="27">
        <v>49.84</v>
      </c>
      <c r="DD663" s="27">
        <v>-111.46</v>
      </c>
      <c r="DE663" s="27">
        <v>-6.86</v>
      </c>
      <c r="DF663" s="27">
        <v>-40.340000000000003</v>
      </c>
      <c r="DG663" s="27">
        <v>48.33</v>
      </c>
      <c r="DH663" s="27">
        <v>-88.67</v>
      </c>
      <c r="DI663" s="27">
        <v>-5.45</v>
      </c>
      <c r="DJ663" s="1">
        <v>186</v>
      </c>
      <c r="DK663" s="28">
        <v>6</v>
      </c>
      <c r="DL663" s="28" t="s">
        <v>379</v>
      </c>
      <c r="DM663" s="1">
        <v>2</v>
      </c>
      <c r="DN663" s="1">
        <v>7.2999999999999995E-2</v>
      </c>
      <c r="DO663" s="1">
        <v>0</v>
      </c>
      <c r="DP663" s="16">
        <f t="shared" si="252"/>
        <v>1.1148936170212771</v>
      </c>
    </row>
    <row r="664" spans="1:120" x14ac:dyDescent="0.2">
      <c r="A664" s="13">
        <v>10</v>
      </c>
      <c r="B664" s="13" t="s">
        <v>2341</v>
      </c>
      <c r="C664" s="13" t="s">
        <v>2342</v>
      </c>
      <c r="D664" s="13" t="s">
        <v>158</v>
      </c>
      <c r="E664" s="13" t="s">
        <v>141</v>
      </c>
      <c r="F664" s="1" t="s">
        <v>142</v>
      </c>
      <c r="G664" s="13">
        <v>71</v>
      </c>
      <c r="H664" s="13">
        <v>196</v>
      </c>
      <c r="I664" s="13" t="s">
        <v>125</v>
      </c>
      <c r="J664" s="13">
        <v>2003</v>
      </c>
      <c r="K664" s="13">
        <v>1</v>
      </c>
      <c r="L664" s="13">
        <v>24</v>
      </c>
      <c r="M664" s="1"/>
      <c r="N664" s="1">
        <v>29</v>
      </c>
      <c r="O664" s="13" t="s">
        <v>217</v>
      </c>
      <c r="P664" s="13" t="s">
        <v>2340</v>
      </c>
      <c r="Q664" s="1" t="str">
        <f t="shared" si="230"/>
        <v>LAK</v>
      </c>
      <c r="R664" s="13" t="s">
        <v>206</v>
      </c>
      <c r="S664" s="1"/>
      <c r="T664" s="13" t="s">
        <v>146</v>
      </c>
      <c r="U664" s="13">
        <v>53</v>
      </c>
      <c r="V664" s="13">
        <v>5</v>
      </c>
      <c r="W664" s="13">
        <v>11</v>
      </c>
      <c r="X664" s="14">
        <v>8</v>
      </c>
      <c r="Y664" s="13">
        <v>16</v>
      </c>
      <c r="Z664" s="13">
        <v>-10</v>
      </c>
      <c r="AA664" s="1">
        <v>63</v>
      </c>
      <c r="AB664" s="14">
        <v>38</v>
      </c>
      <c r="AC664" s="14">
        <v>25</v>
      </c>
      <c r="AD664" s="15">
        <f t="shared" si="231"/>
        <v>7.9365079365079361E-2</v>
      </c>
      <c r="AE664" s="15">
        <f t="shared" si="232"/>
        <v>3.968253968253968E-2</v>
      </c>
      <c r="AF664" s="16">
        <v>708.38333333330002</v>
      </c>
      <c r="AG664" s="17">
        <f t="shared" si="233"/>
        <v>13.365723270439624</v>
      </c>
      <c r="AH664" s="29">
        <v>966</v>
      </c>
      <c r="AI664" s="17">
        <f t="shared" si="234"/>
        <v>18.226415094339622</v>
      </c>
      <c r="AJ664" s="19">
        <f t="shared" si="235"/>
        <v>0.73331608005517601</v>
      </c>
      <c r="AK664" s="20">
        <f>'Even Strength'!AA664+'Power Play'!R664+'Penalty Kill'!L664</f>
        <v>111.56140350877195</v>
      </c>
      <c r="AL664" s="19">
        <f t="shared" si="236"/>
        <v>9.4492401155588528</v>
      </c>
      <c r="AM664" s="15">
        <f>IF(('Even Strength'!BR664+'Power Play'!AK664+'Penalty Kill'!AG664)&gt;0,V664/('Even Strength'!BR664+'Power Play'!AK664+'Penalty Kill'!AG664),0)</f>
        <v>0.22727272727272727</v>
      </c>
      <c r="AN664" s="15">
        <f>IF(('Even Strength'!BR664+'Power Play'!AK664+'Penalty Kill'!AG664)&gt;0,W664/('Even Strength'!BR664+'Power Play'!AK664+'Penalty Kill'!AG664),0)</f>
        <v>0.5</v>
      </c>
      <c r="AO664" s="15">
        <f t="shared" si="237"/>
        <v>0.72727272727272729</v>
      </c>
      <c r="AP664" s="13">
        <v>289</v>
      </c>
      <c r="AQ664" s="13">
        <v>304</v>
      </c>
      <c r="AR664" s="21">
        <f t="shared" si="238"/>
        <v>0.48735244519392917</v>
      </c>
      <c r="AS664" s="22">
        <v>18</v>
      </c>
      <c r="AT664" s="13">
        <v>3</v>
      </c>
      <c r="AU664" s="13">
        <v>0</v>
      </c>
      <c r="AV664">
        <v>43</v>
      </c>
      <c r="AW664" s="13">
        <v>62</v>
      </c>
      <c r="AX664" s="13">
        <v>10</v>
      </c>
      <c r="AY664" s="13">
        <v>38</v>
      </c>
      <c r="AZ664" s="13">
        <v>32</v>
      </c>
      <c r="BA664" s="13">
        <v>22</v>
      </c>
      <c r="BB664" s="16">
        <f t="shared" si="239"/>
        <v>3.6420958520576727</v>
      </c>
      <c r="BC664" s="17">
        <f t="shared" si="240"/>
        <v>5.2513940192459474</v>
      </c>
      <c r="BD664" s="17">
        <f t="shared" si="241"/>
        <v>0.84699903536224952</v>
      </c>
      <c r="BE664" s="17">
        <f t="shared" si="242"/>
        <v>3.218596334376548</v>
      </c>
      <c r="BF664" s="17">
        <f t="shared" si="243"/>
        <v>2.7103969131591983</v>
      </c>
      <c r="BG664" s="17">
        <f t="shared" si="244"/>
        <v>1.8633978777969489</v>
      </c>
      <c r="BH664" s="13">
        <v>39</v>
      </c>
      <c r="BI664" s="13">
        <v>12</v>
      </c>
      <c r="BJ664" s="13">
        <v>1</v>
      </c>
      <c r="BK664" s="13">
        <v>1</v>
      </c>
      <c r="BL664" s="13">
        <v>0</v>
      </c>
      <c r="BM664" s="13">
        <v>0</v>
      </c>
      <c r="BN664" s="13">
        <f t="shared" si="245"/>
        <v>112</v>
      </c>
      <c r="BO664" s="16">
        <v>2.88</v>
      </c>
      <c r="BP664" s="13">
        <v>1</v>
      </c>
      <c r="BQ664" s="13">
        <v>0</v>
      </c>
      <c r="BR664" s="23">
        <f t="shared" si="246"/>
        <v>0</v>
      </c>
      <c r="BS664" s="13">
        <v>0</v>
      </c>
      <c r="BT664" s="13">
        <v>2</v>
      </c>
      <c r="BU664" s="13">
        <v>14</v>
      </c>
      <c r="BV664" s="13">
        <v>0</v>
      </c>
      <c r="BW664" s="13">
        <v>0</v>
      </c>
      <c r="BX664" s="13">
        <v>1</v>
      </c>
      <c r="BY664" s="13">
        <v>0</v>
      </c>
      <c r="BZ664" s="13">
        <v>0</v>
      </c>
      <c r="CA664" s="13">
        <v>0</v>
      </c>
      <c r="CB664" s="23">
        <f t="shared" si="247"/>
        <v>0</v>
      </c>
      <c r="CC664" s="16">
        <v>0.4</v>
      </c>
      <c r="CD664" s="16">
        <v>0.4</v>
      </c>
      <c r="CE664" s="16">
        <v>0.8</v>
      </c>
      <c r="CF664" s="24">
        <f t="shared" si="248"/>
        <v>1.509433962264151E-2</v>
      </c>
      <c r="CG664" s="24">
        <f t="shared" si="249"/>
        <v>6.7759922828979968E-2</v>
      </c>
      <c r="CH664" s="25">
        <v>3</v>
      </c>
      <c r="CI664" s="16">
        <v>15.3</v>
      </c>
      <c r="CJ664" s="16">
        <v>15</v>
      </c>
      <c r="CK664" s="16">
        <v>-12</v>
      </c>
      <c r="CL664" s="16">
        <v>-0.5</v>
      </c>
      <c r="CM664" s="16">
        <v>1</v>
      </c>
      <c r="CN664" s="16">
        <v>-0.30000000000000004</v>
      </c>
      <c r="CO664" s="16">
        <v>0.2</v>
      </c>
      <c r="CP664" s="26">
        <f t="shared" si="250"/>
        <v>3.7735849056603774E-3</v>
      </c>
      <c r="CQ664" s="26">
        <f t="shared" si="251"/>
        <v>1.6939980707244992E-2</v>
      </c>
      <c r="CR664" s="13">
        <v>0</v>
      </c>
      <c r="CS664" s="13">
        <v>0</v>
      </c>
      <c r="CT664" s="13">
        <v>0</v>
      </c>
      <c r="CU664" s="13">
        <v>0.17</v>
      </c>
      <c r="CV664" s="13">
        <v>0.48</v>
      </c>
      <c r="CW664" s="13">
        <v>0.09</v>
      </c>
      <c r="CX664" s="13">
        <v>-0.94</v>
      </c>
      <c r="CY664" s="13">
        <v>0.60000000000000009</v>
      </c>
      <c r="CZ664" s="13">
        <v>-1.1200000000000001</v>
      </c>
      <c r="DA664" s="13">
        <v>-0.72</v>
      </c>
      <c r="DB664" s="27">
        <v>-21.05</v>
      </c>
      <c r="DC664" s="27">
        <v>42.65</v>
      </c>
      <c r="DD664" s="27">
        <v>-63.7</v>
      </c>
      <c r="DE664" s="27">
        <v>-6.56</v>
      </c>
      <c r="DF664" s="27">
        <v>-26.89</v>
      </c>
      <c r="DG664" s="27">
        <v>48.51</v>
      </c>
      <c r="DH664" s="27">
        <v>-75.39</v>
      </c>
      <c r="DI664" s="27">
        <v>-7.77</v>
      </c>
      <c r="DJ664" s="1">
        <v>186</v>
      </c>
      <c r="DK664" s="1"/>
      <c r="DL664" s="1"/>
      <c r="DM664" s="1">
        <v>5.4820000000000002</v>
      </c>
      <c r="DN664" s="1">
        <v>0</v>
      </c>
      <c r="DO664" s="1">
        <v>0</v>
      </c>
      <c r="DP664" s="16">
        <f t="shared" si="252"/>
        <v>-10.293617021276598</v>
      </c>
    </row>
    <row r="665" spans="1:120" x14ac:dyDescent="0.2">
      <c r="A665" s="13">
        <v>15</v>
      </c>
      <c r="B665" s="13" t="s">
        <v>1802</v>
      </c>
      <c r="C665" s="13" t="s">
        <v>793</v>
      </c>
      <c r="D665" s="13" t="s">
        <v>158</v>
      </c>
      <c r="E665" s="13" t="s">
        <v>141</v>
      </c>
      <c r="F665" s="1" t="s">
        <v>142</v>
      </c>
      <c r="G665" s="13">
        <v>72</v>
      </c>
      <c r="H665" s="13">
        <v>197</v>
      </c>
      <c r="I665" s="13" t="s">
        <v>125</v>
      </c>
      <c r="J665" s="13">
        <v>2003</v>
      </c>
      <c r="K665" s="13">
        <v>5</v>
      </c>
      <c r="L665" s="13">
        <v>163</v>
      </c>
      <c r="M665" s="1"/>
      <c r="N665" s="1">
        <v>29</v>
      </c>
      <c r="O665" s="13" t="s">
        <v>535</v>
      </c>
      <c r="P665" s="13" t="s">
        <v>2343</v>
      </c>
      <c r="Q665" s="1" t="str">
        <f t="shared" si="230"/>
        <v>VAN</v>
      </c>
      <c r="R665" s="13" t="s">
        <v>409</v>
      </c>
      <c r="S665" s="1"/>
      <c r="T665" s="13" t="s">
        <v>328</v>
      </c>
      <c r="U665" s="13">
        <v>45</v>
      </c>
      <c r="V665" s="13">
        <v>8</v>
      </c>
      <c r="W665" s="13">
        <v>13</v>
      </c>
      <c r="X665" s="14">
        <v>6</v>
      </c>
      <c r="Y665" s="13">
        <v>21</v>
      </c>
      <c r="Z665" s="13">
        <v>0</v>
      </c>
      <c r="AA665" s="1">
        <v>66</v>
      </c>
      <c r="AB665" s="14">
        <v>17</v>
      </c>
      <c r="AC665" s="14">
        <v>28</v>
      </c>
      <c r="AD665" s="15">
        <f t="shared" si="231"/>
        <v>0.12121212121212122</v>
      </c>
      <c r="AE665" s="15">
        <f t="shared" si="232"/>
        <v>7.2072072072072071E-2</v>
      </c>
      <c r="AF665" s="16">
        <v>651.21666666670001</v>
      </c>
      <c r="AG665" s="17">
        <f t="shared" si="233"/>
        <v>14.471481481482222</v>
      </c>
      <c r="AH665" s="29">
        <v>969</v>
      </c>
      <c r="AI665" s="17">
        <f t="shared" si="234"/>
        <v>21.533333333333335</v>
      </c>
      <c r="AJ665" s="19">
        <f t="shared" si="235"/>
        <v>0.67205022359824562</v>
      </c>
      <c r="AK665" s="20">
        <f>'Even Strength'!AA665+'Power Play'!R665+'Penalty Kill'!L665</f>
        <v>70.25</v>
      </c>
      <c r="AL665" s="19">
        <f t="shared" si="236"/>
        <v>6.4725001919480736</v>
      </c>
      <c r="AM665" s="15">
        <f>IF(('Even Strength'!BR665+'Power Play'!AK665+'Penalty Kill'!AG665)&gt;0,V665/('Even Strength'!BR665+'Power Play'!AK665+'Penalty Kill'!AG665),0)</f>
        <v>0.36363636363636365</v>
      </c>
      <c r="AN665" s="15">
        <f>IF(('Even Strength'!BR665+'Power Play'!AK665+'Penalty Kill'!AG665)&gt;0,W665/('Even Strength'!BR665+'Power Play'!AK665+'Penalty Kill'!AG665),0)</f>
        <v>0.59090909090909094</v>
      </c>
      <c r="AO665" s="15">
        <f t="shared" si="237"/>
        <v>0.95454545454545459</v>
      </c>
      <c r="AP665" s="13">
        <v>276</v>
      </c>
      <c r="AQ665" s="13">
        <v>302</v>
      </c>
      <c r="AR665" s="21">
        <f t="shared" si="238"/>
        <v>0.47750865051903113</v>
      </c>
      <c r="AS665" s="22">
        <v>21.2</v>
      </c>
      <c r="AT665" s="13">
        <v>3</v>
      </c>
      <c r="AU665" s="13">
        <v>1</v>
      </c>
      <c r="AV665">
        <v>49</v>
      </c>
      <c r="AW665" s="13">
        <v>58</v>
      </c>
      <c r="AX665" s="13">
        <v>20</v>
      </c>
      <c r="AY665" s="13">
        <v>17</v>
      </c>
      <c r="AZ665" s="13">
        <v>6</v>
      </c>
      <c r="BA665" s="13">
        <v>12</v>
      </c>
      <c r="BB665" s="16">
        <f t="shared" si="239"/>
        <v>4.5146264684050612</v>
      </c>
      <c r="BC665" s="17">
        <f t="shared" si="240"/>
        <v>5.3438435748468072</v>
      </c>
      <c r="BD665" s="17">
        <f t="shared" si="241"/>
        <v>1.8427046809816578</v>
      </c>
      <c r="BE665" s="17">
        <f t="shared" si="242"/>
        <v>1.5662989788344091</v>
      </c>
      <c r="BF665" s="17">
        <f t="shared" si="243"/>
        <v>0.55281140429449738</v>
      </c>
      <c r="BG665" s="17">
        <f t="shared" si="244"/>
        <v>1.1056228085889948</v>
      </c>
      <c r="BH665" s="13">
        <v>34</v>
      </c>
      <c r="BI665" s="13">
        <v>12</v>
      </c>
      <c r="BJ665" s="13">
        <v>2</v>
      </c>
      <c r="BK665" s="13">
        <v>0</v>
      </c>
      <c r="BL665" s="13">
        <v>0</v>
      </c>
      <c r="BM665" s="13">
        <v>0</v>
      </c>
      <c r="BN665" s="13">
        <f t="shared" si="245"/>
        <v>114</v>
      </c>
      <c r="BO665" s="16">
        <v>-6.8730000000000002</v>
      </c>
      <c r="BP665" s="1"/>
      <c r="BQ665" s="1"/>
      <c r="BR665" s="23" t="str">
        <f t="shared" si="246"/>
        <v xml:space="preserve"> </v>
      </c>
      <c r="BS665" s="1"/>
      <c r="BT665" s="13">
        <v>2</v>
      </c>
      <c r="BU665" s="13">
        <v>8</v>
      </c>
      <c r="BV665" s="13">
        <v>0</v>
      </c>
      <c r="BW665" s="13">
        <v>0</v>
      </c>
      <c r="BX665" s="13">
        <v>1</v>
      </c>
      <c r="BY665" s="13">
        <v>2</v>
      </c>
      <c r="BZ665" s="13">
        <v>0</v>
      </c>
      <c r="CA665" s="13">
        <v>0</v>
      </c>
      <c r="CB665" s="23">
        <f t="shared" si="247"/>
        <v>0</v>
      </c>
      <c r="CC665" s="16">
        <v>1.5</v>
      </c>
      <c r="CD665" s="16">
        <v>0.7</v>
      </c>
      <c r="CE665" s="16">
        <v>2.1</v>
      </c>
      <c r="CF665" s="24">
        <f t="shared" si="248"/>
        <v>4.6666666666666669E-2</v>
      </c>
      <c r="CG665" s="24">
        <f t="shared" si="249"/>
        <v>0.19348399150307408</v>
      </c>
      <c r="CH665" s="25">
        <v>5</v>
      </c>
      <c r="CI665" s="16">
        <v>13.9</v>
      </c>
      <c r="CJ665" s="16">
        <v>17.7</v>
      </c>
      <c r="CK665" s="16">
        <v>-1.9</v>
      </c>
      <c r="CL665" s="16">
        <v>2.5</v>
      </c>
      <c r="CM665" s="16">
        <v>2.8</v>
      </c>
      <c r="CN665" s="16">
        <v>0</v>
      </c>
      <c r="CO665" s="16">
        <v>5.3</v>
      </c>
      <c r="CP665" s="26">
        <f t="shared" si="250"/>
        <v>0.11777777777777777</v>
      </c>
      <c r="CQ665" s="26">
        <f t="shared" si="251"/>
        <v>0.48831674046013929</v>
      </c>
      <c r="CR665" s="13">
        <v>1</v>
      </c>
      <c r="CS665" s="13">
        <v>2</v>
      </c>
      <c r="CT665" s="13">
        <v>0</v>
      </c>
      <c r="CU665" s="13">
        <v>0.18</v>
      </c>
      <c r="CV665" s="13">
        <v>-0.9</v>
      </c>
      <c r="CW665" s="13">
        <v>-0.08</v>
      </c>
      <c r="CX665" s="13">
        <v>2.94</v>
      </c>
      <c r="CY665" s="13">
        <v>-1.58</v>
      </c>
      <c r="CZ665" s="13">
        <v>-0.25</v>
      </c>
      <c r="DA665" s="13">
        <v>0.31</v>
      </c>
      <c r="DB665" s="27">
        <v>4.9800000000000004</v>
      </c>
      <c r="DC665" s="27">
        <v>21.42</v>
      </c>
      <c r="DD665" s="27">
        <v>-16.440000000000001</v>
      </c>
      <c r="DE665" s="27">
        <v>-1.82</v>
      </c>
      <c r="DF665" s="27">
        <v>-0.82</v>
      </c>
      <c r="DG665" s="27">
        <v>12.86</v>
      </c>
      <c r="DH665" s="27">
        <v>-13.68</v>
      </c>
      <c r="DI665" s="27">
        <v>-1.51</v>
      </c>
      <c r="DJ665" s="1">
        <v>186</v>
      </c>
      <c r="DK665" s="28">
        <v>37</v>
      </c>
      <c r="DL665" s="28" t="s">
        <v>2344</v>
      </c>
      <c r="DM665" s="1">
        <v>1.1499999999999999</v>
      </c>
      <c r="DN665" s="1">
        <v>0.182</v>
      </c>
      <c r="DO665" s="1">
        <v>0</v>
      </c>
      <c r="DP665" s="16">
        <f t="shared" si="252"/>
        <v>4.0234042553191491</v>
      </c>
    </row>
    <row r="666" spans="1:120" x14ac:dyDescent="0.2">
      <c r="A666" s="13">
        <v>8</v>
      </c>
      <c r="B666" s="13" t="s">
        <v>2345</v>
      </c>
      <c r="C666" s="13" t="s">
        <v>2346</v>
      </c>
      <c r="D666" s="1"/>
      <c r="E666" s="13" t="s">
        <v>947</v>
      </c>
      <c r="F666" s="1" t="s">
        <v>948</v>
      </c>
      <c r="G666" s="13">
        <v>71</v>
      </c>
      <c r="H666" s="13">
        <v>185</v>
      </c>
      <c r="I666" s="13" t="s">
        <v>125</v>
      </c>
      <c r="J666" s="13">
        <v>2011</v>
      </c>
      <c r="K666" s="13">
        <v>4</v>
      </c>
      <c r="L666" s="13">
        <v>114</v>
      </c>
      <c r="M666" s="13" t="s">
        <v>159</v>
      </c>
      <c r="N666" s="1">
        <v>22</v>
      </c>
      <c r="O666" s="13" t="s">
        <v>2347</v>
      </c>
      <c r="P666" s="13" t="s">
        <v>2348</v>
      </c>
      <c r="Q666" s="1" t="str">
        <f t="shared" si="230"/>
        <v>ARI</v>
      </c>
      <c r="R666" s="13" t="s">
        <v>446</v>
      </c>
      <c r="S666" s="1"/>
      <c r="T666" s="13" t="s">
        <v>328</v>
      </c>
      <c r="U666" s="13">
        <v>72</v>
      </c>
      <c r="V666" s="13">
        <v>13</v>
      </c>
      <c r="W666" s="13">
        <v>8</v>
      </c>
      <c r="X666" s="14">
        <v>2</v>
      </c>
      <c r="Y666" s="13">
        <v>21</v>
      </c>
      <c r="Z666" s="13">
        <v>-19</v>
      </c>
      <c r="AA666" s="1">
        <v>189</v>
      </c>
      <c r="AB666" s="14">
        <v>65</v>
      </c>
      <c r="AC666" s="14">
        <v>63</v>
      </c>
      <c r="AD666" s="15">
        <f t="shared" si="231"/>
        <v>6.8783068783068779E-2</v>
      </c>
      <c r="AE666" s="15">
        <f t="shared" si="232"/>
        <v>4.1009463722397478E-2</v>
      </c>
      <c r="AF666" s="16">
        <v>1216.5666666667</v>
      </c>
      <c r="AG666" s="17">
        <f t="shared" si="233"/>
        <v>16.896759259259724</v>
      </c>
      <c r="AH666" s="29">
        <v>1680</v>
      </c>
      <c r="AI666" s="17">
        <f t="shared" si="234"/>
        <v>23.333333333333332</v>
      </c>
      <c r="AJ666" s="19">
        <f t="shared" si="235"/>
        <v>0.72414682539684527</v>
      </c>
      <c r="AK666" s="20">
        <f>'Even Strength'!AA666+'Power Play'!R666+'Penalty Kill'!L666</f>
        <v>35.777777777777779</v>
      </c>
      <c r="AL666" s="19">
        <f t="shared" si="236"/>
        <v>1.7645285913910249</v>
      </c>
      <c r="AM666" s="15">
        <f>IF(('Even Strength'!BR666+'Power Play'!AK666+'Penalty Kill'!AG666)&gt;0,V666/('Even Strength'!BR666+'Power Play'!AK666+'Penalty Kill'!AG666),0)</f>
        <v>0.34210526315789475</v>
      </c>
      <c r="AN666" s="15">
        <f>IF(('Even Strength'!BR666+'Power Play'!AK666+'Penalty Kill'!AG666)&gt;0,W666/('Even Strength'!BR666+'Power Play'!AK666+'Penalty Kill'!AG666),0)</f>
        <v>0.21052631578947367</v>
      </c>
      <c r="AO666" s="15">
        <f t="shared" si="237"/>
        <v>0.55263157894736836</v>
      </c>
      <c r="AP666" s="13">
        <v>1</v>
      </c>
      <c r="AQ666" s="13">
        <v>4</v>
      </c>
      <c r="AR666" s="21">
        <f t="shared" si="238"/>
        <v>0.2</v>
      </c>
      <c r="AS666" s="22">
        <v>0.1</v>
      </c>
      <c r="AT666" s="13">
        <v>1</v>
      </c>
      <c r="AU666" s="13">
        <v>1</v>
      </c>
      <c r="AV666">
        <v>141</v>
      </c>
      <c r="AW666" s="13">
        <v>123</v>
      </c>
      <c r="AX666" s="13">
        <v>37</v>
      </c>
      <c r="AY666" s="13">
        <v>66</v>
      </c>
      <c r="AZ666" s="13">
        <v>11</v>
      </c>
      <c r="BA666" s="13">
        <v>40</v>
      </c>
      <c r="BB666" s="16">
        <f t="shared" si="239"/>
        <v>6.9539962188671129</v>
      </c>
      <c r="BC666" s="17">
        <f t="shared" si="240"/>
        <v>6.0662520207138648</v>
      </c>
      <c r="BD666" s="17">
        <f t="shared" si="241"/>
        <v>1.8248075184261219</v>
      </c>
      <c r="BE666" s="17">
        <f t="shared" si="242"/>
        <v>3.2550620598952444</v>
      </c>
      <c r="BF666" s="17">
        <f t="shared" si="243"/>
        <v>0.54251034331587411</v>
      </c>
      <c r="BG666" s="17">
        <f t="shared" si="244"/>
        <v>1.9727648847849968</v>
      </c>
      <c r="BH666" s="13">
        <v>14</v>
      </c>
      <c r="BI666" s="13">
        <v>7</v>
      </c>
      <c r="BJ666" s="13">
        <v>0</v>
      </c>
      <c r="BK666" s="13">
        <v>0</v>
      </c>
      <c r="BL666" s="13">
        <v>0</v>
      </c>
      <c r="BM666" s="13">
        <v>0</v>
      </c>
      <c r="BN666" s="13">
        <f t="shared" si="245"/>
        <v>174</v>
      </c>
      <c r="BO666" s="16">
        <v>10.145</v>
      </c>
      <c r="BP666" s="13">
        <v>1</v>
      </c>
      <c r="BQ666" s="13">
        <v>0</v>
      </c>
      <c r="BR666" s="23">
        <f t="shared" si="246"/>
        <v>0</v>
      </c>
      <c r="BS666" s="13">
        <v>0</v>
      </c>
      <c r="BT666" s="13">
        <v>4</v>
      </c>
      <c r="BU666" s="13">
        <v>15</v>
      </c>
      <c r="BV666" s="13">
        <v>0</v>
      </c>
      <c r="BW666" s="13">
        <v>0</v>
      </c>
      <c r="BX666" s="13">
        <v>1</v>
      </c>
      <c r="BY666" s="13">
        <v>1</v>
      </c>
      <c r="BZ666" s="13">
        <v>0</v>
      </c>
      <c r="CA666" s="13">
        <v>1</v>
      </c>
      <c r="CB666" s="23">
        <f t="shared" si="247"/>
        <v>1</v>
      </c>
      <c r="CC666" s="16">
        <v>0.4</v>
      </c>
      <c r="CD666" s="16">
        <v>0.9</v>
      </c>
      <c r="CE666" s="16">
        <v>1.3</v>
      </c>
      <c r="CF666" s="24">
        <f t="shared" si="248"/>
        <v>1.8055555555555557E-2</v>
      </c>
      <c r="CG666" s="24">
        <f t="shared" si="249"/>
        <v>6.4114858755512399E-2</v>
      </c>
      <c r="CH666" s="25">
        <v>5</v>
      </c>
      <c r="CI666" s="16">
        <v>23.7</v>
      </c>
      <c r="CJ666" s="16">
        <v>24.7</v>
      </c>
      <c r="CK666" s="16">
        <v>-1.4</v>
      </c>
      <c r="CL666" s="16">
        <v>-1.3</v>
      </c>
      <c r="CM666" s="16">
        <v>1.6</v>
      </c>
      <c r="CN666" s="16">
        <v>-0.30000000000000004</v>
      </c>
      <c r="CO666" s="16">
        <v>0</v>
      </c>
      <c r="CP666" s="26">
        <f t="shared" si="250"/>
        <v>0</v>
      </c>
      <c r="CQ666" s="26">
        <f t="shared" si="251"/>
        <v>0</v>
      </c>
      <c r="CR666" s="13">
        <v>1</v>
      </c>
      <c r="CS666" s="13">
        <v>2</v>
      </c>
      <c r="CT666" s="13">
        <v>2</v>
      </c>
      <c r="CU666" s="13">
        <v>-0.02</v>
      </c>
      <c r="CV666" s="13">
        <v>0.30000000000000004</v>
      </c>
      <c r="CW666" s="13">
        <v>2.15</v>
      </c>
      <c r="CX666" s="13">
        <v>-0.08</v>
      </c>
      <c r="CY666" s="13">
        <v>-1.44</v>
      </c>
      <c r="CZ666" s="13">
        <v>-3.69</v>
      </c>
      <c r="DA666" s="13">
        <v>-2.78</v>
      </c>
      <c r="DB666" s="27">
        <v>-10.1</v>
      </c>
      <c r="DC666" s="27">
        <v>15.08</v>
      </c>
      <c r="DD666" s="27">
        <v>-25.18</v>
      </c>
      <c r="DE666" s="27">
        <v>-1.54</v>
      </c>
      <c r="DF666" s="27">
        <v>-4.45</v>
      </c>
      <c r="DG666" s="27">
        <v>2.67</v>
      </c>
      <c r="DH666" s="27">
        <v>-7.12</v>
      </c>
      <c r="DI666" s="27">
        <v>-0.44</v>
      </c>
      <c r="DJ666" s="1">
        <v>161</v>
      </c>
      <c r="DK666" s="1"/>
      <c r="DL666" s="1"/>
      <c r="DM666" s="1">
        <v>0.80100000000000005</v>
      </c>
      <c r="DN666" s="1">
        <v>0</v>
      </c>
      <c r="DO666" s="1">
        <v>8.3000000000000004E-2</v>
      </c>
      <c r="DP666" s="16">
        <f t="shared" si="252"/>
        <v>-0.69132921528254399</v>
      </c>
    </row>
    <row r="667" spans="1:120" x14ac:dyDescent="0.2">
      <c r="A667" s="13">
        <v>44</v>
      </c>
      <c r="B667" s="13" t="s">
        <v>2349</v>
      </c>
      <c r="C667" s="13" t="s">
        <v>586</v>
      </c>
      <c r="D667" s="13" t="s">
        <v>187</v>
      </c>
      <c r="E667" s="13" t="s">
        <v>141</v>
      </c>
      <c r="F667" s="1" t="s">
        <v>142</v>
      </c>
      <c r="G667" s="13">
        <v>73</v>
      </c>
      <c r="H667" s="13">
        <v>205</v>
      </c>
      <c r="I667" s="13" t="s">
        <v>125</v>
      </c>
      <c r="J667" s="13">
        <v>2012</v>
      </c>
      <c r="K667" s="13">
        <v>1</v>
      </c>
      <c r="L667" s="13">
        <v>5</v>
      </c>
      <c r="M667" s="1"/>
      <c r="N667" s="1">
        <v>20</v>
      </c>
      <c r="O667" s="13" t="s">
        <v>2350</v>
      </c>
      <c r="P667" s="13" t="s">
        <v>2351</v>
      </c>
      <c r="Q667" s="1" t="str">
        <f t="shared" si="230"/>
        <v>TOR</v>
      </c>
      <c r="R667" s="13" t="s">
        <v>249</v>
      </c>
      <c r="S667" s="1"/>
      <c r="T667" s="13" t="s">
        <v>173</v>
      </c>
      <c r="U667" s="13">
        <v>81</v>
      </c>
      <c r="V667" s="13">
        <v>8</v>
      </c>
      <c r="W667" s="13">
        <v>21</v>
      </c>
      <c r="X667" s="14">
        <v>11</v>
      </c>
      <c r="Y667" s="13">
        <v>29</v>
      </c>
      <c r="Z667" s="13">
        <v>-16</v>
      </c>
      <c r="AA667" s="1">
        <v>148</v>
      </c>
      <c r="AB667" s="14">
        <v>61</v>
      </c>
      <c r="AC667" s="14">
        <v>103</v>
      </c>
      <c r="AD667" s="15">
        <f t="shared" si="231"/>
        <v>5.4054054054054057E-2</v>
      </c>
      <c r="AE667" s="15">
        <f t="shared" si="232"/>
        <v>2.564102564102564E-2</v>
      </c>
      <c r="AF667" s="16">
        <v>1647.35</v>
      </c>
      <c r="AG667" s="17">
        <f t="shared" si="233"/>
        <v>20.337654320987653</v>
      </c>
      <c r="AH667" s="29">
        <v>2010</v>
      </c>
      <c r="AI667" s="17">
        <f t="shared" si="234"/>
        <v>24.814814814814813</v>
      </c>
      <c r="AJ667" s="19">
        <f t="shared" si="235"/>
        <v>0.81957711442786063</v>
      </c>
      <c r="AK667" s="20">
        <f>'Even Strength'!AA667+'Power Play'!R667+'Penalty Kill'!L667</f>
        <v>143.09090909090909</v>
      </c>
      <c r="AL667" s="19">
        <f t="shared" si="236"/>
        <v>5.2116760527237966</v>
      </c>
      <c r="AM667" s="15">
        <f>IF(('Even Strength'!BR667+'Power Play'!AK667+'Penalty Kill'!AG667)&gt;0,V667/('Even Strength'!BR667+'Power Play'!AK667+'Penalty Kill'!AG667),0)</f>
        <v>0.13559322033898305</v>
      </c>
      <c r="AN667" s="15">
        <f>IF(('Even Strength'!BR667+'Power Play'!AK667+'Penalty Kill'!AG667)&gt;0,W667/('Even Strength'!BR667+'Power Play'!AK667+'Penalty Kill'!AG667),0)</f>
        <v>0.3559322033898305</v>
      </c>
      <c r="AO667" s="15">
        <f t="shared" si="237"/>
        <v>0.49152542372881358</v>
      </c>
      <c r="AP667" s="13">
        <v>0</v>
      </c>
      <c r="AQ667" s="13">
        <v>0</v>
      </c>
      <c r="AR667" s="21">
        <f t="shared" si="238"/>
        <v>0</v>
      </c>
      <c r="AS667" s="22">
        <v>0</v>
      </c>
      <c r="AT667" s="1"/>
      <c r="AU667" s="1"/>
      <c r="AV667">
        <v>132</v>
      </c>
      <c r="AW667" s="13">
        <v>98</v>
      </c>
      <c r="AX667" s="13">
        <v>103</v>
      </c>
      <c r="AY667" s="13">
        <v>61</v>
      </c>
      <c r="AZ667" s="13">
        <v>63</v>
      </c>
      <c r="BA667" s="13">
        <v>41</v>
      </c>
      <c r="BB667" s="16">
        <f t="shared" si="239"/>
        <v>4.8077214920933624</v>
      </c>
      <c r="BC667" s="17">
        <f t="shared" si="240"/>
        <v>3.5693689865541627</v>
      </c>
      <c r="BD667" s="17">
        <f t="shared" si="241"/>
        <v>3.751479649133457</v>
      </c>
      <c r="BE667" s="17">
        <f t="shared" si="242"/>
        <v>2.2217500834673873</v>
      </c>
      <c r="BF667" s="17">
        <f t="shared" si="243"/>
        <v>2.2945943484991047</v>
      </c>
      <c r="BG667" s="17">
        <f t="shared" si="244"/>
        <v>1.493307433150211</v>
      </c>
      <c r="BH667" s="13">
        <v>14</v>
      </c>
      <c r="BI667" s="13">
        <v>7</v>
      </c>
      <c r="BJ667" s="13">
        <v>0</v>
      </c>
      <c r="BK667" s="13">
        <v>0</v>
      </c>
      <c r="BL667" s="13">
        <v>0</v>
      </c>
      <c r="BM667" s="13">
        <v>0</v>
      </c>
      <c r="BN667" s="13">
        <f t="shared" si="245"/>
        <v>215</v>
      </c>
      <c r="BO667" s="16">
        <v>9.0289999999999999</v>
      </c>
      <c r="BP667" s="1"/>
      <c r="BQ667" s="1"/>
      <c r="BR667" s="23" t="str">
        <f t="shared" si="246"/>
        <v xml:space="preserve"> </v>
      </c>
      <c r="BS667" s="1"/>
      <c r="BT667" s="13">
        <v>1</v>
      </c>
      <c r="BU667" s="13">
        <v>15</v>
      </c>
      <c r="BV667" s="13">
        <v>0</v>
      </c>
      <c r="BW667" s="13">
        <v>1</v>
      </c>
      <c r="BX667" s="13">
        <v>0</v>
      </c>
      <c r="BY667" s="13">
        <v>0</v>
      </c>
      <c r="BZ667" s="13">
        <v>0</v>
      </c>
      <c r="CA667" s="13">
        <v>0</v>
      </c>
      <c r="CB667" s="23">
        <f t="shared" si="247"/>
        <v>0</v>
      </c>
      <c r="CC667" s="16">
        <v>2.2000000000000002</v>
      </c>
      <c r="CD667" s="16">
        <v>2.2999999999999998</v>
      </c>
      <c r="CE667" s="16">
        <v>4.5</v>
      </c>
      <c r="CF667" s="24">
        <f t="shared" si="248"/>
        <v>5.5555555555555552E-2</v>
      </c>
      <c r="CG667" s="24">
        <f t="shared" si="249"/>
        <v>0.16389959632136464</v>
      </c>
      <c r="CH667" s="25">
        <v>5</v>
      </c>
      <c r="CI667" s="16">
        <v>32</v>
      </c>
      <c r="CJ667" s="16">
        <v>30.3</v>
      </c>
      <c r="CK667" s="16">
        <v>-2.4</v>
      </c>
      <c r="CL667" s="16">
        <v>4.3</v>
      </c>
      <c r="CM667" s="16">
        <v>0.30000000000000004</v>
      </c>
      <c r="CN667" s="16">
        <v>0</v>
      </c>
      <c r="CO667" s="16">
        <v>4.5999999999999996</v>
      </c>
      <c r="CP667" s="26">
        <f t="shared" si="250"/>
        <v>5.6790123456790118E-2</v>
      </c>
      <c r="CQ667" s="26">
        <f t="shared" si="251"/>
        <v>0.16754180957295051</v>
      </c>
      <c r="CR667" s="13">
        <v>0</v>
      </c>
      <c r="CS667" s="13">
        <v>2</v>
      </c>
      <c r="CT667" s="13">
        <v>3</v>
      </c>
      <c r="CU667" s="13">
        <v>0</v>
      </c>
      <c r="CV667" s="13">
        <v>-0.63</v>
      </c>
      <c r="CW667" s="13">
        <v>2.11</v>
      </c>
      <c r="CX667" s="13">
        <v>1.06</v>
      </c>
      <c r="CY667" s="13">
        <v>-6.09</v>
      </c>
      <c r="CZ667" s="13">
        <v>7.0000000000000007E-2</v>
      </c>
      <c r="DA667" s="13">
        <v>-3.48</v>
      </c>
      <c r="DB667" s="27">
        <v>56.48</v>
      </c>
      <c r="DC667" s="27">
        <v>-11.98</v>
      </c>
      <c r="DD667" s="27">
        <v>68.47</v>
      </c>
      <c r="DE667" s="27">
        <v>3.1</v>
      </c>
      <c r="DF667" s="27">
        <v>39.28</v>
      </c>
      <c r="DG667" s="27">
        <v>-12.26</v>
      </c>
      <c r="DH667" s="27">
        <v>51.54</v>
      </c>
      <c r="DI667" s="27">
        <v>2.34</v>
      </c>
      <c r="DJ667" s="1">
        <v>186</v>
      </c>
      <c r="DK667" s="1"/>
      <c r="DL667" s="1"/>
      <c r="DM667" s="1">
        <v>1.744</v>
      </c>
      <c r="DN667" s="1">
        <v>0</v>
      </c>
      <c r="DO667" s="1">
        <v>0.85</v>
      </c>
      <c r="DP667" s="16">
        <f t="shared" si="252"/>
        <v>2.0595744680851062</v>
      </c>
    </row>
    <row r="668" spans="1:120" x14ac:dyDescent="0.2">
      <c r="A668" s="13">
        <v>36</v>
      </c>
      <c r="B668" s="13" t="s">
        <v>2352</v>
      </c>
      <c r="C668" s="13" t="s">
        <v>534</v>
      </c>
      <c r="D668" s="13" t="s">
        <v>158</v>
      </c>
      <c r="E668" s="13" t="s">
        <v>141</v>
      </c>
      <c r="F668" s="1" t="s">
        <v>142</v>
      </c>
      <c r="G668" s="13">
        <v>71</v>
      </c>
      <c r="H668" s="13">
        <v>169</v>
      </c>
      <c r="I668" s="13" t="s">
        <v>125</v>
      </c>
      <c r="J668" s="13">
        <v>2008</v>
      </c>
      <c r="K668" s="13">
        <v>6</v>
      </c>
      <c r="L668" s="13">
        <v>178</v>
      </c>
      <c r="M668" s="1"/>
      <c r="N668" s="1">
        <v>24</v>
      </c>
      <c r="O668" s="13" t="s">
        <v>861</v>
      </c>
      <c r="P668" s="13" t="s">
        <v>2353</v>
      </c>
      <c r="Q668" s="1" t="str">
        <f t="shared" si="230"/>
        <v>PHI</v>
      </c>
      <c r="R668" s="13" t="s">
        <v>167</v>
      </c>
      <c r="S668" s="1"/>
      <c r="T668" s="13" t="s">
        <v>503</v>
      </c>
      <c r="U668" s="13">
        <v>58</v>
      </c>
      <c r="V668" s="13">
        <v>1</v>
      </c>
      <c r="W668" s="13">
        <v>5</v>
      </c>
      <c r="X668" s="14">
        <v>4</v>
      </c>
      <c r="Y668" s="13">
        <v>6</v>
      </c>
      <c r="Z668" s="13">
        <v>-9</v>
      </c>
      <c r="AA668" s="1">
        <v>45</v>
      </c>
      <c r="AB668" s="14">
        <v>18</v>
      </c>
      <c r="AC668" s="14">
        <v>13</v>
      </c>
      <c r="AD668" s="15">
        <f t="shared" si="231"/>
        <v>2.2222222222222223E-2</v>
      </c>
      <c r="AE668" s="15">
        <f t="shared" si="232"/>
        <v>1.3157894736842105E-2</v>
      </c>
      <c r="AF668" s="16">
        <v>517.25</v>
      </c>
      <c r="AG668" s="17">
        <f t="shared" si="233"/>
        <v>8.9181034482758612</v>
      </c>
      <c r="AH668" s="29">
        <v>764</v>
      </c>
      <c r="AI668" s="17">
        <f t="shared" si="234"/>
        <v>13.172413793103448</v>
      </c>
      <c r="AJ668" s="19">
        <f t="shared" si="235"/>
        <v>0.67702879581151831</v>
      </c>
      <c r="AK668" s="20">
        <f>'Even Strength'!AA668+'Power Play'!R668+'Penalty Kill'!L668</f>
        <v>53.18181818181818</v>
      </c>
      <c r="AL668" s="19">
        <f t="shared" si="236"/>
        <v>6.1689880926226985</v>
      </c>
      <c r="AM668" s="15">
        <f>IF(('Even Strength'!BR668+'Power Play'!AK668+'Penalty Kill'!AG668)&gt;0,V668/('Even Strength'!BR668+'Power Play'!AK668+'Penalty Kill'!AG668),0)</f>
        <v>9.0909090909090912E-2</v>
      </c>
      <c r="AN668" s="15">
        <f>IF(('Even Strength'!BR668+'Power Play'!AK668+'Penalty Kill'!AG668)&gt;0,W668/('Even Strength'!BR668+'Power Play'!AK668+'Penalty Kill'!AG668),0)</f>
        <v>0.45454545454545453</v>
      </c>
      <c r="AO668" s="15">
        <f t="shared" si="237"/>
        <v>0.54545454545454541</v>
      </c>
      <c r="AP668" s="13">
        <v>1</v>
      </c>
      <c r="AQ668" s="13">
        <v>2</v>
      </c>
      <c r="AR668" s="21">
        <f t="shared" si="238"/>
        <v>0.33333333333333331</v>
      </c>
      <c r="AS668" s="22">
        <v>0</v>
      </c>
      <c r="AT668" s="1"/>
      <c r="AU668" s="1"/>
      <c r="AV668">
        <v>91</v>
      </c>
      <c r="AW668" s="13">
        <v>216</v>
      </c>
      <c r="AX668" s="13">
        <v>20</v>
      </c>
      <c r="AY668" s="13">
        <v>18</v>
      </c>
      <c r="AZ668" s="13">
        <v>9</v>
      </c>
      <c r="BA668" s="13">
        <v>9</v>
      </c>
      <c r="BB668" s="16">
        <f t="shared" si="239"/>
        <v>10.55582406959884</v>
      </c>
      <c r="BC668" s="17">
        <f t="shared" si="240"/>
        <v>25.055582406959886</v>
      </c>
      <c r="BD668" s="17">
        <f t="shared" si="241"/>
        <v>2.3199613339777669</v>
      </c>
      <c r="BE668" s="17">
        <f t="shared" si="242"/>
        <v>2.0879652005799905</v>
      </c>
      <c r="BF668" s="17">
        <f t="shared" si="243"/>
        <v>1.0439826002899952</v>
      </c>
      <c r="BG668" s="17">
        <f t="shared" si="244"/>
        <v>1.0439826002899952</v>
      </c>
      <c r="BH668" s="13">
        <v>102</v>
      </c>
      <c r="BI668" s="13">
        <v>21</v>
      </c>
      <c r="BJ668" s="13">
        <v>6</v>
      </c>
      <c r="BK668" s="13">
        <v>2</v>
      </c>
      <c r="BL668" s="13">
        <v>1</v>
      </c>
      <c r="BM668" s="13">
        <v>0</v>
      </c>
      <c r="BN668" s="13">
        <f t="shared" si="245"/>
        <v>344</v>
      </c>
      <c r="BO668" s="16">
        <v>-2.8540000000000001</v>
      </c>
      <c r="BP668" s="1"/>
      <c r="BQ668" s="1"/>
      <c r="BR668" s="23" t="str">
        <f t="shared" si="246"/>
        <v xml:space="preserve"> </v>
      </c>
      <c r="BS668" s="1"/>
      <c r="BT668" s="13">
        <v>0</v>
      </c>
      <c r="BU668" s="13">
        <v>16</v>
      </c>
      <c r="BV668" s="13">
        <v>0</v>
      </c>
      <c r="BW668" s="13">
        <v>0</v>
      </c>
      <c r="BX668" s="13">
        <v>0</v>
      </c>
      <c r="BY668" s="13">
        <v>0</v>
      </c>
      <c r="BZ668" s="13">
        <v>0</v>
      </c>
      <c r="CA668" s="13">
        <v>0</v>
      </c>
      <c r="CB668" s="23">
        <f t="shared" si="247"/>
        <v>0</v>
      </c>
      <c r="CC668" s="16">
        <v>-0.7</v>
      </c>
      <c r="CD668" s="16">
        <v>0.2</v>
      </c>
      <c r="CE668" s="16">
        <v>-0.5</v>
      </c>
      <c r="CF668" s="24">
        <f t="shared" si="248"/>
        <v>-8.6206896551724137E-3</v>
      </c>
      <c r="CG668" s="24">
        <f t="shared" si="249"/>
        <v>-5.7999033349444173E-2</v>
      </c>
      <c r="CH668" s="25">
        <v>4</v>
      </c>
      <c r="CI668" s="16">
        <v>10</v>
      </c>
      <c r="CJ668" s="16">
        <v>9.6</v>
      </c>
      <c r="CK668" s="16">
        <v>-8.4</v>
      </c>
      <c r="CL668" s="16">
        <v>-2.2999999999999998</v>
      </c>
      <c r="CM668" s="16">
        <v>0.4</v>
      </c>
      <c r="CN668" s="16">
        <v>0</v>
      </c>
      <c r="CO668" s="16">
        <v>-1.9</v>
      </c>
      <c r="CP668" s="26">
        <f t="shared" si="250"/>
        <v>-3.2758620689655168E-2</v>
      </c>
      <c r="CQ668" s="26">
        <f t="shared" si="251"/>
        <v>-0.22039632672788786</v>
      </c>
      <c r="CR668" s="13">
        <v>0</v>
      </c>
      <c r="CS668" s="13">
        <v>0</v>
      </c>
      <c r="CT668" s="13">
        <v>0</v>
      </c>
      <c r="CU668" s="13">
        <v>0</v>
      </c>
      <c r="CV668" s="13">
        <v>0.89</v>
      </c>
      <c r="CW668" s="13">
        <v>-1.9500000000000002</v>
      </c>
      <c r="CX668" s="13">
        <v>-2.71</v>
      </c>
      <c r="CY668" s="13">
        <v>0.19</v>
      </c>
      <c r="CZ668" s="13">
        <v>-1.9500000000000002</v>
      </c>
      <c r="DA668" s="13">
        <v>-5.53</v>
      </c>
      <c r="DB668" s="27">
        <v>-17.88</v>
      </c>
      <c r="DC668" s="27">
        <v>4.6100000000000003</v>
      </c>
      <c r="DD668" s="27">
        <v>-22.49</v>
      </c>
      <c r="DE668" s="27">
        <v>-2.7</v>
      </c>
      <c r="DF668" s="27">
        <v>-7.96</v>
      </c>
      <c r="DG668" s="27">
        <v>5.13</v>
      </c>
      <c r="DH668" s="27">
        <v>-13.09</v>
      </c>
      <c r="DI668" s="27">
        <v>-1.57</v>
      </c>
      <c r="DJ668" s="1">
        <v>186</v>
      </c>
      <c r="DK668" s="28">
        <v>4</v>
      </c>
      <c r="DL668" s="28" t="s">
        <v>379</v>
      </c>
      <c r="DM668" s="1">
        <v>0.75</v>
      </c>
      <c r="DN668" s="1">
        <v>9.0000000000000011E-3</v>
      </c>
      <c r="DO668" s="1">
        <v>0</v>
      </c>
      <c r="DP668" s="16">
        <f t="shared" si="252"/>
        <v>-2.3255319148936167</v>
      </c>
    </row>
    <row r="669" spans="1:120" x14ac:dyDescent="0.2">
      <c r="A669" s="13">
        <v>62</v>
      </c>
      <c r="B669" s="13" t="s">
        <v>2354</v>
      </c>
      <c r="C669" s="13" t="s">
        <v>1571</v>
      </c>
      <c r="D669" s="1"/>
      <c r="E669" s="13" t="s">
        <v>234</v>
      </c>
      <c r="F669" s="1" t="s">
        <v>235</v>
      </c>
      <c r="G669" s="13">
        <v>75</v>
      </c>
      <c r="H669" s="13">
        <v>217</v>
      </c>
      <c r="I669" s="13" t="s">
        <v>125</v>
      </c>
      <c r="J669" s="13">
        <v>2009</v>
      </c>
      <c r="K669" s="13">
        <v>6</v>
      </c>
      <c r="L669" s="13">
        <v>178</v>
      </c>
      <c r="M669" s="13" t="s">
        <v>159</v>
      </c>
      <c r="N669" s="1">
        <v>23</v>
      </c>
      <c r="O669" s="13" t="s">
        <v>2355</v>
      </c>
      <c r="P669" s="13" t="s">
        <v>2356</v>
      </c>
      <c r="Q669" s="1" t="str">
        <f t="shared" si="230"/>
        <v>CAR</v>
      </c>
      <c r="R669" s="13" t="s">
        <v>358</v>
      </c>
      <c r="S669" s="1"/>
      <c r="T669" s="13" t="s">
        <v>173</v>
      </c>
      <c r="U669" s="13">
        <v>6</v>
      </c>
      <c r="V669" s="13">
        <v>0</v>
      </c>
      <c r="W669" s="13">
        <v>0</v>
      </c>
      <c r="X669" s="14">
        <v>0</v>
      </c>
      <c r="Y669" s="13">
        <v>0</v>
      </c>
      <c r="Z669" s="13">
        <v>-5</v>
      </c>
      <c r="AA669" s="1">
        <v>3</v>
      </c>
      <c r="AB669" s="14">
        <v>1</v>
      </c>
      <c r="AC669" s="14">
        <v>5</v>
      </c>
      <c r="AD669" s="15">
        <f t="shared" si="231"/>
        <v>0</v>
      </c>
      <c r="AE669" s="15">
        <f t="shared" si="232"/>
        <v>0</v>
      </c>
      <c r="AF669" s="16">
        <v>89.866666666699999</v>
      </c>
      <c r="AG669" s="17">
        <f t="shared" si="233"/>
        <v>14.977777777783333</v>
      </c>
      <c r="AH669" s="29">
        <v>135</v>
      </c>
      <c r="AI669" s="17">
        <f t="shared" si="234"/>
        <v>22.5</v>
      </c>
      <c r="AJ669" s="19">
        <f t="shared" si="235"/>
        <v>0.66567901234592597</v>
      </c>
      <c r="AK669" s="20">
        <f>'Even Strength'!AA669+'Power Play'!R669+'Penalty Kill'!L669</f>
        <v>0</v>
      </c>
      <c r="AL669" s="19">
        <f t="shared" si="236"/>
        <v>0</v>
      </c>
      <c r="AM669" s="15">
        <f>IF(('Even Strength'!BR669+'Power Play'!AK669+'Penalty Kill'!AG669)&gt;0,V669/('Even Strength'!BR669+'Power Play'!AK669+'Penalty Kill'!AG669),0)</f>
        <v>0</v>
      </c>
      <c r="AN669" s="15">
        <f>IF(('Even Strength'!BR669+'Power Play'!AK669+'Penalty Kill'!AG669)&gt;0,W669/('Even Strength'!BR669+'Power Play'!AK669+'Penalty Kill'!AG669),0)</f>
        <v>0</v>
      </c>
      <c r="AO669" s="15">
        <f t="shared" si="237"/>
        <v>0</v>
      </c>
      <c r="AP669" s="13">
        <v>0</v>
      </c>
      <c r="AQ669" s="13">
        <v>0</v>
      </c>
      <c r="AR669" s="21">
        <f t="shared" si="238"/>
        <v>0</v>
      </c>
      <c r="AS669" s="22">
        <v>0</v>
      </c>
      <c r="AT669" s="1"/>
      <c r="AU669" s="1"/>
      <c r="AV669">
        <v>16</v>
      </c>
      <c r="AW669" s="13">
        <v>25</v>
      </c>
      <c r="AX669" s="13">
        <v>7</v>
      </c>
      <c r="AY669" s="13">
        <v>1</v>
      </c>
      <c r="AZ669" s="13">
        <v>3</v>
      </c>
      <c r="BA669" s="13">
        <v>0</v>
      </c>
      <c r="BB669" s="16">
        <f t="shared" si="239"/>
        <v>10.682492581598412</v>
      </c>
      <c r="BC669" s="17">
        <f t="shared" si="240"/>
        <v>16.691394658747519</v>
      </c>
      <c r="BD669" s="17">
        <f t="shared" si="241"/>
        <v>4.6735905044493045</v>
      </c>
      <c r="BE669" s="17">
        <f t="shared" si="242"/>
        <v>0.66765578634990075</v>
      </c>
      <c r="BF669" s="17">
        <f t="shared" si="243"/>
        <v>2.0029673590497019</v>
      </c>
      <c r="BG669" s="17">
        <f t="shared" si="244"/>
        <v>0</v>
      </c>
      <c r="BH669" s="13">
        <v>4</v>
      </c>
      <c r="BI669" s="13">
        <v>2</v>
      </c>
      <c r="BJ669" s="13">
        <v>0</v>
      </c>
      <c r="BK669" s="13">
        <v>0</v>
      </c>
      <c r="BL669" s="13">
        <v>0</v>
      </c>
      <c r="BM669" s="13">
        <v>0</v>
      </c>
      <c r="BN669" s="13">
        <f t="shared" si="245"/>
        <v>36</v>
      </c>
      <c r="BO669" s="16">
        <v>-0.60699999999999998</v>
      </c>
      <c r="BP669" s="1"/>
      <c r="BQ669" s="1"/>
      <c r="BR669" s="23" t="str">
        <f t="shared" si="246"/>
        <v xml:space="preserve"> </v>
      </c>
      <c r="BS669" s="1"/>
      <c r="BT669" s="13">
        <v>0</v>
      </c>
      <c r="BU669" s="13">
        <v>1</v>
      </c>
      <c r="BV669" s="13">
        <v>0</v>
      </c>
      <c r="BW669" s="13">
        <v>0</v>
      </c>
      <c r="BX669" s="13">
        <v>0</v>
      </c>
      <c r="BY669" s="13">
        <v>0</v>
      </c>
      <c r="BZ669" s="13">
        <v>0</v>
      </c>
      <c r="CA669" s="13">
        <v>0</v>
      </c>
      <c r="CB669" s="23">
        <f t="shared" si="247"/>
        <v>0</v>
      </c>
      <c r="CC669" s="16">
        <v>-0.1</v>
      </c>
      <c r="CD669" s="16">
        <v>-0.2</v>
      </c>
      <c r="CE669" s="16">
        <v>-0.30000000000000004</v>
      </c>
      <c r="CF669" s="24">
        <f t="shared" si="248"/>
        <v>-5.000000000000001E-2</v>
      </c>
      <c r="CG669" s="24">
        <f t="shared" si="249"/>
        <v>-0.20029673590497024</v>
      </c>
      <c r="CH669" s="25">
        <v>2</v>
      </c>
      <c r="CI669" s="16">
        <v>1.6</v>
      </c>
      <c r="CJ669" s="16">
        <v>3.3</v>
      </c>
      <c r="CK669" s="16">
        <v>-4.2</v>
      </c>
      <c r="CL669" s="16">
        <v>-0.4</v>
      </c>
      <c r="CM669" s="16">
        <v>0.2</v>
      </c>
      <c r="CN669" s="16">
        <v>0</v>
      </c>
      <c r="CO669" s="16">
        <v>-0.1</v>
      </c>
      <c r="CP669" s="26">
        <f t="shared" si="250"/>
        <v>-1.6666666666666666E-2</v>
      </c>
      <c r="CQ669" s="26">
        <f t="shared" si="251"/>
        <v>-6.676557863499008E-2</v>
      </c>
      <c r="CR669" s="13">
        <v>0</v>
      </c>
      <c r="CS669" s="13">
        <v>0</v>
      </c>
      <c r="CT669" s="13">
        <v>0</v>
      </c>
      <c r="CU669" s="13">
        <v>0</v>
      </c>
      <c r="CV669" s="13">
        <v>-0.12</v>
      </c>
      <c r="CW669" s="13">
        <v>-0.15</v>
      </c>
      <c r="CX669" s="13">
        <v>-0.44</v>
      </c>
      <c r="CY669" s="13">
        <v>-0.03</v>
      </c>
      <c r="CZ669" s="13">
        <v>-0.12</v>
      </c>
      <c r="DA669" s="13">
        <v>-0.86</v>
      </c>
      <c r="DB669" s="27">
        <v>-7.34</v>
      </c>
      <c r="DC669" s="27">
        <v>7.39</v>
      </c>
      <c r="DD669" s="27">
        <v>-14.73</v>
      </c>
      <c r="DE669" s="27">
        <v>-10.67</v>
      </c>
      <c r="DF669" s="27">
        <v>-10</v>
      </c>
      <c r="DG669" s="27">
        <v>8.2200000000000006</v>
      </c>
      <c r="DH669" s="27">
        <v>-18.22</v>
      </c>
      <c r="DI669" s="27">
        <v>-13.19</v>
      </c>
      <c r="DJ669" s="1">
        <v>41</v>
      </c>
      <c r="DK669" s="28">
        <v>14</v>
      </c>
      <c r="DL669" s="28" t="s">
        <v>687</v>
      </c>
      <c r="DM669" s="1">
        <v>0.127</v>
      </c>
      <c r="DN669" s="1">
        <v>9.8000000000000004E-2</v>
      </c>
      <c r="DO669" s="1">
        <v>0</v>
      </c>
      <c r="DP669" s="16">
        <f t="shared" si="252"/>
        <v>-0.11226264012811712</v>
      </c>
    </row>
    <row r="670" spans="1:120" x14ac:dyDescent="0.2">
      <c r="A670" s="13">
        <v>55</v>
      </c>
      <c r="B670" s="13" t="s">
        <v>2357</v>
      </c>
      <c r="C670" s="13" t="s">
        <v>1675</v>
      </c>
      <c r="D670" s="1"/>
      <c r="E670" s="13" t="s">
        <v>234</v>
      </c>
      <c r="F670" s="1" t="s">
        <v>235</v>
      </c>
      <c r="G670" s="13">
        <v>76</v>
      </c>
      <c r="H670" s="13">
        <v>219</v>
      </c>
      <c r="I670" s="13" t="s">
        <v>150</v>
      </c>
      <c r="J670" s="13">
        <v>2013</v>
      </c>
      <c r="K670" s="13">
        <v>1</v>
      </c>
      <c r="L670" s="13">
        <v>8</v>
      </c>
      <c r="M670" s="1"/>
      <c r="N670" s="1">
        <v>20</v>
      </c>
      <c r="O670" s="13" t="s">
        <v>2355</v>
      </c>
      <c r="P670" s="13" t="s">
        <v>2358</v>
      </c>
      <c r="Q670" s="1" t="str">
        <f t="shared" si="230"/>
        <v>BUF</v>
      </c>
      <c r="R670" s="13" t="s">
        <v>238</v>
      </c>
      <c r="S670" s="1"/>
      <c r="T670" s="13" t="s">
        <v>173</v>
      </c>
      <c r="U670" s="13">
        <v>78</v>
      </c>
      <c r="V670" s="13">
        <v>8</v>
      </c>
      <c r="W670" s="13">
        <v>12</v>
      </c>
      <c r="X670" s="14">
        <v>6</v>
      </c>
      <c r="Y670" s="13">
        <v>20</v>
      </c>
      <c r="Z670" s="13">
        <v>-32</v>
      </c>
      <c r="AA670" s="1">
        <v>121</v>
      </c>
      <c r="AB670" s="14">
        <v>37</v>
      </c>
      <c r="AC670" s="14">
        <v>64</v>
      </c>
      <c r="AD670" s="15">
        <f t="shared" si="231"/>
        <v>6.6115702479338845E-2</v>
      </c>
      <c r="AE670" s="15">
        <f t="shared" si="232"/>
        <v>3.6036036036036036E-2</v>
      </c>
      <c r="AF670" s="16">
        <v>1607.9</v>
      </c>
      <c r="AG670" s="17">
        <f t="shared" si="233"/>
        <v>20.614102564102566</v>
      </c>
      <c r="AH670" s="29">
        <v>2013</v>
      </c>
      <c r="AI670" s="17">
        <f t="shared" si="234"/>
        <v>25.807692307692307</v>
      </c>
      <c r="AJ670" s="19">
        <f t="shared" si="235"/>
        <v>0.79875807252856434</v>
      </c>
      <c r="AK670" s="20">
        <f>'Even Strength'!AA670+'Power Play'!R670+'Penalty Kill'!L670</f>
        <v>65.540740740740745</v>
      </c>
      <c r="AL670" s="19">
        <f t="shared" si="236"/>
        <v>2.4457021235427856</v>
      </c>
      <c r="AM670" s="15">
        <f>IF(('Even Strength'!BR670+'Power Play'!AK670+'Penalty Kill'!AG670)&gt;0,V670/('Even Strength'!BR670+'Power Play'!AK670+'Penalty Kill'!AG670),0)</f>
        <v>0.18604651162790697</v>
      </c>
      <c r="AN670" s="15">
        <f>IF(('Even Strength'!BR670+'Power Play'!AK670+'Penalty Kill'!AG670)&gt;0,W670/('Even Strength'!BR670+'Power Play'!AK670+'Penalty Kill'!AG670),0)</f>
        <v>0.27906976744186046</v>
      </c>
      <c r="AO670" s="15">
        <f t="shared" si="237"/>
        <v>0.46511627906976744</v>
      </c>
      <c r="AP670" s="13">
        <v>1</v>
      </c>
      <c r="AQ670" s="13">
        <v>0</v>
      </c>
      <c r="AR670" s="21">
        <f t="shared" si="238"/>
        <v>1</v>
      </c>
      <c r="AS670" s="22">
        <v>0</v>
      </c>
      <c r="AT670" s="1"/>
      <c r="AU670" s="1"/>
      <c r="AV670">
        <v>170</v>
      </c>
      <c r="AW670" s="13">
        <v>118</v>
      </c>
      <c r="AX670" s="13">
        <v>136</v>
      </c>
      <c r="AY670" s="13">
        <v>37</v>
      </c>
      <c r="AZ670" s="13">
        <v>35</v>
      </c>
      <c r="BA670" s="13">
        <v>9</v>
      </c>
      <c r="BB670" s="16">
        <f t="shared" si="239"/>
        <v>6.3436780894334222</v>
      </c>
      <c r="BC670" s="17">
        <f t="shared" si="240"/>
        <v>4.4032589091361398</v>
      </c>
      <c r="BD670" s="17">
        <f t="shared" si="241"/>
        <v>5.0749424715467377</v>
      </c>
      <c r="BE670" s="17">
        <f t="shared" si="242"/>
        <v>1.3806828782884506</v>
      </c>
      <c r="BF670" s="17">
        <f t="shared" si="243"/>
        <v>1.3060513713539399</v>
      </c>
      <c r="BG670" s="17">
        <f t="shared" si="244"/>
        <v>0.33584178120529884</v>
      </c>
      <c r="BH670" s="13">
        <v>26</v>
      </c>
      <c r="BI670" s="13">
        <v>12</v>
      </c>
      <c r="BJ670" s="13">
        <v>0</v>
      </c>
      <c r="BK670" s="13">
        <v>0</v>
      </c>
      <c r="BL670" s="13">
        <v>0</v>
      </c>
      <c r="BM670" s="13">
        <v>0</v>
      </c>
      <c r="BN670" s="13">
        <f t="shared" si="245"/>
        <v>280</v>
      </c>
      <c r="BO670" s="16">
        <v>6.5880000000000001</v>
      </c>
      <c r="BP670" s="1"/>
      <c r="BQ670" s="1"/>
      <c r="BR670" s="23" t="str">
        <f t="shared" si="246"/>
        <v xml:space="preserve"> </v>
      </c>
      <c r="BS670" s="1"/>
      <c r="BT670" s="13">
        <v>1</v>
      </c>
      <c r="BU670" s="13">
        <v>17</v>
      </c>
      <c r="BV670" s="13">
        <v>0</v>
      </c>
      <c r="BW670" s="13">
        <v>0</v>
      </c>
      <c r="BX670" s="13">
        <v>0</v>
      </c>
      <c r="BY670" s="13">
        <v>1</v>
      </c>
      <c r="BZ670" s="13">
        <v>0</v>
      </c>
      <c r="CA670" s="13">
        <v>0</v>
      </c>
      <c r="CB670" s="23">
        <f t="shared" si="247"/>
        <v>0</v>
      </c>
      <c r="CC670" s="16">
        <v>1.1000000000000001</v>
      </c>
      <c r="CD670" s="16">
        <v>1.5</v>
      </c>
      <c r="CE670" s="16">
        <v>2.6</v>
      </c>
      <c r="CF670" s="24">
        <f t="shared" si="248"/>
        <v>3.3333333333333333E-2</v>
      </c>
      <c r="CG670" s="24">
        <f t="shared" si="249"/>
        <v>9.70209590148641E-2</v>
      </c>
      <c r="CH670" s="25">
        <v>5</v>
      </c>
      <c r="CI670" s="16">
        <v>34.700000000000003</v>
      </c>
      <c r="CJ670" s="16">
        <v>30.2</v>
      </c>
      <c r="CK670" s="16">
        <v>-12</v>
      </c>
      <c r="CL670" s="16">
        <v>0.1</v>
      </c>
      <c r="CM670" s="16">
        <v>-1.9</v>
      </c>
      <c r="CN670" s="16">
        <v>0</v>
      </c>
      <c r="CO670" s="16">
        <v>-1.8</v>
      </c>
      <c r="CP670" s="26">
        <f t="shared" si="250"/>
        <v>-2.3076923076923078E-2</v>
      </c>
      <c r="CQ670" s="26">
        <f t="shared" si="251"/>
        <v>-6.7168356241059768E-2</v>
      </c>
      <c r="CR670" s="13">
        <v>0</v>
      </c>
      <c r="CS670" s="13">
        <v>0</v>
      </c>
      <c r="CT670" s="13">
        <v>2</v>
      </c>
      <c r="CU670" s="13">
        <v>0.01</v>
      </c>
      <c r="CV670" s="13">
        <v>0.13</v>
      </c>
      <c r="CW670" s="13">
        <v>0.95</v>
      </c>
      <c r="CX670" s="13">
        <v>-5.28</v>
      </c>
      <c r="CY670" s="13">
        <v>-7.68</v>
      </c>
      <c r="CZ670" s="13">
        <v>0.19</v>
      </c>
      <c r="DA670" s="13">
        <v>-11.68</v>
      </c>
      <c r="DB670" s="27">
        <v>34.72</v>
      </c>
      <c r="DC670" s="27">
        <v>59.62</v>
      </c>
      <c r="DD670" s="27">
        <v>-24.9</v>
      </c>
      <c r="DE670" s="27">
        <v>-1.18</v>
      </c>
      <c r="DF670" s="27">
        <v>40.01</v>
      </c>
      <c r="DG670" s="27">
        <v>57.66</v>
      </c>
      <c r="DH670" s="27">
        <v>-17.649999999999999</v>
      </c>
      <c r="DI670" s="27">
        <v>-0.84</v>
      </c>
      <c r="DJ670" s="1">
        <v>186</v>
      </c>
      <c r="DK670" s="28">
        <v>3</v>
      </c>
      <c r="DL670" s="28" t="s">
        <v>340</v>
      </c>
      <c r="DM670" s="1">
        <v>1.7749999999999999</v>
      </c>
      <c r="DN670" s="1">
        <v>4.3000000000000003E-2</v>
      </c>
      <c r="DO670" s="1">
        <v>0.85</v>
      </c>
      <c r="DP670" s="16">
        <f t="shared" si="252"/>
        <v>-4.4063829787234043</v>
      </c>
    </row>
    <row r="671" spans="1:120" x14ac:dyDescent="0.2">
      <c r="A671" s="13">
        <v>25</v>
      </c>
      <c r="B671" s="13" t="s">
        <v>2359</v>
      </c>
      <c r="C671" s="13" t="s">
        <v>2360</v>
      </c>
      <c r="D671" s="13" t="s">
        <v>158</v>
      </c>
      <c r="E671" s="13" t="s">
        <v>141</v>
      </c>
      <c r="F671" s="1" t="s">
        <v>142</v>
      </c>
      <c r="G671" s="13">
        <v>75</v>
      </c>
      <c r="H671" s="13">
        <v>220</v>
      </c>
      <c r="I671" s="13" t="s">
        <v>150</v>
      </c>
      <c r="J671" s="13">
        <v>2011</v>
      </c>
      <c r="K671" s="13">
        <v>2</v>
      </c>
      <c r="L671" s="13">
        <v>44</v>
      </c>
      <c r="M671" s="13" t="s">
        <v>159</v>
      </c>
      <c r="N671" s="1">
        <v>21</v>
      </c>
      <c r="O671" s="13" t="s">
        <v>356</v>
      </c>
      <c r="P671" s="13" t="s">
        <v>2361</v>
      </c>
      <c r="Q671" s="1" t="str">
        <f t="shared" si="230"/>
        <v>DAL</v>
      </c>
      <c r="R671" s="13" t="s">
        <v>363</v>
      </c>
      <c r="S671" s="1"/>
      <c r="T671" s="13" t="s">
        <v>154</v>
      </c>
      <c r="U671" s="13">
        <v>31</v>
      </c>
      <c r="V671" s="13">
        <v>6</v>
      </c>
      <c r="W671" s="13">
        <v>3</v>
      </c>
      <c r="X671" s="14">
        <v>1</v>
      </c>
      <c r="Y671" s="13">
        <v>9</v>
      </c>
      <c r="Z671" s="13">
        <v>-1</v>
      </c>
      <c r="AA671" s="1">
        <v>78</v>
      </c>
      <c r="AB671" s="14">
        <v>29</v>
      </c>
      <c r="AC671" s="14">
        <v>32</v>
      </c>
      <c r="AD671" s="15">
        <f t="shared" si="231"/>
        <v>7.6923076923076927E-2</v>
      </c>
      <c r="AE671" s="15">
        <f t="shared" si="232"/>
        <v>4.3165467625899283E-2</v>
      </c>
      <c r="AF671" s="16">
        <v>433.56666666669997</v>
      </c>
      <c r="AG671" s="17">
        <f t="shared" si="233"/>
        <v>13.986021505377419</v>
      </c>
      <c r="AH671" s="29">
        <v>601</v>
      </c>
      <c r="AI671" s="17">
        <f t="shared" si="234"/>
        <v>19.387096774193548</v>
      </c>
      <c r="AJ671" s="19">
        <f t="shared" si="235"/>
        <v>0.72140876317254576</v>
      </c>
      <c r="AK671" s="20">
        <f>'Even Strength'!AA671+'Power Play'!R671+'Penalty Kill'!L671</f>
        <v>13.923076923076923</v>
      </c>
      <c r="AL671" s="19">
        <f t="shared" si="236"/>
        <v>1.9267731576486922</v>
      </c>
      <c r="AM671" s="15">
        <f>IF(('Even Strength'!BR671+'Power Play'!AK671+'Penalty Kill'!AG671)&gt;0,V671/('Even Strength'!BR671+'Power Play'!AK671+'Penalty Kill'!AG671),0)</f>
        <v>0.31578947368421051</v>
      </c>
      <c r="AN671" s="15">
        <f>IF(('Even Strength'!BR671+'Power Play'!AK671+'Penalty Kill'!AG671)&gt;0,W671/('Even Strength'!BR671+'Power Play'!AK671+'Penalty Kill'!AG671),0)</f>
        <v>0.15789473684210525</v>
      </c>
      <c r="AO671" s="15">
        <f t="shared" si="237"/>
        <v>0.47368421052631576</v>
      </c>
      <c r="AP671" s="13">
        <v>1</v>
      </c>
      <c r="AQ671" s="13">
        <v>3</v>
      </c>
      <c r="AR671" s="21">
        <f t="shared" si="238"/>
        <v>0.25</v>
      </c>
      <c r="AS671" s="22">
        <v>0.2</v>
      </c>
      <c r="AT671" s="1"/>
      <c r="AU671" s="1"/>
      <c r="AV671">
        <v>37</v>
      </c>
      <c r="AW671" s="13">
        <v>89</v>
      </c>
      <c r="AX671" s="13">
        <v>5</v>
      </c>
      <c r="AY671" s="13">
        <v>29</v>
      </c>
      <c r="AZ671" s="13">
        <v>10</v>
      </c>
      <c r="BA671" s="13">
        <v>9</v>
      </c>
      <c r="BB671" s="16">
        <f t="shared" si="239"/>
        <v>5.1203198277846447</v>
      </c>
      <c r="BC671" s="17">
        <f t="shared" si="240"/>
        <v>12.316444991157661</v>
      </c>
      <c r="BD671" s="17">
        <f t="shared" si="241"/>
        <v>0.69193511186278989</v>
      </c>
      <c r="BE671" s="17">
        <f t="shared" si="242"/>
        <v>4.013223648804181</v>
      </c>
      <c r="BF671" s="17">
        <f t="shared" si="243"/>
        <v>1.3838702237255798</v>
      </c>
      <c r="BG671" s="17">
        <f t="shared" si="244"/>
        <v>1.2454832013530219</v>
      </c>
      <c r="BH671" s="13">
        <v>12</v>
      </c>
      <c r="BI671" s="13">
        <v>6</v>
      </c>
      <c r="BJ671" s="13">
        <v>0</v>
      </c>
      <c r="BK671" s="13">
        <v>0</v>
      </c>
      <c r="BL671" s="13">
        <v>0</v>
      </c>
      <c r="BM671" s="13">
        <v>0</v>
      </c>
      <c r="BN671" s="13">
        <f t="shared" si="245"/>
        <v>106</v>
      </c>
      <c r="BO671" s="16">
        <v>0.246</v>
      </c>
      <c r="BP671" s="1"/>
      <c r="BQ671" s="1"/>
      <c r="BR671" s="23" t="str">
        <f t="shared" si="246"/>
        <v xml:space="preserve"> </v>
      </c>
      <c r="BS671" s="1"/>
      <c r="BT671" s="13">
        <v>3</v>
      </c>
      <c r="BU671" s="13">
        <v>9</v>
      </c>
      <c r="BV671" s="13">
        <v>0</v>
      </c>
      <c r="BW671" s="13">
        <v>0</v>
      </c>
      <c r="BX671" s="13">
        <v>1</v>
      </c>
      <c r="BY671" s="13">
        <v>0</v>
      </c>
      <c r="BZ671" s="13">
        <v>0</v>
      </c>
      <c r="CA671" s="13">
        <v>0</v>
      </c>
      <c r="CB671" s="23">
        <f t="shared" si="247"/>
        <v>0</v>
      </c>
      <c r="CC671" s="16">
        <v>0.5</v>
      </c>
      <c r="CD671" s="16">
        <v>0.30000000000000004</v>
      </c>
      <c r="CE671" s="16">
        <v>0.8</v>
      </c>
      <c r="CF671" s="24">
        <f t="shared" si="248"/>
        <v>2.5806451612903226E-2</v>
      </c>
      <c r="CG671" s="24">
        <f t="shared" si="249"/>
        <v>0.1107096178980464</v>
      </c>
      <c r="CH671" s="25">
        <v>3</v>
      </c>
      <c r="CI671" s="16">
        <v>8.1</v>
      </c>
      <c r="CJ671" s="16">
        <v>6.3</v>
      </c>
      <c r="CK671" s="16">
        <v>0.7</v>
      </c>
      <c r="CL671" s="16">
        <v>0.60000000000000009</v>
      </c>
      <c r="CM671" s="16">
        <v>0.30000000000000004</v>
      </c>
      <c r="CN671" s="16">
        <v>0</v>
      </c>
      <c r="CO671" s="16">
        <v>0.9</v>
      </c>
      <c r="CP671" s="26">
        <f t="shared" si="250"/>
        <v>2.903225806451613E-2</v>
      </c>
      <c r="CQ671" s="26">
        <f t="shared" si="251"/>
        <v>0.1245483201353022</v>
      </c>
      <c r="CR671" s="13">
        <v>1</v>
      </c>
      <c r="CS671" s="13">
        <v>1</v>
      </c>
      <c r="CT671" s="13">
        <v>1</v>
      </c>
      <c r="CU671" s="13">
        <v>-0.01</v>
      </c>
      <c r="CV671" s="13">
        <v>0.2</v>
      </c>
      <c r="CW671" s="13">
        <v>0.45</v>
      </c>
      <c r="CX671" s="13">
        <v>4.18</v>
      </c>
      <c r="CY671" s="13">
        <v>1.4</v>
      </c>
      <c r="CZ671" s="13">
        <v>-2.08</v>
      </c>
      <c r="DA671" s="13">
        <v>4.1399999999999997</v>
      </c>
      <c r="DB671" s="27">
        <v>6.84</v>
      </c>
      <c r="DC671" s="27">
        <v>-34.4</v>
      </c>
      <c r="DD671" s="27">
        <v>41.23</v>
      </c>
      <c r="DE671" s="27">
        <v>7.04</v>
      </c>
      <c r="DF671" s="27">
        <v>-3.35</v>
      </c>
      <c r="DG671" s="27">
        <v>-9.4600000000000009</v>
      </c>
      <c r="DH671" s="27">
        <v>6.12</v>
      </c>
      <c r="DI671" s="27">
        <v>1.04</v>
      </c>
      <c r="DJ671" s="1">
        <v>83</v>
      </c>
      <c r="DK671" s="28">
        <v>4</v>
      </c>
      <c r="DL671" s="28" t="s">
        <v>155</v>
      </c>
      <c r="DM671" s="1">
        <v>0.39900000000000002</v>
      </c>
      <c r="DN671" s="1">
        <v>4.3999999999999997E-2</v>
      </c>
      <c r="DO671" s="1">
        <v>0.107</v>
      </c>
      <c r="DP671" s="16">
        <f t="shared" si="252"/>
        <v>0.57325554792953559</v>
      </c>
    </row>
    <row r="672" spans="1:120" x14ac:dyDescent="0.2">
      <c r="A672" s="13">
        <v>48</v>
      </c>
      <c r="B672" s="13" t="s">
        <v>2362</v>
      </c>
      <c r="C672" s="13" t="s">
        <v>2363</v>
      </c>
      <c r="D672" s="13" t="s">
        <v>246</v>
      </c>
      <c r="E672" s="13" t="s">
        <v>141</v>
      </c>
      <c r="F672" s="1" t="s">
        <v>142</v>
      </c>
      <c r="G672" s="13">
        <v>75</v>
      </c>
      <c r="H672" s="13">
        <v>194</v>
      </c>
      <c r="I672" s="13" t="s">
        <v>125</v>
      </c>
      <c r="J672" s="13">
        <v>2008</v>
      </c>
      <c r="K672" s="13">
        <v>2</v>
      </c>
      <c r="L672" s="13">
        <v>46</v>
      </c>
      <c r="M672" s="1"/>
      <c r="N672" s="1">
        <v>24</v>
      </c>
      <c r="O672" s="13" t="s">
        <v>2364</v>
      </c>
      <c r="P672" s="13" t="s">
        <v>2365</v>
      </c>
      <c r="Q672" s="1" t="str">
        <f t="shared" si="230"/>
        <v>ANA</v>
      </c>
      <c r="R672" s="13" t="s">
        <v>1117</v>
      </c>
      <c r="S672" s="1">
        <v>7</v>
      </c>
      <c r="T672" s="13" t="s">
        <v>173</v>
      </c>
      <c r="U672" s="13">
        <v>12</v>
      </c>
      <c r="V672" s="13">
        <v>0</v>
      </c>
      <c r="W672" s="13">
        <v>1</v>
      </c>
      <c r="X672" s="14">
        <v>0</v>
      </c>
      <c r="Y672" s="13">
        <v>1</v>
      </c>
      <c r="Z672" s="13">
        <v>2</v>
      </c>
      <c r="AA672" s="1">
        <v>8</v>
      </c>
      <c r="AB672" s="14">
        <v>4</v>
      </c>
      <c r="AC672" s="14">
        <v>4</v>
      </c>
      <c r="AD672" s="15">
        <f t="shared" si="231"/>
        <v>0</v>
      </c>
      <c r="AE672" s="15">
        <f t="shared" si="232"/>
        <v>0</v>
      </c>
      <c r="AF672" s="16">
        <v>167.01666666669999</v>
      </c>
      <c r="AG672" s="17">
        <f t="shared" si="233"/>
        <v>13.918055555558333</v>
      </c>
      <c r="AH672" s="29">
        <v>227</v>
      </c>
      <c r="AI672" s="17">
        <f t="shared" si="234"/>
        <v>18.916666666666668</v>
      </c>
      <c r="AJ672" s="19">
        <f t="shared" si="235"/>
        <v>0.73575624082246693</v>
      </c>
      <c r="AK672" s="20">
        <f>'Even Strength'!AA672+'Power Play'!R672+'Penalty Kill'!L672</f>
        <v>0</v>
      </c>
      <c r="AL672" s="19">
        <f t="shared" si="236"/>
        <v>0</v>
      </c>
      <c r="AM672" s="15">
        <f>IF(('Even Strength'!BR672+'Power Play'!AK672+'Penalty Kill'!AG672)&gt;0,V672/('Even Strength'!BR672+'Power Play'!AK672+'Penalty Kill'!AG672),0)</f>
        <v>0</v>
      </c>
      <c r="AN672" s="15">
        <f>IF(('Even Strength'!BR672+'Power Play'!AK672+'Penalty Kill'!AG672)&gt;0,W672/('Even Strength'!BR672+'Power Play'!AK672+'Penalty Kill'!AG672),0)</f>
        <v>0.14285714285714285</v>
      </c>
      <c r="AO672" s="15">
        <f t="shared" si="237"/>
        <v>0.14285714285714285</v>
      </c>
      <c r="AP672" s="13">
        <v>0</v>
      </c>
      <c r="AQ672" s="13">
        <v>0</v>
      </c>
      <c r="AR672" s="21">
        <f t="shared" si="238"/>
        <v>0</v>
      </c>
      <c r="AS672" s="22">
        <v>0</v>
      </c>
      <c r="AT672" s="1"/>
      <c r="AU672" s="1"/>
      <c r="AV672">
        <v>24</v>
      </c>
      <c r="AW672" s="13">
        <v>16</v>
      </c>
      <c r="AX672" s="13">
        <v>10</v>
      </c>
      <c r="AY672" s="13">
        <v>4</v>
      </c>
      <c r="AZ672" s="13">
        <v>8</v>
      </c>
      <c r="BA672" s="13">
        <v>2</v>
      </c>
      <c r="BB672" s="16">
        <f t="shared" si="239"/>
        <v>8.6218940225509204</v>
      </c>
      <c r="BC672" s="17">
        <f t="shared" si="240"/>
        <v>5.74792934836728</v>
      </c>
      <c r="BD672" s="17">
        <f t="shared" si="241"/>
        <v>3.5924558427295499</v>
      </c>
      <c r="BE672" s="17">
        <f t="shared" si="242"/>
        <v>1.43698233709182</v>
      </c>
      <c r="BF672" s="17">
        <f t="shared" si="243"/>
        <v>2.87396467418364</v>
      </c>
      <c r="BG672" s="17">
        <f t="shared" si="244"/>
        <v>0.71849116854591</v>
      </c>
      <c r="BH672" s="13">
        <v>2</v>
      </c>
      <c r="BI672" s="13">
        <v>1</v>
      </c>
      <c r="BJ672" s="13">
        <v>0</v>
      </c>
      <c r="BK672" s="13">
        <v>0</v>
      </c>
      <c r="BL672" s="13">
        <v>0</v>
      </c>
      <c r="BM672" s="13">
        <v>0</v>
      </c>
      <c r="BN672" s="13">
        <f t="shared" si="245"/>
        <v>28</v>
      </c>
      <c r="BO672" s="16">
        <v>0.73899999999999999</v>
      </c>
      <c r="BP672" s="1"/>
      <c r="BQ672" s="1"/>
      <c r="BR672" s="23" t="str">
        <f t="shared" si="246"/>
        <v xml:space="preserve"> </v>
      </c>
      <c r="BS672" s="1"/>
      <c r="BT672" s="13">
        <v>0</v>
      </c>
      <c r="BU672" s="13">
        <v>3</v>
      </c>
      <c r="BV672" s="13">
        <v>0</v>
      </c>
      <c r="BW672" s="13">
        <v>0</v>
      </c>
      <c r="BX672" s="13">
        <v>0</v>
      </c>
      <c r="BY672" s="13">
        <v>0</v>
      </c>
      <c r="BZ672" s="13">
        <v>0</v>
      </c>
      <c r="CA672" s="13">
        <v>0</v>
      </c>
      <c r="CB672" s="23">
        <f t="shared" si="247"/>
        <v>0</v>
      </c>
      <c r="CC672" s="16">
        <v>-0.1</v>
      </c>
      <c r="CD672" s="16">
        <v>0.5</v>
      </c>
      <c r="CE672" s="16">
        <v>0.4</v>
      </c>
      <c r="CF672" s="24">
        <f t="shared" si="248"/>
        <v>3.3333333333333333E-2</v>
      </c>
      <c r="CG672" s="24">
        <f t="shared" si="249"/>
        <v>0.143698233709182</v>
      </c>
      <c r="CH672" s="25">
        <v>2</v>
      </c>
      <c r="CI672" s="16">
        <v>3.1</v>
      </c>
      <c r="CJ672" s="16">
        <v>3.8</v>
      </c>
      <c r="CK672" s="16">
        <v>1.6</v>
      </c>
      <c r="CL672" s="16">
        <v>-0.4</v>
      </c>
      <c r="CM672" s="16">
        <v>0.7</v>
      </c>
      <c r="CN672" s="16">
        <v>0</v>
      </c>
      <c r="CO672" s="16">
        <v>0.30000000000000004</v>
      </c>
      <c r="CP672" s="26">
        <f t="shared" si="250"/>
        <v>2.5000000000000005E-2</v>
      </c>
      <c r="CQ672" s="26">
        <f t="shared" si="251"/>
        <v>0.10777367528188651</v>
      </c>
      <c r="CR672" s="13">
        <v>0</v>
      </c>
      <c r="CS672" s="13">
        <v>0</v>
      </c>
      <c r="CT672" s="13">
        <v>0</v>
      </c>
      <c r="CU672" s="13">
        <v>0</v>
      </c>
      <c r="CV672" s="13">
        <v>-0.03</v>
      </c>
      <c r="CW672" s="13">
        <v>0.18</v>
      </c>
      <c r="CX672" s="13">
        <v>-0.39</v>
      </c>
      <c r="CY672" s="13">
        <v>0.5</v>
      </c>
      <c r="CZ672" s="13">
        <v>-0.39</v>
      </c>
      <c r="DA672" s="13">
        <v>-0.13</v>
      </c>
      <c r="DB672" s="27">
        <v>-12.26</v>
      </c>
      <c r="DC672" s="27">
        <v>-0.44</v>
      </c>
      <c r="DD672" s="27">
        <v>-11.81</v>
      </c>
      <c r="DE672" s="27">
        <v>-10.59</v>
      </c>
      <c r="DF672" s="27">
        <v>-13.43</v>
      </c>
      <c r="DG672" s="27">
        <v>-10.99</v>
      </c>
      <c r="DH672" s="27">
        <v>-2.44</v>
      </c>
      <c r="DI672" s="27">
        <v>-3.39</v>
      </c>
      <c r="DJ672" s="1">
        <v>114</v>
      </c>
      <c r="DK672" s="1"/>
      <c r="DL672" s="1"/>
      <c r="DM672" s="1">
        <v>0.41400000000000003</v>
      </c>
      <c r="DN672" s="1">
        <v>0</v>
      </c>
      <c r="DO672" s="1">
        <v>0</v>
      </c>
      <c r="DP672" s="16">
        <f t="shared" si="252"/>
        <v>0.13637611530542218</v>
      </c>
    </row>
    <row r="673" spans="1:120" x14ac:dyDescent="0.2">
      <c r="A673" s="13">
        <v>12</v>
      </c>
      <c r="B673" s="13" t="s">
        <v>2366</v>
      </c>
      <c r="C673" s="13" t="s">
        <v>2218</v>
      </c>
      <c r="D673" s="13" t="s">
        <v>296</v>
      </c>
      <c r="E673" s="13" t="s">
        <v>141</v>
      </c>
      <c r="F673" s="1" t="s">
        <v>142</v>
      </c>
      <c r="G673" s="13">
        <v>71</v>
      </c>
      <c r="H673" s="13">
        <v>190</v>
      </c>
      <c r="I673" s="13" t="s">
        <v>150</v>
      </c>
      <c r="J673" s="13">
        <v>1995</v>
      </c>
      <c r="K673" s="13">
        <v>7</v>
      </c>
      <c r="L673" s="13">
        <v>164</v>
      </c>
      <c r="M673" s="1"/>
      <c r="N673" s="1">
        <v>37</v>
      </c>
      <c r="O673" s="13" t="s">
        <v>2367</v>
      </c>
      <c r="P673" s="13" t="s">
        <v>2368</v>
      </c>
      <c r="Q673" s="1" t="str">
        <f t="shared" si="230"/>
        <v>TOR</v>
      </c>
      <c r="R673" s="13" t="s">
        <v>249</v>
      </c>
      <c r="S673" s="1"/>
      <c r="T673" s="13" t="s">
        <v>173</v>
      </c>
      <c r="U673" s="13">
        <v>52</v>
      </c>
      <c r="V673" s="13">
        <v>1</v>
      </c>
      <c r="W673" s="13">
        <v>6</v>
      </c>
      <c r="X673" s="14">
        <v>1</v>
      </c>
      <c r="Y673" s="13">
        <v>7</v>
      </c>
      <c r="Z673" s="13">
        <v>8</v>
      </c>
      <c r="AA673" s="1">
        <v>34</v>
      </c>
      <c r="AB673" s="14">
        <v>23</v>
      </c>
      <c r="AC673" s="14">
        <v>31</v>
      </c>
      <c r="AD673" s="15">
        <f t="shared" si="231"/>
        <v>2.9411764705882353E-2</v>
      </c>
      <c r="AE673" s="15">
        <f t="shared" si="232"/>
        <v>1.1363636363636364E-2</v>
      </c>
      <c r="AF673" s="16">
        <v>887.61666666669998</v>
      </c>
      <c r="AG673" s="17">
        <f t="shared" si="233"/>
        <v>17.069551282051922</v>
      </c>
      <c r="AH673" s="29">
        <v>1174</v>
      </c>
      <c r="AI673" s="17">
        <f t="shared" si="234"/>
        <v>22.576923076923077</v>
      </c>
      <c r="AJ673" s="19">
        <f t="shared" si="235"/>
        <v>0.75606189664965928</v>
      </c>
      <c r="AK673" s="20">
        <f>'Even Strength'!AA673+'Power Play'!R673+'Penalty Kill'!L673</f>
        <v>11.692307692307692</v>
      </c>
      <c r="AL673" s="19">
        <f t="shared" si="236"/>
        <v>0.79036197480718229</v>
      </c>
      <c r="AM673" s="15">
        <f>IF(('Even Strength'!BR673+'Power Play'!AK673+'Penalty Kill'!AG673)&gt;0,V673/('Even Strength'!BR673+'Power Play'!AK673+'Penalty Kill'!AG673),0)</f>
        <v>3.4482758620689655E-2</v>
      </c>
      <c r="AN673" s="15">
        <f>IF(('Even Strength'!BR673+'Power Play'!AK673+'Penalty Kill'!AG673)&gt;0,W673/('Even Strength'!BR673+'Power Play'!AK673+'Penalty Kill'!AG673),0)</f>
        <v>0.20689655172413793</v>
      </c>
      <c r="AO673" s="15">
        <f t="shared" si="237"/>
        <v>0.24137931034482757</v>
      </c>
      <c r="AP673" s="13">
        <v>0</v>
      </c>
      <c r="AQ673" s="13">
        <v>0</v>
      </c>
      <c r="AR673" s="21">
        <f t="shared" si="238"/>
        <v>0</v>
      </c>
      <c r="AS673" s="22">
        <v>0</v>
      </c>
      <c r="AT673" s="1"/>
      <c r="AU673" s="1"/>
      <c r="AV673">
        <v>135</v>
      </c>
      <c r="AW673" s="13">
        <v>141</v>
      </c>
      <c r="AX673" s="13">
        <v>75</v>
      </c>
      <c r="AY673" s="13">
        <v>23</v>
      </c>
      <c r="AZ673" s="13">
        <v>16</v>
      </c>
      <c r="BA673" s="13">
        <v>8</v>
      </c>
      <c r="BB673" s="16">
        <f t="shared" si="239"/>
        <v>9.1255609591224029</v>
      </c>
      <c r="BC673" s="17">
        <f t="shared" si="240"/>
        <v>9.5311414461945088</v>
      </c>
      <c r="BD673" s="17">
        <f t="shared" si="241"/>
        <v>5.0697560884013342</v>
      </c>
      <c r="BE673" s="17">
        <f t="shared" si="242"/>
        <v>1.5547252004430758</v>
      </c>
      <c r="BF673" s="17">
        <f t="shared" si="243"/>
        <v>1.0815479655256179</v>
      </c>
      <c r="BG673" s="17">
        <f t="shared" si="244"/>
        <v>0.54077398276280897</v>
      </c>
      <c r="BH673" s="13">
        <v>34</v>
      </c>
      <c r="BI673" s="13">
        <v>17</v>
      </c>
      <c r="BJ673" s="13">
        <v>0</v>
      </c>
      <c r="BK673" s="13">
        <v>0</v>
      </c>
      <c r="BL673" s="13">
        <v>0</v>
      </c>
      <c r="BM673" s="13">
        <v>0</v>
      </c>
      <c r="BN673" s="13">
        <f t="shared" si="245"/>
        <v>250</v>
      </c>
      <c r="BO673" s="16">
        <v>-7.6520000000000001</v>
      </c>
      <c r="BP673" s="1"/>
      <c r="BQ673" s="1"/>
      <c r="BR673" s="23" t="str">
        <f t="shared" si="246"/>
        <v xml:space="preserve"> </v>
      </c>
      <c r="BS673" s="1"/>
      <c r="BT673" s="13">
        <v>0</v>
      </c>
      <c r="BU673" s="13">
        <v>8</v>
      </c>
      <c r="BV673" s="13">
        <v>0</v>
      </c>
      <c r="BW673" s="13">
        <v>0</v>
      </c>
      <c r="BX673" s="13">
        <v>0</v>
      </c>
      <c r="BY673" s="13">
        <v>0</v>
      </c>
      <c r="BZ673" s="13">
        <v>0</v>
      </c>
      <c r="CA673" s="13">
        <v>0</v>
      </c>
      <c r="CB673" s="23">
        <f t="shared" si="247"/>
        <v>0</v>
      </c>
      <c r="CC673" s="16">
        <v>-0.2</v>
      </c>
      <c r="CD673" s="16">
        <v>2.7</v>
      </c>
      <c r="CE673" s="16">
        <v>2.5</v>
      </c>
      <c r="CF673" s="24">
        <f t="shared" si="248"/>
        <v>4.807692307692308E-2</v>
      </c>
      <c r="CG673" s="24">
        <f t="shared" si="249"/>
        <v>0.16899186961337781</v>
      </c>
      <c r="CH673" s="25">
        <v>2</v>
      </c>
      <c r="CI673" s="16">
        <v>12.6</v>
      </c>
      <c r="CJ673" s="16">
        <v>19.399999999999999</v>
      </c>
      <c r="CK673" s="16">
        <v>11.3</v>
      </c>
      <c r="CL673" s="16">
        <v>-0.30000000000000004</v>
      </c>
      <c r="CM673" s="16">
        <v>3.4</v>
      </c>
      <c r="CN673" s="16">
        <v>0</v>
      </c>
      <c r="CO673" s="16">
        <v>3.2</v>
      </c>
      <c r="CP673" s="26">
        <f t="shared" si="250"/>
        <v>6.1538461538461542E-2</v>
      </c>
      <c r="CQ673" s="26">
        <f t="shared" si="251"/>
        <v>0.21630959310512363</v>
      </c>
      <c r="CR673" s="13">
        <v>0</v>
      </c>
      <c r="CS673" s="13">
        <v>0</v>
      </c>
      <c r="CT673" s="13">
        <v>0</v>
      </c>
      <c r="CU673" s="13">
        <v>0</v>
      </c>
      <c r="CV673" s="13">
        <v>-0.43</v>
      </c>
      <c r="CW673" s="13">
        <v>-1.03</v>
      </c>
      <c r="CX673" s="13">
        <v>-2.92</v>
      </c>
      <c r="CY673" s="13">
        <v>-1.92</v>
      </c>
      <c r="CZ673" s="13">
        <v>-0.55000000000000004</v>
      </c>
      <c r="DA673" s="13">
        <v>-6.85</v>
      </c>
      <c r="DB673" s="27">
        <v>-55.02</v>
      </c>
      <c r="DC673" s="27">
        <v>9.36</v>
      </c>
      <c r="DD673" s="27">
        <v>-64.38</v>
      </c>
      <c r="DE673" s="27">
        <v>-5.19</v>
      </c>
      <c r="DF673" s="27">
        <v>-40.9</v>
      </c>
      <c r="DG673" s="27">
        <v>27.45</v>
      </c>
      <c r="DH673" s="27">
        <v>-68.349999999999994</v>
      </c>
      <c r="DI673" s="27">
        <v>-5.51</v>
      </c>
      <c r="DJ673" s="1">
        <v>186</v>
      </c>
      <c r="DK673" s="28">
        <v>22</v>
      </c>
      <c r="DL673" s="28" t="s">
        <v>329</v>
      </c>
      <c r="DM673" s="1">
        <v>3</v>
      </c>
      <c r="DN673" s="1">
        <v>0.622</v>
      </c>
      <c r="DO673" s="1">
        <v>0</v>
      </c>
      <c r="DP673" s="16">
        <f t="shared" si="252"/>
        <v>-2.0127659574468089</v>
      </c>
    </row>
    <row r="674" spans="1:120" x14ac:dyDescent="0.2">
      <c r="A674" s="13">
        <v>64</v>
      </c>
      <c r="B674" s="13" t="s">
        <v>2369</v>
      </c>
      <c r="C674" s="13" t="s">
        <v>2370</v>
      </c>
      <c r="D674" s="13" t="s">
        <v>613</v>
      </c>
      <c r="E674" s="13" t="s">
        <v>123</v>
      </c>
      <c r="F674" s="1" t="s">
        <v>124</v>
      </c>
      <c r="G674" s="13">
        <v>73</v>
      </c>
      <c r="H674" s="13">
        <v>220</v>
      </c>
      <c r="I674" s="13" t="s">
        <v>150</v>
      </c>
      <c r="J674" s="1"/>
      <c r="K674" s="1"/>
      <c r="L674" s="1"/>
      <c r="M674" s="1"/>
      <c r="N674" s="1">
        <v>33</v>
      </c>
      <c r="O674" s="13" t="s">
        <v>1069</v>
      </c>
      <c r="P674" s="13" t="s">
        <v>2371</v>
      </c>
      <c r="Q674" s="1" t="str">
        <f t="shared" si="230"/>
        <v>BOS</v>
      </c>
      <c r="R674" s="13" t="s">
        <v>314</v>
      </c>
      <c r="S674" s="1"/>
      <c r="T674" s="13" t="s">
        <v>328</v>
      </c>
      <c r="U674" s="13">
        <v>3</v>
      </c>
      <c r="V674" s="13">
        <v>0</v>
      </c>
      <c r="W674" s="13">
        <v>0</v>
      </c>
      <c r="X674" s="14">
        <v>0</v>
      </c>
      <c r="Y674" s="13">
        <v>0</v>
      </c>
      <c r="Z674" s="13">
        <v>0</v>
      </c>
      <c r="AA674" s="1">
        <v>0</v>
      </c>
      <c r="AB674" s="14">
        <v>0</v>
      </c>
      <c r="AC674" s="14">
        <v>0</v>
      </c>
      <c r="AD674" s="15">
        <f t="shared" si="231"/>
        <v>0</v>
      </c>
      <c r="AE674" s="15">
        <f t="shared" si="232"/>
        <v>0</v>
      </c>
      <c r="AF674" s="16">
        <v>22.75</v>
      </c>
      <c r="AG674" s="17">
        <f t="shared" si="233"/>
        <v>7.583333333333333</v>
      </c>
      <c r="AH674" s="29">
        <v>28</v>
      </c>
      <c r="AI674" s="17">
        <f t="shared" si="234"/>
        <v>9.3333333333333339</v>
      </c>
      <c r="AJ674" s="19">
        <f t="shared" si="235"/>
        <v>0.8125</v>
      </c>
      <c r="AK674" s="20">
        <f>'Even Strength'!AA674+'Power Play'!R674+'Penalty Kill'!L674</f>
        <v>0</v>
      </c>
      <c r="AL674" s="19">
        <f t="shared" si="236"/>
        <v>0</v>
      </c>
      <c r="AM674" s="15">
        <f>IF(('Even Strength'!BR674+'Power Play'!AK674+'Penalty Kill'!AG674)&gt;0,V674/('Even Strength'!BR674+'Power Play'!AK674+'Penalty Kill'!AG674),0)</f>
        <v>0</v>
      </c>
      <c r="AN674" s="15">
        <f>IF(('Even Strength'!BR674+'Power Play'!AK674+'Penalty Kill'!AG674)&gt;0,W674/('Even Strength'!BR674+'Power Play'!AK674+'Penalty Kill'!AG674),0)</f>
        <v>0</v>
      </c>
      <c r="AO674" s="15">
        <f t="shared" si="237"/>
        <v>0</v>
      </c>
      <c r="AP674" s="13">
        <v>0</v>
      </c>
      <c r="AQ674" s="13">
        <v>0</v>
      </c>
      <c r="AR674" s="21">
        <f t="shared" si="238"/>
        <v>0</v>
      </c>
      <c r="AS674" s="22">
        <v>0</v>
      </c>
      <c r="AT674" s="1"/>
      <c r="AU674" s="1"/>
      <c r="AV674">
        <v>1</v>
      </c>
      <c r="AW674" s="13">
        <v>6</v>
      </c>
      <c r="AX674" s="13">
        <v>0</v>
      </c>
      <c r="AY674" s="13">
        <v>0</v>
      </c>
      <c r="AZ674" s="13">
        <v>1</v>
      </c>
      <c r="BA674" s="13">
        <v>0</v>
      </c>
      <c r="BB674" s="16">
        <f t="shared" si="239"/>
        <v>2.6373626373626378</v>
      </c>
      <c r="BC674" s="17">
        <f t="shared" si="240"/>
        <v>15.824175824175825</v>
      </c>
      <c r="BD674" s="17">
        <f t="shared" si="241"/>
        <v>0</v>
      </c>
      <c r="BE674" s="17">
        <f t="shared" si="242"/>
        <v>0</v>
      </c>
      <c r="BF674" s="17">
        <f t="shared" si="243"/>
        <v>2.6373626373626378</v>
      </c>
      <c r="BG674" s="17">
        <f t="shared" si="244"/>
        <v>0</v>
      </c>
      <c r="BH674" s="13">
        <v>14</v>
      </c>
      <c r="BI674" s="13">
        <v>2</v>
      </c>
      <c r="BJ674" s="13">
        <v>2</v>
      </c>
      <c r="BK674" s="13">
        <v>0</v>
      </c>
      <c r="BL674" s="13">
        <v>0</v>
      </c>
      <c r="BM674" s="13">
        <v>0</v>
      </c>
      <c r="BN674" s="13">
        <f t="shared" si="245"/>
        <v>22</v>
      </c>
      <c r="BO674" s="16">
        <v>-3.9E-2</v>
      </c>
      <c r="BP674" s="1"/>
      <c r="BQ674" s="1"/>
      <c r="BR674" s="23" t="str">
        <f t="shared" si="246"/>
        <v xml:space="preserve"> </v>
      </c>
      <c r="BS674" s="1"/>
      <c r="BT674" s="13">
        <v>0</v>
      </c>
      <c r="BU674" s="13">
        <v>0</v>
      </c>
      <c r="BV674" s="13">
        <v>0</v>
      </c>
      <c r="BW674" s="13">
        <v>0</v>
      </c>
      <c r="BX674" s="13">
        <v>0</v>
      </c>
      <c r="BY674" s="13">
        <v>0</v>
      </c>
      <c r="BZ674" s="13">
        <v>0</v>
      </c>
      <c r="CA674" s="13">
        <v>0</v>
      </c>
      <c r="CB674" s="23">
        <f t="shared" si="247"/>
        <v>0</v>
      </c>
      <c r="CC674" s="16">
        <v>-0.1</v>
      </c>
      <c r="CD674" s="16">
        <v>0</v>
      </c>
      <c r="CE674" s="16">
        <v>0</v>
      </c>
      <c r="CF674" s="24">
        <f t="shared" si="248"/>
        <v>0</v>
      </c>
      <c r="CG674" s="24">
        <f t="shared" si="249"/>
        <v>0</v>
      </c>
      <c r="CH674" s="25">
        <v>3</v>
      </c>
      <c r="CI674" s="16">
        <v>0.2</v>
      </c>
      <c r="CJ674" s="16">
        <v>0.1</v>
      </c>
      <c r="CK674" s="16">
        <v>0</v>
      </c>
      <c r="CL674" s="16">
        <v>-0.1</v>
      </c>
      <c r="CM674" s="16">
        <v>0</v>
      </c>
      <c r="CN674" s="16">
        <v>0</v>
      </c>
      <c r="CO674" s="16">
        <v>0</v>
      </c>
      <c r="CP674" s="26">
        <f t="shared" si="250"/>
        <v>0</v>
      </c>
      <c r="CQ674" s="26">
        <f t="shared" si="251"/>
        <v>0</v>
      </c>
      <c r="CR674" s="13">
        <v>0</v>
      </c>
      <c r="CS674" s="13">
        <v>0</v>
      </c>
      <c r="CT674" s="13">
        <v>0</v>
      </c>
      <c r="CU674" s="13">
        <v>0</v>
      </c>
      <c r="CV674" s="13">
        <v>0</v>
      </c>
      <c r="CW674" s="13">
        <v>0</v>
      </c>
      <c r="CX674" s="13">
        <v>0</v>
      </c>
      <c r="CY674" s="13">
        <v>0</v>
      </c>
      <c r="CZ674" s="13">
        <v>0</v>
      </c>
      <c r="DA674" s="13">
        <v>0</v>
      </c>
      <c r="DB674" s="27">
        <v>-4.47</v>
      </c>
      <c r="DC674" s="27">
        <v>-1.3</v>
      </c>
      <c r="DD674" s="27">
        <v>-3.17</v>
      </c>
      <c r="DE674" s="27">
        <v>-8.69</v>
      </c>
      <c r="DF674" s="27">
        <v>-2.98</v>
      </c>
      <c r="DG674" s="27">
        <v>-1.03</v>
      </c>
      <c r="DH674" s="27">
        <v>-1.9500000000000002</v>
      </c>
      <c r="DI674" s="27">
        <v>-5.34</v>
      </c>
      <c r="DJ674" s="1">
        <v>6</v>
      </c>
      <c r="DK674" s="1"/>
      <c r="DL674" s="1"/>
      <c r="DM674" s="1">
        <v>1.9E-2</v>
      </c>
      <c r="DN674" s="1">
        <v>0</v>
      </c>
      <c r="DO674" s="1">
        <v>0</v>
      </c>
      <c r="DP674" s="16">
        <f t="shared" si="252"/>
        <v>-2.6767330130404929E-3</v>
      </c>
    </row>
    <row r="675" spans="1:120" x14ac:dyDescent="0.2">
      <c r="A675" s="13">
        <v>21</v>
      </c>
      <c r="B675" s="13" t="s">
        <v>1425</v>
      </c>
      <c r="C675" s="13" t="s">
        <v>2372</v>
      </c>
      <c r="D675" s="1"/>
      <c r="E675" s="13" t="s">
        <v>351</v>
      </c>
      <c r="F675" s="1" t="s">
        <v>352</v>
      </c>
      <c r="G675" s="13">
        <v>72</v>
      </c>
      <c r="H675" s="13">
        <v>200</v>
      </c>
      <c r="I675" s="13" t="s">
        <v>125</v>
      </c>
      <c r="J675" s="1"/>
      <c r="K675" s="1"/>
      <c r="L675" s="1"/>
      <c r="M675" s="1"/>
      <c r="N675" s="1">
        <v>25</v>
      </c>
      <c r="O675" s="13" t="s">
        <v>2373</v>
      </c>
      <c r="P675" s="13" t="s">
        <v>2374</v>
      </c>
      <c r="Q675" s="1" t="str">
        <f t="shared" si="230"/>
        <v>DAL</v>
      </c>
      <c r="R675" s="13" t="s">
        <v>363</v>
      </c>
      <c r="S675" s="1"/>
      <c r="T675" s="13" t="s">
        <v>129</v>
      </c>
      <c r="U675" s="13">
        <v>80</v>
      </c>
      <c r="V675" s="13">
        <v>13</v>
      </c>
      <c r="W675" s="13">
        <v>12</v>
      </c>
      <c r="X675" s="14">
        <v>6</v>
      </c>
      <c r="Y675" s="13">
        <v>25</v>
      </c>
      <c r="Z675" s="13">
        <v>-20</v>
      </c>
      <c r="AA675" s="1">
        <v>113</v>
      </c>
      <c r="AB675" s="14">
        <v>56</v>
      </c>
      <c r="AC675" s="14">
        <v>37</v>
      </c>
      <c r="AD675" s="15">
        <f t="shared" si="231"/>
        <v>0.11504424778761062</v>
      </c>
      <c r="AE675" s="15">
        <f t="shared" si="232"/>
        <v>6.3106796116504854E-2</v>
      </c>
      <c r="AF675" s="16">
        <v>1161.75</v>
      </c>
      <c r="AG675" s="17">
        <f t="shared" si="233"/>
        <v>14.521875</v>
      </c>
      <c r="AH675" s="29">
        <v>1771</v>
      </c>
      <c r="AI675" s="17">
        <f t="shared" si="234"/>
        <v>22.137499999999999</v>
      </c>
      <c r="AJ675" s="19">
        <f t="shared" si="235"/>
        <v>0.65598531902879731</v>
      </c>
      <c r="AK675" s="20">
        <f>'Even Strength'!AA675+'Power Play'!R675+'Penalty Kill'!L675</f>
        <v>67.666666666666671</v>
      </c>
      <c r="AL675" s="19">
        <f t="shared" si="236"/>
        <v>3.4947277813643214</v>
      </c>
      <c r="AM675" s="15">
        <f>IF(('Even Strength'!BR675+'Power Play'!AK675+'Penalty Kill'!AG675)&gt;0,V675/('Even Strength'!BR675+'Power Play'!AK675+'Penalty Kill'!AG675),0)</f>
        <v>0.3611111111111111</v>
      </c>
      <c r="AN675" s="15">
        <f>IF(('Even Strength'!BR675+'Power Play'!AK675+'Penalty Kill'!AG675)&gt;0,W675/('Even Strength'!BR675+'Power Play'!AK675+'Penalty Kill'!AG675),0)</f>
        <v>0.33333333333333331</v>
      </c>
      <c r="AO675" s="15">
        <f t="shared" si="237"/>
        <v>0.69444444444444442</v>
      </c>
      <c r="AP675" s="13">
        <v>3</v>
      </c>
      <c r="AQ675" s="13">
        <v>14</v>
      </c>
      <c r="AR675" s="21">
        <f t="shared" si="238"/>
        <v>0.17647058823529413</v>
      </c>
      <c r="AS675" s="22">
        <v>0.30000000000000004</v>
      </c>
      <c r="AT675" s="1"/>
      <c r="AU675" s="1"/>
      <c r="AV675">
        <v>111</v>
      </c>
      <c r="AW675" s="13">
        <v>115</v>
      </c>
      <c r="AX675" s="13">
        <v>71</v>
      </c>
      <c r="AY675" s="13">
        <v>56</v>
      </c>
      <c r="AZ675" s="13">
        <v>38</v>
      </c>
      <c r="BA675" s="13">
        <v>31</v>
      </c>
      <c r="BB675" s="16">
        <f t="shared" si="239"/>
        <v>5.732730794060684</v>
      </c>
      <c r="BC675" s="17">
        <f t="shared" si="240"/>
        <v>5.9393156875403479</v>
      </c>
      <c r="BD675" s="17">
        <f t="shared" si="241"/>
        <v>3.6668818592640413</v>
      </c>
      <c r="BE675" s="17">
        <f t="shared" si="242"/>
        <v>2.8921885087153001</v>
      </c>
      <c r="BF675" s="17">
        <f t="shared" si="243"/>
        <v>1.9625564880568107</v>
      </c>
      <c r="BG675" s="17">
        <f t="shared" si="244"/>
        <v>1.6010329244673982</v>
      </c>
      <c r="BH675" s="13">
        <v>148</v>
      </c>
      <c r="BI675" s="13">
        <v>29</v>
      </c>
      <c r="BJ675" s="13">
        <v>12</v>
      </c>
      <c r="BK675" s="13">
        <v>2</v>
      </c>
      <c r="BL675" s="13">
        <v>1</v>
      </c>
      <c r="BM675" s="13">
        <v>0</v>
      </c>
      <c r="BN675" s="13">
        <f t="shared" si="245"/>
        <v>346</v>
      </c>
      <c r="BO675" s="16">
        <v>-4.6139999999999999</v>
      </c>
      <c r="BP675" s="13">
        <v>1</v>
      </c>
      <c r="BQ675" s="13">
        <v>1</v>
      </c>
      <c r="BR675" s="23">
        <f t="shared" si="246"/>
        <v>1</v>
      </c>
      <c r="BS675" s="13">
        <v>0</v>
      </c>
      <c r="BT675" s="13">
        <v>2</v>
      </c>
      <c r="BU675" s="13">
        <v>18</v>
      </c>
      <c r="BV675" s="13">
        <v>0</v>
      </c>
      <c r="BW675" s="13">
        <v>0</v>
      </c>
      <c r="BX675" s="13">
        <v>1</v>
      </c>
      <c r="BY675" s="13">
        <v>1</v>
      </c>
      <c r="BZ675" s="13">
        <v>0</v>
      </c>
      <c r="CA675" s="13">
        <v>0</v>
      </c>
      <c r="CB675" s="23">
        <f t="shared" si="247"/>
        <v>0</v>
      </c>
      <c r="CC675" s="16">
        <v>1.1000000000000001</v>
      </c>
      <c r="CD675" s="16">
        <v>0.1</v>
      </c>
      <c r="CE675" s="16">
        <v>1.2</v>
      </c>
      <c r="CF675" s="24">
        <f t="shared" si="248"/>
        <v>1.4999999999999999E-2</v>
      </c>
      <c r="CG675" s="24">
        <f t="shared" si="249"/>
        <v>6.1975468043899286E-2</v>
      </c>
      <c r="CH675" s="25">
        <v>5</v>
      </c>
      <c r="CI675" s="16">
        <v>21.4</v>
      </c>
      <c r="CJ675" s="16">
        <v>25.7</v>
      </c>
      <c r="CK675" s="16">
        <v>-19.2</v>
      </c>
      <c r="CL675" s="16">
        <v>1.4</v>
      </c>
      <c r="CM675" s="16">
        <v>1.3</v>
      </c>
      <c r="CN675" s="16">
        <v>0.60000000000000009</v>
      </c>
      <c r="CO675" s="16">
        <v>3.4</v>
      </c>
      <c r="CP675" s="26">
        <f t="shared" si="250"/>
        <v>4.2499999999999996E-2</v>
      </c>
      <c r="CQ675" s="26">
        <f t="shared" si="251"/>
        <v>0.17559715945771465</v>
      </c>
      <c r="CR675" s="13">
        <v>0</v>
      </c>
      <c r="CS675" s="13">
        <v>2</v>
      </c>
      <c r="CT675" s="13">
        <v>2</v>
      </c>
      <c r="CU675" s="13">
        <v>-0.04</v>
      </c>
      <c r="CV675" s="13">
        <v>0.23</v>
      </c>
      <c r="CW675" s="13">
        <v>-0.55000000000000004</v>
      </c>
      <c r="CX675" s="13">
        <v>8.02</v>
      </c>
      <c r="CY675" s="13">
        <v>-0.38</v>
      </c>
      <c r="CZ675" s="13">
        <v>0.8</v>
      </c>
      <c r="DA675" s="13">
        <v>8.08</v>
      </c>
      <c r="DB675" s="27">
        <v>33.32</v>
      </c>
      <c r="DC675" s="27">
        <v>46.07</v>
      </c>
      <c r="DD675" s="27">
        <v>-12.75</v>
      </c>
      <c r="DE675" s="27">
        <v>-0.8</v>
      </c>
      <c r="DF675" s="27">
        <v>22.6</v>
      </c>
      <c r="DG675" s="27">
        <v>2.2200000000000002</v>
      </c>
      <c r="DH675" s="27">
        <v>20.38</v>
      </c>
      <c r="DI675" s="27">
        <v>1.28</v>
      </c>
      <c r="DJ675" s="1">
        <v>186</v>
      </c>
      <c r="DK675" s="1"/>
      <c r="DL675" s="1"/>
      <c r="DM675" s="1">
        <v>2</v>
      </c>
      <c r="DN675" s="1">
        <v>0</v>
      </c>
      <c r="DO675" s="1">
        <v>0</v>
      </c>
      <c r="DP675" s="16">
        <f t="shared" si="252"/>
        <v>0.31489361702127683</v>
      </c>
    </row>
    <row r="676" spans="1:120" x14ac:dyDescent="0.2">
      <c r="A676" s="13">
        <v>8</v>
      </c>
      <c r="B676" s="13" t="s">
        <v>2375</v>
      </c>
      <c r="C676" s="13" t="s">
        <v>164</v>
      </c>
      <c r="D676" s="13" t="s">
        <v>158</v>
      </c>
      <c r="E676" s="13" t="s">
        <v>141</v>
      </c>
      <c r="F676" s="1" t="s">
        <v>142</v>
      </c>
      <c r="G676" s="13">
        <v>69</v>
      </c>
      <c r="H676" s="13">
        <v>184</v>
      </c>
      <c r="I676" s="13" t="s">
        <v>125</v>
      </c>
      <c r="J676" s="13">
        <v>2001</v>
      </c>
      <c r="K676" s="13">
        <v>2</v>
      </c>
      <c r="L676" s="13">
        <v>32</v>
      </c>
      <c r="M676" s="1"/>
      <c r="N676" s="1">
        <v>31</v>
      </c>
      <c r="O676" s="13" t="s">
        <v>935</v>
      </c>
      <c r="P676" s="13" t="s">
        <v>2376</v>
      </c>
      <c r="Q676" s="1" t="str">
        <f t="shared" si="230"/>
        <v>EDM</v>
      </c>
      <c r="R676" s="13" t="s">
        <v>2377</v>
      </c>
      <c r="S676" s="1">
        <v>26</v>
      </c>
      <c r="T676" s="13" t="s">
        <v>146</v>
      </c>
      <c r="U676" s="13">
        <v>72</v>
      </c>
      <c r="V676" s="13">
        <v>12</v>
      </c>
      <c r="W676" s="13">
        <v>20</v>
      </c>
      <c r="X676" s="14">
        <v>15</v>
      </c>
      <c r="Y676" s="13">
        <v>32</v>
      </c>
      <c r="Z676" s="13">
        <v>-13</v>
      </c>
      <c r="AA676" s="1">
        <v>113</v>
      </c>
      <c r="AB676" s="14">
        <v>44</v>
      </c>
      <c r="AC676" s="14">
        <v>39</v>
      </c>
      <c r="AD676" s="15">
        <f t="shared" si="231"/>
        <v>0.10619469026548672</v>
      </c>
      <c r="AE676" s="15">
        <f t="shared" si="232"/>
        <v>6.1224489795918366E-2</v>
      </c>
      <c r="AF676" s="16">
        <v>1128.3666666667</v>
      </c>
      <c r="AG676" s="17">
        <f t="shared" si="233"/>
        <v>15.671759259259723</v>
      </c>
      <c r="AH676" s="29">
        <v>1470</v>
      </c>
      <c r="AI676" s="17">
        <f t="shared" si="234"/>
        <v>20.416666666666668</v>
      </c>
      <c r="AJ676" s="19">
        <f t="shared" si="235"/>
        <v>0.76759637188210883</v>
      </c>
      <c r="AK676" s="20">
        <f>'Even Strength'!AA676+'Power Play'!R676+'Penalty Kill'!L676</f>
        <v>163.66666666666666</v>
      </c>
      <c r="AL676" s="19">
        <f t="shared" si="236"/>
        <v>8.7028448199459767</v>
      </c>
      <c r="AM676" s="15">
        <f>IF(('Even Strength'!BR676+'Power Play'!AK676+'Penalty Kill'!AG676)&gt;0,V676/('Even Strength'!BR676+'Power Play'!AK676+'Penalty Kill'!AG676),0)</f>
        <v>0.25</v>
      </c>
      <c r="AN676" s="15">
        <f>IF(('Even Strength'!BR676+'Power Play'!AK676+'Penalty Kill'!AG676)&gt;0,W676/('Even Strength'!BR676+'Power Play'!AK676+'Penalty Kill'!AG676),0)</f>
        <v>0.41666666666666669</v>
      </c>
      <c r="AO676" s="15">
        <f t="shared" si="237"/>
        <v>0.66666666666666674</v>
      </c>
      <c r="AP676" s="13">
        <v>407</v>
      </c>
      <c r="AQ676" s="13">
        <v>502</v>
      </c>
      <c r="AR676" s="21">
        <f t="shared" si="238"/>
        <v>0.44774477447744776</v>
      </c>
      <c r="AS676" s="22">
        <v>20.6</v>
      </c>
      <c r="AT676" s="13">
        <v>13</v>
      </c>
      <c r="AU676" s="13">
        <v>4</v>
      </c>
      <c r="AV676">
        <v>45</v>
      </c>
      <c r="AW676" s="13">
        <v>32</v>
      </c>
      <c r="AX676" s="13">
        <v>43</v>
      </c>
      <c r="AY676" s="13">
        <v>44</v>
      </c>
      <c r="AZ676" s="13">
        <v>34</v>
      </c>
      <c r="BA676" s="13">
        <v>42</v>
      </c>
      <c r="BB676" s="16">
        <f t="shared" si="239"/>
        <v>2.3928392071134561</v>
      </c>
      <c r="BC676" s="17">
        <f t="shared" si="240"/>
        <v>1.70157454728068</v>
      </c>
      <c r="BD676" s="17">
        <f t="shared" si="241"/>
        <v>2.2864907979084137</v>
      </c>
      <c r="BE676" s="17">
        <f t="shared" si="242"/>
        <v>2.3396650025109351</v>
      </c>
      <c r="BF676" s="17">
        <f t="shared" si="243"/>
        <v>1.8079229564857224</v>
      </c>
      <c r="BG676" s="17">
        <f t="shared" si="244"/>
        <v>2.2333165933058927</v>
      </c>
      <c r="BH676" s="13">
        <v>24</v>
      </c>
      <c r="BI676" s="13">
        <v>11</v>
      </c>
      <c r="BJ676" s="13">
        <v>0</v>
      </c>
      <c r="BK676" s="13">
        <v>0</v>
      </c>
      <c r="BL676" s="13">
        <v>0</v>
      </c>
      <c r="BM676" s="13">
        <v>0</v>
      </c>
      <c r="BN676" s="13">
        <f t="shared" si="245"/>
        <v>99</v>
      </c>
      <c r="BO676" s="16">
        <v>-1.895</v>
      </c>
      <c r="BP676" s="13">
        <v>14</v>
      </c>
      <c r="BQ676" s="13">
        <v>3</v>
      </c>
      <c r="BR676" s="23">
        <f t="shared" si="246"/>
        <v>0.21428571428571427</v>
      </c>
      <c r="BS676" s="13">
        <v>1</v>
      </c>
      <c r="BT676" s="13">
        <v>1</v>
      </c>
      <c r="BU676" s="13">
        <v>22</v>
      </c>
      <c r="BV676" s="13">
        <v>0</v>
      </c>
      <c r="BW676" s="13">
        <v>0</v>
      </c>
      <c r="BX676" s="13">
        <v>2</v>
      </c>
      <c r="BY676" s="13">
        <v>0</v>
      </c>
      <c r="BZ676" s="13">
        <v>0</v>
      </c>
      <c r="CA676" s="13">
        <v>0</v>
      </c>
      <c r="CB676" s="23">
        <f t="shared" si="247"/>
        <v>0</v>
      </c>
      <c r="CC676" s="16">
        <v>1.9</v>
      </c>
      <c r="CD676" s="16">
        <v>0.8</v>
      </c>
      <c r="CE676" s="16">
        <v>2.6</v>
      </c>
      <c r="CF676" s="24">
        <f t="shared" si="248"/>
        <v>3.6111111111111115E-2</v>
      </c>
      <c r="CG676" s="24">
        <f t="shared" si="249"/>
        <v>0.13825293196655528</v>
      </c>
      <c r="CH676" s="25">
        <v>4</v>
      </c>
      <c r="CI676" s="16">
        <v>24.8</v>
      </c>
      <c r="CJ676" s="16">
        <v>22.1</v>
      </c>
      <c r="CK676" s="16">
        <v>-2.9</v>
      </c>
      <c r="CL676" s="16">
        <v>2.2999999999999998</v>
      </c>
      <c r="CM676" s="16">
        <v>1.6</v>
      </c>
      <c r="CN676" s="16">
        <v>-1.1000000000000001</v>
      </c>
      <c r="CO676" s="16">
        <v>2.8</v>
      </c>
      <c r="CP676" s="26">
        <f t="shared" si="250"/>
        <v>3.888888888888889E-2</v>
      </c>
      <c r="CQ676" s="26">
        <f t="shared" si="251"/>
        <v>0.14888777288705948</v>
      </c>
      <c r="CR676" s="13">
        <v>2</v>
      </c>
      <c r="CS676" s="13">
        <v>0</v>
      </c>
      <c r="CT676" s="13">
        <v>1</v>
      </c>
      <c r="CU676" s="13">
        <v>-0.15</v>
      </c>
      <c r="CV676" s="13">
        <v>-0.15</v>
      </c>
      <c r="CW676" s="13">
        <v>1.35</v>
      </c>
      <c r="CX676" s="13">
        <v>3.77</v>
      </c>
      <c r="CY676" s="13">
        <v>0.43</v>
      </c>
      <c r="CZ676" s="13">
        <v>0.84</v>
      </c>
      <c r="DA676" s="13">
        <v>6.09</v>
      </c>
      <c r="DB676" s="27">
        <v>-25.47</v>
      </c>
      <c r="DC676" s="27">
        <v>57.47</v>
      </c>
      <c r="DD676" s="27">
        <v>-82.94</v>
      </c>
      <c r="DE676" s="27">
        <v>-11.74</v>
      </c>
      <c r="DF676" s="27">
        <v>-12.56</v>
      </c>
      <c r="DG676" s="27">
        <v>54.51</v>
      </c>
      <c r="DH676" s="27">
        <v>-67.069999999999993</v>
      </c>
      <c r="DI676" s="27">
        <v>-9.07</v>
      </c>
      <c r="DJ676" s="1">
        <v>186</v>
      </c>
      <c r="DK676" s="28">
        <v>5</v>
      </c>
      <c r="DL676" s="28" t="s">
        <v>379</v>
      </c>
      <c r="DM676" s="1">
        <v>1</v>
      </c>
      <c r="DN676" s="1">
        <v>6.0999999999999999E-2</v>
      </c>
      <c r="DO676" s="1">
        <v>0</v>
      </c>
      <c r="DP676" s="16">
        <f t="shared" si="252"/>
        <v>1.8425531914893616</v>
      </c>
    </row>
    <row r="677" spans="1:120" x14ac:dyDescent="0.2">
      <c r="A677" s="13">
        <v>32</v>
      </c>
      <c r="B677" s="13" t="s">
        <v>2378</v>
      </c>
      <c r="C677" s="13" t="s">
        <v>2379</v>
      </c>
      <c r="D677" s="1"/>
      <c r="E677" s="13" t="s">
        <v>1012</v>
      </c>
      <c r="F677" s="1" t="s">
        <v>1013</v>
      </c>
      <c r="G677" s="13">
        <v>73</v>
      </c>
      <c r="H677" s="13">
        <v>210</v>
      </c>
      <c r="I677" s="13" t="s">
        <v>150</v>
      </c>
      <c r="J677" s="13">
        <v>1996</v>
      </c>
      <c r="K677" s="13">
        <v>4</v>
      </c>
      <c r="L677" s="13">
        <v>105</v>
      </c>
      <c r="M677" s="1"/>
      <c r="N677" s="1">
        <v>36</v>
      </c>
      <c r="O677" s="13" t="s">
        <v>1589</v>
      </c>
      <c r="P677" s="13" t="s">
        <v>2380</v>
      </c>
      <c r="Q677" s="1" t="str">
        <f t="shared" si="230"/>
        <v>CHI</v>
      </c>
      <c r="R677" s="13" t="s">
        <v>322</v>
      </c>
      <c r="S677" s="1"/>
      <c r="T677" s="13" t="s">
        <v>173</v>
      </c>
      <c r="U677" s="13">
        <v>65</v>
      </c>
      <c r="V677" s="13">
        <v>1</v>
      </c>
      <c r="W677" s="13">
        <v>12</v>
      </c>
      <c r="X677" s="14">
        <v>4</v>
      </c>
      <c r="Y677" s="13">
        <v>13</v>
      </c>
      <c r="Z677" s="13">
        <v>0</v>
      </c>
      <c r="AA677" s="1">
        <v>56</v>
      </c>
      <c r="AB677" s="14">
        <v>24</v>
      </c>
      <c r="AC677" s="14">
        <v>56</v>
      </c>
      <c r="AD677" s="15">
        <f t="shared" si="231"/>
        <v>1.7857142857142856E-2</v>
      </c>
      <c r="AE677" s="15">
        <f t="shared" si="232"/>
        <v>7.3529411764705881E-3</v>
      </c>
      <c r="AF677" s="16">
        <v>1105.6500000000001</v>
      </c>
      <c r="AG677" s="17">
        <f t="shared" si="233"/>
        <v>17.010000000000002</v>
      </c>
      <c r="AH677" s="29">
        <v>1452</v>
      </c>
      <c r="AI677" s="17">
        <f t="shared" si="234"/>
        <v>22.338461538461537</v>
      </c>
      <c r="AJ677" s="19">
        <f t="shared" si="235"/>
        <v>0.76146694214876043</v>
      </c>
      <c r="AK677" s="20">
        <f>'Even Strength'!AA677+'Power Play'!R677+'Penalty Kill'!L677</f>
        <v>55.789473684210527</v>
      </c>
      <c r="AL677" s="19">
        <f t="shared" si="236"/>
        <v>3.0275117994416236</v>
      </c>
      <c r="AM677" s="15">
        <f>IF(('Even Strength'!BR677+'Power Play'!AK677+'Penalty Kill'!AG677)&gt;0,V677/('Even Strength'!BR677+'Power Play'!AK677+'Penalty Kill'!AG677),0)</f>
        <v>2.6315789473684209E-2</v>
      </c>
      <c r="AN677" s="15">
        <f>IF(('Even Strength'!BR677+'Power Play'!AK677+'Penalty Kill'!AG677)&gt;0,W677/('Even Strength'!BR677+'Power Play'!AK677+'Penalty Kill'!AG677),0)</f>
        <v>0.31578947368421051</v>
      </c>
      <c r="AO677" s="15">
        <f t="shared" si="237"/>
        <v>0.34210526315789469</v>
      </c>
      <c r="AP677" s="13">
        <v>0</v>
      </c>
      <c r="AQ677" s="13">
        <v>0</v>
      </c>
      <c r="AR677" s="21">
        <f t="shared" si="238"/>
        <v>0</v>
      </c>
      <c r="AS677" s="22">
        <v>0</v>
      </c>
      <c r="AT677" s="1"/>
      <c r="AU677" s="1"/>
      <c r="AV677">
        <v>164</v>
      </c>
      <c r="AW677" s="13">
        <v>103</v>
      </c>
      <c r="AX677" s="13">
        <v>87</v>
      </c>
      <c r="AY677" s="13">
        <v>24</v>
      </c>
      <c r="AZ677" s="13">
        <v>36</v>
      </c>
      <c r="BA677" s="13">
        <v>17</v>
      </c>
      <c r="BB677" s="16">
        <f t="shared" si="239"/>
        <v>8.8997422330755658</v>
      </c>
      <c r="BC677" s="17">
        <f t="shared" si="240"/>
        <v>5.5894722561389223</v>
      </c>
      <c r="BD677" s="17">
        <f t="shared" si="241"/>
        <v>4.721204721204721</v>
      </c>
      <c r="BE677" s="17">
        <f t="shared" si="242"/>
        <v>1.3024013024013024</v>
      </c>
      <c r="BF677" s="17">
        <f t="shared" si="243"/>
        <v>1.9536019536019535</v>
      </c>
      <c r="BG677" s="17">
        <f t="shared" si="244"/>
        <v>0.92253425586758908</v>
      </c>
      <c r="BH677" s="13">
        <v>22</v>
      </c>
      <c r="BI677" s="13">
        <v>11</v>
      </c>
      <c r="BJ677" s="13">
        <v>0</v>
      </c>
      <c r="BK677" s="13">
        <v>0</v>
      </c>
      <c r="BL677" s="13">
        <v>0</v>
      </c>
      <c r="BM677" s="13">
        <v>0</v>
      </c>
      <c r="BN677" s="13">
        <f t="shared" si="245"/>
        <v>212</v>
      </c>
      <c r="BO677" s="16">
        <v>0.98199999999999998</v>
      </c>
      <c r="BP677" s="1"/>
      <c r="BQ677" s="1"/>
      <c r="BR677" s="23" t="str">
        <f t="shared" si="246"/>
        <v xml:space="preserve"> </v>
      </c>
      <c r="BS677" s="1"/>
      <c r="BT677" s="13">
        <v>1</v>
      </c>
      <c r="BU677" s="13">
        <v>15</v>
      </c>
      <c r="BV677" s="13">
        <v>0</v>
      </c>
      <c r="BW677" s="13">
        <v>1</v>
      </c>
      <c r="BX677" s="13">
        <v>0</v>
      </c>
      <c r="BY677" s="13">
        <v>0</v>
      </c>
      <c r="BZ677" s="13">
        <v>0</v>
      </c>
      <c r="CA677" s="13">
        <v>0</v>
      </c>
      <c r="CB677" s="23">
        <f t="shared" si="247"/>
        <v>0</v>
      </c>
      <c r="CC677" s="16">
        <v>0.2</v>
      </c>
      <c r="CD677" s="16">
        <v>2.5</v>
      </c>
      <c r="CE677" s="16">
        <v>2.7</v>
      </c>
      <c r="CF677" s="24">
        <f t="shared" si="248"/>
        <v>4.1538461538461538E-2</v>
      </c>
      <c r="CG677" s="24">
        <f t="shared" si="249"/>
        <v>0.14652014652014653</v>
      </c>
      <c r="CH677" s="25">
        <v>1</v>
      </c>
      <c r="CI677" s="16">
        <v>20.6</v>
      </c>
      <c r="CJ677" s="16">
        <v>27.1</v>
      </c>
      <c r="CK677" s="16">
        <v>-7.8</v>
      </c>
      <c r="CL677" s="16">
        <v>-0.1</v>
      </c>
      <c r="CM677" s="16">
        <v>2.8</v>
      </c>
      <c r="CN677" s="16">
        <v>0</v>
      </c>
      <c r="CO677" s="16">
        <v>2.7</v>
      </c>
      <c r="CP677" s="26">
        <f t="shared" si="250"/>
        <v>4.1538461538461538E-2</v>
      </c>
      <c r="CQ677" s="26">
        <f t="shared" si="251"/>
        <v>0.14652014652014653</v>
      </c>
      <c r="CR677" s="13">
        <v>0</v>
      </c>
      <c r="CS677" s="13">
        <v>1</v>
      </c>
      <c r="CT677" s="13">
        <v>1</v>
      </c>
      <c r="CU677" s="13">
        <v>0</v>
      </c>
      <c r="CV677" s="13">
        <v>-0.33</v>
      </c>
      <c r="CW677" s="13">
        <v>0.66</v>
      </c>
      <c r="CX677" s="13">
        <v>-0.24</v>
      </c>
      <c r="CY677" s="13">
        <v>0.43</v>
      </c>
      <c r="CZ677" s="13">
        <v>-0.94</v>
      </c>
      <c r="DA677" s="13">
        <v>-0.42</v>
      </c>
      <c r="DB677" s="27">
        <v>23.06</v>
      </c>
      <c r="DC677" s="27">
        <v>11.17</v>
      </c>
      <c r="DD677" s="27">
        <v>11.89</v>
      </c>
      <c r="DE677" s="27">
        <v>0.7</v>
      </c>
      <c r="DF677" s="27">
        <v>6.65</v>
      </c>
      <c r="DG677" s="27">
        <v>24.62</v>
      </c>
      <c r="DH677" s="27">
        <v>-17.98</v>
      </c>
      <c r="DI677" s="27">
        <v>-1.06</v>
      </c>
      <c r="DJ677" s="1">
        <v>186</v>
      </c>
      <c r="DK677" s="28">
        <v>6</v>
      </c>
      <c r="DL677" s="28" t="s">
        <v>359</v>
      </c>
      <c r="DM677" s="1">
        <v>2.2000000000000002</v>
      </c>
      <c r="DN677" s="1">
        <v>5.3999999999999999E-2</v>
      </c>
      <c r="DO677" s="1">
        <v>0</v>
      </c>
      <c r="DP677" s="16">
        <f t="shared" si="252"/>
        <v>-0.81063829787234054</v>
      </c>
    </row>
    <row r="678" spans="1:120" x14ac:dyDescent="0.2">
      <c r="A678" s="13">
        <v>5</v>
      </c>
      <c r="B678" s="13" t="s">
        <v>2381</v>
      </c>
      <c r="C678" s="13" t="s">
        <v>2382</v>
      </c>
      <c r="D678" s="13" t="s">
        <v>142</v>
      </c>
      <c r="E678" s="13" t="s">
        <v>123</v>
      </c>
      <c r="F678" s="1" t="s">
        <v>124</v>
      </c>
      <c r="G678" s="13">
        <v>71</v>
      </c>
      <c r="H678" s="13">
        <v>181</v>
      </c>
      <c r="I678" s="13" t="s">
        <v>150</v>
      </c>
      <c r="J678" s="1"/>
      <c r="K678" s="1"/>
      <c r="L678" s="1"/>
      <c r="M678" s="1"/>
      <c r="N678" s="1">
        <v>24</v>
      </c>
      <c r="O678" s="13" t="s">
        <v>2383</v>
      </c>
      <c r="P678" s="13" t="s">
        <v>2384</v>
      </c>
      <c r="Q678" s="1" t="str">
        <f t="shared" si="230"/>
        <v>BUF</v>
      </c>
      <c r="R678" s="13" t="s">
        <v>238</v>
      </c>
      <c r="S678" s="1"/>
      <c r="T678" s="13" t="s">
        <v>173</v>
      </c>
      <c r="U678" s="13">
        <v>4</v>
      </c>
      <c r="V678" s="13">
        <v>0</v>
      </c>
      <c r="W678" s="13">
        <v>1</v>
      </c>
      <c r="X678" s="14">
        <v>1</v>
      </c>
      <c r="Y678" s="13">
        <v>1</v>
      </c>
      <c r="Z678" s="13">
        <v>3</v>
      </c>
      <c r="AA678" s="1">
        <v>4</v>
      </c>
      <c r="AB678" s="14">
        <v>0</v>
      </c>
      <c r="AC678" s="14">
        <v>2</v>
      </c>
      <c r="AD678" s="15">
        <f t="shared" si="231"/>
        <v>0</v>
      </c>
      <c r="AE678" s="15">
        <f t="shared" si="232"/>
        <v>0</v>
      </c>
      <c r="AF678" s="16">
        <v>49.85</v>
      </c>
      <c r="AG678" s="17">
        <f t="shared" si="233"/>
        <v>12.4625</v>
      </c>
      <c r="AH678" s="29">
        <v>66</v>
      </c>
      <c r="AI678" s="17">
        <f t="shared" si="234"/>
        <v>16.5</v>
      </c>
      <c r="AJ678" s="19">
        <f t="shared" si="235"/>
        <v>0.75530303030303036</v>
      </c>
      <c r="AK678" s="20">
        <f>'Even Strength'!AA678+'Power Play'!R678+'Penalty Kill'!L678</f>
        <v>7.666666666666667</v>
      </c>
      <c r="AL678" s="19">
        <f t="shared" si="236"/>
        <v>9.2276830491474424</v>
      </c>
      <c r="AM678" s="15">
        <f>IF(('Even Strength'!BR678+'Power Play'!AK678+'Penalty Kill'!AG678)&gt;0,V678/('Even Strength'!BR678+'Power Play'!AK678+'Penalty Kill'!AG678),0)</f>
        <v>0</v>
      </c>
      <c r="AN678" s="15">
        <f>IF(('Even Strength'!BR678+'Power Play'!AK678+'Penalty Kill'!AG678)&gt;0,W678/('Even Strength'!BR678+'Power Play'!AK678+'Penalty Kill'!AG678),0)</f>
        <v>0.33333333333333331</v>
      </c>
      <c r="AO678" s="15">
        <f t="shared" si="237"/>
        <v>0.33333333333333331</v>
      </c>
      <c r="AP678" s="13">
        <v>0</v>
      </c>
      <c r="AQ678" s="13">
        <v>0</v>
      </c>
      <c r="AR678" s="21">
        <f t="shared" si="238"/>
        <v>0</v>
      </c>
      <c r="AS678" s="22">
        <v>0</v>
      </c>
      <c r="AT678" s="1"/>
      <c r="AU678" s="1"/>
      <c r="AV678">
        <v>4</v>
      </c>
      <c r="AW678" s="13">
        <v>6</v>
      </c>
      <c r="AX678" s="13">
        <v>2</v>
      </c>
      <c r="AY678" s="13">
        <v>0</v>
      </c>
      <c r="AZ678" s="13">
        <v>0</v>
      </c>
      <c r="BA678" s="13">
        <v>0</v>
      </c>
      <c r="BB678" s="16">
        <f t="shared" si="239"/>
        <v>4.8144433299899694</v>
      </c>
      <c r="BC678" s="17">
        <f t="shared" si="240"/>
        <v>7.2216649949849545</v>
      </c>
      <c r="BD678" s="17">
        <f t="shared" si="241"/>
        <v>2.4072216649949847</v>
      </c>
      <c r="BE678" s="17">
        <f t="shared" si="242"/>
        <v>0</v>
      </c>
      <c r="BF678" s="17">
        <f t="shared" si="243"/>
        <v>0</v>
      </c>
      <c r="BG678" s="17">
        <f t="shared" si="244"/>
        <v>0</v>
      </c>
      <c r="BH678" s="13">
        <v>0</v>
      </c>
      <c r="BI678" s="13">
        <v>0</v>
      </c>
      <c r="BJ678" s="13">
        <v>0</v>
      </c>
      <c r="BK678" s="13">
        <v>0</v>
      </c>
      <c r="BL678" s="13">
        <v>0</v>
      </c>
      <c r="BM678" s="13">
        <v>0</v>
      </c>
      <c r="BN678" s="13">
        <f t="shared" si="245"/>
        <v>8</v>
      </c>
      <c r="BO678" s="16">
        <v>0.23800000000000002</v>
      </c>
      <c r="BP678" s="1"/>
      <c r="BQ678" s="1"/>
      <c r="BR678" s="23" t="str">
        <f t="shared" si="246"/>
        <v xml:space="preserve"> </v>
      </c>
      <c r="BS678" s="1"/>
      <c r="BT678" s="13">
        <v>0</v>
      </c>
      <c r="BU678" s="13">
        <v>2</v>
      </c>
      <c r="BV678" s="13">
        <v>0</v>
      </c>
      <c r="BW678" s="13">
        <v>0</v>
      </c>
      <c r="BX678" s="13">
        <v>0</v>
      </c>
      <c r="BY678" s="13">
        <v>0</v>
      </c>
      <c r="BZ678" s="13">
        <v>0</v>
      </c>
      <c r="CA678" s="13">
        <v>0</v>
      </c>
      <c r="CB678" s="23">
        <f t="shared" si="247"/>
        <v>0</v>
      </c>
      <c r="CC678" s="16">
        <v>0.1</v>
      </c>
      <c r="CD678" s="16">
        <v>0.4</v>
      </c>
      <c r="CE678" s="16">
        <v>0.4</v>
      </c>
      <c r="CF678" s="24">
        <f t="shared" si="248"/>
        <v>0.1</v>
      </c>
      <c r="CG678" s="24">
        <f t="shared" si="249"/>
        <v>0.48144433299899697</v>
      </c>
      <c r="CH678" s="25">
        <v>3</v>
      </c>
      <c r="CI678" s="16">
        <v>0.9</v>
      </c>
      <c r="CJ678" s="16">
        <v>1</v>
      </c>
      <c r="CK678" s="16">
        <v>3.7</v>
      </c>
      <c r="CL678" s="16">
        <v>0.1</v>
      </c>
      <c r="CM678" s="16">
        <v>0.60000000000000009</v>
      </c>
      <c r="CN678" s="16">
        <v>0</v>
      </c>
      <c r="CO678" s="16">
        <v>0.7</v>
      </c>
      <c r="CP678" s="26">
        <f t="shared" si="250"/>
        <v>0.17499999999999999</v>
      </c>
      <c r="CQ678" s="26">
        <f t="shared" si="251"/>
        <v>0.84252758274824469</v>
      </c>
      <c r="CR678" s="13">
        <v>0</v>
      </c>
      <c r="CS678" s="13">
        <v>0</v>
      </c>
      <c r="CT678" s="13">
        <v>0</v>
      </c>
      <c r="CU678" s="13">
        <v>0</v>
      </c>
      <c r="CV678" s="13">
        <v>-0.04</v>
      </c>
      <c r="CW678" s="13">
        <v>0.06</v>
      </c>
      <c r="CX678" s="13">
        <v>0</v>
      </c>
      <c r="CY678" s="13">
        <v>0</v>
      </c>
      <c r="CZ678" s="13">
        <v>-0.12</v>
      </c>
      <c r="DA678" s="13">
        <v>-0.1</v>
      </c>
      <c r="DB678" s="27">
        <v>3.61</v>
      </c>
      <c r="DC678" s="27">
        <v>-9.14</v>
      </c>
      <c r="DD678" s="27">
        <v>12.74</v>
      </c>
      <c r="DE678" s="27">
        <v>14.65</v>
      </c>
      <c r="DF678" s="27">
        <v>4.2</v>
      </c>
      <c r="DG678" s="27">
        <v>-4.58</v>
      </c>
      <c r="DH678" s="27">
        <v>8.7899999999999991</v>
      </c>
      <c r="DI678" s="27">
        <v>10.1</v>
      </c>
      <c r="DJ678" s="1">
        <v>6</v>
      </c>
      <c r="DK678" s="1"/>
      <c r="DL678" s="1"/>
      <c r="DM678" s="1">
        <v>2.1000000000000001E-2</v>
      </c>
      <c r="DN678" s="1">
        <v>0</v>
      </c>
      <c r="DO678" s="1">
        <v>0</v>
      </c>
      <c r="DP678" s="16">
        <f t="shared" si="252"/>
        <v>0.69306794783802328</v>
      </c>
    </row>
    <row r="679" spans="1:120" x14ac:dyDescent="0.2">
      <c r="A679" s="13">
        <v>5</v>
      </c>
      <c r="B679" s="13" t="s">
        <v>1439</v>
      </c>
      <c r="C679" s="13" t="s">
        <v>1616</v>
      </c>
      <c r="D679" s="1"/>
      <c r="E679" s="13" t="s">
        <v>197</v>
      </c>
      <c r="F679" s="1" t="s">
        <v>198</v>
      </c>
      <c r="G679" s="13">
        <v>74</v>
      </c>
      <c r="H679" s="13">
        <v>187</v>
      </c>
      <c r="I679" s="13" t="s">
        <v>150</v>
      </c>
      <c r="J679" s="13">
        <v>2009</v>
      </c>
      <c r="K679" s="13">
        <v>1</v>
      </c>
      <c r="L679" s="13">
        <v>17</v>
      </c>
      <c r="M679" s="1"/>
      <c r="N679" s="1">
        <v>24</v>
      </c>
      <c r="O679" s="13" t="s">
        <v>262</v>
      </c>
      <c r="P679" s="13" t="s">
        <v>2385</v>
      </c>
      <c r="Q679" s="1" t="str">
        <f t="shared" si="230"/>
        <v>CHI</v>
      </c>
      <c r="R679" s="13" t="s">
        <v>322</v>
      </c>
      <c r="S679" s="1"/>
      <c r="T679" s="13" t="s">
        <v>173</v>
      </c>
      <c r="U679" s="13">
        <v>49</v>
      </c>
      <c r="V679" s="13">
        <v>3</v>
      </c>
      <c r="W679" s="13">
        <v>11</v>
      </c>
      <c r="X679" s="14">
        <v>7</v>
      </c>
      <c r="Y679" s="13">
        <v>14</v>
      </c>
      <c r="Z679" s="13">
        <v>17</v>
      </c>
      <c r="AA679" s="1">
        <v>58</v>
      </c>
      <c r="AB679" s="14">
        <v>26</v>
      </c>
      <c r="AC679" s="14">
        <v>53</v>
      </c>
      <c r="AD679" s="15">
        <f t="shared" si="231"/>
        <v>5.1724137931034482E-2</v>
      </c>
      <c r="AE679" s="15">
        <f t="shared" si="232"/>
        <v>2.1897810218978103E-2</v>
      </c>
      <c r="AF679" s="16">
        <v>627.16666666670005</v>
      </c>
      <c r="AG679" s="17">
        <f t="shared" si="233"/>
        <v>12.799319727891838</v>
      </c>
      <c r="AH679" s="29">
        <v>844</v>
      </c>
      <c r="AI679" s="17">
        <f t="shared" si="234"/>
        <v>17.224489795918366</v>
      </c>
      <c r="AJ679" s="19">
        <f t="shared" si="235"/>
        <v>0.74308846761457348</v>
      </c>
      <c r="AK679" s="20">
        <f>'Even Strength'!AA679+'Power Play'!R679+'Penalty Kill'!L679</f>
        <v>76.580645161290334</v>
      </c>
      <c r="AL679" s="19">
        <f t="shared" si="236"/>
        <v>7.3263439431472372</v>
      </c>
      <c r="AM679" s="15">
        <f>IF(('Even Strength'!BR679+'Power Play'!AK679+'Penalty Kill'!AG679)&gt;0,V679/('Even Strength'!BR679+'Power Play'!AK679+'Penalty Kill'!AG679),0)</f>
        <v>9.375E-2</v>
      </c>
      <c r="AN679" s="15">
        <f>IF(('Even Strength'!BR679+'Power Play'!AK679+'Penalty Kill'!AG679)&gt;0,W679/('Even Strength'!BR679+'Power Play'!AK679+'Penalty Kill'!AG679),0)</f>
        <v>0.34375</v>
      </c>
      <c r="AO679" s="15">
        <f t="shared" si="237"/>
        <v>0.4375</v>
      </c>
      <c r="AP679" s="13">
        <v>0</v>
      </c>
      <c r="AQ679" s="13">
        <v>0</v>
      </c>
      <c r="AR679" s="21">
        <f t="shared" si="238"/>
        <v>0</v>
      </c>
      <c r="AS679" s="22">
        <v>0</v>
      </c>
      <c r="AT679" s="1"/>
      <c r="AU679" s="1"/>
      <c r="AV679">
        <v>93</v>
      </c>
      <c r="AW679" s="13">
        <v>23</v>
      </c>
      <c r="AX679" s="13">
        <v>38</v>
      </c>
      <c r="AY679" s="13">
        <v>26</v>
      </c>
      <c r="AZ679" s="13">
        <v>29</v>
      </c>
      <c r="BA679" s="13">
        <v>10</v>
      </c>
      <c r="BB679" s="16">
        <f t="shared" si="239"/>
        <v>8.8971565240494854</v>
      </c>
      <c r="BC679" s="17">
        <f t="shared" si="240"/>
        <v>2.200372043582131</v>
      </c>
      <c r="BD679" s="17">
        <f t="shared" si="241"/>
        <v>3.6353972893965643</v>
      </c>
      <c r="BE679" s="17">
        <f t="shared" si="242"/>
        <v>2.4873770927450178</v>
      </c>
      <c r="BF679" s="17">
        <f t="shared" si="243"/>
        <v>2.7743821419079042</v>
      </c>
      <c r="BG679" s="17">
        <f t="shared" si="244"/>
        <v>0.95668349720962231</v>
      </c>
      <c r="BH679" s="13">
        <v>12</v>
      </c>
      <c r="BI679" s="13">
        <v>5</v>
      </c>
      <c r="BJ679" s="13">
        <v>0</v>
      </c>
      <c r="BK679" s="13">
        <v>0</v>
      </c>
      <c r="BL679" s="13">
        <v>0</v>
      </c>
      <c r="BM679" s="13">
        <v>0</v>
      </c>
      <c r="BN679" s="13">
        <f t="shared" si="245"/>
        <v>73</v>
      </c>
      <c r="BO679" s="16">
        <v>0.94800000000000006</v>
      </c>
      <c r="BP679" s="1"/>
      <c r="BQ679" s="1"/>
      <c r="BR679" s="23" t="str">
        <f t="shared" si="246"/>
        <v xml:space="preserve"> </v>
      </c>
      <c r="BS679" s="1"/>
      <c r="BT679" s="13">
        <v>2</v>
      </c>
      <c r="BU679" s="13">
        <v>11</v>
      </c>
      <c r="BV679" s="13">
        <v>0</v>
      </c>
      <c r="BW679" s="13">
        <v>0</v>
      </c>
      <c r="BX679" s="13">
        <v>1</v>
      </c>
      <c r="BY679" s="13">
        <v>0</v>
      </c>
      <c r="BZ679" s="13">
        <v>0</v>
      </c>
      <c r="CA679" s="13">
        <v>0</v>
      </c>
      <c r="CB679" s="23">
        <f t="shared" si="247"/>
        <v>0</v>
      </c>
      <c r="CC679" s="16">
        <v>1.1000000000000001</v>
      </c>
      <c r="CD679" s="16">
        <v>2.9</v>
      </c>
      <c r="CE679" s="16">
        <v>4</v>
      </c>
      <c r="CF679" s="24">
        <f t="shared" si="248"/>
        <v>8.1632653061224483E-2</v>
      </c>
      <c r="CG679" s="24">
        <f t="shared" si="249"/>
        <v>0.38267339888384888</v>
      </c>
      <c r="CH679" s="25">
        <v>1</v>
      </c>
      <c r="CI679" s="16">
        <v>13.6</v>
      </c>
      <c r="CJ679" s="16">
        <v>14.8</v>
      </c>
      <c r="CK679" s="16">
        <v>12.7</v>
      </c>
      <c r="CL679" s="16">
        <v>2.2000000000000002</v>
      </c>
      <c r="CM679" s="16">
        <v>3.6</v>
      </c>
      <c r="CN679" s="16">
        <v>0</v>
      </c>
      <c r="CO679" s="16">
        <v>5.8</v>
      </c>
      <c r="CP679" s="26">
        <f t="shared" si="250"/>
        <v>0.1183673469387755</v>
      </c>
      <c r="CQ679" s="26">
        <f t="shared" si="251"/>
        <v>0.5548764283815808</v>
      </c>
      <c r="CR679" s="13">
        <v>0</v>
      </c>
      <c r="CS679" s="13">
        <v>0</v>
      </c>
      <c r="CT679" s="13">
        <v>0</v>
      </c>
      <c r="CU679" s="13">
        <v>0</v>
      </c>
      <c r="CV679" s="13">
        <v>-0.17</v>
      </c>
      <c r="CW679" s="13">
        <v>0.65</v>
      </c>
      <c r="CX679" s="13">
        <v>-0.96</v>
      </c>
      <c r="CY679" s="13">
        <v>-0.5</v>
      </c>
      <c r="CZ679" s="13">
        <v>1.05</v>
      </c>
      <c r="DA679" s="13">
        <v>7.0000000000000007E-2</v>
      </c>
      <c r="DB679" s="27">
        <v>33.119999999999997</v>
      </c>
      <c r="DC679" s="27">
        <v>-12.18</v>
      </c>
      <c r="DD679" s="27">
        <v>45.3</v>
      </c>
      <c r="DE679" s="27">
        <v>4.67</v>
      </c>
      <c r="DF679" s="27">
        <v>18.059999999999999</v>
      </c>
      <c r="DG679" s="27">
        <v>-0.79</v>
      </c>
      <c r="DH679" s="27">
        <v>18.84</v>
      </c>
      <c r="DI679" s="27">
        <v>1.94</v>
      </c>
      <c r="DJ679" s="1">
        <v>186</v>
      </c>
      <c r="DK679" s="1"/>
      <c r="DL679" s="1"/>
      <c r="DM679" s="1">
        <v>0.57300000000000006</v>
      </c>
      <c r="DN679" s="1">
        <v>0</v>
      </c>
      <c r="DO679" s="1">
        <v>0</v>
      </c>
      <c r="DP679" s="16">
        <f t="shared" si="252"/>
        <v>5.7510638297872338</v>
      </c>
    </row>
    <row r="680" spans="1:120" x14ac:dyDescent="0.2">
      <c r="A680" s="13">
        <v>4</v>
      </c>
      <c r="B680" s="13" t="s">
        <v>2386</v>
      </c>
      <c r="C680" s="13" t="s">
        <v>2387</v>
      </c>
      <c r="D680" s="13" t="s">
        <v>325</v>
      </c>
      <c r="E680" s="13" t="s">
        <v>141</v>
      </c>
      <c r="F680" s="1" t="s">
        <v>142</v>
      </c>
      <c r="G680" s="13">
        <v>70</v>
      </c>
      <c r="H680" s="13">
        <v>173</v>
      </c>
      <c r="I680" s="13" t="s">
        <v>125</v>
      </c>
      <c r="J680" s="13">
        <v>2005</v>
      </c>
      <c r="K680" s="13">
        <v>3</v>
      </c>
      <c r="L680" s="13">
        <v>67</v>
      </c>
      <c r="M680" s="1"/>
      <c r="N680" s="1">
        <v>27</v>
      </c>
      <c r="O680" s="13" t="s">
        <v>1799</v>
      </c>
      <c r="P680" s="13" t="s">
        <v>2388</v>
      </c>
      <c r="Q680" s="1" t="str">
        <f t="shared" si="230"/>
        <v>CGY</v>
      </c>
      <c r="R680" s="13" t="s">
        <v>270</v>
      </c>
      <c r="S680" s="1"/>
      <c r="T680" s="13" t="s">
        <v>173</v>
      </c>
      <c r="U680" s="13">
        <v>79</v>
      </c>
      <c r="V680" s="13">
        <v>4</v>
      </c>
      <c r="W680" s="13">
        <v>30</v>
      </c>
      <c r="X680" s="14">
        <v>11</v>
      </c>
      <c r="Y680" s="13">
        <v>34</v>
      </c>
      <c r="Z680" s="13">
        <v>18</v>
      </c>
      <c r="AA680" s="1">
        <v>111</v>
      </c>
      <c r="AB680" s="14">
        <v>41</v>
      </c>
      <c r="AC680" s="14">
        <v>97</v>
      </c>
      <c r="AD680" s="15">
        <f t="shared" si="231"/>
        <v>3.6036036036036036E-2</v>
      </c>
      <c r="AE680" s="15">
        <f t="shared" si="232"/>
        <v>1.6064257028112448E-2</v>
      </c>
      <c r="AF680" s="16">
        <v>1891.9833333332999</v>
      </c>
      <c r="AG680" s="17">
        <f t="shared" si="233"/>
        <v>23.949156118143037</v>
      </c>
      <c r="AH680" s="29">
        <v>2507</v>
      </c>
      <c r="AI680" s="17">
        <f t="shared" si="234"/>
        <v>31.734177215189874</v>
      </c>
      <c r="AJ680" s="19">
        <f t="shared" si="235"/>
        <v>0.75468022869297968</v>
      </c>
      <c r="AK680" s="20">
        <f>'Even Strength'!AA680+'Power Play'!R680+'Penalty Kill'!L680</f>
        <v>62.444444444444443</v>
      </c>
      <c r="AL680" s="19">
        <f t="shared" si="236"/>
        <v>1.9802852385944554</v>
      </c>
      <c r="AM680" s="15">
        <f>IF(('Even Strength'!BR680+'Power Play'!AK680+'Penalty Kill'!AG680)&gt;0,V680/('Even Strength'!BR680+'Power Play'!AK680+'Penalty Kill'!AG680),0)</f>
        <v>4.0816326530612242E-2</v>
      </c>
      <c r="AN680" s="15">
        <f>IF(('Even Strength'!BR680+'Power Play'!AK680+'Penalty Kill'!AG680)&gt;0,W680/('Even Strength'!BR680+'Power Play'!AK680+'Penalty Kill'!AG680),0)</f>
        <v>0.30612244897959184</v>
      </c>
      <c r="AO680" s="15">
        <f t="shared" si="237"/>
        <v>0.34693877551020408</v>
      </c>
      <c r="AP680" s="13">
        <v>0</v>
      </c>
      <c r="AQ680" s="13">
        <v>0</v>
      </c>
      <c r="AR680" s="21">
        <f t="shared" si="238"/>
        <v>0</v>
      </c>
      <c r="AS680" s="22">
        <v>0</v>
      </c>
      <c r="AT680" s="1"/>
      <c r="AU680" s="1"/>
      <c r="AV680">
        <v>108</v>
      </c>
      <c r="AW680" s="13">
        <v>61</v>
      </c>
      <c r="AX680" s="13">
        <v>283</v>
      </c>
      <c r="AY680" s="13">
        <v>41</v>
      </c>
      <c r="AZ680" s="13">
        <v>66</v>
      </c>
      <c r="BA680" s="13">
        <v>51</v>
      </c>
      <c r="BB680" s="16">
        <f t="shared" si="239"/>
        <v>3.4249773165726163</v>
      </c>
      <c r="BC680" s="17">
        <f t="shared" si="240"/>
        <v>1.9344779288049039</v>
      </c>
      <c r="BD680" s="17">
        <f t="shared" si="241"/>
        <v>8.9747090795375044</v>
      </c>
      <c r="BE680" s="17">
        <f t="shared" si="242"/>
        <v>1.3002228701803453</v>
      </c>
      <c r="BF680" s="17">
        <f t="shared" si="243"/>
        <v>2.0930416934610432</v>
      </c>
      <c r="BG680" s="17">
        <f t="shared" si="244"/>
        <v>1.6173503994926246</v>
      </c>
      <c r="BH680" s="13">
        <v>17</v>
      </c>
      <c r="BI680" s="13">
        <v>6</v>
      </c>
      <c r="BJ680" s="13">
        <v>1</v>
      </c>
      <c r="BK680" s="13">
        <v>0</v>
      </c>
      <c r="BL680" s="13">
        <v>0</v>
      </c>
      <c r="BM680" s="13">
        <v>0</v>
      </c>
      <c r="BN680" s="13">
        <f t="shared" si="245"/>
        <v>362</v>
      </c>
      <c r="BO680" s="16">
        <v>10.861000000000001</v>
      </c>
      <c r="BP680" s="1"/>
      <c r="BQ680" s="1"/>
      <c r="BR680" s="23" t="str">
        <f t="shared" si="246"/>
        <v xml:space="preserve"> </v>
      </c>
      <c r="BS680" s="1"/>
      <c r="BT680" s="13">
        <v>1</v>
      </c>
      <c r="BU680" s="13">
        <v>19</v>
      </c>
      <c r="BV680" s="13">
        <v>0</v>
      </c>
      <c r="BW680" s="13">
        <v>3</v>
      </c>
      <c r="BX680" s="13">
        <v>0</v>
      </c>
      <c r="BY680" s="13">
        <v>0</v>
      </c>
      <c r="BZ680" s="13">
        <v>0</v>
      </c>
      <c r="CA680" s="13">
        <v>0</v>
      </c>
      <c r="CB680" s="23">
        <f t="shared" si="247"/>
        <v>0</v>
      </c>
      <c r="CC680" s="16">
        <v>1.8</v>
      </c>
      <c r="CD680" s="16">
        <v>5.5</v>
      </c>
      <c r="CE680" s="16">
        <v>7.4</v>
      </c>
      <c r="CF680" s="24">
        <f t="shared" si="248"/>
        <v>9.3670886075949367E-2</v>
      </c>
      <c r="CG680" s="24">
        <f t="shared" si="249"/>
        <v>0.23467437169108671</v>
      </c>
      <c r="CH680" s="25">
        <v>5</v>
      </c>
      <c r="CI680" s="16">
        <v>42.3</v>
      </c>
      <c r="CJ680" s="16">
        <v>39.5</v>
      </c>
      <c r="CK680" s="16">
        <v>15.6</v>
      </c>
      <c r="CL680" s="16">
        <v>2.2000000000000002</v>
      </c>
      <c r="CM680" s="16">
        <v>6.4</v>
      </c>
      <c r="CN680" s="16">
        <v>0</v>
      </c>
      <c r="CO680" s="16">
        <v>8.6</v>
      </c>
      <c r="CP680" s="26">
        <f t="shared" si="250"/>
        <v>0.10886075949367088</v>
      </c>
      <c r="CQ680" s="26">
        <f t="shared" si="251"/>
        <v>0.27272967520856023</v>
      </c>
      <c r="CR680" s="13">
        <v>0</v>
      </c>
      <c r="CS680" s="13">
        <v>4</v>
      </c>
      <c r="CT680" s="13">
        <v>0</v>
      </c>
      <c r="CU680" s="13">
        <v>0</v>
      </c>
      <c r="CV680" s="13">
        <v>-0.38</v>
      </c>
      <c r="CW680" s="13">
        <v>2.58</v>
      </c>
      <c r="CX680" s="13">
        <v>-5.66</v>
      </c>
      <c r="CY680" s="13">
        <v>-5.28</v>
      </c>
      <c r="CZ680" s="13">
        <v>-0.61</v>
      </c>
      <c r="DA680" s="13">
        <v>-9.35</v>
      </c>
      <c r="DB680" s="27">
        <v>-99.68</v>
      </c>
      <c r="DC680" s="27">
        <v>114.14</v>
      </c>
      <c r="DD680" s="27">
        <v>-213.82</v>
      </c>
      <c r="DE680" s="27">
        <v>-8.41</v>
      </c>
      <c r="DF680" s="27">
        <v>-75.5</v>
      </c>
      <c r="DG680" s="27">
        <v>69.31</v>
      </c>
      <c r="DH680" s="27">
        <v>-144.81</v>
      </c>
      <c r="DI680" s="27">
        <v>-5.7</v>
      </c>
      <c r="DJ680" s="1">
        <v>186</v>
      </c>
      <c r="DK680" s="28">
        <v>2</v>
      </c>
      <c r="DL680" s="28" t="s">
        <v>498</v>
      </c>
      <c r="DM680" s="1">
        <v>2.6</v>
      </c>
      <c r="DN680" s="1">
        <v>6.3E-2</v>
      </c>
      <c r="DO680" s="1">
        <v>0</v>
      </c>
      <c r="DP680" s="16">
        <f t="shared" si="252"/>
        <v>4.2382978723404259</v>
      </c>
    </row>
    <row r="681" spans="1:120" x14ac:dyDescent="0.2">
      <c r="A681" s="13">
        <v>36</v>
      </c>
      <c r="B681" s="13" t="s">
        <v>2389</v>
      </c>
      <c r="C681" s="13" t="s">
        <v>2390</v>
      </c>
      <c r="D681" s="13" t="s">
        <v>122</v>
      </c>
      <c r="E681" s="13" t="s">
        <v>123</v>
      </c>
      <c r="F681" s="1" t="s">
        <v>124</v>
      </c>
      <c r="G681" s="13">
        <v>71</v>
      </c>
      <c r="H681" s="13">
        <v>192</v>
      </c>
      <c r="I681" s="13" t="s">
        <v>150</v>
      </c>
      <c r="J681" s="13">
        <v>2010</v>
      </c>
      <c r="K681" s="13">
        <v>3</v>
      </c>
      <c r="L681" s="13">
        <v>80</v>
      </c>
      <c r="M681" s="13" t="s">
        <v>159</v>
      </c>
      <c r="N681" s="1">
        <v>22</v>
      </c>
      <c r="O681" s="13" t="s">
        <v>170</v>
      </c>
      <c r="P681" s="13" t="s">
        <v>2391</v>
      </c>
      <c r="Q681" s="1" t="str">
        <f t="shared" si="230"/>
        <v>PIT</v>
      </c>
      <c r="R681" s="13" t="s">
        <v>153</v>
      </c>
      <c r="S681" s="1"/>
      <c r="T681" s="13" t="s">
        <v>154</v>
      </c>
      <c r="U681" s="13">
        <v>14</v>
      </c>
      <c r="V681" s="13">
        <v>1</v>
      </c>
      <c r="W681" s="13">
        <v>1</v>
      </c>
      <c r="X681" s="14">
        <v>0</v>
      </c>
      <c r="Y681" s="13">
        <v>2</v>
      </c>
      <c r="Z681" s="13">
        <v>-3</v>
      </c>
      <c r="AA681" s="1">
        <v>34</v>
      </c>
      <c r="AB681" s="14">
        <v>5</v>
      </c>
      <c r="AC681" s="14">
        <v>9</v>
      </c>
      <c r="AD681" s="15">
        <f t="shared" si="231"/>
        <v>2.9411764705882353E-2</v>
      </c>
      <c r="AE681" s="15">
        <f t="shared" si="232"/>
        <v>2.0833333333333332E-2</v>
      </c>
      <c r="AF681" s="16">
        <v>168.36666666670001</v>
      </c>
      <c r="AG681" s="17">
        <f t="shared" si="233"/>
        <v>12.026190476192857</v>
      </c>
      <c r="AH681" s="29">
        <v>245</v>
      </c>
      <c r="AI681" s="17">
        <f t="shared" si="234"/>
        <v>17.5</v>
      </c>
      <c r="AJ681" s="19">
        <f t="shared" si="235"/>
        <v>0.68721088435387756</v>
      </c>
      <c r="AK681" s="20">
        <f>'Even Strength'!AA681+'Power Play'!R681+'Penalty Kill'!L681</f>
        <v>0</v>
      </c>
      <c r="AL681" s="19">
        <f t="shared" si="236"/>
        <v>0</v>
      </c>
      <c r="AM681" s="15">
        <f>IF(('Even Strength'!BR681+'Power Play'!AK681+'Penalty Kill'!AG681)&gt;0,V681/('Even Strength'!BR681+'Power Play'!AK681+'Penalty Kill'!AG681),0)</f>
        <v>0.16666666666666666</v>
      </c>
      <c r="AN681" s="15">
        <f>IF(('Even Strength'!BR681+'Power Play'!AK681+'Penalty Kill'!AG681)&gt;0,W681/('Even Strength'!BR681+'Power Play'!AK681+'Penalty Kill'!AG681),0)</f>
        <v>0.16666666666666666</v>
      </c>
      <c r="AO681" s="15">
        <f t="shared" si="237"/>
        <v>0.33333333333333331</v>
      </c>
      <c r="AP681" s="13">
        <v>0</v>
      </c>
      <c r="AQ681" s="13">
        <v>0</v>
      </c>
      <c r="AR681" s="21">
        <f t="shared" si="238"/>
        <v>0</v>
      </c>
      <c r="AS681" s="22">
        <v>0</v>
      </c>
      <c r="AT681" s="1"/>
      <c r="AU681" s="1"/>
      <c r="AV681">
        <v>21</v>
      </c>
      <c r="AW681" s="13">
        <v>21</v>
      </c>
      <c r="AX681" s="13">
        <v>3</v>
      </c>
      <c r="AY681" s="13">
        <v>5</v>
      </c>
      <c r="AZ681" s="13">
        <v>6</v>
      </c>
      <c r="BA681" s="13">
        <v>2</v>
      </c>
      <c r="BB681" s="16">
        <f t="shared" si="239"/>
        <v>7.4836666006716515</v>
      </c>
      <c r="BC681" s="17">
        <f t="shared" si="240"/>
        <v>7.4836666006716515</v>
      </c>
      <c r="BD681" s="17">
        <f t="shared" si="241"/>
        <v>1.0690952286673787</v>
      </c>
      <c r="BE681" s="17">
        <f t="shared" si="242"/>
        <v>1.7818253811122982</v>
      </c>
      <c r="BF681" s="17">
        <f t="shared" si="243"/>
        <v>2.1381904573347574</v>
      </c>
      <c r="BG681" s="17">
        <f t="shared" si="244"/>
        <v>0.71273015244491922</v>
      </c>
      <c r="BH681" s="13">
        <v>4</v>
      </c>
      <c r="BI681" s="13">
        <v>2</v>
      </c>
      <c r="BJ681" s="13">
        <v>0</v>
      </c>
      <c r="BK681" s="13">
        <v>0</v>
      </c>
      <c r="BL681" s="13">
        <v>0</v>
      </c>
      <c r="BM681" s="13">
        <v>0</v>
      </c>
      <c r="BN681" s="13">
        <f t="shared" si="245"/>
        <v>28</v>
      </c>
      <c r="BO681" s="16">
        <v>2.7090000000000001</v>
      </c>
      <c r="BP681" s="1"/>
      <c r="BQ681" s="1"/>
      <c r="BR681" s="23" t="str">
        <f t="shared" si="246"/>
        <v xml:space="preserve"> </v>
      </c>
      <c r="BS681" s="1"/>
      <c r="BT681" s="13">
        <v>0</v>
      </c>
      <c r="BU681" s="13">
        <v>5</v>
      </c>
      <c r="BV681" s="13">
        <v>0</v>
      </c>
      <c r="BW681" s="13">
        <v>0</v>
      </c>
      <c r="BX681" s="13">
        <v>0</v>
      </c>
      <c r="BY681" s="13">
        <v>0</v>
      </c>
      <c r="BZ681" s="13">
        <v>0</v>
      </c>
      <c r="CA681" s="13">
        <v>0</v>
      </c>
      <c r="CB681" s="23">
        <f t="shared" si="247"/>
        <v>0</v>
      </c>
      <c r="CC681" s="16">
        <v>-0.1</v>
      </c>
      <c r="CD681" s="16">
        <v>0.1</v>
      </c>
      <c r="CE681" s="16">
        <v>-0.1</v>
      </c>
      <c r="CF681" s="24">
        <f t="shared" si="248"/>
        <v>-7.1428571428571435E-3</v>
      </c>
      <c r="CG681" s="24">
        <f t="shared" si="249"/>
        <v>-3.5636507622245961E-2</v>
      </c>
      <c r="CH681" s="25">
        <v>2</v>
      </c>
      <c r="CI681" s="16">
        <v>4</v>
      </c>
      <c r="CJ681" s="16">
        <v>3.6</v>
      </c>
      <c r="CK681" s="16">
        <v>-3.2</v>
      </c>
      <c r="CL681" s="16">
        <v>-0.9</v>
      </c>
      <c r="CM681" s="16">
        <v>0</v>
      </c>
      <c r="CN681" s="16">
        <v>0</v>
      </c>
      <c r="CO681" s="16">
        <v>-1</v>
      </c>
      <c r="CP681" s="26">
        <f t="shared" si="250"/>
        <v>-7.1428571428571425E-2</v>
      </c>
      <c r="CQ681" s="26">
        <f t="shared" si="251"/>
        <v>-0.35636507622245961</v>
      </c>
      <c r="CR681" s="13">
        <v>0</v>
      </c>
      <c r="CS681" s="13">
        <v>1</v>
      </c>
      <c r="CT681" s="13">
        <v>0</v>
      </c>
      <c r="CU681" s="13">
        <v>0</v>
      </c>
      <c r="CV681" s="13">
        <v>0.24</v>
      </c>
      <c r="CW681" s="13">
        <v>0.17</v>
      </c>
      <c r="CX681" s="13">
        <v>0.91</v>
      </c>
      <c r="CY681" s="13">
        <v>-0.78</v>
      </c>
      <c r="CZ681" s="13">
        <v>-1.76</v>
      </c>
      <c r="DA681" s="13">
        <v>-1.22</v>
      </c>
      <c r="DB681" s="27">
        <v>2.57</v>
      </c>
      <c r="DC681" s="27">
        <v>12.76</v>
      </c>
      <c r="DD681" s="27">
        <v>-10.19</v>
      </c>
      <c r="DE681" s="27">
        <v>-3.97</v>
      </c>
      <c r="DF681" s="27">
        <v>-0.03</v>
      </c>
      <c r="DG681" s="27">
        <v>11.27</v>
      </c>
      <c r="DH681" s="27">
        <v>-11.3</v>
      </c>
      <c r="DI681" s="27">
        <v>-4.4000000000000004</v>
      </c>
      <c r="DJ681" s="1">
        <v>34</v>
      </c>
      <c r="DK681" s="1"/>
      <c r="DL681" s="1"/>
      <c r="DM681" s="1">
        <v>0.16500000000000001</v>
      </c>
      <c r="DN681" s="1">
        <v>0</v>
      </c>
      <c r="DO681" s="1">
        <v>0.26</v>
      </c>
      <c r="DP681" s="16">
        <f t="shared" si="252"/>
        <v>-1.1371539693433996</v>
      </c>
    </row>
    <row r="682" spans="1:120" x14ac:dyDescent="0.2">
      <c r="A682" s="13">
        <v>15</v>
      </c>
      <c r="B682" s="13" t="s">
        <v>2392</v>
      </c>
      <c r="C682" s="13" t="s">
        <v>1104</v>
      </c>
      <c r="D682" s="1"/>
      <c r="E682" s="13" t="s">
        <v>234</v>
      </c>
      <c r="F682" s="1" t="s">
        <v>235</v>
      </c>
      <c r="G682" s="13">
        <v>72</v>
      </c>
      <c r="H682" s="13">
        <v>205</v>
      </c>
      <c r="I682" s="13" t="s">
        <v>125</v>
      </c>
      <c r="J682" s="13">
        <v>2001</v>
      </c>
      <c r="K682" s="13">
        <v>1</v>
      </c>
      <c r="L682" s="13">
        <v>9</v>
      </c>
      <c r="M682" s="1"/>
      <c r="N682" s="1">
        <v>31</v>
      </c>
      <c r="O682" s="13" t="s">
        <v>2393</v>
      </c>
      <c r="P682" s="13" t="s">
        <v>2394</v>
      </c>
      <c r="Q682" s="1" t="str">
        <f t="shared" si="230"/>
        <v>NJD</v>
      </c>
      <c r="R682" s="13" t="s">
        <v>398</v>
      </c>
      <c r="S682" s="1"/>
      <c r="T682" s="13" t="s">
        <v>844</v>
      </c>
      <c r="U682" s="13">
        <v>77</v>
      </c>
      <c r="V682" s="13">
        <v>7</v>
      </c>
      <c r="W682" s="13">
        <v>6</v>
      </c>
      <c r="X682" s="14">
        <v>2</v>
      </c>
      <c r="Y682" s="13">
        <v>13</v>
      </c>
      <c r="Z682" s="13">
        <v>-3</v>
      </c>
      <c r="AA682" s="1">
        <v>74</v>
      </c>
      <c r="AB682" s="14">
        <v>28</v>
      </c>
      <c r="AC682" s="14">
        <v>20</v>
      </c>
      <c r="AD682" s="15">
        <f t="shared" si="231"/>
        <v>9.45945945945946E-2</v>
      </c>
      <c r="AE682" s="15">
        <f t="shared" si="232"/>
        <v>5.737704918032787E-2</v>
      </c>
      <c r="AF682" s="16">
        <v>836.6</v>
      </c>
      <c r="AG682" s="17">
        <f t="shared" si="233"/>
        <v>10.864935064935064</v>
      </c>
      <c r="AH682" s="29">
        <v>1186</v>
      </c>
      <c r="AI682" s="17">
        <f t="shared" si="234"/>
        <v>15.402597402597403</v>
      </c>
      <c r="AJ682" s="19">
        <f t="shared" si="235"/>
        <v>0.70539629005059024</v>
      </c>
      <c r="AK682" s="20">
        <f>'Even Strength'!AA682+'Power Play'!R682+'Penalty Kill'!L682</f>
        <v>41.733333333333334</v>
      </c>
      <c r="AL682" s="19">
        <f t="shared" si="236"/>
        <v>2.9930671766674632</v>
      </c>
      <c r="AM682" s="15">
        <f>IF(('Even Strength'!BR682+'Power Play'!AK682+'Penalty Kill'!AG682)&gt;0,V682/('Even Strength'!BR682+'Power Play'!AK682+'Penalty Kill'!AG682),0)</f>
        <v>0.4375</v>
      </c>
      <c r="AN682" s="15">
        <f>IF(('Even Strength'!BR682+'Power Play'!AK682+'Penalty Kill'!AG682)&gt;0,W682/('Even Strength'!BR682+'Power Play'!AK682+'Penalty Kill'!AG682),0)</f>
        <v>0.375</v>
      </c>
      <c r="AO682" s="15">
        <f t="shared" si="237"/>
        <v>0.8125</v>
      </c>
      <c r="AP682" s="13">
        <v>4</v>
      </c>
      <c r="AQ682" s="13">
        <v>5</v>
      </c>
      <c r="AR682" s="21">
        <f t="shared" si="238"/>
        <v>0.44444444444444442</v>
      </c>
      <c r="AS682" s="22">
        <v>0.2</v>
      </c>
      <c r="AT682" s="1"/>
      <c r="AU682" s="1"/>
      <c r="AV682">
        <v>123</v>
      </c>
      <c r="AW682" s="13">
        <v>174</v>
      </c>
      <c r="AX682" s="13">
        <v>23</v>
      </c>
      <c r="AY682" s="13">
        <v>28</v>
      </c>
      <c r="AZ682" s="13">
        <v>22</v>
      </c>
      <c r="BA682" s="13">
        <v>15</v>
      </c>
      <c r="BB682" s="16">
        <f t="shared" si="239"/>
        <v>8.8214200334688027</v>
      </c>
      <c r="BC682" s="17">
        <f t="shared" si="240"/>
        <v>12.479081998565622</v>
      </c>
      <c r="BD682" s="17">
        <f t="shared" si="241"/>
        <v>1.6495338273966051</v>
      </c>
      <c r="BE682" s="17">
        <f t="shared" si="242"/>
        <v>2.0081281377002149</v>
      </c>
      <c r="BF682" s="17">
        <f t="shared" si="243"/>
        <v>1.5778149653358833</v>
      </c>
      <c r="BG682" s="17">
        <f t="shared" si="244"/>
        <v>1.0757829309108295</v>
      </c>
      <c r="BH682" s="13">
        <v>28</v>
      </c>
      <c r="BI682" s="13">
        <v>14</v>
      </c>
      <c r="BJ682" s="13">
        <v>0</v>
      </c>
      <c r="BK682" s="13">
        <v>0</v>
      </c>
      <c r="BL682" s="13">
        <v>0</v>
      </c>
      <c r="BM682" s="13">
        <v>0</v>
      </c>
      <c r="BN682" s="13">
        <f t="shared" si="245"/>
        <v>225</v>
      </c>
      <c r="BO682" s="16">
        <v>1.607</v>
      </c>
      <c r="BP682" s="13">
        <v>1</v>
      </c>
      <c r="BQ682" s="13">
        <v>0</v>
      </c>
      <c r="BR682" s="23">
        <f t="shared" si="246"/>
        <v>0</v>
      </c>
      <c r="BS682" s="13">
        <v>0</v>
      </c>
      <c r="BT682" s="13">
        <v>4</v>
      </c>
      <c r="BU682" s="13">
        <v>19</v>
      </c>
      <c r="BV682" s="13">
        <v>0</v>
      </c>
      <c r="BW682" s="13">
        <v>0</v>
      </c>
      <c r="BX682" s="13">
        <v>0</v>
      </c>
      <c r="BY682" s="13">
        <v>0</v>
      </c>
      <c r="BZ682" s="13">
        <v>0</v>
      </c>
      <c r="CA682" s="13">
        <v>0</v>
      </c>
      <c r="CB682" s="23">
        <f t="shared" si="247"/>
        <v>0</v>
      </c>
      <c r="CC682" s="16">
        <v>-0.1</v>
      </c>
      <c r="CD682" s="16">
        <v>1</v>
      </c>
      <c r="CE682" s="16">
        <v>0.9</v>
      </c>
      <c r="CF682" s="24">
        <f t="shared" si="248"/>
        <v>1.1688311688311689E-2</v>
      </c>
      <c r="CG682" s="24">
        <f t="shared" si="249"/>
        <v>6.4546975854649774E-2</v>
      </c>
      <c r="CH682" s="25">
        <v>2</v>
      </c>
      <c r="CI682" s="16">
        <v>12.6</v>
      </c>
      <c r="CJ682" s="16">
        <v>12.1</v>
      </c>
      <c r="CK682" s="16">
        <v>-1.3</v>
      </c>
      <c r="CL682" s="16">
        <v>0</v>
      </c>
      <c r="CM682" s="16">
        <v>1.4</v>
      </c>
      <c r="CN682" s="16">
        <v>-0.30000000000000004</v>
      </c>
      <c r="CO682" s="16">
        <v>1.1000000000000001</v>
      </c>
      <c r="CP682" s="26">
        <f t="shared" si="250"/>
        <v>1.4285714285714287E-2</v>
      </c>
      <c r="CQ682" s="26">
        <f t="shared" si="251"/>
        <v>7.8890748266794167E-2</v>
      </c>
      <c r="CR682" s="13">
        <v>0</v>
      </c>
      <c r="CS682" s="13">
        <v>0</v>
      </c>
      <c r="CT682" s="13">
        <v>0</v>
      </c>
      <c r="CU682" s="13">
        <v>0</v>
      </c>
      <c r="CV682" s="13">
        <v>0.35</v>
      </c>
      <c r="CW682" s="13">
        <v>0.09</v>
      </c>
      <c r="CX682" s="13">
        <v>-1.25</v>
      </c>
      <c r="CY682" s="13">
        <v>3.71</v>
      </c>
      <c r="CZ682" s="13">
        <v>0.87</v>
      </c>
      <c r="DA682" s="13">
        <v>3.77</v>
      </c>
      <c r="DB682" s="27">
        <v>40.43</v>
      </c>
      <c r="DC682" s="27">
        <v>-63.3</v>
      </c>
      <c r="DD682" s="27">
        <v>103.73</v>
      </c>
      <c r="DE682" s="27">
        <v>7.67</v>
      </c>
      <c r="DF682" s="27">
        <v>18.52</v>
      </c>
      <c r="DG682" s="27">
        <v>-42.87</v>
      </c>
      <c r="DH682" s="27">
        <v>61.39</v>
      </c>
      <c r="DI682" s="27">
        <v>4.54</v>
      </c>
      <c r="DJ682" s="1">
        <v>186</v>
      </c>
      <c r="DK682" s="28">
        <v>3</v>
      </c>
      <c r="DL682" s="28" t="s">
        <v>201</v>
      </c>
      <c r="DM682" s="1">
        <v>3.8</v>
      </c>
      <c r="DN682" s="1">
        <v>0.13900000000000001</v>
      </c>
      <c r="DO682" s="1">
        <v>0</v>
      </c>
      <c r="DP682" s="16">
        <f t="shared" si="252"/>
        <v>-5.8148936170212764</v>
      </c>
    </row>
    <row r="683" spans="1:120" x14ac:dyDescent="0.2">
      <c r="A683" s="13">
        <v>6</v>
      </c>
      <c r="B683" s="13" t="s">
        <v>2395</v>
      </c>
      <c r="C683" s="13" t="s">
        <v>2396</v>
      </c>
      <c r="D683" s="13" t="s">
        <v>558</v>
      </c>
      <c r="E683" s="13" t="s">
        <v>123</v>
      </c>
      <c r="F683" s="1" t="s">
        <v>124</v>
      </c>
      <c r="G683" s="13">
        <v>74</v>
      </c>
      <c r="H683" s="13">
        <v>207</v>
      </c>
      <c r="I683" s="13" t="s">
        <v>150</v>
      </c>
      <c r="J683" s="13">
        <v>2005</v>
      </c>
      <c r="K683" s="13">
        <v>1</v>
      </c>
      <c r="L683" s="13">
        <v>2</v>
      </c>
      <c r="M683" s="1"/>
      <c r="N683" s="1">
        <v>27</v>
      </c>
      <c r="O683" s="13" t="s">
        <v>1069</v>
      </c>
      <c r="P683" s="13" t="s">
        <v>519</v>
      </c>
      <c r="Q683" s="1" t="str">
        <f t="shared" si="230"/>
        <v>OTT</v>
      </c>
      <c r="R683" s="13" t="s">
        <v>482</v>
      </c>
      <c r="S683" s="1"/>
      <c r="T683" s="13" t="s">
        <v>154</v>
      </c>
      <c r="U683" s="13">
        <v>78</v>
      </c>
      <c r="V683" s="13">
        <v>18</v>
      </c>
      <c r="W683" s="13">
        <v>36</v>
      </c>
      <c r="X683" s="14">
        <v>18</v>
      </c>
      <c r="Y683" s="13">
        <v>54</v>
      </c>
      <c r="Z683" s="13">
        <v>5</v>
      </c>
      <c r="AA683" s="1">
        <v>221</v>
      </c>
      <c r="AB683" s="14">
        <v>61</v>
      </c>
      <c r="AC683" s="14">
        <v>85</v>
      </c>
      <c r="AD683" s="15">
        <f t="shared" si="231"/>
        <v>8.1447963800904979E-2</v>
      </c>
      <c r="AE683" s="15">
        <f t="shared" si="232"/>
        <v>4.9046321525885561E-2</v>
      </c>
      <c r="AF683" s="16">
        <v>1362.8666666667</v>
      </c>
      <c r="AG683" s="17">
        <f t="shared" si="233"/>
        <v>17.472649572649999</v>
      </c>
      <c r="AH683" s="29">
        <v>1758</v>
      </c>
      <c r="AI683" s="17">
        <f t="shared" si="234"/>
        <v>22.53846153846154</v>
      </c>
      <c r="AJ683" s="19">
        <f t="shared" si="235"/>
        <v>0.77523701175580206</v>
      </c>
      <c r="AK683" s="20">
        <f>'Even Strength'!AA683+'Power Play'!R683+'Penalty Kill'!L683</f>
        <v>180.25454545454545</v>
      </c>
      <c r="AL683" s="19">
        <f t="shared" si="236"/>
        <v>7.9356792500653981</v>
      </c>
      <c r="AM683" s="15">
        <f>IF(('Even Strength'!BR683+'Power Play'!AK683+'Penalty Kill'!AG683)&gt;0,V683/('Even Strength'!BR683+'Power Play'!AK683+'Penalty Kill'!AG683),0)</f>
        <v>0.26865671641791045</v>
      </c>
      <c r="AN683" s="15">
        <f>IF(('Even Strength'!BR683+'Power Play'!AK683+'Penalty Kill'!AG683)&gt;0,W683/('Even Strength'!BR683+'Power Play'!AK683+'Penalty Kill'!AG683),0)</f>
        <v>0.53731343283582089</v>
      </c>
      <c r="AO683" s="15">
        <f t="shared" si="237"/>
        <v>0.80597014925373134</v>
      </c>
      <c r="AP683" s="13">
        <v>4</v>
      </c>
      <c r="AQ683" s="13">
        <v>7</v>
      </c>
      <c r="AR683" s="21">
        <f t="shared" si="238"/>
        <v>0.36363636363636365</v>
      </c>
      <c r="AS683" s="22">
        <v>0.2</v>
      </c>
      <c r="AT683" s="1"/>
      <c r="AU683" s="1"/>
      <c r="AV683">
        <v>106</v>
      </c>
      <c r="AW683" s="13">
        <v>110</v>
      </c>
      <c r="AX683" s="13">
        <v>33</v>
      </c>
      <c r="AY683" s="13">
        <v>62</v>
      </c>
      <c r="AZ683" s="13">
        <v>41</v>
      </c>
      <c r="BA683" s="13">
        <v>59</v>
      </c>
      <c r="BB683" s="16">
        <f t="shared" si="239"/>
        <v>4.6666340556668624</v>
      </c>
      <c r="BC683" s="17">
        <f t="shared" si="240"/>
        <v>4.8427334539939135</v>
      </c>
      <c r="BD683" s="17">
        <f t="shared" si="241"/>
        <v>1.4528200361981742</v>
      </c>
      <c r="BE683" s="17">
        <f t="shared" si="242"/>
        <v>2.7295406740692969</v>
      </c>
      <c r="BF683" s="17">
        <f t="shared" si="243"/>
        <v>1.8050188328522769</v>
      </c>
      <c r="BG683" s="17">
        <f t="shared" si="244"/>
        <v>2.5974661253240083</v>
      </c>
      <c r="BH683" s="13">
        <v>24</v>
      </c>
      <c r="BI683" s="13">
        <v>12</v>
      </c>
      <c r="BJ683" s="13">
        <v>0</v>
      </c>
      <c r="BK683" s="13">
        <v>0</v>
      </c>
      <c r="BL683" s="13">
        <v>0</v>
      </c>
      <c r="BM683" s="13">
        <v>0</v>
      </c>
      <c r="BN683" s="13">
        <f t="shared" si="245"/>
        <v>167</v>
      </c>
      <c r="BO683" s="16">
        <v>-0.33500000000000002</v>
      </c>
      <c r="BP683" s="13">
        <v>11</v>
      </c>
      <c r="BQ683" s="13">
        <v>4</v>
      </c>
      <c r="BR683" s="23">
        <f t="shared" si="246"/>
        <v>0.36363636363636365</v>
      </c>
      <c r="BS683" s="13">
        <v>3</v>
      </c>
      <c r="BT683" s="13">
        <v>2</v>
      </c>
      <c r="BU683" s="13">
        <v>24</v>
      </c>
      <c r="BV683" s="13">
        <v>1</v>
      </c>
      <c r="BW683" s="13">
        <v>1</v>
      </c>
      <c r="BX683" s="13">
        <v>5</v>
      </c>
      <c r="BY683" s="13">
        <v>0</v>
      </c>
      <c r="BZ683" s="13">
        <v>0</v>
      </c>
      <c r="CA683" s="13">
        <v>1</v>
      </c>
      <c r="CB683" s="23">
        <f t="shared" si="247"/>
        <v>1</v>
      </c>
      <c r="CC683" s="16">
        <v>4.4000000000000004</v>
      </c>
      <c r="CD683" s="16">
        <v>1.5</v>
      </c>
      <c r="CE683" s="16">
        <v>6</v>
      </c>
      <c r="CF683" s="24">
        <f t="shared" si="248"/>
        <v>7.6923076923076927E-2</v>
      </c>
      <c r="CG683" s="24">
        <f t="shared" si="249"/>
        <v>0.26414909749057713</v>
      </c>
      <c r="CH683" s="25">
        <v>6</v>
      </c>
      <c r="CI683" s="16">
        <v>33.299999999999997</v>
      </c>
      <c r="CJ683" s="16">
        <v>26.5</v>
      </c>
      <c r="CK683" s="16">
        <v>1.7000000000000002</v>
      </c>
      <c r="CL683" s="16">
        <v>7.5</v>
      </c>
      <c r="CM683" s="16">
        <v>1.2</v>
      </c>
      <c r="CN683" s="16">
        <v>0</v>
      </c>
      <c r="CO683" s="16">
        <v>8.6999999999999993</v>
      </c>
      <c r="CP683" s="26">
        <f t="shared" si="250"/>
        <v>0.11153846153846153</v>
      </c>
      <c r="CQ683" s="26">
        <f t="shared" si="251"/>
        <v>0.3830161913613368</v>
      </c>
      <c r="CR683" s="13">
        <v>3</v>
      </c>
      <c r="CS683" s="13">
        <v>5</v>
      </c>
      <c r="CT683" s="13">
        <v>2</v>
      </c>
      <c r="CU683" s="13">
        <v>-0.01</v>
      </c>
      <c r="CV683" s="13">
        <v>0.08</v>
      </c>
      <c r="CW683" s="13">
        <v>2.06</v>
      </c>
      <c r="CX683" s="13">
        <v>4.71</v>
      </c>
      <c r="CY683" s="13">
        <v>-3.27</v>
      </c>
      <c r="CZ683" s="13">
        <v>0.62</v>
      </c>
      <c r="DA683" s="13">
        <v>4.1900000000000004</v>
      </c>
      <c r="DB683" s="27">
        <v>-20</v>
      </c>
      <c r="DC683" s="27">
        <v>81.73</v>
      </c>
      <c r="DD683" s="27">
        <v>-101.74</v>
      </c>
      <c r="DE683" s="27">
        <v>-5.91</v>
      </c>
      <c r="DF683" s="27">
        <v>-16.760000000000002</v>
      </c>
      <c r="DG683" s="27">
        <v>50.35</v>
      </c>
      <c r="DH683" s="27">
        <v>-67.11</v>
      </c>
      <c r="DI683" s="27">
        <v>-3.9</v>
      </c>
      <c r="DJ683" s="1">
        <v>186</v>
      </c>
      <c r="DK683" s="28">
        <v>4</v>
      </c>
      <c r="DL683" s="28" t="s">
        <v>2397</v>
      </c>
      <c r="DM683" s="1">
        <v>5.0999999999999996</v>
      </c>
      <c r="DN683" s="1">
        <v>0.124</v>
      </c>
      <c r="DO683" s="1">
        <v>0</v>
      </c>
      <c r="DP683" s="16">
        <f t="shared" si="252"/>
        <v>-0.98085106382978715</v>
      </c>
    </row>
    <row r="684" spans="1:120" x14ac:dyDescent="0.2">
      <c r="A684" s="13">
        <v>52</v>
      </c>
      <c r="B684" s="13" t="s">
        <v>2398</v>
      </c>
      <c r="C684" s="13" t="s">
        <v>2399</v>
      </c>
      <c r="D684" s="13" t="s">
        <v>142</v>
      </c>
      <c r="E684" s="13" t="s">
        <v>123</v>
      </c>
      <c r="F684" s="1" t="s">
        <v>124</v>
      </c>
      <c r="G684" s="13">
        <v>73</v>
      </c>
      <c r="H684" s="13">
        <v>205</v>
      </c>
      <c r="I684" s="13" t="s">
        <v>125</v>
      </c>
      <c r="J684" s="13">
        <v>2013</v>
      </c>
      <c r="K684" s="13">
        <v>1</v>
      </c>
      <c r="L684" s="13">
        <v>19</v>
      </c>
      <c r="M684" s="13" t="s">
        <v>159</v>
      </c>
      <c r="N684" s="1">
        <v>20</v>
      </c>
      <c r="O684" s="13" t="s">
        <v>2400</v>
      </c>
      <c r="P684" s="13" t="s">
        <v>2401</v>
      </c>
      <c r="Q684" s="1" t="str">
        <f t="shared" si="230"/>
        <v>CBJ</v>
      </c>
      <c r="R684" s="13" t="s">
        <v>145</v>
      </c>
      <c r="S684" s="1"/>
      <c r="T684" s="13" t="s">
        <v>129</v>
      </c>
      <c r="U684" s="13">
        <v>5</v>
      </c>
      <c r="V684" s="13">
        <v>0</v>
      </c>
      <c r="W684" s="13">
        <v>3</v>
      </c>
      <c r="X684" s="14">
        <v>3</v>
      </c>
      <c r="Y684" s="13">
        <v>3</v>
      </c>
      <c r="Z684" s="13">
        <v>3</v>
      </c>
      <c r="AA684" s="1">
        <v>4</v>
      </c>
      <c r="AB684" s="14">
        <v>3</v>
      </c>
      <c r="AC684" s="14">
        <v>3</v>
      </c>
      <c r="AD684" s="15">
        <f t="shared" si="231"/>
        <v>0</v>
      </c>
      <c r="AE684" s="15">
        <f t="shared" si="232"/>
        <v>0</v>
      </c>
      <c r="AF684" s="16">
        <v>53.4666666667</v>
      </c>
      <c r="AG684" s="17">
        <f t="shared" si="233"/>
        <v>10.69333333334</v>
      </c>
      <c r="AH684" s="29">
        <v>81</v>
      </c>
      <c r="AI684" s="17">
        <f t="shared" si="234"/>
        <v>16.2</v>
      </c>
      <c r="AJ684" s="19">
        <f t="shared" si="235"/>
        <v>0.66008230452716055</v>
      </c>
      <c r="AK684" s="20">
        <f>'Even Strength'!AA684+'Power Play'!R684+'Penalty Kill'!L684</f>
        <v>22</v>
      </c>
      <c r="AL684" s="19">
        <f t="shared" si="236"/>
        <v>24.688279301730244</v>
      </c>
      <c r="AM684" s="15">
        <f>IF(('Even Strength'!BR684+'Power Play'!AK684+'Penalty Kill'!AG684)&gt;0,V684/('Even Strength'!BR684+'Power Play'!AK684+'Penalty Kill'!AG684),0)</f>
        <v>0</v>
      </c>
      <c r="AN684" s="15">
        <f>IF(('Even Strength'!BR684+'Power Play'!AK684+'Penalty Kill'!AG684)&gt;0,W684/('Even Strength'!BR684+'Power Play'!AK684+'Penalty Kill'!AG684),0)</f>
        <v>1</v>
      </c>
      <c r="AO684" s="15">
        <f t="shared" si="237"/>
        <v>1</v>
      </c>
      <c r="AP684" s="13">
        <v>0</v>
      </c>
      <c r="AQ684" s="13">
        <v>0</v>
      </c>
      <c r="AR684" s="21">
        <f t="shared" si="238"/>
        <v>0</v>
      </c>
      <c r="AS684" s="22">
        <v>0</v>
      </c>
      <c r="AT684" s="1"/>
      <c r="AU684" s="1"/>
      <c r="AV684">
        <v>3</v>
      </c>
      <c r="AW684" s="13">
        <v>11</v>
      </c>
      <c r="AX684" s="13">
        <v>3</v>
      </c>
      <c r="AY684" s="13">
        <v>3</v>
      </c>
      <c r="AZ684" s="13">
        <v>1</v>
      </c>
      <c r="BA684" s="13">
        <v>2</v>
      </c>
      <c r="BB684" s="16">
        <f t="shared" si="239"/>
        <v>3.3665835411450331</v>
      </c>
      <c r="BC684" s="17">
        <f t="shared" si="240"/>
        <v>12.344139650865122</v>
      </c>
      <c r="BD684" s="17">
        <f t="shared" si="241"/>
        <v>3.3665835411450331</v>
      </c>
      <c r="BE684" s="17">
        <f t="shared" si="242"/>
        <v>3.3665835411450331</v>
      </c>
      <c r="BF684" s="17">
        <f t="shared" si="243"/>
        <v>1.1221945137150111</v>
      </c>
      <c r="BG684" s="17">
        <f t="shared" si="244"/>
        <v>2.2443890274300222</v>
      </c>
      <c r="BH684" s="13">
        <v>2</v>
      </c>
      <c r="BI684" s="13">
        <v>1</v>
      </c>
      <c r="BJ684" s="13">
        <v>0</v>
      </c>
      <c r="BK684" s="13">
        <v>0</v>
      </c>
      <c r="BL684" s="13">
        <v>0</v>
      </c>
      <c r="BM684" s="13">
        <v>0</v>
      </c>
      <c r="BN684" s="13">
        <f t="shared" si="245"/>
        <v>16</v>
      </c>
      <c r="BO684" s="16">
        <v>-1.093</v>
      </c>
      <c r="BP684" s="1"/>
      <c r="BQ684" s="1"/>
      <c r="BR684" s="23" t="str">
        <f t="shared" si="246"/>
        <v xml:space="preserve"> </v>
      </c>
      <c r="BS684" s="1"/>
      <c r="BT684" s="13">
        <v>0</v>
      </c>
      <c r="BU684" s="13">
        <v>2</v>
      </c>
      <c r="BV684" s="13">
        <v>0</v>
      </c>
      <c r="BW684" s="13">
        <v>0</v>
      </c>
      <c r="BX684" s="13">
        <v>0</v>
      </c>
      <c r="BY684" s="13">
        <v>0</v>
      </c>
      <c r="BZ684" s="13">
        <v>0</v>
      </c>
      <c r="CA684" s="13">
        <v>0</v>
      </c>
      <c r="CB684" s="23">
        <f t="shared" si="247"/>
        <v>0</v>
      </c>
      <c r="CC684" s="16">
        <v>0.2</v>
      </c>
      <c r="CD684" s="16">
        <v>0.2</v>
      </c>
      <c r="CE684" s="16">
        <v>0.4</v>
      </c>
      <c r="CF684" s="24">
        <f t="shared" si="248"/>
        <v>0.08</v>
      </c>
      <c r="CG684" s="24">
        <f t="shared" si="249"/>
        <v>0.44887780548600442</v>
      </c>
      <c r="CH684" s="25">
        <v>4</v>
      </c>
      <c r="CI684" s="16">
        <v>0.9</v>
      </c>
      <c r="CJ684" s="16">
        <v>0.9</v>
      </c>
      <c r="CK684" s="16">
        <v>3.1</v>
      </c>
      <c r="CL684" s="16">
        <v>0.60000000000000009</v>
      </c>
      <c r="CM684" s="16">
        <v>0.4</v>
      </c>
      <c r="CN684" s="16">
        <v>0</v>
      </c>
      <c r="CO684" s="16">
        <v>1</v>
      </c>
      <c r="CP684" s="26">
        <f t="shared" si="250"/>
        <v>0.2</v>
      </c>
      <c r="CQ684" s="26">
        <f t="shared" si="251"/>
        <v>1.1221945137150111</v>
      </c>
      <c r="CR684" s="13">
        <v>0</v>
      </c>
      <c r="CS684" s="13">
        <v>0</v>
      </c>
      <c r="CT684" s="13">
        <v>1</v>
      </c>
      <c r="CU684" s="13">
        <v>0</v>
      </c>
      <c r="CV684" s="13">
        <v>-0.14000000000000001</v>
      </c>
      <c r="CW684" s="13">
        <v>-0.02</v>
      </c>
      <c r="CX684" s="13">
        <v>0</v>
      </c>
      <c r="CY684" s="13">
        <v>0</v>
      </c>
      <c r="CZ684" s="13">
        <v>-0.43</v>
      </c>
      <c r="DA684" s="13">
        <v>-0.59</v>
      </c>
      <c r="DB684" s="27">
        <v>-7.64</v>
      </c>
      <c r="DC684" s="27">
        <v>2.2999999999999998</v>
      </c>
      <c r="DD684" s="27">
        <v>-9.94</v>
      </c>
      <c r="DE684" s="27">
        <v>-11.66</v>
      </c>
      <c r="DF684" s="27">
        <v>-3.8</v>
      </c>
      <c r="DG684" s="27">
        <v>-4.08</v>
      </c>
      <c r="DH684" s="27">
        <v>0.28000000000000003</v>
      </c>
      <c r="DI684" s="27">
        <v>0.33</v>
      </c>
      <c r="DJ684" s="1">
        <v>15</v>
      </c>
      <c r="DK684" s="1"/>
      <c r="DL684" s="1"/>
      <c r="DM684" s="1">
        <v>0.1</v>
      </c>
      <c r="DN684" s="1">
        <v>0</v>
      </c>
      <c r="DO684" s="1">
        <v>0.35</v>
      </c>
      <c r="DP684" s="16">
        <f t="shared" si="252"/>
        <v>0.88160603980782426</v>
      </c>
    </row>
    <row r="685" spans="1:120" x14ac:dyDescent="0.2">
      <c r="A685" s="13">
        <v>17</v>
      </c>
      <c r="B685" s="13" t="s">
        <v>2402</v>
      </c>
      <c r="C685" s="13" t="s">
        <v>2188</v>
      </c>
      <c r="D685" s="13" t="s">
        <v>140</v>
      </c>
      <c r="E685" s="13" t="s">
        <v>141</v>
      </c>
      <c r="F685" s="1" t="s">
        <v>142</v>
      </c>
      <c r="G685" s="13">
        <v>73</v>
      </c>
      <c r="H685" s="13">
        <v>200</v>
      </c>
      <c r="I685" s="13" t="s">
        <v>150</v>
      </c>
      <c r="J685" s="13">
        <v>1998</v>
      </c>
      <c r="K685" s="13">
        <v>8</v>
      </c>
      <c r="L685" s="13">
        <v>216</v>
      </c>
      <c r="M685" s="1"/>
      <c r="N685" s="1">
        <v>34</v>
      </c>
      <c r="O685" s="13" t="s">
        <v>506</v>
      </c>
      <c r="P685" s="13" t="s">
        <v>2403</v>
      </c>
      <c r="Q685" s="1" t="str">
        <f t="shared" si="230"/>
        <v>NJD</v>
      </c>
      <c r="R685" s="13" t="s">
        <v>398</v>
      </c>
      <c r="S685" s="1"/>
      <c r="T685" s="13" t="s">
        <v>154</v>
      </c>
      <c r="U685" s="13">
        <v>47</v>
      </c>
      <c r="V685" s="13">
        <v>6</v>
      </c>
      <c r="W685" s="13">
        <v>13</v>
      </c>
      <c r="X685" s="14">
        <v>9</v>
      </c>
      <c r="Y685" s="13">
        <v>19</v>
      </c>
      <c r="Z685" s="13">
        <v>-1</v>
      </c>
      <c r="AA685" s="1">
        <v>89</v>
      </c>
      <c r="AB685" s="14">
        <v>39</v>
      </c>
      <c r="AC685" s="14">
        <v>28</v>
      </c>
      <c r="AD685" s="15">
        <f t="shared" si="231"/>
        <v>6.741573033707865E-2</v>
      </c>
      <c r="AE685" s="15">
        <f t="shared" si="232"/>
        <v>3.8461538461538464E-2</v>
      </c>
      <c r="AF685" s="16">
        <v>680.58333333329995</v>
      </c>
      <c r="AG685" s="17">
        <f t="shared" si="233"/>
        <v>14.480496453899999</v>
      </c>
      <c r="AH685" s="29">
        <v>902</v>
      </c>
      <c r="AI685" s="17">
        <f t="shared" si="234"/>
        <v>19.191489361702128</v>
      </c>
      <c r="AJ685" s="19">
        <f t="shared" si="235"/>
        <v>0.75452697708791572</v>
      </c>
      <c r="AK685" s="20">
        <f>'Even Strength'!AA685+'Power Play'!R685+'Penalty Kill'!L685</f>
        <v>93.047619047619037</v>
      </c>
      <c r="AL685" s="19">
        <f t="shared" si="236"/>
        <v>8.2030471059494303</v>
      </c>
      <c r="AM685" s="15">
        <f>IF(('Even Strength'!BR685+'Power Play'!AK685+'Penalty Kill'!AG685)&gt;0,V685/('Even Strength'!BR685+'Power Play'!AK685+'Penalty Kill'!AG685),0)</f>
        <v>0.21428571428571427</v>
      </c>
      <c r="AN685" s="15">
        <f>IF(('Even Strength'!BR685+'Power Play'!AK685+'Penalty Kill'!AG685)&gt;0,W685/('Even Strength'!BR685+'Power Play'!AK685+'Penalty Kill'!AG685),0)</f>
        <v>0.4642857142857143</v>
      </c>
      <c r="AO685" s="15">
        <f t="shared" si="237"/>
        <v>0.6785714285714286</v>
      </c>
      <c r="AP685" s="13">
        <v>2</v>
      </c>
      <c r="AQ685" s="13">
        <v>4</v>
      </c>
      <c r="AR685" s="21">
        <f t="shared" si="238"/>
        <v>0.33333333333333331</v>
      </c>
      <c r="AS685" s="22">
        <v>0.2</v>
      </c>
      <c r="AT685" s="1"/>
      <c r="AU685" s="1"/>
      <c r="AV685">
        <v>45</v>
      </c>
      <c r="AW685" s="13">
        <v>53</v>
      </c>
      <c r="AX685" s="13">
        <v>14</v>
      </c>
      <c r="AY685" s="13">
        <v>39</v>
      </c>
      <c r="AZ685" s="13">
        <v>15</v>
      </c>
      <c r="BA685" s="13">
        <v>10</v>
      </c>
      <c r="BB685" s="16">
        <f t="shared" si="239"/>
        <v>3.9671850128568127</v>
      </c>
      <c r="BC685" s="17">
        <f t="shared" si="240"/>
        <v>4.6724623484758014</v>
      </c>
      <c r="BD685" s="17">
        <f t="shared" si="241"/>
        <v>1.2342353373332307</v>
      </c>
      <c r="BE685" s="17">
        <f t="shared" si="242"/>
        <v>3.4382270111425708</v>
      </c>
      <c r="BF685" s="17">
        <f t="shared" si="243"/>
        <v>1.3223950042856043</v>
      </c>
      <c r="BG685" s="17">
        <f t="shared" si="244"/>
        <v>0.88159666952373616</v>
      </c>
      <c r="BH685" s="13">
        <v>30</v>
      </c>
      <c r="BI685" s="13">
        <v>14</v>
      </c>
      <c r="BJ685" s="13">
        <v>0</v>
      </c>
      <c r="BK685" s="13">
        <v>0</v>
      </c>
      <c r="BL685" s="13">
        <v>0</v>
      </c>
      <c r="BM685" s="13">
        <v>0</v>
      </c>
      <c r="BN685" s="13">
        <f t="shared" si="245"/>
        <v>97</v>
      </c>
      <c r="BO685" s="16">
        <v>-4.1790000000000003</v>
      </c>
      <c r="BP685" s="13">
        <v>1</v>
      </c>
      <c r="BQ685" s="13">
        <v>0</v>
      </c>
      <c r="BR685" s="23">
        <f t="shared" si="246"/>
        <v>0</v>
      </c>
      <c r="BS685" s="13">
        <v>0</v>
      </c>
      <c r="BT685" s="13">
        <v>1</v>
      </c>
      <c r="BU685" s="13">
        <v>11</v>
      </c>
      <c r="BV685" s="13">
        <v>0</v>
      </c>
      <c r="BW685" s="13">
        <v>0</v>
      </c>
      <c r="BX685" s="13">
        <v>0</v>
      </c>
      <c r="BY685" s="13">
        <v>0</v>
      </c>
      <c r="BZ685" s="13">
        <v>0</v>
      </c>
      <c r="CA685" s="13">
        <v>0</v>
      </c>
      <c r="CB685" s="23">
        <f t="shared" si="247"/>
        <v>0</v>
      </c>
      <c r="CC685" s="16">
        <v>0.9</v>
      </c>
      <c r="CD685" s="16">
        <v>0.9</v>
      </c>
      <c r="CE685" s="16">
        <v>1.8</v>
      </c>
      <c r="CF685" s="24">
        <f t="shared" si="248"/>
        <v>3.8297872340425532E-2</v>
      </c>
      <c r="CG685" s="24">
        <f t="shared" si="249"/>
        <v>0.15868740051427252</v>
      </c>
      <c r="CH685" s="25">
        <v>2</v>
      </c>
      <c r="CI685" s="16">
        <v>17</v>
      </c>
      <c r="CJ685" s="16">
        <v>14.3</v>
      </c>
      <c r="CK685" s="16">
        <v>2.8</v>
      </c>
      <c r="CL685" s="16">
        <v>-0.1</v>
      </c>
      <c r="CM685" s="16">
        <v>1.5</v>
      </c>
      <c r="CN685" s="16">
        <v>-0.30000000000000004</v>
      </c>
      <c r="CO685" s="16">
        <v>1.2</v>
      </c>
      <c r="CP685" s="26">
        <f t="shared" si="250"/>
        <v>2.553191489361702E-2</v>
      </c>
      <c r="CQ685" s="26">
        <f t="shared" si="251"/>
        <v>0.10579160034284833</v>
      </c>
      <c r="CR685" s="13">
        <v>1</v>
      </c>
      <c r="CS685" s="13">
        <v>0</v>
      </c>
      <c r="CT685" s="13">
        <v>2</v>
      </c>
      <c r="CU685" s="13">
        <v>-0.01</v>
      </c>
      <c r="CV685" s="13">
        <v>-0.14000000000000001</v>
      </c>
      <c r="CW685" s="13">
        <v>-0.31</v>
      </c>
      <c r="CX685" s="13">
        <v>0.14000000000000001</v>
      </c>
      <c r="CY685" s="13">
        <v>1.01</v>
      </c>
      <c r="CZ685" s="13">
        <v>-3.02</v>
      </c>
      <c r="DA685" s="13">
        <v>-2.33</v>
      </c>
      <c r="DB685" s="27">
        <v>6.39</v>
      </c>
      <c r="DC685" s="27">
        <v>15.49</v>
      </c>
      <c r="DD685" s="27">
        <v>-9.1</v>
      </c>
      <c r="DE685" s="27">
        <v>-0.92</v>
      </c>
      <c r="DF685" s="27">
        <v>-5.3</v>
      </c>
      <c r="DG685" s="27">
        <v>20.5</v>
      </c>
      <c r="DH685" s="27">
        <v>-25.79</v>
      </c>
      <c r="DI685" s="27">
        <v>-2.6</v>
      </c>
      <c r="DJ685" s="1">
        <v>186</v>
      </c>
      <c r="DK685" s="28">
        <v>3</v>
      </c>
      <c r="DL685" s="28" t="s">
        <v>201</v>
      </c>
      <c r="DM685" s="1">
        <v>3.5</v>
      </c>
      <c r="DN685" s="1">
        <v>0.128</v>
      </c>
      <c r="DO685" s="1">
        <v>0</v>
      </c>
      <c r="DP685" s="16">
        <f t="shared" si="252"/>
        <v>-5.0765957446808514</v>
      </c>
    </row>
    <row r="686" spans="1:120" x14ac:dyDescent="0.2">
      <c r="A686" s="13">
        <v>20</v>
      </c>
      <c r="B686" s="13" t="s">
        <v>2404</v>
      </c>
      <c r="C686" s="13" t="s">
        <v>310</v>
      </c>
      <c r="D686" s="13" t="s">
        <v>311</v>
      </c>
      <c r="E686" s="13" t="s">
        <v>123</v>
      </c>
      <c r="F686" s="1" t="s">
        <v>124</v>
      </c>
      <c r="G686" s="13">
        <v>73</v>
      </c>
      <c r="H686" s="13">
        <v>204</v>
      </c>
      <c r="I686" s="13" t="s">
        <v>125</v>
      </c>
      <c r="J686" s="13">
        <v>2011</v>
      </c>
      <c r="K686" s="13">
        <v>2</v>
      </c>
      <c r="L686" s="13">
        <v>43</v>
      </c>
      <c r="M686" s="1"/>
      <c r="N686" s="1">
        <v>22</v>
      </c>
      <c r="O686" s="13" t="s">
        <v>466</v>
      </c>
      <c r="P686" s="13" t="s">
        <v>2405</v>
      </c>
      <c r="Q686" s="1" t="str">
        <f t="shared" si="230"/>
        <v>CHI</v>
      </c>
      <c r="R686" s="13" t="s">
        <v>322</v>
      </c>
      <c r="S686" s="1"/>
      <c r="T686" s="13" t="s">
        <v>129</v>
      </c>
      <c r="U686" s="13">
        <v>82</v>
      </c>
      <c r="V686" s="13">
        <v>23</v>
      </c>
      <c r="W686" s="13">
        <v>29</v>
      </c>
      <c r="X686" s="14">
        <v>16</v>
      </c>
      <c r="Y686" s="13">
        <v>52</v>
      </c>
      <c r="Z686" s="13">
        <v>7</v>
      </c>
      <c r="AA686" s="1">
        <v>203</v>
      </c>
      <c r="AB686" s="14">
        <v>57</v>
      </c>
      <c r="AC686" s="14">
        <v>62</v>
      </c>
      <c r="AD686" s="15">
        <f t="shared" si="231"/>
        <v>0.11330049261083744</v>
      </c>
      <c r="AE686" s="15">
        <f t="shared" si="232"/>
        <v>7.1428571428571425E-2</v>
      </c>
      <c r="AF686" s="16">
        <v>1414.7666666667001</v>
      </c>
      <c r="AG686" s="17">
        <f t="shared" si="233"/>
        <v>17.253252032520734</v>
      </c>
      <c r="AH686" s="29">
        <v>1891</v>
      </c>
      <c r="AI686" s="17">
        <f t="shared" si="234"/>
        <v>23.060975609756099</v>
      </c>
      <c r="AJ686" s="19">
        <f t="shared" si="235"/>
        <v>0.74815794112464307</v>
      </c>
      <c r="AK686" s="20">
        <f>'Even Strength'!AA686+'Power Play'!R686+'Penalty Kill'!L686</f>
        <v>172.76960784313724</v>
      </c>
      <c r="AL686" s="19">
        <f t="shared" si="236"/>
        <v>7.3271280097457687</v>
      </c>
      <c r="AM686" s="15">
        <f>IF(('Even Strength'!BR686+'Power Play'!AK686+'Penalty Kill'!AG686)&gt;0,V686/('Even Strength'!BR686+'Power Play'!AK686+'Penalty Kill'!AG686),0)</f>
        <v>0.35384615384615387</v>
      </c>
      <c r="AN686" s="15">
        <f>IF(('Even Strength'!BR686+'Power Play'!AK686+'Penalty Kill'!AG686)&gt;0,W686/('Even Strength'!BR686+'Power Play'!AK686+'Penalty Kill'!AG686),0)</f>
        <v>0.44615384615384618</v>
      </c>
      <c r="AO686" s="15">
        <f t="shared" si="237"/>
        <v>0.8</v>
      </c>
      <c r="AP686" s="13">
        <v>38</v>
      </c>
      <c r="AQ686" s="13">
        <v>50</v>
      </c>
      <c r="AR686" s="21">
        <f t="shared" si="238"/>
        <v>0.43181818181818182</v>
      </c>
      <c r="AS686" s="22">
        <v>1.7000000000000002</v>
      </c>
      <c r="AT686" s="1"/>
      <c r="AU686" s="1"/>
      <c r="AV686">
        <v>99</v>
      </c>
      <c r="AW686" s="13">
        <v>53</v>
      </c>
      <c r="AX686" s="13">
        <v>29</v>
      </c>
      <c r="AY686" s="13">
        <v>58</v>
      </c>
      <c r="AZ686" s="13">
        <v>29</v>
      </c>
      <c r="BA686" s="13">
        <v>46</v>
      </c>
      <c r="BB686" s="16">
        <f t="shared" si="239"/>
        <v>4.1985722027188421</v>
      </c>
      <c r="BC686" s="17">
        <f t="shared" si="240"/>
        <v>2.2477204721626123</v>
      </c>
      <c r="BD686" s="17">
        <f t="shared" si="241"/>
        <v>1.2298847866550142</v>
      </c>
      <c r="BE686" s="17">
        <f t="shared" si="242"/>
        <v>2.4597695733100284</v>
      </c>
      <c r="BF686" s="17">
        <f t="shared" si="243"/>
        <v>1.2298847866550142</v>
      </c>
      <c r="BG686" s="17">
        <f t="shared" si="244"/>
        <v>1.9508517305562294</v>
      </c>
      <c r="BH686" s="13">
        <v>12</v>
      </c>
      <c r="BI686" s="13">
        <v>6</v>
      </c>
      <c r="BJ686" s="13">
        <v>0</v>
      </c>
      <c r="BK686" s="13">
        <v>0</v>
      </c>
      <c r="BL686" s="13">
        <v>0</v>
      </c>
      <c r="BM686" s="13">
        <v>0</v>
      </c>
      <c r="BN686" s="13">
        <f t="shared" si="245"/>
        <v>94</v>
      </c>
      <c r="BO686" s="16">
        <v>12.791</v>
      </c>
      <c r="BP686" s="13">
        <v>1</v>
      </c>
      <c r="BQ686" s="13">
        <v>0</v>
      </c>
      <c r="BR686" s="23">
        <f t="shared" si="246"/>
        <v>0</v>
      </c>
      <c r="BS686" s="13">
        <v>0</v>
      </c>
      <c r="BT686" s="13">
        <v>6</v>
      </c>
      <c r="BU686" s="13">
        <v>18</v>
      </c>
      <c r="BV686" s="13">
        <v>1</v>
      </c>
      <c r="BW686" s="13">
        <v>0</v>
      </c>
      <c r="BX686" s="13">
        <v>6</v>
      </c>
      <c r="BY686" s="13">
        <v>1</v>
      </c>
      <c r="BZ686" s="13">
        <v>0</v>
      </c>
      <c r="CA686" s="13">
        <v>1</v>
      </c>
      <c r="CB686" s="23">
        <f t="shared" si="247"/>
        <v>1</v>
      </c>
      <c r="CC686" s="16">
        <v>4.5</v>
      </c>
      <c r="CD686" s="16">
        <v>2</v>
      </c>
      <c r="CE686" s="16">
        <v>6.5</v>
      </c>
      <c r="CF686" s="24">
        <f t="shared" si="248"/>
        <v>7.926829268292683E-2</v>
      </c>
      <c r="CG686" s="24">
        <f t="shared" si="249"/>
        <v>0.27566383149164114</v>
      </c>
      <c r="CH686" s="25">
        <v>5</v>
      </c>
      <c r="CI686" s="16">
        <v>30.5</v>
      </c>
      <c r="CJ686" s="16">
        <v>29.5</v>
      </c>
      <c r="CK686" s="16">
        <v>0.9</v>
      </c>
      <c r="CL686" s="16">
        <v>8.4</v>
      </c>
      <c r="CM686" s="16">
        <v>3.5</v>
      </c>
      <c r="CN686" s="16">
        <v>-0.30000000000000004</v>
      </c>
      <c r="CO686" s="16">
        <v>11.7</v>
      </c>
      <c r="CP686" s="26">
        <f t="shared" si="250"/>
        <v>0.14268292682926828</v>
      </c>
      <c r="CQ686" s="26">
        <f t="shared" si="251"/>
        <v>0.49619489668495398</v>
      </c>
      <c r="CR686" s="13">
        <v>3</v>
      </c>
      <c r="CS686" s="13">
        <v>2</v>
      </c>
      <c r="CT686" s="13">
        <v>4</v>
      </c>
      <c r="CU686" s="13">
        <v>0.02</v>
      </c>
      <c r="CV686" s="13">
        <v>0.67</v>
      </c>
      <c r="CW686" s="13">
        <v>2.7</v>
      </c>
      <c r="CX686" s="13">
        <v>5.82</v>
      </c>
      <c r="CY686" s="13">
        <v>0.41</v>
      </c>
      <c r="CZ686" s="13">
        <v>1.45</v>
      </c>
      <c r="DA686" s="13">
        <v>11.07</v>
      </c>
      <c r="DB686" s="27">
        <v>-7.82</v>
      </c>
      <c r="DC686" s="27">
        <v>-2.44</v>
      </c>
      <c r="DD686" s="27">
        <v>-5.37</v>
      </c>
      <c r="DE686" s="27">
        <v>-0.28999999999999998</v>
      </c>
      <c r="DF686" s="27">
        <v>-2.46</v>
      </c>
      <c r="DG686" s="27">
        <v>-5.26</v>
      </c>
      <c r="DH686" s="27">
        <v>2.8</v>
      </c>
      <c r="DI686" s="27">
        <v>0.15</v>
      </c>
      <c r="DJ686" s="1">
        <v>186</v>
      </c>
      <c r="DK686" s="1"/>
      <c r="DL686" s="1"/>
      <c r="DM686" s="1">
        <v>0.89400000000000002</v>
      </c>
      <c r="DN686" s="1">
        <v>0</v>
      </c>
      <c r="DO686" s="1">
        <v>0</v>
      </c>
      <c r="DP686" s="16">
        <f t="shared" si="252"/>
        <v>10.968085106382977</v>
      </c>
    </row>
    <row r="687" spans="1:120" x14ac:dyDescent="0.2">
      <c r="A687" s="13">
        <v>67</v>
      </c>
      <c r="B687" s="13" t="s">
        <v>2406</v>
      </c>
      <c r="C687" s="13" t="s">
        <v>2407</v>
      </c>
      <c r="D687" s="1"/>
      <c r="E687" s="13" t="s">
        <v>234</v>
      </c>
      <c r="F687" s="1" t="s">
        <v>235</v>
      </c>
      <c r="G687" s="13">
        <v>71</v>
      </c>
      <c r="H687" s="13">
        <v>198</v>
      </c>
      <c r="I687" s="13" t="s">
        <v>125</v>
      </c>
      <c r="J687" s="13">
        <v>2011</v>
      </c>
      <c r="K687" s="13">
        <v>2</v>
      </c>
      <c r="L687" s="13">
        <v>52</v>
      </c>
      <c r="M687" s="13" t="s">
        <v>159</v>
      </c>
      <c r="N687" s="1">
        <v>21</v>
      </c>
      <c r="O687" s="13" t="s">
        <v>2408</v>
      </c>
      <c r="P687" s="13" t="s">
        <v>2409</v>
      </c>
      <c r="Q687" s="1" t="str">
        <f t="shared" si="230"/>
        <v>NSH</v>
      </c>
      <c r="R687" s="13" t="s">
        <v>243</v>
      </c>
      <c r="S687" s="1"/>
      <c r="T687" s="13" t="s">
        <v>154</v>
      </c>
      <c r="U687" s="13">
        <v>1</v>
      </c>
      <c r="V687" s="13">
        <v>1</v>
      </c>
      <c r="W687" s="13">
        <v>0</v>
      </c>
      <c r="X687" s="14">
        <v>0</v>
      </c>
      <c r="Y687" s="13">
        <v>1</v>
      </c>
      <c r="Z687" s="13">
        <v>1</v>
      </c>
      <c r="AA687" s="1">
        <v>4</v>
      </c>
      <c r="AB687" s="14">
        <v>0</v>
      </c>
      <c r="AC687" s="14">
        <v>0</v>
      </c>
      <c r="AD687" s="15">
        <f t="shared" si="231"/>
        <v>0.25</v>
      </c>
      <c r="AE687" s="15">
        <f t="shared" si="232"/>
        <v>0.25</v>
      </c>
      <c r="AF687" s="16">
        <v>10.8166666667</v>
      </c>
      <c r="AG687" s="17">
        <f t="shared" si="233"/>
        <v>10.8166666667</v>
      </c>
      <c r="AH687" s="29">
        <v>15</v>
      </c>
      <c r="AI687" s="17">
        <f t="shared" si="234"/>
        <v>15</v>
      </c>
      <c r="AJ687" s="19">
        <f t="shared" si="235"/>
        <v>0.72111111111333337</v>
      </c>
      <c r="AK687" s="20">
        <f>'Even Strength'!AA687+'Power Play'!R687+'Penalty Kill'!L687</f>
        <v>0</v>
      </c>
      <c r="AL687" s="19">
        <f t="shared" si="236"/>
        <v>0</v>
      </c>
      <c r="AM687" s="15">
        <f>IF(('Even Strength'!BR687+'Power Play'!AK687+'Penalty Kill'!AG687)&gt;0,V687/('Even Strength'!BR687+'Power Play'!AK687+'Penalty Kill'!AG687),0)</f>
        <v>1</v>
      </c>
      <c r="AN687" s="15">
        <f>IF(('Even Strength'!BR687+'Power Play'!AK687+'Penalty Kill'!AG687)&gt;0,W687/('Even Strength'!BR687+'Power Play'!AK687+'Penalty Kill'!AG687),0)</f>
        <v>0</v>
      </c>
      <c r="AO687" s="15">
        <f t="shared" si="237"/>
        <v>1</v>
      </c>
      <c r="AP687" s="13">
        <v>0</v>
      </c>
      <c r="AQ687" s="13">
        <v>0</v>
      </c>
      <c r="AR687" s="21">
        <f t="shared" si="238"/>
        <v>0</v>
      </c>
      <c r="AS687" s="22">
        <v>0</v>
      </c>
      <c r="AT687" s="1"/>
      <c r="AU687" s="1"/>
      <c r="AV687">
        <v>0</v>
      </c>
      <c r="AW687" s="13">
        <v>7</v>
      </c>
      <c r="AX687" s="13">
        <v>1</v>
      </c>
      <c r="AY687" s="13">
        <v>0</v>
      </c>
      <c r="AZ687" s="13">
        <v>0</v>
      </c>
      <c r="BA687" s="13">
        <v>0</v>
      </c>
      <c r="BB687" s="16">
        <f t="shared" si="239"/>
        <v>0</v>
      </c>
      <c r="BC687" s="17">
        <f t="shared" si="240"/>
        <v>38.828967642407306</v>
      </c>
      <c r="BD687" s="17">
        <f t="shared" si="241"/>
        <v>5.5469953774867582</v>
      </c>
      <c r="BE687" s="17">
        <f t="shared" si="242"/>
        <v>0</v>
      </c>
      <c r="BF687" s="17">
        <f t="shared" si="243"/>
        <v>0</v>
      </c>
      <c r="BG687" s="17">
        <f t="shared" si="244"/>
        <v>0</v>
      </c>
      <c r="BH687" s="13">
        <v>0</v>
      </c>
      <c r="BI687" s="13">
        <v>0</v>
      </c>
      <c r="BJ687" s="13">
        <v>0</v>
      </c>
      <c r="BK687" s="13">
        <v>0</v>
      </c>
      <c r="BL687" s="13">
        <v>0</v>
      </c>
      <c r="BM687" s="13">
        <v>0</v>
      </c>
      <c r="BN687" s="13">
        <f t="shared" si="245"/>
        <v>8</v>
      </c>
      <c r="BO687" s="16">
        <v>-1.6E-2</v>
      </c>
      <c r="BP687" s="1"/>
      <c r="BQ687" s="1"/>
      <c r="BR687" s="23" t="str">
        <f t="shared" si="246"/>
        <v xml:space="preserve"> </v>
      </c>
      <c r="BS687" s="1"/>
      <c r="BT687" s="13">
        <v>0</v>
      </c>
      <c r="BU687" s="13">
        <v>1</v>
      </c>
      <c r="BV687" s="13">
        <v>0</v>
      </c>
      <c r="BW687" s="13">
        <v>0</v>
      </c>
      <c r="BX687" s="13">
        <v>0</v>
      </c>
      <c r="BY687" s="13">
        <v>0</v>
      </c>
      <c r="BZ687" s="13">
        <v>0</v>
      </c>
      <c r="CA687" s="13">
        <v>0</v>
      </c>
      <c r="CB687" s="23">
        <f t="shared" si="247"/>
        <v>0</v>
      </c>
      <c r="CC687" s="16">
        <v>0.2</v>
      </c>
      <c r="CD687" s="16">
        <v>0.1</v>
      </c>
      <c r="CE687" s="16">
        <v>0.30000000000000004</v>
      </c>
      <c r="CF687" s="24">
        <f t="shared" si="248"/>
        <v>0.30000000000000004</v>
      </c>
      <c r="CG687" s="24">
        <f t="shared" si="249"/>
        <v>1.6640986132460276</v>
      </c>
      <c r="CH687" s="25">
        <v>4</v>
      </c>
      <c r="CI687" s="16">
        <v>0.30000000000000004</v>
      </c>
      <c r="CJ687" s="16">
        <v>0.30000000000000004</v>
      </c>
      <c r="CK687" s="16">
        <v>0.9</v>
      </c>
      <c r="CL687" s="16">
        <v>0.4</v>
      </c>
      <c r="CM687" s="16">
        <v>0.1</v>
      </c>
      <c r="CN687" s="16">
        <v>0</v>
      </c>
      <c r="CO687" s="16">
        <v>0.5</v>
      </c>
      <c r="CP687" s="26">
        <f t="shared" si="250"/>
        <v>0.5</v>
      </c>
      <c r="CQ687" s="26">
        <f t="shared" si="251"/>
        <v>2.7734976887433791</v>
      </c>
      <c r="CR687" s="13">
        <v>0</v>
      </c>
      <c r="CS687" s="13">
        <v>1</v>
      </c>
      <c r="CT687" s="13">
        <v>0</v>
      </c>
      <c r="CU687" s="13">
        <v>0</v>
      </c>
      <c r="CV687" s="13">
        <v>0.14000000000000001</v>
      </c>
      <c r="CW687" s="13">
        <v>0.04</v>
      </c>
      <c r="CX687" s="13">
        <v>0</v>
      </c>
      <c r="CY687" s="13">
        <v>0</v>
      </c>
      <c r="CZ687" s="13">
        <v>0.63</v>
      </c>
      <c r="DA687" s="13">
        <v>0.81</v>
      </c>
      <c r="DB687" s="27">
        <v>-0.86</v>
      </c>
      <c r="DC687" s="27">
        <v>-4</v>
      </c>
      <c r="DD687" s="27">
        <v>3.14</v>
      </c>
      <c r="DE687" s="27">
        <v>17.91</v>
      </c>
      <c r="DF687" s="27">
        <v>0.01</v>
      </c>
      <c r="DG687" s="27">
        <v>-2.95</v>
      </c>
      <c r="DH687" s="27">
        <v>2.96</v>
      </c>
      <c r="DI687" s="27">
        <v>16.850000000000001</v>
      </c>
      <c r="DJ687" s="1">
        <v>3</v>
      </c>
      <c r="DK687" s="1"/>
      <c r="DL687" s="1"/>
      <c r="DM687" s="1">
        <v>1.4999999999999999E-2</v>
      </c>
      <c r="DN687" s="1">
        <v>0</v>
      </c>
      <c r="DO687" s="1">
        <v>0.11700000000000001</v>
      </c>
      <c r="DP687" s="16">
        <f t="shared" si="252"/>
        <v>0.48695950583390529</v>
      </c>
    </row>
    <row r="688" spans="1:120" x14ac:dyDescent="0.2">
      <c r="A688" s="13">
        <v>24</v>
      </c>
      <c r="B688" s="13" t="s">
        <v>2410</v>
      </c>
      <c r="C688" s="13" t="s">
        <v>466</v>
      </c>
      <c r="D688" s="13" t="s">
        <v>246</v>
      </c>
      <c r="E688" s="13" t="s">
        <v>141</v>
      </c>
      <c r="F688" s="1" t="s">
        <v>142</v>
      </c>
      <c r="G688" s="13">
        <v>75</v>
      </c>
      <c r="H688" s="13">
        <v>215</v>
      </c>
      <c r="I688" s="13" t="s">
        <v>125</v>
      </c>
      <c r="J688" s="13">
        <v>1994</v>
      </c>
      <c r="K688" s="13">
        <v>6</v>
      </c>
      <c r="L688" s="13">
        <v>138</v>
      </c>
      <c r="M688" s="1"/>
      <c r="N688" s="1">
        <v>38</v>
      </c>
      <c r="O688" s="13" t="s">
        <v>2411</v>
      </c>
      <c r="P688" s="13" t="s">
        <v>2412</v>
      </c>
      <c r="Q688" s="1" t="str">
        <f t="shared" si="230"/>
        <v>NJD</v>
      </c>
      <c r="R688" s="13" t="s">
        <v>398</v>
      </c>
      <c r="S688" s="1"/>
      <c r="T688" s="13" t="s">
        <v>173</v>
      </c>
      <c r="U688" s="13">
        <v>15</v>
      </c>
      <c r="V688" s="13">
        <v>0</v>
      </c>
      <c r="W688" s="13">
        <v>2</v>
      </c>
      <c r="X688" s="14">
        <v>2</v>
      </c>
      <c r="Y688" s="13">
        <v>2</v>
      </c>
      <c r="Z688" s="13">
        <v>-5</v>
      </c>
      <c r="AA688" s="1">
        <v>13</v>
      </c>
      <c r="AB688" s="14">
        <v>4</v>
      </c>
      <c r="AC688" s="14">
        <v>10</v>
      </c>
      <c r="AD688" s="15">
        <f t="shared" si="231"/>
        <v>0</v>
      </c>
      <c r="AE688" s="15">
        <f t="shared" si="232"/>
        <v>0</v>
      </c>
      <c r="AF688" s="16">
        <v>277.53333333329999</v>
      </c>
      <c r="AG688" s="17">
        <f t="shared" si="233"/>
        <v>18.502222222219999</v>
      </c>
      <c r="AH688" s="29">
        <v>361</v>
      </c>
      <c r="AI688" s="17">
        <f t="shared" si="234"/>
        <v>24.066666666666666</v>
      </c>
      <c r="AJ688" s="19">
        <f t="shared" si="235"/>
        <v>0.76879039704515229</v>
      </c>
      <c r="AK688" s="20">
        <f>'Even Strength'!AA688+'Power Play'!R688+'Penalty Kill'!L688</f>
        <v>31.200000000000003</v>
      </c>
      <c r="AL688" s="19">
        <f t="shared" si="236"/>
        <v>6.7451357194339119</v>
      </c>
      <c r="AM688" s="15">
        <f>IF(('Even Strength'!BR688+'Power Play'!AK688+'Penalty Kill'!AG688)&gt;0,V688/('Even Strength'!BR688+'Power Play'!AK688+'Penalty Kill'!AG688),0)</f>
        <v>0</v>
      </c>
      <c r="AN688" s="15">
        <f>IF(('Even Strength'!BR688+'Power Play'!AK688+'Penalty Kill'!AG688)&gt;0,W688/('Even Strength'!BR688+'Power Play'!AK688+'Penalty Kill'!AG688),0)</f>
        <v>0.33333333333333331</v>
      </c>
      <c r="AO688" s="15">
        <f t="shared" si="237"/>
        <v>0.33333333333333331</v>
      </c>
      <c r="AP688" s="13">
        <v>0</v>
      </c>
      <c r="AQ688" s="13">
        <v>0</v>
      </c>
      <c r="AR688" s="21">
        <f t="shared" si="238"/>
        <v>0</v>
      </c>
      <c r="AS688" s="22">
        <v>0</v>
      </c>
      <c r="AT688" s="1"/>
      <c r="AU688" s="1"/>
      <c r="AV688">
        <v>22</v>
      </c>
      <c r="AW688" s="13">
        <v>22</v>
      </c>
      <c r="AX688" s="13">
        <v>19</v>
      </c>
      <c r="AY688" s="13">
        <v>4</v>
      </c>
      <c r="AZ688" s="13">
        <v>7</v>
      </c>
      <c r="BA688" s="13">
        <v>1</v>
      </c>
      <c r="BB688" s="16">
        <f t="shared" si="239"/>
        <v>4.7561854431905788</v>
      </c>
      <c r="BC688" s="17">
        <f t="shared" si="240"/>
        <v>4.7561854431905788</v>
      </c>
      <c r="BD688" s="17">
        <f t="shared" si="241"/>
        <v>4.1076147009373178</v>
      </c>
      <c r="BE688" s="17">
        <f t="shared" si="242"/>
        <v>0.86476098967101422</v>
      </c>
      <c r="BF688" s="17">
        <f t="shared" si="243"/>
        <v>1.5133317319242749</v>
      </c>
      <c r="BG688" s="17">
        <f t="shared" si="244"/>
        <v>0.21619024741775356</v>
      </c>
      <c r="BH688" s="13">
        <v>20</v>
      </c>
      <c r="BI688" s="13">
        <v>5</v>
      </c>
      <c r="BJ688" s="13">
        <v>2</v>
      </c>
      <c r="BK688" s="13">
        <v>0</v>
      </c>
      <c r="BL688" s="13">
        <v>0</v>
      </c>
      <c r="BM688" s="13">
        <v>0</v>
      </c>
      <c r="BN688" s="13">
        <f t="shared" si="245"/>
        <v>63</v>
      </c>
      <c r="BO688" s="16">
        <v>-2.1659999999999999</v>
      </c>
      <c r="BP688" s="1"/>
      <c r="BQ688" s="1"/>
      <c r="BR688" s="23" t="str">
        <f t="shared" si="246"/>
        <v xml:space="preserve"> </v>
      </c>
      <c r="BS688" s="1"/>
      <c r="BT688" s="13">
        <v>0</v>
      </c>
      <c r="BU688" s="13">
        <v>4</v>
      </c>
      <c r="BV688" s="13">
        <v>0</v>
      </c>
      <c r="BW688" s="13">
        <v>0</v>
      </c>
      <c r="BX688" s="13">
        <v>0</v>
      </c>
      <c r="BY688" s="13">
        <v>0</v>
      </c>
      <c r="BZ688" s="13">
        <v>0</v>
      </c>
      <c r="CA688" s="13">
        <v>0</v>
      </c>
      <c r="CB688" s="23">
        <f t="shared" si="247"/>
        <v>0</v>
      </c>
      <c r="CC688" s="16">
        <v>-0.1</v>
      </c>
      <c r="CD688" s="16">
        <v>0.30000000000000004</v>
      </c>
      <c r="CE688" s="16">
        <v>0.2</v>
      </c>
      <c r="CF688" s="24">
        <f t="shared" si="248"/>
        <v>1.3333333333333334E-2</v>
      </c>
      <c r="CG688" s="24">
        <f t="shared" si="249"/>
        <v>4.3238049483550721E-2</v>
      </c>
      <c r="CH688" s="25">
        <v>3</v>
      </c>
      <c r="CI688" s="16">
        <v>5.2</v>
      </c>
      <c r="CJ688" s="16">
        <v>10.7</v>
      </c>
      <c r="CK688" s="16">
        <v>-5.9</v>
      </c>
      <c r="CL688" s="16">
        <v>-0.5</v>
      </c>
      <c r="CM688" s="16">
        <v>0.7</v>
      </c>
      <c r="CN688" s="16">
        <v>0</v>
      </c>
      <c r="CO688" s="16">
        <v>0.1</v>
      </c>
      <c r="CP688" s="26">
        <f t="shared" si="250"/>
        <v>6.6666666666666671E-3</v>
      </c>
      <c r="CQ688" s="26">
        <f t="shared" si="251"/>
        <v>2.161902474177536E-2</v>
      </c>
      <c r="CR688" s="13">
        <v>0</v>
      </c>
      <c r="CS688" s="13">
        <v>0</v>
      </c>
      <c r="CT688" s="13">
        <v>0</v>
      </c>
      <c r="CU688" s="13">
        <v>0</v>
      </c>
      <c r="CV688" s="13">
        <v>-0.01</v>
      </c>
      <c r="CW688" s="13">
        <v>-0.26</v>
      </c>
      <c r="CX688" s="13">
        <v>0.01</v>
      </c>
      <c r="CY688" s="13">
        <v>0.27</v>
      </c>
      <c r="CZ688" s="13">
        <v>-0.45</v>
      </c>
      <c r="DA688" s="13">
        <v>-0.44</v>
      </c>
      <c r="DB688" s="27">
        <v>0.94</v>
      </c>
      <c r="DC688" s="27">
        <v>-4.29</v>
      </c>
      <c r="DD688" s="27">
        <v>5.23</v>
      </c>
      <c r="DE688" s="27">
        <v>1.49</v>
      </c>
      <c r="DF688" s="27">
        <v>-9.99</v>
      </c>
      <c r="DG688" s="27">
        <v>-2.99</v>
      </c>
      <c r="DH688" s="27">
        <v>-7.01</v>
      </c>
      <c r="DI688" s="27">
        <v>-2</v>
      </c>
      <c r="DJ688" s="1">
        <v>186</v>
      </c>
      <c r="DK688" s="28">
        <v>67</v>
      </c>
      <c r="DL688" s="28" t="s">
        <v>425</v>
      </c>
      <c r="DM688" s="1">
        <v>3.1669999999999998</v>
      </c>
      <c r="DN688" s="1">
        <v>2.5869999999999997</v>
      </c>
      <c r="DO688" s="1">
        <v>0</v>
      </c>
      <c r="DP688" s="16">
        <f t="shared" si="252"/>
        <v>-5.4680851063829792</v>
      </c>
    </row>
    <row r="689" spans="1:120" x14ac:dyDescent="0.2">
      <c r="A689" s="13">
        <v>15</v>
      </c>
      <c r="B689" s="13" t="s">
        <v>2413</v>
      </c>
      <c r="C689" s="13" t="s">
        <v>310</v>
      </c>
      <c r="D689" s="13" t="s">
        <v>311</v>
      </c>
      <c r="E689" s="13" t="s">
        <v>123</v>
      </c>
      <c r="F689" s="1" t="s">
        <v>124</v>
      </c>
      <c r="G689" s="13">
        <v>75</v>
      </c>
      <c r="H689" s="13">
        <v>210</v>
      </c>
      <c r="I689" s="13" t="s">
        <v>150</v>
      </c>
      <c r="J689" s="13">
        <v>2012</v>
      </c>
      <c r="K689" s="13">
        <v>1</v>
      </c>
      <c r="L689" s="13">
        <v>27</v>
      </c>
      <c r="M689" s="13" t="s">
        <v>159</v>
      </c>
      <c r="N689" s="1">
        <v>20</v>
      </c>
      <c r="O689" s="13" t="s">
        <v>2414</v>
      </c>
      <c r="P689" s="13" t="s">
        <v>2415</v>
      </c>
      <c r="Q689" s="1" t="str">
        <f t="shared" si="230"/>
        <v>ARI</v>
      </c>
      <c r="R689" s="13" t="s">
        <v>446</v>
      </c>
      <c r="S689" s="1"/>
      <c r="T689" s="13" t="s">
        <v>146</v>
      </c>
      <c r="U689" s="13">
        <v>3</v>
      </c>
      <c r="V689" s="13">
        <v>0</v>
      </c>
      <c r="W689" s="13">
        <v>0</v>
      </c>
      <c r="X689" s="14">
        <v>0</v>
      </c>
      <c r="Y689" s="13">
        <v>0</v>
      </c>
      <c r="Z689" s="13">
        <v>-2</v>
      </c>
      <c r="AA689" s="1">
        <v>4</v>
      </c>
      <c r="AB689" s="14">
        <v>1</v>
      </c>
      <c r="AC689" s="14">
        <v>0</v>
      </c>
      <c r="AD689" s="15">
        <f t="shared" si="231"/>
        <v>0</v>
      </c>
      <c r="AE689" s="15">
        <f t="shared" si="232"/>
        <v>0</v>
      </c>
      <c r="AF689" s="16">
        <v>39.799999999999997</v>
      </c>
      <c r="AG689" s="17">
        <f t="shared" si="233"/>
        <v>13.266666666666666</v>
      </c>
      <c r="AH689" s="29">
        <v>51</v>
      </c>
      <c r="AI689" s="17">
        <f t="shared" si="234"/>
        <v>17</v>
      </c>
      <c r="AJ689" s="19">
        <f t="shared" si="235"/>
        <v>0.78039215686274499</v>
      </c>
      <c r="AK689" s="20">
        <f>'Even Strength'!AA689+'Power Play'!R689+'Penalty Kill'!L689</f>
        <v>0</v>
      </c>
      <c r="AL689" s="19">
        <f t="shared" si="236"/>
        <v>0</v>
      </c>
      <c r="AM689" s="15">
        <f>IF(('Even Strength'!BR689+'Power Play'!AK689+'Penalty Kill'!AG689)&gt;0,V689/('Even Strength'!BR689+'Power Play'!AK689+'Penalty Kill'!AG689),0)</f>
        <v>0</v>
      </c>
      <c r="AN689" s="15">
        <f>IF(('Even Strength'!BR689+'Power Play'!AK689+'Penalty Kill'!AG689)&gt;0,W689/('Even Strength'!BR689+'Power Play'!AK689+'Penalty Kill'!AG689),0)</f>
        <v>0</v>
      </c>
      <c r="AO689" s="15">
        <f t="shared" si="237"/>
        <v>0</v>
      </c>
      <c r="AP689" s="13">
        <v>2</v>
      </c>
      <c r="AQ689" s="13">
        <v>0</v>
      </c>
      <c r="AR689" s="21">
        <f t="shared" si="238"/>
        <v>1</v>
      </c>
      <c r="AS689" s="22">
        <v>1.1000000000000001</v>
      </c>
      <c r="AT689" s="1"/>
      <c r="AU689" s="1"/>
      <c r="AV689">
        <v>5</v>
      </c>
      <c r="AW689" s="13">
        <v>5</v>
      </c>
      <c r="AX689" s="13">
        <v>0</v>
      </c>
      <c r="AY689" s="13">
        <v>1</v>
      </c>
      <c r="AZ689" s="13">
        <v>0</v>
      </c>
      <c r="BA689" s="13">
        <v>1</v>
      </c>
      <c r="BB689" s="16">
        <f t="shared" si="239"/>
        <v>7.5376884422110564</v>
      </c>
      <c r="BC689" s="17">
        <f t="shared" si="240"/>
        <v>7.5376884422110564</v>
      </c>
      <c r="BD689" s="17">
        <f t="shared" si="241"/>
        <v>0</v>
      </c>
      <c r="BE689" s="17">
        <f t="shared" si="242"/>
        <v>1.5075376884422111</v>
      </c>
      <c r="BF689" s="17">
        <f t="shared" si="243"/>
        <v>0</v>
      </c>
      <c r="BG689" s="17">
        <f t="shared" si="244"/>
        <v>1.5075376884422111</v>
      </c>
      <c r="BH689" s="13">
        <v>2</v>
      </c>
      <c r="BI689" s="13">
        <v>1</v>
      </c>
      <c r="BJ689" s="13">
        <v>0</v>
      </c>
      <c r="BK689" s="13">
        <v>0</v>
      </c>
      <c r="BL689" s="13">
        <v>0</v>
      </c>
      <c r="BM689" s="13">
        <v>0</v>
      </c>
      <c r="BN689" s="13">
        <f t="shared" si="245"/>
        <v>7</v>
      </c>
      <c r="BO689" s="16">
        <v>-1.069</v>
      </c>
      <c r="BP689" s="1"/>
      <c r="BQ689" s="1"/>
      <c r="BR689" s="23" t="str">
        <f t="shared" si="246"/>
        <v xml:space="preserve"> </v>
      </c>
      <c r="BS689" s="1"/>
      <c r="BT689" s="13">
        <v>0</v>
      </c>
      <c r="BU689" s="13">
        <v>0</v>
      </c>
      <c r="BV689" s="13">
        <v>0</v>
      </c>
      <c r="BW689" s="13">
        <v>0</v>
      </c>
      <c r="BX689" s="13">
        <v>0</v>
      </c>
      <c r="BY689" s="13">
        <v>0</v>
      </c>
      <c r="BZ689" s="13">
        <v>0</v>
      </c>
      <c r="CA689" s="13">
        <v>0</v>
      </c>
      <c r="CB689" s="23">
        <f t="shared" si="247"/>
        <v>0</v>
      </c>
      <c r="CC689" s="16">
        <v>-0.1</v>
      </c>
      <c r="CD689" s="16">
        <v>0</v>
      </c>
      <c r="CE689" s="16">
        <v>-0.1</v>
      </c>
      <c r="CF689" s="24">
        <f t="shared" si="248"/>
        <v>-3.3333333333333333E-2</v>
      </c>
      <c r="CG689" s="24">
        <f t="shared" si="249"/>
        <v>-0.15075376884422115</v>
      </c>
      <c r="CH689" s="25">
        <v>3</v>
      </c>
      <c r="CI689" s="16">
        <v>0.60000000000000009</v>
      </c>
      <c r="CJ689" s="16">
        <v>0.60000000000000009</v>
      </c>
      <c r="CK689" s="16">
        <v>-1.5</v>
      </c>
      <c r="CL689" s="16">
        <v>-0.30000000000000004</v>
      </c>
      <c r="CM689" s="16">
        <v>-0.1</v>
      </c>
      <c r="CN689" s="16">
        <v>0</v>
      </c>
      <c r="CO689" s="16">
        <v>-0.4</v>
      </c>
      <c r="CP689" s="26">
        <f t="shared" si="250"/>
        <v>-0.13333333333333333</v>
      </c>
      <c r="CQ689" s="26">
        <f t="shared" si="251"/>
        <v>-0.60301507537688459</v>
      </c>
      <c r="CR689" s="13">
        <v>0</v>
      </c>
      <c r="CS689" s="13">
        <v>0</v>
      </c>
      <c r="CT689" s="13">
        <v>0</v>
      </c>
      <c r="CU689" s="13">
        <v>0.01</v>
      </c>
      <c r="CV689" s="13">
        <v>-0.06</v>
      </c>
      <c r="CW689" s="13">
        <v>-0.1</v>
      </c>
      <c r="CX689" s="13">
        <v>0</v>
      </c>
      <c r="CY689" s="13">
        <v>0</v>
      </c>
      <c r="CZ689" s="13">
        <v>-0.26</v>
      </c>
      <c r="DA689" s="13">
        <v>-0.41</v>
      </c>
      <c r="DB689" s="27">
        <v>4.1900000000000004</v>
      </c>
      <c r="DC689" s="27">
        <v>7.12</v>
      </c>
      <c r="DD689" s="27">
        <v>-2.92</v>
      </c>
      <c r="DE689" s="27">
        <v>-5.03</v>
      </c>
      <c r="DF689" s="27">
        <v>7.77</v>
      </c>
      <c r="DG689" s="27">
        <v>4.7</v>
      </c>
      <c r="DH689" s="27">
        <v>3.07</v>
      </c>
      <c r="DI689" s="27">
        <v>5.29</v>
      </c>
      <c r="DJ689" s="1">
        <v>8</v>
      </c>
      <c r="DK689" s="1"/>
      <c r="DL689" s="1"/>
      <c r="DM689" s="1">
        <v>4.8000000000000001E-2</v>
      </c>
      <c r="DN689" s="1">
        <v>0</v>
      </c>
      <c r="DO689" s="1">
        <v>0.21199999999999999</v>
      </c>
      <c r="DP689" s="16">
        <f t="shared" si="252"/>
        <v>-0.45179592770533061</v>
      </c>
    </row>
    <row r="690" spans="1:120" x14ac:dyDescent="0.2">
      <c r="A690" s="13">
        <v>25</v>
      </c>
      <c r="B690" s="13" t="s">
        <v>304</v>
      </c>
      <c r="C690" s="13" t="s">
        <v>2299</v>
      </c>
      <c r="D690" s="1"/>
      <c r="E690" s="13" t="s">
        <v>197</v>
      </c>
      <c r="F690" s="1" t="s">
        <v>198</v>
      </c>
      <c r="G690" s="13">
        <v>74</v>
      </c>
      <c r="H690" s="13">
        <v>194</v>
      </c>
      <c r="I690" s="13" t="s">
        <v>125</v>
      </c>
      <c r="J690" s="13">
        <v>2009</v>
      </c>
      <c r="K690" s="13">
        <v>2</v>
      </c>
      <c r="L690" s="13">
        <v>61</v>
      </c>
      <c r="M690" s="13" t="s">
        <v>159</v>
      </c>
      <c r="N690" s="1">
        <v>23</v>
      </c>
      <c r="O690" s="13" t="s">
        <v>2416</v>
      </c>
      <c r="P690" s="13" t="s">
        <v>2415</v>
      </c>
      <c r="Q690" s="1" t="str">
        <f t="shared" si="230"/>
        <v>ARI</v>
      </c>
      <c r="R690" s="13" t="s">
        <v>446</v>
      </c>
      <c r="S690" s="1"/>
      <c r="T690" s="13" t="s">
        <v>173</v>
      </c>
      <c r="U690" s="13">
        <v>4</v>
      </c>
      <c r="V690" s="13">
        <v>0</v>
      </c>
      <c r="W690" s="13">
        <v>0</v>
      </c>
      <c r="X690" s="14">
        <v>0</v>
      </c>
      <c r="Y690" s="13">
        <v>0</v>
      </c>
      <c r="Z690" s="13">
        <v>-3</v>
      </c>
      <c r="AA690" s="1">
        <v>4</v>
      </c>
      <c r="AB690" s="14">
        <v>0</v>
      </c>
      <c r="AC690" s="14">
        <v>1</v>
      </c>
      <c r="AD690" s="15">
        <f t="shared" si="231"/>
        <v>0</v>
      </c>
      <c r="AE690" s="15">
        <f t="shared" si="232"/>
        <v>0</v>
      </c>
      <c r="AF690" s="16">
        <v>67.533333333300007</v>
      </c>
      <c r="AG690" s="17">
        <f t="shared" si="233"/>
        <v>16.883333333325002</v>
      </c>
      <c r="AH690" s="29">
        <v>90</v>
      </c>
      <c r="AI690" s="17">
        <f t="shared" si="234"/>
        <v>22.5</v>
      </c>
      <c r="AJ690" s="19">
        <f t="shared" si="235"/>
        <v>0.75037037037000009</v>
      </c>
      <c r="AK690" s="20">
        <f>'Even Strength'!AA690+'Power Play'!R690+'Penalty Kill'!L690</f>
        <v>0</v>
      </c>
      <c r="AL690" s="19">
        <f t="shared" si="236"/>
        <v>0</v>
      </c>
      <c r="AM690" s="15">
        <f>IF(('Even Strength'!BR690+'Power Play'!AK690+'Penalty Kill'!AG690)&gt;0,V690/('Even Strength'!BR690+'Power Play'!AK690+'Penalty Kill'!AG690),0)</f>
        <v>0</v>
      </c>
      <c r="AN690" s="15">
        <f>IF(('Even Strength'!BR690+'Power Play'!AK690+'Penalty Kill'!AG690)&gt;0,W690/('Even Strength'!BR690+'Power Play'!AK690+'Penalty Kill'!AG690),0)</f>
        <v>0</v>
      </c>
      <c r="AO690" s="15">
        <f t="shared" si="237"/>
        <v>0</v>
      </c>
      <c r="AP690" s="13">
        <v>0</v>
      </c>
      <c r="AQ690" s="13">
        <v>0</v>
      </c>
      <c r="AR690" s="21">
        <f t="shared" si="238"/>
        <v>0</v>
      </c>
      <c r="AS690" s="22">
        <v>0</v>
      </c>
      <c r="AT690" s="1"/>
      <c r="AU690" s="1"/>
      <c r="AV690">
        <v>7</v>
      </c>
      <c r="AW690" s="13">
        <v>2</v>
      </c>
      <c r="AX690" s="13">
        <v>4</v>
      </c>
      <c r="AY690" s="13">
        <v>0</v>
      </c>
      <c r="AZ690" s="13">
        <v>1</v>
      </c>
      <c r="BA690" s="13">
        <v>0</v>
      </c>
      <c r="BB690" s="16">
        <f t="shared" si="239"/>
        <v>6.2191510365282419</v>
      </c>
      <c r="BC690" s="17">
        <f t="shared" si="240"/>
        <v>1.7769002961509262</v>
      </c>
      <c r="BD690" s="17">
        <f t="shared" si="241"/>
        <v>3.5538005923018523</v>
      </c>
      <c r="BE690" s="17">
        <f t="shared" si="242"/>
        <v>0</v>
      </c>
      <c r="BF690" s="17">
        <f t="shared" si="243"/>
        <v>0.88845014807546308</v>
      </c>
      <c r="BG690" s="17">
        <f t="shared" si="244"/>
        <v>0</v>
      </c>
      <c r="BH690" s="13">
        <v>0</v>
      </c>
      <c r="BI690" s="13">
        <v>0</v>
      </c>
      <c r="BJ690" s="13">
        <v>0</v>
      </c>
      <c r="BK690" s="13">
        <v>0</v>
      </c>
      <c r="BL690" s="13">
        <v>0</v>
      </c>
      <c r="BM690" s="13">
        <v>0</v>
      </c>
      <c r="BN690" s="13">
        <f t="shared" si="245"/>
        <v>6</v>
      </c>
      <c r="BO690" s="16">
        <v>0.24</v>
      </c>
      <c r="BP690" s="1"/>
      <c r="BQ690" s="1"/>
      <c r="BR690" s="23" t="str">
        <f t="shared" si="246"/>
        <v xml:space="preserve"> </v>
      </c>
      <c r="BS690" s="1"/>
      <c r="BT690" s="13">
        <v>0</v>
      </c>
      <c r="BU690" s="13">
        <v>1</v>
      </c>
      <c r="BV690" s="13">
        <v>0</v>
      </c>
      <c r="BW690" s="13">
        <v>0</v>
      </c>
      <c r="BX690" s="13">
        <v>0</v>
      </c>
      <c r="BY690" s="13">
        <v>0</v>
      </c>
      <c r="BZ690" s="13">
        <v>0</v>
      </c>
      <c r="CA690" s="13">
        <v>0</v>
      </c>
      <c r="CB690" s="23">
        <f t="shared" si="247"/>
        <v>0</v>
      </c>
      <c r="CC690" s="16">
        <v>-0.1</v>
      </c>
      <c r="CD690" s="16">
        <v>-0.1</v>
      </c>
      <c r="CE690" s="16">
        <v>-0.2</v>
      </c>
      <c r="CF690" s="24">
        <f t="shared" si="248"/>
        <v>-0.05</v>
      </c>
      <c r="CG690" s="24">
        <f t="shared" si="249"/>
        <v>-0.17769002961509262</v>
      </c>
      <c r="CH690" s="25">
        <v>4</v>
      </c>
      <c r="CI690" s="16">
        <v>0.9</v>
      </c>
      <c r="CJ690" s="16">
        <v>1.3</v>
      </c>
      <c r="CK690" s="16">
        <v>-2.2999999999999998</v>
      </c>
      <c r="CL690" s="16">
        <v>-0.2</v>
      </c>
      <c r="CM690" s="16">
        <v>-0.30000000000000004</v>
      </c>
      <c r="CN690" s="16">
        <v>0</v>
      </c>
      <c r="CO690" s="16">
        <v>-0.5</v>
      </c>
      <c r="CP690" s="26">
        <f t="shared" si="250"/>
        <v>-0.125</v>
      </c>
      <c r="CQ690" s="26">
        <f t="shared" si="251"/>
        <v>-0.44422507403773154</v>
      </c>
      <c r="CR690" s="13">
        <v>0</v>
      </c>
      <c r="CS690" s="13">
        <v>0</v>
      </c>
      <c r="CT690" s="13">
        <v>0</v>
      </c>
      <c r="CU690" s="13">
        <v>0</v>
      </c>
      <c r="CV690" s="13">
        <v>-0.08</v>
      </c>
      <c r="CW690" s="13">
        <v>0.13</v>
      </c>
      <c r="CX690" s="13">
        <v>0</v>
      </c>
      <c r="CY690" s="13">
        <v>0</v>
      </c>
      <c r="CZ690" s="13">
        <v>-0.15</v>
      </c>
      <c r="DA690" s="13">
        <v>-0.1</v>
      </c>
      <c r="DB690" s="27">
        <v>-3.58</v>
      </c>
      <c r="DC690" s="27">
        <v>7.1</v>
      </c>
      <c r="DD690" s="27">
        <v>-10.68</v>
      </c>
      <c r="DE690" s="27">
        <v>-12.76</v>
      </c>
      <c r="DF690" s="27">
        <v>-4.22</v>
      </c>
      <c r="DG690" s="27">
        <v>5.54</v>
      </c>
      <c r="DH690" s="27">
        <v>-9.76</v>
      </c>
      <c r="DI690" s="27">
        <v>-11.66</v>
      </c>
      <c r="DJ690" s="1">
        <v>8</v>
      </c>
      <c r="DK690" s="1"/>
      <c r="DL690" s="1"/>
      <c r="DM690" s="1">
        <v>2.4E-2</v>
      </c>
      <c r="DN690" s="1">
        <v>0</v>
      </c>
      <c r="DO690" s="1">
        <v>0</v>
      </c>
      <c r="DP690" s="16">
        <f t="shared" si="252"/>
        <v>-0.50073209791809659</v>
      </c>
    </row>
    <row r="691" spans="1:120" x14ac:dyDescent="0.2">
      <c r="A691" s="13">
        <v>10</v>
      </c>
      <c r="B691" s="13" t="s">
        <v>2417</v>
      </c>
      <c r="C691" s="13" t="s">
        <v>586</v>
      </c>
      <c r="D691" s="13" t="s">
        <v>187</v>
      </c>
      <c r="E691" s="13" t="s">
        <v>141</v>
      </c>
      <c r="F691" s="1" t="s">
        <v>142</v>
      </c>
      <c r="G691" s="13">
        <v>72</v>
      </c>
      <c r="H691" s="13">
        <v>189</v>
      </c>
      <c r="I691" s="13" t="s">
        <v>150</v>
      </c>
      <c r="J691" s="13">
        <v>2004</v>
      </c>
      <c r="K691" s="13">
        <v>6</v>
      </c>
      <c r="L691" s="13">
        <v>178</v>
      </c>
      <c r="M691" s="1"/>
      <c r="N691" s="1">
        <v>29</v>
      </c>
      <c r="O691" s="13" t="s">
        <v>217</v>
      </c>
      <c r="P691" s="13" t="s">
        <v>2418</v>
      </c>
      <c r="Q691" s="1" t="str">
        <f t="shared" si="230"/>
        <v>NSH</v>
      </c>
      <c r="R691" s="13" t="s">
        <v>1144</v>
      </c>
      <c r="S691" s="1">
        <v>57</v>
      </c>
      <c r="T691" s="13" t="s">
        <v>146</v>
      </c>
      <c r="U691" s="13">
        <v>79</v>
      </c>
      <c r="V691" s="13">
        <v>12</v>
      </c>
      <c r="W691" s="13">
        <v>21</v>
      </c>
      <c r="X691" s="14">
        <v>10</v>
      </c>
      <c r="Y691" s="13">
        <v>33</v>
      </c>
      <c r="Z691" s="13">
        <v>0</v>
      </c>
      <c r="AA691" s="1">
        <v>145</v>
      </c>
      <c r="AB691" s="14">
        <v>39</v>
      </c>
      <c r="AC691" s="14">
        <v>39</v>
      </c>
      <c r="AD691" s="15">
        <f t="shared" si="231"/>
        <v>8.2758620689655171E-2</v>
      </c>
      <c r="AE691" s="15">
        <f t="shared" si="232"/>
        <v>5.3811659192825115E-2</v>
      </c>
      <c r="AF691" s="16">
        <v>1136.6333333333</v>
      </c>
      <c r="AG691" s="17">
        <f t="shared" si="233"/>
        <v>14.387763713079748</v>
      </c>
      <c r="AH691" s="29">
        <v>1459</v>
      </c>
      <c r="AI691" s="17">
        <f t="shared" si="234"/>
        <v>18.468354430379748</v>
      </c>
      <c r="AJ691" s="19">
        <f t="shared" si="235"/>
        <v>0.77904957733605207</v>
      </c>
      <c r="AK691" s="20">
        <f>'Even Strength'!AA691+'Power Play'!R691+'Penalty Kill'!L691</f>
        <v>99</v>
      </c>
      <c r="AL691" s="19">
        <f t="shared" si="236"/>
        <v>5.2259597055633655</v>
      </c>
      <c r="AM691" s="15">
        <f>IF(('Even Strength'!BR691+'Power Play'!AK691+'Penalty Kill'!AG691)&gt;0,V691/('Even Strength'!BR691+'Power Play'!AK691+'Penalty Kill'!AG691),0)</f>
        <v>0.25531914893617019</v>
      </c>
      <c r="AN691" s="15">
        <f>IF(('Even Strength'!BR691+'Power Play'!AK691+'Penalty Kill'!AG691)&gt;0,W691/('Even Strength'!BR691+'Power Play'!AK691+'Penalty Kill'!AG691),0)</f>
        <v>0.44680851063829785</v>
      </c>
      <c r="AO691" s="15">
        <f t="shared" si="237"/>
        <v>0.7021276595744681</v>
      </c>
      <c r="AP691" s="13">
        <v>86</v>
      </c>
      <c r="AQ691" s="13">
        <v>100</v>
      </c>
      <c r="AR691" s="21">
        <f t="shared" si="238"/>
        <v>0.46236559139784944</v>
      </c>
      <c r="AS691" s="22">
        <v>3.7</v>
      </c>
      <c r="AT691" s="13">
        <v>3</v>
      </c>
      <c r="AU691" s="13">
        <v>1</v>
      </c>
      <c r="AV691">
        <v>163</v>
      </c>
      <c r="AW691" s="13">
        <v>55</v>
      </c>
      <c r="AX691" s="13">
        <v>34</v>
      </c>
      <c r="AY691" s="13">
        <v>39</v>
      </c>
      <c r="AZ691" s="13">
        <v>25</v>
      </c>
      <c r="BA691" s="13">
        <v>44</v>
      </c>
      <c r="BB691" s="16">
        <f t="shared" si="239"/>
        <v>8.6043578990588756</v>
      </c>
      <c r="BC691" s="17">
        <f t="shared" si="240"/>
        <v>2.9033109475352035</v>
      </c>
      <c r="BD691" s="17">
        <f t="shared" si="241"/>
        <v>1.7947740402944894</v>
      </c>
      <c r="BE691" s="17">
        <f t="shared" si="242"/>
        <v>2.058711399161326</v>
      </c>
      <c r="BF691" s="17">
        <f t="shared" si="243"/>
        <v>1.3196867943341832</v>
      </c>
      <c r="BG691" s="17">
        <f t="shared" si="244"/>
        <v>2.322648758028163</v>
      </c>
      <c r="BH691" s="13">
        <v>14</v>
      </c>
      <c r="BI691" s="13">
        <v>7</v>
      </c>
      <c r="BJ691" s="13">
        <v>0</v>
      </c>
      <c r="BK691" s="13">
        <v>0</v>
      </c>
      <c r="BL691" s="13">
        <v>0</v>
      </c>
      <c r="BM691" s="13">
        <v>0</v>
      </c>
      <c r="BN691" s="13">
        <f t="shared" si="245"/>
        <v>103</v>
      </c>
      <c r="BO691" s="16">
        <v>-0.84599999999999997</v>
      </c>
      <c r="BP691" s="13">
        <v>7</v>
      </c>
      <c r="BQ691" s="13">
        <v>4</v>
      </c>
      <c r="BR691" s="23">
        <f t="shared" si="246"/>
        <v>0.5714285714285714</v>
      </c>
      <c r="BS691" s="13">
        <v>1</v>
      </c>
      <c r="BT691" s="13">
        <v>3</v>
      </c>
      <c r="BU691" s="13">
        <v>15</v>
      </c>
      <c r="BV691" s="13">
        <v>0</v>
      </c>
      <c r="BW691" s="13">
        <v>0</v>
      </c>
      <c r="BX691" s="13">
        <v>2</v>
      </c>
      <c r="BY691" s="13">
        <v>2</v>
      </c>
      <c r="BZ691" s="13">
        <v>0</v>
      </c>
      <c r="CA691" s="13">
        <v>0</v>
      </c>
      <c r="CB691" s="23">
        <f t="shared" si="247"/>
        <v>0</v>
      </c>
      <c r="CC691" s="16">
        <v>2</v>
      </c>
      <c r="CD691" s="16">
        <v>1.3</v>
      </c>
      <c r="CE691" s="16">
        <v>3.3</v>
      </c>
      <c r="CF691" s="24">
        <f t="shared" si="248"/>
        <v>4.1772151898734178E-2</v>
      </c>
      <c r="CG691" s="24">
        <f t="shared" si="249"/>
        <v>0.17419865685211219</v>
      </c>
      <c r="CH691" s="25">
        <v>6</v>
      </c>
      <c r="CI691" s="16">
        <v>21.7</v>
      </c>
      <c r="CJ691" s="16">
        <v>21.1</v>
      </c>
      <c r="CK691" s="16">
        <v>7.9</v>
      </c>
      <c r="CL691" s="16">
        <v>4.0999999999999996</v>
      </c>
      <c r="CM691" s="16">
        <v>2.1</v>
      </c>
      <c r="CN691" s="16">
        <v>2</v>
      </c>
      <c r="CO691" s="16">
        <v>8.1999999999999993</v>
      </c>
      <c r="CP691" s="26">
        <f t="shared" si="250"/>
        <v>0.10379746835443036</v>
      </c>
      <c r="CQ691" s="26">
        <f t="shared" si="251"/>
        <v>0.43285726854161211</v>
      </c>
      <c r="CR691" s="13">
        <v>2</v>
      </c>
      <c r="CS691" s="13">
        <v>0</v>
      </c>
      <c r="CT691" s="13">
        <v>3</v>
      </c>
      <c r="CU691" s="13">
        <v>0.02</v>
      </c>
      <c r="CV691" s="13">
        <v>-1.0900000000000001</v>
      </c>
      <c r="CW691" s="13">
        <v>1.98</v>
      </c>
      <c r="CX691" s="13">
        <v>-0.44</v>
      </c>
      <c r="CY691" s="13">
        <v>-1.33</v>
      </c>
      <c r="CZ691" s="13">
        <v>-2.62</v>
      </c>
      <c r="DA691" s="13">
        <v>-3.48</v>
      </c>
      <c r="DB691" s="27">
        <v>-17.809999999999999</v>
      </c>
      <c r="DC691" s="27">
        <v>-26.56</v>
      </c>
      <c r="DD691" s="27">
        <v>8.75</v>
      </c>
      <c r="DE691" s="27">
        <v>-3.46</v>
      </c>
      <c r="DF691" s="27">
        <v>-23</v>
      </c>
      <c r="DG691" s="27">
        <v>-3.7</v>
      </c>
      <c r="DH691" s="27">
        <v>-19.29</v>
      </c>
      <c r="DI691" s="27">
        <v>-5.09</v>
      </c>
      <c r="DJ691" s="1">
        <v>186</v>
      </c>
      <c r="DK691" s="1"/>
      <c r="DL691" s="1"/>
      <c r="DM691" s="1">
        <v>1.5</v>
      </c>
      <c r="DN691" s="1">
        <v>0</v>
      </c>
      <c r="DO691" s="1">
        <v>0</v>
      </c>
      <c r="DP691" s="16">
        <f t="shared" si="252"/>
        <v>6.1787234042553187</v>
      </c>
    </row>
    <row r="692" spans="1:120" x14ac:dyDescent="0.2">
      <c r="A692" s="13">
        <v>58</v>
      </c>
      <c r="B692" s="13" t="s">
        <v>2419</v>
      </c>
      <c r="C692" s="13" t="s">
        <v>2420</v>
      </c>
      <c r="D692" s="13" t="s">
        <v>296</v>
      </c>
      <c r="E692" s="13" t="s">
        <v>141</v>
      </c>
      <c r="F692" s="1" t="s">
        <v>142</v>
      </c>
      <c r="G692" s="13">
        <v>74</v>
      </c>
      <c r="H692" s="13">
        <v>219</v>
      </c>
      <c r="I692" s="13" t="s">
        <v>150</v>
      </c>
      <c r="J692" s="13">
        <v>2009</v>
      </c>
      <c r="K692" s="13">
        <v>4</v>
      </c>
      <c r="L692" s="13">
        <v>94</v>
      </c>
      <c r="M692" s="1"/>
      <c r="N692" s="1">
        <v>24</v>
      </c>
      <c r="O692" s="13" t="s">
        <v>262</v>
      </c>
      <c r="P692" s="13" t="s">
        <v>2421</v>
      </c>
      <c r="Q692" s="1" t="str">
        <f t="shared" si="230"/>
        <v>CBJ</v>
      </c>
      <c r="R692" s="13" t="s">
        <v>145</v>
      </c>
      <c r="S692" s="1"/>
      <c r="T692" s="13" t="s">
        <v>173</v>
      </c>
      <c r="U692" s="13">
        <v>82</v>
      </c>
      <c r="V692" s="13">
        <v>11</v>
      </c>
      <c r="W692" s="13">
        <v>25</v>
      </c>
      <c r="X692" s="14">
        <v>10</v>
      </c>
      <c r="Y692" s="13">
        <v>36</v>
      </c>
      <c r="Z692" s="13">
        <v>0</v>
      </c>
      <c r="AA692" s="1">
        <v>112</v>
      </c>
      <c r="AB692" s="14">
        <v>64</v>
      </c>
      <c r="AC692" s="14">
        <v>72</v>
      </c>
      <c r="AD692" s="15">
        <f t="shared" si="231"/>
        <v>9.8214285714285712E-2</v>
      </c>
      <c r="AE692" s="15">
        <f t="shared" si="232"/>
        <v>4.4354838709677422E-2</v>
      </c>
      <c r="AF692" s="16">
        <v>1881.4</v>
      </c>
      <c r="AG692" s="17">
        <f t="shared" si="233"/>
        <v>22.943902439024392</v>
      </c>
      <c r="AH692" s="29">
        <v>2165</v>
      </c>
      <c r="AI692" s="17">
        <f t="shared" si="234"/>
        <v>26.402439024390244</v>
      </c>
      <c r="AJ692" s="19">
        <f t="shared" si="235"/>
        <v>0.86900692840646654</v>
      </c>
      <c r="AK692" s="20">
        <f>'Even Strength'!AA692+'Power Play'!R692+'Penalty Kill'!L692</f>
        <v>59.204453441295549</v>
      </c>
      <c r="AL692" s="19">
        <f t="shared" si="236"/>
        <v>1.8880978029540412</v>
      </c>
      <c r="AM692" s="15">
        <f>IF(('Even Strength'!BR692+'Power Play'!AK692+'Penalty Kill'!AG692)&gt;0,V692/('Even Strength'!BR692+'Power Play'!AK692+'Penalty Kill'!AG692),0)</f>
        <v>0.15068493150684931</v>
      </c>
      <c r="AN692" s="15">
        <f>IF(('Even Strength'!BR692+'Power Play'!AK692+'Penalty Kill'!AG692)&gt;0,W692/('Even Strength'!BR692+'Power Play'!AK692+'Penalty Kill'!AG692),0)</f>
        <v>0.34246575342465752</v>
      </c>
      <c r="AO692" s="15">
        <f t="shared" si="237"/>
        <v>0.49315068493150682</v>
      </c>
      <c r="AP692" s="13">
        <v>1</v>
      </c>
      <c r="AQ692" s="13">
        <v>0</v>
      </c>
      <c r="AR692" s="21">
        <f t="shared" si="238"/>
        <v>1</v>
      </c>
      <c r="AS692" s="22">
        <v>0</v>
      </c>
      <c r="AT692" s="1"/>
      <c r="AU692" s="1"/>
      <c r="AV692">
        <v>144</v>
      </c>
      <c r="AW692" s="13">
        <v>195</v>
      </c>
      <c r="AX692" s="13">
        <v>105</v>
      </c>
      <c r="AY692" s="13">
        <v>64</v>
      </c>
      <c r="AZ692" s="13">
        <v>22</v>
      </c>
      <c r="BA692" s="13">
        <v>14</v>
      </c>
      <c r="BB692" s="16">
        <f t="shared" si="239"/>
        <v>4.5923248644626335</v>
      </c>
      <c r="BC692" s="17">
        <f t="shared" si="240"/>
        <v>6.2187732539598164</v>
      </c>
      <c r="BD692" s="17">
        <f t="shared" si="241"/>
        <v>3.3485702136706705</v>
      </c>
      <c r="BE692" s="17">
        <f t="shared" si="242"/>
        <v>2.041033273094504</v>
      </c>
      <c r="BF692" s="17">
        <f t="shared" si="243"/>
        <v>0.7016051876262358</v>
      </c>
      <c r="BG692" s="17">
        <f t="shared" si="244"/>
        <v>0.44647602848942275</v>
      </c>
      <c r="BH692" s="13">
        <v>71</v>
      </c>
      <c r="BI692" s="13">
        <v>32</v>
      </c>
      <c r="BJ692" s="13">
        <v>1</v>
      </c>
      <c r="BK692" s="13">
        <v>0</v>
      </c>
      <c r="BL692" s="13">
        <v>0</v>
      </c>
      <c r="BM692" s="13">
        <v>0</v>
      </c>
      <c r="BN692" s="13">
        <f t="shared" si="245"/>
        <v>372</v>
      </c>
      <c r="BO692" s="16">
        <v>-9.1669999999999998</v>
      </c>
      <c r="BP692" s="1"/>
      <c r="BQ692" s="1"/>
      <c r="BR692" s="23" t="str">
        <f t="shared" si="246"/>
        <v xml:space="preserve"> </v>
      </c>
      <c r="BS692" s="1"/>
      <c r="BT692" s="13">
        <v>3</v>
      </c>
      <c r="BU692" s="13">
        <v>19</v>
      </c>
      <c r="BV692" s="13">
        <v>0</v>
      </c>
      <c r="BW692" s="13">
        <v>1</v>
      </c>
      <c r="BX692" s="13">
        <v>3</v>
      </c>
      <c r="BY692" s="13">
        <v>0</v>
      </c>
      <c r="BZ692" s="13">
        <v>0</v>
      </c>
      <c r="CA692" s="13">
        <v>0</v>
      </c>
      <c r="CB692" s="23">
        <f t="shared" si="247"/>
        <v>0</v>
      </c>
      <c r="CC692" s="16">
        <v>2.9</v>
      </c>
      <c r="CD692" s="16">
        <v>3.5</v>
      </c>
      <c r="CE692" s="16">
        <v>6.4</v>
      </c>
      <c r="CF692" s="24">
        <f t="shared" si="248"/>
        <v>7.8048780487804878E-2</v>
      </c>
      <c r="CG692" s="24">
        <f t="shared" si="249"/>
        <v>0.20410332730945041</v>
      </c>
      <c r="CH692" s="25">
        <v>7</v>
      </c>
      <c r="CI692" s="16">
        <v>35.799999999999997</v>
      </c>
      <c r="CJ692" s="16">
        <v>39.1</v>
      </c>
      <c r="CK692" s="16">
        <v>4.4000000000000004</v>
      </c>
      <c r="CL692" s="16">
        <v>5.9</v>
      </c>
      <c r="CM692" s="16">
        <v>2.5</v>
      </c>
      <c r="CN692" s="16">
        <v>0</v>
      </c>
      <c r="CO692" s="16">
        <v>8.5</v>
      </c>
      <c r="CP692" s="26">
        <f t="shared" si="250"/>
        <v>0.10365853658536585</v>
      </c>
      <c r="CQ692" s="26">
        <f t="shared" si="251"/>
        <v>0.27107473158286383</v>
      </c>
      <c r="CR692" s="13">
        <v>1</v>
      </c>
      <c r="CS692" s="13">
        <v>2</v>
      </c>
      <c r="CT692" s="13">
        <v>2</v>
      </c>
      <c r="CU692" s="13">
        <v>0.01</v>
      </c>
      <c r="CV692" s="13">
        <v>-0.67</v>
      </c>
      <c r="CW692" s="13">
        <v>-0.99</v>
      </c>
      <c r="CX692" s="13">
        <v>-1.55</v>
      </c>
      <c r="CY692" s="13">
        <v>2.2999999999999998</v>
      </c>
      <c r="CZ692" s="13">
        <v>5.81</v>
      </c>
      <c r="DA692" s="13">
        <v>4.91</v>
      </c>
      <c r="DB692" s="27">
        <v>-18.73</v>
      </c>
      <c r="DC692" s="27">
        <v>-13.97</v>
      </c>
      <c r="DD692" s="27">
        <v>-4.76</v>
      </c>
      <c r="DE692" s="27">
        <v>-0.2</v>
      </c>
      <c r="DF692" s="27">
        <v>-9.34</v>
      </c>
      <c r="DG692" s="27">
        <v>-19.329999999999998</v>
      </c>
      <c r="DH692" s="27">
        <v>9.99</v>
      </c>
      <c r="DI692" s="27">
        <v>0.43</v>
      </c>
      <c r="DJ692" s="1">
        <v>186</v>
      </c>
      <c r="DK692" s="1"/>
      <c r="DL692" s="1"/>
      <c r="DM692" s="1">
        <v>1.3</v>
      </c>
      <c r="DN692" s="1">
        <v>0</v>
      </c>
      <c r="DO692" s="1">
        <v>0</v>
      </c>
      <c r="DP692" s="16">
        <f t="shared" si="252"/>
        <v>6.9042553191489358</v>
      </c>
    </row>
    <row r="693" spans="1:120" x14ac:dyDescent="0.2">
      <c r="A693" s="13">
        <v>5</v>
      </c>
      <c r="B693" s="13" t="s">
        <v>754</v>
      </c>
      <c r="C693" s="13" t="s">
        <v>2422</v>
      </c>
      <c r="D693" s="1"/>
      <c r="E693" s="13" t="s">
        <v>2423</v>
      </c>
      <c r="F693" s="1"/>
      <c r="G693" s="13">
        <v>74</v>
      </c>
      <c r="H693" s="13">
        <v>198</v>
      </c>
      <c r="I693" s="13" t="s">
        <v>125</v>
      </c>
      <c r="J693" s="13">
        <v>2008</v>
      </c>
      <c r="K693" s="13">
        <v>1</v>
      </c>
      <c r="L693" s="13">
        <v>19</v>
      </c>
      <c r="M693" s="1"/>
      <c r="N693" s="1">
        <v>25</v>
      </c>
      <c r="O693" s="13" t="s">
        <v>2424</v>
      </c>
      <c r="P693" s="13" t="s">
        <v>2425</v>
      </c>
      <c r="Q693" s="1" t="str">
        <f t="shared" si="230"/>
        <v>VAN</v>
      </c>
      <c r="R693" s="13" t="s">
        <v>409</v>
      </c>
      <c r="S693" s="1"/>
      <c r="T693" s="13" t="s">
        <v>173</v>
      </c>
      <c r="U693" s="13">
        <v>76</v>
      </c>
      <c r="V693" s="13">
        <v>3</v>
      </c>
      <c r="W693" s="13">
        <v>8</v>
      </c>
      <c r="X693" s="14">
        <v>1</v>
      </c>
      <c r="Y693" s="13">
        <v>11</v>
      </c>
      <c r="Z693" s="13">
        <v>-8</v>
      </c>
      <c r="AA693" s="1">
        <v>79</v>
      </c>
      <c r="AB693" s="14">
        <v>29</v>
      </c>
      <c r="AC693" s="14">
        <v>63</v>
      </c>
      <c r="AD693" s="15">
        <f t="shared" si="231"/>
        <v>3.7974683544303799E-2</v>
      </c>
      <c r="AE693" s="15">
        <f t="shared" si="232"/>
        <v>1.7543859649122806E-2</v>
      </c>
      <c r="AF693" s="16">
        <v>1427.05</v>
      </c>
      <c r="AG693" s="17">
        <f t="shared" si="233"/>
        <v>18.776973684210525</v>
      </c>
      <c r="AH693" s="29">
        <v>1944</v>
      </c>
      <c r="AI693" s="17">
        <f t="shared" si="234"/>
        <v>25.578947368421051</v>
      </c>
      <c r="AJ693" s="19">
        <f t="shared" si="235"/>
        <v>0.73407921810699583</v>
      </c>
      <c r="AK693" s="20">
        <f>'Even Strength'!AA693+'Power Play'!R693+'Penalty Kill'!L693</f>
        <v>12.14</v>
      </c>
      <c r="AL693" s="19">
        <f t="shared" si="236"/>
        <v>0.51042360113520902</v>
      </c>
      <c r="AM693" s="15">
        <f>IF(('Even Strength'!BR693+'Power Play'!AK693+'Penalty Kill'!AG693)&gt;0,V693/('Even Strength'!BR693+'Power Play'!AK693+'Penalty Kill'!AG693),0)</f>
        <v>5.7692307692307696E-2</v>
      </c>
      <c r="AN693" s="15">
        <f>IF(('Even Strength'!BR693+'Power Play'!AK693+'Penalty Kill'!AG693)&gt;0,W693/('Even Strength'!BR693+'Power Play'!AK693+'Penalty Kill'!AG693),0)</f>
        <v>0.15384615384615385</v>
      </c>
      <c r="AO693" s="15">
        <f t="shared" si="237"/>
        <v>0.21153846153846156</v>
      </c>
      <c r="AP693" s="13">
        <v>0</v>
      </c>
      <c r="AQ693" s="13">
        <v>0</v>
      </c>
      <c r="AR693" s="21">
        <f t="shared" si="238"/>
        <v>0</v>
      </c>
      <c r="AS693" s="22">
        <v>0</v>
      </c>
      <c r="AT693" s="1"/>
      <c r="AU693" s="1"/>
      <c r="AV693">
        <v>167</v>
      </c>
      <c r="AW693" s="13">
        <v>151</v>
      </c>
      <c r="AX693" s="13">
        <v>128</v>
      </c>
      <c r="AY693" s="13">
        <v>29</v>
      </c>
      <c r="AZ693" s="13">
        <v>46</v>
      </c>
      <c r="BA693" s="13">
        <v>14</v>
      </c>
      <c r="BB693" s="16">
        <f t="shared" si="239"/>
        <v>7.0214778739357424</v>
      </c>
      <c r="BC693" s="17">
        <f t="shared" si="240"/>
        <v>6.3487614309239344</v>
      </c>
      <c r="BD693" s="17">
        <f t="shared" si="241"/>
        <v>5.3817315440944604</v>
      </c>
      <c r="BE693" s="17">
        <f t="shared" si="242"/>
        <v>1.2192985529589013</v>
      </c>
      <c r="BF693" s="17">
        <f t="shared" si="243"/>
        <v>1.9340597736589469</v>
      </c>
      <c r="BG693" s="17">
        <f t="shared" si="244"/>
        <v>0.58862688763533155</v>
      </c>
      <c r="BH693" s="13">
        <v>46</v>
      </c>
      <c r="BI693" s="13">
        <v>13</v>
      </c>
      <c r="BJ693" s="13">
        <v>2</v>
      </c>
      <c r="BK693" s="13">
        <v>1</v>
      </c>
      <c r="BL693" s="13">
        <v>0</v>
      </c>
      <c r="BM693" s="13">
        <v>0</v>
      </c>
      <c r="BN693" s="13">
        <f t="shared" si="245"/>
        <v>327</v>
      </c>
      <c r="BO693" s="16">
        <v>6.63</v>
      </c>
      <c r="BP693" s="1"/>
      <c r="BQ693" s="1"/>
      <c r="BR693" s="23" t="str">
        <f t="shared" si="246"/>
        <v xml:space="preserve"> </v>
      </c>
      <c r="BS693" s="1"/>
      <c r="BT693" s="13">
        <v>0</v>
      </c>
      <c r="BU693" s="13">
        <v>15</v>
      </c>
      <c r="BV693" s="13">
        <v>1</v>
      </c>
      <c r="BW693" s="13">
        <v>1</v>
      </c>
      <c r="BX693" s="13">
        <v>2</v>
      </c>
      <c r="BY693" s="13">
        <v>0</v>
      </c>
      <c r="BZ693" s="13">
        <v>0</v>
      </c>
      <c r="CA693" s="13">
        <v>0</v>
      </c>
      <c r="CB693" s="23">
        <f t="shared" si="247"/>
        <v>0</v>
      </c>
      <c r="CC693" s="16">
        <v>-0.2</v>
      </c>
      <c r="CD693" s="16">
        <v>2.2000000000000002</v>
      </c>
      <c r="CE693" s="16">
        <v>2</v>
      </c>
      <c r="CF693" s="24">
        <f t="shared" si="248"/>
        <v>2.6315789473684209E-2</v>
      </c>
      <c r="CG693" s="24">
        <f t="shared" si="249"/>
        <v>8.4089555376475944E-2</v>
      </c>
      <c r="CH693" s="25">
        <v>6</v>
      </c>
      <c r="CI693" s="16">
        <v>25.4</v>
      </c>
      <c r="CJ693" s="16">
        <v>32.700000000000003</v>
      </c>
      <c r="CK693" s="16">
        <v>-10.7</v>
      </c>
      <c r="CL693" s="16">
        <v>-1.6</v>
      </c>
      <c r="CM693" s="16">
        <v>2.1</v>
      </c>
      <c r="CN693" s="16">
        <v>0</v>
      </c>
      <c r="CO693" s="16">
        <v>0.60000000000000009</v>
      </c>
      <c r="CP693" s="26">
        <f t="shared" si="250"/>
        <v>7.8947368421052651E-3</v>
      </c>
      <c r="CQ693" s="26">
        <f t="shared" si="251"/>
        <v>2.5226866612942791E-2</v>
      </c>
      <c r="CR693" s="13">
        <v>1</v>
      </c>
      <c r="CS693" s="13">
        <v>0</v>
      </c>
      <c r="CT693" s="13">
        <v>0</v>
      </c>
      <c r="CU693" s="13">
        <v>0</v>
      </c>
      <c r="CV693" s="13">
        <v>0.34</v>
      </c>
      <c r="CW693" s="13">
        <v>0.60000000000000009</v>
      </c>
      <c r="CX693" s="13">
        <v>-3.84</v>
      </c>
      <c r="CY693" s="13">
        <v>-7.15</v>
      </c>
      <c r="CZ693" s="13">
        <v>-0.14000000000000001</v>
      </c>
      <c r="DA693" s="13">
        <v>-10.19</v>
      </c>
      <c r="DB693" s="27">
        <v>-12.16</v>
      </c>
      <c r="DC693" s="27">
        <v>78.5</v>
      </c>
      <c r="DD693" s="27">
        <v>-90.66</v>
      </c>
      <c r="DE693" s="27">
        <v>-4.41</v>
      </c>
      <c r="DF693" s="27">
        <v>-9.1199999999999992</v>
      </c>
      <c r="DG693" s="27">
        <v>87.56</v>
      </c>
      <c r="DH693" s="27">
        <v>-96.68</v>
      </c>
      <c r="DI693" s="27">
        <v>-4.71</v>
      </c>
      <c r="DJ693" s="1">
        <v>186</v>
      </c>
      <c r="DK693" s="28">
        <v>4</v>
      </c>
      <c r="DL693" s="28" t="s">
        <v>498</v>
      </c>
      <c r="DM693" s="1">
        <v>2.1749999999999998</v>
      </c>
      <c r="DN693" s="1">
        <v>0.106</v>
      </c>
      <c r="DO693" s="1">
        <v>0</v>
      </c>
      <c r="DP693" s="16">
        <f t="shared" si="252"/>
        <v>-2.8574468085106375</v>
      </c>
    </row>
    <row r="694" spans="1:120" x14ac:dyDescent="0.2">
      <c r="A694" s="13">
        <v>6</v>
      </c>
      <c r="B694" s="13" t="s">
        <v>781</v>
      </c>
      <c r="C694" s="13" t="s">
        <v>295</v>
      </c>
      <c r="D694" s="13" t="s">
        <v>296</v>
      </c>
      <c r="E694" s="13" t="s">
        <v>141</v>
      </c>
      <c r="F694" s="1" t="s">
        <v>142</v>
      </c>
      <c r="G694" s="13">
        <v>73</v>
      </c>
      <c r="H694" s="13">
        <v>205</v>
      </c>
      <c r="I694" s="13" t="s">
        <v>125</v>
      </c>
      <c r="J694" s="13">
        <v>2008</v>
      </c>
      <c r="K694" s="13">
        <v>2</v>
      </c>
      <c r="L694" s="13">
        <v>55</v>
      </c>
      <c r="M694" s="1"/>
      <c r="N694" s="1">
        <v>24</v>
      </c>
      <c r="O694" s="13" t="s">
        <v>2426</v>
      </c>
      <c r="P694" s="13" t="s">
        <v>2427</v>
      </c>
      <c r="Q694" s="1" t="str">
        <f t="shared" si="230"/>
        <v>MIN</v>
      </c>
      <c r="R694" s="13" t="s">
        <v>292</v>
      </c>
      <c r="S694" s="1"/>
      <c r="T694" s="13" t="s">
        <v>173</v>
      </c>
      <c r="U694" s="13">
        <v>64</v>
      </c>
      <c r="V694" s="13">
        <v>11</v>
      </c>
      <c r="W694" s="13">
        <v>12</v>
      </c>
      <c r="X694" s="14">
        <v>6</v>
      </c>
      <c r="Y694" s="13">
        <v>23</v>
      </c>
      <c r="Z694" s="13">
        <v>8</v>
      </c>
      <c r="AA694" s="1">
        <v>112</v>
      </c>
      <c r="AB694" s="14">
        <v>55</v>
      </c>
      <c r="AC694" s="14">
        <v>86</v>
      </c>
      <c r="AD694" s="15">
        <f t="shared" si="231"/>
        <v>9.8214285714285712E-2</v>
      </c>
      <c r="AE694" s="15">
        <f t="shared" si="232"/>
        <v>4.3478260869565216E-2</v>
      </c>
      <c r="AF694" s="16">
        <v>1390.3333333333001</v>
      </c>
      <c r="AG694" s="17">
        <f t="shared" si="233"/>
        <v>21.723958333332813</v>
      </c>
      <c r="AH694" s="29">
        <v>1861</v>
      </c>
      <c r="AI694" s="17">
        <f t="shared" si="234"/>
        <v>29.078125</v>
      </c>
      <c r="AJ694" s="19">
        <f t="shared" si="235"/>
        <v>0.74708937847033852</v>
      </c>
      <c r="AK694" s="20">
        <f>'Even Strength'!AA694+'Power Play'!R694+'Penalty Kill'!L694</f>
        <v>58.680851063829792</v>
      </c>
      <c r="AL694" s="19">
        <f t="shared" si="236"/>
        <v>2.5323790917021376</v>
      </c>
      <c r="AM694" s="15">
        <f>IF(('Even Strength'!BR694+'Power Play'!AK694+'Penalty Kill'!AG694)&gt;0,V694/('Even Strength'!BR694+'Power Play'!AK694+'Penalty Kill'!AG694),0)</f>
        <v>0.20370370370370369</v>
      </c>
      <c r="AN694" s="15">
        <f>IF(('Even Strength'!BR694+'Power Play'!AK694+'Penalty Kill'!AG694)&gt;0,W694/('Even Strength'!BR694+'Power Play'!AK694+'Penalty Kill'!AG694),0)</f>
        <v>0.22222222222222221</v>
      </c>
      <c r="AO694" s="15">
        <f t="shared" si="237"/>
        <v>0.42592592592592593</v>
      </c>
      <c r="AP694" s="13">
        <v>0</v>
      </c>
      <c r="AQ694" s="13">
        <v>0</v>
      </c>
      <c r="AR694" s="21">
        <f t="shared" si="238"/>
        <v>0</v>
      </c>
      <c r="AS694" s="22">
        <v>0</v>
      </c>
      <c r="AT694" s="1"/>
      <c r="AU694" s="1"/>
      <c r="AV694">
        <v>90</v>
      </c>
      <c r="AW694" s="13">
        <v>90</v>
      </c>
      <c r="AX694" s="13">
        <v>100</v>
      </c>
      <c r="AY694" s="13">
        <v>55</v>
      </c>
      <c r="AZ694" s="13">
        <v>31</v>
      </c>
      <c r="BA694" s="13">
        <v>30</v>
      </c>
      <c r="BB694" s="16">
        <f t="shared" si="239"/>
        <v>3.883960680891966</v>
      </c>
      <c r="BC694" s="17">
        <f t="shared" si="240"/>
        <v>3.883960680891966</v>
      </c>
      <c r="BD694" s="17">
        <f t="shared" si="241"/>
        <v>4.3155118676577393</v>
      </c>
      <c r="BE694" s="17">
        <f t="shared" si="242"/>
        <v>2.3735315272117568</v>
      </c>
      <c r="BF694" s="17">
        <f t="shared" si="243"/>
        <v>1.3378086789738992</v>
      </c>
      <c r="BG694" s="17">
        <f t="shared" si="244"/>
        <v>1.2946535602973217</v>
      </c>
      <c r="BH694" s="13">
        <v>56</v>
      </c>
      <c r="BI694" s="13">
        <v>18</v>
      </c>
      <c r="BJ694" s="13">
        <v>2</v>
      </c>
      <c r="BK694" s="13">
        <v>1</v>
      </c>
      <c r="BL694" s="13">
        <v>0</v>
      </c>
      <c r="BM694" s="13">
        <v>0</v>
      </c>
      <c r="BN694" s="13">
        <f t="shared" si="245"/>
        <v>248</v>
      </c>
      <c r="BO694" s="16">
        <v>-5.61</v>
      </c>
      <c r="BP694" s="1"/>
      <c r="BQ694" s="1"/>
      <c r="BR694" s="23" t="str">
        <f t="shared" si="246"/>
        <v xml:space="preserve"> </v>
      </c>
      <c r="BS694" s="1"/>
      <c r="BT694" s="13">
        <v>1</v>
      </c>
      <c r="BU694" s="13">
        <v>13</v>
      </c>
      <c r="BV694" s="13">
        <v>2</v>
      </c>
      <c r="BW694" s="13">
        <v>1</v>
      </c>
      <c r="BX694" s="13">
        <v>4</v>
      </c>
      <c r="BY694" s="13">
        <v>0</v>
      </c>
      <c r="BZ694" s="13">
        <v>0</v>
      </c>
      <c r="CA694" s="13">
        <v>0</v>
      </c>
      <c r="CB694" s="23">
        <f t="shared" si="247"/>
        <v>0</v>
      </c>
      <c r="CC694" s="16">
        <v>2.1</v>
      </c>
      <c r="CD694" s="16">
        <v>3.8</v>
      </c>
      <c r="CE694" s="16">
        <v>5.9</v>
      </c>
      <c r="CF694" s="24">
        <f t="shared" si="248"/>
        <v>9.2187500000000006E-2</v>
      </c>
      <c r="CG694" s="24">
        <f t="shared" si="249"/>
        <v>0.25461520019180661</v>
      </c>
      <c r="CH694" s="25">
        <v>4</v>
      </c>
      <c r="CI694" s="16">
        <v>25.2</v>
      </c>
      <c r="CJ694" s="16">
        <v>27.5</v>
      </c>
      <c r="CK694" s="16">
        <v>2.8</v>
      </c>
      <c r="CL694" s="16">
        <v>4.2</v>
      </c>
      <c r="CM694" s="16">
        <v>3.8</v>
      </c>
      <c r="CN694" s="16">
        <v>0</v>
      </c>
      <c r="CO694" s="16">
        <v>8</v>
      </c>
      <c r="CP694" s="26">
        <f t="shared" si="250"/>
        <v>0.125</v>
      </c>
      <c r="CQ694" s="26">
        <f t="shared" si="251"/>
        <v>0.34524094941261912</v>
      </c>
      <c r="CR694" s="13">
        <v>2</v>
      </c>
      <c r="CS694" s="13">
        <v>4</v>
      </c>
      <c r="CT694" s="13">
        <v>5</v>
      </c>
      <c r="CU694" s="13">
        <v>0</v>
      </c>
      <c r="CV694" s="13">
        <v>-0.49</v>
      </c>
      <c r="CW694" s="13">
        <v>-0.16</v>
      </c>
      <c r="CX694" s="13">
        <v>-1.27</v>
      </c>
      <c r="CY694" s="13">
        <v>2.62</v>
      </c>
      <c r="CZ694" s="13">
        <v>3.48</v>
      </c>
      <c r="DA694" s="13">
        <v>4.18</v>
      </c>
      <c r="DB694" s="27">
        <v>54.6</v>
      </c>
      <c r="DC694" s="27">
        <v>-62.83</v>
      </c>
      <c r="DD694" s="27">
        <v>117.43</v>
      </c>
      <c r="DE694" s="27">
        <v>6.15</v>
      </c>
      <c r="DF694" s="27">
        <v>49.65</v>
      </c>
      <c r="DG694" s="27">
        <v>-25.72</v>
      </c>
      <c r="DH694" s="27">
        <v>75.37</v>
      </c>
      <c r="DI694" s="27">
        <v>3.95</v>
      </c>
      <c r="DJ694" s="1">
        <v>186</v>
      </c>
      <c r="DK694" s="28">
        <v>16</v>
      </c>
      <c r="DL694" s="28" t="s">
        <v>2428</v>
      </c>
      <c r="DM694" s="1">
        <v>1.0249999999999999</v>
      </c>
      <c r="DN694" s="1">
        <v>2.5000000000000001E-2</v>
      </c>
      <c r="DO694" s="1">
        <v>0</v>
      </c>
      <c r="DP694" s="16">
        <f t="shared" si="252"/>
        <v>6.9893617021276597</v>
      </c>
    </row>
    <row r="695" spans="1:120" x14ac:dyDescent="0.2">
      <c r="A695" s="13">
        <v>22</v>
      </c>
      <c r="B695" s="13" t="s">
        <v>2429</v>
      </c>
      <c r="C695" s="13" t="s">
        <v>1155</v>
      </c>
      <c r="D695" s="13" t="s">
        <v>325</v>
      </c>
      <c r="E695" s="13" t="s">
        <v>141</v>
      </c>
      <c r="F695" s="1" t="s">
        <v>142</v>
      </c>
      <c r="G695" s="13">
        <v>72</v>
      </c>
      <c r="H695" s="13">
        <v>200</v>
      </c>
      <c r="I695" s="13" t="s">
        <v>150</v>
      </c>
      <c r="J695" s="13">
        <v>2007</v>
      </c>
      <c r="K695" s="13">
        <v>4</v>
      </c>
      <c r="L695" s="13">
        <v>112</v>
      </c>
      <c r="M695" s="1"/>
      <c r="N695" s="1">
        <v>25</v>
      </c>
      <c r="O695" s="13" t="s">
        <v>2142</v>
      </c>
      <c r="P695" s="13" t="s">
        <v>2430</v>
      </c>
      <c r="Q695" s="1" t="str">
        <f t="shared" si="230"/>
        <v>DAL</v>
      </c>
      <c r="R695" s="13" t="s">
        <v>363</v>
      </c>
      <c r="S695" s="1"/>
      <c r="T695" s="13" t="s">
        <v>146</v>
      </c>
      <c r="U695" s="13">
        <v>71</v>
      </c>
      <c r="V695" s="13">
        <v>9</v>
      </c>
      <c r="W695" s="13">
        <v>17</v>
      </c>
      <c r="X695" s="14">
        <v>5</v>
      </c>
      <c r="Y695" s="13">
        <v>26</v>
      </c>
      <c r="Z695" s="13">
        <v>1</v>
      </c>
      <c r="AA695" s="1">
        <v>113</v>
      </c>
      <c r="AB695" s="14">
        <v>55</v>
      </c>
      <c r="AC695" s="14">
        <v>62</v>
      </c>
      <c r="AD695" s="15">
        <f t="shared" si="231"/>
        <v>7.9646017699115043E-2</v>
      </c>
      <c r="AE695" s="15">
        <f t="shared" si="232"/>
        <v>3.9130434782608699E-2</v>
      </c>
      <c r="AF695" s="16">
        <v>902.86666666669998</v>
      </c>
      <c r="AG695" s="17">
        <f t="shared" si="233"/>
        <v>12.716431924883098</v>
      </c>
      <c r="AH695" s="29">
        <v>1304</v>
      </c>
      <c r="AI695" s="17">
        <f t="shared" si="234"/>
        <v>18.366197183098592</v>
      </c>
      <c r="AJ695" s="19">
        <f t="shared" si="235"/>
        <v>0.69238241308796011</v>
      </c>
      <c r="AK695" s="20">
        <f>'Even Strength'!AA695+'Power Play'!R695+'Penalty Kill'!L695</f>
        <v>58.714285714285722</v>
      </c>
      <c r="AL695" s="19">
        <f t="shared" si="236"/>
        <v>3.9018575753418885</v>
      </c>
      <c r="AM695" s="15">
        <f>IF(('Even Strength'!BR695+'Power Play'!AK695+'Penalty Kill'!AG695)&gt;0,V695/('Even Strength'!BR695+'Power Play'!AK695+'Penalty Kill'!AG695),0)</f>
        <v>0.20454545454545456</v>
      </c>
      <c r="AN695" s="15">
        <f>IF(('Even Strength'!BR695+'Power Play'!AK695+'Penalty Kill'!AG695)&gt;0,W695/('Even Strength'!BR695+'Power Play'!AK695+'Penalty Kill'!AG695),0)</f>
        <v>0.38636363636363635</v>
      </c>
      <c r="AO695" s="15">
        <f t="shared" si="237"/>
        <v>0.59090909090909094</v>
      </c>
      <c r="AP695" s="13">
        <v>30</v>
      </c>
      <c r="AQ695" s="13">
        <v>41</v>
      </c>
      <c r="AR695" s="21">
        <f t="shared" si="238"/>
        <v>0.42253521126760563</v>
      </c>
      <c r="AS695" s="22">
        <v>1.5</v>
      </c>
      <c r="AT695" s="1"/>
      <c r="AU695" s="1"/>
      <c r="AV695">
        <v>79</v>
      </c>
      <c r="AW695" s="13">
        <v>77</v>
      </c>
      <c r="AX695" s="13">
        <v>41</v>
      </c>
      <c r="AY695" s="13">
        <v>55</v>
      </c>
      <c r="AZ695" s="13">
        <v>21</v>
      </c>
      <c r="BA695" s="13">
        <v>24</v>
      </c>
      <c r="BB695" s="16">
        <f t="shared" si="239"/>
        <v>5.2499446208371392</v>
      </c>
      <c r="BC695" s="17">
        <f t="shared" si="240"/>
        <v>5.1170346304361987</v>
      </c>
      <c r="BD695" s="17">
        <f t="shared" si="241"/>
        <v>2.7246548032192748</v>
      </c>
      <c r="BE695" s="17">
        <f t="shared" si="242"/>
        <v>3.6550247360258563</v>
      </c>
      <c r="BF695" s="17">
        <f t="shared" si="243"/>
        <v>1.3955548992098725</v>
      </c>
      <c r="BG695" s="17">
        <f t="shared" si="244"/>
        <v>1.5949198848112829</v>
      </c>
      <c r="BH695" s="13">
        <v>13</v>
      </c>
      <c r="BI695" s="13">
        <v>4</v>
      </c>
      <c r="BJ695" s="13">
        <v>1</v>
      </c>
      <c r="BK695" s="13">
        <v>0</v>
      </c>
      <c r="BL695" s="13">
        <v>0</v>
      </c>
      <c r="BM695" s="13">
        <v>0</v>
      </c>
      <c r="BN695" s="13">
        <f t="shared" si="245"/>
        <v>132</v>
      </c>
      <c r="BO695" s="16">
        <v>-0.51100000000000001</v>
      </c>
      <c r="BP695" s="13">
        <v>3</v>
      </c>
      <c r="BQ695" s="13">
        <v>2</v>
      </c>
      <c r="BR695" s="23">
        <f t="shared" si="246"/>
        <v>0.66666666666666663</v>
      </c>
      <c r="BS695" s="13">
        <v>1</v>
      </c>
      <c r="BT695" s="13">
        <v>2</v>
      </c>
      <c r="BU695" s="13">
        <v>13</v>
      </c>
      <c r="BV695" s="13">
        <v>0</v>
      </c>
      <c r="BW695" s="13">
        <v>0</v>
      </c>
      <c r="BX695" s="13">
        <v>2</v>
      </c>
      <c r="BY695" s="13">
        <v>0</v>
      </c>
      <c r="BZ695" s="13">
        <v>0</v>
      </c>
      <c r="CA695" s="13">
        <v>0</v>
      </c>
      <c r="CB695" s="23">
        <f t="shared" si="247"/>
        <v>0</v>
      </c>
      <c r="CC695" s="16">
        <v>1.4</v>
      </c>
      <c r="CD695" s="16">
        <v>0.8</v>
      </c>
      <c r="CE695" s="16">
        <v>2.2999999999999998</v>
      </c>
      <c r="CF695" s="24">
        <f t="shared" si="248"/>
        <v>3.2394366197183097E-2</v>
      </c>
      <c r="CG695" s="24">
        <f t="shared" si="249"/>
        <v>0.15284648896108124</v>
      </c>
      <c r="CH695" s="25">
        <v>5</v>
      </c>
      <c r="CI695" s="16">
        <v>18.5</v>
      </c>
      <c r="CJ695" s="16">
        <v>17.100000000000001</v>
      </c>
      <c r="CK695" s="16">
        <v>3.9</v>
      </c>
      <c r="CL695" s="16">
        <v>2.4</v>
      </c>
      <c r="CM695" s="16">
        <v>1.6</v>
      </c>
      <c r="CN695" s="16">
        <v>1</v>
      </c>
      <c r="CO695" s="16">
        <v>5</v>
      </c>
      <c r="CP695" s="26">
        <f t="shared" si="250"/>
        <v>7.0422535211267609E-2</v>
      </c>
      <c r="CQ695" s="26">
        <f t="shared" si="251"/>
        <v>0.33227497600235056</v>
      </c>
      <c r="CR695" s="13">
        <v>0</v>
      </c>
      <c r="CS695" s="13">
        <v>1</v>
      </c>
      <c r="CT695" s="13">
        <v>0</v>
      </c>
      <c r="CU695" s="13">
        <v>-0.02</v>
      </c>
      <c r="CV695" s="13">
        <v>-1.28</v>
      </c>
      <c r="CW695" s="13">
        <v>1.73</v>
      </c>
      <c r="CX695" s="13">
        <v>6.41</v>
      </c>
      <c r="CY695" s="13">
        <v>1.34</v>
      </c>
      <c r="CZ695" s="13">
        <v>-3.35</v>
      </c>
      <c r="DA695" s="13">
        <v>4.83</v>
      </c>
      <c r="DB695" s="27">
        <v>46.61</v>
      </c>
      <c r="DC695" s="27">
        <v>-12.87</v>
      </c>
      <c r="DD695" s="27">
        <v>59.48</v>
      </c>
      <c r="DE695" s="27">
        <v>4.58</v>
      </c>
      <c r="DF695" s="27">
        <v>24.95</v>
      </c>
      <c r="DG695" s="27">
        <v>-35.47</v>
      </c>
      <c r="DH695" s="27">
        <v>60.41</v>
      </c>
      <c r="DI695" s="27">
        <v>4.6500000000000004</v>
      </c>
      <c r="DJ695" s="1">
        <v>186</v>
      </c>
      <c r="DK695" s="28">
        <v>2</v>
      </c>
      <c r="DL695" s="28" t="s">
        <v>201</v>
      </c>
      <c r="DM695" s="1">
        <v>0.65</v>
      </c>
      <c r="DN695" s="1">
        <v>1.6E-2</v>
      </c>
      <c r="DO695" s="1">
        <v>0</v>
      </c>
      <c r="DP695" s="16">
        <f t="shared" si="252"/>
        <v>4.7872340425531918</v>
      </c>
    </row>
    <row r="696" spans="1:120" x14ac:dyDescent="0.2">
      <c r="A696" s="13">
        <v>59</v>
      </c>
      <c r="B696" s="13" t="s">
        <v>2431</v>
      </c>
      <c r="C696" s="13" t="s">
        <v>2432</v>
      </c>
      <c r="D696" s="13" t="s">
        <v>1080</v>
      </c>
      <c r="E696" s="13" t="s">
        <v>123</v>
      </c>
      <c r="F696" s="1" t="s">
        <v>124</v>
      </c>
      <c r="G696" s="13">
        <v>74</v>
      </c>
      <c r="H696" s="13">
        <v>206</v>
      </c>
      <c r="I696" s="13" t="s">
        <v>125</v>
      </c>
      <c r="J696" s="1"/>
      <c r="K696" s="1"/>
      <c r="L696" s="1"/>
      <c r="M696" s="13" t="s">
        <v>159</v>
      </c>
      <c r="N696" s="1">
        <v>24</v>
      </c>
      <c r="O696" s="13" t="s">
        <v>1053</v>
      </c>
      <c r="P696" s="13" t="s">
        <v>2433</v>
      </c>
      <c r="Q696" s="1" t="str">
        <f t="shared" si="230"/>
        <v>BUF</v>
      </c>
      <c r="R696" s="13" t="s">
        <v>238</v>
      </c>
      <c r="S696" s="1"/>
      <c r="T696" s="13" t="s">
        <v>146</v>
      </c>
      <c r="U696" s="13">
        <v>18</v>
      </c>
      <c r="V696" s="13">
        <v>1</v>
      </c>
      <c r="W696" s="13">
        <v>1</v>
      </c>
      <c r="X696" s="14">
        <v>1</v>
      </c>
      <c r="Y696" s="13">
        <v>2</v>
      </c>
      <c r="Z696" s="13">
        <v>-5</v>
      </c>
      <c r="AA696" s="1">
        <v>19</v>
      </c>
      <c r="AB696" s="14">
        <v>3</v>
      </c>
      <c r="AC696" s="14">
        <v>4</v>
      </c>
      <c r="AD696" s="15">
        <f t="shared" si="231"/>
        <v>5.2631578947368418E-2</v>
      </c>
      <c r="AE696" s="15">
        <f t="shared" si="232"/>
        <v>3.8461538461538464E-2</v>
      </c>
      <c r="AF696" s="16">
        <v>204.25</v>
      </c>
      <c r="AG696" s="17">
        <f t="shared" si="233"/>
        <v>11.347222222222221</v>
      </c>
      <c r="AH696" s="29">
        <v>289</v>
      </c>
      <c r="AI696" s="17">
        <f t="shared" si="234"/>
        <v>16.055555555555557</v>
      </c>
      <c r="AJ696" s="19">
        <f t="shared" si="235"/>
        <v>0.70674740484429066</v>
      </c>
      <c r="AK696" s="20">
        <f>'Even Strength'!AA696+'Power Play'!R696+'Penalty Kill'!L696</f>
        <v>22</v>
      </c>
      <c r="AL696" s="19">
        <f t="shared" si="236"/>
        <v>6.462668298653611</v>
      </c>
      <c r="AM696" s="15">
        <f>IF(('Even Strength'!BR696+'Power Play'!AK696+'Penalty Kill'!AG696)&gt;0,V696/('Even Strength'!BR696+'Power Play'!AK696+'Penalty Kill'!AG696),0)</f>
        <v>0.33333333333333331</v>
      </c>
      <c r="AN696" s="15">
        <f>IF(('Even Strength'!BR696+'Power Play'!AK696+'Penalty Kill'!AG696)&gt;0,W696/('Even Strength'!BR696+'Power Play'!AK696+'Penalty Kill'!AG696),0)</f>
        <v>0.33333333333333331</v>
      </c>
      <c r="AO696" s="15">
        <f t="shared" si="237"/>
        <v>0.66666666666666663</v>
      </c>
      <c r="AP696" s="13">
        <v>74</v>
      </c>
      <c r="AQ696" s="13">
        <v>112</v>
      </c>
      <c r="AR696" s="21">
        <f t="shared" si="238"/>
        <v>0.39784946236559138</v>
      </c>
      <c r="AS696" s="22">
        <v>17.5</v>
      </c>
      <c r="AT696" s="1"/>
      <c r="AU696" s="1"/>
      <c r="AV696">
        <v>8</v>
      </c>
      <c r="AW696" s="13">
        <v>44</v>
      </c>
      <c r="AX696" s="13">
        <v>14</v>
      </c>
      <c r="AY696" s="13">
        <v>3</v>
      </c>
      <c r="AZ696" s="13">
        <v>3</v>
      </c>
      <c r="BA696" s="13">
        <v>3</v>
      </c>
      <c r="BB696" s="16">
        <f t="shared" si="239"/>
        <v>2.3500611995104039</v>
      </c>
      <c r="BC696" s="17">
        <f t="shared" si="240"/>
        <v>12.925336597307222</v>
      </c>
      <c r="BD696" s="17">
        <f t="shared" si="241"/>
        <v>4.1126070991432062</v>
      </c>
      <c r="BE696" s="17">
        <f t="shared" si="242"/>
        <v>0.88127294981640147</v>
      </c>
      <c r="BF696" s="17">
        <f t="shared" si="243"/>
        <v>0.88127294981640147</v>
      </c>
      <c r="BG696" s="17">
        <f t="shared" si="244"/>
        <v>0.88127294981640147</v>
      </c>
      <c r="BH696" s="13">
        <v>2</v>
      </c>
      <c r="BI696" s="13">
        <v>1</v>
      </c>
      <c r="BJ696" s="13">
        <v>0</v>
      </c>
      <c r="BK696" s="13">
        <v>0</v>
      </c>
      <c r="BL696" s="13">
        <v>0</v>
      </c>
      <c r="BM696" s="13">
        <v>0</v>
      </c>
      <c r="BN696" s="13">
        <f t="shared" si="245"/>
        <v>60</v>
      </c>
      <c r="BO696" s="16">
        <v>-0.30199999999999999</v>
      </c>
      <c r="BP696" s="1"/>
      <c r="BQ696" s="1"/>
      <c r="BR696" s="23" t="str">
        <f t="shared" si="246"/>
        <v xml:space="preserve"> </v>
      </c>
      <c r="BS696" s="1"/>
      <c r="BT696" s="13">
        <v>0</v>
      </c>
      <c r="BU696" s="13">
        <v>6</v>
      </c>
      <c r="BV696" s="13">
        <v>0</v>
      </c>
      <c r="BW696" s="13">
        <v>0</v>
      </c>
      <c r="BX696" s="13">
        <v>0</v>
      </c>
      <c r="BY696" s="13">
        <v>0</v>
      </c>
      <c r="BZ696" s="13">
        <v>0</v>
      </c>
      <c r="CA696" s="13">
        <v>0</v>
      </c>
      <c r="CB696" s="23">
        <f t="shared" si="247"/>
        <v>0</v>
      </c>
      <c r="CC696" s="16">
        <v>-0.2</v>
      </c>
      <c r="CD696" s="16">
        <v>0.1</v>
      </c>
      <c r="CE696" s="16">
        <v>-0.2</v>
      </c>
      <c r="CF696" s="24">
        <f t="shared" si="248"/>
        <v>-1.1111111111111112E-2</v>
      </c>
      <c r="CG696" s="24">
        <f t="shared" si="249"/>
        <v>-5.87515299877601E-2</v>
      </c>
      <c r="CH696" s="25">
        <v>4</v>
      </c>
      <c r="CI696" s="16">
        <v>3.6</v>
      </c>
      <c r="CJ696" s="16">
        <v>5.0999999999999996</v>
      </c>
      <c r="CK696" s="16">
        <v>-3.2</v>
      </c>
      <c r="CL696" s="16">
        <v>-0.8</v>
      </c>
      <c r="CM696" s="16">
        <v>0</v>
      </c>
      <c r="CN696" s="16">
        <v>0</v>
      </c>
      <c r="CO696" s="16">
        <v>-0.8</v>
      </c>
      <c r="CP696" s="26">
        <f t="shared" si="250"/>
        <v>-4.4444444444444446E-2</v>
      </c>
      <c r="CQ696" s="26">
        <f t="shared" si="251"/>
        <v>-0.2350061199510404</v>
      </c>
      <c r="CR696" s="13">
        <v>0</v>
      </c>
      <c r="CS696" s="13">
        <v>0</v>
      </c>
      <c r="CT696" s="13">
        <v>1</v>
      </c>
      <c r="CU696" s="13">
        <v>0</v>
      </c>
      <c r="CV696" s="13">
        <v>0</v>
      </c>
      <c r="CW696" s="13">
        <v>0</v>
      </c>
      <c r="CX696" s="13">
        <v>0</v>
      </c>
      <c r="CY696" s="13">
        <v>0</v>
      </c>
      <c r="CZ696" s="13">
        <v>0</v>
      </c>
      <c r="DA696" s="13">
        <v>0</v>
      </c>
      <c r="DB696" s="27">
        <v>8.34</v>
      </c>
      <c r="DC696" s="27">
        <v>-15.5</v>
      </c>
      <c r="DD696" s="27">
        <v>23.85</v>
      </c>
      <c r="DE696" s="27">
        <v>7.7</v>
      </c>
      <c r="DF696" s="27">
        <v>9.32</v>
      </c>
      <c r="DG696" s="27">
        <v>-17.43</v>
      </c>
      <c r="DH696" s="27">
        <v>26.74</v>
      </c>
      <c r="DI696" s="27">
        <v>8.6300000000000008</v>
      </c>
      <c r="DJ696" s="1">
        <v>38</v>
      </c>
      <c r="DK696" s="1"/>
      <c r="DL696" s="1"/>
      <c r="DM696" s="1">
        <v>0.189</v>
      </c>
      <c r="DN696" s="1">
        <v>0</v>
      </c>
      <c r="DO696" s="1">
        <v>0</v>
      </c>
      <c r="DP696" s="16">
        <f t="shared" si="252"/>
        <v>-0.96305193319606497</v>
      </c>
    </row>
    <row r="697" spans="1:120" x14ac:dyDescent="0.2">
      <c r="A697" s="13">
        <v>55</v>
      </c>
      <c r="B697" s="13" t="s">
        <v>2434</v>
      </c>
      <c r="C697" s="13" t="s">
        <v>1484</v>
      </c>
      <c r="D697" s="13" t="s">
        <v>158</v>
      </c>
      <c r="E697" s="13" t="s">
        <v>141</v>
      </c>
      <c r="F697" s="1" t="s">
        <v>142</v>
      </c>
      <c r="G697" s="13">
        <v>75</v>
      </c>
      <c r="H697" s="13">
        <v>198</v>
      </c>
      <c r="I697" s="13" t="s">
        <v>150</v>
      </c>
      <c r="J697" s="13">
        <v>2011</v>
      </c>
      <c r="K697" s="13">
        <v>1</v>
      </c>
      <c r="L697" s="13">
        <v>7</v>
      </c>
      <c r="M697" s="1"/>
      <c r="N697" s="1">
        <v>21</v>
      </c>
      <c r="O697" s="13" t="s">
        <v>183</v>
      </c>
      <c r="P697" s="13" t="s">
        <v>2435</v>
      </c>
      <c r="Q697" s="1" t="str">
        <f t="shared" si="230"/>
        <v>WPG</v>
      </c>
      <c r="R697" s="13" t="s">
        <v>584</v>
      </c>
      <c r="S697" s="1"/>
      <c r="T697" s="13" t="s">
        <v>146</v>
      </c>
      <c r="U697" s="13">
        <v>82</v>
      </c>
      <c r="V697" s="13">
        <v>15</v>
      </c>
      <c r="W697" s="13">
        <v>34</v>
      </c>
      <c r="X697" s="14">
        <v>15</v>
      </c>
      <c r="Y697" s="13">
        <v>49</v>
      </c>
      <c r="Z697" s="13">
        <v>11</v>
      </c>
      <c r="AA697" s="1">
        <v>170</v>
      </c>
      <c r="AB697" s="14">
        <v>63</v>
      </c>
      <c r="AC697" s="14">
        <v>77</v>
      </c>
      <c r="AD697" s="15">
        <f t="shared" si="231"/>
        <v>8.8235294117647065E-2</v>
      </c>
      <c r="AE697" s="15">
        <f t="shared" si="232"/>
        <v>4.8387096774193547E-2</v>
      </c>
      <c r="AF697" s="16">
        <v>1524.25</v>
      </c>
      <c r="AG697" s="17">
        <f t="shared" si="233"/>
        <v>18.588414634146343</v>
      </c>
      <c r="AH697" s="29">
        <v>1918</v>
      </c>
      <c r="AI697" s="17">
        <f t="shared" si="234"/>
        <v>23.390243902439025</v>
      </c>
      <c r="AJ697" s="19">
        <f t="shared" si="235"/>
        <v>0.79470802919708028</v>
      </c>
      <c r="AK697" s="20">
        <f>'Even Strength'!AA697+'Power Play'!R697+'Penalty Kill'!L697</f>
        <v>153.6882300089847</v>
      </c>
      <c r="AL697" s="19">
        <f t="shared" si="236"/>
        <v>6.0497253078819631</v>
      </c>
      <c r="AM697" s="15">
        <f>IF(('Even Strength'!BR697+'Power Play'!AK697+'Penalty Kill'!AG697)&gt;0,V697/('Even Strength'!BR697+'Power Play'!AK697+'Penalty Kill'!AG697),0)</f>
        <v>0.20270270270270271</v>
      </c>
      <c r="AN697" s="15">
        <f>IF(('Even Strength'!BR697+'Power Play'!AK697+'Penalty Kill'!AG697)&gt;0,W697/('Even Strength'!BR697+'Power Play'!AK697+'Penalty Kill'!AG697),0)</f>
        <v>0.45945945945945948</v>
      </c>
      <c r="AO697" s="15">
        <f t="shared" si="237"/>
        <v>0.66216216216216217</v>
      </c>
      <c r="AP697" s="13">
        <v>492</v>
      </c>
      <c r="AQ697" s="13">
        <v>656</v>
      </c>
      <c r="AR697" s="21">
        <f t="shared" si="238"/>
        <v>0.42857142857142855</v>
      </c>
      <c r="AS697" s="22">
        <v>22.6</v>
      </c>
      <c r="AT697" s="13">
        <v>12</v>
      </c>
      <c r="AU697" s="13">
        <v>4</v>
      </c>
      <c r="AV697">
        <v>160</v>
      </c>
      <c r="AW697" s="13">
        <v>100</v>
      </c>
      <c r="AX697" s="13">
        <v>61</v>
      </c>
      <c r="AY697" s="13">
        <v>63</v>
      </c>
      <c r="AZ697" s="13">
        <v>45</v>
      </c>
      <c r="BA697" s="13">
        <v>54</v>
      </c>
      <c r="BB697" s="16">
        <f t="shared" si="239"/>
        <v>6.2981794325077907</v>
      </c>
      <c r="BC697" s="17">
        <f t="shared" si="240"/>
        <v>3.9363621453173696</v>
      </c>
      <c r="BD697" s="17">
        <f t="shared" si="241"/>
        <v>2.4011809086435951</v>
      </c>
      <c r="BE697" s="17">
        <f t="shared" si="242"/>
        <v>2.4799081515499428</v>
      </c>
      <c r="BF697" s="17">
        <f t="shared" si="243"/>
        <v>1.771362965392816</v>
      </c>
      <c r="BG697" s="17">
        <f t="shared" si="244"/>
        <v>2.1256355584713793</v>
      </c>
      <c r="BH697" s="13">
        <v>24</v>
      </c>
      <c r="BI697" s="13">
        <v>12</v>
      </c>
      <c r="BJ697" s="13">
        <v>0</v>
      </c>
      <c r="BK697" s="13">
        <v>0</v>
      </c>
      <c r="BL697" s="13">
        <v>0</v>
      </c>
      <c r="BM697" s="13">
        <v>0</v>
      </c>
      <c r="BN697" s="13">
        <f t="shared" si="245"/>
        <v>185</v>
      </c>
      <c r="BO697" s="16">
        <v>17.469000000000001</v>
      </c>
      <c r="BP697" s="13">
        <v>2</v>
      </c>
      <c r="BQ697" s="13">
        <v>0</v>
      </c>
      <c r="BR697" s="23">
        <f t="shared" si="246"/>
        <v>0</v>
      </c>
      <c r="BS697" s="13">
        <v>0</v>
      </c>
      <c r="BT697" s="13">
        <v>2</v>
      </c>
      <c r="BU697" s="13">
        <v>24</v>
      </c>
      <c r="BV697" s="13">
        <v>0</v>
      </c>
      <c r="BW697" s="13">
        <v>0</v>
      </c>
      <c r="BX697" s="13">
        <v>2</v>
      </c>
      <c r="BY697" s="13">
        <v>0</v>
      </c>
      <c r="BZ697" s="13">
        <v>0</v>
      </c>
      <c r="CA697" s="13">
        <v>0</v>
      </c>
      <c r="CB697" s="23">
        <f t="shared" si="247"/>
        <v>0</v>
      </c>
      <c r="CC697" s="16">
        <v>3.1</v>
      </c>
      <c r="CD697" s="16">
        <v>2.1</v>
      </c>
      <c r="CE697" s="16">
        <v>5.2</v>
      </c>
      <c r="CF697" s="24">
        <f t="shared" si="248"/>
        <v>6.3414634146341464E-2</v>
      </c>
      <c r="CG697" s="24">
        <f t="shared" si="249"/>
        <v>0.20469083155650322</v>
      </c>
      <c r="CH697" s="25">
        <v>6</v>
      </c>
      <c r="CI697" s="16">
        <v>33.299999999999997</v>
      </c>
      <c r="CJ697" s="16">
        <v>28.8</v>
      </c>
      <c r="CK697" s="16">
        <v>6</v>
      </c>
      <c r="CL697" s="16">
        <v>4.9000000000000004</v>
      </c>
      <c r="CM697" s="16">
        <v>3.2</v>
      </c>
      <c r="CN697" s="16">
        <v>-0.5</v>
      </c>
      <c r="CO697" s="16">
        <v>7.6</v>
      </c>
      <c r="CP697" s="26">
        <f t="shared" si="250"/>
        <v>9.2682926829268292E-2</v>
      </c>
      <c r="CQ697" s="26">
        <f t="shared" si="251"/>
        <v>0.29916352304412003</v>
      </c>
      <c r="CR697" s="13">
        <v>2</v>
      </c>
      <c r="CS697" s="13">
        <v>4</v>
      </c>
      <c r="CT697" s="13">
        <v>4</v>
      </c>
      <c r="CU697" s="13">
        <v>-0.35</v>
      </c>
      <c r="CV697" s="13">
        <v>1.91</v>
      </c>
      <c r="CW697" s="13">
        <v>2.37</v>
      </c>
      <c r="CX697" s="13">
        <v>7.33</v>
      </c>
      <c r="CY697" s="13">
        <v>2.58</v>
      </c>
      <c r="CZ697" s="13">
        <v>-2.16</v>
      </c>
      <c r="DA697" s="13">
        <v>11.68</v>
      </c>
      <c r="DB697" s="27">
        <v>-0.79</v>
      </c>
      <c r="DC697" s="27">
        <v>6.33</v>
      </c>
      <c r="DD697" s="27">
        <v>-7.12</v>
      </c>
      <c r="DE697" s="27">
        <v>-0.36</v>
      </c>
      <c r="DF697" s="27">
        <v>-11.14</v>
      </c>
      <c r="DG697" s="27">
        <v>-16.97</v>
      </c>
      <c r="DH697" s="27">
        <v>5.82</v>
      </c>
      <c r="DI697" s="27">
        <v>0.28999999999999998</v>
      </c>
      <c r="DJ697" s="1">
        <v>186</v>
      </c>
      <c r="DK697" s="1"/>
      <c r="DL697" s="1"/>
      <c r="DM697" s="1">
        <v>1.5630000000000002</v>
      </c>
      <c r="DN697" s="1">
        <v>0</v>
      </c>
      <c r="DO697" s="1">
        <v>0.67500000000000004</v>
      </c>
      <c r="DP697" s="16">
        <f t="shared" si="252"/>
        <v>5.4446808510638292</v>
      </c>
    </row>
    <row r="698" spans="1:120" x14ac:dyDescent="0.2">
      <c r="A698" s="13">
        <v>10</v>
      </c>
      <c r="B698" s="13" t="s">
        <v>2436</v>
      </c>
      <c r="C698" s="13" t="s">
        <v>768</v>
      </c>
      <c r="D698" s="13" t="s">
        <v>257</v>
      </c>
      <c r="E698" s="13" t="s">
        <v>141</v>
      </c>
      <c r="F698" s="1" t="s">
        <v>142</v>
      </c>
      <c r="G698" s="13">
        <v>73</v>
      </c>
      <c r="H698" s="13">
        <v>190</v>
      </c>
      <c r="I698" s="13" t="s">
        <v>125</v>
      </c>
      <c r="J698" s="13">
        <v>2009</v>
      </c>
      <c r="K698" s="13">
        <v>1</v>
      </c>
      <c r="L698" s="13">
        <v>5</v>
      </c>
      <c r="M698" s="1"/>
      <c r="N698" s="1">
        <v>23</v>
      </c>
      <c r="O698" s="13" t="s">
        <v>1946</v>
      </c>
      <c r="P698" s="13" t="s">
        <v>2437</v>
      </c>
      <c r="Q698" s="1" t="str">
        <f t="shared" si="230"/>
        <v>PHI</v>
      </c>
      <c r="R698" s="13" t="s">
        <v>167</v>
      </c>
      <c r="S698" s="1"/>
      <c r="T698" s="13" t="s">
        <v>146</v>
      </c>
      <c r="U698" s="13">
        <v>82</v>
      </c>
      <c r="V698" s="13">
        <v>18</v>
      </c>
      <c r="W698" s="13">
        <v>29</v>
      </c>
      <c r="X698" s="14">
        <v>21</v>
      </c>
      <c r="Y698" s="13">
        <v>47</v>
      </c>
      <c r="Z698" s="13">
        <v>-5</v>
      </c>
      <c r="AA698" s="1">
        <v>156</v>
      </c>
      <c r="AB698" s="14">
        <v>76</v>
      </c>
      <c r="AC698" s="14">
        <v>67</v>
      </c>
      <c r="AD698" s="15">
        <f t="shared" si="231"/>
        <v>0.11538461538461539</v>
      </c>
      <c r="AE698" s="15">
        <f t="shared" si="232"/>
        <v>6.0200668896321072E-2</v>
      </c>
      <c r="AF698" s="16">
        <v>1400.5666666667</v>
      </c>
      <c r="AG698" s="17">
        <f t="shared" si="233"/>
        <v>17.080081300813415</v>
      </c>
      <c r="AH698" s="29">
        <v>1743</v>
      </c>
      <c r="AI698" s="17">
        <f t="shared" si="234"/>
        <v>21.256097560975611</v>
      </c>
      <c r="AJ698" s="19">
        <f t="shared" si="235"/>
        <v>0.80353796136930578</v>
      </c>
      <c r="AK698" s="20">
        <f>'Even Strength'!AA698+'Power Play'!R698+'Penalty Kill'!L698</f>
        <v>207.90909090909091</v>
      </c>
      <c r="AL698" s="19">
        <f t="shared" si="236"/>
        <v>8.9067844833366188</v>
      </c>
      <c r="AM698" s="15">
        <f>IF(('Even Strength'!BR698+'Power Play'!AK698+'Penalty Kill'!AG698)&gt;0,V698/('Even Strength'!BR698+'Power Play'!AK698+'Penalty Kill'!AG698),0)</f>
        <v>0.24</v>
      </c>
      <c r="AN698" s="15">
        <f>IF(('Even Strength'!BR698+'Power Play'!AK698+'Penalty Kill'!AG698)&gt;0,W698/('Even Strength'!BR698+'Power Play'!AK698+'Penalty Kill'!AG698),0)</f>
        <v>0.38666666666666666</v>
      </c>
      <c r="AO698" s="15">
        <f t="shared" si="237"/>
        <v>0.62666666666666671</v>
      </c>
      <c r="AP698" s="13">
        <v>86</v>
      </c>
      <c r="AQ698" s="13">
        <v>98</v>
      </c>
      <c r="AR698" s="21">
        <f t="shared" si="238"/>
        <v>0.46739130434782611</v>
      </c>
      <c r="AS698" s="22">
        <v>3.6</v>
      </c>
      <c r="AT698" s="13">
        <v>1</v>
      </c>
      <c r="AU698" s="13">
        <v>0</v>
      </c>
      <c r="AV698">
        <v>149</v>
      </c>
      <c r="AW698" s="13">
        <v>199</v>
      </c>
      <c r="AX698" s="13">
        <v>38</v>
      </c>
      <c r="AY698" s="13">
        <v>76</v>
      </c>
      <c r="AZ698" s="13">
        <v>31</v>
      </c>
      <c r="BA698" s="13">
        <v>28</v>
      </c>
      <c r="BB698" s="16">
        <f t="shared" si="239"/>
        <v>6.3831306375989154</v>
      </c>
      <c r="BC698" s="17">
        <f t="shared" si="240"/>
        <v>8.525120784444189</v>
      </c>
      <c r="BD698" s="17">
        <f t="shared" si="241"/>
        <v>1.6279125116024078</v>
      </c>
      <c r="BE698" s="17">
        <f t="shared" si="242"/>
        <v>3.2558250232048156</v>
      </c>
      <c r="BF698" s="17">
        <f t="shared" si="243"/>
        <v>1.3280338910440697</v>
      </c>
      <c r="BG698" s="17">
        <f t="shared" si="244"/>
        <v>1.1995144822333532</v>
      </c>
      <c r="BH698" s="13">
        <v>34</v>
      </c>
      <c r="BI698" s="13">
        <v>12</v>
      </c>
      <c r="BJ698" s="13">
        <v>2</v>
      </c>
      <c r="BK698" s="13">
        <v>0</v>
      </c>
      <c r="BL698" s="13">
        <v>0</v>
      </c>
      <c r="BM698" s="13">
        <v>0</v>
      </c>
      <c r="BN698" s="13">
        <f t="shared" si="245"/>
        <v>273</v>
      </c>
      <c r="BO698" s="16">
        <v>-0.42699999999999999</v>
      </c>
      <c r="BP698" s="13">
        <v>3</v>
      </c>
      <c r="BQ698" s="13">
        <v>0</v>
      </c>
      <c r="BR698" s="23">
        <f t="shared" si="246"/>
        <v>0</v>
      </c>
      <c r="BS698" s="13">
        <v>0</v>
      </c>
      <c r="BT698" s="13">
        <v>1</v>
      </c>
      <c r="BU698" s="13">
        <v>26</v>
      </c>
      <c r="BV698" s="13">
        <v>1</v>
      </c>
      <c r="BW698" s="13">
        <v>0</v>
      </c>
      <c r="BX698" s="13">
        <v>6</v>
      </c>
      <c r="BY698" s="13">
        <v>0</v>
      </c>
      <c r="BZ698" s="13">
        <v>0</v>
      </c>
      <c r="CA698" s="13">
        <v>0</v>
      </c>
      <c r="CB698" s="23">
        <f t="shared" si="247"/>
        <v>0</v>
      </c>
      <c r="CC698" s="16">
        <v>3.3</v>
      </c>
      <c r="CD698" s="16">
        <v>1.3</v>
      </c>
      <c r="CE698" s="16">
        <v>4.5999999999999996</v>
      </c>
      <c r="CF698" s="24">
        <f t="shared" si="248"/>
        <v>5.609756097560975E-2</v>
      </c>
      <c r="CG698" s="24">
        <f t="shared" si="249"/>
        <v>0.19706309350976514</v>
      </c>
      <c r="CH698" s="25">
        <v>5</v>
      </c>
      <c r="CI698" s="16">
        <v>30.9</v>
      </c>
      <c r="CJ698" s="16">
        <v>21.6</v>
      </c>
      <c r="CK698" s="16">
        <v>0.2</v>
      </c>
      <c r="CL698" s="16">
        <v>5.3</v>
      </c>
      <c r="CM698" s="16">
        <v>1.3</v>
      </c>
      <c r="CN698" s="16">
        <v>-0.8</v>
      </c>
      <c r="CO698" s="16">
        <v>5.8</v>
      </c>
      <c r="CP698" s="26">
        <f t="shared" si="250"/>
        <v>7.0731707317073164E-2</v>
      </c>
      <c r="CQ698" s="26">
        <f t="shared" si="251"/>
        <v>0.24847085703405172</v>
      </c>
      <c r="CR698" s="13">
        <v>2</v>
      </c>
      <c r="CS698" s="13">
        <v>0</v>
      </c>
      <c r="CT698" s="13">
        <v>2</v>
      </c>
      <c r="CU698" s="13">
        <v>0.02</v>
      </c>
      <c r="CV698" s="13">
        <v>-0.47</v>
      </c>
      <c r="CW698" s="13">
        <v>2.12</v>
      </c>
      <c r="CX698" s="13">
        <v>8.1199999999999992</v>
      </c>
      <c r="CY698" s="13">
        <v>-2.19</v>
      </c>
      <c r="CZ698" s="13">
        <v>-3.62</v>
      </c>
      <c r="DA698" s="13">
        <v>3.98</v>
      </c>
      <c r="DB698" s="27">
        <v>-3</v>
      </c>
      <c r="DC698" s="27">
        <v>34.64</v>
      </c>
      <c r="DD698" s="27">
        <v>-37.64</v>
      </c>
      <c r="DE698" s="27">
        <v>-2.09</v>
      </c>
      <c r="DF698" s="27">
        <v>-16.170000000000002</v>
      </c>
      <c r="DG698" s="27">
        <v>33.049999999999997</v>
      </c>
      <c r="DH698" s="27">
        <v>-49.22</v>
      </c>
      <c r="DI698" s="27">
        <v>-2.73</v>
      </c>
      <c r="DJ698" s="1">
        <v>186</v>
      </c>
      <c r="DK698" s="1"/>
      <c r="DL698" s="1"/>
      <c r="DM698" s="1">
        <v>2.5</v>
      </c>
      <c r="DN698" s="1">
        <v>0</v>
      </c>
      <c r="DO698" s="1">
        <v>0</v>
      </c>
      <c r="DP698" s="16">
        <f t="shared" si="252"/>
        <v>1.6510638297872342</v>
      </c>
    </row>
    <row r="699" spans="1:120" x14ac:dyDescent="0.2">
      <c r="A699" s="13">
        <v>22</v>
      </c>
      <c r="B699" s="13" t="s">
        <v>2438</v>
      </c>
      <c r="C699" s="13" t="s">
        <v>768</v>
      </c>
      <c r="D699" s="13" t="s">
        <v>257</v>
      </c>
      <c r="E699" s="13" t="s">
        <v>141</v>
      </c>
      <c r="F699" s="1" t="s">
        <v>142</v>
      </c>
      <c r="G699" s="13">
        <v>74</v>
      </c>
      <c r="H699" s="13">
        <v>229</v>
      </c>
      <c r="I699" s="13" t="s">
        <v>150</v>
      </c>
      <c r="J699" s="13">
        <v>2008</v>
      </c>
      <c r="K699" s="13">
        <v>1</v>
      </c>
      <c r="L699" s="13">
        <v>5</v>
      </c>
      <c r="M699" s="1"/>
      <c r="N699" s="1">
        <v>25</v>
      </c>
      <c r="O699" s="13" t="s">
        <v>143</v>
      </c>
      <c r="P699" s="13" t="s">
        <v>2437</v>
      </c>
      <c r="Q699" s="1" t="str">
        <f t="shared" si="230"/>
        <v>PHI</v>
      </c>
      <c r="R699" s="13" t="s">
        <v>167</v>
      </c>
      <c r="S699" s="1"/>
      <c r="T699" s="13" t="s">
        <v>173</v>
      </c>
      <c r="U699" s="13">
        <v>58</v>
      </c>
      <c r="V699" s="13">
        <v>3</v>
      </c>
      <c r="W699" s="13">
        <v>11</v>
      </c>
      <c r="X699" s="14">
        <v>5</v>
      </c>
      <c r="Y699" s="13">
        <v>14</v>
      </c>
      <c r="Z699" s="13">
        <v>-2</v>
      </c>
      <c r="AA699" s="1">
        <v>67</v>
      </c>
      <c r="AB699" s="14">
        <v>21</v>
      </c>
      <c r="AC699" s="14">
        <v>66</v>
      </c>
      <c r="AD699" s="15">
        <f t="shared" si="231"/>
        <v>4.4776119402985072E-2</v>
      </c>
      <c r="AE699" s="15">
        <f t="shared" si="232"/>
        <v>1.948051948051948E-2</v>
      </c>
      <c r="AF699" s="16">
        <v>1048.05</v>
      </c>
      <c r="AG699" s="17">
        <f t="shared" si="233"/>
        <v>18.069827586206895</v>
      </c>
      <c r="AH699" s="29">
        <v>1493</v>
      </c>
      <c r="AI699" s="17">
        <f t="shared" si="234"/>
        <v>25.741379310344829</v>
      </c>
      <c r="AJ699" s="19">
        <f t="shared" si="235"/>
        <v>0.70197588747488271</v>
      </c>
      <c r="AK699" s="20">
        <f>'Even Strength'!AA699+'Power Play'!R699+'Penalty Kill'!L699</f>
        <v>63.235294117647058</v>
      </c>
      <c r="AL699" s="19">
        <f t="shared" si="236"/>
        <v>3.620168548312412</v>
      </c>
      <c r="AM699" s="15">
        <f>IF(('Even Strength'!BR699+'Power Play'!AK699+'Penalty Kill'!AG699)&gt;0,V699/('Even Strength'!BR699+'Power Play'!AK699+'Penalty Kill'!AG699),0)</f>
        <v>8.8235294117647065E-2</v>
      </c>
      <c r="AN699" s="15">
        <f>IF(('Even Strength'!BR699+'Power Play'!AK699+'Penalty Kill'!AG699)&gt;0,W699/('Even Strength'!BR699+'Power Play'!AK699+'Penalty Kill'!AG699),0)</f>
        <v>0.3235294117647059</v>
      </c>
      <c r="AO699" s="15">
        <f t="shared" si="237"/>
        <v>0.41176470588235298</v>
      </c>
      <c r="AP699" s="13">
        <v>0</v>
      </c>
      <c r="AQ699" s="13">
        <v>0</v>
      </c>
      <c r="AR699" s="21">
        <f t="shared" si="238"/>
        <v>0</v>
      </c>
      <c r="AS699" s="22">
        <v>0</v>
      </c>
      <c r="AT699" s="1"/>
      <c r="AU699" s="1"/>
      <c r="AV699">
        <v>128</v>
      </c>
      <c r="AW699" s="13">
        <v>194</v>
      </c>
      <c r="AX699" s="13">
        <v>89</v>
      </c>
      <c r="AY699" s="13">
        <v>21</v>
      </c>
      <c r="AZ699" s="13">
        <v>39</v>
      </c>
      <c r="BA699" s="13">
        <v>7</v>
      </c>
      <c r="BB699" s="16">
        <f t="shared" si="239"/>
        <v>7.3278946615142404</v>
      </c>
      <c r="BC699" s="17">
        <f t="shared" si="240"/>
        <v>11.106340346357522</v>
      </c>
      <c r="BD699" s="17">
        <f t="shared" si="241"/>
        <v>5.0951767568341211</v>
      </c>
      <c r="BE699" s="17">
        <f t="shared" si="242"/>
        <v>1.2022327179046801</v>
      </c>
      <c r="BF699" s="17">
        <f t="shared" si="243"/>
        <v>2.2327179046801202</v>
      </c>
      <c r="BG699" s="17">
        <f t="shared" si="244"/>
        <v>0.40074423930156006</v>
      </c>
      <c r="BH699" s="13">
        <v>18</v>
      </c>
      <c r="BI699" s="13">
        <v>4</v>
      </c>
      <c r="BJ699" s="13">
        <v>2</v>
      </c>
      <c r="BK699" s="13">
        <v>0</v>
      </c>
      <c r="BL699" s="13">
        <v>0</v>
      </c>
      <c r="BM699" s="13">
        <v>0</v>
      </c>
      <c r="BN699" s="13">
        <f t="shared" si="245"/>
        <v>303</v>
      </c>
      <c r="BO699" s="16">
        <v>3.95</v>
      </c>
      <c r="BP699" s="1"/>
      <c r="BQ699" s="1"/>
      <c r="BR699" s="23" t="str">
        <f t="shared" si="246"/>
        <v xml:space="preserve"> </v>
      </c>
      <c r="BS699" s="1"/>
      <c r="BT699" s="13">
        <v>2</v>
      </c>
      <c r="BU699" s="13">
        <v>18</v>
      </c>
      <c r="BV699" s="13">
        <v>0</v>
      </c>
      <c r="BW699" s="13">
        <v>0</v>
      </c>
      <c r="BX699" s="13">
        <v>0</v>
      </c>
      <c r="BY699" s="13">
        <v>0</v>
      </c>
      <c r="BZ699" s="13">
        <v>0</v>
      </c>
      <c r="CA699" s="13">
        <v>0</v>
      </c>
      <c r="CB699" s="23">
        <f t="shared" si="247"/>
        <v>0</v>
      </c>
      <c r="CC699" s="16">
        <v>0.60000000000000009</v>
      </c>
      <c r="CD699" s="16">
        <v>2</v>
      </c>
      <c r="CE699" s="16">
        <v>2.5</v>
      </c>
      <c r="CF699" s="24">
        <f t="shared" si="248"/>
        <v>4.3103448275862072E-2</v>
      </c>
      <c r="CG699" s="24">
        <f t="shared" si="249"/>
        <v>0.1431229426077</v>
      </c>
      <c r="CH699" s="25">
        <v>4</v>
      </c>
      <c r="CI699" s="16">
        <v>19.5</v>
      </c>
      <c r="CJ699" s="16">
        <v>26.9</v>
      </c>
      <c r="CK699" s="16">
        <v>-1.4</v>
      </c>
      <c r="CL699" s="16">
        <v>0.7</v>
      </c>
      <c r="CM699" s="16">
        <v>2.9</v>
      </c>
      <c r="CN699" s="16">
        <v>0</v>
      </c>
      <c r="CO699" s="16">
        <v>3.6</v>
      </c>
      <c r="CP699" s="26">
        <f t="shared" si="250"/>
        <v>6.2068965517241378E-2</v>
      </c>
      <c r="CQ699" s="26">
        <f t="shared" si="251"/>
        <v>0.20609703735508803</v>
      </c>
      <c r="CR699" s="13">
        <v>0</v>
      </c>
      <c r="CS699" s="13">
        <v>0</v>
      </c>
      <c r="CT699" s="13">
        <v>0</v>
      </c>
      <c r="CU699" s="13">
        <v>0</v>
      </c>
      <c r="CV699" s="13">
        <v>-0.66</v>
      </c>
      <c r="CW699" s="13">
        <v>1.62</v>
      </c>
      <c r="CX699" s="13">
        <v>-0.72</v>
      </c>
      <c r="CY699" s="13">
        <v>0.77</v>
      </c>
      <c r="CZ699" s="13">
        <v>0.31</v>
      </c>
      <c r="DA699" s="13">
        <v>1.32</v>
      </c>
      <c r="DB699" s="27">
        <v>39.409999999999997</v>
      </c>
      <c r="DC699" s="27">
        <v>3.41</v>
      </c>
      <c r="DD699" s="27">
        <v>36</v>
      </c>
      <c r="DE699" s="27">
        <v>2.4</v>
      </c>
      <c r="DF699" s="27">
        <v>15.64</v>
      </c>
      <c r="DG699" s="27">
        <v>-1.53</v>
      </c>
      <c r="DH699" s="27">
        <v>17.170000000000002</v>
      </c>
      <c r="DI699" s="27">
        <v>1.1400000000000001</v>
      </c>
      <c r="DJ699" s="1">
        <v>186</v>
      </c>
      <c r="DK699" s="28">
        <v>13</v>
      </c>
      <c r="DL699" s="28" t="s">
        <v>2439</v>
      </c>
      <c r="DM699" s="1">
        <v>3.6</v>
      </c>
      <c r="DN699" s="1">
        <v>0.39500000000000002</v>
      </c>
      <c r="DO699" s="1">
        <v>0</v>
      </c>
      <c r="DP699" s="16">
        <f t="shared" si="252"/>
        <v>-2.8893617021276587</v>
      </c>
    </row>
    <row r="700" spans="1:120" x14ac:dyDescent="0.2">
      <c r="A700" s="13">
        <v>45</v>
      </c>
      <c r="B700" s="13" t="s">
        <v>2440</v>
      </c>
      <c r="C700" s="13" t="s">
        <v>2441</v>
      </c>
      <c r="D700" s="13" t="s">
        <v>1564</v>
      </c>
      <c r="E700" s="13" t="s">
        <v>123</v>
      </c>
      <c r="F700" s="1" t="s">
        <v>124</v>
      </c>
      <c r="G700" s="13">
        <v>74</v>
      </c>
      <c r="H700" s="13">
        <v>182</v>
      </c>
      <c r="I700" s="13" t="s">
        <v>125</v>
      </c>
      <c r="J700" s="1"/>
      <c r="K700" s="1"/>
      <c r="L700" s="1"/>
      <c r="M700" s="13" t="s">
        <v>159</v>
      </c>
      <c r="N700" s="1">
        <v>26</v>
      </c>
      <c r="O700" s="13" t="s">
        <v>2442</v>
      </c>
      <c r="P700" s="13" t="s">
        <v>2443</v>
      </c>
      <c r="Q700" s="1" t="str">
        <f t="shared" si="230"/>
        <v>WSH</v>
      </c>
      <c r="R700" s="13" t="s">
        <v>190</v>
      </c>
      <c r="S700" s="1"/>
      <c r="T700" s="13" t="s">
        <v>173</v>
      </c>
      <c r="U700" s="13">
        <v>4</v>
      </c>
      <c r="V700" s="13">
        <v>0</v>
      </c>
      <c r="W700" s="13">
        <v>0</v>
      </c>
      <c r="X700" s="14">
        <v>0</v>
      </c>
      <c r="Y700" s="13">
        <v>0</v>
      </c>
      <c r="Z700" s="13">
        <v>1</v>
      </c>
      <c r="AA700" s="1">
        <v>2</v>
      </c>
      <c r="AB700" s="14">
        <v>2</v>
      </c>
      <c r="AC700" s="14">
        <v>3</v>
      </c>
      <c r="AD700" s="15">
        <f t="shared" si="231"/>
        <v>0</v>
      </c>
      <c r="AE700" s="15">
        <f t="shared" si="232"/>
        <v>0</v>
      </c>
      <c r="AF700" s="16">
        <v>45.5</v>
      </c>
      <c r="AG700" s="17">
        <f t="shared" si="233"/>
        <v>11.375</v>
      </c>
      <c r="AH700" s="29">
        <v>65</v>
      </c>
      <c r="AI700" s="17">
        <f t="shared" si="234"/>
        <v>16.25</v>
      </c>
      <c r="AJ700" s="19">
        <f t="shared" si="235"/>
        <v>0.7</v>
      </c>
      <c r="AK700" s="20">
        <f>'Even Strength'!AA700+'Power Play'!R700+'Penalty Kill'!L700</f>
        <v>0</v>
      </c>
      <c r="AL700" s="19">
        <f t="shared" si="236"/>
        <v>0</v>
      </c>
      <c r="AM700" s="15">
        <f>IF(('Even Strength'!BR700+'Power Play'!AK700+'Penalty Kill'!AG700)&gt;0,V700/('Even Strength'!BR700+'Power Play'!AK700+'Penalty Kill'!AG700),0)</f>
        <v>0</v>
      </c>
      <c r="AN700" s="15">
        <f>IF(('Even Strength'!BR700+'Power Play'!AK700+'Penalty Kill'!AG700)&gt;0,W700/('Even Strength'!BR700+'Power Play'!AK700+'Penalty Kill'!AG700),0)</f>
        <v>0</v>
      </c>
      <c r="AO700" s="15">
        <f t="shared" si="237"/>
        <v>0</v>
      </c>
      <c r="AP700" s="13">
        <v>0</v>
      </c>
      <c r="AQ700" s="13">
        <v>0</v>
      </c>
      <c r="AR700" s="21">
        <f t="shared" si="238"/>
        <v>0</v>
      </c>
      <c r="AS700" s="22">
        <v>0</v>
      </c>
      <c r="AT700" s="1"/>
      <c r="AU700" s="1"/>
      <c r="AV700">
        <v>4</v>
      </c>
      <c r="AW700" s="13">
        <v>4</v>
      </c>
      <c r="AX700" s="13">
        <v>2</v>
      </c>
      <c r="AY700" s="13">
        <v>2</v>
      </c>
      <c r="AZ700" s="13">
        <v>0</v>
      </c>
      <c r="BA700" s="13">
        <v>0</v>
      </c>
      <c r="BB700" s="16">
        <f t="shared" si="239"/>
        <v>5.2747252747252755</v>
      </c>
      <c r="BC700" s="17">
        <f t="shared" si="240"/>
        <v>5.2747252747252755</v>
      </c>
      <c r="BD700" s="17">
        <f t="shared" si="241"/>
        <v>2.6373626373626378</v>
      </c>
      <c r="BE700" s="17">
        <f t="shared" si="242"/>
        <v>2.6373626373626378</v>
      </c>
      <c r="BF700" s="17">
        <f t="shared" si="243"/>
        <v>0</v>
      </c>
      <c r="BG700" s="17">
        <f t="shared" si="244"/>
        <v>0</v>
      </c>
      <c r="BH700" s="13">
        <v>4</v>
      </c>
      <c r="BI700" s="13">
        <v>2</v>
      </c>
      <c r="BJ700" s="13">
        <v>0</v>
      </c>
      <c r="BK700" s="13">
        <v>0</v>
      </c>
      <c r="BL700" s="13">
        <v>0</v>
      </c>
      <c r="BM700" s="13">
        <v>0</v>
      </c>
      <c r="BN700" s="13">
        <f t="shared" si="245"/>
        <v>10</v>
      </c>
      <c r="BO700" s="16">
        <v>-1.782</v>
      </c>
      <c r="BP700" s="1"/>
      <c r="BQ700" s="1"/>
      <c r="BR700" s="23" t="str">
        <f t="shared" si="246"/>
        <v xml:space="preserve"> </v>
      </c>
      <c r="BS700" s="1"/>
      <c r="BT700" s="13">
        <v>0</v>
      </c>
      <c r="BU700" s="13">
        <v>1</v>
      </c>
      <c r="BV700" s="13">
        <v>0</v>
      </c>
      <c r="BW700" s="13">
        <v>0</v>
      </c>
      <c r="BX700" s="13">
        <v>0</v>
      </c>
      <c r="BY700" s="13">
        <v>0</v>
      </c>
      <c r="BZ700" s="13">
        <v>0</v>
      </c>
      <c r="CA700" s="13">
        <v>0</v>
      </c>
      <c r="CB700" s="23">
        <f t="shared" si="247"/>
        <v>0</v>
      </c>
      <c r="CC700" s="16">
        <v>-0.1</v>
      </c>
      <c r="CD700" s="16">
        <v>0.2</v>
      </c>
      <c r="CE700" s="16">
        <v>0.1</v>
      </c>
      <c r="CF700" s="24">
        <f t="shared" si="248"/>
        <v>2.5000000000000001E-2</v>
      </c>
      <c r="CG700" s="24">
        <f t="shared" si="249"/>
        <v>0.13186813186813187</v>
      </c>
      <c r="CH700" s="25">
        <v>1</v>
      </c>
      <c r="CI700" s="16">
        <v>0.9</v>
      </c>
      <c r="CJ700" s="16">
        <v>1</v>
      </c>
      <c r="CK700" s="16">
        <v>0.8</v>
      </c>
      <c r="CL700" s="16">
        <v>-0.2</v>
      </c>
      <c r="CM700" s="16">
        <v>0.2</v>
      </c>
      <c r="CN700" s="16">
        <v>0</v>
      </c>
      <c r="CO700" s="16">
        <v>0</v>
      </c>
      <c r="CP700" s="26">
        <f t="shared" si="250"/>
        <v>0</v>
      </c>
      <c r="CQ700" s="26">
        <f t="shared" si="251"/>
        <v>0</v>
      </c>
      <c r="CR700" s="13">
        <v>0</v>
      </c>
      <c r="CS700" s="13">
        <v>0</v>
      </c>
      <c r="CT700" s="13">
        <v>0</v>
      </c>
      <c r="CU700" s="13">
        <v>0</v>
      </c>
      <c r="CV700" s="13">
        <v>-0.06</v>
      </c>
      <c r="CW700" s="13">
        <v>-0.25</v>
      </c>
      <c r="CX700" s="13">
        <v>0</v>
      </c>
      <c r="CY700" s="13">
        <v>0</v>
      </c>
      <c r="CZ700" s="13">
        <v>-0.1</v>
      </c>
      <c r="DA700" s="13">
        <v>-0.41</v>
      </c>
      <c r="DB700" s="27">
        <v>2.4500000000000002</v>
      </c>
      <c r="DC700" s="27">
        <v>-12.72</v>
      </c>
      <c r="DD700" s="27">
        <v>15.17</v>
      </c>
      <c r="DE700" s="27">
        <v>20.72</v>
      </c>
      <c r="DF700" s="27">
        <v>-1.07</v>
      </c>
      <c r="DG700" s="27">
        <v>-10.18</v>
      </c>
      <c r="DH700" s="27">
        <v>9.1</v>
      </c>
      <c r="DI700" s="27">
        <v>12.43</v>
      </c>
      <c r="DJ700" s="1">
        <v>20</v>
      </c>
      <c r="DK700" s="1"/>
      <c r="DL700" s="1"/>
      <c r="DM700" s="1">
        <v>6.7000000000000004E-2</v>
      </c>
      <c r="DN700" s="1">
        <v>0</v>
      </c>
      <c r="DO700" s="1">
        <v>0</v>
      </c>
      <c r="DP700" s="16">
        <f t="shared" si="252"/>
        <v>-1.672386181651796E-2</v>
      </c>
    </row>
    <row r="701" spans="1:120" ht="25.5" x14ac:dyDescent="0.2">
      <c r="A701" s="13">
        <v>3</v>
      </c>
      <c r="B701" s="13" t="s">
        <v>2444</v>
      </c>
      <c r="C701" s="13" t="s">
        <v>521</v>
      </c>
      <c r="D701" s="13" t="s">
        <v>325</v>
      </c>
      <c r="E701" s="13" t="s">
        <v>141</v>
      </c>
      <c r="F701" s="1" t="s">
        <v>142</v>
      </c>
      <c r="G701" s="13">
        <v>73</v>
      </c>
      <c r="H701" s="13">
        <v>190</v>
      </c>
      <c r="I701" s="13" t="s">
        <v>125</v>
      </c>
      <c r="J701" s="1"/>
      <c r="K701" s="1"/>
      <c r="L701" s="1"/>
      <c r="M701" s="1"/>
      <c r="N701" s="1">
        <v>27</v>
      </c>
      <c r="O701" s="13" t="s">
        <v>262</v>
      </c>
      <c r="P701" s="13" t="s">
        <v>2445</v>
      </c>
      <c r="Q701" s="1" t="str">
        <f t="shared" si="230"/>
        <v>CGY</v>
      </c>
      <c r="R701" s="13" t="s">
        <v>2446</v>
      </c>
      <c r="S701" s="1">
        <v>20</v>
      </c>
      <c r="T701" s="13" t="s">
        <v>173</v>
      </c>
      <c r="U701" s="13">
        <v>44</v>
      </c>
      <c r="V701" s="13">
        <v>1</v>
      </c>
      <c r="W701" s="13">
        <v>3</v>
      </c>
      <c r="X701" s="14">
        <v>0</v>
      </c>
      <c r="Y701" s="13">
        <v>4</v>
      </c>
      <c r="Z701" s="13">
        <v>1</v>
      </c>
      <c r="AA701" s="1">
        <v>45</v>
      </c>
      <c r="AB701" s="14">
        <v>11</v>
      </c>
      <c r="AC701" s="14">
        <v>41</v>
      </c>
      <c r="AD701" s="15">
        <f t="shared" si="231"/>
        <v>2.2222222222222223E-2</v>
      </c>
      <c r="AE701" s="15">
        <f t="shared" si="232"/>
        <v>1.0309278350515464E-2</v>
      </c>
      <c r="AF701" s="16">
        <v>674.56666666670003</v>
      </c>
      <c r="AG701" s="17">
        <f t="shared" si="233"/>
        <v>15.331060606061364</v>
      </c>
      <c r="AH701" s="29">
        <v>948</v>
      </c>
      <c r="AI701" s="17">
        <f t="shared" si="234"/>
        <v>21.545454545454547</v>
      </c>
      <c r="AJ701" s="19">
        <f t="shared" si="235"/>
        <v>0.71156821378343882</v>
      </c>
      <c r="AK701" s="20">
        <f>'Even Strength'!AA701+'Power Play'!R701+'Penalty Kill'!L701</f>
        <v>0</v>
      </c>
      <c r="AL701" s="19">
        <f t="shared" si="236"/>
        <v>0</v>
      </c>
      <c r="AM701" s="15">
        <f>IF(('Even Strength'!BR701+'Power Play'!AK701+'Penalty Kill'!AG701)&gt;0,V701/('Even Strength'!BR701+'Power Play'!AK701+'Penalty Kill'!AG701),0)</f>
        <v>3.5714285714285712E-2</v>
      </c>
      <c r="AN701" s="15">
        <f>IF(('Even Strength'!BR701+'Power Play'!AK701+'Penalty Kill'!AG701)&gt;0,W701/('Even Strength'!BR701+'Power Play'!AK701+'Penalty Kill'!AG701),0)</f>
        <v>0.10714285714285714</v>
      </c>
      <c r="AO701" s="15">
        <f t="shared" si="237"/>
        <v>0.14285714285714285</v>
      </c>
      <c r="AP701" s="13">
        <v>0</v>
      </c>
      <c r="AQ701" s="13">
        <v>0</v>
      </c>
      <c r="AR701" s="21">
        <f t="shared" si="238"/>
        <v>0</v>
      </c>
      <c r="AS701" s="22">
        <v>0</v>
      </c>
      <c r="AT701" s="1"/>
      <c r="AU701" s="1"/>
      <c r="AV701">
        <v>64</v>
      </c>
      <c r="AW701" s="13">
        <v>45</v>
      </c>
      <c r="AX701" s="13">
        <v>84</v>
      </c>
      <c r="AY701" s="13">
        <v>11</v>
      </c>
      <c r="AZ701" s="13">
        <v>19</v>
      </c>
      <c r="BA701" s="13">
        <v>6</v>
      </c>
      <c r="BB701" s="16">
        <f t="shared" si="239"/>
        <v>5.6925433611698519</v>
      </c>
      <c r="BC701" s="17">
        <f t="shared" si="240"/>
        <v>4.0025695508225523</v>
      </c>
      <c r="BD701" s="17">
        <f t="shared" si="241"/>
        <v>7.4714631615354312</v>
      </c>
      <c r="BE701" s="17">
        <f t="shared" si="242"/>
        <v>0.97840589020106838</v>
      </c>
      <c r="BF701" s="17">
        <f t="shared" si="243"/>
        <v>1.6899738103472999</v>
      </c>
      <c r="BG701" s="17">
        <f t="shared" si="244"/>
        <v>0.53367594010967367</v>
      </c>
      <c r="BH701" s="13">
        <v>12</v>
      </c>
      <c r="BI701" s="13">
        <v>6</v>
      </c>
      <c r="BJ701" s="13">
        <v>0</v>
      </c>
      <c r="BK701" s="13">
        <v>0</v>
      </c>
      <c r="BL701" s="13">
        <v>0</v>
      </c>
      <c r="BM701" s="13">
        <v>0</v>
      </c>
      <c r="BN701" s="13">
        <f t="shared" si="245"/>
        <v>141</v>
      </c>
      <c r="BO701" s="16">
        <v>-1.1870000000000001</v>
      </c>
      <c r="BP701" s="13">
        <v>2</v>
      </c>
      <c r="BQ701" s="13">
        <v>1</v>
      </c>
      <c r="BR701" s="23">
        <f t="shared" si="246"/>
        <v>0.5</v>
      </c>
      <c r="BS701" s="13">
        <v>1</v>
      </c>
      <c r="BT701" s="13">
        <v>0</v>
      </c>
      <c r="BU701" s="13">
        <v>10</v>
      </c>
      <c r="BV701" s="13">
        <v>0</v>
      </c>
      <c r="BW701" s="13">
        <v>0</v>
      </c>
      <c r="BX701" s="13">
        <v>0</v>
      </c>
      <c r="BY701" s="13">
        <v>0</v>
      </c>
      <c r="BZ701" s="13">
        <v>0</v>
      </c>
      <c r="CA701" s="13">
        <v>0</v>
      </c>
      <c r="CB701" s="23">
        <f t="shared" si="247"/>
        <v>0</v>
      </c>
      <c r="CC701" s="16">
        <v>-0.30000000000000004</v>
      </c>
      <c r="CD701" s="16">
        <v>1.7000000000000002</v>
      </c>
      <c r="CE701" s="16">
        <v>1.4</v>
      </c>
      <c r="CF701" s="24">
        <f t="shared" si="248"/>
        <v>3.1818181818181815E-2</v>
      </c>
      <c r="CG701" s="24">
        <f t="shared" si="249"/>
        <v>0.12452438602559052</v>
      </c>
      <c r="CH701" s="25">
        <v>1</v>
      </c>
      <c r="CI701" s="16">
        <v>13.2</v>
      </c>
      <c r="CJ701" s="16">
        <v>15</v>
      </c>
      <c r="CK701" s="16">
        <v>6.8</v>
      </c>
      <c r="CL701" s="16">
        <v>-1.6</v>
      </c>
      <c r="CM701" s="16">
        <v>2</v>
      </c>
      <c r="CN701" s="16">
        <v>0.4</v>
      </c>
      <c r="CO701" s="16">
        <v>0.7</v>
      </c>
      <c r="CP701" s="26">
        <f t="shared" si="250"/>
        <v>1.5909090909090907E-2</v>
      </c>
      <c r="CQ701" s="26">
        <f t="shared" si="251"/>
        <v>6.2262193012795258E-2</v>
      </c>
      <c r="CR701" s="13">
        <v>0</v>
      </c>
      <c r="CS701" s="13">
        <v>0</v>
      </c>
      <c r="CT701" s="13">
        <v>0</v>
      </c>
      <c r="CU701" s="13">
        <v>0</v>
      </c>
      <c r="CV701" s="13">
        <v>-0.69</v>
      </c>
      <c r="CW701" s="13">
        <v>0.49</v>
      </c>
      <c r="CX701" s="13">
        <v>1.62</v>
      </c>
      <c r="CY701" s="13">
        <v>-0.19</v>
      </c>
      <c r="CZ701" s="13">
        <v>-0.54</v>
      </c>
      <c r="DA701" s="13">
        <v>0.69</v>
      </c>
      <c r="DB701" s="27">
        <v>78.61</v>
      </c>
      <c r="DC701" s="27">
        <v>-5.9</v>
      </c>
      <c r="DD701" s="27">
        <v>84.5</v>
      </c>
      <c r="DE701" s="27">
        <v>4.46</v>
      </c>
      <c r="DF701" s="27">
        <v>59.5</v>
      </c>
      <c r="DG701" s="27">
        <v>-8.9600000000000009</v>
      </c>
      <c r="DH701" s="27">
        <v>68.45</v>
      </c>
      <c r="DI701" s="27">
        <v>1.99</v>
      </c>
      <c r="DJ701" s="1">
        <v>178</v>
      </c>
      <c r="DK701" s="1"/>
      <c r="DL701" s="1"/>
      <c r="DM701" s="1">
        <v>1.1360000000000001</v>
      </c>
      <c r="DN701" s="1">
        <v>0</v>
      </c>
      <c r="DO701" s="1">
        <v>0</v>
      </c>
      <c r="DP701" s="16">
        <f t="shared" si="252"/>
        <v>-0.59714024250743569</v>
      </c>
    </row>
    <row r="702" spans="1:120" x14ac:dyDescent="0.2">
      <c r="A702" s="13">
        <v>88</v>
      </c>
      <c r="B702" s="13" t="s">
        <v>2447</v>
      </c>
      <c r="C702" s="13" t="s">
        <v>2448</v>
      </c>
      <c r="D702" s="13" t="s">
        <v>133</v>
      </c>
      <c r="E702" s="13" t="s">
        <v>123</v>
      </c>
      <c r="F702" s="1" t="s">
        <v>124</v>
      </c>
      <c r="G702" s="13">
        <v>72</v>
      </c>
      <c r="H702" s="13">
        <v>194</v>
      </c>
      <c r="I702" s="13" t="s">
        <v>125</v>
      </c>
      <c r="J702" s="1"/>
      <c r="K702" s="1"/>
      <c r="L702" s="1"/>
      <c r="M702" s="1"/>
      <c r="N702" s="1">
        <v>23</v>
      </c>
      <c r="O702" s="13" t="s">
        <v>1348</v>
      </c>
      <c r="P702" s="13" t="s">
        <v>2449</v>
      </c>
      <c r="Q702" s="1" t="str">
        <f t="shared" si="230"/>
        <v>WSH</v>
      </c>
      <c r="R702" s="13" t="s">
        <v>190</v>
      </c>
      <c r="S702" s="1"/>
      <c r="T702" s="13" t="s">
        <v>173</v>
      </c>
      <c r="U702" s="13">
        <v>39</v>
      </c>
      <c r="V702" s="13">
        <v>1</v>
      </c>
      <c r="W702" s="13">
        <v>3</v>
      </c>
      <c r="X702" s="14">
        <v>0</v>
      </c>
      <c r="Y702" s="13">
        <v>4</v>
      </c>
      <c r="Z702" s="13">
        <v>-2</v>
      </c>
      <c r="AA702" s="1">
        <v>40</v>
      </c>
      <c r="AB702" s="14">
        <v>14</v>
      </c>
      <c r="AC702" s="14">
        <v>33</v>
      </c>
      <c r="AD702" s="15">
        <f t="shared" si="231"/>
        <v>2.5000000000000001E-2</v>
      </c>
      <c r="AE702" s="15">
        <f t="shared" si="232"/>
        <v>1.1494252873563218E-2</v>
      </c>
      <c r="AF702" s="16">
        <v>541.56666666670003</v>
      </c>
      <c r="AG702" s="17">
        <f t="shared" si="233"/>
        <v>13.886324786325641</v>
      </c>
      <c r="AH702" s="29">
        <v>711</v>
      </c>
      <c r="AI702" s="17">
        <f t="shared" si="234"/>
        <v>18.23076923076923</v>
      </c>
      <c r="AJ702" s="19">
        <f t="shared" si="235"/>
        <v>0.76169714017819978</v>
      </c>
      <c r="AK702" s="20">
        <f>'Even Strength'!AA702+'Power Play'!R702+'Penalty Kill'!L702</f>
        <v>0</v>
      </c>
      <c r="AL702" s="19">
        <f t="shared" si="236"/>
        <v>0</v>
      </c>
      <c r="AM702" s="15">
        <f>IF(('Even Strength'!BR702+'Power Play'!AK702+'Penalty Kill'!AG702)&gt;0,V702/('Even Strength'!BR702+'Power Play'!AK702+'Penalty Kill'!AG702),0)</f>
        <v>5.5555555555555552E-2</v>
      </c>
      <c r="AN702" s="15">
        <f>IF(('Even Strength'!BR702+'Power Play'!AK702+'Penalty Kill'!AG702)&gt;0,W702/('Even Strength'!BR702+'Power Play'!AK702+'Penalty Kill'!AG702),0)</f>
        <v>0.16666666666666666</v>
      </c>
      <c r="AO702" s="15">
        <f t="shared" si="237"/>
        <v>0.22222222222222221</v>
      </c>
      <c r="AP702" s="13">
        <v>0</v>
      </c>
      <c r="AQ702" s="13">
        <v>0</v>
      </c>
      <c r="AR702" s="21">
        <f t="shared" si="238"/>
        <v>0</v>
      </c>
      <c r="AS702" s="22">
        <v>0</v>
      </c>
      <c r="AT702" s="1"/>
      <c r="AU702" s="1"/>
      <c r="AV702">
        <v>54</v>
      </c>
      <c r="AW702" s="13">
        <v>34</v>
      </c>
      <c r="AX702" s="13">
        <v>33</v>
      </c>
      <c r="AY702" s="13">
        <v>14</v>
      </c>
      <c r="AZ702" s="13">
        <v>13</v>
      </c>
      <c r="BA702" s="13">
        <v>11</v>
      </c>
      <c r="BB702" s="16">
        <f t="shared" si="239"/>
        <v>5.982642949467226</v>
      </c>
      <c r="BC702" s="17">
        <f t="shared" si="240"/>
        <v>3.7668492644793643</v>
      </c>
      <c r="BD702" s="17">
        <f t="shared" si="241"/>
        <v>3.6560595802299711</v>
      </c>
      <c r="BE702" s="17">
        <f t="shared" si="242"/>
        <v>1.5510555794915031</v>
      </c>
      <c r="BF702" s="17">
        <f t="shared" si="243"/>
        <v>1.4402658952421099</v>
      </c>
      <c r="BG702" s="17">
        <f t="shared" si="244"/>
        <v>1.2186865267433238</v>
      </c>
      <c r="BH702" s="13">
        <v>10</v>
      </c>
      <c r="BI702" s="13">
        <v>5</v>
      </c>
      <c r="BJ702" s="13">
        <v>0</v>
      </c>
      <c r="BK702" s="13">
        <v>0</v>
      </c>
      <c r="BL702" s="13">
        <v>0</v>
      </c>
      <c r="BM702" s="13">
        <v>0</v>
      </c>
      <c r="BN702" s="13">
        <f t="shared" si="245"/>
        <v>77</v>
      </c>
      <c r="BO702" s="16">
        <v>3.5540000000000003</v>
      </c>
      <c r="BP702" s="13">
        <v>1</v>
      </c>
      <c r="BQ702" s="13">
        <v>0</v>
      </c>
      <c r="BR702" s="23">
        <f t="shared" si="246"/>
        <v>0</v>
      </c>
      <c r="BS702" s="13">
        <v>0</v>
      </c>
      <c r="BT702" s="13">
        <v>0</v>
      </c>
      <c r="BU702" s="13">
        <v>12</v>
      </c>
      <c r="BV702" s="13">
        <v>0</v>
      </c>
      <c r="BW702" s="13">
        <v>0</v>
      </c>
      <c r="BX702" s="13">
        <v>0</v>
      </c>
      <c r="BY702" s="13">
        <v>0</v>
      </c>
      <c r="BZ702" s="13">
        <v>0</v>
      </c>
      <c r="CA702" s="13">
        <v>0</v>
      </c>
      <c r="CB702" s="23">
        <f t="shared" si="247"/>
        <v>0</v>
      </c>
      <c r="CC702" s="16">
        <v>-0.1</v>
      </c>
      <c r="CD702" s="16">
        <v>0.9</v>
      </c>
      <c r="CE702" s="16">
        <v>0.8</v>
      </c>
      <c r="CF702" s="24">
        <f t="shared" si="248"/>
        <v>2.0512820512820513E-2</v>
      </c>
      <c r="CG702" s="24">
        <f t="shared" si="249"/>
        <v>8.863174739951446E-2</v>
      </c>
      <c r="CH702" s="25">
        <v>1</v>
      </c>
      <c r="CI702" s="16">
        <v>10.6</v>
      </c>
      <c r="CJ702" s="16">
        <v>11.8</v>
      </c>
      <c r="CK702" s="16">
        <v>-4.9000000000000004</v>
      </c>
      <c r="CL702" s="16">
        <v>-0.9</v>
      </c>
      <c r="CM702" s="16">
        <v>0.7</v>
      </c>
      <c r="CN702" s="16">
        <v>-0.30000000000000004</v>
      </c>
      <c r="CO702" s="16">
        <v>-0.5</v>
      </c>
      <c r="CP702" s="26">
        <f t="shared" si="250"/>
        <v>-1.282051282051282E-2</v>
      </c>
      <c r="CQ702" s="26">
        <f t="shared" si="251"/>
        <v>-5.5394842124696531E-2</v>
      </c>
      <c r="CR702" s="13">
        <v>0</v>
      </c>
      <c r="CS702" s="13">
        <v>0</v>
      </c>
      <c r="CT702" s="13">
        <v>0</v>
      </c>
      <c r="CU702" s="13">
        <v>0</v>
      </c>
      <c r="CV702" s="13">
        <v>-0.15</v>
      </c>
      <c r="CW702" s="13">
        <v>0.27</v>
      </c>
      <c r="CX702" s="13">
        <v>0.31</v>
      </c>
      <c r="CY702" s="13">
        <v>0.1</v>
      </c>
      <c r="CZ702" s="13">
        <v>-1.05</v>
      </c>
      <c r="DA702" s="13">
        <v>-0.52</v>
      </c>
      <c r="DB702" s="27">
        <v>47.54</v>
      </c>
      <c r="DC702" s="27">
        <v>-4.8499999999999996</v>
      </c>
      <c r="DD702" s="27">
        <v>52.39</v>
      </c>
      <c r="DE702" s="27">
        <v>6.18</v>
      </c>
      <c r="DF702" s="27">
        <v>33.24</v>
      </c>
      <c r="DG702" s="27">
        <v>3.46</v>
      </c>
      <c r="DH702" s="27">
        <v>29.78</v>
      </c>
      <c r="DI702" s="27">
        <v>3.51</v>
      </c>
      <c r="DJ702" s="1">
        <v>108</v>
      </c>
      <c r="DK702" s="1"/>
      <c r="DL702" s="1"/>
      <c r="DM702" s="1">
        <v>0.36299999999999999</v>
      </c>
      <c r="DN702" s="1">
        <v>0</v>
      </c>
      <c r="DO702" s="1">
        <v>0</v>
      </c>
      <c r="DP702" s="16">
        <f t="shared" si="252"/>
        <v>-0.59286204529855857</v>
      </c>
    </row>
    <row r="703" spans="1:120" x14ac:dyDescent="0.2">
      <c r="A703" s="13">
        <v>10</v>
      </c>
      <c r="B703" s="13" t="s">
        <v>2450</v>
      </c>
      <c r="C703" s="13" t="s">
        <v>2451</v>
      </c>
      <c r="D703" s="13" t="s">
        <v>133</v>
      </c>
      <c r="E703" s="13" t="s">
        <v>123</v>
      </c>
      <c r="F703" s="1" t="s">
        <v>124</v>
      </c>
      <c r="G703" s="13">
        <v>69</v>
      </c>
      <c r="H703" s="13">
        <v>176</v>
      </c>
      <c r="I703" s="13" t="s">
        <v>150</v>
      </c>
      <c r="J703" s="13">
        <v>2009</v>
      </c>
      <c r="K703" s="13">
        <v>1</v>
      </c>
      <c r="L703" s="13">
        <v>22</v>
      </c>
      <c r="M703" s="1"/>
      <c r="N703" s="1">
        <v>24</v>
      </c>
      <c r="O703" s="13" t="s">
        <v>665</v>
      </c>
      <c r="P703" s="13" t="s">
        <v>2452</v>
      </c>
      <c r="Q703" s="1" t="str">
        <f t="shared" si="230"/>
        <v>MIN</v>
      </c>
      <c r="R703" s="13" t="s">
        <v>292</v>
      </c>
      <c r="S703" s="1"/>
      <c r="T703" s="13" t="s">
        <v>146</v>
      </c>
      <c r="U703" s="13">
        <v>25</v>
      </c>
      <c r="V703" s="13">
        <v>3</v>
      </c>
      <c r="W703" s="13">
        <v>5</v>
      </c>
      <c r="X703" s="14">
        <v>3</v>
      </c>
      <c r="Y703" s="13">
        <v>8</v>
      </c>
      <c r="Z703" s="13">
        <v>9</v>
      </c>
      <c r="AA703" s="1">
        <v>48</v>
      </c>
      <c r="AB703" s="14">
        <v>10</v>
      </c>
      <c r="AC703" s="14">
        <v>7</v>
      </c>
      <c r="AD703" s="15">
        <f t="shared" si="231"/>
        <v>6.25E-2</v>
      </c>
      <c r="AE703" s="15">
        <f t="shared" si="232"/>
        <v>4.6153846153846156E-2</v>
      </c>
      <c r="AF703" s="16">
        <v>271.39999999999998</v>
      </c>
      <c r="AG703" s="17">
        <f t="shared" si="233"/>
        <v>10.856</v>
      </c>
      <c r="AH703" s="29">
        <v>370</v>
      </c>
      <c r="AI703" s="17">
        <f t="shared" si="234"/>
        <v>14.8</v>
      </c>
      <c r="AJ703" s="19">
        <f t="shared" si="235"/>
        <v>0.73351351351351346</v>
      </c>
      <c r="AK703" s="20">
        <f>'Even Strength'!AA703+'Power Play'!R703+'Penalty Kill'!L703</f>
        <v>36.25</v>
      </c>
      <c r="AL703" s="19">
        <f t="shared" si="236"/>
        <v>8.0140014738393521</v>
      </c>
      <c r="AM703" s="15">
        <f>IF(('Even Strength'!BR703+'Power Play'!AK703+'Penalty Kill'!AG703)&gt;0,V703/('Even Strength'!BR703+'Power Play'!AK703+'Penalty Kill'!AG703),0)</f>
        <v>0.25</v>
      </c>
      <c r="AN703" s="15">
        <f>IF(('Even Strength'!BR703+'Power Play'!AK703+'Penalty Kill'!AG703)&gt;0,W703/('Even Strength'!BR703+'Power Play'!AK703+'Penalty Kill'!AG703),0)</f>
        <v>0.41666666666666669</v>
      </c>
      <c r="AO703" s="15">
        <f t="shared" si="237"/>
        <v>0.66666666666666674</v>
      </c>
      <c r="AP703" s="13">
        <v>0</v>
      </c>
      <c r="AQ703" s="13">
        <v>0</v>
      </c>
      <c r="AR703" s="21">
        <f t="shared" si="238"/>
        <v>0</v>
      </c>
      <c r="AS703" s="22">
        <v>0</v>
      </c>
      <c r="AT703" s="1"/>
      <c r="AU703" s="1"/>
      <c r="AV703">
        <v>11</v>
      </c>
      <c r="AW703" s="13">
        <v>24</v>
      </c>
      <c r="AX703" s="13">
        <v>6</v>
      </c>
      <c r="AY703" s="13">
        <v>10</v>
      </c>
      <c r="AZ703" s="13">
        <v>5</v>
      </c>
      <c r="BA703" s="13">
        <v>13</v>
      </c>
      <c r="BB703" s="16">
        <f t="shared" si="239"/>
        <v>2.4318349299926312</v>
      </c>
      <c r="BC703" s="17">
        <f t="shared" si="240"/>
        <v>5.3058216654384678</v>
      </c>
      <c r="BD703" s="17">
        <f t="shared" si="241"/>
        <v>1.3264554163596169</v>
      </c>
      <c r="BE703" s="17">
        <f t="shared" si="242"/>
        <v>2.210759027266028</v>
      </c>
      <c r="BF703" s="17">
        <f t="shared" si="243"/>
        <v>1.105379513633014</v>
      </c>
      <c r="BG703" s="17">
        <f t="shared" si="244"/>
        <v>2.8739867354458366</v>
      </c>
      <c r="BH703" s="13">
        <v>2</v>
      </c>
      <c r="BI703" s="13">
        <v>1</v>
      </c>
      <c r="BJ703" s="13">
        <v>0</v>
      </c>
      <c r="BK703" s="13">
        <v>0</v>
      </c>
      <c r="BL703" s="13">
        <v>0</v>
      </c>
      <c r="BM703" s="13">
        <v>0</v>
      </c>
      <c r="BN703" s="13">
        <f t="shared" si="245"/>
        <v>32</v>
      </c>
      <c r="BO703" s="16">
        <v>0.53600000000000003</v>
      </c>
      <c r="BP703" s="1"/>
      <c r="BQ703" s="1"/>
      <c r="BR703" s="23" t="str">
        <f t="shared" si="246"/>
        <v xml:space="preserve"> </v>
      </c>
      <c r="BS703" s="1"/>
      <c r="BT703" s="13">
        <v>1</v>
      </c>
      <c r="BU703" s="13">
        <v>4</v>
      </c>
      <c r="BV703" s="13">
        <v>0</v>
      </c>
      <c r="BW703" s="13">
        <v>0</v>
      </c>
      <c r="BX703" s="13">
        <v>0</v>
      </c>
      <c r="BY703" s="13">
        <v>0</v>
      </c>
      <c r="BZ703" s="13">
        <v>0</v>
      </c>
      <c r="CA703" s="13">
        <v>0</v>
      </c>
      <c r="CB703" s="23">
        <f t="shared" si="247"/>
        <v>0</v>
      </c>
      <c r="CC703" s="16">
        <v>0.5</v>
      </c>
      <c r="CD703" s="16">
        <v>0.7</v>
      </c>
      <c r="CE703" s="16">
        <v>1.2</v>
      </c>
      <c r="CF703" s="24">
        <f t="shared" si="248"/>
        <v>4.8000000000000001E-2</v>
      </c>
      <c r="CG703" s="24">
        <f t="shared" si="249"/>
        <v>0.26529108327192336</v>
      </c>
      <c r="CH703" s="25">
        <v>4</v>
      </c>
      <c r="CI703" s="16">
        <v>4.4000000000000004</v>
      </c>
      <c r="CJ703" s="16">
        <v>4.3</v>
      </c>
      <c r="CK703" s="16">
        <v>8.1999999999999993</v>
      </c>
      <c r="CL703" s="16">
        <v>1.4</v>
      </c>
      <c r="CM703" s="16">
        <v>1.3</v>
      </c>
      <c r="CN703" s="16">
        <v>0</v>
      </c>
      <c r="CO703" s="16">
        <v>2.7</v>
      </c>
      <c r="CP703" s="26">
        <f t="shared" si="250"/>
        <v>0.10800000000000001</v>
      </c>
      <c r="CQ703" s="26">
        <f t="shared" si="251"/>
        <v>0.59690493736182759</v>
      </c>
      <c r="CR703" s="13">
        <v>0</v>
      </c>
      <c r="CS703" s="13">
        <v>0</v>
      </c>
      <c r="CT703" s="13">
        <v>2</v>
      </c>
      <c r="CU703" s="13">
        <v>0</v>
      </c>
      <c r="CV703" s="13">
        <v>-0.23</v>
      </c>
      <c r="CW703" s="13">
        <v>0.47</v>
      </c>
      <c r="CX703" s="13">
        <v>1.5</v>
      </c>
      <c r="CY703" s="13">
        <v>1.7000000000000002</v>
      </c>
      <c r="CZ703" s="13">
        <v>-1.05</v>
      </c>
      <c r="DA703" s="13">
        <v>2.39</v>
      </c>
      <c r="DB703" s="27">
        <v>14.53</v>
      </c>
      <c r="DC703" s="27">
        <v>-23.16</v>
      </c>
      <c r="DD703" s="27">
        <v>37.69</v>
      </c>
      <c r="DE703" s="27">
        <v>8.35</v>
      </c>
      <c r="DF703" s="27">
        <v>10.86</v>
      </c>
      <c r="DG703" s="27">
        <v>-28.57</v>
      </c>
      <c r="DH703" s="27">
        <v>39.43</v>
      </c>
      <c r="DI703" s="27">
        <v>8.74</v>
      </c>
      <c r="DJ703" s="1">
        <v>82</v>
      </c>
      <c r="DK703" s="1"/>
      <c r="DL703" s="1"/>
      <c r="DM703" s="1">
        <v>0.26500000000000001</v>
      </c>
      <c r="DN703" s="1">
        <v>0</v>
      </c>
      <c r="DO703" s="1">
        <v>0</v>
      </c>
      <c r="DP703" s="16">
        <f t="shared" si="252"/>
        <v>2.6520704644246171</v>
      </c>
    </row>
    <row r="704" spans="1:120" x14ac:dyDescent="0.2">
      <c r="A704" s="13">
        <v>55</v>
      </c>
      <c r="B704" s="13" t="s">
        <v>2453</v>
      </c>
      <c r="C704" s="13" t="s">
        <v>324</v>
      </c>
      <c r="D704" s="13" t="s">
        <v>325</v>
      </c>
      <c r="E704" s="13" t="s">
        <v>141</v>
      </c>
      <c r="F704" s="1" t="s">
        <v>142</v>
      </c>
      <c r="G704" s="13">
        <v>78</v>
      </c>
      <c r="H704" s="13">
        <v>225</v>
      </c>
      <c r="I704" s="13" t="s">
        <v>125</v>
      </c>
      <c r="J704" s="13">
        <v>2004</v>
      </c>
      <c r="K704" s="13">
        <v>1</v>
      </c>
      <c r="L704" s="13">
        <v>27</v>
      </c>
      <c r="M704" s="1"/>
      <c r="N704" s="1">
        <v>28</v>
      </c>
      <c r="O704" s="13" t="s">
        <v>672</v>
      </c>
      <c r="P704" s="13" t="s">
        <v>2454</v>
      </c>
      <c r="Q704" s="1" t="str">
        <f t="shared" si="230"/>
        <v>LAK</v>
      </c>
      <c r="R704" s="13" t="s">
        <v>206</v>
      </c>
      <c r="S704" s="1"/>
      <c r="T704" s="13" t="s">
        <v>173</v>
      </c>
      <c r="U704" s="13">
        <v>9</v>
      </c>
      <c r="V704" s="13">
        <v>0</v>
      </c>
      <c r="W704" s="13">
        <v>1</v>
      </c>
      <c r="X704" s="14">
        <v>1</v>
      </c>
      <c r="Y704" s="13">
        <v>1</v>
      </c>
      <c r="Z704" s="13">
        <v>1</v>
      </c>
      <c r="AA704" s="1">
        <v>7</v>
      </c>
      <c r="AB704" s="14">
        <v>4</v>
      </c>
      <c r="AC704" s="14">
        <v>5</v>
      </c>
      <c r="AD704" s="15">
        <f t="shared" si="231"/>
        <v>0</v>
      </c>
      <c r="AE704" s="15">
        <f t="shared" si="232"/>
        <v>0</v>
      </c>
      <c r="AF704" s="16">
        <v>150.71666666670001</v>
      </c>
      <c r="AG704" s="17">
        <f t="shared" si="233"/>
        <v>16.746296296300002</v>
      </c>
      <c r="AH704" s="29">
        <v>211</v>
      </c>
      <c r="AI704" s="17">
        <f t="shared" si="234"/>
        <v>23.444444444444443</v>
      </c>
      <c r="AJ704" s="19">
        <f t="shared" si="235"/>
        <v>0.71429699842037919</v>
      </c>
      <c r="AK704" s="20">
        <f>'Even Strength'!AA704+'Power Play'!R704+'Penalty Kill'!L704</f>
        <v>15</v>
      </c>
      <c r="AL704" s="19">
        <f t="shared" si="236"/>
        <v>5.9714696450279829</v>
      </c>
      <c r="AM704" s="15">
        <f>IF(('Even Strength'!BR704+'Power Play'!AK704+'Penalty Kill'!AG704)&gt;0,V704/('Even Strength'!BR704+'Power Play'!AK704+'Penalty Kill'!AG704),0)</f>
        <v>0</v>
      </c>
      <c r="AN704" s="15">
        <f>IF(('Even Strength'!BR704+'Power Play'!AK704+'Penalty Kill'!AG704)&gt;0,W704/('Even Strength'!BR704+'Power Play'!AK704+'Penalty Kill'!AG704),0)</f>
        <v>0.25</v>
      </c>
      <c r="AO704" s="15">
        <f t="shared" si="237"/>
        <v>0.25</v>
      </c>
      <c r="AP704" s="13">
        <v>0</v>
      </c>
      <c r="AQ704" s="13">
        <v>0</v>
      </c>
      <c r="AR704" s="21">
        <f t="shared" si="238"/>
        <v>0</v>
      </c>
      <c r="AS704" s="22">
        <v>0</v>
      </c>
      <c r="AT704" s="1"/>
      <c r="AU704" s="1"/>
      <c r="AV704">
        <v>12</v>
      </c>
      <c r="AW704" s="13">
        <v>10</v>
      </c>
      <c r="AX704" s="13">
        <v>9</v>
      </c>
      <c r="AY704" s="13">
        <v>4</v>
      </c>
      <c r="AZ704" s="13">
        <v>5</v>
      </c>
      <c r="BA704" s="13">
        <v>0</v>
      </c>
      <c r="BB704" s="16">
        <f t="shared" si="239"/>
        <v>4.7771757160223869</v>
      </c>
      <c r="BC704" s="17">
        <f t="shared" si="240"/>
        <v>3.9809797633519888</v>
      </c>
      <c r="BD704" s="17">
        <f t="shared" si="241"/>
        <v>3.5828817870167899</v>
      </c>
      <c r="BE704" s="17">
        <f t="shared" si="242"/>
        <v>1.5923919053407958</v>
      </c>
      <c r="BF704" s="17">
        <f t="shared" si="243"/>
        <v>1.9904898816759944</v>
      </c>
      <c r="BG704" s="17">
        <f t="shared" si="244"/>
        <v>0</v>
      </c>
      <c r="BH704" s="13">
        <v>4</v>
      </c>
      <c r="BI704" s="13">
        <v>2</v>
      </c>
      <c r="BJ704" s="13">
        <v>0</v>
      </c>
      <c r="BK704" s="13">
        <v>0</v>
      </c>
      <c r="BL704" s="13">
        <v>0</v>
      </c>
      <c r="BM704" s="13">
        <v>0</v>
      </c>
      <c r="BN704" s="13">
        <f t="shared" si="245"/>
        <v>23</v>
      </c>
      <c r="BO704" s="16">
        <v>-1.385</v>
      </c>
      <c r="BP704" s="1"/>
      <c r="BQ704" s="1"/>
      <c r="BR704" s="23" t="str">
        <f t="shared" si="246"/>
        <v xml:space="preserve"> </v>
      </c>
      <c r="BS704" s="1"/>
      <c r="BT704" s="13">
        <v>0</v>
      </c>
      <c r="BU704" s="13">
        <v>4</v>
      </c>
      <c r="BV704" s="13">
        <v>0</v>
      </c>
      <c r="BW704" s="13">
        <v>0</v>
      </c>
      <c r="BX704" s="13">
        <v>0</v>
      </c>
      <c r="BY704" s="13">
        <v>0</v>
      </c>
      <c r="BZ704" s="13">
        <v>0</v>
      </c>
      <c r="CA704" s="13">
        <v>0</v>
      </c>
      <c r="CB704" s="23">
        <f t="shared" si="247"/>
        <v>0</v>
      </c>
      <c r="CC704" s="16">
        <v>-0.1</v>
      </c>
      <c r="CD704" s="16">
        <v>0.4</v>
      </c>
      <c r="CE704" s="16">
        <v>0.30000000000000004</v>
      </c>
      <c r="CF704" s="24">
        <f t="shared" si="248"/>
        <v>3.333333333333334E-2</v>
      </c>
      <c r="CG704" s="24">
        <f t="shared" si="249"/>
        <v>0.11942939290055968</v>
      </c>
      <c r="CH704" s="25">
        <v>1</v>
      </c>
      <c r="CI704" s="16">
        <v>2.1</v>
      </c>
      <c r="CJ704" s="16">
        <v>3.1</v>
      </c>
      <c r="CK704" s="16">
        <v>0.4</v>
      </c>
      <c r="CL704" s="16">
        <v>-0.1</v>
      </c>
      <c r="CM704" s="16">
        <v>0.60000000000000009</v>
      </c>
      <c r="CN704" s="16">
        <v>0</v>
      </c>
      <c r="CO704" s="16">
        <v>0.4</v>
      </c>
      <c r="CP704" s="26">
        <f t="shared" si="250"/>
        <v>4.4444444444444446E-2</v>
      </c>
      <c r="CQ704" s="26">
        <f t="shared" si="251"/>
        <v>0.15923919053407956</v>
      </c>
      <c r="CR704" s="13">
        <v>0</v>
      </c>
      <c r="CS704" s="13">
        <v>0</v>
      </c>
      <c r="CT704" s="13">
        <v>0</v>
      </c>
      <c r="CU704" s="13">
        <v>0</v>
      </c>
      <c r="CV704" s="13">
        <v>-0.19</v>
      </c>
      <c r="CW704" s="13">
        <v>-0.02</v>
      </c>
      <c r="CX704" s="13">
        <v>-0.23</v>
      </c>
      <c r="CY704" s="13">
        <v>0.68</v>
      </c>
      <c r="CZ704" s="13">
        <v>-0.23</v>
      </c>
      <c r="DA704" s="13">
        <v>0.01</v>
      </c>
      <c r="DB704" s="27">
        <v>-2.94</v>
      </c>
      <c r="DC704" s="27">
        <v>-15.71</v>
      </c>
      <c r="DD704" s="27">
        <v>12.77</v>
      </c>
      <c r="DE704" s="27">
        <v>5.95</v>
      </c>
      <c r="DF704" s="27">
        <v>-3.47</v>
      </c>
      <c r="DG704" s="27">
        <v>-15.21</v>
      </c>
      <c r="DH704" s="27">
        <v>11.75</v>
      </c>
      <c r="DI704" s="27">
        <v>5.47</v>
      </c>
      <c r="DJ704" s="1">
        <v>33</v>
      </c>
      <c r="DK704" s="1"/>
      <c r="DL704" s="1"/>
      <c r="DM704" s="1">
        <v>0.151</v>
      </c>
      <c r="DN704" s="1">
        <v>0</v>
      </c>
      <c r="DO704" s="1">
        <v>0</v>
      </c>
      <c r="DP704" s="16">
        <f t="shared" si="252"/>
        <v>0.28634179821551137</v>
      </c>
    </row>
    <row r="705" spans="1:120" x14ac:dyDescent="0.2">
      <c r="A705" s="13">
        <v>19</v>
      </c>
      <c r="B705" s="13" t="s">
        <v>2455</v>
      </c>
      <c r="C705" s="13" t="s">
        <v>1282</v>
      </c>
      <c r="D705" s="13" t="s">
        <v>187</v>
      </c>
      <c r="E705" s="13" t="s">
        <v>141</v>
      </c>
      <c r="F705" s="1" t="s">
        <v>142</v>
      </c>
      <c r="G705" s="13">
        <v>74</v>
      </c>
      <c r="H705" s="13">
        <v>196</v>
      </c>
      <c r="I705" s="13" t="s">
        <v>150</v>
      </c>
      <c r="J705" s="13">
        <v>2008</v>
      </c>
      <c r="K705" s="13">
        <v>2</v>
      </c>
      <c r="L705" s="13">
        <v>43</v>
      </c>
      <c r="M705" s="1"/>
      <c r="N705" s="1">
        <v>24</v>
      </c>
      <c r="O705" s="13" t="s">
        <v>126</v>
      </c>
      <c r="P705" s="13" t="s">
        <v>2454</v>
      </c>
      <c r="Q705" s="1" t="str">
        <f t="shared" si="230"/>
        <v>EDM</v>
      </c>
      <c r="R705" s="13" t="s">
        <v>136</v>
      </c>
      <c r="S705" s="1"/>
      <c r="T705" s="13" t="s">
        <v>173</v>
      </c>
      <c r="U705" s="13">
        <v>81</v>
      </c>
      <c r="V705" s="13">
        <v>6</v>
      </c>
      <c r="W705" s="13">
        <v>25</v>
      </c>
      <c r="X705" s="14">
        <v>14</v>
      </c>
      <c r="Y705" s="13">
        <v>31</v>
      </c>
      <c r="Z705" s="13">
        <v>-17</v>
      </c>
      <c r="AA705" s="1">
        <v>122</v>
      </c>
      <c r="AB705" s="14">
        <v>71</v>
      </c>
      <c r="AC705" s="14">
        <v>108</v>
      </c>
      <c r="AD705" s="15">
        <f t="shared" si="231"/>
        <v>4.9180327868852458E-2</v>
      </c>
      <c r="AE705" s="15">
        <f t="shared" si="232"/>
        <v>1.9933554817275746E-2</v>
      </c>
      <c r="AF705" s="16">
        <v>1831.5166666667001</v>
      </c>
      <c r="AG705" s="17">
        <f t="shared" si="233"/>
        <v>22.611316872428397</v>
      </c>
      <c r="AH705" s="29">
        <v>2191</v>
      </c>
      <c r="AI705" s="17">
        <f t="shared" si="234"/>
        <v>27.049382716049383</v>
      </c>
      <c r="AJ705" s="19">
        <f t="shared" si="235"/>
        <v>0.83592727825956192</v>
      </c>
      <c r="AK705" s="20">
        <f>'Even Strength'!AA705+'Power Play'!R705+'Penalty Kill'!L705</f>
        <v>133.02717391304347</v>
      </c>
      <c r="AL705" s="19">
        <f t="shared" si="236"/>
        <v>4.3579349181183877</v>
      </c>
      <c r="AM705" s="15">
        <f>IF(('Even Strength'!BR705+'Power Play'!AK705+'Penalty Kill'!AG705)&gt;0,V705/('Even Strength'!BR705+'Power Play'!AK705+'Penalty Kill'!AG705),0)</f>
        <v>6.8965517241379309E-2</v>
      </c>
      <c r="AN705" s="15">
        <f>IF(('Even Strength'!BR705+'Power Play'!AK705+'Penalty Kill'!AG705)&gt;0,W705/('Even Strength'!BR705+'Power Play'!AK705+'Penalty Kill'!AG705),0)</f>
        <v>0.28735632183908044</v>
      </c>
      <c r="AO705" s="15">
        <f t="shared" si="237"/>
        <v>0.35632183908045978</v>
      </c>
      <c r="AP705" s="13">
        <v>1</v>
      </c>
      <c r="AQ705" s="13">
        <v>0</v>
      </c>
      <c r="AR705" s="21">
        <f t="shared" si="238"/>
        <v>1</v>
      </c>
      <c r="AS705" s="22">
        <v>0</v>
      </c>
      <c r="AT705" s="1"/>
      <c r="AU705" s="1"/>
      <c r="AV705">
        <v>149</v>
      </c>
      <c r="AW705" s="13">
        <v>41</v>
      </c>
      <c r="AX705" s="13">
        <v>114</v>
      </c>
      <c r="AY705" s="13">
        <v>71</v>
      </c>
      <c r="AZ705" s="13">
        <v>69</v>
      </c>
      <c r="BA705" s="13">
        <v>20</v>
      </c>
      <c r="BB705" s="16">
        <f t="shared" si="239"/>
        <v>4.8812004622761664</v>
      </c>
      <c r="BC705" s="17">
        <f t="shared" si="240"/>
        <v>1.3431491204920996</v>
      </c>
      <c r="BD705" s="17">
        <f t="shared" si="241"/>
        <v>3.7346097496609598</v>
      </c>
      <c r="BE705" s="17">
        <f t="shared" si="242"/>
        <v>2.3259411598765625</v>
      </c>
      <c r="BF705" s="17">
        <f t="shared" si="243"/>
        <v>2.2604216905842653</v>
      </c>
      <c r="BG705" s="17">
        <f t="shared" si="244"/>
        <v>0.65519469292297539</v>
      </c>
      <c r="BH705" s="13">
        <v>12</v>
      </c>
      <c r="BI705" s="13">
        <v>6</v>
      </c>
      <c r="BJ705" s="13">
        <v>0</v>
      </c>
      <c r="BK705" s="13">
        <v>0</v>
      </c>
      <c r="BL705" s="13">
        <v>0</v>
      </c>
      <c r="BM705" s="13">
        <v>0</v>
      </c>
      <c r="BN705" s="13">
        <f t="shared" si="245"/>
        <v>167</v>
      </c>
      <c r="BO705" s="16">
        <v>9.0990000000000002</v>
      </c>
      <c r="BP705" s="13">
        <v>2</v>
      </c>
      <c r="BQ705" s="13">
        <v>0</v>
      </c>
      <c r="BR705" s="23">
        <f t="shared" si="246"/>
        <v>0</v>
      </c>
      <c r="BS705" s="13">
        <v>0</v>
      </c>
      <c r="BT705" s="13">
        <v>1</v>
      </c>
      <c r="BU705" s="13">
        <v>20</v>
      </c>
      <c r="BV705" s="13">
        <v>0</v>
      </c>
      <c r="BW705" s="13">
        <v>0</v>
      </c>
      <c r="BX705" s="13">
        <v>1</v>
      </c>
      <c r="BY705" s="13">
        <v>0</v>
      </c>
      <c r="BZ705" s="13">
        <v>0</v>
      </c>
      <c r="CA705" s="13">
        <v>0</v>
      </c>
      <c r="CB705" s="23">
        <f t="shared" si="247"/>
        <v>0</v>
      </c>
      <c r="CC705" s="16">
        <v>1.9</v>
      </c>
      <c r="CD705" s="16">
        <v>2.8</v>
      </c>
      <c r="CE705" s="16">
        <v>4.7</v>
      </c>
      <c r="CF705" s="24">
        <f t="shared" si="248"/>
        <v>5.8024691358024696E-2</v>
      </c>
      <c r="CG705" s="24">
        <f t="shared" si="249"/>
        <v>0.15397075283689923</v>
      </c>
      <c r="CH705" s="25">
        <v>3</v>
      </c>
      <c r="CI705" s="16">
        <v>44.9</v>
      </c>
      <c r="CJ705" s="16">
        <v>36.4</v>
      </c>
      <c r="CK705" s="16">
        <v>14</v>
      </c>
      <c r="CL705" s="16">
        <v>1.6</v>
      </c>
      <c r="CM705" s="16">
        <v>3.5</v>
      </c>
      <c r="CN705" s="16">
        <v>-0.5</v>
      </c>
      <c r="CO705" s="16">
        <v>4.5999999999999996</v>
      </c>
      <c r="CP705" s="26">
        <f t="shared" si="250"/>
        <v>5.6790123456790118E-2</v>
      </c>
      <c r="CQ705" s="26">
        <f t="shared" si="251"/>
        <v>0.15069477937228434</v>
      </c>
      <c r="CR705" s="13">
        <v>0</v>
      </c>
      <c r="CS705" s="13">
        <v>0</v>
      </c>
      <c r="CT705" s="13">
        <v>2</v>
      </c>
      <c r="CU705" s="13">
        <v>0.01</v>
      </c>
      <c r="CV705" s="13">
        <v>-0.98</v>
      </c>
      <c r="CW705" s="13">
        <v>2.59</v>
      </c>
      <c r="CX705" s="13">
        <v>2.1800000000000002</v>
      </c>
      <c r="CY705" s="13">
        <v>-3.1</v>
      </c>
      <c r="CZ705" s="13">
        <v>-2.59</v>
      </c>
      <c r="DA705" s="13">
        <v>-1.89</v>
      </c>
      <c r="DB705" s="27">
        <v>-20.79</v>
      </c>
      <c r="DC705" s="27">
        <v>6.61</v>
      </c>
      <c r="DD705" s="27">
        <v>-27.41</v>
      </c>
      <c r="DE705" s="27">
        <v>-1.1100000000000001</v>
      </c>
      <c r="DF705" s="27">
        <v>10.09</v>
      </c>
      <c r="DG705" s="27">
        <v>-1.1400000000000001</v>
      </c>
      <c r="DH705" s="27">
        <v>11.23</v>
      </c>
      <c r="DI705" s="27">
        <v>0.45</v>
      </c>
      <c r="DJ705" s="1">
        <v>186</v>
      </c>
      <c r="DK705" s="1"/>
      <c r="DL705" s="1"/>
      <c r="DM705" s="1">
        <v>3.6749999999999998</v>
      </c>
      <c r="DN705" s="1">
        <v>0</v>
      </c>
      <c r="DO705" s="1">
        <v>0</v>
      </c>
      <c r="DP705" s="16">
        <f t="shared" si="252"/>
        <v>-2.048936170212766</v>
      </c>
    </row>
    <row r="706" spans="1:120" x14ac:dyDescent="0.2">
      <c r="A706" s="13">
        <v>55</v>
      </c>
      <c r="B706" s="13" t="s">
        <v>2456</v>
      </c>
      <c r="C706" s="13" t="s">
        <v>2457</v>
      </c>
      <c r="D706" s="13" t="s">
        <v>257</v>
      </c>
      <c r="E706" s="13" t="s">
        <v>141</v>
      </c>
      <c r="F706" s="1" t="s">
        <v>142</v>
      </c>
      <c r="G706" s="13">
        <v>73</v>
      </c>
      <c r="H706" s="13">
        <v>203</v>
      </c>
      <c r="I706" s="13" t="s">
        <v>125</v>
      </c>
      <c r="J706" s="13">
        <v>2000</v>
      </c>
      <c r="K706" s="13">
        <v>2</v>
      </c>
      <c r="L706" s="13">
        <v>33</v>
      </c>
      <c r="M706" s="1"/>
      <c r="N706" s="1">
        <v>32</v>
      </c>
      <c r="O706" s="13" t="s">
        <v>423</v>
      </c>
      <c r="P706" s="13" t="s">
        <v>2454</v>
      </c>
      <c r="Q706" s="1" t="str">
        <f t="shared" ref="Q706:Q769" si="253">RIGHT(R706,3)</f>
        <v>PHI</v>
      </c>
      <c r="R706" s="13" t="s">
        <v>167</v>
      </c>
      <c r="S706" s="1"/>
      <c r="T706" s="13" t="s">
        <v>173</v>
      </c>
      <c r="U706" s="13">
        <v>80</v>
      </c>
      <c r="V706" s="13">
        <v>2</v>
      </c>
      <c r="W706" s="13">
        <v>13</v>
      </c>
      <c r="X706" s="14">
        <v>4</v>
      </c>
      <c r="Y706" s="13">
        <v>15</v>
      </c>
      <c r="Z706" s="13">
        <v>2</v>
      </c>
      <c r="AA706" s="1">
        <v>69</v>
      </c>
      <c r="AB706" s="14">
        <v>39</v>
      </c>
      <c r="AC706" s="14">
        <v>47</v>
      </c>
      <c r="AD706" s="15">
        <f t="shared" ref="AD706:AD769" si="254">IF(AA706&gt;0,V706/AA706,0)</f>
        <v>2.8985507246376812E-2</v>
      </c>
      <c r="AE706" s="15">
        <f t="shared" ref="AE706:AE769" si="255">IF(SUM(AA706:AC706)&gt;0,V706/SUM(AA706:AC706),0)</f>
        <v>1.2903225806451613E-2</v>
      </c>
      <c r="AF706" s="16">
        <v>1523.75</v>
      </c>
      <c r="AG706" s="17">
        <f t="shared" ref="AG706:AG769" si="256">AF706/U706</f>
        <v>19.046875</v>
      </c>
      <c r="AH706" s="29">
        <v>2238</v>
      </c>
      <c r="AI706" s="17">
        <f t="shared" ref="AI706:AI769" si="257">AH706/U706</f>
        <v>27.975000000000001</v>
      </c>
      <c r="AJ706" s="19">
        <f t="shared" ref="AJ706:AJ769" si="258">AF706/AH706</f>
        <v>0.68085344057193919</v>
      </c>
      <c r="AK706" s="20">
        <f>'Even Strength'!AA706+'Power Play'!R706+'Penalty Kill'!L706</f>
        <v>59.5</v>
      </c>
      <c r="AL706" s="19">
        <f t="shared" ref="AL706:AL769" si="259">AK706/AF706*60</f>
        <v>2.3429040196882691</v>
      </c>
      <c r="AM706" s="15">
        <f>IF(('Even Strength'!BR706+'Power Play'!AK706+'Penalty Kill'!AG706)&gt;0,V706/('Even Strength'!BR706+'Power Play'!AK706+'Penalty Kill'!AG706),0)</f>
        <v>5.7142857142857141E-2</v>
      </c>
      <c r="AN706" s="15">
        <f>IF(('Even Strength'!BR706+'Power Play'!AK706+'Penalty Kill'!AG706)&gt;0,W706/('Even Strength'!BR706+'Power Play'!AK706+'Penalty Kill'!AG706),0)</f>
        <v>0.37142857142857144</v>
      </c>
      <c r="AO706" s="15">
        <f t="shared" ref="AO706:AO769" si="260">AM706+AN706</f>
        <v>0.4285714285714286</v>
      </c>
      <c r="AP706" s="13">
        <v>0</v>
      </c>
      <c r="AQ706" s="13">
        <v>0</v>
      </c>
      <c r="AR706" s="21">
        <f t="shared" ref="AR706:AR769" si="261">AP706/MAX(1,(AP706+AQ706))</f>
        <v>0</v>
      </c>
      <c r="AS706" s="22">
        <v>0</v>
      </c>
      <c r="AT706" s="1"/>
      <c r="AU706" s="1"/>
      <c r="AV706">
        <v>172</v>
      </c>
      <c r="AW706" s="13">
        <v>113</v>
      </c>
      <c r="AX706" s="13">
        <v>166</v>
      </c>
      <c r="AY706" s="13">
        <v>39</v>
      </c>
      <c r="AZ706" s="13">
        <v>23</v>
      </c>
      <c r="BA706" s="13">
        <v>6</v>
      </c>
      <c r="BB706" s="16">
        <f t="shared" ref="BB706:BB769" si="262">AV706/AF706*60</f>
        <v>6.7727645611156682</v>
      </c>
      <c r="BC706" s="17">
        <f t="shared" ref="BC706:BC769" si="263">AW706/AF706*60</f>
        <v>4.44954881050041</v>
      </c>
      <c r="BD706" s="17">
        <f t="shared" ref="BD706:BD769" si="264">AX706/AF706*60</f>
        <v>6.5365053322395399</v>
      </c>
      <c r="BE706" s="17">
        <f t="shared" ref="BE706:BE769" si="265">AY706/AF706*60</f>
        <v>1.5356849876948317</v>
      </c>
      <c r="BF706" s="17">
        <f t="shared" ref="BF706:BF769" si="266">AZ706/AF706*60</f>
        <v>0.90566037735849059</v>
      </c>
      <c r="BG706" s="17">
        <f t="shared" ref="BG706:BG769" si="267">BA706/AF706*60</f>
        <v>0.23625922887612799</v>
      </c>
      <c r="BH706" s="13">
        <v>47</v>
      </c>
      <c r="BI706" s="13">
        <v>21</v>
      </c>
      <c r="BJ706" s="13">
        <v>1</v>
      </c>
      <c r="BK706" s="13">
        <v>0</v>
      </c>
      <c r="BL706" s="13">
        <v>0</v>
      </c>
      <c r="BM706" s="13">
        <v>0</v>
      </c>
      <c r="BN706" s="13">
        <f t="shared" ref="BN706:BN769" si="268">AW706+AX706+BH706+BJ706</f>
        <v>327</v>
      </c>
      <c r="BO706" s="16">
        <v>-7.4409999999999998</v>
      </c>
      <c r="BP706" s="1"/>
      <c r="BQ706" s="1"/>
      <c r="BR706" s="23" t="str">
        <f t="shared" ref="BR706:BR769" si="269">IF(BP706&gt;0,BQ706/BP706," ")</f>
        <v xml:space="preserve"> </v>
      </c>
      <c r="BS706" s="1"/>
      <c r="BT706" s="13">
        <v>1</v>
      </c>
      <c r="BU706" s="13">
        <v>25</v>
      </c>
      <c r="BV706" s="13">
        <v>0</v>
      </c>
      <c r="BW706" s="13">
        <v>0</v>
      </c>
      <c r="BX706" s="13">
        <v>1</v>
      </c>
      <c r="BY706" s="13">
        <v>0</v>
      </c>
      <c r="BZ706" s="13">
        <v>0</v>
      </c>
      <c r="CA706" s="13">
        <v>0</v>
      </c>
      <c r="CB706" s="23">
        <f t="shared" ref="CB706:CB769" si="270">CA706/MAX(1,BZ706)</f>
        <v>0</v>
      </c>
      <c r="CC706" s="16">
        <v>-0.1</v>
      </c>
      <c r="CD706" s="16">
        <v>3.3</v>
      </c>
      <c r="CE706" s="16">
        <v>3.3</v>
      </c>
      <c r="CF706" s="24">
        <f t="shared" ref="CF706:CF769" si="271">CE706/U706</f>
        <v>4.1249999999999995E-2</v>
      </c>
      <c r="CG706" s="24">
        <f t="shared" ref="CG706:CG769" si="272">CE706/AF706*60</f>
        <v>0.12994257588187036</v>
      </c>
      <c r="CH706" s="25">
        <v>4</v>
      </c>
      <c r="CI706" s="16">
        <v>23.2</v>
      </c>
      <c r="CJ706" s="16">
        <v>32.9</v>
      </c>
      <c r="CK706" s="16">
        <v>2.5</v>
      </c>
      <c r="CL706" s="16">
        <v>0.1</v>
      </c>
      <c r="CM706" s="16">
        <v>3.9</v>
      </c>
      <c r="CN706" s="16">
        <v>0</v>
      </c>
      <c r="CO706" s="16">
        <v>4</v>
      </c>
      <c r="CP706" s="26">
        <f t="shared" ref="CP706:CP769" si="273">CO706/U706</f>
        <v>0.05</v>
      </c>
      <c r="CQ706" s="26">
        <f t="shared" ref="CQ706:CQ769" si="274">CO706/AF706*60</f>
        <v>0.15750615258408532</v>
      </c>
      <c r="CR706" s="13">
        <v>0</v>
      </c>
      <c r="CS706" s="13">
        <v>0</v>
      </c>
      <c r="CT706" s="13">
        <v>2</v>
      </c>
      <c r="CU706" s="13">
        <v>0</v>
      </c>
      <c r="CV706" s="13">
        <v>-0.86</v>
      </c>
      <c r="CW706" s="13">
        <v>0</v>
      </c>
      <c r="CX706" s="13">
        <v>-4.67</v>
      </c>
      <c r="CY706" s="13">
        <v>3.18</v>
      </c>
      <c r="CZ706" s="13">
        <v>-0.53</v>
      </c>
      <c r="DA706" s="13">
        <v>-2.88</v>
      </c>
      <c r="DB706" s="27">
        <v>-32.450000000000003</v>
      </c>
      <c r="DC706" s="27">
        <v>-4.76</v>
      </c>
      <c r="DD706" s="27">
        <v>-27.69</v>
      </c>
      <c r="DE706" s="27">
        <v>-1.36</v>
      </c>
      <c r="DF706" s="27">
        <v>-13.92</v>
      </c>
      <c r="DG706" s="27">
        <v>-19.78</v>
      </c>
      <c r="DH706" s="27">
        <v>5.85</v>
      </c>
      <c r="DI706" s="27">
        <v>0.28999999999999998</v>
      </c>
      <c r="DJ706" s="1">
        <v>186</v>
      </c>
      <c r="DK706" s="28">
        <v>1</v>
      </c>
      <c r="DL706" s="28" t="s">
        <v>379</v>
      </c>
      <c r="DM706" s="1">
        <v>1.25</v>
      </c>
      <c r="DN706" s="1">
        <v>1.4999999999999999E-2</v>
      </c>
      <c r="DO706" s="1">
        <v>0</v>
      </c>
      <c r="DP706" s="16">
        <f t="shared" ref="DP706:DP769" si="275">CO706-(1/0.47)*(DM706-0.55*(DJ706/186))</f>
        <v>2.5106382978723403</v>
      </c>
    </row>
    <row r="707" spans="1:120" x14ac:dyDescent="0.2">
      <c r="A707" s="13">
        <v>17</v>
      </c>
      <c r="B707" s="13" t="s">
        <v>2127</v>
      </c>
      <c r="C707" s="13" t="s">
        <v>2458</v>
      </c>
      <c r="D707" s="13" t="s">
        <v>257</v>
      </c>
      <c r="E707" s="13" t="s">
        <v>141</v>
      </c>
      <c r="F707" s="1" t="s">
        <v>142</v>
      </c>
      <c r="G707" s="13">
        <v>70</v>
      </c>
      <c r="H707" s="13">
        <v>190</v>
      </c>
      <c r="I707" s="13" t="s">
        <v>125</v>
      </c>
      <c r="J707" s="13">
        <v>2010</v>
      </c>
      <c r="K707" s="13">
        <v>1</v>
      </c>
      <c r="L707" s="13">
        <v>14</v>
      </c>
      <c r="M707" s="1"/>
      <c r="N707" s="1">
        <v>22</v>
      </c>
      <c r="O707" s="13" t="s">
        <v>2459</v>
      </c>
      <c r="P707" s="13" t="s">
        <v>2460</v>
      </c>
      <c r="Q707" s="1" t="str">
        <f t="shared" si="253"/>
        <v>STL</v>
      </c>
      <c r="R707" s="13" t="s">
        <v>264</v>
      </c>
      <c r="S707" s="1"/>
      <c r="T707" s="13" t="s">
        <v>207</v>
      </c>
      <c r="U707" s="13">
        <v>75</v>
      </c>
      <c r="V707" s="13">
        <v>28</v>
      </c>
      <c r="W707" s="13">
        <v>35</v>
      </c>
      <c r="X707" s="14">
        <v>23</v>
      </c>
      <c r="Y707" s="13">
        <v>63</v>
      </c>
      <c r="Z707" s="13">
        <v>13</v>
      </c>
      <c r="AA707" s="1">
        <v>184</v>
      </c>
      <c r="AB707" s="14">
        <v>47</v>
      </c>
      <c r="AC707" s="14">
        <v>65</v>
      </c>
      <c r="AD707" s="15">
        <f t="shared" si="254"/>
        <v>0.15217391304347827</v>
      </c>
      <c r="AE707" s="15">
        <f t="shared" si="255"/>
        <v>9.45945945945946E-2</v>
      </c>
      <c r="AF707" s="16">
        <v>1368.45</v>
      </c>
      <c r="AG707" s="17">
        <f t="shared" si="256"/>
        <v>18.246000000000002</v>
      </c>
      <c r="AH707" s="29">
        <v>1910</v>
      </c>
      <c r="AI707" s="17">
        <f t="shared" si="257"/>
        <v>25.466666666666665</v>
      </c>
      <c r="AJ707" s="19">
        <f t="shared" si="258"/>
        <v>0.71646596858638745</v>
      </c>
      <c r="AK707" s="20">
        <f>'Even Strength'!AA707+'Power Play'!R707+'Penalty Kill'!L707</f>
        <v>232.45000000000002</v>
      </c>
      <c r="AL707" s="19">
        <f t="shared" si="259"/>
        <v>10.191822865285541</v>
      </c>
      <c r="AM707" s="15">
        <f>IF(('Even Strength'!BR707+'Power Play'!AK707+'Penalty Kill'!AG707)&gt;0,V707/('Even Strength'!BR707+'Power Play'!AK707+'Penalty Kill'!AG707),0)</f>
        <v>0.39436619718309857</v>
      </c>
      <c r="AN707" s="15">
        <f>IF(('Even Strength'!BR707+'Power Play'!AK707+'Penalty Kill'!AG707)&gt;0,W707/('Even Strength'!BR707+'Power Play'!AK707+'Penalty Kill'!AG707),0)</f>
        <v>0.49295774647887325</v>
      </c>
      <c r="AO707" s="15">
        <f t="shared" si="260"/>
        <v>0.88732394366197176</v>
      </c>
      <c r="AP707" s="13">
        <v>68</v>
      </c>
      <c r="AQ707" s="13">
        <v>78</v>
      </c>
      <c r="AR707" s="21">
        <f t="shared" si="261"/>
        <v>0.46575342465753422</v>
      </c>
      <c r="AS707" s="22">
        <v>3.1</v>
      </c>
      <c r="AT707" s="13">
        <v>1</v>
      </c>
      <c r="AU707" s="13">
        <v>0</v>
      </c>
      <c r="AV707">
        <v>78</v>
      </c>
      <c r="AW707" s="13">
        <v>54</v>
      </c>
      <c r="AX707" s="13">
        <v>46</v>
      </c>
      <c r="AY707" s="13">
        <v>47</v>
      </c>
      <c r="AZ707" s="13">
        <v>26</v>
      </c>
      <c r="BA707" s="13">
        <v>59</v>
      </c>
      <c r="BB707" s="16">
        <f t="shared" si="262"/>
        <v>3.419927655376521</v>
      </c>
      <c r="BC707" s="17">
        <f t="shared" si="263"/>
        <v>2.3676422229529757</v>
      </c>
      <c r="BD707" s="17">
        <f t="shared" si="264"/>
        <v>2.0168804121451278</v>
      </c>
      <c r="BE707" s="17">
        <f t="shared" si="265"/>
        <v>2.0607256384961086</v>
      </c>
      <c r="BF707" s="17">
        <f t="shared" si="266"/>
        <v>1.1399758851255068</v>
      </c>
      <c r="BG707" s="17">
        <f t="shared" si="267"/>
        <v>2.5868683547078812</v>
      </c>
      <c r="BH707" s="13">
        <v>16</v>
      </c>
      <c r="BI707" s="13">
        <v>8</v>
      </c>
      <c r="BJ707" s="13">
        <v>0</v>
      </c>
      <c r="BK707" s="13">
        <v>0</v>
      </c>
      <c r="BL707" s="13">
        <v>0</v>
      </c>
      <c r="BM707" s="13">
        <v>0</v>
      </c>
      <c r="BN707" s="13">
        <f t="shared" si="268"/>
        <v>116</v>
      </c>
      <c r="BO707" s="16">
        <v>-1.145</v>
      </c>
      <c r="BP707" s="1"/>
      <c r="BQ707" s="1"/>
      <c r="BR707" s="23" t="str">
        <f t="shared" si="269"/>
        <v xml:space="preserve"> </v>
      </c>
      <c r="BS707" s="1"/>
      <c r="BT707" s="13">
        <v>4</v>
      </c>
      <c r="BU707" s="13">
        <v>20</v>
      </c>
      <c r="BV707" s="13">
        <v>1</v>
      </c>
      <c r="BW707" s="13">
        <v>0</v>
      </c>
      <c r="BX707" s="13">
        <v>4</v>
      </c>
      <c r="BY707" s="13">
        <v>3</v>
      </c>
      <c r="BZ707" s="13">
        <v>0</v>
      </c>
      <c r="CA707" s="13">
        <v>0</v>
      </c>
      <c r="CB707" s="23">
        <f t="shared" si="270"/>
        <v>0</v>
      </c>
      <c r="CC707" s="16">
        <v>6.4</v>
      </c>
      <c r="CD707" s="16">
        <v>2.1</v>
      </c>
      <c r="CE707" s="16">
        <v>8.4</v>
      </c>
      <c r="CF707" s="24">
        <f t="shared" si="271"/>
        <v>0.112</v>
      </c>
      <c r="CG707" s="24">
        <f t="shared" si="272"/>
        <v>0.36829990134824075</v>
      </c>
      <c r="CH707" s="25">
        <v>6</v>
      </c>
      <c r="CI707" s="16">
        <v>29.8</v>
      </c>
      <c r="CJ707" s="16">
        <v>26.9</v>
      </c>
      <c r="CK707" s="16">
        <v>7.5</v>
      </c>
      <c r="CL707" s="16">
        <v>13.3</v>
      </c>
      <c r="CM707" s="16">
        <v>3.8</v>
      </c>
      <c r="CN707" s="16">
        <v>0</v>
      </c>
      <c r="CO707" s="16">
        <v>17.2</v>
      </c>
      <c r="CP707" s="26">
        <f t="shared" si="273"/>
        <v>0.22933333333333333</v>
      </c>
      <c r="CQ707" s="26">
        <f t="shared" si="274"/>
        <v>0.75413789323687375</v>
      </c>
      <c r="CR707" s="13">
        <v>6</v>
      </c>
      <c r="CS707" s="13">
        <v>3</v>
      </c>
      <c r="CT707" s="13">
        <v>4</v>
      </c>
      <c r="CU707" s="13">
        <v>0.01</v>
      </c>
      <c r="CV707" s="13">
        <v>-2.0099999999999998</v>
      </c>
      <c r="CW707" s="13">
        <v>2.6</v>
      </c>
      <c r="CX707" s="13">
        <v>6.09</v>
      </c>
      <c r="CY707" s="13">
        <v>1.55</v>
      </c>
      <c r="CZ707" s="13">
        <v>4.34</v>
      </c>
      <c r="DA707" s="13">
        <v>12.58</v>
      </c>
      <c r="DB707" s="27">
        <v>-15.38</v>
      </c>
      <c r="DC707" s="27">
        <v>43.63</v>
      </c>
      <c r="DD707" s="27">
        <v>-59.01</v>
      </c>
      <c r="DE707" s="27">
        <v>-3.4</v>
      </c>
      <c r="DF707" s="27">
        <v>-25.51</v>
      </c>
      <c r="DG707" s="27">
        <v>4.0999999999999996</v>
      </c>
      <c r="DH707" s="27">
        <v>-29.6</v>
      </c>
      <c r="DI707" s="27">
        <v>-1.71</v>
      </c>
      <c r="DJ707" s="1">
        <v>186</v>
      </c>
      <c r="DK707" s="28">
        <v>7</v>
      </c>
      <c r="DL707" s="28" t="s">
        <v>471</v>
      </c>
      <c r="DM707" s="1">
        <v>2.35</v>
      </c>
      <c r="DN707" s="1">
        <v>0.20100000000000001</v>
      </c>
      <c r="DO707" s="1">
        <v>0</v>
      </c>
      <c r="DP707" s="16">
        <f t="shared" si="275"/>
        <v>13.370212765957445</v>
      </c>
    </row>
    <row r="708" spans="1:120" x14ac:dyDescent="0.2">
      <c r="A708" s="13">
        <v>20</v>
      </c>
      <c r="B708" s="13" t="s">
        <v>2461</v>
      </c>
      <c r="C708" s="13" t="s">
        <v>521</v>
      </c>
      <c r="D708" s="13" t="s">
        <v>325</v>
      </c>
      <c r="E708" s="13" t="s">
        <v>141</v>
      </c>
      <c r="F708" s="1" t="s">
        <v>142</v>
      </c>
      <c r="G708" s="13">
        <v>80</v>
      </c>
      <c r="H708" s="13">
        <v>260</v>
      </c>
      <c r="I708" s="13" t="s">
        <v>125</v>
      </c>
      <c r="J708" s="1"/>
      <c r="K708" s="1"/>
      <c r="L708" s="1"/>
      <c r="M708" s="1"/>
      <c r="N708" s="1">
        <v>32</v>
      </c>
      <c r="O708" s="13" t="s">
        <v>661</v>
      </c>
      <c r="P708" s="13" t="s">
        <v>1266</v>
      </c>
      <c r="Q708" s="1" t="str">
        <f t="shared" si="253"/>
        <v>SJS</v>
      </c>
      <c r="R708" s="13" t="s">
        <v>554</v>
      </c>
      <c r="S708" s="1"/>
      <c r="T708" s="13" t="s">
        <v>129</v>
      </c>
      <c r="U708" s="13">
        <v>38</v>
      </c>
      <c r="V708" s="13">
        <v>3</v>
      </c>
      <c r="W708" s="13">
        <v>1</v>
      </c>
      <c r="X708" s="14">
        <v>1</v>
      </c>
      <c r="Y708" s="13">
        <v>4</v>
      </c>
      <c r="Z708" s="13">
        <v>0</v>
      </c>
      <c r="AA708" s="1">
        <v>19</v>
      </c>
      <c r="AB708" s="14">
        <v>8</v>
      </c>
      <c r="AC708" s="14">
        <v>13</v>
      </c>
      <c r="AD708" s="15">
        <f t="shared" si="254"/>
        <v>0.15789473684210525</v>
      </c>
      <c r="AE708" s="15">
        <f t="shared" si="255"/>
        <v>7.4999999999999997E-2</v>
      </c>
      <c r="AF708" s="16">
        <v>283.1666666667</v>
      </c>
      <c r="AG708" s="17">
        <f t="shared" si="256"/>
        <v>7.4517543859657893</v>
      </c>
      <c r="AH708" s="29">
        <v>448</v>
      </c>
      <c r="AI708" s="17">
        <f t="shared" si="257"/>
        <v>11.789473684210526</v>
      </c>
      <c r="AJ708" s="19">
        <f t="shared" si="258"/>
        <v>0.63206845238102682</v>
      </c>
      <c r="AK708" s="20">
        <f>'Even Strength'!AA708+'Power Play'!R708+'Penalty Kill'!L708</f>
        <v>12.250000000000002</v>
      </c>
      <c r="AL708" s="19">
        <f t="shared" si="259"/>
        <v>2.5956444967624965</v>
      </c>
      <c r="AM708" s="15">
        <f>IF(('Even Strength'!BR708+'Power Play'!AK708+'Penalty Kill'!AG708)&gt;0,V708/('Even Strength'!BR708+'Power Play'!AK708+'Penalty Kill'!AG708),0)</f>
        <v>0.375</v>
      </c>
      <c r="AN708" s="15">
        <f>IF(('Even Strength'!BR708+'Power Play'!AK708+'Penalty Kill'!AG708)&gt;0,W708/('Even Strength'!BR708+'Power Play'!AK708+'Penalty Kill'!AG708),0)</f>
        <v>0.125</v>
      </c>
      <c r="AO708" s="15">
        <f t="shared" si="260"/>
        <v>0.5</v>
      </c>
      <c r="AP708" s="13">
        <v>0</v>
      </c>
      <c r="AQ708" s="13">
        <v>0</v>
      </c>
      <c r="AR708" s="21">
        <f t="shared" si="261"/>
        <v>0</v>
      </c>
      <c r="AS708" s="22">
        <v>0</v>
      </c>
      <c r="AT708" s="1"/>
      <c r="AU708" s="1"/>
      <c r="AV708">
        <v>30</v>
      </c>
      <c r="AW708" s="13">
        <v>94</v>
      </c>
      <c r="AX708" s="13">
        <v>14</v>
      </c>
      <c r="AY708" s="13">
        <v>8</v>
      </c>
      <c r="AZ708" s="13">
        <v>11</v>
      </c>
      <c r="BA708" s="13">
        <v>7</v>
      </c>
      <c r="BB708" s="16">
        <f t="shared" si="262"/>
        <v>6.3566804002346844</v>
      </c>
      <c r="BC708" s="17">
        <f t="shared" si="263"/>
        <v>19.917598587402011</v>
      </c>
      <c r="BD708" s="17">
        <f t="shared" si="264"/>
        <v>2.9664508534428529</v>
      </c>
      <c r="BE708" s="17">
        <f t="shared" si="265"/>
        <v>1.6951147733959158</v>
      </c>
      <c r="BF708" s="17">
        <f t="shared" si="266"/>
        <v>2.3307828134193844</v>
      </c>
      <c r="BG708" s="17">
        <f t="shared" si="267"/>
        <v>1.4832254267214264</v>
      </c>
      <c r="BH708" s="13">
        <v>87</v>
      </c>
      <c r="BI708" s="13">
        <v>11</v>
      </c>
      <c r="BJ708" s="13">
        <v>3</v>
      </c>
      <c r="BK708" s="13">
        <v>4</v>
      </c>
      <c r="BL708" s="13">
        <v>1</v>
      </c>
      <c r="BM708" s="13">
        <v>0</v>
      </c>
      <c r="BN708" s="13">
        <f t="shared" si="268"/>
        <v>198</v>
      </c>
      <c r="BO708" s="16">
        <v>-2.4910000000000001</v>
      </c>
      <c r="BP708" s="1"/>
      <c r="BQ708" s="1"/>
      <c r="BR708" s="23" t="str">
        <f t="shared" si="269"/>
        <v xml:space="preserve"> </v>
      </c>
      <c r="BS708" s="1"/>
      <c r="BT708" s="13">
        <v>0</v>
      </c>
      <c r="BU708" s="13">
        <v>10</v>
      </c>
      <c r="BV708" s="13">
        <v>0</v>
      </c>
      <c r="BW708" s="13">
        <v>0</v>
      </c>
      <c r="BX708" s="13">
        <v>0</v>
      </c>
      <c r="BY708" s="13">
        <v>1</v>
      </c>
      <c r="BZ708" s="13">
        <v>0</v>
      </c>
      <c r="CA708" s="13">
        <v>0</v>
      </c>
      <c r="CB708" s="23">
        <f t="shared" si="270"/>
        <v>0</v>
      </c>
      <c r="CC708" s="16">
        <v>0</v>
      </c>
      <c r="CD708" s="16">
        <v>0.30000000000000004</v>
      </c>
      <c r="CE708" s="16">
        <v>0.30000000000000004</v>
      </c>
      <c r="CF708" s="24">
        <f t="shared" si="271"/>
        <v>7.8947368421052651E-3</v>
      </c>
      <c r="CG708" s="24">
        <f t="shared" si="272"/>
        <v>6.3566804002346849E-2</v>
      </c>
      <c r="CH708" s="25">
        <v>2</v>
      </c>
      <c r="CI708" s="16">
        <v>5.9</v>
      </c>
      <c r="CJ708" s="16">
        <v>5.8</v>
      </c>
      <c r="CK708" s="16">
        <v>0.5</v>
      </c>
      <c r="CL708" s="16">
        <v>-0.8</v>
      </c>
      <c r="CM708" s="16">
        <v>0.8</v>
      </c>
      <c r="CN708" s="16">
        <v>0</v>
      </c>
      <c r="CO708" s="16">
        <v>0</v>
      </c>
      <c r="CP708" s="26">
        <f t="shared" si="273"/>
        <v>0</v>
      </c>
      <c r="CQ708" s="26">
        <f t="shared" si="274"/>
        <v>0</v>
      </c>
      <c r="CR708" s="13">
        <v>0</v>
      </c>
      <c r="CS708" s="13">
        <v>0</v>
      </c>
      <c r="CT708" s="13">
        <v>0</v>
      </c>
      <c r="CU708" s="13">
        <v>0</v>
      </c>
      <c r="CV708" s="13">
        <v>0.74</v>
      </c>
      <c r="CW708" s="13">
        <v>-1.05</v>
      </c>
      <c r="CX708" s="13">
        <v>-2.2599999999999998</v>
      </c>
      <c r="CY708" s="13">
        <v>-0.44</v>
      </c>
      <c r="CZ708" s="13">
        <v>0.5</v>
      </c>
      <c r="DA708" s="13">
        <v>-2.5099999999999998</v>
      </c>
      <c r="DB708" s="27">
        <v>-23.34</v>
      </c>
      <c r="DC708" s="27">
        <v>13.25</v>
      </c>
      <c r="DD708" s="27">
        <v>-36.590000000000003</v>
      </c>
      <c r="DE708" s="27">
        <v>-7.82</v>
      </c>
      <c r="DF708" s="27">
        <v>-27.03</v>
      </c>
      <c r="DG708" s="27">
        <v>3.07</v>
      </c>
      <c r="DH708" s="27">
        <v>-30.1</v>
      </c>
      <c r="DI708" s="27">
        <v>-6.44</v>
      </c>
      <c r="DJ708" s="1">
        <v>186</v>
      </c>
      <c r="DK708" s="1"/>
      <c r="DL708" s="1"/>
      <c r="DM708" s="1">
        <v>0.7</v>
      </c>
      <c r="DN708" s="1">
        <v>0</v>
      </c>
      <c r="DO708" s="1">
        <v>0</v>
      </c>
      <c r="DP708" s="16">
        <f t="shared" si="275"/>
        <v>-0.31914893617021256</v>
      </c>
    </row>
    <row r="709" spans="1:120" x14ac:dyDescent="0.2">
      <c r="A709" s="13">
        <v>4</v>
      </c>
      <c r="B709" s="13" t="s">
        <v>2462</v>
      </c>
      <c r="C709" s="13" t="s">
        <v>2113</v>
      </c>
      <c r="D709" s="13" t="s">
        <v>419</v>
      </c>
      <c r="E709" s="13" t="s">
        <v>123</v>
      </c>
      <c r="F709" s="1" t="s">
        <v>124</v>
      </c>
      <c r="G709" s="13">
        <v>73</v>
      </c>
      <c r="H709" s="13">
        <v>212</v>
      </c>
      <c r="I709" s="13" t="s">
        <v>125</v>
      </c>
      <c r="J709" s="13">
        <v>1998</v>
      </c>
      <c r="K709" s="13">
        <v>5</v>
      </c>
      <c r="L709" s="13">
        <v>134</v>
      </c>
      <c r="M709" s="1"/>
      <c r="N709" s="1">
        <v>36</v>
      </c>
      <c r="O709" s="13" t="s">
        <v>1664</v>
      </c>
      <c r="P709" s="13" t="s">
        <v>2463</v>
      </c>
      <c r="Q709" s="1" t="str">
        <f t="shared" si="253"/>
        <v>PIT</v>
      </c>
      <c r="R709" s="13" t="s">
        <v>153</v>
      </c>
      <c r="S709" s="1"/>
      <c r="T709" s="13" t="s">
        <v>173</v>
      </c>
      <c r="U709" s="13">
        <v>82</v>
      </c>
      <c r="V709" s="13">
        <v>1</v>
      </c>
      <c r="W709" s="13">
        <v>9</v>
      </c>
      <c r="X709" s="14">
        <v>4</v>
      </c>
      <c r="Y709" s="13">
        <v>10</v>
      </c>
      <c r="Z709" s="13">
        <v>9</v>
      </c>
      <c r="AA709" s="1">
        <v>52</v>
      </c>
      <c r="AB709" s="14">
        <v>18</v>
      </c>
      <c r="AC709" s="14">
        <v>48</v>
      </c>
      <c r="AD709" s="15">
        <f t="shared" si="254"/>
        <v>1.9230769230769232E-2</v>
      </c>
      <c r="AE709" s="15">
        <f t="shared" si="255"/>
        <v>8.4745762711864406E-3</v>
      </c>
      <c r="AF709" s="16">
        <v>1569.9666666666999</v>
      </c>
      <c r="AG709" s="17">
        <f t="shared" si="256"/>
        <v>19.145934959349997</v>
      </c>
      <c r="AH709" s="29">
        <v>2016</v>
      </c>
      <c r="AI709" s="17">
        <f t="shared" si="257"/>
        <v>24.585365853658537</v>
      </c>
      <c r="AJ709" s="19">
        <f t="shared" si="258"/>
        <v>0.77875330687832334</v>
      </c>
      <c r="AK709" s="20">
        <f>'Even Strength'!AA709+'Power Play'!R709+'Penalty Kill'!L709</f>
        <v>68.439024390243901</v>
      </c>
      <c r="AL709" s="19">
        <f t="shared" si="259"/>
        <v>2.6155596488765456</v>
      </c>
      <c r="AM709" s="15">
        <f>IF(('Even Strength'!BR709+'Power Play'!AK709+'Penalty Kill'!AG709)&gt;0,V709/('Even Strength'!BR709+'Power Play'!AK709+'Penalty Kill'!AG709),0)</f>
        <v>2.3809523809523808E-2</v>
      </c>
      <c r="AN709" s="15">
        <f>IF(('Even Strength'!BR709+'Power Play'!AK709+'Penalty Kill'!AG709)&gt;0,W709/('Even Strength'!BR709+'Power Play'!AK709+'Penalty Kill'!AG709),0)</f>
        <v>0.21428571428571427</v>
      </c>
      <c r="AO709" s="15">
        <f t="shared" si="260"/>
        <v>0.23809523809523808</v>
      </c>
      <c r="AP709" s="13">
        <v>0</v>
      </c>
      <c r="AQ709" s="13">
        <v>0</v>
      </c>
      <c r="AR709" s="21">
        <f t="shared" si="261"/>
        <v>0</v>
      </c>
      <c r="AS709" s="22">
        <v>0</v>
      </c>
      <c r="AT709" s="1"/>
      <c r="AU709" s="1"/>
      <c r="AV709">
        <v>80</v>
      </c>
      <c r="AW709" s="13">
        <v>41</v>
      </c>
      <c r="AX709" s="13">
        <v>110</v>
      </c>
      <c r="AY709" s="13">
        <v>18</v>
      </c>
      <c r="AZ709" s="13">
        <v>44</v>
      </c>
      <c r="BA709" s="13">
        <v>8</v>
      </c>
      <c r="BB709" s="16">
        <f t="shared" si="262"/>
        <v>3.0573897534978864</v>
      </c>
      <c r="BC709" s="17">
        <f t="shared" si="263"/>
        <v>1.5669122486676668</v>
      </c>
      <c r="BD709" s="17">
        <f t="shared" si="264"/>
        <v>4.2039109110595936</v>
      </c>
      <c r="BE709" s="17">
        <f t="shared" si="265"/>
        <v>0.68791269453702442</v>
      </c>
      <c r="BF709" s="17">
        <f t="shared" si="266"/>
        <v>1.6815643644238374</v>
      </c>
      <c r="BG709" s="17">
        <f t="shared" si="267"/>
        <v>0.30573897534978867</v>
      </c>
      <c r="BH709" s="13">
        <v>17</v>
      </c>
      <c r="BI709" s="13">
        <v>6</v>
      </c>
      <c r="BJ709" s="13">
        <v>1</v>
      </c>
      <c r="BK709" s="13">
        <v>0</v>
      </c>
      <c r="BL709" s="13">
        <v>0</v>
      </c>
      <c r="BM709" s="13">
        <v>0</v>
      </c>
      <c r="BN709" s="13">
        <f t="shared" si="268"/>
        <v>169</v>
      </c>
      <c r="BO709" s="16">
        <v>2.4849999999999999</v>
      </c>
      <c r="BP709" s="1"/>
      <c r="BQ709" s="1"/>
      <c r="BR709" s="23" t="str">
        <f t="shared" si="269"/>
        <v xml:space="preserve"> </v>
      </c>
      <c r="BS709" s="1"/>
      <c r="BT709" s="13">
        <v>0</v>
      </c>
      <c r="BU709" s="13">
        <v>22</v>
      </c>
      <c r="BV709" s="13">
        <v>0</v>
      </c>
      <c r="BW709" s="13">
        <v>1</v>
      </c>
      <c r="BX709" s="13">
        <v>0</v>
      </c>
      <c r="BY709" s="13">
        <v>0</v>
      </c>
      <c r="BZ709" s="13">
        <v>0</v>
      </c>
      <c r="CA709" s="13">
        <v>0</v>
      </c>
      <c r="CB709" s="23">
        <f t="shared" si="270"/>
        <v>0</v>
      </c>
      <c r="CC709" s="16">
        <v>-0.8</v>
      </c>
      <c r="CD709" s="16">
        <v>4.3</v>
      </c>
      <c r="CE709" s="16">
        <v>3.6</v>
      </c>
      <c r="CF709" s="24">
        <f t="shared" si="271"/>
        <v>4.3902439024390248E-2</v>
      </c>
      <c r="CG709" s="24">
        <f t="shared" si="272"/>
        <v>0.13758253890740488</v>
      </c>
      <c r="CH709" s="25">
        <v>1</v>
      </c>
      <c r="CI709" s="16">
        <v>21.4</v>
      </c>
      <c r="CJ709" s="16">
        <v>36.9</v>
      </c>
      <c r="CK709" s="16">
        <v>2.8</v>
      </c>
      <c r="CL709" s="16">
        <v>-1.4</v>
      </c>
      <c r="CM709" s="16">
        <v>7.7</v>
      </c>
      <c r="CN709" s="16">
        <v>0</v>
      </c>
      <c r="CO709" s="16">
        <v>6.3</v>
      </c>
      <c r="CP709" s="26">
        <f t="shared" si="273"/>
        <v>7.6829268292682926E-2</v>
      </c>
      <c r="CQ709" s="26">
        <f t="shared" si="274"/>
        <v>0.24076944308795853</v>
      </c>
      <c r="CR709" s="13">
        <v>0</v>
      </c>
      <c r="CS709" s="13">
        <v>0</v>
      </c>
      <c r="CT709" s="13">
        <v>0</v>
      </c>
      <c r="CU709" s="13">
        <v>0</v>
      </c>
      <c r="CV709" s="13">
        <v>-1.1599999999999999</v>
      </c>
      <c r="CW709" s="13">
        <v>1.84</v>
      </c>
      <c r="CX709" s="13">
        <v>-3.83</v>
      </c>
      <c r="CY709" s="13">
        <v>-2.5300000000000002</v>
      </c>
      <c r="CZ709" s="13">
        <v>-1.65</v>
      </c>
      <c r="DA709" s="13">
        <v>-7.33</v>
      </c>
      <c r="DB709" s="27">
        <v>-38.1</v>
      </c>
      <c r="DC709" s="27">
        <v>12.91</v>
      </c>
      <c r="DD709" s="27">
        <v>-51</v>
      </c>
      <c r="DE709" s="27">
        <v>-2.48</v>
      </c>
      <c r="DF709" s="27">
        <v>-24.23</v>
      </c>
      <c r="DG709" s="27">
        <v>2.72</v>
      </c>
      <c r="DH709" s="27">
        <v>-26.95</v>
      </c>
      <c r="DI709" s="27">
        <v>-1.31</v>
      </c>
      <c r="DJ709" s="1">
        <v>186</v>
      </c>
      <c r="DK709" s="1"/>
      <c r="DL709" s="1"/>
      <c r="DM709" s="1">
        <v>3.375</v>
      </c>
      <c r="DN709" s="1">
        <v>0</v>
      </c>
      <c r="DO709" s="1">
        <v>0</v>
      </c>
      <c r="DP709" s="16">
        <f t="shared" si="275"/>
        <v>0.28936170212765955</v>
      </c>
    </row>
    <row r="710" spans="1:120" x14ac:dyDescent="0.2">
      <c r="A710" s="13">
        <v>7</v>
      </c>
      <c r="B710" s="13" t="s">
        <v>2464</v>
      </c>
      <c r="C710" s="13" t="s">
        <v>1387</v>
      </c>
      <c r="D710" s="13" t="s">
        <v>187</v>
      </c>
      <c r="E710" s="13" t="s">
        <v>141</v>
      </c>
      <c r="F710" s="1" t="s">
        <v>142</v>
      </c>
      <c r="G710" s="13">
        <v>75</v>
      </c>
      <c r="H710" s="13">
        <v>220</v>
      </c>
      <c r="I710" s="13" t="s">
        <v>150</v>
      </c>
      <c r="J710" s="13">
        <v>2003</v>
      </c>
      <c r="K710" s="13">
        <v>1</v>
      </c>
      <c r="L710" s="13">
        <v>14</v>
      </c>
      <c r="M710" s="1"/>
      <c r="N710" s="1">
        <v>29</v>
      </c>
      <c r="O710" s="13" t="s">
        <v>616</v>
      </c>
      <c r="P710" s="13" t="s">
        <v>2465</v>
      </c>
      <c r="Q710" s="1" t="str">
        <f t="shared" si="253"/>
        <v>CHI</v>
      </c>
      <c r="R710" s="13" t="s">
        <v>322</v>
      </c>
      <c r="S710" s="1"/>
      <c r="T710" s="13" t="s">
        <v>173</v>
      </c>
      <c r="U710" s="13">
        <v>82</v>
      </c>
      <c r="V710" s="13">
        <v>8</v>
      </c>
      <c r="W710" s="13">
        <v>23</v>
      </c>
      <c r="X710" s="14">
        <v>10</v>
      </c>
      <c r="Y710" s="13">
        <v>31</v>
      </c>
      <c r="Z710" s="13">
        <v>-3</v>
      </c>
      <c r="AA710" s="1">
        <v>181</v>
      </c>
      <c r="AB710" s="14">
        <v>80</v>
      </c>
      <c r="AC710" s="14">
        <v>118</v>
      </c>
      <c r="AD710" s="15">
        <f t="shared" si="254"/>
        <v>4.4198895027624308E-2</v>
      </c>
      <c r="AE710" s="15">
        <f t="shared" si="255"/>
        <v>2.1108179419525065E-2</v>
      </c>
      <c r="AF710" s="16">
        <v>1818.7</v>
      </c>
      <c r="AG710" s="17">
        <f t="shared" si="256"/>
        <v>22.179268292682927</v>
      </c>
      <c r="AH710" s="29">
        <v>2429</v>
      </c>
      <c r="AI710" s="17">
        <f t="shared" si="257"/>
        <v>29.621951219512194</v>
      </c>
      <c r="AJ710" s="19">
        <f t="shared" si="258"/>
        <v>0.74874433923425276</v>
      </c>
      <c r="AK710" s="20">
        <f>'Even Strength'!AA710+'Power Play'!R710+'Penalty Kill'!L710</f>
        <v>130.56771799628945</v>
      </c>
      <c r="AL710" s="19">
        <f t="shared" si="259"/>
        <v>4.3075070543670577</v>
      </c>
      <c r="AM710" s="15">
        <f>IF(('Even Strength'!BR710+'Power Play'!AK710+'Penalty Kill'!AG710)&gt;0,V710/('Even Strength'!BR710+'Power Play'!AK710+'Penalty Kill'!AG710),0)</f>
        <v>0.1111111111111111</v>
      </c>
      <c r="AN710" s="15">
        <f>IF(('Even Strength'!BR710+'Power Play'!AK710+'Penalty Kill'!AG710)&gt;0,W710/('Even Strength'!BR710+'Power Play'!AK710+'Penalty Kill'!AG710),0)</f>
        <v>0.31944444444444442</v>
      </c>
      <c r="AO710" s="15">
        <f t="shared" si="260"/>
        <v>0.43055555555555552</v>
      </c>
      <c r="AP710" s="13">
        <v>0</v>
      </c>
      <c r="AQ710" s="13">
        <v>0</v>
      </c>
      <c r="AR710" s="21">
        <f t="shared" si="261"/>
        <v>0</v>
      </c>
      <c r="AS710" s="22">
        <v>0</v>
      </c>
      <c r="AT710" s="1"/>
      <c r="AU710" s="1"/>
      <c r="AV710">
        <v>180</v>
      </c>
      <c r="AW710" s="13">
        <v>135</v>
      </c>
      <c r="AX710" s="13">
        <v>141</v>
      </c>
      <c r="AY710" s="13">
        <v>80</v>
      </c>
      <c r="AZ710" s="13">
        <v>65</v>
      </c>
      <c r="BA710" s="13">
        <v>27</v>
      </c>
      <c r="BB710" s="16">
        <f t="shared" si="262"/>
        <v>5.938307582339033</v>
      </c>
      <c r="BC710" s="17">
        <f t="shared" si="263"/>
        <v>4.453730686754275</v>
      </c>
      <c r="BD710" s="17">
        <f t="shared" si="264"/>
        <v>4.651674272832242</v>
      </c>
      <c r="BE710" s="17">
        <f t="shared" si="265"/>
        <v>2.6392478143729035</v>
      </c>
      <c r="BF710" s="17">
        <f t="shared" si="266"/>
        <v>2.1443888491779841</v>
      </c>
      <c r="BG710" s="17">
        <f t="shared" si="267"/>
        <v>0.89074613735085506</v>
      </c>
      <c r="BH710" s="13">
        <v>27</v>
      </c>
      <c r="BI710" s="13">
        <v>11</v>
      </c>
      <c r="BJ710" s="13">
        <v>1</v>
      </c>
      <c r="BK710" s="13">
        <v>0</v>
      </c>
      <c r="BL710" s="13">
        <v>0</v>
      </c>
      <c r="BM710" s="13">
        <v>0</v>
      </c>
      <c r="BN710" s="13">
        <f t="shared" si="268"/>
        <v>304</v>
      </c>
      <c r="BO710" s="16">
        <v>4.1340000000000003</v>
      </c>
      <c r="BP710" s="1"/>
      <c r="BQ710" s="1"/>
      <c r="BR710" s="23" t="str">
        <f t="shared" si="269"/>
        <v xml:space="preserve"> </v>
      </c>
      <c r="BS710" s="1"/>
      <c r="BT710" s="13">
        <v>0</v>
      </c>
      <c r="BU710" s="13">
        <v>18</v>
      </c>
      <c r="BV710" s="13">
        <v>0</v>
      </c>
      <c r="BW710" s="13">
        <v>0</v>
      </c>
      <c r="BX710" s="13">
        <v>2</v>
      </c>
      <c r="BY710" s="13">
        <v>0</v>
      </c>
      <c r="BZ710" s="13">
        <v>0</v>
      </c>
      <c r="CA710" s="13">
        <v>0</v>
      </c>
      <c r="CB710" s="23">
        <f t="shared" si="270"/>
        <v>0</v>
      </c>
      <c r="CC710" s="16">
        <v>2.1</v>
      </c>
      <c r="CD710" s="16">
        <v>3.9</v>
      </c>
      <c r="CE710" s="16">
        <v>6</v>
      </c>
      <c r="CF710" s="24">
        <f t="shared" si="271"/>
        <v>7.3170731707317069E-2</v>
      </c>
      <c r="CG710" s="24">
        <f t="shared" si="272"/>
        <v>0.19794358607796778</v>
      </c>
      <c r="CH710" s="25">
        <v>5</v>
      </c>
      <c r="CI710" s="16">
        <v>41.4</v>
      </c>
      <c r="CJ710" s="16">
        <v>38.799999999999997</v>
      </c>
      <c r="CK710" s="16">
        <v>-10.199999999999999</v>
      </c>
      <c r="CL710" s="16">
        <v>2.5</v>
      </c>
      <c r="CM710" s="16">
        <v>2.9</v>
      </c>
      <c r="CN710" s="16">
        <v>0</v>
      </c>
      <c r="CO710" s="16">
        <v>5.4</v>
      </c>
      <c r="CP710" s="26">
        <f t="shared" si="273"/>
        <v>6.5853658536585369E-2</v>
      </c>
      <c r="CQ710" s="26">
        <f t="shared" si="274"/>
        <v>0.17814922747017101</v>
      </c>
      <c r="CR710" s="13">
        <v>2</v>
      </c>
      <c r="CS710" s="13">
        <v>2</v>
      </c>
      <c r="CT710" s="13">
        <v>1</v>
      </c>
      <c r="CU710" s="13">
        <v>0</v>
      </c>
      <c r="CV710" s="13">
        <v>-0.82</v>
      </c>
      <c r="CW710" s="13">
        <v>1.75</v>
      </c>
      <c r="CX710" s="13">
        <v>1.27</v>
      </c>
      <c r="CY710" s="13">
        <v>-3.76</v>
      </c>
      <c r="CZ710" s="13">
        <v>-0.15</v>
      </c>
      <c r="DA710" s="13">
        <v>-1.71</v>
      </c>
      <c r="DB710" s="27">
        <v>5.16</v>
      </c>
      <c r="DC710" s="27">
        <v>64.2</v>
      </c>
      <c r="DD710" s="27">
        <v>-59.05</v>
      </c>
      <c r="DE710" s="27">
        <v>-2.4900000000000002</v>
      </c>
      <c r="DF710" s="27">
        <v>39.6</v>
      </c>
      <c r="DG710" s="27">
        <v>50.56</v>
      </c>
      <c r="DH710" s="27">
        <v>-10.97</v>
      </c>
      <c r="DI710" s="27">
        <v>-0.46</v>
      </c>
      <c r="DJ710" s="1">
        <v>186</v>
      </c>
      <c r="DK710" s="1"/>
      <c r="DL710" s="1"/>
      <c r="DM710" s="1">
        <v>5.8</v>
      </c>
      <c r="DN710" s="1">
        <v>0</v>
      </c>
      <c r="DO710" s="1">
        <v>0</v>
      </c>
      <c r="DP710" s="16">
        <f t="shared" si="275"/>
        <v>-5.7702127659574458</v>
      </c>
    </row>
    <row r="711" spans="1:120" x14ac:dyDescent="0.2">
      <c r="A711" s="13">
        <v>22</v>
      </c>
      <c r="B711" s="13" t="s">
        <v>2138</v>
      </c>
      <c r="C711" s="13" t="s">
        <v>1434</v>
      </c>
      <c r="D711" s="1"/>
      <c r="E711" s="13" t="s">
        <v>197</v>
      </c>
      <c r="F711" s="1" t="s">
        <v>198</v>
      </c>
      <c r="G711" s="13">
        <v>73</v>
      </c>
      <c r="H711" s="13">
        <v>187</v>
      </c>
      <c r="I711" s="13" t="s">
        <v>125</v>
      </c>
      <c r="J711" s="13">
        <v>1999</v>
      </c>
      <c r="K711" s="13">
        <v>1</v>
      </c>
      <c r="L711" s="13">
        <v>2</v>
      </c>
      <c r="M711" s="1"/>
      <c r="N711" s="1">
        <v>34</v>
      </c>
      <c r="O711" s="13" t="s">
        <v>567</v>
      </c>
      <c r="P711" s="13" t="s">
        <v>2466</v>
      </c>
      <c r="Q711" s="1" t="str">
        <f t="shared" si="253"/>
        <v>VAN</v>
      </c>
      <c r="R711" s="13" t="s">
        <v>409</v>
      </c>
      <c r="S711" s="1"/>
      <c r="T711" s="13" t="s">
        <v>129</v>
      </c>
      <c r="U711" s="13">
        <v>82</v>
      </c>
      <c r="V711" s="13">
        <v>20</v>
      </c>
      <c r="W711" s="13">
        <v>56</v>
      </c>
      <c r="X711" s="14">
        <v>35</v>
      </c>
      <c r="Y711" s="13">
        <v>76</v>
      </c>
      <c r="Z711" s="13">
        <v>5</v>
      </c>
      <c r="AA711" s="1">
        <v>226</v>
      </c>
      <c r="AB711" s="14">
        <v>74</v>
      </c>
      <c r="AC711" s="14">
        <v>70</v>
      </c>
      <c r="AD711" s="15">
        <f t="shared" si="254"/>
        <v>8.8495575221238937E-2</v>
      </c>
      <c r="AE711" s="15">
        <f t="shared" si="255"/>
        <v>5.4054054054054057E-2</v>
      </c>
      <c r="AF711" s="16">
        <v>1505.2666666667001</v>
      </c>
      <c r="AG711" s="17">
        <f t="shared" si="256"/>
        <v>18.356910569106098</v>
      </c>
      <c r="AH711" s="29">
        <v>1943</v>
      </c>
      <c r="AI711" s="17">
        <f t="shared" si="257"/>
        <v>23.695121951219512</v>
      </c>
      <c r="AJ711" s="19">
        <f t="shared" si="258"/>
        <v>0.77471264367817816</v>
      </c>
      <c r="AK711" s="20">
        <f>'Even Strength'!AA711+'Power Play'!R711+'Penalty Kill'!L711</f>
        <v>303.12820512820508</v>
      </c>
      <c r="AL711" s="19">
        <f t="shared" si="259"/>
        <v>12.082704487150828</v>
      </c>
      <c r="AM711" s="15">
        <f>IF(('Even Strength'!BR711+'Power Play'!AK711+'Penalty Kill'!AG711)&gt;0,V711/('Even Strength'!BR711+'Power Play'!AK711+'Penalty Kill'!AG711),0)</f>
        <v>0.26315789473684209</v>
      </c>
      <c r="AN711" s="15">
        <f>IF(('Even Strength'!BR711+'Power Play'!AK711+'Penalty Kill'!AG711)&gt;0,W711/('Even Strength'!BR711+'Power Play'!AK711+'Penalty Kill'!AG711),0)</f>
        <v>0.73684210526315785</v>
      </c>
      <c r="AO711" s="15">
        <f t="shared" si="260"/>
        <v>1</v>
      </c>
      <c r="AP711" s="13">
        <v>2</v>
      </c>
      <c r="AQ711" s="13">
        <v>3</v>
      </c>
      <c r="AR711" s="21">
        <f t="shared" si="261"/>
        <v>0.4</v>
      </c>
      <c r="AS711" s="22">
        <v>0.1</v>
      </c>
      <c r="AT711" s="1"/>
      <c r="AU711" s="1"/>
      <c r="AV711">
        <v>87</v>
      </c>
      <c r="AW711" s="13">
        <v>21</v>
      </c>
      <c r="AX711" s="13">
        <v>16</v>
      </c>
      <c r="AY711" s="13">
        <v>74</v>
      </c>
      <c r="AZ711" s="13">
        <v>36</v>
      </c>
      <c r="BA711" s="13">
        <v>19</v>
      </c>
      <c r="BB711" s="16">
        <f t="shared" si="262"/>
        <v>3.4678240843260664</v>
      </c>
      <c r="BC711" s="17">
        <f t="shared" si="263"/>
        <v>0.83706098587180922</v>
      </c>
      <c r="BD711" s="17">
        <f t="shared" si="264"/>
        <v>0.63776075114042607</v>
      </c>
      <c r="BE711" s="17">
        <f t="shared" si="265"/>
        <v>2.9496434740244704</v>
      </c>
      <c r="BF711" s="17">
        <f t="shared" si="266"/>
        <v>1.4349616900659585</v>
      </c>
      <c r="BG711" s="17">
        <f t="shared" si="267"/>
        <v>0.75734089197925591</v>
      </c>
      <c r="BH711" s="13">
        <v>18</v>
      </c>
      <c r="BI711" s="13">
        <v>9</v>
      </c>
      <c r="BJ711" s="13">
        <v>0</v>
      </c>
      <c r="BK711" s="13">
        <v>0</v>
      </c>
      <c r="BL711" s="13">
        <v>0</v>
      </c>
      <c r="BM711" s="13">
        <v>0</v>
      </c>
      <c r="BN711" s="13">
        <f t="shared" si="268"/>
        <v>55</v>
      </c>
      <c r="BO711" s="16">
        <v>2.5460000000000003</v>
      </c>
      <c r="BP711" s="1"/>
      <c r="BQ711" s="1"/>
      <c r="BR711" s="23" t="str">
        <f t="shared" si="269"/>
        <v xml:space="preserve"> </v>
      </c>
      <c r="BS711" s="1"/>
      <c r="BT711" s="13">
        <v>2</v>
      </c>
      <c r="BU711" s="13">
        <v>17</v>
      </c>
      <c r="BV711" s="13">
        <v>3</v>
      </c>
      <c r="BW711" s="13">
        <v>2</v>
      </c>
      <c r="BX711" s="13">
        <v>5</v>
      </c>
      <c r="BY711" s="13">
        <v>2</v>
      </c>
      <c r="BZ711" s="13">
        <v>0</v>
      </c>
      <c r="CA711" s="13">
        <v>0</v>
      </c>
      <c r="CB711" s="23">
        <f t="shared" si="270"/>
        <v>0</v>
      </c>
      <c r="CC711" s="16">
        <v>6.7</v>
      </c>
      <c r="CD711" s="16">
        <v>1.8</v>
      </c>
      <c r="CE711" s="16">
        <v>8.5</v>
      </c>
      <c r="CF711" s="24">
        <f t="shared" si="271"/>
        <v>0.10365853658536585</v>
      </c>
      <c r="CG711" s="24">
        <f t="shared" si="272"/>
        <v>0.33881039904335136</v>
      </c>
      <c r="CH711" s="25">
        <v>5</v>
      </c>
      <c r="CI711" s="16">
        <v>36.9</v>
      </c>
      <c r="CJ711" s="16">
        <v>27</v>
      </c>
      <c r="CK711" s="16">
        <v>5.0999999999999996</v>
      </c>
      <c r="CL711" s="16">
        <v>13.5</v>
      </c>
      <c r="CM711" s="16">
        <v>1.9</v>
      </c>
      <c r="CN711" s="16">
        <v>0</v>
      </c>
      <c r="CO711" s="16">
        <v>15.5</v>
      </c>
      <c r="CP711" s="26">
        <f t="shared" si="273"/>
        <v>0.18902439024390244</v>
      </c>
      <c r="CQ711" s="26">
        <f t="shared" si="274"/>
        <v>0.61783072766728775</v>
      </c>
      <c r="CR711" s="13">
        <v>5</v>
      </c>
      <c r="CS711" s="13">
        <v>1</v>
      </c>
      <c r="CT711" s="13">
        <v>3</v>
      </c>
      <c r="CU711" s="13">
        <v>0</v>
      </c>
      <c r="CV711" s="13">
        <v>-1.28</v>
      </c>
      <c r="CW711" s="13">
        <v>2.44</v>
      </c>
      <c r="CX711" s="13">
        <v>3.26</v>
      </c>
      <c r="CY711" s="13">
        <v>2.7</v>
      </c>
      <c r="CZ711" s="13">
        <v>-4.26</v>
      </c>
      <c r="DA711" s="13">
        <v>2.86</v>
      </c>
      <c r="DB711" s="27">
        <v>8.6199999999999992</v>
      </c>
      <c r="DC711" s="27">
        <v>-88.59</v>
      </c>
      <c r="DD711" s="27">
        <v>97.21</v>
      </c>
      <c r="DE711" s="27">
        <v>5.29</v>
      </c>
      <c r="DF711" s="27">
        <v>7.62</v>
      </c>
      <c r="DG711" s="27">
        <v>-55.63</v>
      </c>
      <c r="DH711" s="27">
        <v>63.25</v>
      </c>
      <c r="DI711" s="27">
        <v>3.44</v>
      </c>
      <c r="DJ711" s="1">
        <v>186</v>
      </c>
      <c r="DK711" s="1"/>
      <c r="DL711" s="1"/>
      <c r="DM711" s="1">
        <v>7</v>
      </c>
      <c r="DN711" s="1">
        <v>0</v>
      </c>
      <c r="DO711" s="1">
        <v>0</v>
      </c>
      <c r="DP711" s="16">
        <f t="shared" si="275"/>
        <v>1.7765957446808507</v>
      </c>
    </row>
    <row r="712" spans="1:120" x14ac:dyDescent="0.2">
      <c r="A712" s="13">
        <v>33</v>
      </c>
      <c r="B712" s="13" t="s">
        <v>2138</v>
      </c>
      <c r="C712" s="13" t="s">
        <v>1434</v>
      </c>
      <c r="D712" s="1"/>
      <c r="E712" s="13" t="s">
        <v>197</v>
      </c>
      <c r="F712" s="1" t="s">
        <v>198</v>
      </c>
      <c r="G712" s="13">
        <v>74</v>
      </c>
      <c r="H712" s="13">
        <v>188</v>
      </c>
      <c r="I712" s="13" t="s">
        <v>125</v>
      </c>
      <c r="J712" s="13">
        <v>1999</v>
      </c>
      <c r="K712" s="13">
        <v>1</v>
      </c>
      <c r="L712" s="13">
        <v>3</v>
      </c>
      <c r="M712" s="1"/>
      <c r="N712" s="1">
        <v>34</v>
      </c>
      <c r="O712" s="13" t="s">
        <v>2414</v>
      </c>
      <c r="P712" s="13" t="s">
        <v>2466</v>
      </c>
      <c r="Q712" s="1" t="str">
        <f t="shared" si="253"/>
        <v>VAN</v>
      </c>
      <c r="R712" s="13" t="s">
        <v>409</v>
      </c>
      <c r="S712" s="1"/>
      <c r="T712" s="13" t="s">
        <v>146</v>
      </c>
      <c r="U712" s="13">
        <v>82</v>
      </c>
      <c r="V712" s="13">
        <v>18</v>
      </c>
      <c r="W712" s="13">
        <v>55</v>
      </c>
      <c r="X712" s="14">
        <v>28</v>
      </c>
      <c r="Y712" s="13">
        <v>73</v>
      </c>
      <c r="Z712" s="13">
        <v>11</v>
      </c>
      <c r="AA712" s="1">
        <v>101</v>
      </c>
      <c r="AB712" s="14">
        <v>29</v>
      </c>
      <c r="AC712" s="14">
        <v>35</v>
      </c>
      <c r="AD712" s="15">
        <f t="shared" si="254"/>
        <v>0.17821782178217821</v>
      </c>
      <c r="AE712" s="15">
        <f t="shared" si="255"/>
        <v>0.10909090909090909</v>
      </c>
      <c r="AF712" s="16">
        <v>1526.1666666666999</v>
      </c>
      <c r="AG712" s="17">
        <f t="shared" si="256"/>
        <v>18.611788617886585</v>
      </c>
      <c r="AH712" s="29">
        <v>1962</v>
      </c>
      <c r="AI712" s="17">
        <f t="shared" si="257"/>
        <v>23.926829268292682</v>
      </c>
      <c r="AJ712" s="19">
        <f t="shared" si="258"/>
        <v>0.77786272511044852</v>
      </c>
      <c r="AK712" s="20">
        <f>'Even Strength'!AA712+'Power Play'!R712+'Penalty Kill'!L712</f>
        <v>225.99262899262899</v>
      </c>
      <c r="AL712" s="19">
        <f t="shared" si="259"/>
        <v>8.884716221179934</v>
      </c>
      <c r="AM712" s="15">
        <f>IF(('Even Strength'!BR712+'Power Play'!AK712+'Penalty Kill'!AG712)&gt;0,V712/('Even Strength'!BR712+'Power Play'!AK712+'Penalty Kill'!AG712),0)</f>
        <v>0.22222222222222221</v>
      </c>
      <c r="AN712" s="15">
        <f>IF(('Even Strength'!BR712+'Power Play'!AK712+'Penalty Kill'!AG712)&gt;0,W712/('Even Strength'!BR712+'Power Play'!AK712+'Penalty Kill'!AG712),0)</f>
        <v>0.67901234567901236</v>
      </c>
      <c r="AO712" s="15">
        <f t="shared" si="260"/>
        <v>0.90123456790123457</v>
      </c>
      <c r="AP712" s="13">
        <v>704</v>
      </c>
      <c r="AQ712" s="13">
        <v>861</v>
      </c>
      <c r="AR712" s="21">
        <f t="shared" si="261"/>
        <v>0.44984025559105434</v>
      </c>
      <c r="AS712" s="22">
        <v>31.3</v>
      </c>
      <c r="AT712" s="13">
        <v>66</v>
      </c>
      <c r="AU712" s="13">
        <v>32</v>
      </c>
      <c r="AV712">
        <v>67</v>
      </c>
      <c r="AW712" s="13">
        <v>25</v>
      </c>
      <c r="AX712" s="13">
        <v>24</v>
      </c>
      <c r="AY712" s="13">
        <v>29</v>
      </c>
      <c r="AZ712" s="13">
        <v>38</v>
      </c>
      <c r="BA712" s="13">
        <v>33</v>
      </c>
      <c r="BB712" s="16">
        <f t="shared" si="262"/>
        <v>2.6340504532051408</v>
      </c>
      <c r="BC712" s="17">
        <f t="shared" si="263"/>
        <v>0.98285464671833622</v>
      </c>
      <c r="BD712" s="17">
        <f t="shared" si="264"/>
        <v>0.94354046084960252</v>
      </c>
      <c r="BE712" s="17">
        <f t="shared" si="265"/>
        <v>1.1401113901932698</v>
      </c>
      <c r="BF712" s="17">
        <f t="shared" si="266"/>
        <v>1.493939063011871</v>
      </c>
      <c r="BG712" s="17">
        <f t="shared" si="267"/>
        <v>1.2973681336682037</v>
      </c>
      <c r="BH712" s="13">
        <v>22</v>
      </c>
      <c r="BI712" s="13">
        <v>11</v>
      </c>
      <c r="BJ712" s="13">
        <v>0</v>
      </c>
      <c r="BK712" s="13">
        <v>0</v>
      </c>
      <c r="BL712" s="13">
        <v>0</v>
      </c>
      <c r="BM712" s="13">
        <v>0</v>
      </c>
      <c r="BN712" s="13">
        <f t="shared" si="268"/>
        <v>71</v>
      </c>
      <c r="BO712" s="16">
        <v>-0.46700000000000003</v>
      </c>
      <c r="BP712" s="1"/>
      <c r="BQ712" s="1"/>
      <c r="BR712" s="23" t="str">
        <f t="shared" si="269"/>
        <v xml:space="preserve"> </v>
      </c>
      <c r="BS712" s="1"/>
      <c r="BT712" s="13">
        <v>1</v>
      </c>
      <c r="BU712" s="13">
        <v>17</v>
      </c>
      <c r="BV712" s="13">
        <v>0</v>
      </c>
      <c r="BW712" s="13">
        <v>5</v>
      </c>
      <c r="BX712" s="13">
        <v>0</v>
      </c>
      <c r="BY712" s="13">
        <v>5</v>
      </c>
      <c r="BZ712" s="13">
        <v>0</v>
      </c>
      <c r="CA712" s="13">
        <v>0</v>
      </c>
      <c r="CB712" s="23">
        <f t="shared" si="270"/>
        <v>0</v>
      </c>
      <c r="CC712" s="16">
        <v>6</v>
      </c>
      <c r="CD712" s="16">
        <v>2.1</v>
      </c>
      <c r="CE712" s="16">
        <v>8.1</v>
      </c>
      <c r="CF712" s="24">
        <f t="shared" si="271"/>
        <v>9.8780487804878039E-2</v>
      </c>
      <c r="CG712" s="24">
        <f t="shared" si="272"/>
        <v>0.31844490553674087</v>
      </c>
      <c r="CH712" s="25">
        <v>5</v>
      </c>
      <c r="CI712" s="16">
        <v>37.799999999999997</v>
      </c>
      <c r="CJ712" s="16">
        <v>27.8</v>
      </c>
      <c r="CK712" s="16">
        <v>11.1</v>
      </c>
      <c r="CL712" s="16">
        <v>11.7</v>
      </c>
      <c r="CM712" s="16">
        <v>2.6</v>
      </c>
      <c r="CN712" s="16">
        <v>0</v>
      </c>
      <c r="CO712" s="16">
        <v>14.3</v>
      </c>
      <c r="CP712" s="26">
        <f t="shared" si="273"/>
        <v>0.17439024390243904</v>
      </c>
      <c r="CQ712" s="26">
        <f t="shared" si="274"/>
        <v>0.56219285792288831</v>
      </c>
      <c r="CR712" s="13">
        <v>3</v>
      </c>
      <c r="CS712" s="13">
        <v>0</v>
      </c>
      <c r="CT712" s="13">
        <v>3</v>
      </c>
      <c r="CU712" s="13">
        <v>0.18</v>
      </c>
      <c r="CV712" s="13">
        <v>-1.86</v>
      </c>
      <c r="CW712" s="13">
        <v>2.5</v>
      </c>
      <c r="CX712" s="13">
        <v>5.68</v>
      </c>
      <c r="CY712" s="13">
        <v>3.82</v>
      </c>
      <c r="CZ712" s="13">
        <v>1.69</v>
      </c>
      <c r="DA712" s="13">
        <v>12.01</v>
      </c>
      <c r="DB712" s="27">
        <v>42.81</v>
      </c>
      <c r="DC712" s="27">
        <v>-93.52</v>
      </c>
      <c r="DD712" s="27">
        <v>136.33000000000001</v>
      </c>
      <c r="DE712" s="27">
        <v>7.35</v>
      </c>
      <c r="DF712" s="27">
        <v>29.38</v>
      </c>
      <c r="DG712" s="27">
        <v>-69.13</v>
      </c>
      <c r="DH712" s="27">
        <v>98.52</v>
      </c>
      <c r="DI712" s="27">
        <v>5.31</v>
      </c>
      <c r="DJ712" s="1">
        <v>186</v>
      </c>
      <c r="DK712" s="1"/>
      <c r="DL712" s="1"/>
      <c r="DM712" s="1">
        <v>7</v>
      </c>
      <c r="DN712" s="1">
        <v>0</v>
      </c>
      <c r="DO712" s="1">
        <v>0</v>
      </c>
      <c r="DP712" s="16">
        <f t="shared" si="275"/>
        <v>0.5765957446808514</v>
      </c>
    </row>
    <row r="713" spans="1:120" x14ac:dyDescent="0.2">
      <c r="A713" s="13">
        <v>91</v>
      </c>
      <c r="B713" s="13" t="s">
        <v>2467</v>
      </c>
      <c r="C713" s="13" t="s">
        <v>1312</v>
      </c>
      <c r="D713" s="13" t="s">
        <v>158</v>
      </c>
      <c r="E713" s="13" t="s">
        <v>141</v>
      </c>
      <c r="F713" s="1" t="s">
        <v>142</v>
      </c>
      <c r="G713" s="13">
        <v>73</v>
      </c>
      <c r="H713" s="13">
        <v>200</v>
      </c>
      <c r="I713" s="13" t="s">
        <v>150</v>
      </c>
      <c r="J713" s="13">
        <v>2010</v>
      </c>
      <c r="K713" s="13">
        <v>1</v>
      </c>
      <c r="L713" s="13">
        <v>2</v>
      </c>
      <c r="M713" s="1"/>
      <c r="N713" s="1">
        <v>23</v>
      </c>
      <c r="O713" s="13" t="s">
        <v>546</v>
      </c>
      <c r="P713" s="13" t="s">
        <v>2468</v>
      </c>
      <c r="Q713" s="1" t="str">
        <f t="shared" si="253"/>
        <v>DAL</v>
      </c>
      <c r="R713" s="13" t="s">
        <v>363</v>
      </c>
      <c r="S713" s="1"/>
      <c r="T713" s="13" t="s">
        <v>146</v>
      </c>
      <c r="U713" s="13">
        <v>71</v>
      </c>
      <c r="V713" s="13">
        <v>37</v>
      </c>
      <c r="W713" s="13">
        <v>40</v>
      </c>
      <c r="X713" s="14">
        <v>33</v>
      </c>
      <c r="Y713" s="13">
        <v>77</v>
      </c>
      <c r="Z713" s="13">
        <v>-1</v>
      </c>
      <c r="AA713" s="1">
        <v>280</v>
      </c>
      <c r="AB713" s="14">
        <v>110</v>
      </c>
      <c r="AC713" s="14">
        <v>139</v>
      </c>
      <c r="AD713" s="15">
        <f t="shared" si="254"/>
        <v>0.13214285714285715</v>
      </c>
      <c r="AE713" s="15">
        <f t="shared" si="255"/>
        <v>6.9943289224952743E-2</v>
      </c>
      <c r="AF713" s="16">
        <v>1388.1333333333</v>
      </c>
      <c r="AG713" s="17">
        <f t="shared" si="256"/>
        <v>19.55117370891972</v>
      </c>
      <c r="AH713" s="29">
        <v>1723</v>
      </c>
      <c r="AI713" s="17">
        <f t="shared" si="257"/>
        <v>24.267605633802816</v>
      </c>
      <c r="AJ713" s="19">
        <f t="shared" si="258"/>
        <v>0.80564906171404527</v>
      </c>
      <c r="AK713" s="20">
        <f>'Even Strength'!AA713+'Power Play'!R713+'Penalty Kill'!L713</f>
        <v>283.2665424044734</v>
      </c>
      <c r="AL713" s="19">
        <f t="shared" si="259"/>
        <v>12.243775245607155</v>
      </c>
      <c r="AM713" s="15">
        <f>IF(('Even Strength'!BR713+'Power Play'!AK713+'Penalty Kill'!AG713)&gt;0,V713/('Even Strength'!BR713+'Power Play'!AK713+'Penalty Kill'!AG713),0)</f>
        <v>0.38947368421052631</v>
      </c>
      <c r="AN713" s="15">
        <f>IF(('Even Strength'!BR713+'Power Play'!AK713+'Penalty Kill'!AG713)&gt;0,W713/('Even Strength'!BR713+'Power Play'!AK713+'Penalty Kill'!AG713),0)</f>
        <v>0.42105263157894735</v>
      </c>
      <c r="AO713" s="15">
        <f t="shared" si="260"/>
        <v>0.81052631578947365</v>
      </c>
      <c r="AP713" s="13">
        <v>275</v>
      </c>
      <c r="AQ713" s="13">
        <v>236</v>
      </c>
      <c r="AR713" s="21">
        <f t="shared" si="261"/>
        <v>0.53816046966731901</v>
      </c>
      <c r="AS713" s="22">
        <v>10.9</v>
      </c>
      <c r="AT713" s="13">
        <v>19</v>
      </c>
      <c r="AU713" s="13">
        <v>8</v>
      </c>
      <c r="AV713">
        <v>34</v>
      </c>
      <c r="AW713" s="13">
        <v>63</v>
      </c>
      <c r="AX713" s="13">
        <v>26</v>
      </c>
      <c r="AY713" s="13">
        <v>110</v>
      </c>
      <c r="AZ713" s="13">
        <v>45</v>
      </c>
      <c r="BA713" s="13">
        <v>45</v>
      </c>
      <c r="BB713" s="16">
        <f t="shared" si="262"/>
        <v>1.4695994621074218</v>
      </c>
      <c r="BC713" s="17">
        <f t="shared" si="263"/>
        <v>2.7230813562578695</v>
      </c>
      <c r="BD713" s="17">
        <f t="shared" si="264"/>
        <v>1.1238113533762637</v>
      </c>
      <c r="BE713" s="17">
        <f t="shared" si="265"/>
        <v>4.7545864950534229</v>
      </c>
      <c r="BF713" s="17">
        <f t="shared" si="266"/>
        <v>1.9450581116127641</v>
      </c>
      <c r="BG713" s="17">
        <f t="shared" si="267"/>
        <v>1.9450581116127641</v>
      </c>
      <c r="BH713" s="13">
        <v>20</v>
      </c>
      <c r="BI713" s="13">
        <v>10</v>
      </c>
      <c r="BJ713" s="13">
        <v>0</v>
      </c>
      <c r="BK713" s="13">
        <v>0</v>
      </c>
      <c r="BL713" s="13">
        <v>0</v>
      </c>
      <c r="BM713" s="13">
        <v>0</v>
      </c>
      <c r="BN713" s="13">
        <f t="shared" si="268"/>
        <v>109</v>
      </c>
      <c r="BO713" s="16">
        <v>5.5960000000000001</v>
      </c>
      <c r="BP713" s="13">
        <v>4</v>
      </c>
      <c r="BQ713" s="13">
        <v>3</v>
      </c>
      <c r="BR713" s="23">
        <f t="shared" si="269"/>
        <v>0.75</v>
      </c>
      <c r="BS713" s="13">
        <v>1</v>
      </c>
      <c r="BT713" s="13">
        <v>5</v>
      </c>
      <c r="BU713" s="13">
        <v>14</v>
      </c>
      <c r="BV713" s="13">
        <v>0</v>
      </c>
      <c r="BW713" s="13">
        <v>0</v>
      </c>
      <c r="BX713" s="13">
        <v>5</v>
      </c>
      <c r="BY713" s="13">
        <v>1</v>
      </c>
      <c r="BZ713" s="13">
        <v>0</v>
      </c>
      <c r="CA713" s="13">
        <v>0</v>
      </c>
      <c r="CB713" s="23">
        <f t="shared" si="270"/>
        <v>0</v>
      </c>
      <c r="CC713" s="16">
        <v>9.1</v>
      </c>
      <c r="CD713" s="16">
        <v>1.2</v>
      </c>
      <c r="CE713" s="16">
        <v>10.199999999999999</v>
      </c>
      <c r="CF713" s="24">
        <f t="shared" si="271"/>
        <v>0.14366197183098592</v>
      </c>
      <c r="CG713" s="24">
        <f t="shared" si="272"/>
        <v>0.44087983863222646</v>
      </c>
      <c r="CH713" s="25">
        <v>6</v>
      </c>
      <c r="CI713" s="16">
        <v>35.200000000000003</v>
      </c>
      <c r="CJ713" s="16">
        <v>25.8</v>
      </c>
      <c r="CK713" s="16">
        <v>7.3</v>
      </c>
      <c r="CL713" s="16">
        <v>17.7</v>
      </c>
      <c r="CM713" s="16">
        <v>1.2</v>
      </c>
      <c r="CN713" s="16">
        <v>1.6</v>
      </c>
      <c r="CO713" s="16">
        <v>20.5</v>
      </c>
      <c r="CP713" s="26">
        <f t="shared" si="273"/>
        <v>0.28873239436619719</v>
      </c>
      <c r="CQ713" s="26">
        <f t="shared" si="274"/>
        <v>0.88608202862359253</v>
      </c>
      <c r="CR713" s="13">
        <v>6</v>
      </c>
      <c r="CS713" s="13">
        <v>4</v>
      </c>
      <c r="CT713" s="13">
        <v>7</v>
      </c>
      <c r="CU713" s="13">
        <v>0.49</v>
      </c>
      <c r="CV713" s="13">
        <v>-0.9</v>
      </c>
      <c r="CW713" s="13">
        <v>2.19</v>
      </c>
      <c r="CX713" s="13">
        <v>12.66</v>
      </c>
      <c r="CY713" s="13">
        <v>-0.33</v>
      </c>
      <c r="CZ713" s="13">
        <v>9.98</v>
      </c>
      <c r="DA713" s="13">
        <v>24.09</v>
      </c>
      <c r="DB713" s="27">
        <v>-0.38</v>
      </c>
      <c r="DC713" s="27">
        <v>-26.39</v>
      </c>
      <c r="DD713" s="27">
        <v>26.01</v>
      </c>
      <c r="DE713" s="27">
        <v>1.52</v>
      </c>
      <c r="DF713" s="27">
        <v>5.71</v>
      </c>
      <c r="DG713" s="27">
        <v>5.28</v>
      </c>
      <c r="DH713" s="27">
        <v>0.42</v>
      </c>
      <c r="DI713" s="27">
        <v>0.02</v>
      </c>
      <c r="DJ713" s="1">
        <v>186</v>
      </c>
      <c r="DK713" s="28">
        <v>10</v>
      </c>
      <c r="DL713" s="28" t="s">
        <v>687</v>
      </c>
      <c r="DM713" s="1">
        <v>5.75</v>
      </c>
      <c r="DN713" s="1">
        <v>0.70100000000000007</v>
      </c>
      <c r="DO713" s="1">
        <v>0</v>
      </c>
      <c r="DP713" s="16">
        <f t="shared" si="275"/>
        <v>9.4361702127659566</v>
      </c>
    </row>
    <row r="714" spans="1:120" x14ac:dyDescent="0.2">
      <c r="A714" s="13">
        <v>44</v>
      </c>
      <c r="B714" s="13" t="s">
        <v>2469</v>
      </c>
      <c r="C714" s="13" t="s">
        <v>2470</v>
      </c>
      <c r="D714" s="1"/>
      <c r="E714" s="13" t="s">
        <v>947</v>
      </c>
      <c r="F714" s="1" t="s">
        <v>948</v>
      </c>
      <c r="G714" s="13">
        <v>73</v>
      </c>
      <c r="H714" s="13">
        <v>210</v>
      </c>
      <c r="I714" s="13" t="s">
        <v>125</v>
      </c>
      <c r="J714" s="13">
        <v>2001</v>
      </c>
      <c r="K714" s="13">
        <v>6</v>
      </c>
      <c r="L714" s="13">
        <v>172</v>
      </c>
      <c r="M714" s="1"/>
      <c r="N714" s="1">
        <v>33</v>
      </c>
      <c r="O714" s="13" t="s">
        <v>1061</v>
      </c>
      <c r="P714" s="13" t="s">
        <v>2471</v>
      </c>
      <c r="Q714" s="1" t="str">
        <f t="shared" si="253"/>
        <v>BOS</v>
      </c>
      <c r="R714" s="13" t="s">
        <v>314</v>
      </c>
      <c r="S714" s="1"/>
      <c r="T714" s="13" t="s">
        <v>173</v>
      </c>
      <c r="U714" s="13">
        <v>82</v>
      </c>
      <c r="V714" s="13">
        <v>3</v>
      </c>
      <c r="W714" s="13">
        <v>11</v>
      </c>
      <c r="X714" s="14">
        <v>3</v>
      </c>
      <c r="Y714" s="13">
        <v>14</v>
      </c>
      <c r="Z714" s="13">
        <v>-1</v>
      </c>
      <c r="AA714" s="1">
        <v>103</v>
      </c>
      <c r="AB714" s="14">
        <v>33</v>
      </c>
      <c r="AC714" s="14">
        <v>73</v>
      </c>
      <c r="AD714" s="15">
        <f t="shared" si="254"/>
        <v>2.9126213592233011E-2</v>
      </c>
      <c r="AE714" s="15">
        <f t="shared" si="255"/>
        <v>1.4354066985645933E-2</v>
      </c>
      <c r="AF714" s="16">
        <v>1812.2666666667001</v>
      </c>
      <c r="AG714" s="17">
        <f t="shared" si="256"/>
        <v>22.100813008130487</v>
      </c>
      <c r="AH714" s="29">
        <v>2301</v>
      </c>
      <c r="AI714" s="17">
        <f t="shared" si="257"/>
        <v>28.060975609756099</v>
      </c>
      <c r="AJ714" s="19">
        <f t="shared" si="258"/>
        <v>0.78759959437926996</v>
      </c>
      <c r="AK714" s="20">
        <f>'Even Strength'!AA714+'Power Play'!R714+'Penalty Kill'!L714</f>
        <v>41.220000000000006</v>
      </c>
      <c r="AL714" s="19">
        <f t="shared" si="259"/>
        <v>1.3646998234255194</v>
      </c>
      <c r="AM714" s="15">
        <f>IF(('Even Strength'!BR714+'Power Play'!AK714+'Penalty Kill'!AG714)&gt;0,V714/('Even Strength'!BR714+'Power Play'!AK714+'Penalty Kill'!AG714),0)</f>
        <v>5.6603773584905662E-2</v>
      </c>
      <c r="AN714" s="15">
        <f>IF(('Even Strength'!BR714+'Power Play'!AK714+'Penalty Kill'!AG714)&gt;0,W714/('Even Strength'!BR714+'Power Play'!AK714+'Penalty Kill'!AG714),0)</f>
        <v>0.20754716981132076</v>
      </c>
      <c r="AO714" s="15">
        <f t="shared" si="260"/>
        <v>0.26415094339622641</v>
      </c>
      <c r="AP714" s="13">
        <v>0</v>
      </c>
      <c r="AQ714" s="13">
        <v>0</v>
      </c>
      <c r="AR714" s="21">
        <f t="shared" si="261"/>
        <v>0</v>
      </c>
      <c r="AS714" s="22">
        <v>0</v>
      </c>
      <c r="AT714" s="1"/>
      <c r="AU714" s="1"/>
      <c r="AV714">
        <v>293</v>
      </c>
      <c r="AW714" s="13">
        <v>212</v>
      </c>
      <c r="AX714" s="13">
        <v>146</v>
      </c>
      <c r="AY714" s="13">
        <v>33</v>
      </c>
      <c r="AZ714" s="13">
        <v>24</v>
      </c>
      <c r="BA714" s="13">
        <v>8</v>
      </c>
      <c r="BB714" s="16">
        <f t="shared" si="262"/>
        <v>9.7005591524424357</v>
      </c>
      <c r="BC714" s="17">
        <f t="shared" si="263"/>
        <v>7.0188346085931608</v>
      </c>
      <c r="BD714" s="17">
        <f t="shared" si="264"/>
        <v>4.8337257210122715</v>
      </c>
      <c r="BE714" s="17">
        <f t="shared" si="265"/>
        <v>1.0925544437904449</v>
      </c>
      <c r="BF714" s="17">
        <f t="shared" si="266"/>
        <v>0.79458505002941437</v>
      </c>
      <c r="BG714" s="17">
        <f t="shared" si="267"/>
        <v>0.26486168334313814</v>
      </c>
      <c r="BH714" s="13">
        <v>34</v>
      </c>
      <c r="BI714" s="13">
        <v>17</v>
      </c>
      <c r="BJ714" s="13">
        <v>0</v>
      </c>
      <c r="BK714" s="13">
        <v>0</v>
      </c>
      <c r="BL714" s="13">
        <v>0</v>
      </c>
      <c r="BM714" s="13">
        <v>0</v>
      </c>
      <c r="BN714" s="13">
        <f t="shared" si="268"/>
        <v>392</v>
      </c>
      <c r="BO714" s="16">
        <v>-1.9670000000000001</v>
      </c>
      <c r="BP714" s="1"/>
      <c r="BQ714" s="1"/>
      <c r="BR714" s="23" t="str">
        <f t="shared" si="269"/>
        <v xml:space="preserve"> </v>
      </c>
      <c r="BS714" s="1"/>
      <c r="BT714" s="13">
        <v>0</v>
      </c>
      <c r="BU714" s="13">
        <v>27</v>
      </c>
      <c r="BV714" s="13">
        <v>0</v>
      </c>
      <c r="BW714" s="13">
        <v>0</v>
      </c>
      <c r="BX714" s="13">
        <v>0</v>
      </c>
      <c r="BY714" s="13">
        <v>0</v>
      </c>
      <c r="BZ714" s="13">
        <v>0</v>
      </c>
      <c r="CA714" s="13">
        <v>0</v>
      </c>
      <c r="CB714" s="23">
        <f t="shared" si="270"/>
        <v>0</v>
      </c>
      <c r="CC714" s="16">
        <v>-0.4</v>
      </c>
      <c r="CD714" s="16">
        <v>3.8</v>
      </c>
      <c r="CE714" s="16">
        <v>3.5</v>
      </c>
      <c r="CF714" s="24">
        <f t="shared" si="271"/>
        <v>4.2682926829268296E-2</v>
      </c>
      <c r="CG714" s="24">
        <f t="shared" si="272"/>
        <v>0.11587698646262294</v>
      </c>
      <c r="CH714" s="25">
        <v>5</v>
      </c>
      <c r="CI714" s="16">
        <v>29.8</v>
      </c>
      <c r="CJ714" s="16">
        <v>38.4</v>
      </c>
      <c r="CK714" s="16">
        <v>-7.6</v>
      </c>
      <c r="CL714" s="16">
        <v>-1.6</v>
      </c>
      <c r="CM714" s="16">
        <v>3.9</v>
      </c>
      <c r="CN714" s="16">
        <v>0</v>
      </c>
      <c r="CO714" s="16">
        <v>2.2999999999999998</v>
      </c>
      <c r="CP714" s="26">
        <f t="shared" si="273"/>
        <v>2.8048780487804875E-2</v>
      </c>
      <c r="CQ714" s="26">
        <f t="shared" si="274"/>
        <v>7.6147733961152209E-2</v>
      </c>
      <c r="CR714" s="13">
        <v>0</v>
      </c>
      <c r="CS714" s="13">
        <v>1</v>
      </c>
      <c r="CT714" s="13">
        <v>0</v>
      </c>
      <c r="CU714" s="13">
        <v>0</v>
      </c>
      <c r="CV714" s="13">
        <v>-0.64</v>
      </c>
      <c r="CW714" s="13">
        <v>0.52</v>
      </c>
      <c r="CX714" s="13">
        <v>-7.49</v>
      </c>
      <c r="CY714" s="13">
        <v>0.71</v>
      </c>
      <c r="CZ714" s="13">
        <v>-1.1599999999999999</v>
      </c>
      <c r="DA714" s="13">
        <v>-8.06</v>
      </c>
      <c r="DB714" s="27">
        <v>-108.7</v>
      </c>
      <c r="DC714" s="27">
        <v>32.96</v>
      </c>
      <c r="DD714" s="27">
        <v>-141.66</v>
      </c>
      <c r="DE714" s="27">
        <v>-5.54</v>
      </c>
      <c r="DF714" s="27">
        <v>-84.55</v>
      </c>
      <c r="DG714" s="27">
        <v>22.67</v>
      </c>
      <c r="DH714" s="27">
        <v>-107.22</v>
      </c>
      <c r="DI714" s="27">
        <v>-4.2</v>
      </c>
      <c r="DJ714" s="1">
        <v>186</v>
      </c>
      <c r="DK714" s="1"/>
      <c r="DL714" s="1"/>
      <c r="DM714" s="1">
        <v>4</v>
      </c>
      <c r="DN714" s="1">
        <v>0</v>
      </c>
      <c r="DO714" s="1">
        <v>0</v>
      </c>
      <c r="DP714" s="16">
        <f t="shared" si="275"/>
        <v>-5.0404255319148943</v>
      </c>
    </row>
    <row r="715" spans="1:120" x14ac:dyDescent="0.2">
      <c r="A715" s="13">
        <v>46</v>
      </c>
      <c r="B715" s="13" t="s">
        <v>2472</v>
      </c>
      <c r="C715" s="13" t="s">
        <v>1163</v>
      </c>
      <c r="D715" s="1"/>
      <c r="E715" s="13" t="s">
        <v>1012</v>
      </c>
      <c r="F715" s="1" t="s">
        <v>1013</v>
      </c>
      <c r="G715" s="13">
        <v>74</v>
      </c>
      <c r="H715" s="13">
        <v>195</v>
      </c>
      <c r="I715" s="13" t="s">
        <v>125</v>
      </c>
      <c r="J715" s="1"/>
      <c r="K715" s="1"/>
      <c r="L715" s="1"/>
      <c r="M715" s="13" t="s">
        <v>159</v>
      </c>
      <c r="N715" s="1">
        <v>22</v>
      </c>
      <c r="O715" s="13" t="s">
        <v>1517</v>
      </c>
      <c r="P715" s="13" t="s">
        <v>2473</v>
      </c>
      <c r="Q715" s="1" t="str">
        <f t="shared" si="253"/>
        <v>ANA</v>
      </c>
      <c r="R715" s="13" t="s">
        <v>2474</v>
      </c>
      <c r="S715" s="1">
        <v>50</v>
      </c>
      <c r="T715" s="13" t="s">
        <v>129</v>
      </c>
      <c r="U715" s="13">
        <v>69</v>
      </c>
      <c r="V715" s="13">
        <v>9</v>
      </c>
      <c r="W715" s="13">
        <v>14</v>
      </c>
      <c r="X715" s="14">
        <v>3</v>
      </c>
      <c r="Y715" s="13">
        <v>23</v>
      </c>
      <c r="Z715" s="13">
        <v>0</v>
      </c>
      <c r="AA715" s="1">
        <v>85</v>
      </c>
      <c r="AB715" s="14">
        <v>45</v>
      </c>
      <c r="AC715" s="14">
        <v>32</v>
      </c>
      <c r="AD715" s="15">
        <f t="shared" si="254"/>
        <v>0.10588235294117647</v>
      </c>
      <c r="AE715" s="15">
        <f t="shared" si="255"/>
        <v>5.5555555555555552E-2</v>
      </c>
      <c r="AF715" s="16">
        <v>936.45</v>
      </c>
      <c r="AG715" s="17">
        <f t="shared" si="256"/>
        <v>13.571739130434784</v>
      </c>
      <c r="AH715" s="29">
        <v>1261</v>
      </c>
      <c r="AI715" s="17">
        <f t="shared" si="257"/>
        <v>18.275362318840578</v>
      </c>
      <c r="AJ715" s="19">
        <f t="shared" si="258"/>
        <v>0.74262490087232358</v>
      </c>
      <c r="AK715" s="20">
        <f>'Even Strength'!AA715+'Power Play'!R715+'Penalty Kill'!L715</f>
        <v>39.206896551724142</v>
      </c>
      <c r="AL715" s="19">
        <f t="shared" si="259"/>
        <v>2.512054880776815</v>
      </c>
      <c r="AM715" s="15">
        <f>IF(('Even Strength'!BR715+'Power Play'!AK715+'Penalty Kill'!AG715)&gt;0,V715/('Even Strength'!BR715+'Power Play'!AK715+'Penalty Kill'!AG715),0)</f>
        <v>0.26470588235294118</v>
      </c>
      <c r="AN715" s="15">
        <f>IF(('Even Strength'!BR715+'Power Play'!AK715+'Penalty Kill'!AG715)&gt;0,W715/('Even Strength'!BR715+'Power Play'!AK715+'Penalty Kill'!AG715),0)</f>
        <v>0.41176470588235292</v>
      </c>
      <c r="AO715" s="15">
        <f t="shared" si="260"/>
        <v>0.67647058823529416</v>
      </c>
      <c r="AP715" s="13">
        <v>0</v>
      </c>
      <c r="AQ715" s="13">
        <v>2</v>
      </c>
      <c r="AR715" s="21">
        <f t="shared" si="261"/>
        <v>0</v>
      </c>
      <c r="AS715" s="22">
        <v>0</v>
      </c>
      <c r="AT715" s="1"/>
      <c r="AU715" s="1"/>
      <c r="AV715">
        <v>115</v>
      </c>
      <c r="AW715" s="13">
        <v>75</v>
      </c>
      <c r="AX715" s="13">
        <v>29</v>
      </c>
      <c r="AY715" s="13">
        <v>45</v>
      </c>
      <c r="AZ715" s="13">
        <v>27</v>
      </c>
      <c r="BA715" s="13">
        <v>26</v>
      </c>
      <c r="BB715" s="16">
        <f t="shared" si="262"/>
        <v>7.368252442735864</v>
      </c>
      <c r="BC715" s="17">
        <f t="shared" si="263"/>
        <v>4.8053820278712154</v>
      </c>
      <c r="BD715" s="17">
        <f t="shared" si="264"/>
        <v>1.8580810507768701</v>
      </c>
      <c r="BE715" s="17">
        <f t="shared" si="265"/>
        <v>2.8832292167227291</v>
      </c>
      <c r="BF715" s="17">
        <f t="shared" si="266"/>
        <v>1.7299375300336377</v>
      </c>
      <c r="BG715" s="17">
        <f t="shared" si="267"/>
        <v>1.6658657696620214</v>
      </c>
      <c r="BH715" s="13">
        <v>22</v>
      </c>
      <c r="BI715" s="13">
        <v>11</v>
      </c>
      <c r="BJ715" s="13">
        <v>0</v>
      </c>
      <c r="BK715" s="13">
        <v>0</v>
      </c>
      <c r="BL715" s="13">
        <v>0</v>
      </c>
      <c r="BM715" s="13">
        <v>0</v>
      </c>
      <c r="BN715" s="13">
        <f t="shared" si="268"/>
        <v>126</v>
      </c>
      <c r="BO715" s="16">
        <v>0.42199999999999999</v>
      </c>
      <c r="BP715" s="1"/>
      <c r="BQ715" s="1"/>
      <c r="BR715" s="23" t="str">
        <f t="shared" si="269"/>
        <v xml:space="preserve"> </v>
      </c>
      <c r="BS715" s="1"/>
      <c r="BT715" s="13">
        <v>4</v>
      </c>
      <c r="BU715" s="13">
        <v>13</v>
      </c>
      <c r="BV715" s="13">
        <v>0</v>
      </c>
      <c r="BW715" s="13">
        <v>0</v>
      </c>
      <c r="BX715" s="13">
        <v>0</v>
      </c>
      <c r="BY715" s="13">
        <v>0</v>
      </c>
      <c r="BZ715" s="13">
        <v>0</v>
      </c>
      <c r="CA715" s="13">
        <v>0</v>
      </c>
      <c r="CB715" s="23">
        <f t="shared" si="270"/>
        <v>0</v>
      </c>
      <c r="CC715" s="16">
        <v>1</v>
      </c>
      <c r="CD715" s="16">
        <v>1</v>
      </c>
      <c r="CE715" s="16">
        <v>2</v>
      </c>
      <c r="CF715" s="24">
        <f t="shared" si="271"/>
        <v>2.8985507246376812E-2</v>
      </c>
      <c r="CG715" s="24">
        <f t="shared" si="272"/>
        <v>0.1281435207432324</v>
      </c>
      <c r="CH715" s="25">
        <v>4</v>
      </c>
      <c r="CI715" s="16">
        <v>17.7</v>
      </c>
      <c r="CJ715" s="16">
        <v>16.100000000000001</v>
      </c>
      <c r="CK715" s="16">
        <v>-4</v>
      </c>
      <c r="CL715" s="16">
        <v>1.6</v>
      </c>
      <c r="CM715" s="16">
        <v>1.3</v>
      </c>
      <c r="CN715" s="16">
        <v>0</v>
      </c>
      <c r="CO715" s="16">
        <v>2.9</v>
      </c>
      <c r="CP715" s="26">
        <f t="shared" si="273"/>
        <v>4.2028985507246375E-2</v>
      </c>
      <c r="CQ715" s="26">
        <f t="shared" si="274"/>
        <v>0.18580810507768697</v>
      </c>
      <c r="CR715" s="13">
        <v>1</v>
      </c>
      <c r="CS715" s="13">
        <v>2</v>
      </c>
      <c r="CT715" s="13">
        <v>3</v>
      </c>
      <c r="CU715" s="13">
        <v>-0.01</v>
      </c>
      <c r="CV715" s="13">
        <v>0.34</v>
      </c>
      <c r="CW715" s="13">
        <v>0.65</v>
      </c>
      <c r="CX715" s="13">
        <v>-1.1299999999999999</v>
      </c>
      <c r="CY715" s="13">
        <v>0.43</v>
      </c>
      <c r="CZ715" s="13">
        <v>0.87</v>
      </c>
      <c r="DA715" s="13">
        <v>1.1499999999999999</v>
      </c>
      <c r="DB715" s="27">
        <v>-19.649999999999999</v>
      </c>
      <c r="DC715" s="27">
        <v>-53.06</v>
      </c>
      <c r="DD715" s="27">
        <v>33.4</v>
      </c>
      <c r="DE715" s="27">
        <v>10.77</v>
      </c>
      <c r="DF715" s="27">
        <v>-7.29</v>
      </c>
      <c r="DG715" s="27">
        <v>-29.68</v>
      </c>
      <c r="DH715" s="27">
        <v>22.39</v>
      </c>
      <c r="DI715" s="27">
        <v>8.66</v>
      </c>
      <c r="DJ715" s="1">
        <v>186</v>
      </c>
      <c r="DK715" s="1"/>
      <c r="DL715" s="1"/>
      <c r="DM715" s="1">
        <v>1.35</v>
      </c>
      <c r="DN715" s="1">
        <v>0</v>
      </c>
      <c r="DO715" s="1">
        <v>0.85</v>
      </c>
      <c r="DP715" s="16">
        <f t="shared" si="275"/>
        <v>1.1978723404255318</v>
      </c>
    </row>
    <row r="716" spans="1:120" x14ac:dyDescent="0.2">
      <c r="A716" s="13">
        <v>7</v>
      </c>
      <c r="B716" s="13" t="s">
        <v>1602</v>
      </c>
      <c r="C716" s="13" t="s">
        <v>2475</v>
      </c>
      <c r="D716" s="1"/>
      <c r="E716" s="13" t="s">
        <v>684</v>
      </c>
      <c r="F716" s="1" t="s">
        <v>257</v>
      </c>
      <c r="G716" s="13">
        <v>72</v>
      </c>
      <c r="H716" s="13">
        <v>201</v>
      </c>
      <c r="I716" s="13" t="s">
        <v>125</v>
      </c>
      <c r="J716" s="13">
        <v>2004</v>
      </c>
      <c r="K716" s="13">
        <v>3</v>
      </c>
      <c r="L716" s="13">
        <v>71</v>
      </c>
      <c r="M716" s="1"/>
      <c r="N716" s="1">
        <v>28</v>
      </c>
      <c r="O716" s="13" t="s">
        <v>1963</v>
      </c>
      <c r="P716" s="13" t="s">
        <v>2476</v>
      </c>
      <c r="Q716" s="1" t="str">
        <f t="shared" si="253"/>
        <v>LAK</v>
      </c>
      <c r="R716" s="13" t="s">
        <v>2477</v>
      </c>
      <c r="S716" s="1">
        <v>57</v>
      </c>
      <c r="T716" s="13" t="s">
        <v>173</v>
      </c>
      <c r="U716" s="13">
        <v>73</v>
      </c>
      <c r="V716" s="13">
        <v>3</v>
      </c>
      <c r="W716" s="13">
        <v>20</v>
      </c>
      <c r="X716" s="14">
        <v>7</v>
      </c>
      <c r="Y716" s="13">
        <v>23</v>
      </c>
      <c r="Z716" s="13">
        <v>-3</v>
      </c>
      <c r="AA716" s="1">
        <v>100</v>
      </c>
      <c r="AB716" s="14">
        <v>54</v>
      </c>
      <c r="AC716" s="14">
        <v>115</v>
      </c>
      <c r="AD716" s="15">
        <f t="shared" si="254"/>
        <v>0.03</v>
      </c>
      <c r="AE716" s="15">
        <f t="shared" si="255"/>
        <v>1.1152416356877323E-2</v>
      </c>
      <c r="AF716" s="16">
        <v>1605.1166666667</v>
      </c>
      <c r="AG716" s="17">
        <f t="shared" si="256"/>
        <v>21.987899543379452</v>
      </c>
      <c r="AH716" s="29">
        <v>2084</v>
      </c>
      <c r="AI716" s="17">
        <f t="shared" si="257"/>
        <v>28.547945205479451</v>
      </c>
      <c r="AJ716" s="19">
        <f t="shared" si="258"/>
        <v>0.77020953294947214</v>
      </c>
      <c r="AK716" s="20">
        <f>'Even Strength'!AA716+'Power Play'!R716+'Penalty Kill'!L716</f>
        <v>73.301418439716315</v>
      </c>
      <c r="AL716" s="19">
        <f t="shared" si="259"/>
        <v>2.7400407694453492</v>
      </c>
      <c r="AM716" s="15">
        <f>IF(('Even Strength'!BR716+'Power Play'!AK716+'Penalty Kill'!AG716)&gt;0,V716/('Even Strength'!BR716+'Power Play'!AK716+'Penalty Kill'!AG716),0)</f>
        <v>4.9180327868852458E-2</v>
      </c>
      <c r="AN716" s="15">
        <f>IF(('Even Strength'!BR716+'Power Play'!AK716+'Penalty Kill'!AG716)&gt;0,W716/('Even Strength'!BR716+'Power Play'!AK716+'Penalty Kill'!AG716),0)</f>
        <v>0.32786885245901637</v>
      </c>
      <c r="AO716" s="15">
        <f t="shared" si="260"/>
        <v>0.37704918032786883</v>
      </c>
      <c r="AP716" s="13">
        <v>0</v>
      </c>
      <c r="AQ716" s="13">
        <v>0</v>
      </c>
      <c r="AR716" s="21">
        <f t="shared" si="261"/>
        <v>0</v>
      </c>
      <c r="AS716" s="22">
        <v>0</v>
      </c>
      <c r="AT716" s="1"/>
      <c r="AU716" s="1"/>
      <c r="AV716">
        <v>168</v>
      </c>
      <c r="AW716" s="13">
        <v>59</v>
      </c>
      <c r="AX716" s="13">
        <v>118</v>
      </c>
      <c r="AY716" s="13">
        <v>54</v>
      </c>
      <c r="AZ716" s="13">
        <v>56</v>
      </c>
      <c r="BA716" s="13">
        <v>43</v>
      </c>
      <c r="BB716" s="16">
        <f t="shared" si="262"/>
        <v>6.279917347648535</v>
      </c>
      <c r="BC716" s="17">
        <f t="shared" si="263"/>
        <v>2.2054471637575213</v>
      </c>
      <c r="BD716" s="17">
        <f t="shared" si="264"/>
        <v>4.4108943275150425</v>
      </c>
      <c r="BE716" s="17">
        <f t="shared" si="265"/>
        <v>2.0185448617441719</v>
      </c>
      <c r="BF716" s="17">
        <f t="shared" si="266"/>
        <v>2.0933057825495118</v>
      </c>
      <c r="BG716" s="17">
        <f t="shared" si="267"/>
        <v>1.6073597973148035</v>
      </c>
      <c r="BH716" s="13">
        <v>14</v>
      </c>
      <c r="BI716" s="13">
        <v>7</v>
      </c>
      <c r="BJ716" s="13">
        <v>0</v>
      </c>
      <c r="BK716" s="13">
        <v>0</v>
      </c>
      <c r="BL716" s="13">
        <v>0</v>
      </c>
      <c r="BM716" s="13">
        <v>0</v>
      </c>
      <c r="BN716" s="13">
        <f t="shared" si="268"/>
        <v>191</v>
      </c>
      <c r="BO716" s="16">
        <v>5.4290000000000003</v>
      </c>
      <c r="BP716" s="1"/>
      <c r="BQ716" s="1"/>
      <c r="BR716" s="23" t="str">
        <f t="shared" si="269"/>
        <v xml:space="preserve"> </v>
      </c>
      <c r="BS716" s="1"/>
      <c r="BT716" s="13">
        <v>1</v>
      </c>
      <c r="BU716" s="13">
        <v>14</v>
      </c>
      <c r="BV716" s="13">
        <v>0</v>
      </c>
      <c r="BW716" s="13">
        <v>0</v>
      </c>
      <c r="BX716" s="13">
        <v>0</v>
      </c>
      <c r="BY716" s="13">
        <v>0</v>
      </c>
      <c r="BZ716" s="13">
        <v>0</v>
      </c>
      <c r="CA716" s="13">
        <v>0</v>
      </c>
      <c r="CB716" s="23">
        <f t="shared" si="270"/>
        <v>0</v>
      </c>
      <c r="CC716" s="16">
        <v>0.9</v>
      </c>
      <c r="CD716" s="16">
        <v>4.4000000000000004</v>
      </c>
      <c r="CE716" s="16">
        <v>5.3</v>
      </c>
      <c r="CF716" s="24">
        <f t="shared" si="271"/>
        <v>7.260273972602739E-2</v>
      </c>
      <c r="CG716" s="24">
        <f t="shared" si="272"/>
        <v>0.1981164401341502</v>
      </c>
      <c r="CH716" s="25">
        <v>6</v>
      </c>
      <c r="CI716" s="16">
        <v>33</v>
      </c>
      <c r="CJ716" s="16">
        <v>34.6</v>
      </c>
      <c r="CK716" s="16">
        <v>9.6</v>
      </c>
      <c r="CL716" s="16">
        <v>0.7</v>
      </c>
      <c r="CM716" s="16">
        <v>6.7</v>
      </c>
      <c r="CN716" s="16">
        <v>0</v>
      </c>
      <c r="CO716" s="16">
        <v>7.4</v>
      </c>
      <c r="CP716" s="26">
        <f t="shared" si="273"/>
        <v>0.10136986301369863</v>
      </c>
      <c r="CQ716" s="26">
        <f t="shared" si="274"/>
        <v>0.27661540697975689</v>
      </c>
      <c r="CR716" s="13">
        <v>0</v>
      </c>
      <c r="CS716" s="13">
        <v>0</v>
      </c>
      <c r="CT716" s="13">
        <v>0</v>
      </c>
      <c r="CU716" s="13">
        <v>0</v>
      </c>
      <c r="CV716" s="13">
        <v>-0.53</v>
      </c>
      <c r="CW716" s="13">
        <v>2.23</v>
      </c>
      <c r="CX716" s="13">
        <v>-0.72</v>
      </c>
      <c r="CY716" s="13">
        <v>1.64</v>
      </c>
      <c r="CZ716" s="13">
        <v>-0.66</v>
      </c>
      <c r="DA716" s="13">
        <v>1.96</v>
      </c>
      <c r="DB716" s="27">
        <v>61.98</v>
      </c>
      <c r="DC716" s="27">
        <v>-3.41</v>
      </c>
      <c r="DD716" s="27">
        <v>65.39</v>
      </c>
      <c r="DE716" s="27">
        <v>11.67</v>
      </c>
      <c r="DF716" s="27">
        <v>28.67</v>
      </c>
      <c r="DG716" s="27">
        <v>8.2200000000000006</v>
      </c>
      <c r="DH716" s="27">
        <v>20.45</v>
      </c>
      <c r="DI716" s="27">
        <v>2.41</v>
      </c>
      <c r="DJ716" s="1">
        <v>186</v>
      </c>
      <c r="DK716" s="28">
        <v>8</v>
      </c>
      <c r="DL716" s="28" t="s">
        <v>2478</v>
      </c>
      <c r="DM716" s="1">
        <v>2.75</v>
      </c>
      <c r="DN716" s="1">
        <v>0.23500000000000001</v>
      </c>
      <c r="DO716" s="1">
        <v>0</v>
      </c>
      <c r="DP716" s="16">
        <f t="shared" si="275"/>
        <v>2.719148936170213</v>
      </c>
    </row>
    <row r="717" spans="1:120" x14ac:dyDescent="0.2">
      <c r="A717" s="13">
        <v>28</v>
      </c>
      <c r="B717" s="13" t="s">
        <v>2479</v>
      </c>
      <c r="C717" s="13" t="s">
        <v>2480</v>
      </c>
      <c r="D717" s="1"/>
      <c r="E717" s="13" t="s">
        <v>222</v>
      </c>
      <c r="F717" s="1" t="s">
        <v>223</v>
      </c>
      <c r="G717" s="13">
        <v>74</v>
      </c>
      <c r="H717" s="13">
        <v>209</v>
      </c>
      <c r="I717" s="13" t="s">
        <v>150</v>
      </c>
      <c r="J717" s="13">
        <v>2002</v>
      </c>
      <c r="K717" s="13">
        <v>1</v>
      </c>
      <c r="L717" s="13">
        <v>13</v>
      </c>
      <c r="M717" s="1"/>
      <c r="N717" s="1">
        <v>30</v>
      </c>
      <c r="O717" s="13" t="s">
        <v>992</v>
      </c>
      <c r="P717" s="13" t="s">
        <v>2481</v>
      </c>
      <c r="Q717" s="1" t="str">
        <f t="shared" si="253"/>
        <v>CAR</v>
      </c>
      <c r="R717" s="13" t="s">
        <v>358</v>
      </c>
      <c r="S717" s="1"/>
      <c r="T717" s="13" t="s">
        <v>154</v>
      </c>
      <c r="U717" s="13">
        <v>57</v>
      </c>
      <c r="V717" s="13">
        <v>6</v>
      </c>
      <c r="W717" s="13">
        <v>13</v>
      </c>
      <c r="X717" s="14">
        <v>7</v>
      </c>
      <c r="Y717" s="13">
        <v>19</v>
      </c>
      <c r="Z717" s="13">
        <v>-10</v>
      </c>
      <c r="AA717" s="1">
        <v>93</v>
      </c>
      <c r="AB717" s="14">
        <v>44</v>
      </c>
      <c r="AC717" s="14">
        <v>70</v>
      </c>
      <c r="AD717" s="15">
        <f t="shared" si="254"/>
        <v>6.4516129032258063E-2</v>
      </c>
      <c r="AE717" s="15">
        <f t="shared" si="255"/>
        <v>2.8985507246376812E-2</v>
      </c>
      <c r="AF717" s="16">
        <v>907.65</v>
      </c>
      <c r="AG717" s="17">
        <f t="shared" si="256"/>
        <v>15.923684210526316</v>
      </c>
      <c r="AH717" s="29">
        <v>1188</v>
      </c>
      <c r="AI717" s="17">
        <f t="shared" si="257"/>
        <v>20.842105263157894</v>
      </c>
      <c r="AJ717" s="19">
        <f t="shared" si="258"/>
        <v>0.76401515151515154</v>
      </c>
      <c r="AK717" s="20">
        <f>'Even Strength'!AA717+'Power Play'!R717+'Penalty Kill'!L717</f>
        <v>85.758620689655174</v>
      </c>
      <c r="AL717" s="19">
        <f t="shared" si="259"/>
        <v>5.6690544167678185</v>
      </c>
      <c r="AM717" s="15">
        <f>IF(('Even Strength'!BR717+'Power Play'!AK717+'Penalty Kill'!AG717)&gt;0,V717/('Even Strength'!BR717+'Power Play'!AK717+'Penalty Kill'!AG717),0)</f>
        <v>0.16666666666666666</v>
      </c>
      <c r="AN717" s="15">
        <f>IF(('Even Strength'!BR717+'Power Play'!AK717+'Penalty Kill'!AG717)&gt;0,W717/('Even Strength'!BR717+'Power Play'!AK717+'Penalty Kill'!AG717),0)</f>
        <v>0.3611111111111111</v>
      </c>
      <c r="AO717" s="15">
        <f t="shared" si="260"/>
        <v>0.52777777777777779</v>
      </c>
      <c r="AP717" s="13">
        <v>3</v>
      </c>
      <c r="AQ717" s="13">
        <v>6</v>
      </c>
      <c r="AR717" s="21">
        <f t="shared" si="261"/>
        <v>0.33333333333333331</v>
      </c>
      <c r="AS717" s="22">
        <v>0.2</v>
      </c>
      <c r="AT717" s="1"/>
      <c r="AU717" s="1"/>
      <c r="AV717">
        <v>70</v>
      </c>
      <c r="AW717" s="13">
        <v>30</v>
      </c>
      <c r="AX717" s="13">
        <v>17</v>
      </c>
      <c r="AY717" s="13">
        <v>44</v>
      </c>
      <c r="AZ717" s="13">
        <v>34</v>
      </c>
      <c r="BA717" s="13">
        <v>48</v>
      </c>
      <c r="BB717" s="16">
        <f t="shared" si="262"/>
        <v>4.6273343249049743</v>
      </c>
      <c r="BC717" s="17">
        <f t="shared" si="263"/>
        <v>1.983143282102132</v>
      </c>
      <c r="BD717" s="17">
        <f t="shared" si="264"/>
        <v>1.1237811931912081</v>
      </c>
      <c r="BE717" s="17">
        <f t="shared" si="265"/>
        <v>2.9086101470831269</v>
      </c>
      <c r="BF717" s="17">
        <f t="shared" si="266"/>
        <v>2.2475623863824161</v>
      </c>
      <c r="BG717" s="17">
        <f t="shared" si="267"/>
        <v>3.1730292513634111</v>
      </c>
      <c r="BH717" s="13">
        <v>32</v>
      </c>
      <c r="BI717" s="13">
        <v>16</v>
      </c>
      <c r="BJ717" s="13">
        <v>0</v>
      </c>
      <c r="BK717" s="13">
        <v>0</v>
      </c>
      <c r="BL717" s="13">
        <v>0</v>
      </c>
      <c r="BM717" s="13">
        <v>0</v>
      </c>
      <c r="BN717" s="13">
        <f t="shared" si="268"/>
        <v>79</v>
      </c>
      <c r="BO717" s="16">
        <v>-0.57400000000000007</v>
      </c>
      <c r="BP717" s="13">
        <v>3</v>
      </c>
      <c r="BQ717" s="13">
        <v>0</v>
      </c>
      <c r="BR717" s="23">
        <f t="shared" si="269"/>
        <v>0</v>
      </c>
      <c r="BS717" s="13">
        <v>0</v>
      </c>
      <c r="BT717" s="13">
        <v>0</v>
      </c>
      <c r="BU717" s="13">
        <v>13</v>
      </c>
      <c r="BV717" s="13">
        <v>0</v>
      </c>
      <c r="BW717" s="13">
        <v>0</v>
      </c>
      <c r="BX717" s="13">
        <v>0</v>
      </c>
      <c r="BY717" s="13">
        <v>0</v>
      </c>
      <c r="BZ717" s="13">
        <v>0</v>
      </c>
      <c r="CA717" s="13">
        <v>0</v>
      </c>
      <c r="CB717" s="23">
        <f t="shared" si="270"/>
        <v>0</v>
      </c>
      <c r="CC717" s="16">
        <v>0.2</v>
      </c>
      <c r="CD717" s="16">
        <v>1</v>
      </c>
      <c r="CE717" s="16">
        <v>1.2</v>
      </c>
      <c r="CF717" s="24">
        <f t="shared" si="271"/>
        <v>2.1052631578947368E-2</v>
      </c>
      <c r="CG717" s="24">
        <f t="shared" si="272"/>
        <v>7.932573128408528E-2</v>
      </c>
      <c r="CH717" s="25">
        <v>3</v>
      </c>
      <c r="CI717" s="16">
        <v>19.100000000000001</v>
      </c>
      <c r="CJ717" s="16">
        <v>17.2</v>
      </c>
      <c r="CK717" s="16">
        <v>-0.4</v>
      </c>
      <c r="CL717" s="16">
        <v>-1.1000000000000001</v>
      </c>
      <c r="CM717" s="16">
        <v>1.9</v>
      </c>
      <c r="CN717" s="16">
        <v>-0.8</v>
      </c>
      <c r="CO717" s="16">
        <v>0</v>
      </c>
      <c r="CP717" s="26">
        <f t="shared" si="273"/>
        <v>0</v>
      </c>
      <c r="CQ717" s="26">
        <f t="shared" si="274"/>
        <v>0</v>
      </c>
      <c r="CR717" s="13">
        <v>0</v>
      </c>
      <c r="CS717" s="13">
        <v>0</v>
      </c>
      <c r="CT717" s="13">
        <v>2</v>
      </c>
      <c r="CU717" s="13">
        <v>-0.02</v>
      </c>
      <c r="CV717" s="13">
        <v>1.23</v>
      </c>
      <c r="CW717" s="13">
        <v>-0.27</v>
      </c>
      <c r="CX717" s="13">
        <v>2.76</v>
      </c>
      <c r="CY717" s="13">
        <v>0.75</v>
      </c>
      <c r="CZ717" s="13">
        <v>-1.52</v>
      </c>
      <c r="DA717" s="13">
        <v>2.93</v>
      </c>
      <c r="DB717" s="27">
        <v>-29.79</v>
      </c>
      <c r="DC717" s="27">
        <v>-59.03</v>
      </c>
      <c r="DD717" s="27">
        <v>29.24</v>
      </c>
      <c r="DE717" s="27">
        <v>2.2400000000000002</v>
      </c>
      <c r="DF717" s="27">
        <v>-38.880000000000003</v>
      </c>
      <c r="DG717" s="27">
        <v>-42.83</v>
      </c>
      <c r="DH717" s="27">
        <v>3.95</v>
      </c>
      <c r="DI717" s="27">
        <v>0.30000000000000004</v>
      </c>
      <c r="DJ717" s="1">
        <v>186</v>
      </c>
      <c r="DK717" s="28">
        <v>16</v>
      </c>
      <c r="DL717" s="28" t="s">
        <v>2482</v>
      </c>
      <c r="DM717" s="1">
        <v>7</v>
      </c>
      <c r="DN717" s="1">
        <v>8.5000000000000006E-2</v>
      </c>
      <c r="DO717" s="1">
        <v>0</v>
      </c>
      <c r="DP717" s="16">
        <f t="shared" si="275"/>
        <v>-13.723404255319149</v>
      </c>
    </row>
    <row r="718" spans="1:120" x14ac:dyDescent="0.2">
      <c r="A718" s="13">
        <v>12</v>
      </c>
      <c r="B718" s="13" t="s">
        <v>2483</v>
      </c>
      <c r="C718" s="13" t="s">
        <v>2484</v>
      </c>
      <c r="D718" s="13" t="s">
        <v>419</v>
      </c>
      <c r="E718" s="13" t="s">
        <v>123</v>
      </c>
      <c r="F718" s="1" t="s">
        <v>124</v>
      </c>
      <c r="G718" s="13">
        <v>71</v>
      </c>
      <c r="H718" s="13">
        <v>195</v>
      </c>
      <c r="I718" s="13" t="s">
        <v>125</v>
      </c>
      <c r="J718" s="1"/>
      <c r="K718" s="1"/>
      <c r="L718" s="1"/>
      <c r="M718" s="1"/>
      <c r="N718" s="1">
        <v>30</v>
      </c>
      <c r="O718" s="13" t="s">
        <v>1053</v>
      </c>
      <c r="P718" s="13" t="s">
        <v>2485</v>
      </c>
      <c r="Q718" s="1" t="str">
        <f t="shared" si="253"/>
        <v>NJD</v>
      </c>
      <c r="R718" s="13" t="s">
        <v>398</v>
      </c>
      <c r="S718" s="1"/>
      <c r="T718" s="13" t="s">
        <v>207</v>
      </c>
      <c r="U718" s="13">
        <v>15</v>
      </c>
      <c r="V718" s="13">
        <v>0</v>
      </c>
      <c r="W718" s="13">
        <v>2</v>
      </c>
      <c r="X718" s="14">
        <v>2</v>
      </c>
      <c r="Y718" s="13">
        <v>2</v>
      </c>
      <c r="Z718" s="13">
        <v>-1</v>
      </c>
      <c r="AA718" s="1">
        <v>10</v>
      </c>
      <c r="AB718" s="14">
        <v>3</v>
      </c>
      <c r="AC718" s="14">
        <v>3</v>
      </c>
      <c r="AD718" s="15">
        <f t="shared" si="254"/>
        <v>0</v>
      </c>
      <c r="AE718" s="15">
        <f t="shared" si="255"/>
        <v>0</v>
      </c>
      <c r="AF718" s="16">
        <v>148.3166666667</v>
      </c>
      <c r="AG718" s="17">
        <f t="shared" si="256"/>
        <v>9.8877777777800002</v>
      </c>
      <c r="AH718" s="29">
        <v>226</v>
      </c>
      <c r="AI718" s="17">
        <f t="shared" si="257"/>
        <v>15.066666666666666</v>
      </c>
      <c r="AJ718" s="19">
        <f t="shared" si="258"/>
        <v>0.65626843657831857</v>
      </c>
      <c r="AK718" s="20">
        <f>'Even Strength'!AA718+'Power Play'!R718+'Penalty Kill'!L718</f>
        <v>23</v>
      </c>
      <c r="AL718" s="19">
        <f t="shared" si="259"/>
        <v>9.3044162265402175</v>
      </c>
      <c r="AM718" s="15">
        <f>IF(('Even Strength'!BR718+'Power Play'!AK718+'Penalty Kill'!AG718)&gt;0,V718/('Even Strength'!BR718+'Power Play'!AK718+'Penalty Kill'!AG718),0)</f>
        <v>0</v>
      </c>
      <c r="AN718" s="15">
        <f>IF(('Even Strength'!BR718+'Power Play'!AK718+'Penalty Kill'!AG718)&gt;0,W718/('Even Strength'!BR718+'Power Play'!AK718+'Penalty Kill'!AG718),0)</f>
        <v>0.5</v>
      </c>
      <c r="AO718" s="15">
        <f t="shared" si="260"/>
        <v>0.5</v>
      </c>
      <c r="AP718" s="13">
        <v>48</v>
      </c>
      <c r="AQ718" s="13">
        <v>58</v>
      </c>
      <c r="AR718" s="21">
        <f t="shared" si="261"/>
        <v>0.45283018867924529</v>
      </c>
      <c r="AS718" s="22">
        <v>12.8</v>
      </c>
      <c r="AT718" s="13">
        <v>1</v>
      </c>
      <c r="AU718" s="13">
        <v>0</v>
      </c>
      <c r="AV718">
        <v>15</v>
      </c>
      <c r="AW718" s="13">
        <v>22</v>
      </c>
      <c r="AX718" s="13">
        <v>3</v>
      </c>
      <c r="AY718" s="13">
        <v>3</v>
      </c>
      <c r="AZ718" s="13">
        <v>2</v>
      </c>
      <c r="BA718" s="13">
        <v>3</v>
      </c>
      <c r="BB718" s="16">
        <f t="shared" si="262"/>
        <v>6.068097539047967</v>
      </c>
      <c r="BC718" s="17">
        <f t="shared" si="263"/>
        <v>8.8998763906036853</v>
      </c>
      <c r="BD718" s="17">
        <f t="shared" si="264"/>
        <v>1.2136195078095935</v>
      </c>
      <c r="BE718" s="17">
        <f t="shared" si="265"/>
        <v>1.2136195078095935</v>
      </c>
      <c r="BF718" s="17">
        <f t="shared" si="266"/>
        <v>0.80907967187306229</v>
      </c>
      <c r="BG718" s="17">
        <f t="shared" si="267"/>
        <v>1.2136195078095935</v>
      </c>
      <c r="BH718" s="13">
        <v>33</v>
      </c>
      <c r="BI718" s="13">
        <v>4</v>
      </c>
      <c r="BJ718" s="13">
        <v>3</v>
      </c>
      <c r="BK718" s="13">
        <v>1</v>
      </c>
      <c r="BL718" s="13">
        <v>0</v>
      </c>
      <c r="BM718" s="13">
        <v>0</v>
      </c>
      <c r="BN718" s="13">
        <f t="shared" si="268"/>
        <v>61</v>
      </c>
      <c r="BO718" s="16">
        <v>-2.1720000000000002</v>
      </c>
      <c r="BP718" s="1"/>
      <c r="BQ718" s="1"/>
      <c r="BR718" s="23" t="str">
        <f t="shared" si="269"/>
        <v xml:space="preserve"> </v>
      </c>
      <c r="BS718" s="1"/>
      <c r="BT718" s="13">
        <v>0</v>
      </c>
      <c r="BU718" s="13">
        <v>4</v>
      </c>
      <c r="BV718" s="13">
        <v>0</v>
      </c>
      <c r="BW718" s="13">
        <v>0</v>
      </c>
      <c r="BX718" s="13">
        <v>0</v>
      </c>
      <c r="BY718" s="13">
        <v>0</v>
      </c>
      <c r="BZ718" s="13">
        <v>0</v>
      </c>
      <c r="CA718" s="13">
        <v>0</v>
      </c>
      <c r="CB718" s="23">
        <f t="shared" si="270"/>
        <v>0</v>
      </c>
      <c r="CC718" s="16">
        <v>-0.2</v>
      </c>
      <c r="CD718" s="16">
        <v>0.2</v>
      </c>
      <c r="CE718" s="16">
        <v>0</v>
      </c>
      <c r="CF718" s="24">
        <f t="shared" si="271"/>
        <v>0</v>
      </c>
      <c r="CG718" s="24">
        <f t="shared" si="272"/>
        <v>0</v>
      </c>
      <c r="CH718" s="25">
        <v>2</v>
      </c>
      <c r="CI718" s="16">
        <v>3.2</v>
      </c>
      <c r="CJ718" s="16">
        <v>3.8</v>
      </c>
      <c r="CK718" s="16">
        <v>-0.8</v>
      </c>
      <c r="CL718" s="16">
        <v>-0.8</v>
      </c>
      <c r="CM718" s="16">
        <v>0.4</v>
      </c>
      <c r="CN718" s="16">
        <v>0</v>
      </c>
      <c r="CO718" s="16">
        <v>-0.30000000000000004</v>
      </c>
      <c r="CP718" s="26">
        <f t="shared" si="273"/>
        <v>-2.0000000000000004E-2</v>
      </c>
      <c r="CQ718" s="26">
        <f t="shared" si="274"/>
        <v>-0.12136195078095936</v>
      </c>
      <c r="CR718" s="13">
        <v>0</v>
      </c>
      <c r="CS718" s="13">
        <v>0</v>
      </c>
      <c r="CT718" s="13">
        <v>0</v>
      </c>
      <c r="CU718" s="13">
        <v>-0.01</v>
      </c>
      <c r="CV718" s="13">
        <v>-0.25</v>
      </c>
      <c r="CW718" s="13">
        <v>-0.22</v>
      </c>
      <c r="CX718" s="13">
        <v>-0.54</v>
      </c>
      <c r="CY718" s="13">
        <v>2.17</v>
      </c>
      <c r="CZ718" s="13">
        <v>-0.92</v>
      </c>
      <c r="DA718" s="13">
        <v>0.23</v>
      </c>
      <c r="DB718" s="27">
        <v>-15.13</v>
      </c>
      <c r="DC718" s="27">
        <v>-8.01</v>
      </c>
      <c r="DD718" s="27">
        <v>-7.11</v>
      </c>
      <c r="DE718" s="27">
        <v>-3.44</v>
      </c>
      <c r="DF718" s="27">
        <v>-4.92</v>
      </c>
      <c r="DG718" s="27">
        <v>-1.5</v>
      </c>
      <c r="DH718" s="27">
        <v>-3.42</v>
      </c>
      <c r="DI718" s="27">
        <v>-1.65</v>
      </c>
      <c r="DJ718" s="1">
        <v>37</v>
      </c>
      <c r="DK718" s="1"/>
      <c r="DL718" s="1"/>
      <c r="DM718" s="1">
        <v>0.112</v>
      </c>
      <c r="DN718" s="1">
        <v>0</v>
      </c>
      <c r="DO718" s="1">
        <v>0</v>
      </c>
      <c r="DP718" s="16">
        <f t="shared" si="275"/>
        <v>-0.30551361244566466</v>
      </c>
    </row>
    <row r="719" spans="1:120" x14ac:dyDescent="0.2">
      <c r="A719" s="13">
        <v>29</v>
      </c>
      <c r="B719" s="13" t="s">
        <v>2486</v>
      </c>
      <c r="C719" s="13" t="s">
        <v>2484</v>
      </c>
      <c r="D719" s="13" t="s">
        <v>419</v>
      </c>
      <c r="E719" s="13" t="s">
        <v>123</v>
      </c>
      <c r="F719" s="1" t="s">
        <v>124</v>
      </c>
      <c r="G719" s="13">
        <v>77</v>
      </c>
      <c r="H719" s="13">
        <v>228</v>
      </c>
      <c r="I719" s="13" t="s">
        <v>125</v>
      </c>
      <c r="J719" s="13">
        <v>2006</v>
      </c>
      <c r="K719" s="13">
        <v>3</v>
      </c>
      <c r="L719" s="13">
        <v>85</v>
      </c>
      <c r="M719" s="1"/>
      <c r="N719" s="1">
        <v>27</v>
      </c>
      <c r="O719" s="13" t="s">
        <v>1221</v>
      </c>
      <c r="P719" s="13" t="s">
        <v>2485</v>
      </c>
      <c r="Q719" s="1" t="str">
        <f t="shared" si="253"/>
        <v>VAN</v>
      </c>
      <c r="R719" s="13" t="s">
        <v>409</v>
      </c>
      <c r="S719" s="1"/>
      <c r="T719" s="13" t="s">
        <v>129</v>
      </c>
      <c r="U719" s="13">
        <v>3</v>
      </c>
      <c r="V719" s="13">
        <v>0</v>
      </c>
      <c r="W719" s="13">
        <v>1</v>
      </c>
      <c r="X719" s="14">
        <v>0</v>
      </c>
      <c r="Y719" s="13">
        <v>1</v>
      </c>
      <c r="Z719" s="13">
        <v>1</v>
      </c>
      <c r="AA719" s="1">
        <v>1</v>
      </c>
      <c r="AB719" s="14">
        <v>1</v>
      </c>
      <c r="AC719" s="14">
        <v>0</v>
      </c>
      <c r="AD719" s="15">
        <f t="shared" si="254"/>
        <v>0</v>
      </c>
      <c r="AE719" s="15">
        <f t="shared" si="255"/>
        <v>0</v>
      </c>
      <c r="AF719" s="16">
        <v>18.7166666667</v>
      </c>
      <c r="AG719" s="17">
        <f t="shared" si="256"/>
        <v>6.2388888889</v>
      </c>
      <c r="AH719" s="29">
        <v>29</v>
      </c>
      <c r="AI719" s="17">
        <f t="shared" si="257"/>
        <v>9.6666666666666661</v>
      </c>
      <c r="AJ719" s="19">
        <f t="shared" si="258"/>
        <v>0.64540229885172418</v>
      </c>
      <c r="AK719" s="20">
        <f>'Even Strength'!AA719+'Power Play'!R719+'Penalty Kill'!L719</f>
        <v>0</v>
      </c>
      <c r="AL719" s="19">
        <f t="shared" si="259"/>
        <v>0</v>
      </c>
      <c r="AM719" s="15">
        <f>IF(('Even Strength'!BR719+'Power Play'!AK719+'Penalty Kill'!AG719)&gt;0,V719/('Even Strength'!BR719+'Power Play'!AK719+'Penalty Kill'!AG719),0)</f>
        <v>0</v>
      </c>
      <c r="AN719" s="15">
        <f>IF(('Even Strength'!BR719+'Power Play'!AK719+'Penalty Kill'!AG719)&gt;0,W719/('Even Strength'!BR719+'Power Play'!AK719+'Penalty Kill'!AG719),0)</f>
        <v>1</v>
      </c>
      <c r="AO719" s="15">
        <f t="shared" si="260"/>
        <v>1</v>
      </c>
      <c r="AP719" s="13">
        <v>0</v>
      </c>
      <c r="AQ719" s="13">
        <v>0</v>
      </c>
      <c r="AR719" s="21">
        <f t="shared" si="261"/>
        <v>0</v>
      </c>
      <c r="AS719" s="22">
        <v>0</v>
      </c>
      <c r="AT719" s="1"/>
      <c r="AU719" s="1"/>
      <c r="AV719">
        <v>2</v>
      </c>
      <c r="AW719" s="13">
        <v>10</v>
      </c>
      <c r="AX719" s="13">
        <v>0</v>
      </c>
      <c r="AY719" s="13">
        <v>1</v>
      </c>
      <c r="AZ719" s="13">
        <v>0</v>
      </c>
      <c r="BA719" s="13">
        <v>0</v>
      </c>
      <c r="BB719" s="16">
        <f t="shared" si="262"/>
        <v>6.4113980409502913</v>
      </c>
      <c r="BC719" s="17">
        <f t="shared" si="263"/>
        <v>32.056990204751457</v>
      </c>
      <c r="BD719" s="17">
        <f t="shared" si="264"/>
        <v>0</v>
      </c>
      <c r="BE719" s="17">
        <f t="shared" si="265"/>
        <v>3.2056990204751457</v>
      </c>
      <c r="BF719" s="17">
        <f t="shared" si="266"/>
        <v>0</v>
      </c>
      <c r="BG719" s="17">
        <f t="shared" si="267"/>
        <v>0</v>
      </c>
      <c r="BH719" s="13">
        <v>7</v>
      </c>
      <c r="BI719" s="13">
        <v>1</v>
      </c>
      <c r="BJ719" s="13">
        <v>1</v>
      </c>
      <c r="BK719" s="13">
        <v>0</v>
      </c>
      <c r="BL719" s="13">
        <v>0</v>
      </c>
      <c r="BM719" s="13">
        <v>0</v>
      </c>
      <c r="BN719" s="13">
        <f t="shared" si="268"/>
        <v>18</v>
      </c>
      <c r="BO719" s="16">
        <v>1.968</v>
      </c>
      <c r="BP719" s="1"/>
      <c r="BQ719" s="1"/>
      <c r="BR719" s="23" t="str">
        <f t="shared" si="269"/>
        <v xml:space="preserve"> </v>
      </c>
      <c r="BS719" s="1"/>
      <c r="BT719" s="13">
        <v>0</v>
      </c>
      <c r="BU719" s="13">
        <v>0</v>
      </c>
      <c r="BV719" s="13">
        <v>0</v>
      </c>
      <c r="BW719" s="13">
        <v>0</v>
      </c>
      <c r="BX719" s="13">
        <v>0</v>
      </c>
      <c r="BY719" s="13">
        <v>0</v>
      </c>
      <c r="BZ719" s="13">
        <v>0</v>
      </c>
      <c r="CA719" s="13">
        <v>0</v>
      </c>
      <c r="CB719" s="23">
        <f t="shared" si="270"/>
        <v>0</v>
      </c>
      <c r="CC719" s="16">
        <v>0.1</v>
      </c>
      <c r="CD719" s="16">
        <v>0.1</v>
      </c>
      <c r="CE719" s="16">
        <v>0.1</v>
      </c>
      <c r="CF719" s="24">
        <f t="shared" si="271"/>
        <v>3.3333333333333333E-2</v>
      </c>
      <c r="CG719" s="24">
        <f t="shared" si="272"/>
        <v>0.32056990204751457</v>
      </c>
      <c r="CH719" s="25">
        <v>5</v>
      </c>
      <c r="CI719" s="16">
        <v>0.4</v>
      </c>
      <c r="CJ719" s="16">
        <v>0.30000000000000004</v>
      </c>
      <c r="CK719" s="16">
        <v>1</v>
      </c>
      <c r="CL719" s="16">
        <v>0.2</v>
      </c>
      <c r="CM719" s="16">
        <v>0.1</v>
      </c>
      <c r="CN719" s="16">
        <v>0</v>
      </c>
      <c r="CO719" s="16">
        <v>0.30000000000000004</v>
      </c>
      <c r="CP719" s="26">
        <f t="shared" si="273"/>
        <v>0.10000000000000002</v>
      </c>
      <c r="CQ719" s="26">
        <f t="shared" si="274"/>
        <v>0.96170970614254381</v>
      </c>
      <c r="CR719" s="13">
        <v>0</v>
      </c>
      <c r="CS719" s="13">
        <v>0</v>
      </c>
      <c r="CT719" s="13">
        <v>0</v>
      </c>
      <c r="CU719" s="13">
        <v>0</v>
      </c>
      <c r="CV719" s="13">
        <v>0.47</v>
      </c>
      <c r="CW719" s="13">
        <v>-0.12</v>
      </c>
      <c r="CX719" s="13">
        <v>0</v>
      </c>
      <c r="CY719" s="13">
        <v>0</v>
      </c>
      <c r="CZ719" s="13">
        <v>-0.12</v>
      </c>
      <c r="DA719" s="13">
        <v>0.23</v>
      </c>
      <c r="DB719" s="27">
        <v>-2.76</v>
      </c>
      <c r="DC719" s="27">
        <v>11.1</v>
      </c>
      <c r="DD719" s="27">
        <v>-13.86</v>
      </c>
      <c r="DE719" s="27">
        <v>-46.33</v>
      </c>
      <c r="DF719" s="27">
        <v>0.33</v>
      </c>
      <c r="DG719" s="27">
        <v>6.97</v>
      </c>
      <c r="DH719" s="27">
        <v>-6.64</v>
      </c>
      <c r="DI719" s="27">
        <v>-22.19</v>
      </c>
      <c r="DJ719" s="1">
        <v>87</v>
      </c>
      <c r="DK719" s="28">
        <v>14</v>
      </c>
      <c r="DL719" s="28" t="s">
        <v>1243</v>
      </c>
      <c r="DM719" s="1">
        <v>0.35100000000000003</v>
      </c>
      <c r="DN719" s="1">
        <v>0.128</v>
      </c>
      <c r="DO719" s="1">
        <v>0</v>
      </c>
      <c r="DP719" s="16">
        <f t="shared" si="275"/>
        <v>0.10054907343857239</v>
      </c>
    </row>
    <row r="720" spans="1:120" x14ac:dyDescent="0.2">
      <c r="A720" s="13">
        <v>22</v>
      </c>
      <c r="B720" s="13" t="s">
        <v>1496</v>
      </c>
      <c r="C720" s="13" t="s">
        <v>2487</v>
      </c>
      <c r="D720" s="13" t="s">
        <v>325</v>
      </c>
      <c r="E720" s="13" t="s">
        <v>141</v>
      </c>
      <c r="F720" s="1" t="s">
        <v>142</v>
      </c>
      <c r="G720" s="13">
        <v>72</v>
      </c>
      <c r="H720" s="13">
        <v>205</v>
      </c>
      <c r="I720" s="13" t="s">
        <v>150</v>
      </c>
      <c r="J720" s="13">
        <v>2005</v>
      </c>
      <c r="K720" s="13">
        <v>1</v>
      </c>
      <c r="L720" s="13">
        <v>8</v>
      </c>
      <c r="M720" s="1"/>
      <c r="N720" s="1">
        <v>28</v>
      </c>
      <c r="O720" s="13" t="s">
        <v>2488</v>
      </c>
      <c r="P720" s="13" t="s">
        <v>2489</v>
      </c>
      <c r="Q720" s="1" t="str">
        <f t="shared" si="253"/>
        <v>CGY</v>
      </c>
      <c r="R720" s="13" t="s">
        <v>270</v>
      </c>
      <c r="S720" s="1"/>
      <c r="T720" s="13" t="s">
        <v>154</v>
      </c>
      <c r="U720" s="13">
        <v>12</v>
      </c>
      <c r="V720" s="13">
        <v>0</v>
      </c>
      <c r="W720" s="13">
        <v>0</v>
      </c>
      <c r="X720" s="14">
        <v>0</v>
      </c>
      <c r="Y720" s="13">
        <v>0</v>
      </c>
      <c r="Z720" s="13">
        <v>-7</v>
      </c>
      <c r="AA720" s="1">
        <v>12</v>
      </c>
      <c r="AB720" s="14">
        <v>6</v>
      </c>
      <c r="AC720" s="14">
        <v>8</v>
      </c>
      <c r="AD720" s="15">
        <f t="shared" si="254"/>
        <v>0</v>
      </c>
      <c r="AE720" s="15">
        <f t="shared" si="255"/>
        <v>0</v>
      </c>
      <c r="AF720" s="16">
        <v>145.78333333329999</v>
      </c>
      <c r="AG720" s="17">
        <f t="shared" si="256"/>
        <v>12.148611111108332</v>
      </c>
      <c r="AH720" s="29">
        <v>232</v>
      </c>
      <c r="AI720" s="17">
        <f t="shared" si="257"/>
        <v>19.333333333333332</v>
      </c>
      <c r="AJ720" s="19">
        <f t="shared" si="258"/>
        <v>0.62837643678146549</v>
      </c>
      <c r="AK720" s="20">
        <f>'Even Strength'!AA720+'Power Play'!R720+'Penalty Kill'!L720</f>
        <v>0</v>
      </c>
      <c r="AL720" s="19">
        <f t="shared" si="259"/>
        <v>0</v>
      </c>
      <c r="AM720" s="15">
        <f>IF(('Even Strength'!BR720+'Power Play'!AK720+'Penalty Kill'!AG720)&gt;0,V720/('Even Strength'!BR720+'Power Play'!AK720+'Penalty Kill'!AG720),0)</f>
        <v>0</v>
      </c>
      <c r="AN720" s="15">
        <f>IF(('Even Strength'!BR720+'Power Play'!AK720+'Penalty Kill'!AG720)&gt;0,W720/('Even Strength'!BR720+'Power Play'!AK720+'Penalty Kill'!AG720),0)</f>
        <v>0</v>
      </c>
      <c r="AO720" s="15">
        <f t="shared" si="260"/>
        <v>0</v>
      </c>
      <c r="AP720" s="13">
        <v>1</v>
      </c>
      <c r="AQ720" s="13">
        <v>1</v>
      </c>
      <c r="AR720" s="21">
        <f t="shared" si="261"/>
        <v>0.5</v>
      </c>
      <c r="AS720" s="22">
        <v>0.2</v>
      </c>
      <c r="AT720" s="1"/>
      <c r="AU720" s="1"/>
      <c r="AV720">
        <v>10</v>
      </c>
      <c r="AW720" s="13">
        <v>12</v>
      </c>
      <c r="AX720" s="13">
        <v>5</v>
      </c>
      <c r="AY720" s="13">
        <v>6</v>
      </c>
      <c r="AZ720" s="13">
        <v>1</v>
      </c>
      <c r="BA720" s="13">
        <v>0</v>
      </c>
      <c r="BB720" s="16">
        <f t="shared" si="262"/>
        <v>4.1156968103359128</v>
      </c>
      <c r="BC720" s="17">
        <f t="shared" si="263"/>
        <v>4.9388361724030965</v>
      </c>
      <c r="BD720" s="17">
        <f t="shared" si="264"/>
        <v>2.0578484051679564</v>
      </c>
      <c r="BE720" s="17">
        <f t="shared" si="265"/>
        <v>2.4694180862015482</v>
      </c>
      <c r="BF720" s="17">
        <f t="shared" si="266"/>
        <v>0.41156968103359132</v>
      </c>
      <c r="BG720" s="17">
        <f t="shared" si="267"/>
        <v>0</v>
      </c>
      <c r="BH720" s="13">
        <v>4</v>
      </c>
      <c r="BI720" s="13">
        <v>2</v>
      </c>
      <c r="BJ720" s="13">
        <v>0</v>
      </c>
      <c r="BK720" s="13">
        <v>0</v>
      </c>
      <c r="BL720" s="13">
        <v>0</v>
      </c>
      <c r="BM720" s="13">
        <v>0</v>
      </c>
      <c r="BN720" s="13">
        <f t="shared" si="268"/>
        <v>21</v>
      </c>
      <c r="BO720" s="16">
        <v>-2.25</v>
      </c>
      <c r="BP720" s="1"/>
      <c r="BQ720" s="1"/>
      <c r="BR720" s="23" t="str">
        <f t="shared" si="269"/>
        <v xml:space="preserve"> </v>
      </c>
      <c r="BS720" s="1"/>
      <c r="BT720" s="13">
        <v>0</v>
      </c>
      <c r="BU720" s="13">
        <v>5</v>
      </c>
      <c r="BV720" s="13">
        <v>0</v>
      </c>
      <c r="BW720" s="13">
        <v>0</v>
      </c>
      <c r="BX720" s="13">
        <v>0</v>
      </c>
      <c r="BY720" s="13">
        <v>0</v>
      </c>
      <c r="BZ720" s="13">
        <v>0</v>
      </c>
      <c r="CA720" s="13">
        <v>0</v>
      </c>
      <c r="CB720" s="23">
        <f t="shared" si="270"/>
        <v>0</v>
      </c>
      <c r="CC720" s="16">
        <v>-0.4</v>
      </c>
      <c r="CD720" s="16">
        <v>-0.1</v>
      </c>
      <c r="CE720" s="16">
        <v>-0.60000000000000009</v>
      </c>
      <c r="CF720" s="24">
        <f t="shared" si="271"/>
        <v>-5.000000000000001E-2</v>
      </c>
      <c r="CG720" s="24">
        <f t="shared" si="272"/>
        <v>-0.24694180862015486</v>
      </c>
      <c r="CH720" s="25">
        <v>2</v>
      </c>
      <c r="CI720" s="16">
        <v>3.8</v>
      </c>
      <c r="CJ720" s="16">
        <v>3</v>
      </c>
      <c r="CK720" s="16">
        <v>-7</v>
      </c>
      <c r="CL720" s="16">
        <v>-1.7000000000000002</v>
      </c>
      <c r="CM720" s="16">
        <v>-0.4</v>
      </c>
      <c r="CN720" s="16">
        <v>0</v>
      </c>
      <c r="CO720" s="16">
        <v>-2.1</v>
      </c>
      <c r="CP720" s="26">
        <f t="shared" si="273"/>
        <v>-0.17500000000000002</v>
      </c>
      <c r="CQ720" s="26">
        <f t="shared" si="274"/>
        <v>-0.86429633017054186</v>
      </c>
      <c r="CR720" s="13">
        <v>0</v>
      </c>
      <c r="CS720" s="13">
        <v>0</v>
      </c>
      <c r="CT720" s="13">
        <v>0</v>
      </c>
      <c r="CU720" s="13">
        <v>0</v>
      </c>
      <c r="CV720" s="13">
        <v>-0.4</v>
      </c>
      <c r="CW720" s="13">
        <v>0.11</v>
      </c>
      <c r="CX720" s="13">
        <v>-0.17</v>
      </c>
      <c r="CY720" s="13">
        <v>-0.17</v>
      </c>
      <c r="CZ720" s="13">
        <v>-1.32</v>
      </c>
      <c r="DA720" s="13">
        <v>-1.9500000000000002</v>
      </c>
      <c r="DB720" s="27">
        <v>-1.79</v>
      </c>
      <c r="DC720" s="27">
        <v>6.34</v>
      </c>
      <c r="DD720" s="27">
        <v>-8.1300000000000008</v>
      </c>
      <c r="DE720" s="27">
        <v>-3.81</v>
      </c>
      <c r="DF720" s="27">
        <v>-3.2</v>
      </c>
      <c r="DG720" s="27">
        <v>0.98</v>
      </c>
      <c r="DH720" s="27">
        <v>-4.1900000000000004</v>
      </c>
      <c r="DI720" s="27">
        <v>-1.96</v>
      </c>
      <c r="DJ720" s="1">
        <v>50</v>
      </c>
      <c r="DK720" s="1"/>
      <c r="DL720" s="1"/>
      <c r="DM720" s="1">
        <v>0.20200000000000001</v>
      </c>
      <c r="DN720" s="1">
        <v>0</v>
      </c>
      <c r="DO720" s="1">
        <v>0</v>
      </c>
      <c r="DP720" s="16">
        <f t="shared" si="275"/>
        <v>-2.2152139098604438</v>
      </c>
    </row>
    <row r="721" spans="1:120" x14ac:dyDescent="0.2">
      <c r="A721" s="13">
        <v>28</v>
      </c>
      <c r="B721" s="13" t="s">
        <v>2490</v>
      </c>
      <c r="C721" s="13" t="s">
        <v>466</v>
      </c>
      <c r="D721" s="13" t="s">
        <v>246</v>
      </c>
      <c r="E721" s="13" t="s">
        <v>141</v>
      </c>
      <c r="F721" s="1" t="s">
        <v>142</v>
      </c>
      <c r="G721" s="13">
        <v>74</v>
      </c>
      <c r="H721" s="13">
        <v>205</v>
      </c>
      <c r="I721" s="13" t="s">
        <v>150</v>
      </c>
      <c r="J721" s="13">
        <v>2012</v>
      </c>
      <c r="K721" s="13">
        <v>2</v>
      </c>
      <c r="L721" s="13">
        <v>60</v>
      </c>
      <c r="M721" s="13" t="s">
        <v>159</v>
      </c>
      <c r="N721" s="1">
        <v>20</v>
      </c>
      <c r="O721" s="13" t="s">
        <v>2491</v>
      </c>
      <c r="P721" s="13" t="s">
        <v>2492</v>
      </c>
      <c r="Q721" s="1" t="str">
        <f t="shared" si="253"/>
        <v>NJD</v>
      </c>
      <c r="R721" s="13" t="s">
        <v>398</v>
      </c>
      <c r="S721" s="1"/>
      <c r="T721" s="13" t="s">
        <v>173</v>
      </c>
      <c r="U721" s="13">
        <v>51</v>
      </c>
      <c r="V721" s="13">
        <v>5</v>
      </c>
      <c r="W721" s="13">
        <v>12</v>
      </c>
      <c r="X721" s="14">
        <v>2</v>
      </c>
      <c r="Y721" s="13">
        <v>17</v>
      </c>
      <c r="Z721" s="13">
        <v>-13</v>
      </c>
      <c r="AA721" s="1">
        <v>93</v>
      </c>
      <c r="AB721" s="14">
        <v>47</v>
      </c>
      <c r="AC721" s="14">
        <v>65</v>
      </c>
      <c r="AD721" s="15">
        <f t="shared" si="254"/>
        <v>5.3763440860215055E-2</v>
      </c>
      <c r="AE721" s="15">
        <f t="shared" si="255"/>
        <v>2.4390243902439025E-2</v>
      </c>
      <c r="AF721" s="16">
        <v>1120.1166666667</v>
      </c>
      <c r="AG721" s="17">
        <f t="shared" si="256"/>
        <v>21.96307189542549</v>
      </c>
      <c r="AH721" s="29">
        <v>1438</v>
      </c>
      <c r="AI721" s="17">
        <f t="shared" si="257"/>
        <v>28.196078431372548</v>
      </c>
      <c r="AJ721" s="19">
        <f t="shared" si="258"/>
        <v>0.77894065832176629</v>
      </c>
      <c r="AK721" s="20">
        <f>'Even Strength'!AA721+'Power Play'!R721+'Penalty Kill'!L721</f>
        <v>11.076923076923077</v>
      </c>
      <c r="AL721" s="19">
        <f t="shared" si="259"/>
        <v>0.59334478665796553</v>
      </c>
      <c r="AM721" s="15">
        <f>IF(('Even Strength'!BR721+'Power Play'!AK721+'Penalty Kill'!AG721)&gt;0,V721/('Even Strength'!BR721+'Power Play'!AK721+'Penalty Kill'!AG721),0)</f>
        <v>0.1388888888888889</v>
      </c>
      <c r="AN721" s="15">
        <f>IF(('Even Strength'!BR721+'Power Play'!AK721+'Penalty Kill'!AG721)&gt;0,W721/('Even Strength'!BR721+'Power Play'!AK721+'Penalty Kill'!AG721),0)</f>
        <v>0.33333333333333331</v>
      </c>
      <c r="AO721" s="15">
        <f t="shared" si="260"/>
        <v>0.47222222222222221</v>
      </c>
      <c r="AP721" s="13">
        <v>0</v>
      </c>
      <c r="AQ721" s="13">
        <v>1</v>
      </c>
      <c r="AR721" s="21">
        <f t="shared" si="261"/>
        <v>0</v>
      </c>
      <c r="AS721" s="22">
        <v>0</v>
      </c>
      <c r="AT721" s="1"/>
      <c r="AU721" s="1"/>
      <c r="AV721">
        <v>27</v>
      </c>
      <c r="AW721" s="13">
        <v>19</v>
      </c>
      <c r="AX721" s="13">
        <v>34</v>
      </c>
      <c r="AY721" s="13">
        <v>47</v>
      </c>
      <c r="AZ721" s="13">
        <v>38</v>
      </c>
      <c r="BA721" s="13">
        <v>14</v>
      </c>
      <c r="BB721" s="16">
        <f t="shared" si="262"/>
        <v>1.446277917478791</v>
      </c>
      <c r="BC721" s="17">
        <f t="shared" si="263"/>
        <v>1.0177511271147048</v>
      </c>
      <c r="BD721" s="17">
        <f t="shared" si="264"/>
        <v>1.8212388590473665</v>
      </c>
      <c r="BE721" s="17">
        <f t="shared" si="265"/>
        <v>2.5175948933890067</v>
      </c>
      <c r="BF721" s="17">
        <f t="shared" si="266"/>
        <v>2.0355022542294097</v>
      </c>
      <c r="BG721" s="17">
        <f t="shared" si="267"/>
        <v>0.74992188313715091</v>
      </c>
      <c r="BH721" s="13">
        <v>22</v>
      </c>
      <c r="BI721" s="13">
        <v>11</v>
      </c>
      <c r="BJ721" s="13">
        <v>0</v>
      </c>
      <c r="BK721" s="13">
        <v>0</v>
      </c>
      <c r="BL721" s="13">
        <v>0</v>
      </c>
      <c r="BM721" s="13">
        <v>0</v>
      </c>
      <c r="BN721" s="13">
        <f t="shared" si="268"/>
        <v>75</v>
      </c>
      <c r="BO721" s="16">
        <v>-3.242</v>
      </c>
      <c r="BP721" s="13">
        <v>1</v>
      </c>
      <c r="BQ721" s="13">
        <v>0</v>
      </c>
      <c r="BR721" s="23">
        <f t="shared" si="269"/>
        <v>0</v>
      </c>
      <c r="BS721" s="13">
        <v>0</v>
      </c>
      <c r="BT721" s="13">
        <v>0</v>
      </c>
      <c r="BU721" s="13">
        <v>13</v>
      </c>
      <c r="BV721" s="13">
        <v>0</v>
      </c>
      <c r="BW721" s="13">
        <v>0</v>
      </c>
      <c r="BX721" s="13">
        <v>0</v>
      </c>
      <c r="BY721" s="13">
        <v>0</v>
      </c>
      <c r="BZ721" s="13">
        <v>0</v>
      </c>
      <c r="CA721" s="13">
        <v>0</v>
      </c>
      <c r="CB721" s="23">
        <f t="shared" si="270"/>
        <v>0</v>
      </c>
      <c r="CC721" s="16">
        <v>1.1000000000000001</v>
      </c>
      <c r="CD721" s="16">
        <v>1.8</v>
      </c>
      <c r="CE721" s="16">
        <v>2.9</v>
      </c>
      <c r="CF721" s="24">
        <f t="shared" si="271"/>
        <v>5.6862745098039215E-2</v>
      </c>
      <c r="CG721" s="24">
        <f t="shared" si="272"/>
        <v>0.15534096150698126</v>
      </c>
      <c r="CH721" s="25">
        <v>3</v>
      </c>
      <c r="CI721" s="16">
        <v>26.1</v>
      </c>
      <c r="CJ721" s="16">
        <v>24.2</v>
      </c>
      <c r="CK721" s="16">
        <v>-8.5</v>
      </c>
      <c r="CL721" s="16">
        <v>0.60000000000000009</v>
      </c>
      <c r="CM721" s="16">
        <v>1.1000000000000001</v>
      </c>
      <c r="CN721" s="16">
        <v>-0.30000000000000004</v>
      </c>
      <c r="CO721" s="16">
        <v>1.4</v>
      </c>
      <c r="CP721" s="26">
        <f t="shared" si="273"/>
        <v>2.7450980392156862E-2</v>
      </c>
      <c r="CQ721" s="26">
        <f t="shared" si="274"/>
        <v>7.4992188313715083E-2</v>
      </c>
      <c r="CR721" s="13">
        <v>0</v>
      </c>
      <c r="CS721" s="13">
        <v>1</v>
      </c>
      <c r="CT721" s="13">
        <v>1</v>
      </c>
      <c r="CU721" s="13">
        <v>-0.01</v>
      </c>
      <c r="CV721" s="13">
        <v>-0.82</v>
      </c>
      <c r="CW721" s="13">
        <v>0.44</v>
      </c>
      <c r="CX721" s="13">
        <v>0.1</v>
      </c>
      <c r="CY721" s="13">
        <v>2.4900000000000002</v>
      </c>
      <c r="CZ721" s="13">
        <v>-0.28000000000000003</v>
      </c>
      <c r="DA721" s="13">
        <v>1.92</v>
      </c>
      <c r="DB721" s="27">
        <v>73.7</v>
      </c>
      <c r="DC721" s="27">
        <v>-14.79</v>
      </c>
      <c r="DD721" s="27">
        <v>88.49</v>
      </c>
      <c r="DE721" s="27">
        <v>5.93</v>
      </c>
      <c r="DF721" s="27">
        <v>48.96</v>
      </c>
      <c r="DG721" s="27">
        <v>1.63</v>
      </c>
      <c r="DH721" s="27">
        <v>47.33</v>
      </c>
      <c r="DI721" s="27">
        <v>3.17</v>
      </c>
      <c r="DJ721" s="1">
        <v>186</v>
      </c>
      <c r="DK721" s="28">
        <v>31</v>
      </c>
      <c r="DL721" s="28" t="s">
        <v>399</v>
      </c>
      <c r="DM721" s="1">
        <v>0.88800000000000001</v>
      </c>
      <c r="DN721" s="1">
        <v>0.33600000000000002</v>
      </c>
      <c r="DO721" s="1">
        <v>0.307</v>
      </c>
      <c r="DP721" s="16">
        <f t="shared" si="275"/>
        <v>0.68085106382978722</v>
      </c>
    </row>
    <row r="722" spans="1:120" x14ac:dyDescent="0.2">
      <c r="A722" s="1"/>
      <c r="B722" s="13" t="s">
        <v>1756</v>
      </c>
      <c r="C722" s="13" t="s">
        <v>2493</v>
      </c>
      <c r="D722" s="13" t="s">
        <v>158</v>
      </c>
      <c r="E722" s="13" t="s">
        <v>141</v>
      </c>
      <c r="F722" s="1" t="s">
        <v>142</v>
      </c>
      <c r="G722" s="13">
        <v>71</v>
      </c>
      <c r="H722" s="13">
        <v>180</v>
      </c>
      <c r="I722" s="13" t="s">
        <v>125</v>
      </c>
      <c r="J722" s="1"/>
      <c r="K722" s="1"/>
      <c r="L722" s="1"/>
      <c r="M722" s="13" t="s">
        <v>159</v>
      </c>
      <c r="N722" s="1">
        <v>22</v>
      </c>
      <c r="O722" s="13" t="s">
        <v>506</v>
      </c>
      <c r="P722" s="13" t="s">
        <v>2494</v>
      </c>
      <c r="Q722" s="1" t="str">
        <f t="shared" si="253"/>
        <v>COL</v>
      </c>
      <c r="R722" s="13" t="s">
        <v>162</v>
      </c>
      <c r="S722" s="1"/>
      <c r="T722" s="13" t="s">
        <v>146</v>
      </c>
      <c r="U722" s="13">
        <v>3</v>
      </c>
      <c r="V722" s="13">
        <v>0</v>
      </c>
      <c r="W722" s="13">
        <v>1</v>
      </c>
      <c r="X722" s="14">
        <v>0</v>
      </c>
      <c r="Y722" s="13">
        <v>1</v>
      </c>
      <c r="Z722" s="13">
        <v>0</v>
      </c>
      <c r="AA722" s="1">
        <v>2</v>
      </c>
      <c r="AB722" s="14">
        <v>1</v>
      </c>
      <c r="AC722" s="14">
        <v>3</v>
      </c>
      <c r="AD722" s="15">
        <f t="shared" si="254"/>
        <v>0</v>
      </c>
      <c r="AE722" s="15">
        <f t="shared" si="255"/>
        <v>0</v>
      </c>
      <c r="AF722" s="16">
        <v>21.2833333333</v>
      </c>
      <c r="AG722" s="17">
        <f t="shared" si="256"/>
        <v>7.094444444433333</v>
      </c>
      <c r="AH722" s="29">
        <v>34</v>
      </c>
      <c r="AI722" s="17">
        <f t="shared" si="257"/>
        <v>11.333333333333334</v>
      </c>
      <c r="AJ722" s="19">
        <f t="shared" si="258"/>
        <v>0.6259803921558823</v>
      </c>
      <c r="AK722" s="20">
        <f>'Even Strength'!AA722+'Power Play'!R722+'Penalty Kill'!L722</f>
        <v>0</v>
      </c>
      <c r="AL722" s="19">
        <f t="shared" si="259"/>
        <v>0</v>
      </c>
      <c r="AM722" s="15">
        <f>IF(('Even Strength'!BR722+'Power Play'!AK722+'Penalty Kill'!AG722)&gt;0,V722/('Even Strength'!BR722+'Power Play'!AK722+'Penalty Kill'!AG722),0)</f>
        <v>0</v>
      </c>
      <c r="AN722" s="15">
        <f>IF(('Even Strength'!BR722+'Power Play'!AK722+'Penalty Kill'!AG722)&gt;0,W722/('Even Strength'!BR722+'Power Play'!AK722+'Penalty Kill'!AG722),0)</f>
        <v>0.33333333333333331</v>
      </c>
      <c r="AO722" s="15">
        <f t="shared" si="260"/>
        <v>0.33333333333333331</v>
      </c>
      <c r="AP722" s="13">
        <v>9</v>
      </c>
      <c r="AQ722" s="13">
        <v>11</v>
      </c>
      <c r="AR722" s="21">
        <f t="shared" si="261"/>
        <v>0.45</v>
      </c>
      <c r="AS722" s="22">
        <v>10.199999999999999</v>
      </c>
      <c r="AT722" s="1"/>
      <c r="AU722" s="1"/>
      <c r="AV722">
        <v>2</v>
      </c>
      <c r="AW722" s="13">
        <v>0</v>
      </c>
      <c r="AX722" s="13">
        <v>1</v>
      </c>
      <c r="AY722" s="13">
        <v>1</v>
      </c>
      <c r="AZ722" s="13">
        <v>0</v>
      </c>
      <c r="BA722" s="13">
        <v>0</v>
      </c>
      <c r="BB722" s="16">
        <f t="shared" si="262"/>
        <v>5.6382145653964582</v>
      </c>
      <c r="BC722" s="17">
        <f t="shared" si="263"/>
        <v>0</v>
      </c>
      <c r="BD722" s="17">
        <f t="shared" si="264"/>
        <v>2.8191072826982291</v>
      </c>
      <c r="BE722" s="17">
        <f t="shared" si="265"/>
        <v>2.8191072826982291</v>
      </c>
      <c r="BF722" s="17">
        <f t="shared" si="266"/>
        <v>0</v>
      </c>
      <c r="BG722" s="17">
        <f t="shared" si="267"/>
        <v>0</v>
      </c>
      <c r="BH722" s="13">
        <v>10</v>
      </c>
      <c r="BI722" s="13">
        <v>0</v>
      </c>
      <c r="BJ722" s="13">
        <v>0</v>
      </c>
      <c r="BK722" s="13">
        <v>1</v>
      </c>
      <c r="BL722" s="13">
        <v>0</v>
      </c>
      <c r="BM722" s="13">
        <v>0</v>
      </c>
      <c r="BN722" s="13">
        <f t="shared" si="268"/>
        <v>11</v>
      </c>
      <c r="BO722" s="16">
        <v>0.96299999999999997</v>
      </c>
      <c r="BP722" s="1"/>
      <c r="BQ722" s="1"/>
      <c r="BR722" s="23" t="str">
        <f t="shared" si="269"/>
        <v xml:space="preserve"> </v>
      </c>
      <c r="BS722" s="1"/>
      <c r="BT722" s="13">
        <v>0</v>
      </c>
      <c r="BU722" s="13">
        <v>1</v>
      </c>
      <c r="BV722" s="13">
        <v>0</v>
      </c>
      <c r="BW722" s="13">
        <v>0</v>
      </c>
      <c r="BX722" s="13">
        <v>0</v>
      </c>
      <c r="BY722" s="13">
        <v>0</v>
      </c>
      <c r="BZ722" s="13">
        <v>0</v>
      </c>
      <c r="CA722" s="13">
        <v>0</v>
      </c>
      <c r="CB722" s="23">
        <f t="shared" si="270"/>
        <v>0</v>
      </c>
      <c r="CC722" s="16">
        <v>0.1</v>
      </c>
      <c r="CD722" s="16">
        <v>0</v>
      </c>
      <c r="CE722" s="16">
        <v>0.1</v>
      </c>
      <c r="CF722" s="24">
        <f t="shared" si="271"/>
        <v>3.3333333333333333E-2</v>
      </c>
      <c r="CG722" s="24">
        <f t="shared" si="272"/>
        <v>0.28191072826982289</v>
      </c>
      <c r="CH722" s="25">
        <v>3</v>
      </c>
      <c r="CI722" s="16">
        <v>1.4</v>
      </c>
      <c r="CJ722" s="16">
        <v>1.3</v>
      </c>
      <c r="CK722" s="16">
        <v>0.2</v>
      </c>
      <c r="CL722" s="16">
        <v>-0.30000000000000004</v>
      </c>
      <c r="CM722" s="16">
        <v>0.1</v>
      </c>
      <c r="CN722" s="16">
        <v>0</v>
      </c>
      <c r="CO722" s="16">
        <v>-0.2</v>
      </c>
      <c r="CP722" s="26">
        <f t="shared" si="273"/>
        <v>-6.6666666666666666E-2</v>
      </c>
      <c r="CQ722" s="26">
        <f t="shared" si="274"/>
        <v>-0.56382145653964577</v>
      </c>
      <c r="CR722" s="13">
        <v>0</v>
      </c>
      <c r="CS722" s="13">
        <v>0</v>
      </c>
      <c r="CT722" s="13">
        <v>0</v>
      </c>
      <c r="CU722" s="13">
        <v>0</v>
      </c>
      <c r="CV722" s="13">
        <v>0.12</v>
      </c>
      <c r="CW722" s="13">
        <v>0.06</v>
      </c>
      <c r="CX722" s="13">
        <v>0</v>
      </c>
      <c r="CY722" s="13">
        <v>0</v>
      </c>
      <c r="CZ722" s="13">
        <v>-0.05</v>
      </c>
      <c r="DA722" s="13">
        <v>0.13</v>
      </c>
      <c r="DB722" s="27">
        <v>3.28</v>
      </c>
      <c r="DC722" s="27">
        <v>7.79</v>
      </c>
      <c r="DD722" s="27">
        <v>-4.5</v>
      </c>
      <c r="DE722" s="27">
        <v>-13.59</v>
      </c>
      <c r="DF722" s="27">
        <v>4.05</v>
      </c>
      <c r="DG722" s="27">
        <v>9.14</v>
      </c>
      <c r="DH722" s="27">
        <v>-5.09</v>
      </c>
      <c r="DI722" s="27">
        <v>-15.35</v>
      </c>
      <c r="DJ722" s="1">
        <v>6</v>
      </c>
      <c r="DK722" s="1"/>
      <c r="DL722" s="1"/>
      <c r="DM722" s="1">
        <v>1.8000000000000002E-2</v>
      </c>
      <c r="DN722" s="1">
        <v>0</v>
      </c>
      <c r="DO722" s="1">
        <v>0</v>
      </c>
      <c r="DP722" s="16">
        <f t="shared" si="275"/>
        <v>-0.20054907343857242</v>
      </c>
    </row>
    <row r="723" spans="1:120" x14ac:dyDescent="0.2">
      <c r="A723" s="13">
        <v>10</v>
      </c>
      <c r="B723" s="13" t="s">
        <v>2495</v>
      </c>
      <c r="C723" s="13" t="s">
        <v>245</v>
      </c>
      <c r="D723" s="13" t="s">
        <v>246</v>
      </c>
      <c r="E723" s="13" t="s">
        <v>141</v>
      </c>
      <c r="F723" s="1" t="s">
        <v>142</v>
      </c>
      <c r="G723" s="13">
        <v>73</v>
      </c>
      <c r="H723" s="13">
        <v>198</v>
      </c>
      <c r="I723" s="13" t="s">
        <v>150</v>
      </c>
      <c r="J723" s="13">
        <v>2001</v>
      </c>
      <c r="K723" s="13">
        <v>3</v>
      </c>
      <c r="L723" s="13">
        <v>95</v>
      </c>
      <c r="M723" s="1"/>
      <c r="N723" s="1">
        <v>33</v>
      </c>
      <c r="O723" s="13" t="s">
        <v>477</v>
      </c>
      <c r="P723" s="13" t="s">
        <v>2496</v>
      </c>
      <c r="Q723" s="1" t="str">
        <f t="shared" si="253"/>
        <v>CHI</v>
      </c>
      <c r="R723" s="13" t="s">
        <v>322</v>
      </c>
      <c r="S723" s="1"/>
      <c r="T723" s="13" t="s">
        <v>844</v>
      </c>
      <c r="U723" s="13">
        <v>68</v>
      </c>
      <c r="V723" s="13">
        <v>16</v>
      </c>
      <c r="W723" s="13">
        <v>27</v>
      </c>
      <c r="X723" s="14">
        <v>15</v>
      </c>
      <c r="Y723" s="13">
        <v>43</v>
      </c>
      <c r="Z723" s="13">
        <v>-8</v>
      </c>
      <c r="AA723" s="1">
        <v>230</v>
      </c>
      <c r="AB723" s="14">
        <v>76</v>
      </c>
      <c r="AC723" s="14">
        <v>107</v>
      </c>
      <c r="AD723" s="15">
        <f t="shared" si="254"/>
        <v>6.9565217391304349E-2</v>
      </c>
      <c r="AE723" s="15">
        <f t="shared" si="255"/>
        <v>3.8740920096852302E-2</v>
      </c>
      <c r="AF723" s="16">
        <v>1143.1333333333</v>
      </c>
      <c r="AG723" s="17">
        <f t="shared" si="256"/>
        <v>16.810784313725001</v>
      </c>
      <c r="AH723" s="29">
        <v>1417</v>
      </c>
      <c r="AI723" s="17">
        <f t="shared" si="257"/>
        <v>20.838235294117649</v>
      </c>
      <c r="AJ723" s="19">
        <f t="shared" si="258"/>
        <v>0.8067278287461539</v>
      </c>
      <c r="AK723" s="20">
        <f>'Even Strength'!AA723+'Power Play'!R723+'Penalty Kill'!L723</f>
        <v>169.53846153846155</v>
      </c>
      <c r="AL723" s="19">
        <f t="shared" si="259"/>
        <v>8.8986187312427738</v>
      </c>
      <c r="AM723" s="15">
        <f>IF(('Even Strength'!BR723+'Power Play'!AK723+'Penalty Kill'!AG723)&gt;0,V723/('Even Strength'!BR723+'Power Play'!AK723+'Penalty Kill'!AG723),0)</f>
        <v>0.2807017543859649</v>
      </c>
      <c r="AN723" s="15">
        <f>IF(('Even Strength'!BR723+'Power Play'!AK723+'Penalty Kill'!AG723)&gt;0,W723/('Even Strength'!BR723+'Power Play'!AK723+'Penalty Kill'!AG723),0)</f>
        <v>0.47368421052631576</v>
      </c>
      <c r="AO723" s="15">
        <f t="shared" si="260"/>
        <v>0.7543859649122806</v>
      </c>
      <c r="AP723" s="13">
        <v>53</v>
      </c>
      <c r="AQ723" s="13">
        <v>55</v>
      </c>
      <c r="AR723" s="21">
        <f t="shared" si="261"/>
        <v>0.49074074074074076</v>
      </c>
      <c r="AS723" s="22">
        <v>2.6</v>
      </c>
      <c r="AT723" s="1"/>
      <c r="AU723" s="1"/>
      <c r="AV723">
        <v>111</v>
      </c>
      <c r="AW723" s="13">
        <v>74</v>
      </c>
      <c r="AX723" s="13">
        <v>15</v>
      </c>
      <c r="AY723" s="13">
        <v>76</v>
      </c>
      <c r="AZ723" s="13">
        <v>25</v>
      </c>
      <c r="BA723" s="13">
        <v>38</v>
      </c>
      <c r="BB723" s="16">
        <f t="shared" si="262"/>
        <v>5.8260920277601276</v>
      </c>
      <c r="BC723" s="17">
        <f t="shared" si="263"/>
        <v>3.8840613518400851</v>
      </c>
      <c r="BD723" s="17">
        <f t="shared" si="264"/>
        <v>0.78730973348109834</v>
      </c>
      <c r="BE723" s="17">
        <f t="shared" si="265"/>
        <v>3.9890359829708983</v>
      </c>
      <c r="BF723" s="17">
        <f t="shared" si="266"/>
        <v>1.3121828891351639</v>
      </c>
      <c r="BG723" s="17">
        <f t="shared" si="267"/>
        <v>1.9945179914854492</v>
      </c>
      <c r="BH723" s="13">
        <v>33</v>
      </c>
      <c r="BI723" s="13">
        <v>14</v>
      </c>
      <c r="BJ723" s="13">
        <v>1</v>
      </c>
      <c r="BK723" s="13">
        <v>0</v>
      </c>
      <c r="BL723" s="13">
        <v>0</v>
      </c>
      <c r="BM723" s="13">
        <v>0</v>
      </c>
      <c r="BN723" s="13">
        <f t="shared" si="268"/>
        <v>123</v>
      </c>
      <c r="BO723" s="16">
        <v>-1.982</v>
      </c>
      <c r="BP723" s="13">
        <v>7</v>
      </c>
      <c r="BQ723" s="13">
        <v>3</v>
      </c>
      <c r="BR723" s="23">
        <f t="shared" si="269"/>
        <v>0.42857142857142855</v>
      </c>
      <c r="BS723" s="13">
        <v>2</v>
      </c>
      <c r="BT723" s="13">
        <v>3</v>
      </c>
      <c r="BU723" s="13">
        <v>17</v>
      </c>
      <c r="BV723" s="13">
        <v>1</v>
      </c>
      <c r="BW723" s="13">
        <v>0</v>
      </c>
      <c r="BX723" s="13">
        <v>2</v>
      </c>
      <c r="BY723" s="13">
        <v>0</v>
      </c>
      <c r="BZ723" s="13">
        <v>0</v>
      </c>
      <c r="CA723" s="13">
        <v>0</v>
      </c>
      <c r="CB723" s="23">
        <f t="shared" si="270"/>
        <v>0</v>
      </c>
      <c r="CC723" s="16">
        <v>3.5</v>
      </c>
      <c r="CD723" s="16">
        <v>1</v>
      </c>
      <c r="CE723" s="16">
        <v>4.5</v>
      </c>
      <c r="CF723" s="24">
        <f t="shared" si="271"/>
        <v>6.6176470588235295E-2</v>
      </c>
      <c r="CG723" s="24">
        <f t="shared" si="272"/>
        <v>0.23619292004432951</v>
      </c>
      <c r="CH723" s="25">
        <v>4</v>
      </c>
      <c r="CI723" s="16">
        <v>27</v>
      </c>
      <c r="CJ723" s="16">
        <v>21.8</v>
      </c>
      <c r="CK723" s="16">
        <v>-12.1</v>
      </c>
      <c r="CL723" s="16">
        <v>5.6</v>
      </c>
      <c r="CM723" s="16">
        <v>0.60000000000000009</v>
      </c>
      <c r="CN723" s="16">
        <v>0.8</v>
      </c>
      <c r="CO723" s="16">
        <v>7</v>
      </c>
      <c r="CP723" s="26">
        <f t="shared" si="273"/>
        <v>0.10294117647058823</v>
      </c>
      <c r="CQ723" s="26">
        <f t="shared" si="274"/>
        <v>0.3674112089578459</v>
      </c>
      <c r="CR723" s="13">
        <v>3</v>
      </c>
      <c r="CS723" s="13">
        <v>5</v>
      </c>
      <c r="CT723" s="13">
        <v>1</v>
      </c>
      <c r="CU723" s="13">
        <v>0.01</v>
      </c>
      <c r="CV723" s="13">
        <v>-0.55000000000000004</v>
      </c>
      <c r="CW723" s="13">
        <v>0.55000000000000004</v>
      </c>
      <c r="CX723" s="13">
        <v>7.86</v>
      </c>
      <c r="CY723" s="13">
        <v>-1.53</v>
      </c>
      <c r="CZ723" s="13">
        <v>-3.08</v>
      </c>
      <c r="DA723" s="13">
        <v>3.26</v>
      </c>
      <c r="DB723" s="27">
        <v>8.75</v>
      </c>
      <c r="DC723" s="27">
        <v>21.16</v>
      </c>
      <c r="DD723" s="27">
        <v>-12.4</v>
      </c>
      <c r="DE723" s="27">
        <v>-0.82</v>
      </c>
      <c r="DF723" s="27">
        <v>-2.2999999999999998</v>
      </c>
      <c r="DG723" s="27">
        <v>22.56</v>
      </c>
      <c r="DH723" s="27">
        <v>-24.86</v>
      </c>
      <c r="DI723" s="27">
        <v>-1.64</v>
      </c>
      <c r="DJ723" s="1">
        <v>186</v>
      </c>
      <c r="DK723" s="28">
        <v>14</v>
      </c>
      <c r="DL723" s="28" t="s">
        <v>1243</v>
      </c>
      <c r="DM723" s="1">
        <v>5.9</v>
      </c>
      <c r="DN723" s="1">
        <v>1.0069999999999999</v>
      </c>
      <c r="DO723" s="1">
        <v>0</v>
      </c>
      <c r="DP723" s="16">
        <f t="shared" si="275"/>
        <v>-4.382978723404257</v>
      </c>
    </row>
    <row r="724" spans="1:120" x14ac:dyDescent="0.2">
      <c r="A724" s="13">
        <v>22</v>
      </c>
      <c r="B724" s="13" t="s">
        <v>2497</v>
      </c>
      <c r="C724" s="13" t="s">
        <v>2498</v>
      </c>
      <c r="D724" s="13" t="s">
        <v>419</v>
      </c>
      <c r="E724" s="13" t="s">
        <v>123</v>
      </c>
      <c r="F724" s="1" t="s">
        <v>124</v>
      </c>
      <c r="G724" s="13">
        <v>71</v>
      </c>
      <c r="H724" s="13">
        <v>207</v>
      </c>
      <c r="I724" s="13" t="s">
        <v>150</v>
      </c>
      <c r="J724" s="13">
        <v>2007</v>
      </c>
      <c r="K724" s="13">
        <v>1</v>
      </c>
      <c r="L724" s="13">
        <v>14</v>
      </c>
      <c r="M724" s="1"/>
      <c r="N724" s="1">
        <v>26</v>
      </c>
      <c r="O724" s="13" t="s">
        <v>414</v>
      </c>
      <c r="P724" s="13" t="s">
        <v>2499</v>
      </c>
      <c r="Q724" s="1" t="str">
        <f t="shared" si="253"/>
        <v>STL</v>
      </c>
      <c r="R724" s="13" t="s">
        <v>264</v>
      </c>
      <c r="S724" s="1"/>
      <c r="T724" s="13" t="s">
        <v>173</v>
      </c>
      <c r="U724" s="13">
        <v>56</v>
      </c>
      <c r="V724" s="13">
        <v>8</v>
      </c>
      <c r="W724" s="13">
        <v>36</v>
      </c>
      <c r="X724" s="14">
        <v>18</v>
      </c>
      <c r="Y724" s="13">
        <v>44</v>
      </c>
      <c r="Z724" s="13">
        <v>19</v>
      </c>
      <c r="AA724" s="1">
        <v>135</v>
      </c>
      <c r="AB724" s="14">
        <v>49</v>
      </c>
      <c r="AC724" s="14">
        <v>78</v>
      </c>
      <c r="AD724" s="15">
        <f t="shared" si="254"/>
        <v>5.9259259259259262E-2</v>
      </c>
      <c r="AE724" s="15">
        <f t="shared" si="255"/>
        <v>3.0534351145038167E-2</v>
      </c>
      <c r="AF724" s="16">
        <v>1263.3333333333001</v>
      </c>
      <c r="AG724" s="17">
        <f t="shared" si="256"/>
        <v>22.559523809523217</v>
      </c>
      <c r="AH724" s="29">
        <v>1620</v>
      </c>
      <c r="AI724" s="17">
        <f t="shared" si="257"/>
        <v>28.928571428571427</v>
      </c>
      <c r="AJ724" s="19">
        <f t="shared" si="258"/>
        <v>0.77983539094648147</v>
      </c>
      <c r="AK724" s="20">
        <f>'Even Strength'!AA724+'Power Play'!R724+'Penalty Kill'!L724</f>
        <v>119.43918918918919</v>
      </c>
      <c r="AL724" s="19">
        <f t="shared" si="259"/>
        <v>5.6725736290381583</v>
      </c>
      <c r="AM724" s="15">
        <f>IF(('Even Strength'!BR724+'Power Play'!AK724+'Penalty Kill'!AG724)&gt;0,V724/('Even Strength'!BR724+'Power Play'!AK724+'Penalty Kill'!AG724),0)</f>
        <v>9.3023255813953487E-2</v>
      </c>
      <c r="AN724" s="15">
        <f>IF(('Even Strength'!BR724+'Power Play'!AK724+'Penalty Kill'!AG724)&gt;0,W724/('Even Strength'!BR724+'Power Play'!AK724+'Penalty Kill'!AG724),0)</f>
        <v>0.41860465116279072</v>
      </c>
      <c r="AO724" s="15">
        <f t="shared" si="260"/>
        <v>0.51162790697674421</v>
      </c>
      <c r="AP724" s="13">
        <v>0</v>
      </c>
      <c r="AQ724" s="13">
        <v>0</v>
      </c>
      <c r="AR724" s="21">
        <f t="shared" si="261"/>
        <v>0</v>
      </c>
      <c r="AS724" s="22">
        <v>0</v>
      </c>
      <c r="AT724" s="1"/>
      <c r="AU724" s="1"/>
      <c r="AV724">
        <v>97</v>
      </c>
      <c r="AW724" s="13">
        <v>42</v>
      </c>
      <c r="AX724" s="13">
        <v>86</v>
      </c>
      <c r="AY724" s="13">
        <v>49</v>
      </c>
      <c r="AZ724" s="13">
        <v>35</v>
      </c>
      <c r="BA724" s="13">
        <v>25</v>
      </c>
      <c r="BB724" s="16">
        <f t="shared" si="262"/>
        <v>4.6068601583114672</v>
      </c>
      <c r="BC724" s="17">
        <f t="shared" si="263"/>
        <v>1.9947229551451713</v>
      </c>
      <c r="BD724" s="17">
        <f t="shared" si="264"/>
        <v>4.0844327176782071</v>
      </c>
      <c r="BE724" s="17">
        <f t="shared" si="265"/>
        <v>2.3271767810027</v>
      </c>
      <c r="BF724" s="17">
        <f t="shared" si="266"/>
        <v>1.6622691292876428</v>
      </c>
      <c r="BG724" s="17">
        <f t="shared" si="267"/>
        <v>1.1873350923483164</v>
      </c>
      <c r="BH724" s="13">
        <v>52</v>
      </c>
      <c r="BI724" s="13">
        <v>11</v>
      </c>
      <c r="BJ724" s="13">
        <v>2</v>
      </c>
      <c r="BK724" s="13">
        <v>1</v>
      </c>
      <c r="BL724" s="13">
        <v>1</v>
      </c>
      <c r="BM724" s="13">
        <v>0</v>
      </c>
      <c r="BN724" s="13">
        <f t="shared" si="268"/>
        <v>182</v>
      </c>
      <c r="BO724" s="16">
        <v>0.89400000000000002</v>
      </c>
      <c r="BP724" s="13">
        <v>2</v>
      </c>
      <c r="BQ724" s="13">
        <v>2</v>
      </c>
      <c r="BR724" s="23">
        <f t="shared" si="269"/>
        <v>1</v>
      </c>
      <c r="BS724" s="13">
        <v>2</v>
      </c>
      <c r="BT724" s="13">
        <v>1</v>
      </c>
      <c r="BU724" s="13">
        <v>13</v>
      </c>
      <c r="BV724" s="13">
        <v>0</v>
      </c>
      <c r="BW724" s="13">
        <v>2</v>
      </c>
      <c r="BX724" s="13">
        <v>1</v>
      </c>
      <c r="BY724" s="13">
        <v>0</v>
      </c>
      <c r="BZ724" s="13">
        <v>0</v>
      </c>
      <c r="CA724" s="13">
        <v>0</v>
      </c>
      <c r="CB724" s="23">
        <f t="shared" si="270"/>
        <v>0</v>
      </c>
      <c r="CC724" s="16">
        <v>4.2</v>
      </c>
      <c r="CD724" s="16">
        <v>4.3</v>
      </c>
      <c r="CE724" s="16">
        <v>8.5</v>
      </c>
      <c r="CF724" s="24">
        <f t="shared" si="271"/>
        <v>0.15178571428571427</v>
      </c>
      <c r="CG724" s="24">
        <f t="shared" si="272"/>
        <v>0.40369393139842752</v>
      </c>
      <c r="CH724" s="25">
        <v>4</v>
      </c>
      <c r="CI724" s="16">
        <v>34.9</v>
      </c>
      <c r="CJ724" s="16">
        <v>25.3</v>
      </c>
      <c r="CK724" s="16">
        <v>16</v>
      </c>
      <c r="CL724" s="16">
        <v>8.5</v>
      </c>
      <c r="CM724" s="16">
        <v>4.8</v>
      </c>
      <c r="CN724" s="16">
        <v>1.2</v>
      </c>
      <c r="CO724" s="16">
        <v>14.5</v>
      </c>
      <c r="CP724" s="26">
        <f t="shared" si="273"/>
        <v>0.25892857142857145</v>
      </c>
      <c r="CQ724" s="26">
        <f t="shared" si="274"/>
        <v>0.68865435356202342</v>
      </c>
      <c r="CR724" s="13">
        <v>1</v>
      </c>
      <c r="CS724" s="13">
        <v>3</v>
      </c>
      <c r="CT724" s="13">
        <v>0</v>
      </c>
      <c r="CU724" s="13">
        <v>0</v>
      </c>
      <c r="CV724" s="13">
        <v>-0.37</v>
      </c>
      <c r="CW724" s="13">
        <v>0.86</v>
      </c>
      <c r="CX724" s="13">
        <v>4.8100000000000005</v>
      </c>
      <c r="CY724" s="13">
        <v>5.17</v>
      </c>
      <c r="CZ724" s="13">
        <v>1.35</v>
      </c>
      <c r="DA724" s="13">
        <v>11.82</v>
      </c>
      <c r="DB724" s="27">
        <v>36.39</v>
      </c>
      <c r="DC724" s="27">
        <v>-16.48</v>
      </c>
      <c r="DD724" s="27">
        <v>52.87</v>
      </c>
      <c r="DE724" s="27">
        <v>3.45</v>
      </c>
      <c r="DF724" s="27">
        <v>31.1</v>
      </c>
      <c r="DG724" s="27">
        <v>-14.37</v>
      </c>
      <c r="DH724" s="27">
        <v>45.48</v>
      </c>
      <c r="DI724" s="27">
        <v>2.97</v>
      </c>
      <c r="DJ724" s="1">
        <v>186</v>
      </c>
      <c r="DK724" s="28">
        <v>25</v>
      </c>
      <c r="DL724" s="28" t="s">
        <v>658</v>
      </c>
      <c r="DM724" s="1">
        <v>4.25</v>
      </c>
      <c r="DN724" s="1">
        <v>1.296</v>
      </c>
      <c r="DO724" s="1">
        <v>0</v>
      </c>
      <c r="DP724" s="16">
        <f t="shared" si="275"/>
        <v>6.6276595744680851</v>
      </c>
    </row>
    <row r="725" spans="1:120" x14ac:dyDescent="0.2">
      <c r="A725" s="13">
        <v>65</v>
      </c>
      <c r="B725" s="13" t="s">
        <v>2500</v>
      </c>
      <c r="C725" s="13" t="s">
        <v>793</v>
      </c>
      <c r="D725" s="13" t="s">
        <v>158</v>
      </c>
      <c r="E725" s="13" t="s">
        <v>141</v>
      </c>
      <c r="F725" s="1" t="s">
        <v>142</v>
      </c>
      <c r="G725" s="13">
        <v>71</v>
      </c>
      <c r="H725" s="13">
        <v>179</v>
      </c>
      <c r="I725" s="13" t="s">
        <v>150</v>
      </c>
      <c r="J725" s="13">
        <v>2011</v>
      </c>
      <c r="K725" s="13">
        <v>5</v>
      </c>
      <c r="L725" s="13">
        <v>139</v>
      </c>
      <c r="M725" s="1"/>
      <c r="N725" s="1">
        <v>23</v>
      </c>
      <c r="O725" s="13" t="s">
        <v>160</v>
      </c>
      <c r="P725" s="13" t="s">
        <v>2501</v>
      </c>
      <c r="Q725" s="1" t="str">
        <f t="shared" si="253"/>
        <v>CHI</v>
      </c>
      <c r="R725" s="13" t="s">
        <v>322</v>
      </c>
      <c r="S725" s="1"/>
      <c r="T725" s="13" t="s">
        <v>146</v>
      </c>
      <c r="U725" s="13">
        <v>79</v>
      </c>
      <c r="V725" s="13">
        <v>15</v>
      </c>
      <c r="W725" s="13">
        <v>11</v>
      </c>
      <c r="X725" s="14">
        <v>4</v>
      </c>
      <c r="Y725" s="13">
        <v>26</v>
      </c>
      <c r="Z725" s="13">
        <v>-8</v>
      </c>
      <c r="AA725" s="1">
        <v>146</v>
      </c>
      <c r="AB725" s="14">
        <v>40</v>
      </c>
      <c r="AC725" s="14">
        <v>43</v>
      </c>
      <c r="AD725" s="15">
        <f t="shared" si="254"/>
        <v>0.10273972602739725</v>
      </c>
      <c r="AE725" s="15">
        <f t="shared" si="255"/>
        <v>6.5502183406113537E-2</v>
      </c>
      <c r="AF725" s="16">
        <v>1180.8666666667</v>
      </c>
      <c r="AG725" s="17">
        <f t="shared" si="256"/>
        <v>14.947679324894937</v>
      </c>
      <c r="AH725" s="29">
        <v>1472</v>
      </c>
      <c r="AI725" s="17">
        <f t="shared" si="257"/>
        <v>18.632911392405063</v>
      </c>
      <c r="AJ725" s="19">
        <f t="shared" si="258"/>
        <v>0.8022192028985734</v>
      </c>
      <c r="AK725" s="20">
        <f>'Even Strength'!AA725+'Power Play'!R725+'Penalty Kill'!L725</f>
        <v>58.08</v>
      </c>
      <c r="AL725" s="19">
        <f t="shared" si="259"/>
        <v>2.9510528990006506</v>
      </c>
      <c r="AM725" s="15">
        <f>IF(('Even Strength'!BR725+'Power Play'!AK725+'Penalty Kill'!AG725)&gt;0,V725/('Even Strength'!BR725+'Power Play'!AK725+'Penalty Kill'!AG725),0)</f>
        <v>0.31914893617021278</v>
      </c>
      <c r="AN725" s="15">
        <f>IF(('Even Strength'!BR725+'Power Play'!AK725+'Penalty Kill'!AG725)&gt;0,W725/('Even Strength'!BR725+'Power Play'!AK725+'Penalty Kill'!AG725),0)</f>
        <v>0.23404255319148937</v>
      </c>
      <c r="AO725" s="15">
        <f t="shared" si="260"/>
        <v>0.55319148936170215</v>
      </c>
      <c r="AP725" s="13">
        <v>357</v>
      </c>
      <c r="AQ725" s="13">
        <v>355</v>
      </c>
      <c r="AR725" s="21">
        <f t="shared" si="261"/>
        <v>0.5014044943820225</v>
      </c>
      <c r="AS725" s="22">
        <v>15</v>
      </c>
      <c r="AT725" s="13">
        <v>4</v>
      </c>
      <c r="AU725" s="13">
        <v>2</v>
      </c>
      <c r="AV725">
        <v>176</v>
      </c>
      <c r="AW725" s="13">
        <v>127</v>
      </c>
      <c r="AX725" s="13">
        <v>33</v>
      </c>
      <c r="AY725" s="13">
        <v>41</v>
      </c>
      <c r="AZ725" s="13">
        <v>16</v>
      </c>
      <c r="BA725" s="13">
        <v>17</v>
      </c>
      <c r="BB725" s="16">
        <f t="shared" si="262"/>
        <v>8.9425845424262143</v>
      </c>
      <c r="BC725" s="17">
        <f t="shared" si="263"/>
        <v>6.4528877095916428</v>
      </c>
      <c r="BD725" s="17">
        <f t="shared" si="264"/>
        <v>1.6767346017049152</v>
      </c>
      <c r="BE725" s="17">
        <f t="shared" si="265"/>
        <v>2.0832157172697432</v>
      </c>
      <c r="BF725" s="17">
        <f t="shared" si="266"/>
        <v>0.81296223112965582</v>
      </c>
      <c r="BG725" s="17">
        <f t="shared" si="267"/>
        <v>0.86377237057525935</v>
      </c>
      <c r="BH725" s="13">
        <v>67</v>
      </c>
      <c r="BI725" s="13">
        <v>20</v>
      </c>
      <c r="BJ725" s="13">
        <v>3</v>
      </c>
      <c r="BK725" s="13">
        <v>0</v>
      </c>
      <c r="BL725" s="13">
        <v>1</v>
      </c>
      <c r="BM725" s="13">
        <v>0</v>
      </c>
      <c r="BN725" s="13">
        <f t="shared" si="268"/>
        <v>230</v>
      </c>
      <c r="BO725" s="16">
        <v>-3.5000000000000003E-2</v>
      </c>
      <c r="BP725" s="13">
        <v>1</v>
      </c>
      <c r="BQ725" s="13">
        <v>1</v>
      </c>
      <c r="BR725" s="23">
        <f t="shared" si="269"/>
        <v>1</v>
      </c>
      <c r="BS725" s="13">
        <v>0</v>
      </c>
      <c r="BT725" s="13">
        <v>3</v>
      </c>
      <c r="BU725" s="13">
        <v>18</v>
      </c>
      <c r="BV725" s="13">
        <v>0</v>
      </c>
      <c r="BW725" s="13">
        <v>0</v>
      </c>
      <c r="BX725" s="13">
        <v>2</v>
      </c>
      <c r="BY725" s="13">
        <v>1</v>
      </c>
      <c r="BZ725" s="13">
        <v>0</v>
      </c>
      <c r="CA725" s="13">
        <v>1</v>
      </c>
      <c r="CB725" s="23">
        <f t="shared" si="270"/>
        <v>1</v>
      </c>
      <c r="CC725" s="16">
        <v>1.3</v>
      </c>
      <c r="CD725" s="16">
        <v>1.1000000000000001</v>
      </c>
      <c r="CE725" s="16">
        <v>2.4</v>
      </c>
      <c r="CF725" s="24">
        <f t="shared" si="271"/>
        <v>3.0379746835443037E-2</v>
      </c>
      <c r="CG725" s="24">
        <f t="shared" si="272"/>
        <v>0.12194433466944836</v>
      </c>
      <c r="CH725" s="25">
        <v>3</v>
      </c>
      <c r="CI725" s="16">
        <v>26.5</v>
      </c>
      <c r="CJ725" s="16">
        <v>21.7</v>
      </c>
      <c r="CK725" s="16">
        <v>-11.2</v>
      </c>
      <c r="CL725" s="16">
        <v>-0.2</v>
      </c>
      <c r="CM725" s="16">
        <v>0.8</v>
      </c>
      <c r="CN725" s="16">
        <v>0.60000000000000009</v>
      </c>
      <c r="CO725" s="16">
        <v>1.2</v>
      </c>
      <c r="CP725" s="26">
        <f t="shared" si="273"/>
        <v>1.5189873417721518E-2</v>
      </c>
      <c r="CQ725" s="26">
        <f t="shared" si="274"/>
        <v>6.097216733472418E-2</v>
      </c>
      <c r="CR725" s="13">
        <v>1</v>
      </c>
      <c r="CS725" s="13">
        <v>1</v>
      </c>
      <c r="CT725" s="13">
        <v>1</v>
      </c>
      <c r="CU725" s="13">
        <v>0.37</v>
      </c>
      <c r="CV725" s="13">
        <v>1</v>
      </c>
      <c r="CW725" s="13">
        <v>0.23</v>
      </c>
      <c r="CX725" s="13">
        <v>5.08</v>
      </c>
      <c r="CY725" s="13">
        <v>-0.24</v>
      </c>
      <c r="CZ725" s="13">
        <v>-2.25</v>
      </c>
      <c r="DA725" s="13">
        <v>4.1900000000000004</v>
      </c>
      <c r="DB725" s="27">
        <v>-25.3</v>
      </c>
      <c r="DC725" s="27">
        <v>-12.85</v>
      </c>
      <c r="DD725" s="27">
        <v>-12.45</v>
      </c>
      <c r="DE725" s="27">
        <v>-0.79</v>
      </c>
      <c r="DF725" s="27">
        <v>-32.17</v>
      </c>
      <c r="DG725" s="27">
        <v>-0.25</v>
      </c>
      <c r="DH725" s="27">
        <v>-31.93</v>
      </c>
      <c r="DI725" s="27">
        <v>-2.04</v>
      </c>
      <c r="DJ725" s="1">
        <v>186</v>
      </c>
      <c r="DK725" s="28">
        <v>3</v>
      </c>
      <c r="DL725" s="28" t="s">
        <v>379</v>
      </c>
      <c r="DM725" s="1">
        <v>2</v>
      </c>
      <c r="DN725" s="1">
        <v>7.2999999999999995E-2</v>
      </c>
      <c r="DO725" s="1">
        <v>0</v>
      </c>
      <c r="DP725" s="16">
        <f t="shared" si="275"/>
        <v>-1.8851063829787231</v>
      </c>
    </row>
    <row r="726" spans="1:120" x14ac:dyDescent="0.2">
      <c r="A726" s="13">
        <v>15</v>
      </c>
      <c r="B726" s="13" t="s">
        <v>2502</v>
      </c>
      <c r="C726" s="13" t="s">
        <v>342</v>
      </c>
      <c r="D726" s="13" t="s">
        <v>158</v>
      </c>
      <c r="E726" s="13" t="s">
        <v>141</v>
      </c>
      <c r="F726" s="1" t="s">
        <v>142</v>
      </c>
      <c r="G726" s="13">
        <v>75</v>
      </c>
      <c r="H726" s="13">
        <v>222</v>
      </c>
      <c r="I726" s="13" t="s">
        <v>125</v>
      </c>
      <c r="J726" s="13">
        <v>2010</v>
      </c>
      <c r="K726" s="13">
        <v>1</v>
      </c>
      <c r="L726" s="13">
        <v>21</v>
      </c>
      <c r="M726" s="1"/>
      <c r="N726" s="1">
        <v>23</v>
      </c>
      <c r="O726" s="13" t="s">
        <v>2057</v>
      </c>
      <c r="P726" s="13" t="s">
        <v>2503</v>
      </c>
      <c r="Q726" s="1" t="str">
        <f t="shared" si="253"/>
        <v>DET</v>
      </c>
      <c r="R726" s="13" t="s">
        <v>128</v>
      </c>
      <c r="S726" s="1"/>
      <c r="T726" s="13" t="s">
        <v>146</v>
      </c>
      <c r="U726" s="13">
        <v>79</v>
      </c>
      <c r="V726" s="13">
        <v>13</v>
      </c>
      <c r="W726" s="13">
        <v>23</v>
      </c>
      <c r="X726" s="14">
        <v>14</v>
      </c>
      <c r="Y726" s="13">
        <v>36</v>
      </c>
      <c r="Z726" s="13">
        <v>-3</v>
      </c>
      <c r="AA726" s="1">
        <v>123</v>
      </c>
      <c r="AB726" s="14">
        <v>49</v>
      </c>
      <c r="AC726" s="14">
        <v>48</v>
      </c>
      <c r="AD726" s="15">
        <f t="shared" si="254"/>
        <v>0.10569105691056911</v>
      </c>
      <c r="AE726" s="15">
        <f t="shared" si="255"/>
        <v>5.909090909090909E-2</v>
      </c>
      <c r="AF726" s="16">
        <v>1235.75</v>
      </c>
      <c r="AG726" s="17">
        <f t="shared" si="256"/>
        <v>15.64240506329114</v>
      </c>
      <c r="AH726" s="29">
        <v>1773</v>
      </c>
      <c r="AI726" s="17">
        <f t="shared" si="257"/>
        <v>22.443037974683545</v>
      </c>
      <c r="AJ726" s="19">
        <f t="shared" si="258"/>
        <v>0.69698251551043433</v>
      </c>
      <c r="AK726" s="20">
        <f>'Even Strength'!AA726+'Power Play'!R726+'Penalty Kill'!L726</f>
        <v>147.5462962962963</v>
      </c>
      <c r="AL726" s="19">
        <f t="shared" si="259"/>
        <v>7.163890574774654</v>
      </c>
      <c r="AM726" s="15">
        <f>IF(('Even Strength'!BR726+'Power Play'!AK726+'Penalty Kill'!AG726)&gt;0,V726/('Even Strength'!BR726+'Power Play'!AK726+'Penalty Kill'!AG726),0)</f>
        <v>0.22033898305084745</v>
      </c>
      <c r="AN726" s="15">
        <f>IF(('Even Strength'!BR726+'Power Play'!AK726+'Penalty Kill'!AG726)&gt;0,W726/('Even Strength'!BR726+'Power Play'!AK726+'Penalty Kill'!AG726),0)</f>
        <v>0.38983050847457629</v>
      </c>
      <c r="AO726" s="15">
        <f t="shared" si="260"/>
        <v>0.61016949152542377</v>
      </c>
      <c r="AP726" s="13">
        <v>484</v>
      </c>
      <c r="AQ726" s="13">
        <v>486</v>
      </c>
      <c r="AR726" s="21">
        <f t="shared" si="261"/>
        <v>0.49896907216494846</v>
      </c>
      <c r="AS726" s="22">
        <v>20</v>
      </c>
      <c r="AT726" s="13">
        <v>6</v>
      </c>
      <c r="AU726" s="13">
        <v>1</v>
      </c>
      <c r="AV726">
        <v>106</v>
      </c>
      <c r="AW726" s="13">
        <v>21</v>
      </c>
      <c r="AX726" s="13">
        <v>20</v>
      </c>
      <c r="AY726" s="13">
        <v>49</v>
      </c>
      <c r="AZ726" s="13">
        <v>28</v>
      </c>
      <c r="BA726" s="13">
        <v>22</v>
      </c>
      <c r="BB726" s="16">
        <f t="shared" si="262"/>
        <v>5.1466720615011132</v>
      </c>
      <c r="BC726" s="17">
        <f t="shared" si="263"/>
        <v>1.0196237102973902</v>
      </c>
      <c r="BD726" s="17">
        <f t="shared" si="264"/>
        <v>0.97107020028322877</v>
      </c>
      <c r="BE726" s="17">
        <f t="shared" si="265"/>
        <v>2.3791219906939105</v>
      </c>
      <c r="BF726" s="17">
        <f t="shared" si="266"/>
        <v>1.3594982803965203</v>
      </c>
      <c r="BG726" s="17">
        <f t="shared" si="267"/>
        <v>1.0681772203115516</v>
      </c>
      <c r="BH726" s="13">
        <v>16</v>
      </c>
      <c r="BI726" s="13">
        <v>8</v>
      </c>
      <c r="BJ726" s="13">
        <v>0</v>
      </c>
      <c r="BK726" s="13">
        <v>0</v>
      </c>
      <c r="BL726" s="13">
        <v>0</v>
      </c>
      <c r="BM726" s="13">
        <v>0</v>
      </c>
      <c r="BN726" s="13">
        <f t="shared" si="268"/>
        <v>57</v>
      </c>
      <c r="BO726" s="16">
        <v>0.98599999999999999</v>
      </c>
      <c r="BP726" s="13">
        <v>2</v>
      </c>
      <c r="BQ726" s="13">
        <v>1</v>
      </c>
      <c r="BR726" s="23">
        <f t="shared" si="269"/>
        <v>0.5</v>
      </c>
      <c r="BS726" s="13">
        <v>0</v>
      </c>
      <c r="BT726" s="13">
        <v>4</v>
      </c>
      <c r="BU726" s="13">
        <v>24</v>
      </c>
      <c r="BV726" s="13">
        <v>0</v>
      </c>
      <c r="BW726" s="13">
        <v>0</v>
      </c>
      <c r="BX726" s="13">
        <v>0</v>
      </c>
      <c r="BY726" s="13">
        <v>0</v>
      </c>
      <c r="BZ726" s="13">
        <v>0</v>
      </c>
      <c r="CA726" s="13">
        <v>0</v>
      </c>
      <c r="CB726" s="23">
        <f t="shared" si="270"/>
        <v>0</v>
      </c>
      <c r="CC726" s="16">
        <v>2.1</v>
      </c>
      <c r="CD726" s="16">
        <v>1.3</v>
      </c>
      <c r="CE726" s="16">
        <v>3.3</v>
      </c>
      <c r="CF726" s="24">
        <f t="shared" si="271"/>
        <v>4.1772151898734178E-2</v>
      </c>
      <c r="CG726" s="24">
        <f t="shared" si="272"/>
        <v>0.16022658304673276</v>
      </c>
      <c r="CH726" s="25">
        <v>3</v>
      </c>
      <c r="CI726" s="16">
        <v>26.8</v>
      </c>
      <c r="CJ726" s="16">
        <v>23.5</v>
      </c>
      <c r="CK726" s="16">
        <v>-1.8</v>
      </c>
      <c r="CL726" s="16">
        <v>2.9</v>
      </c>
      <c r="CM726" s="16">
        <v>2.1</v>
      </c>
      <c r="CN726" s="16">
        <v>0.4</v>
      </c>
      <c r="CO726" s="16">
        <v>5.3</v>
      </c>
      <c r="CP726" s="26">
        <f t="shared" si="273"/>
        <v>6.7088607594936706E-2</v>
      </c>
      <c r="CQ726" s="26">
        <f t="shared" si="274"/>
        <v>0.25733360307505565</v>
      </c>
      <c r="CR726" s="13">
        <v>0</v>
      </c>
      <c r="CS726" s="13">
        <v>2</v>
      </c>
      <c r="CT726" s="13">
        <v>1</v>
      </c>
      <c r="CU726" s="13">
        <v>0.57999999999999996</v>
      </c>
      <c r="CV726" s="13">
        <v>-1.57</v>
      </c>
      <c r="CW726" s="13">
        <v>1.96</v>
      </c>
      <c r="CX726" s="13">
        <v>5.54</v>
      </c>
      <c r="CY726" s="13">
        <v>2.54</v>
      </c>
      <c r="CZ726" s="13">
        <v>-0.62</v>
      </c>
      <c r="DA726" s="13">
        <v>8.43</v>
      </c>
      <c r="DB726" s="27">
        <v>21.99</v>
      </c>
      <c r="DC726" s="27">
        <v>-8.17</v>
      </c>
      <c r="DD726" s="27">
        <v>30.16</v>
      </c>
      <c r="DE726" s="27">
        <v>1.96</v>
      </c>
      <c r="DF726" s="27">
        <v>24.38</v>
      </c>
      <c r="DG726" s="27">
        <v>-11.75</v>
      </c>
      <c r="DH726" s="27">
        <v>36.130000000000003</v>
      </c>
      <c r="DI726" s="27">
        <v>2.35</v>
      </c>
      <c r="DJ726" s="1">
        <v>186</v>
      </c>
      <c r="DK726" s="28">
        <v>3</v>
      </c>
      <c r="DL726" s="28" t="s">
        <v>379</v>
      </c>
      <c r="DM726" s="1">
        <v>0.95</v>
      </c>
      <c r="DN726" s="1">
        <v>3.5000000000000003E-2</v>
      </c>
      <c r="DO726" s="1">
        <v>0</v>
      </c>
      <c r="DP726" s="16">
        <f t="shared" si="275"/>
        <v>4.4489361702127663</v>
      </c>
    </row>
    <row r="727" spans="1:120" x14ac:dyDescent="0.2">
      <c r="A727" s="13">
        <v>45</v>
      </c>
      <c r="B727" s="13" t="s">
        <v>2504</v>
      </c>
      <c r="C727" s="13" t="s">
        <v>494</v>
      </c>
      <c r="D727" s="13" t="s">
        <v>495</v>
      </c>
      <c r="E727" s="13" t="s">
        <v>141</v>
      </c>
      <c r="F727" s="1" t="s">
        <v>142</v>
      </c>
      <c r="G727" s="13">
        <v>73</v>
      </c>
      <c r="H727" s="13">
        <v>215</v>
      </c>
      <c r="I727" s="13" t="s">
        <v>125</v>
      </c>
      <c r="J727" s="13">
        <v>2006</v>
      </c>
      <c r="K727" s="13">
        <v>1</v>
      </c>
      <c r="L727" s="13">
        <v>9</v>
      </c>
      <c r="M727" s="1"/>
      <c r="N727" s="1">
        <v>26</v>
      </c>
      <c r="O727" s="13" t="s">
        <v>2060</v>
      </c>
      <c r="P727" s="13" t="s">
        <v>2505</v>
      </c>
      <c r="Q727" s="1" t="str">
        <f t="shared" si="253"/>
        <v>NYR</v>
      </c>
      <c r="R727" s="13" t="s">
        <v>2506</v>
      </c>
      <c r="S727" s="1">
        <v>57</v>
      </c>
      <c r="T727" s="13" t="s">
        <v>146</v>
      </c>
      <c r="U727" s="13">
        <v>71</v>
      </c>
      <c r="V727" s="13">
        <v>7</v>
      </c>
      <c r="W727" s="13">
        <v>11</v>
      </c>
      <c r="X727" s="14">
        <v>7</v>
      </c>
      <c r="Y727" s="13">
        <v>18</v>
      </c>
      <c r="Z727" s="13">
        <v>-4</v>
      </c>
      <c r="AA727" s="1">
        <v>79</v>
      </c>
      <c r="AB727" s="14">
        <v>39</v>
      </c>
      <c r="AC727" s="14">
        <v>29</v>
      </c>
      <c r="AD727" s="15">
        <f t="shared" si="254"/>
        <v>8.8607594936708861E-2</v>
      </c>
      <c r="AE727" s="15">
        <f t="shared" si="255"/>
        <v>4.7619047619047616E-2</v>
      </c>
      <c r="AF727" s="16">
        <v>941.21666666670001</v>
      </c>
      <c r="AG727" s="17">
        <f t="shared" si="256"/>
        <v>13.256572769953522</v>
      </c>
      <c r="AH727" s="29">
        <v>1318</v>
      </c>
      <c r="AI727" s="17">
        <f t="shared" si="257"/>
        <v>18.56338028169014</v>
      </c>
      <c r="AJ727" s="19">
        <f t="shared" si="258"/>
        <v>0.71412493677291355</v>
      </c>
      <c r="AK727" s="20">
        <f>'Even Strength'!AA727+'Power Play'!R727+'Penalty Kill'!L727</f>
        <v>102.45454545454545</v>
      </c>
      <c r="AL727" s="19">
        <f t="shared" si="259"/>
        <v>6.5311983361314363</v>
      </c>
      <c r="AM727" s="15">
        <f>IF(('Even Strength'!BR727+'Power Play'!AK727+'Penalty Kill'!AG727)&gt;0,V727/('Even Strength'!BR727+'Power Play'!AK727+'Penalty Kill'!AG727),0)</f>
        <v>0.29166666666666669</v>
      </c>
      <c r="AN727" s="15">
        <f>IF(('Even Strength'!BR727+'Power Play'!AK727+'Penalty Kill'!AG727)&gt;0,W727/('Even Strength'!BR727+'Power Play'!AK727+'Penalty Kill'!AG727),0)</f>
        <v>0.45833333333333331</v>
      </c>
      <c r="AO727" s="15">
        <f t="shared" si="260"/>
        <v>0.75</v>
      </c>
      <c r="AP727" s="13">
        <v>278</v>
      </c>
      <c r="AQ727" s="13">
        <v>277</v>
      </c>
      <c r="AR727" s="21">
        <f t="shared" si="261"/>
        <v>0.50090090090090089</v>
      </c>
      <c r="AS727" s="22">
        <v>12.5</v>
      </c>
      <c r="AT727" s="13">
        <v>5</v>
      </c>
      <c r="AU727" s="13">
        <v>3</v>
      </c>
      <c r="AV727">
        <v>112</v>
      </c>
      <c r="AW727" s="13">
        <v>121</v>
      </c>
      <c r="AX727" s="13">
        <v>43</v>
      </c>
      <c r="AY727" s="13">
        <v>39</v>
      </c>
      <c r="AZ727" s="13">
        <v>33</v>
      </c>
      <c r="BA727" s="13">
        <v>42</v>
      </c>
      <c r="BB727" s="16">
        <f t="shared" si="262"/>
        <v>7.1396950755225639</v>
      </c>
      <c r="BC727" s="17">
        <f t="shared" si="263"/>
        <v>7.7134205726627689</v>
      </c>
      <c r="BD727" s="17">
        <f t="shared" si="264"/>
        <v>2.7411329307809842</v>
      </c>
      <c r="BE727" s="17">
        <f t="shared" si="265"/>
        <v>2.4861438209408924</v>
      </c>
      <c r="BF727" s="17">
        <f t="shared" si="266"/>
        <v>2.1036601561807551</v>
      </c>
      <c r="BG727" s="17">
        <f t="shared" si="267"/>
        <v>2.677385653320961</v>
      </c>
      <c r="BH727" s="13">
        <v>37</v>
      </c>
      <c r="BI727" s="13">
        <v>11</v>
      </c>
      <c r="BJ727" s="13">
        <v>3</v>
      </c>
      <c r="BK727" s="13">
        <v>0</v>
      </c>
      <c r="BL727" s="13">
        <v>0</v>
      </c>
      <c r="BM727" s="13">
        <v>0</v>
      </c>
      <c r="BN727" s="13">
        <f t="shared" si="268"/>
        <v>204</v>
      </c>
      <c r="BO727" s="16">
        <v>3.3740000000000001</v>
      </c>
      <c r="BP727" s="13">
        <v>1</v>
      </c>
      <c r="BQ727" s="13">
        <v>0</v>
      </c>
      <c r="BR727" s="23">
        <f t="shared" si="269"/>
        <v>0</v>
      </c>
      <c r="BS727" s="13">
        <v>0</v>
      </c>
      <c r="BT727" s="13">
        <v>2</v>
      </c>
      <c r="BU727" s="13">
        <v>13</v>
      </c>
      <c r="BV727" s="13">
        <v>0</v>
      </c>
      <c r="BW727" s="13">
        <v>0</v>
      </c>
      <c r="BX727" s="13">
        <v>1</v>
      </c>
      <c r="BY727" s="13">
        <v>0</v>
      </c>
      <c r="BZ727" s="13">
        <v>0</v>
      </c>
      <c r="CA727" s="13">
        <v>0</v>
      </c>
      <c r="CB727" s="23">
        <f t="shared" si="270"/>
        <v>0</v>
      </c>
      <c r="CC727" s="16">
        <v>0.1</v>
      </c>
      <c r="CD727" s="16">
        <v>0.9</v>
      </c>
      <c r="CE727" s="16">
        <v>1</v>
      </c>
      <c r="CF727" s="24">
        <f t="shared" si="271"/>
        <v>1.4084507042253521E-2</v>
      </c>
      <c r="CG727" s="24">
        <f t="shared" si="272"/>
        <v>6.3747277460022886E-2</v>
      </c>
      <c r="CH727" s="25">
        <v>5</v>
      </c>
      <c r="CI727" s="16">
        <v>15.5</v>
      </c>
      <c r="CJ727" s="16">
        <v>14.8</v>
      </c>
      <c r="CK727" s="16">
        <v>-3.2</v>
      </c>
      <c r="CL727" s="16">
        <v>0.5</v>
      </c>
      <c r="CM727" s="16">
        <v>1.4</v>
      </c>
      <c r="CN727" s="16">
        <v>-0.30000000000000004</v>
      </c>
      <c r="CO727" s="16">
        <v>1.6</v>
      </c>
      <c r="CP727" s="26">
        <f t="shared" si="273"/>
        <v>2.2535211267605635E-2</v>
      </c>
      <c r="CQ727" s="26">
        <f t="shared" si="274"/>
        <v>0.10199564393603662</v>
      </c>
      <c r="CR727" s="13">
        <v>0</v>
      </c>
      <c r="CS727" s="13">
        <v>1</v>
      </c>
      <c r="CT727" s="13">
        <v>2</v>
      </c>
      <c r="CU727" s="13">
        <v>0.21</v>
      </c>
      <c r="CV727" s="13">
        <v>-0.54</v>
      </c>
      <c r="CW727" s="13">
        <v>1.01</v>
      </c>
      <c r="CX727" s="13">
        <v>0.14000000000000001</v>
      </c>
      <c r="CY727" s="13">
        <v>2.0099999999999998</v>
      </c>
      <c r="CZ727" s="13">
        <v>-1.19</v>
      </c>
      <c r="DA727" s="13">
        <v>1.64</v>
      </c>
      <c r="DB727" s="27">
        <v>-34.979999999999997</v>
      </c>
      <c r="DC727" s="27">
        <v>3.18</v>
      </c>
      <c r="DD727" s="27">
        <v>-38.17</v>
      </c>
      <c r="DE727" s="27">
        <v>-15.31</v>
      </c>
      <c r="DF727" s="27">
        <v>-20.079999999999998</v>
      </c>
      <c r="DG727" s="27">
        <v>13.35</v>
      </c>
      <c r="DH727" s="27">
        <v>-33.43</v>
      </c>
      <c r="DI727" s="27">
        <v>-13.24</v>
      </c>
      <c r="DJ727" s="1">
        <v>186</v>
      </c>
      <c r="DK727" s="28">
        <v>6</v>
      </c>
      <c r="DL727" s="28" t="s">
        <v>687</v>
      </c>
      <c r="DM727" s="1">
        <v>1.3</v>
      </c>
      <c r="DN727" s="1">
        <v>9.5000000000000001E-2</v>
      </c>
      <c r="DO727" s="1">
        <v>0</v>
      </c>
      <c r="DP727" s="16">
        <f t="shared" si="275"/>
        <v>4.2553191489362874E-3</v>
      </c>
    </row>
    <row r="728" spans="1:120" x14ac:dyDescent="0.2">
      <c r="A728" s="13">
        <v>39</v>
      </c>
      <c r="B728" s="13" t="s">
        <v>2507</v>
      </c>
      <c r="C728" s="13" t="s">
        <v>245</v>
      </c>
      <c r="D728" s="13" t="s">
        <v>246</v>
      </c>
      <c r="E728" s="13" t="s">
        <v>141</v>
      </c>
      <c r="F728" s="1" t="s">
        <v>142</v>
      </c>
      <c r="G728" s="13">
        <v>70</v>
      </c>
      <c r="H728" s="13">
        <v>185</v>
      </c>
      <c r="I728" s="13" t="s">
        <v>125</v>
      </c>
      <c r="J728" s="1"/>
      <c r="K728" s="1"/>
      <c r="L728" s="1"/>
      <c r="M728" s="13" t="s">
        <v>159</v>
      </c>
      <c r="N728" s="1">
        <v>24</v>
      </c>
      <c r="O728" s="13" t="s">
        <v>1183</v>
      </c>
      <c r="P728" s="13" t="s">
        <v>2508</v>
      </c>
      <c r="Q728" s="1" t="str">
        <f t="shared" si="253"/>
        <v>ARI</v>
      </c>
      <c r="R728" s="13" t="s">
        <v>446</v>
      </c>
      <c r="S728" s="1"/>
      <c r="T728" s="13" t="s">
        <v>146</v>
      </c>
      <c r="U728" s="13">
        <v>12</v>
      </c>
      <c r="V728" s="13">
        <v>0</v>
      </c>
      <c r="W728" s="13">
        <v>1</v>
      </c>
      <c r="X728" s="14">
        <v>0</v>
      </c>
      <c r="Y728" s="13">
        <v>1</v>
      </c>
      <c r="Z728" s="13">
        <v>-1</v>
      </c>
      <c r="AA728" s="1">
        <v>10</v>
      </c>
      <c r="AB728" s="14">
        <v>5</v>
      </c>
      <c r="AC728" s="14">
        <v>8</v>
      </c>
      <c r="AD728" s="15">
        <f t="shared" si="254"/>
        <v>0</v>
      </c>
      <c r="AE728" s="15">
        <f t="shared" si="255"/>
        <v>0</v>
      </c>
      <c r="AF728" s="16">
        <v>132.4166666667</v>
      </c>
      <c r="AG728" s="17">
        <f t="shared" si="256"/>
        <v>11.034722222225</v>
      </c>
      <c r="AH728" s="29">
        <v>189</v>
      </c>
      <c r="AI728" s="17">
        <f t="shared" si="257"/>
        <v>15.75</v>
      </c>
      <c r="AJ728" s="19">
        <f t="shared" si="258"/>
        <v>0.70061728395079359</v>
      </c>
      <c r="AK728" s="20">
        <f>'Even Strength'!AA728+'Power Play'!R728+'Penalty Kill'!L728</f>
        <v>0</v>
      </c>
      <c r="AL728" s="19">
        <f t="shared" si="259"/>
        <v>0</v>
      </c>
      <c r="AM728" s="15">
        <f>IF(('Even Strength'!BR728+'Power Play'!AK728+'Penalty Kill'!AG728)&gt;0,V728/('Even Strength'!BR728+'Power Play'!AK728+'Penalty Kill'!AG728),0)</f>
        <v>0</v>
      </c>
      <c r="AN728" s="15">
        <f>IF(('Even Strength'!BR728+'Power Play'!AK728+'Penalty Kill'!AG728)&gt;0,W728/('Even Strength'!BR728+'Power Play'!AK728+'Penalty Kill'!AG728),0)</f>
        <v>1</v>
      </c>
      <c r="AO728" s="15">
        <f t="shared" si="260"/>
        <v>1</v>
      </c>
      <c r="AP728" s="13">
        <v>42</v>
      </c>
      <c r="AQ728" s="13">
        <v>59</v>
      </c>
      <c r="AR728" s="21">
        <f t="shared" si="261"/>
        <v>0.41584158415841582</v>
      </c>
      <c r="AS728" s="22">
        <v>12.6</v>
      </c>
      <c r="AT728" s="1"/>
      <c r="AU728" s="1"/>
      <c r="AV728">
        <v>21</v>
      </c>
      <c r="AW728" s="13">
        <v>12</v>
      </c>
      <c r="AX728" s="13">
        <v>4</v>
      </c>
      <c r="AY728" s="13">
        <v>5</v>
      </c>
      <c r="AZ728" s="13">
        <v>4</v>
      </c>
      <c r="BA728" s="13">
        <v>4</v>
      </c>
      <c r="BB728" s="16">
        <f t="shared" si="262"/>
        <v>9.515418502200248</v>
      </c>
      <c r="BC728" s="17">
        <f t="shared" si="263"/>
        <v>5.4373820012572844</v>
      </c>
      <c r="BD728" s="17">
        <f t="shared" si="264"/>
        <v>1.8124606670857615</v>
      </c>
      <c r="BE728" s="17">
        <f t="shared" si="265"/>
        <v>2.2655758338572021</v>
      </c>
      <c r="BF728" s="17">
        <f t="shared" si="266"/>
        <v>1.8124606670857615</v>
      </c>
      <c r="BG728" s="17">
        <f t="shared" si="267"/>
        <v>1.8124606670857615</v>
      </c>
      <c r="BH728" s="13">
        <v>8</v>
      </c>
      <c r="BI728" s="13">
        <v>4</v>
      </c>
      <c r="BJ728" s="13">
        <v>0</v>
      </c>
      <c r="BK728" s="13">
        <v>0</v>
      </c>
      <c r="BL728" s="13">
        <v>0</v>
      </c>
      <c r="BM728" s="13">
        <v>0</v>
      </c>
      <c r="BN728" s="13">
        <f t="shared" si="268"/>
        <v>24</v>
      </c>
      <c r="BO728" s="16">
        <v>-1.23</v>
      </c>
      <c r="BP728" s="1"/>
      <c r="BQ728" s="1"/>
      <c r="BR728" s="23" t="str">
        <f t="shared" si="269"/>
        <v xml:space="preserve"> </v>
      </c>
      <c r="BS728" s="1"/>
      <c r="BT728" s="13">
        <v>0</v>
      </c>
      <c r="BU728" s="13">
        <v>3</v>
      </c>
      <c r="BV728" s="13">
        <v>0</v>
      </c>
      <c r="BW728" s="13">
        <v>0</v>
      </c>
      <c r="BX728" s="13">
        <v>0</v>
      </c>
      <c r="BY728" s="13">
        <v>0</v>
      </c>
      <c r="BZ728" s="13">
        <v>0</v>
      </c>
      <c r="CA728" s="13">
        <v>0</v>
      </c>
      <c r="CB728" s="23">
        <f t="shared" si="270"/>
        <v>0</v>
      </c>
      <c r="CC728" s="16">
        <v>-0.30000000000000004</v>
      </c>
      <c r="CD728" s="16">
        <v>0.1</v>
      </c>
      <c r="CE728" s="16">
        <v>-0.1</v>
      </c>
      <c r="CF728" s="24">
        <f t="shared" si="271"/>
        <v>-8.3333333333333332E-3</v>
      </c>
      <c r="CG728" s="24">
        <f t="shared" si="272"/>
        <v>-4.5311516677144038E-2</v>
      </c>
      <c r="CH728" s="25">
        <v>2</v>
      </c>
      <c r="CI728" s="16">
        <v>1.3</v>
      </c>
      <c r="CJ728" s="16">
        <v>1.3</v>
      </c>
      <c r="CK728" s="16">
        <v>-0.30000000000000004</v>
      </c>
      <c r="CL728" s="16">
        <v>-0.30000000000000004</v>
      </c>
      <c r="CM728" s="16">
        <v>0.1</v>
      </c>
      <c r="CN728" s="16">
        <v>0</v>
      </c>
      <c r="CO728" s="16">
        <v>-0.2</v>
      </c>
      <c r="CP728" s="26">
        <f t="shared" si="273"/>
        <v>-1.6666666666666666E-2</v>
      </c>
      <c r="CQ728" s="26">
        <f t="shared" si="274"/>
        <v>-9.0623033354288077E-2</v>
      </c>
      <c r="CR728" s="13">
        <v>0</v>
      </c>
      <c r="CS728" s="13">
        <v>0</v>
      </c>
      <c r="CT728" s="13">
        <v>0</v>
      </c>
      <c r="CU728" s="13">
        <v>-0.06</v>
      </c>
      <c r="CV728" s="13">
        <v>0.17</v>
      </c>
      <c r="CW728" s="13">
        <v>-0.30000000000000004</v>
      </c>
      <c r="CX728" s="13">
        <v>-0.27</v>
      </c>
      <c r="CY728" s="13">
        <v>1.04</v>
      </c>
      <c r="CZ728" s="13">
        <v>-0.73</v>
      </c>
      <c r="DA728" s="13">
        <v>-0.15</v>
      </c>
      <c r="DB728" s="27">
        <v>-8.3000000000000007</v>
      </c>
      <c r="DC728" s="27">
        <v>-4.6900000000000004</v>
      </c>
      <c r="DD728" s="27">
        <v>-3.61</v>
      </c>
      <c r="DE728" s="27">
        <v>-1.77</v>
      </c>
      <c r="DF728" s="27">
        <v>-9.16</v>
      </c>
      <c r="DG728" s="27">
        <v>-12.43</v>
      </c>
      <c r="DH728" s="27">
        <v>3.27</v>
      </c>
      <c r="DI728" s="27">
        <v>1.6</v>
      </c>
      <c r="DJ728" s="1">
        <v>26</v>
      </c>
      <c r="DK728" s="1"/>
      <c r="DL728" s="1"/>
      <c r="DM728" s="1">
        <v>0.129</v>
      </c>
      <c r="DN728" s="1">
        <v>0</v>
      </c>
      <c r="DO728" s="1">
        <v>0.20700000000000002</v>
      </c>
      <c r="DP728" s="16">
        <f t="shared" si="275"/>
        <v>-0.31088995653168616</v>
      </c>
    </row>
    <row r="729" spans="1:120" x14ac:dyDescent="0.2">
      <c r="A729" s="13">
        <v>22</v>
      </c>
      <c r="B729" s="13" t="s">
        <v>2509</v>
      </c>
      <c r="C729" s="13" t="s">
        <v>828</v>
      </c>
      <c r="D729" s="13" t="s">
        <v>706</v>
      </c>
      <c r="E729" s="13" t="s">
        <v>123</v>
      </c>
      <c r="F729" s="1" t="s">
        <v>124</v>
      </c>
      <c r="G729" s="13">
        <v>75</v>
      </c>
      <c r="H729" s="13">
        <v>205</v>
      </c>
      <c r="I729" s="13" t="s">
        <v>150</v>
      </c>
      <c r="J729" s="13">
        <v>2009</v>
      </c>
      <c r="K729" s="13">
        <v>2</v>
      </c>
      <c r="L729" s="13">
        <v>44</v>
      </c>
      <c r="M729" s="1"/>
      <c r="N729" s="1">
        <v>24</v>
      </c>
      <c r="O729" s="13" t="s">
        <v>939</v>
      </c>
      <c r="P729" s="13" t="s">
        <v>2510</v>
      </c>
      <c r="Q729" s="1" t="str">
        <f t="shared" si="253"/>
        <v>CGY</v>
      </c>
      <c r="R729" s="13" t="s">
        <v>270</v>
      </c>
      <c r="S729" s="1"/>
      <c r="T729" s="13" t="s">
        <v>146</v>
      </c>
      <c r="U729" s="13">
        <v>11</v>
      </c>
      <c r="V729" s="13">
        <v>1</v>
      </c>
      <c r="W729" s="13">
        <v>2</v>
      </c>
      <c r="X729" s="14">
        <v>2</v>
      </c>
      <c r="Y729" s="13">
        <v>3</v>
      </c>
      <c r="Z729" s="13">
        <v>-5</v>
      </c>
      <c r="AA729" s="1">
        <v>13</v>
      </c>
      <c r="AB729" s="14">
        <v>1</v>
      </c>
      <c r="AC729" s="14">
        <v>7</v>
      </c>
      <c r="AD729" s="15">
        <f t="shared" si="254"/>
        <v>7.6923076923076927E-2</v>
      </c>
      <c r="AE729" s="15">
        <f t="shared" si="255"/>
        <v>4.7619047619047616E-2</v>
      </c>
      <c r="AF729" s="16">
        <v>117.3</v>
      </c>
      <c r="AG729" s="17">
        <f t="shared" si="256"/>
        <v>10.663636363636364</v>
      </c>
      <c r="AH729" s="29">
        <v>189</v>
      </c>
      <c r="AI729" s="17">
        <f t="shared" si="257"/>
        <v>17.181818181818183</v>
      </c>
      <c r="AJ729" s="19">
        <f t="shared" si="258"/>
        <v>0.62063492063492065</v>
      </c>
      <c r="AK729" s="20">
        <f>'Even Strength'!AA729+'Power Play'!R729+'Penalty Kill'!L729</f>
        <v>24</v>
      </c>
      <c r="AL729" s="19">
        <f t="shared" si="259"/>
        <v>12.276214833759591</v>
      </c>
      <c r="AM729" s="15">
        <f>IF(('Even Strength'!BR729+'Power Play'!AK729+'Penalty Kill'!AG729)&gt;0,V729/('Even Strength'!BR729+'Power Play'!AK729+'Penalty Kill'!AG729),0)</f>
        <v>0.25</v>
      </c>
      <c r="AN729" s="15">
        <f>IF(('Even Strength'!BR729+'Power Play'!AK729+'Penalty Kill'!AG729)&gt;0,W729/('Even Strength'!BR729+'Power Play'!AK729+'Penalty Kill'!AG729),0)</f>
        <v>0.5</v>
      </c>
      <c r="AO729" s="15">
        <f t="shared" si="260"/>
        <v>0.75</v>
      </c>
      <c r="AP729" s="13">
        <v>29</v>
      </c>
      <c r="AQ729" s="13">
        <v>30</v>
      </c>
      <c r="AR729" s="21">
        <f t="shared" si="261"/>
        <v>0.49152542372881358</v>
      </c>
      <c r="AS729" s="22">
        <v>8.6</v>
      </c>
      <c r="AT729" s="1"/>
      <c r="AU729" s="1"/>
      <c r="AV729">
        <v>18</v>
      </c>
      <c r="AW729" s="13">
        <v>10</v>
      </c>
      <c r="AX729" s="13">
        <v>4</v>
      </c>
      <c r="AY729" s="13">
        <v>1</v>
      </c>
      <c r="AZ729" s="13">
        <v>1</v>
      </c>
      <c r="BA729" s="13">
        <v>1</v>
      </c>
      <c r="BB729" s="16">
        <f t="shared" si="262"/>
        <v>9.2071611253196934</v>
      </c>
      <c r="BC729" s="17">
        <f t="shared" si="263"/>
        <v>5.1150895140664963</v>
      </c>
      <c r="BD729" s="17">
        <f t="shared" si="264"/>
        <v>2.0460358056265986</v>
      </c>
      <c r="BE729" s="17">
        <f t="shared" si="265"/>
        <v>0.51150895140664965</v>
      </c>
      <c r="BF729" s="17">
        <f t="shared" si="266"/>
        <v>0.51150895140664965</v>
      </c>
      <c r="BG729" s="17">
        <f t="shared" si="267"/>
        <v>0.51150895140664965</v>
      </c>
      <c r="BH729" s="13">
        <v>0</v>
      </c>
      <c r="BI729" s="13">
        <v>0</v>
      </c>
      <c r="BJ729" s="13">
        <v>0</v>
      </c>
      <c r="BK729" s="13">
        <v>0</v>
      </c>
      <c r="BL729" s="13">
        <v>0</v>
      </c>
      <c r="BM729" s="13">
        <v>0</v>
      </c>
      <c r="BN729" s="13">
        <f t="shared" si="268"/>
        <v>14</v>
      </c>
      <c r="BO729" s="16">
        <v>2.8040000000000003</v>
      </c>
      <c r="BP729" s="13">
        <v>1</v>
      </c>
      <c r="BQ729" s="13">
        <v>0</v>
      </c>
      <c r="BR729" s="23">
        <f t="shared" si="269"/>
        <v>0</v>
      </c>
      <c r="BS729" s="13">
        <v>0</v>
      </c>
      <c r="BT729" s="13">
        <v>0</v>
      </c>
      <c r="BU729" s="13">
        <v>3</v>
      </c>
      <c r="BV729" s="13">
        <v>0</v>
      </c>
      <c r="BW729" s="13">
        <v>0</v>
      </c>
      <c r="BX729" s="13">
        <v>0</v>
      </c>
      <c r="BY729" s="13">
        <v>0</v>
      </c>
      <c r="BZ729" s="13">
        <v>0</v>
      </c>
      <c r="CA729" s="13">
        <v>0</v>
      </c>
      <c r="CB729" s="23">
        <f t="shared" si="270"/>
        <v>0</v>
      </c>
      <c r="CC729" s="16">
        <v>0.1</v>
      </c>
      <c r="CD729" s="16">
        <v>-0.1</v>
      </c>
      <c r="CE729" s="16">
        <v>0</v>
      </c>
      <c r="CF729" s="24">
        <f t="shared" si="271"/>
        <v>0</v>
      </c>
      <c r="CG729" s="24">
        <f t="shared" si="272"/>
        <v>0</v>
      </c>
      <c r="CH729" s="25">
        <v>5</v>
      </c>
      <c r="CI729" s="16">
        <v>2.4</v>
      </c>
      <c r="CJ729" s="16">
        <v>2.4</v>
      </c>
      <c r="CK729" s="16">
        <v>-5.2</v>
      </c>
      <c r="CL729" s="16">
        <v>0.1</v>
      </c>
      <c r="CM729" s="16">
        <v>-0.2</v>
      </c>
      <c r="CN729" s="16">
        <v>-0.30000000000000004</v>
      </c>
      <c r="CO729" s="16">
        <v>-0.4</v>
      </c>
      <c r="CP729" s="26">
        <f t="shared" si="273"/>
        <v>-3.6363636363636369E-2</v>
      </c>
      <c r="CQ729" s="26">
        <f t="shared" si="274"/>
        <v>-0.20460358056265987</v>
      </c>
      <c r="CR729" s="13">
        <v>0</v>
      </c>
      <c r="CS729" s="13">
        <v>0</v>
      </c>
      <c r="CT729" s="13">
        <v>0</v>
      </c>
      <c r="CU729" s="13">
        <v>0.04</v>
      </c>
      <c r="CV729" s="13">
        <v>0.31</v>
      </c>
      <c r="CW729" s="13">
        <v>0.23</v>
      </c>
      <c r="CX729" s="13">
        <v>-0.54</v>
      </c>
      <c r="CY729" s="13">
        <v>-1.32</v>
      </c>
      <c r="CZ729" s="13">
        <v>0.59</v>
      </c>
      <c r="DA729" s="13">
        <v>-0.69</v>
      </c>
      <c r="DB729" s="27">
        <v>2.12</v>
      </c>
      <c r="DC729" s="27">
        <v>16.86</v>
      </c>
      <c r="DD729" s="27">
        <v>-14.74</v>
      </c>
      <c r="DE729" s="27">
        <v>-7.85</v>
      </c>
      <c r="DF729" s="27">
        <v>3.83</v>
      </c>
      <c r="DG729" s="27">
        <v>13.87</v>
      </c>
      <c r="DH729" s="27">
        <v>-10.050000000000001</v>
      </c>
      <c r="DI729" s="27">
        <v>-5.35</v>
      </c>
      <c r="DJ729" s="1">
        <v>47</v>
      </c>
      <c r="DK729" s="28">
        <v>7</v>
      </c>
      <c r="DL729" s="28" t="s">
        <v>155</v>
      </c>
      <c r="DM729" s="1">
        <v>0.27800000000000002</v>
      </c>
      <c r="DN729" s="1">
        <v>1.3000000000000001E-2</v>
      </c>
      <c r="DO729" s="1">
        <v>0.2</v>
      </c>
      <c r="DP729" s="16">
        <f t="shared" si="275"/>
        <v>-0.69579043697094489</v>
      </c>
    </row>
    <row r="730" spans="1:120" x14ac:dyDescent="0.2">
      <c r="A730" s="13">
        <v>37</v>
      </c>
      <c r="B730" s="13" t="s">
        <v>2511</v>
      </c>
      <c r="C730" s="13" t="s">
        <v>828</v>
      </c>
      <c r="D730" s="13" t="s">
        <v>706</v>
      </c>
      <c r="E730" s="13" t="s">
        <v>123</v>
      </c>
      <c r="F730" s="1" t="s">
        <v>124</v>
      </c>
      <c r="G730" s="13">
        <v>73</v>
      </c>
      <c r="H730" s="13">
        <v>188</v>
      </c>
      <c r="I730" s="13" t="s">
        <v>150</v>
      </c>
      <c r="J730" s="13">
        <v>2011</v>
      </c>
      <c r="K730" s="13">
        <v>3</v>
      </c>
      <c r="L730" s="13">
        <v>82</v>
      </c>
      <c r="M730" s="13" t="s">
        <v>159</v>
      </c>
      <c r="N730" s="1">
        <v>22</v>
      </c>
      <c r="O730" s="13" t="s">
        <v>423</v>
      </c>
      <c r="P730" s="13" t="s">
        <v>2510</v>
      </c>
      <c r="Q730" s="1" t="str">
        <f t="shared" si="253"/>
        <v>LAK</v>
      </c>
      <c r="R730" s="13" t="s">
        <v>206</v>
      </c>
      <c r="S730" s="1"/>
      <c r="T730" s="13" t="s">
        <v>146</v>
      </c>
      <c r="U730" s="13">
        <v>34</v>
      </c>
      <c r="V730" s="13">
        <v>1</v>
      </c>
      <c r="W730" s="13">
        <v>6</v>
      </c>
      <c r="X730" s="14">
        <v>2</v>
      </c>
      <c r="Y730" s="13">
        <v>7</v>
      </c>
      <c r="Z730" s="13">
        <v>0</v>
      </c>
      <c r="AA730" s="1">
        <v>33</v>
      </c>
      <c r="AB730" s="14">
        <v>16</v>
      </c>
      <c r="AC730" s="14">
        <v>8</v>
      </c>
      <c r="AD730" s="15">
        <f t="shared" si="254"/>
        <v>3.0303030303030304E-2</v>
      </c>
      <c r="AE730" s="15">
        <f t="shared" si="255"/>
        <v>1.7543859649122806E-2</v>
      </c>
      <c r="AF730" s="16">
        <v>376.95</v>
      </c>
      <c r="AG730" s="17">
        <f t="shared" si="256"/>
        <v>11.086764705882352</v>
      </c>
      <c r="AH730" s="29">
        <v>503</v>
      </c>
      <c r="AI730" s="17">
        <f t="shared" si="257"/>
        <v>14.794117647058824</v>
      </c>
      <c r="AJ730" s="19">
        <f t="shared" si="258"/>
        <v>0.749403578528827</v>
      </c>
      <c r="AK730" s="20">
        <f>'Even Strength'!AA730+'Power Play'!R730+'Penalty Kill'!L730</f>
        <v>30</v>
      </c>
      <c r="AL730" s="19">
        <f t="shared" si="259"/>
        <v>4.77516912057302</v>
      </c>
      <c r="AM730" s="15">
        <f>IF(('Even Strength'!BR730+'Power Play'!AK730+'Penalty Kill'!AG730)&gt;0,V730/('Even Strength'!BR730+'Power Play'!AK730+'Penalty Kill'!AG730),0)</f>
        <v>0.1</v>
      </c>
      <c r="AN730" s="15">
        <f>IF(('Even Strength'!BR730+'Power Play'!AK730+'Penalty Kill'!AG730)&gt;0,W730/('Even Strength'!BR730+'Power Play'!AK730+'Penalty Kill'!AG730),0)</f>
        <v>0.6</v>
      </c>
      <c r="AO730" s="15">
        <f t="shared" si="260"/>
        <v>0.7</v>
      </c>
      <c r="AP730" s="13">
        <v>127</v>
      </c>
      <c r="AQ730" s="13">
        <v>109</v>
      </c>
      <c r="AR730" s="21">
        <f t="shared" si="261"/>
        <v>0.53813559322033899</v>
      </c>
      <c r="AS730" s="22">
        <v>11.8</v>
      </c>
      <c r="AT730" s="1"/>
      <c r="AU730" s="1"/>
      <c r="AV730">
        <v>44</v>
      </c>
      <c r="AW730" s="13">
        <v>51</v>
      </c>
      <c r="AX730" s="13">
        <v>14</v>
      </c>
      <c r="AY730" s="13">
        <v>16</v>
      </c>
      <c r="AZ730" s="13">
        <v>2</v>
      </c>
      <c r="BA730" s="13">
        <v>8</v>
      </c>
      <c r="BB730" s="16">
        <f t="shared" si="262"/>
        <v>7.0035813768404305</v>
      </c>
      <c r="BC730" s="17">
        <f t="shared" si="263"/>
        <v>8.1177875049741353</v>
      </c>
      <c r="BD730" s="17">
        <f t="shared" si="264"/>
        <v>2.2284122562674096</v>
      </c>
      <c r="BE730" s="17">
        <f t="shared" si="265"/>
        <v>2.5467568643056109</v>
      </c>
      <c r="BF730" s="17">
        <f t="shared" si="266"/>
        <v>0.31834460803820136</v>
      </c>
      <c r="BG730" s="17">
        <f t="shared" si="267"/>
        <v>1.2733784321528054</v>
      </c>
      <c r="BH730" s="13">
        <v>10</v>
      </c>
      <c r="BI730" s="13">
        <v>5</v>
      </c>
      <c r="BJ730" s="13">
        <v>0</v>
      </c>
      <c r="BK730" s="13">
        <v>0</v>
      </c>
      <c r="BL730" s="13">
        <v>0</v>
      </c>
      <c r="BM730" s="13">
        <v>0</v>
      </c>
      <c r="BN730" s="13">
        <f t="shared" si="268"/>
        <v>75</v>
      </c>
      <c r="BO730" s="16">
        <v>0.38100000000000001</v>
      </c>
      <c r="BP730" s="1"/>
      <c r="BQ730" s="1"/>
      <c r="BR730" s="23" t="str">
        <f t="shared" si="269"/>
        <v xml:space="preserve"> </v>
      </c>
      <c r="BS730" s="1"/>
      <c r="BT730" s="13">
        <v>0</v>
      </c>
      <c r="BU730" s="13">
        <v>6</v>
      </c>
      <c r="BV730" s="13">
        <v>0</v>
      </c>
      <c r="BW730" s="13">
        <v>0</v>
      </c>
      <c r="BX730" s="13">
        <v>0</v>
      </c>
      <c r="BY730" s="13">
        <v>0</v>
      </c>
      <c r="BZ730" s="13">
        <v>0</v>
      </c>
      <c r="CA730" s="13">
        <v>0</v>
      </c>
      <c r="CB730" s="23">
        <f t="shared" si="270"/>
        <v>0</v>
      </c>
      <c r="CC730" s="16">
        <v>-0.2</v>
      </c>
      <c r="CD730" s="16">
        <v>0.4</v>
      </c>
      <c r="CE730" s="16">
        <v>0.30000000000000004</v>
      </c>
      <c r="CF730" s="24">
        <f t="shared" si="271"/>
        <v>8.8235294117647075E-3</v>
      </c>
      <c r="CG730" s="24">
        <f t="shared" si="272"/>
        <v>4.775169120573021E-2</v>
      </c>
      <c r="CH730" s="25">
        <v>3</v>
      </c>
      <c r="CI730" s="16">
        <v>5.4</v>
      </c>
      <c r="CJ730" s="16">
        <v>5.0999999999999996</v>
      </c>
      <c r="CK730" s="16">
        <v>-0.5</v>
      </c>
      <c r="CL730" s="16">
        <v>0.1</v>
      </c>
      <c r="CM730" s="16">
        <v>0.7</v>
      </c>
      <c r="CN730" s="16">
        <v>0</v>
      </c>
      <c r="CO730" s="16">
        <v>0.8</v>
      </c>
      <c r="CP730" s="26">
        <f t="shared" si="273"/>
        <v>2.3529411764705882E-2</v>
      </c>
      <c r="CQ730" s="26">
        <f t="shared" si="274"/>
        <v>0.12733784321528055</v>
      </c>
      <c r="CR730" s="13">
        <v>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27">
        <v>-32.06</v>
      </c>
      <c r="DC730" s="27">
        <v>3.31</v>
      </c>
      <c r="DD730" s="27">
        <v>-35.369999999999997</v>
      </c>
      <c r="DE730" s="27">
        <v>-6.2</v>
      </c>
      <c r="DF730" s="27">
        <v>-29.97</v>
      </c>
      <c r="DG730" s="27">
        <v>-10.27</v>
      </c>
      <c r="DH730" s="27">
        <v>-19.7</v>
      </c>
      <c r="DI730" s="27">
        <v>-3.46</v>
      </c>
      <c r="DJ730" s="1">
        <v>87</v>
      </c>
      <c r="DK730" s="1"/>
      <c r="DL730" s="1"/>
      <c r="DM730" s="1">
        <v>0.433</v>
      </c>
      <c r="DN730" s="1">
        <v>0</v>
      </c>
      <c r="DO730" s="1">
        <v>0</v>
      </c>
      <c r="DP730" s="16">
        <f t="shared" si="275"/>
        <v>0.42608098833218949</v>
      </c>
    </row>
    <row r="731" spans="1:120" x14ac:dyDescent="0.2">
      <c r="A731" s="13">
        <v>52</v>
      </c>
      <c r="B731" s="13" t="s">
        <v>2512</v>
      </c>
      <c r="C731" s="13" t="s">
        <v>717</v>
      </c>
      <c r="D731" s="13" t="s">
        <v>158</v>
      </c>
      <c r="E731" s="13" t="s">
        <v>141</v>
      </c>
      <c r="F731" s="1" t="s">
        <v>142</v>
      </c>
      <c r="G731" s="13">
        <v>71</v>
      </c>
      <c r="H731" s="13">
        <v>185</v>
      </c>
      <c r="I731" s="13" t="s">
        <v>150</v>
      </c>
      <c r="J731" s="13">
        <v>2010</v>
      </c>
      <c r="K731" s="13">
        <v>4</v>
      </c>
      <c r="L731" s="13">
        <v>105</v>
      </c>
      <c r="M731" s="13" t="s">
        <v>159</v>
      </c>
      <c r="N731" s="1">
        <v>23</v>
      </c>
      <c r="O731" s="13" t="s">
        <v>126</v>
      </c>
      <c r="P731" s="13" t="s">
        <v>2513</v>
      </c>
      <c r="Q731" s="1" t="str">
        <f t="shared" si="253"/>
        <v>CAR</v>
      </c>
      <c r="R731" s="13" t="s">
        <v>358</v>
      </c>
      <c r="S731" s="1"/>
      <c r="T731" s="13" t="s">
        <v>596</v>
      </c>
      <c r="U731" s="13">
        <v>3</v>
      </c>
      <c r="V731" s="13">
        <v>0</v>
      </c>
      <c r="W731" s="13">
        <v>0</v>
      </c>
      <c r="X731" s="14">
        <v>0</v>
      </c>
      <c r="Y731" s="13">
        <v>0</v>
      </c>
      <c r="Z731" s="13">
        <v>0</v>
      </c>
      <c r="AA731" s="1">
        <v>3</v>
      </c>
      <c r="AB731" s="14">
        <v>1</v>
      </c>
      <c r="AC731" s="14">
        <v>0</v>
      </c>
      <c r="AD731" s="15">
        <f t="shared" si="254"/>
        <v>0</v>
      </c>
      <c r="AE731" s="15">
        <f t="shared" si="255"/>
        <v>0</v>
      </c>
      <c r="AF731" s="16">
        <v>17.083333333300001</v>
      </c>
      <c r="AG731" s="17">
        <f t="shared" si="256"/>
        <v>5.6944444444333335</v>
      </c>
      <c r="AH731" s="29">
        <v>23</v>
      </c>
      <c r="AI731" s="17">
        <f t="shared" si="257"/>
        <v>7.666666666666667</v>
      </c>
      <c r="AJ731" s="19">
        <f t="shared" si="258"/>
        <v>0.74275362318695659</v>
      </c>
      <c r="AK731" s="20">
        <f>'Even Strength'!AA731+'Power Play'!R731+'Penalty Kill'!L731</f>
        <v>0</v>
      </c>
      <c r="AL731" s="19">
        <f t="shared" si="259"/>
        <v>0</v>
      </c>
      <c r="AM731" s="15">
        <f>IF(('Even Strength'!BR731+'Power Play'!AK731+'Penalty Kill'!AG731)&gt;0,V731/('Even Strength'!BR731+'Power Play'!AK731+'Penalty Kill'!AG731),0)</f>
        <v>0</v>
      </c>
      <c r="AN731" s="15">
        <f>IF(('Even Strength'!BR731+'Power Play'!AK731+'Penalty Kill'!AG731)&gt;0,W731/('Even Strength'!BR731+'Power Play'!AK731+'Penalty Kill'!AG731),0)</f>
        <v>0</v>
      </c>
      <c r="AO731" s="15">
        <f t="shared" si="260"/>
        <v>0</v>
      </c>
      <c r="AP731" s="13">
        <v>0</v>
      </c>
      <c r="AQ731" s="13">
        <v>0</v>
      </c>
      <c r="AR731" s="21">
        <f t="shared" si="261"/>
        <v>0</v>
      </c>
      <c r="AS731" s="22">
        <v>0</v>
      </c>
      <c r="AT731" s="1"/>
      <c r="AU731" s="1"/>
      <c r="AV731">
        <v>4</v>
      </c>
      <c r="AW731" s="13">
        <v>3</v>
      </c>
      <c r="AX731" s="13">
        <v>0</v>
      </c>
      <c r="AY731" s="13">
        <v>1</v>
      </c>
      <c r="AZ731" s="13">
        <v>1</v>
      </c>
      <c r="BA731" s="13">
        <v>0</v>
      </c>
      <c r="BB731" s="16">
        <f t="shared" si="262"/>
        <v>14.048780487832291</v>
      </c>
      <c r="BC731" s="17">
        <f t="shared" si="263"/>
        <v>10.536585365874219</v>
      </c>
      <c r="BD731" s="17">
        <f t="shared" si="264"/>
        <v>0</v>
      </c>
      <c r="BE731" s="17">
        <f t="shared" si="265"/>
        <v>3.5121951219580727</v>
      </c>
      <c r="BF731" s="17">
        <f t="shared" si="266"/>
        <v>3.5121951219580727</v>
      </c>
      <c r="BG731" s="17">
        <f t="shared" si="267"/>
        <v>0</v>
      </c>
      <c r="BH731" s="13">
        <v>2</v>
      </c>
      <c r="BI731" s="13">
        <v>1</v>
      </c>
      <c r="BJ731" s="13">
        <v>0</v>
      </c>
      <c r="BK731" s="13">
        <v>0</v>
      </c>
      <c r="BL731" s="13">
        <v>0</v>
      </c>
      <c r="BM731" s="13">
        <v>0</v>
      </c>
      <c r="BN731" s="13">
        <f t="shared" si="268"/>
        <v>5</v>
      </c>
      <c r="BO731" s="16">
        <v>-1.03</v>
      </c>
      <c r="BP731" s="1"/>
      <c r="BQ731" s="1"/>
      <c r="BR731" s="23" t="str">
        <f t="shared" si="269"/>
        <v xml:space="preserve"> </v>
      </c>
      <c r="BS731" s="1"/>
      <c r="BT731" s="13">
        <v>0</v>
      </c>
      <c r="BU731" s="13">
        <v>1</v>
      </c>
      <c r="BV731" s="13">
        <v>0</v>
      </c>
      <c r="BW731" s="13">
        <v>0</v>
      </c>
      <c r="BX731" s="13">
        <v>0</v>
      </c>
      <c r="BY731" s="13">
        <v>0</v>
      </c>
      <c r="BZ731" s="13">
        <v>0</v>
      </c>
      <c r="CA731" s="13">
        <v>0</v>
      </c>
      <c r="CB731" s="23">
        <f t="shared" si="270"/>
        <v>0</v>
      </c>
      <c r="CC731" s="16">
        <v>0</v>
      </c>
      <c r="CD731" s="16">
        <v>0</v>
      </c>
      <c r="CE731" s="16">
        <v>0</v>
      </c>
      <c r="CF731" s="24">
        <f t="shared" si="271"/>
        <v>0</v>
      </c>
      <c r="CG731" s="24">
        <f t="shared" si="272"/>
        <v>0</v>
      </c>
      <c r="CH731" s="25">
        <v>2</v>
      </c>
      <c r="CI731" s="16">
        <v>0.2</v>
      </c>
      <c r="CJ731" s="16">
        <v>0.2</v>
      </c>
      <c r="CK731" s="16">
        <v>0</v>
      </c>
      <c r="CL731" s="16">
        <v>-0.1</v>
      </c>
      <c r="CM731" s="16">
        <v>0</v>
      </c>
      <c r="CN731" s="16">
        <v>0</v>
      </c>
      <c r="CO731" s="16">
        <v>0</v>
      </c>
      <c r="CP731" s="26">
        <f t="shared" si="273"/>
        <v>0</v>
      </c>
      <c r="CQ731" s="26">
        <f t="shared" si="274"/>
        <v>0</v>
      </c>
      <c r="CR731" s="13">
        <v>0</v>
      </c>
      <c r="CS731" s="13">
        <v>0</v>
      </c>
      <c r="CT731" s="13">
        <v>0</v>
      </c>
      <c r="CU731" s="13">
        <v>0</v>
      </c>
      <c r="CV731" s="13">
        <v>-0.05</v>
      </c>
      <c r="CW731" s="13">
        <v>-0.12</v>
      </c>
      <c r="CX731" s="13">
        <v>0</v>
      </c>
      <c r="CY731" s="13">
        <v>0</v>
      </c>
      <c r="CZ731" s="13">
        <v>-0.39</v>
      </c>
      <c r="DA731" s="13">
        <v>-0.56000000000000005</v>
      </c>
      <c r="DB731" s="27">
        <v>-2.56</v>
      </c>
      <c r="DC731" s="27">
        <v>-3.27</v>
      </c>
      <c r="DD731" s="27">
        <v>0.71</v>
      </c>
      <c r="DE731" s="27">
        <v>2.42</v>
      </c>
      <c r="DF731" s="27">
        <v>-0.9</v>
      </c>
      <c r="DG731" s="27">
        <v>-0.04</v>
      </c>
      <c r="DH731" s="27">
        <v>-0.86</v>
      </c>
      <c r="DI731" s="27">
        <v>-2.93</v>
      </c>
      <c r="DJ731" s="1">
        <v>6</v>
      </c>
      <c r="DK731" s="1"/>
      <c r="DL731" s="1"/>
      <c r="DM731" s="1">
        <v>1.9E-2</v>
      </c>
      <c r="DN731" s="1">
        <v>0</v>
      </c>
      <c r="DO731" s="1">
        <v>0</v>
      </c>
      <c r="DP731" s="16">
        <f t="shared" si="275"/>
        <v>-2.6767330130404929E-3</v>
      </c>
    </row>
    <row r="732" spans="1:120" x14ac:dyDescent="0.2">
      <c r="A732" s="13">
        <v>16</v>
      </c>
      <c r="B732" s="13" t="s">
        <v>2514</v>
      </c>
      <c r="C732" s="13" t="s">
        <v>521</v>
      </c>
      <c r="D732" s="13" t="s">
        <v>325</v>
      </c>
      <c r="E732" s="13" t="s">
        <v>141</v>
      </c>
      <c r="F732" s="1" t="s">
        <v>142</v>
      </c>
      <c r="G732" s="13">
        <v>75</v>
      </c>
      <c r="H732" s="13">
        <v>205</v>
      </c>
      <c r="I732" s="13" t="s">
        <v>125</v>
      </c>
      <c r="J732" s="13">
        <v>2011</v>
      </c>
      <c r="K732" s="13">
        <v>1</v>
      </c>
      <c r="L732" s="13">
        <v>11</v>
      </c>
      <c r="M732" s="13" t="s">
        <v>159</v>
      </c>
      <c r="N732" s="1">
        <v>21</v>
      </c>
      <c r="O732" s="13" t="s">
        <v>1627</v>
      </c>
      <c r="P732" s="13" t="s">
        <v>2515</v>
      </c>
      <c r="Q732" s="1" t="str">
        <f t="shared" si="253"/>
        <v>COL</v>
      </c>
      <c r="R732" s="13" t="s">
        <v>162</v>
      </c>
      <c r="S732" s="1"/>
      <c r="T732" s="13" t="s">
        <v>173</v>
      </c>
      <c r="U732" s="13">
        <v>1</v>
      </c>
      <c r="V732" s="13">
        <v>0</v>
      </c>
      <c r="W732" s="13">
        <v>0</v>
      </c>
      <c r="X732" s="14">
        <v>0</v>
      </c>
      <c r="Y732" s="13">
        <v>0</v>
      </c>
      <c r="Z732" s="13">
        <v>0</v>
      </c>
      <c r="AA732" s="1">
        <v>0</v>
      </c>
      <c r="AB732" s="14">
        <v>0</v>
      </c>
      <c r="AC732" s="14">
        <v>0</v>
      </c>
      <c r="AD732" s="15">
        <f t="shared" si="254"/>
        <v>0</v>
      </c>
      <c r="AE732" s="15">
        <f t="shared" si="255"/>
        <v>0</v>
      </c>
      <c r="AF732" s="16">
        <v>14</v>
      </c>
      <c r="AG732" s="17">
        <f t="shared" si="256"/>
        <v>14</v>
      </c>
      <c r="AH732" s="29">
        <v>22</v>
      </c>
      <c r="AI732" s="17">
        <f t="shared" si="257"/>
        <v>22</v>
      </c>
      <c r="AJ732" s="19">
        <f t="shared" si="258"/>
        <v>0.63636363636363635</v>
      </c>
      <c r="AK732" s="20">
        <f>'Even Strength'!AA732+'Power Play'!R732+'Penalty Kill'!L732</f>
        <v>0</v>
      </c>
      <c r="AL732" s="19">
        <f t="shared" si="259"/>
        <v>0</v>
      </c>
      <c r="AM732" s="15">
        <f>IF(('Even Strength'!BR732+'Power Play'!AK732+'Penalty Kill'!AG732)&gt;0,V732/('Even Strength'!BR732+'Power Play'!AK732+'Penalty Kill'!AG732),0)</f>
        <v>0</v>
      </c>
      <c r="AN732" s="15">
        <f>IF(('Even Strength'!BR732+'Power Play'!AK732+'Penalty Kill'!AG732)&gt;0,W732/('Even Strength'!BR732+'Power Play'!AK732+'Penalty Kill'!AG732),0)</f>
        <v>0</v>
      </c>
      <c r="AO732" s="15">
        <f t="shared" si="260"/>
        <v>0</v>
      </c>
      <c r="AP732" s="13">
        <v>0</v>
      </c>
      <c r="AQ732" s="13">
        <v>0</v>
      </c>
      <c r="AR732" s="21">
        <f t="shared" si="261"/>
        <v>0</v>
      </c>
      <c r="AS732" s="22">
        <v>0</v>
      </c>
      <c r="AT732" s="1"/>
      <c r="AU732" s="1"/>
      <c r="AV732">
        <v>1</v>
      </c>
      <c r="AW732" s="13">
        <v>2</v>
      </c>
      <c r="AX732" s="13">
        <v>0</v>
      </c>
      <c r="AY732" s="13">
        <v>0</v>
      </c>
      <c r="AZ732" s="13">
        <v>0</v>
      </c>
      <c r="BA732" s="13">
        <v>0</v>
      </c>
      <c r="BB732" s="16">
        <f t="shared" si="262"/>
        <v>4.2857142857142856</v>
      </c>
      <c r="BC732" s="17">
        <f t="shared" si="263"/>
        <v>8.5714285714285712</v>
      </c>
      <c r="BD732" s="17">
        <f t="shared" si="264"/>
        <v>0</v>
      </c>
      <c r="BE732" s="17">
        <f t="shared" si="265"/>
        <v>0</v>
      </c>
      <c r="BF732" s="17">
        <f t="shared" si="266"/>
        <v>0</v>
      </c>
      <c r="BG732" s="17">
        <f t="shared" si="267"/>
        <v>0</v>
      </c>
      <c r="BH732" s="13">
        <v>0</v>
      </c>
      <c r="BI732" s="13">
        <v>0</v>
      </c>
      <c r="BJ732" s="13">
        <v>0</v>
      </c>
      <c r="BK732" s="13">
        <v>0</v>
      </c>
      <c r="BL732" s="13">
        <v>0</v>
      </c>
      <c r="BM732" s="13">
        <v>0</v>
      </c>
      <c r="BN732" s="13">
        <f t="shared" si="268"/>
        <v>2</v>
      </c>
      <c r="BO732" s="16">
        <v>6.7000000000000004E-2</v>
      </c>
      <c r="BP732" s="1"/>
      <c r="BQ732" s="1"/>
      <c r="BR732" s="23" t="str">
        <f t="shared" si="269"/>
        <v xml:space="preserve"> </v>
      </c>
      <c r="BS732" s="1"/>
      <c r="BT732" s="13">
        <v>0</v>
      </c>
      <c r="BU732" s="13">
        <v>0</v>
      </c>
      <c r="BV732" s="13">
        <v>0</v>
      </c>
      <c r="BW732" s="13">
        <v>0</v>
      </c>
      <c r="BX732" s="13">
        <v>0</v>
      </c>
      <c r="BY732" s="13">
        <v>0</v>
      </c>
      <c r="BZ732" s="13">
        <v>0</v>
      </c>
      <c r="CA732" s="13">
        <v>0</v>
      </c>
      <c r="CB732" s="23">
        <f t="shared" si="270"/>
        <v>0</v>
      </c>
      <c r="CC732" s="16">
        <v>0</v>
      </c>
      <c r="CD732" s="16">
        <v>0</v>
      </c>
      <c r="CE732" s="16">
        <v>0</v>
      </c>
      <c r="CF732" s="24">
        <f t="shared" si="271"/>
        <v>0</v>
      </c>
      <c r="CG732" s="24">
        <f t="shared" si="272"/>
        <v>0</v>
      </c>
      <c r="CH732" s="25">
        <v>2</v>
      </c>
      <c r="CI732" s="16">
        <v>0.1</v>
      </c>
      <c r="CJ732" s="16">
        <v>0.1</v>
      </c>
      <c r="CK732" s="16">
        <v>0</v>
      </c>
      <c r="CL732" s="16">
        <v>0</v>
      </c>
      <c r="CM732" s="16">
        <v>0</v>
      </c>
      <c r="CN732" s="16">
        <v>0</v>
      </c>
      <c r="CO732" s="16">
        <v>0</v>
      </c>
      <c r="CP732" s="26">
        <f t="shared" si="273"/>
        <v>0</v>
      </c>
      <c r="CQ732" s="26">
        <f t="shared" si="274"/>
        <v>0</v>
      </c>
      <c r="CR732" s="13">
        <v>0</v>
      </c>
      <c r="CS732" s="13">
        <v>0</v>
      </c>
      <c r="CT732" s="13">
        <v>0</v>
      </c>
      <c r="CU732" s="13">
        <v>0</v>
      </c>
      <c r="CV732" s="13">
        <v>0</v>
      </c>
      <c r="CW732" s="13">
        <v>0</v>
      </c>
      <c r="CX732" s="13">
        <v>0</v>
      </c>
      <c r="CY732" s="13">
        <v>0</v>
      </c>
      <c r="CZ732" s="13">
        <v>0</v>
      </c>
      <c r="DA732" s="13">
        <v>0</v>
      </c>
      <c r="DB732" s="27">
        <v>-2.11</v>
      </c>
      <c r="DC732" s="27">
        <v>-1.97</v>
      </c>
      <c r="DD732" s="27">
        <v>-0.14000000000000001</v>
      </c>
      <c r="DE732" s="27">
        <v>-0.67</v>
      </c>
      <c r="DF732" s="27">
        <v>-0.55000000000000004</v>
      </c>
      <c r="DG732" s="27">
        <v>1.26</v>
      </c>
      <c r="DH732" s="27">
        <v>-1.82</v>
      </c>
      <c r="DI732" s="27">
        <v>-8.8699999999999992</v>
      </c>
      <c r="DJ732" s="1">
        <v>2</v>
      </c>
      <c r="DK732" s="1"/>
      <c r="DL732" s="1"/>
      <c r="DM732" s="1">
        <v>1.4999999999999999E-2</v>
      </c>
      <c r="DN732" s="1">
        <v>0</v>
      </c>
      <c r="DO732" s="1">
        <v>0.52500000000000002</v>
      </c>
      <c r="DP732" s="16">
        <f t="shared" si="275"/>
        <v>-1.9331960649736898E-2</v>
      </c>
    </row>
    <row r="733" spans="1:120" x14ac:dyDescent="0.2">
      <c r="A733" s="13">
        <v>33</v>
      </c>
      <c r="B733" s="13" t="s">
        <v>2516</v>
      </c>
      <c r="C733" s="13" t="s">
        <v>273</v>
      </c>
      <c r="D733" s="1"/>
      <c r="E733" s="13" t="s">
        <v>197</v>
      </c>
      <c r="F733" s="1" t="s">
        <v>198</v>
      </c>
      <c r="G733" s="13">
        <v>72</v>
      </c>
      <c r="H733" s="13">
        <v>199</v>
      </c>
      <c r="I733" s="13" t="s">
        <v>150</v>
      </c>
      <c r="J733" s="13">
        <v>2009</v>
      </c>
      <c r="K733" s="13">
        <v>2</v>
      </c>
      <c r="L733" s="13">
        <v>39</v>
      </c>
      <c r="M733" s="1"/>
      <c r="N733" s="1">
        <v>24</v>
      </c>
      <c r="O733" s="13" t="s">
        <v>2517</v>
      </c>
      <c r="P733" s="13" t="s">
        <v>2518</v>
      </c>
      <c r="Q733" s="1" t="str">
        <f t="shared" si="253"/>
        <v>ANA</v>
      </c>
      <c r="R733" s="13" t="s">
        <v>334</v>
      </c>
      <c r="S733" s="1"/>
      <c r="T733" s="13" t="s">
        <v>154</v>
      </c>
      <c r="U733" s="13">
        <v>81</v>
      </c>
      <c r="V733" s="13">
        <v>13</v>
      </c>
      <c r="W733" s="13">
        <v>26</v>
      </c>
      <c r="X733" s="14">
        <v>17</v>
      </c>
      <c r="Y733" s="13">
        <v>39</v>
      </c>
      <c r="Z733" s="13">
        <v>15</v>
      </c>
      <c r="AA733" s="1">
        <v>189</v>
      </c>
      <c r="AB733" s="14">
        <v>77</v>
      </c>
      <c r="AC733" s="14">
        <v>68</v>
      </c>
      <c r="AD733" s="15">
        <f t="shared" si="254"/>
        <v>6.8783068783068779E-2</v>
      </c>
      <c r="AE733" s="15">
        <f t="shared" si="255"/>
        <v>3.8922155688622756E-2</v>
      </c>
      <c r="AF733" s="16">
        <v>1268.5833333333001</v>
      </c>
      <c r="AG733" s="17">
        <f t="shared" si="256"/>
        <v>15.661522633744445</v>
      </c>
      <c r="AH733" s="29">
        <v>1717</v>
      </c>
      <c r="AI733" s="17">
        <f t="shared" si="257"/>
        <v>21.197530864197532</v>
      </c>
      <c r="AJ733" s="19">
        <f t="shared" si="258"/>
        <v>0.73883711900599891</v>
      </c>
      <c r="AK733" s="20">
        <f>'Even Strength'!AA733+'Power Play'!R733+'Penalty Kill'!L733</f>
        <v>159.86046511627904</v>
      </c>
      <c r="AL733" s="19">
        <f t="shared" si="259"/>
        <v>7.5608969903254248</v>
      </c>
      <c r="AM733" s="15">
        <f>IF(('Even Strength'!BR733+'Power Play'!AK733+'Penalty Kill'!AG733)&gt;0,V733/('Even Strength'!BR733+'Power Play'!AK733+'Penalty Kill'!AG733),0)</f>
        <v>0.25490196078431371</v>
      </c>
      <c r="AN733" s="15">
        <f>IF(('Even Strength'!BR733+'Power Play'!AK733+'Penalty Kill'!AG733)&gt;0,W733/('Even Strength'!BR733+'Power Play'!AK733+'Penalty Kill'!AG733),0)</f>
        <v>0.50980392156862742</v>
      </c>
      <c r="AO733" s="15">
        <f t="shared" si="260"/>
        <v>0.76470588235294112</v>
      </c>
      <c r="AP733" s="13">
        <v>23</v>
      </c>
      <c r="AQ733" s="13">
        <v>27</v>
      </c>
      <c r="AR733" s="21">
        <f t="shared" si="261"/>
        <v>0.46</v>
      </c>
      <c r="AS733" s="22">
        <v>0.9</v>
      </c>
      <c r="AT733" s="1"/>
      <c r="AU733" s="1"/>
      <c r="AV733">
        <v>98</v>
      </c>
      <c r="AW733" s="13">
        <v>42</v>
      </c>
      <c r="AX733" s="13">
        <v>37</v>
      </c>
      <c r="AY733" s="13">
        <v>77</v>
      </c>
      <c r="AZ733" s="13">
        <v>19</v>
      </c>
      <c r="BA733" s="13">
        <v>41</v>
      </c>
      <c r="BB733" s="16">
        <f t="shared" si="262"/>
        <v>4.6350916376536722</v>
      </c>
      <c r="BC733" s="17">
        <f t="shared" si="263"/>
        <v>1.9864678447087167</v>
      </c>
      <c r="BD733" s="17">
        <f t="shared" si="264"/>
        <v>1.7499835774814885</v>
      </c>
      <c r="BE733" s="17">
        <f t="shared" si="265"/>
        <v>3.6418577152993139</v>
      </c>
      <c r="BF733" s="17">
        <f t="shared" si="266"/>
        <v>0.89864021546346695</v>
      </c>
      <c r="BG733" s="17">
        <f t="shared" si="267"/>
        <v>1.9391709912632711</v>
      </c>
      <c r="BH733" s="13">
        <v>24</v>
      </c>
      <c r="BI733" s="13">
        <v>11</v>
      </c>
      <c r="BJ733" s="13">
        <v>0</v>
      </c>
      <c r="BK733" s="13">
        <v>0</v>
      </c>
      <c r="BL733" s="13">
        <v>0</v>
      </c>
      <c r="BM733" s="13">
        <v>0</v>
      </c>
      <c r="BN733" s="13">
        <f t="shared" si="268"/>
        <v>103</v>
      </c>
      <c r="BO733" s="16">
        <v>0.193</v>
      </c>
      <c r="BP733" s="13">
        <v>13</v>
      </c>
      <c r="BQ733" s="13">
        <v>9</v>
      </c>
      <c r="BR733" s="23">
        <f t="shared" si="269"/>
        <v>0.69230769230769229</v>
      </c>
      <c r="BS733" s="13">
        <v>2</v>
      </c>
      <c r="BT733" s="13">
        <v>1</v>
      </c>
      <c r="BU733" s="13">
        <v>23</v>
      </c>
      <c r="BV733" s="13">
        <v>0</v>
      </c>
      <c r="BW733" s="13">
        <v>0</v>
      </c>
      <c r="BX733" s="13">
        <v>2</v>
      </c>
      <c r="BY733" s="13">
        <v>0</v>
      </c>
      <c r="BZ733" s="13">
        <v>0</v>
      </c>
      <c r="CA733" s="13">
        <v>0</v>
      </c>
      <c r="CB733" s="23">
        <f t="shared" si="270"/>
        <v>0</v>
      </c>
      <c r="CC733" s="16">
        <v>2.4</v>
      </c>
      <c r="CD733" s="16">
        <v>1.9</v>
      </c>
      <c r="CE733" s="16">
        <v>4.2</v>
      </c>
      <c r="CF733" s="24">
        <f t="shared" si="271"/>
        <v>5.1851851851851857E-2</v>
      </c>
      <c r="CG733" s="24">
        <f t="shared" si="272"/>
        <v>0.19864678447087167</v>
      </c>
      <c r="CH733" s="25">
        <v>8</v>
      </c>
      <c r="CI733" s="16">
        <v>23.8</v>
      </c>
      <c r="CJ733" s="16">
        <v>25.5</v>
      </c>
      <c r="CK733" s="16">
        <v>11</v>
      </c>
      <c r="CL733" s="16">
        <v>5.4</v>
      </c>
      <c r="CM733" s="16">
        <v>4.0999999999999996</v>
      </c>
      <c r="CN733" s="16">
        <v>4.5</v>
      </c>
      <c r="CO733" s="16">
        <v>14</v>
      </c>
      <c r="CP733" s="26">
        <f t="shared" si="273"/>
        <v>0.1728395061728395</v>
      </c>
      <c r="CQ733" s="26">
        <f t="shared" si="274"/>
        <v>0.66215594823623891</v>
      </c>
      <c r="CR733" s="13">
        <v>4</v>
      </c>
      <c r="CS733" s="13">
        <v>3</v>
      </c>
      <c r="CT733" s="13">
        <v>1</v>
      </c>
      <c r="CU733" s="13">
        <v>0.02</v>
      </c>
      <c r="CV733" s="13">
        <v>-0.82</v>
      </c>
      <c r="CW733" s="13">
        <v>1.56</v>
      </c>
      <c r="CX733" s="13">
        <v>1.21</v>
      </c>
      <c r="CY733" s="13">
        <v>1.24</v>
      </c>
      <c r="CZ733" s="13">
        <v>-1.81</v>
      </c>
      <c r="DA733" s="13">
        <v>1.4</v>
      </c>
      <c r="DB733" s="27">
        <v>10.26</v>
      </c>
      <c r="DC733" s="27">
        <v>-2.4500000000000002</v>
      </c>
      <c r="DD733" s="27">
        <v>12.71</v>
      </c>
      <c r="DE733" s="27">
        <v>0.74</v>
      </c>
      <c r="DF733" s="27">
        <v>1.22</v>
      </c>
      <c r="DG733" s="27">
        <v>-1.43</v>
      </c>
      <c r="DH733" s="27">
        <v>2.66</v>
      </c>
      <c r="DI733" s="27">
        <v>0.16</v>
      </c>
      <c r="DJ733" s="1">
        <v>186</v>
      </c>
      <c r="DK733" s="28">
        <v>1</v>
      </c>
      <c r="DL733" s="28" t="s">
        <v>340</v>
      </c>
      <c r="DM733" s="1">
        <v>0.85099999999999998</v>
      </c>
      <c r="DN733" s="1">
        <v>0.01</v>
      </c>
      <c r="DO733" s="1">
        <v>0</v>
      </c>
      <c r="DP733" s="16">
        <f t="shared" si="275"/>
        <v>13.359574468085107</v>
      </c>
    </row>
    <row r="734" spans="1:120" x14ac:dyDescent="0.2">
      <c r="A734" s="13">
        <v>22</v>
      </c>
      <c r="B734" s="13" t="s">
        <v>220</v>
      </c>
      <c r="C734" s="13" t="s">
        <v>2519</v>
      </c>
      <c r="D734" s="13" t="s">
        <v>495</v>
      </c>
      <c r="E734" s="13" t="s">
        <v>141</v>
      </c>
      <c r="F734" s="1" t="s">
        <v>142</v>
      </c>
      <c r="G734" s="13">
        <v>72</v>
      </c>
      <c r="H734" s="13">
        <v>202</v>
      </c>
      <c r="I734" s="13" t="s">
        <v>125</v>
      </c>
      <c r="J734" s="1"/>
      <c r="K734" s="1"/>
      <c r="L734" s="1"/>
      <c r="M734" s="1"/>
      <c r="N734" s="1">
        <v>26</v>
      </c>
      <c r="O734" s="13" t="s">
        <v>449</v>
      </c>
      <c r="P734" s="13" t="s">
        <v>2520</v>
      </c>
      <c r="Q734" s="1" t="str">
        <f t="shared" si="253"/>
        <v>TOR</v>
      </c>
      <c r="R734" s="13" t="s">
        <v>2521</v>
      </c>
      <c r="S734" s="1">
        <v>42</v>
      </c>
      <c r="T734" s="13" t="s">
        <v>146</v>
      </c>
      <c r="U734" s="13">
        <v>63</v>
      </c>
      <c r="V734" s="13">
        <v>1</v>
      </c>
      <c r="W734" s="13">
        <v>3</v>
      </c>
      <c r="X734" s="14">
        <v>3</v>
      </c>
      <c r="Y734" s="13">
        <v>4</v>
      </c>
      <c r="Z734" s="13">
        <v>-5</v>
      </c>
      <c r="AA734" s="1">
        <v>43</v>
      </c>
      <c r="AB734" s="14">
        <v>19</v>
      </c>
      <c r="AC734" s="14">
        <v>16</v>
      </c>
      <c r="AD734" s="15">
        <f t="shared" si="254"/>
        <v>2.3255813953488372E-2</v>
      </c>
      <c r="AE734" s="15">
        <f t="shared" si="255"/>
        <v>1.282051282051282E-2</v>
      </c>
      <c r="AF734" s="16">
        <v>528.11666666669998</v>
      </c>
      <c r="AG734" s="17">
        <f t="shared" si="256"/>
        <v>8.3828042328047623</v>
      </c>
      <c r="AH734" s="29">
        <v>754</v>
      </c>
      <c r="AI734" s="17">
        <f t="shared" si="257"/>
        <v>11.968253968253968</v>
      </c>
      <c r="AJ734" s="19">
        <f t="shared" si="258"/>
        <v>0.7004199823165782</v>
      </c>
      <c r="AK734" s="20">
        <f>'Even Strength'!AA734+'Power Play'!R734+'Penalty Kill'!L734</f>
        <v>73.714285714285708</v>
      </c>
      <c r="AL734" s="19">
        <f t="shared" si="259"/>
        <v>8.3747728901887779</v>
      </c>
      <c r="AM734" s="15">
        <f>IF(('Even Strength'!BR734+'Power Play'!AK734+'Penalty Kill'!AG734)&gt;0,V734/('Even Strength'!BR734+'Power Play'!AK734+'Penalty Kill'!AG734),0)</f>
        <v>0.14285714285714285</v>
      </c>
      <c r="AN734" s="15">
        <f>IF(('Even Strength'!BR734+'Power Play'!AK734+'Penalty Kill'!AG734)&gt;0,W734/('Even Strength'!BR734+'Power Play'!AK734+'Penalty Kill'!AG734),0)</f>
        <v>0.42857142857142855</v>
      </c>
      <c r="AO734" s="15">
        <f t="shared" si="260"/>
        <v>0.5714285714285714</v>
      </c>
      <c r="AP734" s="13">
        <v>46</v>
      </c>
      <c r="AQ734" s="13">
        <v>47</v>
      </c>
      <c r="AR734" s="21">
        <f t="shared" si="261"/>
        <v>0.4946236559139785</v>
      </c>
      <c r="AS734" s="22">
        <v>2.4</v>
      </c>
      <c r="AT734" s="1"/>
      <c r="AU734" s="1"/>
      <c r="AV734">
        <v>83</v>
      </c>
      <c r="AW734" s="13">
        <v>173</v>
      </c>
      <c r="AX734" s="13">
        <v>27</v>
      </c>
      <c r="AY734" s="13">
        <v>19</v>
      </c>
      <c r="AZ734" s="13">
        <v>6</v>
      </c>
      <c r="BA734" s="13">
        <v>15</v>
      </c>
      <c r="BB734" s="16">
        <f t="shared" si="262"/>
        <v>9.4297345914722488</v>
      </c>
      <c r="BC734" s="17">
        <f t="shared" si="263"/>
        <v>19.654748003912037</v>
      </c>
      <c r="BD734" s="17">
        <f t="shared" si="264"/>
        <v>3.067504023731936</v>
      </c>
      <c r="BE734" s="17">
        <f t="shared" si="265"/>
        <v>2.1586139426261775</v>
      </c>
      <c r="BF734" s="17">
        <f t="shared" si="266"/>
        <v>0.68166756082931912</v>
      </c>
      <c r="BG734" s="17">
        <f t="shared" si="267"/>
        <v>1.704168902073298</v>
      </c>
      <c r="BH734" s="13">
        <v>84</v>
      </c>
      <c r="BI734" s="13">
        <v>6</v>
      </c>
      <c r="BJ734" s="13">
        <v>10</v>
      </c>
      <c r="BK734" s="13">
        <v>1</v>
      </c>
      <c r="BL734" s="13">
        <v>1</v>
      </c>
      <c r="BM734" s="13">
        <v>0</v>
      </c>
      <c r="BN734" s="13">
        <f t="shared" si="268"/>
        <v>294</v>
      </c>
      <c r="BO734" s="16">
        <v>4.2190000000000003</v>
      </c>
      <c r="BP734" s="1"/>
      <c r="BQ734" s="1"/>
      <c r="BR734" s="23" t="str">
        <f t="shared" si="269"/>
        <v xml:space="preserve"> </v>
      </c>
      <c r="BS734" s="1"/>
      <c r="BT734" s="13">
        <v>0</v>
      </c>
      <c r="BU734" s="13">
        <v>17</v>
      </c>
      <c r="BV734" s="13">
        <v>0</v>
      </c>
      <c r="BW734" s="13">
        <v>0</v>
      </c>
      <c r="BX734" s="13">
        <v>0</v>
      </c>
      <c r="BY734" s="13">
        <v>0</v>
      </c>
      <c r="BZ734" s="13">
        <v>0</v>
      </c>
      <c r="CA734" s="13">
        <v>0</v>
      </c>
      <c r="CB734" s="23">
        <f t="shared" si="270"/>
        <v>0</v>
      </c>
      <c r="CC734" s="16">
        <v>-0.9</v>
      </c>
      <c r="CD734" s="16">
        <v>0.4</v>
      </c>
      <c r="CE734" s="16">
        <v>-0.5</v>
      </c>
      <c r="CF734" s="24">
        <f t="shared" si="271"/>
        <v>-7.9365079365079361E-3</v>
      </c>
      <c r="CG734" s="24">
        <f t="shared" si="272"/>
        <v>-5.6805630069109936E-2</v>
      </c>
      <c r="CH734" s="25">
        <v>4</v>
      </c>
      <c r="CI734" s="16">
        <v>7.6</v>
      </c>
      <c r="CJ734" s="16">
        <v>8.6999999999999993</v>
      </c>
      <c r="CK734" s="16">
        <v>-5.2</v>
      </c>
      <c r="CL734" s="16">
        <v>-1.9</v>
      </c>
      <c r="CM734" s="16">
        <v>0.8</v>
      </c>
      <c r="CN734" s="16">
        <v>0</v>
      </c>
      <c r="CO734" s="16">
        <v>-1.1000000000000001</v>
      </c>
      <c r="CP734" s="26">
        <f t="shared" si="273"/>
        <v>-1.7460317460317461E-2</v>
      </c>
      <c r="CQ734" s="26">
        <f t="shared" si="274"/>
        <v>-0.12497238615204186</v>
      </c>
      <c r="CR734" s="13">
        <v>0</v>
      </c>
      <c r="CS734" s="13">
        <v>0</v>
      </c>
      <c r="CT734" s="13">
        <v>2</v>
      </c>
      <c r="CU734" s="13">
        <v>-0.03</v>
      </c>
      <c r="CV734" s="13">
        <v>0.48</v>
      </c>
      <c r="CW734" s="13">
        <v>0.54</v>
      </c>
      <c r="CX734" s="13">
        <v>-1.56</v>
      </c>
      <c r="CY734" s="13">
        <v>2.39</v>
      </c>
      <c r="CZ734" s="13">
        <v>-1.82</v>
      </c>
      <c r="DA734" s="13">
        <v>0</v>
      </c>
      <c r="DB734" s="27">
        <v>-29.5</v>
      </c>
      <c r="DC734" s="27">
        <v>-11.59</v>
      </c>
      <c r="DD734" s="27">
        <v>-17.91</v>
      </c>
      <c r="DE734" s="27">
        <v>2.89</v>
      </c>
      <c r="DF734" s="27">
        <v>-36.18</v>
      </c>
      <c r="DG734" s="27">
        <v>-6.89</v>
      </c>
      <c r="DH734" s="27">
        <v>-29.29</v>
      </c>
      <c r="DI734" s="27">
        <v>-2.19</v>
      </c>
      <c r="DJ734" s="1">
        <v>185</v>
      </c>
      <c r="DK734" s="28">
        <v>12</v>
      </c>
      <c r="DL734" s="28" t="s">
        <v>2522</v>
      </c>
      <c r="DM734" s="1">
        <v>0.54700000000000004</v>
      </c>
      <c r="DN734" s="1">
        <v>8.1000000000000003E-2</v>
      </c>
      <c r="DO734" s="1">
        <v>0</v>
      </c>
      <c r="DP734" s="16">
        <f t="shared" si="275"/>
        <v>-1.0999084877602379</v>
      </c>
    </row>
    <row r="735" spans="1:120" x14ac:dyDescent="0.2">
      <c r="A735" s="13">
        <v>17</v>
      </c>
      <c r="B735" s="13" t="s">
        <v>2523</v>
      </c>
      <c r="C735" s="13" t="s">
        <v>2524</v>
      </c>
      <c r="D735" s="13" t="s">
        <v>158</v>
      </c>
      <c r="E735" s="13" t="s">
        <v>141</v>
      </c>
      <c r="F735" s="1" t="s">
        <v>142</v>
      </c>
      <c r="G735" s="13">
        <v>74</v>
      </c>
      <c r="H735" s="13">
        <v>183</v>
      </c>
      <c r="I735" s="13" t="s">
        <v>150</v>
      </c>
      <c r="J735" s="13">
        <v>2007</v>
      </c>
      <c r="K735" s="13">
        <v>2</v>
      </c>
      <c r="L735" s="13">
        <v>61</v>
      </c>
      <c r="M735" s="1"/>
      <c r="N735" s="1">
        <v>26</v>
      </c>
      <c r="O735" s="13" t="s">
        <v>2525</v>
      </c>
      <c r="P735" s="13" t="s">
        <v>2526</v>
      </c>
      <c r="Q735" s="1" t="str">
        <f t="shared" si="253"/>
        <v>PHI</v>
      </c>
      <c r="R735" s="13" t="s">
        <v>167</v>
      </c>
      <c r="S735" s="1"/>
      <c r="T735" s="13" t="s">
        <v>154</v>
      </c>
      <c r="U735" s="13">
        <v>75</v>
      </c>
      <c r="V735" s="13">
        <v>28</v>
      </c>
      <c r="W735" s="13">
        <v>22</v>
      </c>
      <c r="X735" s="14">
        <v>11</v>
      </c>
      <c r="Y735" s="13">
        <v>50</v>
      </c>
      <c r="Z735" s="13">
        <v>-5</v>
      </c>
      <c r="AA735" s="1">
        <v>188</v>
      </c>
      <c r="AB735" s="14">
        <v>68</v>
      </c>
      <c r="AC735" s="14">
        <v>67</v>
      </c>
      <c r="AD735" s="15">
        <f t="shared" si="254"/>
        <v>0.14893617021276595</v>
      </c>
      <c r="AE735" s="15">
        <f t="shared" si="255"/>
        <v>8.6687306501547989E-2</v>
      </c>
      <c r="AF735" s="16">
        <v>1260.5833333333001</v>
      </c>
      <c r="AG735" s="17">
        <f t="shared" si="256"/>
        <v>16.807777777777336</v>
      </c>
      <c r="AH735" s="29">
        <v>1602</v>
      </c>
      <c r="AI735" s="17">
        <f t="shared" si="257"/>
        <v>21.36</v>
      </c>
      <c r="AJ735" s="19">
        <f t="shared" si="258"/>
        <v>0.78688098210568047</v>
      </c>
      <c r="AK735" s="20">
        <f>'Even Strength'!AA735+'Power Play'!R735+'Penalty Kill'!L735</f>
        <v>114.55952380952381</v>
      </c>
      <c r="AL735" s="19">
        <f t="shared" si="259"/>
        <v>5.4526910255079875</v>
      </c>
      <c r="AM735" s="15">
        <f>IF(('Even Strength'!BR735+'Power Play'!AK735+'Penalty Kill'!AG735)&gt;0,V735/('Even Strength'!BR735+'Power Play'!AK735+'Penalty Kill'!AG735),0)</f>
        <v>0.3783783783783784</v>
      </c>
      <c r="AN735" s="15">
        <f>IF(('Even Strength'!BR735+'Power Play'!AK735+'Penalty Kill'!AG735)&gt;0,W735/('Even Strength'!BR735+'Power Play'!AK735+'Penalty Kill'!AG735),0)</f>
        <v>0.29729729729729731</v>
      </c>
      <c r="AO735" s="15">
        <f t="shared" si="260"/>
        <v>0.67567567567567566</v>
      </c>
      <c r="AP735" s="13">
        <v>4</v>
      </c>
      <c r="AQ735" s="13">
        <v>1</v>
      </c>
      <c r="AR735" s="21">
        <f t="shared" si="261"/>
        <v>0.8</v>
      </c>
      <c r="AS735" s="22">
        <v>0.1</v>
      </c>
      <c r="AT735" s="1"/>
      <c r="AU735" s="1"/>
      <c r="AV735">
        <v>132</v>
      </c>
      <c r="AW735" s="13">
        <v>168</v>
      </c>
      <c r="AX735" s="13">
        <v>36</v>
      </c>
      <c r="AY735" s="13">
        <v>68</v>
      </c>
      <c r="AZ735" s="13">
        <v>29</v>
      </c>
      <c r="BA735" s="13">
        <v>33</v>
      </c>
      <c r="BB735" s="16">
        <f t="shared" si="262"/>
        <v>6.2828055794276789</v>
      </c>
      <c r="BC735" s="17">
        <f t="shared" si="263"/>
        <v>7.9962980101806833</v>
      </c>
      <c r="BD735" s="17">
        <f t="shared" si="264"/>
        <v>1.7134924307530035</v>
      </c>
      <c r="BE735" s="17">
        <f t="shared" si="265"/>
        <v>3.2365968136445624</v>
      </c>
      <c r="BF735" s="17">
        <f t="shared" si="266"/>
        <v>1.3803133469954749</v>
      </c>
      <c r="BG735" s="17">
        <f t="shared" si="267"/>
        <v>1.5707013948569197</v>
      </c>
      <c r="BH735" s="13">
        <v>66</v>
      </c>
      <c r="BI735" s="13">
        <v>18</v>
      </c>
      <c r="BJ735" s="13">
        <v>4</v>
      </c>
      <c r="BK735" s="13">
        <v>1</v>
      </c>
      <c r="BL735" s="13">
        <v>0</v>
      </c>
      <c r="BM735" s="13">
        <v>0</v>
      </c>
      <c r="BN735" s="13">
        <f t="shared" si="268"/>
        <v>274</v>
      </c>
      <c r="BO735" s="16">
        <v>1.81</v>
      </c>
      <c r="BP735" s="13">
        <v>7</v>
      </c>
      <c r="BQ735" s="13">
        <v>4</v>
      </c>
      <c r="BR735" s="23">
        <f t="shared" si="269"/>
        <v>0.5714285714285714</v>
      </c>
      <c r="BS735" s="13">
        <v>2</v>
      </c>
      <c r="BT735" s="13">
        <v>5</v>
      </c>
      <c r="BU735" s="13">
        <v>24</v>
      </c>
      <c r="BV735" s="13">
        <v>0</v>
      </c>
      <c r="BW735" s="13">
        <v>0</v>
      </c>
      <c r="BX735" s="13">
        <v>6</v>
      </c>
      <c r="BY735" s="13">
        <v>1</v>
      </c>
      <c r="BZ735" s="13">
        <v>0</v>
      </c>
      <c r="CA735" s="13">
        <v>0</v>
      </c>
      <c r="CB735" s="23">
        <f t="shared" si="270"/>
        <v>0</v>
      </c>
      <c r="CC735" s="16">
        <v>5.0999999999999996</v>
      </c>
      <c r="CD735" s="16">
        <v>1.2</v>
      </c>
      <c r="CE735" s="16">
        <v>6.3</v>
      </c>
      <c r="CF735" s="24">
        <f t="shared" si="271"/>
        <v>8.3999999999999991E-2</v>
      </c>
      <c r="CG735" s="24">
        <f t="shared" si="272"/>
        <v>0.29986117538177559</v>
      </c>
      <c r="CH735" s="25">
        <v>8</v>
      </c>
      <c r="CI735" s="16">
        <v>33.799999999999997</v>
      </c>
      <c r="CJ735" s="16">
        <v>23.7</v>
      </c>
      <c r="CK735" s="16">
        <v>0.8</v>
      </c>
      <c r="CL735" s="16">
        <v>6.7</v>
      </c>
      <c r="CM735" s="16">
        <v>1.4</v>
      </c>
      <c r="CN735" s="16">
        <v>1.7000000000000002</v>
      </c>
      <c r="CO735" s="16">
        <v>9.8000000000000007</v>
      </c>
      <c r="CP735" s="26">
        <f t="shared" si="273"/>
        <v>0.13066666666666668</v>
      </c>
      <c r="CQ735" s="26">
        <f t="shared" si="274"/>
        <v>0.46645071726053988</v>
      </c>
      <c r="CR735" s="13">
        <v>5</v>
      </c>
      <c r="CS735" s="13">
        <v>5</v>
      </c>
      <c r="CT735" s="13">
        <v>4</v>
      </c>
      <c r="CU735" s="13">
        <v>0.03</v>
      </c>
      <c r="CV735" s="13">
        <v>-7.0000000000000007E-2</v>
      </c>
      <c r="CW735" s="13">
        <v>0.85</v>
      </c>
      <c r="CX735" s="13">
        <v>8.39</v>
      </c>
      <c r="CY735" s="13">
        <v>1.51</v>
      </c>
      <c r="CZ735" s="13">
        <v>5.18</v>
      </c>
      <c r="DA735" s="13">
        <v>15.89</v>
      </c>
      <c r="DB735" s="27">
        <v>6.14</v>
      </c>
      <c r="DC735" s="27">
        <v>-20.92</v>
      </c>
      <c r="DD735" s="27">
        <v>27.06</v>
      </c>
      <c r="DE735" s="27">
        <v>1.71</v>
      </c>
      <c r="DF735" s="27">
        <v>13.22</v>
      </c>
      <c r="DG735" s="27">
        <v>-19.29</v>
      </c>
      <c r="DH735" s="27">
        <v>32.51</v>
      </c>
      <c r="DI735" s="27">
        <v>2.06</v>
      </c>
      <c r="DJ735" s="1">
        <v>186</v>
      </c>
      <c r="DK735" s="28">
        <v>7</v>
      </c>
      <c r="DL735" s="28" t="s">
        <v>1243</v>
      </c>
      <c r="DM735" s="1">
        <v>3.9750000000000001</v>
      </c>
      <c r="DN735" s="1">
        <v>0.33900000000000002</v>
      </c>
      <c r="DO735" s="1">
        <v>0</v>
      </c>
      <c r="DP735" s="16">
        <f t="shared" si="275"/>
        <v>2.5127659574468098</v>
      </c>
    </row>
    <row r="736" spans="1:120" x14ac:dyDescent="0.2">
      <c r="A736" s="13">
        <v>34</v>
      </c>
      <c r="B736" s="13" t="s">
        <v>2527</v>
      </c>
      <c r="C736" s="13" t="s">
        <v>2528</v>
      </c>
      <c r="D736" s="13" t="s">
        <v>613</v>
      </c>
      <c r="E736" s="13" t="s">
        <v>123</v>
      </c>
      <c r="F736" s="1" t="s">
        <v>124</v>
      </c>
      <c r="G736" s="13">
        <v>71</v>
      </c>
      <c r="H736" s="13">
        <v>195</v>
      </c>
      <c r="I736" s="13" t="s">
        <v>150</v>
      </c>
      <c r="J736" s="1"/>
      <c r="K736" s="1"/>
      <c r="L736" s="1"/>
      <c r="M736" s="1"/>
      <c r="N736" s="1">
        <v>27</v>
      </c>
      <c r="O736" s="13" t="s">
        <v>217</v>
      </c>
      <c r="P736" s="13" t="s">
        <v>2529</v>
      </c>
      <c r="Q736" s="1" t="str">
        <f t="shared" si="253"/>
        <v>NJD</v>
      </c>
      <c r="R736" s="13" t="s">
        <v>398</v>
      </c>
      <c r="S736" s="1"/>
      <c r="T736" s="13" t="s">
        <v>154</v>
      </c>
      <c r="U736" s="13">
        <v>10</v>
      </c>
      <c r="V736" s="13">
        <v>0</v>
      </c>
      <c r="W736" s="13">
        <v>1</v>
      </c>
      <c r="X736" s="14">
        <v>1</v>
      </c>
      <c r="Y736" s="13">
        <v>1</v>
      </c>
      <c r="Z736" s="13">
        <v>-2</v>
      </c>
      <c r="AA736" s="1">
        <v>13</v>
      </c>
      <c r="AB736" s="14">
        <v>3</v>
      </c>
      <c r="AC736" s="14">
        <v>3</v>
      </c>
      <c r="AD736" s="15">
        <f t="shared" si="254"/>
        <v>0</v>
      </c>
      <c r="AE736" s="15">
        <f t="shared" si="255"/>
        <v>0</v>
      </c>
      <c r="AF736" s="16">
        <v>122.1166666667</v>
      </c>
      <c r="AG736" s="17">
        <f t="shared" si="256"/>
        <v>12.21166666667</v>
      </c>
      <c r="AH736" s="29">
        <v>179</v>
      </c>
      <c r="AI736" s="17">
        <f t="shared" si="257"/>
        <v>17.899999999999999</v>
      </c>
      <c r="AJ736" s="19">
        <f t="shared" si="258"/>
        <v>0.6822160148977654</v>
      </c>
      <c r="AK736" s="20">
        <f>'Even Strength'!AA736+'Power Play'!R736+'Penalty Kill'!L736</f>
        <v>36</v>
      </c>
      <c r="AL736" s="19">
        <f t="shared" si="259"/>
        <v>17.688003275551335</v>
      </c>
      <c r="AM736" s="15">
        <f>IF(('Even Strength'!BR736+'Power Play'!AK736+'Penalty Kill'!AG736)&gt;0,V736/('Even Strength'!BR736+'Power Play'!AK736+'Penalty Kill'!AG736),0)</f>
        <v>0</v>
      </c>
      <c r="AN736" s="15">
        <f>IF(('Even Strength'!BR736+'Power Play'!AK736+'Penalty Kill'!AG736)&gt;0,W736/('Even Strength'!BR736+'Power Play'!AK736+'Penalty Kill'!AG736),0)</f>
        <v>1</v>
      </c>
      <c r="AO736" s="15">
        <f t="shared" si="260"/>
        <v>1</v>
      </c>
      <c r="AP736" s="13">
        <v>0</v>
      </c>
      <c r="AQ736" s="13">
        <v>0</v>
      </c>
      <c r="AR736" s="21">
        <f t="shared" si="261"/>
        <v>0</v>
      </c>
      <c r="AS736" s="22">
        <v>0</v>
      </c>
      <c r="AT736" s="1"/>
      <c r="AU736" s="1"/>
      <c r="AV736">
        <v>11</v>
      </c>
      <c r="AW736" s="13">
        <v>12</v>
      </c>
      <c r="AX736" s="13">
        <v>2</v>
      </c>
      <c r="AY736" s="13">
        <v>3</v>
      </c>
      <c r="AZ736" s="13">
        <v>0</v>
      </c>
      <c r="BA736" s="13">
        <v>2</v>
      </c>
      <c r="BB736" s="16">
        <f t="shared" si="262"/>
        <v>5.4046676675295746</v>
      </c>
      <c r="BC736" s="17">
        <f t="shared" si="263"/>
        <v>5.8960010918504446</v>
      </c>
      <c r="BD736" s="17">
        <f t="shared" si="264"/>
        <v>0.9826668486417407</v>
      </c>
      <c r="BE736" s="17">
        <f t="shared" si="265"/>
        <v>1.4740002729626112</v>
      </c>
      <c r="BF736" s="17">
        <f t="shared" si="266"/>
        <v>0</v>
      </c>
      <c r="BG736" s="17">
        <f t="shared" si="267"/>
        <v>0.9826668486417407</v>
      </c>
      <c r="BH736" s="13">
        <v>2</v>
      </c>
      <c r="BI736" s="13">
        <v>1</v>
      </c>
      <c r="BJ736" s="13">
        <v>0</v>
      </c>
      <c r="BK736" s="13">
        <v>0</v>
      </c>
      <c r="BL736" s="13">
        <v>0</v>
      </c>
      <c r="BM736" s="13">
        <v>0</v>
      </c>
      <c r="BN736" s="13">
        <f t="shared" si="268"/>
        <v>16</v>
      </c>
      <c r="BO736" s="16">
        <v>-1.1719999999999999</v>
      </c>
      <c r="BP736" s="1"/>
      <c r="BQ736" s="1"/>
      <c r="BR736" s="23" t="str">
        <f t="shared" si="269"/>
        <v xml:space="preserve"> </v>
      </c>
      <c r="BS736" s="1"/>
      <c r="BT736" s="13">
        <v>0</v>
      </c>
      <c r="BU736" s="13">
        <v>1</v>
      </c>
      <c r="BV736" s="13">
        <v>0</v>
      </c>
      <c r="BW736" s="13">
        <v>0</v>
      </c>
      <c r="BX736" s="13">
        <v>0</v>
      </c>
      <c r="BY736" s="13">
        <v>0</v>
      </c>
      <c r="BZ736" s="13">
        <v>0</v>
      </c>
      <c r="CA736" s="13">
        <v>0</v>
      </c>
      <c r="CB736" s="23">
        <f t="shared" si="270"/>
        <v>0</v>
      </c>
      <c r="CC736" s="16">
        <v>-0.2</v>
      </c>
      <c r="CD736" s="16">
        <v>0.1</v>
      </c>
      <c r="CE736" s="16">
        <v>-0.2</v>
      </c>
      <c r="CF736" s="24">
        <f t="shared" si="271"/>
        <v>-0.02</v>
      </c>
      <c r="CG736" s="24">
        <f t="shared" si="272"/>
        <v>-9.8266684864174086E-2</v>
      </c>
      <c r="CH736" s="25">
        <v>3</v>
      </c>
      <c r="CI736" s="16">
        <v>1.6</v>
      </c>
      <c r="CJ736" s="16">
        <v>1.5</v>
      </c>
      <c r="CK736" s="16">
        <v>-1.8</v>
      </c>
      <c r="CL736" s="16">
        <v>-0.4</v>
      </c>
      <c r="CM736" s="16">
        <v>0</v>
      </c>
      <c r="CN736" s="16">
        <v>0</v>
      </c>
      <c r="CO736" s="16">
        <v>-0.4</v>
      </c>
      <c r="CP736" s="26">
        <f t="shared" si="273"/>
        <v>-0.04</v>
      </c>
      <c r="CQ736" s="26">
        <f t="shared" si="274"/>
        <v>-0.19653336972834817</v>
      </c>
      <c r="CR736" s="13">
        <v>0</v>
      </c>
      <c r="CS736" s="13">
        <v>0</v>
      </c>
      <c r="CT736" s="13">
        <v>0</v>
      </c>
      <c r="CU736" s="13">
        <v>0</v>
      </c>
      <c r="CV736" s="13">
        <v>-0.34</v>
      </c>
      <c r="CW736" s="13">
        <v>0.21</v>
      </c>
      <c r="CX736" s="13">
        <v>-0.7</v>
      </c>
      <c r="CY736" s="13">
        <v>0.47</v>
      </c>
      <c r="CZ736" s="13">
        <v>-0.75</v>
      </c>
      <c r="DA736" s="13">
        <v>-1.1100000000000001</v>
      </c>
      <c r="DB736" s="27">
        <v>3.49</v>
      </c>
      <c r="DC736" s="27">
        <v>-6.64</v>
      </c>
      <c r="DD736" s="27">
        <v>10.130000000000001</v>
      </c>
      <c r="DE736" s="27">
        <v>5.51</v>
      </c>
      <c r="DF736" s="27">
        <v>-1.27</v>
      </c>
      <c r="DG736" s="27">
        <v>-4.68</v>
      </c>
      <c r="DH736" s="27">
        <v>3.42</v>
      </c>
      <c r="DI736" s="27">
        <v>1.86</v>
      </c>
      <c r="DJ736" s="1">
        <v>18</v>
      </c>
      <c r="DK736" s="1"/>
      <c r="DL736" s="1"/>
      <c r="DM736" s="1">
        <v>5.3999999999999999E-2</v>
      </c>
      <c r="DN736" s="1">
        <v>0</v>
      </c>
      <c r="DO736" s="1">
        <v>0</v>
      </c>
      <c r="DP736" s="16">
        <f t="shared" si="275"/>
        <v>-0.40164722031571726</v>
      </c>
    </row>
    <row r="737" spans="1:120" x14ac:dyDescent="0.2">
      <c r="A737" s="13">
        <v>10</v>
      </c>
      <c r="B737" s="13" t="s">
        <v>2530</v>
      </c>
      <c r="C737" s="13" t="s">
        <v>612</v>
      </c>
      <c r="D737" s="13" t="s">
        <v>613</v>
      </c>
      <c r="E737" s="13" t="s">
        <v>123</v>
      </c>
      <c r="F737" s="1" t="s">
        <v>124</v>
      </c>
      <c r="G737" s="13">
        <v>73</v>
      </c>
      <c r="H737" s="13">
        <v>216</v>
      </c>
      <c r="I737" s="13" t="s">
        <v>150</v>
      </c>
      <c r="J737" s="13">
        <v>2005</v>
      </c>
      <c r="K737" s="13">
        <v>1</v>
      </c>
      <c r="L737" s="13">
        <v>7</v>
      </c>
      <c r="M737" s="1"/>
      <c r="N737" s="1">
        <v>27</v>
      </c>
      <c r="O737" s="13" t="s">
        <v>1467</v>
      </c>
      <c r="P737" s="13" t="s">
        <v>2531</v>
      </c>
      <c r="Q737" s="1" t="str">
        <f t="shared" si="253"/>
        <v>CBJ</v>
      </c>
      <c r="R737" s="13" t="s">
        <v>145</v>
      </c>
      <c r="S737" s="1"/>
      <c r="T737" s="13" t="s">
        <v>154</v>
      </c>
      <c r="U737" s="13">
        <v>45</v>
      </c>
      <c r="V737" s="13">
        <v>6</v>
      </c>
      <c r="W737" s="13">
        <v>2</v>
      </c>
      <c r="X737" s="14">
        <v>2</v>
      </c>
      <c r="Y737" s="13">
        <v>8</v>
      </c>
      <c r="Z737" s="13">
        <v>-18</v>
      </c>
      <c r="AA737" s="1">
        <v>95</v>
      </c>
      <c r="AB737" s="14">
        <v>30</v>
      </c>
      <c r="AC737" s="14">
        <v>21</v>
      </c>
      <c r="AD737" s="15">
        <f t="shared" si="254"/>
        <v>6.3157894736842107E-2</v>
      </c>
      <c r="AE737" s="15">
        <f t="shared" si="255"/>
        <v>4.1095890410958902E-2</v>
      </c>
      <c r="AF737" s="16">
        <v>563.54999999999995</v>
      </c>
      <c r="AG737" s="17">
        <f t="shared" si="256"/>
        <v>12.523333333333332</v>
      </c>
      <c r="AH737" s="29">
        <v>783</v>
      </c>
      <c r="AI737" s="17">
        <f t="shared" si="257"/>
        <v>17.399999999999999</v>
      </c>
      <c r="AJ737" s="19">
        <f t="shared" si="258"/>
        <v>0.71973180076628351</v>
      </c>
      <c r="AK737" s="20">
        <f>'Even Strength'!AA737+'Power Play'!R737+'Penalty Kill'!L737</f>
        <v>42.181818181818187</v>
      </c>
      <c r="AL737" s="19">
        <f t="shared" si="259"/>
        <v>4.4910107193844224</v>
      </c>
      <c r="AM737" s="15">
        <f>IF(('Even Strength'!BR737+'Power Play'!AK737+'Penalty Kill'!AG737)&gt;0,V737/('Even Strength'!BR737+'Power Play'!AK737+'Penalty Kill'!AG737),0)</f>
        <v>0.54545454545454541</v>
      </c>
      <c r="AN737" s="15">
        <f>IF(('Even Strength'!BR737+'Power Play'!AK737+'Penalty Kill'!AG737)&gt;0,W737/('Even Strength'!BR737+'Power Play'!AK737+'Penalty Kill'!AG737),0)</f>
        <v>0.18181818181818182</v>
      </c>
      <c r="AO737" s="15">
        <f t="shared" si="260"/>
        <v>0.72727272727272729</v>
      </c>
      <c r="AP737" s="13">
        <v>3</v>
      </c>
      <c r="AQ737" s="13">
        <v>5</v>
      </c>
      <c r="AR737" s="21">
        <f t="shared" si="261"/>
        <v>0.375</v>
      </c>
      <c r="AS737" s="22">
        <v>0.2</v>
      </c>
      <c r="AT737" s="1"/>
      <c r="AU737" s="1"/>
      <c r="AV737">
        <v>53</v>
      </c>
      <c r="AW737" s="13">
        <v>96</v>
      </c>
      <c r="AX737" s="13">
        <v>15</v>
      </c>
      <c r="AY737" s="13">
        <v>30</v>
      </c>
      <c r="AZ737" s="13">
        <v>2</v>
      </c>
      <c r="BA737" s="13">
        <v>17</v>
      </c>
      <c r="BB737" s="16">
        <f t="shared" si="262"/>
        <v>5.6428001064679272</v>
      </c>
      <c r="BC737" s="17">
        <f t="shared" si="263"/>
        <v>10.220920947564547</v>
      </c>
      <c r="BD737" s="17">
        <f t="shared" si="264"/>
        <v>1.5970188980569604</v>
      </c>
      <c r="BE737" s="17">
        <f t="shared" si="265"/>
        <v>3.1940377961139208</v>
      </c>
      <c r="BF737" s="17">
        <f t="shared" si="266"/>
        <v>0.21293585307426138</v>
      </c>
      <c r="BG737" s="17">
        <f t="shared" si="267"/>
        <v>1.809954751131222</v>
      </c>
      <c r="BH737" s="13">
        <v>16</v>
      </c>
      <c r="BI737" s="13">
        <v>3</v>
      </c>
      <c r="BJ737" s="13">
        <v>2</v>
      </c>
      <c r="BK737" s="13">
        <v>0</v>
      </c>
      <c r="BL737" s="13">
        <v>0</v>
      </c>
      <c r="BM737" s="13">
        <v>0</v>
      </c>
      <c r="BN737" s="13">
        <f t="shared" si="268"/>
        <v>129</v>
      </c>
      <c r="BO737" s="16">
        <v>1.0329999999999999</v>
      </c>
      <c r="BP737" s="1"/>
      <c r="BQ737" s="1"/>
      <c r="BR737" s="23" t="str">
        <f t="shared" si="269"/>
        <v xml:space="preserve"> </v>
      </c>
      <c r="BS737" s="1"/>
      <c r="BT737" s="13">
        <v>5</v>
      </c>
      <c r="BU737" s="13">
        <v>10</v>
      </c>
      <c r="BV737" s="13">
        <v>0</v>
      </c>
      <c r="BW737" s="13">
        <v>0</v>
      </c>
      <c r="BX737" s="13">
        <v>0</v>
      </c>
      <c r="BY737" s="13">
        <v>0</v>
      </c>
      <c r="BZ737" s="13">
        <v>0</v>
      </c>
      <c r="CA737" s="13">
        <v>0</v>
      </c>
      <c r="CB737" s="23">
        <f t="shared" si="270"/>
        <v>0</v>
      </c>
      <c r="CC737" s="16">
        <v>0</v>
      </c>
      <c r="CD737" s="16">
        <v>-0.2</v>
      </c>
      <c r="CE737" s="16">
        <v>-0.2</v>
      </c>
      <c r="CF737" s="24">
        <f t="shared" si="271"/>
        <v>-4.4444444444444444E-3</v>
      </c>
      <c r="CG737" s="24">
        <f t="shared" si="272"/>
        <v>-2.129358530742614E-2</v>
      </c>
      <c r="CH737" s="25">
        <v>3</v>
      </c>
      <c r="CI737" s="16">
        <v>10.9</v>
      </c>
      <c r="CJ737" s="16">
        <v>10.4</v>
      </c>
      <c r="CK737" s="16">
        <v>-16.2</v>
      </c>
      <c r="CL737" s="16">
        <v>-1.2</v>
      </c>
      <c r="CM737" s="16">
        <v>-1</v>
      </c>
      <c r="CN737" s="16">
        <v>0</v>
      </c>
      <c r="CO737" s="16">
        <v>-2.2000000000000002</v>
      </c>
      <c r="CP737" s="26">
        <f t="shared" si="273"/>
        <v>-4.8888888888888891E-2</v>
      </c>
      <c r="CQ737" s="26">
        <f t="shared" si="274"/>
        <v>-0.23422943838168755</v>
      </c>
      <c r="CR737" s="13">
        <v>0</v>
      </c>
      <c r="CS737" s="13">
        <v>0</v>
      </c>
      <c r="CT737" s="13">
        <v>2</v>
      </c>
      <c r="CU737" s="13">
        <v>0</v>
      </c>
      <c r="CV737" s="13">
        <v>-0.13</v>
      </c>
      <c r="CW737" s="13">
        <v>1.19</v>
      </c>
      <c r="CX737" s="13">
        <v>0.74</v>
      </c>
      <c r="CY737" s="13">
        <v>-2.13</v>
      </c>
      <c r="CZ737" s="13">
        <v>-1.39</v>
      </c>
      <c r="DA737" s="13">
        <v>-1.72</v>
      </c>
      <c r="DB737" s="27">
        <v>9.83</v>
      </c>
      <c r="DC737" s="27">
        <v>33.450000000000003</v>
      </c>
      <c r="DD737" s="27">
        <v>-23.62</v>
      </c>
      <c r="DE737" s="27">
        <v>-2.58</v>
      </c>
      <c r="DF737" s="27">
        <v>14.08</v>
      </c>
      <c r="DG737" s="27">
        <v>25.48</v>
      </c>
      <c r="DH737" s="27">
        <v>-11.4</v>
      </c>
      <c r="DI737" s="27">
        <v>-1.25</v>
      </c>
      <c r="DJ737" s="1">
        <v>186</v>
      </c>
      <c r="DK737" s="28">
        <v>31</v>
      </c>
      <c r="DL737" s="28" t="s">
        <v>2439</v>
      </c>
      <c r="DM737" s="1">
        <v>0.75</v>
      </c>
      <c r="DN737" s="1">
        <v>3.6999999999999998E-2</v>
      </c>
      <c r="DO737" s="1">
        <v>0</v>
      </c>
      <c r="DP737" s="16">
        <f t="shared" si="275"/>
        <v>-2.6255319148936169</v>
      </c>
    </row>
    <row r="738" spans="1:120" x14ac:dyDescent="0.2">
      <c r="A738" s="13">
        <v>53</v>
      </c>
      <c r="B738" s="13" t="s">
        <v>2532</v>
      </c>
      <c r="C738" s="13" t="s">
        <v>427</v>
      </c>
      <c r="D738" s="13" t="s">
        <v>158</v>
      </c>
      <c r="E738" s="13" t="s">
        <v>141</v>
      </c>
      <c r="F738" s="1" t="s">
        <v>142</v>
      </c>
      <c r="G738" s="13">
        <v>71</v>
      </c>
      <c r="H738" s="13">
        <v>200</v>
      </c>
      <c r="I738" s="13" t="s">
        <v>125</v>
      </c>
      <c r="J738" s="13">
        <v>2010</v>
      </c>
      <c r="K738" s="13">
        <v>1</v>
      </c>
      <c r="L738" s="13">
        <v>7</v>
      </c>
      <c r="M738" s="1"/>
      <c r="N738" s="1">
        <v>22</v>
      </c>
      <c r="O738" s="13" t="s">
        <v>672</v>
      </c>
      <c r="P738" s="13" t="s">
        <v>2533</v>
      </c>
      <c r="Q738" s="1" t="str">
        <f t="shared" si="253"/>
        <v>CAR</v>
      </c>
      <c r="R738" s="13" t="s">
        <v>358</v>
      </c>
      <c r="S738" s="1"/>
      <c r="T738" s="13" t="s">
        <v>207</v>
      </c>
      <c r="U738" s="13">
        <v>77</v>
      </c>
      <c r="V738" s="13">
        <v>18</v>
      </c>
      <c r="W738" s="13">
        <v>13</v>
      </c>
      <c r="X738" s="14">
        <v>9</v>
      </c>
      <c r="Y738" s="13">
        <v>31</v>
      </c>
      <c r="Z738" s="13">
        <v>-24</v>
      </c>
      <c r="AA738" s="1">
        <v>235</v>
      </c>
      <c r="AB738" s="14">
        <v>101</v>
      </c>
      <c r="AC738" s="14">
        <v>117</v>
      </c>
      <c r="AD738" s="15">
        <f t="shared" si="254"/>
        <v>7.6595744680851063E-2</v>
      </c>
      <c r="AE738" s="15">
        <f t="shared" si="255"/>
        <v>3.9735099337748346E-2</v>
      </c>
      <c r="AF738" s="16">
        <v>1235.7</v>
      </c>
      <c r="AG738" s="17">
        <f t="shared" si="256"/>
        <v>16.048051948051949</v>
      </c>
      <c r="AH738" s="29">
        <v>1636</v>
      </c>
      <c r="AI738" s="17">
        <f t="shared" si="257"/>
        <v>21.246753246753247</v>
      </c>
      <c r="AJ738" s="19">
        <f t="shared" si="258"/>
        <v>0.755317848410758</v>
      </c>
      <c r="AK738" s="20">
        <f>'Even Strength'!AA738+'Power Play'!R738+'Penalty Kill'!L738</f>
        <v>161.14285714285714</v>
      </c>
      <c r="AL738" s="19">
        <f t="shared" si="259"/>
        <v>7.8243679117677658</v>
      </c>
      <c r="AM738" s="15">
        <f>IF(('Even Strength'!BR738+'Power Play'!AK738+'Penalty Kill'!AG738)&gt;0,V738/('Even Strength'!BR738+'Power Play'!AK738+'Penalty Kill'!AG738),0)</f>
        <v>0.40909090909090912</v>
      </c>
      <c r="AN738" s="15">
        <f>IF(('Even Strength'!BR738+'Power Play'!AK738+'Penalty Kill'!AG738)&gt;0,W738/('Even Strength'!BR738+'Power Play'!AK738+'Penalty Kill'!AG738),0)</f>
        <v>0.29545454545454547</v>
      </c>
      <c r="AO738" s="15">
        <f t="shared" si="260"/>
        <v>0.70454545454545459</v>
      </c>
      <c r="AP738" s="13">
        <v>21</v>
      </c>
      <c r="AQ738" s="13">
        <v>25</v>
      </c>
      <c r="AR738" s="21">
        <f t="shared" si="261"/>
        <v>0.45652173913043476</v>
      </c>
      <c r="AS738" s="22">
        <v>1</v>
      </c>
      <c r="AT738" s="1"/>
      <c r="AU738" s="1"/>
      <c r="AV738">
        <v>82</v>
      </c>
      <c r="AW738" s="13">
        <v>47</v>
      </c>
      <c r="AX738" s="13">
        <v>12</v>
      </c>
      <c r="AY738" s="13">
        <v>101</v>
      </c>
      <c r="AZ738" s="13">
        <v>42</v>
      </c>
      <c r="BA738" s="13">
        <v>62</v>
      </c>
      <c r="BB738" s="16">
        <f t="shared" si="262"/>
        <v>3.9815489196406895</v>
      </c>
      <c r="BC738" s="17">
        <f t="shared" si="263"/>
        <v>2.282107307598932</v>
      </c>
      <c r="BD738" s="17">
        <f t="shared" si="264"/>
        <v>0.58266569555717407</v>
      </c>
      <c r="BE738" s="17">
        <f t="shared" si="265"/>
        <v>4.9041029376062149</v>
      </c>
      <c r="BF738" s="17">
        <f t="shared" si="266"/>
        <v>2.0393299344501092</v>
      </c>
      <c r="BG738" s="17">
        <f t="shared" si="267"/>
        <v>3.0104394270453994</v>
      </c>
      <c r="BH738" s="13">
        <v>18</v>
      </c>
      <c r="BI738" s="13">
        <v>9</v>
      </c>
      <c r="BJ738" s="13">
        <v>0</v>
      </c>
      <c r="BK738" s="13">
        <v>0</v>
      </c>
      <c r="BL738" s="13">
        <v>0</v>
      </c>
      <c r="BM738" s="13">
        <v>0</v>
      </c>
      <c r="BN738" s="13">
        <f t="shared" si="268"/>
        <v>77</v>
      </c>
      <c r="BO738" s="16">
        <v>11.853999999999999</v>
      </c>
      <c r="BP738" s="13">
        <v>6</v>
      </c>
      <c r="BQ738" s="13">
        <v>0</v>
      </c>
      <c r="BR738" s="23">
        <f t="shared" si="269"/>
        <v>0</v>
      </c>
      <c r="BS738" s="13">
        <v>0</v>
      </c>
      <c r="BT738" s="13">
        <v>4</v>
      </c>
      <c r="BU738" s="13">
        <v>15</v>
      </c>
      <c r="BV738" s="13">
        <v>0</v>
      </c>
      <c r="BW738" s="13">
        <v>0</v>
      </c>
      <c r="BX738" s="13">
        <v>2</v>
      </c>
      <c r="BY738" s="13">
        <v>0</v>
      </c>
      <c r="BZ738" s="13">
        <v>0</v>
      </c>
      <c r="CA738" s="13">
        <v>0</v>
      </c>
      <c r="CB738" s="23">
        <f t="shared" si="270"/>
        <v>0</v>
      </c>
      <c r="CC738" s="16">
        <v>2</v>
      </c>
      <c r="CD738" s="16">
        <v>0.9</v>
      </c>
      <c r="CE738" s="16">
        <v>2.9</v>
      </c>
      <c r="CF738" s="24">
        <f t="shared" si="271"/>
        <v>3.7662337662337661E-2</v>
      </c>
      <c r="CG738" s="24">
        <f t="shared" si="272"/>
        <v>0.14081087642631707</v>
      </c>
      <c r="CH738" s="25">
        <v>5</v>
      </c>
      <c r="CI738" s="16">
        <v>27.5</v>
      </c>
      <c r="CJ738" s="16">
        <v>23.2</v>
      </c>
      <c r="CK738" s="16">
        <v>-10.7</v>
      </c>
      <c r="CL738" s="16">
        <v>1.3</v>
      </c>
      <c r="CM738" s="16">
        <v>1.4</v>
      </c>
      <c r="CN738" s="16">
        <v>-1.6</v>
      </c>
      <c r="CO738" s="16">
        <v>1</v>
      </c>
      <c r="CP738" s="26">
        <f t="shared" si="273"/>
        <v>1.2987012987012988E-2</v>
      </c>
      <c r="CQ738" s="26">
        <f t="shared" si="274"/>
        <v>4.8555474629764506E-2</v>
      </c>
      <c r="CR738" s="13">
        <v>1</v>
      </c>
      <c r="CS738" s="13">
        <v>4</v>
      </c>
      <c r="CT738" s="13">
        <v>3</v>
      </c>
      <c r="CU738" s="13">
        <v>0.02</v>
      </c>
      <c r="CV738" s="13">
        <v>0.59</v>
      </c>
      <c r="CW738" s="13">
        <v>2.0299999999999998</v>
      </c>
      <c r="CX738" s="13">
        <v>6.74</v>
      </c>
      <c r="CY738" s="13">
        <v>-1.21</v>
      </c>
      <c r="CZ738" s="13">
        <v>-1.1000000000000001</v>
      </c>
      <c r="DA738" s="13">
        <v>7.07</v>
      </c>
      <c r="DB738" s="27">
        <v>-35.799999999999997</v>
      </c>
      <c r="DC738" s="27">
        <v>49.25</v>
      </c>
      <c r="DD738" s="27">
        <v>-85.05</v>
      </c>
      <c r="DE738" s="27">
        <v>-5.05</v>
      </c>
      <c r="DF738" s="27">
        <v>-12.75</v>
      </c>
      <c r="DG738" s="27">
        <v>38.450000000000003</v>
      </c>
      <c r="DH738" s="27">
        <v>-51.2</v>
      </c>
      <c r="DI738" s="27">
        <v>-3.04</v>
      </c>
      <c r="DJ738" s="1">
        <v>186</v>
      </c>
      <c r="DK738" s="28">
        <v>5</v>
      </c>
      <c r="DL738" s="28" t="s">
        <v>293</v>
      </c>
      <c r="DM738" s="1">
        <v>5.7249999999999996</v>
      </c>
      <c r="DN738" s="1">
        <v>0.27900000000000003</v>
      </c>
      <c r="DO738" s="1">
        <v>0</v>
      </c>
      <c r="DP738" s="16">
        <f t="shared" si="275"/>
        <v>-10.01063829787234</v>
      </c>
    </row>
    <row r="739" spans="1:120" x14ac:dyDescent="0.2">
      <c r="A739" s="13">
        <v>19</v>
      </c>
      <c r="B739" s="13" t="s">
        <v>2534</v>
      </c>
      <c r="C739" s="13" t="s">
        <v>2535</v>
      </c>
      <c r="D739" s="13" t="s">
        <v>122</v>
      </c>
      <c r="E739" s="13" t="s">
        <v>123</v>
      </c>
      <c r="F739" s="1" t="s">
        <v>124</v>
      </c>
      <c r="G739" s="13">
        <v>72</v>
      </c>
      <c r="H739" s="13">
        <v>195</v>
      </c>
      <c r="I739" s="13" t="s">
        <v>125</v>
      </c>
      <c r="J739" s="13">
        <v>2002</v>
      </c>
      <c r="K739" s="13">
        <v>1</v>
      </c>
      <c r="L739" s="13">
        <v>30</v>
      </c>
      <c r="M739" s="1"/>
      <c r="N739" s="1">
        <v>32</v>
      </c>
      <c r="O739" s="13" t="s">
        <v>2536</v>
      </c>
      <c r="P739" s="13" t="s">
        <v>1672</v>
      </c>
      <c r="Q739" s="1" t="str">
        <f t="shared" si="253"/>
        <v>WPG</v>
      </c>
      <c r="R739" s="13" t="s">
        <v>584</v>
      </c>
      <c r="S739" s="1"/>
      <c r="T739" s="13" t="s">
        <v>146</v>
      </c>
      <c r="U739" s="13">
        <v>82</v>
      </c>
      <c r="V739" s="13">
        <v>5</v>
      </c>
      <c r="W739" s="13">
        <v>8</v>
      </c>
      <c r="X739" s="14">
        <v>6</v>
      </c>
      <c r="Y739" s="13">
        <v>13</v>
      </c>
      <c r="Z739" s="13">
        <v>-4</v>
      </c>
      <c r="AA739" s="1">
        <v>51</v>
      </c>
      <c r="AB739" s="14">
        <v>27</v>
      </c>
      <c r="AC739" s="14">
        <v>11</v>
      </c>
      <c r="AD739" s="15">
        <f t="shared" si="254"/>
        <v>9.8039215686274508E-2</v>
      </c>
      <c r="AE739" s="15">
        <f t="shared" si="255"/>
        <v>5.6179775280898875E-2</v>
      </c>
      <c r="AF739" s="16">
        <v>755.2</v>
      </c>
      <c r="AG739" s="17">
        <f t="shared" si="256"/>
        <v>9.2097560975609767</v>
      </c>
      <c r="AH739" s="29">
        <v>1221</v>
      </c>
      <c r="AI739" s="17">
        <f t="shared" si="257"/>
        <v>14.890243902439025</v>
      </c>
      <c r="AJ739" s="19">
        <f t="shared" si="258"/>
        <v>0.61850941850941854</v>
      </c>
      <c r="AK739" s="20">
        <f>'Even Strength'!AA739+'Power Play'!R739+'Penalty Kill'!L739</f>
        <v>79.647058823529406</v>
      </c>
      <c r="AL739" s="19">
        <f t="shared" si="259"/>
        <v>6.3278913260219332</v>
      </c>
      <c r="AM739" s="15">
        <f>IF(('Even Strength'!BR739+'Power Play'!AK739+'Penalty Kill'!AG739)&gt;0,V739/('Even Strength'!BR739+'Power Play'!AK739+'Penalty Kill'!AG739),0)</f>
        <v>0.26315789473684209</v>
      </c>
      <c r="AN739" s="15">
        <f>IF(('Even Strength'!BR739+'Power Play'!AK739+'Penalty Kill'!AG739)&gt;0,W739/('Even Strength'!BR739+'Power Play'!AK739+'Penalty Kill'!AG739),0)</f>
        <v>0.42105263157894735</v>
      </c>
      <c r="AO739" s="15">
        <f t="shared" si="260"/>
        <v>0.68421052631578938</v>
      </c>
      <c r="AP739" s="13">
        <v>448</v>
      </c>
      <c r="AQ739" s="13">
        <v>303</v>
      </c>
      <c r="AR739" s="21">
        <f t="shared" si="261"/>
        <v>0.59653794940079896</v>
      </c>
      <c r="AS739" s="22">
        <v>14.8</v>
      </c>
      <c r="AT739" s="13">
        <v>3</v>
      </c>
      <c r="AU739" s="13">
        <v>2</v>
      </c>
      <c r="AV739">
        <v>61</v>
      </c>
      <c r="AW739" s="13">
        <v>134</v>
      </c>
      <c r="AX739" s="13">
        <v>52</v>
      </c>
      <c r="AY739" s="13">
        <v>27</v>
      </c>
      <c r="AZ739" s="13">
        <v>14</v>
      </c>
      <c r="BA739" s="13">
        <v>13</v>
      </c>
      <c r="BB739" s="16">
        <f t="shared" si="262"/>
        <v>4.8463983050847457</v>
      </c>
      <c r="BC739" s="17">
        <f t="shared" si="263"/>
        <v>10.646186440677965</v>
      </c>
      <c r="BD739" s="17">
        <f t="shared" si="264"/>
        <v>4.1313559322033893</v>
      </c>
      <c r="BE739" s="17">
        <f t="shared" si="265"/>
        <v>2.1451271186440675</v>
      </c>
      <c r="BF739" s="17">
        <f t="shared" si="266"/>
        <v>1.1122881355932204</v>
      </c>
      <c r="BG739" s="17">
        <f t="shared" si="267"/>
        <v>1.0328389830508473</v>
      </c>
      <c r="BH739" s="13">
        <v>58</v>
      </c>
      <c r="BI739" s="13">
        <v>19</v>
      </c>
      <c r="BJ739" s="13">
        <v>4</v>
      </c>
      <c r="BK739" s="13">
        <v>0</v>
      </c>
      <c r="BL739" s="13">
        <v>0</v>
      </c>
      <c r="BM739" s="13">
        <v>0</v>
      </c>
      <c r="BN739" s="13">
        <f t="shared" si="268"/>
        <v>248</v>
      </c>
      <c r="BO739" s="16">
        <v>-3.7730000000000001</v>
      </c>
      <c r="BP739" s="1"/>
      <c r="BQ739" s="1"/>
      <c r="BR739" s="23" t="str">
        <f t="shared" si="269"/>
        <v xml:space="preserve"> </v>
      </c>
      <c r="BS739" s="1"/>
      <c r="BT739" s="13">
        <v>2</v>
      </c>
      <c r="BU739" s="13">
        <v>24</v>
      </c>
      <c r="BV739" s="13">
        <v>0</v>
      </c>
      <c r="BW739" s="13">
        <v>0</v>
      </c>
      <c r="BX739" s="13">
        <v>1</v>
      </c>
      <c r="BY739" s="13">
        <v>0</v>
      </c>
      <c r="BZ739" s="13">
        <v>0</v>
      </c>
      <c r="CA739" s="13">
        <v>0</v>
      </c>
      <c r="CB739" s="23">
        <f t="shared" si="270"/>
        <v>0</v>
      </c>
      <c r="CC739" s="16">
        <v>-0.1</v>
      </c>
      <c r="CD739" s="16">
        <v>0.60000000000000009</v>
      </c>
      <c r="CE739" s="16">
        <v>0.60000000000000009</v>
      </c>
      <c r="CF739" s="24">
        <f t="shared" si="271"/>
        <v>7.3170731707317086E-3</v>
      </c>
      <c r="CG739" s="24">
        <f t="shared" si="272"/>
        <v>4.7669491525423734E-2</v>
      </c>
      <c r="CH739" s="25">
        <v>5</v>
      </c>
      <c r="CI739" s="16">
        <v>12.8</v>
      </c>
      <c r="CJ739" s="16">
        <v>19.899999999999999</v>
      </c>
      <c r="CK739" s="16">
        <v>-9.6</v>
      </c>
      <c r="CL739" s="16">
        <v>-0.4</v>
      </c>
      <c r="CM739" s="16">
        <v>2.5</v>
      </c>
      <c r="CN739" s="16">
        <v>0</v>
      </c>
      <c r="CO739" s="16">
        <v>2.2000000000000002</v>
      </c>
      <c r="CP739" s="26">
        <f t="shared" si="273"/>
        <v>2.682926829268293E-2</v>
      </c>
      <c r="CQ739" s="26">
        <f t="shared" si="274"/>
        <v>0.17478813559322035</v>
      </c>
      <c r="CR739" s="13">
        <v>0</v>
      </c>
      <c r="CS739" s="13">
        <v>0</v>
      </c>
      <c r="CT739" s="13">
        <v>1</v>
      </c>
      <c r="CU739" s="13">
        <v>1</v>
      </c>
      <c r="CV739" s="13">
        <v>0.28999999999999998</v>
      </c>
      <c r="CW739" s="13">
        <v>-0.93</v>
      </c>
      <c r="CX739" s="13">
        <v>-1.31</v>
      </c>
      <c r="CY739" s="13">
        <v>-3.76</v>
      </c>
      <c r="CZ739" s="13">
        <v>-1.03</v>
      </c>
      <c r="DA739" s="13">
        <v>-5.74</v>
      </c>
      <c r="DB739" s="27">
        <v>0.31</v>
      </c>
      <c r="DC739" s="27">
        <v>58.87</v>
      </c>
      <c r="DD739" s="27">
        <v>-58.56</v>
      </c>
      <c r="DE739" s="27">
        <v>-6.14</v>
      </c>
      <c r="DF739" s="27">
        <v>12.39</v>
      </c>
      <c r="DG739" s="27">
        <v>55.47</v>
      </c>
      <c r="DH739" s="27">
        <v>-43.08</v>
      </c>
      <c r="DI739" s="27">
        <v>-4.51</v>
      </c>
      <c r="DJ739" s="1">
        <v>186</v>
      </c>
      <c r="DK739" s="1"/>
      <c r="DL739" s="1"/>
      <c r="DM739" s="1">
        <v>1.6</v>
      </c>
      <c r="DN739" s="1">
        <v>0</v>
      </c>
      <c r="DO739" s="1">
        <v>0</v>
      </c>
      <c r="DP739" s="16">
        <f t="shared" si="275"/>
        <v>-3.4042553191489411E-2</v>
      </c>
    </row>
    <row r="740" spans="1:120" x14ac:dyDescent="0.2">
      <c r="A740" s="13">
        <v>15</v>
      </c>
      <c r="B740" s="13" t="s">
        <v>2537</v>
      </c>
      <c r="C740" s="13" t="s">
        <v>2538</v>
      </c>
      <c r="D740" s="1"/>
      <c r="E740" s="13" t="s">
        <v>1012</v>
      </c>
      <c r="F740" s="1" t="s">
        <v>1013</v>
      </c>
      <c r="G740" s="13">
        <v>75</v>
      </c>
      <c r="H740" s="13">
        <v>209</v>
      </c>
      <c r="I740" s="13" t="s">
        <v>125</v>
      </c>
      <c r="J740" s="13">
        <v>2004</v>
      </c>
      <c r="K740" s="13">
        <v>1</v>
      </c>
      <c r="L740" s="13">
        <v>9</v>
      </c>
      <c r="M740" s="1"/>
      <c r="N740" s="1">
        <v>28</v>
      </c>
      <c r="O740" s="13" t="s">
        <v>2539</v>
      </c>
      <c r="P740" s="13" t="s">
        <v>2540</v>
      </c>
      <c r="Q740" s="1" t="str">
        <f t="shared" si="253"/>
        <v>CGY</v>
      </c>
      <c r="R740" s="13" t="s">
        <v>270</v>
      </c>
      <c r="S740" s="1"/>
      <c r="T740" s="13" t="s">
        <v>173</v>
      </c>
      <c r="U740" s="13">
        <v>31</v>
      </c>
      <c r="V740" s="13">
        <v>0</v>
      </c>
      <c r="W740" s="13">
        <v>1</v>
      </c>
      <c r="X740" s="14">
        <v>0</v>
      </c>
      <c r="Y740" s="13">
        <v>1</v>
      </c>
      <c r="Z740" s="13">
        <v>-12</v>
      </c>
      <c r="AA740" s="1">
        <v>21</v>
      </c>
      <c r="AB740" s="14">
        <v>11</v>
      </c>
      <c r="AC740" s="14">
        <v>10</v>
      </c>
      <c r="AD740" s="15">
        <f t="shared" si="254"/>
        <v>0</v>
      </c>
      <c r="AE740" s="15">
        <f t="shared" si="255"/>
        <v>0</v>
      </c>
      <c r="AF740" s="16">
        <v>432.96666666670001</v>
      </c>
      <c r="AG740" s="17">
        <f t="shared" si="256"/>
        <v>13.966666666667741</v>
      </c>
      <c r="AH740" s="29">
        <v>594</v>
      </c>
      <c r="AI740" s="17">
        <f t="shared" si="257"/>
        <v>19.161290322580644</v>
      </c>
      <c r="AJ740" s="19">
        <f t="shared" si="258"/>
        <v>0.72890011223350171</v>
      </c>
      <c r="AK740" s="20">
        <f>'Even Strength'!AA740+'Power Play'!R740+'Penalty Kill'!L740</f>
        <v>0</v>
      </c>
      <c r="AL740" s="19">
        <f t="shared" si="259"/>
        <v>0</v>
      </c>
      <c r="AM740" s="15">
        <f>IF(('Even Strength'!BR740+'Power Play'!AK740+'Penalty Kill'!AG740)&gt;0,V740/('Even Strength'!BR740+'Power Play'!AK740+'Penalty Kill'!AG740),0)</f>
        <v>0</v>
      </c>
      <c r="AN740" s="15">
        <f>IF(('Even Strength'!BR740+'Power Play'!AK740+'Penalty Kill'!AG740)&gt;0,W740/('Even Strength'!BR740+'Power Play'!AK740+'Penalty Kill'!AG740),0)</f>
        <v>0.125</v>
      </c>
      <c r="AO740" s="15">
        <f t="shared" si="260"/>
        <v>0.125</v>
      </c>
      <c r="AP740" s="13">
        <v>0</v>
      </c>
      <c r="AQ740" s="13">
        <v>0</v>
      </c>
      <c r="AR740" s="21">
        <f t="shared" si="261"/>
        <v>0</v>
      </c>
      <c r="AS740" s="22">
        <v>0</v>
      </c>
      <c r="AT740" s="1"/>
      <c r="AU740" s="1"/>
      <c r="AV740">
        <v>28</v>
      </c>
      <c r="AW740" s="13">
        <v>51</v>
      </c>
      <c r="AX740" s="13">
        <v>54</v>
      </c>
      <c r="AY740" s="13">
        <v>11</v>
      </c>
      <c r="AZ740" s="13">
        <v>10</v>
      </c>
      <c r="BA740" s="13">
        <v>4</v>
      </c>
      <c r="BB740" s="16">
        <f t="shared" si="262"/>
        <v>3.8802063284314507</v>
      </c>
      <c r="BC740" s="17">
        <f t="shared" si="263"/>
        <v>7.0675186696430004</v>
      </c>
      <c r="BD740" s="17">
        <f t="shared" si="264"/>
        <v>7.4832550619749423</v>
      </c>
      <c r="BE740" s="17">
        <f t="shared" si="265"/>
        <v>1.5243667718837846</v>
      </c>
      <c r="BF740" s="17">
        <f t="shared" si="266"/>
        <v>1.3857879744398038</v>
      </c>
      <c r="BG740" s="17">
        <f t="shared" si="267"/>
        <v>0.55431518977592165</v>
      </c>
      <c r="BH740" s="13">
        <v>13</v>
      </c>
      <c r="BI740" s="13">
        <v>4</v>
      </c>
      <c r="BJ740" s="13">
        <v>1</v>
      </c>
      <c r="BK740" s="13">
        <v>0</v>
      </c>
      <c r="BL740" s="13">
        <v>0</v>
      </c>
      <c r="BM740" s="13">
        <v>0</v>
      </c>
      <c r="BN740" s="13">
        <f t="shared" si="268"/>
        <v>119</v>
      </c>
      <c r="BO740" s="16">
        <v>1.8010000000000002</v>
      </c>
      <c r="BP740" s="1"/>
      <c r="BQ740" s="1"/>
      <c r="BR740" s="23" t="str">
        <f t="shared" si="269"/>
        <v xml:space="preserve"> </v>
      </c>
      <c r="BS740" s="1"/>
      <c r="BT740" s="13">
        <v>0</v>
      </c>
      <c r="BU740" s="13">
        <v>10</v>
      </c>
      <c r="BV740" s="13">
        <v>0</v>
      </c>
      <c r="BW740" s="13">
        <v>0</v>
      </c>
      <c r="BX740" s="13">
        <v>0</v>
      </c>
      <c r="BY740" s="13">
        <v>0</v>
      </c>
      <c r="BZ740" s="13">
        <v>0</v>
      </c>
      <c r="CA740" s="13">
        <v>0</v>
      </c>
      <c r="CB740" s="23">
        <f t="shared" si="270"/>
        <v>0</v>
      </c>
      <c r="CC740" s="16">
        <v>-0.4</v>
      </c>
      <c r="CD740" s="16">
        <v>-0.1</v>
      </c>
      <c r="CE740" s="16">
        <v>-0.60000000000000009</v>
      </c>
      <c r="CF740" s="24">
        <f t="shared" si="271"/>
        <v>-1.9354838709677424E-2</v>
      </c>
      <c r="CG740" s="24">
        <f t="shared" si="272"/>
        <v>-8.3147278466388252E-2</v>
      </c>
      <c r="CH740" s="25">
        <v>4</v>
      </c>
      <c r="CI740" s="16">
        <v>7.1</v>
      </c>
      <c r="CJ740" s="16">
        <v>11.2</v>
      </c>
      <c r="CK740" s="16">
        <v>-13.8</v>
      </c>
      <c r="CL740" s="16">
        <v>-1.3</v>
      </c>
      <c r="CM740" s="16">
        <v>-0.4</v>
      </c>
      <c r="CN740" s="16">
        <v>0</v>
      </c>
      <c r="CO740" s="16">
        <v>-1.7000000000000002</v>
      </c>
      <c r="CP740" s="26">
        <f t="shared" si="273"/>
        <v>-5.4838709677419363E-2</v>
      </c>
      <c r="CQ740" s="26">
        <f t="shared" si="274"/>
        <v>-0.2355839556547667</v>
      </c>
      <c r="CR740" s="13">
        <v>0</v>
      </c>
      <c r="CS740" s="13">
        <v>0</v>
      </c>
      <c r="CT740" s="13">
        <v>0</v>
      </c>
      <c r="CU740" s="13">
        <v>0</v>
      </c>
      <c r="CV740" s="13">
        <v>-0.04</v>
      </c>
      <c r="CW740" s="13">
        <v>0.26</v>
      </c>
      <c r="CX740" s="13">
        <v>0.06</v>
      </c>
      <c r="CY740" s="13">
        <v>-1.98</v>
      </c>
      <c r="CZ740" s="13">
        <v>-1.1299999999999999</v>
      </c>
      <c r="DA740" s="13">
        <v>-2.83</v>
      </c>
      <c r="DB740" s="27">
        <v>34</v>
      </c>
      <c r="DC740" s="27">
        <v>21.81</v>
      </c>
      <c r="DD740" s="27">
        <v>12.19</v>
      </c>
      <c r="DE740" s="27">
        <v>1.83</v>
      </c>
      <c r="DF740" s="27">
        <v>35.049999999999997</v>
      </c>
      <c r="DG740" s="27">
        <v>13.67</v>
      </c>
      <c r="DH740" s="27">
        <v>21.38</v>
      </c>
      <c r="DI740" s="27">
        <v>3.22</v>
      </c>
      <c r="DJ740" s="1">
        <v>186</v>
      </c>
      <c r="DK740" s="28">
        <v>47</v>
      </c>
      <c r="DL740" s="28" t="s">
        <v>2541</v>
      </c>
      <c r="DM740" s="1">
        <v>3.5</v>
      </c>
      <c r="DN740" s="1">
        <v>1.5369999999999999</v>
      </c>
      <c r="DO740" s="1">
        <v>0</v>
      </c>
      <c r="DP740" s="16">
        <f t="shared" si="275"/>
        <v>-7.9765957446808518</v>
      </c>
    </row>
    <row r="741" spans="1:120" x14ac:dyDescent="0.2">
      <c r="A741" s="13">
        <v>21</v>
      </c>
      <c r="B741" s="13" t="s">
        <v>2542</v>
      </c>
      <c r="C741" s="13" t="s">
        <v>2543</v>
      </c>
      <c r="D741" s="13" t="s">
        <v>457</v>
      </c>
      <c r="E741" s="13" t="s">
        <v>123</v>
      </c>
      <c r="F741" s="1" t="s">
        <v>124</v>
      </c>
      <c r="G741" s="13">
        <v>71</v>
      </c>
      <c r="H741" s="13">
        <v>199</v>
      </c>
      <c r="I741" s="13" t="s">
        <v>150</v>
      </c>
      <c r="J741" s="13">
        <v>2008</v>
      </c>
      <c r="K741" s="13">
        <v>6</v>
      </c>
      <c r="L741" s="13">
        <v>169</v>
      </c>
      <c r="M741" s="1"/>
      <c r="N741" s="1">
        <v>26</v>
      </c>
      <c r="O741" s="13" t="s">
        <v>690</v>
      </c>
      <c r="P741" s="13" t="s">
        <v>2544</v>
      </c>
      <c r="Q741" s="1" t="str">
        <f t="shared" si="253"/>
        <v>SJS</v>
      </c>
      <c r="R741" s="13" t="s">
        <v>2545</v>
      </c>
      <c r="S741" s="1">
        <v>61</v>
      </c>
      <c r="T741" s="13" t="s">
        <v>154</v>
      </c>
      <c r="U741" s="13">
        <v>80</v>
      </c>
      <c r="V741" s="13">
        <v>7</v>
      </c>
      <c r="W741" s="13">
        <v>7</v>
      </c>
      <c r="X741" s="14">
        <v>5</v>
      </c>
      <c r="Y741" s="13">
        <v>14</v>
      </c>
      <c r="Z741" s="13">
        <v>2</v>
      </c>
      <c r="AA741" s="1">
        <v>92</v>
      </c>
      <c r="AB741" s="14">
        <v>37</v>
      </c>
      <c r="AC741" s="14">
        <v>32</v>
      </c>
      <c r="AD741" s="15">
        <f t="shared" si="254"/>
        <v>7.6086956521739135E-2</v>
      </c>
      <c r="AE741" s="15">
        <f t="shared" si="255"/>
        <v>4.3478260869565216E-2</v>
      </c>
      <c r="AF741" s="16">
        <v>1044.1666666666999</v>
      </c>
      <c r="AG741" s="17">
        <f t="shared" si="256"/>
        <v>13.05208333333375</v>
      </c>
      <c r="AH741" s="29">
        <v>1602</v>
      </c>
      <c r="AI741" s="17">
        <f t="shared" si="257"/>
        <v>20.024999999999999</v>
      </c>
      <c r="AJ741" s="19">
        <f t="shared" si="258"/>
        <v>0.6517894298793383</v>
      </c>
      <c r="AK741" s="20">
        <f>'Even Strength'!AA741+'Power Play'!R741+'Penalty Kill'!L741</f>
        <v>57.749999999999993</v>
      </c>
      <c r="AL741" s="19">
        <f t="shared" si="259"/>
        <v>3.3184357541898377</v>
      </c>
      <c r="AM741" s="15">
        <f>IF(('Even Strength'!BR741+'Power Play'!AK741+'Penalty Kill'!AG741)&gt;0,V741/('Even Strength'!BR741+'Power Play'!AK741+'Penalty Kill'!AG741),0)</f>
        <v>0.33333333333333331</v>
      </c>
      <c r="AN741" s="15">
        <f>IF(('Even Strength'!BR741+'Power Play'!AK741+'Penalty Kill'!AG741)&gt;0,W741/('Even Strength'!BR741+'Power Play'!AK741+'Penalty Kill'!AG741),0)</f>
        <v>0.33333333333333331</v>
      </c>
      <c r="AO741" s="15">
        <f t="shared" si="260"/>
        <v>0.66666666666666663</v>
      </c>
      <c r="AP741" s="13">
        <v>310</v>
      </c>
      <c r="AQ741" s="13">
        <v>284</v>
      </c>
      <c r="AR741" s="21">
        <f t="shared" si="261"/>
        <v>0.52188552188552184</v>
      </c>
      <c r="AS741" s="22">
        <v>12.1</v>
      </c>
      <c r="AT741" s="1"/>
      <c r="AU741" s="1"/>
      <c r="AV741">
        <v>112</v>
      </c>
      <c r="AW741" s="13">
        <v>72</v>
      </c>
      <c r="AX741" s="13">
        <v>75</v>
      </c>
      <c r="AY741" s="13">
        <v>37</v>
      </c>
      <c r="AZ741" s="13">
        <v>16</v>
      </c>
      <c r="BA741" s="13">
        <v>22</v>
      </c>
      <c r="BB741" s="16">
        <f t="shared" si="262"/>
        <v>6.4357541899439292</v>
      </c>
      <c r="BC741" s="17">
        <f t="shared" si="263"/>
        <v>4.1372705506782399</v>
      </c>
      <c r="BD741" s="17">
        <f t="shared" si="264"/>
        <v>4.3096568236231665</v>
      </c>
      <c r="BE741" s="17">
        <f t="shared" si="265"/>
        <v>2.1260973663207623</v>
      </c>
      <c r="BF741" s="17">
        <f t="shared" si="266"/>
        <v>0.91939345570627551</v>
      </c>
      <c r="BG741" s="17">
        <f t="shared" si="267"/>
        <v>1.2641660015961289</v>
      </c>
      <c r="BH741" s="13">
        <v>2</v>
      </c>
      <c r="BI741" s="13">
        <v>1</v>
      </c>
      <c r="BJ741" s="13">
        <v>0</v>
      </c>
      <c r="BK741" s="13">
        <v>0</v>
      </c>
      <c r="BL741" s="13">
        <v>0</v>
      </c>
      <c r="BM741" s="13">
        <v>0</v>
      </c>
      <c r="BN741" s="13">
        <f t="shared" si="268"/>
        <v>149</v>
      </c>
      <c r="BO741" s="16">
        <v>4.6779999999999999</v>
      </c>
      <c r="BP741" s="1"/>
      <c r="BQ741" s="1"/>
      <c r="BR741" s="23" t="str">
        <f t="shared" si="269"/>
        <v xml:space="preserve"> </v>
      </c>
      <c r="BS741" s="1"/>
      <c r="BT741" s="13">
        <v>2</v>
      </c>
      <c r="BU741" s="13">
        <v>19</v>
      </c>
      <c r="BV741" s="13">
        <v>0</v>
      </c>
      <c r="BW741" s="13">
        <v>0</v>
      </c>
      <c r="BX741" s="13">
        <v>1</v>
      </c>
      <c r="BY741" s="13">
        <v>1</v>
      </c>
      <c r="BZ741" s="13">
        <v>0</v>
      </c>
      <c r="CA741" s="13">
        <v>0</v>
      </c>
      <c r="CB741" s="23">
        <f t="shared" si="270"/>
        <v>0</v>
      </c>
      <c r="CC741" s="16">
        <v>-0.60000000000000009</v>
      </c>
      <c r="CD741" s="16">
        <v>1.3</v>
      </c>
      <c r="CE741" s="16">
        <v>0.7</v>
      </c>
      <c r="CF741" s="24">
        <f t="shared" si="271"/>
        <v>8.7499999999999991E-3</v>
      </c>
      <c r="CG741" s="24">
        <f t="shared" si="272"/>
        <v>4.0223463687149554E-2</v>
      </c>
      <c r="CH741" s="25">
        <v>4</v>
      </c>
      <c r="CI741" s="16">
        <v>14.5</v>
      </c>
      <c r="CJ741" s="16">
        <v>18.399999999999999</v>
      </c>
      <c r="CK741" s="16">
        <v>-1.5</v>
      </c>
      <c r="CL741" s="16">
        <v>-0.5</v>
      </c>
      <c r="CM741" s="16">
        <v>2.8</v>
      </c>
      <c r="CN741" s="16">
        <v>0</v>
      </c>
      <c r="CO741" s="16">
        <v>2.4</v>
      </c>
      <c r="CP741" s="26">
        <f t="shared" si="273"/>
        <v>0.03</v>
      </c>
      <c r="CQ741" s="26">
        <f t="shared" si="274"/>
        <v>0.13790901835594135</v>
      </c>
      <c r="CR741" s="13">
        <v>0</v>
      </c>
      <c r="CS741" s="13">
        <v>1</v>
      </c>
      <c r="CT741" s="13">
        <v>0</v>
      </c>
      <c r="CU741" s="13">
        <v>0.35</v>
      </c>
      <c r="CV741" s="13">
        <v>-1.1599999999999999</v>
      </c>
      <c r="CW741" s="13">
        <v>2.7</v>
      </c>
      <c r="CX741" s="13">
        <v>1.89</v>
      </c>
      <c r="CY741" s="13">
        <v>-0.68</v>
      </c>
      <c r="CZ741" s="13">
        <v>-2.46</v>
      </c>
      <c r="DA741" s="13">
        <v>0.64</v>
      </c>
      <c r="DB741" s="27">
        <v>26.85</v>
      </c>
      <c r="DC741" s="27">
        <v>-36.75</v>
      </c>
      <c r="DD741" s="27">
        <v>63.61</v>
      </c>
      <c r="DE741" s="27">
        <v>4.66</v>
      </c>
      <c r="DF741" s="27">
        <v>10.11</v>
      </c>
      <c r="DG741" s="27">
        <v>-59.99</v>
      </c>
      <c r="DH741" s="27">
        <v>70.099999999999994</v>
      </c>
      <c r="DI741" s="27">
        <v>8.8800000000000008</v>
      </c>
      <c r="DJ741" s="1">
        <v>186</v>
      </c>
      <c r="DK741" s="1"/>
      <c r="DL741" s="1"/>
      <c r="DM741" s="1">
        <v>1.5</v>
      </c>
      <c r="DN741" s="1">
        <v>0</v>
      </c>
      <c r="DO741" s="1">
        <v>0</v>
      </c>
      <c r="DP741" s="16">
        <f t="shared" si="275"/>
        <v>0.37872340425531936</v>
      </c>
    </row>
    <row r="742" spans="1:120" x14ac:dyDescent="0.2">
      <c r="A742" s="13">
        <v>2</v>
      </c>
      <c r="B742" s="13" t="s">
        <v>1460</v>
      </c>
      <c r="C742" s="13" t="s">
        <v>461</v>
      </c>
      <c r="D742" s="13" t="s">
        <v>158</v>
      </c>
      <c r="E742" s="13" t="s">
        <v>141</v>
      </c>
      <c r="F742" s="1" t="s">
        <v>142</v>
      </c>
      <c r="G742" s="13">
        <v>74</v>
      </c>
      <c r="H742" s="13">
        <v>211</v>
      </c>
      <c r="I742" s="13" t="s">
        <v>125</v>
      </c>
      <c r="J742" s="13">
        <v>2007</v>
      </c>
      <c r="K742" s="13">
        <v>1</v>
      </c>
      <c r="L742" s="13">
        <v>27</v>
      </c>
      <c r="M742" s="1"/>
      <c r="N742" s="1">
        <v>25</v>
      </c>
      <c r="O742" s="13" t="s">
        <v>1183</v>
      </c>
      <c r="P742" s="13" t="s">
        <v>2544</v>
      </c>
      <c r="Q742" s="1" t="str">
        <f t="shared" si="253"/>
        <v>DET</v>
      </c>
      <c r="R742" s="13" t="s">
        <v>128</v>
      </c>
      <c r="S742" s="1"/>
      <c r="T742" s="13" t="s">
        <v>173</v>
      </c>
      <c r="U742" s="13">
        <v>76</v>
      </c>
      <c r="V742" s="13">
        <v>4</v>
      </c>
      <c r="W742" s="13">
        <v>9</v>
      </c>
      <c r="X742" s="14">
        <v>3</v>
      </c>
      <c r="Y742" s="13">
        <v>13</v>
      </c>
      <c r="Z742" s="13">
        <v>-2</v>
      </c>
      <c r="AA742" s="1">
        <v>88</v>
      </c>
      <c r="AB742" s="14">
        <v>34</v>
      </c>
      <c r="AC742" s="14">
        <v>65</v>
      </c>
      <c r="AD742" s="15">
        <f t="shared" si="254"/>
        <v>4.5454545454545456E-2</v>
      </c>
      <c r="AE742" s="15">
        <f t="shared" si="255"/>
        <v>2.1390374331550801E-2</v>
      </c>
      <c r="AF742" s="16">
        <v>1359.7166666666999</v>
      </c>
      <c r="AG742" s="17">
        <f t="shared" si="256"/>
        <v>17.891008771930263</v>
      </c>
      <c r="AH742" s="29">
        <v>1944</v>
      </c>
      <c r="AI742" s="17">
        <f t="shared" si="257"/>
        <v>25.578947368421051</v>
      </c>
      <c r="AJ742" s="19">
        <f t="shared" si="258"/>
        <v>0.69944272976682098</v>
      </c>
      <c r="AK742" s="20">
        <f>'Even Strength'!AA742+'Power Play'!R742+'Penalty Kill'!L742</f>
        <v>37.029411764705884</v>
      </c>
      <c r="AL742" s="19">
        <f t="shared" si="259"/>
        <v>1.6339909338089789</v>
      </c>
      <c r="AM742" s="15">
        <f>IF(('Even Strength'!BR742+'Power Play'!AK742+'Penalty Kill'!AG742)&gt;0,V742/('Even Strength'!BR742+'Power Play'!AK742+'Penalty Kill'!AG742),0)</f>
        <v>0.10810810810810811</v>
      </c>
      <c r="AN742" s="15">
        <f>IF(('Even Strength'!BR742+'Power Play'!AK742+'Penalty Kill'!AG742)&gt;0,W742/('Even Strength'!BR742+'Power Play'!AK742+'Penalty Kill'!AG742),0)</f>
        <v>0.24324324324324326</v>
      </c>
      <c r="AO742" s="15">
        <f t="shared" si="260"/>
        <v>0.35135135135135137</v>
      </c>
      <c r="AP742" s="13">
        <v>0</v>
      </c>
      <c r="AQ742" s="13">
        <v>0</v>
      </c>
      <c r="AR742" s="21">
        <f t="shared" si="261"/>
        <v>0</v>
      </c>
      <c r="AS742" s="22">
        <v>0</v>
      </c>
      <c r="AT742" s="1"/>
      <c r="AU742" s="1"/>
      <c r="AV742">
        <v>142</v>
      </c>
      <c r="AW742" s="13">
        <v>60</v>
      </c>
      <c r="AX742" s="13">
        <v>68</v>
      </c>
      <c r="AY742" s="13">
        <v>34</v>
      </c>
      <c r="AZ742" s="13">
        <v>47</v>
      </c>
      <c r="BA742" s="13">
        <v>19</v>
      </c>
      <c r="BB742" s="16">
        <f t="shared" si="262"/>
        <v>6.2660113013739078</v>
      </c>
      <c r="BC742" s="17">
        <f t="shared" si="263"/>
        <v>2.6476104090312287</v>
      </c>
      <c r="BD742" s="17">
        <f t="shared" si="264"/>
        <v>3.0006251302353926</v>
      </c>
      <c r="BE742" s="17">
        <f t="shared" si="265"/>
        <v>1.5003125651176963</v>
      </c>
      <c r="BF742" s="17">
        <f t="shared" si="266"/>
        <v>2.0739614870744623</v>
      </c>
      <c r="BG742" s="17">
        <f t="shared" si="267"/>
        <v>0.838409962859889</v>
      </c>
      <c r="BH742" s="13">
        <v>68</v>
      </c>
      <c r="BI742" s="13">
        <v>29</v>
      </c>
      <c r="BJ742" s="13">
        <v>2</v>
      </c>
      <c r="BK742" s="13">
        <v>0</v>
      </c>
      <c r="BL742" s="13">
        <v>0</v>
      </c>
      <c r="BM742" s="13">
        <v>0</v>
      </c>
      <c r="BN742" s="13">
        <f t="shared" si="268"/>
        <v>198</v>
      </c>
      <c r="BO742" s="16">
        <v>-1.2390000000000001</v>
      </c>
      <c r="BP742" s="13">
        <v>1</v>
      </c>
      <c r="BQ742" s="13">
        <v>0</v>
      </c>
      <c r="BR742" s="23">
        <f t="shared" si="269"/>
        <v>0</v>
      </c>
      <c r="BS742" s="13">
        <v>0</v>
      </c>
      <c r="BT742" s="13">
        <v>1</v>
      </c>
      <c r="BU742" s="13">
        <v>24</v>
      </c>
      <c r="BV742" s="13">
        <v>0</v>
      </c>
      <c r="BW742" s="13">
        <v>0</v>
      </c>
      <c r="BX742" s="13">
        <v>1</v>
      </c>
      <c r="BY742" s="13">
        <v>1</v>
      </c>
      <c r="BZ742" s="13">
        <v>0</v>
      </c>
      <c r="CA742" s="13">
        <v>0</v>
      </c>
      <c r="CB742" s="23">
        <f t="shared" si="270"/>
        <v>0</v>
      </c>
      <c r="CC742" s="16">
        <v>0.2</v>
      </c>
      <c r="CD742" s="16">
        <v>2.6</v>
      </c>
      <c r="CE742" s="16">
        <v>2.9</v>
      </c>
      <c r="CF742" s="24">
        <f t="shared" si="271"/>
        <v>3.8157894736842106E-2</v>
      </c>
      <c r="CG742" s="24">
        <f t="shared" si="272"/>
        <v>0.12796783643650939</v>
      </c>
      <c r="CH742" s="25">
        <v>0</v>
      </c>
      <c r="CI742" s="16">
        <v>21.8</v>
      </c>
      <c r="CJ742" s="16">
        <v>27</v>
      </c>
      <c r="CK742" s="16">
        <v>-4</v>
      </c>
      <c r="CL742" s="16">
        <v>0.2</v>
      </c>
      <c r="CM742" s="16">
        <v>3.2</v>
      </c>
      <c r="CN742" s="16">
        <v>-0.30000000000000004</v>
      </c>
      <c r="CO742" s="16">
        <v>3.1</v>
      </c>
      <c r="CP742" s="26">
        <f t="shared" si="273"/>
        <v>4.0789473684210528E-2</v>
      </c>
      <c r="CQ742" s="26">
        <f t="shared" si="274"/>
        <v>0.13679320446661347</v>
      </c>
      <c r="CR742" s="13">
        <v>0</v>
      </c>
      <c r="CS742" s="13">
        <v>0</v>
      </c>
      <c r="CT742" s="13">
        <v>1</v>
      </c>
      <c r="CU742" s="13">
        <v>0</v>
      </c>
      <c r="CV742" s="13">
        <v>1.79</v>
      </c>
      <c r="CW742" s="13">
        <v>-1.76</v>
      </c>
      <c r="CX742" s="13">
        <v>-5.72</v>
      </c>
      <c r="CY742" s="13">
        <v>4.5600000000000005</v>
      </c>
      <c r="CZ742" s="13">
        <v>-0.57999999999999996</v>
      </c>
      <c r="DA742" s="13">
        <v>-1.71</v>
      </c>
      <c r="DB742" s="27">
        <v>3.25</v>
      </c>
      <c r="DC742" s="27">
        <v>-49.39</v>
      </c>
      <c r="DD742" s="27">
        <v>52.63</v>
      </c>
      <c r="DE742" s="27">
        <v>2.65</v>
      </c>
      <c r="DF742" s="27">
        <v>2.0099999999999998</v>
      </c>
      <c r="DG742" s="27">
        <v>-43.15</v>
      </c>
      <c r="DH742" s="27">
        <v>45.15</v>
      </c>
      <c r="DI742" s="27">
        <v>2.27</v>
      </c>
      <c r="DJ742" s="1">
        <v>186</v>
      </c>
      <c r="DK742" s="28">
        <v>5</v>
      </c>
      <c r="DL742" s="28" t="s">
        <v>416</v>
      </c>
      <c r="DM742" s="1">
        <v>1.262</v>
      </c>
      <c r="DN742" s="1">
        <v>7.6999999999999999E-2</v>
      </c>
      <c r="DO742" s="1">
        <v>0</v>
      </c>
      <c r="DP742" s="16">
        <f t="shared" si="275"/>
        <v>1.5851063829787235</v>
      </c>
    </row>
    <row r="743" spans="1:120" x14ac:dyDescent="0.2">
      <c r="A743" s="13">
        <v>37</v>
      </c>
      <c r="B743" s="13" t="s">
        <v>2546</v>
      </c>
      <c r="C743" s="13" t="s">
        <v>521</v>
      </c>
      <c r="D743" s="13" t="s">
        <v>325</v>
      </c>
      <c r="E743" s="13" t="s">
        <v>141</v>
      </c>
      <c r="F743" s="1" t="s">
        <v>142</v>
      </c>
      <c r="G743" s="13">
        <v>70</v>
      </c>
      <c r="H743" s="13">
        <v>175</v>
      </c>
      <c r="I743" s="13" t="s">
        <v>150</v>
      </c>
      <c r="J743" s="13">
        <v>2012</v>
      </c>
      <c r="K743" s="13">
        <v>7</v>
      </c>
      <c r="L743" s="13">
        <v>192</v>
      </c>
      <c r="M743" s="13" t="s">
        <v>159</v>
      </c>
      <c r="N743" s="1">
        <v>21</v>
      </c>
      <c r="O743" s="13" t="s">
        <v>1151</v>
      </c>
      <c r="P743" s="13" t="s">
        <v>2544</v>
      </c>
      <c r="Q743" s="1" t="str">
        <f t="shared" si="253"/>
        <v>COL</v>
      </c>
      <c r="R743" s="13" t="s">
        <v>162</v>
      </c>
      <c r="S743" s="1"/>
      <c r="T743" s="13" t="s">
        <v>146</v>
      </c>
      <c r="U743" s="13">
        <v>1</v>
      </c>
      <c r="V743" s="13">
        <v>0</v>
      </c>
      <c r="W743" s="13">
        <v>0</v>
      </c>
      <c r="X743" s="14">
        <v>0</v>
      </c>
      <c r="Y743" s="13">
        <v>0</v>
      </c>
      <c r="Z743" s="13">
        <v>0</v>
      </c>
      <c r="AA743" s="1">
        <v>1</v>
      </c>
      <c r="AB743" s="14">
        <v>0</v>
      </c>
      <c r="AC743" s="14">
        <v>0</v>
      </c>
      <c r="AD743" s="15">
        <f t="shared" si="254"/>
        <v>0</v>
      </c>
      <c r="AE743" s="15">
        <f t="shared" si="255"/>
        <v>0</v>
      </c>
      <c r="AF743" s="16">
        <v>6.1</v>
      </c>
      <c r="AG743" s="17">
        <f t="shared" si="256"/>
        <v>6.1</v>
      </c>
      <c r="AH743" s="29">
        <v>9</v>
      </c>
      <c r="AI743" s="17">
        <f t="shared" si="257"/>
        <v>9</v>
      </c>
      <c r="AJ743" s="19">
        <f t="shared" si="258"/>
        <v>0.6777777777777777</v>
      </c>
      <c r="AK743" s="20">
        <f>'Even Strength'!AA743+'Power Play'!R743+'Penalty Kill'!L743</f>
        <v>0</v>
      </c>
      <c r="AL743" s="19">
        <f t="shared" si="259"/>
        <v>0</v>
      </c>
      <c r="AM743" s="15">
        <f>IF(('Even Strength'!BR743+'Power Play'!AK743+'Penalty Kill'!AG743)&gt;0,V743/('Even Strength'!BR743+'Power Play'!AK743+'Penalty Kill'!AG743),0)</f>
        <v>0</v>
      </c>
      <c r="AN743" s="15">
        <f>IF(('Even Strength'!BR743+'Power Play'!AK743+'Penalty Kill'!AG743)&gt;0,W743/('Even Strength'!BR743+'Power Play'!AK743+'Penalty Kill'!AG743),0)</f>
        <v>0</v>
      </c>
      <c r="AO743" s="15">
        <f t="shared" si="260"/>
        <v>0</v>
      </c>
      <c r="AP743" s="13">
        <v>4</v>
      </c>
      <c r="AQ743" s="13">
        <v>6</v>
      </c>
      <c r="AR743" s="21">
        <f t="shared" si="261"/>
        <v>0.4</v>
      </c>
      <c r="AS743" s="22">
        <v>15.6</v>
      </c>
      <c r="AT743" s="1"/>
      <c r="AU743" s="1"/>
      <c r="AV743">
        <v>0</v>
      </c>
      <c r="AW743" s="13">
        <v>1</v>
      </c>
      <c r="AX743" s="13">
        <v>0</v>
      </c>
      <c r="AY743" s="13">
        <v>0</v>
      </c>
      <c r="AZ743" s="13">
        <v>1</v>
      </c>
      <c r="BA743" s="13">
        <v>0</v>
      </c>
      <c r="BB743" s="16">
        <f t="shared" si="262"/>
        <v>0</v>
      </c>
      <c r="BC743" s="17">
        <f t="shared" si="263"/>
        <v>9.8360655737704921</v>
      </c>
      <c r="BD743" s="17">
        <f t="shared" si="264"/>
        <v>0</v>
      </c>
      <c r="BE743" s="17">
        <f t="shared" si="265"/>
        <v>0</v>
      </c>
      <c r="BF743" s="17">
        <f t="shared" si="266"/>
        <v>9.8360655737704921</v>
      </c>
      <c r="BG743" s="17">
        <f t="shared" si="267"/>
        <v>0</v>
      </c>
      <c r="BH743" s="13">
        <v>0</v>
      </c>
      <c r="BI743" s="13">
        <v>0</v>
      </c>
      <c r="BJ743" s="13">
        <v>0</v>
      </c>
      <c r="BK743" s="13">
        <v>0</v>
      </c>
      <c r="BL743" s="13">
        <v>0</v>
      </c>
      <c r="BM743" s="13">
        <v>0</v>
      </c>
      <c r="BN743" s="13">
        <f t="shared" si="268"/>
        <v>1</v>
      </c>
      <c r="BO743" s="16">
        <v>-1.0999999999999999E-2</v>
      </c>
      <c r="BP743" s="1"/>
      <c r="BQ743" s="1"/>
      <c r="BR743" s="23" t="str">
        <f t="shared" si="269"/>
        <v xml:space="preserve"> </v>
      </c>
      <c r="BS743" s="1"/>
      <c r="BT743" s="13">
        <v>0</v>
      </c>
      <c r="BU743" s="13">
        <v>0</v>
      </c>
      <c r="BV743" s="13">
        <v>0</v>
      </c>
      <c r="BW743" s="13">
        <v>0</v>
      </c>
      <c r="BX743" s="13">
        <v>0</v>
      </c>
      <c r="BY743" s="13">
        <v>0</v>
      </c>
      <c r="BZ743" s="13">
        <v>0</v>
      </c>
      <c r="CA743" s="13">
        <v>0</v>
      </c>
      <c r="CB743" s="23">
        <f t="shared" si="270"/>
        <v>0</v>
      </c>
      <c r="CC743" s="16">
        <v>0</v>
      </c>
      <c r="CD743" s="16">
        <v>0</v>
      </c>
      <c r="CE743" s="16">
        <v>0</v>
      </c>
      <c r="CF743" s="24">
        <f t="shared" si="271"/>
        <v>0</v>
      </c>
      <c r="CG743" s="24">
        <f t="shared" si="272"/>
        <v>0</v>
      </c>
      <c r="CH743" s="25">
        <v>2</v>
      </c>
      <c r="CI743" s="16">
        <v>0.1</v>
      </c>
      <c r="CJ743" s="16">
        <v>0.1</v>
      </c>
      <c r="CK743" s="16">
        <v>0</v>
      </c>
      <c r="CL743" s="16">
        <v>0</v>
      </c>
      <c r="CM743" s="16">
        <v>0</v>
      </c>
      <c r="CN743" s="16">
        <v>0</v>
      </c>
      <c r="CO743" s="16">
        <v>0</v>
      </c>
      <c r="CP743" s="26">
        <f t="shared" si="273"/>
        <v>0</v>
      </c>
      <c r="CQ743" s="26">
        <f t="shared" si="274"/>
        <v>0</v>
      </c>
      <c r="CR743" s="13">
        <v>0</v>
      </c>
      <c r="CS743" s="13">
        <v>0</v>
      </c>
      <c r="CT743" s="13">
        <v>0</v>
      </c>
      <c r="CU743" s="13">
        <v>0</v>
      </c>
      <c r="CV743" s="13">
        <v>-0.02</v>
      </c>
      <c r="CW743" s="13">
        <v>0.02</v>
      </c>
      <c r="CX743" s="13">
        <v>0</v>
      </c>
      <c r="CY743" s="13">
        <v>0</v>
      </c>
      <c r="CZ743" s="13">
        <v>-7.0000000000000007E-2</v>
      </c>
      <c r="DA743" s="13">
        <v>-7.0000000000000007E-2</v>
      </c>
      <c r="DB743" s="27">
        <v>-2.0099999999999998</v>
      </c>
      <c r="DC743" s="27">
        <v>-1.53</v>
      </c>
      <c r="DD743" s="27">
        <v>-0.48</v>
      </c>
      <c r="DE743" s="27">
        <v>-4.03</v>
      </c>
      <c r="DF743" s="27">
        <v>-0.42</v>
      </c>
      <c r="DG743" s="27">
        <v>-0.77</v>
      </c>
      <c r="DH743" s="27">
        <v>0.35</v>
      </c>
      <c r="DI743" s="27">
        <v>2.96</v>
      </c>
      <c r="DJ743" s="1">
        <v>2</v>
      </c>
      <c r="DK743" s="1"/>
      <c r="DL743" s="1"/>
      <c r="DM743" s="1">
        <v>8.0000000000000002E-3</v>
      </c>
      <c r="DN743" s="1">
        <v>0</v>
      </c>
      <c r="DO743" s="1">
        <v>0.08</v>
      </c>
      <c r="DP743" s="16">
        <f t="shared" si="275"/>
        <v>-4.4383436284603055E-3</v>
      </c>
    </row>
    <row r="744" spans="1:120" x14ac:dyDescent="0.2">
      <c r="A744" s="13">
        <v>15</v>
      </c>
      <c r="B744" s="13" t="s">
        <v>2547</v>
      </c>
      <c r="C744" s="13" t="s">
        <v>612</v>
      </c>
      <c r="D744" s="13" t="s">
        <v>613</v>
      </c>
      <c r="E744" s="13" t="s">
        <v>123</v>
      </c>
      <c r="F744" s="1" t="s">
        <v>124</v>
      </c>
      <c r="G744" s="13">
        <v>73</v>
      </c>
      <c r="H744" s="13">
        <v>202</v>
      </c>
      <c r="I744" s="13" t="s">
        <v>150</v>
      </c>
      <c r="J744" s="13">
        <v>2009</v>
      </c>
      <c r="K744" s="13">
        <v>4</v>
      </c>
      <c r="L744" s="13">
        <v>98</v>
      </c>
      <c r="M744" s="1"/>
      <c r="N744" s="1">
        <v>25</v>
      </c>
      <c r="O744" s="13" t="s">
        <v>151</v>
      </c>
      <c r="P744" s="13" t="s">
        <v>2544</v>
      </c>
      <c r="Q744" s="1" t="str">
        <f t="shared" si="253"/>
        <v>NSH</v>
      </c>
      <c r="R744" s="13" t="s">
        <v>243</v>
      </c>
      <c r="S744" s="1"/>
      <c r="T744" s="13" t="s">
        <v>146</v>
      </c>
      <c r="U744" s="13">
        <v>82</v>
      </c>
      <c r="V744" s="13">
        <v>23</v>
      </c>
      <c r="W744" s="13">
        <v>21</v>
      </c>
      <c r="X744" s="14">
        <v>9</v>
      </c>
      <c r="Y744" s="13">
        <v>44</v>
      </c>
      <c r="Z744" s="13">
        <v>11</v>
      </c>
      <c r="AA744" s="1">
        <v>251</v>
      </c>
      <c r="AB744" s="14">
        <v>87</v>
      </c>
      <c r="AC744" s="14">
        <v>83</v>
      </c>
      <c r="AD744" s="15">
        <f t="shared" si="254"/>
        <v>9.1633466135458169E-2</v>
      </c>
      <c r="AE744" s="15">
        <f t="shared" si="255"/>
        <v>5.4631828978622329E-2</v>
      </c>
      <c r="AF744" s="16">
        <v>1290.7166666666999</v>
      </c>
      <c r="AG744" s="17">
        <f t="shared" si="256"/>
        <v>15.74044715447195</v>
      </c>
      <c r="AH744" s="29">
        <v>1719</v>
      </c>
      <c r="AI744" s="17">
        <f t="shared" si="257"/>
        <v>20.963414634146343</v>
      </c>
      <c r="AJ744" s="19">
        <f t="shared" si="258"/>
        <v>0.75085320923019194</v>
      </c>
      <c r="AK744" s="20">
        <f>'Even Strength'!AA744+'Power Play'!R744+'Penalty Kill'!L744</f>
        <v>97.437288135593235</v>
      </c>
      <c r="AL744" s="19">
        <f t="shared" si="259"/>
        <v>4.5294505286226849</v>
      </c>
      <c r="AM744" s="15">
        <f>IF(('Even Strength'!BR744+'Power Play'!AK744+'Penalty Kill'!AG744)&gt;0,V744/('Even Strength'!BR744+'Power Play'!AK744+'Penalty Kill'!AG744),0)</f>
        <v>0.3108108108108108</v>
      </c>
      <c r="AN744" s="15">
        <f>IF(('Even Strength'!BR744+'Power Play'!AK744+'Penalty Kill'!AG744)&gt;0,W744/('Even Strength'!BR744+'Power Play'!AK744+'Penalty Kill'!AG744),0)</f>
        <v>0.28378378378378377</v>
      </c>
      <c r="AO744" s="15">
        <f t="shared" si="260"/>
        <v>0.59459459459459452</v>
      </c>
      <c r="AP744" s="13">
        <v>12</v>
      </c>
      <c r="AQ744" s="13">
        <v>18</v>
      </c>
      <c r="AR744" s="21">
        <f t="shared" si="261"/>
        <v>0.4</v>
      </c>
      <c r="AS744" s="22">
        <v>0.5</v>
      </c>
      <c r="AT744" s="1"/>
      <c r="AU744" s="1"/>
      <c r="AV744">
        <v>72</v>
      </c>
      <c r="AW744" s="13">
        <v>77</v>
      </c>
      <c r="AX744" s="13">
        <v>17</v>
      </c>
      <c r="AY744" s="13">
        <v>87</v>
      </c>
      <c r="AZ744" s="13">
        <v>53</v>
      </c>
      <c r="BA744" s="13">
        <v>41</v>
      </c>
      <c r="BB744" s="16">
        <f t="shared" si="262"/>
        <v>3.3469777772037927</v>
      </c>
      <c r="BC744" s="17">
        <f t="shared" si="263"/>
        <v>3.579406789509612</v>
      </c>
      <c r="BD744" s="17">
        <f t="shared" si="264"/>
        <v>0.79025864183978434</v>
      </c>
      <c r="BE744" s="17">
        <f t="shared" si="265"/>
        <v>4.0442648141212496</v>
      </c>
      <c r="BF744" s="17">
        <f t="shared" si="266"/>
        <v>2.4637475304416809</v>
      </c>
      <c r="BG744" s="17">
        <f t="shared" si="267"/>
        <v>1.9059179009077154</v>
      </c>
      <c r="BH744" s="13">
        <v>44</v>
      </c>
      <c r="BI744" s="13">
        <v>21</v>
      </c>
      <c r="BJ744" s="13">
        <v>0</v>
      </c>
      <c r="BK744" s="13">
        <v>0</v>
      </c>
      <c r="BL744" s="13">
        <v>0</v>
      </c>
      <c r="BM744" s="13">
        <v>0</v>
      </c>
      <c r="BN744" s="13">
        <f t="shared" si="268"/>
        <v>138</v>
      </c>
      <c r="BO744" s="16">
        <v>-7.242</v>
      </c>
      <c r="BP744" s="13">
        <v>9</v>
      </c>
      <c r="BQ744" s="13">
        <v>2</v>
      </c>
      <c r="BR744" s="23">
        <f t="shared" si="269"/>
        <v>0.22222222222222221</v>
      </c>
      <c r="BS744" s="13">
        <v>0</v>
      </c>
      <c r="BT744" s="13">
        <v>4</v>
      </c>
      <c r="BU744" s="13">
        <v>24</v>
      </c>
      <c r="BV744" s="13">
        <v>1</v>
      </c>
      <c r="BW744" s="13">
        <v>0</v>
      </c>
      <c r="BX744" s="13">
        <v>4</v>
      </c>
      <c r="BY744" s="13">
        <v>0</v>
      </c>
      <c r="BZ744" s="13">
        <v>0</v>
      </c>
      <c r="CA744" s="13">
        <v>0</v>
      </c>
      <c r="CB744" s="23">
        <f t="shared" si="270"/>
        <v>0</v>
      </c>
      <c r="CC744" s="16">
        <v>4</v>
      </c>
      <c r="CD744" s="16">
        <v>1.8</v>
      </c>
      <c r="CE744" s="16">
        <v>5.8</v>
      </c>
      <c r="CF744" s="24">
        <f t="shared" si="271"/>
        <v>7.0731707317073164E-2</v>
      </c>
      <c r="CG744" s="24">
        <f t="shared" si="272"/>
        <v>0.26961765427474998</v>
      </c>
      <c r="CH744" s="25">
        <v>4</v>
      </c>
      <c r="CI744" s="16">
        <v>31.8</v>
      </c>
      <c r="CJ744" s="16">
        <v>27.2</v>
      </c>
      <c r="CK744" s="16">
        <v>5.2</v>
      </c>
      <c r="CL744" s="16">
        <v>5</v>
      </c>
      <c r="CM744" s="16">
        <v>3.4</v>
      </c>
      <c r="CN744" s="16">
        <v>-0.60000000000000009</v>
      </c>
      <c r="CO744" s="16">
        <v>7.8</v>
      </c>
      <c r="CP744" s="26">
        <f t="shared" si="273"/>
        <v>9.5121951219512196E-2</v>
      </c>
      <c r="CQ744" s="26">
        <f t="shared" si="274"/>
        <v>0.36258925919707752</v>
      </c>
      <c r="CR744" s="13">
        <v>5</v>
      </c>
      <c r="CS744" s="13">
        <v>3</v>
      </c>
      <c r="CT744" s="13">
        <v>3</v>
      </c>
      <c r="CU744" s="13">
        <v>0</v>
      </c>
      <c r="CV744" s="13">
        <v>-0.13</v>
      </c>
      <c r="CW744" s="13">
        <v>0.35</v>
      </c>
      <c r="CX744" s="13">
        <v>10.83</v>
      </c>
      <c r="CY744" s="13">
        <v>-3.06</v>
      </c>
      <c r="CZ744" s="13">
        <v>-1.1400000000000001</v>
      </c>
      <c r="DA744" s="13">
        <v>6.85</v>
      </c>
      <c r="DB744" s="27">
        <v>54.46</v>
      </c>
      <c r="DC744" s="27">
        <v>58.36</v>
      </c>
      <c r="DD744" s="27">
        <v>-3.9</v>
      </c>
      <c r="DE744" s="27">
        <v>-0.22</v>
      </c>
      <c r="DF744" s="27">
        <v>60.29</v>
      </c>
      <c r="DG744" s="27">
        <v>55.95</v>
      </c>
      <c r="DH744" s="27">
        <v>4.34</v>
      </c>
      <c r="DI744" s="27">
        <v>0.25</v>
      </c>
      <c r="DJ744" s="1">
        <v>186</v>
      </c>
      <c r="DK744" s="1"/>
      <c r="DL744" s="1"/>
      <c r="DM744" s="1">
        <v>2</v>
      </c>
      <c r="DN744" s="1">
        <v>0</v>
      </c>
      <c r="DO744" s="1">
        <v>0</v>
      </c>
      <c r="DP744" s="16">
        <f t="shared" si="275"/>
        <v>4.7148936170212767</v>
      </c>
    </row>
    <row r="745" spans="1:120" x14ac:dyDescent="0.2">
      <c r="A745" s="13">
        <v>18</v>
      </c>
      <c r="B745" s="13" t="s">
        <v>244</v>
      </c>
      <c r="C745" s="13" t="s">
        <v>427</v>
      </c>
      <c r="D745" s="13" t="s">
        <v>158</v>
      </c>
      <c r="E745" s="13" t="s">
        <v>141</v>
      </c>
      <c r="F745" s="1" t="s">
        <v>142</v>
      </c>
      <c r="G745" s="13">
        <v>72</v>
      </c>
      <c r="H745" s="13">
        <v>185</v>
      </c>
      <c r="I745" s="13" t="s">
        <v>125</v>
      </c>
      <c r="J745" s="13">
        <v>2009</v>
      </c>
      <c r="K745" s="13">
        <v>3</v>
      </c>
      <c r="L745" s="13">
        <v>69</v>
      </c>
      <c r="M745" s="1"/>
      <c r="N745" s="1">
        <v>23</v>
      </c>
      <c r="O745" s="13" t="s">
        <v>2548</v>
      </c>
      <c r="P745" s="13" t="s">
        <v>2544</v>
      </c>
      <c r="Q745" s="1" t="str">
        <f t="shared" si="253"/>
        <v>BOS</v>
      </c>
      <c r="R745" s="13" t="s">
        <v>314</v>
      </c>
      <c r="S745" s="1"/>
      <c r="T745" s="13" t="s">
        <v>154</v>
      </c>
      <c r="U745" s="13">
        <v>81</v>
      </c>
      <c r="V745" s="13">
        <v>13</v>
      </c>
      <c r="W745" s="13">
        <v>27</v>
      </c>
      <c r="X745" s="14">
        <v>17</v>
      </c>
      <c r="Y745" s="13">
        <v>40</v>
      </c>
      <c r="Z745" s="13">
        <v>7</v>
      </c>
      <c r="AA745" s="1">
        <v>143</v>
      </c>
      <c r="AB745" s="14">
        <v>58</v>
      </c>
      <c r="AC745" s="14">
        <v>92</v>
      </c>
      <c r="AD745" s="15">
        <f t="shared" si="254"/>
        <v>9.0909090909090912E-2</v>
      </c>
      <c r="AE745" s="15">
        <f t="shared" si="255"/>
        <v>4.4368600682593858E-2</v>
      </c>
      <c r="AF745" s="16">
        <v>1247.4333333333</v>
      </c>
      <c r="AG745" s="17">
        <f t="shared" si="256"/>
        <v>15.400411522633332</v>
      </c>
      <c r="AH745" s="29">
        <v>1693</v>
      </c>
      <c r="AI745" s="17">
        <f t="shared" si="257"/>
        <v>20.901234567901234</v>
      </c>
      <c r="AJ745" s="19">
        <f t="shared" si="258"/>
        <v>0.73681827131323097</v>
      </c>
      <c r="AK745" s="20">
        <f>'Even Strength'!AA745+'Power Play'!R745+'Penalty Kill'!L745</f>
        <v>177.46956521739131</v>
      </c>
      <c r="AL745" s="19">
        <f t="shared" si="259"/>
        <v>8.53606652035681</v>
      </c>
      <c r="AM745" s="15">
        <f>IF(('Even Strength'!BR745+'Power Play'!AK745+'Penalty Kill'!AG745)&gt;0,V745/('Even Strength'!BR745+'Power Play'!AK745+'Penalty Kill'!AG745),0)</f>
        <v>0.21311475409836064</v>
      </c>
      <c r="AN745" s="15">
        <f>IF(('Even Strength'!BR745+'Power Play'!AK745+'Penalty Kill'!AG745)&gt;0,W745/('Even Strength'!BR745+'Power Play'!AK745+'Penalty Kill'!AG745),0)</f>
        <v>0.44262295081967212</v>
      </c>
      <c r="AO745" s="15">
        <f t="shared" si="260"/>
        <v>0.65573770491803274</v>
      </c>
      <c r="AP745" s="13">
        <v>2</v>
      </c>
      <c r="AQ745" s="13">
        <v>6</v>
      </c>
      <c r="AR745" s="21">
        <f t="shared" si="261"/>
        <v>0.25</v>
      </c>
      <c r="AS745" s="22">
        <v>0.1</v>
      </c>
      <c r="AT745" s="1"/>
      <c r="AU745" s="1"/>
      <c r="AV745">
        <v>123</v>
      </c>
      <c r="AW745" s="13">
        <v>74</v>
      </c>
      <c r="AX745" s="13">
        <v>39</v>
      </c>
      <c r="AY745" s="13">
        <v>58</v>
      </c>
      <c r="AZ745" s="13">
        <v>34</v>
      </c>
      <c r="BA745" s="13">
        <v>34</v>
      </c>
      <c r="BB745" s="16">
        <f t="shared" si="262"/>
        <v>5.9161478235311424</v>
      </c>
      <c r="BC745" s="17">
        <f t="shared" si="263"/>
        <v>3.5593084466772722</v>
      </c>
      <c r="BD745" s="17">
        <f t="shared" si="264"/>
        <v>1.8758517489245083</v>
      </c>
      <c r="BE745" s="17">
        <f t="shared" si="265"/>
        <v>2.7897282419902942</v>
      </c>
      <c r="BF745" s="17">
        <f t="shared" si="266"/>
        <v>1.6353579349598277</v>
      </c>
      <c r="BG745" s="17">
        <f t="shared" si="267"/>
        <v>1.6353579349598277</v>
      </c>
      <c r="BH745" s="13">
        <v>20</v>
      </c>
      <c r="BI745" s="13">
        <v>10</v>
      </c>
      <c r="BJ745" s="13">
        <v>0</v>
      </c>
      <c r="BK745" s="13">
        <v>0</v>
      </c>
      <c r="BL745" s="13">
        <v>0</v>
      </c>
      <c r="BM745" s="13">
        <v>0</v>
      </c>
      <c r="BN745" s="13">
        <f t="shared" si="268"/>
        <v>133</v>
      </c>
      <c r="BO745" s="16">
        <v>-1.163</v>
      </c>
      <c r="BP745" s="13">
        <v>9</v>
      </c>
      <c r="BQ745" s="13">
        <v>1</v>
      </c>
      <c r="BR745" s="23">
        <f t="shared" si="269"/>
        <v>0.1111111111111111</v>
      </c>
      <c r="BS745" s="13">
        <v>0</v>
      </c>
      <c r="BT745" s="13">
        <v>4</v>
      </c>
      <c r="BU745" s="13">
        <v>26</v>
      </c>
      <c r="BV745" s="13">
        <v>0</v>
      </c>
      <c r="BW745" s="13">
        <v>1</v>
      </c>
      <c r="BX745" s="13">
        <v>0</v>
      </c>
      <c r="BY745" s="13">
        <v>0</v>
      </c>
      <c r="BZ745" s="13">
        <v>0</v>
      </c>
      <c r="CA745" s="13">
        <v>0</v>
      </c>
      <c r="CB745" s="23">
        <f t="shared" si="270"/>
        <v>0</v>
      </c>
      <c r="CC745" s="16">
        <v>2.5</v>
      </c>
      <c r="CD745" s="16">
        <v>1.6</v>
      </c>
      <c r="CE745" s="16">
        <v>4.0999999999999996</v>
      </c>
      <c r="CF745" s="24">
        <f t="shared" si="271"/>
        <v>5.0617283950617278E-2</v>
      </c>
      <c r="CG745" s="24">
        <f t="shared" si="272"/>
        <v>0.19720492745103804</v>
      </c>
      <c r="CH745" s="25">
        <v>6</v>
      </c>
      <c r="CI745" s="16">
        <v>30</v>
      </c>
      <c r="CJ745" s="16">
        <v>25.4</v>
      </c>
      <c r="CK745" s="16">
        <v>5</v>
      </c>
      <c r="CL745" s="16">
        <v>2.7</v>
      </c>
      <c r="CM745" s="16">
        <v>2.8</v>
      </c>
      <c r="CN745" s="16">
        <v>-1.5</v>
      </c>
      <c r="CO745" s="16">
        <v>4</v>
      </c>
      <c r="CP745" s="26">
        <f t="shared" si="273"/>
        <v>4.9382716049382713E-2</v>
      </c>
      <c r="CQ745" s="26">
        <f t="shared" si="274"/>
        <v>0.19239505117174446</v>
      </c>
      <c r="CR745" s="13">
        <v>1</v>
      </c>
      <c r="CS745" s="13">
        <v>2</v>
      </c>
      <c r="CT745" s="13">
        <v>2</v>
      </c>
      <c r="CU745" s="13">
        <v>-0.01</v>
      </c>
      <c r="CV745" s="13">
        <v>-0.98</v>
      </c>
      <c r="CW745" s="13">
        <v>1.9</v>
      </c>
      <c r="CX745" s="13">
        <v>6.85</v>
      </c>
      <c r="CY745" s="13">
        <v>1.22</v>
      </c>
      <c r="CZ745" s="13">
        <v>0.8</v>
      </c>
      <c r="DA745" s="13">
        <v>9.7799999999999994</v>
      </c>
      <c r="DB745" s="27">
        <v>48.48</v>
      </c>
      <c r="DC745" s="27">
        <v>-36.630000000000003</v>
      </c>
      <c r="DD745" s="27">
        <v>85.11</v>
      </c>
      <c r="DE745" s="27">
        <v>4.8</v>
      </c>
      <c r="DF745" s="27">
        <v>30.07</v>
      </c>
      <c r="DG745" s="27">
        <v>-39.229999999999997</v>
      </c>
      <c r="DH745" s="27">
        <v>69.31</v>
      </c>
      <c r="DI745" s="27">
        <v>3.91</v>
      </c>
      <c r="DJ745" s="1">
        <v>186</v>
      </c>
      <c r="DK745" s="1"/>
      <c r="DL745" s="1"/>
      <c r="DM745" s="1">
        <v>1.4</v>
      </c>
      <c r="DN745" s="1">
        <v>0</v>
      </c>
      <c r="DO745" s="1">
        <v>0</v>
      </c>
      <c r="DP745" s="16">
        <f t="shared" si="275"/>
        <v>2.191489361702128</v>
      </c>
    </row>
    <row r="746" spans="1:120" x14ac:dyDescent="0.2">
      <c r="A746" s="13">
        <v>23</v>
      </c>
      <c r="B746" s="13" t="s">
        <v>2549</v>
      </c>
      <c r="C746" s="13" t="s">
        <v>164</v>
      </c>
      <c r="D746" s="13" t="s">
        <v>158</v>
      </c>
      <c r="E746" s="13" t="s">
        <v>141</v>
      </c>
      <c r="F746" s="1" t="s">
        <v>142</v>
      </c>
      <c r="G746" s="13">
        <v>73</v>
      </c>
      <c r="H746" s="13">
        <v>195</v>
      </c>
      <c r="I746" s="13" t="s">
        <v>125</v>
      </c>
      <c r="J746" s="1"/>
      <c r="K746" s="1"/>
      <c r="L746" s="1"/>
      <c r="M746" s="1"/>
      <c r="N746" s="1">
        <v>29</v>
      </c>
      <c r="O746" s="13" t="s">
        <v>856</v>
      </c>
      <c r="P746" s="13" t="s">
        <v>2544</v>
      </c>
      <c r="Q746" s="1" t="str">
        <f t="shared" si="253"/>
        <v>TOR</v>
      </c>
      <c r="R746" s="13" t="s">
        <v>249</v>
      </c>
      <c r="S746" s="1"/>
      <c r="T746" s="13" t="s">
        <v>146</v>
      </c>
      <c r="U746" s="13">
        <v>54</v>
      </c>
      <c r="V746" s="13">
        <v>2</v>
      </c>
      <c r="W746" s="13">
        <v>3</v>
      </c>
      <c r="X746" s="14">
        <v>2</v>
      </c>
      <c r="Y746" s="13">
        <v>5</v>
      </c>
      <c r="Z746" s="13">
        <v>-9</v>
      </c>
      <c r="AA746" s="1">
        <v>46</v>
      </c>
      <c r="AB746" s="14">
        <v>19</v>
      </c>
      <c r="AC746" s="14">
        <v>20</v>
      </c>
      <c r="AD746" s="15">
        <f t="shared" si="254"/>
        <v>4.3478260869565216E-2</v>
      </c>
      <c r="AE746" s="15">
        <f t="shared" si="255"/>
        <v>2.3529411764705882E-2</v>
      </c>
      <c r="AF746" s="16">
        <v>597.45000000000005</v>
      </c>
      <c r="AG746" s="17">
        <f t="shared" si="256"/>
        <v>11.06388888888889</v>
      </c>
      <c r="AH746" s="29">
        <v>782</v>
      </c>
      <c r="AI746" s="17">
        <f t="shared" si="257"/>
        <v>14.481481481481481</v>
      </c>
      <c r="AJ746" s="19">
        <f t="shared" si="258"/>
        <v>0.7640025575447571</v>
      </c>
      <c r="AK746" s="20">
        <f>'Even Strength'!AA746+'Power Play'!R746+'Penalty Kill'!L746</f>
        <v>33.53846153846154</v>
      </c>
      <c r="AL746" s="19">
        <f t="shared" si="259"/>
        <v>3.3681608374051257</v>
      </c>
      <c r="AM746" s="15">
        <f>IF(('Even Strength'!BR746+'Power Play'!AK746+'Penalty Kill'!AG746)&gt;0,V746/('Even Strength'!BR746+'Power Play'!AK746+'Penalty Kill'!AG746),0)</f>
        <v>0.15384615384615385</v>
      </c>
      <c r="AN746" s="15">
        <f>IF(('Even Strength'!BR746+'Power Play'!AK746+'Penalty Kill'!AG746)&gt;0,W746/('Even Strength'!BR746+'Power Play'!AK746+'Penalty Kill'!AG746),0)</f>
        <v>0.23076923076923078</v>
      </c>
      <c r="AO746" s="15">
        <f t="shared" si="260"/>
        <v>0.38461538461538464</v>
      </c>
      <c r="AP746" s="13">
        <v>293</v>
      </c>
      <c r="AQ746" s="13">
        <v>268</v>
      </c>
      <c r="AR746" s="21">
        <f t="shared" si="261"/>
        <v>0.5222816399286988</v>
      </c>
      <c r="AS746" s="22">
        <v>16.5</v>
      </c>
      <c r="AT746" s="13">
        <v>2</v>
      </c>
      <c r="AU746" s="13">
        <v>1</v>
      </c>
      <c r="AV746">
        <v>44</v>
      </c>
      <c r="AW746" s="13">
        <v>75</v>
      </c>
      <c r="AX746" s="13">
        <v>25</v>
      </c>
      <c r="AY746" s="13">
        <v>19</v>
      </c>
      <c r="AZ746" s="13">
        <v>8</v>
      </c>
      <c r="BA746" s="13">
        <v>18</v>
      </c>
      <c r="BB746" s="16">
        <f t="shared" si="262"/>
        <v>4.4187798142103931</v>
      </c>
      <c r="BC746" s="17">
        <f t="shared" si="263"/>
        <v>7.5320110469495347</v>
      </c>
      <c r="BD746" s="17">
        <f t="shared" si="264"/>
        <v>2.5106703489831781</v>
      </c>
      <c r="BE746" s="17">
        <f t="shared" si="265"/>
        <v>1.9081094652272157</v>
      </c>
      <c r="BF746" s="17">
        <f t="shared" si="266"/>
        <v>0.80341451167461697</v>
      </c>
      <c r="BG746" s="17">
        <f t="shared" si="267"/>
        <v>1.8076826512678885</v>
      </c>
      <c r="BH746" s="13">
        <v>12</v>
      </c>
      <c r="BI746" s="13">
        <v>6</v>
      </c>
      <c r="BJ746" s="13">
        <v>0</v>
      </c>
      <c r="BK746" s="13">
        <v>0</v>
      </c>
      <c r="BL746" s="13">
        <v>0</v>
      </c>
      <c r="BM746" s="13">
        <v>0</v>
      </c>
      <c r="BN746" s="13">
        <f t="shared" si="268"/>
        <v>112</v>
      </c>
      <c r="BO746" s="16">
        <v>-2.7850000000000001</v>
      </c>
      <c r="BP746" s="1"/>
      <c r="BQ746" s="1"/>
      <c r="BR746" s="23" t="str">
        <f t="shared" si="269"/>
        <v xml:space="preserve"> </v>
      </c>
      <c r="BS746" s="1"/>
      <c r="BT746" s="13">
        <v>0</v>
      </c>
      <c r="BU746" s="13">
        <v>9</v>
      </c>
      <c r="BV746" s="13">
        <v>0</v>
      </c>
      <c r="BW746" s="13">
        <v>0</v>
      </c>
      <c r="BX746" s="13">
        <v>0</v>
      </c>
      <c r="BY746" s="13">
        <v>0</v>
      </c>
      <c r="BZ746" s="13">
        <v>0</v>
      </c>
      <c r="CA746" s="13">
        <v>0</v>
      </c>
      <c r="CB746" s="23">
        <f t="shared" si="270"/>
        <v>0</v>
      </c>
      <c r="CC746" s="16">
        <v>-0.9</v>
      </c>
      <c r="CD746" s="16">
        <v>0.30000000000000004</v>
      </c>
      <c r="CE746" s="16">
        <v>-0.60000000000000009</v>
      </c>
      <c r="CF746" s="24">
        <f t="shared" si="271"/>
        <v>-1.1111111111111113E-2</v>
      </c>
      <c r="CG746" s="24">
        <f t="shared" si="272"/>
        <v>-6.0256088375596283E-2</v>
      </c>
      <c r="CH746" s="25">
        <v>2</v>
      </c>
      <c r="CI746" s="16">
        <v>9.3000000000000007</v>
      </c>
      <c r="CJ746" s="16">
        <v>12.8</v>
      </c>
      <c r="CK746" s="16">
        <v>-7</v>
      </c>
      <c r="CL746" s="16">
        <v>-2.1</v>
      </c>
      <c r="CM746" s="16">
        <v>1</v>
      </c>
      <c r="CN746" s="16">
        <v>0</v>
      </c>
      <c r="CO746" s="16">
        <v>-1.1000000000000001</v>
      </c>
      <c r="CP746" s="26">
        <f t="shared" si="273"/>
        <v>-2.0370370370370372E-2</v>
      </c>
      <c r="CQ746" s="26">
        <f t="shared" si="274"/>
        <v>-0.11046949535525985</v>
      </c>
      <c r="CR746" s="13">
        <v>0</v>
      </c>
      <c r="CS746" s="13">
        <v>0</v>
      </c>
      <c r="CT746" s="13">
        <v>2</v>
      </c>
      <c r="CU746" s="13">
        <v>0.34</v>
      </c>
      <c r="CV746" s="13">
        <v>-0.96</v>
      </c>
      <c r="CW746" s="13">
        <v>0.8</v>
      </c>
      <c r="CX746" s="13">
        <v>2.27</v>
      </c>
      <c r="CY746" s="13">
        <v>-1.1299999999999999</v>
      </c>
      <c r="CZ746" s="13">
        <v>-2.27</v>
      </c>
      <c r="DA746" s="13">
        <v>-0.95</v>
      </c>
      <c r="DB746" s="27">
        <v>-12.38</v>
      </c>
      <c r="DC746" s="27">
        <v>-1.66</v>
      </c>
      <c r="DD746" s="27">
        <v>-10.72</v>
      </c>
      <c r="DE746" s="27">
        <v>-1.32</v>
      </c>
      <c r="DF746" s="27">
        <v>-4.8600000000000003</v>
      </c>
      <c r="DG746" s="27">
        <v>-19.13</v>
      </c>
      <c r="DH746" s="27">
        <v>14.27</v>
      </c>
      <c r="DI746" s="27">
        <v>1.75</v>
      </c>
      <c r="DJ746" s="1">
        <v>154</v>
      </c>
      <c r="DK746" s="28">
        <v>10</v>
      </c>
      <c r="DL746" s="28" t="s">
        <v>2550</v>
      </c>
      <c r="DM746" s="1">
        <v>0.45500000000000002</v>
      </c>
      <c r="DN746" s="1">
        <v>0.02</v>
      </c>
      <c r="DO746" s="1">
        <v>0</v>
      </c>
      <c r="DP746" s="16">
        <f t="shared" si="275"/>
        <v>-1.0991992679020819</v>
      </c>
    </row>
    <row r="747" spans="1:120" x14ac:dyDescent="0.2">
      <c r="A747" s="13">
        <v>15</v>
      </c>
      <c r="B747" s="13" t="s">
        <v>2551</v>
      </c>
      <c r="C747" s="13" t="s">
        <v>2552</v>
      </c>
      <c r="D747" s="13" t="s">
        <v>257</v>
      </c>
      <c r="E747" s="13" t="s">
        <v>141</v>
      </c>
      <c r="F747" s="1" t="s">
        <v>142</v>
      </c>
      <c r="G747" s="13">
        <v>74</v>
      </c>
      <c r="H747" s="13">
        <v>210</v>
      </c>
      <c r="I747" s="13" t="s">
        <v>125</v>
      </c>
      <c r="J747" s="13">
        <v>2008</v>
      </c>
      <c r="K747" s="13">
        <v>3</v>
      </c>
      <c r="L747" s="13">
        <v>79</v>
      </c>
      <c r="M747" s="1"/>
      <c r="N747" s="1">
        <v>26</v>
      </c>
      <c r="O747" s="13" t="s">
        <v>1623</v>
      </c>
      <c r="P747" s="13" t="s">
        <v>2544</v>
      </c>
      <c r="Q747" s="1" t="str">
        <f t="shared" si="253"/>
        <v>OTT</v>
      </c>
      <c r="R747" s="13" t="s">
        <v>482</v>
      </c>
      <c r="S747" s="1"/>
      <c r="T747" s="13" t="s">
        <v>146</v>
      </c>
      <c r="U747" s="13">
        <v>37</v>
      </c>
      <c r="V747" s="13">
        <v>2</v>
      </c>
      <c r="W747" s="13">
        <v>1</v>
      </c>
      <c r="X747" s="14">
        <v>0</v>
      </c>
      <c r="Y747" s="13">
        <v>3</v>
      </c>
      <c r="Z747" s="13">
        <v>-8</v>
      </c>
      <c r="AA747" s="1">
        <v>38</v>
      </c>
      <c r="AB747" s="14">
        <v>11</v>
      </c>
      <c r="AC747" s="14">
        <v>16</v>
      </c>
      <c r="AD747" s="15">
        <f t="shared" si="254"/>
        <v>5.2631578947368418E-2</v>
      </c>
      <c r="AE747" s="15">
        <f t="shared" si="255"/>
        <v>3.0769230769230771E-2</v>
      </c>
      <c r="AF747" s="16">
        <v>445.23333333329998</v>
      </c>
      <c r="AG747" s="17">
        <f t="shared" si="256"/>
        <v>12.033333333332433</v>
      </c>
      <c r="AH747" s="29">
        <v>673</v>
      </c>
      <c r="AI747" s="17">
        <f t="shared" si="257"/>
        <v>18.189189189189189</v>
      </c>
      <c r="AJ747" s="19">
        <f t="shared" si="258"/>
        <v>0.66156513125304606</v>
      </c>
      <c r="AK747" s="20">
        <f>'Even Strength'!AA747+'Power Play'!R747+'Penalty Kill'!L747</f>
        <v>0</v>
      </c>
      <c r="AL747" s="19">
        <f t="shared" si="259"/>
        <v>0</v>
      </c>
      <c r="AM747" s="15">
        <f>IF(('Even Strength'!BR747+'Power Play'!AK747+'Penalty Kill'!AG747)&gt;0,V747/('Even Strength'!BR747+'Power Play'!AK747+'Penalty Kill'!AG747),0)</f>
        <v>0.66666666666666663</v>
      </c>
      <c r="AN747" s="15">
        <f>IF(('Even Strength'!BR747+'Power Play'!AK747+'Penalty Kill'!AG747)&gt;0,W747/('Even Strength'!BR747+'Power Play'!AK747+'Penalty Kill'!AG747),0)</f>
        <v>0.33333333333333331</v>
      </c>
      <c r="AO747" s="15">
        <f t="shared" si="260"/>
        <v>1</v>
      </c>
      <c r="AP747" s="13">
        <v>103</v>
      </c>
      <c r="AQ747" s="13">
        <v>128</v>
      </c>
      <c r="AR747" s="21">
        <f t="shared" si="261"/>
        <v>0.44588744588744589</v>
      </c>
      <c r="AS747" s="22">
        <v>10</v>
      </c>
      <c r="AT747" s="13">
        <v>3</v>
      </c>
      <c r="AU747" s="13">
        <v>1</v>
      </c>
      <c r="AV747">
        <v>54</v>
      </c>
      <c r="AW747" s="13">
        <v>64</v>
      </c>
      <c r="AX747" s="13">
        <v>13</v>
      </c>
      <c r="AY747" s="13">
        <v>11</v>
      </c>
      <c r="AZ747" s="13">
        <v>7</v>
      </c>
      <c r="BA747" s="13">
        <v>15</v>
      </c>
      <c r="BB747" s="16">
        <f t="shared" si="262"/>
        <v>7.2770831773607307</v>
      </c>
      <c r="BC747" s="17">
        <f t="shared" si="263"/>
        <v>8.6246911731682729</v>
      </c>
      <c r="BD747" s="17">
        <f t="shared" si="264"/>
        <v>1.7518903945498057</v>
      </c>
      <c r="BE747" s="17">
        <f t="shared" si="265"/>
        <v>1.4823687953882969</v>
      </c>
      <c r="BF747" s="17">
        <f t="shared" si="266"/>
        <v>0.94332559706527996</v>
      </c>
      <c r="BG747" s="17">
        <f t="shared" si="267"/>
        <v>2.0214119937113137</v>
      </c>
      <c r="BH747" s="13">
        <v>18</v>
      </c>
      <c r="BI747" s="13">
        <v>9</v>
      </c>
      <c r="BJ747" s="13">
        <v>0</v>
      </c>
      <c r="BK747" s="13">
        <v>0</v>
      </c>
      <c r="BL747" s="13">
        <v>0</v>
      </c>
      <c r="BM747" s="13">
        <v>0</v>
      </c>
      <c r="BN747" s="13">
        <f t="shared" si="268"/>
        <v>95</v>
      </c>
      <c r="BO747" s="16">
        <v>1.3320000000000001</v>
      </c>
      <c r="BP747" s="1"/>
      <c r="BQ747" s="1"/>
      <c r="BR747" s="23" t="str">
        <f t="shared" si="269"/>
        <v xml:space="preserve"> </v>
      </c>
      <c r="BS747" s="1"/>
      <c r="BT747" s="13">
        <v>0</v>
      </c>
      <c r="BU747" s="13">
        <v>16</v>
      </c>
      <c r="BV747" s="13">
        <v>0</v>
      </c>
      <c r="BW747" s="13">
        <v>0</v>
      </c>
      <c r="BX747" s="13">
        <v>0</v>
      </c>
      <c r="BY747" s="13">
        <v>0</v>
      </c>
      <c r="BZ747" s="13">
        <v>0</v>
      </c>
      <c r="CA747" s="13">
        <v>0</v>
      </c>
      <c r="CB747" s="23">
        <f t="shared" si="270"/>
        <v>0</v>
      </c>
      <c r="CC747" s="16">
        <v>-0.7</v>
      </c>
      <c r="CD747" s="16">
        <v>0.1</v>
      </c>
      <c r="CE747" s="16">
        <v>-0.60000000000000009</v>
      </c>
      <c r="CF747" s="24">
        <f t="shared" si="271"/>
        <v>-1.6216216216216217E-2</v>
      </c>
      <c r="CG747" s="24">
        <f t="shared" si="272"/>
        <v>-8.0856479748452587E-2</v>
      </c>
      <c r="CH747" s="25">
        <v>4</v>
      </c>
      <c r="CI747" s="16">
        <v>5.5</v>
      </c>
      <c r="CJ747" s="16">
        <v>6.2</v>
      </c>
      <c r="CK747" s="16">
        <v>-9.4</v>
      </c>
      <c r="CL747" s="16">
        <v>-1</v>
      </c>
      <c r="CM747" s="16">
        <v>-0.2</v>
      </c>
      <c r="CN747" s="16">
        <v>0</v>
      </c>
      <c r="CO747" s="16">
        <v>-1.2</v>
      </c>
      <c r="CP747" s="26">
        <f t="shared" si="273"/>
        <v>-3.2432432432432434E-2</v>
      </c>
      <c r="CQ747" s="26">
        <f t="shared" si="274"/>
        <v>-0.16171295949690515</v>
      </c>
      <c r="CR747" s="13">
        <v>0</v>
      </c>
      <c r="CS747" s="13">
        <v>0</v>
      </c>
      <c r="CT747" s="13">
        <v>0</v>
      </c>
      <c r="CU747" s="13">
        <v>-0.02</v>
      </c>
      <c r="CV747" s="13">
        <v>7.0000000000000007E-2</v>
      </c>
      <c r="CW747" s="13">
        <v>-0.12</v>
      </c>
      <c r="CX747" s="13">
        <v>-0.92</v>
      </c>
      <c r="CY747" s="13">
        <v>1.89</v>
      </c>
      <c r="CZ747" s="13">
        <v>-0.49</v>
      </c>
      <c r="DA747" s="13">
        <v>0.41</v>
      </c>
      <c r="DB747" s="27">
        <v>-31.08</v>
      </c>
      <c r="DC747" s="27">
        <v>-18.260000000000002</v>
      </c>
      <c r="DD747" s="27">
        <v>-12.83</v>
      </c>
      <c r="DE747" s="27">
        <v>-2.0299999999999998</v>
      </c>
      <c r="DF747" s="27">
        <v>-36.200000000000003</v>
      </c>
      <c r="DG747" s="27">
        <v>-2.68</v>
      </c>
      <c r="DH747" s="27">
        <v>-33.520000000000003</v>
      </c>
      <c r="DI747" s="27">
        <v>-5.3</v>
      </c>
      <c r="DJ747" s="1">
        <v>186</v>
      </c>
      <c r="DK747" s="28">
        <v>39</v>
      </c>
      <c r="DL747" s="28" t="s">
        <v>2553</v>
      </c>
      <c r="DM747" s="1">
        <v>1.887</v>
      </c>
      <c r="DN747" s="1">
        <v>0.89800000000000002</v>
      </c>
      <c r="DO747" s="1">
        <v>0</v>
      </c>
      <c r="DP747" s="16">
        <f t="shared" si="275"/>
        <v>-4.0446808510638297</v>
      </c>
    </row>
    <row r="748" spans="1:120" x14ac:dyDescent="0.2">
      <c r="A748" s="13">
        <v>21</v>
      </c>
      <c r="B748" s="13" t="s">
        <v>2554</v>
      </c>
      <c r="C748" s="13" t="s">
        <v>2524</v>
      </c>
      <c r="D748" s="13" t="s">
        <v>158</v>
      </c>
      <c r="E748" s="13" t="s">
        <v>141</v>
      </c>
      <c r="F748" s="1" t="s">
        <v>142</v>
      </c>
      <c r="G748" s="13">
        <v>72</v>
      </c>
      <c r="H748" s="13">
        <v>220</v>
      </c>
      <c r="I748" s="13" t="s">
        <v>150</v>
      </c>
      <c r="J748" s="13">
        <v>2010</v>
      </c>
      <c r="K748" s="13">
        <v>2</v>
      </c>
      <c r="L748" s="13">
        <v>42</v>
      </c>
      <c r="M748" s="1"/>
      <c r="N748" s="1">
        <v>22</v>
      </c>
      <c r="O748" s="13" t="s">
        <v>2555</v>
      </c>
      <c r="P748" s="13" t="s">
        <v>2556</v>
      </c>
      <c r="Q748" s="1" t="str">
        <f t="shared" si="253"/>
        <v>MTL</v>
      </c>
      <c r="R748" s="13" t="s">
        <v>172</v>
      </c>
      <c r="S748" s="1">
        <v>54</v>
      </c>
      <c r="T748" s="13" t="s">
        <v>154</v>
      </c>
      <c r="U748" s="13">
        <v>74</v>
      </c>
      <c r="V748" s="13">
        <v>6</v>
      </c>
      <c r="W748" s="13">
        <v>14</v>
      </c>
      <c r="X748" s="14">
        <v>5</v>
      </c>
      <c r="Y748" s="13">
        <v>20</v>
      </c>
      <c r="Z748" s="13">
        <v>-1</v>
      </c>
      <c r="AA748" s="1">
        <v>104</v>
      </c>
      <c r="AB748" s="14">
        <v>45</v>
      </c>
      <c r="AC748" s="14">
        <v>28</v>
      </c>
      <c r="AD748" s="15">
        <f t="shared" si="254"/>
        <v>5.7692307692307696E-2</v>
      </c>
      <c r="AE748" s="15">
        <f t="shared" si="255"/>
        <v>3.3898305084745763E-2</v>
      </c>
      <c r="AF748" s="16">
        <v>1056.5999999999999</v>
      </c>
      <c r="AG748" s="17">
        <f t="shared" si="256"/>
        <v>14.278378378378378</v>
      </c>
      <c r="AH748" s="29">
        <v>1459</v>
      </c>
      <c r="AI748" s="17">
        <f t="shared" si="257"/>
        <v>19.716216216216218</v>
      </c>
      <c r="AJ748" s="19">
        <f t="shared" si="258"/>
        <v>0.72419465387251536</v>
      </c>
      <c r="AK748" s="20">
        <f>'Even Strength'!AA748+'Power Play'!R748+'Penalty Kill'!L748</f>
        <v>42.5</v>
      </c>
      <c r="AL748" s="19">
        <f t="shared" si="259"/>
        <v>2.4134014764338447</v>
      </c>
      <c r="AM748" s="15">
        <f>IF(('Even Strength'!BR748+'Power Play'!AK748+'Penalty Kill'!AG748)&gt;0,V748/('Even Strength'!BR748+'Power Play'!AK748+'Penalty Kill'!AG748),0)</f>
        <v>0.17142857142857143</v>
      </c>
      <c r="AN748" s="15">
        <f>IF(('Even Strength'!BR748+'Power Play'!AK748+'Penalty Kill'!AG748)&gt;0,W748/('Even Strength'!BR748+'Power Play'!AK748+'Penalty Kill'!AG748),0)</f>
        <v>0.4</v>
      </c>
      <c r="AO748" s="15">
        <f t="shared" si="260"/>
        <v>0.5714285714285714</v>
      </c>
      <c r="AP748" s="13">
        <v>23</v>
      </c>
      <c r="AQ748" s="13">
        <v>60</v>
      </c>
      <c r="AR748" s="21">
        <f t="shared" si="261"/>
        <v>0.27710843373493976</v>
      </c>
      <c r="AS748" s="22">
        <v>1.7000000000000002</v>
      </c>
      <c r="AT748" s="13">
        <v>3</v>
      </c>
      <c r="AU748" s="13">
        <v>1</v>
      </c>
      <c r="AV748">
        <v>117</v>
      </c>
      <c r="AW748" s="13">
        <v>205</v>
      </c>
      <c r="AX748" s="13">
        <v>49</v>
      </c>
      <c r="AY748" s="13">
        <v>45</v>
      </c>
      <c r="AZ748" s="13">
        <v>26</v>
      </c>
      <c r="BA748" s="13">
        <v>18</v>
      </c>
      <c r="BB748" s="16">
        <f t="shared" si="262"/>
        <v>6.6439522998296425</v>
      </c>
      <c r="BC748" s="17">
        <f t="shared" si="263"/>
        <v>11.641113003975017</v>
      </c>
      <c r="BD748" s="17">
        <f t="shared" si="264"/>
        <v>2.7825099375354916</v>
      </c>
      <c r="BE748" s="17">
        <f t="shared" si="265"/>
        <v>2.5553662691652472</v>
      </c>
      <c r="BF748" s="17">
        <f t="shared" si="266"/>
        <v>1.4764338444065872</v>
      </c>
      <c r="BG748" s="17">
        <f t="shared" si="267"/>
        <v>1.0221465076660989</v>
      </c>
      <c r="BH748" s="13">
        <v>24</v>
      </c>
      <c r="BI748" s="13">
        <v>12</v>
      </c>
      <c r="BJ748" s="13">
        <v>0</v>
      </c>
      <c r="BK748" s="13">
        <v>0</v>
      </c>
      <c r="BL748" s="13">
        <v>0</v>
      </c>
      <c r="BM748" s="13">
        <v>0</v>
      </c>
      <c r="BN748" s="13">
        <f t="shared" si="268"/>
        <v>278</v>
      </c>
      <c r="BO748" s="16">
        <v>-1.597</v>
      </c>
      <c r="BP748" s="13">
        <v>1</v>
      </c>
      <c r="BQ748" s="13">
        <v>0</v>
      </c>
      <c r="BR748" s="23">
        <f t="shared" si="269"/>
        <v>0</v>
      </c>
      <c r="BS748" s="13">
        <v>0</v>
      </c>
      <c r="BT748" s="13">
        <v>1</v>
      </c>
      <c r="BU748" s="13">
        <v>24</v>
      </c>
      <c r="BV748" s="13">
        <v>0</v>
      </c>
      <c r="BW748" s="13">
        <v>1</v>
      </c>
      <c r="BX748" s="13">
        <v>1</v>
      </c>
      <c r="BY748" s="13">
        <v>0</v>
      </c>
      <c r="BZ748" s="13">
        <v>0</v>
      </c>
      <c r="CA748" s="13">
        <v>0</v>
      </c>
      <c r="CB748" s="23">
        <f t="shared" si="270"/>
        <v>0</v>
      </c>
      <c r="CC748" s="16">
        <v>0</v>
      </c>
      <c r="CD748" s="16">
        <v>1</v>
      </c>
      <c r="CE748" s="16">
        <v>1</v>
      </c>
      <c r="CF748" s="24">
        <f t="shared" si="271"/>
        <v>1.3513513513513514E-2</v>
      </c>
      <c r="CG748" s="24">
        <f t="shared" si="272"/>
        <v>5.6785917092561047E-2</v>
      </c>
      <c r="CH748" s="25">
        <v>4</v>
      </c>
      <c r="CI748" s="16">
        <v>17.600000000000001</v>
      </c>
      <c r="CJ748" s="16">
        <v>20.399999999999999</v>
      </c>
      <c r="CK748" s="16">
        <v>-5.0999999999999996</v>
      </c>
      <c r="CL748" s="16">
        <v>0.1</v>
      </c>
      <c r="CM748" s="16">
        <v>2.2999999999999998</v>
      </c>
      <c r="CN748" s="16">
        <v>-0.30000000000000004</v>
      </c>
      <c r="CO748" s="16">
        <v>2.1</v>
      </c>
      <c r="CP748" s="26">
        <f t="shared" si="273"/>
        <v>2.837837837837838E-2</v>
      </c>
      <c r="CQ748" s="26">
        <f t="shared" si="274"/>
        <v>0.1192504258943782</v>
      </c>
      <c r="CR748" s="13">
        <v>0</v>
      </c>
      <c r="CS748" s="13">
        <v>2</v>
      </c>
      <c r="CT748" s="13">
        <v>0</v>
      </c>
      <c r="CU748" s="13">
        <v>-0.18</v>
      </c>
      <c r="CV748" s="13">
        <v>-0.67</v>
      </c>
      <c r="CW748" s="13">
        <v>1.35</v>
      </c>
      <c r="CX748" s="13">
        <v>-2.0499999999999998</v>
      </c>
      <c r="CY748" s="13">
        <v>1.6800000000000002</v>
      </c>
      <c r="CZ748" s="13">
        <v>-2.5499999999999998</v>
      </c>
      <c r="DA748" s="13">
        <v>-2.42</v>
      </c>
      <c r="DB748" s="27">
        <v>-71.83</v>
      </c>
      <c r="DC748" s="27">
        <v>43.47</v>
      </c>
      <c r="DD748" s="27">
        <v>-115.3</v>
      </c>
      <c r="DE748" s="27">
        <v>-14.42</v>
      </c>
      <c r="DF748" s="27">
        <v>-63.75</v>
      </c>
      <c r="DG748" s="27">
        <v>33.1</v>
      </c>
      <c r="DH748" s="27">
        <v>-96.85</v>
      </c>
      <c r="DI748" s="27">
        <v>-10.53</v>
      </c>
      <c r="DJ748" s="1">
        <v>186</v>
      </c>
      <c r="DK748" s="28">
        <v>3</v>
      </c>
      <c r="DL748" s="28" t="s">
        <v>379</v>
      </c>
      <c r="DM748" s="1">
        <v>0.8</v>
      </c>
      <c r="DN748" s="1">
        <v>2.9000000000000001E-2</v>
      </c>
      <c r="DO748" s="1">
        <v>0</v>
      </c>
      <c r="DP748" s="16">
        <f t="shared" si="275"/>
        <v>1.5680851063829788</v>
      </c>
    </row>
    <row r="749" spans="1:120" x14ac:dyDescent="0.2">
      <c r="A749" s="13">
        <v>34</v>
      </c>
      <c r="B749" s="13" t="s">
        <v>1314</v>
      </c>
      <c r="C749" s="13" t="s">
        <v>2557</v>
      </c>
      <c r="D749" s="1"/>
      <c r="E749" s="13" t="s">
        <v>197</v>
      </c>
      <c r="F749" s="1" t="s">
        <v>198</v>
      </c>
      <c r="G749" s="13">
        <v>75</v>
      </c>
      <c r="H749" s="13">
        <v>216</v>
      </c>
      <c r="I749" s="13" t="s">
        <v>125</v>
      </c>
      <c r="J749" s="13">
        <v>2004</v>
      </c>
      <c r="K749" s="13">
        <v>2</v>
      </c>
      <c r="L749" s="13">
        <v>49</v>
      </c>
      <c r="M749" s="1"/>
      <c r="N749" s="1">
        <v>29</v>
      </c>
      <c r="O749" s="13" t="s">
        <v>1352</v>
      </c>
      <c r="P749" s="13" t="s">
        <v>2558</v>
      </c>
      <c r="Q749" s="1" t="str">
        <f t="shared" si="253"/>
        <v>BOS</v>
      </c>
      <c r="R749" s="13" t="s">
        <v>314</v>
      </c>
      <c r="S749" s="1"/>
      <c r="T749" s="13" t="s">
        <v>146</v>
      </c>
      <c r="U749" s="13">
        <v>82</v>
      </c>
      <c r="V749" s="13">
        <v>13</v>
      </c>
      <c r="W749" s="13">
        <v>31</v>
      </c>
      <c r="X749" s="14">
        <v>19</v>
      </c>
      <c r="Y749" s="13">
        <v>44</v>
      </c>
      <c r="Z749" s="13">
        <v>10</v>
      </c>
      <c r="AA749" s="1">
        <v>163</v>
      </c>
      <c r="AB749" s="14">
        <v>60</v>
      </c>
      <c r="AC749" s="14">
        <v>89</v>
      </c>
      <c r="AD749" s="15">
        <f t="shared" si="254"/>
        <v>7.9754601226993863E-2</v>
      </c>
      <c r="AE749" s="15">
        <f t="shared" si="255"/>
        <v>4.1666666666666664E-2</v>
      </c>
      <c r="AF749" s="16">
        <v>1378.4166666666999</v>
      </c>
      <c r="AG749" s="17">
        <f t="shared" si="256"/>
        <v>16.809959349593903</v>
      </c>
      <c r="AH749" s="29">
        <v>1703</v>
      </c>
      <c r="AI749" s="17">
        <f t="shared" si="257"/>
        <v>20.76829268292683</v>
      </c>
      <c r="AJ749" s="19">
        <f t="shared" si="258"/>
        <v>0.80940497161873159</v>
      </c>
      <c r="AK749" s="20">
        <f>'Even Strength'!AA749+'Power Play'!R749+'Penalty Kill'!L749</f>
        <v>149.07660738714091</v>
      </c>
      <c r="AL749" s="19">
        <f t="shared" si="259"/>
        <v>6.4890367764185282</v>
      </c>
      <c r="AM749" s="15">
        <f>IF(('Even Strength'!BR749+'Power Play'!AK749+'Penalty Kill'!AG749)&gt;0,V749/('Even Strength'!BR749+'Power Play'!AK749+'Penalty Kill'!AG749),0)</f>
        <v>0.21666666666666667</v>
      </c>
      <c r="AN749" s="15">
        <f>IF(('Even Strength'!BR749+'Power Play'!AK749+'Penalty Kill'!AG749)&gt;0,W749/('Even Strength'!BR749+'Power Play'!AK749+'Penalty Kill'!AG749),0)</f>
        <v>0.51666666666666672</v>
      </c>
      <c r="AO749" s="15">
        <f t="shared" si="260"/>
        <v>0.73333333333333339</v>
      </c>
      <c r="AP749" s="13">
        <v>369</v>
      </c>
      <c r="AQ749" s="13">
        <v>397</v>
      </c>
      <c r="AR749" s="21">
        <f t="shared" si="261"/>
        <v>0.48172323759791125</v>
      </c>
      <c r="AS749" s="22">
        <v>15.2</v>
      </c>
      <c r="AT749" s="13">
        <v>12</v>
      </c>
      <c r="AU749" s="13">
        <v>10</v>
      </c>
      <c r="AV749">
        <v>108</v>
      </c>
      <c r="AW749" s="13">
        <v>76</v>
      </c>
      <c r="AX749" s="13">
        <v>36</v>
      </c>
      <c r="AY749" s="13">
        <v>60</v>
      </c>
      <c r="AZ749" s="13">
        <v>27</v>
      </c>
      <c r="BA749" s="13">
        <v>33</v>
      </c>
      <c r="BB749" s="16">
        <f t="shared" si="262"/>
        <v>4.7010458859801778</v>
      </c>
      <c r="BC749" s="17">
        <f t="shared" si="263"/>
        <v>3.3081434012453101</v>
      </c>
      <c r="BD749" s="17">
        <f t="shared" si="264"/>
        <v>1.567015295326726</v>
      </c>
      <c r="BE749" s="17">
        <f t="shared" si="265"/>
        <v>2.6116921588778763</v>
      </c>
      <c r="BF749" s="17">
        <f t="shared" si="266"/>
        <v>1.1752614714950445</v>
      </c>
      <c r="BG749" s="17">
        <f t="shared" si="267"/>
        <v>1.4364306873828321</v>
      </c>
      <c r="BH749" s="13">
        <v>26</v>
      </c>
      <c r="BI749" s="13">
        <v>13</v>
      </c>
      <c r="BJ749" s="13">
        <v>0</v>
      </c>
      <c r="BK749" s="13">
        <v>0</v>
      </c>
      <c r="BL749" s="13">
        <v>0</v>
      </c>
      <c r="BM749" s="13">
        <v>0</v>
      </c>
      <c r="BN749" s="13">
        <f t="shared" si="268"/>
        <v>138</v>
      </c>
      <c r="BO749" s="16">
        <v>-5.3879999999999999</v>
      </c>
      <c r="BP749" s="13">
        <v>2</v>
      </c>
      <c r="BQ749" s="13">
        <v>0</v>
      </c>
      <c r="BR749" s="23">
        <f t="shared" si="269"/>
        <v>0</v>
      </c>
      <c r="BS749" s="13">
        <v>0</v>
      </c>
      <c r="BT749" s="13">
        <v>2</v>
      </c>
      <c r="BU749" s="13">
        <v>27</v>
      </c>
      <c r="BV749" s="13">
        <v>0</v>
      </c>
      <c r="BW749" s="13">
        <v>3</v>
      </c>
      <c r="BX749" s="13">
        <v>3</v>
      </c>
      <c r="BY749" s="13">
        <v>0</v>
      </c>
      <c r="BZ749" s="13">
        <v>0</v>
      </c>
      <c r="CA749" s="13">
        <v>0</v>
      </c>
      <c r="CB749" s="23">
        <f t="shared" si="270"/>
        <v>0</v>
      </c>
      <c r="CC749" s="16">
        <v>2.6</v>
      </c>
      <c r="CD749" s="16">
        <v>1.9</v>
      </c>
      <c r="CE749" s="16">
        <v>4.5</v>
      </c>
      <c r="CF749" s="24">
        <f t="shared" si="271"/>
        <v>5.4878048780487805E-2</v>
      </c>
      <c r="CG749" s="24">
        <f t="shared" si="272"/>
        <v>0.19587691191584075</v>
      </c>
      <c r="CH749" s="25">
        <v>4</v>
      </c>
      <c r="CI749" s="16">
        <v>30</v>
      </c>
      <c r="CJ749" s="16">
        <v>24.8</v>
      </c>
      <c r="CK749" s="16">
        <v>8.3000000000000007</v>
      </c>
      <c r="CL749" s="16">
        <v>4.0999999999999996</v>
      </c>
      <c r="CM749" s="16">
        <v>3</v>
      </c>
      <c r="CN749" s="16">
        <v>-0.5</v>
      </c>
      <c r="CO749" s="16">
        <v>6.6</v>
      </c>
      <c r="CP749" s="26">
        <f t="shared" si="273"/>
        <v>8.0487804878048783E-2</v>
      </c>
      <c r="CQ749" s="26">
        <f t="shared" si="274"/>
        <v>0.28728613747656645</v>
      </c>
      <c r="CR749" s="13">
        <v>2</v>
      </c>
      <c r="CS749" s="13">
        <v>2</v>
      </c>
      <c r="CT749" s="13">
        <v>2</v>
      </c>
      <c r="CU749" s="13">
        <v>0.24</v>
      </c>
      <c r="CV749" s="13">
        <v>-1.58</v>
      </c>
      <c r="CW749" s="13">
        <v>1.67</v>
      </c>
      <c r="CX749" s="13">
        <v>6.52</v>
      </c>
      <c r="CY749" s="13">
        <v>1.04</v>
      </c>
      <c r="CZ749" s="13">
        <v>-3.12</v>
      </c>
      <c r="DA749" s="13">
        <v>4.7699999999999996</v>
      </c>
      <c r="DB749" s="27">
        <v>-56.52</v>
      </c>
      <c r="DC749" s="27">
        <v>-6.87</v>
      </c>
      <c r="DD749" s="27">
        <v>-49.65</v>
      </c>
      <c r="DE749" s="27">
        <v>-2.61</v>
      </c>
      <c r="DF749" s="27">
        <v>-51.82</v>
      </c>
      <c r="DG749" s="27">
        <v>-11.95</v>
      </c>
      <c r="DH749" s="27">
        <v>-39.869999999999997</v>
      </c>
      <c r="DI749" s="27">
        <v>-2.1</v>
      </c>
      <c r="DJ749" s="1">
        <v>186</v>
      </c>
      <c r="DK749" s="1"/>
      <c r="DL749" s="1"/>
      <c r="DM749" s="1">
        <v>1.008</v>
      </c>
      <c r="DN749" s="1">
        <v>0</v>
      </c>
      <c r="DO749" s="1">
        <v>0</v>
      </c>
      <c r="DP749" s="16">
        <f t="shared" si="275"/>
        <v>5.6255319148936165</v>
      </c>
    </row>
    <row r="750" spans="1:120" x14ac:dyDescent="0.2">
      <c r="A750" s="13">
        <v>13</v>
      </c>
      <c r="B750" s="13" t="s">
        <v>2559</v>
      </c>
      <c r="C750" s="13" t="s">
        <v>2560</v>
      </c>
      <c r="D750" s="13" t="s">
        <v>158</v>
      </c>
      <c r="E750" s="13" t="s">
        <v>141</v>
      </c>
      <c r="F750" s="1" t="s">
        <v>142</v>
      </c>
      <c r="G750" s="13">
        <v>73</v>
      </c>
      <c r="H750" s="13">
        <v>201</v>
      </c>
      <c r="I750" s="13" t="s">
        <v>125</v>
      </c>
      <c r="J750" s="13">
        <v>2007</v>
      </c>
      <c r="K750" s="13">
        <v>2</v>
      </c>
      <c r="L750" s="13">
        <v>58</v>
      </c>
      <c r="M750" s="1"/>
      <c r="N750" s="1">
        <v>26</v>
      </c>
      <c r="O750" s="13" t="s">
        <v>423</v>
      </c>
      <c r="P750" s="13" t="s">
        <v>2561</v>
      </c>
      <c r="Q750" s="1" t="str">
        <f t="shared" si="253"/>
        <v>PIT</v>
      </c>
      <c r="R750" s="13" t="s">
        <v>153</v>
      </c>
      <c r="S750" s="1"/>
      <c r="T750" s="13" t="s">
        <v>146</v>
      </c>
      <c r="U750" s="13">
        <v>82</v>
      </c>
      <c r="V750" s="13">
        <v>9</v>
      </c>
      <c r="W750" s="13">
        <v>18</v>
      </c>
      <c r="X750" s="14">
        <v>6</v>
      </c>
      <c r="Y750" s="13">
        <v>27</v>
      </c>
      <c r="Z750" s="13">
        <v>-2</v>
      </c>
      <c r="AA750" s="1">
        <v>90</v>
      </c>
      <c r="AB750" s="14">
        <v>36</v>
      </c>
      <c r="AC750" s="14">
        <v>46</v>
      </c>
      <c r="AD750" s="15">
        <f t="shared" si="254"/>
        <v>0.1</v>
      </c>
      <c r="AE750" s="15">
        <f t="shared" si="255"/>
        <v>5.232558139534884E-2</v>
      </c>
      <c r="AF750" s="16">
        <v>1249.5666666667</v>
      </c>
      <c r="AG750" s="17">
        <f t="shared" si="256"/>
        <v>15.238617886179268</v>
      </c>
      <c r="AH750" s="29">
        <v>1804</v>
      </c>
      <c r="AI750" s="17">
        <f t="shared" si="257"/>
        <v>22</v>
      </c>
      <c r="AJ750" s="19">
        <f t="shared" si="258"/>
        <v>0.69266444937178495</v>
      </c>
      <c r="AK750" s="20">
        <f>'Even Strength'!AA750+'Power Play'!R750+'Penalty Kill'!L750</f>
        <v>86.647058823529406</v>
      </c>
      <c r="AL750" s="19">
        <f t="shared" si="259"/>
        <v>4.1605011305879041</v>
      </c>
      <c r="AM750" s="15">
        <f>IF(('Even Strength'!BR750+'Power Play'!AK750+'Penalty Kill'!AG750)&gt;0,V750/('Even Strength'!BR750+'Power Play'!AK750+'Penalty Kill'!AG750),0)</f>
        <v>0.25</v>
      </c>
      <c r="AN750" s="15">
        <f>IF(('Even Strength'!BR750+'Power Play'!AK750+'Penalty Kill'!AG750)&gt;0,W750/('Even Strength'!BR750+'Power Play'!AK750+'Penalty Kill'!AG750),0)</f>
        <v>0.5</v>
      </c>
      <c r="AO750" s="15">
        <f t="shared" si="260"/>
        <v>0.75</v>
      </c>
      <c r="AP750" s="13">
        <v>84</v>
      </c>
      <c r="AQ750" s="13">
        <v>90</v>
      </c>
      <c r="AR750" s="21">
        <f t="shared" si="261"/>
        <v>0.48275862068965519</v>
      </c>
      <c r="AS750" s="22">
        <v>3.5</v>
      </c>
      <c r="AT750" s="1"/>
      <c r="AU750" s="1"/>
      <c r="AV750">
        <v>101</v>
      </c>
      <c r="AW750" s="13">
        <v>134</v>
      </c>
      <c r="AX750" s="13">
        <v>45</v>
      </c>
      <c r="AY750" s="13">
        <v>36</v>
      </c>
      <c r="AZ750" s="13">
        <v>13</v>
      </c>
      <c r="BA750" s="13">
        <v>24</v>
      </c>
      <c r="BB750" s="16">
        <f t="shared" si="262"/>
        <v>4.8496812228237829</v>
      </c>
      <c r="BC750" s="17">
        <f t="shared" si="263"/>
        <v>6.4342305332513554</v>
      </c>
      <c r="BD750" s="17">
        <f t="shared" si="264"/>
        <v>2.1607490596739627</v>
      </c>
      <c r="BE750" s="17">
        <f t="shared" si="265"/>
        <v>1.7285992477391701</v>
      </c>
      <c r="BF750" s="17">
        <f t="shared" si="266"/>
        <v>0.6242163950169225</v>
      </c>
      <c r="BG750" s="17">
        <f t="shared" si="267"/>
        <v>1.1523994984927801</v>
      </c>
      <c r="BH750" s="13">
        <v>26</v>
      </c>
      <c r="BI750" s="13">
        <v>13</v>
      </c>
      <c r="BJ750" s="13">
        <v>0</v>
      </c>
      <c r="BK750" s="13">
        <v>0</v>
      </c>
      <c r="BL750" s="13">
        <v>0</v>
      </c>
      <c r="BM750" s="13">
        <v>0</v>
      </c>
      <c r="BN750" s="13">
        <f t="shared" si="268"/>
        <v>205</v>
      </c>
      <c r="BO750" s="16">
        <v>-8.74</v>
      </c>
      <c r="BP750" s="1"/>
      <c r="BQ750" s="1"/>
      <c r="BR750" s="23" t="str">
        <f t="shared" si="269"/>
        <v xml:space="preserve"> </v>
      </c>
      <c r="BS750" s="1"/>
      <c r="BT750" s="13">
        <v>5</v>
      </c>
      <c r="BU750" s="13">
        <v>22</v>
      </c>
      <c r="BV750" s="13">
        <v>0</v>
      </c>
      <c r="BW750" s="13">
        <v>0</v>
      </c>
      <c r="BX750" s="13">
        <v>0</v>
      </c>
      <c r="BY750" s="13">
        <v>0</v>
      </c>
      <c r="BZ750" s="13">
        <v>0</v>
      </c>
      <c r="CA750" s="13">
        <v>0</v>
      </c>
      <c r="CB750" s="23">
        <f t="shared" si="270"/>
        <v>0</v>
      </c>
      <c r="CC750" s="16">
        <v>0.5</v>
      </c>
      <c r="CD750" s="16">
        <v>1.4</v>
      </c>
      <c r="CE750" s="16">
        <v>1.9</v>
      </c>
      <c r="CF750" s="24">
        <f t="shared" si="271"/>
        <v>2.3170731707317073E-2</v>
      </c>
      <c r="CG750" s="24">
        <f t="shared" si="272"/>
        <v>9.1231626964011756E-2</v>
      </c>
      <c r="CH750" s="25">
        <v>6</v>
      </c>
      <c r="CI750" s="16">
        <v>23</v>
      </c>
      <c r="CJ750" s="16">
        <v>27.4</v>
      </c>
      <c r="CK750" s="16">
        <v>-6</v>
      </c>
      <c r="CL750" s="16">
        <v>0.5</v>
      </c>
      <c r="CM750" s="16">
        <v>3.8</v>
      </c>
      <c r="CN750" s="16">
        <v>0</v>
      </c>
      <c r="CO750" s="16">
        <v>4.3</v>
      </c>
      <c r="CP750" s="26">
        <f t="shared" si="273"/>
        <v>5.24390243902439E-2</v>
      </c>
      <c r="CQ750" s="26">
        <f t="shared" si="274"/>
        <v>0.20647157681328976</v>
      </c>
      <c r="CR750" s="13">
        <v>0</v>
      </c>
      <c r="CS750" s="13">
        <v>0</v>
      </c>
      <c r="CT750" s="13">
        <v>3</v>
      </c>
      <c r="CU750" s="13">
        <v>0.05</v>
      </c>
      <c r="CV750" s="13">
        <v>-1.75</v>
      </c>
      <c r="CW750" s="13">
        <v>1.62</v>
      </c>
      <c r="CX750" s="13">
        <v>1.8</v>
      </c>
      <c r="CY750" s="13">
        <v>3.12</v>
      </c>
      <c r="CZ750" s="13">
        <v>1.47</v>
      </c>
      <c r="DA750" s="13">
        <v>6.31</v>
      </c>
      <c r="DB750" s="27">
        <v>-21.94</v>
      </c>
      <c r="DC750" s="27">
        <v>-16.38</v>
      </c>
      <c r="DD750" s="27">
        <v>-5.57</v>
      </c>
      <c r="DE750" s="27">
        <v>-0.32</v>
      </c>
      <c r="DF750" s="27">
        <v>-11.38</v>
      </c>
      <c r="DG750" s="27">
        <v>-25.22</v>
      </c>
      <c r="DH750" s="27">
        <v>13.83</v>
      </c>
      <c r="DI750" s="27">
        <v>0.81</v>
      </c>
      <c r="DJ750" s="1">
        <v>186</v>
      </c>
      <c r="DK750" s="1"/>
      <c r="DL750" s="1"/>
      <c r="DM750" s="1">
        <v>2.2000000000000002</v>
      </c>
      <c r="DN750" s="1">
        <v>0</v>
      </c>
      <c r="DO750" s="1">
        <v>0</v>
      </c>
      <c r="DP750" s="16">
        <f t="shared" si="275"/>
        <v>0.7893617021276591</v>
      </c>
    </row>
    <row r="751" spans="1:120" x14ac:dyDescent="0.2">
      <c r="A751" s="13">
        <v>90</v>
      </c>
      <c r="B751" s="13" t="s">
        <v>2562</v>
      </c>
      <c r="C751" s="13" t="s">
        <v>427</v>
      </c>
      <c r="D751" s="13" t="s">
        <v>158</v>
      </c>
      <c r="E751" s="13" t="s">
        <v>141</v>
      </c>
      <c r="F751" s="1" t="s">
        <v>142</v>
      </c>
      <c r="G751" s="13">
        <v>75</v>
      </c>
      <c r="H751" s="13">
        <v>220</v>
      </c>
      <c r="I751" s="13" t="s">
        <v>150</v>
      </c>
      <c r="J751" s="13">
        <v>2001</v>
      </c>
      <c r="K751" s="13">
        <v>1</v>
      </c>
      <c r="L751" s="13">
        <v>2</v>
      </c>
      <c r="M751" s="1"/>
      <c r="N751" s="1">
        <v>31</v>
      </c>
      <c r="O751" s="13" t="s">
        <v>165</v>
      </c>
      <c r="P751" s="13" t="s">
        <v>2563</v>
      </c>
      <c r="Q751" s="1" t="str">
        <f t="shared" si="253"/>
        <v>DAL</v>
      </c>
      <c r="R751" s="13" t="s">
        <v>363</v>
      </c>
      <c r="S751" s="1"/>
      <c r="T751" s="13" t="s">
        <v>146</v>
      </c>
      <c r="U751" s="13">
        <v>82</v>
      </c>
      <c r="V751" s="13">
        <v>17</v>
      </c>
      <c r="W751" s="13">
        <v>45</v>
      </c>
      <c r="X751" s="14">
        <v>19</v>
      </c>
      <c r="Y751" s="13">
        <v>62</v>
      </c>
      <c r="Z751" s="13">
        <v>-7</v>
      </c>
      <c r="AA751" s="1">
        <v>204</v>
      </c>
      <c r="AB751" s="14">
        <v>109</v>
      </c>
      <c r="AC751" s="14">
        <v>99</v>
      </c>
      <c r="AD751" s="15">
        <f t="shared" si="254"/>
        <v>8.3333333333333329E-2</v>
      </c>
      <c r="AE751" s="15">
        <f t="shared" si="255"/>
        <v>4.12621359223301E-2</v>
      </c>
      <c r="AF751" s="16">
        <v>1412.25</v>
      </c>
      <c r="AG751" s="17">
        <f t="shared" si="256"/>
        <v>17.222560975609756</v>
      </c>
      <c r="AH751" s="29">
        <v>1855</v>
      </c>
      <c r="AI751" s="17">
        <f t="shared" si="257"/>
        <v>22.621951219512194</v>
      </c>
      <c r="AJ751" s="19">
        <f t="shared" si="258"/>
        <v>0.76132075471698113</v>
      </c>
      <c r="AK751" s="20">
        <f>'Even Strength'!AA751+'Power Play'!R751+'Penalty Kill'!L751</f>
        <v>170.27804878048781</v>
      </c>
      <c r="AL751" s="19">
        <f t="shared" si="259"/>
        <v>7.234330272139684</v>
      </c>
      <c r="AM751" s="15">
        <f>IF(('Even Strength'!BR751+'Power Play'!AK751+'Penalty Kill'!AG751)&gt;0,V751/('Even Strength'!BR751+'Power Play'!AK751+'Penalty Kill'!AG751),0)</f>
        <v>0.18681318681318682</v>
      </c>
      <c r="AN751" s="15">
        <f>IF(('Even Strength'!BR751+'Power Play'!AK751+'Penalty Kill'!AG751)&gt;0,W751/('Even Strength'!BR751+'Power Play'!AK751+'Penalty Kill'!AG751),0)</f>
        <v>0.49450549450549453</v>
      </c>
      <c r="AO751" s="15">
        <f t="shared" si="260"/>
        <v>0.68131868131868134</v>
      </c>
      <c r="AP751" s="13">
        <v>682</v>
      </c>
      <c r="AQ751" s="13">
        <v>580</v>
      </c>
      <c r="AR751" s="21">
        <f t="shared" si="261"/>
        <v>0.54041204437400947</v>
      </c>
      <c r="AS751" s="22">
        <v>23.2</v>
      </c>
      <c r="AT751" s="13">
        <v>11</v>
      </c>
      <c r="AU751" s="13">
        <v>6</v>
      </c>
      <c r="AV751">
        <v>66</v>
      </c>
      <c r="AW751" s="13">
        <v>16</v>
      </c>
      <c r="AX751" s="13">
        <v>26</v>
      </c>
      <c r="AY751" s="13">
        <v>109</v>
      </c>
      <c r="AZ751" s="13">
        <v>75</v>
      </c>
      <c r="BA751" s="13">
        <v>51</v>
      </c>
      <c r="BB751" s="16">
        <f t="shared" si="262"/>
        <v>2.8040361125862985</v>
      </c>
      <c r="BC751" s="17">
        <f t="shared" si="263"/>
        <v>0.67976633032395106</v>
      </c>
      <c r="BD751" s="17">
        <f t="shared" si="264"/>
        <v>1.1046202867764205</v>
      </c>
      <c r="BE751" s="17">
        <f t="shared" si="265"/>
        <v>4.6309081253319171</v>
      </c>
      <c r="BF751" s="17">
        <f t="shared" si="266"/>
        <v>3.186404673393521</v>
      </c>
      <c r="BG751" s="17">
        <f t="shared" si="267"/>
        <v>2.1667551779075942</v>
      </c>
      <c r="BH751" s="13">
        <v>28</v>
      </c>
      <c r="BI751" s="13">
        <v>14</v>
      </c>
      <c r="BJ751" s="13">
        <v>0</v>
      </c>
      <c r="BK751" s="13">
        <v>0</v>
      </c>
      <c r="BL751" s="13">
        <v>0</v>
      </c>
      <c r="BM751" s="13">
        <v>0</v>
      </c>
      <c r="BN751" s="13">
        <f t="shared" si="268"/>
        <v>70</v>
      </c>
      <c r="BO751" s="16">
        <v>0.55500000000000005</v>
      </c>
      <c r="BP751" s="13">
        <v>6</v>
      </c>
      <c r="BQ751" s="13">
        <v>1</v>
      </c>
      <c r="BR751" s="23">
        <f t="shared" si="269"/>
        <v>0.16666666666666666</v>
      </c>
      <c r="BS751" s="13">
        <v>1</v>
      </c>
      <c r="BT751" s="13">
        <v>3</v>
      </c>
      <c r="BU751" s="13">
        <v>18</v>
      </c>
      <c r="BV751" s="13">
        <v>0</v>
      </c>
      <c r="BW751" s="13">
        <v>1</v>
      </c>
      <c r="BX751" s="13">
        <v>1</v>
      </c>
      <c r="BY751" s="13">
        <v>0</v>
      </c>
      <c r="BZ751" s="13">
        <v>0</v>
      </c>
      <c r="CA751" s="13">
        <v>0</v>
      </c>
      <c r="CB751" s="23">
        <f t="shared" si="270"/>
        <v>0</v>
      </c>
      <c r="CC751" s="16">
        <v>5</v>
      </c>
      <c r="CD751" s="16">
        <v>0.9</v>
      </c>
      <c r="CE751" s="16">
        <v>5.9</v>
      </c>
      <c r="CF751" s="24">
        <f t="shared" si="271"/>
        <v>7.195121951219513E-2</v>
      </c>
      <c r="CG751" s="24">
        <f t="shared" si="272"/>
        <v>0.25066383430695705</v>
      </c>
      <c r="CH751" s="25">
        <v>6</v>
      </c>
      <c r="CI751" s="16">
        <v>36.5</v>
      </c>
      <c r="CJ751" s="16">
        <v>27.2</v>
      </c>
      <c r="CK751" s="16">
        <v>1.2</v>
      </c>
      <c r="CL751" s="16">
        <v>8.4</v>
      </c>
      <c r="CM751" s="16">
        <v>0.8</v>
      </c>
      <c r="CN751" s="16">
        <v>-0.7</v>
      </c>
      <c r="CO751" s="16">
        <v>8.5</v>
      </c>
      <c r="CP751" s="26">
        <f t="shared" si="273"/>
        <v>0.10365853658536585</v>
      </c>
      <c r="CQ751" s="26">
        <f t="shared" si="274"/>
        <v>0.36112586298459903</v>
      </c>
      <c r="CR751" s="13">
        <v>1</v>
      </c>
      <c r="CS751" s="13">
        <v>5</v>
      </c>
      <c r="CT751" s="13">
        <v>2</v>
      </c>
      <c r="CU751" s="13">
        <v>1.2</v>
      </c>
      <c r="CV751" s="13">
        <v>-0.8</v>
      </c>
      <c r="CW751" s="13">
        <v>1.76</v>
      </c>
      <c r="CX751" s="13">
        <v>10.59</v>
      </c>
      <c r="CY751" s="13">
        <v>0.88</v>
      </c>
      <c r="CZ751" s="13">
        <v>-1.31</v>
      </c>
      <c r="DA751" s="13">
        <v>12.32</v>
      </c>
      <c r="DB751" s="27">
        <v>10.98</v>
      </c>
      <c r="DC751" s="27">
        <v>-13.75</v>
      </c>
      <c r="DD751" s="27">
        <v>24.73</v>
      </c>
      <c r="DE751" s="27">
        <v>1.42</v>
      </c>
      <c r="DF751" s="27">
        <v>13.09</v>
      </c>
      <c r="DG751" s="27">
        <v>-0.14000000000000001</v>
      </c>
      <c r="DH751" s="27">
        <v>13.23</v>
      </c>
      <c r="DI751" s="27">
        <v>0.76</v>
      </c>
      <c r="DJ751" s="1">
        <v>186</v>
      </c>
      <c r="DK751" s="1"/>
      <c r="DL751" s="1"/>
      <c r="DM751" s="1">
        <v>7</v>
      </c>
      <c r="DN751" s="1">
        <v>0</v>
      </c>
      <c r="DO751" s="1">
        <v>0</v>
      </c>
      <c r="DP751" s="16">
        <f t="shared" si="275"/>
        <v>-5.2234042553191493</v>
      </c>
    </row>
    <row r="752" spans="1:120" x14ac:dyDescent="0.2">
      <c r="A752" s="13">
        <v>51</v>
      </c>
      <c r="B752" s="13" t="s">
        <v>2564</v>
      </c>
      <c r="C752" s="13" t="s">
        <v>164</v>
      </c>
      <c r="D752" s="13" t="s">
        <v>158</v>
      </c>
      <c r="E752" s="13" t="s">
        <v>141</v>
      </c>
      <c r="F752" s="1" t="s">
        <v>142</v>
      </c>
      <c r="G752" s="13">
        <v>71</v>
      </c>
      <c r="H752" s="13">
        <v>181</v>
      </c>
      <c r="I752" s="13" t="s">
        <v>125</v>
      </c>
      <c r="J752" s="13">
        <v>2010</v>
      </c>
      <c r="K752" s="13">
        <v>2</v>
      </c>
      <c r="L752" s="13">
        <v>45</v>
      </c>
      <c r="M752" s="13" t="s">
        <v>159</v>
      </c>
      <c r="N752" s="1">
        <v>23</v>
      </c>
      <c r="O752" s="13" t="s">
        <v>519</v>
      </c>
      <c r="P752" s="13" t="s">
        <v>2565</v>
      </c>
      <c r="Q752" s="1" t="str">
        <f t="shared" si="253"/>
        <v>BOS</v>
      </c>
      <c r="R752" s="13" t="s">
        <v>314</v>
      </c>
      <c r="S752" s="1"/>
      <c r="T752" s="13" t="s">
        <v>146</v>
      </c>
      <c r="U752" s="13">
        <v>29</v>
      </c>
      <c r="V752" s="13">
        <v>8</v>
      </c>
      <c r="W752" s="13">
        <v>10</v>
      </c>
      <c r="X752" s="14">
        <v>4</v>
      </c>
      <c r="Y752" s="13">
        <v>18</v>
      </c>
      <c r="Z752" s="13">
        <v>2</v>
      </c>
      <c r="AA752" s="1">
        <v>73</v>
      </c>
      <c r="AB752" s="14">
        <v>19</v>
      </c>
      <c r="AC752" s="14">
        <v>21</v>
      </c>
      <c r="AD752" s="15">
        <f t="shared" si="254"/>
        <v>0.1095890410958904</v>
      </c>
      <c r="AE752" s="15">
        <f t="shared" si="255"/>
        <v>7.0796460176991149E-2</v>
      </c>
      <c r="AF752" s="16">
        <v>421.6</v>
      </c>
      <c r="AG752" s="17">
        <f t="shared" si="256"/>
        <v>14.53793103448276</v>
      </c>
      <c r="AH752" s="29">
        <v>531</v>
      </c>
      <c r="AI752" s="17">
        <f t="shared" si="257"/>
        <v>18.310344827586206</v>
      </c>
      <c r="AJ752" s="19">
        <f t="shared" si="258"/>
        <v>0.79397363465160076</v>
      </c>
      <c r="AK752" s="20">
        <f>'Even Strength'!AA752+'Power Play'!R752+'Penalty Kill'!L752</f>
        <v>66.566666666666663</v>
      </c>
      <c r="AL752" s="19">
        <f t="shared" si="259"/>
        <v>9.4734345351043636</v>
      </c>
      <c r="AM752" s="15">
        <f>IF(('Even Strength'!BR752+'Power Play'!AK752+'Penalty Kill'!AG752)&gt;0,V752/('Even Strength'!BR752+'Power Play'!AK752+'Penalty Kill'!AG752),0)</f>
        <v>0.36363636363636365</v>
      </c>
      <c r="AN752" s="15">
        <f>IF(('Even Strength'!BR752+'Power Play'!AK752+'Penalty Kill'!AG752)&gt;0,W752/('Even Strength'!BR752+'Power Play'!AK752+'Penalty Kill'!AG752),0)</f>
        <v>0.45454545454545453</v>
      </c>
      <c r="AO752" s="15">
        <f t="shared" si="260"/>
        <v>0.81818181818181812</v>
      </c>
      <c r="AP752" s="13">
        <v>100</v>
      </c>
      <c r="AQ752" s="13">
        <v>120</v>
      </c>
      <c r="AR752" s="21">
        <f t="shared" si="261"/>
        <v>0.45454545454545453</v>
      </c>
      <c r="AS752" s="22">
        <v>12.3</v>
      </c>
      <c r="AT752" s="1"/>
      <c r="AU752" s="1"/>
      <c r="AV752">
        <v>16</v>
      </c>
      <c r="AW752" s="13">
        <v>17</v>
      </c>
      <c r="AX752" s="13">
        <v>5</v>
      </c>
      <c r="AY752" s="13">
        <v>19</v>
      </c>
      <c r="AZ752" s="13">
        <v>11</v>
      </c>
      <c r="BA752" s="13">
        <v>8</v>
      </c>
      <c r="BB752" s="16">
        <f t="shared" si="262"/>
        <v>2.2770398481973433</v>
      </c>
      <c r="BC752" s="17">
        <f t="shared" si="263"/>
        <v>2.4193548387096775</v>
      </c>
      <c r="BD752" s="17">
        <f t="shared" si="264"/>
        <v>0.71157495256166969</v>
      </c>
      <c r="BE752" s="17">
        <f t="shared" si="265"/>
        <v>2.7039848197343455</v>
      </c>
      <c r="BF752" s="17">
        <f t="shared" si="266"/>
        <v>1.5654648956356736</v>
      </c>
      <c r="BG752" s="17">
        <f t="shared" si="267"/>
        <v>1.1385199240986716</v>
      </c>
      <c r="BH752" s="13">
        <v>2</v>
      </c>
      <c r="BI752" s="13">
        <v>1</v>
      </c>
      <c r="BJ752" s="13">
        <v>0</v>
      </c>
      <c r="BK752" s="13">
        <v>0</v>
      </c>
      <c r="BL752" s="13">
        <v>0</v>
      </c>
      <c r="BM752" s="13">
        <v>0</v>
      </c>
      <c r="BN752" s="13">
        <f t="shared" si="268"/>
        <v>24</v>
      </c>
      <c r="BO752" s="16">
        <v>0.27200000000000002</v>
      </c>
      <c r="BP752" s="13">
        <v>2</v>
      </c>
      <c r="BQ752" s="13">
        <v>0</v>
      </c>
      <c r="BR752" s="23">
        <f t="shared" si="269"/>
        <v>0</v>
      </c>
      <c r="BS752" s="13">
        <v>0</v>
      </c>
      <c r="BT752" s="13">
        <v>2</v>
      </c>
      <c r="BU752" s="13">
        <v>11</v>
      </c>
      <c r="BV752" s="13">
        <v>1</v>
      </c>
      <c r="BW752" s="13">
        <v>1</v>
      </c>
      <c r="BX752" s="13">
        <v>1</v>
      </c>
      <c r="BY752" s="13">
        <v>0</v>
      </c>
      <c r="BZ752" s="13">
        <v>0</v>
      </c>
      <c r="CA752" s="13">
        <v>0</v>
      </c>
      <c r="CB752" s="23">
        <f t="shared" si="270"/>
        <v>0</v>
      </c>
      <c r="CC752" s="16">
        <v>1.8</v>
      </c>
      <c r="CD752" s="16">
        <v>0.5</v>
      </c>
      <c r="CE752" s="16">
        <v>2.2999999999999998</v>
      </c>
      <c r="CF752" s="24">
        <f t="shared" si="271"/>
        <v>7.9310344827586199E-2</v>
      </c>
      <c r="CG752" s="24">
        <f t="shared" si="272"/>
        <v>0.32732447817836807</v>
      </c>
      <c r="CH752" s="25">
        <v>3</v>
      </c>
      <c r="CI752" s="16">
        <v>9.9</v>
      </c>
      <c r="CJ752" s="16">
        <v>6.7</v>
      </c>
      <c r="CK752" s="16">
        <v>2.1</v>
      </c>
      <c r="CL752" s="16">
        <v>3.2</v>
      </c>
      <c r="CM752" s="16">
        <v>0.60000000000000009</v>
      </c>
      <c r="CN752" s="16">
        <v>-0.5</v>
      </c>
      <c r="CO752" s="16">
        <v>3.3</v>
      </c>
      <c r="CP752" s="26">
        <f t="shared" si="273"/>
        <v>0.11379310344827585</v>
      </c>
      <c r="CQ752" s="26">
        <f t="shared" si="274"/>
        <v>0.469639468690702</v>
      </c>
      <c r="CR752" s="13">
        <v>2</v>
      </c>
      <c r="CS752" s="13">
        <v>0</v>
      </c>
      <c r="CT752" s="13">
        <v>1</v>
      </c>
      <c r="CU752" s="13">
        <v>-7.0000000000000007E-2</v>
      </c>
      <c r="CV752" s="13">
        <v>-0.62</v>
      </c>
      <c r="CW752" s="13">
        <v>0.73</v>
      </c>
      <c r="CX752" s="13">
        <v>2</v>
      </c>
      <c r="CY752" s="13">
        <v>-2.09</v>
      </c>
      <c r="CZ752" s="13">
        <v>2.91</v>
      </c>
      <c r="DA752" s="13">
        <v>2.86</v>
      </c>
      <c r="DB752" s="27">
        <v>8.02</v>
      </c>
      <c r="DC752" s="27">
        <v>43.1</v>
      </c>
      <c r="DD752" s="27">
        <v>-35.08</v>
      </c>
      <c r="DE752" s="27">
        <v>-6.5</v>
      </c>
      <c r="DF752" s="27">
        <v>14.03</v>
      </c>
      <c r="DG752" s="27">
        <v>46.56</v>
      </c>
      <c r="DH752" s="27">
        <v>-32.520000000000003</v>
      </c>
      <c r="DI752" s="27">
        <v>-6.02</v>
      </c>
      <c r="DJ752" s="1">
        <v>61</v>
      </c>
      <c r="DK752" s="1"/>
      <c r="DL752" s="1"/>
      <c r="DM752" s="1">
        <v>0.28500000000000003</v>
      </c>
      <c r="DN752" s="1">
        <v>0</v>
      </c>
      <c r="DO752" s="1">
        <v>8.5000000000000006E-2</v>
      </c>
      <c r="DP752" s="16">
        <f t="shared" si="275"/>
        <v>3.0773964767787692</v>
      </c>
    </row>
    <row r="753" spans="1:120" x14ac:dyDescent="0.2">
      <c r="A753" s="13">
        <v>46</v>
      </c>
      <c r="B753" s="13" t="s">
        <v>2566</v>
      </c>
      <c r="C753" s="13" t="s">
        <v>521</v>
      </c>
      <c r="D753" s="13" t="s">
        <v>325</v>
      </c>
      <c r="E753" s="13" t="s">
        <v>141</v>
      </c>
      <c r="F753" s="1" t="s">
        <v>142</v>
      </c>
      <c r="G753" s="13">
        <v>69</v>
      </c>
      <c r="H753" s="13">
        <v>176</v>
      </c>
      <c r="I753" s="13" t="s">
        <v>150</v>
      </c>
      <c r="J753" s="13">
        <v>2008</v>
      </c>
      <c r="K753" s="13">
        <v>6</v>
      </c>
      <c r="L753" s="13">
        <v>156</v>
      </c>
      <c r="M753" s="1"/>
      <c r="N753" s="1">
        <v>25</v>
      </c>
      <c r="O753" s="13" t="s">
        <v>458</v>
      </c>
      <c r="P753" s="13" t="s">
        <v>2567</v>
      </c>
      <c r="Q753" s="1" t="str">
        <f t="shared" si="253"/>
        <v>MIN</v>
      </c>
      <c r="R753" s="13" t="s">
        <v>292</v>
      </c>
      <c r="S753" s="1"/>
      <c r="T753" s="13" t="s">
        <v>173</v>
      </c>
      <c r="U753" s="13">
        <v>66</v>
      </c>
      <c r="V753" s="13">
        <v>9</v>
      </c>
      <c r="W753" s="13">
        <v>16</v>
      </c>
      <c r="X753" s="14">
        <v>9</v>
      </c>
      <c r="Y753" s="13">
        <v>25</v>
      </c>
      <c r="Z753" s="13">
        <v>3</v>
      </c>
      <c r="AA753" s="1">
        <v>128</v>
      </c>
      <c r="AB753" s="14">
        <v>53</v>
      </c>
      <c r="AC753" s="14">
        <v>81</v>
      </c>
      <c r="AD753" s="15">
        <f t="shared" si="254"/>
        <v>7.03125E-2</v>
      </c>
      <c r="AE753" s="15">
        <f t="shared" si="255"/>
        <v>3.4351145038167941E-2</v>
      </c>
      <c r="AF753" s="16">
        <v>1493.1</v>
      </c>
      <c r="AG753" s="17">
        <f t="shared" si="256"/>
        <v>22.622727272727271</v>
      </c>
      <c r="AH753" s="29">
        <v>1896</v>
      </c>
      <c r="AI753" s="17">
        <f t="shared" si="257"/>
        <v>28.727272727272727</v>
      </c>
      <c r="AJ753" s="19">
        <f t="shared" si="258"/>
        <v>0.78749999999999998</v>
      </c>
      <c r="AK753" s="20">
        <f>'Even Strength'!AA753+'Power Play'!R753+'Penalty Kill'!L753</f>
        <v>103.36595744680852</v>
      </c>
      <c r="AL753" s="19">
        <f t="shared" si="259"/>
        <v>4.1537455272979118</v>
      </c>
      <c r="AM753" s="15">
        <f>IF(('Even Strength'!BR753+'Power Play'!AK753+'Penalty Kill'!AG753)&gt;0,V753/('Even Strength'!BR753+'Power Play'!AK753+'Penalty Kill'!AG753),0)</f>
        <v>0.15517241379310345</v>
      </c>
      <c r="AN753" s="15">
        <f>IF(('Even Strength'!BR753+'Power Play'!AK753+'Penalty Kill'!AG753)&gt;0,W753/('Even Strength'!BR753+'Power Play'!AK753+'Penalty Kill'!AG753),0)</f>
        <v>0.27586206896551724</v>
      </c>
      <c r="AO753" s="15">
        <f t="shared" si="260"/>
        <v>0.43103448275862066</v>
      </c>
      <c r="AP753" s="13">
        <v>0</v>
      </c>
      <c r="AQ753" s="13">
        <v>0</v>
      </c>
      <c r="AR753" s="21">
        <f t="shared" si="261"/>
        <v>0</v>
      </c>
      <c r="AS753" s="22">
        <v>0</v>
      </c>
      <c r="AT753" s="1"/>
      <c r="AU753" s="1"/>
      <c r="AV753">
        <v>98</v>
      </c>
      <c r="AW753" s="13">
        <v>48</v>
      </c>
      <c r="AX753" s="13">
        <v>124</v>
      </c>
      <c r="AY753" s="13">
        <v>53</v>
      </c>
      <c r="AZ753" s="13">
        <v>30</v>
      </c>
      <c r="BA753" s="13">
        <v>31</v>
      </c>
      <c r="BB753" s="16">
        <f t="shared" si="262"/>
        <v>3.938115330520394</v>
      </c>
      <c r="BC753" s="17">
        <f t="shared" si="263"/>
        <v>1.9288728149487646</v>
      </c>
      <c r="BD753" s="17">
        <f t="shared" si="264"/>
        <v>4.982921438617641</v>
      </c>
      <c r="BE753" s="17">
        <f t="shared" si="265"/>
        <v>2.1297970665059274</v>
      </c>
      <c r="BF753" s="17">
        <f t="shared" si="266"/>
        <v>1.2055455093429777</v>
      </c>
      <c r="BG753" s="17">
        <f t="shared" si="267"/>
        <v>1.2457303596544103</v>
      </c>
      <c r="BH753" s="13">
        <v>6</v>
      </c>
      <c r="BI753" s="13">
        <v>3</v>
      </c>
      <c r="BJ753" s="13">
        <v>0</v>
      </c>
      <c r="BK753" s="13">
        <v>0</v>
      </c>
      <c r="BL753" s="13">
        <v>0</v>
      </c>
      <c r="BM753" s="13">
        <v>0</v>
      </c>
      <c r="BN753" s="13">
        <f t="shared" si="268"/>
        <v>178</v>
      </c>
      <c r="BO753" s="16">
        <v>7.7610000000000001</v>
      </c>
      <c r="BP753" s="1"/>
      <c r="BQ753" s="1"/>
      <c r="BR753" s="23" t="str">
        <f t="shared" si="269"/>
        <v xml:space="preserve"> </v>
      </c>
      <c r="BS753" s="1"/>
      <c r="BT753" s="13">
        <v>0</v>
      </c>
      <c r="BU753" s="13">
        <v>14</v>
      </c>
      <c r="BV753" s="13">
        <v>0</v>
      </c>
      <c r="BW753" s="13">
        <v>0</v>
      </c>
      <c r="BX753" s="13">
        <v>2</v>
      </c>
      <c r="BY753" s="13">
        <v>0</v>
      </c>
      <c r="BZ753" s="13">
        <v>0</v>
      </c>
      <c r="CA753" s="13">
        <v>0</v>
      </c>
      <c r="CB753" s="23">
        <f t="shared" si="270"/>
        <v>0</v>
      </c>
      <c r="CC753" s="16">
        <v>2</v>
      </c>
      <c r="CD753" s="16">
        <v>3.6</v>
      </c>
      <c r="CE753" s="16">
        <v>5.6</v>
      </c>
      <c r="CF753" s="24">
        <f t="shared" si="271"/>
        <v>8.484848484848484E-2</v>
      </c>
      <c r="CG753" s="24">
        <f t="shared" si="272"/>
        <v>0.22503516174402249</v>
      </c>
      <c r="CH753" s="25">
        <v>6</v>
      </c>
      <c r="CI753" s="16">
        <v>29.7</v>
      </c>
      <c r="CJ753" s="16">
        <v>33</v>
      </c>
      <c r="CK753" s="16">
        <v>-2.9</v>
      </c>
      <c r="CL753" s="16">
        <v>3.6</v>
      </c>
      <c r="CM753" s="16">
        <v>4.5</v>
      </c>
      <c r="CN753" s="16">
        <v>0</v>
      </c>
      <c r="CO753" s="16">
        <v>8.1</v>
      </c>
      <c r="CP753" s="26">
        <f t="shared" si="273"/>
        <v>0.12272727272727273</v>
      </c>
      <c r="CQ753" s="26">
        <f t="shared" si="274"/>
        <v>0.32549728752260398</v>
      </c>
      <c r="CR753" s="13">
        <v>2</v>
      </c>
      <c r="CS753" s="13">
        <v>2</v>
      </c>
      <c r="CT753" s="13">
        <v>1</v>
      </c>
      <c r="CU753" s="13">
        <v>0</v>
      </c>
      <c r="CV753" s="13">
        <v>-0.98</v>
      </c>
      <c r="CW753" s="13">
        <v>2.34</v>
      </c>
      <c r="CX753" s="13">
        <v>5.86</v>
      </c>
      <c r="CY753" s="13">
        <v>3.2</v>
      </c>
      <c r="CZ753" s="13">
        <v>2.2400000000000002</v>
      </c>
      <c r="DA753" s="13">
        <v>12.66</v>
      </c>
      <c r="DB753" s="27">
        <v>78.430000000000007</v>
      </c>
      <c r="DC753" s="27">
        <v>-8.31</v>
      </c>
      <c r="DD753" s="27">
        <v>86.74</v>
      </c>
      <c r="DE753" s="27">
        <v>4.55</v>
      </c>
      <c r="DF753" s="27">
        <v>43.44</v>
      </c>
      <c r="DG753" s="27">
        <v>28.36</v>
      </c>
      <c r="DH753" s="27">
        <v>15.08</v>
      </c>
      <c r="DI753" s="27">
        <v>0.79</v>
      </c>
      <c r="DJ753" s="1">
        <v>186</v>
      </c>
      <c r="DK753" s="28">
        <v>15</v>
      </c>
      <c r="DL753" s="28" t="s">
        <v>2568</v>
      </c>
      <c r="DM753" s="1">
        <v>2.6669999999999998</v>
      </c>
      <c r="DN753" s="1">
        <v>6.5000000000000002E-2</v>
      </c>
      <c r="DO753" s="1">
        <v>0</v>
      </c>
      <c r="DP753" s="16">
        <f t="shared" si="275"/>
        <v>3.5957446808510634</v>
      </c>
    </row>
    <row r="754" spans="1:120" x14ac:dyDescent="0.2">
      <c r="A754" s="13">
        <v>28</v>
      </c>
      <c r="B754" s="13" t="s">
        <v>2569</v>
      </c>
      <c r="C754" s="13" t="s">
        <v>1987</v>
      </c>
      <c r="D754" s="13" t="s">
        <v>296</v>
      </c>
      <c r="E754" s="13" t="s">
        <v>141</v>
      </c>
      <c r="F754" s="1" t="s">
        <v>142</v>
      </c>
      <c r="G754" s="13">
        <v>71</v>
      </c>
      <c r="H754" s="13">
        <v>192</v>
      </c>
      <c r="I754" s="13" t="s">
        <v>125</v>
      </c>
      <c r="J754" s="1"/>
      <c r="K754" s="1"/>
      <c r="L754" s="1"/>
      <c r="M754" s="1"/>
      <c r="N754" s="1">
        <v>29</v>
      </c>
      <c r="O754" s="13" t="s">
        <v>2570</v>
      </c>
      <c r="P754" s="13" t="s">
        <v>2571</v>
      </c>
      <c r="Q754" s="1" t="str">
        <f t="shared" si="253"/>
        <v>CBJ</v>
      </c>
      <c r="R754" s="13" t="s">
        <v>145</v>
      </c>
      <c r="S754" s="1"/>
      <c r="T754" s="13" t="s">
        <v>173</v>
      </c>
      <c r="U754" s="13">
        <v>4</v>
      </c>
      <c r="V754" s="13">
        <v>0</v>
      </c>
      <c r="W754" s="13">
        <v>1</v>
      </c>
      <c r="X754" s="14">
        <v>0</v>
      </c>
      <c r="Y754" s="13">
        <v>1</v>
      </c>
      <c r="Z754" s="13">
        <v>-1</v>
      </c>
      <c r="AA754" s="1">
        <v>2</v>
      </c>
      <c r="AB754" s="14">
        <v>0</v>
      </c>
      <c r="AC754" s="14">
        <v>6</v>
      </c>
      <c r="AD754" s="15">
        <f t="shared" si="254"/>
        <v>0</v>
      </c>
      <c r="AE754" s="15">
        <f t="shared" si="255"/>
        <v>0</v>
      </c>
      <c r="AF754" s="16">
        <v>53.183333333299998</v>
      </c>
      <c r="AG754" s="17">
        <f t="shared" si="256"/>
        <v>13.295833333325</v>
      </c>
      <c r="AH754" s="29">
        <v>71</v>
      </c>
      <c r="AI754" s="17">
        <f t="shared" si="257"/>
        <v>17.75</v>
      </c>
      <c r="AJ754" s="19">
        <f t="shared" si="258"/>
        <v>0.74906103286338022</v>
      </c>
      <c r="AK754" s="20">
        <f>'Even Strength'!AA754+'Power Play'!R754+'Penalty Kill'!L754</f>
        <v>0</v>
      </c>
      <c r="AL754" s="19">
        <f t="shared" si="259"/>
        <v>0</v>
      </c>
      <c r="AM754" s="15">
        <f>IF(('Even Strength'!BR754+'Power Play'!AK754+'Penalty Kill'!AG754)&gt;0,V754/('Even Strength'!BR754+'Power Play'!AK754+'Penalty Kill'!AG754),0)</f>
        <v>0</v>
      </c>
      <c r="AN754" s="15">
        <f>IF(('Even Strength'!BR754+'Power Play'!AK754+'Penalty Kill'!AG754)&gt;0,W754/('Even Strength'!BR754+'Power Play'!AK754+'Penalty Kill'!AG754),0)</f>
        <v>1</v>
      </c>
      <c r="AO754" s="15">
        <f t="shared" si="260"/>
        <v>1</v>
      </c>
      <c r="AP754" s="13">
        <v>0</v>
      </c>
      <c r="AQ754" s="13">
        <v>0</v>
      </c>
      <c r="AR754" s="21">
        <f t="shared" si="261"/>
        <v>0</v>
      </c>
      <c r="AS754" s="22">
        <v>0</v>
      </c>
      <c r="AT754" s="1"/>
      <c r="AU754" s="1"/>
      <c r="AV754">
        <v>3</v>
      </c>
      <c r="AW754" s="13">
        <v>2</v>
      </c>
      <c r="AX754" s="13">
        <v>2</v>
      </c>
      <c r="AY754" s="13">
        <v>0</v>
      </c>
      <c r="AZ754" s="13">
        <v>0</v>
      </c>
      <c r="BA754" s="13">
        <v>0</v>
      </c>
      <c r="BB754" s="16">
        <f t="shared" si="262"/>
        <v>3.3845189595759226</v>
      </c>
      <c r="BC754" s="17">
        <f t="shared" si="263"/>
        <v>2.2563459730506152</v>
      </c>
      <c r="BD754" s="17">
        <f t="shared" si="264"/>
        <v>2.2563459730506152</v>
      </c>
      <c r="BE754" s="17">
        <f t="shared" si="265"/>
        <v>0</v>
      </c>
      <c r="BF754" s="17">
        <f t="shared" si="266"/>
        <v>0</v>
      </c>
      <c r="BG754" s="17">
        <f t="shared" si="267"/>
        <v>0</v>
      </c>
      <c r="BH754" s="13">
        <v>0</v>
      </c>
      <c r="BI754" s="13">
        <v>0</v>
      </c>
      <c r="BJ754" s="13">
        <v>0</v>
      </c>
      <c r="BK754" s="13">
        <v>0</v>
      </c>
      <c r="BL754" s="13">
        <v>0</v>
      </c>
      <c r="BM754" s="13">
        <v>0</v>
      </c>
      <c r="BN754" s="13">
        <f t="shared" si="268"/>
        <v>4</v>
      </c>
      <c r="BO754" s="16">
        <v>2.2450000000000001</v>
      </c>
      <c r="BP754" s="1"/>
      <c r="BQ754" s="1"/>
      <c r="BR754" s="23" t="str">
        <f t="shared" si="269"/>
        <v xml:space="preserve"> </v>
      </c>
      <c r="BS754" s="1"/>
      <c r="BT754" s="13">
        <v>0</v>
      </c>
      <c r="BU754" s="13">
        <v>1</v>
      </c>
      <c r="BV754" s="13">
        <v>0</v>
      </c>
      <c r="BW754" s="13">
        <v>0</v>
      </c>
      <c r="BX754" s="13">
        <v>0</v>
      </c>
      <c r="BY754" s="13">
        <v>0</v>
      </c>
      <c r="BZ754" s="13">
        <v>0</v>
      </c>
      <c r="CA754" s="13">
        <v>0</v>
      </c>
      <c r="CB754" s="23">
        <f t="shared" si="270"/>
        <v>0</v>
      </c>
      <c r="CC754" s="16">
        <v>0</v>
      </c>
      <c r="CD754" s="16">
        <v>0</v>
      </c>
      <c r="CE754" s="16">
        <v>0.1</v>
      </c>
      <c r="CF754" s="24">
        <f t="shared" si="271"/>
        <v>2.5000000000000001E-2</v>
      </c>
      <c r="CG754" s="24">
        <f t="shared" si="272"/>
        <v>0.11281729865253076</v>
      </c>
      <c r="CH754" s="25">
        <v>3</v>
      </c>
      <c r="CI754" s="16">
        <v>0.30000000000000004</v>
      </c>
      <c r="CJ754" s="16">
        <v>0.30000000000000004</v>
      </c>
      <c r="CK754" s="16">
        <v>0</v>
      </c>
      <c r="CL754" s="16">
        <v>0.30000000000000004</v>
      </c>
      <c r="CM754" s="16">
        <v>0</v>
      </c>
      <c r="CN754" s="16">
        <v>0</v>
      </c>
      <c r="CO754" s="16">
        <v>0.30000000000000004</v>
      </c>
      <c r="CP754" s="26">
        <f t="shared" si="273"/>
        <v>7.5000000000000011E-2</v>
      </c>
      <c r="CQ754" s="26">
        <f t="shared" si="274"/>
        <v>0.33845189595759229</v>
      </c>
      <c r="CR754" s="13">
        <v>0</v>
      </c>
      <c r="CS754" s="13">
        <v>0</v>
      </c>
      <c r="CT754" s="13">
        <v>0</v>
      </c>
      <c r="CU754" s="13">
        <v>0</v>
      </c>
      <c r="CV754" s="13">
        <v>0</v>
      </c>
      <c r="CW754" s="13">
        <v>0</v>
      </c>
      <c r="CX754" s="13">
        <v>0</v>
      </c>
      <c r="CY754" s="13">
        <v>0</v>
      </c>
      <c r="CZ754" s="13">
        <v>0</v>
      </c>
      <c r="DA754" s="13">
        <v>0</v>
      </c>
      <c r="DB754" s="27">
        <v>5.86</v>
      </c>
      <c r="DC754" s="27">
        <v>-6.38</v>
      </c>
      <c r="DD754" s="27">
        <v>12.25</v>
      </c>
      <c r="DE754" s="27">
        <v>15.07</v>
      </c>
      <c r="DF754" s="27">
        <v>0.5</v>
      </c>
      <c r="DG754" s="27">
        <v>-2.83</v>
      </c>
      <c r="DH754" s="27">
        <v>3.34</v>
      </c>
      <c r="DI754" s="27">
        <v>4.1100000000000003</v>
      </c>
      <c r="DJ754" s="1">
        <v>15</v>
      </c>
      <c r="DK754" s="1"/>
      <c r="DL754" s="1"/>
      <c r="DM754" s="1">
        <v>4.3999999999999997E-2</v>
      </c>
      <c r="DN754" s="1">
        <v>0</v>
      </c>
      <c r="DO754" s="1">
        <v>0</v>
      </c>
      <c r="DP754" s="16">
        <f t="shared" si="275"/>
        <v>0.30075497597803713</v>
      </c>
    </row>
    <row r="755" spans="1:120" x14ac:dyDescent="0.2">
      <c r="A755" s="13">
        <v>26</v>
      </c>
      <c r="B755" s="13" t="s">
        <v>2572</v>
      </c>
      <c r="C755" s="13" t="s">
        <v>912</v>
      </c>
      <c r="D755" s="13" t="s">
        <v>296</v>
      </c>
      <c r="E755" s="13" t="s">
        <v>141</v>
      </c>
      <c r="F755" s="1" t="s">
        <v>142</v>
      </c>
      <c r="G755" s="13">
        <v>68</v>
      </c>
      <c r="H755" s="13">
        <v>180</v>
      </c>
      <c r="I755" s="13" t="s">
        <v>125</v>
      </c>
      <c r="J755" s="1"/>
      <c r="K755" s="1"/>
      <c r="L755" s="1"/>
      <c r="M755" s="1"/>
      <c r="N755" s="1">
        <v>39</v>
      </c>
      <c r="O755" s="13" t="s">
        <v>1043</v>
      </c>
      <c r="P755" s="13" t="s">
        <v>622</v>
      </c>
      <c r="Q755" s="1" t="str">
        <f t="shared" si="253"/>
        <v>NYR</v>
      </c>
      <c r="R755" s="13" t="s">
        <v>179</v>
      </c>
      <c r="S755" s="1"/>
      <c r="T755" s="13" t="s">
        <v>154</v>
      </c>
      <c r="U755" s="13">
        <v>74</v>
      </c>
      <c r="V755" s="13">
        <v>21</v>
      </c>
      <c r="W755" s="13">
        <v>31</v>
      </c>
      <c r="X755" s="14">
        <v>19</v>
      </c>
      <c r="Y755" s="13">
        <v>52</v>
      </c>
      <c r="Z755" s="13">
        <v>12</v>
      </c>
      <c r="AA755" s="1">
        <v>144</v>
      </c>
      <c r="AB755" s="14">
        <v>51</v>
      </c>
      <c r="AC755" s="14">
        <v>45</v>
      </c>
      <c r="AD755" s="15">
        <f t="shared" si="254"/>
        <v>0.14583333333333334</v>
      </c>
      <c r="AE755" s="15">
        <f t="shared" si="255"/>
        <v>8.7499999999999994E-2</v>
      </c>
      <c r="AF755" s="16">
        <v>1299.6500000000001</v>
      </c>
      <c r="AG755" s="17">
        <f t="shared" si="256"/>
        <v>17.56283783783784</v>
      </c>
      <c r="AH755" s="29">
        <v>1691</v>
      </c>
      <c r="AI755" s="17">
        <f t="shared" si="257"/>
        <v>22.851351351351351</v>
      </c>
      <c r="AJ755" s="19">
        <f t="shared" si="258"/>
        <v>0.76856889414547613</v>
      </c>
      <c r="AK755" s="20">
        <f>'Even Strength'!AA755+'Power Play'!R755+'Penalty Kill'!L755</f>
        <v>181.47</v>
      </c>
      <c r="AL755" s="19">
        <f t="shared" si="259"/>
        <v>8.3777940214673183</v>
      </c>
      <c r="AM755" s="15">
        <f>IF(('Even Strength'!BR755+'Power Play'!AK755+'Penalty Kill'!AG755)&gt;0,V755/('Even Strength'!BR755+'Power Play'!AK755+'Penalty Kill'!AG755),0)</f>
        <v>0.3</v>
      </c>
      <c r="AN755" s="15">
        <f>IF(('Even Strength'!BR755+'Power Play'!AK755+'Penalty Kill'!AG755)&gt;0,W755/('Even Strength'!BR755+'Power Play'!AK755+'Penalty Kill'!AG755),0)</f>
        <v>0.44285714285714284</v>
      </c>
      <c r="AO755" s="15">
        <f t="shared" si="260"/>
        <v>0.74285714285714288</v>
      </c>
      <c r="AP755" s="13">
        <v>51</v>
      </c>
      <c r="AQ755" s="13">
        <v>59</v>
      </c>
      <c r="AR755" s="21">
        <f t="shared" si="261"/>
        <v>0.46363636363636362</v>
      </c>
      <c r="AS755" s="22">
        <v>2.4</v>
      </c>
      <c r="AT755" s="13">
        <v>2</v>
      </c>
      <c r="AU755" s="13">
        <v>1</v>
      </c>
      <c r="AV755">
        <v>67</v>
      </c>
      <c r="AW755" s="13">
        <v>13</v>
      </c>
      <c r="AX755" s="13">
        <v>37</v>
      </c>
      <c r="AY755" s="13">
        <v>52</v>
      </c>
      <c r="AZ755" s="13">
        <v>43</v>
      </c>
      <c r="BA755" s="13">
        <v>41</v>
      </c>
      <c r="BB755" s="16">
        <f t="shared" si="262"/>
        <v>3.0931404608933173</v>
      </c>
      <c r="BC755" s="17">
        <f t="shared" si="263"/>
        <v>0.60016158196437497</v>
      </c>
      <c r="BD755" s="17">
        <f t="shared" si="264"/>
        <v>1.7081521948216825</v>
      </c>
      <c r="BE755" s="17">
        <f t="shared" si="265"/>
        <v>2.4006463278574999</v>
      </c>
      <c r="BF755" s="17">
        <f t="shared" si="266"/>
        <v>1.9851498480360095</v>
      </c>
      <c r="BG755" s="17">
        <f t="shared" si="267"/>
        <v>1.8928172969645674</v>
      </c>
      <c r="BH755" s="13">
        <v>20</v>
      </c>
      <c r="BI755" s="13">
        <v>10</v>
      </c>
      <c r="BJ755" s="13">
        <v>0</v>
      </c>
      <c r="BK755" s="13">
        <v>0</v>
      </c>
      <c r="BL755" s="13">
        <v>0</v>
      </c>
      <c r="BM755" s="13">
        <v>0</v>
      </c>
      <c r="BN755" s="13">
        <f t="shared" si="268"/>
        <v>70</v>
      </c>
      <c r="BO755" s="16">
        <v>2.7610000000000001</v>
      </c>
      <c r="BP755" s="13">
        <v>3</v>
      </c>
      <c r="BQ755" s="13">
        <v>1</v>
      </c>
      <c r="BR755" s="23">
        <f t="shared" si="269"/>
        <v>0.33333333333333331</v>
      </c>
      <c r="BS755" s="13">
        <v>0</v>
      </c>
      <c r="BT755" s="13">
        <v>2</v>
      </c>
      <c r="BU755" s="13">
        <v>16</v>
      </c>
      <c r="BV755" s="13">
        <v>0</v>
      </c>
      <c r="BW755" s="13">
        <v>1</v>
      </c>
      <c r="BX755" s="13">
        <v>1</v>
      </c>
      <c r="BY755" s="13">
        <v>1</v>
      </c>
      <c r="BZ755" s="13">
        <v>0</v>
      </c>
      <c r="CA755" s="13">
        <v>1</v>
      </c>
      <c r="CB755" s="23">
        <f t="shared" si="270"/>
        <v>1</v>
      </c>
      <c r="CC755" s="16">
        <v>4.8</v>
      </c>
      <c r="CD755" s="16">
        <v>1.7000000000000002</v>
      </c>
      <c r="CE755" s="16">
        <v>6.5</v>
      </c>
      <c r="CF755" s="24">
        <f t="shared" si="271"/>
        <v>8.7837837837837843E-2</v>
      </c>
      <c r="CG755" s="24">
        <f t="shared" si="272"/>
        <v>0.30008079098218748</v>
      </c>
      <c r="CH755" s="25">
        <v>7</v>
      </c>
      <c r="CI755" s="16">
        <v>31.3</v>
      </c>
      <c r="CJ755" s="16">
        <v>24</v>
      </c>
      <c r="CK755" s="16">
        <v>1.6</v>
      </c>
      <c r="CL755" s="16">
        <v>8.1999999999999993</v>
      </c>
      <c r="CM755" s="16">
        <v>1.6</v>
      </c>
      <c r="CN755" s="16">
        <v>0.1</v>
      </c>
      <c r="CO755" s="16">
        <v>9.9</v>
      </c>
      <c r="CP755" s="26">
        <f t="shared" si="273"/>
        <v>0.13378378378378378</v>
      </c>
      <c r="CQ755" s="26">
        <f t="shared" si="274"/>
        <v>0.4570461278036394</v>
      </c>
      <c r="CR755" s="13">
        <v>2</v>
      </c>
      <c r="CS755" s="13">
        <v>5</v>
      </c>
      <c r="CT755" s="13">
        <v>1</v>
      </c>
      <c r="CU755" s="13">
        <v>-0.01</v>
      </c>
      <c r="CV755" s="13">
        <v>-0.25</v>
      </c>
      <c r="CW755" s="13">
        <v>2.0499999999999998</v>
      </c>
      <c r="CX755" s="13">
        <v>5.48</v>
      </c>
      <c r="CY755" s="13">
        <v>-2.85</v>
      </c>
      <c r="CZ755" s="13">
        <v>5.0199999999999996</v>
      </c>
      <c r="DA755" s="13">
        <v>9.44</v>
      </c>
      <c r="DB755" s="27">
        <v>-55.75</v>
      </c>
      <c r="DC755" s="27">
        <v>69.540000000000006</v>
      </c>
      <c r="DD755" s="27">
        <v>-125.29</v>
      </c>
      <c r="DE755" s="27">
        <v>-7.46</v>
      </c>
      <c r="DF755" s="27">
        <v>-38.04</v>
      </c>
      <c r="DG755" s="27">
        <v>34.99</v>
      </c>
      <c r="DH755" s="27">
        <v>-73.03</v>
      </c>
      <c r="DI755" s="27">
        <v>-4.3499999999999996</v>
      </c>
      <c r="DJ755" s="1">
        <v>186</v>
      </c>
      <c r="DK755" s="28">
        <v>8</v>
      </c>
      <c r="DL755" s="28" t="s">
        <v>687</v>
      </c>
      <c r="DM755" s="1">
        <v>5.625</v>
      </c>
      <c r="DN755" s="1">
        <v>0.54900000000000004</v>
      </c>
      <c r="DO755" s="1">
        <v>0</v>
      </c>
      <c r="DP755" s="16">
        <f t="shared" si="275"/>
        <v>-0.89787234042553088</v>
      </c>
    </row>
    <row r="756" spans="1:120" x14ac:dyDescent="0.2">
      <c r="A756" s="13">
        <v>12</v>
      </c>
      <c r="B756" s="13" t="s">
        <v>2573</v>
      </c>
      <c r="C756" s="13" t="s">
        <v>485</v>
      </c>
      <c r="D756" s="13" t="s">
        <v>158</v>
      </c>
      <c r="E756" s="13" t="s">
        <v>141</v>
      </c>
      <c r="F756" s="1" t="s">
        <v>142</v>
      </c>
      <c r="G756" s="13">
        <v>76</v>
      </c>
      <c r="H756" s="13">
        <v>205</v>
      </c>
      <c r="I756" s="13" t="s">
        <v>125</v>
      </c>
      <c r="J756" s="13">
        <v>2003</v>
      </c>
      <c r="K756" s="13">
        <v>1</v>
      </c>
      <c r="L756" s="13">
        <v>2</v>
      </c>
      <c r="M756" s="1"/>
      <c r="N756" s="1">
        <v>30</v>
      </c>
      <c r="O756" s="13" t="s">
        <v>496</v>
      </c>
      <c r="P756" s="13" t="s">
        <v>2574</v>
      </c>
      <c r="Q756" s="1" t="str">
        <f t="shared" si="253"/>
        <v>CAR</v>
      </c>
      <c r="R756" s="13" t="s">
        <v>358</v>
      </c>
      <c r="S756" s="1"/>
      <c r="T756" s="13" t="s">
        <v>146</v>
      </c>
      <c r="U756" s="13">
        <v>77</v>
      </c>
      <c r="V756" s="13">
        <v>23</v>
      </c>
      <c r="W756" s="13">
        <v>31</v>
      </c>
      <c r="X756" s="14">
        <v>18</v>
      </c>
      <c r="Y756" s="13">
        <v>54</v>
      </c>
      <c r="Z756" s="13">
        <v>-13</v>
      </c>
      <c r="AA756" s="1">
        <v>244</v>
      </c>
      <c r="AB756" s="14">
        <v>104</v>
      </c>
      <c r="AC756" s="14">
        <v>102</v>
      </c>
      <c r="AD756" s="15">
        <f t="shared" si="254"/>
        <v>9.4262295081967207E-2</v>
      </c>
      <c r="AE756" s="15">
        <f t="shared" si="255"/>
        <v>5.1111111111111114E-2</v>
      </c>
      <c r="AF756" s="16">
        <v>1451.3</v>
      </c>
      <c r="AG756" s="17">
        <f t="shared" si="256"/>
        <v>18.848051948051946</v>
      </c>
      <c r="AH756" s="29">
        <v>1899</v>
      </c>
      <c r="AI756" s="17">
        <f t="shared" si="257"/>
        <v>24.662337662337663</v>
      </c>
      <c r="AJ756" s="19">
        <f t="shared" si="258"/>
        <v>0.76424433912585565</v>
      </c>
      <c r="AK756" s="20">
        <f>'Even Strength'!AA756+'Power Play'!R756+'Penalty Kill'!L756</f>
        <v>215.42229729729729</v>
      </c>
      <c r="AL756" s="19">
        <f t="shared" si="259"/>
        <v>8.9060413683165702</v>
      </c>
      <c r="AM756" s="15">
        <f>IF(('Even Strength'!BR756+'Power Play'!AK756+'Penalty Kill'!AG756)&gt;0,V756/('Even Strength'!BR756+'Power Play'!AK756+'Penalty Kill'!AG756),0)</f>
        <v>0.37704918032786883</v>
      </c>
      <c r="AN756" s="15">
        <f>IF(('Even Strength'!BR756+'Power Play'!AK756+'Penalty Kill'!AG756)&gt;0,W756/('Even Strength'!BR756+'Power Play'!AK756+'Penalty Kill'!AG756),0)</f>
        <v>0.50819672131147542</v>
      </c>
      <c r="AO756" s="15">
        <f t="shared" si="260"/>
        <v>0.88524590163934425</v>
      </c>
      <c r="AP756" s="13">
        <v>343</v>
      </c>
      <c r="AQ756" s="13">
        <v>326</v>
      </c>
      <c r="AR756" s="21">
        <f t="shared" si="261"/>
        <v>0.51270553064275037</v>
      </c>
      <c r="AS756" s="22">
        <v>14.5</v>
      </c>
      <c r="AT756" s="13">
        <v>19</v>
      </c>
      <c r="AU756" s="13">
        <v>12</v>
      </c>
      <c r="AV756">
        <v>133</v>
      </c>
      <c r="AW756" s="13">
        <v>65</v>
      </c>
      <c r="AX756" s="13">
        <v>27</v>
      </c>
      <c r="AY756" s="13">
        <v>104</v>
      </c>
      <c r="AZ756" s="13">
        <v>47</v>
      </c>
      <c r="BA756" s="13">
        <v>38</v>
      </c>
      <c r="BB756" s="16">
        <f t="shared" si="262"/>
        <v>5.4985185695583274</v>
      </c>
      <c r="BC756" s="17">
        <f t="shared" si="263"/>
        <v>2.6872459174533176</v>
      </c>
      <c r="BD756" s="17">
        <f t="shared" si="264"/>
        <v>1.1162406118652242</v>
      </c>
      <c r="BE756" s="17">
        <f t="shared" si="265"/>
        <v>4.2995934679253081</v>
      </c>
      <c r="BF756" s="17">
        <f t="shared" si="266"/>
        <v>1.9430855095431683</v>
      </c>
      <c r="BG756" s="17">
        <f t="shared" si="267"/>
        <v>1.5710053055880935</v>
      </c>
      <c r="BH756" s="13">
        <v>41</v>
      </c>
      <c r="BI756" s="13">
        <v>17</v>
      </c>
      <c r="BJ756" s="13">
        <v>1</v>
      </c>
      <c r="BK756" s="13">
        <v>0</v>
      </c>
      <c r="BL756" s="13">
        <v>0</v>
      </c>
      <c r="BM756" s="13">
        <v>0</v>
      </c>
      <c r="BN756" s="13">
        <f t="shared" si="268"/>
        <v>134</v>
      </c>
      <c r="BO756" s="16">
        <v>4.5</v>
      </c>
      <c r="BP756" s="13">
        <v>3</v>
      </c>
      <c r="BQ756" s="13">
        <v>1</v>
      </c>
      <c r="BR756" s="23">
        <f t="shared" si="269"/>
        <v>0.33333333333333331</v>
      </c>
      <c r="BS756" s="13">
        <v>1</v>
      </c>
      <c r="BT756" s="13">
        <v>5</v>
      </c>
      <c r="BU756" s="13">
        <v>15</v>
      </c>
      <c r="BV756" s="13">
        <v>0</v>
      </c>
      <c r="BW756" s="13">
        <v>1</v>
      </c>
      <c r="BX756" s="13">
        <v>4</v>
      </c>
      <c r="BY756" s="13">
        <v>2</v>
      </c>
      <c r="BZ756" s="13">
        <v>0</v>
      </c>
      <c r="CA756" s="13">
        <v>0</v>
      </c>
      <c r="CB756" s="23">
        <f t="shared" si="270"/>
        <v>0</v>
      </c>
      <c r="CC756" s="16">
        <v>4.5</v>
      </c>
      <c r="CD756" s="16">
        <v>1.7000000000000002</v>
      </c>
      <c r="CE756" s="16">
        <v>6.2</v>
      </c>
      <c r="CF756" s="24">
        <f t="shared" si="271"/>
        <v>8.0519480519480519E-2</v>
      </c>
      <c r="CG756" s="24">
        <f t="shared" si="272"/>
        <v>0.2563219182801626</v>
      </c>
      <c r="CH756" s="25">
        <v>6</v>
      </c>
      <c r="CI756" s="16">
        <v>30.9</v>
      </c>
      <c r="CJ756" s="16">
        <v>24.2</v>
      </c>
      <c r="CK756" s="16">
        <v>1.4</v>
      </c>
      <c r="CL756" s="16">
        <v>8.5</v>
      </c>
      <c r="CM756" s="16">
        <v>2.4</v>
      </c>
      <c r="CN756" s="16">
        <v>0.1</v>
      </c>
      <c r="CO756" s="16">
        <v>11</v>
      </c>
      <c r="CP756" s="26">
        <f t="shared" si="273"/>
        <v>0.14285714285714285</v>
      </c>
      <c r="CQ756" s="26">
        <f t="shared" si="274"/>
        <v>0.45476469372286915</v>
      </c>
      <c r="CR756" s="13">
        <v>4</v>
      </c>
      <c r="CS756" s="13">
        <v>4</v>
      </c>
      <c r="CT756" s="13">
        <v>4</v>
      </c>
      <c r="CU756" s="13">
        <v>0.42</v>
      </c>
      <c r="CV756" s="13">
        <v>0.05</v>
      </c>
      <c r="CW756" s="13">
        <v>1.25</v>
      </c>
      <c r="CX756" s="13">
        <v>13.33</v>
      </c>
      <c r="CY756" s="13">
        <v>1.36</v>
      </c>
      <c r="CZ756" s="13">
        <v>-2.27</v>
      </c>
      <c r="DA756" s="13">
        <v>14.14</v>
      </c>
      <c r="DB756" s="27">
        <v>75.62</v>
      </c>
      <c r="DC756" s="27">
        <v>-60.61</v>
      </c>
      <c r="DD756" s="27">
        <v>136.22</v>
      </c>
      <c r="DE756" s="27">
        <v>7.03</v>
      </c>
      <c r="DF756" s="27">
        <v>26.11</v>
      </c>
      <c r="DG756" s="27">
        <v>-40.340000000000003</v>
      </c>
      <c r="DH756" s="27">
        <v>66.459999999999994</v>
      </c>
      <c r="DI756" s="27">
        <v>3.43</v>
      </c>
      <c r="DJ756" s="1">
        <v>186</v>
      </c>
      <c r="DK756" s="28">
        <v>5</v>
      </c>
      <c r="DL756" s="28" t="s">
        <v>379</v>
      </c>
      <c r="DM756" s="1">
        <v>8.25</v>
      </c>
      <c r="DN756" s="1">
        <v>0.503</v>
      </c>
      <c r="DO756" s="1">
        <v>0</v>
      </c>
      <c r="DP756" s="16">
        <f t="shared" si="275"/>
        <v>-5.382978723404257</v>
      </c>
    </row>
    <row r="757" spans="1:120" x14ac:dyDescent="0.2">
      <c r="A757" s="13">
        <v>11</v>
      </c>
      <c r="B757" s="13" t="s">
        <v>2575</v>
      </c>
      <c r="C757" s="13" t="s">
        <v>485</v>
      </c>
      <c r="D757" s="13" t="s">
        <v>158</v>
      </c>
      <c r="E757" s="13" t="s">
        <v>141</v>
      </c>
      <c r="F757" s="1" t="s">
        <v>142</v>
      </c>
      <c r="G757" s="13">
        <v>76</v>
      </c>
      <c r="H757" s="13">
        <v>220</v>
      </c>
      <c r="I757" s="13" t="s">
        <v>125</v>
      </c>
      <c r="J757" s="13">
        <v>2006</v>
      </c>
      <c r="K757" s="13">
        <v>1</v>
      </c>
      <c r="L757" s="13">
        <v>2</v>
      </c>
      <c r="M757" s="1"/>
      <c r="N757" s="1">
        <v>26</v>
      </c>
      <c r="O757" s="13" t="s">
        <v>665</v>
      </c>
      <c r="P757" s="13" t="s">
        <v>2574</v>
      </c>
      <c r="Q757" s="1" t="str">
        <f t="shared" si="253"/>
        <v>CAR</v>
      </c>
      <c r="R757" s="13" t="s">
        <v>358</v>
      </c>
      <c r="S757" s="1"/>
      <c r="T757" s="13" t="s">
        <v>146</v>
      </c>
      <c r="U757" s="13">
        <v>46</v>
      </c>
      <c r="V757" s="13">
        <v>6</v>
      </c>
      <c r="W757" s="13">
        <v>18</v>
      </c>
      <c r="X757" s="14">
        <v>10</v>
      </c>
      <c r="Y757" s="13">
        <v>24</v>
      </c>
      <c r="Z757" s="13">
        <v>-6</v>
      </c>
      <c r="AA757" s="1">
        <v>92</v>
      </c>
      <c r="AB757" s="14">
        <v>42</v>
      </c>
      <c r="AC757" s="14">
        <v>41</v>
      </c>
      <c r="AD757" s="15">
        <f t="shared" si="254"/>
        <v>6.5217391304347824E-2</v>
      </c>
      <c r="AE757" s="15">
        <f t="shared" si="255"/>
        <v>3.4285714285714287E-2</v>
      </c>
      <c r="AF757" s="16">
        <v>853.4</v>
      </c>
      <c r="AG757" s="17">
        <f t="shared" si="256"/>
        <v>18.552173913043479</v>
      </c>
      <c r="AH757" s="29">
        <v>1125</v>
      </c>
      <c r="AI757" s="17">
        <f t="shared" si="257"/>
        <v>24.456521739130434</v>
      </c>
      <c r="AJ757" s="19">
        <f t="shared" si="258"/>
        <v>0.7585777777777778</v>
      </c>
      <c r="AK757" s="20">
        <f>'Even Strength'!AA757+'Power Play'!R757+'Penalty Kill'!L757</f>
        <v>115.71428571428572</v>
      </c>
      <c r="AL757" s="19">
        <f t="shared" si="259"/>
        <v>8.1355251263852164</v>
      </c>
      <c r="AM757" s="15">
        <f>IF(('Even Strength'!BR757+'Power Play'!AK757+'Penalty Kill'!AG757)&gt;0,V757/('Even Strength'!BR757+'Power Play'!AK757+'Penalty Kill'!AG757),0)</f>
        <v>0.18181818181818182</v>
      </c>
      <c r="AN757" s="15">
        <f>IF(('Even Strength'!BR757+'Power Play'!AK757+'Penalty Kill'!AG757)&gt;0,W757/('Even Strength'!BR757+'Power Play'!AK757+'Penalty Kill'!AG757),0)</f>
        <v>0.54545454545454541</v>
      </c>
      <c r="AO757" s="15">
        <f t="shared" si="260"/>
        <v>0.72727272727272729</v>
      </c>
      <c r="AP757" s="13">
        <v>499</v>
      </c>
      <c r="AQ757" s="13">
        <v>386</v>
      </c>
      <c r="AR757" s="21">
        <f t="shared" si="261"/>
        <v>0.56384180790960448</v>
      </c>
      <c r="AS757" s="22">
        <v>32.4</v>
      </c>
      <c r="AT757" s="13">
        <v>29</v>
      </c>
      <c r="AU757" s="13">
        <v>14</v>
      </c>
      <c r="AV757">
        <v>86</v>
      </c>
      <c r="AW757" s="13">
        <v>85</v>
      </c>
      <c r="AX757" s="13">
        <v>15</v>
      </c>
      <c r="AY757" s="13">
        <v>42</v>
      </c>
      <c r="AZ757" s="13">
        <v>24</v>
      </c>
      <c r="BA757" s="13">
        <v>39</v>
      </c>
      <c r="BB757" s="16">
        <f t="shared" si="262"/>
        <v>6.0464026247949381</v>
      </c>
      <c r="BC757" s="17">
        <f t="shared" si="263"/>
        <v>5.9760956175298814</v>
      </c>
      <c r="BD757" s="17">
        <f t="shared" si="264"/>
        <v>1.0546051089758615</v>
      </c>
      <c r="BE757" s="17">
        <f t="shared" si="265"/>
        <v>2.9528943051324119</v>
      </c>
      <c r="BF757" s="17">
        <f t="shared" si="266"/>
        <v>1.687368174361378</v>
      </c>
      <c r="BG757" s="17">
        <f t="shared" si="267"/>
        <v>2.7419732833372392</v>
      </c>
      <c r="BH757" s="13">
        <v>14</v>
      </c>
      <c r="BI757" s="13">
        <v>7</v>
      </c>
      <c r="BJ757" s="13">
        <v>0</v>
      </c>
      <c r="BK757" s="13">
        <v>0</v>
      </c>
      <c r="BL757" s="13">
        <v>0</v>
      </c>
      <c r="BM757" s="13">
        <v>0</v>
      </c>
      <c r="BN757" s="13">
        <f t="shared" si="268"/>
        <v>114</v>
      </c>
      <c r="BO757" s="16">
        <v>0.54600000000000004</v>
      </c>
      <c r="BP757" s="1"/>
      <c r="BQ757" s="1"/>
      <c r="BR757" s="23" t="str">
        <f t="shared" si="269"/>
        <v xml:space="preserve"> </v>
      </c>
      <c r="BS757" s="1"/>
      <c r="BT757" s="13">
        <v>1</v>
      </c>
      <c r="BU757" s="13">
        <v>11</v>
      </c>
      <c r="BV757" s="13">
        <v>0</v>
      </c>
      <c r="BW757" s="13">
        <v>0</v>
      </c>
      <c r="BX757" s="13">
        <v>1</v>
      </c>
      <c r="BY757" s="13">
        <v>1</v>
      </c>
      <c r="BZ757" s="13">
        <v>0</v>
      </c>
      <c r="CA757" s="13">
        <v>0</v>
      </c>
      <c r="CB757" s="23">
        <f t="shared" si="270"/>
        <v>0</v>
      </c>
      <c r="CC757" s="16">
        <v>0.9</v>
      </c>
      <c r="CD757" s="16">
        <v>1.1000000000000001</v>
      </c>
      <c r="CE757" s="16">
        <v>2</v>
      </c>
      <c r="CF757" s="24">
        <f t="shared" si="271"/>
        <v>4.3478260869565216E-2</v>
      </c>
      <c r="CG757" s="24">
        <f t="shared" si="272"/>
        <v>0.14061401453011482</v>
      </c>
      <c r="CH757" s="25">
        <v>6</v>
      </c>
      <c r="CI757" s="16">
        <v>15.6</v>
      </c>
      <c r="CJ757" s="16">
        <v>13.1</v>
      </c>
      <c r="CK757" s="16">
        <v>1.1000000000000001</v>
      </c>
      <c r="CL757" s="16">
        <v>2.2000000000000002</v>
      </c>
      <c r="CM757" s="16">
        <v>1.6</v>
      </c>
      <c r="CN757" s="16">
        <v>0</v>
      </c>
      <c r="CO757" s="16">
        <v>3.8</v>
      </c>
      <c r="CP757" s="26">
        <f t="shared" si="273"/>
        <v>8.2608695652173908E-2</v>
      </c>
      <c r="CQ757" s="26">
        <f t="shared" si="274"/>
        <v>0.26716662760721815</v>
      </c>
      <c r="CR757" s="13">
        <v>2</v>
      </c>
      <c r="CS757" s="13">
        <v>0</v>
      </c>
      <c r="CT757" s="13">
        <v>1</v>
      </c>
      <c r="CU757" s="13">
        <v>0.84</v>
      </c>
      <c r="CV757" s="13">
        <v>-0.91</v>
      </c>
      <c r="CW757" s="13">
        <v>0.97</v>
      </c>
      <c r="CX757" s="13">
        <v>8.44</v>
      </c>
      <c r="CY757" s="13">
        <v>2.72</v>
      </c>
      <c r="CZ757" s="13">
        <v>-3.91</v>
      </c>
      <c r="DA757" s="13">
        <v>8.15</v>
      </c>
      <c r="DB757" s="27">
        <v>73.64</v>
      </c>
      <c r="DC757" s="27">
        <v>-81.739999999999995</v>
      </c>
      <c r="DD757" s="27">
        <v>155.37</v>
      </c>
      <c r="DE757" s="27">
        <v>13.33</v>
      </c>
      <c r="DF757" s="27">
        <v>41.55</v>
      </c>
      <c r="DG757" s="27">
        <v>-42.29</v>
      </c>
      <c r="DH757" s="27">
        <v>83.84</v>
      </c>
      <c r="DI757" s="27">
        <v>7.19</v>
      </c>
      <c r="DJ757" s="1">
        <v>186</v>
      </c>
      <c r="DK757" s="28">
        <v>36</v>
      </c>
      <c r="DL757" s="28" t="s">
        <v>2576</v>
      </c>
      <c r="DM757" s="1">
        <v>6</v>
      </c>
      <c r="DN757" s="1">
        <v>2.5609999999999999</v>
      </c>
      <c r="DO757" s="1">
        <v>0</v>
      </c>
      <c r="DP757" s="16">
        <f t="shared" si="275"/>
        <v>-7.7957446808510644</v>
      </c>
    </row>
    <row r="758" spans="1:120" x14ac:dyDescent="0.2">
      <c r="A758" s="13">
        <v>18</v>
      </c>
      <c r="B758" s="13" t="s">
        <v>1562</v>
      </c>
      <c r="C758" s="13" t="s">
        <v>485</v>
      </c>
      <c r="D758" s="13" t="s">
        <v>158</v>
      </c>
      <c r="E758" s="13" t="s">
        <v>141</v>
      </c>
      <c r="F758" s="1" t="s">
        <v>142</v>
      </c>
      <c r="G758" s="13">
        <v>76</v>
      </c>
      <c r="H758" s="13">
        <v>207</v>
      </c>
      <c r="I758" s="13" t="s">
        <v>125</v>
      </c>
      <c r="J758" s="13">
        <v>2005</v>
      </c>
      <c r="K758" s="13">
        <v>1</v>
      </c>
      <c r="L758" s="13">
        <v>12</v>
      </c>
      <c r="M758" s="1"/>
      <c r="N758" s="1">
        <v>28</v>
      </c>
      <c r="O758" s="13" t="s">
        <v>1967</v>
      </c>
      <c r="P758" s="13" t="s">
        <v>2574</v>
      </c>
      <c r="Q758" s="1" t="str">
        <f t="shared" si="253"/>
        <v>NYR</v>
      </c>
      <c r="R758" s="13" t="s">
        <v>179</v>
      </c>
      <c r="S758" s="1"/>
      <c r="T758" s="13" t="s">
        <v>173</v>
      </c>
      <c r="U758" s="13">
        <v>80</v>
      </c>
      <c r="V758" s="13">
        <v>5</v>
      </c>
      <c r="W758" s="13">
        <v>15</v>
      </c>
      <c r="X758" s="14">
        <v>3</v>
      </c>
      <c r="Y758" s="13">
        <v>20</v>
      </c>
      <c r="Z758" s="13">
        <v>18</v>
      </c>
      <c r="AA758" s="1">
        <v>97</v>
      </c>
      <c r="AB758" s="14">
        <v>37</v>
      </c>
      <c r="AC758" s="14">
        <v>64</v>
      </c>
      <c r="AD758" s="15">
        <f t="shared" si="254"/>
        <v>5.1546391752577317E-2</v>
      </c>
      <c r="AE758" s="15">
        <f t="shared" si="255"/>
        <v>2.5252525252525252E-2</v>
      </c>
      <c r="AF758" s="16">
        <v>1690.9833333332999</v>
      </c>
      <c r="AG758" s="17">
        <f t="shared" si="256"/>
        <v>21.13729166666625</v>
      </c>
      <c r="AH758" s="29">
        <v>2283</v>
      </c>
      <c r="AI758" s="17">
        <f t="shared" si="257"/>
        <v>28.537500000000001</v>
      </c>
      <c r="AJ758" s="19">
        <f t="shared" si="258"/>
        <v>0.74068477149947431</v>
      </c>
      <c r="AK758" s="20">
        <f>'Even Strength'!AA758+'Power Play'!R758+'Penalty Kill'!L758</f>
        <v>35.842105263157897</v>
      </c>
      <c r="AL758" s="19">
        <f t="shared" si="259"/>
        <v>1.2717607994103133</v>
      </c>
      <c r="AM758" s="15">
        <f>IF(('Even Strength'!BR758+'Power Play'!AK758+'Penalty Kill'!AG758)&gt;0,V758/('Even Strength'!BR758+'Power Play'!AK758+'Penalty Kill'!AG758),0)</f>
        <v>8.1967213114754092E-2</v>
      </c>
      <c r="AN758" s="15">
        <f>IF(('Even Strength'!BR758+'Power Play'!AK758+'Penalty Kill'!AG758)&gt;0,W758/('Even Strength'!BR758+'Power Play'!AK758+'Penalty Kill'!AG758),0)</f>
        <v>0.24590163934426229</v>
      </c>
      <c r="AO758" s="15">
        <f t="shared" si="260"/>
        <v>0.32786885245901637</v>
      </c>
      <c r="AP758" s="13">
        <v>1</v>
      </c>
      <c r="AQ758" s="13">
        <v>1</v>
      </c>
      <c r="AR758" s="21">
        <f t="shared" si="261"/>
        <v>0.5</v>
      </c>
      <c r="AS758" s="22">
        <v>0</v>
      </c>
      <c r="AT758" s="1"/>
      <c r="AU758" s="1"/>
      <c r="AV758">
        <v>130</v>
      </c>
      <c r="AW758" s="13">
        <v>99</v>
      </c>
      <c r="AX758" s="13">
        <v>123</v>
      </c>
      <c r="AY758" s="13">
        <v>37</v>
      </c>
      <c r="AZ758" s="13">
        <v>43</v>
      </c>
      <c r="BA758" s="13">
        <v>43</v>
      </c>
      <c r="BB758" s="16">
        <f t="shared" si="262"/>
        <v>4.6127006968332944</v>
      </c>
      <c r="BC758" s="17">
        <f t="shared" si="263"/>
        <v>3.5127489922038166</v>
      </c>
      <c r="BD758" s="17">
        <f t="shared" si="264"/>
        <v>4.3643245054653477</v>
      </c>
      <c r="BE758" s="17">
        <f t="shared" si="265"/>
        <v>1.3128455829448609</v>
      </c>
      <c r="BF758" s="17">
        <f t="shared" si="266"/>
        <v>1.5257394612602437</v>
      </c>
      <c r="BG758" s="17">
        <f t="shared" si="267"/>
        <v>1.5257394612602437</v>
      </c>
      <c r="BH758" s="13">
        <v>42</v>
      </c>
      <c r="BI758" s="13">
        <v>21</v>
      </c>
      <c r="BJ758" s="13">
        <v>0</v>
      </c>
      <c r="BK758" s="13">
        <v>0</v>
      </c>
      <c r="BL758" s="13">
        <v>0</v>
      </c>
      <c r="BM758" s="13">
        <v>0</v>
      </c>
      <c r="BN758" s="13">
        <f t="shared" si="268"/>
        <v>264</v>
      </c>
      <c r="BO758" s="16">
        <v>-3.27</v>
      </c>
      <c r="BP758" s="1"/>
      <c r="BQ758" s="1"/>
      <c r="BR758" s="23" t="str">
        <f t="shared" si="269"/>
        <v xml:space="preserve"> </v>
      </c>
      <c r="BS758" s="1"/>
      <c r="BT758" s="13">
        <v>2</v>
      </c>
      <c r="BU758" s="13">
        <v>17</v>
      </c>
      <c r="BV758" s="13">
        <v>0</v>
      </c>
      <c r="BW758" s="13">
        <v>0</v>
      </c>
      <c r="BX758" s="13">
        <v>0</v>
      </c>
      <c r="BY758" s="13">
        <v>0</v>
      </c>
      <c r="BZ758" s="13">
        <v>0</v>
      </c>
      <c r="CA758" s="13">
        <v>0</v>
      </c>
      <c r="CB758" s="23">
        <f t="shared" si="270"/>
        <v>0</v>
      </c>
      <c r="CC758" s="16">
        <v>0.7</v>
      </c>
      <c r="CD758" s="16">
        <v>4.3</v>
      </c>
      <c r="CE758" s="16">
        <v>5</v>
      </c>
      <c r="CF758" s="24">
        <f t="shared" si="271"/>
        <v>6.25E-2</v>
      </c>
      <c r="CG758" s="24">
        <f t="shared" si="272"/>
        <v>0.17741156526281904</v>
      </c>
      <c r="CH758" s="25">
        <v>4</v>
      </c>
      <c r="CI758" s="16">
        <v>26</v>
      </c>
      <c r="CJ758" s="16">
        <v>37</v>
      </c>
      <c r="CK758" s="16">
        <v>-1.6</v>
      </c>
      <c r="CL758" s="16">
        <v>1.9</v>
      </c>
      <c r="CM758" s="16">
        <v>5.4</v>
      </c>
      <c r="CN758" s="16">
        <v>0</v>
      </c>
      <c r="CO758" s="16">
        <v>7.4</v>
      </c>
      <c r="CP758" s="26">
        <f t="shared" si="273"/>
        <v>9.2499999999999999E-2</v>
      </c>
      <c r="CQ758" s="26">
        <f t="shared" si="274"/>
        <v>0.26256911658897214</v>
      </c>
      <c r="CR758" s="13">
        <v>0</v>
      </c>
      <c r="CS758" s="13">
        <v>0</v>
      </c>
      <c r="CT758" s="13">
        <v>1</v>
      </c>
      <c r="CU758" s="13">
        <v>0</v>
      </c>
      <c r="CV758" s="13">
        <v>-0.51</v>
      </c>
      <c r="CW758" s="13">
        <v>-0.4</v>
      </c>
      <c r="CX758" s="13">
        <v>-4.1500000000000004</v>
      </c>
      <c r="CY758" s="13">
        <v>-0.02</v>
      </c>
      <c r="CZ758" s="13">
        <v>0.65</v>
      </c>
      <c r="DA758" s="13">
        <v>-4.43</v>
      </c>
      <c r="DB758" s="27">
        <v>-47.8</v>
      </c>
      <c r="DC758" s="27">
        <v>28.66</v>
      </c>
      <c r="DD758" s="27">
        <v>-76.459999999999994</v>
      </c>
      <c r="DE758" s="27">
        <v>-3.2</v>
      </c>
      <c r="DF758" s="27">
        <v>-46.71</v>
      </c>
      <c r="DG758" s="27">
        <v>20.16</v>
      </c>
      <c r="DH758" s="27">
        <v>-66.87</v>
      </c>
      <c r="DI758" s="27">
        <v>-2.79</v>
      </c>
      <c r="DJ758" s="1">
        <v>186</v>
      </c>
      <c r="DK758" s="28">
        <v>2</v>
      </c>
      <c r="DL758" s="28" t="s">
        <v>2577</v>
      </c>
      <c r="DM758" s="1">
        <v>3.9750000000000001</v>
      </c>
      <c r="DN758" s="1">
        <v>9.7000000000000003E-2</v>
      </c>
      <c r="DO758" s="1">
        <v>0</v>
      </c>
      <c r="DP758" s="16">
        <f t="shared" si="275"/>
        <v>0.1127659574468094</v>
      </c>
    </row>
    <row r="759" spans="1:120" x14ac:dyDescent="0.2">
      <c r="A759" s="13">
        <v>12</v>
      </c>
      <c r="B759" s="13" t="s">
        <v>2578</v>
      </c>
      <c r="C759" s="13" t="s">
        <v>1174</v>
      </c>
      <c r="D759" s="13" t="s">
        <v>613</v>
      </c>
      <c r="E759" s="13" t="s">
        <v>123</v>
      </c>
      <c r="F759" s="1" t="s">
        <v>124</v>
      </c>
      <c r="G759" s="13">
        <v>74</v>
      </c>
      <c r="H759" s="13">
        <v>214</v>
      </c>
      <c r="I759" s="13" t="s">
        <v>150</v>
      </c>
      <c r="J759" s="13">
        <v>2004</v>
      </c>
      <c r="K759" s="13">
        <v>1</v>
      </c>
      <c r="L759" s="13">
        <v>13</v>
      </c>
      <c r="M759" s="1"/>
      <c r="N759" s="1">
        <v>29</v>
      </c>
      <c r="O759" s="13" t="s">
        <v>939</v>
      </c>
      <c r="P759" s="13" t="s">
        <v>2579</v>
      </c>
      <c r="Q759" s="1" t="str">
        <f t="shared" si="253"/>
        <v>WPG</v>
      </c>
      <c r="R759" s="13" t="s">
        <v>2046</v>
      </c>
      <c r="S759" s="1">
        <v>50</v>
      </c>
      <c r="T759" s="13" t="s">
        <v>154</v>
      </c>
      <c r="U759" s="13">
        <v>76</v>
      </c>
      <c r="V759" s="13">
        <v>18</v>
      </c>
      <c r="W759" s="13">
        <v>25</v>
      </c>
      <c r="X759" s="14">
        <v>13</v>
      </c>
      <c r="Y759" s="13">
        <v>43</v>
      </c>
      <c r="Z759" s="13">
        <v>-12</v>
      </c>
      <c r="AA759" s="1">
        <v>147</v>
      </c>
      <c r="AB759" s="14">
        <v>43</v>
      </c>
      <c r="AC759" s="14">
        <v>42</v>
      </c>
      <c r="AD759" s="15">
        <f t="shared" si="254"/>
        <v>0.12244897959183673</v>
      </c>
      <c r="AE759" s="15">
        <f t="shared" si="255"/>
        <v>7.7586206896551727E-2</v>
      </c>
      <c r="AF759" s="16">
        <v>1253.9000000000001</v>
      </c>
      <c r="AG759" s="17">
        <f t="shared" si="256"/>
        <v>16.498684210526317</v>
      </c>
      <c r="AH759" s="29">
        <v>1586</v>
      </c>
      <c r="AI759" s="17">
        <f t="shared" si="257"/>
        <v>20.868421052631579</v>
      </c>
      <c r="AJ759" s="19">
        <f t="shared" si="258"/>
        <v>0.79060529634300136</v>
      </c>
      <c r="AK759" s="20">
        <f>'Even Strength'!AA759+'Power Play'!R759+'Penalty Kill'!L759</f>
        <v>133.60720720720721</v>
      </c>
      <c r="AL759" s="19">
        <f t="shared" si="259"/>
        <v>6.3931991645525423</v>
      </c>
      <c r="AM759" s="15">
        <f>IF(('Even Strength'!BR759+'Power Play'!AK759+'Penalty Kill'!AG759)&gt;0,V759/('Even Strength'!BR759+'Power Play'!AK759+'Penalty Kill'!AG759),0)</f>
        <v>0.33962264150943394</v>
      </c>
      <c r="AN759" s="15">
        <f>IF(('Even Strength'!BR759+'Power Play'!AK759+'Penalty Kill'!AG759)&gt;0,W759/('Even Strength'!BR759+'Power Play'!AK759+'Penalty Kill'!AG759),0)</f>
        <v>0.47169811320754718</v>
      </c>
      <c r="AO759" s="15">
        <f t="shared" si="260"/>
        <v>0.81132075471698117</v>
      </c>
      <c r="AP759" s="13">
        <v>86</v>
      </c>
      <c r="AQ759" s="13">
        <v>88</v>
      </c>
      <c r="AR759" s="21">
        <f t="shared" si="261"/>
        <v>0.4942528735632184</v>
      </c>
      <c r="AS759" s="22">
        <v>3.8</v>
      </c>
      <c r="AT759" s="13">
        <v>1</v>
      </c>
      <c r="AU759" s="13">
        <v>1</v>
      </c>
      <c r="AV759">
        <v>73</v>
      </c>
      <c r="AW759" s="13">
        <v>81</v>
      </c>
      <c r="AX759" s="13">
        <v>15</v>
      </c>
      <c r="AY759" s="13">
        <v>43</v>
      </c>
      <c r="AZ759" s="13">
        <v>17</v>
      </c>
      <c r="BA759" s="13">
        <v>21</v>
      </c>
      <c r="BB759" s="16">
        <f t="shared" si="262"/>
        <v>3.4931015232474674</v>
      </c>
      <c r="BC759" s="17">
        <f t="shared" si="263"/>
        <v>3.8759071696307519</v>
      </c>
      <c r="BD759" s="17">
        <f t="shared" si="264"/>
        <v>0.71776058696865774</v>
      </c>
      <c r="BE759" s="17">
        <f t="shared" si="265"/>
        <v>2.0575803493101521</v>
      </c>
      <c r="BF759" s="17">
        <f t="shared" si="266"/>
        <v>0.81346199856447876</v>
      </c>
      <c r="BG759" s="17">
        <f t="shared" si="267"/>
        <v>1.0048648217561209</v>
      </c>
      <c r="BH759" s="13">
        <v>47</v>
      </c>
      <c r="BI759" s="13">
        <v>16</v>
      </c>
      <c r="BJ759" s="13">
        <v>1</v>
      </c>
      <c r="BK759" s="13">
        <v>1</v>
      </c>
      <c r="BL759" s="13">
        <v>0</v>
      </c>
      <c r="BM759" s="13">
        <v>0</v>
      </c>
      <c r="BN759" s="13">
        <f t="shared" si="268"/>
        <v>144</v>
      </c>
      <c r="BO759" s="16">
        <v>0.90500000000000003</v>
      </c>
      <c r="BP759" s="13">
        <v>4</v>
      </c>
      <c r="BQ759" s="13">
        <v>2</v>
      </c>
      <c r="BR759" s="23">
        <f t="shared" si="269"/>
        <v>0.5</v>
      </c>
      <c r="BS759" s="13">
        <v>1</v>
      </c>
      <c r="BT759" s="13">
        <v>5</v>
      </c>
      <c r="BU759" s="13">
        <v>14</v>
      </c>
      <c r="BV759" s="13">
        <v>0</v>
      </c>
      <c r="BW759" s="13">
        <v>0</v>
      </c>
      <c r="BX759" s="13">
        <v>1</v>
      </c>
      <c r="BY759" s="13">
        <v>1</v>
      </c>
      <c r="BZ759" s="13">
        <v>0</v>
      </c>
      <c r="CA759" s="13">
        <v>0</v>
      </c>
      <c r="CB759" s="23">
        <f t="shared" si="270"/>
        <v>0</v>
      </c>
      <c r="CC759" s="16">
        <v>3.4</v>
      </c>
      <c r="CD759" s="16">
        <v>1</v>
      </c>
      <c r="CE759" s="16">
        <v>4.4000000000000004</v>
      </c>
      <c r="CF759" s="24">
        <f t="shared" si="271"/>
        <v>5.789473684210527E-2</v>
      </c>
      <c r="CG759" s="24">
        <f t="shared" si="272"/>
        <v>0.21054310551080629</v>
      </c>
      <c r="CH759" s="25">
        <v>7</v>
      </c>
      <c r="CI759" s="16">
        <v>28.4</v>
      </c>
      <c r="CJ759" s="16">
        <v>24.5</v>
      </c>
      <c r="CK759" s="16">
        <v>1.9</v>
      </c>
      <c r="CL759" s="16">
        <v>5.3</v>
      </c>
      <c r="CM759" s="16">
        <v>1.2</v>
      </c>
      <c r="CN759" s="16">
        <v>0.7</v>
      </c>
      <c r="CO759" s="16">
        <v>7.3</v>
      </c>
      <c r="CP759" s="26">
        <f t="shared" si="273"/>
        <v>9.6052631578947362E-2</v>
      </c>
      <c r="CQ759" s="26">
        <f t="shared" si="274"/>
        <v>0.34931015232474677</v>
      </c>
      <c r="CR759" s="13">
        <v>2</v>
      </c>
      <c r="CS759" s="13">
        <v>2</v>
      </c>
      <c r="CT759" s="13">
        <v>1</v>
      </c>
      <c r="CU759" s="13">
        <v>0.1</v>
      </c>
      <c r="CV759" s="13">
        <v>-0.47</v>
      </c>
      <c r="CW759" s="13">
        <v>0.68</v>
      </c>
      <c r="CX759" s="13">
        <v>0.27</v>
      </c>
      <c r="CY759" s="13">
        <v>-2.52</v>
      </c>
      <c r="CZ759" s="13">
        <v>1.51</v>
      </c>
      <c r="DA759" s="13">
        <v>-0.43</v>
      </c>
      <c r="DB759" s="27">
        <v>-51.82</v>
      </c>
      <c r="DC759" s="27">
        <v>15.67</v>
      </c>
      <c r="DD759" s="27">
        <v>-67.5</v>
      </c>
      <c r="DE759" s="27">
        <v>-9.91</v>
      </c>
      <c r="DF759" s="27">
        <v>-33.369999999999997</v>
      </c>
      <c r="DG759" s="27">
        <v>3.88</v>
      </c>
      <c r="DH759" s="27">
        <v>-37.24</v>
      </c>
      <c r="DI759" s="27">
        <v>-4.51</v>
      </c>
      <c r="DJ759" s="1">
        <v>186</v>
      </c>
      <c r="DK759" s="28">
        <v>3</v>
      </c>
      <c r="DL759" s="28" t="s">
        <v>498</v>
      </c>
      <c r="DM759" s="1">
        <v>3.355</v>
      </c>
      <c r="DN759" s="1">
        <v>0.14599999999999999</v>
      </c>
      <c r="DO759" s="1">
        <v>0</v>
      </c>
      <c r="DP759" s="16">
        <f t="shared" si="275"/>
        <v>1.3319148936170215</v>
      </c>
    </row>
    <row r="760" spans="1:120" x14ac:dyDescent="0.2">
      <c r="A760" s="13">
        <v>18</v>
      </c>
      <c r="B760" s="13" t="s">
        <v>2580</v>
      </c>
      <c r="C760" s="13" t="s">
        <v>534</v>
      </c>
      <c r="D760" s="13" t="s">
        <v>158</v>
      </c>
      <c r="E760" s="13" t="s">
        <v>141</v>
      </c>
      <c r="F760" s="1" t="s">
        <v>142</v>
      </c>
      <c r="G760" s="13">
        <v>73</v>
      </c>
      <c r="H760" s="13">
        <v>192</v>
      </c>
      <c r="I760" s="13" t="s">
        <v>125</v>
      </c>
      <c r="J760" s="13">
        <v>2002</v>
      </c>
      <c r="K760" s="13">
        <v>2</v>
      </c>
      <c r="L760" s="13">
        <v>57</v>
      </c>
      <c r="M760" s="1"/>
      <c r="N760" s="1">
        <v>31</v>
      </c>
      <c r="O760" s="13" t="s">
        <v>312</v>
      </c>
      <c r="P760" s="13" t="s">
        <v>2581</v>
      </c>
      <c r="Q760" s="1" t="str">
        <f t="shared" si="253"/>
        <v>CGY</v>
      </c>
      <c r="R760" s="13" t="s">
        <v>270</v>
      </c>
      <c r="S760" s="1"/>
      <c r="T760" s="13" t="s">
        <v>146</v>
      </c>
      <c r="U760" s="13">
        <v>59</v>
      </c>
      <c r="V760" s="13">
        <v>7</v>
      </c>
      <c r="W760" s="13">
        <v>10</v>
      </c>
      <c r="X760" s="14">
        <v>6</v>
      </c>
      <c r="Y760" s="13">
        <v>17</v>
      </c>
      <c r="Z760" s="13">
        <v>7</v>
      </c>
      <c r="AA760" s="1">
        <v>46</v>
      </c>
      <c r="AB760" s="14">
        <v>16</v>
      </c>
      <c r="AC760" s="14">
        <v>29</v>
      </c>
      <c r="AD760" s="15">
        <f t="shared" si="254"/>
        <v>0.15217391304347827</v>
      </c>
      <c r="AE760" s="15">
        <f t="shared" si="255"/>
        <v>7.6923076923076927E-2</v>
      </c>
      <c r="AF760" s="16">
        <v>707.86666666669998</v>
      </c>
      <c r="AG760" s="17">
        <f t="shared" si="256"/>
        <v>11.997740112994915</v>
      </c>
      <c r="AH760" s="29">
        <v>1123</v>
      </c>
      <c r="AI760" s="17">
        <f t="shared" si="257"/>
        <v>19.033898305084747</v>
      </c>
      <c r="AJ760" s="19">
        <f t="shared" si="258"/>
        <v>0.63033541110124669</v>
      </c>
      <c r="AK760" s="20">
        <f>'Even Strength'!AA760+'Power Play'!R760+'Penalty Kill'!L760</f>
        <v>70.27272727272728</v>
      </c>
      <c r="AL760" s="19">
        <f t="shared" si="259"/>
        <v>5.956437610232773</v>
      </c>
      <c r="AM760" s="15">
        <f>IF(('Even Strength'!BR760+'Power Play'!AK760+'Penalty Kill'!AG760)&gt;0,V760/('Even Strength'!BR760+'Power Play'!AK760+'Penalty Kill'!AG760),0)</f>
        <v>0.29166666666666669</v>
      </c>
      <c r="AN760" s="15">
        <f>IF(('Even Strength'!BR760+'Power Play'!AK760+'Penalty Kill'!AG760)&gt;0,W760/('Even Strength'!BR760+'Power Play'!AK760+'Penalty Kill'!AG760),0)</f>
        <v>0.41666666666666669</v>
      </c>
      <c r="AO760" s="15">
        <f t="shared" si="260"/>
        <v>0.70833333333333337</v>
      </c>
      <c r="AP760" s="13">
        <v>303</v>
      </c>
      <c r="AQ760" s="13">
        <v>299</v>
      </c>
      <c r="AR760" s="21">
        <f t="shared" si="261"/>
        <v>0.50332225913621265</v>
      </c>
      <c r="AS760" s="22">
        <v>16.399999999999999</v>
      </c>
      <c r="AT760" s="13">
        <v>5</v>
      </c>
      <c r="AU760" s="13">
        <v>3</v>
      </c>
      <c r="AV760">
        <v>50</v>
      </c>
      <c r="AW760" s="13">
        <v>72</v>
      </c>
      <c r="AX760" s="13">
        <v>21</v>
      </c>
      <c r="AY760" s="13">
        <v>16</v>
      </c>
      <c r="AZ760" s="13">
        <v>30</v>
      </c>
      <c r="BA760" s="13">
        <v>33</v>
      </c>
      <c r="BB760" s="16">
        <f t="shared" si="262"/>
        <v>4.2380862686002905</v>
      </c>
      <c r="BC760" s="17">
        <f t="shared" si="263"/>
        <v>6.1028442267844181</v>
      </c>
      <c r="BD760" s="17">
        <f t="shared" si="264"/>
        <v>1.7799962328121219</v>
      </c>
      <c r="BE760" s="17">
        <f t="shared" si="265"/>
        <v>1.3561876059520928</v>
      </c>
      <c r="BF760" s="17">
        <f t="shared" si="266"/>
        <v>2.5428517611601742</v>
      </c>
      <c r="BG760" s="17">
        <f t="shared" si="267"/>
        <v>2.7971369372761918</v>
      </c>
      <c r="BH760" s="13">
        <v>28</v>
      </c>
      <c r="BI760" s="13">
        <v>14</v>
      </c>
      <c r="BJ760" s="13">
        <v>0</v>
      </c>
      <c r="BK760" s="13">
        <v>0</v>
      </c>
      <c r="BL760" s="13">
        <v>0</v>
      </c>
      <c r="BM760" s="13">
        <v>0</v>
      </c>
      <c r="BN760" s="13">
        <f t="shared" si="268"/>
        <v>121</v>
      </c>
      <c r="BO760" s="16">
        <v>-4.9980000000000002</v>
      </c>
      <c r="BP760" s="1"/>
      <c r="BQ760" s="1"/>
      <c r="BR760" s="23" t="str">
        <f t="shared" si="269"/>
        <v xml:space="preserve"> </v>
      </c>
      <c r="BS760" s="1"/>
      <c r="BT760" s="13">
        <v>2</v>
      </c>
      <c r="BU760" s="13">
        <v>14</v>
      </c>
      <c r="BV760" s="13">
        <v>0</v>
      </c>
      <c r="BW760" s="13">
        <v>0</v>
      </c>
      <c r="BX760" s="13">
        <v>0</v>
      </c>
      <c r="BY760" s="13">
        <v>0</v>
      </c>
      <c r="BZ760" s="13">
        <v>0</v>
      </c>
      <c r="CA760" s="13">
        <v>0</v>
      </c>
      <c r="CB760" s="23">
        <f t="shared" si="270"/>
        <v>0</v>
      </c>
      <c r="CC760" s="16">
        <v>0.7</v>
      </c>
      <c r="CD760" s="16">
        <v>1.1000000000000001</v>
      </c>
      <c r="CE760" s="16">
        <v>1.7000000000000002</v>
      </c>
      <c r="CF760" s="24">
        <f t="shared" si="271"/>
        <v>2.8813559322033902E-2</v>
      </c>
      <c r="CG760" s="24">
        <f t="shared" si="272"/>
        <v>0.1440949331324099</v>
      </c>
      <c r="CH760" s="25">
        <v>3</v>
      </c>
      <c r="CI760" s="16">
        <v>11</v>
      </c>
      <c r="CJ760" s="16">
        <v>14.7</v>
      </c>
      <c r="CK760" s="16">
        <v>4.7</v>
      </c>
      <c r="CL760" s="16">
        <v>1.9</v>
      </c>
      <c r="CM760" s="16">
        <v>2.9</v>
      </c>
      <c r="CN760" s="16">
        <v>0</v>
      </c>
      <c r="CO760" s="16">
        <v>4.8</v>
      </c>
      <c r="CP760" s="26">
        <f t="shared" si="273"/>
        <v>8.1355932203389825E-2</v>
      </c>
      <c r="CQ760" s="26">
        <f t="shared" si="274"/>
        <v>0.40685628178562788</v>
      </c>
      <c r="CR760" s="13">
        <v>0</v>
      </c>
      <c r="CS760" s="13">
        <v>2</v>
      </c>
      <c r="CT760" s="13">
        <v>1</v>
      </c>
      <c r="CU760" s="13">
        <v>0.36</v>
      </c>
      <c r="CV760" s="13">
        <v>-0.55000000000000004</v>
      </c>
      <c r="CW760" s="13">
        <v>-0.63</v>
      </c>
      <c r="CX760" s="13">
        <v>3.13</v>
      </c>
      <c r="CY760" s="13">
        <v>0.87</v>
      </c>
      <c r="CZ760" s="13">
        <v>2.77</v>
      </c>
      <c r="DA760" s="13">
        <v>5.95</v>
      </c>
      <c r="DB760" s="27">
        <v>80.58</v>
      </c>
      <c r="DC760" s="27">
        <v>-25.54</v>
      </c>
      <c r="DD760" s="27">
        <v>106.12</v>
      </c>
      <c r="DE760" s="27">
        <v>10.029999999999999</v>
      </c>
      <c r="DF760" s="27">
        <v>71.58</v>
      </c>
      <c r="DG760" s="27">
        <v>12.86</v>
      </c>
      <c r="DH760" s="27">
        <v>58.72</v>
      </c>
      <c r="DI760" s="27">
        <v>5.55</v>
      </c>
      <c r="DJ760" s="1">
        <v>186</v>
      </c>
      <c r="DK760" s="28">
        <v>16</v>
      </c>
      <c r="DL760" s="28" t="s">
        <v>687</v>
      </c>
      <c r="DM760" s="1">
        <v>3.125</v>
      </c>
      <c r="DN760" s="1">
        <v>0.61</v>
      </c>
      <c r="DO760" s="1">
        <v>0</v>
      </c>
      <c r="DP760" s="16">
        <f t="shared" si="275"/>
        <v>-0.67872340425531963</v>
      </c>
    </row>
    <row r="761" spans="1:120" x14ac:dyDescent="0.2">
      <c r="A761" s="13">
        <v>25</v>
      </c>
      <c r="B761" s="13" t="s">
        <v>2582</v>
      </c>
      <c r="C761" s="13" t="s">
        <v>1048</v>
      </c>
      <c r="D761" s="1"/>
      <c r="E761" s="13" t="s">
        <v>197</v>
      </c>
      <c r="F761" s="1" t="s">
        <v>198</v>
      </c>
      <c r="G761" s="13">
        <v>75</v>
      </c>
      <c r="H761" s="13">
        <v>209</v>
      </c>
      <c r="I761" s="13" t="s">
        <v>125</v>
      </c>
      <c r="J761" s="13">
        <v>2006</v>
      </c>
      <c r="K761" s="13">
        <v>6</v>
      </c>
      <c r="L761" s="13">
        <v>161</v>
      </c>
      <c r="M761" s="1"/>
      <c r="N761" s="1">
        <v>29</v>
      </c>
      <c r="O761" s="13" t="s">
        <v>241</v>
      </c>
      <c r="P761" s="13" t="s">
        <v>2583</v>
      </c>
      <c r="Q761" s="1" t="str">
        <f t="shared" si="253"/>
        <v>NSH</v>
      </c>
      <c r="R761" s="13" t="s">
        <v>243</v>
      </c>
      <c r="S761" s="1"/>
      <c r="T761" s="13" t="s">
        <v>129</v>
      </c>
      <c r="U761" s="13">
        <v>25</v>
      </c>
      <c r="V761" s="13">
        <v>2</v>
      </c>
      <c r="W761" s="13">
        <v>8</v>
      </c>
      <c r="X761" s="14">
        <v>6</v>
      </c>
      <c r="Y761" s="13">
        <v>10</v>
      </c>
      <c r="Z761" s="13">
        <v>0</v>
      </c>
      <c r="AA761" s="1">
        <v>27</v>
      </c>
      <c r="AB761" s="14">
        <v>12</v>
      </c>
      <c r="AC761" s="14">
        <v>12</v>
      </c>
      <c r="AD761" s="15">
        <f t="shared" si="254"/>
        <v>7.407407407407407E-2</v>
      </c>
      <c r="AE761" s="15">
        <f t="shared" si="255"/>
        <v>3.9215686274509803E-2</v>
      </c>
      <c r="AF761" s="16">
        <v>297.11666666669998</v>
      </c>
      <c r="AG761" s="17">
        <f t="shared" si="256"/>
        <v>11.884666666668</v>
      </c>
      <c r="AH761" s="29">
        <v>421</v>
      </c>
      <c r="AI761" s="17">
        <f t="shared" si="257"/>
        <v>16.84</v>
      </c>
      <c r="AJ761" s="19">
        <f t="shared" si="258"/>
        <v>0.70574030087102135</v>
      </c>
      <c r="AK761" s="20">
        <f>'Even Strength'!AA761+'Power Play'!R761+'Penalty Kill'!L761</f>
        <v>64.153846153846146</v>
      </c>
      <c r="AL761" s="19">
        <f t="shared" si="259"/>
        <v>12.955283903843622</v>
      </c>
      <c r="AM761" s="15">
        <f>IF(('Even Strength'!BR761+'Power Play'!AK761+'Penalty Kill'!AG761)&gt;0,V761/('Even Strength'!BR761+'Power Play'!AK761+'Penalty Kill'!AG761),0)</f>
        <v>0.15384615384615385</v>
      </c>
      <c r="AN761" s="15">
        <f>IF(('Even Strength'!BR761+'Power Play'!AK761+'Penalty Kill'!AG761)&gt;0,W761/('Even Strength'!BR761+'Power Play'!AK761+'Penalty Kill'!AG761),0)</f>
        <v>0.61538461538461542</v>
      </c>
      <c r="AO761" s="15">
        <f t="shared" si="260"/>
        <v>0.76923076923076927</v>
      </c>
      <c r="AP761" s="13">
        <v>1</v>
      </c>
      <c r="AQ761" s="13">
        <v>0</v>
      </c>
      <c r="AR761" s="21">
        <f t="shared" si="261"/>
        <v>1</v>
      </c>
      <c r="AS761" s="22">
        <v>0</v>
      </c>
      <c r="AT761" s="1"/>
      <c r="AU761" s="1"/>
      <c r="AV761">
        <v>28</v>
      </c>
      <c r="AW761" s="13">
        <v>54</v>
      </c>
      <c r="AX761" s="13">
        <v>10</v>
      </c>
      <c r="AY761" s="13">
        <v>12</v>
      </c>
      <c r="AZ761" s="13">
        <v>5</v>
      </c>
      <c r="BA761" s="13">
        <v>7</v>
      </c>
      <c r="BB761" s="16">
        <f t="shared" si="262"/>
        <v>5.6543445335720364</v>
      </c>
      <c r="BC761" s="17">
        <f t="shared" si="263"/>
        <v>10.904807314746071</v>
      </c>
      <c r="BD761" s="17">
        <f t="shared" si="264"/>
        <v>2.0194087619900132</v>
      </c>
      <c r="BE761" s="17">
        <f t="shared" si="265"/>
        <v>2.4232905143880155</v>
      </c>
      <c r="BF761" s="17">
        <f t="shared" si="266"/>
        <v>1.0097043809950066</v>
      </c>
      <c r="BG761" s="17">
        <f t="shared" si="267"/>
        <v>1.4135861333930091</v>
      </c>
      <c r="BH761" s="13">
        <v>18</v>
      </c>
      <c r="BI761" s="13">
        <v>9</v>
      </c>
      <c r="BJ761" s="13">
        <v>0</v>
      </c>
      <c r="BK761" s="13">
        <v>0</v>
      </c>
      <c r="BL761" s="13">
        <v>0</v>
      </c>
      <c r="BM761" s="13">
        <v>0</v>
      </c>
      <c r="BN761" s="13">
        <f t="shared" si="268"/>
        <v>82</v>
      </c>
      <c r="BO761" s="16">
        <v>-3.512</v>
      </c>
      <c r="BP761" s="1"/>
      <c r="BQ761" s="1"/>
      <c r="BR761" s="23" t="str">
        <f t="shared" si="269"/>
        <v xml:space="preserve"> </v>
      </c>
      <c r="BS761" s="1"/>
      <c r="BT761" s="13">
        <v>0</v>
      </c>
      <c r="BU761" s="13">
        <v>10</v>
      </c>
      <c r="BV761" s="13">
        <v>0</v>
      </c>
      <c r="BW761" s="13">
        <v>0</v>
      </c>
      <c r="BX761" s="13">
        <v>1</v>
      </c>
      <c r="BY761" s="13">
        <v>0</v>
      </c>
      <c r="BZ761" s="13">
        <v>0</v>
      </c>
      <c r="CA761" s="13">
        <v>0</v>
      </c>
      <c r="CB761" s="23">
        <f t="shared" si="270"/>
        <v>0</v>
      </c>
      <c r="CC761" s="16">
        <v>0.5</v>
      </c>
      <c r="CD761" s="16">
        <v>0.30000000000000004</v>
      </c>
      <c r="CE761" s="16">
        <v>0.8</v>
      </c>
      <c r="CF761" s="24">
        <f t="shared" si="271"/>
        <v>3.2000000000000001E-2</v>
      </c>
      <c r="CG761" s="24">
        <f t="shared" si="272"/>
        <v>0.16155270095920107</v>
      </c>
      <c r="CH761" s="25">
        <v>5</v>
      </c>
      <c r="CI761" s="16">
        <v>6.1</v>
      </c>
      <c r="CJ761" s="16">
        <v>6.1</v>
      </c>
      <c r="CK761" s="16">
        <v>-1.6</v>
      </c>
      <c r="CL761" s="16">
        <v>1.1000000000000001</v>
      </c>
      <c r="CM761" s="16">
        <v>0.7</v>
      </c>
      <c r="CN761" s="16">
        <v>0</v>
      </c>
      <c r="CO761" s="16">
        <v>1.7000000000000002</v>
      </c>
      <c r="CP761" s="26">
        <f t="shared" si="273"/>
        <v>6.8000000000000005E-2</v>
      </c>
      <c r="CQ761" s="26">
        <f t="shared" si="274"/>
        <v>0.34329948953830225</v>
      </c>
      <c r="CR761" s="13">
        <v>0</v>
      </c>
      <c r="CS761" s="13">
        <v>0</v>
      </c>
      <c r="CT761" s="13">
        <v>0</v>
      </c>
      <c r="CU761" s="13">
        <v>0.01</v>
      </c>
      <c r="CV761" s="13">
        <v>0.15</v>
      </c>
      <c r="CW761" s="13">
        <v>-0.42</v>
      </c>
      <c r="CX761" s="13">
        <v>0.51</v>
      </c>
      <c r="CY761" s="13">
        <v>1.1499999999999999</v>
      </c>
      <c r="CZ761" s="13">
        <v>-0.25</v>
      </c>
      <c r="DA761" s="13">
        <v>1.1499999999999999</v>
      </c>
      <c r="DB761" s="27">
        <v>7.88</v>
      </c>
      <c r="DC761" s="27">
        <v>3.11</v>
      </c>
      <c r="DD761" s="27">
        <v>4.76</v>
      </c>
      <c r="DE761" s="27">
        <v>0.94</v>
      </c>
      <c r="DF761" s="27">
        <v>2.4900000000000002</v>
      </c>
      <c r="DG761" s="27">
        <v>-5.52</v>
      </c>
      <c r="DH761" s="27">
        <v>8</v>
      </c>
      <c r="DI761" s="27">
        <v>1.58</v>
      </c>
      <c r="DJ761" s="1">
        <v>186</v>
      </c>
      <c r="DK761" s="28">
        <v>21</v>
      </c>
      <c r="DL761" s="28" t="s">
        <v>2584</v>
      </c>
      <c r="DM761" s="1">
        <v>2.7610000000000001</v>
      </c>
      <c r="DN761" s="1">
        <v>0.622</v>
      </c>
      <c r="DO761" s="1">
        <v>0</v>
      </c>
      <c r="DP761" s="16">
        <f t="shared" si="275"/>
        <v>-3.0042553191489363</v>
      </c>
    </row>
    <row r="762" spans="1:120" x14ac:dyDescent="0.2">
      <c r="A762" s="13">
        <v>91</v>
      </c>
      <c r="B762" s="13" t="s">
        <v>2585</v>
      </c>
      <c r="C762" s="13" t="s">
        <v>669</v>
      </c>
      <c r="D762" s="13" t="s">
        <v>158</v>
      </c>
      <c r="E762" s="13" t="s">
        <v>141</v>
      </c>
      <c r="F762" s="1" t="s">
        <v>142</v>
      </c>
      <c r="G762" s="13">
        <v>73</v>
      </c>
      <c r="H762" s="13">
        <v>194</v>
      </c>
      <c r="I762" s="13" t="s">
        <v>150</v>
      </c>
      <c r="J762" s="13">
        <v>2008</v>
      </c>
      <c r="K762" s="13">
        <v>1</v>
      </c>
      <c r="L762" s="13">
        <v>1</v>
      </c>
      <c r="M762" s="1"/>
      <c r="N762" s="1">
        <v>24</v>
      </c>
      <c r="O762" s="13" t="s">
        <v>1604</v>
      </c>
      <c r="P762" s="13" t="s">
        <v>2586</v>
      </c>
      <c r="Q762" s="1" t="str">
        <f t="shared" si="253"/>
        <v>TBL</v>
      </c>
      <c r="R762" s="13" t="s">
        <v>219</v>
      </c>
      <c r="S762" s="1"/>
      <c r="T762" s="13" t="s">
        <v>146</v>
      </c>
      <c r="U762" s="13">
        <v>82</v>
      </c>
      <c r="V762" s="13">
        <v>43</v>
      </c>
      <c r="W762" s="13">
        <v>29</v>
      </c>
      <c r="X762" s="14">
        <v>22</v>
      </c>
      <c r="Y762" s="13">
        <v>72</v>
      </c>
      <c r="Z762" s="13">
        <v>2</v>
      </c>
      <c r="AA762" s="1">
        <v>268</v>
      </c>
      <c r="AB762" s="14">
        <v>119</v>
      </c>
      <c r="AC762" s="14">
        <v>122</v>
      </c>
      <c r="AD762" s="15">
        <f t="shared" si="254"/>
        <v>0.16044776119402984</v>
      </c>
      <c r="AE762" s="15">
        <f t="shared" si="255"/>
        <v>8.4479371316306479E-2</v>
      </c>
      <c r="AF762" s="16">
        <v>1588.15</v>
      </c>
      <c r="AG762" s="17">
        <f t="shared" si="256"/>
        <v>19.367682926829268</v>
      </c>
      <c r="AH762" s="29">
        <v>1806</v>
      </c>
      <c r="AI762" s="17">
        <f t="shared" si="257"/>
        <v>22.024390243902438</v>
      </c>
      <c r="AJ762" s="19">
        <f t="shared" si="258"/>
        <v>0.87937430786268</v>
      </c>
      <c r="AK762" s="20">
        <f>'Even Strength'!AA762+'Power Play'!R762+'Penalty Kill'!L762</f>
        <v>196.45689655172413</v>
      </c>
      <c r="AL762" s="19">
        <f t="shared" si="259"/>
        <v>7.4221035752941766</v>
      </c>
      <c r="AM762" s="15">
        <f>IF(('Even Strength'!BR762+'Power Play'!AK762+'Penalty Kill'!AG762)&gt;0,V762/('Even Strength'!BR762+'Power Play'!AK762+'Penalty Kill'!AG762),0)</f>
        <v>0.4777777777777778</v>
      </c>
      <c r="AN762" s="15">
        <f>IF(('Even Strength'!BR762+'Power Play'!AK762+'Penalty Kill'!AG762)&gt;0,W762/('Even Strength'!BR762+'Power Play'!AK762+'Penalty Kill'!AG762),0)</f>
        <v>0.32222222222222224</v>
      </c>
      <c r="AO762" s="15">
        <f t="shared" si="260"/>
        <v>0.8</v>
      </c>
      <c r="AP762" s="13">
        <v>469</v>
      </c>
      <c r="AQ762" s="13">
        <v>474</v>
      </c>
      <c r="AR762" s="21">
        <f t="shared" si="261"/>
        <v>0.4973488865323436</v>
      </c>
      <c r="AS762" s="22">
        <v>19.7</v>
      </c>
      <c r="AT762" s="13">
        <v>14</v>
      </c>
      <c r="AU762" s="13">
        <v>6</v>
      </c>
      <c r="AV762">
        <v>93</v>
      </c>
      <c r="AW762" s="13">
        <v>91</v>
      </c>
      <c r="AX762" s="13">
        <v>35</v>
      </c>
      <c r="AY762" s="13">
        <v>119</v>
      </c>
      <c r="AZ762" s="13">
        <v>37</v>
      </c>
      <c r="BA762" s="13">
        <v>34</v>
      </c>
      <c r="BB762" s="16">
        <f t="shared" si="262"/>
        <v>3.5135220224789849</v>
      </c>
      <c r="BC762" s="17">
        <f t="shared" si="263"/>
        <v>3.4379624090923397</v>
      </c>
      <c r="BD762" s="17">
        <f t="shared" si="264"/>
        <v>1.3222932342662848</v>
      </c>
      <c r="BE762" s="17">
        <f t="shared" si="265"/>
        <v>4.4957969965053675</v>
      </c>
      <c r="BF762" s="17">
        <f t="shared" si="266"/>
        <v>1.3978528476529295</v>
      </c>
      <c r="BG762" s="17">
        <f t="shared" si="267"/>
        <v>1.2845134275729622</v>
      </c>
      <c r="BH762" s="13">
        <v>49</v>
      </c>
      <c r="BI762" s="13">
        <v>17</v>
      </c>
      <c r="BJ762" s="13">
        <v>1</v>
      </c>
      <c r="BK762" s="13">
        <v>1</v>
      </c>
      <c r="BL762" s="13">
        <v>0</v>
      </c>
      <c r="BM762" s="13">
        <v>0</v>
      </c>
      <c r="BN762" s="13">
        <f t="shared" si="268"/>
        <v>176</v>
      </c>
      <c r="BO762" s="16">
        <v>6.2809999999999997</v>
      </c>
      <c r="BP762" s="13">
        <v>3</v>
      </c>
      <c r="BQ762" s="13">
        <v>0</v>
      </c>
      <c r="BR762" s="23">
        <f t="shared" si="269"/>
        <v>0</v>
      </c>
      <c r="BS762" s="13">
        <v>0</v>
      </c>
      <c r="BT762" s="13">
        <v>8</v>
      </c>
      <c r="BU762" s="13">
        <v>15</v>
      </c>
      <c r="BV762" s="13">
        <v>0</v>
      </c>
      <c r="BW762" s="13">
        <v>0</v>
      </c>
      <c r="BX762" s="13">
        <v>6</v>
      </c>
      <c r="BY762" s="13">
        <v>3</v>
      </c>
      <c r="BZ762" s="13">
        <v>0</v>
      </c>
      <c r="CA762" s="13">
        <v>0</v>
      </c>
      <c r="CB762" s="23">
        <f t="shared" si="270"/>
        <v>0</v>
      </c>
      <c r="CC762" s="16">
        <v>8.6</v>
      </c>
      <c r="CD762" s="16">
        <v>1.5</v>
      </c>
      <c r="CE762" s="16">
        <v>10.1</v>
      </c>
      <c r="CF762" s="24">
        <f t="shared" si="271"/>
        <v>0.12317073170731707</v>
      </c>
      <c r="CG762" s="24">
        <f t="shared" si="272"/>
        <v>0.38157604760255637</v>
      </c>
      <c r="CH762" s="25">
        <v>5</v>
      </c>
      <c r="CI762" s="16">
        <v>36.299999999999997</v>
      </c>
      <c r="CJ762" s="16">
        <v>27.7</v>
      </c>
      <c r="CK762" s="16">
        <v>-5.9</v>
      </c>
      <c r="CL762" s="16">
        <v>16.7</v>
      </c>
      <c r="CM762" s="16">
        <v>1.1000000000000001</v>
      </c>
      <c r="CN762" s="16">
        <v>-0.8</v>
      </c>
      <c r="CO762" s="16">
        <v>17</v>
      </c>
      <c r="CP762" s="26">
        <f t="shared" si="273"/>
        <v>0.2073170731707317</v>
      </c>
      <c r="CQ762" s="26">
        <f t="shared" si="274"/>
        <v>0.64225671378648108</v>
      </c>
      <c r="CR762" s="13">
        <v>9</v>
      </c>
      <c r="CS762" s="13">
        <v>9</v>
      </c>
      <c r="CT762" s="13">
        <v>1</v>
      </c>
      <c r="CU762" s="13">
        <v>0.37</v>
      </c>
      <c r="CV762" s="13">
        <v>1.01</v>
      </c>
      <c r="CW762" s="13">
        <v>1.74</v>
      </c>
      <c r="CX762" s="13">
        <v>7.88</v>
      </c>
      <c r="CY762" s="13">
        <v>-1.08</v>
      </c>
      <c r="CZ762" s="13">
        <v>9.2100000000000009</v>
      </c>
      <c r="DA762" s="13">
        <v>19.13</v>
      </c>
      <c r="DB762" s="27">
        <v>-84.41</v>
      </c>
      <c r="DC762" s="27">
        <v>30.56</v>
      </c>
      <c r="DD762" s="27">
        <v>-114.97</v>
      </c>
      <c r="DE762" s="27">
        <v>-5.75</v>
      </c>
      <c r="DF762" s="27">
        <v>-81.56</v>
      </c>
      <c r="DG762" s="27">
        <v>21.36</v>
      </c>
      <c r="DH762" s="27">
        <v>-102.92</v>
      </c>
      <c r="DI762" s="27">
        <v>-5.15</v>
      </c>
      <c r="DJ762" s="1">
        <v>186</v>
      </c>
      <c r="DK762" s="1"/>
      <c r="DL762" s="1"/>
      <c r="DM762" s="1">
        <v>7.5</v>
      </c>
      <c r="DN762" s="1">
        <v>0</v>
      </c>
      <c r="DO762" s="1">
        <v>0</v>
      </c>
      <c r="DP762" s="16">
        <f t="shared" si="275"/>
        <v>2.212765957446809</v>
      </c>
    </row>
    <row r="763" spans="1:120" x14ac:dyDescent="0.2">
      <c r="A763" s="13">
        <v>18</v>
      </c>
      <c r="B763" s="13" t="s">
        <v>2587</v>
      </c>
      <c r="C763" s="13" t="s">
        <v>376</v>
      </c>
      <c r="D763" s="13" t="s">
        <v>325</v>
      </c>
      <c r="E763" s="13" t="s">
        <v>141</v>
      </c>
      <c r="F763" s="1" t="s">
        <v>142</v>
      </c>
      <c r="G763" s="13">
        <v>74</v>
      </c>
      <c r="H763" s="13">
        <v>196</v>
      </c>
      <c r="I763" s="13" t="s">
        <v>125</v>
      </c>
      <c r="J763" s="1"/>
      <c r="K763" s="1"/>
      <c r="L763" s="1"/>
      <c r="M763" s="1"/>
      <c r="N763" s="1">
        <v>25</v>
      </c>
      <c r="O763" s="13" t="s">
        <v>519</v>
      </c>
      <c r="P763" s="13" t="s">
        <v>2588</v>
      </c>
      <c r="Q763" s="1" t="str">
        <f t="shared" si="253"/>
        <v>VAN</v>
      </c>
      <c r="R763" s="13" t="s">
        <v>409</v>
      </c>
      <c r="S763" s="1"/>
      <c r="T763" s="13" t="s">
        <v>173</v>
      </c>
      <c r="U763" s="13">
        <v>54</v>
      </c>
      <c r="V763" s="13">
        <v>3</v>
      </c>
      <c r="W763" s="13">
        <v>8</v>
      </c>
      <c r="X763" s="14">
        <v>4</v>
      </c>
      <c r="Y763" s="13">
        <v>11</v>
      </c>
      <c r="Z763" s="13">
        <v>9</v>
      </c>
      <c r="AA763" s="1">
        <v>59</v>
      </c>
      <c r="AB763" s="14">
        <v>22</v>
      </c>
      <c r="AC763" s="14">
        <v>27</v>
      </c>
      <c r="AD763" s="15">
        <f t="shared" si="254"/>
        <v>5.0847457627118647E-2</v>
      </c>
      <c r="AE763" s="15">
        <f t="shared" si="255"/>
        <v>2.7777777777777776E-2</v>
      </c>
      <c r="AF763" s="16">
        <v>864.28333333329999</v>
      </c>
      <c r="AG763" s="17">
        <f t="shared" si="256"/>
        <v>16.005246913579629</v>
      </c>
      <c r="AH763" s="29">
        <v>1260</v>
      </c>
      <c r="AI763" s="17">
        <f t="shared" si="257"/>
        <v>23.333333333333332</v>
      </c>
      <c r="AJ763" s="19">
        <f t="shared" si="258"/>
        <v>0.68593915343912693</v>
      </c>
      <c r="AK763" s="20">
        <f>'Even Strength'!AA763+'Power Play'!R763+'Penalty Kill'!L763</f>
        <v>42.875</v>
      </c>
      <c r="AL763" s="19">
        <f t="shared" si="259"/>
        <v>2.9764544805909701</v>
      </c>
      <c r="AM763" s="15">
        <f>IF(('Even Strength'!BR763+'Power Play'!AK763+'Penalty Kill'!AG763)&gt;0,V763/('Even Strength'!BR763+'Power Play'!AK763+'Penalty Kill'!AG763),0)</f>
        <v>9.0909090909090912E-2</v>
      </c>
      <c r="AN763" s="15">
        <f>IF(('Even Strength'!BR763+'Power Play'!AK763+'Penalty Kill'!AG763)&gt;0,W763/('Even Strength'!BR763+'Power Play'!AK763+'Penalty Kill'!AG763),0)</f>
        <v>0.24242424242424243</v>
      </c>
      <c r="AO763" s="15">
        <f t="shared" si="260"/>
        <v>0.33333333333333337</v>
      </c>
      <c r="AP763" s="13">
        <v>0</v>
      </c>
      <c r="AQ763" s="13">
        <v>0</v>
      </c>
      <c r="AR763" s="21">
        <f t="shared" si="261"/>
        <v>0</v>
      </c>
      <c r="AS763" s="22">
        <v>0</v>
      </c>
      <c r="AT763" s="1"/>
      <c r="AU763" s="1"/>
      <c r="AV763">
        <v>125</v>
      </c>
      <c r="AW763" s="13">
        <v>93</v>
      </c>
      <c r="AX763" s="13">
        <v>113</v>
      </c>
      <c r="AY763" s="13">
        <v>22</v>
      </c>
      <c r="AZ763" s="13">
        <v>31</v>
      </c>
      <c r="BA763" s="13">
        <v>10</v>
      </c>
      <c r="BB763" s="16">
        <f t="shared" si="262"/>
        <v>8.6777098559503507</v>
      </c>
      <c r="BC763" s="17">
        <f t="shared" si="263"/>
        <v>6.4562161328270617</v>
      </c>
      <c r="BD763" s="17">
        <f t="shared" si="264"/>
        <v>7.8446497097791177</v>
      </c>
      <c r="BE763" s="17">
        <f t="shared" si="265"/>
        <v>1.5272769346472617</v>
      </c>
      <c r="BF763" s="17">
        <f t="shared" si="266"/>
        <v>2.1520720442756871</v>
      </c>
      <c r="BG763" s="17">
        <f t="shared" si="267"/>
        <v>0.69421678847602808</v>
      </c>
      <c r="BH763" s="13">
        <v>35</v>
      </c>
      <c r="BI763" s="13">
        <v>15</v>
      </c>
      <c r="BJ763" s="13">
        <v>1</v>
      </c>
      <c r="BK763" s="13">
        <v>0</v>
      </c>
      <c r="BL763" s="13">
        <v>0</v>
      </c>
      <c r="BM763" s="13">
        <v>0</v>
      </c>
      <c r="BN763" s="13">
        <f t="shared" si="268"/>
        <v>242</v>
      </c>
      <c r="BO763" s="16">
        <v>-7.4109999999999996</v>
      </c>
      <c r="BP763" s="1"/>
      <c r="BQ763" s="1"/>
      <c r="BR763" s="23" t="str">
        <f t="shared" si="269"/>
        <v xml:space="preserve"> </v>
      </c>
      <c r="BS763" s="1"/>
      <c r="BT763" s="13">
        <v>0</v>
      </c>
      <c r="BU763" s="13">
        <v>12</v>
      </c>
      <c r="BV763" s="13">
        <v>0</v>
      </c>
      <c r="BW763" s="13">
        <v>0</v>
      </c>
      <c r="BX763" s="13">
        <v>0</v>
      </c>
      <c r="BY763" s="13">
        <v>0</v>
      </c>
      <c r="BZ763" s="13">
        <v>0</v>
      </c>
      <c r="CA763" s="13">
        <v>0</v>
      </c>
      <c r="CB763" s="23">
        <f t="shared" si="270"/>
        <v>0</v>
      </c>
      <c r="CC763" s="16">
        <v>0.5</v>
      </c>
      <c r="CD763" s="16">
        <v>2.5</v>
      </c>
      <c r="CE763" s="16">
        <v>3</v>
      </c>
      <c r="CF763" s="24">
        <f t="shared" si="271"/>
        <v>5.5555555555555552E-2</v>
      </c>
      <c r="CG763" s="24">
        <f t="shared" si="272"/>
        <v>0.20826503654280842</v>
      </c>
      <c r="CH763" s="25">
        <v>2</v>
      </c>
      <c r="CI763" s="16">
        <v>14.4</v>
      </c>
      <c r="CJ763" s="16">
        <v>17.3</v>
      </c>
      <c r="CK763" s="16">
        <v>7.9</v>
      </c>
      <c r="CL763" s="16">
        <v>1</v>
      </c>
      <c r="CM763" s="16">
        <v>2.6</v>
      </c>
      <c r="CN763" s="16">
        <v>0</v>
      </c>
      <c r="CO763" s="16">
        <v>3.6</v>
      </c>
      <c r="CP763" s="26">
        <f t="shared" si="273"/>
        <v>6.6666666666666666E-2</v>
      </c>
      <c r="CQ763" s="26">
        <f t="shared" si="274"/>
        <v>0.24991804385137009</v>
      </c>
      <c r="CR763" s="13">
        <v>0</v>
      </c>
      <c r="CS763" s="13">
        <v>0</v>
      </c>
      <c r="CT763" s="13">
        <v>0</v>
      </c>
      <c r="CU763" s="13">
        <v>0</v>
      </c>
      <c r="CV763" s="13">
        <v>-0.38</v>
      </c>
      <c r="CW763" s="13">
        <v>-0.60000000000000009</v>
      </c>
      <c r="CX763" s="13">
        <v>-2.94</v>
      </c>
      <c r="CY763" s="13">
        <v>-2.06</v>
      </c>
      <c r="CZ763" s="13">
        <v>0.16</v>
      </c>
      <c r="DA763" s="13">
        <v>-5.82</v>
      </c>
      <c r="DB763" s="27">
        <v>-56.73</v>
      </c>
      <c r="DC763" s="27">
        <v>85.26</v>
      </c>
      <c r="DD763" s="27">
        <v>-141.99</v>
      </c>
      <c r="DE763" s="27">
        <v>-11.12</v>
      </c>
      <c r="DF763" s="27">
        <v>-36.36</v>
      </c>
      <c r="DG763" s="27">
        <v>45.37</v>
      </c>
      <c r="DH763" s="27">
        <v>-81.72</v>
      </c>
      <c r="DI763" s="27">
        <v>-6.4</v>
      </c>
      <c r="DJ763" s="1">
        <v>186</v>
      </c>
      <c r="DK763" s="28">
        <v>7</v>
      </c>
      <c r="DL763" s="28" t="s">
        <v>498</v>
      </c>
      <c r="DM763" s="1">
        <v>0.55000000000000004</v>
      </c>
      <c r="DN763" s="1">
        <v>0.04</v>
      </c>
      <c r="DO763" s="1">
        <v>0</v>
      </c>
      <c r="DP763" s="16">
        <f t="shared" si="275"/>
        <v>3.6</v>
      </c>
    </row>
    <row r="764" spans="1:120" x14ac:dyDescent="0.2">
      <c r="A764" s="13">
        <v>26</v>
      </c>
      <c r="B764" s="13" t="s">
        <v>2589</v>
      </c>
      <c r="C764" s="13" t="s">
        <v>395</v>
      </c>
      <c r="D764" s="13" t="s">
        <v>296</v>
      </c>
      <c r="E764" s="13" t="s">
        <v>141</v>
      </c>
      <c r="F764" s="1" t="s">
        <v>142</v>
      </c>
      <c r="G764" s="13">
        <v>72</v>
      </c>
      <c r="H764" s="13">
        <v>205</v>
      </c>
      <c r="I764" s="13" t="s">
        <v>125</v>
      </c>
      <c r="J764" s="13">
        <v>2005</v>
      </c>
      <c r="K764" s="13">
        <v>2</v>
      </c>
      <c r="L764" s="13">
        <v>44</v>
      </c>
      <c r="M764" s="1"/>
      <c r="N764" s="1">
        <v>29</v>
      </c>
      <c r="O764" s="13" t="s">
        <v>628</v>
      </c>
      <c r="P764" s="13" t="s">
        <v>2590</v>
      </c>
      <c r="Q764" s="1" t="str">
        <f t="shared" si="253"/>
        <v>STL</v>
      </c>
      <c r="R764" s="13" t="s">
        <v>264</v>
      </c>
      <c r="S764" s="1"/>
      <c r="T764" s="13" t="s">
        <v>146</v>
      </c>
      <c r="U764" s="13">
        <v>74</v>
      </c>
      <c r="V764" s="13">
        <v>16</v>
      </c>
      <c r="W764" s="13">
        <v>30</v>
      </c>
      <c r="X764" s="14">
        <v>17</v>
      </c>
      <c r="Y764" s="13">
        <v>46</v>
      </c>
      <c r="Z764" s="13">
        <v>5</v>
      </c>
      <c r="AA764" s="1">
        <v>143</v>
      </c>
      <c r="AB764" s="14">
        <v>54</v>
      </c>
      <c r="AC764" s="14">
        <v>35</v>
      </c>
      <c r="AD764" s="15">
        <f t="shared" si="254"/>
        <v>0.11188811188811189</v>
      </c>
      <c r="AE764" s="15">
        <f t="shared" si="255"/>
        <v>6.8965517241379309E-2</v>
      </c>
      <c r="AF764" s="16">
        <v>1304.4333333333</v>
      </c>
      <c r="AG764" s="17">
        <f t="shared" si="256"/>
        <v>17.627477477477026</v>
      </c>
      <c r="AH764" s="29">
        <v>1802</v>
      </c>
      <c r="AI764" s="17">
        <f t="shared" si="257"/>
        <v>24.351351351351351</v>
      </c>
      <c r="AJ764" s="19">
        <f t="shared" si="258"/>
        <v>0.72388087310394</v>
      </c>
      <c r="AK764" s="20">
        <f>'Even Strength'!AA764+'Power Play'!R764+'Penalty Kill'!L764</f>
        <v>186.56043956043956</v>
      </c>
      <c r="AL764" s="19">
        <f t="shared" si="259"/>
        <v>8.5812176732885224</v>
      </c>
      <c r="AM764" s="15">
        <f>IF(('Even Strength'!BR764+'Power Play'!AK764+'Penalty Kill'!AG764)&gt;0,V764/('Even Strength'!BR764+'Power Play'!AK764+'Penalty Kill'!AG764),0)</f>
        <v>0.23529411764705882</v>
      </c>
      <c r="AN764" s="15">
        <f>IF(('Even Strength'!BR764+'Power Play'!AK764+'Penalty Kill'!AG764)&gt;0,W764/('Even Strength'!BR764+'Power Play'!AK764+'Penalty Kill'!AG764),0)</f>
        <v>0.44117647058823528</v>
      </c>
      <c r="AO764" s="15">
        <f t="shared" si="260"/>
        <v>0.67647058823529416</v>
      </c>
      <c r="AP764" s="13">
        <v>671</v>
      </c>
      <c r="AQ764" s="13">
        <v>487</v>
      </c>
      <c r="AR764" s="21">
        <f t="shared" si="261"/>
        <v>0.57944732297063906</v>
      </c>
      <c r="AS764" s="22">
        <v>25</v>
      </c>
      <c r="AT764" s="13">
        <v>14</v>
      </c>
      <c r="AU764" s="13">
        <v>6</v>
      </c>
      <c r="AV764">
        <v>44</v>
      </c>
      <c r="AW764" s="13">
        <v>22</v>
      </c>
      <c r="AX764" s="13">
        <v>30</v>
      </c>
      <c r="AY764" s="13">
        <v>54</v>
      </c>
      <c r="AZ764" s="13">
        <v>9</v>
      </c>
      <c r="BA764" s="13">
        <v>28</v>
      </c>
      <c r="BB764" s="16">
        <f t="shared" si="262"/>
        <v>2.0238673242532395</v>
      </c>
      <c r="BC764" s="17">
        <f t="shared" si="263"/>
        <v>1.0119336621266197</v>
      </c>
      <c r="BD764" s="17">
        <f t="shared" si="264"/>
        <v>1.3799095392635725</v>
      </c>
      <c r="BE764" s="17">
        <f t="shared" si="265"/>
        <v>2.4838371706744304</v>
      </c>
      <c r="BF764" s="17">
        <f t="shared" si="266"/>
        <v>0.41397286177907178</v>
      </c>
      <c r="BG764" s="17">
        <f t="shared" si="267"/>
        <v>1.2879155699793343</v>
      </c>
      <c r="BH764" s="13">
        <v>40</v>
      </c>
      <c r="BI764" s="13">
        <v>20</v>
      </c>
      <c r="BJ764" s="13">
        <v>0</v>
      </c>
      <c r="BK764" s="13">
        <v>0</v>
      </c>
      <c r="BL764" s="13">
        <v>0</v>
      </c>
      <c r="BM764" s="13">
        <v>0</v>
      </c>
      <c r="BN764" s="13">
        <f t="shared" si="268"/>
        <v>92</v>
      </c>
      <c r="BO764" s="16">
        <v>-8.0809999999999995</v>
      </c>
      <c r="BP764" s="1"/>
      <c r="BQ764" s="1"/>
      <c r="BR764" s="23" t="str">
        <f t="shared" si="269"/>
        <v xml:space="preserve"> </v>
      </c>
      <c r="BS764" s="1"/>
      <c r="BT764" s="13">
        <v>1</v>
      </c>
      <c r="BU764" s="13">
        <v>18</v>
      </c>
      <c r="BV764" s="13">
        <v>0</v>
      </c>
      <c r="BW764" s="13">
        <v>0</v>
      </c>
      <c r="BX764" s="13">
        <v>7</v>
      </c>
      <c r="BY764" s="13">
        <v>2</v>
      </c>
      <c r="BZ764" s="13">
        <v>0</v>
      </c>
      <c r="CA764" s="13">
        <v>0</v>
      </c>
      <c r="CB764" s="23">
        <f t="shared" si="270"/>
        <v>0</v>
      </c>
      <c r="CC764" s="16">
        <v>3.3</v>
      </c>
      <c r="CD764" s="16">
        <v>1.6</v>
      </c>
      <c r="CE764" s="16">
        <v>4.9000000000000004</v>
      </c>
      <c r="CF764" s="24">
        <f t="shared" si="271"/>
        <v>6.621621621621622E-2</v>
      </c>
      <c r="CG764" s="24">
        <f t="shared" si="272"/>
        <v>0.22538522474638353</v>
      </c>
      <c r="CH764" s="25">
        <v>4</v>
      </c>
      <c r="CI764" s="16">
        <v>27.5</v>
      </c>
      <c r="CJ764" s="16">
        <v>21.9</v>
      </c>
      <c r="CK764" s="16">
        <v>0.7</v>
      </c>
      <c r="CL764" s="16">
        <v>6.4</v>
      </c>
      <c r="CM764" s="16">
        <v>2</v>
      </c>
      <c r="CN764" s="16">
        <v>0</v>
      </c>
      <c r="CO764" s="16">
        <v>8.4</v>
      </c>
      <c r="CP764" s="26">
        <f t="shared" si="273"/>
        <v>0.11351351351351352</v>
      </c>
      <c r="CQ764" s="26">
        <f t="shared" si="274"/>
        <v>0.3863746709938003</v>
      </c>
      <c r="CR764" s="13">
        <v>4</v>
      </c>
      <c r="CS764" s="13">
        <v>1</v>
      </c>
      <c r="CT764" s="13">
        <v>3</v>
      </c>
      <c r="CU764" s="13">
        <v>1.59</v>
      </c>
      <c r="CV764" s="13">
        <v>-1.64</v>
      </c>
      <c r="CW764" s="13">
        <v>0.30000000000000004</v>
      </c>
      <c r="CX764" s="13">
        <v>11.4</v>
      </c>
      <c r="CY764" s="13">
        <v>-0.71</v>
      </c>
      <c r="CZ764" s="13">
        <v>-2.11</v>
      </c>
      <c r="DA764" s="13">
        <v>8.83</v>
      </c>
      <c r="DB764" s="27">
        <v>78.64</v>
      </c>
      <c r="DC764" s="27">
        <v>-0.53</v>
      </c>
      <c r="DD764" s="27">
        <v>79.17</v>
      </c>
      <c r="DE764" s="27">
        <v>4.75</v>
      </c>
      <c r="DF764" s="27">
        <v>78.03</v>
      </c>
      <c r="DG764" s="27">
        <v>27.22</v>
      </c>
      <c r="DH764" s="27">
        <v>50.81</v>
      </c>
      <c r="DI764" s="27">
        <v>3.05</v>
      </c>
      <c r="DJ764" s="1">
        <v>186</v>
      </c>
      <c r="DK764" s="28">
        <v>8</v>
      </c>
      <c r="DL764" s="28" t="s">
        <v>508</v>
      </c>
      <c r="DM764" s="1">
        <v>7</v>
      </c>
      <c r="DN764" s="1">
        <v>0.68300000000000005</v>
      </c>
      <c r="DO764" s="1">
        <v>0</v>
      </c>
      <c r="DP764" s="16">
        <f t="shared" si="275"/>
        <v>-5.323404255319149</v>
      </c>
    </row>
    <row r="765" spans="1:120" x14ac:dyDescent="0.2">
      <c r="A765" s="13">
        <v>20</v>
      </c>
      <c r="B765" s="13" t="s">
        <v>2591</v>
      </c>
      <c r="C765" s="13" t="s">
        <v>245</v>
      </c>
      <c r="D765" s="13" t="s">
        <v>246</v>
      </c>
      <c r="E765" s="13" t="s">
        <v>141</v>
      </c>
      <c r="F765" s="1" t="s">
        <v>142</v>
      </c>
      <c r="G765" s="13">
        <v>71</v>
      </c>
      <c r="H765" s="13">
        <v>212</v>
      </c>
      <c r="I765" s="13" t="s">
        <v>125</v>
      </c>
      <c r="J765" s="13">
        <v>2002</v>
      </c>
      <c r="K765" s="13">
        <v>1</v>
      </c>
      <c r="L765" s="13">
        <v>24</v>
      </c>
      <c r="M765" s="1"/>
      <c r="N765" s="1">
        <v>30</v>
      </c>
      <c r="O765" s="13" t="s">
        <v>992</v>
      </c>
      <c r="P765" s="13" t="s">
        <v>2592</v>
      </c>
      <c r="Q765" s="1" t="str">
        <f t="shared" si="253"/>
        <v>STL</v>
      </c>
      <c r="R765" s="13" t="s">
        <v>264</v>
      </c>
      <c r="S765" s="1"/>
      <c r="T765" s="13" t="s">
        <v>129</v>
      </c>
      <c r="U765" s="13">
        <v>74</v>
      </c>
      <c r="V765" s="13">
        <v>24</v>
      </c>
      <c r="W765" s="13">
        <v>40</v>
      </c>
      <c r="X765" s="14">
        <v>29</v>
      </c>
      <c r="Y765" s="13">
        <v>64</v>
      </c>
      <c r="Z765" s="13">
        <v>8</v>
      </c>
      <c r="AA765" s="1">
        <v>223</v>
      </c>
      <c r="AB765" s="14">
        <v>82</v>
      </c>
      <c r="AC765" s="14">
        <v>110</v>
      </c>
      <c r="AD765" s="15">
        <f t="shared" si="254"/>
        <v>0.10762331838565023</v>
      </c>
      <c r="AE765" s="15">
        <f t="shared" si="255"/>
        <v>5.7831325301204821E-2</v>
      </c>
      <c r="AF765" s="16">
        <v>1478.5666666667</v>
      </c>
      <c r="AG765" s="17">
        <f t="shared" si="256"/>
        <v>19.980630630631083</v>
      </c>
      <c r="AH765" s="29">
        <v>2077</v>
      </c>
      <c r="AI765" s="17">
        <f t="shared" si="257"/>
        <v>28.067567567567568</v>
      </c>
      <c r="AJ765" s="19">
        <f t="shared" si="258"/>
        <v>0.71187610335421281</v>
      </c>
      <c r="AK765" s="20">
        <f>'Even Strength'!AA765+'Power Play'!R765+'Penalty Kill'!L765</f>
        <v>267.44144144144144</v>
      </c>
      <c r="AL765" s="19">
        <f t="shared" si="259"/>
        <v>10.852731126870252</v>
      </c>
      <c r="AM765" s="15">
        <f>IF(('Even Strength'!BR765+'Power Play'!AK765+'Penalty Kill'!AG765)&gt;0,V765/('Even Strength'!BR765+'Power Play'!AK765+'Penalty Kill'!AG765),0)</f>
        <v>0.27272727272727271</v>
      </c>
      <c r="AN765" s="15">
        <f>IF(('Even Strength'!BR765+'Power Play'!AK765+'Penalty Kill'!AG765)&gt;0,W765/('Even Strength'!BR765+'Power Play'!AK765+'Penalty Kill'!AG765),0)</f>
        <v>0.45454545454545453</v>
      </c>
      <c r="AO765" s="15">
        <f t="shared" si="260"/>
        <v>0.72727272727272729</v>
      </c>
      <c r="AP765" s="13">
        <v>218</v>
      </c>
      <c r="AQ765" s="13">
        <v>215</v>
      </c>
      <c r="AR765" s="21">
        <f t="shared" si="261"/>
        <v>0.50346420323325636</v>
      </c>
      <c r="AS765" s="22">
        <v>9.3000000000000007</v>
      </c>
      <c r="AT765" s="13">
        <v>11</v>
      </c>
      <c r="AU765" s="13">
        <v>6</v>
      </c>
      <c r="AV765">
        <v>108</v>
      </c>
      <c r="AW765" s="13">
        <v>32</v>
      </c>
      <c r="AX765" s="13">
        <v>37</v>
      </c>
      <c r="AY765" s="13">
        <v>82</v>
      </c>
      <c r="AZ765" s="13">
        <v>32</v>
      </c>
      <c r="BA765" s="13">
        <v>39</v>
      </c>
      <c r="BB765" s="16">
        <f t="shared" si="262"/>
        <v>4.3826228103793232</v>
      </c>
      <c r="BC765" s="17">
        <f t="shared" si="263"/>
        <v>1.2985549067790587</v>
      </c>
      <c r="BD765" s="17">
        <f t="shared" si="264"/>
        <v>1.5014541109632864</v>
      </c>
      <c r="BE765" s="17">
        <f t="shared" si="265"/>
        <v>3.3275469486213374</v>
      </c>
      <c r="BF765" s="17">
        <f t="shared" si="266"/>
        <v>1.2985549067790587</v>
      </c>
      <c r="BG765" s="17">
        <f t="shared" si="267"/>
        <v>1.5826137926369774</v>
      </c>
      <c r="BH765" s="13">
        <v>33</v>
      </c>
      <c r="BI765" s="13">
        <v>14</v>
      </c>
      <c r="BJ765" s="13">
        <v>1</v>
      </c>
      <c r="BK765" s="13">
        <v>0</v>
      </c>
      <c r="BL765" s="13">
        <v>0</v>
      </c>
      <c r="BM765" s="13">
        <v>0</v>
      </c>
      <c r="BN765" s="13">
        <f t="shared" si="268"/>
        <v>103</v>
      </c>
      <c r="BO765" s="16">
        <v>4.8100000000000005</v>
      </c>
      <c r="BP765" s="13">
        <v>10</v>
      </c>
      <c r="BQ765" s="13">
        <v>2</v>
      </c>
      <c r="BR765" s="23">
        <f t="shared" si="269"/>
        <v>0.2</v>
      </c>
      <c r="BS765" s="13">
        <v>1</v>
      </c>
      <c r="BT765" s="13">
        <v>6</v>
      </c>
      <c r="BU765" s="13">
        <v>21</v>
      </c>
      <c r="BV765" s="13">
        <v>1</v>
      </c>
      <c r="BW765" s="13">
        <v>0</v>
      </c>
      <c r="BX765" s="13">
        <v>5</v>
      </c>
      <c r="BY765" s="13">
        <v>0</v>
      </c>
      <c r="BZ765" s="13">
        <v>0</v>
      </c>
      <c r="CA765" s="13">
        <v>0</v>
      </c>
      <c r="CB765" s="23">
        <f t="shared" si="270"/>
        <v>0</v>
      </c>
      <c r="CC765" s="16">
        <v>5.7</v>
      </c>
      <c r="CD765" s="16">
        <v>2</v>
      </c>
      <c r="CE765" s="16">
        <v>7.7</v>
      </c>
      <c r="CF765" s="24">
        <f t="shared" si="271"/>
        <v>0.10405405405405406</v>
      </c>
      <c r="CG765" s="24">
        <f t="shared" si="272"/>
        <v>0.31246477444371096</v>
      </c>
      <c r="CH765" s="25">
        <v>7</v>
      </c>
      <c r="CI765" s="16">
        <v>38.4</v>
      </c>
      <c r="CJ765" s="16">
        <v>35.1</v>
      </c>
      <c r="CK765" s="16">
        <v>1.9</v>
      </c>
      <c r="CL765" s="16">
        <v>9.1</v>
      </c>
      <c r="CM765" s="16">
        <v>4.4000000000000004</v>
      </c>
      <c r="CN765" s="16">
        <v>-0.9</v>
      </c>
      <c r="CO765" s="16">
        <v>12.7</v>
      </c>
      <c r="CP765" s="26">
        <f t="shared" si="273"/>
        <v>0.17162162162162162</v>
      </c>
      <c r="CQ765" s="26">
        <f t="shared" si="274"/>
        <v>0.51536397862793881</v>
      </c>
      <c r="CR765" s="13">
        <v>8</v>
      </c>
      <c r="CS765" s="13">
        <v>4</v>
      </c>
      <c r="CT765" s="13">
        <v>3</v>
      </c>
      <c r="CU765" s="13">
        <v>0</v>
      </c>
      <c r="CV765" s="13">
        <v>0</v>
      </c>
      <c r="CW765" s="13">
        <v>0</v>
      </c>
      <c r="CX765" s="13">
        <v>0</v>
      </c>
      <c r="CY765" s="13">
        <v>0</v>
      </c>
      <c r="CZ765" s="13">
        <v>0</v>
      </c>
      <c r="DA765" s="13">
        <v>0</v>
      </c>
      <c r="DB765" s="27">
        <v>42.91</v>
      </c>
      <c r="DC765" s="27">
        <v>32.409999999999997</v>
      </c>
      <c r="DD765" s="27">
        <v>10.51</v>
      </c>
      <c r="DE765" s="27">
        <v>0.61</v>
      </c>
      <c r="DF765" s="27">
        <v>48.93</v>
      </c>
      <c r="DG765" s="27">
        <v>29.17</v>
      </c>
      <c r="DH765" s="27">
        <v>19.760000000000002</v>
      </c>
      <c r="DI765" s="27">
        <v>1.1599999999999999</v>
      </c>
      <c r="DJ765" s="1">
        <v>186</v>
      </c>
      <c r="DK765" s="28">
        <v>8</v>
      </c>
      <c r="DL765" s="28" t="s">
        <v>2593</v>
      </c>
      <c r="DM765" s="1">
        <v>5.8</v>
      </c>
      <c r="DN765" s="1">
        <v>0.42399999999999999</v>
      </c>
      <c r="DO765" s="1">
        <v>0</v>
      </c>
      <c r="DP765" s="16">
        <f t="shared" si="275"/>
        <v>1.5297872340425531</v>
      </c>
    </row>
    <row r="766" spans="1:120" x14ac:dyDescent="0.2">
      <c r="A766" s="13">
        <v>20</v>
      </c>
      <c r="B766" s="13" t="s">
        <v>2594</v>
      </c>
      <c r="C766" s="13" t="s">
        <v>2025</v>
      </c>
      <c r="D766" s="13" t="s">
        <v>419</v>
      </c>
      <c r="E766" s="13" t="s">
        <v>123</v>
      </c>
      <c r="F766" s="1" t="s">
        <v>124</v>
      </c>
      <c r="G766" s="13">
        <v>71</v>
      </c>
      <c r="H766" s="13">
        <v>196</v>
      </c>
      <c r="I766" s="13" t="s">
        <v>150</v>
      </c>
      <c r="J766" s="13">
        <v>2003</v>
      </c>
      <c r="K766" s="13">
        <v>5</v>
      </c>
      <c r="L766" s="13">
        <v>148</v>
      </c>
      <c r="M766" s="1"/>
      <c r="N766" s="1">
        <v>31</v>
      </c>
      <c r="O766" s="13" t="s">
        <v>1779</v>
      </c>
      <c r="P766" s="13" t="s">
        <v>2595</v>
      </c>
      <c r="Q766" s="1" t="str">
        <f t="shared" si="253"/>
        <v>WPG</v>
      </c>
      <c r="R766" s="13" t="s">
        <v>2596</v>
      </c>
      <c r="S766" s="1">
        <v>53</v>
      </c>
      <c r="T766" s="13" t="s">
        <v>154</v>
      </c>
      <c r="U766" s="13">
        <v>71</v>
      </c>
      <c r="V766" s="13">
        <v>15</v>
      </c>
      <c r="W766" s="13">
        <v>13</v>
      </c>
      <c r="X766" s="14">
        <v>5</v>
      </c>
      <c r="Y766" s="13">
        <v>28</v>
      </c>
      <c r="Z766" s="13">
        <v>8</v>
      </c>
      <c r="AA766" s="1">
        <v>115</v>
      </c>
      <c r="AB766" s="14">
        <v>33</v>
      </c>
      <c r="AC766" s="14">
        <v>59</v>
      </c>
      <c r="AD766" s="15">
        <f t="shared" si="254"/>
        <v>0.13043478260869565</v>
      </c>
      <c r="AE766" s="15">
        <f t="shared" si="255"/>
        <v>7.2463768115942032E-2</v>
      </c>
      <c r="AF766" s="16">
        <v>903.2</v>
      </c>
      <c r="AG766" s="17">
        <f t="shared" si="256"/>
        <v>12.721126760563381</v>
      </c>
      <c r="AH766" s="29">
        <v>1313</v>
      </c>
      <c r="AI766" s="17">
        <f t="shared" si="257"/>
        <v>18.492957746478872</v>
      </c>
      <c r="AJ766" s="19">
        <f t="shared" si="258"/>
        <v>0.68789032749428791</v>
      </c>
      <c r="AK766" s="20">
        <f>'Even Strength'!AA766+'Power Play'!R766+'Penalty Kill'!L766</f>
        <v>48.822580645161288</v>
      </c>
      <c r="AL766" s="19">
        <f t="shared" si="259"/>
        <v>3.2433069516271891</v>
      </c>
      <c r="AM766" s="15">
        <f>IF(('Even Strength'!BR766+'Power Play'!AK766+'Penalty Kill'!AG766)&gt;0,V766/('Even Strength'!BR766+'Power Play'!AK766+'Penalty Kill'!AG766),0)</f>
        <v>0.42857142857142855</v>
      </c>
      <c r="AN766" s="15">
        <f>IF(('Even Strength'!BR766+'Power Play'!AK766+'Penalty Kill'!AG766)&gt;0,W766/('Even Strength'!BR766+'Power Play'!AK766+'Penalty Kill'!AG766),0)</f>
        <v>0.37142857142857144</v>
      </c>
      <c r="AO766" s="15">
        <f t="shared" si="260"/>
        <v>0.8</v>
      </c>
      <c r="AP766" s="13">
        <v>12</v>
      </c>
      <c r="AQ766" s="13">
        <v>20</v>
      </c>
      <c r="AR766" s="21">
        <f t="shared" si="261"/>
        <v>0.375</v>
      </c>
      <c r="AS766" s="22">
        <v>0.7</v>
      </c>
      <c r="AT766" s="1"/>
      <c r="AU766" s="1"/>
      <c r="AV766">
        <v>101</v>
      </c>
      <c r="AW766" s="13">
        <v>78</v>
      </c>
      <c r="AX766" s="13">
        <v>23</v>
      </c>
      <c r="AY766" s="13">
        <v>33</v>
      </c>
      <c r="AZ766" s="13">
        <v>29</v>
      </c>
      <c r="BA766" s="13">
        <v>17</v>
      </c>
      <c r="BB766" s="16">
        <f t="shared" si="262"/>
        <v>6.7094774136403892</v>
      </c>
      <c r="BC766" s="17">
        <f t="shared" si="263"/>
        <v>5.1815766164747563</v>
      </c>
      <c r="BD766" s="17">
        <f t="shared" si="264"/>
        <v>1.5279007971656331</v>
      </c>
      <c r="BE766" s="17">
        <f t="shared" si="265"/>
        <v>2.1922054915854736</v>
      </c>
      <c r="BF766" s="17">
        <f t="shared" si="266"/>
        <v>1.9264836138175376</v>
      </c>
      <c r="BG766" s="17">
        <f t="shared" si="267"/>
        <v>1.129317980513729</v>
      </c>
      <c r="BH766" s="13">
        <v>20</v>
      </c>
      <c r="BI766" s="13">
        <v>10</v>
      </c>
      <c r="BJ766" s="13">
        <v>0</v>
      </c>
      <c r="BK766" s="13">
        <v>0</v>
      </c>
      <c r="BL766" s="13">
        <v>0</v>
      </c>
      <c r="BM766" s="13">
        <v>0</v>
      </c>
      <c r="BN766" s="13">
        <f t="shared" si="268"/>
        <v>121</v>
      </c>
      <c r="BO766" s="16">
        <v>0.52400000000000002</v>
      </c>
      <c r="BP766" s="13">
        <v>3</v>
      </c>
      <c r="BQ766" s="13">
        <v>1</v>
      </c>
      <c r="BR766" s="23">
        <f t="shared" si="269"/>
        <v>0.33333333333333331</v>
      </c>
      <c r="BS766" s="13">
        <v>0</v>
      </c>
      <c r="BT766" s="13">
        <v>0</v>
      </c>
      <c r="BU766" s="13">
        <v>14</v>
      </c>
      <c r="BV766" s="13">
        <v>0</v>
      </c>
      <c r="BW766" s="13">
        <v>0</v>
      </c>
      <c r="BX766" s="13">
        <v>3</v>
      </c>
      <c r="BY766" s="13">
        <v>1</v>
      </c>
      <c r="BZ766" s="13">
        <v>0</v>
      </c>
      <c r="CA766" s="13">
        <v>0</v>
      </c>
      <c r="CB766" s="23">
        <f t="shared" si="270"/>
        <v>0</v>
      </c>
      <c r="CC766" s="16">
        <v>2.4</v>
      </c>
      <c r="CD766" s="16">
        <v>1.2</v>
      </c>
      <c r="CE766" s="16">
        <v>3.6</v>
      </c>
      <c r="CF766" s="24">
        <f t="shared" si="271"/>
        <v>5.0704225352112678E-2</v>
      </c>
      <c r="CG766" s="24">
        <f t="shared" si="272"/>
        <v>0.23914968999114261</v>
      </c>
      <c r="CH766" s="25">
        <v>5</v>
      </c>
      <c r="CI766" s="16">
        <v>18.5</v>
      </c>
      <c r="CJ766" s="16">
        <v>17.5</v>
      </c>
      <c r="CK766" s="16">
        <v>0.5</v>
      </c>
      <c r="CL766" s="16">
        <v>4.3</v>
      </c>
      <c r="CM766" s="16">
        <v>2</v>
      </c>
      <c r="CN766" s="16">
        <v>0.1</v>
      </c>
      <c r="CO766" s="16">
        <v>6.3</v>
      </c>
      <c r="CP766" s="26">
        <f t="shared" si="273"/>
        <v>8.8732394366197176E-2</v>
      </c>
      <c r="CQ766" s="26">
        <f t="shared" si="274"/>
        <v>0.41851195748449949</v>
      </c>
      <c r="CR766" s="13">
        <v>2</v>
      </c>
      <c r="CS766" s="13">
        <v>1</v>
      </c>
      <c r="CT766" s="13">
        <v>0</v>
      </c>
      <c r="CU766" s="13">
        <v>-0.02</v>
      </c>
      <c r="CV766" s="13">
        <v>-0.04</v>
      </c>
      <c r="CW766" s="13">
        <v>0.66</v>
      </c>
      <c r="CX766" s="13">
        <v>0.62</v>
      </c>
      <c r="CY766" s="13">
        <v>-0.19</v>
      </c>
      <c r="CZ766" s="13">
        <v>0.08</v>
      </c>
      <c r="DA766" s="13">
        <v>1.1100000000000001</v>
      </c>
      <c r="DB766" s="27">
        <v>37.82</v>
      </c>
      <c r="DC766" s="27">
        <v>-27.23</v>
      </c>
      <c r="DD766" s="27">
        <v>65.040000000000006</v>
      </c>
      <c r="DE766" s="27">
        <v>8.0500000000000007</v>
      </c>
      <c r="DF766" s="27">
        <v>5.82</v>
      </c>
      <c r="DG766" s="27">
        <v>-0.75</v>
      </c>
      <c r="DH766" s="27">
        <v>6.57</v>
      </c>
      <c r="DI766" s="27">
        <v>-1.01</v>
      </c>
      <c r="DJ766" s="1">
        <v>186</v>
      </c>
      <c r="DK766" s="28">
        <v>5</v>
      </c>
      <c r="DL766" s="28" t="s">
        <v>2597</v>
      </c>
      <c r="DM766" s="1">
        <v>0.9</v>
      </c>
      <c r="DN766" s="1">
        <v>2.1999999999999999E-2</v>
      </c>
      <c r="DO766" s="1">
        <v>0</v>
      </c>
      <c r="DP766" s="16">
        <f t="shared" si="275"/>
        <v>5.55531914893617</v>
      </c>
    </row>
    <row r="767" spans="1:120" x14ac:dyDescent="0.2">
      <c r="A767" s="13">
        <v>21</v>
      </c>
      <c r="B767" s="13" t="s">
        <v>138</v>
      </c>
      <c r="C767" s="13" t="s">
        <v>2598</v>
      </c>
      <c r="D767" s="13" t="s">
        <v>133</v>
      </c>
      <c r="E767" s="13" t="s">
        <v>123</v>
      </c>
      <c r="F767" s="1" t="s">
        <v>124</v>
      </c>
      <c r="G767" s="13">
        <v>72</v>
      </c>
      <c r="H767" s="13">
        <v>196</v>
      </c>
      <c r="I767" s="13" t="s">
        <v>150</v>
      </c>
      <c r="J767" s="13">
        <v>2008</v>
      </c>
      <c r="K767" s="13">
        <v>2</v>
      </c>
      <c r="L767" s="13">
        <v>51</v>
      </c>
      <c r="M767" s="1"/>
      <c r="N767" s="1">
        <v>24</v>
      </c>
      <c r="O767" s="13" t="s">
        <v>935</v>
      </c>
      <c r="P767" s="13" t="s">
        <v>2599</v>
      </c>
      <c r="Q767" s="1" t="str">
        <f t="shared" si="253"/>
        <v>NYR</v>
      </c>
      <c r="R767" s="13" t="s">
        <v>179</v>
      </c>
      <c r="S767" s="1"/>
      <c r="T767" s="13" t="s">
        <v>146</v>
      </c>
      <c r="U767" s="13">
        <v>68</v>
      </c>
      <c r="V767" s="13">
        <v>16</v>
      </c>
      <c r="W767" s="13">
        <v>39</v>
      </c>
      <c r="X767" s="14">
        <v>26</v>
      </c>
      <c r="Y767" s="13">
        <v>55</v>
      </c>
      <c r="Z767" s="13">
        <v>26</v>
      </c>
      <c r="AA767" s="1">
        <v>155</v>
      </c>
      <c r="AB767" s="14">
        <v>49</v>
      </c>
      <c r="AC767" s="14">
        <v>60</v>
      </c>
      <c r="AD767" s="15">
        <f t="shared" si="254"/>
        <v>0.1032258064516129</v>
      </c>
      <c r="AE767" s="15">
        <f t="shared" si="255"/>
        <v>6.0606060606060608E-2</v>
      </c>
      <c r="AF767" s="16">
        <v>1236.3</v>
      </c>
      <c r="AG767" s="17">
        <f t="shared" si="256"/>
        <v>18.180882352941175</v>
      </c>
      <c r="AH767" s="29">
        <v>1694</v>
      </c>
      <c r="AI767" s="17">
        <f t="shared" si="257"/>
        <v>24.911764705882351</v>
      </c>
      <c r="AJ767" s="19">
        <f t="shared" si="258"/>
        <v>0.7298110979929161</v>
      </c>
      <c r="AK767" s="20">
        <f>'Even Strength'!AA767+'Power Play'!R767+'Penalty Kill'!L767</f>
        <v>215.97058823529412</v>
      </c>
      <c r="AL767" s="19">
        <f t="shared" si="259"/>
        <v>10.481465092710224</v>
      </c>
      <c r="AM767" s="15">
        <f>IF(('Even Strength'!BR767+'Power Play'!AK767+'Penalty Kill'!AG767)&gt;0,V767/('Even Strength'!BR767+'Power Play'!AK767+'Penalty Kill'!AG767),0)</f>
        <v>0.24615384615384617</v>
      </c>
      <c r="AN767" s="15">
        <f>IF(('Even Strength'!BR767+'Power Play'!AK767+'Penalty Kill'!AG767)&gt;0,W767/('Even Strength'!BR767+'Power Play'!AK767+'Penalty Kill'!AG767),0)</f>
        <v>0.6</v>
      </c>
      <c r="AO767" s="15">
        <f t="shared" si="260"/>
        <v>0.84615384615384615</v>
      </c>
      <c r="AP767" s="13">
        <v>543</v>
      </c>
      <c r="AQ767" s="13">
        <v>689</v>
      </c>
      <c r="AR767" s="21">
        <f t="shared" si="261"/>
        <v>0.44074675324675322</v>
      </c>
      <c r="AS767" s="22">
        <v>30.5</v>
      </c>
      <c r="AT767" s="13">
        <v>26</v>
      </c>
      <c r="AU767" s="13">
        <v>13</v>
      </c>
      <c r="AV767">
        <v>77</v>
      </c>
      <c r="AW767" s="13">
        <v>36</v>
      </c>
      <c r="AX767" s="13">
        <v>27</v>
      </c>
      <c r="AY767" s="13">
        <v>49</v>
      </c>
      <c r="AZ767" s="13">
        <v>32</v>
      </c>
      <c r="BA767" s="13">
        <v>46</v>
      </c>
      <c r="BB767" s="16">
        <f t="shared" si="262"/>
        <v>3.7369570492598885</v>
      </c>
      <c r="BC767" s="17">
        <f t="shared" si="263"/>
        <v>1.7471487503033245</v>
      </c>
      <c r="BD767" s="17">
        <f t="shared" si="264"/>
        <v>1.3103615627274934</v>
      </c>
      <c r="BE767" s="17">
        <f t="shared" si="265"/>
        <v>2.3780635768017473</v>
      </c>
      <c r="BF767" s="17">
        <f t="shared" si="266"/>
        <v>1.5530211113807328</v>
      </c>
      <c r="BG767" s="17">
        <f t="shared" si="267"/>
        <v>2.2324678476098034</v>
      </c>
      <c r="BH767" s="13">
        <v>22</v>
      </c>
      <c r="BI767" s="13">
        <v>11</v>
      </c>
      <c r="BJ767" s="13">
        <v>0</v>
      </c>
      <c r="BK767" s="13">
        <v>0</v>
      </c>
      <c r="BL767" s="13">
        <v>0</v>
      </c>
      <c r="BM767" s="13">
        <v>0</v>
      </c>
      <c r="BN767" s="13">
        <f t="shared" si="268"/>
        <v>85</v>
      </c>
      <c r="BO767" s="16">
        <v>0.16200000000000001</v>
      </c>
      <c r="BP767" s="13">
        <v>4</v>
      </c>
      <c r="BQ767" s="13">
        <v>2</v>
      </c>
      <c r="BR767" s="23">
        <f t="shared" si="269"/>
        <v>0.5</v>
      </c>
      <c r="BS767" s="13">
        <v>0</v>
      </c>
      <c r="BT767" s="13">
        <v>2</v>
      </c>
      <c r="BU767" s="13">
        <v>12</v>
      </c>
      <c r="BV767" s="13">
        <v>1</v>
      </c>
      <c r="BW767" s="13">
        <v>1</v>
      </c>
      <c r="BX767" s="13">
        <v>3</v>
      </c>
      <c r="BY767" s="13">
        <v>1</v>
      </c>
      <c r="BZ767" s="13">
        <v>0</v>
      </c>
      <c r="CA767" s="13">
        <v>0</v>
      </c>
      <c r="CB767" s="23">
        <f t="shared" si="270"/>
        <v>0</v>
      </c>
      <c r="CC767" s="16">
        <v>4.7</v>
      </c>
      <c r="CD767" s="16">
        <v>2.2999999999999998</v>
      </c>
      <c r="CE767" s="16">
        <v>7</v>
      </c>
      <c r="CF767" s="24">
        <f t="shared" si="271"/>
        <v>0.10294117647058823</v>
      </c>
      <c r="CG767" s="24">
        <f t="shared" si="272"/>
        <v>0.3397233681145353</v>
      </c>
      <c r="CH767" s="25">
        <v>7</v>
      </c>
      <c r="CI767" s="16">
        <v>27.4</v>
      </c>
      <c r="CJ767" s="16">
        <v>26.6</v>
      </c>
      <c r="CK767" s="16">
        <v>14.6</v>
      </c>
      <c r="CL767" s="16">
        <v>10.1</v>
      </c>
      <c r="CM767" s="16">
        <v>4.5999999999999996</v>
      </c>
      <c r="CN767" s="16">
        <v>0.7</v>
      </c>
      <c r="CO767" s="16">
        <v>15.4</v>
      </c>
      <c r="CP767" s="26">
        <f t="shared" si="273"/>
        <v>0.22647058823529412</v>
      </c>
      <c r="CQ767" s="26">
        <f t="shared" si="274"/>
        <v>0.74739140985197772</v>
      </c>
      <c r="CR767" s="13">
        <v>4</v>
      </c>
      <c r="CS767" s="13">
        <v>2</v>
      </c>
      <c r="CT767" s="13">
        <v>2</v>
      </c>
      <c r="CU767" s="13">
        <v>-0.23</v>
      </c>
      <c r="CV767" s="13">
        <v>-1.26</v>
      </c>
      <c r="CW767" s="13">
        <v>1.79</v>
      </c>
      <c r="CX767" s="13">
        <v>1.74</v>
      </c>
      <c r="CY767" s="13">
        <v>-1.08</v>
      </c>
      <c r="CZ767" s="13">
        <v>2.11</v>
      </c>
      <c r="DA767" s="13">
        <v>3.07</v>
      </c>
      <c r="DB767" s="27">
        <v>-61.83</v>
      </c>
      <c r="DC767" s="27">
        <v>91.58</v>
      </c>
      <c r="DD767" s="27">
        <v>-153.41</v>
      </c>
      <c r="DE767" s="27">
        <v>-10.32</v>
      </c>
      <c r="DF767" s="27">
        <v>-34.79</v>
      </c>
      <c r="DG767" s="27">
        <v>55.94</v>
      </c>
      <c r="DH767" s="27">
        <v>-90.73</v>
      </c>
      <c r="DI767" s="27">
        <v>-6.1</v>
      </c>
      <c r="DJ767" s="1">
        <v>186</v>
      </c>
      <c r="DK767" s="28">
        <v>14</v>
      </c>
      <c r="DL767" s="28" t="s">
        <v>1536</v>
      </c>
      <c r="DM767" s="1">
        <v>3.0750000000000002</v>
      </c>
      <c r="DN767" s="1">
        <v>3.7999999999999999E-2</v>
      </c>
      <c r="DO767" s="1">
        <v>0</v>
      </c>
      <c r="DP767" s="16">
        <f t="shared" si="275"/>
        <v>10.027659574468085</v>
      </c>
    </row>
    <row r="768" spans="1:120" x14ac:dyDescent="0.2">
      <c r="A768" s="13">
        <v>44</v>
      </c>
      <c r="B768" s="13" t="s">
        <v>2600</v>
      </c>
      <c r="C768" s="13" t="s">
        <v>427</v>
      </c>
      <c r="D768" s="13" t="s">
        <v>158</v>
      </c>
      <c r="E768" s="13" t="s">
        <v>141</v>
      </c>
      <c r="F768" s="1" t="s">
        <v>142</v>
      </c>
      <c r="G768" s="13">
        <v>74</v>
      </c>
      <c r="H768" s="13">
        <v>231</v>
      </c>
      <c r="I768" s="13" t="s">
        <v>150</v>
      </c>
      <c r="J768" s="13">
        <v>2006</v>
      </c>
      <c r="K768" s="13">
        <v>1</v>
      </c>
      <c r="L768" s="13">
        <v>18</v>
      </c>
      <c r="M768" s="1"/>
      <c r="N768" s="1">
        <v>27</v>
      </c>
      <c r="O768" s="13" t="s">
        <v>591</v>
      </c>
      <c r="P768" s="13" t="s">
        <v>2601</v>
      </c>
      <c r="Q768" s="1" t="str">
        <f t="shared" si="253"/>
        <v>MIN</v>
      </c>
      <c r="R768" s="13" t="s">
        <v>2602</v>
      </c>
      <c r="S768" s="1">
        <v>61</v>
      </c>
      <c r="T768" s="13" t="s">
        <v>154</v>
      </c>
      <c r="U768" s="13">
        <v>81</v>
      </c>
      <c r="V768" s="13">
        <v>14</v>
      </c>
      <c r="W768" s="13">
        <v>22</v>
      </c>
      <c r="X768" s="14">
        <v>17</v>
      </c>
      <c r="Y768" s="13">
        <v>36</v>
      </c>
      <c r="Z768" s="13">
        <v>-26</v>
      </c>
      <c r="AA768" s="1">
        <v>155</v>
      </c>
      <c r="AB768" s="14">
        <v>47</v>
      </c>
      <c r="AC768" s="14">
        <v>39</v>
      </c>
      <c r="AD768" s="15">
        <f t="shared" si="254"/>
        <v>9.0322580645161285E-2</v>
      </c>
      <c r="AE768" s="15">
        <f t="shared" si="255"/>
        <v>5.8091286307053944E-2</v>
      </c>
      <c r="AF768" s="16">
        <v>1286.3666666667</v>
      </c>
      <c r="AG768" s="17">
        <f t="shared" si="256"/>
        <v>15.881069958848148</v>
      </c>
      <c r="AH768" s="29">
        <v>1610</v>
      </c>
      <c r="AI768" s="17">
        <f t="shared" si="257"/>
        <v>19.876543209876544</v>
      </c>
      <c r="AJ768" s="19">
        <f t="shared" si="258"/>
        <v>0.7989855072463975</v>
      </c>
      <c r="AK768" s="20">
        <f>'Even Strength'!AA768+'Power Play'!R768+'Penalty Kill'!L768</f>
        <v>197.14219114219114</v>
      </c>
      <c r="AL768" s="19">
        <f t="shared" si="259"/>
        <v>9.1953031550344608</v>
      </c>
      <c r="AM768" s="15">
        <f>IF(('Even Strength'!BR768+'Power Play'!AK768+'Penalty Kill'!AG768)&gt;0,V768/('Even Strength'!BR768+'Power Play'!AK768+'Penalty Kill'!AG768),0)</f>
        <v>0.30434782608695654</v>
      </c>
      <c r="AN768" s="15">
        <f>IF(('Even Strength'!BR768+'Power Play'!AK768+'Penalty Kill'!AG768)&gt;0,W768/('Even Strength'!BR768+'Power Play'!AK768+'Penalty Kill'!AG768),0)</f>
        <v>0.47826086956521741</v>
      </c>
      <c r="AO768" s="15">
        <f t="shared" si="260"/>
        <v>0.78260869565217395</v>
      </c>
      <c r="AP768" s="13">
        <v>10</v>
      </c>
      <c r="AQ768" s="13">
        <v>31</v>
      </c>
      <c r="AR768" s="21">
        <f t="shared" si="261"/>
        <v>0.24390243902439024</v>
      </c>
      <c r="AS768" s="22">
        <v>0.8</v>
      </c>
      <c r="AT768" s="1"/>
      <c r="AU768" s="1"/>
      <c r="AV768">
        <v>74</v>
      </c>
      <c r="AW768" s="13">
        <v>110</v>
      </c>
      <c r="AX768" s="13">
        <v>16</v>
      </c>
      <c r="AY768" s="13">
        <v>47</v>
      </c>
      <c r="AZ768" s="13">
        <v>33</v>
      </c>
      <c r="BA768" s="13">
        <v>21</v>
      </c>
      <c r="BB768" s="16">
        <f t="shared" si="262"/>
        <v>3.4515819750718184</v>
      </c>
      <c r="BC768" s="17">
        <f t="shared" si="263"/>
        <v>5.1307299629445957</v>
      </c>
      <c r="BD768" s="17">
        <f t="shared" si="264"/>
        <v>0.74628799461012296</v>
      </c>
      <c r="BE768" s="17">
        <f t="shared" si="265"/>
        <v>2.192220984167236</v>
      </c>
      <c r="BF768" s="17">
        <f t="shared" si="266"/>
        <v>1.5392189888833787</v>
      </c>
      <c r="BG768" s="17">
        <f t="shared" si="267"/>
        <v>0.97950299292578635</v>
      </c>
      <c r="BH768" s="13">
        <v>88</v>
      </c>
      <c r="BI768" s="13">
        <v>24</v>
      </c>
      <c r="BJ768" s="13">
        <v>8</v>
      </c>
      <c r="BK768" s="13">
        <v>0</v>
      </c>
      <c r="BL768" s="13">
        <v>0</v>
      </c>
      <c r="BM768" s="13">
        <v>0</v>
      </c>
      <c r="BN768" s="13">
        <f t="shared" si="268"/>
        <v>222</v>
      </c>
      <c r="BO768" s="16">
        <v>-8.2330000000000005</v>
      </c>
      <c r="BP768" s="13">
        <v>2</v>
      </c>
      <c r="BQ768" s="13">
        <v>0</v>
      </c>
      <c r="BR768" s="23">
        <f t="shared" si="269"/>
        <v>0</v>
      </c>
      <c r="BS768" s="13">
        <v>0</v>
      </c>
      <c r="BT768" s="13">
        <v>3</v>
      </c>
      <c r="BU768" s="13">
        <v>17</v>
      </c>
      <c r="BV768" s="13">
        <v>0</v>
      </c>
      <c r="BW768" s="13">
        <v>0</v>
      </c>
      <c r="BX768" s="13">
        <v>0</v>
      </c>
      <c r="BY768" s="13">
        <v>0</v>
      </c>
      <c r="BZ768" s="13">
        <v>0</v>
      </c>
      <c r="CA768" s="13">
        <v>0</v>
      </c>
      <c r="CB768" s="23">
        <f t="shared" si="270"/>
        <v>0</v>
      </c>
      <c r="CC768" s="16">
        <v>2</v>
      </c>
      <c r="CD768" s="16">
        <v>0.5</v>
      </c>
      <c r="CE768" s="16">
        <v>2.6</v>
      </c>
      <c r="CF768" s="24">
        <f t="shared" si="271"/>
        <v>3.2098765432098768E-2</v>
      </c>
      <c r="CG768" s="24">
        <f t="shared" si="272"/>
        <v>0.12127179912414499</v>
      </c>
      <c r="CH768" s="25">
        <v>4</v>
      </c>
      <c r="CI768" s="16">
        <v>32</v>
      </c>
      <c r="CJ768" s="16">
        <v>25.8</v>
      </c>
      <c r="CK768" s="16">
        <v>-6.9</v>
      </c>
      <c r="CL768" s="16">
        <v>0.5</v>
      </c>
      <c r="CM768" s="16">
        <v>0.2</v>
      </c>
      <c r="CN768" s="16">
        <v>-0.5</v>
      </c>
      <c r="CO768" s="16">
        <v>0.2</v>
      </c>
      <c r="CP768" s="26">
        <f t="shared" si="273"/>
        <v>2.4691358024691358E-3</v>
      </c>
      <c r="CQ768" s="26">
        <f t="shared" si="274"/>
        <v>9.3285999326265367E-3</v>
      </c>
      <c r="CR768" s="13">
        <v>1</v>
      </c>
      <c r="CS768" s="13">
        <v>2</v>
      </c>
      <c r="CT768" s="13">
        <v>5</v>
      </c>
      <c r="CU768" s="13">
        <v>-7.0000000000000007E-2</v>
      </c>
      <c r="CV768" s="13">
        <v>-1.02</v>
      </c>
      <c r="CW768" s="13">
        <v>-0.13</v>
      </c>
      <c r="CX768" s="13">
        <v>1.29</v>
      </c>
      <c r="CY768" s="13">
        <v>-4.5199999999999996</v>
      </c>
      <c r="CZ768" s="13">
        <v>-7.0000000000000007E-2</v>
      </c>
      <c r="DA768" s="13">
        <v>-4.5199999999999996</v>
      </c>
      <c r="DB768" s="27">
        <v>-48.45</v>
      </c>
      <c r="DC768" s="27">
        <v>26.12</v>
      </c>
      <c r="DD768" s="27">
        <v>-74.569999999999993</v>
      </c>
      <c r="DE768" s="27">
        <v>-0.82</v>
      </c>
      <c r="DF768" s="27">
        <v>-36.6</v>
      </c>
      <c r="DG768" s="27">
        <v>37</v>
      </c>
      <c r="DH768" s="27">
        <v>-73.599999999999994</v>
      </c>
      <c r="DI768" s="27">
        <v>-1.37</v>
      </c>
      <c r="DJ768" s="1">
        <v>186</v>
      </c>
      <c r="DK768" s="28">
        <v>1</v>
      </c>
      <c r="DL768" s="28" t="s">
        <v>340</v>
      </c>
      <c r="DM768" s="1">
        <v>3.6920000000000002</v>
      </c>
      <c r="DN768" s="1">
        <v>5.1000000000000004E-2</v>
      </c>
      <c r="DO768" s="1">
        <v>0</v>
      </c>
      <c r="DP768" s="16">
        <f t="shared" si="275"/>
        <v>-6.4851063829787234</v>
      </c>
    </row>
    <row r="769" spans="1:120" x14ac:dyDescent="0.2">
      <c r="A769" s="13">
        <v>28</v>
      </c>
      <c r="B769" s="13" t="s">
        <v>2603</v>
      </c>
      <c r="C769" s="13" t="s">
        <v>2604</v>
      </c>
      <c r="D769" s="13" t="s">
        <v>257</v>
      </c>
      <c r="E769" s="13" t="s">
        <v>141</v>
      </c>
      <c r="F769" s="1" t="s">
        <v>142</v>
      </c>
      <c r="G769" s="13">
        <v>73</v>
      </c>
      <c r="H769" s="13">
        <v>213</v>
      </c>
      <c r="I769" s="13" t="s">
        <v>150</v>
      </c>
      <c r="J769" s="13">
        <v>2002</v>
      </c>
      <c r="K769" s="13">
        <v>2</v>
      </c>
      <c r="L769" s="13">
        <v>36</v>
      </c>
      <c r="M769" s="1"/>
      <c r="N769" s="1">
        <v>32</v>
      </c>
      <c r="O769" s="13" t="s">
        <v>2605</v>
      </c>
      <c r="P769" s="13" t="s">
        <v>2606</v>
      </c>
      <c r="Q769" s="1" t="str">
        <f t="shared" si="253"/>
        <v>LAK</v>
      </c>
      <c r="R769" s="13" t="s">
        <v>206</v>
      </c>
      <c r="S769" s="1"/>
      <c r="T769" s="13" t="s">
        <v>146</v>
      </c>
      <c r="U769" s="13">
        <v>73</v>
      </c>
      <c r="V769" s="13">
        <v>6</v>
      </c>
      <c r="W769" s="13">
        <v>11</v>
      </c>
      <c r="X769" s="14">
        <v>6</v>
      </c>
      <c r="Y769" s="13">
        <v>17</v>
      </c>
      <c r="Z769" s="13">
        <v>3</v>
      </c>
      <c r="AA769" s="1">
        <v>83</v>
      </c>
      <c r="AB769" s="14">
        <v>30</v>
      </c>
      <c r="AC769" s="14">
        <v>22</v>
      </c>
      <c r="AD769" s="15">
        <f t="shared" si="254"/>
        <v>7.2289156626506021E-2</v>
      </c>
      <c r="AE769" s="15">
        <f t="shared" si="255"/>
        <v>4.4444444444444446E-2</v>
      </c>
      <c r="AF769" s="16">
        <v>1130.75</v>
      </c>
      <c r="AG769" s="17">
        <f t="shared" si="256"/>
        <v>15.489726027397261</v>
      </c>
      <c r="AH769" s="29">
        <v>1537</v>
      </c>
      <c r="AI769" s="17">
        <f t="shared" si="257"/>
        <v>21.054794520547944</v>
      </c>
      <c r="AJ769" s="19">
        <f t="shared" si="258"/>
        <v>0.73568640208197789</v>
      </c>
      <c r="AK769" s="20">
        <f>'Even Strength'!AA769+'Power Play'!R769+'Penalty Kill'!L769</f>
        <v>60.409961685823752</v>
      </c>
      <c r="AL769" s="19">
        <f t="shared" si="259"/>
        <v>3.2054810534153657</v>
      </c>
      <c r="AM769" s="15">
        <f>IF(('Even Strength'!BR769+'Power Play'!AK769+'Penalty Kill'!AG769)&gt;0,V769/('Even Strength'!BR769+'Power Play'!AK769+'Penalty Kill'!AG769),0)</f>
        <v>0.15</v>
      </c>
      <c r="AN769" s="15">
        <f>IF(('Even Strength'!BR769+'Power Play'!AK769+'Penalty Kill'!AG769)&gt;0,W769/('Even Strength'!BR769+'Power Play'!AK769+'Penalty Kill'!AG769),0)</f>
        <v>0.27500000000000002</v>
      </c>
      <c r="AO769" s="15">
        <f t="shared" si="260"/>
        <v>0.42500000000000004</v>
      </c>
      <c r="AP769" s="13">
        <v>592</v>
      </c>
      <c r="AQ769" s="13">
        <v>569</v>
      </c>
      <c r="AR769" s="21">
        <f t="shared" si="261"/>
        <v>0.50990525409130061</v>
      </c>
      <c r="AS769" s="22">
        <v>26.2</v>
      </c>
      <c r="AT769" s="13">
        <v>13</v>
      </c>
      <c r="AU769" s="13">
        <v>7</v>
      </c>
      <c r="AV769">
        <v>92</v>
      </c>
      <c r="AW769" s="13">
        <v>167</v>
      </c>
      <c r="AX769" s="13">
        <v>57</v>
      </c>
      <c r="AY769" s="13">
        <v>30</v>
      </c>
      <c r="AZ769" s="13">
        <v>17</v>
      </c>
      <c r="BA769" s="13">
        <v>11</v>
      </c>
      <c r="BB769" s="16">
        <f t="shared" si="262"/>
        <v>4.8817156754366566</v>
      </c>
      <c r="BC769" s="17">
        <f t="shared" si="263"/>
        <v>8.8613751934556699</v>
      </c>
      <c r="BD769" s="17">
        <f t="shared" si="264"/>
        <v>3.0245412336944506</v>
      </c>
      <c r="BE769" s="17">
        <f t="shared" si="265"/>
        <v>1.5918638072076057</v>
      </c>
      <c r="BF769" s="17">
        <f t="shared" si="266"/>
        <v>0.90205615741764311</v>
      </c>
      <c r="BG769" s="17">
        <f t="shared" si="267"/>
        <v>0.58368339597612207</v>
      </c>
      <c r="BH769" s="13">
        <v>58</v>
      </c>
      <c r="BI769" s="13">
        <v>29</v>
      </c>
      <c r="BJ769" s="13">
        <v>0</v>
      </c>
      <c r="BK769" s="13">
        <v>0</v>
      </c>
      <c r="BL769" s="13">
        <v>0</v>
      </c>
      <c r="BM769" s="13">
        <v>0</v>
      </c>
      <c r="BN769" s="13">
        <f t="shared" si="268"/>
        <v>282</v>
      </c>
      <c r="BO769" s="16">
        <v>-12.643000000000001</v>
      </c>
      <c r="BP769" s="13">
        <v>1</v>
      </c>
      <c r="BQ769" s="13">
        <v>0</v>
      </c>
      <c r="BR769" s="23">
        <f t="shared" si="269"/>
        <v>0</v>
      </c>
      <c r="BS769" s="13">
        <v>0</v>
      </c>
      <c r="BT769" s="13">
        <v>2</v>
      </c>
      <c r="BU769" s="13">
        <v>17</v>
      </c>
      <c r="BV769" s="13">
        <v>1</v>
      </c>
      <c r="BW769" s="13">
        <v>0</v>
      </c>
      <c r="BX769" s="13">
        <v>2</v>
      </c>
      <c r="BY769" s="13">
        <v>0</v>
      </c>
      <c r="BZ769" s="13">
        <v>0</v>
      </c>
      <c r="CA769" s="13">
        <v>0</v>
      </c>
      <c r="CB769" s="23">
        <f t="shared" si="270"/>
        <v>0</v>
      </c>
      <c r="CC769" s="16">
        <v>-0.60000000000000009</v>
      </c>
      <c r="CD769" s="16">
        <v>1.5</v>
      </c>
      <c r="CE769" s="16">
        <v>0.9</v>
      </c>
      <c r="CF769" s="24">
        <f t="shared" si="271"/>
        <v>1.2328767123287671E-2</v>
      </c>
      <c r="CG769" s="24">
        <f t="shared" si="272"/>
        <v>4.7755914216228171E-2</v>
      </c>
      <c r="CH769" s="25">
        <v>4</v>
      </c>
      <c r="CI769" s="16">
        <v>20.100000000000001</v>
      </c>
      <c r="CJ769" s="16">
        <v>24.8</v>
      </c>
      <c r="CK769" s="16">
        <v>-1.5</v>
      </c>
      <c r="CL769" s="16">
        <v>-2.2000000000000002</v>
      </c>
      <c r="CM769" s="16">
        <v>4</v>
      </c>
      <c r="CN769" s="16">
        <v>-0.30000000000000004</v>
      </c>
      <c r="CO769" s="16">
        <v>1.5</v>
      </c>
      <c r="CP769" s="26">
        <f t="shared" si="273"/>
        <v>2.0547945205479451E-2</v>
      </c>
      <c r="CQ769" s="26">
        <f t="shared" si="274"/>
        <v>7.9593190360380275E-2</v>
      </c>
      <c r="CR769" s="13">
        <v>0</v>
      </c>
      <c r="CS769" s="13">
        <v>1</v>
      </c>
      <c r="CT769" s="13">
        <v>0</v>
      </c>
      <c r="CU769" s="13">
        <v>0.86</v>
      </c>
      <c r="CV769" s="13">
        <v>-0.23</v>
      </c>
      <c r="CW769" s="13">
        <v>-1.66</v>
      </c>
      <c r="CX769" s="13">
        <v>-1.79</v>
      </c>
      <c r="CY769" s="13">
        <v>-2.2999999999999998</v>
      </c>
      <c r="CZ769" s="13">
        <v>-2.1800000000000002</v>
      </c>
      <c r="DA769" s="13">
        <v>-7.3</v>
      </c>
      <c r="DB769" s="27">
        <v>-98.9</v>
      </c>
      <c r="DC769" s="27">
        <v>45.34</v>
      </c>
      <c r="DD769" s="27">
        <v>-144.24</v>
      </c>
      <c r="DE769" s="27">
        <v>-9.49</v>
      </c>
      <c r="DF769" s="27">
        <v>-64.099999999999994</v>
      </c>
      <c r="DG769" s="27">
        <v>38.24</v>
      </c>
      <c r="DH769" s="27">
        <v>-102.34</v>
      </c>
      <c r="DI769" s="27">
        <v>-6.74</v>
      </c>
      <c r="DJ769" s="1">
        <v>186</v>
      </c>
      <c r="DK769" s="28">
        <v>9</v>
      </c>
      <c r="DL769" s="28" t="s">
        <v>379</v>
      </c>
      <c r="DM769" s="1">
        <v>3.25</v>
      </c>
      <c r="DN769" s="1">
        <v>0.35699999999999998</v>
      </c>
      <c r="DO769" s="1">
        <v>0</v>
      </c>
      <c r="DP769" s="16">
        <f t="shared" si="275"/>
        <v>-4.2446808510638299</v>
      </c>
    </row>
    <row r="770" spans="1:120" x14ac:dyDescent="0.2">
      <c r="A770" s="13">
        <v>3</v>
      </c>
      <c r="B770" s="13" t="s">
        <v>2607</v>
      </c>
      <c r="C770" s="13" t="s">
        <v>2608</v>
      </c>
      <c r="D770" s="13" t="s">
        <v>325</v>
      </c>
      <c r="E770" s="13" t="s">
        <v>141</v>
      </c>
      <c r="F770" s="1" t="s">
        <v>142</v>
      </c>
      <c r="G770" s="13">
        <v>71</v>
      </c>
      <c r="H770" s="13">
        <v>180</v>
      </c>
      <c r="I770" s="13" t="s">
        <v>125</v>
      </c>
      <c r="J770" s="1"/>
      <c r="K770" s="1"/>
      <c r="L770" s="1"/>
      <c r="M770" s="1"/>
      <c r="N770" s="1">
        <v>27</v>
      </c>
      <c r="O770" s="13" t="s">
        <v>188</v>
      </c>
      <c r="P770" s="13" t="s">
        <v>2609</v>
      </c>
      <c r="Q770" s="1" t="str">
        <f t="shared" ref="Q770:Q833" si="276">RIGHT(R770,3)</f>
        <v>SJS</v>
      </c>
      <c r="R770" s="13" t="s">
        <v>2610</v>
      </c>
      <c r="S770" s="1">
        <v>5</v>
      </c>
      <c r="T770" s="13" t="s">
        <v>173</v>
      </c>
      <c r="U770" s="13">
        <v>10</v>
      </c>
      <c r="V770" s="13">
        <v>0</v>
      </c>
      <c r="W770" s="13">
        <v>0</v>
      </c>
      <c r="X770" s="14">
        <v>0</v>
      </c>
      <c r="Y770" s="13">
        <v>0</v>
      </c>
      <c r="Z770" s="13">
        <v>-1</v>
      </c>
      <c r="AA770" s="1">
        <v>9</v>
      </c>
      <c r="AB770" s="14">
        <v>2</v>
      </c>
      <c r="AC770" s="14">
        <v>12</v>
      </c>
      <c r="AD770" s="15">
        <f t="shared" ref="AD770:AD833" si="277">IF(AA770&gt;0,V770/AA770,0)</f>
        <v>0</v>
      </c>
      <c r="AE770" s="15">
        <f t="shared" ref="AE770:AE833" si="278">IF(SUM(AA770:AC770)&gt;0,V770/SUM(AA770:AC770),0)</f>
        <v>0</v>
      </c>
      <c r="AF770" s="16">
        <v>147.28333333329999</v>
      </c>
      <c r="AG770" s="17">
        <f t="shared" ref="AG770:AG833" si="279">AF770/U770</f>
        <v>14.728333333329999</v>
      </c>
      <c r="AH770" s="29">
        <v>210</v>
      </c>
      <c r="AI770" s="17">
        <f t="shared" ref="AI770:AI833" si="280">AH770/U770</f>
        <v>21</v>
      </c>
      <c r="AJ770" s="19">
        <f t="shared" ref="AJ770:AJ833" si="281">AF770/AH770</f>
        <v>0.70134920634904763</v>
      </c>
      <c r="AK770" s="20">
        <f>'Even Strength'!AA770+'Power Play'!R770+'Penalty Kill'!L770</f>
        <v>0</v>
      </c>
      <c r="AL770" s="19">
        <f t="shared" ref="AL770:AL833" si="282">AK770/AF770*60</f>
        <v>0</v>
      </c>
      <c r="AM770" s="15">
        <f>IF(('Even Strength'!BR770+'Power Play'!AK770+'Penalty Kill'!AG770)&gt;0,V770/('Even Strength'!BR770+'Power Play'!AK770+'Penalty Kill'!AG770),0)</f>
        <v>0</v>
      </c>
      <c r="AN770" s="15">
        <f>IF(('Even Strength'!BR770+'Power Play'!AK770+'Penalty Kill'!AG770)&gt;0,W770/('Even Strength'!BR770+'Power Play'!AK770+'Penalty Kill'!AG770),0)</f>
        <v>0</v>
      </c>
      <c r="AO770" s="15">
        <f t="shared" ref="AO770:AO833" si="283">AM770+AN770</f>
        <v>0</v>
      </c>
      <c r="AP770" s="13">
        <v>0</v>
      </c>
      <c r="AQ770" s="13">
        <v>0</v>
      </c>
      <c r="AR770" s="21">
        <f t="shared" ref="AR770:AR833" si="284">AP770/MAX(1,(AP770+AQ770))</f>
        <v>0</v>
      </c>
      <c r="AS770" s="22">
        <v>0</v>
      </c>
      <c r="AT770" s="1"/>
      <c r="AU770" s="1"/>
      <c r="AV770">
        <v>19</v>
      </c>
      <c r="AW770" s="13">
        <v>23</v>
      </c>
      <c r="AX770" s="13">
        <v>21</v>
      </c>
      <c r="AY770" s="13">
        <v>2</v>
      </c>
      <c r="AZ770" s="13">
        <v>7</v>
      </c>
      <c r="BA770" s="13">
        <v>1</v>
      </c>
      <c r="BB770" s="16">
        <f t="shared" ref="BB770:BB833" si="285">AV770/AF770*60</f>
        <v>7.7401833201330188</v>
      </c>
      <c r="BC770" s="17">
        <f t="shared" ref="BC770:BC833" si="286">AW770/AF770*60</f>
        <v>9.3696955980557597</v>
      </c>
      <c r="BD770" s="17">
        <f t="shared" ref="BD770:BD833" si="287">AX770/AF770*60</f>
        <v>8.5549394590943884</v>
      </c>
      <c r="BE770" s="17">
        <f t="shared" ref="BE770:BE833" si="288">AY770/AF770*60</f>
        <v>0.81475613896137034</v>
      </c>
      <c r="BF770" s="17">
        <f t="shared" ref="BF770:BF833" si="289">AZ770/AF770*60</f>
        <v>2.8516464863647966</v>
      </c>
      <c r="BG770" s="17">
        <f t="shared" ref="BG770:BG833" si="290">BA770/AF770*60</f>
        <v>0.40737806948068517</v>
      </c>
      <c r="BH770" s="13">
        <v>6</v>
      </c>
      <c r="BI770" s="13">
        <v>3</v>
      </c>
      <c r="BJ770" s="13">
        <v>0</v>
      </c>
      <c r="BK770" s="13">
        <v>0</v>
      </c>
      <c r="BL770" s="13">
        <v>0</v>
      </c>
      <c r="BM770" s="13">
        <v>0</v>
      </c>
      <c r="BN770" s="13">
        <f t="shared" ref="BN770:BN833" si="291">AW770+AX770+BH770+BJ770</f>
        <v>50</v>
      </c>
      <c r="BO770" s="16">
        <v>-0.372</v>
      </c>
      <c r="BP770" s="1"/>
      <c r="BQ770" s="1"/>
      <c r="BR770" s="23" t="str">
        <f t="shared" ref="BR770:BR833" si="292">IF(BP770&gt;0,BQ770/BP770," ")</f>
        <v xml:space="preserve"> </v>
      </c>
      <c r="BS770" s="1"/>
      <c r="BT770" s="13">
        <v>0</v>
      </c>
      <c r="BU770" s="13">
        <v>2</v>
      </c>
      <c r="BV770" s="13">
        <v>0</v>
      </c>
      <c r="BW770" s="13">
        <v>0</v>
      </c>
      <c r="BX770" s="13">
        <v>0</v>
      </c>
      <c r="BY770" s="13">
        <v>0</v>
      </c>
      <c r="BZ770" s="13">
        <v>0</v>
      </c>
      <c r="CA770" s="13">
        <v>0</v>
      </c>
      <c r="CB770" s="23">
        <f t="shared" ref="CB770:CB833" si="293">CA770/MAX(1,BZ770)</f>
        <v>0</v>
      </c>
      <c r="CC770" s="16">
        <v>-0.2</v>
      </c>
      <c r="CD770" s="16">
        <v>0.2</v>
      </c>
      <c r="CE770" s="16">
        <v>0</v>
      </c>
      <c r="CF770" s="24">
        <f t="shared" ref="CF770:CF833" si="294">CE770/U770</f>
        <v>0</v>
      </c>
      <c r="CG770" s="24">
        <f t="shared" ref="CG770:CG833" si="295">CE770/AF770*60</f>
        <v>0</v>
      </c>
      <c r="CH770" s="25">
        <v>2</v>
      </c>
      <c r="CI770" s="16">
        <v>1.9</v>
      </c>
      <c r="CJ770" s="16">
        <v>1.3</v>
      </c>
      <c r="CK770" s="16">
        <v>3.1</v>
      </c>
      <c r="CL770" s="16">
        <v>-0.5</v>
      </c>
      <c r="CM770" s="16">
        <v>0.4</v>
      </c>
      <c r="CN770" s="16">
        <v>0</v>
      </c>
      <c r="CO770" s="16">
        <v>0</v>
      </c>
      <c r="CP770" s="26">
        <f t="shared" ref="CP770:CP833" si="296">CO770/U770</f>
        <v>0</v>
      </c>
      <c r="CQ770" s="26">
        <f t="shared" ref="CQ770:CQ833" si="297">CO770/AF770*60</f>
        <v>0</v>
      </c>
      <c r="CR770" s="13">
        <v>0</v>
      </c>
      <c r="CS770" s="13">
        <v>0</v>
      </c>
      <c r="CT770" s="13">
        <v>0</v>
      </c>
      <c r="CU770" s="13">
        <v>0</v>
      </c>
      <c r="CV770" s="13">
        <v>0.1</v>
      </c>
      <c r="CW770" s="13">
        <v>-0.05</v>
      </c>
      <c r="CX770" s="13">
        <v>1.41</v>
      </c>
      <c r="CY770" s="13">
        <v>0.82</v>
      </c>
      <c r="CZ770" s="13">
        <v>-0.18</v>
      </c>
      <c r="DA770" s="13">
        <v>2.1</v>
      </c>
      <c r="DB770" s="27">
        <v>29.04</v>
      </c>
      <c r="DC770" s="27">
        <v>-12.44</v>
      </c>
      <c r="DD770" s="27">
        <v>41.48</v>
      </c>
      <c r="DE770" s="27">
        <v>38.32</v>
      </c>
      <c r="DF770" s="27">
        <v>23.57</v>
      </c>
      <c r="DG770" s="27">
        <v>-18.559999999999999</v>
      </c>
      <c r="DH770" s="27">
        <v>42.13</v>
      </c>
      <c r="DI770" s="27">
        <v>38.869999999999997</v>
      </c>
      <c r="DJ770" s="1">
        <v>28</v>
      </c>
      <c r="DK770" s="1"/>
      <c r="DL770" s="1"/>
      <c r="DM770" s="1">
        <v>9.1999999999999998E-2</v>
      </c>
      <c r="DN770" s="1">
        <v>0</v>
      </c>
      <c r="DO770" s="1">
        <v>0</v>
      </c>
      <c r="DP770" s="16">
        <f t="shared" ref="DP770:DP833" si="298">CO770-(1/0.47)*(DM770-0.55*(DJ770/186))</f>
        <v>-1.9583619309082558E-2</v>
      </c>
    </row>
    <row r="771" spans="1:120" x14ac:dyDescent="0.2">
      <c r="A771" s="13">
        <v>61</v>
      </c>
      <c r="B771" s="13" t="s">
        <v>2611</v>
      </c>
      <c r="C771" s="13" t="s">
        <v>245</v>
      </c>
      <c r="D771" s="13" t="s">
        <v>246</v>
      </c>
      <c r="E771" s="13" t="s">
        <v>141</v>
      </c>
      <c r="F771" s="1" t="s">
        <v>142</v>
      </c>
      <c r="G771" s="13">
        <v>74</v>
      </c>
      <c r="H771" s="13">
        <v>205</v>
      </c>
      <c r="I771" s="13" t="s">
        <v>150</v>
      </c>
      <c r="J771" s="13">
        <v>2010</v>
      </c>
      <c r="K771" s="13">
        <v>6</v>
      </c>
      <c r="L771" s="13">
        <v>178</v>
      </c>
      <c r="M771" s="13" t="s">
        <v>159</v>
      </c>
      <c r="N771" s="1">
        <v>22</v>
      </c>
      <c r="O771" s="13" t="s">
        <v>183</v>
      </c>
      <c r="P771" s="13" t="s">
        <v>2612</v>
      </c>
      <c r="Q771" s="1" t="str">
        <f t="shared" si="276"/>
        <v>OTT</v>
      </c>
      <c r="R771" s="13" t="s">
        <v>482</v>
      </c>
      <c r="S771" s="1"/>
      <c r="T771" s="13" t="s">
        <v>154</v>
      </c>
      <c r="U771" s="13">
        <v>80</v>
      </c>
      <c r="V771" s="13">
        <v>26</v>
      </c>
      <c r="W771" s="13">
        <v>38</v>
      </c>
      <c r="X771" s="14">
        <v>22</v>
      </c>
      <c r="Y771" s="13">
        <v>64</v>
      </c>
      <c r="Z771" s="13">
        <v>21</v>
      </c>
      <c r="AA771" s="1">
        <v>157</v>
      </c>
      <c r="AB771" s="14">
        <v>64</v>
      </c>
      <c r="AC771" s="14">
        <v>40</v>
      </c>
      <c r="AD771" s="15">
        <f t="shared" si="277"/>
        <v>0.16560509554140126</v>
      </c>
      <c r="AE771" s="15">
        <f t="shared" si="278"/>
        <v>9.9616858237547887E-2</v>
      </c>
      <c r="AF771" s="16">
        <v>1361.7</v>
      </c>
      <c r="AG771" s="17">
        <f t="shared" si="279"/>
        <v>17.021250000000002</v>
      </c>
      <c r="AH771" s="29">
        <v>1802</v>
      </c>
      <c r="AI771" s="17">
        <f t="shared" si="280"/>
        <v>22.524999999999999</v>
      </c>
      <c r="AJ771" s="19">
        <f t="shared" si="281"/>
        <v>0.75566037735849056</v>
      </c>
      <c r="AK771" s="20">
        <f>'Even Strength'!AA771+'Power Play'!R771+'Penalty Kill'!L771</f>
        <v>155.98484848484847</v>
      </c>
      <c r="AL771" s="19">
        <f t="shared" si="282"/>
        <v>6.8730931255716436</v>
      </c>
      <c r="AM771" s="15">
        <f>IF(('Even Strength'!BR771+'Power Play'!AK771+'Penalty Kill'!AG771)&gt;0,V771/('Even Strength'!BR771+'Power Play'!AK771+'Penalty Kill'!AG771),0)</f>
        <v>0.32098765432098764</v>
      </c>
      <c r="AN771" s="15">
        <f>IF(('Even Strength'!BR771+'Power Play'!AK771+'Penalty Kill'!AG771)&gt;0,W771/('Even Strength'!BR771+'Power Play'!AK771+'Penalty Kill'!AG771),0)</f>
        <v>0.46913580246913578</v>
      </c>
      <c r="AO771" s="15">
        <f t="shared" si="283"/>
        <v>0.79012345679012341</v>
      </c>
      <c r="AP771" s="13">
        <v>7</v>
      </c>
      <c r="AQ771" s="13">
        <v>11</v>
      </c>
      <c r="AR771" s="21">
        <f t="shared" si="284"/>
        <v>0.3888888888888889</v>
      </c>
      <c r="AS771" s="22">
        <v>0.30000000000000004</v>
      </c>
      <c r="AT771" s="1"/>
      <c r="AU771" s="1"/>
      <c r="AV771">
        <v>87</v>
      </c>
      <c r="AW771" s="13">
        <v>49</v>
      </c>
      <c r="AX771" s="13">
        <v>53</v>
      </c>
      <c r="AY771" s="13">
        <v>64</v>
      </c>
      <c r="AZ771" s="13">
        <v>43</v>
      </c>
      <c r="BA771" s="13">
        <v>98</v>
      </c>
      <c r="BB771" s="16">
        <f t="shared" si="285"/>
        <v>3.833443489755453</v>
      </c>
      <c r="BC771" s="17">
        <f t="shared" si="286"/>
        <v>2.1590658735404276</v>
      </c>
      <c r="BD771" s="17">
        <f t="shared" si="287"/>
        <v>2.3353161489314824</v>
      </c>
      <c r="BE771" s="17">
        <f t="shared" si="288"/>
        <v>2.820004406256885</v>
      </c>
      <c r="BF771" s="17">
        <f t="shared" si="289"/>
        <v>1.8946904604538446</v>
      </c>
      <c r="BG771" s="17">
        <f t="shared" si="290"/>
        <v>4.3181317470808551</v>
      </c>
      <c r="BH771" s="13">
        <v>14</v>
      </c>
      <c r="BI771" s="13">
        <v>7</v>
      </c>
      <c r="BJ771" s="13">
        <v>0</v>
      </c>
      <c r="BK771" s="13">
        <v>0</v>
      </c>
      <c r="BL771" s="13">
        <v>0</v>
      </c>
      <c r="BM771" s="13">
        <v>0</v>
      </c>
      <c r="BN771" s="13">
        <f t="shared" si="291"/>
        <v>116</v>
      </c>
      <c r="BO771" s="16">
        <v>2.948</v>
      </c>
      <c r="BP771" s="13">
        <v>3</v>
      </c>
      <c r="BQ771" s="13">
        <v>1</v>
      </c>
      <c r="BR771" s="23">
        <f t="shared" si="292"/>
        <v>0.33333333333333331</v>
      </c>
      <c r="BS771" s="13">
        <v>1</v>
      </c>
      <c r="BT771" s="13">
        <v>5</v>
      </c>
      <c r="BU771" s="13">
        <v>26</v>
      </c>
      <c r="BV771" s="13">
        <v>2</v>
      </c>
      <c r="BW771" s="13">
        <v>1</v>
      </c>
      <c r="BX771" s="13">
        <v>6</v>
      </c>
      <c r="BY771" s="13">
        <v>0</v>
      </c>
      <c r="BZ771" s="13">
        <v>0</v>
      </c>
      <c r="CA771" s="13">
        <v>0</v>
      </c>
      <c r="CB771" s="23">
        <f t="shared" si="293"/>
        <v>0</v>
      </c>
      <c r="CC771" s="16">
        <v>6.5</v>
      </c>
      <c r="CD771" s="16">
        <v>2.2000000000000002</v>
      </c>
      <c r="CE771" s="16">
        <v>8.6999999999999993</v>
      </c>
      <c r="CF771" s="24">
        <f t="shared" si="294"/>
        <v>0.10874999999999999</v>
      </c>
      <c r="CG771" s="24">
        <f t="shared" si="295"/>
        <v>0.38334434897554526</v>
      </c>
      <c r="CH771" s="25">
        <v>7</v>
      </c>
      <c r="CI771" s="16">
        <v>33.299999999999997</v>
      </c>
      <c r="CJ771" s="16">
        <v>29.2</v>
      </c>
      <c r="CK771" s="16">
        <v>16.399999999999999</v>
      </c>
      <c r="CL771" s="16">
        <v>12.5</v>
      </c>
      <c r="CM771" s="16">
        <v>3.4</v>
      </c>
      <c r="CN771" s="16">
        <v>0.4</v>
      </c>
      <c r="CO771" s="16">
        <v>16.3</v>
      </c>
      <c r="CP771" s="26">
        <f t="shared" si="296"/>
        <v>0.20375000000000001</v>
      </c>
      <c r="CQ771" s="26">
        <f t="shared" si="297"/>
        <v>0.71821987221855044</v>
      </c>
      <c r="CR771" s="13">
        <v>3</v>
      </c>
      <c r="CS771" s="13">
        <v>4</v>
      </c>
      <c r="CT771" s="13">
        <v>3</v>
      </c>
      <c r="CU771" s="13">
        <v>-0.01</v>
      </c>
      <c r="CV771" s="13">
        <v>-0.7</v>
      </c>
      <c r="CW771" s="13">
        <v>2.4900000000000002</v>
      </c>
      <c r="CX771" s="13">
        <v>4.99</v>
      </c>
      <c r="CY771" s="13">
        <v>1.1299999999999999</v>
      </c>
      <c r="CZ771" s="13">
        <v>4.07</v>
      </c>
      <c r="DA771" s="13">
        <v>11.97</v>
      </c>
      <c r="DB771" s="27">
        <v>20.420000000000002</v>
      </c>
      <c r="DC771" s="27">
        <v>3.79</v>
      </c>
      <c r="DD771" s="27">
        <v>16.63</v>
      </c>
      <c r="DE771" s="27">
        <v>0.99</v>
      </c>
      <c r="DF771" s="27">
        <v>25.91</v>
      </c>
      <c r="DG771" s="27">
        <v>11.91</v>
      </c>
      <c r="DH771" s="27">
        <v>13.99</v>
      </c>
      <c r="DI771" s="27">
        <v>0.83</v>
      </c>
      <c r="DJ771" s="1">
        <v>186</v>
      </c>
      <c r="DK771" s="28">
        <v>1</v>
      </c>
      <c r="DL771" s="28" t="s">
        <v>471</v>
      </c>
      <c r="DM771" s="1">
        <v>0.873</v>
      </c>
      <c r="DN771" s="1">
        <v>1.0999999999999999E-2</v>
      </c>
      <c r="DO771" s="1">
        <v>0.245</v>
      </c>
      <c r="DP771" s="16">
        <f t="shared" si="298"/>
        <v>15.612765957446809</v>
      </c>
    </row>
    <row r="772" spans="1:120" x14ac:dyDescent="0.2">
      <c r="A772" s="13">
        <v>26</v>
      </c>
      <c r="B772" s="13" t="s">
        <v>569</v>
      </c>
      <c r="C772" s="13" t="s">
        <v>245</v>
      </c>
      <c r="D772" s="13" t="s">
        <v>246</v>
      </c>
      <c r="E772" s="13" t="s">
        <v>141</v>
      </c>
      <c r="F772" s="1" t="s">
        <v>142</v>
      </c>
      <c r="G772" s="13">
        <v>75</v>
      </c>
      <c r="H772" s="13">
        <v>210</v>
      </c>
      <c r="I772" s="13" t="s">
        <v>150</v>
      </c>
      <c r="J772" s="13">
        <v>2008</v>
      </c>
      <c r="K772" s="13">
        <v>3</v>
      </c>
      <c r="L772" s="13">
        <v>69</v>
      </c>
      <c r="M772" s="1"/>
      <c r="N772" s="1">
        <v>24</v>
      </c>
      <c r="O772" s="13" t="s">
        <v>506</v>
      </c>
      <c r="P772" s="13" t="s">
        <v>2612</v>
      </c>
      <c r="Q772" s="1" t="str">
        <f t="shared" si="276"/>
        <v>ARI</v>
      </c>
      <c r="R772" s="13" t="s">
        <v>446</v>
      </c>
      <c r="S772" s="1"/>
      <c r="T772" s="13" t="s">
        <v>173</v>
      </c>
      <c r="U772" s="13">
        <v>81</v>
      </c>
      <c r="V772" s="13">
        <v>3</v>
      </c>
      <c r="W772" s="13">
        <v>15</v>
      </c>
      <c r="X772" s="14">
        <v>10</v>
      </c>
      <c r="Y772" s="13">
        <v>18</v>
      </c>
      <c r="Z772" s="13">
        <v>-24</v>
      </c>
      <c r="AA772" s="1">
        <v>144</v>
      </c>
      <c r="AB772" s="14">
        <v>73</v>
      </c>
      <c r="AC772" s="14">
        <v>115</v>
      </c>
      <c r="AD772" s="15">
        <f t="shared" si="277"/>
        <v>2.0833333333333332E-2</v>
      </c>
      <c r="AE772" s="15">
        <f t="shared" si="278"/>
        <v>9.0361445783132526E-3</v>
      </c>
      <c r="AF772" s="16">
        <v>1690.3</v>
      </c>
      <c r="AG772" s="17">
        <f t="shared" si="279"/>
        <v>20.867901234567899</v>
      </c>
      <c r="AH772" s="29">
        <v>2277</v>
      </c>
      <c r="AI772" s="17">
        <f t="shared" si="280"/>
        <v>28.111111111111111</v>
      </c>
      <c r="AJ772" s="19">
        <f t="shared" si="281"/>
        <v>0.74233640755379882</v>
      </c>
      <c r="AK772" s="20">
        <f>'Even Strength'!AA772+'Power Play'!R772+'Penalty Kill'!L772</f>
        <v>137.36904761904762</v>
      </c>
      <c r="AL772" s="19">
        <f t="shared" si="282"/>
        <v>4.8761420204359336</v>
      </c>
      <c r="AM772" s="15">
        <f>IF(('Even Strength'!BR772+'Power Play'!AK772+'Penalty Kill'!AG772)&gt;0,V772/('Even Strength'!BR772+'Power Play'!AK772+'Penalty Kill'!AG772),0)</f>
        <v>6.3829787234042548E-2</v>
      </c>
      <c r="AN772" s="15">
        <f>IF(('Even Strength'!BR772+'Power Play'!AK772+'Penalty Kill'!AG772)&gt;0,W772/('Even Strength'!BR772+'Power Play'!AK772+'Penalty Kill'!AG772),0)</f>
        <v>0.31914893617021278</v>
      </c>
      <c r="AO772" s="15">
        <f t="shared" si="283"/>
        <v>0.38297872340425532</v>
      </c>
      <c r="AP772" s="13">
        <v>1</v>
      </c>
      <c r="AQ772" s="13">
        <v>0</v>
      </c>
      <c r="AR772" s="21">
        <f t="shared" si="284"/>
        <v>1</v>
      </c>
      <c r="AS772" s="22">
        <v>0</v>
      </c>
      <c r="AT772" s="1"/>
      <c r="AU772" s="1"/>
      <c r="AV772">
        <v>153</v>
      </c>
      <c r="AW772" s="13">
        <v>202</v>
      </c>
      <c r="AX772" s="13">
        <v>189</v>
      </c>
      <c r="AY772" s="13">
        <v>73</v>
      </c>
      <c r="AZ772" s="13">
        <v>23</v>
      </c>
      <c r="BA772" s="13">
        <v>12</v>
      </c>
      <c r="BB772" s="16">
        <f t="shared" si="285"/>
        <v>5.4309885819085375</v>
      </c>
      <c r="BC772" s="17">
        <f t="shared" si="286"/>
        <v>7.1703247944151922</v>
      </c>
      <c r="BD772" s="17">
        <f t="shared" si="287"/>
        <v>6.7088682482399582</v>
      </c>
      <c r="BE772" s="17">
        <f t="shared" si="288"/>
        <v>2.5912559900609358</v>
      </c>
      <c r="BF772" s="17">
        <f t="shared" si="289"/>
        <v>0.81642312015618534</v>
      </c>
      <c r="BG772" s="17">
        <f t="shared" si="290"/>
        <v>0.42595988877714019</v>
      </c>
      <c r="BH772" s="13">
        <v>60</v>
      </c>
      <c r="BI772" s="13">
        <v>29</v>
      </c>
      <c r="BJ772" s="13">
        <v>0</v>
      </c>
      <c r="BK772" s="13">
        <v>0</v>
      </c>
      <c r="BL772" s="13">
        <v>0</v>
      </c>
      <c r="BM772" s="13">
        <v>0</v>
      </c>
      <c r="BN772" s="13">
        <f t="shared" si="291"/>
        <v>451</v>
      </c>
      <c r="BO772" s="16">
        <v>-5.16</v>
      </c>
      <c r="BP772" s="1"/>
      <c r="BQ772" s="1"/>
      <c r="BR772" s="23" t="str">
        <f t="shared" si="292"/>
        <v xml:space="preserve"> </v>
      </c>
      <c r="BS772" s="1"/>
      <c r="BT772" s="13">
        <v>1</v>
      </c>
      <c r="BU772" s="13">
        <v>18</v>
      </c>
      <c r="BV772" s="13">
        <v>0</v>
      </c>
      <c r="BW772" s="13">
        <v>1</v>
      </c>
      <c r="BX772" s="13">
        <v>0</v>
      </c>
      <c r="BY772" s="13">
        <v>0</v>
      </c>
      <c r="BZ772" s="13">
        <v>0</v>
      </c>
      <c r="CA772" s="13">
        <v>0</v>
      </c>
      <c r="CB772" s="23">
        <f t="shared" si="293"/>
        <v>0</v>
      </c>
      <c r="CC772" s="16">
        <v>0.2</v>
      </c>
      <c r="CD772" s="16">
        <v>2.5</v>
      </c>
      <c r="CE772" s="16">
        <v>2.7</v>
      </c>
      <c r="CF772" s="24">
        <f t="shared" si="294"/>
        <v>3.3333333333333333E-2</v>
      </c>
      <c r="CG772" s="24">
        <f t="shared" si="295"/>
        <v>9.5840974974856538E-2</v>
      </c>
      <c r="CH772" s="25">
        <v>4</v>
      </c>
      <c r="CI772" s="16">
        <v>28.5</v>
      </c>
      <c r="CJ772" s="16">
        <v>29.9</v>
      </c>
      <c r="CK772" s="16">
        <v>-4.0999999999999996</v>
      </c>
      <c r="CL772" s="16">
        <v>0</v>
      </c>
      <c r="CM772" s="16">
        <v>0.8</v>
      </c>
      <c r="CN772" s="16">
        <v>0</v>
      </c>
      <c r="CO772" s="16">
        <v>0.7</v>
      </c>
      <c r="CP772" s="26">
        <f t="shared" si="296"/>
        <v>8.6419753086419745E-3</v>
      </c>
      <c r="CQ772" s="26">
        <f t="shared" si="297"/>
        <v>2.4847660178666509E-2</v>
      </c>
      <c r="CR772" s="13">
        <v>0</v>
      </c>
      <c r="CS772" s="13">
        <v>0</v>
      </c>
      <c r="CT772" s="13">
        <v>1</v>
      </c>
      <c r="CU772" s="13">
        <v>0.01</v>
      </c>
      <c r="CV772" s="13">
        <v>-0.28999999999999998</v>
      </c>
      <c r="CW772" s="13">
        <v>-0.83</v>
      </c>
      <c r="CX772" s="13">
        <v>1.74</v>
      </c>
      <c r="CY772" s="13">
        <v>-9.09</v>
      </c>
      <c r="CZ772" s="13">
        <v>-2.86</v>
      </c>
      <c r="DA772" s="13">
        <v>-11.32</v>
      </c>
      <c r="DB772" s="27">
        <v>0.79</v>
      </c>
      <c r="DC772" s="27">
        <v>35.090000000000003</v>
      </c>
      <c r="DD772" s="27">
        <v>-34.299999999999997</v>
      </c>
      <c r="DE772" s="27">
        <v>-1.48</v>
      </c>
      <c r="DF772" s="27">
        <v>26.64</v>
      </c>
      <c r="DG772" s="27">
        <v>2.77</v>
      </c>
      <c r="DH772" s="27">
        <v>23.87</v>
      </c>
      <c r="DI772" s="27">
        <v>1.03</v>
      </c>
      <c r="DJ772" s="1">
        <v>186</v>
      </c>
      <c r="DK772" s="28">
        <v>1</v>
      </c>
      <c r="DL772" s="28" t="s">
        <v>379</v>
      </c>
      <c r="DM772" s="1">
        <v>1.1499999999999999</v>
      </c>
      <c r="DN772" s="1">
        <v>1.4E-2</v>
      </c>
      <c r="DO772" s="1">
        <v>0</v>
      </c>
      <c r="DP772" s="16">
        <f t="shared" si="298"/>
        <v>-0.57659574468085073</v>
      </c>
    </row>
    <row r="773" spans="1:120" x14ac:dyDescent="0.2">
      <c r="A773" s="13">
        <v>3</v>
      </c>
      <c r="B773" s="13" t="s">
        <v>2613</v>
      </c>
      <c r="C773" s="13" t="s">
        <v>1991</v>
      </c>
      <c r="D773" s="13" t="s">
        <v>187</v>
      </c>
      <c r="E773" s="13" t="s">
        <v>141</v>
      </c>
      <c r="F773" s="1" t="s">
        <v>142</v>
      </c>
      <c r="G773" s="13">
        <v>75</v>
      </c>
      <c r="H773" s="13">
        <v>212</v>
      </c>
      <c r="I773" s="13" t="s">
        <v>125</v>
      </c>
      <c r="J773" s="13">
        <v>2004</v>
      </c>
      <c r="K773" s="13">
        <v>3</v>
      </c>
      <c r="L773" s="13">
        <v>79</v>
      </c>
      <c r="M773" s="1"/>
      <c r="N773" s="1">
        <v>29</v>
      </c>
      <c r="O773" s="13" t="s">
        <v>2614</v>
      </c>
      <c r="P773" s="13" t="s">
        <v>2615</v>
      </c>
      <c r="Q773" s="1" t="str">
        <f t="shared" si="276"/>
        <v>ANA</v>
      </c>
      <c r="R773" s="13" t="s">
        <v>334</v>
      </c>
      <c r="S773" s="1"/>
      <c r="T773" s="13" t="s">
        <v>173</v>
      </c>
      <c r="U773" s="13">
        <v>69</v>
      </c>
      <c r="V773" s="13">
        <v>1</v>
      </c>
      <c r="W773" s="13">
        <v>7</v>
      </c>
      <c r="X773" s="14">
        <v>7</v>
      </c>
      <c r="Y773" s="13">
        <v>8</v>
      </c>
      <c r="Z773" s="13">
        <v>-2</v>
      </c>
      <c r="AA773" s="1">
        <v>68</v>
      </c>
      <c r="AB773" s="14">
        <v>32</v>
      </c>
      <c r="AC773" s="14">
        <v>57</v>
      </c>
      <c r="AD773" s="15">
        <f t="shared" si="277"/>
        <v>1.4705882352941176E-2</v>
      </c>
      <c r="AE773" s="15">
        <f t="shared" si="278"/>
        <v>6.369426751592357E-3</v>
      </c>
      <c r="AF773" s="16">
        <v>1217.3333333333001</v>
      </c>
      <c r="AG773" s="17">
        <f t="shared" si="279"/>
        <v>17.642512077294203</v>
      </c>
      <c r="AH773" s="29">
        <v>1602</v>
      </c>
      <c r="AI773" s="17">
        <f t="shared" si="280"/>
        <v>23.217391304347824</v>
      </c>
      <c r="AJ773" s="19">
        <f t="shared" si="281"/>
        <v>0.75988347898458186</v>
      </c>
      <c r="AK773" s="20">
        <f>'Even Strength'!AA773+'Power Play'!R773+'Penalty Kill'!L773</f>
        <v>92.545454545454547</v>
      </c>
      <c r="AL773" s="19">
        <f t="shared" si="282"/>
        <v>4.5613860400280046</v>
      </c>
      <c r="AM773" s="15">
        <f>IF(('Even Strength'!BR773+'Power Play'!AK773+'Penalty Kill'!AG773)&gt;0,V773/('Even Strength'!BR773+'Power Play'!AK773+'Penalty Kill'!AG773),0)</f>
        <v>2.7777777777777776E-2</v>
      </c>
      <c r="AN773" s="15">
        <f>IF(('Even Strength'!BR773+'Power Play'!AK773+'Penalty Kill'!AG773)&gt;0,W773/('Even Strength'!BR773+'Power Play'!AK773+'Penalty Kill'!AG773),0)</f>
        <v>0.19444444444444445</v>
      </c>
      <c r="AO773" s="15">
        <f t="shared" si="283"/>
        <v>0.22222222222222221</v>
      </c>
      <c r="AP773" s="13">
        <v>0</v>
      </c>
      <c r="AQ773" s="13">
        <v>0</v>
      </c>
      <c r="AR773" s="21">
        <f t="shared" si="284"/>
        <v>0</v>
      </c>
      <c r="AS773" s="22">
        <v>0</v>
      </c>
      <c r="AT773" s="1"/>
      <c r="AU773" s="1"/>
      <c r="AV773">
        <v>169</v>
      </c>
      <c r="AW773" s="13">
        <v>128</v>
      </c>
      <c r="AX773" s="13">
        <v>84</v>
      </c>
      <c r="AY773" s="13">
        <v>32</v>
      </c>
      <c r="AZ773" s="13">
        <v>40</v>
      </c>
      <c r="BA773" s="13">
        <v>10</v>
      </c>
      <c r="BB773" s="16">
        <f t="shared" si="285"/>
        <v>8.3296823658271713</v>
      </c>
      <c r="BC773" s="17">
        <f t="shared" si="286"/>
        <v>6.3088718510406983</v>
      </c>
      <c r="BD773" s="17">
        <f t="shared" si="287"/>
        <v>4.1401971522454577</v>
      </c>
      <c r="BE773" s="17">
        <f t="shared" si="288"/>
        <v>1.5772179627601746</v>
      </c>
      <c r="BF773" s="17">
        <f t="shared" si="289"/>
        <v>1.971522453450218</v>
      </c>
      <c r="BG773" s="17">
        <f t="shared" si="290"/>
        <v>0.49288061336255451</v>
      </c>
      <c r="BH773" s="13">
        <v>68</v>
      </c>
      <c r="BI773" s="13">
        <v>14</v>
      </c>
      <c r="BJ773" s="13">
        <v>8</v>
      </c>
      <c r="BK773" s="13">
        <v>0</v>
      </c>
      <c r="BL773" s="13">
        <v>0</v>
      </c>
      <c r="BM773" s="13">
        <v>0</v>
      </c>
      <c r="BN773" s="13">
        <f t="shared" si="291"/>
        <v>288</v>
      </c>
      <c r="BO773" s="16">
        <v>-2.1560000000000001</v>
      </c>
      <c r="BP773" s="1"/>
      <c r="BQ773" s="1"/>
      <c r="BR773" s="23" t="str">
        <f t="shared" si="292"/>
        <v xml:space="preserve"> </v>
      </c>
      <c r="BS773" s="1"/>
      <c r="BT773" s="13">
        <v>0</v>
      </c>
      <c r="BU773" s="13">
        <v>21</v>
      </c>
      <c r="BV773" s="13">
        <v>0</v>
      </c>
      <c r="BW773" s="13">
        <v>0</v>
      </c>
      <c r="BX773" s="13">
        <v>1</v>
      </c>
      <c r="BY773" s="13">
        <v>0</v>
      </c>
      <c r="BZ773" s="13">
        <v>0</v>
      </c>
      <c r="CA773" s="13">
        <v>0</v>
      </c>
      <c r="CB773" s="23">
        <f t="shared" si="293"/>
        <v>0</v>
      </c>
      <c r="CC773" s="16">
        <v>-0.5</v>
      </c>
      <c r="CD773" s="16">
        <v>2</v>
      </c>
      <c r="CE773" s="16">
        <v>1.4</v>
      </c>
      <c r="CF773" s="24">
        <f t="shared" si="294"/>
        <v>2.0289855072463767E-2</v>
      </c>
      <c r="CG773" s="24">
        <f t="shared" si="295"/>
        <v>6.900328587075763E-2</v>
      </c>
      <c r="CH773" s="25">
        <v>2</v>
      </c>
      <c r="CI773" s="16">
        <v>18.899999999999999</v>
      </c>
      <c r="CJ773" s="16">
        <v>26.4</v>
      </c>
      <c r="CK773" s="16">
        <v>-7.3</v>
      </c>
      <c r="CL773" s="16">
        <v>-1.4</v>
      </c>
      <c r="CM773" s="16">
        <v>2.2999999999999998</v>
      </c>
      <c r="CN773" s="16">
        <v>0</v>
      </c>
      <c r="CO773" s="16">
        <v>0.9</v>
      </c>
      <c r="CP773" s="26">
        <f t="shared" si="296"/>
        <v>1.3043478260869566E-2</v>
      </c>
      <c r="CQ773" s="26">
        <f t="shared" si="297"/>
        <v>4.4359255202629913E-2</v>
      </c>
      <c r="CR773" s="13">
        <v>0</v>
      </c>
      <c r="CS773" s="13">
        <v>1</v>
      </c>
      <c r="CT773" s="13">
        <v>0</v>
      </c>
      <c r="CU773" s="13">
        <v>0</v>
      </c>
      <c r="CV773" s="13">
        <v>-0.91</v>
      </c>
      <c r="CW773" s="13">
        <v>0.36</v>
      </c>
      <c r="CX773" s="13">
        <v>-2.0299999999999998</v>
      </c>
      <c r="CY773" s="13">
        <v>6.27</v>
      </c>
      <c r="CZ773" s="13">
        <v>-1.31</v>
      </c>
      <c r="DA773" s="13">
        <v>2.38</v>
      </c>
      <c r="DB773" s="27">
        <v>20.8</v>
      </c>
      <c r="DC773" s="27">
        <v>3.42</v>
      </c>
      <c r="DD773" s="27">
        <v>17.38</v>
      </c>
      <c r="DE773" s="27">
        <v>1</v>
      </c>
      <c r="DF773" s="27">
        <v>15.88</v>
      </c>
      <c r="DG773" s="27">
        <v>-12.65</v>
      </c>
      <c r="DH773" s="27">
        <v>28.53</v>
      </c>
      <c r="DI773" s="27">
        <v>1.64</v>
      </c>
      <c r="DJ773" s="1">
        <v>186</v>
      </c>
      <c r="DK773" s="28">
        <v>11</v>
      </c>
      <c r="DL773" s="28" t="s">
        <v>630</v>
      </c>
      <c r="DM773" s="1">
        <v>3.25</v>
      </c>
      <c r="DN773" s="1">
        <v>0.19800000000000001</v>
      </c>
      <c r="DO773" s="1">
        <v>0</v>
      </c>
      <c r="DP773" s="16">
        <f t="shared" si="298"/>
        <v>-4.8446808510638295</v>
      </c>
    </row>
    <row r="774" spans="1:120" x14ac:dyDescent="0.2">
      <c r="A774" s="13">
        <v>24</v>
      </c>
      <c r="B774" s="13" t="s">
        <v>2616</v>
      </c>
      <c r="C774" s="13" t="s">
        <v>2617</v>
      </c>
      <c r="D774" s="13" t="s">
        <v>257</v>
      </c>
      <c r="E774" s="13" t="s">
        <v>141</v>
      </c>
      <c r="F774" s="1" t="s">
        <v>142</v>
      </c>
      <c r="G774" s="13">
        <v>75</v>
      </c>
      <c r="H774" s="13">
        <v>215</v>
      </c>
      <c r="I774" s="13" t="s">
        <v>150</v>
      </c>
      <c r="J774" s="13">
        <v>2003</v>
      </c>
      <c r="K774" s="13">
        <v>5</v>
      </c>
      <c r="L774" s="13">
        <v>137</v>
      </c>
      <c r="M774" s="1"/>
      <c r="N774" s="1">
        <v>30</v>
      </c>
      <c r="O774" s="13" t="s">
        <v>306</v>
      </c>
      <c r="P774" s="13" t="s">
        <v>2618</v>
      </c>
      <c r="Q774" s="1" t="str">
        <f t="shared" si="276"/>
        <v>BUF</v>
      </c>
      <c r="R774" s="13" t="s">
        <v>238</v>
      </c>
      <c r="S774" s="1"/>
      <c r="T774" s="13" t="s">
        <v>173</v>
      </c>
      <c r="U774" s="13">
        <v>46</v>
      </c>
      <c r="V774" s="13">
        <v>0</v>
      </c>
      <c r="W774" s="13">
        <v>5</v>
      </c>
      <c r="X774" s="14">
        <v>1</v>
      </c>
      <c r="Y774" s="13">
        <v>5</v>
      </c>
      <c r="Z774" s="13">
        <v>-30</v>
      </c>
      <c r="AA774" s="1">
        <v>38</v>
      </c>
      <c r="AB774" s="14">
        <v>16</v>
      </c>
      <c r="AC774" s="14">
        <v>20</v>
      </c>
      <c r="AD774" s="15">
        <f t="shared" si="277"/>
        <v>0</v>
      </c>
      <c r="AE774" s="15">
        <f t="shared" si="278"/>
        <v>0</v>
      </c>
      <c r="AF774" s="16">
        <v>873.28333333329999</v>
      </c>
      <c r="AG774" s="17">
        <f t="shared" si="279"/>
        <v>18.984420289854349</v>
      </c>
      <c r="AH774" s="29">
        <v>1134</v>
      </c>
      <c r="AI774" s="17">
        <f t="shared" si="280"/>
        <v>24.652173913043477</v>
      </c>
      <c r="AJ774" s="19">
        <f t="shared" si="281"/>
        <v>0.77009112286887127</v>
      </c>
      <c r="AK774" s="20">
        <f>'Even Strength'!AA774+'Power Play'!R774+'Penalty Kill'!L774</f>
        <v>19.428571428571431</v>
      </c>
      <c r="AL774" s="19">
        <f t="shared" si="282"/>
        <v>1.3348637735530626</v>
      </c>
      <c r="AM774" s="15">
        <f>IF(('Even Strength'!BR774+'Power Play'!AK774+'Penalty Kill'!AG774)&gt;0,V774/('Even Strength'!BR774+'Power Play'!AK774+'Penalty Kill'!AG774),0)</f>
        <v>0</v>
      </c>
      <c r="AN774" s="15">
        <f>IF(('Even Strength'!BR774+'Power Play'!AK774+'Penalty Kill'!AG774)&gt;0,W774/('Even Strength'!BR774+'Power Play'!AK774+'Penalty Kill'!AG774),0)</f>
        <v>0.35714285714285715</v>
      </c>
      <c r="AO774" s="15">
        <f t="shared" si="283"/>
        <v>0.35714285714285715</v>
      </c>
      <c r="AP774" s="13">
        <v>0</v>
      </c>
      <c r="AQ774" s="13">
        <v>0</v>
      </c>
      <c r="AR774" s="21">
        <f t="shared" si="284"/>
        <v>0</v>
      </c>
      <c r="AS774" s="22">
        <v>0</v>
      </c>
      <c r="AT774" s="1"/>
      <c r="AU774" s="1"/>
      <c r="AV774">
        <v>66</v>
      </c>
      <c r="AW774" s="13">
        <v>67</v>
      </c>
      <c r="AX774" s="13">
        <v>105</v>
      </c>
      <c r="AY774" s="13">
        <v>16</v>
      </c>
      <c r="AZ774" s="13">
        <v>24</v>
      </c>
      <c r="BA774" s="13">
        <v>13</v>
      </c>
      <c r="BB774" s="16">
        <f t="shared" si="285"/>
        <v>4.5346107601581975</v>
      </c>
      <c r="BC774" s="17">
        <f t="shared" si="286"/>
        <v>4.6033169837969581</v>
      </c>
      <c r="BD774" s="17">
        <f t="shared" si="287"/>
        <v>7.2141534820698601</v>
      </c>
      <c r="BE774" s="17">
        <f t="shared" si="288"/>
        <v>1.0992995782201691</v>
      </c>
      <c r="BF774" s="17">
        <f t="shared" si="289"/>
        <v>1.6489493673302535</v>
      </c>
      <c r="BG774" s="17">
        <f t="shared" si="290"/>
        <v>0.89318090730388744</v>
      </c>
      <c r="BH774" s="13">
        <v>44</v>
      </c>
      <c r="BI774" s="13">
        <v>7</v>
      </c>
      <c r="BJ774" s="13">
        <v>4</v>
      </c>
      <c r="BK774" s="13">
        <v>1</v>
      </c>
      <c r="BL774" s="13">
        <v>0</v>
      </c>
      <c r="BM774" s="13">
        <v>0</v>
      </c>
      <c r="BN774" s="13">
        <f t="shared" si="291"/>
        <v>220</v>
      </c>
      <c r="BO774" s="16">
        <v>1.393</v>
      </c>
      <c r="BP774" s="1"/>
      <c r="BQ774" s="1"/>
      <c r="BR774" s="23" t="str">
        <f t="shared" si="292"/>
        <v xml:space="preserve"> </v>
      </c>
      <c r="BS774" s="1"/>
      <c r="BT774" s="13">
        <v>0</v>
      </c>
      <c r="BU774" s="13">
        <v>10</v>
      </c>
      <c r="BV774" s="13">
        <v>0</v>
      </c>
      <c r="BW774" s="13">
        <v>0</v>
      </c>
      <c r="BX774" s="13">
        <v>0</v>
      </c>
      <c r="BY774" s="13">
        <v>0</v>
      </c>
      <c r="BZ774" s="13">
        <v>0</v>
      </c>
      <c r="CA774" s="13">
        <v>0</v>
      </c>
      <c r="CB774" s="23">
        <f t="shared" si="293"/>
        <v>0</v>
      </c>
      <c r="CC774" s="16">
        <v>-0.5</v>
      </c>
      <c r="CD774" s="16">
        <v>-0.30000000000000004</v>
      </c>
      <c r="CE774" s="16">
        <v>-0.8</v>
      </c>
      <c r="CF774" s="24">
        <f t="shared" si="294"/>
        <v>-1.7391304347826087E-2</v>
      </c>
      <c r="CG774" s="24">
        <f t="shared" si="295"/>
        <v>-5.4964978911008454E-2</v>
      </c>
      <c r="CH774" s="25">
        <v>5</v>
      </c>
      <c r="CI774" s="16">
        <v>14</v>
      </c>
      <c r="CJ774" s="16">
        <v>20.6</v>
      </c>
      <c r="CK774" s="16">
        <v>-20.5</v>
      </c>
      <c r="CL774" s="16">
        <v>-1.6</v>
      </c>
      <c r="CM774" s="16">
        <v>-2.1</v>
      </c>
      <c r="CN774" s="16">
        <v>0</v>
      </c>
      <c r="CO774" s="16">
        <v>-3.7</v>
      </c>
      <c r="CP774" s="26">
        <f t="shared" si="296"/>
        <v>-8.043478260869566E-2</v>
      </c>
      <c r="CQ774" s="26">
        <f t="shared" si="297"/>
        <v>-0.25421302746341412</v>
      </c>
      <c r="CR774" s="13">
        <v>0</v>
      </c>
      <c r="CS774" s="13">
        <v>0</v>
      </c>
      <c r="CT774" s="13">
        <v>0</v>
      </c>
      <c r="CU774" s="13">
        <v>0</v>
      </c>
      <c r="CV774" s="13">
        <v>-0.06</v>
      </c>
      <c r="CW774" s="13">
        <v>0.71</v>
      </c>
      <c r="CX774" s="13">
        <v>-3.48</v>
      </c>
      <c r="CY774" s="13">
        <v>-4.1100000000000003</v>
      </c>
      <c r="CZ774" s="13">
        <v>-1.1499999999999999</v>
      </c>
      <c r="DA774" s="13">
        <v>-8.09</v>
      </c>
      <c r="DB774" s="27">
        <v>-3.58</v>
      </c>
      <c r="DC774" s="27">
        <v>-4.66</v>
      </c>
      <c r="DD774" s="27">
        <v>1.08</v>
      </c>
      <c r="DE774" s="27">
        <v>0.09</v>
      </c>
      <c r="DF774" s="27">
        <v>-14.51</v>
      </c>
      <c r="DG774" s="27">
        <v>-17.260000000000002</v>
      </c>
      <c r="DH774" s="27">
        <v>2.75</v>
      </c>
      <c r="DI774" s="27">
        <v>0.22</v>
      </c>
      <c r="DJ774" s="1">
        <v>186</v>
      </c>
      <c r="DK774" s="28">
        <v>14</v>
      </c>
      <c r="DL774" s="28" t="s">
        <v>630</v>
      </c>
      <c r="DM774" s="1">
        <v>0.65</v>
      </c>
      <c r="DN774" s="1">
        <v>4.8000000000000001E-2</v>
      </c>
      <c r="DO774" s="1">
        <v>0</v>
      </c>
      <c r="DP774" s="16">
        <f t="shared" si="298"/>
        <v>-3.9127659574468088</v>
      </c>
    </row>
    <row r="775" spans="1:120" x14ac:dyDescent="0.2">
      <c r="A775" s="13">
        <v>37</v>
      </c>
      <c r="B775" s="13" t="s">
        <v>2619</v>
      </c>
      <c r="C775" s="13" t="s">
        <v>2620</v>
      </c>
      <c r="D775" s="13" t="s">
        <v>518</v>
      </c>
      <c r="E775" s="13" t="s">
        <v>123</v>
      </c>
      <c r="F775" s="1" t="s">
        <v>124</v>
      </c>
      <c r="G775" s="13">
        <v>73</v>
      </c>
      <c r="H775" s="13">
        <v>209</v>
      </c>
      <c r="I775" s="13" t="s">
        <v>125</v>
      </c>
      <c r="J775" s="13">
        <v>2006</v>
      </c>
      <c r="K775" s="13">
        <v>3</v>
      </c>
      <c r="L775" s="13">
        <v>65</v>
      </c>
      <c r="M775" s="1"/>
      <c r="N775" s="1">
        <v>27</v>
      </c>
      <c r="O775" s="13" t="s">
        <v>539</v>
      </c>
      <c r="P775" s="13" t="s">
        <v>2621</v>
      </c>
      <c r="Q775" s="1" t="str">
        <f t="shared" si="276"/>
        <v>NYI</v>
      </c>
      <c r="R775" s="13" t="s">
        <v>287</v>
      </c>
      <c r="S775" s="1"/>
      <c r="T775" s="13" t="s">
        <v>173</v>
      </c>
      <c r="U775" s="13">
        <v>52</v>
      </c>
      <c r="V775" s="13">
        <v>2</v>
      </c>
      <c r="W775" s="13">
        <v>5</v>
      </c>
      <c r="X775" s="14">
        <v>0</v>
      </c>
      <c r="Y775" s="13">
        <v>7</v>
      </c>
      <c r="Z775" s="13">
        <v>-1</v>
      </c>
      <c r="AA775" s="1">
        <v>59</v>
      </c>
      <c r="AB775" s="14">
        <v>20</v>
      </c>
      <c r="AC775" s="14">
        <v>33</v>
      </c>
      <c r="AD775" s="15">
        <f t="shared" si="277"/>
        <v>3.3898305084745763E-2</v>
      </c>
      <c r="AE775" s="15">
        <f t="shared" si="278"/>
        <v>1.7857142857142856E-2</v>
      </c>
      <c r="AF775" s="16">
        <v>955.25</v>
      </c>
      <c r="AG775" s="17">
        <f t="shared" si="279"/>
        <v>18.370192307692307</v>
      </c>
      <c r="AH775" s="29">
        <v>1162</v>
      </c>
      <c r="AI775" s="17">
        <f t="shared" si="280"/>
        <v>22.346153846153847</v>
      </c>
      <c r="AJ775" s="19">
        <f t="shared" si="281"/>
        <v>0.82207401032702232</v>
      </c>
      <c r="AK775" s="20">
        <f>'Even Strength'!AA775+'Power Play'!R775+'Penalty Kill'!L775</f>
        <v>0</v>
      </c>
      <c r="AL775" s="19">
        <f t="shared" si="282"/>
        <v>0</v>
      </c>
      <c r="AM775" s="15">
        <f>IF(('Even Strength'!BR775+'Power Play'!AK775+'Penalty Kill'!AG775)&gt;0,V775/('Even Strength'!BR775+'Power Play'!AK775+'Penalty Kill'!AG775),0)</f>
        <v>5.128205128205128E-2</v>
      </c>
      <c r="AN775" s="15">
        <f>IF(('Even Strength'!BR775+'Power Play'!AK775+'Penalty Kill'!AG775)&gt;0,W775/('Even Strength'!BR775+'Power Play'!AK775+'Penalty Kill'!AG775),0)</f>
        <v>0.12820512820512819</v>
      </c>
      <c r="AO775" s="15">
        <f t="shared" si="283"/>
        <v>0.17948717948717946</v>
      </c>
      <c r="AP775" s="13">
        <v>0</v>
      </c>
      <c r="AQ775" s="13">
        <v>1</v>
      </c>
      <c r="AR775" s="21">
        <f t="shared" si="284"/>
        <v>0</v>
      </c>
      <c r="AS775" s="22">
        <v>0</v>
      </c>
      <c r="AT775" s="1"/>
      <c r="AU775" s="1"/>
      <c r="AV775">
        <v>104</v>
      </c>
      <c r="AW775" s="13">
        <v>124</v>
      </c>
      <c r="AX775" s="13">
        <v>85</v>
      </c>
      <c r="AY775" s="13">
        <v>20</v>
      </c>
      <c r="AZ775" s="13">
        <v>24</v>
      </c>
      <c r="BA775" s="13">
        <v>14</v>
      </c>
      <c r="BB775" s="16">
        <f t="shared" si="285"/>
        <v>6.5323213818372157</v>
      </c>
      <c r="BC775" s="17">
        <f t="shared" si="286"/>
        <v>7.7885370321905256</v>
      </c>
      <c r="BD775" s="17">
        <f t="shared" si="287"/>
        <v>5.3389165140015704</v>
      </c>
      <c r="BE775" s="17">
        <f t="shared" si="288"/>
        <v>1.2562156503533106</v>
      </c>
      <c r="BF775" s="17">
        <f t="shared" si="289"/>
        <v>1.507458780423973</v>
      </c>
      <c r="BG775" s="17">
        <f t="shared" si="290"/>
        <v>0.87935095524731755</v>
      </c>
      <c r="BH775" s="13">
        <v>32</v>
      </c>
      <c r="BI775" s="13">
        <v>15</v>
      </c>
      <c r="BJ775" s="13">
        <v>0</v>
      </c>
      <c r="BK775" s="13">
        <v>0</v>
      </c>
      <c r="BL775" s="13">
        <v>0</v>
      </c>
      <c r="BM775" s="13">
        <v>0</v>
      </c>
      <c r="BN775" s="13">
        <f t="shared" si="291"/>
        <v>241</v>
      </c>
      <c r="BO775" s="16">
        <v>-6.1260000000000003</v>
      </c>
      <c r="BP775" s="1"/>
      <c r="BQ775" s="1"/>
      <c r="BR775" s="23" t="str">
        <f t="shared" si="292"/>
        <v xml:space="preserve"> </v>
      </c>
      <c r="BS775" s="1"/>
      <c r="BT775" s="13">
        <v>1</v>
      </c>
      <c r="BU775" s="13">
        <v>9</v>
      </c>
      <c r="BV775" s="13">
        <v>0</v>
      </c>
      <c r="BW775" s="13">
        <v>0</v>
      </c>
      <c r="BX775" s="13">
        <v>0</v>
      </c>
      <c r="BY775" s="13">
        <v>0</v>
      </c>
      <c r="BZ775" s="13">
        <v>0</v>
      </c>
      <c r="CA775" s="13">
        <v>0</v>
      </c>
      <c r="CB775" s="23">
        <f t="shared" si="293"/>
        <v>0</v>
      </c>
      <c r="CC775" s="16">
        <v>-0.2</v>
      </c>
      <c r="CD775" s="16">
        <v>1.6</v>
      </c>
      <c r="CE775" s="16">
        <v>1.4</v>
      </c>
      <c r="CF775" s="24">
        <f t="shared" si="294"/>
        <v>2.6923076923076921E-2</v>
      </c>
      <c r="CG775" s="24">
        <f t="shared" si="295"/>
        <v>8.7935095524731735E-2</v>
      </c>
      <c r="CH775" s="25">
        <v>6</v>
      </c>
      <c r="CI775" s="16">
        <v>16</v>
      </c>
      <c r="CJ775" s="16">
        <v>22.6</v>
      </c>
      <c r="CK775" s="16">
        <v>-5</v>
      </c>
      <c r="CL775" s="16">
        <v>-0.9</v>
      </c>
      <c r="CM775" s="16">
        <v>2.1</v>
      </c>
      <c r="CN775" s="16">
        <v>0</v>
      </c>
      <c r="CO775" s="16">
        <v>1.2</v>
      </c>
      <c r="CP775" s="26">
        <f t="shared" si="296"/>
        <v>2.3076923076923075E-2</v>
      </c>
      <c r="CQ775" s="26">
        <f t="shared" si="297"/>
        <v>7.537293902119864E-2</v>
      </c>
      <c r="CR775" s="13">
        <v>0</v>
      </c>
      <c r="CS775" s="13">
        <v>0</v>
      </c>
      <c r="CT775" s="13">
        <v>0</v>
      </c>
      <c r="CU775" s="13">
        <v>-0.01</v>
      </c>
      <c r="CV775" s="13">
        <v>-0.28999999999999998</v>
      </c>
      <c r="CW775" s="13">
        <v>-0.57000000000000006</v>
      </c>
      <c r="CX775" s="13">
        <v>-1.49</v>
      </c>
      <c r="CY775" s="13">
        <v>-6.87</v>
      </c>
      <c r="CZ775" s="13">
        <v>-0.97</v>
      </c>
      <c r="DA775" s="13">
        <v>-10.199999999999999</v>
      </c>
      <c r="DB775" s="27">
        <v>-85.66</v>
      </c>
      <c r="DC775" s="27">
        <v>97.65</v>
      </c>
      <c r="DD775" s="27">
        <v>-183.31</v>
      </c>
      <c r="DE775" s="27">
        <v>-12.91</v>
      </c>
      <c r="DF775" s="27">
        <v>-46.36</v>
      </c>
      <c r="DG775" s="27">
        <v>91.01</v>
      </c>
      <c r="DH775" s="27">
        <v>-137.37</v>
      </c>
      <c r="DI775" s="27">
        <v>-9.67</v>
      </c>
      <c r="DJ775" s="1">
        <v>186</v>
      </c>
      <c r="DK775" s="1"/>
      <c r="DL775" s="1"/>
      <c r="DM775" s="1">
        <v>0.77500000000000002</v>
      </c>
      <c r="DN775" s="1">
        <v>0</v>
      </c>
      <c r="DO775" s="1">
        <v>0</v>
      </c>
      <c r="DP775" s="16">
        <f t="shared" si="298"/>
        <v>0.72127659574468084</v>
      </c>
    </row>
    <row r="776" spans="1:120" x14ac:dyDescent="0.2">
      <c r="A776" s="13">
        <v>51</v>
      </c>
      <c r="B776" s="13" t="s">
        <v>2622</v>
      </c>
      <c r="C776" s="13" t="s">
        <v>2623</v>
      </c>
      <c r="D776" s="1"/>
      <c r="E776" s="13" t="s">
        <v>1012</v>
      </c>
      <c r="F776" s="1" t="s">
        <v>1013</v>
      </c>
      <c r="G776" s="13">
        <v>73</v>
      </c>
      <c r="H776" s="13">
        <v>185</v>
      </c>
      <c r="I776" s="13" t="s">
        <v>125</v>
      </c>
      <c r="J776" s="13">
        <v>2010</v>
      </c>
      <c r="K776" s="13">
        <v>2</v>
      </c>
      <c r="L776" s="13">
        <v>55</v>
      </c>
      <c r="M776" s="13" t="s">
        <v>159</v>
      </c>
      <c r="N776" s="1">
        <v>22</v>
      </c>
      <c r="O776" s="13" t="s">
        <v>2624</v>
      </c>
      <c r="P776" s="13" t="s">
        <v>2625</v>
      </c>
      <c r="Q776" s="1" t="str">
        <f t="shared" si="276"/>
        <v>PHI</v>
      </c>
      <c r="R776" s="13" t="s">
        <v>167</v>
      </c>
      <c r="S776" s="1"/>
      <c r="T776" s="13" t="s">
        <v>154</v>
      </c>
      <c r="U776" s="13">
        <v>3</v>
      </c>
      <c r="V776" s="13">
        <v>0</v>
      </c>
      <c r="W776" s="13">
        <v>2</v>
      </c>
      <c r="X776" s="14">
        <v>2</v>
      </c>
      <c r="Y776" s="13">
        <v>2</v>
      </c>
      <c r="Z776" s="13">
        <v>1</v>
      </c>
      <c r="AA776" s="1">
        <v>2</v>
      </c>
      <c r="AB776" s="14">
        <v>1</v>
      </c>
      <c r="AC776" s="14">
        <v>2</v>
      </c>
      <c r="AD776" s="15">
        <f t="shared" si="277"/>
        <v>0</v>
      </c>
      <c r="AE776" s="15">
        <f t="shared" si="278"/>
        <v>0</v>
      </c>
      <c r="AF776" s="16">
        <v>28.366666666699999</v>
      </c>
      <c r="AG776" s="17">
        <f t="shared" si="279"/>
        <v>9.4555555555666668</v>
      </c>
      <c r="AH776" s="29">
        <v>40</v>
      </c>
      <c r="AI776" s="17">
        <f t="shared" si="280"/>
        <v>13.333333333333334</v>
      </c>
      <c r="AJ776" s="19">
        <f t="shared" si="281"/>
        <v>0.70916666666749995</v>
      </c>
      <c r="AK776" s="20">
        <f>'Even Strength'!AA776+'Power Play'!R776+'Penalty Kill'!L776</f>
        <v>14</v>
      </c>
      <c r="AL776" s="19">
        <f t="shared" si="282"/>
        <v>29.612220916533946</v>
      </c>
      <c r="AM776" s="15">
        <f>IF(('Even Strength'!BR776+'Power Play'!AK776+'Penalty Kill'!AG776)&gt;0,V776/('Even Strength'!BR776+'Power Play'!AK776+'Penalty Kill'!AG776),0)</f>
        <v>0</v>
      </c>
      <c r="AN776" s="15">
        <f>IF(('Even Strength'!BR776+'Power Play'!AK776+'Penalty Kill'!AG776)&gt;0,W776/('Even Strength'!BR776+'Power Play'!AK776+'Penalty Kill'!AG776),0)</f>
        <v>1</v>
      </c>
      <c r="AO776" s="15">
        <f t="shared" si="283"/>
        <v>1</v>
      </c>
      <c r="AP776" s="13">
        <v>0</v>
      </c>
      <c r="AQ776" s="13">
        <v>0</v>
      </c>
      <c r="AR776" s="21">
        <f t="shared" si="284"/>
        <v>0</v>
      </c>
      <c r="AS776" s="22">
        <v>0</v>
      </c>
      <c r="AT776" s="1"/>
      <c r="AU776" s="1"/>
      <c r="AV776">
        <v>2</v>
      </c>
      <c r="AW776" s="13">
        <v>4</v>
      </c>
      <c r="AX776" s="13">
        <v>1</v>
      </c>
      <c r="AY776" s="13">
        <v>1</v>
      </c>
      <c r="AZ776" s="13">
        <v>1</v>
      </c>
      <c r="BA776" s="13">
        <v>1</v>
      </c>
      <c r="BB776" s="16">
        <f t="shared" si="285"/>
        <v>4.2303172737905639</v>
      </c>
      <c r="BC776" s="17">
        <f t="shared" si="286"/>
        <v>8.4606345475811278</v>
      </c>
      <c r="BD776" s="17">
        <f t="shared" si="287"/>
        <v>2.1151586368952819</v>
      </c>
      <c r="BE776" s="17">
        <f t="shared" si="288"/>
        <v>2.1151586368952819</v>
      </c>
      <c r="BF776" s="17">
        <f t="shared" si="289"/>
        <v>2.1151586368952819</v>
      </c>
      <c r="BG776" s="17">
        <f t="shared" si="290"/>
        <v>2.1151586368952819</v>
      </c>
      <c r="BH776" s="13">
        <v>0</v>
      </c>
      <c r="BI776" s="13">
        <v>0</v>
      </c>
      <c r="BJ776" s="13">
        <v>0</v>
      </c>
      <c r="BK776" s="13">
        <v>0</v>
      </c>
      <c r="BL776" s="13">
        <v>0</v>
      </c>
      <c r="BM776" s="13">
        <v>0</v>
      </c>
      <c r="BN776" s="13">
        <f t="shared" si="291"/>
        <v>5</v>
      </c>
      <c r="BO776" s="16">
        <v>-4.9000000000000002E-2</v>
      </c>
      <c r="BP776" s="1"/>
      <c r="BQ776" s="1"/>
      <c r="BR776" s="23" t="str">
        <f t="shared" si="292"/>
        <v xml:space="preserve"> </v>
      </c>
      <c r="BS776" s="1"/>
      <c r="BT776" s="13">
        <v>0</v>
      </c>
      <c r="BU776" s="13">
        <v>1</v>
      </c>
      <c r="BV776" s="13">
        <v>0</v>
      </c>
      <c r="BW776" s="13">
        <v>0</v>
      </c>
      <c r="BX776" s="13">
        <v>0</v>
      </c>
      <c r="BY776" s="13">
        <v>0</v>
      </c>
      <c r="BZ776" s="13">
        <v>0</v>
      </c>
      <c r="CA776" s="13">
        <v>0</v>
      </c>
      <c r="CB776" s="23">
        <f t="shared" si="293"/>
        <v>0</v>
      </c>
      <c r="CC776" s="16">
        <v>0.1</v>
      </c>
      <c r="CD776" s="16">
        <v>0.1</v>
      </c>
      <c r="CE776" s="16">
        <v>0.2</v>
      </c>
      <c r="CF776" s="24">
        <f t="shared" si="294"/>
        <v>6.6666666666666666E-2</v>
      </c>
      <c r="CG776" s="24">
        <f t="shared" si="295"/>
        <v>0.42303172737905642</v>
      </c>
      <c r="CH776" s="25">
        <v>5</v>
      </c>
      <c r="CI776" s="16">
        <v>0.9</v>
      </c>
      <c r="CJ776" s="16">
        <v>0.8</v>
      </c>
      <c r="CK776" s="16">
        <v>1.1000000000000001</v>
      </c>
      <c r="CL776" s="16">
        <v>0.30000000000000004</v>
      </c>
      <c r="CM776" s="16">
        <v>0.2</v>
      </c>
      <c r="CN776" s="16">
        <v>0</v>
      </c>
      <c r="CO776" s="16">
        <v>0.5</v>
      </c>
      <c r="CP776" s="26">
        <f t="shared" si="296"/>
        <v>0.16666666666666666</v>
      </c>
      <c r="CQ776" s="26">
        <f t="shared" si="297"/>
        <v>1.057579318447641</v>
      </c>
      <c r="CR776" s="13">
        <v>0</v>
      </c>
      <c r="CS776" s="13">
        <v>0</v>
      </c>
      <c r="CT776" s="13">
        <v>0</v>
      </c>
      <c r="CU776" s="13">
        <v>0</v>
      </c>
      <c r="CV776" s="13">
        <v>-0.08</v>
      </c>
      <c r="CW776" s="13">
        <v>0.09</v>
      </c>
      <c r="CX776" s="13">
        <v>0</v>
      </c>
      <c r="CY776" s="13">
        <v>0</v>
      </c>
      <c r="CZ776" s="13">
        <v>-0.23</v>
      </c>
      <c r="DA776" s="13">
        <v>-0.22</v>
      </c>
      <c r="DB776" s="27">
        <v>7.28</v>
      </c>
      <c r="DC776" s="27">
        <v>-5.85</v>
      </c>
      <c r="DD776" s="27">
        <v>13.12</v>
      </c>
      <c r="DE776" s="27">
        <v>27.26</v>
      </c>
      <c r="DF776" s="27">
        <v>2.27</v>
      </c>
      <c r="DG776" s="27">
        <v>-5.62</v>
      </c>
      <c r="DH776" s="27">
        <v>7.89</v>
      </c>
      <c r="DI776" s="27">
        <v>16.38</v>
      </c>
      <c r="DJ776" s="1">
        <v>5</v>
      </c>
      <c r="DK776" s="1"/>
      <c r="DL776" s="1"/>
      <c r="DM776" s="1">
        <v>2.5000000000000001E-2</v>
      </c>
      <c r="DN776" s="1">
        <v>0</v>
      </c>
      <c r="DO776" s="1">
        <v>0</v>
      </c>
      <c r="DP776" s="16">
        <f t="shared" si="298"/>
        <v>0.47826584305650882</v>
      </c>
    </row>
    <row r="777" spans="1:120" x14ac:dyDescent="0.2">
      <c r="A777" s="13">
        <v>6</v>
      </c>
      <c r="B777" s="13" t="s">
        <v>2626</v>
      </c>
      <c r="C777" s="13" t="s">
        <v>2627</v>
      </c>
      <c r="D777" s="1"/>
      <c r="E777" s="13" t="s">
        <v>197</v>
      </c>
      <c r="F777" s="1" t="s">
        <v>198</v>
      </c>
      <c r="G777" s="13">
        <v>71</v>
      </c>
      <c r="H777" s="13">
        <v>190</v>
      </c>
      <c r="I777" s="13" t="s">
        <v>150</v>
      </c>
      <c r="J777" s="13">
        <v>2005</v>
      </c>
      <c r="K777" s="13">
        <v>7</v>
      </c>
      <c r="L777" s="13">
        <v>216</v>
      </c>
      <c r="M777" s="1"/>
      <c r="N777" s="1">
        <v>28</v>
      </c>
      <c r="O777" s="13" t="s">
        <v>1746</v>
      </c>
      <c r="P777" s="13" t="s">
        <v>2628</v>
      </c>
      <c r="Q777" s="1" t="str">
        <f t="shared" si="276"/>
        <v>TBL</v>
      </c>
      <c r="R777" s="13" t="s">
        <v>219</v>
      </c>
      <c r="S777" s="1"/>
      <c r="T777" s="13" t="s">
        <v>173</v>
      </c>
      <c r="U777" s="13">
        <v>82</v>
      </c>
      <c r="V777" s="13">
        <v>9</v>
      </c>
      <c r="W777" s="13">
        <v>30</v>
      </c>
      <c r="X777" s="14">
        <v>15</v>
      </c>
      <c r="Y777" s="13">
        <v>39</v>
      </c>
      <c r="Z777" s="13">
        <v>22</v>
      </c>
      <c r="AA777" s="1">
        <v>138</v>
      </c>
      <c r="AB777" s="14">
        <v>44</v>
      </c>
      <c r="AC777" s="14">
        <v>92</v>
      </c>
      <c r="AD777" s="15">
        <f t="shared" si="277"/>
        <v>6.5217391304347824E-2</v>
      </c>
      <c r="AE777" s="15">
        <f t="shared" si="278"/>
        <v>3.2846715328467155E-2</v>
      </c>
      <c r="AF777" s="16">
        <v>1799.5833333333001</v>
      </c>
      <c r="AG777" s="17">
        <f t="shared" si="279"/>
        <v>21.946138211381708</v>
      </c>
      <c r="AH777" s="29">
        <v>2134</v>
      </c>
      <c r="AI777" s="17">
        <f t="shared" si="280"/>
        <v>26.024390243902438</v>
      </c>
      <c r="AJ777" s="19">
        <f t="shared" si="281"/>
        <v>0.84329115901279295</v>
      </c>
      <c r="AK777" s="20">
        <f>'Even Strength'!AA777+'Power Play'!R777+'Penalty Kill'!L777</f>
        <v>100.47073474470734</v>
      </c>
      <c r="AL777" s="19">
        <f t="shared" si="282"/>
        <v>3.3497999081357084</v>
      </c>
      <c r="AM777" s="15">
        <f>IF(('Even Strength'!BR777+'Power Play'!AK777+'Penalty Kill'!AG777)&gt;0,V777/('Even Strength'!BR777+'Power Play'!AK777+'Penalty Kill'!AG777),0)</f>
        <v>9.2783505154639179E-2</v>
      </c>
      <c r="AN777" s="15">
        <f>IF(('Even Strength'!BR777+'Power Play'!AK777+'Penalty Kill'!AG777)&gt;0,W777/('Even Strength'!BR777+'Power Play'!AK777+'Penalty Kill'!AG777),0)</f>
        <v>0.30927835051546393</v>
      </c>
      <c r="AO777" s="15">
        <f t="shared" si="283"/>
        <v>0.40206185567010311</v>
      </c>
      <c r="AP777" s="13">
        <v>0</v>
      </c>
      <c r="AQ777" s="13">
        <v>0</v>
      </c>
      <c r="AR777" s="21">
        <f t="shared" si="284"/>
        <v>0</v>
      </c>
      <c r="AS777" s="22">
        <v>0</v>
      </c>
      <c r="AT777" s="1"/>
      <c r="AU777" s="1"/>
      <c r="AV777">
        <v>109</v>
      </c>
      <c r="AW777" s="13">
        <v>104</v>
      </c>
      <c r="AX777" s="13">
        <v>77</v>
      </c>
      <c r="AY777" s="13">
        <v>44</v>
      </c>
      <c r="AZ777" s="13">
        <v>40</v>
      </c>
      <c r="BA777" s="13">
        <v>23</v>
      </c>
      <c r="BB777" s="16">
        <f t="shared" si="285"/>
        <v>3.6341745774485505</v>
      </c>
      <c r="BC777" s="17">
        <f t="shared" si="286"/>
        <v>3.4674693216022869</v>
      </c>
      <c r="BD777" s="17">
        <f t="shared" si="287"/>
        <v>2.5672609400324622</v>
      </c>
      <c r="BE777" s="17">
        <f t="shared" si="288"/>
        <v>1.4670062514471214</v>
      </c>
      <c r="BF777" s="17">
        <f t="shared" si="289"/>
        <v>1.3336420467701104</v>
      </c>
      <c r="BG777" s="17">
        <f t="shared" si="290"/>
        <v>0.76684417689281348</v>
      </c>
      <c r="BH777" s="13">
        <v>26</v>
      </c>
      <c r="BI777" s="13">
        <v>13</v>
      </c>
      <c r="BJ777" s="13">
        <v>0</v>
      </c>
      <c r="BK777" s="13">
        <v>0</v>
      </c>
      <c r="BL777" s="13">
        <v>0</v>
      </c>
      <c r="BM777" s="13">
        <v>0</v>
      </c>
      <c r="BN777" s="13">
        <f t="shared" si="291"/>
        <v>207</v>
      </c>
      <c r="BO777" s="16">
        <v>3.5460000000000003</v>
      </c>
      <c r="BP777" s="1"/>
      <c r="BQ777" s="1"/>
      <c r="BR777" s="23" t="str">
        <f t="shared" si="292"/>
        <v xml:space="preserve"> </v>
      </c>
      <c r="BS777" s="1"/>
      <c r="BT777" s="13">
        <v>2</v>
      </c>
      <c r="BU777" s="13">
        <v>15</v>
      </c>
      <c r="BV777" s="13">
        <v>0</v>
      </c>
      <c r="BW777" s="13">
        <v>1</v>
      </c>
      <c r="BX777" s="13">
        <v>0</v>
      </c>
      <c r="BY777" s="13">
        <v>1</v>
      </c>
      <c r="BZ777" s="13">
        <v>0</v>
      </c>
      <c r="CA777" s="13">
        <v>0</v>
      </c>
      <c r="CB777" s="23">
        <f t="shared" si="293"/>
        <v>0</v>
      </c>
      <c r="CC777" s="16">
        <v>3.2</v>
      </c>
      <c r="CD777" s="16">
        <v>4.9000000000000004</v>
      </c>
      <c r="CE777" s="16">
        <v>8</v>
      </c>
      <c r="CF777" s="24">
        <f t="shared" si="294"/>
        <v>9.7560975609756101E-2</v>
      </c>
      <c r="CG777" s="24">
        <f t="shared" si="295"/>
        <v>0.26672840935402209</v>
      </c>
      <c r="CH777" s="25">
        <v>5</v>
      </c>
      <c r="CI777" s="16">
        <v>42.6</v>
      </c>
      <c r="CJ777" s="16">
        <v>41.9</v>
      </c>
      <c r="CK777" s="16">
        <v>8.4</v>
      </c>
      <c r="CL777" s="16">
        <v>5.4</v>
      </c>
      <c r="CM777" s="16">
        <v>6.2</v>
      </c>
      <c r="CN777" s="16">
        <v>0</v>
      </c>
      <c r="CO777" s="16">
        <v>11.6</v>
      </c>
      <c r="CP777" s="26">
        <f t="shared" si="296"/>
        <v>0.14146341463414633</v>
      </c>
      <c r="CQ777" s="26">
        <f t="shared" si="297"/>
        <v>0.38675619356333196</v>
      </c>
      <c r="CR777" s="13">
        <v>0</v>
      </c>
      <c r="CS777" s="13">
        <v>1</v>
      </c>
      <c r="CT777" s="13">
        <v>1</v>
      </c>
      <c r="CU777" s="13">
        <v>0</v>
      </c>
      <c r="CV777" s="13">
        <v>7.0000000000000007E-2</v>
      </c>
      <c r="CW777" s="13">
        <v>1.18</v>
      </c>
      <c r="CX777" s="13">
        <v>4.41</v>
      </c>
      <c r="CY777" s="13">
        <v>5.72</v>
      </c>
      <c r="CZ777" s="13">
        <v>1.23</v>
      </c>
      <c r="DA777" s="13">
        <v>12.61</v>
      </c>
      <c r="DB777" s="27">
        <v>54.15</v>
      </c>
      <c r="DC777" s="27">
        <v>-82.52</v>
      </c>
      <c r="DD777" s="27">
        <v>136.68</v>
      </c>
      <c r="DE777" s="27">
        <v>6.41</v>
      </c>
      <c r="DF777" s="27">
        <v>36.81</v>
      </c>
      <c r="DG777" s="27">
        <v>-52.45</v>
      </c>
      <c r="DH777" s="27">
        <v>89.26</v>
      </c>
      <c r="DI777" s="27">
        <v>4.18</v>
      </c>
      <c r="DJ777" s="1">
        <v>186</v>
      </c>
      <c r="DK777" s="1"/>
      <c r="DL777" s="1"/>
      <c r="DM777" s="1">
        <v>4.5</v>
      </c>
      <c r="DN777" s="1">
        <v>0</v>
      </c>
      <c r="DO777" s="1">
        <v>0</v>
      </c>
      <c r="DP777" s="16">
        <f t="shared" si="298"/>
        <v>3.1957446808510639</v>
      </c>
    </row>
    <row r="778" spans="1:120" x14ac:dyDescent="0.2">
      <c r="A778" s="13">
        <v>10</v>
      </c>
      <c r="B778" s="13" t="s">
        <v>2629</v>
      </c>
      <c r="C778" s="13" t="s">
        <v>2630</v>
      </c>
      <c r="D778" s="13" t="s">
        <v>187</v>
      </c>
      <c r="E778" s="13" t="s">
        <v>141</v>
      </c>
      <c r="F778" s="1" t="s">
        <v>142</v>
      </c>
      <c r="G778" s="13">
        <v>71</v>
      </c>
      <c r="H778" s="13">
        <v>185</v>
      </c>
      <c r="I778" s="13" t="s">
        <v>125</v>
      </c>
      <c r="J778" s="1"/>
      <c r="K778" s="1"/>
      <c r="L778" s="1"/>
      <c r="M778" s="1"/>
      <c r="N778" s="1">
        <v>27</v>
      </c>
      <c r="O778" s="13" t="s">
        <v>690</v>
      </c>
      <c r="P778" s="13" t="s">
        <v>2631</v>
      </c>
      <c r="Q778" s="1" t="str">
        <f t="shared" si="276"/>
        <v>COL</v>
      </c>
      <c r="R778" s="13" t="s">
        <v>162</v>
      </c>
      <c r="S778" s="1"/>
      <c r="T778" s="13" t="s">
        <v>146</v>
      </c>
      <c r="U778" s="13">
        <v>3</v>
      </c>
      <c r="V778" s="13">
        <v>0</v>
      </c>
      <c r="W778" s="13">
        <v>0</v>
      </c>
      <c r="X778" s="14">
        <v>0</v>
      </c>
      <c r="Y778" s="13">
        <v>0</v>
      </c>
      <c r="Z778" s="13">
        <v>0</v>
      </c>
      <c r="AA778" s="1">
        <v>4</v>
      </c>
      <c r="AB778" s="14">
        <v>1</v>
      </c>
      <c r="AC778" s="14">
        <v>2</v>
      </c>
      <c r="AD778" s="15">
        <f t="shared" si="277"/>
        <v>0</v>
      </c>
      <c r="AE778" s="15">
        <f t="shared" si="278"/>
        <v>0</v>
      </c>
      <c r="AF778" s="16">
        <v>34.7833333333</v>
      </c>
      <c r="AG778" s="17">
        <f t="shared" si="279"/>
        <v>11.594444444433334</v>
      </c>
      <c r="AH778" s="29">
        <v>55</v>
      </c>
      <c r="AI778" s="17">
        <f t="shared" si="280"/>
        <v>18.333333333333332</v>
      </c>
      <c r="AJ778" s="19">
        <f t="shared" si="281"/>
        <v>0.63242424242363637</v>
      </c>
      <c r="AK778" s="20">
        <f>'Even Strength'!AA778+'Power Play'!R778+'Penalty Kill'!L778</f>
        <v>0</v>
      </c>
      <c r="AL778" s="19">
        <f t="shared" si="282"/>
        <v>0</v>
      </c>
      <c r="AM778" s="15">
        <f>IF(('Even Strength'!BR778+'Power Play'!AK778+'Penalty Kill'!AG778)&gt;0,V778/('Even Strength'!BR778+'Power Play'!AK778+'Penalty Kill'!AG778),0)</f>
        <v>0</v>
      </c>
      <c r="AN778" s="15">
        <f>IF(('Even Strength'!BR778+'Power Play'!AK778+'Penalty Kill'!AG778)&gt;0,W778/('Even Strength'!BR778+'Power Play'!AK778+'Penalty Kill'!AG778),0)</f>
        <v>0</v>
      </c>
      <c r="AO778" s="15">
        <f t="shared" si="283"/>
        <v>0</v>
      </c>
      <c r="AP778" s="13">
        <v>17</v>
      </c>
      <c r="AQ778" s="13">
        <v>15</v>
      </c>
      <c r="AR778" s="21">
        <f t="shared" si="284"/>
        <v>0.53125</v>
      </c>
      <c r="AS778" s="22">
        <v>17.3</v>
      </c>
      <c r="AT778" s="1"/>
      <c r="AU778" s="1"/>
      <c r="AV778">
        <v>5</v>
      </c>
      <c r="AW778" s="13">
        <v>3</v>
      </c>
      <c r="AX778" s="13">
        <v>0</v>
      </c>
      <c r="AY778" s="13">
        <v>1</v>
      </c>
      <c r="AZ778" s="13">
        <v>2</v>
      </c>
      <c r="BA778" s="13">
        <v>1</v>
      </c>
      <c r="BB778" s="16">
        <f t="shared" si="285"/>
        <v>8.624820316251677</v>
      </c>
      <c r="BC778" s="17">
        <f t="shared" si="286"/>
        <v>5.1748921897510067</v>
      </c>
      <c r="BD778" s="17">
        <f t="shared" si="287"/>
        <v>0</v>
      </c>
      <c r="BE778" s="17">
        <f t="shared" si="288"/>
        <v>1.7249640632503356</v>
      </c>
      <c r="BF778" s="17">
        <f t="shared" si="289"/>
        <v>3.4499281265006712</v>
      </c>
      <c r="BG778" s="17">
        <f t="shared" si="290"/>
        <v>1.7249640632503356</v>
      </c>
      <c r="BH778" s="13">
        <v>0</v>
      </c>
      <c r="BI778" s="13">
        <v>0</v>
      </c>
      <c r="BJ778" s="13">
        <v>0</v>
      </c>
      <c r="BK778" s="13">
        <v>0</v>
      </c>
      <c r="BL778" s="13">
        <v>0</v>
      </c>
      <c r="BM778" s="13">
        <v>0</v>
      </c>
      <c r="BN778" s="13">
        <f t="shared" si="291"/>
        <v>3</v>
      </c>
      <c r="BO778" s="16">
        <v>-0.06</v>
      </c>
      <c r="BP778" s="1"/>
      <c r="BQ778" s="1"/>
      <c r="BR778" s="23" t="str">
        <f t="shared" si="292"/>
        <v xml:space="preserve"> </v>
      </c>
      <c r="BS778" s="1"/>
      <c r="BT778" s="13">
        <v>0</v>
      </c>
      <c r="BU778" s="13">
        <v>2</v>
      </c>
      <c r="BV778" s="13">
        <v>0</v>
      </c>
      <c r="BW778" s="13">
        <v>0</v>
      </c>
      <c r="BX778" s="13">
        <v>0</v>
      </c>
      <c r="BY778" s="13">
        <v>0</v>
      </c>
      <c r="BZ778" s="13">
        <v>0</v>
      </c>
      <c r="CA778" s="13">
        <v>0</v>
      </c>
      <c r="CB778" s="23">
        <f t="shared" si="293"/>
        <v>0</v>
      </c>
      <c r="CC778" s="16">
        <v>-0.1</v>
      </c>
      <c r="CD778" s="16">
        <v>0</v>
      </c>
      <c r="CE778" s="16">
        <v>-0.1</v>
      </c>
      <c r="CF778" s="24">
        <f t="shared" si="294"/>
        <v>-3.3333333333333333E-2</v>
      </c>
      <c r="CG778" s="24">
        <f t="shared" si="295"/>
        <v>-0.17249640632503355</v>
      </c>
      <c r="CH778" s="25">
        <v>3</v>
      </c>
      <c r="CI778" s="16">
        <v>1</v>
      </c>
      <c r="CJ778" s="16">
        <v>0.9</v>
      </c>
      <c r="CK778" s="16">
        <v>0.1</v>
      </c>
      <c r="CL778" s="16">
        <v>-0.4</v>
      </c>
      <c r="CM778" s="16">
        <v>0.1</v>
      </c>
      <c r="CN778" s="16">
        <v>0</v>
      </c>
      <c r="CO778" s="16">
        <v>-0.4</v>
      </c>
      <c r="CP778" s="26">
        <f t="shared" si="296"/>
        <v>-0.13333333333333333</v>
      </c>
      <c r="CQ778" s="26">
        <f t="shared" si="297"/>
        <v>-0.68998562530013419</v>
      </c>
      <c r="CR778" s="13">
        <v>0</v>
      </c>
      <c r="CS778" s="13">
        <v>0</v>
      </c>
      <c r="CT778" s="13">
        <v>0</v>
      </c>
      <c r="CU778" s="13">
        <v>0.03</v>
      </c>
      <c r="CV778" s="13">
        <v>-0.09</v>
      </c>
      <c r="CW778" s="13">
        <v>0.1</v>
      </c>
      <c r="CX778" s="13">
        <v>0</v>
      </c>
      <c r="CY778" s="13">
        <v>0</v>
      </c>
      <c r="CZ778" s="13">
        <v>-0.16</v>
      </c>
      <c r="DA778" s="13">
        <v>-0.12</v>
      </c>
      <c r="DB778" s="27">
        <v>4.3600000000000003</v>
      </c>
      <c r="DC778" s="27">
        <v>11.05</v>
      </c>
      <c r="DD778" s="27">
        <v>-6.69</v>
      </c>
      <c r="DE778" s="27">
        <v>-11.92</v>
      </c>
      <c r="DF778" s="27">
        <v>-0.77</v>
      </c>
      <c r="DG778" s="27">
        <v>7.13</v>
      </c>
      <c r="DH778" s="27">
        <v>-7.9</v>
      </c>
      <c r="DI778" s="27">
        <v>-14.06</v>
      </c>
      <c r="DJ778" s="1">
        <v>55</v>
      </c>
      <c r="DK778" s="28">
        <v>19</v>
      </c>
      <c r="DL778" s="28" t="s">
        <v>155</v>
      </c>
      <c r="DM778" s="1">
        <v>0.192</v>
      </c>
      <c r="DN778" s="1">
        <v>0.151</v>
      </c>
      <c r="DO778" s="1">
        <v>0</v>
      </c>
      <c r="DP778" s="16">
        <f t="shared" si="298"/>
        <v>-0.462479981697552</v>
      </c>
    </row>
    <row r="779" spans="1:120" x14ac:dyDescent="0.2">
      <c r="A779" s="13">
        <v>32</v>
      </c>
      <c r="B779" s="13" t="s">
        <v>2632</v>
      </c>
      <c r="C779" s="13" t="s">
        <v>277</v>
      </c>
      <c r="D779" s="1"/>
      <c r="E779" s="13" t="s">
        <v>210</v>
      </c>
      <c r="F779" s="1" t="s">
        <v>211</v>
      </c>
      <c r="G779" s="13">
        <v>71</v>
      </c>
      <c r="H779" s="13">
        <v>191</v>
      </c>
      <c r="I779" s="13" t="s">
        <v>125</v>
      </c>
      <c r="J779" s="13">
        <v>2004</v>
      </c>
      <c r="K779" s="13">
        <v>9</v>
      </c>
      <c r="L779" s="13">
        <v>262</v>
      </c>
      <c r="M779" s="1"/>
      <c r="N779" s="1">
        <v>37</v>
      </c>
      <c r="O779" s="13" t="s">
        <v>183</v>
      </c>
      <c r="P779" s="13" t="s">
        <v>2633</v>
      </c>
      <c r="Q779" s="1" t="str">
        <f t="shared" si="276"/>
        <v>PHI</v>
      </c>
      <c r="R779" s="13" t="s">
        <v>167</v>
      </c>
      <c r="S779" s="1"/>
      <c r="T779" s="13" t="s">
        <v>173</v>
      </c>
      <c r="U779" s="13">
        <v>81</v>
      </c>
      <c r="V779" s="13">
        <v>9</v>
      </c>
      <c r="W779" s="13">
        <v>43</v>
      </c>
      <c r="X779" s="14">
        <v>24</v>
      </c>
      <c r="Y779" s="13">
        <v>52</v>
      </c>
      <c r="Z779" s="13">
        <v>-8</v>
      </c>
      <c r="AA779" s="1">
        <v>144</v>
      </c>
      <c r="AB779" s="14">
        <v>52</v>
      </c>
      <c r="AC779" s="14">
        <v>120</v>
      </c>
      <c r="AD779" s="15">
        <f t="shared" si="277"/>
        <v>6.25E-2</v>
      </c>
      <c r="AE779" s="15">
        <f t="shared" si="278"/>
        <v>2.8481012658227847E-2</v>
      </c>
      <c r="AF779" s="16">
        <v>1811.8</v>
      </c>
      <c r="AG779" s="17">
        <f t="shared" si="279"/>
        <v>22.367901234567899</v>
      </c>
      <c r="AH779" s="29">
        <v>2249</v>
      </c>
      <c r="AI779" s="17">
        <f t="shared" si="280"/>
        <v>27.765432098765434</v>
      </c>
      <c r="AJ779" s="19">
        <f t="shared" si="281"/>
        <v>0.80560248999555351</v>
      </c>
      <c r="AK779" s="20">
        <f>'Even Strength'!AA779+'Power Play'!R779+'Penalty Kill'!L779</f>
        <v>187.19607843137254</v>
      </c>
      <c r="AL779" s="19">
        <f t="shared" si="282"/>
        <v>6.1992298851321079</v>
      </c>
      <c r="AM779" s="15">
        <f>IF(('Even Strength'!BR779+'Power Play'!AK779+'Penalty Kill'!AG779)&gt;0,V779/('Even Strength'!BR779+'Power Play'!AK779+'Penalty Kill'!AG779),0)</f>
        <v>9.0909090909090912E-2</v>
      </c>
      <c r="AN779" s="15">
        <f>IF(('Even Strength'!BR779+'Power Play'!AK779+'Penalty Kill'!AG779)&gt;0,W779/('Even Strength'!BR779+'Power Play'!AK779+'Penalty Kill'!AG779),0)</f>
        <v>0.43434343434343436</v>
      </c>
      <c r="AO779" s="15">
        <f t="shared" si="283"/>
        <v>0.5252525252525253</v>
      </c>
      <c r="AP779" s="13">
        <v>0</v>
      </c>
      <c r="AQ779" s="13">
        <v>0</v>
      </c>
      <c r="AR779" s="21">
        <f t="shared" si="284"/>
        <v>0</v>
      </c>
      <c r="AS779" s="22">
        <v>0</v>
      </c>
      <c r="AT779" s="1"/>
      <c r="AU779" s="1"/>
      <c r="AV779">
        <v>105</v>
      </c>
      <c r="AW779" s="13">
        <v>63</v>
      </c>
      <c r="AX779" s="13">
        <v>103</v>
      </c>
      <c r="AY779" s="13">
        <v>52</v>
      </c>
      <c r="AZ779" s="13">
        <v>41</v>
      </c>
      <c r="BA779" s="13">
        <v>16</v>
      </c>
      <c r="BB779" s="16">
        <f t="shared" si="285"/>
        <v>3.4772049895131913</v>
      </c>
      <c r="BC779" s="17">
        <f t="shared" si="286"/>
        <v>2.0863229937079146</v>
      </c>
      <c r="BD779" s="17">
        <f t="shared" si="287"/>
        <v>3.4109725135224638</v>
      </c>
      <c r="BE779" s="17">
        <f t="shared" si="288"/>
        <v>1.7220443757589139</v>
      </c>
      <c r="BF779" s="17">
        <f t="shared" si="289"/>
        <v>1.3577657578099129</v>
      </c>
      <c r="BG779" s="17">
        <f t="shared" si="290"/>
        <v>0.52985980792581966</v>
      </c>
      <c r="BH779" s="13">
        <v>36</v>
      </c>
      <c r="BI779" s="13">
        <v>18</v>
      </c>
      <c r="BJ779" s="13">
        <v>0</v>
      </c>
      <c r="BK779" s="13">
        <v>0</v>
      </c>
      <c r="BL779" s="13">
        <v>0</v>
      </c>
      <c r="BM779" s="13">
        <v>0</v>
      </c>
      <c r="BN779" s="13">
        <f t="shared" si="291"/>
        <v>202</v>
      </c>
      <c r="BO779" s="16">
        <v>-0.14499999999999999</v>
      </c>
      <c r="BP779" s="1"/>
      <c r="BQ779" s="1"/>
      <c r="BR779" s="23" t="str">
        <f t="shared" si="292"/>
        <v xml:space="preserve"> </v>
      </c>
      <c r="BS779" s="1"/>
      <c r="BT779" s="13">
        <v>1</v>
      </c>
      <c r="BU779" s="13">
        <v>25</v>
      </c>
      <c r="BV779" s="13">
        <v>0</v>
      </c>
      <c r="BW779" s="13">
        <v>3</v>
      </c>
      <c r="BX779" s="13">
        <v>0</v>
      </c>
      <c r="BY779" s="13">
        <v>0</v>
      </c>
      <c r="BZ779" s="13">
        <v>0</v>
      </c>
      <c r="CA779" s="13">
        <v>0</v>
      </c>
      <c r="CB779" s="23">
        <f t="shared" si="293"/>
        <v>0</v>
      </c>
      <c r="CC779" s="16">
        <v>4.5</v>
      </c>
      <c r="CD779" s="16">
        <v>3</v>
      </c>
      <c r="CE779" s="16">
        <v>7.5</v>
      </c>
      <c r="CF779" s="24">
        <f t="shared" si="294"/>
        <v>9.2592592592592587E-2</v>
      </c>
      <c r="CG779" s="24">
        <f t="shared" si="295"/>
        <v>0.24837178496522797</v>
      </c>
      <c r="CH779" s="25">
        <v>4</v>
      </c>
      <c r="CI779" s="16">
        <v>48.4</v>
      </c>
      <c r="CJ779" s="16">
        <v>32.4</v>
      </c>
      <c r="CK779" s="16">
        <v>-1.4</v>
      </c>
      <c r="CL779" s="16">
        <v>8</v>
      </c>
      <c r="CM779" s="16">
        <v>1.9</v>
      </c>
      <c r="CN779" s="16">
        <v>0</v>
      </c>
      <c r="CO779" s="16">
        <v>9.9</v>
      </c>
      <c r="CP779" s="26">
        <f t="shared" si="296"/>
        <v>0.12222222222222223</v>
      </c>
      <c r="CQ779" s="26">
        <f t="shared" si="297"/>
        <v>0.32785075615410092</v>
      </c>
      <c r="CR779" s="13">
        <v>1</v>
      </c>
      <c r="CS779" s="13">
        <v>2</v>
      </c>
      <c r="CT779" s="13">
        <v>1</v>
      </c>
      <c r="CU779" s="13">
        <v>0</v>
      </c>
      <c r="CV779" s="13">
        <v>-0.51</v>
      </c>
      <c r="CW779" s="13">
        <v>0.77</v>
      </c>
      <c r="CX779" s="13">
        <v>6.81</v>
      </c>
      <c r="CY779" s="13">
        <v>-1.9</v>
      </c>
      <c r="CZ779" s="13">
        <v>0.86</v>
      </c>
      <c r="DA779" s="13">
        <v>6.03</v>
      </c>
      <c r="DB779" s="27">
        <v>-3.99</v>
      </c>
      <c r="DC779" s="27">
        <v>32.81</v>
      </c>
      <c r="DD779" s="27">
        <v>-36.79</v>
      </c>
      <c r="DE779" s="27">
        <v>-1.61</v>
      </c>
      <c r="DF779" s="27">
        <v>-9.0399999999999991</v>
      </c>
      <c r="DG779" s="27">
        <v>44.6</v>
      </c>
      <c r="DH779" s="27">
        <v>-53.64</v>
      </c>
      <c r="DI779" s="27">
        <v>-2.34</v>
      </c>
      <c r="DJ779" s="1">
        <v>186</v>
      </c>
      <c r="DK779" s="28">
        <v>1</v>
      </c>
      <c r="DL779" s="28" t="s">
        <v>340</v>
      </c>
      <c r="DM779" s="1">
        <v>5.25</v>
      </c>
      <c r="DN779" s="1">
        <v>6.4000000000000001E-2</v>
      </c>
      <c r="DO779" s="1">
        <v>0</v>
      </c>
      <c r="DP779" s="16">
        <f t="shared" si="298"/>
        <v>-9.9999999999999645E-2</v>
      </c>
    </row>
    <row r="780" spans="1:120" x14ac:dyDescent="0.2">
      <c r="A780" s="13">
        <v>18</v>
      </c>
      <c r="B780" s="13" t="s">
        <v>2634</v>
      </c>
      <c r="C780" s="13" t="s">
        <v>534</v>
      </c>
      <c r="D780" s="13" t="s">
        <v>158</v>
      </c>
      <c r="E780" s="13" t="s">
        <v>141</v>
      </c>
      <c r="F780" s="1" t="s">
        <v>142</v>
      </c>
      <c r="G780" s="13">
        <v>73</v>
      </c>
      <c r="H780" s="13">
        <v>196</v>
      </c>
      <c r="I780" s="13" t="s">
        <v>150</v>
      </c>
      <c r="J780" s="13">
        <v>2011</v>
      </c>
      <c r="K780" s="13">
        <v>1</v>
      </c>
      <c r="L780" s="13">
        <v>5</v>
      </c>
      <c r="M780" s="1"/>
      <c r="N780" s="1">
        <v>21</v>
      </c>
      <c r="O780" s="13" t="s">
        <v>519</v>
      </c>
      <c r="P780" s="13" t="s">
        <v>2635</v>
      </c>
      <c r="Q780" s="1" t="str">
        <f t="shared" si="276"/>
        <v>NYI</v>
      </c>
      <c r="R780" s="13" t="s">
        <v>287</v>
      </c>
      <c r="S780" s="1"/>
      <c r="T780" s="13" t="s">
        <v>146</v>
      </c>
      <c r="U780" s="13">
        <v>81</v>
      </c>
      <c r="V780" s="13">
        <v>17</v>
      </c>
      <c r="W780" s="13">
        <v>33</v>
      </c>
      <c r="X780" s="14">
        <v>25</v>
      </c>
      <c r="Y780" s="13">
        <v>50</v>
      </c>
      <c r="Z780" s="13">
        <v>23</v>
      </c>
      <c r="AA780" s="1">
        <v>179</v>
      </c>
      <c r="AB780" s="14">
        <v>42</v>
      </c>
      <c r="AC780" s="14">
        <v>65</v>
      </c>
      <c r="AD780" s="15">
        <f t="shared" si="277"/>
        <v>9.4972067039106142E-2</v>
      </c>
      <c r="AE780" s="15">
        <f t="shared" si="278"/>
        <v>5.944055944055944E-2</v>
      </c>
      <c r="AF780" s="16">
        <v>1247.2333333332999</v>
      </c>
      <c r="AG780" s="17">
        <f t="shared" si="279"/>
        <v>15.397942386830863</v>
      </c>
      <c r="AH780" s="29">
        <v>1631</v>
      </c>
      <c r="AI780" s="17">
        <f t="shared" si="280"/>
        <v>20.135802469135804</v>
      </c>
      <c r="AJ780" s="19">
        <f t="shared" si="281"/>
        <v>0.76470468015530346</v>
      </c>
      <c r="AK780" s="20">
        <f>'Even Strength'!AA780+'Power Play'!R780+'Penalty Kill'!L780</f>
        <v>238.4426229508197</v>
      </c>
      <c r="AL780" s="19">
        <f t="shared" si="282"/>
        <v>11.470634238754762</v>
      </c>
      <c r="AM780" s="15">
        <f>IF(('Even Strength'!BR780+'Power Play'!AK780+'Penalty Kill'!AG780)&gt;0,V780/('Even Strength'!BR780+'Power Play'!AK780+'Penalty Kill'!AG780),0)</f>
        <v>0.21249999999999999</v>
      </c>
      <c r="AN780" s="15">
        <f>IF(('Even Strength'!BR780+'Power Play'!AK780+'Penalty Kill'!AG780)&gt;0,W780/('Even Strength'!BR780+'Power Play'!AK780+'Penalty Kill'!AG780),0)</f>
        <v>0.41249999999999998</v>
      </c>
      <c r="AO780" s="15">
        <f t="shared" si="283"/>
        <v>0.625</v>
      </c>
      <c r="AP780" s="13">
        <v>149</v>
      </c>
      <c r="AQ780" s="13">
        <v>170</v>
      </c>
      <c r="AR780" s="21">
        <f t="shared" si="284"/>
        <v>0.4670846394984326</v>
      </c>
      <c r="AS780" s="22">
        <v>6.6</v>
      </c>
      <c r="AT780" s="13">
        <v>1</v>
      </c>
      <c r="AU780" s="13">
        <v>0</v>
      </c>
      <c r="AV780">
        <v>72</v>
      </c>
      <c r="AW780" s="13">
        <v>92</v>
      </c>
      <c r="AX780" s="13">
        <v>21</v>
      </c>
      <c r="AY780" s="13">
        <v>42</v>
      </c>
      <c r="AZ780" s="13">
        <v>52</v>
      </c>
      <c r="BA780" s="13">
        <v>38</v>
      </c>
      <c r="BB780" s="16">
        <f t="shared" si="285"/>
        <v>3.4636662479622489</v>
      </c>
      <c r="BC780" s="17">
        <f t="shared" si="286"/>
        <v>4.4257957612850962</v>
      </c>
      <c r="BD780" s="17">
        <f t="shared" si="287"/>
        <v>1.0102359889889894</v>
      </c>
      <c r="BE780" s="17">
        <f t="shared" si="288"/>
        <v>2.0204719779779787</v>
      </c>
      <c r="BF780" s="17">
        <f t="shared" si="289"/>
        <v>2.501536734639402</v>
      </c>
      <c r="BG780" s="17">
        <f t="shared" si="290"/>
        <v>1.8280460753134091</v>
      </c>
      <c r="BH780" s="13">
        <v>47</v>
      </c>
      <c r="BI780" s="13">
        <v>21</v>
      </c>
      <c r="BJ780" s="13">
        <v>1</v>
      </c>
      <c r="BK780" s="13">
        <v>0</v>
      </c>
      <c r="BL780" s="13">
        <v>0</v>
      </c>
      <c r="BM780" s="13">
        <v>0</v>
      </c>
      <c r="BN780" s="13">
        <f t="shared" si="291"/>
        <v>161</v>
      </c>
      <c r="BO780" s="16">
        <v>-12.021000000000001</v>
      </c>
      <c r="BP780" s="13">
        <v>4</v>
      </c>
      <c r="BQ780" s="13">
        <v>0</v>
      </c>
      <c r="BR780" s="23">
        <f t="shared" si="292"/>
        <v>0</v>
      </c>
      <c r="BS780" s="13">
        <v>0</v>
      </c>
      <c r="BT780" s="13">
        <v>3</v>
      </c>
      <c r="BU780" s="13">
        <v>20</v>
      </c>
      <c r="BV780" s="13">
        <v>0</v>
      </c>
      <c r="BW780" s="13">
        <v>2</v>
      </c>
      <c r="BX780" s="13">
        <v>2</v>
      </c>
      <c r="BY780" s="13">
        <v>0</v>
      </c>
      <c r="BZ780" s="13">
        <v>0</v>
      </c>
      <c r="CA780" s="13">
        <v>0</v>
      </c>
      <c r="CB780" s="23">
        <f t="shared" si="293"/>
        <v>0</v>
      </c>
      <c r="CC780" s="16">
        <v>4.2</v>
      </c>
      <c r="CD780" s="16">
        <v>2.1</v>
      </c>
      <c r="CE780" s="16">
        <v>6.3</v>
      </c>
      <c r="CF780" s="24">
        <f t="shared" si="294"/>
        <v>7.7777777777777779E-2</v>
      </c>
      <c r="CG780" s="24">
        <f t="shared" si="295"/>
        <v>0.30307079669669679</v>
      </c>
      <c r="CH780" s="25">
        <v>4</v>
      </c>
      <c r="CI780" s="16">
        <v>31.9</v>
      </c>
      <c r="CJ780" s="16">
        <v>29.7</v>
      </c>
      <c r="CK780" s="16">
        <v>20.6</v>
      </c>
      <c r="CL780" s="16">
        <v>6.4</v>
      </c>
      <c r="CM780" s="16">
        <v>5.2</v>
      </c>
      <c r="CN780" s="16">
        <v>-1.1000000000000001</v>
      </c>
      <c r="CO780" s="16">
        <v>10.5</v>
      </c>
      <c r="CP780" s="26">
        <f t="shared" si="296"/>
        <v>0.12962962962962962</v>
      </c>
      <c r="CQ780" s="26">
        <f t="shared" si="297"/>
        <v>0.50511799449449468</v>
      </c>
      <c r="CR780" s="13">
        <v>3</v>
      </c>
      <c r="CS780" s="13">
        <v>2</v>
      </c>
      <c r="CT780" s="13">
        <v>2</v>
      </c>
      <c r="CU780" s="13">
        <v>0.03</v>
      </c>
      <c r="CV780" s="13">
        <v>-0.67</v>
      </c>
      <c r="CW780" s="13">
        <v>-0.34</v>
      </c>
      <c r="CX780" s="13">
        <v>11.52</v>
      </c>
      <c r="CY780" s="13">
        <v>-1.22</v>
      </c>
      <c r="CZ780" s="13">
        <v>-0.08</v>
      </c>
      <c r="DA780" s="13">
        <v>9.24</v>
      </c>
      <c r="DB780" s="27">
        <v>100.21</v>
      </c>
      <c r="DC780" s="27">
        <v>23.65</v>
      </c>
      <c r="DD780" s="27">
        <v>76.56</v>
      </c>
      <c r="DE780" s="27">
        <v>4.72</v>
      </c>
      <c r="DF780" s="27">
        <v>95.38</v>
      </c>
      <c r="DG780" s="27">
        <v>5.21</v>
      </c>
      <c r="DH780" s="27">
        <v>90.17</v>
      </c>
      <c r="DI780" s="27">
        <v>5.56</v>
      </c>
      <c r="DJ780" s="1">
        <v>186</v>
      </c>
      <c r="DK780" s="1"/>
      <c r="DL780" s="1"/>
      <c r="DM780" s="1">
        <v>1.7130000000000001</v>
      </c>
      <c r="DN780" s="1">
        <v>0</v>
      </c>
      <c r="DO780" s="1">
        <v>0.85</v>
      </c>
      <c r="DP780" s="16">
        <f t="shared" si="298"/>
        <v>8.0255319148936159</v>
      </c>
    </row>
    <row r="781" spans="1:120" x14ac:dyDescent="0.2">
      <c r="A781" s="13">
        <v>17</v>
      </c>
      <c r="B781" s="13" t="s">
        <v>2636</v>
      </c>
      <c r="C781" s="13" t="s">
        <v>2637</v>
      </c>
      <c r="D781" s="13" t="s">
        <v>325</v>
      </c>
      <c r="E781" s="13" t="s">
        <v>141</v>
      </c>
      <c r="F781" s="1" t="s">
        <v>142</v>
      </c>
      <c r="G781" s="13">
        <v>74</v>
      </c>
      <c r="H781" s="13">
        <v>215</v>
      </c>
      <c r="I781" s="13" t="s">
        <v>125</v>
      </c>
      <c r="J781" s="13">
        <v>1998</v>
      </c>
      <c r="K781" s="13">
        <v>1</v>
      </c>
      <c r="L781" s="13">
        <v>3</v>
      </c>
      <c r="M781" s="1"/>
      <c r="N781" s="1">
        <v>35</v>
      </c>
      <c r="O781" s="13" t="s">
        <v>535</v>
      </c>
      <c r="P781" s="13" t="s">
        <v>2210</v>
      </c>
      <c r="Q781" s="1" t="str">
        <f t="shared" si="276"/>
        <v>COL</v>
      </c>
      <c r="R781" s="13" t="s">
        <v>162</v>
      </c>
      <c r="S781" s="1"/>
      <c r="T781" s="13" t="s">
        <v>173</v>
      </c>
      <c r="U781" s="13">
        <v>65</v>
      </c>
      <c r="V781" s="13">
        <v>3</v>
      </c>
      <c r="W781" s="13">
        <v>10</v>
      </c>
      <c r="X781" s="14">
        <v>4</v>
      </c>
      <c r="Y781" s="13">
        <v>13</v>
      </c>
      <c r="Z781" s="13">
        <v>-4</v>
      </c>
      <c r="AA781" s="1">
        <v>64</v>
      </c>
      <c r="AB781" s="14">
        <v>30</v>
      </c>
      <c r="AC781" s="14">
        <v>34</v>
      </c>
      <c r="AD781" s="15">
        <f t="shared" si="277"/>
        <v>4.6875E-2</v>
      </c>
      <c r="AE781" s="15">
        <f t="shared" si="278"/>
        <v>2.34375E-2</v>
      </c>
      <c r="AF781" s="16">
        <v>1322.9166666666999</v>
      </c>
      <c r="AG781" s="17">
        <f t="shared" si="279"/>
        <v>20.352564102564614</v>
      </c>
      <c r="AH781" s="29">
        <v>1752</v>
      </c>
      <c r="AI781" s="17">
        <f t="shared" si="280"/>
        <v>26.953846153846154</v>
      </c>
      <c r="AJ781" s="19">
        <f t="shared" si="281"/>
        <v>0.75508942161341319</v>
      </c>
      <c r="AK781" s="20">
        <f>'Even Strength'!AA781+'Power Play'!R781+'Penalty Kill'!L781</f>
        <v>35.25</v>
      </c>
      <c r="AL781" s="19">
        <f t="shared" si="282"/>
        <v>1.5987401574802746</v>
      </c>
      <c r="AM781" s="15">
        <f>IF(('Even Strength'!BR781+'Power Play'!AK781+'Penalty Kill'!AG781)&gt;0,V781/('Even Strength'!BR781+'Power Play'!AK781+'Penalty Kill'!AG781),0)</f>
        <v>7.8947368421052627E-2</v>
      </c>
      <c r="AN781" s="15">
        <f>IF(('Even Strength'!BR781+'Power Play'!AK781+'Penalty Kill'!AG781)&gt;0,W781/('Even Strength'!BR781+'Power Play'!AK781+'Penalty Kill'!AG781),0)</f>
        <v>0.26315789473684209</v>
      </c>
      <c r="AO781" s="15">
        <f t="shared" si="283"/>
        <v>0.34210526315789469</v>
      </c>
      <c r="AP781" s="13">
        <v>1</v>
      </c>
      <c r="AQ781" s="13">
        <v>0</v>
      </c>
      <c r="AR781" s="21">
        <f t="shared" si="284"/>
        <v>1</v>
      </c>
      <c r="AS781" s="22">
        <v>0</v>
      </c>
      <c r="AT781" s="1"/>
      <c r="AU781" s="1"/>
      <c r="AV781">
        <v>102</v>
      </c>
      <c r="AW781" s="13">
        <v>177</v>
      </c>
      <c r="AX781" s="13">
        <v>134</v>
      </c>
      <c r="AY781" s="13">
        <v>30</v>
      </c>
      <c r="AZ781" s="13">
        <v>22</v>
      </c>
      <c r="BA781" s="13">
        <v>15</v>
      </c>
      <c r="BB781" s="16">
        <f t="shared" si="285"/>
        <v>4.6261417322833482</v>
      </c>
      <c r="BC781" s="17">
        <f t="shared" si="286"/>
        <v>8.0277165354328694</v>
      </c>
      <c r="BD781" s="17">
        <f t="shared" si="287"/>
        <v>6.0774803149604768</v>
      </c>
      <c r="BE781" s="17">
        <f t="shared" si="288"/>
        <v>1.3606299212598083</v>
      </c>
      <c r="BF781" s="17">
        <f t="shared" si="289"/>
        <v>0.99779527559052605</v>
      </c>
      <c r="BG781" s="17">
        <f t="shared" si="290"/>
        <v>0.68031496062990415</v>
      </c>
      <c r="BH781" s="13">
        <v>16</v>
      </c>
      <c r="BI781" s="13">
        <v>8</v>
      </c>
      <c r="BJ781" s="13">
        <v>0</v>
      </c>
      <c r="BK781" s="13">
        <v>0</v>
      </c>
      <c r="BL781" s="13">
        <v>0</v>
      </c>
      <c r="BM781" s="13">
        <v>0</v>
      </c>
      <c r="BN781" s="13">
        <f t="shared" si="291"/>
        <v>327</v>
      </c>
      <c r="BO781" s="16">
        <v>4.992</v>
      </c>
      <c r="BP781" s="1"/>
      <c r="BQ781" s="1"/>
      <c r="BR781" s="23" t="str">
        <f t="shared" si="292"/>
        <v xml:space="preserve"> </v>
      </c>
      <c r="BS781" s="1"/>
      <c r="BT781" s="13">
        <v>0</v>
      </c>
      <c r="BU781" s="13">
        <v>18</v>
      </c>
      <c r="BV781" s="13">
        <v>0</v>
      </c>
      <c r="BW781" s="13">
        <v>1</v>
      </c>
      <c r="BX781" s="13">
        <v>0</v>
      </c>
      <c r="BY781" s="13">
        <v>0</v>
      </c>
      <c r="BZ781" s="13">
        <v>0</v>
      </c>
      <c r="CA781" s="13">
        <v>0</v>
      </c>
      <c r="CB781" s="23">
        <f t="shared" si="293"/>
        <v>0</v>
      </c>
      <c r="CC781" s="16">
        <v>0.1</v>
      </c>
      <c r="CD781" s="16">
        <v>2.6</v>
      </c>
      <c r="CE781" s="16">
        <v>2.7</v>
      </c>
      <c r="CF781" s="24">
        <f t="shared" si="294"/>
        <v>4.1538461538461538E-2</v>
      </c>
      <c r="CG781" s="24">
        <f t="shared" si="295"/>
        <v>0.12245669291338275</v>
      </c>
      <c r="CH781" s="25">
        <v>7</v>
      </c>
      <c r="CI781" s="16">
        <v>18.8</v>
      </c>
      <c r="CJ781" s="16">
        <v>25.3</v>
      </c>
      <c r="CK781" s="16">
        <v>-3.1</v>
      </c>
      <c r="CL781" s="16">
        <v>0.60000000000000009</v>
      </c>
      <c r="CM781" s="16">
        <v>1.9</v>
      </c>
      <c r="CN781" s="16">
        <v>0</v>
      </c>
      <c r="CO781" s="16">
        <v>2.5</v>
      </c>
      <c r="CP781" s="26">
        <f t="shared" si="296"/>
        <v>3.8461538461538464E-2</v>
      </c>
      <c r="CQ781" s="26">
        <f t="shared" si="297"/>
        <v>0.1133858267716507</v>
      </c>
      <c r="CR781" s="13">
        <v>0</v>
      </c>
      <c r="CS781" s="13">
        <v>1</v>
      </c>
      <c r="CT781" s="13">
        <v>0</v>
      </c>
      <c r="CU781" s="13">
        <v>0.01</v>
      </c>
      <c r="CV781" s="13">
        <v>-0.22</v>
      </c>
      <c r="CW781" s="13">
        <v>1.24</v>
      </c>
      <c r="CX781" s="13">
        <v>-4.68</v>
      </c>
      <c r="CY781" s="13">
        <v>-4.32</v>
      </c>
      <c r="CZ781" s="13">
        <v>-0.14000000000000001</v>
      </c>
      <c r="DA781" s="13">
        <v>-8.11</v>
      </c>
      <c r="DB781" s="27">
        <v>-66.81</v>
      </c>
      <c r="DC781" s="27">
        <v>63.05</v>
      </c>
      <c r="DD781" s="27">
        <v>-129.86000000000001</v>
      </c>
      <c r="DE781" s="27">
        <v>-7.27</v>
      </c>
      <c r="DF781" s="27">
        <v>-40.07</v>
      </c>
      <c r="DG781" s="27">
        <v>46.54</v>
      </c>
      <c r="DH781" s="27">
        <v>-86.6</v>
      </c>
      <c r="DI781" s="27">
        <v>-4.8499999999999996</v>
      </c>
      <c r="DJ781" s="1">
        <v>186</v>
      </c>
      <c r="DK781" s="28">
        <v>17</v>
      </c>
      <c r="DL781" s="28" t="s">
        <v>2638</v>
      </c>
      <c r="DM781" s="1">
        <v>3.6</v>
      </c>
      <c r="DN781" s="1">
        <v>0.70200000000000007</v>
      </c>
      <c r="DO781" s="1">
        <v>0</v>
      </c>
      <c r="DP781" s="16">
        <f t="shared" si="298"/>
        <v>-3.9893617021276588</v>
      </c>
    </row>
    <row r="782" spans="1:120" x14ac:dyDescent="0.2">
      <c r="A782" s="13">
        <v>5</v>
      </c>
      <c r="B782" s="13" t="s">
        <v>2639</v>
      </c>
      <c r="C782" s="13" t="s">
        <v>632</v>
      </c>
      <c r="D782" s="13" t="s">
        <v>133</v>
      </c>
      <c r="E782" s="13" t="s">
        <v>123</v>
      </c>
      <c r="F782" s="1" t="s">
        <v>124</v>
      </c>
      <c r="G782" s="13">
        <v>74</v>
      </c>
      <c r="H782" s="13">
        <v>213</v>
      </c>
      <c r="I782" s="13" t="s">
        <v>125</v>
      </c>
      <c r="J782" s="13">
        <v>2003</v>
      </c>
      <c r="K782" s="13">
        <v>1</v>
      </c>
      <c r="L782" s="13">
        <v>21</v>
      </c>
      <c r="M782" s="1"/>
      <c r="N782" s="1">
        <v>30</v>
      </c>
      <c r="O782" s="13" t="s">
        <v>183</v>
      </c>
      <c r="P782" s="13" t="s">
        <v>2210</v>
      </c>
      <c r="Q782" s="1" t="str">
        <f t="shared" si="276"/>
        <v>WPG</v>
      </c>
      <c r="R782" s="13" t="s">
        <v>584</v>
      </c>
      <c r="S782" s="1"/>
      <c r="T782" s="13" t="s">
        <v>173</v>
      </c>
      <c r="U782" s="13">
        <v>70</v>
      </c>
      <c r="V782" s="13">
        <v>2</v>
      </c>
      <c r="W782" s="13">
        <v>12</v>
      </c>
      <c r="X782" s="14">
        <v>7</v>
      </c>
      <c r="Y782" s="13">
        <v>14</v>
      </c>
      <c r="Z782" s="13">
        <v>5</v>
      </c>
      <c r="AA782" s="1">
        <v>51</v>
      </c>
      <c r="AB782" s="14">
        <v>28</v>
      </c>
      <c r="AC782" s="14">
        <v>74</v>
      </c>
      <c r="AD782" s="15">
        <f t="shared" si="277"/>
        <v>3.9215686274509803E-2</v>
      </c>
      <c r="AE782" s="15">
        <f t="shared" si="278"/>
        <v>1.3071895424836602E-2</v>
      </c>
      <c r="AF782" s="16">
        <v>1345.0333333333001</v>
      </c>
      <c r="AG782" s="17">
        <f t="shared" si="279"/>
        <v>19.214761904761431</v>
      </c>
      <c r="AH782" s="29">
        <v>1826</v>
      </c>
      <c r="AI782" s="17">
        <f t="shared" si="280"/>
        <v>26.085714285714285</v>
      </c>
      <c r="AJ782" s="19">
        <f t="shared" si="281"/>
        <v>0.73660094925153341</v>
      </c>
      <c r="AK782" s="20">
        <f>'Even Strength'!AA782+'Power Play'!R782+'Penalty Kill'!L782</f>
        <v>80.095238095238102</v>
      </c>
      <c r="AL782" s="19">
        <f t="shared" si="282"/>
        <v>3.5729332252343724</v>
      </c>
      <c r="AM782" s="15">
        <f>IF(('Even Strength'!BR782+'Power Play'!AK782+'Penalty Kill'!AG782)&gt;0,V782/('Even Strength'!BR782+'Power Play'!AK782+'Penalty Kill'!AG782),0)</f>
        <v>4.878048780487805E-2</v>
      </c>
      <c r="AN782" s="15">
        <f>IF(('Even Strength'!BR782+'Power Play'!AK782+'Penalty Kill'!AG782)&gt;0,W782/('Even Strength'!BR782+'Power Play'!AK782+'Penalty Kill'!AG782),0)</f>
        <v>0.29268292682926828</v>
      </c>
      <c r="AO782" s="15">
        <f t="shared" si="283"/>
        <v>0.34146341463414631</v>
      </c>
      <c r="AP782" s="13">
        <v>0</v>
      </c>
      <c r="AQ782" s="13">
        <v>1</v>
      </c>
      <c r="AR782" s="21">
        <f t="shared" si="284"/>
        <v>0</v>
      </c>
      <c r="AS782" s="22">
        <v>0</v>
      </c>
      <c r="AT782" s="1"/>
      <c r="AU782" s="1"/>
      <c r="AV782">
        <v>89</v>
      </c>
      <c r="AW782" s="13">
        <v>166</v>
      </c>
      <c r="AX782" s="13">
        <v>142</v>
      </c>
      <c r="AY782" s="13">
        <v>28</v>
      </c>
      <c r="AZ782" s="13">
        <v>48</v>
      </c>
      <c r="BA782" s="13">
        <v>13</v>
      </c>
      <c r="BB782" s="16">
        <f t="shared" si="285"/>
        <v>3.9701618299423549</v>
      </c>
      <c r="BC782" s="17">
        <f t="shared" si="286"/>
        <v>7.4050209412407968</v>
      </c>
      <c r="BD782" s="17">
        <f t="shared" si="287"/>
        <v>6.3344155039529708</v>
      </c>
      <c r="BE782" s="17">
        <f t="shared" si="288"/>
        <v>1.249039676835797</v>
      </c>
      <c r="BF782" s="17">
        <f t="shared" si="289"/>
        <v>2.141210874575652</v>
      </c>
      <c r="BG782" s="17">
        <f t="shared" si="290"/>
        <v>0.57991127853090574</v>
      </c>
      <c r="BH782" s="13">
        <v>69</v>
      </c>
      <c r="BI782" s="13">
        <v>32</v>
      </c>
      <c r="BJ782" s="13">
        <v>1</v>
      </c>
      <c r="BK782" s="13">
        <v>0</v>
      </c>
      <c r="BL782" s="13">
        <v>0</v>
      </c>
      <c r="BM782" s="13">
        <v>0</v>
      </c>
      <c r="BN782" s="13">
        <f t="shared" si="291"/>
        <v>378</v>
      </c>
      <c r="BO782" s="16">
        <v>-15.382</v>
      </c>
      <c r="BP782" s="1"/>
      <c r="BQ782" s="1"/>
      <c r="BR782" s="23" t="str">
        <f t="shared" si="292"/>
        <v xml:space="preserve"> </v>
      </c>
      <c r="BS782" s="1"/>
      <c r="BT782" s="13">
        <v>1</v>
      </c>
      <c r="BU782" s="13">
        <v>22</v>
      </c>
      <c r="BV782" s="13">
        <v>0</v>
      </c>
      <c r="BW782" s="13">
        <v>0</v>
      </c>
      <c r="BX782" s="13">
        <v>1</v>
      </c>
      <c r="BY782" s="13">
        <v>0</v>
      </c>
      <c r="BZ782" s="13">
        <v>0</v>
      </c>
      <c r="CA782" s="13">
        <v>0</v>
      </c>
      <c r="CB782" s="23">
        <f t="shared" si="293"/>
        <v>0</v>
      </c>
      <c r="CC782" s="16">
        <v>0.1</v>
      </c>
      <c r="CD782" s="16">
        <v>3.1</v>
      </c>
      <c r="CE782" s="16">
        <v>3.2</v>
      </c>
      <c r="CF782" s="24">
        <f t="shared" si="294"/>
        <v>4.5714285714285714E-2</v>
      </c>
      <c r="CG782" s="24">
        <f t="shared" si="295"/>
        <v>0.14274739163837682</v>
      </c>
      <c r="CH782" s="25">
        <v>5</v>
      </c>
      <c r="CI782" s="16">
        <v>20.399999999999999</v>
      </c>
      <c r="CJ782" s="16">
        <v>31.4</v>
      </c>
      <c r="CK782" s="16">
        <v>-3.7</v>
      </c>
      <c r="CL782" s="16">
        <v>0.5</v>
      </c>
      <c r="CM782" s="16">
        <v>4.2</v>
      </c>
      <c r="CN782" s="16">
        <v>0</v>
      </c>
      <c r="CO782" s="16">
        <v>4.5999999999999996</v>
      </c>
      <c r="CP782" s="26">
        <f t="shared" si="296"/>
        <v>6.5714285714285711E-2</v>
      </c>
      <c r="CQ782" s="26">
        <f t="shared" si="297"/>
        <v>0.20519937548016665</v>
      </c>
      <c r="CR782" s="13">
        <v>0</v>
      </c>
      <c r="CS782" s="13">
        <v>1</v>
      </c>
      <c r="CT782" s="13">
        <v>1</v>
      </c>
      <c r="CU782" s="13">
        <v>0</v>
      </c>
      <c r="CV782" s="13">
        <v>-0.28999999999999998</v>
      </c>
      <c r="CW782" s="13">
        <v>-2.4500000000000002</v>
      </c>
      <c r="CX782" s="13">
        <v>-0.42</v>
      </c>
      <c r="CY782" s="13">
        <v>-1.08</v>
      </c>
      <c r="CZ782" s="13">
        <v>-0.19</v>
      </c>
      <c r="DA782" s="13">
        <v>-4.43</v>
      </c>
      <c r="DB782" s="27">
        <v>61.26</v>
      </c>
      <c r="DC782" s="27">
        <v>36.53</v>
      </c>
      <c r="DD782" s="27">
        <v>24.73</v>
      </c>
      <c r="DE782" s="27">
        <v>1.37</v>
      </c>
      <c r="DF782" s="27">
        <v>22</v>
      </c>
      <c r="DG782" s="27">
        <v>22.65</v>
      </c>
      <c r="DH782" s="27">
        <v>-0.65</v>
      </c>
      <c r="DI782" s="27">
        <v>-0.04</v>
      </c>
      <c r="DJ782" s="1">
        <v>186</v>
      </c>
      <c r="DK782" s="28">
        <v>11</v>
      </c>
      <c r="DL782" s="28" t="s">
        <v>498</v>
      </c>
      <c r="DM782" s="1">
        <v>2.625</v>
      </c>
      <c r="DN782" s="1">
        <v>0.28800000000000003</v>
      </c>
      <c r="DO782" s="1">
        <v>0</v>
      </c>
      <c r="DP782" s="16">
        <f t="shared" si="298"/>
        <v>0.18510638297872273</v>
      </c>
    </row>
    <row r="783" spans="1:120" x14ac:dyDescent="0.2">
      <c r="A783" s="13">
        <v>76</v>
      </c>
      <c r="B783" s="13" t="s">
        <v>2640</v>
      </c>
      <c r="C783" s="13" t="s">
        <v>427</v>
      </c>
      <c r="D783" s="13" t="s">
        <v>158</v>
      </c>
      <c r="E783" s="13" t="s">
        <v>141</v>
      </c>
      <c r="F783" s="1" t="s">
        <v>142</v>
      </c>
      <c r="G783" s="13">
        <v>72</v>
      </c>
      <c r="H783" s="13">
        <v>214</v>
      </c>
      <c r="I783" s="13" t="s">
        <v>150</v>
      </c>
      <c r="J783" s="13">
        <v>2007</v>
      </c>
      <c r="K783" s="13">
        <v>2</v>
      </c>
      <c r="L783" s="13">
        <v>43</v>
      </c>
      <c r="M783" s="1"/>
      <c r="N783" s="1">
        <v>25</v>
      </c>
      <c r="O783" s="13" t="s">
        <v>2641</v>
      </c>
      <c r="P783" s="13" t="s">
        <v>2642</v>
      </c>
      <c r="Q783" s="1" t="str">
        <f t="shared" si="276"/>
        <v>MTL</v>
      </c>
      <c r="R783" s="13" t="s">
        <v>214</v>
      </c>
      <c r="S783" s="1"/>
      <c r="T783" s="13" t="s">
        <v>173</v>
      </c>
      <c r="U783" s="13">
        <v>82</v>
      </c>
      <c r="V783" s="13">
        <v>15</v>
      </c>
      <c r="W783" s="13">
        <v>45</v>
      </c>
      <c r="X783" s="14">
        <v>21</v>
      </c>
      <c r="Y783" s="13">
        <v>60</v>
      </c>
      <c r="Z783" s="13">
        <v>21</v>
      </c>
      <c r="AA783" s="1">
        <v>170</v>
      </c>
      <c r="AB783" s="14">
        <v>86</v>
      </c>
      <c r="AC783" s="14">
        <v>158</v>
      </c>
      <c r="AD783" s="15">
        <f t="shared" si="277"/>
        <v>8.8235294117647065E-2</v>
      </c>
      <c r="AE783" s="15">
        <f t="shared" si="278"/>
        <v>3.6231884057971016E-2</v>
      </c>
      <c r="AF783" s="16">
        <f>2148+40/60</f>
        <v>2148.6666666666665</v>
      </c>
      <c r="AG783" s="17">
        <f t="shared" si="279"/>
        <v>26.203252032520325</v>
      </c>
      <c r="AH783" s="29">
        <v>2472</v>
      </c>
      <c r="AI783" s="17">
        <f t="shared" si="280"/>
        <v>30.146341463414632</v>
      </c>
      <c r="AJ783" s="19">
        <f t="shared" si="281"/>
        <v>0.8692017259978424</v>
      </c>
      <c r="AK783" s="20">
        <f>'Even Strength'!AA783+'Power Play'!R783+'Penalty Kill'!L783</f>
        <v>176.51948051948051</v>
      </c>
      <c r="AL783" s="19">
        <f t="shared" si="282"/>
        <v>4.9291818947419319</v>
      </c>
      <c r="AM783" s="15">
        <f>IF(('Even Strength'!BR783+'Power Play'!AK783+'Penalty Kill'!AG783)&gt;0,V783/('Even Strength'!BR783+'Power Play'!AK783+'Penalty Kill'!AG783),0)</f>
        <v>0.14150943396226415</v>
      </c>
      <c r="AN783" s="15">
        <f>IF(('Even Strength'!BR783+'Power Play'!AK783+'Penalty Kill'!AG783)&gt;0,W783/('Even Strength'!BR783+'Power Play'!AK783+'Penalty Kill'!AG783),0)</f>
        <v>0.42452830188679247</v>
      </c>
      <c r="AO783" s="15">
        <f t="shared" si="283"/>
        <v>0.56603773584905659</v>
      </c>
      <c r="AP783" s="13">
        <v>0</v>
      </c>
      <c r="AQ783" s="13">
        <v>0</v>
      </c>
      <c r="AR783" s="21">
        <f t="shared" si="284"/>
        <v>0</v>
      </c>
      <c r="AS783" s="22">
        <v>0</v>
      </c>
      <c r="AT783" s="1"/>
      <c r="AU783" s="1"/>
      <c r="AV783">
        <v>157</v>
      </c>
      <c r="AW783" s="13">
        <v>97</v>
      </c>
      <c r="AX783" s="13">
        <v>142</v>
      </c>
      <c r="AY783" s="13">
        <v>86</v>
      </c>
      <c r="AZ783" s="13">
        <v>112</v>
      </c>
      <c r="BA783" s="13">
        <v>29</v>
      </c>
      <c r="BB783" s="16">
        <f t="shared" si="285"/>
        <v>4.3841141793360228</v>
      </c>
      <c r="BC783" s="17">
        <f t="shared" si="286"/>
        <v>2.7086565311821289</v>
      </c>
      <c r="BD783" s="17">
        <f t="shared" si="287"/>
        <v>3.9652497672975491</v>
      </c>
      <c r="BE783" s="17">
        <f t="shared" si="288"/>
        <v>2.4014892956872482</v>
      </c>
      <c r="BF783" s="17">
        <f t="shared" si="289"/>
        <v>3.1275209432206021</v>
      </c>
      <c r="BG783" s="17">
        <f t="shared" si="290"/>
        <v>0.80980452994104879</v>
      </c>
      <c r="BH783" s="13">
        <v>74</v>
      </c>
      <c r="BI783" s="13">
        <v>36</v>
      </c>
      <c r="BJ783" s="13">
        <v>0</v>
      </c>
      <c r="BK783" s="13">
        <v>0</v>
      </c>
      <c r="BL783" s="13">
        <v>0</v>
      </c>
      <c r="BM783" s="13">
        <v>0</v>
      </c>
      <c r="BN783" s="13">
        <f t="shared" si="291"/>
        <v>313</v>
      </c>
      <c r="BO783" s="16">
        <v>-3.7210000000000001</v>
      </c>
      <c r="BP783" s="13">
        <v>1</v>
      </c>
      <c r="BQ783" s="13">
        <v>0</v>
      </c>
      <c r="BR783" s="23">
        <f t="shared" si="292"/>
        <v>0</v>
      </c>
      <c r="BS783" s="13">
        <v>0</v>
      </c>
      <c r="BT783" s="13">
        <v>2</v>
      </c>
      <c r="BU783" s="13">
        <v>23</v>
      </c>
      <c r="BV783" s="13">
        <v>1</v>
      </c>
      <c r="BW783" s="13">
        <v>3</v>
      </c>
      <c r="BX783" s="13">
        <v>5</v>
      </c>
      <c r="BY783" s="13">
        <v>0</v>
      </c>
      <c r="BZ783" s="13">
        <v>0</v>
      </c>
      <c r="CA783" s="13">
        <v>0</v>
      </c>
      <c r="CB783" s="23">
        <f t="shared" si="293"/>
        <v>0</v>
      </c>
      <c r="CC783" s="16">
        <v>5.8</v>
      </c>
      <c r="CD783" s="16">
        <v>6.6</v>
      </c>
      <c r="CE783" s="16">
        <v>12.4</v>
      </c>
      <c r="CF783" s="24">
        <f t="shared" si="294"/>
        <v>0.15121951219512195</v>
      </c>
      <c r="CG783" s="24">
        <f t="shared" si="295"/>
        <v>0.34626124728513807</v>
      </c>
      <c r="CH783" s="25">
        <v>6</v>
      </c>
      <c r="CI783" s="16">
        <v>54.5</v>
      </c>
      <c r="CJ783" s="16">
        <v>46</v>
      </c>
      <c r="CK783" s="16">
        <v>8.6999999999999993</v>
      </c>
      <c r="CL783" s="16">
        <v>10.8</v>
      </c>
      <c r="CM783" s="16">
        <v>5.8</v>
      </c>
      <c r="CN783" s="16">
        <v>-0.30000000000000004</v>
      </c>
      <c r="CO783" s="16">
        <v>16.3</v>
      </c>
      <c r="CP783" s="26">
        <f t="shared" si="296"/>
        <v>0.19878048780487806</v>
      </c>
      <c r="CQ783" s="26">
        <f t="shared" si="297"/>
        <v>0.45516599441514122</v>
      </c>
      <c r="CR783" s="13">
        <v>3</v>
      </c>
      <c r="CS783" s="13">
        <v>4</v>
      </c>
      <c r="CT783" s="13">
        <v>2</v>
      </c>
      <c r="CU783" s="13">
        <v>0</v>
      </c>
      <c r="CV783" s="13">
        <v>1.26</v>
      </c>
      <c r="CW783" s="13">
        <v>-1.48</v>
      </c>
      <c r="CX783" s="13">
        <v>2.2800000000000002</v>
      </c>
      <c r="CY783" s="13">
        <v>1.62</v>
      </c>
      <c r="CZ783" s="13">
        <v>5.29</v>
      </c>
      <c r="DA783" s="13">
        <v>8.9700000000000006</v>
      </c>
      <c r="DB783" s="27">
        <v>95.19</v>
      </c>
      <c r="DC783" s="27">
        <v>-34.67</v>
      </c>
      <c r="DD783" s="27">
        <v>129.85</v>
      </c>
      <c r="DE783" s="27">
        <v>5.09</v>
      </c>
      <c r="DF783" s="27">
        <v>62.32</v>
      </c>
      <c r="DG783" s="27">
        <v>-12.81</v>
      </c>
      <c r="DH783" s="27">
        <v>75.12</v>
      </c>
      <c r="DI783" s="27">
        <v>2.95</v>
      </c>
      <c r="DJ783" s="1">
        <v>186</v>
      </c>
      <c r="DK783" s="1"/>
      <c r="DL783" s="1"/>
      <c r="DM783" s="1">
        <v>9</v>
      </c>
      <c r="DN783" s="1">
        <v>0</v>
      </c>
      <c r="DO783" s="1">
        <v>0</v>
      </c>
      <c r="DP783" s="16">
        <f t="shared" si="298"/>
        <v>-1.6787234042553152</v>
      </c>
    </row>
    <row r="784" spans="1:120" x14ac:dyDescent="0.2">
      <c r="A784" s="13">
        <v>55</v>
      </c>
      <c r="B784" s="13" t="s">
        <v>2643</v>
      </c>
      <c r="C784" s="13" t="s">
        <v>764</v>
      </c>
      <c r="D784" s="13" t="s">
        <v>122</v>
      </c>
      <c r="E784" s="13" t="s">
        <v>123</v>
      </c>
      <c r="F784" s="1" t="s">
        <v>124</v>
      </c>
      <c r="G784" s="13">
        <v>74</v>
      </c>
      <c r="H784" s="13">
        <v>209</v>
      </c>
      <c r="I784" s="13" t="s">
        <v>125</v>
      </c>
      <c r="J784" s="13">
        <v>2006</v>
      </c>
      <c r="K784" s="13">
        <v>1</v>
      </c>
      <c r="L784" s="13">
        <v>29</v>
      </c>
      <c r="M784" s="1"/>
      <c r="N784" s="1">
        <v>26</v>
      </c>
      <c r="O784" s="13" t="s">
        <v>591</v>
      </c>
      <c r="P784" s="13" t="s">
        <v>2644</v>
      </c>
      <c r="Q784" s="1" t="str">
        <f t="shared" si="276"/>
        <v>NYR</v>
      </c>
      <c r="R784" s="13" t="s">
        <v>2645</v>
      </c>
      <c r="S784" s="1">
        <v>17</v>
      </c>
      <c r="T784" s="13" t="s">
        <v>173</v>
      </c>
      <c r="U784" s="13">
        <v>20</v>
      </c>
      <c r="V784" s="13">
        <v>0</v>
      </c>
      <c r="W784" s="13">
        <v>3</v>
      </c>
      <c r="X784" s="14">
        <v>2</v>
      </c>
      <c r="Y784" s="13">
        <v>3</v>
      </c>
      <c r="Z784" s="13">
        <v>-12</v>
      </c>
      <c r="AA784" s="1">
        <v>15</v>
      </c>
      <c r="AB784" s="14">
        <v>4</v>
      </c>
      <c r="AC784" s="14">
        <v>14</v>
      </c>
      <c r="AD784" s="15">
        <f t="shared" si="277"/>
        <v>0</v>
      </c>
      <c r="AE784" s="15">
        <f t="shared" si="278"/>
        <v>0</v>
      </c>
      <c r="AF784" s="16">
        <v>284.9166666667</v>
      </c>
      <c r="AG784" s="17">
        <f t="shared" si="279"/>
        <v>14.245833333335</v>
      </c>
      <c r="AH784" s="29">
        <v>399</v>
      </c>
      <c r="AI784" s="17">
        <f t="shared" si="280"/>
        <v>19.95</v>
      </c>
      <c r="AJ784" s="19">
        <f t="shared" si="281"/>
        <v>0.71407685881378447</v>
      </c>
      <c r="AK784" s="20">
        <f>'Even Strength'!AA784+'Power Play'!R784+'Penalty Kill'!L784</f>
        <v>58.666666666666671</v>
      </c>
      <c r="AL784" s="19">
        <f t="shared" si="282"/>
        <v>12.354489616845587</v>
      </c>
      <c r="AM784" s="15">
        <f>IF(('Even Strength'!BR784+'Power Play'!AK784+'Penalty Kill'!AG784)&gt;0,V784/('Even Strength'!BR784+'Power Play'!AK784+'Penalty Kill'!AG784),0)</f>
        <v>0</v>
      </c>
      <c r="AN784" s="15">
        <f>IF(('Even Strength'!BR784+'Power Play'!AK784+'Penalty Kill'!AG784)&gt;0,W784/('Even Strength'!BR784+'Power Play'!AK784+'Penalty Kill'!AG784),0)</f>
        <v>1</v>
      </c>
      <c r="AO784" s="15">
        <f t="shared" si="283"/>
        <v>1</v>
      </c>
      <c r="AP784" s="13">
        <v>0</v>
      </c>
      <c r="AQ784" s="13">
        <v>0</v>
      </c>
      <c r="AR784" s="21">
        <f t="shared" si="284"/>
        <v>0</v>
      </c>
      <c r="AS784" s="22">
        <v>0</v>
      </c>
      <c r="AT784" s="1"/>
      <c r="AU784" s="1"/>
      <c r="AV784">
        <v>45</v>
      </c>
      <c r="AW784" s="13">
        <v>49</v>
      </c>
      <c r="AX784" s="13">
        <v>26</v>
      </c>
      <c r="AY784" s="13">
        <v>4</v>
      </c>
      <c r="AZ784" s="13">
        <v>6</v>
      </c>
      <c r="BA784" s="13">
        <v>1</v>
      </c>
      <c r="BB784" s="16">
        <f t="shared" si="285"/>
        <v>9.4764551038304212</v>
      </c>
      <c r="BC784" s="17">
        <f t="shared" si="286"/>
        <v>10.318806668615348</v>
      </c>
      <c r="BD784" s="17">
        <f t="shared" si="287"/>
        <v>5.4752851711020218</v>
      </c>
      <c r="BE784" s="17">
        <f t="shared" si="288"/>
        <v>0.84235156478492634</v>
      </c>
      <c r="BF784" s="17">
        <f t="shared" si="289"/>
        <v>1.2635273471773893</v>
      </c>
      <c r="BG784" s="17">
        <f t="shared" si="290"/>
        <v>0.21058789119623159</v>
      </c>
      <c r="BH784" s="13">
        <v>8</v>
      </c>
      <c r="BI784" s="13">
        <v>4</v>
      </c>
      <c r="BJ784" s="13">
        <v>0</v>
      </c>
      <c r="BK784" s="13">
        <v>0</v>
      </c>
      <c r="BL784" s="13">
        <v>0</v>
      </c>
      <c r="BM784" s="13">
        <v>0</v>
      </c>
      <c r="BN784" s="13">
        <f t="shared" si="291"/>
        <v>83</v>
      </c>
      <c r="BO784" s="16">
        <v>-0.86299999999999999</v>
      </c>
      <c r="BP784" s="1"/>
      <c r="BQ784" s="1"/>
      <c r="BR784" s="23" t="str">
        <f t="shared" si="292"/>
        <v xml:space="preserve"> </v>
      </c>
      <c r="BS784" s="1"/>
      <c r="BT784" s="13">
        <v>0</v>
      </c>
      <c r="BU784" s="13">
        <v>5</v>
      </c>
      <c r="BV784" s="13">
        <v>0</v>
      </c>
      <c r="BW784" s="13">
        <v>0</v>
      </c>
      <c r="BX784" s="13">
        <v>0</v>
      </c>
      <c r="BY784" s="13">
        <v>0</v>
      </c>
      <c r="BZ784" s="13">
        <v>0</v>
      </c>
      <c r="CA784" s="13">
        <v>0</v>
      </c>
      <c r="CB784" s="23">
        <f t="shared" si="293"/>
        <v>0</v>
      </c>
      <c r="CC784" s="16">
        <v>0</v>
      </c>
      <c r="CD784" s="16">
        <v>-0.30000000000000004</v>
      </c>
      <c r="CE784" s="16">
        <v>-0.4</v>
      </c>
      <c r="CF784" s="24">
        <f t="shared" si="294"/>
        <v>-0.02</v>
      </c>
      <c r="CG784" s="24">
        <f t="shared" si="295"/>
        <v>-8.423515647849264E-2</v>
      </c>
      <c r="CH784" s="25">
        <v>3</v>
      </c>
      <c r="CI784" s="16">
        <v>4.7</v>
      </c>
      <c r="CJ784" s="16">
        <v>7.3</v>
      </c>
      <c r="CK784" s="16">
        <v>-8.9</v>
      </c>
      <c r="CL784" s="16">
        <v>-0.1</v>
      </c>
      <c r="CM784" s="16">
        <v>-0.8</v>
      </c>
      <c r="CN784" s="16">
        <v>0</v>
      </c>
      <c r="CO784" s="16">
        <v>-0.8</v>
      </c>
      <c r="CP784" s="26">
        <f t="shared" si="296"/>
        <v>-0.04</v>
      </c>
      <c r="CQ784" s="26">
        <f t="shared" si="297"/>
        <v>-0.16847031295698528</v>
      </c>
      <c r="CR784" s="13">
        <v>0</v>
      </c>
      <c r="CS784" s="13">
        <v>0</v>
      </c>
      <c r="CT784" s="13">
        <v>0</v>
      </c>
      <c r="CU784" s="13">
        <v>0</v>
      </c>
      <c r="CV784" s="13">
        <v>-0.12</v>
      </c>
      <c r="CW784" s="13">
        <v>-0.01</v>
      </c>
      <c r="CX784" s="13">
        <v>-1.47</v>
      </c>
      <c r="CY784" s="13">
        <v>-0.98</v>
      </c>
      <c r="CZ784" s="13">
        <v>-0.62</v>
      </c>
      <c r="DA784" s="13">
        <v>-3.2</v>
      </c>
      <c r="DB784" s="27">
        <v>-22.63</v>
      </c>
      <c r="DC784" s="27">
        <v>19.09</v>
      </c>
      <c r="DD784" s="27">
        <v>-41.72</v>
      </c>
      <c r="DE784" s="27">
        <v>-19.8</v>
      </c>
      <c r="DF784" s="27">
        <v>-21.43</v>
      </c>
      <c r="DG784" s="27">
        <v>4.55</v>
      </c>
      <c r="DH784" s="27">
        <v>-25.98</v>
      </c>
      <c r="DI784" s="27">
        <v>-15.68</v>
      </c>
      <c r="DJ784" s="1">
        <v>131</v>
      </c>
      <c r="DK784" s="28">
        <v>4</v>
      </c>
      <c r="DL784" s="28" t="s">
        <v>379</v>
      </c>
      <c r="DM784" s="1">
        <v>0.42299999999999999</v>
      </c>
      <c r="DN784" s="1">
        <v>2.9000000000000001E-2</v>
      </c>
      <c r="DO784" s="1">
        <v>0</v>
      </c>
      <c r="DP784" s="16">
        <f t="shared" si="298"/>
        <v>-0.8758178906428733</v>
      </c>
    </row>
    <row r="785" spans="1:120" x14ac:dyDescent="0.2">
      <c r="A785" s="13">
        <v>62</v>
      </c>
      <c r="B785" s="13" t="s">
        <v>2646</v>
      </c>
      <c r="C785" s="13" t="s">
        <v>2623</v>
      </c>
      <c r="D785" s="1"/>
      <c r="E785" s="13" t="s">
        <v>1012</v>
      </c>
      <c r="F785" s="1" t="s">
        <v>1013</v>
      </c>
      <c r="G785" s="13">
        <v>79</v>
      </c>
      <c r="H785" s="13">
        <v>220</v>
      </c>
      <c r="I785" s="13" t="s">
        <v>150</v>
      </c>
      <c r="J785" s="1"/>
      <c r="K785" s="1"/>
      <c r="L785" s="1"/>
      <c r="M785" s="1"/>
      <c r="N785" s="1">
        <v>24</v>
      </c>
      <c r="O785" s="13" t="s">
        <v>1963</v>
      </c>
      <c r="P785" s="13" t="s">
        <v>2647</v>
      </c>
      <c r="Q785" s="1" t="str">
        <f t="shared" si="276"/>
        <v>TBL</v>
      </c>
      <c r="R785" s="13" t="s">
        <v>219</v>
      </c>
      <c r="S785" s="1"/>
      <c r="T785" s="13" t="s">
        <v>173</v>
      </c>
      <c r="U785" s="13">
        <v>72</v>
      </c>
      <c r="V785" s="13">
        <v>0</v>
      </c>
      <c r="W785" s="13">
        <v>13</v>
      </c>
      <c r="X785" s="14">
        <v>5</v>
      </c>
      <c r="Y785" s="13">
        <v>13</v>
      </c>
      <c r="Z785" s="13">
        <v>10</v>
      </c>
      <c r="AA785" s="1">
        <v>55</v>
      </c>
      <c r="AB785" s="14">
        <v>23</v>
      </c>
      <c r="AC785" s="14">
        <v>54</v>
      </c>
      <c r="AD785" s="15">
        <f t="shared" si="277"/>
        <v>0</v>
      </c>
      <c r="AE785" s="15">
        <f t="shared" si="278"/>
        <v>0</v>
      </c>
      <c r="AF785" s="16">
        <v>1274.5666666667</v>
      </c>
      <c r="AG785" s="17">
        <f t="shared" si="279"/>
        <v>17.702314814815278</v>
      </c>
      <c r="AH785" s="29">
        <v>1561</v>
      </c>
      <c r="AI785" s="17">
        <f t="shared" si="280"/>
        <v>21.680555555555557</v>
      </c>
      <c r="AJ785" s="19">
        <f t="shared" si="281"/>
        <v>0.81650651291909038</v>
      </c>
      <c r="AK785" s="20">
        <f>'Even Strength'!AA785+'Power Play'!R785+'Penalty Kill'!L785</f>
        <v>59.761904761904766</v>
      </c>
      <c r="AL785" s="19">
        <f t="shared" si="282"/>
        <v>2.8132810777892034</v>
      </c>
      <c r="AM785" s="15">
        <f>IF(('Even Strength'!BR785+'Power Play'!AK785+'Penalty Kill'!AG785)&gt;0,V785/('Even Strength'!BR785+'Power Play'!AK785+'Penalty Kill'!AG785),0)</f>
        <v>0</v>
      </c>
      <c r="AN785" s="15">
        <f>IF(('Even Strength'!BR785+'Power Play'!AK785+'Penalty Kill'!AG785)&gt;0,W785/('Even Strength'!BR785+'Power Play'!AK785+'Penalty Kill'!AG785),0)</f>
        <v>0.28888888888888886</v>
      </c>
      <c r="AO785" s="15">
        <f t="shared" si="283"/>
        <v>0.28888888888888886</v>
      </c>
      <c r="AP785" s="13">
        <v>0</v>
      </c>
      <c r="AQ785" s="13">
        <v>0</v>
      </c>
      <c r="AR785" s="21">
        <f t="shared" si="284"/>
        <v>0</v>
      </c>
      <c r="AS785" s="22">
        <v>0</v>
      </c>
      <c r="AT785" s="1"/>
      <c r="AU785" s="1"/>
      <c r="AV785">
        <v>108</v>
      </c>
      <c r="AW785" s="13">
        <v>39</v>
      </c>
      <c r="AX785" s="13">
        <v>84</v>
      </c>
      <c r="AY785" s="13">
        <v>23</v>
      </c>
      <c r="AZ785" s="13">
        <v>28</v>
      </c>
      <c r="BA785" s="13">
        <v>17</v>
      </c>
      <c r="BB785" s="16">
        <f t="shared" si="285"/>
        <v>5.0840808640843926</v>
      </c>
      <c r="BC785" s="17">
        <f t="shared" si="286"/>
        <v>1.8359180898082528</v>
      </c>
      <c r="BD785" s="17">
        <f t="shared" si="287"/>
        <v>3.954285116510083</v>
      </c>
      <c r="BE785" s="17">
        <f t="shared" si="288"/>
        <v>1.0827209247587131</v>
      </c>
      <c r="BF785" s="17">
        <f t="shared" si="289"/>
        <v>1.3180950388366943</v>
      </c>
      <c r="BG785" s="17">
        <f t="shared" si="290"/>
        <v>0.80027198786513587</v>
      </c>
      <c r="BH785" s="13">
        <v>34</v>
      </c>
      <c r="BI785" s="13">
        <v>17</v>
      </c>
      <c r="BJ785" s="13">
        <v>0</v>
      </c>
      <c r="BK785" s="13">
        <v>0</v>
      </c>
      <c r="BL785" s="13">
        <v>0</v>
      </c>
      <c r="BM785" s="13">
        <v>0</v>
      </c>
      <c r="BN785" s="13">
        <f t="shared" si="291"/>
        <v>157</v>
      </c>
      <c r="BO785" s="16">
        <v>-2.73</v>
      </c>
      <c r="BP785" s="1"/>
      <c r="BQ785" s="1"/>
      <c r="BR785" s="23" t="str">
        <f t="shared" si="292"/>
        <v xml:space="preserve"> </v>
      </c>
      <c r="BS785" s="1"/>
      <c r="BT785" s="13">
        <v>0</v>
      </c>
      <c r="BU785" s="13">
        <v>11</v>
      </c>
      <c r="BV785" s="13">
        <v>0</v>
      </c>
      <c r="BW785" s="13">
        <v>0</v>
      </c>
      <c r="BX785" s="13">
        <v>0</v>
      </c>
      <c r="BY785" s="13">
        <v>0</v>
      </c>
      <c r="BZ785" s="13">
        <v>0</v>
      </c>
      <c r="CA785" s="13">
        <v>0</v>
      </c>
      <c r="CB785" s="23">
        <f t="shared" si="293"/>
        <v>0</v>
      </c>
      <c r="CC785" s="16">
        <v>-0.1</v>
      </c>
      <c r="CD785" s="16">
        <v>3</v>
      </c>
      <c r="CE785" s="16">
        <v>2.8</v>
      </c>
      <c r="CF785" s="24">
        <f t="shared" si="294"/>
        <v>3.888888888888889E-2</v>
      </c>
      <c r="CG785" s="24">
        <f t="shared" si="295"/>
        <v>0.13180950388366941</v>
      </c>
      <c r="CH785" s="25">
        <v>0</v>
      </c>
      <c r="CI785" s="16">
        <v>19.7</v>
      </c>
      <c r="CJ785" s="16">
        <v>25.7</v>
      </c>
      <c r="CK785" s="16">
        <v>0.7</v>
      </c>
      <c r="CL785" s="16">
        <v>0</v>
      </c>
      <c r="CM785" s="16">
        <v>3.6</v>
      </c>
      <c r="CN785" s="16">
        <v>0</v>
      </c>
      <c r="CO785" s="16">
        <v>3.6</v>
      </c>
      <c r="CP785" s="26">
        <f t="shared" si="296"/>
        <v>0.05</v>
      </c>
      <c r="CQ785" s="26">
        <f t="shared" si="297"/>
        <v>0.16946936213614644</v>
      </c>
      <c r="CR785" s="13">
        <v>0</v>
      </c>
      <c r="CS785" s="13">
        <v>0</v>
      </c>
      <c r="CT785" s="13">
        <v>0</v>
      </c>
      <c r="CU785" s="13">
        <v>0</v>
      </c>
      <c r="CV785" s="13">
        <v>-0.67</v>
      </c>
      <c r="CW785" s="13">
        <v>-0.14000000000000001</v>
      </c>
      <c r="CX785" s="13">
        <v>-5.5</v>
      </c>
      <c r="CY785" s="13">
        <v>5.2</v>
      </c>
      <c r="CZ785" s="13">
        <v>-2.4500000000000002</v>
      </c>
      <c r="DA785" s="13">
        <v>-3.56</v>
      </c>
      <c r="DB785" s="27">
        <v>-106.98</v>
      </c>
      <c r="DC785" s="27">
        <v>0.15</v>
      </c>
      <c r="DD785" s="27">
        <v>-107.13</v>
      </c>
      <c r="DE785" s="27">
        <v>-5.69</v>
      </c>
      <c r="DF785" s="27">
        <v>-79.55</v>
      </c>
      <c r="DG785" s="27">
        <v>6.45</v>
      </c>
      <c r="DH785" s="27">
        <v>-86</v>
      </c>
      <c r="DI785" s="27">
        <v>-4.57</v>
      </c>
      <c r="DJ785" s="1">
        <v>186</v>
      </c>
      <c r="DK785" s="28">
        <v>7</v>
      </c>
      <c r="DL785" s="28" t="s">
        <v>379</v>
      </c>
      <c r="DM785" s="1">
        <v>0.874</v>
      </c>
      <c r="DN785" s="1">
        <v>1.0999999999999999E-2</v>
      </c>
      <c r="DO785" s="1">
        <v>0</v>
      </c>
      <c r="DP785" s="16">
        <f t="shared" si="298"/>
        <v>2.9106382978723406</v>
      </c>
    </row>
    <row r="786" spans="1:120" x14ac:dyDescent="0.2">
      <c r="A786" s="13">
        <v>20</v>
      </c>
      <c r="B786" s="13" t="s">
        <v>2648</v>
      </c>
      <c r="C786" s="13" t="s">
        <v>612</v>
      </c>
      <c r="D786" s="13" t="s">
        <v>613</v>
      </c>
      <c r="E786" s="13" t="s">
        <v>123</v>
      </c>
      <c r="F786" s="1" t="s">
        <v>124</v>
      </c>
      <c r="G786" s="13">
        <v>73</v>
      </c>
      <c r="H786" s="13">
        <v>200</v>
      </c>
      <c r="I786" s="13" t="s">
        <v>125</v>
      </c>
      <c r="J786" s="13">
        <v>2003</v>
      </c>
      <c r="K786" s="13">
        <v>1</v>
      </c>
      <c r="L786" s="13">
        <v>7</v>
      </c>
      <c r="M786" s="1"/>
      <c r="N786" s="1">
        <v>30</v>
      </c>
      <c r="O786" s="13" t="s">
        <v>519</v>
      </c>
      <c r="P786" s="13" t="s">
        <v>2649</v>
      </c>
      <c r="Q786" s="1" t="str">
        <f t="shared" si="276"/>
        <v>MIN</v>
      </c>
      <c r="R786" s="13" t="s">
        <v>292</v>
      </c>
      <c r="S786" s="1"/>
      <c r="T786" s="13" t="s">
        <v>173</v>
      </c>
      <c r="U786" s="13">
        <v>77</v>
      </c>
      <c r="V786" s="13">
        <v>2</v>
      </c>
      <c r="W786" s="13">
        <v>36</v>
      </c>
      <c r="X786" s="14">
        <v>12</v>
      </c>
      <c r="Y786" s="13">
        <v>38</v>
      </c>
      <c r="Z786" s="13">
        <v>7</v>
      </c>
      <c r="AA786" s="1">
        <v>150</v>
      </c>
      <c r="AB786" s="14">
        <v>79</v>
      </c>
      <c r="AC786" s="14">
        <v>131</v>
      </c>
      <c r="AD786" s="15">
        <f t="shared" si="277"/>
        <v>1.3333333333333334E-2</v>
      </c>
      <c r="AE786" s="15">
        <f t="shared" si="278"/>
        <v>5.5555555555555558E-3</v>
      </c>
      <c r="AF786" s="16">
        <f>2237+35/60</f>
        <v>2237.5833333333335</v>
      </c>
      <c r="AG786" s="17">
        <f t="shared" si="279"/>
        <v>29.05952380952381</v>
      </c>
      <c r="AH786" s="29">
        <v>2389</v>
      </c>
      <c r="AI786" s="17">
        <f t="shared" si="280"/>
        <v>31.025974025974026</v>
      </c>
      <c r="AJ786" s="19">
        <f t="shared" si="281"/>
        <v>0.93661922701269718</v>
      </c>
      <c r="AK786" s="20">
        <f>'Even Strength'!AA786+'Power Play'!R786+'Penalty Kill'!L786</f>
        <v>122.54382332643203</v>
      </c>
      <c r="AL786" s="19">
        <f t="shared" si="282"/>
        <v>3.2859689693132865</v>
      </c>
      <c r="AM786" s="15">
        <f>IF(('Even Strength'!BR786+'Power Play'!AK786+'Penalty Kill'!AG786)&gt;0,V786/('Even Strength'!BR786+'Power Play'!AK786+'Penalty Kill'!AG786),0)</f>
        <v>2.247191011235955E-2</v>
      </c>
      <c r="AN786" s="15">
        <f>IF(('Even Strength'!BR786+'Power Play'!AK786+'Penalty Kill'!AG786)&gt;0,W786/('Even Strength'!BR786+'Power Play'!AK786+'Penalty Kill'!AG786),0)</f>
        <v>0.4044943820224719</v>
      </c>
      <c r="AO786" s="15">
        <f t="shared" si="283"/>
        <v>0.42696629213483145</v>
      </c>
      <c r="AP786" s="13">
        <v>0</v>
      </c>
      <c r="AQ786" s="13">
        <v>0</v>
      </c>
      <c r="AR786" s="21">
        <f t="shared" si="284"/>
        <v>0</v>
      </c>
      <c r="AS786" s="22">
        <v>0</v>
      </c>
      <c r="AT786" s="1"/>
      <c r="AU786" s="1"/>
      <c r="AV786">
        <v>58</v>
      </c>
      <c r="AW786" s="13">
        <v>69</v>
      </c>
      <c r="AX786" s="13">
        <v>127</v>
      </c>
      <c r="AY786" s="13">
        <v>79</v>
      </c>
      <c r="AZ786" s="13">
        <v>46</v>
      </c>
      <c r="BA786" s="13">
        <v>33</v>
      </c>
      <c r="BB786" s="16">
        <f t="shared" si="285"/>
        <v>1.5552493389445456</v>
      </c>
      <c r="BC786" s="17">
        <f t="shared" si="286"/>
        <v>1.8502104204685113</v>
      </c>
      <c r="BD786" s="17">
        <f t="shared" si="287"/>
        <v>3.4054597594130569</v>
      </c>
      <c r="BE786" s="17">
        <f t="shared" si="288"/>
        <v>2.1183568582175711</v>
      </c>
      <c r="BF786" s="17">
        <f t="shared" si="289"/>
        <v>1.2334736136456743</v>
      </c>
      <c r="BG786" s="17">
        <f t="shared" si="290"/>
        <v>0.88488324457189671</v>
      </c>
      <c r="BH786" s="13">
        <v>48</v>
      </c>
      <c r="BI786" s="13">
        <v>22</v>
      </c>
      <c r="BJ786" s="13">
        <v>0</v>
      </c>
      <c r="BK786" s="13">
        <v>0</v>
      </c>
      <c r="BL786" s="13">
        <v>0</v>
      </c>
      <c r="BM786" s="13">
        <v>0</v>
      </c>
      <c r="BN786" s="13">
        <f t="shared" si="291"/>
        <v>244</v>
      </c>
      <c r="BO786" s="16">
        <v>-0.113</v>
      </c>
      <c r="BP786" s="1"/>
      <c r="BQ786" s="1"/>
      <c r="BR786" s="23" t="str">
        <f t="shared" si="292"/>
        <v xml:space="preserve"> </v>
      </c>
      <c r="BS786" s="1"/>
      <c r="BT786" s="13">
        <v>0</v>
      </c>
      <c r="BU786" s="13">
        <v>16</v>
      </c>
      <c r="BV786" s="13">
        <v>0</v>
      </c>
      <c r="BW786" s="13">
        <v>1</v>
      </c>
      <c r="BX786" s="13">
        <v>1</v>
      </c>
      <c r="BY786" s="13">
        <v>0</v>
      </c>
      <c r="BZ786" s="13">
        <v>0</v>
      </c>
      <c r="CA786" s="13">
        <v>0</v>
      </c>
      <c r="CB786" s="23">
        <f t="shared" si="293"/>
        <v>0</v>
      </c>
      <c r="CC786" s="16">
        <v>1.8</v>
      </c>
      <c r="CD786" s="16">
        <v>5.6</v>
      </c>
      <c r="CE786" s="16">
        <v>7.4</v>
      </c>
      <c r="CF786" s="24">
        <f t="shared" si="294"/>
        <v>9.6103896103896108E-2</v>
      </c>
      <c r="CG786" s="24">
        <f t="shared" si="295"/>
        <v>0.1984283639343041</v>
      </c>
      <c r="CH786" s="25">
        <v>6</v>
      </c>
      <c r="CI786" s="16">
        <v>45.8</v>
      </c>
      <c r="CJ786" s="16">
        <v>44.9</v>
      </c>
      <c r="CK786" s="16">
        <v>-0.30000000000000004</v>
      </c>
      <c r="CL786" s="16">
        <v>3.2</v>
      </c>
      <c r="CM786" s="16">
        <v>6.6</v>
      </c>
      <c r="CN786" s="16">
        <v>0</v>
      </c>
      <c r="CO786" s="16">
        <v>9.8000000000000007</v>
      </c>
      <c r="CP786" s="26">
        <f t="shared" si="296"/>
        <v>0.12727272727272729</v>
      </c>
      <c r="CQ786" s="26">
        <f t="shared" si="297"/>
        <v>0.26278350899407843</v>
      </c>
      <c r="CR786" s="13">
        <v>0</v>
      </c>
      <c r="CS786" s="13">
        <v>0</v>
      </c>
      <c r="CT786" s="13">
        <v>4</v>
      </c>
      <c r="CU786" s="13">
        <v>0</v>
      </c>
      <c r="CV786" s="13">
        <v>-1.1000000000000001</v>
      </c>
      <c r="CW786" s="13">
        <v>0.96</v>
      </c>
      <c r="CX786" s="13">
        <v>3.11</v>
      </c>
      <c r="CY786" s="13">
        <v>6.2</v>
      </c>
      <c r="CZ786" s="13">
        <v>-4.51</v>
      </c>
      <c r="DA786" s="13">
        <v>4.66</v>
      </c>
      <c r="DB786" s="27">
        <v>-92.25</v>
      </c>
      <c r="DC786" s="27">
        <v>28.54</v>
      </c>
      <c r="DD786" s="27">
        <v>-120.79</v>
      </c>
      <c r="DE786" s="27">
        <v>-4.4000000000000004</v>
      </c>
      <c r="DF786" s="27">
        <v>-64.459999999999994</v>
      </c>
      <c r="DG786" s="27">
        <v>31.54</v>
      </c>
      <c r="DH786" s="27">
        <v>-96</v>
      </c>
      <c r="DI786" s="27">
        <v>-3.49</v>
      </c>
      <c r="DJ786" s="1">
        <v>186</v>
      </c>
      <c r="DK786" s="28">
        <v>2</v>
      </c>
      <c r="DL786" s="28" t="s">
        <v>201</v>
      </c>
      <c r="DM786" s="1">
        <v>7.5380000000000003</v>
      </c>
      <c r="DN786" s="1">
        <v>0.184</v>
      </c>
      <c r="DO786" s="1">
        <v>0</v>
      </c>
      <c r="DP786" s="16">
        <f t="shared" si="298"/>
        <v>-5.0680851063829788</v>
      </c>
    </row>
    <row r="787" spans="1:120" x14ac:dyDescent="0.2">
      <c r="A787" s="13">
        <v>16</v>
      </c>
      <c r="B787" s="13" t="s">
        <v>2650</v>
      </c>
      <c r="C787" s="13" t="s">
        <v>2651</v>
      </c>
      <c r="D787" s="13" t="s">
        <v>419</v>
      </c>
      <c r="E787" s="13" t="s">
        <v>123</v>
      </c>
      <c r="F787" s="1" t="s">
        <v>124</v>
      </c>
      <c r="G787" s="13">
        <v>75</v>
      </c>
      <c r="H787" s="13">
        <v>190</v>
      </c>
      <c r="I787" s="13" t="s">
        <v>150</v>
      </c>
      <c r="J787" s="13">
        <v>2007</v>
      </c>
      <c r="K787" s="13">
        <v>1</v>
      </c>
      <c r="L787" s="13">
        <v>11</v>
      </c>
      <c r="M787" s="1"/>
      <c r="N787" s="1">
        <v>25</v>
      </c>
      <c r="O787" s="13" t="s">
        <v>466</v>
      </c>
      <c r="P787" s="13" t="s">
        <v>2652</v>
      </c>
      <c r="Q787" s="1" t="str">
        <f t="shared" si="276"/>
        <v>PIT</v>
      </c>
      <c r="R787" s="13" t="s">
        <v>153</v>
      </c>
      <c r="S787" s="1"/>
      <c r="T787" s="13" t="s">
        <v>146</v>
      </c>
      <c r="U787" s="13">
        <v>80</v>
      </c>
      <c r="V787" s="13">
        <v>21</v>
      </c>
      <c r="W787" s="13">
        <v>12</v>
      </c>
      <c r="X787" s="14">
        <v>6</v>
      </c>
      <c r="Y787" s="13">
        <v>33</v>
      </c>
      <c r="Z787" s="13">
        <v>6</v>
      </c>
      <c r="AA787" s="1">
        <v>180</v>
      </c>
      <c r="AB787" s="14">
        <v>52</v>
      </c>
      <c r="AC787" s="14">
        <v>45</v>
      </c>
      <c r="AD787" s="15">
        <f t="shared" si="277"/>
        <v>0.11666666666666667</v>
      </c>
      <c r="AE787" s="15">
        <f t="shared" si="278"/>
        <v>7.5812274368231042E-2</v>
      </c>
      <c r="AF787" s="16">
        <v>1385.9166666666999</v>
      </c>
      <c r="AG787" s="17">
        <f t="shared" si="279"/>
        <v>17.323958333333749</v>
      </c>
      <c r="AH787" s="29">
        <v>1937</v>
      </c>
      <c r="AI787" s="17">
        <f t="shared" si="280"/>
        <v>24.212499999999999</v>
      </c>
      <c r="AJ787" s="19">
        <f t="shared" si="281"/>
        <v>0.7154964722078988</v>
      </c>
      <c r="AK787" s="20">
        <f>'Even Strength'!AA787+'Power Play'!R787+'Penalty Kill'!L787</f>
        <v>65.281609195402297</v>
      </c>
      <c r="AL787" s="19">
        <f t="shared" si="282"/>
        <v>2.8262136143760763</v>
      </c>
      <c r="AM787" s="15">
        <f>IF(('Even Strength'!BR787+'Power Play'!AK787+'Penalty Kill'!AG787)&gt;0,V787/('Even Strength'!BR787+'Power Play'!AK787+'Penalty Kill'!AG787),0)</f>
        <v>0.53846153846153844</v>
      </c>
      <c r="AN787" s="15">
        <f>IF(('Even Strength'!BR787+'Power Play'!AK787+'Penalty Kill'!AG787)&gt;0,W787/('Even Strength'!BR787+'Power Play'!AK787+'Penalty Kill'!AG787),0)</f>
        <v>0.30769230769230771</v>
      </c>
      <c r="AO787" s="15">
        <f t="shared" si="283"/>
        <v>0.84615384615384615</v>
      </c>
      <c r="AP787" s="13">
        <v>688</v>
      </c>
      <c r="AQ787" s="13">
        <v>671</v>
      </c>
      <c r="AR787" s="21">
        <f t="shared" si="284"/>
        <v>0.50625459896983072</v>
      </c>
      <c r="AS787" s="22">
        <v>28.5</v>
      </c>
      <c r="AT787" s="13">
        <v>25</v>
      </c>
      <c r="AU787" s="13">
        <v>17</v>
      </c>
      <c r="AV787">
        <v>118</v>
      </c>
      <c r="AW787" s="13">
        <v>86</v>
      </c>
      <c r="AX787" s="13">
        <v>48</v>
      </c>
      <c r="AY787" s="13">
        <v>52</v>
      </c>
      <c r="AZ787" s="13">
        <v>33</v>
      </c>
      <c r="BA787" s="13">
        <v>41</v>
      </c>
      <c r="BB787" s="16">
        <f t="shared" si="285"/>
        <v>5.1085322590342113</v>
      </c>
      <c r="BC787" s="17">
        <f t="shared" si="286"/>
        <v>3.723167578618154</v>
      </c>
      <c r="BD787" s="17">
        <f t="shared" si="287"/>
        <v>2.0780470206240858</v>
      </c>
      <c r="BE787" s="17">
        <f t="shared" si="288"/>
        <v>2.2512176056760933</v>
      </c>
      <c r="BF787" s="17">
        <f t="shared" si="289"/>
        <v>1.428657326679059</v>
      </c>
      <c r="BG787" s="17">
        <f t="shared" si="290"/>
        <v>1.7749984967830732</v>
      </c>
      <c r="BH787" s="13">
        <v>14</v>
      </c>
      <c r="BI787" s="13">
        <v>7</v>
      </c>
      <c r="BJ787" s="13">
        <v>0</v>
      </c>
      <c r="BK787" s="13">
        <v>0</v>
      </c>
      <c r="BL787" s="13">
        <v>0</v>
      </c>
      <c r="BM787" s="13">
        <v>0</v>
      </c>
      <c r="BN787" s="13">
        <f t="shared" si="291"/>
        <v>148</v>
      </c>
      <c r="BO787" s="16">
        <v>7.12</v>
      </c>
      <c r="BP787" s="13">
        <v>4</v>
      </c>
      <c r="BQ787" s="13">
        <v>1</v>
      </c>
      <c r="BR787" s="23">
        <f t="shared" si="292"/>
        <v>0.25</v>
      </c>
      <c r="BS787" s="13">
        <v>1</v>
      </c>
      <c r="BT787" s="13">
        <v>6</v>
      </c>
      <c r="BU787" s="13">
        <v>21</v>
      </c>
      <c r="BV787" s="13">
        <v>0</v>
      </c>
      <c r="BW787" s="13">
        <v>1</v>
      </c>
      <c r="BX787" s="13">
        <v>4</v>
      </c>
      <c r="BY787" s="13">
        <v>0</v>
      </c>
      <c r="BZ787" s="13">
        <v>0</v>
      </c>
      <c r="CA787" s="13">
        <v>0</v>
      </c>
      <c r="CB787" s="23">
        <f t="shared" si="293"/>
        <v>0</v>
      </c>
      <c r="CC787" s="16">
        <v>2.2000000000000002</v>
      </c>
      <c r="CD787" s="16">
        <v>1.9</v>
      </c>
      <c r="CE787" s="16">
        <v>4.0999999999999996</v>
      </c>
      <c r="CF787" s="24">
        <f t="shared" si="294"/>
        <v>5.1249999999999997E-2</v>
      </c>
      <c r="CG787" s="24">
        <f t="shared" si="295"/>
        <v>0.17749984967830731</v>
      </c>
      <c r="CH787" s="25">
        <v>7</v>
      </c>
      <c r="CI787" s="16">
        <v>22.4</v>
      </c>
      <c r="CJ787" s="16">
        <v>28.4</v>
      </c>
      <c r="CK787" s="16">
        <v>2.5</v>
      </c>
      <c r="CL787" s="16">
        <v>4.9000000000000004</v>
      </c>
      <c r="CM787" s="16">
        <v>5.2</v>
      </c>
      <c r="CN787" s="16">
        <v>-0.2</v>
      </c>
      <c r="CO787" s="16">
        <v>10</v>
      </c>
      <c r="CP787" s="26">
        <f t="shared" si="296"/>
        <v>0.125</v>
      </c>
      <c r="CQ787" s="26">
        <f t="shared" si="297"/>
        <v>0.43292646263001783</v>
      </c>
      <c r="CR787" s="13">
        <v>2</v>
      </c>
      <c r="CS787" s="13">
        <v>2</v>
      </c>
      <c r="CT787" s="13">
        <v>0</v>
      </c>
      <c r="CU787" s="13">
        <v>0.85</v>
      </c>
      <c r="CV787" s="13">
        <v>-0.35</v>
      </c>
      <c r="CW787" s="13">
        <v>2.68</v>
      </c>
      <c r="CX787" s="13">
        <v>-1.28</v>
      </c>
      <c r="CY787" s="13">
        <v>-0.26</v>
      </c>
      <c r="CZ787" s="13">
        <v>1.74</v>
      </c>
      <c r="DA787" s="13">
        <v>3.38</v>
      </c>
      <c r="DB787" s="27">
        <v>-44.11</v>
      </c>
      <c r="DC787" s="27">
        <v>25</v>
      </c>
      <c r="DD787" s="27">
        <v>-69.11</v>
      </c>
      <c r="DE787" s="27">
        <v>-4.1100000000000003</v>
      </c>
      <c r="DF787" s="27">
        <v>-18.78</v>
      </c>
      <c r="DG787" s="27">
        <v>10.17</v>
      </c>
      <c r="DH787" s="27">
        <v>-28.94</v>
      </c>
      <c r="DI787" s="27">
        <v>-1.72</v>
      </c>
      <c r="DJ787" s="1">
        <v>186</v>
      </c>
      <c r="DK787" s="28">
        <v>2</v>
      </c>
      <c r="DL787" s="28" t="s">
        <v>201</v>
      </c>
      <c r="DM787" s="1">
        <v>3.3</v>
      </c>
      <c r="DN787" s="1">
        <v>0.08</v>
      </c>
      <c r="DO787" s="1">
        <v>0</v>
      </c>
      <c r="DP787" s="16">
        <f t="shared" si="298"/>
        <v>4.1489361702127656</v>
      </c>
    </row>
    <row r="788" spans="1:120" x14ac:dyDescent="0.2">
      <c r="A788" s="13">
        <v>27</v>
      </c>
      <c r="B788" s="13" t="s">
        <v>2653</v>
      </c>
      <c r="C788" s="13" t="s">
        <v>2654</v>
      </c>
      <c r="D788" s="13" t="s">
        <v>325</v>
      </c>
      <c r="E788" s="13" t="s">
        <v>141</v>
      </c>
      <c r="F788" s="1" t="s">
        <v>142</v>
      </c>
      <c r="G788" s="13">
        <v>72</v>
      </c>
      <c r="H788" s="13">
        <v>200</v>
      </c>
      <c r="I788" s="13" t="s">
        <v>125</v>
      </c>
      <c r="J788" s="13">
        <v>2005</v>
      </c>
      <c r="K788" s="13">
        <v>6</v>
      </c>
      <c r="L788" s="13">
        <v>179</v>
      </c>
      <c r="M788" s="1"/>
      <c r="N788" s="1">
        <v>27</v>
      </c>
      <c r="O788" s="13" t="s">
        <v>356</v>
      </c>
      <c r="P788" s="13" t="s">
        <v>2652</v>
      </c>
      <c r="Q788" s="1" t="str">
        <f t="shared" si="276"/>
        <v>MIN</v>
      </c>
      <c r="R788" s="13" t="s">
        <v>292</v>
      </c>
      <c r="S788" s="1"/>
      <c r="T788" s="13" t="s">
        <v>207</v>
      </c>
      <c r="U788" s="13">
        <v>6</v>
      </c>
      <c r="V788" s="13">
        <v>0</v>
      </c>
      <c r="W788" s="13">
        <v>3</v>
      </c>
      <c r="X788" s="14">
        <v>3</v>
      </c>
      <c r="Y788" s="13">
        <v>3</v>
      </c>
      <c r="Z788" s="13">
        <v>1</v>
      </c>
      <c r="AA788" s="1">
        <v>6</v>
      </c>
      <c r="AB788" s="14">
        <v>2</v>
      </c>
      <c r="AC788" s="14">
        <v>2</v>
      </c>
      <c r="AD788" s="15">
        <f t="shared" si="277"/>
        <v>0</v>
      </c>
      <c r="AE788" s="15">
        <f t="shared" si="278"/>
        <v>0</v>
      </c>
      <c r="AF788" s="16">
        <v>55.85</v>
      </c>
      <c r="AG788" s="17">
        <f t="shared" si="279"/>
        <v>9.3083333333333336</v>
      </c>
      <c r="AH788" s="29">
        <v>87</v>
      </c>
      <c r="AI788" s="17">
        <f t="shared" si="280"/>
        <v>14.5</v>
      </c>
      <c r="AJ788" s="19">
        <f t="shared" si="281"/>
        <v>0.64195402298850579</v>
      </c>
      <c r="AK788" s="20">
        <f>'Even Strength'!AA788+'Power Play'!R788+'Penalty Kill'!L788</f>
        <v>20</v>
      </c>
      <c r="AL788" s="19">
        <f t="shared" si="282"/>
        <v>21.486123545210383</v>
      </c>
      <c r="AM788" s="15">
        <f>IF(('Even Strength'!BR788+'Power Play'!AK788+'Penalty Kill'!AG788)&gt;0,V788/('Even Strength'!BR788+'Power Play'!AK788+'Penalty Kill'!AG788),0)</f>
        <v>0</v>
      </c>
      <c r="AN788" s="15">
        <f>IF(('Even Strength'!BR788+'Power Play'!AK788+'Penalty Kill'!AG788)&gt;0,W788/('Even Strength'!BR788+'Power Play'!AK788+'Penalty Kill'!AG788),0)</f>
        <v>1</v>
      </c>
      <c r="AO788" s="15">
        <f t="shared" si="283"/>
        <v>1</v>
      </c>
      <c r="AP788" s="13">
        <v>0</v>
      </c>
      <c r="AQ788" s="13">
        <v>0</v>
      </c>
      <c r="AR788" s="21">
        <f t="shared" si="284"/>
        <v>0</v>
      </c>
      <c r="AS788" s="22">
        <v>0</v>
      </c>
      <c r="AT788" s="1"/>
      <c r="AU788" s="1"/>
      <c r="AV788">
        <v>10</v>
      </c>
      <c r="AW788" s="13">
        <v>16</v>
      </c>
      <c r="AX788" s="13">
        <v>1</v>
      </c>
      <c r="AY788" s="13">
        <v>2</v>
      </c>
      <c r="AZ788" s="13">
        <v>0</v>
      </c>
      <c r="BA788" s="13">
        <v>0</v>
      </c>
      <c r="BB788" s="16">
        <f t="shared" si="285"/>
        <v>10.743061772605191</v>
      </c>
      <c r="BC788" s="17">
        <f t="shared" si="286"/>
        <v>17.188898836168306</v>
      </c>
      <c r="BD788" s="17">
        <f t="shared" si="287"/>
        <v>1.0743061772605191</v>
      </c>
      <c r="BE788" s="17">
        <f t="shared" si="288"/>
        <v>2.1486123545210383</v>
      </c>
      <c r="BF788" s="17">
        <f t="shared" si="289"/>
        <v>0</v>
      </c>
      <c r="BG788" s="17">
        <f t="shared" si="290"/>
        <v>0</v>
      </c>
      <c r="BH788" s="13">
        <v>4</v>
      </c>
      <c r="BI788" s="13">
        <v>2</v>
      </c>
      <c r="BJ788" s="13">
        <v>0</v>
      </c>
      <c r="BK788" s="13">
        <v>0</v>
      </c>
      <c r="BL788" s="13">
        <v>0</v>
      </c>
      <c r="BM788" s="13">
        <v>0</v>
      </c>
      <c r="BN788" s="13">
        <f t="shared" si="291"/>
        <v>21</v>
      </c>
      <c r="BO788" s="16">
        <v>-8.4000000000000005E-2</v>
      </c>
      <c r="BP788" s="1"/>
      <c r="BQ788" s="1"/>
      <c r="BR788" s="23" t="str">
        <f t="shared" si="292"/>
        <v xml:space="preserve"> </v>
      </c>
      <c r="BS788" s="1"/>
      <c r="BT788" s="13">
        <v>0</v>
      </c>
      <c r="BU788" s="13">
        <v>3</v>
      </c>
      <c r="BV788" s="13">
        <v>0</v>
      </c>
      <c r="BW788" s="13">
        <v>0</v>
      </c>
      <c r="BX788" s="13">
        <v>0</v>
      </c>
      <c r="BY788" s="13">
        <v>0</v>
      </c>
      <c r="BZ788" s="13">
        <v>0</v>
      </c>
      <c r="CA788" s="13">
        <v>0</v>
      </c>
      <c r="CB788" s="23">
        <f t="shared" si="293"/>
        <v>0</v>
      </c>
      <c r="CC788" s="16">
        <v>0.2</v>
      </c>
      <c r="CD788" s="16">
        <v>0.1</v>
      </c>
      <c r="CE788" s="16">
        <v>0.30000000000000004</v>
      </c>
      <c r="CF788" s="24">
        <f t="shared" si="294"/>
        <v>5.000000000000001E-2</v>
      </c>
      <c r="CG788" s="24">
        <f t="shared" si="295"/>
        <v>0.32229185317815578</v>
      </c>
      <c r="CH788" s="25">
        <v>4</v>
      </c>
      <c r="CI788" s="16">
        <v>1.4</v>
      </c>
      <c r="CJ788" s="16">
        <v>1.9</v>
      </c>
      <c r="CK788" s="16">
        <v>0.60000000000000009</v>
      </c>
      <c r="CL788" s="16">
        <v>0.4</v>
      </c>
      <c r="CM788" s="16">
        <v>0.5</v>
      </c>
      <c r="CN788" s="16">
        <v>0</v>
      </c>
      <c r="CO788" s="16">
        <v>0.9</v>
      </c>
      <c r="CP788" s="26">
        <f t="shared" si="296"/>
        <v>0.15</v>
      </c>
      <c r="CQ788" s="26">
        <f t="shared" si="297"/>
        <v>0.96687555953446735</v>
      </c>
      <c r="CR788" s="13">
        <v>0</v>
      </c>
      <c r="CS788" s="13">
        <v>0</v>
      </c>
      <c r="CT788" s="13">
        <v>1</v>
      </c>
      <c r="CU788" s="13">
        <v>0</v>
      </c>
      <c r="CV788" s="13">
        <v>0.02</v>
      </c>
      <c r="CW788" s="13">
        <v>-0.18</v>
      </c>
      <c r="CX788" s="13">
        <v>0</v>
      </c>
      <c r="CY788" s="13">
        <v>0</v>
      </c>
      <c r="CZ788" s="13">
        <v>-0.48</v>
      </c>
      <c r="DA788" s="13">
        <v>-0.64</v>
      </c>
      <c r="DB788" s="27">
        <v>3.5</v>
      </c>
      <c r="DC788" s="27">
        <v>1.8</v>
      </c>
      <c r="DD788" s="27">
        <v>1.7000000000000002</v>
      </c>
      <c r="DE788" s="27">
        <v>2.0299999999999998</v>
      </c>
      <c r="DF788" s="27">
        <v>6.02</v>
      </c>
      <c r="DG788" s="27">
        <v>-0.84</v>
      </c>
      <c r="DH788" s="27">
        <v>6.86</v>
      </c>
      <c r="DI788" s="27">
        <v>8.17</v>
      </c>
      <c r="DJ788" s="1">
        <v>15</v>
      </c>
      <c r="DK788" s="28">
        <v>2</v>
      </c>
      <c r="DL788" s="28" t="s">
        <v>201</v>
      </c>
      <c r="DM788" s="1">
        <v>4.8000000000000001E-2</v>
      </c>
      <c r="DN788" s="1">
        <v>1.4999999999999999E-2</v>
      </c>
      <c r="DO788" s="1">
        <v>0</v>
      </c>
      <c r="DP788" s="16">
        <f t="shared" si="298"/>
        <v>0.89224433768016476</v>
      </c>
    </row>
    <row r="789" spans="1:120" x14ac:dyDescent="0.2">
      <c r="A789" s="13">
        <v>48</v>
      </c>
      <c r="B789" s="13" t="s">
        <v>2655</v>
      </c>
      <c r="C789" s="13" t="s">
        <v>2654</v>
      </c>
      <c r="D789" s="13" t="s">
        <v>325</v>
      </c>
      <c r="E789" s="13" t="s">
        <v>141</v>
      </c>
      <c r="F789" s="1" t="s">
        <v>142</v>
      </c>
      <c r="G789" s="13">
        <v>77</v>
      </c>
      <c r="H789" s="13">
        <v>203</v>
      </c>
      <c r="I789" s="13" t="s">
        <v>150</v>
      </c>
      <c r="J789" s="13">
        <v>2011</v>
      </c>
      <c r="K789" s="13">
        <v>7</v>
      </c>
      <c r="L789" s="13">
        <v>193</v>
      </c>
      <c r="M789" s="13" t="s">
        <v>159</v>
      </c>
      <c r="N789" s="1">
        <v>23</v>
      </c>
      <c r="O789" s="13" t="s">
        <v>2656</v>
      </c>
      <c r="P789" s="13" t="s">
        <v>2652</v>
      </c>
      <c r="Q789" s="1" t="str">
        <f t="shared" si="276"/>
        <v>CAR</v>
      </c>
      <c r="R789" s="13" t="s">
        <v>358</v>
      </c>
      <c r="S789" s="1"/>
      <c r="T789" s="13" t="s">
        <v>146</v>
      </c>
      <c r="U789" s="13">
        <v>4</v>
      </c>
      <c r="V789" s="13">
        <v>0</v>
      </c>
      <c r="W789" s="13">
        <v>0</v>
      </c>
      <c r="X789" s="14">
        <v>0</v>
      </c>
      <c r="Y789" s="13">
        <v>0</v>
      </c>
      <c r="Z789" s="13">
        <v>-2</v>
      </c>
      <c r="AA789" s="1">
        <v>0</v>
      </c>
      <c r="AB789" s="14">
        <v>1</v>
      </c>
      <c r="AC789" s="14">
        <v>1</v>
      </c>
      <c r="AD789" s="15">
        <f t="shared" si="277"/>
        <v>0</v>
      </c>
      <c r="AE789" s="15">
        <f t="shared" si="278"/>
        <v>0</v>
      </c>
      <c r="AF789" s="16">
        <v>29.75</v>
      </c>
      <c r="AG789" s="17">
        <f t="shared" si="279"/>
        <v>7.4375</v>
      </c>
      <c r="AH789" s="29">
        <v>45</v>
      </c>
      <c r="AI789" s="17">
        <f t="shared" si="280"/>
        <v>11.25</v>
      </c>
      <c r="AJ789" s="19">
        <f t="shared" si="281"/>
        <v>0.66111111111111109</v>
      </c>
      <c r="AK789" s="20">
        <f>'Even Strength'!AA789+'Power Play'!R789+'Penalty Kill'!L789</f>
        <v>0</v>
      </c>
      <c r="AL789" s="19">
        <f t="shared" si="282"/>
        <v>0</v>
      </c>
      <c r="AM789" s="15">
        <f>IF(('Even Strength'!BR789+'Power Play'!AK789+'Penalty Kill'!AG789)&gt;0,V789/('Even Strength'!BR789+'Power Play'!AK789+'Penalty Kill'!AG789),0)</f>
        <v>0</v>
      </c>
      <c r="AN789" s="15">
        <f>IF(('Even Strength'!BR789+'Power Play'!AK789+'Penalty Kill'!AG789)&gt;0,W789/('Even Strength'!BR789+'Power Play'!AK789+'Penalty Kill'!AG789),0)</f>
        <v>0</v>
      </c>
      <c r="AO789" s="15">
        <f t="shared" si="283"/>
        <v>0</v>
      </c>
      <c r="AP789" s="13">
        <v>7</v>
      </c>
      <c r="AQ789" s="13">
        <v>7</v>
      </c>
      <c r="AR789" s="21">
        <f t="shared" si="284"/>
        <v>0.5</v>
      </c>
      <c r="AS789" s="22">
        <v>6</v>
      </c>
      <c r="AT789" s="1"/>
      <c r="AU789" s="1"/>
      <c r="AV789">
        <v>5</v>
      </c>
      <c r="AW789" s="13">
        <v>3</v>
      </c>
      <c r="AX789" s="13">
        <v>2</v>
      </c>
      <c r="AY789" s="13">
        <v>1</v>
      </c>
      <c r="AZ789" s="13">
        <v>1</v>
      </c>
      <c r="BA789" s="13">
        <v>0</v>
      </c>
      <c r="BB789" s="16">
        <f t="shared" si="285"/>
        <v>10.08403361344538</v>
      </c>
      <c r="BC789" s="17">
        <f t="shared" si="286"/>
        <v>6.0504201680672267</v>
      </c>
      <c r="BD789" s="17">
        <f t="shared" si="287"/>
        <v>4.0336134453781511</v>
      </c>
      <c r="BE789" s="17">
        <f t="shared" si="288"/>
        <v>2.0168067226890756</v>
      </c>
      <c r="BF789" s="17">
        <f t="shared" si="289"/>
        <v>2.0168067226890756</v>
      </c>
      <c r="BG789" s="17">
        <f t="shared" si="290"/>
        <v>0</v>
      </c>
      <c r="BH789" s="13">
        <v>0</v>
      </c>
      <c r="BI789" s="13">
        <v>0</v>
      </c>
      <c r="BJ789" s="13">
        <v>0</v>
      </c>
      <c r="BK789" s="13">
        <v>0</v>
      </c>
      <c r="BL789" s="13">
        <v>0</v>
      </c>
      <c r="BM789" s="13">
        <v>0</v>
      </c>
      <c r="BN789" s="13">
        <f t="shared" si="291"/>
        <v>5</v>
      </c>
      <c r="BO789" s="16">
        <v>-5.1000000000000004E-2</v>
      </c>
      <c r="BP789" s="1"/>
      <c r="BQ789" s="1"/>
      <c r="BR789" s="23" t="str">
        <f t="shared" si="292"/>
        <v xml:space="preserve"> </v>
      </c>
      <c r="BS789" s="1"/>
      <c r="BT789" s="13">
        <v>0</v>
      </c>
      <c r="BU789" s="13">
        <v>1</v>
      </c>
      <c r="BV789" s="13">
        <v>0</v>
      </c>
      <c r="BW789" s="13">
        <v>0</v>
      </c>
      <c r="BX789" s="13">
        <v>0</v>
      </c>
      <c r="BY789" s="13">
        <v>0</v>
      </c>
      <c r="BZ789" s="13">
        <v>0</v>
      </c>
      <c r="CA789" s="13">
        <v>0</v>
      </c>
      <c r="CB789" s="23">
        <f t="shared" si="293"/>
        <v>0</v>
      </c>
      <c r="CC789" s="16">
        <v>-0.1</v>
      </c>
      <c r="CD789" s="16">
        <v>0</v>
      </c>
      <c r="CE789" s="16">
        <v>-0.1</v>
      </c>
      <c r="CF789" s="24">
        <f t="shared" si="294"/>
        <v>-2.5000000000000001E-2</v>
      </c>
      <c r="CG789" s="24">
        <f t="shared" si="295"/>
        <v>-0.20168067226890757</v>
      </c>
      <c r="CH789" s="25">
        <v>4</v>
      </c>
      <c r="CI789" s="16">
        <v>0.7</v>
      </c>
      <c r="CJ789" s="16">
        <v>0.7</v>
      </c>
      <c r="CK789" s="16">
        <v>-1.7000000000000002</v>
      </c>
      <c r="CL789" s="16">
        <v>-0.30000000000000004</v>
      </c>
      <c r="CM789" s="16">
        <v>-0.1</v>
      </c>
      <c r="CN789" s="16">
        <v>0</v>
      </c>
      <c r="CO789" s="16">
        <v>-0.4</v>
      </c>
      <c r="CP789" s="26">
        <f t="shared" si="296"/>
        <v>-0.1</v>
      </c>
      <c r="CQ789" s="26">
        <f t="shared" si="297"/>
        <v>-0.80672268907563027</v>
      </c>
      <c r="CR789" s="13">
        <v>0</v>
      </c>
      <c r="CS789" s="13">
        <v>0</v>
      </c>
      <c r="CT789" s="13">
        <v>0</v>
      </c>
      <c r="CU789" s="13">
        <v>0</v>
      </c>
      <c r="CV789" s="13">
        <v>0</v>
      </c>
      <c r="CW789" s="13">
        <v>0</v>
      </c>
      <c r="CX789" s="13">
        <v>0</v>
      </c>
      <c r="CY789" s="13">
        <v>0</v>
      </c>
      <c r="CZ789" s="13">
        <v>0</v>
      </c>
      <c r="DA789" s="13">
        <v>0</v>
      </c>
      <c r="DB789" s="27">
        <v>-6</v>
      </c>
      <c r="DC789" s="27">
        <v>0.60000000000000009</v>
      </c>
      <c r="DD789" s="27">
        <v>-6.6</v>
      </c>
      <c r="DE789" s="27">
        <v>-13.56</v>
      </c>
      <c r="DF789" s="27">
        <v>-2.2000000000000002</v>
      </c>
      <c r="DG789" s="27">
        <v>1.44</v>
      </c>
      <c r="DH789" s="27">
        <v>-3.64</v>
      </c>
      <c r="DI789" s="27">
        <v>-7.48</v>
      </c>
      <c r="DJ789" s="1">
        <v>9</v>
      </c>
      <c r="DK789" s="1"/>
      <c r="DL789" s="1"/>
      <c r="DM789" s="1">
        <v>2.8000000000000001E-2</v>
      </c>
      <c r="DN789" s="1">
        <v>0</v>
      </c>
      <c r="DO789" s="1">
        <v>0</v>
      </c>
      <c r="DP789" s="16">
        <f t="shared" si="298"/>
        <v>-0.4029512697323267</v>
      </c>
    </row>
    <row r="790" spans="1:120" x14ac:dyDescent="0.2">
      <c r="A790" s="13">
        <v>21</v>
      </c>
      <c r="B790" s="13" t="s">
        <v>2657</v>
      </c>
      <c r="C790" s="13" t="s">
        <v>192</v>
      </c>
      <c r="D790" s="13" t="s">
        <v>158</v>
      </c>
      <c r="E790" s="13" t="s">
        <v>141</v>
      </c>
      <c r="F790" s="1" t="s">
        <v>142</v>
      </c>
      <c r="G790" s="13">
        <v>71</v>
      </c>
      <c r="H790" s="13">
        <v>200</v>
      </c>
      <c r="I790" s="13" t="s">
        <v>150</v>
      </c>
      <c r="J790" s="13">
        <v>2009</v>
      </c>
      <c r="K790" s="13">
        <v>4</v>
      </c>
      <c r="L790" s="13">
        <v>97</v>
      </c>
      <c r="M790" s="1"/>
      <c r="N790" s="1">
        <v>23</v>
      </c>
      <c r="O790" s="13" t="s">
        <v>665</v>
      </c>
      <c r="P790" s="13" t="s">
        <v>2658</v>
      </c>
      <c r="Q790" s="1" t="str">
        <f t="shared" si="276"/>
        <v>ARI</v>
      </c>
      <c r="R790" s="13" t="s">
        <v>446</v>
      </c>
      <c r="S790" s="1"/>
      <c r="T790" s="13" t="s">
        <v>154</v>
      </c>
      <c r="U790" s="13">
        <v>9</v>
      </c>
      <c r="V790" s="13">
        <v>1</v>
      </c>
      <c r="W790" s="13">
        <v>0</v>
      </c>
      <c r="X790" s="14">
        <v>0</v>
      </c>
      <c r="Y790" s="13">
        <v>1</v>
      </c>
      <c r="Z790" s="13">
        <v>-2</v>
      </c>
      <c r="AA790" s="1">
        <v>8</v>
      </c>
      <c r="AB790" s="14">
        <v>0</v>
      </c>
      <c r="AC790" s="14">
        <v>2</v>
      </c>
      <c r="AD790" s="15">
        <f t="shared" si="277"/>
        <v>0.125</v>
      </c>
      <c r="AE790" s="15">
        <f t="shared" si="278"/>
        <v>0.1</v>
      </c>
      <c r="AF790" s="16">
        <v>121.21666666669999</v>
      </c>
      <c r="AG790" s="17">
        <f t="shared" si="279"/>
        <v>13.468518518522222</v>
      </c>
      <c r="AH790" s="29">
        <v>170</v>
      </c>
      <c r="AI790" s="17">
        <f t="shared" si="280"/>
        <v>18.888888888888889</v>
      </c>
      <c r="AJ790" s="19">
        <f t="shared" si="281"/>
        <v>0.71303921568647055</v>
      </c>
      <c r="AK790" s="20">
        <f>'Even Strength'!AA790+'Power Play'!R790+'Penalty Kill'!L790</f>
        <v>0</v>
      </c>
      <c r="AL790" s="19">
        <f t="shared" si="282"/>
        <v>0</v>
      </c>
      <c r="AM790" s="15">
        <f>IF(('Even Strength'!BR790+'Power Play'!AK790+'Penalty Kill'!AG790)&gt;0,V790/('Even Strength'!BR790+'Power Play'!AK790+'Penalty Kill'!AG790),0)</f>
        <v>0.5</v>
      </c>
      <c r="AN790" s="15">
        <f>IF(('Even Strength'!BR790+'Power Play'!AK790+'Penalty Kill'!AG790)&gt;0,W790/('Even Strength'!BR790+'Power Play'!AK790+'Penalty Kill'!AG790),0)</f>
        <v>0</v>
      </c>
      <c r="AO790" s="15">
        <f t="shared" si="283"/>
        <v>0.5</v>
      </c>
      <c r="AP790" s="13">
        <v>0</v>
      </c>
      <c r="AQ790" s="13">
        <v>0</v>
      </c>
      <c r="AR790" s="21">
        <f t="shared" si="284"/>
        <v>0</v>
      </c>
      <c r="AS790" s="22">
        <v>0</v>
      </c>
      <c r="AT790" s="1"/>
      <c r="AU790" s="1"/>
      <c r="AV790">
        <v>15</v>
      </c>
      <c r="AW790" s="13">
        <v>5</v>
      </c>
      <c r="AX790" s="13">
        <v>9</v>
      </c>
      <c r="AY790" s="13">
        <v>0</v>
      </c>
      <c r="AZ790" s="13">
        <v>0</v>
      </c>
      <c r="BA790" s="13">
        <v>1</v>
      </c>
      <c r="BB790" s="16">
        <f t="shared" si="285"/>
        <v>7.4247215729389735</v>
      </c>
      <c r="BC790" s="17">
        <f t="shared" si="286"/>
        <v>2.4749071909796578</v>
      </c>
      <c r="BD790" s="17">
        <f t="shared" si="287"/>
        <v>4.4548329437633845</v>
      </c>
      <c r="BE790" s="17">
        <f t="shared" si="288"/>
        <v>0</v>
      </c>
      <c r="BF790" s="17">
        <f t="shared" si="289"/>
        <v>0</v>
      </c>
      <c r="BG790" s="17">
        <f t="shared" si="290"/>
        <v>0.49498143819593154</v>
      </c>
      <c r="BH790" s="13">
        <v>2</v>
      </c>
      <c r="BI790" s="13">
        <v>1</v>
      </c>
      <c r="BJ790" s="13">
        <v>0</v>
      </c>
      <c r="BK790" s="13">
        <v>0</v>
      </c>
      <c r="BL790" s="13">
        <v>0</v>
      </c>
      <c r="BM790" s="13">
        <v>0</v>
      </c>
      <c r="BN790" s="13">
        <f t="shared" si="291"/>
        <v>16</v>
      </c>
      <c r="BO790" s="16">
        <v>-1.1519999999999999</v>
      </c>
      <c r="BP790" s="1"/>
      <c r="BQ790" s="1"/>
      <c r="BR790" s="23" t="str">
        <f t="shared" si="292"/>
        <v xml:space="preserve"> </v>
      </c>
      <c r="BS790" s="1"/>
      <c r="BT790" s="13">
        <v>1</v>
      </c>
      <c r="BU790" s="13">
        <v>2</v>
      </c>
      <c r="BV790" s="13">
        <v>0</v>
      </c>
      <c r="BW790" s="13">
        <v>0</v>
      </c>
      <c r="BX790" s="13">
        <v>0</v>
      </c>
      <c r="BY790" s="13">
        <v>0</v>
      </c>
      <c r="BZ790" s="13">
        <v>0</v>
      </c>
      <c r="CA790" s="13">
        <v>0</v>
      </c>
      <c r="CB790" s="23">
        <f t="shared" si="293"/>
        <v>0</v>
      </c>
      <c r="CC790" s="16">
        <v>-0.1</v>
      </c>
      <c r="CD790" s="16">
        <v>0.1</v>
      </c>
      <c r="CE790" s="16">
        <v>0</v>
      </c>
      <c r="CF790" s="24">
        <f t="shared" si="294"/>
        <v>0</v>
      </c>
      <c r="CG790" s="24">
        <f t="shared" si="295"/>
        <v>0</v>
      </c>
      <c r="CH790" s="25">
        <v>4</v>
      </c>
      <c r="CI790" s="16">
        <v>1.4</v>
      </c>
      <c r="CJ790" s="16">
        <v>1.7000000000000002</v>
      </c>
      <c r="CK790" s="16">
        <v>-1.2</v>
      </c>
      <c r="CL790" s="16">
        <v>-0.1</v>
      </c>
      <c r="CM790" s="16">
        <v>0</v>
      </c>
      <c r="CN790" s="16">
        <v>0</v>
      </c>
      <c r="CO790" s="16">
        <v>-0.1</v>
      </c>
      <c r="CP790" s="26">
        <f t="shared" si="296"/>
        <v>-1.1111111111111112E-2</v>
      </c>
      <c r="CQ790" s="26">
        <f t="shared" si="297"/>
        <v>-4.9498143819593159E-2</v>
      </c>
      <c r="CR790" s="13">
        <v>0</v>
      </c>
      <c r="CS790" s="13">
        <v>0</v>
      </c>
      <c r="CT790" s="13">
        <v>0</v>
      </c>
      <c r="CU790" s="13">
        <v>0</v>
      </c>
      <c r="CV790" s="13">
        <v>0</v>
      </c>
      <c r="CW790" s="13">
        <v>0</v>
      </c>
      <c r="CX790" s="13">
        <v>-0.36</v>
      </c>
      <c r="CY790" s="13">
        <v>-1.75</v>
      </c>
      <c r="CZ790" s="13">
        <v>0.75</v>
      </c>
      <c r="DA790" s="13">
        <v>-1.36</v>
      </c>
      <c r="DB790" s="27">
        <v>-9.0299999999999994</v>
      </c>
      <c r="DC790" s="27">
        <v>31.14</v>
      </c>
      <c r="DD790" s="27">
        <v>-40.17</v>
      </c>
      <c r="DE790" s="27">
        <v>-24.4</v>
      </c>
      <c r="DF790" s="27">
        <v>-5.34</v>
      </c>
      <c r="DG790" s="27">
        <v>30.12</v>
      </c>
      <c r="DH790" s="27">
        <v>-35.46</v>
      </c>
      <c r="DI790" s="27">
        <v>-21.54</v>
      </c>
      <c r="DJ790" s="1">
        <v>20</v>
      </c>
      <c r="DK790" s="1"/>
      <c r="DL790" s="1"/>
      <c r="DM790" s="1">
        <v>6.8000000000000005E-2</v>
      </c>
      <c r="DN790" s="1">
        <v>0</v>
      </c>
      <c r="DO790" s="1">
        <v>0</v>
      </c>
      <c r="DP790" s="16">
        <f t="shared" si="298"/>
        <v>-0.11885152139098605</v>
      </c>
    </row>
    <row r="791" spans="1:120" x14ac:dyDescent="0.2">
      <c r="A791" s="13">
        <v>25</v>
      </c>
      <c r="B791" s="13" t="s">
        <v>2659</v>
      </c>
      <c r="C791" s="13" t="s">
        <v>2660</v>
      </c>
      <c r="D791" s="13" t="s">
        <v>296</v>
      </c>
      <c r="E791" s="13" t="s">
        <v>141</v>
      </c>
      <c r="F791" s="1" t="s">
        <v>142</v>
      </c>
      <c r="G791" s="13">
        <v>71</v>
      </c>
      <c r="H791" s="13">
        <v>190</v>
      </c>
      <c r="I791" s="13" t="s">
        <v>125</v>
      </c>
      <c r="J791" s="13">
        <v>2002</v>
      </c>
      <c r="K791" s="13">
        <v>8</v>
      </c>
      <c r="L791" s="13">
        <v>234</v>
      </c>
      <c r="M791" s="1"/>
      <c r="N791" s="1">
        <v>30</v>
      </c>
      <c r="O791" s="13" t="s">
        <v>1161</v>
      </c>
      <c r="P791" s="13" t="s">
        <v>2661</v>
      </c>
      <c r="Q791" s="1" t="str">
        <f t="shared" si="276"/>
        <v>BOS</v>
      </c>
      <c r="R791" s="13" t="s">
        <v>2662</v>
      </c>
      <c r="S791" s="1">
        <v>63</v>
      </c>
      <c r="T791" s="13" t="s">
        <v>146</v>
      </c>
      <c r="U791" s="13">
        <v>81</v>
      </c>
      <c r="V791" s="13">
        <v>5</v>
      </c>
      <c r="W791" s="13">
        <v>13</v>
      </c>
      <c r="X791" s="14">
        <v>9</v>
      </c>
      <c r="Y791" s="13">
        <v>18</v>
      </c>
      <c r="Z791" s="13">
        <v>-1</v>
      </c>
      <c r="AA791" s="1">
        <v>97</v>
      </c>
      <c r="AB791" s="14">
        <v>21</v>
      </c>
      <c r="AC791" s="14">
        <v>27</v>
      </c>
      <c r="AD791" s="15">
        <f t="shared" si="277"/>
        <v>5.1546391752577317E-2</v>
      </c>
      <c r="AE791" s="15">
        <f t="shared" si="278"/>
        <v>3.4482758620689655E-2</v>
      </c>
      <c r="AF791" s="16">
        <v>1102.45</v>
      </c>
      <c r="AG791" s="17">
        <f t="shared" si="279"/>
        <v>13.610493827160495</v>
      </c>
      <c r="AH791" s="29">
        <v>1504</v>
      </c>
      <c r="AI791" s="17">
        <f t="shared" si="280"/>
        <v>18.567901234567902</v>
      </c>
      <c r="AJ791" s="19">
        <f t="shared" si="281"/>
        <v>0.73301196808510638</v>
      </c>
      <c r="AK791" s="20">
        <f>'Even Strength'!AA791+'Power Play'!R791+'Penalty Kill'!L791</f>
        <v>103.00000000000001</v>
      </c>
      <c r="AL791" s="19">
        <f t="shared" si="282"/>
        <v>5.6056964034650107</v>
      </c>
      <c r="AM791" s="15">
        <f>IF(('Even Strength'!BR791+'Power Play'!AK791+'Penalty Kill'!AG791)&gt;0,V791/('Even Strength'!BR791+'Power Play'!AK791+'Penalty Kill'!AG791),0)</f>
        <v>0.15151515151515152</v>
      </c>
      <c r="AN791" s="15">
        <f>IF(('Even Strength'!BR791+'Power Play'!AK791+'Penalty Kill'!AG791)&gt;0,W791/('Even Strength'!BR791+'Power Play'!AK791+'Penalty Kill'!AG791),0)</f>
        <v>0.39393939393939392</v>
      </c>
      <c r="AO791" s="15">
        <f t="shared" si="283"/>
        <v>0.54545454545454541</v>
      </c>
      <c r="AP791" s="13">
        <v>76</v>
      </c>
      <c r="AQ791" s="13">
        <v>82</v>
      </c>
      <c r="AR791" s="21">
        <f t="shared" si="284"/>
        <v>0.48101265822784811</v>
      </c>
      <c r="AS791" s="22">
        <v>3.1</v>
      </c>
      <c r="AT791" s="13">
        <v>1</v>
      </c>
      <c r="AU791" s="13">
        <v>1</v>
      </c>
      <c r="AV791">
        <v>111</v>
      </c>
      <c r="AW791" s="13">
        <v>132</v>
      </c>
      <c r="AX791" s="13">
        <v>51</v>
      </c>
      <c r="AY791" s="13">
        <v>21</v>
      </c>
      <c r="AZ791" s="13">
        <v>16</v>
      </c>
      <c r="BA791" s="13">
        <v>44</v>
      </c>
      <c r="BB791" s="16">
        <f t="shared" si="285"/>
        <v>6.0410902988797677</v>
      </c>
      <c r="BC791" s="17">
        <f t="shared" si="286"/>
        <v>7.183999274343507</v>
      </c>
      <c r="BD791" s="17">
        <f t="shared" si="287"/>
        <v>2.7756360832690823</v>
      </c>
      <c r="BE791" s="17">
        <f t="shared" si="288"/>
        <v>1.1429089754637398</v>
      </c>
      <c r="BF791" s="17">
        <f t="shared" si="289"/>
        <v>0.87078779082951607</v>
      </c>
      <c r="BG791" s="17">
        <f t="shared" si="290"/>
        <v>2.3946664247811693</v>
      </c>
      <c r="BH791" s="13">
        <v>29</v>
      </c>
      <c r="BI791" s="13">
        <v>11</v>
      </c>
      <c r="BJ791" s="13">
        <v>1</v>
      </c>
      <c r="BK791" s="13">
        <v>0</v>
      </c>
      <c r="BL791" s="13">
        <v>0</v>
      </c>
      <c r="BM791" s="13">
        <v>0</v>
      </c>
      <c r="BN791" s="13">
        <f t="shared" si="291"/>
        <v>213</v>
      </c>
      <c r="BO791" s="16">
        <v>4.5620000000000003</v>
      </c>
      <c r="BP791" s="13">
        <v>1</v>
      </c>
      <c r="BQ791" s="13">
        <v>1</v>
      </c>
      <c r="BR791" s="23">
        <f t="shared" si="292"/>
        <v>1</v>
      </c>
      <c r="BS791" s="13">
        <v>1</v>
      </c>
      <c r="BT791" s="13">
        <v>2</v>
      </c>
      <c r="BU791" s="13">
        <v>30</v>
      </c>
      <c r="BV791" s="13">
        <v>0</v>
      </c>
      <c r="BW791" s="13">
        <v>1</v>
      </c>
      <c r="BX791" s="13">
        <v>1</v>
      </c>
      <c r="BY791" s="13">
        <v>0</v>
      </c>
      <c r="BZ791" s="13">
        <v>0</v>
      </c>
      <c r="CA791" s="13">
        <v>0</v>
      </c>
      <c r="CB791" s="23">
        <f t="shared" si="293"/>
        <v>0</v>
      </c>
      <c r="CC791" s="16">
        <v>-0.5</v>
      </c>
      <c r="CD791" s="16">
        <v>1.2</v>
      </c>
      <c r="CE791" s="16">
        <v>0.7</v>
      </c>
      <c r="CF791" s="24">
        <f t="shared" si="294"/>
        <v>8.6419753086419745E-3</v>
      </c>
      <c r="CG791" s="24">
        <f t="shared" si="295"/>
        <v>3.8096965848791325E-2</v>
      </c>
      <c r="CH791" s="25">
        <v>5</v>
      </c>
      <c r="CI791" s="16">
        <v>19.600000000000001</v>
      </c>
      <c r="CJ791" s="16">
        <v>29</v>
      </c>
      <c r="CK791" s="16">
        <v>-2.5</v>
      </c>
      <c r="CL791" s="16">
        <v>-1.8</v>
      </c>
      <c r="CM791" s="16">
        <v>4.8</v>
      </c>
      <c r="CN791" s="16">
        <v>0.60000000000000009</v>
      </c>
      <c r="CO791" s="16">
        <v>3.7</v>
      </c>
      <c r="CP791" s="26">
        <f t="shared" si="296"/>
        <v>4.5679012345679011E-2</v>
      </c>
      <c r="CQ791" s="26">
        <f t="shared" si="297"/>
        <v>0.20136967662932559</v>
      </c>
      <c r="CR791" s="13">
        <v>0</v>
      </c>
      <c r="CS791" s="13">
        <v>0</v>
      </c>
      <c r="CT791" s="13">
        <v>2</v>
      </c>
      <c r="CU791" s="13">
        <v>0.04</v>
      </c>
      <c r="CV791" s="13">
        <v>0.21</v>
      </c>
      <c r="CW791" s="13">
        <v>1.19</v>
      </c>
      <c r="CX791" s="13">
        <v>1.85</v>
      </c>
      <c r="CY791" s="13">
        <v>-3.59</v>
      </c>
      <c r="CZ791" s="13">
        <v>-2.81</v>
      </c>
      <c r="DA791" s="13">
        <v>-3.11</v>
      </c>
      <c r="DB791" s="27">
        <v>4.74</v>
      </c>
      <c r="DC791" s="27">
        <v>-7.35</v>
      </c>
      <c r="DD791" s="27">
        <v>12.1</v>
      </c>
      <c r="DE791" s="27">
        <v>-6.08</v>
      </c>
      <c r="DF791" s="27">
        <v>17.48</v>
      </c>
      <c r="DG791" s="27">
        <v>-13.53</v>
      </c>
      <c r="DH791" s="27">
        <v>31.02</v>
      </c>
      <c r="DI791" s="27">
        <v>-1.78</v>
      </c>
      <c r="DJ791" s="1">
        <v>227</v>
      </c>
      <c r="DK791" s="1"/>
      <c r="DL791" s="1"/>
      <c r="DM791" s="1">
        <v>1.75</v>
      </c>
      <c r="DN791" s="1">
        <v>0</v>
      </c>
      <c r="DO791" s="1">
        <v>0</v>
      </c>
      <c r="DP791" s="16">
        <f t="shared" si="298"/>
        <v>1.4047586364676281</v>
      </c>
    </row>
    <row r="792" spans="1:120" x14ac:dyDescent="0.2">
      <c r="A792" s="13">
        <v>8</v>
      </c>
      <c r="B792" s="13" t="s">
        <v>2663</v>
      </c>
      <c r="C792" s="13" t="s">
        <v>427</v>
      </c>
      <c r="D792" s="13" t="s">
        <v>158</v>
      </c>
      <c r="E792" s="13" t="s">
        <v>141</v>
      </c>
      <c r="F792" s="1" t="s">
        <v>142</v>
      </c>
      <c r="G792" s="13">
        <v>74</v>
      </c>
      <c r="H792" s="13">
        <v>185</v>
      </c>
      <c r="I792" s="13" t="s">
        <v>150</v>
      </c>
      <c r="J792" s="1"/>
      <c r="K792" s="1"/>
      <c r="L792" s="1"/>
      <c r="M792" s="1"/>
      <c r="N792" s="1">
        <v>25</v>
      </c>
      <c r="O792" s="13" t="s">
        <v>2664</v>
      </c>
      <c r="P792" s="13" t="s">
        <v>2665</v>
      </c>
      <c r="Q792" s="1" t="str">
        <f t="shared" si="276"/>
        <v>VAN</v>
      </c>
      <c r="R792" s="13" t="s">
        <v>409</v>
      </c>
      <c r="S792" s="1"/>
      <c r="T792" s="13" t="s">
        <v>173</v>
      </c>
      <c r="U792" s="13">
        <v>70</v>
      </c>
      <c r="V792" s="13">
        <v>2</v>
      </c>
      <c r="W792" s="13">
        <v>18</v>
      </c>
      <c r="X792" s="14">
        <v>7</v>
      </c>
      <c r="Y792" s="13">
        <v>20</v>
      </c>
      <c r="Z792" s="13">
        <v>8</v>
      </c>
      <c r="AA792" s="1">
        <v>53</v>
      </c>
      <c r="AB792" s="14">
        <v>31</v>
      </c>
      <c r="AC792" s="14">
        <v>43</v>
      </c>
      <c r="AD792" s="15">
        <f t="shared" si="277"/>
        <v>3.7735849056603772E-2</v>
      </c>
      <c r="AE792" s="15">
        <f t="shared" si="278"/>
        <v>1.5748031496062992E-2</v>
      </c>
      <c r="AF792" s="16">
        <v>1475.6666666666999</v>
      </c>
      <c r="AG792" s="17">
        <f t="shared" si="279"/>
        <v>21.080952380952855</v>
      </c>
      <c r="AH792" s="29">
        <v>2066</v>
      </c>
      <c r="AI792" s="17">
        <f t="shared" si="280"/>
        <v>29.514285714285716</v>
      </c>
      <c r="AJ792" s="19">
        <f t="shared" si="281"/>
        <v>0.71426266537594385</v>
      </c>
      <c r="AK792" s="20">
        <f>'Even Strength'!AA792+'Power Play'!R792+'Penalty Kill'!L792</f>
        <v>45.810810810810814</v>
      </c>
      <c r="AL792" s="19">
        <f t="shared" si="282"/>
        <v>1.8626487341192139</v>
      </c>
      <c r="AM792" s="15">
        <f>IF(('Even Strength'!BR792+'Power Play'!AK792+'Penalty Kill'!AG792)&gt;0,V792/('Even Strength'!BR792+'Power Play'!AK792+'Penalty Kill'!AG792),0)</f>
        <v>4.5454545454545456E-2</v>
      </c>
      <c r="AN792" s="15">
        <f>IF(('Even Strength'!BR792+'Power Play'!AK792+'Penalty Kill'!AG792)&gt;0,W792/('Even Strength'!BR792+'Power Play'!AK792+'Penalty Kill'!AG792),0)</f>
        <v>0.40909090909090912</v>
      </c>
      <c r="AO792" s="15">
        <f t="shared" si="283"/>
        <v>0.45454545454545459</v>
      </c>
      <c r="AP792" s="13">
        <v>0</v>
      </c>
      <c r="AQ792" s="13">
        <v>0</v>
      </c>
      <c r="AR792" s="21">
        <f t="shared" si="284"/>
        <v>0</v>
      </c>
      <c r="AS792" s="22">
        <v>0</v>
      </c>
      <c r="AT792" s="1"/>
      <c r="AU792" s="1"/>
      <c r="AV792">
        <v>192</v>
      </c>
      <c r="AW792" s="13">
        <v>23</v>
      </c>
      <c r="AX792" s="13">
        <v>170</v>
      </c>
      <c r="AY792" s="13">
        <v>31</v>
      </c>
      <c r="AZ792" s="13">
        <v>49</v>
      </c>
      <c r="BA792" s="13">
        <v>26</v>
      </c>
      <c r="BB792" s="16">
        <f t="shared" si="285"/>
        <v>7.8066410661846</v>
      </c>
      <c r="BC792" s="17">
        <f t="shared" si="286"/>
        <v>0.93517054438669678</v>
      </c>
      <c r="BD792" s="17">
        <f t="shared" si="287"/>
        <v>6.9121301106842807</v>
      </c>
      <c r="BE792" s="17">
        <f t="shared" si="288"/>
        <v>1.2604472554777217</v>
      </c>
      <c r="BF792" s="17">
        <f t="shared" si="289"/>
        <v>1.9923198554325281</v>
      </c>
      <c r="BG792" s="17">
        <f t="shared" si="290"/>
        <v>1.0571493110458312</v>
      </c>
      <c r="BH792" s="13">
        <v>12</v>
      </c>
      <c r="BI792" s="13">
        <v>6</v>
      </c>
      <c r="BJ792" s="13">
        <v>0</v>
      </c>
      <c r="BK792" s="13">
        <v>0</v>
      </c>
      <c r="BL792" s="13">
        <v>0</v>
      </c>
      <c r="BM792" s="13">
        <v>0</v>
      </c>
      <c r="BN792" s="13">
        <f t="shared" si="291"/>
        <v>205</v>
      </c>
      <c r="BO792" s="16">
        <v>8.48</v>
      </c>
      <c r="BP792" s="1"/>
      <c r="BQ792" s="1"/>
      <c r="BR792" s="23" t="str">
        <f t="shared" si="292"/>
        <v xml:space="preserve"> </v>
      </c>
      <c r="BS792" s="1"/>
      <c r="BT792" s="13">
        <v>0</v>
      </c>
      <c r="BU792" s="13">
        <v>14</v>
      </c>
      <c r="BV792" s="13">
        <v>1</v>
      </c>
      <c r="BW792" s="13">
        <v>0</v>
      </c>
      <c r="BX792" s="13">
        <v>1</v>
      </c>
      <c r="BY792" s="13">
        <v>0</v>
      </c>
      <c r="BZ792" s="13">
        <v>0</v>
      </c>
      <c r="CA792" s="13">
        <v>0</v>
      </c>
      <c r="CB792" s="23">
        <f t="shared" si="293"/>
        <v>0</v>
      </c>
      <c r="CC792" s="16">
        <v>0.60000000000000009</v>
      </c>
      <c r="CD792" s="16">
        <v>3.7</v>
      </c>
      <c r="CE792" s="16">
        <v>4.3</v>
      </c>
      <c r="CF792" s="24">
        <f t="shared" si="294"/>
        <v>6.1428571428571423E-2</v>
      </c>
      <c r="CG792" s="24">
        <f t="shared" si="295"/>
        <v>0.17483623221142591</v>
      </c>
      <c r="CH792" s="25">
        <v>7</v>
      </c>
      <c r="CI792" s="16">
        <v>23.8</v>
      </c>
      <c r="CJ792" s="16">
        <v>33.299999999999997</v>
      </c>
      <c r="CK792" s="16">
        <v>4.3</v>
      </c>
      <c r="CL792" s="16">
        <v>1.8</v>
      </c>
      <c r="CM792" s="16">
        <v>5.8</v>
      </c>
      <c r="CN792" s="16">
        <v>0</v>
      </c>
      <c r="CO792" s="16">
        <v>7.6</v>
      </c>
      <c r="CP792" s="26">
        <f t="shared" si="296"/>
        <v>0.10857142857142857</v>
      </c>
      <c r="CQ792" s="26">
        <f t="shared" si="297"/>
        <v>0.30901287553647372</v>
      </c>
      <c r="CR792" s="13">
        <v>1</v>
      </c>
      <c r="CS792" s="13">
        <v>0</v>
      </c>
      <c r="CT792" s="13">
        <v>1</v>
      </c>
      <c r="CU792" s="13">
        <v>0</v>
      </c>
      <c r="CV792" s="13">
        <v>0.16</v>
      </c>
      <c r="CW792" s="13">
        <v>1.82</v>
      </c>
      <c r="CX792" s="13">
        <v>0.60000000000000009</v>
      </c>
      <c r="CY792" s="13">
        <v>7.53</v>
      </c>
      <c r="CZ792" s="13">
        <v>-0.5</v>
      </c>
      <c r="DA792" s="13">
        <v>9.61</v>
      </c>
      <c r="DB792" s="27">
        <v>16.02</v>
      </c>
      <c r="DC792" s="27">
        <v>-83.58</v>
      </c>
      <c r="DD792" s="27">
        <v>99.61</v>
      </c>
      <c r="DE792" s="27">
        <v>5.0199999999999996</v>
      </c>
      <c r="DF792" s="27">
        <v>-7.35</v>
      </c>
      <c r="DG792" s="27">
        <v>-99.99</v>
      </c>
      <c r="DH792" s="27">
        <v>92.63</v>
      </c>
      <c r="DI792" s="27">
        <v>4.67</v>
      </c>
      <c r="DJ792" s="1">
        <v>186</v>
      </c>
      <c r="DK792" s="28">
        <v>12</v>
      </c>
      <c r="DL792" s="28" t="s">
        <v>1685</v>
      </c>
      <c r="DM792" s="1">
        <v>2</v>
      </c>
      <c r="DN792" s="1">
        <v>4.9000000000000002E-2</v>
      </c>
      <c r="DO792" s="1">
        <v>0</v>
      </c>
      <c r="DP792" s="16">
        <f t="shared" si="298"/>
        <v>4.5148936170212766</v>
      </c>
    </row>
    <row r="793" spans="1:120" x14ac:dyDescent="0.2">
      <c r="A793" s="13">
        <v>17</v>
      </c>
      <c r="B793" s="13" t="s">
        <v>2666</v>
      </c>
      <c r="C793" s="13" t="s">
        <v>2667</v>
      </c>
      <c r="D793" s="13" t="s">
        <v>311</v>
      </c>
      <c r="E793" s="13" t="s">
        <v>123</v>
      </c>
      <c r="F793" s="1" t="s">
        <v>124</v>
      </c>
      <c r="G793" s="13">
        <v>76</v>
      </c>
      <c r="H793" s="13">
        <v>221</v>
      </c>
      <c r="I793" s="13" t="s">
        <v>125</v>
      </c>
      <c r="J793" s="13">
        <v>2007</v>
      </c>
      <c r="K793" s="13">
        <v>2</v>
      </c>
      <c r="L793" s="13">
        <v>42</v>
      </c>
      <c r="M793" s="1"/>
      <c r="N793" s="1">
        <v>25</v>
      </c>
      <c r="O793" s="13" t="s">
        <v>496</v>
      </c>
      <c r="P793" s="13" t="s">
        <v>2668</v>
      </c>
      <c r="Q793" s="1" t="str">
        <f t="shared" si="276"/>
        <v>MTL</v>
      </c>
      <c r="R793" s="13" t="s">
        <v>214</v>
      </c>
      <c r="S793" s="1"/>
      <c r="T793" s="13" t="s">
        <v>129</v>
      </c>
      <c r="U793" s="13">
        <v>7</v>
      </c>
      <c r="V793" s="13">
        <v>0</v>
      </c>
      <c r="W793" s="13">
        <v>0</v>
      </c>
      <c r="X793" s="14">
        <v>0</v>
      </c>
      <c r="Y793" s="13">
        <v>0</v>
      </c>
      <c r="Z793" s="13">
        <v>-3</v>
      </c>
      <c r="AA793" s="1">
        <v>5</v>
      </c>
      <c r="AB793" s="14">
        <v>1</v>
      </c>
      <c r="AC793" s="14">
        <v>2</v>
      </c>
      <c r="AD793" s="15">
        <f t="shared" si="277"/>
        <v>0</v>
      </c>
      <c r="AE793" s="15">
        <f t="shared" si="278"/>
        <v>0</v>
      </c>
      <c r="AF793" s="16">
        <v>54.083333333299997</v>
      </c>
      <c r="AG793" s="17">
        <f t="shared" si="279"/>
        <v>7.7261904761857139</v>
      </c>
      <c r="AH793" s="29">
        <v>79</v>
      </c>
      <c r="AI793" s="17">
        <f t="shared" si="280"/>
        <v>11.285714285714286</v>
      </c>
      <c r="AJ793" s="19">
        <f t="shared" si="281"/>
        <v>0.68459915611772149</v>
      </c>
      <c r="AK793" s="20">
        <f>'Even Strength'!AA793+'Power Play'!R793+'Penalty Kill'!L793</f>
        <v>0</v>
      </c>
      <c r="AL793" s="19">
        <f t="shared" si="282"/>
        <v>0</v>
      </c>
      <c r="AM793" s="15">
        <f>IF(('Even Strength'!BR793+'Power Play'!AK793+'Penalty Kill'!AG793)&gt;0,V793/('Even Strength'!BR793+'Power Play'!AK793+'Penalty Kill'!AG793),0)</f>
        <v>0</v>
      </c>
      <c r="AN793" s="15">
        <f>IF(('Even Strength'!BR793+'Power Play'!AK793+'Penalty Kill'!AG793)&gt;0,W793/('Even Strength'!BR793+'Power Play'!AK793+'Penalty Kill'!AG793),0)</f>
        <v>0</v>
      </c>
      <c r="AO793" s="15">
        <f t="shared" si="283"/>
        <v>0</v>
      </c>
      <c r="AP793" s="13">
        <v>1</v>
      </c>
      <c r="AQ793" s="13">
        <v>0</v>
      </c>
      <c r="AR793" s="21">
        <f t="shared" si="284"/>
        <v>1</v>
      </c>
      <c r="AS793" s="22">
        <v>0.2</v>
      </c>
      <c r="AT793" s="1"/>
      <c r="AU793" s="1"/>
      <c r="AV793">
        <v>5</v>
      </c>
      <c r="AW793" s="13">
        <v>12</v>
      </c>
      <c r="AX793" s="13">
        <v>4</v>
      </c>
      <c r="AY793" s="13">
        <v>1</v>
      </c>
      <c r="AZ793" s="13">
        <v>2</v>
      </c>
      <c r="BA793" s="13">
        <v>0</v>
      </c>
      <c r="BB793" s="16">
        <f t="shared" si="285"/>
        <v>5.5469953775072707</v>
      </c>
      <c r="BC793" s="17">
        <f t="shared" si="286"/>
        <v>13.312788906017451</v>
      </c>
      <c r="BD793" s="17">
        <f t="shared" si="287"/>
        <v>4.4375963020058169</v>
      </c>
      <c r="BE793" s="17">
        <f t="shared" si="288"/>
        <v>1.1093990755014542</v>
      </c>
      <c r="BF793" s="17">
        <f t="shared" si="289"/>
        <v>2.2187981510029084</v>
      </c>
      <c r="BG793" s="17">
        <f t="shared" si="290"/>
        <v>0</v>
      </c>
      <c r="BH793" s="13">
        <v>17</v>
      </c>
      <c r="BI793" s="13">
        <v>1</v>
      </c>
      <c r="BJ793" s="13">
        <v>1</v>
      </c>
      <c r="BK793" s="13">
        <v>0</v>
      </c>
      <c r="BL793" s="13">
        <v>1</v>
      </c>
      <c r="BM793" s="13">
        <v>0</v>
      </c>
      <c r="BN793" s="13">
        <f t="shared" si="291"/>
        <v>34</v>
      </c>
      <c r="BO793" s="16">
        <v>-9.4E-2</v>
      </c>
      <c r="BP793" s="1"/>
      <c r="BQ793" s="1"/>
      <c r="BR793" s="23" t="str">
        <f t="shared" si="292"/>
        <v xml:space="preserve"> </v>
      </c>
      <c r="BS793" s="1"/>
      <c r="BT793" s="13">
        <v>0</v>
      </c>
      <c r="BU793" s="13">
        <v>1</v>
      </c>
      <c r="BV793" s="13">
        <v>0</v>
      </c>
      <c r="BW793" s="13">
        <v>0</v>
      </c>
      <c r="BX793" s="13">
        <v>0</v>
      </c>
      <c r="BY793" s="13">
        <v>0</v>
      </c>
      <c r="BZ793" s="13">
        <v>0</v>
      </c>
      <c r="CA793" s="13">
        <v>0</v>
      </c>
      <c r="CB793" s="23">
        <f t="shared" si="293"/>
        <v>0</v>
      </c>
      <c r="CC793" s="16">
        <v>-0.2</v>
      </c>
      <c r="CD793" s="16">
        <v>-0.1</v>
      </c>
      <c r="CE793" s="16">
        <v>-0.2</v>
      </c>
      <c r="CF793" s="24">
        <f t="shared" si="294"/>
        <v>-2.8571428571428574E-2</v>
      </c>
      <c r="CG793" s="24">
        <f t="shared" si="295"/>
        <v>-0.22187981510029087</v>
      </c>
      <c r="CH793" s="25">
        <v>4</v>
      </c>
      <c r="CI793" s="16">
        <v>1.1000000000000001</v>
      </c>
      <c r="CJ793" s="16">
        <v>1.1000000000000001</v>
      </c>
      <c r="CK793" s="16">
        <v>-3.3</v>
      </c>
      <c r="CL793" s="16">
        <v>-0.5</v>
      </c>
      <c r="CM793" s="16">
        <v>-0.2</v>
      </c>
      <c r="CN793" s="16">
        <v>0</v>
      </c>
      <c r="CO793" s="16">
        <v>-0.7</v>
      </c>
      <c r="CP793" s="26">
        <f t="shared" si="296"/>
        <v>-9.9999999999999992E-2</v>
      </c>
      <c r="CQ793" s="26">
        <f t="shared" si="297"/>
        <v>-0.77657935285101787</v>
      </c>
      <c r="CR793" s="13">
        <v>0</v>
      </c>
      <c r="CS793" s="13">
        <v>0</v>
      </c>
      <c r="CT793" s="13">
        <v>0</v>
      </c>
      <c r="CU793" s="13">
        <v>0.01</v>
      </c>
      <c r="CV793" s="13">
        <v>0.02</v>
      </c>
      <c r="CW793" s="13">
        <v>0</v>
      </c>
      <c r="CX793" s="13">
        <v>0</v>
      </c>
      <c r="CY793" s="13">
        <v>0</v>
      </c>
      <c r="CZ793" s="13">
        <v>-0.31</v>
      </c>
      <c r="DA793" s="13">
        <v>-0.28000000000000003</v>
      </c>
      <c r="DB793" s="27">
        <v>-1.53</v>
      </c>
      <c r="DC793" s="27">
        <v>2.4500000000000002</v>
      </c>
      <c r="DD793" s="27">
        <v>-3.98</v>
      </c>
      <c r="DE793" s="27">
        <v>-4.3899999999999997</v>
      </c>
      <c r="DF793" s="27">
        <v>-2.15</v>
      </c>
      <c r="DG793" s="27">
        <v>-4.46</v>
      </c>
      <c r="DH793" s="27">
        <v>2.31</v>
      </c>
      <c r="DI793" s="27">
        <v>2.5499999999999998</v>
      </c>
      <c r="DJ793" s="1">
        <v>21</v>
      </c>
      <c r="DK793" s="1"/>
      <c r="DL793" s="1"/>
      <c r="DM793" s="1">
        <v>7.5999999999999998E-2</v>
      </c>
      <c r="DN793" s="1">
        <v>0</v>
      </c>
      <c r="DO793" s="1">
        <v>0</v>
      </c>
      <c r="DP793" s="16">
        <f t="shared" si="298"/>
        <v>-0.72958133150308846</v>
      </c>
    </row>
    <row r="794" spans="1:120" x14ac:dyDescent="0.2">
      <c r="A794" s="13">
        <v>40</v>
      </c>
      <c r="B794" s="13" t="s">
        <v>2669</v>
      </c>
      <c r="C794" s="13" t="s">
        <v>2670</v>
      </c>
      <c r="D794" s="13" t="s">
        <v>296</v>
      </c>
      <c r="E794" s="13" t="s">
        <v>141</v>
      </c>
      <c r="F794" s="1" t="s">
        <v>142</v>
      </c>
      <c r="G794" s="13">
        <v>73</v>
      </c>
      <c r="H794" s="13">
        <v>194</v>
      </c>
      <c r="I794" s="13" t="s">
        <v>125</v>
      </c>
      <c r="J794" s="13">
        <v>1998</v>
      </c>
      <c r="K794" s="13">
        <v>1</v>
      </c>
      <c r="L794" s="13">
        <v>12</v>
      </c>
      <c r="M794" s="1"/>
      <c r="N794" s="1">
        <v>35</v>
      </c>
      <c r="O794" s="13" t="s">
        <v>407</v>
      </c>
      <c r="P794" s="13" t="s">
        <v>2671</v>
      </c>
      <c r="Q794" s="1" t="str">
        <f t="shared" si="276"/>
        <v>COL</v>
      </c>
      <c r="R794" s="13" t="s">
        <v>162</v>
      </c>
      <c r="S794" s="1"/>
      <c r="T794" s="13" t="s">
        <v>129</v>
      </c>
      <c r="U794" s="13">
        <v>80</v>
      </c>
      <c r="V794" s="13">
        <v>22</v>
      </c>
      <c r="W794" s="13">
        <v>33</v>
      </c>
      <c r="X794" s="14">
        <v>19</v>
      </c>
      <c r="Y794" s="13">
        <v>55</v>
      </c>
      <c r="Z794" s="13">
        <v>-1</v>
      </c>
      <c r="AA794" s="1">
        <v>104</v>
      </c>
      <c r="AB794" s="14">
        <v>28</v>
      </c>
      <c r="AC794" s="14">
        <v>37</v>
      </c>
      <c r="AD794" s="15">
        <f t="shared" si="277"/>
        <v>0.21153846153846154</v>
      </c>
      <c r="AE794" s="15">
        <f t="shared" si="278"/>
        <v>0.13017751479289941</v>
      </c>
      <c r="AF794" s="16">
        <v>1452.8666666667</v>
      </c>
      <c r="AG794" s="17">
        <f t="shared" si="279"/>
        <v>18.160833333333748</v>
      </c>
      <c r="AH794" s="29">
        <v>1911</v>
      </c>
      <c r="AI794" s="17">
        <f t="shared" si="280"/>
        <v>23.887499999999999</v>
      </c>
      <c r="AJ794" s="19">
        <f t="shared" si="281"/>
        <v>0.76026513169372056</v>
      </c>
      <c r="AK794" s="20">
        <f>'Even Strength'!AA794+'Power Play'!R794+'Penalty Kill'!L794</f>
        <v>163.15769712140172</v>
      </c>
      <c r="AL794" s="19">
        <f t="shared" si="282"/>
        <v>6.7380318179809198</v>
      </c>
      <c r="AM794" s="15">
        <f>IF(('Even Strength'!BR794+'Power Play'!AK794+'Penalty Kill'!AG794)&gt;0,V794/('Even Strength'!BR794+'Power Play'!AK794+'Penalty Kill'!AG794),0)</f>
        <v>0.33846153846153848</v>
      </c>
      <c r="AN794" s="15">
        <f>IF(('Even Strength'!BR794+'Power Play'!AK794+'Penalty Kill'!AG794)&gt;0,W794/('Even Strength'!BR794+'Power Play'!AK794+'Penalty Kill'!AG794),0)</f>
        <v>0.50769230769230766</v>
      </c>
      <c r="AO794" s="15">
        <f t="shared" si="283"/>
        <v>0.84615384615384615</v>
      </c>
      <c r="AP794" s="13">
        <v>12</v>
      </c>
      <c r="AQ794" s="13">
        <v>16</v>
      </c>
      <c r="AR794" s="21">
        <f t="shared" si="284"/>
        <v>0.42857142857142855</v>
      </c>
      <c r="AS794" s="22">
        <v>0.5</v>
      </c>
      <c r="AT794" s="13">
        <v>1</v>
      </c>
      <c r="AU794" s="13">
        <v>0</v>
      </c>
      <c r="AV794">
        <v>63</v>
      </c>
      <c r="AW794" s="13">
        <v>45</v>
      </c>
      <c r="AX794" s="13">
        <v>39</v>
      </c>
      <c r="AY794" s="13">
        <v>28</v>
      </c>
      <c r="AZ794" s="13">
        <v>33</v>
      </c>
      <c r="BA794" s="13">
        <v>34</v>
      </c>
      <c r="BB794" s="16">
        <f t="shared" si="285"/>
        <v>2.6017528564217272</v>
      </c>
      <c r="BC794" s="17">
        <f t="shared" si="286"/>
        <v>1.8583948974440909</v>
      </c>
      <c r="BD794" s="17">
        <f t="shared" si="287"/>
        <v>1.610608911118212</v>
      </c>
      <c r="BE794" s="17">
        <f t="shared" si="288"/>
        <v>1.1563346028541011</v>
      </c>
      <c r="BF794" s="17">
        <f t="shared" si="289"/>
        <v>1.3628229247923334</v>
      </c>
      <c r="BG794" s="17">
        <f t="shared" si="290"/>
        <v>1.4041205891799797</v>
      </c>
      <c r="BH794" s="13">
        <v>40</v>
      </c>
      <c r="BI794" s="13">
        <v>20</v>
      </c>
      <c r="BJ794" s="13">
        <v>0</v>
      </c>
      <c r="BK794" s="13">
        <v>0</v>
      </c>
      <c r="BL794" s="13">
        <v>0</v>
      </c>
      <c r="BM794" s="13">
        <v>0</v>
      </c>
      <c r="BN794" s="13">
        <f t="shared" si="291"/>
        <v>124</v>
      </c>
      <c r="BO794" s="16">
        <v>-11.202999999999999</v>
      </c>
      <c r="BP794" s="13">
        <v>9</v>
      </c>
      <c r="BQ794" s="13">
        <v>3</v>
      </c>
      <c r="BR794" s="23">
        <f t="shared" si="292"/>
        <v>0.33333333333333331</v>
      </c>
      <c r="BS794" s="13">
        <v>1</v>
      </c>
      <c r="BT794" s="13">
        <v>3</v>
      </c>
      <c r="BU794" s="13">
        <v>23</v>
      </c>
      <c r="BV794" s="13">
        <v>0</v>
      </c>
      <c r="BW794" s="13">
        <v>0</v>
      </c>
      <c r="BX794" s="13">
        <v>4</v>
      </c>
      <c r="BY794" s="13">
        <v>1</v>
      </c>
      <c r="BZ794" s="13">
        <v>0</v>
      </c>
      <c r="CA794" s="13">
        <v>0</v>
      </c>
      <c r="CB794" s="23">
        <f t="shared" si="293"/>
        <v>0</v>
      </c>
      <c r="CC794" s="16">
        <v>4.5999999999999996</v>
      </c>
      <c r="CD794" s="16">
        <v>1.6</v>
      </c>
      <c r="CE794" s="16">
        <v>6.2</v>
      </c>
      <c r="CF794" s="24">
        <f t="shared" si="294"/>
        <v>7.7499999999999999E-2</v>
      </c>
      <c r="CG794" s="24">
        <f t="shared" si="295"/>
        <v>0.25604551920340807</v>
      </c>
      <c r="CH794" s="25">
        <v>6</v>
      </c>
      <c r="CI794" s="16">
        <v>32</v>
      </c>
      <c r="CJ794" s="16">
        <v>29.5</v>
      </c>
      <c r="CK794" s="16">
        <v>1.7000000000000002</v>
      </c>
      <c r="CL794" s="16">
        <v>8.5</v>
      </c>
      <c r="CM794" s="16">
        <v>2.5</v>
      </c>
      <c r="CN794" s="16">
        <v>0.30000000000000004</v>
      </c>
      <c r="CO794" s="16">
        <v>11.3</v>
      </c>
      <c r="CP794" s="26">
        <f t="shared" si="296"/>
        <v>0.14125000000000001</v>
      </c>
      <c r="CQ794" s="26">
        <f t="shared" si="297"/>
        <v>0.46666360758040504</v>
      </c>
      <c r="CR794" s="13">
        <v>2</v>
      </c>
      <c r="CS794" s="13">
        <v>2</v>
      </c>
      <c r="CT794" s="13">
        <v>5</v>
      </c>
      <c r="CU794" s="13">
        <v>0</v>
      </c>
      <c r="CV794" s="13">
        <v>-2.27</v>
      </c>
      <c r="CW794" s="13">
        <v>0.28000000000000003</v>
      </c>
      <c r="CX794" s="13">
        <v>2.62</v>
      </c>
      <c r="CY794" s="13">
        <v>-6.46</v>
      </c>
      <c r="CZ794" s="13">
        <v>7.8</v>
      </c>
      <c r="DA794" s="13">
        <v>1.97</v>
      </c>
      <c r="DB794" s="27">
        <v>6.75</v>
      </c>
      <c r="DC794" s="27">
        <v>51.02</v>
      </c>
      <c r="DD794" s="27">
        <v>-44.26</v>
      </c>
      <c r="DE794" s="27">
        <v>-2.4900000000000002</v>
      </c>
      <c r="DF794" s="27">
        <v>-17.84</v>
      </c>
      <c r="DG794" s="27">
        <v>30.78</v>
      </c>
      <c r="DH794" s="27">
        <v>-48.62</v>
      </c>
      <c r="DI794" s="27">
        <v>-2.74</v>
      </c>
      <c r="DJ794" s="1">
        <v>186</v>
      </c>
      <c r="DK794" s="28">
        <v>2</v>
      </c>
      <c r="DL794" s="28" t="s">
        <v>849</v>
      </c>
      <c r="DM794" s="1">
        <v>3.5</v>
      </c>
      <c r="DN794" s="1">
        <v>8.5000000000000006E-2</v>
      </c>
      <c r="DO794" s="1">
        <v>0</v>
      </c>
      <c r="DP794" s="16">
        <f t="shared" si="298"/>
        <v>5.0234042553191491</v>
      </c>
    </row>
    <row r="795" spans="1:120" x14ac:dyDescent="0.2">
      <c r="A795" s="13">
        <v>91</v>
      </c>
      <c r="B795" s="13" t="s">
        <v>2672</v>
      </c>
      <c r="C795" s="13" t="s">
        <v>221</v>
      </c>
      <c r="D795" s="1"/>
      <c r="E795" s="13" t="s">
        <v>222</v>
      </c>
      <c r="F795" s="1" t="s">
        <v>223</v>
      </c>
      <c r="G795" s="13">
        <v>72</v>
      </c>
      <c r="H795" s="13">
        <v>219</v>
      </c>
      <c r="I795" s="13" t="s">
        <v>125</v>
      </c>
      <c r="J795" s="13">
        <v>2010</v>
      </c>
      <c r="K795" s="13">
        <v>1</v>
      </c>
      <c r="L795" s="13">
        <v>16</v>
      </c>
      <c r="M795" s="1"/>
      <c r="N795" s="1">
        <v>23</v>
      </c>
      <c r="O795" s="13" t="s">
        <v>2673</v>
      </c>
      <c r="P795" s="13" t="s">
        <v>2674</v>
      </c>
      <c r="Q795" s="1" t="str">
        <f t="shared" si="276"/>
        <v>STL</v>
      </c>
      <c r="R795" s="13" t="s">
        <v>264</v>
      </c>
      <c r="S795" s="1"/>
      <c r="T795" s="13" t="s">
        <v>154</v>
      </c>
      <c r="U795" s="13">
        <v>77</v>
      </c>
      <c r="V795" s="13">
        <v>37</v>
      </c>
      <c r="W795" s="13">
        <v>36</v>
      </c>
      <c r="X795" s="14">
        <v>17</v>
      </c>
      <c r="Y795" s="13">
        <v>73</v>
      </c>
      <c r="Z795" s="13">
        <v>27</v>
      </c>
      <c r="AA795" s="1">
        <v>264</v>
      </c>
      <c r="AB795" s="14">
        <v>120</v>
      </c>
      <c r="AC795" s="14">
        <v>147</v>
      </c>
      <c r="AD795" s="15">
        <f t="shared" si="277"/>
        <v>0.14015151515151514</v>
      </c>
      <c r="AE795" s="15">
        <f t="shared" si="278"/>
        <v>6.9679849340866296E-2</v>
      </c>
      <c r="AF795" s="16">
        <v>1357.1</v>
      </c>
      <c r="AG795" s="17">
        <f t="shared" si="279"/>
        <v>17.624675324675323</v>
      </c>
      <c r="AH795" s="29">
        <v>1894</v>
      </c>
      <c r="AI795" s="17">
        <f t="shared" si="280"/>
        <v>24.597402597402599</v>
      </c>
      <c r="AJ795" s="19">
        <f t="shared" si="281"/>
        <v>0.71652587117212241</v>
      </c>
      <c r="AK795" s="20">
        <f>'Even Strength'!AA795+'Power Play'!R795+'Penalty Kill'!L795</f>
        <v>153.87619047619046</v>
      </c>
      <c r="AL795" s="19">
        <f t="shared" si="282"/>
        <v>6.8031622051222662</v>
      </c>
      <c r="AM795" s="15">
        <f>IF(('Even Strength'!BR795+'Power Play'!AK795+'Penalty Kill'!AG795)&gt;0,V795/('Even Strength'!BR795+'Power Play'!AK795+'Penalty Kill'!AG795),0)</f>
        <v>0.39784946236559138</v>
      </c>
      <c r="AN795" s="15">
        <f>IF(('Even Strength'!BR795+'Power Play'!AK795+'Penalty Kill'!AG795)&gt;0,W795/('Even Strength'!BR795+'Power Play'!AK795+'Penalty Kill'!AG795),0)</f>
        <v>0.38709677419354838</v>
      </c>
      <c r="AO795" s="15">
        <f t="shared" si="283"/>
        <v>0.78494623655913975</v>
      </c>
      <c r="AP795" s="13">
        <v>0</v>
      </c>
      <c r="AQ795" s="13">
        <v>3</v>
      </c>
      <c r="AR795" s="21">
        <f t="shared" si="284"/>
        <v>0</v>
      </c>
      <c r="AS795" s="22">
        <v>0</v>
      </c>
      <c r="AT795" s="1"/>
      <c r="AU795" s="1"/>
      <c r="AV795">
        <v>93</v>
      </c>
      <c r="AW795" s="13">
        <v>32</v>
      </c>
      <c r="AX795" s="13">
        <v>18</v>
      </c>
      <c r="AY795" s="13">
        <v>120</v>
      </c>
      <c r="AZ795" s="13">
        <v>19</v>
      </c>
      <c r="BA795" s="13">
        <v>35</v>
      </c>
      <c r="BB795" s="16">
        <f t="shared" si="285"/>
        <v>4.1117087908039203</v>
      </c>
      <c r="BC795" s="17">
        <f t="shared" si="286"/>
        <v>1.4147815194164026</v>
      </c>
      <c r="BD795" s="17">
        <f t="shared" si="287"/>
        <v>0.7958146046717266</v>
      </c>
      <c r="BE795" s="17">
        <f t="shared" si="288"/>
        <v>5.3054306978115102</v>
      </c>
      <c r="BF795" s="17">
        <f t="shared" si="289"/>
        <v>0.84002652715348913</v>
      </c>
      <c r="BG795" s="17">
        <f t="shared" si="290"/>
        <v>1.5474172868616904</v>
      </c>
      <c r="BH795" s="13">
        <v>31</v>
      </c>
      <c r="BI795" s="13">
        <v>13</v>
      </c>
      <c r="BJ795" s="13">
        <v>1</v>
      </c>
      <c r="BK795" s="13">
        <v>0</v>
      </c>
      <c r="BL795" s="13">
        <v>0</v>
      </c>
      <c r="BM795" s="13">
        <v>0</v>
      </c>
      <c r="BN795" s="13">
        <f t="shared" si="291"/>
        <v>82</v>
      </c>
      <c r="BO795" s="16">
        <v>12.666</v>
      </c>
      <c r="BP795" s="13">
        <v>12</v>
      </c>
      <c r="BQ795" s="13">
        <v>6</v>
      </c>
      <c r="BR795" s="23">
        <f t="shared" si="292"/>
        <v>0.5</v>
      </c>
      <c r="BS795" s="13">
        <v>2</v>
      </c>
      <c r="BT795" s="13">
        <v>8</v>
      </c>
      <c r="BU795" s="13">
        <v>21</v>
      </c>
      <c r="BV795" s="13">
        <v>2</v>
      </c>
      <c r="BW795" s="13">
        <v>0</v>
      </c>
      <c r="BX795" s="13">
        <v>6</v>
      </c>
      <c r="BY795" s="13">
        <v>2</v>
      </c>
      <c r="BZ795" s="13">
        <v>0</v>
      </c>
      <c r="CA795" s="13">
        <v>0</v>
      </c>
      <c r="CB795" s="23">
        <f t="shared" si="293"/>
        <v>0</v>
      </c>
      <c r="CC795" s="16">
        <v>8.5</v>
      </c>
      <c r="CD795" s="16">
        <v>2.6</v>
      </c>
      <c r="CE795" s="16">
        <v>11.2</v>
      </c>
      <c r="CF795" s="24">
        <f t="shared" si="294"/>
        <v>0.14545454545454545</v>
      </c>
      <c r="CG795" s="24">
        <f t="shared" si="295"/>
        <v>0.49517353179574092</v>
      </c>
      <c r="CH795" s="25">
        <v>6</v>
      </c>
      <c r="CI795" s="16">
        <v>36.1</v>
      </c>
      <c r="CJ795" s="16">
        <v>28.3</v>
      </c>
      <c r="CK795" s="16">
        <v>21</v>
      </c>
      <c r="CL795" s="16">
        <v>15.5</v>
      </c>
      <c r="CM795" s="16">
        <v>4.2</v>
      </c>
      <c r="CN795" s="16">
        <v>1.5</v>
      </c>
      <c r="CO795" s="16">
        <v>21.3</v>
      </c>
      <c r="CP795" s="26">
        <f t="shared" si="296"/>
        <v>0.27662337662337666</v>
      </c>
      <c r="CQ795" s="26">
        <f t="shared" si="297"/>
        <v>0.94171394886154314</v>
      </c>
      <c r="CR795" s="13">
        <v>10</v>
      </c>
      <c r="CS795" s="13">
        <v>7</v>
      </c>
      <c r="CT795" s="13">
        <v>2</v>
      </c>
      <c r="CU795" s="13">
        <v>-0.02</v>
      </c>
      <c r="CV795" s="13">
        <v>0.66</v>
      </c>
      <c r="CW795" s="13">
        <v>1.88</v>
      </c>
      <c r="CX795" s="13">
        <v>11.31</v>
      </c>
      <c r="CY795" s="13">
        <v>1.85</v>
      </c>
      <c r="CZ795" s="13">
        <v>9.8000000000000007</v>
      </c>
      <c r="DA795" s="13">
        <v>25.48</v>
      </c>
      <c r="DB795" s="27">
        <v>14.71</v>
      </c>
      <c r="DC795" s="27">
        <v>6.29</v>
      </c>
      <c r="DD795" s="27">
        <v>8.42</v>
      </c>
      <c r="DE795" s="27">
        <v>0.47</v>
      </c>
      <c r="DF795" s="27">
        <v>2.98</v>
      </c>
      <c r="DG795" s="27">
        <v>-14.22</v>
      </c>
      <c r="DH795" s="27">
        <v>17.21</v>
      </c>
      <c r="DI795" s="27">
        <v>0.96</v>
      </c>
      <c r="DJ795" s="1">
        <v>186</v>
      </c>
      <c r="DK795" s="28">
        <v>5</v>
      </c>
      <c r="DL795" s="28" t="s">
        <v>1243</v>
      </c>
      <c r="DM795" s="1">
        <v>1.75</v>
      </c>
      <c r="DN795" s="1">
        <v>0.107</v>
      </c>
      <c r="DO795" s="1">
        <v>0.85</v>
      </c>
      <c r="DP795" s="16">
        <f t="shared" si="298"/>
        <v>18.746808510638299</v>
      </c>
    </row>
    <row r="796" spans="1:120" x14ac:dyDescent="0.2">
      <c r="A796" s="13">
        <v>71</v>
      </c>
      <c r="B796" s="13" t="s">
        <v>2675</v>
      </c>
      <c r="C796" s="13" t="s">
        <v>1179</v>
      </c>
      <c r="D796" s="1"/>
      <c r="E796" s="13" t="s">
        <v>222</v>
      </c>
      <c r="F796" s="1" t="s">
        <v>223</v>
      </c>
      <c r="G796" s="13">
        <v>72</v>
      </c>
      <c r="H796" s="13">
        <v>185</v>
      </c>
      <c r="I796" s="13" t="s">
        <v>125</v>
      </c>
      <c r="J796" s="1"/>
      <c r="K796" s="1"/>
      <c r="L796" s="1"/>
      <c r="M796" s="13" t="s">
        <v>159</v>
      </c>
      <c r="N796" s="1">
        <v>23</v>
      </c>
      <c r="O796" s="13" t="s">
        <v>2676</v>
      </c>
      <c r="P796" s="13" t="s">
        <v>2677</v>
      </c>
      <c r="Q796" s="1" t="str">
        <f t="shared" si="276"/>
        <v>SJS</v>
      </c>
      <c r="R796" s="13" t="s">
        <v>554</v>
      </c>
      <c r="S796" s="1"/>
      <c r="T796" s="13" t="s">
        <v>328</v>
      </c>
      <c r="U796" s="13">
        <v>5</v>
      </c>
      <c r="V796" s="13">
        <v>0</v>
      </c>
      <c r="W796" s="13">
        <v>1</v>
      </c>
      <c r="X796" s="14">
        <v>0</v>
      </c>
      <c r="Y796" s="13">
        <v>1</v>
      </c>
      <c r="Z796" s="13">
        <v>2</v>
      </c>
      <c r="AA796" s="1">
        <v>5</v>
      </c>
      <c r="AB796" s="14">
        <v>1</v>
      </c>
      <c r="AC796" s="14">
        <v>1</v>
      </c>
      <c r="AD796" s="15">
        <f t="shared" si="277"/>
        <v>0</v>
      </c>
      <c r="AE796" s="15">
        <f t="shared" si="278"/>
        <v>0</v>
      </c>
      <c r="AF796" s="16">
        <v>37.85</v>
      </c>
      <c r="AG796" s="17">
        <f t="shared" si="279"/>
        <v>7.57</v>
      </c>
      <c r="AH796" s="29">
        <v>72</v>
      </c>
      <c r="AI796" s="17">
        <f t="shared" si="280"/>
        <v>14.4</v>
      </c>
      <c r="AJ796" s="19">
        <f t="shared" si="281"/>
        <v>0.52569444444444446</v>
      </c>
      <c r="AK796" s="20">
        <f>'Even Strength'!AA796+'Power Play'!R796+'Penalty Kill'!L796</f>
        <v>0</v>
      </c>
      <c r="AL796" s="19">
        <f t="shared" si="282"/>
        <v>0</v>
      </c>
      <c r="AM796" s="15">
        <f>IF(('Even Strength'!BR796+'Power Play'!AK796+'Penalty Kill'!AG796)&gt;0,V796/('Even Strength'!BR796+'Power Play'!AK796+'Penalty Kill'!AG796),0)</f>
        <v>0</v>
      </c>
      <c r="AN796" s="15">
        <f>IF(('Even Strength'!BR796+'Power Play'!AK796+'Penalty Kill'!AG796)&gt;0,W796/('Even Strength'!BR796+'Power Play'!AK796+'Penalty Kill'!AG796),0)</f>
        <v>0.5</v>
      </c>
      <c r="AO796" s="15">
        <f t="shared" si="283"/>
        <v>0.5</v>
      </c>
      <c r="AP796" s="13">
        <v>1</v>
      </c>
      <c r="AQ796" s="13">
        <v>0</v>
      </c>
      <c r="AR796" s="21">
        <f t="shared" si="284"/>
        <v>1</v>
      </c>
      <c r="AS796" s="22">
        <v>0.30000000000000004</v>
      </c>
      <c r="AT796" s="1"/>
      <c r="AU796" s="1"/>
      <c r="AV796">
        <v>1</v>
      </c>
      <c r="AW796" s="13">
        <v>2</v>
      </c>
      <c r="AX796" s="13">
        <v>1</v>
      </c>
      <c r="AY796" s="13">
        <v>1</v>
      </c>
      <c r="AZ796" s="13">
        <v>0</v>
      </c>
      <c r="BA796" s="13">
        <v>1</v>
      </c>
      <c r="BB796" s="16">
        <f t="shared" si="285"/>
        <v>1.5852047556142668</v>
      </c>
      <c r="BC796" s="17">
        <f t="shared" si="286"/>
        <v>3.1704095112285335</v>
      </c>
      <c r="BD796" s="17">
        <f t="shared" si="287"/>
        <v>1.5852047556142668</v>
      </c>
      <c r="BE796" s="17">
        <f t="shared" si="288"/>
        <v>1.5852047556142668</v>
      </c>
      <c r="BF796" s="17">
        <f t="shared" si="289"/>
        <v>0</v>
      </c>
      <c r="BG796" s="17">
        <f t="shared" si="290"/>
        <v>1.5852047556142668</v>
      </c>
      <c r="BH796" s="13">
        <v>0</v>
      </c>
      <c r="BI796" s="13">
        <v>0</v>
      </c>
      <c r="BJ796" s="13">
        <v>0</v>
      </c>
      <c r="BK796" s="13">
        <v>0</v>
      </c>
      <c r="BL796" s="13">
        <v>0</v>
      </c>
      <c r="BM796" s="13">
        <v>0</v>
      </c>
      <c r="BN796" s="13">
        <f t="shared" si="291"/>
        <v>3</v>
      </c>
      <c r="BO796" s="16">
        <v>-6.6000000000000003E-2</v>
      </c>
      <c r="BP796" s="1"/>
      <c r="BQ796" s="1"/>
      <c r="BR796" s="23" t="str">
        <f t="shared" si="292"/>
        <v xml:space="preserve"> </v>
      </c>
      <c r="BS796" s="1"/>
      <c r="BT796" s="13">
        <v>0</v>
      </c>
      <c r="BU796" s="13">
        <v>0</v>
      </c>
      <c r="BV796" s="13">
        <v>0</v>
      </c>
      <c r="BW796" s="13">
        <v>0</v>
      </c>
      <c r="BX796" s="13">
        <v>0</v>
      </c>
      <c r="BY796" s="13">
        <v>0</v>
      </c>
      <c r="BZ796" s="13">
        <v>0</v>
      </c>
      <c r="CA796" s="13">
        <v>0</v>
      </c>
      <c r="CB796" s="23">
        <f t="shared" si="293"/>
        <v>0</v>
      </c>
      <c r="CC796" s="16">
        <v>0</v>
      </c>
      <c r="CD796" s="16">
        <v>0.1</v>
      </c>
      <c r="CE796" s="16">
        <v>0.1</v>
      </c>
      <c r="CF796" s="24">
        <f t="shared" si="294"/>
        <v>0.02</v>
      </c>
      <c r="CG796" s="24">
        <f t="shared" si="295"/>
        <v>0.15852047556142668</v>
      </c>
      <c r="CH796" s="25">
        <v>1</v>
      </c>
      <c r="CI796" s="16">
        <v>0.7</v>
      </c>
      <c r="CJ796" s="16">
        <v>0.7</v>
      </c>
      <c r="CK796" s="16">
        <v>2.1</v>
      </c>
      <c r="CL796" s="16">
        <v>0</v>
      </c>
      <c r="CM796" s="16">
        <v>0.30000000000000004</v>
      </c>
      <c r="CN796" s="16">
        <v>0</v>
      </c>
      <c r="CO796" s="16">
        <v>0.30000000000000004</v>
      </c>
      <c r="CP796" s="26">
        <f t="shared" si="296"/>
        <v>6.0000000000000012E-2</v>
      </c>
      <c r="CQ796" s="26">
        <f t="shared" si="297"/>
        <v>0.47556142668428014</v>
      </c>
      <c r="CR796" s="13">
        <v>0</v>
      </c>
      <c r="CS796" s="13">
        <v>0</v>
      </c>
      <c r="CT796" s="13">
        <v>0</v>
      </c>
      <c r="CU796" s="13">
        <v>0</v>
      </c>
      <c r="CV796" s="13">
        <v>-0.09</v>
      </c>
      <c r="CW796" s="13">
        <v>0.1</v>
      </c>
      <c r="CX796" s="13">
        <v>0</v>
      </c>
      <c r="CY796" s="13">
        <v>0</v>
      </c>
      <c r="CZ796" s="13">
        <v>-0.32</v>
      </c>
      <c r="DA796" s="13">
        <v>-0.31</v>
      </c>
      <c r="DB796" s="27">
        <v>-2.68</v>
      </c>
      <c r="DC796" s="27">
        <v>-3.93</v>
      </c>
      <c r="DD796" s="27">
        <v>1.25</v>
      </c>
      <c r="DE796" s="27">
        <v>2.02</v>
      </c>
      <c r="DF796" s="27">
        <v>1.64</v>
      </c>
      <c r="DG796" s="27">
        <v>-1.57</v>
      </c>
      <c r="DH796" s="27">
        <v>3.21</v>
      </c>
      <c r="DI796" s="27">
        <v>5.2</v>
      </c>
      <c r="DJ796" s="1">
        <v>44</v>
      </c>
      <c r="DK796" s="28">
        <v>7</v>
      </c>
      <c r="DL796" s="28" t="s">
        <v>155</v>
      </c>
      <c r="DM796" s="1">
        <v>0.189</v>
      </c>
      <c r="DN796" s="1">
        <v>6.8000000000000005E-2</v>
      </c>
      <c r="DO796" s="1">
        <v>9.5000000000000001E-2</v>
      </c>
      <c r="DP796" s="16">
        <f t="shared" si="298"/>
        <v>0.17469686570578824</v>
      </c>
    </row>
    <row r="797" spans="1:120" x14ac:dyDescent="0.2">
      <c r="A797" s="13">
        <v>21</v>
      </c>
      <c r="B797" s="13" t="s">
        <v>2678</v>
      </c>
      <c r="C797" s="13" t="s">
        <v>1687</v>
      </c>
      <c r="D797" s="1"/>
      <c r="E797" s="13" t="s">
        <v>684</v>
      </c>
      <c r="F797" s="1" t="s">
        <v>257</v>
      </c>
      <c r="G797" s="13">
        <v>70</v>
      </c>
      <c r="H797" s="13">
        <v>185</v>
      </c>
      <c r="I797" s="13" t="s">
        <v>125</v>
      </c>
      <c r="J797" s="13">
        <v>2009</v>
      </c>
      <c r="K797" s="13">
        <v>2</v>
      </c>
      <c r="L797" s="13">
        <v>60</v>
      </c>
      <c r="M797" s="1"/>
      <c r="N797" s="1">
        <v>24</v>
      </c>
      <c r="O797" s="13" t="s">
        <v>1115</v>
      </c>
      <c r="P797" s="13" t="s">
        <v>2679</v>
      </c>
      <c r="Q797" s="1" t="str">
        <f t="shared" si="276"/>
        <v>DET</v>
      </c>
      <c r="R797" s="13" t="s">
        <v>128</v>
      </c>
      <c r="S797" s="1"/>
      <c r="T797" s="13" t="s">
        <v>207</v>
      </c>
      <c r="U797" s="13">
        <v>82</v>
      </c>
      <c r="V797" s="13">
        <v>29</v>
      </c>
      <c r="W797" s="13">
        <v>27</v>
      </c>
      <c r="X797" s="14">
        <v>16</v>
      </c>
      <c r="Y797" s="13">
        <v>56</v>
      </c>
      <c r="Z797" s="13">
        <v>6</v>
      </c>
      <c r="AA797" s="1">
        <v>211</v>
      </c>
      <c r="AB797" s="14">
        <v>101</v>
      </c>
      <c r="AC797" s="14">
        <v>100</v>
      </c>
      <c r="AD797" s="15">
        <f t="shared" si="277"/>
        <v>0.13744075829383887</v>
      </c>
      <c r="AE797" s="15">
        <f t="shared" si="278"/>
        <v>7.0388349514563103E-2</v>
      </c>
      <c r="AF797" s="16">
        <v>1330.3</v>
      </c>
      <c r="AG797" s="17">
        <f t="shared" si="279"/>
        <v>16.223170731707317</v>
      </c>
      <c r="AH797" s="29">
        <v>1817</v>
      </c>
      <c r="AI797" s="17">
        <f t="shared" si="280"/>
        <v>22.158536585365855</v>
      </c>
      <c r="AJ797" s="19">
        <f t="shared" si="281"/>
        <v>0.73214089157952666</v>
      </c>
      <c r="AK797" s="20">
        <f>'Even Strength'!AA797+'Power Play'!R797+'Penalty Kill'!L797</f>
        <v>113.25615763546799</v>
      </c>
      <c r="AL797" s="19">
        <f t="shared" si="282"/>
        <v>5.1081481305931584</v>
      </c>
      <c r="AM797" s="15">
        <f>IF(('Even Strength'!BR797+'Power Play'!AK797+'Penalty Kill'!AG797)&gt;0,V797/('Even Strength'!BR797+'Power Play'!AK797+'Penalty Kill'!AG797),0)</f>
        <v>0.40845070422535212</v>
      </c>
      <c r="AN797" s="15">
        <f>IF(('Even Strength'!BR797+'Power Play'!AK797+'Penalty Kill'!AG797)&gt;0,W797/('Even Strength'!BR797+'Power Play'!AK797+'Penalty Kill'!AG797),0)</f>
        <v>0.38028169014084506</v>
      </c>
      <c r="AO797" s="15">
        <f t="shared" si="283"/>
        <v>0.78873239436619724</v>
      </c>
      <c r="AP797" s="13">
        <v>6</v>
      </c>
      <c r="AQ797" s="13">
        <v>6</v>
      </c>
      <c r="AR797" s="21">
        <f t="shared" si="284"/>
        <v>0.5</v>
      </c>
      <c r="AS797" s="22">
        <v>0.2</v>
      </c>
      <c r="AT797" s="13">
        <v>1</v>
      </c>
      <c r="AU797" s="13">
        <v>0</v>
      </c>
      <c r="AV797">
        <v>89</v>
      </c>
      <c r="AW797" s="13">
        <v>90</v>
      </c>
      <c r="AX797" s="13">
        <v>18</v>
      </c>
      <c r="AY797" s="13">
        <v>101</v>
      </c>
      <c r="AZ797" s="13">
        <v>40</v>
      </c>
      <c r="BA797" s="13">
        <v>27</v>
      </c>
      <c r="BB797" s="16">
        <f t="shared" si="285"/>
        <v>4.0141321506427126</v>
      </c>
      <c r="BC797" s="17">
        <f t="shared" si="286"/>
        <v>4.0592347590769</v>
      </c>
      <c r="BD797" s="17">
        <f t="shared" si="287"/>
        <v>0.81184695181538002</v>
      </c>
      <c r="BE797" s="17">
        <f t="shared" si="288"/>
        <v>4.5553634518529655</v>
      </c>
      <c r="BF797" s="17">
        <f t="shared" si="289"/>
        <v>1.8041043373675112</v>
      </c>
      <c r="BG797" s="17">
        <f t="shared" si="290"/>
        <v>1.2177704277230701</v>
      </c>
      <c r="BH797" s="13">
        <v>28</v>
      </c>
      <c r="BI797" s="13">
        <v>14</v>
      </c>
      <c r="BJ797" s="13">
        <v>0</v>
      </c>
      <c r="BK797" s="13">
        <v>0</v>
      </c>
      <c r="BL797" s="13">
        <v>0</v>
      </c>
      <c r="BM797" s="13">
        <v>0</v>
      </c>
      <c r="BN797" s="13">
        <f t="shared" si="291"/>
        <v>136</v>
      </c>
      <c r="BO797" s="16">
        <v>4.6890000000000001</v>
      </c>
      <c r="BP797" s="13">
        <v>9</v>
      </c>
      <c r="BQ797" s="13">
        <v>3</v>
      </c>
      <c r="BR797" s="23">
        <f t="shared" si="292"/>
        <v>0.33333333333333331</v>
      </c>
      <c r="BS797" s="13">
        <v>1</v>
      </c>
      <c r="BT797" s="13">
        <v>6</v>
      </c>
      <c r="BU797" s="13">
        <v>25</v>
      </c>
      <c r="BV797" s="13">
        <v>0</v>
      </c>
      <c r="BW797" s="13">
        <v>0</v>
      </c>
      <c r="BX797" s="13">
        <v>7</v>
      </c>
      <c r="BY797" s="13">
        <v>0</v>
      </c>
      <c r="BZ797" s="13">
        <v>0</v>
      </c>
      <c r="CA797" s="13">
        <v>0</v>
      </c>
      <c r="CB797" s="23">
        <f t="shared" si="293"/>
        <v>0</v>
      </c>
      <c r="CC797" s="16">
        <v>5.9</v>
      </c>
      <c r="CD797" s="16">
        <v>1.8</v>
      </c>
      <c r="CE797" s="16">
        <v>7.7</v>
      </c>
      <c r="CF797" s="24">
        <f t="shared" si="294"/>
        <v>9.3902439024390244E-2</v>
      </c>
      <c r="CG797" s="24">
        <f t="shared" si="295"/>
        <v>0.34729008494324592</v>
      </c>
      <c r="CH797" s="25">
        <v>5</v>
      </c>
      <c r="CI797" s="16">
        <v>29.4</v>
      </c>
      <c r="CJ797" s="16">
        <v>23</v>
      </c>
      <c r="CK797" s="16">
        <v>7.2</v>
      </c>
      <c r="CL797" s="16">
        <v>11.5</v>
      </c>
      <c r="CM797" s="16">
        <v>2.5</v>
      </c>
      <c r="CN797" s="16">
        <v>0.30000000000000004</v>
      </c>
      <c r="CO797" s="16">
        <v>14.3</v>
      </c>
      <c r="CP797" s="26">
        <f t="shared" si="296"/>
        <v>0.17439024390243904</v>
      </c>
      <c r="CQ797" s="26">
        <f t="shared" si="297"/>
        <v>0.64496730060888519</v>
      </c>
      <c r="CR797" s="13">
        <v>6</v>
      </c>
      <c r="CS797" s="13">
        <v>2</v>
      </c>
      <c r="CT797" s="13">
        <v>4</v>
      </c>
      <c r="CU797" s="13">
        <v>0</v>
      </c>
      <c r="CV797" s="13">
        <v>0.57000000000000006</v>
      </c>
      <c r="CW797" s="13">
        <v>1.22</v>
      </c>
      <c r="CX797" s="13">
        <v>7.75</v>
      </c>
      <c r="CY797" s="13">
        <v>4.54</v>
      </c>
      <c r="CZ797" s="13">
        <v>6.6</v>
      </c>
      <c r="DA797" s="13">
        <v>20.68</v>
      </c>
      <c r="DB797" s="27">
        <v>107.83</v>
      </c>
      <c r="DC797" s="27">
        <v>-61.41</v>
      </c>
      <c r="DD797" s="27">
        <v>169.24</v>
      </c>
      <c r="DE797" s="27">
        <v>9.57</v>
      </c>
      <c r="DF797" s="27">
        <v>55.12</v>
      </c>
      <c r="DG797" s="27">
        <v>-38.15</v>
      </c>
      <c r="DH797" s="27">
        <v>93.26</v>
      </c>
      <c r="DI797" s="27">
        <v>5.27</v>
      </c>
      <c r="DJ797" s="1">
        <v>186</v>
      </c>
      <c r="DK797" s="1"/>
      <c r="DL797" s="1"/>
      <c r="DM797" s="1">
        <v>2.75</v>
      </c>
      <c r="DN797" s="1">
        <v>0</v>
      </c>
      <c r="DO797" s="1">
        <v>0</v>
      </c>
      <c r="DP797" s="16">
        <f t="shared" si="298"/>
        <v>9.6191489361702125</v>
      </c>
    </row>
    <row r="798" spans="1:120" x14ac:dyDescent="0.2">
      <c r="A798" s="13">
        <v>91</v>
      </c>
      <c r="B798" s="13" t="s">
        <v>2680</v>
      </c>
      <c r="C798" s="13" t="s">
        <v>534</v>
      </c>
      <c r="D798" s="13" t="s">
        <v>158</v>
      </c>
      <c r="E798" s="13" t="s">
        <v>141</v>
      </c>
      <c r="F798" s="1" t="s">
        <v>142</v>
      </c>
      <c r="G798" s="13">
        <v>73</v>
      </c>
      <c r="H798" s="13">
        <v>209</v>
      </c>
      <c r="I798" s="13" t="s">
        <v>125</v>
      </c>
      <c r="J798" s="13">
        <v>2009</v>
      </c>
      <c r="K798" s="13">
        <v>1</v>
      </c>
      <c r="L798" s="13">
        <v>1</v>
      </c>
      <c r="M798" s="1"/>
      <c r="N798" s="1">
        <v>24</v>
      </c>
      <c r="O798" s="13" t="s">
        <v>661</v>
      </c>
      <c r="P798" s="13" t="s">
        <v>2681</v>
      </c>
      <c r="Q798" s="1" t="str">
        <f t="shared" si="276"/>
        <v>NYI</v>
      </c>
      <c r="R798" s="13" t="s">
        <v>287</v>
      </c>
      <c r="S798" s="1"/>
      <c r="T798" s="13" t="s">
        <v>146</v>
      </c>
      <c r="U798" s="13">
        <v>82</v>
      </c>
      <c r="V798" s="13">
        <v>38</v>
      </c>
      <c r="W798" s="13">
        <v>48</v>
      </c>
      <c r="X798" s="14">
        <v>30</v>
      </c>
      <c r="Y798" s="13">
        <v>86</v>
      </c>
      <c r="Z798" s="13">
        <v>5</v>
      </c>
      <c r="AA798" s="1">
        <v>278</v>
      </c>
      <c r="AB798" s="14">
        <v>96</v>
      </c>
      <c r="AC798" s="14">
        <v>97</v>
      </c>
      <c r="AD798" s="15">
        <f t="shared" si="277"/>
        <v>0.1366906474820144</v>
      </c>
      <c r="AE798" s="15">
        <f t="shared" si="278"/>
        <v>8.0679405520169847E-2</v>
      </c>
      <c r="AF798" s="16">
        <v>1695.2</v>
      </c>
      <c r="AG798" s="17">
        <f t="shared" si="279"/>
        <v>20.673170731707316</v>
      </c>
      <c r="AH798" s="29">
        <v>1851</v>
      </c>
      <c r="AI798" s="17">
        <f t="shared" si="280"/>
        <v>22.573170731707318</v>
      </c>
      <c r="AJ798" s="19">
        <f t="shared" si="281"/>
        <v>0.91582928146947595</v>
      </c>
      <c r="AK798" s="20">
        <f>'Even Strength'!AA798+'Power Play'!R798+'Penalty Kill'!L798</f>
        <v>280.390625</v>
      </c>
      <c r="AL798" s="19">
        <f t="shared" si="282"/>
        <v>9.9241608659745157</v>
      </c>
      <c r="AM798" s="15">
        <f>IF(('Even Strength'!BR798+'Power Play'!AK798+'Penalty Kill'!AG798)&gt;0,V798/('Even Strength'!BR798+'Power Play'!AK798+'Penalty Kill'!AG798),0)</f>
        <v>0.35185185185185186</v>
      </c>
      <c r="AN798" s="15">
        <f>IF(('Even Strength'!BR798+'Power Play'!AK798+'Penalty Kill'!AG798)&gt;0,W798/('Even Strength'!BR798+'Power Play'!AK798+'Penalty Kill'!AG798),0)</f>
        <v>0.44444444444444442</v>
      </c>
      <c r="AO798" s="15">
        <f t="shared" si="283"/>
        <v>0.79629629629629628</v>
      </c>
      <c r="AP798" s="13">
        <v>753</v>
      </c>
      <c r="AQ798" s="13">
        <v>689</v>
      </c>
      <c r="AR798" s="21">
        <f t="shared" si="284"/>
        <v>0.52219140083217752</v>
      </c>
      <c r="AS798" s="22">
        <v>29.5</v>
      </c>
      <c r="AT798" s="13">
        <v>29</v>
      </c>
      <c r="AU798" s="13">
        <v>19</v>
      </c>
      <c r="AV798">
        <v>103</v>
      </c>
      <c r="AW798" s="13">
        <v>48</v>
      </c>
      <c r="AX798" s="13">
        <v>37</v>
      </c>
      <c r="AY798" s="13">
        <v>96</v>
      </c>
      <c r="AZ798" s="13">
        <v>109</v>
      </c>
      <c r="BA798" s="13">
        <v>94</v>
      </c>
      <c r="BB798" s="16">
        <f t="shared" si="285"/>
        <v>3.6455875412930627</v>
      </c>
      <c r="BC798" s="17">
        <f t="shared" si="286"/>
        <v>1.698914582350165</v>
      </c>
      <c r="BD798" s="17">
        <f t="shared" si="287"/>
        <v>1.3095799905615855</v>
      </c>
      <c r="BE798" s="17">
        <f t="shared" si="288"/>
        <v>3.39782916470033</v>
      </c>
      <c r="BF798" s="17">
        <f t="shared" si="289"/>
        <v>3.8579518640868335</v>
      </c>
      <c r="BG798" s="17">
        <f t="shared" si="290"/>
        <v>3.3270410571024067</v>
      </c>
      <c r="BH798" s="13">
        <v>46</v>
      </c>
      <c r="BI798" s="13">
        <v>23</v>
      </c>
      <c r="BJ798" s="13">
        <v>0</v>
      </c>
      <c r="BK798" s="13">
        <v>0</v>
      </c>
      <c r="BL798" s="13">
        <v>0</v>
      </c>
      <c r="BM798" s="13">
        <v>0</v>
      </c>
      <c r="BN798" s="13">
        <f t="shared" si="291"/>
        <v>131</v>
      </c>
      <c r="BO798" s="16">
        <v>-6.9409999999999998</v>
      </c>
      <c r="BP798" s="13">
        <v>11</v>
      </c>
      <c r="BQ798" s="13">
        <v>3</v>
      </c>
      <c r="BR798" s="23">
        <f t="shared" si="292"/>
        <v>0.27272727272727271</v>
      </c>
      <c r="BS798" s="13">
        <v>1</v>
      </c>
      <c r="BT798" s="13">
        <v>7</v>
      </c>
      <c r="BU798" s="13">
        <v>20</v>
      </c>
      <c r="BV798" s="13">
        <v>4</v>
      </c>
      <c r="BW798" s="13">
        <v>0</v>
      </c>
      <c r="BX798" s="13">
        <v>8</v>
      </c>
      <c r="BY798" s="13">
        <v>1</v>
      </c>
      <c r="BZ798" s="13">
        <v>0</v>
      </c>
      <c r="CA798" s="13">
        <v>0</v>
      </c>
      <c r="CB798" s="23">
        <f t="shared" si="293"/>
        <v>0</v>
      </c>
      <c r="CC798" s="16">
        <v>9.5</v>
      </c>
      <c r="CD798" s="16">
        <v>1.8</v>
      </c>
      <c r="CE798" s="16">
        <v>11.2</v>
      </c>
      <c r="CF798" s="24">
        <f t="shared" si="294"/>
        <v>0.13658536585365852</v>
      </c>
      <c r="CG798" s="24">
        <f t="shared" si="295"/>
        <v>0.39641340254837182</v>
      </c>
      <c r="CH798" s="25">
        <v>5</v>
      </c>
      <c r="CI798" s="16">
        <v>45.4</v>
      </c>
      <c r="CJ798" s="16">
        <v>34.200000000000003</v>
      </c>
      <c r="CK798" s="16">
        <v>4.9000000000000004</v>
      </c>
      <c r="CL798" s="16">
        <v>16.899999999999999</v>
      </c>
      <c r="CM798" s="16">
        <v>3.3</v>
      </c>
      <c r="CN798" s="16">
        <v>-0.30000000000000004</v>
      </c>
      <c r="CO798" s="16">
        <v>19.899999999999999</v>
      </c>
      <c r="CP798" s="26">
        <f t="shared" si="296"/>
        <v>0.24268292682926829</v>
      </c>
      <c r="CQ798" s="26">
        <f t="shared" si="297"/>
        <v>0.70434167059933928</v>
      </c>
      <c r="CR798" s="13">
        <v>10</v>
      </c>
      <c r="CS798" s="13">
        <v>9</v>
      </c>
      <c r="CT798" s="13">
        <v>3</v>
      </c>
      <c r="CU798" s="13">
        <v>1.18</v>
      </c>
      <c r="CV798" s="13">
        <v>-0.91</v>
      </c>
      <c r="CW798" s="13">
        <v>0.56000000000000005</v>
      </c>
      <c r="CX798" s="13">
        <v>20.07</v>
      </c>
      <c r="CY798" s="13">
        <v>-2.31</v>
      </c>
      <c r="CZ798" s="13">
        <v>3.24</v>
      </c>
      <c r="DA798" s="13">
        <v>21.83</v>
      </c>
      <c r="DB798" s="27">
        <v>-42.12</v>
      </c>
      <c r="DC798" s="27">
        <v>71.53</v>
      </c>
      <c r="DD798" s="27">
        <v>-113.64</v>
      </c>
      <c r="DE798" s="27">
        <v>-5.26</v>
      </c>
      <c r="DF798" s="27">
        <v>-38.56</v>
      </c>
      <c r="DG798" s="27">
        <v>60.87</v>
      </c>
      <c r="DH798" s="27">
        <v>-99.43</v>
      </c>
      <c r="DI798" s="27">
        <v>-4.5999999999999996</v>
      </c>
      <c r="DJ798" s="1">
        <v>186</v>
      </c>
      <c r="DK798" s="1"/>
      <c r="DL798" s="1"/>
      <c r="DM798" s="1">
        <v>5.5</v>
      </c>
      <c r="DN798" s="1">
        <v>0</v>
      </c>
      <c r="DO798" s="1">
        <v>0</v>
      </c>
      <c r="DP798" s="16">
        <f t="shared" si="298"/>
        <v>9.3680851063829778</v>
      </c>
    </row>
    <row r="799" spans="1:120" x14ac:dyDescent="0.2">
      <c r="A799" s="13">
        <v>80</v>
      </c>
      <c r="B799" s="13" t="s">
        <v>2682</v>
      </c>
      <c r="C799" s="13" t="s">
        <v>261</v>
      </c>
      <c r="D799" s="13" t="s">
        <v>133</v>
      </c>
      <c r="E799" s="13" t="s">
        <v>123</v>
      </c>
      <c r="F799" s="1" t="s">
        <v>124</v>
      </c>
      <c r="G799" s="13">
        <v>74</v>
      </c>
      <c r="H799" s="13">
        <v>205</v>
      </c>
      <c r="I799" s="13" t="s">
        <v>150</v>
      </c>
      <c r="J799" s="1"/>
      <c r="K799" s="1"/>
      <c r="L799" s="1"/>
      <c r="M799" s="13" t="s">
        <v>159</v>
      </c>
      <c r="N799" s="1">
        <v>24</v>
      </c>
      <c r="O799" s="13" t="s">
        <v>312</v>
      </c>
      <c r="P799" s="13" t="s">
        <v>2683</v>
      </c>
      <c r="Q799" s="1" t="str">
        <f t="shared" si="276"/>
        <v>SJS</v>
      </c>
      <c r="R799" s="13" t="s">
        <v>554</v>
      </c>
      <c r="S799" s="1"/>
      <c r="T799" s="13" t="s">
        <v>173</v>
      </c>
      <c r="U799" s="13">
        <v>27</v>
      </c>
      <c r="V799" s="13">
        <v>2</v>
      </c>
      <c r="W799" s="13">
        <v>6</v>
      </c>
      <c r="X799" s="14">
        <v>2</v>
      </c>
      <c r="Y799" s="13">
        <v>8</v>
      </c>
      <c r="Z799" s="13">
        <v>0</v>
      </c>
      <c r="AA799" s="1">
        <v>37</v>
      </c>
      <c r="AB799" s="14">
        <v>28</v>
      </c>
      <c r="AC799" s="14">
        <v>20</v>
      </c>
      <c r="AD799" s="15">
        <f t="shared" si="277"/>
        <v>5.4054054054054057E-2</v>
      </c>
      <c r="AE799" s="15">
        <f t="shared" si="278"/>
        <v>2.3529411764705882E-2</v>
      </c>
      <c r="AF799" s="16">
        <v>474.31666666669997</v>
      </c>
      <c r="AG799" s="17">
        <f t="shared" si="279"/>
        <v>17.567283950618517</v>
      </c>
      <c r="AH799" s="29">
        <v>675</v>
      </c>
      <c r="AI799" s="17">
        <f t="shared" si="280"/>
        <v>25</v>
      </c>
      <c r="AJ799" s="19">
        <f t="shared" si="281"/>
        <v>0.7026913580247407</v>
      </c>
      <c r="AK799" s="20">
        <f>'Even Strength'!AA799+'Power Play'!R799+'Penalty Kill'!L799</f>
        <v>32.200000000000003</v>
      </c>
      <c r="AL799" s="19">
        <f t="shared" si="282"/>
        <v>4.0732281527809082</v>
      </c>
      <c r="AM799" s="15">
        <f>IF(('Even Strength'!BR799+'Power Play'!AK799+'Penalty Kill'!AG799)&gt;0,V799/('Even Strength'!BR799+'Power Play'!AK799+'Penalty Kill'!AG799),0)</f>
        <v>0.16666666666666666</v>
      </c>
      <c r="AN799" s="15">
        <f>IF(('Even Strength'!BR799+'Power Play'!AK799+'Penalty Kill'!AG799)&gt;0,W799/('Even Strength'!BR799+'Power Play'!AK799+'Penalty Kill'!AG799),0)</f>
        <v>0.5</v>
      </c>
      <c r="AO799" s="15">
        <f t="shared" si="283"/>
        <v>0.66666666666666663</v>
      </c>
      <c r="AP799" s="13">
        <v>0</v>
      </c>
      <c r="AQ799" s="13">
        <v>0</v>
      </c>
      <c r="AR799" s="21">
        <f t="shared" si="284"/>
        <v>0</v>
      </c>
      <c r="AS799" s="22">
        <v>0</v>
      </c>
      <c r="AT799" s="1"/>
      <c r="AU799" s="1"/>
      <c r="AV799">
        <v>79</v>
      </c>
      <c r="AW799" s="13">
        <v>48</v>
      </c>
      <c r="AX799" s="13">
        <v>34</v>
      </c>
      <c r="AY799" s="13">
        <v>28</v>
      </c>
      <c r="AZ799" s="13">
        <v>18</v>
      </c>
      <c r="BA799" s="13">
        <v>11</v>
      </c>
      <c r="BB799" s="16">
        <f t="shared" si="285"/>
        <v>9.993323728872415</v>
      </c>
      <c r="BC799" s="17">
        <f t="shared" si="286"/>
        <v>6.071892898555391</v>
      </c>
      <c r="BD799" s="17">
        <f t="shared" si="287"/>
        <v>4.300924136476735</v>
      </c>
      <c r="BE799" s="17">
        <f t="shared" si="288"/>
        <v>3.5419375241573112</v>
      </c>
      <c r="BF799" s="17">
        <f t="shared" si="289"/>
        <v>2.2769598369582718</v>
      </c>
      <c r="BG799" s="17">
        <f t="shared" si="290"/>
        <v>1.3914754559189437</v>
      </c>
      <c r="BH799" s="13">
        <v>16</v>
      </c>
      <c r="BI799" s="13">
        <v>7</v>
      </c>
      <c r="BJ799" s="13">
        <v>0</v>
      </c>
      <c r="BK799" s="13">
        <v>0</v>
      </c>
      <c r="BL799" s="13">
        <v>0</v>
      </c>
      <c r="BM799" s="13">
        <v>0</v>
      </c>
      <c r="BN799" s="13">
        <f t="shared" si="291"/>
        <v>98</v>
      </c>
      <c r="BO799" s="16">
        <v>-1.917</v>
      </c>
      <c r="BP799" s="13">
        <v>1</v>
      </c>
      <c r="BQ799" s="13">
        <v>0</v>
      </c>
      <c r="BR799" s="23">
        <f t="shared" si="292"/>
        <v>0</v>
      </c>
      <c r="BS799" s="13">
        <v>0</v>
      </c>
      <c r="BT799" s="13">
        <v>0</v>
      </c>
      <c r="BU799" s="13">
        <v>6</v>
      </c>
      <c r="BV799" s="13">
        <v>0</v>
      </c>
      <c r="BW799" s="13">
        <v>0</v>
      </c>
      <c r="BX799" s="13">
        <v>0</v>
      </c>
      <c r="BY799" s="13">
        <v>0</v>
      </c>
      <c r="BZ799" s="13">
        <v>0</v>
      </c>
      <c r="CA799" s="13">
        <v>0</v>
      </c>
      <c r="CB799" s="23">
        <f t="shared" si="293"/>
        <v>0</v>
      </c>
      <c r="CC799" s="16">
        <v>0.5</v>
      </c>
      <c r="CD799" s="16">
        <v>1</v>
      </c>
      <c r="CE799" s="16">
        <v>1.5</v>
      </c>
      <c r="CF799" s="24">
        <f t="shared" si="294"/>
        <v>5.5555555555555552E-2</v>
      </c>
      <c r="CG799" s="24">
        <f t="shared" si="295"/>
        <v>0.18974665307985597</v>
      </c>
      <c r="CH799" s="25">
        <v>2</v>
      </c>
      <c r="CI799" s="16">
        <v>7.3</v>
      </c>
      <c r="CJ799" s="16">
        <v>7.8</v>
      </c>
      <c r="CK799" s="16">
        <v>0.7</v>
      </c>
      <c r="CL799" s="16">
        <v>1.4</v>
      </c>
      <c r="CM799" s="16">
        <v>0.9</v>
      </c>
      <c r="CN799" s="16">
        <v>-0.30000000000000004</v>
      </c>
      <c r="CO799" s="16">
        <v>2</v>
      </c>
      <c r="CP799" s="26">
        <f t="shared" si="296"/>
        <v>7.407407407407407E-2</v>
      </c>
      <c r="CQ799" s="26">
        <f t="shared" si="297"/>
        <v>0.2529955374398079</v>
      </c>
      <c r="CR799" s="13">
        <v>0</v>
      </c>
      <c r="CS799" s="13">
        <v>0</v>
      </c>
      <c r="CT799" s="13">
        <v>1</v>
      </c>
      <c r="CU799" s="13">
        <v>0</v>
      </c>
      <c r="CV799" s="13">
        <v>-0.42</v>
      </c>
      <c r="CW799" s="13">
        <v>-0.2</v>
      </c>
      <c r="CX799" s="13">
        <v>-3.55</v>
      </c>
      <c r="CY799" s="13">
        <v>1.1299999999999999</v>
      </c>
      <c r="CZ799" s="13">
        <v>0.23</v>
      </c>
      <c r="DA799" s="13">
        <v>-2.81</v>
      </c>
      <c r="DB799" s="27">
        <v>-45.78</v>
      </c>
      <c r="DC799" s="27">
        <v>8.6</v>
      </c>
      <c r="DD799" s="27">
        <v>-54.37</v>
      </c>
      <c r="DE799" s="27">
        <v>-8.2200000000000006</v>
      </c>
      <c r="DF799" s="27">
        <v>-31.98</v>
      </c>
      <c r="DG799" s="27">
        <v>10.210000000000001</v>
      </c>
      <c r="DH799" s="27">
        <v>-42.19</v>
      </c>
      <c r="DI799" s="27">
        <v>-6.38</v>
      </c>
      <c r="DJ799" s="1">
        <v>77</v>
      </c>
      <c r="DK799" s="1"/>
      <c r="DL799" s="1"/>
      <c r="DM799" s="1">
        <v>0.25900000000000001</v>
      </c>
      <c r="DN799" s="1">
        <v>0</v>
      </c>
      <c r="DO799" s="1">
        <v>0</v>
      </c>
      <c r="DP799" s="16">
        <f t="shared" si="298"/>
        <v>1.9333790894532144</v>
      </c>
    </row>
    <row r="800" spans="1:120" x14ac:dyDescent="0.2">
      <c r="A800" s="13">
        <v>86</v>
      </c>
      <c r="B800" s="13" t="s">
        <v>2684</v>
      </c>
      <c r="C800" s="13" t="s">
        <v>381</v>
      </c>
      <c r="D800" s="1"/>
      <c r="E800" s="13" t="s">
        <v>234</v>
      </c>
      <c r="F800" s="1" t="s">
        <v>235</v>
      </c>
      <c r="G800" s="13">
        <v>71</v>
      </c>
      <c r="H800" s="13">
        <v>178</v>
      </c>
      <c r="I800" s="13" t="s">
        <v>125</v>
      </c>
      <c r="J800" s="13">
        <v>2012</v>
      </c>
      <c r="K800" s="13">
        <v>1</v>
      </c>
      <c r="L800" s="13">
        <v>18</v>
      </c>
      <c r="M800" s="13" t="s">
        <v>159</v>
      </c>
      <c r="N800" s="1">
        <v>20</v>
      </c>
      <c r="O800" s="13" t="s">
        <v>2685</v>
      </c>
      <c r="P800" s="13" t="s">
        <v>2686</v>
      </c>
      <c r="Q800" s="1" t="str">
        <f t="shared" si="276"/>
        <v>CHI</v>
      </c>
      <c r="R800" s="13" t="s">
        <v>322</v>
      </c>
      <c r="S800" s="1"/>
      <c r="T800" s="13" t="s">
        <v>503</v>
      </c>
      <c r="U800" s="13">
        <v>34</v>
      </c>
      <c r="V800" s="13">
        <v>4</v>
      </c>
      <c r="W800" s="13">
        <v>5</v>
      </c>
      <c r="X800" s="14">
        <v>4</v>
      </c>
      <c r="Y800" s="13">
        <v>9</v>
      </c>
      <c r="Z800" s="13">
        <v>4</v>
      </c>
      <c r="AA800" s="1">
        <v>66</v>
      </c>
      <c r="AB800" s="14">
        <v>12</v>
      </c>
      <c r="AC800" s="14">
        <v>25</v>
      </c>
      <c r="AD800" s="15">
        <f t="shared" si="277"/>
        <v>6.0606060606060608E-2</v>
      </c>
      <c r="AE800" s="15">
        <f t="shared" si="278"/>
        <v>3.8834951456310676E-2</v>
      </c>
      <c r="AF800" s="16">
        <v>434.6666666667</v>
      </c>
      <c r="AG800" s="17">
        <f t="shared" si="279"/>
        <v>12.784313725491176</v>
      </c>
      <c r="AH800" s="29">
        <v>607</v>
      </c>
      <c r="AI800" s="17">
        <f t="shared" si="280"/>
        <v>17.852941176470587</v>
      </c>
      <c r="AJ800" s="19">
        <f t="shared" si="281"/>
        <v>0.71609006040642509</v>
      </c>
      <c r="AK800" s="20">
        <f>'Even Strength'!AA800+'Power Play'!R800+'Penalty Kill'!L800</f>
        <v>60.545454545454547</v>
      </c>
      <c r="AL800" s="19">
        <f t="shared" si="282"/>
        <v>8.3575013943105692</v>
      </c>
      <c r="AM800" s="15">
        <f>IF(('Even Strength'!BR800+'Power Play'!AK800+'Penalty Kill'!AG800)&gt;0,V800/('Even Strength'!BR800+'Power Play'!AK800+'Penalty Kill'!AG800),0)</f>
        <v>0.33333333333333331</v>
      </c>
      <c r="AN800" s="15">
        <f>IF(('Even Strength'!BR800+'Power Play'!AK800+'Penalty Kill'!AG800)&gt;0,W800/('Even Strength'!BR800+'Power Play'!AK800+'Penalty Kill'!AG800),0)</f>
        <v>0.41666666666666669</v>
      </c>
      <c r="AO800" s="15">
        <f t="shared" si="283"/>
        <v>0.75</v>
      </c>
      <c r="AP800" s="13">
        <v>29</v>
      </c>
      <c r="AQ800" s="13">
        <v>33</v>
      </c>
      <c r="AR800" s="21">
        <f t="shared" si="284"/>
        <v>0.46774193548387094</v>
      </c>
      <c r="AS800" s="22">
        <v>3.1</v>
      </c>
      <c r="AT800" s="13">
        <v>1</v>
      </c>
      <c r="AU800" s="13">
        <v>0</v>
      </c>
      <c r="AV800">
        <v>28</v>
      </c>
      <c r="AW800" s="13">
        <v>11</v>
      </c>
      <c r="AX800" s="13">
        <v>14</v>
      </c>
      <c r="AY800" s="13">
        <v>12</v>
      </c>
      <c r="AZ800" s="13">
        <v>15</v>
      </c>
      <c r="BA800" s="13">
        <v>11</v>
      </c>
      <c r="BB800" s="16">
        <f t="shared" si="285"/>
        <v>3.8650306748463295</v>
      </c>
      <c r="BC800" s="17">
        <f t="shared" si="286"/>
        <v>1.5184049079753437</v>
      </c>
      <c r="BD800" s="17">
        <f t="shared" si="287"/>
        <v>1.9325153374231647</v>
      </c>
      <c r="BE800" s="17">
        <f t="shared" si="288"/>
        <v>1.656441717791284</v>
      </c>
      <c r="BF800" s="17">
        <f t="shared" si="289"/>
        <v>2.0705521472391051</v>
      </c>
      <c r="BG800" s="17">
        <f t="shared" si="290"/>
        <v>1.5184049079753437</v>
      </c>
      <c r="BH800" s="13">
        <v>2</v>
      </c>
      <c r="BI800" s="13">
        <v>1</v>
      </c>
      <c r="BJ800" s="13">
        <v>0</v>
      </c>
      <c r="BK800" s="13">
        <v>0</v>
      </c>
      <c r="BL800" s="13">
        <v>0</v>
      </c>
      <c r="BM800" s="13">
        <v>0</v>
      </c>
      <c r="BN800" s="13">
        <f t="shared" si="291"/>
        <v>27</v>
      </c>
      <c r="BO800" s="16">
        <v>1.248</v>
      </c>
      <c r="BP800" s="1"/>
      <c r="BQ800" s="1"/>
      <c r="BR800" s="23" t="str">
        <f t="shared" si="292"/>
        <v xml:space="preserve"> </v>
      </c>
      <c r="BS800" s="1"/>
      <c r="BT800" s="13">
        <v>2</v>
      </c>
      <c r="BU800" s="13">
        <v>5</v>
      </c>
      <c r="BV800" s="13">
        <v>0</v>
      </c>
      <c r="BW800" s="13">
        <v>0</v>
      </c>
      <c r="BX800" s="13">
        <v>1</v>
      </c>
      <c r="BY800" s="13">
        <v>0</v>
      </c>
      <c r="BZ800" s="13">
        <v>0</v>
      </c>
      <c r="CA800" s="13">
        <v>0</v>
      </c>
      <c r="CB800" s="23">
        <f t="shared" si="293"/>
        <v>0</v>
      </c>
      <c r="CC800" s="16">
        <v>0.2</v>
      </c>
      <c r="CD800" s="16">
        <v>0.7</v>
      </c>
      <c r="CE800" s="16">
        <v>0.9</v>
      </c>
      <c r="CF800" s="24">
        <f t="shared" si="294"/>
        <v>2.6470588235294117E-2</v>
      </c>
      <c r="CG800" s="24">
        <f t="shared" si="295"/>
        <v>0.12423312883434631</v>
      </c>
      <c r="CH800" s="25">
        <v>2</v>
      </c>
      <c r="CI800" s="16">
        <v>7.6</v>
      </c>
      <c r="CJ800" s="16">
        <v>7.3</v>
      </c>
      <c r="CK800" s="16">
        <v>2</v>
      </c>
      <c r="CL800" s="16">
        <v>0.4</v>
      </c>
      <c r="CM800" s="16">
        <v>1.1000000000000001</v>
      </c>
      <c r="CN800" s="16">
        <v>0</v>
      </c>
      <c r="CO800" s="16">
        <v>1.5</v>
      </c>
      <c r="CP800" s="26">
        <f t="shared" si="296"/>
        <v>4.4117647058823532E-2</v>
      </c>
      <c r="CQ800" s="26">
        <f t="shared" si="297"/>
        <v>0.2070552147239105</v>
      </c>
      <c r="CR800" s="13">
        <v>1</v>
      </c>
      <c r="CS800" s="13">
        <v>0</v>
      </c>
      <c r="CT800" s="13">
        <v>3</v>
      </c>
      <c r="CU800" s="13">
        <v>-0.03</v>
      </c>
      <c r="CV800" s="13">
        <v>-0.33</v>
      </c>
      <c r="CW800" s="13">
        <v>0.79</v>
      </c>
      <c r="CX800" s="13">
        <v>0.92</v>
      </c>
      <c r="CY800" s="13">
        <v>1.54</v>
      </c>
      <c r="CZ800" s="13">
        <v>-0.76</v>
      </c>
      <c r="DA800" s="13">
        <v>2.13</v>
      </c>
      <c r="DB800" s="27">
        <v>0.45</v>
      </c>
      <c r="DC800" s="27">
        <v>-3.16</v>
      </c>
      <c r="DD800" s="27">
        <v>3.61</v>
      </c>
      <c r="DE800" s="27">
        <v>0.52</v>
      </c>
      <c r="DF800" s="27">
        <v>9.32</v>
      </c>
      <c r="DG800" s="27">
        <v>-9.4</v>
      </c>
      <c r="DH800" s="27">
        <v>18.71</v>
      </c>
      <c r="DI800" s="27">
        <v>2.7</v>
      </c>
      <c r="DJ800" s="1">
        <v>87</v>
      </c>
      <c r="DK800" s="1"/>
      <c r="DL800" s="1"/>
      <c r="DM800" s="1">
        <v>0.629</v>
      </c>
      <c r="DN800" s="1">
        <v>0</v>
      </c>
      <c r="DO800" s="1">
        <v>0</v>
      </c>
      <c r="DP800" s="16">
        <f t="shared" si="298"/>
        <v>0.70905971173644478</v>
      </c>
    </row>
    <row r="801" spans="1:120" x14ac:dyDescent="0.2">
      <c r="A801" s="13">
        <v>25</v>
      </c>
      <c r="B801" s="13" t="s">
        <v>2687</v>
      </c>
      <c r="C801" s="13" t="s">
        <v>1312</v>
      </c>
      <c r="D801" s="13" t="s">
        <v>158</v>
      </c>
      <c r="E801" s="13" t="s">
        <v>141</v>
      </c>
      <c r="F801" s="1" t="s">
        <v>142</v>
      </c>
      <c r="G801" s="13">
        <v>70</v>
      </c>
      <c r="H801" s="13">
        <v>195</v>
      </c>
      <c r="I801" s="13" t="s">
        <v>125</v>
      </c>
      <c r="J801" s="13">
        <v>2007</v>
      </c>
      <c r="K801" s="13">
        <v>5</v>
      </c>
      <c r="L801" s="13">
        <v>132</v>
      </c>
      <c r="M801" s="13" t="s">
        <v>159</v>
      </c>
      <c r="N801" s="1">
        <v>25</v>
      </c>
      <c r="O801" s="13" t="s">
        <v>591</v>
      </c>
      <c r="P801" s="13" t="s">
        <v>2688</v>
      </c>
      <c r="Q801" s="1" t="str">
        <f t="shared" si="276"/>
        <v>CAR</v>
      </c>
      <c r="R801" s="13" t="s">
        <v>358</v>
      </c>
      <c r="S801" s="1"/>
      <c r="T801" s="13" t="s">
        <v>129</v>
      </c>
      <c r="U801" s="13">
        <v>57</v>
      </c>
      <c r="V801" s="13">
        <v>11</v>
      </c>
      <c r="W801" s="13">
        <v>9</v>
      </c>
      <c r="X801" s="14">
        <v>7</v>
      </c>
      <c r="Y801" s="13">
        <v>20</v>
      </c>
      <c r="Z801" s="13">
        <v>-4</v>
      </c>
      <c r="AA801" s="1">
        <v>71</v>
      </c>
      <c r="AB801" s="14">
        <v>33</v>
      </c>
      <c r="AC801" s="14">
        <v>29</v>
      </c>
      <c r="AD801" s="15">
        <f t="shared" si="277"/>
        <v>0.15492957746478872</v>
      </c>
      <c r="AE801" s="15">
        <f t="shared" si="278"/>
        <v>8.2706766917293228E-2</v>
      </c>
      <c r="AF801" s="16">
        <v>725.15</v>
      </c>
      <c r="AG801" s="17">
        <f t="shared" si="279"/>
        <v>12.721929824561403</v>
      </c>
      <c r="AH801" s="29">
        <v>1030</v>
      </c>
      <c r="AI801" s="17">
        <f t="shared" si="280"/>
        <v>18.07017543859649</v>
      </c>
      <c r="AJ801" s="19">
        <f t="shared" si="281"/>
        <v>0.70402912621359226</v>
      </c>
      <c r="AK801" s="20">
        <f>'Even Strength'!AA801+'Power Play'!R801+'Penalty Kill'!L801</f>
        <v>105</v>
      </c>
      <c r="AL801" s="19">
        <f t="shared" si="282"/>
        <v>8.6878576846169757</v>
      </c>
      <c r="AM801" s="15">
        <f>IF(('Even Strength'!BR801+'Power Play'!AK801+'Penalty Kill'!AG801)&gt;0,V801/('Even Strength'!BR801+'Power Play'!AK801+'Penalty Kill'!AG801),0)</f>
        <v>0.39285714285714285</v>
      </c>
      <c r="AN801" s="15">
        <f>IF(('Even Strength'!BR801+'Power Play'!AK801+'Penalty Kill'!AG801)&gt;0,W801/('Even Strength'!BR801+'Power Play'!AK801+'Penalty Kill'!AG801),0)</f>
        <v>0.32142857142857145</v>
      </c>
      <c r="AO801" s="15">
        <f t="shared" si="283"/>
        <v>0.7142857142857143</v>
      </c>
      <c r="AP801" s="13">
        <v>6</v>
      </c>
      <c r="AQ801" s="13">
        <v>5</v>
      </c>
      <c r="AR801" s="21">
        <f t="shared" si="284"/>
        <v>0.54545454545454541</v>
      </c>
      <c r="AS801" s="22">
        <v>0.30000000000000004</v>
      </c>
      <c r="AT801" s="1"/>
      <c r="AU801" s="1"/>
      <c r="AV801">
        <v>79</v>
      </c>
      <c r="AW801" s="13">
        <v>44</v>
      </c>
      <c r="AX801" s="13">
        <v>17</v>
      </c>
      <c r="AY801" s="13">
        <v>33</v>
      </c>
      <c r="AZ801" s="13">
        <v>20</v>
      </c>
      <c r="BA801" s="13">
        <v>21</v>
      </c>
      <c r="BB801" s="16">
        <f t="shared" si="285"/>
        <v>6.536578638902296</v>
      </c>
      <c r="BC801" s="17">
        <f t="shared" si="286"/>
        <v>3.6406260773633043</v>
      </c>
      <c r="BD801" s="17">
        <f t="shared" si="287"/>
        <v>1.4066055298903675</v>
      </c>
      <c r="BE801" s="17">
        <f t="shared" si="288"/>
        <v>2.7304695580224783</v>
      </c>
      <c r="BF801" s="17">
        <f t="shared" si="289"/>
        <v>1.6548300351651384</v>
      </c>
      <c r="BG801" s="17">
        <f t="shared" si="290"/>
        <v>1.7375715369233951</v>
      </c>
      <c r="BH801" s="13">
        <v>14</v>
      </c>
      <c r="BI801" s="13">
        <v>7</v>
      </c>
      <c r="BJ801" s="13">
        <v>0</v>
      </c>
      <c r="BK801" s="13">
        <v>0</v>
      </c>
      <c r="BL801" s="13">
        <v>0</v>
      </c>
      <c r="BM801" s="13">
        <v>0</v>
      </c>
      <c r="BN801" s="13">
        <f t="shared" si="291"/>
        <v>75</v>
      </c>
      <c r="BO801" s="16">
        <v>-1.2589999999999999</v>
      </c>
      <c r="BP801" s="13">
        <v>7</v>
      </c>
      <c r="BQ801" s="13">
        <v>3</v>
      </c>
      <c r="BR801" s="23">
        <f t="shared" si="292"/>
        <v>0.42857142857142855</v>
      </c>
      <c r="BS801" s="13">
        <v>2</v>
      </c>
      <c r="BT801" s="13">
        <v>3</v>
      </c>
      <c r="BU801" s="13">
        <v>11</v>
      </c>
      <c r="BV801" s="13">
        <v>0</v>
      </c>
      <c r="BW801" s="13">
        <v>0</v>
      </c>
      <c r="BX801" s="13">
        <v>0</v>
      </c>
      <c r="BY801" s="13">
        <v>0</v>
      </c>
      <c r="BZ801" s="13">
        <v>0</v>
      </c>
      <c r="CA801" s="13">
        <v>0</v>
      </c>
      <c r="CB801" s="23">
        <f t="shared" si="293"/>
        <v>0</v>
      </c>
      <c r="CC801" s="16">
        <v>1.4</v>
      </c>
      <c r="CD801" s="16">
        <v>1</v>
      </c>
      <c r="CE801" s="16">
        <v>2.4</v>
      </c>
      <c r="CF801" s="24">
        <f t="shared" si="294"/>
        <v>4.2105263157894736E-2</v>
      </c>
      <c r="CG801" s="24">
        <f t="shared" si="295"/>
        <v>0.1985796042198166</v>
      </c>
      <c r="CH801" s="25">
        <v>2</v>
      </c>
      <c r="CI801" s="16">
        <v>13.9</v>
      </c>
      <c r="CJ801" s="16">
        <v>12.4</v>
      </c>
      <c r="CK801" s="16">
        <v>2.4</v>
      </c>
      <c r="CL801" s="16">
        <v>2.5</v>
      </c>
      <c r="CM801" s="16">
        <v>1.7000000000000002</v>
      </c>
      <c r="CN801" s="16">
        <v>0.8</v>
      </c>
      <c r="CO801" s="16">
        <v>5</v>
      </c>
      <c r="CP801" s="26">
        <f t="shared" si="296"/>
        <v>8.771929824561403E-2</v>
      </c>
      <c r="CQ801" s="26">
        <f t="shared" si="297"/>
        <v>0.41370750879128459</v>
      </c>
      <c r="CR801" s="13">
        <v>1</v>
      </c>
      <c r="CS801" s="13">
        <v>0</v>
      </c>
      <c r="CT801" s="13">
        <v>3</v>
      </c>
      <c r="CU801" s="13">
        <v>0.02</v>
      </c>
      <c r="CV801" s="13">
        <v>-0.7</v>
      </c>
      <c r="CW801" s="13">
        <v>0.55000000000000004</v>
      </c>
      <c r="CX801" s="13">
        <v>1.91</v>
      </c>
      <c r="CY801" s="13">
        <v>0.48</v>
      </c>
      <c r="CZ801" s="13">
        <v>4.16</v>
      </c>
      <c r="DA801" s="13">
        <v>6.42</v>
      </c>
      <c r="DB801" s="27">
        <v>10.96</v>
      </c>
      <c r="DC801" s="27">
        <v>17.54</v>
      </c>
      <c r="DD801" s="27">
        <v>-6.58</v>
      </c>
      <c r="DE801" s="27">
        <v>-0.60000000000000009</v>
      </c>
      <c r="DF801" s="27">
        <v>6.6</v>
      </c>
      <c r="DG801" s="27">
        <v>11.16</v>
      </c>
      <c r="DH801" s="27">
        <v>-4.5600000000000005</v>
      </c>
      <c r="DI801" s="27">
        <v>-0.42</v>
      </c>
      <c r="DJ801" s="1">
        <v>186</v>
      </c>
      <c r="DK801" s="1"/>
      <c r="DL801" s="1"/>
      <c r="DM801" s="1">
        <v>0.60000000000000009</v>
      </c>
      <c r="DN801" s="1">
        <v>0</v>
      </c>
      <c r="DO801" s="1">
        <v>0</v>
      </c>
      <c r="DP801" s="16">
        <f t="shared" si="298"/>
        <v>4.8936170212765955</v>
      </c>
    </row>
    <row r="802" spans="1:120" x14ac:dyDescent="0.2">
      <c r="A802" s="13">
        <v>60</v>
      </c>
      <c r="B802" s="13" t="s">
        <v>2689</v>
      </c>
      <c r="C802" s="13" t="s">
        <v>427</v>
      </c>
      <c r="D802" s="13" t="s">
        <v>158</v>
      </c>
      <c r="E802" s="13" t="s">
        <v>141</v>
      </c>
      <c r="F802" s="1" t="s">
        <v>142</v>
      </c>
      <c r="G802" s="13">
        <v>69</v>
      </c>
      <c r="H802" s="13">
        <v>176</v>
      </c>
      <c r="I802" s="13" t="s">
        <v>150</v>
      </c>
      <c r="J802" s="13">
        <v>2010</v>
      </c>
      <c r="K802" s="13">
        <v>2</v>
      </c>
      <c r="L802" s="13">
        <v>40</v>
      </c>
      <c r="M802" s="13" t="s">
        <v>159</v>
      </c>
      <c r="N802" s="1">
        <v>22</v>
      </c>
      <c r="O802" s="13" t="s">
        <v>996</v>
      </c>
      <c r="P802" s="13" t="s">
        <v>1461</v>
      </c>
      <c r="Q802" s="1" t="str">
        <f t="shared" si="276"/>
        <v>MTL</v>
      </c>
      <c r="R802" s="13" t="s">
        <v>214</v>
      </c>
      <c r="S802" s="1"/>
      <c r="T802" s="13" t="s">
        <v>129</v>
      </c>
      <c r="U802" s="13">
        <v>18</v>
      </c>
      <c r="V802" s="13">
        <v>1</v>
      </c>
      <c r="W802" s="13">
        <v>0</v>
      </c>
      <c r="X802" s="14">
        <v>0</v>
      </c>
      <c r="Y802" s="13">
        <v>1</v>
      </c>
      <c r="Z802" s="13">
        <v>-2</v>
      </c>
      <c r="AA802" s="1">
        <v>26</v>
      </c>
      <c r="AB802" s="14">
        <v>7</v>
      </c>
      <c r="AC802" s="14">
        <v>14</v>
      </c>
      <c r="AD802" s="15">
        <f t="shared" si="277"/>
        <v>3.8461538461538464E-2</v>
      </c>
      <c r="AE802" s="15">
        <f t="shared" si="278"/>
        <v>2.1276595744680851E-2</v>
      </c>
      <c r="AF802" s="16">
        <v>163.71666666670001</v>
      </c>
      <c r="AG802" s="17">
        <f t="shared" si="279"/>
        <v>9.0953703703722226</v>
      </c>
      <c r="AH802" s="29">
        <v>238</v>
      </c>
      <c r="AI802" s="17">
        <f t="shared" si="280"/>
        <v>13.222222222222221</v>
      </c>
      <c r="AJ802" s="19">
        <f t="shared" si="281"/>
        <v>0.68788515406176476</v>
      </c>
      <c r="AK802" s="20">
        <f>'Even Strength'!AA802+'Power Play'!R802+'Penalty Kill'!L802</f>
        <v>0</v>
      </c>
      <c r="AL802" s="19">
        <f t="shared" si="282"/>
        <v>0</v>
      </c>
      <c r="AM802" s="15">
        <f>IF(('Even Strength'!BR802+'Power Play'!AK802+'Penalty Kill'!AG802)&gt;0,V802/('Even Strength'!BR802+'Power Play'!AK802+'Penalty Kill'!AG802),0)</f>
        <v>1</v>
      </c>
      <c r="AN802" s="15">
        <f>IF(('Even Strength'!BR802+'Power Play'!AK802+'Penalty Kill'!AG802)&gt;0,W802/('Even Strength'!BR802+'Power Play'!AK802+'Penalty Kill'!AG802),0)</f>
        <v>0</v>
      </c>
      <c r="AO802" s="15">
        <f t="shared" si="283"/>
        <v>1</v>
      </c>
      <c r="AP802" s="13">
        <v>0</v>
      </c>
      <c r="AQ802" s="13">
        <v>1</v>
      </c>
      <c r="AR802" s="21">
        <f t="shared" si="284"/>
        <v>0</v>
      </c>
      <c r="AS802" s="22">
        <v>0</v>
      </c>
      <c r="AT802" s="1"/>
      <c r="AU802" s="1"/>
      <c r="AV802">
        <v>23</v>
      </c>
      <c r="AW802" s="13">
        <v>8</v>
      </c>
      <c r="AX802" s="13">
        <v>3</v>
      </c>
      <c r="AY802" s="13">
        <v>7</v>
      </c>
      <c r="AZ802" s="13">
        <v>0</v>
      </c>
      <c r="BA802" s="13">
        <v>5</v>
      </c>
      <c r="BB802" s="16">
        <f t="shared" si="285"/>
        <v>8.4291967830584493</v>
      </c>
      <c r="BC802" s="17">
        <f t="shared" si="286"/>
        <v>2.9318945332377213</v>
      </c>
      <c r="BD802" s="17">
        <f t="shared" si="287"/>
        <v>1.0994604499641454</v>
      </c>
      <c r="BE802" s="17">
        <f t="shared" si="288"/>
        <v>2.5654077165830058</v>
      </c>
      <c r="BF802" s="17">
        <f t="shared" si="289"/>
        <v>0</v>
      </c>
      <c r="BG802" s="17">
        <f t="shared" si="290"/>
        <v>1.8324340832735757</v>
      </c>
      <c r="BH802" s="13">
        <v>7</v>
      </c>
      <c r="BI802" s="13">
        <v>1</v>
      </c>
      <c r="BJ802" s="13">
        <v>1</v>
      </c>
      <c r="BK802" s="13">
        <v>0</v>
      </c>
      <c r="BL802" s="13">
        <v>0</v>
      </c>
      <c r="BM802" s="13">
        <v>0</v>
      </c>
      <c r="BN802" s="13">
        <f t="shared" si="291"/>
        <v>19</v>
      </c>
      <c r="BO802" s="16">
        <v>0.71599999999999997</v>
      </c>
      <c r="BP802" s="1"/>
      <c r="BQ802" s="1"/>
      <c r="BR802" s="23" t="str">
        <f t="shared" si="292"/>
        <v xml:space="preserve"> </v>
      </c>
      <c r="BS802" s="1"/>
      <c r="BT802" s="13">
        <v>1</v>
      </c>
      <c r="BU802" s="13">
        <v>7</v>
      </c>
      <c r="BV802" s="13">
        <v>0</v>
      </c>
      <c r="BW802" s="13">
        <v>0</v>
      </c>
      <c r="BX802" s="13">
        <v>0</v>
      </c>
      <c r="BY802" s="13">
        <v>0</v>
      </c>
      <c r="BZ802" s="13">
        <v>0</v>
      </c>
      <c r="CA802" s="13">
        <v>0</v>
      </c>
      <c r="CB802" s="23">
        <f t="shared" si="293"/>
        <v>0</v>
      </c>
      <c r="CC802" s="16">
        <v>-0.2</v>
      </c>
      <c r="CD802" s="16">
        <v>0.1</v>
      </c>
      <c r="CE802" s="16">
        <v>-0.1</v>
      </c>
      <c r="CF802" s="24">
        <f t="shared" si="294"/>
        <v>-5.5555555555555558E-3</v>
      </c>
      <c r="CG802" s="24">
        <f t="shared" si="295"/>
        <v>-3.6648681665471514E-2</v>
      </c>
      <c r="CH802" s="25">
        <v>1</v>
      </c>
      <c r="CI802" s="16">
        <v>1.9</v>
      </c>
      <c r="CJ802" s="16">
        <v>1.8</v>
      </c>
      <c r="CK802" s="16">
        <v>-2.4</v>
      </c>
      <c r="CL802" s="16">
        <v>-0.30000000000000004</v>
      </c>
      <c r="CM802" s="16">
        <v>0</v>
      </c>
      <c r="CN802" s="16">
        <v>0</v>
      </c>
      <c r="CO802" s="16">
        <v>-0.30000000000000004</v>
      </c>
      <c r="CP802" s="26">
        <f t="shared" si="296"/>
        <v>-1.666666666666667E-2</v>
      </c>
      <c r="CQ802" s="26">
        <f t="shared" si="297"/>
        <v>-0.10994604499641455</v>
      </c>
      <c r="CR802" s="13">
        <v>0</v>
      </c>
      <c r="CS802" s="13">
        <v>0</v>
      </c>
      <c r="CT802" s="13">
        <v>0</v>
      </c>
      <c r="CU802" s="13">
        <v>0</v>
      </c>
      <c r="CV802" s="13">
        <v>-0.09</v>
      </c>
      <c r="CW802" s="13">
        <v>0.32</v>
      </c>
      <c r="CX802" s="13">
        <v>0.2</v>
      </c>
      <c r="CY802" s="13">
        <v>1.79</v>
      </c>
      <c r="CZ802" s="13">
        <v>-1.05</v>
      </c>
      <c r="DA802" s="13">
        <v>1.17</v>
      </c>
      <c r="DB802" s="27">
        <v>20.58</v>
      </c>
      <c r="DC802" s="27">
        <v>-30.17</v>
      </c>
      <c r="DD802" s="27">
        <v>50.75</v>
      </c>
      <c r="DE802" s="27">
        <v>19.36</v>
      </c>
      <c r="DF802" s="27">
        <v>11.41</v>
      </c>
      <c r="DG802" s="27">
        <v>-17.61</v>
      </c>
      <c r="DH802" s="27">
        <v>29.01</v>
      </c>
      <c r="DI802" s="27">
        <v>11.07</v>
      </c>
      <c r="DJ802" s="1">
        <v>46</v>
      </c>
      <c r="DK802" s="1"/>
      <c r="DL802" s="1"/>
      <c r="DM802" s="1">
        <v>0.24</v>
      </c>
      <c r="DN802" s="1">
        <v>0</v>
      </c>
      <c r="DO802" s="1">
        <v>0.1</v>
      </c>
      <c r="DP802" s="16">
        <f t="shared" si="298"/>
        <v>-0.52123083962479977</v>
      </c>
    </row>
    <row r="803" spans="1:120" x14ac:dyDescent="0.2">
      <c r="A803" s="13">
        <v>44</v>
      </c>
      <c r="B803" s="13" t="s">
        <v>2690</v>
      </c>
      <c r="C803" s="13" t="s">
        <v>655</v>
      </c>
      <c r="D803" s="13" t="s">
        <v>282</v>
      </c>
      <c r="E803" s="13" t="s">
        <v>123</v>
      </c>
      <c r="F803" s="1" t="s">
        <v>124</v>
      </c>
      <c r="G803" s="13">
        <v>72</v>
      </c>
      <c r="H803" s="13">
        <v>210</v>
      </c>
      <c r="I803" s="13" t="s">
        <v>125</v>
      </c>
      <c r="J803" s="13">
        <v>2003</v>
      </c>
      <c r="K803" s="13">
        <v>6</v>
      </c>
      <c r="L803" s="13">
        <v>183</v>
      </c>
      <c r="M803" s="1"/>
      <c r="N803" s="1">
        <v>30</v>
      </c>
      <c r="O803" s="13" t="s">
        <v>1348</v>
      </c>
      <c r="P803" s="13" t="s">
        <v>2691</v>
      </c>
      <c r="Q803" s="1" t="str">
        <f t="shared" si="276"/>
        <v>ANA</v>
      </c>
      <c r="R803" s="13" t="s">
        <v>334</v>
      </c>
      <c r="S803" s="1"/>
      <c r="T803" s="13" t="s">
        <v>146</v>
      </c>
      <c r="U803" s="13">
        <v>80</v>
      </c>
      <c r="V803" s="13">
        <v>5</v>
      </c>
      <c r="W803" s="13">
        <v>13</v>
      </c>
      <c r="X803" s="14">
        <v>7</v>
      </c>
      <c r="Y803" s="13">
        <v>18</v>
      </c>
      <c r="Z803" s="13">
        <v>0</v>
      </c>
      <c r="AA803" s="1">
        <v>87</v>
      </c>
      <c r="AB803" s="14">
        <v>35</v>
      </c>
      <c r="AC803" s="14">
        <v>27</v>
      </c>
      <c r="AD803" s="15">
        <f t="shared" si="277"/>
        <v>5.7471264367816091E-2</v>
      </c>
      <c r="AE803" s="15">
        <f t="shared" si="278"/>
        <v>3.3557046979865772E-2</v>
      </c>
      <c r="AF803" s="16">
        <v>1065.9333333333</v>
      </c>
      <c r="AG803" s="17">
        <f t="shared" si="279"/>
        <v>13.324166666666249</v>
      </c>
      <c r="AH803" s="29">
        <v>1555</v>
      </c>
      <c r="AI803" s="17">
        <f t="shared" si="280"/>
        <v>19.4375</v>
      </c>
      <c r="AJ803" s="19">
        <f t="shared" si="281"/>
        <v>0.68548767416932477</v>
      </c>
      <c r="AK803" s="20">
        <f>'Even Strength'!AA803+'Power Play'!R803+'Penalty Kill'!L803</f>
        <v>102.95833333333333</v>
      </c>
      <c r="AL803" s="19">
        <f t="shared" si="282"/>
        <v>5.7953905810246349</v>
      </c>
      <c r="AM803" s="15">
        <f>IF(('Even Strength'!BR803+'Power Play'!AK803+'Penalty Kill'!AG803)&gt;0,V803/('Even Strength'!BR803+'Power Play'!AK803+'Penalty Kill'!AG803),0)</f>
        <v>0.2</v>
      </c>
      <c r="AN803" s="15">
        <f>IF(('Even Strength'!BR803+'Power Play'!AK803+'Penalty Kill'!AG803)&gt;0,W803/('Even Strength'!BR803+'Power Play'!AK803+'Penalty Kill'!AG803),0)</f>
        <v>0.52</v>
      </c>
      <c r="AO803" s="15">
        <f t="shared" si="283"/>
        <v>0.72</v>
      </c>
      <c r="AP803" s="13">
        <v>557</v>
      </c>
      <c r="AQ803" s="13">
        <v>499</v>
      </c>
      <c r="AR803" s="21">
        <f t="shared" si="284"/>
        <v>0.52746212121212122</v>
      </c>
      <c r="AS803" s="22">
        <v>21</v>
      </c>
      <c r="AT803" s="13">
        <v>10</v>
      </c>
      <c r="AU803" s="13">
        <v>7</v>
      </c>
      <c r="AV803">
        <v>94</v>
      </c>
      <c r="AW803" s="13">
        <v>204</v>
      </c>
      <c r="AX803" s="13">
        <v>52</v>
      </c>
      <c r="AY803" s="13">
        <v>36</v>
      </c>
      <c r="AZ803" s="13">
        <v>21</v>
      </c>
      <c r="BA803" s="13">
        <v>26</v>
      </c>
      <c r="BB803" s="16">
        <f t="shared" si="285"/>
        <v>5.2911376571394495</v>
      </c>
      <c r="BC803" s="17">
        <f t="shared" si="286"/>
        <v>11.482894489962208</v>
      </c>
      <c r="BD803" s="17">
        <f t="shared" si="287"/>
        <v>2.9270123209707588</v>
      </c>
      <c r="BE803" s="17">
        <f t="shared" si="288"/>
        <v>2.0263931452874484</v>
      </c>
      <c r="BF803" s="17">
        <f t="shared" si="289"/>
        <v>1.1820626680843449</v>
      </c>
      <c r="BG803" s="17">
        <f t="shared" si="290"/>
        <v>1.4635061604853794</v>
      </c>
      <c r="BH803" s="13">
        <v>39</v>
      </c>
      <c r="BI803" s="13">
        <v>12</v>
      </c>
      <c r="BJ803" s="13">
        <v>1</v>
      </c>
      <c r="BK803" s="13">
        <v>1</v>
      </c>
      <c r="BL803" s="13">
        <v>0</v>
      </c>
      <c r="BM803" s="13">
        <v>0</v>
      </c>
      <c r="BN803" s="13">
        <f t="shared" si="291"/>
        <v>296</v>
      </c>
      <c r="BO803" s="16">
        <v>2.5630000000000002</v>
      </c>
      <c r="BP803" s="1"/>
      <c r="BQ803" s="1"/>
      <c r="BR803" s="23" t="str">
        <f t="shared" si="292"/>
        <v xml:space="preserve"> </v>
      </c>
      <c r="BS803" s="1"/>
      <c r="BT803" s="13">
        <v>0</v>
      </c>
      <c r="BU803" s="13">
        <v>23</v>
      </c>
      <c r="BV803" s="13">
        <v>1</v>
      </c>
      <c r="BW803" s="13">
        <v>0</v>
      </c>
      <c r="BX803" s="13">
        <v>3</v>
      </c>
      <c r="BY803" s="13">
        <v>1</v>
      </c>
      <c r="BZ803" s="13">
        <v>0</v>
      </c>
      <c r="CA803" s="13">
        <v>1</v>
      </c>
      <c r="CB803" s="23">
        <f t="shared" si="293"/>
        <v>1</v>
      </c>
      <c r="CC803" s="16">
        <v>-0.4</v>
      </c>
      <c r="CD803" s="16">
        <v>1</v>
      </c>
      <c r="CE803" s="16">
        <v>0.60000000000000009</v>
      </c>
      <c r="CF803" s="24">
        <f t="shared" si="294"/>
        <v>7.5000000000000015E-3</v>
      </c>
      <c r="CG803" s="24">
        <f t="shared" si="295"/>
        <v>3.3773219088124147E-2</v>
      </c>
      <c r="CH803" s="25">
        <v>5</v>
      </c>
      <c r="CI803" s="16">
        <v>15.6</v>
      </c>
      <c r="CJ803" s="16">
        <v>19.8</v>
      </c>
      <c r="CK803" s="16">
        <v>-4.0999999999999996</v>
      </c>
      <c r="CL803" s="16">
        <v>0.2</v>
      </c>
      <c r="CM803" s="16">
        <v>2.5</v>
      </c>
      <c r="CN803" s="16">
        <v>0</v>
      </c>
      <c r="CO803" s="16">
        <v>2.7</v>
      </c>
      <c r="CP803" s="26">
        <f t="shared" si="296"/>
        <v>3.3750000000000002E-2</v>
      </c>
      <c r="CQ803" s="26">
        <f t="shared" si="297"/>
        <v>0.15197948589655866</v>
      </c>
      <c r="CR803" s="13">
        <v>0</v>
      </c>
      <c r="CS803" s="13">
        <v>0</v>
      </c>
      <c r="CT803" s="13">
        <v>1</v>
      </c>
      <c r="CU803" s="13">
        <v>0.8</v>
      </c>
      <c r="CV803" s="13">
        <v>-0.36</v>
      </c>
      <c r="CW803" s="13">
        <v>1.05</v>
      </c>
      <c r="CX803" s="13">
        <v>-3.53</v>
      </c>
      <c r="CY803" s="13">
        <v>0.9</v>
      </c>
      <c r="CZ803" s="13">
        <v>-3.92</v>
      </c>
      <c r="DA803" s="13">
        <v>-5.0599999999999996</v>
      </c>
      <c r="DB803" s="27">
        <v>-49.04</v>
      </c>
      <c r="DC803" s="27">
        <v>-6.8</v>
      </c>
      <c r="DD803" s="27">
        <v>-42.24</v>
      </c>
      <c r="DE803" s="27">
        <v>-2.87</v>
      </c>
      <c r="DF803" s="27">
        <v>-43.88</v>
      </c>
      <c r="DG803" s="27">
        <v>2.89</v>
      </c>
      <c r="DH803" s="27">
        <v>-46.77</v>
      </c>
      <c r="DI803" s="27">
        <v>-3.18</v>
      </c>
      <c r="DJ803" s="1">
        <v>186</v>
      </c>
      <c r="DK803" s="28">
        <v>2</v>
      </c>
      <c r="DL803" s="28" t="s">
        <v>498</v>
      </c>
      <c r="DM803" s="1">
        <v>1.6</v>
      </c>
      <c r="DN803" s="1">
        <v>3.9E-2</v>
      </c>
      <c r="DO803" s="1">
        <v>0</v>
      </c>
      <c r="DP803" s="16">
        <f t="shared" si="298"/>
        <v>0.46595744680851059</v>
      </c>
    </row>
    <row r="804" spans="1:120" x14ac:dyDescent="0.2">
      <c r="A804" s="13">
        <v>22</v>
      </c>
      <c r="B804" s="13" t="s">
        <v>2692</v>
      </c>
      <c r="C804" s="13" t="s">
        <v>1634</v>
      </c>
      <c r="D804" s="13" t="s">
        <v>158</v>
      </c>
      <c r="E804" s="13" t="s">
        <v>141</v>
      </c>
      <c r="F804" s="1" t="s">
        <v>142</v>
      </c>
      <c r="G804" s="13">
        <v>75</v>
      </c>
      <c r="H804" s="13">
        <v>235</v>
      </c>
      <c r="I804" s="13" t="s">
        <v>150</v>
      </c>
      <c r="J804" s="13">
        <v>2001</v>
      </c>
      <c r="K804" s="13">
        <v>2</v>
      </c>
      <c r="L804" s="13">
        <v>50</v>
      </c>
      <c r="M804" s="1"/>
      <c r="N804" s="1">
        <v>31</v>
      </c>
      <c r="O804" s="13" t="s">
        <v>591</v>
      </c>
      <c r="P804" s="13" t="s">
        <v>2693</v>
      </c>
      <c r="Q804" s="1" t="str">
        <f t="shared" si="276"/>
        <v>WPG</v>
      </c>
      <c r="R804" s="13" t="s">
        <v>584</v>
      </c>
      <c r="S804" s="1"/>
      <c r="T804" s="13" t="s">
        <v>154</v>
      </c>
      <c r="U804" s="13">
        <v>81</v>
      </c>
      <c r="V804" s="13">
        <v>7</v>
      </c>
      <c r="W804" s="13">
        <v>7</v>
      </c>
      <c r="X804" s="14">
        <v>2</v>
      </c>
      <c r="Y804" s="13">
        <v>14</v>
      </c>
      <c r="Z804" s="13">
        <v>-5</v>
      </c>
      <c r="AA804" s="1">
        <v>67</v>
      </c>
      <c r="AB804" s="14">
        <v>24</v>
      </c>
      <c r="AC804" s="14">
        <v>35</v>
      </c>
      <c r="AD804" s="15">
        <f t="shared" si="277"/>
        <v>0.1044776119402985</v>
      </c>
      <c r="AE804" s="15">
        <f t="shared" si="278"/>
        <v>5.5555555555555552E-2</v>
      </c>
      <c r="AF804" s="16">
        <v>655.01666666669996</v>
      </c>
      <c r="AG804" s="17">
        <f t="shared" si="279"/>
        <v>8.0866255144037034</v>
      </c>
      <c r="AH804" s="29">
        <v>1050</v>
      </c>
      <c r="AI804" s="17">
        <f t="shared" si="280"/>
        <v>12.962962962962964</v>
      </c>
      <c r="AJ804" s="19">
        <f t="shared" si="281"/>
        <v>0.62382539682542848</v>
      </c>
      <c r="AK804" s="20">
        <f>'Even Strength'!AA804+'Power Play'!R804+'Penalty Kill'!L804</f>
        <v>27.599999999999998</v>
      </c>
      <c r="AL804" s="19">
        <f t="shared" si="282"/>
        <v>2.5281799445305451</v>
      </c>
      <c r="AM804" s="15">
        <f>IF(('Even Strength'!BR804+'Power Play'!AK804+'Penalty Kill'!AG804)&gt;0,V804/('Even Strength'!BR804+'Power Play'!AK804+'Penalty Kill'!AG804),0)</f>
        <v>0.35</v>
      </c>
      <c r="AN804" s="15">
        <f>IF(('Even Strength'!BR804+'Power Play'!AK804+'Penalty Kill'!AG804)&gt;0,W804/('Even Strength'!BR804+'Power Play'!AK804+'Penalty Kill'!AG804),0)</f>
        <v>0.35</v>
      </c>
      <c r="AO804" s="15">
        <f t="shared" si="283"/>
        <v>0.7</v>
      </c>
      <c r="AP804" s="13">
        <v>36</v>
      </c>
      <c r="AQ804" s="13">
        <v>20</v>
      </c>
      <c r="AR804" s="21">
        <f t="shared" si="284"/>
        <v>0.6428571428571429</v>
      </c>
      <c r="AS804" s="22">
        <v>1.1000000000000001</v>
      </c>
      <c r="AT804" s="1"/>
      <c r="AU804" s="1"/>
      <c r="AV804">
        <v>78</v>
      </c>
      <c r="AW804" s="13">
        <v>126</v>
      </c>
      <c r="AX804" s="13">
        <v>29</v>
      </c>
      <c r="AY804" s="13">
        <v>24</v>
      </c>
      <c r="AZ804" s="13">
        <v>12</v>
      </c>
      <c r="BA804" s="13">
        <v>9</v>
      </c>
      <c r="BB804" s="16">
        <f t="shared" si="285"/>
        <v>7.1448563649776275</v>
      </c>
      <c r="BC804" s="17">
        <f t="shared" si="286"/>
        <v>11.541691051117706</v>
      </c>
      <c r="BD804" s="17">
        <f t="shared" si="287"/>
        <v>2.6564209562096308</v>
      </c>
      <c r="BE804" s="17">
        <f t="shared" si="288"/>
        <v>2.1984173430700391</v>
      </c>
      <c r="BF804" s="17">
        <f t="shared" si="289"/>
        <v>1.0992086715350196</v>
      </c>
      <c r="BG804" s="17">
        <f t="shared" si="290"/>
        <v>0.82440650365126467</v>
      </c>
      <c r="BH804" s="13">
        <v>76</v>
      </c>
      <c r="BI804" s="13">
        <v>13</v>
      </c>
      <c r="BJ804" s="13">
        <v>8</v>
      </c>
      <c r="BK804" s="13">
        <v>1</v>
      </c>
      <c r="BL804" s="13">
        <v>0</v>
      </c>
      <c r="BM804" s="13">
        <v>0</v>
      </c>
      <c r="BN804" s="13">
        <f t="shared" si="291"/>
        <v>239</v>
      </c>
      <c r="BO804" s="16">
        <v>-3.13</v>
      </c>
      <c r="BP804" s="1"/>
      <c r="BQ804" s="1"/>
      <c r="BR804" s="23" t="str">
        <f t="shared" si="292"/>
        <v xml:space="preserve"> </v>
      </c>
      <c r="BS804" s="1"/>
      <c r="BT804" s="13">
        <v>3</v>
      </c>
      <c r="BU804" s="13">
        <v>24</v>
      </c>
      <c r="BV804" s="13">
        <v>0</v>
      </c>
      <c r="BW804" s="13">
        <v>0</v>
      </c>
      <c r="BX804" s="13">
        <v>2</v>
      </c>
      <c r="BY804" s="13">
        <v>0</v>
      </c>
      <c r="BZ804" s="13">
        <v>0</v>
      </c>
      <c r="CA804" s="13">
        <v>0</v>
      </c>
      <c r="CB804" s="23">
        <f t="shared" si="293"/>
        <v>0</v>
      </c>
      <c r="CC804" s="16">
        <v>0.60000000000000009</v>
      </c>
      <c r="CD804" s="16">
        <v>0.5</v>
      </c>
      <c r="CE804" s="16">
        <v>1</v>
      </c>
      <c r="CF804" s="24">
        <f t="shared" si="294"/>
        <v>1.2345679012345678E-2</v>
      </c>
      <c r="CG804" s="24">
        <f t="shared" si="295"/>
        <v>9.1600722627918296E-2</v>
      </c>
      <c r="CH804" s="25">
        <v>3</v>
      </c>
      <c r="CI804" s="16">
        <v>13.2</v>
      </c>
      <c r="CJ804" s="16">
        <v>12.6</v>
      </c>
      <c r="CK804" s="16">
        <v>-7.4</v>
      </c>
      <c r="CL804" s="16">
        <v>0.2</v>
      </c>
      <c r="CM804" s="16">
        <v>0.8</v>
      </c>
      <c r="CN804" s="16">
        <v>0</v>
      </c>
      <c r="CO804" s="16">
        <v>1</v>
      </c>
      <c r="CP804" s="26">
        <f t="shared" si="296"/>
        <v>1.2345679012345678E-2</v>
      </c>
      <c r="CQ804" s="26">
        <f t="shared" si="297"/>
        <v>9.1600722627918296E-2</v>
      </c>
      <c r="CR804" s="13">
        <v>0</v>
      </c>
      <c r="CS804" s="13">
        <v>0</v>
      </c>
      <c r="CT804" s="13">
        <v>2</v>
      </c>
      <c r="CU804" s="13">
        <v>0.12</v>
      </c>
      <c r="CV804" s="13">
        <v>0.68</v>
      </c>
      <c r="CW804" s="13">
        <v>-0.48</v>
      </c>
      <c r="CX804" s="13">
        <v>0.08</v>
      </c>
      <c r="CY804" s="13">
        <v>-1.49</v>
      </c>
      <c r="CZ804" s="13">
        <v>0.88</v>
      </c>
      <c r="DA804" s="13">
        <v>-0.21</v>
      </c>
      <c r="DB804" s="27">
        <v>13.87</v>
      </c>
      <c r="DC804" s="27">
        <v>25.18</v>
      </c>
      <c r="DD804" s="27">
        <v>-11.31</v>
      </c>
      <c r="DE804" s="27">
        <v>-1.04</v>
      </c>
      <c r="DF804" s="27">
        <v>8.86</v>
      </c>
      <c r="DG804" s="27">
        <v>22.04</v>
      </c>
      <c r="DH804" s="27">
        <v>-13.17</v>
      </c>
      <c r="DI804" s="27">
        <v>-1.22</v>
      </c>
      <c r="DJ804" s="1">
        <v>186</v>
      </c>
      <c r="DK804" s="1"/>
      <c r="DL804" s="1"/>
      <c r="DM804" s="1">
        <v>1.2</v>
      </c>
      <c r="DN804" s="1">
        <v>0</v>
      </c>
      <c r="DO804" s="1">
        <v>0</v>
      </c>
      <c r="DP804" s="16">
        <f t="shared" si="298"/>
        <v>-0.38297872340425521</v>
      </c>
    </row>
    <row r="805" spans="1:120" x14ac:dyDescent="0.2">
      <c r="A805" s="13">
        <v>19</v>
      </c>
      <c r="B805" s="13" t="s">
        <v>2694</v>
      </c>
      <c r="C805" s="13" t="s">
        <v>645</v>
      </c>
      <c r="D805" s="13" t="s">
        <v>158</v>
      </c>
      <c r="E805" s="13" t="s">
        <v>141</v>
      </c>
      <c r="F805" s="1" t="s">
        <v>142</v>
      </c>
      <c r="G805" s="13">
        <v>76</v>
      </c>
      <c r="H805" s="13">
        <v>220</v>
      </c>
      <c r="I805" s="13" t="s">
        <v>125</v>
      </c>
      <c r="J805" s="13">
        <v>1997</v>
      </c>
      <c r="K805" s="13">
        <v>1</v>
      </c>
      <c r="L805" s="13">
        <v>1</v>
      </c>
      <c r="M805" s="1"/>
      <c r="N805" s="1">
        <v>35</v>
      </c>
      <c r="O805" s="13" t="s">
        <v>755</v>
      </c>
      <c r="P805" s="13" t="s">
        <v>2695</v>
      </c>
      <c r="Q805" s="1" t="str">
        <f t="shared" si="276"/>
        <v>SJS</v>
      </c>
      <c r="R805" s="13" t="s">
        <v>554</v>
      </c>
      <c r="S805" s="1"/>
      <c r="T805" s="13" t="s">
        <v>146</v>
      </c>
      <c r="U805" s="13">
        <v>78</v>
      </c>
      <c r="V805" s="13">
        <v>16</v>
      </c>
      <c r="W805" s="13">
        <v>49</v>
      </c>
      <c r="X805" s="14">
        <v>28</v>
      </c>
      <c r="Y805" s="13">
        <v>65</v>
      </c>
      <c r="Z805" s="13">
        <v>-4</v>
      </c>
      <c r="AA805" s="1">
        <v>131</v>
      </c>
      <c r="AB805" s="14">
        <v>55</v>
      </c>
      <c r="AC805" s="14">
        <v>71</v>
      </c>
      <c r="AD805" s="15">
        <f t="shared" si="277"/>
        <v>0.12213740458015267</v>
      </c>
      <c r="AE805" s="15">
        <f t="shared" si="278"/>
        <v>6.2256809338521402E-2</v>
      </c>
      <c r="AF805" s="16">
        <v>1437.0833333333001</v>
      </c>
      <c r="AG805" s="17">
        <f t="shared" si="279"/>
        <v>18.424145299144872</v>
      </c>
      <c r="AH805" s="29">
        <v>1968</v>
      </c>
      <c r="AI805" s="17">
        <f t="shared" si="280"/>
        <v>25.23076923076923</v>
      </c>
      <c r="AJ805" s="19">
        <f t="shared" si="281"/>
        <v>0.73022527100269308</v>
      </c>
      <c r="AK805" s="20">
        <f>'Even Strength'!AA805+'Power Play'!R805+'Penalty Kill'!L805</f>
        <v>276.19573170731712</v>
      </c>
      <c r="AL805" s="19">
        <f t="shared" si="282"/>
        <v>11.531512138548734</v>
      </c>
      <c r="AM805" s="15">
        <f>IF(('Even Strength'!BR805+'Power Play'!AK805+'Penalty Kill'!AG805)&gt;0,V805/('Even Strength'!BR805+'Power Play'!AK805+'Penalty Kill'!AG805),0)</f>
        <v>0.19753086419753085</v>
      </c>
      <c r="AN805" s="15">
        <f>IF(('Even Strength'!BR805+'Power Play'!AK805+'Penalty Kill'!AG805)&gt;0,W805/('Even Strength'!BR805+'Power Play'!AK805+'Penalty Kill'!AG805),0)</f>
        <v>0.60493827160493829</v>
      </c>
      <c r="AO805" s="15">
        <f t="shared" si="283"/>
        <v>0.80246913580246915</v>
      </c>
      <c r="AP805" s="13">
        <v>554</v>
      </c>
      <c r="AQ805" s="13">
        <v>401</v>
      </c>
      <c r="AR805" s="21">
        <f t="shared" si="284"/>
        <v>0.58010471204188485</v>
      </c>
      <c r="AS805" s="22">
        <v>19.3</v>
      </c>
      <c r="AT805" s="13">
        <v>23</v>
      </c>
      <c r="AU805" s="13">
        <v>14</v>
      </c>
      <c r="AV805">
        <v>68</v>
      </c>
      <c r="AW805" s="13">
        <v>39</v>
      </c>
      <c r="AX805" s="13">
        <v>26</v>
      </c>
      <c r="AY805" s="13">
        <v>56</v>
      </c>
      <c r="AZ805" s="13">
        <v>91</v>
      </c>
      <c r="BA805" s="13">
        <v>60</v>
      </c>
      <c r="BB805" s="16">
        <f t="shared" si="285"/>
        <v>2.8390837924036609</v>
      </c>
      <c r="BC805" s="17">
        <f t="shared" si="286"/>
        <v>1.6282980574079819</v>
      </c>
      <c r="BD805" s="17">
        <f t="shared" si="287"/>
        <v>1.085532038271988</v>
      </c>
      <c r="BE805" s="17">
        <f t="shared" si="288"/>
        <v>2.3380690055088973</v>
      </c>
      <c r="BF805" s="17">
        <f t="shared" si="289"/>
        <v>3.7993621339519583</v>
      </c>
      <c r="BG805" s="17">
        <f t="shared" si="290"/>
        <v>2.5050739344738182</v>
      </c>
      <c r="BH805" s="13">
        <v>30</v>
      </c>
      <c r="BI805" s="13">
        <v>15</v>
      </c>
      <c r="BJ805" s="13">
        <v>0</v>
      </c>
      <c r="BK805" s="13">
        <v>0</v>
      </c>
      <c r="BL805" s="13">
        <v>0</v>
      </c>
      <c r="BM805" s="13">
        <v>0</v>
      </c>
      <c r="BN805" s="13">
        <f t="shared" si="291"/>
        <v>95</v>
      </c>
      <c r="BO805" s="16">
        <v>-0.41500000000000004</v>
      </c>
      <c r="BP805" s="13">
        <v>3</v>
      </c>
      <c r="BQ805" s="13">
        <v>0</v>
      </c>
      <c r="BR805" s="23">
        <f t="shared" si="292"/>
        <v>0</v>
      </c>
      <c r="BS805" s="13">
        <v>0</v>
      </c>
      <c r="BT805" s="13">
        <v>1</v>
      </c>
      <c r="BU805" s="13">
        <v>14</v>
      </c>
      <c r="BV805" s="13">
        <v>0</v>
      </c>
      <c r="BW805" s="13">
        <v>0</v>
      </c>
      <c r="BX805" s="13">
        <v>0</v>
      </c>
      <c r="BY805" s="13">
        <v>5</v>
      </c>
      <c r="BZ805" s="13">
        <v>1</v>
      </c>
      <c r="CA805" s="13">
        <v>1</v>
      </c>
      <c r="CB805" s="23">
        <f t="shared" si="293"/>
        <v>1</v>
      </c>
      <c r="CC805" s="16">
        <v>5</v>
      </c>
      <c r="CD805" s="16">
        <v>1.5</v>
      </c>
      <c r="CE805" s="16">
        <v>6.5</v>
      </c>
      <c r="CF805" s="24">
        <f t="shared" si="294"/>
        <v>8.3333333333333329E-2</v>
      </c>
      <c r="CG805" s="24">
        <f t="shared" si="295"/>
        <v>0.27138300956799699</v>
      </c>
      <c r="CH805" s="25">
        <v>6</v>
      </c>
      <c r="CI805" s="16">
        <v>37.200000000000003</v>
      </c>
      <c r="CJ805" s="16">
        <v>29.6</v>
      </c>
      <c r="CK805" s="16">
        <v>2</v>
      </c>
      <c r="CL805" s="16">
        <v>8.4</v>
      </c>
      <c r="CM805" s="16">
        <v>2.5</v>
      </c>
      <c r="CN805" s="16">
        <v>-0.8</v>
      </c>
      <c r="CO805" s="16">
        <v>10.1</v>
      </c>
      <c r="CP805" s="26">
        <f t="shared" si="296"/>
        <v>0.12948717948717947</v>
      </c>
      <c r="CQ805" s="26">
        <f t="shared" si="297"/>
        <v>0.42168744563642607</v>
      </c>
      <c r="CR805" s="13">
        <v>3</v>
      </c>
      <c r="CS805" s="13">
        <v>0</v>
      </c>
      <c r="CT805" s="13">
        <v>4</v>
      </c>
      <c r="CU805" s="13">
        <v>1.36</v>
      </c>
      <c r="CV805" s="13">
        <v>-0.99</v>
      </c>
      <c r="CW805" s="13">
        <v>1.9500000000000002</v>
      </c>
      <c r="CX805" s="13">
        <v>20.47</v>
      </c>
      <c r="CY805" s="13">
        <v>0.28000000000000003</v>
      </c>
      <c r="CZ805" s="13">
        <v>-1.98</v>
      </c>
      <c r="DA805" s="13">
        <v>21.09</v>
      </c>
      <c r="DB805" s="27">
        <v>118.4</v>
      </c>
      <c r="DC805" s="27">
        <v>-120.56</v>
      </c>
      <c r="DD805" s="27">
        <v>238.96</v>
      </c>
      <c r="DE805" s="27">
        <v>13.42</v>
      </c>
      <c r="DF805" s="27">
        <v>85.55</v>
      </c>
      <c r="DG805" s="27">
        <v>-106.69</v>
      </c>
      <c r="DH805" s="27">
        <v>192.24</v>
      </c>
      <c r="DI805" s="27">
        <v>10.79</v>
      </c>
      <c r="DJ805" s="1">
        <v>186</v>
      </c>
      <c r="DK805" s="28">
        <v>4</v>
      </c>
      <c r="DL805" s="28" t="s">
        <v>379</v>
      </c>
      <c r="DM805" s="1">
        <v>6.75</v>
      </c>
      <c r="DN805" s="1">
        <v>0.32900000000000001</v>
      </c>
      <c r="DO805" s="1">
        <v>0</v>
      </c>
      <c r="DP805" s="16">
        <f t="shared" si="298"/>
        <v>-3.0914893617021288</v>
      </c>
    </row>
    <row r="806" spans="1:120" x14ac:dyDescent="0.2">
      <c r="A806" s="13">
        <v>22</v>
      </c>
      <c r="B806" s="13" t="s">
        <v>2696</v>
      </c>
      <c r="C806" s="13" t="s">
        <v>1381</v>
      </c>
      <c r="D806" s="13" t="s">
        <v>158</v>
      </c>
      <c r="E806" s="13" t="s">
        <v>141</v>
      </c>
      <c r="F806" s="1" t="s">
        <v>142</v>
      </c>
      <c r="G806" s="13">
        <v>74</v>
      </c>
      <c r="H806" s="13">
        <v>217</v>
      </c>
      <c r="I806" s="13" t="s">
        <v>150</v>
      </c>
      <c r="J806" s="13">
        <v>1997</v>
      </c>
      <c r="K806" s="13">
        <v>7</v>
      </c>
      <c r="L806" s="13">
        <v>190</v>
      </c>
      <c r="M806" s="1"/>
      <c r="N806" s="1">
        <v>37</v>
      </c>
      <c r="O806" s="13" t="s">
        <v>1494</v>
      </c>
      <c r="P806" s="13" t="s">
        <v>2695</v>
      </c>
      <c r="Q806" s="1" t="str">
        <f t="shared" si="276"/>
        <v>FLA</v>
      </c>
      <c r="R806" s="13" t="s">
        <v>302</v>
      </c>
      <c r="S806" s="1"/>
      <c r="T806" s="13" t="s">
        <v>129</v>
      </c>
      <c r="U806" s="13">
        <v>46</v>
      </c>
      <c r="V806" s="13">
        <v>1</v>
      </c>
      <c r="W806" s="13">
        <v>4</v>
      </c>
      <c r="X806" s="14">
        <v>1</v>
      </c>
      <c r="Y806" s="13">
        <v>5</v>
      </c>
      <c r="Z806" s="13">
        <v>-13</v>
      </c>
      <c r="AA806" s="1">
        <v>53</v>
      </c>
      <c r="AB806" s="14">
        <v>15</v>
      </c>
      <c r="AC806" s="14">
        <v>17</v>
      </c>
      <c r="AD806" s="15">
        <f t="shared" si="277"/>
        <v>1.8867924528301886E-2</v>
      </c>
      <c r="AE806" s="15">
        <f t="shared" si="278"/>
        <v>1.1764705882352941E-2</v>
      </c>
      <c r="AF806" s="16">
        <v>440.86666666669998</v>
      </c>
      <c r="AG806" s="17">
        <f t="shared" si="279"/>
        <v>9.5840579710152163</v>
      </c>
      <c r="AH806" s="29">
        <v>615</v>
      </c>
      <c r="AI806" s="17">
        <f t="shared" si="280"/>
        <v>13.369565217391305</v>
      </c>
      <c r="AJ806" s="19">
        <f t="shared" si="281"/>
        <v>0.7168563685637398</v>
      </c>
      <c r="AK806" s="20">
        <f>'Even Strength'!AA806+'Power Play'!R806+'Penalty Kill'!L806</f>
        <v>26.428571428571427</v>
      </c>
      <c r="AL806" s="19">
        <f t="shared" si="282"/>
        <v>3.5968114752324949</v>
      </c>
      <c r="AM806" s="15">
        <f>IF(('Even Strength'!BR806+'Power Play'!AK806+'Penalty Kill'!AG806)&gt;0,V806/('Even Strength'!BR806+'Power Play'!AK806+'Penalty Kill'!AG806),0)</f>
        <v>0.14285714285714285</v>
      </c>
      <c r="AN806" s="15">
        <f>IF(('Even Strength'!BR806+'Power Play'!AK806+'Penalty Kill'!AG806)&gt;0,W806/('Even Strength'!BR806+'Power Play'!AK806+'Penalty Kill'!AG806),0)</f>
        <v>0.5714285714285714</v>
      </c>
      <c r="AO806" s="15">
        <f t="shared" si="283"/>
        <v>0.71428571428571419</v>
      </c>
      <c r="AP806" s="13">
        <v>3</v>
      </c>
      <c r="AQ806" s="13">
        <v>9</v>
      </c>
      <c r="AR806" s="21">
        <f t="shared" si="284"/>
        <v>0.25</v>
      </c>
      <c r="AS806" s="22">
        <v>0.4</v>
      </c>
      <c r="AT806" s="1"/>
      <c r="AU806" s="1"/>
      <c r="AV806">
        <v>31</v>
      </c>
      <c r="AW806" s="13">
        <v>93</v>
      </c>
      <c r="AX806" s="13">
        <v>5</v>
      </c>
      <c r="AY806" s="13">
        <v>15</v>
      </c>
      <c r="AZ806" s="13">
        <v>5</v>
      </c>
      <c r="BA806" s="13">
        <v>10</v>
      </c>
      <c r="BB806" s="16">
        <f t="shared" si="285"/>
        <v>4.2189626493267642</v>
      </c>
      <c r="BC806" s="17">
        <f t="shared" si="286"/>
        <v>12.656887947980293</v>
      </c>
      <c r="BD806" s="17">
        <f t="shared" si="287"/>
        <v>0.68047784666560718</v>
      </c>
      <c r="BE806" s="17">
        <f t="shared" si="288"/>
        <v>2.0414335399968211</v>
      </c>
      <c r="BF806" s="17">
        <f t="shared" si="289"/>
        <v>0.68047784666560718</v>
      </c>
      <c r="BG806" s="17">
        <f t="shared" si="290"/>
        <v>1.3609556933312144</v>
      </c>
      <c r="BH806" s="13">
        <v>50</v>
      </c>
      <c r="BI806" s="13">
        <v>10</v>
      </c>
      <c r="BJ806" s="13">
        <v>6</v>
      </c>
      <c r="BK806" s="13">
        <v>0</v>
      </c>
      <c r="BL806" s="13">
        <v>0</v>
      </c>
      <c r="BM806" s="13">
        <v>0</v>
      </c>
      <c r="BN806" s="13">
        <f t="shared" si="291"/>
        <v>154</v>
      </c>
      <c r="BO806" s="16">
        <v>-6.7629999999999999</v>
      </c>
      <c r="BP806" s="1"/>
      <c r="BQ806" s="1"/>
      <c r="BR806" s="23" t="str">
        <f t="shared" si="292"/>
        <v xml:space="preserve"> </v>
      </c>
      <c r="BS806" s="1"/>
      <c r="BT806" s="13">
        <v>0</v>
      </c>
      <c r="BU806" s="13">
        <v>15</v>
      </c>
      <c r="BV806" s="13">
        <v>0</v>
      </c>
      <c r="BW806" s="13">
        <v>0</v>
      </c>
      <c r="BX806" s="13">
        <v>0</v>
      </c>
      <c r="BY806" s="13">
        <v>0</v>
      </c>
      <c r="BZ806" s="13">
        <v>0</v>
      </c>
      <c r="CA806" s="13">
        <v>0</v>
      </c>
      <c r="CB806" s="23">
        <f t="shared" si="293"/>
        <v>0</v>
      </c>
      <c r="CC806" s="16">
        <v>-0.60000000000000009</v>
      </c>
      <c r="CD806" s="16">
        <v>-0.1</v>
      </c>
      <c r="CE806" s="16">
        <v>-0.60000000000000009</v>
      </c>
      <c r="CF806" s="24">
        <f t="shared" si="294"/>
        <v>-1.3043478260869568E-2</v>
      </c>
      <c r="CG806" s="24">
        <f t="shared" si="295"/>
        <v>-8.1657341599872868E-2</v>
      </c>
      <c r="CH806" s="25">
        <v>2</v>
      </c>
      <c r="CI806" s="16">
        <v>8.1999999999999993</v>
      </c>
      <c r="CJ806" s="16">
        <v>8</v>
      </c>
      <c r="CK806" s="16">
        <v>-13</v>
      </c>
      <c r="CL806" s="16">
        <v>-1.8</v>
      </c>
      <c r="CM806" s="16">
        <v>-0.30000000000000004</v>
      </c>
      <c r="CN806" s="16">
        <v>0</v>
      </c>
      <c r="CO806" s="16">
        <v>-2.1</v>
      </c>
      <c r="CP806" s="26">
        <f t="shared" si="296"/>
        <v>-4.5652173913043478E-2</v>
      </c>
      <c r="CQ806" s="26">
        <f t="shared" si="297"/>
        <v>-0.28580069559955501</v>
      </c>
      <c r="CR806" s="13">
        <v>0</v>
      </c>
      <c r="CS806" s="13">
        <v>0</v>
      </c>
      <c r="CT806" s="13">
        <v>1</v>
      </c>
      <c r="CU806" s="13">
        <v>-0.02</v>
      </c>
      <c r="CV806" s="13">
        <v>-0.55000000000000004</v>
      </c>
      <c r="CW806" s="13">
        <v>-0.35</v>
      </c>
      <c r="CX806" s="13">
        <v>-1.37</v>
      </c>
      <c r="CY806" s="13">
        <v>0.82</v>
      </c>
      <c r="CZ806" s="13">
        <v>-2.44</v>
      </c>
      <c r="DA806" s="13">
        <v>-3.91</v>
      </c>
      <c r="DB806" s="27">
        <v>-8.8800000000000008</v>
      </c>
      <c r="DC806" s="27">
        <v>-1.96</v>
      </c>
      <c r="DD806" s="27">
        <v>-6.93</v>
      </c>
      <c r="DE806" s="27">
        <v>-0.95</v>
      </c>
      <c r="DF806" s="27">
        <v>-18.34</v>
      </c>
      <c r="DG806" s="27">
        <v>5.19</v>
      </c>
      <c r="DH806" s="27">
        <v>-23.53</v>
      </c>
      <c r="DI806" s="27">
        <v>-3.24</v>
      </c>
      <c r="DJ806" s="1">
        <v>186</v>
      </c>
      <c r="DK806" s="28">
        <v>22</v>
      </c>
      <c r="DL806" s="28" t="s">
        <v>1134</v>
      </c>
      <c r="DM806" s="1">
        <v>1.2</v>
      </c>
      <c r="DN806" s="1">
        <v>1.4999999999999999E-2</v>
      </c>
      <c r="DO806" s="1">
        <v>0</v>
      </c>
      <c r="DP806" s="16">
        <f t="shared" si="298"/>
        <v>-3.4829787234042553</v>
      </c>
    </row>
    <row r="807" spans="1:120" x14ac:dyDescent="0.2">
      <c r="A807" s="13">
        <v>50</v>
      </c>
      <c r="B807" s="13" t="s">
        <v>2697</v>
      </c>
      <c r="C807" s="13" t="s">
        <v>2698</v>
      </c>
      <c r="D807" s="13" t="s">
        <v>158</v>
      </c>
      <c r="E807" s="13" t="s">
        <v>141</v>
      </c>
      <c r="F807" s="1" t="s">
        <v>142</v>
      </c>
      <c r="G807" s="13">
        <v>72</v>
      </c>
      <c r="H807" s="13">
        <v>195</v>
      </c>
      <c r="I807" s="13" t="s">
        <v>125</v>
      </c>
      <c r="J807" s="13">
        <v>2012</v>
      </c>
      <c r="K807" s="13">
        <v>2</v>
      </c>
      <c r="L807" s="13">
        <v>55</v>
      </c>
      <c r="M807" s="13" t="s">
        <v>159</v>
      </c>
      <c r="N807" s="1">
        <v>20</v>
      </c>
      <c r="O807" s="13" t="s">
        <v>591</v>
      </c>
      <c r="P807" s="13" t="s">
        <v>2699</v>
      </c>
      <c r="Q807" s="1" t="str">
        <f t="shared" si="276"/>
        <v>SJS</v>
      </c>
      <c r="R807" s="13" t="s">
        <v>554</v>
      </c>
      <c r="S807" s="1"/>
      <c r="T807" s="13" t="s">
        <v>146</v>
      </c>
      <c r="U807" s="13">
        <v>43</v>
      </c>
      <c r="V807" s="13">
        <v>6</v>
      </c>
      <c r="W807" s="13">
        <v>15</v>
      </c>
      <c r="X807" s="14">
        <v>10</v>
      </c>
      <c r="Y807" s="13">
        <v>21</v>
      </c>
      <c r="Z807" s="13">
        <v>3</v>
      </c>
      <c r="AA807" s="1">
        <v>48</v>
      </c>
      <c r="AB807" s="14">
        <v>18</v>
      </c>
      <c r="AC807" s="14">
        <v>23</v>
      </c>
      <c r="AD807" s="15">
        <f t="shared" si="277"/>
        <v>0.125</v>
      </c>
      <c r="AE807" s="15">
        <f t="shared" si="278"/>
        <v>6.741573033707865E-2</v>
      </c>
      <c r="AF807" s="16">
        <v>526.65</v>
      </c>
      <c r="AG807" s="17">
        <f t="shared" si="279"/>
        <v>12.247674418604651</v>
      </c>
      <c r="AH807" s="29">
        <v>765</v>
      </c>
      <c r="AI807" s="17">
        <f t="shared" si="280"/>
        <v>17.790697674418606</v>
      </c>
      <c r="AJ807" s="19">
        <f t="shared" si="281"/>
        <v>0.68843137254901954</v>
      </c>
      <c r="AK807" s="20">
        <f>'Even Strength'!AA807+'Power Play'!R807+'Penalty Kill'!L807</f>
        <v>83.916666666666657</v>
      </c>
      <c r="AL807" s="19">
        <f t="shared" si="282"/>
        <v>9.560429127504035</v>
      </c>
      <c r="AM807" s="15">
        <f>IF(('Even Strength'!BR807+'Power Play'!AK807+'Penalty Kill'!AG807)&gt;0,V807/('Even Strength'!BR807+'Power Play'!AK807+'Penalty Kill'!AG807),0)</f>
        <v>0.24</v>
      </c>
      <c r="AN807" s="15">
        <f>IF(('Even Strength'!BR807+'Power Play'!AK807+'Penalty Kill'!AG807)&gt;0,W807/('Even Strength'!BR807+'Power Play'!AK807+'Penalty Kill'!AG807),0)</f>
        <v>0.6</v>
      </c>
      <c r="AO807" s="15">
        <f t="shared" si="283"/>
        <v>0.84</v>
      </c>
      <c r="AP807" s="13">
        <v>150</v>
      </c>
      <c r="AQ807" s="13">
        <v>192</v>
      </c>
      <c r="AR807" s="21">
        <f t="shared" si="284"/>
        <v>0.43859649122807015</v>
      </c>
      <c r="AS807" s="22">
        <v>12.6</v>
      </c>
      <c r="AT807" s="13">
        <v>3</v>
      </c>
      <c r="AU807" s="13">
        <v>1</v>
      </c>
      <c r="AV807">
        <v>42</v>
      </c>
      <c r="AW807" s="13">
        <v>11</v>
      </c>
      <c r="AX807" s="13">
        <v>17</v>
      </c>
      <c r="AY807" s="13">
        <v>18</v>
      </c>
      <c r="AZ807" s="13">
        <v>20</v>
      </c>
      <c r="BA807" s="13">
        <v>19</v>
      </c>
      <c r="BB807" s="16">
        <f t="shared" si="285"/>
        <v>4.7849615494161206</v>
      </c>
      <c r="BC807" s="17">
        <f t="shared" si="286"/>
        <v>1.2532042153232696</v>
      </c>
      <c r="BD807" s="17">
        <f t="shared" si="287"/>
        <v>1.9367701509541444</v>
      </c>
      <c r="BE807" s="17">
        <f t="shared" si="288"/>
        <v>2.0506978068926234</v>
      </c>
      <c r="BF807" s="17">
        <f t="shared" si="289"/>
        <v>2.2785531187695813</v>
      </c>
      <c r="BG807" s="17">
        <f t="shared" si="290"/>
        <v>2.1646254628311024</v>
      </c>
      <c r="BH807" s="13">
        <v>6</v>
      </c>
      <c r="BI807" s="13">
        <v>3</v>
      </c>
      <c r="BJ807" s="13">
        <v>0</v>
      </c>
      <c r="BK807" s="13">
        <v>0</v>
      </c>
      <c r="BL807" s="13">
        <v>0</v>
      </c>
      <c r="BM807" s="13">
        <v>0</v>
      </c>
      <c r="BN807" s="13">
        <f t="shared" si="291"/>
        <v>34</v>
      </c>
      <c r="BO807" s="16">
        <v>3.1030000000000002</v>
      </c>
      <c r="BP807" s="1"/>
      <c r="BQ807" s="1"/>
      <c r="BR807" s="23" t="str">
        <f t="shared" si="292"/>
        <v xml:space="preserve"> </v>
      </c>
      <c r="BS807" s="1"/>
      <c r="BT807" s="13">
        <v>1</v>
      </c>
      <c r="BU807" s="13">
        <v>8</v>
      </c>
      <c r="BV807" s="13">
        <v>0</v>
      </c>
      <c r="BW807" s="13">
        <v>0</v>
      </c>
      <c r="BX807" s="13">
        <v>1</v>
      </c>
      <c r="BY807" s="13">
        <v>0</v>
      </c>
      <c r="BZ807" s="13">
        <v>0</v>
      </c>
      <c r="CA807" s="13">
        <v>0</v>
      </c>
      <c r="CB807" s="23">
        <f t="shared" si="293"/>
        <v>0</v>
      </c>
      <c r="CC807" s="16">
        <v>1.5</v>
      </c>
      <c r="CD807" s="16">
        <v>0.7</v>
      </c>
      <c r="CE807" s="16">
        <v>2.2999999999999998</v>
      </c>
      <c r="CF807" s="24">
        <f t="shared" si="294"/>
        <v>5.3488372093023255E-2</v>
      </c>
      <c r="CG807" s="24">
        <f t="shared" si="295"/>
        <v>0.26203360865850184</v>
      </c>
      <c r="CH807" s="25">
        <v>4</v>
      </c>
      <c r="CI807" s="16">
        <v>10.8</v>
      </c>
      <c r="CJ807" s="16">
        <v>10.199999999999999</v>
      </c>
      <c r="CK807" s="16">
        <v>4.3</v>
      </c>
      <c r="CL807" s="16">
        <v>3.4</v>
      </c>
      <c r="CM807" s="16">
        <v>1.5</v>
      </c>
      <c r="CN807" s="16">
        <v>0</v>
      </c>
      <c r="CO807" s="16">
        <v>4.9000000000000004</v>
      </c>
      <c r="CP807" s="26">
        <f t="shared" si="296"/>
        <v>0.11395348837209303</v>
      </c>
      <c r="CQ807" s="26">
        <f t="shared" si="297"/>
        <v>0.55824551409854739</v>
      </c>
      <c r="CR807" s="13">
        <v>0</v>
      </c>
      <c r="CS807" s="13">
        <v>0</v>
      </c>
      <c r="CT807" s="13">
        <v>3</v>
      </c>
      <c r="CU807" s="13">
        <v>-0.13</v>
      </c>
      <c r="CV807" s="13">
        <v>0.32</v>
      </c>
      <c r="CW807" s="13">
        <v>0.86</v>
      </c>
      <c r="CX807" s="13">
        <v>1.96</v>
      </c>
      <c r="CY807" s="13">
        <v>-0.54</v>
      </c>
      <c r="CZ807" s="13">
        <v>0.31</v>
      </c>
      <c r="DA807" s="13">
        <v>2.78</v>
      </c>
      <c r="DB807" s="27">
        <v>-17.329999999999998</v>
      </c>
      <c r="DC807" s="27">
        <v>50.65</v>
      </c>
      <c r="DD807" s="27">
        <v>-67.98</v>
      </c>
      <c r="DE807" s="27">
        <v>-8.44</v>
      </c>
      <c r="DF807" s="27">
        <v>-6.85</v>
      </c>
      <c r="DG807" s="27">
        <v>43.69</v>
      </c>
      <c r="DH807" s="27">
        <v>-50.54</v>
      </c>
      <c r="DI807" s="27">
        <v>-6.27</v>
      </c>
      <c r="DJ807" s="1">
        <v>113</v>
      </c>
      <c r="DK807" s="1"/>
      <c r="DL807" s="1"/>
      <c r="DM807" s="1">
        <v>0.54300000000000004</v>
      </c>
      <c r="DN807" s="1">
        <v>0</v>
      </c>
      <c r="DO807" s="1">
        <v>0.28200000000000003</v>
      </c>
      <c r="DP807" s="16">
        <f t="shared" si="298"/>
        <v>4.455616563715397</v>
      </c>
    </row>
    <row r="808" spans="1:120" x14ac:dyDescent="0.2">
      <c r="A808" s="13">
        <v>44</v>
      </c>
      <c r="B808" s="13" t="s">
        <v>2700</v>
      </c>
      <c r="C808" s="13" t="s">
        <v>1571</v>
      </c>
      <c r="D808" s="1"/>
      <c r="E808" s="13" t="s">
        <v>234</v>
      </c>
      <c r="F808" s="1" t="s">
        <v>235</v>
      </c>
      <c r="G808" s="13">
        <v>70</v>
      </c>
      <c r="H808" s="13">
        <v>194</v>
      </c>
      <c r="I808" s="13" t="s">
        <v>125</v>
      </c>
      <c r="J808" s="13">
        <v>1993</v>
      </c>
      <c r="K808" s="13">
        <v>10</v>
      </c>
      <c r="L808" s="13">
        <v>250</v>
      </c>
      <c r="M808" s="1"/>
      <c r="N808" s="1">
        <v>39</v>
      </c>
      <c r="O808" s="13" t="s">
        <v>2701</v>
      </c>
      <c r="P808" s="13" t="s">
        <v>2702</v>
      </c>
      <c r="Q808" s="1" t="str">
        <f t="shared" si="276"/>
        <v>CHI</v>
      </c>
      <c r="R808" s="13" t="s">
        <v>322</v>
      </c>
      <c r="S808" s="1"/>
      <c r="T808" s="13" t="s">
        <v>173</v>
      </c>
      <c r="U808" s="13">
        <v>16</v>
      </c>
      <c r="V808" s="13">
        <v>0</v>
      </c>
      <c r="W808" s="13">
        <v>0</v>
      </c>
      <c r="X808" s="14">
        <v>0</v>
      </c>
      <c r="Y808" s="13">
        <v>0</v>
      </c>
      <c r="Z808" s="13">
        <v>-3</v>
      </c>
      <c r="AA808" s="1">
        <v>10</v>
      </c>
      <c r="AB808" s="14">
        <v>1</v>
      </c>
      <c r="AC808" s="14">
        <v>6</v>
      </c>
      <c r="AD808" s="15">
        <f t="shared" si="277"/>
        <v>0</v>
      </c>
      <c r="AE808" s="15">
        <f t="shared" si="278"/>
        <v>0</v>
      </c>
      <c r="AF808" s="16">
        <v>191.6</v>
      </c>
      <c r="AG808" s="17">
        <f t="shared" si="279"/>
        <v>11.975</v>
      </c>
      <c r="AH808" s="29">
        <v>293</v>
      </c>
      <c r="AI808" s="17">
        <f t="shared" si="280"/>
        <v>18.3125</v>
      </c>
      <c r="AJ808" s="19">
        <f t="shared" si="281"/>
        <v>0.65392491467576785</v>
      </c>
      <c r="AK808" s="20">
        <f>'Even Strength'!AA808+'Power Play'!R808+'Penalty Kill'!L808</f>
        <v>0</v>
      </c>
      <c r="AL808" s="19">
        <f t="shared" si="282"/>
        <v>0</v>
      </c>
      <c r="AM808" s="15">
        <f>IF(('Even Strength'!BR808+'Power Play'!AK808+'Penalty Kill'!AG808)&gt;0,V808/('Even Strength'!BR808+'Power Play'!AK808+'Penalty Kill'!AG808),0)</f>
        <v>0</v>
      </c>
      <c r="AN808" s="15">
        <f>IF(('Even Strength'!BR808+'Power Play'!AK808+'Penalty Kill'!AG808)&gt;0,W808/('Even Strength'!BR808+'Power Play'!AK808+'Penalty Kill'!AG808),0)</f>
        <v>0</v>
      </c>
      <c r="AO808" s="15">
        <f t="shared" si="283"/>
        <v>0</v>
      </c>
      <c r="AP808" s="13">
        <v>0</v>
      </c>
      <c r="AQ808" s="13">
        <v>0</v>
      </c>
      <c r="AR808" s="21">
        <f t="shared" si="284"/>
        <v>0</v>
      </c>
      <c r="AS808" s="22">
        <v>0</v>
      </c>
      <c r="AT808" s="1"/>
      <c r="AU808" s="1"/>
      <c r="AV808">
        <v>28</v>
      </c>
      <c r="AW808" s="13">
        <v>15</v>
      </c>
      <c r="AX808" s="13">
        <v>15</v>
      </c>
      <c r="AY808" s="13">
        <v>1</v>
      </c>
      <c r="AZ808" s="13">
        <v>6</v>
      </c>
      <c r="BA808" s="13">
        <v>0</v>
      </c>
      <c r="BB808" s="16">
        <f t="shared" si="285"/>
        <v>8.7682672233820451</v>
      </c>
      <c r="BC808" s="17">
        <f t="shared" si="286"/>
        <v>4.6972860125260958</v>
      </c>
      <c r="BD808" s="17">
        <f t="shared" si="287"/>
        <v>4.6972860125260958</v>
      </c>
      <c r="BE808" s="17">
        <f t="shared" si="288"/>
        <v>0.31315240083507306</v>
      </c>
      <c r="BF808" s="17">
        <f t="shared" si="289"/>
        <v>1.8789144050104385</v>
      </c>
      <c r="BG808" s="17">
        <f t="shared" si="290"/>
        <v>0</v>
      </c>
      <c r="BH808" s="13">
        <v>2</v>
      </c>
      <c r="BI808" s="13">
        <v>1</v>
      </c>
      <c r="BJ808" s="13">
        <v>0</v>
      </c>
      <c r="BK808" s="13">
        <v>0</v>
      </c>
      <c r="BL808" s="13">
        <v>0</v>
      </c>
      <c r="BM808" s="13">
        <v>0</v>
      </c>
      <c r="BN808" s="13">
        <f t="shared" si="291"/>
        <v>32</v>
      </c>
      <c r="BO808" s="16">
        <v>-0.10200000000000001</v>
      </c>
      <c r="BP808" s="1"/>
      <c r="BQ808" s="1"/>
      <c r="BR808" s="23" t="str">
        <f t="shared" si="292"/>
        <v xml:space="preserve"> </v>
      </c>
      <c r="BS808" s="1"/>
      <c r="BT808" s="13">
        <v>0</v>
      </c>
      <c r="BU808" s="13">
        <v>2</v>
      </c>
      <c r="BV808" s="13">
        <v>0</v>
      </c>
      <c r="BW808" s="13">
        <v>0</v>
      </c>
      <c r="BX808" s="13">
        <v>0</v>
      </c>
      <c r="BY808" s="13">
        <v>0</v>
      </c>
      <c r="BZ808" s="13">
        <v>0</v>
      </c>
      <c r="CA808" s="13">
        <v>0</v>
      </c>
      <c r="CB808" s="23">
        <f t="shared" si="293"/>
        <v>0</v>
      </c>
      <c r="CC808" s="16">
        <v>-0.2</v>
      </c>
      <c r="CD808" s="16">
        <v>0.2</v>
      </c>
      <c r="CE808" s="16">
        <v>-0.1</v>
      </c>
      <c r="CF808" s="24">
        <f t="shared" si="294"/>
        <v>-6.2500000000000003E-3</v>
      </c>
      <c r="CG808" s="24">
        <f t="shared" si="295"/>
        <v>-3.1315240083507313E-2</v>
      </c>
      <c r="CH808" s="25">
        <v>0</v>
      </c>
      <c r="CI808" s="16">
        <v>2.2000000000000002</v>
      </c>
      <c r="CJ808" s="16">
        <v>1.8</v>
      </c>
      <c r="CK808" s="16">
        <v>-3.1</v>
      </c>
      <c r="CL808" s="16">
        <v>-0.5</v>
      </c>
      <c r="CM808" s="16">
        <v>-0.30000000000000004</v>
      </c>
      <c r="CN808" s="16">
        <v>0</v>
      </c>
      <c r="CO808" s="16">
        <v>-0.9</v>
      </c>
      <c r="CP808" s="26">
        <f t="shared" si="296"/>
        <v>-5.6250000000000001E-2</v>
      </c>
      <c r="CQ808" s="26">
        <f t="shared" si="297"/>
        <v>-0.28183716075156579</v>
      </c>
      <c r="CR808" s="13">
        <v>0</v>
      </c>
      <c r="CS808" s="13">
        <v>0</v>
      </c>
      <c r="CT808" s="13">
        <v>1</v>
      </c>
      <c r="CU808" s="13">
        <v>0</v>
      </c>
      <c r="CV808" s="13">
        <v>-0.15</v>
      </c>
      <c r="CW808" s="13">
        <v>0.25</v>
      </c>
      <c r="CX808" s="13">
        <v>-2.42</v>
      </c>
      <c r="CY808" s="13">
        <v>-1.01</v>
      </c>
      <c r="CZ808" s="13">
        <v>-0.31</v>
      </c>
      <c r="DA808" s="13">
        <v>-3.64</v>
      </c>
      <c r="DB808" s="27">
        <v>-21.37</v>
      </c>
      <c r="DC808" s="27">
        <v>27.35</v>
      </c>
      <c r="DD808" s="27">
        <v>-48.72</v>
      </c>
      <c r="DE808" s="27">
        <v>-14.58</v>
      </c>
      <c r="DF808" s="27">
        <v>-16.12</v>
      </c>
      <c r="DG808" s="27">
        <v>25.08</v>
      </c>
      <c r="DH808" s="27">
        <v>-41.2</v>
      </c>
      <c r="DI808" s="27">
        <v>-12.33</v>
      </c>
      <c r="DJ808" s="1">
        <v>186</v>
      </c>
      <c r="DK808" s="28">
        <v>66</v>
      </c>
      <c r="DL808" s="28" t="s">
        <v>2703</v>
      </c>
      <c r="DM808" s="1">
        <v>3.5</v>
      </c>
      <c r="DN808" s="1">
        <v>2.6890000000000001</v>
      </c>
      <c r="DO808" s="1">
        <v>3</v>
      </c>
      <c r="DP808" s="16">
        <f t="shared" si="298"/>
        <v>-7.1765957446808519</v>
      </c>
    </row>
    <row r="809" spans="1:120" x14ac:dyDescent="0.2">
      <c r="A809" s="13">
        <v>24</v>
      </c>
      <c r="B809" s="13" t="s">
        <v>2704</v>
      </c>
      <c r="C809" s="13" t="s">
        <v>598</v>
      </c>
      <c r="D809" s="13" t="s">
        <v>133</v>
      </c>
      <c r="E809" s="13" t="s">
        <v>123</v>
      </c>
      <c r="F809" s="1" t="s">
        <v>124</v>
      </c>
      <c r="G809" s="13">
        <v>78</v>
      </c>
      <c r="H809" s="13">
        <v>225</v>
      </c>
      <c r="I809" s="13" t="s">
        <v>125</v>
      </c>
      <c r="J809" s="13">
        <v>2010</v>
      </c>
      <c r="K809" s="13">
        <v>1</v>
      </c>
      <c r="L809" s="13">
        <v>22</v>
      </c>
      <c r="M809" s="1"/>
      <c r="N809" s="1">
        <v>22</v>
      </c>
      <c r="O809" s="13" t="s">
        <v>2705</v>
      </c>
      <c r="P809" s="13" t="s">
        <v>2706</v>
      </c>
      <c r="Q809" s="1" t="str">
        <f t="shared" si="276"/>
        <v>MTL</v>
      </c>
      <c r="R809" s="13" t="s">
        <v>214</v>
      </c>
      <c r="S809" s="1"/>
      <c r="T809" s="13" t="s">
        <v>173</v>
      </c>
      <c r="U809" s="13">
        <v>13</v>
      </c>
      <c r="V809" s="13">
        <v>0</v>
      </c>
      <c r="W809" s="13">
        <v>2</v>
      </c>
      <c r="X809" s="14">
        <v>1</v>
      </c>
      <c r="Y809" s="13">
        <v>2</v>
      </c>
      <c r="Z809" s="13">
        <v>-5</v>
      </c>
      <c r="AA809" s="1">
        <v>5</v>
      </c>
      <c r="AB809" s="14">
        <v>5</v>
      </c>
      <c r="AC809" s="14">
        <v>6</v>
      </c>
      <c r="AD809" s="15">
        <f t="shared" si="277"/>
        <v>0</v>
      </c>
      <c r="AE809" s="15">
        <f t="shared" si="278"/>
        <v>0</v>
      </c>
      <c r="AF809" s="16">
        <v>156.86666666670001</v>
      </c>
      <c r="AG809" s="17">
        <f t="shared" si="279"/>
        <v>12.066666666669231</v>
      </c>
      <c r="AH809" s="29">
        <v>211</v>
      </c>
      <c r="AI809" s="17">
        <f t="shared" si="280"/>
        <v>16.23076923076923</v>
      </c>
      <c r="AJ809" s="19">
        <f t="shared" si="281"/>
        <v>0.74344391785165886</v>
      </c>
      <c r="AK809" s="20">
        <f>'Even Strength'!AA809+'Power Play'!R809+'Penalty Kill'!L809</f>
        <v>35.5</v>
      </c>
      <c r="AL809" s="19">
        <f t="shared" si="282"/>
        <v>13.578410539733619</v>
      </c>
      <c r="AM809" s="15">
        <f>IF(('Even Strength'!BR809+'Power Play'!AK809+'Penalty Kill'!AG809)&gt;0,V809/('Even Strength'!BR809+'Power Play'!AK809+'Penalty Kill'!AG809),0)</f>
        <v>0</v>
      </c>
      <c r="AN809" s="15">
        <f>IF(('Even Strength'!BR809+'Power Play'!AK809+'Penalty Kill'!AG809)&gt;0,W809/('Even Strength'!BR809+'Power Play'!AK809+'Penalty Kill'!AG809),0)</f>
        <v>1</v>
      </c>
      <c r="AO809" s="15">
        <f t="shared" si="283"/>
        <v>1</v>
      </c>
      <c r="AP809" s="13">
        <v>0</v>
      </c>
      <c r="AQ809" s="13">
        <v>0</v>
      </c>
      <c r="AR809" s="21">
        <f t="shared" si="284"/>
        <v>0</v>
      </c>
      <c r="AS809" s="22">
        <v>0</v>
      </c>
      <c r="AT809" s="1"/>
      <c r="AU809" s="1"/>
      <c r="AV809">
        <v>26</v>
      </c>
      <c r="AW809" s="13">
        <v>20</v>
      </c>
      <c r="AX809" s="13">
        <v>18</v>
      </c>
      <c r="AY809" s="13">
        <v>5</v>
      </c>
      <c r="AZ809" s="13">
        <v>4</v>
      </c>
      <c r="BA809" s="13">
        <v>1</v>
      </c>
      <c r="BB809" s="16">
        <f t="shared" si="285"/>
        <v>9.9447513812133561</v>
      </c>
      <c r="BC809" s="17">
        <f t="shared" si="286"/>
        <v>7.6498087547795031</v>
      </c>
      <c r="BD809" s="17">
        <f t="shared" si="287"/>
        <v>6.8848278793015538</v>
      </c>
      <c r="BE809" s="17">
        <f t="shared" si="288"/>
        <v>1.9124521886948758</v>
      </c>
      <c r="BF809" s="17">
        <f t="shared" si="289"/>
        <v>1.5299617509559009</v>
      </c>
      <c r="BG809" s="17">
        <f t="shared" si="290"/>
        <v>0.38249043773897523</v>
      </c>
      <c r="BH809" s="13">
        <v>19</v>
      </c>
      <c r="BI809" s="13">
        <v>2</v>
      </c>
      <c r="BJ809" s="13">
        <v>3</v>
      </c>
      <c r="BK809" s="13">
        <v>0</v>
      </c>
      <c r="BL809" s="13">
        <v>0</v>
      </c>
      <c r="BM809" s="13">
        <v>0</v>
      </c>
      <c r="BN809" s="13">
        <f t="shared" si="291"/>
        <v>60</v>
      </c>
      <c r="BO809" s="16">
        <v>-0.28400000000000003</v>
      </c>
      <c r="BP809" s="1"/>
      <c r="BQ809" s="1"/>
      <c r="BR809" s="23" t="str">
        <f t="shared" si="292"/>
        <v xml:space="preserve"> </v>
      </c>
      <c r="BS809" s="1"/>
      <c r="BT809" s="13">
        <v>0</v>
      </c>
      <c r="BU809" s="13">
        <v>6</v>
      </c>
      <c r="BV809" s="13">
        <v>0</v>
      </c>
      <c r="BW809" s="13">
        <v>0</v>
      </c>
      <c r="BX809" s="13">
        <v>0</v>
      </c>
      <c r="BY809" s="13">
        <v>0</v>
      </c>
      <c r="BZ809" s="13">
        <v>0</v>
      </c>
      <c r="CA809" s="13">
        <v>0</v>
      </c>
      <c r="CB809" s="23">
        <f t="shared" si="293"/>
        <v>0</v>
      </c>
      <c r="CC809" s="16">
        <v>0</v>
      </c>
      <c r="CD809" s="16">
        <v>-0.1</v>
      </c>
      <c r="CE809" s="16">
        <v>-0.1</v>
      </c>
      <c r="CF809" s="24">
        <f t="shared" si="294"/>
        <v>-7.6923076923076927E-3</v>
      </c>
      <c r="CG809" s="24">
        <f t="shared" si="295"/>
        <v>-3.8249043773897526E-2</v>
      </c>
      <c r="CH809" s="25">
        <v>3</v>
      </c>
      <c r="CI809" s="16">
        <v>2.2999999999999998</v>
      </c>
      <c r="CJ809" s="16">
        <v>2.6</v>
      </c>
      <c r="CK809" s="16">
        <v>-5.7</v>
      </c>
      <c r="CL809" s="16">
        <v>0.1</v>
      </c>
      <c r="CM809" s="16">
        <v>-0.60000000000000009</v>
      </c>
      <c r="CN809" s="16">
        <v>0</v>
      </c>
      <c r="CO809" s="16">
        <v>-0.4</v>
      </c>
      <c r="CP809" s="26">
        <f t="shared" si="296"/>
        <v>-3.0769230769230771E-2</v>
      </c>
      <c r="CQ809" s="26">
        <f t="shared" si="297"/>
        <v>-0.1529961750955901</v>
      </c>
      <c r="CR809" s="13">
        <v>0</v>
      </c>
      <c r="CS809" s="13">
        <v>0</v>
      </c>
      <c r="CT809" s="13">
        <v>0</v>
      </c>
      <c r="CU809" s="13">
        <v>0</v>
      </c>
      <c r="CV809" s="13">
        <v>-0.2</v>
      </c>
      <c r="CW809" s="13">
        <v>0.17</v>
      </c>
      <c r="CX809" s="13">
        <v>0.66</v>
      </c>
      <c r="CY809" s="13">
        <v>0.27</v>
      </c>
      <c r="CZ809" s="13">
        <v>-0.32</v>
      </c>
      <c r="DA809" s="13">
        <v>0.57999999999999996</v>
      </c>
      <c r="DB809" s="27">
        <v>19.670000000000002</v>
      </c>
      <c r="DC809" s="27">
        <v>-9.36</v>
      </c>
      <c r="DD809" s="27">
        <v>29.03</v>
      </c>
      <c r="DE809" s="27">
        <v>11.42</v>
      </c>
      <c r="DF809" s="27">
        <v>13.85</v>
      </c>
      <c r="DG809" s="27">
        <v>-8.02</v>
      </c>
      <c r="DH809" s="27">
        <v>21.87</v>
      </c>
      <c r="DI809" s="27">
        <v>8.6</v>
      </c>
      <c r="DJ809" s="1">
        <v>41</v>
      </c>
      <c r="DK809" s="1"/>
      <c r="DL809" s="1"/>
      <c r="DM809" s="1">
        <v>0.23900000000000002</v>
      </c>
      <c r="DN809" s="1">
        <v>0</v>
      </c>
      <c r="DO809" s="1">
        <v>0.21199999999999999</v>
      </c>
      <c r="DP809" s="16">
        <f t="shared" si="298"/>
        <v>-0.65056051246854274</v>
      </c>
    </row>
    <row r="810" spans="1:120" x14ac:dyDescent="0.2">
      <c r="A810" s="13">
        <v>91</v>
      </c>
      <c r="B810" s="13" t="s">
        <v>2707</v>
      </c>
      <c r="C810" s="13" t="s">
        <v>2708</v>
      </c>
      <c r="D810" s="1"/>
      <c r="E810" s="13" t="s">
        <v>1012</v>
      </c>
      <c r="F810" s="1" t="s">
        <v>1013</v>
      </c>
      <c r="G810" s="13">
        <v>72</v>
      </c>
      <c r="H810" s="13">
        <v>209</v>
      </c>
      <c r="I810" s="13" t="s">
        <v>125</v>
      </c>
      <c r="J810" s="13">
        <v>2006</v>
      </c>
      <c r="K810" s="13">
        <v>1</v>
      </c>
      <c r="L810" s="13">
        <v>13</v>
      </c>
      <c r="M810" s="1"/>
      <c r="N810" s="1">
        <v>26</v>
      </c>
      <c r="O810" s="13" t="s">
        <v>1517</v>
      </c>
      <c r="P810" s="13" t="s">
        <v>2709</v>
      </c>
      <c r="Q810" s="1" t="str">
        <f t="shared" si="276"/>
        <v>WPG</v>
      </c>
      <c r="R810" s="13" t="s">
        <v>1401</v>
      </c>
      <c r="S810" s="1">
        <v>52</v>
      </c>
      <c r="T810" s="13" t="s">
        <v>503</v>
      </c>
      <c r="U810" s="13">
        <v>72</v>
      </c>
      <c r="V810" s="13">
        <v>14</v>
      </c>
      <c r="W810" s="13">
        <v>17</v>
      </c>
      <c r="X810" s="14">
        <v>5</v>
      </c>
      <c r="Y810" s="13">
        <v>31</v>
      </c>
      <c r="Z810" s="13">
        <v>-18</v>
      </c>
      <c r="AA810" s="1">
        <v>123</v>
      </c>
      <c r="AB810" s="14">
        <v>52</v>
      </c>
      <c r="AC810" s="14">
        <v>55</v>
      </c>
      <c r="AD810" s="15">
        <f t="shared" si="277"/>
        <v>0.11382113821138211</v>
      </c>
      <c r="AE810" s="15">
        <f t="shared" si="278"/>
        <v>6.0869565217391307E-2</v>
      </c>
      <c r="AF810" s="16">
        <v>1153.5</v>
      </c>
      <c r="AG810" s="17">
        <f t="shared" si="279"/>
        <v>16.020833333333332</v>
      </c>
      <c r="AH810" s="29">
        <v>1620</v>
      </c>
      <c r="AI810" s="17">
        <f t="shared" si="280"/>
        <v>22.5</v>
      </c>
      <c r="AJ810" s="19">
        <f t="shared" si="281"/>
        <v>0.71203703703703702</v>
      </c>
      <c r="AK810" s="20">
        <f>'Even Strength'!AA810+'Power Play'!R810+'Penalty Kill'!L810</f>
        <v>66.57692307692308</v>
      </c>
      <c r="AL810" s="19">
        <f t="shared" si="282"/>
        <v>3.4630389116735021</v>
      </c>
      <c r="AM810" s="15">
        <f>IF(('Even Strength'!BR810+'Power Play'!AK810+'Penalty Kill'!AG810)&gt;0,V810/('Even Strength'!BR810+'Power Play'!AK810+'Penalty Kill'!AG810),0)</f>
        <v>0.31111111111111112</v>
      </c>
      <c r="AN810" s="15">
        <f>IF(('Even Strength'!BR810+'Power Play'!AK810+'Penalty Kill'!AG810)&gt;0,W810/('Even Strength'!BR810+'Power Play'!AK810+'Penalty Kill'!AG810),0)</f>
        <v>0.37777777777777777</v>
      </c>
      <c r="AO810" s="15">
        <f t="shared" si="283"/>
        <v>0.68888888888888888</v>
      </c>
      <c r="AP810" s="13">
        <v>5</v>
      </c>
      <c r="AQ810" s="13">
        <v>10</v>
      </c>
      <c r="AR810" s="21">
        <f t="shared" si="284"/>
        <v>0.33333333333333331</v>
      </c>
      <c r="AS810" s="22">
        <v>0.30000000000000004</v>
      </c>
      <c r="AT810" s="1"/>
      <c r="AU810" s="1"/>
      <c r="AV810">
        <v>132</v>
      </c>
      <c r="AW810" s="13">
        <v>80</v>
      </c>
      <c r="AX810" s="13">
        <v>37</v>
      </c>
      <c r="AY810" s="13">
        <v>52</v>
      </c>
      <c r="AZ810" s="13">
        <v>21</v>
      </c>
      <c r="BA810" s="13">
        <v>30</v>
      </c>
      <c r="BB810" s="16">
        <f t="shared" si="285"/>
        <v>6.8660598179453833</v>
      </c>
      <c r="BC810" s="17">
        <f t="shared" si="286"/>
        <v>4.1612483745123532</v>
      </c>
      <c r="BD810" s="17">
        <f t="shared" si="287"/>
        <v>1.9245773732119638</v>
      </c>
      <c r="BE810" s="17">
        <f t="shared" si="288"/>
        <v>2.7048114434330301</v>
      </c>
      <c r="BF810" s="17">
        <f t="shared" si="289"/>
        <v>1.0923276983094927</v>
      </c>
      <c r="BG810" s="17">
        <f t="shared" si="290"/>
        <v>1.5604681404421326</v>
      </c>
      <c r="BH810" s="13">
        <v>20</v>
      </c>
      <c r="BI810" s="13">
        <v>10</v>
      </c>
      <c r="BJ810" s="13">
        <v>0</v>
      </c>
      <c r="BK810" s="13">
        <v>0</v>
      </c>
      <c r="BL810" s="13">
        <v>0</v>
      </c>
      <c r="BM810" s="13">
        <v>0</v>
      </c>
      <c r="BN810" s="13">
        <f t="shared" si="291"/>
        <v>137</v>
      </c>
      <c r="BO810" s="16">
        <v>-0.875</v>
      </c>
      <c r="BP810" s="13">
        <v>1</v>
      </c>
      <c r="BQ810" s="13">
        <v>0</v>
      </c>
      <c r="BR810" s="23">
        <f t="shared" si="292"/>
        <v>0</v>
      </c>
      <c r="BS810" s="13">
        <v>0</v>
      </c>
      <c r="BT810" s="13">
        <v>3</v>
      </c>
      <c r="BU810" s="13">
        <v>13</v>
      </c>
      <c r="BV810" s="13">
        <v>0</v>
      </c>
      <c r="BW810" s="13">
        <v>0</v>
      </c>
      <c r="BX810" s="13">
        <v>0</v>
      </c>
      <c r="BY810" s="13">
        <v>1</v>
      </c>
      <c r="BZ810" s="13">
        <v>0</v>
      </c>
      <c r="CA810" s="13">
        <v>0</v>
      </c>
      <c r="CB810" s="23">
        <f t="shared" si="293"/>
        <v>0</v>
      </c>
      <c r="CC810" s="16">
        <v>1.8</v>
      </c>
      <c r="CD810" s="16">
        <v>0.9</v>
      </c>
      <c r="CE810" s="16">
        <v>2.7</v>
      </c>
      <c r="CF810" s="24">
        <f t="shared" si="294"/>
        <v>3.7500000000000006E-2</v>
      </c>
      <c r="CG810" s="24">
        <f t="shared" si="295"/>
        <v>0.14044213263979194</v>
      </c>
      <c r="CH810" s="25">
        <v>5</v>
      </c>
      <c r="CI810" s="16">
        <v>25.3</v>
      </c>
      <c r="CJ810" s="16">
        <v>22.3</v>
      </c>
      <c r="CK810" s="16">
        <v>-8.6999999999999993</v>
      </c>
      <c r="CL810" s="16">
        <v>1.7000000000000002</v>
      </c>
      <c r="CM810" s="16">
        <v>1.8</v>
      </c>
      <c r="CN810" s="16">
        <v>-0.30000000000000004</v>
      </c>
      <c r="CO810" s="16">
        <v>3.2</v>
      </c>
      <c r="CP810" s="26">
        <f t="shared" si="296"/>
        <v>4.4444444444444446E-2</v>
      </c>
      <c r="CQ810" s="26">
        <f t="shared" si="297"/>
        <v>0.16644993498049415</v>
      </c>
      <c r="CR810" s="13">
        <v>1</v>
      </c>
      <c r="CS810" s="13">
        <v>3</v>
      </c>
      <c r="CT810" s="13">
        <v>0</v>
      </c>
      <c r="CU810" s="13">
        <v>-0.02</v>
      </c>
      <c r="CV810" s="13">
        <v>-1.1000000000000001</v>
      </c>
      <c r="CW810" s="13">
        <v>1.81</v>
      </c>
      <c r="CX810" s="13">
        <v>3.01</v>
      </c>
      <c r="CY810" s="13">
        <v>3.75</v>
      </c>
      <c r="CZ810" s="13">
        <v>0.67</v>
      </c>
      <c r="DA810" s="13">
        <v>8.1199999999999992</v>
      </c>
      <c r="DB810" s="27">
        <v>17.739999999999998</v>
      </c>
      <c r="DC810" s="27">
        <v>-36.29</v>
      </c>
      <c r="DD810" s="27">
        <v>54.03</v>
      </c>
      <c r="DE810" s="27">
        <v>6.34</v>
      </c>
      <c r="DF810" s="27">
        <v>-4.72</v>
      </c>
      <c r="DG810" s="27">
        <v>-30.59</v>
      </c>
      <c r="DH810" s="27">
        <v>25.88</v>
      </c>
      <c r="DI810" s="27">
        <v>3.84</v>
      </c>
      <c r="DJ810" s="1">
        <v>186</v>
      </c>
      <c r="DK810" s="28">
        <v>7</v>
      </c>
      <c r="DL810" s="28" t="s">
        <v>379</v>
      </c>
      <c r="DM810" s="1">
        <v>2.95</v>
      </c>
      <c r="DN810" s="1">
        <v>0.252</v>
      </c>
      <c r="DO810" s="1">
        <v>0</v>
      </c>
      <c r="DP810" s="16">
        <f t="shared" si="298"/>
        <v>-1.9063829787234043</v>
      </c>
    </row>
    <row r="811" spans="1:120" x14ac:dyDescent="0.2">
      <c r="A811" s="13">
        <v>19</v>
      </c>
      <c r="B811" s="13" t="s">
        <v>2710</v>
      </c>
      <c r="C811" s="13" t="s">
        <v>245</v>
      </c>
      <c r="D811" s="13" t="s">
        <v>246</v>
      </c>
      <c r="E811" s="13" t="s">
        <v>141</v>
      </c>
      <c r="F811" s="1" t="s">
        <v>142</v>
      </c>
      <c r="G811" s="13">
        <v>74</v>
      </c>
      <c r="H811" s="13">
        <v>201</v>
      </c>
      <c r="I811" s="13" t="s">
        <v>125</v>
      </c>
      <c r="J811" s="13">
        <v>2006</v>
      </c>
      <c r="K811" s="13">
        <v>1</v>
      </c>
      <c r="L811" s="13">
        <v>3</v>
      </c>
      <c r="M811" s="1"/>
      <c r="N811" s="1">
        <v>26</v>
      </c>
      <c r="O811" s="13" t="s">
        <v>953</v>
      </c>
      <c r="P811" s="13" t="s">
        <v>2711</v>
      </c>
      <c r="Q811" s="1" t="str">
        <f t="shared" si="276"/>
        <v>CHI</v>
      </c>
      <c r="R811" s="13" t="s">
        <v>322</v>
      </c>
      <c r="S811" s="1"/>
      <c r="T811" s="13" t="s">
        <v>146</v>
      </c>
      <c r="U811" s="13">
        <v>81</v>
      </c>
      <c r="V811" s="13">
        <v>28</v>
      </c>
      <c r="W811" s="13">
        <v>38</v>
      </c>
      <c r="X811" s="14">
        <v>23</v>
      </c>
      <c r="Y811" s="13">
        <v>66</v>
      </c>
      <c r="Z811" s="13">
        <v>30</v>
      </c>
      <c r="AA811" s="1">
        <v>192</v>
      </c>
      <c r="AB811" s="14">
        <v>66</v>
      </c>
      <c r="AC811" s="14">
        <v>46</v>
      </c>
      <c r="AD811" s="15">
        <f t="shared" si="277"/>
        <v>0.14583333333333334</v>
      </c>
      <c r="AE811" s="15">
        <f t="shared" si="278"/>
        <v>9.2105263157894732E-2</v>
      </c>
      <c r="AF811" s="16">
        <v>1584.6</v>
      </c>
      <c r="AG811" s="17">
        <f t="shared" si="279"/>
        <v>19.562962962962963</v>
      </c>
      <c r="AH811" s="29">
        <v>2003</v>
      </c>
      <c r="AI811" s="17">
        <f t="shared" si="280"/>
        <v>24.728395061728396</v>
      </c>
      <c r="AJ811" s="19">
        <f t="shared" si="281"/>
        <v>0.79111333000499251</v>
      </c>
      <c r="AK811" s="20">
        <f>'Even Strength'!AA811+'Power Play'!R811+'Penalty Kill'!L811</f>
        <v>261.13541666666663</v>
      </c>
      <c r="AL811" s="19">
        <f t="shared" si="282"/>
        <v>9.8877476965795772</v>
      </c>
      <c r="AM811" s="15">
        <f>IF(('Even Strength'!BR811+'Power Play'!AK811+'Penalty Kill'!AG811)&gt;0,V811/('Even Strength'!BR811+'Power Play'!AK811+'Penalty Kill'!AG811),0)</f>
        <v>0.3146067415730337</v>
      </c>
      <c r="AN811" s="15">
        <f>IF(('Even Strength'!BR811+'Power Play'!AK811+'Penalty Kill'!AG811)&gt;0,W811/('Even Strength'!BR811+'Power Play'!AK811+'Penalty Kill'!AG811),0)</f>
        <v>0.42696629213483145</v>
      </c>
      <c r="AO811" s="15">
        <f t="shared" si="283"/>
        <v>0.7415730337078652</v>
      </c>
      <c r="AP811" s="13">
        <v>947</v>
      </c>
      <c r="AQ811" s="13">
        <v>728</v>
      </c>
      <c r="AR811" s="21">
        <f t="shared" si="284"/>
        <v>0.56537313432835823</v>
      </c>
      <c r="AS811" s="22">
        <v>34.4</v>
      </c>
      <c r="AT811" s="13">
        <v>57</v>
      </c>
      <c r="AU811" s="13">
        <v>19</v>
      </c>
      <c r="AV811">
        <v>149</v>
      </c>
      <c r="AW811" s="13">
        <v>56</v>
      </c>
      <c r="AX811" s="13">
        <v>16</v>
      </c>
      <c r="AY811" s="13">
        <v>66</v>
      </c>
      <c r="AZ811" s="13">
        <v>34</v>
      </c>
      <c r="BA811" s="13">
        <v>45</v>
      </c>
      <c r="BB811" s="16">
        <f t="shared" si="285"/>
        <v>5.6418023475956076</v>
      </c>
      <c r="BC811" s="17">
        <f t="shared" si="286"/>
        <v>2.1204089360090874</v>
      </c>
      <c r="BD811" s="17">
        <f t="shared" si="287"/>
        <v>0.60583112457402499</v>
      </c>
      <c r="BE811" s="17">
        <f t="shared" si="288"/>
        <v>2.4990533888678534</v>
      </c>
      <c r="BF811" s="17">
        <f t="shared" si="289"/>
        <v>1.287391139719803</v>
      </c>
      <c r="BG811" s="17">
        <f t="shared" si="290"/>
        <v>1.7039000378644453</v>
      </c>
      <c r="BH811" s="13">
        <v>36</v>
      </c>
      <c r="BI811" s="13">
        <v>18</v>
      </c>
      <c r="BJ811" s="13">
        <v>0</v>
      </c>
      <c r="BK811" s="13">
        <v>0</v>
      </c>
      <c r="BL811" s="13">
        <v>0</v>
      </c>
      <c r="BM811" s="13">
        <v>0</v>
      </c>
      <c r="BN811" s="13">
        <f t="shared" si="291"/>
        <v>108</v>
      </c>
      <c r="BO811" s="16">
        <v>1.56</v>
      </c>
      <c r="BP811" s="13">
        <v>12</v>
      </c>
      <c r="BQ811" s="13">
        <v>6</v>
      </c>
      <c r="BR811" s="23">
        <f t="shared" si="292"/>
        <v>0.5</v>
      </c>
      <c r="BS811" s="13">
        <v>4</v>
      </c>
      <c r="BT811" s="13">
        <v>8</v>
      </c>
      <c r="BU811" s="13">
        <v>18</v>
      </c>
      <c r="BV811" s="13">
        <v>1</v>
      </c>
      <c r="BW811" s="13">
        <v>0</v>
      </c>
      <c r="BX811" s="13">
        <v>7</v>
      </c>
      <c r="BY811" s="13">
        <v>2</v>
      </c>
      <c r="BZ811" s="13">
        <v>0</v>
      </c>
      <c r="CA811" s="13">
        <v>0</v>
      </c>
      <c r="CB811" s="23">
        <f t="shared" si="293"/>
        <v>0</v>
      </c>
      <c r="CC811" s="16">
        <v>6.2</v>
      </c>
      <c r="CD811" s="16">
        <v>3.2</v>
      </c>
      <c r="CE811" s="16">
        <v>9.4</v>
      </c>
      <c r="CF811" s="24">
        <f t="shared" si="294"/>
        <v>0.11604938271604939</v>
      </c>
      <c r="CG811" s="24">
        <f t="shared" si="295"/>
        <v>0.3559257856872397</v>
      </c>
      <c r="CH811" s="25">
        <v>7</v>
      </c>
      <c r="CI811" s="16">
        <v>37.700000000000003</v>
      </c>
      <c r="CJ811" s="16">
        <v>33.4</v>
      </c>
      <c r="CK811" s="16">
        <v>25.2</v>
      </c>
      <c r="CL811" s="16">
        <v>11</v>
      </c>
      <c r="CM811" s="16">
        <v>5.8</v>
      </c>
      <c r="CN811" s="16">
        <v>2.1</v>
      </c>
      <c r="CO811" s="16">
        <v>18.899999999999999</v>
      </c>
      <c r="CP811" s="26">
        <f t="shared" si="296"/>
        <v>0.23333333333333331</v>
      </c>
      <c r="CQ811" s="26">
        <f t="shared" si="297"/>
        <v>0.71563801590306697</v>
      </c>
      <c r="CR811" s="13">
        <v>6</v>
      </c>
      <c r="CS811" s="13">
        <v>4</v>
      </c>
      <c r="CT811" s="13">
        <v>3</v>
      </c>
      <c r="CU811" s="13">
        <v>2.19</v>
      </c>
      <c r="CV811" s="13">
        <v>0.32</v>
      </c>
      <c r="CW811" s="13">
        <v>1.39</v>
      </c>
      <c r="CX811" s="13">
        <v>9.39</v>
      </c>
      <c r="CY811" s="13">
        <v>0.57000000000000006</v>
      </c>
      <c r="CZ811" s="13">
        <v>2.0699999999999998</v>
      </c>
      <c r="DA811" s="13">
        <v>15.93</v>
      </c>
      <c r="DB811" s="27">
        <v>46.4</v>
      </c>
      <c r="DC811" s="27">
        <v>0.86</v>
      </c>
      <c r="DD811" s="27">
        <v>45.54</v>
      </c>
      <c r="DE811" s="27">
        <v>2.42</v>
      </c>
      <c r="DF811" s="27">
        <v>22.39</v>
      </c>
      <c r="DG811" s="27">
        <v>11.34</v>
      </c>
      <c r="DH811" s="27">
        <v>11.05</v>
      </c>
      <c r="DI811" s="27">
        <v>0.59</v>
      </c>
      <c r="DJ811" s="1">
        <v>186</v>
      </c>
      <c r="DK811" s="1"/>
      <c r="DL811" s="1"/>
      <c r="DM811" s="1">
        <v>6.3</v>
      </c>
      <c r="DN811" s="1">
        <v>0</v>
      </c>
      <c r="DO811" s="1">
        <v>0</v>
      </c>
      <c r="DP811" s="16">
        <f t="shared" si="298"/>
        <v>6.665957446808509</v>
      </c>
    </row>
    <row r="812" spans="1:120" x14ac:dyDescent="0.2">
      <c r="A812" s="13">
        <v>73</v>
      </c>
      <c r="B812" s="13" t="s">
        <v>2712</v>
      </c>
      <c r="C812" s="13" t="s">
        <v>2524</v>
      </c>
      <c r="D812" s="13" t="s">
        <v>158</v>
      </c>
      <c r="E812" s="13" t="s">
        <v>141</v>
      </c>
      <c r="F812" s="1" t="s">
        <v>142</v>
      </c>
      <c r="G812" s="13">
        <v>73</v>
      </c>
      <c r="H812" s="13">
        <v>196</v>
      </c>
      <c r="I812" s="13" t="s">
        <v>150</v>
      </c>
      <c r="J812" s="13">
        <v>2010</v>
      </c>
      <c r="K812" s="13">
        <v>2</v>
      </c>
      <c r="L812" s="13">
        <v>47</v>
      </c>
      <c r="M812" s="1"/>
      <c r="N812" s="1">
        <v>22</v>
      </c>
      <c r="O812" s="13" t="s">
        <v>546</v>
      </c>
      <c r="P812" s="13" t="s">
        <v>2713</v>
      </c>
      <c r="Q812" s="1" t="str">
        <f t="shared" si="276"/>
        <v>LAK</v>
      </c>
      <c r="R812" s="13" t="s">
        <v>206</v>
      </c>
      <c r="S812" s="1"/>
      <c r="T812" s="13" t="s">
        <v>137</v>
      </c>
      <c r="U812" s="13">
        <v>76</v>
      </c>
      <c r="V812" s="13">
        <v>23</v>
      </c>
      <c r="W812" s="13">
        <v>26</v>
      </c>
      <c r="X812" s="14">
        <v>17</v>
      </c>
      <c r="Y812" s="13">
        <v>49</v>
      </c>
      <c r="Z812" s="13">
        <v>25</v>
      </c>
      <c r="AA812" s="1">
        <v>200</v>
      </c>
      <c r="AB812" s="14">
        <v>70</v>
      </c>
      <c r="AC812" s="14">
        <v>75</v>
      </c>
      <c r="AD812" s="15">
        <f t="shared" si="277"/>
        <v>0.115</v>
      </c>
      <c r="AE812" s="15">
        <f t="shared" si="278"/>
        <v>6.6666666666666666E-2</v>
      </c>
      <c r="AF812" s="16">
        <v>1108.7666666667001</v>
      </c>
      <c r="AG812" s="17">
        <f t="shared" si="279"/>
        <v>14.589035087719738</v>
      </c>
      <c r="AH812" s="29">
        <v>1463</v>
      </c>
      <c r="AI812" s="17">
        <f t="shared" si="280"/>
        <v>19.25</v>
      </c>
      <c r="AJ812" s="19">
        <f t="shared" si="281"/>
        <v>0.75787195260881757</v>
      </c>
      <c r="AK812" s="20">
        <f>'Even Strength'!AA812+'Power Play'!R812+'Penalty Kill'!L812</f>
        <v>162.9747899159664</v>
      </c>
      <c r="AL812" s="19">
        <f t="shared" si="282"/>
        <v>8.8192472671957027</v>
      </c>
      <c r="AM812" s="15">
        <f>IF(('Even Strength'!BR812+'Power Play'!AK812+'Penalty Kill'!AG812)&gt;0,V812/('Even Strength'!BR812+'Power Play'!AK812+'Penalty Kill'!AG812),0)</f>
        <v>0.359375</v>
      </c>
      <c r="AN812" s="15">
        <f>IF(('Even Strength'!BR812+'Power Play'!AK812+'Penalty Kill'!AG812)&gt;0,W812/('Even Strength'!BR812+'Power Play'!AK812+'Penalty Kill'!AG812),0)</f>
        <v>0.40625</v>
      </c>
      <c r="AO812" s="15">
        <f t="shared" si="283"/>
        <v>0.765625</v>
      </c>
      <c r="AP812" s="13">
        <v>4</v>
      </c>
      <c r="AQ812" s="13">
        <v>5</v>
      </c>
      <c r="AR812" s="21">
        <f t="shared" si="284"/>
        <v>0.44444444444444442</v>
      </c>
      <c r="AS812" s="22">
        <v>0.2</v>
      </c>
      <c r="AT812" s="1"/>
      <c r="AU812" s="1"/>
      <c r="AV812">
        <v>90</v>
      </c>
      <c r="AW812" s="13">
        <v>86</v>
      </c>
      <c r="AX812" s="13">
        <v>11</v>
      </c>
      <c r="AY812" s="13">
        <v>70</v>
      </c>
      <c r="AZ812" s="13">
        <v>32</v>
      </c>
      <c r="BA812" s="13">
        <v>37</v>
      </c>
      <c r="BB812" s="16">
        <f t="shared" si="285"/>
        <v>4.8702762829568922</v>
      </c>
      <c r="BC812" s="17">
        <f t="shared" si="286"/>
        <v>4.6538195592699196</v>
      </c>
      <c r="BD812" s="17">
        <f t="shared" si="287"/>
        <v>0.59525599013917574</v>
      </c>
      <c r="BE812" s="17">
        <f t="shared" si="288"/>
        <v>3.7879926645220277</v>
      </c>
      <c r="BF812" s="17">
        <f t="shared" si="289"/>
        <v>1.731653789495784</v>
      </c>
      <c r="BG812" s="17">
        <f t="shared" si="290"/>
        <v>2.0022246941045001</v>
      </c>
      <c r="BH812" s="13">
        <v>37</v>
      </c>
      <c r="BI812" s="13">
        <v>11</v>
      </c>
      <c r="BJ812" s="13">
        <v>1</v>
      </c>
      <c r="BK812" s="13">
        <v>0</v>
      </c>
      <c r="BL812" s="13">
        <v>1</v>
      </c>
      <c r="BM812" s="13">
        <v>0</v>
      </c>
      <c r="BN812" s="13">
        <f t="shared" si="291"/>
        <v>135</v>
      </c>
      <c r="BO812" s="16">
        <v>2.29</v>
      </c>
      <c r="BP812" s="13">
        <v>4</v>
      </c>
      <c r="BQ812" s="13">
        <v>0</v>
      </c>
      <c r="BR812" s="23">
        <f t="shared" si="292"/>
        <v>0</v>
      </c>
      <c r="BS812" s="13">
        <v>0</v>
      </c>
      <c r="BT812" s="13">
        <v>5</v>
      </c>
      <c r="BU812" s="13">
        <v>15</v>
      </c>
      <c r="BV812" s="13">
        <v>0</v>
      </c>
      <c r="BW812" s="13">
        <v>0</v>
      </c>
      <c r="BX812" s="13">
        <v>3</v>
      </c>
      <c r="BY812" s="13">
        <v>1</v>
      </c>
      <c r="BZ812" s="13">
        <v>0</v>
      </c>
      <c r="CA812" s="13">
        <v>0</v>
      </c>
      <c r="CB812" s="23">
        <f t="shared" si="293"/>
        <v>0</v>
      </c>
      <c r="CC812" s="16">
        <v>5</v>
      </c>
      <c r="CD812" s="16">
        <v>2.4</v>
      </c>
      <c r="CE812" s="16">
        <v>7.4</v>
      </c>
      <c r="CF812" s="24">
        <f t="shared" si="294"/>
        <v>9.736842105263159E-2</v>
      </c>
      <c r="CG812" s="24">
        <f t="shared" si="295"/>
        <v>0.4004449388209001</v>
      </c>
      <c r="CH812" s="25">
        <v>5</v>
      </c>
      <c r="CI812" s="16">
        <v>27.4</v>
      </c>
      <c r="CJ812" s="16">
        <v>25.7</v>
      </c>
      <c r="CK812" s="16">
        <v>21.8</v>
      </c>
      <c r="CL812" s="16">
        <v>8.6</v>
      </c>
      <c r="CM812" s="16">
        <v>5.5</v>
      </c>
      <c r="CN812" s="16">
        <v>-1.1000000000000001</v>
      </c>
      <c r="CO812" s="16">
        <v>13.1</v>
      </c>
      <c r="CP812" s="26">
        <f t="shared" si="296"/>
        <v>0.17236842105263159</v>
      </c>
      <c r="CQ812" s="26">
        <f t="shared" si="297"/>
        <v>0.70889577007483662</v>
      </c>
      <c r="CR812" s="13">
        <v>3</v>
      </c>
      <c r="CS812" s="13">
        <v>3</v>
      </c>
      <c r="CT812" s="13">
        <v>4</v>
      </c>
      <c r="CU812" s="13">
        <v>0.01</v>
      </c>
      <c r="CV812" s="13">
        <v>-0.14000000000000001</v>
      </c>
      <c r="CW812" s="13">
        <v>1.17</v>
      </c>
      <c r="CX812" s="13">
        <v>7.73</v>
      </c>
      <c r="CY812" s="13">
        <v>3.17</v>
      </c>
      <c r="CZ812" s="13">
        <v>5.16</v>
      </c>
      <c r="DA812" s="13">
        <v>17.100000000000001</v>
      </c>
      <c r="DB812" s="27">
        <v>97.5</v>
      </c>
      <c r="DC812" s="27">
        <v>19.72</v>
      </c>
      <c r="DD812" s="27">
        <v>77.78</v>
      </c>
      <c r="DE812" s="27">
        <v>5.28</v>
      </c>
      <c r="DF812" s="27">
        <v>79.13</v>
      </c>
      <c r="DG812" s="27">
        <v>24.33</v>
      </c>
      <c r="DH812" s="27">
        <v>54.8</v>
      </c>
      <c r="DI812" s="27">
        <v>3.72</v>
      </c>
      <c r="DJ812" s="1">
        <v>186</v>
      </c>
      <c r="DK812" s="28">
        <v>6</v>
      </c>
      <c r="DL812" s="28" t="s">
        <v>201</v>
      </c>
      <c r="DM812" s="1">
        <v>0.87</v>
      </c>
      <c r="DN812" s="1">
        <v>6.4000000000000001E-2</v>
      </c>
      <c r="DO812" s="1">
        <v>0.125</v>
      </c>
      <c r="DP812" s="16">
        <f t="shared" si="298"/>
        <v>12.419148936170213</v>
      </c>
    </row>
    <row r="813" spans="1:120" x14ac:dyDescent="0.2">
      <c r="A813" s="13">
        <v>20</v>
      </c>
      <c r="B813" s="13" t="s">
        <v>2714</v>
      </c>
      <c r="C813" s="13" t="s">
        <v>2715</v>
      </c>
      <c r="D813" s="13" t="s">
        <v>246</v>
      </c>
      <c r="E813" s="13" t="s">
        <v>141</v>
      </c>
      <c r="F813" s="1" t="s">
        <v>142</v>
      </c>
      <c r="G813" s="13">
        <v>69</v>
      </c>
      <c r="H813" s="13">
        <v>195</v>
      </c>
      <c r="I813" s="13" t="s">
        <v>150</v>
      </c>
      <c r="J813" s="13">
        <v>2001</v>
      </c>
      <c r="K813" s="13">
        <v>4</v>
      </c>
      <c r="L813" s="13">
        <v>98</v>
      </c>
      <c r="M813" s="1"/>
      <c r="N813" s="1">
        <v>31</v>
      </c>
      <c r="O813" s="13" t="s">
        <v>2716</v>
      </c>
      <c r="P813" s="13" t="s">
        <v>2717</v>
      </c>
      <c r="Q813" s="1" t="str">
        <f t="shared" si="276"/>
        <v>NJD</v>
      </c>
      <c r="R813" s="13" t="s">
        <v>398</v>
      </c>
      <c r="S813" s="1"/>
      <c r="T813" s="13" t="s">
        <v>154</v>
      </c>
      <c r="U813" s="13">
        <v>68</v>
      </c>
      <c r="V813" s="13">
        <v>10</v>
      </c>
      <c r="W813" s="13">
        <v>5</v>
      </c>
      <c r="X813" s="14">
        <v>4</v>
      </c>
      <c r="Y813" s="13">
        <v>15</v>
      </c>
      <c r="Z813" s="13">
        <v>1</v>
      </c>
      <c r="AA813" s="1">
        <v>75</v>
      </c>
      <c r="AB813" s="14">
        <v>24</v>
      </c>
      <c r="AC813" s="14">
        <v>19</v>
      </c>
      <c r="AD813" s="15">
        <f t="shared" si="277"/>
        <v>0.13333333333333333</v>
      </c>
      <c r="AE813" s="15">
        <f t="shared" si="278"/>
        <v>8.4745762711864403E-2</v>
      </c>
      <c r="AF813" s="16">
        <v>711.11666666669998</v>
      </c>
      <c r="AG813" s="17">
        <f t="shared" si="279"/>
        <v>10.457598039216176</v>
      </c>
      <c r="AH813" s="29">
        <v>982</v>
      </c>
      <c r="AI813" s="17">
        <f t="shared" si="280"/>
        <v>14.441176470588236</v>
      </c>
      <c r="AJ813" s="19">
        <f t="shared" si="281"/>
        <v>0.72415139171761711</v>
      </c>
      <c r="AK813" s="20">
        <f>'Even Strength'!AA813+'Power Play'!R813+'Penalty Kill'!L813</f>
        <v>52.19047619047619</v>
      </c>
      <c r="AL813" s="19">
        <f t="shared" si="282"/>
        <v>4.4035370259382063</v>
      </c>
      <c r="AM813" s="15">
        <f>IF(('Even Strength'!BR813+'Power Play'!AK813+'Penalty Kill'!AG813)&gt;0,V813/('Even Strength'!BR813+'Power Play'!AK813+'Penalty Kill'!AG813),0)</f>
        <v>0.4</v>
      </c>
      <c r="AN813" s="15">
        <f>IF(('Even Strength'!BR813+'Power Play'!AK813+'Penalty Kill'!AG813)&gt;0,W813/('Even Strength'!BR813+'Power Play'!AK813+'Penalty Kill'!AG813),0)</f>
        <v>0.2</v>
      </c>
      <c r="AO813" s="15">
        <f t="shared" si="283"/>
        <v>0.60000000000000009</v>
      </c>
      <c r="AP813" s="13">
        <v>1</v>
      </c>
      <c r="AQ813" s="13">
        <v>0</v>
      </c>
      <c r="AR813" s="21">
        <f t="shared" si="284"/>
        <v>1</v>
      </c>
      <c r="AS813" s="22">
        <v>0</v>
      </c>
      <c r="AT813" s="1"/>
      <c r="AU813" s="1"/>
      <c r="AV813">
        <v>68</v>
      </c>
      <c r="AW813" s="13">
        <v>127</v>
      </c>
      <c r="AX813" s="13">
        <v>8</v>
      </c>
      <c r="AY813" s="13">
        <v>24</v>
      </c>
      <c r="AZ813" s="13">
        <v>29</v>
      </c>
      <c r="BA813" s="13">
        <v>17</v>
      </c>
      <c r="BB813" s="16">
        <f t="shared" si="285"/>
        <v>5.7374551761311672</v>
      </c>
      <c r="BC813" s="17">
        <f t="shared" si="286"/>
        <v>10.715541284833211</v>
      </c>
      <c r="BD813" s="17">
        <f t="shared" si="287"/>
        <v>0.67499472660366688</v>
      </c>
      <c r="BE813" s="17">
        <f t="shared" si="288"/>
        <v>2.0249841798110007</v>
      </c>
      <c r="BF813" s="17">
        <f t="shared" si="289"/>
        <v>2.4468558839382921</v>
      </c>
      <c r="BG813" s="17">
        <f t="shared" si="290"/>
        <v>1.4343637940327918</v>
      </c>
      <c r="BH813" s="13">
        <v>72</v>
      </c>
      <c r="BI813" s="13">
        <v>16</v>
      </c>
      <c r="BJ813" s="13">
        <v>8</v>
      </c>
      <c r="BK813" s="13">
        <v>0</v>
      </c>
      <c r="BL813" s="13">
        <v>0</v>
      </c>
      <c r="BM813" s="13">
        <v>0</v>
      </c>
      <c r="BN813" s="13">
        <f t="shared" si="291"/>
        <v>215</v>
      </c>
      <c r="BO813" s="16">
        <v>-6.2309999999999999</v>
      </c>
      <c r="BP813" s="1"/>
      <c r="BQ813" s="1"/>
      <c r="BR813" s="23" t="str">
        <f t="shared" si="292"/>
        <v xml:space="preserve"> </v>
      </c>
      <c r="BS813" s="1"/>
      <c r="BT813" s="13">
        <v>2</v>
      </c>
      <c r="BU813" s="13">
        <v>15</v>
      </c>
      <c r="BV813" s="13">
        <v>0</v>
      </c>
      <c r="BW813" s="13">
        <v>0</v>
      </c>
      <c r="BX813" s="13">
        <v>1</v>
      </c>
      <c r="BY813" s="13">
        <v>0</v>
      </c>
      <c r="BZ813" s="13">
        <v>0</v>
      </c>
      <c r="CA813" s="13">
        <v>0</v>
      </c>
      <c r="CB813" s="23">
        <f t="shared" si="293"/>
        <v>0</v>
      </c>
      <c r="CC813" s="16">
        <v>0.8</v>
      </c>
      <c r="CD813" s="16">
        <v>1</v>
      </c>
      <c r="CE813" s="16">
        <v>1.8</v>
      </c>
      <c r="CF813" s="24">
        <f t="shared" si="294"/>
        <v>2.6470588235294117E-2</v>
      </c>
      <c r="CG813" s="24">
        <f t="shared" si="295"/>
        <v>0.15187381348582502</v>
      </c>
      <c r="CH813" s="25">
        <v>2</v>
      </c>
      <c r="CI813" s="16">
        <v>14.6</v>
      </c>
      <c r="CJ813" s="16">
        <v>13.6</v>
      </c>
      <c r="CK813" s="16">
        <v>3.4</v>
      </c>
      <c r="CL813" s="16">
        <v>0.30000000000000004</v>
      </c>
      <c r="CM813" s="16">
        <v>1.8</v>
      </c>
      <c r="CN813" s="16">
        <v>0</v>
      </c>
      <c r="CO813" s="16">
        <v>2.1</v>
      </c>
      <c r="CP813" s="26">
        <f t="shared" si="296"/>
        <v>3.0882352941176472E-2</v>
      </c>
      <c r="CQ813" s="26">
        <f t="shared" si="297"/>
        <v>0.17718611573346255</v>
      </c>
      <c r="CR813" s="13">
        <v>0</v>
      </c>
      <c r="CS813" s="13">
        <v>3</v>
      </c>
      <c r="CT813" s="13">
        <v>3</v>
      </c>
      <c r="CU813" s="13">
        <v>0.01</v>
      </c>
      <c r="CV813" s="13">
        <v>-0.4</v>
      </c>
      <c r="CW813" s="13">
        <v>-0.60000000000000009</v>
      </c>
      <c r="CX813" s="13">
        <v>-0.11</v>
      </c>
      <c r="CY813" s="13">
        <v>-1.96</v>
      </c>
      <c r="CZ813" s="13">
        <v>2.52</v>
      </c>
      <c r="DA813" s="13">
        <v>-0.54</v>
      </c>
      <c r="DB813" s="27">
        <v>3.8</v>
      </c>
      <c r="DC813" s="27">
        <v>39.01</v>
      </c>
      <c r="DD813" s="27">
        <v>-35.21</v>
      </c>
      <c r="DE813" s="27">
        <v>-3.25</v>
      </c>
      <c r="DF813" s="27">
        <v>12.92</v>
      </c>
      <c r="DG813" s="27">
        <v>46.34</v>
      </c>
      <c r="DH813" s="27">
        <v>-33.42</v>
      </c>
      <c r="DI813" s="27">
        <v>-3.09</v>
      </c>
      <c r="DJ813" s="1">
        <v>186</v>
      </c>
      <c r="DK813" s="28">
        <v>7</v>
      </c>
      <c r="DL813" s="28" t="s">
        <v>471</v>
      </c>
      <c r="DM813" s="1">
        <v>0.55000000000000004</v>
      </c>
      <c r="DN813" s="1">
        <v>4.7E-2</v>
      </c>
      <c r="DO813" s="1">
        <v>0</v>
      </c>
      <c r="DP813" s="16">
        <f t="shared" si="298"/>
        <v>2.1</v>
      </c>
    </row>
    <row r="814" spans="1:120" x14ac:dyDescent="0.2">
      <c r="A814" s="13">
        <v>21</v>
      </c>
      <c r="B814" s="13" t="s">
        <v>2634</v>
      </c>
      <c r="C814" s="13" t="s">
        <v>310</v>
      </c>
      <c r="D814" s="13" t="s">
        <v>311</v>
      </c>
      <c r="E814" s="13" t="s">
        <v>123</v>
      </c>
      <c r="F814" s="1" t="s">
        <v>124</v>
      </c>
      <c r="G814" s="13">
        <v>70</v>
      </c>
      <c r="H814" s="13">
        <v>182</v>
      </c>
      <c r="I814" s="13" t="s">
        <v>150</v>
      </c>
      <c r="J814" s="13">
        <v>2011</v>
      </c>
      <c r="K814" s="13">
        <v>3</v>
      </c>
      <c r="L814" s="13">
        <v>64</v>
      </c>
      <c r="M814" s="13" t="s">
        <v>159</v>
      </c>
      <c r="N814" s="1">
        <v>21</v>
      </c>
      <c r="O814" s="13" t="s">
        <v>1772</v>
      </c>
      <c r="P814" s="13" t="s">
        <v>2718</v>
      </c>
      <c r="Q814" s="1" t="str">
        <f t="shared" si="276"/>
        <v>FLA</v>
      </c>
      <c r="R814" s="13" t="s">
        <v>302</v>
      </c>
      <c r="S814" s="1"/>
      <c r="T814" s="13" t="s">
        <v>146</v>
      </c>
      <c r="U814" s="13">
        <v>50</v>
      </c>
      <c r="V814" s="13">
        <v>7</v>
      </c>
      <c r="W814" s="13">
        <v>15</v>
      </c>
      <c r="X814" s="14">
        <v>12</v>
      </c>
      <c r="Y814" s="13">
        <v>22</v>
      </c>
      <c r="Z814" s="13">
        <v>9</v>
      </c>
      <c r="AA814" s="1">
        <v>89</v>
      </c>
      <c r="AB814" s="14">
        <v>33</v>
      </c>
      <c r="AC814" s="14">
        <v>25</v>
      </c>
      <c r="AD814" s="15">
        <f t="shared" si="277"/>
        <v>7.8651685393258425E-2</v>
      </c>
      <c r="AE814" s="15">
        <f t="shared" si="278"/>
        <v>4.7619047619047616E-2</v>
      </c>
      <c r="AF814" s="16">
        <v>700.26666666669996</v>
      </c>
      <c r="AG814" s="17">
        <f t="shared" si="279"/>
        <v>14.005333333333999</v>
      </c>
      <c r="AH814" s="29">
        <v>859</v>
      </c>
      <c r="AI814" s="17">
        <f t="shared" si="280"/>
        <v>17.18</v>
      </c>
      <c r="AJ814" s="19">
        <f t="shared" si="281"/>
        <v>0.81521148622433059</v>
      </c>
      <c r="AK814" s="20">
        <f>'Even Strength'!AA814+'Power Play'!R814+'Penalty Kill'!L814</f>
        <v>130.45161290322582</v>
      </c>
      <c r="AL814" s="19">
        <f t="shared" si="282"/>
        <v>11.177308797876776</v>
      </c>
      <c r="AM814" s="15">
        <f>IF(('Even Strength'!BR814+'Power Play'!AK814+'Penalty Kill'!AG814)&gt;0,V814/('Even Strength'!BR814+'Power Play'!AK814+'Penalty Kill'!AG814),0)</f>
        <v>0.21875</v>
      </c>
      <c r="AN814" s="15">
        <f>IF(('Even Strength'!BR814+'Power Play'!AK814+'Penalty Kill'!AG814)&gt;0,W814/('Even Strength'!BR814+'Power Play'!AK814+'Penalty Kill'!AG814),0)</f>
        <v>0.46875</v>
      </c>
      <c r="AO814" s="15">
        <f t="shared" si="283"/>
        <v>0.6875</v>
      </c>
      <c r="AP814" s="13">
        <v>234</v>
      </c>
      <c r="AQ814" s="13">
        <v>247</v>
      </c>
      <c r="AR814" s="21">
        <f t="shared" si="284"/>
        <v>0.48648648648648651</v>
      </c>
      <c r="AS814" s="22">
        <v>15.3</v>
      </c>
      <c r="AT814" s="13">
        <v>2</v>
      </c>
      <c r="AU814" s="13">
        <v>1</v>
      </c>
      <c r="AV814">
        <v>85</v>
      </c>
      <c r="AW814" s="13">
        <v>93</v>
      </c>
      <c r="AX814" s="13">
        <v>19</v>
      </c>
      <c r="AY814" s="13">
        <v>33</v>
      </c>
      <c r="AZ814" s="13">
        <v>8</v>
      </c>
      <c r="BA814" s="13">
        <v>21</v>
      </c>
      <c r="BB814" s="16">
        <f t="shared" si="285"/>
        <v>7.2829398324444368</v>
      </c>
      <c r="BC814" s="17">
        <f t="shared" si="286"/>
        <v>7.9683929931450894</v>
      </c>
      <c r="BD814" s="17">
        <f t="shared" si="287"/>
        <v>1.6279512566640506</v>
      </c>
      <c r="BE814" s="17">
        <f t="shared" si="288"/>
        <v>2.8274942878901932</v>
      </c>
      <c r="BF814" s="17">
        <f t="shared" si="289"/>
        <v>0.68545316070065287</v>
      </c>
      <c r="BG814" s="17">
        <f t="shared" si="290"/>
        <v>1.7993145468392138</v>
      </c>
      <c r="BH814" s="13">
        <v>24</v>
      </c>
      <c r="BI814" s="13">
        <v>11</v>
      </c>
      <c r="BJ814" s="13">
        <v>0</v>
      </c>
      <c r="BK814" s="13">
        <v>0</v>
      </c>
      <c r="BL814" s="13">
        <v>0</v>
      </c>
      <c r="BM814" s="13">
        <v>0</v>
      </c>
      <c r="BN814" s="13">
        <f t="shared" si="291"/>
        <v>136</v>
      </c>
      <c r="BO814" s="16">
        <v>1.796</v>
      </c>
      <c r="BP814" s="13">
        <v>5</v>
      </c>
      <c r="BQ814" s="13">
        <v>1</v>
      </c>
      <c r="BR814" s="23">
        <f t="shared" si="292"/>
        <v>0.2</v>
      </c>
      <c r="BS814" s="13">
        <v>1</v>
      </c>
      <c r="BT814" s="13">
        <v>1</v>
      </c>
      <c r="BU814" s="13">
        <v>13</v>
      </c>
      <c r="BV814" s="13">
        <v>0</v>
      </c>
      <c r="BW814" s="13">
        <v>0</v>
      </c>
      <c r="BX814" s="13">
        <v>0</v>
      </c>
      <c r="BY814" s="13">
        <v>0</v>
      </c>
      <c r="BZ814" s="13">
        <v>0</v>
      </c>
      <c r="CA814" s="13">
        <v>0</v>
      </c>
      <c r="CB814" s="23">
        <f t="shared" si="293"/>
        <v>0</v>
      </c>
      <c r="CC814" s="16">
        <v>1.3</v>
      </c>
      <c r="CD814" s="16">
        <v>1.2</v>
      </c>
      <c r="CE814" s="16">
        <v>2.5</v>
      </c>
      <c r="CF814" s="24">
        <f t="shared" si="294"/>
        <v>0.05</v>
      </c>
      <c r="CG814" s="24">
        <f t="shared" si="295"/>
        <v>0.21420411271895404</v>
      </c>
      <c r="CH814" s="25">
        <v>5</v>
      </c>
      <c r="CI814" s="16">
        <v>14.9</v>
      </c>
      <c r="CJ814" s="16">
        <v>14.2</v>
      </c>
      <c r="CK814" s="16">
        <v>9.1999999999999993</v>
      </c>
      <c r="CL814" s="16">
        <v>2.1</v>
      </c>
      <c r="CM814" s="16">
        <v>2.5</v>
      </c>
      <c r="CN814" s="16">
        <v>-0.4</v>
      </c>
      <c r="CO814" s="16">
        <v>4.0999999999999996</v>
      </c>
      <c r="CP814" s="26">
        <f t="shared" si="296"/>
        <v>8.199999999999999E-2</v>
      </c>
      <c r="CQ814" s="26">
        <f t="shared" si="297"/>
        <v>0.35129474485908457</v>
      </c>
      <c r="CR814" s="13">
        <v>3</v>
      </c>
      <c r="CS814" s="13">
        <v>0</v>
      </c>
      <c r="CT814" s="13">
        <v>1</v>
      </c>
      <c r="CU814" s="13">
        <v>0.12</v>
      </c>
      <c r="CV814" s="13">
        <v>0.56000000000000005</v>
      </c>
      <c r="CW814" s="13">
        <v>0.33</v>
      </c>
      <c r="CX814" s="13">
        <v>1.42</v>
      </c>
      <c r="CY814" s="13">
        <v>2.0099999999999998</v>
      </c>
      <c r="CZ814" s="13">
        <v>-1.96</v>
      </c>
      <c r="DA814" s="13">
        <v>2.48</v>
      </c>
      <c r="DB814" s="27">
        <v>26.13</v>
      </c>
      <c r="DC814" s="27">
        <v>2.92</v>
      </c>
      <c r="DD814" s="27">
        <v>23.2</v>
      </c>
      <c r="DE814" s="27">
        <v>2.21</v>
      </c>
      <c r="DF814" s="27">
        <v>25.76</v>
      </c>
      <c r="DG814" s="27">
        <v>0.61</v>
      </c>
      <c r="DH814" s="27">
        <v>25.15</v>
      </c>
      <c r="DI814" s="27">
        <v>2.4</v>
      </c>
      <c r="DJ814" s="1">
        <v>130</v>
      </c>
      <c r="DK814" s="1"/>
      <c r="DL814" s="1"/>
      <c r="DM814" s="1">
        <v>0.625</v>
      </c>
      <c r="DN814" s="1">
        <v>0</v>
      </c>
      <c r="DO814" s="1">
        <v>0.23300000000000001</v>
      </c>
      <c r="DP814" s="16">
        <f t="shared" si="298"/>
        <v>3.5881034088309312</v>
      </c>
    </row>
    <row r="815" spans="1:120" x14ac:dyDescent="0.2">
      <c r="A815" s="13">
        <v>26</v>
      </c>
      <c r="B815" s="13" t="s">
        <v>1204</v>
      </c>
      <c r="C815" s="13" t="s">
        <v>2719</v>
      </c>
      <c r="D815" s="13" t="s">
        <v>122</v>
      </c>
      <c r="E815" s="13" t="s">
        <v>123</v>
      </c>
      <c r="F815" s="1" t="s">
        <v>124</v>
      </c>
      <c r="G815" s="13">
        <v>72</v>
      </c>
      <c r="H815" s="13">
        <v>185</v>
      </c>
      <c r="I815" s="13" t="s">
        <v>150</v>
      </c>
      <c r="J815" s="13">
        <v>2007</v>
      </c>
      <c r="K815" s="13">
        <v>3</v>
      </c>
      <c r="L815" s="13">
        <v>89</v>
      </c>
      <c r="M815" s="1"/>
      <c r="N815" s="1">
        <v>25</v>
      </c>
      <c r="O815" s="13" t="s">
        <v>2222</v>
      </c>
      <c r="P815" s="13" t="s">
        <v>2720</v>
      </c>
      <c r="Q815" s="1" t="str">
        <f t="shared" si="276"/>
        <v>CBJ</v>
      </c>
      <c r="R815" s="13" t="s">
        <v>145</v>
      </c>
      <c r="S815" s="1"/>
      <c r="T815" s="13" t="s">
        <v>154</v>
      </c>
      <c r="U815" s="13">
        <v>61</v>
      </c>
      <c r="V815" s="13">
        <v>1</v>
      </c>
      <c r="W815" s="13">
        <v>7</v>
      </c>
      <c r="X815" s="14">
        <v>4</v>
      </c>
      <c r="Y815" s="13">
        <v>8</v>
      </c>
      <c r="Z815" s="13">
        <v>-14</v>
      </c>
      <c r="AA815" s="1">
        <v>22</v>
      </c>
      <c r="AB815" s="14">
        <v>14</v>
      </c>
      <c r="AC815" s="14">
        <v>10</v>
      </c>
      <c r="AD815" s="15">
        <f t="shared" si="277"/>
        <v>4.5454545454545456E-2</v>
      </c>
      <c r="AE815" s="15">
        <f t="shared" si="278"/>
        <v>2.1739130434782608E-2</v>
      </c>
      <c r="AF815" s="16">
        <v>533.96666666670001</v>
      </c>
      <c r="AG815" s="17">
        <f t="shared" si="279"/>
        <v>8.7535519125688523</v>
      </c>
      <c r="AH815" s="29">
        <v>834</v>
      </c>
      <c r="AI815" s="17">
        <f t="shared" si="280"/>
        <v>13.672131147540984</v>
      </c>
      <c r="AJ815" s="19">
        <f t="shared" si="281"/>
        <v>0.64024780175863305</v>
      </c>
      <c r="AK815" s="20">
        <f>'Even Strength'!AA815+'Power Play'!R815+'Penalty Kill'!L815</f>
        <v>66.545454545454547</v>
      </c>
      <c r="AL815" s="19">
        <f t="shared" si="282"/>
        <v>7.4774841239659589</v>
      </c>
      <c r="AM815" s="15">
        <f>IF(('Even Strength'!BR815+'Power Play'!AK815+'Penalty Kill'!AG815)&gt;0,V815/('Even Strength'!BR815+'Power Play'!AK815+'Penalty Kill'!AG815),0)</f>
        <v>9.0909090909090912E-2</v>
      </c>
      <c r="AN815" s="15">
        <f>IF(('Even Strength'!BR815+'Power Play'!AK815+'Penalty Kill'!AG815)&gt;0,W815/('Even Strength'!BR815+'Power Play'!AK815+'Penalty Kill'!AG815),0)</f>
        <v>0.63636363636363635</v>
      </c>
      <c r="AO815" s="15">
        <f t="shared" si="283"/>
        <v>0.72727272727272729</v>
      </c>
      <c r="AP815" s="13">
        <v>1</v>
      </c>
      <c r="AQ815" s="13">
        <v>1</v>
      </c>
      <c r="AR815" s="21">
        <f t="shared" si="284"/>
        <v>0.5</v>
      </c>
      <c r="AS815" s="22">
        <v>0</v>
      </c>
      <c r="AT815" s="1"/>
      <c r="AU815" s="1"/>
      <c r="AV815">
        <v>95</v>
      </c>
      <c r="AW815" s="13">
        <v>80</v>
      </c>
      <c r="AX815" s="13">
        <v>28</v>
      </c>
      <c r="AY815" s="13">
        <v>14</v>
      </c>
      <c r="AZ815" s="13">
        <v>10</v>
      </c>
      <c r="BA815" s="13">
        <v>12</v>
      </c>
      <c r="BB815" s="16">
        <f t="shared" si="285"/>
        <v>10.674823646918616</v>
      </c>
      <c r="BC815" s="17">
        <f t="shared" si="286"/>
        <v>8.9893251763525193</v>
      </c>
      <c r="BD815" s="17">
        <f t="shared" si="287"/>
        <v>3.1462638117233821</v>
      </c>
      <c r="BE815" s="17">
        <f t="shared" si="288"/>
        <v>1.573131905861691</v>
      </c>
      <c r="BF815" s="17">
        <f t="shared" si="289"/>
        <v>1.1236656470440649</v>
      </c>
      <c r="BG815" s="17">
        <f t="shared" si="290"/>
        <v>1.348398776452878</v>
      </c>
      <c r="BH815" s="13">
        <v>76</v>
      </c>
      <c r="BI815" s="13">
        <v>13</v>
      </c>
      <c r="BJ815" s="13">
        <v>6</v>
      </c>
      <c r="BK815" s="13">
        <v>0</v>
      </c>
      <c r="BL815" s="13">
        <v>2</v>
      </c>
      <c r="BM815" s="13">
        <v>0</v>
      </c>
      <c r="BN815" s="13">
        <f t="shared" si="291"/>
        <v>190</v>
      </c>
      <c r="BO815" s="16">
        <v>-2.9249999999999998</v>
      </c>
      <c r="BP815" s="1"/>
      <c r="BQ815" s="1"/>
      <c r="BR815" s="23" t="str">
        <f t="shared" si="292"/>
        <v xml:space="preserve"> </v>
      </c>
      <c r="BS815" s="1"/>
      <c r="BT815" s="13">
        <v>0</v>
      </c>
      <c r="BU815" s="13">
        <v>13</v>
      </c>
      <c r="BV815" s="13">
        <v>0</v>
      </c>
      <c r="BW815" s="13">
        <v>0</v>
      </c>
      <c r="BX815" s="13">
        <v>0</v>
      </c>
      <c r="BY815" s="13">
        <v>0</v>
      </c>
      <c r="BZ815" s="13">
        <v>0</v>
      </c>
      <c r="CA815" s="13">
        <v>0</v>
      </c>
      <c r="CB815" s="23">
        <f t="shared" si="293"/>
        <v>0</v>
      </c>
      <c r="CC815" s="16">
        <v>-0.5</v>
      </c>
      <c r="CD815" s="16">
        <v>-0.1</v>
      </c>
      <c r="CE815" s="16">
        <v>-0.60000000000000009</v>
      </c>
      <c r="CF815" s="24">
        <f t="shared" si="294"/>
        <v>-9.8360655737704927E-3</v>
      </c>
      <c r="CG815" s="24">
        <f t="shared" si="295"/>
        <v>-6.741993882264391E-2</v>
      </c>
      <c r="CH815" s="25">
        <v>2</v>
      </c>
      <c r="CI815" s="16">
        <v>10.9</v>
      </c>
      <c r="CJ815" s="16">
        <v>10.4</v>
      </c>
      <c r="CK815" s="16">
        <v>-12.4</v>
      </c>
      <c r="CL815" s="16">
        <v>-2</v>
      </c>
      <c r="CM815" s="16">
        <v>-0.60000000000000009</v>
      </c>
      <c r="CN815" s="16">
        <v>0</v>
      </c>
      <c r="CO815" s="16">
        <v>-2.6</v>
      </c>
      <c r="CP815" s="26">
        <f t="shared" si="296"/>
        <v>-4.2622950819672135E-2</v>
      </c>
      <c r="CQ815" s="26">
        <f t="shared" si="297"/>
        <v>-0.29215306823145687</v>
      </c>
      <c r="CR815" s="13">
        <v>0</v>
      </c>
      <c r="CS815" s="13">
        <v>0</v>
      </c>
      <c r="CT815" s="13">
        <v>0</v>
      </c>
      <c r="CU815" s="13">
        <v>-0.01</v>
      </c>
      <c r="CV815" s="13">
        <v>0.35</v>
      </c>
      <c r="CW815" s="13">
        <v>-0.69</v>
      </c>
      <c r="CX815" s="13">
        <v>-2.2200000000000002</v>
      </c>
      <c r="CY815" s="13">
        <v>-0.22</v>
      </c>
      <c r="CZ815" s="13">
        <v>-1.9500000000000002</v>
      </c>
      <c r="DA815" s="13">
        <v>-4.74</v>
      </c>
      <c r="DB815" s="27">
        <v>-71.36</v>
      </c>
      <c r="DC815" s="27">
        <v>44.67</v>
      </c>
      <c r="DD815" s="27">
        <v>-116.03</v>
      </c>
      <c r="DE815" s="27">
        <v>-13.15</v>
      </c>
      <c r="DF815" s="27">
        <v>-61.72</v>
      </c>
      <c r="DG815" s="27">
        <v>18.739999999999998</v>
      </c>
      <c r="DH815" s="27">
        <v>-80.459999999999994</v>
      </c>
      <c r="DI815" s="27">
        <v>-9.1199999999999992</v>
      </c>
      <c r="DJ815" s="1">
        <v>186</v>
      </c>
      <c r="DK815" s="28">
        <v>2</v>
      </c>
      <c r="DL815" s="28" t="s">
        <v>201</v>
      </c>
      <c r="DM815" s="1">
        <v>0.625</v>
      </c>
      <c r="DN815" s="1">
        <v>1.4999999999999999E-2</v>
      </c>
      <c r="DO815" s="1">
        <v>0</v>
      </c>
      <c r="DP815" s="16">
        <f t="shared" si="298"/>
        <v>-2.7595744680851064</v>
      </c>
    </row>
    <row r="816" spans="1:120" x14ac:dyDescent="0.2">
      <c r="A816" s="13">
        <v>62</v>
      </c>
      <c r="B816" s="13" t="s">
        <v>2721</v>
      </c>
      <c r="C816" s="13" t="s">
        <v>2441</v>
      </c>
      <c r="D816" s="13" t="s">
        <v>1564</v>
      </c>
      <c r="E816" s="13" t="s">
        <v>123</v>
      </c>
      <c r="F816" s="1" t="s">
        <v>124</v>
      </c>
      <c r="G816" s="13">
        <v>75</v>
      </c>
      <c r="H816" s="13">
        <v>219</v>
      </c>
      <c r="I816" s="13" t="s">
        <v>150</v>
      </c>
      <c r="J816" s="13">
        <v>2010</v>
      </c>
      <c r="K816" s="13">
        <v>7</v>
      </c>
      <c r="L816" s="13">
        <v>210</v>
      </c>
      <c r="M816" s="13" t="s">
        <v>159</v>
      </c>
      <c r="N816" s="1">
        <v>24</v>
      </c>
      <c r="O816" s="13" t="s">
        <v>449</v>
      </c>
      <c r="P816" s="13" t="s">
        <v>2722</v>
      </c>
      <c r="Q816" s="1" t="str">
        <f t="shared" si="276"/>
        <v>BOS</v>
      </c>
      <c r="R816" s="13" t="s">
        <v>314</v>
      </c>
      <c r="S816" s="1"/>
      <c r="T816" s="13" t="s">
        <v>173</v>
      </c>
      <c r="U816" s="13">
        <v>27</v>
      </c>
      <c r="V816" s="13">
        <v>1</v>
      </c>
      <c r="W816" s="13">
        <v>4</v>
      </c>
      <c r="X816" s="14">
        <v>0</v>
      </c>
      <c r="Y816" s="13">
        <v>5</v>
      </c>
      <c r="Z816" s="13">
        <v>-2</v>
      </c>
      <c r="AA816" s="1">
        <v>46</v>
      </c>
      <c r="AB816" s="14">
        <v>24</v>
      </c>
      <c r="AC816" s="14">
        <v>39</v>
      </c>
      <c r="AD816" s="15">
        <f t="shared" si="277"/>
        <v>2.1739130434782608E-2</v>
      </c>
      <c r="AE816" s="15">
        <f t="shared" si="278"/>
        <v>9.1743119266055051E-3</v>
      </c>
      <c r="AF816" s="16">
        <v>443.01666666670002</v>
      </c>
      <c r="AG816" s="17">
        <f t="shared" si="279"/>
        <v>16.408024691359259</v>
      </c>
      <c r="AH816" s="29">
        <v>621</v>
      </c>
      <c r="AI816" s="17">
        <f t="shared" si="280"/>
        <v>23</v>
      </c>
      <c r="AJ816" s="19">
        <f t="shared" si="281"/>
        <v>0.71339237788518517</v>
      </c>
      <c r="AK816" s="20">
        <f>'Even Strength'!AA816+'Power Play'!R816+'Penalty Kill'!L816</f>
        <v>0</v>
      </c>
      <c r="AL816" s="19">
        <f t="shared" si="282"/>
        <v>0</v>
      </c>
      <c r="AM816" s="15">
        <f>IF(('Even Strength'!BR816+'Power Play'!AK816+'Penalty Kill'!AG816)&gt;0,V816/('Even Strength'!BR816+'Power Play'!AK816+'Penalty Kill'!AG816),0)</f>
        <v>6.6666666666666666E-2</v>
      </c>
      <c r="AN816" s="15">
        <f>IF(('Even Strength'!BR816+'Power Play'!AK816+'Penalty Kill'!AG816)&gt;0,W816/('Even Strength'!BR816+'Power Play'!AK816+'Penalty Kill'!AG816),0)</f>
        <v>0.26666666666666666</v>
      </c>
      <c r="AO816" s="15">
        <f t="shared" si="283"/>
        <v>0.33333333333333331</v>
      </c>
      <c r="AP816" s="13">
        <v>0</v>
      </c>
      <c r="AQ816" s="13">
        <v>0</v>
      </c>
      <c r="AR816" s="21">
        <f t="shared" si="284"/>
        <v>0</v>
      </c>
      <c r="AS816" s="22">
        <v>0</v>
      </c>
      <c r="AT816" s="1"/>
      <c r="AU816" s="1"/>
      <c r="AV816">
        <v>63</v>
      </c>
      <c r="AW816" s="13">
        <v>44</v>
      </c>
      <c r="AX816" s="13">
        <v>33</v>
      </c>
      <c r="AY816" s="13">
        <v>24</v>
      </c>
      <c r="AZ816" s="13">
        <v>6</v>
      </c>
      <c r="BA816" s="13">
        <v>2</v>
      </c>
      <c r="BB816" s="16">
        <f t="shared" si="285"/>
        <v>8.5324103683075485</v>
      </c>
      <c r="BC816" s="17">
        <f t="shared" si="286"/>
        <v>5.9591437492941601</v>
      </c>
      <c r="BD816" s="17">
        <f t="shared" si="287"/>
        <v>4.4693578119706201</v>
      </c>
      <c r="BE816" s="17">
        <f t="shared" si="288"/>
        <v>3.2504420450695419</v>
      </c>
      <c r="BF816" s="17">
        <f t="shared" si="289"/>
        <v>0.81261051126738548</v>
      </c>
      <c r="BG816" s="17">
        <f t="shared" si="290"/>
        <v>0.27087017042246186</v>
      </c>
      <c r="BH816" s="13">
        <v>0</v>
      </c>
      <c r="BI816" s="13">
        <v>0</v>
      </c>
      <c r="BJ816" s="13">
        <v>0</v>
      </c>
      <c r="BK816" s="13">
        <v>0</v>
      </c>
      <c r="BL816" s="13">
        <v>0</v>
      </c>
      <c r="BM816" s="13">
        <v>0</v>
      </c>
      <c r="BN816" s="13">
        <f t="shared" si="291"/>
        <v>77</v>
      </c>
      <c r="BO816" s="16">
        <v>1.9279999999999999</v>
      </c>
      <c r="BP816" s="1"/>
      <c r="BQ816" s="1"/>
      <c r="BR816" s="23" t="str">
        <f t="shared" si="292"/>
        <v xml:space="preserve"> </v>
      </c>
      <c r="BS816" s="1"/>
      <c r="BT816" s="13">
        <v>0</v>
      </c>
      <c r="BU816" s="13">
        <v>9</v>
      </c>
      <c r="BV816" s="13">
        <v>0</v>
      </c>
      <c r="BW816" s="13">
        <v>0</v>
      </c>
      <c r="BX816" s="13">
        <v>1</v>
      </c>
      <c r="BY816" s="13">
        <v>0</v>
      </c>
      <c r="BZ816" s="13">
        <v>0</v>
      </c>
      <c r="CA816" s="13">
        <v>0</v>
      </c>
      <c r="CB816" s="23">
        <f t="shared" si="293"/>
        <v>0</v>
      </c>
      <c r="CC816" s="16">
        <v>0.1</v>
      </c>
      <c r="CD816" s="16">
        <v>0.8</v>
      </c>
      <c r="CE816" s="16">
        <v>0.9</v>
      </c>
      <c r="CF816" s="24">
        <f t="shared" si="294"/>
        <v>3.3333333333333333E-2</v>
      </c>
      <c r="CG816" s="24">
        <f t="shared" si="295"/>
        <v>0.12189157669010782</v>
      </c>
      <c r="CH816" s="25">
        <v>2</v>
      </c>
      <c r="CI816" s="16">
        <v>7.8</v>
      </c>
      <c r="CJ816" s="16">
        <v>7.8</v>
      </c>
      <c r="CK816" s="16">
        <v>-2.8</v>
      </c>
      <c r="CL816" s="16">
        <v>0.1</v>
      </c>
      <c r="CM816" s="16">
        <v>0.4</v>
      </c>
      <c r="CN816" s="16">
        <v>0</v>
      </c>
      <c r="CO816" s="16">
        <v>0.5</v>
      </c>
      <c r="CP816" s="26">
        <f t="shared" si="296"/>
        <v>1.8518518518518517E-2</v>
      </c>
      <c r="CQ816" s="26">
        <f t="shared" si="297"/>
        <v>6.7717542605615466E-2</v>
      </c>
      <c r="CR816" s="13">
        <v>0</v>
      </c>
      <c r="CS816" s="13">
        <v>0</v>
      </c>
      <c r="CT816" s="13">
        <v>1</v>
      </c>
      <c r="CU816" s="13">
        <v>0</v>
      </c>
      <c r="CV816" s="13">
        <v>-0.37</v>
      </c>
      <c r="CW816" s="13">
        <v>0.63</v>
      </c>
      <c r="CX816" s="13">
        <v>0.44</v>
      </c>
      <c r="CY816" s="13">
        <v>1.92</v>
      </c>
      <c r="CZ816" s="13">
        <v>-1.1599999999999999</v>
      </c>
      <c r="DA816" s="13">
        <v>1.46</v>
      </c>
      <c r="DB816" s="27">
        <v>-5.79</v>
      </c>
      <c r="DC816" s="27">
        <v>-6.68</v>
      </c>
      <c r="DD816" s="27">
        <v>0.9</v>
      </c>
      <c r="DE816" s="27">
        <v>0.14000000000000001</v>
      </c>
      <c r="DF816" s="27">
        <v>-3.81</v>
      </c>
      <c r="DG816" s="27">
        <v>-12.82</v>
      </c>
      <c r="DH816" s="27">
        <v>9.01</v>
      </c>
      <c r="DI816" s="27">
        <v>1.36</v>
      </c>
      <c r="DJ816" s="1">
        <v>82</v>
      </c>
      <c r="DK816" s="1"/>
      <c r="DL816" s="1"/>
      <c r="DM816" s="1">
        <v>0.27600000000000002</v>
      </c>
      <c r="DN816" s="1">
        <v>0</v>
      </c>
      <c r="DO816" s="1">
        <v>0</v>
      </c>
      <c r="DP816" s="16">
        <f t="shared" si="298"/>
        <v>0.42866620910546782</v>
      </c>
    </row>
    <row r="817" spans="1:120" x14ac:dyDescent="0.2">
      <c r="A817" s="13">
        <v>8</v>
      </c>
      <c r="B817" s="13" t="s">
        <v>2723</v>
      </c>
      <c r="C817" s="13" t="s">
        <v>632</v>
      </c>
      <c r="D817" s="13" t="s">
        <v>122</v>
      </c>
      <c r="E817" s="13" t="s">
        <v>123</v>
      </c>
      <c r="F817" s="1" t="s">
        <v>124</v>
      </c>
      <c r="G817" s="13">
        <v>74</v>
      </c>
      <c r="H817" s="13">
        <v>200</v>
      </c>
      <c r="I817" s="13" t="s">
        <v>150</v>
      </c>
      <c r="J817" s="13">
        <v>2012</v>
      </c>
      <c r="K817" s="13">
        <v>1</v>
      </c>
      <c r="L817" s="13">
        <v>9</v>
      </c>
      <c r="M817" s="1"/>
      <c r="N817" s="1">
        <v>20</v>
      </c>
      <c r="O817" s="13" t="s">
        <v>886</v>
      </c>
      <c r="P817" s="13" t="s">
        <v>2724</v>
      </c>
      <c r="Q817" s="1" t="str">
        <f t="shared" si="276"/>
        <v>WPG</v>
      </c>
      <c r="R817" s="13" t="s">
        <v>584</v>
      </c>
      <c r="S817" s="1"/>
      <c r="T817" s="13" t="s">
        <v>173</v>
      </c>
      <c r="U817" s="13">
        <v>65</v>
      </c>
      <c r="V817" s="13">
        <v>7</v>
      </c>
      <c r="W817" s="13">
        <v>15</v>
      </c>
      <c r="X817" s="14">
        <v>8</v>
      </c>
      <c r="Y817" s="13">
        <v>22</v>
      </c>
      <c r="Z817" s="13">
        <v>2</v>
      </c>
      <c r="AA817" s="1">
        <v>133</v>
      </c>
      <c r="AB817" s="14">
        <v>60</v>
      </c>
      <c r="AC817" s="14">
        <v>128</v>
      </c>
      <c r="AD817" s="15">
        <f t="shared" si="277"/>
        <v>5.2631578947368418E-2</v>
      </c>
      <c r="AE817" s="15">
        <f t="shared" si="278"/>
        <v>2.1806853582554516E-2</v>
      </c>
      <c r="AF817" s="16">
        <v>1515.5666666667</v>
      </c>
      <c r="AG817" s="17">
        <f t="shared" si="279"/>
        <v>23.316410256410769</v>
      </c>
      <c r="AH817" s="29">
        <v>1904</v>
      </c>
      <c r="AI817" s="17">
        <f t="shared" si="280"/>
        <v>29.292307692307691</v>
      </c>
      <c r="AJ817" s="19">
        <f t="shared" si="281"/>
        <v>0.79599089635856091</v>
      </c>
      <c r="AK817" s="20">
        <f>'Even Strength'!AA817+'Power Play'!R817+'Penalty Kill'!L817</f>
        <v>63.337662337662337</v>
      </c>
      <c r="AL817" s="19">
        <f t="shared" si="282"/>
        <v>2.5074843778518421</v>
      </c>
      <c r="AM817" s="15">
        <f>IF(('Even Strength'!BR817+'Power Play'!AK817+'Penalty Kill'!AG817)&gt;0,V817/('Even Strength'!BR817+'Power Play'!AK817+'Penalty Kill'!AG817),0)</f>
        <v>0.13461538461538461</v>
      </c>
      <c r="AN817" s="15">
        <f>IF(('Even Strength'!BR817+'Power Play'!AK817+'Penalty Kill'!AG817)&gt;0,W817/('Even Strength'!BR817+'Power Play'!AK817+'Penalty Kill'!AG817),0)</f>
        <v>0.28846153846153844</v>
      </c>
      <c r="AO817" s="15">
        <f t="shared" si="283"/>
        <v>0.42307692307692302</v>
      </c>
      <c r="AP817" s="13">
        <v>0</v>
      </c>
      <c r="AQ817" s="13">
        <v>1</v>
      </c>
      <c r="AR817" s="21">
        <f t="shared" si="284"/>
        <v>0</v>
      </c>
      <c r="AS817" s="22">
        <v>0</v>
      </c>
      <c r="AT817" s="1"/>
      <c r="AU817" s="1"/>
      <c r="AV817">
        <v>80</v>
      </c>
      <c r="AW817" s="13">
        <v>97</v>
      </c>
      <c r="AX817" s="13">
        <v>120</v>
      </c>
      <c r="AY817" s="13">
        <v>60</v>
      </c>
      <c r="AZ817" s="13">
        <v>76</v>
      </c>
      <c r="BA817" s="13">
        <v>28</v>
      </c>
      <c r="BB817" s="16">
        <f t="shared" si="285"/>
        <v>3.1671322057755478</v>
      </c>
      <c r="BC817" s="17">
        <f t="shared" si="286"/>
        <v>3.8401477995028515</v>
      </c>
      <c r="BD817" s="17">
        <f t="shared" si="287"/>
        <v>4.7506983086633223</v>
      </c>
      <c r="BE817" s="17">
        <f t="shared" si="288"/>
        <v>2.3753491543316612</v>
      </c>
      <c r="BF817" s="17">
        <f t="shared" si="289"/>
        <v>3.0087755954867705</v>
      </c>
      <c r="BG817" s="17">
        <f t="shared" si="290"/>
        <v>1.1084962720214417</v>
      </c>
      <c r="BH817" s="13">
        <v>46</v>
      </c>
      <c r="BI817" s="13">
        <v>18</v>
      </c>
      <c r="BJ817" s="13">
        <v>0</v>
      </c>
      <c r="BK817" s="13">
        <v>1</v>
      </c>
      <c r="BL817" s="13">
        <v>0</v>
      </c>
      <c r="BM817" s="13">
        <v>0</v>
      </c>
      <c r="BN817" s="13">
        <f t="shared" si="291"/>
        <v>263</v>
      </c>
      <c r="BO817" s="16">
        <v>3.238</v>
      </c>
      <c r="BP817" s="1"/>
      <c r="BQ817" s="1"/>
      <c r="BR817" s="23" t="str">
        <f t="shared" si="292"/>
        <v xml:space="preserve"> </v>
      </c>
      <c r="BS817" s="1"/>
      <c r="BT817" s="13">
        <v>1</v>
      </c>
      <c r="BU817" s="13">
        <v>19</v>
      </c>
      <c r="BV817" s="13">
        <v>0</v>
      </c>
      <c r="BW817" s="13">
        <v>1</v>
      </c>
      <c r="BX817" s="13">
        <v>0</v>
      </c>
      <c r="BY817" s="13">
        <v>0</v>
      </c>
      <c r="BZ817" s="13">
        <v>0</v>
      </c>
      <c r="CA817" s="13">
        <v>0</v>
      </c>
      <c r="CB817" s="23">
        <f t="shared" si="293"/>
        <v>0</v>
      </c>
      <c r="CC817" s="16">
        <v>1.4</v>
      </c>
      <c r="CD817" s="16">
        <v>3.2</v>
      </c>
      <c r="CE817" s="16">
        <v>4.5999999999999996</v>
      </c>
      <c r="CF817" s="24">
        <f t="shared" si="294"/>
        <v>7.0769230769230765E-2</v>
      </c>
      <c r="CG817" s="24">
        <f t="shared" si="295"/>
        <v>0.18211010183209397</v>
      </c>
      <c r="CH817" s="25">
        <v>5</v>
      </c>
      <c r="CI817" s="16">
        <v>30.2</v>
      </c>
      <c r="CJ817" s="16">
        <v>32.6</v>
      </c>
      <c r="CK817" s="16">
        <v>-5.3</v>
      </c>
      <c r="CL817" s="16">
        <v>1.9</v>
      </c>
      <c r="CM817" s="16">
        <v>3.2</v>
      </c>
      <c r="CN817" s="16">
        <v>0</v>
      </c>
      <c r="CO817" s="16">
        <v>5.0999999999999996</v>
      </c>
      <c r="CP817" s="26">
        <f t="shared" si="296"/>
        <v>7.8461538461538458E-2</v>
      </c>
      <c r="CQ817" s="26">
        <f t="shared" si="297"/>
        <v>0.20190467811819116</v>
      </c>
      <c r="CR817" s="13">
        <v>1</v>
      </c>
      <c r="CS817" s="13">
        <v>1</v>
      </c>
      <c r="CT817" s="13">
        <v>2</v>
      </c>
      <c r="CU817" s="13">
        <v>-0.01</v>
      </c>
      <c r="CV817" s="13">
        <v>-0.13</v>
      </c>
      <c r="CW817" s="13">
        <v>0.64</v>
      </c>
      <c r="CX817" s="13">
        <v>2.94</v>
      </c>
      <c r="CY817" s="13">
        <v>1.67</v>
      </c>
      <c r="CZ817" s="13">
        <v>-0.30000000000000004</v>
      </c>
      <c r="DA817" s="13">
        <v>4.8100000000000005</v>
      </c>
      <c r="DB817" s="27">
        <v>88.12</v>
      </c>
      <c r="DC817" s="27">
        <v>-3</v>
      </c>
      <c r="DD817" s="27">
        <v>91.12</v>
      </c>
      <c r="DE817" s="27">
        <v>4.97</v>
      </c>
      <c r="DF817" s="27">
        <v>23.14</v>
      </c>
      <c r="DG817" s="27">
        <v>-8.32</v>
      </c>
      <c r="DH817" s="27">
        <v>31.46</v>
      </c>
      <c r="DI817" s="27">
        <v>1.72</v>
      </c>
      <c r="DJ817" s="1">
        <v>186</v>
      </c>
      <c r="DK817" s="28">
        <v>16</v>
      </c>
      <c r="DL817" s="28" t="s">
        <v>379</v>
      </c>
      <c r="DM817" s="1">
        <v>1.827</v>
      </c>
      <c r="DN817" s="1">
        <v>0.35699999999999998</v>
      </c>
      <c r="DO817" s="1">
        <v>1.075</v>
      </c>
      <c r="DP817" s="16">
        <f t="shared" si="298"/>
        <v>2.3829787234042552</v>
      </c>
    </row>
    <row r="818" spans="1:120" x14ac:dyDescent="0.2">
      <c r="A818" s="13">
        <v>7</v>
      </c>
      <c r="B818" s="13" t="s">
        <v>2725</v>
      </c>
      <c r="C818" s="13" t="s">
        <v>921</v>
      </c>
      <c r="D818" s="13" t="s">
        <v>187</v>
      </c>
      <c r="E818" s="13" t="s">
        <v>141</v>
      </c>
      <c r="F818" s="1" t="s">
        <v>142</v>
      </c>
      <c r="G818" s="13">
        <v>73</v>
      </c>
      <c r="H818" s="13">
        <v>191</v>
      </c>
      <c r="I818" s="13" t="s">
        <v>150</v>
      </c>
      <c r="J818" s="13">
        <v>2007</v>
      </c>
      <c r="K818" s="13">
        <v>1</v>
      </c>
      <c r="L818" s="13">
        <v>3</v>
      </c>
      <c r="M818" s="1"/>
      <c r="N818" s="1">
        <v>25</v>
      </c>
      <c r="O818" s="13" t="s">
        <v>320</v>
      </c>
      <c r="P818" s="13" t="s">
        <v>2726</v>
      </c>
      <c r="Q818" s="1" t="str">
        <f t="shared" si="276"/>
        <v>OTT</v>
      </c>
      <c r="R818" s="13" t="s">
        <v>482</v>
      </c>
      <c r="S818" s="1"/>
      <c r="T818" s="13" t="s">
        <v>146</v>
      </c>
      <c r="U818" s="13">
        <v>82</v>
      </c>
      <c r="V818" s="13">
        <v>24</v>
      </c>
      <c r="W818" s="13">
        <v>40</v>
      </c>
      <c r="X818" s="14">
        <v>25</v>
      </c>
      <c r="Y818" s="13">
        <v>64</v>
      </c>
      <c r="Z818" s="13">
        <v>5</v>
      </c>
      <c r="AA818" s="1">
        <v>215</v>
      </c>
      <c r="AB818" s="14">
        <v>83</v>
      </c>
      <c r="AC818" s="14">
        <v>122</v>
      </c>
      <c r="AD818" s="15">
        <f t="shared" si="277"/>
        <v>0.11162790697674418</v>
      </c>
      <c r="AE818" s="15">
        <f t="shared" si="278"/>
        <v>5.7142857142857141E-2</v>
      </c>
      <c r="AF818" s="16">
        <v>1575.7333333332999</v>
      </c>
      <c r="AG818" s="17">
        <f t="shared" si="279"/>
        <v>19.21626016260122</v>
      </c>
      <c r="AH818" s="29">
        <v>1949</v>
      </c>
      <c r="AI818" s="17">
        <f t="shared" si="280"/>
        <v>23.76829268292683</v>
      </c>
      <c r="AJ818" s="19">
        <f t="shared" si="281"/>
        <v>0.80848298272616725</v>
      </c>
      <c r="AK818" s="20">
        <f>'Even Strength'!AA818+'Power Play'!R818+'Penalty Kill'!L818</f>
        <v>239.74074074074073</v>
      </c>
      <c r="AL818" s="19">
        <f t="shared" si="282"/>
        <v>9.1287301855927918</v>
      </c>
      <c r="AM818" s="15">
        <f>IF(('Even Strength'!BR818+'Power Play'!AK818+'Penalty Kill'!AG818)&gt;0,V818/('Even Strength'!BR818+'Power Play'!AK818+'Penalty Kill'!AG818),0)</f>
        <v>0.29268292682926828</v>
      </c>
      <c r="AN818" s="15">
        <f>IF(('Even Strength'!BR818+'Power Play'!AK818+'Penalty Kill'!AG818)&gt;0,W818/('Even Strength'!BR818+'Power Play'!AK818+'Penalty Kill'!AG818),0)</f>
        <v>0.48780487804878048</v>
      </c>
      <c r="AO818" s="15">
        <f t="shared" si="283"/>
        <v>0.78048780487804881</v>
      </c>
      <c r="AP818" s="13">
        <v>737</v>
      </c>
      <c r="AQ818" s="13">
        <v>735</v>
      </c>
      <c r="AR818" s="21">
        <f t="shared" si="284"/>
        <v>0.50067934782608692</v>
      </c>
      <c r="AS818" s="22">
        <v>29.3</v>
      </c>
      <c r="AT818" s="13">
        <v>41</v>
      </c>
      <c r="AU818" s="13">
        <v>22</v>
      </c>
      <c r="AV818">
        <v>107</v>
      </c>
      <c r="AW818" s="13">
        <v>48</v>
      </c>
      <c r="AX818" s="13">
        <v>40</v>
      </c>
      <c r="AY818" s="13">
        <v>83</v>
      </c>
      <c r="AZ818" s="13">
        <v>46</v>
      </c>
      <c r="BA818" s="13">
        <v>48</v>
      </c>
      <c r="BB818" s="16">
        <f t="shared" si="285"/>
        <v>4.0742934506685584</v>
      </c>
      <c r="BC818" s="17">
        <f t="shared" si="286"/>
        <v>1.8277204264681384</v>
      </c>
      <c r="BD818" s="17">
        <f t="shared" si="287"/>
        <v>1.523100355390115</v>
      </c>
      <c r="BE818" s="17">
        <f t="shared" si="288"/>
        <v>3.1604332374344892</v>
      </c>
      <c r="BF818" s="17">
        <f t="shared" si="289"/>
        <v>1.7515654086986325</v>
      </c>
      <c r="BG818" s="17">
        <f t="shared" si="290"/>
        <v>1.8277204264681384</v>
      </c>
      <c r="BH818" s="13">
        <v>36</v>
      </c>
      <c r="BI818" s="13">
        <v>18</v>
      </c>
      <c r="BJ818" s="13">
        <v>0</v>
      </c>
      <c r="BK818" s="13">
        <v>0</v>
      </c>
      <c r="BL818" s="13">
        <v>0</v>
      </c>
      <c r="BM818" s="13">
        <v>0</v>
      </c>
      <c r="BN818" s="13">
        <f t="shared" si="291"/>
        <v>124</v>
      </c>
      <c r="BO818" s="16">
        <v>7.4329999999999998</v>
      </c>
      <c r="BP818" s="13">
        <v>13</v>
      </c>
      <c r="BQ818" s="13">
        <v>4</v>
      </c>
      <c r="BR818" s="23">
        <f t="shared" si="292"/>
        <v>0.30769230769230771</v>
      </c>
      <c r="BS818" s="13">
        <v>0</v>
      </c>
      <c r="BT818" s="13">
        <v>8</v>
      </c>
      <c r="BU818" s="13">
        <v>26</v>
      </c>
      <c r="BV818" s="13">
        <v>1</v>
      </c>
      <c r="BW818" s="13">
        <v>3</v>
      </c>
      <c r="BX818" s="13">
        <v>6</v>
      </c>
      <c r="BY818" s="13">
        <v>5</v>
      </c>
      <c r="BZ818" s="13">
        <v>0</v>
      </c>
      <c r="CA818" s="13">
        <v>0</v>
      </c>
      <c r="CB818" s="23">
        <f t="shared" si="293"/>
        <v>0</v>
      </c>
      <c r="CC818" s="16">
        <v>5.7</v>
      </c>
      <c r="CD818" s="16">
        <v>1.7000000000000002</v>
      </c>
      <c r="CE818" s="16">
        <v>7.4</v>
      </c>
      <c r="CF818" s="24">
        <f t="shared" si="294"/>
        <v>9.0243902439024401E-2</v>
      </c>
      <c r="CG818" s="24">
        <f t="shared" si="295"/>
        <v>0.28177356574717133</v>
      </c>
      <c r="CH818" s="25">
        <v>6</v>
      </c>
      <c r="CI818" s="16">
        <v>36.6</v>
      </c>
      <c r="CJ818" s="16">
        <v>30.6</v>
      </c>
      <c r="CK818" s="16">
        <v>0.5</v>
      </c>
      <c r="CL818" s="16">
        <v>10.7</v>
      </c>
      <c r="CM818" s="16">
        <v>1.6</v>
      </c>
      <c r="CN818" s="16">
        <v>-0.5</v>
      </c>
      <c r="CO818" s="16">
        <v>11.7</v>
      </c>
      <c r="CP818" s="26">
        <f t="shared" si="296"/>
        <v>0.14268292682926828</v>
      </c>
      <c r="CQ818" s="26">
        <f t="shared" si="297"/>
        <v>0.44550685395160866</v>
      </c>
      <c r="CR818" s="13">
        <v>3</v>
      </c>
      <c r="CS818" s="13">
        <v>6</v>
      </c>
      <c r="CT818" s="13">
        <v>5</v>
      </c>
      <c r="CU818" s="13">
        <v>0.60000000000000009</v>
      </c>
      <c r="CV818" s="13">
        <v>0.26</v>
      </c>
      <c r="CW818" s="13">
        <v>1.26</v>
      </c>
      <c r="CX818" s="13">
        <v>6.27</v>
      </c>
      <c r="CY818" s="13">
        <v>-0.01</v>
      </c>
      <c r="CZ818" s="13">
        <v>-1.52</v>
      </c>
      <c r="DA818" s="13">
        <v>6.86</v>
      </c>
      <c r="DB818" s="27">
        <v>-19.98</v>
      </c>
      <c r="DC818" s="27">
        <v>34.26</v>
      </c>
      <c r="DD818" s="27">
        <v>-54.24</v>
      </c>
      <c r="DE818" s="27">
        <v>-2.75</v>
      </c>
      <c r="DF818" s="27">
        <v>-7.37</v>
      </c>
      <c r="DG818" s="27">
        <v>42.05</v>
      </c>
      <c r="DH818" s="27">
        <v>-49.41</v>
      </c>
      <c r="DI818" s="27">
        <v>-2.5099999999999998</v>
      </c>
      <c r="DJ818" s="1">
        <v>186</v>
      </c>
      <c r="DK818" s="1"/>
      <c r="DL818" s="1"/>
      <c r="DM818" s="1">
        <v>3.5</v>
      </c>
      <c r="DN818" s="1">
        <v>0</v>
      </c>
      <c r="DO818" s="1">
        <v>0</v>
      </c>
      <c r="DP818" s="16">
        <f t="shared" si="298"/>
        <v>5.4234042553191477</v>
      </c>
    </row>
    <row r="819" spans="1:120" x14ac:dyDescent="0.2">
      <c r="A819" s="13">
        <v>34</v>
      </c>
      <c r="B819" s="13" t="s">
        <v>2727</v>
      </c>
      <c r="C819" s="13" t="s">
        <v>532</v>
      </c>
      <c r="D819" s="13" t="s">
        <v>325</v>
      </c>
      <c r="E819" s="13" t="s">
        <v>141</v>
      </c>
      <c r="F819" s="1" t="s">
        <v>142</v>
      </c>
      <c r="G819" s="13">
        <v>70</v>
      </c>
      <c r="H819" s="13">
        <v>192</v>
      </c>
      <c r="I819" s="13" t="s">
        <v>125</v>
      </c>
      <c r="J819" s="13">
        <v>2007</v>
      </c>
      <c r="K819" s="13">
        <v>2</v>
      </c>
      <c r="L819" s="13">
        <v>47</v>
      </c>
      <c r="M819" s="1"/>
      <c r="N819" s="1">
        <v>25</v>
      </c>
      <c r="O819" s="13" t="s">
        <v>2728</v>
      </c>
      <c r="P819" s="13" t="s">
        <v>2729</v>
      </c>
      <c r="Q819" s="1" t="str">
        <f t="shared" si="276"/>
        <v>CBJ</v>
      </c>
      <c r="R819" s="13" t="s">
        <v>145</v>
      </c>
      <c r="S819" s="1"/>
      <c r="T819" s="13" t="s">
        <v>146</v>
      </c>
      <c r="U819" s="13">
        <v>3</v>
      </c>
      <c r="V819" s="13">
        <v>0</v>
      </c>
      <c r="W819" s="13">
        <v>0</v>
      </c>
      <c r="X819" s="14">
        <v>0</v>
      </c>
      <c r="Y819" s="13">
        <v>0</v>
      </c>
      <c r="Z819" s="13">
        <v>-1</v>
      </c>
      <c r="AA819" s="1">
        <v>1</v>
      </c>
      <c r="AB819" s="14">
        <v>0</v>
      </c>
      <c r="AC819" s="14">
        <v>0</v>
      </c>
      <c r="AD819" s="15">
        <f t="shared" si="277"/>
        <v>0</v>
      </c>
      <c r="AE819" s="15">
        <f t="shared" si="278"/>
        <v>0</v>
      </c>
      <c r="AF819" s="16">
        <v>20.816666666700002</v>
      </c>
      <c r="AG819" s="17">
        <f t="shared" si="279"/>
        <v>6.9388888889000002</v>
      </c>
      <c r="AH819" s="29">
        <v>35</v>
      </c>
      <c r="AI819" s="17">
        <f t="shared" si="280"/>
        <v>11.666666666666666</v>
      </c>
      <c r="AJ819" s="19">
        <f t="shared" si="281"/>
        <v>0.59476190476285717</v>
      </c>
      <c r="AK819" s="20">
        <f>'Even Strength'!AA819+'Power Play'!R819+'Penalty Kill'!L819</f>
        <v>0</v>
      </c>
      <c r="AL819" s="19">
        <f t="shared" si="282"/>
        <v>0</v>
      </c>
      <c r="AM819" s="15">
        <f>IF(('Even Strength'!BR819+'Power Play'!AK819+'Penalty Kill'!AG819)&gt;0,V819/('Even Strength'!BR819+'Power Play'!AK819+'Penalty Kill'!AG819),0)</f>
        <v>0</v>
      </c>
      <c r="AN819" s="15">
        <f>IF(('Even Strength'!BR819+'Power Play'!AK819+'Penalty Kill'!AG819)&gt;0,W819/('Even Strength'!BR819+'Power Play'!AK819+'Penalty Kill'!AG819),0)</f>
        <v>0</v>
      </c>
      <c r="AO819" s="15">
        <f t="shared" si="283"/>
        <v>0</v>
      </c>
      <c r="AP819" s="13">
        <v>0</v>
      </c>
      <c r="AQ819" s="13">
        <v>0</v>
      </c>
      <c r="AR819" s="21">
        <f t="shared" si="284"/>
        <v>0</v>
      </c>
      <c r="AS819" s="22">
        <v>0</v>
      </c>
      <c r="AT819" s="1"/>
      <c r="AU819" s="1"/>
      <c r="AV819">
        <v>3</v>
      </c>
      <c r="AW819" s="13">
        <v>5</v>
      </c>
      <c r="AX819" s="13">
        <v>3</v>
      </c>
      <c r="AY819" s="13">
        <v>0</v>
      </c>
      <c r="AZ819" s="13">
        <v>0</v>
      </c>
      <c r="BA819" s="13">
        <v>0</v>
      </c>
      <c r="BB819" s="16">
        <f t="shared" si="285"/>
        <v>8.6469175340133759</v>
      </c>
      <c r="BC819" s="17">
        <f t="shared" si="286"/>
        <v>14.411529223355625</v>
      </c>
      <c r="BD819" s="17">
        <f t="shared" si="287"/>
        <v>8.6469175340133759</v>
      </c>
      <c r="BE819" s="17">
        <f t="shared" si="288"/>
        <v>0</v>
      </c>
      <c r="BF819" s="17">
        <f t="shared" si="289"/>
        <v>0</v>
      </c>
      <c r="BG819" s="17">
        <f t="shared" si="290"/>
        <v>0</v>
      </c>
      <c r="BH819" s="13">
        <v>0</v>
      </c>
      <c r="BI819" s="13">
        <v>0</v>
      </c>
      <c r="BJ819" s="13">
        <v>0</v>
      </c>
      <c r="BK819" s="13">
        <v>0</v>
      </c>
      <c r="BL819" s="13">
        <v>0</v>
      </c>
      <c r="BM819" s="13">
        <v>0</v>
      </c>
      <c r="BN819" s="13">
        <f t="shared" si="291"/>
        <v>8</v>
      </c>
      <c r="BO819" s="16">
        <v>-3.6000000000000004E-2</v>
      </c>
      <c r="BP819" s="1"/>
      <c r="BQ819" s="1"/>
      <c r="BR819" s="23" t="str">
        <f t="shared" si="292"/>
        <v xml:space="preserve"> </v>
      </c>
      <c r="BS819" s="1"/>
      <c r="BT819" s="13">
        <v>0</v>
      </c>
      <c r="BU819" s="13">
        <v>0</v>
      </c>
      <c r="BV819" s="13">
        <v>0</v>
      </c>
      <c r="BW819" s="13">
        <v>0</v>
      </c>
      <c r="BX819" s="13">
        <v>0</v>
      </c>
      <c r="BY819" s="13">
        <v>0</v>
      </c>
      <c r="BZ819" s="13">
        <v>0</v>
      </c>
      <c r="CA819" s="13">
        <v>0</v>
      </c>
      <c r="CB819" s="23">
        <f t="shared" si="293"/>
        <v>0</v>
      </c>
      <c r="CC819" s="16">
        <v>-0.1</v>
      </c>
      <c r="CD819" s="16">
        <v>0</v>
      </c>
      <c r="CE819" s="16">
        <v>-0.1</v>
      </c>
      <c r="CF819" s="24">
        <f t="shared" si="294"/>
        <v>-3.3333333333333333E-2</v>
      </c>
      <c r="CG819" s="24">
        <f t="shared" si="295"/>
        <v>-0.28823058446711253</v>
      </c>
      <c r="CH819" s="25">
        <v>3</v>
      </c>
      <c r="CI819" s="16">
        <v>0.4</v>
      </c>
      <c r="CJ819" s="16">
        <v>0.4</v>
      </c>
      <c r="CK819" s="16">
        <v>-1</v>
      </c>
      <c r="CL819" s="16">
        <v>-0.2</v>
      </c>
      <c r="CM819" s="16">
        <v>-0.1</v>
      </c>
      <c r="CN819" s="16">
        <v>0</v>
      </c>
      <c r="CO819" s="16">
        <v>-0.2</v>
      </c>
      <c r="CP819" s="26">
        <f t="shared" si="296"/>
        <v>-6.6666666666666666E-2</v>
      </c>
      <c r="CQ819" s="26">
        <f t="shared" si="297"/>
        <v>-0.57646116893422505</v>
      </c>
      <c r="CR819" s="13">
        <v>0</v>
      </c>
      <c r="CS819" s="13">
        <v>0</v>
      </c>
      <c r="CT819" s="13">
        <v>0</v>
      </c>
      <c r="CU819" s="13">
        <v>0</v>
      </c>
      <c r="CV819" s="13">
        <v>-0.05</v>
      </c>
      <c r="CW819" s="13">
        <v>0.06</v>
      </c>
      <c r="CX819" s="13">
        <v>0</v>
      </c>
      <c r="CY819" s="13">
        <v>0</v>
      </c>
      <c r="CZ819" s="13">
        <v>-0.03</v>
      </c>
      <c r="DA819" s="13">
        <v>-0.02</v>
      </c>
      <c r="DB819" s="27">
        <v>-3.2</v>
      </c>
      <c r="DC819" s="27">
        <v>14.52</v>
      </c>
      <c r="DD819" s="27">
        <v>-17.72</v>
      </c>
      <c r="DE819" s="27">
        <v>-52.97</v>
      </c>
      <c r="DF819" s="27">
        <v>-5.22</v>
      </c>
      <c r="DG819" s="27">
        <v>11.55</v>
      </c>
      <c r="DH819" s="27">
        <v>-16.78</v>
      </c>
      <c r="DI819" s="27">
        <v>-50.14</v>
      </c>
      <c r="DJ819" s="1">
        <v>8</v>
      </c>
      <c r="DK819" s="1"/>
      <c r="DL819" s="1"/>
      <c r="DM819" s="1">
        <v>2.8000000000000001E-2</v>
      </c>
      <c r="DN819" s="1">
        <v>0</v>
      </c>
      <c r="DO819" s="1">
        <v>0</v>
      </c>
      <c r="DP819" s="16">
        <f t="shared" si="298"/>
        <v>-0.20924273621596889</v>
      </c>
    </row>
    <row r="820" spans="1:120" x14ac:dyDescent="0.2">
      <c r="A820" s="13">
        <v>51</v>
      </c>
      <c r="B820" s="13" t="s">
        <v>2730</v>
      </c>
      <c r="C820" s="13" t="s">
        <v>2731</v>
      </c>
      <c r="D820" s="1"/>
      <c r="E820" s="13" t="s">
        <v>222</v>
      </c>
      <c r="F820" s="1" t="s">
        <v>223</v>
      </c>
      <c r="G820" s="13">
        <v>74</v>
      </c>
      <c r="H820" s="13">
        <v>212</v>
      </c>
      <c r="I820" s="13" t="s">
        <v>125</v>
      </c>
      <c r="J820" s="13">
        <v>2001</v>
      </c>
      <c r="K820" s="13">
        <v>2</v>
      </c>
      <c r="L820" s="13">
        <v>40</v>
      </c>
      <c r="M820" s="1"/>
      <c r="N820" s="1">
        <v>31</v>
      </c>
      <c r="O820" s="13" t="s">
        <v>2732</v>
      </c>
      <c r="P820" s="13" t="s">
        <v>2733</v>
      </c>
      <c r="Q820" s="1" t="str">
        <f t="shared" si="276"/>
        <v>CBJ</v>
      </c>
      <c r="R820" s="13" t="s">
        <v>145</v>
      </c>
      <c r="S820" s="1"/>
      <c r="T820" s="13" t="s">
        <v>173</v>
      </c>
      <c r="U820" s="13">
        <v>67</v>
      </c>
      <c r="V820" s="13">
        <v>3</v>
      </c>
      <c r="W820" s="13">
        <v>12</v>
      </c>
      <c r="X820" s="14">
        <v>4</v>
      </c>
      <c r="Y820" s="13">
        <v>15</v>
      </c>
      <c r="Z820" s="13">
        <v>8</v>
      </c>
      <c r="AA820" s="1">
        <v>56</v>
      </c>
      <c r="AB820" s="14">
        <v>36</v>
      </c>
      <c r="AC820" s="14">
        <v>39</v>
      </c>
      <c r="AD820" s="15">
        <f t="shared" si="277"/>
        <v>5.3571428571428568E-2</v>
      </c>
      <c r="AE820" s="15">
        <f t="shared" si="278"/>
        <v>2.2900763358778626E-2</v>
      </c>
      <c r="AF820" s="16">
        <v>1334.9</v>
      </c>
      <c r="AG820" s="17">
        <f t="shared" si="279"/>
        <v>19.923880597014925</v>
      </c>
      <c r="AH820" s="29">
        <v>1689</v>
      </c>
      <c r="AI820" s="17">
        <f t="shared" si="280"/>
        <v>25.208955223880597</v>
      </c>
      <c r="AJ820" s="19">
        <f t="shared" si="281"/>
        <v>0.79034931912374196</v>
      </c>
      <c r="AK820" s="20">
        <f>'Even Strength'!AA820+'Power Play'!R820+'Penalty Kill'!L820</f>
        <v>44.391891891891888</v>
      </c>
      <c r="AL820" s="19">
        <f t="shared" si="282"/>
        <v>1.9952906685995302</v>
      </c>
      <c r="AM820" s="15">
        <f>IF(('Even Strength'!BR820+'Power Play'!AK820+'Penalty Kill'!AG820)&gt;0,V820/('Even Strength'!BR820+'Power Play'!AK820+'Penalty Kill'!AG820),0)</f>
        <v>7.1428571428571425E-2</v>
      </c>
      <c r="AN820" s="15">
        <f>IF(('Even Strength'!BR820+'Power Play'!AK820+'Penalty Kill'!AG820)&gt;0,W820/('Even Strength'!BR820+'Power Play'!AK820+'Penalty Kill'!AG820),0)</f>
        <v>0.2857142857142857</v>
      </c>
      <c r="AO820" s="15">
        <f t="shared" si="283"/>
        <v>0.3571428571428571</v>
      </c>
      <c r="AP820" s="13">
        <v>0</v>
      </c>
      <c r="AQ820" s="13">
        <v>0</v>
      </c>
      <c r="AR820" s="21">
        <f t="shared" si="284"/>
        <v>0</v>
      </c>
      <c r="AS820" s="22">
        <v>0</v>
      </c>
      <c r="AT820" s="1"/>
      <c r="AU820" s="1"/>
      <c r="AV820">
        <v>148</v>
      </c>
      <c r="AW820" s="13">
        <v>106</v>
      </c>
      <c r="AX820" s="13">
        <v>117</v>
      </c>
      <c r="AY820" s="13">
        <v>36</v>
      </c>
      <c r="AZ820" s="13">
        <v>23</v>
      </c>
      <c r="BA820" s="13">
        <v>10</v>
      </c>
      <c r="BB820" s="16">
        <f t="shared" si="285"/>
        <v>6.6521836841710984</v>
      </c>
      <c r="BC820" s="17">
        <f t="shared" si="286"/>
        <v>4.7644018278522733</v>
      </c>
      <c r="BD820" s="17">
        <f t="shared" si="287"/>
        <v>5.2588208854595848</v>
      </c>
      <c r="BE820" s="17">
        <f t="shared" si="288"/>
        <v>1.6180987339875645</v>
      </c>
      <c r="BF820" s="17">
        <f t="shared" si="289"/>
        <v>1.0337853022698329</v>
      </c>
      <c r="BG820" s="17">
        <f t="shared" si="290"/>
        <v>0.44947187055210125</v>
      </c>
      <c r="BH820" s="13">
        <v>40</v>
      </c>
      <c r="BI820" s="13">
        <v>20</v>
      </c>
      <c r="BJ820" s="13">
        <v>0</v>
      </c>
      <c r="BK820" s="13">
        <v>0</v>
      </c>
      <c r="BL820" s="13">
        <v>0</v>
      </c>
      <c r="BM820" s="13">
        <v>0</v>
      </c>
      <c r="BN820" s="13">
        <f t="shared" si="291"/>
        <v>263</v>
      </c>
      <c r="BO820" s="16">
        <v>-6.16</v>
      </c>
      <c r="BP820" s="1"/>
      <c r="BQ820" s="1"/>
      <c r="BR820" s="23" t="str">
        <f t="shared" si="292"/>
        <v xml:space="preserve"> </v>
      </c>
      <c r="BS820" s="1"/>
      <c r="BT820" s="13">
        <v>0</v>
      </c>
      <c r="BU820" s="13">
        <v>13</v>
      </c>
      <c r="BV820" s="13">
        <v>0</v>
      </c>
      <c r="BW820" s="13">
        <v>1</v>
      </c>
      <c r="BX820" s="13">
        <v>0</v>
      </c>
      <c r="BY820" s="13">
        <v>0</v>
      </c>
      <c r="BZ820" s="13">
        <v>0</v>
      </c>
      <c r="CA820" s="13">
        <v>0</v>
      </c>
      <c r="CB820" s="23">
        <f t="shared" si="293"/>
        <v>0</v>
      </c>
      <c r="CC820" s="16">
        <v>0.30000000000000004</v>
      </c>
      <c r="CD820" s="16">
        <v>3.2</v>
      </c>
      <c r="CE820" s="16">
        <v>3.5</v>
      </c>
      <c r="CF820" s="24">
        <f t="shared" si="294"/>
        <v>5.2238805970149252E-2</v>
      </c>
      <c r="CG820" s="24">
        <f t="shared" si="295"/>
        <v>0.15731515469323545</v>
      </c>
      <c r="CH820" s="25">
        <v>5</v>
      </c>
      <c r="CI820" s="16">
        <v>20.100000000000001</v>
      </c>
      <c r="CJ820" s="16">
        <v>28.3</v>
      </c>
      <c r="CK820" s="16">
        <v>9.8000000000000007</v>
      </c>
      <c r="CL820" s="16">
        <v>1</v>
      </c>
      <c r="CM820" s="16">
        <v>3.4</v>
      </c>
      <c r="CN820" s="16">
        <v>0</v>
      </c>
      <c r="CO820" s="16">
        <v>4.3</v>
      </c>
      <c r="CP820" s="26">
        <f t="shared" si="296"/>
        <v>6.4179104477611937E-2</v>
      </c>
      <c r="CQ820" s="26">
        <f t="shared" si="297"/>
        <v>0.19327290433740352</v>
      </c>
      <c r="CR820" s="13">
        <v>0</v>
      </c>
      <c r="CS820" s="13">
        <v>1</v>
      </c>
      <c r="CT820" s="13">
        <v>0</v>
      </c>
      <c r="CU820" s="13">
        <v>0</v>
      </c>
      <c r="CV820" s="13">
        <v>-0.59</v>
      </c>
      <c r="CW820" s="13">
        <v>-0.8</v>
      </c>
      <c r="CX820" s="13">
        <v>-6.05</v>
      </c>
      <c r="CY820" s="13">
        <v>0.87</v>
      </c>
      <c r="CZ820" s="13">
        <v>0.68</v>
      </c>
      <c r="DA820" s="13">
        <v>-5.89</v>
      </c>
      <c r="DB820" s="27">
        <v>-50.92</v>
      </c>
      <c r="DC820" s="27">
        <v>-11.43</v>
      </c>
      <c r="DD820" s="27">
        <v>-39.49</v>
      </c>
      <c r="DE820" s="27">
        <v>-2.2599999999999998</v>
      </c>
      <c r="DF820" s="27">
        <v>-42.79</v>
      </c>
      <c r="DG820" s="27">
        <v>-12.56</v>
      </c>
      <c r="DH820" s="27">
        <v>-30.24</v>
      </c>
      <c r="DI820" s="27">
        <v>-1.73</v>
      </c>
      <c r="DJ820" s="1">
        <v>186</v>
      </c>
      <c r="DK820" s="28">
        <v>15</v>
      </c>
      <c r="DL820" s="28" t="s">
        <v>858</v>
      </c>
      <c r="DM820" s="1">
        <v>4.5</v>
      </c>
      <c r="DN820" s="1">
        <v>0.71299999999999997</v>
      </c>
      <c r="DO820" s="1">
        <v>0</v>
      </c>
      <c r="DP820" s="16">
        <f t="shared" si="298"/>
        <v>-4.1042553191489359</v>
      </c>
    </row>
    <row r="821" spans="1:120" x14ac:dyDescent="0.2">
      <c r="A821" s="13">
        <v>46</v>
      </c>
      <c r="B821" s="13" t="s">
        <v>2734</v>
      </c>
      <c r="C821" s="13" t="s">
        <v>2735</v>
      </c>
      <c r="D821" s="1"/>
      <c r="E821" s="13" t="s">
        <v>1012</v>
      </c>
      <c r="F821" s="1" t="s">
        <v>1013</v>
      </c>
      <c r="G821" s="13">
        <v>72</v>
      </c>
      <c r="H821" s="13">
        <v>202</v>
      </c>
      <c r="I821" s="13" t="s">
        <v>125</v>
      </c>
      <c r="J821" s="13">
        <v>2011</v>
      </c>
      <c r="K821" s="13">
        <v>5</v>
      </c>
      <c r="L821" s="13">
        <v>144</v>
      </c>
      <c r="M821" s="13" t="s">
        <v>159</v>
      </c>
      <c r="N821" s="1">
        <v>22</v>
      </c>
      <c r="O821" s="13" t="s">
        <v>2736</v>
      </c>
      <c r="P821" s="13" t="s">
        <v>2737</v>
      </c>
      <c r="Q821" s="1" t="str">
        <f t="shared" si="276"/>
        <v>PIT</v>
      </c>
      <c r="R821" s="13" t="s">
        <v>153</v>
      </c>
      <c r="S821" s="1"/>
      <c r="T821" s="13" t="s">
        <v>146</v>
      </c>
      <c r="U821" s="13">
        <v>2</v>
      </c>
      <c r="V821" s="13">
        <v>0</v>
      </c>
      <c r="W821" s="13">
        <v>0</v>
      </c>
      <c r="X821" s="14">
        <v>0</v>
      </c>
      <c r="Y821" s="13">
        <v>0</v>
      </c>
      <c r="Z821" s="13">
        <v>-1</v>
      </c>
      <c r="AA821" s="1">
        <v>0</v>
      </c>
      <c r="AB821" s="14">
        <v>0</v>
      </c>
      <c r="AC821" s="14">
        <v>0</v>
      </c>
      <c r="AD821" s="15">
        <f t="shared" si="277"/>
        <v>0</v>
      </c>
      <c r="AE821" s="15">
        <f t="shared" si="278"/>
        <v>0</v>
      </c>
      <c r="AF821" s="16">
        <v>12.916666666699999</v>
      </c>
      <c r="AG821" s="17">
        <f t="shared" si="279"/>
        <v>6.4583333333499997</v>
      </c>
      <c r="AH821" s="29">
        <v>19</v>
      </c>
      <c r="AI821" s="17">
        <f t="shared" si="280"/>
        <v>9.5</v>
      </c>
      <c r="AJ821" s="19">
        <f t="shared" si="281"/>
        <v>0.67982456140526315</v>
      </c>
      <c r="AK821" s="20">
        <f>'Even Strength'!AA821+'Power Play'!R821+'Penalty Kill'!L821</f>
        <v>0</v>
      </c>
      <c r="AL821" s="19">
        <f t="shared" si="282"/>
        <v>0</v>
      </c>
      <c r="AM821" s="15">
        <f>IF(('Even Strength'!BR821+'Power Play'!AK821+'Penalty Kill'!AG821)&gt;0,V821/('Even Strength'!BR821+'Power Play'!AK821+'Penalty Kill'!AG821),0)</f>
        <v>0</v>
      </c>
      <c r="AN821" s="15">
        <f>IF(('Even Strength'!BR821+'Power Play'!AK821+'Penalty Kill'!AG821)&gt;0,W821/('Even Strength'!BR821+'Power Play'!AK821+'Penalty Kill'!AG821),0)</f>
        <v>0</v>
      </c>
      <c r="AO821" s="15">
        <f t="shared" si="283"/>
        <v>0</v>
      </c>
      <c r="AP821" s="13">
        <v>0</v>
      </c>
      <c r="AQ821" s="13">
        <v>0</v>
      </c>
      <c r="AR821" s="21">
        <f t="shared" si="284"/>
        <v>0</v>
      </c>
      <c r="AS821" s="22">
        <v>0</v>
      </c>
      <c r="AT821" s="1"/>
      <c r="AU821" s="1"/>
      <c r="AV821">
        <v>2</v>
      </c>
      <c r="AW821" s="13">
        <v>2</v>
      </c>
      <c r="AX821" s="13">
        <v>1</v>
      </c>
      <c r="AY821" s="13">
        <v>0</v>
      </c>
      <c r="AZ821" s="13">
        <v>0</v>
      </c>
      <c r="BA821" s="13">
        <v>0</v>
      </c>
      <c r="BB821" s="16">
        <f t="shared" si="285"/>
        <v>9.2903225806211864</v>
      </c>
      <c r="BC821" s="17">
        <f t="shared" si="286"/>
        <v>9.2903225806211864</v>
      </c>
      <c r="BD821" s="17">
        <f t="shared" si="287"/>
        <v>4.6451612903105932</v>
      </c>
      <c r="BE821" s="17">
        <f t="shared" si="288"/>
        <v>0</v>
      </c>
      <c r="BF821" s="17">
        <f t="shared" si="289"/>
        <v>0</v>
      </c>
      <c r="BG821" s="17">
        <f t="shared" si="290"/>
        <v>0</v>
      </c>
      <c r="BH821" s="13">
        <v>0</v>
      </c>
      <c r="BI821" s="13">
        <v>0</v>
      </c>
      <c r="BJ821" s="13">
        <v>0</v>
      </c>
      <c r="BK821" s="13">
        <v>0</v>
      </c>
      <c r="BL821" s="13">
        <v>0</v>
      </c>
      <c r="BM821" s="13">
        <v>0</v>
      </c>
      <c r="BN821" s="13">
        <f t="shared" si="291"/>
        <v>3</v>
      </c>
      <c r="BO821" s="16">
        <v>-2.1000000000000001E-2</v>
      </c>
      <c r="BP821" s="1"/>
      <c r="BQ821" s="1"/>
      <c r="BR821" s="23" t="str">
        <f t="shared" si="292"/>
        <v xml:space="preserve"> </v>
      </c>
      <c r="BS821" s="1"/>
      <c r="BT821" s="13">
        <v>0</v>
      </c>
      <c r="BU821" s="13">
        <v>0</v>
      </c>
      <c r="BV821" s="13">
        <v>0</v>
      </c>
      <c r="BW821" s="13">
        <v>0</v>
      </c>
      <c r="BX821" s="13">
        <v>0</v>
      </c>
      <c r="BY821" s="13">
        <v>0</v>
      </c>
      <c r="BZ821" s="13">
        <v>0</v>
      </c>
      <c r="CA821" s="13">
        <v>0</v>
      </c>
      <c r="CB821" s="23">
        <f t="shared" si="293"/>
        <v>0</v>
      </c>
      <c r="CC821" s="16">
        <v>0</v>
      </c>
      <c r="CD821" s="16">
        <v>0</v>
      </c>
      <c r="CE821" s="16">
        <v>-0.1</v>
      </c>
      <c r="CF821" s="24">
        <f t="shared" si="294"/>
        <v>-0.05</v>
      </c>
      <c r="CG821" s="24">
        <f t="shared" si="295"/>
        <v>-0.46451612903105932</v>
      </c>
      <c r="CH821" s="25">
        <v>4</v>
      </c>
      <c r="CI821" s="16">
        <v>0.30000000000000004</v>
      </c>
      <c r="CJ821" s="16">
        <v>0.30000000000000004</v>
      </c>
      <c r="CK821" s="16">
        <v>-1</v>
      </c>
      <c r="CL821" s="16">
        <v>-0.2</v>
      </c>
      <c r="CM821" s="16">
        <v>-0.1</v>
      </c>
      <c r="CN821" s="16">
        <v>0</v>
      </c>
      <c r="CO821" s="16">
        <v>-0.2</v>
      </c>
      <c r="CP821" s="26">
        <f t="shared" si="296"/>
        <v>-0.1</v>
      </c>
      <c r="CQ821" s="26">
        <f t="shared" si="297"/>
        <v>-0.92903225806211864</v>
      </c>
      <c r="CR821" s="13">
        <v>0</v>
      </c>
      <c r="CS821" s="13">
        <v>0</v>
      </c>
      <c r="CT821" s="13">
        <v>0</v>
      </c>
      <c r="CU821" s="13">
        <v>0</v>
      </c>
      <c r="CV821" s="13">
        <v>0</v>
      </c>
      <c r="CW821" s="13">
        <v>0</v>
      </c>
      <c r="CX821" s="13">
        <v>0</v>
      </c>
      <c r="CY821" s="13">
        <v>0</v>
      </c>
      <c r="CZ821" s="13">
        <v>0</v>
      </c>
      <c r="DA821" s="13">
        <v>0</v>
      </c>
      <c r="DB821" s="27">
        <v>-1.41</v>
      </c>
      <c r="DC821" s="27">
        <v>-0.22</v>
      </c>
      <c r="DD821" s="27">
        <v>-1.19</v>
      </c>
      <c r="DE821" s="27">
        <v>-5.97</v>
      </c>
      <c r="DF821" s="27">
        <v>-2.2400000000000002</v>
      </c>
      <c r="DG821" s="27">
        <v>-1.31</v>
      </c>
      <c r="DH821" s="27">
        <v>-0.93</v>
      </c>
      <c r="DI821" s="27">
        <v>-4.6900000000000004</v>
      </c>
      <c r="DJ821" s="1">
        <v>3</v>
      </c>
      <c r="DK821" s="1"/>
      <c r="DL821" s="1"/>
      <c r="DM821" s="1">
        <v>0.01</v>
      </c>
      <c r="DN821" s="1">
        <v>0</v>
      </c>
      <c r="DO821" s="1">
        <v>1.4999999999999999E-2</v>
      </c>
      <c r="DP821" s="16">
        <f t="shared" si="298"/>
        <v>-0.20240219629375431</v>
      </c>
    </row>
    <row r="822" spans="1:120" x14ac:dyDescent="0.2">
      <c r="A822" s="13">
        <v>18</v>
      </c>
      <c r="B822" s="13" t="s">
        <v>2738</v>
      </c>
      <c r="C822" s="13" t="s">
        <v>310</v>
      </c>
      <c r="D822" s="13" t="s">
        <v>311</v>
      </c>
      <c r="E822" s="13" t="s">
        <v>123</v>
      </c>
      <c r="F822" s="1" t="s">
        <v>124</v>
      </c>
      <c r="G822" s="13">
        <v>74</v>
      </c>
      <c r="H822" s="13">
        <v>214</v>
      </c>
      <c r="I822" s="13" t="s">
        <v>125</v>
      </c>
      <c r="J822" s="13">
        <v>2001</v>
      </c>
      <c r="K822" s="13">
        <v>1</v>
      </c>
      <c r="L822" s="13">
        <v>16</v>
      </c>
      <c r="M822" s="1"/>
      <c r="N822" s="1">
        <v>32</v>
      </c>
      <c r="O822" s="13" t="s">
        <v>2739</v>
      </c>
      <c r="P822" s="13" t="s">
        <v>2740</v>
      </c>
      <c r="Q822" s="1" t="str">
        <f t="shared" si="276"/>
        <v>PHI</v>
      </c>
      <c r="R822" s="13" t="s">
        <v>167</v>
      </c>
      <c r="S822" s="1"/>
      <c r="T822" s="13" t="s">
        <v>503</v>
      </c>
      <c r="U822" s="13">
        <v>67</v>
      </c>
      <c r="V822" s="13">
        <v>9</v>
      </c>
      <c r="W822" s="13">
        <v>6</v>
      </c>
      <c r="X822" s="14">
        <v>5</v>
      </c>
      <c r="Y822" s="13">
        <v>15</v>
      </c>
      <c r="Z822" s="13">
        <v>-9</v>
      </c>
      <c r="AA822" s="1">
        <v>96</v>
      </c>
      <c r="AB822" s="14">
        <v>41</v>
      </c>
      <c r="AC822" s="14">
        <v>40</v>
      </c>
      <c r="AD822" s="15">
        <f t="shared" si="277"/>
        <v>9.375E-2</v>
      </c>
      <c r="AE822" s="15">
        <f t="shared" si="278"/>
        <v>5.0847457627118647E-2</v>
      </c>
      <c r="AF822" s="16">
        <v>925.85</v>
      </c>
      <c r="AG822" s="17">
        <f t="shared" si="279"/>
        <v>13.818656716417911</v>
      </c>
      <c r="AH822" s="29">
        <v>1321</v>
      </c>
      <c r="AI822" s="17">
        <f t="shared" si="280"/>
        <v>19.71641791044776</v>
      </c>
      <c r="AJ822" s="19">
        <f t="shared" si="281"/>
        <v>0.70087055261165787</v>
      </c>
      <c r="AK822" s="20">
        <f>'Even Strength'!AA822+'Power Play'!R822+'Penalty Kill'!L822</f>
        <v>79.750000000000014</v>
      </c>
      <c r="AL822" s="19">
        <f t="shared" si="282"/>
        <v>5.168223794351138</v>
      </c>
      <c r="AM822" s="15">
        <f>IF(('Even Strength'!BR822+'Power Play'!AK822+'Penalty Kill'!AG822)&gt;0,V822/('Even Strength'!BR822+'Power Play'!AK822+'Penalty Kill'!AG822),0)</f>
        <v>0.375</v>
      </c>
      <c r="AN822" s="15">
        <f>IF(('Even Strength'!BR822+'Power Play'!AK822+'Penalty Kill'!AG822)&gt;0,W822/('Even Strength'!BR822+'Power Play'!AK822+'Penalty Kill'!AG822),0)</f>
        <v>0.25</v>
      </c>
      <c r="AO822" s="15">
        <f t="shared" si="283"/>
        <v>0.625</v>
      </c>
      <c r="AP822" s="13">
        <v>9</v>
      </c>
      <c r="AQ822" s="13">
        <v>13</v>
      </c>
      <c r="AR822" s="21">
        <f t="shared" si="284"/>
        <v>0.40909090909090912</v>
      </c>
      <c r="AS822" s="22">
        <v>0.5</v>
      </c>
      <c r="AT822" s="1"/>
      <c r="AU822" s="1"/>
      <c r="AV822">
        <v>99</v>
      </c>
      <c r="AW822" s="13">
        <v>114</v>
      </c>
      <c r="AX822" s="13">
        <v>40</v>
      </c>
      <c r="AY822" s="13">
        <v>41</v>
      </c>
      <c r="AZ822" s="13">
        <v>11</v>
      </c>
      <c r="BA822" s="13">
        <v>9</v>
      </c>
      <c r="BB822" s="16">
        <f t="shared" si="285"/>
        <v>6.4157260895393424</v>
      </c>
      <c r="BC822" s="17">
        <f t="shared" si="286"/>
        <v>7.3878058000756059</v>
      </c>
      <c r="BD822" s="17">
        <f t="shared" si="287"/>
        <v>2.5922125614300371</v>
      </c>
      <c r="BE822" s="17">
        <f t="shared" si="288"/>
        <v>2.657017875465788</v>
      </c>
      <c r="BF822" s="17">
        <f t="shared" si="289"/>
        <v>0.71285845439326023</v>
      </c>
      <c r="BG822" s="17">
        <f t="shared" si="290"/>
        <v>0.58324782632175842</v>
      </c>
      <c r="BH822" s="13">
        <v>19</v>
      </c>
      <c r="BI822" s="13">
        <v>7</v>
      </c>
      <c r="BJ822" s="13">
        <v>1</v>
      </c>
      <c r="BK822" s="13">
        <v>0</v>
      </c>
      <c r="BL822" s="13">
        <v>0</v>
      </c>
      <c r="BM822" s="13">
        <v>0</v>
      </c>
      <c r="BN822" s="13">
        <f t="shared" si="291"/>
        <v>174</v>
      </c>
      <c r="BO822" s="16">
        <v>1.573</v>
      </c>
      <c r="BP822" s="1"/>
      <c r="BQ822" s="1"/>
      <c r="BR822" s="23" t="str">
        <f t="shared" si="292"/>
        <v xml:space="preserve"> </v>
      </c>
      <c r="BS822" s="1"/>
      <c r="BT822" s="13">
        <v>0</v>
      </c>
      <c r="BU822" s="13">
        <v>21</v>
      </c>
      <c r="BV822" s="13">
        <v>0</v>
      </c>
      <c r="BW822" s="13">
        <v>0</v>
      </c>
      <c r="BX822" s="13">
        <v>0</v>
      </c>
      <c r="BY822" s="13">
        <v>0</v>
      </c>
      <c r="BZ822" s="13">
        <v>0</v>
      </c>
      <c r="CA822" s="13">
        <v>0</v>
      </c>
      <c r="CB822" s="23">
        <f t="shared" si="293"/>
        <v>0</v>
      </c>
      <c r="CC822" s="16">
        <v>0.1</v>
      </c>
      <c r="CD822" s="16">
        <v>0.60000000000000009</v>
      </c>
      <c r="CE822" s="16">
        <v>0.7</v>
      </c>
      <c r="CF822" s="24">
        <f t="shared" si="294"/>
        <v>1.0447761194029849E-2</v>
      </c>
      <c r="CG822" s="24">
        <f t="shared" si="295"/>
        <v>4.5363719825025642E-2</v>
      </c>
      <c r="CH822" s="25">
        <v>5</v>
      </c>
      <c r="CI822" s="16">
        <v>16.899999999999999</v>
      </c>
      <c r="CJ822" s="16">
        <v>18.100000000000001</v>
      </c>
      <c r="CK822" s="16">
        <v>-8</v>
      </c>
      <c r="CL822" s="16">
        <v>-0.9</v>
      </c>
      <c r="CM822" s="16">
        <v>1.2</v>
      </c>
      <c r="CN822" s="16">
        <v>0</v>
      </c>
      <c r="CO822" s="16">
        <v>0.30000000000000004</v>
      </c>
      <c r="CP822" s="26">
        <f t="shared" si="296"/>
        <v>4.4776119402985077E-3</v>
      </c>
      <c r="CQ822" s="26">
        <f t="shared" si="297"/>
        <v>1.9441594210725281E-2</v>
      </c>
      <c r="CR822" s="13">
        <v>0</v>
      </c>
      <c r="CS822" s="13">
        <v>1</v>
      </c>
      <c r="CT822" s="13">
        <v>1</v>
      </c>
      <c r="CU822" s="13">
        <v>0</v>
      </c>
      <c r="CV822" s="13">
        <v>-0.57999999999999996</v>
      </c>
      <c r="CW822" s="13">
        <v>1.59</v>
      </c>
      <c r="CX822" s="13">
        <v>-0.33</v>
      </c>
      <c r="CY822" s="13">
        <v>-1.2</v>
      </c>
      <c r="CZ822" s="13">
        <v>-1.04</v>
      </c>
      <c r="DA822" s="13">
        <v>-1.56</v>
      </c>
      <c r="DB822" s="27">
        <v>-15.05</v>
      </c>
      <c r="DC822" s="27">
        <v>12.16</v>
      </c>
      <c r="DD822" s="27">
        <v>-27.21</v>
      </c>
      <c r="DE822" s="27">
        <v>-2.11</v>
      </c>
      <c r="DF822" s="27">
        <v>-14</v>
      </c>
      <c r="DG822" s="27">
        <v>26.74</v>
      </c>
      <c r="DH822" s="27">
        <v>-40.74</v>
      </c>
      <c r="DI822" s="27">
        <v>-3.16</v>
      </c>
      <c r="DJ822" s="1">
        <v>186</v>
      </c>
      <c r="DK822" s="28">
        <v>13</v>
      </c>
      <c r="DL822" s="28" t="s">
        <v>308</v>
      </c>
      <c r="DM822" s="1">
        <v>4.5999999999999996</v>
      </c>
      <c r="DN822" s="1">
        <v>0.72899999999999998</v>
      </c>
      <c r="DO822" s="1">
        <v>0</v>
      </c>
      <c r="DP822" s="16">
        <f t="shared" si="298"/>
        <v>-8.3170212765957441</v>
      </c>
    </row>
    <row r="823" spans="1:120" x14ac:dyDescent="0.2">
      <c r="A823" s="13">
        <v>19</v>
      </c>
      <c r="B823" s="13" t="s">
        <v>2741</v>
      </c>
      <c r="C823" s="13" t="s">
        <v>2742</v>
      </c>
      <c r="D823" s="13" t="s">
        <v>325</v>
      </c>
      <c r="E823" s="13" t="s">
        <v>141</v>
      </c>
      <c r="F823" s="1" t="s">
        <v>142</v>
      </c>
      <c r="G823" s="13">
        <v>72</v>
      </c>
      <c r="H823" s="13">
        <v>200</v>
      </c>
      <c r="I823" s="13" t="s">
        <v>125</v>
      </c>
      <c r="J823" s="13">
        <v>2002</v>
      </c>
      <c r="K823" s="13">
        <v>1</v>
      </c>
      <c r="L823" s="13">
        <v>6</v>
      </c>
      <c r="M823" s="1"/>
      <c r="N823" s="1">
        <v>31</v>
      </c>
      <c r="O823" s="13" t="s">
        <v>2743</v>
      </c>
      <c r="P823" s="13" t="s">
        <v>2744</v>
      </c>
      <c r="Q823" s="1" t="str">
        <f t="shared" si="276"/>
        <v>FLA</v>
      </c>
      <c r="R823" s="13" t="s">
        <v>302</v>
      </c>
      <c r="S823" s="1"/>
      <c r="T823" s="13" t="s">
        <v>844</v>
      </c>
      <c r="U823" s="13">
        <v>63</v>
      </c>
      <c r="V823" s="13">
        <v>8</v>
      </c>
      <c r="W823" s="13">
        <v>7</v>
      </c>
      <c r="X823" s="14">
        <v>4</v>
      </c>
      <c r="Y823" s="13">
        <v>15</v>
      </c>
      <c r="Z823" s="13">
        <v>-8</v>
      </c>
      <c r="AA823" s="1">
        <v>93</v>
      </c>
      <c r="AB823" s="14">
        <v>32</v>
      </c>
      <c r="AC823" s="14">
        <v>38</v>
      </c>
      <c r="AD823" s="15">
        <f t="shared" si="277"/>
        <v>8.6021505376344093E-2</v>
      </c>
      <c r="AE823" s="15">
        <f t="shared" si="278"/>
        <v>4.9079754601226995E-2</v>
      </c>
      <c r="AF823" s="16">
        <v>798.96666666670001</v>
      </c>
      <c r="AG823" s="17">
        <f t="shared" si="279"/>
        <v>12.682010582011111</v>
      </c>
      <c r="AH823" s="29">
        <v>1147</v>
      </c>
      <c r="AI823" s="17">
        <f t="shared" si="280"/>
        <v>18.206349206349206</v>
      </c>
      <c r="AJ823" s="19">
        <f t="shared" si="281"/>
        <v>0.69657076431272891</v>
      </c>
      <c r="AK823" s="20">
        <f>'Even Strength'!AA823+'Power Play'!R823+'Penalty Kill'!L823</f>
        <v>69.75</v>
      </c>
      <c r="AL823" s="19">
        <f t="shared" si="282"/>
        <v>5.2380157703698424</v>
      </c>
      <c r="AM823" s="15">
        <f>IF(('Even Strength'!BR823+'Power Play'!AK823+'Penalty Kill'!AG823)&gt;0,V823/('Even Strength'!BR823+'Power Play'!AK823+'Penalty Kill'!AG823),0)</f>
        <v>0.42105263157894735</v>
      </c>
      <c r="AN823" s="15">
        <f>IF(('Even Strength'!BR823+'Power Play'!AK823+'Penalty Kill'!AG823)&gt;0,W823/('Even Strength'!BR823+'Power Play'!AK823+'Penalty Kill'!AG823),0)</f>
        <v>0.36842105263157893</v>
      </c>
      <c r="AO823" s="15">
        <f t="shared" si="283"/>
        <v>0.78947368421052633</v>
      </c>
      <c r="AP823" s="13">
        <v>34</v>
      </c>
      <c r="AQ823" s="13">
        <v>31</v>
      </c>
      <c r="AR823" s="21">
        <f t="shared" si="284"/>
        <v>0.52307692307692311</v>
      </c>
      <c r="AS823" s="22">
        <v>1.6</v>
      </c>
      <c r="AT823" s="1"/>
      <c r="AU823" s="1"/>
      <c r="AV823">
        <v>88</v>
      </c>
      <c r="AW823" s="13">
        <v>128</v>
      </c>
      <c r="AX823" s="13">
        <v>27</v>
      </c>
      <c r="AY823" s="13">
        <v>32</v>
      </c>
      <c r="AZ823" s="13">
        <v>7</v>
      </c>
      <c r="BA823" s="13">
        <v>19</v>
      </c>
      <c r="BB823" s="16">
        <f t="shared" si="285"/>
        <v>6.6085360256995864</v>
      </c>
      <c r="BC823" s="17">
        <f t="shared" si="286"/>
        <v>9.612416037381216</v>
      </c>
      <c r="BD823" s="17">
        <f t="shared" si="287"/>
        <v>2.0276190078851006</v>
      </c>
      <c r="BE823" s="17">
        <f t="shared" si="288"/>
        <v>2.403104009345304</v>
      </c>
      <c r="BF823" s="17">
        <f t="shared" si="289"/>
        <v>0.5256790020442853</v>
      </c>
      <c r="BG823" s="17">
        <f t="shared" si="290"/>
        <v>1.4268430055487744</v>
      </c>
      <c r="BH823" s="13">
        <v>28</v>
      </c>
      <c r="BI823" s="13">
        <v>14</v>
      </c>
      <c r="BJ823" s="13">
        <v>0</v>
      </c>
      <c r="BK823" s="13">
        <v>0</v>
      </c>
      <c r="BL823" s="13">
        <v>0</v>
      </c>
      <c r="BM823" s="13">
        <v>0</v>
      </c>
      <c r="BN823" s="13">
        <f t="shared" si="291"/>
        <v>183</v>
      </c>
      <c r="BO823" s="16">
        <v>0.83899999999999997</v>
      </c>
      <c r="BP823" s="13">
        <v>1</v>
      </c>
      <c r="BQ823" s="13">
        <v>0</v>
      </c>
      <c r="BR823" s="23">
        <f t="shared" si="292"/>
        <v>0</v>
      </c>
      <c r="BS823" s="13">
        <v>0</v>
      </c>
      <c r="BT823" s="13">
        <v>2</v>
      </c>
      <c r="BU823" s="13">
        <v>19</v>
      </c>
      <c r="BV823" s="13">
        <v>0</v>
      </c>
      <c r="BW823" s="13">
        <v>0</v>
      </c>
      <c r="BX823" s="13">
        <v>2</v>
      </c>
      <c r="BY823" s="13">
        <v>1</v>
      </c>
      <c r="BZ823" s="13">
        <v>0</v>
      </c>
      <c r="CA823" s="13">
        <v>0</v>
      </c>
      <c r="CB823" s="23">
        <f t="shared" si="293"/>
        <v>0</v>
      </c>
      <c r="CC823" s="16">
        <v>0.30000000000000004</v>
      </c>
      <c r="CD823" s="16">
        <v>0.60000000000000009</v>
      </c>
      <c r="CE823" s="16">
        <v>0.9</v>
      </c>
      <c r="CF823" s="24">
        <f t="shared" si="294"/>
        <v>1.4285714285714285E-2</v>
      </c>
      <c r="CG823" s="24">
        <f t="shared" si="295"/>
        <v>6.7587300262836672E-2</v>
      </c>
      <c r="CH823" s="25">
        <v>4</v>
      </c>
      <c r="CI823" s="16">
        <v>15.1</v>
      </c>
      <c r="CJ823" s="16">
        <v>19.7</v>
      </c>
      <c r="CK823" s="16">
        <v>-7.9</v>
      </c>
      <c r="CL823" s="16">
        <v>-0.2</v>
      </c>
      <c r="CM823" s="16">
        <v>2</v>
      </c>
      <c r="CN823" s="16">
        <v>-0.30000000000000004</v>
      </c>
      <c r="CO823" s="16">
        <v>1.5</v>
      </c>
      <c r="CP823" s="26">
        <f t="shared" si="296"/>
        <v>2.3809523809523808E-2</v>
      </c>
      <c r="CQ823" s="26">
        <f t="shared" si="297"/>
        <v>0.11264550043806114</v>
      </c>
      <c r="CR823" s="13">
        <v>0</v>
      </c>
      <c r="CS823" s="13">
        <v>3</v>
      </c>
      <c r="CT823" s="13">
        <v>0</v>
      </c>
      <c r="CU823" s="13">
        <v>0.09</v>
      </c>
      <c r="CV823" s="13">
        <v>0.82</v>
      </c>
      <c r="CW823" s="13">
        <v>-0.22</v>
      </c>
      <c r="CX823" s="13">
        <v>0.75</v>
      </c>
      <c r="CY823" s="13">
        <v>2.1800000000000002</v>
      </c>
      <c r="CZ823" s="13">
        <v>-0.56000000000000005</v>
      </c>
      <c r="DA823" s="13">
        <v>3.06</v>
      </c>
      <c r="DB823" s="27">
        <v>-3.91</v>
      </c>
      <c r="DC823" s="27">
        <v>-13.66</v>
      </c>
      <c r="DD823" s="27">
        <v>9.74</v>
      </c>
      <c r="DE823" s="27">
        <v>0.86</v>
      </c>
      <c r="DF823" s="27">
        <v>5.64</v>
      </c>
      <c r="DG823" s="27">
        <v>-10.91</v>
      </c>
      <c r="DH823" s="27">
        <v>16.55</v>
      </c>
      <c r="DI823" s="27">
        <v>1.46</v>
      </c>
      <c r="DJ823" s="1">
        <v>186</v>
      </c>
      <c r="DK823" s="28">
        <v>12</v>
      </c>
      <c r="DL823" s="28" t="s">
        <v>2745</v>
      </c>
      <c r="DM823" s="1">
        <v>3.5</v>
      </c>
      <c r="DN823" s="1">
        <v>0.38400000000000001</v>
      </c>
      <c r="DO823" s="1">
        <v>0</v>
      </c>
      <c r="DP823" s="16">
        <f t="shared" si="298"/>
        <v>-4.7765957446808516</v>
      </c>
    </row>
    <row r="824" spans="1:120" x14ac:dyDescent="0.2">
      <c r="A824" s="13">
        <v>36</v>
      </c>
      <c r="B824" s="13" t="s">
        <v>2746</v>
      </c>
      <c r="C824" s="13" t="s">
        <v>826</v>
      </c>
      <c r="D824" s="13" t="s">
        <v>187</v>
      </c>
      <c r="E824" s="13" t="s">
        <v>141</v>
      </c>
      <c r="F824" s="1" t="s">
        <v>142</v>
      </c>
      <c r="G824" s="13">
        <v>70</v>
      </c>
      <c r="H824" s="13">
        <v>173</v>
      </c>
      <c r="I824" s="13" t="s">
        <v>125</v>
      </c>
      <c r="J824" s="13">
        <v>2002</v>
      </c>
      <c r="K824" s="13">
        <v>7</v>
      </c>
      <c r="L824" s="13">
        <v>206</v>
      </c>
      <c r="M824" s="1"/>
      <c r="N824" s="1">
        <v>31</v>
      </c>
      <c r="O824" s="13" t="s">
        <v>262</v>
      </c>
      <c r="P824" s="13" t="s">
        <v>2747</v>
      </c>
      <c r="Q824" s="1" t="str">
        <f t="shared" si="276"/>
        <v>LAK</v>
      </c>
      <c r="R824" s="13" t="s">
        <v>206</v>
      </c>
      <c r="S824" s="1"/>
      <c r="T824" s="13" t="s">
        <v>129</v>
      </c>
      <c r="U824" s="13">
        <v>1</v>
      </c>
      <c r="V824" s="13">
        <v>0</v>
      </c>
      <c r="W824" s="13">
        <v>0</v>
      </c>
      <c r="X824" s="14">
        <v>0</v>
      </c>
      <c r="Y824" s="13">
        <v>0</v>
      </c>
      <c r="Z824" s="13">
        <v>0</v>
      </c>
      <c r="AA824" s="1">
        <v>1</v>
      </c>
      <c r="AB824" s="14">
        <v>0</v>
      </c>
      <c r="AC824" s="14">
        <v>0</v>
      </c>
      <c r="AD824" s="15">
        <f t="shared" si="277"/>
        <v>0</v>
      </c>
      <c r="AE824" s="15">
        <f t="shared" si="278"/>
        <v>0</v>
      </c>
      <c r="AF824" s="16">
        <v>5.25</v>
      </c>
      <c r="AG824" s="17">
        <f t="shared" si="279"/>
        <v>5.25</v>
      </c>
      <c r="AH824" s="29">
        <v>10</v>
      </c>
      <c r="AI824" s="17">
        <f t="shared" si="280"/>
        <v>10</v>
      </c>
      <c r="AJ824" s="19">
        <f t="shared" si="281"/>
        <v>0.52500000000000002</v>
      </c>
      <c r="AK824" s="20">
        <f>'Even Strength'!AA824+'Power Play'!R824+'Penalty Kill'!L824</f>
        <v>0</v>
      </c>
      <c r="AL824" s="19">
        <f t="shared" si="282"/>
        <v>0</v>
      </c>
      <c r="AM824" s="15">
        <f>IF(('Even Strength'!BR824+'Power Play'!AK824+'Penalty Kill'!AG824)&gt;0,V824/('Even Strength'!BR824+'Power Play'!AK824+'Penalty Kill'!AG824),0)</f>
        <v>0</v>
      </c>
      <c r="AN824" s="15">
        <f>IF(('Even Strength'!BR824+'Power Play'!AK824+'Penalty Kill'!AG824)&gt;0,W824/('Even Strength'!BR824+'Power Play'!AK824+'Penalty Kill'!AG824),0)</f>
        <v>0</v>
      </c>
      <c r="AO824" s="15">
        <f t="shared" si="283"/>
        <v>0</v>
      </c>
      <c r="AP824" s="13">
        <v>0</v>
      </c>
      <c r="AQ824" s="13">
        <v>0</v>
      </c>
      <c r="AR824" s="21">
        <f t="shared" si="284"/>
        <v>0</v>
      </c>
      <c r="AS824" s="22">
        <v>0</v>
      </c>
      <c r="AT824" s="1"/>
      <c r="AU824" s="1"/>
      <c r="AV824">
        <v>3</v>
      </c>
      <c r="AW824" s="13">
        <v>1</v>
      </c>
      <c r="AX824" s="13">
        <v>0</v>
      </c>
      <c r="AY824" s="13">
        <v>0</v>
      </c>
      <c r="AZ824" s="13">
        <v>1</v>
      </c>
      <c r="BA824" s="13">
        <v>0</v>
      </c>
      <c r="BB824" s="16">
        <f t="shared" si="285"/>
        <v>34.285714285714285</v>
      </c>
      <c r="BC824" s="17">
        <f t="shared" si="286"/>
        <v>11.428571428571427</v>
      </c>
      <c r="BD824" s="17">
        <f t="shared" si="287"/>
        <v>0</v>
      </c>
      <c r="BE824" s="17">
        <f t="shared" si="288"/>
        <v>0</v>
      </c>
      <c r="BF824" s="17">
        <f t="shared" si="289"/>
        <v>11.428571428571427</v>
      </c>
      <c r="BG824" s="17">
        <f t="shared" si="290"/>
        <v>0</v>
      </c>
      <c r="BH824" s="13">
        <v>0</v>
      </c>
      <c r="BI824" s="13">
        <v>0</v>
      </c>
      <c r="BJ824" s="13">
        <v>0</v>
      </c>
      <c r="BK824" s="13">
        <v>0</v>
      </c>
      <c r="BL824" s="13">
        <v>0</v>
      </c>
      <c r="BM824" s="13">
        <v>0</v>
      </c>
      <c r="BN824" s="13">
        <f t="shared" si="291"/>
        <v>1</v>
      </c>
      <c r="BO824" s="16">
        <v>-9.0000000000000011E-3</v>
      </c>
      <c r="BP824" s="1"/>
      <c r="BQ824" s="1"/>
      <c r="BR824" s="23" t="str">
        <f t="shared" si="292"/>
        <v xml:space="preserve"> </v>
      </c>
      <c r="BS824" s="1"/>
      <c r="BT824" s="13">
        <v>0</v>
      </c>
      <c r="BU824" s="13">
        <v>0</v>
      </c>
      <c r="BV824" s="13">
        <v>0</v>
      </c>
      <c r="BW824" s="13">
        <v>0</v>
      </c>
      <c r="BX824" s="13">
        <v>0</v>
      </c>
      <c r="BY824" s="13">
        <v>0</v>
      </c>
      <c r="BZ824" s="13">
        <v>0</v>
      </c>
      <c r="CA824" s="13">
        <v>0</v>
      </c>
      <c r="CB824" s="23">
        <f t="shared" si="293"/>
        <v>0</v>
      </c>
      <c r="CC824" s="16">
        <v>0</v>
      </c>
      <c r="CD824" s="16">
        <v>0</v>
      </c>
      <c r="CE824" s="16">
        <v>0</v>
      </c>
      <c r="CF824" s="24">
        <f t="shared" si="294"/>
        <v>0</v>
      </c>
      <c r="CG824" s="24">
        <f t="shared" si="295"/>
        <v>0</v>
      </c>
      <c r="CH824" s="25">
        <v>3</v>
      </c>
      <c r="CI824" s="16">
        <v>0.1</v>
      </c>
      <c r="CJ824" s="16">
        <v>0</v>
      </c>
      <c r="CK824" s="16">
        <v>0</v>
      </c>
      <c r="CL824" s="16">
        <v>0</v>
      </c>
      <c r="CM824" s="16">
        <v>0</v>
      </c>
      <c r="CN824" s="16">
        <v>0</v>
      </c>
      <c r="CO824" s="16">
        <v>0</v>
      </c>
      <c r="CP824" s="26">
        <f t="shared" si="296"/>
        <v>0</v>
      </c>
      <c r="CQ824" s="26">
        <f t="shared" si="297"/>
        <v>0</v>
      </c>
      <c r="CR824" s="13">
        <v>0</v>
      </c>
      <c r="CS824" s="13">
        <v>0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27">
        <v>1.97</v>
      </c>
      <c r="DC824" s="27">
        <v>-2.0299999999999998</v>
      </c>
      <c r="DD824" s="27">
        <v>4</v>
      </c>
      <c r="DE824" s="27">
        <v>45.71</v>
      </c>
      <c r="DF824" s="27">
        <v>1.73</v>
      </c>
      <c r="DG824" s="27">
        <v>-0.62</v>
      </c>
      <c r="DH824" s="27">
        <v>2.34</v>
      </c>
      <c r="DI824" s="27">
        <v>26.77</v>
      </c>
      <c r="DJ824" s="1">
        <v>1</v>
      </c>
      <c r="DK824" s="1"/>
      <c r="DL824" s="1"/>
      <c r="DM824" s="1">
        <v>3.0000000000000001E-3</v>
      </c>
      <c r="DN824" s="1">
        <v>0</v>
      </c>
      <c r="DO824" s="1">
        <v>0</v>
      </c>
      <c r="DP824" s="16">
        <f t="shared" si="298"/>
        <v>-9.1512239762067622E-5</v>
      </c>
    </row>
    <row r="825" spans="1:120" x14ac:dyDescent="0.2">
      <c r="A825" s="13">
        <v>21</v>
      </c>
      <c r="B825" s="13" t="s">
        <v>2748</v>
      </c>
      <c r="C825" s="13" t="s">
        <v>2749</v>
      </c>
      <c r="D825" s="13" t="s">
        <v>558</v>
      </c>
      <c r="E825" s="13" t="s">
        <v>123</v>
      </c>
      <c r="F825" s="1" t="s">
        <v>124</v>
      </c>
      <c r="G825" s="13">
        <v>75</v>
      </c>
      <c r="H825" s="13">
        <v>200</v>
      </c>
      <c r="I825" s="13" t="s">
        <v>125</v>
      </c>
      <c r="J825" s="13">
        <v>2007</v>
      </c>
      <c r="K825" s="13">
        <v>1</v>
      </c>
      <c r="L825" s="13">
        <v>2</v>
      </c>
      <c r="M825" s="1"/>
      <c r="N825" s="1">
        <v>25</v>
      </c>
      <c r="O825" s="13" t="s">
        <v>2060</v>
      </c>
      <c r="P825" s="13" t="s">
        <v>2750</v>
      </c>
      <c r="Q825" s="1" t="str">
        <f t="shared" si="276"/>
        <v>TOR</v>
      </c>
      <c r="R825" s="13" t="s">
        <v>249</v>
      </c>
      <c r="S825" s="1"/>
      <c r="T825" s="13" t="s">
        <v>129</v>
      </c>
      <c r="U825" s="13">
        <v>82</v>
      </c>
      <c r="V825" s="13">
        <v>27</v>
      </c>
      <c r="W825" s="13">
        <v>29</v>
      </c>
      <c r="X825" s="14">
        <v>23</v>
      </c>
      <c r="Y825" s="13">
        <v>56</v>
      </c>
      <c r="Z825" s="13">
        <v>-33</v>
      </c>
      <c r="AA825" s="1">
        <v>248</v>
      </c>
      <c r="AB825" s="14">
        <v>85</v>
      </c>
      <c r="AC825" s="14">
        <v>69</v>
      </c>
      <c r="AD825" s="15">
        <f t="shared" si="277"/>
        <v>0.10887096774193548</v>
      </c>
      <c r="AE825" s="15">
        <f t="shared" si="278"/>
        <v>6.7164179104477612E-2</v>
      </c>
      <c r="AF825" s="16">
        <v>1564.8833333333</v>
      </c>
      <c r="AG825" s="17">
        <f t="shared" si="279"/>
        <v>19.083943089430488</v>
      </c>
      <c r="AH825" s="29">
        <v>1849</v>
      </c>
      <c r="AI825" s="17">
        <f t="shared" si="280"/>
        <v>22.548780487804876</v>
      </c>
      <c r="AJ825" s="19">
        <f t="shared" si="281"/>
        <v>0.84634036416078962</v>
      </c>
      <c r="AK825" s="20">
        <f>'Even Strength'!AA825+'Power Play'!R825+'Penalty Kill'!L825</f>
        <v>253.75039872408294</v>
      </c>
      <c r="AL825" s="19">
        <f t="shared" si="282"/>
        <v>9.7291750759558013</v>
      </c>
      <c r="AM825" s="15">
        <f>IF(('Even Strength'!BR825+'Power Play'!AK825+'Penalty Kill'!AG825)&gt;0,V825/('Even Strength'!BR825+'Power Play'!AK825+'Penalty Kill'!AG825),0)</f>
        <v>0.375</v>
      </c>
      <c r="AN825" s="15">
        <f>IF(('Even Strength'!BR825+'Power Play'!AK825+'Penalty Kill'!AG825)&gt;0,W825/('Even Strength'!BR825+'Power Play'!AK825+'Penalty Kill'!AG825),0)</f>
        <v>0.40277777777777779</v>
      </c>
      <c r="AO825" s="15">
        <f t="shared" si="283"/>
        <v>0.77777777777777779</v>
      </c>
      <c r="AP825" s="13">
        <v>21</v>
      </c>
      <c r="AQ825" s="13">
        <v>33</v>
      </c>
      <c r="AR825" s="21">
        <f t="shared" si="284"/>
        <v>0.3888888888888889</v>
      </c>
      <c r="AS825" s="22">
        <v>1</v>
      </c>
      <c r="AT825" s="1"/>
      <c r="AU825" s="1"/>
      <c r="AV825">
        <v>101</v>
      </c>
      <c r="AW825" s="13">
        <v>83</v>
      </c>
      <c r="AX825" s="13">
        <v>29</v>
      </c>
      <c r="AY825" s="13">
        <v>85</v>
      </c>
      <c r="AZ825" s="13">
        <v>27</v>
      </c>
      <c r="BA825" s="13">
        <v>46</v>
      </c>
      <c r="BB825" s="16">
        <f t="shared" si="285"/>
        <v>3.8724931571044463</v>
      </c>
      <c r="BC825" s="17">
        <f t="shared" si="286"/>
        <v>3.1823458617789013</v>
      </c>
      <c r="BD825" s="17">
        <f t="shared" si="287"/>
        <v>1.1119039758022666</v>
      </c>
      <c r="BE825" s="17">
        <f t="shared" si="288"/>
        <v>3.2590288945928503</v>
      </c>
      <c r="BF825" s="17">
        <f t="shared" si="289"/>
        <v>1.0352209429883172</v>
      </c>
      <c r="BG825" s="17">
        <f t="shared" si="290"/>
        <v>1.7637097547208367</v>
      </c>
      <c r="BH825" s="13">
        <v>43</v>
      </c>
      <c r="BI825" s="13">
        <v>19</v>
      </c>
      <c r="BJ825" s="13">
        <v>1</v>
      </c>
      <c r="BK825" s="13">
        <v>0</v>
      </c>
      <c r="BL825" s="13">
        <v>0</v>
      </c>
      <c r="BM825" s="13">
        <v>0</v>
      </c>
      <c r="BN825" s="13">
        <f t="shared" si="291"/>
        <v>156</v>
      </c>
      <c r="BO825" s="16">
        <v>-4.5789999999999997</v>
      </c>
      <c r="BP825" s="13">
        <v>5</v>
      </c>
      <c r="BQ825" s="13">
        <v>0</v>
      </c>
      <c r="BR825" s="23">
        <f t="shared" si="292"/>
        <v>0</v>
      </c>
      <c r="BS825" s="13">
        <v>0</v>
      </c>
      <c r="BT825" s="13">
        <v>3</v>
      </c>
      <c r="BU825" s="13">
        <v>16</v>
      </c>
      <c r="BV825" s="13">
        <v>1</v>
      </c>
      <c r="BW825" s="13">
        <v>0</v>
      </c>
      <c r="BX825" s="13">
        <v>4</v>
      </c>
      <c r="BY825" s="13">
        <v>1</v>
      </c>
      <c r="BZ825" s="13">
        <v>0</v>
      </c>
      <c r="CA825" s="13">
        <v>0</v>
      </c>
      <c r="CB825" s="23">
        <f t="shared" si="293"/>
        <v>0</v>
      </c>
      <c r="CC825" s="16">
        <v>5.2</v>
      </c>
      <c r="CD825" s="16">
        <v>0.4</v>
      </c>
      <c r="CE825" s="16">
        <v>5.6</v>
      </c>
      <c r="CF825" s="24">
        <f t="shared" si="294"/>
        <v>6.829268292682926E-2</v>
      </c>
      <c r="CG825" s="24">
        <f t="shared" si="295"/>
        <v>0.21471249187905836</v>
      </c>
      <c r="CH825" s="25">
        <v>5</v>
      </c>
      <c r="CI825" s="16">
        <v>38</v>
      </c>
      <c r="CJ825" s="16">
        <v>28.4</v>
      </c>
      <c r="CK825" s="16">
        <v>-13.7</v>
      </c>
      <c r="CL825" s="16">
        <v>7.7</v>
      </c>
      <c r="CM825" s="16">
        <v>-1.6</v>
      </c>
      <c r="CN825" s="16">
        <v>-1.3</v>
      </c>
      <c r="CO825" s="16">
        <v>4.8</v>
      </c>
      <c r="CP825" s="26">
        <f t="shared" si="296"/>
        <v>5.8536585365853655E-2</v>
      </c>
      <c r="CQ825" s="26">
        <f t="shared" si="297"/>
        <v>0.18403927875347861</v>
      </c>
      <c r="CR825" s="13">
        <v>2</v>
      </c>
      <c r="CS825" s="13">
        <v>5</v>
      </c>
      <c r="CT825" s="13">
        <v>3</v>
      </c>
      <c r="CU825" s="13">
        <v>-0.02</v>
      </c>
      <c r="CV825" s="13">
        <v>-0.5</v>
      </c>
      <c r="CW825" s="13">
        <v>1.17</v>
      </c>
      <c r="CX825" s="13">
        <v>6.71</v>
      </c>
      <c r="CY825" s="13">
        <v>-13.05</v>
      </c>
      <c r="CZ825" s="13">
        <v>-2.6</v>
      </c>
      <c r="DA825" s="13">
        <v>-8.2899999999999991</v>
      </c>
      <c r="DB825" s="27">
        <v>-35.36</v>
      </c>
      <c r="DC825" s="27">
        <v>161.33000000000001</v>
      </c>
      <c r="DD825" s="27">
        <v>-196.69</v>
      </c>
      <c r="DE825" s="27">
        <v>-10.31</v>
      </c>
      <c r="DF825" s="27">
        <v>-26.02</v>
      </c>
      <c r="DG825" s="27">
        <v>124.72</v>
      </c>
      <c r="DH825" s="27">
        <v>-150.74</v>
      </c>
      <c r="DI825" s="27">
        <v>-7.9</v>
      </c>
      <c r="DJ825" s="1">
        <v>186</v>
      </c>
      <c r="DK825" s="1"/>
      <c r="DL825" s="1"/>
      <c r="DM825" s="1">
        <v>4.25</v>
      </c>
      <c r="DN825" s="1">
        <v>0</v>
      </c>
      <c r="DO825" s="1">
        <v>0</v>
      </c>
      <c r="DP825" s="16">
        <f t="shared" si="298"/>
        <v>-3.0723404255319151</v>
      </c>
    </row>
    <row r="826" spans="1:120" x14ac:dyDescent="0.2">
      <c r="A826" s="13">
        <v>57</v>
      </c>
      <c r="B826" s="13" t="s">
        <v>2751</v>
      </c>
      <c r="C826" s="13" t="s">
        <v>2749</v>
      </c>
      <c r="D826" s="13" t="s">
        <v>558</v>
      </c>
      <c r="E826" s="13" t="s">
        <v>123</v>
      </c>
      <c r="F826" s="1" t="s">
        <v>124</v>
      </c>
      <c r="G826" s="13">
        <v>74</v>
      </c>
      <c r="H826" s="13">
        <v>188</v>
      </c>
      <c r="I826" s="13" t="s">
        <v>150</v>
      </c>
      <c r="J826" s="1"/>
      <c r="K826" s="1"/>
      <c r="L826" s="1"/>
      <c r="M826" s="13" t="s">
        <v>159</v>
      </c>
      <c r="N826" s="1">
        <v>23</v>
      </c>
      <c r="O826" s="13" t="s">
        <v>856</v>
      </c>
      <c r="P826" s="13" t="s">
        <v>2750</v>
      </c>
      <c r="Q826" s="1" t="str">
        <f t="shared" si="276"/>
        <v>CHI</v>
      </c>
      <c r="R826" s="13" t="s">
        <v>322</v>
      </c>
      <c r="S826" s="1"/>
      <c r="T826" s="13" t="s">
        <v>173</v>
      </c>
      <c r="U826" s="13">
        <v>18</v>
      </c>
      <c r="V826" s="13">
        <v>0</v>
      </c>
      <c r="W826" s="13">
        <v>1</v>
      </c>
      <c r="X826" s="14">
        <v>1</v>
      </c>
      <c r="Y826" s="13">
        <v>1</v>
      </c>
      <c r="Z826" s="13">
        <v>0</v>
      </c>
      <c r="AA826" s="1">
        <v>21</v>
      </c>
      <c r="AB826" s="14">
        <v>5</v>
      </c>
      <c r="AC826" s="14">
        <v>15</v>
      </c>
      <c r="AD826" s="15">
        <f t="shared" si="277"/>
        <v>0</v>
      </c>
      <c r="AE826" s="15">
        <f t="shared" si="278"/>
        <v>0</v>
      </c>
      <c r="AF826" s="16">
        <v>243.65</v>
      </c>
      <c r="AG826" s="17">
        <f t="shared" si="279"/>
        <v>13.536111111111111</v>
      </c>
      <c r="AH826" s="29">
        <v>319</v>
      </c>
      <c r="AI826" s="17">
        <f t="shared" si="280"/>
        <v>17.722222222222221</v>
      </c>
      <c r="AJ826" s="19">
        <f t="shared" si="281"/>
        <v>0.76379310344827589</v>
      </c>
      <c r="AK826" s="20">
        <f>'Even Strength'!AA826+'Power Play'!R826+'Penalty Kill'!L826</f>
        <v>0</v>
      </c>
      <c r="AL826" s="19">
        <f t="shared" si="282"/>
        <v>0</v>
      </c>
      <c r="AM826" s="15">
        <f>IF(('Even Strength'!BR826+'Power Play'!AK826+'Penalty Kill'!AG826)&gt;0,V826/('Even Strength'!BR826+'Power Play'!AK826+'Penalty Kill'!AG826),0)</f>
        <v>0</v>
      </c>
      <c r="AN826" s="15">
        <f>IF(('Even Strength'!BR826+'Power Play'!AK826+'Penalty Kill'!AG826)&gt;0,W826/('Even Strength'!BR826+'Power Play'!AK826+'Penalty Kill'!AG826),0)</f>
        <v>0.16666666666666666</v>
      </c>
      <c r="AO826" s="15">
        <f t="shared" si="283"/>
        <v>0.16666666666666666</v>
      </c>
      <c r="AP826" s="13">
        <v>0</v>
      </c>
      <c r="AQ826" s="13">
        <v>0</v>
      </c>
      <c r="AR826" s="21">
        <f t="shared" si="284"/>
        <v>0</v>
      </c>
      <c r="AS826" s="22">
        <v>0</v>
      </c>
      <c r="AT826" s="1"/>
      <c r="AU826" s="1"/>
      <c r="AV826">
        <v>17</v>
      </c>
      <c r="AW826" s="13">
        <v>4</v>
      </c>
      <c r="AX826" s="13">
        <v>15</v>
      </c>
      <c r="AY826" s="13">
        <v>5</v>
      </c>
      <c r="AZ826" s="13">
        <v>4</v>
      </c>
      <c r="BA826" s="13">
        <v>9</v>
      </c>
      <c r="BB826" s="16">
        <f t="shared" si="285"/>
        <v>4.1863328545044114</v>
      </c>
      <c r="BC826" s="17">
        <f t="shared" si="286"/>
        <v>0.98501949517750875</v>
      </c>
      <c r="BD826" s="17">
        <f t="shared" si="287"/>
        <v>3.6938231069156577</v>
      </c>
      <c r="BE826" s="17">
        <f t="shared" si="288"/>
        <v>1.2312743689718859</v>
      </c>
      <c r="BF826" s="17">
        <f t="shared" si="289"/>
        <v>0.98501949517750875</v>
      </c>
      <c r="BG826" s="17">
        <f t="shared" si="290"/>
        <v>2.2162938641493946</v>
      </c>
      <c r="BH826" s="13">
        <v>2</v>
      </c>
      <c r="BI826" s="13">
        <v>1</v>
      </c>
      <c r="BJ826" s="13">
        <v>0</v>
      </c>
      <c r="BK826" s="13">
        <v>0</v>
      </c>
      <c r="BL826" s="13">
        <v>0</v>
      </c>
      <c r="BM826" s="13">
        <v>0</v>
      </c>
      <c r="BN826" s="13">
        <f t="shared" si="291"/>
        <v>21</v>
      </c>
      <c r="BO826" s="16">
        <v>2.137</v>
      </c>
      <c r="BP826" s="1"/>
      <c r="BQ826" s="1"/>
      <c r="BR826" s="23" t="str">
        <f t="shared" si="292"/>
        <v xml:space="preserve"> </v>
      </c>
      <c r="BS826" s="1"/>
      <c r="BT826" s="13">
        <v>0</v>
      </c>
      <c r="BU826" s="13">
        <v>5</v>
      </c>
      <c r="BV826" s="13">
        <v>0</v>
      </c>
      <c r="BW826" s="13">
        <v>0</v>
      </c>
      <c r="BX826" s="13">
        <v>0</v>
      </c>
      <c r="BY826" s="13">
        <v>0</v>
      </c>
      <c r="BZ826" s="13">
        <v>0</v>
      </c>
      <c r="CA826" s="13">
        <v>0</v>
      </c>
      <c r="CB826" s="23">
        <f t="shared" si="293"/>
        <v>0</v>
      </c>
      <c r="CC826" s="16">
        <v>-0.2</v>
      </c>
      <c r="CD826" s="16">
        <v>0.60000000000000009</v>
      </c>
      <c r="CE826" s="16">
        <v>0.4</v>
      </c>
      <c r="CF826" s="24">
        <f t="shared" si="294"/>
        <v>2.2222222222222223E-2</v>
      </c>
      <c r="CG826" s="24">
        <f t="shared" si="295"/>
        <v>9.8501949517750875E-2</v>
      </c>
      <c r="CH826" s="25">
        <v>1</v>
      </c>
      <c r="CI826" s="16">
        <v>3.6</v>
      </c>
      <c r="CJ826" s="16">
        <v>4</v>
      </c>
      <c r="CK826" s="16">
        <v>-1.1000000000000001</v>
      </c>
      <c r="CL826" s="16">
        <v>-0.5</v>
      </c>
      <c r="CM826" s="16">
        <v>0.30000000000000004</v>
      </c>
      <c r="CN826" s="16">
        <v>0</v>
      </c>
      <c r="CO826" s="16">
        <v>-0.2</v>
      </c>
      <c r="CP826" s="26">
        <f t="shared" si="296"/>
        <v>-1.1111111111111112E-2</v>
      </c>
      <c r="CQ826" s="26">
        <f t="shared" si="297"/>
        <v>-4.9250974758875438E-2</v>
      </c>
      <c r="CR826" s="13">
        <v>1</v>
      </c>
      <c r="CS826" s="13">
        <v>0</v>
      </c>
      <c r="CT826" s="13">
        <v>0</v>
      </c>
      <c r="CU826" s="13">
        <v>0</v>
      </c>
      <c r="CV826" s="13">
        <v>0.04</v>
      </c>
      <c r="CW826" s="13">
        <v>0.36</v>
      </c>
      <c r="CX826" s="13">
        <v>0.79</v>
      </c>
      <c r="CY826" s="13">
        <v>1.87</v>
      </c>
      <c r="CZ826" s="13">
        <v>-0.11</v>
      </c>
      <c r="DA826" s="13">
        <v>2.95</v>
      </c>
      <c r="DB826" s="27">
        <v>13.74</v>
      </c>
      <c r="DC826" s="27">
        <v>-31.68</v>
      </c>
      <c r="DD826" s="27">
        <v>45.42</v>
      </c>
      <c r="DE826" s="27">
        <v>11.87</v>
      </c>
      <c r="DF826" s="27">
        <v>5.31</v>
      </c>
      <c r="DG826" s="27">
        <v>-21.78</v>
      </c>
      <c r="DH826" s="27">
        <v>27.09</v>
      </c>
      <c r="DI826" s="27">
        <v>7.08</v>
      </c>
      <c r="DJ826" s="1">
        <v>186</v>
      </c>
      <c r="DK826" s="28">
        <v>43</v>
      </c>
      <c r="DL826" s="28" t="s">
        <v>1243</v>
      </c>
      <c r="DM826" s="1">
        <v>0.92500000000000004</v>
      </c>
      <c r="DN826" s="1">
        <v>0.48499999999999999</v>
      </c>
      <c r="DO826" s="1">
        <v>0</v>
      </c>
      <c r="DP826" s="16">
        <f t="shared" si="298"/>
        <v>-0.99787234042553186</v>
      </c>
    </row>
    <row r="827" spans="1:120" x14ac:dyDescent="0.2">
      <c r="A827" s="13">
        <v>76</v>
      </c>
      <c r="B827" s="13" t="s">
        <v>2752</v>
      </c>
      <c r="C827" s="13" t="s">
        <v>2753</v>
      </c>
      <c r="D827" s="13" t="s">
        <v>133</v>
      </c>
      <c r="E827" s="13" t="s">
        <v>123</v>
      </c>
      <c r="F827" s="1" t="s">
        <v>124</v>
      </c>
      <c r="G827" s="13">
        <v>74</v>
      </c>
      <c r="H827" s="13">
        <v>190</v>
      </c>
      <c r="I827" s="13" t="s">
        <v>125</v>
      </c>
      <c r="J827" s="13">
        <v>2005</v>
      </c>
      <c r="K827" s="13">
        <v>4</v>
      </c>
      <c r="L827" s="13">
        <v>97</v>
      </c>
      <c r="M827" s="1"/>
      <c r="N827" s="1">
        <v>27</v>
      </c>
      <c r="O827" s="13" t="s">
        <v>591</v>
      </c>
      <c r="P827" s="13" t="s">
        <v>2754</v>
      </c>
      <c r="Q827" s="1" t="str">
        <f t="shared" si="276"/>
        <v>PHI</v>
      </c>
      <c r="R827" s="13" t="s">
        <v>167</v>
      </c>
      <c r="S827" s="1"/>
      <c r="T827" s="13" t="s">
        <v>146</v>
      </c>
      <c r="U827" s="13">
        <v>72</v>
      </c>
      <c r="V827" s="13">
        <v>9</v>
      </c>
      <c r="W827" s="13">
        <v>6</v>
      </c>
      <c r="X827" s="14">
        <v>3</v>
      </c>
      <c r="Y827" s="13">
        <v>15</v>
      </c>
      <c r="Z827" s="13">
        <v>-6</v>
      </c>
      <c r="AA827" s="1">
        <v>70</v>
      </c>
      <c r="AB827" s="14">
        <v>26</v>
      </c>
      <c r="AC827" s="14">
        <v>25</v>
      </c>
      <c r="AD827" s="15">
        <f t="shared" si="277"/>
        <v>0.12857142857142856</v>
      </c>
      <c r="AE827" s="15">
        <f t="shared" si="278"/>
        <v>7.43801652892562E-2</v>
      </c>
      <c r="AF827" s="16">
        <v>844.53333333329999</v>
      </c>
      <c r="AG827" s="17">
        <f t="shared" si="279"/>
        <v>11.729629629629166</v>
      </c>
      <c r="AH827" s="29">
        <v>1210</v>
      </c>
      <c r="AI827" s="17">
        <f t="shared" si="280"/>
        <v>16.805555555555557</v>
      </c>
      <c r="AJ827" s="19">
        <f t="shared" si="281"/>
        <v>0.69796143250685949</v>
      </c>
      <c r="AK827" s="20">
        <f>'Even Strength'!AA827+'Power Play'!R827+'Penalty Kill'!L827</f>
        <v>42.545454545454547</v>
      </c>
      <c r="AL827" s="19">
        <f t="shared" si="282"/>
        <v>3.0226483336683456</v>
      </c>
      <c r="AM827" s="15">
        <f>IF(('Even Strength'!BR827+'Power Play'!AK827+'Penalty Kill'!AG827)&gt;0,V827/('Even Strength'!BR827+'Power Play'!AK827+'Penalty Kill'!AG827),0)</f>
        <v>0.39130434782608697</v>
      </c>
      <c r="AN827" s="15">
        <f>IF(('Even Strength'!BR827+'Power Play'!AK827+'Penalty Kill'!AG827)&gt;0,W827/('Even Strength'!BR827+'Power Play'!AK827+'Penalty Kill'!AG827),0)</f>
        <v>0.2608695652173913</v>
      </c>
      <c r="AO827" s="15">
        <f t="shared" si="283"/>
        <v>0.65217391304347827</v>
      </c>
      <c r="AP827" s="13">
        <v>21</v>
      </c>
      <c r="AQ827" s="13">
        <v>35</v>
      </c>
      <c r="AR827" s="21">
        <f t="shared" si="284"/>
        <v>0.375</v>
      </c>
      <c r="AS827" s="22">
        <v>1.2</v>
      </c>
      <c r="AT827" s="1"/>
      <c r="AU827" s="1"/>
      <c r="AV827">
        <v>133</v>
      </c>
      <c r="AW827" s="13">
        <v>121</v>
      </c>
      <c r="AX827" s="13">
        <v>46</v>
      </c>
      <c r="AY827" s="13">
        <v>26</v>
      </c>
      <c r="AZ827" s="13">
        <v>5</v>
      </c>
      <c r="BA827" s="13">
        <v>13</v>
      </c>
      <c r="BB827" s="16">
        <f t="shared" si="285"/>
        <v>9.4490053678563886</v>
      </c>
      <c r="BC827" s="17">
        <f t="shared" si="286"/>
        <v>8.5964635301550594</v>
      </c>
      <c r="BD827" s="17">
        <f t="shared" si="287"/>
        <v>3.2680770445217586</v>
      </c>
      <c r="BE827" s="17">
        <f t="shared" si="288"/>
        <v>1.8471739816862112</v>
      </c>
      <c r="BF827" s="17">
        <f t="shared" si="289"/>
        <v>0.35522576570888675</v>
      </c>
      <c r="BG827" s="17">
        <f t="shared" si="290"/>
        <v>0.92358699084310558</v>
      </c>
      <c r="BH827" s="13">
        <v>28</v>
      </c>
      <c r="BI827" s="13">
        <v>14</v>
      </c>
      <c r="BJ827" s="13">
        <v>0</v>
      </c>
      <c r="BK827" s="13">
        <v>0</v>
      </c>
      <c r="BL827" s="13">
        <v>0</v>
      </c>
      <c r="BM827" s="13">
        <v>0</v>
      </c>
      <c r="BN827" s="13">
        <f t="shared" si="291"/>
        <v>195</v>
      </c>
      <c r="BO827" s="16">
        <v>-1.1200000000000001</v>
      </c>
      <c r="BP827" s="1"/>
      <c r="BQ827" s="1"/>
      <c r="BR827" s="23" t="str">
        <f t="shared" si="292"/>
        <v xml:space="preserve"> </v>
      </c>
      <c r="BS827" s="1"/>
      <c r="BT827" s="13">
        <v>2</v>
      </c>
      <c r="BU827" s="13">
        <v>22</v>
      </c>
      <c r="BV827" s="13">
        <v>0</v>
      </c>
      <c r="BW827" s="13">
        <v>0</v>
      </c>
      <c r="BX827" s="13">
        <v>0</v>
      </c>
      <c r="BY827" s="13">
        <v>0</v>
      </c>
      <c r="BZ827" s="13">
        <v>0</v>
      </c>
      <c r="CA827" s="13">
        <v>0</v>
      </c>
      <c r="CB827" s="23">
        <f t="shared" si="293"/>
        <v>0</v>
      </c>
      <c r="CC827" s="16">
        <v>0.30000000000000004</v>
      </c>
      <c r="CD827" s="16">
        <v>0.7</v>
      </c>
      <c r="CE827" s="16">
        <v>0.9</v>
      </c>
      <c r="CF827" s="24">
        <f t="shared" si="294"/>
        <v>1.2500000000000001E-2</v>
      </c>
      <c r="CG827" s="24">
        <f t="shared" si="295"/>
        <v>6.3940637827599622E-2</v>
      </c>
      <c r="CH827" s="25">
        <v>3</v>
      </c>
      <c r="CI827" s="16">
        <v>16</v>
      </c>
      <c r="CJ827" s="16">
        <v>17.8</v>
      </c>
      <c r="CK827" s="16">
        <v>-5.4</v>
      </c>
      <c r="CL827" s="16">
        <v>-0.5</v>
      </c>
      <c r="CM827" s="16">
        <v>1.6</v>
      </c>
      <c r="CN827" s="16">
        <v>0</v>
      </c>
      <c r="CO827" s="16">
        <v>1.1000000000000001</v>
      </c>
      <c r="CP827" s="26">
        <f t="shared" si="296"/>
        <v>1.5277777777777779E-2</v>
      </c>
      <c r="CQ827" s="26">
        <f t="shared" si="297"/>
        <v>7.8149668455955099E-2</v>
      </c>
      <c r="CR827" s="13">
        <v>0</v>
      </c>
      <c r="CS827" s="13">
        <v>0</v>
      </c>
      <c r="CT827" s="13">
        <v>1</v>
      </c>
      <c r="CU827" s="13">
        <v>0</v>
      </c>
      <c r="CV827" s="13">
        <v>0</v>
      </c>
      <c r="CW827" s="13">
        <v>0</v>
      </c>
      <c r="CX827" s="13">
        <v>0</v>
      </c>
      <c r="CY827" s="13">
        <v>0</v>
      </c>
      <c r="CZ827" s="13">
        <v>0</v>
      </c>
      <c r="DA827" s="13">
        <v>0</v>
      </c>
      <c r="DB827" s="27">
        <v>-3.26</v>
      </c>
      <c r="DC827" s="27">
        <v>26.74</v>
      </c>
      <c r="DD827" s="27">
        <v>-29.99</v>
      </c>
      <c r="DE827" s="27">
        <v>-2.5499999999999998</v>
      </c>
      <c r="DF827" s="27">
        <v>5.71</v>
      </c>
      <c r="DG827" s="27">
        <v>8.86</v>
      </c>
      <c r="DH827" s="27">
        <v>-3.15</v>
      </c>
      <c r="DI827" s="27">
        <v>-0.27</v>
      </c>
      <c r="DJ827" s="1">
        <v>179</v>
      </c>
      <c r="DK827" s="28">
        <v>3</v>
      </c>
      <c r="DL827" s="28" t="s">
        <v>498</v>
      </c>
      <c r="DM827" s="1">
        <v>0.55300000000000005</v>
      </c>
      <c r="DN827" s="1">
        <v>2.1000000000000001E-2</v>
      </c>
      <c r="DO827" s="1">
        <v>0</v>
      </c>
      <c r="DP827" s="16">
        <f t="shared" si="298"/>
        <v>1.0495767558911007</v>
      </c>
    </row>
    <row r="828" spans="1:120" x14ac:dyDescent="0.2">
      <c r="A828" s="13">
        <v>26</v>
      </c>
      <c r="B828" s="13" t="s">
        <v>528</v>
      </c>
      <c r="C828" s="13" t="s">
        <v>2755</v>
      </c>
      <c r="D828" s="1"/>
      <c r="E828" s="13" t="s">
        <v>609</v>
      </c>
      <c r="F828" s="1"/>
      <c r="G828" s="13">
        <v>74</v>
      </c>
      <c r="H828" s="13">
        <v>218</v>
      </c>
      <c r="I828" s="13" t="s">
        <v>150</v>
      </c>
      <c r="J828" s="13">
        <v>2003</v>
      </c>
      <c r="K828" s="13">
        <v>1</v>
      </c>
      <c r="L828" s="13">
        <v>5</v>
      </c>
      <c r="M828" s="1"/>
      <c r="N828" s="1">
        <v>31</v>
      </c>
      <c r="O828" s="13" t="s">
        <v>1461</v>
      </c>
      <c r="P828" s="13" t="s">
        <v>2756</v>
      </c>
      <c r="Q828" s="1" t="str">
        <f t="shared" si="276"/>
        <v>MIN</v>
      </c>
      <c r="R828" s="13" t="s">
        <v>292</v>
      </c>
      <c r="S828" s="1"/>
      <c r="T828" s="13" t="s">
        <v>129</v>
      </c>
      <c r="U828" s="13">
        <v>80</v>
      </c>
      <c r="V828" s="13">
        <v>21</v>
      </c>
      <c r="W828" s="13">
        <v>31</v>
      </c>
      <c r="X828" s="14">
        <v>23</v>
      </c>
      <c r="Y828" s="13">
        <v>52</v>
      </c>
      <c r="Z828" s="13">
        <v>-6</v>
      </c>
      <c r="AA828" s="1">
        <v>171</v>
      </c>
      <c r="AB828" s="14">
        <v>59</v>
      </c>
      <c r="AC828" s="14">
        <v>61</v>
      </c>
      <c r="AD828" s="15">
        <f t="shared" si="277"/>
        <v>0.12280701754385964</v>
      </c>
      <c r="AE828" s="15">
        <f t="shared" si="278"/>
        <v>7.2164948453608241E-2</v>
      </c>
      <c r="AF828" s="16">
        <v>1296.6833333333</v>
      </c>
      <c r="AG828" s="17">
        <f t="shared" si="279"/>
        <v>16.20854166666625</v>
      </c>
      <c r="AH828" s="29">
        <v>1582</v>
      </c>
      <c r="AI828" s="17">
        <f t="shared" si="280"/>
        <v>19.774999999999999</v>
      </c>
      <c r="AJ828" s="19">
        <f t="shared" si="281"/>
        <v>0.8196481247365992</v>
      </c>
      <c r="AK828" s="20">
        <f>'Even Strength'!AA828+'Power Play'!R828+'Penalty Kill'!L828</f>
        <v>265.34965034965035</v>
      </c>
      <c r="AL828" s="19">
        <f t="shared" si="282"/>
        <v>12.278232172578319</v>
      </c>
      <c r="AM828" s="15">
        <f>IF(('Even Strength'!BR828+'Power Play'!AK828+'Penalty Kill'!AG828)&gt;0,V828/('Even Strength'!BR828+'Power Play'!AK828+'Penalty Kill'!AG828),0)</f>
        <v>0.34426229508196721</v>
      </c>
      <c r="AN828" s="15">
        <f>IF(('Even Strength'!BR828+'Power Play'!AK828+'Penalty Kill'!AG828)&gt;0,W828/('Even Strength'!BR828+'Power Play'!AK828+'Penalty Kill'!AG828),0)</f>
        <v>0.50819672131147542</v>
      </c>
      <c r="AO828" s="15">
        <f t="shared" si="283"/>
        <v>0.85245901639344268</v>
      </c>
      <c r="AP828" s="13">
        <v>10</v>
      </c>
      <c r="AQ828" s="13">
        <v>10</v>
      </c>
      <c r="AR828" s="21">
        <f t="shared" si="284"/>
        <v>0.5</v>
      </c>
      <c r="AS828" s="22">
        <v>0.4</v>
      </c>
      <c r="AT828" s="1"/>
      <c r="AU828" s="1"/>
      <c r="AV828">
        <v>42</v>
      </c>
      <c r="AW828" s="13">
        <v>32</v>
      </c>
      <c r="AX828" s="13">
        <v>13</v>
      </c>
      <c r="AY828" s="13">
        <v>59</v>
      </c>
      <c r="AZ828" s="13">
        <v>52</v>
      </c>
      <c r="BA828" s="13">
        <v>28</v>
      </c>
      <c r="BB828" s="16">
        <f t="shared" si="285"/>
        <v>1.9434197503888624</v>
      </c>
      <c r="BC828" s="17">
        <f t="shared" si="286"/>
        <v>1.4807007622010382</v>
      </c>
      <c r="BD828" s="17">
        <f t="shared" si="287"/>
        <v>0.6015346846441717</v>
      </c>
      <c r="BE828" s="17">
        <f t="shared" si="288"/>
        <v>2.7300420303081636</v>
      </c>
      <c r="BF828" s="17">
        <f t="shared" si="289"/>
        <v>2.4061387385766868</v>
      </c>
      <c r="BG828" s="17">
        <f t="shared" si="290"/>
        <v>1.2956131669259083</v>
      </c>
      <c r="BH828" s="13">
        <v>37</v>
      </c>
      <c r="BI828" s="13">
        <v>16</v>
      </c>
      <c r="BJ828" s="13">
        <v>1</v>
      </c>
      <c r="BK828" s="13">
        <v>0</v>
      </c>
      <c r="BL828" s="13">
        <v>0</v>
      </c>
      <c r="BM828" s="13">
        <v>0</v>
      </c>
      <c r="BN828" s="13">
        <f t="shared" si="291"/>
        <v>83</v>
      </c>
      <c r="BO828" s="16">
        <v>-9.2530000000000001</v>
      </c>
      <c r="BP828" s="13">
        <v>1</v>
      </c>
      <c r="BQ828" s="13">
        <v>1</v>
      </c>
      <c r="BR828" s="23">
        <f t="shared" si="292"/>
        <v>1</v>
      </c>
      <c r="BS828" s="13">
        <v>0</v>
      </c>
      <c r="BT828" s="13">
        <v>2</v>
      </c>
      <c r="BU828" s="13">
        <v>16</v>
      </c>
      <c r="BV828" s="13">
        <v>0</v>
      </c>
      <c r="BW828" s="13">
        <v>1</v>
      </c>
      <c r="BX828" s="13">
        <v>2</v>
      </c>
      <c r="BY828" s="13">
        <v>0</v>
      </c>
      <c r="BZ828" s="13">
        <v>0</v>
      </c>
      <c r="CA828" s="13">
        <v>0</v>
      </c>
      <c r="CB828" s="23">
        <f t="shared" si="293"/>
        <v>0</v>
      </c>
      <c r="CC828" s="16">
        <v>4.7</v>
      </c>
      <c r="CD828" s="16">
        <v>1.2</v>
      </c>
      <c r="CE828" s="16">
        <v>5.9</v>
      </c>
      <c r="CF828" s="24">
        <f t="shared" si="294"/>
        <v>7.375000000000001E-2</v>
      </c>
      <c r="CG828" s="24">
        <f t="shared" si="295"/>
        <v>0.27300420303081641</v>
      </c>
      <c r="CH828" s="25">
        <v>3</v>
      </c>
      <c r="CI828" s="16">
        <v>31.1</v>
      </c>
      <c r="CJ828" s="16">
        <v>23.5</v>
      </c>
      <c r="CK828" s="16">
        <v>-9</v>
      </c>
      <c r="CL828" s="16">
        <v>8.3000000000000007</v>
      </c>
      <c r="CM828" s="16">
        <v>0.8</v>
      </c>
      <c r="CN828" s="16">
        <v>0.60000000000000009</v>
      </c>
      <c r="CO828" s="16">
        <v>9.6999999999999993</v>
      </c>
      <c r="CP828" s="26">
        <f t="shared" si="296"/>
        <v>0.12125</v>
      </c>
      <c r="CQ828" s="26">
        <f t="shared" si="297"/>
        <v>0.44883741854218961</v>
      </c>
      <c r="CR828" s="13">
        <v>2</v>
      </c>
      <c r="CS828" s="13">
        <v>3</v>
      </c>
      <c r="CT828" s="13">
        <v>4</v>
      </c>
      <c r="CU828" s="13">
        <v>0.01</v>
      </c>
      <c r="CV828" s="13">
        <v>-2.0699999999999998</v>
      </c>
      <c r="CW828" s="13">
        <v>0.92</v>
      </c>
      <c r="CX828" s="13">
        <v>3.89</v>
      </c>
      <c r="CY828" s="13">
        <v>-3.09</v>
      </c>
      <c r="CZ828" s="13">
        <v>-0.17</v>
      </c>
      <c r="DA828" s="13">
        <v>-0.51</v>
      </c>
      <c r="DB828" s="27">
        <v>-111.21</v>
      </c>
      <c r="DC828" s="27">
        <v>93.39</v>
      </c>
      <c r="DD828" s="27">
        <v>-204.61</v>
      </c>
      <c r="DE828" s="27">
        <v>-12.39</v>
      </c>
      <c r="DF828" s="27">
        <v>-94.45</v>
      </c>
      <c r="DG828" s="27">
        <v>65.56</v>
      </c>
      <c r="DH828" s="27">
        <v>-160</v>
      </c>
      <c r="DI828" s="27">
        <v>-9.69</v>
      </c>
      <c r="DJ828" s="1">
        <v>186</v>
      </c>
      <c r="DK828" s="28">
        <v>2</v>
      </c>
      <c r="DL828" s="28" t="s">
        <v>2757</v>
      </c>
      <c r="DM828" s="1">
        <v>6.5</v>
      </c>
      <c r="DN828" s="1">
        <v>7.9000000000000001E-2</v>
      </c>
      <c r="DO828" s="1">
        <v>0</v>
      </c>
      <c r="DP828" s="16">
        <f t="shared" si="298"/>
        <v>-2.9595744680851066</v>
      </c>
    </row>
    <row r="829" spans="1:120" x14ac:dyDescent="0.2">
      <c r="A829" s="13">
        <v>84</v>
      </c>
      <c r="B829" s="13" t="s">
        <v>2758</v>
      </c>
      <c r="C829" s="13" t="s">
        <v>2759</v>
      </c>
      <c r="D829" s="13" t="s">
        <v>158</v>
      </c>
      <c r="E829" s="13" t="s">
        <v>141</v>
      </c>
      <c r="F829" s="1" t="s">
        <v>142</v>
      </c>
      <c r="G829" s="13">
        <v>70</v>
      </c>
      <c r="H829" s="13">
        <v>185</v>
      </c>
      <c r="I829" s="13" t="s">
        <v>125</v>
      </c>
      <c r="J829" s="13">
        <v>2009</v>
      </c>
      <c r="K829" s="13">
        <v>5</v>
      </c>
      <c r="L829" s="13">
        <v>147</v>
      </c>
      <c r="M829" s="13" t="s">
        <v>159</v>
      </c>
      <c r="N829" s="1">
        <v>24</v>
      </c>
      <c r="O829" s="13" t="s">
        <v>2416</v>
      </c>
      <c r="P829" s="13" t="s">
        <v>2760</v>
      </c>
      <c r="Q829" s="1" t="str">
        <f t="shared" si="276"/>
        <v>BUF</v>
      </c>
      <c r="R829" s="13" t="s">
        <v>238</v>
      </c>
      <c r="S829" s="1"/>
      <c r="T829" s="13" t="s">
        <v>146</v>
      </c>
      <c r="U829" s="13">
        <v>28</v>
      </c>
      <c r="V829" s="13">
        <v>3</v>
      </c>
      <c r="W829" s="13">
        <v>2</v>
      </c>
      <c r="X829" s="14">
        <v>1</v>
      </c>
      <c r="Y829" s="13">
        <v>5</v>
      </c>
      <c r="Z829" s="13">
        <v>-14</v>
      </c>
      <c r="AA829" s="1">
        <v>28</v>
      </c>
      <c r="AB829" s="14">
        <v>8</v>
      </c>
      <c r="AC829" s="14">
        <v>9</v>
      </c>
      <c r="AD829" s="15">
        <f t="shared" si="277"/>
        <v>0.10714285714285714</v>
      </c>
      <c r="AE829" s="15">
        <f t="shared" si="278"/>
        <v>6.6666666666666666E-2</v>
      </c>
      <c r="AF829" s="16">
        <v>376.46666666670001</v>
      </c>
      <c r="AG829" s="17">
        <f t="shared" si="279"/>
        <v>13.445238095239286</v>
      </c>
      <c r="AH829" s="29">
        <v>495</v>
      </c>
      <c r="AI829" s="17">
        <f t="shared" si="280"/>
        <v>17.678571428571427</v>
      </c>
      <c r="AJ829" s="19">
        <f t="shared" si="281"/>
        <v>0.7605387205387879</v>
      </c>
      <c r="AK829" s="20">
        <f>'Even Strength'!AA829+'Power Play'!R829+'Penalty Kill'!L829</f>
        <v>17.125</v>
      </c>
      <c r="AL829" s="19">
        <f t="shared" si="282"/>
        <v>2.7293253054716899</v>
      </c>
      <c r="AM829" s="15">
        <f>IF(('Even Strength'!BR829+'Power Play'!AK829+'Penalty Kill'!AG829)&gt;0,V829/('Even Strength'!BR829+'Power Play'!AK829+'Penalty Kill'!AG829),0)</f>
        <v>0.375</v>
      </c>
      <c r="AN829" s="15">
        <f>IF(('Even Strength'!BR829+'Power Play'!AK829+'Penalty Kill'!AG829)&gt;0,W829/('Even Strength'!BR829+'Power Play'!AK829+'Penalty Kill'!AG829),0)</f>
        <v>0.25</v>
      </c>
      <c r="AO829" s="15">
        <f t="shared" si="283"/>
        <v>0.625</v>
      </c>
      <c r="AP829" s="13">
        <v>147</v>
      </c>
      <c r="AQ829" s="13">
        <v>179</v>
      </c>
      <c r="AR829" s="21">
        <f t="shared" si="284"/>
        <v>0.45092024539877301</v>
      </c>
      <c r="AS829" s="22">
        <v>19.5</v>
      </c>
      <c r="AT829" s="13">
        <v>6</v>
      </c>
      <c r="AU829" s="13">
        <v>3</v>
      </c>
      <c r="AV829">
        <v>26</v>
      </c>
      <c r="AW829" s="13">
        <v>30</v>
      </c>
      <c r="AX829" s="13">
        <v>22</v>
      </c>
      <c r="AY829" s="13">
        <v>8</v>
      </c>
      <c r="AZ829" s="13">
        <v>14</v>
      </c>
      <c r="BA829" s="13">
        <v>8</v>
      </c>
      <c r="BB829" s="16">
        <f t="shared" si="285"/>
        <v>4.1437931645117629</v>
      </c>
      <c r="BC829" s="17">
        <f t="shared" si="286"/>
        <v>4.7812998052058813</v>
      </c>
      <c r="BD829" s="17">
        <f t="shared" si="287"/>
        <v>3.5062865238176459</v>
      </c>
      <c r="BE829" s="17">
        <f t="shared" si="288"/>
        <v>1.2750132813882349</v>
      </c>
      <c r="BF829" s="17">
        <f t="shared" si="289"/>
        <v>2.2312732424294111</v>
      </c>
      <c r="BG829" s="17">
        <f t="shared" si="290"/>
        <v>1.2750132813882349</v>
      </c>
      <c r="BH829" s="13">
        <v>10</v>
      </c>
      <c r="BI829" s="13">
        <v>5</v>
      </c>
      <c r="BJ829" s="13">
        <v>0</v>
      </c>
      <c r="BK829" s="13">
        <v>0</v>
      </c>
      <c r="BL829" s="13">
        <v>0</v>
      </c>
      <c r="BM829" s="13">
        <v>0</v>
      </c>
      <c r="BN829" s="13">
        <f t="shared" si="291"/>
        <v>62</v>
      </c>
      <c r="BO829" s="16">
        <v>-2.653</v>
      </c>
      <c r="BP829" s="13">
        <v>1</v>
      </c>
      <c r="BQ829" s="13">
        <v>0</v>
      </c>
      <c r="BR829" s="23">
        <f t="shared" si="292"/>
        <v>0</v>
      </c>
      <c r="BS829" s="13">
        <v>0</v>
      </c>
      <c r="BT829" s="13">
        <v>1</v>
      </c>
      <c r="BU829" s="13">
        <v>4</v>
      </c>
      <c r="BV829" s="13">
        <v>0</v>
      </c>
      <c r="BW829" s="13">
        <v>0</v>
      </c>
      <c r="BX829" s="13">
        <v>0</v>
      </c>
      <c r="BY829" s="13">
        <v>0</v>
      </c>
      <c r="BZ829" s="13">
        <v>0</v>
      </c>
      <c r="CA829" s="13">
        <v>0</v>
      </c>
      <c r="CB829" s="23">
        <f t="shared" si="293"/>
        <v>0</v>
      </c>
      <c r="CC829" s="16">
        <v>-0.2</v>
      </c>
      <c r="CD829" s="16">
        <v>-0.1</v>
      </c>
      <c r="CE829" s="16">
        <v>-0.30000000000000004</v>
      </c>
      <c r="CF829" s="24">
        <f t="shared" si="294"/>
        <v>-1.0714285714285716E-2</v>
      </c>
      <c r="CG829" s="24">
        <f t="shared" si="295"/>
        <v>-4.7812998052058818E-2</v>
      </c>
      <c r="CH829" s="25">
        <v>2</v>
      </c>
      <c r="CI829" s="16">
        <v>7.6</v>
      </c>
      <c r="CJ829" s="16">
        <v>7.4</v>
      </c>
      <c r="CK829" s="16">
        <v>-8</v>
      </c>
      <c r="CL829" s="16">
        <v>-1.2</v>
      </c>
      <c r="CM829" s="16">
        <v>-0.30000000000000004</v>
      </c>
      <c r="CN829" s="16">
        <v>-0.30000000000000004</v>
      </c>
      <c r="CO829" s="16">
        <v>-1.8</v>
      </c>
      <c r="CP829" s="26">
        <f t="shared" si="296"/>
        <v>-6.4285714285714293E-2</v>
      </c>
      <c r="CQ829" s="26">
        <f t="shared" si="297"/>
        <v>-0.28687798831235289</v>
      </c>
      <c r="CR829" s="13">
        <v>0</v>
      </c>
      <c r="CS829" s="13">
        <v>0</v>
      </c>
      <c r="CT829" s="13">
        <v>0</v>
      </c>
      <c r="CU829" s="13">
        <v>0.08</v>
      </c>
      <c r="CV829" s="13">
        <v>-0.39</v>
      </c>
      <c r="CW829" s="13">
        <v>-0.04</v>
      </c>
      <c r="CX829" s="13">
        <v>-0.48</v>
      </c>
      <c r="CY829" s="13">
        <v>-1.91</v>
      </c>
      <c r="CZ829" s="13">
        <v>0.94</v>
      </c>
      <c r="DA829" s="13">
        <v>-1.8</v>
      </c>
      <c r="DB829" s="27">
        <v>0.38</v>
      </c>
      <c r="DC829" s="27">
        <v>23.55</v>
      </c>
      <c r="DD829" s="27">
        <v>-23.18</v>
      </c>
      <c r="DE829" s="27">
        <v>-4.0599999999999996</v>
      </c>
      <c r="DF829" s="27">
        <v>8.18</v>
      </c>
      <c r="DG829" s="27">
        <v>20.65</v>
      </c>
      <c r="DH829" s="27">
        <v>-12.48</v>
      </c>
      <c r="DI829" s="27">
        <v>-2.1800000000000002</v>
      </c>
      <c r="DJ829" s="1">
        <v>58</v>
      </c>
      <c r="DK829" s="1"/>
      <c r="DL829" s="1"/>
      <c r="DM829" s="1">
        <v>0.183</v>
      </c>
      <c r="DN829" s="1">
        <v>0</v>
      </c>
      <c r="DO829" s="1">
        <v>0</v>
      </c>
      <c r="DP829" s="16">
        <f t="shared" si="298"/>
        <v>-1.8244566460764127</v>
      </c>
    </row>
    <row r="830" spans="1:120" x14ac:dyDescent="0.2">
      <c r="A830" s="13">
        <v>45</v>
      </c>
      <c r="B830" s="13" t="s">
        <v>2761</v>
      </c>
      <c r="C830" s="13" t="s">
        <v>1848</v>
      </c>
      <c r="D830" s="1"/>
      <c r="E830" s="13" t="s">
        <v>234</v>
      </c>
      <c r="F830" s="1" t="s">
        <v>235</v>
      </c>
      <c r="G830" s="13">
        <v>70</v>
      </c>
      <c r="H830" s="13">
        <v>180</v>
      </c>
      <c r="I830" s="13" t="s">
        <v>150</v>
      </c>
      <c r="J830" s="13">
        <v>2009</v>
      </c>
      <c r="K830" s="13">
        <v>4</v>
      </c>
      <c r="L830" s="13">
        <v>106</v>
      </c>
      <c r="M830" s="1"/>
      <c r="N830" s="1">
        <v>23</v>
      </c>
      <c r="O830" s="13" t="s">
        <v>2762</v>
      </c>
      <c r="P830" s="13" t="s">
        <v>2763</v>
      </c>
      <c r="Q830" s="1" t="str">
        <f t="shared" si="276"/>
        <v>ANA</v>
      </c>
      <c r="R830" s="13" t="s">
        <v>334</v>
      </c>
      <c r="S830" s="1"/>
      <c r="T830" s="13" t="s">
        <v>173</v>
      </c>
      <c r="U830" s="13">
        <v>67</v>
      </c>
      <c r="V830" s="13">
        <v>12</v>
      </c>
      <c r="W830" s="13">
        <v>25</v>
      </c>
      <c r="X830" s="14">
        <v>7</v>
      </c>
      <c r="Y830" s="13">
        <v>37</v>
      </c>
      <c r="Z830" s="13">
        <v>5</v>
      </c>
      <c r="AA830" s="1">
        <v>122</v>
      </c>
      <c r="AB830" s="14">
        <v>50</v>
      </c>
      <c r="AC830" s="14">
        <v>70</v>
      </c>
      <c r="AD830" s="15">
        <f t="shared" si="277"/>
        <v>9.8360655737704916E-2</v>
      </c>
      <c r="AE830" s="15">
        <f t="shared" si="278"/>
        <v>4.9586776859504134E-2</v>
      </c>
      <c r="AF830" s="16">
        <v>1437.95</v>
      </c>
      <c r="AG830" s="17">
        <f t="shared" si="279"/>
        <v>21.461940298507464</v>
      </c>
      <c r="AH830" s="29">
        <v>1717</v>
      </c>
      <c r="AI830" s="17">
        <f t="shared" si="280"/>
        <v>25.626865671641792</v>
      </c>
      <c r="AJ830" s="19">
        <f t="shared" si="281"/>
        <v>0.83747815958066396</v>
      </c>
      <c r="AK830" s="20">
        <f>'Even Strength'!AA830+'Power Play'!R830+'Penalty Kill'!L830</f>
        <v>61.970986460348165</v>
      </c>
      <c r="AL830" s="19">
        <f t="shared" si="282"/>
        <v>2.5858056174560238</v>
      </c>
      <c r="AM830" s="15">
        <f>IF(('Even Strength'!BR830+'Power Play'!AK830+'Penalty Kill'!AG830)&gt;0,V830/('Even Strength'!BR830+'Power Play'!AK830+'Penalty Kill'!AG830),0)</f>
        <v>0.16666666666666666</v>
      </c>
      <c r="AN830" s="15">
        <f>IF(('Even Strength'!BR830+'Power Play'!AK830+'Penalty Kill'!AG830)&gt;0,W830/('Even Strength'!BR830+'Power Play'!AK830+'Penalty Kill'!AG830),0)</f>
        <v>0.34722222222222221</v>
      </c>
      <c r="AO830" s="15">
        <f t="shared" si="283"/>
        <v>0.51388888888888884</v>
      </c>
      <c r="AP830" s="13">
        <v>1</v>
      </c>
      <c r="AQ830" s="13">
        <v>1</v>
      </c>
      <c r="AR830" s="21">
        <f t="shared" si="284"/>
        <v>0.5</v>
      </c>
      <c r="AS830" s="22">
        <v>0</v>
      </c>
      <c r="AT830" s="1"/>
      <c r="AU830" s="1"/>
      <c r="AV830">
        <v>134</v>
      </c>
      <c r="AW830" s="13">
        <v>75</v>
      </c>
      <c r="AX830" s="13">
        <v>123</v>
      </c>
      <c r="AY830" s="13">
        <v>50</v>
      </c>
      <c r="AZ830" s="13">
        <v>48</v>
      </c>
      <c r="BA830" s="13">
        <v>27</v>
      </c>
      <c r="BB830" s="16">
        <f t="shared" si="285"/>
        <v>5.5912931604019613</v>
      </c>
      <c r="BC830" s="17">
        <f t="shared" si="286"/>
        <v>3.1294551270906497</v>
      </c>
      <c r="BD830" s="17">
        <f t="shared" si="287"/>
        <v>5.1323064084286658</v>
      </c>
      <c r="BE830" s="17">
        <f t="shared" si="288"/>
        <v>2.086303418060433</v>
      </c>
      <c r="BF830" s="17">
        <f t="shared" si="289"/>
        <v>2.0028512813380162</v>
      </c>
      <c r="BG830" s="17">
        <f t="shared" si="290"/>
        <v>1.1266038457526339</v>
      </c>
      <c r="BH830" s="13">
        <v>36</v>
      </c>
      <c r="BI830" s="13">
        <v>18</v>
      </c>
      <c r="BJ830" s="13">
        <v>0</v>
      </c>
      <c r="BK830" s="13">
        <v>0</v>
      </c>
      <c r="BL830" s="13">
        <v>0</v>
      </c>
      <c r="BM830" s="13">
        <v>0</v>
      </c>
      <c r="BN830" s="13">
        <f t="shared" si="291"/>
        <v>234</v>
      </c>
      <c r="BO830" s="16">
        <v>1.5190000000000001</v>
      </c>
      <c r="BP830" s="13">
        <v>1</v>
      </c>
      <c r="BQ830" s="13">
        <v>1</v>
      </c>
      <c r="BR830" s="23">
        <f t="shared" si="292"/>
        <v>1</v>
      </c>
      <c r="BS830" s="13">
        <v>1</v>
      </c>
      <c r="BT830" s="13">
        <v>3</v>
      </c>
      <c r="BU830" s="13">
        <v>21</v>
      </c>
      <c r="BV830" s="13">
        <v>0</v>
      </c>
      <c r="BW830" s="13">
        <v>1</v>
      </c>
      <c r="BX830" s="13">
        <v>1</v>
      </c>
      <c r="BY830" s="13">
        <v>0</v>
      </c>
      <c r="BZ830" s="13">
        <v>0</v>
      </c>
      <c r="CA830" s="13">
        <v>0</v>
      </c>
      <c r="CB830" s="23">
        <f t="shared" si="293"/>
        <v>0</v>
      </c>
      <c r="CC830" s="16">
        <v>3.8</v>
      </c>
      <c r="CD830" s="16">
        <v>2.9</v>
      </c>
      <c r="CE830" s="16">
        <v>6.7</v>
      </c>
      <c r="CF830" s="24">
        <f t="shared" si="294"/>
        <v>0.1</v>
      </c>
      <c r="CG830" s="24">
        <f t="shared" si="295"/>
        <v>0.27956465802009806</v>
      </c>
      <c r="CH830" s="25">
        <v>6</v>
      </c>
      <c r="CI830" s="16">
        <v>37.6</v>
      </c>
      <c r="CJ830" s="16">
        <v>32.6</v>
      </c>
      <c r="CK830" s="16">
        <v>2.2000000000000002</v>
      </c>
      <c r="CL830" s="16">
        <v>6.4</v>
      </c>
      <c r="CM830" s="16">
        <v>3.1</v>
      </c>
      <c r="CN830" s="16">
        <v>0.60000000000000009</v>
      </c>
      <c r="CO830" s="16">
        <v>10.1</v>
      </c>
      <c r="CP830" s="26">
        <f t="shared" si="296"/>
        <v>0.15074626865671642</v>
      </c>
      <c r="CQ830" s="26">
        <f t="shared" si="297"/>
        <v>0.42143329044820749</v>
      </c>
      <c r="CR830" s="13">
        <v>5</v>
      </c>
      <c r="CS830" s="13">
        <v>3</v>
      </c>
      <c r="CT830" s="13">
        <v>1</v>
      </c>
      <c r="CU830" s="13">
        <v>0</v>
      </c>
      <c r="CV830" s="13">
        <v>1.33</v>
      </c>
      <c r="CW830" s="13">
        <v>-0.36</v>
      </c>
      <c r="CX830" s="13">
        <v>3.3</v>
      </c>
      <c r="CY830" s="13">
        <v>2.99</v>
      </c>
      <c r="CZ830" s="13">
        <v>5.0199999999999996</v>
      </c>
      <c r="DA830" s="13">
        <v>12.28</v>
      </c>
      <c r="DB830" s="27">
        <v>23.58</v>
      </c>
      <c r="DC830" s="27">
        <v>1.1400000000000001</v>
      </c>
      <c r="DD830" s="27">
        <v>22.44</v>
      </c>
      <c r="DE830" s="27">
        <v>1.29</v>
      </c>
      <c r="DF830" s="27">
        <v>39.35</v>
      </c>
      <c r="DG830" s="27">
        <v>-0.75</v>
      </c>
      <c r="DH830" s="27">
        <v>40.1</v>
      </c>
      <c r="DI830" s="27">
        <v>2.2999999999999998</v>
      </c>
      <c r="DJ830" s="1">
        <v>186</v>
      </c>
      <c r="DK830" s="28">
        <v>15</v>
      </c>
      <c r="DL830" s="28" t="s">
        <v>498</v>
      </c>
      <c r="DM830" s="1">
        <v>1.262</v>
      </c>
      <c r="DN830" s="1">
        <v>0.23100000000000001</v>
      </c>
      <c r="DO830" s="1">
        <v>0</v>
      </c>
      <c r="DP830" s="16">
        <f t="shared" si="298"/>
        <v>8.5851063829787222</v>
      </c>
    </row>
    <row r="831" spans="1:120" x14ac:dyDescent="0.2">
      <c r="A831" s="13">
        <v>19</v>
      </c>
      <c r="B831" s="13" t="s">
        <v>2764</v>
      </c>
      <c r="C831" s="13" t="s">
        <v>2765</v>
      </c>
      <c r="D831" s="13" t="s">
        <v>296</v>
      </c>
      <c r="E831" s="13" t="s">
        <v>141</v>
      </c>
      <c r="F831" s="1" t="s">
        <v>142</v>
      </c>
      <c r="G831" s="13">
        <v>73</v>
      </c>
      <c r="H831" s="13">
        <v>200</v>
      </c>
      <c r="I831" s="13" t="s">
        <v>125</v>
      </c>
      <c r="J831" s="13">
        <v>2001</v>
      </c>
      <c r="K831" s="13">
        <v>3</v>
      </c>
      <c r="L831" s="13">
        <v>93</v>
      </c>
      <c r="M831" s="1"/>
      <c r="N831" s="1">
        <v>33</v>
      </c>
      <c r="O831" s="13" t="s">
        <v>2367</v>
      </c>
      <c r="P831" s="13" t="s">
        <v>2766</v>
      </c>
      <c r="Q831" s="1" t="str">
        <f t="shared" si="276"/>
        <v>MIN</v>
      </c>
      <c r="R831" s="13" t="s">
        <v>292</v>
      </c>
      <c r="S831" s="1"/>
      <c r="T831" s="13" t="s">
        <v>129</v>
      </c>
      <c r="U831" s="13">
        <v>12</v>
      </c>
      <c r="V831" s="13">
        <v>1</v>
      </c>
      <c r="W831" s="13">
        <v>1</v>
      </c>
      <c r="X831" s="14">
        <v>0</v>
      </c>
      <c r="Y831" s="13">
        <v>2</v>
      </c>
      <c r="Z831" s="13">
        <v>0</v>
      </c>
      <c r="AA831" s="1">
        <v>9</v>
      </c>
      <c r="AB831" s="14">
        <v>1</v>
      </c>
      <c r="AC831" s="14">
        <v>2</v>
      </c>
      <c r="AD831" s="15">
        <f t="shared" si="277"/>
        <v>0.1111111111111111</v>
      </c>
      <c r="AE831" s="15">
        <f t="shared" si="278"/>
        <v>8.3333333333333329E-2</v>
      </c>
      <c r="AF831" s="16">
        <v>92.333333333300004</v>
      </c>
      <c r="AG831" s="17">
        <f t="shared" si="279"/>
        <v>7.6944444444416673</v>
      </c>
      <c r="AH831" s="29">
        <v>144</v>
      </c>
      <c r="AI831" s="17">
        <f t="shared" si="280"/>
        <v>12</v>
      </c>
      <c r="AJ831" s="19">
        <f t="shared" si="281"/>
        <v>0.64120370370347224</v>
      </c>
      <c r="AK831" s="20">
        <f>'Even Strength'!AA831+'Power Play'!R831+'Penalty Kill'!L831</f>
        <v>0</v>
      </c>
      <c r="AL831" s="19">
        <f t="shared" si="282"/>
        <v>0</v>
      </c>
      <c r="AM831" s="15">
        <f>IF(('Even Strength'!BR831+'Power Play'!AK831+'Penalty Kill'!AG831)&gt;0,V831/('Even Strength'!BR831+'Power Play'!AK831+'Penalty Kill'!AG831),0)</f>
        <v>0.33333333333333331</v>
      </c>
      <c r="AN831" s="15">
        <f>IF(('Even Strength'!BR831+'Power Play'!AK831+'Penalty Kill'!AG831)&gt;0,W831/('Even Strength'!BR831+'Power Play'!AK831+'Penalty Kill'!AG831),0)</f>
        <v>0.33333333333333331</v>
      </c>
      <c r="AO831" s="15">
        <f t="shared" si="283"/>
        <v>0.66666666666666663</v>
      </c>
      <c r="AP831" s="13">
        <v>0</v>
      </c>
      <c r="AQ831" s="13">
        <v>1</v>
      </c>
      <c r="AR831" s="21">
        <f t="shared" si="284"/>
        <v>0</v>
      </c>
      <c r="AS831" s="22">
        <v>0.1</v>
      </c>
      <c r="AT831" s="1"/>
      <c r="AU831" s="1"/>
      <c r="AV831">
        <v>8</v>
      </c>
      <c r="AW831" s="13">
        <v>9</v>
      </c>
      <c r="AX831" s="13">
        <v>8</v>
      </c>
      <c r="AY831" s="13">
        <v>1</v>
      </c>
      <c r="AZ831" s="13">
        <v>0</v>
      </c>
      <c r="BA831" s="13">
        <v>2</v>
      </c>
      <c r="BB831" s="16">
        <f t="shared" si="285"/>
        <v>5.1985559566805772</v>
      </c>
      <c r="BC831" s="17">
        <f t="shared" si="286"/>
        <v>5.8483754512656487</v>
      </c>
      <c r="BD831" s="17">
        <f t="shared" si="287"/>
        <v>5.1985559566805772</v>
      </c>
      <c r="BE831" s="17">
        <f t="shared" si="288"/>
        <v>0.64981949458507215</v>
      </c>
      <c r="BF831" s="17">
        <f t="shared" si="289"/>
        <v>0</v>
      </c>
      <c r="BG831" s="17">
        <f t="shared" si="290"/>
        <v>1.2996389891701443</v>
      </c>
      <c r="BH831" s="13">
        <v>10</v>
      </c>
      <c r="BI831" s="13">
        <v>5</v>
      </c>
      <c r="BJ831" s="13">
        <v>0</v>
      </c>
      <c r="BK831" s="13">
        <v>0</v>
      </c>
      <c r="BL831" s="13">
        <v>0</v>
      </c>
      <c r="BM831" s="13">
        <v>0</v>
      </c>
      <c r="BN831" s="13">
        <f t="shared" si="291"/>
        <v>27</v>
      </c>
      <c r="BO831" s="16">
        <v>-0.11900000000000001</v>
      </c>
      <c r="BP831" s="1"/>
      <c r="BQ831" s="1"/>
      <c r="BR831" s="23" t="str">
        <f t="shared" si="292"/>
        <v xml:space="preserve"> </v>
      </c>
      <c r="BS831" s="1"/>
      <c r="BT831" s="13">
        <v>0</v>
      </c>
      <c r="BU831" s="13">
        <v>2</v>
      </c>
      <c r="BV831" s="13">
        <v>0</v>
      </c>
      <c r="BW831" s="13">
        <v>0</v>
      </c>
      <c r="BX831" s="13">
        <v>1</v>
      </c>
      <c r="BY831" s="13">
        <v>0</v>
      </c>
      <c r="BZ831" s="13">
        <v>0</v>
      </c>
      <c r="CA831" s="13">
        <v>0</v>
      </c>
      <c r="CB831" s="23">
        <f t="shared" si="293"/>
        <v>0</v>
      </c>
      <c r="CC831" s="16">
        <v>0.1</v>
      </c>
      <c r="CD831" s="16">
        <v>0.1</v>
      </c>
      <c r="CE831" s="16">
        <v>0.2</v>
      </c>
      <c r="CF831" s="24">
        <f t="shared" si="294"/>
        <v>1.6666666666666666E-2</v>
      </c>
      <c r="CG831" s="24">
        <f t="shared" si="295"/>
        <v>0.12996389891701443</v>
      </c>
      <c r="CH831" s="25">
        <v>4</v>
      </c>
      <c r="CI831" s="16">
        <v>2</v>
      </c>
      <c r="CJ831" s="16">
        <v>3.1</v>
      </c>
      <c r="CK831" s="16">
        <v>-0.5</v>
      </c>
      <c r="CL831" s="16">
        <v>0</v>
      </c>
      <c r="CM831" s="16">
        <v>0.7</v>
      </c>
      <c r="CN831" s="16">
        <v>0</v>
      </c>
      <c r="CO831" s="16">
        <v>0.7</v>
      </c>
      <c r="CP831" s="26">
        <f t="shared" si="296"/>
        <v>5.8333333333333327E-2</v>
      </c>
      <c r="CQ831" s="26">
        <f t="shared" si="297"/>
        <v>0.45487364620955045</v>
      </c>
      <c r="CR831" s="13">
        <v>0</v>
      </c>
      <c r="CS831" s="13">
        <v>0</v>
      </c>
      <c r="CT831" s="13">
        <v>0</v>
      </c>
      <c r="CU831" s="13">
        <v>-0.01</v>
      </c>
      <c r="CV831" s="13">
        <v>0.44</v>
      </c>
      <c r="CW831" s="13">
        <v>-0.57999999999999996</v>
      </c>
      <c r="CX831" s="13">
        <v>-0.13</v>
      </c>
      <c r="CY831" s="13">
        <v>1.05</v>
      </c>
      <c r="CZ831" s="13">
        <v>0.57999999999999996</v>
      </c>
      <c r="DA831" s="13">
        <v>1.35</v>
      </c>
      <c r="DB831" s="27">
        <v>8.6</v>
      </c>
      <c r="DC831" s="27">
        <v>-10.94</v>
      </c>
      <c r="DD831" s="27">
        <v>19.54</v>
      </c>
      <c r="DE831" s="27">
        <v>14.63</v>
      </c>
      <c r="DF831" s="27">
        <v>3.07</v>
      </c>
      <c r="DG831" s="27">
        <v>-12.23</v>
      </c>
      <c r="DH831" s="27">
        <v>15.31</v>
      </c>
      <c r="DI831" s="27">
        <v>11.46</v>
      </c>
      <c r="DJ831" s="1">
        <v>32</v>
      </c>
      <c r="DK831" s="1"/>
      <c r="DL831" s="1"/>
      <c r="DM831" s="1">
        <v>0.10100000000000001</v>
      </c>
      <c r="DN831" s="1">
        <v>0</v>
      </c>
      <c r="DO831" s="1">
        <v>0</v>
      </c>
      <c r="DP831" s="16">
        <f t="shared" si="298"/>
        <v>0.68643331045527334</v>
      </c>
    </row>
    <row r="832" spans="1:120" x14ac:dyDescent="0.2">
      <c r="A832" s="13">
        <v>80</v>
      </c>
      <c r="B832" s="13" t="s">
        <v>2767</v>
      </c>
      <c r="C832" s="13" t="s">
        <v>2768</v>
      </c>
      <c r="D832" s="13" t="s">
        <v>296</v>
      </c>
      <c r="E832" s="13" t="s">
        <v>141</v>
      </c>
      <c r="F832" s="1" t="s">
        <v>142</v>
      </c>
      <c r="G832" s="13">
        <v>73</v>
      </c>
      <c r="H832" s="13">
        <v>198</v>
      </c>
      <c r="I832" s="13" t="s">
        <v>125</v>
      </c>
      <c r="J832" s="13">
        <v>2000</v>
      </c>
      <c r="K832" s="13">
        <v>2</v>
      </c>
      <c r="L832" s="13">
        <v>55</v>
      </c>
      <c r="M832" s="1"/>
      <c r="N832" s="1">
        <v>32</v>
      </c>
      <c r="O832" s="13" t="s">
        <v>2373</v>
      </c>
      <c r="P832" s="13" t="s">
        <v>2769</v>
      </c>
      <c r="Q832" s="1" t="str">
        <f t="shared" si="276"/>
        <v>CHI</v>
      </c>
      <c r="R832" s="13" t="s">
        <v>2770</v>
      </c>
      <c r="S832" s="1">
        <v>63</v>
      </c>
      <c r="T832" s="13" t="s">
        <v>146</v>
      </c>
      <c r="U832" s="13">
        <v>82</v>
      </c>
      <c r="V832" s="13">
        <v>13</v>
      </c>
      <c r="W832" s="13">
        <v>25</v>
      </c>
      <c r="X832" s="14">
        <v>15</v>
      </c>
      <c r="Y832" s="13">
        <v>38</v>
      </c>
      <c r="Z832" s="13">
        <v>-25</v>
      </c>
      <c r="AA832" s="1">
        <v>109</v>
      </c>
      <c r="AB832" s="14">
        <v>39</v>
      </c>
      <c r="AC832" s="14">
        <v>40</v>
      </c>
      <c r="AD832" s="15">
        <f t="shared" si="277"/>
        <v>0.11926605504587157</v>
      </c>
      <c r="AE832" s="15">
        <f t="shared" si="278"/>
        <v>6.9148936170212769E-2</v>
      </c>
      <c r="AF832" s="16">
        <v>1463.0333333333001</v>
      </c>
      <c r="AG832" s="17">
        <f t="shared" si="279"/>
        <v>17.84186991869878</v>
      </c>
      <c r="AH832" s="29">
        <v>2010</v>
      </c>
      <c r="AI832" s="17">
        <f t="shared" si="280"/>
        <v>24.512195121951219</v>
      </c>
      <c r="AJ832" s="19">
        <f t="shared" si="281"/>
        <v>0.72787728026532339</v>
      </c>
      <c r="AK832" s="20">
        <f>'Even Strength'!AA832+'Power Play'!R832+'Penalty Kill'!L832</f>
        <v>138.50241545893721</v>
      </c>
      <c r="AL832" s="19">
        <f t="shared" si="282"/>
        <v>5.680079009958594</v>
      </c>
      <c r="AM832" s="15">
        <f>IF(('Even Strength'!BR832+'Power Play'!AK832+'Penalty Kill'!AG832)&gt;0,V832/('Even Strength'!BR832+'Power Play'!AK832+'Penalty Kill'!AG832),0)</f>
        <v>0.22033898305084745</v>
      </c>
      <c r="AN832" s="15">
        <f>IF(('Even Strength'!BR832+'Power Play'!AK832+'Penalty Kill'!AG832)&gt;0,W832/('Even Strength'!BR832+'Power Play'!AK832+'Penalty Kill'!AG832),0)</f>
        <v>0.42372881355932202</v>
      </c>
      <c r="AO832" s="15">
        <f t="shared" si="283"/>
        <v>0.64406779661016944</v>
      </c>
      <c r="AP832" s="13">
        <v>872</v>
      </c>
      <c r="AQ832" s="13">
        <v>705</v>
      </c>
      <c r="AR832" s="21">
        <f t="shared" si="284"/>
        <v>0.55294863665187066</v>
      </c>
      <c r="AS832" s="22">
        <v>31</v>
      </c>
      <c r="AT832" s="13">
        <v>34</v>
      </c>
      <c r="AU832" s="13">
        <v>18</v>
      </c>
      <c r="AV832">
        <v>106</v>
      </c>
      <c r="AW832" s="13">
        <v>80</v>
      </c>
      <c r="AX832" s="13">
        <v>50</v>
      </c>
      <c r="AY832" s="13">
        <v>39</v>
      </c>
      <c r="AZ832" s="13">
        <v>36</v>
      </c>
      <c r="BA832" s="13">
        <v>30</v>
      </c>
      <c r="BB832" s="16">
        <f t="shared" si="285"/>
        <v>4.347132669567892</v>
      </c>
      <c r="BC832" s="17">
        <f t="shared" si="286"/>
        <v>3.2808548449568993</v>
      </c>
      <c r="BD832" s="17">
        <f t="shared" si="287"/>
        <v>2.0505342780980618</v>
      </c>
      <c r="BE832" s="17">
        <f t="shared" si="288"/>
        <v>1.5994167369164884</v>
      </c>
      <c r="BF832" s="17">
        <f t="shared" si="289"/>
        <v>1.4763846802306049</v>
      </c>
      <c r="BG832" s="17">
        <f t="shared" si="290"/>
        <v>1.2303205668588373</v>
      </c>
      <c r="BH832" s="13">
        <v>40</v>
      </c>
      <c r="BI832" s="13">
        <v>19</v>
      </c>
      <c r="BJ832" s="13">
        <v>0</v>
      </c>
      <c r="BK832" s="13">
        <v>0</v>
      </c>
      <c r="BL832" s="13">
        <v>0</v>
      </c>
      <c r="BM832" s="13">
        <v>0</v>
      </c>
      <c r="BN832" s="13">
        <f t="shared" si="291"/>
        <v>170</v>
      </c>
      <c r="BO832" s="16">
        <v>-13.202</v>
      </c>
      <c r="BP832" s="13">
        <v>9</v>
      </c>
      <c r="BQ832" s="13">
        <v>5</v>
      </c>
      <c r="BR832" s="23">
        <f t="shared" si="292"/>
        <v>0.55555555555555558</v>
      </c>
      <c r="BS832" s="13">
        <v>3</v>
      </c>
      <c r="BT832" s="13">
        <v>4</v>
      </c>
      <c r="BU832" s="13">
        <v>16</v>
      </c>
      <c r="BV832" s="13">
        <v>0</v>
      </c>
      <c r="BW832" s="13">
        <v>1</v>
      </c>
      <c r="BX832" s="13">
        <v>1</v>
      </c>
      <c r="BY832" s="13">
        <v>1</v>
      </c>
      <c r="BZ832" s="13">
        <v>0</v>
      </c>
      <c r="CA832" s="13">
        <v>0</v>
      </c>
      <c r="CB832" s="23">
        <f t="shared" si="293"/>
        <v>0</v>
      </c>
      <c r="CC832" s="16">
        <v>1.6</v>
      </c>
      <c r="CD832" s="16">
        <v>0.9</v>
      </c>
      <c r="CE832" s="16">
        <v>2.5</v>
      </c>
      <c r="CF832" s="24">
        <f t="shared" si="294"/>
        <v>3.048780487804878E-2</v>
      </c>
      <c r="CG832" s="24">
        <f t="shared" si="295"/>
        <v>0.1025267139049031</v>
      </c>
      <c r="CH832" s="25">
        <v>6</v>
      </c>
      <c r="CI832" s="16">
        <v>33.1</v>
      </c>
      <c r="CJ832" s="16">
        <v>33.4</v>
      </c>
      <c r="CK832" s="16">
        <v>-4.8</v>
      </c>
      <c r="CL832" s="16">
        <v>0.30000000000000004</v>
      </c>
      <c r="CM832" s="16">
        <v>1.6</v>
      </c>
      <c r="CN832" s="16">
        <v>2</v>
      </c>
      <c r="CO832" s="16">
        <v>3.9</v>
      </c>
      <c r="CP832" s="26">
        <f t="shared" si="296"/>
        <v>4.7560975609756098E-2</v>
      </c>
      <c r="CQ832" s="26">
        <f t="shared" si="297"/>
        <v>0.15994167369164883</v>
      </c>
      <c r="CR832" s="13">
        <v>1</v>
      </c>
      <c r="CS832" s="13">
        <v>1</v>
      </c>
      <c r="CT832" s="13">
        <v>2</v>
      </c>
      <c r="CU832" s="13">
        <v>2.02</v>
      </c>
      <c r="CV832" s="13">
        <v>-2.56</v>
      </c>
      <c r="CW832" s="13">
        <v>0.95</v>
      </c>
      <c r="CX832" s="13">
        <v>0.88</v>
      </c>
      <c r="CY832" s="13">
        <v>-4.93</v>
      </c>
      <c r="CZ832" s="13">
        <v>2.36</v>
      </c>
      <c r="DA832" s="13">
        <v>-1.28</v>
      </c>
      <c r="DB832" s="27">
        <v>-123.25</v>
      </c>
      <c r="DC832" s="27">
        <v>28</v>
      </c>
      <c r="DD832" s="27">
        <v>-151.24</v>
      </c>
      <c r="DE832" s="27">
        <v>-20.56</v>
      </c>
      <c r="DF832" s="27">
        <v>-74.92</v>
      </c>
      <c r="DG832" s="27">
        <v>21.28</v>
      </c>
      <c r="DH832" s="27">
        <v>-96.19</v>
      </c>
      <c r="DI832" s="27">
        <v>-13.07</v>
      </c>
      <c r="DJ832" s="1">
        <v>186</v>
      </c>
      <c r="DK832" s="1"/>
      <c r="DL832" s="1"/>
      <c r="DM832" s="1">
        <v>3.75</v>
      </c>
      <c r="DN832" s="1">
        <v>0</v>
      </c>
      <c r="DO832" s="1">
        <v>0</v>
      </c>
      <c r="DP832" s="16">
        <f t="shared" si="298"/>
        <v>-2.9085106382978725</v>
      </c>
    </row>
    <row r="833" spans="1:120" x14ac:dyDescent="0.2">
      <c r="A833" s="13">
        <v>23</v>
      </c>
      <c r="B833" s="13" t="s">
        <v>455</v>
      </c>
      <c r="C833" s="13" t="s">
        <v>878</v>
      </c>
      <c r="D833" s="13" t="s">
        <v>325</v>
      </c>
      <c r="E833" s="13" t="s">
        <v>141</v>
      </c>
      <c r="F833" s="1" t="s">
        <v>142</v>
      </c>
      <c r="G833" s="13">
        <v>71</v>
      </c>
      <c r="H833" s="13">
        <v>176</v>
      </c>
      <c r="I833" s="13" t="s">
        <v>150</v>
      </c>
      <c r="J833" s="13">
        <v>2004</v>
      </c>
      <c r="K833" s="13">
        <v>5</v>
      </c>
      <c r="L833" s="13">
        <v>134</v>
      </c>
      <c r="M833" s="1"/>
      <c r="N833" s="1">
        <v>28</v>
      </c>
      <c r="O833" s="13" t="s">
        <v>1799</v>
      </c>
      <c r="P833" s="13" t="s">
        <v>2771</v>
      </c>
      <c r="Q833" s="1" t="str">
        <f t="shared" si="276"/>
        <v>CHI</v>
      </c>
      <c r="R833" s="13" t="s">
        <v>322</v>
      </c>
      <c r="S833" s="1"/>
      <c r="T833" s="13" t="s">
        <v>844</v>
      </c>
      <c r="U833" s="13">
        <v>61</v>
      </c>
      <c r="V833" s="13">
        <v>14</v>
      </c>
      <c r="W833" s="13">
        <v>20</v>
      </c>
      <c r="X833" s="14">
        <v>13</v>
      </c>
      <c r="Y833" s="13">
        <v>34</v>
      </c>
      <c r="Z833" s="13">
        <v>11</v>
      </c>
      <c r="AA833" s="1">
        <v>134</v>
      </c>
      <c r="AB833" s="14">
        <v>41</v>
      </c>
      <c r="AC833" s="14">
        <v>53</v>
      </c>
      <c r="AD833" s="15">
        <f t="shared" si="277"/>
        <v>0.1044776119402985</v>
      </c>
      <c r="AE833" s="15">
        <f t="shared" si="278"/>
        <v>6.1403508771929821E-2</v>
      </c>
      <c r="AF833" s="16">
        <v>966.81666666670003</v>
      </c>
      <c r="AG833" s="17">
        <f t="shared" si="279"/>
        <v>15.849453551913115</v>
      </c>
      <c r="AH833" s="29">
        <v>1232</v>
      </c>
      <c r="AI833" s="17">
        <f t="shared" si="280"/>
        <v>20.196721311475411</v>
      </c>
      <c r="AJ833" s="19">
        <f t="shared" si="281"/>
        <v>0.784753787878815</v>
      </c>
      <c r="AK833" s="20">
        <f>'Even Strength'!AA833+'Power Play'!R833+'Penalty Kill'!L833</f>
        <v>134.99459459459459</v>
      </c>
      <c r="AL833" s="19">
        <f t="shared" si="282"/>
        <v>8.3776748528766873</v>
      </c>
      <c r="AM833" s="15">
        <f>IF(('Even Strength'!BR833+'Power Play'!AK833+'Penalty Kill'!AG833)&gt;0,V833/('Even Strength'!BR833+'Power Play'!AK833+'Penalty Kill'!AG833),0)</f>
        <v>0.2978723404255319</v>
      </c>
      <c r="AN833" s="15">
        <f>IF(('Even Strength'!BR833+'Power Play'!AK833+'Penalty Kill'!AG833)&gt;0,W833/('Even Strength'!BR833+'Power Play'!AK833+'Penalty Kill'!AG833),0)</f>
        <v>0.42553191489361702</v>
      </c>
      <c r="AO833" s="15">
        <f t="shared" si="283"/>
        <v>0.72340425531914887</v>
      </c>
      <c r="AP833" s="13">
        <v>15</v>
      </c>
      <c r="AQ833" s="13">
        <v>33</v>
      </c>
      <c r="AR833" s="21">
        <f t="shared" si="284"/>
        <v>0.3125</v>
      </c>
      <c r="AS833" s="22">
        <v>1.3</v>
      </c>
      <c r="AT833" s="1"/>
      <c r="AU833" s="1"/>
      <c r="AV833">
        <v>91</v>
      </c>
      <c r="AW833" s="13">
        <v>31</v>
      </c>
      <c r="AX833" s="13">
        <v>22</v>
      </c>
      <c r="AY833" s="13">
        <v>41</v>
      </c>
      <c r="AZ833" s="13">
        <v>24</v>
      </c>
      <c r="BA833" s="13">
        <v>31</v>
      </c>
      <c r="BB833" s="16">
        <f t="shared" si="285"/>
        <v>5.6473995414502696</v>
      </c>
      <c r="BC833" s="17">
        <f t="shared" si="286"/>
        <v>1.9238394042303115</v>
      </c>
      <c r="BD833" s="17">
        <f t="shared" si="287"/>
        <v>1.3653053836473179</v>
      </c>
      <c r="BE833" s="17">
        <f t="shared" si="288"/>
        <v>2.5444327604336383</v>
      </c>
      <c r="BF833" s="17">
        <f t="shared" si="289"/>
        <v>1.4894240548879831</v>
      </c>
      <c r="BG833" s="17">
        <f t="shared" si="290"/>
        <v>1.9238394042303115</v>
      </c>
      <c r="BH833" s="13">
        <v>35</v>
      </c>
      <c r="BI833" s="13">
        <v>15</v>
      </c>
      <c r="BJ833" s="13">
        <v>1</v>
      </c>
      <c r="BK833" s="13">
        <v>0</v>
      </c>
      <c r="BL833" s="13">
        <v>0</v>
      </c>
      <c r="BM833" s="13">
        <v>0</v>
      </c>
      <c r="BN833" s="13">
        <f t="shared" si="291"/>
        <v>89</v>
      </c>
      <c r="BO833" s="16">
        <v>-1.6619999999999999</v>
      </c>
      <c r="BP833" s="13">
        <v>1</v>
      </c>
      <c r="BQ833" s="13">
        <v>0</v>
      </c>
      <c r="BR833" s="23">
        <f t="shared" si="292"/>
        <v>0</v>
      </c>
      <c r="BS833" s="13">
        <v>0</v>
      </c>
      <c r="BT833" s="13">
        <v>2</v>
      </c>
      <c r="BU833" s="13">
        <v>11</v>
      </c>
      <c r="BV833" s="13">
        <v>0</v>
      </c>
      <c r="BW833" s="13">
        <v>0</v>
      </c>
      <c r="BX833" s="13">
        <v>1</v>
      </c>
      <c r="BY833" s="13">
        <v>1</v>
      </c>
      <c r="BZ833" s="13">
        <v>0</v>
      </c>
      <c r="CA833" s="13">
        <v>0</v>
      </c>
      <c r="CB833" s="23">
        <f t="shared" si="293"/>
        <v>0</v>
      </c>
      <c r="CC833" s="16">
        <v>2.7</v>
      </c>
      <c r="CD833" s="16">
        <v>1.6</v>
      </c>
      <c r="CE833" s="16">
        <v>4.3</v>
      </c>
      <c r="CF833" s="24">
        <f t="shared" si="294"/>
        <v>7.0491803278688522E-2</v>
      </c>
      <c r="CG833" s="24">
        <f t="shared" si="295"/>
        <v>0.26685514316743031</v>
      </c>
      <c r="CH833" s="25">
        <v>4</v>
      </c>
      <c r="CI833" s="16">
        <v>20.3</v>
      </c>
      <c r="CJ833" s="16">
        <v>17.399999999999999</v>
      </c>
      <c r="CK833" s="16">
        <v>7.1</v>
      </c>
      <c r="CL833" s="16">
        <v>5.2</v>
      </c>
      <c r="CM833" s="16">
        <v>2.2999999999999998</v>
      </c>
      <c r="CN833" s="16">
        <v>-0.30000000000000004</v>
      </c>
      <c r="CO833" s="16">
        <v>7.2</v>
      </c>
      <c r="CP833" s="26">
        <f t="shared" si="296"/>
        <v>0.11803278688524591</v>
      </c>
      <c r="CQ833" s="26">
        <f t="shared" si="297"/>
        <v>0.44682721646639495</v>
      </c>
      <c r="CR833" s="13">
        <v>1</v>
      </c>
      <c r="CS833" s="13">
        <v>1</v>
      </c>
      <c r="CT833" s="13">
        <v>1</v>
      </c>
      <c r="CU833" s="13">
        <v>-7.0000000000000007E-2</v>
      </c>
      <c r="CV833" s="13">
        <v>-0.09</v>
      </c>
      <c r="CW833" s="13">
        <v>0.38</v>
      </c>
      <c r="CX833" s="13">
        <v>1.27</v>
      </c>
      <c r="CY833" s="13">
        <v>1.02</v>
      </c>
      <c r="CZ833" s="13">
        <v>0.7</v>
      </c>
      <c r="DA833" s="13">
        <v>3.21</v>
      </c>
      <c r="DB833" s="27">
        <v>-44.12</v>
      </c>
      <c r="DC833" s="27">
        <v>34.47</v>
      </c>
      <c r="DD833" s="27">
        <v>-78.59</v>
      </c>
      <c r="DE833" s="27">
        <v>-5.66</v>
      </c>
      <c r="DF833" s="27">
        <v>-34.04</v>
      </c>
      <c r="DG833" s="27">
        <v>30.25</v>
      </c>
      <c r="DH833" s="27">
        <v>-64.28</v>
      </c>
      <c r="DI833" s="27">
        <v>-4.63</v>
      </c>
      <c r="DJ833" s="1">
        <v>186</v>
      </c>
      <c r="DK833" s="28">
        <v>20</v>
      </c>
      <c r="DL833" s="28" t="s">
        <v>1846</v>
      </c>
      <c r="DM833" s="1">
        <v>2.2000000000000002</v>
      </c>
      <c r="DN833" s="1">
        <v>0.42899999999999999</v>
      </c>
      <c r="DO833" s="1">
        <v>0</v>
      </c>
      <c r="DP833" s="16">
        <f t="shared" si="298"/>
        <v>3.6893617021276595</v>
      </c>
    </row>
    <row r="834" spans="1:120" x14ac:dyDescent="0.2">
      <c r="A834" s="13">
        <v>7</v>
      </c>
      <c r="B834" s="13" t="s">
        <v>1006</v>
      </c>
      <c r="C834" s="13" t="s">
        <v>2772</v>
      </c>
      <c r="D834" s="13" t="s">
        <v>257</v>
      </c>
      <c r="E834" s="13" t="s">
        <v>141</v>
      </c>
      <c r="F834" s="1" t="s">
        <v>142</v>
      </c>
      <c r="G834" s="13">
        <v>72</v>
      </c>
      <c r="H834" s="13">
        <v>189</v>
      </c>
      <c r="I834" s="13" t="s">
        <v>150</v>
      </c>
      <c r="J834" s="13">
        <v>2009</v>
      </c>
      <c r="K834" s="13">
        <v>4</v>
      </c>
      <c r="L834" s="13">
        <v>96</v>
      </c>
      <c r="M834" s="13" t="s">
        <v>159</v>
      </c>
      <c r="N834" s="1">
        <v>23</v>
      </c>
      <c r="O834" s="13" t="s">
        <v>2773</v>
      </c>
      <c r="P834" s="13" t="s">
        <v>2774</v>
      </c>
      <c r="Q834" s="1" t="str">
        <f t="shared" ref="Q834:Q897" si="299">RIGHT(R834,3)</f>
        <v>VAN</v>
      </c>
      <c r="R834" s="13" t="s">
        <v>409</v>
      </c>
      <c r="S834" s="1"/>
      <c r="T834" s="13" t="s">
        <v>154</v>
      </c>
      <c r="U834" s="13">
        <v>75</v>
      </c>
      <c r="V834" s="13">
        <v>10</v>
      </c>
      <c r="W834" s="13">
        <v>14</v>
      </c>
      <c r="X834" s="14">
        <v>7</v>
      </c>
      <c r="Y834" s="13">
        <v>24</v>
      </c>
      <c r="Z834" s="13">
        <v>-3</v>
      </c>
      <c r="AA834" s="1">
        <v>61</v>
      </c>
      <c r="AB834" s="14">
        <v>27</v>
      </c>
      <c r="AC834" s="14">
        <v>37</v>
      </c>
      <c r="AD834" s="15">
        <f t="shared" ref="AD834:AD883" si="300">IF(AA834&gt;0,V834/AA834,0)</f>
        <v>0.16393442622950818</v>
      </c>
      <c r="AE834" s="15">
        <f t="shared" ref="AE834:AE883" si="301">IF(SUM(AA834:AC834)&gt;0,V834/SUM(AA834:AC834),0)</f>
        <v>0.08</v>
      </c>
      <c r="AF834" s="16">
        <v>987.85</v>
      </c>
      <c r="AG834" s="17">
        <f t="shared" ref="AG834:AG897" si="302">AF834/U834</f>
        <v>13.171333333333333</v>
      </c>
      <c r="AH834" s="29">
        <v>1304</v>
      </c>
      <c r="AI834" s="17">
        <f t="shared" ref="AI834:AI897" si="303">AH834/U834</f>
        <v>17.386666666666667</v>
      </c>
      <c r="AJ834" s="19">
        <f t="shared" ref="AJ834:AJ883" si="304">AF834/AH834</f>
        <v>0.75755368098159515</v>
      </c>
      <c r="AK834" s="20">
        <f>'Even Strength'!AA834+'Power Play'!R834+'Penalty Kill'!L834</f>
        <v>97.060439560439562</v>
      </c>
      <c r="AL834" s="19">
        <f t="shared" ref="AL834:AL897" si="305">AK834/AF834*60</f>
        <v>5.8952537061561712</v>
      </c>
      <c r="AM834" s="15">
        <f>IF(('Even Strength'!BR834+'Power Play'!AK834+'Penalty Kill'!AG834)&gt;0,V834/('Even Strength'!BR834+'Power Play'!AK834+'Penalty Kill'!AG834),0)</f>
        <v>0.25</v>
      </c>
      <c r="AN834" s="15">
        <f>IF(('Even Strength'!BR834+'Power Play'!AK834+'Penalty Kill'!AG834)&gt;0,W834/('Even Strength'!BR834+'Power Play'!AK834+'Penalty Kill'!AG834),0)</f>
        <v>0.35</v>
      </c>
      <c r="AO834" s="15">
        <f t="shared" ref="AO834:AO897" si="306">AM834+AN834</f>
        <v>0.6</v>
      </c>
      <c r="AP834" s="13">
        <v>215</v>
      </c>
      <c r="AQ834" s="13">
        <v>287</v>
      </c>
      <c r="AR834" s="21">
        <f t="shared" ref="AR834:AR897" si="307">AP834/MAX(1,(AP834+AQ834))</f>
        <v>0.42828685258964144</v>
      </c>
      <c r="AS834" s="22">
        <v>10.9</v>
      </c>
      <c r="AT834" s="1"/>
      <c r="AU834" s="1"/>
      <c r="AV834">
        <v>61</v>
      </c>
      <c r="AW834" s="13">
        <v>14</v>
      </c>
      <c r="AX834" s="13">
        <v>9</v>
      </c>
      <c r="AY834" s="13">
        <v>27</v>
      </c>
      <c r="AZ834" s="13">
        <v>28</v>
      </c>
      <c r="BA834" s="13">
        <v>25</v>
      </c>
      <c r="BB834" s="16">
        <f t="shared" ref="BB834:BB883" si="308">AV834/AF834*60</f>
        <v>3.705015943716151</v>
      </c>
      <c r="BC834" s="17">
        <f t="shared" ref="BC834:BC883" si="309">AW834/AF834*60</f>
        <v>0.85033152806600198</v>
      </c>
      <c r="BD834" s="17">
        <f t="shared" ref="BD834:BD883" si="310">AX834/AF834*60</f>
        <v>0.54664169661385831</v>
      </c>
      <c r="BE834" s="17">
        <f t="shared" ref="BE834:BE883" si="311">AY834/AF834*60</f>
        <v>1.6399250898415749</v>
      </c>
      <c r="BF834" s="17">
        <f t="shared" ref="BF834:BF883" si="312">AZ834/AF834*60</f>
        <v>1.700663056132004</v>
      </c>
      <c r="BG834" s="17">
        <f t="shared" ref="BG834:BG883" si="313">BA834/AF834*60</f>
        <v>1.5184491572607177</v>
      </c>
      <c r="BH834" s="13">
        <v>18</v>
      </c>
      <c r="BI834" s="13">
        <v>9</v>
      </c>
      <c r="BJ834" s="13">
        <v>0</v>
      </c>
      <c r="BK834" s="13">
        <v>0</v>
      </c>
      <c r="BL834" s="13">
        <v>0</v>
      </c>
      <c r="BM834" s="13">
        <v>0</v>
      </c>
      <c r="BN834" s="13">
        <f t="shared" ref="BN834:BN883" si="314">AW834+AX834+BH834+BJ834</f>
        <v>41</v>
      </c>
      <c r="BO834" s="16">
        <v>-2.714</v>
      </c>
      <c r="BP834" s="1"/>
      <c r="BQ834" s="1"/>
      <c r="BR834" s="23" t="str">
        <f t="shared" ref="BR834:BR897" si="315">IF(BP834&gt;0,BQ834/BP834," ")</f>
        <v xml:space="preserve"> </v>
      </c>
      <c r="BS834" s="1"/>
      <c r="BT834" s="13">
        <v>0</v>
      </c>
      <c r="BU834" s="13">
        <v>16</v>
      </c>
      <c r="BV834" s="13">
        <v>0</v>
      </c>
      <c r="BW834" s="13">
        <v>0</v>
      </c>
      <c r="BX834" s="13">
        <v>2</v>
      </c>
      <c r="BY834" s="13">
        <v>0</v>
      </c>
      <c r="BZ834" s="13">
        <v>0</v>
      </c>
      <c r="CA834" s="13">
        <v>0</v>
      </c>
      <c r="CB834" s="23">
        <f t="shared" ref="CB834:CB897" si="316">CA834/MAX(1,BZ834)</f>
        <v>0</v>
      </c>
      <c r="CC834" s="16">
        <v>1.1000000000000001</v>
      </c>
      <c r="CD834" s="16">
        <v>0.9</v>
      </c>
      <c r="CE834" s="16">
        <v>2</v>
      </c>
      <c r="CF834" s="24">
        <f t="shared" ref="CF834:CF897" si="317">CE834/U834</f>
        <v>2.6666666666666668E-2</v>
      </c>
      <c r="CG834" s="24">
        <f t="shared" ref="CG834:CG883" si="318">CE834/AF834*60</f>
        <v>0.12147593258085743</v>
      </c>
      <c r="CH834" s="25">
        <v>2</v>
      </c>
      <c r="CI834" s="16">
        <v>20.9</v>
      </c>
      <c r="CJ834" s="16">
        <v>16.600000000000001</v>
      </c>
      <c r="CK834" s="16">
        <v>-3.1</v>
      </c>
      <c r="CL834" s="16">
        <v>0.7</v>
      </c>
      <c r="CM834" s="16">
        <v>0.7</v>
      </c>
      <c r="CN834" s="16">
        <v>0</v>
      </c>
      <c r="CO834" s="16">
        <v>1.5</v>
      </c>
      <c r="CP834" s="26">
        <f t="shared" ref="CP834:CP897" si="319">CO834/U834</f>
        <v>0.02</v>
      </c>
      <c r="CQ834" s="26">
        <f t="shared" ref="CQ834:CQ883" si="320">CO834/AF834*60</f>
        <v>9.110694943564307E-2</v>
      </c>
      <c r="CR834" s="13">
        <v>0</v>
      </c>
      <c r="CS834" s="13">
        <v>1</v>
      </c>
      <c r="CT834" s="13">
        <v>1</v>
      </c>
      <c r="CU834" s="13">
        <v>-0.1</v>
      </c>
      <c r="CV834" s="13">
        <v>-0.8</v>
      </c>
      <c r="CW834" s="13">
        <v>1.28</v>
      </c>
      <c r="CX834" s="13">
        <v>-0.88</v>
      </c>
      <c r="CY834" s="13">
        <v>-1.01</v>
      </c>
      <c r="CZ834" s="13">
        <v>2.08</v>
      </c>
      <c r="DA834" s="13">
        <v>0.57000000000000006</v>
      </c>
      <c r="DB834" s="27">
        <v>-47.36</v>
      </c>
      <c r="DC834" s="27">
        <v>4.5</v>
      </c>
      <c r="DD834" s="27">
        <v>-51.87</v>
      </c>
      <c r="DE834" s="27">
        <v>-3.7</v>
      </c>
      <c r="DF834" s="27">
        <v>-32.4</v>
      </c>
      <c r="DG834" s="27">
        <v>28.81</v>
      </c>
      <c r="DH834" s="27">
        <v>-61.21</v>
      </c>
      <c r="DI834" s="27">
        <v>-4.37</v>
      </c>
      <c r="DJ834" s="1">
        <v>186</v>
      </c>
      <c r="DK834" s="1"/>
      <c r="DL834" s="1"/>
      <c r="DM834" s="1">
        <v>0.73499999999999999</v>
      </c>
      <c r="DN834" s="1">
        <v>0</v>
      </c>
      <c r="DO834" s="1">
        <v>0</v>
      </c>
      <c r="DP834" s="16">
        <f t="shared" ref="DP834:DP883" si="321">CO834-(1/0.47)*(DM834-0.55*(DJ834/186))</f>
        <v>1.1063829787234045</v>
      </c>
    </row>
    <row r="835" spans="1:120" x14ac:dyDescent="0.2">
      <c r="A835" s="13">
        <v>81</v>
      </c>
      <c r="B835" s="13" t="s">
        <v>2002</v>
      </c>
      <c r="C835" s="13" t="s">
        <v>2775</v>
      </c>
      <c r="D835" s="1"/>
      <c r="E835" s="13" t="s">
        <v>1012</v>
      </c>
      <c r="F835" s="1" t="s">
        <v>1013</v>
      </c>
      <c r="G835" s="13">
        <v>74</v>
      </c>
      <c r="H835" s="13">
        <v>204</v>
      </c>
      <c r="I835" s="13" t="s">
        <v>150</v>
      </c>
      <c r="J835" s="13">
        <v>2009</v>
      </c>
      <c r="K835" s="13">
        <v>5</v>
      </c>
      <c r="L835" s="13">
        <v>129</v>
      </c>
      <c r="M835" s="1"/>
      <c r="N835" s="1">
        <v>24</v>
      </c>
      <c r="O835" s="13" t="s">
        <v>1115</v>
      </c>
      <c r="P835" s="13" t="s">
        <v>2776</v>
      </c>
      <c r="Q835" s="1" t="str">
        <f t="shared" si="299"/>
        <v>COL</v>
      </c>
      <c r="R835" s="13" t="s">
        <v>162</v>
      </c>
      <c r="S835" s="1"/>
      <c r="T835" s="13" t="s">
        <v>146</v>
      </c>
      <c r="U835" s="13">
        <v>7</v>
      </c>
      <c r="V835" s="13">
        <v>0</v>
      </c>
      <c r="W835" s="13">
        <v>1</v>
      </c>
      <c r="X835" s="14">
        <v>1</v>
      </c>
      <c r="Y835" s="13">
        <v>1</v>
      </c>
      <c r="Z835" s="13">
        <v>-1</v>
      </c>
      <c r="AA835" s="1">
        <v>2</v>
      </c>
      <c r="AB835" s="14">
        <v>3</v>
      </c>
      <c r="AC835" s="14">
        <v>1</v>
      </c>
      <c r="AD835" s="15">
        <f t="shared" si="300"/>
        <v>0</v>
      </c>
      <c r="AE835" s="15">
        <f t="shared" si="301"/>
        <v>0</v>
      </c>
      <c r="AF835" s="16">
        <v>50.2166666667</v>
      </c>
      <c r="AG835" s="17">
        <f t="shared" si="302"/>
        <v>7.1738095238142856</v>
      </c>
      <c r="AH835" s="29">
        <v>82</v>
      </c>
      <c r="AI835" s="17">
        <f t="shared" si="303"/>
        <v>11.714285714285714</v>
      </c>
      <c r="AJ835" s="19">
        <f t="shared" si="304"/>
        <v>0.61239837398414632</v>
      </c>
      <c r="AK835" s="20">
        <f>'Even Strength'!AA835+'Power Play'!R835+'Penalty Kill'!L835</f>
        <v>24</v>
      </c>
      <c r="AL835" s="19">
        <f t="shared" si="305"/>
        <v>28.675738466625507</v>
      </c>
      <c r="AM835" s="15">
        <f>IF(('Even Strength'!BR835+'Power Play'!AK835+'Penalty Kill'!AG835)&gt;0,V835/('Even Strength'!BR835+'Power Play'!AK835+'Penalty Kill'!AG835),0)</f>
        <v>0</v>
      </c>
      <c r="AN835" s="15">
        <f>IF(('Even Strength'!BR835+'Power Play'!AK835+'Penalty Kill'!AG835)&gt;0,W835/('Even Strength'!BR835+'Power Play'!AK835+'Penalty Kill'!AG835),0)</f>
        <v>1</v>
      </c>
      <c r="AO835" s="15">
        <f t="shared" si="306"/>
        <v>1</v>
      </c>
      <c r="AP835" s="13">
        <v>0</v>
      </c>
      <c r="AQ835" s="13">
        <v>0</v>
      </c>
      <c r="AR835" s="21">
        <f t="shared" si="307"/>
        <v>0</v>
      </c>
      <c r="AS835" s="22">
        <v>0</v>
      </c>
      <c r="AT835" s="1"/>
      <c r="AU835" s="1"/>
      <c r="AV835">
        <v>7</v>
      </c>
      <c r="AW835" s="13">
        <v>5</v>
      </c>
      <c r="AX835" s="13">
        <v>4</v>
      </c>
      <c r="AY835" s="13">
        <v>3</v>
      </c>
      <c r="AZ835" s="13">
        <v>2</v>
      </c>
      <c r="BA835" s="13">
        <v>1</v>
      </c>
      <c r="BB835" s="16">
        <f t="shared" si="308"/>
        <v>8.3637570527657736</v>
      </c>
      <c r="BC835" s="17">
        <f t="shared" si="309"/>
        <v>5.9741121805469808</v>
      </c>
      <c r="BD835" s="17">
        <f t="shared" si="310"/>
        <v>4.7792897444375839</v>
      </c>
      <c r="BE835" s="17">
        <f t="shared" si="311"/>
        <v>3.5844673083281884</v>
      </c>
      <c r="BF835" s="17">
        <f t="shared" si="312"/>
        <v>2.389644872218792</v>
      </c>
      <c r="BG835" s="17">
        <f t="shared" si="313"/>
        <v>1.194822436109396</v>
      </c>
      <c r="BH835" s="13">
        <v>2</v>
      </c>
      <c r="BI835" s="13">
        <v>1</v>
      </c>
      <c r="BJ835" s="13">
        <v>0</v>
      </c>
      <c r="BK835" s="13">
        <v>0</v>
      </c>
      <c r="BL835" s="13">
        <v>0</v>
      </c>
      <c r="BM835" s="13">
        <v>0</v>
      </c>
      <c r="BN835" s="13">
        <f t="shared" si="314"/>
        <v>11</v>
      </c>
      <c r="BO835" s="16">
        <v>-8.7000000000000008E-2</v>
      </c>
      <c r="BP835" s="1"/>
      <c r="BQ835" s="1"/>
      <c r="BR835" s="23" t="str">
        <f t="shared" si="315"/>
        <v xml:space="preserve"> </v>
      </c>
      <c r="BS835" s="1"/>
      <c r="BT835" s="13">
        <v>0</v>
      </c>
      <c r="BU835" s="13">
        <v>2</v>
      </c>
      <c r="BV835" s="13">
        <v>0</v>
      </c>
      <c r="BW835" s="13">
        <v>0</v>
      </c>
      <c r="BX835" s="13">
        <v>0</v>
      </c>
      <c r="BY835" s="13">
        <v>0</v>
      </c>
      <c r="BZ835" s="13">
        <v>0</v>
      </c>
      <c r="CA835" s="13">
        <v>0</v>
      </c>
      <c r="CB835" s="23">
        <f t="shared" si="316"/>
        <v>0</v>
      </c>
      <c r="CC835" s="16">
        <v>0</v>
      </c>
      <c r="CD835" s="16">
        <v>0</v>
      </c>
      <c r="CE835" s="16">
        <v>0</v>
      </c>
      <c r="CF835" s="24">
        <f t="shared" si="317"/>
        <v>0</v>
      </c>
      <c r="CG835" s="24">
        <f t="shared" si="318"/>
        <v>0</v>
      </c>
      <c r="CH835" s="25">
        <v>3</v>
      </c>
      <c r="CI835" s="16">
        <v>1</v>
      </c>
      <c r="CJ835" s="16">
        <v>0.9</v>
      </c>
      <c r="CK835" s="16">
        <v>-0.9</v>
      </c>
      <c r="CL835" s="16">
        <v>-0.1</v>
      </c>
      <c r="CM835" s="16">
        <v>0</v>
      </c>
      <c r="CN835" s="16">
        <v>0</v>
      </c>
      <c r="CO835" s="16">
        <v>-0.1</v>
      </c>
      <c r="CP835" s="26">
        <f t="shared" si="319"/>
        <v>-1.4285714285714287E-2</v>
      </c>
      <c r="CQ835" s="26">
        <f t="shared" si="320"/>
        <v>-0.11948224361093961</v>
      </c>
      <c r="CR835" s="13">
        <v>0</v>
      </c>
      <c r="CS835" s="13">
        <v>0</v>
      </c>
      <c r="CT835" s="13">
        <v>0</v>
      </c>
      <c r="CU835" s="13">
        <v>0</v>
      </c>
      <c r="CV835" s="13">
        <v>0.03</v>
      </c>
      <c r="CW835" s="13">
        <v>-0.01</v>
      </c>
      <c r="CX835" s="13">
        <v>0</v>
      </c>
      <c r="CY835" s="13">
        <v>0</v>
      </c>
      <c r="CZ835" s="13">
        <v>-0.1</v>
      </c>
      <c r="DA835" s="13">
        <v>-0.08</v>
      </c>
      <c r="DB835" s="27">
        <v>1.61</v>
      </c>
      <c r="DC835" s="27">
        <v>-4.3600000000000003</v>
      </c>
      <c r="DD835" s="27">
        <v>5.97</v>
      </c>
      <c r="DE835" s="27">
        <v>6.92</v>
      </c>
      <c r="DF835" s="27">
        <v>2.81</v>
      </c>
      <c r="DG835" s="27">
        <v>-4.41</v>
      </c>
      <c r="DH835" s="27">
        <v>7.22</v>
      </c>
      <c r="DI835" s="27">
        <v>8.3699999999999992</v>
      </c>
      <c r="DJ835" s="1">
        <v>17</v>
      </c>
      <c r="DK835" s="1"/>
      <c r="DL835" s="1"/>
      <c r="DM835" s="1">
        <v>5.5E-2</v>
      </c>
      <c r="DN835" s="1">
        <v>0</v>
      </c>
      <c r="DO835" s="1">
        <v>0</v>
      </c>
      <c r="DP835" s="16">
        <f t="shared" si="321"/>
        <v>-0.11006634637382749</v>
      </c>
    </row>
    <row r="836" spans="1:120" x14ac:dyDescent="0.2">
      <c r="A836" s="13">
        <v>11</v>
      </c>
      <c r="B836" s="13" t="s">
        <v>2777</v>
      </c>
      <c r="C836" s="13" t="s">
        <v>2778</v>
      </c>
      <c r="D836" s="1"/>
      <c r="E836" s="13" t="s">
        <v>684</v>
      </c>
      <c r="F836" s="1" t="s">
        <v>257</v>
      </c>
      <c r="G836" s="13">
        <v>70</v>
      </c>
      <c r="H836" s="13">
        <v>192</v>
      </c>
      <c r="I836" s="13" t="s">
        <v>125</v>
      </c>
      <c r="J836" s="13">
        <v>2000</v>
      </c>
      <c r="K836" s="13">
        <v>4</v>
      </c>
      <c r="L836" s="13">
        <v>118</v>
      </c>
      <c r="M836" s="1"/>
      <c r="N836" s="1">
        <v>38</v>
      </c>
      <c r="O836" s="13" t="s">
        <v>2779</v>
      </c>
      <c r="P836" s="13" t="s">
        <v>2780</v>
      </c>
      <c r="Q836" s="1" t="str">
        <f t="shared" si="299"/>
        <v>NYI</v>
      </c>
      <c r="R836" s="13" t="s">
        <v>287</v>
      </c>
      <c r="S836" s="1"/>
      <c r="T836" s="13" t="s">
        <v>173</v>
      </c>
      <c r="U836" s="13">
        <v>53</v>
      </c>
      <c r="V836" s="13">
        <v>5</v>
      </c>
      <c r="W836" s="13">
        <v>15</v>
      </c>
      <c r="X836" s="14">
        <v>9</v>
      </c>
      <c r="Y836" s="13">
        <v>20</v>
      </c>
      <c r="Z836" s="13">
        <v>-3</v>
      </c>
      <c r="AA836" s="1">
        <v>85</v>
      </c>
      <c r="AB836" s="14">
        <v>35</v>
      </c>
      <c r="AC836" s="14">
        <v>61</v>
      </c>
      <c r="AD836" s="15">
        <f t="shared" si="300"/>
        <v>5.8823529411764705E-2</v>
      </c>
      <c r="AE836" s="15">
        <f t="shared" si="301"/>
        <v>2.7624309392265192E-2</v>
      </c>
      <c r="AF836" s="16">
        <v>1034.95</v>
      </c>
      <c r="AG836" s="17">
        <f t="shared" si="302"/>
        <v>19.527358490566037</v>
      </c>
      <c r="AH836" s="29">
        <v>1176</v>
      </c>
      <c r="AI836" s="17">
        <f t="shared" si="303"/>
        <v>22.188679245283019</v>
      </c>
      <c r="AJ836" s="19">
        <f t="shared" si="304"/>
        <v>0.8800595238095239</v>
      </c>
      <c r="AK836" s="20">
        <f>'Even Strength'!AA836+'Power Play'!R836+'Penalty Kill'!L836</f>
        <v>98.833702882483379</v>
      </c>
      <c r="AL836" s="19">
        <f t="shared" si="305"/>
        <v>5.7297668225025387</v>
      </c>
      <c r="AM836" s="15">
        <f>IF(('Even Strength'!BR836+'Power Play'!AK836+'Penalty Kill'!AG836)&gt;0,V836/('Even Strength'!BR836+'Power Play'!AK836+'Penalty Kill'!AG836),0)</f>
        <v>9.6153846153846159E-2</v>
      </c>
      <c r="AN836" s="15">
        <f>IF(('Even Strength'!BR836+'Power Play'!AK836+'Penalty Kill'!AG836)&gt;0,W836/('Even Strength'!BR836+'Power Play'!AK836+'Penalty Kill'!AG836),0)</f>
        <v>0.28846153846153844</v>
      </c>
      <c r="AO836" s="15">
        <f t="shared" si="306"/>
        <v>0.38461538461538458</v>
      </c>
      <c r="AP836" s="13">
        <v>0</v>
      </c>
      <c r="AQ836" s="13">
        <v>1</v>
      </c>
      <c r="AR836" s="21">
        <f t="shared" si="307"/>
        <v>0</v>
      </c>
      <c r="AS836" s="22">
        <v>0</v>
      </c>
      <c r="AT836" s="1"/>
      <c r="AU836" s="1"/>
      <c r="AV836">
        <v>29</v>
      </c>
      <c r="AW836" s="13">
        <v>38</v>
      </c>
      <c r="AX836" s="13">
        <v>61</v>
      </c>
      <c r="AY836" s="13">
        <v>35</v>
      </c>
      <c r="AZ836" s="13">
        <v>46</v>
      </c>
      <c r="BA836" s="13">
        <v>46</v>
      </c>
      <c r="BB836" s="16">
        <f t="shared" si="308"/>
        <v>1.6812406396444273</v>
      </c>
      <c r="BC836" s="17">
        <f t="shared" si="309"/>
        <v>2.203004976085801</v>
      </c>
      <c r="BD836" s="17">
        <f t="shared" si="310"/>
        <v>3.5364027247693124</v>
      </c>
      <c r="BE836" s="17">
        <f t="shared" si="311"/>
        <v>2.0290835306053432</v>
      </c>
      <c r="BF836" s="17">
        <f t="shared" si="312"/>
        <v>2.6667954973670223</v>
      </c>
      <c r="BG836" s="17">
        <f t="shared" si="313"/>
        <v>2.6667954973670223</v>
      </c>
      <c r="BH836" s="13">
        <v>8</v>
      </c>
      <c r="BI836" s="13">
        <v>4</v>
      </c>
      <c r="BJ836" s="13">
        <v>0</v>
      </c>
      <c r="BK836" s="13">
        <v>0</v>
      </c>
      <c r="BL836" s="13">
        <v>0</v>
      </c>
      <c r="BM836" s="13">
        <v>0</v>
      </c>
      <c r="BN836" s="13">
        <f t="shared" si="314"/>
        <v>107</v>
      </c>
      <c r="BO836" s="16">
        <v>9.6419999999999995</v>
      </c>
      <c r="BP836" s="1"/>
      <c r="BQ836" s="1"/>
      <c r="BR836" s="23" t="str">
        <f t="shared" si="315"/>
        <v xml:space="preserve"> </v>
      </c>
      <c r="BS836" s="1"/>
      <c r="BT836" s="13">
        <v>0</v>
      </c>
      <c r="BU836" s="13">
        <v>14</v>
      </c>
      <c r="BV836" s="13">
        <v>0</v>
      </c>
      <c r="BW836" s="13">
        <v>1</v>
      </c>
      <c r="BX836" s="13">
        <v>1</v>
      </c>
      <c r="BY836" s="13">
        <v>0</v>
      </c>
      <c r="BZ836" s="13">
        <v>0</v>
      </c>
      <c r="CA836" s="13">
        <v>0</v>
      </c>
      <c r="CB836" s="23">
        <f t="shared" si="316"/>
        <v>0</v>
      </c>
      <c r="CC836" s="16">
        <v>1.6</v>
      </c>
      <c r="CD836" s="16">
        <v>1.5</v>
      </c>
      <c r="CE836" s="16">
        <v>3.1</v>
      </c>
      <c r="CF836" s="24">
        <f t="shared" si="317"/>
        <v>5.849056603773585E-2</v>
      </c>
      <c r="CG836" s="24">
        <f t="shared" si="318"/>
        <v>0.17971882699647326</v>
      </c>
      <c r="CH836" s="25">
        <v>5</v>
      </c>
      <c r="CI836" s="16">
        <v>22.3</v>
      </c>
      <c r="CJ836" s="16">
        <v>19.399999999999999</v>
      </c>
      <c r="CK836" s="16">
        <v>-3.7</v>
      </c>
      <c r="CL836" s="16">
        <v>2.8</v>
      </c>
      <c r="CM836" s="16">
        <v>1.3</v>
      </c>
      <c r="CN836" s="16">
        <v>0</v>
      </c>
      <c r="CO836" s="16">
        <v>4.0999999999999996</v>
      </c>
      <c r="CP836" s="26">
        <f t="shared" si="319"/>
        <v>7.7358490566037733E-2</v>
      </c>
      <c r="CQ836" s="26">
        <f t="shared" si="320"/>
        <v>0.23769264215662586</v>
      </c>
      <c r="CR836" s="13">
        <v>1</v>
      </c>
      <c r="CS836" s="13">
        <v>0</v>
      </c>
      <c r="CT836" s="13">
        <v>1</v>
      </c>
      <c r="CU836" s="13">
        <v>-0.01</v>
      </c>
      <c r="CV836" s="13">
        <v>-0.09</v>
      </c>
      <c r="CW836" s="13">
        <v>1.42</v>
      </c>
      <c r="CX836" s="13">
        <v>6.02</v>
      </c>
      <c r="CY836" s="13">
        <v>2.8</v>
      </c>
      <c r="CZ836" s="13">
        <v>0.26</v>
      </c>
      <c r="DA836" s="13">
        <v>10.4</v>
      </c>
      <c r="DB836" s="27">
        <v>3.11</v>
      </c>
      <c r="DC836" s="27">
        <v>-56.98</v>
      </c>
      <c r="DD836" s="27">
        <v>60.09</v>
      </c>
      <c r="DE836" s="27">
        <v>4.1399999999999997</v>
      </c>
      <c r="DF836" s="27">
        <v>16.61</v>
      </c>
      <c r="DG836" s="27">
        <v>-24.96</v>
      </c>
      <c r="DH836" s="27">
        <v>41.57</v>
      </c>
      <c r="DI836" s="27">
        <v>2.86</v>
      </c>
      <c r="DJ836" s="1">
        <v>186</v>
      </c>
      <c r="DK836" s="28">
        <v>24</v>
      </c>
      <c r="DL836" s="28" t="s">
        <v>1396</v>
      </c>
      <c r="DM836" s="1">
        <v>4.75</v>
      </c>
      <c r="DN836" s="1">
        <v>0.34800000000000003</v>
      </c>
      <c r="DO836" s="1">
        <v>0</v>
      </c>
      <c r="DP836" s="16">
        <f t="shared" si="321"/>
        <v>-4.8361702127659587</v>
      </c>
    </row>
    <row r="837" spans="1:120" x14ac:dyDescent="0.2">
      <c r="A837" s="13">
        <v>14</v>
      </c>
      <c r="B837" s="13" t="s">
        <v>2781</v>
      </c>
      <c r="C837" s="13" t="s">
        <v>622</v>
      </c>
      <c r="D837" s="13" t="s">
        <v>182</v>
      </c>
      <c r="E837" s="13" t="s">
        <v>123</v>
      </c>
      <c r="F837" s="1" t="s">
        <v>124</v>
      </c>
      <c r="G837" s="13">
        <v>71</v>
      </c>
      <c r="H837" s="13">
        <v>205</v>
      </c>
      <c r="I837" s="13" t="s">
        <v>150</v>
      </c>
      <c r="J837" s="13">
        <v>2005</v>
      </c>
      <c r="K837" s="13">
        <v>7</v>
      </c>
      <c r="L837" s="13">
        <v>195</v>
      </c>
      <c r="M837" s="1"/>
      <c r="N837" s="1">
        <v>29</v>
      </c>
      <c r="O837" s="13" t="s">
        <v>755</v>
      </c>
      <c r="P837" s="13" t="s">
        <v>2782</v>
      </c>
      <c r="Q837" s="1" t="str">
        <f t="shared" si="299"/>
        <v>ARI</v>
      </c>
      <c r="R837" s="13" t="s">
        <v>446</v>
      </c>
      <c r="S837" s="1"/>
      <c r="T837" s="13" t="s">
        <v>146</v>
      </c>
      <c r="U837" s="13">
        <v>70</v>
      </c>
      <c r="V837" s="13">
        <v>3</v>
      </c>
      <c r="W837" s="13">
        <v>6</v>
      </c>
      <c r="X837" s="14">
        <v>4</v>
      </c>
      <c r="Y837" s="13">
        <v>9</v>
      </c>
      <c r="Z837" s="13">
        <v>-11</v>
      </c>
      <c r="AA837" s="1">
        <v>55</v>
      </c>
      <c r="AB837" s="14">
        <v>23</v>
      </c>
      <c r="AC837" s="14">
        <v>17</v>
      </c>
      <c r="AD837" s="15">
        <f t="shared" si="300"/>
        <v>5.4545454545454543E-2</v>
      </c>
      <c r="AE837" s="15">
        <f t="shared" si="301"/>
        <v>3.1578947368421054E-2</v>
      </c>
      <c r="AF837" s="16">
        <v>786.05</v>
      </c>
      <c r="AG837" s="17">
        <f t="shared" si="302"/>
        <v>11.229285714285714</v>
      </c>
      <c r="AH837" s="29">
        <v>1164</v>
      </c>
      <c r="AI837" s="17">
        <f t="shared" si="303"/>
        <v>16.62857142857143</v>
      </c>
      <c r="AJ837" s="19">
        <f t="shared" si="304"/>
        <v>0.6753006872852233</v>
      </c>
      <c r="AK837" s="20">
        <f>'Even Strength'!AA837+'Power Play'!R837+'Penalty Kill'!L837</f>
        <v>98.545454545454547</v>
      </c>
      <c r="AL837" s="19">
        <f t="shared" si="305"/>
        <v>7.5220752785793179</v>
      </c>
      <c r="AM837" s="15">
        <f>IF(('Even Strength'!BR837+'Power Play'!AK837+'Penalty Kill'!AG837)&gt;0,V837/('Even Strength'!BR837+'Power Play'!AK837+'Penalty Kill'!AG837),0)</f>
        <v>0.27272727272727271</v>
      </c>
      <c r="AN837" s="15">
        <f>IF(('Even Strength'!BR837+'Power Play'!AK837+'Penalty Kill'!AG837)&gt;0,W837/('Even Strength'!BR837+'Power Play'!AK837+'Penalty Kill'!AG837),0)</f>
        <v>0.54545454545454541</v>
      </c>
      <c r="AO837" s="15">
        <f t="shared" si="306"/>
        <v>0.81818181818181812</v>
      </c>
      <c r="AP837" s="13">
        <v>354</v>
      </c>
      <c r="AQ837" s="13">
        <v>379</v>
      </c>
      <c r="AR837" s="21">
        <f t="shared" si="307"/>
        <v>0.48294679399727147</v>
      </c>
      <c r="AS837" s="22">
        <v>16.8</v>
      </c>
      <c r="AT837" s="13">
        <v>2</v>
      </c>
      <c r="AU837" s="13">
        <v>2</v>
      </c>
      <c r="AV837">
        <v>87</v>
      </c>
      <c r="AW837" s="13">
        <v>104</v>
      </c>
      <c r="AX837" s="13">
        <v>65</v>
      </c>
      <c r="AY837" s="13">
        <v>23</v>
      </c>
      <c r="AZ837" s="13">
        <v>11</v>
      </c>
      <c r="BA837" s="13">
        <v>30</v>
      </c>
      <c r="BB837" s="16">
        <f t="shared" si="308"/>
        <v>6.6407989313656897</v>
      </c>
      <c r="BC837" s="17">
        <f t="shared" si="309"/>
        <v>7.9384263087589861</v>
      </c>
      <c r="BD837" s="17">
        <f t="shared" si="310"/>
        <v>4.9615164429743661</v>
      </c>
      <c r="BE837" s="17">
        <f t="shared" si="311"/>
        <v>1.7556135105909294</v>
      </c>
      <c r="BF837" s="17">
        <f t="shared" si="312"/>
        <v>0.83964124419566188</v>
      </c>
      <c r="BG837" s="17">
        <f t="shared" si="313"/>
        <v>2.2899306659881686</v>
      </c>
      <c r="BH837" s="13">
        <v>36</v>
      </c>
      <c r="BI837" s="13">
        <v>13</v>
      </c>
      <c r="BJ837" s="13">
        <v>2</v>
      </c>
      <c r="BK837" s="13">
        <v>0</v>
      </c>
      <c r="BL837" s="13">
        <v>0</v>
      </c>
      <c r="BM837" s="13">
        <v>0</v>
      </c>
      <c r="BN837" s="13">
        <f t="shared" si="314"/>
        <v>207</v>
      </c>
      <c r="BO837" s="16">
        <v>-5.923</v>
      </c>
      <c r="BP837" s="1"/>
      <c r="BQ837" s="1"/>
      <c r="BR837" s="23" t="str">
        <f t="shared" si="315"/>
        <v xml:space="preserve"> </v>
      </c>
      <c r="BS837" s="1"/>
      <c r="BT837" s="13">
        <v>0</v>
      </c>
      <c r="BU837" s="13">
        <v>16</v>
      </c>
      <c r="BV837" s="13">
        <v>0</v>
      </c>
      <c r="BW837" s="13">
        <v>0</v>
      </c>
      <c r="BX837" s="13">
        <v>0</v>
      </c>
      <c r="BY837" s="13">
        <v>0</v>
      </c>
      <c r="BZ837" s="13">
        <v>0</v>
      </c>
      <c r="CA837" s="13">
        <v>0</v>
      </c>
      <c r="CB837" s="23">
        <f t="shared" si="316"/>
        <v>0</v>
      </c>
      <c r="CC837" s="16">
        <v>-0.9</v>
      </c>
      <c r="CD837" s="16">
        <v>0.60000000000000009</v>
      </c>
      <c r="CE837" s="16">
        <v>-0.2</v>
      </c>
      <c r="CF837" s="24">
        <f t="shared" si="317"/>
        <v>-2.8571428571428571E-3</v>
      </c>
      <c r="CG837" s="24">
        <f t="shared" si="318"/>
        <v>-1.5266204439921126E-2</v>
      </c>
      <c r="CH837" s="25">
        <v>4</v>
      </c>
      <c r="CI837" s="16">
        <v>11.8</v>
      </c>
      <c r="CJ837" s="16">
        <v>17.899999999999999</v>
      </c>
      <c r="CK837" s="16">
        <v>-5.0999999999999996</v>
      </c>
      <c r="CL837" s="16">
        <v>-1.8</v>
      </c>
      <c r="CM837" s="16">
        <v>1.3</v>
      </c>
      <c r="CN837" s="16">
        <v>0</v>
      </c>
      <c r="CO837" s="16">
        <v>-0.5</v>
      </c>
      <c r="CP837" s="26">
        <f t="shared" si="319"/>
        <v>-7.1428571428571426E-3</v>
      </c>
      <c r="CQ837" s="26">
        <f t="shared" si="320"/>
        <v>-3.8165511099802811E-2</v>
      </c>
      <c r="CR837" s="13">
        <v>0</v>
      </c>
      <c r="CS837" s="13">
        <v>0</v>
      </c>
      <c r="CT837" s="13">
        <v>0</v>
      </c>
      <c r="CU837" s="13">
        <v>0.15</v>
      </c>
      <c r="CV837" s="13">
        <v>-0.64</v>
      </c>
      <c r="CW837" s="13">
        <v>0.01</v>
      </c>
      <c r="CX837" s="13">
        <v>2.68</v>
      </c>
      <c r="CY837" s="13">
        <v>-5.72</v>
      </c>
      <c r="CZ837" s="13">
        <v>-1.4</v>
      </c>
      <c r="DA837" s="13">
        <v>-4.92</v>
      </c>
      <c r="DB837" s="27">
        <v>41.9</v>
      </c>
      <c r="DC837" s="27">
        <v>69.16</v>
      </c>
      <c r="DD837" s="27">
        <v>-27.26</v>
      </c>
      <c r="DE837" s="27">
        <v>-2.62</v>
      </c>
      <c r="DF837" s="27">
        <v>24.85</v>
      </c>
      <c r="DG837" s="27">
        <v>43.52</v>
      </c>
      <c r="DH837" s="27">
        <v>-18.670000000000002</v>
      </c>
      <c r="DI837" s="27">
        <v>-1.79</v>
      </c>
      <c r="DJ837" s="1">
        <v>186</v>
      </c>
      <c r="DK837" s="28">
        <v>11</v>
      </c>
      <c r="DL837" s="28" t="s">
        <v>359</v>
      </c>
      <c r="DM837" s="1">
        <v>1.117</v>
      </c>
      <c r="DN837" s="1">
        <v>2.7E-2</v>
      </c>
      <c r="DO837" s="1">
        <v>0</v>
      </c>
      <c r="DP837" s="16">
        <f t="shared" si="321"/>
        <v>-1.7063829787234042</v>
      </c>
    </row>
    <row r="838" spans="1:120" x14ac:dyDescent="0.2">
      <c r="A838" s="13">
        <v>44</v>
      </c>
      <c r="B838" s="13" t="s">
        <v>2783</v>
      </c>
      <c r="C838" s="13" t="s">
        <v>295</v>
      </c>
      <c r="D838" s="13" t="s">
        <v>296</v>
      </c>
      <c r="E838" s="13" t="s">
        <v>141</v>
      </c>
      <c r="F838" s="1" t="s">
        <v>142</v>
      </c>
      <c r="G838" s="13">
        <v>73</v>
      </c>
      <c r="H838" s="13">
        <v>205</v>
      </c>
      <c r="I838" s="13" t="s">
        <v>125</v>
      </c>
      <c r="J838" s="13">
        <v>2005</v>
      </c>
      <c r="K838" s="13">
        <v>2</v>
      </c>
      <c r="L838" s="13">
        <v>35</v>
      </c>
      <c r="M838" s="1"/>
      <c r="N838" s="1">
        <v>27</v>
      </c>
      <c r="O838" s="13" t="s">
        <v>2784</v>
      </c>
      <c r="P838" s="13" t="s">
        <v>2785</v>
      </c>
      <c r="Q838" s="1" t="str">
        <f t="shared" si="299"/>
        <v>SJS</v>
      </c>
      <c r="R838" s="13" t="s">
        <v>554</v>
      </c>
      <c r="S838" s="1"/>
      <c r="T838" s="13" t="s">
        <v>173</v>
      </c>
      <c r="U838" s="13">
        <v>70</v>
      </c>
      <c r="V838" s="13">
        <v>9</v>
      </c>
      <c r="W838" s="13">
        <v>14</v>
      </c>
      <c r="X838" s="14">
        <v>5</v>
      </c>
      <c r="Y838" s="13">
        <v>23</v>
      </c>
      <c r="Z838" s="13">
        <v>12</v>
      </c>
      <c r="AA838" s="1">
        <v>98</v>
      </c>
      <c r="AB838" s="14">
        <v>47</v>
      </c>
      <c r="AC838" s="14">
        <v>92</v>
      </c>
      <c r="AD838" s="15">
        <f t="shared" si="300"/>
        <v>9.1836734693877556E-2</v>
      </c>
      <c r="AE838" s="15">
        <f t="shared" si="301"/>
        <v>3.7974683544303799E-2</v>
      </c>
      <c r="AF838" s="16">
        <v>1547.8166666667</v>
      </c>
      <c r="AG838" s="17">
        <f t="shared" si="302"/>
        <v>22.111666666667144</v>
      </c>
      <c r="AH838" s="29">
        <v>1939</v>
      </c>
      <c r="AI838" s="17">
        <f t="shared" si="303"/>
        <v>27.7</v>
      </c>
      <c r="AJ838" s="19">
        <f t="shared" si="304"/>
        <v>0.79825511432011342</v>
      </c>
      <c r="AK838" s="20">
        <f>'Even Strength'!AA838+'Power Play'!R838+'Penalty Kill'!L838</f>
        <v>51.652173913043484</v>
      </c>
      <c r="AL838" s="19">
        <f t="shared" si="305"/>
        <v>2.0022593770467276</v>
      </c>
      <c r="AM838" s="15">
        <f>IF(('Even Strength'!BR838+'Power Play'!AK838+'Penalty Kill'!AG838)&gt;0,V838/('Even Strength'!BR838+'Power Play'!AK838+'Penalty Kill'!AG838),0)</f>
        <v>0.16363636363636364</v>
      </c>
      <c r="AN838" s="15">
        <f>IF(('Even Strength'!BR838+'Power Play'!AK838+'Penalty Kill'!AG838)&gt;0,W838/('Even Strength'!BR838+'Power Play'!AK838+'Penalty Kill'!AG838),0)</f>
        <v>0.25454545454545452</v>
      </c>
      <c r="AO838" s="15">
        <f t="shared" si="306"/>
        <v>0.41818181818181815</v>
      </c>
      <c r="AP838" s="13">
        <v>0</v>
      </c>
      <c r="AQ838" s="13">
        <v>0</v>
      </c>
      <c r="AR838" s="21">
        <f t="shared" si="307"/>
        <v>0</v>
      </c>
      <c r="AS838" s="22">
        <v>0</v>
      </c>
      <c r="AT838" s="1"/>
      <c r="AU838" s="1"/>
      <c r="AV838">
        <v>116</v>
      </c>
      <c r="AW838" s="13">
        <v>51</v>
      </c>
      <c r="AX838" s="13">
        <v>112</v>
      </c>
      <c r="AY838" s="13">
        <v>47</v>
      </c>
      <c r="AZ838" s="13">
        <v>31</v>
      </c>
      <c r="BA838" s="13">
        <v>11</v>
      </c>
      <c r="BB838" s="16">
        <f t="shared" si="308"/>
        <v>4.4966565807749737</v>
      </c>
      <c r="BC838" s="17">
        <f t="shared" si="309"/>
        <v>1.9769783243062384</v>
      </c>
      <c r="BD838" s="17">
        <f t="shared" si="310"/>
        <v>4.3415994572999743</v>
      </c>
      <c r="BE838" s="17">
        <f t="shared" si="311"/>
        <v>1.8219212008312391</v>
      </c>
      <c r="BF838" s="17">
        <f t="shared" si="312"/>
        <v>1.2016927069312429</v>
      </c>
      <c r="BG838" s="17">
        <f t="shared" si="313"/>
        <v>0.42640708955624745</v>
      </c>
      <c r="BH838" s="13">
        <v>23</v>
      </c>
      <c r="BI838" s="13">
        <v>9</v>
      </c>
      <c r="BJ838" s="13">
        <v>1</v>
      </c>
      <c r="BK838" s="13">
        <v>0</v>
      </c>
      <c r="BL838" s="13">
        <v>0</v>
      </c>
      <c r="BM838" s="13">
        <v>0</v>
      </c>
      <c r="BN838" s="13">
        <f t="shared" si="314"/>
        <v>187</v>
      </c>
      <c r="BO838" s="16">
        <v>6.9119999999999999</v>
      </c>
      <c r="BP838" s="1"/>
      <c r="BQ838" s="1"/>
      <c r="BR838" s="23" t="str">
        <f t="shared" si="315"/>
        <v xml:space="preserve"> </v>
      </c>
      <c r="BS838" s="1"/>
      <c r="BT838" s="13">
        <v>3</v>
      </c>
      <c r="BU838" s="13">
        <v>13</v>
      </c>
      <c r="BV838" s="13">
        <v>1</v>
      </c>
      <c r="BW838" s="13">
        <v>0</v>
      </c>
      <c r="BX838" s="13">
        <v>3</v>
      </c>
      <c r="BY838" s="13">
        <v>1</v>
      </c>
      <c r="BZ838" s="13">
        <v>0</v>
      </c>
      <c r="CA838" s="13">
        <v>0</v>
      </c>
      <c r="CB838" s="23">
        <f t="shared" si="316"/>
        <v>0</v>
      </c>
      <c r="CC838" s="16">
        <v>1.6</v>
      </c>
      <c r="CD838" s="16">
        <v>4.3</v>
      </c>
      <c r="CE838" s="16">
        <v>5.9</v>
      </c>
      <c r="CF838" s="24">
        <f t="shared" si="317"/>
        <v>8.4285714285714297E-2</v>
      </c>
      <c r="CG838" s="24">
        <f t="shared" si="318"/>
        <v>0.22870925712562365</v>
      </c>
      <c r="CH838" s="25">
        <v>5</v>
      </c>
      <c r="CI838" s="16">
        <v>29.3</v>
      </c>
      <c r="CJ838" s="16">
        <v>37.200000000000003</v>
      </c>
      <c r="CK838" s="16">
        <v>13.7</v>
      </c>
      <c r="CL838" s="16">
        <v>2.6</v>
      </c>
      <c r="CM838" s="16">
        <v>6.4</v>
      </c>
      <c r="CN838" s="16">
        <v>0</v>
      </c>
      <c r="CO838" s="16">
        <v>9</v>
      </c>
      <c r="CP838" s="26">
        <f t="shared" si="319"/>
        <v>0.12857142857142856</v>
      </c>
      <c r="CQ838" s="26">
        <f t="shared" si="320"/>
        <v>0.34887852781874795</v>
      </c>
      <c r="CR838" s="13">
        <v>0</v>
      </c>
      <c r="CS838" s="13">
        <v>0</v>
      </c>
      <c r="CT838" s="13">
        <v>2</v>
      </c>
      <c r="CU838" s="13">
        <v>0</v>
      </c>
      <c r="CV838" s="13">
        <v>-0.15</v>
      </c>
      <c r="CW838" s="13">
        <v>1.82</v>
      </c>
      <c r="CX838" s="13">
        <v>3.86</v>
      </c>
      <c r="CY838" s="13">
        <v>0.93</v>
      </c>
      <c r="CZ838" s="13">
        <v>1.81</v>
      </c>
      <c r="DA838" s="13">
        <v>8.27</v>
      </c>
      <c r="DB838" s="27">
        <v>15.71</v>
      </c>
      <c r="DC838" s="27">
        <v>-29.88</v>
      </c>
      <c r="DD838" s="27">
        <v>45.59</v>
      </c>
      <c r="DE838" s="27">
        <v>2.2800000000000002</v>
      </c>
      <c r="DF838" s="27">
        <v>13.81</v>
      </c>
      <c r="DG838" s="27">
        <v>-10.45</v>
      </c>
      <c r="DH838" s="27">
        <v>24.26</v>
      </c>
      <c r="DI838" s="27">
        <v>1.22</v>
      </c>
      <c r="DJ838" s="1">
        <v>186</v>
      </c>
      <c r="DK838" s="28">
        <v>12</v>
      </c>
      <c r="DL838" s="28" t="s">
        <v>359</v>
      </c>
      <c r="DM838" s="1">
        <v>4.25</v>
      </c>
      <c r="DN838" s="1">
        <v>0.36299999999999999</v>
      </c>
      <c r="DO838" s="1">
        <v>0</v>
      </c>
      <c r="DP838" s="16">
        <f t="shared" si="321"/>
        <v>1.1276595744680851</v>
      </c>
    </row>
    <row r="839" spans="1:120" x14ac:dyDescent="0.2">
      <c r="A839" s="13">
        <v>20</v>
      </c>
      <c r="B839" s="13" t="s">
        <v>2786</v>
      </c>
      <c r="C839" s="13" t="s">
        <v>1179</v>
      </c>
      <c r="D839" s="1"/>
      <c r="E839" s="13" t="s">
        <v>222</v>
      </c>
      <c r="F839" s="1" t="s">
        <v>223</v>
      </c>
      <c r="G839" s="13">
        <v>73</v>
      </c>
      <c r="H839" s="13">
        <v>220</v>
      </c>
      <c r="I839" s="13" t="s">
        <v>125</v>
      </c>
      <c r="J839" s="13">
        <v>2000</v>
      </c>
      <c r="K839" s="13">
        <v>1</v>
      </c>
      <c r="L839" s="13">
        <v>21</v>
      </c>
      <c r="M839" s="1"/>
      <c r="N839" s="1">
        <v>32</v>
      </c>
      <c r="O839" s="13" t="s">
        <v>1746</v>
      </c>
      <c r="P839" s="13" t="s">
        <v>2787</v>
      </c>
      <c r="Q839" s="1" t="str">
        <f t="shared" si="299"/>
        <v>NSH</v>
      </c>
      <c r="R839" s="13" t="s">
        <v>243</v>
      </c>
      <c r="S839" s="1"/>
      <c r="T839" s="13" t="s">
        <v>173</v>
      </c>
      <c r="U839" s="13">
        <v>46</v>
      </c>
      <c r="V839" s="13">
        <v>0</v>
      </c>
      <c r="W839" s="13">
        <v>7</v>
      </c>
      <c r="X839" s="14">
        <v>1</v>
      </c>
      <c r="Y839" s="13">
        <v>7</v>
      </c>
      <c r="Z839" s="13">
        <v>4</v>
      </c>
      <c r="AA839" s="1">
        <v>35</v>
      </c>
      <c r="AB839" s="14">
        <v>16</v>
      </c>
      <c r="AC839" s="14">
        <v>28</v>
      </c>
      <c r="AD839" s="15">
        <f t="shared" si="300"/>
        <v>0</v>
      </c>
      <c r="AE839" s="15">
        <f t="shared" si="301"/>
        <v>0</v>
      </c>
      <c r="AF839" s="16">
        <v>606.20000000000005</v>
      </c>
      <c r="AG839" s="17">
        <f t="shared" si="302"/>
        <v>13.178260869565218</v>
      </c>
      <c r="AH839" s="29">
        <v>859</v>
      </c>
      <c r="AI839" s="17">
        <f t="shared" si="303"/>
        <v>18.673913043478262</v>
      </c>
      <c r="AJ839" s="19">
        <f t="shared" si="304"/>
        <v>0.70570430733410949</v>
      </c>
      <c r="AK839" s="20">
        <f>'Even Strength'!AA839+'Power Play'!R839+'Penalty Kill'!L839</f>
        <v>10.625</v>
      </c>
      <c r="AL839" s="19">
        <f t="shared" si="305"/>
        <v>1.0516331243813921</v>
      </c>
      <c r="AM839" s="15">
        <f>IF(('Even Strength'!BR839+'Power Play'!AK839+'Penalty Kill'!AG839)&gt;0,V839/('Even Strength'!BR839+'Power Play'!AK839+'Penalty Kill'!AG839),0)</f>
        <v>0</v>
      </c>
      <c r="AN839" s="15">
        <f>IF(('Even Strength'!BR839+'Power Play'!AK839+'Penalty Kill'!AG839)&gt;0,W839/('Even Strength'!BR839+'Power Play'!AK839+'Penalty Kill'!AG839),0)</f>
        <v>0.29166666666666669</v>
      </c>
      <c r="AO839" s="15">
        <f t="shared" si="306"/>
        <v>0.29166666666666669</v>
      </c>
      <c r="AP839" s="13">
        <v>0</v>
      </c>
      <c r="AQ839" s="13">
        <v>0</v>
      </c>
      <c r="AR839" s="21">
        <f t="shared" si="307"/>
        <v>0</v>
      </c>
      <c r="AS839" s="22">
        <v>0</v>
      </c>
      <c r="AT839" s="1"/>
      <c r="AU839" s="1"/>
      <c r="AV839">
        <v>102</v>
      </c>
      <c r="AW839" s="13">
        <v>93</v>
      </c>
      <c r="AX839" s="13">
        <v>48</v>
      </c>
      <c r="AY839" s="13">
        <v>16</v>
      </c>
      <c r="AZ839" s="13">
        <v>13</v>
      </c>
      <c r="BA839" s="13">
        <v>3</v>
      </c>
      <c r="BB839" s="16">
        <f t="shared" si="308"/>
        <v>10.095677994061365</v>
      </c>
      <c r="BC839" s="17">
        <f t="shared" si="309"/>
        <v>9.2048828769383029</v>
      </c>
      <c r="BD839" s="17">
        <f t="shared" si="310"/>
        <v>4.7509072913229948</v>
      </c>
      <c r="BE839" s="17">
        <f t="shared" si="311"/>
        <v>1.5836357637743319</v>
      </c>
      <c r="BF839" s="17">
        <f t="shared" si="312"/>
        <v>1.2867040580666445</v>
      </c>
      <c r="BG839" s="17">
        <f t="shared" si="313"/>
        <v>0.29693170570768718</v>
      </c>
      <c r="BH839" s="13">
        <v>14</v>
      </c>
      <c r="BI839" s="13">
        <v>7</v>
      </c>
      <c r="BJ839" s="13">
        <v>0</v>
      </c>
      <c r="BK839" s="13">
        <v>0</v>
      </c>
      <c r="BL839" s="13">
        <v>0</v>
      </c>
      <c r="BM839" s="13">
        <v>0</v>
      </c>
      <c r="BN839" s="13">
        <f t="shared" si="314"/>
        <v>155</v>
      </c>
      <c r="BO839" s="16">
        <v>-1.472</v>
      </c>
      <c r="BP839" s="1"/>
      <c r="BQ839" s="1"/>
      <c r="BR839" s="23" t="str">
        <f t="shared" si="315"/>
        <v xml:space="preserve"> </v>
      </c>
      <c r="BS839" s="1"/>
      <c r="BT839" s="13">
        <v>0</v>
      </c>
      <c r="BU839" s="13">
        <v>15</v>
      </c>
      <c r="BV839" s="13">
        <v>0</v>
      </c>
      <c r="BW839" s="13">
        <v>0</v>
      </c>
      <c r="BX839" s="13">
        <v>0</v>
      </c>
      <c r="BY839" s="13">
        <v>0</v>
      </c>
      <c r="BZ839" s="13">
        <v>0</v>
      </c>
      <c r="CA839" s="13">
        <v>0</v>
      </c>
      <c r="CB839" s="23">
        <f t="shared" si="316"/>
        <v>0</v>
      </c>
      <c r="CC839" s="16">
        <v>0</v>
      </c>
      <c r="CD839" s="16">
        <v>1.6</v>
      </c>
      <c r="CE839" s="16">
        <v>1.6</v>
      </c>
      <c r="CF839" s="24">
        <f t="shared" si="317"/>
        <v>3.4782608695652174E-2</v>
      </c>
      <c r="CG839" s="24">
        <f t="shared" si="318"/>
        <v>0.1583635763774332</v>
      </c>
      <c r="CH839" s="25">
        <v>2</v>
      </c>
      <c r="CI839" s="16">
        <v>11.1</v>
      </c>
      <c r="CJ839" s="16">
        <v>15</v>
      </c>
      <c r="CK839" s="16">
        <v>0.4</v>
      </c>
      <c r="CL839" s="16">
        <v>-0.2</v>
      </c>
      <c r="CM839" s="16">
        <v>2.2999999999999998</v>
      </c>
      <c r="CN839" s="16">
        <v>0</v>
      </c>
      <c r="CO839" s="16">
        <v>2.1</v>
      </c>
      <c r="CP839" s="26">
        <f t="shared" si="319"/>
        <v>4.5652173913043478E-2</v>
      </c>
      <c r="CQ839" s="26">
        <f t="shared" si="320"/>
        <v>0.20785219399538105</v>
      </c>
      <c r="CR839" s="13">
        <v>0</v>
      </c>
      <c r="CS839" s="13">
        <v>1</v>
      </c>
      <c r="CT839" s="13">
        <v>0</v>
      </c>
      <c r="CU839" s="13">
        <v>0</v>
      </c>
      <c r="CV839" s="13">
        <v>-0.17</v>
      </c>
      <c r="CW839" s="13">
        <v>-0.04</v>
      </c>
      <c r="CX839" s="13">
        <v>-0.93</v>
      </c>
      <c r="CY839" s="13">
        <v>1.35</v>
      </c>
      <c r="CZ839" s="13">
        <v>-1.1000000000000001</v>
      </c>
      <c r="DA839" s="13">
        <v>-0.89</v>
      </c>
      <c r="DB839" s="27">
        <v>23.79</v>
      </c>
      <c r="DC839" s="27">
        <v>4.5999999999999996</v>
      </c>
      <c r="DD839" s="27">
        <v>19.190000000000001</v>
      </c>
      <c r="DE839" s="27">
        <v>2.0299999999999998</v>
      </c>
      <c r="DF839" s="27">
        <v>-0.01</v>
      </c>
      <c r="DG839" s="27">
        <v>3.06</v>
      </c>
      <c r="DH839" s="27">
        <v>-3.07</v>
      </c>
      <c r="DI839" s="27">
        <v>-0.32</v>
      </c>
      <c r="DJ839" s="1">
        <v>186</v>
      </c>
      <c r="DK839" s="28">
        <v>27</v>
      </c>
      <c r="DL839" s="28" t="s">
        <v>498</v>
      </c>
      <c r="DM839" s="1">
        <v>1</v>
      </c>
      <c r="DN839" s="1">
        <v>1.2E-2</v>
      </c>
      <c r="DO839" s="1">
        <v>0</v>
      </c>
      <c r="DP839" s="16">
        <f t="shared" si="321"/>
        <v>1.1425531914893619</v>
      </c>
    </row>
    <row r="840" spans="1:120" x14ac:dyDescent="0.2">
      <c r="A840" s="13">
        <v>17</v>
      </c>
      <c r="B840" s="13" t="s">
        <v>2788</v>
      </c>
      <c r="C840" s="13" t="s">
        <v>2789</v>
      </c>
      <c r="D840" s="13" t="s">
        <v>187</v>
      </c>
      <c r="E840" s="13" t="s">
        <v>141</v>
      </c>
      <c r="F840" s="1" t="s">
        <v>142</v>
      </c>
      <c r="G840" s="13">
        <v>72</v>
      </c>
      <c r="H840" s="13">
        <v>215</v>
      </c>
      <c r="I840" s="13" t="s">
        <v>125</v>
      </c>
      <c r="J840" s="1"/>
      <c r="K840" s="1"/>
      <c r="L840" s="1"/>
      <c r="M840" s="1"/>
      <c r="N840" s="1">
        <v>29</v>
      </c>
      <c r="O840" s="13" t="s">
        <v>1000</v>
      </c>
      <c r="P840" s="13" t="s">
        <v>2790</v>
      </c>
      <c r="Q840" s="1" t="str">
        <f t="shared" si="299"/>
        <v>WSH</v>
      </c>
      <c r="R840" s="13" t="s">
        <v>190</v>
      </c>
      <c r="S840" s="1"/>
      <c r="T840" s="13" t="s">
        <v>129</v>
      </c>
      <c r="U840" s="13">
        <v>2</v>
      </c>
      <c r="V840" s="13">
        <v>0</v>
      </c>
      <c r="W840" s="13">
        <v>0</v>
      </c>
      <c r="X840" s="14">
        <v>0</v>
      </c>
      <c r="Y840" s="13">
        <v>0</v>
      </c>
      <c r="Z840" s="13">
        <v>0</v>
      </c>
      <c r="AA840" s="1">
        <v>1</v>
      </c>
      <c r="AB840" s="14">
        <v>2</v>
      </c>
      <c r="AC840" s="14">
        <v>0</v>
      </c>
      <c r="AD840" s="15">
        <f t="shared" si="300"/>
        <v>0</v>
      </c>
      <c r="AE840" s="15">
        <f t="shared" si="301"/>
        <v>0</v>
      </c>
      <c r="AF840" s="16">
        <v>19.233333333299999</v>
      </c>
      <c r="AG840" s="17">
        <f t="shared" si="302"/>
        <v>9.6166666666499996</v>
      </c>
      <c r="AH840" s="29">
        <v>25</v>
      </c>
      <c r="AI840" s="17">
        <f t="shared" si="303"/>
        <v>12.5</v>
      </c>
      <c r="AJ840" s="19">
        <f t="shared" si="304"/>
        <v>0.76933333333199994</v>
      </c>
      <c r="AK840" s="20">
        <f>'Even Strength'!AA840+'Power Play'!R840+'Penalty Kill'!L840</f>
        <v>0</v>
      </c>
      <c r="AL840" s="19">
        <f t="shared" si="305"/>
        <v>0</v>
      </c>
      <c r="AM840" s="15">
        <f>IF(('Even Strength'!BR840+'Power Play'!AK840+'Penalty Kill'!AG840)&gt;0,V840/('Even Strength'!BR840+'Power Play'!AK840+'Penalty Kill'!AG840),0)</f>
        <v>0</v>
      </c>
      <c r="AN840" s="15">
        <f>IF(('Even Strength'!BR840+'Power Play'!AK840+'Penalty Kill'!AG840)&gt;0,W840/('Even Strength'!BR840+'Power Play'!AK840+'Penalty Kill'!AG840),0)</f>
        <v>0</v>
      </c>
      <c r="AO840" s="15">
        <f t="shared" si="306"/>
        <v>0</v>
      </c>
      <c r="AP840" s="13">
        <v>0</v>
      </c>
      <c r="AQ840" s="13">
        <v>0</v>
      </c>
      <c r="AR840" s="21">
        <f t="shared" si="307"/>
        <v>0</v>
      </c>
      <c r="AS840" s="22">
        <v>0</v>
      </c>
      <c r="AT840" s="1"/>
      <c r="AU840" s="1"/>
      <c r="AV840">
        <v>2</v>
      </c>
      <c r="AW840" s="13">
        <v>3</v>
      </c>
      <c r="AX840" s="13">
        <v>1</v>
      </c>
      <c r="AY840" s="13">
        <v>2</v>
      </c>
      <c r="AZ840" s="13">
        <v>1</v>
      </c>
      <c r="BA840" s="13">
        <v>0</v>
      </c>
      <c r="BB840" s="16">
        <f t="shared" si="308"/>
        <v>6.2391681109293575</v>
      </c>
      <c r="BC840" s="17">
        <f t="shared" si="309"/>
        <v>9.3587521663940354</v>
      </c>
      <c r="BD840" s="17">
        <f t="shared" si="310"/>
        <v>3.1195840554646788</v>
      </c>
      <c r="BE840" s="17">
        <f t="shared" si="311"/>
        <v>6.2391681109293575</v>
      </c>
      <c r="BF840" s="17">
        <f t="shared" si="312"/>
        <v>3.1195840554646788</v>
      </c>
      <c r="BG840" s="17">
        <f t="shared" si="313"/>
        <v>0</v>
      </c>
      <c r="BH840" s="13">
        <v>0</v>
      </c>
      <c r="BI840" s="13">
        <v>0</v>
      </c>
      <c r="BJ840" s="13">
        <v>0</v>
      </c>
      <c r="BK840" s="13">
        <v>0</v>
      </c>
      <c r="BL840" s="13">
        <v>0</v>
      </c>
      <c r="BM840" s="13">
        <v>0</v>
      </c>
      <c r="BN840" s="13">
        <f t="shared" si="314"/>
        <v>4</v>
      </c>
      <c r="BO840" s="16">
        <v>0.96699999999999997</v>
      </c>
      <c r="BP840" s="1"/>
      <c r="BQ840" s="1"/>
      <c r="BR840" s="23" t="str">
        <f t="shared" si="315"/>
        <v xml:space="preserve"> </v>
      </c>
      <c r="BS840" s="1"/>
      <c r="BT840" s="13">
        <v>0</v>
      </c>
      <c r="BU840" s="13">
        <v>0</v>
      </c>
      <c r="BV840" s="13">
        <v>0</v>
      </c>
      <c r="BW840" s="13">
        <v>0</v>
      </c>
      <c r="BX840" s="13">
        <v>0</v>
      </c>
      <c r="BY840" s="13">
        <v>0</v>
      </c>
      <c r="BZ840" s="13">
        <v>0</v>
      </c>
      <c r="CA840" s="13">
        <v>0</v>
      </c>
      <c r="CB840" s="23">
        <f t="shared" si="316"/>
        <v>0</v>
      </c>
      <c r="CC840" s="16">
        <v>-0.1</v>
      </c>
      <c r="CD840" s="16">
        <v>0</v>
      </c>
      <c r="CE840" s="16">
        <v>0</v>
      </c>
      <c r="CF840" s="24">
        <f t="shared" si="317"/>
        <v>0</v>
      </c>
      <c r="CG840" s="24">
        <f t="shared" si="318"/>
        <v>0</v>
      </c>
      <c r="CH840" s="25">
        <v>4</v>
      </c>
      <c r="CI840" s="16">
        <v>0.1</v>
      </c>
      <c r="CJ840" s="16">
        <v>0.1</v>
      </c>
      <c r="CK840" s="16">
        <v>0</v>
      </c>
      <c r="CL840" s="16">
        <v>0</v>
      </c>
      <c r="CM840" s="16">
        <v>0</v>
      </c>
      <c r="CN840" s="16">
        <v>0</v>
      </c>
      <c r="CO840" s="16">
        <v>0</v>
      </c>
      <c r="CP840" s="26">
        <f t="shared" si="319"/>
        <v>0</v>
      </c>
      <c r="CQ840" s="26">
        <f t="shared" si="320"/>
        <v>0</v>
      </c>
      <c r="CR840" s="13">
        <v>0</v>
      </c>
      <c r="CS840" s="13">
        <v>0</v>
      </c>
      <c r="CT840" s="13">
        <v>0</v>
      </c>
      <c r="CU840" s="13">
        <v>0</v>
      </c>
      <c r="CV840" s="13">
        <v>0.12</v>
      </c>
      <c r="CW840" s="13">
        <v>0.06</v>
      </c>
      <c r="CX840" s="13">
        <v>0</v>
      </c>
      <c r="CY840" s="13">
        <v>0</v>
      </c>
      <c r="CZ840" s="13">
        <v>-0.03</v>
      </c>
      <c r="DA840" s="13">
        <v>0.15</v>
      </c>
      <c r="DB840" s="27">
        <v>-1.26</v>
      </c>
      <c r="DC840" s="27">
        <v>-2.69</v>
      </c>
      <c r="DD840" s="27">
        <v>1.43</v>
      </c>
      <c r="DE840" s="27">
        <v>4.55</v>
      </c>
      <c r="DF840" s="27">
        <v>1</v>
      </c>
      <c r="DG840" s="27">
        <v>-3.79</v>
      </c>
      <c r="DH840" s="27">
        <v>4.79</v>
      </c>
      <c r="DI840" s="27">
        <v>15.23</v>
      </c>
      <c r="DJ840" s="1">
        <v>144</v>
      </c>
      <c r="DK840" s="28">
        <v>50</v>
      </c>
      <c r="DL840" s="28" t="s">
        <v>1708</v>
      </c>
      <c r="DM840" s="1">
        <v>0.44500000000000001</v>
      </c>
      <c r="DN840" s="1">
        <v>0.35100000000000003</v>
      </c>
      <c r="DO840" s="1">
        <v>0</v>
      </c>
      <c r="DP840" s="16">
        <f t="shared" si="321"/>
        <v>-4.0837336993822866E-2</v>
      </c>
    </row>
    <row r="841" spans="1:120" x14ac:dyDescent="0.2">
      <c r="A841" s="13">
        <v>93</v>
      </c>
      <c r="B841" s="13" t="s">
        <v>2791</v>
      </c>
      <c r="C841" s="13" t="s">
        <v>1163</v>
      </c>
      <c r="D841" s="1"/>
      <c r="E841" s="13" t="s">
        <v>1012</v>
      </c>
      <c r="F841" s="1" t="s">
        <v>1013</v>
      </c>
      <c r="G841" s="13">
        <v>74</v>
      </c>
      <c r="H841" s="13">
        <v>214</v>
      </c>
      <c r="I841" s="13" t="s">
        <v>125</v>
      </c>
      <c r="J841" s="13">
        <v>2007</v>
      </c>
      <c r="K841" s="13">
        <v>1</v>
      </c>
      <c r="L841" s="13">
        <v>7</v>
      </c>
      <c r="M841" s="1"/>
      <c r="N841" s="1">
        <v>25</v>
      </c>
      <c r="O841" s="13" t="s">
        <v>1649</v>
      </c>
      <c r="P841" s="13" t="s">
        <v>2792</v>
      </c>
      <c r="Q841" s="1" t="str">
        <f t="shared" si="299"/>
        <v>PHI</v>
      </c>
      <c r="R841" s="13" t="s">
        <v>167</v>
      </c>
      <c r="S841" s="1"/>
      <c r="T841" s="13" t="s">
        <v>154</v>
      </c>
      <c r="U841" s="13">
        <v>82</v>
      </c>
      <c r="V841" s="13">
        <v>22</v>
      </c>
      <c r="W841" s="13">
        <v>59</v>
      </c>
      <c r="X841" s="14">
        <v>31</v>
      </c>
      <c r="Y841" s="13">
        <v>81</v>
      </c>
      <c r="Z841" s="13">
        <v>1</v>
      </c>
      <c r="AA841" s="1">
        <v>221</v>
      </c>
      <c r="AB841" s="14">
        <v>70</v>
      </c>
      <c r="AC841" s="14">
        <v>133</v>
      </c>
      <c r="AD841" s="15">
        <f t="shared" si="300"/>
        <v>9.9547511312217188E-2</v>
      </c>
      <c r="AE841" s="15">
        <f t="shared" si="301"/>
        <v>5.1886792452830191E-2</v>
      </c>
      <c r="AF841" s="16">
        <v>1524.6333333333</v>
      </c>
      <c r="AG841" s="17">
        <f t="shared" si="302"/>
        <v>18.593089430893901</v>
      </c>
      <c r="AH841" s="29">
        <v>1944</v>
      </c>
      <c r="AI841" s="17">
        <f t="shared" si="303"/>
        <v>23.707317073170731</v>
      </c>
      <c r="AJ841" s="19">
        <f t="shared" si="304"/>
        <v>0.78427640603564819</v>
      </c>
      <c r="AK841" s="20">
        <f>'Even Strength'!AA841+'Power Play'!R841+'Penalty Kill'!L841</f>
        <v>276.16666666666669</v>
      </c>
      <c r="AL841" s="19">
        <f t="shared" si="305"/>
        <v>10.868186886464745</v>
      </c>
      <c r="AM841" s="15">
        <f>IF(('Even Strength'!BR841+'Power Play'!AK841+'Penalty Kill'!AG841)&gt;0,V841/('Even Strength'!BR841+'Power Play'!AK841+'Penalty Kill'!AG841),0)</f>
        <v>0.22916666666666666</v>
      </c>
      <c r="AN841" s="15">
        <f>IF(('Even Strength'!BR841+'Power Play'!AK841+'Penalty Kill'!AG841)&gt;0,W841/('Even Strength'!BR841+'Power Play'!AK841+'Penalty Kill'!AG841),0)</f>
        <v>0.61458333333333337</v>
      </c>
      <c r="AO841" s="15">
        <f t="shared" si="306"/>
        <v>0.84375</v>
      </c>
      <c r="AP841" s="13">
        <v>6</v>
      </c>
      <c r="AQ841" s="13">
        <v>3</v>
      </c>
      <c r="AR841" s="21">
        <f t="shared" si="307"/>
        <v>0.66666666666666663</v>
      </c>
      <c r="AS841" s="22">
        <v>0.1</v>
      </c>
      <c r="AT841" s="1"/>
      <c r="AU841" s="1"/>
      <c r="AV841">
        <v>139</v>
      </c>
      <c r="AW841" s="13">
        <v>55</v>
      </c>
      <c r="AX841" s="13">
        <v>28</v>
      </c>
      <c r="AY841" s="13">
        <v>70</v>
      </c>
      <c r="AZ841" s="13">
        <v>42</v>
      </c>
      <c r="BA841" s="13">
        <v>34</v>
      </c>
      <c r="BB841" s="16">
        <f t="shared" si="308"/>
        <v>5.4701676905923931</v>
      </c>
      <c r="BC841" s="17">
        <f t="shared" si="309"/>
        <v>2.164454841601307</v>
      </c>
      <c r="BD841" s="17">
        <f t="shared" si="310"/>
        <v>1.1019042829970289</v>
      </c>
      <c r="BE841" s="17">
        <f t="shared" si="311"/>
        <v>2.7547607074925717</v>
      </c>
      <c r="BF841" s="17">
        <f t="shared" si="312"/>
        <v>1.6528564244955433</v>
      </c>
      <c r="BG841" s="17">
        <f t="shared" si="313"/>
        <v>1.338026629353535</v>
      </c>
      <c r="BH841" s="13">
        <v>78</v>
      </c>
      <c r="BI841" s="13">
        <v>24</v>
      </c>
      <c r="BJ841" s="13">
        <v>2</v>
      </c>
      <c r="BK841" s="13">
        <v>2</v>
      </c>
      <c r="BL841" s="13">
        <v>0</v>
      </c>
      <c r="BM841" s="13">
        <v>0</v>
      </c>
      <c r="BN841" s="13">
        <f t="shared" si="314"/>
        <v>163</v>
      </c>
      <c r="BO841" s="16">
        <v>-4.641</v>
      </c>
      <c r="BP841" s="13">
        <v>12</v>
      </c>
      <c r="BQ841" s="13">
        <v>5</v>
      </c>
      <c r="BR841" s="23">
        <f t="shared" si="315"/>
        <v>0.41666666666666669</v>
      </c>
      <c r="BS841" s="13">
        <v>1</v>
      </c>
      <c r="BT841" s="13">
        <v>3</v>
      </c>
      <c r="BU841" s="13">
        <v>26</v>
      </c>
      <c r="BV841" s="13">
        <v>2</v>
      </c>
      <c r="BW841" s="13">
        <v>2</v>
      </c>
      <c r="BX841" s="13">
        <v>3</v>
      </c>
      <c r="BY841" s="13">
        <v>2</v>
      </c>
      <c r="BZ841" s="13">
        <v>0</v>
      </c>
      <c r="CA841" s="13">
        <v>0</v>
      </c>
      <c r="CB841" s="23">
        <f t="shared" si="316"/>
        <v>0</v>
      </c>
      <c r="CC841" s="16">
        <v>7.1</v>
      </c>
      <c r="CD841" s="16">
        <v>1.7000000000000002</v>
      </c>
      <c r="CE841" s="16">
        <v>8.8000000000000007</v>
      </c>
      <c r="CF841" s="24">
        <f t="shared" si="317"/>
        <v>0.10731707317073172</v>
      </c>
      <c r="CG841" s="24">
        <f t="shared" si="318"/>
        <v>0.34631277465620908</v>
      </c>
      <c r="CH841" s="25">
        <v>6</v>
      </c>
      <c r="CI841" s="16">
        <v>40.299999999999997</v>
      </c>
      <c r="CJ841" s="16">
        <v>29.6</v>
      </c>
      <c r="CK841" s="16">
        <v>7.5</v>
      </c>
      <c r="CL841" s="16">
        <v>13.4</v>
      </c>
      <c r="CM841" s="16">
        <v>2.7</v>
      </c>
      <c r="CN841" s="16">
        <v>1.2</v>
      </c>
      <c r="CO841" s="16">
        <v>17.3</v>
      </c>
      <c r="CP841" s="26">
        <f t="shared" si="319"/>
        <v>0.21097560975609758</v>
      </c>
      <c r="CQ841" s="26">
        <f t="shared" si="320"/>
        <v>0.68081943199459283</v>
      </c>
      <c r="CR841" s="13">
        <v>5</v>
      </c>
      <c r="CS841" s="13">
        <v>5</v>
      </c>
      <c r="CT841" s="13">
        <v>6</v>
      </c>
      <c r="CU841" s="13">
        <v>0.03</v>
      </c>
      <c r="CV841" s="13">
        <v>0.57999999999999996</v>
      </c>
      <c r="CW841" s="13">
        <v>0.25</v>
      </c>
      <c r="CX841" s="13">
        <v>16.34</v>
      </c>
      <c r="CY841" s="13">
        <v>1.5</v>
      </c>
      <c r="CZ841" s="13">
        <v>0.06</v>
      </c>
      <c r="DA841" s="13">
        <v>18.760000000000002</v>
      </c>
      <c r="DB841" s="27">
        <v>15.4</v>
      </c>
      <c r="DC841" s="27">
        <v>-30.36</v>
      </c>
      <c r="DD841" s="27">
        <v>45.76</v>
      </c>
      <c r="DE841" s="27">
        <v>2.36</v>
      </c>
      <c r="DF841" s="27">
        <v>-2.99</v>
      </c>
      <c r="DG841" s="27">
        <v>-26.95</v>
      </c>
      <c r="DH841" s="27">
        <v>23.96</v>
      </c>
      <c r="DI841" s="27">
        <v>1.24</v>
      </c>
      <c r="DJ841" s="1">
        <v>186</v>
      </c>
      <c r="DK841" s="1"/>
      <c r="DL841" s="1"/>
      <c r="DM841" s="1">
        <v>4.25</v>
      </c>
      <c r="DN841" s="1">
        <v>0</v>
      </c>
      <c r="DO841" s="1">
        <v>0</v>
      </c>
      <c r="DP841" s="16">
        <f t="shared" si="321"/>
        <v>9.4276595744680858</v>
      </c>
    </row>
    <row r="842" spans="1:120" x14ac:dyDescent="0.2">
      <c r="A842" s="13">
        <v>26</v>
      </c>
      <c r="B842" s="13" t="s">
        <v>2793</v>
      </c>
      <c r="C842" s="13" t="s">
        <v>1269</v>
      </c>
      <c r="D842" s="1"/>
      <c r="E842" s="13" t="s">
        <v>222</v>
      </c>
      <c r="F842" s="1" t="s">
        <v>223</v>
      </c>
      <c r="G842" s="13">
        <v>72</v>
      </c>
      <c r="H842" s="13">
        <v>194</v>
      </c>
      <c r="I842" s="13" t="s">
        <v>150</v>
      </c>
      <c r="J842" s="13">
        <v>2008</v>
      </c>
      <c r="K842" s="13">
        <v>2</v>
      </c>
      <c r="L842" s="13">
        <v>32</v>
      </c>
      <c r="M842" s="1"/>
      <c r="N842" s="1">
        <v>25</v>
      </c>
      <c r="O842" s="13" t="s">
        <v>2794</v>
      </c>
      <c r="P842" s="13" t="s">
        <v>2795</v>
      </c>
      <c r="Q842" s="1" t="str">
        <f t="shared" si="299"/>
        <v>LAK</v>
      </c>
      <c r="R842" s="13" t="s">
        <v>206</v>
      </c>
      <c r="S842" s="1"/>
      <c r="T842" s="13" t="s">
        <v>173</v>
      </c>
      <c r="U842" s="13">
        <v>6</v>
      </c>
      <c r="V842" s="13">
        <v>0</v>
      </c>
      <c r="W842" s="13">
        <v>2</v>
      </c>
      <c r="X842" s="14">
        <v>1</v>
      </c>
      <c r="Y842" s="13">
        <v>2</v>
      </c>
      <c r="Z842" s="13">
        <v>0</v>
      </c>
      <c r="AA842" s="1">
        <v>5</v>
      </c>
      <c r="AB842" s="14">
        <v>6</v>
      </c>
      <c r="AC842" s="14">
        <v>8</v>
      </c>
      <c r="AD842" s="15">
        <f t="shared" si="300"/>
        <v>0</v>
      </c>
      <c r="AE842" s="15">
        <f t="shared" si="301"/>
        <v>0</v>
      </c>
      <c r="AF842" s="16">
        <v>139.11666666670001</v>
      </c>
      <c r="AG842" s="17">
        <f t="shared" si="302"/>
        <v>23.18611111111667</v>
      </c>
      <c r="AH842" s="29">
        <v>179</v>
      </c>
      <c r="AI842" s="17">
        <f t="shared" si="303"/>
        <v>29.833333333333332</v>
      </c>
      <c r="AJ842" s="19">
        <f t="shared" si="304"/>
        <v>0.77718808193687161</v>
      </c>
      <c r="AK842" s="20">
        <f>'Even Strength'!AA842+'Power Play'!R842+'Penalty Kill'!L842</f>
        <v>0</v>
      </c>
      <c r="AL842" s="19">
        <f t="shared" si="305"/>
        <v>0</v>
      </c>
      <c r="AM842" s="15">
        <f>IF(('Even Strength'!BR842+'Power Play'!AK842+'Penalty Kill'!AG842)&gt;0,V842/('Even Strength'!BR842+'Power Play'!AK842+'Penalty Kill'!AG842),0)</f>
        <v>0</v>
      </c>
      <c r="AN842" s="15">
        <f>IF(('Even Strength'!BR842+'Power Play'!AK842+'Penalty Kill'!AG842)&gt;0,W842/('Even Strength'!BR842+'Power Play'!AK842+'Penalty Kill'!AG842),0)</f>
        <v>0.66666666666666663</v>
      </c>
      <c r="AO842" s="15">
        <f t="shared" si="306"/>
        <v>0.66666666666666663</v>
      </c>
      <c r="AP842" s="13">
        <v>0</v>
      </c>
      <c r="AQ842" s="13">
        <v>0</v>
      </c>
      <c r="AR842" s="21">
        <f t="shared" si="307"/>
        <v>0</v>
      </c>
      <c r="AS842" s="22">
        <v>0</v>
      </c>
      <c r="AT842" s="1"/>
      <c r="AU842" s="1"/>
      <c r="AV842">
        <v>7</v>
      </c>
      <c r="AW842" s="13">
        <v>11</v>
      </c>
      <c r="AX842" s="13">
        <v>8</v>
      </c>
      <c r="AY842" s="13">
        <v>6</v>
      </c>
      <c r="AZ842" s="13">
        <v>8</v>
      </c>
      <c r="BA842" s="13">
        <v>1</v>
      </c>
      <c r="BB842" s="16">
        <f t="shared" si="308"/>
        <v>3.0190487600328213</v>
      </c>
      <c r="BC842" s="17">
        <f t="shared" si="309"/>
        <v>4.7442194800515765</v>
      </c>
      <c r="BD842" s="17">
        <f t="shared" si="310"/>
        <v>3.4503414400375103</v>
      </c>
      <c r="BE842" s="17">
        <f t="shared" si="311"/>
        <v>2.5877560800281323</v>
      </c>
      <c r="BF842" s="17">
        <f t="shared" si="312"/>
        <v>3.4503414400375103</v>
      </c>
      <c r="BG842" s="17">
        <f t="shared" si="313"/>
        <v>0.43129268000468879</v>
      </c>
      <c r="BH842" s="13">
        <v>2</v>
      </c>
      <c r="BI842" s="13">
        <v>1</v>
      </c>
      <c r="BJ842" s="13">
        <v>0</v>
      </c>
      <c r="BK842" s="13">
        <v>0</v>
      </c>
      <c r="BL842" s="13">
        <v>0</v>
      </c>
      <c r="BM842" s="13">
        <v>0</v>
      </c>
      <c r="BN842" s="13">
        <f t="shared" si="314"/>
        <v>21</v>
      </c>
      <c r="BO842" s="16">
        <v>-0.49199999999999999</v>
      </c>
      <c r="BP842" s="1"/>
      <c r="BQ842" s="1"/>
      <c r="BR842" s="23" t="str">
        <f t="shared" si="315"/>
        <v xml:space="preserve"> </v>
      </c>
      <c r="BS842" s="1"/>
      <c r="BT842" s="13">
        <v>0</v>
      </c>
      <c r="BU842" s="13">
        <v>2</v>
      </c>
      <c r="BV842" s="13">
        <v>0</v>
      </c>
      <c r="BW842" s="13">
        <v>0</v>
      </c>
      <c r="BX842" s="13">
        <v>0</v>
      </c>
      <c r="BY842" s="13">
        <v>0</v>
      </c>
      <c r="BZ842" s="13">
        <v>0</v>
      </c>
      <c r="CA842" s="13">
        <v>0</v>
      </c>
      <c r="CB842" s="23">
        <f t="shared" si="316"/>
        <v>0</v>
      </c>
      <c r="CC842" s="16">
        <v>0</v>
      </c>
      <c r="CD842" s="16">
        <v>0.30000000000000004</v>
      </c>
      <c r="CE842" s="16">
        <v>0.4</v>
      </c>
      <c r="CF842" s="24">
        <f t="shared" si="317"/>
        <v>6.6666666666666666E-2</v>
      </c>
      <c r="CG842" s="24">
        <f t="shared" si="318"/>
        <v>0.17251707200187549</v>
      </c>
      <c r="CH842" s="25">
        <v>5</v>
      </c>
      <c r="CI842" s="16">
        <v>1.8</v>
      </c>
      <c r="CJ842" s="16">
        <v>1.4</v>
      </c>
      <c r="CK842" s="16">
        <v>-0.1</v>
      </c>
      <c r="CL842" s="16">
        <v>0.30000000000000004</v>
      </c>
      <c r="CM842" s="16">
        <v>0.2</v>
      </c>
      <c r="CN842" s="16">
        <v>0</v>
      </c>
      <c r="CO842" s="16">
        <v>0.4</v>
      </c>
      <c r="CP842" s="26">
        <f t="shared" si="319"/>
        <v>6.6666666666666666E-2</v>
      </c>
      <c r="CQ842" s="26">
        <f t="shared" si="320"/>
        <v>0.17251707200187549</v>
      </c>
      <c r="CR842" s="13">
        <v>0</v>
      </c>
      <c r="CS842" s="13">
        <v>0</v>
      </c>
      <c r="CT842" s="13">
        <v>0</v>
      </c>
      <c r="CU842" s="13">
        <v>0</v>
      </c>
      <c r="CV842" s="13">
        <v>-0.17</v>
      </c>
      <c r="CW842" s="13">
        <v>0.12</v>
      </c>
      <c r="CX842" s="13">
        <v>-0.18</v>
      </c>
      <c r="CY842" s="13">
        <v>-0.91</v>
      </c>
      <c r="CZ842" s="13">
        <v>-0.21</v>
      </c>
      <c r="DA842" s="13">
        <v>-1.35</v>
      </c>
      <c r="DB842" s="27">
        <v>-0.51</v>
      </c>
      <c r="DC842" s="27">
        <v>25.91</v>
      </c>
      <c r="DD842" s="27">
        <v>-26.42</v>
      </c>
      <c r="DE842" s="27">
        <v>-16.440000000000001</v>
      </c>
      <c r="DF842" s="27">
        <v>-0.22</v>
      </c>
      <c r="DG842" s="27">
        <v>26.77</v>
      </c>
      <c r="DH842" s="27">
        <v>-26.99</v>
      </c>
      <c r="DI842" s="27">
        <v>-16.8</v>
      </c>
      <c r="DJ842" s="1">
        <v>186</v>
      </c>
      <c r="DK842" s="1"/>
      <c r="DL842" s="1"/>
      <c r="DM842" s="1">
        <v>4.1669999999999998</v>
      </c>
      <c r="DN842" s="1">
        <v>0</v>
      </c>
      <c r="DO842" s="1">
        <v>0</v>
      </c>
      <c r="DP842" s="16">
        <f t="shared" si="321"/>
        <v>-7.2957446808510635</v>
      </c>
    </row>
    <row r="843" spans="1:120" x14ac:dyDescent="0.2">
      <c r="A843" s="13">
        <v>17</v>
      </c>
      <c r="B843" s="13" t="s">
        <v>2796</v>
      </c>
      <c r="C843" s="13" t="s">
        <v>1418</v>
      </c>
      <c r="D843" s="1"/>
      <c r="E843" s="13" t="s">
        <v>1012</v>
      </c>
      <c r="F843" s="1" t="s">
        <v>1013</v>
      </c>
      <c r="G843" s="13">
        <v>73</v>
      </c>
      <c r="H843" s="13">
        <v>194</v>
      </c>
      <c r="I843" s="13" t="s">
        <v>150</v>
      </c>
      <c r="J843" s="13">
        <v>1999</v>
      </c>
      <c r="K843" s="13">
        <v>7</v>
      </c>
      <c r="L843" s="13">
        <v>212</v>
      </c>
      <c r="M843" s="1"/>
      <c r="N843" s="1">
        <v>33</v>
      </c>
      <c r="O843" s="13" t="s">
        <v>2797</v>
      </c>
      <c r="P843" s="13" t="s">
        <v>2798</v>
      </c>
      <c r="Q843" s="1" t="str">
        <f t="shared" si="299"/>
        <v>VAN</v>
      </c>
      <c r="R843" s="13" t="s">
        <v>409</v>
      </c>
      <c r="S843" s="1"/>
      <c r="T843" s="13" t="s">
        <v>154</v>
      </c>
      <c r="U843" s="13">
        <v>79</v>
      </c>
      <c r="V843" s="13">
        <v>31</v>
      </c>
      <c r="W843" s="13">
        <v>32</v>
      </c>
      <c r="X843" s="14">
        <v>18</v>
      </c>
      <c r="Y843" s="13">
        <v>63</v>
      </c>
      <c r="Z843" s="13">
        <v>6</v>
      </c>
      <c r="AA843" s="1">
        <v>267</v>
      </c>
      <c r="AB843" s="14">
        <v>88</v>
      </c>
      <c r="AC843" s="14">
        <v>96</v>
      </c>
      <c r="AD843" s="15">
        <f t="shared" si="300"/>
        <v>0.11610486891385768</v>
      </c>
      <c r="AE843" s="15">
        <f t="shared" si="301"/>
        <v>6.8736141906873618E-2</v>
      </c>
      <c r="AF843" s="16">
        <v>1312.3333333333001</v>
      </c>
      <c r="AG843" s="17">
        <f t="shared" si="302"/>
        <v>16.611814345991139</v>
      </c>
      <c r="AH843" s="29">
        <v>1722</v>
      </c>
      <c r="AI843" s="17">
        <f t="shared" si="303"/>
        <v>21.797468354430379</v>
      </c>
      <c r="AJ843" s="19">
        <f t="shared" si="304"/>
        <v>0.76209833526904769</v>
      </c>
      <c r="AK843" s="20">
        <f>'Even Strength'!AA843+'Power Play'!R843+'Penalty Kill'!L843</f>
        <v>195.47058823529412</v>
      </c>
      <c r="AL843" s="19">
        <f t="shared" si="305"/>
        <v>8.9369331679842094</v>
      </c>
      <c r="AM843" s="15">
        <f>IF(('Even Strength'!BR843+'Power Play'!AK843+'Penalty Kill'!AG843)&gt;0,V843/('Even Strength'!BR843+'Power Play'!AK843+'Penalty Kill'!AG843),0)</f>
        <v>0.42465753424657532</v>
      </c>
      <c r="AN843" s="15">
        <f>IF(('Even Strength'!BR843+'Power Play'!AK843+'Penalty Kill'!AG843)&gt;0,W843/('Even Strength'!BR843+'Power Play'!AK843+'Penalty Kill'!AG843),0)</f>
        <v>0.43835616438356162</v>
      </c>
      <c r="AO843" s="15">
        <f t="shared" si="306"/>
        <v>0.86301369863013688</v>
      </c>
      <c r="AP843" s="13">
        <v>5</v>
      </c>
      <c r="AQ843" s="13">
        <v>4</v>
      </c>
      <c r="AR843" s="21">
        <f t="shared" si="307"/>
        <v>0.55555555555555558</v>
      </c>
      <c r="AS843" s="22">
        <v>0.1</v>
      </c>
      <c r="AT843" s="1"/>
      <c r="AU843" s="1"/>
      <c r="AV843">
        <v>43</v>
      </c>
      <c r="AW843" s="13">
        <v>44</v>
      </c>
      <c r="AX843" s="13">
        <v>25</v>
      </c>
      <c r="AY843" s="13">
        <v>88</v>
      </c>
      <c r="AZ843" s="13">
        <v>26</v>
      </c>
      <c r="BA843" s="13">
        <v>33</v>
      </c>
      <c r="BB843" s="16">
        <f t="shared" si="308"/>
        <v>1.9659639319279139</v>
      </c>
      <c r="BC843" s="17">
        <f t="shared" si="309"/>
        <v>2.0116840233680975</v>
      </c>
      <c r="BD843" s="17">
        <f t="shared" si="310"/>
        <v>1.1430022860046012</v>
      </c>
      <c r="BE843" s="17">
        <f t="shared" si="311"/>
        <v>4.023368046736195</v>
      </c>
      <c r="BF843" s="17">
        <f t="shared" si="312"/>
        <v>1.188722377444785</v>
      </c>
      <c r="BG843" s="17">
        <f t="shared" si="313"/>
        <v>1.5087630175260733</v>
      </c>
      <c r="BH843" s="13">
        <v>20</v>
      </c>
      <c r="BI843" s="13">
        <v>10</v>
      </c>
      <c r="BJ843" s="13">
        <v>0</v>
      </c>
      <c r="BK843" s="13">
        <v>0</v>
      </c>
      <c r="BL843" s="13">
        <v>0</v>
      </c>
      <c r="BM843" s="13">
        <v>0</v>
      </c>
      <c r="BN843" s="13">
        <f t="shared" si="314"/>
        <v>89</v>
      </c>
      <c r="BO843" s="16">
        <v>-3.2650000000000001</v>
      </c>
      <c r="BP843" s="13">
        <v>7</v>
      </c>
      <c r="BQ843" s="13">
        <v>3</v>
      </c>
      <c r="BR843" s="23">
        <f t="shared" si="315"/>
        <v>0.42857142857142855</v>
      </c>
      <c r="BS843" s="13">
        <v>1</v>
      </c>
      <c r="BT843" s="13">
        <v>3</v>
      </c>
      <c r="BU843" s="13">
        <v>15</v>
      </c>
      <c r="BV843" s="13">
        <v>0</v>
      </c>
      <c r="BW843" s="13">
        <v>1</v>
      </c>
      <c r="BX843" s="13">
        <v>7</v>
      </c>
      <c r="BY843" s="13">
        <v>4</v>
      </c>
      <c r="BZ843" s="13">
        <v>0</v>
      </c>
      <c r="CA843" s="13">
        <v>0</v>
      </c>
      <c r="CB843" s="23">
        <f t="shared" si="316"/>
        <v>0</v>
      </c>
      <c r="CC843" s="16">
        <v>7</v>
      </c>
      <c r="CD843" s="16">
        <v>1.6</v>
      </c>
      <c r="CE843" s="16">
        <v>8.6</v>
      </c>
      <c r="CF843" s="24">
        <f t="shared" si="317"/>
        <v>0.10886075949367088</v>
      </c>
      <c r="CG843" s="24">
        <f t="shared" si="318"/>
        <v>0.39319278638558269</v>
      </c>
      <c r="CH843" s="25">
        <v>5</v>
      </c>
      <c r="CI843" s="16">
        <v>33.799999999999997</v>
      </c>
      <c r="CJ843" s="16">
        <v>23.8</v>
      </c>
      <c r="CK843" s="16">
        <v>6.4</v>
      </c>
      <c r="CL843" s="16">
        <v>12.3</v>
      </c>
      <c r="CM843" s="16">
        <v>1.6</v>
      </c>
      <c r="CN843" s="16">
        <v>0.2</v>
      </c>
      <c r="CO843" s="16">
        <v>14</v>
      </c>
      <c r="CP843" s="26">
        <f t="shared" si="319"/>
        <v>0.17721518987341772</v>
      </c>
      <c r="CQ843" s="26">
        <f t="shared" si="320"/>
        <v>0.64008128016257659</v>
      </c>
      <c r="CR843" s="13">
        <v>6</v>
      </c>
      <c r="CS843" s="13">
        <v>6</v>
      </c>
      <c r="CT843" s="13">
        <v>2</v>
      </c>
      <c r="CU843" s="13">
        <v>0</v>
      </c>
      <c r="CV843" s="13">
        <v>-2.5499999999999998</v>
      </c>
      <c r="CW843" s="13">
        <v>2.25</v>
      </c>
      <c r="CX843" s="13">
        <v>4.3499999999999996</v>
      </c>
      <c r="CY843" s="13">
        <v>0.54</v>
      </c>
      <c r="CZ843" s="13">
        <v>5.26</v>
      </c>
      <c r="DA843" s="13">
        <v>9.85</v>
      </c>
      <c r="DB843" s="27">
        <v>6.44</v>
      </c>
      <c r="DC843" s="27">
        <v>-6.59</v>
      </c>
      <c r="DD843" s="27">
        <v>13.03</v>
      </c>
      <c r="DE843" s="27">
        <v>0.77</v>
      </c>
      <c r="DF843" s="27">
        <v>-7.45</v>
      </c>
      <c r="DG843" s="27">
        <v>-7.33</v>
      </c>
      <c r="DH843" s="27">
        <v>-0.12</v>
      </c>
      <c r="DI843" s="27">
        <v>-0.01</v>
      </c>
      <c r="DJ843" s="1">
        <v>186</v>
      </c>
      <c r="DK843" s="28">
        <v>3</v>
      </c>
      <c r="DL843" s="28" t="s">
        <v>630</v>
      </c>
      <c r="DM843" s="1">
        <v>5</v>
      </c>
      <c r="DN843" s="1">
        <v>6.0999999999999999E-2</v>
      </c>
      <c r="DO843" s="1">
        <v>0</v>
      </c>
      <c r="DP843" s="16">
        <f t="shared" si="321"/>
        <v>4.5319148936170208</v>
      </c>
    </row>
    <row r="844" spans="1:120" x14ac:dyDescent="0.2">
      <c r="A844" s="13">
        <v>62</v>
      </c>
      <c r="B844" s="13" t="s">
        <v>2799</v>
      </c>
      <c r="C844" s="13" t="s">
        <v>2800</v>
      </c>
      <c r="D844" s="13" t="s">
        <v>518</v>
      </c>
      <c r="E844" s="13" t="s">
        <v>123</v>
      </c>
      <c r="F844" s="1" t="s">
        <v>124</v>
      </c>
      <c r="G844" s="13">
        <v>72</v>
      </c>
      <c r="H844" s="13">
        <v>202</v>
      </c>
      <c r="I844" s="13" t="s">
        <v>150</v>
      </c>
      <c r="J844" s="13">
        <v>2010</v>
      </c>
      <c r="K844" s="13">
        <v>5</v>
      </c>
      <c r="L844" s="13">
        <v>122</v>
      </c>
      <c r="M844" s="13" t="s">
        <v>159</v>
      </c>
      <c r="N844" s="1">
        <v>23</v>
      </c>
      <c r="O844" s="13" t="s">
        <v>591</v>
      </c>
      <c r="P844" s="13" t="s">
        <v>2801</v>
      </c>
      <c r="Q844" s="1" t="str">
        <f t="shared" si="299"/>
        <v>ANA</v>
      </c>
      <c r="R844" s="13" t="s">
        <v>334</v>
      </c>
      <c r="S844" s="1"/>
      <c r="T844" s="13" t="s">
        <v>154</v>
      </c>
      <c r="U844" s="13">
        <v>9</v>
      </c>
      <c r="V844" s="13">
        <v>0</v>
      </c>
      <c r="W844" s="13">
        <v>0</v>
      </c>
      <c r="X844" s="14">
        <v>0</v>
      </c>
      <c r="Y844" s="13">
        <v>0</v>
      </c>
      <c r="Z844" s="13">
        <v>-2</v>
      </c>
      <c r="AA844" s="1">
        <v>7</v>
      </c>
      <c r="AB844" s="14">
        <v>3</v>
      </c>
      <c r="AC844" s="14">
        <v>4</v>
      </c>
      <c r="AD844" s="15">
        <f t="shared" si="300"/>
        <v>0</v>
      </c>
      <c r="AE844" s="15">
        <f t="shared" si="301"/>
        <v>0</v>
      </c>
      <c r="AF844" s="16">
        <v>79.099999999999994</v>
      </c>
      <c r="AG844" s="17">
        <f t="shared" si="302"/>
        <v>8.7888888888888879</v>
      </c>
      <c r="AH844" s="29">
        <v>117</v>
      </c>
      <c r="AI844" s="17">
        <f t="shared" si="303"/>
        <v>13</v>
      </c>
      <c r="AJ844" s="19">
        <f t="shared" si="304"/>
        <v>0.676068376068376</v>
      </c>
      <c r="AK844" s="20">
        <f>'Even Strength'!AA844+'Power Play'!R844+'Penalty Kill'!L844</f>
        <v>0</v>
      </c>
      <c r="AL844" s="19">
        <f t="shared" si="305"/>
        <v>0</v>
      </c>
      <c r="AM844" s="15">
        <f>IF(('Even Strength'!BR844+'Power Play'!AK844+'Penalty Kill'!AG844)&gt;0,V844/('Even Strength'!BR844+'Power Play'!AK844+'Penalty Kill'!AG844),0)</f>
        <v>0</v>
      </c>
      <c r="AN844" s="15">
        <f>IF(('Even Strength'!BR844+'Power Play'!AK844+'Penalty Kill'!AG844)&gt;0,W844/('Even Strength'!BR844+'Power Play'!AK844+'Penalty Kill'!AG844),0)</f>
        <v>0</v>
      </c>
      <c r="AO844" s="15">
        <f t="shared" si="306"/>
        <v>0</v>
      </c>
      <c r="AP844" s="13">
        <v>33</v>
      </c>
      <c r="AQ844" s="13">
        <v>22</v>
      </c>
      <c r="AR844" s="21">
        <f t="shared" si="307"/>
        <v>0.6</v>
      </c>
      <c r="AS844" s="22">
        <v>10</v>
      </c>
      <c r="AT844" s="1"/>
      <c r="AU844" s="1"/>
      <c r="AV844">
        <v>10</v>
      </c>
      <c r="AW844" s="13">
        <v>22</v>
      </c>
      <c r="AX844" s="13">
        <v>3</v>
      </c>
      <c r="AY844" s="13">
        <v>3</v>
      </c>
      <c r="AZ844" s="13">
        <v>0</v>
      </c>
      <c r="BA844" s="13">
        <v>1</v>
      </c>
      <c r="BB844" s="16">
        <f t="shared" si="308"/>
        <v>7.5853350189633382</v>
      </c>
      <c r="BC844" s="17">
        <f t="shared" si="309"/>
        <v>16.687737041719345</v>
      </c>
      <c r="BD844" s="17">
        <f t="shared" si="310"/>
        <v>2.2756005056890012</v>
      </c>
      <c r="BE844" s="17">
        <f t="shared" si="311"/>
        <v>2.2756005056890012</v>
      </c>
      <c r="BF844" s="17">
        <f t="shared" si="312"/>
        <v>0</v>
      </c>
      <c r="BG844" s="17">
        <f t="shared" si="313"/>
        <v>0.75853350189633384</v>
      </c>
      <c r="BH844" s="13">
        <v>2</v>
      </c>
      <c r="BI844" s="13">
        <v>1</v>
      </c>
      <c r="BJ844" s="13">
        <v>0</v>
      </c>
      <c r="BK844" s="13">
        <v>0</v>
      </c>
      <c r="BL844" s="13">
        <v>0</v>
      </c>
      <c r="BM844" s="13">
        <v>0</v>
      </c>
      <c r="BN844" s="13">
        <f t="shared" si="314"/>
        <v>27</v>
      </c>
      <c r="BO844" s="16">
        <v>-0.127</v>
      </c>
      <c r="BP844" s="1"/>
      <c r="BQ844" s="1"/>
      <c r="BR844" s="23" t="str">
        <f t="shared" si="315"/>
        <v xml:space="preserve"> </v>
      </c>
      <c r="BS844" s="1"/>
      <c r="BT844" s="13">
        <v>0</v>
      </c>
      <c r="BU844" s="13">
        <v>2</v>
      </c>
      <c r="BV844" s="13">
        <v>0</v>
      </c>
      <c r="BW844" s="13">
        <v>0</v>
      </c>
      <c r="BX844" s="13">
        <v>0</v>
      </c>
      <c r="BY844" s="13">
        <v>0</v>
      </c>
      <c r="BZ844" s="13">
        <v>0</v>
      </c>
      <c r="CA844" s="13">
        <v>0</v>
      </c>
      <c r="CB844" s="23">
        <f t="shared" si="316"/>
        <v>0</v>
      </c>
      <c r="CC844" s="16">
        <v>-0.2</v>
      </c>
      <c r="CD844" s="16">
        <v>0</v>
      </c>
      <c r="CE844" s="16">
        <v>-0.2</v>
      </c>
      <c r="CF844" s="24">
        <f t="shared" si="317"/>
        <v>-2.2222222222222223E-2</v>
      </c>
      <c r="CG844" s="24">
        <f t="shared" si="318"/>
        <v>-0.15170670037926676</v>
      </c>
      <c r="CH844" s="25">
        <v>4</v>
      </c>
      <c r="CI844" s="16">
        <v>1.3</v>
      </c>
      <c r="CJ844" s="16">
        <v>1.2</v>
      </c>
      <c r="CK844" s="16">
        <v>-2.1</v>
      </c>
      <c r="CL844" s="16">
        <v>-0.60000000000000009</v>
      </c>
      <c r="CM844" s="16">
        <v>-0.1</v>
      </c>
      <c r="CN844" s="16">
        <v>0</v>
      </c>
      <c r="CO844" s="16">
        <v>-0.7</v>
      </c>
      <c r="CP844" s="26">
        <f t="shared" si="319"/>
        <v>-7.7777777777777779E-2</v>
      </c>
      <c r="CQ844" s="26">
        <f t="shared" si="320"/>
        <v>-0.53097345132743357</v>
      </c>
      <c r="CR844" s="13">
        <v>0</v>
      </c>
      <c r="CS844" s="13">
        <v>0</v>
      </c>
      <c r="CT844" s="13">
        <v>1</v>
      </c>
      <c r="CU844" s="13">
        <v>0.02</v>
      </c>
      <c r="CV844" s="13">
        <v>0.11</v>
      </c>
      <c r="CW844" s="13">
        <v>-0.1</v>
      </c>
      <c r="CX844" s="13">
        <v>-0.06</v>
      </c>
      <c r="CY844" s="13">
        <v>0.41</v>
      </c>
      <c r="CZ844" s="13">
        <v>-0.24</v>
      </c>
      <c r="DA844" s="13">
        <v>0.14000000000000001</v>
      </c>
      <c r="DB844" s="27">
        <v>-12.76</v>
      </c>
      <c r="DC844" s="27">
        <v>-7.38</v>
      </c>
      <c r="DD844" s="27">
        <v>-5.38</v>
      </c>
      <c r="DE844" s="27">
        <v>-4.21</v>
      </c>
      <c r="DF844" s="27">
        <v>-7.8</v>
      </c>
      <c r="DG844" s="27">
        <v>-7.36</v>
      </c>
      <c r="DH844" s="27">
        <v>-0.43</v>
      </c>
      <c r="DI844" s="27">
        <v>-0.34</v>
      </c>
      <c r="DJ844" s="1">
        <v>56</v>
      </c>
      <c r="DK844" s="1"/>
      <c r="DL844" s="1"/>
      <c r="DM844" s="1">
        <v>0.27100000000000002</v>
      </c>
      <c r="DN844" s="1">
        <v>0</v>
      </c>
      <c r="DO844" s="1">
        <v>0</v>
      </c>
      <c r="DP844" s="16">
        <f t="shared" si="321"/>
        <v>-0.92427362159688853</v>
      </c>
    </row>
    <row r="845" spans="1:120" x14ac:dyDescent="0.2">
      <c r="A845" s="13">
        <v>42</v>
      </c>
      <c r="B845" s="13" t="s">
        <v>2802</v>
      </c>
      <c r="C845" s="13" t="s">
        <v>2022</v>
      </c>
      <c r="D845" s="13" t="s">
        <v>158</v>
      </c>
      <c r="E845" s="13" t="s">
        <v>141</v>
      </c>
      <c r="F845" s="1" t="s">
        <v>142</v>
      </c>
      <c r="G845" s="13">
        <v>73</v>
      </c>
      <c r="H845" s="13">
        <v>226</v>
      </c>
      <c r="I845" s="13" t="s">
        <v>150</v>
      </c>
      <c r="J845" s="1"/>
      <c r="K845" s="1"/>
      <c r="L845" s="1"/>
      <c r="M845" s="1"/>
      <c r="N845" s="1">
        <v>34</v>
      </c>
      <c r="O845" s="13" t="s">
        <v>236</v>
      </c>
      <c r="P845" s="13" t="s">
        <v>2803</v>
      </c>
      <c r="Q845" s="1" t="str">
        <f t="shared" si="299"/>
        <v>WSH</v>
      </c>
      <c r="R845" s="13" t="s">
        <v>190</v>
      </c>
      <c r="S845" s="1"/>
      <c r="T845" s="13" t="s">
        <v>154</v>
      </c>
      <c r="U845" s="13">
        <v>82</v>
      </c>
      <c r="V845" s="13">
        <v>19</v>
      </c>
      <c r="W845" s="13">
        <v>15</v>
      </c>
      <c r="X845" s="14">
        <v>10</v>
      </c>
      <c r="Y845" s="13">
        <v>34</v>
      </c>
      <c r="Z845" s="13">
        <v>-4</v>
      </c>
      <c r="AA845" s="1">
        <v>138</v>
      </c>
      <c r="AB845" s="14">
        <v>57</v>
      </c>
      <c r="AC845" s="14">
        <v>38</v>
      </c>
      <c r="AD845" s="15">
        <f t="shared" si="300"/>
        <v>0.13768115942028986</v>
      </c>
      <c r="AE845" s="15">
        <f t="shared" si="301"/>
        <v>8.15450643776824E-2</v>
      </c>
      <c r="AF845" s="16">
        <v>1382.6666666666999</v>
      </c>
      <c r="AG845" s="17">
        <f t="shared" si="302"/>
        <v>16.861788617886585</v>
      </c>
      <c r="AH845" s="29">
        <v>1821</v>
      </c>
      <c r="AI845" s="17">
        <f t="shared" si="303"/>
        <v>22.207317073170731</v>
      </c>
      <c r="AJ845" s="19">
        <f t="shared" si="304"/>
        <v>0.75928976752701804</v>
      </c>
      <c r="AK845" s="20">
        <f>'Even Strength'!AA845+'Power Play'!R845+'Penalty Kill'!L845</f>
        <v>93.893939393939391</v>
      </c>
      <c r="AL845" s="19">
        <f t="shared" si="305"/>
        <v>4.0744718155517559</v>
      </c>
      <c r="AM845" s="15">
        <f>IF(('Even Strength'!BR845+'Power Play'!AK845+'Penalty Kill'!AG845)&gt;0,V845/('Even Strength'!BR845+'Power Play'!AK845+'Penalty Kill'!AG845),0)</f>
        <v>0.37254901960784315</v>
      </c>
      <c r="AN845" s="15">
        <f>IF(('Even Strength'!BR845+'Power Play'!AK845+'Penalty Kill'!AG845)&gt;0,W845/('Even Strength'!BR845+'Power Play'!AK845+'Penalty Kill'!AG845),0)</f>
        <v>0.29411764705882354</v>
      </c>
      <c r="AO845" s="15">
        <f t="shared" si="306"/>
        <v>0.66666666666666674</v>
      </c>
      <c r="AP845" s="13">
        <v>60</v>
      </c>
      <c r="AQ845" s="13">
        <v>67</v>
      </c>
      <c r="AR845" s="21">
        <f t="shared" si="307"/>
        <v>0.47244094488188976</v>
      </c>
      <c r="AS845" s="22">
        <v>2.5</v>
      </c>
      <c r="AT845" s="1"/>
      <c r="AU845" s="1"/>
      <c r="AV845">
        <v>115</v>
      </c>
      <c r="AW845" s="13">
        <v>53</v>
      </c>
      <c r="AX845" s="13">
        <v>38</v>
      </c>
      <c r="AY845" s="13">
        <v>57</v>
      </c>
      <c r="AZ845" s="13">
        <v>19</v>
      </c>
      <c r="BA845" s="13">
        <v>39</v>
      </c>
      <c r="BB845" s="16">
        <f t="shared" si="308"/>
        <v>4.9903567984569683</v>
      </c>
      <c r="BC845" s="17">
        <f t="shared" si="309"/>
        <v>2.2999035679845155</v>
      </c>
      <c r="BD845" s="17">
        <f t="shared" si="310"/>
        <v>1.6489874638379547</v>
      </c>
      <c r="BE845" s="17">
        <f t="shared" si="311"/>
        <v>2.4734811957569316</v>
      </c>
      <c r="BF845" s="17">
        <f t="shared" si="312"/>
        <v>0.82449373191897735</v>
      </c>
      <c r="BG845" s="17">
        <f t="shared" si="313"/>
        <v>1.6923818707810585</v>
      </c>
      <c r="BH845" s="13">
        <v>30</v>
      </c>
      <c r="BI845" s="13">
        <v>15</v>
      </c>
      <c r="BJ845" s="13">
        <v>0</v>
      </c>
      <c r="BK845" s="13">
        <v>0</v>
      </c>
      <c r="BL845" s="13">
        <v>0</v>
      </c>
      <c r="BM845" s="13">
        <v>0</v>
      </c>
      <c r="BN845" s="13">
        <f t="shared" si="314"/>
        <v>121</v>
      </c>
      <c r="BO845" s="16">
        <v>-1.7000000000000001E-2</v>
      </c>
      <c r="BP845" s="13">
        <v>1</v>
      </c>
      <c r="BQ845" s="13">
        <v>1</v>
      </c>
      <c r="BR845" s="23">
        <f t="shared" si="315"/>
        <v>1</v>
      </c>
      <c r="BS845" s="13">
        <v>0</v>
      </c>
      <c r="BT845" s="13">
        <v>2</v>
      </c>
      <c r="BU845" s="13">
        <v>21</v>
      </c>
      <c r="BV845" s="13">
        <v>1</v>
      </c>
      <c r="BW845" s="13">
        <v>0</v>
      </c>
      <c r="BX845" s="13">
        <v>4</v>
      </c>
      <c r="BY845" s="13">
        <v>2</v>
      </c>
      <c r="BZ845" s="13">
        <v>0</v>
      </c>
      <c r="CA845" s="13">
        <v>0</v>
      </c>
      <c r="CB845" s="23">
        <f t="shared" si="316"/>
        <v>0</v>
      </c>
      <c r="CC845" s="16">
        <v>2.1</v>
      </c>
      <c r="CD845" s="16">
        <v>1.3</v>
      </c>
      <c r="CE845" s="16">
        <v>3.4</v>
      </c>
      <c r="CF845" s="24">
        <f t="shared" si="317"/>
        <v>4.1463414634146344E-2</v>
      </c>
      <c r="CG845" s="24">
        <f t="shared" si="318"/>
        <v>0.14754098360655382</v>
      </c>
      <c r="CH845" s="25">
        <v>4</v>
      </c>
      <c r="CI845" s="16">
        <v>26.9</v>
      </c>
      <c r="CJ845" s="16">
        <v>25.6</v>
      </c>
      <c r="CK845" s="16">
        <v>-9.3000000000000007</v>
      </c>
      <c r="CL845" s="16">
        <v>3</v>
      </c>
      <c r="CM845" s="16">
        <v>2</v>
      </c>
      <c r="CN845" s="16">
        <v>0.60000000000000009</v>
      </c>
      <c r="CO845" s="16">
        <v>5.6</v>
      </c>
      <c r="CP845" s="26">
        <f t="shared" si="319"/>
        <v>6.829268292682926E-2</v>
      </c>
      <c r="CQ845" s="26">
        <f t="shared" si="320"/>
        <v>0.24300867888138278</v>
      </c>
      <c r="CR845" s="13">
        <v>1</v>
      </c>
      <c r="CS845" s="13">
        <v>0</v>
      </c>
      <c r="CT845" s="13">
        <v>0</v>
      </c>
      <c r="CU845" s="13">
        <v>0.06</v>
      </c>
      <c r="CV845" s="13">
        <v>-0.34</v>
      </c>
      <c r="CW845" s="13">
        <v>1.8</v>
      </c>
      <c r="CX845" s="13">
        <v>3.64</v>
      </c>
      <c r="CY845" s="13">
        <v>3.36</v>
      </c>
      <c r="CZ845" s="13">
        <v>-0.12</v>
      </c>
      <c r="DA845" s="13">
        <v>8.4</v>
      </c>
      <c r="DB845" s="27">
        <v>-12.47</v>
      </c>
      <c r="DC845" s="27">
        <v>2.38</v>
      </c>
      <c r="DD845" s="27">
        <v>-14.85</v>
      </c>
      <c r="DE845" s="27">
        <v>-0.85</v>
      </c>
      <c r="DF845" s="27">
        <v>-3.88</v>
      </c>
      <c r="DG845" s="27">
        <v>-1.87</v>
      </c>
      <c r="DH845" s="27">
        <v>-2.0099999999999998</v>
      </c>
      <c r="DI845" s="27">
        <v>-0.11</v>
      </c>
      <c r="DJ845" s="1">
        <v>186</v>
      </c>
      <c r="DK845" s="1"/>
      <c r="DL845" s="1"/>
      <c r="DM845" s="1">
        <v>3</v>
      </c>
      <c r="DN845" s="1">
        <v>0</v>
      </c>
      <c r="DO845" s="1">
        <v>0</v>
      </c>
      <c r="DP845" s="16">
        <f t="shared" si="321"/>
        <v>0.3872340425531906</v>
      </c>
    </row>
    <row r="846" spans="1:120" x14ac:dyDescent="0.2">
      <c r="A846" s="13">
        <v>79</v>
      </c>
      <c r="B846" s="13" t="s">
        <v>2804</v>
      </c>
      <c r="C846" s="13" t="s">
        <v>2805</v>
      </c>
      <c r="D846" s="13" t="s">
        <v>518</v>
      </c>
      <c r="E846" s="13" t="s">
        <v>123</v>
      </c>
      <c r="F846" s="1" t="s">
        <v>124</v>
      </c>
      <c r="G846" s="13">
        <v>69</v>
      </c>
      <c r="H846" s="13">
        <v>170</v>
      </c>
      <c r="I846" s="13" t="s">
        <v>125</v>
      </c>
      <c r="J846" s="13">
        <v>2008</v>
      </c>
      <c r="K846" s="13">
        <v>4</v>
      </c>
      <c r="L846" s="13">
        <v>95</v>
      </c>
      <c r="M846" s="13" t="s">
        <v>159</v>
      </c>
      <c r="N846" s="1">
        <v>24</v>
      </c>
      <c r="O846" s="13" t="s">
        <v>262</v>
      </c>
      <c r="P846" s="13" t="s">
        <v>2806</v>
      </c>
      <c r="Q846" s="1" t="str">
        <f t="shared" si="299"/>
        <v>BOS</v>
      </c>
      <c r="R846" s="13" t="s">
        <v>314</v>
      </c>
      <c r="S846" s="1"/>
      <c r="T846" s="13" t="s">
        <v>173</v>
      </c>
      <c r="U846" s="13">
        <v>4</v>
      </c>
      <c r="V846" s="13">
        <v>0</v>
      </c>
      <c r="W846" s="13">
        <v>1</v>
      </c>
      <c r="X846" s="14">
        <v>0</v>
      </c>
      <c r="Y846" s="13">
        <v>1</v>
      </c>
      <c r="Z846" s="13">
        <v>1</v>
      </c>
      <c r="AA846" s="1">
        <v>7</v>
      </c>
      <c r="AB846" s="14">
        <v>1</v>
      </c>
      <c r="AC846" s="14">
        <v>6</v>
      </c>
      <c r="AD846" s="15">
        <f t="shared" si="300"/>
        <v>0</v>
      </c>
      <c r="AE846" s="15">
        <f t="shared" si="301"/>
        <v>0</v>
      </c>
      <c r="AF846" s="16">
        <v>71.033333333300007</v>
      </c>
      <c r="AG846" s="17">
        <f t="shared" si="302"/>
        <v>17.758333333325002</v>
      </c>
      <c r="AH846" s="29">
        <v>92</v>
      </c>
      <c r="AI846" s="17">
        <f t="shared" si="303"/>
        <v>23</v>
      </c>
      <c r="AJ846" s="19">
        <f t="shared" si="304"/>
        <v>0.77210144927500013</v>
      </c>
      <c r="AK846" s="20">
        <f>'Even Strength'!AA846+'Power Play'!R846+'Penalty Kill'!L846</f>
        <v>0</v>
      </c>
      <c r="AL846" s="19">
        <f t="shared" si="305"/>
        <v>0</v>
      </c>
      <c r="AM846" s="15">
        <f>IF(('Even Strength'!BR846+'Power Play'!AK846+'Penalty Kill'!AG846)&gt;0,V846/('Even Strength'!BR846+'Power Play'!AK846+'Penalty Kill'!AG846),0)</f>
        <v>0</v>
      </c>
      <c r="AN846" s="15">
        <f>IF(('Even Strength'!BR846+'Power Play'!AK846+'Penalty Kill'!AG846)&gt;0,W846/('Even Strength'!BR846+'Power Play'!AK846+'Penalty Kill'!AG846),0)</f>
        <v>0.5</v>
      </c>
      <c r="AO846" s="15">
        <f t="shared" si="306"/>
        <v>0.5</v>
      </c>
      <c r="AP846" s="13">
        <v>0</v>
      </c>
      <c r="AQ846" s="13">
        <v>0</v>
      </c>
      <c r="AR846" s="21">
        <f t="shared" si="307"/>
        <v>0</v>
      </c>
      <c r="AS846" s="22">
        <v>0</v>
      </c>
      <c r="AT846" s="1"/>
      <c r="AU846" s="1"/>
      <c r="AV846">
        <v>6</v>
      </c>
      <c r="AW846" s="13">
        <v>2</v>
      </c>
      <c r="AX846" s="13">
        <v>2</v>
      </c>
      <c r="AY846" s="13">
        <v>1</v>
      </c>
      <c r="AZ846" s="13">
        <v>1</v>
      </c>
      <c r="BA846" s="13">
        <v>0</v>
      </c>
      <c r="BB846" s="16">
        <f t="shared" si="308"/>
        <v>5.0680431722219925</v>
      </c>
      <c r="BC846" s="17">
        <f t="shared" si="309"/>
        <v>1.6893477240739976</v>
      </c>
      <c r="BD846" s="17">
        <f t="shared" si="310"/>
        <v>1.6893477240739976</v>
      </c>
      <c r="BE846" s="17">
        <f t="shared" si="311"/>
        <v>0.84467386203699879</v>
      </c>
      <c r="BF846" s="17">
        <f t="shared" si="312"/>
        <v>0.84467386203699879</v>
      </c>
      <c r="BG846" s="17">
        <f t="shared" si="313"/>
        <v>0</v>
      </c>
      <c r="BH846" s="13">
        <v>0</v>
      </c>
      <c r="BI846" s="13">
        <v>0</v>
      </c>
      <c r="BJ846" s="13">
        <v>0</v>
      </c>
      <c r="BK846" s="13">
        <v>0</v>
      </c>
      <c r="BL846" s="13">
        <v>0</v>
      </c>
      <c r="BM846" s="13">
        <v>0</v>
      </c>
      <c r="BN846" s="13">
        <f t="shared" si="314"/>
        <v>4</v>
      </c>
      <c r="BO846" s="16">
        <v>0.28300000000000003</v>
      </c>
      <c r="BP846" s="1"/>
      <c r="BQ846" s="1"/>
      <c r="BR846" s="23" t="str">
        <f t="shared" si="315"/>
        <v xml:space="preserve"> </v>
      </c>
      <c r="BS846" s="1"/>
      <c r="BT846" s="13">
        <v>0</v>
      </c>
      <c r="BU846" s="13">
        <v>2</v>
      </c>
      <c r="BV846" s="13">
        <v>0</v>
      </c>
      <c r="BW846" s="13">
        <v>0</v>
      </c>
      <c r="BX846" s="13">
        <v>0</v>
      </c>
      <c r="BY846" s="13">
        <v>0</v>
      </c>
      <c r="BZ846" s="13">
        <v>0</v>
      </c>
      <c r="CA846" s="13">
        <v>0</v>
      </c>
      <c r="CB846" s="23">
        <f t="shared" si="316"/>
        <v>0</v>
      </c>
      <c r="CC846" s="16">
        <v>0</v>
      </c>
      <c r="CD846" s="16">
        <v>0.2</v>
      </c>
      <c r="CE846" s="16">
        <v>0.30000000000000004</v>
      </c>
      <c r="CF846" s="24">
        <f t="shared" si="317"/>
        <v>7.5000000000000011E-2</v>
      </c>
      <c r="CG846" s="24">
        <f t="shared" si="318"/>
        <v>0.25340215861109971</v>
      </c>
      <c r="CH846" s="25">
        <v>3</v>
      </c>
      <c r="CI846" s="16">
        <v>0.9</v>
      </c>
      <c r="CJ846" s="16">
        <v>1</v>
      </c>
      <c r="CK846" s="16">
        <v>0.9</v>
      </c>
      <c r="CL846" s="16">
        <v>0.1</v>
      </c>
      <c r="CM846" s="16">
        <v>0.2</v>
      </c>
      <c r="CN846" s="16">
        <v>0</v>
      </c>
      <c r="CO846" s="16">
        <v>0.4</v>
      </c>
      <c r="CP846" s="26">
        <f t="shared" si="319"/>
        <v>0.1</v>
      </c>
      <c r="CQ846" s="26">
        <f t="shared" si="320"/>
        <v>0.33786954481479958</v>
      </c>
      <c r="CR846" s="13">
        <v>0</v>
      </c>
      <c r="CS846" s="13">
        <v>0</v>
      </c>
      <c r="CT846" s="13">
        <v>0</v>
      </c>
      <c r="CU846" s="13">
        <v>0</v>
      </c>
      <c r="CV846" s="13">
        <v>-0.09</v>
      </c>
      <c r="CW846" s="13">
        <v>0.16</v>
      </c>
      <c r="CX846" s="13">
        <v>0.04</v>
      </c>
      <c r="CY846" s="13">
        <v>0.06</v>
      </c>
      <c r="CZ846" s="13">
        <v>-0.4</v>
      </c>
      <c r="DA846" s="13">
        <v>-0.23</v>
      </c>
      <c r="DB846" s="27">
        <v>1.17</v>
      </c>
      <c r="DC846" s="27">
        <v>-9.82</v>
      </c>
      <c r="DD846" s="27">
        <v>10.99</v>
      </c>
      <c r="DE846" s="27">
        <v>10.9</v>
      </c>
      <c r="DF846" s="27">
        <v>-1.71</v>
      </c>
      <c r="DG846" s="27">
        <v>-4.79</v>
      </c>
      <c r="DH846" s="27">
        <v>3.07</v>
      </c>
      <c r="DI846" s="27">
        <v>3.05</v>
      </c>
      <c r="DJ846" s="1">
        <v>41</v>
      </c>
      <c r="DK846" s="28">
        <v>13</v>
      </c>
      <c r="DL846" s="28" t="s">
        <v>1432</v>
      </c>
      <c r="DM846" s="1">
        <v>0.13200000000000001</v>
      </c>
      <c r="DN846" s="1">
        <v>9.5000000000000001E-2</v>
      </c>
      <c r="DO846" s="1">
        <v>0</v>
      </c>
      <c r="DP846" s="16">
        <f t="shared" si="321"/>
        <v>0.37709906199954246</v>
      </c>
    </row>
    <row r="847" spans="1:120" x14ac:dyDescent="0.2">
      <c r="A847" s="13">
        <v>43</v>
      </c>
      <c r="B847" s="13" t="s">
        <v>2807</v>
      </c>
      <c r="C847" s="13" t="s">
        <v>1312</v>
      </c>
      <c r="D847" s="13" t="s">
        <v>158</v>
      </c>
      <c r="E847" s="13" t="s">
        <v>141</v>
      </c>
      <c r="F847" s="1" t="s">
        <v>142</v>
      </c>
      <c r="G847" s="13">
        <v>70</v>
      </c>
      <c r="H847" s="13">
        <v>186</v>
      </c>
      <c r="I847" s="13" t="s">
        <v>150</v>
      </c>
      <c r="J847" s="1"/>
      <c r="K847" s="1"/>
      <c r="L847" s="1"/>
      <c r="M847" s="1"/>
      <c r="N847" s="1">
        <v>36</v>
      </c>
      <c r="O847" s="13" t="s">
        <v>217</v>
      </c>
      <c r="P847" s="13" t="s">
        <v>2808</v>
      </c>
      <c r="Q847" s="1" t="str">
        <f t="shared" si="299"/>
        <v>MTL</v>
      </c>
      <c r="R847" s="13" t="s">
        <v>214</v>
      </c>
      <c r="S847" s="1"/>
      <c r="T847" s="13" t="s">
        <v>173</v>
      </c>
      <c r="U847" s="13">
        <v>31</v>
      </c>
      <c r="V847" s="13">
        <v>0</v>
      </c>
      <c r="W847" s="13">
        <v>4</v>
      </c>
      <c r="X847" s="14">
        <v>0</v>
      </c>
      <c r="Y847" s="13">
        <v>4</v>
      </c>
      <c r="Z847" s="13">
        <v>0</v>
      </c>
      <c r="AA847" s="1">
        <v>8</v>
      </c>
      <c r="AB847" s="14">
        <v>10</v>
      </c>
      <c r="AC847" s="14">
        <v>15</v>
      </c>
      <c r="AD847" s="15">
        <f t="shared" si="300"/>
        <v>0</v>
      </c>
      <c r="AE847" s="15">
        <f t="shared" si="301"/>
        <v>0</v>
      </c>
      <c r="AF847" s="16">
        <v>439.0833333333</v>
      </c>
      <c r="AG847" s="17">
        <f t="shared" si="302"/>
        <v>14.163978494622581</v>
      </c>
      <c r="AH847" s="29">
        <v>588</v>
      </c>
      <c r="AI847" s="17">
        <f t="shared" si="303"/>
        <v>18.967741935483872</v>
      </c>
      <c r="AJ847" s="19">
        <f t="shared" si="304"/>
        <v>0.74674036281173473</v>
      </c>
      <c r="AK847" s="20">
        <f>'Even Strength'!AA847+'Power Play'!R847+'Penalty Kill'!L847</f>
        <v>0</v>
      </c>
      <c r="AL847" s="19">
        <f t="shared" si="305"/>
        <v>0</v>
      </c>
      <c r="AM847" s="15">
        <f>IF(('Even Strength'!BR847+'Power Play'!AK847+'Penalty Kill'!AG847)&gt;0,V847/('Even Strength'!BR847+'Power Play'!AK847+'Penalty Kill'!AG847),0)</f>
        <v>0</v>
      </c>
      <c r="AN847" s="15">
        <f>IF(('Even Strength'!BR847+'Power Play'!AK847+'Penalty Kill'!AG847)&gt;0,W847/('Even Strength'!BR847+'Power Play'!AK847+'Penalty Kill'!AG847),0)</f>
        <v>0.26666666666666666</v>
      </c>
      <c r="AO847" s="15">
        <f t="shared" si="306"/>
        <v>0.26666666666666666</v>
      </c>
      <c r="AP847" s="13">
        <v>0</v>
      </c>
      <c r="AQ847" s="13">
        <v>0</v>
      </c>
      <c r="AR847" s="21">
        <f t="shared" si="307"/>
        <v>0</v>
      </c>
      <c r="AS847" s="22">
        <v>0</v>
      </c>
      <c r="AT847" s="1"/>
      <c r="AU847" s="1"/>
      <c r="AV847">
        <v>70</v>
      </c>
      <c r="AW847" s="13">
        <v>35</v>
      </c>
      <c r="AX847" s="13">
        <v>61</v>
      </c>
      <c r="AY847" s="13">
        <v>10</v>
      </c>
      <c r="AZ847" s="13">
        <v>17</v>
      </c>
      <c r="BA847" s="13">
        <v>5</v>
      </c>
      <c r="BB847" s="16">
        <f t="shared" si="308"/>
        <v>9.5653824255084139</v>
      </c>
      <c r="BC847" s="17">
        <f t="shared" si="309"/>
        <v>4.7826912127542069</v>
      </c>
      <c r="BD847" s="17">
        <f t="shared" si="310"/>
        <v>8.3355475422287597</v>
      </c>
      <c r="BE847" s="17">
        <f t="shared" si="311"/>
        <v>1.3664832036440588</v>
      </c>
      <c r="BF847" s="17">
        <f t="shared" si="312"/>
        <v>2.3230214461949004</v>
      </c>
      <c r="BG847" s="17">
        <f t="shared" si="313"/>
        <v>0.68324160182202942</v>
      </c>
      <c r="BH847" s="13">
        <v>6</v>
      </c>
      <c r="BI847" s="13">
        <v>3</v>
      </c>
      <c r="BJ847" s="13">
        <v>0</v>
      </c>
      <c r="BK847" s="13">
        <v>0</v>
      </c>
      <c r="BL847" s="13">
        <v>0</v>
      </c>
      <c r="BM847" s="13">
        <v>0</v>
      </c>
      <c r="BN847" s="13">
        <f t="shared" si="314"/>
        <v>102</v>
      </c>
      <c r="BO847" s="16">
        <v>0.38300000000000001</v>
      </c>
      <c r="BP847" s="1"/>
      <c r="BQ847" s="1"/>
      <c r="BR847" s="23" t="str">
        <f t="shared" si="315"/>
        <v xml:space="preserve"> </v>
      </c>
      <c r="BS847" s="1"/>
      <c r="BT847" s="13">
        <v>0</v>
      </c>
      <c r="BU847" s="13">
        <v>8</v>
      </c>
      <c r="BV847" s="13">
        <v>0</v>
      </c>
      <c r="BW847" s="13">
        <v>0</v>
      </c>
      <c r="BX847" s="13">
        <v>0</v>
      </c>
      <c r="BY847" s="13">
        <v>0</v>
      </c>
      <c r="BZ847" s="13">
        <v>0</v>
      </c>
      <c r="CA847" s="13">
        <v>0</v>
      </c>
      <c r="CB847" s="23">
        <f t="shared" si="316"/>
        <v>0</v>
      </c>
      <c r="CC847" s="16">
        <v>-0.1</v>
      </c>
      <c r="CD847" s="16">
        <v>1</v>
      </c>
      <c r="CE847" s="16">
        <v>0.9</v>
      </c>
      <c r="CF847" s="24">
        <f t="shared" si="317"/>
        <v>2.903225806451613E-2</v>
      </c>
      <c r="CG847" s="24">
        <f t="shared" si="318"/>
        <v>0.12298348832796531</v>
      </c>
      <c r="CH847" s="25">
        <v>4</v>
      </c>
      <c r="CI847" s="16">
        <v>8.5</v>
      </c>
      <c r="CJ847" s="16">
        <v>13.2</v>
      </c>
      <c r="CK847" s="16">
        <v>-4</v>
      </c>
      <c r="CL847" s="16">
        <v>-0.60000000000000009</v>
      </c>
      <c r="CM847" s="16">
        <v>1.4</v>
      </c>
      <c r="CN847" s="16">
        <v>0</v>
      </c>
      <c r="CO847" s="16">
        <v>0.8</v>
      </c>
      <c r="CP847" s="26">
        <f t="shared" si="319"/>
        <v>2.5806451612903226E-2</v>
      </c>
      <c r="CQ847" s="26">
        <f t="shared" si="320"/>
        <v>0.10931865629152472</v>
      </c>
      <c r="CR847" s="13">
        <v>0</v>
      </c>
      <c r="CS847" s="13">
        <v>0</v>
      </c>
      <c r="CT847" s="13">
        <v>0</v>
      </c>
      <c r="CU847" s="13">
        <v>0</v>
      </c>
      <c r="CV847" s="13">
        <v>-0.2</v>
      </c>
      <c r="CW847" s="13">
        <v>0.42</v>
      </c>
      <c r="CX847" s="13">
        <v>-0.33</v>
      </c>
      <c r="CY847" s="13">
        <v>-4.8499999999999996</v>
      </c>
      <c r="CZ847" s="13">
        <v>-0.26</v>
      </c>
      <c r="DA847" s="13">
        <v>-5.22</v>
      </c>
      <c r="DB847" s="27">
        <v>17.3</v>
      </c>
      <c r="DC847" s="27">
        <v>20.46</v>
      </c>
      <c r="DD847" s="27">
        <v>-3.16</v>
      </c>
      <c r="DE847" s="27">
        <v>-0.57000000000000006</v>
      </c>
      <c r="DF847" s="27">
        <v>6.59</v>
      </c>
      <c r="DG847" s="27">
        <v>6.64</v>
      </c>
      <c r="DH847" s="27">
        <v>-0.05</v>
      </c>
      <c r="DI847" s="27">
        <v>-0.01</v>
      </c>
      <c r="DJ847" s="1">
        <v>186</v>
      </c>
      <c r="DK847" s="28">
        <v>8</v>
      </c>
      <c r="DL847" s="28" t="s">
        <v>2809</v>
      </c>
      <c r="DM847" s="1">
        <v>1.75</v>
      </c>
      <c r="DN847" s="1">
        <v>8.5000000000000006E-2</v>
      </c>
      <c r="DO847" s="1">
        <v>0</v>
      </c>
      <c r="DP847" s="16">
        <f t="shared" si="321"/>
        <v>-1.7531914893617018</v>
      </c>
    </row>
    <row r="848" spans="1:120" x14ac:dyDescent="0.2">
      <c r="A848" s="13">
        <v>6</v>
      </c>
      <c r="B848" s="13" t="s">
        <v>2810</v>
      </c>
      <c r="C848" s="13" t="s">
        <v>310</v>
      </c>
      <c r="D848" s="13" t="s">
        <v>311</v>
      </c>
      <c r="E848" s="13" t="s">
        <v>123</v>
      </c>
      <c r="F848" s="1" t="s">
        <v>124</v>
      </c>
      <c r="G848" s="13">
        <v>74</v>
      </c>
      <c r="H848" s="13">
        <v>212</v>
      </c>
      <c r="I848" s="13" t="s">
        <v>125</v>
      </c>
      <c r="J848" s="13">
        <v>2006</v>
      </c>
      <c r="K848" s="13">
        <v>2</v>
      </c>
      <c r="L848" s="13">
        <v>57</v>
      </c>
      <c r="M848" s="1"/>
      <c r="N848" s="1">
        <v>27</v>
      </c>
      <c r="O848" s="13" t="s">
        <v>217</v>
      </c>
      <c r="P848" s="13" t="s">
        <v>2811</v>
      </c>
      <c r="Q848" s="1" t="str">
        <f t="shared" si="299"/>
        <v>BUF</v>
      </c>
      <c r="R848" s="13" t="s">
        <v>238</v>
      </c>
      <c r="S848" s="1"/>
      <c r="T848" s="13" t="s">
        <v>173</v>
      </c>
      <c r="U848" s="13">
        <v>64</v>
      </c>
      <c r="V848" s="13">
        <v>1</v>
      </c>
      <c r="W848" s="13">
        <v>6</v>
      </c>
      <c r="X848" s="14">
        <v>1</v>
      </c>
      <c r="Y848" s="13">
        <v>7</v>
      </c>
      <c r="Z848" s="13">
        <v>-22</v>
      </c>
      <c r="AA848" s="1">
        <v>41</v>
      </c>
      <c r="AB848" s="14">
        <v>25</v>
      </c>
      <c r="AC848" s="14">
        <v>47</v>
      </c>
      <c r="AD848" s="15">
        <f t="shared" si="300"/>
        <v>2.4390243902439025E-2</v>
      </c>
      <c r="AE848" s="15">
        <f t="shared" si="301"/>
        <v>8.8495575221238937E-3</v>
      </c>
      <c r="AF848" s="16">
        <v>1199.5</v>
      </c>
      <c r="AG848" s="17">
        <f t="shared" si="302"/>
        <v>18.7421875</v>
      </c>
      <c r="AH848" s="29">
        <v>1559</v>
      </c>
      <c r="AI848" s="17">
        <f t="shared" si="303"/>
        <v>24.359375</v>
      </c>
      <c r="AJ848" s="19">
        <f t="shared" si="304"/>
        <v>0.76940346375881974</v>
      </c>
      <c r="AK848" s="20">
        <f>'Even Strength'!AA848+'Power Play'!R848+'Penalty Kill'!L848</f>
        <v>29.184210526315788</v>
      </c>
      <c r="AL848" s="19">
        <f t="shared" si="305"/>
        <v>1.4598187841425154</v>
      </c>
      <c r="AM848" s="15">
        <f>IF(('Even Strength'!BR848+'Power Play'!AK848+'Penalty Kill'!AG848)&gt;0,V848/('Even Strength'!BR848+'Power Play'!AK848+'Penalty Kill'!AG848),0)</f>
        <v>4.7619047619047616E-2</v>
      </c>
      <c r="AN848" s="15">
        <f>IF(('Even Strength'!BR848+'Power Play'!AK848+'Penalty Kill'!AG848)&gt;0,W848/('Even Strength'!BR848+'Power Play'!AK848+'Penalty Kill'!AG848),0)</f>
        <v>0.2857142857142857</v>
      </c>
      <c r="AO848" s="15">
        <f t="shared" si="306"/>
        <v>0.33333333333333331</v>
      </c>
      <c r="AP848" s="13">
        <v>0</v>
      </c>
      <c r="AQ848" s="13">
        <v>0</v>
      </c>
      <c r="AR848" s="21">
        <f t="shared" si="307"/>
        <v>0</v>
      </c>
      <c r="AS848" s="22">
        <v>0</v>
      </c>
      <c r="AT848" s="1"/>
      <c r="AU848" s="1"/>
      <c r="AV848">
        <v>57</v>
      </c>
      <c r="AW848" s="13">
        <v>172</v>
      </c>
      <c r="AX848" s="13">
        <v>168</v>
      </c>
      <c r="AY848" s="13">
        <v>25</v>
      </c>
      <c r="AZ848" s="13">
        <v>40</v>
      </c>
      <c r="BA848" s="13">
        <v>10</v>
      </c>
      <c r="BB848" s="16">
        <f t="shared" si="308"/>
        <v>2.851187994997916</v>
      </c>
      <c r="BC848" s="17">
        <f t="shared" si="309"/>
        <v>8.6035848270112556</v>
      </c>
      <c r="BD848" s="17">
        <f t="shared" si="310"/>
        <v>8.4035014589412249</v>
      </c>
      <c r="BE848" s="17">
        <f t="shared" si="311"/>
        <v>1.2505210504376825</v>
      </c>
      <c r="BF848" s="17">
        <f t="shared" si="312"/>
        <v>2.0008336807002918</v>
      </c>
      <c r="BG848" s="17">
        <f t="shared" si="313"/>
        <v>0.50020842017507294</v>
      </c>
      <c r="BH848" s="13">
        <v>68</v>
      </c>
      <c r="BI848" s="13">
        <v>24</v>
      </c>
      <c r="BJ848" s="13">
        <v>4</v>
      </c>
      <c r="BK848" s="13">
        <v>0</v>
      </c>
      <c r="BL848" s="13">
        <v>0</v>
      </c>
      <c r="BM848" s="13">
        <v>0</v>
      </c>
      <c r="BN848" s="13">
        <f t="shared" si="314"/>
        <v>412</v>
      </c>
      <c r="BO848" s="16">
        <v>-6.4690000000000003</v>
      </c>
      <c r="BP848" s="1"/>
      <c r="BQ848" s="1"/>
      <c r="BR848" s="23" t="str">
        <f t="shared" si="315"/>
        <v xml:space="preserve"> </v>
      </c>
      <c r="BS848" s="1"/>
      <c r="BT848" s="13">
        <v>0</v>
      </c>
      <c r="BU848" s="13">
        <v>11</v>
      </c>
      <c r="BV848" s="13">
        <v>0</v>
      </c>
      <c r="BW848" s="13">
        <v>0</v>
      </c>
      <c r="BX848" s="13">
        <v>0</v>
      </c>
      <c r="BY848" s="13">
        <v>0</v>
      </c>
      <c r="BZ848" s="13">
        <v>0</v>
      </c>
      <c r="CA848" s="13">
        <v>0</v>
      </c>
      <c r="CB848" s="23">
        <f t="shared" si="316"/>
        <v>0</v>
      </c>
      <c r="CC848" s="16">
        <v>-0.60000000000000009</v>
      </c>
      <c r="CD848" s="16">
        <v>1.3</v>
      </c>
      <c r="CE848" s="16">
        <v>0.7</v>
      </c>
      <c r="CF848" s="24">
        <f t="shared" si="317"/>
        <v>1.0937499999999999E-2</v>
      </c>
      <c r="CG848" s="24">
        <f t="shared" si="318"/>
        <v>3.5014589412255104E-2</v>
      </c>
      <c r="CH848" s="25">
        <v>4</v>
      </c>
      <c r="CI848" s="16">
        <v>18.399999999999999</v>
      </c>
      <c r="CJ848" s="16">
        <v>24.2</v>
      </c>
      <c r="CK848" s="16">
        <v>-8.1</v>
      </c>
      <c r="CL848" s="16">
        <v>-1.8</v>
      </c>
      <c r="CM848" s="16">
        <v>-0.2</v>
      </c>
      <c r="CN848" s="16">
        <v>0</v>
      </c>
      <c r="CO848" s="16">
        <v>-2</v>
      </c>
      <c r="CP848" s="26">
        <f t="shared" si="319"/>
        <v>-3.125E-2</v>
      </c>
      <c r="CQ848" s="26">
        <f t="shared" si="320"/>
        <v>-0.10004168403501459</v>
      </c>
      <c r="CR848" s="13">
        <v>0</v>
      </c>
      <c r="CS848" s="13">
        <v>0</v>
      </c>
      <c r="CT848" s="13">
        <v>2</v>
      </c>
      <c r="CU848" s="13">
        <v>0</v>
      </c>
      <c r="CV848" s="13">
        <v>-0.03</v>
      </c>
      <c r="CW848" s="13">
        <v>-1.39</v>
      </c>
      <c r="CX848" s="13">
        <v>-3.11</v>
      </c>
      <c r="CY848" s="13">
        <v>1.17</v>
      </c>
      <c r="CZ848" s="13">
        <v>0.19</v>
      </c>
      <c r="DA848" s="13">
        <v>-3.17</v>
      </c>
      <c r="DB848" s="27">
        <v>32</v>
      </c>
      <c r="DC848" s="27">
        <v>-24.46</v>
      </c>
      <c r="DD848" s="27">
        <v>56.46</v>
      </c>
      <c r="DE848" s="27">
        <v>3.38</v>
      </c>
      <c r="DF848" s="27">
        <v>17.78</v>
      </c>
      <c r="DG848" s="27">
        <v>-55.49</v>
      </c>
      <c r="DH848" s="27">
        <v>73.27</v>
      </c>
      <c r="DI848" s="27">
        <v>4.38</v>
      </c>
      <c r="DJ848" s="1">
        <v>186</v>
      </c>
      <c r="DK848" s="28">
        <v>15</v>
      </c>
      <c r="DL848" s="28" t="s">
        <v>2812</v>
      </c>
      <c r="DM848" s="1">
        <v>1.667</v>
      </c>
      <c r="DN848" s="1">
        <v>0.122</v>
      </c>
      <c r="DO848" s="1">
        <v>0</v>
      </c>
      <c r="DP848" s="16">
        <f t="shared" si="321"/>
        <v>-4.3765957446808512</v>
      </c>
    </row>
    <row r="849" spans="1:120" x14ac:dyDescent="0.2">
      <c r="A849" s="13">
        <v>6</v>
      </c>
      <c r="B849" s="13" t="s">
        <v>2813</v>
      </c>
      <c r="C849" s="13" t="s">
        <v>1142</v>
      </c>
      <c r="D849" s="13" t="s">
        <v>187</v>
      </c>
      <c r="E849" s="13" t="s">
        <v>141</v>
      </c>
      <c r="F849" s="1" t="s">
        <v>142</v>
      </c>
      <c r="G849" s="13">
        <v>76</v>
      </c>
      <c r="H849" s="13">
        <v>233</v>
      </c>
      <c r="I849" s="13" t="s">
        <v>150</v>
      </c>
      <c r="J849" s="13">
        <v>2003</v>
      </c>
      <c r="K849" s="13">
        <v>2</v>
      </c>
      <c r="L849" s="13">
        <v>49</v>
      </c>
      <c r="M849" s="1"/>
      <c r="N849" s="1">
        <v>29</v>
      </c>
      <c r="O849" s="13" t="s">
        <v>2814</v>
      </c>
      <c r="P849" s="13" t="s">
        <v>2811</v>
      </c>
      <c r="Q849" s="1" t="str">
        <f t="shared" si="299"/>
        <v>NSH</v>
      </c>
      <c r="R849" s="13" t="s">
        <v>243</v>
      </c>
      <c r="S849" s="1"/>
      <c r="T849" s="13" t="s">
        <v>173</v>
      </c>
      <c r="U849" s="13">
        <v>78</v>
      </c>
      <c r="V849" s="13">
        <v>15</v>
      </c>
      <c r="W849" s="13">
        <v>30</v>
      </c>
      <c r="X849" s="14">
        <v>11</v>
      </c>
      <c r="Y849" s="13">
        <v>45</v>
      </c>
      <c r="Z849" s="13">
        <v>15</v>
      </c>
      <c r="AA849" s="1">
        <v>237</v>
      </c>
      <c r="AB849" s="14">
        <v>99</v>
      </c>
      <c r="AC849" s="14">
        <v>140</v>
      </c>
      <c r="AD849" s="15">
        <f t="shared" si="300"/>
        <v>6.3291139240506333E-2</v>
      </c>
      <c r="AE849" s="15">
        <f t="shared" si="301"/>
        <v>3.1512605042016806E-2</v>
      </c>
      <c r="AF849" s="16">
        <f>2056+48/60</f>
        <v>2056.8000000000002</v>
      </c>
      <c r="AG849" s="17">
        <f t="shared" si="302"/>
        <v>26.369230769230771</v>
      </c>
      <c r="AH849" s="29">
        <v>2381</v>
      </c>
      <c r="AI849" s="17">
        <f t="shared" si="303"/>
        <v>30.525641025641026</v>
      </c>
      <c r="AJ849" s="19">
        <f t="shared" si="304"/>
        <v>0.86383872322553557</v>
      </c>
      <c r="AK849" s="20">
        <f>'Even Strength'!AA849+'Power Play'!R849+'Penalty Kill'!L849</f>
        <v>114.5468509984639</v>
      </c>
      <c r="AL849" s="19">
        <f t="shared" si="305"/>
        <v>3.3415067385782931</v>
      </c>
      <c r="AM849" s="15">
        <f>IF(('Even Strength'!BR849+'Power Play'!AK849+'Penalty Kill'!AG849)&gt;0,V849/('Even Strength'!BR849+'Power Play'!AK849+'Penalty Kill'!AG849),0)</f>
        <v>0.17647058823529413</v>
      </c>
      <c r="AN849" s="15">
        <f>IF(('Even Strength'!BR849+'Power Play'!AK849+'Penalty Kill'!AG849)&gt;0,W849/('Even Strength'!BR849+'Power Play'!AK849+'Penalty Kill'!AG849),0)</f>
        <v>0.35294117647058826</v>
      </c>
      <c r="AO849" s="15">
        <f t="shared" si="306"/>
        <v>0.52941176470588236</v>
      </c>
      <c r="AP849" s="13">
        <v>0</v>
      </c>
      <c r="AQ849" s="13">
        <v>0</v>
      </c>
      <c r="AR849" s="21">
        <f t="shared" si="307"/>
        <v>0</v>
      </c>
      <c r="AS849" s="22">
        <v>0</v>
      </c>
      <c r="AT849" s="1"/>
      <c r="AU849" s="1"/>
      <c r="AV849">
        <v>61</v>
      </c>
      <c r="AW849" s="13">
        <v>166</v>
      </c>
      <c r="AX849" s="13">
        <v>147</v>
      </c>
      <c r="AY849" s="13">
        <v>99</v>
      </c>
      <c r="AZ849" s="13">
        <v>53</v>
      </c>
      <c r="BA849" s="13">
        <v>23</v>
      </c>
      <c r="BB849" s="16">
        <f t="shared" si="308"/>
        <v>1.7794632438739788</v>
      </c>
      <c r="BC849" s="17">
        <f t="shared" si="309"/>
        <v>4.8424737456242699</v>
      </c>
      <c r="BD849" s="17">
        <f t="shared" si="310"/>
        <v>4.288214702450408</v>
      </c>
      <c r="BE849" s="17">
        <f t="shared" si="311"/>
        <v>2.8879813302217032</v>
      </c>
      <c r="BF849" s="17">
        <f t="shared" si="312"/>
        <v>1.5460910151691947</v>
      </c>
      <c r="BG849" s="17">
        <f t="shared" si="313"/>
        <v>0.67094515752625439</v>
      </c>
      <c r="BH849" s="13">
        <v>72</v>
      </c>
      <c r="BI849" s="13">
        <v>26</v>
      </c>
      <c r="BJ849" s="13">
        <v>2</v>
      </c>
      <c r="BK849" s="13">
        <v>1</v>
      </c>
      <c r="BL849" s="13">
        <v>0</v>
      </c>
      <c r="BM849" s="13">
        <v>0</v>
      </c>
      <c r="BN849" s="13">
        <f t="shared" si="314"/>
        <v>387</v>
      </c>
      <c r="BO849" s="16">
        <v>-5.1790000000000003</v>
      </c>
      <c r="BP849" s="1"/>
      <c r="BQ849" s="1"/>
      <c r="BR849" s="23" t="str">
        <f t="shared" si="315"/>
        <v xml:space="preserve"> </v>
      </c>
      <c r="BS849" s="1"/>
      <c r="BT849" s="13">
        <v>4</v>
      </c>
      <c r="BU849" s="13">
        <v>23</v>
      </c>
      <c r="BV849" s="13">
        <v>1</v>
      </c>
      <c r="BW849" s="13">
        <v>2</v>
      </c>
      <c r="BX849" s="13">
        <v>2</v>
      </c>
      <c r="BY849" s="13">
        <v>0</v>
      </c>
      <c r="BZ849" s="13">
        <v>0</v>
      </c>
      <c r="CA849" s="13">
        <v>0</v>
      </c>
      <c r="CB849" s="23">
        <f t="shared" si="316"/>
        <v>0</v>
      </c>
      <c r="CC849" s="16">
        <v>4.2</v>
      </c>
      <c r="CD849" s="16">
        <v>5.4</v>
      </c>
      <c r="CE849" s="16">
        <v>9.6</v>
      </c>
      <c r="CF849" s="24">
        <f t="shared" si="317"/>
        <v>0.12307692307692307</v>
      </c>
      <c r="CG849" s="24">
        <f t="shared" si="318"/>
        <v>0.28004667444574094</v>
      </c>
      <c r="CH849" s="25">
        <v>8</v>
      </c>
      <c r="CI849" s="16">
        <v>44.4</v>
      </c>
      <c r="CJ849" s="16">
        <v>43.9</v>
      </c>
      <c r="CK849" s="16">
        <v>6.5</v>
      </c>
      <c r="CL849" s="16">
        <v>7.9</v>
      </c>
      <c r="CM849" s="16">
        <v>6.5</v>
      </c>
      <c r="CN849" s="16">
        <v>0</v>
      </c>
      <c r="CO849" s="16">
        <v>14.4</v>
      </c>
      <c r="CP849" s="26">
        <f t="shared" si="319"/>
        <v>0.18461538461538463</v>
      </c>
      <c r="CQ849" s="26">
        <f t="shared" si="320"/>
        <v>0.42007001166861141</v>
      </c>
      <c r="CR849" s="13">
        <v>4</v>
      </c>
      <c r="CS849" s="13">
        <v>2</v>
      </c>
      <c r="CT849" s="13">
        <v>2</v>
      </c>
      <c r="CU849" s="13">
        <v>0</v>
      </c>
      <c r="CV849" s="13">
        <v>-0.72</v>
      </c>
      <c r="CW849" s="13">
        <v>0.22</v>
      </c>
      <c r="CX849" s="13">
        <v>-0.36</v>
      </c>
      <c r="CY849" s="13">
        <v>2.04</v>
      </c>
      <c r="CZ849" s="13">
        <v>3.4</v>
      </c>
      <c r="DA849" s="13">
        <v>4.58</v>
      </c>
      <c r="DB849" s="27">
        <v>-40.229999999999997</v>
      </c>
      <c r="DC849" s="27">
        <v>102.8</v>
      </c>
      <c r="DD849" s="27">
        <v>-143.04</v>
      </c>
      <c r="DE849" s="27">
        <v>-5.54</v>
      </c>
      <c r="DF849" s="27">
        <v>-23.39</v>
      </c>
      <c r="DG849" s="27">
        <v>59.48</v>
      </c>
      <c r="DH849" s="27">
        <v>-82.87</v>
      </c>
      <c r="DI849" s="27">
        <v>-3.21</v>
      </c>
      <c r="DJ849" s="1">
        <v>186</v>
      </c>
      <c r="DK849" s="28">
        <v>4</v>
      </c>
      <c r="DL849" s="28" t="s">
        <v>498</v>
      </c>
      <c r="DM849" s="1">
        <v>7.8570000000000002</v>
      </c>
      <c r="DN849" s="1">
        <v>0.28700000000000003</v>
      </c>
      <c r="DO849" s="1">
        <v>0</v>
      </c>
      <c r="DP849" s="16">
        <f t="shared" si="321"/>
        <v>-1.1468085106382979</v>
      </c>
    </row>
    <row r="850" spans="1:120" x14ac:dyDescent="0.2">
      <c r="A850" s="13">
        <v>6</v>
      </c>
      <c r="B850" s="13" t="s">
        <v>2815</v>
      </c>
      <c r="C850" s="13" t="s">
        <v>2816</v>
      </c>
      <c r="D850" s="1"/>
      <c r="E850" s="13" t="s">
        <v>210</v>
      </c>
      <c r="F850" s="1" t="s">
        <v>211</v>
      </c>
      <c r="G850" s="13">
        <v>71</v>
      </c>
      <c r="H850" s="13">
        <v>200</v>
      </c>
      <c r="I850" s="13" t="s">
        <v>150</v>
      </c>
      <c r="J850" s="13">
        <v>2007</v>
      </c>
      <c r="K850" s="13">
        <v>3</v>
      </c>
      <c r="L850" s="13">
        <v>73</v>
      </c>
      <c r="M850" s="1"/>
      <c r="N850" s="1">
        <v>26</v>
      </c>
      <c r="O850" s="13" t="s">
        <v>2817</v>
      </c>
      <c r="P850" s="13" t="s">
        <v>2811</v>
      </c>
      <c r="Q850" s="1" t="str">
        <f t="shared" si="299"/>
        <v>VAN</v>
      </c>
      <c r="R850" s="13" t="s">
        <v>409</v>
      </c>
      <c r="S850" s="1"/>
      <c r="T850" s="13" t="s">
        <v>173</v>
      </c>
      <c r="U850" s="13">
        <v>65</v>
      </c>
      <c r="V850" s="13">
        <v>11</v>
      </c>
      <c r="W850" s="13">
        <v>10</v>
      </c>
      <c r="X850" s="14">
        <v>5</v>
      </c>
      <c r="Y850" s="13">
        <v>21</v>
      </c>
      <c r="Z850" s="13">
        <v>4</v>
      </c>
      <c r="AA850" s="1">
        <v>117</v>
      </c>
      <c r="AB850" s="14">
        <v>48</v>
      </c>
      <c r="AC850" s="14">
        <v>79</v>
      </c>
      <c r="AD850" s="15">
        <f t="shared" si="300"/>
        <v>9.4017094017094016E-2</v>
      </c>
      <c r="AE850" s="15">
        <f t="shared" si="301"/>
        <v>4.5081967213114756E-2</v>
      </c>
      <c r="AF850" s="16">
        <v>1117.2</v>
      </c>
      <c r="AG850" s="17">
        <f t="shared" si="302"/>
        <v>17.187692307692309</v>
      </c>
      <c r="AH850" s="29">
        <v>1605</v>
      </c>
      <c r="AI850" s="17">
        <f t="shared" si="303"/>
        <v>24.692307692307693</v>
      </c>
      <c r="AJ850" s="19">
        <f t="shared" si="304"/>
        <v>0.69607476635514021</v>
      </c>
      <c r="AK850" s="20">
        <f>'Even Strength'!AA850+'Power Play'!R850+'Penalty Kill'!L850</f>
        <v>47.121951219512198</v>
      </c>
      <c r="AL850" s="19">
        <f t="shared" si="305"/>
        <v>2.5307170364936731</v>
      </c>
      <c r="AM850" s="15">
        <f>IF(('Even Strength'!BR850+'Power Play'!AK850+'Penalty Kill'!AG850)&gt;0,V850/('Even Strength'!BR850+'Power Play'!AK850+'Penalty Kill'!AG850),0)</f>
        <v>0.19642857142857142</v>
      </c>
      <c r="AN850" s="15">
        <f>IF(('Even Strength'!BR850+'Power Play'!AK850+'Penalty Kill'!AG850)&gt;0,W850/('Even Strength'!BR850+'Power Play'!AK850+'Penalty Kill'!AG850),0)</f>
        <v>0.17857142857142858</v>
      </c>
      <c r="AO850" s="15">
        <f t="shared" si="306"/>
        <v>0.375</v>
      </c>
      <c r="AP850" s="13">
        <v>0</v>
      </c>
      <c r="AQ850" s="13">
        <v>0</v>
      </c>
      <c r="AR850" s="21">
        <f t="shared" si="307"/>
        <v>0</v>
      </c>
      <c r="AS850" s="22">
        <v>0</v>
      </c>
      <c r="AT850" s="1"/>
      <c r="AU850" s="1"/>
      <c r="AV850">
        <v>108</v>
      </c>
      <c r="AW850" s="13">
        <v>66</v>
      </c>
      <c r="AX850" s="13">
        <v>62</v>
      </c>
      <c r="AY850" s="13">
        <v>47</v>
      </c>
      <c r="AZ850" s="13">
        <v>35</v>
      </c>
      <c r="BA850" s="13">
        <v>14</v>
      </c>
      <c r="BB850" s="16">
        <f t="shared" si="308"/>
        <v>5.8002148227712134</v>
      </c>
      <c r="BC850" s="17">
        <f t="shared" si="309"/>
        <v>3.5445757250268524</v>
      </c>
      <c r="BD850" s="17">
        <f t="shared" si="310"/>
        <v>3.3297529538131041</v>
      </c>
      <c r="BE850" s="17">
        <f t="shared" si="311"/>
        <v>2.5241675617615464</v>
      </c>
      <c r="BF850" s="17">
        <f t="shared" si="312"/>
        <v>1.8796992481203008</v>
      </c>
      <c r="BG850" s="17">
        <f t="shared" si="313"/>
        <v>0.75187969924812026</v>
      </c>
      <c r="BH850" s="13">
        <v>30</v>
      </c>
      <c r="BI850" s="13">
        <v>15</v>
      </c>
      <c r="BJ850" s="13">
        <v>0</v>
      </c>
      <c r="BK850" s="13">
        <v>0</v>
      </c>
      <c r="BL850" s="13">
        <v>0</v>
      </c>
      <c r="BM850" s="13">
        <v>0</v>
      </c>
      <c r="BN850" s="13">
        <f t="shared" si="314"/>
        <v>158</v>
      </c>
      <c r="BO850" s="16">
        <v>-3.17</v>
      </c>
      <c r="BP850" s="1"/>
      <c r="BQ850" s="1"/>
      <c r="BR850" s="23" t="str">
        <f t="shared" si="315"/>
        <v xml:space="preserve"> </v>
      </c>
      <c r="BS850" s="1"/>
      <c r="BT850" s="13">
        <v>3</v>
      </c>
      <c r="BU850" s="13">
        <v>14</v>
      </c>
      <c r="BV850" s="13">
        <v>0</v>
      </c>
      <c r="BW850" s="13">
        <v>0</v>
      </c>
      <c r="BX850" s="13">
        <v>1</v>
      </c>
      <c r="BY850" s="13">
        <v>2</v>
      </c>
      <c r="BZ850" s="13">
        <v>0</v>
      </c>
      <c r="CA850" s="13">
        <v>0</v>
      </c>
      <c r="CB850" s="23">
        <f t="shared" si="316"/>
        <v>0</v>
      </c>
      <c r="CC850" s="16">
        <v>2.2000000000000002</v>
      </c>
      <c r="CD850" s="16">
        <v>2.6</v>
      </c>
      <c r="CE850" s="16">
        <v>4.8</v>
      </c>
      <c r="CF850" s="24">
        <f t="shared" si="317"/>
        <v>7.3846153846153839E-2</v>
      </c>
      <c r="CG850" s="24">
        <f t="shared" si="318"/>
        <v>0.25778732545649841</v>
      </c>
      <c r="CH850" s="25">
        <v>0</v>
      </c>
      <c r="CI850" s="16">
        <v>25.7</v>
      </c>
      <c r="CJ850" s="16">
        <v>21.2</v>
      </c>
      <c r="CK850" s="16">
        <v>3.6</v>
      </c>
      <c r="CL850" s="16">
        <v>3.3</v>
      </c>
      <c r="CM850" s="16">
        <v>1.3</v>
      </c>
      <c r="CN850" s="16">
        <v>0</v>
      </c>
      <c r="CO850" s="16">
        <v>4.5</v>
      </c>
      <c r="CP850" s="26">
        <f t="shared" si="319"/>
        <v>6.9230769230769235E-2</v>
      </c>
      <c r="CQ850" s="26">
        <f t="shared" si="320"/>
        <v>0.24167561761546721</v>
      </c>
      <c r="CR850" s="13">
        <v>1</v>
      </c>
      <c r="CS850" s="13">
        <v>1</v>
      </c>
      <c r="CT850" s="13">
        <v>2</v>
      </c>
      <c r="CU850" s="13">
        <v>0</v>
      </c>
      <c r="CV850" s="13">
        <v>-0.47</v>
      </c>
      <c r="CW850" s="13">
        <v>0.08</v>
      </c>
      <c r="CX850" s="13">
        <v>0.11</v>
      </c>
      <c r="CY850" s="13">
        <v>0.46</v>
      </c>
      <c r="CZ850" s="13">
        <v>1.19</v>
      </c>
      <c r="DA850" s="13">
        <v>1.37</v>
      </c>
      <c r="DB850" s="27">
        <v>17.399999999999999</v>
      </c>
      <c r="DC850" s="27">
        <v>0.48</v>
      </c>
      <c r="DD850" s="27">
        <v>16.920000000000002</v>
      </c>
      <c r="DE850" s="27">
        <v>1.06</v>
      </c>
      <c r="DF850" s="27">
        <v>27.85</v>
      </c>
      <c r="DG850" s="27">
        <v>17.52</v>
      </c>
      <c r="DH850" s="27">
        <v>10.33</v>
      </c>
      <c r="DI850" s="27">
        <v>0.65</v>
      </c>
      <c r="DJ850" s="1">
        <v>186</v>
      </c>
      <c r="DK850" s="28">
        <v>2</v>
      </c>
      <c r="DL850" s="28" t="s">
        <v>379</v>
      </c>
      <c r="DM850" s="1">
        <v>0.85</v>
      </c>
      <c r="DN850" s="1">
        <v>2.1000000000000001E-2</v>
      </c>
      <c r="DO850" s="1">
        <v>0</v>
      </c>
      <c r="DP850" s="16">
        <f t="shared" si="321"/>
        <v>3.8617021276595747</v>
      </c>
    </row>
    <row r="851" spans="1:120" x14ac:dyDescent="0.2">
      <c r="A851" s="13">
        <v>22</v>
      </c>
      <c r="B851" s="13" t="s">
        <v>1924</v>
      </c>
      <c r="C851" s="13" t="s">
        <v>245</v>
      </c>
      <c r="D851" s="13" t="s">
        <v>246</v>
      </c>
      <c r="E851" s="13" t="s">
        <v>141</v>
      </c>
      <c r="F851" s="1" t="s">
        <v>142</v>
      </c>
      <c r="G851" s="13">
        <v>74</v>
      </c>
      <c r="H851" s="13">
        <v>205</v>
      </c>
      <c r="I851" s="13" t="s">
        <v>150</v>
      </c>
      <c r="J851" s="13">
        <v>2008</v>
      </c>
      <c r="K851" s="13">
        <v>4</v>
      </c>
      <c r="L851" s="13">
        <v>111</v>
      </c>
      <c r="M851" s="1"/>
      <c r="N851" s="1">
        <v>26</v>
      </c>
      <c r="O851" s="13" t="s">
        <v>2818</v>
      </c>
      <c r="P851" s="13" t="s">
        <v>2819</v>
      </c>
      <c r="Q851" s="1" t="str">
        <f t="shared" si="299"/>
        <v>MTL</v>
      </c>
      <c r="R851" s="13" t="s">
        <v>214</v>
      </c>
      <c r="S851" s="1"/>
      <c r="T851" s="13" t="s">
        <v>154</v>
      </c>
      <c r="U851" s="13">
        <v>79</v>
      </c>
      <c r="V851" s="13">
        <v>10</v>
      </c>
      <c r="W851" s="13">
        <v>19</v>
      </c>
      <c r="X851" s="14">
        <v>15</v>
      </c>
      <c r="Y851" s="13">
        <v>29</v>
      </c>
      <c r="Z851" s="13">
        <v>21</v>
      </c>
      <c r="AA851" s="1">
        <v>91</v>
      </c>
      <c r="AB851" s="14">
        <v>30</v>
      </c>
      <c r="AC851" s="14">
        <v>33</v>
      </c>
      <c r="AD851" s="15">
        <f t="shared" si="300"/>
        <v>0.10989010989010989</v>
      </c>
      <c r="AE851" s="15">
        <f t="shared" si="301"/>
        <v>6.4935064935064929E-2</v>
      </c>
      <c r="AF851" s="16">
        <v>962.35</v>
      </c>
      <c r="AG851" s="17">
        <f t="shared" si="302"/>
        <v>12.181645569620253</v>
      </c>
      <c r="AH851" s="29">
        <v>1415</v>
      </c>
      <c r="AI851" s="17">
        <f t="shared" si="303"/>
        <v>17.911392405063292</v>
      </c>
      <c r="AJ851" s="19">
        <f t="shared" si="304"/>
        <v>0.68010600706713786</v>
      </c>
      <c r="AK851" s="20">
        <f>'Even Strength'!AA851+'Power Play'!R851+'Penalty Kill'!L851</f>
        <v>145.5</v>
      </c>
      <c r="AL851" s="19">
        <f t="shared" si="305"/>
        <v>9.0715436171870945</v>
      </c>
      <c r="AM851" s="15">
        <f>IF(('Even Strength'!BR851+'Power Play'!AK851+'Penalty Kill'!AG851)&gt;0,V851/('Even Strength'!BR851+'Power Play'!AK851+'Penalty Kill'!AG851),0)</f>
        <v>0.25</v>
      </c>
      <c r="AN851" s="15">
        <f>IF(('Even Strength'!BR851+'Power Play'!AK851+'Penalty Kill'!AG851)&gt;0,W851/('Even Strength'!BR851+'Power Play'!AK851+'Penalty Kill'!AG851),0)</f>
        <v>0.47499999999999998</v>
      </c>
      <c r="AO851" s="15">
        <f t="shared" si="306"/>
        <v>0.72499999999999998</v>
      </c>
      <c r="AP851" s="13">
        <v>5</v>
      </c>
      <c r="AQ851" s="13">
        <v>7</v>
      </c>
      <c r="AR851" s="21">
        <f t="shared" si="307"/>
        <v>0.41666666666666669</v>
      </c>
      <c r="AS851" s="22">
        <v>0.2</v>
      </c>
      <c r="AT851" s="1"/>
      <c r="AU851" s="1"/>
      <c r="AV851">
        <v>97</v>
      </c>
      <c r="AW851" s="13">
        <v>145</v>
      </c>
      <c r="AX851" s="13">
        <v>34</v>
      </c>
      <c r="AY851" s="13">
        <v>31</v>
      </c>
      <c r="AZ851" s="13">
        <v>12</v>
      </c>
      <c r="BA851" s="13">
        <v>26</v>
      </c>
      <c r="BB851" s="16">
        <f t="shared" si="308"/>
        <v>6.0476957447913957</v>
      </c>
      <c r="BC851" s="17">
        <f t="shared" si="309"/>
        <v>9.0403699277809526</v>
      </c>
      <c r="BD851" s="17">
        <f t="shared" si="310"/>
        <v>2.1198108796176025</v>
      </c>
      <c r="BE851" s="17">
        <f t="shared" si="311"/>
        <v>1.9327687431807552</v>
      </c>
      <c r="BF851" s="17">
        <f t="shared" si="312"/>
        <v>0.74816854574738911</v>
      </c>
      <c r="BG851" s="17">
        <f t="shared" si="313"/>
        <v>1.6210318491193432</v>
      </c>
      <c r="BH851" s="13">
        <v>34</v>
      </c>
      <c r="BI851" s="13">
        <v>12</v>
      </c>
      <c r="BJ851" s="13">
        <v>2</v>
      </c>
      <c r="BK851" s="13">
        <v>0</v>
      </c>
      <c r="BL851" s="13">
        <v>0</v>
      </c>
      <c r="BM851" s="13">
        <v>0</v>
      </c>
      <c r="BN851" s="13">
        <f t="shared" si="314"/>
        <v>215</v>
      </c>
      <c r="BO851" s="16">
        <v>5.4669999999999996</v>
      </c>
      <c r="BP851" s="1"/>
      <c r="BQ851" s="1"/>
      <c r="BR851" s="23" t="str">
        <f t="shared" si="315"/>
        <v xml:space="preserve"> </v>
      </c>
      <c r="BS851" s="1"/>
      <c r="BT851" s="13">
        <v>3</v>
      </c>
      <c r="BU851" s="13">
        <v>22</v>
      </c>
      <c r="BV851" s="13">
        <v>0</v>
      </c>
      <c r="BW851" s="13">
        <v>0</v>
      </c>
      <c r="BX851" s="13">
        <v>1</v>
      </c>
      <c r="BY851" s="13">
        <v>0</v>
      </c>
      <c r="BZ851" s="13">
        <v>1</v>
      </c>
      <c r="CA851" s="13">
        <v>1</v>
      </c>
      <c r="CB851" s="23">
        <f t="shared" si="316"/>
        <v>1</v>
      </c>
      <c r="CC851" s="16">
        <v>1.7000000000000002</v>
      </c>
      <c r="CD851" s="16">
        <v>2</v>
      </c>
      <c r="CE851" s="16">
        <v>3.7</v>
      </c>
      <c r="CF851" s="24">
        <f t="shared" si="317"/>
        <v>4.6835443037974683E-2</v>
      </c>
      <c r="CG851" s="24">
        <f t="shared" si="318"/>
        <v>0.23068530160544501</v>
      </c>
      <c r="CH851" s="25">
        <v>4</v>
      </c>
      <c r="CI851" s="16">
        <v>18.899999999999999</v>
      </c>
      <c r="CJ851" s="16">
        <v>20</v>
      </c>
      <c r="CK851" s="16">
        <v>14.5</v>
      </c>
      <c r="CL851" s="16">
        <v>3.3</v>
      </c>
      <c r="CM851" s="16">
        <v>4</v>
      </c>
      <c r="CN851" s="16">
        <v>0</v>
      </c>
      <c r="CO851" s="16">
        <v>7.3</v>
      </c>
      <c r="CP851" s="26">
        <f t="shared" si="319"/>
        <v>9.2405063291139233E-2</v>
      </c>
      <c r="CQ851" s="26">
        <f t="shared" si="320"/>
        <v>0.45513586532966177</v>
      </c>
      <c r="CR851" s="13">
        <v>2</v>
      </c>
      <c r="CS851" s="13">
        <v>0</v>
      </c>
      <c r="CT851" s="13">
        <v>3</v>
      </c>
      <c r="CU851" s="13">
        <v>0</v>
      </c>
      <c r="CV851" s="13">
        <v>0.41</v>
      </c>
      <c r="CW851" s="13">
        <v>1.28</v>
      </c>
      <c r="CX851" s="13">
        <v>0.67</v>
      </c>
      <c r="CY851" s="13">
        <v>0.09</v>
      </c>
      <c r="CZ851" s="13">
        <v>0.26</v>
      </c>
      <c r="DA851" s="13">
        <v>2.71</v>
      </c>
      <c r="DB851" s="27">
        <v>-41.51</v>
      </c>
      <c r="DC851" s="27">
        <v>26.75</v>
      </c>
      <c r="DD851" s="27">
        <v>-68.260000000000005</v>
      </c>
      <c r="DE851" s="27">
        <v>-4.51</v>
      </c>
      <c r="DF851" s="27">
        <v>-19.2</v>
      </c>
      <c r="DG851" s="27">
        <v>35.68</v>
      </c>
      <c r="DH851" s="27">
        <v>-54.88</v>
      </c>
      <c r="DI851" s="27">
        <v>-3.63</v>
      </c>
      <c r="DJ851" s="1">
        <v>186</v>
      </c>
      <c r="DK851" s="1"/>
      <c r="DL851" s="1"/>
      <c r="DM851" s="1">
        <v>1.0249999999999999</v>
      </c>
      <c r="DN851" s="1">
        <v>0</v>
      </c>
      <c r="DO851" s="1">
        <v>0</v>
      </c>
      <c r="DP851" s="16">
        <f t="shared" si="321"/>
        <v>6.2893617021276595</v>
      </c>
    </row>
    <row r="852" spans="1:120" x14ac:dyDescent="0.2">
      <c r="A852" s="13">
        <v>90</v>
      </c>
      <c r="B852" s="13" t="s">
        <v>2820</v>
      </c>
      <c r="C852" s="13" t="s">
        <v>427</v>
      </c>
      <c r="D852" s="13" t="s">
        <v>158</v>
      </c>
      <c r="E852" s="13" t="s">
        <v>141</v>
      </c>
      <c r="F852" s="1" t="s">
        <v>142</v>
      </c>
      <c r="G852" s="13">
        <v>71</v>
      </c>
      <c r="H852" s="13">
        <v>190</v>
      </c>
      <c r="I852" s="13" t="s">
        <v>125</v>
      </c>
      <c r="J852" s="13">
        <v>2001</v>
      </c>
      <c r="K852" s="13">
        <v>1</v>
      </c>
      <c r="L852" s="13">
        <v>4</v>
      </c>
      <c r="M852" s="1"/>
      <c r="N852" s="1">
        <v>31</v>
      </c>
      <c r="O852" s="13" t="s">
        <v>1226</v>
      </c>
      <c r="P852" s="13" t="s">
        <v>2821</v>
      </c>
      <c r="Q852" s="1" t="str">
        <f t="shared" si="299"/>
        <v>DET</v>
      </c>
      <c r="R852" s="13" t="s">
        <v>128</v>
      </c>
      <c r="S852" s="1"/>
      <c r="T852" s="13" t="s">
        <v>146</v>
      </c>
      <c r="U852" s="13">
        <v>52</v>
      </c>
      <c r="V852" s="13">
        <v>9</v>
      </c>
      <c r="W852" s="13">
        <v>16</v>
      </c>
      <c r="X852" s="14">
        <v>7</v>
      </c>
      <c r="Y852" s="13">
        <v>25</v>
      </c>
      <c r="Z852" s="13">
        <v>-2</v>
      </c>
      <c r="AA852" s="1">
        <v>52</v>
      </c>
      <c r="AB852" s="14">
        <v>18</v>
      </c>
      <c r="AC852" s="14">
        <v>21</v>
      </c>
      <c r="AD852" s="15">
        <f t="shared" si="300"/>
        <v>0.17307692307692307</v>
      </c>
      <c r="AE852" s="15">
        <f t="shared" si="301"/>
        <v>9.8901098901098897E-2</v>
      </c>
      <c r="AF852" s="16">
        <v>589.85</v>
      </c>
      <c r="AG852" s="17">
        <f t="shared" si="302"/>
        <v>11.343269230769231</v>
      </c>
      <c r="AH852" s="29">
        <v>860</v>
      </c>
      <c r="AI852" s="17">
        <f t="shared" si="303"/>
        <v>16.53846153846154</v>
      </c>
      <c r="AJ852" s="19">
        <f t="shared" si="304"/>
        <v>0.6858720930232558</v>
      </c>
      <c r="AK852" s="20">
        <f>'Even Strength'!AA852+'Power Play'!R852+'Penalty Kill'!L852</f>
        <v>69.362229102167177</v>
      </c>
      <c r="AL852" s="19">
        <f t="shared" si="305"/>
        <v>7.0555798018649325</v>
      </c>
      <c r="AM852" s="15">
        <f>IF(('Even Strength'!BR852+'Power Play'!AK852+'Penalty Kill'!AG852)&gt;0,V852/('Even Strength'!BR852+'Power Play'!AK852+'Penalty Kill'!AG852),0)</f>
        <v>0.25</v>
      </c>
      <c r="AN852" s="15">
        <f>IF(('Even Strength'!BR852+'Power Play'!AK852+'Penalty Kill'!AG852)&gt;0,W852/('Even Strength'!BR852+'Power Play'!AK852+'Penalty Kill'!AG852),0)</f>
        <v>0.44444444444444442</v>
      </c>
      <c r="AO852" s="15">
        <f t="shared" si="306"/>
        <v>0.69444444444444442</v>
      </c>
      <c r="AP852" s="13">
        <v>10</v>
      </c>
      <c r="AQ852" s="13">
        <v>11</v>
      </c>
      <c r="AR852" s="21">
        <f t="shared" si="307"/>
        <v>0.47619047619047616</v>
      </c>
      <c r="AS852" s="22">
        <v>0.60000000000000009</v>
      </c>
      <c r="AT852" s="13">
        <v>1</v>
      </c>
      <c r="AU852" s="13">
        <v>1</v>
      </c>
      <c r="AV852">
        <v>35</v>
      </c>
      <c r="AW852" s="13">
        <v>19</v>
      </c>
      <c r="AX852" s="13">
        <v>12</v>
      </c>
      <c r="AY852" s="13">
        <v>18</v>
      </c>
      <c r="AZ852" s="13">
        <v>18</v>
      </c>
      <c r="BA852" s="13">
        <v>9</v>
      </c>
      <c r="BB852" s="16">
        <f t="shared" si="308"/>
        <v>3.5602271764007796</v>
      </c>
      <c r="BC852" s="17">
        <f t="shared" si="309"/>
        <v>1.9326947529032803</v>
      </c>
      <c r="BD852" s="17">
        <f t="shared" si="310"/>
        <v>1.2206493176231246</v>
      </c>
      <c r="BE852" s="17">
        <f t="shared" si="311"/>
        <v>1.8309739764346868</v>
      </c>
      <c r="BF852" s="17">
        <f t="shared" si="312"/>
        <v>1.8309739764346868</v>
      </c>
      <c r="BG852" s="17">
        <f t="shared" si="313"/>
        <v>0.91548698821734342</v>
      </c>
      <c r="BH852" s="13">
        <v>16</v>
      </c>
      <c r="BI852" s="13">
        <v>8</v>
      </c>
      <c r="BJ852" s="13">
        <v>0</v>
      </c>
      <c r="BK852" s="13">
        <v>0</v>
      </c>
      <c r="BL852" s="13">
        <v>0</v>
      </c>
      <c r="BM852" s="13">
        <v>0</v>
      </c>
      <c r="BN852" s="13">
        <f t="shared" si="314"/>
        <v>47</v>
      </c>
      <c r="BO852" s="16">
        <v>-5.0259999999999998</v>
      </c>
      <c r="BP852" s="13">
        <v>3</v>
      </c>
      <c r="BQ852" s="13">
        <v>0</v>
      </c>
      <c r="BR852" s="23">
        <f t="shared" si="315"/>
        <v>0</v>
      </c>
      <c r="BS852" s="13">
        <v>0</v>
      </c>
      <c r="BT852" s="13">
        <v>1</v>
      </c>
      <c r="BU852" s="13">
        <v>15</v>
      </c>
      <c r="BV852" s="13">
        <v>0</v>
      </c>
      <c r="BW852" s="13">
        <v>0</v>
      </c>
      <c r="BX852" s="13">
        <v>1</v>
      </c>
      <c r="BY852" s="13">
        <v>0</v>
      </c>
      <c r="BZ852" s="13">
        <v>0</v>
      </c>
      <c r="CA852" s="13">
        <v>0</v>
      </c>
      <c r="CB852" s="23">
        <f t="shared" si="316"/>
        <v>0</v>
      </c>
      <c r="CC852" s="16">
        <v>2.2000000000000002</v>
      </c>
      <c r="CD852" s="16">
        <v>0.60000000000000009</v>
      </c>
      <c r="CE852" s="16">
        <v>2.8</v>
      </c>
      <c r="CF852" s="24">
        <f t="shared" si="317"/>
        <v>5.3846153846153842E-2</v>
      </c>
      <c r="CG852" s="24">
        <f t="shared" si="318"/>
        <v>0.28481817411206234</v>
      </c>
      <c r="CH852" s="25">
        <v>4</v>
      </c>
      <c r="CI852" s="16">
        <v>14.1</v>
      </c>
      <c r="CJ852" s="16">
        <v>10.7</v>
      </c>
      <c r="CK852" s="16">
        <v>-1.2</v>
      </c>
      <c r="CL852" s="16">
        <v>4</v>
      </c>
      <c r="CM852" s="16">
        <v>0.7</v>
      </c>
      <c r="CN852" s="16">
        <v>-0.8</v>
      </c>
      <c r="CO852" s="16">
        <v>3.9</v>
      </c>
      <c r="CP852" s="26">
        <f t="shared" si="319"/>
        <v>7.4999999999999997E-2</v>
      </c>
      <c r="CQ852" s="26">
        <f t="shared" si="320"/>
        <v>0.39671102822751542</v>
      </c>
      <c r="CR852" s="13">
        <v>2</v>
      </c>
      <c r="CS852" s="13">
        <v>1</v>
      </c>
      <c r="CT852" s="13">
        <v>1</v>
      </c>
      <c r="CU852" s="13">
        <v>-0.01</v>
      </c>
      <c r="CV852" s="13">
        <v>-0.77</v>
      </c>
      <c r="CW852" s="13">
        <v>0.42</v>
      </c>
      <c r="CX852" s="13">
        <v>4.3600000000000003</v>
      </c>
      <c r="CY852" s="13">
        <v>0.76</v>
      </c>
      <c r="CZ852" s="13">
        <v>2.38</v>
      </c>
      <c r="DA852" s="13">
        <v>7.14</v>
      </c>
      <c r="DB852" s="27">
        <v>29.85</v>
      </c>
      <c r="DC852" s="27">
        <v>15.45</v>
      </c>
      <c r="DD852" s="27">
        <v>14.4</v>
      </c>
      <c r="DE852" s="27">
        <v>1.86</v>
      </c>
      <c r="DF852" s="27">
        <v>26.23</v>
      </c>
      <c r="DG852" s="27">
        <v>16.84</v>
      </c>
      <c r="DH852" s="27">
        <v>9.39</v>
      </c>
      <c r="DI852" s="27">
        <v>1.21</v>
      </c>
      <c r="DJ852" s="1">
        <v>186</v>
      </c>
      <c r="DK852" s="28">
        <v>17</v>
      </c>
      <c r="DL852" s="28" t="s">
        <v>2822</v>
      </c>
      <c r="DM852" s="1">
        <v>4.9000000000000004</v>
      </c>
      <c r="DN852" s="1">
        <v>0.77700000000000002</v>
      </c>
      <c r="DO852" s="1">
        <v>0</v>
      </c>
      <c r="DP852" s="16">
        <f t="shared" si="321"/>
        <v>-5.3553191489361716</v>
      </c>
    </row>
    <row r="853" spans="1:120" x14ac:dyDescent="0.2">
      <c r="A853" s="13">
        <v>41</v>
      </c>
      <c r="B853" s="13" t="s">
        <v>2823</v>
      </c>
      <c r="C853" s="13" t="s">
        <v>1334</v>
      </c>
      <c r="D853" s="1"/>
      <c r="E853" s="13" t="s">
        <v>197</v>
      </c>
      <c r="F853" s="1" t="s">
        <v>198</v>
      </c>
      <c r="G853" s="13">
        <v>73</v>
      </c>
      <c r="H853" s="13">
        <v>190</v>
      </c>
      <c r="I853" s="13" t="s">
        <v>125</v>
      </c>
      <c r="J853" s="13">
        <v>2013</v>
      </c>
      <c r="K853" s="13">
        <v>1</v>
      </c>
      <c r="L853" s="13">
        <v>14</v>
      </c>
      <c r="M853" s="13" t="s">
        <v>159</v>
      </c>
      <c r="N853" s="1">
        <v>20</v>
      </c>
      <c r="O853" s="13" t="s">
        <v>992</v>
      </c>
      <c r="P853" s="13" t="s">
        <v>2824</v>
      </c>
      <c r="Q853" s="1" t="str">
        <f t="shared" si="299"/>
        <v>CBJ</v>
      </c>
      <c r="R853" s="13" t="s">
        <v>145</v>
      </c>
      <c r="S853" s="1"/>
      <c r="T853" s="13" t="s">
        <v>146</v>
      </c>
      <c r="U853" s="13">
        <v>68</v>
      </c>
      <c r="V853" s="13">
        <v>4</v>
      </c>
      <c r="W853" s="13">
        <v>16</v>
      </c>
      <c r="X853" s="14">
        <v>9</v>
      </c>
      <c r="Y853" s="13">
        <v>20</v>
      </c>
      <c r="Z853" s="13">
        <v>-19</v>
      </c>
      <c r="AA853" s="1">
        <v>85</v>
      </c>
      <c r="AB853" s="14">
        <v>22</v>
      </c>
      <c r="AC853" s="14">
        <v>37</v>
      </c>
      <c r="AD853" s="15">
        <f t="shared" si="300"/>
        <v>4.7058823529411764E-2</v>
      </c>
      <c r="AE853" s="15">
        <f t="shared" si="301"/>
        <v>2.7777777777777776E-2</v>
      </c>
      <c r="AF853" s="16">
        <v>1062.4666666666999</v>
      </c>
      <c r="AG853" s="17">
        <f t="shared" si="302"/>
        <v>15.624509803922058</v>
      </c>
      <c r="AH853" s="29">
        <v>1488</v>
      </c>
      <c r="AI853" s="17">
        <f t="shared" si="303"/>
        <v>21.882352941176471</v>
      </c>
      <c r="AJ853" s="19">
        <f t="shared" si="304"/>
        <v>0.71402329749106175</v>
      </c>
      <c r="AK853" s="20">
        <f>'Even Strength'!AA853+'Power Play'!R853+'Penalty Kill'!L853</f>
        <v>97.681818181818187</v>
      </c>
      <c r="AL853" s="19">
        <f t="shared" si="305"/>
        <v>5.5163227937274026</v>
      </c>
      <c r="AM853" s="15">
        <f>IF(('Even Strength'!BR853+'Power Play'!AK853+'Penalty Kill'!AG853)&gt;0,V853/('Even Strength'!BR853+'Power Play'!AK853+'Penalty Kill'!AG853),0)</f>
        <v>0.12121212121212122</v>
      </c>
      <c r="AN853" s="15">
        <f>IF(('Even Strength'!BR853+'Power Play'!AK853+'Penalty Kill'!AG853)&gt;0,W853/('Even Strength'!BR853+'Power Play'!AK853+'Penalty Kill'!AG853),0)</f>
        <v>0.48484848484848486</v>
      </c>
      <c r="AO853" s="15">
        <f t="shared" si="306"/>
        <v>0.60606060606060608</v>
      </c>
      <c r="AP853" s="13">
        <v>288</v>
      </c>
      <c r="AQ853" s="13">
        <v>386</v>
      </c>
      <c r="AR853" s="21">
        <f t="shared" si="307"/>
        <v>0.42729970326409494</v>
      </c>
      <c r="AS853" s="22">
        <v>16.100000000000001</v>
      </c>
      <c r="AT853" s="13">
        <v>7</v>
      </c>
      <c r="AU853" s="13">
        <v>3</v>
      </c>
      <c r="AV853">
        <v>68</v>
      </c>
      <c r="AW853" s="13">
        <v>58</v>
      </c>
      <c r="AX853" s="13">
        <v>45</v>
      </c>
      <c r="AY853" s="13">
        <v>22</v>
      </c>
      <c r="AZ853" s="13">
        <v>11</v>
      </c>
      <c r="BA853" s="13">
        <v>25</v>
      </c>
      <c r="BB853" s="16">
        <f t="shared" si="308"/>
        <v>3.8401204743677027</v>
      </c>
      <c r="BC853" s="17">
        <f t="shared" si="309"/>
        <v>3.2753968751959825</v>
      </c>
      <c r="BD853" s="17">
        <f t="shared" si="310"/>
        <v>2.5412561962727449</v>
      </c>
      <c r="BE853" s="17">
        <f t="shared" si="311"/>
        <v>1.2423919181777863</v>
      </c>
      <c r="BF853" s="17">
        <f t="shared" si="312"/>
        <v>0.62119595908889313</v>
      </c>
      <c r="BG853" s="17">
        <f t="shared" si="313"/>
        <v>1.4118089979293027</v>
      </c>
      <c r="BH853" s="13">
        <v>22</v>
      </c>
      <c r="BI853" s="13">
        <v>10</v>
      </c>
      <c r="BJ853" s="13">
        <v>0</v>
      </c>
      <c r="BK853" s="13">
        <v>0</v>
      </c>
      <c r="BL853" s="13">
        <v>0</v>
      </c>
      <c r="BM853" s="13">
        <v>0</v>
      </c>
      <c r="BN853" s="13">
        <f t="shared" si="314"/>
        <v>125</v>
      </c>
      <c r="BO853" s="16">
        <v>7.5</v>
      </c>
      <c r="BP853" s="13">
        <v>5</v>
      </c>
      <c r="BQ853" s="13">
        <v>3</v>
      </c>
      <c r="BR853" s="23">
        <f t="shared" si="315"/>
        <v>0.6</v>
      </c>
      <c r="BS853" s="13">
        <v>2</v>
      </c>
      <c r="BT853" s="13">
        <v>0</v>
      </c>
      <c r="BU853" s="13">
        <v>12</v>
      </c>
      <c r="BV853" s="13">
        <v>0</v>
      </c>
      <c r="BW853" s="13">
        <v>0</v>
      </c>
      <c r="BX853" s="13">
        <v>0</v>
      </c>
      <c r="BY853" s="13">
        <v>1</v>
      </c>
      <c r="BZ853" s="13">
        <v>0</v>
      </c>
      <c r="CA853" s="13">
        <v>0</v>
      </c>
      <c r="CB853" s="23">
        <f t="shared" si="316"/>
        <v>0</v>
      </c>
      <c r="CC853" s="16">
        <v>-0.30000000000000004</v>
      </c>
      <c r="CD853" s="16">
        <v>0.2</v>
      </c>
      <c r="CE853" s="16">
        <v>-0.1</v>
      </c>
      <c r="CF853" s="24">
        <f t="shared" si="317"/>
        <v>-1.4705882352941176E-3</v>
      </c>
      <c r="CG853" s="24">
        <f t="shared" si="318"/>
        <v>-5.6472359917172105E-3</v>
      </c>
      <c r="CH853" s="25">
        <v>4</v>
      </c>
      <c r="CI853" s="16">
        <v>20.7</v>
      </c>
      <c r="CJ853" s="16">
        <v>23.7</v>
      </c>
      <c r="CK853" s="16">
        <v>-16.7</v>
      </c>
      <c r="CL853" s="16">
        <v>-1.8</v>
      </c>
      <c r="CM853" s="16">
        <v>0.30000000000000004</v>
      </c>
      <c r="CN853" s="16">
        <v>1.3</v>
      </c>
      <c r="CO853" s="16">
        <v>-0.1</v>
      </c>
      <c r="CP853" s="26">
        <f t="shared" si="319"/>
        <v>-1.4705882352941176E-3</v>
      </c>
      <c r="CQ853" s="26">
        <f t="shared" si="320"/>
        <v>-5.6472359917172105E-3</v>
      </c>
      <c r="CR853" s="13">
        <v>1</v>
      </c>
      <c r="CS853" s="13">
        <v>0</v>
      </c>
      <c r="CT853" s="13">
        <v>0</v>
      </c>
      <c r="CU853" s="13">
        <v>-0.27</v>
      </c>
      <c r="CV853" s="13">
        <v>0.42</v>
      </c>
      <c r="CW853" s="13">
        <v>1.29</v>
      </c>
      <c r="CX853" s="13">
        <v>0.28999999999999998</v>
      </c>
      <c r="CY853" s="13">
        <v>-0.33</v>
      </c>
      <c r="CZ853" s="13">
        <v>-4.71</v>
      </c>
      <c r="DA853" s="13">
        <v>-3.31</v>
      </c>
      <c r="DB853" s="27">
        <v>9.18</v>
      </c>
      <c r="DC853" s="27">
        <v>-38.090000000000003</v>
      </c>
      <c r="DD853" s="27">
        <v>47.27</v>
      </c>
      <c r="DE853" s="27">
        <v>3.54</v>
      </c>
      <c r="DF853" s="27">
        <v>-9.52</v>
      </c>
      <c r="DG853" s="27">
        <v>-19.52</v>
      </c>
      <c r="DH853" s="27">
        <v>10</v>
      </c>
      <c r="DI853" s="27">
        <v>0.75</v>
      </c>
      <c r="DJ853" s="1">
        <v>165</v>
      </c>
      <c r="DK853" s="28">
        <v>4</v>
      </c>
      <c r="DL853" s="28" t="s">
        <v>416</v>
      </c>
      <c r="DM853" s="1">
        <v>1.242</v>
      </c>
      <c r="DN853" s="1">
        <v>6.8000000000000005E-2</v>
      </c>
      <c r="DO853" s="1">
        <v>0.47500000000000003</v>
      </c>
      <c r="DP853" s="16">
        <f t="shared" si="321"/>
        <v>-1.7044612216884008</v>
      </c>
    </row>
    <row r="854" spans="1:120" x14ac:dyDescent="0.2">
      <c r="A854" s="13">
        <v>26</v>
      </c>
      <c r="B854" s="13" t="s">
        <v>2825</v>
      </c>
      <c r="C854" s="13" t="s">
        <v>2826</v>
      </c>
      <c r="D854" s="13" t="s">
        <v>133</v>
      </c>
      <c r="E854" s="13" t="s">
        <v>123</v>
      </c>
      <c r="F854" s="1" t="s">
        <v>124</v>
      </c>
      <c r="G854" s="13">
        <v>77</v>
      </c>
      <c r="H854" s="13">
        <v>225</v>
      </c>
      <c r="I854" s="13" t="s">
        <v>150</v>
      </c>
      <c r="J854" s="13">
        <v>2004</v>
      </c>
      <c r="K854" s="13">
        <v>1</v>
      </c>
      <c r="L854" s="13">
        <v>5</v>
      </c>
      <c r="M854" s="1"/>
      <c r="N854" s="1">
        <v>28</v>
      </c>
      <c r="O854" s="13" t="s">
        <v>772</v>
      </c>
      <c r="P854" s="13" t="s">
        <v>2827</v>
      </c>
      <c r="Q854" s="1" t="str">
        <f t="shared" si="299"/>
        <v>WPG</v>
      </c>
      <c r="R854" s="13" t="s">
        <v>584</v>
      </c>
      <c r="S854" s="1"/>
      <c r="T854" s="13" t="s">
        <v>154</v>
      </c>
      <c r="U854" s="13">
        <v>79</v>
      </c>
      <c r="V854" s="13">
        <v>26</v>
      </c>
      <c r="W854" s="13">
        <v>35</v>
      </c>
      <c r="X854" s="14">
        <v>24</v>
      </c>
      <c r="Y854" s="13">
        <v>61</v>
      </c>
      <c r="Z854" s="13">
        <v>26</v>
      </c>
      <c r="AA854" s="1">
        <v>244</v>
      </c>
      <c r="AB854" s="14">
        <v>101</v>
      </c>
      <c r="AC854" s="14">
        <v>71</v>
      </c>
      <c r="AD854" s="15">
        <f t="shared" si="300"/>
        <v>0.10655737704918032</v>
      </c>
      <c r="AE854" s="15">
        <f t="shared" si="301"/>
        <v>6.25E-2</v>
      </c>
      <c r="AF854" s="16">
        <v>1553.2666666667001</v>
      </c>
      <c r="AG854" s="17">
        <f t="shared" si="302"/>
        <v>19.66160337552785</v>
      </c>
      <c r="AH854" s="29">
        <v>2051</v>
      </c>
      <c r="AI854" s="17">
        <f t="shared" si="303"/>
        <v>25.962025316455698</v>
      </c>
      <c r="AJ854" s="19">
        <f t="shared" si="304"/>
        <v>0.75732163172437839</v>
      </c>
      <c r="AK854" s="20">
        <f>'Even Strength'!AA854+'Power Play'!R854+'Penalty Kill'!L854</f>
        <v>231.47755102040816</v>
      </c>
      <c r="AL854" s="19">
        <f t="shared" si="305"/>
        <v>8.9415767165270115</v>
      </c>
      <c r="AM854" s="15">
        <f>IF(('Even Strength'!BR854+'Power Play'!AK854+'Penalty Kill'!AG854)&gt;0,V854/('Even Strength'!BR854+'Power Play'!AK854+'Penalty Kill'!AG854),0)</f>
        <v>0.31707317073170732</v>
      </c>
      <c r="AN854" s="15">
        <f>IF(('Even Strength'!BR854+'Power Play'!AK854+'Penalty Kill'!AG854)&gt;0,W854/('Even Strength'!BR854+'Power Play'!AK854+'Penalty Kill'!AG854),0)</f>
        <v>0.42682926829268292</v>
      </c>
      <c r="AO854" s="15">
        <f t="shared" si="306"/>
        <v>0.74390243902439024</v>
      </c>
      <c r="AP854" s="13">
        <v>22</v>
      </c>
      <c r="AQ854" s="13">
        <v>26</v>
      </c>
      <c r="AR854" s="21">
        <f t="shared" si="307"/>
        <v>0.45833333333333331</v>
      </c>
      <c r="AS854" s="22">
        <v>0.9</v>
      </c>
      <c r="AT854" s="1"/>
      <c r="AU854" s="1"/>
      <c r="AV854">
        <v>122</v>
      </c>
      <c r="AW854" s="13">
        <v>128</v>
      </c>
      <c r="AX854" s="13">
        <v>54</v>
      </c>
      <c r="AY854" s="13">
        <v>101</v>
      </c>
      <c r="AZ854" s="13">
        <v>35</v>
      </c>
      <c r="BA854" s="13">
        <v>35</v>
      </c>
      <c r="BB854" s="16">
        <f t="shared" si="308"/>
        <v>4.7126486115282908</v>
      </c>
      <c r="BC854" s="17">
        <f t="shared" si="309"/>
        <v>4.9444182153739442</v>
      </c>
      <c r="BD854" s="17">
        <f t="shared" si="310"/>
        <v>2.0859264346108826</v>
      </c>
      <c r="BE854" s="17">
        <f t="shared" si="311"/>
        <v>3.9014549980685027</v>
      </c>
      <c r="BF854" s="17">
        <f t="shared" si="312"/>
        <v>1.3519893557663127</v>
      </c>
      <c r="BG854" s="17">
        <f t="shared" si="313"/>
        <v>1.3519893557663127</v>
      </c>
      <c r="BH854" s="13">
        <v>73</v>
      </c>
      <c r="BI854" s="13">
        <v>24</v>
      </c>
      <c r="BJ854" s="13">
        <v>3</v>
      </c>
      <c r="BK854" s="13">
        <v>1</v>
      </c>
      <c r="BL854" s="13">
        <v>0</v>
      </c>
      <c r="BM854" s="13">
        <v>0</v>
      </c>
      <c r="BN854" s="13">
        <f t="shared" si="314"/>
        <v>258</v>
      </c>
      <c r="BO854" s="16">
        <v>-11.321</v>
      </c>
      <c r="BP854" s="13">
        <v>12</v>
      </c>
      <c r="BQ854" s="13">
        <v>4</v>
      </c>
      <c r="BR854" s="23">
        <f t="shared" si="315"/>
        <v>0.33333333333333331</v>
      </c>
      <c r="BS854" s="13">
        <v>1</v>
      </c>
      <c r="BT854" s="13">
        <v>7</v>
      </c>
      <c r="BU854" s="13">
        <v>23</v>
      </c>
      <c r="BV854" s="13">
        <v>0</v>
      </c>
      <c r="BW854" s="13">
        <v>0</v>
      </c>
      <c r="BX854" s="13">
        <v>6</v>
      </c>
      <c r="BY854" s="13">
        <v>3</v>
      </c>
      <c r="BZ854" s="13">
        <v>0</v>
      </c>
      <c r="CA854" s="13">
        <v>0</v>
      </c>
      <c r="CB854" s="23">
        <f t="shared" si="316"/>
        <v>0</v>
      </c>
      <c r="CC854" s="16">
        <v>5.7</v>
      </c>
      <c r="CD854" s="16">
        <v>2.7</v>
      </c>
      <c r="CE854" s="16">
        <v>8.4</v>
      </c>
      <c r="CF854" s="24">
        <f t="shared" si="317"/>
        <v>0.10632911392405063</v>
      </c>
      <c r="CG854" s="24">
        <f t="shared" si="318"/>
        <v>0.3244774453839151</v>
      </c>
      <c r="CH854" s="25">
        <v>7</v>
      </c>
      <c r="CI854" s="16">
        <v>36.700000000000003</v>
      </c>
      <c r="CJ854" s="16">
        <v>31.2</v>
      </c>
      <c r="CK854" s="16">
        <v>20.9</v>
      </c>
      <c r="CL854" s="16">
        <v>9.5</v>
      </c>
      <c r="CM854" s="16">
        <v>4.8</v>
      </c>
      <c r="CN854" s="16">
        <v>0.4</v>
      </c>
      <c r="CO854" s="16">
        <v>14.6</v>
      </c>
      <c r="CP854" s="26">
        <f t="shared" si="319"/>
        <v>0.18481012658227847</v>
      </c>
      <c r="CQ854" s="26">
        <f t="shared" si="320"/>
        <v>0.56397270269109046</v>
      </c>
      <c r="CR854" s="13">
        <v>3</v>
      </c>
      <c r="CS854" s="13">
        <v>7</v>
      </c>
      <c r="CT854" s="13">
        <v>5</v>
      </c>
      <c r="CU854" s="13">
        <v>0</v>
      </c>
      <c r="CV854" s="13">
        <v>-1.1400000000000001</v>
      </c>
      <c r="CW854" s="13">
        <v>0.57999999999999996</v>
      </c>
      <c r="CX854" s="13">
        <v>7.79</v>
      </c>
      <c r="CY854" s="13">
        <v>7.84</v>
      </c>
      <c r="CZ854" s="13">
        <v>1.1599999999999999</v>
      </c>
      <c r="DA854" s="13">
        <v>16.23</v>
      </c>
      <c r="DB854" s="27">
        <v>27.52</v>
      </c>
      <c r="DC854" s="27">
        <v>3.74</v>
      </c>
      <c r="DD854" s="27">
        <v>23.78</v>
      </c>
      <c r="DE854" s="27">
        <v>1.32</v>
      </c>
      <c r="DF854" s="27">
        <v>38.42</v>
      </c>
      <c r="DG854" s="27">
        <v>-4.04</v>
      </c>
      <c r="DH854" s="27">
        <v>42.46</v>
      </c>
      <c r="DI854" s="27">
        <v>2.36</v>
      </c>
      <c r="DJ854" s="1">
        <v>186</v>
      </c>
      <c r="DK854" s="28">
        <v>2</v>
      </c>
      <c r="DL854" s="28" t="s">
        <v>498</v>
      </c>
      <c r="DM854" s="1">
        <v>5.6</v>
      </c>
      <c r="DN854" s="1">
        <v>0.13700000000000001</v>
      </c>
      <c r="DO854" s="1">
        <v>0</v>
      </c>
      <c r="DP854" s="16">
        <f t="shared" si="321"/>
        <v>3.8553191489361698</v>
      </c>
    </row>
    <row r="855" spans="1:120" x14ac:dyDescent="0.2">
      <c r="A855" s="13">
        <v>25</v>
      </c>
      <c r="B855" s="13" t="s">
        <v>2828</v>
      </c>
      <c r="C855" s="13" t="s">
        <v>466</v>
      </c>
      <c r="D855" s="13" t="s">
        <v>246</v>
      </c>
      <c r="E855" s="13" t="s">
        <v>141</v>
      </c>
      <c r="F855" s="1" t="s">
        <v>142</v>
      </c>
      <c r="G855" s="13">
        <v>72</v>
      </c>
      <c r="H855" s="13">
        <v>201</v>
      </c>
      <c r="I855" s="13" t="s">
        <v>150</v>
      </c>
      <c r="J855" s="13">
        <v>2006</v>
      </c>
      <c r="K855" s="13">
        <v>3</v>
      </c>
      <c r="L855" s="13">
        <v>66</v>
      </c>
      <c r="M855" s="1"/>
      <c r="N855" s="1">
        <v>26</v>
      </c>
      <c r="O855" s="13" t="s">
        <v>519</v>
      </c>
      <c r="P855" s="13" t="s">
        <v>2829</v>
      </c>
      <c r="Q855" s="1" t="str">
        <f t="shared" si="299"/>
        <v>PHI</v>
      </c>
      <c r="R855" s="13" t="s">
        <v>167</v>
      </c>
      <c r="S855" s="1"/>
      <c r="T855" s="13" t="s">
        <v>137</v>
      </c>
      <c r="U855" s="13">
        <v>34</v>
      </c>
      <c r="V855" s="13">
        <v>6</v>
      </c>
      <c r="W855" s="13">
        <v>6</v>
      </c>
      <c r="X855" s="14">
        <v>4</v>
      </c>
      <c r="Y855" s="13">
        <v>12</v>
      </c>
      <c r="Z855" s="13">
        <v>4</v>
      </c>
      <c r="AA855" s="1">
        <v>45</v>
      </c>
      <c r="AB855" s="14">
        <v>13</v>
      </c>
      <c r="AC855" s="14">
        <v>13</v>
      </c>
      <c r="AD855" s="15">
        <f t="shared" si="300"/>
        <v>0.13333333333333333</v>
      </c>
      <c r="AE855" s="15">
        <f t="shared" si="301"/>
        <v>8.4507042253521125E-2</v>
      </c>
      <c r="AF855" s="16">
        <v>398.5833333333</v>
      </c>
      <c r="AG855" s="17">
        <f t="shared" si="302"/>
        <v>11.723039215685294</v>
      </c>
      <c r="AH855" s="29">
        <v>564</v>
      </c>
      <c r="AI855" s="17">
        <f t="shared" si="303"/>
        <v>16.588235294117649</v>
      </c>
      <c r="AJ855" s="19">
        <f t="shared" si="304"/>
        <v>0.70670803782500002</v>
      </c>
      <c r="AK855" s="20">
        <f>'Even Strength'!AA855+'Power Play'!R855+'Penalty Kill'!L855</f>
        <v>39.53846153846154</v>
      </c>
      <c r="AL855" s="19">
        <f t="shared" si="305"/>
        <v>5.9518486948974889</v>
      </c>
      <c r="AM855" s="15">
        <f>IF(('Even Strength'!BR855+'Power Play'!AK855+'Penalty Kill'!AG855)&gt;0,V855/('Even Strength'!BR855+'Power Play'!AK855+'Penalty Kill'!AG855),0)</f>
        <v>0.33333333333333331</v>
      </c>
      <c r="AN855" s="15">
        <f>IF(('Even Strength'!BR855+'Power Play'!AK855+'Penalty Kill'!AG855)&gt;0,W855/('Even Strength'!BR855+'Power Play'!AK855+'Penalty Kill'!AG855),0)</f>
        <v>0.33333333333333331</v>
      </c>
      <c r="AO855" s="15">
        <f t="shared" si="306"/>
        <v>0.66666666666666663</v>
      </c>
      <c r="AP855" s="13">
        <v>65</v>
      </c>
      <c r="AQ855" s="13">
        <v>58</v>
      </c>
      <c r="AR855" s="21">
        <f t="shared" si="307"/>
        <v>0.52845528455284552</v>
      </c>
      <c r="AS855" s="22">
        <v>5.9</v>
      </c>
      <c r="AT855" s="13">
        <v>1</v>
      </c>
      <c r="AU855" s="13">
        <v>0</v>
      </c>
      <c r="AV855">
        <v>61</v>
      </c>
      <c r="AW855" s="13">
        <v>108</v>
      </c>
      <c r="AX855" s="13">
        <v>14</v>
      </c>
      <c r="AY855" s="13">
        <v>13</v>
      </c>
      <c r="AZ855" s="13">
        <v>8</v>
      </c>
      <c r="BA855" s="13">
        <v>8</v>
      </c>
      <c r="BB855" s="16">
        <f t="shared" si="308"/>
        <v>9.1825214300655809</v>
      </c>
      <c r="BC855" s="17">
        <f t="shared" si="309"/>
        <v>16.257578925362012</v>
      </c>
      <c r="BD855" s="17">
        <f t="shared" si="310"/>
        <v>2.1074639347691497</v>
      </c>
      <c r="BE855" s="17">
        <f t="shared" si="311"/>
        <v>1.9569307965713534</v>
      </c>
      <c r="BF855" s="17">
        <f t="shared" si="312"/>
        <v>1.2042651055823712</v>
      </c>
      <c r="BG855" s="17">
        <f t="shared" si="313"/>
        <v>1.2042651055823712</v>
      </c>
      <c r="BH855" s="13">
        <v>30</v>
      </c>
      <c r="BI855" s="13">
        <v>10</v>
      </c>
      <c r="BJ855" s="13">
        <v>2</v>
      </c>
      <c r="BK855" s="13">
        <v>0</v>
      </c>
      <c r="BL855" s="13">
        <v>0</v>
      </c>
      <c r="BM855" s="13">
        <v>0</v>
      </c>
      <c r="BN855" s="13">
        <f t="shared" si="314"/>
        <v>154</v>
      </c>
      <c r="BO855" s="16">
        <v>-8.6560000000000006</v>
      </c>
      <c r="BP855" s="1"/>
      <c r="BQ855" s="1"/>
      <c r="BR855" s="23" t="str">
        <f t="shared" si="315"/>
        <v xml:space="preserve"> </v>
      </c>
      <c r="BS855" s="1"/>
      <c r="BT855" s="13">
        <v>0</v>
      </c>
      <c r="BU855" s="13">
        <v>13</v>
      </c>
      <c r="BV855" s="13">
        <v>0</v>
      </c>
      <c r="BW855" s="13">
        <v>0</v>
      </c>
      <c r="BX855" s="13">
        <v>1</v>
      </c>
      <c r="BY855" s="13">
        <v>0</v>
      </c>
      <c r="BZ855" s="13">
        <v>0</v>
      </c>
      <c r="CA855" s="13">
        <v>0</v>
      </c>
      <c r="CB855" s="23">
        <f t="shared" si="316"/>
        <v>0</v>
      </c>
      <c r="CC855" s="16">
        <v>0.9</v>
      </c>
      <c r="CD855" s="16">
        <v>0.60000000000000009</v>
      </c>
      <c r="CE855" s="16">
        <v>1.5</v>
      </c>
      <c r="CF855" s="24">
        <f t="shared" si="317"/>
        <v>4.4117647058823532E-2</v>
      </c>
      <c r="CG855" s="24">
        <f t="shared" si="318"/>
        <v>0.2257997072966946</v>
      </c>
      <c r="CH855" s="25">
        <v>3</v>
      </c>
      <c r="CI855" s="16">
        <v>7.3</v>
      </c>
      <c r="CJ855" s="16">
        <v>7.1</v>
      </c>
      <c r="CK855" s="16">
        <v>4.5</v>
      </c>
      <c r="CL855" s="16">
        <v>1.8</v>
      </c>
      <c r="CM855" s="16">
        <v>1.3</v>
      </c>
      <c r="CN855" s="16">
        <v>0</v>
      </c>
      <c r="CO855" s="16">
        <v>3.1</v>
      </c>
      <c r="CP855" s="26">
        <f t="shared" si="319"/>
        <v>9.1176470588235303E-2</v>
      </c>
      <c r="CQ855" s="26">
        <f t="shared" si="320"/>
        <v>0.46665272841316885</v>
      </c>
      <c r="CR855" s="13">
        <v>0</v>
      </c>
      <c r="CS855" s="13">
        <v>2</v>
      </c>
      <c r="CT855" s="13">
        <v>0</v>
      </c>
      <c r="CU855" s="13">
        <v>0.11</v>
      </c>
      <c r="CV855" s="13">
        <v>-0.28000000000000003</v>
      </c>
      <c r="CW855" s="13">
        <v>-0.48</v>
      </c>
      <c r="CX855" s="13">
        <v>0.04</v>
      </c>
      <c r="CY855" s="13">
        <v>1.51</v>
      </c>
      <c r="CZ855" s="13">
        <v>1.88</v>
      </c>
      <c r="DA855" s="13">
        <v>2.78</v>
      </c>
      <c r="DB855" s="27">
        <v>6.59</v>
      </c>
      <c r="DC855" s="27">
        <v>-17.04</v>
      </c>
      <c r="DD855" s="27">
        <v>23.63</v>
      </c>
      <c r="DE855" s="27">
        <v>3.91</v>
      </c>
      <c r="DF855" s="27">
        <v>6.88</v>
      </c>
      <c r="DG855" s="27">
        <v>-17.8</v>
      </c>
      <c r="DH855" s="27">
        <v>24.68</v>
      </c>
      <c r="DI855" s="27">
        <v>4.08</v>
      </c>
      <c r="DJ855" s="1">
        <v>166</v>
      </c>
      <c r="DK855" s="28">
        <v>39</v>
      </c>
      <c r="DL855" s="28" t="s">
        <v>2830</v>
      </c>
      <c r="DM855" s="1">
        <v>0.51300000000000001</v>
      </c>
      <c r="DN855" s="1">
        <v>0.27300000000000002</v>
      </c>
      <c r="DO855" s="1">
        <v>0</v>
      </c>
      <c r="DP855" s="16">
        <f t="shared" si="321"/>
        <v>3.0528940745824755</v>
      </c>
    </row>
    <row r="856" spans="1:120" x14ac:dyDescent="0.2">
      <c r="A856" s="13">
        <v>33</v>
      </c>
      <c r="B856" s="13" t="s">
        <v>2831</v>
      </c>
      <c r="C856" s="13" t="s">
        <v>2832</v>
      </c>
      <c r="D856" s="13" t="s">
        <v>518</v>
      </c>
      <c r="E856" s="13" t="s">
        <v>123</v>
      </c>
      <c r="F856" s="1" t="s">
        <v>124</v>
      </c>
      <c r="G856" s="13">
        <v>66</v>
      </c>
      <c r="H856" s="13">
        <v>170</v>
      </c>
      <c r="I856" s="13" t="s">
        <v>125</v>
      </c>
      <c r="J856" s="1"/>
      <c r="K856" s="1"/>
      <c r="L856" s="1"/>
      <c r="M856" s="1"/>
      <c r="N856" s="1">
        <v>26</v>
      </c>
      <c r="O856" s="13" t="s">
        <v>755</v>
      </c>
      <c r="P856" s="13" t="s">
        <v>2833</v>
      </c>
      <c r="Q856" s="1" t="str">
        <f t="shared" si="299"/>
        <v>NJD</v>
      </c>
      <c r="R856" s="13" t="s">
        <v>398</v>
      </c>
      <c r="S856" s="1"/>
      <c r="T856" s="13" t="s">
        <v>844</v>
      </c>
      <c r="U856" s="13">
        <v>4</v>
      </c>
      <c r="V856" s="13">
        <v>1</v>
      </c>
      <c r="W856" s="13">
        <v>0</v>
      </c>
      <c r="X856" s="14">
        <v>0</v>
      </c>
      <c r="Y856" s="13">
        <v>1</v>
      </c>
      <c r="Z856" s="13">
        <v>-1</v>
      </c>
      <c r="AA856" s="1">
        <v>1</v>
      </c>
      <c r="AB856" s="14">
        <v>0</v>
      </c>
      <c r="AC856" s="14">
        <v>1</v>
      </c>
      <c r="AD856" s="15">
        <f t="shared" si="300"/>
        <v>1</v>
      </c>
      <c r="AE856" s="15">
        <f t="shared" si="301"/>
        <v>0.5</v>
      </c>
      <c r="AF856" s="16">
        <v>27.5</v>
      </c>
      <c r="AG856" s="17">
        <f t="shared" si="302"/>
        <v>6.875</v>
      </c>
      <c r="AH856" s="29">
        <v>42</v>
      </c>
      <c r="AI856" s="17">
        <f t="shared" si="303"/>
        <v>10.5</v>
      </c>
      <c r="AJ856" s="19">
        <f t="shared" si="304"/>
        <v>0.65476190476190477</v>
      </c>
      <c r="AK856" s="20">
        <f>'Even Strength'!AA856+'Power Play'!R856+'Penalty Kill'!L856</f>
        <v>0</v>
      </c>
      <c r="AL856" s="19">
        <f t="shared" si="305"/>
        <v>0</v>
      </c>
      <c r="AM856" s="15">
        <f>IF(('Even Strength'!BR856+'Power Play'!AK856+'Penalty Kill'!AG856)&gt;0,V856/('Even Strength'!BR856+'Power Play'!AK856+'Penalty Kill'!AG856),0)</f>
        <v>0.5</v>
      </c>
      <c r="AN856" s="15">
        <f>IF(('Even Strength'!BR856+'Power Play'!AK856+'Penalty Kill'!AG856)&gt;0,W856/('Even Strength'!BR856+'Power Play'!AK856+'Penalty Kill'!AG856),0)</f>
        <v>0</v>
      </c>
      <c r="AO856" s="15">
        <f t="shared" si="306"/>
        <v>0.5</v>
      </c>
      <c r="AP856" s="13">
        <v>0</v>
      </c>
      <c r="AQ856" s="13">
        <v>0</v>
      </c>
      <c r="AR856" s="21">
        <f t="shared" si="307"/>
        <v>0</v>
      </c>
      <c r="AS856" s="22">
        <v>0</v>
      </c>
      <c r="AT856" s="1"/>
      <c r="AU856" s="1"/>
      <c r="AV856">
        <v>2</v>
      </c>
      <c r="AW856" s="13">
        <v>5</v>
      </c>
      <c r="AX856" s="13">
        <v>0</v>
      </c>
      <c r="AY856" s="13">
        <v>0</v>
      </c>
      <c r="AZ856" s="13">
        <v>0</v>
      </c>
      <c r="BA856" s="13">
        <v>0</v>
      </c>
      <c r="BB856" s="16">
        <f t="shared" si="308"/>
        <v>4.3636363636363633</v>
      </c>
      <c r="BC856" s="17">
        <f t="shared" si="309"/>
        <v>10.90909090909091</v>
      </c>
      <c r="BD856" s="17">
        <f t="shared" si="310"/>
        <v>0</v>
      </c>
      <c r="BE856" s="17">
        <f t="shared" si="311"/>
        <v>0</v>
      </c>
      <c r="BF856" s="17">
        <f t="shared" si="312"/>
        <v>0</v>
      </c>
      <c r="BG856" s="17">
        <f t="shared" si="313"/>
        <v>0</v>
      </c>
      <c r="BH856" s="13">
        <v>0</v>
      </c>
      <c r="BI856" s="13">
        <v>0</v>
      </c>
      <c r="BJ856" s="13">
        <v>0</v>
      </c>
      <c r="BK856" s="13">
        <v>0</v>
      </c>
      <c r="BL856" s="13">
        <v>0</v>
      </c>
      <c r="BM856" s="13">
        <v>0</v>
      </c>
      <c r="BN856" s="13">
        <f t="shared" si="314"/>
        <v>5</v>
      </c>
      <c r="BO856" s="16">
        <v>-4.7E-2</v>
      </c>
      <c r="BP856" s="1"/>
      <c r="BQ856" s="1"/>
      <c r="BR856" s="23" t="str">
        <f t="shared" si="315"/>
        <v xml:space="preserve"> </v>
      </c>
      <c r="BS856" s="1"/>
      <c r="BT856" s="13">
        <v>1</v>
      </c>
      <c r="BU856" s="13">
        <v>0</v>
      </c>
      <c r="BV856" s="13">
        <v>0</v>
      </c>
      <c r="BW856" s="13">
        <v>0</v>
      </c>
      <c r="BX856" s="13">
        <v>0</v>
      </c>
      <c r="BY856" s="13">
        <v>0</v>
      </c>
      <c r="BZ856" s="13">
        <v>0</v>
      </c>
      <c r="CA856" s="13">
        <v>0</v>
      </c>
      <c r="CB856" s="23">
        <f t="shared" si="316"/>
        <v>0</v>
      </c>
      <c r="CC856" s="16">
        <v>0.1</v>
      </c>
      <c r="CD856" s="16">
        <v>0</v>
      </c>
      <c r="CE856" s="16">
        <v>0.1</v>
      </c>
      <c r="CF856" s="24">
        <f t="shared" si="317"/>
        <v>2.5000000000000001E-2</v>
      </c>
      <c r="CG856" s="24">
        <f t="shared" si="318"/>
        <v>0.21818181818181817</v>
      </c>
      <c r="CH856" s="25">
        <v>4</v>
      </c>
      <c r="CI856" s="16">
        <v>1.5</v>
      </c>
      <c r="CJ856" s="16">
        <v>1.5</v>
      </c>
      <c r="CK856" s="16">
        <v>-0.7</v>
      </c>
      <c r="CL856" s="16">
        <v>-0.2</v>
      </c>
      <c r="CM856" s="16">
        <v>0.1</v>
      </c>
      <c r="CN856" s="16">
        <v>0</v>
      </c>
      <c r="CO856" s="16">
        <v>-0.1</v>
      </c>
      <c r="CP856" s="26">
        <f t="shared" si="319"/>
        <v>-2.5000000000000001E-2</v>
      </c>
      <c r="CQ856" s="26">
        <f t="shared" si="320"/>
        <v>-0.21818181818181817</v>
      </c>
      <c r="CR856" s="13">
        <v>0</v>
      </c>
      <c r="CS856" s="13">
        <v>0</v>
      </c>
      <c r="CT856" s="13">
        <v>1</v>
      </c>
      <c r="CU856" s="13">
        <v>0</v>
      </c>
      <c r="CV856" s="13">
        <v>-0.08</v>
      </c>
      <c r="CW856" s="13">
        <v>0.09</v>
      </c>
      <c r="CX856" s="13">
        <v>0</v>
      </c>
      <c r="CY856" s="13">
        <v>0</v>
      </c>
      <c r="CZ856" s="13">
        <v>0.93</v>
      </c>
      <c r="DA856" s="13">
        <v>0.94</v>
      </c>
      <c r="DB856" s="27">
        <v>-5.45</v>
      </c>
      <c r="DC856" s="27">
        <v>3.65</v>
      </c>
      <c r="DD856" s="27">
        <v>-9.1</v>
      </c>
      <c r="DE856" s="27">
        <v>-19.48</v>
      </c>
      <c r="DF856" s="27">
        <v>-4</v>
      </c>
      <c r="DG856" s="27">
        <v>4.4400000000000004</v>
      </c>
      <c r="DH856" s="27">
        <v>-8.44</v>
      </c>
      <c r="DI856" s="27">
        <v>-18.07</v>
      </c>
      <c r="DJ856" s="1">
        <v>11</v>
      </c>
      <c r="DK856" s="1"/>
      <c r="DL856" s="1"/>
      <c r="DM856" s="1">
        <v>3.4000000000000002E-2</v>
      </c>
      <c r="DN856" s="1">
        <v>0</v>
      </c>
      <c r="DO856" s="1">
        <v>0</v>
      </c>
      <c r="DP856" s="16">
        <f t="shared" si="321"/>
        <v>-0.10313429421185083</v>
      </c>
    </row>
    <row r="857" spans="1:120" x14ac:dyDescent="0.2">
      <c r="A857" s="13">
        <v>6</v>
      </c>
      <c r="B857" s="13" t="s">
        <v>2834</v>
      </c>
      <c r="C857" s="13" t="s">
        <v>1484</v>
      </c>
      <c r="D857" s="13" t="s">
        <v>158</v>
      </c>
      <c r="E857" s="13" t="s">
        <v>141</v>
      </c>
      <c r="F857" s="1" t="s">
        <v>142</v>
      </c>
      <c r="G857" s="13">
        <v>72</v>
      </c>
      <c r="H857" s="13">
        <v>200</v>
      </c>
      <c r="I857" s="13" t="s">
        <v>150</v>
      </c>
      <c r="J857" s="13">
        <v>2002</v>
      </c>
      <c r="K857" s="13">
        <v>8</v>
      </c>
      <c r="L857" s="13">
        <v>241</v>
      </c>
      <c r="M857" s="1"/>
      <c r="N857" s="1">
        <v>31</v>
      </c>
      <c r="O857" s="13" t="s">
        <v>1061</v>
      </c>
      <c r="P857" s="13" t="s">
        <v>2835</v>
      </c>
      <c r="Q857" s="1" t="str">
        <f t="shared" si="299"/>
        <v>CGY</v>
      </c>
      <c r="R857" s="13" t="s">
        <v>270</v>
      </c>
      <c r="S857" s="1"/>
      <c r="T857" s="13" t="s">
        <v>173</v>
      </c>
      <c r="U857" s="13">
        <v>80</v>
      </c>
      <c r="V857" s="13">
        <v>15</v>
      </c>
      <c r="W857" s="13">
        <v>41</v>
      </c>
      <c r="X857" s="14">
        <v>15</v>
      </c>
      <c r="Y857" s="13">
        <v>56</v>
      </c>
      <c r="Z857" s="13">
        <v>6</v>
      </c>
      <c r="AA857" s="1">
        <v>173</v>
      </c>
      <c r="AB857" s="14">
        <v>78</v>
      </c>
      <c r="AC857" s="14">
        <v>162</v>
      </c>
      <c r="AD857" s="15">
        <f t="shared" si="300"/>
        <v>8.6705202312138727E-2</v>
      </c>
      <c r="AE857" s="15">
        <f t="shared" si="301"/>
        <v>3.6319612590799029E-2</v>
      </c>
      <c r="AF857" s="16">
        <v>1971.4</v>
      </c>
      <c r="AG857" s="17">
        <f t="shared" si="302"/>
        <v>24.642500000000002</v>
      </c>
      <c r="AH857" s="29">
        <v>2487</v>
      </c>
      <c r="AI857" s="17">
        <f t="shared" si="303"/>
        <v>31.087499999999999</v>
      </c>
      <c r="AJ857" s="19">
        <f t="shared" si="304"/>
        <v>0.79268194611982312</v>
      </c>
      <c r="AK857" s="20">
        <f>'Even Strength'!AA857+'Power Play'!R857+'Penalty Kill'!L857</f>
        <v>117.36931818181819</v>
      </c>
      <c r="AL857" s="19">
        <f t="shared" si="305"/>
        <v>3.5721614542503253</v>
      </c>
      <c r="AM857" s="15">
        <f>IF(('Even Strength'!BR857+'Power Play'!AK857+'Penalty Kill'!AG857)&gt;0,V857/('Even Strength'!BR857+'Power Play'!AK857+'Penalty Kill'!AG857),0)</f>
        <v>0.15</v>
      </c>
      <c r="AN857" s="15">
        <f>IF(('Even Strength'!BR857+'Power Play'!AK857+'Penalty Kill'!AG857)&gt;0,W857/('Even Strength'!BR857+'Power Play'!AK857+'Penalty Kill'!AG857),0)</f>
        <v>0.41</v>
      </c>
      <c r="AO857" s="15">
        <f t="shared" si="306"/>
        <v>0.55999999999999994</v>
      </c>
      <c r="AP857" s="13">
        <v>0</v>
      </c>
      <c r="AQ857" s="13">
        <v>0</v>
      </c>
      <c r="AR857" s="21">
        <f t="shared" si="307"/>
        <v>0</v>
      </c>
      <c r="AS857" s="22">
        <v>0</v>
      </c>
      <c r="AT857" s="1"/>
      <c r="AU857" s="1"/>
      <c r="AV857">
        <v>166</v>
      </c>
      <c r="AW857" s="13">
        <v>94</v>
      </c>
      <c r="AX857" s="13">
        <v>184</v>
      </c>
      <c r="AY857" s="13">
        <v>78</v>
      </c>
      <c r="AZ857" s="13">
        <v>92</v>
      </c>
      <c r="BA857" s="13">
        <v>51</v>
      </c>
      <c r="BB857" s="16">
        <f t="shared" si="308"/>
        <v>5.0522471340164348</v>
      </c>
      <c r="BC857" s="17">
        <f t="shared" si="309"/>
        <v>2.8609110276960532</v>
      </c>
      <c r="BD857" s="17">
        <f t="shared" si="310"/>
        <v>5.6000811605965302</v>
      </c>
      <c r="BE857" s="17">
        <f t="shared" si="311"/>
        <v>2.3739474485137464</v>
      </c>
      <c r="BF857" s="17">
        <f t="shared" si="312"/>
        <v>2.8000405802982651</v>
      </c>
      <c r="BG857" s="17">
        <f t="shared" si="313"/>
        <v>1.5521964086436033</v>
      </c>
      <c r="BH857" s="13">
        <v>34</v>
      </c>
      <c r="BI857" s="13">
        <v>17</v>
      </c>
      <c r="BJ857" s="13">
        <v>0</v>
      </c>
      <c r="BK857" s="13">
        <v>0</v>
      </c>
      <c r="BL857" s="13">
        <v>0</v>
      </c>
      <c r="BM857" s="13">
        <v>0</v>
      </c>
      <c r="BN857" s="13">
        <f t="shared" si="314"/>
        <v>312</v>
      </c>
      <c r="BO857" s="16">
        <v>17.081</v>
      </c>
      <c r="BP857" s="1"/>
      <c r="BQ857" s="1"/>
      <c r="BR857" s="23" t="str">
        <f t="shared" si="315"/>
        <v xml:space="preserve"> </v>
      </c>
      <c r="BS857" s="1"/>
      <c r="BT857" s="13">
        <v>6</v>
      </c>
      <c r="BU857" s="13">
        <v>20</v>
      </c>
      <c r="BV857" s="13">
        <v>1</v>
      </c>
      <c r="BW857" s="13">
        <v>1</v>
      </c>
      <c r="BX857" s="13">
        <v>2</v>
      </c>
      <c r="BY857" s="13">
        <v>0</v>
      </c>
      <c r="BZ857" s="13">
        <v>0</v>
      </c>
      <c r="CA857" s="13">
        <v>0</v>
      </c>
      <c r="CB857" s="23">
        <f t="shared" si="316"/>
        <v>0</v>
      </c>
      <c r="CC857" s="16">
        <v>5.4</v>
      </c>
      <c r="CD857" s="16">
        <v>4.7</v>
      </c>
      <c r="CE857" s="16">
        <v>10.1</v>
      </c>
      <c r="CF857" s="24">
        <f t="shared" si="317"/>
        <v>0.12625</v>
      </c>
      <c r="CG857" s="24">
        <f t="shared" si="318"/>
        <v>0.30739575935883123</v>
      </c>
      <c r="CH857" s="25">
        <v>6</v>
      </c>
      <c r="CI857" s="16">
        <v>46.7</v>
      </c>
      <c r="CJ857" s="16">
        <v>39.1</v>
      </c>
      <c r="CK857" s="16">
        <v>4.4000000000000004</v>
      </c>
      <c r="CL857" s="16">
        <v>10.5</v>
      </c>
      <c r="CM857" s="16">
        <v>4.3</v>
      </c>
      <c r="CN857" s="16">
        <v>0</v>
      </c>
      <c r="CO857" s="16">
        <v>14.9</v>
      </c>
      <c r="CP857" s="26">
        <f t="shared" si="319"/>
        <v>0.18625</v>
      </c>
      <c r="CQ857" s="26">
        <f t="shared" si="320"/>
        <v>0.45348483311352339</v>
      </c>
      <c r="CR857" s="13">
        <v>2</v>
      </c>
      <c r="CS857" s="13">
        <v>5</v>
      </c>
      <c r="CT857" s="13">
        <v>4</v>
      </c>
      <c r="CU857" s="13">
        <v>0</v>
      </c>
      <c r="CV857" s="13">
        <v>1.94</v>
      </c>
      <c r="CW857" s="13">
        <v>1.02</v>
      </c>
      <c r="CX857" s="13">
        <v>-1.6</v>
      </c>
      <c r="CY857" s="13">
        <v>-3.78</v>
      </c>
      <c r="CZ857" s="13">
        <v>1.89</v>
      </c>
      <c r="DA857" s="13">
        <v>-0.53</v>
      </c>
      <c r="DB857" s="27">
        <v>-80.53</v>
      </c>
      <c r="DC857" s="27">
        <v>123.4</v>
      </c>
      <c r="DD857" s="27">
        <v>-203.93</v>
      </c>
      <c r="DE857" s="27">
        <v>-7.91</v>
      </c>
      <c r="DF857" s="27">
        <v>-71.97</v>
      </c>
      <c r="DG857" s="27">
        <v>67.400000000000006</v>
      </c>
      <c r="DH857" s="27">
        <v>-139.37</v>
      </c>
      <c r="DI857" s="27">
        <v>-5.4</v>
      </c>
      <c r="DJ857" s="1">
        <v>186</v>
      </c>
      <c r="DK857" s="1"/>
      <c r="DL857" s="1"/>
      <c r="DM857" s="1">
        <v>5.25</v>
      </c>
      <c r="DN857" s="1">
        <v>0</v>
      </c>
      <c r="DO857" s="1">
        <v>0</v>
      </c>
      <c r="DP857" s="16">
        <f t="shared" si="321"/>
        <v>4.9000000000000004</v>
      </c>
    </row>
    <row r="858" spans="1:120" x14ac:dyDescent="0.2">
      <c r="A858" s="13">
        <v>46</v>
      </c>
      <c r="B858" s="13" t="s">
        <v>2836</v>
      </c>
      <c r="C858" s="13" t="s">
        <v>186</v>
      </c>
      <c r="D858" s="13" t="s">
        <v>187</v>
      </c>
      <c r="E858" s="13" t="s">
        <v>141</v>
      </c>
      <c r="F858" s="1" t="s">
        <v>142</v>
      </c>
      <c r="G858" s="13">
        <v>77</v>
      </c>
      <c r="H858" s="13">
        <v>206</v>
      </c>
      <c r="I858" s="13" t="s">
        <v>125</v>
      </c>
      <c r="J858" s="13">
        <v>2008</v>
      </c>
      <c r="K858" s="13">
        <v>2</v>
      </c>
      <c r="L858" s="13">
        <v>42</v>
      </c>
      <c r="M858" s="1"/>
      <c r="N858" s="1">
        <v>24</v>
      </c>
      <c r="O858" s="13" t="s">
        <v>477</v>
      </c>
      <c r="P858" s="13" t="s">
        <v>2837</v>
      </c>
      <c r="Q858" s="1" t="str">
        <f t="shared" si="299"/>
        <v>OTT</v>
      </c>
      <c r="R858" s="13" t="s">
        <v>482</v>
      </c>
      <c r="S858" s="1"/>
      <c r="T858" s="13" t="s">
        <v>173</v>
      </c>
      <c r="U858" s="13">
        <v>56</v>
      </c>
      <c r="V858" s="13">
        <v>3</v>
      </c>
      <c r="W858" s="13">
        <v>10</v>
      </c>
      <c r="X858" s="14">
        <v>4</v>
      </c>
      <c r="Y858" s="13">
        <v>13</v>
      </c>
      <c r="Z858" s="13">
        <v>3</v>
      </c>
      <c r="AA858" s="1">
        <v>79</v>
      </c>
      <c r="AB858" s="14">
        <v>38</v>
      </c>
      <c r="AC858" s="14">
        <v>64</v>
      </c>
      <c r="AD858" s="15">
        <f t="shared" si="300"/>
        <v>3.7974683544303799E-2</v>
      </c>
      <c r="AE858" s="15">
        <f t="shared" si="301"/>
        <v>1.6574585635359115E-2</v>
      </c>
      <c r="AF858" s="16">
        <v>1011.15</v>
      </c>
      <c r="AG858" s="17">
        <f t="shared" si="302"/>
        <v>18.056249999999999</v>
      </c>
      <c r="AH858" s="29">
        <v>1260</v>
      </c>
      <c r="AI858" s="17">
        <f t="shared" si="303"/>
        <v>22.5</v>
      </c>
      <c r="AJ858" s="19">
        <f t="shared" si="304"/>
        <v>0.80249999999999999</v>
      </c>
      <c r="AK858" s="20">
        <f>'Even Strength'!AA858+'Power Play'!R858+'Penalty Kill'!L858</f>
        <v>47.892473118279568</v>
      </c>
      <c r="AL858" s="19">
        <f t="shared" si="305"/>
        <v>2.8418616299231312</v>
      </c>
      <c r="AM858" s="15">
        <f>IF(('Even Strength'!BR858+'Power Play'!AK858+'Penalty Kill'!AG858)&gt;0,V858/('Even Strength'!BR858+'Power Play'!AK858+'Penalty Kill'!AG858),0)</f>
        <v>6.9767441860465115E-2</v>
      </c>
      <c r="AN858" s="15">
        <f>IF(('Even Strength'!BR858+'Power Play'!AK858+'Penalty Kill'!AG858)&gt;0,W858/('Even Strength'!BR858+'Power Play'!AK858+'Penalty Kill'!AG858),0)</f>
        <v>0.23255813953488372</v>
      </c>
      <c r="AO858" s="15">
        <f t="shared" si="306"/>
        <v>0.30232558139534882</v>
      </c>
      <c r="AP858" s="13">
        <v>0</v>
      </c>
      <c r="AQ858" s="13">
        <v>0</v>
      </c>
      <c r="AR858" s="21">
        <f t="shared" si="307"/>
        <v>0</v>
      </c>
      <c r="AS858" s="22">
        <v>0</v>
      </c>
      <c r="AT858" s="1"/>
      <c r="AU858" s="1"/>
      <c r="AV858">
        <v>108</v>
      </c>
      <c r="AW858" s="13">
        <v>50</v>
      </c>
      <c r="AX858" s="13">
        <v>44</v>
      </c>
      <c r="AY858" s="13">
        <v>38</v>
      </c>
      <c r="AZ858" s="13">
        <v>47</v>
      </c>
      <c r="BA858" s="13">
        <v>10</v>
      </c>
      <c r="BB858" s="16">
        <f t="shared" si="308"/>
        <v>6.4085447263017361</v>
      </c>
      <c r="BC858" s="17">
        <f t="shared" si="309"/>
        <v>2.9669188547693222</v>
      </c>
      <c r="BD858" s="17">
        <f t="shared" si="310"/>
        <v>2.6108885921970035</v>
      </c>
      <c r="BE858" s="17">
        <f t="shared" si="311"/>
        <v>2.2548583296246845</v>
      </c>
      <c r="BF858" s="17">
        <f t="shared" si="312"/>
        <v>2.7889037234831631</v>
      </c>
      <c r="BG858" s="17">
        <f t="shared" si="313"/>
        <v>0.59338377095386452</v>
      </c>
      <c r="BH858" s="13">
        <v>28</v>
      </c>
      <c r="BI858" s="13">
        <v>14</v>
      </c>
      <c r="BJ858" s="13">
        <v>0</v>
      </c>
      <c r="BK858" s="13">
        <v>0</v>
      </c>
      <c r="BL858" s="13">
        <v>0</v>
      </c>
      <c r="BM858" s="13">
        <v>0</v>
      </c>
      <c r="BN858" s="13">
        <f t="shared" si="314"/>
        <v>122</v>
      </c>
      <c r="BO858" s="16">
        <v>-5.5110000000000001</v>
      </c>
      <c r="BP858" s="1"/>
      <c r="BQ858" s="1"/>
      <c r="BR858" s="23" t="str">
        <f t="shared" si="315"/>
        <v xml:space="preserve"> </v>
      </c>
      <c r="BS858" s="1"/>
      <c r="BT858" s="13">
        <v>0</v>
      </c>
      <c r="BU858" s="13">
        <v>19</v>
      </c>
      <c r="BV858" s="13">
        <v>1</v>
      </c>
      <c r="BW858" s="13">
        <v>0</v>
      </c>
      <c r="BX858" s="13">
        <v>2</v>
      </c>
      <c r="BY858" s="13">
        <v>0</v>
      </c>
      <c r="BZ858" s="13">
        <v>0</v>
      </c>
      <c r="CA858" s="13">
        <v>0</v>
      </c>
      <c r="CB858" s="23">
        <f t="shared" si="316"/>
        <v>0</v>
      </c>
      <c r="CC858" s="16">
        <v>0.60000000000000009</v>
      </c>
      <c r="CD858" s="16">
        <v>2.1</v>
      </c>
      <c r="CE858" s="16">
        <v>2.7</v>
      </c>
      <c r="CF858" s="24">
        <f t="shared" si="317"/>
        <v>4.8214285714285716E-2</v>
      </c>
      <c r="CG858" s="24">
        <f t="shared" si="318"/>
        <v>0.16021361815754342</v>
      </c>
      <c r="CH858" s="25">
        <v>1</v>
      </c>
      <c r="CI858" s="16">
        <v>20.8</v>
      </c>
      <c r="CJ858" s="16">
        <v>17.3</v>
      </c>
      <c r="CK858" s="16">
        <v>0.4</v>
      </c>
      <c r="CL858" s="16">
        <v>0.30000000000000004</v>
      </c>
      <c r="CM858" s="16">
        <v>0.7</v>
      </c>
      <c r="CN858" s="16">
        <v>0</v>
      </c>
      <c r="CO858" s="16">
        <v>1</v>
      </c>
      <c r="CP858" s="26">
        <f t="shared" si="319"/>
        <v>1.7857142857142856E-2</v>
      </c>
      <c r="CQ858" s="26">
        <f t="shared" si="320"/>
        <v>5.9338377095386446E-2</v>
      </c>
      <c r="CR858" s="13">
        <v>1</v>
      </c>
      <c r="CS858" s="13">
        <v>0</v>
      </c>
      <c r="CT858" s="13">
        <v>0</v>
      </c>
      <c r="CU858" s="13">
        <v>0</v>
      </c>
      <c r="CV858" s="13">
        <v>-0.52</v>
      </c>
      <c r="CW858" s="13">
        <v>-0.48</v>
      </c>
      <c r="CX858" s="13">
        <v>4.63</v>
      </c>
      <c r="CY858" s="13">
        <v>2.88</v>
      </c>
      <c r="CZ858" s="13">
        <v>-2.0099999999999998</v>
      </c>
      <c r="DA858" s="13">
        <v>4.5</v>
      </c>
      <c r="DB858" s="27">
        <v>67.31</v>
      </c>
      <c r="DC858" s="27">
        <v>-32.75</v>
      </c>
      <c r="DD858" s="27">
        <v>100.06</v>
      </c>
      <c r="DE858" s="27">
        <v>7.35</v>
      </c>
      <c r="DF858" s="27">
        <v>71.48</v>
      </c>
      <c r="DG858" s="27">
        <v>-28.92</v>
      </c>
      <c r="DH858" s="27">
        <v>100.4</v>
      </c>
      <c r="DI858" s="27">
        <v>7.37</v>
      </c>
      <c r="DJ858" s="1">
        <v>186</v>
      </c>
      <c r="DK858" s="28">
        <v>8</v>
      </c>
      <c r="DL858" s="28" t="s">
        <v>155</v>
      </c>
      <c r="DM858" s="1">
        <v>2</v>
      </c>
      <c r="DN858" s="1">
        <v>0.122</v>
      </c>
      <c r="DO858" s="1">
        <v>0</v>
      </c>
      <c r="DP858" s="16">
        <f t="shared" si="321"/>
        <v>-2.0851063829787231</v>
      </c>
    </row>
    <row r="859" spans="1:120" x14ac:dyDescent="0.2">
      <c r="A859" s="13">
        <v>14</v>
      </c>
      <c r="B859" s="13" t="s">
        <v>2838</v>
      </c>
      <c r="C859" s="13" t="s">
        <v>2839</v>
      </c>
      <c r="D859" s="13" t="s">
        <v>158</v>
      </c>
      <c r="E859" s="13" t="s">
        <v>141</v>
      </c>
      <c r="F859" s="1" t="s">
        <v>142</v>
      </c>
      <c r="G859" s="13">
        <v>73</v>
      </c>
      <c r="H859" s="13">
        <v>189</v>
      </c>
      <c r="I859" s="13" t="s">
        <v>150</v>
      </c>
      <c r="J859" s="13">
        <v>2000</v>
      </c>
      <c r="K859" s="13">
        <v>1</v>
      </c>
      <c r="L859" s="13">
        <v>28</v>
      </c>
      <c r="M859" s="1"/>
      <c r="N859" s="1">
        <v>33</v>
      </c>
      <c r="O859" s="13" t="s">
        <v>126</v>
      </c>
      <c r="P859" s="13" t="s">
        <v>2840</v>
      </c>
      <c r="Q859" s="1" t="str">
        <f t="shared" si="299"/>
        <v>LAK</v>
      </c>
      <c r="R859" s="13" t="s">
        <v>206</v>
      </c>
      <c r="S859" s="1"/>
      <c r="T859" s="13" t="s">
        <v>154</v>
      </c>
      <c r="U859" s="13">
        <v>81</v>
      </c>
      <c r="V859" s="13">
        <v>18</v>
      </c>
      <c r="W859" s="13">
        <v>23</v>
      </c>
      <c r="X859" s="14">
        <v>10</v>
      </c>
      <c r="Y859" s="13">
        <v>41</v>
      </c>
      <c r="Z859" s="13">
        <v>8</v>
      </c>
      <c r="AA859" s="1">
        <v>174</v>
      </c>
      <c r="AB859" s="14">
        <v>66</v>
      </c>
      <c r="AC859" s="14">
        <v>67</v>
      </c>
      <c r="AD859" s="15">
        <f t="shared" si="300"/>
        <v>0.10344827586206896</v>
      </c>
      <c r="AE859" s="15">
        <f t="shared" si="301"/>
        <v>5.8631921824104233E-2</v>
      </c>
      <c r="AF859" s="16">
        <v>1281.4166666666999</v>
      </c>
      <c r="AG859" s="17">
        <f t="shared" si="302"/>
        <v>15.819958847737036</v>
      </c>
      <c r="AH859" s="29">
        <v>1561</v>
      </c>
      <c r="AI859" s="17">
        <f t="shared" si="303"/>
        <v>19.271604938271604</v>
      </c>
      <c r="AJ859" s="19">
        <f t="shared" si="304"/>
        <v>0.82089472560326715</v>
      </c>
      <c r="AK859" s="20">
        <f>'Even Strength'!AA859+'Power Play'!R859+'Penalty Kill'!L859</f>
        <v>96.625</v>
      </c>
      <c r="AL859" s="19">
        <f t="shared" si="305"/>
        <v>4.5242895233139233</v>
      </c>
      <c r="AM859" s="15">
        <f>IF(('Even Strength'!BR859+'Power Play'!AK859+'Penalty Kill'!AG859)&gt;0,V859/('Even Strength'!BR859+'Power Play'!AK859+'Penalty Kill'!AG859),0)</f>
        <v>0.27692307692307694</v>
      </c>
      <c r="AN859" s="15">
        <f>IF(('Even Strength'!BR859+'Power Play'!AK859+'Penalty Kill'!AG859)&gt;0,W859/('Even Strength'!BR859+'Power Play'!AK859+'Penalty Kill'!AG859),0)</f>
        <v>0.35384615384615387</v>
      </c>
      <c r="AO859" s="15">
        <f t="shared" si="306"/>
        <v>0.63076923076923075</v>
      </c>
      <c r="AP859" s="13">
        <v>3</v>
      </c>
      <c r="AQ859" s="13">
        <v>3</v>
      </c>
      <c r="AR859" s="21">
        <f t="shared" si="307"/>
        <v>0.5</v>
      </c>
      <c r="AS859" s="22">
        <v>0.1</v>
      </c>
      <c r="AT859" s="1"/>
      <c r="AU859" s="1"/>
      <c r="AV859">
        <v>129</v>
      </c>
      <c r="AW859" s="13">
        <v>29</v>
      </c>
      <c r="AX859" s="13">
        <v>24</v>
      </c>
      <c r="AY859" s="13">
        <v>66</v>
      </c>
      <c r="AZ859" s="13">
        <v>57</v>
      </c>
      <c r="BA859" s="13">
        <v>25</v>
      </c>
      <c r="BB859" s="16">
        <f t="shared" si="308"/>
        <v>6.0401898939973719</v>
      </c>
      <c r="BC859" s="17">
        <f t="shared" si="309"/>
        <v>1.3578721467125876</v>
      </c>
      <c r="BD859" s="17">
        <f t="shared" si="310"/>
        <v>1.1237562593483483</v>
      </c>
      <c r="BE859" s="17">
        <f t="shared" si="311"/>
        <v>3.0903297132079577</v>
      </c>
      <c r="BF859" s="17">
        <f t="shared" si="312"/>
        <v>2.6689211159523274</v>
      </c>
      <c r="BG859" s="17">
        <f t="shared" si="313"/>
        <v>1.1705794368211961</v>
      </c>
      <c r="BH859" s="13">
        <v>29</v>
      </c>
      <c r="BI859" s="13">
        <v>12</v>
      </c>
      <c r="BJ859" s="13">
        <v>1</v>
      </c>
      <c r="BK859" s="13">
        <v>0</v>
      </c>
      <c r="BL859" s="13">
        <v>0</v>
      </c>
      <c r="BM859" s="13">
        <v>0</v>
      </c>
      <c r="BN859" s="13">
        <f t="shared" si="314"/>
        <v>83</v>
      </c>
      <c r="BO859" s="16">
        <v>5.8040000000000003</v>
      </c>
      <c r="BP859" s="13">
        <v>1</v>
      </c>
      <c r="BQ859" s="13">
        <v>0</v>
      </c>
      <c r="BR859" s="23">
        <f t="shared" si="315"/>
        <v>0</v>
      </c>
      <c r="BS859" s="13">
        <v>0</v>
      </c>
      <c r="BT859" s="13">
        <v>1</v>
      </c>
      <c r="BU859" s="13">
        <v>17</v>
      </c>
      <c r="BV859" s="13">
        <v>0</v>
      </c>
      <c r="BW859" s="13">
        <v>1</v>
      </c>
      <c r="BX859" s="13">
        <v>2</v>
      </c>
      <c r="BY859" s="13">
        <v>0</v>
      </c>
      <c r="BZ859" s="13">
        <v>0</v>
      </c>
      <c r="CA859" s="13">
        <v>0</v>
      </c>
      <c r="CB859" s="23">
        <f t="shared" si="316"/>
        <v>0</v>
      </c>
      <c r="CC859" s="16">
        <v>3.1</v>
      </c>
      <c r="CD859" s="16">
        <v>1.8</v>
      </c>
      <c r="CE859" s="16">
        <v>4.9000000000000004</v>
      </c>
      <c r="CF859" s="24">
        <f t="shared" si="317"/>
        <v>6.0493827160493834E-2</v>
      </c>
      <c r="CG859" s="24">
        <f t="shared" si="318"/>
        <v>0.22943356961695446</v>
      </c>
      <c r="CH859" s="25">
        <v>2</v>
      </c>
      <c r="CI859" s="16">
        <v>28.2</v>
      </c>
      <c r="CJ859" s="16">
        <v>23.3</v>
      </c>
      <c r="CK859" s="16">
        <v>5.8</v>
      </c>
      <c r="CL859" s="16">
        <v>4.5999999999999996</v>
      </c>
      <c r="CM859" s="16">
        <v>3.4</v>
      </c>
      <c r="CN859" s="16">
        <v>-0.30000000000000004</v>
      </c>
      <c r="CO859" s="16">
        <v>7.7</v>
      </c>
      <c r="CP859" s="26">
        <f t="shared" si="319"/>
        <v>9.5061728395061731E-2</v>
      </c>
      <c r="CQ859" s="26">
        <f t="shared" si="320"/>
        <v>0.36053846654092842</v>
      </c>
      <c r="CR859" s="13">
        <v>1</v>
      </c>
      <c r="CS859" s="13">
        <v>4</v>
      </c>
      <c r="CT859" s="13">
        <v>2</v>
      </c>
      <c r="CU859" s="13">
        <v>0.01</v>
      </c>
      <c r="CV859" s="13">
        <v>-0.05</v>
      </c>
      <c r="CW859" s="13">
        <v>1.48</v>
      </c>
      <c r="CX859" s="13">
        <v>6.75</v>
      </c>
      <c r="CY859" s="13">
        <v>2.63</v>
      </c>
      <c r="CZ859" s="13">
        <v>4.05</v>
      </c>
      <c r="DA859" s="13">
        <v>14.87</v>
      </c>
      <c r="DB859" s="27">
        <v>14.1</v>
      </c>
      <c r="DC859" s="27">
        <v>-32.799999999999997</v>
      </c>
      <c r="DD859" s="27">
        <v>46.9</v>
      </c>
      <c r="DE859" s="27">
        <v>2.57</v>
      </c>
      <c r="DF859" s="27">
        <v>3.03</v>
      </c>
      <c r="DG859" s="27">
        <v>-8.93</v>
      </c>
      <c r="DH859" s="27">
        <v>11.96</v>
      </c>
      <c r="DI859" s="27">
        <v>0.65</v>
      </c>
      <c r="DJ859" s="1">
        <v>186</v>
      </c>
      <c r="DK859" s="28">
        <v>1</v>
      </c>
      <c r="DL859" s="28" t="s">
        <v>1678</v>
      </c>
      <c r="DM859" s="1">
        <v>3.65</v>
      </c>
      <c r="DN859" s="1">
        <v>4.4999999999999998E-2</v>
      </c>
      <c r="DO859" s="1">
        <v>0</v>
      </c>
      <c r="DP859" s="16">
        <f t="shared" si="321"/>
        <v>1.1042553191489368</v>
      </c>
    </row>
    <row r="860" spans="1:120" x14ac:dyDescent="0.2">
      <c r="A860" s="13">
        <v>33</v>
      </c>
      <c r="B860" s="13" t="s">
        <v>2841</v>
      </c>
      <c r="C860" s="13" t="s">
        <v>1836</v>
      </c>
      <c r="D860" s="13" t="s">
        <v>229</v>
      </c>
      <c r="E860" s="13" t="s">
        <v>123</v>
      </c>
      <c r="F860" s="1" t="s">
        <v>124</v>
      </c>
      <c r="G860" s="13">
        <v>73</v>
      </c>
      <c r="H860" s="13">
        <v>216</v>
      </c>
      <c r="I860" s="13" t="s">
        <v>125</v>
      </c>
      <c r="J860" s="13">
        <v>2008</v>
      </c>
      <c r="K860" s="13">
        <v>1</v>
      </c>
      <c r="L860" s="13">
        <v>7</v>
      </c>
      <c r="M860" s="1"/>
      <c r="N860" s="1">
        <v>25</v>
      </c>
      <c r="O860" s="13" t="s">
        <v>1151</v>
      </c>
      <c r="P860" s="13" t="s">
        <v>2842</v>
      </c>
      <c r="Q860" s="1" t="str">
        <f t="shared" si="299"/>
        <v>NSH</v>
      </c>
      <c r="R860" s="13" t="s">
        <v>243</v>
      </c>
      <c r="S860" s="1"/>
      <c r="T860" s="13" t="s">
        <v>146</v>
      </c>
      <c r="U860" s="13">
        <v>77</v>
      </c>
      <c r="V860" s="13">
        <v>20</v>
      </c>
      <c r="W860" s="13">
        <v>22</v>
      </c>
      <c r="X860" s="14">
        <v>17</v>
      </c>
      <c r="Y860" s="13">
        <v>42</v>
      </c>
      <c r="Z860" s="13">
        <v>19</v>
      </c>
      <c r="AA860" s="1">
        <v>172</v>
      </c>
      <c r="AB860" s="14">
        <v>49</v>
      </c>
      <c r="AC860" s="14">
        <v>63</v>
      </c>
      <c r="AD860" s="15">
        <f t="shared" si="300"/>
        <v>0.11627906976744186</v>
      </c>
      <c r="AE860" s="15">
        <f t="shared" si="301"/>
        <v>7.0422535211267609E-2</v>
      </c>
      <c r="AF860" s="16">
        <v>1248.2833333333001</v>
      </c>
      <c r="AG860" s="17">
        <f t="shared" si="302"/>
        <v>16.211471861471431</v>
      </c>
      <c r="AH860" s="29">
        <v>1575</v>
      </c>
      <c r="AI860" s="17">
        <f t="shared" si="303"/>
        <v>20.454545454545453</v>
      </c>
      <c r="AJ860" s="19">
        <f t="shared" si="304"/>
        <v>0.79256084656082548</v>
      </c>
      <c r="AK860" s="20">
        <f>'Even Strength'!AA860+'Power Play'!R860+'Penalty Kill'!L860</f>
        <v>198.86037234042553</v>
      </c>
      <c r="AL860" s="19">
        <f t="shared" si="305"/>
        <v>9.5584247756993062</v>
      </c>
      <c r="AM860" s="15">
        <f>IF(('Even Strength'!BR860+'Power Play'!AK860+'Penalty Kill'!AG860)&gt;0,V860/('Even Strength'!BR860+'Power Play'!AK860+'Penalty Kill'!AG860),0)</f>
        <v>0.31746031746031744</v>
      </c>
      <c r="AN860" s="15">
        <f>IF(('Even Strength'!BR860+'Power Play'!AK860+'Penalty Kill'!AG860)&gt;0,W860/('Even Strength'!BR860+'Power Play'!AK860+'Penalty Kill'!AG860),0)</f>
        <v>0.34920634920634919</v>
      </c>
      <c r="AO860" s="15">
        <f t="shared" si="306"/>
        <v>0.66666666666666663</v>
      </c>
      <c r="AP860" s="13">
        <v>71</v>
      </c>
      <c r="AQ860" s="13">
        <v>107</v>
      </c>
      <c r="AR860" s="21">
        <f t="shared" si="307"/>
        <v>0.398876404494382</v>
      </c>
      <c r="AS860" s="22">
        <v>3.6</v>
      </c>
      <c r="AT860" s="13">
        <v>1</v>
      </c>
      <c r="AU860" s="13">
        <v>1</v>
      </c>
      <c r="AV860">
        <v>107</v>
      </c>
      <c r="AW860" s="13">
        <v>52</v>
      </c>
      <c r="AX860" s="13">
        <v>33</v>
      </c>
      <c r="AY860" s="13">
        <v>49</v>
      </c>
      <c r="AZ860" s="13">
        <v>32</v>
      </c>
      <c r="BA860" s="13">
        <v>29</v>
      </c>
      <c r="BB860" s="16">
        <f t="shared" si="308"/>
        <v>5.1430631400457996</v>
      </c>
      <c r="BC860" s="17">
        <f t="shared" si="309"/>
        <v>2.4994325540409492</v>
      </c>
      <c r="BD860" s="17">
        <f t="shared" si="310"/>
        <v>1.58617835160291</v>
      </c>
      <c r="BE860" s="17">
        <f t="shared" si="311"/>
        <v>2.3552345220770485</v>
      </c>
      <c r="BF860" s="17">
        <f t="shared" si="312"/>
        <v>1.5381123409482764</v>
      </c>
      <c r="BG860" s="17">
        <f t="shared" si="313"/>
        <v>1.3939143089843755</v>
      </c>
      <c r="BH860" s="13">
        <v>22</v>
      </c>
      <c r="BI860" s="13">
        <v>11</v>
      </c>
      <c r="BJ860" s="13">
        <v>0</v>
      </c>
      <c r="BK860" s="13">
        <v>0</v>
      </c>
      <c r="BL860" s="13">
        <v>0</v>
      </c>
      <c r="BM860" s="13">
        <v>0</v>
      </c>
      <c r="BN860" s="13">
        <f t="shared" si="314"/>
        <v>107</v>
      </c>
      <c r="BO860" s="16">
        <v>2.8330000000000002</v>
      </c>
      <c r="BP860" s="1"/>
      <c r="BQ860" s="1"/>
      <c r="BR860" s="23" t="str">
        <f t="shared" si="315"/>
        <v xml:space="preserve"> </v>
      </c>
      <c r="BS860" s="1"/>
      <c r="BT860" s="13">
        <v>2</v>
      </c>
      <c r="BU860" s="13">
        <v>22</v>
      </c>
      <c r="BV860" s="13">
        <v>0</v>
      </c>
      <c r="BW860" s="13">
        <v>1</v>
      </c>
      <c r="BX860" s="13">
        <v>5</v>
      </c>
      <c r="BY860" s="13">
        <v>1</v>
      </c>
      <c r="BZ860" s="13">
        <v>0</v>
      </c>
      <c r="CA860" s="13">
        <v>0</v>
      </c>
      <c r="CB860" s="23">
        <f t="shared" si="316"/>
        <v>0</v>
      </c>
      <c r="CC860" s="16">
        <v>3.6</v>
      </c>
      <c r="CD860" s="16">
        <v>2.1</v>
      </c>
      <c r="CE860" s="16">
        <v>5.7</v>
      </c>
      <c r="CF860" s="24">
        <f t="shared" si="317"/>
        <v>7.4025974025974023E-2</v>
      </c>
      <c r="CG860" s="24">
        <f t="shared" si="318"/>
        <v>0.27397626073141179</v>
      </c>
      <c r="CH860" s="25">
        <v>4</v>
      </c>
      <c r="CI860" s="16">
        <v>26.8</v>
      </c>
      <c r="CJ860" s="16">
        <v>23.3</v>
      </c>
      <c r="CK860" s="16">
        <v>14.4</v>
      </c>
      <c r="CL860" s="16">
        <v>6</v>
      </c>
      <c r="CM860" s="16">
        <v>3.9</v>
      </c>
      <c r="CN860" s="16">
        <v>0</v>
      </c>
      <c r="CO860" s="16">
        <v>10</v>
      </c>
      <c r="CP860" s="26">
        <f t="shared" si="319"/>
        <v>0.12987012987012986</v>
      </c>
      <c r="CQ860" s="26">
        <f t="shared" si="320"/>
        <v>0.4806601065463364</v>
      </c>
      <c r="CR860" s="13">
        <v>5</v>
      </c>
      <c r="CS860" s="13">
        <v>2</v>
      </c>
      <c r="CT860" s="13">
        <v>2</v>
      </c>
      <c r="CU860" s="13">
        <v>-0.14000000000000001</v>
      </c>
      <c r="CV860" s="13">
        <v>-1.06</v>
      </c>
      <c r="CW860" s="13">
        <v>1.79</v>
      </c>
      <c r="CX860" s="13">
        <v>12.02</v>
      </c>
      <c r="CY860" s="13">
        <v>1.9500000000000002</v>
      </c>
      <c r="CZ860" s="13">
        <v>1.53</v>
      </c>
      <c r="DA860" s="13">
        <v>16.09</v>
      </c>
      <c r="DB860" s="27">
        <v>50.09</v>
      </c>
      <c r="DC860" s="27">
        <v>24.53</v>
      </c>
      <c r="DD860" s="27">
        <v>25.56</v>
      </c>
      <c r="DE860" s="27">
        <v>1.5</v>
      </c>
      <c r="DF860" s="27">
        <v>13.11</v>
      </c>
      <c r="DG860" s="27">
        <v>4.04</v>
      </c>
      <c r="DH860" s="27">
        <v>9.07</v>
      </c>
      <c r="DI860" s="27">
        <v>0.53</v>
      </c>
      <c r="DJ860" s="1">
        <v>186</v>
      </c>
      <c r="DK860" s="28">
        <v>5</v>
      </c>
      <c r="DL860" s="28" t="s">
        <v>359</v>
      </c>
      <c r="DM860" s="1">
        <v>2</v>
      </c>
      <c r="DN860" s="1">
        <v>4.9000000000000002E-2</v>
      </c>
      <c r="DO860" s="1">
        <v>0</v>
      </c>
      <c r="DP860" s="16">
        <f t="shared" si="321"/>
        <v>6.9148936170212769</v>
      </c>
    </row>
    <row r="861" spans="1:120" x14ac:dyDescent="0.2">
      <c r="A861" s="13">
        <v>28</v>
      </c>
      <c r="B861" s="13" t="s">
        <v>2843</v>
      </c>
      <c r="C861" s="13" t="s">
        <v>307</v>
      </c>
      <c r="D861" s="13" t="s">
        <v>158</v>
      </c>
      <c r="E861" s="13" t="s">
        <v>141</v>
      </c>
      <c r="F861" s="1" t="s">
        <v>142</v>
      </c>
      <c r="G861" s="13">
        <v>74</v>
      </c>
      <c r="H861" s="13">
        <v>199</v>
      </c>
      <c r="I861" s="13" t="s">
        <v>125</v>
      </c>
      <c r="J861" s="13">
        <v>2009</v>
      </c>
      <c r="K861" s="13">
        <v>4</v>
      </c>
      <c r="L861" s="13">
        <v>107</v>
      </c>
      <c r="M861" s="13" t="s">
        <v>159</v>
      </c>
      <c r="N861" s="1">
        <v>23</v>
      </c>
      <c r="O861" s="13" t="s">
        <v>2844</v>
      </c>
      <c r="P861" s="13" t="s">
        <v>2842</v>
      </c>
      <c r="Q861" s="1" t="str">
        <f t="shared" si="299"/>
        <v>FLA</v>
      </c>
      <c r="R861" s="13" t="s">
        <v>302</v>
      </c>
      <c r="S861" s="1"/>
      <c r="T861" s="13" t="s">
        <v>129</v>
      </c>
      <c r="U861" s="13">
        <v>2</v>
      </c>
      <c r="V861" s="13">
        <v>0</v>
      </c>
      <c r="W861" s="13">
        <v>0</v>
      </c>
      <c r="X861" s="14">
        <v>0</v>
      </c>
      <c r="Y861" s="13">
        <v>0</v>
      </c>
      <c r="Z861" s="13">
        <v>-2</v>
      </c>
      <c r="AA861" s="1">
        <v>5</v>
      </c>
      <c r="AB861" s="14">
        <v>1</v>
      </c>
      <c r="AC861" s="14">
        <v>2</v>
      </c>
      <c r="AD861" s="15">
        <f t="shared" si="300"/>
        <v>0</v>
      </c>
      <c r="AE861" s="15">
        <f t="shared" si="301"/>
        <v>0</v>
      </c>
      <c r="AF861" s="16">
        <v>17.683333333299998</v>
      </c>
      <c r="AG861" s="17">
        <f t="shared" si="302"/>
        <v>8.8416666666499992</v>
      </c>
      <c r="AH861" s="29">
        <v>25</v>
      </c>
      <c r="AI861" s="17">
        <f t="shared" si="303"/>
        <v>12.5</v>
      </c>
      <c r="AJ861" s="19">
        <f t="shared" si="304"/>
        <v>0.70733333333199999</v>
      </c>
      <c r="AK861" s="20">
        <f>'Even Strength'!AA861+'Power Play'!R861+'Penalty Kill'!L861</f>
        <v>0</v>
      </c>
      <c r="AL861" s="19">
        <f t="shared" si="305"/>
        <v>0</v>
      </c>
      <c r="AM861" s="15">
        <f>IF(('Even Strength'!BR861+'Power Play'!AK861+'Penalty Kill'!AG861)&gt;0,V861/('Even Strength'!BR861+'Power Play'!AK861+'Penalty Kill'!AG861),0)</f>
        <v>0</v>
      </c>
      <c r="AN861" s="15">
        <f>IF(('Even Strength'!BR861+'Power Play'!AK861+'Penalty Kill'!AG861)&gt;0,W861/('Even Strength'!BR861+'Power Play'!AK861+'Penalty Kill'!AG861),0)</f>
        <v>0</v>
      </c>
      <c r="AO861" s="15">
        <f t="shared" si="306"/>
        <v>0</v>
      </c>
      <c r="AP861" s="13">
        <v>0</v>
      </c>
      <c r="AQ861" s="13">
        <v>0</v>
      </c>
      <c r="AR861" s="21">
        <f t="shared" si="307"/>
        <v>0</v>
      </c>
      <c r="AS861" s="22">
        <v>0</v>
      </c>
      <c r="AT861" s="1"/>
      <c r="AU861" s="1"/>
      <c r="AV861">
        <v>1</v>
      </c>
      <c r="AW861" s="13">
        <v>5</v>
      </c>
      <c r="AX861" s="13">
        <v>1</v>
      </c>
      <c r="AY861" s="13">
        <v>1</v>
      </c>
      <c r="AZ861" s="13">
        <v>0</v>
      </c>
      <c r="BA861" s="13">
        <v>0</v>
      </c>
      <c r="BB861" s="16">
        <f t="shared" si="308"/>
        <v>3.3930254476972537</v>
      </c>
      <c r="BC861" s="17">
        <f t="shared" si="309"/>
        <v>16.965127238486271</v>
      </c>
      <c r="BD861" s="17">
        <f t="shared" si="310"/>
        <v>3.3930254476972537</v>
      </c>
      <c r="BE861" s="17">
        <f t="shared" si="311"/>
        <v>3.3930254476972537</v>
      </c>
      <c r="BF861" s="17">
        <f t="shared" si="312"/>
        <v>0</v>
      </c>
      <c r="BG861" s="17">
        <f t="shared" si="313"/>
        <v>0</v>
      </c>
      <c r="BH861" s="13">
        <v>0</v>
      </c>
      <c r="BI861" s="13">
        <v>0</v>
      </c>
      <c r="BJ861" s="13">
        <v>0</v>
      </c>
      <c r="BK861" s="13">
        <v>0</v>
      </c>
      <c r="BL861" s="13">
        <v>0</v>
      </c>
      <c r="BM861" s="13">
        <v>0</v>
      </c>
      <c r="BN861" s="13">
        <f t="shared" si="314"/>
        <v>6</v>
      </c>
      <c r="BO861" s="16">
        <v>-3.1E-2</v>
      </c>
      <c r="BP861" s="1"/>
      <c r="BQ861" s="1"/>
      <c r="BR861" s="23" t="str">
        <f t="shared" si="315"/>
        <v xml:space="preserve"> </v>
      </c>
      <c r="BS861" s="1"/>
      <c r="BT861" s="13">
        <v>0</v>
      </c>
      <c r="BU861" s="13">
        <v>1</v>
      </c>
      <c r="BV861" s="13">
        <v>0</v>
      </c>
      <c r="BW861" s="13">
        <v>0</v>
      </c>
      <c r="BX861" s="13">
        <v>0</v>
      </c>
      <c r="BY861" s="13">
        <v>0</v>
      </c>
      <c r="BZ861" s="13">
        <v>0</v>
      </c>
      <c r="CA861" s="13">
        <v>0</v>
      </c>
      <c r="CB861" s="23">
        <f t="shared" si="316"/>
        <v>0</v>
      </c>
      <c r="CC861" s="16">
        <v>0</v>
      </c>
      <c r="CD861" s="16">
        <v>-0.1</v>
      </c>
      <c r="CE861" s="16">
        <v>-0.1</v>
      </c>
      <c r="CF861" s="24">
        <f t="shared" si="317"/>
        <v>-0.05</v>
      </c>
      <c r="CG861" s="24">
        <f t="shared" si="318"/>
        <v>-0.33930254476972543</v>
      </c>
      <c r="CH861" s="25">
        <v>5</v>
      </c>
      <c r="CI861" s="16">
        <v>0.60000000000000009</v>
      </c>
      <c r="CJ861" s="16">
        <v>0.60000000000000009</v>
      </c>
      <c r="CK861" s="16">
        <v>-2</v>
      </c>
      <c r="CL861" s="16">
        <v>-0.30000000000000004</v>
      </c>
      <c r="CM861" s="16">
        <v>-0.1</v>
      </c>
      <c r="CN861" s="16">
        <v>0</v>
      </c>
      <c r="CO861" s="16">
        <v>-0.4</v>
      </c>
      <c r="CP861" s="26">
        <f t="shared" si="319"/>
        <v>-0.2</v>
      </c>
      <c r="CQ861" s="26">
        <f t="shared" si="320"/>
        <v>-1.3572101790789017</v>
      </c>
      <c r="CR861" s="13">
        <v>0</v>
      </c>
      <c r="CS861" s="13">
        <v>0</v>
      </c>
      <c r="CT861" s="13">
        <v>0</v>
      </c>
      <c r="CU861" s="13">
        <v>0</v>
      </c>
      <c r="CV861" s="13">
        <v>-0.04</v>
      </c>
      <c r="CW861" s="13">
        <v>0.05</v>
      </c>
      <c r="CX861" s="13">
        <v>0</v>
      </c>
      <c r="CY861" s="13">
        <v>0</v>
      </c>
      <c r="CZ861" s="13">
        <v>-0.47</v>
      </c>
      <c r="DA861" s="13">
        <v>-0.46</v>
      </c>
      <c r="DB861" s="27">
        <v>3.2</v>
      </c>
      <c r="DC861" s="27">
        <v>2.16</v>
      </c>
      <c r="DD861" s="27">
        <v>1.05</v>
      </c>
      <c r="DE861" s="27">
        <v>3.97</v>
      </c>
      <c r="DF861" s="27">
        <v>1.35</v>
      </c>
      <c r="DG861" s="27">
        <v>-0.48</v>
      </c>
      <c r="DH861" s="27">
        <v>1.82</v>
      </c>
      <c r="DI861" s="27">
        <v>6.93</v>
      </c>
      <c r="DJ861" s="1">
        <v>5</v>
      </c>
      <c r="DK861" s="1"/>
      <c r="DL861" s="1"/>
      <c r="DM861" s="1">
        <v>1.9E-2</v>
      </c>
      <c r="DN861" s="1">
        <v>0</v>
      </c>
      <c r="DO861" s="1">
        <v>0</v>
      </c>
      <c r="DP861" s="16">
        <f t="shared" si="321"/>
        <v>-0.40896819949668273</v>
      </c>
    </row>
    <row r="862" spans="1:120" x14ac:dyDescent="0.2">
      <c r="A862" s="13">
        <v>44</v>
      </c>
      <c r="B862" s="13" t="s">
        <v>2845</v>
      </c>
      <c r="C862" s="13" t="s">
        <v>346</v>
      </c>
      <c r="D862" s="13" t="s">
        <v>158</v>
      </c>
      <c r="E862" s="13" t="s">
        <v>141</v>
      </c>
      <c r="F862" s="1" t="s">
        <v>142</v>
      </c>
      <c r="G862" s="13">
        <v>73</v>
      </c>
      <c r="H862" s="13">
        <v>210</v>
      </c>
      <c r="I862" s="13" t="s">
        <v>125</v>
      </c>
      <c r="J862" s="1"/>
      <c r="K862" s="1"/>
      <c r="L862" s="1"/>
      <c r="M862" s="1"/>
      <c r="N862" s="1">
        <v>27</v>
      </c>
      <c r="O862" s="13" t="s">
        <v>519</v>
      </c>
      <c r="P862" s="13" t="s">
        <v>2842</v>
      </c>
      <c r="Q862" s="1" t="str">
        <f t="shared" si="299"/>
        <v>COL</v>
      </c>
      <c r="R862" s="13" t="s">
        <v>162</v>
      </c>
      <c r="S862" s="1"/>
      <c r="T862" s="13" t="s">
        <v>173</v>
      </c>
      <c r="U862" s="13">
        <v>3</v>
      </c>
      <c r="V862" s="13">
        <v>0</v>
      </c>
      <c r="W862" s="13">
        <v>0</v>
      </c>
      <c r="X862" s="14">
        <v>0</v>
      </c>
      <c r="Y862" s="13">
        <v>0</v>
      </c>
      <c r="Z862" s="13">
        <v>-3</v>
      </c>
      <c r="AA862" s="1">
        <v>3</v>
      </c>
      <c r="AB862" s="14">
        <v>2</v>
      </c>
      <c r="AC862" s="14">
        <v>3</v>
      </c>
      <c r="AD862" s="15">
        <f t="shared" si="300"/>
        <v>0</v>
      </c>
      <c r="AE862" s="15">
        <f t="shared" si="301"/>
        <v>0</v>
      </c>
      <c r="AF862" s="16">
        <v>33.616666666699999</v>
      </c>
      <c r="AG862" s="17">
        <f t="shared" si="302"/>
        <v>11.205555555566667</v>
      </c>
      <c r="AH862" s="29">
        <v>43</v>
      </c>
      <c r="AI862" s="17">
        <f t="shared" si="303"/>
        <v>14.333333333333334</v>
      </c>
      <c r="AJ862" s="19">
        <f t="shared" si="304"/>
        <v>0.7817829457372093</v>
      </c>
      <c r="AK862" s="20">
        <f>'Even Strength'!AA862+'Power Play'!R862+'Penalty Kill'!L862</f>
        <v>0</v>
      </c>
      <c r="AL862" s="19">
        <f t="shared" si="305"/>
        <v>0</v>
      </c>
      <c r="AM862" s="15">
        <f>IF(('Even Strength'!BR862+'Power Play'!AK862+'Penalty Kill'!AG862)&gt;0,V862/('Even Strength'!BR862+'Power Play'!AK862+'Penalty Kill'!AG862),0)</f>
        <v>0</v>
      </c>
      <c r="AN862" s="15">
        <f>IF(('Even Strength'!BR862+'Power Play'!AK862+'Penalty Kill'!AG862)&gt;0,W862/('Even Strength'!BR862+'Power Play'!AK862+'Penalty Kill'!AG862),0)</f>
        <v>0</v>
      </c>
      <c r="AO862" s="15">
        <f t="shared" si="306"/>
        <v>0</v>
      </c>
      <c r="AP862" s="13">
        <v>0</v>
      </c>
      <c r="AQ862" s="13">
        <v>0</v>
      </c>
      <c r="AR862" s="21">
        <f t="shared" si="307"/>
        <v>0</v>
      </c>
      <c r="AS862" s="22">
        <v>0</v>
      </c>
      <c r="AT862" s="1"/>
      <c r="AU862" s="1"/>
      <c r="AV862">
        <v>3</v>
      </c>
      <c r="AW862" s="13">
        <v>6</v>
      </c>
      <c r="AX862" s="13">
        <v>3</v>
      </c>
      <c r="AY862" s="13">
        <v>2</v>
      </c>
      <c r="AZ862" s="13">
        <v>3</v>
      </c>
      <c r="BA862" s="13">
        <v>0</v>
      </c>
      <c r="BB862" s="16">
        <f t="shared" si="308"/>
        <v>5.3544868616704475</v>
      </c>
      <c r="BC862" s="17">
        <f t="shared" si="309"/>
        <v>10.708973723340895</v>
      </c>
      <c r="BD862" s="17">
        <f t="shared" si="310"/>
        <v>5.3544868616704475</v>
      </c>
      <c r="BE862" s="17">
        <f t="shared" si="311"/>
        <v>3.5696579077802983</v>
      </c>
      <c r="BF862" s="17">
        <f t="shared" si="312"/>
        <v>5.3544868616704475</v>
      </c>
      <c r="BG862" s="17">
        <f t="shared" si="313"/>
        <v>0</v>
      </c>
      <c r="BH862" s="13">
        <v>0</v>
      </c>
      <c r="BI862" s="13">
        <v>0</v>
      </c>
      <c r="BJ862" s="13">
        <v>0</v>
      </c>
      <c r="BK862" s="13">
        <v>0</v>
      </c>
      <c r="BL862" s="13">
        <v>0</v>
      </c>
      <c r="BM862" s="13">
        <v>0</v>
      </c>
      <c r="BN862" s="13">
        <f t="shared" si="314"/>
        <v>9</v>
      </c>
      <c r="BO862" s="16">
        <v>1.1259999999999999</v>
      </c>
      <c r="BP862" s="1"/>
      <c r="BQ862" s="1"/>
      <c r="BR862" s="23" t="str">
        <f t="shared" si="315"/>
        <v xml:space="preserve"> </v>
      </c>
      <c r="BS862" s="1"/>
      <c r="BT862" s="13">
        <v>0</v>
      </c>
      <c r="BU862" s="13">
        <v>1</v>
      </c>
      <c r="BV862" s="13">
        <v>0</v>
      </c>
      <c r="BW862" s="13">
        <v>0</v>
      </c>
      <c r="BX862" s="13">
        <v>0</v>
      </c>
      <c r="BY862" s="13">
        <v>0</v>
      </c>
      <c r="BZ862" s="13">
        <v>0</v>
      </c>
      <c r="CA862" s="13">
        <v>0</v>
      </c>
      <c r="CB862" s="23">
        <f t="shared" si="316"/>
        <v>0</v>
      </c>
      <c r="CC862" s="16">
        <v>0</v>
      </c>
      <c r="CD862" s="16">
        <v>-0.2</v>
      </c>
      <c r="CE862" s="16">
        <v>-0.2</v>
      </c>
      <c r="CF862" s="24">
        <f t="shared" si="317"/>
        <v>-6.6666666666666666E-2</v>
      </c>
      <c r="CG862" s="24">
        <f t="shared" si="318"/>
        <v>-0.35696579077802981</v>
      </c>
      <c r="CH862" s="25">
        <v>4</v>
      </c>
      <c r="CI862" s="16">
        <v>0.7</v>
      </c>
      <c r="CJ862" s="16">
        <v>0.8</v>
      </c>
      <c r="CK862" s="16">
        <v>-2.9</v>
      </c>
      <c r="CL862" s="16">
        <v>-0.2</v>
      </c>
      <c r="CM862" s="16">
        <v>-0.4</v>
      </c>
      <c r="CN862" s="16">
        <v>0</v>
      </c>
      <c r="CO862" s="16">
        <v>-0.60000000000000009</v>
      </c>
      <c r="CP862" s="26">
        <f t="shared" si="319"/>
        <v>-0.20000000000000004</v>
      </c>
      <c r="CQ862" s="26">
        <f t="shared" si="320"/>
        <v>-1.0708973723340895</v>
      </c>
      <c r="CR862" s="13">
        <v>0</v>
      </c>
      <c r="CS862" s="13">
        <v>0</v>
      </c>
      <c r="CT862" s="13">
        <v>0</v>
      </c>
      <c r="CU862" s="13">
        <v>0</v>
      </c>
      <c r="CV862" s="13">
        <v>0.13</v>
      </c>
      <c r="CW862" s="13">
        <v>7.0000000000000007E-2</v>
      </c>
      <c r="CX862" s="13">
        <v>0</v>
      </c>
      <c r="CY862" s="13">
        <v>0</v>
      </c>
      <c r="CZ862" s="13">
        <v>-0.30000000000000004</v>
      </c>
      <c r="DA862" s="13">
        <v>-0.1</v>
      </c>
      <c r="DB862" s="27">
        <v>-0.32</v>
      </c>
      <c r="DC862" s="27">
        <v>-2.17</v>
      </c>
      <c r="DD862" s="27">
        <v>1.84</v>
      </c>
      <c r="DE862" s="27">
        <v>4.51</v>
      </c>
      <c r="DF862" s="27">
        <v>0.71</v>
      </c>
      <c r="DG862" s="27">
        <v>-1.24</v>
      </c>
      <c r="DH862" s="27">
        <v>1.9500000000000002</v>
      </c>
      <c r="DI862" s="27">
        <v>4.76</v>
      </c>
      <c r="DJ862" s="1">
        <v>186</v>
      </c>
      <c r="DK862" s="28">
        <v>78</v>
      </c>
      <c r="DL862" s="28" t="s">
        <v>2846</v>
      </c>
      <c r="DM862" s="1">
        <v>2.25</v>
      </c>
      <c r="DN862" s="1">
        <v>2.0579999999999998</v>
      </c>
      <c r="DO862" s="1">
        <v>0</v>
      </c>
      <c r="DP862" s="16">
        <f t="shared" si="321"/>
        <v>-4.2170212765957444</v>
      </c>
    </row>
    <row r="863" spans="1:120" x14ac:dyDescent="0.2">
      <c r="A863" s="13">
        <v>43</v>
      </c>
      <c r="B863" s="13" t="s">
        <v>2712</v>
      </c>
      <c r="C863" s="13" t="s">
        <v>889</v>
      </c>
      <c r="D863" s="13" t="s">
        <v>158</v>
      </c>
      <c r="E863" s="13" t="s">
        <v>141</v>
      </c>
      <c r="F863" s="1" t="s">
        <v>142</v>
      </c>
      <c r="G863" s="13">
        <v>71</v>
      </c>
      <c r="H863" s="13">
        <v>183</v>
      </c>
      <c r="I863" s="13" t="s">
        <v>125</v>
      </c>
      <c r="J863" s="13">
        <v>2011</v>
      </c>
      <c r="K863" s="13">
        <v>7</v>
      </c>
      <c r="L863" s="13">
        <v>209</v>
      </c>
      <c r="M863" s="13" t="s">
        <v>159</v>
      </c>
      <c r="N863" s="1">
        <v>22</v>
      </c>
      <c r="O863" s="13" t="s">
        <v>1266</v>
      </c>
      <c r="P863" s="13" t="s">
        <v>2842</v>
      </c>
      <c r="Q863" s="1" t="str">
        <f t="shared" si="299"/>
        <v>PIT</v>
      </c>
      <c r="R863" s="13" t="s">
        <v>153</v>
      </c>
      <c r="S863" s="1"/>
      <c r="T863" s="13" t="s">
        <v>146</v>
      </c>
      <c r="U863" s="13">
        <v>1</v>
      </c>
      <c r="V863" s="13">
        <v>0</v>
      </c>
      <c r="W863" s="13">
        <v>0</v>
      </c>
      <c r="X863" s="14">
        <v>0</v>
      </c>
      <c r="Y863" s="13">
        <v>0</v>
      </c>
      <c r="Z863" s="13">
        <v>0</v>
      </c>
      <c r="AA863" s="1">
        <v>0</v>
      </c>
      <c r="AB863" s="14">
        <v>0</v>
      </c>
      <c r="AC863" s="14">
        <v>0</v>
      </c>
      <c r="AD863" s="15">
        <f t="shared" si="300"/>
        <v>0</v>
      </c>
      <c r="AE863" s="15">
        <f t="shared" si="301"/>
        <v>0</v>
      </c>
      <c r="AF863" s="16">
        <v>4.3499999999999996</v>
      </c>
      <c r="AG863" s="17">
        <f t="shared" si="302"/>
        <v>4.3499999999999996</v>
      </c>
      <c r="AH863" s="29">
        <v>7</v>
      </c>
      <c r="AI863" s="17">
        <f t="shared" si="303"/>
        <v>7</v>
      </c>
      <c r="AJ863" s="19">
        <f t="shared" si="304"/>
        <v>0.62142857142857133</v>
      </c>
      <c r="AK863" s="20">
        <f>'Even Strength'!AA863+'Power Play'!R863+'Penalty Kill'!L863</f>
        <v>0</v>
      </c>
      <c r="AL863" s="19">
        <f t="shared" si="305"/>
        <v>0</v>
      </c>
      <c r="AM863" s="15">
        <f>IF(('Even Strength'!BR863+'Power Play'!AK863+'Penalty Kill'!AG863)&gt;0,V863/('Even Strength'!BR863+'Power Play'!AK863+'Penalty Kill'!AG863),0)</f>
        <v>0</v>
      </c>
      <c r="AN863" s="15">
        <f>IF(('Even Strength'!BR863+'Power Play'!AK863+'Penalty Kill'!AG863)&gt;0,W863/('Even Strength'!BR863+'Power Play'!AK863+'Penalty Kill'!AG863),0)</f>
        <v>0</v>
      </c>
      <c r="AO863" s="15">
        <f t="shared" si="306"/>
        <v>0</v>
      </c>
      <c r="AP863" s="13">
        <v>0</v>
      </c>
      <c r="AQ863" s="13">
        <v>0</v>
      </c>
      <c r="AR863" s="21">
        <f t="shared" si="307"/>
        <v>0</v>
      </c>
      <c r="AS863" s="22">
        <v>0</v>
      </c>
      <c r="AT863" s="1"/>
      <c r="AU863" s="1"/>
      <c r="AV86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6">
        <f t="shared" si="308"/>
        <v>0</v>
      </c>
      <c r="BC863" s="17">
        <f t="shared" si="309"/>
        <v>0</v>
      </c>
      <c r="BD863" s="17">
        <f t="shared" si="310"/>
        <v>0</v>
      </c>
      <c r="BE863" s="17">
        <f t="shared" si="311"/>
        <v>0</v>
      </c>
      <c r="BF863" s="17">
        <f t="shared" si="312"/>
        <v>0</v>
      </c>
      <c r="BG863" s="17">
        <f t="shared" si="313"/>
        <v>0</v>
      </c>
      <c r="BH863" s="13">
        <v>0</v>
      </c>
      <c r="BI863" s="13">
        <v>0</v>
      </c>
      <c r="BJ863" s="13">
        <v>0</v>
      </c>
      <c r="BK863" s="13">
        <v>0</v>
      </c>
      <c r="BL863" s="13">
        <v>0</v>
      </c>
      <c r="BM863" s="13">
        <v>0</v>
      </c>
      <c r="BN863" s="13">
        <f t="shared" si="314"/>
        <v>0</v>
      </c>
      <c r="BO863" s="16">
        <v>-8.0000000000000002E-3</v>
      </c>
      <c r="BP863" s="1"/>
      <c r="BQ863" s="1"/>
      <c r="BR863" s="23" t="str">
        <f t="shared" si="315"/>
        <v xml:space="preserve"> </v>
      </c>
      <c r="BS863" s="1"/>
      <c r="BT863" s="13">
        <v>0</v>
      </c>
      <c r="BU863" s="13">
        <v>0</v>
      </c>
      <c r="BV863" s="13">
        <v>0</v>
      </c>
      <c r="BW863" s="13">
        <v>0</v>
      </c>
      <c r="BX863" s="13">
        <v>0</v>
      </c>
      <c r="BY863" s="13">
        <v>0</v>
      </c>
      <c r="BZ863" s="13">
        <v>0</v>
      </c>
      <c r="CA863" s="13">
        <v>0</v>
      </c>
      <c r="CB863" s="23">
        <f t="shared" si="316"/>
        <v>0</v>
      </c>
      <c r="CC863" s="16">
        <v>0</v>
      </c>
      <c r="CD863" s="16">
        <v>0</v>
      </c>
      <c r="CE863" s="16">
        <v>0</v>
      </c>
      <c r="CF863" s="24">
        <f t="shared" si="317"/>
        <v>0</v>
      </c>
      <c r="CG863" s="24">
        <f t="shared" si="318"/>
        <v>0</v>
      </c>
      <c r="CH863" s="25">
        <v>3</v>
      </c>
      <c r="CI863" s="16">
        <v>0.1</v>
      </c>
      <c r="CJ863" s="16">
        <v>0</v>
      </c>
      <c r="CK863" s="16">
        <v>0</v>
      </c>
      <c r="CL863" s="16">
        <v>0</v>
      </c>
      <c r="CM863" s="16">
        <v>0</v>
      </c>
      <c r="CN863" s="16">
        <v>0</v>
      </c>
      <c r="CO863" s="16">
        <v>0</v>
      </c>
      <c r="CP863" s="26">
        <f t="shared" si="319"/>
        <v>0</v>
      </c>
      <c r="CQ863" s="26">
        <f t="shared" si="320"/>
        <v>0</v>
      </c>
      <c r="CR863" s="13">
        <v>0</v>
      </c>
      <c r="CS863" s="13">
        <v>0</v>
      </c>
      <c r="CT863" s="13">
        <v>0</v>
      </c>
      <c r="CU863" s="13">
        <v>0</v>
      </c>
      <c r="CV863" s="13">
        <v>0</v>
      </c>
      <c r="CW863" s="13">
        <v>0</v>
      </c>
      <c r="CX863" s="13">
        <v>0</v>
      </c>
      <c r="CY863" s="13">
        <v>0</v>
      </c>
      <c r="CZ863" s="13">
        <v>0</v>
      </c>
      <c r="DA863" s="13">
        <v>0</v>
      </c>
      <c r="DB863" s="27">
        <v>-1.71</v>
      </c>
      <c r="DC863" s="27">
        <v>-0.27</v>
      </c>
      <c r="DD863" s="27">
        <v>-1.44</v>
      </c>
      <c r="DE863" s="27">
        <v>-25.09</v>
      </c>
      <c r="DF863" s="27">
        <v>-0.97</v>
      </c>
      <c r="DG863" s="27">
        <v>0.64</v>
      </c>
      <c r="DH863" s="27">
        <v>-1.62</v>
      </c>
      <c r="DI863" s="27">
        <v>-28.1</v>
      </c>
      <c r="DJ863" s="1">
        <v>46</v>
      </c>
      <c r="DK863" s="28">
        <v>18</v>
      </c>
      <c r="DL863" s="28" t="s">
        <v>1243</v>
      </c>
      <c r="DM863" s="1">
        <v>0.153</v>
      </c>
      <c r="DN863" s="1">
        <v>0.20300000000000001</v>
      </c>
      <c r="DO863" s="1">
        <v>0.28200000000000003</v>
      </c>
      <c r="DP863" s="16">
        <f t="shared" si="321"/>
        <v>-3.6124456646076358E-2</v>
      </c>
    </row>
    <row r="864" spans="1:120" x14ac:dyDescent="0.2">
      <c r="A864" s="13">
        <v>43</v>
      </c>
      <c r="B864" s="13" t="s">
        <v>2847</v>
      </c>
      <c r="C864" s="13" t="s">
        <v>427</v>
      </c>
      <c r="D864" s="13" t="s">
        <v>158</v>
      </c>
      <c r="E864" s="13" t="s">
        <v>141</v>
      </c>
      <c r="F864" s="1" t="s">
        <v>142</v>
      </c>
      <c r="G864" s="13">
        <v>76</v>
      </c>
      <c r="H864" s="13">
        <v>210</v>
      </c>
      <c r="I864" s="13" t="s">
        <v>150</v>
      </c>
      <c r="J864" s="13">
        <v>2012</v>
      </c>
      <c r="K864" s="13">
        <v>1</v>
      </c>
      <c r="L864" s="13">
        <v>16</v>
      </c>
      <c r="M864" s="1"/>
      <c r="N864" s="1">
        <v>20</v>
      </c>
      <c r="O864" s="13" t="s">
        <v>1221</v>
      </c>
      <c r="P864" s="13" t="s">
        <v>2842</v>
      </c>
      <c r="Q864" s="1" t="str">
        <f t="shared" si="299"/>
        <v>WSH</v>
      </c>
      <c r="R864" s="13" t="s">
        <v>190</v>
      </c>
      <c r="S864" s="1"/>
      <c r="T864" s="13" t="s">
        <v>154</v>
      </c>
      <c r="U864" s="13">
        <v>67</v>
      </c>
      <c r="V864" s="13">
        <v>4</v>
      </c>
      <c r="W864" s="13">
        <v>13</v>
      </c>
      <c r="X864" s="14">
        <v>7</v>
      </c>
      <c r="Y864" s="13">
        <v>17</v>
      </c>
      <c r="Z864" s="13">
        <v>-1</v>
      </c>
      <c r="AA864" s="1">
        <v>79</v>
      </c>
      <c r="AB864" s="14">
        <v>33</v>
      </c>
      <c r="AC864" s="14">
        <v>38</v>
      </c>
      <c r="AD864" s="15">
        <f t="shared" si="300"/>
        <v>5.0632911392405063E-2</v>
      </c>
      <c r="AE864" s="15">
        <f t="shared" si="301"/>
        <v>2.6666666666666668E-2</v>
      </c>
      <c r="AF864" s="16">
        <v>732.76666666669996</v>
      </c>
      <c r="AG864" s="17">
        <f t="shared" si="302"/>
        <v>10.936815920398507</v>
      </c>
      <c r="AH864" s="29">
        <v>963</v>
      </c>
      <c r="AI864" s="17">
        <f t="shared" si="303"/>
        <v>14.373134328358208</v>
      </c>
      <c r="AJ864" s="19">
        <f t="shared" si="304"/>
        <v>0.76092073381796466</v>
      </c>
      <c r="AK864" s="20">
        <f>'Even Strength'!AA864+'Power Play'!R864+'Penalty Kill'!L864</f>
        <v>103.17391304347827</v>
      </c>
      <c r="AL864" s="19">
        <f t="shared" si="305"/>
        <v>8.4480299994656072</v>
      </c>
      <c r="AM864" s="15">
        <f>IF(('Even Strength'!BR864+'Power Play'!AK864+'Penalty Kill'!AG864)&gt;0,V864/('Even Strength'!BR864+'Power Play'!AK864+'Penalty Kill'!AG864),0)</f>
        <v>0.17391304347826086</v>
      </c>
      <c r="AN864" s="15">
        <f>IF(('Even Strength'!BR864+'Power Play'!AK864+'Penalty Kill'!AG864)&gt;0,W864/('Even Strength'!BR864+'Power Play'!AK864+'Penalty Kill'!AG864),0)</f>
        <v>0.56521739130434778</v>
      </c>
      <c r="AO864" s="15">
        <f t="shared" si="306"/>
        <v>0.73913043478260865</v>
      </c>
      <c r="AP864" s="13">
        <v>2</v>
      </c>
      <c r="AQ864" s="13">
        <v>9</v>
      </c>
      <c r="AR864" s="21">
        <f t="shared" si="307"/>
        <v>0.18181818181818182</v>
      </c>
      <c r="AS864" s="22">
        <v>0.2</v>
      </c>
      <c r="AT864" s="1"/>
      <c r="AU864" s="1"/>
      <c r="AV864">
        <v>137</v>
      </c>
      <c r="AW864" s="13">
        <v>205</v>
      </c>
      <c r="AX864" s="13">
        <v>24</v>
      </c>
      <c r="AY864" s="13">
        <v>33</v>
      </c>
      <c r="AZ864" s="13">
        <v>10</v>
      </c>
      <c r="BA864" s="13">
        <v>20</v>
      </c>
      <c r="BB864" s="16">
        <f t="shared" si="308"/>
        <v>11.217759177545775</v>
      </c>
      <c r="BC864" s="17">
        <f t="shared" si="309"/>
        <v>16.785698039393314</v>
      </c>
      <c r="BD864" s="17">
        <f t="shared" si="310"/>
        <v>1.9651548924167781</v>
      </c>
      <c r="BE864" s="17">
        <f t="shared" si="311"/>
        <v>2.7020879770730701</v>
      </c>
      <c r="BF864" s="17">
        <f t="shared" si="312"/>
        <v>0.81881453850699093</v>
      </c>
      <c r="BG864" s="17">
        <f t="shared" si="313"/>
        <v>1.6376290770139819</v>
      </c>
      <c r="BH864" s="13">
        <v>172</v>
      </c>
      <c r="BI864" s="13">
        <v>41</v>
      </c>
      <c r="BJ864" s="13">
        <v>12</v>
      </c>
      <c r="BK864" s="13">
        <v>3</v>
      </c>
      <c r="BL864" s="13">
        <v>0</v>
      </c>
      <c r="BM864" s="13">
        <v>0</v>
      </c>
      <c r="BN864" s="13">
        <f t="shared" si="314"/>
        <v>413</v>
      </c>
      <c r="BO864" s="16">
        <v>5.7320000000000002</v>
      </c>
      <c r="BP864" s="13">
        <v>1</v>
      </c>
      <c r="BQ864" s="13">
        <v>0</v>
      </c>
      <c r="BR864" s="23">
        <f t="shared" si="315"/>
        <v>0</v>
      </c>
      <c r="BS864" s="13">
        <v>0</v>
      </c>
      <c r="BT864" s="13">
        <v>0</v>
      </c>
      <c r="BU864" s="13">
        <v>17</v>
      </c>
      <c r="BV864" s="13">
        <v>0</v>
      </c>
      <c r="BW864" s="13">
        <v>0</v>
      </c>
      <c r="BX864" s="13">
        <v>0</v>
      </c>
      <c r="BY864" s="13">
        <v>0</v>
      </c>
      <c r="BZ864" s="13">
        <v>0</v>
      </c>
      <c r="CA864" s="13">
        <v>0</v>
      </c>
      <c r="CB864" s="23">
        <f t="shared" si="316"/>
        <v>0</v>
      </c>
      <c r="CC864" s="16">
        <v>0.30000000000000004</v>
      </c>
      <c r="CD864" s="16">
        <v>0.7</v>
      </c>
      <c r="CE864" s="16">
        <v>1</v>
      </c>
      <c r="CF864" s="24">
        <f t="shared" si="317"/>
        <v>1.4925373134328358E-2</v>
      </c>
      <c r="CG864" s="24">
        <f t="shared" si="318"/>
        <v>8.1881453850699101E-2</v>
      </c>
      <c r="CH864" s="25">
        <v>3</v>
      </c>
      <c r="CI864" s="16">
        <v>14.5</v>
      </c>
      <c r="CJ864" s="16">
        <v>13.6</v>
      </c>
      <c r="CK864" s="16">
        <v>-4.3</v>
      </c>
      <c r="CL864" s="16">
        <v>0.1</v>
      </c>
      <c r="CM864" s="16">
        <v>1.2</v>
      </c>
      <c r="CN864" s="16">
        <v>-0.30000000000000004</v>
      </c>
      <c r="CO864" s="16">
        <v>1</v>
      </c>
      <c r="CP864" s="26">
        <f t="shared" si="319"/>
        <v>1.4925373134328358E-2</v>
      </c>
      <c r="CQ864" s="26">
        <f t="shared" si="320"/>
        <v>8.1881453850699101E-2</v>
      </c>
      <c r="CR864" s="13">
        <v>0</v>
      </c>
      <c r="CS864" s="13">
        <v>0</v>
      </c>
      <c r="CT864" s="13">
        <v>0</v>
      </c>
      <c r="CU864" s="13">
        <v>-0.03</v>
      </c>
      <c r="CV864" s="13">
        <v>5.0999999999999996</v>
      </c>
      <c r="CW864" s="13">
        <v>-3.48</v>
      </c>
      <c r="CX864" s="13">
        <v>0.61</v>
      </c>
      <c r="CY864" s="13">
        <v>2.0099999999999998</v>
      </c>
      <c r="CZ864" s="13">
        <v>-2.3199999999999998</v>
      </c>
      <c r="DA864" s="13">
        <v>1.89</v>
      </c>
      <c r="DB864" s="27">
        <v>-2.92</v>
      </c>
      <c r="DC864" s="27">
        <v>-13.68</v>
      </c>
      <c r="DD864" s="27">
        <v>10.76</v>
      </c>
      <c r="DE864" s="27">
        <v>0.89</v>
      </c>
      <c r="DF864" s="27">
        <v>-0.47</v>
      </c>
      <c r="DG864" s="27">
        <v>-30.7</v>
      </c>
      <c r="DH864" s="27">
        <v>30.22</v>
      </c>
      <c r="DI864" s="27">
        <v>2.4900000000000002</v>
      </c>
      <c r="DJ864" s="1">
        <v>178</v>
      </c>
      <c r="DK864" s="28">
        <v>9</v>
      </c>
      <c r="DL864" s="28" t="s">
        <v>2848</v>
      </c>
      <c r="DM864" s="1">
        <v>1.238</v>
      </c>
      <c r="DN864" s="1">
        <v>3.2000000000000001E-2</v>
      </c>
      <c r="DO864" s="1">
        <v>0.4</v>
      </c>
      <c r="DP864" s="16">
        <f t="shared" si="321"/>
        <v>-0.51416151910317986</v>
      </c>
    </row>
    <row r="865" spans="1:120" x14ac:dyDescent="0.2">
      <c r="A865" s="13">
        <v>57</v>
      </c>
      <c r="B865" s="13" t="s">
        <v>2849</v>
      </c>
      <c r="C865" s="13" t="s">
        <v>1815</v>
      </c>
      <c r="D865" s="13" t="s">
        <v>177</v>
      </c>
      <c r="E865" s="13" t="s">
        <v>123</v>
      </c>
      <c r="F865" s="1" t="s">
        <v>124</v>
      </c>
      <c r="G865" s="13">
        <v>72</v>
      </c>
      <c r="H865" s="13">
        <v>200</v>
      </c>
      <c r="I865" s="13" t="s">
        <v>150</v>
      </c>
      <c r="J865" s="13">
        <v>2008</v>
      </c>
      <c r="K865" s="13">
        <v>6</v>
      </c>
      <c r="L865" s="13">
        <v>177</v>
      </c>
      <c r="M865" s="1"/>
      <c r="N865" s="1">
        <v>26</v>
      </c>
      <c r="O865" s="13" t="s">
        <v>2850</v>
      </c>
      <c r="P865" s="13" t="s">
        <v>2851</v>
      </c>
      <c r="Q865" s="1" t="str">
        <f t="shared" si="299"/>
        <v>SJS</v>
      </c>
      <c r="R865" s="13" t="s">
        <v>554</v>
      </c>
      <c r="S865" s="1"/>
      <c r="T865" s="13" t="s">
        <v>137</v>
      </c>
      <c r="U865" s="13">
        <v>75</v>
      </c>
      <c r="V865" s="13">
        <v>15</v>
      </c>
      <c r="W865" s="13">
        <v>21</v>
      </c>
      <c r="X865" s="14">
        <v>14</v>
      </c>
      <c r="Y865" s="13">
        <v>36</v>
      </c>
      <c r="Z865" s="13">
        <v>-7</v>
      </c>
      <c r="AA865" s="1">
        <v>158</v>
      </c>
      <c r="AB865" s="14">
        <v>64</v>
      </c>
      <c r="AC865" s="14">
        <v>41</v>
      </c>
      <c r="AD865" s="15">
        <f t="shared" si="300"/>
        <v>9.49367088607595E-2</v>
      </c>
      <c r="AE865" s="15">
        <f t="shared" si="301"/>
        <v>5.7034220532319393E-2</v>
      </c>
      <c r="AF865" s="16">
        <v>1235.3166666667</v>
      </c>
      <c r="AG865" s="17">
        <f t="shared" si="302"/>
        <v>16.470888888889334</v>
      </c>
      <c r="AH865" s="29">
        <v>1800</v>
      </c>
      <c r="AI865" s="17">
        <f t="shared" si="303"/>
        <v>24</v>
      </c>
      <c r="AJ865" s="19">
        <f t="shared" si="304"/>
        <v>0.68628703703705562</v>
      </c>
      <c r="AK865" s="20">
        <f>'Even Strength'!AA865+'Power Play'!R865+'Penalty Kill'!L865</f>
        <v>147.1</v>
      </c>
      <c r="AL865" s="19">
        <f t="shared" si="305"/>
        <v>7.1447267232421607</v>
      </c>
      <c r="AM865" s="15">
        <f>IF(('Even Strength'!BR865+'Power Play'!AK865+'Penalty Kill'!AG865)&gt;0,V865/('Even Strength'!BR865+'Power Play'!AK865+'Penalty Kill'!AG865),0)</f>
        <v>0.34883720930232559</v>
      </c>
      <c r="AN865" s="15">
        <f>IF(('Even Strength'!BR865+'Power Play'!AK865+'Penalty Kill'!AG865)&gt;0,W865/('Even Strength'!BR865+'Power Play'!AK865+'Penalty Kill'!AG865),0)</f>
        <v>0.48837209302325579</v>
      </c>
      <c r="AO865" s="15">
        <f t="shared" si="306"/>
        <v>0.83720930232558133</v>
      </c>
      <c r="AP865" s="13">
        <v>70</v>
      </c>
      <c r="AQ865" s="13">
        <v>84</v>
      </c>
      <c r="AR865" s="21">
        <f t="shared" si="307"/>
        <v>0.45454545454545453</v>
      </c>
      <c r="AS865" s="22">
        <v>3.2</v>
      </c>
      <c r="AT865" s="1"/>
      <c r="AU865" s="1"/>
      <c r="AV865">
        <v>102</v>
      </c>
      <c r="AW865" s="13">
        <v>263</v>
      </c>
      <c r="AX865" s="13">
        <v>55</v>
      </c>
      <c r="AY865" s="13">
        <v>65</v>
      </c>
      <c r="AZ865" s="13">
        <v>40</v>
      </c>
      <c r="BA865" s="13">
        <v>33</v>
      </c>
      <c r="BB865" s="16">
        <f t="shared" si="308"/>
        <v>4.9541952805622058</v>
      </c>
      <c r="BC865" s="17">
        <f t="shared" si="309"/>
        <v>12.774052537135882</v>
      </c>
      <c r="BD865" s="17">
        <f t="shared" si="310"/>
        <v>2.6713798081462872</v>
      </c>
      <c r="BE865" s="17">
        <f t="shared" si="311"/>
        <v>3.1570852278092483</v>
      </c>
      <c r="BF865" s="17">
        <f t="shared" si="312"/>
        <v>1.9428216786518453</v>
      </c>
      <c r="BG865" s="17">
        <f t="shared" si="313"/>
        <v>1.6028278848877724</v>
      </c>
      <c r="BH865" s="13">
        <v>40</v>
      </c>
      <c r="BI865" s="13">
        <v>15</v>
      </c>
      <c r="BJ865" s="13">
        <v>2</v>
      </c>
      <c r="BK865" s="13">
        <v>0</v>
      </c>
      <c r="BL865" s="13">
        <v>0</v>
      </c>
      <c r="BM865" s="13">
        <v>0</v>
      </c>
      <c r="BN865" s="13">
        <f t="shared" si="314"/>
        <v>360</v>
      </c>
      <c r="BO865" s="16">
        <v>13.125999999999999</v>
      </c>
      <c r="BP865" s="13">
        <v>1</v>
      </c>
      <c r="BQ865" s="13">
        <v>1</v>
      </c>
      <c r="BR865" s="23">
        <f t="shared" si="315"/>
        <v>1</v>
      </c>
      <c r="BS865" s="13">
        <v>1</v>
      </c>
      <c r="BT865" s="13">
        <v>2</v>
      </c>
      <c r="BU865" s="13">
        <v>14</v>
      </c>
      <c r="BV865" s="13">
        <v>0</v>
      </c>
      <c r="BW865" s="13">
        <v>0</v>
      </c>
      <c r="BX865" s="13">
        <v>1</v>
      </c>
      <c r="BY865" s="13">
        <v>3</v>
      </c>
      <c r="BZ865" s="13">
        <v>0</v>
      </c>
      <c r="CA865" s="13">
        <v>1</v>
      </c>
      <c r="CB865" s="23">
        <f t="shared" si="316"/>
        <v>1</v>
      </c>
      <c r="CC865" s="16">
        <v>2.2000000000000002</v>
      </c>
      <c r="CD865" s="16">
        <v>1.1000000000000001</v>
      </c>
      <c r="CE865" s="16">
        <v>3.3</v>
      </c>
      <c r="CF865" s="24">
        <f t="shared" si="317"/>
        <v>4.3999999999999997E-2</v>
      </c>
      <c r="CG865" s="24">
        <f t="shared" si="318"/>
        <v>0.16028278848877722</v>
      </c>
      <c r="CH865" s="25">
        <v>6</v>
      </c>
      <c r="CI865" s="16">
        <v>23.8</v>
      </c>
      <c r="CJ865" s="16">
        <v>24.7</v>
      </c>
      <c r="CK865" s="16">
        <v>-4.7</v>
      </c>
      <c r="CL865" s="16">
        <v>4.3</v>
      </c>
      <c r="CM865" s="16">
        <v>2.2999999999999998</v>
      </c>
      <c r="CN865" s="16">
        <v>0.60000000000000009</v>
      </c>
      <c r="CO865" s="16">
        <v>7.2</v>
      </c>
      <c r="CP865" s="26">
        <f t="shared" si="319"/>
        <v>9.6000000000000002E-2</v>
      </c>
      <c r="CQ865" s="26">
        <f t="shared" si="320"/>
        <v>0.34970790215733216</v>
      </c>
      <c r="CR865" s="13">
        <v>4</v>
      </c>
      <c r="CS865" s="13">
        <v>0</v>
      </c>
      <c r="CT865" s="13">
        <v>1</v>
      </c>
      <c r="CU865" s="13">
        <v>0</v>
      </c>
      <c r="CV865" s="13">
        <v>1.89</v>
      </c>
      <c r="CW865" s="13">
        <v>1.0900000000000001</v>
      </c>
      <c r="CX865" s="13">
        <v>3.15</v>
      </c>
      <c r="CY865" s="13">
        <v>-2.2800000000000002</v>
      </c>
      <c r="CZ865" s="13">
        <v>-2.5099999999999998</v>
      </c>
      <c r="DA865" s="13">
        <v>1.34</v>
      </c>
      <c r="DB865" s="27">
        <v>-52.43</v>
      </c>
      <c r="DC865" s="27">
        <v>72.09</v>
      </c>
      <c r="DD865" s="27">
        <v>-124.52</v>
      </c>
      <c r="DE865" s="27">
        <v>-7.6</v>
      </c>
      <c r="DF865" s="27">
        <v>-27.27</v>
      </c>
      <c r="DG865" s="27">
        <v>67.319999999999993</v>
      </c>
      <c r="DH865" s="27">
        <v>-94.6</v>
      </c>
      <c r="DI865" s="27">
        <v>-5.77</v>
      </c>
      <c r="DJ865" s="1">
        <v>186</v>
      </c>
      <c r="DK865" s="28">
        <v>7</v>
      </c>
      <c r="DL865" s="28" t="s">
        <v>416</v>
      </c>
      <c r="DM865" s="1">
        <v>2.4750000000000001</v>
      </c>
      <c r="DN865" s="1">
        <v>0.21099999999999999</v>
      </c>
      <c r="DO865" s="1">
        <v>0</v>
      </c>
      <c r="DP865" s="16">
        <f t="shared" si="321"/>
        <v>3.1042553191489359</v>
      </c>
    </row>
    <row r="866" spans="1:120" x14ac:dyDescent="0.2">
      <c r="A866" s="13">
        <v>26</v>
      </c>
      <c r="B866" s="13" t="s">
        <v>349</v>
      </c>
      <c r="C866" s="13" t="s">
        <v>427</v>
      </c>
      <c r="D866" s="13" t="s">
        <v>158</v>
      </c>
      <c r="E866" s="13" t="s">
        <v>141</v>
      </c>
      <c r="F866" s="1" t="s">
        <v>142</v>
      </c>
      <c r="G866" s="13">
        <v>74</v>
      </c>
      <c r="H866" s="13">
        <v>207</v>
      </c>
      <c r="I866" s="13" t="s">
        <v>125</v>
      </c>
      <c r="J866" s="13">
        <v>2004</v>
      </c>
      <c r="K866" s="13">
        <v>9</v>
      </c>
      <c r="L866" s="13">
        <v>265</v>
      </c>
      <c r="M866" s="1"/>
      <c r="N866" s="1">
        <v>29</v>
      </c>
      <c r="O866" s="13" t="s">
        <v>567</v>
      </c>
      <c r="P866" s="13" t="s">
        <v>2852</v>
      </c>
      <c r="Q866" s="1" t="str">
        <f t="shared" si="299"/>
        <v>PIT</v>
      </c>
      <c r="R866" s="13" t="s">
        <v>2853</v>
      </c>
      <c r="S866" s="1">
        <v>58</v>
      </c>
      <c r="T866" s="13" t="s">
        <v>503</v>
      </c>
      <c r="U866" s="13">
        <v>79</v>
      </c>
      <c r="V866" s="13">
        <v>9</v>
      </c>
      <c r="W866" s="13">
        <v>25</v>
      </c>
      <c r="X866" s="14">
        <v>18</v>
      </c>
      <c r="Y866" s="13">
        <v>34</v>
      </c>
      <c r="Z866" s="13">
        <v>23</v>
      </c>
      <c r="AA866" s="1">
        <v>97</v>
      </c>
      <c r="AB866" s="14">
        <v>43</v>
      </c>
      <c r="AC866" s="14">
        <v>33</v>
      </c>
      <c r="AD866" s="15">
        <f t="shared" si="300"/>
        <v>9.2783505154639179E-2</v>
      </c>
      <c r="AE866" s="15">
        <f t="shared" si="301"/>
        <v>5.2023121387283239E-2</v>
      </c>
      <c r="AF866" s="16">
        <v>1314.7</v>
      </c>
      <c r="AG866" s="17">
        <f t="shared" si="302"/>
        <v>16.641772151898735</v>
      </c>
      <c r="AH866" s="29">
        <v>1684</v>
      </c>
      <c r="AI866" s="17">
        <f t="shared" si="303"/>
        <v>21.316455696202532</v>
      </c>
      <c r="AJ866" s="19">
        <f t="shared" si="304"/>
        <v>0.7807007125890737</v>
      </c>
      <c r="AK866" s="20">
        <f>'Even Strength'!AA866+'Power Play'!R866+'Penalty Kill'!L866</f>
        <v>184.47154471544715</v>
      </c>
      <c r="AL866" s="19">
        <f t="shared" si="305"/>
        <v>8.4188732660887116</v>
      </c>
      <c r="AM866" s="15">
        <f>IF(('Even Strength'!BR866+'Power Play'!AK866+'Penalty Kill'!AG866)&gt;0,V866/('Even Strength'!BR866+'Power Play'!AK866+'Penalty Kill'!AG866),0)</f>
        <v>0.20454545454545456</v>
      </c>
      <c r="AN866" s="15">
        <f>IF(('Even Strength'!BR866+'Power Play'!AK866+'Penalty Kill'!AG866)&gt;0,W866/('Even Strength'!BR866+'Power Play'!AK866+'Penalty Kill'!AG866),0)</f>
        <v>0.56818181818181823</v>
      </c>
      <c r="AO866" s="15">
        <f t="shared" si="306"/>
        <v>0.77272727272727282</v>
      </c>
      <c r="AP866" s="13">
        <v>107</v>
      </c>
      <c r="AQ866" s="13">
        <v>121</v>
      </c>
      <c r="AR866" s="21">
        <f t="shared" si="307"/>
        <v>0.4692982456140351</v>
      </c>
      <c r="AS866" s="22">
        <v>4.5</v>
      </c>
      <c r="AT866" s="1"/>
      <c r="AU866" s="1"/>
      <c r="AV866">
        <v>146</v>
      </c>
      <c r="AW866" s="13">
        <v>124</v>
      </c>
      <c r="AX866" s="13">
        <v>69</v>
      </c>
      <c r="AY866" s="13">
        <v>43</v>
      </c>
      <c r="AZ866" s="13">
        <v>25</v>
      </c>
      <c r="BA866" s="13">
        <v>44</v>
      </c>
      <c r="BB866" s="16">
        <f t="shared" si="308"/>
        <v>6.6631170609264467</v>
      </c>
      <c r="BC866" s="17">
        <f t="shared" si="309"/>
        <v>5.6590857229786256</v>
      </c>
      <c r="BD866" s="17">
        <f t="shared" si="310"/>
        <v>3.1490073781090739</v>
      </c>
      <c r="BE866" s="17">
        <f t="shared" si="311"/>
        <v>1.962424887807104</v>
      </c>
      <c r="BF866" s="17">
        <f t="shared" si="312"/>
        <v>1.1409447022134327</v>
      </c>
      <c r="BG866" s="17">
        <f t="shared" si="313"/>
        <v>2.0080626758956419</v>
      </c>
      <c r="BH866" s="13">
        <v>27</v>
      </c>
      <c r="BI866" s="13">
        <v>11</v>
      </c>
      <c r="BJ866" s="13">
        <v>1</v>
      </c>
      <c r="BK866" s="13">
        <v>0</v>
      </c>
      <c r="BL866" s="13">
        <v>0</v>
      </c>
      <c r="BM866" s="13">
        <v>0</v>
      </c>
      <c r="BN866" s="13">
        <f t="shared" si="314"/>
        <v>221</v>
      </c>
      <c r="BO866" s="16">
        <v>8.4600000000000009</v>
      </c>
      <c r="BP866" s="1"/>
      <c r="BQ866" s="1"/>
      <c r="BR866" s="23" t="str">
        <f t="shared" si="315"/>
        <v xml:space="preserve"> </v>
      </c>
      <c r="BS866" s="1"/>
      <c r="BT866" s="13">
        <v>1</v>
      </c>
      <c r="BU866" s="13">
        <v>15</v>
      </c>
      <c r="BV866" s="13">
        <v>0</v>
      </c>
      <c r="BW866" s="13">
        <v>0</v>
      </c>
      <c r="BX866" s="13">
        <v>1</v>
      </c>
      <c r="BY866" s="13">
        <v>0</v>
      </c>
      <c r="BZ866" s="13">
        <v>0</v>
      </c>
      <c r="CA866" s="13">
        <v>0</v>
      </c>
      <c r="CB866" s="23">
        <f t="shared" si="316"/>
        <v>0</v>
      </c>
      <c r="CC866" s="16">
        <v>1.2</v>
      </c>
      <c r="CD866" s="16">
        <v>2.5</v>
      </c>
      <c r="CE866" s="16">
        <v>3.7</v>
      </c>
      <c r="CF866" s="24">
        <f t="shared" si="317"/>
        <v>4.6835443037974683E-2</v>
      </c>
      <c r="CG866" s="24">
        <f t="shared" si="318"/>
        <v>0.16885981592758803</v>
      </c>
      <c r="CH866" s="25">
        <v>8</v>
      </c>
      <c r="CI866" s="16">
        <v>19.899999999999999</v>
      </c>
      <c r="CJ866" s="16">
        <v>27.2</v>
      </c>
      <c r="CK866" s="16">
        <v>25.7</v>
      </c>
      <c r="CL866" s="16">
        <v>4.7</v>
      </c>
      <c r="CM866" s="16">
        <v>6.1</v>
      </c>
      <c r="CN866" s="16">
        <v>0</v>
      </c>
      <c r="CO866" s="16">
        <v>10.8</v>
      </c>
      <c r="CP866" s="26">
        <f t="shared" si="319"/>
        <v>0.13670886075949368</v>
      </c>
      <c r="CQ866" s="26">
        <f t="shared" si="320"/>
        <v>0.49288811135620297</v>
      </c>
      <c r="CR866" s="13">
        <v>0</v>
      </c>
      <c r="CS866" s="13">
        <v>2</v>
      </c>
      <c r="CT866" s="13">
        <v>2</v>
      </c>
      <c r="CU866" s="13">
        <v>0.04</v>
      </c>
      <c r="CV866" s="13">
        <v>0.08</v>
      </c>
      <c r="CW866" s="13">
        <v>1.88</v>
      </c>
      <c r="CX866" s="13">
        <v>3.04</v>
      </c>
      <c r="CY866" s="13">
        <v>3.99</v>
      </c>
      <c r="CZ866" s="13">
        <v>1.3</v>
      </c>
      <c r="DA866" s="13">
        <v>10.33</v>
      </c>
      <c r="DB866" s="27">
        <v>12.57</v>
      </c>
      <c r="DC866" s="27">
        <v>-59.97</v>
      </c>
      <c r="DD866" s="27">
        <v>72.53</v>
      </c>
      <c r="DE866" s="27">
        <v>7.77</v>
      </c>
      <c r="DF866" s="27">
        <v>16.920000000000002</v>
      </c>
      <c r="DG866" s="27">
        <v>-68.099999999999994</v>
      </c>
      <c r="DH866" s="27">
        <v>85.03</v>
      </c>
      <c r="DI866" s="27">
        <v>12.63</v>
      </c>
      <c r="DJ866" s="1">
        <v>186</v>
      </c>
      <c r="DK866" s="28">
        <v>2</v>
      </c>
      <c r="DL866" s="28" t="s">
        <v>1407</v>
      </c>
      <c r="DM866" s="1">
        <v>1.139</v>
      </c>
      <c r="DN866" s="1">
        <v>3.2000000000000001E-2</v>
      </c>
      <c r="DO866" s="1">
        <v>0</v>
      </c>
      <c r="DP866" s="16">
        <f t="shared" si="321"/>
        <v>9.5468085106382983</v>
      </c>
    </row>
    <row r="867" spans="1:120" x14ac:dyDescent="0.2">
      <c r="A867" s="13">
        <v>20</v>
      </c>
      <c r="B867" s="13" t="s">
        <v>2854</v>
      </c>
      <c r="C867" s="13" t="s">
        <v>2855</v>
      </c>
      <c r="D867" s="13" t="s">
        <v>122</v>
      </c>
      <c r="E867" s="13" t="s">
        <v>123</v>
      </c>
      <c r="F867" s="1" t="s">
        <v>124</v>
      </c>
      <c r="G867" s="13">
        <v>71</v>
      </c>
      <c r="H867" s="13">
        <v>203</v>
      </c>
      <c r="I867" s="13" t="s">
        <v>150</v>
      </c>
      <c r="J867" s="13">
        <v>2002</v>
      </c>
      <c r="K867" s="13">
        <v>5</v>
      </c>
      <c r="L867" s="13">
        <v>156</v>
      </c>
      <c r="M867" s="1"/>
      <c r="N867" s="1">
        <v>30</v>
      </c>
      <c r="O867" s="13" t="s">
        <v>2060</v>
      </c>
      <c r="P867" s="13" t="s">
        <v>2856</v>
      </c>
      <c r="Q867" s="1" t="str">
        <f t="shared" si="299"/>
        <v>ANA</v>
      </c>
      <c r="R867" s="13" t="s">
        <v>2857</v>
      </c>
      <c r="S867" s="1">
        <v>56</v>
      </c>
      <c r="T867" s="13" t="s">
        <v>173</v>
      </c>
      <c r="U867" s="13">
        <v>69</v>
      </c>
      <c r="V867" s="13">
        <v>8</v>
      </c>
      <c r="W867" s="13">
        <v>26</v>
      </c>
      <c r="X867" s="14">
        <v>13</v>
      </c>
      <c r="Y867" s="13">
        <v>34</v>
      </c>
      <c r="Z867" s="13">
        <v>-13</v>
      </c>
      <c r="AA867" s="1">
        <v>147</v>
      </c>
      <c r="AB867" s="14">
        <v>54</v>
      </c>
      <c r="AC867" s="14">
        <v>109</v>
      </c>
      <c r="AD867" s="15">
        <f t="shared" si="300"/>
        <v>5.4421768707482991E-2</v>
      </c>
      <c r="AE867" s="15">
        <f t="shared" si="301"/>
        <v>2.5806451612903226E-2</v>
      </c>
      <c r="AF867" s="16">
        <v>1462.1333333333</v>
      </c>
      <c r="AG867" s="17">
        <f t="shared" si="302"/>
        <v>21.190338164250726</v>
      </c>
      <c r="AH867" s="29">
        <v>1702</v>
      </c>
      <c r="AI867" s="17">
        <f t="shared" si="303"/>
        <v>24.666666666666668</v>
      </c>
      <c r="AJ867" s="19">
        <f t="shared" si="304"/>
        <v>0.8590677634155699</v>
      </c>
      <c r="AK867" s="20">
        <f>'Even Strength'!AA867+'Power Play'!R867+'Penalty Kill'!L867</f>
        <v>124.41463414634146</v>
      </c>
      <c r="AL867" s="19">
        <f t="shared" si="305"/>
        <v>5.1054701227297956</v>
      </c>
      <c r="AM867" s="15">
        <f>IF(('Even Strength'!BR867+'Power Play'!AK867+'Penalty Kill'!AG867)&gt;0,V867/('Even Strength'!BR867+'Power Play'!AK867+'Penalty Kill'!AG867),0)</f>
        <v>0.11764705882352941</v>
      </c>
      <c r="AN867" s="15">
        <f>IF(('Even Strength'!BR867+'Power Play'!AK867+'Penalty Kill'!AG867)&gt;0,W867/('Even Strength'!BR867+'Power Play'!AK867+'Penalty Kill'!AG867),0)</f>
        <v>0.38235294117647056</v>
      </c>
      <c r="AO867" s="15">
        <f t="shared" si="306"/>
        <v>0.5</v>
      </c>
      <c r="AP867" s="13">
        <v>0</v>
      </c>
      <c r="AQ867" s="13">
        <v>0</v>
      </c>
      <c r="AR867" s="21">
        <f t="shared" si="307"/>
        <v>0</v>
      </c>
      <c r="AS867" s="22">
        <v>0</v>
      </c>
      <c r="AT867" s="1"/>
      <c r="AU867" s="1"/>
      <c r="AV867">
        <v>103</v>
      </c>
      <c r="AW867" s="13">
        <v>115</v>
      </c>
      <c r="AX867" s="13">
        <v>81</v>
      </c>
      <c r="AY867" s="13">
        <v>54</v>
      </c>
      <c r="AZ867" s="13">
        <v>33</v>
      </c>
      <c r="BA867" s="13">
        <v>12</v>
      </c>
      <c r="BB867" s="16">
        <f t="shared" si="308"/>
        <v>4.2267007112895358</v>
      </c>
      <c r="BC867" s="17">
        <f t="shared" si="309"/>
        <v>4.7191318621193847</v>
      </c>
      <c r="BD867" s="17">
        <f t="shared" si="310"/>
        <v>3.3239102681014798</v>
      </c>
      <c r="BE867" s="17">
        <f t="shared" si="311"/>
        <v>2.21594017873432</v>
      </c>
      <c r="BF867" s="17">
        <f t="shared" si="312"/>
        <v>1.3541856647820845</v>
      </c>
      <c r="BG867" s="17">
        <f t="shared" si="313"/>
        <v>0.4924311508298489</v>
      </c>
      <c r="BH867" s="13">
        <v>44</v>
      </c>
      <c r="BI867" s="13">
        <v>22</v>
      </c>
      <c r="BJ867" s="13">
        <v>0</v>
      </c>
      <c r="BK867" s="13">
        <v>0</v>
      </c>
      <c r="BL867" s="13">
        <v>0</v>
      </c>
      <c r="BM867" s="13">
        <v>0</v>
      </c>
      <c r="BN867" s="13">
        <f t="shared" si="314"/>
        <v>240</v>
      </c>
      <c r="BO867" s="16">
        <v>-0.40100000000000002</v>
      </c>
      <c r="BP867" s="1"/>
      <c r="BQ867" s="1"/>
      <c r="BR867" s="23" t="str">
        <f t="shared" si="315"/>
        <v xml:space="preserve"> </v>
      </c>
      <c r="BS867" s="1"/>
      <c r="BT867" s="13">
        <v>4</v>
      </c>
      <c r="BU867" s="13">
        <v>12</v>
      </c>
      <c r="BV867" s="13">
        <v>0</v>
      </c>
      <c r="BW867" s="13">
        <v>1</v>
      </c>
      <c r="BX867" s="13">
        <v>2</v>
      </c>
      <c r="BY867" s="13">
        <v>0</v>
      </c>
      <c r="BZ867" s="13">
        <v>0</v>
      </c>
      <c r="CA867" s="13">
        <v>0</v>
      </c>
      <c r="CB867" s="23">
        <f t="shared" si="316"/>
        <v>0</v>
      </c>
      <c r="CC867" s="16">
        <v>2.9</v>
      </c>
      <c r="CD867" s="16">
        <v>1.6</v>
      </c>
      <c r="CE867" s="16">
        <v>4.5</v>
      </c>
      <c r="CF867" s="24">
        <f t="shared" si="317"/>
        <v>6.5217391304347824E-2</v>
      </c>
      <c r="CG867" s="24">
        <f t="shared" si="318"/>
        <v>0.18466168156119334</v>
      </c>
      <c r="CH867" s="25">
        <v>3</v>
      </c>
      <c r="CI867" s="16">
        <v>36</v>
      </c>
      <c r="CJ867" s="16">
        <v>30.4</v>
      </c>
      <c r="CK867" s="16">
        <v>-8.1</v>
      </c>
      <c r="CL867" s="16">
        <v>4.7</v>
      </c>
      <c r="CM867" s="16">
        <v>-0.60000000000000009</v>
      </c>
      <c r="CN867" s="16">
        <v>0</v>
      </c>
      <c r="CO867" s="16">
        <v>4.2</v>
      </c>
      <c r="CP867" s="26">
        <f t="shared" si="319"/>
        <v>6.0869565217391307E-2</v>
      </c>
      <c r="CQ867" s="26">
        <f t="shared" si="320"/>
        <v>0.17235090279044712</v>
      </c>
      <c r="CR867" s="13">
        <v>2</v>
      </c>
      <c r="CS867" s="13">
        <v>0</v>
      </c>
      <c r="CT867" s="13">
        <v>0</v>
      </c>
      <c r="CU867" s="13">
        <v>0</v>
      </c>
      <c r="CV867" s="13">
        <v>1.76</v>
      </c>
      <c r="CW867" s="13">
        <v>-0.55000000000000004</v>
      </c>
      <c r="CX867" s="13">
        <v>2.06</v>
      </c>
      <c r="CY867" s="13">
        <v>-0.45</v>
      </c>
      <c r="CZ867" s="13">
        <v>0.41</v>
      </c>
      <c r="DA867" s="13">
        <v>3.23</v>
      </c>
      <c r="DB867" s="27">
        <v>69.81</v>
      </c>
      <c r="DC867" s="27">
        <v>36.17</v>
      </c>
      <c r="DD867" s="27">
        <v>33.64</v>
      </c>
      <c r="DE867" s="27">
        <v>12.16</v>
      </c>
      <c r="DF867" s="27">
        <v>48.01</v>
      </c>
      <c r="DG867" s="27">
        <v>25.34</v>
      </c>
      <c r="DH867" s="27">
        <v>22.66</v>
      </c>
      <c r="DI867" s="27">
        <v>9.5500000000000007</v>
      </c>
      <c r="DJ867" s="1">
        <v>186</v>
      </c>
      <c r="DK867" s="28">
        <v>8</v>
      </c>
      <c r="DL867" s="28" t="s">
        <v>2858</v>
      </c>
      <c r="DM867" s="1">
        <v>5.5</v>
      </c>
      <c r="DN867" s="1">
        <v>0.40200000000000002</v>
      </c>
      <c r="DO867" s="1">
        <v>0</v>
      </c>
      <c r="DP867" s="16">
        <f t="shared" si="321"/>
        <v>-6.3319148936170206</v>
      </c>
    </row>
    <row r="868" spans="1:120" x14ac:dyDescent="0.2">
      <c r="A868" s="13">
        <v>53</v>
      </c>
      <c r="B868" s="13" t="s">
        <v>2859</v>
      </c>
      <c r="C868" s="13" t="s">
        <v>1488</v>
      </c>
      <c r="D868" s="13" t="s">
        <v>122</v>
      </c>
      <c r="E868" s="13" t="s">
        <v>123</v>
      </c>
      <c r="F868" s="1" t="s">
        <v>124</v>
      </c>
      <c r="G868" s="13">
        <v>74</v>
      </c>
      <c r="H868" s="13">
        <v>200</v>
      </c>
      <c r="I868" s="13" t="s">
        <v>150</v>
      </c>
      <c r="J868" s="13">
        <v>2008</v>
      </c>
      <c r="K868" s="13">
        <v>6</v>
      </c>
      <c r="L868" s="13">
        <v>160</v>
      </c>
      <c r="M868" s="13" t="s">
        <v>159</v>
      </c>
      <c r="N868" s="1">
        <v>24</v>
      </c>
      <c r="O868" s="13" t="s">
        <v>143</v>
      </c>
      <c r="P868" s="13" t="s">
        <v>2860</v>
      </c>
      <c r="Q868" s="1" t="str">
        <f t="shared" si="299"/>
        <v>TBL</v>
      </c>
      <c r="R868" s="13" t="s">
        <v>219</v>
      </c>
      <c r="S868" s="1"/>
      <c r="T868" s="13" t="s">
        <v>173</v>
      </c>
      <c r="U868" s="13">
        <v>16</v>
      </c>
      <c r="V868" s="13">
        <v>0</v>
      </c>
      <c r="W868" s="13">
        <v>0</v>
      </c>
      <c r="X868" s="14">
        <v>0</v>
      </c>
      <c r="Y868" s="13">
        <v>0</v>
      </c>
      <c r="Z868" s="13">
        <v>0</v>
      </c>
      <c r="AA868" s="1">
        <v>10</v>
      </c>
      <c r="AB868" s="14">
        <v>6</v>
      </c>
      <c r="AC868" s="14">
        <v>12</v>
      </c>
      <c r="AD868" s="15">
        <f t="shared" si="300"/>
        <v>0</v>
      </c>
      <c r="AE868" s="15">
        <f t="shared" si="301"/>
        <v>0</v>
      </c>
      <c r="AF868" s="16">
        <v>242.98333333330001</v>
      </c>
      <c r="AG868" s="17">
        <f t="shared" si="302"/>
        <v>15.186458333331251</v>
      </c>
      <c r="AH868" s="29">
        <v>338</v>
      </c>
      <c r="AI868" s="17">
        <f t="shared" si="303"/>
        <v>21.125</v>
      </c>
      <c r="AJ868" s="19">
        <f t="shared" si="304"/>
        <v>0.71888560157781067</v>
      </c>
      <c r="AK868" s="20">
        <f>'Even Strength'!AA868+'Power Play'!R868+'Penalty Kill'!L868</f>
        <v>0</v>
      </c>
      <c r="AL868" s="19">
        <f t="shared" si="305"/>
        <v>0</v>
      </c>
      <c r="AM868" s="15">
        <f>IF(('Even Strength'!BR868+'Power Play'!AK868+'Penalty Kill'!AG868)&gt;0,V868/('Even Strength'!BR868+'Power Play'!AK868+'Penalty Kill'!AG868),0)</f>
        <v>0</v>
      </c>
      <c r="AN868" s="15">
        <f>IF(('Even Strength'!BR868+'Power Play'!AK868+'Penalty Kill'!AG868)&gt;0,W868/('Even Strength'!BR868+'Power Play'!AK868+'Penalty Kill'!AG868),0)</f>
        <v>0</v>
      </c>
      <c r="AO868" s="15">
        <f t="shared" si="306"/>
        <v>0</v>
      </c>
      <c r="AP868" s="13">
        <v>0</v>
      </c>
      <c r="AQ868" s="13">
        <v>0</v>
      </c>
      <c r="AR868" s="21">
        <f t="shared" si="307"/>
        <v>0</v>
      </c>
      <c r="AS868" s="22">
        <v>0</v>
      </c>
      <c r="AT868" s="1"/>
      <c r="AU868" s="1"/>
      <c r="AV868">
        <v>27</v>
      </c>
      <c r="AW868" s="13">
        <v>37</v>
      </c>
      <c r="AX868" s="13">
        <v>20</v>
      </c>
      <c r="AY868" s="13">
        <v>6</v>
      </c>
      <c r="AZ868" s="13">
        <v>10</v>
      </c>
      <c r="BA868" s="13">
        <v>2</v>
      </c>
      <c r="BB868" s="16">
        <f t="shared" si="308"/>
        <v>6.6671239454018334</v>
      </c>
      <c r="BC868" s="17">
        <f t="shared" si="309"/>
        <v>9.1364291103654747</v>
      </c>
      <c r="BD868" s="17">
        <f t="shared" si="310"/>
        <v>4.9386103299272843</v>
      </c>
      <c r="BE868" s="17">
        <f t="shared" si="311"/>
        <v>1.4815830989781853</v>
      </c>
      <c r="BF868" s="17">
        <f t="shared" si="312"/>
        <v>2.4693051649636422</v>
      </c>
      <c r="BG868" s="17">
        <f t="shared" si="313"/>
        <v>0.49386103299272838</v>
      </c>
      <c r="BH868" s="13">
        <v>15</v>
      </c>
      <c r="BI868" s="13">
        <v>5</v>
      </c>
      <c r="BJ868" s="13">
        <v>1</v>
      </c>
      <c r="BK868" s="13">
        <v>0</v>
      </c>
      <c r="BL868" s="13">
        <v>0</v>
      </c>
      <c r="BM868" s="13">
        <v>0</v>
      </c>
      <c r="BN868" s="13">
        <f t="shared" si="314"/>
        <v>73</v>
      </c>
      <c r="BO868" s="16">
        <v>1.077</v>
      </c>
      <c r="BP868" s="1"/>
      <c r="BQ868" s="1"/>
      <c r="BR868" s="23" t="str">
        <f t="shared" si="315"/>
        <v xml:space="preserve"> </v>
      </c>
      <c r="BS868" s="1"/>
      <c r="BT868" s="13">
        <v>0</v>
      </c>
      <c r="BU868" s="13">
        <v>5</v>
      </c>
      <c r="BV868" s="13">
        <v>0</v>
      </c>
      <c r="BW868" s="13">
        <v>0</v>
      </c>
      <c r="BX868" s="13">
        <v>0</v>
      </c>
      <c r="BY868" s="13">
        <v>0</v>
      </c>
      <c r="BZ868" s="13">
        <v>0</v>
      </c>
      <c r="CA868" s="13">
        <v>0</v>
      </c>
      <c r="CB868" s="23">
        <f t="shared" si="316"/>
        <v>0</v>
      </c>
      <c r="CC868" s="16">
        <v>-0.30000000000000004</v>
      </c>
      <c r="CD868" s="16">
        <v>0.4</v>
      </c>
      <c r="CE868" s="16">
        <v>0.1</v>
      </c>
      <c r="CF868" s="24">
        <f t="shared" si="317"/>
        <v>6.2500000000000003E-3</v>
      </c>
      <c r="CG868" s="24">
        <f t="shared" si="318"/>
        <v>2.4693051649636422E-2</v>
      </c>
      <c r="CH868" s="25">
        <v>3</v>
      </c>
      <c r="CI868" s="16">
        <v>3.4</v>
      </c>
      <c r="CJ868" s="16">
        <v>3.8</v>
      </c>
      <c r="CK868" s="16">
        <v>-1.3</v>
      </c>
      <c r="CL868" s="16">
        <v>-0.8</v>
      </c>
      <c r="CM868" s="16">
        <v>0.2</v>
      </c>
      <c r="CN868" s="16">
        <v>0</v>
      </c>
      <c r="CO868" s="16">
        <v>-0.60000000000000009</v>
      </c>
      <c r="CP868" s="26">
        <f t="shared" si="319"/>
        <v>-3.7500000000000006E-2</v>
      </c>
      <c r="CQ868" s="26">
        <f t="shared" si="320"/>
        <v>-0.14815830989781853</v>
      </c>
      <c r="CR868" s="13">
        <v>0</v>
      </c>
      <c r="CS868" s="13">
        <v>0</v>
      </c>
      <c r="CT868" s="13">
        <v>0</v>
      </c>
      <c r="CU868" s="13">
        <v>0</v>
      </c>
      <c r="CV868" s="13">
        <v>0.33</v>
      </c>
      <c r="CW868" s="13">
        <v>0.14000000000000001</v>
      </c>
      <c r="CX868" s="13">
        <v>-0.06</v>
      </c>
      <c r="CY868" s="13">
        <v>0.66</v>
      </c>
      <c r="CZ868" s="13">
        <v>-0.2</v>
      </c>
      <c r="DA868" s="13">
        <v>0.87</v>
      </c>
      <c r="DB868" s="27">
        <v>-4.24</v>
      </c>
      <c r="DC868" s="27">
        <v>-1.03</v>
      </c>
      <c r="DD868" s="27">
        <v>-3.21</v>
      </c>
      <c r="DE868" s="27">
        <v>-0.85</v>
      </c>
      <c r="DF868" s="27">
        <v>2.4</v>
      </c>
      <c r="DG868" s="27">
        <v>-7.0000000000000007E-2</v>
      </c>
      <c r="DH868" s="27">
        <v>2.4700000000000002</v>
      </c>
      <c r="DI868" s="27">
        <v>0.66</v>
      </c>
      <c r="DJ868" s="1">
        <v>62</v>
      </c>
      <c r="DK868" s="1"/>
      <c r="DL868" s="1"/>
      <c r="DM868" s="1">
        <v>0.29199999999999998</v>
      </c>
      <c r="DN868" s="1">
        <v>0</v>
      </c>
      <c r="DO868" s="1">
        <v>0.247</v>
      </c>
      <c r="DP868" s="16">
        <f t="shared" si="321"/>
        <v>-0.83120567375886523</v>
      </c>
    </row>
    <row r="869" spans="1:120" x14ac:dyDescent="0.2">
      <c r="A869" s="13">
        <v>45</v>
      </c>
      <c r="B869" s="13" t="s">
        <v>2861</v>
      </c>
      <c r="C869" s="13" t="s">
        <v>2862</v>
      </c>
      <c r="D869" s="1"/>
      <c r="E869" s="13" t="s">
        <v>947</v>
      </c>
      <c r="F869" s="1"/>
      <c r="G869" s="13">
        <v>75</v>
      </c>
      <c r="H869" s="13">
        <v>215</v>
      </c>
      <c r="I869" s="13" t="s">
        <v>125</v>
      </c>
      <c r="J869" s="1"/>
      <c r="K869" s="1"/>
      <c r="L869" s="1"/>
      <c r="M869" s="13" t="s">
        <v>159</v>
      </c>
      <c r="N869" s="1">
        <v>25</v>
      </c>
      <c r="O869" s="13" t="s">
        <v>262</v>
      </c>
      <c r="P869" s="13" t="s">
        <v>2863</v>
      </c>
      <c r="Q869" s="1" t="str">
        <f t="shared" si="299"/>
        <v>CGY</v>
      </c>
      <c r="R869" s="13" t="s">
        <v>270</v>
      </c>
      <c r="S869" s="1"/>
      <c r="T869" s="13" t="s">
        <v>129</v>
      </c>
      <c r="U869" s="13">
        <v>3</v>
      </c>
      <c r="V869" s="13">
        <v>0</v>
      </c>
      <c r="W869" s="13">
        <v>0</v>
      </c>
      <c r="X869" s="14">
        <v>0</v>
      </c>
      <c r="Y869" s="13">
        <v>0</v>
      </c>
      <c r="Z869" s="13">
        <v>0</v>
      </c>
      <c r="AA869" s="1">
        <v>1</v>
      </c>
      <c r="AB869" s="14">
        <v>2</v>
      </c>
      <c r="AC869" s="14">
        <v>1</v>
      </c>
      <c r="AD869" s="15">
        <f t="shared" si="300"/>
        <v>0</v>
      </c>
      <c r="AE869" s="15">
        <f t="shared" si="301"/>
        <v>0</v>
      </c>
      <c r="AF869" s="16">
        <v>28.15</v>
      </c>
      <c r="AG869" s="17">
        <f t="shared" si="302"/>
        <v>9.3833333333333329</v>
      </c>
      <c r="AH869" s="29">
        <v>46</v>
      </c>
      <c r="AI869" s="17">
        <f t="shared" si="303"/>
        <v>15.333333333333334</v>
      </c>
      <c r="AJ869" s="19">
        <f t="shared" si="304"/>
        <v>0.6119565217391304</v>
      </c>
      <c r="AK869" s="20">
        <f>'Even Strength'!AA869+'Power Play'!R869+'Penalty Kill'!L869</f>
        <v>0</v>
      </c>
      <c r="AL869" s="19">
        <f t="shared" si="305"/>
        <v>0</v>
      </c>
      <c r="AM869" s="15">
        <f>IF(('Even Strength'!BR869+'Power Play'!AK869+'Penalty Kill'!AG869)&gt;0,V869/('Even Strength'!BR869+'Power Play'!AK869+'Penalty Kill'!AG869),0)</f>
        <v>0</v>
      </c>
      <c r="AN869" s="15">
        <f>IF(('Even Strength'!BR869+'Power Play'!AK869+'Penalty Kill'!AG869)&gt;0,W869/('Even Strength'!BR869+'Power Play'!AK869+'Penalty Kill'!AG869),0)</f>
        <v>0</v>
      </c>
      <c r="AO869" s="15">
        <f t="shared" si="306"/>
        <v>0</v>
      </c>
      <c r="AP869" s="13">
        <v>1</v>
      </c>
      <c r="AQ869" s="13">
        <v>1</v>
      </c>
      <c r="AR869" s="21">
        <f t="shared" si="307"/>
        <v>0.5</v>
      </c>
      <c r="AS869" s="22">
        <v>1</v>
      </c>
      <c r="AT869" s="1"/>
      <c r="AU869" s="1"/>
      <c r="AV869">
        <v>3</v>
      </c>
      <c r="AW869" s="13">
        <v>6</v>
      </c>
      <c r="AX869" s="13">
        <v>0</v>
      </c>
      <c r="AY869" s="13">
        <v>2</v>
      </c>
      <c r="AZ869" s="13">
        <v>0</v>
      </c>
      <c r="BA869" s="13">
        <v>1</v>
      </c>
      <c r="BB869" s="16">
        <f t="shared" si="308"/>
        <v>6.3943161634103021</v>
      </c>
      <c r="BC869" s="17">
        <f t="shared" si="309"/>
        <v>12.788632326820604</v>
      </c>
      <c r="BD869" s="17">
        <f t="shared" si="310"/>
        <v>0</v>
      </c>
      <c r="BE869" s="17">
        <f t="shared" si="311"/>
        <v>4.2628774422735356</v>
      </c>
      <c r="BF869" s="17">
        <f t="shared" si="312"/>
        <v>0</v>
      </c>
      <c r="BG869" s="17">
        <f t="shared" si="313"/>
        <v>2.1314387211367678</v>
      </c>
      <c r="BH869" s="13">
        <v>2</v>
      </c>
      <c r="BI869" s="13">
        <v>1</v>
      </c>
      <c r="BJ869" s="13">
        <v>0</v>
      </c>
      <c r="BK869" s="13">
        <v>0</v>
      </c>
      <c r="BL869" s="13">
        <v>0</v>
      </c>
      <c r="BM869" s="13">
        <v>0</v>
      </c>
      <c r="BN869" s="13">
        <f t="shared" si="314"/>
        <v>8</v>
      </c>
      <c r="BO869" s="16">
        <v>-4.9000000000000002E-2</v>
      </c>
      <c r="BP869" s="1"/>
      <c r="BQ869" s="1"/>
      <c r="BR869" s="23" t="str">
        <f t="shared" si="315"/>
        <v xml:space="preserve"> </v>
      </c>
      <c r="BS869" s="1"/>
      <c r="BT869" s="13">
        <v>0</v>
      </c>
      <c r="BU869" s="13">
        <v>0</v>
      </c>
      <c r="BV869" s="13">
        <v>0</v>
      </c>
      <c r="BW869" s="13">
        <v>0</v>
      </c>
      <c r="BX869" s="13">
        <v>0</v>
      </c>
      <c r="BY869" s="13">
        <v>0</v>
      </c>
      <c r="BZ869" s="13">
        <v>0</v>
      </c>
      <c r="CA869" s="13">
        <v>0</v>
      </c>
      <c r="CB869" s="23">
        <f t="shared" si="316"/>
        <v>0</v>
      </c>
      <c r="CC869" s="16">
        <v>-0.1</v>
      </c>
      <c r="CD869" s="16">
        <v>0</v>
      </c>
      <c r="CE869" s="16">
        <v>0</v>
      </c>
      <c r="CF869" s="24">
        <f t="shared" si="317"/>
        <v>0</v>
      </c>
      <c r="CG869" s="24">
        <f t="shared" si="318"/>
        <v>0</v>
      </c>
      <c r="CH869" s="25">
        <v>2</v>
      </c>
      <c r="CI869" s="16">
        <v>0.2</v>
      </c>
      <c r="CJ869" s="16">
        <v>0.1</v>
      </c>
      <c r="CK869" s="16">
        <v>0</v>
      </c>
      <c r="CL869" s="16">
        <v>-0.1</v>
      </c>
      <c r="CM869" s="16">
        <v>0</v>
      </c>
      <c r="CN869" s="16">
        <v>0</v>
      </c>
      <c r="CO869" s="16">
        <v>0</v>
      </c>
      <c r="CP869" s="26">
        <f t="shared" si="319"/>
        <v>0</v>
      </c>
      <c r="CQ869" s="26">
        <f t="shared" si="320"/>
        <v>0</v>
      </c>
      <c r="CR869" s="13">
        <v>0</v>
      </c>
      <c r="CS869" s="13">
        <v>0</v>
      </c>
      <c r="CT869" s="13">
        <v>0</v>
      </c>
      <c r="CU869" s="13">
        <v>0</v>
      </c>
      <c r="CV869" s="13">
        <v>-0.04</v>
      </c>
      <c r="CW869" s="13">
        <v>-0.13</v>
      </c>
      <c r="CX869" s="13">
        <v>0</v>
      </c>
      <c r="CY869" s="13">
        <v>0</v>
      </c>
      <c r="CZ869" s="13">
        <v>-0.08</v>
      </c>
      <c r="DA869" s="13">
        <v>-0.25</v>
      </c>
      <c r="DB869" s="27">
        <v>0.83</v>
      </c>
      <c r="DC869" s="27">
        <v>-8.1300000000000008</v>
      </c>
      <c r="DD869" s="27">
        <v>8.9700000000000006</v>
      </c>
      <c r="DE869" s="27">
        <v>21.15</v>
      </c>
      <c r="DF869" s="27">
        <v>-0.87</v>
      </c>
      <c r="DG869" s="27">
        <v>-1.49</v>
      </c>
      <c r="DH869" s="27">
        <v>0.62</v>
      </c>
      <c r="DI869" s="27">
        <v>1.47</v>
      </c>
      <c r="DJ869" s="1">
        <v>26</v>
      </c>
      <c r="DK869" s="28">
        <v>3</v>
      </c>
      <c r="DL869" s="28" t="s">
        <v>1243</v>
      </c>
      <c r="DM869" s="1">
        <v>0.129</v>
      </c>
      <c r="DN869" s="1">
        <v>3.4000000000000002E-2</v>
      </c>
      <c r="DO869" s="1">
        <v>5.8000000000000003E-2</v>
      </c>
      <c r="DP869" s="16">
        <f t="shared" si="321"/>
        <v>-0.11088995653168614</v>
      </c>
    </row>
    <row r="870" spans="1:120" x14ac:dyDescent="0.2">
      <c r="A870" s="13">
        <v>56</v>
      </c>
      <c r="B870" s="13" t="s">
        <v>2864</v>
      </c>
      <c r="C870" s="13" t="s">
        <v>2865</v>
      </c>
      <c r="D870" s="13" t="s">
        <v>257</v>
      </c>
      <c r="E870" s="13" t="s">
        <v>141</v>
      </c>
      <c r="F870" s="1" t="s">
        <v>142</v>
      </c>
      <c r="G870" s="13">
        <v>76</v>
      </c>
      <c r="H870" s="13">
        <v>210</v>
      </c>
      <c r="I870" s="13" t="s">
        <v>125</v>
      </c>
      <c r="J870" s="13">
        <v>2012</v>
      </c>
      <c r="K870" s="13">
        <v>5</v>
      </c>
      <c r="L870" s="13">
        <v>129</v>
      </c>
      <c r="M870" s="13" t="s">
        <v>159</v>
      </c>
      <c r="N870" s="1">
        <v>22</v>
      </c>
      <c r="O870" s="13" t="s">
        <v>1183</v>
      </c>
      <c r="P870" s="13" t="s">
        <v>2866</v>
      </c>
      <c r="Q870" s="1" t="str">
        <f t="shared" si="299"/>
        <v>CAR</v>
      </c>
      <c r="R870" s="13" t="s">
        <v>358</v>
      </c>
      <c r="S870" s="1"/>
      <c r="T870" s="13" t="s">
        <v>129</v>
      </c>
      <c r="U870" s="13">
        <v>2</v>
      </c>
      <c r="V870" s="13">
        <v>0</v>
      </c>
      <c r="W870" s="13">
        <v>0</v>
      </c>
      <c r="X870" s="14">
        <v>0</v>
      </c>
      <c r="Y870" s="13">
        <v>0</v>
      </c>
      <c r="Z870" s="13">
        <v>-1</v>
      </c>
      <c r="AA870" s="1">
        <v>3</v>
      </c>
      <c r="AB870" s="14">
        <v>0</v>
      </c>
      <c r="AC870" s="14">
        <v>1</v>
      </c>
      <c r="AD870" s="15">
        <f t="shared" si="300"/>
        <v>0</v>
      </c>
      <c r="AE870" s="15">
        <f t="shared" si="301"/>
        <v>0</v>
      </c>
      <c r="AF870" s="16">
        <v>12.0666666667</v>
      </c>
      <c r="AG870" s="17">
        <f t="shared" si="302"/>
        <v>6.0333333333499999</v>
      </c>
      <c r="AH870" s="29">
        <v>19</v>
      </c>
      <c r="AI870" s="17">
        <f t="shared" si="303"/>
        <v>9.5</v>
      </c>
      <c r="AJ870" s="19">
        <f t="shared" si="304"/>
        <v>0.63508771929999996</v>
      </c>
      <c r="AK870" s="20">
        <f>'Even Strength'!AA870+'Power Play'!R870+'Penalty Kill'!L870</f>
        <v>0</v>
      </c>
      <c r="AL870" s="19">
        <f t="shared" si="305"/>
        <v>0</v>
      </c>
      <c r="AM870" s="15">
        <f>IF(('Even Strength'!BR870+'Power Play'!AK870+'Penalty Kill'!AG870)&gt;0,V870/('Even Strength'!BR870+'Power Play'!AK870+'Penalty Kill'!AG870),0)</f>
        <v>0</v>
      </c>
      <c r="AN870" s="15">
        <f>IF(('Even Strength'!BR870+'Power Play'!AK870+'Penalty Kill'!AG870)&gt;0,W870/('Even Strength'!BR870+'Power Play'!AK870+'Penalty Kill'!AG870),0)</f>
        <v>0</v>
      </c>
      <c r="AO870" s="15">
        <f t="shared" si="306"/>
        <v>0</v>
      </c>
      <c r="AP870" s="13">
        <v>0</v>
      </c>
      <c r="AQ870" s="13">
        <v>0</v>
      </c>
      <c r="AR870" s="21">
        <f t="shared" si="307"/>
        <v>0</v>
      </c>
      <c r="AS870" s="22">
        <v>0</v>
      </c>
      <c r="AT870" s="1"/>
      <c r="AU870" s="1"/>
      <c r="AV870">
        <v>1</v>
      </c>
      <c r="AW870" s="13">
        <v>2</v>
      </c>
      <c r="AX870" s="13">
        <v>0</v>
      </c>
      <c r="AY870" s="13">
        <v>0</v>
      </c>
      <c r="AZ870" s="13">
        <v>0</v>
      </c>
      <c r="BA870" s="13">
        <v>0</v>
      </c>
      <c r="BB870" s="16">
        <f t="shared" si="308"/>
        <v>4.9723756905939993</v>
      </c>
      <c r="BC870" s="17">
        <f t="shared" si="309"/>
        <v>9.9447513811879986</v>
      </c>
      <c r="BD870" s="17">
        <f t="shared" si="310"/>
        <v>0</v>
      </c>
      <c r="BE870" s="17">
        <f t="shared" si="311"/>
        <v>0</v>
      </c>
      <c r="BF870" s="17">
        <f t="shared" si="312"/>
        <v>0</v>
      </c>
      <c r="BG870" s="17">
        <f t="shared" si="313"/>
        <v>0</v>
      </c>
      <c r="BH870" s="13">
        <v>0</v>
      </c>
      <c r="BI870" s="13">
        <v>0</v>
      </c>
      <c r="BJ870" s="13">
        <v>0</v>
      </c>
      <c r="BK870" s="13">
        <v>0</v>
      </c>
      <c r="BL870" s="13">
        <v>0</v>
      </c>
      <c r="BM870" s="13">
        <v>0</v>
      </c>
      <c r="BN870" s="13">
        <f t="shared" si="314"/>
        <v>2</v>
      </c>
      <c r="BO870" s="16">
        <v>-2.1000000000000001E-2</v>
      </c>
      <c r="BP870" s="1"/>
      <c r="BQ870" s="1"/>
      <c r="BR870" s="23" t="str">
        <f t="shared" si="315"/>
        <v xml:space="preserve"> </v>
      </c>
      <c r="BS870" s="1"/>
      <c r="BT870" s="13">
        <v>0</v>
      </c>
      <c r="BU870" s="13">
        <v>1</v>
      </c>
      <c r="BV870" s="13">
        <v>0</v>
      </c>
      <c r="BW870" s="13">
        <v>0</v>
      </c>
      <c r="BX870" s="13">
        <v>0</v>
      </c>
      <c r="BY870" s="13">
        <v>0</v>
      </c>
      <c r="BZ870" s="13">
        <v>0</v>
      </c>
      <c r="CA870" s="13">
        <v>0</v>
      </c>
      <c r="CB870" s="23">
        <f t="shared" si="316"/>
        <v>0</v>
      </c>
      <c r="CC870" s="16">
        <v>0</v>
      </c>
      <c r="CD870" s="16">
        <v>0</v>
      </c>
      <c r="CE870" s="16">
        <v>-0.1</v>
      </c>
      <c r="CF870" s="24">
        <f t="shared" si="317"/>
        <v>-0.05</v>
      </c>
      <c r="CG870" s="24">
        <f t="shared" si="318"/>
        <v>-0.49723756905939998</v>
      </c>
      <c r="CH870" s="25">
        <v>4</v>
      </c>
      <c r="CI870" s="16">
        <v>0.30000000000000004</v>
      </c>
      <c r="CJ870" s="16">
        <v>0.30000000000000004</v>
      </c>
      <c r="CK870" s="16">
        <v>-0.8</v>
      </c>
      <c r="CL870" s="16">
        <v>-0.2</v>
      </c>
      <c r="CM870" s="16">
        <v>0</v>
      </c>
      <c r="CN870" s="16">
        <v>0</v>
      </c>
      <c r="CO870" s="16">
        <v>-0.2</v>
      </c>
      <c r="CP870" s="26">
        <f t="shared" si="319"/>
        <v>-0.1</v>
      </c>
      <c r="CQ870" s="26">
        <f t="shared" si="320"/>
        <v>-0.99447513811879995</v>
      </c>
      <c r="CR870" s="13">
        <v>0</v>
      </c>
      <c r="CS870" s="13">
        <v>0</v>
      </c>
      <c r="CT870" s="13">
        <v>0</v>
      </c>
      <c r="CU870" s="13">
        <v>0</v>
      </c>
      <c r="CV870" s="13">
        <v>-0.03</v>
      </c>
      <c r="CW870" s="13">
        <v>0.04</v>
      </c>
      <c r="CX870" s="13">
        <v>0</v>
      </c>
      <c r="CY870" s="13">
        <v>0</v>
      </c>
      <c r="CZ870" s="13">
        <v>-0.21</v>
      </c>
      <c r="DA870" s="13">
        <v>-0.2</v>
      </c>
      <c r="DB870" s="27">
        <v>-5.69</v>
      </c>
      <c r="DC870" s="27">
        <v>3.64</v>
      </c>
      <c r="DD870" s="27">
        <v>-9.33</v>
      </c>
      <c r="DE870" s="27">
        <v>-44.5</v>
      </c>
      <c r="DF870" s="27">
        <v>-3.41</v>
      </c>
      <c r="DG870" s="27">
        <v>-0.34</v>
      </c>
      <c r="DH870" s="27">
        <v>-3.07</v>
      </c>
      <c r="DI870" s="27">
        <v>-14.64</v>
      </c>
      <c r="DJ870" s="1">
        <v>3</v>
      </c>
      <c r="DK870" s="1"/>
      <c r="DL870" s="1"/>
      <c r="DM870" s="1">
        <v>1.2E-2</v>
      </c>
      <c r="DN870" s="1">
        <v>0</v>
      </c>
      <c r="DO870" s="1">
        <v>2.5000000000000001E-2</v>
      </c>
      <c r="DP870" s="16">
        <f t="shared" si="321"/>
        <v>-0.20665751544269048</v>
      </c>
    </row>
    <row r="871" spans="1:120" x14ac:dyDescent="0.2">
      <c r="A871" s="13">
        <v>26</v>
      </c>
      <c r="B871" s="13" t="s">
        <v>2867</v>
      </c>
      <c r="C871" s="13" t="s">
        <v>186</v>
      </c>
      <c r="D871" s="13" t="s">
        <v>187</v>
      </c>
      <c r="E871" s="13" t="s">
        <v>141</v>
      </c>
      <c r="F871" s="1" t="s">
        <v>142</v>
      </c>
      <c r="G871" s="13">
        <v>74</v>
      </c>
      <c r="H871" s="13">
        <v>210</v>
      </c>
      <c r="I871" s="13" t="s">
        <v>125</v>
      </c>
      <c r="J871" s="13">
        <v>2011</v>
      </c>
      <c r="K871" s="13">
        <v>2</v>
      </c>
      <c r="L871" s="13">
        <v>57</v>
      </c>
      <c r="M871" s="13" t="s">
        <v>159</v>
      </c>
      <c r="N871" s="1">
        <v>21</v>
      </c>
      <c r="O871" s="13" t="s">
        <v>546</v>
      </c>
      <c r="P871" s="13" t="s">
        <v>2868</v>
      </c>
      <c r="Q871" s="1" t="str">
        <f t="shared" si="299"/>
        <v>CGY</v>
      </c>
      <c r="R871" s="13" t="s">
        <v>270</v>
      </c>
      <c r="S871" s="1"/>
      <c r="T871" s="13" t="s">
        <v>173</v>
      </c>
      <c r="U871" s="13">
        <v>1</v>
      </c>
      <c r="V871" s="13">
        <v>0</v>
      </c>
      <c r="W871" s="13">
        <v>0</v>
      </c>
      <c r="X871" s="14">
        <v>0</v>
      </c>
      <c r="Y871" s="13">
        <v>0</v>
      </c>
      <c r="Z871" s="13">
        <v>-3</v>
      </c>
      <c r="AA871" s="1">
        <v>1</v>
      </c>
      <c r="AB871" s="14">
        <v>0</v>
      </c>
      <c r="AC871" s="14">
        <v>2</v>
      </c>
      <c r="AD871" s="15">
        <f t="shared" si="300"/>
        <v>0</v>
      </c>
      <c r="AE871" s="15">
        <f t="shared" si="301"/>
        <v>0</v>
      </c>
      <c r="AF871" s="16">
        <v>20.316666666700002</v>
      </c>
      <c r="AG871" s="17">
        <f t="shared" si="302"/>
        <v>20.316666666700002</v>
      </c>
      <c r="AH871" s="29">
        <v>28</v>
      </c>
      <c r="AI871" s="17">
        <f t="shared" si="303"/>
        <v>28</v>
      </c>
      <c r="AJ871" s="19">
        <f t="shared" si="304"/>
        <v>0.72559523809642867</v>
      </c>
      <c r="AK871" s="20">
        <f>'Even Strength'!AA871+'Power Play'!R871+'Penalty Kill'!L871</f>
        <v>0</v>
      </c>
      <c r="AL871" s="19">
        <f t="shared" si="305"/>
        <v>0</v>
      </c>
      <c r="AM871" s="15">
        <f>IF(('Even Strength'!BR871+'Power Play'!AK871+'Penalty Kill'!AG871)&gt;0,V871/('Even Strength'!BR871+'Power Play'!AK871+'Penalty Kill'!AG871),0)</f>
        <v>0</v>
      </c>
      <c r="AN871" s="15">
        <f>IF(('Even Strength'!BR871+'Power Play'!AK871+'Penalty Kill'!AG871)&gt;0,W871/('Even Strength'!BR871+'Power Play'!AK871+'Penalty Kill'!AG871),0)</f>
        <v>0</v>
      </c>
      <c r="AO871" s="15">
        <f t="shared" si="306"/>
        <v>0</v>
      </c>
      <c r="AP871" s="13">
        <v>0</v>
      </c>
      <c r="AQ871" s="13">
        <v>0</v>
      </c>
      <c r="AR871" s="21">
        <f t="shared" si="307"/>
        <v>0</v>
      </c>
      <c r="AS871" s="22">
        <v>0</v>
      </c>
      <c r="AT871" s="1"/>
      <c r="AU871" s="1"/>
      <c r="AV871">
        <v>2</v>
      </c>
      <c r="AW871" s="13">
        <v>0</v>
      </c>
      <c r="AX871" s="13">
        <v>2</v>
      </c>
      <c r="AY871" s="13">
        <v>0</v>
      </c>
      <c r="AZ871" s="13">
        <v>0</v>
      </c>
      <c r="BA871" s="13">
        <v>0</v>
      </c>
      <c r="BB871" s="16">
        <f t="shared" si="308"/>
        <v>5.9064807218935078</v>
      </c>
      <c r="BC871" s="17">
        <f t="shared" si="309"/>
        <v>0</v>
      </c>
      <c r="BD871" s="17">
        <f t="shared" si="310"/>
        <v>5.9064807218935078</v>
      </c>
      <c r="BE871" s="17">
        <f t="shared" si="311"/>
        <v>0</v>
      </c>
      <c r="BF871" s="17">
        <f t="shared" si="312"/>
        <v>0</v>
      </c>
      <c r="BG871" s="17">
        <f t="shared" si="313"/>
        <v>0</v>
      </c>
      <c r="BH871" s="13">
        <v>0</v>
      </c>
      <c r="BI871" s="13">
        <v>0</v>
      </c>
      <c r="BJ871" s="13">
        <v>0</v>
      </c>
      <c r="BK871" s="13">
        <v>0</v>
      </c>
      <c r="BL871" s="13">
        <v>0</v>
      </c>
      <c r="BM871" s="13">
        <v>0</v>
      </c>
      <c r="BN871" s="13">
        <f t="shared" si="314"/>
        <v>2</v>
      </c>
      <c r="BO871" s="16">
        <v>6.2E-2</v>
      </c>
      <c r="BP871" s="1"/>
      <c r="BQ871" s="1"/>
      <c r="BR871" s="23" t="str">
        <f t="shared" si="315"/>
        <v xml:space="preserve"> </v>
      </c>
      <c r="BS871" s="1"/>
      <c r="BT871" s="13">
        <v>0</v>
      </c>
      <c r="BU871" s="13">
        <v>0</v>
      </c>
      <c r="BV871" s="13">
        <v>0</v>
      </c>
      <c r="BW871" s="13">
        <v>0</v>
      </c>
      <c r="BX871" s="13">
        <v>0</v>
      </c>
      <c r="BY871" s="13">
        <v>0</v>
      </c>
      <c r="BZ871" s="13">
        <v>0</v>
      </c>
      <c r="CA871" s="13">
        <v>0</v>
      </c>
      <c r="CB871" s="23">
        <f t="shared" si="316"/>
        <v>0</v>
      </c>
      <c r="CC871" s="16">
        <v>0</v>
      </c>
      <c r="CD871" s="16">
        <v>-0.2</v>
      </c>
      <c r="CE871" s="16">
        <v>-0.2</v>
      </c>
      <c r="CF871" s="24">
        <f t="shared" si="317"/>
        <v>-0.2</v>
      </c>
      <c r="CG871" s="24">
        <f t="shared" si="318"/>
        <v>-0.59064807218935078</v>
      </c>
      <c r="CH871" s="25">
        <v>4</v>
      </c>
      <c r="CI871" s="16">
        <v>0.1</v>
      </c>
      <c r="CJ871" s="16">
        <v>0.1</v>
      </c>
      <c r="CK871" s="16">
        <v>0</v>
      </c>
      <c r="CL871" s="16">
        <v>0</v>
      </c>
      <c r="CM871" s="16">
        <v>0</v>
      </c>
      <c r="CN871" s="16">
        <v>0</v>
      </c>
      <c r="CO871" s="16">
        <v>0</v>
      </c>
      <c r="CP871" s="26">
        <f t="shared" si="319"/>
        <v>0</v>
      </c>
      <c r="CQ871" s="26">
        <f t="shared" si="320"/>
        <v>0</v>
      </c>
      <c r="CR871" s="13">
        <v>0</v>
      </c>
      <c r="CS871" s="13">
        <v>0</v>
      </c>
      <c r="CT871" s="13">
        <v>0</v>
      </c>
      <c r="CU871" s="13">
        <v>0</v>
      </c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27">
        <v>-0.46</v>
      </c>
      <c r="DC871" s="27">
        <v>-6.93</v>
      </c>
      <c r="DD871" s="27">
        <v>6.48</v>
      </c>
      <c r="DE871" s="27">
        <v>22.18</v>
      </c>
      <c r="DF871" s="27">
        <v>-2.52</v>
      </c>
      <c r="DG871" s="27">
        <v>-5.51</v>
      </c>
      <c r="DH871" s="27">
        <v>2.99</v>
      </c>
      <c r="DI871" s="27">
        <v>10.24</v>
      </c>
      <c r="DJ871" s="1">
        <v>22</v>
      </c>
      <c r="DK871" s="1"/>
      <c r="DL871" s="1"/>
      <c r="DM871" s="1">
        <v>0.109</v>
      </c>
      <c r="DN871" s="1">
        <v>0</v>
      </c>
      <c r="DO871" s="1">
        <v>0</v>
      </c>
      <c r="DP871" s="16">
        <f t="shared" si="321"/>
        <v>-9.3502630976893139E-2</v>
      </c>
    </row>
    <row r="872" spans="1:120" x14ac:dyDescent="0.2">
      <c r="A872" s="13">
        <v>39</v>
      </c>
      <c r="B872" s="13" t="s">
        <v>2869</v>
      </c>
      <c r="C872" s="13" t="s">
        <v>2870</v>
      </c>
      <c r="D872" s="1"/>
      <c r="E872" s="13" t="s">
        <v>222</v>
      </c>
      <c r="F872" s="1" t="s">
        <v>223</v>
      </c>
      <c r="G872" s="13">
        <v>77</v>
      </c>
      <c r="H872" s="13">
        <v>232</v>
      </c>
      <c r="I872" s="13" t="s">
        <v>125</v>
      </c>
      <c r="J872" s="13">
        <v>2013</v>
      </c>
      <c r="K872" s="13">
        <v>3</v>
      </c>
      <c r="L872" s="13">
        <v>83</v>
      </c>
      <c r="M872" s="13" t="s">
        <v>159</v>
      </c>
      <c r="N872" s="1">
        <v>20</v>
      </c>
      <c r="O872" s="13" t="s">
        <v>2871</v>
      </c>
      <c r="P872" s="13" t="s">
        <v>2872</v>
      </c>
      <c r="Q872" s="1" t="str">
        <f t="shared" si="299"/>
        <v>EDM</v>
      </c>
      <c r="R872" s="13" t="s">
        <v>136</v>
      </c>
      <c r="S872" s="1"/>
      <c r="T872" s="13" t="s">
        <v>146</v>
      </c>
      <c r="U872" s="13">
        <v>1</v>
      </c>
      <c r="V872" s="13">
        <v>0</v>
      </c>
      <c r="W872" s="13">
        <v>0</v>
      </c>
      <c r="X872" s="14">
        <v>0</v>
      </c>
      <c r="Y872" s="13">
        <v>0</v>
      </c>
      <c r="Z872" s="13">
        <v>-1</v>
      </c>
      <c r="AA872" s="1">
        <v>1</v>
      </c>
      <c r="AB872" s="14">
        <v>0</v>
      </c>
      <c r="AC872" s="14">
        <v>0</v>
      </c>
      <c r="AD872" s="15">
        <f t="shared" si="300"/>
        <v>0</v>
      </c>
      <c r="AE872" s="15">
        <f t="shared" si="301"/>
        <v>0</v>
      </c>
      <c r="AF872" s="16">
        <v>11.3166666667</v>
      </c>
      <c r="AG872" s="17">
        <f t="shared" si="302"/>
        <v>11.3166666667</v>
      </c>
      <c r="AH872" s="29">
        <v>18</v>
      </c>
      <c r="AI872" s="17">
        <f t="shared" si="303"/>
        <v>18</v>
      </c>
      <c r="AJ872" s="19">
        <f t="shared" si="304"/>
        <v>0.62870370370555551</v>
      </c>
      <c r="AK872" s="20">
        <f>'Even Strength'!AA872+'Power Play'!R872+'Penalty Kill'!L872</f>
        <v>0</v>
      </c>
      <c r="AL872" s="19">
        <f t="shared" si="305"/>
        <v>0</v>
      </c>
      <c r="AM872" s="15">
        <f>IF(('Even Strength'!BR872+'Power Play'!AK872+'Penalty Kill'!AG872)&gt;0,V872/('Even Strength'!BR872+'Power Play'!AK872+'Penalty Kill'!AG872),0)</f>
        <v>0</v>
      </c>
      <c r="AN872" s="15">
        <f>IF(('Even Strength'!BR872+'Power Play'!AK872+'Penalty Kill'!AG872)&gt;0,W872/('Even Strength'!BR872+'Power Play'!AK872+'Penalty Kill'!AG872),0)</f>
        <v>0</v>
      </c>
      <c r="AO872" s="15">
        <f t="shared" si="306"/>
        <v>0</v>
      </c>
      <c r="AP872" s="13">
        <v>3</v>
      </c>
      <c r="AQ872" s="13">
        <v>4</v>
      </c>
      <c r="AR872" s="21">
        <f t="shared" si="307"/>
        <v>0.42857142857142855</v>
      </c>
      <c r="AS872" s="22">
        <v>12</v>
      </c>
      <c r="AT872" s="1"/>
      <c r="AU872" s="1"/>
      <c r="AV872">
        <v>2</v>
      </c>
      <c r="AW872" s="13">
        <v>2</v>
      </c>
      <c r="AX872" s="13">
        <v>0</v>
      </c>
      <c r="AY872" s="13">
        <v>0</v>
      </c>
      <c r="AZ872" s="13">
        <v>0</v>
      </c>
      <c r="BA872" s="13">
        <v>0</v>
      </c>
      <c r="BB872" s="16">
        <f t="shared" si="308"/>
        <v>10.603829160498959</v>
      </c>
      <c r="BC872" s="17">
        <f t="shared" si="309"/>
        <v>10.603829160498959</v>
      </c>
      <c r="BD872" s="17">
        <f t="shared" si="310"/>
        <v>0</v>
      </c>
      <c r="BE872" s="17">
        <f t="shared" si="311"/>
        <v>0</v>
      </c>
      <c r="BF872" s="17">
        <f t="shared" si="312"/>
        <v>0</v>
      </c>
      <c r="BG872" s="17">
        <f t="shared" si="313"/>
        <v>0</v>
      </c>
      <c r="BH872" s="13">
        <v>0</v>
      </c>
      <c r="BI872" s="13">
        <v>0</v>
      </c>
      <c r="BJ872" s="13">
        <v>0</v>
      </c>
      <c r="BK872" s="13">
        <v>0</v>
      </c>
      <c r="BL872" s="13">
        <v>0</v>
      </c>
      <c r="BM872" s="13">
        <v>0</v>
      </c>
      <c r="BN872" s="13">
        <f t="shared" si="314"/>
        <v>2</v>
      </c>
      <c r="BO872" s="16">
        <v>-0.02</v>
      </c>
      <c r="BP872" s="1"/>
      <c r="BQ872" s="1"/>
      <c r="BR872" s="23" t="str">
        <f t="shared" si="315"/>
        <v xml:space="preserve"> </v>
      </c>
      <c r="BS872" s="1"/>
      <c r="BT872" s="13">
        <v>0</v>
      </c>
      <c r="BU872" s="13">
        <v>0</v>
      </c>
      <c r="BV872" s="13">
        <v>0</v>
      </c>
      <c r="BW872" s="13">
        <v>0</v>
      </c>
      <c r="BX872" s="13">
        <v>0</v>
      </c>
      <c r="BY872" s="13">
        <v>0</v>
      </c>
      <c r="BZ872" s="13">
        <v>0</v>
      </c>
      <c r="CA872" s="13">
        <v>0</v>
      </c>
      <c r="CB872" s="23">
        <f t="shared" si="316"/>
        <v>0</v>
      </c>
      <c r="CC872" s="16">
        <v>0</v>
      </c>
      <c r="CD872" s="16">
        <v>0</v>
      </c>
      <c r="CE872" s="16">
        <v>-0.1</v>
      </c>
      <c r="CF872" s="24">
        <f t="shared" si="317"/>
        <v>-0.1</v>
      </c>
      <c r="CG872" s="24">
        <f t="shared" si="318"/>
        <v>-0.53019145802494794</v>
      </c>
      <c r="CH872" s="25">
        <v>2</v>
      </c>
      <c r="CI872" s="16">
        <v>0.30000000000000004</v>
      </c>
      <c r="CJ872" s="16">
        <v>0.30000000000000004</v>
      </c>
      <c r="CK872" s="16">
        <v>-0.8</v>
      </c>
      <c r="CL872" s="16">
        <v>-0.1</v>
      </c>
      <c r="CM872" s="16">
        <v>-0.1</v>
      </c>
      <c r="CN872" s="16">
        <v>0</v>
      </c>
      <c r="CO872" s="16">
        <v>-0.2</v>
      </c>
      <c r="CP872" s="26">
        <f t="shared" si="319"/>
        <v>-0.2</v>
      </c>
      <c r="CQ872" s="26">
        <f t="shared" si="320"/>
        <v>-1.0603829160498959</v>
      </c>
      <c r="CR872" s="13">
        <v>0</v>
      </c>
      <c r="CS872" s="13">
        <v>0</v>
      </c>
      <c r="CT872" s="13">
        <v>0</v>
      </c>
      <c r="CU872" s="13">
        <v>0</v>
      </c>
      <c r="CV872" s="13">
        <v>-0.03</v>
      </c>
      <c r="CW872" s="13">
        <v>0.03</v>
      </c>
      <c r="CX872" s="13">
        <v>0</v>
      </c>
      <c r="CY872" s="13">
        <v>0</v>
      </c>
      <c r="CZ872" s="13">
        <v>-0.16</v>
      </c>
      <c r="DA872" s="13">
        <v>-0.16</v>
      </c>
      <c r="DB872" s="27">
        <v>-2.09</v>
      </c>
      <c r="DC872" s="27">
        <v>-3.21</v>
      </c>
      <c r="DD872" s="27">
        <v>1.1200000000000001</v>
      </c>
      <c r="DE872" s="27">
        <v>6.66</v>
      </c>
      <c r="DF872" s="27">
        <v>-2.2999999999999998</v>
      </c>
      <c r="DG872" s="27">
        <v>-1.24</v>
      </c>
      <c r="DH872" s="27">
        <v>-1.06</v>
      </c>
      <c r="DI872" s="27">
        <v>-6.35</v>
      </c>
      <c r="DJ872" s="1">
        <v>2</v>
      </c>
      <c r="DK872" s="1"/>
      <c r="DL872" s="1"/>
      <c r="DM872" s="1">
        <v>0.01</v>
      </c>
      <c r="DN872" s="1">
        <v>0</v>
      </c>
      <c r="DO872" s="1">
        <v>0.13300000000000001</v>
      </c>
      <c r="DP872" s="16">
        <f t="shared" si="321"/>
        <v>-0.20869366277739648</v>
      </c>
    </row>
    <row r="873" spans="1:120" x14ac:dyDescent="0.2">
      <c r="A873" s="13">
        <v>10</v>
      </c>
      <c r="B873" s="13" t="s">
        <v>2873</v>
      </c>
      <c r="C873" s="13" t="s">
        <v>2870</v>
      </c>
      <c r="D873" s="1"/>
      <c r="E873" s="13" t="s">
        <v>222</v>
      </c>
      <c r="F873" s="1" t="s">
        <v>223</v>
      </c>
      <c r="G873" s="13">
        <v>71</v>
      </c>
      <c r="H873" s="13">
        <v>197</v>
      </c>
      <c r="I873" s="13" t="s">
        <v>125</v>
      </c>
      <c r="J873" s="13">
        <v>2012</v>
      </c>
      <c r="K873" s="13">
        <v>1</v>
      </c>
      <c r="L873" s="13">
        <v>1</v>
      </c>
      <c r="M873" s="1"/>
      <c r="N873" s="1">
        <v>21</v>
      </c>
      <c r="O873" s="13" t="s">
        <v>2874</v>
      </c>
      <c r="P873" s="13" t="s">
        <v>2875</v>
      </c>
      <c r="Q873" s="1" t="str">
        <f t="shared" si="299"/>
        <v>EDM</v>
      </c>
      <c r="R873" s="13" t="s">
        <v>136</v>
      </c>
      <c r="S873" s="1"/>
      <c r="T873" s="13" t="s">
        <v>154</v>
      </c>
      <c r="U873" s="13">
        <v>81</v>
      </c>
      <c r="V873" s="13">
        <v>14</v>
      </c>
      <c r="W873" s="13">
        <v>19</v>
      </c>
      <c r="X873" s="14">
        <v>12</v>
      </c>
      <c r="Y873" s="13">
        <v>33</v>
      </c>
      <c r="Z873" s="13">
        <v>-35</v>
      </c>
      <c r="AA873" s="1">
        <v>191</v>
      </c>
      <c r="AB873" s="14">
        <v>66</v>
      </c>
      <c r="AC873" s="14">
        <v>80</v>
      </c>
      <c r="AD873" s="15">
        <f t="shared" si="300"/>
        <v>7.3298429319371722E-2</v>
      </c>
      <c r="AE873" s="15">
        <f t="shared" si="301"/>
        <v>4.1543026706231452E-2</v>
      </c>
      <c r="AF873" s="16">
        <v>1250.8833333333</v>
      </c>
      <c r="AG873" s="17">
        <f t="shared" si="302"/>
        <v>15.443004115225927</v>
      </c>
      <c r="AH873" s="29">
        <v>1669</v>
      </c>
      <c r="AI873" s="17">
        <f t="shared" si="303"/>
        <v>20.604938271604937</v>
      </c>
      <c r="AJ873" s="19">
        <f t="shared" si="304"/>
        <v>0.74948072698220491</v>
      </c>
      <c r="AK873" s="20">
        <f>'Even Strength'!AA873+'Power Play'!R873+'Penalty Kill'!L873</f>
        <v>181.49087221095334</v>
      </c>
      <c r="AL873" s="19">
        <f t="shared" si="305"/>
        <v>8.7054100430289179</v>
      </c>
      <c r="AM873" s="15">
        <f>IF(('Even Strength'!BR873+'Power Play'!AK873+'Penalty Kill'!AG873)&gt;0,V873/('Even Strength'!BR873+'Power Play'!AK873+'Penalty Kill'!AG873),0)</f>
        <v>0.30434782608695654</v>
      </c>
      <c r="AN873" s="15">
        <f>IF(('Even Strength'!BR873+'Power Play'!AK873+'Penalty Kill'!AG873)&gt;0,W873/('Even Strength'!BR873+'Power Play'!AK873+'Penalty Kill'!AG873),0)</f>
        <v>0.41304347826086957</v>
      </c>
      <c r="AO873" s="15">
        <f t="shared" si="306"/>
        <v>0.71739130434782616</v>
      </c>
      <c r="AP873" s="13">
        <v>0</v>
      </c>
      <c r="AQ873" s="13">
        <v>1</v>
      </c>
      <c r="AR873" s="21">
        <f t="shared" si="307"/>
        <v>0</v>
      </c>
      <c r="AS873" s="22">
        <v>0</v>
      </c>
      <c r="AT873" s="1"/>
      <c r="AU873" s="1"/>
      <c r="AV873">
        <v>83</v>
      </c>
      <c r="AW873" s="13">
        <v>97</v>
      </c>
      <c r="AX873" s="13">
        <v>28</v>
      </c>
      <c r="AY873" s="13">
        <v>66</v>
      </c>
      <c r="AZ873" s="13">
        <v>55</v>
      </c>
      <c r="BA873" s="13">
        <v>34</v>
      </c>
      <c r="BB873" s="16">
        <f t="shared" si="308"/>
        <v>3.9811866281162374</v>
      </c>
      <c r="BC873" s="17">
        <f t="shared" si="309"/>
        <v>4.6527120834611448</v>
      </c>
      <c r="BD873" s="17">
        <f t="shared" si="310"/>
        <v>1.343050910689815</v>
      </c>
      <c r="BE873" s="17">
        <f t="shared" si="311"/>
        <v>3.1657628609117068</v>
      </c>
      <c r="BF873" s="17">
        <f t="shared" si="312"/>
        <v>2.6381357174264224</v>
      </c>
      <c r="BG873" s="17">
        <f t="shared" si="313"/>
        <v>1.6308475344090612</v>
      </c>
      <c r="BH873" s="13">
        <v>18</v>
      </c>
      <c r="BI873" s="13">
        <v>9</v>
      </c>
      <c r="BJ873" s="13">
        <v>0</v>
      </c>
      <c r="BK873" s="13">
        <v>0</v>
      </c>
      <c r="BL873" s="13">
        <v>0</v>
      </c>
      <c r="BM873" s="13">
        <v>0</v>
      </c>
      <c r="BN873" s="13">
        <f t="shared" si="314"/>
        <v>143</v>
      </c>
      <c r="BO873" s="16">
        <v>8.8279999999999994</v>
      </c>
      <c r="BP873" s="13">
        <v>6</v>
      </c>
      <c r="BQ873" s="13">
        <v>1</v>
      </c>
      <c r="BR873" s="23">
        <f t="shared" si="315"/>
        <v>0.16666666666666666</v>
      </c>
      <c r="BS873" s="13">
        <v>1</v>
      </c>
      <c r="BT873" s="13">
        <v>4</v>
      </c>
      <c r="BU873" s="13">
        <v>21</v>
      </c>
      <c r="BV873" s="13">
        <v>0</v>
      </c>
      <c r="BW873" s="13">
        <v>1</v>
      </c>
      <c r="BX873" s="13">
        <v>1</v>
      </c>
      <c r="BY873" s="13">
        <v>0</v>
      </c>
      <c r="BZ873" s="13">
        <v>0</v>
      </c>
      <c r="CA873" s="13">
        <v>0</v>
      </c>
      <c r="CB873" s="23">
        <f t="shared" si="316"/>
        <v>0</v>
      </c>
      <c r="CC873" s="16">
        <v>1.9</v>
      </c>
      <c r="CD873" s="16">
        <v>0</v>
      </c>
      <c r="CE873" s="16">
        <v>1.9</v>
      </c>
      <c r="CF873" s="24">
        <f t="shared" si="317"/>
        <v>2.3456790123456788E-2</v>
      </c>
      <c r="CG873" s="24">
        <f t="shared" si="318"/>
        <v>9.1135597511094582E-2</v>
      </c>
      <c r="CH873" s="25">
        <v>4</v>
      </c>
      <c r="CI873" s="16">
        <v>28.3</v>
      </c>
      <c r="CJ873" s="16">
        <v>22.8</v>
      </c>
      <c r="CK873" s="16">
        <v>-15.3</v>
      </c>
      <c r="CL873" s="16">
        <v>1.5</v>
      </c>
      <c r="CM873" s="16">
        <v>-0.30000000000000004</v>
      </c>
      <c r="CN873" s="16">
        <v>-0.7</v>
      </c>
      <c r="CO873" s="16">
        <v>0.60000000000000009</v>
      </c>
      <c r="CP873" s="26">
        <f t="shared" si="319"/>
        <v>7.4074074074074086E-3</v>
      </c>
      <c r="CQ873" s="26">
        <f t="shared" si="320"/>
        <v>2.8779662371924614E-2</v>
      </c>
      <c r="CR873" s="13">
        <v>1</v>
      </c>
      <c r="CS873" s="13">
        <v>5</v>
      </c>
      <c r="CT873" s="13">
        <v>3</v>
      </c>
      <c r="CU873" s="13">
        <v>-0.01</v>
      </c>
      <c r="CV873" s="13">
        <v>0.01</v>
      </c>
      <c r="CW873" s="13">
        <v>1.76</v>
      </c>
      <c r="CX873" s="13">
        <v>2.4500000000000002</v>
      </c>
      <c r="CY873" s="13">
        <v>-6.14</v>
      </c>
      <c r="CZ873" s="13">
        <v>-3.52</v>
      </c>
      <c r="DA873" s="13">
        <v>-5.45</v>
      </c>
      <c r="DB873" s="27">
        <v>-28.1</v>
      </c>
      <c r="DC873" s="27">
        <v>86.02</v>
      </c>
      <c r="DD873" s="27">
        <v>-114.12</v>
      </c>
      <c r="DE873" s="27">
        <v>-6.51</v>
      </c>
      <c r="DF873" s="27">
        <v>-6.91</v>
      </c>
      <c r="DG873" s="27">
        <v>81.92</v>
      </c>
      <c r="DH873" s="27">
        <v>-88.83</v>
      </c>
      <c r="DI873" s="27">
        <v>-5.0599999999999996</v>
      </c>
      <c r="DJ873" s="1">
        <v>186</v>
      </c>
      <c r="DK873" s="28">
        <v>1</v>
      </c>
      <c r="DL873" s="28" t="s">
        <v>1432</v>
      </c>
      <c r="DM873" s="1">
        <v>3.7749999999999999</v>
      </c>
      <c r="DN873" s="1">
        <v>4.5999999999999999E-2</v>
      </c>
      <c r="DO873" s="1">
        <v>2.85</v>
      </c>
      <c r="DP873" s="16">
        <f t="shared" si="321"/>
        <v>-6.2617021276595732</v>
      </c>
    </row>
    <row r="874" spans="1:120" x14ac:dyDescent="0.2">
      <c r="A874" s="13">
        <v>93</v>
      </c>
      <c r="B874" s="13" t="s">
        <v>2876</v>
      </c>
      <c r="C874" s="13" t="s">
        <v>652</v>
      </c>
      <c r="D874" s="13" t="s">
        <v>518</v>
      </c>
      <c r="E874" s="13" t="s">
        <v>123</v>
      </c>
      <c r="F874" s="1" t="s">
        <v>124</v>
      </c>
      <c r="G874" s="13">
        <v>73</v>
      </c>
      <c r="H874" s="13">
        <v>190</v>
      </c>
      <c r="I874" s="13" t="s">
        <v>125</v>
      </c>
      <c r="J874" s="13">
        <v>2005</v>
      </c>
      <c r="K874" s="13">
        <v>4</v>
      </c>
      <c r="L874" s="13">
        <v>105</v>
      </c>
      <c r="M874" s="1"/>
      <c r="N874" s="1">
        <v>28</v>
      </c>
      <c r="O874" s="13" t="s">
        <v>258</v>
      </c>
      <c r="P874" s="13" t="s">
        <v>2877</v>
      </c>
      <c r="Q874" s="1" t="str">
        <f t="shared" si="299"/>
        <v>NYR</v>
      </c>
      <c r="R874" s="13" t="s">
        <v>2645</v>
      </c>
      <c r="S874" s="1">
        <v>63</v>
      </c>
      <c r="T874" s="13" t="s">
        <v>173</v>
      </c>
      <c r="U874" s="13">
        <v>84</v>
      </c>
      <c r="V874" s="13">
        <v>6</v>
      </c>
      <c r="W874" s="13">
        <v>46</v>
      </c>
      <c r="X874" s="14">
        <v>16</v>
      </c>
      <c r="Y874" s="13">
        <v>52</v>
      </c>
      <c r="Z874" s="13">
        <v>-26</v>
      </c>
      <c r="AA874" s="1">
        <v>232</v>
      </c>
      <c r="AB874" s="14">
        <v>120</v>
      </c>
      <c r="AC874" s="14">
        <v>152</v>
      </c>
      <c r="AD874" s="15">
        <f t="shared" si="300"/>
        <v>2.5862068965517241E-2</v>
      </c>
      <c r="AE874" s="15">
        <f t="shared" si="301"/>
        <v>1.1904761904761904E-2</v>
      </c>
      <c r="AF874" s="16">
        <v>1924.7</v>
      </c>
      <c r="AG874" s="17">
        <f t="shared" si="302"/>
        <v>22.913095238095238</v>
      </c>
      <c r="AH874" s="29">
        <v>2230</v>
      </c>
      <c r="AI874" s="17">
        <f t="shared" si="303"/>
        <v>26.547619047619047</v>
      </c>
      <c r="AJ874" s="19">
        <f t="shared" si="304"/>
        <v>0.86309417040358749</v>
      </c>
      <c r="AK874" s="20">
        <f>'Even Strength'!AA874+'Power Play'!R874+'Penalty Kill'!L874</f>
        <v>165.57692307692309</v>
      </c>
      <c r="AL874" s="19">
        <f t="shared" si="305"/>
        <v>5.1616435728245369</v>
      </c>
      <c r="AM874" s="15">
        <f>IF(('Even Strength'!BR874+'Power Play'!AK874+'Penalty Kill'!AG874)&gt;0,V874/('Even Strength'!BR874+'Power Play'!AK874+'Penalty Kill'!AG874),0)</f>
        <v>6.5934065934065936E-2</v>
      </c>
      <c r="AN874" s="15">
        <f>IF(('Even Strength'!BR874+'Power Play'!AK874+'Penalty Kill'!AG874)&gt;0,W874/('Even Strength'!BR874+'Power Play'!AK874+'Penalty Kill'!AG874),0)</f>
        <v>0.50549450549450547</v>
      </c>
      <c r="AO874" s="15">
        <f t="shared" si="306"/>
        <v>0.5714285714285714</v>
      </c>
      <c r="AP874" s="13">
        <v>0</v>
      </c>
      <c r="AQ874" s="13">
        <v>0</v>
      </c>
      <c r="AR874" s="21">
        <f t="shared" si="307"/>
        <v>0</v>
      </c>
      <c r="AS874" s="22">
        <v>0</v>
      </c>
      <c r="AT874" s="1"/>
      <c r="AU874" s="1"/>
      <c r="AV874">
        <v>68</v>
      </c>
      <c r="AW874" s="13">
        <v>53</v>
      </c>
      <c r="AX874" s="13">
        <v>101</v>
      </c>
      <c r="AY874" s="13">
        <v>120</v>
      </c>
      <c r="AZ874" s="13">
        <v>81</v>
      </c>
      <c r="BA874" s="13">
        <v>35</v>
      </c>
      <c r="BB874" s="16">
        <f t="shared" si="308"/>
        <v>2.1198108796176025</v>
      </c>
      <c r="BC874" s="17">
        <f t="shared" si="309"/>
        <v>1.6522055385254846</v>
      </c>
      <c r="BD874" s="17">
        <f t="shared" si="310"/>
        <v>3.1485426300202626</v>
      </c>
      <c r="BE874" s="17">
        <f t="shared" si="311"/>
        <v>3.7408427287369457</v>
      </c>
      <c r="BF874" s="17">
        <f t="shared" si="312"/>
        <v>2.5250688418974385</v>
      </c>
      <c r="BG874" s="17">
        <f t="shared" si="313"/>
        <v>1.0910791292149424</v>
      </c>
      <c r="BH874" s="13">
        <v>40</v>
      </c>
      <c r="BI874" s="13">
        <v>20</v>
      </c>
      <c r="BJ874" s="13">
        <v>0</v>
      </c>
      <c r="BK874" s="13">
        <v>0</v>
      </c>
      <c r="BL874" s="13">
        <v>0</v>
      </c>
      <c r="BM874" s="13">
        <v>0</v>
      </c>
      <c r="BN874" s="13">
        <f t="shared" si="314"/>
        <v>194</v>
      </c>
      <c r="BO874" s="16">
        <v>8.4139999999999997</v>
      </c>
      <c r="BP874" s="1"/>
      <c r="BQ874" s="1"/>
      <c r="BR874" s="23" t="str">
        <f t="shared" si="315"/>
        <v xml:space="preserve"> </v>
      </c>
      <c r="BS874" s="1"/>
      <c r="BT874" s="13">
        <v>1</v>
      </c>
      <c r="BU874" s="13">
        <v>18</v>
      </c>
      <c r="BV874" s="13">
        <v>0</v>
      </c>
      <c r="BW874" s="13">
        <v>3</v>
      </c>
      <c r="BX874" s="13">
        <v>2</v>
      </c>
      <c r="BY874" s="13">
        <v>0</v>
      </c>
      <c r="BZ874" s="13">
        <v>0</v>
      </c>
      <c r="CA874" s="13">
        <v>0</v>
      </c>
      <c r="CB874" s="23">
        <f t="shared" si="316"/>
        <v>0</v>
      </c>
      <c r="CC874" s="16">
        <v>4.0999999999999996</v>
      </c>
      <c r="CD874" s="16">
        <v>2.5</v>
      </c>
      <c r="CE874" s="16">
        <v>6.6</v>
      </c>
      <c r="CF874" s="24">
        <f t="shared" si="317"/>
        <v>7.857142857142857E-2</v>
      </c>
      <c r="CG874" s="24">
        <f t="shared" si="318"/>
        <v>0.20574635008053202</v>
      </c>
      <c r="CH874" s="25">
        <v>4</v>
      </c>
      <c r="CI874" s="16">
        <v>47.7</v>
      </c>
      <c r="CJ874" s="16">
        <v>33.4</v>
      </c>
      <c r="CK874" s="16">
        <v>-0.4</v>
      </c>
      <c r="CL874" s="16">
        <v>7.9</v>
      </c>
      <c r="CM874" s="16">
        <v>0.4</v>
      </c>
      <c r="CN874" s="16">
        <v>0</v>
      </c>
      <c r="CO874" s="16">
        <v>8.1999999999999993</v>
      </c>
      <c r="CP874" s="26">
        <f t="shared" si="319"/>
        <v>9.7619047619047605E-2</v>
      </c>
      <c r="CQ874" s="26">
        <f t="shared" si="320"/>
        <v>0.25562425313035791</v>
      </c>
      <c r="CR874" s="13">
        <v>1</v>
      </c>
      <c r="CS874" s="13">
        <v>2</v>
      </c>
      <c r="CT874" s="13">
        <v>2</v>
      </c>
      <c r="CU874" s="13">
        <v>0</v>
      </c>
      <c r="CV874" s="13">
        <v>0.1</v>
      </c>
      <c r="CW874" s="13">
        <v>0.38</v>
      </c>
      <c r="CX874" s="13">
        <v>0.43</v>
      </c>
      <c r="CY874" s="13">
        <v>-3.24</v>
      </c>
      <c r="CZ874" s="13">
        <v>-5.31</v>
      </c>
      <c r="DA874" s="13">
        <v>-7.64</v>
      </c>
      <c r="DB874" s="27">
        <v>-36.799999999999997</v>
      </c>
      <c r="DC874" s="27">
        <v>63.26</v>
      </c>
      <c r="DD874" s="27">
        <v>-100.05</v>
      </c>
      <c r="DE874" s="27">
        <v>-9.07</v>
      </c>
      <c r="DF874" s="27">
        <v>13</v>
      </c>
      <c r="DG874" s="27">
        <v>45.7</v>
      </c>
      <c r="DH874" s="27">
        <v>-32.700000000000003</v>
      </c>
      <c r="DI874" s="27">
        <v>-2.86</v>
      </c>
      <c r="DJ874" s="1">
        <v>186</v>
      </c>
      <c r="DK874" s="1"/>
      <c r="DL874" s="1"/>
      <c r="DM874" s="1">
        <v>4.6580000000000004</v>
      </c>
      <c r="DN874" s="1">
        <v>0</v>
      </c>
      <c r="DO874" s="1">
        <v>0</v>
      </c>
      <c r="DP874" s="16">
        <f t="shared" si="321"/>
        <v>-0.54042553191489517</v>
      </c>
    </row>
    <row r="875" spans="1:120" x14ac:dyDescent="0.2">
      <c r="A875" s="13">
        <v>51</v>
      </c>
      <c r="B875" s="13" t="s">
        <v>2878</v>
      </c>
      <c r="C875" s="13" t="s">
        <v>1179</v>
      </c>
      <c r="D875" s="1"/>
      <c r="E875" s="13" t="s">
        <v>222</v>
      </c>
      <c r="F875" s="1" t="s">
        <v>223</v>
      </c>
      <c r="G875" s="13">
        <v>77</v>
      </c>
      <c r="H875" s="13">
        <v>220</v>
      </c>
      <c r="I875" s="13" t="s">
        <v>125</v>
      </c>
      <c r="J875" s="13">
        <v>2013</v>
      </c>
      <c r="K875" s="13">
        <v>1</v>
      </c>
      <c r="L875" s="13">
        <v>16</v>
      </c>
      <c r="M875" s="13" t="s">
        <v>159</v>
      </c>
      <c r="N875" s="1">
        <v>19</v>
      </c>
      <c r="O875" s="13" t="s">
        <v>1720</v>
      </c>
      <c r="P875" s="13" t="s">
        <v>2879</v>
      </c>
      <c r="Q875" s="1" t="str">
        <f t="shared" si="299"/>
        <v>BUF</v>
      </c>
      <c r="R875" s="13" t="s">
        <v>238</v>
      </c>
      <c r="S875" s="1"/>
      <c r="T875" s="13" t="s">
        <v>173</v>
      </c>
      <c r="U875" s="13">
        <v>60</v>
      </c>
      <c r="V875" s="13">
        <v>3</v>
      </c>
      <c r="W875" s="13">
        <v>12</v>
      </c>
      <c r="X875" s="14">
        <v>6</v>
      </c>
      <c r="Y875" s="13">
        <v>15</v>
      </c>
      <c r="Z875" s="13">
        <v>-10</v>
      </c>
      <c r="AA875" s="1">
        <v>52</v>
      </c>
      <c r="AB875" s="14">
        <v>24</v>
      </c>
      <c r="AC875" s="14">
        <v>28</v>
      </c>
      <c r="AD875" s="15">
        <f t="shared" si="300"/>
        <v>5.7692307692307696E-2</v>
      </c>
      <c r="AE875" s="15">
        <f t="shared" si="301"/>
        <v>2.8846153846153848E-2</v>
      </c>
      <c r="AF875" s="16">
        <v>1062.45</v>
      </c>
      <c r="AG875" s="17">
        <f t="shared" si="302"/>
        <v>17.7075</v>
      </c>
      <c r="AH875" s="29">
        <v>1350</v>
      </c>
      <c r="AI875" s="17">
        <f t="shared" si="303"/>
        <v>22.5</v>
      </c>
      <c r="AJ875" s="19">
        <f t="shared" si="304"/>
        <v>0.78700000000000003</v>
      </c>
      <c r="AK875" s="20">
        <f>'Even Strength'!AA875+'Power Play'!R875+'Penalty Kill'!L875</f>
        <v>60.444444444444443</v>
      </c>
      <c r="AL875" s="19">
        <f t="shared" si="305"/>
        <v>3.4134939683436083</v>
      </c>
      <c r="AM875" s="15">
        <f>IF(('Even Strength'!BR875+'Power Play'!AK875+'Penalty Kill'!AG875)&gt;0,V875/('Even Strength'!BR875+'Power Play'!AK875+'Penalty Kill'!AG875),0)</f>
        <v>6.6666666666666666E-2</v>
      </c>
      <c r="AN875" s="15">
        <f>IF(('Even Strength'!BR875+'Power Play'!AK875+'Penalty Kill'!AG875)&gt;0,W875/('Even Strength'!BR875+'Power Play'!AK875+'Penalty Kill'!AG875),0)</f>
        <v>0.26666666666666666</v>
      </c>
      <c r="AO875" s="15">
        <f t="shared" si="306"/>
        <v>0.33333333333333331</v>
      </c>
      <c r="AP875" s="13">
        <v>1</v>
      </c>
      <c r="AQ875" s="13">
        <v>0</v>
      </c>
      <c r="AR875" s="21">
        <f t="shared" si="307"/>
        <v>1</v>
      </c>
      <c r="AS875" s="22">
        <v>0</v>
      </c>
      <c r="AT875" s="1"/>
      <c r="AU875" s="1"/>
      <c r="AV875">
        <v>64</v>
      </c>
      <c r="AW875" s="13">
        <v>134</v>
      </c>
      <c r="AX875" s="13">
        <v>73</v>
      </c>
      <c r="AY875" s="13">
        <v>24</v>
      </c>
      <c r="AZ875" s="13">
        <v>39</v>
      </c>
      <c r="BA875" s="13">
        <v>11</v>
      </c>
      <c r="BB875" s="16">
        <f t="shared" si="308"/>
        <v>3.6142877311873498</v>
      </c>
      <c r="BC875" s="17">
        <f t="shared" si="309"/>
        <v>7.5674149371735133</v>
      </c>
      <c r="BD875" s="17">
        <f t="shared" si="310"/>
        <v>4.1225469433855713</v>
      </c>
      <c r="BE875" s="17">
        <f t="shared" si="311"/>
        <v>1.3553578991952562</v>
      </c>
      <c r="BF875" s="17">
        <f t="shared" si="312"/>
        <v>2.2024565861922913</v>
      </c>
      <c r="BG875" s="17">
        <f t="shared" si="313"/>
        <v>0.6212057037978258</v>
      </c>
      <c r="BH875" s="13">
        <v>51</v>
      </c>
      <c r="BI875" s="13">
        <v>18</v>
      </c>
      <c r="BJ875" s="13">
        <v>1</v>
      </c>
      <c r="BK875" s="13">
        <v>1</v>
      </c>
      <c r="BL875" s="13">
        <v>0</v>
      </c>
      <c r="BM875" s="13">
        <v>0</v>
      </c>
      <c r="BN875" s="13">
        <f t="shared" si="314"/>
        <v>259</v>
      </c>
      <c r="BO875" s="16">
        <v>-8.2629999999999999</v>
      </c>
      <c r="BP875" s="1"/>
      <c r="BQ875" s="1"/>
      <c r="BR875" s="23" t="str">
        <f t="shared" si="315"/>
        <v xml:space="preserve"> </v>
      </c>
      <c r="BS875" s="1"/>
      <c r="BT875" s="13">
        <v>1</v>
      </c>
      <c r="BU875" s="13">
        <v>14</v>
      </c>
      <c r="BV875" s="13">
        <v>1</v>
      </c>
      <c r="BW875" s="13">
        <v>0</v>
      </c>
      <c r="BX875" s="13">
        <v>1</v>
      </c>
      <c r="BY875" s="13">
        <v>0</v>
      </c>
      <c r="BZ875" s="13">
        <v>0</v>
      </c>
      <c r="CA875" s="13">
        <v>0</v>
      </c>
      <c r="CB875" s="23">
        <f t="shared" si="316"/>
        <v>0</v>
      </c>
      <c r="CC875" s="16">
        <v>0.7</v>
      </c>
      <c r="CD875" s="16">
        <v>1.9</v>
      </c>
      <c r="CE875" s="16">
        <v>2.6</v>
      </c>
      <c r="CF875" s="24">
        <f t="shared" si="317"/>
        <v>4.3333333333333335E-2</v>
      </c>
      <c r="CG875" s="24">
        <f t="shared" si="318"/>
        <v>0.14683043907948609</v>
      </c>
      <c r="CH875" s="25">
        <v>1</v>
      </c>
      <c r="CI875" s="16">
        <v>28.3</v>
      </c>
      <c r="CJ875" s="16">
        <v>24</v>
      </c>
      <c r="CK875" s="16">
        <v>8.8000000000000007</v>
      </c>
      <c r="CL875" s="16">
        <v>-1</v>
      </c>
      <c r="CM875" s="16">
        <v>1.3</v>
      </c>
      <c r="CN875" s="16">
        <v>0</v>
      </c>
      <c r="CO875" s="16">
        <v>0.4</v>
      </c>
      <c r="CP875" s="26">
        <f t="shared" si="319"/>
        <v>6.6666666666666671E-3</v>
      </c>
      <c r="CQ875" s="26">
        <f t="shared" si="320"/>
        <v>2.2589298319920938E-2</v>
      </c>
      <c r="CR875" s="13">
        <v>1</v>
      </c>
      <c r="CS875" s="13">
        <v>0</v>
      </c>
      <c r="CT875" s="13">
        <v>0</v>
      </c>
      <c r="CU875" s="13">
        <v>0.01</v>
      </c>
      <c r="CV875" s="13">
        <v>-0.33</v>
      </c>
      <c r="CW875" s="13">
        <v>-0.55000000000000004</v>
      </c>
      <c r="CX875" s="13">
        <v>-4.16</v>
      </c>
      <c r="CY875" s="13">
        <v>-2.84</v>
      </c>
      <c r="CZ875" s="13">
        <v>0.60000000000000009</v>
      </c>
      <c r="DA875" s="13">
        <v>-7.27</v>
      </c>
      <c r="DB875" s="27">
        <v>8.7799999999999994</v>
      </c>
      <c r="DC875" s="27">
        <v>-38.78</v>
      </c>
      <c r="DD875" s="27">
        <v>47.56</v>
      </c>
      <c r="DE875" s="27">
        <v>3.11</v>
      </c>
      <c r="DF875" s="27">
        <v>21.89</v>
      </c>
      <c r="DG875" s="27">
        <v>-4.3899999999999997</v>
      </c>
      <c r="DH875" s="27">
        <v>26.28</v>
      </c>
      <c r="DI875" s="27">
        <v>1.72</v>
      </c>
      <c r="DJ875" s="1">
        <v>186</v>
      </c>
      <c r="DK875" s="1"/>
      <c r="DL875" s="1"/>
      <c r="DM875" s="1">
        <v>1.744</v>
      </c>
      <c r="DN875" s="1">
        <v>0</v>
      </c>
      <c r="DO875" s="1">
        <v>0.85</v>
      </c>
      <c r="DP875" s="16">
        <f t="shared" si="321"/>
        <v>-2.1404255319148935</v>
      </c>
    </row>
    <row r="876" spans="1:120" x14ac:dyDescent="0.2">
      <c r="A876" s="13">
        <v>19</v>
      </c>
      <c r="B876" s="13" t="s">
        <v>2880</v>
      </c>
      <c r="C876" s="13" t="s">
        <v>245</v>
      </c>
      <c r="D876" s="13" t="s">
        <v>246</v>
      </c>
      <c r="E876" s="13" t="s">
        <v>141</v>
      </c>
      <c r="F876" s="1" t="s">
        <v>142</v>
      </c>
      <c r="G876" s="13">
        <v>75</v>
      </c>
      <c r="H876" s="13">
        <v>205</v>
      </c>
      <c r="I876" s="13" t="s">
        <v>150</v>
      </c>
      <c r="J876" s="13">
        <v>2004</v>
      </c>
      <c r="K876" s="13">
        <v>1</v>
      </c>
      <c r="L876" s="13">
        <v>20</v>
      </c>
      <c r="M876" s="1"/>
      <c r="N876" s="1">
        <v>29</v>
      </c>
      <c r="O876" s="13" t="s">
        <v>1384</v>
      </c>
      <c r="P876" s="13" t="s">
        <v>2881</v>
      </c>
      <c r="Q876" s="1" t="str">
        <f t="shared" si="299"/>
        <v>NJD</v>
      </c>
      <c r="R876" s="13" t="s">
        <v>398</v>
      </c>
      <c r="S876" s="1"/>
      <c r="T876" s="13" t="s">
        <v>146</v>
      </c>
      <c r="U876" s="13">
        <v>74</v>
      </c>
      <c r="V876" s="13">
        <v>11</v>
      </c>
      <c r="W876" s="13">
        <v>14</v>
      </c>
      <c r="X876" s="14">
        <v>9</v>
      </c>
      <c r="Y876" s="13">
        <v>25</v>
      </c>
      <c r="Z876" s="13">
        <v>-3</v>
      </c>
      <c r="AA876" s="1">
        <v>112</v>
      </c>
      <c r="AB876" s="14">
        <v>36</v>
      </c>
      <c r="AC876" s="14">
        <v>54</v>
      </c>
      <c r="AD876" s="15">
        <f t="shared" si="300"/>
        <v>9.8214285714285712E-2</v>
      </c>
      <c r="AE876" s="15">
        <f t="shared" si="301"/>
        <v>5.4455445544554455E-2</v>
      </c>
      <c r="AF876" s="16">
        <v>1410.8666666667</v>
      </c>
      <c r="AG876" s="17">
        <f t="shared" si="302"/>
        <v>19.065765765766216</v>
      </c>
      <c r="AH876" s="29">
        <v>1848</v>
      </c>
      <c r="AI876" s="17">
        <f t="shared" si="303"/>
        <v>24.972972972972972</v>
      </c>
      <c r="AJ876" s="19">
        <f t="shared" si="304"/>
        <v>0.76345598845600648</v>
      </c>
      <c r="AK876" s="20">
        <f>'Even Strength'!AA876+'Power Play'!R876+'Penalty Kill'!L876</f>
        <v>112.38333333333333</v>
      </c>
      <c r="AL876" s="19">
        <f t="shared" si="305"/>
        <v>4.779331852761783</v>
      </c>
      <c r="AM876" s="15">
        <f>IF(('Even Strength'!BR876+'Power Play'!AK876+'Penalty Kill'!AG876)&gt;0,V876/('Even Strength'!BR876+'Power Play'!AK876+'Penalty Kill'!AG876),0)</f>
        <v>0.25</v>
      </c>
      <c r="AN876" s="15">
        <f>IF(('Even Strength'!BR876+'Power Play'!AK876+'Penalty Kill'!AG876)&gt;0,W876/('Even Strength'!BR876+'Power Play'!AK876+'Penalty Kill'!AG876),0)</f>
        <v>0.31818181818181818</v>
      </c>
      <c r="AO876" s="15">
        <f t="shared" si="306"/>
        <v>0.56818181818181812</v>
      </c>
      <c r="AP876" s="13">
        <v>641</v>
      </c>
      <c r="AQ876" s="13">
        <v>559</v>
      </c>
      <c r="AR876" s="21">
        <f t="shared" si="307"/>
        <v>0.53416666666666668</v>
      </c>
      <c r="AS876" s="22">
        <v>28.7</v>
      </c>
      <c r="AT876" s="13">
        <v>36</v>
      </c>
      <c r="AU876" s="13">
        <v>14</v>
      </c>
      <c r="AV876">
        <v>68</v>
      </c>
      <c r="AW876" s="13">
        <v>70</v>
      </c>
      <c r="AX876" s="13">
        <v>35</v>
      </c>
      <c r="AY876" s="13">
        <v>36</v>
      </c>
      <c r="AZ876" s="13">
        <v>32</v>
      </c>
      <c r="BA876" s="13">
        <v>51</v>
      </c>
      <c r="BB876" s="16">
        <f t="shared" si="308"/>
        <v>2.8918395312573151</v>
      </c>
      <c r="BC876" s="17">
        <f t="shared" si="309"/>
        <v>2.9768936351178241</v>
      </c>
      <c r="BD876" s="17">
        <f t="shared" si="310"/>
        <v>1.4884468175589121</v>
      </c>
      <c r="BE876" s="17">
        <f t="shared" si="311"/>
        <v>1.5309738694891668</v>
      </c>
      <c r="BF876" s="17">
        <f t="shared" si="312"/>
        <v>1.3608656617681483</v>
      </c>
      <c r="BG876" s="17">
        <f t="shared" si="313"/>
        <v>2.168879648442986</v>
      </c>
      <c r="BH876" s="13">
        <v>29</v>
      </c>
      <c r="BI876" s="13">
        <v>12</v>
      </c>
      <c r="BJ876" s="13">
        <v>1</v>
      </c>
      <c r="BK876" s="13">
        <v>0</v>
      </c>
      <c r="BL876" s="13">
        <v>0</v>
      </c>
      <c r="BM876" s="13">
        <v>0</v>
      </c>
      <c r="BN876" s="13">
        <f t="shared" si="314"/>
        <v>135</v>
      </c>
      <c r="BO876" s="16">
        <v>-1.0620000000000001</v>
      </c>
      <c r="BP876" s="13">
        <v>2</v>
      </c>
      <c r="BQ876" s="13">
        <v>0</v>
      </c>
      <c r="BR876" s="23">
        <f t="shared" si="315"/>
        <v>0</v>
      </c>
      <c r="BS876" s="13">
        <v>0</v>
      </c>
      <c r="BT876" s="13">
        <v>3</v>
      </c>
      <c r="BU876" s="13">
        <v>19</v>
      </c>
      <c r="BV876" s="13">
        <v>0</v>
      </c>
      <c r="BW876" s="13">
        <v>0</v>
      </c>
      <c r="BX876" s="13">
        <v>0</v>
      </c>
      <c r="BY876" s="13">
        <v>2</v>
      </c>
      <c r="BZ876" s="13">
        <v>0</v>
      </c>
      <c r="CA876" s="13">
        <v>0</v>
      </c>
      <c r="CB876" s="23">
        <f t="shared" si="316"/>
        <v>0</v>
      </c>
      <c r="CC876" s="16">
        <v>0.1</v>
      </c>
      <c r="CD876" s="16">
        <v>1.8</v>
      </c>
      <c r="CE876" s="16">
        <v>1.9</v>
      </c>
      <c r="CF876" s="24">
        <f t="shared" si="317"/>
        <v>2.5675675675675674E-2</v>
      </c>
      <c r="CG876" s="24">
        <f t="shared" si="318"/>
        <v>8.0801398667483787E-2</v>
      </c>
      <c r="CH876" s="25">
        <v>6</v>
      </c>
      <c r="CI876" s="16">
        <v>27.3</v>
      </c>
      <c r="CJ876" s="16">
        <v>27.1</v>
      </c>
      <c r="CK876" s="16">
        <v>1.6</v>
      </c>
      <c r="CL876" s="16">
        <v>-1.8</v>
      </c>
      <c r="CM876" s="16">
        <v>2.9</v>
      </c>
      <c r="CN876" s="16">
        <v>-0.5</v>
      </c>
      <c r="CO876" s="16">
        <v>0.60000000000000009</v>
      </c>
      <c r="CP876" s="26">
        <f t="shared" si="319"/>
        <v>8.1081081081081086E-3</v>
      </c>
      <c r="CQ876" s="26">
        <f t="shared" si="320"/>
        <v>2.5516231158152783E-2</v>
      </c>
      <c r="CR876" s="13">
        <v>0</v>
      </c>
      <c r="CS876" s="13">
        <v>2</v>
      </c>
      <c r="CT876" s="13">
        <v>2</v>
      </c>
      <c r="CU876" s="13">
        <v>1.0900000000000001</v>
      </c>
      <c r="CV876" s="13">
        <v>-1.44</v>
      </c>
      <c r="CW876" s="13">
        <v>1.88</v>
      </c>
      <c r="CX876" s="13">
        <v>-3.2</v>
      </c>
      <c r="CY876" s="13">
        <v>5.89</v>
      </c>
      <c r="CZ876" s="13">
        <v>-0.73</v>
      </c>
      <c r="DA876" s="13">
        <v>3.49</v>
      </c>
      <c r="DB876" s="27">
        <v>-51.41</v>
      </c>
      <c r="DC876" s="27">
        <v>-26.77</v>
      </c>
      <c r="DD876" s="27">
        <v>-24.64</v>
      </c>
      <c r="DE876" s="27">
        <v>-1.41</v>
      </c>
      <c r="DF876" s="27">
        <v>-21.39</v>
      </c>
      <c r="DG876" s="27">
        <v>-35.79</v>
      </c>
      <c r="DH876" s="27">
        <v>14.4</v>
      </c>
      <c r="DI876" s="27">
        <v>0.82</v>
      </c>
      <c r="DJ876" s="1">
        <v>186</v>
      </c>
      <c r="DK876" s="28">
        <v>8</v>
      </c>
      <c r="DL876" s="28" t="s">
        <v>498</v>
      </c>
      <c r="DM876" s="1">
        <v>5.75</v>
      </c>
      <c r="DN876" s="1">
        <v>0.56100000000000005</v>
      </c>
      <c r="DO876" s="1">
        <v>0</v>
      </c>
      <c r="DP876" s="16">
        <f t="shared" si="321"/>
        <v>-10.463829787234044</v>
      </c>
    </row>
    <row r="877" spans="1:120" x14ac:dyDescent="0.2">
      <c r="A877" s="13">
        <v>40</v>
      </c>
      <c r="B877" s="13" t="s">
        <v>2882</v>
      </c>
      <c r="C877" s="13" t="s">
        <v>2883</v>
      </c>
      <c r="D877" s="1"/>
      <c r="E877" s="13" t="s">
        <v>197</v>
      </c>
      <c r="F877" s="1" t="s">
        <v>198</v>
      </c>
      <c r="G877" s="13">
        <v>72</v>
      </c>
      <c r="H877" s="13">
        <v>195</v>
      </c>
      <c r="I877" s="13" t="s">
        <v>125</v>
      </c>
      <c r="J877" s="13">
        <v>1999</v>
      </c>
      <c r="K877" s="13">
        <v>7</v>
      </c>
      <c r="L877" s="13">
        <v>210</v>
      </c>
      <c r="M877" s="1"/>
      <c r="N877" s="1">
        <v>34</v>
      </c>
      <c r="O877" s="13" t="s">
        <v>2414</v>
      </c>
      <c r="P877" s="13" t="s">
        <v>2884</v>
      </c>
      <c r="Q877" s="1" t="str">
        <f t="shared" si="299"/>
        <v>DET</v>
      </c>
      <c r="R877" s="13" t="s">
        <v>128</v>
      </c>
      <c r="S877" s="1"/>
      <c r="T877" s="13" t="s">
        <v>207</v>
      </c>
      <c r="U877" s="13">
        <v>77</v>
      </c>
      <c r="V877" s="13">
        <v>17</v>
      </c>
      <c r="W877" s="13">
        <v>49</v>
      </c>
      <c r="X877" s="14">
        <v>30</v>
      </c>
      <c r="Y877" s="13">
        <v>66</v>
      </c>
      <c r="Z877" s="13">
        <v>-6</v>
      </c>
      <c r="AA877" s="1">
        <v>227</v>
      </c>
      <c r="AB877" s="14">
        <v>90</v>
      </c>
      <c r="AC877" s="14">
        <v>102</v>
      </c>
      <c r="AD877" s="15">
        <f t="shared" si="300"/>
        <v>7.4889867841409691E-2</v>
      </c>
      <c r="AE877" s="15">
        <f t="shared" si="301"/>
        <v>4.0572792362768499E-2</v>
      </c>
      <c r="AF877" s="16">
        <v>1471.55</v>
      </c>
      <c r="AG877" s="17">
        <f t="shared" si="302"/>
        <v>19.111038961038961</v>
      </c>
      <c r="AH877" s="29">
        <v>1861</v>
      </c>
      <c r="AI877" s="17">
        <f t="shared" si="303"/>
        <v>24.168831168831169</v>
      </c>
      <c r="AJ877" s="19">
        <f t="shared" si="304"/>
        <v>0.79073078989790435</v>
      </c>
      <c r="AK877" s="20">
        <f>'Even Strength'!AA877+'Power Play'!R877+'Penalty Kill'!L877</f>
        <v>246.83082706766913</v>
      </c>
      <c r="AL877" s="19">
        <f t="shared" si="305"/>
        <v>10.064115812619448</v>
      </c>
      <c r="AM877" s="15">
        <f>IF(('Even Strength'!BR877+'Power Play'!AK877+'Penalty Kill'!AG877)&gt;0,V877/('Even Strength'!BR877+'Power Play'!AK877+'Penalty Kill'!AG877),0)</f>
        <v>0.21249999999999999</v>
      </c>
      <c r="AN877" s="15">
        <f>IF(('Even Strength'!BR877+'Power Play'!AK877+'Penalty Kill'!AG877)&gt;0,W877/('Even Strength'!BR877+'Power Play'!AK877+'Penalty Kill'!AG877),0)</f>
        <v>0.61250000000000004</v>
      </c>
      <c r="AO877" s="15">
        <f t="shared" si="306"/>
        <v>0.82500000000000007</v>
      </c>
      <c r="AP877" s="13">
        <v>541</v>
      </c>
      <c r="AQ877" s="13">
        <v>523</v>
      </c>
      <c r="AR877" s="21">
        <f t="shared" si="307"/>
        <v>0.50845864661654139</v>
      </c>
      <c r="AS877" s="22">
        <v>22.6</v>
      </c>
      <c r="AT877" s="13">
        <v>30</v>
      </c>
      <c r="AU877" s="13">
        <v>11</v>
      </c>
      <c r="AV877">
        <v>94</v>
      </c>
      <c r="AW877" s="13">
        <v>55</v>
      </c>
      <c r="AX877" s="13">
        <v>26</v>
      </c>
      <c r="AY877" s="13">
        <v>90</v>
      </c>
      <c r="AZ877" s="13">
        <v>29</v>
      </c>
      <c r="BA877" s="13">
        <v>37</v>
      </c>
      <c r="BB877" s="16">
        <f t="shared" si="308"/>
        <v>3.8326934185042978</v>
      </c>
      <c r="BC877" s="17">
        <f t="shared" si="309"/>
        <v>2.2425333831674088</v>
      </c>
      <c r="BD877" s="17">
        <f t="shared" si="310"/>
        <v>1.0601066902245933</v>
      </c>
      <c r="BE877" s="17">
        <f t="shared" si="311"/>
        <v>3.6696000815466685</v>
      </c>
      <c r="BF877" s="17">
        <f t="shared" si="312"/>
        <v>1.1824266929428155</v>
      </c>
      <c r="BG877" s="17">
        <f t="shared" si="313"/>
        <v>1.5086133668580748</v>
      </c>
      <c r="BH877" s="13">
        <v>32</v>
      </c>
      <c r="BI877" s="13">
        <v>16</v>
      </c>
      <c r="BJ877" s="13">
        <v>0</v>
      </c>
      <c r="BK877" s="13">
        <v>0</v>
      </c>
      <c r="BL877" s="13">
        <v>0</v>
      </c>
      <c r="BM877" s="13">
        <v>0</v>
      </c>
      <c r="BN877" s="13">
        <f t="shared" si="314"/>
        <v>113</v>
      </c>
      <c r="BO877" s="16">
        <v>-0.53700000000000003</v>
      </c>
      <c r="BP877" s="13">
        <v>4</v>
      </c>
      <c r="BQ877" s="13">
        <v>0</v>
      </c>
      <c r="BR877" s="23">
        <f t="shared" si="315"/>
        <v>0</v>
      </c>
      <c r="BS877" s="13">
        <v>0</v>
      </c>
      <c r="BT877" s="13">
        <v>4</v>
      </c>
      <c r="BU877" s="13">
        <v>24</v>
      </c>
      <c r="BV877" s="13">
        <v>1</v>
      </c>
      <c r="BW877" s="13">
        <v>2</v>
      </c>
      <c r="BX877" s="13">
        <v>3</v>
      </c>
      <c r="BY877" s="13">
        <v>1</v>
      </c>
      <c r="BZ877" s="13">
        <v>0</v>
      </c>
      <c r="CA877" s="13">
        <v>0</v>
      </c>
      <c r="CB877" s="23">
        <f t="shared" si="316"/>
        <v>0</v>
      </c>
      <c r="CC877" s="16">
        <v>5.3</v>
      </c>
      <c r="CD877" s="16">
        <v>1.4</v>
      </c>
      <c r="CE877" s="16">
        <v>6.7</v>
      </c>
      <c r="CF877" s="24">
        <f t="shared" si="317"/>
        <v>8.7012987012987014E-2</v>
      </c>
      <c r="CG877" s="24">
        <f t="shared" si="318"/>
        <v>0.27318133940402978</v>
      </c>
      <c r="CH877" s="25">
        <v>6</v>
      </c>
      <c r="CI877" s="16">
        <v>37</v>
      </c>
      <c r="CJ877" s="16">
        <v>28.7</v>
      </c>
      <c r="CK877" s="16">
        <v>-4.0999999999999996</v>
      </c>
      <c r="CL877" s="16">
        <v>9.5</v>
      </c>
      <c r="CM877" s="16">
        <v>1.7000000000000002</v>
      </c>
      <c r="CN877" s="16">
        <v>-1.1000000000000001</v>
      </c>
      <c r="CO877" s="16">
        <v>10.1</v>
      </c>
      <c r="CP877" s="26">
        <f t="shared" si="319"/>
        <v>0.13116883116883116</v>
      </c>
      <c r="CQ877" s="26">
        <f t="shared" si="320"/>
        <v>0.411810675818015</v>
      </c>
      <c r="CR877" s="13">
        <v>4</v>
      </c>
      <c r="CS877" s="13">
        <v>5</v>
      </c>
      <c r="CT877" s="13">
        <v>0</v>
      </c>
      <c r="CU877" s="13">
        <v>0.8</v>
      </c>
      <c r="CV877" s="13">
        <v>-1.37</v>
      </c>
      <c r="CW877" s="13">
        <v>1.3</v>
      </c>
      <c r="CX877" s="13">
        <v>8.26</v>
      </c>
      <c r="CY877" s="13">
        <v>2.87</v>
      </c>
      <c r="CZ877" s="13">
        <v>-3.1</v>
      </c>
      <c r="DA877" s="13">
        <v>8.76</v>
      </c>
      <c r="DB877" s="27">
        <v>-97.87</v>
      </c>
      <c r="DC877" s="27">
        <v>-10.28</v>
      </c>
      <c r="DD877" s="27">
        <v>-87.59</v>
      </c>
      <c r="DE877" s="27">
        <v>-4.7300000000000004</v>
      </c>
      <c r="DF877" s="27">
        <v>-52.01</v>
      </c>
      <c r="DG877" s="27">
        <v>-1.97</v>
      </c>
      <c r="DH877" s="27">
        <v>-50.04</v>
      </c>
      <c r="DI877" s="27">
        <v>-2.7</v>
      </c>
      <c r="DJ877" s="1">
        <v>186</v>
      </c>
      <c r="DK877" s="28">
        <v>4</v>
      </c>
      <c r="DL877" s="28" t="s">
        <v>1407</v>
      </c>
      <c r="DM877" s="1">
        <v>6.0830000000000002</v>
      </c>
      <c r="DN877" s="1">
        <v>0.29699999999999999</v>
      </c>
      <c r="DO877" s="1">
        <v>0</v>
      </c>
      <c r="DP877" s="16">
        <f t="shared" si="321"/>
        <v>-1.6723404255319156</v>
      </c>
    </row>
    <row r="878" spans="1:120" x14ac:dyDescent="0.2">
      <c r="A878" s="13">
        <v>93</v>
      </c>
      <c r="B878" s="13" t="s">
        <v>2885</v>
      </c>
      <c r="C878" s="13" t="s">
        <v>1334</v>
      </c>
      <c r="D878" s="1"/>
      <c r="E878" s="13" t="s">
        <v>197</v>
      </c>
      <c r="F878" s="1" t="s">
        <v>198</v>
      </c>
      <c r="G878" s="13">
        <v>74</v>
      </c>
      <c r="H878" s="13">
        <v>211</v>
      </c>
      <c r="I878" s="13" t="s">
        <v>150</v>
      </c>
      <c r="J878" s="13">
        <v>2011</v>
      </c>
      <c r="K878" s="13">
        <v>1</v>
      </c>
      <c r="L878" s="13">
        <v>6</v>
      </c>
      <c r="M878" s="1"/>
      <c r="N878" s="1">
        <v>21</v>
      </c>
      <c r="O878" s="13" t="s">
        <v>2886</v>
      </c>
      <c r="P878" s="13" t="s">
        <v>2887</v>
      </c>
      <c r="Q878" s="1" t="str">
        <f t="shared" si="299"/>
        <v>OTT</v>
      </c>
      <c r="R878" s="13" t="s">
        <v>482</v>
      </c>
      <c r="S878" s="1"/>
      <c r="T878" s="13" t="s">
        <v>146</v>
      </c>
      <c r="U878" s="13">
        <v>80</v>
      </c>
      <c r="V878" s="13">
        <v>20</v>
      </c>
      <c r="W878" s="13">
        <v>26</v>
      </c>
      <c r="X878" s="14">
        <v>16</v>
      </c>
      <c r="Y878" s="13">
        <v>46</v>
      </c>
      <c r="Z878" s="13">
        <v>0</v>
      </c>
      <c r="AA878" s="1">
        <v>150</v>
      </c>
      <c r="AB878" s="14">
        <v>72</v>
      </c>
      <c r="AC878" s="14">
        <v>71</v>
      </c>
      <c r="AD878" s="15">
        <f t="shared" si="300"/>
        <v>0.13333333333333333</v>
      </c>
      <c r="AE878" s="15">
        <f t="shared" si="301"/>
        <v>6.8259385665529013E-2</v>
      </c>
      <c r="AF878" s="16">
        <v>1314.9833333332999</v>
      </c>
      <c r="AG878" s="17">
        <f t="shared" si="302"/>
        <v>16.437291666666248</v>
      </c>
      <c r="AH878" s="29">
        <v>1798</v>
      </c>
      <c r="AI878" s="17">
        <f t="shared" si="303"/>
        <v>22.475000000000001</v>
      </c>
      <c r="AJ878" s="19">
        <f t="shared" si="304"/>
        <v>0.73135891731551717</v>
      </c>
      <c r="AK878" s="20">
        <f>'Even Strength'!AA878+'Power Play'!R878+'Penalty Kill'!L878</f>
        <v>148.22380952380954</v>
      </c>
      <c r="AL878" s="19">
        <f t="shared" si="305"/>
        <v>6.7631492704055551</v>
      </c>
      <c r="AM878" s="15">
        <f>IF(('Even Strength'!BR878+'Power Play'!AK878+'Penalty Kill'!AG878)&gt;0,V878/('Even Strength'!BR878+'Power Play'!AK878+'Penalty Kill'!AG878),0)</f>
        <v>0.32786885245901637</v>
      </c>
      <c r="AN878" s="15">
        <f>IF(('Even Strength'!BR878+'Power Play'!AK878+'Penalty Kill'!AG878)&gt;0,W878/('Even Strength'!BR878+'Power Play'!AK878+'Penalty Kill'!AG878),0)</f>
        <v>0.42622950819672129</v>
      </c>
      <c r="AO878" s="15">
        <f t="shared" si="306"/>
        <v>0.75409836065573765</v>
      </c>
      <c r="AP878" s="13">
        <v>615</v>
      </c>
      <c r="AQ878" s="13">
        <v>646</v>
      </c>
      <c r="AR878" s="21">
        <f t="shared" si="307"/>
        <v>0.48770816812053924</v>
      </c>
      <c r="AS878" s="22">
        <v>25.8</v>
      </c>
      <c r="AT878" s="13">
        <v>19</v>
      </c>
      <c r="AU878" s="13">
        <v>9</v>
      </c>
      <c r="AV878">
        <v>88</v>
      </c>
      <c r="AW878" s="13">
        <v>149</v>
      </c>
      <c r="AX878" s="13">
        <v>26</v>
      </c>
      <c r="AY878" s="13">
        <v>72</v>
      </c>
      <c r="AZ878" s="13">
        <v>27</v>
      </c>
      <c r="BA878" s="13">
        <v>34</v>
      </c>
      <c r="BB878" s="16">
        <f t="shared" si="308"/>
        <v>4.0152600159698864</v>
      </c>
      <c r="BC878" s="17">
        <f t="shared" si="309"/>
        <v>6.7985652543126482</v>
      </c>
      <c r="BD878" s="17">
        <f t="shared" si="310"/>
        <v>1.1863268229001938</v>
      </c>
      <c r="BE878" s="17">
        <f t="shared" si="311"/>
        <v>3.2852127403389977</v>
      </c>
      <c r="BF878" s="17">
        <f t="shared" si="312"/>
        <v>1.2319547776271242</v>
      </c>
      <c r="BG878" s="17">
        <f t="shared" si="313"/>
        <v>1.5513504607156379</v>
      </c>
      <c r="BH878" s="13">
        <v>20</v>
      </c>
      <c r="BI878" s="13">
        <v>10</v>
      </c>
      <c r="BJ878" s="13">
        <v>0</v>
      </c>
      <c r="BK878" s="13">
        <v>0</v>
      </c>
      <c r="BL878" s="13">
        <v>0</v>
      </c>
      <c r="BM878" s="13">
        <v>0</v>
      </c>
      <c r="BN878" s="13">
        <f t="shared" si="314"/>
        <v>195</v>
      </c>
      <c r="BO878" s="16">
        <v>9.7789999999999999</v>
      </c>
      <c r="BP878" s="13">
        <v>11</v>
      </c>
      <c r="BQ878" s="13">
        <v>5</v>
      </c>
      <c r="BR878" s="23">
        <f t="shared" si="315"/>
        <v>0.45454545454545453</v>
      </c>
      <c r="BS878" s="13">
        <v>1</v>
      </c>
      <c r="BT878" s="13">
        <v>2</v>
      </c>
      <c r="BU878" s="13">
        <v>25</v>
      </c>
      <c r="BV878" s="13">
        <v>0</v>
      </c>
      <c r="BW878" s="13">
        <v>1</v>
      </c>
      <c r="BX878" s="13">
        <v>0</v>
      </c>
      <c r="BY878" s="13">
        <v>0</v>
      </c>
      <c r="BZ878" s="13">
        <v>0</v>
      </c>
      <c r="CA878" s="13">
        <v>0</v>
      </c>
      <c r="CB878" s="23">
        <f t="shared" si="316"/>
        <v>0</v>
      </c>
      <c r="CC878" s="16">
        <v>3.9</v>
      </c>
      <c r="CD878" s="16">
        <v>1.2</v>
      </c>
      <c r="CE878" s="16">
        <v>5.0999999999999996</v>
      </c>
      <c r="CF878" s="24">
        <f t="shared" si="317"/>
        <v>6.3750000000000001E-2</v>
      </c>
      <c r="CG878" s="24">
        <f t="shared" si="318"/>
        <v>0.23270256910734566</v>
      </c>
      <c r="CH878" s="25">
        <v>7</v>
      </c>
      <c r="CI878" s="16">
        <v>30.7</v>
      </c>
      <c r="CJ878" s="16">
        <v>24.7</v>
      </c>
      <c r="CK878" s="16">
        <v>-3</v>
      </c>
      <c r="CL878" s="16">
        <v>6.2</v>
      </c>
      <c r="CM878" s="16">
        <v>0.8</v>
      </c>
      <c r="CN878" s="16">
        <v>1.8</v>
      </c>
      <c r="CO878" s="16">
        <v>8.6999999999999993</v>
      </c>
      <c r="CP878" s="26">
        <f t="shared" si="319"/>
        <v>0.10874999999999999</v>
      </c>
      <c r="CQ878" s="26">
        <f t="shared" si="320"/>
        <v>0.39696320612429553</v>
      </c>
      <c r="CR878" s="13">
        <v>5</v>
      </c>
      <c r="CS878" s="13">
        <v>2</v>
      </c>
      <c r="CT878" s="13">
        <v>1</v>
      </c>
      <c r="CU878" s="13">
        <v>0.39</v>
      </c>
      <c r="CV878" s="13">
        <v>0.21</v>
      </c>
      <c r="CW878" s="13">
        <v>2.27</v>
      </c>
      <c r="CX878" s="13">
        <v>5.46</v>
      </c>
      <c r="CY878" s="13">
        <v>-0.46</v>
      </c>
      <c r="CZ878" s="13">
        <v>4.9000000000000004</v>
      </c>
      <c r="DA878" s="13">
        <v>12.77</v>
      </c>
      <c r="DB878" s="27">
        <v>-19.04</v>
      </c>
      <c r="DC878" s="27">
        <v>61.31</v>
      </c>
      <c r="DD878" s="27">
        <v>-80.349999999999994</v>
      </c>
      <c r="DE878" s="27">
        <v>-4.78</v>
      </c>
      <c r="DF878" s="27">
        <v>-11.85</v>
      </c>
      <c r="DG878" s="27">
        <v>31.06</v>
      </c>
      <c r="DH878" s="27">
        <v>-42.91</v>
      </c>
      <c r="DI878" s="27">
        <v>-2.56</v>
      </c>
      <c r="DJ878" s="1">
        <v>186</v>
      </c>
      <c r="DK878" s="1"/>
      <c r="DL878" s="1"/>
      <c r="DM878" s="1">
        <v>1.744</v>
      </c>
      <c r="DN878" s="1">
        <v>0</v>
      </c>
      <c r="DO878" s="1">
        <v>0.85</v>
      </c>
      <c r="DP878" s="16">
        <f t="shared" si="321"/>
        <v>6.1595744680851059</v>
      </c>
    </row>
    <row r="879" spans="1:120" x14ac:dyDescent="0.2">
      <c r="A879" s="13">
        <v>28</v>
      </c>
      <c r="B879" s="13" t="s">
        <v>2888</v>
      </c>
      <c r="C879" s="13" t="s">
        <v>2889</v>
      </c>
      <c r="D879" s="1"/>
      <c r="E879" s="13" t="s">
        <v>1012</v>
      </c>
      <c r="F879" s="1" t="s">
        <v>1013</v>
      </c>
      <c r="G879" s="13">
        <v>71</v>
      </c>
      <c r="H879" s="13">
        <v>190</v>
      </c>
      <c r="I879" s="13" t="s">
        <v>150</v>
      </c>
      <c r="J879" s="13">
        <v>2001</v>
      </c>
      <c r="K879" s="13">
        <v>6</v>
      </c>
      <c r="L879" s="13">
        <v>176</v>
      </c>
      <c r="M879" s="1"/>
      <c r="N879" s="1">
        <v>37</v>
      </c>
      <c r="O879" s="13" t="s">
        <v>2890</v>
      </c>
      <c r="P879" s="13" t="s">
        <v>2891</v>
      </c>
      <c r="Q879" s="1" t="str">
        <f t="shared" si="299"/>
        <v>DET</v>
      </c>
      <c r="R879" s="13" t="s">
        <v>2892</v>
      </c>
      <c r="S879" s="1">
        <v>63</v>
      </c>
      <c r="T879" s="13" t="s">
        <v>173</v>
      </c>
      <c r="U879" s="13">
        <v>84</v>
      </c>
      <c r="V879" s="13">
        <v>7</v>
      </c>
      <c r="W879" s="13">
        <v>27</v>
      </c>
      <c r="X879" s="14">
        <v>12</v>
      </c>
      <c r="Y879" s="13">
        <v>34</v>
      </c>
      <c r="Z879" s="13">
        <v>-9</v>
      </c>
      <c r="AA879" s="1">
        <v>130</v>
      </c>
      <c r="AB879" s="14">
        <v>59</v>
      </c>
      <c r="AC879" s="14">
        <v>100</v>
      </c>
      <c r="AD879" s="15">
        <f t="shared" si="300"/>
        <v>5.3846153846153849E-2</v>
      </c>
      <c r="AE879" s="15">
        <f t="shared" si="301"/>
        <v>2.4221453287197232E-2</v>
      </c>
      <c r="AF879" s="16">
        <v>1760.3166666667</v>
      </c>
      <c r="AG879" s="17">
        <f t="shared" si="302"/>
        <v>20.95615079365119</v>
      </c>
      <c r="AH879" s="29">
        <v>2247</v>
      </c>
      <c r="AI879" s="17">
        <f t="shared" si="303"/>
        <v>26.75</v>
      </c>
      <c r="AJ879" s="19">
        <f t="shared" si="304"/>
        <v>0.78340750630471745</v>
      </c>
      <c r="AK879" s="20">
        <f>'Even Strength'!AA879+'Power Play'!R879+'Penalty Kill'!L879</f>
        <v>106.62452107279694</v>
      </c>
      <c r="AL879" s="19">
        <f t="shared" si="305"/>
        <v>3.6342729609451112</v>
      </c>
      <c r="AM879" s="15">
        <f>IF(('Even Strength'!BR879+'Power Play'!AK879+'Penalty Kill'!AG879)&gt;0,V879/('Even Strength'!BR879+'Power Play'!AK879+'Penalty Kill'!AG879),0)</f>
        <v>9.45945945945946E-2</v>
      </c>
      <c r="AN879" s="15">
        <f>IF(('Even Strength'!BR879+'Power Play'!AK879+'Penalty Kill'!AG879)&gt;0,W879/('Even Strength'!BR879+'Power Play'!AK879+'Penalty Kill'!AG879),0)</f>
        <v>0.36486486486486486</v>
      </c>
      <c r="AO879" s="15">
        <f t="shared" si="306"/>
        <v>0.45945945945945943</v>
      </c>
      <c r="AP879" s="13">
        <v>0</v>
      </c>
      <c r="AQ879" s="13">
        <v>1</v>
      </c>
      <c r="AR879" s="21">
        <f t="shared" si="307"/>
        <v>0</v>
      </c>
      <c r="AS879" s="22">
        <v>0</v>
      </c>
      <c r="AT879" s="1"/>
      <c r="AU879" s="1"/>
      <c r="AV879">
        <v>111</v>
      </c>
      <c r="AW879" s="13">
        <v>95</v>
      </c>
      <c r="AX879" s="13">
        <v>92</v>
      </c>
      <c r="AY879" s="13">
        <v>59</v>
      </c>
      <c r="AZ879" s="13">
        <v>44</v>
      </c>
      <c r="BA879" s="13">
        <v>20</v>
      </c>
      <c r="BB879" s="16">
        <f t="shared" si="308"/>
        <v>3.783410181880082</v>
      </c>
      <c r="BC879" s="17">
        <f t="shared" si="309"/>
        <v>3.2380537592667373</v>
      </c>
      <c r="BD879" s="17">
        <f t="shared" si="310"/>
        <v>3.1357994300267347</v>
      </c>
      <c r="BE879" s="17">
        <f t="shared" si="311"/>
        <v>2.0110018083867103</v>
      </c>
      <c r="BF879" s="17">
        <f t="shared" si="312"/>
        <v>1.4997301621866992</v>
      </c>
      <c r="BG879" s="17">
        <f t="shared" si="313"/>
        <v>0.68169552826668156</v>
      </c>
      <c r="BH879" s="13">
        <v>56</v>
      </c>
      <c r="BI879" s="13">
        <v>26</v>
      </c>
      <c r="BJ879" s="13">
        <v>0</v>
      </c>
      <c r="BK879" s="13">
        <v>0</v>
      </c>
      <c r="BL879" s="13">
        <v>0</v>
      </c>
      <c r="BM879" s="13">
        <v>0</v>
      </c>
      <c r="BN879" s="13">
        <f t="shared" si="314"/>
        <v>243</v>
      </c>
      <c r="BO879" s="16">
        <v>-2.1190000000000002</v>
      </c>
      <c r="BP879" s="13">
        <v>2</v>
      </c>
      <c r="BQ879" s="13">
        <v>0</v>
      </c>
      <c r="BR879" s="23">
        <f t="shared" si="315"/>
        <v>0</v>
      </c>
      <c r="BS879" s="13">
        <v>0</v>
      </c>
      <c r="BT879" s="13">
        <v>1</v>
      </c>
      <c r="BU879" s="13">
        <v>21</v>
      </c>
      <c r="BV879" s="13">
        <v>1</v>
      </c>
      <c r="BW879" s="13">
        <v>1</v>
      </c>
      <c r="BX879" s="13">
        <v>1</v>
      </c>
      <c r="BY879" s="13">
        <v>0</v>
      </c>
      <c r="BZ879" s="13">
        <v>0</v>
      </c>
      <c r="CA879" s="13">
        <v>0</v>
      </c>
      <c r="CB879" s="23">
        <f t="shared" si="316"/>
        <v>0</v>
      </c>
      <c r="CC879" s="16">
        <v>2.4</v>
      </c>
      <c r="CD879" s="16">
        <v>3.6</v>
      </c>
      <c r="CE879" s="16">
        <v>6</v>
      </c>
      <c r="CF879" s="24">
        <f t="shared" si="317"/>
        <v>7.1428571428571425E-2</v>
      </c>
      <c r="CG879" s="24">
        <f t="shared" si="318"/>
        <v>0.20450865848000443</v>
      </c>
      <c r="CH879" s="25">
        <v>2</v>
      </c>
      <c r="CI879" s="16">
        <v>42.5</v>
      </c>
      <c r="CJ879" s="16">
        <v>32.299999999999997</v>
      </c>
      <c r="CK879" s="16">
        <v>-1</v>
      </c>
      <c r="CL879" s="16">
        <v>3</v>
      </c>
      <c r="CM879" s="16">
        <v>2.4</v>
      </c>
      <c r="CN879" s="16">
        <v>-0.5</v>
      </c>
      <c r="CO879" s="16">
        <v>4.9000000000000004</v>
      </c>
      <c r="CP879" s="26">
        <f t="shared" si="319"/>
        <v>5.8333333333333334E-2</v>
      </c>
      <c r="CQ879" s="26">
        <f t="shared" si="320"/>
        <v>0.16701540442533699</v>
      </c>
      <c r="CR879" s="13">
        <v>0</v>
      </c>
      <c r="CS879" s="13">
        <v>3</v>
      </c>
      <c r="CT879" s="13">
        <v>1</v>
      </c>
      <c r="CU879" s="13">
        <v>-0.01</v>
      </c>
      <c r="CV879" s="13">
        <v>0.27</v>
      </c>
      <c r="CW879" s="13">
        <v>-0.76</v>
      </c>
      <c r="CX879" s="13">
        <v>-0.28000000000000003</v>
      </c>
      <c r="CY879" s="13">
        <v>5.41</v>
      </c>
      <c r="CZ879" s="13">
        <v>0.18</v>
      </c>
      <c r="DA879" s="13">
        <v>4.8100000000000005</v>
      </c>
      <c r="DB879" s="27">
        <v>-52.25</v>
      </c>
      <c r="DC879" s="27">
        <v>-50.1</v>
      </c>
      <c r="DD879" s="27">
        <v>-2.15</v>
      </c>
      <c r="DE879" s="27">
        <v>3.41</v>
      </c>
      <c r="DF879" s="27">
        <v>-30.33</v>
      </c>
      <c r="DG879" s="27">
        <v>-34.31</v>
      </c>
      <c r="DH879" s="27">
        <v>3.98</v>
      </c>
      <c r="DI879" s="27">
        <v>3.35</v>
      </c>
      <c r="DJ879" s="1">
        <v>186</v>
      </c>
      <c r="DK879" s="1"/>
      <c r="DL879" s="1"/>
      <c r="DM879" s="1">
        <v>3.7789999999999999</v>
      </c>
      <c r="DN879" s="1">
        <v>0</v>
      </c>
      <c r="DO879" s="1">
        <v>2</v>
      </c>
      <c r="DP879" s="16">
        <f t="shared" si="321"/>
        <v>-1.9702127659574469</v>
      </c>
    </row>
    <row r="880" spans="1:120" x14ac:dyDescent="0.2">
      <c r="A880" s="13">
        <v>16</v>
      </c>
      <c r="B880" s="13" t="s">
        <v>2893</v>
      </c>
      <c r="C880" s="13" t="s">
        <v>427</v>
      </c>
      <c r="D880" s="13" t="s">
        <v>158</v>
      </c>
      <c r="E880" s="13" t="s">
        <v>141</v>
      </c>
      <c r="F880" s="1" t="s">
        <v>142</v>
      </c>
      <c r="G880" s="13">
        <v>72</v>
      </c>
      <c r="H880" s="13">
        <v>185</v>
      </c>
      <c r="I880" s="13" t="s">
        <v>125</v>
      </c>
      <c r="J880" s="1"/>
      <c r="K880" s="1"/>
      <c r="L880" s="1"/>
      <c r="M880" s="1"/>
      <c r="N880" s="1">
        <v>27</v>
      </c>
      <c r="O880" s="13" t="s">
        <v>2894</v>
      </c>
      <c r="P880" s="13" t="s">
        <v>2895</v>
      </c>
      <c r="Q880" s="1" t="str">
        <f t="shared" si="299"/>
        <v>NYI</v>
      </c>
      <c r="R880" s="13" t="s">
        <v>287</v>
      </c>
      <c r="S880" s="1"/>
      <c r="T880" s="13" t="s">
        <v>129</v>
      </c>
      <c r="U880" s="13">
        <v>2</v>
      </c>
      <c r="V880" s="13">
        <v>0</v>
      </c>
      <c r="W880" s="13">
        <v>0</v>
      </c>
      <c r="X880" s="14">
        <v>0</v>
      </c>
      <c r="Y880" s="13">
        <v>0</v>
      </c>
      <c r="Z880" s="13">
        <v>-1</v>
      </c>
      <c r="AA880" s="1">
        <v>1</v>
      </c>
      <c r="AB880" s="14">
        <v>0</v>
      </c>
      <c r="AC880" s="14">
        <v>2</v>
      </c>
      <c r="AD880" s="15">
        <f t="shared" si="300"/>
        <v>0</v>
      </c>
      <c r="AE880" s="15">
        <f t="shared" si="301"/>
        <v>0</v>
      </c>
      <c r="AF880" s="16">
        <v>22.25</v>
      </c>
      <c r="AG880" s="17">
        <f t="shared" si="302"/>
        <v>11.125</v>
      </c>
      <c r="AH880" s="29">
        <v>31</v>
      </c>
      <c r="AI880" s="17">
        <f t="shared" si="303"/>
        <v>15.5</v>
      </c>
      <c r="AJ880" s="19">
        <f t="shared" si="304"/>
        <v>0.717741935483871</v>
      </c>
      <c r="AK880" s="20">
        <f>'Even Strength'!AA880+'Power Play'!R880+'Penalty Kill'!L880</f>
        <v>0</v>
      </c>
      <c r="AL880" s="19">
        <f t="shared" si="305"/>
        <v>0</v>
      </c>
      <c r="AM880" s="15">
        <f>IF(('Even Strength'!BR880+'Power Play'!AK880+'Penalty Kill'!AG880)&gt;0,V880/('Even Strength'!BR880+'Power Play'!AK880+'Penalty Kill'!AG880),0)</f>
        <v>0</v>
      </c>
      <c r="AN880" s="15">
        <f>IF(('Even Strength'!BR880+'Power Play'!AK880+'Penalty Kill'!AG880)&gt;0,W880/('Even Strength'!BR880+'Power Play'!AK880+'Penalty Kill'!AG880),0)</f>
        <v>0</v>
      </c>
      <c r="AO880" s="15">
        <f t="shared" si="306"/>
        <v>0</v>
      </c>
      <c r="AP880" s="13">
        <v>0</v>
      </c>
      <c r="AQ880" s="13">
        <v>2</v>
      </c>
      <c r="AR880" s="21">
        <f t="shared" si="307"/>
        <v>0</v>
      </c>
      <c r="AS880" s="22">
        <v>1.8</v>
      </c>
      <c r="AT880" s="1"/>
      <c r="AU880" s="1"/>
      <c r="AV880">
        <v>8</v>
      </c>
      <c r="AW880" s="13">
        <v>6</v>
      </c>
      <c r="AX880" s="13">
        <v>1</v>
      </c>
      <c r="AY880" s="13">
        <v>0</v>
      </c>
      <c r="AZ880" s="13">
        <v>0</v>
      </c>
      <c r="BA880" s="13">
        <v>1</v>
      </c>
      <c r="BB880" s="16">
        <f t="shared" si="308"/>
        <v>21.573033707865168</v>
      </c>
      <c r="BC880" s="17">
        <f t="shared" si="309"/>
        <v>16.179775280898877</v>
      </c>
      <c r="BD880" s="17">
        <f t="shared" si="310"/>
        <v>2.696629213483146</v>
      </c>
      <c r="BE880" s="17">
        <f t="shared" si="311"/>
        <v>0</v>
      </c>
      <c r="BF880" s="17">
        <f t="shared" si="312"/>
        <v>0</v>
      </c>
      <c r="BG880" s="17">
        <f t="shared" si="313"/>
        <v>2.696629213483146</v>
      </c>
      <c r="BH880" s="13">
        <v>0</v>
      </c>
      <c r="BI880" s="13">
        <v>0</v>
      </c>
      <c r="BJ880" s="13">
        <v>0</v>
      </c>
      <c r="BK880" s="13">
        <v>0</v>
      </c>
      <c r="BL880" s="13">
        <v>0</v>
      </c>
      <c r="BM880" s="13">
        <v>0</v>
      </c>
      <c r="BN880" s="13">
        <f t="shared" si="314"/>
        <v>7</v>
      </c>
      <c r="BO880" s="16">
        <v>0.96599999999999997</v>
      </c>
      <c r="BP880" s="1"/>
      <c r="BQ880" s="1"/>
      <c r="BR880" s="23" t="str">
        <f t="shared" si="315"/>
        <v xml:space="preserve"> </v>
      </c>
      <c r="BS880" s="1"/>
      <c r="BT880" s="13">
        <v>0</v>
      </c>
      <c r="BU880" s="13">
        <v>0</v>
      </c>
      <c r="BV880" s="13">
        <v>0</v>
      </c>
      <c r="BW880" s="13">
        <v>0</v>
      </c>
      <c r="BX880" s="13">
        <v>0</v>
      </c>
      <c r="BY880" s="13">
        <v>0</v>
      </c>
      <c r="BZ880" s="13">
        <v>0</v>
      </c>
      <c r="CA880" s="13">
        <v>0</v>
      </c>
      <c r="CB880" s="23">
        <f t="shared" si="316"/>
        <v>0</v>
      </c>
      <c r="CC880" s="16">
        <v>-0.1</v>
      </c>
      <c r="CD880" s="16">
        <v>0</v>
      </c>
      <c r="CE880" s="16">
        <v>-0.1</v>
      </c>
      <c r="CF880" s="24">
        <f t="shared" si="317"/>
        <v>-0.05</v>
      </c>
      <c r="CG880" s="24">
        <f t="shared" si="318"/>
        <v>-0.26966292134831465</v>
      </c>
      <c r="CH880" s="25">
        <v>4</v>
      </c>
      <c r="CI880" s="16">
        <v>0.30000000000000004</v>
      </c>
      <c r="CJ880" s="16">
        <v>0.60000000000000009</v>
      </c>
      <c r="CK880" s="16">
        <v>-1.2</v>
      </c>
      <c r="CL880" s="16">
        <v>-0.1</v>
      </c>
      <c r="CM880" s="16">
        <v>0</v>
      </c>
      <c r="CN880" s="16">
        <v>0</v>
      </c>
      <c r="CO880" s="16">
        <v>-0.2</v>
      </c>
      <c r="CP880" s="26">
        <f t="shared" si="319"/>
        <v>-0.1</v>
      </c>
      <c r="CQ880" s="26">
        <f t="shared" si="320"/>
        <v>-0.53932584269662931</v>
      </c>
      <c r="CR880" s="13">
        <v>0</v>
      </c>
      <c r="CS880" s="13">
        <v>0</v>
      </c>
      <c r="CT880" s="13">
        <v>0</v>
      </c>
      <c r="CU880" s="13">
        <v>-0.01</v>
      </c>
      <c r="CV880" s="13">
        <v>0.11</v>
      </c>
      <c r="CW880" s="13">
        <v>7.0000000000000007E-2</v>
      </c>
      <c r="CX880" s="13">
        <v>0</v>
      </c>
      <c r="CY880" s="13">
        <v>0</v>
      </c>
      <c r="CZ880" s="13">
        <v>-0.17</v>
      </c>
      <c r="DA880" s="13">
        <v>0</v>
      </c>
      <c r="DB880" s="27">
        <v>-1.41</v>
      </c>
      <c r="DC880" s="27">
        <v>-3.76</v>
      </c>
      <c r="DD880" s="27">
        <v>2.35</v>
      </c>
      <c r="DE880" s="27">
        <v>6.81</v>
      </c>
      <c r="DF880" s="27">
        <v>-2.5</v>
      </c>
      <c r="DG880" s="27">
        <v>-1.24</v>
      </c>
      <c r="DH880" s="27">
        <v>-1.26</v>
      </c>
      <c r="DI880" s="27">
        <v>-3.66</v>
      </c>
      <c r="DJ880" s="1">
        <v>4</v>
      </c>
      <c r="DK880" s="1"/>
      <c r="DL880" s="1"/>
      <c r="DM880" s="1">
        <v>1.3000000000000001E-2</v>
      </c>
      <c r="DN880" s="1">
        <v>0</v>
      </c>
      <c r="DO880" s="1">
        <v>0</v>
      </c>
      <c r="DP880" s="16">
        <f t="shared" si="321"/>
        <v>-0.20249370853351636</v>
      </c>
    </row>
    <row r="881" spans="1:120" x14ac:dyDescent="0.2">
      <c r="A881" s="13">
        <v>8</v>
      </c>
      <c r="B881" s="13" t="s">
        <v>2896</v>
      </c>
      <c r="C881" s="13" t="s">
        <v>2897</v>
      </c>
      <c r="D881" s="1"/>
      <c r="E881" s="13" t="s">
        <v>2898</v>
      </c>
      <c r="F881" s="1" t="s">
        <v>2899</v>
      </c>
      <c r="G881" s="13">
        <v>77</v>
      </c>
      <c r="H881" s="13">
        <v>225</v>
      </c>
      <c r="I881" s="13" t="s">
        <v>125</v>
      </c>
      <c r="J881" s="13">
        <v>1996</v>
      </c>
      <c r="K881" s="13">
        <v>1</v>
      </c>
      <c r="L881" s="13">
        <v>15</v>
      </c>
      <c r="M881" s="1"/>
      <c r="N881" s="1">
        <v>36</v>
      </c>
      <c r="O881" s="13" t="s">
        <v>2900</v>
      </c>
      <c r="P881" s="13" t="s">
        <v>2901</v>
      </c>
      <c r="Q881" s="1" t="str">
        <f t="shared" si="299"/>
        <v>NJD</v>
      </c>
      <c r="R881" s="13" t="s">
        <v>398</v>
      </c>
      <c r="S881" s="1"/>
      <c r="T881" s="13" t="s">
        <v>207</v>
      </c>
      <c r="U881" s="13">
        <v>74</v>
      </c>
      <c r="V881" s="13">
        <v>4</v>
      </c>
      <c r="W881" s="13">
        <v>6</v>
      </c>
      <c r="X881" s="14">
        <v>4</v>
      </c>
      <c r="Y881" s="13">
        <v>10</v>
      </c>
      <c r="Z881" s="13">
        <v>-9</v>
      </c>
      <c r="AA881" s="1">
        <v>72</v>
      </c>
      <c r="AB881" s="14">
        <v>20</v>
      </c>
      <c r="AC881" s="14">
        <v>13</v>
      </c>
      <c r="AD881" s="15">
        <f t="shared" si="300"/>
        <v>5.5555555555555552E-2</v>
      </c>
      <c r="AE881" s="15">
        <f t="shared" si="301"/>
        <v>3.8095238095238099E-2</v>
      </c>
      <c r="AF881" s="16">
        <v>1084.7666666667001</v>
      </c>
      <c r="AG881" s="17">
        <f t="shared" si="302"/>
        <v>14.659009009009461</v>
      </c>
      <c r="AH881" s="29">
        <v>1505</v>
      </c>
      <c r="AI881" s="17">
        <f t="shared" si="303"/>
        <v>20.337837837837839</v>
      </c>
      <c r="AJ881" s="19">
        <f t="shared" si="304"/>
        <v>0.72077519379847177</v>
      </c>
      <c r="AK881" s="20">
        <f>'Even Strength'!AA881+'Power Play'!R881+'Penalty Kill'!L881</f>
        <v>50.583333333333329</v>
      </c>
      <c r="AL881" s="19">
        <f t="shared" si="305"/>
        <v>2.7978367083550131</v>
      </c>
      <c r="AM881" s="15">
        <f>IF(('Even Strength'!BR881+'Power Play'!AK881+'Penalty Kill'!AG881)&gt;0,V881/('Even Strength'!BR881+'Power Play'!AK881+'Penalty Kill'!AG881),0)</f>
        <v>0.15384615384615385</v>
      </c>
      <c r="AN881" s="15">
        <f>IF(('Even Strength'!BR881+'Power Play'!AK881+'Penalty Kill'!AG881)&gt;0,W881/('Even Strength'!BR881+'Power Play'!AK881+'Penalty Kill'!AG881),0)</f>
        <v>0.23076923076923078</v>
      </c>
      <c r="AO881" s="15">
        <f t="shared" si="306"/>
        <v>0.38461538461538464</v>
      </c>
      <c r="AP881" s="13">
        <v>37</v>
      </c>
      <c r="AQ881" s="13">
        <v>49</v>
      </c>
      <c r="AR881" s="21">
        <f t="shared" si="307"/>
        <v>0.43023255813953487</v>
      </c>
      <c r="AS881" s="22">
        <v>2</v>
      </c>
      <c r="AT881" s="13">
        <v>2</v>
      </c>
      <c r="AU881" s="13">
        <v>1</v>
      </c>
      <c r="AV881">
        <v>103</v>
      </c>
      <c r="AW881" s="13">
        <v>99</v>
      </c>
      <c r="AX881" s="13">
        <v>41</v>
      </c>
      <c r="AY881" s="13">
        <v>20</v>
      </c>
      <c r="AZ881" s="13">
        <v>19</v>
      </c>
      <c r="BA881" s="13">
        <v>19</v>
      </c>
      <c r="BB881" s="16">
        <f t="shared" si="308"/>
        <v>5.6970777125647389</v>
      </c>
      <c r="BC881" s="17">
        <f t="shared" si="309"/>
        <v>5.475831976154458</v>
      </c>
      <c r="BD881" s="17">
        <f t="shared" si="310"/>
        <v>2.2677687982053816</v>
      </c>
      <c r="BE881" s="17">
        <f t="shared" si="311"/>
        <v>1.1062286820514056</v>
      </c>
      <c r="BF881" s="17">
        <f t="shared" si="312"/>
        <v>1.0509172479488353</v>
      </c>
      <c r="BG881" s="17">
        <f t="shared" si="313"/>
        <v>1.0509172479488353</v>
      </c>
      <c r="BH881" s="13">
        <v>42</v>
      </c>
      <c r="BI881" s="13">
        <v>20</v>
      </c>
      <c r="BJ881" s="13">
        <v>0</v>
      </c>
      <c r="BK881" s="13">
        <v>0</v>
      </c>
      <c r="BL881" s="13">
        <v>0</v>
      </c>
      <c r="BM881" s="13">
        <v>0</v>
      </c>
      <c r="BN881" s="13">
        <f t="shared" si="314"/>
        <v>182</v>
      </c>
      <c r="BO881" s="16">
        <v>-8.5969999999999995</v>
      </c>
      <c r="BP881" s="1"/>
      <c r="BQ881" s="1"/>
      <c r="BR881" s="23" t="str">
        <f t="shared" si="315"/>
        <v xml:space="preserve"> </v>
      </c>
      <c r="BS881" s="1"/>
      <c r="BT881" s="13">
        <v>1</v>
      </c>
      <c r="BU881" s="13">
        <v>16</v>
      </c>
      <c r="BV881" s="13">
        <v>0</v>
      </c>
      <c r="BW881" s="13">
        <v>0</v>
      </c>
      <c r="BX881" s="13">
        <v>1</v>
      </c>
      <c r="BY881" s="13">
        <v>0</v>
      </c>
      <c r="BZ881" s="13">
        <v>0</v>
      </c>
      <c r="CA881" s="13">
        <v>0</v>
      </c>
      <c r="CB881" s="23">
        <f t="shared" si="316"/>
        <v>0</v>
      </c>
      <c r="CC881" s="16">
        <v>-1.5</v>
      </c>
      <c r="CD881" s="16">
        <v>1.1000000000000001</v>
      </c>
      <c r="CE881" s="16">
        <v>-0.4</v>
      </c>
      <c r="CF881" s="24">
        <f t="shared" si="317"/>
        <v>-5.4054054054054057E-3</v>
      </c>
      <c r="CG881" s="24">
        <f t="shared" si="318"/>
        <v>-2.2124573641028111E-2</v>
      </c>
      <c r="CH881" s="25">
        <v>5</v>
      </c>
      <c r="CI881" s="16">
        <v>18.5</v>
      </c>
      <c r="CJ881" s="16">
        <v>21.6</v>
      </c>
      <c r="CK881" s="16">
        <v>-7.5</v>
      </c>
      <c r="CL881" s="16">
        <v>-4.3</v>
      </c>
      <c r="CM881" s="16">
        <v>2.1</v>
      </c>
      <c r="CN881" s="16">
        <v>0</v>
      </c>
      <c r="CO881" s="16">
        <v>-2.1</v>
      </c>
      <c r="CP881" s="26">
        <f t="shared" si="319"/>
        <v>-2.837837837837838E-2</v>
      </c>
      <c r="CQ881" s="26">
        <f t="shared" si="320"/>
        <v>-0.11615401161539758</v>
      </c>
      <c r="CR881" s="13">
        <v>0</v>
      </c>
      <c r="CS881" s="13">
        <v>0</v>
      </c>
      <c r="CT881" s="13">
        <v>1</v>
      </c>
      <c r="CU881" s="13">
        <v>0</v>
      </c>
      <c r="CV881" s="13">
        <v>-0.30000000000000004</v>
      </c>
      <c r="CW881" s="13">
        <v>-0.57999999999999996</v>
      </c>
      <c r="CX881" s="13">
        <v>-1.86</v>
      </c>
      <c r="CY881" s="13">
        <v>-2.69</v>
      </c>
      <c r="CZ881" s="13">
        <v>-1.86</v>
      </c>
      <c r="DA881" s="13">
        <v>-7.29</v>
      </c>
      <c r="DB881" s="27">
        <v>-13.46</v>
      </c>
      <c r="DC881" s="27">
        <v>-25.79</v>
      </c>
      <c r="DD881" s="27">
        <v>12.34</v>
      </c>
      <c r="DE881" s="27">
        <v>0.79</v>
      </c>
      <c r="DF881" s="27">
        <v>-14.64</v>
      </c>
      <c r="DG881" s="27">
        <v>-3.2</v>
      </c>
      <c r="DH881" s="27">
        <v>-11.44</v>
      </c>
      <c r="DI881" s="27">
        <v>-0.73</v>
      </c>
      <c r="DJ881" s="1">
        <v>186</v>
      </c>
      <c r="DK881" s="28">
        <v>8</v>
      </c>
      <c r="DL881" s="28" t="s">
        <v>1243</v>
      </c>
      <c r="DM881" s="1">
        <v>3.1</v>
      </c>
      <c r="DN881" s="1">
        <v>0.30199999999999999</v>
      </c>
      <c r="DO881" s="1">
        <v>0</v>
      </c>
      <c r="DP881" s="16">
        <f t="shared" si="321"/>
        <v>-7.5255319148936159</v>
      </c>
    </row>
    <row r="882" spans="1:120" x14ac:dyDescent="0.2">
      <c r="A882" s="13">
        <v>36</v>
      </c>
      <c r="B882" s="13" t="s">
        <v>2893</v>
      </c>
      <c r="C882" s="13" t="s">
        <v>2902</v>
      </c>
      <c r="D882" s="1"/>
      <c r="E882" s="13" t="s">
        <v>2903</v>
      </c>
      <c r="F882" s="1" t="s">
        <v>2904</v>
      </c>
      <c r="G882" s="13">
        <v>67</v>
      </c>
      <c r="H882" s="13">
        <v>179</v>
      </c>
      <c r="I882" s="13" t="s">
        <v>125</v>
      </c>
      <c r="J882" s="1"/>
      <c r="K882" s="1"/>
      <c r="L882" s="1"/>
      <c r="M882" s="1"/>
      <c r="N882" s="1">
        <v>27</v>
      </c>
      <c r="O882" s="13" t="s">
        <v>2905</v>
      </c>
      <c r="P882" s="13" t="s">
        <v>2906</v>
      </c>
      <c r="Q882" s="1" t="str">
        <f t="shared" si="299"/>
        <v>NYR</v>
      </c>
      <c r="R882" s="13" t="s">
        <v>179</v>
      </c>
      <c r="S882" s="1"/>
      <c r="T882" s="13" t="s">
        <v>2907</v>
      </c>
      <c r="U882" s="13">
        <v>78</v>
      </c>
      <c r="V882" s="13">
        <v>15</v>
      </c>
      <c r="W882" s="13">
        <v>34</v>
      </c>
      <c r="X882" s="14">
        <v>21</v>
      </c>
      <c r="Y882" s="13">
        <v>49</v>
      </c>
      <c r="Z882" s="13">
        <v>17</v>
      </c>
      <c r="AA882" s="1">
        <v>154</v>
      </c>
      <c r="AB882" s="14">
        <v>62</v>
      </c>
      <c r="AC882" s="14">
        <v>73</v>
      </c>
      <c r="AD882" s="15">
        <f t="shared" si="300"/>
        <v>9.7402597402597407E-2</v>
      </c>
      <c r="AE882" s="15">
        <f t="shared" si="301"/>
        <v>5.1903114186851208E-2</v>
      </c>
      <c r="AF882" s="16">
        <v>1346.2</v>
      </c>
      <c r="AG882" s="17">
        <f t="shared" si="302"/>
        <v>17.25897435897436</v>
      </c>
      <c r="AH882" s="29">
        <v>1822</v>
      </c>
      <c r="AI882" s="17">
        <f t="shared" si="303"/>
        <v>23.358974358974358</v>
      </c>
      <c r="AJ882" s="19">
        <f t="shared" si="304"/>
        <v>0.73885839736553238</v>
      </c>
      <c r="AK882" s="20">
        <f>'Even Strength'!AA882+'Power Play'!R882+'Penalty Kill'!L882</f>
        <v>181.9400260756193</v>
      </c>
      <c r="AL882" s="19">
        <f t="shared" si="305"/>
        <v>8.1090488519812496</v>
      </c>
      <c r="AM882" s="15">
        <f>IF(('Even Strength'!BR882+'Power Play'!AK882+'Penalty Kill'!AG882)&gt;0,V882/('Even Strength'!BR882+'Power Play'!AK882+'Penalty Kill'!AG882),0)</f>
        <v>0.20547945205479451</v>
      </c>
      <c r="AN882" s="15">
        <f>IF(('Even Strength'!BR882+'Power Play'!AK882+'Penalty Kill'!AG882)&gt;0,W882/('Even Strength'!BR882+'Power Play'!AK882+'Penalty Kill'!AG882),0)</f>
        <v>0.46575342465753422</v>
      </c>
      <c r="AO882" s="15">
        <f t="shared" si="306"/>
        <v>0.67123287671232879</v>
      </c>
      <c r="AP882" s="13">
        <v>16</v>
      </c>
      <c r="AQ882" s="13">
        <v>21</v>
      </c>
      <c r="AR882" s="21">
        <f t="shared" si="307"/>
        <v>0.43243243243243246</v>
      </c>
      <c r="AS882" s="22">
        <v>0.7</v>
      </c>
      <c r="AT882" s="1"/>
      <c r="AU882" s="1"/>
      <c r="AV882">
        <v>106</v>
      </c>
      <c r="AW882" s="13">
        <v>120</v>
      </c>
      <c r="AX882" s="13">
        <v>42</v>
      </c>
      <c r="AY882" s="13">
        <v>62</v>
      </c>
      <c r="AZ882" s="13">
        <v>41</v>
      </c>
      <c r="BA882" s="13">
        <v>60</v>
      </c>
      <c r="BB882" s="16">
        <f t="shared" si="308"/>
        <v>4.7244094488188972</v>
      </c>
      <c r="BC882" s="17">
        <f t="shared" si="309"/>
        <v>5.3483880552666765</v>
      </c>
      <c r="BD882" s="17">
        <f t="shared" si="310"/>
        <v>1.8719358193433366</v>
      </c>
      <c r="BE882" s="17">
        <f t="shared" si="311"/>
        <v>2.7633338285544498</v>
      </c>
      <c r="BF882" s="17">
        <f t="shared" si="312"/>
        <v>1.8273659188827811</v>
      </c>
      <c r="BG882" s="17">
        <f t="shared" si="313"/>
        <v>2.6741940276333382</v>
      </c>
      <c r="BH882" s="13">
        <v>45</v>
      </c>
      <c r="BI882" s="13">
        <v>20</v>
      </c>
      <c r="BJ882" s="13">
        <v>1</v>
      </c>
      <c r="BK882" s="13">
        <v>0</v>
      </c>
      <c r="BL882" s="13">
        <v>0</v>
      </c>
      <c r="BM882" s="13">
        <v>0</v>
      </c>
      <c r="BN882" s="13">
        <f t="shared" si="314"/>
        <v>208</v>
      </c>
      <c r="BO882" s="16">
        <v>-0.25700000000000001</v>
      </c>
      <c r="BP882" s="13">
        <v>7</v>
      </c>
      <c r="BQ882" s="13">
        <v>3</v>
      </c>
      <c r="BR882" s="23">
        <f t="shared" si="315"/>
        <v>0.42857142857142855</v>
      </c>
      <c r="BS882" s="13">
        <v>2</v>
      </c>
      <c r="BT882" s="13">
        <v>2</v>
      </c>
      <c r="BU882" s="13">
        <v>16</v>
      </c>
      <c r="BV882" s="13">
        <v>0</v>
      </c>
      <c r="BW882" s="13">
        <v>1</v>
      </c>
      <c r="BX882" s="13">
        <v>3</v>
      </c>
      <c r="BY882" s="13">
        <v>0</v>
      </c>
      <c r="BZ882" s="13">
        <v>0</v>
      </c>
      <c r="CA882" s="13">
        <v>0</v>
      </c>
      <c r="CB882" s="23">
        <f t="shared" si="316"/>
        <v>0</v>
      </c>
      <c r="CC882" s="16">
        <v>3.6</v>
      </c>
      <c r="CD882" s="16">
        <v>2</v>
      </c>
      <c r="CE882" s="16">
        <v>5.6</v>
      </c>
      <c r="CF882" s="24">
        <f t="shared" si="317"/>
        <v>7.179487179487179E-2</v>
      </c>
      <c r="CG882" s="24">
        <f t="shared" si="318"/>
        <v>0.24959144257911156</v>
      </c>
      <c r="CH882" s="25">
        <v>8</v>
      </c>
      <c r="CI882" s="16">
        <v>31.1</v>
      </c>
      <c r="CJ882" s="16">
        <v>27.4</v>
      </c>
      <c r="CK882" s="16">
        <v>3.1</v>
      </c>
      <c r="CL882" s="16">
        <v>6.2</v>
      </c>
      <c r="CM882" s="16">
        <v>2.7</v>
      </c>
      <c r="CN882" s="16">
        <v>0.8</v>
      </c>
      <c r="CO882" s="16">
        <v>9.6999999999999993</v>
      </c>
      <c r="CP882" s="26">
        <f t="shared" si="319"/>
        <v>0.12435897435897435</v>
      </c>
      <c r="CQ882" s="26">
        <f t="shared" si="320"/>
        <v>0.43232803446738965</v>
      </c>
      <c r="CR882" s="13">
        <v>3</v>
      </c>
      <c r="CS882" s="13">
        <v>2</v>
      </c>
      <c r="CT882" s="13">
        <v>2</v>
      </c>
      <c r="CU882" s="13">
        <v>0.01</v>
      </c>
      <c r="CV882" s="13">
        <v>0.48</v>
      </c>
      <c r="CW882" s="13">
        <v>0.8</v>
      </c>
      <c r="CX882" s="13">
        <v>2.83</v>
      </c>
      <c r="CY882" s="13">
        <v>5.73</v>
      </c>
      <c r="CZ882" s="13">
        <v>1.63</v>
      </c>
      <c r="DA882" s="13">
        <v>11.48</v>
      </c>
      <c r="DB882" s="27">
        <v>-15.64</v>
      </c>
      <c r="DC882" s="27">
        <v>-34.93</v>
      </c>
      <c r="DD882" s="27">
        <v>19.28</v>
      </c>
      <c r="DE882" s="27">
        <v>1.06</v>
      </c>
      <c r="DF882" s="27">
        <v>-13.86</v>
      </c>
      <c r="DG882" s="27">
        <v>-29.64</v>
      </c>
      <c r="DH882" s="27">
        <v>15.78</v>
      </c>
      <c r="DI882" s="27">
        <v>0.87</v>
      </c>
      <c r="DJ882" s="1">
        <v>186</v>
      </c>
      <c r="DK882" s="28">
        <v>4</v>
      </c>
      <c r="DL882" s="28" t="s">
        <v>2908</v>
      </c>
      <c r="DM882" s="1">
        <v>3.5</v>
      </c>
      <c r="DN882" s="1">
        <v>4.3000000000000003E-2</v>
      </c>
      <c r="DO882" s="1">
        <v>0</v>
      </c>
      <c r="DP882" s="16">
        <f t="shared" si="321"/>
        <v>3.4234042553191477</v>
      </c>
    </row>
    <row r="883" spans="1:120" x14ac:dyDescent="0.2">
      <c r="A883" s="13">
        <v>16</v>
      </c>
      <c r="B883" s="13" t="s">
        <v>2909</v>
      </c>
      <c r="C883" s="13" t="s">
        <v>2910</v>
      </c>
      <c r="D883" s="13" t="s">
        <v>142</v>
      </c>
      <c r="E883" s="13" t="s">
        <v>123</v>
      </c>
      <c r="F883" s="1" t="s">
        <v>124</v>
      </c>
      <c r="G883" s="13">
        <v>71</v>
      </c>
      <c r="H883" s="13">
        <v>188</v>
      </c>
      <c r="I883" s="13" t="s">
        <v>125</v>
      </c>
      <c r="J883" s="13">
        <v>2010</v>
      </c>
      <c r="K883" s="13">
        <v>2</v>
      </c>
      <c r="L883" s="13">
        <v>59</v>
      </c>
      <c r="M883" s="1"/>
      <c r="N883" s="1">
        <v>23</v>
      </c>
      <c r="O883" s="13" t="s">
        <v>165</v>
      </c>
      <c r="P883" s="13" t="s">
        <v>2911</v>
      </c>
      <c r="Q883" s="1" t="str">
        <f t="shared" si="299"/>
        <v>MIN</v>
      </c>
      <c r="R883" s="13" t="s">
        <v>292</v>
      </c>
      <c r="S883" s="1"/>
      <c r="T883" s="13" t="s">
        <v>129</v>
      </c>
      <c r="U883" s="13">
        <v>51</v>
      </c>
      <c r="V883" s="13">
        <v>21</v>
      </c>
      <c r="W883" s="13">
        <v>5</v>
      </c>
      <c r="X883" s="14">
        <v>5</v>
      </c>
      <c r="Y883" s="13">
        <v>26</v>
      </c>
      <c r="Z883" s="13">
        <v>-9</v>
      </c>
      <c r="AA883" s="1">
        <v>124</v>
      </c>
      <c r="AB883" s="14">
        <v>46</v>
      </c>
      <c r="AC883" s="14">
        <v>23</v>
      </c>
      <c r="AD883" s="15">
        <f t="shared" si="300"/>
        <v>0.16935483870967741</v>
      </c>
      <c r="AE883" s="15">
        <f t="shared" si="301"/>
        <v>0.10880829015544041</v>
      </c>
      <c r="AF883" s="16">
        <v>768.03333333329999</v>
      </c>
      <c r="AG883" s="17">
        <f t="shared" si="302"/>
        <v>15.059477124182353</v>
      </c>
      <c r="AH883" s="29">
        <v>1026</v>
      </c>
      <c r="AI883" s="17">
        <f t="shared" si="303"/>
        <v>20.117647058823529</v>
      </c>
      <c r="AJ883" s="19">
        <f t="shared" si="304"/>
        <v>0.74857050032485384</v>
      </c>
      <c r="AK883" s="20">
        <f>'Even Strength'!AA883+'Power Play'!R883+'Penalty Kill'!L883</f>
        <v>58.103448275862071</v>
      </c>
      <c r="AL883" s="19">
        <f t="shared" si="305"/>
        <v>4.5391348854891831</v>
      </c>
      <c r="AM883" s="15">
        <f>IF(('Even Strength'!BR883+'Power Play'!AK883+'Penalty Kill'!AG883)&gt;0,V883/('Even Strength'!BR883+'Power Play'!AK883+'Penalty Kill'!AG883),0)</f>
        <v>0.61764705882352944</v>
      </c>
      <c r="AN883" s="15">
        <f>IF(('Even Strength'!BR883+'Power Play'!AK883+'Penalty Kill'!AG883)&gt;0,W883/('Even Strength'!BR883+'Power Play'!AK883+'Penalty Kill'!AG883),0)</f>
        <v>0.14705882352941177</v>
      </c>
      <c r="AO883" s="15">
        <f t="shared" si="306"/>
        <v>0.76470588235294124</v>
      </c>
      <c r="AP883" s="13">
        <v>2</v>
      </c>
      <c r="AQ883" s="13">
        <v>5</v>
      </c>
      <c r="AR883" s="21">
        <f t="shared" si="307"/>
        <v>0.2857142857142857</v>
      </c>
      <c r="AS883" s="22">
        <v>0.2</v>
      </c>
      <c r="AT883" s="1"/>
      <c r="AU883" s="1"/>
      <c r="AV883">
        <v>73</v>
      </c>
      <c r="AW883" s="13">
        <v>67</v>
      </c>
      <c r="AX883" s="13">
        <v>13</v>
      </c>
      <c r="AY883" s="13">
        <v>47</v>
      </c>
      <c r="AZ883" s="13">
        <v>19</v>
      </c>
      <c r="BA883" s="13">
        <v>21</v>
      </c>
      <c r="BB883" s="16">
        <f t="shared" si="308"/>
        <v>5.7028774792763208</v>
      </c>
      <c r="BC883" s="17">
        <f t="shared" si="309"/>
        <v>5.2341478234453902</v>
      </c>
      <c r="BD883" s="17">
        <f t="shared" si="310"/>
        <v>1.0155809209670161</v>
      </c>
      <c r="BE883" s="17">
        <f t="shared" si="311"/>
        <v>3.6717156373422886</v>
      </c>
      <c r="BF883" s="17">
        <f t="shared" si="312"/>
        <v>1.4843105767979465</v>
      </c>
      <c r="BG883" s="17">
        <f t="shared" si="313"/>
        <v>1.6405537954082565</v>
      </c>
      <c r="BH883" s="13">
        <v>18</v>
      </c>
      <c r="BI883" s="13">
        <v>9</v>
      </c>
      <c r="BJ883" s="13">
        <v>0</v>
      </c>
      <c r="BK883" s="13">
        <v>0</v>
      </c>
      <c r="BL883" s="13">
        <v>0</v>
      </c>
      <c r="BM883" s="13">
        <v>0</v>
      </c>
      <c r="BN883" s="13">
        <f t="shared" si="314"/>
        <v>98</v>
      </c>
      <c r="BO883" s="16">
        <v>7.83</v>
      </c>
      <c r="BP883" s="1"/>
      <c r="BQ883" s="1"/>
      <c r="BR883" s="23" t="str">
        <f t="shared" si="315"/>
        <v xml:space="preserve"> </v>
      </c>
      <c r="BS883" s="1"/>
      <c r="BT883" s="13">
        <v>5</v>
      </c>
      <c r="BU883" s="13">
        <v>9</v>
      </c>
      <c r="BV883" s="13">
        <v>0</v>
      </c>
      <c r="BW883" s="13">
        <v>0</v>
      </c>
      <c r="BX883" s="13">
        <v>3</v>
      </c>
      <c r="BY883" s="13">
        <v>2</v>
      </c>
      <c r="BZ883" s="13">
        <v>0</v>
      </c>
      <c r="CA883" s="13">
        <v>1</v>
      </c>
      <c r="CB883" s="23">
        <f t="shared" si="316"/>
        <v>1</v>
      </c>
      <c r="CC883" s="16">
        <v>3.2</v>
      </c>
      <c r="CD883" s="16">
        <v>0.5</v>
      </c>
      <c r="CE883" s="16">
        <v>3.7</v>
      </c>
      <c r="CF883" s="24">
        <f t="shared" si="317"/>
        <v>7.2549019607843143E-2</v>
      </c>
      <c r="CG883" s="24">
        <f t="shared" si="318"/>
        <v>0.28904995442907377</v>
      </c>
      <c r="CH883" s="25">
        <v>5</v>
      </c>
      <c r="CI883" s="16">
        <v>17.8</v>
      </c>
      <c r="CJ883" s="16">
        <v>20.3</v>
      </c>
      <c r="CK883" s="16">
        <v>-13.1</v>
      </c>
      <c r="CL883" s="16">
        <v>5</v>
      </c>
      <c r="CM883" s="16">
        <v>2</v>
      </c>
      <c r="CN883" s="16">
        <v>0</v>
      </c>
      <c r="CO883" s="16">
        <v>7</v>
      </c>
      <c r="CP883" s="26">
        <f t="shared" si="319"/>
        <v>0.13725490196078433</v>
      </c>
      <c r="CQ883" s="26">
        <f t="shared" si="320"/>
        <v>0.54685126513608551</v>
      </c>
      <c r="CR883" s="13">
        <v>2</v>
      </c>
      <c r="CS883" s="13">
        <v>5</v>
      </c>
      <c r="CT883" s="13">
        <v>0</v>
      </c>
      <c r="CU883" s="13">
        <v>-0.01</v>
      </c>
      <c r="CV883" s="13">
        <v>1</v>
      </c>
      <c r="CW883" s="13">
        <v>0.81</v>
      </c>
      <c r="CX883" s="13">
        <v>2.86</v>
      </c>
      <c r="CY883" s="13">
        <v>-0.66</v>
      </c>
      <c r="CZ883" s="13">
        <v>4.7</v>
      </c>
      <c r="DA883" s="13">
        <v>8.6999999999999993</v>
      </c>
      <c r="DB883" s="27">
        <v>10.1</v>
      </c>
      <c r="DC883" s="27">
        <v>-47.13</v>
      </c>
      <c r="DD883" s="27">
        <v>57.23</v>
      </c>
      <c r="DE883" s="27">
        <v>5.28</v>
      </c>
      <c r="DF883" s="27">
        <v>11.59</v>
      </c>
      <c r="DG883" s="27">
        <v>-11.67</v>
      </c>
      <c r="DH883" s="27">
        <v>23.26</v>
      </c>
      <c r="DI883" s="27">
        <v>2.15</v>
      </c>
      <c r="DJ883" s="1">
        <v>186</v>
      </c>
      <c r="DK883" s="28">
        <v>31</v>
      </c>
      <c r="DL883" s="28" t="s">
        <v>2912</v>
      </c>
      <c r="DM883" s="1">
        <v>0.9</v>
      </c>
      <c r="DN883" s="1">
        <v>0.29599999999999999</v>
      </c>
      <c r="DO883" s="1">
        <v>0</v>
      </c>
      <c r="DP883" s="16">
        <f t="shared" si="321"/>
        <v>6.2553191489361701</v>
      </c>
    </row>
    <row r="884" spans="1:120" x14ac:dyDescent="0.2">
      <c r="O884" s="13"/>
      <c r="P884" s="13"/>
      <c r="T884" s="13"/>
      <c r="AD884" s="15"/>
      <c r="AE884" s="15"/>
      <c r="AF884" s="4"/>
      <c r="AG884" s="17"/>
      <c r="AI884" s="17"/>
      <c r="AJ884" s="19"/>
      <c r="AK884" s="20"/>
      <c r="AL884" s="19"/>
      <c r="AM884" s="15"/>
      <c r="AN884" s="15"/>
      <c r="AO884" s="15"/>
      <c r="AR884" s="31"/>
      <c r="BB884" s="4"/>
      <c r="BC884" s="17"/>
      <c r="BD884" s="17"/>
      <c r="BE884" s="17"/>
      <c r="BF884" s="17"/>
      <c r="BG884" s="17"/>
      <c r="BR884" s="23"/>
      <c r="CB884" s="23"/>
      <c r="CF884" s="24"/>
      <c r="CG884" s="24"/>
      <c r="CH884" s="25"/>
      <c r="CP884" s="32"/>
      <c r="CQ884" s="32"/>
      <c r="CR884" s="32"/>
      <c r="CS884" s="32"/>
      <c r="CT884" s="32"/>
      <c r="CU884" s="32"/>
      <c r="CV884" s="32"/>
      <c r="CW884" s="32"/>
      <c r="CX884" s="32"/>
      <c r="CY884" s="32"/>
      <c r="CZ884" s="32"/>
      <c r="DA884" s="32"/>
      <c r="DP884" s="16"/>
    </row>
    <row r="885" spans="1:120" x14ac:dyDescent="0.2">
      <c r="O885" s="13"/>
      <c r="P885" s="13"/>
      <c r="T885" s="13"/>
      <c r="AD885" s="15"/>
      <c r="AE885" s="15"/>
      <c r="AF885" s="4"/>
      <c r="AG885" s="17"/>
      <c r="AI885" s="17"/>
      <c r="AJ885" s="19"/>
      <c r="AK885" s="20"/>
      <c r="AL885" s="19"/>
      <c r="AM885" s="15"/>
      <c r="AN885" s="15"/>
      <c r="AO885" s="15"/>
      <c r="AR885" s="31"/>
      <c r="BB885" s="4"/>
      <c r="BC885" s="17"/>
      <c r="BD885" s="17"/>
      <c r="BE885" s="17"/>
      <c r="BF885" s="17"/>
      <c r="BG885" s="17"/>
      <c r="BR885" s="23"/>
      <c r="CB885" s="23"/>
      <c r="CF885" s="24"/>
      <c r="CG885" s="24"/>
      <c r="CH885" s="25"/>
      <c r="CP885" s="32"/>
      <c r="CQ885" s="32"/>
      <c r="CR885" s="32"/>
      <c r="CS885" s="32"/>
      <c r="CT885" s="32"/>
      <c r="CU885" s="32"/>
      <c r="CV885" s="32"/>
      <c r="CW885" s="32"/>
      <c r="CX885" s="32"/>
      <c r="CY885" s="32"/>
      <c r="CZ885" s="32"/>
      <c r="DA885" s="32"/>
      <c r="DP885" s="16"/>
    </row>
    <row r="886" spans="1:120" x14ac:dyDescent="0.2">
      <c r="O886" s="13"/>
      <c r="P886" s="13"/>
      <c r="T886" s="13"/>
      <c r="AD886" s="15"/>
      <c r="AE886" s="15"/>
      <c r="AF886" s="4"/>
      <c r="AG886" s="17"/>
      <c r="AI886" s="17"/>
      <c r="AJ886" s="19"/>
      <c r="AK886" s="20"/>
      <c r="AL886" s="19"/>
      <c r="AM886" s="15"/>
      <c r="AN886" s="15"/>
      <c r="AO886" s="15"/>
      <c r="AR886" s="31"/>
      <c r="AT886" s="33"/>
      <c r="AU886" s="33"/>
      <c r="BB886" s="4"/>
      <c r="BC886" s="17"/>
      <c r="BD886" s="17"/>
      <c r="BE886" s="17"/>
      <c r="BF886" s="17"/>
      <c r="BG886" s="17"/>
      <c r="BR886" s="23"/>
      <c r="CB886" s="23"/>
      <c r="CF886" s="24"/>
      <c r="CG886" s="24"/>
      <c r="CH886" s="25"/>
      <c r="CP886" s="32"/>
      <c r="CQ886" s="32"/>
      <c r="CR886" s="32"/>
      <c r="CS886" s="32"/>
      <c r="CT886" s="32"/>
      <c r="CU886" s="32"/>
      <c r="CV886" s="32"/>
      <c r="CW886" s="32"/>
      <c r="CX886" s="32"/>
      <c r="CY886" s="32"/>
      <c r="CZ886" s="32"/>
      <c r="DA886" s="32"/>
      <c r="DP886" s="16"/>
    </row>
    <row r="887" spans="1:120" x14ac:dyDescent="0.2">
      <c r="O887" s="13"/>
      <c r="P887" s="13"/>
      <c r="T887" s="13"/>
      <c r="AD887" s="15"/>
      <c r="AE887" s="15"/>
      <c r="AF887" s="4"/>
      <c r="AG887" s="17"/>
      <c r="AI887" s="17"/>
      <c r="AJ887" s="19"/>
      <c r="AK887" s="20"/>
      <c r="AL887" s="19"/>
      <c r="AM887" s="15"/>
      <c r="AN887" s="15"/>
      <c r="AO887" s="15"/>
      <c r="AR887" s="31"/>
      <c r="BB887" s="4"/>
      <c r="BC887" s="17"/>
      <c r="BD887" s="17"/>
      <c r="BE887" s="17"/>
      <c r="BF887" s="17"/>
      <c r="BG887" s="17"/>
      <c r="BR887" s="23"/>
      <c r="CB887" s="23"/>
      <c r="CF887" s="24"/>
      <c r="CG887" s="24"/>
      <c r="CH887" s="25"/>
      <c r="CP887" s="32"/>
      <c r="CQ887" s="32"/>
      <c r="CR887" s="32"/>
      <c r="CS887" s="32"/>
      <c r="CT887" s="32"/>
      <c r="CU887" s="32"/>
      <c r="CV887" s="32"/>
      <c r="CW887" s="32"/>
      <c r="CX887" s="32"/>
      <c r="CY887" s="32"/>
      <c r="CZ887" s="32"/>
      <c r="DA887" s="32"/>
      <c r="DP887" s="16"/>
    </row>
    <row r="888" spans="1:120" x14ac:dyDescent="0.2">
      <c r="A888" s="34"/>
      <c r="B888" s="35"/>
      <c r="C888" s="35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6"/>
      <c r="P888" s="36"/>
      <c r="Q888" s="34"/>
      <c r="R888" s="34"/>
      <c r="S888" s="34"/>
    </row>
    <row r="889" spans="1:120" x14ac:dyDescent="0.2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13"/>
      <c r="P889" s="13"/>
      <c r="Q889" s="33"/>
      <c r="R889" s="33"/>
      <c r="S889" s="33"/>
    </row>
    <row r="890" spans="1:120" x14ac:dyDescent="0.2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13"/>
      <c r="P890" s="13"/>
      <c r="Q890" s="33"/>
      <c r="R890" s="33"/>
      <c r="S890" s="33"/>
    </row>
    <row r="891" spans="1:120" x14ac:dyDescent="0.2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13"/>
      <c r="P891" s="13"/>
      <c r="Q891" s="33"/>
      <c r="R891" s="33"/>
      <c r="S891" s="33"/>
    </row>
    <row r="892" spans="1:120" x14ac:dyDescent="0.2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13"/>
      <c r="P892" s="13"/>
      <c r="Q892" s="33"/>
      <c r="R892" s="33"/>
      <c r="S892" s="33"/>
    </row>
    <row r="893" spans="1:120" x14ac:dyDescent="0.2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13"/>
      <c r="P893" s="13"/>
      <c r="Q893" s="33"/>
      <c r="R893" s="33"/>
      <c r="S893" s="33"/>
    </row>
    <row r="894" spans="1:120" x14ac:dyDescent="0.2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13"/>
      <c r="P894" s="13"/>
      <c r="Q894" s="33"/>
      <c r="R894" s="33"/>
      <c r="S894" s="33"/>
    </row>
    <row r="895" spans="1:120" x14ac:dyDescent="0.2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13"/>
      <c r="P895" s="13"/>
      <c r="Q895" s="33"/>
      <c r="R895" s="33"/>
      <c r="S895" s="33"/>
    </row>
    <row r="896" spans="1:120" x14ac:dyDescent="0.2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13"/>
      <c r="P896" s="13"/>
      <c r="Q896" s="33"/>
      <c r="R896" s="33"/>
      <c r="S896" s="33"/>
    </row>
    <row r="897" spans="1:19" x14ac:dyDescent="0.2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13"/>
      <c r="P897" s="13"/>
      <c r="Q897" s="33"/>
      <c r="R897" s="33"/>
      <c r="S897" s="33"/>
    </row>
    <row r="898" spans="1:19" x14ac:dyDescent="0.2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13"/>
      <c r="P898" s="13"/>
      <c r="Q898" s="33"/>
      <c r="R898" s="33"/>
      <c r="S898" s="33"/>
    </row>
    <row r="899" spans="1:19" x14ac:dyDescent="0.2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13"/>
      <c r="P899" s="13"/>
      <c r="Q899" s="33"/>
      <c r="R899" s="33"/>
      <c r="S899" s="33"/>
    </row>
    <row r="900" spans="1:19" x14ac:dyDescent="0.2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13"/>
      <c r="P900" s="13"/>
      <c r="Q900" s="33"/>
      <c r="R900" s="33"/>
      <c r="S900" s="33"/>
    </row>
    <row r="901" spans="1:19" x14ac:dyDescent="0.2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13"/>
      <c r="P901" s="13"/>
      <c r="Q901" s="33"/>
      <c r="R901" s="33"/>
      <c r="S901" s="33"/>
    </row>
    <row r="902" spans="1:19" x14ac:dyDescent="0.2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13"/>
      <c r="P902" s="13"/>
      <c r="Q902" s="33"/>
      <c r="R902" s="33"/>
      <c r="S902" s="33"/>
    </row>
    <row r="903" spans="1:19" x14ac:dyDescent="0.2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13"/>
      <c r="P903" s="13"/>
      <c r="Q903" s="33"/>
      <c r="R903" s="33"/>
      <c r="S903" s="33"/>
    </row>
    <row r="904" spans="1:19" x14ac:dyDescent="0.2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13"/>
      <c r="P904" s="13"/>
      <c r="Q904" s="33"/>
      <c r="R904" s="33"/>
      <c r="S904" s="33"/>
    </row>
    <row r="905" spans="1:19" x14ac:dyDescent="0.2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13"/>
      <c r="P905" s="13"/>
      <c r="Q905" s="33"/>
      <c r="R905" s="33"/>
      <c r="S905" s="33"/>
    </row>
    <row r="906" spans="1:19" x14ac:dyDescent="0.2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13"/>
      <c r="P906" s="13"/>
      <c r="Q906" s="33"/>
      <c r="R906" s="33"/>
      <c r="S906" s="33"/>
    </row>
    <row r="907" spans="1:19" x14ac:dyDescent="0.2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13"/>
      <c r="P907" s="13"/>
      <c r="Q907" s="33"/>
      <c r="R907" s="33"/>
      <c r="S907" s="33"/>
    </row>
    <row r="908" spans="1:19" x14ac:dyDescent="0.2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13"/>
      <c r="P908" s="13"/>
      <c r="Q908" s="33"/>
      <c r="R908" s="33"/>
      <c r="S908" s="33"/>
    </row>
    <row r="909" spans="1:19" x14ac:dyDescent="0.2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13"/>
      <c r="P909" s="13"/>
      <c r="Q909" s="33"/>
      <c r="R909" s="33"/>
      <c r="S909" s="33"/>
    </row>
    <row r="910" spans="1:19" x14ac:dyDescent="0.2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13"/>
      <c r="P910" s="13"/>
      <c r="Q910" s="33"/>
      <c r="R910" s="33"/>
      <c r="S910" s="33"/>
    </row>
    <row r="911" spans="1:19" x14ac:dyDescent="0.2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13"/>
      <c r="P911" s="13"/>
      <c r="Q911" s="33"/>
      <c r="R911" s="33"/>
      <c r="S911" s="33"/>
    </row>
    <row r="912" spans="1:19" x14ac:dyDescent="0.2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13"/>
      <c r="P912" s="13"/>
      <c r="Q912" s="33"/>
      <c r="R912" s="33"/>
      <c r="S912" s="33"/>
    </row>
    <row r="913" spans="1:19" x14ac:dyDescent="0.2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13"/>
      <c r="P913" s="13"/>
      <c r="Q913" s="33"/>
      <c r="R913" s="33"/>
      <c r="S913" s="33"/>
    </row>
    <row r="914" spans="1:19" x14ac:dyDescent="0.2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13"/>
      <c r="P914" s="13"/>
      <c r="Q914" s="33"/>
      <c r="R914" s="33"/>
      <c r="S914" s="33"/>
    </row>
    <row r="915" spans="1:19" x14ac:dyDescent="0.2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13"/>
      <c r="P915" s="13"/>
      <c r="Q915" s="33"/>
      <c r="R915" s="33"/>
      <c r="S915" s="33"/>
    </row>
    <row r="916" spans="1:19" x14ac:dyDescent="0.2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13"/>
      <c r="P916" s="13"/>
      <c r="Q916" s="33"/>
      <c r="R916" s="33"/>
      <c r="S916" s="33"/>
    </row>
    <row r="917" spans="1:19" x14ac:dyDescent="0.2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13"/>
      <c r="P917" s="13"/>
      <c r="Q917" s="33"/>
      <c r="R917" s="33"/>
      <c r="S917" s="33"/>
    </row>
    <row r="918" spans="1:19" x14ac:dyDescent="0.2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13"/>
      <c r="P918" s="13"/>
      <c r="Q918" s="33"/>
      <c r="R918" s="33"/>
      <c r="S918" s="33"/>
    </row>
    <row r="919" spans="1:19" x14ac:dyDescent="0.2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13"/>
      <c r="P919" s="13"/>
      <c r="Q919" s="33"/>
      <c r="R919" s="33"/>
      <c r="S919" s="33"/>
    </row>
    <row r="920" spans="1:19" x14ac:dyDescent="0.2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13"/>
      <c r="P920" s="13"/>
      <c r="Q920" s="33"/>
      <c r="R920" s="33"/>
      <c r="S920" s="33"/>
    </row>
    <row r="921" spans="1:19" x14ac:dyDescent="0.2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13"/>
      <c r="P921" s="13"/>
      <c r="Q921" s="33"/>
      <c r="R921" s="33"/>
      <c r="S921" s="33"/>
    </row>
    <row r="922" spans="1:19" x14ac:dyDescent="0.2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13"/>
      <c r="P922" s="13"/>
      <c r="Q922" s="33"/>
      <c r="R922" s="33"/>
      <c r="S922" s="33"/>
    </row>
    <row r="923" spans="1:19" x14ac:dyDescent="0.2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13"/>
      <c r="P923" s="13"/>
      <c r="Q923" s="33"/>
      <c r="R923" s="33"/>
      <c r="S923" s="33"/>
    </row>
    <row r="924" spans="1:19" x14ac:dyDescent="0.2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13"/>
      <c r="P924" s="13"/>
      <c r="Q924" s="33"/>
      <c r="R924" s="33"/>
      <c r="S924" s="33"/>
    </row>
    <row r="925" spans="1:19" x14ac:dyDescent="0.2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13"/>
      <c r="P925" s="13"/>
      <c r="Q925" s="33"/>
      <c r="R925" s="33"/>
      <c r="S925" s="33"/>
    </row>
    <row r="926" spans="1:19" x14ac:dyDescent="0.2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13"/>
      <c r="P926" s="13"/>
      <c r="Q926" s="33"/>
      <c r="R926" s="33"/>
      <c r="S926" s="33"/>
    </row>
    <row r="927" spans="1:19" x14ac:dyDescent="0.2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13"/>
      <c r="P927" s="13"/>
      <c r="Q927" s="33"/>
      <c r="R927" s="33"/>
      <c r="S927" s="33"/>
    </row>
    <row r="928" spans="1:19" x14ac:dyDescent="0.2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13"/>
      <c r="P928" s="13"/>
      <c r="Q928" s="33"/>
      <c r="R928" s="33"/>
      <c r="S928" s="33"/>
    </row>
    <row r="929" spans="1:19" x14ac:dyDescent="0.2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13"/>
      <c r="P929" s="13"/>
      <c r="Q929" s="33"/>
      <c r="R929" s="33"/>
      <c r="S929" s="33"/>
    </row>
    <row r="930" spans="1:19" x14ac:dyDescent="0.2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13"/>
      <c r="P930" s="13"/>
      <c r="Q930" s="33"/>
      <c r="R930" s="33"/>
      <c r="S930" s="33"/>
    </row>
    <row r="931" spans="1:19" x14ac:dyDescent="0.2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13"/>
      <c r="P931" s="13"/>
      <c r="Q931" s="33"/>
      <c r="R931" s="33"/>
      <c r="S931" s="33"/>
    </row>
    <row r="932" spans="1:19" x14ac:dyDescent="0.2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13"/>
      <c r="P932" s="13"/>
      <c r="Q932" s="33"/>
      <c r="R932" s="33"/>
      <c r="S932" s="33"/>
    </row>
    <row r="933" spans="1:19" x14ac:dyDescent="0.2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13"/>
      <c r="P933" s="13"/>
      <c r="Q933" s="33"/>
      <c r="R933" s="33"/>
      <c r="S933" s="33"/>
    </row>
    <row r="934" spans="1:19" x14ac:dyDescent="0.2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13"/>
      <c r="P934" s="13"/>
      <c r="Q934" s="33"/>
      <c r="R934" s="33"/>
      <c r="S934" s="33"/>
    </row>
    <row r="935" spans="1:19" x14ac:dyDescent="0.2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13"/>
      <c r="P935" s="13"/>
      <c r="Q935" s="33"/>
      <c r="R935" s="33"/>
      <c r="S935" s="33"/>
    </row>
    <row r="936" spans="1:19" x14ac:dyDescent="0.2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13"/>
      <c r="P936" s="13"/>
      <c r="Q936" s="33"/>
      <c r="R936" s="33"/>
      <c r="S936" s="33"/>
    </row>
    <row r="937" spans="1:19" x14ac:dyDescent="0.2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13"/>
      <c r="P937" s="13"/>
      <c r="Q937" s="33"/>
      <c r="R937" s="33"/>
      <c r="S937" s="33"/>
    </row>
    <row r="938" spans="1:19" x14ac:dyDescent="0.2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13"/>
      <c r="P938" s="13"/>
      <c r="Q938" s="33"/>
      <c r="R938" s="33"/>
      <c r="S938" s="33"/>
    </row>
    <row r="939" spans="1:19" x14ac:dyDescent="0.2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13"/>
      <c r="P939" s="13"/>
      <c r="Q939" s="33"/>
      <c r="R939" s="33"/>
      <c r="S939" s="33"/>
    </row>
    <row r="940" spans="1:19" x14ac:dyDescent="0.2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13"/>
      <c r="P940" s="13"/>
      <c r="Q940" s="33"/>
      <c r="R940" s="33"/>
      <c r="S940" s="33"/>
    </row>
    <row r="941" spans="1:19" x14ac:dyDescent="0.2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13"/>
      <c r="P941" s="13"/>
      <c r="Q941" s="33"/>
      <c r="R941" s="33"/>
      <c r="S941" s="33"/>
    </row>
    <row r="942" spans="1:19" x14ac:dyDescent="0.2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13"/>
      <c r="P942" s="13"/>
      <c r="Q942" s="33"/>
      <c r="R942" s="33"/>
      <c r="S942" s="33"/>
    </row>
    <row r="943" spans="1:19" x14ac:dyDescent="0.2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13"/>
      <c r="P943" s="13"/>
      <c r="Q943" s="33"/>
      <c r="R943" s="33"/>
      <c r="S943" s="33"/>
    </row>
    <row r="944" spans="1:19" x14ac:dyDescent="0.2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13"/>
      <c r="P944" s="13"/>
      <c r="Q944" s="33"/>
      <c r="R944" s="33"/>
      <c r="S944" s="33"/>
    </row>
    <row r="945" spans="1:19" x14ac:dyDescent="0.2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13"/>
      <c r="P945" s="13"/>
      <c r="Q945" s="33"/>
      <c r="R945" s="33"/>
      <c r="S945" s="33"/>
    </row>
    <row r="946" spans="1:19" x14ac:dyDescent="0.2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13"/>
      <c r="P946" s="13"/>
      <c r="Q946" s="33"/>
      <c r="R946" s="33"/>
      <c r="S946" s="33"/>
    </row>
    <row r="947" spans="1:19" x14ac:dyDescent="0.2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13"/>
      <c r="P947" s="13"/>
      <c r="Q947" s="33"/>
      <c r="R947" s="33"/>
      <c r="S947" s="33"/>
    </row>
    <row r="948" spans="1:19" x14ac:dyDescent="0.2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13"/>
      <c r="P948" s="13"/>
      <c r="Q948" s="33"/>
      <c r="R948" s="33"/>
      <c r="S948" s="33"/>
    </row>
    <row r="949" spans="1:19" x14ac:dyDescent="0.2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13"/>
      <c r="P949" s="13"/>
      <c r="Q949" s="33"/>
      <c r="R949" s="33"/>
      <c r="S949" s="33"/>
    </row>
    <row r="950" spans="1:19" x14ac:dyDescent="0.2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13"/>
      <c r="P950" s="13"/>
      <c r="Q950" s="33"/>
      <c r="R950" s="33"/>
      <c r="S950" s="33"/>
    </row>
    <row r="951" spans="1:19" x14ac:dyDescent="0.2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13"/>
      <c r="P951" s="13"/>
      <c r="Q951" s="33"/>
      <c r="R951" s="33"/>
      <c r="S951" s="33"/>
    </row>
    <row r="952" spans="1:19" x14ac:dyDescent="0.2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13"/>
      <c r="P952" s="13"/>
      <c r="Q952" s="33"/>
      <c r="R952" s="33"/>
      <c r="S952" s="33"/>
    </row>
    <row r="953" spans="1:19" x14ac:dyDescent="0.2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13"/>
      <c r="P953" s="13"/>
      <c r="Q953" s="33"/>
      <c r="R953" s="33"/>
      <c r="S953" s="33"/>
    </row>
    <row r="954" spans="1:19" x14ac:dyDescent="0.2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13"/>
      <c r="P954" s="13"/>
      <c r="Q954" s="33"/>
      <c r="R954" s="33"/>
      <c r="S954" s="33"/>
    </row>
    <row r="955" spans="1:19" x14ac:dyDescent="0.2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13"/>
      <c r="P955" s="13"/>
      <c r="Q955" s="33"/>
      <c r="R955" s="33"/>
      <c r="S955" s="33"/>
    </row>
    <row r="956" spans="1:19" x14ac:dyDescent="0.2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13"/>
      <c r="P956" s="13"/>
      <c r="Q956" s="33"/>
      <c r="R956" s="33"/>
      <c r="S956" s="33"/>
    </row>
    <row r="957" spans="1:19" x14ac:dyDescent="0.2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13"/>
      <c r="P957" s="13"/>
      <c r="Q957" s="33"/>
      <c r="R957" s="33"/>
      <c r="S957" s="33"/>
    </row>
    <row r="958" spans="1:19" x14ac:dyDescent="0.2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13"/>
      <c r="P958" s="13"/>
      <c r="Q958" s="33"/>
      <c r="R958" s="33"/>
      <c r="S958" s="33"/>
    </row>
    <row r="959" spans="1:19" x14ac:dyDescent="0.2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13"/>
      <c r="P959" s="13"/>
      <c r="Q959" s="33"/>
      <c r="R959" s="33"/>
      <c r="S959" s="33"/>
    </row>
    <row r="960" spans="1:19" x14ac:dyDescent="0.2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13"/>
      <c r="P960" s="13"/>
      <c r="Q960" s="33"/>
      <c r="R960" s="33"/>
      <c r="S960" s="33"/>
    </row>
    <row r="961" spans="1:19" x14ac:dyDescent="0.2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13"/>
      <c r="P961" s="13"/>
      <c r="Q961" s="33"/>
      <c r="R961" s="33"/>
      <c r="S961" s="33"/>
    </row>
    <row r="962" spans="1:19" x14ac:dyDescent="0.2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13"/>
      <c r="P962" s="13"/>
      <c r="Q962" s="33"/>
      <c r="R962" s="33"/>
      <c r="S962" s="33"/>
    </row>
    <row r="963" spans="1:19" x14ac:dyDescent="0.2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13"/>
      <c r="P963" s="13"/>
      <c r="Q963" s="33"/>
      <c r="R963" s="33"/>
      <c r="S963" s="33"/>
    </row>
    <row r="964" spans="1:19" x14ac:dyDescent="0.2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13"/>
      <c r="P964" s="13"/>
      <c r="Q964" s="33"/>
      <c r="R964" s="33"/>
      <c r="S964" s="33"/>
    </row>
    <row r="965" spans="1:19" x14ac:dyDescent="0.2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13"/>
      <c r="P965" s="13"/>
      <c r="Q965" s="33"/>
      <c r="R965" s="33"/>
      <c r="S965" s="33"/>
    </row>
    <row r="966" spans="1:19" x14ac:dyDescent="0.2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13"/>
      <c r="P966" s="13"/>
      <c r="Q966" s="33"/>
      <c r="R966" s="33"/>
      <c r="S966" s="33"/>
    </row>
    <row r="967" spans="1:19" x14ac:dyDescent="0.2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13"/>
      <c r="P967" s="13"/>
      <c r="Q967" s="33"/>
      <c r="R967" s="33"/>
      <c r="S967" s="33"/>
    </row>
    <row r="968" spans="1:19" x14ac:dyDescent="0.2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13"/>
      <c r="P968" s="13"/>
      <c r="Q968" s="33"/>
      <c r="R968" s="33"/>
      <c r="S968" s="33"/>
    </row>
    <row r="969" spans="1:19" x14ac:dyDescent="0.2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13"/>
      <c r="P969" s="13"/>
      <c r="Q969" s="33"/>
      <c r="R969" s="33"/>
      <c r="S969" s="33"/>
    </row>
    <row r="970" spans="1:19" x14ac:dyDescent="0.2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13"/>
      <c r="P970" s="13"/>
      <c r="Q970" s="33"/>
      <c r="R970" s="33"/>
      <c r="S970" s="33"/>
    </row>
    <row r="971" spans="1:19" x14ac:dyDescent="0.2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13"/>
      <c r="P971" s="13"/>
      <c r="Q971" s="33"/>
      <c r="R971" s="33"/>
      <c r="S971" s="33"/>
    </row>
    <row r="972" spans="1:19" x14ac:dyDescent="0.2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13"/>
      <c r="P972" s="13"/>
      <c r="Q972" s="33"/>
      <c r="R972" s="33"/>
      <c r="S972" s="33"/>
    </row>
    <row r="973" spans="1:19" x14ac:dyDescent="0.2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13"/>
      <c r="P973" s="13"/>
      <c r="Q973" s="33"/>
      <c r="R973" s="33"/>
      <c r="S973" s="33"/>
    </row>
    <row r="974" spans="1:19" x14ac:dyDescent="0.2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13"/>
      <c r="P974" s="13"/>
      <c r="Q974" s="33"/>
      <c r="R974" s="33"/>
      <c r="S974" s="33"/>
    </row>
    <row r="975" spans="1:19" x14ac:dyDescent="0.2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13"/>
      <c r="P975" s="13"/>
      <c r="Q975" s="33"/>
      <c r="R975" s="33"/>
      <c r="S975" s="33"/>
    </row>
    <row r="976" spans="1:19" x14ac:dyDescent="0.2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13"/>
      <c r="P976" s="13"/>
      <c r="Q976" s="33"/>
      <c r="R976" s="33"/>
      <c r="S976" s="33"/>
    </row>
    <row r="977" spans="1:19" x14ac:dyDescent="0.2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13"/>
      <c r="P977" s="13"/>
      <c r="Q977" s="33"/>
      <c r="R977" s="33"/>
      <c r="S977" s="33"/>
    </row>
    <row r="978" spans="1:19" x14ac:dyDescent="0.2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13"/>
      <c r="P978" s="13"/>
      <c r="Q978" s="33"/>
      <c r="R978" s="33"/>
      <c r="S978" s="33"/>
    </row>
    <row r="979" spans="1:19" x14ac:dyDescent="0.2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13"/>
      <c r="P979" s="13"/>
      <c r="Q979" s="33"/>
      <c r="R979" s="33"/>
      <c r="S979" s="33"/>
    </row>
    <row r="980" spans="1:19" x14ac:dyDescent="0.2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13"/>
      <c r="P980" s="13"/>
      <c r="Q980" s="33"/>
      <c r="R980" s="33"/>
      <c r="S980" s="33"/>
    </row>
    <row r="981" spans="1:19" x14ac:dyDescent="0.2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13"/>
      <c r="P981" s="13"/>
      <c r="Q981" s="33"/>
      <c r="R981" s="33"/>
      <c r="S981" s="33"/>
    </row>
    <row r="982" spans="1:19" x14ac:dyDescent="0.2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13"/>
      <c r="P982" s="13"/>
      <c r="Q982" s="33"/>
      <c r="R982" s="33"/>
      <c r="S982" s="33"/>
    </row>
    <row r="983" spans="1:19" x14ac:dyDescent="0.2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13"/>
      <c r="P983" s="13"/>
      <c r="Q983" s="33"/>
      <c r="R983" s="33"/>
      <c r="S983" s="33"/>
    </row>
    <row r="984" spans="1:19" x14ac:dyDescent="0.2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13"/>
      <c r="P984" s="13"/>
      <c r="Q984" s="33"/>
      <c r="R984" s="33"/>
      <c r="S984" s="33"/>
    </row>
    <row r="985" spans="1:19" x14ac:dyDescent="0.2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13"/>
      <c r="P985" s="13"/>
      <c r="Q985" s="33"/>
      <c r="R985" s="33"/>
      <c r="S985" s="33"/>
    </row>
    <row r="986" spans="1:19" x14ac:dyDescent="0.2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13"/>
      <c r="P986" s="13"/>
      <c r="Q986" s="33"/>
      <c r="R986" s="33"/>
      <c r="S986" s="33"/>
    </row>
    <row r="987" spans="1:19" x14ac:dyDescent="0.2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13"/>
      <c r="P987" s="13"/>
      <c r="Q987" s="33"/>
      <c r="R987" s="33"/>
      <c r="S987" s="33"/>
    </row>
    <row r="988" spans="1:19" x14ac:dyDescent="0.2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13"/>
      <c r="P988" s="13"/>
      <c r="Q988" s="33"/>
      <c r="R988" s="33"/>
      <c r="S988" s="33"/>
    </row>
    <row r="989" spans="1:19" x14ac:dyDescent="0.2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13"/>
      <c r="P989" s="13"/>
      <c r="Q989" s="33"/>
      <c r="R989" s="33"/>
      <c r="S989" s="33"/>
    </row>
    <row r="990" spans="1:19" x14ac:dyDescent="0.2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13"/>
      <c r="P990" s="13"/>
      <c r="Q990" s="33"/>
      <c r="R990" s="33"/>
      <c r="S990" s="33"/>
    </row>
    <row r="991" spans="1:19" x14ac:dyDescent="0.2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13"/>
      <c r="P991" s="13"/>
      <c r="Q991" s="33"/>
      <c r="R991" s="33"/>
      <c r="S991" s="33"/>
    </row>
    <row r="992" spans="1:19" x14ac:dyDescent="0.2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13"/>
      <c r="P992" s="13"/>
      <c r="Q992" s="33"/>
      <c r="R992" s="33"/>
      <c r="S992" s="33"/>
    </row>
    <row r="993" spans="1:19" x14ac:dyDescent="0.2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13"/>
      <c r="P993" s="13"/>
      <c r="Q993" s="33"/>
      <c r="R993" s="33"/>
      <c r="S993" s="33"/>
    </row>
    <row r="994" spans="1:19" x14ac:dyDescent="0.2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13"/>
      <c r="P994" s="13"/>
      <c r="Q994" s="33"/>
      <c r="R994" s="33"/>
      <c r="S994" s="33"/>
    </row>
    <row r="995" spans="1:19" x14ac:dyDescent="0.2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13"/>
      <c r="P995" s="13"/>
      <c r="Q995" s="33"/>
      <c r="R995" s="33"/>
      <c r="S995" s="33"/>
    </row>
    <row r="996" spans="1:19" x14ac:dyDescent="0.2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13"/>
      <c r="P996" s="13"/>
      <c r="Q996" s="33"/>
      <c r="R996" s="33"/>
      <c r="S996" s="33"/>
    </row>
    <row r="997" spans="1:19" x14ac:dyDescent="0.2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13"/>
      <c r="P997" s="13"/>
      <c r="Q997" s="33"/>
      <c r="R997" s="33"/>
      <c r="S997" s="33"/>
    </row>
    <row r="998" spans="1:19" x14ac:dyDescent="0.2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13"/>
      <c r="P998" s="13"/>
      <c r="Q998" s="33"/>
      <c r="R998" s="33"/>
      <c r="S998" s="33"/>
    </row>
    <row r="999" spans="1:19" x14ac:dyDescent="0.2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13"/>
      <c r="P999" s="13"/>
      <c r="Q999" s="33"/>
      <c r="R999" s="33"/>
      <c r="S999" s="33"/>
    </row>
    <row r="1000" spans="1:19" x14ac:dyDescent="0.2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13"/>
      <c r="P1000" s="13"/>
      <c r="Q1000" s="33"/>
      <c r="R1000" s="33"/>
      <c r="S1000" s="33"/>
    </row>
    <row r="1001" spans="1:19" x14ac:dyDescent="0.2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13"/>
      <c r="P1001" s="13"/>
      <c r="Q1001" s="33"/>
      <c r="R1001" s="33"/>
      <c r="S1001" s="33"/>
    </row>
    <row r="1002" spans="1:19" x14ac:dyDescent="0.2">
      <c r="A1002" s="33"/>
      <c r="B1002" s="33"/>
      <c r="C1002" s="33"/>
      <c r="D1002" s="33"/>
      <c r="E1002" s="33"/>
      <c r="F1002" s="33"/>
      <c r="G1002" s="33"/>
      <c r="H1002" s="33"/>
      <c r="I1002" s="33"/>
      <c r="J1002" s="33"/>
      <c r="K1002" s="33"/>
      <c r="L1002" s="33"/>
      <c r="M1002" s="33"/>
      <c r="N1002" s="33"/>
      <c r="O1002" s="13"/>
      <c r="P1002" s="13"/>
      <c r="Q1002" s="33"/>
      <c r="R1002" s="33"/>
      <c r="S1002" s="33"/>
    </row>
    <row r="1003" spans="1:19" x14ac:dyDescent="0.2">
      <c r="A1003" s="33"/>
      <c r="B1003" s="33"/>
      <c r="C1003" s="33"/>
      <c r="D1003" s="33"/>
      <c r="E1003" s="33"/>
      <c r="F1003" s="33"/>
      <c r="G1003" s="33"/>
      <c r="H1003" s="33"/>
      <c r="I1003" s="33"/>
      <c r="J1003" s="33"/>
      <c r="K1003" s="33"/>
      <c r="L1003" s="33"/>
      <c r="M1003" s="33"/>
      <c r="N1003" s="33"/>
      <c r="O1003" s="13"/>
      <c r="P1003" s="13"/>
      <c r="Q1003" s="33"/>
      <c r="R1003" s="33"/>
      <c r="S1003" s="33"/>
    </row>
    <row r="1004" spans="1:19" x14ac:dyDescent="0.2">
      <c r="A1004" s="33"/>
      <c r="B1004" s="33"/>
      <c r="C1004" s="33"/>
      <c r="D1004" s="33"/>
      <c r="E1004" s="33"/>
      <c r="F1004" s="33"/>
      <c r="G1004" s="33"/>
      <c r="H1004" s="33"/>
      <c r="I1004" s="33"/>
      <c r="J1004" s="33"/>
      <c r="K1004" s="33"/>
      <c r="L1004" s="33"/>
      <c r="M1004" s="33"/>
      <c r="N1004" s="33"/>
      <c r="O1004" s="13"/>
      <c r="P1004" s="13"/>
      <c r="Q1004" s="33"/>
      <c r="R1004" s="33"/>
      <c r="S1004" s="33"/>
    </row>
    <row r="1005" spans="1:19" x14ac:dyDescent="0.2">
      <c r="A1005" s="33"/>
      <c r="B1005" s="33"/>
      <c r="C1005" s="33"/>
      <c r="D1005" s="33"/>
      <c r="E1005" s="33"/>
      <c r="F1005" s="33"/>
      <c r="G1005" s="33"/>
      <c r="H1005" s="33"/>
      <c r="I1005" s="33"/>
      <c r="J1005" s="33"/>
      <c r="K1005" s="33"/>
      <c r="L1005" s="33"/>
      <c r="M1005" s="33"/>
      <c r="N1005" s="33"/>
      <c r="O1005" s="13"/>
      <c r="P1005" s="13"/>
      <c r="Q1005" s="33"/>
      <c r="R1005" s="33"/>
      <c r="S1005" s="33"/>
    </row>
    <row r="1006" spans="1:19" x14ac:dyDescent="0.2">
      <c r="A1006" s="33"/>
      <c r="B1006" s="33"/>
      <c r="C1006" s="33"/>
      <c r="D1006" s="33"/>
      <c r="E1006" s="33"/>
      <c r="F1006" s="33"/>
      <c r="G1006" s="33"/>
      <c r="H1006" s="33"/>
      <c r="I1006" s="33"/>
      <c r="J1006" s="33"/>
      <c r="K1006" s="33"/>
      <c r="L1006" s="33"/>
      <c r="M1006" s="33"/>
      <c r="N1006" s="33"/>
      <c r="O1006" s="13"/>
      <c r="P1006" s="13"/>
      <c r="Q1006" s="33"/>
      <c r="R1006" s="33"/>
      <c r="S1006" s="33"/>
    </row>
    <row r="1007" spans="1:19" x14ac:dyDescent="0.2">
      <c r="A1007" s="33"/>
      <c r="B1007" s="33"/>
      <c r="C1007" s="33"/>
      <c r="D1007" s="33"/>
      <c r="E1007" s="33"/>
      <c r="F1007" s="33"/>
      <c r="G1007" s="33"/>
      <c r="H1007" s="33"/>
      <c r="I1007" s="33"/>
      <c r="J1007" s="33"/>
      <c r="K1007" s="33"/>
      <c r="L1007" s="33"/>
      <c r="M1007" s="33"/>
      <c r="N1007" s="33"/>
      <c r="O1007" s="13"/>
      <c r="P1007" s="13"/>
      <c r="Q1007" s="33"/>
      <c r="R1007" s="33"/>
      <c r="S1007" s="33"/>
    </row>
    <row r="1008" spans="1:19" x14ac:dyDescent="0.2">
      <c r="A1008" s="33"/>
      <c r="B1008" s="33"/>
      <c r="C1008" s="33"/>
      <c r="D1008" s="33"/>
      <c r="E1008" s="33"/>
      <c r="F1008" s="33"/>
      <c r="G1008" s="33"/>
      <c r="H1008" s="33"/>
      <c r="I1008" s="33"/>
      <c r="J1008" s="33"/>
      <c r="K1008" s="33"/>
      <c r="L1008" s="33"/>
      <c r="M1008" s="33"/>
      <c r="N1008" s="33"/>
      <c r="O1008" s="13"/>
      <c r="P1008" s="13"/>
      <c r="Q1008" s="33"/>
      <c r="R1008" s="33"/>
      <c r="S1008" s="33"/>
    </row>
    <row r="1009" spans="1:19" x14ac:dyDescent="0.2">
      <c r="A1009" s="33"/>
      <c r="B1009" s="33"/>
      <c r="C1009" s="33"/>
      <c r="D1009" s="33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13"/>
      <c r="P1009" s="13"/>
      <c r="Q1009" s="33"/>
      <c r="R1009" s="33"/>
      <c r="S1009" s="33"/>
    </row>
    <row r="1010" spans="1:19" x14ac:dyDescent="0.2">
      <c r="A1010" s="33"/>
      <c r="B1010" s="33"/>
      <c r="C1010" s="33"/>
      <c r="D1010" s="33"/>
      <c r="E1010" s="33"/>
      <c r="F1010" s="33"/>
      <c r="G1010" s="33"/>
      <c r="H1010" s="33"/>
      <c r="I1010" s="33"/>
      <c r="J1010" s="33"/>
      <c r="K1010" s="33"/>
      <c r="L1010" s="33"/>
      <c r="M1010" s="33"/>
      <c r="N1010" s="33"/>
      <c r="O1010" s="13"/>
      <c r="P1010" s="13"/>
      <c r="Q1010" s="33"/>
      <c r="R1010" s="33"/>
      <c r="S1010" s="33"/>
    </row>
    <row r="1011" spans="1:19" x14ac:dyDescent="0.2">
      <c r="A1011" s="33"/>
      <c r="B1011" s="33"/>
      <c r="C1011" s="33"/>
      <c r="D1011" s="33"/>
      <c r="E1011" s="33"/>
      <c r="F1011" s="33"/>
      <c r="G1011" s="33"/>
      <c r="H1011" s="33"/>
      <c r="I1011" s="33"/>
      <c r="J1011" s="33"/>
      <c r="K1011" s="33"/>
      <c r="L1011" s="33"/>
      <c r="M1011" s="33"/>
      <c r="N1011" s="33"/>
      <c r="O1011" s="13"/>
      <c r="P1011" s="13"/>
      <c r="Q1011" s="33"/>
      <c r="R1011" s="33"/>
      <c r="S1011" s="33"/>
    </row>
    <row r="1012" spans="1:19" x14ac:dyDescent="0.2">
      <c r="A1012" s="33"/>
      <c r="B1012" s="33"/>
      <c r="C1012" s="33"/>
      <c r="D1012" s="33"/>
      <c r="E1012" s="33"/>
      <c r="F1012" s="33"/>
      <c r="G1012" s="33"/>
      <c r="H1012" s="33"/>
      <c r="I1012" s="33"/>
      <c r="J1012" s="33"/>
      <c r="K1012" s="33"/>
      <c r="L1012" s="33"/>
      <c r="M1012" s="33"/>
      <c r="N1012" s="33"/>
      <c r="O1012" s="13"/>
      <c r="P1012" s="13"/>
      <c r="Q1012" s="33"/>
      <c r="R1012" s="33"/>
      <c r="S1012" s="33"/>
    </row>
    <row r="1013" spans="1:19" x14ac:dyDescent="0.2">
      <c r="A1013" s="33"/>
      <c r="B1013" s="33"/>
      <c r="C1013" s="33"/>
      <c r="D1013" s="33"/>
      <c r="E1013" s="33"/>
      <c r="F1013" s="33"/>
      <c r="G1013" s="33"/>
      <c r="H1013" s="33"/>
      <c r="I1013" s="33"/>
      <c r="J1013" s="33"/>
      <c r="K1013" s="33"/>
      <c r="L1013" s="33"/>
      <c r="M1013" s="33"/>
      <c r="N1013" s="33"/>
      <c r="O1013" s="13"/>
      <c r="P1013" s="13"/>
      <c r="Q1013" s="33"/>
      <c r="R1013" s="33"/>
      <c r="S1013" s="33"/>
    </row>
    <row r="1014" spans="1:19" x14ac:dyDescent="0.2">
      <c r="A1014" s="33"/>
      <c r="B1014" s="33"/>
      <c r="C1014" s="33"/>
      <c r="D1014" s="33"/>
      <c r="E1014" s="33"/>
      <c r="F1014" s="33"/>
      <c r="G1014" s="33"/>
      <c r="H1014" s="33"/>
      <c r="I1014" s="33"/>
      <c r="J1014" s="33"/>
      <c r="K1014" s="33"/>
      <c r="L1014" s="33"/>
      <c r="M1014" s="33"/>
      <c r="N1014" s="33"/>
      <c r="O1014" s="13"/>
      <c r="P1014" s="13"/>
      <c r="Q1014" s="33"/>
      <c r="R1014" s="33"/>
      <c r="S1014" s="33"/>
    </row>
    <row r="1015" spans="1:19" x14ac:dyDescent="0.2">
      <c r="A1015" s="33"/>
      <c r="B1015" s="33"/>
      <c r="C1015" s="33"/>
      <c r="D1015" s="33"/>
      <c r="E1015" s="33"/>
      <c r="F1015" s="33"/>
      <c r="G1015" s="33"/>
      <c r="H1015" s="33"/>
      <c r="I1015" s="33"/>
      <c r="J1015" s="33"/>
      <c r="K1015" s="33"/>
      <c r="L1015" s="33"/>
      <c r="M1015" s="33"/>
      <c r="N1015" s="33"/>
      <c r="O1015" s="13"/>
      <c r="P1015" s="13"/>
      <c r="Q1015" s="33"/>
      <c r="R1015" s="33"/>
      <c r="S1015" s="33"/>
    </row>
    <row r="1016" spans="1:19" x14ac:dyDescent="0.2">
      <c r="A1016" s="33"/>
      <c r="B1016" s="33"/>
      <c r="C1016" s="33"/>
      <c r="D1016" s="33"/>
      <c r="E1016" s="33"/>
      <c r="F1016" s="33"/>
      <c r="G1016" s="33"/>
      <c r="H1016" s="33"/>
      <c r="I1016" s="33"/>
      <c r="J1016" s="33"/>
      <c r="K1016" s="33"/>
      <c r="L1016" s="33"/>
      <c r="M1016" s="33"/>
      <c r="N1016" s="33"/>
      <c r="O1016" s="13"/>
      <c r="P1016" s="13"/>
      <c r="Q1016" s="33"/>
      <c r="R1016" s="33"/>
      <c r="S1016" s="33"/>
    </row>
    <row r="1017" spans="1:19" x14ac:dyDescent="0.2">
      <c r="A1017" s="33"/>
      <c r="B1017" s="33"/>
      <c r="C1017" s="33"/>
      <c r="D1017" s="33"/>
      <c r="E1017" s="33"/>
      <c r="F1017" s="33"/>
      <c r="G1017" s="33"/>
      <c r="H1017" s="33"/>
      <c r="I1017" s="33"/>
      <c r="J1017" s="33"/>
      <c r="K1017" s="33"/>
      <c r="L1017" s="33"/>
      <c r="M1017" s="33"/>
      <c r="N1017" s="33"/>
      <c r="O1017" s="13"/>
      <c r="P1017" s="13"/>
      <c r="Q1017" s="33"/>
      <c r="R1017" s="33"/>
      <c r="S1017" s="33"/>
    </row>
    <row r="1018" spans="1:19" x14ac:dyDescent="0.2">
      <c r="A1018" s="33"/>
      <c r="B1018" s="33"/>
      <c r="C1018" s="33"/>
      <c r="D1018" s="33"/>
      <c r="E1018" s="33"/>
      <c r="F1018" s="33"/>
      <c r="G1018" s="33"/>
      <c r="H1018" s="33"/>
      <c r="I1018" s="33"/>
      <c r="J1018" s="33"/>
      <c r="K1018" s="33"/>
      <c r="L1018" s="33"/>
      <c r="M1018" s="33"/>
      <c r="N1018" s="33"/>
      <c r="O1018" s="13"/>
      <c r="P1018" s="13"/>
      <c r="Q1018" s="33"/>
      <c r="R1018" s="33"/>
      <c r="S1018" s="33"/>
    </row>
    <row r="1019" spans="1:19" x14ac:dyDescent="0.2">
      <c r="A1019" s="33"/>
      <c r="B1019" s="33"/>
      <c r="C1019" s="33"/>
      <c r="D1019" s="33"/>
      <c r="E1019" s="33"/>
      <c r="F1019" s="33"/>
      <c r="G1019" s="33"/>
      <c r="H1019" s="33"/>
      <c r="I1019" s="33"/>
      <c r="J1019" s="33"/>
      <c r="K1019" s="33"/>
      <c r="L1019" s="33"/>
      <c r="M1019" s="33"/>
      <c r="N1019" s="33"/>
      <c r="O1019" s="13"/>
      <c r="P1019" s="13"/>
      <c r="Q1019" s="33"/>
      <c r="R1019" s="33"/>
      <c r="S1019" s="33"/>
    </row>
    <row r="1020" spans="1:19" x14ac:dyDescent="0.2">
      <c r="A1020" s="33"/>
      <c r="B1020" s="33"/>
      <c r="C1020" s="33"/>
      <c r="D1020" s="33"/>
      <c r="E1020" s="33"/>
      <c r="F1020" s="33"/>
      <c r="G1020" s="33"/>
      <c r="H1020" s="33"/>
      <c r="I1020" s="33"/>
      <c r="J1020" s="33"/>
      <c r="K1020" s="33"/>
      <c r="L1020" s="33"/>
      <c r="M1020" s="33"/>
      <c r="N1020" s="33"/>
      <c r="O1020" s="13"/>
      <c r="P1020" s="13"/>
      <c r="Q1020" s="33"/>
      <c r="R1020" s="33"/>
      <c r="S1020" s="33"/>
    </row>
    <row r="1021" spans="1:19" x14ac:dyDescent="0.2">
      <c r="A1021" s="33"/>
      <c r="B1021" s="33"/>
      <c r="C1021" s="33"/>
      <c r="D1021" s="33"/>
      <c r="E1021" s="33"/>
      <c r="F1021" s="33"/>
      <c r="G1021" s="33"/>
      <c r="H1021" s="33"/>
      <c r="I1021" s="33"/>
      <c r="J1021" s="33"/>
      <c r="K1021" s="33"/>
      <c r="L1021" s="33"/>
      <c r="M1021" s="33"/>
      <c r="N1021" s="33"/>
      <c r="O1021" s="13"/>
      <c r="P1021" s="13"/>
      <c r="Q1021" s="33"/>
      <c r="R1021" s="33"/>
      <c r="S1021" s="33"/>
    </row>
    <row r="1022" spans="1:19" x14ac:dyDescent="0.2">
      <c r="A1022" s="33"/>
      <c r="B1022" s="33"/>
      <c r="C1022" s="33"/>
      <c r="D1022" s="33"/>
      <c r="E1022" s="33"/>
      <c r="F1022" s="33"/>
      <c r="G1022" s="33"/>
      <c r="H1022" s="33"/>
      <c r="I1022" s="33"/>
      <c r="J1022" s="33"/>
      <c r="K1022" s="33"/>
      <c r="L1022" s="33"/>
      <c r="M1022" s="33"/>
      <c r="N1022" s="33"/>
      <c r="O1022" s="13"/>
      <c r="P1022" s="13"/>
      <c r="Q1022" s="33"/>
      <c r="R1022" s="33"/>
      <c r="S1022" s="33"/>
    </row>
    <row r="1023" spans="1:19" x14ac:dyDescent="0.2">
      <c r="A1023" s="33"/>
      <c r="B1023" s="33"/>
      <c r="C1023" s="33"/>
      <c r="D1023" s="33"/>
      <c r="E1023" s="33"/>
      <c r="F1023" s="33"/>
      <c r="G1023" s="33"/>
      <c r="H1023" s="33"/>
      <c r="I1023" s="33"/>
      <c r="J1023" s="33"/>
      <c r="K1023" s="33"/>
      <c r="L1023" s="33"/>
      <c r="M1023" s="33"/>
      <c r="N1023" s="33"/>
      <c r="O1023" s="13"/>
      <c r="P1023" s="13"/>
      <c r="Q1023" s="33"/>
      <c r="R1023" s="33"/>
      <c r="S1023" s="33"/>
    </row>
    <row r="1024" spans="1:19" x14ac:dyDescent="0.2">
      <c r="A1024" s="33"/>
      <c r="B1024" s="33"/>
      <c r="C1024" s="33"/>
      <c r="D1024" s="33"/>
      <c r="E1024" s="33"/>
      <c r="F1024" s="33"/>
      <c r="G1024" s="33"/>
      <c r="H1024" s="33"/>
      <c r="I1024" s="33"/>
      <c r="J1024" s="33"/>
      <c r="K1024" s="33"/>
      <c r="L1024" s="33"/>
      <c r="M1024" s="33"/>
      <c r="N1024" s="33"/>
      <c r="O1024" s="13"/>
      <c r="P1024" s="13"/>
      <c r="Q1024" s="33"/>
      <c r="R1024" s="33"/>
      <c r="S1024" s="33"/>
    </row>
    <row r="1025" spans="1:19" x14ac:dyDescent="0.2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  <c r="O1025" s="13"/>
      <c r="P1025" s="13"/>
      <c r="Q1025" s="33"/>
      <c r="R1025" s="33"/>
      <c r="S1025" s="33"/>
    </row>
    <row r="1026" spans="1:19" x14ac:dyDescent="0.2">
      <c r="A1026" s="33"/>
      <c r="B1026" s="33"/>
      <c r="C1026" s="33"/>
      <c r="D1026" s="33"/>
      <c r="E1026" s="33"/>
      <c r="F1026" s="33"/>
      <c r="G1026" s="33"/>
      <c r="H1026" s="33"/>
      <c r="I1026" s="33"/>
      <c r="J1026" s="33"/>
      <c r="K1026" s="33"/>
      <c r="L1026" s="33"/>
      <c r="M1026" s="33"/>
      <c r="N1026" s="33"/>
      <c r="O1026" s="13"/>
      <c r="P1026" s="13"/>
      <c r="Q1026" s="33"/>
      <c r="R1026" s="33"/>
      <c r="S1026" s="33"/>
    </row>
    <row r="1027" spans="1:19" x14ac:dyDescent="0.2">
      <c r="A1027" s="33"/>
      <c r="B1027" s="33"/>
      <c r="C1027" s="33"/>
      <c r="D1027" s="33"/>
      <c r="E1027" s="33"/>
      <c r="F1027" s="33"/>
      <c r="G1027" s="33"/>
      <c r="H1027" s="33"/>
      <c r="I1027" s="33"/>
      <c r="J1027" s="33"/>
      <c r="K1027" s="33"/>
      <c r="L1027" s="33"/>
      <c r="M1027" s="33"/>
      <c r="N1027" s="33"/>
      <c r="O1027" s="13"/>
      <c r="P1027" s="13"/>
      <c r="Q1027" s="33"/>
      <c r="R1027" s="33"/>
      <c r="S1027" s="33"/>
    </row>
    <row r="1028" spans="1:19" x14ac:dyDescent="0.2">
      <c r="A1028" s="33"/>
      <c r="B1028" s="33"/>
      <c r="C1028" s="33"/>
      <c r="D1028" s="33"/>
      <c r="E1028" s="33"/>
      <c r="F1028" s="33"/>
      <c r="G1028" s="33"/>
      <c r="H1028" s="33"/>
      <c r="I1028" s="33"/>
      <c r="J1028" s="33"/>
      <c r="K1028" s="33"/>
      <c r="L1028" s="33"/>
      <c r="M1028" s="33"/>
      <c r="N1028" s="33"/>
      <c r="O1028" s="13"/>
      <c r="P1028" s="13"/>
      <c r="Q1028" s="33"/>
      <c r="R1028" s="33"/>
      <c r="S1028" s="33"/>
    </row>
    <row r="1029" spans="1:19" x14ac:dyDescent="0.2">
      <c r="A1029" s="33"/>
      <c r="B1029" s="33"/>
      <c r="C1029" s="33"/>
      <c r="D1029" s="33"/>
      <c r="E1029" s="33"/>
      <c r="F1029" s="33"/>
      <c r="G1029" s="33"/>
      <c r="H1029" s="33"/>
      <c r="I1029" s="33"/>
      <c r="J1029" s="33"/>
      <c r="K1029" s="33"/>
      <c r="L1029" s="33"/>
      <c r="M1029" s="33"/>
      <c r="N1029" s="33"/>
      <c r="O1029" s="13"/>
      <c r="P1029" s="13"/>
      <c r="Q1029" s="33"/>
      <c r="R1029" s="33"/>
      <c r="S1029" s="33"/>
    </row>
    <row r="1030" spans="1:19" x14ac:dyDescent="0.2">
      <c r="A1030" s="33"/>
      <c r="B1030" s="33"/>
      <c r="C1030" s="33"/>
      <c r="D1030" s="33"/>
      <c r="E1030" s="33"/>
      <c r="F1030" s="33"/>
      <c r="G1030" s="33"/>
      <c r="H1030" s="33"/>
      <c r="I1030" s="33"/>
      <c r="J1030" s="33"/>
      <c r="K1030" s="33"/>
      <c r="L1030" s="33"/>
      <c r="M1030" s="33"/>
      <c r="N1030" s="33"/>
      <c r="O1030" s="13"/>
      <c r="P1030" s="13"/>
      <c r="Q1030" s="33"/>
      <c r="R1030" s="33"/>
      <c r="S1030" s="33"/>
    </row>
    <row r="1031" spans="1:19" x14ac:dyDescent="0.2">
      <c r="A1031" s="33"/>
      <c r="B1031" s="33"/>
      <c r="C1031" s="33"/>
      <c r="D1031" s="33"/>
      <c r="E1031" s="33"/>
      <c r="F1031" s="33"/>
      <c r="G1031" s="33"/>
      <c r="H1031" s="33"/>
      <c r="I1031" s="33"/>
      <c r="J1031" s="33"/>
      <c r="K1031" s="33"/>
      <c r="L1031" s="33"/>
      <c r="M1031" s="33"/>
      <c r="N1031" s="33"/>
      <c r="O1031" s="13"/>
      <c r="P1031" s="13"/>
      <c r="Q1031" s="33"/>
      <c r="R1031" s="33"/>
      <c r="S1031" s="33"/>
    </row>
    <row r="1032" spans="1:19" x14ac:dyDescent="0.2">
      <c r="A1032" s="33"/>
      <c r="B1032" s="33"/>
      <c r="C1032" s="33"/>
      <c r="D1032" s="33"/>
      <c r="E1032" s="33"/>
      <c r="F1032" s="33"/>
      <c r="G1032" s="33"/>
      <c r="H1032" s="33"/>
      <c r="I1032" s="33"/>
      <c r="J1032" s="33"/>
      <c r="K1032" s="33"/>
      <c r="L1032" s="33"/>
      <c r="M1032" s="33"/>
      <c r="N1032" s="33"/>
      <c r="O1032" s="13"/>
      <c r="P1032" s="13"/>
      <c r="Q1032" s="33"/>
      <c r="R1032" s="33"/>
      <c r="S1032" s="33"/>
    </row>
    <row r="1033" spans="1:19" x14ac:dyDescent="0.2">
      <c r="A1033" s="33"/>
      <c r="B1033" s="33"/>
      <c r="C1033" s="33"/>
      <c r="D1033" s="33"/>
      <c r="E1033" s="33"/>
      <c r="F1033" s="33"/>
      <c r="G1033" s="33"/>
      <c r="H1033" s="33"/>
      <c r="I1033" s="33"/>
      <c r="J1033" s="33"/>
      <c r="K1033" s="33"/>
      <c r="L1033" s="33"/>
      <c r="M1033" s="33"/>
      <c r="N1033" s="33"/>
      <c r="O1033" s="13"/>
      <c r="P1033" s="13"/>
      <c r="Q1033" s="33"/>
      <c r="R1033" s="33"/>
      <c r="S1033" s="33"/>
    </row>
    <row r="1034" spans="1:19" x14ac:dyDescent="0.2">
      <c r="A1034" s="33"/>
      <c r="B1034" s="33"/>
      <c r="C1034" s="33"/>
      <c r="D1034" s="33"/>
      <c r="E1034" s="33"/>
      <c r="F1034" s="33"/>
      <c r="G1034" s="33"/>
      <c r="H1034" s="33"/>
      <c r="I1034" s="33"/>
      <c r="J1034" s="33"/>
      <c r="K1034" s="33"/>
      <c r="L1034" s="33"/>
      <c r="M1034" s="33"/>
      <c r="N1034" s="33"/>
      <c r="O1034" s="13"/>
      <c r="P1034" s="13"/>
      <c r="Q1034" s="33"/>
      <c r="R1034" s="33"/>
      <c r="S1034" s="33"/>
    </row>
    <row r="1035" spans="1:19" x14ac:dyDescent="0.2">
      <c r="A1035" s="33"/>
      <c r="B1035" s="33"/>
      <c r="C1035" s="33"/>
      <c r="D1035" s="33"/>
      <c r="E1035" s="33"/>
      <c r="F1035" s="33"/>
      <c r="G1035" s="33"/>
      <c r="H1035" s="33"/>
      <c r="I1035" s="33"/>
      <c r="J1035" s="33"/>
      <c r="K1035" s="33"/>
      <c r="L1035" s="33"/>
      <c r="M1035" s="33"/>
      <c r="N1035" s="33"/>
      <c r="O1035" s="13"/>
      <c r="P1035" s="13"/>
      <c r="Q1035" s="33"/>
      <c r="R1035" s="33"/>
      <c r="S1035" s="33"/>
    </row>
    <row r="1036" spans="1:19" x14ac:dyDescent="0.2">
      <c r="A1036" s="33"/>
      <c r="B1036" s="33"/>
      <c r="C1036" s="33"/>
      <c r="D1036" s="33"/>
      <c r="E1036" s="33"/>
      <c r="F1036" s="33"/>
      <c r="G1036" s="33"/>
      <c r="H1036" s="33"/>
      <c r="I1036" s="33"/>
      <c r="J1036" s="33"/>
      <c r="K1036" s="33"/>
      <c r="L1036" s="33"/>
      <c r="M1036" s="33"/>
      <c r="N1036" s="33"/>
      <c r="O1036" s="13"/>
      <c r="P1036" s="13"/>
      <c r="Q1036" s="33"/>
      <c r="R1036" s="33"/>
      <c r="S1036" s="33"/>
    </row>
    <row r="1037" spans="1:19" x14ac:dyDescent="0.2">
      <c r="A1037" s="33"/>
      <c r="B1037" s="33"/>
      <c r="C1037" s="33"/>
      <c r="D1037" s="33"/>
      <c r="E1037" s="33"/>
      <c r="F1037" s="33"/>
      <c r="G1037" s="33"/>
      <c r="H1037" s="33"/>
      <c r="I1037" s="33"/>
      <c r="J1037" s="33"/>
      <c r="K1037" s="33"/>
      <c r="L1037" s="33"/>
      <c r="M1037" s="33"/>
      <c r="N1037" s="33"/>
      <c r="O1037" s="13"/>
      <c r="P1037" s="13"/>
      <c r="Q1037" s="33"/>
      <c r="R1037" s="33"/>
      <c r="S1037" s="33"/>
    </row>
    <row r="1038" spans="1:19" x14ac:dyDescent="0.2">
      <c r="A1038" s="33"/>
      <c r="B1038" s="33"/>
      <c r="C1038" s="33"/>
      <c r="D1038" s="33"/>
      <c r="E1038" s="33"/>
      <c r="F1038" s="33"/>
      <c r="G1038" s="33"/>
      <c r="H1038" s="33"/>
      <c r="I1038" s="33"/>
      <c r="J1038" s="33"/>
      <c r="K1038" s="33"/>
      <c r="L1038" s="33"/>
      <c r="M1038" s="33"/>
      <c r="N1038" s="33"/>
      <c r="O1038" s="13"/>
      <c r="P1038" s="13"/>
      <c r="Q1038" s="33"/>
      <c r="R1038" s="33"/>
      <c r="S1038" s="33"/>
    </row>
    <row r="1039" spans="1:19" x14ac:dyDescent="0.2">
      <c r="A1039" s="33"/>
      <c r="B1039" s="33"/>
      <c r="C1039" s="33"/>
      <c r="D1039" s="33"/>
      <c r="E1039" s="33"/>
      <c r="F1039" s="33"/>
      <c r="G1039" s="33"/>
      <c r="H1039" s="33"/>
      <c r="I1039" s="33"/>
      <c r="J1039" s="33"/>
      <c r="K1039" s="33"/>
      <c r="L1039" s="33"/>
      <c r="M1039" s="33"/>
      <c r="N1039" s="33"/>
      <c r="O1039" s="13"/>
      <c r="P1039" s="13"/>
      <c r="Q1039" s="33"/>
      <c r="R1039" s="33"/>
      <c r="S1039" s="33"/>
    </row>
    <row r="1040" spans="1:19" x14ac:dyDescent="0.2">
      <c r="A1040" s="33"/>
      <c r="B1040" s="33"/>
      <c r="C1040" s="33"/>
      <c r="D1040" s="33"/>
      <c r="E1040" s="33"/>
      <c r="F1040" s="33"/>
      <c r="G1040" s="33"/>
      <c r="H1040" s="33"/>
      <c r="I1040" s="33"/>
      <c r="J1040" s="33"/>
      <c r="K1040" s="33"/>
      <c r="L1040" s="33"/>
      <c r="M1040" s="33"/>
      <c r="N1040" s="33"/>
      <c r="O1040" s="13"/>
      <c r="P1040" s="13"/>
      <c r="Q1040" s="33"/>
      <c r="R1040" s="33"/>
      <c r="S1040" s="33"/>
    </row>
    <row r="1041" spans="1:19" x14ac:dyDescent="0.2">
      <c r="A1041" s="33"/>
      <c r="B1041" s="33"/>
      <c r="C1041" s="33"/>
      <c r="D1041" s="33"/>
      <c r="E1041" s="33"/>
      <c r="F1041" s="33"/>
      <c r="G1041" s="33"/>
      <c r="H1041" s="33"/>
      <c r="I1041" s="33"/>
      <c r="J1041" s="33"/>
      <c r="K1041" s="33"/>
      <c r="L1041" s="33"/>
      <c r="M1041" s="33"/>
      <c r="N1041" s="33"/>
      <c r="O1041" s="13"/>
      <c r="P1041" s="13"/>
      <c r="Q1041" s="33"/>
      <c r="R1041" s="33"/>
      <c r="S1041" s="33"/>
    </row>
    <row r="1042" spans="1:19" x14ac:dyDescent="0.2">
      <c r="A1042" s="33"/>
      <c r="B1042" s="33"/>
      <c r="C1042" s="33"/>
      <c r="D1042" s="33"/>
      <c r="E1042" s="33"/>
      <c r="F1042" s="33"/>
      <c r="G1042" s="33"/>
      <c r="H1042" s="33"/>
      <c r="I1042" s="33"/>
      <c r="J1042" s="33"/>
      <c r="K1042" s="33"/>
      <c r="L1042" s="33"/>
      <c r="M1042" s="33"/>
      <c r="N1042" s="33"/>
      <c r="O1042" s="13"/>
      <c r="P1042" s="13"/>
      <c r="Q1042" s="33"/>
      <c r="R1042" s="33"/>
      <c r="S1042" s="33"/>
    </row>
    <row r="1043" spans="1:19" x14ac:dyDescent="0.2">
      <c r="A1043" s="33"/>
      <c r="B1043" s="33"/>
      <c r="C1043" s="33"/>
      <c r="D1043" s="33"/>
      <c r="E1043" s="33"/>
      <c r="F1043" s="33"/>
      <c r="G1043" s="33"/>
      <c r="H1043" s="33"/>
      <c r="I1043" s="33"/>
      <c r="J1043" s="33"/>
      <c r="K1043" s="33"/>
      <c r="L1043" s="33"/>
      <c r="M1043" s="33"/>
      <c r="N1043" s="33"/>
      <c r="O1043" s="13"/>
      <c r="P1043" s="13"/>
      <c r="Q1043" s="33"/>
      <c r="R1043" s="33"/>
      <c r="S1043" s="33"/>
    </row>
    <row r="1044" spans="1:19" x14ac:dyDescent="0.2">
      <c r="A1044" s="33"/>
      <c r="B1044" s="33"/>
      <c r="C1044" s="33"/>
      <c r="D1044" s="33"/>
      <c r="E1044" s="33"/>
      <c r="F1044" s="33"/>
      <c r="G1044" s="33"/>
      <c r="H1044" s="33"/>
      <c r="I1044" s="33"/>
      <c r="J1044" s="33"/>
      <c r="K1044" s="33"/>
      <c r="L1044" s="33"/>
      <c r="M1044" s="33"/>
      <c r="N1044" s="33"/>
      <c r="O1044" s="13"/>
      <c r="P1044" s="13"/>
      <c r="Q1044" s="33"/>
      <c r="R1044" s="33"/>
      <c r="S1044" s="33"/>
    </row>
    <row r="1045" spans="1:19" x14ac:dyDescent="0.2">
      <c r="A1045" s="33"/>
      <c r="B1045" s="33"/>
      <c r="C1045" s="33"/>
      <c r="D1045" s="33"/>
      <c r="E1045" s="33"/>
      <c r="F1045" s="33"/>
      <c r="G1045" s="33"/>
      <c r="H1045" s="33"/>
      <c r="I1045" s="33"/>
      <c r="J1045" s="33"/>
      <c r="K1045" s="33"/>
      <c r="L1045" s="33"/>
      <c r="M1045" s="33"/>
      <c r="N1045" s="33"/>
      <c r="O1045" s="13"/>
      <c r="P1045" s="13"/>
      <c r="Q1045" s="33"/>
      <c r="R1045" s="33"/>
      <c r="S1045" s="33"/>
    </row>
    <row r="1046" spans="1:19" x14ac:dyDescent="0.2">
      <c r="A1046" s="33"/>
      <c r="B1046" s="33"/>
      <c r="C1046" s="33"/>
      <c r="D1046" s="33"/>
      <c r="E1046" s="33"/>
      <c r="F1046" s="33"/>
      <c r="G1046" s="33"/>
      <c r="H1046" s="33"/>
      <c r="I1046" s="33"/>
      <c r="J1046" s="33"/>
      <c r="K1046" s="33"/>
      <c r="L1046" s="33"/>
      <c r="M1046" s="33"/>
      <c r="N1046" s="33"/>
      <c r="O1046" s="13"/>
      <c r="P1046" s="13"/>
      <c r="Q1046" s="33"/>
      <c r="R1046" s="33"/>
      <c r="S1046" s="33"/>
    </row>
    <row r="1047" spans="1:19" x14ac:dyDescent="0.2">
      <c r="A1047" s="33"/>
      <c r="B1047" s="33"/>
      <c r="C1047" s="33"/>
      <c r="D1047" s="33"/>
      <c r="E1047" s="33"/>
      <c r="F1047" s="33"/>
      <c r="G1047" s="33"/>
      <c r="H1047" s="33"/>
      <c r="I1047" s="33"/>
      <c r="J1047" s="33"/>
      <c r="K1047" s="33"/>
      <c r="L1047" s="33"/>
      <c r="M1047" s="33"/>
      <c r="N1047" s="33"/>
      <c r="O1047" s="13"/>
      <c r="P1047" s="13"/>
      <c r="Q1047" s="33"/>
      <c r="R1047" s="33"/>
      <c r="S1047" s="33"/>
    </row>
    <row r="1048" spans="1:19" x14ac:dyDescent="0.2">
      <c r="A1048" s="33"/>
      <c r="B1048" s="33"/>
      <c r="C1048" s="33"/>
      <c r="D1048" s="33"/>
      <c r="E1048" s="33"/>
      <c r="F1048" s="33"/>
      <c r="G1048" s="33"/>
      <c r="H1048" s="33"/>
      <c r="I1048" s="33"/>
      <c r="J1048" s="33"/>
      <c r="K1048" s="33"/>
      <c r="L1048" s="33"/>
      <c r="M1048" s="33"/>
      <c r="N1048" s="33"/>
      <c r="O1048" s="13"/>
      <c r="P1048" s="13"/>
      <c r="Q1048" s="33"/>
      <c r="R1048" s="33"/>
      <c r="S1048" s="33"/>
    </row>
    <row r="1049" spans="1:19" x14ac:dyDescent="0.2">
      <c r="A1049" s="33"/>
      <c r="B1049" s="33"/>
      <c r="C1049" s="33"/>
      <c r="D1049" s="33"/>
      <c r="E1049" s="33"/>
      <c r="F1049" s="33"/>
      <c r="G1049" s="33"/>
      <c r="H1049" s="33"/>
      <c r="I1049" s="33"/>
      <c r="J1049" s="33"/>
      <c r="K1049" s="33"/>
      <c r="L1049" s="33"/>
      <c r="M1049" s="33"/>
      <c r="N1049" s="33"/>
      <c r="O1049" s="13"/>
      <c r="P1049" s="13"/>
      <c r="Q1049" s="33"/>
      <c r="R1049" s="33"/>
      <c r="S1049" s="33"/>
    </row>
    <row r="1050" spans="1:19" x14ac:dyDescent="0.2">
      <c r="A1050" s="33"/>
      <c r="B1050" s="33"/>
      <c r="C1050" s="33"/>
      <c r="D1050" s="33"/>
      <c r="E1050" s="33"/>
      <c r="F1050" s="33"/>
      <c r="G1050" s="33"/>
      <c r="H1050" s="33"/>
      <c r="I1050" s="33"/>
      <c r="J1050" s="33"/>
      <c r="K1050" s="33"/>
      <c r="L1050" s="33"/>
      <c r="M1050" s="33"/>
      <c r="N1050" s="33"/>
      <c r="O1050" s="13"/>
      <c r="P1050" s="13"/>
      <c r="Q1050" s="33"/>
      <c r="R1050" s="33"/>
      <c r="S1050" s="33"/>
    </row>
    <row r="1051" spans="1:19" x14ac:dyDescent="0.2">
      <c r="A1051" s="33"/>
      <c r="B1051" s="33"/>
      <c r="C1051" s="33"/>
      <c r="D1051" s="33"/>
      <c r="E1051" s="33"/>
      <c r="F1051" s="33"/>
      <c r="G1051" s="33"/>
      <c r="H1051" s="33"/>
      <c r="I1051" s="33"/>
      <c r="J1051" s="33"/>
      <c r="K1051" s="33"/>
      <c r="L1051" s="33"/>
      <c r="M1051" s="33"/>
      <c r="N1051" s="33"/>
      <c r="O1051" s="13"/>
      <c r="P1051" s="13"/>
      <c r="Q1051" s="33"/>
      <c r="R1051" s="33"/>
      <c r="S1051" s="33"/>
    </row>
    <row r="1052" spans="1:19" x14ac:dyDescent="0.2">
      <c r="A1052" s="33"/>
      <c r="B1052" s="33"/>
      <c r="C1052" s="33"/>
      <c r="D1052" s="33"/>
      <c r="E1052" s="33"/>
      <c r="F1052" s="33"/>
      <c r="G1052" s="33"/>
      <c r="H1052" s="33"/>
      <c r="I1052" s="33"/>
      <c r="J1052" s="33"/>
      <c r="K1052" s="33"/>
      <c r="L1052" s="33"/>
      <c r="M1052" s="33"/>
      <c r="N1052" s="33"/>
      <c r="O1052" s="13"/>
      <c r="P1052" s="13"/>
      <c r="Q1052" s="33"/>
      <c r="R1052" s="33"/>
      <c r="S1052" s="33"/>
    </row>
    <row r="1053" spans="1:19" x14ac:dyDescent="0.2">
      <c r="A1053" s="33"/>
      <c r="B1053" s="33"/>
      <c r="C1053" s="33"/>
      <c r="D1053" s="33"/>
      <c r="E1053" s="33"/>
      <c r="F1053" s="33"/>
      <c r="G1053" s="33"/>
      <c r="H1053" s="33"/>
      <c r="I1053" s="33"/>
      <c r="J1053" s="33"/>
      <c r="K1053" s="33"/>
      <c r="L1053" s="33"/>
      <c r="M1053" s="33"/>
      <c r="N1053" s="33"/>
      <c r="O1053" s="13"/>
      <c r="P1053" s="13"/>
      <c r="Q1053" s="33"/>
      <c r="R1053" s="33"/>
      <c r="S1053" s="33"/>
    </row>
    <row r="1054" spans="1:19" x14ac:dyDescent="0.2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33"/>
      <c r="N1054" s="33"/>
      <c r="O1054" s="13"/>
      <c r="P1054" s="13"/>
      <c r="Q1054" s="33"/>
      <c r="R1054" s="33"/>
      <c r="S1054" s="33"/>
    </row>
    <row r="1055" spans="1:19" x14ac:dyDescent="0.2">
      <c r="A1055" s="33"/>
      <c r="B1055" s="33"/>
      <c r="C1055" s="33"/>
      <c r="D1055" s="33"/>
      <c r="E1055" s="33"/>
      <c r="F1055" s="33"/>
      <c r="G1055" s="33"/>
      <c r="H1055" s="33"/>
      <c r="I1055" s="33"/>
      <c r="J1055" s="33"/>
      <c r="K1055" s="33"/>
      <c r="L1055" s="33"/>
      <c r="M1055" s="33"/>
      <c r="N1055" s="33"/>
      <c r="O1055" s="13"/>
      <c r="P1055" s="13"/>
      <c r="Q1055" s="33"/>
      <c r="R1055" s="33"/>
      <c r="S1055" s="33"/>
    </row>
    <row r="1056" spans="1:19" x14ac:dyDescent="0.2">
      <c r="A1056" s="33"/>
      <c r="B1056" s="33"/>
      <c r="C1056" s="33"/>
      <c r="D1056" s="33"/>
      <c r="E1056" s="33"/>
      <c r="F1056" s="33"/>
      <c r="G1056" s="33"/>
      <c r="H1056" s="33"/>
      <c r="I1056" s="33"/>
      <c r="J1056" s="33"/>
      <c r="K1056" s="33"/>
      <c r="L1056" s="33"/>
      <c r="M1056" s="33"/>
      <c r="N1056" s="33"/>
      <c r="O1056" s="13"/>
      <c r="P1056" s="13"/>
      <c r="Q1056" s="33"/>
      <c r="R1056" s="33"/>
      <c r="S1056" s="33"/>
    </row>
    <row r="1057" spans="1:19" x14ac:dyDescent="0.2">
      <c r="A1057" s="33"/>
      <c r="B1057" s="33"/>
      <c r="C1057" s="33"/>
      <c r="D1057" s="33"/>
      <c r="E1057" s="33"/>
      <c r="F1057" s="33"/>
      <c r="G1057" s="33"/>
      <c r="H1057" s="33"/>
      <c r="I1057" s="33"/>
      <c r="J1057" s="33"/>
      <c r="K1057" s="33"/>
      <c r="L1057" s="33"/>
      <c r="M1057" s="33"/>
      <c r="N1057" s="33"/>
      <c r="O1057" s="13"/>
      <c r="P1057" s="13"/>
      <c r="Q1057" s="33"/>
      <c r="R1057" s="33"/>
      <c r="S1057" s="33"/>
    </row>
    <row r="1058" spans="1:19" x14ac:dyDescent="0.2">
      <c r="A1058" s="33"/>
      <c r="B1058" s="33"/>
      <c r="C1058" s="33"/>
      <c r="D1058" s="33"/>
      <c r="E1058" s="33"/>
      <c r="F1058" s="33"/>
      <c r="G1058" s="33"/>
      <c r="H1058" s="33"/>
      <c r="I1058" s="33"/>
      <c r="J1058" s="33"/>
      <c r="K1058" s="33"/>
      <c r="L1058" s="33"/>
      <c r="M1058" s="33"/>
      <c r="N1058" s="33"/>
      <c r="O1058" s="13"/>
      <c r="P1058" s="13"/>
      <c r="Q1058" s="33"/>
      <c r="R1058" s="33"/>
      <c r="S1058" s="33"/>
    </row>
    <row r="1059" spans="1:19" x14ac:dyDescent="0.2">
      <c r="A1059" s="33"/>
      <c r="B1059" s="33"/>
      <c r="C1059" s="33"/>
      <c r="D1059" s="33"/>
      <c r="E1059" s="33"/>
      <c r="F1059" s="33"/>
      <c r="G1059" s="33"/>
      <c r="H1059" s="33"/>
      <c r="I1059" s="33"/>
      <c r="J1059" s="33"/>
      <c r="K1059" s="33"/>
      <c r="L1059" s="33"/>
      <c r="M1059" s="33"/>
      <c r="N1059" s="33"/>
      <c r="O1059" s="13"/>
      <c r="P1059" s="13"/>
      <c r="Q1059" s="33"/>
      <c r="R1059" s="33"/>
      <c r="S1059" s="33"/>
    </row>
    <row r="1060" spans="1:19" x14ac:dyDescent="0.2">
      <c r="A1060" s="33"/>
      <c r="B1060" s="33"/>
      <c r="C1060" s="33"/>
      <c r="D1060" s="33"/>
      <c r="E1060" s="33"/>
      <c r="F1060" s="33"/>
      <c r="G1060" s="33"/>
      <c r="H1060" s="33"/>
      <c r="I1060" s="33"/>
      <c r="J1060" s="33"/>
      <c r="K1060" s="33"/>
      <c r="L1060" s="33"/>
      <c r="M1060" s="33"/>
      <c r="N1060" s="33"/>
      <c r="O1060" s="13"/>
      <c r="P1060" s="13"/>
      <c r="Q1060" s="33"/>
      <c r="R1060" s="33"/>
      <c r="S1060" s="33"/>
    </row>
    <row r="1061" spans="1:19" x14ac:dyDescent="0.2">
      <c r="A1061" s="33"/>
      <c r="B1061" s="33"/>
      <c r="C1061" s="33"/>
      <c r="D1061" s="33"/>
      <c r="E1061" s="33"/>
      <c r="F1061" s="33"/>
      <c r="G1061" s="33"/>
      <c r="H1061" s="33"/>
      <c r="I1061" s="33"/>
      <c r="J1061" s="33"/>
      <c r="K1061" s="33"/>
      <c r="L1061" s="33"/>
      <c r="M1061" s="33"/>
      <c r="N1061" s="33"/>
      <c r="O1061" s="13"/>
      <c r="P1061" s="13"/>
      <c r="Q1061" s="33"/>
      <c r="R1061" s="33"/>
      <c r="S1061" s="33"/>
    </row>
    <row r="1062" spans="1:19" x14ac:dyDescent="0.2">
      <c r="A1062" s="33"/>
      <c r="B1062" s="33"/>
      <c r="C1062" s="33"/>
      <c r="D1062" s="33"/>
      <c r="E1062" s="33"/>
      <c r="F1062" s="33"/>
      <c r="G1062" s="33"/>
      <c r="H1062" s="33"/>
      <c r="I1062" s="33"/>
      <c r="J1062" s="33"/>
      <c r="K1062" s="33"/>
      <c r="L1062" s="33"/>
      <c r="M1062" s="33"/>
      <c r="N1062" s="33"/>
      <c r="O1062" s="13"/>
      <c r="P1062" s="13"/>
      <c r="Q1062" s="33"/>
      <c r="R1062" s="33"/>
      <c r="S1062" s="33"/>
    </row>
    <row r="1063" spans="1:19" x14ac:dyDescent="0.2">
      <c r="A1063" s="33"/>
      <c r="B1063" s="33"/>
      <c r="C1063" s="33"/>
      <c r="D1063" s="33"/>
      <c r="E1063" s="33"/>
      <c r="F1063" s="33"/>
      <c r="G1063" s="33"/>
      <c r="H1063" s="33"/>
      <c r="I1063" s="33"/>
      <c r="J1063" s="33"/>
      <c r="K1063" s="33"/>
      <c r="L1063" s="33"/>
      <c r="M1063" s="33"/>
      <c r="N1063" s="33"/>
      <c r="O1063" s="13"/>
      <c r="P1063" s="13"/>
      <c r="Q1063" s="33"/>
      <c r="R1063" s="33"/>
      <c r="S1063" s="33"/>
    </row>
    <row r="1064" spans="1:19" x14ac:dyDescent="0.2">
      <c r="A1064" s="33"/>
      <c r="B1064" s="33"/>
      <c r="C1064" s="33"/>
      <c r="D1064" s="33"/>
      <c r="E1064" s="33"/>
      <c r="F1064" s="33"/>
      <c r="G1064" s="33"/>
      <c r="H1064" s="33"/>
      <c r="I1064" s="33"/>
      <c r="J1064" s="33"/>
      <c r="K1064" s="33"/>
      <c r="L1064" s="33"/>
      <c r="M1064" s="33"/>
      <c r="N1064" s="33"/>
      <c r="O1064" s="13"/>
      <c r="P1064" s="13"/>
      <c r="Q1064" s="33"/>
      <c r="R1064" s="33"/>
      <c r="S1064" s="33"/>
    </row>
    <row r="1065" spans="1:19" x14ac:dyDescent="0.2">
      <c r="A1065" s="33"/>
      <c r="B1065" s="33"/>
      <c r="C1065" s="33"/>
      <c r="D1065" s="33"/>
      <c r="E1065" s="33"/>
      <c r="F1065" s="33"/>
      <c r="G1065" s="33"/>
      <c r="H1065" s="33"/>
      <c r="I1065" s="33"/>
      <c r="J1065" s="33"/>
      <c r="K1065" s="33"/>
      <c r="L1065" s="33"/>
      <c r="M1065" s="33"/>
      <c r="N1065" s="33"/>
      <c r="O1065" s="13"/>
      <c r="P1065" s="13"/>
      <c r="Q1065" s="33"/>
      <c r="R1065" s="33"/>
      <c r="S1065" s="33"/>
    </row>
    <row r="1066" spans="1:19" x14ac:dyDescent="0.2">
      <c r="A1066" s="33"/>
      <c r="B1066" s="33"/>
      <c r="C1066" s="33"/>
      <c r="D1066" s="33"/>
      <c r="E1066" s="33"/>
      <c r="F1066" s="33"/>
      <c r="G1066" s="33"/>
      <c r="H1066" s="33"/>
      <c r="I1066" s="33"/>
      <c r="J1066" s="33"/>
      <c r="K1066" s="33"/>
      <c r="L1066" s="33"/>
      <c r="M1066" s="33"/>
      <c r="N1066" s="33"/>
      <c r="O1066" s="13"/>
      <c r="P1066" s="13"/>
      <c r="Q1066" s="33"/>
      <c r="R1066" s="33"/>
      <c r="S1066" s="33"/>
    </row>
    <row r="1067" spans="1:19" x14ac:dyDescent="0.2">
      <c r="A1067" s="33"/>
      <c r="B1067" s="33"/>
      <c r="C1067" s="33"/>
      <c r="D1067" s="33"/>
      <c r="E1067" s="33"/>
      <c r="F1067" s="33"/>
      <c r="G1067" s="33"/>
      <c r="H1067" s="33"/>
      <c r="I1067" s="33"/>
      <c r="J1067" s="33"/>
      <c r="K1067" s="33"/>
      <c r="L1067" s="33"/>
      <c r="M1067" s="33"/>
      <c r="N1067" s="33"/>
      <c r="O1067" s="13"/>
      <c r="P1067" s="13"/>
      <c r="Q1067" s="33"/>
      <c r="R1067" s="33"/>
      <c r="S1067" s="33"/>
    </row>
    <row r="1068" spans="1:19" x14ac:dyDescent="0.2">
      <c r="A1068" s="33"/>
      <c r="B1068" s="33"/>
      <c r="C1068" s="33"/>
      <c r="D1068" s="33"/>
      <c r="E1068" s="33"/>
      <c r="F1068" s="33"/>
      <c r="G1068" s="33"/>
      <c r="H1068" s="33"/>
      <c r="I1068" s="33"/>
      <c r="J1068" s="33"/>
      <c r="K1068" s="33"/>
      <c r="L1068" s="33"/>
      <c r="M1068" s="33"/>
      <c r="N1068" s="33"/>
      <c r="O1068" s="13"/>
      <c r="P1068" s="13"/>
      <c r="Q1068" s="33"/>
      <c r="R1068" s="33"/>
      <c r="S1068" s="33"/>
    </row>
    <row r="1069" spans="1:19" x14ac:dyDescent="0.2">
      <c r="A1069" s="33"/>
      <c r="B1069" s="33"/>
      <c r="C1069" s="33"/>
      <c r="D1069" s="33"/>
      <c r="E1069" s="33"/>
      <c r="F1069" s="33"/>
      <c r="G1069" s="33"/>
      <c r="H1069" s="33"/>
      <c r="I1069" s="33"/>
      <c r="J1069" s="33"/>
      <c r="K1069" s="33"/>
      <c r="L1069" s="33"/>
      <c r="M1069" s="33"/>
      <c r="N1069" s="33"/>
      <c r="O1069" s="13"/>
      <c r="P1069" s="13"/>
      <c r="Q1069" s="33"/>
      <c r="R1069" s="33"/>
      <c r="S1069" s="33"/>
    </row>
    <row r="1070" spans="1:19" x14ac:dyDescent="0.2">
      <c r="A1070" s="33"/>
      <c r="B1070" s="33"/>
      <c r="C1070" s="33"/>
      <c r="D1070" s="33"/>
      <c r="E1070" s="33"/>
      <c r="F1070" s="33"/>
      <c r="G1070" s="33"/>
      <c r="H1070" s="33"/>
      <c r="I1070" s="33"/>
      <c r="J1070" s="33"/>
      <c r="K1070" s="33"/>
      <c r="L1070" s="33"/>
      <c r="M1070" s="33"/>
      <c r="N1070" s="33"/>
      <c r="O1070" s="13"/>
      <c r="P1070" s="13"/>
      <c r="Q1070" s="33"/>
      <c r="R1070" s="33"/>
      <c r="S1070" s="33"/>
    </row>
    <row r="1071" spans="1:19" x14ac:dyDescent="0.2">
      <c r="A1071" s="33"/>
      <c r="B1071" s="33"/>
      <c r="C1071" s="33"/>
      <c r="D1071" s="33"/>
      <c r="E1071" s="33"/>
      <c r="F1071" s="33"/>
      <c r="G1071" s="33"/>
      <c r="H1071" s="33"/>
      <c r="I1071" s="33"/>
      <c r="J1071" s="33"/>
      <c r="K1071" s="33"/>
      <c r="L1071" s="33"/>
      <c r="M1071" s="33"/>
      <c r="N1071" s="33"/>
      <c r="O1071" s="13"/>
      <c r="P1071" s="13"/>
      <c r="Q1071" s="33"/>
      <c r="R1071" s="33"/>
      <c r="S1071" s="33"/>
    </row>
    <row r="1072" spans="1:19" x14ac:dyDescent="0.2">
      <c r="A1072" s="33"/>
      <c r="B1072" s="33"/>
      <c r="C1072" s="33"/>
      <c r="D1072" s="33"/>
      <c r="E1072" s="33"/>
      <c r="F1072" s="33"/>
      <c r="G1072" s="33"/>
      <c r="H1072" s="33"/>
      <c r="I1072" s="33"/>
      <c r="J1072" s="33"/>
      <c r="K1072" s="33"/>
      <c r="L1072" s="33"/>
      <c r="M1072" s="33"/>
      <c r="N1072" s="33"/>
      <c r="O1072" s="13"/>
      <c r="P1072" s="13"/>
      <c r="Q1072" s="33"/>
      <c r="R1072" s="33"/>
      <c r="S1072" s="33"/>
    </row>
    <row r="1073" spans="1:19" x14ac:dyDescent="0.2">
      <c r="A1073" s="33"/>
      <c r="B1073" s="33"/>
      <c r="C1073" s="33"/>
      <c r="D1073" s="33"/>
      <c r="E1073" s="33"/>
      <c r="F1073" s="33"/>
      <c r="G1073" s="33"/>
      <c r="H1073" s="33"/>
      <c r="I1073" s="33"/>
      <c r="J1073" s="33"/>
      <c r="K1073" s="33"/>
      <c r="L1073" s="33"/>
      <c r="M1073" s="33"/>
      <c r="N1073" s="33"/>
      <c r="O1073" s="13"/>
      <c r="P1073" s="13"/>
      <c r="Q1073" s="33"/>
      <c r="R1073" s="33"/>
      <c r="S1073" s="33"/>
    </row>
    <row r="1074" spans="1:19" x14ac:dyDescent="0.2">
      <c r="A1074" s="33"/>
      <c r="B1074" s="33"/>
      <c r="C1074" s="33"/>
      <c r="D1074" s="33"/>
      <c r="E1074" s="33"/>
      <c r="F1074" s="33"/>
      <c r="G1074" s="33"/>
      <c r="H1074" s="33"/>
      <c r="I1074" s="33"/>
      <c r="J1074" s="33"/>
      <c r="K1074" s="33"/>
      <c r="L1074" s="33"/>
      <c r="M1074" s="33"/>
      <c r="N1074" s="33"/>
      <c r="O1074" s="13"/>
      <c r="P1074" s="13"/>
      <c r="Q1074" s="33"/>
      <c r="R1074" s="33"/>
      <c r="S1074" s="33"/>
    </row>
    <row r="1075" spans="1:19" x14ac:dyDescent="0.2">
      <c r="A1075" s="33"/>
      <c r="B1075" s="33"/>
      <c r="C1075" s="33"/>
      <c r="D1075" s="33"/>
      <c r="E1075" s="33"/>
      <c r="F1075" s="33"/>
      <c r="G1075" s="33"/>
      <c r="H1075" s="33"/>
      <c r="I1075" s="33"/>
      <c r="J1075" s="33"/>
      <c r="K1075" s="33"/>
      <c r="L1075" s="33"/>
      <c r="M1075" s="33"/>
      <c r="N1075" s="33"/>
      <c r="O1075" s="13"/>
      <c r="P1075" s="13"/>
      <c r="Q1075" s="33"/>
      <c r="R1075" s="33"/>
      <c r="S1075" s="33"/>
    </row>
    <row r="1076" spans="1:19" x14ac:dyDescent="0.2">
      <c r="A1076" s="33"/>
      <c r="B1076" s="33"/>
      <c r="C1076" s="33"/>
      <c r="D1076" s="33"/>
      <c r="E1076" s="33"/>
      <c r="F1076" s="33"/>
      <c r="G1076" s="33"/>
      <c r="H1076" s="33"/>
      <c r="I1076" s="33"/>
      <c r="J1076" s="33"/>
      <c r="K1076" s="33"/>
      <c r="L1076" s="33"/>
      <c r="M1076" s="33"/>
      <c r="N1076" s="33"/>
      <c r="O1076" s="13"/>
      <c r="P1076" s="13"/>
      <c r="Q1076" s="33"/>
      <c r="R1076" s="33"/>
      <c r="S1076" s="33"/>
    </row>
    <row r="1077" spans="1:19" x14ac:dyDescent="0.2">
      <c r="A1077" s="33"/>
      <c r="B1077" s="33"/>
      <c r="C1077" s="33"/>
      <c r="D1077" s="33"/>
      <c r="E1077" s="33"/>
      <c r="F1077" s="33"/>
      <c r="G1077" s="33"/>
      <c r="H1077" s="33"/>
      <c r="I1077" s="33"/>
      <c r="J1077" s="33"/>
      <c r="K1077" s="33"/>
      <c r="L1077" s="33"/>
      <c r="M1077" s="33"/>
      <c r="N1077" s="33"/>
      <c r="O1077" s="13"/>
      <c r="P1077" s="13"/>
      <c r="Q1077" s="33"/>
      <c r="R1077" s="33"/>
      <c r="S1077" s="33"/>
    </row>
    <row r="1078" spans="1:19" x14ac:dyDescent="0.2">
      <c r="A1078" s="33"/>
      <c r="B1078" s="33"/>
      <c r="C1078" s="33"/>
      <c r="D1078" s="33"/>
      <c r="E1078" s="33"/>
      <c r="F1078" s="33"/>
      <c r="G1078" s="33"/>
      <c r="H1078" s="33"/>
      <c r="I1078" s="33"/>
      <c r="J1078" s="33"/>
      <c r="K1078" s="33"/>
      <c r="L1078" s="33"/>
      <c r="M1078" s="33"/>
      <c r="N1078" s="33"/>
      <c r="O1078" s="13"/>
      <c r="P1078" s="13"/>
      <c r="Q1078" s="33"/>
      <c r="R1078" s="33"/>
      <c r="S1078" s="33"/>
    </row>
    <row r="1079" spans="1:19" x14ac:dyDescent="0.2">
      <c r="A1079" s="33"/>
      <c r="B1079" s="33"/>
      <c r="C1079" s="33"/>
      <c r="D1079" s="33"/>
      <c r="E1079" s="33"/>
      <c r="F1079" s="33"/>
      <c r="G1079" s="33"/>
      <c r="H1079" s="33"/>
      <c r="I1079" s="33"/>
      <c r="J1079" s="33"/>
      <c r="K1079" s="33"/>
      <c r="L1079" s="33"/>
      <c r="M1079" s="33"/>
      <c r="N1079" s="33"/>
      <c r="O1079" s="13"/>
      <c r="P1079" s="13"/>
      <c r="Q1079" s="33"/>
      <c r="R1079" s="33"/>
      <c r="S1079" s="33"/>
    </row>
    <row r="1080" spans="1:19" x14ac:dyDescent="0.2">
      <c r="A1080" s="33"/>
      <c r="B1080" s="33"/>
      <c r="C1080" s="33"/>
      <c r="D1080" s="33"/>
      <c r="E1080" s="33"/>
      <c r="F1080" s="33"/>
      <c r="G1080" s="33"/>
      <c r="H1080" s="33"/>
      <c r="I1080" s="33"/>
      <c r="J1080" s="33"/>
      <c r="K1080" s="33"/>
      <c r="L1080" s="33"/>
      <c r="M1080" s="33"/>
      <c r="N1080" s="33"/>
      <c r="O1080" s="13"/>
      <c r="P1080" s="13"/>
      <c r="Q1080" s="33"/>
      <c r="R1080" s="33"/>
      <c r="S1080" s="33"/>
    </row>
    <row r="1081" spans="1:19" x14ac:dyDescent="0.2">
      <c r="A1081" s="33"/>
      <c r="B1081" s="33"/>
      <c r="C1081" s="33"/>
      <c r="D1081" s="33"/>
      <c r="E1081" s="33"/>
      <c r="F1081" s="33"/>
      <c r="G1081" s="33"/>
      <c r="H1081" s="33"/>
      <c r="I1081" s="33"/>
      <c r="J1081" s="33"/>
      <c r="K1081" s="33"/>
      <c r="L1081" s="33"/>
      <c r="M1081" s="33"/>
      <c r="N1081" s="33"/>
      <c r="O1081" s="13"/>
      <c r="P1081" s="13"/>
      <c r="Q1081" s="33"/>
      <c r="R1081" s="33"/>
      <c r="S1081" s="33"/>
    </row>
    <row r="1082" spans="1:19" x14ac:dyDescent="0.2">
      <c r="A1082" s="33"/>
      <c r="B1082" s="33"/>
      <c r="C1082" s="33"/>
      <c r="D1082" s="33"/>
      <c r="E1082" s="33"/>
      <c r="F1082" s="33"/>
      <c r="G1082" s="33"/>
      <c r="H1082" s="33"/>
      <c r="I1082" s="33"/>
      <c r="J1082" s="33"/>
      <c r="K1082" s="33"/>
      <c r="L1082" s="33"/>
      <c r="M1082" s="33"/>
      <c r="N1082" s="33"/>
      <c r="O1082" s="13"/>
      <c r="P1082" s="13"/>
      <c r="Q1082" s="33"/>
      <c r="R1082" s="33"/>
      <c r="S1082" s="33"/>
    </row>
    <row r="1083" spans="1:19" x14ac:dyDescent="0.2">
      <c r="A1083" s="33"/>
      <c r="B1083" s="33"/>
      <c r="C1083" s="33"/>
      <c r="D1083" s="33"/>
      <c r="E1083" s="33"/>
      <c r="F1083" s="33"/>
      <c r="G1083" s="33"/>
      <c r="H1083" s="33"/>
      <c r="I1083" s="33"/>
      <c r="J1083" s="33"/>
      <c r="K1083" s="33"/>
      <c r="L1083" s="33"/>
      <c r="M1083" s="33"/>
      <c r="N1083" s="33"/>
      <c r="O1083" s="13"/>
      <c r="P1083" s="13"/>
      <c r="Q1083" s="33"/>
      <c r="R1083" s="33"/>
      <c r="S1083" s="33"/>
    </row>
    <row r="1084" spans="1:19" x14ac:dyDescent="0.2">
      <c r="A1084" s="33"/>
      <c r="B1084" s="33"/>
      <c r="C1084" s="33"/>
      <c r="D1084" s="33"/>
      <c r="E1084" s="33"/>
      <c r="F1084" s="33"/>
      <c r="G1084" s="33"/>
      <c r="H1084" s="33"/>
      <c r="I1084" s="33"/>
      <c r="J1084" s="33"/>
      <c r="K1084" s="33"/>
      <c r="L1084" s="33"/>
      <c r="M1084" s="33"/>
      <c r="N1084" s="33"/>
      <c r="O1084" s="13"/>
      <c r="P1084" s="13"/>
      <c r="Q1084" s="33"/>
      <c r="R1084" s="33"/>
      <c r="S1084" s="33"/>
    </row>
    <row r="1085" spans="1:19" x14ac:dyDescent="0.2">
      <c r="A1085" s="33"/>
      <c r="B1085" s="33"/>
      <c r="C1085" s="33"/>
      <c r="D1085" s="33"/>
      <c r="E1085" s="33"/>
      <c r="F1085" s="33"/>
      <c r="G1085" s="33"/>
      <c r="H1085" s="33"/>
      <c r="I1085" s="33"/>
      <c r="J1085" s="33"/>
      <c r="K1085" s="33"/>
      <c r="L1085" s="33"/>
      <c r="M1085" s="33"/>
      <c r="N1085" s="33"/>
      <c r="O1085" s="13"/>
      <c r="P1085" s="13"/>
      <c r="Q1085" s="33"/>
      <c r="R1085" s="33"/>
      <c r="S1085" s="33"/>
    </row>
    <row r="1086" spans="1:19" x14ac:dyDescent="0.2">
      <c r="A1086" s="33"/>
      <c r="B1086" s="33"/>
      <c r="C1086" s="33"/>
      <c r="D1086" s="33"/>
      <c r="E1086" s="33"/>
      <c r="F1086" s="33"/>
      <c r="G1086" s="33"/>
      <c r="H1086" s="33"/>
      <c r="I1086" s="33"/>
      <c r="J1086" s="33"/>
      <c r="K1086" s="33"/>
      <c r="L1086" s="33"/>
      <c r="M1086" s="33"/>
      <c r="N1086" s="33"/>
      <c r="O1086" s="13"/>
      <c r="P1086" s="13"/>
      <c r="Q1086" s="33"/>
      <c r="R1086" s="33"/>
      <c r="S1086" s="33"/>
    </row>
    <row r="1087" spans="1:19" x14ac:dyDescent="0.2">
      <c r="A1087" s="33"/>
      <c r="B1087" s="33"/>
      <c r="C1087" s="33"/>
      <c r="D1087" s="33"/>
      <c r="E1087" s="33"/>
      <c r="F1087" s="33"/>
      <c r="G1087" s="33"/>
      <c r="H1087" s="33"/>
      <c r="I1087" s="33"/>
      <c r="J1087" s="33"/>
      <c r="K1087" s="33"/>
      <c r="L1087" s="33"/>
      <c r="M1087" s="33"/>
      <c r="N1087" s="33"/>
      <c r="O1087" s="13"/>
      <c r="P1087" s="13"/>
      <c r="Q1087" s="33"/>
      <c r="R1087" s="33"/>
      <c r="S1087" s="33"/>
    </row>
    <row r="1088" spans="1:19" x14ac:dyDescent="0.2">
      <c r="A1088" s="33"/>
      <c r="B1088" s="33"/>
      <c r="C1088" s="33"/>
      <c r="D1088" s="33"/>
      <c r="E1088" s="33"/>
      <c r="F1088" s="33"/>
      <c r="G1088" s="33"/>
      <c r="H1088" s="33"/>
      <c r="I1088" s="33"/>
      <c r="J1088" s="33"/>
      <c r="K1088" s="33"/>
      <c r="L1088" s="33"/>
      <c r="M1088" s="33"/>
      <c r="N1088" s="33"/>
      <c r="O1088" s="13"/>
      <c r="P1088" s="13"/>
      <c r="Q1088" s="33"/>
      <c r="R1088" s="33"/>
      <c r="S1088" s="33"/>
    </row>
    <row r="1089" spans="1:19" x14ac:dyDescent="0.2">
      <c r="A1089" s="33"/>
      <c r="B1089" s="33"/>
      <c r="C1089" s="33"/>
      <c r="D1089" s="33"/>
      <c r="E1089" s="33"/>
      <c r="F1089" s="33"/>
      <c r="G1089" s="33"/>
      <c r="H1089" s="33"/>
      <c r="I1089" s="33"/>
      <c r="J1089" s="33"/>
      <c r="K1089" s="33"/>
      <c r="L1089" s="33"/>
      <c r="M1089" s="33"/>
      <c r="N1089" s="33"/>
      <c r="O1089" s="13"/>
      <c r="P1089" s="13"/>
      <c r="Q1089" s="33"/>
      <c r="R1089" s="33"/>
      <c r="S1089" s="33"/>
    </row>
    <row r="1090" spans="1:19" x14ac:dyDescent="0.2">
      <c r="A1090" s="33"/>
      <c r="B1090" s="33"/>
      <c r="C1090" s="33"/>
      <c r="D1090" s="33"/>
      <c r="E1090" s="33"/>
      <c r="F1090" s="33"/>
      <c r="G1090" s="33"/>
      <c r="H1090" s="33"/>
      <c r="I1090" s="33"/>
      <c r="J1090" s="33"/>
      <c r="K1090" s="33"/>
      <c r="L1090" s="33"/>
      <c r="M1090" s="33"/>
      <c r="N1090" s="33"/>
      <c r="O1090" s="13"/>
      <c r="P1090" s="13"/>
      <c r="Q1090" s="33"/>
      <c r="R1090" s="33"/>
      <c r="S1090" s="33"/>
    </row>
    <row r="1091" spans="1:19" x14ac:dyDescent="0.2">
      <c r="A1091" s="33"/>
      <c r="B1091" s="33"/>
      <c r="C1091" s="33"/>
      <c r="D1091" s="33"/>
      <c r="E1091" s="33"/>
      <c r="F1091" s="33"/>
      <c r="G1091" s="33"/>
      <c r="H1091" s="33"/>
      <c r="I1091" s="33"/>
      <c r="J1091" s="33"/>
      <c r="K1091" s="33"/>
      <c r="L1091" s="33"/>
      <c r="M1091" s="33"/>
      <c r="N1091" s="33"/>
      <c r="O1091" s="13"/>
      <c r="P1091" s="13"/>
      <c r="Q1091" s="33"/>
      <c r="R1091" s="33"/>
      <c r="S1091" s="33"/>
    </row>
    <row r="1092" spans="1:19" x14ac:dyDescent="0.2">
      <c r="A1092" s="33"/>
      <c r="B1092" s="33"/>
      <c r="C1092" s="33"/>
      <c r="D1092" s="33"/>
      <c r="E1092" s="33"/>
      <c r="F1092" s="33"/>
      <c r="G1092" s="33"/>
      <c r="H1092" s="33"/>
      <c r="I1092" s="33"/>
      <c r="J1092" s="33"/>
      <c r="K1092" s="33"/>
      <c r="L1092" s="33"/>
      <c r="M1092" s="33"/>
      <c r="N1092" s="33"/>
      <c r="O1092" s="13"/>
      <c r="P1092" s="13"/>
      <c r="Q1092" s="33"/>
      <c r="R1092" s="33"/>
      <c r="S1092" s="33"/>
    </row>
    <row r="1093" spans="1:19" x14ac:dyDescent="0.2">
      <c r="A1093" s="33"/>
      <c r="B1093" s="33"/>
      <c r="C1093" s="33"/>
      <c r="D1093" s="33"/>
      <c r="E1093" s="33"/>
      <c r="F1093" s="33"/>
      <c r="G1093" s="33"/>
      <c r="H1093" s="33"/>
      <c r="I1093" s="33"/>
      <c r="J1093" s="33"/>
      <c r="K1093" s="33"/>
      <c r="L1093" s="33"/>
      <c r="M1093" s="33"/>
      <c r="N1093" s="33"/>
      <c r="O1093" s="13"/>
      <c r="P1093" s="13"/>
      <c r="Q1093" s="33"/>
      <c r="R1093" s="33"/>
      <c r="S1093" s="33"/>
    </row>
    <row r="1094" spans="1:19" x14ac:dyDescent="0.2">
      <c r="A1094" s="33"/>
      <c r="B1094" s="33"/>
      <c r="C1094" s="33"/>
      <c r="D1094" s="33"/>
      <c r="E1094" s="33"/>
      <c r="F1094" s="33"/>
      <c r="G1094" s="33"/>
      <c r="H1094" s="33"/>
      <c r="I1094" s="33"/>
      <c r="J1094" s="33"/>
      <c r="K1094" s="33"/>
      <c r="L1094" s="33"/>
      <c r="M1094" s="33"/>
      <c r="N1094" s="33"/>
      <c r="O1094" s="13"/>
      <c r="P1094" s="13"/>
      <c r="Q1094" s="33"/>
      <c r="R1094" s="33"/>
      <c r="S1094" s="33"/>
    </row>
    <row r="1095" spans="1:19" x14ac:dyDescent="0.2">
      <c r="A1095" s="33"/>
      <c r="B1095" s="33"/>
      <c r="C1095" s="33"/>
      <c r="D1095" s="33"/>
      <c r="E1095" s="33"/>
      <c r="F1095" s="33"/>
      <c r="G1095" s="33"/>
      <c r="H1095" s="33"/>
      <c r="I1095" s="33"/>
      <c r="J1095" s="33"/>
      <c r="K1095" s="33"/>
      <c r="L1095" s="33"/>
      <c r="M1095" s="33"/>
      <c r="N1095" s="33"/>
      <c r="O1095" s="13"/>
      <c r="P1095" s="13"/>
      <c r="Q1095" s="33"/>
      <c r="R1095" s="33"/>
      <c r="S1095" s="33"/>
    </row>
    <row r="1096" spans="1:19" x14ac:dyDescent="0.2">
      <c r="A1096" s="33"/>
      <c r="B1096" s="33"/>
      <c r="C1096" s="33"/>
      <c r="D1096" s="33"/>
      <c r="E1096" s="33"/>
      <c r="F1096" s="33"/>
      <c r="G1096" s="33"/>
      <c r="H1096" s="33"/>
      <c r="I1096" s="33"/>
      <c r="J1096" s="33"/>
      <c r="K1096" s="33"/>
      <c r="L1096" s="33"/>
      <c r="M1096" s="33"/>
      <c r="N1096" s="33"/>
      <c r="O1096" s="13"/>
      <c r="P1096" s="13"/>
      <c r="Q1096" s="33"/>
      <c r="R1096" s="33"/>
      <c r="S1096" s="33"/>
    </row>
    <row r="1097" spans="1:19" x14ac:dyDescent="0.2">
      <c r="A1097" s="33"/>
      <c r="B1097" s="33"/>
      <c r="C1097" s="33"/>
      <c r="D1097" s="33"/>
      <c r="E1097" s="33"/>
      <c r="F1097" s="33"/>
      <c r="G1097" s="33"/>
      <c r="H1097" s="33"/>
      <c r="I1097" s="33"/>
      <c r="J1097" s="33"/>
      <c r="K1097" s="33"/>
      <c r="L1097" s="33"/>
      <c r="M1097" s="33"/>
      <c r="N1097" s="33"/>
      <c r="O1097" s="13"/>
      <c r="P1097" s="13"/>
      <c r="Q1097" s="33"/>
      <c r="R1097" s="33"/>
      <c r="S1097" s="33"/>
    </row>
    <row r="1098" spans="1:19" x14ac:dyDescent="0.2">
      <c r="A1098" s="33"/>
      <c r="B1098" s="33"/>
      <c r="C1098" s="33"/>
      <c r="D1098" s="33"/>
      <c r="E1098" s="33"/>
      <c r="F1098" s="33"/>
      <c r="G1098" s="33"/>
      <c r="H1098" s="33"/>
      <c r="I1098" s="33"/>
      <c r="J1098" s="33"/>
      <c r="K1098" s="33"/>
      <c r="L1098" s="33"/>
      <c r="M1098" s="33"/>
      <c r="N1098" s="33"/>
      <c r="O1098" s="13"/>
      <c r="P1098" s="13"/>
      <c r="Q1098" s="33"/>
      <c r="R1098" s="33"/>
      <c r="S1098" s="33"/>
    </row>
    <row r="1099" spans="1:19" x14ac:dyDescent="0.2">
      <c r="A1099" s="33"/>
      <c r="B1099" s="33"/>
      <c r="C1099" s="33"/>
      <c r="D1099" s="33"/>
      <c r="E1099" s="33"/>
      <c r="F1099" s="33"/>
      <c r="G1099" s="33"/>
      <c r="H1099" s="33"/>
      <c r="I1099" s="33"/>
      <c r="J1099" s="33"/>
      <c r="K1099" s="33"/>
      <c r="L1099" s="33"/>
      <c r="M1099" s="33"/>
      <c r="N1099" s="33"/>
      <c r="O1099" s="13"/>
      <c r="P1099" s="13"/>
      <c r="Q1099" s="33"/>
      <c r="R1099" s="33"/>
      <c r="S1099" s="33"/>
    </row>
    <row r="1100" spans="1:19" x14ac:dyDescent="0.2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  <c r="O1100" s="13"/>
      <c r="P1100" s="13"/>
      <c r="Q1100" s="33"/>
      <c r="R1100" s="33"/>
      <c r="S1100" s="33"/>
    </row>
    <row r="1101" spans="1:19" x14ac:dyDescent="0.2">
      <c r="A1101" s="33"/>
      <c r="B1101" s="33"/>
      <c r="C1101" s="33"/>
      <c r="D1101" s="33"/>
      <c r="E1101" s="33"/>
      <c r="F1101" s="33"/>
      <c r="G1101" s="33"/>
      <c r="H1101" s="33"/>
      <c r="I1101" s="33"/>
      <c r="J1101" s="33"/>
      <c r="K1101" s="33"/>
      <c r="L1101" s="33"/>
      <c r="M1101" s="33"/>
      <c r="N1101" s="33"/>
      <c r="O1101" s="13"/>
      <c r="P1101" s="13"/>
      <c r="Q1101" s="33"/>
      <c r="R1101" s="33"/>
      <c r="S1101" s="33"/>
    </row>
    <row r="1102" spans="1:19" x14ac:dyDescent="0.2">
      <c r="A1102" s="33"/>
      <c r="B1102" s="33"/>
      <c r="C1102" s="33"/>
      <c r="D1102" s="33"/>
      <c r="E1102" s="33"/>
      <c r="F1102" s="33"/>
      <c r="G1102" s="33"/>
      <c r="H1102" s="33"/>
      <c r="I1102" s="33"/>
      <c r="J1102" s="33"/>
      <c r="K1102" s="33"/>
      <c r="L1102" s="33"/>
      <c r="M1102" s="33"/>
      <c r="N1102" s="33"/>
      <c r="O1102" s="13"/>
      <c r="P1102" s="13"/>
      <c r="Q1102" s="33"/>
      <c r="R1102" s="33"/>
      <c r="S1102" s="33"/>
    </row>
    <row r="1103" spans="1:19" x14ac:dyDescent="0.2">
      <c r="A1103" s="33"/>
      <c r="B1103" s="33"/>
      <c r="C1103" s="33"/>
      <c r="D1103" s="33"/>
      <c r="E1103" s="33"/>
      <c r="F1103" s="33"/>
      <c r="G1103" s="33"/>
      <c r="H1103" s="33"/>
      <c r="I1103" s="33"/>
      <c r="J1103" s="33"/>
      <c r="K1103" s="33"/>
      <c r="L1103" s="33"/>
      <c r="M1103" s="33"/>
      <c r="N1103" s="33"/>
      <c r="O1103" s="13"/>
      <c r="P1103" s="13"/>
      <c r="Q1103" s="33"/>
      <c r="R1103" s="33"/>
      <c r="S1103" s="33"/>
    </row>
    <row r="1104" spans="1:19" x14ac:dyDescent="0.2">
      <c r="A1104" s="33"/>
      <c r="B1104" s="33"/>
      <c r="C1104" s="33"/>
      <c r="D1104" s="33"/>
      <c r="E1104" s="33"/>
      <c r="F1104" s="33"/>
      <c r="G1104" s="33"/>
      <c r="H1104" s="33"/>
      <c r="I1104" s="33"/>
      <c r="J1104" s="33"/>
      <c r="K1104" s="33"/>
      <c r="L1104" s="33"/>
      <c r="M1104" s="33"/>
      <c r="N1104" s="33"/>
      <c r="O1104" s="13"/>
      <c r="P1104" s="13"/>
      <c r="Q1104" s="33"/>
      <c r="R1104" s="33"/>
      <c r="S1104" s="33"/>
    </row>
    <row r="1105" spans="1:19" x14ac:dyDescent="0.2">
      <c r="A1105" s="33"/>
      <c r="B1105" s="33"/>
      <c r="C1105" s="33"/>
      <c r="D1105" s="33"/>
      <c r="E1105" s="33"/>
      <c r="F1105" s="33"/>
      <c r="G1105" s="33"/>
      <c r="H1105" s="33"/>
      <c r="I1105" s="33"/>
      <c r="J1105" s="33"/>
      <c r="K1105" s="33"/>
      <c r="L1105" s="33"/>
      <c r="M1105" s="33"/>
      <c r="N1105" s="33"/>
      <c r="O1105" s="13"/>
      <c r="P1105" s="13"/>
      <c r="Q1105" s="33"/>
      <c r="R1105" s="33"/>
      <c r="S1105" s="33"/>
    </row>
    <row r="1106" spans="1:19" x14ac:dyDescent="0.2">
      <c r="A1106" s="33"/>
      <c r="B1106" s="33"/>
      <c r="C1106" s="33"/>
      <c r="D1106" s="33"/>
      <c r="E1106" s="33"/>
      <c r="F1106" s="33"/>
      <c r="G1106" s="33"/>
      <c r="H1106" s="33"/>
      <c r="I1106" s="33"/>
      <c r="J1106" s="33"/>
      <c r="K1106" s="33"/>
      <c r="L1106" s="33"/>
      <c r="M1106" s="33"/>
      <c r="N1106" s="33"/>
      <c r="O1106" s="13"/>
      <c r="P1106" s="13"/>
      <c r="Q1106" s="33"/>
      <c r="R1106" s="33"/>
      <c r="S1106" s="33"/>
    </row>
    <row r="1107" spans="1:19" x14ac:dyDescent="0.2">
      <c r="A1107" s="33"/>
      <c r="B1107" s="33"/>
      <c r="C1107" s="33"/>
      <c r="D1107" s="33"/>
      <c r="E1107" s="33"/>
      <c r="F1107" s="33"/>
      <c r="G1107" s="33"/>
      <c r="H1107" s="33"/>
      <c r="I1107" s="33"/>
      <c r="J1107" s="33"/>
      <c r="K1107" s="33"/>
      <c r="L1107" s="33"/>
      <c r="M1107" s="33"/>
      <c r="N1107" s="33"/>
      <c r="O1107" s="13"/>
      <c r="P1107" s="13"/>
      <c r="Q1107" s="33"/>
      <c r="R1107" s="33"/>
      <c r="S1107" s="33"/>
    </row>
    <row r="1108" spans="1:19" x14ac:dyDescent="0.2">
      <c r="A1108" s="33"/>
      <c r="B1108" s="33"/>
      <c r="C1108" s="33"/>
      <c r="D1108" s="33"/>
      <c r="E1108" s="33"/>
      <c r="F1108" s="33"/>
      <c r="G1108" s="33"/>
      <c r="H1108" s="33"/>
      <c r="I1108" s="33"/>
      <c r="J1108" s="33"/>
      <c r="K1108" s="33"/>
      <c r="L1108" s="33"/>
      <c r="M1108" s="33"/>
      <c r="N1108" s="33"/>
      <c r="O1108" s="13"/>
      <c r="P1108" s="13"/>
      <c r="Q1108" s="33"/>
      <c r="R1108" s="33"/>
      <c r="S1108" s="33"/>
    </row>
    <row r="1109" spans="1:19" x14ac:dyDescent="0.2">
      <c r="A1109" s="33"/>
      <c r="B1109" s="33"/>
      <c r="C1109" s="33"/>
      <c r="D1109" s="33"/>
      <c r="E1109" s="33"/>
      <c r="F1109" s="33"/>
      <c r="G1109" s="33"/>
      <c r="H1109" s="33"/>
      <c r="I1109" s="33"/>
      <c r="J1109" s="33"/>
      <c r="K1109" s="33"/>
      <c r="L1109" s="33"/>
      <c r="M1109" s="33"/>
      <c r="N1109" s="33"/>
      <c r="O1109" s="13"/>
      <c r="P1109" s="13"/>
      <c r="Q1109" s="33"/>
      <c r="R1109" s="33"/>
      <c r="S1109" s="33"/>
    </row>
    <row r="1110" spans="1:19" x14ac:dyDescent="0.2">
      <c r="A1110" s="33"/>
      <c r="B1110" s="33"/>
      <c r="C1110" s="33"/>
      <c r="D1110" s="33"/>
      <c r="E1110" s="33"/>
      <c r="F1110" s="33"/>
      <c r="G1110" s="33"/>
      <c r="H1110" s="33"/>
      <c r="I1110" s="33"/>
      <c r="J1110" s="33"/>
      <c r="K1110" s="33"/>
      <c r="L1110" s="33"/>
      <c r="M1110" s="33"/>
      <c r="N1110" s="33"/>
      <c r="O1110" s="13"/>
      <c r="P1110" s="13"/>
      <c r="Q1110" s="33"/>
      <c r="R1110" s="33"/>
      <c r="S1110" s="33"/>
    </row>
    <row r="1111" spans="1:19" x14ac:dyDescent="0.2">
      <c r="A1111" s="33"/>
      <c r="B1111" s="33"/>
      <c r="C1111" s="33"/>
      <c r="D1111" s="33"/>
      <c r="E1111" s="33"/>
      <c r="F1111" s="33"/>
      <c r="G1111" s="33"/>
      <c r="H1111" s="33"/>
      <c r="I1111" s="33"/>
      <c r="J1111" s="33"/>
      <c r="K1111" s="33"/>
      <c r="L1111" s="33"/>
      <c r="M1111" s="33"/>
      <c r="N1111" s="33"/>
      <c r="O1111" s="13"/>
      <c r="P1111" s="13"/>
      <c r="Q1111" s="33"/>
      <c r="R1111" s="33"/>
      <c r="S1111" s="33"/>
    </row>
    <row r="1112" spans="1:19" x14ac:dyDescent="0.2">
      <c r="A1112" s="33"/>
      <c r="B1112" s="33"/>
      <c r="C1112" s="33"/>
      <c r="D1112" s="33"/>
      <c r="E1112" s="33"/>
      <c r="F1112" s="33"/>
      <c r="G1112" s="33"/>
      <c r="H1112" s="33"/>
      <c r="I1112" s="33"/>
      <c r="J1112" s="33"/>
      <c r="K1112" s="33"/>
      <c r="L1112" s="33"/>
      <c r="M1112" s="33"/>
      <c r="N1112" s="33"/>
      <c r="O1112" s="13"/>
      <c r="P1112" s="13"/>
      <c r="Q1112" s="33"/>
      <c r="R1112" s="33"/>
      <c r="S1112" s="33"/>
    </row>
    <row r="1113" spans="1:19" x14ac:dyDescent="0.2">
      <c r="A1113" s="33"/>
      <c r="B1113" s="33"/>
      <c r="C1113" s="33"/>
      <c r="D1113" s="33"/>
      <c r="E1113" s="33"/>
      <c r="F1113" s="33"/>
      <c r="G1113" s="33"/>
      <c r="H1113" s="33"/>
      <c r="I1113" s="33"/>
      <c r="J1113" s="33"/>
      <c r="K1113" s="33"/>
      <c r="L1113" s="33"/>
      <c r="M1113" s="33"/>
      <c r="N1113" s="33"/>
      <c r="O1113" s="13"/>
      <c r="P1113" s="13"/>
      <c r="Q1113" s="33"/>
      <c r="R1113" s="33"/>
      <c r="S1113" s="33"/>
    </row>
    <row r="1114" spans="1:19" x14ac:dyDescent="0.2">
      <c r="A1114" s="33"/>
      <c r="B1114" s="33"/>
      <c r="C1114" s="33"/>
      <c r="D1114" s="33"/>
      <c r="E1114" s="33"/>
      <c r="F1114" s="33"/>
      <c r="G1114" s="33"/>
      <c r="H1114" s="33"/>
      <c r="I1114" s="33"/>
      <c r="J1114" s="33"/>
      <c r="K1114" s="33"/>
      <c r="L1114" s="33"/>
      <c r="M1114" s="33"/>
      <c r="N1114" s="33"/>
      <c r="O1114" s="13"/>
      <c r="P1114" s="13"/>
      <c r="Q1114" s="33"/>
      <c r="R1114" s="33"/>
      <c r="S1114" s="33"/>
    </row>
    <row r="1115" spans="1:19" x14ac:dyDescent="0.2">
      <c r="A1115" s="33"/>
      <c r="B1115" s="33"/>
      <c r="C1115" s="33"/>
      <c r="D1115" s="33"/>
      <c r="E1115" s="33"/>
      <c r="F1115" s="33"/>
      <c r="G1115" s="33"/>
      <c r="H1115" s="33"/>
      <c r="I1115" s="33"/>
      <c r="J1115" s="33"/>
      <c r="K1115" s="33"/>
      <c r="L1115" s="33"/>
      <c r="M1115" s="33"/>
      <c r="N1115" s="33"/>
      <c r="O1115" s="13"/>
      <c r="P1115" s="13"/>
      <c r="Q1115" s="33"/>
      <c r="R1115" s="33"/>
      <c r="S1115" s="33"/>
    </row>
    <row r="1116" spans="1:19" x14ac:dyDescent="0.2">
      <c r="A1116" s="33"/>
      <c r="B1116" s="33"/>
      <c r="C1116" s="33"/>
      <c r="D1116" s="33"/>
      <c r="E1116" s="33"/>
      <c r="F1116" s="33"/>
      <c r="G1116" s="33"/>
      <c r="H1116" s="33"/>
      <c r="I1116" s="33"/>
      <c r="J1116" s="33"/>
      <c r="K1116" s="33"/>
      <c r="L1116" s="33"/>
      <c r="M1116" s="33"/>
      <c r="N1116" s="33"/>
      <c r="O1116" s="13"/>
      <c r="P1116" s="13"/>
      <c r="Q1116" s="33"/>
      <c r="R1116" s="33"/>
      <c r="S1116" s="33"/>
    </row>
    <row r="1117" spans="1:19" x14ac:dyDescent="0.2">
      <c r="A1117" s="33"/>
      <c r="B1117" s="33"/>
      <c r="C1117" s="33"/>
      <c r="D1117" s="33"/>
      <c r="E1117" s="33"/>
      <c r="F1117" s="33"/>
      <c r="G1117" s="33"/>
      <c r="H1117" s="33"/>
      <c r="I1117" s="33"/>
      <c r="J1117" s="33"/>
      <c r="K1117" s="33"/>
      <c r="L1117" s="33"/>
      <c r="M1117" s="33"/>
      <c r="N1117" s="33"/>
      <c r="O1117" s="13"/>
      <c r="P1117" s="13"/>
      <c r="Q1117" s="33"/>
      <c r="R1117" s="33"/>
      <c r="S1117" s="33"/>
    </row>
    <row r="1118" spans="1:19" x14ac:dyDescent="0.2">
      <c r="A1118" s="33"/>
      <c r="B1118" s="33"/>
      <c r="C1118" s="33"/>
      <c r="D1118" s="33"/>
      <c r="E1118" s="33"/>
      <c r="F1118" s="33"/>
      <c r="G1118" s="33"/>
      <c r="H1118" s="33"/>
      <c r="I1118" s="33"/>
      <c r="J1118" s="33"/>
      <c r="K1118" s="33"/>
      <c r="L1118" s="33"/>
      <c r="M1118" s="33"/>
      <c r="N1118" s="33"/>
      <c r="O1118" s="13"/>
      <c r="P1118" s="13"/>
      <c r="Q1118" s="33"/>
      <c r="R1118" s="33"/>
      <c r="S1118" s="33"/>
    </row>
    <row r="1119" spans="1:19" x14ac:dyDescent="0.2">
      <c r="A1119" s="33"/>
      <c r="B1119" s="33"/>
      <c r="C1119" s="33"/>
      <c r="D1119" s="33"/>
      <c r="E1119" s="33"/>
      <c r="F1119" s="33"/>
      <c r="G1119" s="33"/>
      <c r="H1119" s="33"/>
      <c r="I1119" s="33"/>
      <c r="J1119" s="33"/>
      <c r="K1119" s="33"/>
      <c r="L1119" s="33"/>
      <c r="M1119" s="33"/>
      <c r="N1119" s="33"/>
      <c r="O1119" s="13"/>
      <c r="P1119" s="13"/>
      <c r="Q1119" s="33"/>
      <c r="R1119" s="33"/>
      <c r="S1119" s="33"/>
    </row>
    <row r="1120" spans="1:19" x14ac:dyDescent="0.2">
      <c r="A1120" s="33"/>
      <c r="B1120" s="33"/>
      <c r="C1120" s="33"/>
      <c r="D1120" s="33"/>
      <c r="E1120" s="33"/>
      <c r="F1120" s="33"/>
      <c r="G1120" s="33"/>
      <c r="H1120" s="33"/>
      <c r="I1120" s="33"/>
      <c r="J1120" s="33"/>
      <c r="K1120" s="33"/>
      <c r="L1120" s="33"/>
      <c r="M1120" s="33"/>
      <c r="N1120" s="33"/>
      <c r="O1120" s="13"/>
      <c r="P1120" s="13"/>
      <c r="Q1120" s="33"/>
      <c r="R1120" s="33"/>
      <c r="S1120" s="33"/>
    </row>
    <row r="1121" spans="1:19" x14ac:dyDescent="0.2">
      <c r="A1121" s="33"/>
      <c r="B1121" s="33"/>
      <c r="C1121" s="33"/>
      <c r="D1121" s="33"/>
      <c r="E1121" s="33"/>
      <c r="F1121" s="33"/>
      <c r="G1121" s="33"/>
      <c r="H1121" s="33"/>
      <c r="I1121" s="33"/>
      <c r="J1121" s="33"/>
      <c r="K1121" s="33"/>
      <c r="L1121" s="33"/>
      <c r="M1121" s="33"/>
      <c r="N1121" s="33"/>
      <c r="O1121" s="13"/>
      <c r="P1121" s="13"/>
      <c r="Q1121" s="33"/>
      <c r="R1121" s="33"/>
      <c r="S1121" s="33"/>
    </row>
    <row r="1122" spans="1:19" x14ac:dyDescent="0.2">
      <c r="A1122" s="33"/>
      <c r="B1122" s="33"/>
      <c r="C1122" s="33"/>
      <c r="D1122" s="33"/>
      <c r="E1122" s="33"/>
      <c r="F1122" s="33"/>
      <c r="G1122" s="33"/>
      <c r="H1122" s="33"/>
      <c r="I1122" s="33"/>
      <c r="J1122" s="33"/>
      <c r="K1122" s="33"/>
      <c r="L1122" s="33"/>
      <c r="M1122" s="33"/>
      <c r="N1122" s="33"/>
      <c r="O1122" s="13"/>
      <c r="P1122" s="13"/>
      <c r="Q1122" s="33"/>
      <c r="R1122" s="33"/>
      <c r="S1122" s="33"/>
    </row>
    <row r="1123" spans="1:19" x14ac:dyDescent="0.2">
      <c r="A1123" s="33"/>
      <c r="B1123" s="33"/>
      <c r="C1123" s="33"/>
      <c r="D1123" s="33"/>
      <c r="E1123" s="33"/>
      <c r="F1123" s="33"/>
      <c r="G1123" s="33"/>
      <c r="H1123" s="33"/>
      <c r="I1123" s="33"/>
      <c r="J1123" s="33"/>
      <c r="K1123" s="33"/>
      <c r="L1123" s="33"/>
      <c r="M1123" s="33"/>
      <c r="N1123" s="33"/>
      <c r="O1123" s="13"/>
      <c r="P1123" s="13"/>
      <c r="Q1123" s="33"/>
      <c r="R1123" s="33"/>
      <c r="S1123" s="33"/>
    </row>
    <row r="1124" spans="1:19" x14ac:dyDescent="0.2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  <c r="O1124" s="13"/>
      <c r="P1124" s="13"/>
      <c r="Q1124" s="33"/>
      <c r="R1124" s="33"/>
      <c r="S1124" s="33"/>
    </row>
    <row r="1125" spans="1:19" x14ac:dyDescent="0.2">
      <c r="A1125" s="33"/>
      <c r="B1125" s="33"/>
      <c r="C1125" s="33"/>
      <c r="D1125" s="33"/>
      <c r="E1125" s="33"/>
      <c r="F1125" s="33"/>
      <c r="G1125" s="33"/>
      <c r="H1125" s="33"/>
      <c r="I1125" s="33"/>
      <c r="J1125" s="33"/>
      <c r="K1125" s="33"/>
      <c r="L1125" s="33"/>
      <c r="M1125" s="33"/>
      <c r="N1125" s="33"/>
      <c r="O1125" s="13"/>
      <c r="P1125" s="13"/>
      <c r="Q1125" s="33"/>
      <c r="R1125" s="33"/>
      <c r="S1125" s="33"/>
    </row>
    <row r="1126" spans="1:19" x14ac:dyDescent="0.2">
      <c r="A1126" s="33"/>
      <c r="B1126" s="33"/>
      <c r="C1126" s="33"/>
      <c r="D1126" s="33"/>
      <c r="E1126" s="33"/>
      <c r="F1126" s="33"/>
      <c r="G1126" s="33"/>
      <c r="H1126" s="33"/>
      <c r="I1126" s="33"/>
      <c r="J1126" s="33"/>
      <c r="K1126" s="33"/>
      <c r="L1126" s="33"/>
      <c r="M1126" s="33"/>
      <c r="N1126" s="33"/>
      <c r="O1126" s="13"/>
      <c r="P1126" s="13"/>
      <c r="Q1126" s="33"/>
      <c r="R1126" s="33"/>
      <c r="S1126" s="33"/>
    </row>
    <row r="1127" spans="1:19" x14ac:dyDescent="0.2">
      <c r="A1127" s="33"/>
      <c r="B1127" s="33"/>
      <c r="C1127" s="33"/>
      <c r="D1127" s="33"/>
      <c r="E1127" s="33"/>
      <c r="F1127" s="33"/>
      <c r="G1127" s="33"/>
      <c r="H1127" s="33"/>
      <c r="I1127" s="33"/>
      <c r="J1127" s="33"/>
      <c r="K1127" s="33"/>
      <c r="L1127" s="33"/>
      <c r="M1127" s="33"/>
      <c r="N1127" s="33"/>
      <c r="O1127" s="13"/>
      <c r="P1127" s="13"/>
      <c r="Q1127" s="33"/>
      <c r="R1127" s="33"/>
      <c r="S1127" s="33"/>
    </row>
    <row r="1128" spans="1:19" x14ac:dyDescent="0.2">
      <c r="A1128" s="33"/>
      <c r="B1128" s="33"/>
      <c r="C1128" s="33"/>
      <c r="D1128" s="33"/>
      <c r="E1128" s="33"/>
      <c r="F1128" s="33"/>
      <c r="G1128" s="33"/>
      <c r="H1128" s="33"/>
      <c r="I1128" s="33"/>
      <c r="J1128" s="33"/>
      <c r="K1128" s="33"/>
      <c r="L1128" s="33"/>
      <c r="M1128" s="33"/>
      <c r="N1128" s="33"/>
      <c r="O1128" s="13"/>
      <c r="P1128" s="13"/>
      <c r="Q1128" s="33"/>
      <c r="R1128" s="33"/>
      <c r="S1128" s="33"/>
    </row>
    <row r="1129" spans="1:19" x14ac:dyDescent="0.2">
      <c r="A1129" s="33"/>
      <c r="B1129" s="33"/>
      <c r="C1129" s="33"/>
      <c r="D1129" s="33"/>
      <c r="E1129" s="33"/>
      <c r="F1129" s="33"/>
      <c r="G1129" s="33"/>
      <c r="H1129" s="33"/>
      <c r="I1129" s="33"/>
      <c r="J1129" s="33"/>
      <c r="K1129" s="33"/>
      <c r="L1129" s="33"/>
      <c r="M1129" s="33"/>
      <c r="N1129" s="33"/>
      <c r="O1129" s="13"/>
      <c r="P1129" s="13"/>
      <c r="Q1129" s="33"/>
      <c r="R1129" s="33"/>
      <c r="S1129" s="33"/>
    </row>
    <row r="1130" spans="1:19" x14ac:dyDescent="0.2">
      <c r="A1130" s="33"/>
      <c r="B1130" s="33"/>
      <c r="C1130" s="33"/>
      <c r="D1130" s="33"/>
      <c r="E1130" s="33"/>
      <c r="F1130" s="33"/>
      <c r="G1130" s="33"/>
      <c r="H1130" s="33"/>
      <c r="I1130" s="33"/>
      <c r="J1130" s="33"/>
      <c r="K1130" s="33"/>
      <c r="L1130" s="33"/>
      <c r="M1130" s="33"/>
      <c r="N1130" s="33"/>
      <c r="O1130" s="13"/>
      <c r="P1130" s="13"/>
      <c r="Q1130" s="33"/>
      <c r="R1130" s="33"/>
      <c r="S1130" s="33"/>
    </row>
    <row r="1131" spans="1:19" x14ac:dyDescent="0.2">
      <c r="A1131" s="33"/>
      <c r="B1131" s="33"/>
      <c r="C1131" s="33"/>
      <c r="D1131" s="33"/>
      <c r="E1131" s="33"/>
      <c r="F1131" s="33"/>
      <c r="G1131" s="33"/>
      <c r="H1131" s="33"/>
      <c r="I1131" s="33"/>
      <c r="J1131" s="33"/>
      <c r="K1131" s="33"/>
      <c r="L1131" s="33"/>
      <c r="M1131" s="33"/>
      <c r="N1131" s="33"/>
      <c r="O1131" s="13"/>
      <c r="P1131" s="13"/>
      <c r="Q1131" s="33"/>
      <c r="R1131" s="33"/>
      <c r="S1131" s="33"/>
    </row>
    <row r="1132" spans="1:19" x14ac:dyDescent="0.2">
      <c r="A1132" s="33"/>
      <c r="B1132" s="33"/>
      <c r="C1132" s="33"/>
      <c r="D1132" s="33"/>
      <c r="E1132" s="33"/>
      <c r="F1132" s="33"/>
      <c r="G1132" s="33"/>
      <c r="H1132" s="33"/>
      <c r="I1132" s="33"/>
      <c r="J1132" s="33"/>
      <c r="K1132" s="33"/>
      <c r="L1132" s="33"/>
      <c r="M1132" s="33"/>
      <c r="N1132" s="33"/>
      <c r="O1132" s="13"/>
      <c r="P1132" s="13"/>
      <c r="Q1132" s="33"/>
      <c r="R1132" s="33"/>
      <c r="S1132" s="33"/>
    </row>
    <row r="1133" spans="1:19" x14ac:dyDescent="0.2">
      <c r="A1133" s="33"/>
      <c r="B1133" s="33"/>
      <c r="C1133" s="33"/>
      <c r="D1133" s="33"/>
      <c r="E1133" s="33"/>
      <c r="F1133" s="33"/>
      <c r="G1133" s="33"/>
      <c r="H1133" s="33"/>
      <c r="I1133" s="33"/>
      <c r="J1133" s="33"/>
      <c r="K1133" s="33"/>
      <c r="L1133" s="33"/>
      <c r="M1133" s="33"/>
      <c r="N1133" s="33"/>
      <c r="O1133" s="13"/>
      <c r="P1133" s="13"/>
      <c r="Q1133" s="33"/>
      <c r="R1133" s="33"/>
      <c r="S1133" s="33"/>
    </row>
    <row r="1134" spans="1:19" x14ac:dyDescent="0.2">
      <c r="A1134" s="33"/>
      <c r="B1134" s="33"/>
      <c r="C1134" s="33"/>
      <c r="D1134" s="33"/>
      <c r="E1134" s="33"/>
      <c r="F1134" s="33"/>
      <c r="G1134" s="33"/>
      <c r="H1134" s="33"/>
      <c r="I1134" s="33"/>
      <c r="J1134" s="33"/>
      <c r="K1134" s="33"/>
      <c r="L1134" s="33"/>
      <c r="M1134" s="33"/>
      <c r="N1134" s="33"/>
      <c r="O1134" s="13"/>
      <c r="P1134" s="13"/>
      <c r="Q1134" s="33"/>
      <c r="R1134" s="33"/>
      <c r="S1134" s="33"/>
    </row>
    <row r="1135" spans="1:19" x14ac:dyDescent="0.2">
      <c r="A1135" s="33"/>
      <c r="B1135" s="33"/>
      <c r="C1135" s="33"/>
      <c r="D1135" s="33"/>
      <c r="E1135" s="33"/>
      <c r="F1135" s="33"/>
      <c r="G1135" s="33"/>
      <c r="H1135" s="33"/>
      <c r="I1135" s="33"/>
      <c r="J1135" s="33"/>
      <c r="K1135" s="33"/>
      <c r="L1135" s="33"/>
      <c r="M1135" s="33"/>
      <c r="N1135" s="33"/>
      <c r="O1135" s="13"/>
      <c r="P1135" s="13"/>
      <c r="Q1135" s="33"/>
      <c r="R1135" s="33"/>
      <c r="S1135" s="33"/>
    </row>
    <row r="1136" spans="1:19" x14ac:dyDescent="0.2">
      <c r="A1136" s="33"/>
      <c r="B1136" s="33"/>
      <c r="C1136" s="33"/>
      <c r="D1136" s="33"/>
      <c r="E1136" s="33"/>
      <c r="F1136" s="33"/>
      <c r="G1136" s="33"/>
      <c r="H1136" s="33"/>
      <c r="I1136" s="33"/>
      <c r="J1136" s="33"/>
      <c r="K1136" s="33"/>
      <c r="L1136" s="33"/>
      <c r="M1136" s="33"/>
      <c r="N1136" s="33"/>
      <c r="O1136" s="13"/>
      <c r="P1136" s="13"/>
      <c r="Q1136" s="33"/>
      <c r="R1136" s="33"/>
      <c r="S1136" s="33"/>
    </row>
    <row r="1137" spans="1:19" x14ac:dyDescent="0.2">
      <c r="A1137" s="33"/>
      <c r="B1137" s="33"/>
      <c r="C1137" s="33"/>
      <c r="D1137" s="33"/>
      <c r="E1137" s="33"/>
      <c r="F1137" s="33"/>
      <c r="G1137" s="33"/>
      <c r="H1137" s="33"/>
      <c r="I1137" s="33"/>
      <c r="J1137" s="33"/>
      <c r="K1137" s="33"/>
      <c r="L1137" s="33"/>
      <c r="M1137" s="33"/>
      <c r="N1137" s="33"/>
      <c r="O1137" s="13"/>
      <c r="P1137" s="13"/>
      <c r="Q1137" s="33"/>
      <c r="R1137" s="33"/>
      <c r="S1137" s="33"/>
    </row>
    <row r="1138" spans="1:19" x14ac:dyDescent="0.2">
      <c r="A1138" s="33"/>
      <c r="B1138" s="33"/>
      <c r="C1138" s="33"/>
      <c r="D1138" s="33"/>
      <c r="E1138" s="33"/>
      <c r="F1138" s="33"/>
      <c r="G1138" s="33"/>
      <c r="H1138" s="33"/>
      <c r="I1138" s="33"/>
      <c r="J1138" s="33"/>
      <c r="K1138" s="33"/>
      <c r="L1138" s="33"/>
      <c r="M1138" s="33"/>
      <c r="N1138" s="33"/>
      <c r="O1138" s="13"/>
      <c r="P1138" s="13"/>
      <c r="Q1138" s="33"/>
      <c r="R1138" s="33"/>
      <c r="S1138" s="33"/>
    </row>
    <row r="1139" spans="1:19" x14ac:dyDescent="0.2">
      <c r="A1139" s="33"/>
      <c r="B1139" s="33"/>
      <c r="C1139" s="33"/>
      <c r="D1139" s="33"/>
      <c r="E1139" s="33"/>
      <c r="F1139" s="33"/>
      <c r="G1139" s="33"/>
      <c r="H1139" s="33"/>
      <c r="I1139" s="33"/>
      <c r="J1139" s="33"/>
      <c r="K1139" s="33"/>
      <c r="L1139" s="33"/>
      <c r="M1139" s="33"/>
      <c r="N1139" s="33"/>
      <c r="O1139" s="13"/>
      <c r="P1139" s="13"/>
      <c r="Q1139" s="33"/>
      <c r="R1139" s="33"/>
      <c r="S1139" s="33"/>
    </row>
    <row r="1140" spans="1:19" x14ac:dyDescent="0.2">
      <c r="A1140" s="33"/>
      <c r="B1140" s="33"/>
      <c r="C1140" s="33"/>
      <c r="D1140" s="33"/>
      <c r="E1140" s="33"/>
      <c r="F1140" s="33"/>
      <c r="G1140" s="33"/>
      <c r="H1140" s="33"/>
      <c r="I1140" s="33"/>
      <c r="J1140" s="33"/>
      <c r="K1140" s="33"/>
      <c r="L1140" s="33"/>
      <c r="M1140" s="33"/>
      <c r="N1140" s="33"/>
      <c r="O1140" s="13"/>
      <c r="P1140" s="13"/>
      <c r="Q1140" s="33"/>
      <c r="R1140" s="33"/>
      <c r="S1140" s="33"/>
    </row>
    <row r="1141" spans="1:19" x14ac:dyDescent="0.2">
      <c r="A1141" s="33"/>
      <c r="B1141" s="33"/>
      <c r="C1141" s="33"/>
      <c r="D1141" s="33"/>
      <c r="E1141" s="33"/>
      <c r="F1141" s="33"/>
      <c r="G1141" s="33"/>
      <c r="H1141" s="33"/>
      <c r="I1141" s="33"/>
      <c r="J1141" s="33"/>
      <c r="K1141" s="33"/>
      <c r="L1141" s="33"/>
      <c r="M1141" s="33"/>
      <c r="N1141" s="33"/>
      <c r="O1141" s="13"/>
      <c r="P1141" s="13"/>
      <c r="Q1141" s="33"/>
      <c r="R1141" s="33"/>
      <c r="S1141" s="33"/>
    </row>
    <row r="1142" spans="1:19" x14ac:dyDescent="0.2">
      <c r="A1142" s="33"/>
      <c r="B1142" s="33"/>
      <c r="C1142" s="33"/>
      <c r="D1142" s="33"/>
      <c r="E1142" s="33"/>
      <c r="F1142" s="33"/>
      <c r="G1142" s="33"/>
      <c r="H1142" s="33"/>
      <c r="I1142" s="33"/>
      <c r="J1142" s="33"/>
      <c r="K1142" s="33"/>
      <c r="L1142" s="33"/>
      <c r="M1142" s="33"/>
      <c r="N1142" s="33"/>
      <c r="O1142" s="13"/>
      <c r="P1142" s="13"/>
      <c r="Q1142" s="33"/>
      <c r="R1142" s="33"/>
      <c r="S1142" s="33"/>
    </row>
    <row r="1143" spans="1:19" x14ac:dyDescent="0.2">
      <c r="A1143" s="33"/>
      <c r="B1143" s="33"/>
      <c r="C1143" s="33"/>
      <c r="D1143" s="33"/>
      <c r="E1143" s="33"/>
      <c r="F1143" s="33"/>
      <c r="G1143" s="33"/>
      <c r="H1143" s="33"/>
      <c r="I1143" s="33"/>
      <c r="J1143" s="33"/>
      <c r="K1143" s="33"/>
      <c r="L1143" s="33"/>
      <c r="M1143" s="33"/>
      <c r="N1143" s="33"/>
      <c r="O1143" s="13"/>
      <c r="P1143" s="13"/>
      <c r="Q1143" s="33"/>
      <c r="R1143" s="33"/>
      <c r="S1143" s="33"/>
    </row>
    <row r="1144" spans="1:19" x14ac:dyDescent="0.2">
      <c r="A1144" s="33"/>
      <c r="B1144" s="33"/>
      <c r="C1144" s="33"/>
      <c r="D1144" s="33"/>
      <c r="E1144" s="33"/>
      <c r="F1144" s="33"/>
      <c r="G1144" s="33"/>
      <c r="H1144" s="33"/>
      <c r="I1144" s="33"/>
      <c r="J1144" s="33"/>
      <c r="K1144" s="33"/>
      <c r="L1144" s="33"/>
      <c r="M1144" s="33"/>
      <c r="N1144" s="33"/>
      <c r="O1144" s="13"/>
      <c r="P1144" s="13"/>
      <c r="Q1144" s="33"/>
      <c r="R1144" s="33"/>
      <c r="S1144" s="33"/>
    </row>
    <row r="1145" spans="1:19" x14ac:dyDescent="0.2">
      <c r="A1145" s="33"/>
      <c r="B1145" s="33"/>
      <c r="C1145" s="33"/>
      <c r="D1145" s="33"/>
      <c r="E1145" s="33"/>
      <c r="F1145" s="33"/>
      <c r="G1145" s="33"/>
      <c r="H1145" s="33"/>
      <c r="I1145" s="33"/>
      <c r="J1145" s="33"/>
      <c r="K1145" s="33"/>
      <c r="L1145" s="33"/>
      <c r="M1145" s="33"/>
      <c r="N1145" s="33"/>
      <c r="O1145" s="13"/>
      <c r="P1145" s="13"/>
      <c r="Q1145" s="33"/>
      <c r="R1145" s="33"/>
      <c r="S1145" s="33"/>
    </row>
    <row r="1146" spans="1:19" x14ac:dyDescent="0.2">
      <c r="A1146" s="33"/>
      <c r="B1146" s="33"/>
      <c r="C1146" s="33"/>
      <c r="D1146" s="33"/>
      <c r="E1146" s="33"/>
      <c r="F1146" s="33"/>
      <c r="G1146" s="33"/>
      <c r="H1146" s="33"/>
      <c r="I1146" s="33"/>
      <c r="J1146" s="33"/>
      <c r="K1146" s="33"/>
      <c r="L1146" s="33"/>
      <c r="M1146" s="33"/>
      <c r="N1146" s="33"/>
      <c r="O1146" s="13"/>
      <c r="P1146" s="13"/>
      <c r="Q1146" s="33"/>
      <c r="R1146" s="33"/>
      <c r="S1146" s="33"/>
    </row>
    <row r="1147" spans="1:19" x14ac:dyDescent="0.2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  <c r="O1147" s="13"/>
      <c r="P1147" s="13"/>
      <c r="Q1147" s="33"/>
      <c r="R1147" s="33"/>
      <c r="S1147" s="33"/>
    </row>
    <row r="1148" spans="1:19" x14ac:dyDescent="0.2">
      <c r="A1148" s="33"/>
      <c r="B1148" s="33"/>
      <c r="C1148" s="33"/>
      <c r="D1148" s="33"/>
      <c r="E1148" s="33"/>
      <c r="F1148" s="33"/>
      <c r="G1148" s="33"/>
      <c r="H1148" s="33"/>
      <c r="I1148" s="33"/>
      <c r="J1148" s="33"/>
      <c r="K1148" s="33"/>
      <c r="L1148" s="33"/>
      <c r="M1148" s="33"/>
      <c r="N1148" s="33"/>
      <c r="O1148" s="13"/>
      <c r="P1148" s="13"/>
      <c r="Q1148" s="33"/>
      <c r="R1148" s="33"/>
      <c r="S1148" s="33"/>
    </row>
    <row r="1149" spans="1:19" x14ac:dyDescent="0.2">
      <c r="A1149" s="33"/>
      <c r="B1149" s="33"/>
      <c r="C1149" s="33"/>
      <c r="D1149" s="33"/>
      <c r="E1149" s="33"/>
      <c r="F1149" s="33"/>
      <c r="G1149" s="33"/>
      <c r="H1149" s="33"/>
      <c r="I1149" s="33"/>
      <c r="J1149" s="33"/>
      <c r="K1149" s="33"/>
      <c r="L1149" s="33"/>
      <c r="M1149" s="33"/>
      <c r="N1149" s="33"/>
      <c r="O1149" s="13"/>
      <c r="P1149" s="13"/>
      <c r="Q1149" s="33"/>
      <c r="R1149" s="33"/>
      <c r="S1149" s="33"/>
    </row>
    <row r="1150" spans="1:19" x14ac:dyDescent="0.2">
      <c r="A1150" s="33"/>
      <c r="B1150" s="33"/>
      <c r="C1150" s="33"/>
      <c r="D1150" s="33"/>
      <c r="E1150" s="33"/>
      <c r="F1150" s="33"/>
      <c r="G1150" s="33"/>
      <c r="H1150" s="33"/>
      <c r="I1150" s="33"/>
      <c r="J1150" s="33"/>
      <c r="K1150" s="33"/>
      <c r="L1150" s="33"/>
      <c r="M1150" s="33"/>
      <c r="N1150" s="33"/>
      <c r="O1150" s="13"/>
      <c r="P1150" s="13"/>
      <c r="Q1150" s="33"/>
      <c r="R1150" s="33"/>
      <c r="S1150" s="33"/>
    </row>
    <row r="1151" spans="1:19" x14ac:dyDescent="0.2">
      <c r="A1151" s="33"/>
      <c r="B1151" s="33"/>
      <c r="C1151" s="33"/>
      <c r="D1151" s="33"/>
      <c r="E1151" s="33"/>
      <c r="F1151" s="33"/>
      <c r="G1151" s="33"/>
      <c r="H1151" s="33"/>
      <c r="I1151" s="33"/>
      <c r="J1151" s="33"/>
      <c r="K1151" s="33"/>
      <c r="L1151" s="33"/>
      <c r="M1151" s="33"/>
      <c r="N1151" s="33"/>
      <c r="O1151" s="13"/>
      <c r="P1151" s="13"/>
      <c r="Q1151" s="33"/>
      <c r="R1151" s="33"/>
      <c r="S1151" s="33"/>
    </row>
    <row r="1152" spans="1:19" x14ac:dyDescent="0.2">
      <c r="A1152" s="33"/>
      <c r="B1152" s="33"/>
      <c r="C1152" s="33"/>
      <c r="D1152" s="33"/>
      <c r="E1152" s="33"/>
      <c r="F1152" s="33"/>
      <c r="G1152" s="33"/>
      <c r="H1152" s="33"/>
      <c r="I1152" s="33"/>
      <c r="J1152" s="33"/>
      <c r="K1152" s="33"/>
      <c r="L1152" s="33"/>
      <c r="M1152" s="33"/>
      <c r="N1152" s="33"/>
      <c r="O1152" s="13"/>
      <c r="P1152" s="13"/>
      <c r="Q1152" s="33"/>
      <c r="R1152" s="33"/>
      <c r="S1152" s="33"/>
    </row>
    <row r="1153" spans="1:19" x14ac:dyDescent="0.2">
      <c r="A1153" s="33"/>
      <c r="B1153" s="33"/>
      <c r="C1153" s="33"/>
      <c r="D1153" s="33"/>
      <c r="E1153" s="33"/>
      <c r="F1153" s="33"/>
      <c r="G1153" s="33"/>
      <c r="H1153" s="33"/>
      <c r="I1153" s="33"/>
      <c r="J1153" s="33"/>
      <c r="K1153" s="33"/>
      <c r="L1153" s="33"/>
      <c r="M1153" s="33"/>
      <c r="N1153" s="33"/>
      <c r="O1153" s="13"/>
      <c r="P1153" s="13"/>
      <c r="Q1153" s="33"/>
      <c r="R1153" s="33"/>
      <c r="S1153" s="33"/>
    </row>
    <row r="1154" spans="1:19" x14ac:dyDescent="0.2">
      <c r="A1154" s="33"/>
      <c r="B1154" s="33"/>
      <c r="C1154" s="33"/>
      <c r="D1154" s="33"/>
      <c r="E1154" s="33"/>
      <c r="F1154" s="33"/>
      <c r="G1154" s="33"/>
      <c r="H1154" s="33"/>
      <c r="I1154" s="33"/>
      <c r="J1154" s="33"/>
      <c r="K1154" s="33"/>
      <c r="L1154" s="33"/>
      <c r="M1154" s="33"/>
      <c r="N1154" s="33"/>
      <c r="O1154" s="13"/>
      <c r="P1154" s="13"/>
      <c r="Q1154" s="33"/>
      <c r="R1154" s="33"/>
      <c r="S1154" s="33"/>
    </row>
    <row r="1155" spans="1:19" x14ac:dyDescent="0.2">
      <c r="A1155" s="33"/>
      <c r="B1155" s="33"/>
      <c r="C1155" s="33"/>
      <c r="D1155" s="33"/>
      <c r="E1155" s="33"/>
      <c r="F1155" s="33"/>
      <c r="G1155" s="33"/>
      <c r="H1155" s="33"/>
      <c r="I1155" s="33"/>
      <c r="J1155" s="33"/>
      <c r="K1155" s="33"/>
      <c r="L1155" s="33"/>
      <c r="M1155" s="33"/>
      <c r="N1155" s="33"/>
      <c r="O1155" s="13"/>
      <c r="P1155" s="13"/>
      <c r="Q1155" s="33"/>
      <c r="R1155" s="33"/>
      <c r="S1155" s="33"/>
    </row>
    <row r="1156" spans="1:19" x14ac:dyDescent="0.2">
      <c r="A1156" s="33"/>
      <c r="B1156" s="33"/>
      <c r="C1156" s="33"/>
      <c r="D1156" s="33"/>
      <c r="E1156" s="33"/>
      <c r="F1156" s="33"/>
      <c r="G1156" s="33"/>
      <c r="H1156" s="33"/>
      <c r="I1156" s="33"/>
      <c r="J1156" s="33"/>
      <c r="K1156" s="33"/>
      <c r="L1156" s="33"/>
      <c r="M1156" s="33"/>
      <c r="N1156" s="33"/>
      <c r="O1156" s="13"/>
      <c r="P1156" s="13"/>
      <c r="Q1156" s="33"/>
      <c r="R1156" s="33"/>
      <c r="S1156" s="33"/>
    </row>
    <row r="1157" spans="1:19" x14ac:dyDescent="0.2">
      <c r="A1157" s="33"/>
      <c r="B1157" s="33"/>
      <c r="C1157" s="33"/>
      <c r="D1157" s="33"/>
      <c r="E1157" s="33"/>
      <c r="F1157" s="33"/>
      <c r="G1157" s="33"/>
      <c r="H1157" s="33"/>
      <c r="I1157" s="33"/>
      <c r="J1157" s="33"/>
      <c r="K1157" s="33"/>
      <c r="L1157" s="33"/>
      <c r="M1157" s="33"/>
      <c r="N1157" s="33"/>
      <c r="O1157" s="13"/>
      <c r="P1157" s="13"/>
      <c r="Q1157" s="33"/>
      <c r="R1157" s="33"/>
      <c r="S1157" s="33"/>
    </row>
    <row r="1158" spans="1:19" x14ac:dyDescent="0.2">
      <c r="A1158" s="33"/>
      <c r="B1158" s="33"/>
      <c r="C1158" s="33"/>
      <c r="D1158" s="33"/>
      <c r="E1158" s="33"/>
      <c r="F1158" s="33"/>
      <c r="G1158" s="33"/>
      <c r="H1158" s="33"/>
      <c r="I1158" s="33"/>
      <c r="J1158" s="33"/>
      <c r="K1158" s="33"/>
      <c r="L1158" s="33"/>
      <c r="M1158" s="33"/>
      <c r="N1158" s="33"/>
      <c r="O1158" s="13"/>
      <c r="P1158" s="13"/>
      <c r="Q1158" s="33"/>
      <c r="R1158" s="33"/>
      <c r="S1158" s="33"/>
    </row>
    <row r="1159" spans="1:19" x14ac:dyDescent="0.2">
      <c r="A1159" s="33"/>
      <c r="B1159" s="33"/>
      <c r="C1159" s="33"/>
      <c r="D1159" s="33"/>
      <c r="E1159" s="33"/>
      <c r="F1159" s="33"/>
      <c r="G1159" s="33"/>
      <c r="H1159" s="33"/>
      <c r="I1159" s="33"/>
      <c r="J1159" s="33"/>
      <c r="K1159" s="33"/>
      <c r="L1159" s="33"/>
      <c r="M1159" s="33"/>
      <c r="N1159" s="33"/>
      <c r="O1159" s="13"/>
      <c r="P1159" s="13"/>
      <c r="Q1159" s="33"/>
      <c r="R1159" s="33"/>
      <c r="S1159" s="33"/>
    </row>
    <row r="1160" spans="1:19" x14ac:dyDescent="0.2">
      <c r="A1160" s="33"/>
      <c r="B1160" s="33"/>
      <c r="C1160" s="33"/>
      <c r="D1160" s="33"/>
      <c r="E1160" s="33"/>
      <c r="F1160" s="33"/>
      <c r="G1160" s="33"/>
      <c r="H1160" s="33"/>
      <c r="I1160" s="33"/>
      <c r="J1160" s="33"/>
      <c r="K1160" s="33"/>
      <c r="L1160" s="33"/>
      <c r="M1160" s="33"/>
      <c r="N1160" s="33"/>
      <c r="O1160" s="13"/>
      <c r="P1160" s="13"/>
      <c r="Q1160" s="33"/>
      <c r="R1160" s="33"/>
      <c r="S1160" s="33"/>
    </row>
    <row r="1161" spans="1:19" x14ac:dyDescent="0.2">
      <c r="A1161" s="33"/>
      <c r="B1161" s="33"/>
      <c r="C1161" s="33"/>
      <c r="D1161" s="33"/>
      <c r="E1161" s="33"/>
      <c r="F1161" s="33"/>
      <c r="G1161" s="33"/>
      <c r="H1161" s="33"/>
      <c r="I1161" s="33"/>
      <c r="J1161" s="33"/>
      <c r="K1161" s="33"/>
      <c r="L1161" s="33"/>
      <c r="M1161" s="33"/>
      <c r="N1161" s="33"/>
      <c r="O1161" s="13"/>
      <c r="P1161" s="13"/>
      <c r="Q1161" s="33"/>
      <c r="R1161" s="33"/>
      <c r="S1161" s="33"/>
    </row>
    <row r="1162" spans="1:19" x14ac:dyDescent="0.2">
      <c r="A1162" s="33"/>
      <c r="B1162" s="33"/>
      <c r="C1162" s="33"/>
      <c r="D1162" s="33"/>
      <c r="E1162" s="33"/>
      <c r="F1162" s="33"/>
      <c r="G1162" s="33"/>
      <c r="H1162" s="33"/>
      <c r="I1162" s="33"/>
      <c r="J1162" s="33"/>
      <c r="K1162" s="33"/>
      <c r="L1162" s="33"/>
      <c r="M1162" s="33"/>
      <c r="N1162" s="33"/>
      <c r="O1162" s="13"/>
      <c r="P1162" s="13"/>
      <c r="Q1162" s="33"/>
      <c r="R1162" s="33"/>
      <c r="S1162" s="33"/>
    </row>
    <row r="1163" spans="1:19" x14ac:dyDescent="0.2">
      <c r="A1163" s="33"/>
      <c r="B1163" s="33"/>
      <c r="C1163" s="33"/>
      <c r="D1163" s="33"/>
      <c r="E1163" s="33"/>
      <c r="F1163" s="33"/>
      <c r="G1163" s="33"/>
      <c r="H1163" s="33"/>
      <c r="I1163" s="33"/>
      <c r="J1163" s="33"/>
      <c r="K1163" s="33"/>
      <c r="L1163" s="33"/>
      <c r="M1163" s="33"/>
      <c r="N1163" s="33"/>
      <c r="O1163" s="13"/>
      <c r="P1163" s="13"/>
      <c r="Q1163" s="33"/>
      <c r="R1163" s="33"/>
      <c r="S1163" s="33"/>
    </row>
    <row r="1164" spans="1:19" x14ac:dyDescent="0.2">
      <c r="A1164" s="33"/>
      <c r="B1164" s="33"/>
      <c r="C1164" s="33"/>
      <c r="D1164" s="33"/>
      <c r="E1164" s="33"/>
      <c r="F1164" s="33"/>
      <c r="G1164" s="33"/>
      <c r="H1164" s="33"/>
      <c r="I1164" s="33"/>
      <c r="J1164" s="33"/>
      <c r="K1164" s="33"/>
      <c r="L1164" s="33"/>
      <c r="M1164" s="33"/>
      <c r="N1164" s="33"/>
      <c r="O1164" s="13"/>
      <c r="P1164" s="13"/>
      <c r="Q1164" s="33"/>
      <c r="R1164" s="33"/>
      <c r="S1164" s="33"/>
    </row>
    <row r="1165" spans="1:19" x14ac:dyDescent="0.2">
      <c r="A1165" s="33"/>
      <c r="B1165" s="33"/>
      <c r="C1165" s="33"/>
      <c r="D1165" s="33"/>
      <c r="E1165" s="33"/>
      <c r="F1165" s="33"/>
      <c r="G1165" s="33"/>
      <c r="H1165" s="33"/>
      <c r="I1165" s="33"/>
      <c r="J1165" s="33"/>
      <c r="K1165" s="33"/>
      <c r="L1165" s="33"/>
      <c r="M1165" s="33"/>
      <c r="N1165" s="33"/>
      <c r="O1165" s="13"/>
      <c r="P1165" s="13"/>
      <c r="Q1165" s="33"/>
      <c r="R1165" s="33"/>
      <c r="S1165" s="33"/>
    </row>
    <row r="1166" spans="1:19" x14ac:dyDescent="0.2">
      <c r="A1166" s="33"/>
      <c r="B1166" s="33"/>
      <c r="C1166" s="33"/>
      <c r="D1166" s="33"/>
      <c r="E1166" s="33"/>
      <c r="F1166" s="33"/>
      <c r="G1166" s="33"/>
      <c r="H1166" s="33"/>
      <c r="I1166" s="33"/>
      <c r="J1166" s="33"/>
      <c r="K1166" s="33"/>
      <c r="L1166" s="33"/>
      <c r="M1166" s="33"/>
      <c r="N1166" s="33"/>
      <c r="O1166" s="13"/>
      <c r="P1166" s="13"/>
      <c r="Q1166" s="33"/>
      <c r="R1166" s="33"/>
      <c r="S1166" s="33"/>
    </row>
    <row r="1167" spans="1:19" x14ac:dyDescent="0.2">
      <c r="A1167" s="33"/>
      <c r="B1167" s="33"/>
      <c r="C1167" s="33"/>
      <c r="D1167" s="33"/>
      <c r="E1167" s="33"/>
      <c r="F1167" s="33"/>
      <c r="G1167" s="33"/>
      <c r="H1167" s="33"/>
      <c r="I1167" s="33"/>
      <c r="J1167" s="33"/>
      <c r="K1167" s="33"/>
      <c r="L1167" s="33"/>
      <c r="M1167" s="33"/>
      <c r="N1167" s="33"/>
      <c r="O1167" s="13"/>
      <c r="P1167" s="13"/>
      <c r="Q1167" s="33"/>
      <c r="R1167" s="33"/>
      <c r="S1167" s="33"/>
    </row>
    <row r="1168" spans="1:19" x14ac:dyDescent="0.2">
      <c r="A1168" s="33"/>
      <c r="B1168" s="33"/>
      <c r="C1168" s="33"/>
      <c r="D1168" s="33"/>
      <c r="E1168" s="33"/>
      <c r="F1168" s="33"/>
      <c r="G1168" s="33"/>
      <c r="H1168" s="33"/>
      <c r="I1168" s="33"/>
      <c r="J1168" s="33"/>
      <c r="K1168" s="33"/>
      <c r="L1168" s="33"/>
      <c r="M1168" s="33"/>
      <c r="N1168" s="33"/>
      <c r="O1168" s="13"/>
      <c r="P1168" s="13"/>
      <c r="Q1168" s="33"/>
      <c r="R1168" s="33"/>
      <c r="S1168" s="33"/>
    </row>
    <row r="1169" spans="1:19" x14ac:dyDescent="0.2">
      <c r="A1169" s="33"/>
      <c r="B1169" s="33"/>
      <c r="C1169" s="33"/>
      <c r="D1169" s="33"/>
      <c r="E1169" s="33"/>
      <c r="F1169" s="33"/>
      <c r="G1169" s="33"/>
      <c r="H1169" s="33"/>
      <c r="I1169" s="33"/>
      <c r="J1169" s="33"/>
      <c r="K1169" s="33"/>
      <c r="L1169" s="33"/>
      <c r="M1169" s="33"/>
      <c r="N1169" s="33"/>
      <c r="O1169" s="13"/>
      <c r="P1169" s="13"/>
      <c r="Q1169" s="33"/>
      <c r="R1169" s="33"/>
      <c r="S1169" s="33"/>
    </row>
    <row r="1170" spans="1:19" x14ac:dyDescent="0.2">
      <c r="A1170" s="33"/>
      <c r="B1170" s="33"/>
      <c r="C1170" s="33"/>
      <c r="D1170" s="33"/>
      <c r="E1170" s="33"/>
      <c r="F1170" s="33"/>
      <c r="G1170" s="33"/>
      <c r="H1170" s="33"/>
      <c r="I1170" s="33"/>
      <c r="J1170" s="33"/>
      <c r="K1170" s="33"/>
      <c r="L1170" s="33"/>
      <c r="M1170" s="33"/>
      <c r="N1170" s="33"/>
      <c r="O1170" s="13"/>
      <c r="P1170" s="13"/>
      <c r="Q1170" s="33"/>
      <c r="R1170" s="33"/>
      <c r="S1170" s="33"/>
    </row>
    <row r="1171" spans="1:19" x14ac:dyDescent="0.2">
      <c r="A1171" s="33"/>
      <c r="B1171" s="33"/>
      <c r="C1171" s="33"/>
      <c r="D1171" s="33"/>
      <c r="E1171" s="33"/>
      <c r="F1171" s="33"/>
      <c r="G1171" s="33"/>
      <c r="H1171" s="33"/>
      <c r="I1171" s="33"/>
      <c r="J1171" s="33"/>
      <c r="K1171" s="33"/>
      <c r="L1171" s="33"/>
      <c r="M1171" s="33"/>
      <c r="N1171" s="33"/>
      <c r="O1171" s="13"/>
      <c r="P1171" s="13"/>
      <c r="Q1171" s="33"/>
      <c r="R1171" s="33"/>
      <c r="S1171" s="33"/>
    </row>
    <row r="1172" spans="1:19" x14ac:dyDescent="0.2">
      <c r="A1172" s="33"/>
      <c r="B1172" s="33"/>
      <c r="C1172" s="33"/>
      <c r="D1172" s="33"/>
      <c r="E1172" s="33"/>
      <c r="F1172" s="33"/>
      <c r="G1172" s="33"/>
      <c r="H1172" s="33"/>
      <c r="I1172" s="33"/>
      <c r="J1172" s="33"/>
      <c r="K1172" s="33"/>
      <c r="L1172" s="33"/>
      <c r="M1172" s="33"/>
      <c r="N1172" s="33"/>
      <c r="O1172" s="13"/>
      <c r="P1172" s="13"/>
      <c r="Q1172" s="33"/>
      <c r="R1172" s="33"/>
      <c r="S1172" s="33"/>
    </row>
    <row r="1173" spans="1:19" x14ac:dyDescent="0.2">
      <c r="A1173" s="33"/>
      <c r="B1173" s="33"/>
      <c r="C1173" s="33"/>
      <c r="D1173" s="33"/>
      <c r="E1173" s="33"/>
      <c r="F1173" s="33"/>
      <c r="G1173" s="33"/>
      <c r="H1173" s="33"/>
      <c r="I1173" s="33"/>
      <c r="J1173" s="33"/>
      <c r="K1173" s="33"/>
      <c r="L1173" s="33"/>
      <c r="M1173" s="33"/>
      <c r="N1173" s="33"/>
      <c r="O1173" s="13"/>
      <c r="P1173" s="13"/>
      <c r="Q1173" s="33"/>
      <c r="R1173" s="33"/>
      <c r="S1173" s="33"/>
    </row>
    <row r="1174" spans="1:19" x14ac:dyDescent="0.2">
      <c r="A1174" s="33"/>
      <c r="B1174" s="33"/>
      <c r="C1174" s="33"/>
      <c r="D1174" s="33"/>
      <c r="E1174" s="33"/>
      <c r="F1174" s="33"/>
      <c r="G1174" s="33"/>
      <c r="H1174" s="33"/>
      <c r="I1174" s="33"/>
      <c r="J1174" s="33"/>
      <c r="K1174" s="33"/>
      <c r="L1174" s="33"/>
      <c r="M1174" s="33"/>
      <c r="N1174" s="33"/>
      <c r="O1174" s="13"/>
      <c r="P1174" s="13"/>
      <c r="Q1174" s="33"/>
      <c r="R1174" s="33"/>
      <c r="S1174" s="33"/>
    </row>
    <row r="1175" spans="1:19" x14ac:dyDescent="0.2">
      <c r="A1175" s="33"/>
      <c r="B1175" s="33"/>
      <c r="C1175" s="33"/>
      <c r="D1175" s="33"/>
      <c r="E1175" s="33"/>
      <c r="F1175" s="33"/>
      <c r="G1175" s="33"/>
      <c r="H1175" s="33"/>
      <c r="I1175" s="33"/>
      <c r="J1175" s="33"/>
      <c r="K1175" s="33"/>
      <c r="L1175" s="33"/>
      <c r="M1175" s="33"/>
      <c r="N1175" s="33"/>
      <c r="O1175" s="13"/>
      <c r="P1175" s="13"/>
      <c r="Q1175" s="33"/>
      <c r="R1175" s="33"/>
      <c r="S1175" s="33"/>
    </row>
    <row r="1176" spans="1:19" x14ac:dyDescent="0.2">
      <c r="A1176" s="33"/>
      <c r="B1176" s="33"/>
      <c r="C1176" s="33"/>
      <c r="D1176" s="33"/>
      <c r="E1176" s="33"/>
      <c r="F1176" s="33"/>
      <c r="G1176" s="33"/>
      <c r="H1176" s="33"/>
      <c r="I1176" s="33"/>
      <c r="J1176" s="33"/>
      <c r="K1176" s="33"/>
      <c r="L1176" s="33"/>
      <c r="M1176" s="33"/>
      <c r="N1176" s="33"/>
      <c r="O1176" s="13"/>
      <c r="P1176" s="13"/>
      <c r="Q1176" s="33"/>
      <c r="R1176" s="33"/>
      <c r="S1176" s="33"/>
    </row>
    <row r="1177" spans="1:19" x14ac:dyDescent="0.2">
      <c r="A1177" s="33"/>
      <c r="B1177" s="33"/>
      <c r="C1177" s="33"/>
      <c r="D1177" s="33"/>
      <c r="E1177" s="33"/>
      <c r="F1177" s="33"/>
      <c r="G1177" s="33"/>
      <c r="H1177" s="33"/>
      <c r="I1177" s="33"/>
      <c r="J1177" s="33"/>
      <c r="K1177" s="33"/>
      <c r="L1177" s="33"/>
      <c r="M1177" s="33"/>
      <c r="N1177" s="33"/>
      <c r="O1177" s="13"/>
      <c r="P1177" s="13"/>
      <c r="Q1177" s="33"/>
      <c r="R1177" s="33"/>
      <c r="S1177" s="33"/>
    </row>
    <row r="1178" spans="1:19" x14ac:dyDescent="0.2">
      <c r="A1178" s="33"/>
      <c r="B1178" s="33"/>
      <c r="C1178" s="33"/>
      <c r="D1178" s="33"/>
      <c r="E1178" s="33"/>
      <c r="F1178" s="33"/>
      <c r="G1178" s="33"/>
      <c r="H1178" s="33"/>
      <c r="I1178" s="33"/>
      <c r="J1178" s="33"/>
      <c r="K1178" s="33"/>
      <c r="L1178" s="33"/>
      <c r="M1178" s="33"/>
      <c r="N1178" s="33"/>
      <c r="O1178" s="13"/>
      <c r="P1178" s="13"/>
      <c r="Q1178" s="33"/>
      <c r="R1178" s="33"/>
      <c r="S1178" s="33"/>
    </row>
    <row r="1179" spans="1:19" x14ac:dyDescent="0.2">
      <c r="A1179" s="33"/>
      <c r="B1179" s="33"/>
      <c r="C1179" s="33"/>
      <c r="D1179" s="33"/>
      <c r="E1179" s="33"/>
      <c r="F1179" s="33"/>
      <c r="G1179" s="33"/>
      <c r="H1179" s="33"/>
      <c r="I1179" s="33"/>
      <c r="J1179" s="33"/>
      <c r="K1179" s="33"/>
      <c r="L1179" s="33"/>
      <c r="M1179" s="33"/>
      <c r="N1179" s="33"/>
      <c r="O1179" s="13"/>
      <c r="P1179" s="13"/>
      <c r="Q1179" s="33"/>
      <c r="R1179" s="33"/>
      <c r="S1179" s="33"/>
    </row>
    <row r="1180" spans="1:19" x14ac:dyDescent="0.2">
      <c r="A1180" s="33"/>
      <c r="B1180" s="33"/>
      <c r="C1180" s="33"/>
      <c r="D1180" s="33"/>
      <c r="E1180" s="33"/>
      <c r="F1180" s="33"/>
      <c r="G1180" s="33"/>
      <c r="H1180" s="33"/>
      <c r="I1180" s="33"/>
      <c r="J1180" s="33"/>
      <c r="K1180" s="33"/>
      <c r="L1180" s="33"/>
      <c r="M1180" s="33"/>
      <c r="N1180" s="33"/>
      <c r="O1180" s="13"/>
      <c r="P1180" s="13"/>
      <c r="Q1180" s="33"/>
      <c r="R1180" s="33"/>
      <c r="S1180" s="33"/>
    </row>
    <row r="1181" spans="1:19" x14ac:dyDescent="0.2">
      <c r="A1181" s="33"/>
      <c r="B1181" s="33"/>
      <c r="C1181" s="33"/>
      <c r="D1181" s="33"/>
      <c r="E1181" s="33"/>
      <c r="F1181" s="33"/>
      <c r="G1181" s="33"/>
      <c r="H1181" s="33"/>
      <c r="I1181" s="33"/>
      <c r="J1181" s="33"/>
      <c r="K1181" s="33"/>
      <c r="L1181" s="33"/>
      <c r="M1181" s="33"/>
      <c r="N1181" s="33"/>
      <c r="O1181" s="13"/>
      <c r="P1181" s="13"/>
      <c r="Q1181" s="33"/>
      <c r="R1181" s="33"/>
      <c r="S1181" s="33"/>
    </row>
    <row r="1182" spans="1:19" x14ac:dyDescent="0.2">
      <c r="A1182" s="33"/>
      <c r="B1182" s="33"/>
      <c r="C1182" s="33"/>
      <c r="D1182" s="33"/>
      <c r="E1182" s="33"/>
      <c r="F1182" s="33"/>
      <c r="G1182" s="33"/>
      <c r="H1182" s="33"/>
      <c r="I1182" s="33"/>
      <c r="J1182" s="33"/>
      <c r="K1182" s="33"/>
      <c r="L1182" s="33"/>
      <c r="M1182" s="33"/>
      <c r="N1182" s="33"/>
      <c r="O1182" s="13"/>
      <c r="P1182" s="13"/>
      <c r="Q1182" s="33"/>
      <c r="R1182" s="33"/>
      <c r="S1182" s="33"/>
    </row>
    <row r="1183" spans="1:19" x14ac:dyDescent="0.2">
      <c r="A1183" s="33"/>
      <c r="B1183" s="33"/>
      <c r="C1183" s="33"/>
      <c r="D1183" s="33"/>
      <c r="E1183" s="33"/>
      <c r="F1183" s="33"/>
      <c r="G1183" s="33"/>
      <c r="H1183" s="33"/>
      <c r="I1183" s="33"/>
      <c r="J1183" s="33"/>
      <c r="K1183" s="33"/>
      <c r="L1183" s="33"/>
      <c r="M1183" s="33"/>
      <c r="N1183" s="33"/>
      <c r="O1183" s="13"/>
      <c r="P1183" s="13"/>
      <c r="Q1183" s="33"/>
      <c r="R1183" s="33"/>
      <c r="S1183" s="33"/>
    </row>
    <row r="1184" spans="1:19" x14ac:dyDescent="0.2">
      <c r="A1184" s="33"/>
      <c r="B1184" s="33"/>
      <c r="C1184" s="33"/>
      <c r="D1184" s="33"/>
      <c r="E1184" s="33"/>
      <c r="F1184" s="33"/>
      <c r="G1184" s="33"/>
      <c r="H1184" s="33"/>
      <c r="I1184" s="33"/>
      <c r="J1184" s="33"/>
      <c r="K1184" s="33"/>
      <c r="L1184" s="33"/>
      <c r="M1184" s="33"/>
      <c r="N1184" s="33"/>
      <c r="O1184" s="13"/>
      <c r="P1184" s="13"/>
      <c r="Q1184" s="33"/>
      <c r="R1184" s="33"/>
      <c r="S1184" s="33"/>
    </row>
    <row r="1185" spans="1:19" x14ac:dyDescent="0.2">
      <c r="A1185" s="33"/>
      <c r="B1185" s="33"/>
      <c r="C1185" s="33"/>
      <c r="D1185" s="33"/>
      <c r="E1185" s="33"/>
      <c r="F1185" s="33"/>
      <c r="G1185" s="33"/>
      <c r="H1185" s="33"/>
      <c r="I1185" s="33"/>
      <c r="J1185" s="33"/>
      <c r="K1185" s="33"/>
      <c r="L1185" s="33"/>
      <c r="M1185" s="33"/>
      <c r="N1185" s="33"/>
      <c r="O1185" s="13"/>
      <c r="P1185" s="13"/>
      <c r="Q1185" s="33"/>
      <c r="R1185" s="33"/>
      <c r="S1185" s="33"/>
    </row>
    <row r="1186" spans="1:19" x14ac:dyDescent="0.2">
      <c r="A1186" s="33"/>
      <c r="B1186" s="33"/>
      <c r="C1186" s="33"/>
      <c r="D1186" s="33"/>
      <c r="E1186" s="33"/>
      <c r="F1186" s="33"/>
      <c r="G1186" s="33"/>
      <c r="H1186" s="33"/>
      <c r="I1186" s="33"/>
      <c r="J1186" s="33"/>
      <c r="K1186" s="33"/>
      <c r="L1186" s="33"/>
      <c r="M1186" s="33"/>
      <c r="N1186" s="33"/>
      <c r="O1186" s="13"/>
      <c r="P1186" s="13"/>
      <c r="Q1186" s="33"/>
      <c r="R1186" s="33"/>
      <c r="S1186" s="33"/>
    </row>
    <row r="1187" spans="1:19" x14ac:dyDescent="0.2">
      <c r="A1187" s="33"/>
      <c r="B1187" s="33"/>
      <c r="C1187" s="33"/>
      <c r="D1187" s="33"/>
      <c r="E1187" s="33"/>
      <c r="F1187" s="33"/>
      <c r="G1187" s="33"/>
      <c r="H1187" s="33"/>
      <c r="I1187" s="33"/>
      <c r="J1187" s="33"/>
      <c r="K1187" s="33"/>
      <c r="L1187" s="33"/>
      <c r="M1187" s="33"/>
      <c r="N1187" s="33"/>
      <c r="O1187" s="13"/>
      <c r="P1187" s="13"/>
      <c r="Q1187" s="33"/>
      <c r="R1187" s="33"/>
      <c r="S1187" s="33"/>
    </row>
    <row r="1188" spans="1:19" x14ac:dyDescent="0.2">
      <c r="A1188" s="33"/>
      <c r="B1188" s="33"/>
      <c r="C1188" s="33"/>
      <c r="D1188" s="33"/>
      <c r="E1188" s="33"/>
      <c r="F1188" s="33"/>
      <c r="G1188" s="33"/>
      <c r="H1188" s="33"/>
      <c r="I1188" s="33"/>
      <c r="J1188" s="33"/>
      <c r="K1188" s="33"/>
      <c r="L1188" s="33"/>
      <c r="M1188" s="33"/>
      <c r="N1188" s="33"/>
      <c r="O1188" s="13"/>
      <c r="P1188" s="13"/>
      <c r="Q1188" s="33"/>
      <c r="R1188" s="33"/>
      <c r="S1188" s="33"/>
    </row>
    <row r="1189" spans="1:19" x14ac:dyDescent="0.2">
      <c r="A1189" s="33"/>
      <c r="B1189" s="33"/>
      <c r="C1189" s="33"/>
      <c r="D1189" s="33"/>
      <c r="E1189" s="33"/>
      <c r="F1189" s="33"/>
      <c r="G1189" s="33"/>
      <c r="H1189" s="33"/>
      <c r="I1189" s="33"/>
      <c r="J1189" s="33"/>
      <c r="K1189" s="33"/>
      <c r="L1189" s="33"/>
      <c r="M1189" s="33"/>
      <c r="N1189" s="33"/>
      <c r="O1189" s="13"/>
      <c r="P1189" s="13"/>
      <c r="Q1189" s="33"/>
      <c r="R1189" s="33"/>
      <c r="S1189" s="33"/>
    </row>
    <row r="1190" spans="1:19" x14ac:dyDescent="0.2">
      <c r="A1190" s="33"/>
      <c r="B1190" s="33"/>
      <c r="C1190" s="33"/>
      <c r="D1190" s="33"/>
      <c r="E1190" s="33"/>
      <c r="F1190" s="33"/>
      <c r="G1190" s="33"/>
      <c r="H1190" s="33"/>
      <c r="I1190" s="33"/>
      <c r="J1190" s="33"/>
      <c r="K1190" s="33"/>
      <c r="L1190" s="33"/>
      <c r="M1190" s="33"/>
      <c r="N1190" s="33"/>
      <c r="O1190" s="13"/>
      <c r="P1190" s="13"/>
      <c r="Q1190" s="33"/>
      <c r="R1190" s="33"/>
      <c r="S1190" s="33"/>
    </row>
    <row r="1191" spans="1:19" x14ac:dyDescent="0.2">
      <c r="A1191" s="33"/>
      <c r="B1191" s="33"/>
      <c r="C1191" s="33"/>
      <c r="D1191" s="33"/>
      <c r="E1191" s="33"/>
      <c r="F1191" s="33"/>
      <c r="G1191" s="33"/>
      <c r="H1191" s="33"/>
      <c r="I1191" s="33"/>
      <c r="J1191" s="33"/>
      <c r="K1191" s="33"/>
      <c r="L1191" s="33"/>
      <c r="M1191" s="33"/>
      <c r="N1191" s="33"/>
      <c r="O1191" s="13"/>
      <c r="P1191" s="13"/>
      <c r="Q1191" s="33"/>
      <c r="R1191" s="33"/>
      <c r="S1191" s="33"/>
    </row>
    <row r="1192" spans="1:19" x14ac:dyDescent="0.2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  <c r="O1192" s="13"/>
      <c r="P1192" s="13"/>
      <c r="Q1192" s="33"/>
      <c r="R1192" s="33"/>
      <c r="S1192" s="33"/>
    </row>
    <row r="1193" spans="1:19" x14ac:dyDescent="0.2">
      <c r="A1193" s="33"/>
      <c r="B1193" s="33"/>
      <c r="C1193" s="33"/>
      <c r="D1193" s="33"/>
      <c r="E1193" s="33"/>
      <c r="F1193" s="33"/>
      <c r="G1193" s="33"/>
      <c r="H1193" s="33"/>
      <c r="I1193" s="33"/>
      <c r="J1193" s="33"/>
      <c r="K1193" s="33"/>
      <c r="L1193" s="33"/>
      <c r="M1193" s="33"/>
      <c r="N1193" s="33"/>
      <c r="O1193" s="13"/>
      <c r="P1193" s="13"/>
      <c r="Q1193" s="33"/>
      <c r="R1193" s="33"/>
      <c r="S1193" s="33"/>
    </row>
    <row r="1194" spans="1:19" x14ac:dyDescent="0.2">
      <c r="A1194" s="33"/>
      <c r="B1194" s="33"/>
      <c r="C1194" s="33"/>
      <c r="D1194" s="33"/>
      <c r="E1194" s="33"/>
      <c r="F1194" s="33"/>
      <c r="G1194" s="33"/>
      <c r="H1194" s="33"/>
      <c r="I1194" s="33"/>
      <c r="J1194" s="33"/>
      <c r="K1194" s="33"/>
      <c r="L1194" s="33"/>
      <c r="M1194" s="33"/>
      <c r="N1194" s="33"/>
      <c r="O1194" s="13"/>
      <c r="P1194" s="13"/>
      <c r="Q1194" s="33"/>
      <c r="R1194" s="33"/>
      <c r="S1194" s="33"/>
    </row>
    <row r="1195" spans="1:19" x14ac:dyDescent="0.2">
      <c r="A1195" s="33"/>
      <c r="B1195" s="33"/>
      <c r="C1195" s="33"/>
      <c r="D1195" s="33"/>
      <c r="E1195" s="33"/>
      <c r="F1195" s="33"/>
      <c r="G1195" s="33"/>
      <c r="H1195" s="33"/>
      <c r="I1195" s="33"/>
      <c r="J1195" s="33"/>
      <c r="K1195" s="33"/>
      <c r="L1195" s="33"/>
      <c r="M1195" s="33"/>
      <c r="N1195" s="33"/>
      <c r="O1195" s="13"/>
      <c r="P1195" s="13"/>
      <c r="Q1195" s="33"/>
      <c r="R1195" s="33"/>
      <c r="S1195" s="33"/>
    </row>
    <row r="1196" spans="1:19" x14ac:dyDescent="0.2">
      <c r="A1196" s="33"/>
      <c r="B1196" s="33"/>
      <c r="C1196" s="33"/>
      <c r="D1196" s="33"/>
      <c r="E1196" s="33"/>
      <c r="F1196" s="33"/>
      <c r="G1196" s="33"/>
      <c r="H1196" s="33"/>
      <c r="I1196" s="33"/>
      <c r="J1196" s="33"/>
      <c r="K1196" s="33"/>
      <c r="L1196" s="33"/>
      <c r="M1196" s="33"/>
      <c r="N1196" s="33"/>
      <c r="O1196" s="13"/>
      <c r="P1196" s="13"/>
      <c r="Q1196" s="33"/>
      <c r="R1196" s="33"/>
      <c r="S1196" s="33"/>
    </row>
    <row r="1197" spans="1:19" x14ac:dyDescent="0.2">
      <c r="A1197" s="33"/>
      <c r="B1197" s="33"/>
      <c r="C1197" s="33"/>
      <c r="D1197" s="33"/>
      <c r="E1197" s="33"/>
      <c r="F1197" s="33"/>
      <c r="G1197" s="33"/>
      <c r="H1197" s="33"/>
      <c r="I1197" s="33"/>
      <c r="J1197" s="33"/>
      <c r="K1197" s="33"/>
      <c r="L1197" s="33"/>
      <c r="M1197" s="33"/>
      <c r="N1197" s="33"/>
      <c r="O1197" s="13"/>
      <c r="P1197" s="13"/>
      <c r="Q1197" s="33"/>
      <c r="R1197" s="33"/>
      <c r="S1197" s="33"/>
    </row>
    <row r="1198" spans="1:19" x14ac:dyDescent="0.2">
      <c r="A1198" s="33"/>
      <c r="B1198" s="33"/>
      <c r="C1198" s="33"/>
      <c r="D1198" s="33"/>
      <c r="E1198" s="33"/>
      <c r="F1198" s="33"/>
      <c r="G1198" s="33"/>
      <c r="H1198" s="33"/>
      <c r="I1198" s="33"/>
      <c r="J1198" s="33"/>
      <c r="K1198" s="33"/>
      <c r="L1198" s="33"/>
      <c r="M1198" s="33"/>
      <c r="N1198" s="33"/>
      <c r="O1198" s="13"/>
      <c r="P1198" s="13"/>
      <c r="Q1198" s="33"/>
      <c r="R1198" s="33"/>
      <c r="S1198" s="33"/>
    </row>
    <row r="1199" spans="1:19" x14ac:dyDescent="0.2">
      <c r="A1199" s="33"/>
      <c r="B1199" s="33"/>
      <c r="C1199" s="33"/>
      <c r="D1199" s="33"/>
      <c r="E1199" s="33"/>
      <c r="F1199" s="33"/>
      <c r="G1199" s="33"/>
      <c r="H1199" s="33"/>
      <c r="I1199" s="33"/>
      <c r="J1199" s="33"/>
      <c r="K1199" s="33"/>
      <c r="L1199" s="33"/>
      <c r="M1199" s="33"/>
      <c r="N1199" s="33"/>
      <c r="O1199" s="13"/>
      <c r="P1199" s="13"/>
      <c r="Q1199" s="33"/>
      <c r="R1199" s="33"/>
      <c r="S1199" s="33"/>
    </row>
    <row r="1200" spans="1:19" x14ac:dyDescent="0.2">
      <c r="A1200" s="33"/>
      <c r="B1200" s="33"/>
      <c r="C1200" s="33"/>
      <c r="D1200" s="33"/>
      <c r="E1200" s="33"/>
      <c r="F1200" s="33"/>
      <c r="G1200" s="33"/>
      <c r="H1200" s="33"/>
      <c r="I1200" s="33"/>
      <c r="J1200" s="33"/>
      <c r="K1200" s="33"/>
      <c r="L1200" s="33"/>
      <c r="M1200" s="33"/>
      <c r="N1200" s="33"/>
      <c r="O1200" s="13"/>
      <c r="P1200" s="13"/>
      <c r="Q1200" s="33"/>
      <c r="R1200" s="33"/>
      <c r="S1200" s="33"/>
    </row>
    <row r="1201" spans="1:19" x14ac:dyDescent="0.2">
      <c r="A1201" s="33"/>
      <c r="B1201" s="33"/>
      <c r="C1201" s="33"/>
      <c r="D1201" s="33"/>
      <c r="E1201" s="33"/>
      <c r="F1201" s="33"/>
      <c r="G1201" s="33"/>
      <c r="H1201" s="33"/>
      <c r="I1201" s="33"/>
      <c r="J1201" s="33"/>
      <c r="K1201" s="33"/>
      <c r="L1201" s="33"/>
      <c r="M1201" s="33"/>
      <c r="N1201" s="33"/>
      <c r="O1201" s="13"/>
      <c r="P1201" s="13"/>
      <c r="Q1201" s="33"/>
      <c r="R1201" s="33"/>
      <c r="S1201" s="33"/>
    </row>
    <row r="1202" spans="1:19" x14ac:dyDescent="0.2">
      <c r="A1202" s="33"/>
      <c r="B1202" s="33"/>
      <c r="C1202" s="33"/>
      <c r="D1202" s="33"/>
      <c r="E1202" s="33"/>
      <c r="F1202" s="33"/>
      <c r="G1202" s="33"/>
      <c r="H1202" s="33"/>
      <c r="I1202" s="33"/>
      <c r="J1202" s="33"/>
      <c r="K1202" s="33"/>
      <c r="L1202" s="33"/>
      <c r="M1202" s="33"/>
      <c r="N1202" s="33"/>
      <c r="O1202" s="13"/>
      <c r="P1202" s="13"/>
      <c r="Q1202" s="33"/>
      <c r="R1202" s="33"/>
      <c r="S1202" s="33"/>
    </row>
    <row r="1203" spans="1:19" x14ac:dyDescent="0.2">
      <c r="A1203" s="33"/>
      <c r="B1203" s="33"/>
      <c r="C1203" s="33"/>
      <c r="D1203" s="33"/>
      <c r="E1203" s="33"/>
      <c r="F1203" s="33"/>
      <c r="G1203" s="33"/>
      <c r="H1203" s="33"/>
      <c r="I1203" s="33"/>
      <c r="J1203" s="33"/>
      <c r="K1203" s="33"/>
      <c r="L1203" s="33"/>
      <c r="M1203" s="33"/>
      <c r="N1203" s="33"/>
      <c r="O1203" s="13"/>
      <c r="P1203" s="13"/>
      <c r="Q1203" s="33"/>
      <c r="R1203" s="33"/>
      <c r="S1203" s="33"/>
    </row>
    <row r="1204" spans="1:19" x14ac:dyDescent="0.2">
      <c r="A1204" s="33"/>
      <c r="B1204" s="33"/>
      <c r="C1204" s="33"/>
      <c r="D1204" s="33"/>
      <c r="E1204" s="33"/>
      <c r="F1204" s="33"/>
      <c r="G1204" s="33"/>
      <c r="H1204" s="33"/>
      <c r="I1204" s="33"/>
      <c r="J1204" s="33"/>
      <c r="K1204" s="33"/>
      <c r="L1204" s="33"/>
      <c r="M1204" s="33"/>
      <c r="N1204" s="33"/>
      <c r="O1204" s="13"/>
      <c r="P1204" s="13"/>
      <c r="Q1204" s="33"/>
      <c r="R1204" s="33"/>
      <c r="S1204" s="33"/>
    </row>
    <row r="1205" spans="1:19" x14ac:dyDescent="0.2">
      <c r="A1205" s="33"/>
      <c r="B1205" s="33"/>
      <c r="C1205" s="33"/>
      <c r="D1205" s="33"/>
      <c r="E1205" s="33"/>
      <c r="F1205" s="33"/>
      <c r="G1205" s="33"/>
      <c r="H1205" s="33"/>
      <c r="I1205" s="33"/>
      <c r="J1205" s="33"/>
      <c r="K1205" s="33"/>
      <c r="L1205" s="33"/>
      <c r="M1205" s="33"/>
      <c r="N1205" s="33"/>
      <c r="O1205" s="13"/>
      <c r="P1205" s="13"/>
      <c r="Q1205" s="33"/>
      <c r="R1205" s="33"/>
      <c r="S1205" s="33"/>
    </row>
    <row r="1206" spans="1:19" x14ac:dyDescent="0.2">
      <c r="A1206" s="33"/>
      <c r="B1206" s="33"/>
      <c r="C1206" s="33"/>
      <c r="D1206" s="33"/>
      <c r="E1206" s="33"/>
      <c r="F1206" s="33"/>
      <c r="G1206" s="33"/>
      <c r="H1206" s="33"/>
      <c r="I1206" s="33"/>
      <c r="J1206" s="33"/>
      <c r="K1206" s="33"/>
      <c r="L1206" s="33"/>
      <c r="M1206" s="33"/>
      <c r="N1206" s="33"/>
      <c r="O1206" s="13"/>
      <c r="P1206" s="13"/>
      <c r="Q1206" s="33"/>
      <c r="R1206" s="33"/>
      <c r="S1206" s="33"/>
    </row>
    <row r="1207" spans="1:19" x14ac:dyDescent="0.2">
      <c r="A1207" s="33"/>
      <c r="B1207" s="33"/>
      <c r="C1207" s="33"/>
      <c r="D1207" s="33"/>
      <c r="E1207" s="33"/>
      <c r="F1207" s="33"/>
      <c r="G1207" s="33"/>
      <c r="H1207" s="33"/>
      <c r="I1207" s="33"/>
      <c r="J1207" s="33"/>
      <c r="K1207" s="33"/>
      <c r="L1207" s="33"/>
      <c r="M1207" s="33"/>
      <c r="N1207" s="33"/>
      <c r="O1207" s="13"/>
      <c r="P1207" s="13"/>
      <c r="Q1207" s="33"/>
      <c r="R1207" s="33"/>
      <c r="S1207" s="33"/>
    </row>
    <row r="1208" spans="1:19" x14ac:dyDescent="0.2">
      <c r="A1208" s="33"/>
      <c r="B1208" s="33"/>
      <c r="C1208" s="33"/>
      <c r="D1208" s="33"/>
      <c r="E1208" s="33"/>
      <c r="F1208" s="33"/>
      <c r="G1208" s="33"/>
      <c r="H1208" s="33"/>
      <c r="I1208" s="33"/>
      <c r="J1208" s="33"/>
      <c r="K1208" s="33"/>
      <c r="L1208" s="33"/>
      <c r="M1208" s="33"/>
      <c r="N1208" s="33"/>
      <c r="O1208" s="13"/>
      <c r="P1208" s="13"/>
      <c r="Q1208" s="33"/>
      <c r="R1208" s="33"/>
      <c r="S1208" s="33"/>
    </row>
    <row r="1209" spans="1:19" x14ac:dyDescent="0.2">
      <c r="A1209" s="33"/>
      <c r="B1209" s="33"/>
      <c r="C1209" s="33"/>
      <c r="D1209" s="33"/>
      <c r="E1209" s="33"/>
      <c r="F1209" s="33"/>
      <c r="G1209" s="33"/>
      <c r="H1209" s="33"/>
      <c r="I1209" s="33"/>
      <c r="J1209" s="33"/>
      <c r="K1209" s="33"/>
      <c r="L1209" s="33"/>
      <c r="M1209" s="33"/>
      <c r="N1209" s="33"/>
      <c r="O1209" s="13"/>
      <c r="P1209" s="13"/>
      <c r="Q1209" s="33"/>
      <c r="R1209" s="33"/>
      <c r="S1209" s="33"/>
    </row>
    <row r="1210" spans="1:19" x14ac:dyDescent="0.2">
      <c r="A1210" s="33"/>
      <c r="B1210" s="33"/>
      <c r="C1210" s="33"/>
      <c r="D1210" s="33"/>
      <c r="E1210" s="33"/>
      <c r="F1210" s="33"/>
      <c r="G1210" s="33"/>
      <c r="H1210" s="33"/>
      <c r="I1210" s="33"/>
      <c r="J1210" s="33"/>
      <c r="K1210" s="33"/>
      <c r="L1210" s="33"/>
      <c r="M1210" s="33"/>
      <c r="N1210" s="33"/>
      <c r="O1210" s="13"/>
      <c r="P1210" s="13"/>
      <c r="Q1210" s="33"/>
      <c r="R1210" s="33"/>
      <c r="S1210" s="33"/>
    </row>
    <row r="1211" spans="1:19" x14ac:dyDescent="0.2">
      <c r="A1211" s="33"/>
      <c r="B1211" s="33"/>
      <c r="C1211" s="33"/>
      <c r="D1211" s="33"/>
      <c r="E1211" s="33"/>
      <c r="F1211" s="33"/>
      <c r="G1211" s="33"/>
      <c r="H1211" s="33"/>
      <c r="I1211" s="33"/>
      <c r="J1211" s="33"/>
      <c r="K1211" s="33"/>
      <c r="L1211" s="33"/>
      <c r="M1211" s="33"/>
      <c r="N1211" s="33"/>
      <c r="O1211" s="13"/>
      <c r="P1211" s="13"/>
      <c r="Q1211" s="33"/>
      <c r="R1211" s="33"/>
      <c r="S1211" s="33"/>
    </row>
    <row r="1212" spans="1:19" x14ac:dyDescent="0.2">
      <c r="A1212" s="33"/>
      <c r="B1212" s="33"/>
      <c r="C1212" s="33"/>
      <c r="D1212" s="33"/>
      <c r="E1212" s="33"/>
      <c r="F1212" s="33"/>
      <c r="G1212" s="33"/>
      <c r="H1212" s="33"/>
      <c r="I1212" s="33"/>
      <c r="J1212" s="33"/>
      <c r="K1212" s="33"/>
      <c r="L1212" s="33"/>
      <c r="M1212" s="33"/>
      <c r="N1212" s="33"/>
      <c r="O1212" s="13"/>
      <c r="P1212" s="13"/>
      <c r="Q1212" s="33"/>
      <c r="R1212" s="33"/>
      <c r="S1212" s="33"/>
    </row>
    <row r="1213" spans="1:19" x14ac:dyDescent="0.2">
      <c r="A1213" s="33"/>
      <c r="B1213" s="33"/>
      <c r="C1213" s="33"/>
      <c r="D1213" s="33"/>
      <c r="E1213" s="33"/>
      <c r="F1213" s="33"/>
      <c r="G1213" s="33"/>
      <c r="H1213" s="33"/>
      <c r="I1213" s="33"/>
      <c r="J1213" s="33"/>
      <c r="K1213" s="33"/>
      <c r="L1213" s="33"/>
      <c r="M1213" s="33"/>
      <c r="N1213" s="33"/>
      <c r="O1213" s="13"/>
      <c r="P1213" s="13"/>
      <c r="Q1213" s="33"/>
      <c r="R1213" s="33"/>
      <c r="S1213" s="33"/>
    </row>
    <row r="1214" spans="1:19" x14ac:dyDescent="0.2">
      <c r="A1214" s="33"/>
      <c r="B1214" s="33"/>
      <c r="C1214" s="33"/>
      <c r="D1214" s="33"/>
      <c r="E1214" s="33"/>
      <c r="F1214" s="33"/>
      <c r="G1214" s="33"/>
      <c r="H1214" s="33"/>
      <c r="I1214" s="33"/>
      <c r="J1214" s="33"/>
      <c r="K1214" s="33"/>
      <c r="L1214" s="33"/>
      <c r="M1214" s="33"/>
      <c r="N1214" s="33"/>
      <c r="O1214" s="13"/>
      <c r="P1214" s="13"/>
      <c r="Q1214" s="33"/>
      <c r="R1214" s="33"/>
      <c r="S1214" s="33"/>
    </row>
    <row r="1215" spans="1:19" x14ac:dyDescent="0.2">
      <c r="A1215" s="33"/>
      <c r="B1215" s="33"/>
      <c r="C1215" s="33"/>
      <c r="D1215" s="33"/>
      <c r="E1215" s="33"/>
      <c r="F1215" s="33"/>
      <c r="G1215" s="33"/>
      <c r="H1215" s="33"/>
      <c r="I1215" s="33"/>
      <c r="J1215" s="33"/>
      <c r="K1215" s="33"/>
      <c r="L1215" s="33"/>
      <c r="M1215" s="33"/>
      <c r="N1215" s="33"/>
      <c r="O1215" s="13"/>
      <c r="P1215" s="13"/>
      <c r="Q1215" s="33"/>
      <c r="R1215" s="33"/>
      <c r="S1215" s="33"/>
    </row>
    <row r="1216" spans="1:19" x14ac:dyDescent="0.2">
      <c r="A1216" s="33"/>
      <c r="B1216" s="33"/>
      <c r="C1216" s="33"/>
      <c r="D1216" s="33"/>
      <c r="E1216" s="33"/>
      <c r="F1216" s="33"/>
      <c r="G1216" s="33"/>
      <c r="H1216" s="33"/>
      <c r="I1216" s="33"/>
      <c r="J1216" s="33"/>
      <c r="K1216" s="33"/>
      <c r="L1216" s="33"/>
      <c r="M1216" s="33"/>
      <c r="N1216" s="33"/>
      <c r="O1216" s="13"/>
      <c r="P1216" s="13"/>
      <c r="Q1216" s="33"/>
      <c r="R1216" s="33"/>
      <c r="S1216" s="33"/>
    </row>
    <row r="1217" spans="1:19" x14ac:dyDescent="0.2">
      <c r="A1217" s="33"/>
      <c r="B1217" s="33"/>
      <c r="C1217" s="33"/>
      <c r="D1217" s="33"/>
      <c r="E1217" s="33"/>
      <c r="F1217" s="33"/>
      <c r="G1217" s="33"/>
      <c r="H1217" s="33"/>
      <c r="I1217" s="33"/>
      <c r="J1217" s="33"/>
      <c r="K1217" s="33"/>
      <c r="L1217" s="33"/>
      <c r="M1217" s="33"/>
      <c r="N1217" s="33"/>
      <c r="O1217" s="13"/>
      <c r="P1217" s="13"/>
      <c r="Q1217" s="33"/>
      <c r="R1217" s="33"/>
      <c r="S1217" s="33"/>
    </row>
    <row r="1218" spans="1:19" x14ac:dyDescent="0.2">
      <c r="A1218" s="33"/>
      <c r="B1218" s="33"/>
      <c r="C1218" s="33"/>
      <c r="D1218" s="33"/>
      <c r="E1218" s="33"/>
      <c r="F1218" s="33"/>
      <c r="G1218" s="33"/>
      <c r="H1218" s="33"/>
      <c r="I1218" s="33"/>
      <c r="J1218" s="33"/>
      <c r="K1218" s="33"/>
      <c r="L1218" s="33"/>
      <c r="M1218" s="33"/>
      <c r="N1218" s="33"/>
      <c r="O1218" s="13"/>
      <c r="P1218" s="13"/>
      <c r="Q1218" s="33"/>
      <c r="R1218" s="33"/>
      <c r="S1218" s="33"/>
    </row>
    <row r="1219" spans="1:19" x14ac:dyDescent="0.2">
      <c r="A1219" s="33"/>
      <c r="B1219" s="33"/>
      <c r="C1219" s="33"/>
      <c r="D1219" s="33"/>
      <c r="E1219" s="33"/>
      <c r="F1219" s="33"/>
      <c r="G1219" s="33"/>
      <c r="H1219" s="33"/>
      <c r="I1219" s="33"/>
      <c r="J1219" s="33"/>
      <c r="K1219" s="33"/>
      <c r="L1219" s="33"/>
      <c r="M1219" s="33"/>
      <c r="N1219" s="33"/>
      <c r="O1219" s="13"/>
      <c r="P1219" s="13"/>
      <c r="Q1219" s="33"/>
      <c r="R1219" s="33"/>
      <c r="S1219" s="33"/>
    </row>
    <row r="1220" spans="1:19" x14ac:dyDescent="0.2">
      <c r="A1220" s="33"/>
      <c r="B1220" s="33"/>
      <c r="C1220" s="33"/>
      <c r="D1220" s="33"/>
      <c r="E1220" s="33"/>
      <c r="F1220" s="33"/>
      <c r="G1220" s="33"/>
      <c r="H1220" s="33"/>
      <c r="I1220" s="33"/>
      <c r="J1220" s="33"/>
      <c r="K1220" s="33"/>
      <c r="L1220" s="33"/>
      <c r="M1220" s="33"/>
      <c r="N1220" s="33"/>
      <c r="O1220" s="13"/>
      <c r="P1220" s="13"/>
      <c r="Q1220" s="33"/>
      <c r="R1220" s="33"/>
      <c r="S1220" s="33"/>
    </row>
    <row r="1221" spans="1:19" x14ac:dyDescent="0.2">
      <c r="A1221" s="33"/>
      <c r="B1221" s="33"/>
      <c r="C1221" s="33"/>
      <c r="D1221" s="33"/>
      <c r="E1221" s="33"/>
      <c r="F1221" s="33"/>
      <c r="G1221" s="33"/>
      <c r="H1221" s="33"/>
      <c r="I1221" s="33"/>
      <c r="J1221" s="33"/>
      <c r="K1221" s="33"/>
      <c r="L1221" s="33"/>
      <c r="M1221" s="33"/>
      <c r="N1221" s="33"/>
      <c r="O1221" s="13"/>
      <c r="P1221" s="13"/>
      <c r="Q1221" s="33"/>
      <c r="R1221" s="33"/>
      <c r="S1221" s="33"/>
    </row>
    <row r="1222" spans="1:19" x14ac:dyDescent="0.2">
      <c r="A1222" s="33"/>
      <c r="B1222" s="33"/>
      <c r="C1222" s="33"/>
      <c r="D1222" s="33"/>
      <c r="E1222" s="33"/>
      <c r="F1222" s="33"/>
      <c r="G1222" s="33"/>
      <c r="H1222" s="33"/>
      <c r="I1222" s="33"/>
      <c r="J1222" s="33"/>
      <c r="K1222" s="33"/>
      <c r="L1222" s="33"/>
      <c r="M1222" s="33"/>
      <c r="N1222" s="33"/>
      <c r="O1222" s="13"/>
      <c r="P1222" s="13"/>
      <c r="Q1222" s="33"/>
      <c r="R1222" s="33"/>
      <c r="S1222" s="33"/>
    </row>
    <row r="1223" spans="1:19" x14ac:dyDescent="0.2">
      <c r="A1223" s="33"/>
      <c r="B1223" s="33"/>
      <c r="C1223" s="33"/>
      <c r="D1223" s="33"/>
      <c r="E1223" s="33"/>
      <c r="F1223" s="33"/>
      <c r="G1223" s="33"/>
      <c r="H1223" s="33"/>
      <c r="I1223" s="33"/>
      <c r="J1223" s="33"/>
      <c r="K1223" s="33"/>
      <c r="L1223" s="33"/>
      <c r="M1223" s="33"/>
      <c r="N1223" s="33"/>
      <c r="O1223" s="13"/>
      <c r="P1223" s="13"/>
      <c r="Q1223" s="33"/>
      <c r="R1223" s="33"/>
      <c r="S1223" s="33"/>
    </row>
    <row r="1224" spans="1:19" x14ac:dyDescent="0.2">
      <c r="A1224" s="33"/>
      <c r="B1224" s="33"/>
      <c r="C1224" s="33"/>
      <c r="D1224" s="33"/>
      <c r="E1224" s="33"/>
      <c r="F1224" s="33"/>
      <c r="G1224" s="33"/>
      <c r="H1224" s="33"/>
      <c r="I1224" s="33"/>
      <c r="J1224" s="33"/>
      <c r="K1224" s="33"/>
      <c r="L1224" s="33"/>
      <c r="M1224" s="33"/>
      <c r="N1224" s="33"/>
      <c r="O1224" s="13"/>
      <c r="P1224" s="13"/>
      <c r="Q1224" s="33"/>
      <c r="R1224" s="33"/>
      <c r="S1224" s="33"/>
    </row>
    <row r="1225" spans="1:19" x14ac:dyDescent="0.2">
      <c r="A1225" s="33"/>
      <c r="B1225" s="33"/>
      <c r="C1225" s="33"/>
      <c r="D1225" s="33"/>
      <c r="E1225" s="33"/>
      <c r="F1225" s="33"/>
      <c r="G1225" s="33"/>
      <c r="H1225" s="33"/>
      <c r="I1225" s="33"/>
      <c r="J1225" s="33"/>
      <c r="K1225" s="33"/>
      <c r="L1225" s="33"/>
      <c r="M1225" s="33"/>
      <c r="N1225" s="33"/>
      <c r="O1225" s="13"/>
      <c r="P1225" s="13"/>
      <c r="Q1225" s="33"/>
      <c r="R1225" s="33"/>
      <c r="S1225" s="33"/>
    </row>
    <row r="1226" spans="1:19" x14ac:dyDescent="0.2">
      <c r="A1226" s="33"/>
      <c r="B1226" s="33"/>
      <c r="C1226" s="33"/>
      <c r="D1226" s="33"/>
      <c r="E1226" s="33"/>
      <c r="F1226" s="33"/>
      <c r="G1226" s="33"/>
      <c r="H1226" s="33"/>
      <c r="I1226" s="33"/>
      <c r="J1226" s="33"/>
      <c r="K1226" s="33"/>
      <c r="L1226" s="33"/>
      <c r="M1226" s="33"/>
      <c r="N1226" s="33"/>
      <c r="O1226" s="13"/>
      <c r="P1226" s="13"/>
      <c r="Q1226" s="33"/>
      <c r="R1226" s="33"/>
      <c r="S1226" s="33"/>
    </row>
    <row r="1227" spans="1:19" x14ac:dyDescent="0.2">
      <c r="A1227" s="33"/>
      <c r="B1227" s="33"/>
      <c r="C1227" s="33"/>
      <c r="D1227" s="33"/>
      <c r="E1227" s="33"/>
      <c r="F1227" s="33"/>
      <c r="G1227" s="33"/>
      <c r="H1227" s="33"/>
      <c r="I1227" s="33"/>
      <c r="J1227" s="33"/>
      <c r="K1227" s="33"/>
      <c r="L1227" s="33"/>
      <c r="M1227" s="33"/>
      <c r="N1227" s="33"/>
      <c r="O1227" s="13"/>
      <c r="P1227" s="13"/>
      <c r="Q1227" s="33"/>
      <c r="R1227" s="33"/>
      <c r="S1227" s="33"/>
    </row>
    <row r="1228" spans="1:19" x14ac:dyDescent="0.2">
      <c r="A1228" s="33"/>
      <c r="B1228" s="33"/>
      <c r="C1228" s="33"/>
      <c r="D1228" s="33"/>
      <c r="E1228" s="33"/>
      <c r="F1228" s="33"/>
      <c r="G1228" s="33"/>
      <c r="H1228" s="33"/>
      <c r="I1228" s="33"/>
      <c r="J1228" s="33"/>
      <c r="K1228" s="33"/>
      <c r="L1228" s="33"/>
      <c r="M1228" s="33"/>
      <c r="N1228" s="33"/>
      <c r="O1228" s="13"/>
      <c r="P1228" s="13"/>
      <c r="Q1228" s="33"/>
      <c r="R1228" s="33"/>
      <c r="S1228" s="33"/>
    </row>
    <row r="1229" spans="1:19" x14ac:dyDescent="0.2">
      <c r="A1229" s="33"/>
      <c r="B1229" s="33"/>
      <c r="C1229" s="33"/>
      <c r="D1229" s="33"/>
      <c r="E1229" s="33"/>
      <c r="F1229" s="33"/>
      <c r="G1229" s="33"/>
      <c r="H1229" s="33"/>
      <c r="I1229" s="33"/>
      <c r="J1229" s="33"/>
      <c r="K1229" s="33"/>
      <c r="L1229" s="33"/>
      <c r="M1229" s="33"/>
      <c r="N1229" s="33"/>
      <c r="O1229" s="13"/>
      <c r="P1229" s="13"/>
      <c r="Q1229" s="33"/>
      <c r="R1229" s="33"/>
      <c r="S1229" s="33"/>
    </row>
    <row r="1230" spans="1:19" x14ac:dyDescent="0.2">
      <c r="A1230" s="33"/>
      <c r="B1230" s="33"/>
      <c r="C1230" s="33"/>
      <c r="D1230" s="33"/>
      <c r="E1230" s="33"/>
      <c r="F1230" s="33"/>
      <c r="G1230" s="33"/>
      <c r="H1230" s="33"/>
      <c r="I1230" s="33"/>
      <c r="J1230" s="33"/>
      <c r="K1230" s="33"/>
      <c r="L1230" s="33"/>
      <c r="M1230" s="33"/>
      <c r="N1230" s="33"/>
      <c r="O1230" s="13"/>
      <c r="P1230" s="13"/>
      <c r="Q1230" s="33"/>
      <c r="R1230" s="33"/>
      <c r="S1230" s="33"/>
    </row>
    <row r="1231" spans="1:19" x14ac:dyDescent="0.2">
      <c r="A1231" s="33"/>
      <c r="B1231" s="33"/>
      <c r="C1231" s="33"/>
      <c r="D1231" s="33"/>
      <c r="E1231" s="33"/>
      <c r="F1231" s="33"/>
      <c r="G1231" s="33"/>
      <c r="H1231" s="33"/>
      <c r="I1231" s="33"/>
      <c r="J1231" s="33"/>
      <c r="K1231" s="33"/>
      <c r="L1231" s="33"/>
      <c r="M1231" s="33"/>
      <c r="N1231" s="33"/>
      <c r="O1231" s="13"/>
      <c r="P1231" s="13"/>
      <c r="Q1231" s="33"/>
      <c r="R1231" s="33"/>
      <c r="S1231" s="33"/>
    </row>
    <row r="1232" spans="1:19" x14ac:dyDescent="0.2">
      <c r="A1232" s="33"/>
      <c r="B1232" s="33"/>
      <c r="C1232" s="33"/>
      <c r="D1232" s="33"/>
      <c r="E1232" s="33"/>
      <c r="F1232" s="33"/>
      <c r="G1232" s="33"/>
      <c r="H1232" s="33"/>
      <c r="I1232" s="33"/>
      <c r="J1232" s="33"/>
      <c r="K1232" s="33"/>
      <c r="L1232" s="33"/>
      <c r="M1232" s="33"/>
      <c r="N1232" s="33"/>
      <c r="O1232" s="13"/>
      <c r="P1232" s="13"/>
      <c r="Q1232" s="33"/>
      <c r="R1232" s="33"/>
      <c r="S1232" s="33"/>
    </row>
    <row r="1233" spans="1:19" x14ac:dyDescent="0.2">
      <c r="A1233" s="33"/>
      <c r="B1233" s="33"/>
      <c r="C1233" s="33"/>
      <c r="D1233" s="33"/>
      <c r="E1233" s="33"/>
      <c r="F1233" s="33"/>
      <c r="G1233" s="33"/>
      <c r="H1233" s="33"/>
      <c r="I1233" s="33"/>
      <c r="J1233" s="33"/>
      <c r="K1233" s="33"/>
      <c r="L1233" s="33"/>
      <c r="M1233" s="33"/>
      <c r="N1233" s="33"/>
      <c r="O1233" s="13"/>
      <c r="P1233" s="13"/>
      <c r="Q1233" s="33"/>
      <c r="R1233" s="33"/>
      <c r="S1233" s="33"/>
    </row>
    <row r="1234" spans="1:19" x14ac:dyDescent="0.2">
      <c r="A1234" s="33"/>
      <c r="B1234" s="33"/>
      <c r="C1234" s="33"/>
      <c r="D1234" s="33"/>
      <c r="E1234" s="33"/>
      <c r="F1234" s="33"/>
      <c r="G1234" s="33"/>
      <c r="H1234" s="33"/>
      <c r="I1234" s="33"/>
      <c r="J1234" s="33"/>
      <c r="K1234" s="33"/>
      <c r="L1234" s="33"/>
      <c r="M1234" s="33"/>
      <c r="N1234" s="33"/>
      <c r="O1234" s="13"/>
      <c r="P1234" s="13"/>
      <c r="Q1234" s="33"/>
      <c r="R1234" s="33"/>
      <c r="S1234" s="33"/>
    </row>
    <row r="1235" spans="1:19" x14ac:dyDescent="0.2">
      <c r="A1235" s="33"/>
      <c r="B1235" s="33"/>
      <c r="C1235" s="33"/>
      <c r="D1235" s="33"/>
      <c r="E1235" s="33"/>
      <c r="F1235" s="33"/>
      <c r="G1235" s="33"/>
      <c r="H1235" s="33"/>
      <c r="I1235" s="33"/>
      <c r="J1235" s="33"/>
      <c r="K1235" s="33"/>
      <c r="L1235" s="33"/>
      <c r="M1235" s="33"/>
      <c r="N1235" s="33"/>
      <c r="O1235" s="13"/>
      <c r="P1235" s="13"/>
      <c r="Q1235" s="33"/>
      <c r="R1235" s="33"/>
      <c r="S1235" s="33"/>
    </row>
    <row r="1236" spans="1:19" x14ac:dyDescent="0.2">
      <c r="A1236" s="33"/>
      <c r="B1236" s="33"/>
      <c r="C1236" s="33"/>
      <c r="D1236" s="33"/>
      <c r="E1236" s="33"/>
      <c r="F1236" s="33"/>
      <c r="G1236" s="33"/>
      <c r="H1236" s="33"/>
      <c r="I1236" s="33"/>
      <c r="J1236" s="33"/>
      <c r="K1236" s="33"/>
      <c r="L1236" s="33"/>
      <c r="M1236" s="33"/>
      <c r="N1236" s="33"/>
      <c r="O1236" s="13"/>
      <c r="P1236" s="13"/>
      <c r="Q1236" s="33"/>
      <c r="R1236" s="33"/>
      <c r="S1236" s="33"/>
    </row>
    <row r="1237" spans="1:19" x14ac:dyDescent="0.2">
      <c r="A1237" s="33"/>
      <c r="B1237" s="33"/>
      <c r="C1237" s="33"/>
      <c r="D1237" s="33"/>
      <c r="E1237" s="33"/>
      <c r="F1237" s="33"/>
      <c r="G1237" s="33"/>
      <c r="H1237" s="33"/>
      <c r="I1237" s="33"/>
      <c r="J1237" s="33"/>
      <c r="K1237" s="33"/>
      <c r="L1237" s="33"/>
      <c r="M1237" s="33"/>
      <c r="N1237" s="33"/>
      <c r="O1237" s="13"/>
      <c r="P1237" s="13"/>
      <c r="Q1237" s="33"/>
      <c r="R1237" s="33"/>
      <c r="S1237" s="33"/>
    </row>
    <row r="1238" spans="1:19" x14ac:dyDescent="0.2">
      <c r="A1238" s="33"/>
      <c r="B1238" s="33"/>
      <c r="C1238" s="33"/>
      <c r="D1238" s="33"/>
      <c r="E1238" s="33"/>
      <c r="F1238" s="33"/>
      <c r="G1238" s="33"/>
      <c r="H1238" s="33"/>
      <c r="I1238" s="33"/>
      <c r="J1238" s="33"/>
      <c r="K1238" s="33"/>
      <c r="L1238" s="33"/>
      <c r="M1238" s="33"/>
      <c r="N1238" s="33"/>
      <c r="O1238" s="13"/>
      <c r="P1238" s="13"/>
      <c r="Q1238" s="33"/>
      <c r="R1238" s="33"/>
      <c r="S1238" s="33"/>
    </row>
    <row r="1239" spans="1:19" x14ac:dyDescent="0.2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  <c r="O1239" s="13"/>
      <c r="P1239" s="13"/>
      <c r="Q1239" s="33"/>
      <c r="R1239" s="33"/>
      <c r="S1239" s="33"/>
    </row>
    <row r="1240" spans="1:19" x14ac:dyDescent="0.2">
      <c r="A1240" s="33"/>
      <c r="B1240" s="33"/>
      <c r="C1240" s="33"/>
      <c r="D1240" s="33"/>
      <c r="E1240" s="33"/>
      <c r="F1240" s="33"/>
      <c r="G1240" s="33"/>
      <c r="H1240" s="33"/>
      <c r="I1240" s="33"/>
      <c r="J1240" s="33"/>
      <c r="K1240" s="33"/>
      <c r="L1240" s="33"/>
      <c r="M1240" s="33"/>
      <c r="N1240" s="33"/>
      <c r="O1240" s="13"/>
      <c r="P1240" s="13"/>
      <c r="Q1240" s="33"/>
      <c r="R1240" s="33"/>
      <c r="S1240" s="33"/>
    </row>
    <row r="1241" spans="1:19" x14ac:dyDescent="0.2">
      <c r="A1241" s="33"/>
      <c r="B1241" s="33"/>
      <c r="C1241" s="33"/>
      <c r="D1241" s="33"/>
      <c r="E1241" s="33"/>
      <c r="F1241" s="33"/>
      <c r="G1241" s="33"/>
      <c r="H1241" s="33"/>
      <c r="I1241" s="33"/>
      <c r="J1241" s="33"/>
      <c r="K1241" s="33"/>
      <c r="L1241" s="33"/>
      <c r="M1241" s="33"/>
      <c r="N1241" s="33"/>
      <c r="O1241" s="13"/>
      <c r="P1241" s="13"/>
      <c r="Q1241" s="33"/>
      <c r="R1241" s="33"/>
      <c r="S1241" s="33"/>
    </row>
    <row r="1242" spans="1:19" x14ac:dyDescent="0.2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  <c r="O1242" s="13"/>
      <c r="P1242" s="13"/>
      <c r="Q1242" s="33"/>
      <c r="R1242" s="33"/>
      <c r="S1242" s="33"/>
    </row>
    <row r="1243" spans="1:19" x14ac:dyDescent="0.2">
      <c r="A1243" s="33"/>
      <c r="B1243" s="33"/>
      <c r="C1243" s="33"/>
      <c r="D1243" s="33"/>
      <c r="E1243" s="33"/>
      <c r="F1243" s="33"/>
      <c r="G1243" s="33"/>
      <c r="H1243" s="33"/>
      <c r="I1243" s="33"/>
      <c r="J1243" s="33"/>
      <c r="K1243" s="33"/>
      <c r="L1243" s="33"/>
      <c r="M1243" s="33"/>
      <c r="N1243" s="33"/>
      <c r="O1243" s="13"/>
      <c r="P1243" s="13"/>
      <c r="Q1243" s="33"/>
      <c r="R1243" s="33"/>
      <c r="S1243" s="33"/>
    </row>
    <row r="1244" spans="1:19" x14ac:dyDescent="0.2">
      <c r="A1244" s="33"/>
      <c r="B1244" s="33"/>
      <c r="C1244" s="33"/>
      <c r="D1244" s="33"/>
      <c r="E1244" s="33"/>
      <c r="F1244" s="33"/>
      <c r="G1244" s="33"/>
      <c r="H1244" s="33"/>
      <c r="I1244" s="33"/>
      <c r="J1244" s="33"/>
      <c r="K1244" s="33"/>
      <c r="L1244" s="33"/>
      <c r="M1244" s="33"/>
      <c r="N1244" s="33"/>
      <c r="O1244" s="13"/>
      <c r="P1244" s="13"/>
      <c r="Q1244" s="33"/>
      <c r="R1244" s="33"/>
      <c r="S1244" s="33"/>
    </row>
    <row r="1245" spans="1:19" x14ac:dyDescent="0.2">
      <c r="A1245" s="33"/>
      <c r="B1245" s="33"/>
      <c r="C1245" s="33"/>
      <c r="D1245" s="33"/>
      <c r="E1245" s="33"/>
      <c r="F1245" s="33"/>
      <c r="G1245" s="33"/>
      <c r="H1245" s="33"/>
      <c r="I1245" s="33"/>
      <c r="J1245" s="33"/>
      <c r="K1245" s="33"/>
      <c r="L1245" s="33"/>
      <c r="M1245" s="33"/>
      <c r="N1245" s="33"/>
      <c r="O1245" s="13"/>
      <c r="P1245" s="13"/>
      <c r="Q1245" s="33"/>
      <c r="R1245" s="33"/>
      <c r="S1245" s="33"/>
    </row>
    <row r="1246" spans="1:19" x14ac:dyDescent="0.2">
      <c r="A1246" s="33"/>
      <c r="B1246" s="33"/>
      <c r="C1246" s="33"/>
      <c r="D1246" s="33"/>
      <c r="E1246" s="33"/>
      <c r="F1246" s="33"/>
      <c r="G1246" s="33"/>
      <c r="H1246" s="33"/>
      <c r="I1246" s="33"/>
      <c r="J1246" s="33"/>
      <c r="K1246" s="33"/>
      <c r="L1246" s="33"/>
      <c r="M1246" s="33"/>
      <c r="N1246" s="33"/>
      <c r="O1246" s="13"/>
      <c r="P1246" s="13"/>
      <c r="Q1246" s="33"/>
      <c r="R1246" s="33"/>
      <c r="S1246" s="33"/>
    </row>
    <row r="1247" spans="1:19" x14ac:dyDescent="0.2">
      <c r="A1247" s="33"/>
      <c r="B1247" s="33"/>
      <c r="C1247" s="33"/>
      <c r="D1247" s="33"/>
      <c r="E1247" s="33"/>
      <c r="F1247" s="33"/>
      <c r="G1247" s="33"/>
      <c r="H1247" s="33"/>
      <c r="I1247" s="33"/>
      <c r="J1247" s="33"/>
      <c r="K1247" s="33"/>
      <c r="L1247" s="33"/>
      <c r="M1247" s="33"/>
      <c r="N1247" s="33"/>
      <c r="O1247" s="13"/>
      <c r="P1247" s="13"/>
      <c r="Q1247" s="33"/>
      <c r="R1247" s="33"/>
      <c r="S1247" s="33"/>
    </row>
    <row r="1248" spans="1:19" x14ac:dyDescent="0.2">
      <c r="A1248" s="33"/>
      <c r="B1248" s="33"/>
      <c r="C1248" s="33"/>
      <c r="D1248" s="33"/>
      <c r="E1248" s="33"/>
      <c r="F1248" s="33"/>
      <c r="G1248" s="33"/>
      <c r="H1248" s="33"/>
      <c r="I1248" s="33"/>
      <c r="J1248" s="33"/>
      <c r="K1248" s="33"/>
      <c r="L1248" s="33"/>
      <c r="M1248" s="33"/>
      <c r="N1248" s="33"/>
      <c r="O1248" s="13"/>
      <c r="P1248" s="13"/>
      <c r="Q1248" s="33"/>
      <c r="R1248" s="33"/>
      <c r="S1248" s="33"/>
    </row>
    <row r="1249" spans="1:19" x14ac:dyDescent="0.2">
      <c r="A1249" s="33"/>
      <c r="B1249" s="33"/>
      <c r="C1249" s="33"/>
      <c r="D1249" s="33"/>
      <c r="E1249" s="33"/>
      <c r="F1249" s="33"/>
      <c r="G1249" s="33"/>
      <c r="H1249" s="33"/>
      <c r="I1249" s="33"/>
      <c r="J1249" s="33"/>
      <c r="K1249" s="33"/>
      <c r="L1249" s="33"/>
      <c r="M1249" s="33"/>
      <c r="N1249" s="33"/>
      <c r="O1249" s="13"/>
      <c r="P1249" s="13"/>
      <c r="Q1249" s="33"/>
      <c r="R1249" s="33"/>
      <c r="S1249" s="33"/>
    </row>
    <row r="1250" spans="1:19" x14ac:dyDescent="0.2">
      <c r="A1250" s="33"/>
      <c r="B1250" s="33"/>
      <c r="C1250" s="33"/>
      <c r="D1250" s="33"/>
      <c r="E1250" s="33"/>
      <c r="F1250" s="33"/>
      <c r="G1250" s="33"/>
      <c r="H1250" s="33"/>
      <c r="I1250" s="33"/>
      <c r="J1250" s="33"/>
      <c r="K1250" s="33"/>
      <c r="L1250" s="33"/>
      <c r="M1250" s="33"/>
      <c r="N1250" s="33"/>
      <c r="O1250" s="13"/>
      <c r="P1250" s="13"/>
      <c r="Q1250" s="33"/>
      <c r="R1250" s="33"/>
      <c r="S1250" s="33"/>
    </row>
    <row r="1251" spans="1:19" x14ac:dyDescent="0.2">
      <c r="A1251" s="33"/>
      <c r="B1251" s="33"/>
      <c r="C1251" s="33"/>
      <c r="D1251" s="33"/>
      <c r="E1251" s="33"/>
      <c r="F1251" s="33"/>
      <c r="G1251" s="33"/>
      <c r="H1251" s="33"/>
      <c r="I1251" s="33"/>
      <c r="J1251" s="33"/>
      <c r="K1251" s="33"/>
      <c r="L1251" s="33"/>
      <c r="M1251" s="33"/>
      <c r="N1251" s="33"/>
      <c r="O1251" s="13"/>
      <c r="P1251" s="13"/>
      <c r="Q1251" s="33"/>
      <c r="R1251" s="33"/>
      <c r="S1251" s="33"/>
    </row>
    <row r="1252" spans="1:19" x14ac:dyDescent="0.2">
      <c r="A1252" s="33"/>
      <c r="B1252" s="33"/>
      <c r="C1252" s="33"/>
      <c r="D1252" s="33"/>
      <c r="E1252" s="33"/>
      <c r="F1252" s="33"/>
      <c r="G1252" s="33"/>
      <c r="H1252" s="33"/>
      <c r="I1252" s="33"/>
      <c r="J1252" s="33"/>
      <c r="K1252" s="33"/>
      <c r="L1252" s="33"/>
      <c r="M1252" s="33"/>
      <c r="N1252" s="33"/>
      <c r="O1252" s="13"/>
      <c r="P1252" s="13"/>
      <c r="Q1252" s="33"/>
      <c r="R1252" s="33"/>
      <c r="S1252" s="33"/>
    </row>
    <row r="1253" spans="1:19" x14ac:dyDescent="0.2">
      <c r="A1253" s="33"/>
      <c r="B1253" s="33"/>
      <c r="C1253" s="33"/>
      <c r="D1253" s="33"/>
      <c r="E1253" s="33"/>
      <c r="F1253" s="33"/>
      <c r="G1253" s="33"/>
      <c r="H1253" s="33"/>
      <c r="I1253" s="33"/>
      <c r="J1253" s="33"/>
      <c r="K1253" s="33"/>
      <c r="L1253" s="33"/>
      <c r="M1253" s="33"/>
      <c r="N1253" s="33"/>
      <c r="O1253" s="13"/>
      <c r="P1253" s="13"/>
      <c r="Q1253" s="33"/>
      <c r="R1253" s="33"/>
      <c r="S1253" s="33"/>
    </row>
    <row r="1254" spans="1:19" x14ac:dyDescent="0.2">
      <c r="A1254" s="33"/>
      <c r="B1254" s="33"/>
      <c r="C1254" s="33"/>
      <c r="D1254" s="33"/>
      <c r="E1254" s="33"/>
      <c r="F1254" s="33"/>
      <c r="G1254" s="33"/>
      <c r="H1254" s="33"/>
      <c r="I1254" s="33"/>
      <c r="J1254" s="33"/>
      <c r="K1254" s="33"/>
      <c r="L1254" s="33"/>
      <c r="M1254" s="33"/>
      <c r="N1254" s="33"/>
      <c r="O1254" s="13"/>
      <c r="P1254" s="13"/>
      <c r="Q1254" s="33"/>
      <c r="R1254" s="33"/>
      <c r="S1254" s="33"/>
    </row>
    <row r="1255" spans="1:19" x14ac:dyDescent="0.2">
      <c r="A1255" s="33"/>
      <c r="B1255" s="33"/>
      <c r="C1255" s="33"/>
      <c r="D1255" s="33"/>
      <c r="E1255" s="33"/>
      <c r="F1255" s="33"/>
      <c r="G1255" s="33"/>
      <c r="H1255" s="33"/>
      <c r="I1255" s="33"/>
      <c r="J1255" s="33"/>
      <c r="K1255" s="33"/>
      <c r="L1255" s="33"/>
      <c r="M1255" s="33"/>
      <c r="N1255" s="33"/>
      <c r="O1255" s="13"/>
      <c r="P1255" s="13"/>
      <c r="Q1255" s="33"/>
      <c r="R1255" s="33"/>
      <c r="S1255" s="33"/>
    </row>
    <row r="1256" spans="1:19" x14ac:dyDescent="0.2">
      <c r="A1256" s="33"/>
      <c r="B1256" s="33"/>
      <c r="C1256" s="33"/>
      <c r="D1256" s="33"/>
      <c r="E1256" s="33"/>
      <c r="F1256" s="33"/>
      <c r="G1256" s="33"/>
      <c r="H1256" s="33"/>
      <c r="I1256" s="33"/>
      <c r="J1256" s="33"/>
      <c r="K1256" s="33"/>
      <c r="L1256" s="33"/>
      <c r="M1256" s="33"/>
      <c r="N1256" s="33"/>
      <c r="O1256" s="13"/>
      <c r="P1256" s="13"/>
      <c r="Q1256" s="33"/>
      <c r="R1256" s="33"/>
      <c r="S1256" s="33"/>
    </row>
    <row r="1257" spans="1:19" x14ac:dyDescent="0.2">
      <c r="A1257" s="33"/>
      <c r="B1257" s="33"/>
      <c r="C1257" s="33"/>
      <c r="D1257" s="33"/>
      <c r="E1257" s="33"/>
      <c r="F1257" s="33"/>
      <c r="G1257" s="33"/>
      <c r="H1257" s="33"/>
      <c r="I1257" s="33"/>
      <c r="J1257" s="33"/>
      <c r="K1257" s="33"/>
      <c r="L1257" s="33"/>
      <c r="M1257" s="33"/>
      <c r="N1257" s="33"/>
      <c r="O1257" s="13"/>
      <c r="P1257" s="13"/>
      <c r="Q1257" s="33"/>
      <c r="R1257" s="33"/>
      <c r="S1257" s="33"/>
    </row>
    <row r="1258" spans="1:19" x14ac:dyDescent="0.2">
      <c r="A1258" s="33"/>
      <c r="B1258" s="33"/>
      <c r="C1258" s="33"/>
      <c r="D1258" s="33"/>
      <c r="E1258" s="33"/>
      <c r="F1258" s="33"/>
      <c r="G1258" s="33"/>
      <c r="H1258" s="33"/>
      <c r="I1258" s="33"/>
      <c r="J1258" s="33"/>
      <c r="K1258" s="33"/>
      <c r="L1258" s="33"/>
      <c r="M1258" s="33"/>
      <c r="N1258" s="33"/>
      <c r="O1258" s="13"/>
      <c r="P1258" s="13"/>
      <c r="Q1258" s="33"/>
      <c r="R1258" s="33"/>
      <c r="S1258" s="33"/>
    </row>
    <row r="1259" spans="1:19" x14ac:dyDescent="0.2">
      <c r="A1259" s="33"/>
      <c r="B1259" s="33"/>
      <c r="C1259" s="33"/>
      <c r="D1259" s="33"/>
      <c r="E1259" s="33"/>
      <c r="F1259" s="33"/>
      <c r="G1259" s="33"/>
      <c r="H1259" s="33"/>
      <c r="I1259" s="33"/>
      <c r="J1259" s="33"/>
      <c r="K1259" s="33"/>
      <c r="L1259" s="33"/>
      <c r="M1259" s="33"/>
      <c r="N1259" s="33"/>
      <c r="O1259" s="13"/>
      <c r="P1259" s="13"/>
      <c r="Q1259" s="33"/>
      <c r="R1259" s="33"/>
      <c r="S1259" s="33"/>
    </row>
    <row r="1260" spans="1:19" x14ac:dyDescent="0.2">
      <c r="A1260" s="33"/>
      <c r="B1260" s="33"/>
      <c r="C1260" s="33"/>
      <c r="D1260" s="33"/>
      <c r="E1260" s="33"/>
      <c r="F1260" s="33"/>
      <c r="G1260" s="33"/>
      <c r="H1260" s="33"/>
      <c r="I1260" s="33"/>
      <c r="J1260" s="33"/>
      <c r="K1260" s="33"/>
      <c r="L1260" s="33"/>
      <c r="M1260" s="33"/>
      <c r="N1260" s="33"/>
      <c r="O1260" s="13"/>
      <c r="P1260" s="13"/>
      <c r="Q1260" s="33"/>
      <c r="R1260" s="33"/>
      <c r="S1260" s="33"/>
    </row>
    <row r="1261" spans="1:19" x14ac:dyDescent="0.2">
      <c r="A1261" s="33"/>
      <c r="B1261" s="33"/>
      <c r="C1261" s="33"/>
      <c r="D1261" s="33"/>
      <c r="E1261" s="33"/>
      <c r="F1261" s="33"/>
      <c r="G1261" s="33"/>
      <c r="H1261" s="33"/>
      <c r="I1261" s="33"/>
      <c r="J1261" s="33"/>
      <c r="K1261" s="33"/>
      <c r="L1261" s="33"/>
      <c r="M1261" s="33"/>
      <c r="N1261" s="33"/>
      <c r="O1261" s="13"/>
      <c r="P1261" s="13"/>
      <c r="Q1261" s="33"/>
      <c r="R1261" s="33"/>
      <c r="S1261" s="33"/>
    </row>
    <row r="1262" spans="1:19" x14ac:dyDescent="0.2">
      <c r="A1262" s="33"/>
      <c r="B1262" s="33"/>
      <c r="C1262" s="33"/>
      <c r="D1262" s="33"/>
      <c r="E1262" s="33"/>
      <c r="F1262" s="33"/>
      <c r="G1262" s="33"/>
      <c r="H1262" s="33"/>
      <c r="I1262" s="33"/>
      <c r="J1262" s="33"/>
      <c r="K1262" s="33"/>
      <c r="L1262" s="33"/>
      <c r="M1262" s="33"/>
      <c r="N1262" s="33"/>
      <c r="O1262" s="13"/>
      <c r="P1262" s="13"/>
      <c r="Q1262" s="33"/>
      <c r="R1262" s="33"/>
      <c r="S1262" s="33"/>
    </row>
    <row r="1263" spans="1:19" x14ac:dyDescent="0.2">
      <c r="A1263" s="33"/>
      <c r="B1263" s="33"/>
      <c r="C1263" s="33"/>
      <c r="D1263" s="33"/>
      <c r="E1263" s="33"/>
      <c r="F1263" s="33"/>
      <c r="G1263" s="33"/>
      <c r="H1263" s="33"/>
      <c r="I1263" s="33"/>
      <c r="J1263" s="33"/>
      <c r="K1263" s="33"/>
      <c r="L1263" s="33"/>
      <c r="M1263" s="33"/>
      <c r="N1263" s="33"/>
      <c r="O1263" s="13"/>
      <c r="P1263" s="13"/>
      <c r="Q1263" s="33"/>
      <c r="R1263" s="33"/>
      <c r="S1263" s="33"/>
    </row>
    <row r="1264" spans="1:19" x14ac:dyDescent="0.2">
      <c r="A1264" s="33"/>
      <c r="B1264" s="33"/>
      <c r="C1264" s="33"/>
      <c r="D1264" s="33"/>
      <c r="E1264" s="33"/>
      <c r="F1264" s="33"/>
      <c r="G1264" s="33"/>
      <c r="H1264" s="33"/>
      <c r="I1264" s="33"/>
      <c r="J1264" s="33"/>
      <c r="K1264" s="33"/>
      <c r="L1264" s="33"/>
      <c r="M1264" s="33"/>
      <c r="N1264" s="33"/>
      <c r="O1264" s="13"/>
      <c r="P1264" s="13"/>
      <c r="Q1264" s="33"/>
      <c r="R1264" s="33"/>
      <c r="S1264" s="33"/>
    </row>
    <row r="1265" spans="1:19" x14ac:dyDescent="0.2">
      <c r="A1265" s="33"/>
      <c r="B1265" s="33"/>
      <c r="C1265" s="33"/>
      <c r="D1265" s="33"/>
      <c r="E1265" s="33"/>
      <c r="F1265" s="33"/>
      <c r="G1265" s="33"/>
      <c r="H1265" s="33"/>
      <c r="I1265" s="33"/>
      <c r="J1265" s="33"/>
      <c r="K1265" s="33"/>
      <c r="L1265" s="33"/>
      <c r="M1265" s="33"/>
      <c r="N1265" s="33"/>
      <c r="O1265" s="13"/>
      <c r="P1265" s="13"/>
      <c r="Q1265" s="33"/>
      <c r="R1265" s="33"/>
      <c r="S1265" s="33"/>
    </row>
    <row r="1266" spans="1:19" x14ac:dyDescent="0.2">
      <c r="A1266" s="33"/>
      <c r="B1266" s="33"/>
      <c r="C1266" s="33"/>
      <c r="D1266" s="33"/>
      <c r="E1266" s="33"/>
      <c r="F1266" s="33"/>
      <c r="G1266" s="33"/>
      <c r="H1266" s="33"/>
      <c r="I1266" s="33"/>
      <c r="J1266" s="33"/>
      <c r="K1266" s="33"/>
      <c r="L1266" s="33"/>
      <c r="M1266" s="33"/>
      <c r="N1266" s="33"/>
      <c r="O1266" s="13"/>
      <c r="P1266" s="13"/>
      <c r="Q1266" s="33"/>
      <c r="R1266" s="33"/>
      <c r="S1266" s="33"/>
    </row>
    <row r="1267" spans="1:19" x14ac:dyDescent="0.2">
      <c r="A1267" s="33"/>
      <c r="B1267" s="33"/>
      <c r="C1267" s="33"/>
      <c r="D1267" s="33"/>
      <c r="E1267" s="33"/>
      <c r="F1267" s="33"/>
      <c r="G1267" s="33"/>
      <c r="H1267" s="33"/>
      <c r="I1267" s="33"/>
      <c r="J1267" s="33"/>
      <c r="K1267" s="33"/>
      <c r="L1267" s="33"/>
      <c r="M1267" s="33"/>
      <c r="N1267" s="33"/>
      <c r="O1267" s="13"/>
      <c r="P1267" s="13"/>
      <c r="Q1267" s="33"/>
      <c r="R1267" s="33"/>
      <c r="S1267" s="33"/>
    </row>
    <row r="1268" spans="1:19" x14ac:dyDescent="0.2">
      <c r="A1268" s="33"/>
      <c r="B1268" s="33"/>
      <c r="C1268" s="33"/>
      <c r="D1268" s="33"/>
      <c r="E1268" s="33"/>
      <c r="F1268" s="33"/>
      <c r="G1268" s="33"/>
      <c r="H1268" s="33"/>
      <c r="I1268" s="33"/>
      <c r="J1268" s="33"/>
      <c r="K1268" s="33"/>
      <c r="L1268" s="33"/>
      <c r="M1268" s="33"/>
      <c r="N1268" s="33"/>
      <c r="O1268" s="13"/>
      <c r="P1268" s="13"/>
      <c r="Q1268" s="33"/>
      <c r="R1268" s="33"/>
      <c r="S1268" s="33"/>
    </row>
    <row r="1269" spans="1:19" x14ac:dyDescent="0.2">
      <c r="A1269" s="33"/>
      <c r="B1269" s="33"/>
      <c r="C1269" s="33"/>
      <c r="D1269" s="33"/>
      <c r="E1269" s="33"/>
      <c r="F1269" s="33"/>
      <c r="G1269" s="33"/>
      <c r="H1269" s="33"/>
      <c r="I1269" s="33"/>
      <c r="J1269" s="33"/>
      <c r="K1269" s="33"/>
      <c r="L1269" s="33"/>
      <c r="M1269" s="33"/>
      <c r="N1269" s="33"/>
      <c r="O1269" s="13"/>
      <c r="P1269" s="13"/>
      <c r="Q1269" s="33"/>
      <c r="R1269" s="33"/>
      <c r="S1269" s="33"/>
    </row>
    <row r="1270" spans="1:19" x14ac:dyDescent="0.2">
      <c r="A1270" s="33"/>
      <c r="B1270" s="33"/>
      <c r="C1270" s="33"/>
      <c r="D1270" s="33"/>
      <c r="E1270" s="33"/>
      <c r="F1270" s="33"/>
      <c r="G1270" s="33"/>
      <c r="H1270" s="33"/>
      <c r="I1270" s="33"/>
      <c r="J1270" s="33"/>
      <c r="K1270" s="33"/>
      <c r="L1270" s="33"/>
      <c r="M1270" s="33"/>
      <c r="N1270" s="33"/>
      <c r="O1270" s="13"/>
      <c r="P1270" s="13"/>
      <c r="Q1270" s="33"/>
      <c r="R1270" s="33"/>
      <c r="S1270" s="33"/>
    </row>
    <row r="1271" spans="1:19" x14ac:dyDescent="0.2">
      <c r="A1271" s="33"/>
      <c r="B1271" s="33"/>
      <c r="C1271" s="33"/>
      <c r="D1271" s="33"/>
      <c r="E1271" s="33"/>
      <c r="F1271" s="33"/>
      <c r="G1271" s="33"/>
      <c r="H1271" s="33"/>
      <c r="I1271" s="33"/>
      <c r="J1271" s="33"/>
      <c r="K1271" s="33"/>
      <c r="L1271" s="33"/>
      <c r="M1271" s="33"/>
      <c r="N1271" s="33"/>
      <c r="O1271" s="13"/>
      <c r="P1271" s="13"/>
      <c r="Q1271" s="33"/>
      <c r="R1271" s="33"/>
      <c r="S1271" s="33"/>
    </row>
    <row r="1272" spans="1:19" x14ac:dyDescent="0.2">
      <c r="A1272" s="33"/>
      <c r="B1272" s="33"/>
      <c r="C1272" s="33"/>
      <c r="D1272" s="33"/>
      <c r="E1272" s="33"/>
      <c r="F1272" s="33"/>
      <c r="G1272" s="33"/>
      <c r="H1272" s="33"/>
      <c r="I1272" s="33"/>
      <c r="J1272" s="33"/>
      <c r="K1272" s="33"/>
      <c r="L1272" s="33"/>
      <c r="M1272" s="33"/>
      <c r="N1272" s="33"/>
      <c r="O1272" s="13"/>
      <c r="P1272" s="13"/>
      <c r="Q1272" s="33"/>
      <c r="R1272" s="33"/>
      <c r="S1272" s="33"/>
    </row>
    <row r="1273" spans="1:19" x14ac:dyDescent="0.2">
      <c r="A1273" s="33"/>
      <c r="B1273" s="33"/>
      <c r="C1273" s="33"/>
      <c r="D1273" s="33"/>
      <c r="E1273" s="33"/>
      <c r="F1273" s="33"/>
      <c r="G1273" s="33"/>
      <c r="H1273" s="33"/>
      <c r="I1273" s="33"/>
      <c r="J1273" s="33"/>
      <c r="K1273" s="33"/>
      <c r="L1273" s="33"/>
      <c r="M1273" s="33"/>
      <c r="N1273" s="33"/>
      <c r="O1273" s="13"/>
      <c r="P1273" s="13"/>
      <c r="Q1273" s="33"/>
      <c r="R1273" s="33"/>
      <c r="S1273" s="33"/>
    </row>
    <row r="1274" spans="1:19" x14ac:dyDescent="0.2">
      <c r="A1274" s="33"/>
      <c r="B1274" s="33"/>
      <c r="C1274" s="33"/>
      <c r="D1274" s="33"/>
      <c r="E1274" s="33"/>
      <c r="F1274" s="33"/>
      <c r="G1274" s="33"/>
      <c r="H1274" s="33"/>
      <c r="I1274" s="33"/>
      <c r="J1274" s="33"/>
      <c r="K1274" s="33"/>
      <c r="L1274" s="33"/>
      <c r="M1274" s="33"/>
      <c r="N1274" s="33"/>
      <c r="O1274" s="13"/>
      <c r="P1274" s="13"/>
      <c r="Q1274" s="33"/>
      <c r="R1274" s="33"/>
      <c r="S1274" s="33"/>
    </row>
    <row r="1275" spans="1:19" x14ac:dyDescent="0.2">
      <c r="A1275" s="33"/>
      <c r="B1275" s="33"/>
      <c r="C1275" s="33"/>
      <c r="D1275" s="33"/>
      <c r="E1275" s="33"/>
      <c r="F1275" s="33"/>
      <c r="G1275" s="33"/>
      <c r="H1275" s="33"/>
      <c r="I1275" s="33"/>
      <c r="J1275" s="33"/>
      <c r="K1275" s="33"/>
      <c r="L1275" s="33"/>
      <c r="M1275" s="33"/>
      <c r="N1275" s="33"/>
      <c r="O1275" s="13"/>
      <c r="P1275" s="13"/>
      <c r="Q1275" s="33"/>
      <c r="R1275" s="33"/>
      <c r="S1275" s="33"/>
    </row>
    <row r="1276" spans="1:19" x14ac:dyDescent="0.2">
      <c r="A1276" s="33"/>
      <c r="B1276" s="33"/>
      <c r="C1276" s="33"/>
      <c r="D1276" s="33"/>
      <c r="E1276" s="33"/>
      <c r="F1276" s="33"/>
      <c r="G1276" s="33"/>
      <c r="H1276" s="33"/>
      <c r="I1276" s="33"/>
      <c r="J1276" s="33"/>
      <c r="K1276" s="33"/>
      <c r="L1276" s="33"/>
      <c r="M1276" s="33"/>
      <c r="N1276" s="33"/>
      <c r="O1276" s="13"/>
      <c r="P1276" s="13"/>
      <c r="Q1276" s="33"/>
      <c r="R1276" s="33"/>
      <c r="S1276" s="33"/>
    </row>
    <row r="1277" spans="1:19" x14ac:dyDescent="0.2">
      <c r="A1277" s="33"/>
      <c r="B1277" s="33"/>
      <c r="C1277" s="33"/>
      <c r="D1277" s="33"/>
      <c r="E1277" s="33"/>
      <c r="F1277" s="33"/>
      <c r="G1277" s="33"/>
      <c r="H1277" s="33"/>
      <c r="I1277" s="33"/>
      <c r="J1277" s="33"/>
      <c r="K1277" s="33"/>
      <c r="L1277" s="33"/>
      <c r="M1277" s="33"/>
      <c r="N1277" s="33"/>
      <c r="O1277" s="13"/>
      <c r="P1277" s="13"/>
      <c r="Q1277" s="33"/>
      <c r="R1277" s="33"/>
      <c r="S1277" s="33"/>
    </row>
    <row r="1278" spans="1:19" x14ac:dyDescent="0.2">
      <c r="A1278" s="33"/>
      <c r="B1278" s="33"/>
      <c r="C1278" s="33"/>
      <c r="D1278" s="33"/>
      <c r="E1278" s="33"/>
      <c r="F1278" s="33"/>
      <c r="G1278" s="33"/>
      <c r="H1278" s="33"/>
      <c r="I1278" s="33"/>
      <c r="J1278" s="33"/>
      <c r="K1278" s="33"/>
      <c r="L1278" s="33"/>
      <c r="M1278" s="33"/>
      <c r="N1278" s="33"/>
      <c r="O1278" s="13"/>
      <c r="P1278" s="13"/>
      <c r="Q1278" s="33"/>
      <c r="R1278" s="33"/>
      <c r="S1278" s="33"/>
    </row>
    <row r="1279" spans="1:19" x14ac:dyDescent="0.2">
      <c r="A1279" s="33"/>
      <c r="B1279" s="33"/>
      <c r="C1279" s="33"/>
      <c r="D1279" s="33"/>
      <c r="E1279" s="33"/>
      <c r="F1279" s="33"/>
      <c r="G1279" s="33"/>
      <c r="H1279" s="33"/>
      <c r="I1279" s="33"/>
      <c r="J1279" s="33"/>
      <c r="K1279" s="33"/>
      <c r="L1279" s="33"/>
      <c r="M1279" s="33"/>
      <c r="N1279" s="33"/>
      <c r="O1279" s="13"/>
      <c r="P1279" s="13"/>
      <c r="Q1279" s="33"/>
      <c r="R1279" s="33"/>
      <c r="S1279" s="33"/>
    </row>
    <row r="1280" spans="1:19" x14ac:dyDescent="0.2">
      <c r="A1280" s="33"/>
      <c r="B1280" s="33"/>
      <c r="C1280" s="33"/>
      <c r="D1280" s="33"/>
      <c r="E1280" s="33"/>
      <c r="F1280" s="33"/>
      <c r="G1280" s="33"/>
      <c r="H1280" s="33"/>
      <c r="I1280" s="33"/>
      <c r="J1280" s="33"/>
      <c r="K1280" s="33"/>
      <c r="L1280" s="33"/>
      <c r="M1280" s="33"/>
      <c r="N1280" s="33"/>
      <c r="O1280" s="13"/>
      <c r="P1280" s="13"/>
      <c r="Q1280" s="33"/>
      <c r="R1280" s="33"/>
      <c r="S1280" s="33"/>
    </row>
    <row r="1281" spans="1:19" x14ac:dyDescent="0.2">
      <c r="A1281" s="33"/>
      <c r="B1281" s="33"/>
      <c r="C1281" s="33"/>
      <c r="D1281" s="33"/>
      <c r="E1281" s="33"/>
      <c r="F1281" s="33"/>
      <c r="G1281" s="33"/>
      <c r="H1281" s="33"/>
      <c r="I1281" s="33"/>
      <c r="J1281" s="33"/>
      <c r="K1281" s="33"/>
      <c r="L1281" s="33"/>
      <c r="M1281" s="33"/>
      <c r="N1281" s="33"/>
      <c r="O1281" s="13"/>
      <c r="P1281" s="13"/>
      <c r="Q1281" s="33"/>
      <c r="R1281" s="33"/>
      <c r="S1281" s="33"/>
    </row>
    <row r="1282" spans="1:19" x14ac:dyDescent="0.2">
      <c r="A1282" s="33"/>
      <c r="B1282" s="33"/>
      <c r="C1282" s="33"/>
      <c r="D1282" s="33"/>
      <c r="E1282" s="33"/>
      <c r="F1282" s="33"/>
      <c r="G1282" s="33"/>
      <c r="H1282" s="33"/>
      <c r="I1282" s="33"/>
      <c r="J1282" s="33"/>
      <c r="K1282" s="33"/>
      <c r="L1282" s="33"/>
      <c r="M1282" s="33"/>
      <c r="N1282" s="33"/>
      <c r="O1282" s="13"/>
      <c r="P1282" s="13"/>
      <c r="Q1282" s="33"/>
      <c r="R1282" s="33"/>
      <c r="S1282" s="33"/>
    </row>
    <row r="1283" spans="1:19" x14ac:dyDescent="0.2">
      <c r="A1283" s="33"/>
      <c r="B1283" s="33"/>
      <c r="C1283" s="33"/>
      <c r="D1283" s="33"/>
      <c r="E1283" s="33"/>
      <c r="F1283" s="33"/>
      <c r="G1283" s="33"/>
      <c r="H1283" s="33"/>
      <c r="I1283" s="33"/>
      <c r="J1283" s="33"/>
      <c r="K1283" s="33"/>
      <c r="L1283" s="33"/>
      <c r="M1283" s="33"/>
      <c r="N1283" s="33"/>
      <c r="O1283" s="13"/>
      <c r="P1283" s="13"/>
      <c r="Q1283" s="33"/>
      <c r="R1283" s="33"/>
      <c r="S1283" s="33"/>
    </row>
    <row r="1284" spans="1:19" x14ac:dyDescent="0.2">
      <c r="A1284" s="33"/>
      <c r="B1284" s="33"/>
      <c r="C1284" s="33"/>
      <c r="D1284" s="33"/>
      <c r="E1284" s="33"/>
      <c r="F1284" s="33"/>
      <c r="G1284" s="33"/>
      <c r="H1284" s="33"/>
      <c r="I1284" s="33"/>
      <c r="J1284" s="33"/>
      <c r="K1284" s="33"/>
      <c r="L1284" s="33"/>
      <c r="M1284" s="33"/>
      <c r="N1284" s="33"/>
      <c r="O1284" s="13"/>
      <c r="P1284" s="13"/>
      <c r="Q1284" s="33"/>
      <c r="R1284" s="33"/>
      <c r="S1284" s="33"/>
    </row>
    <row r="1285" spans="1:19" x14ac:dyDescent="0.2">
      <c r="A1285" s="33"/>
      <c r="B1285" s="33"/>
      <c r="C1285" s="33"/>
      <c r="D1285" s="33"/>
      <c r="E1285" s="33"/>
      <c r="F1285" s="33"/>
      <c r="G1285" s="33"/>
      <c r="H1285" s="33"/>
      <c r="I1285" s="33"/>
      <c r="J1285" s="33"/>
      <c r="K1285" s="33"/>
      <c r="L1285" s="33"/>
      <c r="M1285" s="33"/>
      <c r="N1285" s="33"/>
      <c r="O1285" s="13"/>
      <c r="P1285" s="13"/>
      <c r="Q1285" s="33"/>
      <c r="R1285" s="33"/>
      <c r="S1285" s="33"/>
    </row>
    <row r="1286" spans="1:19" x14ac:dyDescent="0.2">
      <c r="A1286" s="33"/>
      <c r="B1286" s="33"/>
      <c r="C1286" s="33"/>
      <c r="D1286" s="33"/>
      <c r="E1286" s="33"/>
      <c r="F1286" s="33"/>
      <c r="G1286" s="33"/>
      <c r="H1286" s="33"/>
      <c r="I1286" s="33"/>
      <c r="J1286" s="33"/>
      <c r="K1286" s="33"/>
      <c r="L1286" s="33"/>
      <c r="M1286" s="33"/>
      <c r="N1286" s="33"/>
      <c r="O1286" s="13"/>
      <c r="P1286" s="13"/>
      <c r="Q1286" s="33"/>
      <c r="R1286" s="33"/>
      <c r="S1286" s="33"/>
    </row>
    <row r="1287" spans="1:19" x14ac:dyDescent="0.2">
      <c r="A1287" s="33"/>
      <c r="B1287" s="33"/>
      <c r="C1287" s="33"/>
      <c r="D1287" s="33"/>
      <c r="E1287" s="33"/>
      <c r="F1287" s="33"/>
      <c r="G1287" s="33"/>
      <c r="H1287" s="33"/>
      <c r="I1287" s="33"/>
      <c r="J1287" s="33"/>
      <c r="K1287" s="33"/>
      <c r="L1287" s="33"/>
      <c r="M1287" s="33"/>
      <c r="N1287" s="33"/>
      <c r="O1287" s="13"/>
      <c r="P1287" s="13"/>
      <c r="Q1287" s="33"/>
      <c r="R1287" s="33"/>
      <c r="S1287" s="33"/>
    </row>
    <row r="1288" spans="1:19" x14ac:dyDescent="0.2">
      <c r="A1288" s="33"/>
      <c r="B1288" s="33"/>
      <c r="C1288" s="33"/>
      <c r="D1288" s="33"/>
      <c r="E1288" s="33"/>
      <c r="F1288" s="33"/>
      <c r="G1288" s="33"/>
      <c r="H1288" s="33"/>
      <c r="I1288" s="33"/>
      <c r="J1288" s="33"/>
      <c r="K1288" s="33"/>
      <c r="L1288" s="33"/>
      <c r="M1288" s="33"/>
      <c r="N1288" s="33"/>
      <c r="O1288" s="13"/>
      <c r="P1288" s="13"/>
      <c r="Q1288" s="33"/>
      <c r="R1288" s="33"/>
      <c r="S1288" s="33"/>
    </row>
    <row r="1289" spans="1:19" x14ac:dyDescent="0.2">
      <c r="A1289" s="33"/>
      <c r="B1289" s="33"/>
      <c r="C1289" s="33"/>
      <c r="D1289" s="33"/>
      <c r="E1289" s="33"/>
      <c r="F1289" s="33"/>
      <c r="G1289" s="33"/>
      <c r="H1289" s="33"/>
      <c r="I1289" s="33"/>
      <c r="J1289" s="33"/>
      <c r="K1289" s="33"/>
      <c r="L1289" s="33"/>
      <c r="M1289" s="33"/>
      <c r="N1289" s="33"/>
      <c r="O1289" s="13"/>
      <c r="P1289" s="13"/>
      <c r="Q1289" s="33"/>
      <c r="R1289" s="33"/>
      <c r="S1289" s="33"/>
    </row>
    <row r="1290" spans="1:19" x14ac:dyDescent="0.2">
      <c r="A1290" s="33"/>
      <c r="B1290" s="33"/>
      <c r="C1290" s="33"/>
      <c r="D1290" s="33"/>
      <c r="E1290" s="33"/>
      <c r="F1290" s="33"/>
      <c r="G1290" s="33"/>
      <c r="H1290" s="33"/>
      <c r="I1290" s="33"/>
      <c r="J1290" s="33"/>
      <c r="K1290" s="33"/>
      <c r="L1290" s="33"/>
      <c r="M1290" s="33"/>
      <c r="N1290" s="33"/>
      <c r="O1290" s="13"/>
      <c r="P1290" s="13"/>
      <c r="Q1290" s="33"/>
      <c r="R1290" s="33"/>
      <c r="S1290" s="33"/>
    </row>
    <row r="1291" spans="1:19" x14ac:dyDescent="0.2">
      <c r="A1291" s="33"/>
      <c r="B1291" s="33"/>
      <c r="C1291" s="33"/>
      <c r="D1291" s="33"/>
      <c r="E1291" s="33"/>
      <c r="F1291" s="33"/>
      <c r="G1291" s="33"/>
      <c r="H1291" s="33"/>
      <c r="I1291" s="33"/>
      <c r="J1291" s="33"/>
      <c r="K1291" s="33"/>
      <c r="L1291" s="33"/>
      <c r="M1291" s="33"/>
      <c r="N1291" s="33"/>
      <c r="O1291" s="13"/>
      <c r="P1291" s="13"/>
      <c r="Q1291" s="33"/>
      <c r="R1291" s="33"/>
      <c r="S1291" s="33"/>
    </row>
    <row r="1292" spans="1:19" x14ac:dyDescent="0.2">
      <c r="A1292" s="33"/>
      <c r="B1292" s="33"/>
      <c r="C1292" s="33"/>
      <c r="D1292" s="33"/>
      <c r="E1292" s="33"/>
      <c r="F1292" s="33"/>
      <c r="G1292" s="33"/>
      <c r="H1292" s="33"/>
      <c r="I1292" s="33"/>
      <c r="J1292" s="33"/>
      <c r="K1292" s="33"/>
      <c r="L1292" s="33"/>
      <c r="M1292" s="33"/>
      <c r="N1292" s="33"/>
      <c r="O1292" s="13"/>
      <c r="P1292" s="13"/>
      <c r="Q1292" s="33"/>
      <c r="R1292" s="33"/>
      <c r="S1292" s="33"/>
    </row>
    <row r="1293" spans="1:19" x14ac:dyDescent="0.2">
      <c r="A1293" s="33"/>
      <c r="B1293" s="33"/>
      <c r="C1293" s="33"/>
      <c r="D1293" s="33"/>
      <c r="E1293" s="33"/>
      <c r="F1293" s="33"/>
      <c r="G1293" s="33"/>
      <c r="H1293" s="33"/>
      <c r="I1293" s="33"/>
      <c r="J1293" s="33"/>
      <c r="K1293" s="33"/>
      <c r="L1293" s="33"/>
      <c r="M1293" s="33"/>
      <c r="N1293" s="33"/>
      <c r="O1293" s="13"/>
      <c r="P1293" s="13"/>
      <c r="Q1293" s="33"/>
      <c r="R1293" s="33"/>
      <c r="S1293" s="33"/>
    </row>
    <row r="1294" spans="1:19" x14ac:dyDescent="0.2">
      <c r="A1294" s="33"/>
      <c r="B1294" s="33"/>
      <c r="C1294" s="33"/>
      <c r="D1294" s="33"/>
      <c r="E1294" s="33"/>
      <c r="F1294" s="33"/>
      <c r="G1294" s="33"/>
      <c r="H1294" s="33"/>
      <c r="I1294" s="33"/>
      <c r="J1294" s="33"/>
      <c r="K1294" s="33"/>
      <c r="L1294" s="33"/>
      <c r="M1294" s="33"/>
      <c r="N1294" s="33"/>
      <c r="O1294" s="13"/>
      <c r="P1294" s="13"/>
      <c r="Q1294" s="33"/>
      <c r="R1294" s="33"/>
      <c r="S1294" s="33"/>
    </row>
    <row r="1295" spans="1:19" x14ac:dyDescent="0.2">
      <c r="A1295" s="33"/>
      <c r="B1295" s="33"/>
      <c r="C1295" s="33"/>
      <c r="D1295" s="33"/>
      <c r="E1295" s="33"/>
      <c r="F1295" s="33"/>
      <c r="G1295" s="33"/>
      <c r="H1295" s="33"/>
      <c r="I1295" s="33"/>
      <c r="J1295" s="33"/>
      <c r="K1295" s="33"/>
      <c r="L1295" s="33"/>
      <c r="M1295" s="33"/>
      <c r="N1295" s="33"/>
      <c r="O1295" s="13"/>
      <c r="P1295" s="13"/>
      <c r="Q1295" s="33"/>
      <c r="R1295" s="33"/>
      <c r="S1295" s="33"/>
    </row>
    <row r="1296" spans="1:19" x14ac:dyDescent="0.2">
      <c r="A1296" s="33"/>
      <c r="B1296" s="33"/>
      <c r="C1296" s="33"/>
      <c r="D1296" s="33"/>
      <c r="E1296" s="33"/>
      <c r="F1296" s="33"/>
      <c r="G1296" s="33"/>
      <c r="H1296" s="33"/>
      <c r="I1296" s="33"/>
      <c r="J1296" s="33"/>
      <c r="K1296" s="33"/>
      <c r="L1296" s="33"/>
      <c r="M1296" s="33"/>
      <c r="N1296" s="33"/>
      <c r="O1296" s="13"/>
      <c r="P1296" s="13"/>
      <c r="Q1296" s="33"/>
      <c r="R1296" s="33"/>
      <c r="S1296" s="33"/>
    </row>
    <row r="1297" spans="1:19" x14ac:dyDescent="0.2">
      <c r="A1297" s="33"/>
      <c r="B1297" s="33"/>
      <c r="C1297" s="33"/>
      <c r="D1297" s="33"/>
      <c r="E1297" s="33"/>
      <c r="F1297" s="33"/>
      <c r="G1297" s="33"/>
      <c r="H1297" s="33"/>
      <c r="I1297" s="33"/>
      <c r="J1297" s="33"/>
      <c r="K1297" s="33"/>
      <c r="L1297" s="33"/>
      <c r="M1297" s="33"/>
      <c r="N1297" s="33"/>
      <c r="O1297" s="13"/>
      <c r="P1297" s="13"/>
      <c r="Q1297" s="33"/>
      <c r="R1297" s="33"/>
      <c r="S1297" s="33"/>
    </row>
    <row r="1298" spans="1:19" x14ac:dyDescent="0.2">
      <c r="A1298" s="33"/>
      <c r="B1298" s="33"/>
      <c r="C1298" s="33"/>
      <c r="D1298" s="33"/>
      <c r="E1298" s="33"/>
      <c r="F1298" s="33"/>
      <c r="G1298" s="33"/>
      <c r="H1298" s="33"/>
      <c r="I1298" s="33"/>
      <c r="J1298" s="33"/>
      <c r="K1298" s="33"/>
      <c r="L1298" s="33"/>
      <c r="M1298" s="33"/>
      <c r="N1298" s="33"/>
      <c r="O1298" s="13"/>
      <c r="P1298" s="13"/>
      <c r="Q1298" s="33"/>
      <c r="R1298" s="33"/>
      <c r="S1298" s="33"/>
    </row>
    <row r="1299" spans="1:19" x14ac:dyDescent="0.2">
      <c r="A1299" s="33"/>
      <c r="B1299" s="33"/>
      <c r="C1299" s="33"/>
      <c r="D1299" s="33"/>
      <c r="E1299" s="33"/>
      <c r="F1299" s="33"/>
      <c r="G1299" s="33"/>
      <c r="H1299" s="33"/>
      <c r="I1299" s="33"/>
      <c r="J1299" s="33"/>
      <c r="K1299" s="33"/>
      <c r="L1299" s="33"/>
      <c r="M1299" s="33"/>
      <c r="N1299" s="33"/>
      <c r="O1299" s="13"/>
      <c r="P1299" s="13"/>
      <c r="Q1299" s="33"/>
      <c r="R1299" s="33"/>
      <c r="S1299" s="33"/>
    </row>
    <row r="1300" spans="1:19" x14ac:dyDescent="0.2">
      <c r="A1300" s="33"/>
      <c r="B1300" s="33"/>
      <c r="C1300" s="33"/>
      <c r="D1300" s="33"/>
      <c r="E1300" s="33"/>
      <c r="F1300" s="33"/>
      <c r="G1300" s="33"/>
      <c r="H1300" s="33"/>
      <c r="I1300" s="33"/>
      <c r="J1300" s="33"/>
      <c r="K1300" s="33"/>
      <c r="L1300" s="33"/>
      <c r="M1300" s="33"/>
      <c r="N1300" s="33"/>
      <c r="O1300" s="13"/>
      <c r="P1300" s="13"/>
      <c r="Q1300" s="33"/>
      <c r="R1300" s="33"/>
      <c r="S1300" s="33"/>
    </row>
    <row r="1301" spans="1:19" x14ac:dyDescent="0.2">
      <c r="A1301" s="33"/>
      <c r="B1301" s="33"/>
      <c r="C1301" s="33"/>
      <c r="D1301" s="33"/>
      <c r="E1301" s="33"/>
      <c r="F1301" s="33"/>
      <c r="G1301" s="33"/>
      <c r="H1301" s="33"/>
      <c r="I1301" s="33"/>
      <c r="J1301" s="33"/>
      <c r="K1301" s="33"/>
      <c r="L1301" s="33"/>
      <c r="M1301" s="33"/>
      <c r="N1301" s="33"/>
      <c r="O1301" s="13"/>
      <c r="P1301" s="13"/>
      <c r="Q1301" s="33"/>
      <c r="R1301" s="33"/>
      <c r="S1301" s="33"/>
    </row>
    <row r="1302" spans="1:19" x14ac:dyDescent="0.2">
      <c r="A1302" s="33"/>
      <c r="B1302" s="33"/>
      <c r="C1302" s="33"/>
      <c r="D1302" s="33"/>
      <c r="E1302" s="33"/>
      <c r="F1302" s="33"/>
      <c r="G1302" s="33"/>
      <c r="H1302" s="33"/>
      <c r="I1302" s="33"/>
      <c r="J1302" s="33"/>
      <c r="K1302" s="33"/>
      <c r="L1302" s="33"/>
      <c r="M1302" s="33"/>
      <c r="N1302" s="33"/>
      <c r="O1302" s="13"/>
      <c r="P1302" s="13"/>
      <c r="Q1302" s="33"/>
      <c r="R1302" s="33"/>
      <c r="S1302" s="33"/>
    </row>
    <row r="1303" spans="1:19" x14ac:dyDescent="0.2">
      <c r="A1303" s="33"/>
      <c r="B1303" s="33"/>
      <c r="C1303" s="33"/>
      <c r="D1303" s="33"/>
      <c r="E1303" s="33"/>
      <c r="F1303" s="33"/>
      <c r="G1303" s="33"/>
      <c r="H1303" s="33"/>
      <c r="I1303" s="33"/>
      <c r="J1303" s="33"/>
      <c r="K1303" s="33"/>
      <c r="L1303" s="33"/>
      <c r="M1303" s="33"/>
      <c r="N1303" s="33"/>
      <c r="O1303" s="13"/>
      <c r="P1303" s="13"/>
      <c r="Q1303" s="33"/>
      <c r="R1303" s="33"/>
      <c r="S1303" s="33"/>
    </row>
    <row r="1304" spans="1:19" x14ac:dyDescent="0.2">
      <c r="A1304" s="33"/>
      <c r="B1304" s="33"/>
      <c r="C1304" s="33"/>
      <c r="D1304" s="33"/>
      <c r="E1304" s="33"/>
      <c r="F1304" s="33"/>
      <c r="G1304" s="33"/>
      <c r="H1304" s="33"/>
      <c r="I1304" s="33"/>
      <c r="J1304" s="33"/>
      <c r="K1304" s="33"/>
      <c r="L1304" s="33"/>
      <c r="M1304" s="33"/>
      <c r="N1304" s="33"/>
      <c r="O1304" s="13"/>
      <c r="P1304" s="13"/>
      <c r="Q1304" s="33"/>
      <c r="R1304" s="33"/>
      <c r="S1304" s="33"/>
    </row>
    <row r="1305" spans="1:19" x14ac:dyDescent="0.2">
      <c r="A1305" s="33"/>
      <c r="B1305" s="33"/>
      <c r="C1305" s="33"/>
      <c r="D1305" s="33"/>
      <c r="E1305" s="33"/>
      <c r="F1305" s="33"/>
      <c r="G1305" s="33"/>
      <c r="H1305" s="33"/>
      <c r="I1305" s="33"/>
      <c r="J1305" s="33"/>
      <c r="K1305" s="33"/>
      <c r="L1305" s="33"/>
      <c r="M1305" s="33"/>
      <c r="N1305" s="33"/>
      <c r="O1305" s="13"/>
      <c r="P1305" s="13"/>
      <c r="Q1305" s="33"/>
      <c r="R1305" s="33"/>
      <c r="S1305" s="33"/>
    </row>
    <row r="1306" spans="1:19" x14ac:dyDescent="0.2">
      <c r="A1306" s="33"/>
      <c r="B1306" s="33"/>
      <c r="C1306" s="33"/>
      <c r="D1306" s="33"/>
      <c r="E1306" s="33"/>
      <c r="F1306" s="33"/>
      <c r="G1306" s="33"/>
      <c r="H1306" s="33"/>
      <c r="I1306" s="33"/>
      <c r="J1306" s="33"/>
      <c r="K1306" s="33"/>
      <c r="L1306" s="33"/>
      <c r="M1306" s="33"/>
      <c r="N1306" s="33"/>
      <c r="O1306" s="13"/>
      <c r="P1306" s="13"/>
      <c r="Q1306" s="33"/>
      <c r="R1306" s="33"/>
      <c r="S1306" s="33"/>
    </row>
    <row r="1307" spans="1:19" x14ac:dyDescent="0.2">
      <c r="A1307" s="33"/>
      <c r="B1307" s="33"/>
      <c r="C1307" s="33"/>
      <c r="D1307" s="33"/>
      <c r="E1307" s="33"/>
      <c r="F1307" s="33"/>
      <c r="G1307" s="33"/>
      <c r="H1307" s="33"/>
      <c r="I1307" s="33"/>
      <c r="J1307" s="33"/>
      <c r="K1307" s="33"/>
      <c r="L1307" s="33"/>
      <c r="M1307" s="33"/>
      <c r="N1307" s="33"/>
      <c r="O1307" s="13"/>
      <c r="P1307" s="13"/>
      <c r="Q1307" s="33"/>
      <c r="R1307" s="33"/>
      <c r="S1307" s="33"/>
    </row>
    <row r="1308" spans="1:19" x14ac:dyDescent="0.2">
      <c r="A1308" s="33"/>
      <c r="B1308" s="33"/>
      <c r="C1308" s="33"/>
      <c r="D1308" s="33"/>
      <c r="E1308" s="33"/>
      <c r="F1308" s="33"/>
      <c r="G1308" s="33"/>
      <c r="H1308" s="33"/>
      <c r="I1308" s="33"/>
      <c r="J1308" s="33"/>
      <c r="K1308" s="33"/>
      <c r="L1308" s="33"/>
      <c r="M1308" s="33"/>
      <c r="N1308" s="33"/>
      <c r="O1308" s="13"/>
      <c r="P1308" s="13"/>
      <c r="Q1308" s="33"/>
      <c r="R1308" s="33"/>
      <c r="S1308" s="33"/>
    </row>
    <row r="1309" spans="1:19" x14ac:dyDescent="0.2">
      <c r="A1309" s="33"/>
      <c r="B1309" s="33"/>
      <c r="C1309" s="33"/>
      <c r="D1309" s="33"/>
      <c r="E1309" s="33"/>
      <c r="F1309" s="33"/>
      <c r="G1309" s="33"/>
      <c r="H1309" s="33"/>
      <c r="I1309" s="33"/>
      <c r="J1309" s="33"/>
      <c r="K1309" s="33"/>
      <c r="L1309" s="33"/>
      <c r="M1309" s="33"/>
      <c r="N1309" s="33"/>
      <c r="O1309" s="13"/>
      <c r="P1309" s="13"/>
      <c r="Q1309" s="33"/>
      <c r="R1309" s="33"/>
      <c r="S1309" s="33"/>
    </row>
    <row r="1310" spans="1:19" x14ac:dyDescent="0.2">
      <c r="A1310" s="33"/>
      <c r="B1310" s="33"/>
      <c r="C1310" s="33"/>
      <c r="D1310" s="33"/>
      <c r="E1310" s="33"/>
      <c r="F1310" s="33"/>
      <c r="G1310" s="33"/>
      <c r="H1310" s="33"/>
      <c r="I1310" s="33"/>
      <c r="J1310" s="33"/>
      <c r="K1310" s="33"/>
      <c r="L1310" s="33"/>
      <c r="M1310" s="33"/>
      <c r="N1310" s="33"/>
      <c r="O1310" s="13"/>
      <c r="P1310" s="13"/>
      <c r="Q1310" s="33"/>
      <c r="R1310" s="33"/>
      <c r="S1310" s="33"/>
    </row>
    <row r="1311" spans="1:19" x14ac:dyDescent="0.2">
      <c r="A1311" s="33"/>
      <c r="B1311" s="33"/>
      <c r="C1311" s="33"/>
      <c r="D1311" s="33"/>
      <c r="E1311" s="33"/>
      <c r="F1311" s="33"/>
      <c r="G1311" s="33"/>
      <c r="H1311" s="33"/>
      <c r="I1311" s="33"/>
      <c r="J1311" s="33"/>
      <c r="K1311" s="33"/>
      <c r="L1311" s="33"/>
      <c r="M1311" s="33"/>
      <c r="N1311" s="33"/>
      <c r="O1311" s="13"/>
      <c r="P1311" s="13"/>
      <c r="Q1311" s="33"/>
      <c r="R1311" s="33"/>
      <c r="S1311" s="33"/>
    </row>
    <row r="1312" spans="1:19" x14ac:dyDescent="0.2">
      <c r="A1312" s="33"/>
      <c r="B1312" s="33"/>
      <c r="C1312" s="33"/>
      <c r="D1312" s="33"/>
      <c r="E1312" s="33"/>
      <c r="F1312" s="33"/>
      <c r="G1312" s="33"/>
      <c r="H1312" s="33"/>
      <c r="I1312" s="33"/>
      <c r="J1312" s="33"/>
      <c r="K1312" s="33"/>
      <c r="L1312" s="33"/>
      <c r="M1312" s="33"/>
      <c r="N1312" s="33"/>
      <c r="O1312" s="13"/>
      <c r="P1312" s="13"/>
      <c r="Q1312" s="33"/>
      <c r="R1312" s="33"/>
      <c r="S1312" s="33"/>
    </row>
    <row r="1313" spans="1:19" x14ac:dyDescent="0.2">
      <c r="A1313" s="33"/>
      <c r="B1313" s="33"/>
      <c r="C1313" s="33"/>
      <c r="D1313" s="33"/>
      <c r="E1313" s="33"/>
      <c r="F1313" s="33"/>
      <c r="G1313" s="33"/>
      <c r="H1313" s="33"/>
      <c r="I1313" s="33"/>
      <c r="J1313" s="33"/>
      <c r="K1313" s="33"/>
      <c r="L1313" s="33"/>
      <c r="M1313" s="33"/>
      <c r="N1313" s="33"/>
      <c r="O1313" s="13"/>
      <c r="P1313" s="13"/>
      <c r="Q1313" s="33"/>
      <c r="R1313" s="33"/>
      <c r="S1313" s="33"/>
    </row>
    <row r="1314" spans="1:19" x14ac:dyDescent="0.2">
      <c r="A1314" s="33"/>
      <c r="B1314" s="33"/>
      <c r="C1314" s="33"/>
      <c r="D1314" s="33"/>
      <c r="E1314" s="33"/>
      <c r="F1314" s="33"/>
      <c r="G1314" s="33"/>
      <c r="H1314" s="33"/>
      <c r="I1314" s="33"/>
      <c r="J1314" s="33"/>
      <c r="K1314" s="33"/>
      <c r="L1314" s="33"/>
      <c r="M1314" s="33"/>
      <c r="N1314" s="33"/>
      <c r="O1314" s="13"/>
      <c r="P1314" s="13"/>
      <c r="Q1314" s="33"/>
      <c r="R1314" s="33"/>
      <c r="S1314" s="33"/>
    </row>
    <row r="1315" spans="1:19" x14ac:dyDescent="0.2">
      <c r="A1315" s="33"/>
      <c r="B1315" s="33"/>
      <c r="C1315" s="33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13"/>
      <c r="P1315" s="13"/>
      <c r="Q1315" s="33"/>
      <c r="R1315" s="33"/>
      <c r="S1315" s="33"/>
    </row>
    <row r="1316" spans="1:19" x14ac:dyDescent="0.2">
      <c r="A1316" s="33"/>
      <c r="B1316" s="33"/>
      <c r="C1316" s="33"/>
      <c r="D1316" s="33"/>
      <c r="E1316" s="33"/>
      <c r="F1316" s="33"/>
      <c r="G1316" s="33"/>
      <c r="H1316" s="33"/>
      <c r="I1316" s="33"/>
      <c r="J1316" s="33"/>
      <c r="K1316" s="33"/>
      <c r="L1316" s="33"/>
      <c r="M1316" s="33"/>
      <c r="N1316" s="33"/>
      <c r="O1316" s="13"/>
      <c r="P1316" s="13"/>
      <c r="Q1316" s="33"/>
      <c r="R1316" s="33"/>
      <c r="S1316" s="33"/>
    </row>
    <row r="1317" spans="1:19" x14ac:dyDescent="0.2">
      <c r="A1317" s="33"/>
      <c r="B1317" s="33"/>
      <c r="C1317" s="33"/>
      <c r="D1317" s="33"/>
      <c r="E1317" s="33"/>
      <c r="F1317" s="33"/>
      <c r="G1317" s="33"/>
      <c r="H1317" s="33"/>
      <c r="I1317" s="33"/>
      <c r="J1317" s="33"/>
      <c r="K1317" s="33"/>
      <c r="L1317" s="33"/>
      <c r="M1317" s="33"/>
      <c r="N1317" s="33"/>
      <c r="O1317" s="13"/>
      <c r="P1317" s="13"/>
      <c r="Q1317" s="33"/>
      <c r="R1317" s="33"/>
      <c r="S1317" s="33"/>
    </row>
    <row r="1318" spans="1:19" x14ac:dyDescent="0.2">
      <c r="A1318" s="33"/>
      <c r="B1318" s="33"/>
      <c r="C1318" s="33"/>
      <c r="D1318" s="33"/>
      <c r="E1318" s="33"/>
      <c r="F1318" s="33"/>
      <c r="G1318" s="33"/>
      <c r="H1318" s="33"/>
      <c r="I1318" s="33"/>
      <c r="J1318" s="33"/>
      <c r="K1318" s="33"/>
      <c r="L1318" s="33"/>
      <c r="M1318" s="33"/>
      <c r="N1318" s="33"/>
      <c r="O1318" s="13"/>
      <c r="P1318" s="13"/>
      <c r="Q1318" s="33"/>
      <c r="R1318" s="33"/>
      <c r="S1318" s="33"/>
    </row>
    <row r="1319" spans="1:19" x14ac:dyDescent="0.2">
      <c r="A1319" s="33"/>
      <c r="B1319" s="33"/>
      <c r="C1319" s="33"/>
      <c r="D1319" s="33"/>
      <c r="E1319" s="33"/>
      <c r="F1319" s="33"/>
      <c r="G1319" s="33"/>
      <c r="H1319" s="33"/>
      <c r="I1319" s="33"/>
      <c r="J1319" s="33"/>
      <c r="K1319" s="33"/>
      <c r="L1319" s="33"/>
      <c r="M1319" s="33"/>
      <c r="N1319" s="33"/>
      <c r="O1319" s="13"/>
      <c r="P1319" s="13"/>
      <c r="Q1319" s="33"/>
      <c r="R1319" s="33"/>
      <c r="S1319" s="33"/>
    </row>
    <row r="1320" spans="1:19" x14ac:dyDescent="0.2">
      <c r="A1320" s="33"/>
      <c r="B1320" s="33"/>
      <c r="C1320" s="33"/>
      <c r="D1320" s="33"/>
      <c r="E1320" s="33"/>
      <c r="F1320" s="33"/>
      <c r="G1320" s="33"/>
      <c r="H1320" s="33"/>
      <c r="I1320" s="33"/>
      <c r="J1320" s="33"/>
      <c r="K1320" s="33"/>
      <c r="L1320" s="33"/>
      <c r="M1320" s="33"/>
      <c r="N1320" s="33"/>
      <c r="O1320" s="13"/>
      <c r="P1320" s="13"/>
      <c r="Q1320" s="33"/>
      <c r="R1320" s="33"/>
      <c r="S1320" s="33"/>
    </row>
    <row r="1321" spans="1:19" x14ac:dyDescent="0.2">
      <c r="A1321" s="33"/>
      <c r="B1321" s="33"/>
      <c r="C1321" s="33"/>
      <c r="D1321" s="33"/>
      <c r="E1321" s="33"/>
      <c r="F1321" s="33"/>
      <c r="G1321" s="33"/>
      <c r="H1321" s="33"/>
      <c r="I1321" s="33"/>
      <c r="J1321" s="33"/>
      <c r="K1321" s="33"/>
      <c r="L1321" s="33"/>
      <c r="M1321" s="33"/>
      <c r="N1321" s="33"/>
      <c r="O1321" s="13"/>
      <c r="P1321" s="13"/>
      <c r="Q1321" s="33"/>
      <c r="R1321" s="33"/>
      <c r="S1321" s="33"/>
    </row>
    <row r="1322" spans="1:19" x14ac:dyDescent="0.2">
      <c r="A1322" s="33"/>
      <c r="B1322" s="33"/>
      <c r="C1322" s="33"/>
      <c r="D1322" s="33"/>
      <c r="E1322" s="33"/>
      <c r="F1322" s="33"/>
      <c r="G1322" s="33"/>
      <c r="H1322" s="33"/>
      <c r="I1322" s="33"/>
      <c r="J1322" s="33"/>
      <c r="K1322" s="33"/>
      <c r="L1322" s="33"/>
      <c r="M1322" s="33"/>
      <c r="N1322" s="33"/>
      <c r="O1322" s="13"/>
      <c r="P1322" s="13"/>
      <c r="Q1322" s="33"/>
      <c r="R1322" s="33"/>
      <c r="S1322" s="33"/>
    </row>
    <row r="1323" spans="1:19" x14ac:dyDescent="0.2">
      <c r="A1323" s="33"/>
      <c r="B1323" s="33"/>
      <c r="C1323" s="33"/>
      <c r="D1323" s="33"/>
      <c r="E1323" s="33"/>
      <c r="F1323" s="33"/>
      <c r="G1323" s="33"/>
      <c r="H1323" s="33"/>
      <c r="I1323" s="33"/>
      <c r="J1323" s="33"/>
      <c r="K1323" s="33"/>
      <c r="L1323" s="33"/>
      <c r="M1323" s="33"/>
      <c r="N1323" s="33"/>
      <c r="O1323" s="13"/>
      <c r="P1323" s="13"/>
      <c r="Q1323" s="33"/>
      <c r="R1323" s="33"/>
      <c r="S1323" s="33"/>
    </row>
    <row r="1324" spans="1:19" x14ac:dyDescent="0.2">
      <c r="A1324" s="33"/>
      <c r="B1324" s="33"/>
      <c r="C1324" s="33"/>
      <c r="D1324" s="33"/>
      <c r="E1324" s="33"/>
      <c r="F1324" s="33"/>
      <c r="G1324" s="33"/>
      <c r="H1324" s="33"/>
      <c r="I1324" s="33"/>
      <c r="J1324" s="33"/>
      <c r="K1324" s="33"/>
      <c r="L1324" s="33"/>
      <c r="M1324" s="33"/>
      <c r="N1324" s="33"/>
      <c r="O1324" s="13"/>
      <c r="P1324" s="13"/>
      <c r="Q1324" s="33"/>
      <c r="R1324" s="33"/>
      <c r="S1324" s="33"/>
    </row>
    <row r="1325" spans="1:19" x14ac:dyDescent="0.2">
      <c r="A1325" s="33"/>
      <c r="B1325" s="33"/>
      <c r="C1325" s="33"/>
      <c r="D1325" s="33"/>
      <c r="E1325" s="33"/>
      <c r="F1325" s="33"/>
      <c r="G1325" s="33"/>
      <c r="H1325" s="33"/>
      <c r="I1325" s="33"/>
      <c r="J1325" s="33"/>
      <c r="K1325" s="33"/>
      <c r="L1325" s="33"/>
      <c r="M1325" s="33"/>
      <c r="N1325" s="33"/>
      <c r="O1325" s="13"/>
      <c r="P1325" s="13"/>
      <c r="Q1325" s="33"/>
      <c r="R1325" s="33"/>
      <c r="S1325" s="33"/>
    </row>
    <row r="1326" spans="1:19" x14ac:dyDescent="0.2">
      <c r="A1326" s="33"/>
      <c r="B1326" s="33"/>
      <c r="C1326" s="33"/>
      <c r="D1326" s="33"/>
      <c r="E1326" s="33"/>
      <c r="F1326" s="33"/>
      <c r="G1326" s="33"/>
      <c r="H1326" s="33"/>
      <c r="I1326" s="33"/>
      <c r="J1326" s="33"/>
      <c r="K1326" s="33"/>
      <c r="L1326" s="33"/>
      <c r="M1326" s="33"/>
      <c r="N1326" s="33"/>
      <c r="O1326" s="13"/>
      <c r="P1326" s="13"/>
      <c r="Q1326" s="33"/>
      <c r="R1326" s="33"/>
      <c r="S1326" s="33"/>
    </row>
    <row r="1327" spans="1:19" x14ac:dyDescent="0.2">
      <c r="A1327" s="33"/>
      <c r="B1327" s="33"/>
      <c r="C1327" s="33"/>
      <c r="D1327" s="33"/>
      <c r="E1327" s="33"/>
      <c r="F1327" s="33"/>
      <c r="G1327" s="33"/>
      <c r="H1327" s="33"/>
      <c r="I1327" s="33"/>
      <c r="J1327" s="33"/>
      <c r="K1327" s="33"/>
      <c r="L1327" s="33"/>
      <c r="M1327" s="33"/>
      <c r="N1327" s="33"/>
      <c r="O1327" s="13"/>
      <c r="P1327" s="13"/>
      <c r="Q1327" s="33"/>
      <c r="R1327" s="33"/>
      <c r="S1327" s="33"/>
    </row>
    <row r="1328" spans="1:19" x14ac:dyDescent="0.2">
      <c r="A1328" s="33"/>
      <c r="B1328" s="33"/>
      <c r="C1328" s="33"/>
      <c r="D1328" s="33"/>
      <c r="E1328" s="33"/>
      <c r="F1328" s="33"/>
      <c r="G1328" s="33"/>
      <c r="H1328" s="33"/>
      <c r="I1328" s="33"/>
      <c r="J1328" s="33"/>
      <c r="K1328" s="33"/>
      <c r="L1328" s="33"/>
      <c r="M1328" s="33"/>
      <c r="N1328" s="33"/>
      <c r="O1328" s="13"/>
      <c r="P1328" s="13"/>
      <c r="Q1328" s="33"/>
      <c r="R1328" s="33"/>
      <c r="S1328" s="33"/>
    </row>
    <row r="1329" spans="1:19" x14ac:dyDescent="0.2">
      <c r="A1329" s="33"/>
      <c r="B1329" s="33"/>
      <c r="C1329" s="33"/>
      <c r="D1329" s="33"/>
      <c r="E1329" s="33"/>
      <c r="F1329" s="33"/>
      <c r="G1329" s="33"/>
      <c r="H1329" s="33"/>
      <c r="I1329" s="33"/>
      <c r="J1329" s="33"/>
      <c r="K1329" s="33"/>
      <c r="L1329" s="33"/>
      <c r="M1329" s="33"/>
      <c r="N1329" s="33"/>
      <c r="O1329" s="13"/>
      <c r="P1329" s="13"/>
      <c r="Q1329" s="33"/>
      <c r="R1329" s="33"/>
      <c r="S1329" s="33"/>
    </row>
    <row r="1330" spans="1:19" x14ac:dyDescent="0.2">
      <c r="A1330" s="33"/>
      <c r="B1330" s="33"/>
      <c r="C1330" s="33"/>
      <c r="D1330" s="33"/>
      <c r="E1330" s="33"/>
      <c r="F1330" s="33"/>
      <c r="G1330" s="33"/>
      <c r="H1330" s="33"/>
      <c r="I1330" s="33"/>
      <c r="J1330" s="33"/>
      <c r="K1330" s="33"/>
      <c r="L1330" s="33"/>
      <c r="M1330" s="33"/>
      <c r="N1330" s="33"/>
      <c r="O1330" s="13"/>
      <c r="P1330" s="13"/>
      <c r="Q1330" s="33"/>
      <c r="R1330" s="33"/>
      <c r="S1330" s="33"/>
    </row>
    <row r="1331" spans="1:19" x14ac:dyDescent="0.2">
      <c r="A1331" s="33"/>
      <c r="B1331" s="33"/>
      <c r="C1331" s="33"/>
      <c r="D1331" s="33"/>
      <c r="E1331" s="33"/>
      <c r="F1331" s="33"/>
      <c r="G1331" s="33"/>
      <c r="H1331" s="33"/>
      <c r="I1331" s="33"/>
      <c r="J1331" s="33"/>
      <c r="K1331" s="33"/>
      <c r="L1331" s="33"/>
      <c r="M1331" s="33"/>
      <c r="N1331" s="33"/>
      <c r="O1331" s="13"/>
      <c r="P1331" s="13"/>
      <c r="Q1331" s="33"/>
      <c r="R1331" s="33"/>
      <c r="S1331" s="33"/>
    </row>
    <row r="1332" spans="1:19" x14ac:dyDescent="0.2">
      <c r="A1332" s="33"/>
      <c r="B1332" s="33"/>
      <c r="C1332" s="33"/>
      <c r="D1332" s="33"/>
      <c r="E1332" s="33"/>
      <c r="F1332" s="33"/>
      <c r="G1332" s="33"/>
      <c r="H1332" s="33"/>
      <c r="I1332" s="33"/>
      <c r="J1332" s="33"/>
      <c r="K1332" s="33"/>
      <c r="L1332" s="33"/>
      <c r="M1332" s="33"/>
      <c r="N1332" s="33"/>
      <c r="O1332" s="13"/>
      <c r="P1332" s="13"/>
      <c r="Q1332" s="33"/>
      <c r="R1332" s="33"/>
      <c r="S1332" s="33"/>
    </row>
    <row r="1333" spans="1:19" x14ac:dyDescent="0.2">
      <c r="A1333" s="33"/>
      <c r="B1333" s="33"/>
      <c r="C1333" s="33"/>
      <c r="D1333" s="33"/>
      <c r="E1333" s="33"/>
      <c r="F1333" s="33"/>
      <c r="G1333" s="33"/>
      <c r="H1333" s="33"/>
      <c r="I1333" s="33"/>
      <c r="J1333" s="33"/>
      <c r="K1333" s="33"/>
      <c r="L1333" s="33"/>
      <c r="M1333" s="33"/>
      <c r="N1333" s="33"/>
      <c r="O1333" s="13"/>
      <c r="P1333" s="13"/>
      <c r="Q1333" s="33"/>
      <c r="R1333" s="33"/>
      <c r="S1333" s="33"/>
    </row>
    <row r="1334" spans="1:19" x14ac:dyDescent="0.2">
      <c r="A1334" s="33"/>
      <c r="B1334" s="33"/>
      <c r="C1334" s="33"/>
      <c r="D1334" s="33"/>
      <c r="E1334" s="33"/>
      <c r="F1334" s="33"/>
      <c r="G1334" s="33"/>
      <c r="H1334" s="33"/>
      <c r="I1334" s="33"/>
      <c r="J1334" s="33"/>
      <c r="K1334" s="33"/>
      <c r="L1334" s="33"/>
      <c r="M1334" s="33"/>
      <c r="N1334" s="33"/>
      <c r="O1334" s="13"/>
      <c r="P1334" s="13"/>
      <c r="Q1334" s="33"/>
      <c r="R1334" s="33"/>
      <c r="S1334" s="33"/>
    </row>
    <row r="1335" spans="1:19" x14ac:dyDescent="0.2">
      <c r="A1335" s="33"/>
      <c r="B1335" s="33"/>
      <c r="C1335" s="33"/>
      <c r="D1335" s="33"/>
      <c r="E1335" s="33"/>
      <c r="F1335" s="33"/>
      <c r="G1335" s="33"/>
      <c r="H1335" s="33"/>
      <c r="I1335" s="33"/>
      <c r="J1335" s="33"/>
      <c r="K1335" s="33"/>
      <c r="L1335" s="33"/>
      <c r="M1335" s="33"/>
      <c r="N1335" s="33"/>
      <c r="O1335" s="13"/>
      <c r="P1335" s="13"/>
      <c r="Q1335" s="33"/>
      <c r="R1335" s="33"/>
      <c r="S1335" s="33"/>
    </row>
    <row r="1336" spans="1:19" x14ac:dyDescent="0.2">
      <c r="A1336" s="33"/>
      <c r="B1336" s="33"/>
      <c r="C1336" s="33"/>
      <c r="D1336" s="33"/>
      <c r="E1336" s="33"/>
      <c r="F1336" s="33"/>
      <c r="G1336" s="33"/>
      <c r="H1336" s="33"/>
      <c r="I1336" s="33"/>
      <c r="J1336" s="33"/>
      <c r="K1336" s="33"/>
      <c r="L1336" s="33"/>
      <c r="M1336" s="33"/>
      <c r="N1336" s="33"/>
      <c r="O1336" s="13"/>
      <c r="P1336" s="13"/>
      <c r="Q1336" s="33"/>
      <c r="R1336" s="33"/>
      <c r="S1336" s="33"/>
    </row>
    <row r="1337" spans="1:19" x14ac:dyDescent="0.2">
      <c r="A1337" s="33"/>
      <c r="B1337" s="33"/>
      <c r="C1337" s="33"/>
      <c r="D1337" s="33"/>
      <c r="E1337" s="33"/>
      <c r="F1337" s="33"/>
      <c r="G1337" s="33"/>
      <c r="H1337" s="33"/>
      <c r="I1337" s="33"/>
      <c r="J1337" s="33"/>
      <c r="K1337" s="33"/>
      <c r="L1337" s="33"/>
      <c r="M1337" s="33"/>
      <c r="N1337" s="33"/>
      <c r="O1337" s="13"/>
      <c r="P1337" s="13"/>
      <c r="Q1337" s="33"/>
      <c r="R1337" s="33"/>
      <c r="S1337" s="33"/>
    </row>
    <row r="1338" spans="1:19" x14ac:dyDescent="0.2">
      <c r="A1338" s="33"/>
      <c r="B1338" s="33"/>
      <c r="C1338" s="33"/>
      <c r="D1338" s="33"/>
      <c r="E1338" s="33"/>
      <c r="F1338" s="33"/>
      <c r="G1338" s="33"/>
      <c r="H1338" s="33"/>
      <c r="I1338" s="33"/>
      <c r="J1338" s="33"/>
      <c r="K1338" s="33"/>
      <c r="L1338" s="33"/>
      <c r="M1338" s="33"/>
      <c r="N1338" s="33"/>
      <c r="O1338" s="13"/>
      <c r="P1338" s="13"/>
      <c r="Q1338" s="33"/>
      <c r="R1338" s="33"/>
      <c r="S1338" s="33"/>
    </row>
    <row r="1339" spans="1:19" x14ac:dyDescent="0.2">
      <c r="A1339" s="33"/>
      <c r="B1339" s="33"/>
      <c r="C1339" s="33"/>
      <c r="D1339" s="33"/>
      <c r="E1339" s="33"/>
      <c r="F1339" s="33"/>
      <c r="G1339" s="33"/>
      <c r="H1339" s="33"/>
      <c r="I1339" s="33"/>
      <c r="J1339" s="33"/>
      <c r="K1339" s="33"/>
      <c r="L1339" s="33"/>
      <c r="M1339" s="33"/>
      <c r="N1339" s="33"/>
      <c r="O1339" s="13"/>
      <c r="P1339" s="13"/>
      <c r="Q1339" s="33"/>
      <c r="R1339" s="33"/>
      <c r="S1339" s="33"/>
    </row>
    <row r="1340" spans="1:19" x14ac:dyDescent="0.2">
      <c r="A1340" s="33"/>
      <c r="B1340" s="33"/>
      <c r="C1340" s="33"/>
      <c r="D1340" s="33"/>
      <c r="E1340" s="33"/>
      <c r="F1340" s="33"/>
      <c r="G1340" s="33"/>
      <c r="H1340" s="33"/>
      <c r="I1340" s="33"/>
      <c r="J1340" s="33"/>
      <c r="K1340" s="33"/>
      <c r="L1340" s="33"/>
      <c r="M1340" s="33"/>
      <c r="N1340" s="33"/>
      <c r="O1340" s="13"/>
      <c r="P1340" s="13"/>
      <c r="Q1340" s="33"/>
      <c r="R1340" s="33"/>
      <c r="S1340" s="33"/>
    </row>
    <row r="1341" spans="1:19" x14ac:dyDescent="0.2">
      <c r="A1341" s="33"/>
      <c r="B1341" s="33"/>
      <c r="C1341" s="33"/>
      <c r="D1341" s="33"/>
      <c r="E1341" s="33"/>
      <c r="F1341" s="33"/>
      <c r="G1341" s="33"/>
      <c r="H1341" s="33"/>
      <c r="I1341" s="33"/>
      <c r="J1341" s="33"/>
      <c r="K1341" s="33"/>
      <c r="L1341" s="33"/>
      <c r="M1341" s="33"/>
      <c r="N1341" s="33"/>
      <c r="O1341" s="13"/>
      <c r="P1341" s="13"/>
      <c r="Q1341" s="33"/>
      <c r="R1341" s="33"/>
      <c r="S1341" s="33"/>
    </row>
    <row r="1342" spans="1:19" x14ac:dyDescent="0.2">
      <c r="A1342" s="33"/>
      <c r="B1342" s="33"/>
      <c r="C1342" s="33"/>
      <c r="D1342" s="33"/>
      <c r="E1342" s="33"/>
      <c r="F1342" s="33"/>
      <c r="G1342" s="33"/>
      <c r="H1342" s="33"/>
      <c r="I1342" s="33"/>
      <c r="J1342" s="33"/>
      <c r="K1342" s="33"/>
      <c r="L1342" s="33"/>
      <c r="M1342" s="33"/>
      <c r="N1342" s="33"/>
      <c r="O1342" s="13"/>
      <c r="P1342" s="13"/>
      <c r="Q1342" s="33"/>
      <c r="R1342" s="33"/>
      <c r="S1342" s="33"/>
    </row>
    <row r="1343" spans="1:19" x14ac:dyDescent="0.2">
      <c r="A1343" s="33"/>
      <c r="B1343" s="33"/>
      <c r="C1343" s="33"/>
      <c r="D1343" s="33"/>
      <c r="E1343" s="33"/>
      <c r="F1343" s="33"/>
      <c r="G1343" s="33"/>
      <c r="H1343" s="33"/>
      <c r="I1343" s="33"/>
      <c r="J1343" s="33"/>
      <c r="K1343" s="33"/>
      <c r="L1343" s="33"/>
      <c r="M1343" s="33"/>
      <c r="N1343" s="33"/>
      <c r="O1343" s="13"/>
      <c r="P1343" s="13"/>
      <c r="Q1343" s="33"/>
      <c r="R1343" s="33"/>
      <c r="S1343" s="33"/>
    </row>
    <row r="1344" spans="1:19" x14ac:dyDescent="0.2">
      <c r="A1344" s="33"/>
      <c r="B1344" s="33"/>
      <c r="C1344" s="33"/>
      <c r="D1344" s="33"/>
      <c r="E1344" s="33"/>
      <c r="F1344" s="33"/>
      <c r="G1344" s="33"/>
      <c r="H1344" s="33"/>
      <c r="I1344" s="33"/>
      <c r="J1344" s="33"/>
      <c r="K1344" s="33"/>
      <c r="L1344" s="33"/>
      <c r="M1344" s="33"/>
      <c r="N1344" s="33"/>
      <c r="O1344" s="13"/>
      <c r="P1344" s="13"/>
      <c r="Q1344" s="33"/>
      <c r="R1344" s="33"/>
      <c r="S1344" s="33"/>
    </row>
    <row r="1345" spans="1:19" x14ac:dyDescent="0.2">
      <c r="A1345" s="33"/>
      <c r="B1345" s="33"/>
      <c r="C1345" s="33"/>
      <c r="D1345" s="33"/>
      <c r="E1345" s="33"/>
      <c r="F1345" s="33"/>
      <c r="G1345" s="33"/>
      <c r="H1345" s="33"/>
      <c r="I1345" s="33"/>
      <c r="J1345" s="33"/>
      <c r="K1345" s="33"/>
      <c r="L1345" s="33"/>
      <c r="M1345" s="33"/>
      <c r="N1345" s="33"/>
      <c r="O1345" s="13"/>
      <c r="P1345" s="13"/>
      <c r="Q1345" s="33"/>
      <c r="R1345" s="33"/>
      <c r="S1345" s="33"/>
    </row>
    <row r="1346" spans="1:19" x14ac:dyDescent="0.2">
      <c r="A1346" s="33"/>
      <c r="B1346" s="33"/>
      <c r="C1346" s="33"/>
      <c r="D1346" s="33"/>
      <c r="E1346" s="33"/>
      <c r="F1346" s="33"/>
      <c r="G1346" s="33"/>
      <c r="H1346" s="33"/>
      <c r="I1346" s="33"/>
      <c r="J1346" s="33"/>
      <c r="K1346" s="33"/>
      <c r="L1346" s="33"/>
      <c r="M1346" s="33"/>
      <c r="N1346" s="33"/>
      <c r="O1346" s="13"/>
      <c r="P1346" s="13"/>
      <c r="Q1346" s="33"/>
      <c r="R1346" s="33"/>
      <c r="S1346" s="33"/>
    </row>
    <row r="1347" spans="1:19" x14ac:dyDescent="0.2">
      <c r="A1347" s="33"/>
      <c r="B1347" s="33"/>
      <c r="C1347" s="33"/>
      <c r="D1347" s="33"/>
      <c r="E1347" s="33"/>
      <c r="F1347" s="33"/>
      <c r="G1347" s="33"/>
      <c r="H1347" s="33"/>
      <c r="I1347" s="33"/>
      <c r="J1347" s="33"/>
      <c r="K1347" s="33"/>
      <c r="L1347" s="33"/>
      <c r="M1347" s="33"/>
      <c r="N1347" s="33"/>
      <c r="O1347" s="13"/>
      <c r="P1347" s="13"/>
      <c r="Q1347" s="33"/>
      <c r="R1347" s="33"/>
      <c r="S1347" s="33"/>
    </row>
    <row r="1348" spans="1:19" x14ac:dyDescent="0.2">
      <c r="A1348" s="33"/>
      <c r="B1348" s="33"/>
      <c r="C1348" s="33"/>
      <c r="D1348" s="33"/>
      <c r="E1348" s="33"/>
      <c r="F1348" s="33"/>
      <c r="G1348" s="33"/>
      <c r="H1348" s="33"/>
      <c r="I1348" s="33"/>
      <c r="J1348" s="33"/>
      <c r="K1348" s="33"/>
      <c r="L1348" s="33"/>
      <c r="M1348" s="33"/>
      <c r="N1348" s="33"/>
      <c r="O1348" s="13"/>
      <c r="P1348" s="13"/>
      <c r="Q1348" s="33"/>
      <c r="R1348" s="33"/>
      <c r="S1348" s="33"/>
    </row>
    <row r="1349" spans="1:19" x14ac:dyDescent="0.2">
      <c r="A1349" s="33"/>
      <c r="B1349" s="33"/>
      <c r="C1349" s="33"/>
      <c r="D1349" s="33"/>
      <c r="E1349" s="33"/>
      <c r="F1349" s="33"/>
      <c r="G1349" s="33"/>
      <c r="H1349" s="33"/>
      <c r="I1349" s="33"/>
      <c r="J1349" s="33"/>
      <c r="K1349" s="33"/>
      <c r="L1349" s="33"/>
      <c r="M1349" s="33"/>
      <c r="N1349" s="33"/>
      <c r="O1349" s="13"/>
      <c r="P1349" s="13"/>
      <c r="Q1349" s="33"/>
      <c r="R1349" s="33"/>
      <c r="S1349" s="33"/>
    </row>
    <row r="1350" spans="1:19" x14ac:dyDescent="0.2">
      <c r="A1350" s="33"/>
      <c r="B1350" s="33"/>
      <c r="C1350" s="33"/>
      <c r="D1350" s="33"/>
      <c r="E1350" s="33"/>
      <c r="F1350" s="33"/>
      <c r="G1350" s="33"/>
      <c r="H1350" s="33"/>
      <c r="I1350" s="33"/>
      <c r="J1350" s="33"/>
      <c r="K1350" s="33"/>
      <c r="L1350" s="33"/>
      <c r="M1350" s="33"/>
      <c r="N1350" s="33"/>
      <c r="O1350" s="13"/>
      <c r="P1350" s="13"/>
      <c r="Q1350" s="33"/>
      <c r="R1350" s="33"/>
      <c r="S1350" s="33"/>
    </row>
    <row r="1351" spans="1:19" x14ac:dyDescent="0.2">
      <c r="A1351" s="33"/>
      <c r="B1351" s="33"/>
      <c r="C1351" s="33"/>
      <c r="D1351" s="33"/>
      <c r="E1351" s="33"/>
      <c r="F1351" s="33"/>
      <c r="G1351" s="33"/>
      <c r="H1351" s="33"/>
      <c r="I1351" s="33"/>
      <c r="J1351" s="33"/>
      <c r="K1351" s="33"/>
      <c r="L1351" s="33"/>
      <c r="M1351" s="33"/>
      <c r="N1351" s="33"/>
      <c r="O1351" s="13"/>
      <c r="P1351" s="13"/>
      <c r="Q1351" s="33"/>
      <c r="R1351" s="33"/>
      <c r="S1351" s="33"/>
    </row>
    <row r="1352" spans="1:19" x14ac:dyDescent="0.2">
      <c r="A1352" s="33"/>
      <c r="B1352" s="33"/>
      <c r="C1352" s="33"/>
      <c r="D1352" s="33"/>
      <c r="E1352" s="33"/>
      <c r="F1352" s="33"/>
      <c r="G1352" s="33"/>
      <c r="H1352" s="33"/>
      <c r="I1352" s="33"/>
      <c r="J1352" s="33"/>
      <c r="K1352" s="33"/>
      <c r="L1352" s="33"/>
      <c r="M1352" s="33"/>
      <c r="N1352" s="33"/>
      <c r="O1352" s="13"/>
      <c r="P1352" s="13"/>
      <c r="Q1352" s="33"/>
      <c r="R1352" s="33"/>
      <c r="S1352" s="33"/>
    </row>
    <row r="1353" spans="1:19" x14ac:dyDescent="0.2">
      <c r="A1353" s="33"/>
      <c r="B1353" s="33"/>
      <c r="C1353" s="33"/>
      <c r="D1353" s="33"/>
      <c r="E1353" s="33"/>
      <c r="F1353" s="33"/>
      <c r="G1353" s="33"/>
      <c r="H1353" s="33"/>
      <c r="I1353" s="33"/>
      <c r="J1353" s="33"/>
      <c r="K1353" s="33"/>
      <c r="L1353" s="33"/>
      <c r="M1353" s="33"/>
      <c r="N1353" s="33"/>
      <c r="O1353" s="13"/>
      <c r="P1353" s="13"/>
      <c r="Q1353" s="33"/>
      <c r="R1353" s="33"/>
      <c r="S1353" s="33"/>
    </row>
    <row r="1354" spans="1:19" x14ac:dyDescent="0.2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  <c r="O1354" s="13"/>
      <c r="P1354" s="13"/>
      <c r="Q1354" s="33"/>
      <c r="R1354" s="33"/>
      <c r="S1354" s="33"/>
    </row>
    <row r="1355" spans="1:19" x14ac:dyDescent="0.2">
      <c r="A1355" s="33"/>
      <c r="B1355" s="33"/>
      <c r="C1355" s="33"/>
      <c r="D1355" s="33"/>
      <c r="E1355" s="33"/>
      <c r="F1355" s="33"/>
      <c r="G1355" s="33"/>
      <c r="H1355" s="33"/>
      <c r="I1355" s="33"/>
      <c r="J1355" s="33"/>
      <c r="K1355" s="33"/>
      <c r="L1355" s="33"/>
      <c r="M1355" s="33"/>
      <c r="N1355" s="33"/>
      <c r="O1355" s="13"/>
      <c r="P1355" s="13"/>
      <c r="Q1355" s="33"/>
      <c r="R1355" s="33"/>
      <c r="S1355" s="33"/>
    </row>
    <row r="1356" spans="1:19" x14ac:dyDescent="0.2">
      <c r="A1356" s="33"/>
      <c r="B1356" s="33"/>
      <c r="C1356" s="33"/>
      <c r="D1356" s="33"/>
      <c r="E1356" s="33"/>
      <c r="F1356" s="33"/>
      <c r="G1356" s="33"/>
      <c r="H1356" s="33"/>
      <c r="I1356" s="33"/>
      <c r="J1356" s="33"/>
      <c r="K1356" s="33"/>
      <c r="L1356" s="33"/>
      <c r="M1356" s="33"/>
      <c r="N1356" s="33"/>
      <c r="O1356" s="13"/>
      <c r="P1356" s="13"/>
      <c r="Q1356" s="33"/>
      <c r="R1356" s="33"/>
      <c r="S1356" s="33"/>
    </row>
    <row r="1357" spans="1:19" x14ac:dyDescent="0.2">
      <c r="A1357" s="33"/>
      <c r="B1357" s="33"/>
      <c r="C1357" s="33"/>
      <c r="D1357" s="33"/>
      <c r="E1357" s="33"/>
      <c r="F1357" s="33"/>
      <c r="G1357" s="33"/>
      <c r="H1357" s="33"/>
      <c r="I1357" s="33"/>
      <c r="J1357" s="33"/>
      <c r="K1357" s="33"/>
      <c r="L1357" s="33"/>
      <c r="M1357" s="33"/>
      <c r="N1357" s="33"/>
      <c r="O1357" s="13"/>
      <c r="P1357" s="13"/>
      <c r="Q1357" s="33"/>
      <c r="R1357" s="33"/>
      <c r="S1357" s="33"/>
    </row>
    <row r="1358" spans="1:19" x14ac:dyDescent="0.2">
      <c r="A1358" s="33"/>
      <c r="B1358" s="33"/>
      <c r="C1358" s="33"/>
      <c r="D1358" s="33"/>
      <c r="E1358" s="33"/>
      <c r="F1358" s="33"/>
      <c r="G1358" s="33"/>
      <c r="H1358" s="33"/>
      <c r="I1358" s="33"/>
      <c r="J1358" s="33"/>
      <c r="K1358" s="33"/>
      <c r="L1358" s="33"/>
      <c r="M1358" s="33"/>
      <c r="N1358" s="33"/>
      <c r="O1358" s="13"/>
      <c r="P1358" s="13"/>
      <c r="Q1358" s="33"/>
      <c r="R1358" s="33"/>
      <c r="S1358" s="33"/>
    </row>
    <row r="1359" spans="1:19" x14ac:dyDescent="0.2">
      <c r="A1359" s="33"/>
      <c r="B1359" s="33"/>
      <c r="C1359" s="33"/>
      <c r="D1359" s="33"/>
      <c r="E1359" s="33"/>
      <c r="F1359" s="33"/>
      <c r="G1359" s="33"/>
      <c r="H1359" s="33"/>
      <c r="I1359" s="33"/>
      <c r="J1359" s="33"/>
      <c r="K1359" s="33"/>
      <c r="L1359" s="33"/>
      <c r="M1359" s="33"/>
      <c r="N1359" s="33"/>
      <c r="O1359" s="13"/>
      <c r="P1359" s="13"/>
      <c r="Q1359" s="33"/>
      <c r="R1359" s="33"/>
      <c r="S1359" s="33"/>
    </row>
    <row r="1360" spans="1:19" x14ac:dyDescent="0.2">
      <c r="A1360" s="33"/>
      <c r="B1360" s="33"/>
      <c r="C1360" s="33"/>
      <c r="D1360" s="33"/>
      <c r="E1360" s="33"/>
      <c r="F1360" s="33"/>
      <c r="G1360" s="33"/>
      <c r="H1360" s="33"/>
      <c r="I1360" s="33"/>
      <c r="J1360" s="33"/>
      <c r="K1360" s="33"/>
      <c r="L1360" s="33"/>
      <c r="M1360" s="33"/>
      <c r="N1360" s="33"/>
      <c r="O1360" s="13"/>
      <c r="P1360" s="13"/>
      <c r="Q1360" s="33"/>
      <c r="R1360" s="33"/>
      <c r="S1360" s="33"/>
    </row>
    <row r="1361" spans="1:19" x14ac:dyDescent="0.2">
      <c r="A1361" s="33"/>
      <c r="B1361" s="33"/>
      <c r="C1361" s="33"/>
      <c r="D1361" s="33"/>
      <c r="E1361" s="33"/>
      <c r="F1361" s="33"/>
      <c r="G1361" s="33"/>
      <c r="H1361" s="33"/>
      <c r="I1361" s="33"/>
      <c r="J1361" s="33"/>
      <c r="K1361" s="33"/>
      <c r="L1361" s="33"/>
      <c r="M1361" s="33"/>
      <c r="N1361" s="33"/>
      <c r="O1361" s="13"/>
      <c r="P1361" s="13"/>
      <c r="Q1361" s="33"/>
      <c r="R1361" s="33"/>
      <c r="S1361" s="33"/>
    </row>
    <row r="1362" spans="1:19" x14ac:dyDescent="0.2">
      <c r="A1362" s="33"/>
      <c r="B1362" s="33"/>
      <c r="C1362" s="33"/>
      <c r="D1362" s="33"/>
      <c r="E1362" s="33"/>
      <c r="F1362" s="33"/>
      <c r="G1362" s="33"/>
      <c r="H1362" s="33"/>
      <c r="I1362" s="33"/>
      <c r="J1362" s="33"/>
      <c r="K1362" s="33"/>
      <c r="L1362" s="33"/>
      <c r="M1362" s="33"/>
      <c r="N1362" s="33"/>
      <c r="O1362" s="13"/>
      <c r="P1362" s="13"/>
      <c r="Q1362" s="33"/>
      <c r="R1362" s="33"/>
      <c r="S1362" s="33"/>
    </row>
    <row r="1363" spans="1:19" x14ac:dyDescent="0.2">
      <c r="A1363" s="33"/>
      <c r="B1363" s="33"/>
      <c r="C1363" s="33"/>
      <c r="D1363" s="33"/>
      <c r="E1363" s="33"/>
      <c r="F1363" s="33"/>
      <c r="G1363" s="33"/>
      <c r="H1363" s="33"/>
      <c r="I1363" s="33"/>
      <c r="J1363" s="33"/>
      <c r="K1363" s="33"/>
      <c r="L1363" s="33"/>
      <c r="M1363" s="33"/>
      <c r="N1363" s="33"/>
      <c r="O1363" s="13"/>
      <c r="P1363" s="13"/>
      <c r="Q1363" s="33"/>
      <c r="R1363" s="33"/>
      <c r="S1363" s="33"/>
    </row>
    <row r="1364" spans="1:19" x14ac:dyDescent="0.2">
      <c r="A1364" s="33"/>
      <c r="B1364" s="33"/>
      <c r="C1364" s="33"/>
      <c r="D1364" s="33"/>
      <c r="E1364" s="33"/>
      <c r="F1364" s="33"/>
      <c r="G1364" s="33"/>
      <c r="H1364" s="33"/>
      <c r="I1364" s="33"/>
      <c r="J1364" s="33"/>
      <c r="K1364" s="33"/>
      <c r="L1364" s="33"/>
      <c r="M1364" s="33"/>
      <c r="N1364" s="33"/>
      <c r="O1364" s="13"/>
      <c r="P1364" s="13"/>
      <c r="Q1364" s="33"/>
      <c r="R1364" s="33"/>
      <c r="S1364" s="33"/>
    </row>
    <row r="1365" spans="1:19" x14ac:dyDescent="0.2">
      <c r="A1365" s="33"/>
      <c r="B1365" s="33"/>
      <c r="C1365" s="33"/>
      <c r="D1365" s="33"/>
      <c r="E1365" s="33"/>
      <c r="F1365" s="33"/>
      <c r="G1365" s="33"/>
      <c r="H1365" s="33"/>
      <c r="I1365" s="33"/>
      <c r="J1365" s="33"/>
      <c r="K1365" s="33"/>
      <c r="L1365" s="33"/>
      <c r="M1365" s="33"/>
      <c r="N1365" s="33"/>
      <c r="O1365" s="13"/>
      <c r="P1365" s="13"/>
      <c r="Q1365" s="33"/>
      <c r="R1365" s="33"/>
      <c r="S1365" s="33"/>
    </row>
    <row r="1366" spans="1:19" x14ac:dyDescent="0.2">
      <c r="A1366" s="33"/>
      <c r="B1366" s="33"/>
      <c r="C1366" s="33"/>
      <c r="D1366" s="33"/>
      <c r="E1366" s="33"/>
      <c r="F1366" s="33"/>
      <c r="G1366" s="33"/>
      <c r="H1366" s="33"/>
      <c r="I1366" s="33"/>
      <c r="J1366" s="33"/>
      <c r="K1366" s="33"/>
      <c r="L1366" s="33"/>
      <c r="M1366" s="33"/>
      <c r="N1366" s="33"/>
      <c r="O1366" s="13"/>
      <c r="P1366" s="13"/>
      <c r="Q1366" s="33"/>
      <c r="R1366" s="33"/>
      <c r="S1366" s="33"/>
    </row>
    <row r="1367" spans="1:19" x14ac:dyDescent="0.2">
      <c r="A1367" s="33"/>
      <c r="B1367" s="33"/>
      <c r="C1367" s="33"/>
      <c r="D1367" s="33"/>
      <c r="E1367" s="33"/>
      <c r="F1367" s="33"/>
      <c r="G1367" s="33"/>
      <c r="H1367" s="33"/>
      <c r="I1367" s="33"/>
      <c r="J1367" s="33"/>
      <c r="K1367" s="33"/>
      <c r="L1367" s="33"/>
      <c r="M1367" s="33"/>
      <c r="N1367" s="33"/>
      <c r="O1367" s="13"/>
      <c r="P1367" s="13"/>
      <c r="Q1367" s="33"/>
      <c r="R1367" s="33"/>
      <c r="S1367" s="33"/>
    </row>
    <row r="1368" spans="1:19" x14ac:dyDescent="0.2">
      <c r="A1368" s="33"/>
      <c r="B1368" s="33"/>
      <c r="C1368" s="33"/>
      <c r="D1368" s="33"/>
      <c r="E1368" s="33"/>
      <c r="F1368" s="33"/>
      <c r="G1368" s="33"/>
      <c r="H1368" s="33"/>
      <c r="I1368" s="33"/>
      <c r="J1368" s="33"/>
      <c r="K1368" s="33"/>
      <c r="L1368" s="33"/>
      <c r="M1368" s="33"/>
      <c r="N1368" s="33"/>
      <c r="O1368" s="13"/>
      <c r="P1368" s="13"/>
      <c r="Q1368" s="33"/>
      <c r="R1368" s="33"/>
      <c r="S1368" s="33"/>
    </row>
    <row r="1369" spans="1:19" x14ac:dyDescent="0.2">
      <c r="A1369" s="33"/>
      <c r="B1369" s="33"/>
      <c r="C1369" s="33"/>
      <c r="D1369" s="33"/>
      <c r="E1369" s="33"/>
      <c r="F1369" s="33"/>
      <c r="G1369" s="33"/>
      <c r="H1369" s="33"/>
      <c r="I1369" s="33"/>
      <c r="J1369" s="33"/>
      <c r="K1369" s="33"/>
      <c r="L1369" s="33"/>
      <c r="M1369" s="33"/>
      <c r="N1369" s="33"/>
      <c r="O1369" s="13"/>
      <c r="P1369" s="13"/>
      <c r="Q1369" s="33"/>
      <c r="R1369" s="33"/>
      <c r="S1369" s="33"/>
    </row>
    <row r="1370" spans="1:19" x14ac:dyDescent="0.2">
      <c r="A1370" s="33"/>
      <c r="B1370" s="33"/>
      <c r="C1370" s="33"/>
      <c r="D1370" s="33"/>
      <c r="E1370" s="33"/>
      <c r="F1370" s="33"/>
      <c r="G1370" s="33"/>
      <c r="H1370" s="33"/>
      <c r="I1370" s="33"/>
      <c r="J1370" s="33"/>
      <c r="K1370" s="33"/>
      <c r="L1370" s="33"/>
      <c r="M1370" s="33"/>
      <c r="N1370" s="33"/>
      <c r="O1370" s="13"/>
      <c r="P1370" s="13"/>
      <c r="Q1370" s="33"/>
      <c r="R1370" s="33"/>
      <c r="S1370" s="33"/>
    </row>
    <row r="1371" spans="1:19" x14ac:dyDescent="0.2">
      <c r="A1371" s="33"/>
      <c r="B1371" s="33"/>
      <c r="C1371" s="33"/>
      <c r="D1371" s="33"/>
      <c r="E1371" s="33"/>
      <c r="F1371" s="33"/>
      <c r="G1371" s="33"/>
      <c r="H1371" s="33"/>
      <c r="I1371" s="33"/>
      <c r="J1371" s="33"/>
      <c r="K1371" s="33"/>
      <c r="L1371" s="33"/>
      <c r="M1371" s="33"/>
      <c r="N1371" s="33"/>
      <c r="O1371" s="13"/>
      <c r="P1371" s="13"/>
      <c r="Q1371" s="33"/>
      <c r="R1371" s="33"/>
      <c r="S1371" s="33"/>
    </row>
    <row r="1372" spans="1:19" x14ac:dyDescent="0.2">
      <c r="A1372" s="33"/>
      <c r="B1372" s="33"/>
      <c r="C1372" s="33"/>
      <c r="D1372" s="33"/>
      <c r="E1372" s="33"/>
      <c r="F1372" s="33"/>
      <c r="G1372" s="33"/>
      <c r="H1372" s="33"/>
      <c r="I1372" s="33"/>
      <c r="J1372" s="33"/>
      <c r="K1372" s="33"/>
      <c r="L1372" s="33"/>
      <c r="M1372" s="33"/>
      <c r="N1372" s="33"/>
      <c r="O1372" s="13"/>
      <c r="P1372" s="13"/>
      <c r="Q1372" s="33"/>
      <c r="R1372" s="33"/>
      <c r="S1372" s="33"/>
    </row>
    <row r="1373" spans="1:19" x14ac:dyDescent="0.2">
      <c r="A1373" s="33"/>
      <c r="B1373" s="33"/>
      <c r="C1373" s="33"/>
      <c r="D1373" s="33"/>
      <c r="E1373" s="33"/>
      <c r="F1373" s="33"/>
      <c r="G1373" s="33"/>
      <c r="H1373" s="33"/>
      <c r="I1373" s="33"/>
      <c r="J1373" s="33"/>
      <c r="K1373" s="33"/>
      <c r="L1373" s="33"/>
      <c r="M1373" s="33"/>
      <c r="N1373" s="33"/>
      <c r="O1373" s="13"/>
      <c r="P1373" s="13"/>
      <c r="Q1373" s="33"/>
      <c r="R1373" s="33"/>
      <c r="S1373" s="33"/>
    </row>
    <row r="1374" spans="1:19" x14ac:dyDescent="0.2">
      <c r="A1374" s="33"/>
      <c r="B1374" s="33"/>
      <c r="C1374" s="33"/>
      <c r="D1374" s="33"/>
      <c r="E1374" s="33"/>
      <c r="F1374" s="33"/>
      <c r="G1374" s="33"/>
      <c r="H1374" s="33"/>
      <c r="I1374" s="33"/>
      <c r="J1374" s="33"/>
      <c r="K1374" s="33"/>
      <c r="L1374" s="33"/>
      <c r="M1374" s="33"/>
      <c r="N1374" s="33"/>
      <c r="O1374" s="13"/>
      <c r="P1374" s="13"/>
      <c r="Q1374" s="33"/>
      <c r="R1374" s="33"/>
      <c r="S1374" s="33"/>
    </row>
    <row r="1375" spans="1:19" x14ac:dyDescent="0.2">
      <c r="A1375" s="33"/>
      <c r="B1375" s="33"/>
      <c r="C1375" s="33"/>
      <c r="D1375" s="33"/>
      <c r="E1375" s="33"/>
      <c r="F1375" s="33"/>
      <c r="G1375" s="33"/>
      <c r="H1375" s="33"/>
      <c r="I1375" s="33"/>
      <c r="J1375" s="33"/>
      <c r="K1375" s="33"/>
      <c r="L1375" s="33"/>
      <c r="M1375" s="33"/>
      <c r="N1375" s="33"/>
      <c r="O1375" s="13"/>
      <c r="P1375" s="13"/>
      <c r="Q1375" s="33"/>
      <c r="R1375" s="33"/>
      <c r="S1375" s="33"/>
    </row>
    <row r="1376" spans="1:19" x14ac:dyDescent="0.2">
      <c r="A1376" s="33"/>
      <c r="B1376" s="33"/>
      <c r="C1376" s="33"/>
      <c r="D1376" s="33"/>
      <c r="E1376" s="33"/>
      <c r="F1376" s="33"/>
      <c r="G1376" s="33"/>
      <c r="H1376" s="33"/>
      <c r="I1376" s="33"/>
      <c r="J1376" s="33"/>
      <c r="K1376" s="33"/>
      <c r="L1376" s="33"/>
      <c r="M1376" s="33"/>
      <c r="N1376" s="33"/>
      <c r="O1376" s="13"/>
      <c r="P1376" s="13"/>
      <c r="Q1376" s="33"/>
      <c r="R1376" s="33"/>
      <c r="S1376" s="33"/>
    </row>
    <row r="1377" spans="1:19" x14ac:dyDescent="0.2">
      <c r="A1377" s="33"/>
      <c r="B1377" s="33"/>
      <c r="C1377" s="33"/>
      <c r="D1377" s="33"/>
      <c r="E1377" s="33"/>
      <c r="F1377" s="33"/>
      <c r="G1377" s="33"/>
      <c r="H1377" s="33"/>
      <c r="I1377" s="33"/>
      <c r="J1377" s="33"/>
      <c r="K1377" s="33"/>
      <c r="L1377" s="33"/>
      <c r="M1377" s="33"/>
      <c r="N1377" s="33"/>
      <c r="O1377" s="13"/>
      <c r="P1377" s="13"/>
      <c r="Q1377" s="33"/>
      <c r="R1377" s="33"/>
      <c r="S1377" s="33"/>
    </row>
    <row r="1378" spans="1:19" x14ac:dyDescent="0.2">
      <c r="A1378" s="33"/>
      <c r="B1378" s="33"/>
      <c r="C1378" s="33"/>
      <c r="D1378" s="33"/>
      <c r="E1378" s="33"/>
      <c r="F1378" s="33"/>
      <c r="G1378" s="33"/>
      <c r="H1378" s="33"/>
      <c r="I1378" s="33"/>
      <c r="J1378" s="33"/>
      <c r="K1378" s="33"/>
      <c r="L1378" s="33"/>
      <c r="M1378" s="33"/>
      <c r="N1378" s="33"/>
      <c r="O1378" s="13"/>
      <c r="P1378" s="13"/>
      <c r="Q1378" s="33"/>
      <c r="R1378" s="33"/>
      <c r="S1378" s="33"/>
    </row>
    <row r="1379" spans="1:19" x14ac:dyDescent="0.2">
      <c r="A1379" s="33"/>
      <c r="B1379" s="33"/>
      <c r="C1379" s="33"/>
      <c r="D1379" s="33"/>
      <c r="E1379" s="33"/>
      <c r="F1379" s="33"/>
      <c r="G1379" s="33"/>
      <c r="H1379" s="33"/>
      <c r="I1379" s="33"/>
      <c r="J1379" s="33"/>
      <c r="K1379" s="33"/>
      <c r="L1379" s="33"/>
      <c r="M1379" s="33"/>
      <c r="N1379" s="33"/>
      <c r="O1379" s="13"/>
      <c r="P1379" s="13"/>
      <c r="Q1379" s="33"/>
      <c r="R1379" s="33"/>
      <c r="S1379" s="33"/>
    </row>
    <row r="1380" spans="1:19" x14ac:dyDescent="0.2">
      <c r="A1380" s="33"/>
      <c r="B1380" s="33"/>
      <c r="C1380" s="33"/>
      <c r="D1380" s="33"/>
      <c r="E1380" s="33"/>
      <c r="F1380" s="33"/>
      <c r="G1380" s="33"/>
      <c r="H1380" s="33"/>
      <c r="I1380" s="33"/>
      <c r="J1380" s="33"/>
      <c r="K1380" s="33"/>
      <c r="L1380" s="33"/>
      <c r="M1380" s="33"/>
      <c r="N1380" s="33"/>
      <c r="O1380" s="13"/>
      <c r="P1380" s="13"/>
      <c r="Q1380" s="33"/>
      <c r="R1380" s="33"/>
      <c r="S1380" s="33"/>
    </row>
    <row r="1381" spans="1:19" x14ac:dyDescent="0.2">
      <c r="A1381" s="33"/>
      <c r="B1381" s="33"/>
      <c r="C1381" s="33"/>
      <c r="D1381" s="33"/>
      <c r="E1381" s="33"/>
      <c r="F1381" s="33"/>
      <c r="G1381" s="33"/>
      <c r="H1381" s="33"/>
      <c r="I1381" s="33"/>
      <c r="J1381" s="33"/>
      <c r="K1381" s="33"/>
      <c r="L1381" s="33"/>
      <c r="M1381" s="33"/>
      <c r="N1381" s="33"/>
      <c r="O1381" s="13"/>
      <c r="P1381" s="13"/>
      <c r="Q1381" s="33"/>
      <c r="R1381" s="33"/>
      <c r="S1381" s="33"/>
    </row>
    <row r="1382" spans="1:19" x14ac:dyDescent="0.2">
      <c r="A1382" s="33"/>
      <c r="B1382" s="33"/>
      <c r="C1382" s="33"/>
      <c r="D1382" s="33"/>
      <c r="E1382" s="33"/>
      <c r="F1382" s="33"/>
      <c r="G1382" s="33"/>
      <c r="H1382" s="33"/>
      <c r="I1382" s="33"/>
      <c r="J1382" s="33"/>
      <c r="K1382" s="33"/>
      <c r="L1382" s="33"/>
      <c r="M1382" s="33"/>
      <c r="N1382" s="33"/>
      <c r="O1382" s="13"/>
      <c r="P1382" s="13"/>
      <c r="Q1382" s="33"/>
      <c r="R1382" s="33"/>
      <c r="S1382" s="33"/>
    </row>
    <row r="1383" spans="1:19" x14ac:dyDescent="0.2">
      <c r="A1383" s="33"/>
      <c r="B1383" s="33"/>
      <c r="C1383" s="33"/>
      <c r="D1383" s="33"/>
      <c r="E1383" s="33"/>
      <c r="F1383" s="33"/>
      <c r="G1383" s="33"/>
      <c r="H1383" s="33"/>
      <c r="I1383" s="33"/>
      <c r="J1383" s="33"/>
      <c r="K1383" s="33"/>
      <c r="L1383" s="33"/>
      <c r="M1383" s="33"/>
      <c r="N1383" s="33"/>
      <c r="O1383" s="13"/>
      <c r="P1383" s="13"/>
      <c r="Q1383" s="33"/>
      <c r="R1383" s="33"/>
      <c r="S1383" s="33"/>
    </row>
    <row r="1384" spans="1:19" x14ac:dyDescent="0.2">
      <c r="A1384" s="33"/>
      <c r="B1384" s="33"/>
      <c r="C1384" s="33"/>
      <c r="D1384" s="33"/>
      <c r="E1384" s="33"/>
      <c r="F1384" s="33"/>
      <c r="G1384" s="33"/>
      <c r="H1384" s="33"/>
      <c r="I1384" s="33"/>
      <c r="J1384" s="33"/>
      <c r="K1384" s="33"/>
      <c r="L1384" s="33"/>
      <c r="M1384" s="33"/>
      <c r="N1384" s="33"/>
      <c r="O1384" s="13"/>
      <c r="P1384" s="13"/>
      <c r="Q1384" s="33"/>
      <c r="R1384" s="33"/>
      <c r="S1384" s="33"/>
    </row>
    <row r="1385" spans="1:19" x14ac:dyDescent="0.2">
      <c r="A1385" s="33"/>
      <c r="B1385" s="33"/>
      <c r="C1385" s="33"/>
      <c r="D1385" s="33"/>
      <c r="E1385" s="33"/>
      <c r="F1385" s="33"/>
      <c r="G1385" s="33"/>
      <c r="H1385" s="33"/>
      <c r="I1385" s="33"/>
      <c r="J1385" s="33"/>
      <c r="K1385" s="33"/>
      <c r="L1385" s="33"/>
      <c r="M1385" s="33"/>
      <c r="N1385" s="33"/>
      <c r="O1385" s="13"/>
      <c r="P1385" s="13"/>
      <c r="Q1385" s="33"/>
      <c r="R1385" s="33"/>
      <c r="S1385" s="33"/>
    </row>
    <row r="1386" spans="1:19" x14ac:dyDescent="0.2">
      <c r="A1386" s="33"/>
      <c r="B1386" s="33"/>
      <c r="C1386" s="33"/>
      <c r="D1386" s="33"/>
      <c r="E1386" s="33"/>
      <c r="F1386" s="33"/>
      <c r="G1386" s="33"/>
      <c r="H1386" s="33"/>
      <c r="I1386" s="33"/>
      <c r="J1386" s="33"/>
      <c r="K1386" s="33"/>
      <c r="L1386" s="33"/>
      <c r="M1386" s="33"/>
      <c r="N1386" s="33"/>
      <c r="O1386" s="13"/>
      <c r="P1386" s="13"/>
      <c r="Q1386" s="33"/>
      <c r="R1386" s="33"/>
      <c r="S1386" s="33"/>
    </row>
    <row r="1387" spans="1:19" x14ac:dyDescent="0.2">
      <c r="A1387" s="33"/>
      <c r="B1387" s="33"/>
      <c r="C1387" s="33"/>
      <c r="D1387" s="33"/>
      <c r="E1387" s="33"/>
      <c r="F1387" s="33"/>
      <c r="G1387" s="33"/>
      <c r="H1387" s="33"/>
      <c r="I1387" s="33"/>
      <c r="J1387" s="33"/>
      <c r="K1387" s="33"/>
      <c r="L1387" s="33"/>
      <c r="M1387" s="33"/>
      <c r="N1387" s="33"/>
      <c r="O1387" s="13"/>
      <c r="P1387" s="13"/>
      <c r="Q1387" s="33"/>
      <c r="R1387" s="33"/>
      <c r="S1387" s="33"/>
    </row>
    <row r="1388" spans="1:19" x14ac:dyDescent="0.2">
      <c r="A1388" s="33"/>
      <c r="B1388" s="33"/>
      <c r="C1388" s="33"/>
      <c r="D1388" s="33"/>
      <c r="E1388" s="33"/>
      <c r="F1388" s="33"/>
      <c r="G1388" s="33"/>
      <c r="H1388" s="33"/>
      <c r="I1388" s="33"/>
      <c r="J1388" s="33"/>
      <c r="K1388" s="33"/>
      <c r="L1388" s="33"/>
      <c r="M1388" s="33"/>
      <c r="N1388" s="33"/>
      <c r="O1388" s="13"/>
      <c r="P1388" s="13"/>
      <c r="Q1388" s="33"/>
      <c r="R1388" s="33"/>
      <c r="S1388" s="33"/>
    </row>
    <row r="1389" spans="1:19" x14ac:dyDescent="0.2">
      <c r="A1389" s="33"/>
      <c r="B1389" s="33"/>
      <c r="C1389" s="33"/>
      <c r="D1389" s="33"/>
      <c r="E1389" s="33"/>
      <c r="F1389" s="33"/>
      <c r="G1389" s="33"/>
      <c r="H1389" s="33"/>
      <c r="I1389" s="33"/>
      <c r="J1389" s="33"/>
      <c r="K1389" s="33"/>
      <c r="L1389" s="33"/>
      <c r="M1389" s="33"/>
      <c r="N1389" s="33"/>
      <c r="O1389" s="13"/>
      <c r="P1389" s="13"/>
      <c r="Q1389" s="33"/>
      <c r="R1389" s="33"/>
      <c r="S1389" s="33"/>
    </row>
    <row r="1390" spans="1:19" x14ac:dyDescent="0.2">
      <c r="A1390" s="33"/>
      <c r="B1390" s="33"/>
      <c r="C1390" s="33"/>
      <c r="D1390" s="33"/>
      <c r="E1390" s="33"/>
      <c r="F1390" s="33"/>
      <c r="G1390" s="33"/>
      <c r="H1390" s="33"/>
      <c r="I1390" s="33"/>
      <c r="J1390" s="33"/>
      <c r="K1390" s="33"/>
      <c r="L1390" s="33"/>
      <c r="M1390" s="33"/>
      <c r="N1390" s="33"/>
      <c r="O1390" s="13"/>
      <c r="P1390" s="13"/>
      <c r="Q1390" s="33"/>
      <c r="R1390" s="33"/>
      <c r="S1390" s="33"/>
    </row>
    <row r="1391" spans="1:19" x14ac:dyDescent="0.2">
      <c r="A1391" s="33"/>
      <c r="B1391" s="33"/>
      <c r="C1391" s="33"/>
      <c r="D1391" s="33"/>
      <c r="E1391" s="33"/>
      <c r="F1391" s="33"/>
      <c r="G1391" s="33"/>
      <c r="H1391" s="33"/>
      <c r="I1391" s="33"/>
      <c r="J1391" s="33"/>
      <c r="K1391" s="33"/>
      <c r="L1391" s="33"/>
      <c r="M1391" s="33"/>
      <c r="N1391" s="33"/>
      <c r="O1391" s="13"/>
      <c r="P1391" s="13"/>
      <c r="Q1391" s="33"/>
      <c r="R1391" s="33"/>
      <c r="S1391" s="33"/>
    </row>
    <row r="1392" spans="1:19" x14ac:dyDescent="0.2">
      <c r="A1392" s="33"/>
      <c r="B1392" s="33"/>
      <c r="C1392" s="33"/>
      <c r="D1392" s="33"/>
      <c r="E1392" s="33"/>
      <c r="F1392" s="33"/>
      <c r="G1392" s="33"/>
      <c r="H1392" s="33"/>
      <c r="I1392" s="33"/>
      <c r="J1392" s="33"/>
      <c r="K1392" s="33"/>
      <c r="L1392" s="33"/>
      <c r="M1392" s="33"/>
      <c r="N1392" s="33"/>
      <c r="O1392" s="13"/>
      <c r="P1392" s="13"/>
      <c r="Q1392" s="33"/>
      <c r="R1392" s="33"/>
      <c r="S1392" s="33"/>
    </row>
    <row r="1393" spans="1:19" x14ac:dyDescent="0.2">
      <c r="A1393" s="33"/>
      <c r="B1393" s="33"/>
      <c r="C1393" s="33"/>
      <c r="D1393" s="33"/>
      <c r="E1393" s="33"/>
      <c r="F1393" s="33"/>
      <c r="G1393" s="33"/>
      <c r="H1393" s="33"/>
      <c r="I1393" s="33"/>
      <c r="J1393" s="33"/>
      <c r="K1393" s="33"/>
      <c r="L1393" s="33"/>
      <c r="M1393" s="33"/>
      <c r="N1393" s="33"/>
      <c r="O1393" s="13"/>
      <c r="P1393" s="13"/>
      <c r="Q1393" s="33"/>
      <c r="R1393" s="33"/>
      <c r="S1393" s="33"/>
    </row>
    <row r="1394" spans="1:19" x14ac:dyDescent="0.2">
      <c r="A1394" s="33"/>
      <c r="B1394" s="33"/>
      <c r="C1394" s="33"/>
      <c r="D1394" s="33"/>
      <c r="E1394" s="33"/>
      <c r="F1394" s="33"/>
      <c r="G1394" s="33"/>
      <c r="H1394" s="33"/>
      <c r="I1394" s="33"/>
      <c r="J1394" s="33"/>
      <c r="K1394" s="33"/>
      <c r="L1394" s="33"/>
      <c r="M1394" s="33"/>
      <c r="N1394" s="33"/>
      <c r="O1394" s="13"/>
      <c r="P1394" s="13"/>
      <c r="Q1394" s="33"/>
      <c r="R1394" s="33"/>
      <c r="S1394" s="33"/>
    </row>
    <row r="1395" spans="1:19" x14ac:dyDescent="0.2">
      <c r="A1395" s="33"/>
      <c r="B1395" s="33"/>
      <c r="C1395" s="33"/>
      <c r="D1395" s="33"/>
      <c r="E1395" s="33"/>
      <c r="F1395" s="33"/>
      <c r="G1395" s="33"/>
      <c r="H1395" s="33"/>
      <c r="I1395" s="33"/>
      <c r="J1395" s="33"/>
      <c r="K1395" s="33"/>
      <c r="L1395" s="33"/>
      <c r="M1395" s="33"/>
      <c r="N1395" s="33"/>
      <c r="O1395" s="13"/>
      <c r="P1395" s="13"/>
      <c r="Q1395" s="33"/>
      <c r="R1395" s="33"/>
      <c r="S1395" s="33"/>
    </row>
    <row r="1396" spans="1:19" x14ac:dyDescent="0.2">
      <c r="A1396" s="33"/>
      <c r="B1396" s="33"/>
      <c r="C1396" s="33"/>
      <c r="D1396" s="33"/>
      <c r="E1396" s="33"/>
      <c r="F1396" s="33"/>
      <c r="G1396" s="33"/>
      <c r="H1396" s="33"/>
      <c r="I1396" s="33"/>
      <c r="J1396" s="33"/>
      <c r="K1396" s="33"/>
      <c r="L1396" s="33"/>
      <c r="M1396" s="33"/>
      <c r="N1396" s="33"/>
      <c r="O1396" s="13"/>
      <c r="P1396" s="13"/>
      <c r="Q1396" s="33"/>
      <c r="R1396" s="33"/>
      <c r="S1396" s="33"/>
    </row>
    <row r="1397" spans="1:19" x14ac:dyDescent="0.2">
      <c r="A1397" s="33"/>
      <c r="B1397" s="33"/>
      <c r="C1397" s="33"/>
      <c r="D1397" s="33"/>
      <c r="E1397" s="33"/>
      <c r="F1397" s="33"/>
      <c r="G1397" s="33"/>
      <c r="H1397" s="33"/>
      <c r="I1397" s="33"/>
      <c r="J1397" s="33"/>
      <c r="K1397" s="33"/>
      <c r="L1397" s="33"/>
      <c r="M1397" s="33"/>
      <c r="N1397" s="33"/>
      <c r="O1397" s="13"/>
      <c r="P1397" s="13"/>
      <c r="Q1397" s="33"/>
      <c r="R1397" s="33"/>
      <c r="S1397" s="33"/>
    </row>
    <row r="1398" spans="1:19" x14ac:dyDescent="0.2">
      <c r="A1398" s="33"/>
      <c r="B1398" s="33"/>
      <c r="C1398" s="33"/>
      <c r="D1398" s="33"/>
      <c r="E1398" s="33"/>
      <c r="F1398" s="33"/>
      <c r="G1398" s="33"/>
      <c r="H1398" s="33"/>
      <c r="I1398" s="33"/>
      <c r="J1398" s="33"/>
      <c r="K1398" s="33"/>
      <c r="L1398" s="33"/>
      <c r="M1398" s="33"/>
      <c r="N1398" s="33"/>
      <c r="O1398" s="13"/>
      <c r="P1398" s="13"/>
      <c r="Q1398" s="33"/>
      <c r="R1398" s="33"/>
      <c r="S1398" s="33"/>
    </row>
    <row r="1399" spans="1:19" x14ac:dyDescent="0.2">
      <c r="A1399" s="33"/>
      <c r="B1399" s="33"/>
      <c r="C1399" s="33"/>
      <c r="D1399" s="33"/>
      <c r="E1399" s="33"/>
      <c r="F1399" s="33"/>
      <c r="G1399" s="33"/>
      <c r="H1399" s="33"/>
      <c r="I1399" s="33"/>
      <c r="J1399" s="33"/>
      <c r="K1399" s="33"/>
      <c r="L1399" s="33"/>
      <c r="M1399" s="33"/>
      <c r="N1399" s="33"/>
      <c r="O1399" s="13"/>
      <c r="P1399" s="13"/>
      <c r="Q1399" s="33"/>
      <c r="R1399" s="33"/>
      <c r="S1399" s="33"/>
    </row>
    <row r="1400" spans="1:19" x14ac:dyDescent="0.2">
      <c r="A1400" s="33"/>
      <c r="B1400" s="33"/>
      <c r="C1400" s="33"/>
      <c r="D1400" s="33"/>
      <c r="E1400" s="33"/>
      <c r="F1400" s="33"/>
      <c r="G1400" s="33"/>
      <c r="H1400" s="33"/>
      <c r="I1400" s="33"/>
      <c r="J1400" s="33"/>
      <c r="K1400" s="33"/>
      <c r="L1400" s="33"/>
      <c r="M1400" s="33"/>
      <c r="N1400" s="33"/>
      <c r="O1400" s="13"/>
      <c r="P1400" s="13"/>
      <c r="Q1400" s="33"/>
      <c r="R1400" s="33"/>
      <c r="S1400" s="33"/>
    </row>
    <row r="1401" spans="1:19" x14ac:dyDescent="0.2">
      <c r="A1401" s="33"/>
      <c r="B1401" s="33"/>
      <c r="C1401" s="33"/>
      <c r="D1401" s="33"/>
      <c r="E1401" s="33"/>
      <c r="F1401" s="33"/>
      <c r="G1401" s="33"/>
      <c r="H1401" s="33"/>
      <c r="I1401" s="33"/>
      <c r="J1401" s="33"/>
      <c r="K1401" s="33"/>
      <c r="L1401" s="33"/>
      <c r="M1401" s="33"/>
      <c r="N1401" s="33"/>
      <c r="O1401" s="13"/>
      <c r="P1401" s="13"/>
      <c r="Q1401" s="33"/>
      <c r="R1401" s="33"/>
      <c r="S1401" s="33"/>
    </row>
    <row r="1402" spans="1:19" x14ac:dyDescent="0.2">
      <c r="A1402" s="33"/>
      <c r="B1402" s="33"/>
      <c r="C1402" s="33"/>
      <c r="D1402" s="33"/>
      <c r="E1402" s="33"/>
      <c r="F1402" s="33"/>
      <c r="G1402" s="33"/>
      <c r="H1402" s="33"/>
      <c r="I1402" s="33"/>
      <c r="J1402" s="33"/>
      <c r="K1402" s="33"/>
      <c r="L1402" s="33"/>
      <c r="M1402" s="33"/>
      <c r="N1402" s="33"/>
      <c r="O1402" s="13"/>
      <c r="P1402" s="13"/>
      <c r="Q1402" s="33"/>
      <c r="R1402" s="33"/>
      <c r="S1402" s="33"/>
    </row>
    <row r="1403" spans="1:19" x14ac:dyDescent="0.2">
      <c r="A1403" s="33"/>
      <c r="B1403" s="33"/>
      <c r="C1403" s="33"/>
      <c r="D1403" s="33"/>
      <c r="E1403" s="33"/>
      <c r="F1403" s="33"/>
      <c r="G1403" s="33"/>
      <c r="H1403" s="33"/>
      <c r="I1403" s="33"/>
      <c r="J1403" s="33"/>
      <c r="K1403" s="33"/>
      <c r="L1403" s="33"/>
      <c r="M1403" s="33"/>
      <c r="N1403" s="33"/>
      <c r="O1403" s="13"/>
      <c r="P1403" s="13"/>
      <c r="Q1403" s="33"/>
      <c r="R1403" s="33"/>
      <c r="S1403" s="33"/>
    </row>
    <row r="1404" spans="1:19" x14ac:dyDescent="0.2">
      <c r="A1404" s="33"/>
      <c r="B1404" s="33"/>
      <c r="C1404" s="33"/>
      <c r="D1404" s="33"/>
      <c r="E1404" s="33"/>
      <c r="F1404" s="33"/>
      <c r="G1404" s="33"/>
      <c r="H1404" s="33"/>
      <c r="I1404" s="33"/>
      <c r="J1404" s="33"/>
      <c r="K1404" s="33"/>
      <c r="L1404" s="33"/>
      <c r="M1404" s="33"/>
      <c r="N1404" s="33"/>
      <c r="O1404" s="13"/>
      <c r="P1404" s="13"/>
      <c r="Q1404" s="33"/>
      <c r="R1404" s="33"/>
      <c r="S1404" s="33"/>
    </row>
    <row r="1405" spans="1:19" x14ac:dyDescent="0.2">
      <c r="A1405" s="33"/>
      <c r="B1405" s="33"/>
      <c r="C1405" s="33"/>
      <c r="D1405" s="33"/>
      <c r="E1405" s="33"/>
      <c r="F1405" s="33"/>
      <c r="G1405" s="33"/>
      <c r="H1405" s="33"/>
      <c r="I1405" s="33"/>
      <c r="J1405" s="33"/>
      <c r="K1405" s="33"/>
      <c r="L1405" s="33"/>
      <c r="M1405" s="33"/>
      <c r="N1405" s="33"/>
      <c r="O1405" s="13"/>
      <c r="P1405" s="13"/>
      <c r="Q1405" s="33"/>
      <c r="R1405" s="33"/>
      <c r="S1405" s="33"/>
    </row>
    <row r="1406" spans="1:19" x14ac:dyDescent="0.2">
      <c r="A1406" s="33"/>
      <c r="B1406" s="33"/>
      <c r="C1406" s="33"/>
      <c r="D1406" s="33"/>
      <c r="E1406" s="33"/>
      <c r="F1406" s="33"/>
      <c r="G1406" s="33"/>
      <c r="H1406" s="33"/>
      <c r="I1406" s="33"/>
      <c r="J1406" s="33"/>
      <c r="K1406" s="33"/>
      <c r="L1406" s="33"/>
      <c r="M1406" s="33"/>
      <c r="N1406" s="33"/>
      <c r="O1406" s="13"/>
      <c r="P1406" s="13"/>
      <c r="Q1406" s="33"/>
      <c r="R1406" s="33"/>
      <c r="S1406" s="33"/>
    </row>
    <row r="1407" spans="1:19" x14ac:dyDescent="0.2">
      <c r="A1407" s="33"/>
      <c r="B1407" s="33"/>
      <c r="C1407" s="33"/>
      <c r="D1407" s="33"/>
      <c r="E1407" s="33"/>
      <c r="F1407" s="33"/>
      <c r="G1407" s="33"/>
      <c r="H1407" s="33"/>
      <c r="I1407" s="33"/>
      <c r="J1407" s="33"/>
      <c r="K1407" s="33"/>
      <c r="L1407" s="33"/>
      <c r="M1407" s="33"/>
      <c r="N1407" s="33"/>
      <c r="O1407" s="13"/>
      <c r="P1407" s="13"/>
      <c r="Q1407" s="33"/>
      <c r="R1407" s="33"/>
      <c r="S1407" s="33"/>
    </row>
    <row r="1408" spans="1:19" x14ac:dyDescent="0.2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  <c r="O1408" s="13"/>
      <c r="P1408" s="13"/>
      <c r="Q1408" s="33"/>
      <c r="R1408" s="33"/>
      <c r="S1408" s="33"/>
    </row>
    <row r="1409" spans="1:19" x14ac:dyDescent="0.2">
      <c r="A1409" s="33"/>
      <c r="B1409" s="33"/>
      <c r="C1409" s="33"/>
      <c r="D1409" s="33"/>
      <c r="E1409" s="33"/>
      <c r="F1409" s="33"/>
      <c r="G1409" s="33"/>
      <c r="H1409" s="33"/>
      <c r="I1409" s="33"/>
      <c r="J1409" s="33"/>
      <c r="K1409" s="33"/>
      <c r="L1409" s="33"/>
      <c r="M1409" s="33"/>
      <c r="N1409" s="33"/>
      <c r="O1409" s="13"/>
      <c r="P1409" s="13"/>
      <c r="Q1409" s="33"/>
      <c r="R1409" s="33"/>
      <c r="S1409" s="33"/>
    </row>
    <row r="1410" spans="1:19" x14ac:dyDescent="0.2">
      <c r="A1410" s="33"/>
      <c r="B1410" s="33"/>
      <c r="C1410" s="33"/>
      <c r="D1410" s="33"/>
      <c r="E1410" s="33"/>
      <c r="F1410" s="33"/>
      <c r="G1410" s="33"/>
      <c r="H1410" s="33"/>
      <c r="I1410" s="33"/>
      <c r="J1410" s="33"/>
      <c r="K1410" s="33"/>
      <c r="L1410" s="33"/>
      <c r="M1410" s="33"/>
      <c r="N1410" s="33"/>
      <c r="O1410" s="13"/>
      <c r="P1410" s="13"/>
      <c r="Q1410" s="33"/>
      <c r="R1410" s="33"/>
      <c r="S1410" s="33"/>
    </row>
    <row r="1411" spans="1:19" x14ac:dyDescent="0.2">
      <c r="A1411" s="33"/>
      <c r="B1411" s="33"/>
      <c r="C1411" s="33"/>
      <c r="D1411" s="33"/>
      <c r="E1411" s="33"/>
      <c r="F1411" s="33"/>
      <c r="G1411" s="33"/>
      <c r="H1411" s="33"/>
      <c r="I1411" s="33"/>
      <c r="J1411" s="33"/>
      <c r="K1411" s="33"/>
      <c r="L1411" s="33"/>
      <c r="M1411" s="33"/>
      <c r="N1411" s="33"/>
      <c r="O1411" s="13"/>
      <c r="P1411" s="13"/>
      <c r="Q1411" s="33"/>
      <c r="R1411" s="33"/>
      <c r="S1411" s="33"/>
    </row>
    <row r="1412" spans="1:19" x14ac:dyDescent="0.2">
      <c r="A1412" s="33"/>
      <c r="B1412" s="33"/>
      <c r="C1412" s="33"/>
      <c r="D1412" s="33"/>
      <c r="E1412" s="33"/>
      <c r="F1412" s="33"/>
      <c r="G1412" s="33"/>
      <c r="H1412" s="33"/>
      <c r="I1412" s="33"/>
      <c r="J1412" s="33"/>
      <c r="K1412" s="33"/>
      <c r="L1412" s="33"/>
      <c r="M1412" s="33"/>
      <c r="N1412" s="33"/>
      <c r="O1412" s="13"/>
      <c r="P1412" s="13"/>
      <c r="Q1412" s="33"/>
      <c r="R1412" s="33"/>
      <c r="S1412" s="33"/>
    </row>
    <row r="1413" spans="1:19" x14ac:dyDescent="0.2">
      <c r="A1413" s="33"/>
      <c r="B1413" s="33"/>
      <c r="C1413" s="33"/>
      <c r="D1413" s="33"/>
      <c r="E1413" s="33"/>
      <c r="F1413" s="33"/>
      <c r="G1413" s="33"/>
      <c r="H1413" s="33"/>
      <c r="I1413" s="33"/>
      <c r="J1413" s="33"/>
      <c r="K1413" s="33"/>
      <c r="L1413" s="33"/>
      <c r="M1413" s="33"/>
      <c r="N1413" s="33"/>
      <c r="O1413" s="13"/>
      <c r="P1413" s="13"/>
      <c r="Q1413" s="33"/>
      <c r="R1413" s="33"/>
      <c r="S1413" s="33"/>
    </row>
    <row r="1414" spans="1:19" x14ac:dyDescent="0.2">
      <c r="A1414" s="33"/>
      <c r="B1414" s="33"/>
      <c r="C1414" s="33"/>
      <c r="D1414" s="33"/>
      <c r="E1414" s="33"/>
      <c r="F1414" s="33"/>
      <c r="G1414" s="33"/>
      <c r="H1414" s="33"/>
      <c r="I1414" s="33"/>
      <c r="J1414" s="33"/>
      <c r="K1414" s="33"/>
      <c r="L1414" s="33"/>
      <c r="M1414" s="33"/>
      <c r="N1414" s="33"/>
      <c r="O1414" s="13"/>
      <c r="P1414" s="13"/>
      <c r="Q1414" s="33"/>
      <c r="R1414" s="33"/>
      <c r="S1414" s="33"/>
    </row>
    <row r="1415" spans="1:19" x14ac:dyDescent="0.2">
      <c r="A1415" s="33"/>
      <c r="B1415" s="33"/>
      <c r="C1415" s="33"/>
      <c r="D1415" s="33"/>
      <c r="E1415" s="33"/>
      <c r="F1415" s="33"/>
      <c r="G1415" s="33"/>
      <c r="H1415" s="33"/>
      <c r="I1415" s="33"/>
      <c r="J1415" s="33"/>
      <c r="K1415" s="33"/>
      <c r="L1415" s="33"/>
      <c r="M1415" s="33"/>
      <c r="N1415" s="33"/>
      <c r="O1415" s="13"/>
      <c r="P1415" s="13"/>
      <c r="Q1415" s="33"/>
      <c r="R1415" s="33"/>
      <c r="S1415" s="33"/>
    </row>
    <row r="1416" spans="1:19" x14ac:dyDescent="0.2">
      <c r="A1416" s="33"/>
      <c r="B1416" s="33"/>
      <c r="C1416" s="33"/>
      <c r="D1416" s="33"/>
      <c r="E1416" s="33"/>
      <c r="F1416" s="33"/>
      <c r="G1416" s="33"/>
      <c r="H1416" s="33"/>
      <c r="I1416" s="33"/>
      <c r="J1416" s="33"/>
      <c r="K1416" s="33"/>
      <c r="L1416" s="33"/>
      <c r="M1416" s="33"/>
      <c r="N1416" s="33"/>
      <c r="O1416" s="13"/>
      <c r="P1416" s="13"/>
      <c r="Q1416" s="33"/>
      <c r="R1416" s="33"/>
      <c r="S1416" s="33"/>
    </row>
    <row r="1417" spans="1:19" x14ac:dyDescent="0.2">
      <c r="A1417" s="33"/>
      <c r="B1417" s="33"/>
      <c r="C1417" s="33"/>
      <c r="D1417" s="33"/>
      <c r="E1417" s="33"/>
      <c r="F1417" s="33"/>
      <c r="G1417" s="33"/>
      <c r="H1417" s="33"/>
      <c r="I1417" s="33"/>
      <c r="J1417" s="33"/>
      <c r="K1417" s="33"/>
      <c r="L1417" s="33"/>
      <c r="M1417" s="33"/>
      <c r="N1417" s="33"/>
      <c r="O1417" s="13"/>
      <c r="P1417" s="13"/>
      <c r="Q1417" s="33"/>
      <c r="R1417" s="33"/>
      <c r="S1417" s="33"/>
    </row>
    <row r="1418" spans="1:19" x14ac:dyDescent="0.2">
      <c r="A1418" s="33"/>
      <c r="B1418" s="33"/>
      <c r="C1418" s="33"/>
      <c r="D1418" s="33"/>
      <c r="E1418" s="33"/>
      <c r="F1418" s="33"/>
      <c r="G1418" s="33"/>
      <c r="H1418" s="33"/>
      <c r="I1418" s="33"/>
      <c r="J1418" s="33"/>
      <c r="K1418" s="33"/>
      <c r="L1418" s="33"/>
      <c r="M1418" s="33"/>
      <c r="N1418" s="33"/>
      <c r="O1418" s="13"/>
      <c r="P1418" s="13"/>
      <c r="Q1418" s="33"/>
      <c r="R1418" s="33"/>
      <c r="S1418" s="33"/>
    </row>
    <row r="1419" spans="1:19" x14ac:dyDescent="0.2">
      <c r="A1419" s="33"/>
      <c r="B1419" s="33"/>
      <c r="C1419" s="33"/>
      <c r="D1419" s="33"/>
      <c r="E1419" s="33"/>
      <c r="F1419" s="33"/>
      <c r="G1419" s="33"/>
      <c r="H1419" s="33"/>
      <c r="I1419" s="33"/>
      <c r="J1419" s="33"/>
      <c r="K1419" s="33"/>
      <c r="L1419" s="33"/>
      <c r="M1419" s="33"/>
      <c r="N1419" s="33"/>
      <c r="O1419" s="13"/>
      <c r="P1419" s="13"/>
      <c r="Q1419" s="33"/>
      <c r="R1419" s="33"/>
      <c r="S1419" s="33"/>
    </row>
    <row r="1420" spans="1:19" x14ac:dyDescent="0.2">
      <c r="A1420" s="33"/>
      <c r="B1420" s="33"/>
      <c r="C1420" s="33"/>
      <c r="D1420" s="33"/>
      <c r="E1420" s="33"/>
      <c r="F1420" s="33"/>
      <c r="G1420" s="33"/>
      <c r="H1420" s="33"/>
      <c r="I1420" s="33"/>
      <c r="J1420" s="33"/>
      <c r="K1420" s="33"/>
      <c r="L1420" s="33"/>
      <c r="M1420" s="33"/>
      <c r="N1420" s="33"/>
      <c r="O1420" s="13"/>
      <c r="P1420" s="13"/>
      <c r="Q1420" s="33"/>
      <c r="R1420" s="33"/>
      <c r="S1420" s="33"/>
    </row>
    <row r="1421" spans="1:19" x14ac:dyDescent="0.2">
      <c r="A1421" s="33"/>
      <c r="B1421" s="33"/>
      <c r="C1421" s="33"/>
      <c r="D1421" s="33"/>
      <c r="E1421" s="33"/>
      <c r="F1421" s="33"/>
      <c r="G1421" s="33"/>
      <c r="H1421" s="33"/>
      <c r="I1421" s="33"/>
      <c r="J1421" s="33"/>
      <c r="K1421" s="33"/>
      <c r="L1421" s="33"/>
      <c r="M1421" s="33"/>
      <c r="N1421" s="33"/>
      <c r="O1421" s="13"/>
      <c r="P1421" s="13"/>
      <c r="Q1421" s="33"/>
      <c r="R1421" s="33"/>
      <c r="S1421" s="33"/>
    </row>
    <row r="1422" spans="1:19" x14ac:dyDescent="0.2">
      <c r="A1422" s="33"/>
      <c r="B1422" s="33"/>
      <c r="C1422" s="33"/>
      <c r="D1422" s="33"/>
      <c r="E1422" s="33"/>
      <c r="F1422" s="33"/>
      <c r="G1422" s="33"/>
      <c r="H1422" s="33"/>
      <c r="I1422" s="33"/>
      <c r="J1422" s="33"/>
      <c r="K1422" s="33"/>
      <c r="L1422" s="33"/>
      <c r="M1422" s="33"/>
      <c r="N1422" s="33"/>
      <c r="O1422" s="13"/>
      <c r="P1422" s="13"/>
      <c r="Q1422" s="33"/>
      <c r="R1422" s="33"/>
      <c r="S1422" s="33"/>
    </row>
    <row r="1423" spans="1:19" x14ac:dyDescent="0.2">
      <c r="A1423" s="33"/>
      <c r="B1423" s="33"/>
      <c r="C1423" s="33"/>
      <c r="D1423" s="33"/>
      <c r="E1423" s="33"/>
      <c r="F1423" s="33"/>
      <c r="G1423" s="33"/>
      <c r="H1423" s="33"/>
      <c r="I1423" s="33"/>
      <c r="J1423" s="33"/>
      <c r="K1423" s="33"/>
      <c r="L1423" s="33"/>
      <c r="M1423" s="33"/>
      <c r="N1423" s="33"/>
      <c r="O1423" s="13"/>
      <c r="P1423" s="13"/>
      <c r="Q1423" s="33"/>
      <c r="R1423" s="33"/>
      <c r="S1423" s="33"/>
    </row>
    <row r="1424" spans="1:19" x14ac:dyDescent="0.2">
      <c r="A1424" s="33"/>
      <c r="B1424" s="33"/>
      <c r="C1424" s="33"/>
      <c r="D1424" s="33"/>
      <c r="E1424" s="33"/>
      <c r="F1424" s="33"/>
      <c r="G1424" s="33"/>
      <c r="H1424" s="33"/>
      <c r="I1424" s="33"/>
      <c r="J1424" s="33"/>
      <c r="K1424" s="33"/>
      <c r="L1424" s="33"/>
      <c r="M1424" s="33"/>
      <c r="N1424" s="33"/>
      <c r="O1424" s="13"/>
      <c r="P1424" s="13"/>
      <c r="Q1424" s="33"/>
      <c r="R1424" s="33"/>
      <c r="S1424" s="33"/>
    </row>
    <row r="1425" spans="1:19" x14ac:dyDescent="0.2">
      <c r="A1425" s="33"/>
      <c r="B1425" s="33"/>
      <c r="C1425" s="33"/>
      <c r="D1425" s="33"/>
      <c r="E1425" s="33"/>
      <c r="F1425" s="33"/>
      <c r="G1425" s="33"/>
      <c r="H1425" s="33"/>
      <c r="I1425" s="33"/>
      <c r="J1425" s="33"/>
      <c r="K1425" s="33"/>
      <c r="L1425" s="33"/>
      <c r="M1425" s="33"/>
      <c r="N1425" s="33"/>
      <c r="O1425" s="13"/>
      <c r="P1425" s="13"/>
      <c r="Q1425" s="33"/>
      <c r="R1425" s="33"/>
      <c r="S1425" s="33"/>
    </row>
    <row r="1426" spans="1:19" x14ac:dyDescent="0.2">
      <c r="A1426" s="33"/>
      <c r="B1426" s="33"/>
      <c r="C1426" s="33"/>
      <c r="D1426" s="33"/>
      <c r="E1426" s="33"/>
      <c r="F1426" s="33"/>
      <c r="G1426" s="33"/>
      <c r="H1426" s="33"/>
      <c r="I1426" s="33"/>
      <c r="J1426" s="33"/>
      <c r="K1426" s="33"/>
      <c r="L1426" s="33"/>
      <c r="M1426" s="33"/>
      <c r="N1426" s="33"/>
      <c r="O1426" s="13"/>
      <c r="P1426" s="13"/>
      <c r="Q1426" s="33"/>
      <c r="R1426" s="33"/>
      <c r="S1426" s="33"/>
    </row>
    <row r="1427" spans="1:19" x14ac:dyDescent="0.2">
      <c r="A1427" s="33"/>
      <c r="B1427" s="33"/>
      <c r="C1427" s="33"/>
      <c r="D1427" s="33"/>
      <c r="E1427" s="33"/>
      <c r="F1427" s="33"/>
      <c r="G1427" s="33"/>
      <c r="H1427" s="33"/>
      <c r="I1427" s="33"/>
      <c r="J1427" s="33"/>
      <c r="K1427" s="33"/>
      <c r="L1427" s="33"/>
      <c r="M1427" s="33"/>
      <c r="N1427" s="33"/>
      <c r="O1427" s="13"/>
      <c r="P1427" s="13"/>
      <c r="Q1427" s="33"/>
      <c r="R1427" s="33"/>
      <c r="S1427" s="33"/>
    </row>
    <row r="1428" spans="1:19" x14ac:dyDescent="0.2">
      <c r="A1428" s="33"/>
      <c r="B1428" s="33"/>
      <c r="C1428" s="33"/>
      <c r="D1428" s="33"/>
      <c r="E1428" s="33"/>
      <c r="F1428" s="33"/>
      <c r="G1428" s="33"/>
      <c r="H1428" s="33"/>
      <c r="I1428" s="33"/>
      <c r="J1428" s="33"/>
      <c r="K1428" s="33"/>
      <c r="L1428" s="33"/>
      <c r="M1428" s="33"/>
      <c r="N1428" s="33"/>
      <c r="O1428" s="13"/>
      <c r="P1428" s="13"/>
      <c r="Q1428" s="33"/>
      <c r="R1428" s="33"/>
      <c r="S1428" s="33"/>
    </row>
    <row r="1429" spans="1:19" x14ac:dyDescent="0.2">
      <c r="A1429" s="33"/>
      <c r="B1429" s="33"/>
      <c r="C1429" s="33"/>
      <c r="D1429" s="33"/>
      <c r="E1429" s="33"/>
      <c r="F1429" s="33"/>
      <c r="G1429" s="33"/>
      <c r="H1429" s="33"/>
      <c r="I1429" s="33"/>
      <c r="J1429" s="33"/>
      <c r="K1429" s="33"/>
      <c r="L1429" s="33"/>
      <c r="M1429" s="33"/>
      <c r="N1429" s="33"/>
      <c r="O1429" s="13"/>
      <c r="P1429" s="13"/>
      <c r="Q1429" s="33"/>
      <c r="R1429" s="33"/>
      <c r="S1429" s="33"/>
    </row>
    <row r="1430" spans="1:19" x14ac:dyDescent="0.2">
      <c r="A1430" s="33"/>
      <c r="B1430" s="33"/>
      <c r="C1430" s="33"/>
      <c r="D1430" s="33"/>
      <c r="E1430" s="33"/>
      <c r="F1430" s="33"/>
      <c r="G1430" s="33"/>
      <c r="H1430" s="33"/>
      <c r="I1430" s="33"/>
      <c r="J1430" s="33"/>
      <c r="K1430" s="33"/>
      <c r="L1430" s="33"/>
      <c r="M1430" s="33"/>
      <c r="N1430" s="33"/>
      <c r="O1430" s="13"/>
      <c r="P1430" s="13"/>
      <c r="Q1430" s="33"/>
      <c r="R1430" s="33"/>
      <c r="S1430" s="33"/>
    </row>
    <row r="1431" spans="1:19" x14ac:dyDescent="0.2">
      <c r="A1431" s="33"/>
      <c r="B1431" s="33"/>
      <c r="C1431" s="33"/>
      <c r="D1431" s="33"/>
      <c r="E1431" s="33"/>
      <c r="F1431" s="33"/>
      <c r="G1431" s="33"/>
      <c r="H1431" s="33"/>
      <c r="I1431" s="33"/>
      <c r="J1431" s="33"/>
      <c r="K1431" s="33"/>
      <c r="L1431" s="33"/>
      <c r="M1431" s="33"/>
      <c r="N1431" s="33"/>
      <c r="O1431" s="13"/>
      <c r="P1431" s="13"/>
      <c r="Q1431" s="33"/>
      <c r="R1431" s="33"/>
      <c r="S1431" s="33"/>
    </row>
    <row r="1432" spans="1:19" x14ac:dyDescent="0.2">
      <c r="A1432" s="33"/>
      <c r="B1432" s="33"/>
      <c r="C1432" s="33"/>
      <c r="D1432" s="33"/>
      <c r="E1432" s="33"/>
      <c r="F1432" s="33"/>
      <c r="G1432" s="33"/>
      <c r="H1432" s="33"/>
      <c r="I1432" s="33"/>
      <c r="J1432" s="33"/>
      <c r="K1432" s="33"/>
      <c r="L1432" s="33"/>
      <c r="M1432" s="33"/>
      <c r="N1432" s="33"/>
      <c r="O1432" s="13"/>
      <c r="P1432" s="13"/>
      <c r="Q1432" s="33"/>
      <c r="R1432" s="33"/>
      <c r="S1432" s="33"/>
    </row>
    <row r="1433" spans="1:19" x14ac:dyDescent="0.2">
      <c r="A1433" s="33"/>
      <c r="B1433" s="33"/>
      <c r="C1433" s="33"/>
      <c r="D1433" s="33"/>
      <c r="E1433" s="33"/>
      <c r="F1433" s="33"/>
      <c r="G1433" s="33"/>
      <c r="H1433" s="33"/>
      <c r="I1433" s="33"/>
      <c r="J1433" s="33"/>
      <c r="K1433" s="33"/>
      <c r="L1433" s="33"/>
      <c r="M1433" s="33"/>
      <c r="N1433" s="33"/>
      <c r="O1433" s="13"/>
      <c r="P1433" s="13"/>
      <c r="Q1433" s="33"/>
      <c r="R1433" s="33"/>
      <c r="S1433" s="33"/>
    </row>
    <row r="1434" spans="1:19" x14ac:dyDescent="0.2">
      <c r="A1434" s="33"/>
      <c r="B1434" s="33"/>
      <c r="C1434" s="33"/>
      <c r="D1434" s="33"/>
      <c r="E1434" s="33"/>
      <c r="F1434" s="33"/>
      <c r="G1434" s="33"/>
      <c r="H1434" s="33"/>
      <c r="I1434" s="33"/>
      <c r="J1434" s="33"/>
      <c r="K1434" s="33"/>
      <c r="L1434" s="33"/>
      <c r="M1434" s="33"/>
      <c r="N1434" s="33"/>
      <c r="O1434" s="13"/>
      <c r="P1434" s="13"/>
      <c r="Q1434" s="33"/>
      <c r="R1434" s="33"/>
      <c r="S1434" s="33"/>
    </row>
    <row r="1435" spans="1:19" x14ac:dyDescent="0.2">
      <c r="A1435" s="33"/>
      <c r="B1435" s="33"/>
      <c r="C1435" s="33"/>
      <c r="D1435" s="33"/>
      <c r="E1435" s="33"/>
      <c r="F1435" s="33"/>
      <c r="G1435" s="33"/>
      <c r="H1435" s="33"/>
      <c r="I1435" s="33"/>
      <c r="J1435" s="33"/>
      <c r="K1435" s="33"/>
      <c r="L1435" s="33"/>
      <c r="M1435" s="33"/>
      <c r="N1435" s="33"/>
      <c r="O1435" s="13"/>
      <c r="P1435" s="13"/>
      <c r="Q1435" s="33"/>
      <c r="R1435" s="33"/>
      <c r="S1435" s="33"/>
    </row>
    <row r="1436" spans="1:19" x14ac:dyDescent="0.2">
      <c r="A1436" s="33"/>
      <c r="B1436" s="33"/>
      <c r="C1436" s="33"/>
      <c r="D1436" s="33"/>
      <c r="E1436" s="33"/>
      <c r="F1436" s="33"/>
      <c r="G1436" s="33"/>
      <c r="H1436" s="33"/>
      <c r="I1436" s="33"/>
      <c r="J1436" s="33"/>
      <c r="K1436" s="33"/>
      <c r="L1436" s="33"/>
      <c r="M1436" s="33"/>
      <c r="N1436" s="33"/>
      <c r="O1436" s="13"/>
      <c r="P1436" s="13"/>
      <c r="Q1436" s="33"/>
      <c r="R1436" s="33"/>
      <c r="S1436" s="33"/>
    </row>
    <row r="1437" spans="1:19" x14ac:dyDescent="0.2">
      <c r="A1437" s="33"/>
      <c r="B1437" s="33"/>
      <c r="C1437" s="33"/>
      <c r="D1437" s="33"/>
      <c r="E1437" s="33"/>
      <c r="F1437" s="33"/>
      <c r="G1437" s="33"/>
      <c r="H1437" s="33"/>
      <c r="I1437" s="33"/>
      <c r="J1437" s="33"/>
      <c r="K1437" s="33"/>
      <c r="L1437" s="33"/>
      <c r="M1437" s="33"/>
      <c r="N1437" s="33"/>
      <c r="O1437" s="13"/>
      <c r="P1437" s="13"/>
      <c r="Q1437" s="33"/>
      <c r="R1437" s="33"/>
      <c r="S1437" s="33"/>
    </row>
    <row r="1438" spans="1:19" x14ac:dyDescent="0.2">
      <c r="A1438" s="33"/>
      <c r="B1438" s="33"/>
      <c r="C1438" s="33"/>
      <c r="D1438" s="33"/>
      <c r="E1438" s="33"/>
      <c r="F1438" s="33"/>
      <c r="G1438" s="33"/>
      <c r="H1438" s="33"/>
      <c r="I1438" s="33"/>
      <c r="J1438" s="33"/>
      <c r="K1438" s="33"/>
      <c r="L1438" s="33"/>
      <c r="M1438" s="33"/>
      <c r="N1438" s="33"/>
      <c r="O1438" s="13"/>
      <c r="P1438" s="13"/>
      <c r="Q1438" s="33"/>
      <c r="R1438" s="33"/>
      <c r="S1438" s="33"/>
    </row>
    <row r="1439" spans="1:19" x14ac:dyDescent="0.2">
      <c r="A1439" s="33"/>
      <c r="B1439" s="33"/>
      <c r="C1439" s="33"/>
      <c r="D1439" s="33"/>
      <c r="E1439" s="33"/>
      <c r="F1439" s="33"/>
      <c r="G1439" s="33"/>
      <c r="H1439" s="33"/>
      <c r="I1439" s="33"/>
      <c r="J1439" s="33"/>
      <c r="K1439" s="33"/>
      <c r="L1439" s="33"/>
      <c r="M1439" s="33"/>
      <c r="N1439" s="33"/>
      <c r="O1439" s="13"/>
      <c r="P1439" s="13"/>
      <c r="Q1439" s="33"/>
      <c r="R1439" s="33"/>
      <c r="S1439" s="33"/>
    </row>
    <row r="1440" spans="1:19" x14ac:dyDescent="0.2">
      <c r="A1440" s="33"/>
      <c r="B1440" s="33"/>
      <c r="C1440" s="33"/>
      <c r="D1440" s="33"/>
      <c r="E1440" s="33"/>
      <c r="F1440" s="33"/>
      <c r="G1440" s="33"/>
      <c r="H1440" s="33"/>
      <c r="I1440" s="33"/>
      <c r="J1440" s="33"/>
      <c r="K1440" s="33"/>
      <c r="L1440" s="33"/>
      <c r="M1440" s="33"/>
      <c r="N1440" s="33"/>
      <c r="O1440" s="13"/>
      <c r="P1440" s="13"/>
      <c r="Q1440" s="33"/>
      <c r="R1440" s="33"/>
      <c r="S1440" s="33"/>
    </row>
    <row r="1441" spans="1:19" x14ac:dyDescent="0.2">
      <c r="A1441" s="33"/>
      <c r="B1441" s="33"/>
      <c r="C1441" s="33"/>
      <c r="D1441" s="33"/>
      <c r="E1441" s="33"/>
      <c r="F1441" s="33"/>
      <c r="G1441" s="33"/>
      <c r="H1441" s="33"/>
      <c r="I1441" s="33"/>
      <c r="J1441" s="33"/>
      <c r="K1441" s="33"/>
      <c r="L1441" s="33"/>
      <c r="M1441" s="33"/>
      <c r="N1441" s="33"/>
      <c r="O1441" s="13"/>
      <c r="P1441" s="13"/>
      <c r="Q1441" s="33"/>
      <c r="R1441" s="33"/>
      <c r="S1441" s="33"/>
    </row>
    <row r="1442" spans="1:19" x14ac:dyDescent="0.2">
      <c r="A1442" s="33"/>
      <c r="B1442" s="33"/>
      <c r="C1442" s="33"/>
      <c r="D1442" s="33"/>
      <c r="E1442" s="33"/>
      <c r="F1442" s="33"/>
      <c r="G1442" s="33"/>
      <c r="H1442" s="33"/>
      <c r="I1442" s="33"/>
      <c r="J1442" s="33"/>
      <c r="K1442" s="33"/>
      <c r="L1442" s="33"/>
      <c r="M1442" s="33"/>
      <c r="N1442" s="33"/>
      <c r="O1442" s="13"/>
      <c r="P1442" s="13"/>
      <c r="Q1442" s="33"/>
      <c r="R1442" s="33"/>
      <c r="S1442" s="33"/>
    </row>
    <row r="1443" spans="1:19" x14ac:dyDescent="0.2">
      <c r="A1443" s="33"/>
      <c r="B1443" s="33"/>
      <c r="C1443" s="33"/>
      <c r="D1443" s="33"/>
      <c r="E1443" s="33"/>
      <c r="F1443" s="33"/>
      <c r="G1443" s="33"/>
      <c r="H1443" s="33"/>
      <c r="I1443" s="33"/>
      <c r="J1443" s="33"/>
      <c r="K1443" s="33"/>
      <c r="L1443" s="33"/>
      <c r="M1443" s="33"/>
      <c r="N1443" s="33"/>
      <c r="O1443" s="13"/>
      <c r="P1443" s="13"/>
      <c r="Q1443" s="33"/>
      <c r="R1443" s="33"/>
      <c r="S1443" s="33"/>
    </row>
    <row r="1444" spans="1:19" x14ac:dyDescent="0.2">
      <c r="A1444" s="33"/>
      <c r="B1444" s="33"/>
      <c r="C1444" s="33"/>
      <c r="D1444" s="33"/>
      <c r="E1444" s="33"/>
      <c r="F1444" s="33"/>
      <c r="G1444" s="33"/>
      <c r="H1444" s="33"/>
      <c r="I1444" s="33"/>
      <c r="J1444" s="33"/>
      <c r="K1444" s="33"/>
      <c r="L1444" s="33"/>
      <c r="M1444" s="33"/>
      <c r="N1444" s="33"/>
      <c r="O1444" s="13"/>
      <c r="P1444" s="13"/>
      <c r="Q1444" s="33"/>
      <c r="R1444" s="33"/>
      <c r="S1444" s="33"/>
    </row>
    <row r="1445" spans="1:19" x14ac:dyDescent="0.2">
      <c r="A1445" s="33"/>
      <c r="B1445" s="33"/>
      <c r="C1445" s="33"/>
      <c r="D1445" s="33"/>
      <c r="E1445" s="33"/>
      <c r="F1445" s="33"/>
      <c r="G1445" s="33"/>
      <c r="H1445" s="33"/>
      <c r="I1445" s="33"/>
      <c r="J1445" s="33"/>
      <c r="K1445" s="33"/>
      <c r="L1445" s="33"/>
      <c r="M1445" s="33"/>
      <c r="N1445" s="33"/>
      <c r="O1445" s="13"/>
      <c r="P1445" s="13"/>
      <c r="Q1445" s="33"/>
      <c r="R1445" s="33"/>
      <c r="S1445" s="33"/>
    </row>
    <row r="1446" spans="1:19" x14ac:dyDescent="0.2">
      <c r="A1446" s="33"/>
      <c r="B1446" s="33"/>
      <c r="C1446" s="33"/>
      <c r="D1446" s="33"/>
      <c r="E1446" s="33"/>
      <c r="F1446" s="33"/>
      <c r="G1446" s="33"/>
      <c r="H1446" s="33"/>
      <c r="I1446" s="33"/>
      <c r="J1446" s="33"/>
      <c r="K1446" s="33"/>
      <c r="L1446" s="33"/>
      <c r="M1446" s="33"/>
      <c r="N1446" s="33"/>
      <c r="O1446" s="13"/>
      <c r="P1446" s="13"/>
      <c r="Q1446" s="33"/>
      <c r="R1446" s="33"/>
      <c r="S1446" s="33"/>
    </row>
    <row r="1447" spans="1:19" x14ac:dyDescent="0.2">
      <c r="A1447" s="33"/>
      <c r="B1447" s="33"/>
      <c r="C1447" s="33"/>
      <c r="D1447" s="33"/>
      <c r="E1447" s="33"/>
      <c r="F1447" s="33"/>
      <c r="G1447" s="33"/>
      <c r="H1447" s="33"/>
      <c r="I1447" s="33"/>
      <c r="J1447" s="33"/>
      <c r="K1447" s="33"/>
      <c r="L1447" s="33"/>
      <c r="M1447" s="33"/>
      <c r="N1447" s="33"/>
      <c r="O1447" s="13"/>
      <c r="P1447" s="13"/>
      <c r="Q1447" s="33"/>
      <c r="R1447" s="33"/>
      <c r="S1447" s="33"/>
    </row>
    <row r="1448" spans="1:19" x14ac:dyDescent="0.2">
      <c r="A1448" s="33"/>
      <c r="B1448" s="33"/>
      <c r="C1448" s="33"/>
      <c r="D1448" s="33"/>
      <c r="E1448" s="33"/>
      <c r="F1448" s="33"/>
      <c r="G1448" s="33"/>
      <c r="H1448" s="33"/>
      <c r="I1448" s="33"/>
      <c r="J1448" s="33"/>
      <c r="K1448" s="33"/>
      <c r="L1448" s="33"/>
      <c r="M1448" s="33"/>
      <c r="N1448" s="33"/>
      <c r="O1448" s="13"/>
      <c r="P1448" s="13"/>
      <c r="Q1448" s="33"/>
      <c r="R1448" s="33"/>
      <c r="S1448" s="33"/>
    </row>
    <row r="1449" spans="1:19" x14ac:dyDescent="0.2">
      <c r="A1449" s="33"/>
      <c r="B1449" s="33"/>
      <c r="C1449" s="33"/>
      <c r="D1449" s="33"/>
      <c r="E1449" s="33"/>
      <c r="F1449" s="33"/>
      <c r="G1449" s="33"/>
      <c r="H1449" s="33"/>
      <c r="I1449" s="33"/>
      <c r="J1449" s="33"/>
      <c r="K1449" s="33"/>
      <c r="L1449" s="33"/>
      <c r="M1449" s="33"/>
      <c r="N1449" s="33"/>
      <c r="O1449" s="13"/>
      <c r="P1449" s="13"/>
      <c r="Q1449" s="33"/>
      <c r="R1449" s="33"/>
      <c r="S1449" s="33"/>
    </row>
    <row r="1450" spans="1:19" x14ac:dyDescent="0.2">
      <c r="A1450" s="33"/>
      <c r="B1450" s="33"/>
      <c r="C1450" s="33"/>
      <c r="D1450" s="33"/>
      <c r="E1450" s="33"/>
      <c r="F1450" s="33"/>
      <c r="G1450" s="33"/>
      <c r="H1450" s="33"/>
      <c r="I1450" s="33"/>
      <c r="J1450" s="33"/>
      <c r="K1450" s="33"/>
      <c r="L1450" s="33"/>
      <c r="M1450" s="33"/>
      <c r="N1450" s="33"/>
      <c r="O1450" s="13"/>
      <c r="P1450" s="13"/>
      <c r="Q1450" s="33"/>
      <c r="R1450" s="33"/>
      <c r="S1450" s="33"/>
    </row>
    <row r="1451" spans="1:19" x14ac:dyDescent="0.2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  <c r="O1451" s="13"/>
      <c r="P1451" s="13"/>
      <c r="Q1451" s="33"/>
      <c r="R1451" s="33"/>
      <c r="S1451" s="33"/>
    </row>
    <row r="1452" spans="1:19" x14ac:dyDescent="0.2">
      <c r="A1452" s="33"/>
      <c r="B1452" s="33"/>
      <c r="C1452" s="33"/>
      <c r="D1452" s="33"/>
      <c r="E1452" s="33"/>
      <c r="F1452" s="33"/>
      <c r="G1452" s="33"/>
      <c r="H1452" s="33"/>
      <c r="I1452" s="33"/>
      <c r="J1452" s="33"/>
      <c r="K1452" s="33"/>
      <c r="L1452" s="33"/>
      <c r="M1452" s="33"/>
      <c r="N1452" s="33"/>
      <c r="O1452" s="13"/>
      <c r="P1452" s="13"/>
      <c r="Q1452" s="33"/>
      <c r="R1452" s="33"/>
      <c r="S1452" s="33"/>
    </row>
    <row r="1453" spans="1:19" x14ac:dyDescent="0.2">
      <c r="A1453" s="33"/>
      <c r="B1453" s="33"/>
      <c r="C1453" s="33"/>
      <c r="D1453" s="33"/>
      <c r="E1453" s="33"/>
      <c r="F1453" s="33"/>
      <c r="G1453" s="33"/>
      <c r="H1453" s="33"/>
      <c r="I1453" s="33"/>
      <c r="J1453" s="33"/>
      <c r="K1453" s="33"/>
      <c r="L1453" s="33"/>
      <c r="M1453" s="33"/>
      <c r="N1453" s="33"/>
      <c r="O1453" s="13"/>
      <c r="P1453" s="13"/>
      <c r="Q1453" s="33"/>
      <c r="R1453" s="33"/>
      <c r="S1453" s="33"/>
    </row>
    <row r="1454" spans="1:19" x14ac:dyDescent="0.2">
      <c r="A1454" s="33"/>
      <c r="B1454" s="33"/>
      <c r="C1454" s="33"/>
      <c r="D1454" s="33"/>
      <c r="E1454" s="33"/>
      <c r="F1454" s="33"/>
      <c r="G1454" s="33"/>
      <c r="H1454" s="33"/>
      <c r="I1454" s="33"/>
      <c r="J1454" s="33"/>
      <c r="K1454" s="33"/>
      <c r="L1454" s="33"/>
      <c r="M1454" s="33"/>
      <c r="N1454" s="33"/>
      <c r="O1454" s="13"/>
      <c r="P1454" s="13"/>
      <c r="Q1454" s="33"/>
      <c r="R1454" s="33"/>
      <c r="S1454" s="33"/>
    </row>
    <row r="1455" spans="1:19" x14ac:dyDescent="0.2">
      <c r="A1455" s="33"/>
      <c r="B1455" s="33"/>
      <c r="C1455" s="33"/>
      <c r="D1455" s="33"/>
      <c r="E1455" s="33"/>
      <c r="F1455" s="33"/>
      <c r="G1455" s="33"/>
      <c r="H1455" s="33"/>
      <c r="I1455" s="33"/>
      <c r="J1455" s="33"/>
      <c r="K1455" s="33"/>
      <c r="L1455" s="33"/>
      <c r="M1455" s="33"/>
      <c r="N1455" s="33"/>
      <c r="O1455" s="13"/>
      <c r="P1455" s="13"/>
      <c r="Q1455" s="33"/>
      <c r="R1455" s="33"/>
      <c r="S1455" s="33"/>
    </row>
    <row r="1456" spans="1:19" x14ac:dyDescent="0.2">
      <c r="A1456" s="33"/>
      <c r="B1456" s="33"/>
      <c r="C1456" s="33"/>
      <c r="D1456" s="33"/>
      <c r="E1456" s="33"/>
      <c r="F1456" s="33"/>
      <c r="G1456" s="33"/>
      <c r="H1456" s="33"/>
      <c r="I1456" s="33"/>
      <c r="J1456" s="33"/>
      <c r="K1456" s="33"/>
      <c r="L1456" s="33"/>
      <c r="M1456" s="33"/>
      <c r="N1456" s="33"/>
      <c r="O1456" s="13"/>
      <c r="P1456" s="13"/>
      <c r="Q1456" s="33"/>
      <c r="R1456" s="33"/>
      <c r="S1456" s="33"/>
    </row>
    <row r="1457" spans="1:19" x14ac:dyDescent="0.2">
      <c r="A1457" s="33"/>
      <c r="B1457" s="33"/>
      <c r="C1457" s="33"/>
      <c r="D1457" s="33"/>
      <c r="E1457" s="33"/>
      <c r="F1457" s="33"/>
      <c r="G1457" s="33"/>
      <c r="H1457" s="33"/>
      <c r="I1457" s="33"/>
      <c r="J1457" s="33"/>
      <c r="K1457" s="33"/>
      <c r="L1457" s="33"/>
      <c r="M1457" s="33"/>
      <c r="N1457" s="33"/>
      <c r="O1457" s="13"/>
      <c r="P1457" s="13"/>
      <c r="Q1457" s="33"/>
      <c r="R1457" s="33"/>
      <c r="S1457" s="33"/>
    </row>
    <row r="1458" spans="1:19" x14ac:dyDescent="0.2">
      <c r="A1458" s="33"/>
      <c r="B1458" s="33"/>
      <c r="C1458" s="33"/>
      <c r="D1458" s="33"/>
      <c r="E1458" s="33"/>
      <c r="F1458" s="33"/>
      <c r="G1458" s="33"/>
      <c r="H1458" s="33"/>
      <c r="I1458" s="33"/>
      <c r="J1458" s="33"/>
      <c r="K1458" s="33"/>
      <c r="L1458" s="33"/>
      <c r="M1458" s="33"/>
      <c r="N1458" s="33"/>
      <c r="O1458" s="13"/>
      <c r="P1458" s="13"/>
      <c r="Q1458" s="33"/>
      <c r="R1458" s="33"/>
      <c r="S1458" s="33"/>
    </row>
    <row r="1459" spans="1:19" x14ac:dyDescent="0.2">
      <c r="A1459" s="33"/>
      <c r="B1459" s="33"/>
      <c r="C1459" s="33"/>
      <c r="D1459" s="33"/>
      <c r="E1459" s="33"/>
      <c r="F1459" s="33"/>
      <c r="G1459" s="33"/>
      <c r="H1459" s="33"/>
      <c r="I1459" s="33"/>
      <c r="J1459" s="33"/>
      <c r="K1459" s="33"/>
      <c r="L1459" s="33"/>
      <c r="M1459" s="33"/>
      <c r="N1459" s="33"/>
      <c r="O1459" s="13"/>
      <c r="P1459" s="13"/>
      <c r="Q1459" s="33"/>
      <c r="R1459" s="33"/>
      <c r="S1459" s="33"/>
    </row>
    <row r="1460" spans="1:19" x14ac:dyDescent="0.2">
      <c r="A1460" s="33"/>
      <c r="B1460" s="33"/>
      <c r="C1460" s="33"/>
      <c r="D1460" s="33"/>
      <c r="E1460" s="33"/>
      <c r="F1460" s="33"/>
      <c r="G1460" s="33"/>
      <c r="H1460" s="33"/>
      <c r="I1460" s="33"/>
      <c r="J1460" s="33"/>
      <c r="K1460" s="33"/>
      <c r="L1460" s="33"/>
      <c r="M1460" s="33"/>
      <c r="N1460" s="33"/>
      <c r="O1460" s="13"/>
      <c r="P1460" s="13"/>
      <c r="Q1460" s="33"/>
      <c r="R1460" s="33"/>
      <c r="S1460" s="33"/>
    </row>
    <row r="1461" spans="1:19" x14ac:dyDescent="0.2">
      <c r="A1461" s="33"/>
      <c r="B1461" s="33"/>
      <c r="C1461" s="33"/>
      <c r="D1461" s="33"/>
      <c r="E1461" s="33"/>
      <c r="F1461" s="33"/>
      <c r="G1461" s="33"/>
      <c r="H1461" s="33"/>
      <c r="I1461" s="33"/>
      <c r="J1461" s="33"/>
      <c r="K1461" s="33"/>
      <c r="L1461" s="33"/>
      <c r="M1461" s="33"/>
      <c r="N1461" s="33"/>
      <c r="O1461" s="13"/>
      <c r="P1461" s="13"/>
      <c r="Q1461" s="33"/>
      <c r="R1461" s="33"/>
      <c r="S1461" s="33"/>
    </row>
    <row r="1462" spans="1:19" x14ac:dyDescent="0.2">
      <c r="A1462" s="33"/>
      <c r="B1462" s="33"/>
      <c r="C1462" s="33"/>
      <c r="D1462" s="33"/>
      <c r="E1462" s="33"/>
      <c r="F1462" s="33"/>
      <c r="G1462" s="33"/>
      <c r="H1462" s="33"/>
      <c r="I1462" s="33"/>
      <c r="J1462" s="33"/>
      <c r="K1462" s="33"/>
      <c r="L1462" s="33"/>
      <c r="M1462" s="33"/>
      <c r="N1462" s="33"/>
      <c r="O1462" s="13"/>
      <c r="P1462" s="13"/>
      <c r="Q1462" s="33"/>
      <c r="R1462" s="33"/>
      <c r="S1462" s="33"/>
    </row>
    <row r="1463" spans="1:19" x14ac:dyDescent="0.2">
      <c r="A1463" s="33"/>
      <c r="B1463" s="33"/>
      <c r="C1463" s="33"/>
      <c r="D1463" s="33"/>
      <c r="E1463" s="33"/>
      <c r="F1463" s="33"/>
      <c r="G1463" s="33"/>
      <c r="H1463" s="33"/>
      <c r="I1463" s="33"/>
      <c r="J1463" s="33"/>
      <c r="K1463" s="33"/>
      <c r="L1463" s="33"/>
      <c r="M1463" s="33"/>
      <c r="N1463" s="33"/>
      <c r="O1463" s="13"/>
      <c r="P1463" s="13"/>
      <c r="Q1463" s="33"/>
      <c r="R1463" s="33"/>
      <c r="S1463" s="33"/>
    </row>
    <row r="1464" spans="1:19" x14ac:dyDescent="0.2">
      <c r="A1464" s="33"/>
      <c r="B1464" s="33"/>
      <c r="C1464" s="33"/>
      <c r="D1464" s="33"/>
      <c r="E1464" s="33"/>
      <c r="F1464" s="33"/>
      <c r="G1464" s="33"/>
      <c r="H1464" s="33"/>
      <c r="I1464" s="33"/>
      <c r="J1464" s="33"/>
      <c r="K1464" s="33"/>
      <c r="L1464" s="33"/>
      <c r="M1464" s="33"/>
      <c r="N1464" s="33"/>
      <c r="O1464" s="13"/>
      <c r="P1464" s="13"/>
      <c r="Q1464" s="33"/>
      <c r="R1464" s="33"/>
      <c r="S1464" s="33"/>
    </row>
    <row r="1465" spans="1:19" x14ac:dyDescent="0.2">
      <c r="A1465" s="33"/>
      <c r="B1465" s="33"/>
      <c r="C1465" s="33"/>
      <c r="D1465" s="33"/>
      <c r="E1465" s="33"/>
      <c r="F1465" s="33"/>
      <c r="G1465" s="33"/>
      <c r="H1465" s="33"/>
      <c r="I1465" s="33"/>
      <c r="J1465" s="33"/>
      <c r="K1465" s="33"/>
      <c r="L1465" s="33"/>
      <c r="M1465" s="33"/>
      <c r="N1465" s="33"/>
      <c r="O1465" s="13"/>
      <c r="P1465" s="13"/>
      <c r="Q1465" s="33"/>
      <c r="R1465" s="33"/>
      <c r="S1465" s="33"/>
    </row>
    <row r="1466" spans="1:19" x14ac:dyDescent="0.2">
      <c r="A1466" s="33"/>
      <c r="B1466" s="33"/>
      <c r="C1466" s="33"/>
      <c r="D1466" s="33"/>
      <c r="E1466" s="33"/>
      <c r="F1466" s="33"/>
      <c r="G1466" s="33"/>
      <c r="H1466" s="33"/>
      <c r="I1466" s="33"/>
      <c r="J1466" s="33"/>
      <c r="K1466" s="33"/>
      <c r="L1466" s="33"/>
      <c r="M1466" s="33"/>
      <c r="N1466" s="33"/>
      <c r="O1466" s="13"/>
      <c r="P1466" s="13"/>
      <c r="Q1466" s="33"/>
      <c r="R1466" s="33"/>
      <c r="S1466" s="33"/>
    </row>
    <row r="1467" spans="1:19" x14ac:dyDescent="0.2">
      <c r="A1467" s="33"/>
      <c r="B1467" s="33"/>
      <c r="C1467" s="33"/>
      <c r="D1467" s="33"/>
      <c r="E1467" s="33"/>
      <c r="F1467" s="33"/>
      <c r="G1467" s="33"/>
      <c r="H1467" s="33"/>
      <c r="I1467" s="33"/>
      <c r="J1467" s="33"/>
      <c r="K1467" s="33"/>
      <c r="L1467" s="33"/>
      <c r="M1467" s="33"/>
      <c r="N1467" s="33"/>
      <c r="O1467" s="13"/>
      <c r="P1467" s="13"/>
      <c r="Q1467" s="33"/>
      <c r="R1467" s="33"/>
      <c r="S1467" s="33"/>
    </row>
    <row r="1468" spans="1:19" x14ac:dyDescent="0.2">
      <c r="A1468" s="33"/>
      <c r="B1468" s="33"/>
      <c r="C1468" s="33"/>
      <c r="D1468" s="33"/>
      <c r="E1468" s="33"/>
      <c r="F1468" s="33"/>
      <c r="G1468" s="33"/>
      <c r="H1468" s="33"/>
      <c r="I1468" s="33"/>
      <c r="J1468" s="33"/>
      <c r="K1468" s="33"/>
      <c r="L1468" s="33"/>
      <c r="M1468" s="33"/>
      <c r="N1468" s="33"/>
      <c r="O1468" s="13"/>
      <c r="P1468" s="13"/>
      <c r="Q1468" s="33"/>
      <c r="R1468" s="33"/>
      <c r="S1468" s="33"/>
    </row>
    <row r="1469" spans="1:19" x14ac:dyDescent="0.2">
      <c r="A1469" s="33"/>
      <c r="B1469" s="33"/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13"/>
      <c r="P1469" s="13"/>
      <c r="Q1469" s="33"/>
      <c r="R1469" s="33"/>
      <c r="S1469" s="33"/>
    </row>
    <row r="1470" spans="1:19" x14ac:dyDescent="0.2">
      <c r="A1470" s="33"/>
      <c r="B1470" s="33"/>
      <c r="C1470" s="33"/>
      <c r="D1470" s="33"/>
      <c r="E1470" s="33"/>
      <c r="F1470" s="33"/>
      <c r="G1470" s="33"/>
      <c r="H1470" s="33"/>
      <c r="I1470" s="33"/>
      <c r="J1470" s="33"/>
      <c r="K1470" s="33"/>
      <c r="L1470" s="33"/>
      <c r="M1470" s="33"/>
      <c r="N1470" s="33"/>
      <c r="O1470" s="13"/>
      <c r="P1470" s="13"/>
      <c r="Q1470" s="33"/>
      <c r="R1470" s="33"/>
      <c r="S1470" s="33"/>
    </row>
    <row r="1471" spans="1:19" x14ac:dyDescent="0.2">
      <c r="A1471" s="33"/>
      <c r="B1471" s="33"/>
      <c r="C1471" s="33"/>
      <c r="D1471" s="33"/>
      <c r="E1471" s="33"/>
      <c r="F1471" s="33"/>
      <c r="G1471" s="33"/>
      <c r="H1471" s="33"/>
      <c r="I1471" s="33"/>
      <c r="J1471" s="33"/>
      <c r="K1471" s="33"/>
      <c r="L1471" s="33"/>
      <c r="M1471" s="33"/>
      <c r="N1471" s="33"/>
      <c r="O1471" s="13"/>
      <c r="P1471" s="13"/>
      <c r="Q1471" s="33"/>
      <c r="R1471" s="33"/>
      <c r="S1471" s="33"/>
    </row>
    <row r="1472" spans="1:19" x14ac:dyDescent="0.2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  <c r="O1472" s="13"/>
      <c r="P1472" s="13"/>
      <c r="Q1472" s="33"/>
      <c r="R1472" s="33"/>
      <c r="S1472" s="33"/>
    </row>
    <row r="1473" spans="1:19" x14ac:dyDescent="0.2">
      <c r="A1473" s="33"/>
      <c r="B1473" s="33"/>
      <c r="C1473" s="33"/>
      <c r="D1473" s="33"/>
      <c r="E1473" s="33"/>
      <c r="F1473" s="33"/>
      <c r="G1473" s="33"/>
      <c r="H1473" s="33"/>
      <c r="I1473" s="33"/>
      <c r="J1473" s="33"/>
      <c r="K1473" s="33"/>
      <c r="L1473" s="33"/>
      <c r="M1473" s="33"/>
      <c r="N1473" s="33"/>
      <c r="O1473" s="13"/>
      <c r="P1473" s="13"/>
      <c r="Q1473" s="33"/>
      <c r="R1473" s="33"/>
      <c r="S1473" s="33"/>
    </row>
    <row r="1474" spans="1:19" x14ac:dyDescent="0.2">
      <c r="A1474" s="33"/>
      <c r="B1474" s="33"/>
      <c r="C1474" s="33"/>
      <c r="D1474" s="33"/>
      <c r="E1474" s="33"/>
      <c r="F1474" s="33"/>
      <c r="G1474" s="33"/>
      <c r="H1474" s="33"/>
      <c r="I1474" s="33"/>
      <c r="J1474" s="33"/>
      <c r="K1474" s="33"/>
      <c r="L1474" s="33"/>
      <c r="M1474" s="33"/>
      <c r="N1474" s="33"/>
      <c r="O1474" s="13"/>
      <c r="P1474" s="13"/>
      <c r="Q1474" s="33"/>
      <c r="R1474" s="33"/>
      <c r="S1474" s="33"/>
    </row>
    <row r="1475" spans="1:19" x14ac:dyDescent="0.2">
      <c r="A1475" s="33"/>
      <c r="B1475" s="33"/>
      <c r="C1475" s="33"/>
      <c r="D1475" s="33"/>
      <c r="E1475" s="33"/>
      <c r="F1475" s="33"/>
      <c r="G1475" s="33"/>
      <c r="H1475" s="33"/>
      <c r="I1475" s="33"/>
      <c r="J1475" s="33"/>
      <c r="K1475" s="33"/>
      <c r="L1475" s="33"/>
      <c r="M1475" s="33"/>
      <c r="N1475" s="33"/>
      <c r="O1475" s="13"/>
      <c r="P1475" s="13"/>
      <c r="Q1475" s="33"/>
      <c r="R1475" s="33"/>
      <c r="S1475" s="33"/>
    </row>
    <row r="1476" spans="1:19" x14ac:dyDescent="0.2">
      <c r="A1476" s="33"/>
      <c r="B1476" s="33"/>
      <c r="C1476" s="33"/>
      <c r="D1476" s="33"/>
      <c r="E1476" s="33"/>
      <c r="F1476" s="33"/>
      <c r="G1476" s="33"/>
      <c r="H1476" s="33"/>
      <c r="I1476" s="33"/>
      <c r="J1476" s="33"/>
      <c r="K1476" s="33"/>
      <c r="L1476" s="33"/>
      <c r="M1476" s="33"/>
      <c r="N1476" s="33"/>
      <c r="O1476" s="13"/>
      <c r="P1476" s="13"/>
      <c r="Q1476" s="33"/>
      <c r="R1476" s="33"/>
      <c r="S1476" s="33"/>
    </row>
    <row r="1477" spans="1:19" x14ac:dyDescent="0.2">
      <c r="A1477" s="33"/>
      <c r="B1477" s="33"/>
      <c r="C1477" s="33"/>
      <c r="D1477" s="33"/>
      <c r="E1477" s="33"/>
      <c r="F1477" s="33"/>
      <c r="G1477" s="33"/>
      <c r="H1477" s="33"/>
      <c r="I1477" s="33"/>
      <c r="J1477" s="33"/>
      <c r="K1477" s="33"/>
      <c r="L1477" s="33"/>
      <c r="M1477" s="33"/>
      <c r="N1477" s="33"/>
      <c r="O1477" s="13"/>
      <c r="P1477" s="13"/>
      <c r="Q1477" s="33"/>
      <c r="R1477" s="33"/>
      <c r="S1477" s="33"/>
    </row>
    <row r="1478" spans="1:19" x14ac:dyDescent="0.2">
      <c r="A1478" s="33"/>
      <c r="B1478" s="33"/>
      <c r="C1478" s="33"/>
      <c r="D1478" s="33"/>
      <c r="E1478" s="33"/>
      <c r="F1478" s="33"/>
      <c r="G1478" s="33"/>
      <c r="H1478" s="33"/>
      <c r="I1478" s="33"/>
      <c r="J1478" s="33"/>
      <c r="K1478" s="33"/>
      <c r="L1478" s="33"/>
      <c r="M1478" s="33"/>
      <c r="N1478" s="33"/>
      <c r="O1478" s="13"/>
      <c r="P1478" s="13"/>
      <c r="Q1478" s="33"/>
      <c r="R1478" s="33"/>
      <c r="S1478" s="33"/>
    </row>
    <row r="1479" spans="1:19" x14ac:dyDescent="0.2">
      <c r="A1479" s="33"/>
      <c r="B1479" s="33"/>
      <c r="C1479" s="33"/>
      <c r="D1479" s="33"/>
      <c r="E1479" s="33"/>
      <c r="F1479" s="33"/>
      <c r="G1479" s="33"/>
      <c r="H1479" s="33"/>
      <c r="I1479" s="33"/>
      <c r="J1479" s="33"/>
      <c r="K1479" s="33"/>
      <c r="L1479" s="33"/>
      <c r="M1479" s="33"/>
      <c r="N1479" s="33"/>
      <c r="O1479" s="13"/>
      <c r="P1479" s="13"/>
      <c r="Q1479" s="33"/>
      <c r="R1479" s="33"/>
      <c r="S1479" s="33"/>
    </row>
    <row r="1480" spans="1:19" x14ac:dyDescent="0.2">
      <c r="A1480" s="33"/>
      <c r="B1480" s="33"/>
      <c r="C1480" s="33"/>
      <c r="D1480" s="33"/>
      <c r="E1480" s="33"/>
      <c r="F1480" s="33"/>
      <c r="G1480" s="33"/>
      <c r="H1480" s="33"/>
      <c r="I1480" s="33"/>
      <c r="J1480" s="33"/>
      <c r="K1480" s="33"/>
      <c r="L1480" s="33"/>
      <c r="M1480" s="33"/>
      <c r="N1480" s="33"/>
      <c r="O1480" s="13"/>
      <c r="P1480" s="13"/>
      <c r="Q1480" s="33"/>
      <c r="R1480" s="33"/>
      <c r="S1480" s="33"/>
    </row>
    <row r="1481" spans="1:19" x14ac:dyDescent="0.2">
      <c r="A1481" s="33"/>
      <c r="B1481" s="33"/>
      <c r="C1481" s="33"/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13"/>
      <c r="P1481" s="13"/>
      <c r="Q1481" s="33"/>
      <c r="R1481" s="33"/>
      <c r="S1481" s="33"/>
    </row>
    <row r="1482" spans="1:19" x14ac:dyDescent="0.2">
      <c r="A1482" s="33"/>
      <c r="B1482" s="33"/>
      <c r="C1482" s="33"/>
      <c r="D1482" s="33"/>
      <c r="E1482" s="33"/>
      <c r="F1482" s="33"/>
      <c r="G1482" s="33"/>
      <c r="H1482" s="33"/>
      <c r="I1482" s="33"/>
      <c r="J1482" s="33"/>
      <c r="K1482" s="33"/>
      <c r="L1482" s="33"/>
      <c r="M1482" s="33"/>
      <c r="N1482" s="33"/>
      <c r="O1482" s="13"/>
      <c r="P1482" s="13"/>
      <c r="Q1482" s="33"/>
      <c r="R1482" s="33"/>
      <c r="S1482" s="33"/>
    </row>
    <row r="1483" spans="1:19" x14ac:dyDescent="0.2">
      <c r="A1483" s="33"/>
      <c r="B1483" s="33"/>
      <c r="C1483" s="33"/>
      <c r="D1483" s="33"/>
      <c r="E1483" s="33"/>
      <c r="F1483" s="33"/>
      <c r="G1483" s="33"/>
      <c r="H1483" s="33"/>
      <c r="I1483" s="33"/>
      <c r="J1483" s="33"/>
      <c r="K1483" s="33"/>
      <c r="L1483" s="33"/>
      <c r="M1483" s="33"/>
      <c r="N1483" s="33"/>
      <c r="O1483" s="13"/>
      <c r="P1483" s="13"/>
      <c r="Q1483" s="33"/>
      <c r="R1483" s="33"/>
      <c r="S1483" s="33"/>
    </row>
    <row r="1484" spans="1:19" x14ac:dyDescent="0.2">
      <c r="A1484" s="33"/>
      <c r="B1484" s="33"/>
      <c r="C1484" s="33"/>
      <c r="D1484" s="33"/>
      <c r="E1484" s="33"/>
      <c r="F1484" s="33"/>
      <c r="G1484" s="33"/>
      <c r="H1484" s="33"/>
      <c r="I1484" s="33"/>
      <c r="J1484" s="33"/>
      <c r="K1484" s="33"/>
      <c r="L1484" s="33"/>
      <c r="M1484" s="33"/>
      <c r="N1484" s="33"/>
      <c r="O1484" s="13"/>
      <c r="P1484" s="13"/>
      <c r="Q1484" s="33"/>
      <c r="R1484" s="33"/>
      <c r="S1484" s="33"/>
    </row>
    <row r="1485" spans="1:19" x14ac:dyDescent="0.2">
      <c r="A1485" s="33"/>
      <c r="B1485" s="33"/>
      <c r="C1485" s="33"/>
      <c r="D1485" s="33"/>
      <c r="E1485" s="33"/>
      <c r="F1485" s="33"/>
      <c r="G1485" s="33"/>
      <c r="H1485" s="33"/>
      <c r="I1485" s="33"/>
      <c r="J1485" s="33"/>
      <c r="K1485" s="33"/>
      <c r="L1485" s="33"/>
      <c r="M1485" s="33"/>
      <c r="N1485" s="33"/>
      <c r="O1485" s="13"/>
      <c r="P1485" s="13"/>
      <c r="Q1485" s="33"/>
      <c r="R1485" s="33"/>
      <c r="S1485" s="33"/>
    </row>
    <row r="1486" spans="1:19" x14ac:dyDescent="0.2">
      <c r="A1486" s="33"/>
      <c r="B1486" s="33"/>
      <c r="C1486" s="33"/>
      <c r="D1486" s="33"/>
      <c r="E1486" s="33"/>
      <c r="F1486" s="33"/>
      <c r="G1486" s="33"/>
      <c r="H1486" s="33"/>
      <c r="I1486" s="33"/>
      <c r="J1486" s="33"/>
      <c r="K1486" s="33"/>
      <c r="L1486" s="33"/>
      <c r="M1486" s="33"/>
      <c r="N1486" s="33"/>
      <c r="O1486" s="13"/>
      <c r="P1486" s="13"/>
      <c r="Q1486" s="33"/>
      <c r="R1486" s="33"/>
      <c r="S1486" s="33"/>
    </row>
    <row r="1487" spans="1:19" x14ac:dyDescent="0.2">
      <c r="A1487" s="33"/>
      <c r="B1487" s="33"/>
      <c r="C1487" s="33"/>
      <c r="D1487" s="33"/>
      <c r="E1487" s="33"/>
      <c r="F1487" s="33"/>
      <c r="G1487" s="33"/>
      <c r="H1487" s="33"/>
      <c r="I1487" s="33"/>
      <c r="J1487" s="33"/>
      <c r="K1487" s="33"/>
      <c r="L1487" s="33"/>
      <c r="M1487" s="33"/>
      <c r="N1487" s="33"/>
      <c r="O1487" s="13"/>
      <c r="P1487" s="13"/>
      <c r="Q1487" s="33"/>
      <c r="R1487" s="33"/>
      <c r="S1487" s="33"/>
    </row>
    <row r="1488" spans="1:19" x14ac:dyDescent="0.2">
      <c r="A1488" s="33"/>
      <c r="B1488" s="33"/>
      <c r="C1488" s="33"/>
      <c r="D1488" s="33"/>
      <c r="E1488" s="33"/>
      <c r="F1488" s="33"/>
      <c r="G1488" s="33"/>
      <c r="H1488" s="33"/>
      <c r="I1488" s="33"/>
      <c r="J1488" s="33"/>
      <c r="K1488" s="33"/>
      <c r="L1488" s="33"/>
      <c r="M1488" s="33"/>
      <c r="N1488" s="33"/>
      <c r="O1488" s="13"/>
      <c r="P1488" s="13"/>
      <c r="Q1488" s="33"/>
      <c r="R1488" s="33"/>
      <c r="S1488" s="33"/>
    </row>
    <row r="1489" spans="1:19" x14ac:dyDescent="0.2">
      <c r="A1489" s="33"/>
      <c r="B1489" s="33"/>
      <c r="C1489" s="33"/>
      <c r="D1489" s="33"/>
      <c r="E1489" s="33"/>
      <c r="F1489" s="33"/>
      <c r="G1489" s="33"/>
      <c r="H1489" s="33"/>
      <c r="I1489" s="33"/>
      <c r="J1489" s="33"/>
      <c r="K1489" s="33"/>
      <c r="L1489" s="33"/>
      <c r="M1489" s="33"/>
      <c r="N1489" s="33"/>
      <c r="O1489" s="13"/>
      <c r="P1489" s="13"/>
      <c r="Q1489" s="33"/>
      <c r="R1489" s="33"/>
      <c r="S1489" s="33"/>
    </row>
    <row r="1490" spans="1:19" x14ac:dyDescent="0.2">
      <c r="A1490" s="33"/>
      <c r="B1490" s="33"/>
      <c r="C1490" s="33"/>
      <c r="D1490" s="33"/>
      <c r="E1490" s="33"/>
      <c r="F1490" s="33"/>
      <c r="G1490" s="33"/>
      <c r="H1490" s="33"/>
      <c r="I1490" s="33"/>
      <c r="J1490" s="33"/>
      <c r="K1490" s="33"/>
      <c r="L1490" s="33"/>
      <c r="M1490" s="33"/>
      <c r="N1490" s="33"/>
      <c r="O1490" s="13"/>
      <c r="P1490" s="13"/>
      <c r="Q1490" s="33"/>
      <c r="R1490" s="33"/>
      <c r="S1490" s="33"/>
    </row>
    <row r="1491" spans="1:19" x14ac:dyDescent="0.2">
      <c r="A1491" s="33"/>
      <c r="B1491" s="33"/>
      <c r="C1491" s="33"/>
      <c r="D1491" s="33"/>
      <c r="E1491" s="33"/>
      <c r="F1491" s="33"/>
      <c r="G1491" s="33"/>
      <c r="H1491" s="33"/>
      <c r="I1491" s="33"/>
      <c r="J1491" s="33"/>
      <c r="K1491" s="33"/>
      <c r="L1491" s="33"/>
      <c r="M1491" s="33"/>
      <c r="N1491" s="33"/>
      <c r="O1491" s="13"/>
      <c r="P1491" s="13"/>
      <c r="Q1491" s="33"/>
      <c r="R1491" s="33"/>
      <c r="S1491" s="33"/>
    </row>
    <row r="1492" spans="1:19" x14ac:dyDescent="0.2">
      <c r="A1492" s="33"/>
      <c r="B1492" s="33"/>
      <c r="C1492" s="33"/>
      <c r="D1492" s="33"/>
      <c r="E1492" s="33"/>
      <c r="F1492" s="33"/>
      <c r="G1492" s="33"/>
      <c r="H1492" s="33"/>
      <c r="I1492" s="33"/>
      <c r="J1492" s="33"/>
      <c r="K1492" s="33"/>
      <c r="L1492" s="33"/>
      <c r="M1492" s="33"/>
      <c r="N1492" s="33"/>
      <c r="O1492" s="13"/>
      <c r="P1492" s="13"/>
      <c r="Q1492" s="33"/>
      <c r="R1492" s="33"/>
      <c r="S1492" s="33"/>
    </row>
    <row r="1493" spans="1:19" x14ac:dyDescent="0.2">
      <c r="A1493" s="33"/>
      <c r="B1493" s="33"/>
      <c r="C1493" s="33"/>
      <c r="D1493" s="33"/>
      <c r="E1493" s="33"/>
      <c r="F1493" s="33"/>
      <c r="G1493" s="33"/>
      <c r="H1493" s="33"/>
      <c r="I1493" s="33"/>
      <c r="J1493" s="33"/>
      <c r="K1493" s="33"/>
      <c r="L1493" s="33"/>
      <c r="M1493" s="33"/>
      <c r="N1493" s="33"/>
      <c r="O1493" s="13"/>
      <c r="P1493" s="13"/>
      <c r="Q1493" s="33"/>
      <c r="R1493" s="33"/>
      <c r="S1493" s="33"/>
    </row>
    <row r="1494" spans="1:19" x14ac:dyDescent="0.2">
      <c r="A1494" s="33"/>
      <c r="B1494" s="33"/>
      <c r="C1494" s="33"/>
      <c r="D1494" s="33"/>
      <c r="E1494" s="33"/>
      <c r="F1494" s="33"/>
      <c r="G1494" s="33"/>
      <c r="H1494" s="33"/>
      <c r="I1494" s="33"/>
      <c r="J1494" s="33"/>
      <c r="K1494" s="33"/>
      <c r="L1494" s="33"/>
      <c r="M1494" s="33"/>
      <c r="N1494" s="33"/>
      <c r="O1494" s="13"/>
      <c r="P1494" s="13"/>
      <c r="Q1494" s="33"/>
      <c r="R1494" s="33"/>
      <c r="S1494" s="33"/>
    </row>
    <row r="1495" spans="1:19" x14ac:dyDescent="0.2">
      <c r="A1495" s="33"/>
      <c r="B1495" s="33"/>
      <c r="C1495" s="33"/>
      <c r="D1495" s="33"/>
      <c r="E1495" s="33"/>
      <c r="F1495" s="33"/>
      <c r="G1495" s="33"/>
      <c r="H1495" s="33"/>
      <c r="I1495" s="33"/>
      <c r="J1495" s="33"/>
      <c r="K1495" s="33"/>
      <c r="L1495" s="33"/>
      <c r="M1495" s="33"/>
      <c r="N1495" s="33"/>
      <c r="O1495" s="13"/>
      <c r="P1495" s="13"/>
      <c r="Q1495" s="33"/>
      <c r="R1495" s="33"/>
      <c r="S1495" s="33"/>
    </row>
    <row r="1496" spans="1:19" x14ac:dyDescent="0.2">
      <c r="A1496" s="33"/>
      <c r="B1496" s="33"/>
      <c r="C1496" s="33"/>
      <c r="D1496" s="33"/>
      <c r="E1496" s="33"/>
      <c r="F1496" s="33"/>
      <c r="G1496" s="33"/>
      <c r="H1496" s="33"/>
      <c r="I1496" s="33"/>
      <c r="J1496" s="33"/>
      <c r="K1496" s="33"/>
      <c r="L1496" s="33"/>
      <c r="M1496" s="33"/>
      <c r="N1496" s="33"/>
      <c r="O1496" s="13"/>
      <c r="P1496" s="13"/>
      <c r="Q1496" s="33"/>
      <c r="R1496" s="33"/>
      <c r="S1496" s="33"/>
    </row>
    <row r="1497" spans="1:19" x14ac:dyDescent="0.2">
      <c r="A1497" s="33"/>
      <c r="B1497" s="33"/>
      <c r="C1497" s="33"/>
      <c r="D1497" s="33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13"/>
      <c r="P1497" s="13"/>
      <c r="Q1497" s="33"/>
      <c r="R1497" s="33"/>
      <c r="S1497" s="33"/>
    </row>
    <row r="1498" spans="1:19" x14ac:dyDescent="0.2">
      <c r="A1498" s="33"/>
      <c r="B1498" s="33"/>
      <c r="C1498" s="33"/>
      <c r="D1498" s="33"/>
      <c r="E1498" s="33"/>
      <c r="F1498" s="33"/>
      <c r="G1498" s="33"/>
      <c r="H1498" s="33"/>
      <c r="I1498" s="33"/>
      <c r="J1498" s="33"/>
      <c r="K1498" s="33"/>
      <c r="L1498" s="33"/>
      <c r="M1498" s="33"/>
      <c r="N1498" s="33"/>
      <c r="O1498" s="13"/>
      <c r="P1498" s="13"/>
      <c r="Q1498" s="33"/>
      <c r="R1498" s="33"/>
      <c r="S1498" s="33"/>
    </row>
    <row r="1499" spans="1:19" x14ac:dyDescent="0.2">
      <c r="A1499" s="33"/>
      <c r="B1499" s="33"/>
      <c r="C1499" s="33"/>
      <c r="D1499" s="33"/>
      <c r="E1499" s="33"/>
      <c r="F1499" s="33"/>
      <c r="G1499" s="33"/>
      <c r="H1499" s="33"/>
      <c r="I1499" s="33"/>
      <c r="J1499" s="33"/>
      <c r="K1499" s="33"/>
      <c r="L1499" s="33"/>
      <c r="M1499" s="33"/>
      <c r="N1499" s="33"/>
      <c r="O1499" s="13"/>
      <c r="P1499" s="13"/>
      <c r="Q1499" s="33"/>
      <c r="R1499" s="33"/>
      <c r="S1499" s="33"/>
    </row>
    <row r="1500" spans="1:19" x14ac:dyDescent="0.2">
      <c r="A1500" s="33"/>
      <c r="B1500" s="33"/>
      <c r="C1500" s="33"/>
      <c r="D1500" s="33"/>
      <c r="E1500" s="33"/>
      <c r="F1500" s="33"/>
      <c r="G1500" s="33"/>
      <c r="H1500" s="33"/>
      <c r="I1500" s="33"/>
      <c r="J1500" s="33"/>
      <c r="K1500" s="33"/>
      <c r="L1500" s="33"/>
      <c r="M1500" s="33"/>
      <c r="N1500" s="33"/>
      <c r="O1500" s="13"/>
      <c r="P1500" s="13"/>
      <c r="Q1500" s="33"/>
      <c r="R1500" s="33"/>
      <c r="S1500" s="33"/>
    </row>
    <row r="1501" spans="1:19" x14ac:dyDescent="0.2">
      <c r="A1501" s="33"/>
      <c r="B1501" s="33"/>
      <c r="C1501" s="33"/>
      <c r="D1501" s="33"/>
      <c r="E1501" s="33"/>
      <c r="F1501" s="33"/>
      <c r="G1501" s="33"/>
      <c r="H1501" s="33"/>
      <c r="I1501" s="33"/>
      <c r="J1501" s="33"/>
      <c r="K1501" s="33"/>
      <c r="L1501" s="33"/>
      <c r="M1501" s="33"/>
      <c r="N1501" s="33"/>
      <c r="O1501" s="13"/>
      <c r="P1501" s="13"/>
      <c r="Q1501" s="33"/>
      <c r="R1501" s="33"/>
      <c r="S1501" s="33"/>
    </row>
    <row r="1502" spans="1:19" x14ac:dyDescent="0.2">
      <c r="A1502" s="33"/>
      <c r="B1502" s="33"/>
      <c r="C1502" s="33"/>
      <c r="D1502" s="33"/>
      <c r="E1502" s="33"/>
      <c r="F1502" s="33"/>
      <c r="G1502" s="33"/>
      <c r="H1502" s="33"/>
      <c r="I1502" s="33"/>
      <c r="J1502" s="33"/>
      <c r="K1502" s="33"/>
      <c r="L1502" s="33"/>
      <c r="M1502" s="33"/>
      <c r="N1502" s="33"/>
      <c r="O1502" s="13"/>
      <c r="P1502" s="13"/>
      <c r="Q1502" s="33"/>
      <c r="R1502" s="33"/>
      <c r="S1502" s="33"/>
    </row>
    <row r="1503" spans="1:19" x14ac:dyDescent="0.2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  <c r="O1503" s="13"/>
      <c r="P1503" s="13"/>
      <c r="Q1503" s="33"/>
      <c r="R1503" s="33"/>
      <c r="S1503" s="33"/>
    </row>
    <row r="1504" spans="1:19" x14ac:dyDescent="0.2">
      <c r="A1504" s="33"/>
      <c r="B1504" s="33"/>
      <c r="C1504" s="33"/>
      <c r="D1504" s="33"/>
      <c r="E1504" s="33"/>
      <c r="F1504" s="33"/>
      <c r="G1504" s="33"/>
      <c r="H1504" s="33"/>
      <c r="I1504" s="33"/>
      <c r="J1504" s="33"/>
      <c r="K1504" s="33"/>
      <c r="L1504" s="33"/>
      <c r="M1504" s="33"/>
      <c r="N1504" s="33"/>
      <c r="O1504" s="13"/>
      <c r="P1504" s="13"/>
      <c r="Q1504" s="33"/>
      <c r="R1504" s="33"/>
      <c r="S1504" s="33"/>
    </row>
    <row r="1505" spans="1:19" x14ac:dyDescent="0.2">
      <c r="A1505" s="33"/>
      <c r="B1505" s="33"/>
      <c r="C1505" s="33"/>
      <c r="D1505" s="33"/>
      <c r="E1505" s="33"/>
      <c r="F1505" s="33"/>
      <c r="G1505" s="33"/>
      <c r="H1505" s="33"/>
      <c r="I1505" s="33"/>
      <c r="J1505" s="33"/>
      <c r="K1505" s="33"/>
      <c r="L1505" s="33"/>
      <c r="M1505" s="33"/>
      <c r="N1505" s="33"/>
      <c r="O1505" s="13"/>
      <c r="P1505" s="13"/>
      <c r="Q1505" s="33"/>
      <c r="R1505" s="33"/>
      <c r="S1505" s="33"/>
    </row>
    <row r="1506" spans="1:19" x14ac:dyDescent="0.2">
      <c r="A1506" s="33"/>
      <c r="B1506" s="33"/>
      <c r="C1506" s="33"/>
      <c r="D1506" s="33"/>
      <c r="E1506" s="33"/>
      <c r="F1506" s="33"/>
      <c r="G1506" s="33"/>
      <c r="H1506" s="33"/>
      <c r="I1506" s="33"/>
      <c r="J1506" s="33"/>
      <c r="K1506" s="33"/>
      <c r="L1506" s="33"/>
      <c r="M1506" s="33"/>
      <c r="N1506" s="33"/>
      <c r="O1506" s="13"/>
      <c r="P1506" s="13"/>
      <c r="Q1506" s="33"/>
      <c r="R1506" s="33"/>
      <c r="S1506" s="33"/>
    </row>
    <row r="1507" spans="1:19" x14ac:dyDescent="0.2">
      <c r="A1507" s="33"/>
      <c r="B1507" s="33"/>
      <c r="C1507" s="33"/>
      <c r="D1507" s="33"/>
      <c r="E1507" s="33"/>
      <c r="F1507" s="33"/>
      <c r="G1507" s="33"/>
      <c r="H1507" s="33"/>
      <c r="I1507" s="33"/>
      <c r="J1507" s="33"/>
      <c r="K1507" s="33"/>
      <c r="L1507" s="33"/>
      <c r="M1507" s="33"/>
      <c r="N1507" s="33"/>
      <c r="O1507" s="13"/>
      <c r="P1507" s="13"/>
      <c r="Q1507" s="33"/>
      <c r="R1507" s="33"/>
      <c r="S1507" s="33"/>
    </row>
    <row r="1508" spans="1:19" x14ac:dyDescent="0.2">
      <c r="A1508" s="33"/>
      <c r="B1508" s="33"/>
      <c r="C1508" s="33"/>
      <c r="D1508" s="33"/>
      <c r="E1508" s="33"/>
      <c r="F1508" s="33"/>
      <c r="G1508" s="33"/>
      <c r="H1508" s="33"/>
      <c r="I1508" s="33"/>
      <c r="J1508" s="33"/>
      <c r="K1508" s="33"/>
      <c r="L1508" s="33"/>
      <c r="M1508" s="33"/>
      <c r="N1508" s="33"/>
      <c r="O1508" s="13"/>
      <c r="P1508" s="13"/>
      <c r="Q1508" s="33"/>
      <c r="R1508" s="33"/>
      <c r="S1508" s="33"/>
    </row>
    <row r="1509" spans="1:19" x14ac:dyDescent="0.2">
      <c r="A1509" s="33"/>
      <c r="B1509" s="33"/>
      <c r="C1509" s="33"/>
      <c r="D1509" s="33"/>
      <c r="E1509" s="33"/>
      <c r="F1509" s="33"/>
      <c r="G1509" s="33"/>
      <c r="H1509" s="33"/>
      <c r="I1509" s="33"/>
      <c r="J1509" s="33"/>
      <c r="K1509" s="33"/>
      <c r="L1509" s="33"/>
      <c r="M1509" s="33"/>
      <c r="N1509" s="33"/>
      <c r="O1509" s="13"/>
      <c r="P1509" s="13"/>
      <c r="Q1509" s="33"/>
      <c r="R1509" s="33"/>
      <c r="S1509" s="33"/>
    </row>
    <row r="1510" spans="1:19" x14ac:dyDescent="0.2">
      <c r="A1510" s="33"/>
      <c r="B1510" s="33"/>
      <c r="C1510" s="33"/>
      <c r="D1510" s="33"/>
      <c r="E1510" s="33"/>
      <c r="F1510" s="33"/>
      <c r="G1510" s="33"/>
      <c r="H1510" s="33"/>
      <c r="I1510" s="33"/>
      <c r="J1510" s="33"/>
      <c r="K1510" s="33"/>
      <c r="L1510" s="33"/>
      <c r="M1510" s="33"/>
      <c r="N1510" s="33"/>
      <c r="O1510" s="13"/>
      <c r="P1510" s="13"/>
      <c r="Q1510" s="33"/>
      <c r="R1510" s="33"/>
      <c r="S1510" s="33"/>
    </row>
    <row r="1511" spans="1:19" x14ac:dyDescent="0.2">
      <c r="A1511" s="33"/>
      <c r="B1511" s="33"/>
      <c r="C1511" s="33"/>
      <c r="D1511" s="33"/>
      <c r="E1511" s="33"/>
      <c r="F1511" s="33"/>
      <c r="G1511" s="33"/>
      <c r="H1511" s="33"/>
      <c r="I1511" s="33"/>
      <c r="J1511" s="33"/>
      <c r="K1511" s="33"/>
      <c r="L1511" s="33"/>
      <c r="M1511" s="33"/>
      <c r="N1511" s="33"/>
      <c r="O1511" s="13"/>
      <c r="P1511" s="13"/>
      <c r="Q1511" s="33"/>
      <c r="R1511" s="33"/>
      <c r="S1511" s="33"/>
    </row>
    <row r="1512" spans="1:19" x14ac:dyDescent="0.2">
      <c r="A1512" s="33"/>
      <c r="B1512" s="33"/>
      <c r="C1512" s="33"/>
      <c r="D1512" s="33"/>
      <c r="E1512" s="33"/>
      <c r="F1512" s="33"/>
      <c r="G1512" s="33"/>
      <c r="H1512" s="33"/>
      <c r="I1512" s="33"/>
      <c r="J1512" s="33"/>
      <c r="K1512" s="33"/>
      <c r="L1512" s="33"/>
      <c r="M1512" s="33"/>
      <c r="N1512" s="33"/>
      <c r="O1512" s="13"/>
      <c r="P1512" s="13"/>
      <c r="Q1512" s="33"/>
      <c r="R1512" s="33"/>
      <c r="S1512" s="33"/>
    </row>
    <row r="1513" spans="1:19" x14ac:dyDescent="0.2">
      <c r="A1513" s="33"/>
      <c r="B1513" s="33"/>
      <c r="C1513" s="33"/>
      <c r="D1513" s="33"/>
      <c r="E1513" s="33"/>
      <c r="F1513" s="33"/>
      <c r="G1513" s="33"/>
      <c r="H1513" s="33"/>
      <c r="I1513" s="33"/>
      <c r="J1513" s="33"/>
      <c r="K1513" s="33"/>
      <c r="L1513" s="33"/>
      <c r="M1513" s="33"/>
      <c r="N1513" s="33"/>
      <c r="O1513" s="13"/>
      <c r="P1513" s="13"/>
      <c r="Q1513" s="33"/>
      <c r="R1513" s="33"/>
      <c r="S1513" s="33"/>
    </row>
    <row r="1514" spans="1:19" x14ac:dyDescent="0.2">
      <c r="A1514" s="33"/>
      <c r="B1514" s="33"/>
      <c r="C1514" s="33"/>
      <c r="D1514" s="33"/>
      <c r="E1514" s="33"/>
      <c r="F1514" s="33"/>
      <c r="G1514" s="33"/>
      <c r="H1514" s="33"/>
      <c r="I1514" s="33"/>
      <c r="J1514" s="33"/>
      <c r="K1514" s="33"/>
      <c r="L1514" s="33"/>
      <c r="M1514" s="33"/>
      <c r="N1514" s="33"/>
      <c r="O1514" s="13"/>
      <c r="P1514" s="13"/>
      <c r="Q1514" s="33"/>
      <c r="R1514" s="33"/>
      <c r="S1514" s="33"/>
    </row>
    <row r="1515" spans="1:19" x14ac:dyDescent="0.2">
      <c r="A1515" s="33"/>
      <c r="B1515" s="33"/>
      <c r="C1515" s="33"/>
      <c r="D1515" s="33"/>
      <c r="E1515" s="33"/>
      <c r="F1515" s="33"/>
      <c r="G1515" s="33"/>
      <c r="H1515" s="33"/>
      <c r="I1515" s="33"/>
      <c r="J1515" s="33"/>
      <c r="K1515" s="33"/>
      <c r="L1515" s="33"/>
      <c r="M1515" s="33"/>
      <c r="N1515" s="33"/>
      <c r="O1515" s="13"/>
      <c r="P1515" s="13"/>
      <c r="Q1515" s="33"/>
      <c r="R1515" s="33"/>
      <c r="S1515" s="33"/>
    </row>
    <row r="1516" spans="1:19" x14ac:dyDescent="0.2">
      <c r="A1516" s="33"/>
      <c r="B1516" s="33"/>
      <c r="C1516" s="33"/>
      <c r="D1516" s="33"/>
      <c r="E1516" s="33"/>
      <c r="F1516" s="33"/>
      <c r="G1516" s="33"/>
      <c r="H1516" s="33"/>
      <c r="I1516" s="33"/>
      <c r="J1516" s="33"/>
      <c r="K1516" s="33"/>
      <c r="L1516" s="33"/>
      <c r="M1516" s="33"/>
      <c r="N1516" s="33"/>
      <c r="O1516" s="13"/>
      <c r="P1516" s="13"/>
      <c r="Q1516" s="33"/>
      <c r="R1516" s="33"/>
      <c r="S1516" s="33"/>
    </row>
    <row r="1517" spans="1:19" x14ac:dyDescent="0.2">
      <c r="A1517" s="33"/>
      <c r="B1517" s="33"/>
      <c r="C1517" s="33"/>
      <c r="D1517" s="33"/>
      <c r="E1517" s="33"/>
      <c r="F1517" s="33"/>
      <c r="G1517" s="33"/>
      <c r="H1517" s="33"/>
      <c r="I1517" s="33"/>
      <c r="J1517" s="33"/>
      <c r="K1517" s="33"/>
      <c r="L1517" s="33"/>
      <c r="M1517" s="33"/>
      <c r="N1517" s="33"/>
      <c r="O1517" s="13"/>
      <c r="P1517" s="13"/>
      <c r="Q1517" s="33"/>
      <c r="R1517" s="33"/>
      <c r="S1517" s="33"/>
    </row>
    <row r="1518" spans="1:19" x14ac:dyDescent="0.2">
      <c r="A1518" s="33"/>
      <c r="B1518" s="33"/>
      <c r="C1518" s="33"/>
      <c r="D1518" s="33"/>
      <c r="E1518" s="33"/>
      <c r="F1518" s="33"/>
      <c r="G1518" s="33"/>
      <c r="H1518" s="33"/>
      <c r="I1518" s="33"/>
      <c r="J1518" s="33"/>
      <c r="K1518" s="33"/>
      <c r="L1518" s="33"/>
      <c r="M1518" s="33"/>
      <c r="N1518" s="33"/>
      <c r="O1518" s="13"/>
      <c r="P1518" s="13"/>
      <c r="Q1518" s="33"/>
      <c r="R1518" s="33"/>
      <c r="S1518" s="33"/>
    </row>
    <row r="1519" spans="1:19" x14ac:dyDescent="0.2">
      <c r="A1519" s="33"/>
      <c r="B1519" s="33"/>
      <c r="C1519" s="33"/>
      <c r="D1519" s="33"/>
      <c r="E1519" s="33"/>
      <c r="F1519" s="33"/>
      <c r="G1519" s="33"/>
      <c r="H1519" s="33"/>
      <c r="I1519" s="33"/>
      <c r="J1519" s="33"/>
      <c r="K1519" s="33"/>
      <c r="L1519" s="33"/>
      <c r="M1519" s="33"/>
      <c r="N1519" s="33"/>
      <c r="O1519" s="13"/>
      <c r="P1519" s="13"/>
      <c r="Q1519" s="33"/>
      <c r="R1519" s="33"/>
      <c r="S1519" s="33"/>
    </row>
    <row r="1520" spans="1:19" x14ac:dyDescent="0.2">
      <c r="A1520" s="33"/>
      <c r="B1520" s="33"/>
      <c r="C1520" s="33"/>
      <c r="D1520" s="33"/>
      <c r="E1520" s="33"/>
      <c r="F1520" s="33"/>
      <c r="G1520" s="33"/>
      <c r="H1520" s="33"/>
      <c r="I1520" s="33"/>
      <c r="J1520" s="33"/>
      <c r="K1520" s="33"/>
      <c r="L1520" s="33"/>
      <c r="M1520" s="33"/>
      <c r="N1520" s="33"/>
      <c r="O1520" s="13"/>
      <c r="P1520" s="13"/>
      <c r="Q1520" s="33"/>
      <c r="R1520" s="33"/>
      <c r="S1520" s="33"/>
    </row>
    <row r="1521" spans="1:19" x14ac:dyDescent="0.2">
      <c r="A1521" s="33"/>
      <c r="B1521" s="33"/>
      <c r="C1521" s="33"/>
      <c r="D1521" s="33"/>
      <c r="E1521" s="33"/>
      <c r="F1521" s="33"/>
      <c r="G1521" s="33"/>
      <c r="H1521" s="33"/>
      <c r="I1521" s="33"/>
      <c r="J1521" s="33"/>
      <c r="K1521" s="33"/>
      <c r="L1521" s="33"/>
      <c r="M1521" s="33"/>
      <c r="N1521" s="33"/>
      <c r="O1521" s="13"/>
      <c r="P1521" s="13"/>
      <c r="Q1521" s="33"/>
      <c r="R1521" s="33"/>
      <c r="S1521" s="33"/>
    </row>
    <row r="1522" spans="1:19" x14ac:dyDescent="0.2">
      <c r="A1522" s="33"/>
      <c r="B1522" s="33"/>
      <c r="C1522" s="33"/>
      <c r="D1522" s="33"/>
      <c r="E1522" s="33"/>
      <c r="F1522" s="33"/>
      <c r="G1522" s="33"/>
      <c r="H1522" s="33"/>
      <c r="I1522" s="33"/>
      <c r="J1522" s="33"/>
      <c r="K1522" s="33"/>
      <c r="L1522" s="33"/>
      <c r="M1522" s="33"/>
      <c r="N1522" s="33"/>
      <c r="O1522" s="13"/>
      <c r="P1522" s="13"/>
      <c r="Q1522" s="33"/>
      <c r="R1522" s="33"/>
      <c r="S1522" s="33"/>
    </row>
    <row r="1523" spans="1:19" x14ac:dyDescent="0.2">
      <c r="A1523" s="33"/>
      <c r="B1523" s="33"/>
      <c r="C1523" s="33"/>
      <c r="D1523" s="33"/>
      <c r="E1523" s="33"/>
      <c r="F1523" s="33"/>
      <c r="G1523" s="33"/>
      <c r="H1523" s="33"/>
      <c r="I1523" s="33"/>
      <c r="J1523" s="33"/>
      <c r="K1523" s="33"/>
      <c r="L1523" s="33"/>
      <c r="M1523" s="33"/>
      <c r="N1523" s="33"/>
      <c r="O1523" s="13"/>
      <c r="P1523" s="13"/>
      <c r="Q1523" s="33"/>
      <c r="R1523" s="33"/>
      <c r="S1523" s="33"/>
    </row>
    <row r="1524" spans="1:19" x14ac:dyDescent="0.2">
      <c r="A1524" s="33"/>
      <c r="B1524" s="33"/>
      <c r="C1524" s="33"/>
      <c r="D1524" s="33"/>
      <c r="E1524" s="33"/>
      <c r="F1524" s="33"/>
      <c r="G1524" s="33"/>
      <c r="H1524" s="33"/>
      <c r="I1524" s="33"/>
      <c r="J1524" s="33"/>
      <c r="K1524" s="33"/>
      <c r="L1524" s="33"/>
      <c r="M1524" s="33"/>
      <c r="N1524" s="33"/>
      <c r="O1524" s="13"/>
      <c r="P1524" s="13"/>
      <c r="Q1524" s="33"/>
      <c r="R1524" s="33"/>
      <c r="S1524" s="33"/>
    </row>
    <row r="1525" spans="1:19" x14ac:dyDescent="0.2">
      <c r="A1525" s="33"/>
      <c r="B1525" s="33"/>
      <c r="C1525" s="33"/>
      <c r="D1525" s="33"/>
      <c r="E1525" s="33"/>
      <c r="F1525" s="33"/>
      <c r="G1525" s="33"/>
      <c r="H1525" s="33"/>
      <c r="I1525" s="33"/>
      <c r="J1525" s="33"/>
      <c r="K1525" s="33"/>
      <c r="L1525" s="33"/>
      <c r="M1525" s="33"/>
      <c r="N1525" s="33"/>
      <c r="O1525" s="13"/>
      <c r="P1525" s="13"/>
      <c r="Q1525" s="33"/>
      <c r="R1525" s="33"/>
      <c r="S1525" s="33"/>
    </row>
    <row r="1526" spans="1:19" x14ac:dyDescent="0.2">
      <c r="A1526" s="33"/>
      <c r="B1526" s="33"/>
      <c r="C1526" s="33"/>
      <c r="D1526" s="33"/>
      <c r="E1526" s="33"/>
      <c r="F1526" s="33"/>
      <c r="G1526" s="33"/>
      <c r="H1526" s="33"/>
      <c r="I1526" s="33"/>
      <c r="J1526" s="33"/>
      <c r="K1526" s="33"/>
      <c r="L1526" s="33"/>
      <c r="M1526" s="33"/>
      <c r="N1526" s="33"/>
      <c r="O1526" s="13"/>
      <c r="P1526" s="13"/>
      <c r="Q1526" s="33"/>
      <c r="R1526" s="33"/>
      <c r="S1526" s="33"/>
    </row>
    <row r="1527" spans="1:19" x14ac:dyDescent="0.2">
      <c r="A1527" s="33"/>
      <c r="B1527" s="33"/>
      <c r="C1527" s="33"/>
      <c r="D1527" s="33"/>
      <c r="E1527" s="33"/>
      <c r="F1527" s="33"/>
      <c r="G1527" s="33"/>
      <c r="H1527" s="33"/>
      <c r="I1527" s="33"/>
      <c r="J1527" s="33"/>
      <c r="K1527" s="33"/>
      <c r="L1527" s="33"/>
      <c r="M1527" s="33"/>
      <c r="N1527" s="33"/>
      <c r="O1527" s="13"/>
      <c r="P1527" s="13"/>
      <c r="Q1527" s="33"/>
      <c r="R1527" s="33"/>
      <c r="S1527" s="33"/>
    </row>
    <row r="1528" spans="1:19" x14ac:dyDescent="0.2">
      <c r="A1528" s="33"/>
      <c r="B1528" s="33"/>
      <c r="C1528" s="33"/>
      <c r="D1528" s="33"/>
      <c r="E1528" s="33"/>
      <c r="F1528" s="33"/>
      <c r="G1528" s="33"/>
      <c r="H1528" s="33"/>
      <c r="I1528" s="33"/>
      <c r="J1528" s="33"/>
      <c r="K1528" s="33"/>
      <c r="L1528" s="33"/>
      <c r="M1528" s="33"/>
      <c r="N1528" s="33"/>
      <c r="O1528" s="13"/>
      <c r="P1528" s="13"/>
      <c r="Q1528" s="33"/>
      <c r="R1528" s="33"/>
      <c r="S1528" s="33"/>
    </row>
    <row r="1529" spans="1:19" x14ac:dyDescent="0.2">
      <c r="A1529" s="33"/>
      <c r="B1529" s="33"/>
      <c r="C1529" s="33"/>
      <c r="D1529" s="33"/>
      <c r="E1529" s="33"/>
      <c r="F1529" s="33"/>
      <c r="G1529" s="33"/>
      <c r="H1529" s="33"/>
      <c r="I1529" s="33"/>
      <c r="J1529" s="33"/>
      <c r="K1529" s="33"/>
      <c r="L1529" s="33"/>
      <c r="M1529" s="33"/>
      <c r="N1529" s="33"/>
      <c r="O1529" s="13"/>
      <c r="P1529" s="13"/>
      <c r="Q1529" s="33"/>
      <c r="R1529" s="33"/>
      <c r="S1529" s="33"/>
    </row>
    <row r="1530" spans="1:19" x14ac:dyDescent="0.2">
      <c r="A1530" s="33"/>
      <c r="B1530" s="33"/>
      <c r="C1530" s="33"/>
      <c r="D1530" s="33"/>
      <c r="E1530" s="33"/>
      <c r="F1530" s="33"/>
      <c r="G1530" s="33"/>
      <c r="H1530" s="33"/>
      <c r="I1530" s="33"/>
      <c r="J1530" s="33"/>
      <c r="K1530" s="33"/>
      <c r="L1530" s="33"/>
      <c r="M1530" s="33"/>
      <c r="N1530" s="33"/>
      <c r="O1530" s="13"/>
      <c r="P1530" s="13"/>
      <c r="Q1530" s="33"/>
      <c r="R1530" s="33"/>
      <c r="S1530" s="33"/>
    </row>
    <row r="1531" spans="1:19" x14ac:dyDescent="0.2">
      <c r="A1531" s="33"/>
      <c r="B1531" s="33"/>
      <c r="C1531" s="33"/>
      <c r="D1531" s="33"/>
      <c r="E1531" s="33"/>
      <c r="F1531" s="33"/>
      <c r="G1531" s="33"/>
      <c r="H1531" s="33"/>
      <c r="I1531" s="33"/>
      <c r="J1531" s="33"/>
      <c r="K1531" s="33"/>
      <c r="L1531" s="33"/>
      <c r="M1531" s="33"/>
      <c r="N1531" s="33"/>
      <c r="O1531" s="13"/>
      <c r="P1531" s="13"/>
      <c r="Q1531" s="33"/>
      <c r="R1531" s="33"/>
      <c r="S1531" s="33"/>
    </row>
    <row r="1532" spans="1:19" x14ac:dyDescent="0.2">
      <c r="A1532" s="33"/>
      <c r="B1532" s="33"/>
      <c r="C1532" s="33"/>
      <c r="D1532" s="33"/>
      <c r="E1532" s="33"/>
      <c r="F1532" s="33"/>
      <c r="G1532" s="33"/>
      <c r="H1532" s="33"/>
      <c r="I1532" s="33"/>
      <c r="J1532" s="33"/>
      <c r="K1532" s="33"/>
      <c r="L1532" s="33"/>
      <c r="M1532" s="33"/>
      <c r="N1532" s="33"/>
      <c r="O1532" s="13"/>
      <c r="P1532" s="13"/>
      <c r="Q1532" s="33"/>
      <c r="R1532" s="33"/>
      <c r="S1532" s="33"/>
    </row>
    <row r="1533" spans="1:19" x14ac:dyDescent="0.2">
      <c r="A1533" s="33"/>
      <c r="B1533" s="33"/>
      <c r="C1533" s="33"/>
      <c r="D1533" s="33"/>
      <c r="E1533" s="33"/>
      <c r="F1533" s="33"/>
      <c r="G1533" s="33"/>
      <c r="H1533" s="33"/>
      <c r="I1533" s="33"/>
      <c r="J1533" s="33"/>
      <c r="K1533" s="33"/>
      <c r="L1533" s="33"/>
      <c r="M1533" s="33"/>
      <c r="N1533" s="33"/>
      <c r="O1533" s="13"/>
      <c r="P1533" s="13"/>
      <c r="Q1533" s="33"/>
      <c r="R1533" s="33"/>
      <c r="S1533" s="33"/>
    </row>
    <row r="1534" spans="1:19" x14ac:dyDescent="0.2">
      <c r="A1534" s="33"/>
      <c r="B1534" s="33"/>
      <c r="C1534" s="33"/>
      <c r="D1534" s="33"/>
      <c r="E1534" s="33"/>
      <c r="F1534" s="33"/>
      <c r="G1534" s="33"/>
      <c r="H1534" s="33"/>
      <c r="I1534" s="33"/>
      <c r="J1534" s="33"/>
      <c r="K1534" s="33"/>
      <c r="L1534" s="33"/>
      <c r="M1534" s="33"/>
      <c r="N1534" s="33"/>
      <c r="O1534" s="13"/>
      <c r="P1534" s="13"/>
      <c r="Q1534" s="33"/>
      <c r="R1534" s="33"/>
      <c r="S1534" s="33"/>
    </row>
    <row r="1535" spans="1:19" x14ac:dyDescent="0.2">
      <c r="A1535" s="33"/>
      <c r="B1535" s="33"/>
      <c r="C1535" s="33"/>
      <c r="D1535" s="33"/>
      <c r="E1535" s="33"/>
      <c r="F1535" s="33"/>
      <c r="G1535" s="33"/>
      <c r="H1535" s="33"/>
      <c r="I1535" s="33"/>
      <c r="J1535" s="33"/>
      <c r="K1535" s="33"/>
      <c r="L1535" s="33"/>
      <c r="M1535" s="33"/>
      <c r="N1535" s="33"/>
      <c r="O1535" s="13"/>
      <c r="P1535" s="13"/>
      <c r="Q1535" s="33"/>
      <c r="R1535" s="33"/>
      <c r="S1535" s="33"/>
    </row>
    <row r="1536" spans="1:19" x14ac:dyDescent="0.2">
      <c r="A1536" s="33"/>
      <c r="B1536" s="33"/>
      <c r="C1536" s="33"/>
      <c r="D1536" s="33"/>
      <c r="E1536" s="33"/>
      <c r="F1536" s="33"/>
      <c r="G1536" s="33"/>
      <c r="H1536" s="33"/>
      <c r="I1536" s="33"/>
      <c r="J1536" s="33"/>
      <c r="K1536" s="33"/>
      <c r="L1536" s="33"/>
      <c r="M1536" s="33"/>
      <c r="N1536" s="33"/>
      <c r="O1536" s="13"/>
      <c r="P1536" s="13"/>
      <c r="Q1536" s="33"/>
      <c r="R1536" s="33"/>
      <c r="S1536" s="33"/>
    </row>
    <row r="1537" spans="1:19" x14ac:dyDescent="0.2">
      <c r="A1537" s="33"/>
      <c r="B1537" s="33"/>
      <c r="C1537" s="33"/>
      <c r="D1537" s="33"/>
      <c r="E1537" s="33"/>
      <c r="F1537" s="33"/>
      <c r="G1537" s="33"/>
      <c r="H1537" s="33"/>
      <c r="I1537" s="33"/>
      <c r="J1537" s="33"/>
      <c r="K1537" s="33"/>
      <c r="L1537" s="33"/>
      <c r="M1537" s="33"/>
      <c r="N1537" s="33"/>
      <c r="O1537" s="13"/>
      <c r="P1537" s="13"/>
      <c r="Q1537" s="33"/>
      <c r="R1537" s="33"/>
      <c r="S1537" s="33"/>
    </row>
    <row r="1538" spans="1:19" x14ac:dyDescent="0.2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  <c r="O1538" s="13"/>
      <c r="P1538" s="13"/>
      <c r="Q1538" s="33"/>
      <c r="R1538" s="33"/>
      <c r="S1538" s="33"/>
    </row>
    <row r="1539" spans="1:19" x14ac:dyDescent="0.2">
      <c r="A1539" s="33"/>
      <c r="B1539" s="33"/>
      <c r="C1539" s="33"/>
      <c r="D1539" s="33"/>
      <c r="E1539" s="33"/>
      <c r="F1539" s="33"/>
      <c r="G1539" s="33"/>
      <c r="H1539" s="33"/>
      <c r="I1539" s="33"/>
      <c r="J1539" s="33"/>
      <c r="K1539" s="33"/>
      <c r="L1539" s="33"/>
      <c r="M1539" s="33"/>
      <c r="N1539" s="33"/>
      <c r="O1539" s="13"/>
      <c r="P1539" s="13"/>
      <c r="Q1539" s="33"/>
      <c r="R1539" s="33"/>
      <c r="S1539" s="33"/>
    </row>
    <row r="1540" spans="1:19" x14ac:dyDescent="0.2">
      <c r="A1540" s="33"/>
      <c r="B1540" s="33"/>
      <c r="C1540" s="33"/>
      <c r="D1540" s="33"/>
      <c r="E1540" s="33"/>
      <c r="F1540" s="33"/>
      <c r="G1540" s="33"/>
      <c r="H1540" s="33"/>
      <c r="I1540" s="33"/>
      <c r="J1540" s="33"/>
      <c r="K1540" s="33"/>
      <c r="L1540" s="33"/>
      <c r="M1540" s="33"/>
      <c r="N1540" s="33"/>
      <c r="O1540" s="13"/>
      <c r="P1540" s="13"/>
      <c r="Q1540" s="33"/>
      <c r="R1540" s="33"/>
      <c r="S1540" s="33"/>
    </row>
    <row r="1541" spans="1:19" x14ac:dyDescent="0.2">
      <c r="A1541" s="33"/>
      <c r="B1541" s="33"/>
      <c r="C1541" s="33"/>
      <c r="D1541" s="33"/>
      <c r="E1541" s="33"/>
      <c r="F1541" s="33"/>
      <c r="G1541" s="33"/>
      <c r="H1541" s="33"/>
      <c r="I1541" s="33"/>
      <c r="J1541" s="33"/>
      <c r="K1541" s="33"/>
      <c r="L1541" s="33"/>
      <c r="M1541" s="33"/>
      <c r="N1541" s="33"/>
      <c r="O1541" s="13"/>
      <c r="P1541" s="13"/>
      <c r="Q1541" s="33"/>
      <c r="R1541" s="33"/>
      <c r="S1541" s="33"/>
    </row>
    <row r="1542" spans="1:19" x14ac:dyDescent="0.2">
      <c r="A1542" s="33"/>
      <c r="B1542" s="33"/>
      <c r="C1542" s="33"/>
      <c r="D1542" s="33"/>
      <c r="E1542" s="33"/>
      <c r="F1542" s="33"/>
      <c r="G1542" s="33"/>
      <c r="H1542" s="33"/>
      <c r="I1542" s="33"/>
      <c r="J1542" s="33"/>
      <c r="K1542" s="33"/>
      <c r="L1542" s="33"/>
      <c r="M1542" s="33"/>
      <c r="N1542" s="33"/>
      <c r="O1542" s="13"/>
      <c r="P1542" s="13"/>
      <c r="Q1542" s="33"/>
      <c r="R1542" s="33"/>
      <c r="S1542" s="33"/>
    </row>
    <row r="1543" spans="1:19" x14ac:dyDescent="0.2">
      <c r="A1543" s="33"/>
      <c r="B1543" s="33"/>
      <c r="C1543" s="33"/>
      <c r="D1543" s="33"/>
      <c r="E1543" s="33"/>
      <c r="F1543" s="33"/>
      <c r="G1543" s="33"/>
      <c r="H1543" s="33"/>
      <c r="I1543" s="33"/>
      <c r="J1543" s="33"/>
      <c r="K1543" s="33"/>
      <c r="L1543" s="33"/>
      <c r="M1543" s="33"/>
      <c r="N1543" s="33"/>
      <c r="O1543" s="13"/>
      <c r="P1543" s="13"/>
      <c r="Q1543" s="33"/>
      <c r="R1543" s="33"/>
      <c r="S1543" s="33"/>
    </row>
    <row r="1544" spans="1:19" x14ac:dyDescent="0.2">
      <c r="A1544" s="33"/>
      <c r="B1544" s="33"/>
      <c r="C1544" s="33"/>
      <c r="D1544" s="33"/>
      <c r="E1544" s="33"/>
      <c r="F1544" s="33"/>
      <c r="G1544" s="33"/>
      <c r="H1544" s="33"/>
      <c r="I1544" s="33"/>
      <c r="J1544" s="33"/>
      <c r="K1544" s="33"/>
      <c r="L1544" s="33"/>
      <c r="M1544" s="33"/>
      <c r="N1544" s="33"/>
      <c r="O1544" s="13"/>
      <c r="P1544" s="13"/>
      <c r="Q1544" s="33"/>
      <c r="R1544" s="33"/>
      <c r="S1544" s="33"/>
    </row>
    <row r="1545" spans="1:19" x14ac:dyDescent="0.2">
      <c r="A1545" s="33"/>
      <c r="B1545" s="33"/>
      <c r="C1545" s="33"/>
      <c r="D1545" s="33"/>
      <c r="E1545" s="33"/>
      <c r="F1545" s="33"/>
      <c r="G1545" s="33"/>
      <c r="H1545" s="33"/>
      <c r="I1545" s="33"/>
      <c r="J1545" s="33"/>
      <c r="K1545" s="33"/>
      <c r="L1545" s="33"/>
      <c r="M1545" s="33"/>
      <c r="N1545" s="33"/>
      <c r="O1545" s="13"/>
      <c r="P1545" s="13"/>
      <c r="Q1545" s="33"/>
      <c r="R1545" s="33"/>
      <c r="S1545" s="33"/>
    </row>
    <row r="1546" spans="1:19" x14ac:dyDescent="0.2">
      <c r="A1546" s="33"/>
      <c r="B1546" s="33"/>
      <c r="C1546" s="33"/>
      <c r="D1546" s="33"/>
      <c r="E1546" s="33"/>
      <c r="F1546" s="33"/>
      <c r="G1546" s="33"/>
      <c r="H1546" s="33"/>
      <c r="I1546" s="33"/>
      <c r="J1546" s="33"/>
      <c r="K1546" s="33"/>
      <c r="L1546" s="33"/>
      <c r="M1546" s="33"/>
      <c r="N1546" s="33"/>
      <c r="O1546" s="13"/>
      <c r="P1546" s="13"/>
      <c r="Q1546" s="33"/>
      <c r="R1546" s="33"/>
      <c r="S1546" s="33"/>
    </row>
    <row r="1547" spans="1:19" x14ac:dyDescent="0.2">
      <c r="A1547" s="33"/>
      <c r="B1547" s="33"/>
      <c r="C1547" s="33"/>
      <c r="D1547" s="33"/>
      <c r="E1547" s="33"/>
      <c r="F1547" s="33"/>
      <c r="G1547" s="33"/>
      <c r="H1547" s="33"/>
      <c r="I1547" s="33"/>
      <c r="J1547" s="33"/>
      <c r="K1547" s="33"/>
      <c r="L1547" s="33"/>
      <c r="M1547" s="33"/>
      <c r="N1547" s="33"/>
      <c r="O1547" s="13"/>
      <c r="P1547" s="13"/>
      <c r="Q1547" s="33"/>
      <c r="R1547" s="33"/>
      <c r="S1547" s="33"/>
    </row>
    <row r="1548" spans="1:19" x14ac:dyDescent="0.2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  <c r="O1548" s="13"/>
      <c r="P1548" s="13"/>
      <c r="Q1548" s="33"/>
      <c r="R1548" s="33"/>
      <c r="S1548" s="33"/>
    </row>
    <row r="1549" spans="1:19" x14ac:dyDescent="0.2">
      <c r="A1549" s="33"/>
      <c r="B1549" s="33"/>
      <c r="C1549" s="33"/>
      <c r="D1549" s="33"/>
      <c r="E1549" s="33"/>
      <c r="F1549" s="33"/>
      <c r="G1549" s="33"/>
      <c r="H1549" s="33"/>
      <c r="I1549" s="33"/>
      <c r="J1549" s="33"/>
      <c r="K1549" s="33"/>
      <c r="L1549" s="33"/>
      <c r="M1549" s="33"/>
      <c r="N1549" s="33"/>
      <c r="O1549" s="13"/>
      <c r="P1549" s="13"/>
      <c r="Q1549" s="33"/>
      <c r="R1549" s="33"/>
      <c r="S1549" s="33"/>
    </row>
    <row r="1550" spans="1:19" x14ac:dyDescent="0.2">
      <c r="A1550" s="33"/>
      <c r="B1550" s="33"/>
      <c r="C1550" s="33"/>
      <c r="D1550" s="33"/>
      <c r="E1550" s="33"/>
      <c r="F1550" s="33"/>
      <c r="G1550" s="33"/>
      <c r="H1550" s="33"/>
      <c r="I1550" s="33"/>
      <c r="J1550" s="33"/>
      <c r="K1550" s="33"/>
      <c r="L1550" s="33"/>
      <c r="M1550" s="33"/>
      <c r="N1550" s="33"/>
      <c r="O1550" s="13"/>
      <c r="P1550" s="13"/>
      <c r="Q1550" s="33"/>
      <c r="R1550" s="33"/>
      <c r="S1550" s="33"/>
    </row>
    <row r="1551" spans="1:19" x14ac:dyDescent="0.2">
      <c r="A1551" s="33"/>
      <c r="B1551" s="33"/>
      <c r="C1551" s="33"/>
      <c r="D1551" s="33"/>
      <c r="E1551" s="33"/>
      <c r="F1551" s="33"/>
      <c r="G1551" s="33"/>
      <c r="H1551" s="33"/>
      <c r="I1551" s="33"/>
      <c r="J1551" s="33"/>
      <c r="K1551" s="33"/>
      <c r="L1551" s="33"/>
      <c r="M1551" s="33"/>
      <c r="N1551" s="33"/>
      <c r="O1551" s="13"/>
      <c r="P1551" s="13"/>
      <c r="Q1551" s="33"/>
      <c r="R1551" s="33"/>
      <c r="S1551" s="33"/>
    </row>
    <row r="1552" spans="1:19" x14ac:dyDescent="0.2">
      <c r="A1552" s="33"/>
      <c r="B1552" s="33"/>
      <c r="C1552" s="33"/>
      <c r="D1552" s="33"/>
      <c r="E1552" s="33"/>
      <c r="F1552" s="33"/>
      <c r="G1552" s="33"/>
      <c r="H1552" s="33"/>
      <c r="I1552" s="33"/>
      <c r="J1552" s="33"/>
      <c r="K1552" s="33"/>
      <c r="L1552" s="33"/>
      <c r="M1552" s="33"/>
      <c r="N1552" s="33"/>
      <c r="O1552" s="13"/>
      <c r="P1552" s="13"/>
      <c r="Q1552" s="33"/>
      <c r="R1552" s="33"/>
      <c r="S1552" s="33"/>
    </row>
    <row r="1553" spans="1:19" x14ac:dyDescent="0.2">
      <c r="A1553" s="33"/>
      <c r="B1553" s="33"/>
      <c r="C1553" s="33"/>
      <c r="D1553" s="33"/>
      <c r="E1553" s="33"/>
      <c r="F1553" s="33"/>
      <c r="G1553" s="33"/>
      <c r="H1553" s="33"/>
      <c r="I1553" s="33"/>
      <c r="J1553" s="33"/>
      <c r="K1553" s="33"/>
      <c r="L1553" s="33"/>
      <c r="M1553" s="33"/>
      <c r="N1553" s="33"/>
      <c r="O1553" s="13"/>
      <c r="P1553" s="13"/>
      <c r="Q1553" s="33"/>
      <c r="R1553" s="33"/>
      <c r="S1553" s="33"/>
    </row>
    <row r="1554" spans="1:19" x14ac:dyDescent="0.2">
      <c r="A1554" s="33"/>
      <c r="B1554" s="33"/>
      <c r="C1554" s="33"/>
      <c r="D1554" s="33"/>
      <c r="E1554" s="33"/>
      <c r="F1554" s="33"/>
      <c r="G1554" s="33"/>
      <c r="H1554" s="33"/>
      <c r="I1554" s="33"/>
      <c r="J1554" s="33"/>
      <c r="K1554" s="33"/>
      <c r="L1554" s="33"/>
      <c r="M1554" s="33"/>
      <c r="N1554" s="33"/>
      <c r="O1554" s="13"/>
      <c r="P1554" s="13"/>
      <c r="Q1554" s="33"/>
      <c r="R1554" s="33"/>
      <c r="S1554" s="33"/>
    </row>
    <row r="1555" spans="1:19" x14ac:dyDescent="0.2">
      <c r="A1555" s="33"/>
      <c r="B1555" s="33"/>
      <c r="C1555" s="33"/>
      <c r="D1555" s="33"/>
      <c r="E1555" s="33"/>
      <c r="F1555" s="33"/>
      <c r="G1555" s="33"/>
      <c r="H1555" s="33"/>
      <c r="I1555" s="33"/>
      <c r="J1555" s="33"/>
      <c r="K1555" s="33"/>
      <c r="L1555" s="33"/>
      <c r="M1555" s="33"/>
      <c r="N1555" s="33"/>
      <c r="O1555" s="13"/>
      <c r="P1555" s="13"/>
      <c r="Q1555" s="33"/>
      <c r="R1555" s="33"/>
      <c r="S1555" s="33"/>
    </row>
    <row r="1556" spans="1:19" x14ac:dyDescent="0.2">
      <c r="A1556" s="33"/>
      <c r="B1556" s="33"/>
      <c r="C1556" s="33"/>
      <c r="D1556" s="33"/>
      <c r="E1556" s="33"/>
      <c r="F1556" s="33"/>
      <c r="G1556" s="33"/>
      <c r="H1556" s="33"/>
      <c r="I1556" s="33"/>
      <c r="J1556" s="33"/>
      <c r="K1556" s="33"/>
      <c r="L1556" s="33"/>
      <c r="M1556" s="33"/>
      <c r="N1556" s="33"/>
      <c r="O1556" s="13"/>
      <c r="P1556" s="13"/>
      <c r="Q1556" s="33"/>
      <c r="R1556" s="33"/>
      <c r="S1556" s="33"/>
    </row>
    <row r="1557" spans="1:19" x14ac:dyDescent="0.2">
      <c r="A1557" s="33"/>
      <c r="B1557" s="33"/>
      <c r="C1557" s="33"/>
      <c r="D1557" s="33"/>
      <c r="E1557" s="33"/>
      <c r="F1557" s="33"/>
      <c r="G1557" s="33"/>
      <c r="H1557" s="33"/>
      <c r="I1557" s="33"/>
      <c r="J1557" s="33"/>
      <c r="K1557" s="33"/>
      <c r="L1557" s="33"/>
      <c r="M1557" s="33"/>
      <c r="N1557" s="33"/>
      <c r="O1557" s="13"/>
      <c r="P1557" s="13"/>
      <c r="Q1557" s="33"/>
      <c r="R1557" s="33"/>
      <c r="S1557" s="33"/>
    </row>
    <row r="1558" spans="1:19" x14ac:dyDescent="0.2">
      <c r="A1558" s="33"/>
      <c r="B1558" s="33"/>
      <c r="C1558" s="33"/>
      <c r="D1558" s="33"/>
      <c r="E1558" s="33"/>
      <c r="F1558" s="33"/>
      <c r="G1558" s="33"/>
      <c r="H1558" s="33"/>
      <c r="I1558" s="33"/>
      <c r="J1558" s="33"/>
      <c r="K1558" s="33"/>
      <c r="L1558" s="33"/>
      <c r="M1558" s="33"/>
      <c r="N1558" s="33"/>
      <c r="O1558" s="13"/>
      <c r="P1558" s="13"/>
      <c r="Q1558" s="33"/>
      <c r="R1558" s="33"/>
      <c r="S1558" s="33"/>
    </row>
    <row r="1559" spans="1:19" x14ac:dyDescent="0.2">
      <c r="A1559" s="33"/>
      <c r="B1559" s="33"/>
      <c r="C1559" s="33"/>
      <c r="D1559" s="33"/>
      <c r="E1559" s="33"/>
      <c r="F1559" s="33"/>
      <c r="G1559" s="33"/>
      <c r="H1559" s="33"/>
      <c r="I1559" s="33"/>
      <c r="J1559" s="33"/>
      <c r="K1559" s="33"/>
      <c r="L1559" s="33"/>
      <c r="M1559" s="33"/>
      <c r="N1559" s="33"/>
      <c r="O1559" s="13"/>
      <c r="P1559" s="13"/>
      <c r="Q1559" s="33"/>
      <c r="R1559" s="33"/>
      <c r="S1559" s="33"/>
    </row>
    <row r="1560" spans="1:19" x14ac:dyDescent="0.2">
      <c r="A1560" s="33"/>
      <c r="B1560" s="33"/>
      <c r="C1560" s="33"/>
      <c r="D1560" s="33"/>
      <c r="E1560" s="33"/>
      <c r="F1560" s="33"/>
      <c r="G1560" s="33"/>
      <c r="H1560" s="33"/>
      <c r="I1560" s="33"/>
      <c r="J1560" s="33"/>
      <c r="K1560" s="33"/>
      <c r="L1560" s="33"/>
      <c r="M1560" s="33"/>
      <c r="N1560" s="33"/>
      <c r="O1560" s="13"/>
      <c r="P1560" s="13"/>
      <c r="Q1560" s="33"/>
      <c r="R1560" s="33"/>
      <c r="S1560" s="33"/>
    </row>
    <row r="1561" spans="1:19" x14ac:dyDescent="0.2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  <c r="O1561" s="13"/>
      <c r="P1561" s="13"/>
      <c r="Q1561" s="33"/>
      <c r="R1561" s="33"/>
      <c r="S1561" s="33"/>
    </row>
    <row r="1562" spans="1:19" x14ac:dyDescent="0.2">
      <c r="A1562" s="33"/>
      <c r="B1562" s="33"/>
      <c r="C1562" s="33"/>
      <c r="D1562" s="33"/>
      <c r="E1562" s="33"/>
      <c r="F1562" s="33"/>
      <c r="G1562" s="33"/>
      <c r="H1562" s="33"/>
      <c r="I1562" s="33"/>
      <c r="J1562" s="33"/>
      <c r="K1562" s="33"/>
      <c r="L1562" s="33"/>
      <c r="M1562" s="33"/>
      <c r="N1562" s="33"/>
      <c r="O1562" s="13"/>
      <c r="P1562" s="13"/>
      <c r="Q1562" s="33"/>
      <c r="R1562" s="33"/>
      <c r="S1562" s="33"/>
    </row>
    <row r="1563" spans="1:19" x14ac:dyDescent="0.2">
      <c r="A1563" s="33"/>
      <c r="B1563" s="33"/>
      <c r="C1563" s="33"/>
      <c r="D1563" s="33"/>
      <c r="E1563" s="33"/>
      <c r="F1563" s="33"/>
      <c r="G1563" s="33"/>
      <c r="H1563" s="33"/>
      <c r="I1563" s="33"/>
      <c r="J1563" s="33"/>
      <c r="K1563" s="33"/>
      <c r="L1563" s="33"/>
      <c r="M1563" s="33"/>
      <c r="N1563" s="33"/>
      <c r="O1563" s="13"/>
      <c r="P1563" s="13"/>
      <c r="Q1563" s="33"/>
      <c r="R1563" s="33"/>
      <c r="S1563" s="33"/>
    </row>
    <row r="1564" spans="1:19" x14ac:dyDescent="0.2">
      <c r="A1564" s="33"/>
      <c r="B1564" s="33"/>
      <c r="C1564" s="33"/>
      <c r="D1564" s="33"/>
      <c r="E1564" s="33"/>
      <c r="F1564" s="33"/>
      <c r="G1564" s="33"/>
      <c r="H1564" s="33"/>
      <c r="I1564" s="33"/>
      <c r="J1564" s="33"/>
      <c r="K1564" s="33"/>
      <c r="L1564" s="33"/>
      <c r="M1564" s="33"/>
      <c r="N1564" s="33"/>
      <c r="O1564" s="13"/>
      <c r="P1564" s="13"/>
      <c r="Q1564" s="33"/>
      <c r="R1564" s="33"/>
      <c r="S1564" s="33"/>
    </row>
    <row r="1565" spans="1:19" x14ac:dyDescent="0.2">
      <c r="A1565" s="33"/>
      <c r="B1565" s="33"/>
      <c r="C1565" s="33"/>
      <c r="D1565" s="33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13"/>
      <c r="P1565" s="13"/>
      <c r="Q1565" s="33"/>
      <c r="R1565" s="33"/>
      <c r="S1565" s="33"/>
    </row>
    <row r="1566" spans="1:19" x14ac:dyDescent="0.2">
      <c r="A1566" s="33"/>
      <c r="B1566" s="33"/>
      <c r="C1566" s="33"/>
      <c r="D1566" s="33"/>
      <c r="E1566" s="33"/>
      <c r="F1566" s="33"/>
      <c r="G1566" s="33"/>
      <c r="H1566" s="33"/>
      <c r="I1566" s="33"/>
      <c r="J1566" s="33"/>
      <c r="K1566" s="33"/>
      <c r="L1566" s="33"/>
      <c r="M1566" s="33"/>
      <c r="N1566" s="33"/>
      <c r="O1566" s="13"/>
      <c r="P1566" s="13"/>
      <c r="Q1566" s="33"/>
      <c r="R1566" s="33"/>
      <c r="S1566" s="33"/>
    </row>
    <row r="1567" spans="1:19" x14ac:dyDescent="0.2">
      <c r="A1567" s="33"/>
      <c r="B1567" s="33"/>
      <c r="C1567" s="33"/>
      <c r="D1567" s="33"/>
      <c r="E1567" s="33"/>
      <c r="F1567" s="33"/>
      <c r="G1567" s="33"/>
      <c r="H1567" s="33"/>
      <c r="I1567" s="33"/>
      <c r="J1567" s="33"/>
      <c r="K1567" s="33"/>
      <c r="L1567" s="33"/>
      <c r="M1567" s="33"/>
      <c r="N1567" s="33"/>
      <c r="O1567" s="13"/>
      <c r="P1567" s="13"/>
      <c r="Q1567" s="33"/>
      <c r="R1567" s="33"/>
      <c r="S1567" s="33"/>
    </row>
    <row r="1568" spans="1:19" x14ac:dyDescent="0.2">
      <c r="A1568" s="33"/>
      <c r="B1568" s="33"/>
      <c r="C1568" s="33"/>
      <c r="D1568" s="33"/>
      <c r="E1568" s="33"/>
      <c r="F1568" s="33"/>
      <c r="G1568" s="33"/>
      <c r="H1568" s="33"/>
      <c r="I1568" s="33"/>
      <c r="J1568" s="33"/>
      <c r="K1568" s="33"/>
      <c r="L1568" s="33"/>
      <c r="M1568" s="33"/>
      <c r="N1568" s="33"/>
      <c r="O1568" s="13"/>
      <c r="P1568" s="13"/>
      <c r="Q1568" s="33"/>
      <c r="R1568" s="33"/>
      <c r="S1568" s="33"/>
    </row>
    <row r="1569" spans="1:19" x14ac:dyDescent="0.2">
      <c r="A1569" s="33"/>
      <c r="B1569" s="33"/>
      <c r="C1569" s="33"/>
      <c r="D1569" s="33"/>
      <c r="E1569" s="33"/>
      <c r="F1569" s="33"/>
      <c r="G1569" s="33"/>
      <c r="H1569" s="33"/>
      <c r="I1569" s="33"/>
      <c r="J1569" s="33"/>
      <c r="K1569" s="33"/>
      <c r="L1569" s="33"/>
      <c r="M1569" s="33"/>
      <c r="N1569" s="33"/>
      <c r="O1569" s="13"/>
      <c r="P1569" s="13"/>
      <c r="Q1569" s="33"/>
      <c r="R1569" s="33"/>
      <c r="S1569" s="33"/>
    </row>
    <row r="1570" spans="1:19" x14ac:dyDescent="0.2">
      <c r="A1570" s="33"/>
      <c r="B1570" s="33"/>
      <c r="C1570" s="33"/>
      <c r="D1570" s="33"/>
      <c r="E1570" s="33"/>
      <c r="F1570" s="33"/>
      <c r="G1570" s="33"/>
      <c r="H1570" s="33"/>
      <c r="I1570" s="33"/>
      <c r="J1570" s="33"/>
      <c r="K1570" s="33"/>
      <c r="L1570" s="33"/>
      <c r="M1570" s="33"/>
      <c r="N1570" s="33"/>
      <c r="O1570" s="13"/>
      <c r="P1570" s="13"/>
      <c r="Q1570" s="33"/>
      <c r="R1570" s="33"/>
      <c r="S1570" s="33"/>
    </row>
    <row r="1571" spans="1:19" x14ac:dyDescent="0.2">
      <c r="A1571" s="33"/>
      <c r="B1571" s="33"/>
      <c r="C1571" s="33"/>
      <c r="D1571" s="33"/>
      <c r="E1571" s="33"/>
      <c r="F1571" s="33"/>
      <c r="G1571" s="33"/>
      <c r="H1571" s="33"/>
      <c r="I1571" s="33"/>
      <c r="J1571" s="33"/>
      <c r="K1571" s="33"/>
      <c r="L1571" s="33"/>
      <c r="M1571" s="33"/>
      <c r="N1571" s="33"/>
      <c r="O1571" s="13"/>
      <c r="P1571" s="13"/>
      <c r="Q1571" s="33"/>
      <c r="R1571" s="33"/>
      <c r="S1571" s="33"/>
    </row>
    <row r="1572" spans="1:19" x14ac:dyDescent="0.2">
      <c r="A1572" s="33"/>
      <c r="B1572" s="33"/>
      <c r="C1572" s="33"/>
      <c r="D1572" s="33"/>
      <c r="E1572" s="33"/>
      <c r="F1572" s="33"/>
      <c r="G1572" s="33"/>
      <c r="H1572" s="33"/>
      <c r="I1572" s="33"/>
      <c r="J1572" s="33"/>
      <c r="K1572" s="33"/>
      <c r="L1572" s="33"/>
      <c r="M1572" s="33"/>
      <c r="N1572" s="33"/>
      <c r="O1572" s="13"/>
      <c r="P1572" s="13"/>
      <c r="Q1572" s="33"/>
      <c r="R1572" s="33"/>
      <c r="S1572" s="33"/>
    </row>
    <row r="1573" spans="1:19" x14ac:dyDescent="0.2">
      <c r="A1573" s="33"/>
      <c r="B1573" s="33"/>
      <c r="C1573" s="33"/>
      <c r="D1573" s="33"/>
      <c r="E1573" s="33"/>
      <c r="F1573" s="33"/>
      <c r="G1573" s="33"/>
      <c r="H1573" s="33"/>
      <c r="I1573" s="33"/>
      <c r="J1573" s="33"/>
      <c r="K1573" s="33"/>
      <c r="L1573" s="33"/>
      <c r="M1573" s="33"/>
      <c r="N1573" s="33"/>
      <c r="O1573" s="13"/>
      <c r="P1573" s="13"/>
      <c r="Q1573" s="33"/>
      <c r="R1573" s="33"/>
      <c r="S1573" s="33"/>
    </row>
    <row r="1574" spans="1:19" x14ac:dyDescent="0.2">
      <c r="A1574" s="33"/>
      <c r="B1574" s="33"/>
      <c r="C1574" s="33"/>
      <c r="D1574" s="33"/>
      <c r="E1574" s="33"/>
      <c r="F1574" s="33"/>
      <c r="G1574" s="33"/>
      <c r="H1574" s="33"/>
      <c r="I1574" s="33"/>
      <c r="J1574" s="33"/>
      <c r="K1574" s="33"/>
      <c r="L1574" s="33"/>
      <c r="M1574" s="33"/>
      <c r="N1574" s="33"/>
      <c r="O1574" s="13"/>
      <c r="P1574" s="13"/>
      <c r="Q1574" s="33"/>
      <c r="R1574" s="33"/>
      <c r="S1574" s="33"/>
    </row>
    <row r="1575" spans="1:19" x14ac:dyDescent="0.2">
      <c r="A1575" s="33"/>
      <c r="B1575" s="33"/>
      <c r="C1575" s="33"/>
      <c r="D1575" s="33"/>
      <c r="E1575" s="33"/>
      <c r="F1575" s="33"/>
      <c r="G1575" s="33"/>
      <c r="H1575" s="33"/>
      <c r="I1575" s="33"/>
      <c r="J1575" s="33"/>
      <c r="K1575" s="33"/>
      <c r="L1575" s="33"/>
      <c r="M1575" s="33"/>
      <c r="N1575" s="33"/>
      <c r="O1575" s="13"/>
      <c r="P1575" s="13"/>
      <c r="Q1575" s="33"/>
      <c r="R1575" s="33"/>
      <c r="S1575" s="33"/>
    </row>
    <row r="1576" spans="1:19" x14ac:dyDescent="0.2">
      <c r="A1576" s="33"/>
      <c r="B1576" s="33"/>
      <c r="C1576" s="33"/>
      <c r="D1576" s="33"/>
      <c r="E1576" s="33"/>
      <c r="F1576" s="33"/>
      <c r="G1576" s="33"/>
      <c r="H1576" s="33"/>
      <c r="I1576" s="33"/>
      <c r="J1576" s="33"/>
      <c r="K1576" s="33"/>
      <c r="L1576" s="33"/>
      <c r="M1576" s="33"/>
      <c r="N1576" s="33"/>
      <c r="O1576" s="13"/>
      <c r="P1576" s="13"/>
      <c r="Q1576" s="33"/>
      <c r="R1576" s="33"/>
      <c r="S1576" s="33"/>
    </row>
    <row r="1577" spans="1:19" x14ac:dyDescent="0.2">
      <c r="A1577" s="33"/>
      <c r="B1577" s="33"/>
      <c r="C1577" s="33"/>
      <c r="D1577" s="33"/>
      <c r="E1577" s="33"/>
      <c r="F1577" s="33"/>
      <c r="G1577" s="33"/>
      <c r="H1577" s="33"/>
      <c r="I1577" s="33"/>
      <c r="J1577" s="33"/>
      <c r="K1577" s="33"/>
      <c r="L1577" s="33"/>
      <c r="M1577" s="33"/>
      <c r="N1577" s="33"/>
      <c r="O1577" s="13"/>
      <c r="P1577" s="13"/>
      <c r="Q1577" s="33"/>
      <c r="R1577" s="33"/>
      <c r="S1577" s="33"/>
    </row>
    <row r="1578" spans="1:19" x14ac:dyDescent="0.2">
      <c r="A1578" s="33"/>
      <c r="B1578" s="33"/>
      <c r="C1578" s="33"/>
      <c r="D1578" s="33"/>
      <c r="E1578" s="33"/>
      <c r="F1578" s="33"/>
      <c r="G1578" s="33"/>
      <c r="H1578" s="33"/>
      <c r="I1578" s="33"/>
      <c r="J1578" s="33"/>
      <c r="K1578" s="33"/>
      <c r="L1578" s="33"/>
      <c r="M1578" s="33"/>
      <c r="N1578" s="33"/>
      <c r="O1578" s="13"/>
      <c r="P1578" s="13"/>
      <c r="Q1578" s="33"/>
      <c r="R1578" s="33"/>
      <c r="S1578" s="33"/>
    </row>
    <row r="1579" spans="1:19" x14ac:dyDescent="0.2">
      <c r="A1579" s="33"/>
      <c r="B1579" s="33"/>
      <c r="C1579" s="33"/>
      <c r="D1579" s="33"/>
      <c r="E1579" s="33"/>
      <c r="F1579" s="33"/>
      <c r="G1579" s="33"/>
      <c r="H1579" s="33"/>
      <c r="I1579" s="33"/>
      <c r="J1579" s="33"/>
      <c r="K1579" s="33"/>
      <c r="L1579" s="33"/>
      <c r="M1579" s="33"/>
      <c r="N1579" s="33"/>
      <c r="O1579" s="13"/>
      <c r="P1579" s="13"/>
      <c r="Q1579" s="33"/>
      <c r="R1579" s="33"/>
      <c r="S1579" s="33"/>
    </row>
    <row r="1580" spans="1:19" x14ac:dyDescent="0.2">
      <c r="A1580" s="33"/>
      <c r="B1580" s="33"/>
      <c r="C1580" s="33"/>
      <c r="D1580" s="33"/>
      <c r="E1580" s="33"/>
      <c r="F1580" s="33"/>
      <c r="G1580" s="33"/>
      <c r="H1580" s="33"/>
      <c r="I1580" s="33"/>
      <c r="J1580" s="33"/>
      <c r="K1580" s="33"/>
      <c r="L1580" s="33"/>
      <c r="M1580" s="33"/>
      <c r="N1580" s="33"/>
      <c r="O1580" s="13"/>
      <c r="P1580" s="13"/>
      <c r="Q1580" s="33"/>
      <c r="R1580" s="33"/>
      <c r="S1580" s="33"/>
    </row>
    <row r="1581" spans="1:19" x14ac:dyDescent="0.2">
      <c r="A1581" s="33"/>
      <c r="B1581" s="33"/>
      <c r="C1581" s="33"/>
      <c r="D1581" s="33"/>
      <c r="E1581" s="33"/>
      <c r="F1581" s="33"/>
      <c r="G1581" s="33"/>
      <c r="H1581" s="33"/>
      <c r="I1581" s="33"/>
      <c r="J1581" s="33"/>
      <c r="K1581" s="33"/>
      <c r="L1581" s="33"/>
      <c r="M1581" s="33"/>
      <c r="N1581" s="33"/>
      <c r="O1581" s="13"/>
      <c r="P1581" s="13"/>
      <c r="Q1581" s="33"/>
      <c r="R1581" s="33"/>
      <c r="S1581" s="33"/>
    </row>
    <row r="1582" spans="1:19" x14ac:dyDescent="0.2">
      <c r="A1582" s="33"/>
      <c r="B1582" s="33"/>
      <c r="C1582" s="33"/>
      <c r="D1582" s="33"/>
      <c r="E1582" s="33"/>
      <c r="F1582" s="33"/>
      <c r="G1582" s="33"/>
      <c r="H1582" s="33"/>
      <c r="I1582" s="33"/>
      <c r="J1582" s="33"/>
      <c r="K1582" s="33"/>
      <c r="L1582" s="33"/>
      <c r="M1582" s="33"/>
      <c r="N1582" s="33"/>
      <c r="O1582" s="13"/>
      <c r="P1582" s="13"/>
      <c r="Q1582" s="33"/>
      <c r="R1582" s="33"/>
      <c r="S1582" s="33"/>
    </row>
    <row r="1583" spans="1:19" x14ac:dyDescent="0.2">
      <c r="A1583" s="33"/>
      <c r="B1583" s="33"/>
      <c r="C1583" s="33"/>
      <c r="D1583" s="33"/>
      <c r="E1583" s="33"/>
      <c r="F1583" s="33"/>
      <c r="G1583" s="33"/>
      <c r="H1583" s="33"/>
      <c r="I1583" s="33"/>
      <c r="J1583" s="33"/>
      <c r="K1583" s="33"/>
      <c r="L1583" s="33"/>
      <c r="M1583" s="33"/>
      <c r="N1583" s="33"/>
      <c r="O1583" s="13"/>
      <c r="P1583" s="13"/>
      <c r="Q1583" s="33"/>
      <c r="R1583" s="33"/>
      <c r="S1583" s="33"/>
    </row>
    <row r="1584" spans="1:19" x14ac:dyDescent="0.2">
      <c r="A1584" s="33"/>
      <c r="B1584" s="33"/>
      <c r="C1584" s="33"/>
      <c r="D1584" s="33"/>
      <c r="E1584" s="33"/>
      <c r="F1584" s="33"/>
      <c r="G1584" s="33"/>
      <c r="H1584" s="33"/>
      <c r="I1584" s="33"/>
      <c r="J1584" s="33"/>
      <c r="K1584" s="33"/>
      <c r="L1584" s="33"/>
      <c r="M1584" s="33"/>
      <c r="N1584" s="33"/>
      <c r="O1584" s="13"/>
      <c r="P1584" s="13"/>
      <c r="Q1584" s="33"/>
      <c r="R1584" s="33"/>
      <c r="S1584" s="33"/>
    </row>
    <row r="1585" spans="1:19" x14ac:dyDescent="0.2">
      <c r="A1585" s="33"/>
      <c r="B1585" s="33"/>
      <c r="C1585" s="33"/>
      <c r="D1585" s="33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13"/>
      <c r="P1585" s="13"/>
      <c r="Q1585" s="33"/>
      <c r="R1585" s="33"/>
      <c r="S1585" s="33"/>
    </row>
    <row r="1586" spans="1:19" x14ac:dyDescent="0.2">
      <c r="A1586" s="33"/>
      <c r="B1586" s="33"/>
      <c r="C1586" s="33"/>
      <c r="D1586" s="33"/>
      <c r="E1586" s="33"/>
      <c r="F1586" s="33"/>
      <c r="G1586" s="33"/>
      <c r="H1586" s="33"/>
      <c r="I1586" s="33"/>
      <c r="J1586" s="33"/>
      <c r="K1586" s="33"/>
      <c r="L1586" s="33"/>
      <c r="M1586" s="33"/>
      <c r="N1586" s="33"/>
      <c r="O1586" s="13"/>
      <c r="P1586" s="13"/>
      <c r="Q1586" s="33"/>
      <c r="R1586" s="33"/>
      <c r="S1586" s="33"/>
    </row>
    <row r="1587" spans="1:19" x14ac:dyDescent="0.2">
      <c r="A1587" s="33"/>
      <c r="B1587" s="33"/>
      <c r="C1587" s="33"/>
      <c r="D1587" s="33"/>
      <c r="E1587" s="33"/>
      <c r="F1587" s="33"/>
      <c r="G1587" s="33"/>
      <c r="H1587" s="33"/>
      <c r="I1587" s="33"/>
      <c r="J1587" s="33"/>
      <c r="K1587" s="33"/>
      <c r="L1587" s="33"/>
      <c r="M1587" s="33"/>
      <c r="N1587" s="33"/>
      <c r="O1587" s="13"/>
      <c r="P1587" s="13"/>
      <c r="Q1587" s="33"/>
      <c r="R1587" s="33"/>
      <c r="S1587" s="33"/>
    </row>
    <row r="1588" spans="1:19" x14ac:dyDescent="0.2">
      <c r="A1588" s="33"/>
      <c r="B1588" s="33"/>
      <c r="C1588" s="33"/>
      <c r="D1588" s="33"/>
      <c r="E1588" s="33"/>
      <c r="F1588" s="33"/>
      <c r="G1588" s="33"/>
      <c r="H1588" s="33"/>
      <c r="I1588" s="33"/>
      <c r="J1588" s="33"/>
      <c r="K1588" s="33"/>
      <c r="L1588" s="33"/>
      <c r="M1588" s="33"/>
      <c r="N1588" s="33"/>
      <c r="O1588" s="13"/>
      <c r="P1588" s="13"/>
      <c r="Q1588" s="33"/>
      <c r="R1588" s="33"/>
      <c r="S1588" s="33"/>
    </row>
    <row r="1589" spans="1:19" x14ac:dyDescent="0.2">
      <c r="A1589" s="33"/>
      <c r="B1589" s="33"/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13"/>
      <c r="P1589" s="13"/>
      <c r="Q1589" s="33"/>
      <c r="R1589" s="33"/>
      <c r="S1589" s="33"/>
    </row>
    <row r="1590" spans="1:19" x14ac:dyDescent="0.2">
      <c r="A1590" s="33"/>
      <c r="B1590" s="33"/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13"/>
      <c r="P1590" s="13"/>
      <c r="Q1590" s="33"/>
      <c r="R1590" s="33"/>
      <c r="S1590" s="33"/>
    </row>
    <row r="1591" spans="1:19" x14ac:dyDescent="0.2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13"/>
      <c r="P1591" s="13"/>
      <c r="Q1591" s="33"/>
      <c r="R1591" s="33"/>
      <c r="S1591" s="33"/>
    </row>
    <row r="1592" spans="1:19" x14ac:dyDescent="0.2">
      <c r="A1592" s="33"/>
      <c r="B1592" s="33"/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13"/>
      <c r="P1592" s="13"/>
      <c r="Q1592" s="33"/>
      <c r="R1592" s="33"/>
      <c r="S1592" s="33"/>
    </row>
    <row r="1593" spans="1:19" x14ac:dyDescent="0.2">
      <c r="A1593" s="33"/>
      <c r="B1593" s="33"/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13"/>
      <c r="P1593" s="13"/>
      <c r="Q1593" s="33"/>
      <c r="R1593" s="33"/>
      <c r="S1593" s="33"/>
    </row>
    <row r="1594" spans="1:19" x14ac:dyDescent="0.2">
      <c r="A1594" s="33"/>
      <c r="B1594" s="33"/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13"/>
      <c r="P1594" s="13"/>
      <c r="Q1594" s="33"/>
      <c r="R1594" s="33"/>
      <c r="S1594" s="33"/>
    </row>
    <row r="1595" spans="1:19" x14ac:dyDescent="0.2">
      <c r="A1595" s="33"/>
      <c r="B1595" s="33"/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13"/>
      <c r="P1595" s="13"/>
      <c r="Q1595" s="33"/>
      <c r="R1595" s="33"/>
      <c r="S1595" s="33"/>
    </row>
    <row r="1596" spans="1:19" x14ac:dyDescent="0.2">
      <c r="A1596" s="33"/>
      <c r="B1596" s="33"/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13"/>
      <c r="P1596" s="13"/>
      <c r="Q1596" s="33"/>
      <c r="R1596" s="33"/>
      <c r="S1596" s="33"/>
    </row>
    <row r="1597" spans="1:19" x14ac:dyDescent="0.2">
      <c r="A1597" s="33"/>
      <c r="B1597" s="33"/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13"/>
      <c r="P1597" s="13"/>
      <c r="Q1597" s="33"/>
      <c r="R1597" s="33"/>
      <c r="S1597" s="33"/>
    </row>
    <row r="1598" spans="1:19" x14ac:dyDescent="0.2">
      <c r="A1598" s="33"/>
      <c r="B1598" s="33"/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13"/>
      <c r="P1598" s="13"/>
      <c r="Q1598" s="33"/>
      <c r="R1598" s="33"/>
      <c r="S1598" s="33"/>
    </row>
    <row r="1599" spans="1:19" x14ac:dyDescent="0.2">
      <c r="A1599" s="33"/>
      <c r="B1599" s="33"/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13"/>
      <c r="P1599" s="13"/>
      <c r="Q1599" s="33"/>
      <c r="R1599" s="33"/>
      <c r="S1599" s="33"/>
    </row>
    <row r="1600" spans="1:19" x14ac:dyDescent="0.2">
      <c r="A1600" s="33"/>
      <c r="B1600" s="33"/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13"/>
      <c r="P1600" s="13"/>
      <c r="Q1600" s="33"/>
      <c r="R1600" s="33"/>
      <c r="S1600" s="33"/>
    </row>
    <row r="1601" spans="1:19" x14ac:dyDescent="0.2">
      <c r="A1601" s="33"/>
      <c r="B1601" s="33"/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13"/>
      <c r="P1601" s="13"/>
      <c r="Q1601" s="33"/>
      <c r="R1601" s="33"/>
      <c r="S1601" s="33"/>
    </row>
    <row r="1602" spans="1:19" x14ac:dyDescent="0.2">
      <c r="A1602" s="33"/>
      <c r="B1602" s="33"/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13"/>
      <c r="P1602" s="13"/>
      <c r="Q1602" s="33"/>
      <c r="R1602" s="33"/>
      <c r="S1602" s="33"/>
    </row>
    <row r="1603" spans="1:19" x14ac:dyDescent="0.2">
      <c r="A1603" s="33"/>
      <c r="B1603" s="33"/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13"/>
      <c r="P1603" s="13"/>
      <c r="Q1603" s="33"/>
      <c r="R1603" s="33"/>
      <c r="S1603" s="33"/>
    </row>
    <row r="1604" spans="1:19" x14ac:dyDescent="0.2">
      <c r="A1604" s="33"/>
      <c r="B1604" s="33"/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13"/>
      <c r="P1604" s="13"/>
      <c r="Q1604" s="33"/>
      <c r="R1604" s="33"/>
      <c r="S1604" s="33"/>
    </row>
    <row r="1605" spans="1:19" x14ac:dyDescent="0.2">
      <c r="A1605" s="33"/>
      <c r="B1605" s="33"/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13"/>
      <c r="P1605" s="13"/>
      <c r="Q1605" s="33"/>
      <c r="R1605" s="33"/>
      <c r="S1605" s="33"/>
    </row>
    <row r="1606" spans="1:19" x14ac:dyDescent="0.2">
      <c r="A1606" s="33"/>
      <c r="B1606" s="33"/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13"/>
      <c r="P1606" s="13"/>
      <c r="Q1606" s="33"/>
      <c r="R1606" s="33"/>
      <c r="S1606" s="33"/>
    </row>
    <row r="1607" spans="1:19" x14ac:dyDescent="0.2">
      <c r="A1607" s="33"/>
      <c r="B1607" s="33"/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13"/>
      <c r="P1607" s="13"/>
      <c r="Q1607" s="33"/>
      <c r="R1607" s="33"/>
      <c r="S1607" s="33"/>
    </row>
    <row r="1608" spans="1:19" x14ac:dyDescent="0.2">
      <c r="A1608" s="33"/>
      <c r="B1608" s="33"/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13"/>
      <c r="P1608" s="13"/>
      <c r="Q1608" s="33"/>
      <c r="R1608" s="33"/>
      <c r="S1608" s="33"/>
    </row>
    <row r="1609" spans="1:19" x14ac:dyDescent="0.2">
      <c r="A1609" s="33"/>
      <c r="B1609" s="33"/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13"/>
      <c r="P1609" s="13"/>
      <c r="Q1609" s="33"/>
      <c r="R1609" s="33"/>
      <c r="S1609" s="33"/>
    </row>
    <row r="1610" spans="1:19" x14ac:dyDescent="0.2">
      <c r="A1610" s="33"/>
      <c r="B1610" s="33"/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13"/>
      <c r="P1610" s="13"/>
      <c r="Q1610" s="33"/>
      <c r="R1610" s="33"/>
      <c r="S1610" s="33"/>
    </row>
    <row r="1611" spans="1:19" x14ac:dyDescent="0.2">
      <c r="A1611" s="33"/>
      <c r="B1611" s="33"/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13"/>
      <c r="P1611" s="13"/>
      <c r="Q1611" s="33"/>
      <c r="R1611" s="33"/>
      <c r="S1611" s="33"/>
    </row>
    <row r="1612" spans="1:19" x14ac:dyDescent="0.2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13"/>
      <c r="P1612" s="13"/>
      <c r="Q1612" s="33"/>
      <c r="R1612" s="33"/>
      <c r="S1612" s="33"/>
    </row>
    <row r="1613" spans="1:19" x14ac:dyDescent="0.2">
      <c r="A1613" s="33"/>
      <c r="B1613" s="33"/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13"/>
      <c r="P1613" s="13"/>
      <c r="Q1613" s="33"/>
      <c r="R1613" s="33"/>
      <c r="S1613" s="33"/>
    </row>
    <row r="1614" spans="1:19" x14ac:dyDescent="0.2">
      <c r="A1614" s="33"/>
      <c r="B1614" s="33"/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13"/>
      <c r="P1614" s="13"/>
      <c r="Q1614" s="33"/>
      <c r="R1614" s="33"/>
      <c r="S1614" s="33"/>
    </row>
    <row r="1615" spans="1:19" x14ac:dyDescent="0.2">
      <c r="A1615" s="33"/>
      <c r="B1615" s="33"/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13"/>
      <c r="P1615" s="13"/>
      <c r="Q1615" s="33"/>
      <c r="R1615" s="33"/>
      <c r="S1615" s="33"/>
    </row>
    <row r="1616" spans="1:19" x14ac:dyDescent="0.2">
      <c r="A1616" s="33"/>
      <c r="B1616" s="33"/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13"/>
      <c r="P1616" s="13"/>
      <c r="Q1616" s="33"/>
      <c r="R1616" s="33"/>
      <c r="S1616" s="33"/>
    </row>
    <row r="1617" spans="1:19" x14ac:dyDescent="0.2">
      <c r="A1617" s="33"/>
      <c r="B1617" s="33"/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13"/>
      <c r="P1617" s="13"/>
      <c r="Q1617" s="33"/>
      <c r="R1617" s="33"/>
      <c r="S1617" s="33"/>
    </row>
    <row r="1618" spans="1:19" x14ac:dyDescent="0.2">
      <c r="A1618" s="33"/>
      <c r="B1618" s="33"/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13"/>
      <c r="P1618" s="13"/>
      <c r="Q1618" s="33"/>
      <c r="R1618" s="33"/>
      <c r="S1618" s="33"/>
    </row>
    <row r="1619" spans="1:19" x14ac:dyDescent="0.2">
      <c r="A1619" s="33"/>
      <c r="B1619" s="33"/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13"/>
      <c r="P1619" s="13"/>
      <c r="Q1619" s="33"/>
      <c r="R1619" s="33"/>
      <c r="S1619" s="33"/>
    </row>
    <row r="1620" spans="1:19" x14ac:dyDescent="0.2">
      <c r="A1620" s="33"/>
      <c r="B1620" s="33"/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13"/>
      <c r="P1620" s="13"/>
      <c r="Q1620" s="33"/>
      <c r="R1620" s="33"/>
      <c r="S1620" s="33"/>
    </row>
    <row r="1621" spans="1:19" x14ac:dyDescent="0.2">
      <c r="A1621" s="33"/>
      <c r="B1621" s="33"/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13"/>
      <c r="P1621" s="13"/>
      <c r="Q1621" s="33"/>
      <c r="R1621" s="33"/>
      <c r="S1621" s="33"/>
    </row>
    <row r="1622" spans="1:19" x14ac:dyDescent="0.2">
      <c r="A1622" s="33"/>
      <c r="B1622" s="33"/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13"/>
      <c r="P1622" s="13"/>
      <c r="Q1622" s="33"/>
      <c r="R1622" s="33"/>
      <c r="S1622" s="33"/>
    </row>
    <row r="1623" spans="1:19" x14ac:dyDescent="0.2">
      <c r="A1623" s="33"/>
      <c r="B1623" s="33"/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13"/>
      <c r="P1623" s="13"/>
      <c r="Q1623" s="33"/>
      <c r="R1623" s="33"/>
      <c r="S1623" s="33"/>
    </row>
    <row r="1624" spans="1:19" x14ac:dyDescent="0.2">
      <c r="A1624" s="33"/>
      <c r="B1624" s="33"/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13"/>
      <c r="P1624" s="13"/>
      <c r="Q1624" s="33"/>
      <c r="R1624" s="33"/>
      <c r="S1624" s="33"/>
    </row>
    <row r="1625" spans="1:19" x14ac:dyDescent="0.2">
      <c r="A1625" s="33"/>
      <c r="B1625" s="33"/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13"/>
      <c r="P1625" s="13"/>
      <c r="Q1625" s="33"/>
      <c r="R1625" s="33"/>
      <c r="S1625" s="33"/>
    </row>
    <row r="1626" spans="1:19" x14ac:dyDescent="0.2">
      <c r="A1626" s="33"/>
      <c r="B1626" s="33"/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13"/>
      <c r="P1626" s="13"/>
      <c r="Q1626" s="33"/>
      <c r="R1626" s="33"/>
      <c r="S1626" s="33"/>
    </row>
    <row r="1627" spans="1:19" x14ac:dyDescent="0.2">
      <c r="A1627" s="33"/>
      <c r="B1627" s="33"/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13"/>
      <c r="P1627" s="13"/>
      <c r="Q1627" s="33"/>
      <c r="R1627" s="33"/>
      <c r="S1627" s="33"/>
    </row>
    <row r="1628" spans="1:19" x14ac:dyDescent="0.2">
      <c r="A1628" s="33"/>
      <c r="B1628" s="33"/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13"/>
      <c r="P1628" s="13"/>
      <c r="Q1628" s="33"/>
      <c r="R1628" s="33"/>
      <c r="S1628" s="33"/>
    </row>
    <row r="1629" spans="1:19" x14ac:dyDescent="0.2">
      <c r="A1629" s="33"/>
      <c r="B1629" s="33"/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13"/>
      <c r="P1629" s="13"/>
      <c r="Q1629" s="33"/>
      <c r="R1629" s="33"/>
      <c r="S1629" s="33"/>
    </row>
    <row r="1630" spans="1:19" x14ac:dyDescent="0.2">
      <c r="A1630" s="33"/>
      <c r="B1630" s="33"/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13"/>
      <c r="P1630" s="13"/>
      <c r="Q1630" s="33"/>
      <c r="R1630" s="33"/>
      <c r="S1630" s="33"/>
    </row>
    <row r="1631" spans="1:19" x14ac:dyDescent="0.2">
      <c r="A1631" s="33"/>
      <c r="B1631" s="33"/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13"/>
      <c r="P1631" s="13"/>
      <c r="Q1631" s="33"/>
      <c r="R1631" s="33"/>
      <c r="S1631" s="33"/>
    </row>
    <row r="1632" spans="1:19" x14ac:dyDescent="0.2">
      <c r="A1632" s="33"/>
      <c r="B1632" s="33"/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13"/>
      <c r="P1632" s="13"/>
      <c r="Q1632" s="33"/>
      <c r="R1632" s="33"/>
      <c r="S1632" s="33"/>
    </row>
    <row r="1633" spans="1:19" x14ac:dyDescent="0.2">
      <c r="A1633" s="33"/>
      <c r="B1633" s="33"/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13"/>
      <c r="P1633" s="13"/>
      <c r="Q1633" s="33"/>
      <c r="R1633" s="33"/>
      <c r="S1633" s="33"/>
    </row>
    <row r="1634" spans="1:19" x14ac:dyDescent="0.2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13"/>
      <c r="P1634" s="13"/>
      <c r="Q1634" s="33"/>
      <c r="R1634" s="33"/>
      <c r="S1634" s="33"/>
    </row>
    <row r="1635" spans="1:19" x14ac:dyDescent="0.2">
      <c r="A1635" s="33"/>
      <c r="B1635" s="33"/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13"/>
      <c r="P1635" s="13"/>
      <c r="Q1635" s="33"/>
      <c r="R1635" s="33"/>
      <c r="S1635" s="33"/>
    </row>
    <row r="1636" spans="1:19" x14ac:dyDescent="0.2">
      <c r="A1636" s="33"/>
      <c r="B1636" s="33"/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13"/>
      <c r="P1636" s="13"/>
      <c r="Q1636" s="33"/>
      <c r="R1636" s="33"/>
      <c r="S1636" s="33"/>
    </row>
    <row r="1637" spans="1:19" x14ac:dyDescent="0.2">
      <c r="A1637" s="33"/>
      <c r="B1637" s="33"/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13"/>
      <c r="P1637" s="13"/>
      <c r="Q1637" s="33"/>
      <c r="R1637" s="33"/>
      <c r="S1637" s="33"/>
    </row>
    <row r="1638" spans="1:19" x14ac:dyDescent="0.2">
      <c r="A1638" s="33"/>
      <c r="B1638" s="33"/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13"/>
      <c r="P1638" s="13"/>
      <c r="Q1638" s="33"/>
      <c r="R1638" s="33"/>
      <c r="S1638" s="33"/>
    </row>
    <row r="1639" spans="1:19" x14ac:dyDescent="0.2">
      <c r="A1639" s="33"/>
      <c r="B1639" s="33"/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13"/>
      <c r="P1639" s="13"/>
      <c r="Q1639" s="33"/>
      <c r="R1639" s="33"/>
      <c r="S1639" s="33"/>
    </row>
    <row r="1640" spans="1:19" x14ac:dyDescent="0.2">
      <c r="A1640" s="33"/>
      <c r="B1640" s="33"/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13"/>
      <c r="P1640" s="13"/>
      <c r="Q1640" s="33"/>
      <c r="R1640" s="33"/>
      <c r="S1640" s="33"/>
    </row>
    <row r="1641" spans="1:19" x14ac:dyDescent="0.2">
      <c r="A1641" s="33"/>
      <c r="B1641" s="33"/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13"/>
      <c r="P1641" s="13"/>
      <c r="Q1641" s="33"/>
      <c r="R1641" s="33"/>
      <c r="S1641" s="33"/>
    </row>
    <row r="1642" spans="1:19" x14ac:dyDescent="0.2">
      <c r="A1642" s="33"/>
      <c r="B1642" s="33"/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13"/>
      <c r="P1642" s="13"/>
      <c r="Q1642" s="33"/>
      <c r="R1642" s="33"/>
      <c r="S1642" s="33"/>
    </row>
    <row r="1643" spans="1:19" x14ac:dyDescent="0.2">
      <c r="A1643" s="33"/>
      <c r="B1643" s="33"/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13"/>
      <c r="P1643" s="13"/>
      <c r="Q1643" s="33"/>
      <c r="R1643" s="33"/>
      <c r="S1643" s="33"/>
    </row>
    <row r="1644" spans="1:19" x14ac:dyDescent="0.2">
      <c r="A1644" s="33"/>
      <c r="B1644" s="33"/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13"/>
      <c r="P1644" s="13"/>
      <c r="Q1644" s="33"/>
      <c r="R1644" s="33"/>
      <c r="S1644" s="33"/>
    </row>
    <row r="1645" spans="1:19" x14ac:dyDescent="0.2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13"/>
      <c r="P1645" s="13"/>
      <c r="Q1645" s="33"/>
      <c r="R1645" s="33"/>
      <c r="S1645" s="33"/>
    </row>
    <row r="1646" spans="1:19" x14ac:dyDescent="0.2">
      <c r="A1646" s="33"/>
      <c r="B1646" s="33"/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13"/>
      <c r="P1646" s="13"/>
      <c r="Q1646" s="33"/>
      <c r="R1646" s="33"/>
      <c r="S1646" s="33"/>
    </row>
    <row r="1647" spans="1:19" x14ac:dyDescent="0.2">
      <c r="A1647" s="33"/>
      <c r="B1647" s="33"/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13"/>
      <c r="P1647" s="13"/>
      <c r="Q1647" s="33"/>
      <c r="R1647" s="33"/>
      <c r="S1647" s="33"/>
    </row>
    <row r="1648" spans="1:19" x14ac:dyDescent="0.2">
      <c r="A1648" s="33"/>
      <c r="B1648" s="33"/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13"/>
      <c r="P1648" s="13"/>
      <c r="Q1648" s="33"/>
      <c r="R1648" s="33"/>
      <c r="S1648" s="33"/>
    </row>
    <row r="1649" spans="1:19" x14ac:dyDescent="0.2">
      <c r="A1649" s="33"/>
      <c r="B1649" s="33"/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13"/>
      <c r="P1649" s="13"/>
      <c r="Q1649" s="33"/>
      <c r="R1649" s="33"/>
      <c r="S1649" s="33"/>
    </row>
    <row r="1650" spans="1:19" x14ac:dyDescent="0.2">
      <c r="A1650" s="33"/>
      <c r="B1650" s="33"/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13"/>
      <c r="P1650" s="13"/>
      <c r="Q1650" s="33"/>
      <c r="R1650" s="33"/>
      <c r="S1650" s="33"/>
    </row>
    <row r="1651" spans="1:19" x14ac:dyDescent="0.2">
      <c r="A1651" s="33"/>
      <c r="B1651" s="33"/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13"/>
      <c r="P1651" s="13"/>
      <c r="Q1651" s="33"/>
      <c r="R1651" s="33"/>
      <c r="S1651" s="33"/>
    </row>
    <row r="1652" spans="1:19" x14ac:dyDescent="0.2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13"/>
      <c r="P1652" s="13"/>
      <c r="Q1652" s="33"/>
      <c r="R1652" s="33"/>
      <c r="S1652" s="33"/>
    </row>
    <row r="1653" spans="1:19" x14ac:dyDescent="0.2">
      <c r="A1653" s="33"/>
      <c r="B1653" s="33"/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13"/>
      <c r="P1653" s="13"/>
      <c r="Q1653" s="33"/>
      <c r="R1653" s="33"/>
      <c r="S1653" s="33"/>
    </row>
    <row r="1654" spans="1:19" x14ac:dyDescent="0.2">
      <c r="A1654" s="33"/>
      <c r="B1654" s="33"/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13"/>
      <c r="P1654" s="13"/>
      <c r="Q1654" s="33"/>
      <c r="R1654" s="33"/>
      <c r="S1654" s="33"/>
    </row>
    <row r="1655" spans="1:19" x14ac:dyDescent="0.2">
      <c r="A1655" s="33"/>
      <c r="B1655" s="33"/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13"/>
      <c r="P1655" s="13"/>
      <c r="Q1655" s="33"/>
      <c r="R1655" s="33"/>
      <c r="S1655" s="33"/>
    </row>
    <row r="1656" spans="1:19" x14ac:dyDescent="0.2">
      <c r="A1656" s="33"/>
      <c r="B1656" s="33"/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13"/>
      <c r="P1656" s="13"/>
      <c r="Q1656" s="33"/>
      <c r="R1656" s="33"/>
      <c r="S1656" s="33"/>
    </row>
    <row r="1657" spans="1:19" x14ac:dyDescent="0.2">
      <c r="A1657" s="33"/>
      <c r="B1657" s="33"/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13"/>
      <c r="P1657" s="13"/>
      <c r="Q1657" s="33"/>
      <c r="R1657" s="33"/>
      <c r="S1657" s="33"/>
    </row>
    <row r="1658" spans="1:19" x14ac:dyDescent="0.2">
      <c r="A1658" s="33"/>
      <c r="B1658" s="33"/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13"/>
      <c r="P1658" s="13"/>
      <c r="Q1658" s="33"/>
      <c r="R1658" s="33"/>
      <c r="S1658" s="33"/>
    </row>
    <row r="1659" spans="1:19" x14ac:dyDescent="0.2">
      <c r="A1659" s="33"/>
      <c r="B1659" s="33"/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13"/>
      <c r="P1659" s="13"/>
      <c r="Q1659" s="33"/>
      <c r="R1659" s="33"/>
      <c r="S1659" s="33"/>
    </row>
    <row r="1660" spans="1:19" x14ac:dyDescent="0.2">
      <c r="A1660" s="33"/>
      <c r="B1660" s="33"/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13"/>
      <c r="P1660" s="13"/>
      <c r="Q1660" s="33"/>
      <c r="R1660" s="33"/>
      <c r="S1660" s="33"/>
    </row>
    <row r="1661" spans="1:19" x14ac:dyDescent="0.2">
      <c r="A1661" s="33"/>
      <c r="B1661" s="33"/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13"/>
      <c r="P1661" s="13"/>
      <c r="Q1661" s="33"/>
      <c r="R1661" s="33"/>
      <c r="S1661" s="33"/>
    </row>
    <row r="1662" spans="1:19" x14ac:dyDescent="0.2">
      <c r="A1662" s="33"/>
      <c r="B1662" s="33"/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13"/>
      <c r="P1662" s="13"/>
      <c r="Q1662" s="33"/>
      <c r="R1662" s="33"/>
      <c r="S1662" s="33"/>
    </row>
    <row r="1663" spans="1:19" x14ac:dyDescent="0.2">
      <c r="A1663" s="33"/>
      <c r="B1663" s="33"/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13"/>
      <c r="P1663" s="13"/>
      <c r="Q1663" s="33"/>
      <c r="R1663" s="33"/>
      <c r="S1663" s="33"/>
    </row>
    <row r="1664" spans="1:19" x14ac:dyDescent="0.2">
      <c r="A1664" s="33"/>
      <c r="B1664" s="33"/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13"/>
      <c r="P1664" s="13"/>
      <c r="Q1664" s="33"/>
      <c r="R1664" s="33"/>
      <c r="S1664" s="33"/>
    </row>
    <row r="1665" spans="1:19" x14ac:dyDescent="0.2">
      <c r="A1665" s="33"/>
      <c r="B1665" s="33"/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13"/>
      <c r="P1665" s="13"/>
      <c r="Q1665" s="33"/>
      <c r="R1665" s="33"/>
      <c r="S1665" s="33"/>
    </row>
    <row r="1666" spans="1:19" x14ac:dyDescent="0.2">
      <c r="A1666" s="33"/>
      <c r="B1666" s="33"/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13"/>
      <c r="P1666" s="13"/>
      <c r="Q1666" s="33"/>
      <c r="R1666" s="33"/>
      <c r="S1666" s="33"/>
    </row>
    <row r="1667" spans="1:19" x14ac:dyDescent="0.2">
      <c r="A1667" s="33"/>
      <c r="B1667" s="33"/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13"/>
      <c r="P1667" s="13"/>
      <c r="Q1667" s="33"/>
      <c r="R1667" s="33"/>
      <c r="S1667" s="33"/>
    </row>
    <row r="1668" spans="1:19" x14ac:dyDescent="0.2">
      <c r="A1668" s="33"/>
      <c r="B1668" s="33"/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13"/>
      <c r="P1668" s="13"/>
      <c r="Q1668" s="33"/>
      <c r="R1668" s="33"/>
      <c r="S1668" s="33"/>
    </row>
    <row r="1669" spans="1:19" x14ac:dyDescent="0.2">
      <c r="A1669" s="33"/>
      <c r="B1669" s="33"/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13"/>
      <c r="P1669" s="13"/>
      <c r="Q1669" s="33"/>
      <c r="R1669" s="33"/>
      <c r="S1669" s="33"/>
    </row>
    <row r="1670" spans="1:19" x14ac:dyDescent="0.2">
      <c r="A1670" s="33"/>
      <c r="B1670" s="33"/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13"/>
      <c r="P1670" s="13"/>
      <c r="Q1670" s="33"/>
      <c r="R1670" s="33"/>
      <c r="S1670" s="33"/>
    </row>
    <row r="1671" spans="1:19" x14ac:dyDescent="0.2">
      <c r="A1671" s="33"/>
      <c r="B1671" s="33"/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13"/>
      <c r="P1671" s="13"/>
      <c r="Q1671" s="33"/>
      <c r="R1671" s="33"/>
      <c r="S1671" s="33"/>
    </row>
    <row r="1672" spans="1:19" x14ac:dyDescent="0.2">
      <c r="A1672" s="33"/>
      <c r="B1672" s="33"/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13"/>
      <c r="P1672" s="13"/>
      <c r="Q1672" s="33"/>
      <c r="R1672" s="33"/>
      <c r="S1672" s="33"/>
    </row>
    <row r="1673" spans="1:19" x14ac:dyDescent="0.2">
      <c r="A1673" s="33"/>
      <c r="B1673" s="33"/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13"/>
      <c r="P1673" s="13"/>
      <c r="Q1673" s="33"/>
      <c r="R1673" s="33"/>
      <c r="S1673" s="33"/>
    </row>
    <row r="1674" spans="1:19" x14ac:dyDescent="0.2">
      <c r="A1674" s="33"/>
      <c r="B1674" s="33"/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13"/>
      <c r="P1674" s="13"/>
      <c r="Q1674" s="33"/>
      <c r="R1674" s="33"/>
      <c r="S1674" s="33"/>
    </row>
    <row r="1675" spans="1:19" x14ac:dyDescent="0.2">
      <c r="A1675" s="33"/>
      <c r="B1675" s="33"/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13"/>
      <c r="P1675" s="13"/>
      <c r="Q1675" s="33"/>
      <c r="R1675" s="33"/>
      <c r="S1675" s="33"/>
    </row>
    <row r="1676" spans="1:19" x14ac:dyDescent="0.2">
      <c r="A1676" s="33"/>
      <c r="B1676" s="33"/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13"/>
      <c r="P1676" s="13"/>
      <c r="Q1676" s="33"/>
      <c r="R1676" s="33"/>
      <c r="S1676" s="33"/>
    </row>
    <row r="1677" spans="1:19" x14ac:dyDescent="0.2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13"/>
      <c r="P1677" s="13"/>
      <c r="Q1677" s="33"/>
      <c r="R1677" s="33"/>
      <c r="S1677" s="33"/>
    </row>
    <row r="1678" spans="1:19" x14ac:dyDescent="0.2">
      <c r="A1678" s="33"/>
      <c r="B1678" s="33"/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13"/>
      <c r="P1678" s="13"/>
      <c r="Q1678" s="33"/>
      <c r="R1678" s="33"/>
      <c r="S1678" s="33"/>
    </row>
    <row r="1679" spans="1:19" x14ac:dyDescent="0.2">
      <c r="A1679" s="33"/>
      <c r="B1679" s="33"/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13"/>
      <c r="P1679" s="13"/>
      <c r="Q1679" s="33"/>
      <c r="R1679" s="33"/>
      <c r="S1679" s="33"/>
    </row>
    <row r="1680" spans="1:19" x14ac:dyDescent="0.2">
      <c r="A1680" s="33"/>
      <c r="B1680" s="33"/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13"/>
      <c r="P1680" s="13"/>
      <c r="Q1680" s="33"/>
      <c r="R1680" s="33"/>
      <c r="S1680" s="33"/>
    </row>
    <row r="1681" spans="1:19" x14ac:dyDescent="0.2">
      <c r="A1681" s="33"/>
      <c r="B1681" s="33"/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13"/>
      <c r="P1681" s="13"/>
      <c r="Q1681" s="33"/>
      <c r="R1681" s="33"/>
      <c r="S1681" s="33"/>
    </row>
    <row r="1682" spans="1:19" x14ac:dyDescent="0.2">
      <c r="A1682" s="33"/>
      <c r="B1682" s="33"/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13"/>
      <c r="P1682" s="13"/>
      <c r="Q1682" s="33"/>
      <c r="R1682" s="33"/>
      <c r="S1682" s="33"/>
    </row>
    <row r="1683" spans="1:19" x14ac:dyDescent="0.2">
      <c r="A1683" s="33"/>
      <c r="B1683" s="33"/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13"/>
      <c r="P1683" s="13"/>
      <c r="Q1683" s="33"/>
      <c r="R1683" s="33"/>
      <c r="S1683" s="33"/>
    </row>
    <row r="1684" spans="1:19" x14ac:dyDescent="0.2">
      <c r="A1684" s="33"/>
      <c r="B1684" s="33"/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13"/>
      <c r="P1684" s="13"/>
      <c r="Q1684" s="33"/>
      <c r="R1684" s="33"/>
      <c r="S1684" s="33"/>
    </row>
    <row r="1685" spans="1:19" x14ac:dyDescent="0.2">
      <c r="A1685" s="33"/>
      <c r="B1685" s="33"/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13"/>
      <c r="P1685" s="13"/>
      <c r="Q1685" s="33"/>
      <c r="R1685" s="33"/>
      <c r="S1685" s="33"/>
    </row>
    <row r="1686" spans="1:19" x14ac:dyDescent="0.2">
      <c r="A1686" s="33"/>
      <c r="B1686" s="33"/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13"/>
      <c r="P1686" s="13"/>
      <c r="Q1686" s="33"/>
      <c r="R1686" s="33"/>
      <c r="S1686" s="33"/>
    </row>
    <row r="1687" spans="1:19" x14ac:dyDescent="0.2">
      <c r="A1687" s="33"/>
      <c r="B1687" s="33"/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13"/>
      <c r="P1687" s="13"/>
      <c r="Q1687" s="33"/>
      <c r="R1687" s="33"/>
      <c r="S1687" s="33"/>
    </row>
    <row r="1688" spans="1:19" x14ac:dyDescent="0.2">
      <c r="A1688" s="33"/>
      <c r="B1688" s="33"/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13"/>
      <c r="P1688" s="13"/>
      <c r="Q1688" s="33"/>
      <c r="R1688" s="33"/>
      <c r="S1688" s="33"/>
    </row>
    <row r="1689" spans="1:19" x14ac:dyDescent="0.2">
      <c r="A1689" s="33"/>
      <c r="B1689" s="33"/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13"/>
      <c r="P1689" s="13"/>
      <c r="Q1689" s="33"/>
      <c r="R1689" s="33"/>
      <c r="S1689" s="33"/>
    </row>
    <row r="1690" spans="1:19" x14ac:dyDescent="0.2">
      <c r="A1690" s="33"/>
      <c r="B1690" s="33"/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13"/>
      <c r="P1690" s="13"/>
      <c r="Q1690" s="33"/>
      <c r="R1690" s="33"/>
      <c r="S1690" s="33"/>
    </row>
    <row r="1691" spans="1:19" x14ac:dyDescent="0.2">
      <c r="A1691" s="33"/>
      <c r="B1691" s="33"/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13"/>
      <c r="P1691" s="13"/>
      <c r="Q1691" s="33"/>
      <c r="R1691" s="33"/>
      <c r="S1691" s="33"/>
    </row>
    <row r="1692" spans="1:19" x14ac:dyDescent="0.2">
      <c r="A1692" s="33"/>
      <c r="B1692" s="33"/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13"/>
      <c r="P1692" s="13"/>
      <c r="Q1692" s="33"/>
      <c r="R1692" s="33"/>
      <c r="S1692" s="33"/>
    </row>
    <row r="1693" spans="1:19" x14ac:dyDescent="0.2">
      <c r="A1693" s="33"/>
      <c r="B1693" s="33"/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13"/>
      <c r="P1693" s="13"/>
      <c r="Q1693" s="33"/>
      <c r="R1693" s="33"/>
      <c r="S1693" s="33"/>
    </row>
    <row r="1694" spans="1:19" x14ac:dyDescent="0.2">
      <c r="A1694" s="33"/>
      <c r="B1694" s="33"/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13"/>
      <c r="P1694" s="13"/>
      <c r="Q1694" s="33"/>
      <c r="R1694" s="33"/>
      <c r="S1694" s="33"/>
    </row>
    <row r="1695" spans="1:19" x14ac:dyDescent="0.2">
      <c r="A1695" s="33"/>
      <c r="B1695" s="33"/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13"/>
      <c r="P1695" s="13"/>
      <c r="Q1695" s="33"/>
      <c r="R1695" s="33"/>
      <c r="S1695" s="33"/>
    </row>
    <row r="1696" spans="1:19" x14ac:dyDescent="0.2">
      <c r="A1696" s="33"/>
      <c r="B1696" s="33"/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13"/>
      <c r="P1696" s="13"/>
      <c r="Q1696" s="33"/>
      <c r="R1696" s="33"/>
      <c r="S1696" s="33"/>
    </row>
    <row r="1697" spans="1:19" x14ac:dyDescent="0.2">
      <c r="A1697" s="33"/>
      <c r="B1697" s="33"/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13"/>
      <c r="P1697" s="13"/>
      <c r="Q1697" s="33"/>
      <c r="R1697" s="33"/>
      <c r="S1697" s="33"/>
    </row>
    <row r="1698" spans="1:19" x14ac:dyDescent="0.2">
      <c r="A1698" s="33"/>
      <c r="B1698" s="33"/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13"/>
      <c r="P1698" s="13"/>
      <c r="Q1698" s="33"/>
      <c r="R1698" s="33"/>
      <c r="S1698" s="33"/>
    </row>
    <row r="1699" spans="1:19" x14ac:dyDescent="0.2">
      <c r="A1699" s="33"/>
      <c r="B1699" s="33"/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13"/>
      <c r="P1699" s="13"/>
      <c r="Q1699" s="33"/>
      <c r="R1699" s="33"/>
      <c r="S1699" s="33"/>
    </row>
    <row r="1700" spans="1:19" x14ac:dyDescent="0.2">
      <c r="A1700" s="33"/>
      <c r="B1700" s="33"/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13"/>
      <c r="P1700" s="13"/>
      <c r="Q1700" s="33"/>
      <c r="R1700" s="33"/>
      <c r="S1700" s="33"/>
    </row>
    <row r="1701" spans="1:19" x14ac:dyDescent="0.2">
      <c r="A1701" s="33"/>
      <c r="B1701" s="33"/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13"/>
      <c r="P1701" s="13"/>
      <c r="Q1701" s="33"/>
      <c r="R1701" s="33"/>
      <c r="S1701" s="33"/>
    </row>
    <row r="1702" spans="1:19" x14ac:dyDescent="0.2">
      <c r="A1702" s="33"/>
      <c r="B1702" s="33"/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13"/>
      <c r="P1702" s="13"/>
      <c r="Q1702" s="33"/>
      <c r="R1702" s="33"/>
      <c r="S1702" s="33"/>
    </row>
    <row r="1703" spans="1:19" x14ac:dyDescent="0.2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13"/>
      <c r="P1703" s="13"/>
      <c r="Q1703" s="33"/>
      <c r="R1703" s="33"/>
      <c r="S1703" s="33"/>
    </row>
    <row r="1704" spans="1:19" x14ac:dyDescent="0.2">
      <c r="A1704" s="33"/>
      <c r="B1704" s="33"/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13"/>
      <c r="P1704" s="13"/>
      <c r="Q1704" s="33"/>
      <c r="R1704" s="33"/>
      <c r="S1704" s="33"/>
    </row>
    <row r="1705" spans="1:19" x14ac:dyDescent="0.2">
      <c r="A1705" s="33"/>
      <c r="B1705" s="33"/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13"/>
      <c r="P1705" s="13"/>
      <c r="Q1705" s="33"/>
      <c r="R1705" s="33"/>
      <c r="S1705" s="33"/>
    </row>
    <row r="1706" spans="1:19" x14ac:dyDescent="0.2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13"/>
      <c r="P1706" s="13"/>
      <c r="Q1706" s="33"/>
      <c r="R1706" s="33"/>
      <c r="S1706" s="33"/>
    </row>
    <row r="1707" spans="1:19" x14ac:dyDescent="0.2">
      <c r="A1707" s="33"/>
      <c r="B1707" s="33"/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13"/>
      <c r="P1707" s="13"/>
      <c r="Q1707" s="33"/>
      <c r="R1707" s="33"/>
      <c r="S1707" s="33"/>
    </row>
    <row r="1708" spans="1:19" x14ac:dyDescent="0.2">
      <c r="A1708" s="33"/>
      <c r="B1708" s="33"/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13"/>
      <c r="P1708" s="13"/>
      <c r="Q1708" s="33"/>
      <c r="R1708" s="33"/>
      <c r="S1708" s="33"/>
    </row>
    <row r="1709" spans="1:19" x14ac:dyDescent="0.2">
      <c r="A1709" s="33"/>
      <c r="B1709" s="33"/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13"/>
      <c r="P1709" s="13"/>
      <c r="Q1709" s="33"/>
      <c r="R1709" s="33"/>
      <c r="S1709" s="33"/>
    </row>
    <row r="1710" spans="1:19" x14ac:dyDescent="0.2">
      <c r="A1710" s="33"/>
      <c r="B1710" s="33"/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13"/>
      <c r="P1710" s="13"/>
      <c r="Q1710" s="33"/>
      <c r="R1710" s="33"/>
      <c r="S1710" s="33"/>
    </row>
    <row r="1711" spans="1:19" x14ac:dyDescent="0.2">
      <c r="A1711" s="33"/>
      <c r="B1711" s="33"/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13"/>
      <c r="P1711" s="13"/>
      <c r="Q1711" s="33"/>
      <c r="R1711" s="33"/>
      <c r="S1711" s="33"/>
    </row>
    <row r="1712" spans="1:19" x14ac:dyDescent="0.2">
      <c r="A1712" s="33"/>
      <c r="B1712" s="33"/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13"/>
      <c r="P1712" s="13"/>
      <c r="Q1712" s="33"/>
      <c r="R1712" s="33"/>
      <c r="S1712" s="33"/>
    </row>
    <row r="1713" spans="1:19" x14ac:dyDescent="0.2">
      <c r="A1713" s="33"/>
      <c r="B1713" s="33"/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13"/>
      <c r="P1713" s="13"/>
      <c r="Q1713" s="33"/>
      <c r="R1713" s="33"/>
      <c r="S1713" s="33"/>
    </row>
    <row r="1714" spans="1:19" x14ac:dyDescent="0.2">
      <c r="A1714" s="33"/>
      <c r="B1714" s="33"/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13"/>
      <c r="P1714" s="13"/>
      <c r="Q1714" s="33"/>
      <c r="R1714" s="33"/>
      <c r="S1714" s="33"/>
    </row>
    <row r="1715" spans="1:19" x14ac:dyDescent="0.2">
      <c r="A1715" s="33"/>
      <c r="B1715" s="33"/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13"/>
      <c r="P1715" s="13"/>
      <c r="Q1715" s="33"/>
      <c r="R1715" s="33"/>
      <c r="S1715" s="33"/>
    </row>
    <row r="1716" spans="1:19" x14ac:dyDescent="0.2">
      <c r="A1716" s="33"/>
      <c r="B1716" s="33"/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13"/>
      <c r="P1716" s="13"/>
      <c r="Q1716" s="33"/>
      <c r="R1716" s="33"/>
      <c r="S1716" s="33"/>
    </row>
    <row r="1717" spans="1:19" x14ac:dyDescent="0.2">
      <c r="A1717" s="33"/>
      <c r="B1717" s="33"/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13"/>
      <c r="P1717" s="13"/>
      <c r="Q1717" s="33"/>
      <c r="R1717" s="33"/>
      <c r="S1717" s="33"/>
    </row>
    <row r="1718" spans="1:19" x14ac:dyDescent="0.2">
      <c r="A1718" s="33"/>
      <c r="B1718" s="33"/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13"/>
      <c r="P1718" s="13"/>
      <c r="Q1718" s="33"/>
      <c r="R1718" s="33"/>
      <c r="S1718" s="33"/>
    </row>
    <row r="1719" spans="1:19" x14ac:dyDescent="0.2">
      <c r="A1719" s="33"/>
      <c r="B1719" s="33"/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13"/>
      <c r="P1719" s="13"/>
      <c r="Q1719" s="33"/>
      <c r="R1719" s="33"/>
      <c r="S1719" s="33"/>
    </row>
    <row r="1720" spans="1:19" x14ac:dyDescent="0.2">
      <c r="A1720" s="33"/>
      <c r="B1720" s="33"/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13"/>
      <c r="P1720" s="13"/>
      <c r="Q1720" s="33"/>
      <c r="R1720" s="33"/>
      <c r="S1720" s="33"/>
    </row>
    <row r="1721" spans="1:19" x14ac:dyDescent="0.2">
      <c r="A1721" s="33"/>
      <c r="B1721" s="33"/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13"/>
      <c r="P1721" s="13"/>
      <c r="Q1721" s="33"/>
      <c r="R1721" s="33"/>
      <c r="S1721" s="33"/>
    </row>
    <row r="1722" spans="1:19" x14ac:dyDescent="0.2">
      <c r="A1722" s="33"/>
      <c r="B1722" s="33"/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13"/>
      <c r="P1722" s="13"/>
      <c r="Q1722" s="33"/>
      <c r="R1722" s="33"/>
      <c r="S1722" s="33"/>
    </row>
    <row r="1723" spans="1:19" x14ac:dyDescent="0.2">
      <c r="A1723" s="33"/>
      <c r="B1723" s="33"/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13"/>
      <c r="P1723" s="13"/>
      <c r="Q1723" s="33"/>
      <c r="R1723" s="33"/>
      <c r="S1723" s="33"/>
    </row>
    <row r="1724" spans="1:19" x14ac:dyDescent="0.2">
      <c r="A1724" s="33"/>
      <c r="B1724" s="33"/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13"/>
      <c r="P1724" s="13"/>
      <c r="Q1724" s="33"/>
      <c r="R1724" s="33"/>
      <c r="S1724" s="33"/>
    </row>
    <row r="1725" spans="1:19" x14ac:dyDescent="0.2">
      <c r="A1725" s="33"/>
      <c r="B1725" s="33"/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13"/>
      <c r="P1725" s="13"/>
      <c r="Q1725" s="33"/>
      <c r="R1725" s="33"/>
      <c r="S1725" s="33"/>
    </row>
    <row r="1726" spans="1:19" x14ac:dyDescent="0.2">
      <c r="A1726" s="33"/>
      <c r="B1726" s="33"/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13"/>
      <c r="P1726" s="13"/>
      <c r="Q1726" s="33"/>
      <c r="R1726" s="33"/>
      <c r="S1726" s="33"/>
    </row>
    <row r="1727" spans="1:19" x14ac:dyDescent="0.2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13"/>
      <c r="P1727" s="13"/>
      <c r="Q1727" s="33"/>
      <c r="R1727" s="33"/>
      <c r="S1727" s="33"/>
    </row>
    <row r="1728" spans="1:19" x14ac:dyDescent="0.2">
      <c r="A1728" s="33"/>
      <c r="B1728" s="33"/>
      <c r="C1728" s="33"/>
      <c r="D1728" s="33"/>
      <c r="E1728" s="33"/>
      <c r="F1728" s="33"/>
      <c r="G1728" s="33"/>
      <c r="H1728" s="33"/>
      <c r="I1728" s="33"/>
      <c r="J1728" s="33"/>
      <c r="K1728" s="33"/>
      <c r="L1728" s="33"/>
      <c r="M1728" s="33"/>
      <c r="N1728" s="33"/>
      <c r="O1728" s="13"/>
      <c r="P1728" s="13"/>
      <c r="Q1728" s="33"/>
      <c r="R1728" s="33"/>
      <c r="S1728" s="33"/>
    </row>
    <row r="1729" spans="1:19" x14ac:dyDescent="0.2">
      <c r="A1729" s="33"/>
      <c r="B1729" s="33"/>
      <c r="C1729" s="33"/>
      <c r="D1729" s="33"/>
      <c r="E1729" s="33"/>
      <c r="F1729" s="33"/>
      <c r="G1729" s="33"/>
      <c r="H1729" s="33"/>
      <c r="I1729" s="33"/>
      <c r="J1729" s="33"/>
      <c r="K1729" s="33"/>
      <c r="L1729" s="33"/>
      <c r="M1729" s="33"/>
      <c r="N1729" s="33"/>
      <c r="O1729" s="13"/>
      <c r="P1729" s="13"/>
      <c r="Q1729" s="33"/>
      <c r="R1729" s="33"/>
      <c r="S1729" s="33"/>
    </row>
    <row r="1730" spans="1:19" x14ac:dyDescent="0.2">
      <c r="A1730" s="33"/>
      <c r="B1730" s="33"/>
      <c r="C1730" s="33"/>
      <c r="D1730" s="33"/>
      <c r="E1730" s="33"/>
      <c r="F1730" s="33"/>
      <c r="G1730" s="33"/>
      <c r="H1730" s="33"/>
      <c r="I1730" s="33"/>
      <c r="J1730" s="33"/>
      <c r="K1730" s="33"/>
      <c r="L1730" s="33"/>
      <c r="M1730" s="33"/>
      <c r="N1730" s="33"/>
      <c r="O1730" s="13"/>
      <c r="P1730" s="13"/>
      <c r="Q1730" s="33"/>
      <c r="R1730" s="33"/>
      <c r="S1730" s="33"/>
    </row>
    <row r="1731" spans="1:19" x14ac:dyDescent="0.2">
      <c r="A1731" s="33"/>
      <c r="B1731" s="33"/>
      <c r="C1731" s="33"/>
      <c r="D1731" s="33"/>
      <c r="E1731" s="33"/>
      <c r="F1731" s="33"/>
      <c r="G1731" s="33"/>
      <c r="H1731" s="33"/>
      <c r="I1731" s="33"/>
      <c r="J1731" s="33"/>
      <c r="K1731" s="33"/>
      <c r="L1731" s="33"/>
      <c r="M1731" s="33"/>
      <c r="N1731" s="33"/>
      <c r="O1731" s="13"/>
      <c r="P1731" s="13"/>
      <c r="Q1731" s="33"/>
      <c r="R1731" s="33"/>
      <c r="S1731" s="33"/>
    </row>
    <row r="1732" spans="1:19" x14ac:dyDescent="0.2">
      <c r="A1732" s="33"/>
      <c r="B1732" s="33"/>
      <c r="C1732" s="33"/>
      <c r="D1732" s="33"/>
      <c r="E1732" s="33"/>
      <c r="F1732" s="33"/>
      <c r="G1732" s="33"/>
      <c r="H1732" s="33"/>
      <c r="I1732" s="33"/>
      <c r="J1732" s="33"/>
      <c r="K1732" s="33"/>
      <c r="L1732" s="33"/>
      <c r="M1732" s="33"/>
      <c r="N1732" s="33"/>
      <c r="O1732" s="13"/>
      <c r="P1732" s="13"/>
      <c r="Q1732" s="33"/>
      <c r="R1732" s="33"/>
      <c r="S1732" s="33"/>
    </row>
    <row r="1733" spans="1:19" x14ac:dyDescent="0.2">
      <c r="A1733" s="33"/>
      <c r="B1733" s="33"/>
      <c r="C1733" s="33"/>
      <c r="D1733" s="33"/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13"/>
      <c r="P1733" s="13"/>
      <c r="Q1733" s="33"/>
      <c r="R1733" s="33"/>
      <c r="S1733" s="33"/>
    </row>
    <row r="1734" spans="1:19" x14ac:dyDescent="0.2">
      <c r="A1734" s="33"/>
      <c r="B1734" s="33"/>
      <c r="C1734" s="33"/>
      <c r="D1734" s="33"/>
      <c r="E1734" s="33"/>
      <c r="F1734" s="33"/>
      <c r="G1734" s="33"/>
      <c r="H1734" s="33"/>
      <c r="I1734" s="33"/>
      <c r="J1734" s="33"/>
      <c r="K1734" s="33"/>
      <c r="L1734" s="33"/>
      <c r="M1734" s="33"/>
      <c r="N1734" s="33"/>
      <c r="O1734" s="13"/>
      <c r="P1734" s="13"/>
      <c r="Q1734" s="33"/>
      <c r="R1734" s="33"/>
      <c r="S1734" s="33"/>
    </row>
    <row r="1735" spans="1:19" x14ac:dyDescent="0.2">
      <c r="A1735" s="33"/>
      <c r="B1735" s="33"/>
      <c r="C1735" s="33"/>
      <c r="D1735" s="33"/>
      <c r="E1735" s="33"/>
      <c r="F1735" s="33"/>
      <c r="G1735" s="33"/>
      <c r="H1735" s="33"/>
      <c r="I1735" s="33"/>
      <c r="J1735" s="33"/>
      <c r="K1735" s="33"/>
      <c r="L1735" s="33"/>
      <c r="M1735" s="33"/>
      <c r="N1735" s="33"/>
      <c r="O1735" s="13"/>
      <c r="P1735" s="13"/>
      <c r="Q1735" s="33"/>
      <c r="R1735" s="33"/>
      <c r="S1735" s="33"/>
    </row>
    <row r="1736" spans="1:19" x14ac:dyDescent="0.2">
      <c r="A1736" s="33"/>
      <c r="B1736" s="33"/>
      <c r="C1736" s="33"/>
      <c r="D1736" s="33"/>
      <c r="E1736" s="33"/>
      <c r="F1736" s="33"/>
      <c r="G1736" s="33"/>
      <c r="H1736" s="33"/>
      <c r="I1736" s="33"/>
      <c r="J1736" s="33"/>
      <c r="K1736" s="33"/>
      <c r="L1736" s="33"/>
      <c r="M1736" s="33"/>
      <c r="N1736" s="33"/>
      <c r="O1736" s="13"/>
      <c r="P1736" s="13"/>
      <c r="Q1736" s="33"/>
      <c r="R1736" s="33"/>
      <c r="S1736" s="33"/>
    </row>
    <row r="1737" spans="1:19" x14ac:dyDescent="0.2">
      <c r="A1737" s="33"/>
      <c r="B1737" s="33"/>
      <c r="C1737" s="33"/>
      <c r="D1737" s="33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13"/>
      <c r="P1737" s="13"/>
      <c r="Q1737" s="33"/>
      <c r="R1737" s="33"/>
      <c r="S1737" s="33"/>
    </row>
    <row r="1738" spans="1:19" x14ac:dyDescent="0.2">
      <c r="A1738" s="33"/>
      <c r="B1738" s="33"/>
      <c r="C1738" s="33"/>
      <c r="D1738" s="33"/>
      <c r="E1738" s="33"/>
      <c r="F1738" s="33"/>
      <c r="G1738" s="33"/>
      <c r="H1738" s="33"/>
      <c r="I1738" s="33"/>
      <c r="J1738" s="33"/>
      <c r="K1738" s="33"/>
      <c r="L1738" s="33"/>
      <c r="M1738" s="33"/>
      <c r="N1738" s="33"/>
      <c r="O1738" s="13"/>
      <c r="P1738" s="13"/>
      <c r="Q1738" s="33"/>
      <c r="R1738" s="33"/>
      <c r="S1738" s="33"/>
    </row>
    <row r="1739" spans="1:19" x14ac:dyDescent="0.2">
      <c r="A1739" s="33"/>
      <c r="B1739" s="33"/>
      <c r="C1739" s="33"/>
      <c r="D1739" s="33"/>
      <c r="E1739" s="33"/>
      <c r="F1739" s="33"/>
      <c r="G1739" s="33"/>
      <c r="H1739" s="33"/>
      <c r="I1739" s="33"/>
      <c r="J1739" s="33"/>
      <c r="K1739" s="33"/>
      <c r="L1739" s="33"/>
      <c r="M1739" s="33"/>
      <c r="N1739" s="33"/>
      <c r="O1739" s="13"/>
      <c r="P1739" s="13"/>
      <c r="Q1739" s="33"/>
      <c r="R1739" s="33"/>
      <c r="S1739" s="33"/>
    </row>
    <row r="1740" spans="1:19" x14ac:dyDescent="0.2">
      <c r="A1740" s="33"/>
      <c r="B1740" s="33"/>
      <c r="C1740" s="33"/>
      <c r="D1740" s="33"/>
      <c r="E1740" s="33"/>
      <c r="F1740" s="33"/>
      <c r="G1740" s="33"/>
      <c r="H1740" s="33"/>
      <c r="I1740" s="33"/>
      <c r="J1740" s="33"/>
      <c r="K1740" s="33"/>
      <c r="L1740" s="33"/>
      <c r="M1740" s="33"/>
      <c r="N1740" s="33"/>
      <c r="O1740" s="13"/>
      <c r="P1740" s="13"/>
      <c r="Q1740" s="33"/>
      <c r="R1740" s="33"/>
      <c r="S1740" s="33"/>
    </row>
    <row r="1741" spans="1:19" x14ac:dyDescent="0.2">
      <c r="A1741" s="33"/>
      <c r="B1741" s="33"/>
      <c r="C1741" s="33"/>
      <c r="D1741" s="33"/>
      <c r="E1741" s="33"/>
      <c r="F1741" s="33"/>
      <c r="G1741" s="33"/>
      <c r="H1741" s="33"/>
      <c r="I1741" s="33"/>
      <c r="J1741" s="33"/>
      <c r="K1741" s="33"/>
      <c r="L1741" s="33"/>
      <c r="M1741" s="33"/>
      <c r="N1741" s="33"/>
      <c r="O1741" s="13"/>
      <c r="P1741" s="13"/>
      <c r="Q1741" s="33"/>
      <c r="R1741" s="33"/>
      <c r="S1741" s="33"/>
    </row>
    <row r="1742" spans="1:19" x14ac:dyDescent="0.2">
      <c r="A1742" s="33"/>
      <c r="B1742" s="33"/>
      <c r="C1742" s="33"/>
      <c r="D1742" s="33"/>
      <c r="E1742" s="33"/>
      <c r="F1742" s="33"/>
      <c r="G1742" s="33"/>
      <c r="H1742" s="33"/>
      <c r="I1742" s="33"/>
      <c r="J1742" s="33"/>
      <c r="K1742" s="33"/>
      <c r="L1742" s="33"/>
      <c r="M1742" s="33"/>
      <c r="N1742" s="33"/>
      <c r="O1742" s="13"/>
      <c r="P1742" s="13"/>
      <c r="Q1742" s="33"/>
      <c r="R1742" s="33"/>
      <c r="S1742" s="33"/>
    </row>
    <row r="1743" spans="1:19" x14ac:dyDescent="0.2">
      <c r="A1743" s="33"/>
      <c r="B1743" s="33"/>
      <c r="C1743" s="33"/>
      <c r="D1743" s="33"/>
      <c r="E1743" s="33"/>
      <c r="F1743" s="33"/>
      <c r="G1743" s="33"/>
      <c r="H1743" s="33"/>
      <c r="I1743" s="33"/>
      <c r="J1743" s="33"/>
      <c r="K1743" s="33"/>
      <c r="L1743" s="33"/>
      <c r="M1743" s="33"/>
      <c r="N1743" s="33"/>
      <c r="O1743" s="13"/>
      <c r="P1743" s="13"/>
      <c r="Q1743" s="33"/>
      <c r="R1743" s="33"/>
      <c r="S1743" s="33"/>
    </row>
    <row r="1744" spans="1:19" x14ac:dyDescent="0.2">
      <c r="A1744" s="33"/>
      <c r="B1744" s="33"/>
      <c r="C1744" s="33"/>
      <c r="D1744" s="33"/>
      <c r="E1744" s="33"/>
      <c r="F1744" s="33"/>
      <c r="G1744" s="33"/>
      <c r="H1744" s="33"/>
      <c r="I1744" s="33"/>
      <c r="J1744" s="33"/>
      <c r="K1744" s="33"/>
      <c r="L1744" s="33"/>
      <c r="M1744" s="33"/>
      <c r="N1744" s="33"/>
      <c r="O1744" s="13"/>
      <c r="P1744" s="13"/>
      <c r="Q1744" s="33"/>
      <c r="R1744" s="33"/>
      <c r="S1744" s="33"/>
    </row>
    <row r="1745" spans="1:19" x14ac:dyDescent="0.2">
      <c r="A1745" s="33"/>
      <c r="B1745" s="33"/>
      <c r="C1745" s="33"/>
      <c r="D1745" s="33"/>
      <c r="E1745" s="33"/>
      <c r="F1745" s="33"/>
      <c r="G1745" s="33"/>
      <c r="H1745" s="33"/>
      <c r="I1745" s="33"/>
      <c r="J1745" s="33"/>
      <c r="K1745" s="33"/>
      <c r="L1745" s="33"/>
      <c r="M1745" s="33"/>
      <c r="N1745" s="33"/>
      <c r="O1745" s="13"/>
      <c r="P1745" s="13"/>
      <c r="Q1745" s="33"/>
      <c r="R1745" s="33"/>
      <c r="S1745" s="33"/>
    </row>
    <row r="1746" spans="1:19" x14ac:dyDescent="0.2">
      <c r="A1746" s="33"/>
      <c r="B1746" s="33"/>
      <c r="C1746" s="33"/>
      <c r="D1746" s="33"/>
      <c r="E1746" s="33"/>
      <c r="F1746" s="33"/>
      <c r="G1746" s="33"/>
      <c r="H1746" s="33"/>
      <c r="I1746" s="33"/>
      <c r="J1746" s="33"/>
      <c r="K1746" s="33"/>
      <c r="L1746" s="33"/>
      <c r="M1746" s="33"/>
      <c r="N1746" s="33"/>
      <c r="O1746" s="13"/>
      <c r="P1746" s="13"/>
      <c r="Q1746" s="33"/>
      <c r="R1746" s="33"/>
      <c r="S1746" s="33"/>
    </row>
    <row r="1747" spans="1:19" x14ac:dyDescent="0.2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  <c r="O1747" s="13"/>
      <c r="P1747" s="13"/>
      <c r="Q1747" s="33"/>
      <c r="R1747" s="33"/>
      <c r="S1747" s="33"/>
    </row>
    <row r="1748" spans="1:19" x14ac:dyDescent="0.2">
      <c r="A1748" s="33"/>
      <c r="B1748" s="33"/>
      <c r="C1748" s="33"/>
      <c r="D1748" s="33"/>
      <c r="E1748" s="33"/>
      <c r="F1748" s="33"/>
      <c r="G1748" s="33"/>
      <c r="H1748" s="33"/>
      <c r="I1748" s="33"/>
      <c r="J1748" s="33"/>
      <c r="K1748" s="33"/>
      <c r="L1748" s="33"/>
      <c r="M1748" s="33"/>
      <c r="N1748" s="33"/>
      <c r="O1748" s="13"/>
      <c r="P1748" s="13"/>
      <c r="Q1748" s="33"/>
      <c r="R1748" s="33"/>
      <c r="S1748" s="33"/>
    </row>
    <row r="1749" spans="1:19" x14ac:dyDescent="0.2">
      <c r="A1749" s="33"/>
      <c r="B1749" s="33"/>
      <c r="C1749" s="33"/>
      <c r="D1749" s="33"/>
      <c r="E1749" s="33"/>
      <c r="F1749" s="33"/>
      <c r="G1749" s="33"/>
      <c r="H1749" s="33"/>
      <c r="I1749" s="33"/>
      <c r="J1749" s="33"/>
      <c r="K1749" s="33"/>
      <c r="L1749" s="33"/>
      <c r="M1749" s="33"/>
      <c r="N1749" s="33"/>
      <c r="O1749" s="13"/>
      <c r="P1749" s="13"/>
      <c r="Q1749" s="33"/>
      <c r="R1749" s="33"/>
      <c r="S1749" s="33"/>
    </row>
    <row r="1750" spans="1:19" x14ac:dyDescent="0.2">
      <c r="A1750" s="33"/>
      <c r="B1750" s="33"/>
      <c r="C1750" s="33"/>
      <c r="D1750" s="33"/>
      <c r="E1750" s="33"/>
      <c r="F1750" s="33"/>
      <c r="G1750" s="33"/>
      <c r="H1750" s="33"/>
      <c r="I1750" s="33"/>
      <c r="J1750" s="33"/>
      <c r="K1750" s="33"/>
      <c r="L1750" s="33"/>
      <c r="M1750" s="33"/>
      <c r="N1750" s="33"/>
      <c r="O1750" s="13"/>
      <c r="P1750" s="13"/>
      <c r="Q1750" s="33"/>
      <c r="R1750" s="33"/>
      <c r="S1750" s="33"/>
    </row>
    <row r="1751" spans="1:19" x14ac:dyDescent="0.2">
      <c r="A1751" s="33"/>
      <c r="B1751" s="33"/>
      <c r="C1751" s="33"/>
      <c r="D1751" s="33"/>
      <c r="E1751" s="33"/>
      <c r="F1751" s="33"/>
      <c r="G1751" s="33"/>
      <c r="H1751" s="33"/>
      <c r="I1751" s="33"/>
      <c r="J1751" s="33"/>
      <c r="K1751" s="33"/>
      <c r="L1751" s="33"/>
      <c r="M1751" s="33"/>
      <c r="N1751" s="33"/>
      <c r="O1751" s="13"/>
      <c r="P1751" s="13"/>
      <c r="Q1751" s="33"/>
      <c r="R1751" s="33"/>
      <c r="S1751" s="33"/>
    </row>
    <row r="1752" spans="1:19" x14ac:dyDescent="0.2">
      <c r="A1752" s="33"/>
      <c r="B1752" s="33"/>
      <c r="C1752" s="33"/>
      <c r="D1752" s="33"/>
      <c r="E1752" s="33"/>
      <c r="F1752" s="33"/>
      <c r="G1752" s="33"/>
      <c r="H1752" s="33"/>
      <c r="I1752" s="33"/>
      <c r="J1752" s="33"/>
      <c r="K1752" s="33"/>
      <c r="L1752" s="33"/>
      <c r="M1752" s="33"/>
      <c r="N1752" s="33"/>
      <c r="O1752" s="13"/>
      <c r="P1752" s="13"/>
      <c r="Q1752" s="33"/>
      <c r="R1752" s="33"/>
      <c r="S1752" s="33"/>
    </row>
    <row r="1753" spans="1:19" x14ac:dyDescent="0.2">
      <c r="A1753" s="33"/>
      <c r="B1753" s="33"/>
      <c r="C1753" s="33"/>
      <c r="D1753" s="33"/>
      <c r="E1753" s="33"/>
      <c r="F1753" s="33"/>
      <c r="G1753" s="33"/>
      <c r="H1753" s="33"/>
      <c r="I1753" s="33"/>
      <c r="J1753" s="33"/>
      <c r="K1753" s="33"/>
      <c r="L1753" s="33"/>
      <c r="M1753" s="33"/>
      <c r="N1753" s="33"/>
      <c r="O1753" s="13"/>
      <c r="P1753" s="13"/>
      <c r="Q1753" s="33"/>
      <c r="R1753" s="33"/>
      <c r="S1753" s="33"/>
    </row>
    <row r="1754" spans="1:19" x14ac:dyDescent="0.2">
      <c r="A1754" s="33"/>
      <c r="B1754" s="33"/>
      <c r="C1754" s="33"/>
      <c r="D1754" s="33"/>
      <c r="E1754" s="33"/>
      <c r="F1754" s="33"/>
      <c r="G1754" s="33"/>
      <c r="H1754" s="33"/>
      <c r="I1754" s="33"/>
      <c r="J1754" s="33"/>
      <c r="K1754" s="33"/>
      <c r="L1754" s="33"/>
      <c r="M1754" s="33"/>
      <c r="N1754" s="33"/>
      <c r="O1754" s="13"/>
      <c r="P1754" s="13"/>
      <c r="Q1754" s="33"/>
      <c r="R1754" s="33"/>
      <c r="S1754" s="33"/>
    </row>
    <row r="1755" spans="1:19" x14ac:dyDescent="0.2">
      <c r="A1755" s="33"/>
      <c r="B1755" s="33"/>
      <c r="C1755" s="33"/>
      <c r="D1755" s="33"/>
      <c r="E1755" s="33"/>
      <c r="F1755" s="33"/>
      <c r="G1755" s="33"/>
      <c r="H1755" s="33"/>
      <c r="I1755" s="33"/>
      <c r="J1755" s="33"/>
      <c r="K1755" s="33"/>
      <c r="L1755" s="33"/>
      <c r="M1755" s="33"/>
      <c r="N1755" s="33"/>
      <c r="O1755" s="13"/>
      <c r="P1755" s="13"/>
      <c r="Q1755" s="33"/>
      <c r="R1755" s="33"/>
      <c r="S1755" s="33"/>
    </row>
    <row r="1756" spans="1:19" x14ac:dyDescent="0.2">
      <c r="A1756" s="33"/>
      <c r="B1756" s="33"/>
      <c r="C1756" s="33"/>
      <c r="D1756" s="33"/>
      <c r="E1756" s="33"/>
      <c r="F1756" s="33"/>
      <c r="G1756" s="33"/>
      <c r="H1756" s="33"/>
      <c r="I1756" s="33"/>
      <c r="J1756" s="33"/>
      <c r="K1756" s="33"/>
      <c r="L1756" s="33"/>
      <c r="M1756" s="33"/>
      <c r="N1756" s="33"/>
      <c r="O1756" s="13"/>
      <c r="P1756" s="13"/>
      <c r="Q1756" s="33"/>
      <c r="R1756" s="33"/>
      <c r="S1756" s="33"/>
    </row>
    <row r="1757" spans="1:19" x14ac:dyDescent="0.2">
      <c r="A1757" s="33"/>
      <c r="B1757" s="33"/>
      <c r="C1757" s="33"/>
      <c r="D1757" s="33"/>
      <c r="E1757" s="33"/>
      <c r="F1757" s="33"/>
      <c r="G1757" s="33"/>
      <c r="H1757" s="33"/>
      <c r="I1757" s="33"/>
      <c r="J1757" s="33"/>
      <c r="K1757" s="33"/>
      <c r="L1757" s="33"/>
      <c r="M1757" s="33"/>
      <c r="N1757" s="33"/>
      <c r="O1757" s="13"/>
      <c r="P1757" s="13"/>
      <c r="Q1757" s="33"/>
      <c r="R1757" s="33"/>
      <c r="S1757" s="33"/>
    </row>
    <row r="1758" spans="1:19" x14ac:dyDescent="0.2">
      <c r="A1758" s="33"/>
      <c r="B1758" s="33"/>
      <c r="C1758" s="33"/>
      <c r="D1758" s="33"/>
      <c r="E1758" s="33"/>
      <c r="F1758" s="33"/>
      <c r="G1758" s="33"/>
      <c r="H1758" s="33"/>
      <c r="I1758" s="33"/>
      <c r="J1758" s="33"/>
      <c r="K1758" s="33"/>
      <c r="L1758" s="33"/>
      <c r="M1758" s="33"/>
      <c r="N1758" s="33"/>
      <c r="O1758" s="13"/>
      <c r="P1758" s="13"/>
      <c r="Q1758" s="33"/>
      <c r="R1758" s="33"/>
      <c r="S1758" s="33"/>
    </row>
    <row r="1759" spans="1:19" x14ac:dyDescent="0.2">
      <c r="A1759" s="33"/>
      <c r="B1759" s="33"/>
      <c r="C1759" s="33"/>
      <c r="D1759" s="33"/>
      <c r="E1759" s="33"/>
      <c r="F1759" s="33"/>
      <c r="G1759" s="33"/>
      <c r="H1759" s="33"/>
      <c r="I1759" s="33"/>
      <c r="J1759" s="33"/>
      <c r="K1759" s="33"/>
      <c r="L1759" s="33"/>
      <c r="M1759" s="33"/>
      <c r="N1759" s="33"/>
      <c r="O1759" s="13"/>
      <c r="P1759" s="13"/>
      <c r="Q1759" s="33"/>
      <c r="R1759" s="33"/>
      <c r="S1759" s="33"/>
    </row>
    <row r="1760" spans="1:19" x14ac:dyDescent="0.2">
      <c r="A1760" s="33"/>
      <c r="B1760" s="33"/>
      <c r="C1760" s="33"/>
      <c r="D1760" s="33"/>
      <c r="E1760" s="33"/>
      <c r="F1760" s="33"/>
      <c r="G1760" s="33"/>
      <c r="H1760" s="33"/>
      <c r="I1760" s="33"/>
      <c r="J1760" s="33"/>
      <c r="K1760" s="33"/>
      <c r="L1760" s="33"/>
      <c r="M1760" s="33"/>
      <c r="N1760" s="33"/>
      <c r="O1760" s="13"/>
      <c r="P1760" s="13"/>
      <c r="Q1760" s="33"/>
      <c r="R1760" s="33"/>
      <c r="S1760" s="33"/>
    </row>
    <row r="1761" spans="1:19" x14ac:dyDescent="0.2">
      <c r="A1761" s="33"/>
      <c r="B1761" s="33"/>
      <c r="C1761" s="33"/>
      <c r="D1761" s="33"/>
      <c r="E1761" s="33"/>
      <c r="F1761" s="33"/>
      <c r="G1761" s="33"/>
      <c r="H1761" s="33"/>
      <c r="I1761" s="33"/>
      <c r="J1761" s="33"/>
      <c r="K1761" s="33"/>
      <c r="L1761" s="33"/>
      <c r="M1761" s="33"/>
      <c r="N1761" s="33"/>
      <c r="O1761" s="13"/>
      <c r="P1761" s="13"/>
      <c r="Q1761" s="33"/>
      <c r="R1761" s="33"/>
      <c r="S1761" s="33"/>
    </row>
    <row r="1762" spans="1:19" x14ac:dyDescent="0.2">
      <c r="A1762" s="33"/>
      <c r="B1762" s="33"/>
      <c r="C1762" s="33"/>
      <c r="D1762" s="33"/>
      <c r="E1762" s="33"/>
      <c r="F1762" s="33"/>
      <c r="G1762" s="33"/>
      <c r="H1762" s="33"/>
      <c r="I1762" s="33"/>
      <c r="J1762" s="33"/>
      <c r="K1762" s="33"/>
      <c r="L1762" s="33"/>
      <c r="M1762" s="33"/>
      <c r="N1762" s="33"/>
      <c r="O1762" s="13"/>
      <c r="P1762" s="13"/>
      <c r="Q1762" s="33"/>
      <c r="R1762" s="33"/>
      <c r="S1762" s="33"/>
    </row>
    <row r="1763" spans="1:19" x14ac:dyDescent="0.2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  <c r="O1763" s="13"/>
      <c r="P1763" s="13"/>
      <c r="Q1763" s="33"/>
      <c r="R1763" s="33"/>
      <c r="S1763" s="33"/>
    </row>
    <row r="1764" spans="1:19" x14ac:dyDescent="0.2">
      <c r="A1764" s="33"/>
      <c r="B1764" s="33"/>
      <c r="C1764" s="33"/>
      <c r="D1764" s="33"/>
      <c r="E1764" s="33"/>
      <c r="F1764" s="33"/>
      <c r="G1764" s="33"/>
      <c r="H1764" s="33"/>
      <c r="I1764" s="33"/>
      <c r="J1764" s="33"/>
      <c r="K1764" s="33"/>
      <c r="L1764" s="33"/>
      <c r="M1764" s="33"/>
      <c r="N1764" s="33"/>
      <c r="O1764" s="13"/>
      <c r="P1764" s="13"/>
      <c r="Q1764" s="33"/>
      <c r="R1764" s="33"/>
      <c r="S1764" s="33"/>
    </row>
    <row r="1765" spans="1:19" x14ac:dyDescent="0.2">
      <c r="A1765" s="33"/>
      <c r="B1765" s="33"/>
      <c r="C1765" s="33"/>
      <c r="D1765" s="33"/>
      <c r="E1765" s="33"/>
      <c r="F1765" s="33"/>
      <c r="G1765" s="33"/>
      <c r="H1765" s="33"/>
      <c r="I1765" s="33"/>
      <c r="J1765" s="33"/>
      <c r="K1765" s="33"/>
      <c r="L1765" s="33"/>
      <c r="M1765" s="33"/>
      <c r="N1765" s="33"/>
      <c r="O1765" s="13"/>
      <c r="P1765" s="13"/>
      <c r="Q1765" s="33"/>
      <c r="R1765" s="33"/>
      <c r="S1765" s="33"/>
    </row>
    <row r="1766" spans="1:19" x14ac:dyDescent="0.2">
      <c r="A1766" s="33"/>
      <c r="B1766" s="33"/>
      <c r="C1766" s="33"/>
      <c r="D1766" s="33"/>
      <c r="E1766" s="33"/>
      <c r="F1766" s="33"/>
      <c r="G1766" s="33"/>
      <c r="H1766" s="33"/>
      <c r="I1766" s="33"/>
      <c r="J1766" s="33"/>
      <c r="K1766" s="33"/>
      <c r="L1766" s="33"/>
      <c r="M1766" s="33"/>
      <c r="N1766" s="33"/>
      <c r="O1766" s="13"/>
      <c r="P1766" s="13"/>
      <c r="Q1766" s="33"/>
      <c r="R1766" s="33"/>
      <c r="S1766" s="33"/>
    </row>
    <row r="1767" spans="1:19" x14ac:dyDescent="0.2">
      <c r="A1767" s="33"/>
      <c r="B1767" s="33"/>
      <c r="C1767" s="33"/>
      <c r="D1767" s="33"/>
      <c r="E1767" s="33"/>
      <c r="F1767" s="33"/>
      <c r="G1767" s="33"/>
      <c r="H1767" s="33"/>
      <c r="I1767" s="33"/>
      <c r="J1767" s="33"/>
      <c r="K1767" s="33"/>
      <c r="L1767" s="33"/>
      <c r="M1767" s="33"/>
      <c r="N1767" s="33"/>
      <c r="O1767" s="13"/>
      <c r="P1767" s="13"/>
      <c r="Q1767" s="33"/>
      <c r="R1767" s="33"/>
      <c r="S1767" s="33"/>
    </row>
    <row r="1768" spans="1:19" x14ac:dyDescent="0.2">
      <c r="A1768" s="33"/>
      <c r="B1768" s="33"/>
      <c r="C1768" s="33"/>
      <c r="D1768" s="33"/>
      <c r="E1768" s="33"/>
      <c r="F1768" s="33"/>
      <c r="G1768" s="33"/>
      <c r="H1768" s="33"/>
      <c r="I1768" s="33"/>
      <c r="J1768" s="33"/>
      <c r="K1768" s="33"/>
      <c r="L1768" s="33"/>
      <c r="M1768" s="33"/>
      <c r="N1768" s="33"/>
      <c r="O1768" s="13"/>
      <c r="P1768" s="13"/>
      <c r="Q1768" s="33"/>
      <c r="R1768" s="33"/>
      <c r="S1768" s="33"/>
    </row>
    <row r="1769" spans="1:19" x14ac:dyDescent="0.2">
      <c r="A1769" s="33"/>
      <c r="B1769" s="33"/>
      <c r="C1769" s="33"/>
      <c r="D1769" s="33"/>
      <c r="E1769" s="33"/>
      <c r="F1769" s="33"/>
      <c r="G1769" s="33"/>
      <c r="H1769" s="33"/>
      <c r="I1769" s="33"/>
      <c r="J1769" s="33"/>
      <c r="K1769" s="33"/>
      <c r="L1769" s="33"/>
      <c r="M1769" s="33"/>
      <c r="N1769" s="33"/>
      <c r="O1769" s="13"/>
      <c r="P1769" s="13"/>
      <c r="Q1769" s="33"/>
      <c r="R1769" s="33"/>
      <c r="S1769" s="33"/>
    </row>
    <row r="1770" spans="1:19" x14ac:dyDescent="0.2">
      <c r="A1770" s="33"/>
      <c r="B1770" s="33"/>
      <c r="C1770" s="33"/>
      <c r="D1770" s="33"/>
      <c r="E1770" s="33"/>
      <c r="F1770" s="33"/>
      <c r="G1770" s="33"/>
      <c r="H1770" s="33"/>
      <c r="I1770" s="33"/>
      <c r="J1770" s="33"/>
      <c r="K1770" s="33"/>
      <c r="L1770" s="33"/>
      <c r="M1770" s="33"/>
      <c r="N1770" s="33"/>
      <c r="O1770" s="13"/>
      <c r="P1770" s="13"/>
      <c r="Q1770" s="33"/>
      <c r="R1770" s="33"/>
      <c r="S1770" s="33"/>
    </row>
    <row r="1771" spans="1:19" x14ac:dyDescent="0.2">
      <c r="A1771" s="33"/>
      <c r="B1771" s="33"/>
      <c r="C1771" s="33"/>
      <c r="D1771" s="33"/>
      <c r="E1771" s="33"/>
      <c r="F1771" s="33"/>
      <c r="G1771" s="33"/>
      <c r="H1771" s="33"/>
      <c r="I1771" s="33"/>
      <c r="J1771" s="33"/>
      <c r="K1771" s="33"/>
      <c r="L1771" s="33"/>
      <c r="M1771" s="33"/>
      <c r="N1771" s="33"/>
      <c r="O1771" s="13"/>
      <c r="P1771" s="13"/>
      <c r="Q1771" s="33"/>
      <c r="R1771" s="33"/>
      <c r="S1771" s="33"/>
    </row>
    <row r="1772" spans="1:19" x14ac:dyDescent="0.2">
      <c r="A1772" s="33"/>
      <c r="B1772" s="33"/>
      <c r="C1772" s="33"/>
      <c r="D1772" s="33"/>
      <c r="E1772" s="33"/>
      <c r="F1772" s="33"/>
      <c r="G1772" s="33"/>
      <c r="H1772" s="33"/>
      <c r="I1772" s="33"/>
      <c r="J1772" s="33"/>
      <c r="K1772" s="33"/>
      <c r="L1772" s="33"/>
      <c r="M1772" s="33"/>
      <c r="N1772" s="33"/>
      <c r="O1772" s="13"/>
      <c r="P1772" s="13"/>
      <c r="Q1772" s="33"/>
      <c r="R1772" s="33"/>
      <c r="S1772" s="33"/>
    </row>
    <row r="1773" spans="1:19" x14ac:dyDescent="0.2">
      <c r="A1773" s="33"/>
      <c r="B1773" s="33"/>
      <c r="C1773" s="33"/>
      <c r="D1773" s="33"/>
      <c r="E1773" s="33"/>
      <c r="F1773" s="33"/>
      <c r="G1773" s="33"/>
      <c r="H1773" s="33"/>
      <c r="I1773" s="33"/>
      <c r="J1773" s="33"/>
      <c r="K1773" s="33"/>
      <c r="L1773" s="33"/>
      <c r="M1773" s="33"/>
      <c r="N1773" s="33"/>
      <c r="O1773" s="13"/>
      <c r="P1773" s="13"/>
      <c r="Q1773" s="33"/>
      <c r="R1773" s="33"/>
      <c r="S1773" s="33"/>
    </row>
    <row r="1774" spans="1:19" x14ac:dyDescent="0.2">
      <c r="A1774" s="33"/>
      <c r="B1774" s="33"/>
      <c r="C1774" s="33"/>
      <c r="D1774" s="33"/>
      <c r="E1774" s="33"/>
      <c r="F1774" s="33"/>
      <c r="G1774" s="33"/>
      <c r="H1774" s="33"/>
      <c r="I1774" s="33"/>
      <c r="J1774" s="33"/>
      <c r="K1774" s="33"/>
      <c r="L1774" s="33"/>
      <c r="M1774" s="33"/>
      <c r="N1774" s="33"/>
      <c r="O1774" s="13"/>
      <c r="P1774" s="13"/>
      <c r="Q1774" s="33"/>
      <c r="R1774" s="33"/>
      <c r="S1774" s="33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774"/>
  <sheetViews>
    <sheetView tabSelected="1" topLeftCell="X1" workbookViewId="0">
      <pane ySplit="1320" activePane="bottomLeft"/>
      <selection activeCell="X1" sqref="X1"/>
      <selection pane="bottomLeft" activeCell="AP2" sqref="AP2"/>
    </sheetView>
  </sheetViews>
  <sheetFormatPr defaultColWidth="11.5703125" defaultRowHeight="12.75" x14ac:dyDescent="0.2"/>
  <cols>
    <col min="1" max="1" width="15.7109375" style="1" customWidth="1"/>
    <col min="2" max="2" width="18.85546875" style="1" customWidth="1"/>
    <col min="3" max="3" width="0" style="1" hidden="1" customWidth="1"/>
    <col min="4" max="4" width="6.42578125" customWidth="1"/>
    <col min="5" max="5" width="11.7109375" style="1" customWidth="1"/>
    <col min="6" max="6" width="4.140625" customWidth="1"/>
    <col min="7" max="8" width="4.5703125" customWidth="1"/>
    <col min="9" max="9" width="4.42578125" customWidth="1"/>
    <col min="10" max="10" width="5.42578125" customWidth="1"/>
    <col min="11" max="11" width="4.42578125" customWidth="1"/>
    <col min="12" max="13" width="4.85546875" customWidth="1"/>
    <col min="14" max="14" width="5.5703125" customWidth="1"/>
    <col min="15" max="15" width="5.7109375" customWidth="1"/>
    <col min="16" max="16" width="6" customWidth="1"/>
    <col min="17" max="17" width="7" customWidth="1"/>
    <col min="18" max="18" width="7.85546875" customWidth="1"/>
    <col min="19" max="19" width="6.85546875" customWidth="1"/>
    <col min="20" max="20" width="7.140625" customWidth="1"/>
    <col min="21" max="21" width="5.7109375" customWidth="1"/>
    <col min="22" max="22" width="7.140625" style="4" customWidth="1"/>
    <col min="23" max="23" width="5.7109375" style="4" customWidth="1"/>
    <col min="24" max="24" width="7.140625" style="4" customWidth="1"/>
    <col min="25" max="25" width="5.85546875" style="4" customWidth="1"/>
    <col min="26" max="26" width="6.85546875" customWidth="1"/>
    <col min="27" max="27" width="5.7109375" customWidth="1"/>
    <col min="28" max="28" width="5.140625" customWidth="1"/>
    <col min="29" max="29" width="5.28515625" customWidth="1"/>
    <col min="30" max="30" width="5.42578125" customWidth="1"/>
    <col min="31" max="31" width="5.5703125" customWidth="1"/>
    <col min="32" max="32" width="5.7109375" customWidth="1"/>
    <col min="33" max="35" width="7.85546875" customWidth="1"/>
    <col min="36" max="36" width="5.7109375" style="2" customWidth="1"/>
    <col min="37" max="37" width="7.85546875" customWidth="1"/>
    <col min="38" max="38" width="5.7109375" customWidth="1"/>
    <col min="39" max="39" width="7.85546875" customWidth="1"/>
    <col min="40" max="40" width="5.7109375" customWidth="1"/>
    <col min="41" max="41" width="7.5703125" customWidth="1"/>
    <col min="42" max="42" width="7.85546875" customWidth="1"/>
    <col min="43" max="43" width="5.140625" customWidth="1"/>
    <col min="44" max="44" width="5.7109375" style="4" customWidth="1"/>
    <col min="45" max="45" width="6.140625" style="4" customWidth="1"/>
    <col min="46" max="46" width="6.42578125" style="4" customWidth="1"/>
    <col min="47" max="47" width="6.85546875" style="4" customWidth="1"/>
    <col min="48" max="48" width="7.85546875" style="4" customWidth="1"/>
    <col min="49" max="49" width="6.140625" style="32" customWidth="1"/>
    <col min="50" max="50" width="6.42578125" style="4" customWidth="1"/>
    <col min="51" max="51" width="6.85546875" style="32" customWidth="1"/>
    <col min="52" max="52" width="5.5703125" customWidth="1"/>
    <col min="53" max="53" width="6.7109375" style="26" customWidth="1"/>
    <col min="54" max="54" width="6.42578125" style="4" customWidth="1"/>
    <col min="55" max="55" width="6.140625" style="32" customWidth="1"/>
    <col min="56" max="56" width="6.85546875" style="32" customWidth="1"/>
    <col min="57" max="57" width="6.7109375" style="32" customWidth="1"/>
    <col min="58" max="58" width="6.42578125" style="4" customWidth="1"/>
    <col min="59" max="59" width="6.85546875" customWidth="1"/>
    <col min="60" max="60" width="6.140625" customWidth="1"/>
    <col min="61" max="61" width="5.5703125" customWidth="1"/>
    <col min="62" max="62" width="8.42578125" customWidth="1"/>
    <col min="63" max="63" width="6.85546875" customWidth="1"/>
    <col min="64" max="64" width="7" customWidth="1"/>
    <col min="65" max="65" width="6.85546875" style="4" customWidth="1"/>
    <col min="66" max="66" width="7" style="4" customWidth="1"/>
    <col min="67" max="67" width="6.85546875" style="4" customWidth="1"/>
    <col min="68" max="68" width="7" style="4" customWidth="1"/>
    <col min="69" max="69" width="5.7109375" style="4" customWidth="1"/>
    <col min="70" max="70" width="6" customWidth="1"/>
    <col min="71" max="71" width="6.140625" customWidth="1"/>
    <col min="72" max="72" width="6.5703125" customWidth="1"/>
    <col min="73" max="73" width="6.42578125" customWidth="1"/>
    <col min="74" max="74" width="6.140625" customWidth="1"/>
    <col min="75" max="75" width="6.28515625" customWidth="1"/>
    <col min="76" max="77" width="6" customWidth="1"/>
    <col min="78" max="78" width="6.7109375" customWidth="1"/>
    <col min="79" max="79" width="6.5703125" customWidth="1"/>
    <col min="80" max="80" width="7.85546875" customWidth="1"/>
    <col min="81" max="81" width="6.5703125" style="4" customWidth="1"/>
    <col min="82" max="82" width="6.7109375" style="4" customWidth="1"/>
    <col min="83" max="83" width="7.28515625" customWidth="1"/>
    <col min="84" max="84" width="7.42578125" customWidth="1"/>
    <col min="85" max="87" width="7.28515625" customWidth="1"/>
    <col min="88" max="88" width="7.42578125" customWidth="1"/>
    <col min="89" max="89" width="5.7109375" customWidth="1"/>
    <col min="90" max="90" width="6.42578125" customWidth="1"/>
    <col min="91" max="91" width="6.5703125" customWidth="1"/>
    <col min="92" max="92" width="7" customWidth="1"/>
    <col min="93" max="93" width="6.85546875" customWidth="1"/>
    <col min="94" max="94" width="6.5703125" customWidth="1"/>
    <col min="95" max="95" width="6.7109375" customWidth="1"/>
    <col min="96" max="97" width="6.42578125" customWidth="1"/>
    <col min="98" max="99" width="5.7109375" customWidth="1"/>
    <col min="100" max="100" width="5.28515625" customWidth="1"/>
    <col min="101" max="102" width="6.7109375" customWidth="1"/>
    <col min="103" max="103" width="6.140625" customWidth="1"/>
    <col min="104" max="104" width="5.28515625" customWidth="1"/>
    <col min="105" max="105" width="5.42578125" customWidth="1"/>
    <col min="106" max="106" width="6.140625" style="4" customWidth="1"/>
    <col min="107" max="107" width="6.28515625" style="4" customWidth="1"/>
    <col min="108" max="108" width="7.28515625" style="4" customWidth="1"/>
    <col min="109" max="109" width="7.42578125" style="4" customWidth="1"/>
    <col min="110" max="110" width="5.42578125" customWidth="1"/>
    <col min="111" max="111" width="5.28515625" customWidth="1"/>
    <col min="112" max="112" width="7.85546875" customWidth="1"/>
    <col min="113" max="113" width="6.28515625" style="2" customWidth="1"/>
    <col min="114" max="114" width="6.42578125" style="2" customWidth="1"/>
    <col min="115" max="118" width="6.7109375" style="2" customWidth="1"/>
    <col min="119" max="119" width="6.85546875" style="2" customWidth="1"/>
    <col min="120" max="120" width="6.7109375" style="2" customWidth="1"/>
    <col min="121" max="121" width="6.42578125" style="2" customWidth="1"/>
    <col min="122" max="122" width="6.5703125" style="2" customWidth="1"/>
    <col min="123" max="123" width="6.7109375" style="2" customWidth="1"/>
    <col min="124" max="124" width="6.85546875" style="2" customWidth="1"/>
    <col min="125" max="125" width="6.7109375" style="2" customWidth="1"/>
    <col min="126" max="126" width="6.85546875" style="2" customWidth="1"/>
    <col min="127" max="127" width="7" style="2" customWidth="1"/>
    <col min="128" max="128" width="6.85546875" style="2" customWidth="1"/>
    <col min="129" max="130" width="6" customWidth="1"/>
    <col min="131" max="131" width="6.5703125" customWidth="1"/>
    <col min="132" max="132" width="6.42578125" customWidth="1"/>
    <col min="133" max="133" width="6" customWidth="1"/>
    <col min="134" max="134" width="6.28515625" customWidth="1"/>
    <col min="135" max="136" width="6" customWidth="1"/>
    <col min="137" max="138" width="5.85546875" customWidth="1"/>
    <col min="139" max="139" width="5.140625" customWidth="1"/>
    <col min="140" max="140" width="5.85546875" customWidth="1"/>
    <col min="141" max="141" width="5.140625" customWidth="1"/>
    <col min="142" max="142" width="6" customWidth="1"/>
    <col min="143" max="143" width="4.5703125" customWidth="1"/>
    <col min="144" max="144" width="4.7109375" customWidth="1"/>
    <col min="145" max="145" width="6.28515625" customWidth="1"/>
    <col min="146" max="146" width="5.5703125" customWidth="1"/>
    <col min="147" max="147" width="4.140625" customWidth="1"/>
    <col min="148" max="149" width="4.7109375" customWidth="1"/>
    <col min="150" max="151" width="4.85546875" customWidth="1"/>
    <col min="152" max="154" width="4.5703125" customWidth="1"/>
    <col min="155" max="155" width="6.28515625" customWidth="1"/>
    <col min="156" max="156" width="4.42578125" customWidth="1"/>
    <col min="157" max="158" width="4.5703125" customWidth="1"/>
    <col min="159" max="159" width="4.140625" customWidth="1"/>
    <col min="160" max="163" width="5.140625" customWidth="1"/>
    <col min="164" max="164" width="4.7109375" customWidth="1"/>
    <col min="165" max="165" width="5.140625" customWidth="1"/>
    <col min="166" max="167" width="5" customWidth="1"/>
    <col min="168" max="168" width="4.7109375" customWidth="1"/>
    <col min="169" max="169" width="5.28515625" customWidth="1"/>
    <col min="170" max="170" width="5.5703125" customWidth="1"/>
    <col min="171" max="171" width="4.42578125" customWidth="1"/>
    <col min="172" max="173" width="4.7109375" customWidth="1"/>
    <col min="174" max="174" width="4.5703125" customWidth="1"/>
    <col min="175" max="175" width="41" customWidth="1"/>
    <col min="176" max="176" width="10.7109375" customWidth="1"/>
    <col min="177" max="177" width="6" customWidth="1"/>
    <col min="178" max="179" width="4.7109375" customWidth="1"/>
    <col min="180" max="180" width="5.140625" customWidth="1"/>
  </cols>
  <sheetData>
    <row r="1" spans="1:128" s="12" customFormat="1" ht="55.5" x14ac:dyDescent="0.2">
      <c r="A1" s="7" t="s">
        <v>14</v>
      </c>
      <c r="B1" s="7" t="s">
        <v>15</v>
      </c>
      <c r="C1" s="7" t="s">
        <v>2913</v>
      </c>
      <c r="D1" s="7" t="s">
        <v>16</v>
      </c>
      <c r="E1" s="5" t="s">
        <v>19</v>
      </c>
      <c r="F1" s="5" t="s">
        <v>20</v>
      </c>
      <c r="G1" s="5" t="s">
        <v>2914</v>
      </c>
      <c r="H1" s="5" t="s">
        <v>2915</v>
      </c>
      <c r="I1" s="5" t="s">
        <v>2916</v>
      </c>
      <c r="J1" s="37" t="s">
        <v>2917</v>
      </c>
      <c r="K1" s="37" t="s">
        <v>2918</v>
      </c>
      <c r="L1" s="37" t="s">
        <v>2919</v>
      </c>
      <c r="M1" s="37" t="s">
        <v>2920</v>
      </c>
      <c r="N1" s="37" t="s">
        <v>2921</v>
      </c>
      <c r="O1" s="37" t="s">
        <v>2922</v>
      </c>
      <c r="P1" s="37" t="s">
        <v>2923</v>
      </c>
      <c r="Q1" s="37" t="s">
        <v>2924</v>
      </c>
      <c r="R1" s="5" t="s">
        <v>2925</v>
      </c>
      <c r="S1" s="5" t="s">
        <v>2926</v>
      </c>
      <c r="T1" s="8" t="s">
        <v>2927</v>
      </c>
      <c r="U1" s="8" t="s">
        <v>2928</v>
      </c>
      <c r="V1" s="8" t="s">
        <v>2929</v>
      </c>
      <c r="W1" s="10" t="s">
        <v>2930</v>
      </c>
      <c r="X1" s="10" t="s">
        <v>2931</v>
      </c>
      <c r="Y1" s="10" t="s">
        <v>2932</v>
      </c>
      <c r="Z1" s="7" t="s">
        <v>2933</v>
      </c>
      <c r="AA1" s="37" t="s">
        <v>2934</v>
      </c>
      <c r="AB1" s="37" t="s">
        <v>2935</v>
      </c>
      <c r="AC1" s="37" t="s">
        <v>2936</v>
      </c>
      <c r="AD1" s="37" t="s">
        <v>2937</v>
      </c>
      <c r="AE1" s="37" t="s">
        <v>2938</v>
      </c>
      <c r="AF1" s="37" t="s">
        <v>2939</v>
      </c>
      <c r="AG1" s="37" t="s">
        <v>2940</v>
      </c>
      <c r="AH1" s="37" t="s">
        <v>2941</v>
      </c>
      <c r="AI1" s="37" t="s">
        <v>2942</v>
      </c>
      <c r="AJ1" s="38" t="s">
        <v>2943</v>
      </c>
      <c r="AK1" s="7" t="s">
        <v>2944</v>
      </c>
      <c r="AL1" s="7" t="s">
        <v>2945</v>
      </c>
      <c r="AM1" s="7" t="s">
        <v>2946</v>
      </c>
      <c r="AN1" s="7" t="s">
        <v>2947</v>
      </c>
      <c r="AO1" s="7" t="s">
        <v>2948</v>
      </c>
      <c r="AP1" s="7" t="s">
        <v>2949</v>
      </c>
      <c r="AQ1" s="38" t="s">
        <v>2950</v>
      </c>
      <c r="AR1" s="10" t="s">
        <v>2951</v>
      </c>
      <c r="AS1" s="10" t="s">
        <v>2952</v>
      </c>
      <c r="AT1" s="10" t="s">
        <v>2953</v>
      </c>
      <c r="AU1" s="10" t="s">
        <v>2954</v>
      </c>
      <c r="AV1" s="10" t="s">
        <v>2955</v>
      </c>
      <c r="AW1" s="11" t="s">
        <v>2956</v>
      </c>
      <c r="AX1" s="10" t="s">
        <v>2957</v>
      </c>
      <c r="AY1" s="11" t="s">
        <v>2958</v>
      </c>
      <c r="AZ1" s="7" t="s">
        <v>2959</v>
      </c>
      <c r="BA1" s="11" t="s">
        <v>2960</v>
      </c>
      <c r="BB1" s="10" t="s">
        <v>2961</v>
      </c>
      <c r="BC1" s="11" t="s">
        <v>2962</v>
      </c>
      <c r="BD1" s="11" t="s">
        <v>2963</v>
      </c>
      <c r="BE1" s="11" t="s">
        <v>2964</v>
      </c>
      <c r="BF1" s="10" t="s">
        <v>2965</v>
      </c>
      <c r="BG1" s="7" t="s">
        <v>2966</v>
      </c>
      <c r="BH1" s="7" t="s">
        <v>2967</v>
      </c>
      <c r="BI1" s="7" t="s">
        <v>2968</v>
      </c>
      <c r="BJ1" s="7" t="s">
        <v>2969</v>
      </c>
      <c r="BK1" s="7" t="s">
        <v>2970</v>
      </c>
      <c r="BL1" s="7" t="s">
        <v>2971</v>
      </c>
      <c r="BM1" s="10" t="s">
        <v>2972</v>
      </c>
      <c r="BN1" s="10" t="s">
        <v>2973</v>
      </c>
      <c r="BO1" s="10" t="s">
        <v>2974</v>
      </c>
      <c r="BP1" s="10" t="s">
        <v>2975</v>
      </c>
      <c r="BQ1" s="10" t="s">
        <v>2976</v>
      </c>
      <c r="BR1" s="7" t="s">
        <v>2977</v>
      </c>
      <c r="BS1" s="7" t="s">
        <v>2978</v>
      </c>
      <c r="BT1" s="7" t="s">
        <v>2979</v>
      </c>
      <c r="BU1" s="7" t="s">
        <v>2980</v>
      </c>
      <c r="BV1" s="7" t="s">
        <v>2981</v>
      </c>
      <c r="BW1" s="7" t="s">
        <v>2982</v>
      </c>
      <c r="BX1" s="7" t="s">
        <v>2983</v>
      </c>
      <c r="BY1" s="7" t="s">
        <v>2984</v>
      </c>
      <c r="BZ1" s="7" t="s">
        <v>2985</v>
      </c>
      <c r="CA1" s="7" t="s">
        <v>2986</v>
      </c>
      <c r="CB1" s="7" t="s">
        <v>2987</v>
      </c>
      <c r="CC1" s="10" t="s">
        <v>2988</v>
      </c>
      <c r="CD1" s="8" t="s">
        <v>2989</v>
      </c>
      <c r="CE1" s="7" t="s">
        <v>2990</v>
      </c>
      <c r="CF1" s="7" t="s">
        <v>2991</v>
      </c>
      <c r="CG1" s="7" t="s">
        <v>2992</v>
      </c>
      <c r="CH1" s="7" t="s">
        <v>2993</v>
      </c>
      <c r="CI1" s="7" t="s">
        <v>2994</v>
      </c>
      <c r="CJ1" s="7" t="s">
        <v>2995</v>
      </c>
      <c r="CK1" s="7" t="s">
        <v>2996</v>
      </c>
      <c r="CL1" s="7" t="s">
        <v>2997</v>
      </c>
      <c r="CM1" s="7" t="s">
        <v>2998</v>
      </c>
      <c r="CN1" s="7" t="s">
        <v>2999</v>
      </c>
      <c r="CO1" s="7" t="s">
        <v>3000</v>
      </c>
      <c r="CP1" s="7" t="s">
        <v>3001</v>
      </c>
      <c r="CQ1" s="7" t="s">
        <v>3002</v>
      </c>
      <c r="CR1" s="7" t="s">
        <v>3003</v>
      </c>
      <c r="CS1" s="7" t="s">
        <v>3004</v>
      </c>
      <c r="CT1" s="7" t="s">
        <v>3005</v>
      </c>
      <c r="CU1" s="7" t="s">
        <v>3006</v>
      </c>
      <c r="CV1" s="7" t="s">
        <v>3007</v>
      </c>
      <c r="CW1" s="7" t="s">
        <v>3008</v>
      </c>
      <c r="CX1" s="7" t="s">
        <v>3009</v>
      </c>
      <c r="CY1" s="7" t="s">
        <v>3010</v>
      </c>
      <c r="CZ1" s="7" t="s">
        <v>3011</v>
      </c>
      <c r="DA1" s="7" t="s">
        <v>3012</v>
      </c>
      <c r="DB1" s="10" t="s">
        <v>3013</v>
      </c>
      <c r="DC1" s="10" t="s">
        <v>3014</v>
      </c>
      <c r="DD1" s="10" t="s">
        <v>3015</v>
      </c>
      <c r="DE1" s="10" t="s">
        <v>3016</v>
      </c>
      <c r="DF1" s="5" t="s">
        <v>3017</v>
      </c>
      <c r="DG1" s="5" t="s">
        <v>3018</v>
      </c>
      <c r="DH1" s="5" t="s">
        <v>3019</v>
      </c>
      <c r="DI1" s="6" t="s">
        <v>3020</v>
      </c>
      <c r="DJ1" s="6" t="s">
        <v>3021</v>
      </c>
      <c r="DK1" s="6" t="s">
        <v>3022</v>
      </c>
      <c r="DL1" s="6" t="s">
        <v>3023</v>
      </c>
      <c r="DM1" s="6" t="s">
        <v>3024</v>
      </c>
      <c r="DN1" s="6" t="s">
        <v>3025</v>
      </c>
      <c r="DO1" s="6" t="s">
        <v>3026</v>
      </c>
      <c r="DP1" s="6" t="s">
        <v>3027</v>
      </c>
      <c r="DQ1" s="6" t="s">
        <v>3028</v>
      </c>
      <c r="DR1" s="6" t="s">
        <v>3029</v>
      </c>
      <c r="DS1" s="6" t="s">
        <v>3030</v>
      </c>
      <c r="DT1" s="6" t="s">
        <v>3031</v>
      </c>
      <c r="DU1" s="6" t="s">
        <v>3032</v>
      </c>
      <c r="DV1" s="6" t="s">
        <v>3033</v>
      </c>
      <c r="DW1" s="6" t="s">
        <v>3034</v>
      </c>
      <c r="DX1" s="6" t="s">
        <v>3035</v>
      </c>
    </row>
    <row r="2" spans="1:128" ht="25.5" x14ac:dyDescent="0.2">
      <c r="A2" s="13" t="s">
        <v>126</v>
      </c>
      <c r="B2" s="13" t="s">
        <v>127</v>
      </c>
      <c r="C2" s="39" t="s">
        <v>3036</v>
      </c>
      <c r="D2" s="1" t="s">
        <v>128</v>
      </c>
      <c r="E2" s="13" t="s">
        <v>129</v>
      </c>
      <c r="F2" s="13">
        <v>71</v>
      </c>
      <c r="G2" s="13">
        <v>15</v>
      </c>
      <c r="H2" s="13">
        <v>15</v>
      </c>
      <c r="I2" s="40">
        <f t="shared" ref="I2:I65" si="0">G2+H2</f>
        <v>30</v>
      </c>
      <c r="J2" s="19">
        <f t="shared" ref="J2:J65" si="1">I2/T2*60</f>
        <v>1.7891754882958104</v>
      </c>
      <c r="K2" s="1">
        <v>13</v>
      </c>
      <c r="L2" s="1">
        <v>9</v>
      </c>
      <c r="M2" s="1">
        <v>3</v>
      </c>
      <c r="N2" s="1">
        <v>108</v>
      </c>
      <c r="O2" s="1">
        <v>32</v>
      </c>
      <c r="P2" s="1">
        <v>30</v>
      </c>
      <c r="Q2" s="1">
        <v>110</v>
      </c>
      <c r="R2" s="15">
        <f t="shared" ref="R2:R65" si="2">IF(N2&gt;0,G2/N2,0)</f>
        <v>0.1388888888888889</v>
      </c>
      <c r="S2" s="15">
        <f t="shared" ref="S2:S65" si="3">IF(SUM(N2:P2)&gt;0,G2/SUM(N2:P2),0)</f>
        <v>8.8235294117647065E-2</v>
      </c>
      <c r="T2" s="16">
        <v>1006.05</v>
      </c>
      <c r="U2" s="16">
        <f t="shared" ref="U2:U65" si="4">T2/F2</f>
        <v>14.169718309859155</v>
      </c>
      <c r="V2" s="16">
        <v>938.9</v>
      </c>
      <c r="W2" s="16">
        <f t="shared" ref="W2:W65" si="5">V2/F2</f>
        <v>13.22394366197183</v>
      </c>
      <c r="X2" s="16">
        <v>2369.6799999999998</v>
      </c>
      <c r="Y2" s="16">
        <f t="shared" ref="Y2:Y65" si="6">X2/F2</f>
        <v>33.375774647887319</v>
      </c>
      <c r="Z2" s="21">
        <f t="shared" ref="Z2:Z65" si="7">W2/(W2+Y2)</f>
        <v>0.28377733045596604</v>
      </c>
      <c r="AA2" s="20">
        <f t="shared" ref="AA2:AA65" si="8">IF(BG2&gt;0,L2/BG2,0)</f>
        <v>106.81578947368421</v>
      </c>
      <c r="AB2">
        <v>15</v>
      </c>
      <c r="AC2" s="1">
        <v>137</v>
      </c>
      <c r="AD2" s="1">
        <v>114</v>
      </c>
      <c r="AE2" s="1">
        <v>25</v>
      </c>
      <c r="AF2" s="1">
        <v>13</v>
      </c>
      <c r="AG2" s="15">
        <f t="shared" ref="AG2:AG65" si="9">IF(K2&gt;0,G2/BR2,0)</f>
        <v>0.39473684210526316</v>
      </c>
      <c r="AH2" s="15">
        <f t="shared" ref="AH2:AH65" si="10">IF(BR2&gt;0,(L2+M2)/BR2,0)</f>
        <v>0.31578947368421051</v>
      </c>
      <c r="AI2" s="15">
        <f t="shared" ref="AI2:AI65" si="11">AG2+AH2</f>
        <v>0.71052631578947367</v>
      </c>
      <c r="AJ2" s="1">
        <v>375</v>
      </c>
      <c r="AK2" s="21">
        <f t="shared" ref="AK2:AK65" si="12">AJ2/(AJ2+AL2+AN2)</f>
        <v>0.40760869565217389</v>
      </c>
      <c r="AL2" s="1">
        <v>219</v>
      </c>
      <c r="AM2" s="21">
        <f t="shared" ref="AM2:AM65" si="13">AL2/(AJ2+AL2+AN2)</f>
        <v>0.23804347826086958</v>
      </c>
      <c r="AN2" s="1">
        <v>326</v>
      </c>
      <c r="AO2" s="21">
        <f t="shared" ref="AO2:AO65" si="14">AN2/(AJ2+AL2+AN2)</f>
        <v>0.35434782608695653</v>
      </c>
      <c r="AP2" s="21">
        <f t="shared" ref="AP2:AP65" si="15">AJ2/(AJ2+AL2)</f>
        <v>0.63131313131313127</v>
      </c>
      <c r="AQ2" s="1">
        <v>15</v>
      </c>
      <c r="AR2" s="4">
        <v>10.65</v>
      </c>
      <c r="AS2" s="41">
        <v>398</v>
      </c>
      <c r="AT2" s="41">
        <v>332</v>
      </c>
      <c r="AU2" s="41">
        <v>315</v>
      </c>
      <c r="AV2" s="21">
        <f t="shared" ref="AV2:AV65" si="16">AS2/(AS2+AT2)</f>
        <v>0.54520547945205478</v>
      </c>
      <c r="AW2" s="26">
        <v>17.79</v>
      </c>
      <c r="AX2" s="42">
        <v>2</v>
      </c>
      <c r="AY2" s="41">
        <v>0.83200000000000007</v>
      </c>
      <c r="AZ2" s="1">
        <v>3</v>
      </c>
      <c r="BA2" s="43">
        <v>-0.45700000000000002</v>
      </c>
      <c r="BB2" s="16">
        <v>49.89</v>
      </c>
      <c r="BC2" s="26">
        <v>18.64</v>
      </c>
      <c r="BD2" s="43">
        <v>1.8240000000000001</v>
      </c>
      <c r="BE2" s="43">
        <v>7.8860000000000001</v>
      </c>
      <c r="BF2" s="16">
        <v>53.38</v>
      </c>
      <c r="BG2" s="21">
        <f t="shared" ref="BG2:BG65" si="17">IF(BR2&gt;0,BR2/(BR2+BT2),0)</f>
        <v>8.4257206208425722E-2</v>
      </c>
      <c r="BH2" s="44">
        <f t="shared" ref="BH2:BH65" si="18">BU2/MAX(1,BS2+BU2)</f>
        <v>0.91733333333333333</v>
      </c>
      <c r="BI2" s="42">
        <f t="shared" ref="BI2:BI65" si="19">BH2*1000+BG2*1000</f>
        <v>1001.5905395417591</v>
      </c>
      <c r="BJ2" s="21">
        <f t="shared" ref="BJ2:BJ65" si="20">BG2-(1-BH2)</f>
        <v>1.5905395417590562E-3</v>
      </c>
      <c r="BK2" s="26">
        <f t="shared" ref="BK2:BK65" si="21">BR2/(W2*F2)*60</f>
        <v>2.4283736287144531</v>
      </c>
      <c r="BL2" s="26">
        <f t="shared" ref="BL2:BL65" si="22">BS2/(W2*F2)*60</f>
        <v>1.98104164447758</v>
      </c>
      <c r="BM2" s="16">
        <f t="shared" ref="BM2:BM65" si="23">(BR2+BT2)/(W2*F2)*60</f>
        <v>28.820960698689959</v>
      </c>
      <c r="BN2" s="16">
        <f t="shared" ref="BN2:BN65" si="24">(BS2+BU2)/(W2*F2)*60</f>
        <v>23.964213441261052</v>
      </c>
      <c r="BO2" s="16">
        <f t="shared" ref="BO2:BO65" si="25">(BR2+BT2+BV2+BY2)/(W2*F2)*60</f>
        <v>53.488124400894662</v>
      </c>
      <c r="BP2" s="16">
        <f t="shared" ref="BP2:BP65" si="26">(BS2+BU2+BW2+BX2)/(W2*F2)*60</f>
        <v>41.729683672382571</v>
      </c>
      <c r="BQ2" s="16">
        <f t="shared" ref="BQ2:BQ65" si="27">BO2-BP2</f>
        <v>11.758440728512092</v>
      </c>
      <c r="BR2" s="1">
        <v>38</v>
      </c>
      <c r="BS2" s="1">
        <v>31</v>
      </c>
      <c r="BT2" s="42">
        <v>413</v>
      </c>
      <c r="BU2" s="42">
        <v>344</v>
      </c>
      <c r="BV2" s="42">
        <v>162</v>
      </c>
      <c r="BW2" s="42">
        <v>132</v>
      </c>
      <c r="BX2" s="42">
        <v>146</v>
      </c>
      <c r="BY2" s="42">
        <v>224</v>
      </c>
      <c r="BZ2" s="1">
        <v>412</v>
      </c>
      <c r="CA2" s="1">
        <v>308</v>
      </c>
      <c r="CB2" s="21">
        <f t="shared" ref="CB2:CB65" si="28">BZ2/(BZ2+CA2)</f>
        <v>0.57222222222222219</v>
      </c>
      <c r="CC2" s="4">
        <v>4.83</v>
      </c>
      <c r="CD2" s="45">
        <f t="shared" ref="CD2:CD65" si="29">BQ2-(-11.91+BE2-BA2+AP2*24)</f>
        <v>0.17392557699694144</v>
      </c>
      <c r="CE2" s="26">
        <f t="shared" ref="CE2:CE65" si="30">CL2/(Y2*F2)*60</f>
        <v>2.1268694507275243</v>
      </c>
      <c r="CF2" s="26">
        <f t="shared" ref="CF2:CF65" si="31">CM2/(Y2*F2)*60</f>
        <v>2.1521893251409474</v>
      </c>
      <c r="CG2" s="26">
        <f t="shared" ref="CG2:CG65" si="32">(CL2+CN2)/(Y2*F2)*60</f>
        <v>27.978461226832316</v>
      </c>
      <c r="CH2" s="26">
        <f t="shared" ref="CH2:CH65" si="33">(CM2+CO2)/(Y2*F2)*60</f>
        <v>28.206340096553124</v>
      </c>
      <c r="CI2" s="26">
        <f t="shared" ref="CI2:CI65" si="34">(CL2+CN2+CP2+CS2)/(Y2*F2)*60</f>
        <v>53.121096519361267</v>
      </c>
      <c r="CJ2" s="26">
        <f t="shared" ref="CJ2:CJ65" si="35">(CM2+CO2+CQ2+CR2)/(Y2*F2)*60</f>
        <v>48.614158873771984</v>
      </c>
      <c r="CK2" s="16">
        <f t="shared" ref="CK2:CK65" si="36">BQ2-(CI2-CJ2)</f>
        <v>7.2515030829228095</v>
      </c>
      <c r="CL2" s="42">
        <v>84</v>
      </c>
      <c r="CM2" s="42">
        <v>85</v>
      </c>
      <c r="CN2" s="42">
        <v>1021</v>
      </c>
      <c r="CO2" s="42">
        <v>1029</v>
      </c>
      <c r="CP2" s="42">
        <v>443</v>
      </c>
      <c r="CQ2" s="42">
        <v>375</v>
      </c>
      <c r="CR2" s="42">
        <v>431</v>
      </c>
      <c r="CS2" s="42">
        <v>550</v>
      </c>
      <c r="CT2" s="1">
        <v>13</v>
      </c>
      <c r="CU2" s="1">
        <v>17</v>
      </c>
      <c r="CV2" s="42">
        <f t="shared" ref="CV2:CV65" si="37">CU2-CT2</f>
        <v>4</v>
      </c>
      <c r="CW2" s="26">
        <f t="shared" ref="CW2:CW65" si="38">CT2/(U2*F2)*60</f>
        <v>0.77530937826151791</v>
      </c>
      <c r="CX2" s="26">
        <f t="shared" ref="CX2:CX65" si="39">CU2/(U2*F2)*60</f>
        <v>1.0138661100342925</v>
      </c>
      <c r="CY2" s="26">
        <f t="shared" ref="CY2:CY65" si="40">CV2/(U2*F2)*60</f>
        <v>0.2385567317727747</v>
      </c>
      <c r="CZ2" s="13">
        <v>37</v>
      </c>
      <c r="DA2" s="13">
        <v>28</v>
      </c>
      <c r="DB2" s="27">
        <v>32.21</v>
      </c>
      <c r="DC2" s="27">
        <v>33.950000000000003</v>
      </c>
      <c r="DD2" s="27">
        <v>35.53</v>
      </c>
      <c r="DE2" s="27">
        <v>33.79</v>
      </c>
      <c r="DF2" s="13">
        <v>5</v>
      </c>
      <c r="DG2" s="13">
        <v>7</v>
      </c>
      <c r="DH2" s="21">
        <f t="shared" ref="DH2:DH65" si="41">IF((DF2+DG2)&gt;0,DF2/(DF2+DG2)," ")</f>
        <v>0.41666666666666669</v>
      </c>
      <c r="DI2" s="42">
        <v>9</v>
      </c>
      <c r="DJ2" s="42">
        <v>3</v>
      </c>
      <c r="DK2" s="13">
        <v>2</v>
      </c>
      <c r="DL2" s="13">
        <v>0</v>
      </c>
      <c r="DM2" s="13">
        <v>0.222</v>
      </c>
      <c r="DN2" s="13">
        <v>0</v>
      </c>
      <c r="DO2" s="13">
        <v>0</v>
      </c>
      <c r="DP2" s="13">
        <v>0</v>
      </c>
      <c r="DQ2" s="13">
        <v>1</v>
      </c>
      <c r="DR2" s="46">
        <v>1</v>
      </c>
      <c r="DS2" s="13">
        <v>0</v>
      </c>
      <c r="DT2" s="13">
        <v>0</v>
      </c>
      <c r="DU2" s="13">
        <v>0</v>
      </c>
      <c r="DV2" s="13">
        <v>0</v>
      </c>
      <c r="DW2" s="13">
        <v>0</v>
      </c>
      <c r="DX2" s="13">
        <v>0</v>
      </c>
    </row>
    <row r="3" spans="1:128" ht="25.5" x14ac:dyDescent="0.2">
      <c r="A3" s="13" t="s">
        <v>134</v>
      </c>
      <c r="B3" s="13" t="s">
        <v>135</v>
      </c>
      <c r="C3" s="39" t="s">
        <v>3037</v>
      </c>
      <c r="D3" s="1" t="s">
        <v>136</v>
      </c>
      <c r="E3" s="13" t="s">
        <v>137</v>
      </c>
      <c r="F3" s="13">
        <v>3</v>
      </c>
      <c r="G3" s="13">
        <v>0</v>
      </c>
      <c r="H3" s="13">
        <v>0</v>
      </c>
      <c r="I3" s="40">
        <f t="shared" si="0"/>
        <v>0</v>
      </c>
      <c r="J3" s="19">
        <f t="shared" si="1"/>
        <v>0</v>
      </c>
      <c r="K3" s="1">
        <v>0</v>
      </c>
      <c r="L3" s="1">
        <v>0</v>
      </c>
      <c r="M3" s="1">
        <v>0</v>
      </c>
      <c r="N3" s="1">
        <v>2</v>
      </c>
      <c r="O3" s="1">
        <v>0</v>
      </c>
      <c r="P3" s="1">
        <v>1</v>
      </c>
      <c r="Q3" s="1">
        <v>1</v>
      </c>
      <c r="R3" s="15">
        <f t="shared" si="2"/>
        <v>0</v>
      </c>
      <c r="S3" s="15">
        <f t="shared" si="3"/>
        <v>0</v>
      </c>
      <c r="T3" s="16">
        <v>28.0333333333</v>
      </c>
      <c r="U3" s="16">
        <f t="shared" si="4"/>
        <v>9.3444444444333339</v>
      </c>
      <c r="V3" s="16">
        <v>27.66</v>
      </c>
      <c r="W3" s="16">
        <f t="shared" si="5"/>
        <v>9.2200000000000006</v>
      </c>
      <c r="X3" s="16">
        <v>119.64</v>
      </c>
      <c r="Y3" s="16">
        <f t="shared" si="6"/>
        <v>39.880000000000003</v>
      </c>
      <c r="Z3" s="21">
        <f t="shared" si="7"/>
        <v>0.18778004073319757</v>
      </c>
      <c r="AA3" s="20">
        <f t="shared" si="8"/>
        <v>0</v>
      </c>
      <c r="AB3">
        <v>3</v>
      </c>
      <c r="AC3" s="1">
        <v>2</v>
      </c>
      <c r="AD3" s="1">
        <v>7</v>
      </c>
      <c r="AE3" s="1">
        <v>0</v>
      </c>
      <c r="AF3" s="1">
        <v>1</v>
      </c>
      <c r="AG3" s="15">
        <f t="shared" si="9"/>
        <v>0</v>
      </c>
      <c r="AH3" s="15">
        <f t="shared" si="10"/>
        <v>0</v>
      </c>
      <c r="AI3" s="15">
        <f t="shared" si="11"/>
        <v>0</v>
      </c>
      <c r="AJ3" s="1">
        <v>2</v>
      </c>
      <c r="AK3" s="21">
        <f t="shared" si="12"/>
        <v>6.6666666666666666E-2</v>
      </c>
      <c r="AL3" s="1">
        <v>17</v>
      </c>
      <c r="AM3" s="21">
        <f t="shared" si="13"/>
        <v>0.56666666666666665</v>
      </c>
      <c r="AN3" s="1">
        <v>11</v>
      </c>
      <c r="AO3" s="21">
        <f t="shared" si="14"/>
        <v>0.36666666666666664</v>
      </c>
      <c r="AP3" s="21">
        <f t="shared" si="15"/>
        <v>0.10526315789473684</v>
      </c>
      <c r="AQ3" s="1">
        <v>1</v>
      </c>
      <c r="AR3" s="4">
        <v>-57.17</v>
      </c>
      <c r="AS3" s="41">
        <v>5</v>
      </c>
      <c r="AT3" s="41">
        <v>12</v>
      </c>
      <c r="AU3" s="41">
        <v>13</v>
      </c>
      <c r="AV3" s="21">
        <f t="shared" si="16"/>
        <v>0.29411764705882354</v>
      </c>
      <c r="AW3" s="26">
        <v>16.670000000000002</v>
      </c>
      <c r="AX3" s="42">
        <v>14</v>
      </c>
      <c r="AY3" s="41">
        <v>-1.5049999999999999</v>
      </c>
      <c r="AZ3" s="1">
        <v>15</v>
      </c>
      <c r="BA3" s="43">
        <v>1.732</v>
      </c>
      <c r="BB3" s="16">
        <v>51.25</v>
      </c>
      <c r="BC3" s="26">
        <v>16.3</v>
      </c>
      <c r="BD3" s="43">
        <v>-4.593</v>
      </c>
      <c r="BE3" s="43">
        <v>-5.681</v>
      </c>
      <c r="BF3" s="16">
        <v>45.6</v>
      </c>
      <c r="BG3" s="21">
        <f t="shared" si="17"/>
        <v>0.1111111111111111</v>
      </c>
      <c r="BH3" s="44">
        <f t="shared" si="18"/>
        <v>0.7</v>
      </c>
      <c r="BI3" s="42">
        <f t="shared" si="19"/>
        <v>811.11111111111109</v>
      </c>
      <c r="BJ3" s="21">
        <f t="shared" si="20"/>
        <v>-0.18888888888888894</v>
      </c>
      <c r="BK3" s="26">
        <f t="shared" si="21"/>
        <v>2.1691973969631233</v>
      </c>
      <c r="BL3" s="26">
        <f t="shared" si="22"/>
        <v>6.5075921908893699</v>
      </c>
      <c r="BM3" s="16">
        <f t="shared" si="23"/>
        <v>19.522776572668111</v>
      </c>
      <c r="BN3" s="16">
        <f t="shared" si="24"/>
        <v>21.691973969631231</v>
      </c>
      <c r="BO3" s="16">
        <f t="shared" si="25"/>
        <v>45.55314533622559</v>
      </c>
      <c r="BP3" s="16">
        <f t="shared" si="26"/>
        <v>56.399132321041208</v>
      </c>
      <c r="BQ3" s="16">
        <f t="shared" si="27"/>
        <v>-10.845986984815617</v>
      </c>
      <c r="BR3" s="1">
        <v>1</v>
      </c>
      <c r="BS3" s="1">
        <v>3</v>
      </c>
      <c r="BT3" s="42">
        <v>8</v>
      </c>
      <c r="BU3" s="42">
        <v>7</v>
      </c>
      <c r="BV3" s="42">
        <v>7</v>
      </c>
      <c r="BW3" s="42">
        <v>4</v>
      </c>
      <c r="BX3" s="42">
        <v>12</v>
      </c>
      <c r="BY3" s="42">
        <v>5</v>
      </c>
      <c r="BZ3" s="1">
        <v>5</v>
      </c>
      <c r="CA3" s="1">
        <v>13</v>
      </c>
      <c r="CB3" s="21">
        <f t="shared" si="28"/>
        <v>0.27777777777777779</v>
      </c>
      <c r="CC3" s="4">
        <v>-25</v>
      </c>
      <c r="CD3" s="45">
        <f t="shared" si="29"/>
        <v>5.950697225710698</v>
      </c>
      <c r="CE3" s="26">
        <f t="shared" si="30"/>
        <v>2.006018054162487</v>
      </c>
      <c r="CF3" s="26">
        <f t="shared" si="31"/>
        <v>5.5165496489468397</v>
      </c>
      <c r="CG3" s="26">
        <f t="shared" si="32"/>
        <v>32.597793380140416</v>
      </c>
      <c r="CH3" s="26">
        <f t="shared" si="33"/>
        <v>29.087261785356063</v>
      </c>
      <c r="CI3" s="26">
        <f t="shared" si="34"/>
        <v>62.186559679037103</v>
      </c>
      <c r="CJ3" s="26">
        <f t="shared" si="35"/>
        <v>51.654964894684042</v>
      </c>
      <c r="CK3" s="16">
        <f t="shared" si="36"/>
        <v>-21.377581769168678</v>
      </c>
      <c r="CL3" s="42">
        <v>4</v>
      </c>
      <c r="CM3" s="42">
        <v>11</v>
      </c>
      <c r="CN3" s="42">
        <v>61</v>
      </c>
      <c r="CO3" s="42">
        <v>47</v>
      </c>
      <c r="CP3" s="42">
        <v>22</v>
      </c>
      <c r="CQ3" s="42">
        <v>25</v>
      </c>
      <c r="CR3" s="42">
        <v>20</v>
      </c>
      <c r="CS3" s="42">
        <v>37</v>
      </c>
      <c r="CT3" s="1">
        <v>0</v>
      </c>
      <c r="CU3" s="1">
        <v>0</v>
      </c>
      <c r="CV3" s="42">
        <f t="shared" si="37"/>
        <v>0</v>
      </c>
      <c r="CW3" s="26">
        <f t="shared" si="38"/>
        <v>0</v>
      </c>
      <c r="CX3" s="26">
        <f t="shared" si="39"/>
        <v>0</v>
      </c>
      <c r="CY3" s="26">
        <f t="shared" si="40"/>
        <v>0</v>
      </c>
      <c r="CZ3" s="13">
        <v>0</v>
      </c>
      <c r="DA3" s="13">
        <v>1</v>
      </c>
      <c r="DB3" s="27">
        <v>0.66</v>
      </c>
      <c r="DC3" s="27">
        <v>1.38</v>
      </c>
      <c r="DD3" s="27">
        <v>0.91</v>
      </c>
      <c r="DE3" s="27">
        <v>1.07</v>
      </c>
      <c r="DF3" s="13">
        <v>3</v>
      </c>
      <c r="DG3" s="13">
        <v>3</v>
      </c>
      <c r="DH3" s="21">
        <f t="shared" si="41"/>
        <v>0.5</v>
      </c>
      <c r="DI3" s="42">
        <v>1</v>
      </c>
      <c r="DJ3" s="42">
        <v>0</v>
      </c>
      <c r="DK3" s="13">
        <v>0</v>
      </c>
      <c r="DL3" s="13">
        <v>0</v>
      </c>
      <c r="DM3" s="13">
        <v>0</v>
      </c>
      <c r="DN3" s="13">
        <v>0</v>
      </c>
      <c r="DO3" s="13">
        <v>0</v>
      </c>
      <c r="DP3" s="13">
        <v>0</v>
      </c>
      <c r="DQ3" s="13">
        <v>2</v>
      </c>
      <c r="DR3" s="46">
        <v>1</v>
      </c>
      <c r="DS3" s="13">
        <v>1</v>
      </c>
      <c r="DT3" s="13">
        <v>0</v>
      </c>
      <c r="DU3" s="13">
        <v>0.5</v>
      </c>
      <c r="DV3" s="13">
        <v>0</v>
      </c>
      <c r="DW3" s="13">
        <v>0</v>
      </c>
      <c r="DX3" s="13">
        <v>0</v>
      </c>
    </row>
    <row r="4" spans="1:128" x14ac:dyDescent="0.2">
      <c r="A4" s="13" t="s">
        <v>143</v>
      </c>
      <c r="B4" s="13" t="s">
        <v>144</v>
      </c>
      <c r="C4" s="39" t="s">
        <v>3038</v>
      </c>
      <c r="D4" s="1" t="s">
        <v>145</v>
      </c>
      <c r="E4" s="13" t="s">
        <v>146</v>
      </c>
      <c r="F4" s="13">
        <v>3</v>
      </c>
      <c r="G4" s="13">
        <v>0</v>
      </c>
      <c r="H4" s="13">
        <v>0</v>
      </c>
      <c r="I4" s="40">
        <f t="shared" si="0"/>
        <v>0</v>
      </c>
      <c r="J4" s="19">
        <f t="shared" si="1"/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  <c r="Q4" s="1">
        <v>1</v>
      </c>
      <c r="R4" s="15">
        <f t="shared" si="2"/>
        <v>0</v>
      </c>
      <c r="S4" s="15">
        <f t="shared" si="3"/>
        <v>0</v>
      </c>
      <c r="T4" s="16">
        <v>19.333333333300001</v>
      </c>
      <c r="U4" s="16">
        <f t="shared" si="4"/>
        <v>6.4444444444333335</v>
      </c>
      <c r="V4" s="16">
        <v>17.18</v>
      </c>
      <c r="W4" s="16">
        <f t="shared" si="5"/>
        <v>5.7266666666666666</v>
      </c>
      <c r="X4" s="16">
        <v>117.72</v>
      </c>
      <c r="Y4" s="16">
        <f t="shared" si="6"/>
        <v>39.24</v>
      </c>
      <c r="Z4" s="21">
        <f t="shared" si="7"/>
        <v>0.12735359525574499</v>
      </c>
      <c r="AA4" s="20">
        <f t="shared" si="8"/>
        <v>0</v>
      </c>
      <c r="AB4">
        <v>0</v>
      </c>
      <c r="AC4" s="1">
        <v>1</v>
      </c>
      <c r="AD4" s="1">
        <v>3</v>
      </c>
      <c r="AE4" s="1">
        <v>0</v>
      </c>
      <c r="AF4" s="1">
        <v>0</v>
      </c>
      <c r="AG4" s="15">
        <f t="shared" si="9"/>
        <v>0</v>
      </c>
      <c r="AH4" s="15">
        <f t="shared" si="10"/>
        <v>0</v>
      </c>
      <c r="AI4" s="15">
        <f t="shared" si="11"/>
        <v>0</v>
      </c>
      <c r="AJ4" s="1">
        <v>3</v>
      </c>
      <c r="AK4" s="21">
        <f t="shared" si="12"/>
        <v>0.17647058823529413</v>
      </c>
      <c r="AL4" s="1">
        <v>7</v>
      </c>
      <c r="AM4" s="21">
        <f t="shared" si="13"/>
        <v>0.41176470588235292</v>
      </c>
      <c r="AN4" s="1">
        <v>7</v>
      </c>
      <c r="AO4" s="21">
        <f t="shared" si="14"/>
        <v>0.41176470588235292</v>
      </c>
      <c r="AP4" s="21">
        <f t="shared" si="15"/>
        <v>0.3</v>
      </c>
      <c r="AQ4" s="1">
        <v>1</v>
      </c>
      <c r="AR4" s="4">
        <v>-14.05</v>
      </c>
      <c r="AS4" s="41">
        <v>8</v>
      </c>
      <c r="AT4" s="41">
        <v>6</v>
      </c>
      <c r="AU4" s="41">
        <v>3</v>
      </c>
      <c r="AV4" s="21">
        <f t="shared" si="16"/>
        <v>0.5714285714285714</v>
      </c>
      <c r="AW4" s="26">
        <v>15.96</v>
      </c>
      <c r="AX4" s="42">
        <v>20</v>
      </c>
      <c r="AY4" s="41">
        <v>-4.0229999999999997</v>
      </c>
      <c r="AZ4" s="1">
        <v>20</v>
      </c>
      <c r="BA4" s="43">
        <v>-1.2829999999999999</v>
      </c>
      <c r="BB4" s="16">
        <v>48.56</v>
      </c>
      <c r="BC4" s="26">
        <v>15.82</v>
      </c>
      <c r="BD4" s="43">
        <v>-8.09</v>
      </c>
      <c r="BE4" s="43">
        <v>-11.242000000000001</v>
      </c>
      <c r="BF4" s="16">
        <v>45.06</v>
      </c>
      <c r="BG4" s="21">
        <f t="shared" si="17"/>
        <v>0</v>
      </c>
      <c r="BH4" s="44">
        <f t="shared" si="18"/>
        <v>1</v>
      </c>
      <c r="BI4" s="42">
        <f t="shared" si="19"/>
        <v>1000</v>
      </c>
      <c r="BJ4" s="21">
        <f t="shared" si="20"/>
        <v>0</v>
      </c>
      <c r="BK4" s="26">
        <f t="shared" si="21"/>
        <v>0</v>
      </c>
      <c r="BL4" s="26">
        <f t="shared" si="22"/>
        <v>0</v>
      </c>
      <c r="BM4" s="16">
        <f t="shared" si="23"/>
        <v>10.477299185098952</v>
      </c>
      <c r="BN4" s="16">
        <f t="shared" si="24"/>
        <v>17.462165308498257</v>
      </c>
      <c r="BO4" s="16">
        <f t="shared" si="25"/>
        <v>31.431897555296857</v>
      </c>
      <c r="BP4" s="16">
        <f t="shared" si="26"/>
        <v>31.431897555296857</v>
      </c>
      <c r="BQ4" s="16">
        <f t="shared" si="27"/>
        <v>0</v>
      </c>
      <c r="BR4" s="1">
        <v>0</v>
      </c>
      <c r="BS4" s="1">
        <v>0</v>
      </c>
      <c r="BT4" s="42">
        <v>3</v>
      </c>
      <c r="BU4" s="42">
        <v>5</v>
      </c>
      <c r="BV4" s="42">
        <v>2</v>
      </c>
      <c r="BW4" s="42">
        <v>3</v>
      </c>
      <c r="BX4" s="42">
        <v>1</v>
      </c>
      <c r="BY4" s="42">
        <v>4</v>
      </c>
      <c r="BZ4" s="1">
        <v>2</v>
      </c>
      <c r="CA4" s="1">
        <v>4</v>
      </c>
      <c r="CB4" s="21">
        <f t="shared" si="28"/>
        <v>0.33333333333333331</v>
      </c>
      <c r="CC4" s="4">
        <v>-17.14</v>
      </c>
      <c r="CD4" s="45">
        <f t="shared" si="29"/>
        <v>14.669</v>
      </c>
      <c r="CE4" s="26">
        <f t="shared" si="30"/>
        <v>2.5484199796126403</v>
      </c>
      <c r="CF4" s="26">
        <f t="shared" si="31"/>
        <v>1.019367991845056</v>
      </c>
      <c r="CG4" s="26">
        <f t="shared" si="32"/>
        <v>28.03261977573904</v>
      </c>
      <c r="CH4" s="26">
        <f t="shared" si="33"/>
        <v>38.735983690112128</v>
      </c>
      <c r="CI4" s="26">
        <f t="shared" si="34"/>
        <v>56.574923547400616</v>
      </c>
      <c r="CJ4" s="26">
        <f t="shared" si="35"/>
        <v>66.768603465851172</v>
      </c>
      <c r="CK4" s="16">
        <f t="shared" si="36"/>
        <v>10.193679918450556</v>
      </c>
      <c r="CL4" s="42">
        <v>5</v>
      </c>
      <c r="CM4" s="42">
        <v>2</v>
      </c>
      <c r="CN4" s="42">
        <v>50</v>
      </c>
      <c r="CO4" s="42">
        <v>74</v>
      </c>
      <c r="CP4" s="42">
        <v>30</v>
      </c>
      <c r="CQ4" s="42">
        <v>25</v>
      </c>
      <c r="CR4" s="42">
        <v>30</v>
      </c>
      <c r="CS4" s="42">
        <v>26</v>
      </c>
      <c r="CT4" s="1">
        <v>1</v>
      </c>
      <c r="CU4" s="1">
        <v>0</v>
      </c>
      <c r="CV4" s="42">
        <f t="shared" si="37"/>
        <v>-1</v>
      </c>
      <c r="CW4" s="26">
        <f t="shared" si="38"/>
        <v>3.1034482758674198</v>
      </c>
      <c r="CX4" s="26">
        <f t="shared" si="39"/>
        <v>0</v>
      </c>
      <c r="CY4" s="26">
        <f t="shared" si="40"/>
        <v>-3.1034482758674198</v>
      </c>
      <c r="CZ4" s="13">
        <v>0</v>
      </c>
      <c r="DA4" s="13">
        <v>1</v>
      </c>
      <c r="DB4" s="27">
        <v>0.59</v>
      </c>
      <c r="DC4" s="27">
        <v>0.83</v>
      </c>
      <c r="DD4" s="27">
        <v>0.59</v>
      </c>
      <c r="DE4" s="27">
        <v>0.78</v>
      </c>
      <c r="DF4" s="13">
        <v>0</v>
      </c>
      <c r="DG4" s="13">
        <v>0</v>
      </c>
      <c r="DH4" s="21" t="str">
        <f t="shared" si="41"/>
        <v xml:space="preserve"> </v>
      </c>
      <c r="DI4" s="42"/>
      <c r="DJ4" s="42"/>
      <c r="DK4" s="1"/>
      <c r="DL4" s="1"/>
      <c r="DM4" s="1"/>
      <c r="DN4" s="1"/>
      <c r="DO4" s="1"/>
      <c r="DP4" s="1"/>
      <c r="DQ4" s="1"/>
      <c r="DR4" s="42"/>
      <c r="DS4" s="1"/>
      <c r="DT4" s="1"/>
      <c r="DU4" s="1"/>
      <c r="DV4" s="1"/>
      <c r="DW4" s="1"/>
      <c r="DX4" s="13"/>
    </row>
    <row r="5" spans="1:128" ht="25.5" x14ac:dyDescent="0.2">
      <c r="A5" s="13" t="s">
        <v>151</v>
      </c>
      <c r="B5" s="13" t="s">
        <v>152</v>
      </c>
      <c r="C5" s="39" t="s">
        <v>3039</v>
      </c>
      <c r="D5" s="1" t="s">
        <v>153</v>
      </c>
      <c r="E5" s="13" t="s">
        <v>154</v>
      </c>
      <c r="F5" s="13">
        <v>70</v>
      </c>
      <c r="G5" s="13">
        <v>1</v>
      </c>
      <c r="H5" s="13">
        <v>5</v>
      </c>
      <c r="I5" s="40">
        <f t="shared" si="0"/>
        <v>6</v>
      </c>
      <c r="J5" s="19">
        <f t="shared" si="1"/>
        <v>0.71851506885774186</v>
      </c>
      <c r="K5" s="1">
        <v>1</v>
      </c>
      <c r="L5" s="1">
        <v>3</v>
      </c>
      <c r="M5" s="1">
        <v>2</v>
      </c>
      <c r="N5" s="1">
        <v>44</v>
      </c>
      <c r="O5" s="1">
        <v>13</v>
      </c>
      <c r="P5" s="1">
        <v>10</v>
      </c>
      <c r="Q5" s="1">
        <v>41</v>
      </c>
      <c r="R5" s="15">
        <f t="shared" si="2"/>
        <v>2.2727272727272728E-2</v>
      </c>
      <c r="S5" s="15">
        <f t="shared" si="3"/>
        <v>1.4925373134328358E-2</v>
      </c>
      <c r="T5" s="16">
        <v>501.03333333329999</v>
      </c>
      <c r="U5" s="16">
        <f t="shared" si="4"/>
        <v>7.1576190476185717</v>
      </c>
      <c r="V5" s="16">
        <v>492.68</v>
      </c>
      <c r="W5" s="16">
        <f t="shared" si="5"/>
        <v>7.0382857142857143</v>
      </c>
      <c r="X5" s="16">
        <v>2812.93</v>
      </c>
      <c r="Y5" s="16">
        <f t="shared" si="6"/>
        <v>40.184714285714286</v>
      </c>
      <c r="Z5" s="21">
        <f t="shared" si="7"/>
        <v>0.14904359558447608</v>
      </c>
      <c r="AA5" s="20">
        <f t="shared" si="8"/>
        <v>53.454545454545453</v>
      </c>
      <c r="AB5">
        <v>11</v>
      </c>
      <c r="AC5" s="1">
        <v>169</v>
      </c>
      <c r="AD5" s="1">
        <v>70</v>
      </c>
      <c r="AE5" s="1">
        <v>5</v>
      </c>
      <c r="AF5" s="1">
        <v>4</v>
      </c>
      <c r="AG5" s="15">
        <f t="shared" si="9"/>
        <v>9.0909090909090912E-2</v>
      </c>
      <c r="AH5" s="15">
        <f t="shared" si="10"/>
        <v>0.45454545454545453</v>
      </c>
      <c r="AI5" s="15">
        <f t="shared" si="11"/>
        <v>0.54545454545454541</v>
      </c>
      <c r="AJ5" s="1">
        <v>95</v>
      </c>
      <c r="AK5" s="21">
        <f t="shared" si="12"/>
        <v>0.27220630372492838</v>
      </c>
      <c r="AL5" s="1">
        <v>92</v>
      </c>
      <c r="AM5" s="21">
        <f t="shared" si="13"/>
        <v>0.26361031518624639</v>
      </c>
      <c r="AN5" s="1">
        <v>162</v>
      </c>
      <c r="AO5" s="21">
        <f t="shared" si="14"/>
        <v>0.46418338108882523</v>
      </c>
      <c r="AP5" s="21">
        <f t="shared" si="15"/>
        <v>0.50802139037433158</v>
      </c>
      <c r="AQ5" s="1">
        <v>4</v>
      </c>
      <c r="AR5" s="4">
        <v>-3.61</v>
      </c>
      <c r="AS5" s="41">
        <v>175</v>
      </c>
      <c r="AT5" s="41">
        <v>160</v>
      </c>
      <c r="AU5" s="41">
        <v>136</v>
      </c>
      <c r="AV5" s="21">
        <f t="shared" si="16"/>
        <v>0.52238805970149249</v>
      </c>
      <c r="AW5" s="26">
        <v>16.88</v>
      </c>
      <c r="AX5" s="42">
        <v>13</v>
      </c>
      <c r="AY5" s="41">
        <v>0.17799999999999999</v>
      </c>
      <c r="AZ5" s="1">
        <v>9</v>
      </c>
      <c r="BA5" s="43">
        <v>0.16700000000000001</v>
      </c>
      <c r="BB5" s="16">
        <v>49.99</v>
      </c>
      <c r="BC5" s="26">
        <v>16.350000000000001</v>
      </c>
      <c r="BD5" s="43">
        <v>-3.649</v>
      </c>
      <c r="BE5" s="43">
        <v>1.5190000000000001</v>
      </c>
      <c r="BF5" s="16">
        <v>49.05</v>
      </c>
      <c r="BG5" s="21">
        <f t="shared" si="17"/>
        <v>5.6122448979591837E-2</v>
      </c>
      <c r="BH5" s="44">
        <f t="shared" si="18"/>
        <v>0.93596059113300489</v>
      </c>
      <c r="BI5" s="42">
        <f t="shared" si="19"/>
        <v>992.08304011259668</v>
      </c>
      <c r="BJ5" s="21">
        <f t="shared" si="20"/>
        <v>-7.9169598874032701E-3</v>
      </c>
      <c r="BK5" s="26">
        <f t="shared" si="21"/>
        <v>1.3396119184866444</v>
      </c>
      <c r="BL5" s="26">
        <f t="shared" si="22"/>
        <v>1.5831777218478524</v>
      </c>
      <c r="BM5" s="16">
        <f t="shared" si="23"/>
        <v>23.869448729398393</v>
      </c>
      <c r="BN5" s="16">
        <f t="shared" si="24"/>
        <v>24.721929041162618</v>
      </c>
      <c r="BO5" s="16">
        <f t="shared" si="25"/>
        <v>43.354712998295042</v>
      </c>
      <c r="BP5" s="16">
        <f t="shared" si="26"/>
        <v>47.495331655435571</v>
      </c>
      <c r="BQ5" s="16">
        <f t="shared" si="27"/>
        <v>-4.1406186571405286</v>
      </c>
      <c r="BR5" s="1">
        <v>11</v>
      </c>
      <c r="BS5" s="1">
        <v>13</v>
      </c>
      <c r="BT5" s="42">
        <v>185</v>
      </c>
      <c r="BU5" s="42">
        <v>190</v>
      </c>
      <c r="BV5" s="42">
        <v>67</v>
      </c>
      <c r="BW5" s="42">
        <v>85</v>
      </c>
      <c r="BX5" s="42">
        <v>102</v>
      </c>
      <c r="BY5" s="42">
        <v>93</v>
      </c>
      <c r="BZ5" s="1">
        <v>163</v>
      </c>
      <c r="CA5" s="1">
        <v>206</v>
      </c>
      <c r="CB5" s="21">
        <f t="shared" si="28"/>
        <v>0.44173441734417346</v>
      </c>
      <c r="CC5" s="4">
        <v>-9.19</v>
      </c>
      <c r="CD5" s="45">
        <f t="shared" si="29"/>
        <v>-5.7751320261244867</v>
      </c>
      <c r="CE5" s="26">
        <f t="shared" si="30"/>
        <v>2.5382785920730342</v>
      </c>
      <c r="CF5" s="26">
        <f t="shared" si="31"/>
        <v>2.3036477978477956</v>
      </c>
      <c r="CG5" s="26">
        <f t="shared" si="32"/>
        <v>32.208409025464555</v>
      </c>
      <c r="CH5" s="26">
        <f t="shared" si="33"/>
        <v>27.814414151791905</v>
      </c>
      <c r="CI5" s="26">
        <f t="shared" si="34"/>
        <v>58.743018845118797</v>
      </c>
      <c r="CJ5" s="26">
        <f t="shared" si="35"/>
        <v>51.298823646518045</v>
      </c>
      <c r="CK5" s="16">
        <f t="shared" si="36"/>
        <v>-11.584813855741281</v>
      </c>
      <c r="CL5" s="42">
        <v>119</v>
      </c>
      <c r="CM5" s="42">
        <v>108</v>
      </c>
      <c r="CN5" s="42">
        <v>1391</v>
      </c>
      <c r="CO5" s="42">
        <v>1196</v>
      </c>
      <c r="CP5" s="42">
        <v>541</v>
      </c>
      <c r="CQ5" s="42">
        <v>465</v>
      </c>
      <c r="CR5" s="42">
        <v>636</v>
      </c>
      <c r="CS5" s="42">
        <v>703</v>
      </c>
      <c r="CT5" s="1">
        <v>5</v>
      </c>
      <c r="CU5" s="1">
        <v>2</v>
      </c>
      <c r="CV5" s="42">
        <f t="shared" si="37"/>
        <v>-3</v>
      </c>
      <c r="CW5" s="26">
        <f t="shared" si="38"/>
        <v>0.59876255738145157</v>
      </c>
      <c r="CX5" s="26">
        <f t="shared" si="39"/>
        <v>0.23950502295258064</v>
      </c>
      <c r="CY5" s="26">
        <f t="shared" si="40"/>
        <v>-0.35925753442887093</v>
      </c>
      <c r="CZ5" s="13">
        <v>13</v>
      </c>
      <c r="DA5" s="13">
        <v>16</v>
      </c>
      <c r="DB5" s="27">
        <v>17.329999999999998</v>
      </c>
      <c r="DC5" s="27">
        <v>18.48</v>
      </c>
      <c r="DD5" s="27">
        <v>16.920000000000002</v>
      </c>
      <c r="DE5" s="27">
        <v>18.649999999999999</v>
      </c>
      <c r="DF5" s="13">
        <v>7</v>
      </c>
      <c r="DG5" s="13">
        <v>12</v>
      </c>
      <c r="DH5" s="21">
        <f t="shared" si="41"/>
        <v>0.36842105263157893</v>
      </c>
      <c r="DI5" s="42">
        <v>11</v>
      </c>
      <c r="DJ5" s="42">
        <v>4</v>
      </c>
      <c r="DK5" s="13">
        <v>2</v>
      </c>
      <c r="DL5" s="13">
        <v>0</v>
      </c>
      <c r="DM5" s="13">
        <v>0.182</v>
      </c>
      <c r="DN5" s="13">
        <v>0</v>
      </c>
      <c r="DO5" s="13">
        <v>0</v>
      </c>
      <c r="DP5" s="13">
        <v>0</v>
      </c>
      <c r="DQ5" s="13">
        <v>2</v>
      </c>
      <c r="DR5" s="46">
        <v>1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</row>
    <row r="6" spans="1:128" ht="25.5" x14ac:dyDescent="0.2">
      <c r="A6" s="13" t="s">
        <v>160</v>
      </c>
      <c r="B6" s="13" t="s">
        <v>161</v>
      </c>
      <c r="C6" s="39" t="s">
        <v>3040</v>
      </c>
      <c r="D6" s="1" t="s">
        <v>162</v>
      </c>
      <c r="E6" s="13" t="s">
        <v>129</v>
      </c>
      <c r="F6" s="13">
        <v>1</v>
      </c>
      <c r="G6" s="13">
        <v>0</v>
      </c>
      <c r="H6" s="13">
        <v>1</v>
      </c>
      <c r="I6" s="40">
        <f t="shared" si="0"/>
        <v>1</v>
      </c>
      <c r="J6" s="19">
        <f t="shared" si="1"/>
        <v>6.1538461538461533</v>
      </c>
      <c r="K6" s="1">
        <v>0</v>
      </c>
      <c r="L6" s="1">
        <v>0</v>
      </c>
      <c r="M6" s="1">
        <v>1</v>
      </c>
      <c r="N6" s="1">
        <v>1</v>
      </c>
      <c r="O6" s="1">
        <v>1</v>
      </c>
      <c r="P6" s="1">
        <v>0</v>
      </c>
      <c r="Q6" s="1">
        <v>1</v>
      </c>
      <c r="R6" s="15">
        <f t="shared" si="2"/>
        <v>0</v>
      </c>
      <c r="S6" s="15">
        <f t="shared" si="3"/>
        <v>0</v>
      </c>
      <c r="T6" s="16">
        <v>9.75</v>
      </c>
      <c r="U6" s="16">
        <f t="shared" si="4"/>
        <v>9.75</v>
      </c>
      <c r="V6" s="16">
        <v>10.84</v>
      </c>
      <c r="W6" s="16">
        <f t="shared" si="5"/>
        <v>10.84</v>
      </c>
      <c r="X6" s="16">
        <v>39.979999999999997</v>
      </c>
      <c r="Y6" s="16">
        <f t="shared" si="6"/>
        <v>39.979999999999997</v>
      </c>
      <c r="Z6" s="21">
        <f t="shared" si="7"/>
        <v>0.21330184966548604</v>
      </c>
      <c r="AA6" s="20">
        <f t="shared" si="8"/>
        <v>0</v>
      </c>
      <c r="AB6">
        <v>0</v>
      </c>
      <c r="AC6" s="1">
        <v>1</v>
      </c>
      <c r="AD6" s="1">
        <v>0</v>
      </c>
      <c r="AE6" s="1">
        <v>0</v>
      </c>
      <c r="AF6" s="1">
        <v>1</v>
      </c>
      <c r="AG6" s="15">
        <f t="shared" si="9"/>
        <v>0</v>
      </c>
      <c r="AH6" s="15">
        <f t="shared" si="10"/>
        <v>1</v>
      </c>
      <c r="AI6" s="15">
        <f t="shared" si="11"/>
        <v>1</v>
      </c>
      <c r="AJ6" s="1">
        <v>5</v>
      </c>
      <c r="AK6" s="21">
        <f t="shared" si="12"/>
        <v>0.35714285714285715</v>
      </c>
      <c r="AL6" s="1">
        <v>5</v>
      </c>
      <c r="AM6" s="21">
        <f t="shared" si="13"/>
        <v>0.35714285714285715</v>
      </c>
      <c r="AN6" s="1">
        <v>4</v>
      </c>
      <c r="AO6" s="21">
        <f t="shared" si="14"/>
        <v>0.2857142857142857</v>
      </c>
      <c r="AP6" s="21">
        <f t="shared" si="15"/>
        <v>0.5</v>
      </c>
      <c r="AQ6" s="1">
        <v>11</v>
      </c>
      <c r="AR6" s="4">
        <v>-2.38</v>
      </c>
      <c r="AS6" s="41">
        <v>2</v>
      </c>
      <c r="AT6" s="41">
        <v>7</v>
      </c>
      <c r="AU6" s="41">
        <v>3</v>
      </c>
      <c r="AV6" s="21">
        <f t="shared" si="16"/>
        <v>0.22222222222222221</v>
      </c>
      <c r="AW6" s="26">
        <v>16.96</v>
      </c>
      <c r="AX6" s="42">
        <v>8</v>
      </c>
      <c r="AY6" s="41">
        <v>1.8439999999999999</v>
      </c>
      <c r="AZ6" s="1">
        <v>1</v>
      </c>
      <c r="BA6" s="43">
        <v>7.4749999999999996</v>
      </c>
      <c r="BB6" s="16">
        <v>51.41</v>
      </c>
      <c r="BC6" s="26">
        <v>14.86</v>
      </c>
      <c r="BD6" s="43">
        <v>-3.766</v>
      </c>
      <c r="BE6" s="43">
        <v>-15.452999999999999</v>
      </c>
      <c r="BF6" s="16">
        <v>46.35</v>
      </c>
      <c r="BG6" s="21">
        <f t="shared" si="17"/>
        <v>0.2</v>
      </c>
      <c r="BH6" s="44">
        <f t="shared" si="18"/>
        <v>1</v>
      </c>
      <c r="BI6" s="42">
        <f t="shared" si="19"/>
        <v>1200</v>
      </c>
      <c r="BJ6" s="21">
        <f t="shared" si="20"/>
        <v>0.2</v>
      </c>
      <c r="BK6" s="26">
        <f t="shared" si="21"/>
        <v>5.5350553505535052</v>
      </c>
      <c r="BL6" s="26">
        <f t="shared" si="22"/>
        <v>0</v>
      </c>
      <c r="BM6" s="16">
        <f t="shared" si="23"/>
        <v>27.67527675276753</v>
      </c>
      <c r="BN6" s="16">
        <f t="shared" si="24"/>
        <v>33.210332103321036</v>
      </c>
      <c r="BO6" s="16">
        <f t="shared" si="25"/>
        <v>44.280442804428041</v>
      </c>
      <c r="BP6" s="16">
        <f t="shared" si="26"/>
        <v>77.490774907749085</v>
      </c>
      <c r="BQ6" s="16">
        <f t="shared" si="27"/>
        <v>-33.210332103321043</v>
      </c>
      <c r="BR6" s="1">
        <v>1</v>
      </c>
      <c r="BS6" s="1">
        <v>0</v>
      </c>
      <c r="BT6" s="42">
        <v>4</v>
      </c>
      <c r="BU6" s="42">
        <v>6</v>
      </c>
      <c r="BV6" s="42">
        <v>2</v>
      </c>
      <c r="BW6" s="42">
        <v>3</v>
      </c>
      <c r="BX6" s="42">
        <v>5</v>
      </c>
      <c r="BY6" s="42">
        <v>1</v>
      </c>
      <c r="BZ6" s="1">
        <v>3</v>
      </c>
      <c r="CA6" s="1">
        <v>7</v>
      </c>
      <c r="CB6" s="21">
        <f t="shared" si="28"/>
        <v>0.3</v>
      </c>
      <c r="CC6" s="4">
        <v>-20</v>
      </c>
      <c r="CD6" s="45">
        <f t="shared" si="29"/>
        <v>-10.372332103321042</v>
      </c>
      <c r="CE6" s="26">
        <f t="shared" si="30"/>
        <v>4.5022511255627817</v>
      </c>
      <c r="CF6" s="26">
        <f t="shared" si="31"/>
        <v>4.5022511255627817</v>
      </c>
      <c r="CG6" s="26">
        <f t="shared" si="32"/>
        <v>33.016508254127068</v>
      </c>
      <c r="CH6" s="26">
        <f t="shared" si="33"/>
        <v>30.015007503751878</v>
      </c>
      <c r="CI6" s="26">
        <f t="shared" si="34"/>
        <v>58.529264632316163</v>
      </c>
      <c r="CJ6" s="26">
        <f t="shared" si="35"/>
        <v>63.031515757878942</v>
      </c>
      <c r="CK6" s="16">
        <f t="shared" si="36"/>
        <v>-28.708080977758264</v>
      </c>
      <c r="CL6" s="42">
        <v>3</v>
      </c>
      <c r="CM6" s="42">
        <v>3</v>
      </c>
      <c r="CN6" s="42">
        <v>19</v>
      </c>
      <c r="CO6" s="42">
        <v>17</v>
      </c>
      <c r="CP6" s="42">
        <v>4</v>
      </c>
      <c r="CQ6" s="42">
        <v>8</v>
      </c>
      <c r="CR6" s="42">
        <v>14</v>
      </c>
      <c r="CS6" s="42">
        <v>13</v>
      </c>
      <c r="CT6" s="1">
        <v>0</v>
      </c>
      <c r="CU6" s="1">
        <v>0</v>
      </c>
      <c r="CV6" s="42">
        <f t="shared" si="37"/>
        <v>0</v>
      </c>
      <c r="CW6" s="26">
        <f t="shared" si="38"/>
        <v>0</v>
      </c>
      <c r="CX6" s="26">
        <f t="shared" si="39"/>
        <v>0</v>
      </c>
      <c r="CY6" s="26">
        <f t="shared" si="40"/>
        <v>0</v>
      </c>
      <c r="CZ6" s="13">
        <v>0</v>
      </c>
      <c r="DA6" s="13">
        <v>1</v>
      </c>
      <c r="DB6" s="27">
        <v>0.30000000000000004</v>
      </c>
      <c r="DC6" s="27">
        <v>0.49</v>
      </c>
      <c r="DD6" s="27">
        <v>0.27</v>
      </c>
      <c r="DE6" s="27">
        <v>0.41</v>
      </c>
      <c r="DF6" s="13">
        <v>0</v>
      </c>
      <c r="DG6" s="13">
        <v>2</v>
      </c>
      <c r="DH6" s="21">
        <f t="shared" si="41"/>
        <v>0</v>
      </c>
      <c r="DI6" s="42">
        <v>1</v>
      </c>
      <c r="DJ6" s="42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>
        <v>1</v>
      </c>
      <c r="DR6" s="46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</row>
    <row r="7" spans="1:128" ht="25.5" x14ac:dyDescent="0.2">
      <c r="A7" s="13" t="s">
        <v>165</v>
      </c>
      <c r="B7" s="13" t="s">
        <v>166</v>
      </c>
      <c r="C7" s="39" t="s">
        <v>3041</v>
      </c>
      <c r="D7" s="1" t="s">
        <v>167</v>
      </c>
      <c r="E7" s="13" t="s">
        <v>154</v>
      </c>
      <c r="F7" s="13">
        <v>13</v>
      </c>
      <c r="G7" s="13">
        <v>0</v>
      </c>
      <c r="H7" s="13">
        <v>0</v>
      </c>
      <c r="I7" s="40">
        <f t="shared" si="0"/>
        <v>0</v>
      </c>
      <c r="J7" s="19">
        <f t="shared" si="1"/>
        <v>0</v>
      </c>
      <c r="K7" s="1">
        <v>0</v>
      </c>
      <c r="L7" s="1">
        <v>0</v>
      </c>
      <c r="M7" s="1">
        <v>0</v>
      </c>
      <c r="N7" s="1">
        <v>9</v>
      </c>
      <c r="O7" s="1">
        <v>5</v>
      </c>
      <c r="P7" s="1">
        <v>6</v>
      </c>
      <c r="Q7" s="1">
        <v>11</v>
      </c>
      <c r="R7" s="15">
        <f t="shared" si="2"/>
        <v>0</v>
      </c>
      <c r="S7" s="15">
        <f t="shared" si="3"/>
        <v>0</v>
      </c>
      <c r="T7" s="16">
        <v>101.5833333333</v>
      </c>
      <c r="U7" s="16">
        <f t="shared" si="4"/>
        <v>7.8141025641000006</v>
      </c>
      <c r="V7" s="16">
        <v>100.86</v>
      </c>
      <c r="W7" s="16">
        <f t="shared" si="5"/>
        <v>7.7584615384615381</v>
      </c>
      <c r="X7" s="16">
        <v>518.47</v>
      </c>
      <c r="Y7" s="16">
        <f t="shared" si="6"/>
        <v>39.882307692307691</v>
      </c>
      <c r="Z7" s="21">
        <f t="shared" si="7"/>
        <v>0.16285340610014046</v>
      </c>
      <c r="AA7" s="20">
        <f t="shared" si="8"/>
        <v>0</v>
      </c>
      <c r="AB7">
        <v>4</v>
      </c>
      <c r="AC7" s="1">
        <v>11</v>
      </c>
      <c r="AD7" s="1">
        <v>13</v>
      </c>
      <c r="AE7" s="1">
        <v>2</v>
      </c>
      <c r="AF7" s="1">
        <v>1</v>
      </c>
      <c r="AG7" s="15">
        <f t="shared" si="9"/>
        <v>0</v>
      </c>
      <c r="AH7" s="15">
        <f t="shared" si="10"/>
        <v>0</v>
      </c>
      <c r="AI7" s="15">
        <f t="shared" si="11"/>
        <v>0</v>
      </c>
      <c r="AJ7" s="1">
        <v>22</v>
      </c>
      <c r="AK7" s="21">
        <f t="shared" si="12"/>
        <v>0.29729729729729731</v>
      </c>
      <c r="AL7" s="1">
        <v>22</v>
      </c>
      <c r="AM7" s="21">
        <f t="shared" si="13"/>
        <v>0.29729729729729731</v>
      </c>
      <c r="AN7" s="1">
        <v>30</v>
      </c>
      <c r="AO7" s="21">
        <f t="shared" si="14"/>
        <v>0.40540540540540543</v>
      </c>
      <c r="AP7" s="21">
        <f t="shared" si="15"/>
        <v>0.5</v>
      </c>
      <c r="AQ7" s="1">
        <v>5</v>
      </c>
      <c r="AR7" s="4">
        <v>4.4400000000000004</v>
      </c>
      <c r="AS7" s="41">
        <v>53</v>
      </c>
      <c r="AT7" s="41">
        <v>37</v>
      </c>
      <c r="AU7" s="41">
        <v>17</v>
      </c>
      <c r="AV7" s="21">
        <f t="shared" si="16"/>
        <v>0.58888888888888891</v>
      </c>
      <c r="AW7" s="26">
        <v>16.7</v>
      </c>
      <c r="AX7" s="42">
        <v>14</v>
      </c>
      <c r="AY7" s="41">
        <v>-1.897</v>
      </c>
      <c r="AZ7" s="1">
        <v>14</v>
      </c>
      <c r="BA7" s="43">
        <v>-1.5979999999999999</v>
      </c>
      <c r="BB7" s="16">
        <v>49.94</v>
      </c>
      <c r="BC7" s="26">
        <v>16.11</v>
      </c>
      <c r="BD7" s="43">
        <v>-4.4580000000000002</v>
      </c>
      <c r="BE7" s="43">
        <v>-4.9779999999999998</v>
      </c>
      <c r="BF7" s="16">
        <v>47.5</v>
      </c>
      <c r="BG7" s="21">
        <f t="shared" si="17"/>
        <v>2.564102564102564E-2</v>
      </c>
      <c r="BH7" s="44">
        <f t="shared" si="18"/>
        <v>0.96875</v>
      </c>
      <c r="BI7" s="42">
        <f t="shared" si="19"/>
        <v>994.39102564102564</v>
      </c>
      <c r="BJ7" s="21">
        <f t="shared" si="20"/>
        <v>-5.6089743589743599E-3</v>
      </c>
      <c r="BK7" s="26">
        <f t="shared" si="21"/>
        <v>0.59488399762046407</v>
      </c>
      <c r="BL7" s="26">
        <f t="shared" si="22"/>
        <v>1.1897679952409281</v>
      </c>
      <c r="BM7" s="16">
        <f t="shared" si="23"/>
        <v>23.200475907198097</v>
      </c>
      <c r="BN7" s="16">
        <f t="shared" si="24"/>
        <v>38.0725758477097</v>
      </c>
      <c r="BO7" s="16">
        <f t="shared" si="25"/>
        <v>41.641879833432483</v>
      </c>
      <c r="BP7" s="16">
        <f t="shared" si="26"/>
        <v>67.816775728732893</v>
      </c>
      <c r="BQ7" s="16">
        <f t="shared" si="27"/>
        <v>-26.174895895300409</v>
      </c>
      <c r="BR7" s="1">
        <v>1</v>
      </c>
      <c r="BS7" s="1">
        <v>2</v>
      </c>
      <c r="BT7" s="42">
        <v>38</v>
      </c>
      <c r="BU7" s="42">
        <v>62</v>
      </c>
      <c r="BV7" s="42">
        <v>13</v>
      </c>
      <c r="BW7" s="42">
        <v>18</v>
      </c>
      <c r="BX7" s="42">
        <v>32</v>
      </c>
      <c r="BY7" s="42">
        <v>18</v>
      </c>
      <c r="BZ7" s="1">
        <v>25</v>
      </c>
      <c r="CA7" s="1">
        <v>51</v>
      </c>
      <c r="CB7" s="21">
        <f t="shared" si="28"/>
        <v>0.32894736842105265</v>
      </c>
      <c r="CC7" s="4">
        <v>-16.059999999999999</v>
      </c>
      <c r="CD7" s="45">
        <f t="shared" si="29"/>
        <v>-22.88489589530041</v>
      </c>
      <c r="CE7" s="26">
        <f t="shared" si="30"/>
        <v>3.0088529712423093</v>
      </c>
      <c r="CF7" s="26">
        <f t="shared" si="31"/>
        <v>3.2403031997994094</v>
      </c>
      <c r="CG7" s="26">
        <f t="shared" si="32"/>
        <v>30.551430169537291</v>
      </c>
      <c r="CH7" s="26">
        <f t="shared" si="33"/>
        <v>31.708681312322796</v>
      </c>
      <c r="CI7" s="26">
        <f t="shared" si="34"/>
        <v>56.936756225046764</v>
      </c>
      <c r="CJ7" s="26">
        <f t="shared" si="35"/>
        <v>61.102860339074581</v>
      </c>
      <c r="CK7" s="16">
        <f t="shared" si="36"/>
        <v>-22.008791781272592</v>
      </c>
      <c r="CL7" s="42">
        <v>26</v>
      </c>
      <c r="CM7" s="42">
        <v>28</v>
      </c>
      <c r="CN7" s="42">
        <v>238</v>
      </c>
      <c r="CO7" s="42">
        <v>246</v>
      </c>
      <c r="CP7" s="42">
        <v>94</v>
      </c>
      <c r="CQ7" s="42">
        <v>102</v>
      </c>
      <c r="CR7" s="42">
        <v>152</v>
      </c>
      <c r="CS7" s="42">
        <v>134</v>
      </c>
      <c r="CT7" s="1">
        <v>2</v>
      </c>
      <c r="CU7" s="1">
        <v>3</v>
      </c>
      <c r="CV7" s="42">
        <f t="shared" si="37"/>
        <v>1</v>
      </c>
      <c r="CW7" s="26">
        <f t="shared" si="38"/>
        <v>1.1812961443810275</v>
      </c>
      <c r="CX7" s="26">
        <f t="shared" si="39"/>
        <v>1.7719442165715411</v>
      </c>
      <c r="CY7" s="26">
        <f t="shared" si="40"/>
        <v>0.59064807219051374</v>
      </c>
      <c r="CZ7" s="13">
        <v>2</v>
      </c>
      <c r="DA7" s="13">
        <v>4</v>
      </c>
      <c r="DB7" s="27">
        <v>3.13</v>
      </c>
      <c r="DC7" s="27">
        <v>4.26</v>
      </c>
      <c r="DD7" s="27">
        <v>3.54</v>
      </c>
      <c r="DE7" s="27">
        <v>3.76</v>
      </c>
      <c r="DF7" s="13">
        <v>1</v>
      </c>
      <c r="DG7" s="13">
        <v>1</v>
      </c>
      <c r="DH7" s="21">
        <f t="shared" si="41"/>
        <v>0.5</v>
      </c>
      <c r="DI7" s="42"/>
      <c r="DJ7" s="42"/>
      <c r="DK7" s="1"/>
      <c r="DL7" s="1"/>
      <c r="DM7" s="1"/>
      <c r="DN7" s="1"/>
      <c r="DO7" s="1"/>
      <c r="DP7" s="1"/>
      <c r="DQ7" s="13">
        <v>1</v>
      </c>
      <c r="DR7" s="46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</row>
    <row r="8" spans="1:128" ht="25.5" x14ac:dyDescent="0.2">
      <c r="A8" s="13" t="s">
        <v>170</v>
      </c>
      <c r="B8" s="13" t="s">
        <v>171</v>
      </c>
      <c r="C8" s="39" t="s">
        <v>3042</v>
      </c>
      <c r="D8" s="1" t="s">
        <v>214</v>
      </c>
      <c r="E8" s="13" t="s">
        <v>173</v>
      </c>
      <c r="F8" s="13">
        <v>11</v>
      </c>
      <c r="G8" s="13">
        <v>0</v>
      </c>
      <c r="H8" s="13">
        <v>2</v>
      </c>
      <c r="I8" s="40">
        <f t="shared" si="0"/>
        <v>2</v>
      </c>
      <c r="J8" s="19">
        <f t="shared" si="1"/>
        <v>0.76360165447025141</v>
      </c>
      <c r="K8" s="1">
        <v>0</v>
      </c>
      <c r="L8" s="1">
        <v>1</v>
      </c>
      <c r="M8" s="1">
        <v>1</v>
      </c>
      <c r="N8" s="1">
        <v>5</v>
      </c>
      <c r="O8" s="1">
        <v>8</v>
      </c>
      <c r="P8" s="1">
        <v>15</v>
      </c>
      <c r="Q8" s="1">
        <v>7</v>
      </c>
      <c r="R8" s="15">
        <f t="shared" si="2"/>
        <v>0</v>
      </c>
      <c r="S8" s="15">
        <f t="shared" si="3"/>
        <v>0</v>
      </c>
      <c r="T8" s="16">
        <v>157.15</v>
      </c>
      <c r="U8" s="16">
        <f t="shared" si="4"/>
        <v>14.286363636363637</v>
      </c>
      <c r="V8" s="16">
        <v>154.82</v>
      </c>
      <c r="W8" s="16">
        <f t="shared" si="5"/>
        <v>14.074545454545454</v>
      </c>
      <c r="X8" s="16">
        <v>395.5</v>
      </c>
      <c r="Y8" s="16">
        <f t="shared" si="6"/>
        <v>35.954545454545453</v>
      </c>
      <c r="Z8" s="21">
        <f t="shared" si="7"/>
        <v>0.28132722779473757</v>
      </c>
      <c r="AA8" s="20">
        <f t="shared" si="8"/>
        <v>12.200000000000001</v>
      </c>
      <c r="AB8">
        <v>12</v>
      </c>
      <c r="AC8" s="1">
        <v>18</v>
      </c>
      <c r="AD8" s="1">
        <v>26</v>
      </c>
      <c r="AE8" s="1">
        <v>8</v>
      </c>
      <c r="AF8" s="1">
        <v>0</v>
      </c>
      <c r="AG8" s="15">
        <f t="shared" si="9"/>
        <v>0</v>
      </c>
      <c r="AH8" s="15">
        <f t="shared" si="10"/>
        <v>0.4</v>
      </c>
      <c r="AI8" s="15">
        <f t="shared" si="11"/>
        <v>0.4</v>
      </c>
      <c r="AJ8" s="1">
        <v>42</v>
      </c>
      <c r="AK8" s="21">
        <f t="shared" si="12"/>
        <v>0.31578947368421051</v>
      </c>
      <c r="AL8" s="1">
        <v>46</v>
      </c>
      <c r="AM8" s="21">
        <f t="shared" si="13"/>
        <v>0.34586466165413532</v>
      </c>
      <c r="AN8" s="1">
        <v>45</v>
      </c>
      <c r="AO8" s="21">
        <f t="shared" si="14"/>
        <v>0.33834586466165412</v>
      </c>
      <c r="AP8" s="21">
        <f t="shared" si="15"/>
        <v>0.47727272727272729</v>
      </c>
      <c r="AQ8" s="1">
        <v>4</v>
      </c>
      <c r="AR8" s="4">
        <v>1.7000000000000002</v>
      </c>
      <c r="AS8" s="41">
        <v>50</v>
      </c>
      <c r="AT8" s="41">
        <v>42</v>
      </c>
      <c r="AU8" s="41">
        <v>48</v>
      </c>
      <c r="AV8" s="21">
        <f t="shared" si="16"/>
        <v>0.54347826086956519</v>
      </c>
      <c r="AW8" s="26">
        <v>17.2</v>
      </c>
      <c r="AX8" s="42">
        <v>6</v>
      </c>
      <c r="AY8" s="41">
        <v>8.1000000000000003E-2</v>
      </c>
      <c r="AZ8" s="1">
        <v>3</v>
      </c>
      <c r="BA8" s="43">
        <v>-3.2349999999999999</v>
      </c>
      <c r="BB8" s="16">
        <v>49.15</v>
      </c>
      <c r="BC8" s="26">
        <v>16.329999999999998</v>
      </c>
      <c r="BD8" s="43">
        <v>0.51300000000000001</v>
      </c>
      <c r="BE8" s="43">
        <v>0.47100000000000003</v>
      </c>
      <c r="BF8" s="16">
        <v>49.35</v>
      </c>
      <c r="BG8" s="21">
        <f t="shared" si="17"/>
        <v>8.1967213114754092E-2</v>
      </c>
      <c r="BH8" s="44">
        <f t="shared" si="18"/>
        <v>0.9</v>
      </c>
      <c r="BI8" s="42">
        <f t="shared" si="19"/>
        <v>981.96721311475403</v>
      </c>
      <c r="BJ8" s="21">
        <f t="shared" si="20"/>
        <v>-1.8032786885245886E-2</v>
      </c>
      <c r="BK8" s="26">
        <f t="shared" si="21"/>
        <v>1.9377341428755974</v>
      </c>
      <c r="BL8" s="26">
        <f t="shared" si="22"/>
        <v>2.7128278000258366</v>
      </c>
      <c r="BM8" s="16">
        <f t="shared" si="23"/>
        <v>23.640356543082291</v>
      </c>
      <c r="BN8" s="16">
        <f t="shared" si="24"/>
        <v>27.128278000258366</v>
      </c>
      <c r="BO8" s="16">
        <f t="shared" si="25"/>
        <v>58.132024286267928</v>
      </c>
      <c r="BP8" s="16">
        <f t="shared" si="26"/>
        <v>51.543728200490889</v>
      </c>
      <c r="BQ8" s="16">
        <f t="shared" si="27"/>
        <v>6.5882960857770385</v>
      </c>
      <c r="BR8" s="1">
        <v>5</v>
      </c>
      <c r="BS8" s="1">
        <v>7</v>
      </c>
      <c r="BT8" s="42">
        <v>56</v>
      </c>
      <c r="BU8" s="42">
        <v>63</v>
      </c>
      <c r="BV8" s="42">
        <v>43</v>
      </c>
      <c r="BW8" s="42">
        <v>29</v>
      </c>
      <c r="BX8" s="42">
        <v>34</v>
      </c>
      <c r="BY8" s="42">
        <v>46</v>
      </c>
      <c r="BZ8" s="1">
        <v>63</v>
      </c>
      <c r="CA8" s="1">
        <v>55</v>
      </c>
      <c r="CB8" s="21">
        <f t="shared" si="28"/>
        <v>0.53389830508474578</v>
      </c>
      <c r="CC8" s="4">
        <v>-1.03</v>
      </c>
      <c r="CD8" s="45">
        <f t="shared" si="29"/>
        <v>3.3377506312315841</v>
      </c>
      <c r="CE8" s="26">
        <f t="shared" si="30"/>
        <v>1.6687737041719344</v>
      </c>
      <c r="CF8" s="26">
        <f t="shared" si="31"/>
        <v>2.8824273072060684</v>
      </c>
      <c r="CG8" s="26">
        <f t="shared" si="32"/>
        <v>32.616940581542352</v>
      </c>
      <c r="CH8" s="26">
        <f t="shared" si="33"/>
        <v>29.886219974715548</v>
      </c>
      <c r="CI8" s="26">
        <f t="shared" si="34"/>
        <v>66.750948166877379</v>
      </c>
      <c r="CJ8" s="26">
        <f t="shared" si="35"/>
        <v>54.007585335018959</v>
      </c>
      <c r="CK8" s="16">
        <f t="shared" si="36"/>
        <v>-6.1550667460813813</v>
      </c>
      <c r="CL8" s="42">
        <v>11</v>
      </c>
      <c r="CM8" s="42">
        <v>19</v>
      </c>
      <c r="CN8" s="42">
        <v>204</v>
      </c>
      <c r="CO8" s="42">
        <v>178</v>
      </c>
      <c r="CP8" s="42">
        <v>101</v>
      </c>
      <c r="CQ8" s="42">
        <v>80</v>
      </c>
      <c r="CR8" s="42">
        <v>79</v>
      </c>
      <c r="CS8" s="42">
        <v>124</v>
      </c>
      <c r="CT8" s="1">
        <v>3</v>
      </c>
      <c r="CU8" s="1">
        <v>0</v>
      </c>
      <c r="CV8" s="42">
        <f t="shared" si="37"/>
        <v>-3</v>
      </c>
      <c r="CW8" s="26">
        <f t="shared" si="38"/>
        <v>1.145402481705377</v>
      </c>
      <c r="CX8" s="26">
        <f t="shared" si="39"/>
        <v>0</v>
      </c>
      <c r="CY8" s="26">
        <f t="shared" si="40"/>
        <v>-1.145402481705377</v>
      </c>
      <c r="CZ8" s="13">
        <v>6</v>
      </c>
      <c r="DA8" s="13">
        <v>6</v>
      </c>
      <c r="DB8" s="27">
        <v>5.75</v>
      </c>
      <c r="DC8" s="27">
        <v>5.0999999999999996</v>
      </c>
      <c r="DD8" s="27">
        <v>5.61</v>
      </c>
      <c r="DE8" s="27">
        <v>5.48</v>
      </c>
      <c r="DF8" s="1"/>
      <c r="DG8" s="1"/>
      <c r="DH8" s="21" t="str">
        <f t="shared" si="41"/>
        <v xml:space="preserve"> </v>
      </c>
      <c r="DI8" s="42"/>
      <c r="DJ8" s="42"/>
      <c r="DK8" s="1"/>
      <c r="DL8" s="1"/>
      <c r="DM8" s="1"/>
      <c r="DN8" s="1"/>
      <c r="DO8" s="1"/>
      <c r="DP8" s="1"/>
      <c r="DQ8" s="47"/>
      <c r="DR8" s="46"/>
      <c r="DS8" s="13"/>
      <c r="DT8" s="13"/>
      <c r="DU8" s="13"/>
      <c r="DV8" s="13"/>
      <c r="DW8" s="13"/>
      <c r="DX8" s="13"/>
    </row>
    <row r="9" spans="1:128" ht="25.5" x14ac:dyDescent="0.2">
      <c r="A9" s="13" t="s">
        <v>178</v>
      </c>
      <c r="B9" s="13" t="s">
        <v>171</v>
      </c>
      <c r="C9" s="39" t="s">
        <v>3043</v>
      </c>
      <c r="D9" s="1" t="s">
        <v>179</v>
      </c>
      <c r="E9" s="13" t="s">
        <v>173</v>
      </c>
      <c r="F9" s="13">
        <v>4</v>
      </c>
      <c r="G9" s="13">
        <v>0</v>
      </c>
      <c r="H9" s="13">
        <v>0</v>
      </c>
      <c r="I9" s="40">
        <f t="shared" si="0"/>
        <v>0</v>
      </c>
      <c r="J9" s="19">
        <f t="shared" si="1"/>
        <v>0</v>
      </c>
      <c r="K9" s="1">
        <v>0</v>
      </c>
      <c r="L9" s="1">
        <v>0</v>
      </c>
      <c r="M9" s="1">
        <v>0</v>
      </c>
      <c r="N9" s="1">
        <v>2</v>
      </c>
      <c r="O9" s="1">
        <v>0</v>
      </c>
      <c r="P9" s="1">
        <v>1</v>
      </c>
      <c r="Q9" s="1">
        <v>0</v>
      </c>
      <c r="R9" s="15">
        <f t="shared" si="2"/>
        <v>0</v>
      </c>
      <c r="S9" s="15">
        <f t="shared" si="3"/>
        <v>0</v>
      </c>
      <c r="T9" s="16">
        <v>48.333333333299997</v>
      </c>
      <c r="U9" s="16">
        <f t="shared" si="4"/>
        <v>12.083333333324999</v>
      </c>
      <c r="V9" s="16">
        <v>45.37</v>
      </c>
      <c r="W9" s="16">
        <f t="shared" si="5"/>
        <v>11.342499999999999</v>
      </c>
      <c r="X9" s="16">
        <v>149.75</v>
      </c>
      <c r="Y9" s="16">
        <f t="shared" si="6"/>
        <v>37.4375</v>
      </c>
      <c r="Z9" s="21">
        <f t="shared" si="7"/>
        <v>0.23252357523575234</v>
      </c>
      <c r="AA9" s="20">
        <f t="shared" si="8"/>
        <v>0</v>
      </c>
      <c r="AB9">
        <v>0</v>
      </c>
      <c r="AC9" s="1">
        <v>6</v>
      </c>
      <c r="AD9" s="1">
        <v>7</v>
      </c>
      <c r="AE9" s="1">
        <v>3</v>
      </c>
      <c r="AF9" s="1">
        <v>0</v>
      </c>
      <c r="AG9" s="15">
        <f t="shared" si="9"/>
        <v>0</v>
      </c>
      <c r="AH9" s="15">
        <f t="shared" si="10"/>
        <v>0</v>
      </c>
      <c r="AI9" s="15">
        <f t="shared" si="11"/>
        <v>0</v>
      </c>
      <c r="AJ9" s="1">
        <v>19</v>
      </c>
      <c r="AK9" s="21">
        <f t="shared" si="12"/>
        <v>0.46341463414634149</v>
      </c>
      <c r="AL9" s="1">
        <v>10</v>
      </c>
      <c r="AM9" s="21">
        <f t="shared" si="13"/>
        <v>0.24390243902439024</v>
      </c>
      <c r="AN9" s="1">
        <v>12</v>
      </c>
      <c r="AO9" s="21">
        <f t="shared" si="14"/>
        <v>0.29268292682926828</v>
      </c>
      <c r="AP9" s="21">
        <f t="shared" si="15"/>
        <v>0.65517241379310343</v>
      </c>
      <c r="AQ9" s="1">
        <v>8</v>
      </c>
      <c r="AR9" s="4">
        <v>16.52</v>
      </c>
      <c r="AS9" s="41">
        <v>19</v>
      </c>
      <c r="AT9" s="41">
        <v>24</v>
      </c>
      <c r="AU9" s="41">
        <v>15</v>
      </c>
      <c r="AV9" s="21">
        <f t="shared" si="16"/>
        <v>0.44186046511627908</v>
      </c>
      <c r="AW9" s="26">
        <v>16.239999999999998</v>
      </c>
      <c r="AX9" s="42">
        <v>8</v>
      </c>
      <c r="AY9" s="41">
        <v>-1.573</v>
      </c>
      <c r="AZ9" s="1">
        <v>8</v>
      </c>
      <c r="BA9" s="43">
        <v>-1.96</v>
      </c>
      <c r="BB9" s="16">
        <v>48.96</v>
      </c>
      <c r="BC9" s="26">
        <v>16.27</v>
      </c>
      <c r="BD9" s="43">
        <v>2.2669999999999999</v>
      </c>
      <c r="BE9" s="43">
        <v>1.554</v>
      </c>
      <c r="BF9" s="16">
        <v>49.91</v>
      </c>
      <c r="BG9" s="21">
        <f t="shared" si="17"/>
        <v>4.7619047619047616E-2</v>
      </c>
      <c r="BH9" s="44">
        <f t="shared" si="18"/>
        <v>0.89473684210526316</v>
      </c>
      <c r="BI9" s="42">
        <f t="shared" si="19"/>
        <v>942.35588972431071</v>
      </c>
      <c r="BJ9" s="21">
        <f t="shared" si="20"/>
        <v>-5.764411027568922E-2</v>
      </c>
      <c r="BK9" s="26">
        <f t="shared" si="21"/>
        <v>1.3224597751818383</v>
      </c>
      <c r="BL9" s="26">
        <f t="shared" si="22"/>
        <v>2.6449195503636767</v>
      </c>
      <c r="BM9" s="16">
        <f t="shared" si="23"/>
        <v>27.771655278818606</v>
      </c>
      <c r="BN9" s="16">
        <f t="shared" si="24"/>
        <v>25.126735728454925</v>
      </c>
      <c r="BO9" s="16">
        <f t="shared" si="25"/>
        <v>58.188230108000887</v>
      </c>
      <c r="BP9" s="16">
        <f t="shared" si="26"/>
        <v>44.963632356182501</v>
      </c>
      <c r="BQ9" s="16">
        <f t="shared" si="27"/>
        <v>13.224597751818386</v>
      </c>
      <c r="BR9" s="1">
        <v>1</v>
      </c>
      <c r="BS9" s="1">
        <v>2</v>
      </c>
      <c r="BT9" s="42">
        <v>20</v>
      </c>
      <c r="BU9" s="42">
        <v>17</v>
      </c>
      <c r="BV9" s="42">
        <v>8</v>
      </c>
      <c r="BW9" s="42">
        <v>6</v>
      </c>
      <c r="BX9" s="42">
        <v>9</v>
      </c>
      <c r="BY9" s="42">
        <v>15</v>
      </c>
      <c r="BZ9" s="1">
        <v>21</v>
      </c>
      <c r="CA9" s="1">
        <v>12</v>
      </c>
      <c r="CB9" s="21">
        <f t="shared" si="28"/>
        <v>0.63636363636363635</v>
      </c>
      <c r="CC9" s="4">
        <v>16.27</v>
      </c>
      <c r="CD9" s="45">
        <f t="shared" si="29"/>
        <v>5.896459820783905</v>
      </c>
      <c r="CE9" s="26">
        <f t="shared" si="30"/>
        <v>3.2053422370617697</v>
      </c>
      <c r="CF9" s="26">
        <f t="shared" si="31"/>
        <v>2.8046744574290483</v>
      </c>
      <c r="CG9" s="26">
        <f t="shared" si="32"/>
        <v>32.854757929883142</v>
      </c>
      <c r="CH9" s="26">
        <f t="shared" si="33"/>
        <v>32.454090150250416</v>
      </c>
      <c r="CI9" s="26">
        <f t="shared" si="34"/>
        <v>54.490818030050086</v>
      </c>
      <c r="CJ9" s="26">
        <f t="shared" si="35"/>
        <v>60.100166944908182</v>
      </c>
      <c r="CK9" s="16">
        <f t="shared" si="36"/>
        <v>18.833946666676482</v>
      </c>
      <c r="CL9" s="42">
        <v>8</v>
      </c>
      <c r="CM9" s="42">
        <v>7</v>
      </c>
      <c r="CN9" s="42">
        <v>74</v>
      </c>
      <c r="CO9" s="42">
        <v>74</v>
      </c>
      <c r="CP9" s="42">
        <v>26</v>
      </c>
      <c r="CQ9" s="42">
        <v>32</v>
      </c>
      <c r="CR9" s="42">
        <v>37</v>
      </c>
      <c r="CS9" s="42">
        <v>28</v>
      </c>
      <c r="CT9" s="1">
        <v>2</v>
      </c>
      <c r="CU9" s="1">
        <v>0</v>
      </c>
      <c r="CV9" s="42">
        <f t="shared" si="37"/>
        <v>-2</v>
      </c>
      <c r="CW9" s="26">
        <f t="shared" si="38"/>
        <v>2.4827586206913677</v>
      </c>
      <c r="CX9" s="26">
        <f t="shared" si="39"/>
        <v>0</v>
      </c>
      <c r="CY9" s="26">
        <f t="shared" si="40"/>
        <v>-2.4827586206913677</v>
      </c>
      <c r="CZ9" s="13">
        <v>2</v>
      </c>
      <c r="DA9" s="13">
        <v>1</v>
      </c>
      <c r="DB9" s="27">
        <v>2.1800000000000002</v>
      </c>
      <c r="DC9" s="27">
        <v>1.61</v>
      </c>
      <c r="DD9" s="27">
        <v>2.15</v>
      </c>
      <c r="DE9" s="27">
        <v>1.81</v>
      </c>
      <c r="DF9" s="1"/>
      <c r="DG9" s="1"/>
      <c r="DH9" s="21" t="str">
        <f t="shared" si="41"/>
        <v xml:space="preserve"> </v>
      </c>
      <c r="DI9" s="42"/>
      <c r="DJ9" s="42"/>
      <c r="DK9" s="1"/>
      <c r="DL9" s="1"/>
      <c r="DM9" s="1"/>
      <c r="DN9" s="1"/>
      <c r="DO9" s="1"/>
      <c r="DP9" s="1"/>
      <c r="DQ9" s="1"/>
      <c r="DR9" s="42"/>
      <c r="DS9" s="1"/>
      <c r="DT9" s="1"/>
      <c r="DU9" s="1"/>
      <c r="DV9" s="1"/>
      <c r="DW9" s="1"/>
      <c r="DX9" s="13"/>
    </row>
    <row r="10" spans="1:128" x14ac:dyDescent="0.2">
      <c r="A10" s="13" t="s">
        <v>183</v>
      </c>
      <c r="B10" s="13" t="s">
        <v>184</v>
      </c>
      <c r="C10" s="39" t="s">
        <v>3044</v>
      </c>
      <c r="D10" s="1" t="s">
        <v>167</v>
      </c>
      <c r="E10" s="13" t="s">
        <v>173</v>
      </c>
      <c r="F10" s="13">
        <v>1</v>
      </c>
      <c r="G10" s="13">
        <v>0</v>
      </c>
      <c r="H10" s="13">
        <v>0</v>
      </c>
      <c r="I10" s="40">
        <f t="shared" si="0"/>
        <v>0</v>
      </c>
      <c r="J10" s="19">
        <f t="shared" si="1"/>
        <v>0</v>
      </c>
      <c r="K10" s="1">
        <v>0</v>
      </c>
      <c r="L10" s="1">
        <v>0</v>
      </c>
      <c r="M10" s="1">
        <v>0</v>
      </c>
      <c r="N10" s="1">
        <v>0</v>
      </c>
      <c r="O10" s="1">
        <v>3</v>
      </c>
      <c r="P10" s="1">
        <v>3</v>
      </c>
      <c r="Q10" s="1">
        <v>0</v>
      </c>
      <c r="R10" s="15">
        <f t="shared" si="2"/>
        <v>0</v>
      </c>
      <c r="S10" s="15">
        <f t="shared" si="3"/>
        <v>0</v>
      </c>
      <c r="T10" s="16">
        <v>9.4166666666999994</v>
      </c>
      <c r="U10" s="16">
        <f t="shared" si="4"/>
        <v>9.4166666666999994</v>
      </c>
      <c r="V10" s="16">
        <v>10.56</v>
      </c>
      <c r="W10" s="16">
        <f t="shared" si="5"/>
        <v>10.56</v>
      </c>
      <c r="X10" s="16">
        <v>37.47</v>
      </c>
      <c r="Y10" s="16">
        <f t="shared" si="6"/>
        <v>37.47</v>
      </c>
      <c r="Z10" s="21">
        <f t="shared" si="7"/>
        <v>0.21986258588382263</v>
      </c>
      <c r="AA10" s="20">
        <f t="shared" si="8"/>
        <v>0</v>
      </c>
      <c r="AB10">
        <v>0</v>
      </c>
      <c r="AC10" s="1">
        <v>1</v>
      </c>
      <c r="AD10" s="1">
        <v>0</v>
      </c>
      <c r="AE10" s="1">
        <v>0</v>
      </c>
      <c r="AF10" s="1">
        <v>0</v>
      </c>
      <c r="AG10" s="15">
        <f t="shared" si="9"/>
        <v>0</v>
      </c>
      <c r="AH10" s="15">
        <f t="shared" si="10"/>
        <v>0</v>
      </c>
      <c r="AI10" s="15">
        <f t="shared" si="11"/>
        <v>0</v>
      </c>
      <c r="AJ10" s="1">
        <v>3</v>
      </c>
      <c r="AK10" s="21">
        <f t="shared" si="12"/>
        <v>0.375</v>
      </c>
      <c r="AL10" s="1">
        <v>3</v>
      </c>
      <c r="AM10" s="21">
        <f t="shared" si="13"/>
        <v>0.375</v>
      </c>
      <c r="AN10" s="1">
        <v>2</v>
      </c>
      <c r="AO10" s="21">
        <f t="shared" si="14"/>
        <v>0.25</v>
      </c>
      <c r="AP10" s="21">
        <f t="shared" si="15"/>
        <v>0.5</v>
      </c>
      <c r="AQ10" s="1">
        <v>1</v>
      </c>
      <c r="AR10" s="4">
        <v>21.88</v>
      </c>
      <c r="AS10" s="41">
        <v>3</v>
      </c>
      <c r="AT10" s="41">
        <v>1</v>
      </c>
      <c r="AU10" s="41">
        <v>6</v>
      </c>
      <c r="AV10" s="21">
        <f t="shared" si="16"/>
        <v>0.75</v>
      </c>
      <c r="AW10" s="26">
        <v>15.61</v>
      </c>
      <c r="AX10" s="42">
        <v>7</v>
      </c>
      <c r="AY10" s="41">
        <v>-5.2590000000000003</v>
      </c>
      <c r="AZ10" s="1">
        <v>7</v>
      </c>
      <c r="BA10" s="43">
        <v>-0.38800000000000001</v>
      </c>
      <c r="BB10" s="16">
        <v>48.45</v>
      </c>
      <c r="BC10" s="26">
        <v>15.63</v>
      </c>
      <c r="BD10" s="43">
        <v>10.666</v>
      </c>
      <c r="BE10" s="43">
        <v>1.903</v>
      </c>
      <c r="BF10" s="16">
        <v>48.98</v>
      </c>
      <c r="BG10" s="21">
        <f t="shared" si="17"/>
        <v>0</v>
      </c>
      <c r="BH10" s="44">
        <f t="shared" si="18"/>
        <v>0.75</v>
      </c>
      <c r="BI10" s="42">
        <f t="shared" si="19"/>
        <v>750</v>
      </c>
      <c r="BJ10" s="21">
        <f t="shared" si="20"/>
        <v>-0.25</v>
      </c>
      <c r="BK10" s="26">
        <f t="shared" si="21"/>
        <v>0</v>
      </c>
      <c r="BL10" s="26">
        <f t="shared" si="22"/>
        <v>5.6818181818181817</v>
      </c>
      <c r="BM10" s="16">
        <f t="shared" si="23"/>
        <v>11.363636363636363</v>
      </c>
      <c r="BN10" s="16">
        <f t="shared" si="24"/>
        <v>22.727272727272727</v>
      </c>
      <c r="BO10" s="16">
        <f t="shared" si="25"/>
        <v>68.181818181818173</v>
      </c>
      <c r="BP10" s="16">
        <f t="shared" si="26"/>
        <v>28.409090909090907</v>
      </c>
      <c r="BQ10" s="16">
        <f t="shared" si="27"/>
        <v>39.772727272727266</v>
      </c>
      <c r="BR10" s="1">
        <v>0</v>
      </c>
      <c r="BS10" s="1">
        <v>1</v>
      </c>
      <c r="BT10" s="42">
        <v>2</v>
      </c>
      <c r="BU10" s="42">
        <v>3</v>
      </c>
      <c r="BV10" s="42">
        <v>5</v>
      </c>
      <c r="BW10" s="42">
        <v>0</v>
      </c>
      <c r="BX10" s="42">
        <v>1</v>
      </c>
      <c r="BY10" s="42">
        <v>5</v>
      </c>
      <c r="BZ10" s="1">
        <v>4</v>
      </c>
      <c r="CA10" s="1">
        <v>2</v>
      </c>
      <c r="CB10" s="21">
        <f t="shared" si="28"/>
        <v>0.66666666666666663</v>
      </c>
      <c r="CC10" s="4">
        <v>40.35</v>
      </c>
      <c r="CD10" s="45">
        <f t="shared" si="29"/>
        <v>37.391727272727266</v>
      </c>
      <c r="CE10" s="26">
        <f t="shared" si="30"/>
        <v>1.6012810248198559</v>
      </c>
      <c r="CF10" s="26">
        <f t="shared" si="31"/>
        <v>0</v>
      </c>
      <c r="CG10" s="26">
        <f t="shared" si="32"/>
        <v>19.215372297838272</v>
      </c>
      <c r="CH10" s="26">
        <f t="shared" si="33"/>
        <v>51.240992794235389</v>
      </c>
      <c r="CI10" s="26">
        <f t="shared" si="34"/>
        <v>38.430744595676543</v>
      </c>
      <c r="CJ10" s="26">
        <f t="shared" si="35"/>
        <v>88.07045636509207</v>
      </c>
      <c r="CK10" s="16">
        <f t="shared" si="36"/>
        <v>89.412439042142793</v>
      </c>
      <c r="CL10" s="42">
        <v>1</v>
      </c>
      <c r="CM10" s="42">
        <v>0</v>
      </c>
      <c r="CN10" s="42">
        <v>11</v>
      </c>
      <c r="CO10" s="42">
        <v>32</v>
      </c>
      <c r="CP10" s="42">
        <v>2</v>
      </c>
      <c r="CQ10" s="42">
        <v>7</v>
      </c>
      <c r="CR10" s="42">
        <v>16</v>
      </c>
      <c r="CS10" s="42">
        <v>10</v>
      </c>
      <c r="CT10" s="1">
        <v>0</v>
      </c>
      <c r="CU10" s="1">
        <v>0</v>
      </c>
      <c r="CV10" s="42">
        <f t="shared" si="37"/>
        <v>0</v>
      </c>
      <c r="CW10" s="26">
        <f t="shared" si="38"/>
        <v>0</v>
      </c>
      <c r="CX10" s="26">
        <f t="shared" si="39"/>
        <v>0</v>
      </c>
      <c r="CY10" s="26">
        <f t="shared" si="40"/>
        <v>0</v>
      </c>
      <c r="CZ10" s="13">
        <v>0</v>
      </c>
      <c r="DA10" s="13">
        <v>0</v>
      </c>
      <c r="DB10" s="27">
        <v>0.28000000000000003</v>
      </c>
      <c r="DC10" s="27">
        <v>0.24</v>
      </c>
      <c r="DD10" s="27">
        <v>0.28999999999999998</v>
      </c>
      <c r="DE10" s="27">
        <v>0.35</v>
      </c>
      <c r="DF10" s="1"/>
      <c r="DG10" s="1"/>
      <c r="DH10" s="21" t="str">
        <f t="shared" si="41"/>
        <v xml:space="preserve"> </v>
      </c>
      <c r="DI10" s="42"/>
      <c r="DJ10" s="42"/>
      <c r="DK10" s="1"/>
      <c r="DL10" s="1"/>
      <c r="DM10" s="1"/>
      <c r="DN10" s="1"/>
      <c r="DO10" s="1"/>
      <c r="DP10" s="1"/>
      <c r="DQ10" s="47"/>
      <c r="DR10" s="46"/>
      <c r="DS10" s="13"/>
      <c r="DT10" s="13"/>
      <c r="DU10" s="13"/>
      <c r="DV10" s="13"/>
      <c r="DW10" s="13"/>
      <c r="DX10" s="1"/>
    </row>
    <row r="11" spans="1:128" ht="25.5" x14ac:dyDescent="0.2">
      <c r="A11" s="13" t="s">
        <v>188</v>
      </c>
      <c r="B11" s="13" t="s">
        <v>189</v>
      </c>
      <c r="C11" s="39" t="s">
        <v>3045</v>
      </c>
      <c r="D11" s="1" t="s">
        <v>190</v>
      </c>
      <c r="E11" s="13" t="s">
        <v>173</v>
      </c>
      <c r="F11" s="13">
        <v>82</v>
      </c>
      <c r="G11" s="13">
        <v>5</v>
      </c>
      <c r="H11" s="13">
        <v>16</v>
      </c>
      <c r="I11" s="40">
        <f t="shared" si="0"/>
        <v>21</v>
      </c>
      <c r="J11" s="19">
        <f t="shared" si="1"/>
        <v>0.89186702215508828</v>
      </c>
      <c r="K11" s="1">
        <v>4</v>
      </c>
      <c r="L11" s="1">
        <v>5</v>
      </c>
      <c r="M11" s="1">
        <v>9</v>
      </c>
      <c r="N11" s="1">
        <v>64</v>
      </c>
      <c r="O11" s="1">
        <v>35</v>
      </c>
      <c r="P11" s="1">
        <v>57</v>
      </c>
      <c r="Q11" s="1">
        <v>37</v>
      </c>
      <c r="R11" s="15">
        <f t="shared" si="2"/>
        <v>7.8125E-2</v>
      </c>
      <c r="S11" s="15">
        <f t="shared" si="3"/>
        <v>3.2051282051282048E-2</v>
      </c>
      <c r="T11" s="16">
        <v>1412.7666666667001</v>
      </c>
      <c r="U11" s="16">
        <f t="shared" si="4"/>
        <v>17.228861788618293</v>
      </c>
      <c r="V11" s="16">
        <v>1330.58</v>
      </c>
      <c r="W11" s="16">
        <f t="shared" si="5"/>
        <v>16.226585365853659</v>
      </c>
      <c r="X11" s="16">
        <v>2587.6799999999998</v>
      </c>
      <c r="Y11" s="16">
        <f t="shared" si="6"/>
        <v>31.557073170731705</v>
      </c>
      <c r="Z11" s="21">
        <f t="shared" si="7"/>
        <v>0.33958440736449341</v>
      </c>
      <c r="AA11" s="20">
        <f t="shared" si="8"/>
        <v>64.444444444444443</v>
      </c>
      <c r="AB11">
        <v>127</v>
      </c>
      <c r="AC11" s="1">
        <v>108</v>
      </c>
      <c r="AD11" s="1">
        <v>168</v>
      </c>
      <c r="AE11" s="1">
        <v>33</v>
      </c>
      <c r="AF11" s="1">
        <v>14</v>
      </c>
      <c r="AG11" s="15">
        <f t="shared" si="9"/>
        <v>0.1111111111111111</v>
      </c>
      <c r="AH11" s="15">
        <f t="shared" si="10"/>
        <v>0.31111111111111112</v>
      </c>
      <c r="AI11" s="15">
        <f t="shared" si="11"/>
        <v>0.42222222222222222</v>
      </c>
      <c r="AJ11" s="1">
        <v>420</v>
      </c>
      <c r="AK11" s="21">
        <f t="shared" si="12"/>
        <v>0.31088082901554404</v>
      </c>
      <c r="AL11" s="1">
        <v>413</v>
      </c>
      <c r="AM11" s="21">
        <f t="shared" si="13"/>
        <v>0.30569948186528495</v>
      </c>
      <c r="AN11" s="1">
        <v>518</v>
      </c>
      <c r="AO11" s="21">
        <f t="shared" si="14"/>
        <v>0.38341968911917096</v>
      </c>
      <c r="AP11" s="21">
        <f t="shared" si="15"/>
        <v>0.50420168067226889</v>
      </c>
      <c r="AQ11" s="1">
        <v>2</v>
      </c>
      <c r="AR11" s="4">
        <v>-3.81</v>
      </c>
      <c r="AS11" s="41">
        <v>487</v>
      </c>
      <c r="AT11" s="41">
        <v>437</v>
      </c>
      <c r="AU11" s="41">
        <v>418</v>
      </c>
      <c r="AV11" s="21">
        <f t="shared" si="16"/>
        <v>0.52705627705627711</v>
      </c>
      <c r="AW11" s="26">
        <v>17.329999999999998</v>
      </c>
      <c r="AX11" s="42">
        <v>3</v>
      </c>
      <c r="AY11" s="41">
        <v>0.57000000000000006</v>
      </c>
      <c r="AZ11" s="1">
        <v>3</v>
      </c>
      <c r="BA11" s="43">
        <v>0.111</v>
      </c>
      <c r="BB11" s="16">
        <v>50.05</v>
      </c>
      <c r="BC11" s="26">
        <v>16.98</v>
      </c>
      <c r="BD11" s="43">
        <v>1.4590000000000001</v>
      </c>
      <c r="BE11" s="43">
        <v>3.4319999999999999</v>
      </c>
      <c r="BF11" s="16">
        <v>50.24</v>
      </c>
      <c r="BG11" s="21">
        <f t="shared" si="17"/>
        <v>7.7586206896551727E-2</v>
      </c>
      <c r="BH11" s="44">
        <f t="shared" si="18"/>
        <v>0.92953020134228193</v>
      </c>
      <c r="BI11" s="42">
        <f t="shared" si="19"/>
        <v>1007.1164082388336</v>
      </c>
      <c r="BJ11" s="21">
        <f t="shared" si="20"/>
        <v>7.1164082388336519E-3</v>
      </c>
      <c r="BK11" s="26">
        <f t="shared" si="21"/>
        <v>2.029190277923913</v>
      </c>
      <c r="BL11" s="26">
        <f t="shared" si="22"/>
        <v>1.8939109260623188</v>
      </c>
      <c r="BM11" s="16">
        <f t="shared" si="23"/>
        <v>26.154008026574878</v>
      </c>
      <c r="BN11" s="16">
        <f t="shared" si="24"/>
        <v>26.875497903170046</v>
      </c>
      <c r="BO11" s="16">
        <f t="shared" si="25"/>
        <v>53.254971516180916</v>
      </c>
      <c r="BP11" s="16">
        <f t="shared" si="26"/>
        <v>51.13559500368261</v>
      </c>
      <c r="BQ11" s="16">
        <f t="shared" si="27"/>
        <v>2.1193765124983059</v>
      </c>
      <c r="BR11" s="1">
        <v>45</v>
      </c>
      <c r="BS11" s="1">
        <v>42</v>
      </c>
      <c r="BT11" s="42">
        <v>535</v>
      </c>
      <c r="BU11" s="42">
        <v>554</v>
      </c>
      <c r="BV11" s="42">
        <v>265</v>
      </c>
      <c r="BW11" s="42">
        <v>221</v>
      </c>
      <c r="BX11" s="42">
        <v>317</v>
      </c>
      <c r="BY11" s="42">
        <v>336</v>
      </c>
      <c r="BZ11" s="1">
        <v>562</v>
      </c>
      <c r="CA11" s="1">
        <v>513</v>
      </c>
      <c r="CB11" s="21">
        <f t="shared" si="28"/>
        <v>0.52279069767441866</v>
      </c>
      <c r="CC11" s="4">
        <v>0.24</v>
      </c>
      <c r="CD11" s="45">
        <f t="shared" si="29"/>
        <v>-1.3924638236361471</v>
      </c>
      <c r="CE11" s="26">
        <f t="shared" si="30"/>
        <v>2.5969207939157855</v>
      </c>
      <c r="CF11" s="26">
        <f t="shared" si="31"/>
        <v>2.295492487479132</v>
      </c>
      <c r="CG11" s="26">
        <f t="shared" si="32"/>
        <v>29.934149508439994</v>
      </c>
      <c r="CH11" s="26">
        <f t="shared" si="33"/>
        <v>28.311074012242628</v>
      </c>
      <c r="CI11" s="26">
        <f t="shared" si="34"/>
        <v>59.31181598961232</v>
      </c>
      <c r="CJ11" s="26">
        <f t="shared" si="35"/>
        <v>55.88017065479503</v>
      </c>
      <c r="CK11" s="16">
        <f t="shared" si="36"/>
        <v>-1.312268822318984</v>
      </c>
      <c r="CL11" s="42">
        <v>112</v>
      </c>
      <c r="CM11" s="42">
        <v>99</v>
      </c>
      <c r="CN11" s="42">
        <v>1179</v>
      </c>
      <c r="CO11" s="42">
        <v>1122</v>
      </c>
      <c r="CP11" s="42">
        <v>563</v>
      </c>
      <c r="CQ11" s="42">
        <v>502</v>
      </c>
      <c r="CR11" s="42">
        <v>687</v>
      </c>
      <c r="CS11" s="42">
        <v>704</v>
      </c>
      <c r="CT11" s="1">
        <v>9</v>
      </c>
      <c r="CU11" s="1">
        <v>5</v>
      </c>
      <c r="CV11" s="42">
        <f t="shared" si="37"/>
        <v>-4</v>
      </c>
      <c r="CW11" s="26">
        <f t="shared" si="38"/>
        <v>0.38222872378075212</v>
      </c>
      <c r="CX11" s="26">
        <f t="shared" si="39"/>
        <v>0.21234929098930674</v>
      </c>
      <c r="CY11" s="26">
        <f t="shared" si="40"/>
        <v>-0.16987943279144541</v>
      </c>
      <c r="CZ11" s="13">
        <v>45</v>
      </c>
      <c r="DA11" s="13">
        <v>44</v>
      </c>
      <c r="DB11" s="27">
        <v>54.88</v>
      </c>
      <c r="DC11" s="27">
        <v>46.85</v>
      </c>
      <c r="DD11" s="27">
        <v>51.53</v>
      </c>
      <c r="DE11" s="27">
        <v>49.75</v>
      </c>
      <c r="DF11" s="1"/>
      <c r="DG11" s="1"/>
      <c r="DH11" s="21" t="str">
        <f t="shared" si="41"/>
        <v xml:space="preserve"> </v>
      </c>
      <c r="DI11" s="42"/>
      <c r="DJ11" s="42"/>
      <c r="DK11" s="1"/>
      <c r="DL11" s="1"/>
      <c r="DM11" s="1"/>
      <c r="DN11" s="1"/>
      <c r="DO11" s="1"/>
      <c r="DP11" s="1"/>
      <c r="DQ11" s="47"/>
      <c r="DR11" s="46"/>
      <c r="DS11" s="13"/>
      <c r="DT11" s="13"/>
      <c r="DU11" s="13"/>
      <c r="DV11" s="13"/>
      <c r="DW11" s="13"/>
      <c r="DX11" s="1"/>
    </row>
    <row r="12" spans="1:128" ht="25.5" x14ac:dyDescent="0.2">
      <c r="A12" s="13" t="s">
        <v>193</v>
      </c>
      <c r="B12" s="13" t="s">
        <v>194</v>
      </c>
      <c r="C12" s="39" t="s">
        <v>3046</v>
      </c>
      <c r="D12" s="1" t="s">
        <v>145</v>
      </c>
      <c r="E12" s="13" t="s">
        <v>154</v>
      </c>
      <c r="F12" s="13">
        <v>6</v>
      </c>
      <c r="G12" s="13">
        <v>0</v>
      </c>
      <c r="H12" s="13">
        <v>1</v>
      </c>
      <c r="I12" s="40">
        <f t="shared" si="0"/>
        <v>1</v>
      </c>
      <c r="J12" s="19">
        <f t="shared" si="1"/>
        <v>0.74472486553548001</v>
      </c>
      <c r="K12" s="1">
        <v>0</v>
      </c>
      <c r="L12" s="1">
        <v>0</v>
      </c>
      <c r="M12" s="1">
        <v>1</v>
      </c>
      <c r="N12" s="1">
        <v>10</v>
      </c>
      <c r="O12" s="1">
        <v>3</v>
      </c>
      <c r="P12" s="1">
        <v>6</v>
      </c>
      <c r="Q12" s="1">
        <v>11</v>
      </c>
      <c r="R12" s="15">
        <f t="shared" si="2"/>
        <v>0</v>
      </c>
      <c r="S12" s="15">
        <f t="shared" si="3"/>
        <v>0</v>
      </c>
      <c r="T12" s="16">
        <v>80.566666666700002</v>
      </c>
      <c r="U12" s="16">
        <f t="shared" si="4"/>
        <v>13.427777777783334</v>
      </c>
      <c r="V12" s="16">
        <v>83.33</v>
      </c>
      <c r="W12" s="16">
        <f t="shared" si="5"/>
        <v>13.888333333333334</v>
      </c>
      <c r="X12" s="16">
        <v>204.88</v>
      </c>
      <c r="Y12" s="16">
        <f t="shared" si="6"/>
        <v>34.146666666666668</v>
      </c>
      <c r="Z12" s="21">
        <f t="shared" si="7"/>
        <v>0.28912945421741088</v>
      </c>
      <c r="AA12" s="20">
        <f t="shared" si="8"/>
        <v>0</v>
      </c>
      <c r="AB12">
        <v>2</v>
      </c>
      <c r="AC12" s="1">
        <v>24</v>
      </c>
      <c r="AD12" s="1">
        <v>12</v>
      </c>
      <c r="AE12" s="1">
        <v>3</v>
      </c>
      <c r="AF12" s="1">
        <v>3</v>
      </c>
      <c r="AG12" s="15">
        <f t="shared" si="9"/>
        <v>0</v>
      </c>
      <c r="AH12" s="15">
        <f t="shared" si="10"/>
        <v>0.33333333333333331</v>
      </c>
      <c r="AI12" s="15">
        <f t="shared" si="11"/>
        <v>0.33333333333333331</v>
      </c>
      <c r="AJ12" s="1">
        <v>20</v>
      </c>
      <c r="AK12" s="21">
        <f t="shared" si="12"/>
        <v>0.2857142857142857</v>
      </c>
      <c r="AL12" s="1">
        <v>23</v>
      </c>
      <c r="AM12" s="21">
        <f t="shared" si="13"/>
        <v>0.32857142857142857</v>
      </c>
      <c r="AN12" s="1">
        <v>27</v>
      </c>
      <c r="AO12" s="21">
        <f t="shared" si="14"/>
        <v>0.38571428571428573</v>
      </c>
      <c r="AP12" s="21">
        <f t="shared" si="15"/>
        <v>0.46511627906976744</v>
      </c>
      <c r="AQ12" s="1">
        <v>7</v>
      </c>
      <c r="AR12" s="4">
        <v>-9.69</v>
      </c>
      <c r="AS12" s="41">
        <v>34</v>
      </c>
      <c r="AT12" s="41">
        <v>25</v>
      </c>
      <c r="AU12" s="41">
        <v>18</v>
      </c>
      <c r="AV12" s="21">
        <f t="shared" si="16"/>
        <v>0.57627118644067798</v>
      </c>
      <c r="AW12" s="26">
        <v>17.68</v>
      </c>
      <c r="AX12" s="42">
        <v>2</v>
      </c>
      <c r="AY12" s="41">
        <v>-0.371</v>
      </c>
      <c r="AZ12" s="1">
        <v>16</v>
      </c>
      <c r="BA12" s="43">
        <v>1.9470000000000001</v>
      </c>
      <c r="BB12" s="16">
        <v>51.06</v>
      </c>
      <c r="BC12" s="26">
        <v>18.350000000000001</v>
      </c>
      <c r="BD12" s="43">
        <v>3.26</v>
      </c>
      <c r="BE12" s="43">
        <v>-2.0059999999999998</v>
      </c>
      <c r="BF12" s="16">
        <v>48.72</v>
      </c>
      <c r="BG12" s="21">
        <f t="shared" si="17"/>
        <v>7.1428571428571425E-2</v>
      </c>
      <c r="BH12" s="44">
        <f t="shared" si="18"/>
        <v>0.90476190476190477</v>
      </c>
      <c r="BI12" s="42">
        <f t="shared" si="19"/>
        <v>976.19047619047626</v>
      </c>
      <c r="BJ12" s="21">
        <f t="shared" si="20"/>
        <v>-2.3809523809523808E-2</v>
      </c>
      <c r="BK12" s="26">
        <f t="shared" si="21"/>
        <v>2.1600864034561384</v>
      </c>
      <c r="BL12" s="26">
        <f t="shared" si="22"/>
        <v>2.8801152046081846</v>
      </c>
      <c r="BM12" s="16">
        <f t="shared" si="23"/>
        <v>30.24120964838594</v>
      </c>
      <c r="BN12" s="16">
        <f t="shared" si="24"/>
        <v>30.24120964838594</v>
      </c>
      <c r="BO12" s="16">
        <f t="shared" si="25"/>
        <v>53.28213128525141</v>
      </c>
      <c r="BP12" s="16">
        <f t="shared" si="26"/>
        <v>51.122044881795276</v>
      </c>
      <c r="BQ12" s="16">
        <f t="shared" si="27"/>
        <v>2.160086403456134</v>
      </c>
      <c r="BR12" s="1">
        <v>3</v>
      </c>
      <c r="BS12" s="1">
        <v>4</v>
      </c>
      <c r="BT12" s="42">
        <v>39</v>
      </c>
      <c r="BU12" s="42">
        <v>38</v>
      </c>
      <c r="BV12" s="42">
        <v>8</v>
      </c>
      <c r="BW12" s="42">
        <v>16</v>
      </c>
      <c r="BX12" s="42">
        <v>13</v>
      </c>
      <c r="BY12" s="42">
        <v>24</v>
      </c>
      <c r="BZ12" s="1">
        <v>37</v>
      </c>
      <c r="CA12" s="1">
        <v>30</v>
      </c>
      <c r="CB12" s="21">
        <f t="shared" si="28"/>
        <v>0.55223880597014929</v>
      </c>
      <c r="CC12" s="4">
        <v>5.49</v>
      </c>
      <c r="CD12" s="45">
        <f t="shared" si="29"/>
        <v>6.8602957057817147</v>
      </c>
      <c r="CE12" s="26">
        <f t="shared" si="30"/>
        <v>2.3428348301444748</v>
      </c>
      <c r="CF12" s="26">
        <f t="shared" si="31"/>
        <v>2.6356891839125343</v>
      </c>
      <c r="CG12" s="26">
        <f t="shared" si="32"/>
        <v>31.921124560718468</v>
      </c>
      <c r="CH12" s="26">
        <f t="shared" si="33"/>
        <v>30.163998438110113</v>
      </c>
      <c r="CI12" s="26">
        <f t="shared" si="34"/>
        <v>53.592346739554863</v>
      </c>
      <c r="CJ12" s="26">
        <f t="shared" si="35"/>
        <v>55.642327215931275</v>
      </c>
      <c r="CK12" s="16">
        <f t="shared" si="36"/>
        <v>4.2100668798325458</v>
      </c>
      <c r="CL12" s="42">
        <v>8</v>
      </c>
      <c r="CM12" s="42">
        <v>9</v>
      </c>
      <c r="CN12" s="42">
        <v>101</v>
      </c>
      <c r="CO12" s="42">
        <v>94</v>
      </c>
      <c r="CP12" s="42">
        <v>31</v>
      </c>
      <c r="CQ12" s="42">
        <v>45</v>
      </c>
      <c r="CR12" s="42">
        <v>42</v>
      </c>
      <c r="CS12" s="42">
        <v>43</v>
      </c>
      <c r="CT12" s="1">
        <v>1</v>
      </c>
      <c r="CU12" s="1">
        <v>1</v>
      </c>
      <c r="CV12" s="42">
        <f t="shared" si="37"/>
        <v>0</v>
      </c>
      <c r="CW12" s="26">
        <f t="shared" si="38"/>
        <v>0.74472486553548001</v>
      </c>
      <c r="CX12" s="26">
        <f t="shared" si="39"/>
        <v>0.74472486553548001</v>
      </c>
      <c r="CY12" s="26">
        <f t="shared" si="40"/>
        <v>0</v>
      </c>
      <c r="CZ12" s="13">
        <v>3</v>
      </c>
      <c r="DA12" s="13">
        <v>3</v>
      </c>
      <c r="DB12" s="27">
        <v>3.11</v>
      </c>
      <c r="DC12" s="27">
        <v>3.49</v>
      </c>
      <c r="DD12" s="27">
        <v>2.88</v>
      </c>
      <c r="DE12" s="27">
        <v>3.21</v>
      </c>
      <c r="DF12" s="13">
        <v>0</v>
      </c>
      <c r="DG12" s="13">
        <v>0</v>
      </c>
      <c r="DH12" s="21" t="str">
        <f t="shared" si="41"/>
        <v xml:space="preserve"> </v>
      </c>
      <c r="DI12" s="42"/>
      <c r="DJ12" s="42"/>
      <c r="DK12" s="1"/>
      <c r="DL12" s="1"/>
      <c r="DM12" s="1"/>
      <c r="DN12" s="1"/>
      <c r="DO12" s="1"/>
      <c r="DP12" s="1"/>
      <c r="DQ12" s="47"/>
      <c r="DR12" s="46"/>
      <c r="DS12" s="13"/>
      <c r="DT12" s="13"/>
      <c r="DU12" s="13"/>
      <c r="DV12" s="13"/>
      <c r="DW12" s="13"/>
      <c r="DX12" s="1"/>
    </row>
    <row r="13" spans="1:128" ht="25.5" x14ac:dyDescent="0.2">
      <c r="A13" s="13" t="s">
        <v>199</v>
      </c>
      <c r="B13" s="13" t="s">
        <v>200</v>
      </c>
      <c r="C13" s="39" t="s">
        <v>3047</v>
      </c>
      <c r="D13" s="1" t="s">
        <v>128</v>
      </c>
      <c r="E13" s="13" t="s">
        <v>146</v>
      </c>
      <c r="F13" s="13">
        <v>68</v>
      </c>
      <c r="G13" s="13">
        <v>3</v>
      </c>
      <c r="H13" s="13">
        <v>5</v>
      </c>
      <c r="I13" s="40">
        <f t="shared" si="0"/>
        <v>8</v>
      </c>
      <c r="J13" s="19">
        <f t="shared" si="1"/>
        <v>0.75408462505240648</v>
      </c>
      <c r="K13" s="1">
        <v>2</v>
      </c>
      <c r="L13" s="1">
        <v>5</v>
      </c>
      <c r="M13" s="1">
        <v>0</v>
      </c>
      <c r="N13" s="1">
        <v>63</v>
      </c>
      <c r="O13" s="1">
        <v>13</v>
      </c>
      <c r="P13" s="1">
        <v>13</v>
      </c>
      <c r="Q13" s="1">
        <v>51</v>
      </c>
      <c r="R13" s="15">
        <f t="shared" si="2"/>
        <v>4.7619047619047616E-2</v>
      </c>
      <c r="S13" s="15">
        <f t="shared" si="3"/>
        <v>3.3707865168539325E-2</v>
      </c>
      <c r="T13" s="16">
        <v>636.53333333329999</v>
      </c>
      <c r="U13" s="16">
        <f t="shared" si="4"/>
        <v>9.3607843137250004</v>
      </c>
      <c r="V13" s="16">
        <v>617.75</v>
      </c>
      <c r="W13" s="16">
        <f t="shared" si="5"/>
        <v>9.0845588235294112</v>
      </c>
      <c r="X13" s="16">
        <v>2548.52</v>
      </c>
      <c r="Y13" s="16">
        <f t="shared" si="6"/>
        <v>37.478235294117646</v>
      </c>
      <c r="Z13" s="21">
        <f t="shared" si="7"/>
        <v>0.19510338663474686</v>
      </c>
      <c r="AA13" s="20">
        <f t="shared" si="8"/>
        <v>94.230769230769241</v>
      </c>
      <c r="AB13">
        <v>17</v>
      </c>
      <c r="AC13" s="1">
        <v>26</v>
      </c>
      <c r="AD13" s="1">
        <v>68</v>
      </c>
      <c r="AE13" s="1">
        <v>9</v>
      </c>
      <c r="AF13" s="1">
        <v>6</v>
      </c>
      <c r="AG13" s="15">
        <f t="shared" si="9"/>
        <v>0.23076923076923078</v>
      </c>
      <c r="AH13" s="15">
        <f t="shared" si="10"/>
        <v>0.38461538461538464</v>
      </c>
      <c r="AI13" s="15">
        <f t="shared" si="11"/>
        <v>0.61538461538461542</v>
      </c>
      <c r="AJ13" s="1">
        <v>135</v>
      </c>
      <c r="AK13" s="21">
        <f t="shared" si="12"/>
        <v>0.24816176470588236</v>
      </c>
      <c r="AL13" s="1">
        <v>208</v>
      </c>
      <c r="AM13" s="21">
        <f t="shared" si="13"/>
        <v>0.38235294117647056</v>
      </c>
      <c r="AN13" s="1">
        <v>201</v>
      </c>
      <c r="AO13" s="21">
        <f t="shared" si="14"/>
        <v>0.36948529411764708</v>
      </c>
      <c r="AP13" s="21">
        <f t="shared" si="15"/>
        <v>0.39358600583090381</v>
      </c>
      <c r="AQ13" s="1">
        <v>3</v>
      </c>
      <c r="AR13" s="4">
        <v>-19.14</v>
      </c>
      <c r="AS13" s="41">
        <v>200</v>
      </c>
      <c r="AT13" s="41">
        <v>252</v>
      </c>
      <c r="AU13" s="41">
        <v>175</v>
      </c>
      <c r="AV13" s="21">
        <f t="shared" si="16"/>
        <v>0.44247787610619471</v>
      </c>
      <c r="AW13" s="26">
        <v>16.86</v>
      </c>
      <c r="AX13" s="42">
        <v>13</v>
      </c>
      <c r="AY13" s="41">
        <v>-0.61199999999999999</v>
      </c>
      <c r="AZ13" s="1">
        <v>14</v>
      </c>
      <c r="BA13" s="43">
        <v>-0.5</v>
      </c>
      <c r="BB13" s="16">
        <v>49.71</v>
      </c>
      <c r="BC13" s="26">
        <v>16.899999999999999</v>
      </c>
      <c r="BD13" s="43">
        <v>-7.694</v>
      </c>
      <c r="BE13" s="43">
        <v>0.53100000000000003</v>
      </c>
      <c r="BF13" s="16">
        <v>50.58</v>
      </c>
      <c r="BG13" s="21">
        <f t="shared" si="17"/>
        <v>5.3061224489795916E-2</v>
      </c>
      <c r="BH13" s="44">
        <f t="shared" si="18"/>
        <v>0.93610223642172519</v>
      </c>
      <c r="BI13" s="42">
        <f t="shared" si="19"/>
        <v>989.16346091152104</v>
      </c>
      <c r="BJ13" s="21">
        <f t="shared" si="20"/>
        <v>-1.0836539088478897E-2</v>
      </c>
      <c r="BK13" s="26">
        <f t="shared" si="21"/>
        <v>1.2626467017401861</v>
      </c>
      <c r="BL13" s="26">
        <f t="shared" si="22"/>
        <v>1.9425333872925941</v>
      </c>
      <c r="BM13" s="16">
        <f t="shared" si="23"/>
        <v>23.796033994334277</v>
      </c>
      <c r="BN13" s="16">
        <f t="shared" si="24"/>
        <v>30.400647511129097</v>
      </c>
      <c r="BO13" s="16">
        <f t="shared" si="25"/>
        <v>41.473087818696882</v>
      </c>
      <c r="BP13" s="16">
        <f t="shared" si="26"/>
        <v>52.059894779441521</v>
      </c>
      <c r="BQ13" s="16">
        <f t="shared" si="27"/>
        <v>-10.586806960744639</v>
      </c>
      <c r="BR13" s="1">
        <v>13</v>
      </c>
      <c r="BS13" s="1">
        <v>20</v>
      </c>
      <c r="BT13" s="42">
        <v>232</v>
      </c>
      <c r="BU13" s="42">
        <v>293</v>
      </c>
      <c r="BV13" s="42">
        <v>75</v>
      </c>
      <c r="BW13" s="42">
        <v>86</v>
      </c>
      <c r="BX13" s="42">
        <v>137</v>
      </c>
      <c r="BY13" s="42">
        <v>107</v>
      </c>
      <c r="BZ13" s="1">
        <v>204</v>
      </c>
      <c r="CA13" s="1">
        <v>248</v>
      </c>
      <c r="CB13" s="21">
        <f t="shared" si="28"/>
        <v>0.45132743362831856</v>
      </c>
      <c r="CC13" s="4">
        <v>-10.67</v>
      </c>
      <c r="CD13" s="45">
        <f t="shared" si="29"/>
        <v>-9.1538711006863309</v>
      </c>
      <c r="CE13" s="26">
        <f t="shared" si="30"/>
        <v>2.4720229780421579</v>
      </c>
      <c r="CF13" s="26">
        <f t="shared" si="31"/>
        <v>2.2365922182286191</v>
      </c>
      <c r="CG13" s="26">
        <f t="shared" si="32"/>
        <v>30.417654167909216</v>
      </c>
      <c r="CH13" s="26">
        <f t="shared" si="33"/>
        <v>26.721391238836659</v>
      </c>
      <c r="CI13" s="26">
        <f t="shared" si="34"/>
        <v>57.65699307833566</v>
      </c>
      <c r="CJ13" s="26">
        <f t="shared" si="35"/>
        <v>46.097342771490901</v>
      </c>
      <c r="CK13" s="16">
        <f t="shared" si="36"/>
        <v>-22.146457267589398</v>
      </c>
      <c r="CL13" s="42">
        <v>105</v>
      </c>
      <c r="CM13" s="42">
        <v>95</v>
      </c>
      <c r="CN13" s="42">
        <v>1187</v>
      </c>
      <c r="CO13" s="42">
        <v>1040</v>
      </c>
      <c r="CP13" s="42">
        <v>498</v>
      </c>
      <c r="CQ13" s="42">
        <v>420</v>
      </c>
      <c r="CR13" s="42">
        <v>403</v>
      </c>
      <c r="CS13" s="42">
        <v>659</v>
      </c>
      <c r="CT13" s="1">
        <v>7</v>
      </c>
      <c r="CU13" s="1">
        <v>0</v>
      </c>
      <c r="CV13" s="42">
        <f t="shared" si="37"/>
        <v>-7</v>
      </c>
      <c r="CW13" s="26">
        <f t="shared" si="38"/>
        <v>0.65982404692085572</v>
      </c>
      <c r="CX13" s="26">
        <f t="shared" si="39"/>
        <v>0</v>
      </c>
      <c r="CY13" s="26">
        <f t="shared" si="40"/>
        <v>-0.65982404692085572</v>
      </c>
      <c r="CZ13" s="13">
        <v>18</v>
      </c>
      <c r="DA13" s="13">
        <v>23</v>
      </c>
      <c r="DB13" s="27">
        <v>23.09</v>
      </c>
      <c r="DC13" s="27">
        <v>18.59</v>
      </c>
      <c r="DD13" s="27">
        <v>22.25</v>
      </c>
      <c r="DE13" s="27">
        <v>20.27</v>
      </c>
      <c r="DF13" s="13">
        <v>138</v>
      </c>
      <c r="DG13" s="13">
        <v>124</v>
      </c>
      <c r="DH13" s="21">
        <f t="shared" si="41"/>
        <v>0.52671755725190839</v>
      </c>
      <c r="DI13" s="42">
        <v>96</v>
      </c>
      <c r="DJ13" s="42">
        <v>44</v>
      </c>
      <c r="DK13" s="13">
        <v>12</v>
      </c>
      <c r="DL13" s="13">
        <v>0</v>
      </c>
      <c r="DM13" s="13">
        <v>0.125</v>
      </c>
      <c r="DN13" s="13">
        <v>1</v>
      </c>
      <c r="DO13" s="13">
        <v>0</v>
      </c>
      <c r="DP13" s="13">
        <v>0.01</v>
      </c>
      <c r="DQ13" s="13">
        <v>85</v>
      </c>
      <c r="DR13" s="46">
        <v>51</v>
      </c>
      <c r="DS13" s="13">
        <v>1</v>
      </c>
      <c r="DT13" s="13">
        <v>11</v>
      </c>
      <c r="DU13" s="13">
        <v>-0.11800000000000001</v>
      </c>
      <c r="DV13" s="13">
        <v>0</v>
      </c>
      <c r="DW13" s="13">
        <v>1</v>
      </c>
      <c r="DX13" s="13">
        <v>-1.2E-2</v>
      </c>
    </row>
    <row r="14" spans="1:128" ht="25.5" x14ac:dyDescent="0.2">
      <c r="A14" s="13" t="s">
        <v>204</v>
      </c>
      <c r="B14" s="13" t="s">
        <v>205</v>
      </c>
      <c r="C14" s="39" t="s">
        <v>3048</v>
      </c>
      <c r="D14" s="1" t="s">
        <v>206</v>
      </c>
      <c r="E14" s="13" t="s">
        <v>207</v>
      </c>
      <c r="F14" s="13">
        <v>18</v>
      </c>
      <c r="G14" s="13">
        <v>2</v>
      </c>
      <c r="H14" s="13">
        <v>1</v>
      </c>
      <c r="I14" s="40">
        <f t="shared" si="0"/>
        <v>3</v>
      </c>
      <c r="J14" s="19">
        <f t="shared" si="1"/>
        <v>1.1826544021024967</v>
      </c>
      <c r="K14" s="1">
        <v>1</v>
      </c>
      <c r="L14" s="1">
        <v>0</v>
      </c>
      <c r="M14" s="1">
        <v>1</v>
      </c>
      <c r="N14" s="1">
        <v>13</v>
      </c>
      <c r="O14" s="1">
        <v>10</v>
      </c>
      <c r="P14" s="1">
        <v>4</v>
      </c>
      <c r="Q14" s="1">
        <v>15</v>
      </c>
      <c r="R14" s="15">
        <f t="shared" si="2"/>
        <v>0.15384615384615385</v>
      </c>
      <c r="S14" s="15">
        <f t="shared" si="3"/>
        <v>7.407407407407407E-2</v>
      </c>
      <c r="T14" s="16">
        <v>152.19999999999999</v>
      </c>
      <c r="U14" s="16">
        <f t="shared" si="4"/>
        <v>8.4555555555555557</v>
      </c>
      <c r="V14" s="16">
        <v>156.69</v>
      </c>
      <c r="W14" s="16">
        <f t="shared" si="5"/>
        <v>8.7050000000000001</v>
      </c>
      <c r="X14" s="16">
        <v>704.46</v>
      </c>
      <c r="Y14" s="16">
        <f t="shared" si="6"/>
        <v>39.13666666666667</v>
      </c>
      <c r="Z14" s="21">
        <f t="shared" si="7"/>
        <v>0.18195436335133253</v>
      </c>
      <c r="AA14" s="20">
        <f t="shared" si="8"/>
        <v>0</v>
      </c>
      <c r="AB14">
        <v>0</v>
      </c>
      <c r="AC14" s="1">
        <v>33</v>
      </c>
      <c r="AD14" s="1">
        <v>18</v>
      </c>
      <c r="AE14" s="1">
        <v>4</v>
      </c>
      <c r="AF14" s="1">
        <v>7</v>
      </c>
      <c r="AG14" s="15">
        <f t="shared" si="9"/>
        <v>1</v>
      </c>
      <c r="AH14" s="15">
        <f t="shared" si="10"/>
        <v>0.5</v>
      </c>
      <c r="AI14" s="15">
        <f t="shared" si="11"/>
        <v>1.5</v>
      </c>
      <c r="AJ14" s="1">
        <v>41</v>
      </c>
      <c r="AK14" s="21">
        <f t="shared" si="12"/>
        <v>0.41414141414141414</v>
      </c>
      <c r="AL14" s="1">
        <v>28</v>
      </c>
      <c r="AM14" s="21">
        <f t="shared" si="13"/>
        <v>0.28282828282828282</v>
      </c>
      <c r="AN14" s="1">
        <v>30</v>
      </c>
      <c r="AO14" s="21">
        <f t="shared" si="14"/>
        <v>0.30303030303030304</v>
      </c>
      <c r="AP14" s="21">
        <f t="shared" si="15"/>
        <v>0.59420289855072461</v>
      </c>
      <c r="AQ14" s="1">
        <v>14</v>
      </c>
      <c r="AR14" s="4">
        <v>9.3000000000000007</v>
      </c>
      <c r="AS14" s="41">
        <v>65</v>
      </c>
      <c r="AT14" s="41">
        <v>52</v>
      </c>
      <c r="AU14" s="41">
        <v>39</v>
      </c>
      <c r="AV14" s="21">
        <f t="shared" si="16"/>
        <v>0.55555555555555558</v>
      </c>
      <c r="AW14" s="26">
        <v>16.62</v>
      </c>
      <c r="AX14" s="42">
        <v>12</v>
      </c>
      <c r="AY14" s="41">
        <v>-0.48699999999999999</v>
      </c>
      <c r="AZ14" s="1">
        <v>11</v>
      </c>
      <c r="BA14" s="43">
        <v>-2.38</v>
      </c>
      <c r="BB14" s="16">
        <v>49.12</v>
      </c>
      <c r="BC14" s="26">
        <v>17</v>
      </c>
      <c r="BD14" s="43">
        <v>-3.7909999999999999</v>
      </c>
      <c r="BE14" s="43">
        <v>6.9980000000000002</v>
      </c>
      <c r="BF14" s="16">
        <v>53.4</v>
      </c>
      <c r="BG14" s="21">
        <f t="shared" si="17"/>
        <v>3.2258064516129031E-2</v>
      </c>
      <c r="BH14" s="44">
        <f t="shared" si="18"/>
        <v>0.9726027397260274</v>
      </c>
      <c r="BI14" s="42">
        <f t="shared" si="19"/>
        <v>1004.8608042421564</v>
      </c>
      <c r="BJ14" s="21">
        <f t="shared" si="20"/>
        <v>4.8608042421564301E-3</v>
      </c>
      <c r="BK14" s="26">
        <f t="shared" si="21"/>
        <v>0.76584338502776184</v>
      </c>
      <c r="BL14" s="26">
        <f t="shared" si="22"/>
        <v>0.76584338502776184</v>
      </c>
      <c r="BM14" s="16">
        <f t="shared" si="23"/>
        <v>23.741144935860618</v>
      </c>
      <c r="BN14" s="16">
        <f t="shared" si="24"/>
        <v>27.953283553513309</v>
      </c>
      <c r="BO14" s="16">
        <f t="shared" si="25"/>
        <v>47.099368179207353</v>
      </c>
      <c r="BP14" s="16">
        <f t="shared" si="26"/>
        <v>52.077350181887809</v>
      </c>
      <c r="BQ14" s="16">
        <f t="shared" si="27"/>
        <v>-4.9779820026804558</v>
      </c>
      <c r="BR14" s="1">
        <v>2</v>
      </c>
      <c r="BS14" s="1">
        <v>2</v>
      </c>
      <c r="BT14" s="42">
        <v>60</v>
      </c>
      <c r="BU14" s="42">
        <v>71</v>
      </c>
      <c r="BV14" s="42">
        <v>27</v>
      </c>
      <c r="BW14" s="42">
        <v>34</v>
      </c>
      <c r="BX14" s="42">
        <v>29</v>
      </c>
      <c r="BY14" s="42">
        <v>34</v>
      </c>
      <c r="BZ14" s="1">
        <v>50</v>
      </c>
      <c r="CA14" s="1">
        <v>71</v>
      </c>
      <c r="CB14" s="21">
        <f t="shared" si="28"/>
        <v>0.41322314049586778</v>
      </c>
      <c r="CC14" s="4">
        <v>-9.34</v>
      </c>
      <c r="CD14" s="45">
        <f t="shared" si="29"/>
        <v>-16.706851567897846</v>
      </c>
      <c r="CE14" s="26">
        <f t="shared" si="30"/>
        <v>1.8737756579507707</v>
      </c>
      <c r="CF14" s="26">
        <f t="shared" si="31"/>
        <v>2.0441188995826587</v>
      </c>
      <c r="CG14" s="26">
        <f t="shared" si="32"/>
        <v>30.746955114555831</v>
      </c>
      <c r="CH14" s="26">
        <f t="shared" si="33"/>
        <v>27.680776765181843</v>
      </c>
      <c r="CI14" s="26">
        <f t="shared" si="34"/>
        <v>59.705306191976831</v>
      </c>
      <c r="CJ14" s="26">
        <f t="shared" si="35"/>
        <v>49.399540073247593</v>
      </c>
      <c r="CK14" s="16">
        <f t="shared" si="36"/>
        <v>-15.283748121409694</v>
      </c>
      <c r="CL14" s="42">
        <v>22</v>
      </c>
      <c r="CM14" s="42">
        <v>24</v>
      </c>
      <c r="CN14" s="42">
        <v>339</v>
      </c>
      <c r="CO14" s="42">
        <v>301</v>
      </c>
      <c r="CP14" s="42">
        <v>163</v>
      </c>
      <c r="CQ14" s="42">
        <v>127</v>
      </c>
      <c r="CR14" s="42">
        <v>128</v>
      </c>
      <c r="CS14" s="42">
        <v>177</v>
      </c>
      <c r="CT14" s="1">
        <v>3</v>
      </c>
      <c r="CU14" s="1">
        <v>0</v>
      </c>
      <c r="CV14" s="42">
        <f t="shared" si="37"/>
        <v>-3</v>
      </c>
      <c r="CW14" s="26">
        <f t="shared" si="38"/>
        <v>1.1826544021024967</v>
      </c>
      <c r="CX14" s="26">
        <f t="shared" si="39"/>
        <v>0</v>
      </c>
      <c r="CY14" s="26">
        <f t="shared" si="40"/>
        <v>-1.1826544021024967</v>
      </c>
      <c r="CZ14" s="13">
        <v>5</v>
      </c>
      <c r="DA14" s="13">
        <v>6</v>
      </c>
      <c r="DB14" s="27">
        <v>5.22</v>
      </c>
      <c r="DC14" s="27">
        <v>5.04</v>
      </c>
      <c r="DD14" s="27">
        <v>5.4</v>
      </c>
      <c r="DE14" s="27">
        <v>5.7</v>
      </c>
      <c r="DF14" s="13">
        <v>32</v>
      </c>
      <c r="DG14" s="13">
        <v>29</v>
      </c>
      <c r="DH14" s="21">
        <f t="shared" si="41"/>
        <v>0.52459016393442626</v>
      </c>
      <c r="DI14" s="42">
        <v>28</v>
      </c>
      <c r="DJ14" s="42">
        <v>11</v>
      </c>
      <c r="DK14" s="13">
        <v>5</v>
      </c>
      <c r="DL14" s="13">
        <v>0</v>
      </c>
      <c r="DM14" s="13">
        <v>0.17899999999999999</v>
      </c>
      <c r="DN14" s="13">
        <v>0</v>
      </c>
      <c r="DO14" s="13">
        <v>0</v>
      </c>
      <c r="DP14" s="13">
        <v>0</v>
      </c>
      <c r="DQ14" s="13">
        <v>15</v>
      </c>
      <c r="DR14" s="46">
        <v>11</v>
      </c>
      <c r="DS14" s="13">
        <v>0</v>
      </c>
      <c r="DT14" s="13">
        <v>2</v>
      </c>
      <c r="DU14" s="13">
        <v>-0.13300000000000001</v>
      </c>
      <c r="DV14" s="13">
        <v>0</v>
      </c>
      <c r="DW14" s="13">
        <v>0</v>
      </c>
      <c r="DX14" s="13">
        <v>0</v>
      </c>
    </row>
    <row r="15" spans="1:128" ht="25.5" x14ac:dyDescent="0.2">
      <c r="A15" s="13" t="s">
        <v>212</v>
      </c>
      <c r="B15" s="13" t="s">
        <v>213</v>
      </c>
      <c r="C15" s="39" t="s">
        <v>3049</v>
      </c>
      <c r="D15" s="1" t="s">
        <v>214</v>
      </c>
      <c r="E15" s="13" t="s">
        <v>154</v>
      </c>
      <c r="F15" s="13">
        <v>12</v>
      </c>
      <c r="G15" s="13">
        <v>2</v>
      </c>
      <c r="H15" s="13">
        <v>1</v>
      </c>
      <c r="I15" s="40">
        <f t="shared" si="0"/>
        <v>3</v>
      </c>
      <c r="J15" s="19">
        <f t="shared" si="1"/>
        <v>1.9064430714909422</v>
      </c>
      <c r="K15" s="1">
        <v>2</v>
      </c>
      <c r="L15" s="1">
        <v>1</v>
      </c>
      <c r="M15" s="1">
        <v>0</v>
      </c>
      <c r="N15" s="1">
        <v>9</v>
      </c>
      <c r="O15" s="1">
        <v>1</v>
      </c>
      <c r="P15" s="1">
        <v>6</v>
      </c>
      <c r="Q15" s="1">
        <v>8</v>
      </c>
      <c r="R15" s="15">
        <f t="shared" si="2"/>
        <v>0.22222222222222221</v>
      </c>
      <c r="S15" s="15">
        <f t="shared" si="3"/>
        <v>0.125</v>
      </c>
      <c r="T15" s="16">
        <v>94.416666666699996</v>
      </c>
      <c r="U15" s="16">
        <f t="shared" si="4"/>
        <v>7.8680555555583327</v>
      </c>
      <c r="V15" s="16">
        <v>91.39</v>
      </c>
      <c r="W15" s="16">
        <f t="shared" si="5"/>
        <v>7.6158333333333337</v>
      </c>
      <c r="X15" s="16">
        <v>477.54</v>
      </c>
      <c r="Y15" s="16">
        <f t="shared" si="6"/>
        <v>39.795000000000002</v>
      </c>
      <c r="Z15" s="21">
        <f t="shared" si="7"/>
        <v>0.16063487599528939</v>
      </c>
      <c r="AA15" s="20">
        <f t="shared" si="8"/>
        <v>8</v>
      </c>
      <c r="AB15">
        <v>4</v>
      </c>
      <c r="AC15" s="1">
        <v>4</v>
      </c>
      <c r="AD15" s="1">
        <v>11</v>
      </c>
      <c r="AE15" s="1">
        <v>1</v>
      </c>
      <c r="AF15" s="1">
        <v>1</v>
      </c>
      <c r="AG15" s="15">
        <f t="shared" si="9"/>
        <v>0.4</v>
      </c>
      <c r="AH15" s="15">
        <f t="shared" si="10"/>
        <v>0.2</v>
      </c>
      <c r="AI15" s="15">
        <f t="shared" si="11"/>
        <v>0.60000000000000009</v>
      </c>
      <c r="AJ15" s="1">
        <v>29</v>
      </c>
      <c r="AK15" s="21">
        <f t="shared" si="12"/>
        <v>0.40845070422535212</v>
      </c>
      <c r="AL15" s="1">
        <v>20</v>
      </c>
      <c r="AM15" s="21">
        <f t="shared" si="13"/>
        <v>0.28169014084507044</v>
      </c>
      <c r="AN15" s="1">
        <v>22</v>
      </c>
      <c r="AO15" s="21">
        <f t="shared" si="14"/>
        <v>0.30985915492957744</v>
      </c>
      <c r="AP15" s="21">
        <f t="shared" si="15"/>
        <v>0.59183673469387754</v>
      </c>
      <c r="AQ15" s="1">
        <v>13</v>
      </c>
      <c r="AR15" s="4">
        <v>16.329999999999998</v>
      </c>
      <c r="AS15" s="41">
        <v>28</v>
      </c>
      <c r="AT15" s="41">
        <v>41</v>
      </c>
      <c r="AU15" s="41">
        <v>28</v>
      </c>
      <c r="AV15" s="21">
        <f t="shared" si="16"/>
        <v>0.40579710144927539</v>
      </c>
      <c r="AW15" s="26">
        <v>17</v>
      </c>
      <c r="AX15" s="42">
        <v>12</v>
      </c>
      <c r="AY15" s="41">
        <v>-0.71099999999999997</v>
      </c>
      <c r="AZ15" s="1">
        <v>14</v>
      </c>
      <c r="BA15" s="43">
        <v>2.8580000000000001</v>
      </c>
      <c r="BB15" s="16">
        <v>51.04</v>
      </c>
      <c r="BC15" s="26">
        <v>17.28</v>
      </c>
      <c r="BD15" s="43">
        <v>-2.016</v>
      </c>
      <c r="BE15" s="43">
        <v>-4.9989999999999997</v>
      </c>
      <c r="BF15" s="16">
        <v>47.19</v>
      </c>
      <c r="BG15" s="21">
        <f t="shared" si="17"/>
        <v>0.125</v>
      </c>
      <c r="BH15" s="44">
        <f t="shared" si="18"/>
        <v>0.9285714285714286</v>
      </c>
      <c r="BI15" s="42">
        <f t="shared" si="19"/>
        <v>1053.5714285714284</v>
      </c>
      <c r="BJ15" s="21">
        <f t="shared" si="20"/>
        <v>5.3571428571428603E-2</v>
      </c>
      <c r="BK15" s="26">
        <f t="shared" si="21"/>
        <v>3.2826348615822298</v>
      </c>
      <c r="BL15" s="26">
        <f t="shared" si="22"/>
        <v>1.9695809169493381</v>
      </c>
      <c r="BM15" s="16">
        <f t="shared" si="23"/>
        <v>26.261078892657839</v>
      </c>
      <c r="BN15" s="16">
        <f t="shared" si="24"/>
        <v>27.57413283729073</v>
      </c>
      <c r="BO15" s="16">
        <f t="shared" si="25"/>
        <v>43.330780172885433</v>
      </c>
      <c r="BP15" s="16">
        <f t="shared" si="26"/>
        <v>53.178684757632126</v>
      </c>
      <c r="BQ15" s="16">
        <f t="shared" si="27"/>
        <v>-9.8479045847466935</v>
      </c>
      <c r="BR15" s="1">
        <v>5</v>
      </c>
      <c r="BS15" s="1">
        <v>3</v>
      </c>
      <c r="BT15" s="42">
        <v>35</v>
      </c>
      <c r="BU15" s="42">
        <v>39</v>
      </c>
      <c r="BV15" s="42">
        <v>12</v>
      </c>
      <c r="BW15" s="42">
        <v>21</v>
      </c>
      <c r="BX15" s="42">
        <v>18</v>
      </c>
      <c r="BY15" s="42">
        <v>14</v>
      </c>
      <c r="BZ15" s="1">
        <v>27</v>
      </c>
      <c r="CA15" s="1">
        <v>46</v>
      </c>
      <c r="CB15" s="21">
        <f t="shared" si="28"/>
        <v>0.36986301369863012</v>
      </c>
      <c r="CC15" s="4">
        <v>-7.51</v>
      </c>
      <c r="CD15" s="45">
        <f t="shared" si="29"/>
        <v>-4.284986217399755</v>
      </c>
      <c r="CE15" s="26">
        <f t="shared" si="30"/>
        <v>3.3923859781379568</v>
      </c>
      <c r="CF15" s="26">
        <f t="shared" si="31"/>
        <v>1.1307953260459855</v>
      </c>
      <c r="CG15" s="26">
        <f t="shared" si="32"/>
        <v>24.877497173011683</v>
      </c>
      <c r="CH15" s="26">
        <f t="shared" si="33"/>
        <v>29.777610252544289</v>
      </c>
      <c r="CI15" s="26">
        <f t="shared" si="34"/>
        <v>48.875486870209819</v>
      </c>
      <c r="CJ15" s="26">
        <f t="shared" si="35"/>
        <v>61.188591531599442</v>
      </c>
      <c r="CK15" s="16">
        <f t="shared" si="36"/>
        <v>2.4652000766429296</v>
      </c>
      <c r="CL15" s="42">
        <v>27</v>
      </c>
      <c r="CM15" s="42">
        <v>9</v>
      </c>
      <c r="CN15" s="42">
        <v>171</v>
      </c>
      <c r="CO15" s="42">
        <v>228</v>
      </c>
      <c r="CP15" s="42">
        <v>80</v>
      </c>
      <c r="CQ15" s="42">
        <v>96</v>
      </c>
      <c r="CR15" s="42">
        <v>154</v>
      </c>
      <c r="CS15" s="42">
        <v>111</v>
      </c>
      <c r="CT15" s="1">
        <v>0</v>
      </c>
      <c r="CU15" s="1">
        <v>0</v>
      </c>
      <c r="CV15" s="42">
        <f t="shared" si="37"/>
        <v>0</v>
      </c>
      <c r="CW15" s="26">
        <f t="shared" si="38"/>
        <v>0</v>
      </c>
      <c r="CX15" s="26">
        <f t="shared" si="39"/>
        <v>0</v>
      </c>
      <c r="CY15" s="26">
        <f t="shared" si="40"/>
        <v>0</v>
      </c>
      <c r="CZ15" s="13">
        <v>3</v>
      </c>
      <c r="DA15" s="13">
        <v>3</v>
      </c>
      <c r="DB15" s="27">
        <v>3.18</v>
      </c>
      <c r="DC15" s="27">
        <v>2.65</v>
      </c>
      <c r="DD15" s="27">
        <v>3.26</v>
      </c>
      <c r="DE15" s="27">
        <v>3.62</v>
      </c>
      <c r="DF15" s="13">
        <v>3</v>
      </c>
      <c r="DG15" s="13">
        <v>11</v>
      </c>
      <c r="DH15" s="21">
        <f t="shared" si="41"/>
        <v>0.21428571428571427</v>
      </c>
      <c r="DI15" s="42">
        <v>8</v>
      </c>
      <c r="DJ15" s="42">
        <v>2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3</v>
      </c>
      <c r="DR15" s="46">
        <v>0</v>
      </c>
      <c r="DS15" s="13">
        <v>0</v>
      </c>
      <c r="DT15" s="13">
        <v>3</v>
      </c>
      <c r="DU15" s="13">
        <v>-1</v>
      </c>
      <c r="DV15" s="13">
        <v>0</v>
      </c>
      <c r="DW15" s="13">
        <v>0</v>
      </c>
      <c r="DX15" s="13">
        <v>0</v>
      </c>
    </row>
    <row r="16" spans="1:128" ht="25.5" x14ac:dyDescent="0.2">
      <c r="A16" s="13" t="s">
        <v>217</v>
      </c>
      <c r="B16" s="13" t="s">
        <v>218</v>
      </c>
      <c r="C16" s="39" t="s">
        <v>3050</v>
      </c>
      <c r="D16" s="1" t="s">
        <v>219</v>
      </c>
      <c r="E16" s="13" t="s">
        <v>129</v>
      </c>
      <c r="F16" s="13">
        <v>3</v>
      </c>
      <c r="G16" s="13">
        <v>0</v>
      </c>
      <c r="H16" s="13">
        <v>0</v>
      </c>
      <c r="I16" s="40">
        <f t="shared" si="0"/>
        <v>0</v>
      </c>
      <c r="J16" s="19">
        <f t="shared" si="1"/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5">
        <f t="shared" si="2"/>
        <v>0</v>
      </c>
      <c r="S16" s="15">
        <f t="shared" si="3"/>
        <v>0</v>
      </c>
      <c r="T16" s="16">
        <v>21.916666666699999</v>
      </c>
      <c r="U16" s="16">
        <f t="shared" si="4"/>
        <v>7.3055555555666665</v>
      </c>
      <c r="V16" s="16">
        <v>23.38</v>
      </c>
      <c r="W16" s="16">
        <f t="shared" si="5"/>
        <v>7.793333333333333</v>
      </c>
      <c r="X16" s="16">
        <v>115.16</v>
      </c>
      <c r="Y16" s="16">
        <f t="shared" si="6"/>
        <v>38.386666666666663</v>
      </c>
      <c r="Z16" s="21">
        <f t="shared" si="7"/>
        <v>0.16875992493142777</v>
      </c>
      <c r="AA16" s="20">
        <f t="shared" si="8"/>
        <v>0</v>
      </c>
      <c r="AB16">
        <v>0</v>
      </c>
      <c r="AC16" s="1">
        <v>5</v>
      </c>
      <c r="AD16" s="1">
        <v>4</v>
      </c>
      <c r="AE16" s="1">
        <v>0</v>
      </c>
      <c r="AF16" s="1">
        <v>0</v>
      </c>
      <c r="AG16" s="15">
        <f t="shared" si="9"/>
        <v>0</v>
      </c>
      <c r="AH16" s="15">
        <f t="shared" si="10"/>
        <v>0</v>
      </c>
      <c r="AI16" s="15">
        <f t="shared" si="11"/>
        <v>0</v>
      </c>
      <c r="AJ16" s="1">
        <v>9</v>
      </c>
      <c r="AK16" s="21">
        <f t="shared" si="12"/>
        <v>0.42857142857142855</v>
      </c>
      <c r="AL16" s="1">
        <v>3</v>
      </c>
      <c r="AM16" s="21">
        <f t="shared" si="13"/>
        <v>0.14285714285714285</v>
      </c>
      <c r="AN16" s="1">
        <v>9</v>
      </c>
      <c r="AO16" s="21">
        <f t="shared" si="14"/>
        <v>0.42857142857142855</v>
      </c>
      <c r="AP16" s="21">
        <f t="shared" si="15"/>
        <v>0.75</v>
      </c>
      <c r="AQ16" s="1">
        <v>13</v>
      </c>
      <c r="AR16" s="4">
        <v>25</v>
      </c>
      <c r="AS16" s="41">
        <v>10</v>
      </c>
      <c r="AT16" s="41">
        <v>10</v>
      </c>
      <c r="AU16" s="41">
        <v>7</v>
      </c>
      <c r="AV16" s="21">
        <f t="shared" si="16"/>
        <v>0.5</v>
      </c>
      <c r="AW16" s="26">
        <v>16.02</v>
      </c>
      <c r="AX16" s="42">
        <v>13</v>
      </c>
      <c r="AY16" s="41">
        <v>-2.29</v>
      </c>
      <c r="AZ16" s="1">
        <v>13</v>
      </c>
      <c r="BA16" s="43">
        <v>-1.159</v>
      </c>
      <c r="BB16" s="16">
        <v>49.13</v>
      </c>
      <c r="BC16" s="26">
        <v>15.68</v>
      </c>
      <c r="BD16" s="43">
        <v>-1.9630000000000001</v>
      </c>
      <c r="BE16" s="43">
        <v>3.7909999999999999</v>
      </c>
      <c r="BF16" s="16">
        <v>53.68</v>
      </c>
      <c r="BG16" s="21">
        <f t="shared" si="17"/>
        <v>0</v>
      </c>
      <c r="BH16" s="44">
        <f t="shared" si="18"/>
        <v>1</v>
      </c>
      <c r="BI16" s="42">
        <f t="shared" si="19"/>
        <v>1000</v>
      </c>
      <c r="BJ16" s="21">
        <f t="shared" si="20"/>
        <v>0</v>
      </c>
      <c r="BK16" s="26">
        <f t="shared" si="21"/>
        <v>0</v>
      </c>
      <c r="BL16" s="26">
        <f t="shared" si="22"/>
        <v>0</v>
      </c>
      <c r="BM16" s="16">
        <f t="shared" si="23"/>
        <v>23.096663815226691</v>
      </c>
      <c r="BN16" s="16">
        <f t="shared" si="24"/>
        <v>23.096663815226691</v>
      </c>
      <c r="BO16" s="16">
        <f t="shared" si="25"/>
        <v>41.060735671514117</v>
      </c>
      <c r="BP16" s="16">
        <f t="shared" si="26"/>
        <v>35.928143712574851</v>
      </c>
      <c r="BQ16" s="16">
        <f t="shared" si="27"/>
        <v>5.1325919589392655</v>
      </c>
      <c r="BR16" s="1">
        <v>0</v>
      </c>
      <c r="BS16" s="1">
        <v>0</v>
      </c>
      <c r="BT16" s="42">
        <v>9</v>
      </c>
      <c r="BU16" s="42">
        <v>9</v>
      </c>
      <c r="BV16" s="42">
        <v>1</v>
      </c>
      <c r="BW16" s="42">
        <v>3</v>
      </c>
      <c r="BX16" s="42">
        <v>2</v>
      </c>
      <c r="BY16" s="42">
        <v>6</v>
      </c>
      <c r="BZ16" s="1">
        <v>8</v>
      </c>
      <c r="CA16" s="1">
        <v>8</v>
      </c>
      <c r="CB16" s="21">
        <f t="shared" si="28"/>
        <v>0.5</v>
      </c>
      <c r="CC16" s="4">
        <v>-1.52</v>
      </c>
      <c r="CD16" s="45">
        <f t="shared" si="29"/>
        <v>-5.9074080410607337</v>
      </c>
      <c r="CE16" s="26">
        <f t="shared" si="30"/>
        <v>2.0840569642236888</v>
      </c>
      <c r="CF16" s="26">
        <f t="shared" si="31"/>
        <v>1.5630427231677666</v>
      </c>
      <c r="CG16" s="26">
        <f t="shared" si="32"/>
        <v>31.260854463355333</v>
      </c>
      <c r="CH16" s="26">
        <f t="shared" si="33"/>
        <v>30.739840222299406</v>
      </c>
      <c r="CI16" s="26">
        <f t="shared" si="34"/>
        <v>53.143452587704061</v>
      </c>
      <c r="CJ16" s="26">
        <f t="shared" si="35"/>
        <v>54.185481069815907</v>
      </c>
      <c r="CK16" s="16">
        <f t="shared" si="36"/>
        <v>6.1746204410511112</v>
      </c>
      <c r="CL16" s="42">
        <v>4</v>
      </c>
      <c r="CM16" s="42">
        <v>3</v>
      </c>
      <c r="CN16" s="42">
        <v>56</v>
      </c>
      <c r="CO16" s="42">
        <v>56</v>
      </c>
      <c r="CP16" s="42">
        <v>15</v>
      </c>
      <c r="CQ16" s="42">
        <v>25</v>
      </c>
      <c r="CR16" s="42">
        <v>20</v>
      </c>
      <c r="CS16" s="42">
        <v>27</v>
      </c>
      <c r="CT16" s="1">
        <v>0</v>
      </c>
      <c r="CU16" s="1">
        <v>0</v>
      </c>
      <c r="CV16" s="42">
        <f t="shared" si="37"/>
        <v>0</v>
      </c>
      <c r="CW16" s="26">
        <f t="shared" si="38"/>
        <v>0</v>
      </c>
      <c r="CX16" s="26">
        <f t="shared" si="39"/>
        <v>0</v>
      </c>
      <c r="CY16" s="26">
        <f t="shared" si="40"/>
        <v>0</v>
      </c>
      <c r="CZ16" s="13">
        <v>1</v>
      </c>
      <c r="DA16" s="13">
        <v>1</v>
      </c>
      <c r="DB16" s="27">
        <v>0.86</v>
      </c>
      <c r="DC16" s="27">
        <v>0.8</v>
      </c>
      <c r="DD16" s="27">
        <v>0.86</v>
      </c>
      <c r="DE16" s="27">
        <v>0.75</v>
      </c>
      <c r="DF16" s="13">
        <v>7</v>
      </c>
      <c r="DG16" s="13">
        <v>12</v>
      </c>
      <c r="DH16" s="21">
        <f t="shared" si="41"/>
        <v>0.36842105263157893</v>
      </c>
      <c r="DI16" s="42">
        <v>8</v>
      </c>
      <c r="DJ16" s="42">
        <v>4</v>
      </c>
      <c r="DK16" s="13">
        <v>1</v>
      </c>
      <c r="DL16" s="13">
        <v>0</v>
      </c>
      <c r="DM16" s="13">
        <v>0.125</v>
      </c>
      <c r="DN16" s="13">
        <v>0</v>
      </c>
      <c r="DO16" s="13">
        <v>0</v>
      </c>
      <c r="DP16" s="13">
        <v>0</v>
      </c>
      <c r="DQ16" s="13">
        <v>3</v>
      </c>
      <c r="DR16" s="46">
        <v>1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</row>
    <row r="17" spans="1:128" ht="25.5" x14ac:dyDescent="0.2">
      <c r="A17" s="13" t="s">
        <v>224</v>
      </c>
      <c r="B17" s="13" t="s">
        <v>225</v>
      </c>
      <c r="C17" s="39" t="s">
        <v>3051</v>
      </c>
      <c r="D17" s="1" t="s">
        <v>145</v>
      </c>
      <c r="E17" s="13" t="s">
        <v>146</v>
      </c>
      <c r="F17" s="13">
        <v>52</v>
      </c>
      <c r="G17" s="13">
        <v>7</v>
      </c>
      <c r="H17" s="13">
        <v>13</v>
      </c>
      <c r="I17" s="40">
        <f t="shared" si="0"/>
        <v>20</v>
      </c>
      <c r="J17" s="19">
        <f t="shared" si="1"/>
        <v>1.8080912081565912</v>
      </c>
      <c r="K17" s="1">
        <v>6</v>
      </c>
      <c r="L17" s="1">
        <v>8</v>
      </c>
      <c r="M17" s="1">
        <v>4</v>
      </c>
      <c r="N17" s="1">
        <v>67</v>
      </c>
      <c r="O17" s="1">
        <v>33</v>
      </c>
      <c r="P17" s="1">
        <v>30</v>
      </c>
      <c r="Q17" s="1">
        <v>82</v>
      </c>
      <c r="R17" s="15">
        <f t="shared" si="2"/>
        <v>0.1044776119402985</v>
      </c>
      <c r="S17" s="15">
        <f t="shared" si="3"/>
        <v>5.3846153846153849E-2</v>
      </c>
      <c r="T17" s="16">
        <v>663.68333333329997</v>
      </c>
      <c r="U17" s="16">
        <f t="shared" si="4"/>
        <v>12.763141025640383</v>
      </c>
      <c r="V17" s="16">
        <v>628.94000000000005</v>
      </c>
      <c r="W17" s="16">
        <f t="shared" si="5"/>
        <v>12.095000000000001</v>
      </c>
      <c r="X17" s="16">
        <v>1839.4</v>
      </c>
      <c r="Y17" s="16">
        <f t="shared" si="6"/>
        <v>35.373076923076923</v>
      </c>
      <c r="Z17" s="21">
        <f t="shared" si="7"/>
        <v>0.25480282294983675</v>
      </c>
      <c r="AA17" s="20">
        <f t="shared" si="8"/>
        <v>102</v>
      </c>
      <c r="AB17">
        <v>21</v>
      </c>
      <c r="AC17" s="1">
        <v>28</v>
      </c>
      <c r="AD17" s="1">
        <v>61</v>
      </c>
      <c r="AE17" s="1">
        <v>14</v>
      </c>
      <c r="AF17" s="1">
        <v>21</v>
      </c>
      <c r="AG17" s="15">
        <f t="shared" si="9"/>
        <v>0.29166666666666669</v>
      </c>
      <c r="AH17" s="15">
        <f t="shared" si="10"/>
        <v>0.5</v>
      </c>
      <c r="AI17" s="15">
        <f t="shared" si="11"/>
        <v>0.79166666666666674</v>
      </c>
      <c r="AJ17" s="1">
        <v>184</v>
      </c>
      <c r="AK17" s="21">
        <f t="shared" si="12"/>
        <v>0.29113924050632911</v>
      </c>
      <c r="AL17" s="1">
        <v>235</v>
      </c>
      <c r="AM17" s="21">
        <f t="shared" si="13"/>
        <v>0.37183544303797467</v>
      </c>
      <c r="AN17" s="1">
        <v>213</v>
      </c>
      <c r="AO17" s="21">
        <f t="shared" si="14"/>
        <v>0.33702531645569622</v>
      </c>
      <c r="AP17" s="21">
        <f t="shared" si="15"/>
        <v>0.43914081145584727</v>
      </c>
      <c r="AQ17" s="1">
        <v>6</v>
      </c>
      <c r="AR17" s="4">
        <v>-3.74</v>
      </c>
      <c r="AS17" s="41">
        <v>225</v>
      </c>
      <c r="AT17" s="41">
        <v>239</v>
      </c>
      <c r="AU17" s="41">
        <v>201</v>
      </c>
      <c r="AV17" s="21">
        <f t="shared" si="16"/>
        <v>0.48491379310344829</v>
      </c>
      <c r="AW17" s="26">
        <v>17.2</v>
      </c>
      <c r="AX17" s="42">
        <v>14</v>
      </c>
      <c r="AY17" s="41">
        <v>0.28800000000000003</v>
      </c>
      <c r="AZ17" s="1">
        <v>6</v>
      </c>
      <c r="BA17" s="43">
        <v>-0.61199999999999999</v>
      </c>
      <c r="BB17" s="16">
        <v>49.67</v>
      </c>
      <c r="BC17" s="26">
        <v>17.66</v>
      </c>
      <c r="BD17" s="43">
        <v>1.141</v>
      </c>
      <c r="BE17" s="43">
        <v>-3.734</v>
      </c>
      <c r="BF17" s="16">
        <v>48.41</v>
      </c>
      <c r="BG17" s="21">
        <f t="shared" si="17"/>
        <v>7.8431372549019607E-2</v>
      </c>
      <c r="BH17" s="44">
        <f t="shared" si="18"/>
        <v>0.89393939393939392</v>
      </c>
      <c r="BI17" s="42">
        <f t="shared" si="19"/>
        <v>972.37076648841344</v>
      </c>
      <c r="BJ17" s="21">
        <f t="shared" si="20"/>
        <v>-2.7629233511586471E-2</v>
      </c>
      <c r="BK17" s="26">
        <f t="shared" si="21"/>
        <v>2.2895665723280438</v>
      </c>
      <c r="BL17" s="26">
        <f t="shared" si="22"/>
        <v>3.3389512513117303</v>
      </c>
      <c r="BM17" s="16">
        <f t="shared" si="23"/>
        <v>29.191973797182559</v>
      </c>
      <c r="BN17" s="16">
        <f t="shared" si="24"/>
        <v>31.481540369510601</v>
      </c>
      <c r="BO17" s="16">
        <f t="shared" si="25"/>
        <v>53.327821413807357</v>
      </c>
      <c r="BP17" s="16">
        <f t="shared" si="26"/>
        <v>51.706045091741657</v>
      </c>
      <c r="BQ17" s="16">
        <f t="shared" si="27"/>
        <v>1.6217763220656991</v>
      </c>
      <c r="BR17" s="1">
        <v>24</v>
      </c>
      <c r="BS17" s="1">
        <v>35</v>
      </c>
      <c r="BT17" s="42">
        <v>282</v>
      </c>
      <c r="BU17" s="42">
        <v>295</v>
      </c>
      <c r="BV17" s="42">
        <v>117</v>
      </c>
      <c r="BW17" s="42">
        <v>88</v>
      </c>
      <c r="BX17" s="42">
        <v>124</v>
      </c>
      <c r="BY17" s="42">
        <v>136</v>
      </c>
      <c r="BZ17" s="1">
        <v>288</v>
      </c>
      <c r="CA17" s="1">
        <v>261</v>
      </c>
      <c r="CB17" s="21">
        <f t="shared" si="28"/>
        <v>0.52459016393442626</v>
      </c>
      <c r="CC17" s="4">
        <v>4.1100000000000003</v>
      </c>
      <c r="CD17" s="45">
        <f t="shared" si="29"/>
        <v>6.1143968471253647</v>
      </c>
      <c r="CE17" s="26">
        <f t="shared" si="30"/>
        <v>2.6747852560617589</v>
      </c>
      <c r="CF17" s="26">
        <f t="shared" si="31"/>
        <v>2.6095465912797651</v>
      </c>
      <c r="CG17" s="26">
        <f t="shared" si="32"/>
        <v>30.760030444710228</v>
      </c>
      <c r="CH17" s="26">
        <f t="shared" si="33"/>
        <v>33.56529303033598</v>
      </c>
      <c r="CI17" s="26">
        <f t="shared" si="34"/>
        <v>53.13689246493422</v>
      </c>
      <c r="CJ17" s="26">
        <f t="shared" si="35"/>
        <v>58.877894965749697</v>
      </c>
      <c r="CK17" s="16">
        <f t="shared" si="36"/>
        <v>7.3627788228811752</v>
      </c>
      <c r="CL17" s="42">
        <v>82</v>
      </c>
      <c r="CM17" s="42">
        <v>80</v>
      </c>
      <c r="CN17" s="42">
        <v>861</v>
      </c>
      <c r="CO17" s="42">
        <v>949</v>
      </c>
      <c r="CP17" s="42">
        <v>313</v>
      </c>
      <c r="CQ17" s="42">
        <v>363</v>
      </c>
      <c r="CR17" s="42">
        <v>413</v>
      </c>
      <c r="CS17" s="42">
        <v>373</v>
      </c>
      <c r="CT17" s="1">
        <v>4</v>
      </c>
      <c r="CU17" s="1">
        <v>6</v>
      </c>
      <c r="CV17" s="42">
        <f t="shared" si="37"/>
        <v>2</v>
      </c>
      <c r="CW17" s="26">
        <f t="shared" si="38"/>
        <v>0.36161824163131828</v>
      </c>
      <c r="CX17" s="26">
        <f t="shared" si="39"/>
        <v>0.54242736244697731</v>
      </c>
      <c r="CY17" s="26">
        <f t="shared" si="40"/>
        <v>0.18080912081565914</v>
      </c>
      <c r="CZ17" s="13">
        <v>25</v>
      </c>
      <c r="DA17" s="13">
        <v>25</v>
      </c>
      <c r="DB17" s="27">
        <v>22.37</v>
      </c>
      <c r="DC17" s="27">
        <v>24.67</v>
      </c>
      <c r="DD17" s="27">
        <v>21.95</v>
      </c>
      <c r="DE17" s="27">
        <v>24.78</v>
      </c>
      <c r="DF17" s="13">
        <v>76</v>
      </c>
      <c r="DG17" s="13">
        <v>101</v>
      </c>
      <c r="DH17" s="21">
        <f t="shared" si="41"/>
        <v>0.42937853107344631</v>
      </c>
      <c r="DI17" s="42">
        <v>48</v>
      </c>
      <c r="DJ17" s="42">
        <v>18</v>
      </c>
      <c r="DK17" s="13">
        <v>6</v>
      </c>
      <c r="DL17" s="13">
        <v>0</v>
      </c>
      <c r="DM17" s="13">
        <v>0.125</v>
      </c>
      <c r="DN17" s="13">
        <v>0</v>
      </c>
      <c r="DO17" s="13">
        <v>0</v>
      </c>
      <c r="DP17" s="13">
        <v>0</v>
      </c>
      <c r="DQ17" s="13">
        <v>68</v>
      </c>
      <c r="DR17" s="46">
        <v>29</v>
      </c>
      <c r="DS17" s="13">
        <v>2</v>
      </c>
      <c r="DT17" s="13">
        <v>10</v>
      </c>
      <c r="DU17" s="13">
        <v>-0.11800000000000001</v>
      </c>
      <c r="DV17" s="13">
        <v>0</v>
      </c>
      <c r="DW17" s="13">
        <v>0</v>
      </c>
      <c r="DX17" s="13">
        <v>0</v>
      </c>
    </row>
    <row r="18" spans="1:128" ht="25.5" x14ac:dyDescent="0.2">
      <c r="A18" s="13" t="s">
        <v>183</v>
      </c>
      <c r="B18" s="13" t="s">
        <v>230</v>
      </c>
      <c r="C18" s="39" t="s">
        <v>3052</v>
      </c>
      <c r="D18" s="1" t="s">
        <v>446</v>
      </c>
      <c r="E18" s="13" t="s">
        <v>137</v>
      </c>
      <c r="F18" s="13">
        <v>77</v>
      </c>
      <c r="G18" s="13">
        <v>16</v>
      </c>
      <c r="H18" s="13">
        <v>10</v>
      </c>
      <c r="I18" s="40">
        <f t="shared" si="0"/>
        <v>26</v>
      </c>
      <c r="J18" s="19">
        <f t="shared" si="1"/>
        <v>1.5169440707907724</v>
      </c>
      <c r="K18" s="1">
        <v>13</v>
      </c>
      <c r="L18" s="1">
        <v>4</v>
      </c>
      <c r="M18" s="1">
        <v>5</v>
      </c>
      <c r="N18" s="1">
        <v>109</v>
      </c>
      <c r="O18" s="1">
        <v>46</v>
      </c>
      <c r="P18" s="1">
        <v>48</v>
      </c>
      <c r="Q18" s="1">
        <v>101</v>
      </c>
      <c r="R18" s="15">
        <f t="shared" si="2"/>
        <v>0.14678899082568808</v>
      </c>
      <c r="S18" s="15">
        <f t="shared" si="3"/>
        <v>7.8817733990147784E-2</v>
      </c>
      <c r="T18" s="16">
        <v>1028.3833333333</v>
      </c>
      <c r="U18" s="16">
        <f t="shared" si="4"/>
        <v>13.355627705627272</v>
      </c>
      <c r="V18" s="16">
        <v>985.16</v>
      </c>
      <c r="W18" s="16">
        <f t="shared" si="5"/>
        <v>12.794285714285714</v>
      </c>
      <c r="X18" s="16">
        <v>2748.56</v>
      </c>
      <c r="Y18" s="16">
        <f t="shared" si="6"/>
        <v>35.695584415584413</v>
      </c>
      <c r="Z18" s="21">
        <f t="shared" si="7"/>
        <v>0.26385481503701402</v>
      </c>
      <c r="AA18" s="20">
        <f t="shared" si="8"/>
        <v>60.645161290322584</v>
      </c>
      <c r="AB18">
        <v>24</v>
      </c>
      <c r="AC18" s="1">
        <v>107</v>
      </c>
      <c r="AD18" s="1">
        <v>87</v>
      </c>
      <c r="AE18" s="1">
        <v>36</v>
      </c>
      <c r="AF18" s="1">
        <v>33</v>
      </c>
      <c r="AG18" s="15">
        <f t="shared" si="9"/>
        <v>0.5161290322580645</v>
      </c>
      <c r="AH18" s="15">
        <f t="shared" si="10"/>
        <v>0.29032258064516131</v>
      </c>
      <c r="AI18" s="15">
        <f t="shared" si="11"/>
        <v>0.80645161290322576</v>
      </c>
      <c r="AJ18" s="1">
        <v>372</v>
      </c>
      <c r="AK18" s="21">
        <f t="shared" si="12"/>
        <v>0.37162837162837165</v>
      </c>
      <c r="AL18" s="1">
        <v>242</v>
      </c>
      <c r="AM18" s="21">
        <f t="shared" si="13"/>
        <v>0.24175824175824176</v>
      </c>
      <c r="AN18" s="1">
        <v>387</v>
      </c>
      <c r="AO18" s="21">
        <f t="shared" si="14"/>
        <v>0.38661338661338662</v>
      </c>
      <c r="AP18" s="21">
        <f t="shared" si="15"/>
        <v>0.60586319218241047</v>
      </c>
      <c r="AQ18" s="1">
        <v>14</v>
      </c>
      <c r="AR18" s="4">
        <v>15.02</v>
      </c>
      <c r="AS18" s="41">
        <v>372</v>
      </c>
      <c r="AT18" s="41">
        <v>351</v>
      </c>
      <c r="AU18" s="41">
        <v>311</v>
      </c>
      <c r="AV18" s="21">
        <f t="shared" si="16"/>
        <v>0.51452282157676343</v>
      </c>
      <c r="AW18" s="26">
        <v>17.260000000000002</v>
      </c>
      <c r="AX18" s="42">
        <v>10</v>
      </c>
      <c r="AY18" s="41">
        <v>0.11700000000000001</v>
      </c>
      <c r="AZ18" s="1">
        <v>9</v>
      </c>
      <c r="BA18" s="43">
        <v>-0.753</v>
      </c>
      <c r="BB18" s="16">
        <v>49.77</v>
      </c>
      <c r="BC18" s="26">
        <v>17.829999999999998</v>
      </c>
      <c r="BD18" s="43">
        <v>0.82500000000000007</v>
      </c>
      <c r="BE18" s="43">
        <v>-0.88100000000000001</v>
      </c>
      <c r="BF18" s="16">
        <v>48.93</v>
      </c>
      <c r="BG18" s="21">
        <f t="shared" si="17"/>
        <v>6.5957446808510636E-2</v>
      </c>
      <c r="BH18" s="44">
        <f t="shared" si="18"/>
        <v>0.91752577319587625</v>
      </c>
      <c r="BI18" s="42">
        <f t="shared" si="19"/>
        <v>983.48322000438691</v>
      </c>
      <c r="BJ18" s="21">
        <f t="shared" si="20"/>
        <v>-1.6516779995613115E-2</v>
      </c>
      <c r="BK18" s="26">
        <f t="shared" si="21"/>
        <v>1.8880181899386901</v>
      </c>
      <c r="BL18" s="26">
        <f t="shared" si="22"/>
        <v>2.4361525031466971</v>
      </c>
      <c r="BM18" s="16">
        <f t="shared" si="23"/>
        <v>28.624791911973691</v>
      </c>
      <c r="BN18" s="16">
        <f t="shared" si="24"/>
        <v>29.538349100653704</v>
      </c>
      <c r="BO18" s="16">
        <f t="shared" si="25"/>
        <v>57.310487636526048</v>
      </c>
      <c r="BP18" s="16">
        <f t="shared" si="26"/>
        <v>52.377278817653988</v>
      </c>
      <c r="BQ18" s="16">
        <f t="shared" si="27"/>
        <v>4.9332088188720604</v>
      </c>
      <c r="BR18" s="1">
        <v>31</v>
      </c>
      <c r="BS18" s="1">
        <v>40</v>
      </c>
      <c r="BT18" s="42">
        <v>439</v>
      </c>
      <c r="BU18" s="42">
        <v>445</v>
      </c>
      <c r="BV18" s="42">
        <v>221</v>
      </c>
      <c r="BW18" s="42">
        <v>174</v>
      </c>
      <c r="BX18" s="42">
        <v>201</v>
      </c>
      <c r="BY18" s="42">
        <v>250</v>
      </c>
      <c r="BZ18" s="1">
        <v>424</v>
      </c>
      <c r="CA18" s="1">
        <v>436</v>
      </c>
      <c r="CB18" s="21">
        <f t="shared" si="28"/>
        <v>0.49302325581395351</v>
      </c>
      <c r="CC18" s="4">
        <v>0.31</v>
      </c>
      <c r="CD18" s="45">
        <f t="shared" si="29"/>
        <v>2.4304922064942094</v>
      </c>
      <c r="CE18" s="26">
        <f t="shared" si="30"/>
        <v>1.8336874581599092</v>
      </c>
      <c r="CF18" s="26">
        <f t="shared" si="31"/>
        <v>3.056145763599849</v>
      </c>
      <c r="CG18" s="26">
        <f t="shared" si="32"/>
        <v>29.033384754198561</v>
      </c>
      <c r="CH18" s="26">
        <f t="shared" si="33"/>
        <v>30.255843059638504</v>
      </c>
      <c r="CI18" s="26">
        <f t="shared" si="34"/>
        <v>56.123933987251505</v>
      </c>
      <c r="CJ18" s="26">
        <f t="shared" si="35"/>
        <v>56.844311202957186</v>
      </c>
      <c r="CK18" s="16">
        <f t="shared" si="36"/>
        <v>5.6535860345777422</v>
      </c>
      <c r="CL18" s="42">
        <v>84</v>
      </c>
      <c r="CM18" s="42">
        <v>140</v>
      </c>
      <c r="CN18" s="42">
        <v>1246</v>
      </c>
      <c r="CO18" s="42">
        <v>1246</v>
      </c>
      <c r="CP18" s="42">
        <v>530</v>
      </c>
      <c r="CQ18" s="42">
        <v>530</v>
      </c>
      <c r="CR18" s="42">
        <v>688</v>
      </c>
      <c r="CS18" s="42">
        <v>711</v>
      </c>
      <c r="CT18" s="1">
        <v>4</v>
      </c>
      <c r="CU18" s="1">
        <v>8</v>
      </c>
      <c r="CV18" s="42">
        <f t="shared" si="37"/>
        <v>4</v>
      </c>
      <c r="CW18" s="26">
        <f t="shared" si="38"/>
        <v>0.23337601089088805</v>
      </c>
      <c r="CX18" s="26">
        <f t="shared" si="39"/>
        <v>0.46675202178177611</v>
      </c>
      <c r="CY18" s="26">
        <f t="shared" si="40"/>
        <v>0.23337601089088805</v>
      </c>
      <c r="CZ18" s="13">
        <v>34</v>
      </c>
      <c r="DA18" s="13">
        <v>35</v>
      </c>
      <c r="DB18" s="27">
        <v>30</v>
      </c>
      <c r="DC18" s="27">
        <v>42.54</v>
      </c>
      <c r="DD18" s="27">
        <v>33.630000000000003</v>
      </c>
      <c r="DE18" s="27">
        <v>38.590000000000003</v>
      </c>
      <c r="DF18" s="13">
        <v>431</v>
      </c>
      <c r="DG18" s="13">
        <v>436</v>
      </c>
      <c r="DH18" s="21">
        <f t="shared" si="41"/>
        <v>0.49711649365628602</v>
      </c>
      <c r="DI18" s="42">
        <v>326</v>
      </c>
      <c r="DJ18" s="42">
        <v>167</v>
      </c>
      <c r="DK18" s="13">
        <v>62</v>
      </c>
      <c r="DL18" s="13">
        <v>2</v>
      </c>
      <c r="DM18" s="13">
        <v>0.184</v>
      </c>
      <c r="DN18" s="13">
        <v>1</v>
      </c>
      <c r="DO18" s="13">
        <v>0</v>
      </c>
      <c r="DP18" s="13">
        <v>3.0000000000000001E-3</v>
      </c>
      <c r="DQ18" s="13">
        <v>216</v>
      </c>
      <c r="DR18" s="46">
        <v>105</v>
      </c>
      <c r="DS18" s="13">
        <v>1</v>
      </c>
      <c r="DT18" s="13">
        <v>36</v>
      </c>
      <c r="DU18" s="13">
        <v>-0.16200000000000001</v>
      </c>
      <c r="DV18" s="13">
        <v>0</v>
      </c>
      <c r="DW18" s="13">
        <v>4</v>
      </c>
      <c r="DX18" s="13">
        <v>-1.9E-2</v>
      </c>
    </row>
    <row r="19" spans="1:128" x14ac:dyDescent="0.2">
      <c r="A19" s="13" t="s">
        <v>236</v>
      </c>
      <c r="B19" s="13" t="s">
        <v>237</v>
      </c>
      <c r="C19" s="39" t="s">
        <v>3053</v>
      </c>
      <c r="D19" s="1" t="s">
        <v>238</v>
      </c>
      <c r="E19" s="13" t="s">
        <v>154</v>
      </c>
      <c r="F19" s="13">
        <v>1</v>
      </c>
      <c r="G19" s="13">
        <v>0</v>
      </c>
      <c r="H19" s="13">
        <v>0</v>
      </c>
      <c r="I19" s="40">
        <f t="shared" si="0"/>
        <v>0</v>
      </c>
      <c r="J19" s="19">
        <f t="shared" si="1"/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5">
        <f t="shared" si="2"/>
        <v>0</v>
      </c>
      <c r="S19" s="15">
        <f t="shared" si="3"/>
        <v>0</v>
      </c>
      <c r="T19" s="16">
        <v>14.7833333333</v>
      </c>
      <c r="U19" s="16">
        <f t="shared" si="4"/>
        <v>14.7833333333</v>
      </c>
      <c r="V19" s="16">
        <v>14.59</v>
      </c>
      <c r="W19" s="16">
        <f t="shared" si="5"/>
        <v>14.59</v>
      </c>
      <c r="X19" s="16">
        <v>33.729999999999997</v>
      </c>
      <c r="Y19" s="16">
        <f t="shared" si="6"/>
        <v>33.729999999999997</v>
      </c>
      <c r="Z19" s="21">
        <f t="shared" si="7"/>
        <v>0.30194536423841062</v>
      </c>
      <c r="AA19" s="20">
        <f t="shared" si="8"/>
        <v>0</v>
      </c>
      <c r="AB19">
        <v>0</v>
      </c>
      <c r="AC19" s="1">
        <v>4</v>
      </c>
      <c r="AD19" s="1">
        <v>2</v>
      </c>
      <c r="AE19" s="1">
        <v>0</v>
      </c>
      <c r="AF19" s="1">
        <v>0</v>
      </c>
      <c r="AG19" s="15">
        <f t="shared" si="9"/>
        <v>0</v>
      </c>
      <c r="AH19" s="15">
        <f t="shared" si="10"/>
        <v>0</v>
      </c>
      <c r="AI19" s="15">
        <f t="shared" si="11"/>
        <v>0</v>
      </c>
      <c r="AJ19" s="1">
        <v>2</v>
      </c>
      <c r="AK19" s="21">
        <f t="shared" si="12"/>
        <v>0.15384615384615385</v>
      </c>
      <c r="AL19" s="1">
        <v>3</v>
      </c>
      <c r="AM19" s="21">
        <f t="shared" si="13"/>
        <v>0.23076923076923078</v>
      </c>
      <c r="AN19" s="1">
        <v>8</v>
      </c>
      <c r="AO19" s="21">
        <f t="shared" si="14"/>
        <v>0.61538461538461542</v>
      </c>
      <c r="AP19" s="21">
        <f t="shared" si="15"/>
        <v>0.4</v>
      </c>
      <c r="AQ19" s="1">
        <v>6</v>
      </c>
      <c r="AR19" s="4">
        <v>1.54</v>
      </c>
      <c r="AS19" s="41">
        <v>4</v>
      </c>
      <c r="AT19" s="41">
        <v>5</v>
      </c>
      <c r="AU19" s="41">
        <v>3</v>
      </c>
      <c r="AV19" s="21">
        <f t="shared" si="16"/>
        <v>0.44444444444444442</v>
      </c>
      <c r="AW19" s="26">
        <v>17.940000000000001</v>
      </c>
      <c r="AX19" s="42">
        <v>1</v>
      </c>
      <c r="AY19" s="41">
        <v>0.193</v>
      </c>
      <c r="AZ19" s="1">
        <v>7</v>
      </c>
      <c r="BA19" s="43">
        <v>6.9480000000000004</v>
      </c>
      <c r="BB19" s="16">
        <v>53.19</v>
      </c>
      <c r="BC19" s="26">
        <v>18.98</v>
      </c>
      <c r="BD19" s="43">
        <v>-0.55500000000000005</v>
      </c>
      <c r="BE19" s="43">
        <v>-28.241</v>
      </c>
      <c r="BF19" s="16">
        <v>40.159999999999997</v>
      </c>
      <c r="BG19" s="21">
        <f t="shared" si="17"/>
        <v>0</v>
      </c>
      <c r="BH19" s="44">
        <f t="shared" si="18"/>
        <v>1</v>
      </c>
      <c r="BI19" s="42">
        <f t="shared" si="19"/>
        <v>1000</v>
      </c>
      <c r="BJ19" s="21">
        <f t="shared" si="20"/>
        <v>0</v>
      </c>
      <c r="BK19" s="26">
        <f t="shared" si="21"/>
        <v>0</v>
      </c>
      <c r="BL19" s="26">
        <f t="shared" si="22"/>
        <v>0</v>
      </c>
      <c r="BM19" s="16">
        <f t="shared" si="23"/>
        <v>12.337217272104182</v>
      </c>
      <c r="BN19" s="16">
        <f t="shared" si="24"/>
        <v>24.674434544208363</v>
      </c>
      <c r="BO19" s="16">
        <f t="shared" si="25"/>
        <v>16.449623029472239</v>
      </c>
      <c r="BP19" s="16">
        <f t="shared" si="26"/>
        <v>45.236463331048661</v>
      </c>
      <c r="BQ19" s="16">
        <f t="shared" si="27"/>
        <v>-28.786840301576422</v>
      </c>
      <c r="BR19" s="1">
        <v>0</v>
      </c>
      <c r="BS19" s="1">
        <v>0</v>
      </c>
      <c r="BT19" s="42">
        <v>3</v>
      </c>
      <c r="BU19" s="42">
        <v>6</v>
      </c>
      <c r="BV19" s="42">
        <v>1</v>
      </c>
      <c r="BW19" s="42">
        <v>3</v>
      </c>
      <c r="BX19" s="42">
        <v>2</v>
      </c>
      <c r="BY19" s="42">
        <v>0</v>
      </c>
      <c r="BZ19" s="1">
        <v>3</v>
      </c>
      <c r="CA19" s="1">
        <v>8</v>
      </c>
      <c r="CB19" s="21">
        <f t="shared" si="28"/>
        <v>0.27272727272727271</v>
      </c>
      <c r="CC19" s="4">
        <v>-0.73</v>
      </c>
      <c r="CD19" s="45">
        <f t="shared" si="29"/>
        <v>8.712159698423573</v>
      </c>
      <c r="CE19" s="26">
        <f t="shared" si="30"/>
        <v>3.5576638007708277</v>
      </c>
      <c r="CF19" s="26">
        <f t="shared" si="31"/>
        <v>3.5576638007708277</v>
      </c>
      <c r="CG19" s="26">
        <f t="shared" si="32"/>
        <v>19.567150904239551</v>
      </c>
      <c r="CH19" s="26">
        <f t="shared" si="33"/>
        <v>42.691965609249927</v>
      </c>
      <c r="CI19" s="26">
        <f t="shared" si="34"/>
        <v>28.461310406166621</v>
      </c>
      <c r="CJ19" s="26">
        <f t="shared" si="35"/>
        <v>74.710939816187377</v>
      </c>
      <c r="CK19" s="16">
        <f t="shared" si="36"/>
        <v>17.462789108444337</v>
      </c>
      <c r="CL19" s="42">
        <v>2</v>
      </c>
      <c r="CM19" s="42">
        <v>2</v>
      </c>
      <c r="CN19" s="42">
        <v>9</v>
      </c>
      <c r="CO19" s="42">
        <v>22</v>
      </c>
      <c r="CP19" s="42">
        <v>1</v>
      </c>
      <c r="CQ19" s="42">
        <v>4</v>
      </c>
      <c r="CR19" s="42">
        <v>14</v>
      </c>
      <c r="CS19" s="42">
        <v>4</v>
      </c>
      <c r="CT19" s="1">
        <v>0</v>
      </c>
      <c r="CU19" s="1">
        <v>0</v>
      </c>
      <c r="CV19" s="42">
        <f t="shared" si="37"/>
        <v>0</v>
      </c>
      <c r="CW19" s="26">
        <f t="shared" si="38"/>
        <v>0</v>
      </c>
      <c r="CX19" s="26">
        <f t="shared" si="39"/>
        <v>0</v>
      </c>
      <c r="CY19" s="26">
        <f t="shared" si="40"/>
        <v>0</v>
      </c>
      <c r="CZ19" s="13">
        <v>0</v>
      </c>
      <c r="DA19" s="13">
        <v>1</v>
      </c>
      <c r="DB19" s="27">
        <v>0.45</v>
      </c>
      <c r="DC19" s="27">
        <v>0.64</v>
      </c>
      <c r="DD19" s="27">
        <v>0.48</v>
      </c>
      <c r="DE19" s="27">
        <v>0.7</v>
      </c>
      <c r="DF19" s="13">
        <v>0</v>
      </c>
      <c r="DG19" s="13">
        <v>0</v>
      </c>
      <c r="DH19" s="21" t="str">
        <f t="shared" si="41"/>
        <v xml:space="preserve"> </v>
      </c>
      <c r="DI19" s="42"/>
      <c r="DJ19" s="42"/>
      <c r="DK19" s="1"/>
      <c r="DL19" s="1"/>
      <c r="DM19" s="1"/>
      <c r="DN19" s="1"/>
      <c r="DO19" s="1"/>
      <c r="DP19" s="1"/>
      <c r="DQ19" s="1"/>
      <c r="DR19" s="42"/>
      <c r="DS19" s="1"/>
      <c r="DT19" s="1"/>
      <c r="DU19" s="1"/>
      <c r="DV19" s="1"/>
      <c r="DW19" s="1"/>
      <c r="DX19" s="13"/>
    </row>
    <row r="20" spans="1:128" ht="25.5" x14ac:dyDescent="0.2">
      <c r="A20" s="13" t="s">
        <v>241</v>
      </c>
      <c r="B20" s="13" t="s">
        <v>242</v>
      </c>
      <c r="C20" s="39" t="s">
        <v>3054</v>
      </c>
      <c r="D20" s="1" t="s">
        <v>243</v>
      </c>
      <c r="E20" s="13" t="s">
        <v>129</v>
      </c>
      <c r="F20" s="13">
        <v>6</v>
      </c>
      <c r="G20" s="13">
        <v>0</v>
      </c>
      <c r="H20" s="13">
        <v>0</v>
      </c>
      <c r="I20" s="40">
        <f t="shared" si="0"/>
        <v>0</v>
      </c>
      <c r="J20" s="19">
        <f t="shared" si="1"/>
        <v>0</v>
      </c>
      <c r="K20" s="1">
        <v>0</v>
      </c>
      <c r="L20" s="1">
        <v>0</v>
      </c>
      <c r="M20" s="1">
        <v>0</v>
      </c>
      <c r="N20" s="1">
        <v>9</v>
      </c>
      <c r="O20" s="1">
        <v>5</v>
      </c>
      <c r="P20" s="1">
        <v>4</v>
      </c>
      <c r="Q20" s="1">
        <v>7</v>
      </c>
      <c r="R20" s="15">
        <f t="shared" si="2"/>
        <v>0</v>
      </c>
      <c r="S20" s="15">
        <f t="shared" si="3"/>
        <v>0</v>
      </c>
      <c r="T20" s="16">
        <v>61.5333333333</v>
      </c>
      <c r="U20" s="16">
        <f t="shared" si="4"/>
        <v>10.25555555555</v>
      </c>
      <c r="V20" s="16">
        <v>61.33</v>
      </c>
      <c r="W20" s="16">
        <f t="shared" si="5"/>
        <v>10.221666666666666</v>
      </c>
      <c r="X20" s="16">
        <v>225.51</v>
      </c>
      <c r="Y20" s="16">
        <f t="shared" si="6"/>
        <v>37.585000000000001</v>
      </c>
      <c r="Z20" s="21">
        <f t="shared" si="7"/>
        <v>0.21381257844094267</v>
      </c>
      <c r="AA20" s="20">
        <f t="shared" si="8"/>
        <v>0</v>
      </c>
      <c r="AB20">
        <v>5</v>
      </c>
      <c r="AC20" s="1">
        <v>3</v>
      </c>
      <c r="AD20" s="1">
        <v>8</v>
      </c>
      <c r="AE20" s="1">
        <v>3</v>
      </c>
      <c r="AF20" s="1">
        <v>3</v>
      </c>
      <c r="AG20" s="15">
        <f t="shared" si="9"/>
        <v>0</v>
      </c>
      <c r="AH20" s="15">
        <f t="shared" si="10"/>
        <v>0</v>
      </c>
      <c r="AI20" s="15">
        <f t="shared" si="11"/>
        <v>0</v>
      </c>
      <c r="AJ20" s="1">
        <v>27</v>
      </c>
      <c r="AK20" s="21">
        <f t="shared" si="12"/>
        <v>0.45</v>
      </c>
      <c r="AL20" s="1">
        <v>23</v>
      </c>
      <c r="AM20" s="21">
        <f t="shared" si="13"/>
        <v>0.38333333333333336</v>
      </c>
      <c r="AN20" s="1">
        <v>10</v>
      </c>
      <c r="AO20" s="21">
        <f t="shared" si="14"/>
        <v>0.16666666666666666</v>
      </c>
      <c r="AP20" s="21">
        <f t="shared" si="15"/>
        <v>0.54</v>
      </c>
      <c r="AQ20" s="1">
        <v>7</v>
      </c>
      <c r="AR20" s="4">
        <v>8.73</v>
      </c>
      <c r="AS20" s="41">
        <v>25</v>
      </c>
      <c r="AT20" s="41">
        <v>24</v>
      </c>
      <c r="AU20" s="41">
        <v>17</v>
      </c>
      <c r="AV20" s="21">
        <f t="shared" si="16"/>
        <v>0.51020408163265307</v>
      </c>
      <c r="AW20" s="26">
        <v>16.899999999999999</v>
      </c>
      <c r="AX20" s="42">
        <v>14</v>
      </c>
      <c r="AY20" s="41">
        <v>0.23300000000000001</v>
      </c>
      <c r="AZ20" s="1">
        <v>9</v>
      </c>
      <c r="BA20" s="43">
        <v>-7.0720000000000001</v>
      </c>
      <c r="BB20" s="16">
        <v>47</v>
      </c>
      <c r="BC20" s="26">
        <v>17.5</v>
      </c>
      <c r="BD20" s="43">
        <v>3.1640000000000001</v>
      </c>
      <c r="BE20" s="43">
        <v>6.5209999999999999</v>
      </c>
      <c r="BF20" s="16">
        <v>53.16</v>
      </c>
      <c r="BG20" s="21">
        <f t="shared" si="17"/>
        <v>0.04</v>
      </c>
      <c r="BH20" s="44">
        <f t="shared" si="18"/>
        <v>0.96296296296296291</v>
      </c>
      <c r="BI20" s="42">
        <f t="shared" si="19"/>
        <v>1002.9629629629629</v>
      </c>
      <c r="BJ20" s="21">
        <f t="shared" si="20"/>
        <v>2.9629629629629103E-3</v>
      </c>
      <c r="BK20" s="26">
        <f t="shared" si="21"/>
        <v>0.97831403880645695</v>
      </c>
      <c r="BL20" s="26">
        <f t="shared" si="22"/>
        <v>0.97831403880645695</v>
      </c>
      <c r="BM20" s="16">
        <f t="shared" si="23"/>
        <v>24.45785097016142</v>
      </c>
      <c r="BN20" s="16">
        <f t="shared" si="24"/>
        <v>26.414479047774336</v>
      </c>
      <c r="BO20" s="16">
        <f t="shared" si="25"/>
        <v>48.91570194032284</v>
      </c>
      <c r="BP20" s="16">
        <f t="shared" si="26"/>
        <v>53.807272134355124</v>
      </c>
      <c r="BQ20" s="16">
        <f t="shared" si="27"/>
        <v>-4.8915701940322833</v>
      </c>
      <c r="BR20" s="1">
        <v>1</v>
      </c>
      <c r="BS20" s="1">
        <v>1</v>
      </c>
      <c r="BT20" s="42">
        <v>24</v>
      </c>
      <c r="BU20" s="42">
        <v>26</v>
      </c>
      <c r="BV20" s="42">
        <v>13</v>
      </c>
      <c r="BW20" s="42">
        <v>9</v>
      </c>
      <c r="BX20" s="42">
        <v>19</v>
      </c>
      <c r="BY20" s="42">
        <v>12</v>
      </c>
      <c r="BZ20" s="1">
        <v>18</v>
      </c>
      <c r="CA20" s="1">
        <v>20</v>
      </c>
      <c r="CB20" s="21">
        <f t="shared" si="28"/>
        <v>0.47368421052631576</v>
      </c>
      <c r="CC20" s="4">
        <v>-6.8</v>
      </c>
      <c r="CD20" s="45">
        <f t="shared" si="29"/>
        <v>-19.534570194032284</v>
      </c>
      <c r="CE20" s="26">
        <f t="shared" si="30"/>
        <v>3.724890248769456</v>
      </c>
      <c r="CF20" s="26">
        <f t="shared" si="31"/>
        <v>2.9266994811760014</v>
      </c>
      <c r="CG20" s="26">
        <f t="shared" si="32"/>
        <v>31.927630703738195</v>
      </c>
      <c r="CH20" s="26">
        <f t="shared" si="33"/>
        <v>29.799121990155648</v>
      </c>
      <c r="CI20" s="26">
        <f t="shared" si="34"/>
        <v>60.662498337102562</v>
      </c>
      <c r="CJ20" s="26">
        <f t="shared" si="35"/>
        <v>56.671544499135294</v>
      </c>
      <c r="CK20" s="16">
        <f t="shared" si="36"/>
        <v>-8.8825240319995515</v>
      </c>
      <c r="CL20" s="42">
        <v>14</v>
      </c>
      <c r="CM20" s="42">
        <v>11</v>
      </c>
      <c r="CN20" s="42">
        <v>106</v>
      </c>
      <c r="CO20" s="42">
        <v>101</v>
      </c>
      <c r="CP20" s="42">
        <v>53</v>
      </c>
      <c r="CQ20" s="42">
        <v>47</v>
      </c>
      <c r="CR20" s="42">
        <v>54</v>
      </c>
      <c r="CS20" s="42">
        <v>55</v>
      </c>
      <c r="CT20" s="1">
        <v>0</v>
      </c>
      <c r="CU20" s="1">
        <v>1</v>
      </c>
      <c r="CV20" s="42">
        <f t="shared" si="37"/>
        <v>1</v>
      </c>
      <c r="CW20" s="26">
        <f t="shared" si="38"/>
        <v>0</v>
      </c>
      <c r="CX20" s="26">
        <f t="shared" si="39"/>
        <v>0.97508125677192592</v>
      </c>
      <c r="CY20" s="26">
        <f t="shared" si="40"/>
        <v>0.97508125677192592</v>
      </c>
      <c r="CZ20" s="13">
        <v>2</v>
      </c>
      <c r="DA20" s="13">
        <v>2</v>
      </c>
      <c r="DB20" s="27">
        <v>2.5</v>
      </c>
      <c r="DC20" s="27">
        <v>2.54</v>
      </c>
      <c r="DD20" s="27">
        <v>2.48</v>
      </c>
      <c r="DE20" s="27">
        <v>2.12</v>
      </c>
      <c r="DF20" s="13">
        <v>0</v>
      </c>
      <c r="DG20" s="13">
        <v>0</v>
      </c>
      <c r="DH20" s="21" t="str">
        <f t="shared" si="41"/>
        <v xml:space="preserve"> </v>
      </c>
      <c r="DI20" s="42"/>
      <c r="DJ20" s="42"/>
      <c r="DK20" s="1"/>
      <c r="DL20" s="1"/>
      <c r="DM20" s="1"/>
      <c r="DN20" s="1"/>
      <c r="DO20" s="1"/>
      <c r="DP20" s="1"/>
      <c r="DQ20" s="47"/>
      <c r="DR20" s="46"/>
      <c r="DS20" s="13"/>
      <c r="DT20" s="13"/>
      <c r="DU20" s="13"/>
      <c r="DV20" s="13"/>
      <c r="DW20" s="13"/>
      <c r="DX20" s="1"/>
    </row>
    <row r="21" spans="1:128" ht="25.5" x14ac:dyDescent="0.2">
      <c r="A21" s="13" t="s">
        <v>247</v>
      </c>
      <c r="B21" s="13" t="s">
        <v>248</v>
      </c>
      <c r="C21" s="39" t="s">
        <v>3055</v>
      </c>
      <c r="D21" s="1" t="s">
        <v>249</v>
      </c>
      <c r="E21" s="13" t="s">
        <v>154</v>
      </c>
      <c r="F21" s="13">
        <v>7</v>
      </c>
      <c r="G21" s="13">
        <v>0</v>
      </c>
      <c r="H21" s="13">
        <v>0</v>
      </c>
      <c r="I21" s="40">
        <f t="shared" si="0"/>
        <v>0</v>
      </c>
      <c r="J21" s="19">
        <f t="shared" si="1"/>
        <v>0</v>
      </c>
      <c r="K21" s="1">
        <v>0</v>
      </c>
      <c r="L21" s="1">
        <v>0</v>
      </c>
      <c r="M21" s="1">
        <v>0</v>
      </c>
      <c r="N21" s="1">
        <v>4</v>
      </c>
      <c r="O21" s="1">
        <v>1</v>
      </c>
      <c r="P21" s="1">
        <v>2</v>
      </c>
      <c r="Q21" s="1">
        <v>5</v>
      </c>
      <c r="R21" s="15">
        <f t="shared" si="2"/>
        <v>0</v>
      </c>
      <c r="S21" s="15">
        <f t="shared" si="3"/>
        <v>0</v>
      </c>
      <c r="T21" s="16">
        <v>43.0333333333</v>
      </c>
      <c r="U21" s="16">
        <f t="shared" si="4"/>
        <v>6.1476190476142856</v>
      </c>
      <c r="V21" s="16">
        <v>43.77</v>
      </c>
      <c r="W21" s="16">
        <f t="shared" si="5"/>
        <v>6.2528571428571436</v>
      </c>
      <c r="X21" s="16">
        <v>281.19</v>
      </c>
      <c r="Y21" s="16">
        <f t="shared" si="6"/>
        <v>40.17</v>
      </c>
      <c r="Z21" s="21">
        <f t="shared" si="7"/>
        <v>0.13469350073855244</v>
      </c>
      <c r="AA21" s="20">
        <f t="shared" si="8"/>
        <v>0</v>
      </c>
      <c r="AB21">
        <v>3</v>
      </c>
      <c r="AC21" s="1">
        <v>6</v>
      </c>
      <c r="AD21" s="1">
        <v>11</v>
      </c>
      <c r="AE21" s="1">
        <v>1</v>
      </c>
      <c r="AF21" s="1">
        <v>2</v>
      </c>
      <c r="AG21" s="15">
        <f t="shared" si="9"/>
        <v>0</v>
      </c>
      <c r="AH21" s="15">
        <f t="shared" si="10"/>
        <v>0</v>
      </c>
      <c r="AI21" s="15">
        <f t="shared" si="11"/>
        <v>0</v>
      </c>
      <c r="AJ21" s="1">
        <v>10</v>
      </c>
      <c r="AK21" s="21">
        <f t="shared" si="12"/>
        <v>0.23255813953488372</v>
      </c>
      <c r="AL21" s="1">
        <v>14</v>
      </c>
      <c r="AM21" s="21">
        <f t="shared" si="13"/>
        <v>0.32558139534883723</v>
      </c>
      <c r="AN21" s="1">
        <v>19</v>
      </c>
      <c r="AO21" s="21">
        <f t="shared" si="14"/>
        <v>0.44186046511627908</v>
      </c>
      <c r="AP21" s="21">
        <f t="shared" si="15"/>
        <v>0.41666666666666669</v>
      </c>
      <c r="AQ21" s="1">
        <v>3</v>
      </c>
      <c r="AR21" s="4">
        <v>6.5</v>
      </c>
      <c r="AS21" s="41">
        <v>13</v>
      </c>
      <c r="AT21" s="41">
        <v>16</v>
      </c>
      <c r="AU21" s="41">
        <v>13</v>
      </c>
      <c r="AV21" s="21">
        <f t="shared" si="16"/>
        <v>0.44827586206896552</v>
      </c>
      <c r="AW21" s="26">
        <v>16.420000000000002</v>
      </c>
      <c r="AX21" s="42">
        <v>13</v>
      </c>
      <c r="AY21" s="41">
        <v>-0.98699999999999999</v>
      </c>
      <c r="AZ21" s="1">
        <v>13</v>
      </c>
      <c r="BA21" s="43">
        <v>0.92</v>
      </c>
      <c r="BB21" s="16">
        <v>50.99</v>
      </c>
      <c r="BC21" s="26">
        <v>16.670000000000002</v>
      </c>
      <c r="BD21" s="43">
        <v>0.33400000000000002</v>
      </c>
      <c r="BE21" s="43">
        <v>-6.5830000000000002</v>
      </c>
      <c r="BF21" s="16">
        <v>45.68</v>
      </c>
      <c r="BG21" s="21">
        <f t="shared" si="17"/>
        <v>0</v>
      </c>
      <c r="BH21" s="44">
        <f t="shared" si="18"/>
        <v>0.88</v>
      </c>
      <c r="BI21" s="42">
        <f t="shared" si="19"/>
        <v>880</v>
      </c>
      <c r="BJ21" s="21">
        <f t="shared" si="20"/>
        <v>-0.12</v>
      </c>
      <c r="BK21" s="26">
        <f t="shared" si="21"/>
        <v>0</v>
      </c>
      <c r="BL21" s="26">
        <f t="shared" si="22"/>
        <v>4.1124057573680597</v>
      </c>
      <c r="BM21" s="16">
        <f t="shared" si="23"/>
        <v>19.191226867717614</v>
      </c>
      <c r="BN21" s="16">
        <f t="shared" si="24"/>
        <v>34.270047978067169</v>
      </c>
      <c r="BO21" s="16">
        <f t="shared" si="25"/>
        <v>38.382453735435227</v>
      </c>
      <c r="BP21" s="16">
        <f t="shared" si="26"/>
        <v>58.944482522275528</v>
      </c>
      <c r="BQ21" s="16">
        <f t="shared" si="27"/>
        <v>-20.562028786840301</v>
      </c>
      <c r="BR21" s="1">
        <v>0</v>
      </c>
      <c r="BS21" s="1">
        <v>3</v>
      </c>
      <c r="BT21" s="42">
        <v>14</v>
      </c>
      <c r="BU21" s="42">
        <v>22</v>
      </c>
      <c r="BV21" s="42">
        <v>8</v>
      </c>
      <c r="BW21" s="42">
        <v>6</v>
      </c>
      <c r="BX21" s="42">
        <v>12</v>
      </c>
      <c r="BY21" s="42">
        <v>6</v>
      </c>
      <c r="BZ21" s="1">
        <v>13</v>
      </c>
      <c r="CA21" s="1">
        <v>21</v>
      </c>
      <c r="CB21" s="21">
        <f t="shared" si="28"/>
        <v>0.38235294117647056</v>
      </c>
      <c r="CC21" s="4">
        <v>-1.2</v>
      </c>
      <c r="CD21" s="45">
        <f t="shared" si="29"/>
        <v>-11.149028786840297</v>
      </c>
      <c r="CE21" s="26">
        <f t="shared" si="30"/>
        <v>2.5605462498666385</v>
      </c>
      <c r="CF21" s="26">
        <f t="shared" si="31"/>
        <v>2.7739251040221911</v>
      </c>
      <c r="CG21" s="26">
        <f t="shared" si="32"/>
        <v>28.16600874853302</v>
      </c>
      <c r="CH21" s="26">
        <f t="shared" si="33"/>
        <v>39.261709164621784</v>
      </c>
      <c r="CI21" s="26">
        <f t="shared" si="34"/>
        <v>46.943347914221697</v>
      </c>
      <c r="CJ21" s="26">
        <f t="shared" si="35"/>
        <v>65.934065934065941</v>
      </c>
      <c r="CK21" s="16">
        <f t="shared" si="36"/>
        <v>-1.5713107669960564</v>
      </c>
      <c r="CL21" s="42">
        <v>12</v>
      </c>
      <c r="CM21" s="42">
        <v>13</v>
      </c>
      <c r="CN21" s="42">
        <v>120</v>
      </c>
      <c r="CO21" s="42">
        <v>171</v>
      </c>
      <c r="CP21" s="42">
        <v>40</v>
      </c>
      <c r="CQ21" s="42">
        <v>64</v>
      </c>
      <c r="CR21" s="42">
        <v>61</v>
      </c>
      <c r="CS21" s="42">
        <v>48</v>
      </c>
      <c r="CT21" s="1">
        <v>0</v>
      </c>
      <c r="CU21" s="1">
        <v>1</v>
      </c>
      <c r="CV21" s="42">
        <f t="shared" si="37"/>
        <v>1</v>
      </c>
      <c r="CW21" s="26">
        <f t="shared" si="38"/>
        <v>0</v>
      </c>
      <c r="CX21" s="26">
        <f t="shared" si="39"/>
        <v>1.3942680092962001</v>
      </c>
      <c r="CY21" s="26">
        <f t="shared" si="40"/>
        <v>1.3942680092962001</v>
      </c>
      <c r="CZ21" s="13">
        <v>1</v>
      </c>
      <c r="DA21" s="13">
        <v>2</v>
      </c>
      <c r="DB21" s="27">
        <v>1.44</v>
      </c>
      <c r="DC21" s="27">
        <v>1.59</v>
      </c>
      <c r="DD21" s="27">
        <v>1.53</v>
      </c>
      <c r="DE21" s="27">
        <v>1.73</v>
      </c>
      <c r="DF21" s="13">
        <v>1</v>
      </c>
      <c r="DG21" s="13">
        <v>4</v>
      </c>
      <c r="DH21" s="21">
        <f t="shared" si="41"/>
        <v>0.2</v>
      </c>
      <c r="DI21" s="42">
        <v>1</v>
      </c>
      <c r="DJ21" s="42">
        <v>0</v>
      </c>
      <c r="DK21" s="13">
        <v>0</v>
      </c>
      <c r="DL21" s="13">
        <v>1</v>
      </c>
      <c r="DM21" s="13">
        <v>-1</v>
      </c>
      <c r="DN21" s="13">
        <v>0</v>
      </c>
      <c r="DO21" s="13">
        <v>0</v>
      </c>
      <c r="DP21" s="13">
        <v>0</v>
      </c>
      <c r="DQ21" s="13">
        <v>1</v>
      </c>
      <c r="DR21" s="46">
        <v>0</v>
      </c>
      <c r="DS21" s="13">
        <v>0</v>
      </c>
      <c r="DT21" s="13">
        <v>1</v>
      </c>
      <c r="DU21" s="13">
        <v>-1</v>
      </c>
      <c r="DV21" s="13">
        <v>0</v>
      </c>
      <c r="DW21" s="13">
        <v>0</v>
      </c>
      <c r="DX21" s="13">
        <v>0</v>
      </c>
    </row>
    <row r="22" spans="1:128" ht="25.5" x14ac:dyDescent="0.2">
      <c r="A22" s="13" t="s">
        <v>252</v>
      </c>
      <c r="B22" s="13" t="s">
        <v>253</v>
      </c>
      <c r="C22" s="39" t="s">
        <v>3056</v>
      </c>
      <c r="D22" s="1" t="s">
        <v>145</v>
      </c>
      <c r="E22" s="13" t="s">
        <v>154</v>
      </c>
      <c r="F22" s="13">
        <v>78</v>
      </c>
      <c r="G22" s="13">
        <v>14</v>
      </c>
      <c r="H22" s="13">
        <v>15</v>
      </c>
      <c r="I22" s="40">
        <f t="shared" si="0"/>
        <v>29</v>
      </c>
      <c r="J22" s="19">
        <f t="shared" si="1"/>
        <v>1.6280955648431674</v>
      </c>
      <c r="K22" s="1">
        <v>11</v>
      </c>
      <c r="L22" s="1">
        <v>7</v>
      </c>
      <c r="M22" s="1">
        <v>6</v>
      </c>
      <c r="N22" s="1">
        <v>157</v>
      </c>
      <c r="O22" s="1">
        <v>47</v>
      </c>
      <c r="P22" s="1">
        <v>46</v>
      </c>
      <c r="Q22" s="1">
        <v>172</v>
      </c>
      <c r="R22" s="15">
        <f t="shared" si="2"/>
        <v>8.9171974522292988E-2</v>
      </c>
      <c r="S22" s="15">
        <f t="shared" si="3"/>
        <v>5.6000000000000001E-2</v>
      </c>
      <c r="T22" s="16">
        <v>1068.7333333332999</v>
      </c>
      <c r="U22" s="16">
        <f t="shared" si="4"/>
        <v>13.701709401708973</v>
      </c>
      <c r="V22" s="16">
        <v>1005.33</v>
      </c>
      <c r="W22" s="16">
        <f t="shared" si="5"/>
        <v>12.888846153846155</v>
      </c>
      <c r="X22" s="16">
        <v>2667.28</v>
      </c>
      <c r="Y22" s="16">
        <f t="shared" si="6"/>
        <v>34.195897435897436</v>
      </c>
      <c r="Z22" s="21">
        <f t="shared" si="7"/>
        <v>0.27373720596523998</v>
      </c>
      <c r="AA22" s="20">
        <f t="shared" si="8"/>
        <v>107.88235294117648</v>
      </c>
      <c r="AB22">
        <v>30</v>
      </c>
      <c r="AC22" s="1">
        <v>54</v>
      </c>
      <c r="AD22" s="1">
        <v>49</v>
      </c>
      <c r="AE22" s="1">
        <v>17</v>
      </c>
      <c r="AF22" s="1">
        <v>28</v>
      </c>
      <c r="AG22" s="15">
        <f t="shared" si="9"/>
        <v>0.41176470588235292</v>
      </c>
      <c r="AH22" s="15">
        <f t="shared" si="10"/>
        <v>0.38235294117647056</v>
      </c>
      <c r="AI22" s="15">
        <f t="shared" si="11"/>
        <v>0.79411764705882348</v>
      </c>
      <c r="AJ22" s="1">
        <v>323</v>
      </c>
      <c r="AK22" s="21">
        <f t="shared" si="12"/>
        <v>0.30357142857142855</v>
      </c>
      <c r="AL22" s="1">
        <v>328</v>
      </c>
      <c r="AM22" s="21">
        <f t="shared" si="13"/>
        <v>0.30827067669172931</v>
      </c>
      <c r="AN22" s="1">
        <v>413</v>
      </c>
      <c r="AO22" s="21">
        <f t="shared" si="14"/>
        <v>0.38815789473684209</v>
      </c>
      <c r="AP22" s="21">
        <f t="shared" si="15"/>
        <v>0.49615975422427033</v>
      </c>
      <c r="AQ22" s="1">
        <v>18</v>
      </c>
      <c r="AR22" s="4">
        <v>3.79</v>
      </c>
      <c r="AS22" s="41">
        <v>398</v>
      </c>
      <c r="AT22" s="41">
        <v>394</v>
      </c>
      <c r="AU22" s="41">
        <v>306</v>
      </c>
      <c r="AV22" s="21">
        <f t="shared" si="16"/>
        <v>0.50252525252525249</v>
      </c>
      <c r="AW22" s="26">
        <v>17.66</v>
      </c>
      <c r="AX22" s="42">
        <v>3</v>
      </c>
      <c r="AY22" s="41">
        <v>0.66500000000000004</v>
      </c>
      <c r="AZ22" s="1">
        <v>3</v>
      </c>
      <c r="BA22" s="43">
        <v>0.75700000000000001</v>
      </c>
      <c r="BB22" s="16">
        <v>50.07</v>
      </c>
      <c r="BC22" s="26">
        <v>18.54</v>
      </c>
      <c r="BD22" s="43">
        <v>2.1869999999999998</v>
      </c>
      <c r="BE22" s="43">
        <v>-3.2080000000000002</v>
      </c>
      <c r="BF22" s="16">
        <v>48.54</v>
      </c>
      <c r="BG22" s="21">
        <f t="shared" si="17"/>
        <v>6.4885496183206104E-2</v>
      </c>
      <c r="BH22" s="44">
        <f t="shared" si="18"/>
        <v>0.93594306049822062</v>
      </c>
      <c r="BI22" s="42">
        <f t="shared" si="19"/>
        <v>1000.8285566814267</v>
      </c>
      <c r="BJ22" s="21">
        <f t="shared" si="20"/>
        <v>8.2855668142672867E-4</v>
      </c>
      <c r="BK22" s="26">
        <f t="shared" si="21"/>
        <v>2.0291844468980336</v>
      </c>
      <c r="BL22" s="26">
        <f t="shared" si="22"/>
        <v>2.1485482378920353</v>
      </c>
      <c r="BM22" s="16">
        <f t="shared" si="23"/>
        <v>31.273313240428514</v>
      </c>
      <c r="BN22" s="16">
        <f t="shared" si="24"/>
        <v>33.541225269314552</v>
      </c>
      <c r="BO22" s="16">
        <f t="shared" si="25"/>
        <v>55.563844707707915</v>
      </c>
      <c r="BP22" s="16">
        <f t="shared" si="26"/>
        <v>59.74157739249798</v>
      </c>
      <c r="BQ22" s="16">
        <f t="shared" si="27"/>
        <v>-4.1777326847900653</v>
      </c>
      <c r="BR22" s="1">
        <v>34</v>
      </c>
      <c r="BS22" s="1">
        <v>36</v>
      </c>
      <c r="BT22" s="42">
        <v>490</v>
      </c>
      <c r="BU22" s="42">
        <v>526</v>
      </c>
      <c r="BV22" s="42">
        <v>181</v>
      </c>
      <c r="BW22" s="42">
        <v>202</v>
      </c>
      <c r="BX22" s="42">
        <v>237</v>
      </c>
      <c r="BY22" s="42">
        <v>226</v>
      </c>
      <c r="BZ22" s="1">
        <v>483</v>
      </c>
      <c r="CA22" s="1">
        <v>487</v>
      </c>
      <c r="CB22" s="21">
        <f t="shared" si="28"/>
        <v>0.49793814432989691</v>
      </c>
      <c r="CC22" s="4">
        <v>1.53</v>
      </c>
      <c r="CD22" s="45">
        <f t="shared" si="29"/>
        <v>-0.21056678617255287</v>
      </c>
      <c r="CE22" s="26">
        <f t="shared" si="30"/>
        <v>2.4969257070873696</v>
      </c>
      <c r="CF22" s="26">
        <f t="shared" si="31"/>
        <v>2.8568429261269905</v>
      </c>
      <c r="CG22" s="26">
        <f t="shared" si="32"/>
        <v>27.983563780330524</v>
      </c>
      <c r="CH22" s="26">
        <f t="shared" si="33"/>
        <v>32.100116973096185</v>
      </c>
      <c r="CI22" s="26">
        <f t="shared" si="34"/>
        <v>49.916019315557421</v>
      </c>
      <c r="CJ22" s="26">
        <f t="shared" si="35"/>
        <v>55.854653429711163</v>
      </c>
      <c r="CK22" s="16">
        <f t="shared" si="36"/>
        <v>1.7609014293636776</v>
      </c>
      <c r="CL22" s="42">
        <v>111</v>
      </c>
      <c r="CM22" s="42">
        <v>127</v>
      </c>
      <c r="CN22" s="42">
        <v>1133</v>
      </c>
      <c r="CO22" s="42">
        <v>1300</v>
      </c>
      <c r="CP22" s="42">
        <v>438</v>
      </c>
      <c r="CQ22" s="42">
        <v>474</v>
      </c>
      <c r="CR22" s="42">
        <v>582</v>
      </c>
      <c r="CS22" s="42">
        <v>537</v>
      </c>
      <c r="CT22" s="1">
        <v>4</v>
      </c>
      <c r="CU22" s="1">
        <v>6</v>
      </c>
      <c r="CV22" s="42">
        <f t="shared" si="37"/>
        <v>2</v>
      </c>
      <c r="CW22" s="26">
        <f t="shared" si="38"/>
        <v>0.22456490549560928</v>
      </c>
      <c r="CX22" s="26">
        <f t="shared" si="39"/>
        <v>0.33684735824341394</v>
      </c>
      <c r="CY22" s="26">
        <f t="shared" si="40"/>
        <v>0.11228245274780464</v>
      </c>
      <c r="CZ22" s="13">
        <v>39</v>
      </c>
      <c r="DA22" s="13">
        <v>43</v>
      </c>
      <c r="DB22" s="27">
        <v>40.96</v>
      </c>
      <c r="DC22" s="27">
        <v>47</v>
      </c>
      <c r="DD22" s="27">
        <v>36.26</v>
      </c>
      <c r="DE22" s="27">
        <v>38.94</v>
      </c>
      <c r="DF22" s="13">
        <v>1</v>
      </c>
      <c r="DG22" s="13">
        <v>4</v>
      </c>
      <c r="DH22" s="21">
        <f t="shared" si="41"/>
        <v>0.2</v>
      </c>
      <c r="DI22" s="42">
        <v>2</v>
      </c>
      <c r="DJ22" s="42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2</v>
      </c>
      <c r="DR22" s="46">
        <v>0</v>
      </c>
      <c r="DS22" s="13">
        <v>0</v>
      </c>
      <c r="DT22" s="13">
        <v>1</v>
      </c>
      <c r="DU22" s="13">
        <v>-0.5</v>
      </c>
      <c r="DV22" s="13">
        <v>0</v>
      </c>
      <c r="DW22" s="13">
        <v>0</v>
      </c>
      <c r="DX22" s="13">
        <v>0</v>
      </c>
    </row>
    <row r="23" spans="1:128" x14ac:dyDescent="0.2">
      <c r="A23" s="13" t="s">
        <v>258</v>
      </c>
      <c r="B23" s="13" t="s">
        <v>259</v>
      </c>
      <c r="C23" s="39" t="s">
        <v>3057</v>
      </c>
      <c r="D23" s="1" t="s">
        <v>136</v>
      </c>
      <c r="E23" s="13" t="s">
        <v>173</v>
      </c>
      <c r="F23" s="13">
        <v>31</v>
      </c>
      <c r="G23" s="13">
        <v>0</v>
      </c>
      <c r="H23" s="13">
        <v>1</v>
      </c>
      <c r="I23" s="40">
        <f t="shared" si="0"/>
        <v>1</v>
      </c>
      <c r="J23" s="19">
        <f t="shared" si="1"/>
        <v>0.14257425742575386</v>
      </c>
      <c r="K23" s="1">
        <v>0</v>
      </c>
      <c r="L23" s="1">
        <v>0</v>
      </c>
      <c r="M23" s="1">
        <v>1</v>
      </c>
      <c r="N23" s="1">
        <v>25</v>
      </c>
      <c r="O23" s="1">
        <v>15</v>
      </c>
      <c r="P23" s="1">
        <v>18</v>
      </c>
      <c r="Q23" s="1">
        <v>13</v>
      </c>
      <c r="R23" s="15">
        <f t="shared" si="2"/>
        <v>0</v>
      </c>
      <c r="S23" s="15">
        <f t="shared" si="3"/>
        <v>0</v>
      </c>
      <c r="T23" s="16">
        <v>420.8333333333</v>
      </c>
      <c r="U23" s="16">
        <f t="shared" si="4"/>
        <v>13.575268817203225</v>
      </c>
      <c r="V23" s="16">
        <v>420.46</v>
      </c>
      <c r="W23" s="16">
        <f t="shared" si="5"/>
        <v>13.563225806451612</v>
      </c>
      <c r="X23" s="16">
        <v>1134.55</v>
      </c>
      <c r="Y23" s="16">
        <f t="shared" si="6"/>
        <v>36.598387096774189</v>
      </c>
      <c r="Z23" s="21">
        <f t="shared" si="7"/>
        <v>0.27039054411225655</v>
      </c>
      <c r="AA23" s="20">
        <f t="shared" si="8"/>
        <v>0</v>
      </c>
      <c r="AB23">
        <v>33</v>
      </c>
      <c r="AC23" s="1">
        <v>58</v>
      </c>
      <c r="AD23" s="1">
        <v>67</v>
      </c>
      <c r="AE23" s="1">
        <v>10</v>
      </c>
      <c r="AF23" s="1">
        <v>3</v>
      </c>
      <c r="AG23" s="15">
        <f t="shared" si="9"/>
        <v>0</v>
      </c>
      <c r="AH23" s="15">
        <f t="shared" si="10"/>
        <v>5.8823529411764705E-2</v>
      </c>
      <c r="AI23" s="15">
        <f t="shared" si="11"/>
        <v>5.8823529411764705E-2</v>
      </c>
      <c r="AJ23" s="1">
        <v>115</v>
      </c>
      <c r="AK23" s="21">
        <f t="shared" si="12"/>
        <v>0.29113924050632911</v>
      </c>
      <c r="AL23" s="1">
        <v>142</v>
      </c>
      <c r="AM23" s="21">
        <f t="shared" si="13"/>
        <v>0.35949367088607592</v>
      </c>
      <c r="AN23" s="1">
        <v>138</v>
      </c>
      <c r="AO23" s="21">
        <f t="shared" si="14"/>
        <v>0.34936708860759491</v>
      </c>
      <c r="AP23" s="21">
        <f t="shared" si="15"/>
        <v>0.44747081712062259</v>
      </c>
      <c r="AQ23" s="1">
        <v>4</v>
      </c>
      <c r="AR23" s="4">
        <v>-8.19</v>
      </c>
      <c r="AS23" s="41">
        <v>159</v>
      </c>
      <c r="AT23" s="41">
        <v>152</v>
      </c>
      <c r="AU23" s="41">
        <v>138</v>
      </c>
      <c r="AV23" s="21">
        <f t="shared" si="16"/>
        <v>0.5112540192926045</v>
      </c>
      <c r="AW23" s="26">
        <v>17.079999999999998</v>
      </c>
      <c r="AX23" s="42">
        <v>7</v>
      </c>
      <c r="AY23" s="41">
        <v>-0.255</v>
      </c>
      <c r="AZ23" s="1">
        <v>7</v>
      </c>
      <c r="BA23" s="43">
        <v>-1.0820000000000001</v>
      </c>
      <c r="BB23" s="16">
        <v>49.82</v>
      </c>
      <c r="BC23" s="26">
        <v>16.100000000000001</v>
      </c>
      <c r="BD23" s="43">
        <v>-0.55800000000000005</v>
      </c>
      <c r="BE23" s="43">
        <v>-3.903</v>
      </c>
      <c r="BF23" s="16">
        <v>47.28</v>
      </c>
      <c r="BG23" s="21">
        <f t="shared" si="17"/>
        <v>9.5505617977528087E-2</v>
      </c>
      <c r="BH23" s="44">
        <f t="shared" si="18"/>
        <v>0.90430622009569372</v>
      </c>
      <c r="BI23" s="42">
        <f t="shared" si="19"/>
        <v>999.81183807322179</v>
      </c>
      <c r="BJ23" s="21">
        <f t="shared" si="20"/>
        <v>-1.881619267781881E-4</v>
      </c>
      <c r="BK23" s="26">
        <f t="shared" si="21"/>
        <v>2.4259144746230321</v>
      </c>
      <c r="BL23" s="26">
        <f t="shared" si="22"/>
        <v>2.8540170289682729</v>
      </c>
      <c r="BM23" s="16">
        <f t="shared" si="23"/>
        <v>25.400751557817632</v>
      </c>
      <c r="BN23" s="16">
        <f t="shared" si="24"/>
        <v>29.824477952718453</v>
      </c>
      <c r="BO23" s="16">
        <f t="shared" si="25"/>
        <v>48.803691195357473</v>
      </c>
      <c r="BP23" s="16">
        <f t="shared" si="26"/>
        <v>62.360272082956755</v>
      </c>
      <c r="BQ23" s="16">
        <f t="shared" si="27"/>
        <v>-13.556580887599281</v>
      </c>
      <c r="BR23" s="1">
        <v>17</v>
      </c>
      <c r="BS23" s="1">
        <v>20</v>
      </c>
      <c r="BT23" s="42">
        <v>161</v>
      </c>
      <c r="BU23" s="42">
        <v>189</v>
      </c>
      <c r="BV23" s="42">
        <v>73</v>
      </c>
      <c r="BW23" s="42">
        <v>110</v>
      </c>
      <c r="BX23" s="42">
        <v>118</v>
      </c>
      <c r="BY23" s="42">
        <v>91</v>
      </c>
      <c r="BZ23" s="1">
        <v>182</v>
      </c>
      <c r="CA23" s="1">
        <v>235</v>
      </c>
      <c r="CB23" s="21">
        <f t="shared" si="28"/>
        <v>0.43645083932853718</v>
      </c>
      <c r="CC23" s="4">
        <v>-3.85</v>
      </c>
      <c r="CD23" s="45">
        <f t="shared" si="29"/>
        <v>-9.5648804984942242</v>
      </c>
      <c r="CE23" s="26">
        <f t="shared" si="30"/>
        <v>2.1153761403199507</v>
      </c>
      <c r="CF23" s="26">
        <f t="shared" si="31"/>
        <v>3.1201798069719273</v>
      </c>
      <c r="CG23" s="26">
        <f t="shared" si="32"/>
        <v>29.19219073641532</v>
      </c>
      <c r="CH23" s="26">
        <f t="shared" si="33"/>
        <v>29.879687982019306</v>
      </c>
      <c r="CI23" s="26">
        <f t="shared" si="34"/>
        <v>55.052664051826717</v>
      </c>
      <c r="CJ23" s="26">
        <f t="shared" si="35"/>
        <v>57.115155788638667</v>
      </c>
      <c r="CK23" s="16">
        <f t="shared" si="36"/>
        <v>-11.494089150787332</v>
      </c>
      <c r="CL23" s="42">
        <v>40</v>
      </c>
      <c r="CM23" s="42">
        <v>59</v>
      </c>
      <c r="CN23" s="42">
        <v>512</v>
      </c>
      <c r="CO23" s="42">
        <v>506</v>
      </c>
      <c r="CP23" s="42">
        <v>208</v>
      </c>
      <c r="CQ23" s="42">
        <v>244</v>
      </c>
      <c r="CR23" s="42">
        <v>271</v>
      </c>
      <c r="CS23" s="42">
        <v>281</v>
      </c>
      <c r="CT23" s="1">
        <v>8</v>
      </c>
      <c r="CU23" s="1">
        <v>1</v>
      </c>
      <c r="CV23" s="42">
        <f t="shared" si="37"/>
        <v>-7</v>
      </c>
      <c r="CW23" s="26">
        <f t="shared" si="38"/>
        <v>1.1405940594060309</v>
      </c>
      <c r="CX23" s="26">
        <f t="shared" si="39"/>
        <v>0.14257425742575386</v>
      </c>
      <c r="CY23" s="26">
        <f t="shared" si="40"/>
        <v>-0.99801980198027695</v>
      </c>
      <c r="CZ23" s="13">
        <v>14</v>
      </c>
      <c r="DA23" s="13">
        <v>18</v>
      </c>
      <c r="DB23" s="27">
        <v>12.31</v>
      </c>
      <c r="DC23" s="27">
        <v>19.75</v>
      </c>
      <c r="DD23" s="27">
        <v>13.84</v>
      </c>
      <c r="DE23" s="27">
        <v>16.690000000000001</v>
      </c>
      <c r="DF23" s="1"/>
      <c r="DG23" s="1"/>
      <c r="DH23" s="21" t="str">
        <f t="shared" si="41"/>
        <v xml:space="preserve"> </v>
      </c>
      <c r="DI23" s="42"/>
      <c r="DJ23" s="42"/>
      <c r="DK23" s="1"/>
      <c r="DL23" s="1"/>
      <c r="DM23" s="1"/>
      <c r="DN23" s="1"/>
      <c r="DO23" s="1"/>
      <c r="DP23" s="1"/>
      <c r="DQ23" s="47"/>
      <c r="DR23" s="46"/>
      <c r="DS23" s="13"/>
      <c r="DT23" s="13"/>
      <c r="DU23" s="13"/>
      <c r="DV23" s="13"/>
      <c r="DW23" s="13"/>
      <c r="DX23" s="1"/>
    </row>
    <row r="24" spans="1:128" ht="25.5" x14ac:dyDescent="0.2">
      <c r="A24" s="13" t="s">
        <v>262</v>
      </c>
      <c r="B24" s="13" t="s">
        <v>263</v>
      </c>
      <c r="C24" s="39" t="s">
        <v>3058</v>
      </c>
      <c r="D24" s="1" t="s">
        <v>264</v>
      </c>
      <c r="E24" s="13" t="s">
        <v>137</v>
      </c>
      <c r="F24" s="13">
        <v>80</v>
      </c>
      <c r="G24" s="13">
        <v>16</v>
      </c>
      <c r="H24" s="13">
        <v>26</v>
      </c>
      <c r="I24" s="40">
        <f t="shared" si="0"/>
        <v>42</v>
      </c>
      <c r="J24" s="19">
        <f t="shared" si="1"/>
        <v>2.1864877371587856</v>
      </c>
      <c r="K24" s="1">
        <v>15</v>
      </c>
      <c r="L24" s="1">
        <v>13</v>
      </c>
      <c r="M24" s="1">
        <v>11</v>
      </c>
      <c r="N24" s="1">
        <v>134</v>
      </c>
      <c r="O24" s="1">
        <v>59</v>
      </c>
      <c r="P24" s="1">
        <v>30</v>
      </c>
      <c r="Q24" s="1">
        <v>120</v>
      </c>
      <c r="R24" s="15">
        <f t="shared" si="2"/>
        <v>0.11940298507462686</v>
      </c>
      <c r="S24" s="15">
        <f t="shared" si="3"/>
        <v>7.1748878923766815E-2</v>
      </c>
      <c r="T24" s="16">
        <v>1152.5333333333001</v>
      </c>
      <c r="U24" s="16">
        <f t="shared" si="4"/>
        <v>14.406666666666251</v>
      </c>
      <c r="V24" s="16">
        <v>1087.74</v>
      </c>
      <c r="W24" s="16">
        <f t="shared" si="5"/>
        <v>13.59675</v>
      </c>
      <c r="X24" s="16">
        <v>2756.78</v>
      </c>
      <c r="Y24" s="16">
        <f t="shared" si="6"/>
        <v>34.45975</v>
      </c>
      <c r="Z24" s="21">
        <f t="shared" si="7"/>
        <v>0.28293258976413183</v>
      </c>
      <c r="AA24" s="20">
        <f t="shared" si="8"/>
        <v>132.36363636363637</v>
      </c>
      <c r="AB24">
        <v>67</v>
      </c>
      <c r="AC24" s="1">
        <v>195</v>
      </c>
      <c r="AD24" s="1">
        <v>98</v>
      </c>
      <c r="AE24" s="1">
        <v>24</v>
      </c>
      <c r="AF24" s="1">
        <v>28</v>
      </c>
      <c r="AG24" s="15">
        <f t="shared" si="9"/>
        <v>0.29090909090909089</v>
      </c>
      <c r="AH24" s="15">
        <f t="shared" si="10"/>
        <v>0.43636363636363634</v>
      </c>
      <c r="AI24" s="15">
        <f t="shared" si="11"/>
        <v>0.72727272727272729</v>
      </c>
      <c r="AJ24" s="1">
        <v>352</v>
      </c>
      <c r="AK24" s="21">
        <f t="shared" si="12"/>
        <v>0.276078431372549</v>
      </c>
      <c r="AL24" s="1">
        <v>473</v>
      </c>
      <c r="AM24" s="21">
        <f t="shared" si="13"/>
        <v>0.37098039215686274</v>
      </c>
      <c r="AN24" s="1">
        <v>450</v>
      </c>
      <c r="AO24" s="21">
        <f t="shared" si="14"/>
        <v>0.35294117647058826</v>
      </c>
      <c r="AP24" s="21">
        <f t="shared" si="15"/>
        <v>0.42666666666666669</v>
      </c>
      <c r="AQ24" s="1">
        <v>1</v>
      </c>
      <c r="AR24" s="4">
        <v>-10.52</v>
      </c>
      <c r="AS24" s="41">
        <v>411</v>
      </c>
      <c r="AT24" s="41">
        <v>435</v>
      </c>
      <c r="AU24" s="41">
        <v>406</v>
      </c>
      <c r="AV24" s="21">
        <f t="shared" si="16"/>
        <v>0.48581560283687941</v>
      </c>
      <c r="AW24" s="26">
        <v>17.79</v>
      </c>
      <c r="AX24" s="42">
        <v>2</v>
      </c>
      <c r="AY24" s="41">
        <v>0.72399999999999998</v>
      </c>
      <c r="AZ24" s="1">
        <v>2</v>
      </c>
      <c r="BA24" s="43">
        <v>0.51900000000000002</v>
      </c>
      <c r="BB24" s="16">
        <v>50.28</v>
      </c>
      <c r="BC24" s="26">
        <v>18.64</v>
      </c>
      <c r="BD24" s="43">
        <v>0.46</v>
      </c>
      <c r="BE24" s="43">
        <v>4.0599999999999996</v>
      </c>
      <c r="BF24" s="16">
        <v>51.71</v>
      </c>
      <c r="BG24" s="21">
        <f t="shared" si="17"/>
        <v>9.8214285714285712E-2</v>
      </c>
      <c r="BH24" s="44">
        <f t="shared" si="18"/>
        <v>0.91321499013806706</v>
      </c>
      <c r="BI24" s="42">
        <f t="shared" si="19"/>
        <v>1011.4292758523527</v>
      </c>
      <c r="BJ24" s="21">
        <f t="shared" si="20"/>
        <v>1.1429275852352774E-2</v>
      </c>
      <c r="BK24" s="26">
        <f t="shared" si="21"/>
        <v>3.0338132274256715</v>
      </c>
      <c r="BL24" s="26">
        <f t="shared" si="22"/>
        <v>2.4270505819405375</v>
      </c>
      <c r="BM24" s="16">
        <f t="shared" si="23"/>
        <v>30.889734679243205</v>
      </c>
      <c r="BN24" s="16">
        <f t="shared" si="24"/>
        <v>27.966241932814825</v>
      </c>
      <c r="BO24" s="16">
        <f t="shared" si="25"/>
        <v>55.9876441061283</v>
      </c>
      <c r="BP24" s="16">
        <f t="shared" si="26"/>
        <v>56.208285068122898</v>
      </c>
      <c r="BQ24" s="16">
        <f t="shared" si="27"/>
        <v>-0.22064096199459726</v>
      </c>
      <c r="BR24" s="1">
        <v>55</v>
      </c>
      <c r="BS24" s="1">
        <v>44</v>
      </c>
      <c r="BT24" s="42">
        <v>505</v>
      </c>
      <c r="BU24" s="42">
        <v>463</v>
      </c>
      <c r="BV24" s="42">
        <v>229</v>
      </c>
      <c r="BW24" s="42">
        <v>203</v>
      </c>
      <c r="BX24" s="42">
        <v>309</v>
      </c>
      <c r="BY24" s="42">
        <v>226</v>
      </c>
      <c r="BZ24" s="1">
        <v>477</v>
      </c>
      <c r="CA24" s="1">
        <v>497</v>
      </c>
      <c r="CB24" s="21">
        <f t="shared" si="28"/>
        <v>0.48973305954825463</v>
      </c>
      <c r="CC24" s="4">
        <v>-4.6900000000000004</v>
      </c>
      <c r="CD24" s="45">
        <f t="shared" si="29"/>
        <v>-2.0916409619945977</v>
      </c>
      <c r="CE24" s="26">
        <f t="shared" si="30"/>
        <v>2.3288038943985376</v>
      </c>
      <c r="CF24" s="26">
        <f t="shared" si="31"/>
        <v>1.9805715363576346</v>
      </c>
      <c r="CG24" s="26">
        <f t="shared" si="32"/>
        <v>29.839160179629861</v>
      </c>
      <c r="CH24" s="26">
        <f t="shared" si="33"/>
        <v>26.356836599220831</v>
      </c>
      <c r="CI24" s="26">
        <f t="shared" si="34"/>
        <v>54.911889958574861</v>
      </c>
      <c r="CJ24" s="26">
        <f t="shared" si="35"/>
        <v>49.927814334114444</v>
      </c>
      <c r="CK24" s="16">
        <f t="shared" si="36"/>
        <v>-5.2047165864550138</v>
      </c>
      <c r="CL24" s="42">
        <v>107</v>
      </c>
      <c r="CM24" s="42">
        <v>91</v>
      </c>
      <c r="CN24" s="42">
        <v>1264</v>
      </c>
      <c r="CO24" s="42">
        <v>1120</v>
      </c>
      <c r="CP24" s="42">
        <v>532</v>
      </c>
      <c r="CQ24" s="42">
        <v>481</v>
      </c>
      <c r="CR24" s="42">
        <v>602</v>
      </c>
      <c r="CS24" s="42">
        <v>620</v>
      </c>
      <c r="CT24" s="1">
        <v>11</v>
      </c>
      <c r="CU24" s="1">
        <v>13</v>
      </c>
      <c r="CV24" s="42">
        <f t="shared" si="37"/>
        <v>2</v>
      </c>
      <c r="CW24" s="26">
        <f t="shared" si="38"/>
        <v>0.57265155020825342</v>
      </c>
      <c r="CX24" s="26">
        <f t="shared" si="39"/>
        <v>0.67677001388248126</v>
      </c>
      <c r="CY24" s="26">
        <f t="shared" si="40"/>
        <v>0.1041184636742279</v>
      </c>
      <c r="CZ24" s="13">
        <v>43</v>
      </c>
      <c r="DA24" s="13">
        <v>42</v>
      </c>
      <c r="DB24" s="27">
        <v>38.78</v>
      </c>
      <c r="DC24" s="27">
        <v>32.07</v>
      </c>
      <c r="DD24" s="27">
        <v>44.76</v>
      </c>
      <c r="DE24" s="27">
        <v>38.049999999999997</v>
      </c>
      <c r="DF24" s="13">
        <v>457</v>
      </c>
      <c r="DG24" s="13">
        <v>379</v>
      </c>
      <c r="DH24" s="21">
        <f t="shared" si="41"/>
        <v>0.54665071770334928</v>
      </c>
      <c r="DI24" s="42">
        <v>212</v>
      </c>
      <c r="DJ24" s="42">
        <v>110</v>
      </c>
      <c r="DK24" s="13">
        <v>43</v>
      </c>
      <c r="DL24" s="13">
        <v>0</v>
      </c>
      <c r="DM24" s="13">
        <v>0.20300000000000001</v>
      </c>
      <c r="DN24" s="13">
        <v>3</v>
      </c>
      <c r="DO24" s="13">
        <v>0</v>
      </c>
      <c r="DP24" s="13">
        <v>1.4E-2</v>
      </c>
      <c r="DQ24" s="13">
        <v>310</v>
      </c>
      <c r="DR24" s="46">
        <v>170</v>
      </c>
      <c r="DS24" s="13">
        <v>5</v>
      </c>
      <c r="DT24" s="13">
        <v>40</v>
      </c>
      <c r="DU24" s="13">
        <v>-0.113</v>
      </c>
      <c r="DV24" s="13">
        <v>0</v>
      </c>
      <c r="DW24" s="13">
        <v>0</v>
      </c>
      <c r="DX24" s="13">
        <v>0</v>
      </c>
    </row>
    <row r="25" spans="1:128" ht="25.5" x14ac:dyDescent="0.2">
      <c r="A25" s="13" t="s">
        <v>268</v>
      </c>
      <c r="B25" s="13" t="s">
        <v>269</v>
      </c>
      <c r="C25" s="39" t="s">
        <v>3059</v>
      </c>
      <c r="D25" s="1" t="s">
        <v>270</v>
      </c>
      <c r="E25" s="13" t="s">
        <v>146</v>
      </c>
      <c r="F25" s="13">
        <v>52</v>
      </c>
      <c r="G25" s="13">
        <v>8</v>
      </c>
      <c r="H25" s="13">
        <v>16</v>
      </c>
      <c r="I25" s="40">
        <f t="shared" si="0"/>
        <v>24</v>
      </c>
      <c r="J25" s="19">
        <f t="shared" si="1"/>
        <v>1.8952771623489986</v>
      </c>
      <c r="K25" s="1">
        <v>6</v>
      </c>
      <c r="L25" s="1">
        <v>8</v>
      </c>
      <c r="M25" s="1">
        <v>6</v>
      </c>
      <c r="N25" s="1">
        <v>80</v>
      </c>
      <c r="O25" s="1">
        <v>31</v>
      </c>
      <c r="P25" s="1">
        <v>43</v>
      </c>
      <c r="Q25" s="1">
        <v>88</v>
      </c>
      <c r="R25" s="15">
        <f t="shared" si="2"/>
        <v>0.1</v>
      </c>
      <c r="S25" s="15">
        <f t="shared" si="3"/>
        <v>5.1948051948051951E-2</v>
      </c>
      <c r="T25" s="16">
        <v>759.78333333329999</v>
      </c>
      <c r="U25" s="16">
        <f t="shared" si="4"/>
        <v>14.611217948717307</v>
      </c>
      <c r="V25" s="16">
        <v>707.12</v>
      </c>
      <c r="W25" s="16">
        <f t="shared" si="5"/>
        <v>13.598461538461539</v>
      </c>
      <c r="X25" s="16">
        <v>1855.21</v>
      </c>
      <c r="Y25" s="16">
        <f t="shared" si="6"/>
        <v>35.677115384615384</v>
      </c>
      <c r="Z25" s="21">
        <f t="shared" si="7"/>
        <v>0.2759675763855553</v>
      </c>
      <c r="AA25" s="20">
        <f t="shared" si="8"/>
        <v>83.586206896551715</v>
      </c>
      <c r="AB25">
        <v>22</v>
      </c>
      <c r="AC25" s="1">
        <v>34</v>
      </c>
      <c r="AD25" s="1">
        <v>39</v>
      </c>
      <c r="AE25" s="1">
        <v>30</v>
      </c>
      <c r="AF25" s="1">
        <v>49</v>
      </c>
      <c r="AG25" s="15">
        <f t="shared" si="9"/>
        <v>0.27586206896551724</v>
      </c>
      <c r="AH25" s="15">
        <f t="shared" si="10"/>
        <v>0.48275862068965519</v>
      </c>
      <c r="AI25" s="15">
        <f t="shared" si="11"/>
        <v>0.75862068965517238</v>
      </c>
      <c r="AJ25" s="1">
        <v>177</v>
      </c>
      <c r="AK25" s="21">
        <f t="shared" si="12"/>
        <v>0.24016282225237448</v>
      </c>
      <c r="AL25" s="1">
        <v>291</v>
      </c>
      <c r="AM25" s="21">
        <f t="shared" si="13"/>
        <v>0.39484396200814109</v>
      </c>
      <c r="AN25" s="1">
        <v>269</v>
      </c>
      <c r="AO25" s="21">
        <f t="shared" si="14"/>
        <v>0.3649932157394844</v>
      </c>
      <c r="AP25" s="21">
        <f t="shared" si="15"/>
        <v>0.37820512820512819</v>
      </c>
      <c r="AQ25" s="1">
        <v>4</v>
      </c>
      <c r="AR25" s="4">
        <v>-9.3000000000000007</v>
      </c>
      <c r="AS25" s="41">
        <v>241</v>
      </c>
      <c r="AT25" s="41">
        <v>282</v>
      </c>
      <c r="AU25" s="41">
        <v>252</v>
      </c>
      <c r="AV25" s="21">
        <f t="shared" si="16"/>
        <v>0.46080305927342258</v>
      </c>
      <c r="AW25" s="26">
        <v>17.53</v>
      </c>
      <c r="AX25" s="42">
        <v>5</v>
      </c>
      <c r="AY25" s="41">
        <v>1.0149999999999999</v>
      </c>
      <c r="AZ25" s="1">
        <v>3</v>
      </c>
      <c r="BA25" s="43">
        <v>1.4650000000000001</v>
      </c>
      <c r="BB25" s="16">
        <v>50.51</v>
      </c>
      <c r="BC25" s="26">
        <v>18.489999999999998</v>
      </c>
      <c r="BD25" s="43">
        <v>-1.623</v>
      </c>
      <c r="BE25" s="43">
        <v>-12.71</v>
      </c>
      <c r="BF25" s="16">
        <v>45.13</v>
      </c>
      <c r="BG25" s="21">
        <f t="shared" si="17"/>
        <v>9.5709570957095716E-2</v>
      </c>
      <c r="BH25" s="44">
        <f t="shared" si="18"/>
        <v>0.91354466858789629</v>
      </c>
      <c r="BI25" s="42">
        <f t="shared" si="19"/>
        <v>1009.2542395449919</v>
      </c>
      <c r="BJ25" s="21">
        <f t="shared" si="20"/>
        <v>9.2542395449920073E-3</v>
      </c>
      <c r="BK25" s="26">
        <f t="shared" si="21"/>
        <v>2.4606855979183164</v>
      </c>
      <c r="BL25" s="26">
        <f t="shared" si="22"/>
        <v>2.5455368254327415</v>
      </c>
      <c r="BM25" s="16">
        <f t="shared" si="23"/>
        <v>25.709921936870685</v>
      </c>
      <c r="BN25" s="16">
        <f t="shared" si="24"/>
        <v>29.443375947505373</v>
      </c>
      <c r="BO25" s="16">
        <f t="shared" si="25"/>
        <v>51.419843873741371</v>
      </c>
      <c r="BP25" s="16">
        <f t="shared" si="26"/>
        <v>60.668627672813663</v>
      </c>
      <c r="BQ25" s="16">
        <f t="shared" si="27"/>
        <v>-9.2487837990722923</v>
      </c>
      <c r="BR25" s="1">
        <v>29</v>
      </c>
      <c r="BS25" s="1">
        <v>30</v>
      </c>
      <c r="BT25" s="42">
        <v>274</v>
      </c>
      <c r="BU25" s="42">
        <v>317</v>
      </c>
      <c r="BV25" s="42">
        <v>133</v>
      </c>
      <c r="BW25" s="42">
        <v>133</v>
      </c>
      <c r="BX25" s="42">
        <v>235</v>
      </c>
      <c r="BY25" s="42">
        <v>170</v>
      </c>
      <c r="BZ25" s="1">
        <v>295</v>
      </c>
      <c r="CA25" s="1">
        <v>322</v>
      </c>
      <c r="CB25" s="21">
        <f t="shared" si="28"/>
        <v>0.47811993517017826</v>
      </c>
      <c r="CC25" s="4">
        <v>3.58</v>
      </c>
      <c r="CD25" s="45">
        <f t="shared" si="29"/>
        <v>7.7592931240046319</v>
      </c>
      <c r="CE25" s="26">
        <f t="shared" si="30"/>
        <v>2.2962360056273954</v>
      </c>
      <c r="CF25" s="26">
        <f t="shared" si="31"/>
        <v>2.2962360056273954</v>
      </c>
      <c r="CG25" s="26">
        <f t="shared" si="32"/>
        <v>26.034788514507792</v>
      </c>
      <c r="CH25" s="26">
        <f t="shared" si="33"/>
        <v>32.244328135359339</v>
      </c>
      <c r="CI25" s="26">
        <f t="shared" si="34"/>
        <v>50.678898884762368</v>
      </c>
      <c r="CJ25" s="26">
        <f t="shared" si="35"/>
        <v>64.618021679486418</v>
      </c>
      <c r="CK25" s="16">
        <f t="shared" si="36"/>
        <v>4.6903389956517572</v>
      </c>
      <c r="CL25" s="42">
        <v>71</v>
      </c>
      <c r="CM25" s="42">
        <v>71</v>
      </c>
      <c r="CN25" s="42">
        <v>734</v>
      </c>
      <c r="CO25" s="42">
        <v>926</v>
      </c>
      <c r="CP25" s="42">
        <v>320</v>
      </c>
      <c r="CQ25" s="42">
        <v>392</v>
      </c>
      <c r="CR25" s="42">
        <v>609</v>
      </c>
      <c r="CS25" s="42">
        <v>442</v>
      </c>
      <c r="CT25" s="1">
        <v>3</v>
      </c>
      <c r="CU25" s="1">
        <v>2</v>
      </c>
      <c r="CV25" s="42">
        <f t="shared" si="37"/>
        <v>-1</v>
      </c>
      <c r="CW25" s="26">
        <f t="shared" si="38"/>
        <v>0.23690964529362482</v>
      </c>
      <c r="CX25" s="26">
        <f t="shared" si="39"/>
        <v>0.1579397635290832</v>
      </c>
      <c r="CY25" s="26">
        <f t="shared" si="40"/>
        <v>-7.8969881764541602E-2</v>
      </c>
      <c r="CZ25" s="13">
        <v>24</v>
      </c>
      <c r="DA25" s="13">
        <v>28</v>
      </c>
      <c r="DB25" s="27">
        <v>26.81</v>
      </c>
      <c r="DC25" s="27">
        <v>26.22</v>
      </c>
      <c r="DD25" s="27">
        <v>23.88</v>
      </c>
      <c r="DE25" s="27">
        <v>28.8</v>
      </c>
      <c r="DF25" s="13">
        <v>361</v>
      </c>
      <c r="DG25" s="13">
        <v>363</v>
      </c>
      <c r="DH25" s="21">
        <f t="shared" si="41"/>
        <v>0.49861878453038672</v>
      </c>
      <c r="DI25" s="42">
        <v>160</v>
      </c>
      <c r="DJ25" s="42">
        <v>82</v>
      </c>
      <c r="DK25" s="13">
        <v>17</v>
      </c>
      <c r="DL25" s="13">
        <v>5</v>
      </c>
      <c r="DM25" s="13">
        <v>7.4999999999999997E-2</v>
      </c>
      <c r="DN25" s="13">
        <v>2</v>
      </c>
      <c r="DO25" s="13">
        <v>1</v>
      </c>
      <c r="DP25" s="13">
        <v>6.0000000000000001E-3</v>
      </c>
      <c r="DQ25" s="13">
        <v>293</v>
      </c>
      <c r="DR25" s="46">
        <v>145</v>
      </c>
      <c r="DS25" s="13">
        <v>5</v>
      </c>
      <c r="DT25" s="13">
        <v>48</v>
      </c>
      <c r="DU25" s="13">
        <v>-0.14699999999999999</v>
      </c>
      <c r="DV25" s="13">
        <v>1</v>
      </c>
      <c r="DW25" s="13">
        <v>4</v>
      </c>
      <c r="DX25" s="13">
        <v>-0.01</v>
      </c>
    </row>
    <row r="26" spans="1:128" ht="25.5" x14ac:dyDescent="0.2">
      <c r="A26" s="13" t="s">
        <v>274</v>
      </c>
      <c r="B26" s="13" t="s">
        <v>275</v>
      </c>
      <c r="C26" s="39" t="s">
        <v>3060</v>
      </c>
      <c r="D26" s="1" t="s">
        <v>190</v>
      </c>
      <c r="E26" s="13" t="s">
        <v>146</v>
      </c>
      <c r="F26" s="13">
        <v>82</v>
      </c>
      <c r="G26" s="13">
        <v>15</v>
      </c>
      <c r="H26" s="13">
        <v>30</v>
      </c>
      <c r="I26" s="40">
        <f t="shared" si="0"/>
        <v>45</v>
      </c>
      <c r="J26" s="19">
        <f t="shared" si="1"/>
        <v>1.9994569376218312</v>
      </c>
      <c r="K26" s="1">
        <v>13</v>
      </c>
      <c r="L26" s="1">
        <v>15</v>
      </c>
      <c r="M26" s="1">
        <v>12</v>
      </c>
      <c r="N26" s="1">
        <v>107</v>
      </c>
      <c r="O26" s="1">
        <v>59</v>
      </c>
      <c r="P26" s="1">
        <v>33</v>
      </c>
      <c r="Q26" s="1">
        <v>117</v>
      </c>
      <c r="R26" s="15">
        <f t="shared" si="2"/>
        <v>0.14018691588785046</v>
      </c>
      <c r="S26" s="15">
        <f t="shared" si="3"/>
        <v>7.5376884422110546E-2</v>
      </c>
      <c r="T26" s="16">
        <v>1350.3666666667</v>
      </c>
      <c r="U26" s="16">
        <f t="shared" si="4"/>
        <v>16.467886178862194</v>
      </c>
      <c r="V26" s="16">
        <v>1254.51</v>
      </c>
      <c r="W26" s="16">
        <f t="shared" si="5"/>
        <v>15.29890243902439</v>
      </c>
      <c r="X26" s="16">
        <v>2663.76</v>
      </c>
      <c r="Y26" s="16">
        <f t="shared" si="6"/>
        <v>32.484878048780487</v>
      </c>
      <c r="Z26" s="21">
        <f t="shared" si="7"/>
        <v>0.3201693604575489</v>
      </c>
      <c r="AA26" s="20">
        <f t="shared" si="8"/>
        <v>183.8235294117647</v>
      </c>
      <c r="AB26">
        <v>37</v>
      </c>
      <c r="AC26" s="1">
        <v>81</v>
      </c>
      <c r="AD26" s="1">
        <v>92</v>
      </c>
      <c r="AE26" s="1">
        <v>24</v>
      </c>
      <c r="AF26" s="1">
        <v>46</v>
      </c>
      <c r="AG26" s="15">
        <f t="shared" si="9"/>
        <v>0.29411764705882354</v>
      </c>
      <c r="AH26" s="15">
        <f t="shared" si="10"/>
        <v>0.52941176470588236</v>
      </c>
      <c r="AI26" s="15">
        <f t="shared" si="11"/>
        <v>0.82352941176470584</v>
      </c>
      <c r="AJ26" s="1">
        <v>458</v>
      </c>
      <c r="AK26" s="21">
        <f t="shared" si="12"/>
        <v>0.35809225957779517</v>
      </c>
      <c r="AL26" s="1">
        <v>358</v>
      </c>
      <c r="AM26" s="21">
        <f t="shared" si="13"/>
        <v>0.27990617670054729</v>
      </c>
      <c r="AN26" s="1">
        <v>463</v>
      </c>
      <c r="AO26" s="21">
        <f t="shared" si="14"/>
        <v>0.36200156372165754</v>
      </c>
      <c r="AP26" s="21">
        <f t="shared" si="15"/>
        <v>0.56127450980392157</v>
      </c>
      <c r="AQ26" s="1">
        <v>10</v>
      </c>
      <c r="AR26" s="4">
        <v>4.9800000000000004</v>
      </c>
      <c r="AS26" s="41">
        <v>501</v>
      </c>
      <c r="AT26" s="41">
        <v>464</v>
      </c>
      <c r="AU26" s="41">
        <v>399</v>
      </c>
      <c r="AV26" s="21">
        <f t="shared" si="16"/>
        <v>0.51917098445595855</v>
      </c>
      <c r="AW26" s="26">
        <v>17.77</v>
      </c>
      <c r="AX26" s="42">
        <v>2</v>
      </c>
      <c r="AY26" s="41">
        <v>0.89100000000000001</v>
      </c>
      <c r="AZ26" s="1">
        <v>5</v>
      </c>
      <c r="BA26" s="43">
        <v>0.33100000000000002</v>
      </c>
      <c r="BB26" s="16">
        <v>50.14</v>
      </c>
      <c r="BC26" s="26">
        <v>18.64</v>
      </c>
      <c r="BD26" s="43">
        <v>2.758</v>
      </c>
      <c r="BE26" s="43">
        <v>4.5880000000000001</v>
      </c>
      <c r="BF26" s="16">
        <v>50.17</v>
      </c>
      <c r="BG26" s="21">
        <f t="shared" si="17"/>
        <v>8.1600000000000006E-2</v>
      </c>
      <c r="BH26" s="44">
        <f t="shared" si="18"/>
        <v>0.90777576853526221</v>
      </c>
      <c r="BI26" s="42">
        <f t="shared" si="19"/>
        <v>989.37576853526218</v>
      </c>
      <c r="BJ26" s="21">
        <f t="shared" si="20"/>
        <v>-1.0624231464737788E-2</v>
      </c>
      <c r="BK26" s="26">
        <f t="shared" si="21"/>
        <v>2.4391993686778104</v>
      </c>
      <c r="BL26" s="26">
        <f t="shared" si="22"/>
        <v>2.4391993686778104</v>
      </c>
      <c r="BM26" s="16">
        <f t="shared" si="23"/>
        <v>29.892149125953562</v>
      </c>
      <c r="BN26" s="16">
        <f t="shared" si="24"/>
        <v>26.448573546643711</v>
      </c>
      <c r="BO26" s="16">
        <f t="shared" si="25"/>
        <v>61.027811655546785</v>
      </c>
      <c r="BP26" s="16">
        <f t="shared" si="26"/>
        <v>52.131908075663013</v>
      </c>
      <c r="BQ26" s="16">
        <f t="shared" si="27"/>
        <v>8.8959035798837718</v>
      </c>
      <c r="BR26" s="1">
        <v>51</v>
      </c>
      <c r="BS26" s="1">
        <v>51</v>
      </c>
      <c r="BT26" s="42">
        <v>574</v>
      </c>
      <c r="BU26" s="42">
        <v>502</v>
      </c>
      <c r="BV26" s="42">
        <v>313</v>
      </c>
      <c r="BW26" s="42">
        <v>239</v>
      </c>
      <c r="BX26" s="42">
        <v>298</v>
      </c>
      <c r="BY26" s="42">
        <v>338</v>
      </c>
      <c r="BZ26" s="1">
        <v>585</v>
      </c>
      <c r="CA26" s="1">
        <v>491</v>
      </c>
      <c r="CB26" s="21">
        <f t="shared" si="28"/>
        <v>0.54368029739776946</v>
      </c>
      <c r="CC26" s="4">
        <v>3.32</v>
      </c>
      <c r="CD26" s="45">
        <f t="shared" si="29"/>
        <v>3.0783153445896545</v>
      </c>
      <c r="CE26" s="26">
        <f t="shared" si="30"/>
        <v>2.3200288314262547</v>
      </c>
      <c r="CF26" s="26">
        <f t="shared" si="31"/>
        <v>1.9596360032435358</v>
      </c>
      <c r="CG26" s="26">
        <f t="shared" si="32"/>
        <v>27.479953148932339</v>
      </c>
      <c r="CH26" s="26">
        <f t="shared" si="33"/>
        <v>27.930444184160738</v>
      </c>
      <c r="CI26" s="26">
        <f t="shared" si="34"/>
        <v>54.171546986214977</v>
      </c>
      <c r="CJ26" s="26">
        <f t="shared" si="35"/>
        <v>54.194071537976399</v>
      </c>
      <c r="CK26" s="16">
        <f t="shared" si="36"/>
        <v>8.918428131645193</v>
      </c>
      <c r="CL26" s="42">
        <v>103</v>
      </c>
      <c r="CM26" s="42">
        <v>87</v>
      </c>
      <c r="CN26" s="42">
        <v>1117</v>
      </c>
      <c r="CO26" s="42">
        <v>1153</v>
      </c>
      <c r="CP26" s="42">
        <v>495</v>
      </c>
      <c r="CQ26" s="42">
        <v>472</v>
      </c>
      <c r="CR26" s="42">
        <v>694</v>
      </c>
      <c r="CS26" s="42">
        <v>690</v>
      </c>
      <c r="CT26" s="1">
        <v>17</v>
      </c>
      <c r="CU26" s="1">
        <v>10</v>
      </c>
      <c r="CV26" s="42">
        <f t="shared" si="37"/>
        <v>-7</v>
      </c>
      <c r="CW26" s="26">
        <f t="shared" si="38"/>
        <v>0.75535039865713616</v>
      </c>
      <c r="CX26" s="26">
        <f t="shared" si="39"/>
        <v>0.44432376391596251</v>
      </c>
      <c r="CY26" s="26">
        <f t="shared" si="40"/>
        <v>-0.31102663474117376</v>
      </c>
      <c r="CZ26" s="13">
        <v>46</v>
      </c>
      <c r="DA26" s="13">
        <v>45</v>
      </c>
      <c r="DB26" s="27">
        <v>46.07</v>
      </c>
      <c r="DC26" s="27">
        <v>42.8</v>
      </c>
      <c r="DD26" s="27">
        <v>44.23</v>
      </c>
      <c r="DE26" s="27">
        <v>45.45</v>
      </c>
      <c r="DF26" s="13">
        <v>727</v>
      </c>
      <c r="DG26" s="13">
        <v>619</v>
      </c>
      <c r="DH26" s="21">
        <f t="shared" si="41"/>
        <v>0.54011887072808318</v>
      </c>
      <c r="DI26" s="42">
        <v>464</v>
      </c>
      <c r="DJ26" s="42">
        <v>237</v>
      </c>
      <c r="DK26" s="13">
        <v>101</v>
      </c>
      <c r="DL26" s="13">
        <v>2</v>
      </c>
      <c r="DM26" s="13">
        <v>0.21299999999999999</v>
      </c>
      <c r="DN26" s="13">
        <v>6</v>
      </c>
      <c r="DO26" s="13">
        <v>0</v>
      </c>
      <c r="DP26" s="13">
        <v>1.3000000000000001E-2</v>
      </c>
      <c r="DQ26" s="13">
        <v>369</v>
      </c>
      <c r="DR26" s="46">
        <v>210</v>
      </c>
      <c r="DS26" s="13">
        <v>6</v>
      </c>
      <c r="DT26" s="13">
        <v>59</v>
      </c>
      <c r="DU26" s="13">
        <v>-0.14400000000000002</v>
      </c>
      <c r="DV26" s="13">
        <v>0</v>
      </c>
      <c r="DW26" s="13">
        <v>4</v>
      </c>
      <c r="DX26" s="13">
        <v>-1.0999999999999999E-2</v>
      </c>
    </row>
    <row r="27" spans="1:128" ht="25.5" x14ac:dyDescent="0.2">
      <c r="A27" s="13" t="s">
        <v>212</v>
      </c>
      <c r="B27" s="13" t="s">
        <v>278</v>
      </c>
      <c r="C27" s="39" t="s">
        <v>3061</v>
      </c>
      <c r="D27" s="1" t="s">
        <v>409</v>
      </c>
      <c r="E27" s="13" t="s">
        <v>129</v>
      </c>
      <c r="F27" s="13">
        <v>18</v>
      </c>
      <c r="G27" s="13">
        <v>2</v>
      </c>
      <c r="H27" s="13">
        <v>4</v>
      </c>
      <c r="I27" s="40">
        <f t="shared" si="0"/>
        <v>6</v>
      </c>
      <c r="J27" s="19">
        <f t="shared" si="1"/>
        <v>2.1224329370144202</v>
      </c>
      <c r="K27" s="1">
        <v>2</v>
      </c>
      <c r="L27" s="1">
        <v>4</v>
      </c>
      <c r="M27" s="1">
        <v>0</v>
      </c>
      <c r="N27" s="1">
        <v>14</v>
      </c>
      <c r="O27" s="1">
        <v>4</v>
      </c>
      <c r="P27" s="1">
        <v>5</v>
      </c>
      <c r="Q27" s="1">
        <v>12</v>
      </c>
      <c r="R27" s="15">
        <f t="shared" si="2"/>
        <v>0.14285714285714285</v>
      </c>
      <c r="S27" s="15">
        <f t="shared" si="3"/>
        <v>8.6956521739130432E-2</v>
      </c>
      <c r="T27" s="16">
        <v>169.61666666670001</v>
      </c>
      <c r="U27" s="16">
        <f t="shared" si="4"/>
        <v>9.4231481481500001</v>
      </c>
      <c r="V27" s="16">
        <v>170.07</v>
      </c>
      <c r="W27" s="16">
        <f t="shared" si="5"/>
        <v>9.4483333333333324</v>
      </c>
      <c r="X27" s="16">
        <v>689.65</v>
      </c>
      <c r="Y27" s="16">
        <f t="shared" si="6"/>
        <v>38.31388888888889</v>
      </c>
      <c r="Z27" s="21">
        <f t="shared" si="7"/>
        <v>0.19782022053691897</v>
      </c>
      <c r="AA27" s="20">
        <f t="shared" si="8"/>
        <v>37.142857142857139</v>
      </c>
      <c r="AB27">
        <v>7</v>
      </c>
      <c r="AC27" s="1">
        <v>8</v>
      </c>
      <c r="AD27" s="1">
        <v>11</v>
      </c>
      <c r="AE27" s="1">
        <v>5</v>
      </c>
      <c r="AF27" s="1">
        <v>7</v>
      </c>
      <c r="AG27" s="15">
        <f t="shared" si="9"/>
        <v>0.2857142857142857</v>
      </c>
      <c r="AH27" s="15">
        <f t="shared" si="10"/>
        <v>0.5714285714285714</v>
      </c>
      <c r="AI27" s="15">
        <f t="shared" si="11"/>
        <v>0.8571428571428571</v>
      </c>
      <c r="AJ27" s="1">
        <v>45</v>
      </c>
      <c r="AK27" s="21">
        <f t="shared" si="12"/>
        <v>0.29032258064516131</v>
      </c>
      <c r="AL27" s="1">
        <v>46</v>
      </c>
      <c r="AM27" s="21">
        <f t="shared" si="13"/>
        <v>0.29677419354838708</v>
      </c>
      <c r="AN27" s="1">
        <v>64</v>
      </c>
      <c r="AO27" s="21">
        <f t="shared" si="14"/>
        <v>0.41290322580645161</v>
      </c>
      <c r="AP27" s="21">
        <f t="shared" si="15"/>
        <v>0.49450549450549453</v>
      </c>
      <c r="AQ27" s="1">
        <v>7</v>
      </c>
      <c r="AR27" s="4">
        <v>5.79</v>
      </c>
      <c r="AS27" s="41">
        <v>47</v>
      </c>
      <c r="AT27" s="41">
        <v>77</v>
      </c>
      <c r="AU27" s="41">
        <v>67</v>
      </c>
      <c r="AV27" s="21">
        <f t="shared" si="16"/>
        <v>0.37903225806451613</v>
      </c>
      <c r="AW27" s="26">
        <v>17.059999999999999</v>
      </c>
      <c r="AX27" s="42">
        <v>10</v>
      </c>
      <c r="AY27" s="41">
        <v>-0.26800000000000002</v>
      </c>
      <c r="AZ27" s="1">
        <v>13</v>
      </c>
      <c r="BA27" s="43">
        <v>-0.441</v>
      </c>
      <c r="BB27" s="16">
        <v>49.92</v>
      </c>
      <c r="BC27" s="26">
        <v>17.149999999999999</v>
      </c>
      <c r="BD27" s="43">
        <v>-1.6890000000000001</v>
      </c>
      <c r="BE27" s="43">
        <v>-10.843</v>
      </c>
      <c r="BF27" s="16">
        <v>46.24</v>
      </c>
      <c r="BG27" s="21">
        <f t="shared" si="17"/>
        <v>0.1076923076923077</v>
      </c>
      <c r="BH27" s="44">
        <f t="shared" si="18"/>
        <v>0.87179487179487181</v>
      </c>
      <c r="BI27" s="42">
        <f t="shared" si="19"/>
        <v>979.48717948717956</v>
      </c>
      <c r="BJ27" s="21">
        <f t="shared" si="20"/>
        <v>-2.0512820512820495E-2</v>
      </c>
      <c r="BK27" s="26">
        <f t="shared" si="21"/>
        <v>2.4695713529723053</v>
      </c>
      <c r="BL27" s="26">
        <f t="shared" si="22"/>
        <v>3.5279590756747221</v>
      </c>
      <c r="BM27" s="16">
        <f t="shared" si="23"/>
        <v>22.931733991885697</v>
      </c>
      <c r="BN27" s="16">
        <f t="shared" si="24"/>
        <v>27.518080790262832</v>
      </c>
      <c r="BO27" s="16">
        <f t="shared" si="25"/>
        <v>45.863467983771393</v>
      </c>
      <c r="BP27" s="16">
        <f t="shared" si="26"/>
        <v>58.211324748632919</v>
      </c>
      <c r="BQ27" s="16">
        <f t="shared" si="27"/>
        <v>-12.347856764861525</v>
      </c>
      <c r="BR27" s="1">
        <v>7</v>
      </c>
      <c r="BS27" s="1">
        <v>10</v>
      </c>
      <c r="BT27" s="42">
        <v>58</v>
      </c>
      <c r="BU27" s="42">
        <v>68</v>
      </c>
      <c r="BV27" s="42">
        <v>24</v>
      </c>
      <c r="BW27" s="42">
        <v>35</v>
      </c>
      <c r="BX27" s="42">
        <v>52</v>
      </c>
      <c r="BY27" s="42">
        <v>41</v>
      </c>
      <c r="BZ27" s="1">
        <v>67</v>
      </c>
      <c r="CA27" s="1">
        <v>86</v>
      </c>
      <c r="CB27" s="21">
        <f t="shared" si="28"/>
        <v>0.43790849673202614</v>
      </c>
      <c r="CC27" s="4">
        <v>-0.69</v>
      </c>
      <c r="CD27" s="45">
        <f t="shared" si="29"/>
        <v>-1.9039886329933928</v>
      </c>
      <c r="CE27" s="26">
        <f t="shared" si="30"/>
        <v>3.654027405205539</v>
      </c>
      <c r="CF27" s="26">
        <f t="shared" si="31"/>
        <v>2.8710215326614947</v>
      </c>
      <c r="CG27" s="26">
        <f t="shared" si="32"/>
        <v>26.013195098963244</v>
      </c>
      <c r="CH27" s="26">
        <f t="shared" si="33"/>
        <v>28.971217284129633</v>
      </c>
      <c r="CI27" s="26">
        <f t="shared" si="34"/>
        <v>50.808381062857976</v>
      </c>
      <c r="CJ27" s="26">
        <f t="shared" si="35"/>
        <v>62.814471108533311</v>
      </c>
      <c r="CK27" s="16">
        <f t="shared" si="36"/>
        <v>-0.3417667191861895</v>
      </c>
      <c r="CL27" s="42">
        <v>42</v>
      </c>
      <c r="CM27" s="42">
        <v>33</v>
      </c>
      <c r="CN27" s="42">
        <v>257</v>
      </c>
      <c r="CO27" s="42">
        <v>300</v>
      </c>
      <c r="CP27" s="42">
        <v>127</v>
      </c>
      <c r="CQ27" s="42">
        <v>145</v>
      </c>
      <c r="CR27" s="42">
        <v>244</v>
      </c>
      <c r="CS27" s="42">
        <v>158</v>
      </c>
      <c r="CT27" s="1">
        <v>5</v>
      </c>
      <c r="CU27" s="1">
        <v>2</v>
      </c>
      <c r="CV27" s="42">
        <f t="shared" si="37"/>
        <v>-3</v>
      </c>
      <c r="CW27" s="26">
        <f t="shared" si="38"/>
        <v>1.7686941141786834</v>
      </c>
      <c r="CX27" s="26">
        <f t="shared" si="39"/>
        <v>0.70747764567147331</v>
      </c>
      <c r="CY27" s="26">
        <f t="shared" si="40"/>
        <v>-1.0612164685072101</v>
      </c>
      <c r="CZ27" s="13">
        <v>5</v>
      </c>
      <c r="DA27" s="13">
        <v>6</v>
      </c>
      <c r="DB27" s="27">
        <v>7.35</v>
      </c>
      <c r="DC27" s="27">
        <v>11.08</v>
      </c>
      <c r="DD27" s="27">
        <v>5.55</v>
      </c>
      <c r="DE27" s="27">
        <v>7.94</v>
      </c>
      <c r="DF27" s="13">
        <v>0</v>
      </c>
      <c r="DG27" s="13">
        <v>0</v>
      </c>
      <c r="DH27" s="21" t="str">
        <f t="shared" si="41"/>
        <v xml:space="preserve"> </v>
      </c>
      <c r="DI27" s="42"/>
      <c r="DJ27" s="42"/>
      <c r="DK27" s="1"/>
      <c r="DL27" s="1"/>
      <c r="DM27" s="1"/>
      <c r="DN27" s="1"/>
      <c r="DO27" s="1"/>
      <c r="DP27" s="1"/>
      <c r="DQ27" s="47"/>
      <c r="DR27" s="46"/>
      <c r="DS27" s="13"/>
      <c r="DT27" s="13"/>
      <c r="DU27" s="13"/>
      <c r="DV27" s="13"/>
      <c r="DW27" s="13"/>
      <c r="DX27" s="1"/>
    </row>
    <row r="28" spans="1:128" ht="25.5" x14ac:dyDescent="0.2">
      <c r="A28" s="13" t="s">
        <v>283</v>
      </c>
      <c r="B28" s="13" t="s">
        <v>284</v>
      </c>
      <c r="C28" s="39" t="s">
        <v>3062</v>
      </c>
      <c r="D28" s="1" t="s">
        <v>249</v>
      </c>
      <c r="E28" s="13" t="s">
        <v>146</v>
      </c>
      <c r="F28" s="13">
        <v>6</v>
      </c>
      <c r="G28" s="13">
        <v>1</v>
      </c>
      <c r="H28" s="13">
        <v>0</v>
      </c>
      <c r="I28" s="40">
        <f t="shared" si="0"/>
        <v>1</v>
      </c>
      <c r="J28" s="19">
        <f t="shared" si="1"/>
        <v>1.1225444340505144</v>
      </c>
      <c r="K28" s="1">
        <v>1</v>
      </c>
      <c r="L28" s="1">
        <v>0</v>
      </c>
      <c r="M28" s="1">
        <v>0</v>
      </c>
      <c r="N28" s="1">
        <v>9</v>
      </c>
      <c r="O28" s="1">
        <v>1</v>
      </c>
      <c r="P28" s="1">
        <v>1</v>
      </c>
      <c r="Q28" s="1">
        <v>7</v>
      </c>
      <c r="R28" s="15">
        <f t="shared" si="2"/>
        <v>0.1111111111111111</v>
      </c>
      <c r="S28" s="15">
        <f t="shared" si="3"/>
        <v>9.0909090909090912E-2</v>
      </c>
      <c r="T28" s="16">
        <v>53.45</v>
      </c>
      <c r="U28" s="16">
        <f t="shared" si="4"/>
        <v>8.9083333333333332</v>
      </c>
      <c r="V28" s="16">
        <v>52.48</v>
      </c>
      <c r="W28" s="16">
        <f t="shared" si="5"/>
        <v>8.7466666666666661</v>
      </c>
      <c r="X28" s="16">
        <v>233.97</v>
      </c>
      <c r="Y28" s="16">
        <f t="shared" si="6"/>
        <v>38.994999999999997</v>
      </c>
      <c r="Z28" s="21">
        <f t="shared" si="7"/>
        <v>0.18320823878512832</v>
      </c>
      <c r="AA28" s="20">
        <f t="shared" si="8"/>
        <v>0</v>
      </c>
      <c r="AB28">
        <v>4</v>
      </c>
      <c r="AC28" s="1">
        <v>3</v>
      </c>
      <c r="AD28" s="1">
        <v>7</v>
      </c>
      <c r="AE28" s="1">
        <v>1</v>
      </c>
      <c r="AF28" s="1">
        <v>1</v>
      </c>
      <c r="AG28" s="15">
        <f t="shared" si="9"/>
        <v>0.5</v>
      </c>
      <c r="AH28" s="15">
        <f t="shared" si="10"/>
        <v>0</v>
      </c>
      <c r="AI28" s="15">
        <f t="shared" si="11"/>
        <v>0.5</v>
      </c>
      <c r="AJ28" s="1">
        <v>16</v>
      </c>
      <c r="AK28" s="21">
        <f t="shared" si="12"/>
        <v>0.3902439024390244</v>
      </c>
      <c r="AL28" s="1">
        <v>12</v>
      </c>
      <c r="AM28" s="21">
        <f t="shared" si="13"/>
        <v>0.29268292682926828</v>
      </c>
      <c r="AN28" s="1">
        <v>13</v>
      </c>
      <c r="AO28" s="21">
        <f t="shared" si="14"/>
        <v>0.31707317073170732</v>
      </c>
      <c r="AP28" s="21">
        <f t="shared" si="15"/>
        <v>0.5714285714285714</v>
      </c>
      <c r="AQ28" s="1">
        <v>13</v>
      </c>
      <c r="AR28" s="4">
        <v>12.11</v>
      </c>
      <c r="AS28" s="41">
        <v>18</v>
      </c>
      <c r="AT28" s="41">
        <v>15</v>
      </c>
      <c r="AU28" s="41">
        <v>10</v>
      </c>
      <c r="AV28" s="21">
        <f t="shared" si="16"/>
        <v>0.54545454545454541</v>
      </c>
      <c r="AW28" s="26">
        <v>16.829999999999998</v>
      </c>
      <c r="AX28" s="42">
        <v>10</v>
      </c>
      <c r="AY28" s="41">
        <v>0.42399999999999999</v>
      </c>
      <c r="AZ28" s="1">
        <v>4</v>
      </c>
      <c r="BA28" s="43">
        <v>-3.4380000000000002</v>
      </c>
      <c r="BB28" s="16">
        <v>48.38</v>
      </c>
      <c r="BC28" s="26">
        <v>16.62</v>
      </c>
      <c r="BD28" s="43">
        <v>-0.39500000000000002</v>
      </c>
      <c r="BE28" s="43">
        <v>-6.9260000000000002</v>
      </c>
      <c r="BF28" s="16">
        <v>46.66</v>
      </c>
      <c r="BG28" s="21">
        <f t="shared" si="17"/>
        <v>7.1428571428571425E-2</v>
      </c>
      <c r="BH28" s="44">
        <f t="shared" si="18"/>
        <v>0.95</v>
      </c>
      <c r="BI28" s="42">
        <f t="shared" si="19"/>
        <v>1021.4285714285714</v>
      </c>
      <c r="BJ28" s="21">
        <f t="shared" si="20"/>
        <v>2.142857142857138E-2</v>
      </c>
      <c r="BK28" s="26">
        <f t="shared" si="21"/>
        <v>2.2865853658536586</v>
      </c>
      <c r="BL28" s="26">
        <f t="shared" si="22"/>
        <v>1.1432926829268293</v>
      </c>
      <c r="BM28" s="16">
        <f t="shared" si="23"/>
        <v>32.012195121951223</v>
      </c>
      <c r="BN28" s="16">
        <f t="shared" si="24"/>
        <v>22.865853658536587</v>
      </c>
      <c r="BO28" s="16">
        <f t="shared" si="25"/>
        <v>48.018292682926834</v>
      </c>
      <c r="BP28" s="16">
        <f t="shared" si="26"/>
        <v>45.731707317073173</v>
      </c>
      <c r="BQ28" s="16">
        <f t="shared" si="27"/>
        <v>2.2865853658536608</v>
      </c>
      <c r="BR28" s="1">
        <v>2</v>
      </c>
      <c r="BS28" s="1">
        <v>1</v>
      </c>
      <c r="BT28" s="42">
        <v>26</v>
      </c>
      <c r="BU28" s="42">
        <v>19</v>
      </c>
      <c r="BV28" s="42">
        <v>7</v>
      </c>
      <c r="BW28" s="42">
        <v>10</v>
      </c>
      <c r="BX28" s="42">
        <v>10</v>
      </c>
      <c r="BY28" s="42">
        <v>7</v>
      </c>
      <c r="BZ28" s="1">
        <v>25</v>
      </c>
      <c r="CA28" s="1">
        <v>19</v>
      </c>
      <c r="CB28" s="21">
        <f t="shared" si="28"/>
        <v>0.56818181818181823</v>
      </c>
      <c r="CC28" s="4">
        <v>15.59</v>
      </c>
      <c r="CD28" s="45">
        <f t="shared" si="29"/>
        <v>3.9702996515679452</v>
      </c>
      <c r="CE28" s="26">
        <f t="shared" si="30"/>
        <v>1.7951019361456599</v>
      </c>
      <c r="CF28" s="26">
        <f t="shared" si="31"/>
        <v>3.5902038722913199</v>
      </c>
      <c r="CG28" s="26">
        <f t="shared" si="32"/>
        <v>27.952301577125276</v>
      </c>
      <c r="CH28" s="26">
        <f t="shared" si="33"/>
        <v>37.69714065905886</v>
      </c>
      <c r="CI28" s="26">
        <f t="shared" si="34"/>
        <v>52.827285549429419</v>
      </c>
      <c r="CJ28" s="26">
        <f t="shared" si="35"/>
        <v>67.700987306064889</v>
      </c>
      <c r="CK28" s="16">
        <f t="shared" si="36"/>
        <v>17.16028712248913</v>
      </c>
      <c r="CL28" s="42">
        <v>7</v>
      </c>
      <c r="CM28" s="42">
        <v>14</v>
      </c>
      <c r="CN28" s="42">
        <v>102</v>
      </c>
      <c r="CO28" s="42">
        <v>133</v>
      </c>
      <c r="CP28" s="42">
        <v>44</v>
      </c>
      <c r="CQ28" s="42">
        <v>57</v>
      </c>
      <c r="CR28" s="42">
        <v>60</v>
      </c>
      <c r="CS28" s="42">
        <v>53</v>
      </c>
      <c r="CT28" s="1">
        <v>0</v>
      </c>
      <c r="CU28" s="1">
        <v>1</v>
      </c>
      <c r="CV28" s="42">
        <f t="shared" si="37"/>
        <v>1</v>
      </c>
      <c r="CW28" s="26">
        <f t="shared" si="38"/>
        <v>0</v>
      </c>
      <c r="CX28" s="26">
        <f t="shared" si="39"/>
        <v>1.1225444340505144</v>
      </c>
      <c r="CY28" s="26">
        <f t="shared" si="40"/>
        <v>1.1225444340505144</v>
      </c>
      <c r="CZ28" s="13">
        <v>2</v>
      </c>
      <c r="DA28" s="13">
        <v>2</v>
      </c>
      <c r="DB28" s="27">
        <v>1.35</v>
      </c>
      <c r="DC28" s="27">
        <v>2.77</v>
      </c>
      <c r="DD28" s="27">
        <v>1.57</v>
      </c>
      <c r="DE28" s="27">
        <v>2.15</v>
      </c>
      <c r="DF28" s="13">
        <v>0</v>
      </c>
      <c r="DG28" s="13">
        <v>0</v>
      </c>
      <c r="DH28" s="21" t="str">
        <f t="shared" si="41"/>
        <v xml:space="preserve"> </v>
      </c>
      <c r="DI28" s="42"/>
      <c r="DJ28" s="42"/>
      <c r="DK28" s="1"/>
      <c r="DL28" s="1"/>
      <c r="DM28" s="1"/>
      <c r="DN28" s="1"/>
      <c r="DO28" s="1"/>
      <c r="DP28" s="1"/>
      <c r="DQ28" s="47"/>
      <c r="DR28" s="46"/>
      <c r="DS28" s="13"/>
      <c r="DT28" s="13"/>
      <c r="DU28" s="13"/>
      <c r="DV28" s="13"/>
      <c r="DW28" s="13"/>
      <c r="DX28" s="1"/>
    </row>
    <row r="29" spans="1:128" x14ac:dyDescent="0.2">
      <c r="A29" s="13" t="s">
        <v>193</v>
      </c>
      <c r="B29" s="13" t="s">
        <v>284</v>
      </c>
      <c r="C29" s="39" t="s">
        <v>3063</v>
      </c>
      <c r="D29" s="1" t="s">
        <v>287</v>
      </c>
      <c r="E29" s="13" t="s">
        <v>207</v>
      </c>
      <c r="F29" s="13">
        <v>70</v>
      </c>
      <c r="G29" s="13">
        <v>13</v>
      </c>
      <c r="H29" s="13">
        <v>24</v>
      </c>
      <c r="I29" s="40">
        <f t="shared" si="0"/>
        <v>37</v>
      </c>
      <c r="J29" s="19">
        <f t="shared" si="1"/>
        <v>2.1179164281625642</v>
      </c>
      <c r="K29" s="1">
        <v>13</v>
      </c>
      <c r="L29" s="1">
        <v>14</v>
      </c>
      <c r="M29" s="1">
        <v>10</v>
      </c>
      <c r="N29" s="1">
        <v>124</v>
      </c>
      <c r="O29" s="1">
        <v>40</v>
      </c>
      <c r="P29" s="1">
        <v>68</v>
      </c>
      <c r="Q29" s="1">
        <v>132</v>
      </c>
      <c r="R29" s="15">
        <f t="shared" si="2"/>
        <v>0.10483870967741936</v>
      </c>
      <c r="S29" s="15">
        <f t="shared" si="3"/>
        <v>5.6034482758620691E-2</v>
      </c>
      <c r="T29" s="16">
        <v>1048.2</v>
      </c>
      <c r="U29" s="16">
        <f t="shared" si="4"/>
        <v>14.974285714285715</v>
      </c>
      <c r="V29" s="16">
        <v>997.17</v>
      </c>
      <c r="W29" s="16">
        <f t="shared" si="5"/>
        <v>14.245285714285714</v>
      </c>
      <c r="X29" s="16">
        <v>2454.84</v>
      </c>
      <c r="Y29" s="16">
        <f t="shared" si="6"/>
        <v>35.069142857142857</v>
      </c>
      <c r="Z29" s="21">
        <f t="shared" si="7"/>
        <v>0.28886648648178886</v>
      </c>
      <c r="AA29" s="20">
        <f t="shared" si="8"/>
        <v>154.79245283018869</v>
      </c>
      <c r="AB29">
        <v>33</v>
      </c>
      <c r="AC29" s="1">
        <v>63</v>
      </c>
      <c r="AD29" s="1">
        <v>74</v>
      </c>
      <c r="AE29" s="1">
        <v>40</v>
      </c>
      <c r="AF29" s="1">
        <v>48</v>
      </c>
      <c r="AG29" s="15">
        <f t="shared" si="9"/>
        <v>0.24528301886792453</v>
      </c>
      <c r="AH29" s="15">
        <f t="shared" si="10"/>
        <v>0.45283018867924529</v>
      </c>
      <c r="AI29" s="15">
        <f t="shared" si="11"/>
        <v>0.69811320754716988</v>
      </c>
      <c r="AJ29" s="1">
        <v>382</v>
      </c>
      <c r="AK29" s="21">
        <f t="shared" si="12"/>
        <v>0.4239733629300777</v>
      </c>
      <c r="AL29" s="1">
        <v>209</v>
      </c>
      <c r="AM29" s="21">
        <f t="shared" si="13"/>
        <v>0.23196448390677027</v>
      </c>
      <c r="AN29" s="1">
        <v>310</v>
      </c>
      <c r="AO29" s="21">
        <f t="shared" si="14"/>
        <v>0.34406215316315203</v>
      </c>
      <c r="AP29" s="21">
        <f t="shared" si="15"/>
        <v>0.6463620981387479</v>
      </c>
      <c r="AQ29" s="1">
        <v>12</v>
      </c>
      <c r="AR29" s="4">
        <v>17.309999999999999</v>
      </c>
      <c r="AS29" s="41">
        <v>383</v>
      </c>
      <c r="AT29" s="41">
        <v>332</v>
      </c>
      <c r="AU29" s="41">
        <v>305</v>
      </c>
      <c r="AV29" s="21">
        <f t="shared" si="16"/>
        <v>0.53566433566433569</v>
      </c>
      <c r="AW29" s="26">
        <v>17.760000000000002</v>
      </c>
      <c r="AX29" s="42">
        <v>3</v>
      </c>
      <c r="AY29" s="41">
        <v>1.1539999999999999</v>
      </c>
      <c r="AZ29" s="1">
        <v>2</v>
      </c>
      <c r="BA29" s="43">
        <v>0.69600000000000006</v>
      </c>
      <c r="BB29" s="16">
        <v>50.1</v>
      </c>
      <c r="BC29" s="26">
        <v>18.52</v>
      </c>
      <c r="BD29" s="43">
        <v>2.31</v>
      </c>
      <c r="BE29" s="43">
        <v>8.4499999999999993</v>
      </c>
      <c r="BF29" s="16">
        <v>53.22</v>
      </c>
      <c r="BG29" s="21">
        <f t="shared" si="17"/>
        <v>9.0443686006825938E-2</v>
      </c>
      <c r="BH29" s="44">
        <f t="shared" si="18"/>
        <v>0.90656063618290261</v>
      </c>
      <c r="BI29" s="42">
        <f t="shared" si="19"/>
        <v>997.00432218972855</v>
      </c>
      <c r="BJ29" s="21">
        <f t="shared" si="20"/>
        <v>-2.9956778102714493E-3</v>
      </c>
      <c r="BK29" s="26">
        <f t="shared" si="21"/>
        <v>3.1890249405818465</v>
      </c>
      <c r="BL29" s="26">
        <f t="shared" si="22"/>
        <v>2.8280032491952225</v>
      </c>
      <c r="BM29" s="16">
        <f t="shared" si="23"/>
        <v>35.259785192093624</v>
      </c>
      <c r="BN29" s="16">
        <f t="shared" si="24"/>
        <v>30.265651794578659</v>
      </c>
      <c r="BO29" s="16">
        <f t="shared" si="25"/>
        <v>66.127139805649989</v>
      </c>
      <c r="BP29" s="16">
        <f t="shared" si="26"/>
        <v>58.605854568428654</v>
      </c>
      <c r="BQ29" s="16">
        <f t="shared" si="27"/>
        <v>7.5212852372213348</v>
      </c>
      <c r="BR29" s="1">
        <v>53</v>
      </c>
      <c r="BS29" s="1">
        <v>47</v>
      </c>
      <c r="BT29" s="42">
        <v>533</v>
      </c>
      <c r="BU29" s="42">
        <v>456</v>
      </c>
      <c r="BV29" s="42">
        <v>211</v>
      </c>
      <c r="BW29" s="42">
        <v>176</v>
      </c>
      <c r="BX29" s="42">
        <v>295</v>
      </c>
      <c r="BY29" s="42">
        <v>302</v>
      </c>
      <c r="BZ29" s="1">
        <v>575</v>
      </c>
      <c r="CA29" s="1">
        <v>483</v>
      </c>
      <c r="CB29" s="21">
        <f t="shared" si="28"/>
        <v>0.54347826086956519</v>
      </c>
      <c r="CC29" s="4">
        <v>1.04</v>
      </c>
      <c r="CD29" s="45">
        <f t="shared" si="29"/>
        <v>-3.8354051181086142</v>
      </c>
      <c r="CE29" s="26">
        <f t="shared" si="30"/>
        <v>2.541917192159163</v>
      </c>
      <c r="CF29" s="26">
        <f t="shared" si="31"/>
        <v>2.3708266119176811</v>
      </c>
      <c r="CG29" s="26">
        <f t="shared" si="32"/>
        <v>33.093806520995258</v>
      </c>
      <c r="CH29" s="26">
        <f t="shared" si="33"/>
        <v>27.081194701080314</v>
      </c>
      <c r="CI29" s="26">
        <f t="shared" si="34"/>
        <v>60.932688077430704</v>
      </c>
      <c r="CJ29" s="26">
        <f t="shared" si="35"/>
        <v>54.52901207410666</v>
      </c>
      <c r="CK29" s="16">
        <f t="shared" si="36"/>
        <v>1.1176092338972907</v>
      </c>
      <c r="CL29" s="42">
        <v>104</v>
      </c>
      <c r="CM29" s="42">
        <v>97</v>
      </c>
      <c r="CN29" s="42">
        <v>1250</v>
      </c>
      <c r="CO29" s="42">
        <v>1011</v>
      </c>
      <c r="CP29" s="42">
        <v>512</v>
      </c>
      <c r="CQ29" s="42">
        <v>450</v>
      </c>
      <c r="CR29" s="42">
        <v>673</v>
      </c>
      <c r="CS29" s="42">
        <v>627</v>
      </c>
      <c r="CT29" s="1">
        <v>3</v>
      </c>
      <c r="CU29" s="1">
        <v>8</v>
      </c>
      <c r="CV29" s="42">
        <f t="shared" si="37"/>
        <v>5</v>
      </c>
      <c r="CW29" s="26">
        <f t="shared" si="38"/>
        <v>0.17172295363480253</v>
      </c>
      <c r="CX29" s="26">
        <f t="shared" si="39"/>
        <v>0.45792787635947341</v>
      </c>
      <c r="CY29" s="26">
        <f t="shared" si="40"/>
        <v>0.28620492272467085</v>
      </c>
      <c r="CZ29" s="13">
        <v>54</v>
      </c>
      <c r="DA29" s="13">
        <v>43</v>
      </c>
      <c r="DB29" s="27">
        <v>41.38</v>
      </c>
      <c r="DC29" s="27">
        <v>37.92</v>
      </c>
      <c r="DD29" s="27">
        <v>48.14</v>
      </c>
      <c r="DE29" s="27">
        <v>40.06</v>
      </c>
      <c r="DF29" s="13">
        <v>25</v>
      </c>
      <c r="DG29" s="13">
        <v>26</v>
      </c>
      <c r="DH29" s="21">
        <f t="shared" si="41"/>
        <v>0.49019607843137253</v>
      </c>
      <c r="DI29" s="42">
        <v>11</v>
      </c>
      <c r="DJ29" s="42">
        <v>8</v>
      </c>
      <c r="DK29" s="13">
        <v>3</v>
      </c>
      <c r="DL29" s="13">
        <v>0</v>
      </c>
      <c r="DM29" s="13">
        <v>0.27300000000000002</v>
      </c>
      <c r="DN29" s="13">
        <v>0</v>
      </c>
      <c r="DO29" s="13">
        <v>0</v>
      </c>
      <c r="DP29" s="13">
        <v>0</v>
      </c>
      <c r="DQ29" s="13">
        <v>22</v>
      </c>
      <c r="DR29" s="46">
        <v>9</v>
      </c>
      <c r="DS29" s="13">
        <v>1</v>
      </c>
      <c r="DT29" s="13">
        <v>1</v>
      </c>
      <c r="DU29" s="13">
        <v>0</v>
      </c>
      <c r="DV29" s="13">
        <v>1</v>
      </c>
      <c r="DW29" s="13">
        <v>0</v>
      </c>
      <c r="DX29" s="13">
        <v>4.4999999999999998E-2</v>
      </c>
    </row>
    <row r="30" spans="1:128" ht="25.5" x14ac:dyDescent="0.2">
      <c r="A30" s="13" t="s">
        <v>258</v>
      </c>
      <c r="B30" s="13" t="s">
        <v>291</v>
      </c>
      <c r="C30" s="39" t="s">
        <v>3064</v>
      </c>
      <c r="D30" s="1" t="s">
        <v>292</v>
      </c>
      <c r="E30" s="13" t="s">
        <v>173</v>
      </c>
      <c r="F30" s="13">
        <v>14</v>
      </c>
      <c r="G30" s="13">
        <v>0</v>
      </c>
      <c r="H30" s="13">
        <v>1</v>
      </c>
      <c r="I30" s="40">
        <f t="shared" si="0"/>
        <v>1</v>
      </c>
      <c r="J30" s="19">
        <f t="shared" si="1"/>
        <v>0.3795466526094633</v>
      </c>
      <c r="K30" s="1">
        <v>0</v>
      </c>
      <c r="L30" s="1">
        <v>0</v>
      </c>
      <c r="M30" s="1">
        <v>1</v>
      </c>
      <c r="N30" s="1">
        <v>4</v>
      </c>
      <c r="O30" s="1">
        <v>2</v>
      </c>
      <c r="P30" s="1">
        <v>3</v>
      </c>
      <c r="Q30" s="1">
        <v>4</v>
      </c>
      <c r="R30" s="15">
        <f t="shared" si="2"/>
        <v>0</v>
      </c>
      <c r="S30" s="15">
        <f t="shared" si="3"/>
        <v>0</v>
      </c>
      <c r="T30" s="16">
        <v>158.0833333333</v>
      </c>
      <c r="U30" s="16">
        <f t="shared" si="4"/>
        <v>11.291666666664286</v>
      </c>
      <c r="V30" s="16">
        <v>155.19999999999999</v>
      </c>
      <c r="W30" s="16">
        <f t="shared" si="5"/>
        <v>11.085714285714285</v>
      </c>
      <c r="X30" s="16">
        <v>491.88</v>
      </c>
      <c r="Y30" s="16">
        <f t="shared" si="6"/>
        <v>35.134285714285717</v>
      </c>
      <c r="Z30" s="21">
        <f t="shared" si="7"/>
        <v>0.23984669592631513</v>
      </c>
      <c r="AA30" s="20">
        <f t="shared" si="8"/>
        <v>0</v>
      </c>
      <c r="AB30">
        <v>18</v>
      </c>
      <c r="AC30" s="1">
        <v>11</v>
      </c>
      <c r="AD30" s="1">
        <v>20</v>
      </c>
      <c r="AE30" s="1">
        <v>5</v>
      </c>
      <c r="AF30" s="1">
        <v>2</v>
      </c>
      <c r="AG30" s="15">
        <f t="shared" si="9"/>
        <v>0</v>
      </c>
      <c r="AH30" s="15">
        <f t="shared" si="10"/>
        <v>0.14285714285714285</v>
      </c>
      <c r="AI30" s="15">
        <f t="shared" si="11"/>
        <v>0.14285714285714285</v>
      </c>
      <c r="AJ30" s="1">
        <v>41</v>
      </c>
      <c r="AK30" s="21">
        <f t="shared" si="12"/>
        <v>0.31538461538461537</v>
      </c>
      <c r="AL30" s="1">
        <v>45</v>
      </c>
      <c r="AM30" s="21">
        <f t="shared" si="13"/>
        <v>0.34615384615384615</v>
      </c>
      <c r="AN30" s="1">
        <v>44</v>
      </c>
      <c r="AO30" s="21">
        <f t="shared" si="14"/>
        <v>0.33846153846153848</v>
      </c>
      <c r="AP30" s="21">
        <f t="shared" si="15"/>
        <v>0.47674418604651164</v>
      </c>
      <c r="AQ30" s="1">
        <v>3</v>
      </c>
      <c r="AR30" s="4">
        <v>-1.38</v>
      </c>
      <c r="AS30" s="41">
        <v>54</v>
      </c>
      <c r="AT30" s="41">
        <v>79</v>
      </c>
      <c r="AU30" s="41">
        <v>50</v>
      </c>
      <c r="AV30" s="21">
        <f t="shared" si="16"/>
        <v>0.40601503759398494</v>
      </c>
      <c r="AW30" s="26">
        <v>16.940000000000001</v>
      </c>
      <c r="AX30" s="42">
        <v>8</v>
      </c>
      <c r="AY30" s="41">
        <v>-0.86499999999999999</v>
      </c>
      <c r="AZ30" s="1">
        <v>8</v>
      </c>
      <c r="BA30" s="43">
        <v>-1.2610000000000001</v>
      </c>
      <c r="BB30" s="16">
        <v>49.16</v>
      </c>
      <c r="BC30" s="26">
        <v>15.45</v>
      </c>
      <c r="BD30" s="43">
        <v>-1.272</v>
      </c>
      <c r="BE30" s="43">
        <v>1.3280000000000001</v>
      </c>
      <c r="BF30" s="16">
        <v>51.61</v>
      </c>
      <c r="BG30" s="21">
        <f t="shared" si="17"/>
        <v>0.1111111111111111</v>
      </c>
      <c r="BH30" s="44">
        <f t="shared" si="18"/>
        <v>0.86904761904761907</v>
      </c>
      <c r="BI30" s="42">
        <f t="shared" si="19"/>
        <v>980.15873015873012</v>
      </c>
      <c r="BJ30" s="21">
        <f t="shared" si="20"/>
        <v>-1.9841269841269826E-2</v>
      </c>
      <c r="BK30" s="26">
        <f t="shared" si="21"/>
        <v>2.7061855670103094</v>
      </c>
      <c r="BL30" s="26">
        <f t="shared" si="22"/>
        <v>4.2525773195876297</v>
      </c>
      <c r="BM30" s="16">
        <f t="shared" si="23"/>
        <v>24.355670103092788</v>
      </c>
      <c r="BN30" s="16">
        <f t="shared" si="24"/>
        <v>32.474226804123717</v>
      </c>
      <c r="BO30" s="16">
        <f t="shared" si="25"/>
        <v>47.551546391752581</v>
      </c>
      <c r="BP30" s="16">
        <f t="shared" si="26"/>
        <v>60.309278350515463</v>
      </c>
      <c r="BQ30" s="16">
        <f t="shared" si="27"/>
        <v>-12.757731958762882</v>
      </c>
      <c r="BR30" s="1">
        <v>7</v>
      </c>
      <c r="BS30" s="1">
        <v>11</v>
      </c>
      <c r="BT30" s="42">
        <v>56</v>
      </c>
      <c r="BU30" s="42">
        <v>73</v>
      </c>
      <c r="BV30" s="42">
        <v>25</v>
      </c>
      <c r="BW30" s="42">
        <v>29</v>
      </c>
      <c r="BX30" s="42">
        <v>43</v>
      </c>
      <c r="BY30" s="42">
        <v>35</v>
      </c>
      <c r="BZ30" s="1">
        <v>64</v>
      </c>
      <c r="CA30" s="1">
        <v>78</v>
      </c>
      <c r="CB30" s="21">
        <f t="shared" si="28"/>
        <v>0.45070422535211269</v>
      </c>
      <c r="CC30" s="4">
        <v>-11.85</v>
      </c>
      <c r="CD30" s="45">
        <f t="shared" si="29"/>
        <v>-14.87859242387916</v>
      </c>
      <c r="CE30" s="26">
        <f t="shared" si="30"/>
        <v>2.3176384484020489</v>
      </c>
      <c r="CF30" s="26">
        <f t="shared" si="31"/>
        <v>2.5616003903391067</v>
      </c>
      <c r="CG30" s="26">
        <f t="shared" si="32"/>
        <v>32.934862161502799</v>
      </c>
      <c r="CH30" s="26">
        <f t="shared" si="33"/>
        <v>25.006099048548425</v>
      </c>
      <c r="CI30" s="26">
        <f t="shared" si="34"/>
        <v>63.674066845572085</v>
      </c>
      <c r="CJ30" s="26">
        <f t="shared" si="35"/>
        <v>48.670407416443034</v>
      </c>
      <c r="CK30" s="16">
        <f t="shared" si="36"/>
        <v>-27.761391387891933</v>
      </c>
      <c r="CL30" s="42">
        <v>19</v>
      </c>
      <c r="CM30" s="42">
        <v>21</v>
      </c>
      <c r="CN30" s="42">
        <v>251</v>
      </c>
      <c r="CO30" s="42">
        <v>184</v>
      </c>
      <c r="CP30" s="42">
        <v>125</v>
      </c>
      <c r="CQ30" s="42">
        <v>88</v>
      </c>
      <c r="CR30" s="42">
        <v>106</v>
      </c>
      <c r="CS30" s="42">
        <v>127</v>
      </c>
      <c r="CT30" s="1">
        <v>6</v>
      </c>
      <c r="CU30" s="1">
        <v>2</v>
      </c>
      <c r="CV30" s="42">
        <f t="shared" si="37"/>
        <v>-4</v>
      </c>
      <c r="CW30" s="26">
        <f t="shared" si="38"/>
        <v>2.2772799156567793</v>
      </c>
      <c r="CX30" s="26">
        <f t="shared" si="39"/>
        <v>0.7590933052189266</v>
      </c>
      <c r="CY30" s="26">
        <f t="shared" si="40"/>
        <v>-1.5181866104378532</v>
      </c>
      <c r="CZ30" s="13">
        <v>5</v>
      </c>
      <c r="DA30" s="13">
        <v>6</v>
      </c>
      <c r="DB30" s="27">
        <v>6.78</v>
      </c>
      <c r="DC30" s="27">
        <v>5.83</v>
      </c>
      <c r="DD30" s="27">
        <v>5.94</v>
      </c>
      <c r="DE30" s="27">
        <v>5.1100000000000003</v>
      </c>
      <c r="DF30" s="1"/>
      <c r="DG30" s="1"/>
      <c r="DH30" s="21" t="str">
        <f t="shared" si="41"/>
        <v xml:space="preserve"> </v>
      </c>
      <c r="DI30" s="42"/>
      <c r="DJ30" s="42"/>
      <c r="DK30" s="1"/>
      <c r="DL30" s="1"/>
      <c r="DM30" s="1"/>
      <c r="DN30" s="1"/>
      <c r="DO30" s="1"/>
      <c r="DP30" s="1"/>
      <c r="DQ30" s="1"/>
      <c r="DR30" s="42"/>
      <c r="DS30" s="1"/>
      <c r="DT30" s="1"/>
      <c r="DU30" s="1"/>
      <c r="DV30" s="1"/>
      <c r="DW30" s="1"/>
      <c r="DX30" s="13"/>
    </row>
    <row r="31" spans="1:128" ht="25.5" x14ac:dyDescent="0.2">
      <c r="A31" s="13" t="s">
        <v>183</v>
      </c>
      <c r="B31" s="13" t="s">
        <v>297</v>
      </c>
      <c r="C31" s="39" t="s">
        <v>3065</v>
      </c>
      <c r="D31" s="1" t="s">
        <v>219</v>
      </c>
      <c r="E31" s="13" t="s">
        <v>173</v>
      </c>
      <c r="F31" s="13">
        <v>52</v>
      </c>
      <c r="G31" s="13">
        <v>1</v>
      </c>
      <c r="H31" s="13">
        <v>6</v>
      </c>
      <c r="I31" s="40">
        <f t="shared" si="0"/>
        <v>7</v>
      </c>
      <c r="J31" s="19">
        <f t="shared" si="1"/>
        <v>0.50766534378208628</v>
      </c>
      <c r="K31" s="1">
        <v>1</v>
      </c>
      <c r="L31" s="1">
        <v>2</v>
      </c>
      <c r="M31" s="1">
        <v>4</v>
      </c>
      <c r="N31" s="1">
        <v>51</v>
      </c>
      <c r="O31" s="1">
        <v>24</v>
      </c>
      <c r="P31" s="1">
        <v>40</v>
      </c>
      <c r="Q31" s="1">
        <v>27</v>
      </c>
      <c r="R31" s="15">
        <f t="shared" si="2"/>
        <v>1.9607843137254902E-2</v>
      </c>
      <c r="S31" s="15">
        <f t="shared" si="3"/>
        <v>8.6956521739130436E-3</v>
      </c>
      <c r="T31" s="16">
        <v>827.31666666670003</v>
      </c>
      <c r="U31" s="16">
        <f t="shared" si="4"/>
        <v>15.909935897436538</v>
      </c>
      <c r="V31" s="16">
        <v>817.64</v>
      </c>
      <c r="W31" s="16">
        <f t="shared" si="5"/>
        <v>15.723846153846154</v>
      </c>
      <c r="X31" s="16">
        <v>1681.96</v>
      </c>
      <c r="Y31" s="16">
        <f t="shared" si="6"/>
        <v>32.345384615384617</v>
      </c>
      <c r="Z31" s="21">
        <f t="shared" si="7"/>
        <v>0.32710833733397343</v>
      </c>
      <c r="AA31" s="20">
        <f t="shared" si="8"/>
        <v>33.916666666666664</v>
      </c>
      <c r="AB31">
        <v>40</v>
      </c>
      <c r="AC31" s="1">
        <v>33</v>
      </c>
      <c r="AD31" s="1">
        <v>64</v>
      </c>
      <c r="AE31" s="1">
        <v>19</v>
      </c>
      <c r="AF31" s="1">
        <v>10</v>
      </c>
      <c r="AG31" s="15">
        <f t="shared" si="9"/>
        <v>4.1666666666666664E-2</v>
      </c>
      <c r="AH31" s="15">
        <f t="shared" si="10"/>
        <v>0.25</v>
      </c>
      <c r="AI31" s="15">
        <f t="shared" si="11"/>
        <v>0.29166666666666669</v>
      </c>
      <c r="AJ31" s="1">
        <v>217</v>
      </c>
      <c r="AK31" s="21">
        <f t="shared" si="12"/>
        <v>0.32339791356184799</v>
      </c>
      <c r="AL31" s="1">
        <v>175</v>
      </c>
      <c r="AM31" s="21">
        <f t="shared" si="13"/>
        <v>0.2608047690014903</v>
      </c>
      <c r="AN31" s="1">
        <v>279</v>
      </c>
      <c r="AO31" s="21">
        <f t="shared" si="14"/>
        <v>0.41579731743666171</v>
      </c>
      <c r="AP31" s="21">
        <f t="shared" si="15"/>
        <v>0.5535714285714286</v>
      </c>
      <c r="AQ31" s="1">
        <v>7</v>
      </c>
      <c r="AR31" s="4">
        <v>0.82</v>
      </c>
      <c r="AS31" s="41">
        <v>281</v>
      </c>
      <c r="AT31" s="41">
        <v>262</v>
      </c>
      <c r="AU31" s="41">
        <v>243</v>
      </c>
      <c r="AV31" s="21">
        <f t="shared" si="16"/>
        <v>0.51749539594843463</v>
      </c>
      <c r="AW31" s="26">
        <v>16.989999999999998</v>
      </c>
      <c r="AX31" s="42">
        <v>9</v>
      </c>
      <c r="AY31" s="41">
        <v>-0.17599999999999999</v>
      </c>
      <c r="AZ31" s="1">
        <v>9</v>
      </c>
      <c r="BA31" s="43">
        <v>-0.88300000000000001</v>
      </c>
      <c r="BB31" s="16">
        <v>49.14</v>
      </c>
      <c r="BC31" s="26">
        <v>16.3</v>
      </c>
      <c r="BD31" s="43">
        <v>2.8000000000000001E-2</v>
      </c>
      <c r="BE31" s="43">
        <v>5.742</v>
      </c>
      <c r="BF31" s="16">
        <v>53.02</v>
      </c>
      <c r="BG31" s="21">
        <f t="shared" si="17"/>
        <v>5.896805896805897E-2</v>
      </c>
      <c r="BH31" s="44">
        <f t="shared" si="18"/>
        <v>0.9173553719008265</v>
      </c>
      <c r="BI31" s="42">
        <f t="shared" si="19"/>
        <v>976.32343086888545</v>
      </c>
      <c r="BJ31" s="21">
        <f t="shared" si="20"/>
        <v>-2.367656913111453E-2</v>
      </c>
      <c r="BK31" s="26">
        <f t="shared" si="21"/>
        <v>1.7611662834499291</v>
      </c>
      <c r="BL31" s="26">
        <f t="shared" si="22"/>
        <v>2.201457854312411</v>
      </c>
      <c r="BM31" s="16">
        <f t="shared" si="23"/>
        <v>29.866444890171714</v>
      </c>
      <c r="BN31" s="16">
        <f t="shared" si="24"/>
        <v>26.63764003718018</v>
      </c>
      <c r="BO31" s="16">
        <f t="shared" si="25"/>
        <v>55.403356000195686</v>
      </c>
      <c r="BP31" s="16">
        <f t="shared" si="26"/>
        <v>49.606183650506338</v>
      </c>
      <c r="BQ31" s="16">
        <f t="shared" si="27"/>
        <v>5.7971723496893475</v>
      </c>
      <c r="BR31" s="1">
        <v>24</v>
      </c>
      <c r="BS31" s="1">
        <v>30</v>
      </c>
      <c r="BT31" s="42">
        <v>383</v>
      </c>
      <c r="BU31" s="42">
        <v>333</v>
      </c>
      <c r="BV31" s="42">
        <v>146</v>
      </c>
      <c r="BW31" s="42">
        <v>147</v>
      </c>
      <c r="BX31" s="42">
        <v>166</v>
      </c>
      <c r="BY31" s="42">
        <v>202</v>
      </c>
      <c r="BZ31" s="1">
        <v>411</v>
      </c>
      <c r="CA31" s="1">
        <v>328</v>
      </c>
      <c r="CB31" s="21">
        <f t="shared" si="28"/>
        <v>0.55615696887686061</v>
      </c>
      <c r="CC31" s="4">
        <v>2.76</v>
      </c>
      <c r="CD31" s="45">
        <f t="shared" si="29"/>
        <v>-2.2035419360249389</v>
      </c>
      <c r="CE31" s="26">
        <f t="shared" si="30"/>
        <v>3.2818854193916618</v>
      </c>
      <c r="CF31" s="26">
        <f t="shared" si="31"/>
        <v>2.3187233941354135</v>
      </c>
      <c r="CG31" s="26">
        <f t="shared" si="32"/>
        <v>29.929368118147874</v>
      </c>
      <c r="CH31" s="26">
        <f t="shared" si="33"/>
        <v>28.25275274084996</v>
      </c>
      <c r="CI31" s="26">
        <f t="shared" si="34"/>
        <v>57.111940830935339</v>
      </c>
      <c r="CJ31" s="26">
        <f t="shared" si="35"/>
        <v>53.473328735522841</v>
      </c>
      <c r="CK31" s="16">
        <f t="shared" si="36"/>
        <v>2.1585602542768498</v>
      </c>
      <c r="CL31" s="42">
        <v>92</v>
      </c>
      <c r="CM31" s="42">
        <v>65</v>
      </c>
      <c r="CN31" s="42">
        <v>747</v>
      </c>
      <c r="CO31" s="42">
        <v>727</v>
      </c>
      <c r="CP31" s="42">
        <v>326</v>
      </c>
      <c r="CQ31" s="42">
        <v>320</v>
      </c>
      <c r="CR31" s="42">
        <v>387</v>
      </c>
      <c r="CS31" s="42">
        <v>436</v>
      </c>
      <c r="CT31" s="1">
        <v>6</v>
      </c>
      <c r="CU31" s="1">
        <v>4</v>
      </c>
      <c r="CV31" s="42">
        <f t="shared" si="37"/>
        <v>-2</v>
      </c>
      <c r="CW31" s="26">
        <f t="shared" si="38"/>
        <v>0.43514172324178829</v>
      </c>
      <c r="CX31" s="26">
        <f t="shared" si="39"/>
        <v>0.29009448216119221</v>
      </c>
      <c r="CY31" s="26">
        <f t="shared" si="40"/>
        <v>-0.14504724108059611</v>
      </c>
      <c r="CZ31" s="13">
        <v>34</v>
      </c>
      <c r="DA31" s="13">
        <v>28</v>
      </c>
      <c r="DB31" s="27">
        <v>40.549999999999997</v>
      </c>
      <c r="DC31" s="27">
        <v>28.46</v>
      </c>
      <c r="DD31" s="27">
        <v>34.1</v>
      </c>
      <c r="DE31" s="27">
        <v>27.93</v>
      </c>
      <c r="DF31" s="1"/>
      <c r="DG31" s="1"/>
      <c r="DH31" s="21" t="str">
        <f t="shared" si="41"/>
        <v xml:space="preserve"> </v>
      </c>
      <c r="DI31" s="42"/>
      <c r="DJ31" s="42"/>
      <c r="DK31" s="1"/>
      <c r="DL31" s="1"/>
      <c r="DM31" s="1"/>
      <c r="DN31" s="1"/>
      <c r="DO31" s="1"/>
      <c r="DP31" s="1"/>
      <c r="DQ31" s="47"/>
      <c r="DR31" s="46"/>
      <c r="DS31" s="13"/>
      <c r="DT31" s="13"/>
      <c r="DU31" s="13"/>
      <c r="DV31" s="13"/>
      <c r="DW31" s="13"/>
      <c r="DX31" s="1"/>
    </row>
    <row r="32" spans="1:128" ht="25.5" x14ac:dyDescent="0.2">
      <c r="A32" s="13" t="s">
        <v>300</v>
      </c>
      <c r="B32" s="13" t="s">
        <v>301</v>
      </c>
      <c r="C32" s="39" t="s">
        <v>3066</v>
      </c>
      <c r="D32" s="1" t="s">
        <v>302</v>
      </c>
      <c r="E32" s="13" t="s">
        <v>146</v>
      </c>
      <c r="F32" s="13">
        <v>71</v>
      </c>
      <c r="G32" s="13">
        <v>13</v>
      </c>
      <c r="H32" s="13">
        <v>16</v>
      </c>
      <c r="I32" s="40">
        <f t="shared" si="0"/>
        <v>29</v>
      </c>
      <c r="J32" s="19">
        <f t="shared" si="1"/>
        <v>1.6586698865622844</v>
      </c>
      <c r="K32" s="1">
        <v>13</v>
      </c>
      <c r="L32" s="1">
        <v>7</v>
      </c>
      <c r="M32" s="1">
        <v>8</v>
      </c>
      <c r="N32" s="1">
        <v>96</v>
      </c>
      <c r="O32" s="1">
        <v>29</v>
      </c>
      <c r="P32" s="1">
        <v>28</v>
      </c>
      <c r="Q32" s="1">
        <v>92</v>
      </c>
      <c r="R32" s="15">
        <f t="shared" si="2"/>
        <v>0.13541666666666666</v>
      </c>
      <c r="S32" s="15">
        <f t="shared" si="3"/>
        <v>8.4967320261437912E-2</v>
      </c>
      <c r="T32" s="16">
        <v>1049.0333333333001</v>
      </c>
      <c r="U32" s="16">
        <f t="shared" si="4"/>
        <v>14.77511737089155</v>
      </c>
      <c r="V32" s="16">
        <v>964.29</v>
      </c>
      <c r="W32" s="16">
        <f t="shared" si="5"/>
        <v>13.581549295774648</v>
      </c>
      <c r="X32" s="16">
        <v>2469.08</v>
      </c>
      <c r="Y32" s="16">
        <f t="shared" si="6"/>
        <v>34.775774647887324</v>
      </c>
      <c r="Z32" s="21">
        <f t="shared" si="7"/>
        <v>0.28085816559240628</v>
      </c>
      <c r="AA32" s="20">
        <f t="shared" si="8"/>
        <v>92.3611111111111</v>
      </c>
      <c r="AB32">
        <v>32</v>
      </c>
      <c r="AC32" s="1">
        <v>28</v>
      </c>
      <c r="AD32" s="1">
        <v>107</v>
      </c>
      <c r="AE32" s="1">
        <v>21</v>
      </c>
      <c r="AF32" s="1">
        <v>37</v>
      </c>
      <c r="AG32" s="15">
        <f t="shared" si="9"/>
        <v>0.3611111111111111</v>
      </c>
      <c r="AH32" s="15">
        <f t="shared" si="10"/>
        <v>0.41666666666666669</v>
      </c>
      <c r="AI32" s="15">
        <f t="shared" si="11"/>
        <v>0.77777777777777779</v>
      </c>
      <c r="AJ32" s="1">
        <v>273</v>
      </c>
      <c r="AK32" s="21">
        <f t="shared" si="12"/>
        <v>0.28706624605678233</v>
      </c>
      <c r="AL32" s="1">
        <v>301</v>
      </c>
      <c r="AM32" s="21">
        <f t="shared" si="13"/>
        <v>0.31650893796004204</v>
      </c>
      <c r="AN32" s="1">
        <v>377</v>
      </c>
      <c r="AO32" s="21">
        <f t="shared" si="14"/>
        <v>0.39642481598317558</v>
      </c>
      <c r="AP32" s="21">
        <f t="shared" si="15"/>
        <v>0.47560975609756095</v>
      </c>
      <c r="AQ32" s="1">
        <v>2</v>
      </c>
      <c r="AR32" s="4">
        <v>-3.86</v>
      </c>
      <c r="AS32" s="41">
        <v>352</v>
      </c>
      <c r="AT32" s="41">
        <v>346</v>
      </c>
      <c r="AU32" s="41">
        <v>316</v>
      </c>
      <c r="AV32" s="21">
        <f t="shared" si="16"/>
        <v>0.50429799426934097</v>
      </c>
      <c r="AW32" s="26">
        <v>17.54</v>
      </c>
      <c r="AX32" s="42">
        <v>4</v>
      </c>
      <c r="AY32" s="41">
        <v>0.72899999999999998</v>
      </c>
      <c r="AZ32" s="1">
        <v>4</v>
      </c>
      <c r="BA32" s="43">
        <v>0.159</v>
      </c>
      <c r="BB32" s="16">
        <v>49.87</v>
      </c>
      <c r="BC32" s="26">
        <v>18.239999999999998</v>
      </c>
      <c r="BD32" s="43">
        <v>2.0259999999999998</v>
      </c>
      <c r="BE32" s="43">
        <v>3.4510000000000001</v>
      </c>
      <c r="BF32" s="16">
        <v>51.93</v>
      </c>
      <c r="BG32" s="21">
        <f t="shared" si="17"/>
        <v>7.5789473684210532E-2</v>
      </c>
      <c r="BH32" s="44">
        <f t="shared" si="18"/>
        <v>0.91981132075471694</v>
      </c>
      <c r="BI32" s="42">
        <f t="shared" si="19"/>
        <v>995.60079443892744</v>
      </c>
      <c r="BJ32" s="21">
        <f t="shared" si="20"/>
        <v>-4.399205561072525E-3</v>
      </c>
      <c r="BK32" s="26">
        <f t="shared" si="21"/>
        <v>2.2399900444886911</v>
      </c>
      <c r="BL32" s="26">
        <f t="shared" si="22"/>
        <v>2.115546153128208</v>
      </c>
      <c r="BM32" s="16">
        <f t="shared" si="23"/>
        <v>29.555424198114675</v>
      </c>
      <c r="BN32" s="16">
        <f t="shared" si="24"/>
        <v>26.382104968422361</v>
      </c>
      <c r="BO32" s="16">
        <f t="shared" si="25"/>
        <v>54.319758578850752</v>
      </c>
      <c r="BP32" s="16">
        <f t="shared" si="26"/>
        <v>49.217559033070962</v>
      </c>
      <c r="BQ32" s="16">
        <f t="shared" si="27"/>
        <v>5.10219954577979</v>
      </c>
      <c r="BR32" s="1">
        <v>36</v>
      </c>
      <c r="BS32" s="1">
        <v>34</v>
      </c>
      <c r="BT32" s="42">
        <v>439</v>
      </c>
      <c r="BU32" s="42">
        <v>390</v>
      </c>
      <c r="BV32" s="42">
        <v>171</v>
      </c>
      <c r="BW32" s="42">
        <v>177</v>
      </c>
      <c r="BX32" s="42">
        <v>190</v>
      </c>
      <c r="BY32" s="42">
        <v>227</v>
      </c>
      <c r="BZ32" s="1">
        <v>399</v>
      </c>
      <c r="CA32" s="1">
        <v>328</v>
      </c>
      <c r="CB32" s="21">
        <f t="shared" si="28"/>
        <v>0.54883081155433289</v>
      </c>
      <c r="CC32" s="4">
        <v>5.75</v>
      </c>
      <c r="CD32" s="45">
        <f t="shared" si="29"/>
        <v>2.3055653994383274</v>
      </c>
      <c r="CE32" s="26">
        <f t="shared" si="30"/>
        <v>2.1627488781246456</v>
      </c>
      <c r="CF32" s="26">
        <f t="shared" si="31"/>
        <v>2.1627488781246456</v>
      </c>
      <c r="CG32" s="26">
        <f t="shared" si="32"/>
        <v>30.181282096975394</v>
      </c>
      <c r="CH32" s="26">
        <f t="shared" si="33"/>
        <v>29.573768367165098</v>
      </c>
      <c r="CI32" s="26">
        <f t="shared" si="34"/>
        <v>53.485508772498264</v>
      </c>
      <c r="CJ32" s="26">
        <f t="shared" si="35"/>
        <v>53.388306575728613</v>
      </c>
      <c r="CK32" s="16">
        <f t="shared" si="36"/>
        <v>5.0049973490101394</v>
      </c>
      <c r="CL32" s="42">
        <v>89</v>
      </c>
      <c r="CM32" s="42">
        <v>89</v>
      </c>
      <c r="CN32" s="42">
        <v>1153</v>
      </c>
      <c r="CO32" s="42">
        <v>1128</v>
      </c>
      <c r="CP32" s="42">
        <v>430</v>
      </c>
      <c r="CQ32" s="42">
        <v>467</v>
      </c>
      <c r="CR32" s="42">
        <v>513</v>
      </c>
      <c r="CS32" s="42">
        <v>529</v>
      </c>
      <c r="CT32" s="1">
        <v>3</v>
      </c>
      <c r="CU32" s="1">
        <v>6</v>
      </c>
      <c r="CV32" s="42">
        <f t="shared" si="37"/>
        <v>3</v>
      </c>
      <c r="CW32" s="26">
        <f t="shared" si="38"/>
        <v>0.17158653998920184</v>
      </c>
      <c r="CX32" s="26">
        <f t="shared" si="39"/>
        <v>0.34317307997840368</v>
      </c>
      <c r="CY32" s="26">
        <f t="shared" si="40"/>
        <v>0.17158653998920184</v>
      </c>
      <c r="CZ32" s="13">
        <v>35</v>
      </c>
      <c r="DA32" s="13">
        <v>31</v>
      </c>
      <c r="DB32" s="27">
        <v>43.11</v>
      </c>
      <c r="DC32" s="27">
        <v>32.700000000000003</v>
      </c>
      <c r="DD32" s="27">
        <v>37.58</v>
      </c>
      <c r="DE32" s="27">
        <v>35.47</v>
      </c>
      <c r="DF32" s="13">
        <v>401</v>
      </c>
      <c r="DG32" s="13">
        <v>462</v>
      </c>
      <c r="DH32" s="21">
        <f t="shared" si="41"/>
        <v>0.46465816917728853</v>
      </c>
      <c r="DI32" s="42">
        <v>198</v>
      </c>
      <c r="DJ32" s="42">
        <v>85</v>
      </c>
      <c r="DK32" s="13">
        <v>27</v>
      </c>
      <c r="DL32" s="13">
        <v>4</v>
      </c>
      <c r="DM32" s="13">
        <v>0.11600000000000001</v>
      </c>
      <c r="DN32" s="13">
        <v>1</v>
      </c>
      <c r="DO32" s="13">
        <v>1</v>
      </c>
      <c r="DP32" s="13">
        <v>0</v>
      </c>
      <c r="DQ32" s="13">
        <v>277</v>
      </c>
      <c r="DR32" s="46">
        <v>138</v>
      </c>
      <c r="DS32" s="13">
        <v>1</v>
      </c>
      <c r="DT32" s="13">
        <v>48</v>
      </c>
      <c r="DU32" s="13">
        <v>-0.17</v>
      </c>
      <c r="DV32" s="13">
        <v>0</v>
      </c>
      <c r="DW32" s="13">
        <v>1</v>
      </c>
      <c r="DX32" s="13">
        <v>-4.0000000000000001E-3</v>
      </c>
    </row>
    <row r="33" spans="1:128" ht="25.5" x14ac:dyDescent="0.2">
      <c r="A33" s="13" t="s">
        <v>306</v>
      </c>
      <c r="B33" s="13" t="s">
        <v>307</v>
      </c>
      <c r="C33" s="39" t="s">
        <v>3067</v>
      </c>
      <c r="D33" s="1" t="s">
        <v>162</v>
      </c>
      <c r="E33" s="13" t="s">
        <v>173</v>
      </c>
      <c r="F33" s="13">
        <v>80</v>
      </c>
      <c r="G33" s="13">
        <v>10</v>
      </c>
      <c r="H33" s="13">
        <v>27</v>
      </c>
      <c r="I33" s="40">
        <f t="shared" si="0"/>
        <v>37</v>
      </c>
      <c r="J33" s="19">
        <f t="shared" si="1"/>
        <v>1.5250744217998278</v>
      </c>
      <c r="K33" s="1">
        <v>8</v>
      </c>
      <c r="L33" s="1">
        <v>11</v>
      </c>
      <c r="M33" s="1">
        <v>13</v>
      </c>
      <c r="N33" s="1">
        <v>87</v>
      </c>
      <c r="O33" s="1">
        <v>37</v>
      </c>
      <c r="P33" s="1">
        <v>58</v>
      </c>
      <c r="Q33" s="1">
        <v>60</v>
      </c>
      <c r="R33" s="15">
        <f t="shared" si="2"/>
        <v>0.11494252873563218</v>
      </c>
      <c r="S33" s="15">
        <f t="shared" si="3"/>
        <v>5.4945054945054944E-2</v>
      </c>
      <c r="T33" s="16">
        <v>1455.6666666666999</v>
      </c>
      <c r="U33" s="16">
        <f t="shared" si="4"/>
        <v>18.195833333333749</v>
      </c>
      <c r="V33" s="16">
        <v>1341.92</v>
      </c>
      <c r="W33" s="16">
        <f t="shared" si="5"/>
        <v>16.774000000000001</v>
      </c>
      <c r="X33" s="16">
        <v>2516.2600000000002</v>
      </c>
      <c r="Y33" s="16">
        <f t="shared" si="6"/>
        <v>31.453250000000004</v>
      </c>
      <c r="Z33" s="21">
        <f t="shared" si="7"/>
        <v>0.34781166249371465</v>
      </c>
      <c r="AA33" s="20">
        <f t="shared" si="8"/>
        <v>97.605633802816897</v>
      </c>
      <c r="AB33">
        <v>83</v>
      </c>
      <c r="AC33" s="1">
        <v>73</v>
      </c>
      <c r="AD33" s="1">
        <v>127</v>
      </c>
      <c r="AE33" s="1">
        <v>38</v>
      </c>
      <c r="AF33" s="1">
        <v>31</v>
      </c>
      <c r="AG33" s="15">
        <f t="shared" si="9"/>
        <v>0.14084507042253522</v>
      </c>
      <c r="AH33" s="15">
        <f t="shared" si="10"/>
        <v>0.3380281690140845</v>
      </c>
      <c r="AI33" s="15">
        <f t="shared" si="11"/>
        <v>0.47887323943661975</v>
      </c>
      <c r="AJ33" s="1">
        <v>390</v>
      </c>
      <c r="AK33" s="21">
        <f t="shared" si="12"/>
        <v>0.32392026578073091</v>
      </c>
      <c r="AL33" s="1">
        <v>406</v>
      </c>
      <c r="AM33" s="21">
        <f t="shared" si="13"/>
        <v>0.33720930232558138</v>
      </c>
      <c r="AN33" s="1">
        <v>408</v>
      </c>
      <c r="AO33" s="21">
        <f t="shared" si="14"/>
        <v>0.33887043189368771</v>
      </c>
      <c r="AP33" s="21">
        <f t="shared" si="15"/>
        <v>0.4899497487437186</v>
      </c>
      <c r="AQ33" s="1">
        <v>6</v>
      </c>
      <c r="AR33" s="4">
        <v>4.6900000000000004</v>
      </c>
      <c r="AS33" s="41">
        <v>491</v>
      </c>
      <c r="AT33" s="41">
        <v>490</v>
      </c>
      <c r="AU33" s="41">
        <v>452</v>
      </c>
      <c r="AV33" s="21">
        <f t="shared" si="16"/>
        <v>0.50050968399592255</v>
      </c>
      <c r="AW33" s="26">
        <v>17.170000000000002</v>
      </c>
      <c r="AX33" s="42">
        <v>5</v>
      </c>
      <c r="AY33" s="41">
        <v>-0.248</v>
      </c>
      <c r="AZ33" s="1">
        <v>6</v>
      </c>
      <c r="BA33" s="43">
        <v>1.1579999999999999</v>
      </c>
      <c r="BB33" s="16">
        <v>50.11</v>
      </c>
      <c r="BC33" s="26">
        <v>16.37</v>
      </c>
      <c r="BD33" s="43">
        <v>-1.272</v>
      </c>
      <c r="BE33" s="43">
        <v>-15.427</v>
      </c>
      <c r="BF33" s="16">
        <v>44.32</v>
      </c>
      <c r="BG33" s="21">
        <f t="shared" si="17"/>
        <v>0.1126984126984127</v>
      </c>
      <c r="BH33" s="44">
        <f t="shared" si="18"/>
        <v>0.91605301914580262</v>
      </c>
      <c r="BI33" s="42">
        <f t="shared" si="19"/>
        <v>1028.7514318442154</v>
      </c>
      <c r="BJ33" s="21">
        <f t="shared" si="20"/>
        <v>2.8751431844215317E-2</v>
      </c>
      <c r="BK33" s="26">
        <f t="shared" si="21"/>
        <v>3.1745558602599262</v>
      </c>
      <c r="BL33" s="26">
        <f t="shared" si="22"/>
        <v>2.5485870990819124</v>
      </c>
      <c r="BM33" s="16">
        <f t="shared" si="23"/>
        <v>28.16859425301061</v>
      </c>
      <c r="BN33" s="16">
        <f t="shared" si="24"/>
        <v>30.359484917133656</v>
      </c>
      <c r="BO33" s="16">
        <f t="shared" si="25"/>
        <v>49.853940622391796</v>
      </c>
      <c r="BP33" s="16">
        <f t="shared" si="26"/>
        <v>60.718969834267313</v>
      </c>
      <c r="BQ33" s="16">
        <f t="shared" si="27"/>
        <v>-10.865029211875516</v>
      </c>
      <c r="BR33" s="1">
        <v>71</v>
      </c>
      <c r="BS33" s="1">
        <v>57</v>
      </c>
      <c r="BT33" s="42">
        <v>559</v>
      </c>
      <c r="BU33" s="42">
        <v>622</v>
      </c>
      <c r="BV33" s="42">
        <v>200</v>
      </c>
      <c r="BW33" s="42">
        <v>293</v>
      </c>
      <c r="BX33" s="42">
        <v>386</v>
      </c>
      <c r="BY33" s="42">
        <v>285</v>
      </c>
      <c r="BZ33" s="1">
        <v>576</v>
      </c>
      <c r="CA33" s="1">
        <v>651</v>
      </c>
      <c r="CB33" s="21">
        <f t="shared" si="28"/>
        <v>0.46943765281173594</v>
      </c>
      <c r="CC33" s="4">
        <v>3.88</v>
      </c>
      <c r="CD33" s="45">
        <f t="shared" si="29"/>
        <v>5.871176818275238</v>
      </c>
      <c r="CE33" s="26">
        <f t="shared" si="30"/>
        <v>2.1221972292211455</v>
      </c>
      <c r="CF33" s="26">
        <f t="shared" si="31"/>
        <v>2.4560260068514381</v>
      </c>
      <c r="CG33" s="26">
        <f t="shared" si="32"/>
        <v>26.324783607417356</v>
      </c>
      <c r="CH33" s="26">
        <f t="shared" si="33"/>
        <v>33.83593110409894</v>
      </c>
      <c r="CI33" s="26">
        <f t="shared" si="34"/>
        <v>46.71218395555308</v>
      </c>
      <c r="CJ33" s="26">
        <f t="shared" si="35"/>
        <v>64.810472685652513</v>
      </c>
      <c r="CK33" s="16">
        <f t="shared" si="36"/>
        <v>7.2332595182239174</v>
      </c>
      <c r="CL33" s="42">
        <v>89</v>
      </c>
      <c r="CM33" s="42">
        <v>103</v>
      </c>
      <c r="CN33" s="42">
        <v>1015</v>
      </c>
      <c r="CO33" s="42">
        <v>1316</v>
      </c>
      <c r="CP33" s="42">
        <v>368</v>
      </c>
      <c r="CQ33" s="42">
        <v>550</v>
      </c>
      <c r="CR33" s="42">
        <v>749</v>
      </c>
      <c r="CS33" s="42">
        <v>487</v>
      </c>
      <c r="CT33" s="1">
        <v>10</v>
      </c>
      <c r="CU33" s="1">
        <v>5</v>
      </c>
      <c r="CV33" s="42">
        <f t="shared" si="37"/>
        <v>-5</v>
      </c>
      <c r="CW33" s="26">
        <f t="shared" si="38"/>
        <v>0.41218227616211561</v>
      </c>
      <c r="CX33" s="26">
        <f t="shared" si="39"/>
        <v>0.20609113808105781</v>
      </c>
      <c r="CY33" s="26">
        <f t="shared" si="40"/>
        <v>-0.20609113808105781</v>
      </c>
      <c r="CZ33" s="13">
        <v>49</v>
      </c>
      <c r="DA33" s="13">
        <v>54</v>
      </c>
      <c r="DB33" s="27">
        <v>39.04</v>
      </c>
      <c r="DC33" s="27">
        <v>54.21</v>
      </c>
      <c r="DD33" s="27">
        <v>39.04</v>
      </c>
      <c r="DE33" s="27">
        <v>60.23</v>
      </c>
      <c r="DF33" s="1"/>
      <c r="DG33" s="1"/>
      <c r="DH33" s="21" t="str">
        <f t="shared" si="41"/>
        <v xml:space="preserve"> </v>
      </c>
      <c r="DI33" s="42"/>
      <c r="DJ33" s="42"/>
      <c r="DK33" s="1"/>
      <c r="DL33" s="1"/>
      <c r="DM33" s="1"/>
      <c r="DN33" s="1"/>
      <c r="DO33" s="1"/>
      <c r="DP33" s="1"/>
      <c r="DQ33" s="1"/>
      <c r="DR33" s="42"/>
      <c r="DS33" s="1"/>
      <c r="DT33" s="1"/>
      <c r="DU33" s="1"/>
      <c r="DV33" s="1"/>
      <c r="DW33" s="1"/>
      <c r="DX33" s="13"/>
    </row>
    <row r="34" spans="1:128" ht="38.25" x14ac:dyDescent="0.2">
      <c r="A34" s="13" t="s">
        <v>312</v>
      </c>
      <c r="B34" s="13" t="s">
        <v>313</v>
      </c>
      <c r="C34" s="39" t="s">
        <v>3068</v>
      </c>
      <c r="D34" s="1" t="s">
        <v>314</v>
      </c>
      <c r="E34" s="13" t="s">
        <v>173</v>
      </c>
      <c r="F34" s="13">
        <v>47</v>
      </c>
      <c r="G34" s="13">
        <v>0</v>
      </c>
      <c r="H34" s="13">
        <v>4</v>
      </c>
      <c r="I34" s="40">
        <f t="shared" si="0"/>
        <v>4</v>
      </c>
      <c r="J34" s="19">
        <f t="shared" si="1"/>
        <v>0.32432432432432434</v>
      </c>
      <c r="K34" s="1">
        <v>0</v>
      </c>
      <c r="L34" s="1">
        <v>4</v>
      </c>
      <c r="M34" s="1">
        <v>0</v>
      </c>
      <c r="N34" s="1">
        <v>62</v>
      </c>
      <c r="O34" s="1">
        <v>43</v>
      </c>
      <c r="P34" s="1">
        <v>31</v>
      </c>
      <c r="Q34" s="1">
        <v>26</v>
      </c>
      <c r="R34" s="15">
        <f t="shared" si="2"/>
        <v>0</v>
      </c>
      <c r="S34" s="15">
        <f t="shared" si="3"/>
        <v>0</v>
      </c>
      <c r="T34" s="16">
        <v>740</v>
      </c>
      <c r="U34" s="16">
        <f t="shared" si="4"/>
        <v>15.74468085106383</v>
      </c>
      <c r="V34" s="16">
        <v>717.24</v>
      </c>
      <c r="W34" s="16">
        <f t="shared" si="5"/>
        <v>15.260425531914894</v>
      </c>
      <c r="X34" s="16">
        <v>1600.82</v>
      </c>
      <c r="Y34" s="16">
        <f t="shared" si="6"/>
        <v>34.059999999999995</v>
      </c>
      <c r="Z34" s="21">
        <f t="shared" si="7"/>
        <v>0.30941390645626088</v>
      </c>
      <c r="AA34" s="20">
        <f t="shared" si="8"/>
        <v>58.54545454545454</v>
      </c>
      <c r="AB34">
        <v>18</v>
      </c>
      <c r="AC34" s="1">
        <v>76</v>
      </c>
      <c r="AD34" s="1">
        <v>52</v>
      </c>
      <c r="AE34" s="1">
        <v>24</v>
      </c>
      <c r="AF34" s="1">
        <v>5</v>
      </c>
      <c r="AG34" s="15">
        <f t="shared" si="9"/>
        <v>0</v>
      </c>
      <c r="AH34" s="15">
        <f t="shared" si="10"/>
        <v>0.18181818181818182</v>
      </c>
      <c r="AI34" s="15">
        <f t="shared" si="11"/>
        <v>0.18181818181818182</v>
      </c>
      <c r="AJ34" s="1">
        <v>202</v>
      </c>
      <c r="AK34" s="21">
        <f t="shared" si="12"/>
        <v>0.32580645161290323</v>
      </c>
      <c r="AL34" s="1">
        <v>205</v>
      </c>
      <c r="AM34" s="21">
        <f t="shared" si="13"/>
        <v>0.33064516129032256</v>
      </c>
      <c r="AN34" s="1">
        <v>213</v>
      </c>
      <c r="AO34" s="21">
        <f t="shared" si="14"/>
        <v>0.34354838709677421</v>
      </c>
      <c r="AP34" s="21">
        <f t="shared" si="15"/>
        <v>0.49631449631449631</v>
      </c>
      <c r="AQ34" s="1">
        <v>4</v>
      </c>
      <c r="AR34" s="4">
        <v>0.45</v>
      </c>
      <c r="AS34" s="41">
        <v>244</v>
      </c>
      <c r="AT34" s="41">
        <v>237</v>
      </c>
      <c r="AU34" s="41">
        <v>200</v>
      </c>
      <c r="AV34" s="21">
        <f t="shared" si="16"/>
        <v>0.5072765072765073</v>
      </c>
      <c r="AW34" s="26">
        <v>17.05</v>
      </c>
      <c r="AX34" s="42">
        <v>8</v>
      </c>
      <c r="AY34" s="41">
        <v>-4.3999999999999997E-2</v>
      </c>
      <c r="AZ34" s="1">
        <v>7</v>
      </c>
      <c r="BA34" s="43">
        <v>-3.7999999999999999E-2</v>
      </c>
      <c r="BB34" s="16">
        <v>49.81</v>
      </c>
      <c r="BC34" s="26">
        <v>16.55</v>
      </c>
      <c r="BD34" s="43">
        <v>-1.925</v>
      </c>
      <c r="BE34" s="43">
        <v>1.722</v>
      </c>
      <c r="BF34" s="16">
        <v>51.22</v>
      </c>
      <c r="BG34" s="21">
        <f t="shared" si="17"/>
        <v>6.8322981366459631E-2</v>
      </c>
      <c r="BH34" s="44">
        <f t="shared" si="18"/>
        <v>0.92022792022792022</v>
      </c>
      <c r="BI34" s="42">
        <f t="shared" si="19"/>
        <v>988.55090159437987</v>
      </c>
      <c r="BJ34" s="21">
        <f t="shared" si="20"/>
        <v>-1.1449098405620153E-2</v>
      </c>
      <c r="BK34" s="26">
        <f t="shared" si="21"/>
        <v>1.8403881545926051</v>
      </c>
      <c r="BL34" s="26">
        <f t="shared" si="22"/>
        <v>2.3423121967542246</v>
      </c>
      <c r="BM34" s="16">
        <f t="shared" si="23"/>
        <v>26.936590262673583</v>
      </c>
      <c r="BN34" s="16">
        <f t="shared" si="24"/>
        <v>29.362556466454741</v>
      </c>
      <c r="BO34" s="16">
        <f t="shared" si="25"/>
        <v>50.27605822318889</v>
      </c>
      <c r="BP34" s="16">
        <f t="shared" si="26"/>
        <v>50.443366237242763</v>
      </c>
      <c r="BQ34" s="16">
        <f t="shared" si="27"/>
        <v>-0.16730801405387297</v>
      </c>
      <c r="BR34" s="1">
        <v>22</v>
      </c>
      <c r="BS34" s="1">
        <v>28</v>
      </c>
      <c r="BT34" s="42">
        <v>300</v>
      </c>
      <c r="BU34" s="42">
        <v>323</v>
      </c>
      <c r="BV34" s="42">
        <v>140</v>
      </c>
      <c r="BW34" s="42">
        <v>128</v>
      </c>
      <c r="BX34" s="42">
        <v>124</v>
      </c>
      <c r="BY34" s="42">
        <v>139</v>
      </c>
      <c r="BZ34" s="1">
        <v>257</v>
      </c>
      <c r="CA34" s="1">
        <v>271</v>
      </c>
      <c r="CB34" s="21">
        <f t="shared" si="28"/>
        <v>0.48674242424242425</v>
      </c>
      <c r="CC34" s="4">
        <v>-4.04</v>
      </c>
      <c r="CD34" s="45">
        <f t="shared" si="29"/>
        <v>-1.9288559256017841</v>
      </c>
      <c r="CE34" s="26">
        <f t="shared" si="30"/>
        <v>2.2488474656738426</v>
      </c>
      <c r="CF34" s="26">
        <f t="shared" si="31"/>
        <v>2.1738858834847146</v>
      </c>
      <c r="CG34" s="26">
        <f t="shared" si="32"/>
        <v>31.258979772866414</v>
      </c>
      <c r="CH34" s="26">
        <f t="shared" si="33"/>
        <v>30.659287115353386</v>
      </c>
      <c r="CI34" s="26">
        <f t="shared" si="34"/>
        <v>60.381554453342673</v>
      </c>
      <c r="CJ34" s="26">
        <f t="shared" si="35"/>
        <v>54.459589460401553</v>
      </c>
      <c r="CK34" s="16">
        <f t="shared" si="36"/>
        <v>-6.0892730069949934</v>
      </c>
      <c r="CL34" s="42">
        <v>60</v>
      </c>
      <c r="CM34" s="42">
        <v>58</v>
      </c>
      <c r="CN34" s="42">
        <v>774</v>
      </c>
      <c r="CO34" s="42">
        <v>760</v>
      </c>
      <c r="CP34" s="42">
        <v>318</v>
      </c>
      <c r="CQ34" s="42">
        <v>293</v>
      </c>
      <c r="CR34" s="42">
        <v>342</v>
      </c>
      <c r="CS34" s="42">
        <v>459</v>
      </c>
      <c r="CT34" s="1">
        <v>5</v>
      </c>
      <c r="CU34" s="1">
        <v>4</v>
      </c>
      <c r="CV34" s="42">
        <f t="shared" si="37"/>
        <v>-1</v>
      </c>
      <c r="CW34" s="26">
        <f t="shared" si="38"/>
        <v>0.40540540540540543</v>
      </c>
      <c r="CX34" s="26">
        <f t="shared" si="39"/>
        <v>0.32432432432432434</v>
      </c>
      <c r="CY34" s="26">
        <f t="shared" si="40"/>
        <v>-8.1081081081081086E-2</v>
      </c>
      <c r="CZ34" s="13">
        <v>22</v>
      </c>
      <c r="DA34" s="13">
        <v>24</v>
      </c>
      <c r="DB34" s="27">
        <v>25.05</v>
      </c>
      <c r="DC34" s="27">
        <v>23.13</v>
      </c>
      <c r="DD34" s="27">
        <v>26.49</v>
      </c>
      <c r="DE34" s="27">
        <v>25.65</v>
      </c>
      <c r="DF34" s="1"/>
      <c r="DG34" s="1"/>
      <c r="DH34" s="21" t="str">
        <f t="shared" si="41"/>
        <v xml:space="preserve"> </v>
      </c>
      <c r="DI34" s="42"/>
      <c r="DJ34" s="42"/>
      <c r="DK34" s="1"/>
      <c r="DL34" s="1"/>
      <c r="DM34" s="1"/>
      <c r="DN34" s="1"/>
      <c r="DO34" s="1"/>
      <c r="DP34" s="1"/>
      <c r="DQ34" s="47"/>
      <c r="DR34" s="46"/>
      <c r="DS34" s="13"/>
      <c r="DT34" s="13"/>
      <c r="DU34" s="13"/>
      <c r="DV34" s="13"/>
      <c r="DW34" s="13"/>
      <c r="DX34" s="1"/>
    </row>
    <row r="35" spans="1:128" ht="25.5" x14ac:dyDescent="0.2">
      <c r="A35" s="13" t="s">
        <v>316</v>
      </c>
      <c r="B35" s="13" t="s">
        <v>317</v>
      </c>
      <c r="C35" s="39" t="s">
        <v>3069</v>
      </c>
      <c r="D35" s="1" t="s">
        <v>243</v>
      </c>
      <c r="E35" s="13" t="s">
        <v>173</v>
      </c>
      <c r="F35" s="13">
        <v>37</v>
      </c>
      <c r="G35" s="13">
        <v>0</v>
      </c>
      <c r="H35" s="13">
        <v>10</v>
      </c>
      <c r="I35" s="40">
        <f t="shared" si="0"/>
        <v>10</v>
      </c>
      <c r="J35" s="19">
        <f t="shared" si="1"/>
        <v>1.2639118070427087</v>
      </c>
      <c r="K35" s="1">
        <v>0</v>
      </c>
      <c r="L35" s="1">
        <v>7</v>
      </c>
      <c r="M35" s="1">
        <v>3</v>
      </c>
      <c r="N35" s="1">
        <v>26</v>
      </c>
      <c r="O35" s="1">
        <v>17</v>
      </c>
      <c r="P35" s="1">
        <v>19</v>
      </c>
      <c r="Q35" s="1">
        <v>8</v>
      </c>
      <c r="R35" s="15">
        <f t="shared" si="2"/>
        <v>0</v>
      </c>
      <c r="S35" s="15">
        <f t="shared" si="3"/>
        <v>0</v>
      </c>
      <c r="T35" s="16">
        <v>474.71666666670001</v>
      </c>
      <c r="U35" s="16">
        <f t="shared" si="4"/>
        <v>12.830180180181081</v>
      </c>
      <c r="V35" s="16">
        <v>467.72</v>
      </c>
      <c r="W35" s="16">
        <f t="shared" si="5"/>
        <v>12.641081081081081</v>
      </c>
      <c r="X35" s="16">
        <v>1323.68</v>
      </c>
      <c r="Y35" s="16">
        <f t="shared" si="6"/>
        <v>35.775135135135137</v>
      </c>
      <c r="Z35" s="21">
        <f t="shared" si="7"/>
        <v>0.26109188344311707</v>
      </c>
      <c r="AA35" s="20">
        <f t="shared" si="8"/>
        <v>78.399999999999991</v>
      </c>
      <c r="AB35">
        <v>49</v>
      </c>
      <c r="AC35" s="1">
        <v>71</v>
      </c>
      <c r="AD35" s="1">
        <v>37</v>
      </c>
      <c r="AE35" s="1">
        <v>9</v>
      </c>
      <c r="AF35" s="1">
        <v>2</v>
      </c>
      <c r="AG35" s="15">
        <f t="shared" si="9"/>
        <v>0</v>
      </c>
      <c r="AH35" s="15">
        <f t="shared" si="10"/>
        <v>0.5</v>
      </c>
      <c r="AI35" s="15">
        <f t="shared" si="11"/>
        <v>0.5</v>
      </c>
      <c r="AJ35" s="1">
        <v>156</v>
      </c>
      <c r="AK35" s="21">
        <f t="shared" si="12"/>
        <v>0.39593908629441626</v>
      </c>
      <c r="AL35" s="1">
        <v>113</v>
      </c>
      <c r="AM35" s="21">
        <f t="shared" si="13"/>
        <v>0.28680203045685282</v>
      </c>
      <c r="AN35" s="1">
        <v>125</v>
      </c>
      <c r="AO35" s="21">
        <f t="shared" si="14"/>
        <v>0.31725888324873097</v>
      </c>
      <c r="AP35" s="21">
        <f t="shared" si="15"/>
        <v>0.5799256505576208</v>
      </c>
      <c r="AQ35" s="1">
        <v>8</v>
      </c>
      <c r="AR35" s="4">
        <v>8.4600000000000009</v>
      </c>
      <c r="AS35" s="41">
        <v>172</v>
      </c>
      <c r="AT35" s="41">
        <v>164</v>
      </c>
      <c r="AU35" s="41">
        <v>120</v>
      </c>
      <c r="AV35" s="21">
        <f t="shared" si="16"/>
        <v>0.51190476190476186</v>
      </c>
      <c r="AW35" s="26">
        <v>16.82</v>
      </c>
      <c r="AX35" s="42">
        <v>8</v>
      </c>
      <c r="AY35" s="41">
        <v>-0.92</v>
      </c>
      <c r="AZ35" s="1">
        <v>8</v>
      </c>
      <c r="BA35" s="43">
        <v>-0.26400000000000001</v>
      </c>
      <c r="BB35" s="16">
        <v>49.86</v>
      </c>
      <c r="BC35" s="26">
        <v>16.100000000000001</v>
      </c>
      <c r="BD35" s="43">
        <v>2.2349999999999999</v>
      </c>
      <c r="BE35" s="43">
        <v>6.8049999999999997</v>
      </c>
      <c r="BF35" s="16">
        <v>52.46</v>
      </c>
      <c r="BG35" s="21">
        <f t="shared" si="17"/>
        <v>8.9285714285714288E-2</v>
      </c>
      <c r="BH35" s="44">
        <f t="shared" si="18"/>
        <v>0.92376681614349776</v>
      </c>
      <c r="BI35" s="42">
        <f t="shared" si="19"/>
        <v>1013.0525304292121</v>
      </c>
      <c r="BJ35" s="21">
        <f t="shared" si="20"/>
        <v>1.3052530429212048E-2</v>
      </c>
      <c r="BK35" s="26">
        <f t="shared" si="21"/>
        <v>2.5656375609338919</v>
      </c>
      <c r="BL35" s="26">
        <f t="shared" si="22"/>
        <v>2.1807919267938081</v>
      </c>
      <c r="BM35" s="16">
        <f t="shared" si="23"/>
        <v>28.735140682459591</v>
      </c>
      <c r="BN35" s="16">
        <f t="shared" si="24"/>
        <v>28.606858804412894</v>
      </c>
      <c r="BO35" s="16">
        <f t="shared" si="25"/>
        <v>55.289489438125365</v>
      </c>
      <c r="BP35" s="16">
        <f t="shared" si="26"/>
        <v>56.444026340545626</v>
      </c>
      <c r="BQ35" s="16">
        <f t="shared" si="27"/>
        <v>-1.1545369024202614</v>
      </c>
      <c r="BR35" s="1">
        <v>20</v>
      </c>
      <c r="BS35" s="1">
        <v>17</v>
      </c>
      <c r="BT35" s="42">
        <v>204</v>
      </c>
      <c r="BU35" s="42">
        <v>206</v>
      </c>
      <c r="BV35" s="42">
        <v>107</v>
      </c>
      <c r="BW35" s="42">
        <v>99</v>
      </c>
      <c r="BX35" s="42">
        <v>118</v>
      </c>
      <c r="BY35" s="42">
        <v>100</v>
      </c>
      <c r="BZ35" s="1">
        <v>189</v>
      </c>
      <c r="CA35" s="1">
        <v>209</v>
      </c>
      <c r="CB35" s="21">
        <f t="shared" si="28"/>
        <v>0.47487437185929648</v>
      </c>
      <c r="CC35" s="4">
        <v>-6.41</v>
      </c>
      <c r="CD35" s="45">
        <f t="shared" si="29"/>
        <v>-10.231752515803159</v>
      </c>
      <c r="CE35" s="26">
        <f t="shared" si="30"/>
        <v>2.6290342076634832</v>
      </c>
      <c r="CF35" s="26">
        <f t="shared" si="31"/>
        <v>2.2664087997098994</v>
      </c>
      <c r="CG35" s="26">
        <f t="shared" si="32"/>
        <v>33.58817841170071</v>
      </c>
      <c r="CH35" s="26">
        <f t="shared" si="33"/>
        <v>29.3273298682461</v>
      </c>
      <c r="CI35" s="26">
        <f t="shared" si="34"/>
        <v>61.600991176115073</v>
      </c>
      <c r="CJ35" s="26">
        <f t="shared" si="35"/>
        <v>54.983077480962166</v>
      </c>
      <c r="CK35" s="16">
        <f t="shared" si="36"/>
        <v>-7.7724505975731688</v>
      </c>
      <c r="CL35" s="42">
        <v>58</v>
      </c>
      <c r="CM35" s="42">
        <v>50</v>
      </c>
      <c r="CN35" s="42">
        <v>683</v>
      </c>
      <c r="CO35" s="42">
        <v>597</v>
      </c>
      <c r="CP35" s="42">
        <v>257</v>
      </c>
      <c r="CQ35" s="42">
        <v>259</v>
      </c>
      <c r="CR35" s="42">
        <v>307</v>
      </c>
      <c r="CS35" s="42">
        <v>361</v>
      </c>
      <c r="CT35" s="1">
        <v>6</v>
      </c>
      <c r="CU35" s="1">
        <v>0</v>
      </c>
      <c r="CV35" s="42">
        <f t="shared" si="37"/>
        <v>-6</v>
      </c>
      <c r="CW35" s="26">
        <f t="shared" si="38"/>
        <v>0.75834708422562525</v>
      </c>
      <c r="CX35" s="26">
        <f t="shared" si="39"/>
        <v>0</v>
      </c>
      <c r="CY35" s="26">
        <f t="shared" si="40"/>
        <v>-0.75834708422562525</v>
      </c>
      <c r="CZ35" s="13">
        <v>17</v>
      </c>
      <c r="DA35" s="13">
        <v>18</v>
      </c>
      <c r="DB35" s="27">
        <v>19.690000000000001</v>
      </c>
      <c r="DC35" s="27">
        <v>14.46</v>
      </c>
      <c r="DD35" s="27">
        <v>18.760000000000002</v>
      </c>
      <c r="DE35" s="27">
        <v>15</v>
      </c>
      <c r="DF35" s="1"/>
      <c r="DG35" s="1"/>
      <c r="DH35" s="21" t="str">
        <f t="shared" si="41"/>
        <v xml:space="preserve"> </v>
      </c>
      <c r="DI35" s="42"/>
      <c r="DJ35" s="42"/>
      <c r="DK35" s="1"/>
      <c r="DL35" s="1"/>
      <c r="DM35" s="1"/>
      <c r="DN35" s="1"/>
      <c r="DO35" s="1"/>
      <c r="DP35" s="1"/>
      <c r="DQ35" s="47"/>
      <c r="DR35" s="46"/>
      <c r="DS35" s="13"/>
      <c r="DT35" s="13"/>
      <c r="DU35" s="13"/>
      <c r="DV35" s="13"/>
      <c r="DW35" s="13"/>
      <c r="DX35" s="1"/>
    </row>
    <row r="36" spans="1:128" x14ac:dyDescent="0.2">
      <c r="A36" s="13" t="s">
        <v>320</v>
      </c>
      <c r="B36" s="13" t="s">
        <v>321</v>
      </c>
      <c r="C36" s="39" t="s">
        <v>3070</v>
      </c>
      <c r="D36" s="1" t="s">
        <v>322</v>
      </c>
      <c r="E36" s="13" t="s">
        <v>154</v>
      </c>
      <c r="F36" s="13">
        <v>3</v>
      </c>
      <c r="G36" s="13">
        <v>0</v>
      </c>
      <c r="H36" s="13">
        <v>0</v>
      </c>
      <c r="I36" s="40">
        <f t="shared" si="0"/>
        <v>0</v>
      </c>
      <c r="J36" s="19">
        <f t="shared" si="1"/>
        <v>0</v>
      </c>
      <c r="K36" s="1">
        <v>0</v>
      </c>
      <c r="L36" s="1">
        <v>0</v>
      </c>
      <c r="M36" s="1">
        <v>0</v>
      </c>
      <c r="N36" s="1">
        <v>4</v>
      </c>
      <c r="O36" s="1">
        <v>4</v>
      </c>
      <c r="P36" s="1">
        <v>0</v>
      </c>
      <c r="Q36" s="1">
        <v>4</v>
      </c>
      <c r="R36" s="15">
        <f t="shared" si="2"/>
        <v>0</v>
      </c>
      <c r="S36" s="15">
        <f t="shared" si="3"/>
        <v>0</v>
      </c>
      <c r="T36" s="16">
        <v>37.616666666699999</v>
      </c>
      <c r="U36" s="16">
        <f t="shared" si="4"/>
        <v>12.538888888899999</v>
      </c>
      <c r="V36" s="16">
        <v>39.020000000000003</v>
      </c>
      <c r="W36" s="16">
        <f t="shared" si="5"/>
        <v>13.006666666666668</v>
      </c>
      <c r="X36" s="16">
        <v>114.41</v>
      </c>
      <c r="Y36" s="16">
        <f t="shared" si="6"/>
        <v>38.136666666666663</v>
      </c>
      <c r="Z36" s="21">
        <f t="shared" si="7"/>
        <v>0.25431793000065178</v>
      </c>
      <c r="AA36" s="20">
        <f t="shared" si="8"/>
        <v>0</v>
      </c>
      <c r="AB36">
        <v>0</v>
      </c>
      <c r="AC36" s="1">
        <v>12</v>
      </c>
      <c r="AD36" s="1">
        <v>2</v>
      </c>
      <c r="AE36" s="1">
        <v>0</v>
      </c>
      <c r="AF36" s="1">
        <v>1</v>
      </c>
      <c r="AG36" s="15">
        <f t="shared" si="9"/>
        <v>0</v>
      </c>
      <c r="AH36" s="15">
        <f t="shared" si="10"/>
        <v>0</v>
      </c>
      <c r="AI36" s="15">
        <f t="shared" si="11"/>
        <v>0</v>
      </c>
      <c r="AJ36" s="1">
        <v>15</v>
      </c>
      <c r="AK36" s="21">
        <f t="shared" si="12"/>
        <v>0.44117647058823528</v>
      </c>
      <c r="AL36" s="1">
        <v>6</v>
      </c>
      <c r="AM36" s="21">
        <f t="shared" si="13"/>
        <v>0.17647058823529413</v>
      </c>
      <c r="AN36" s="1">
        <v>13</v>
      </c>
      <c r="AO36" s="21">
        <f t="shared" si="14"/>
        <v>0.38235294117647056</v>
      </c>
      <c r="AP36" s="21">
        <f t="shared" si="15"/>
        <v>0.7142857142857143</v>
      </c>
      <c r="AQ36" s="1">
        <v>15</v>
      </c>
      <c r="AR36" s="4">
        <v>10.41</v>
      </c>
      <c r="AS36" s="41">
        <v>10</v>
      </c>
      <c r="AT36" s="41">
        <v>4</v>
      </c>
      <c r="AU36" s="41">
        <v>17</v>
      </c>
      <c r="AV36" s="21">
        <f t="shared" si="16"/>
        <v>0.7142857142857143</v>
      </c>
      <c r="AW36" s="26">
        <v>17.53</v>
      </c>
      <c r="AX36" s="42">
        <v>6</v>
      </c>
      <c r="AY36" s="41">
        <v>0.16</v>
      </c>
      <c r="AZ36" s="1">
        <v>8</v>
      </c>
      <c r="BA36" s="43">
        <v>-3.9710000000000001</v>
      </c>
      <c r="BB36" s="16">
        <v>47.81</v>
      </c>
      <c r="BC36" s="26">
        <v>17.760000000000002</v>
      </c>
      <c r="BD36" s="43">
        <v>-1.919</v>
      </c>
      <c r="BE36" s="43">
        <v>5.6980000000000004</v>
      </c>
      <c r="BF36" s="16">
        <v>51.83</v>
      </c>
      <c r="BG36" s="21">
        <f t="shared" si="17"/>
        <v>0</v>
      </c>
      <c r="BH36" s="44">
        <f t="shared" si="18"/>
        <v>0.92307692307692313</v>
      </c>
      <c r="BI36" s="42">
        <f t="shared" si="19"/>
        <v>923.07692307692309</v>
      </c>
      <c r="BJ36" s="21">
        <f t="shared" si="20"/>
        <v>-7.6923076923076872E-2</v>
      </c>
      <c r="BK36" s="26">
        <f t="shared" si="21"/>
        <v>0</v>
      </c>
      <c r="BL36" s="26">
        <f t="shared" si="22"/>
        <v>1.5376729882111737</v>
      </c>
      <c r="BM36" s="16">
        <f t="shared" si="23"/>
        <v>19.989748846745258</v>
      </c>
      <c r="BN36" s="16">
        <f t="shared" si="24"/>
        <v>19.989748846745258</v>
      </c>
      <c r="BO36" s="16">
        <f t="shared" si="25"/>
        <v>44.592516658124033</v>
      </c>
      <c r="BP36" s="16">
        <f t="shared" si="26"/>
        <v>39.979497693490515</v>
      </c>
      <c r="BQ36" s="16">
        <f t="shared" si="27"/>
        <v>4.6130189646335182</v>
      </c>
      <c r="BR36" s="1">
        <v>0</v>
      </c>
      <c r="BS36" s="1">
        <v>1</v>
      </c>
      <c r="BT36" s="42">
        <v>13</v>
      </c>
      <c r="BU36" s="42">
        <v>12</v>
      </c>
      <c r="BV36" s="42">
        <v>6</v>
      </c>
      <c r="BW36" s="42">
        <v>4</v>
      </c>
      <c r="BX36" s="42">
        <v>9</v>
      </c>
      <c r="BY36" s="42">
        <v>10</v>
      </c>
      <c r="BZ36" s="1">
        <v>15</v>
      </c>
      <c r="CA36" s="1">
        <v>13</v>
      </c>
      <c r="CB36" s="21">
        <f t="shared" si="28"/>
        <v>0.5357142857142857</v>
      </c>
      <c r="CC36" s="4">
        <v>1.57</v>
      </c>
      <c r="CD36" s="45">
        <f t="shared" si="29"/>
        <v>-10.288838178223624</v>
      </c>
      <c r="CE36" s="26">
        <f t="shared" si="30"/>
        <v>1.5732890481601258</v>
      </c>
      <c r="CF36" s="26">
        <f t="shared" si="31"/>
        <v>1.5732890481601258</v>
      </c>
      <c r="CG36" s="26">
        <f t="shared" si="32"/>
        <v>33.563499694082687</v>
      </c>
      <c r="CH36" s="26">
        <f t="shared" si="33"/>
        <v>27.270343501442181</v>
      </c>
      <c r="CI36" s="26">
        <f t="shared" si="34"/>
        <v>66.078140022725293</v>
      </c>
      <c r="CJ36" s="26">
        <f t="shared" si="35"/>
        <v>50.345249541124026</v>
      </c>
      <c r="CK36" s="16">
        <f t="shared" si="36"/>
        <v>-11.119871516967748</v>
      </c>
      <c r="CL36" s="42">
        <v>3</v>
      </c>
      <c r="CM36" s="42">
        <v>3</v>
      </c>
      <c r="CN36" s="42">
        <v>61</v>
      </c>
      <c r="CO36" s="42">
        <v>49</v>
      </c>
      <c r="CP36" s="42">
        <v>24</v>
      </c>
      <c r="CQ36" s="42">
        <v>23</v>
      </c>
      <c r="CR36" s="42">
        <v>21</v>
      </c>
      <c r="CS36" s="42">
        <v>38</v>
      </c>
      <c r="CT36" s="1">
        <v>0</v>
      </c>
      <c r="CU36" s="1">
        <v>0</v>
      </c>
      <c r="CV36" s="42">
        <f t="shared" si="37"/>
        <v>0</v>
      </c>
      <c r="CW36" s="26">
        <f t="shared" si="38"/>
        <v>0</v>
      </c>
      <c r="CX36" s="26">
        <f t="shared" si="39"/>
        <v>0</v>
      </c>
      <c r="CY36" s="26">
        <f t="shared" si="40"/>
        <v>0</v>
      </c>
      <c r="CZ36" s="13">
        <v>1</v>
      </c>
      <c r="DA36" s="13">
        <v>1</v>
      </c>
      <c r="DB36" s="27">
        <v>0.5</v>
      </c>
      <c r="DC36" s="27">
        <v>1.1299999999999999</v>
      </c>
      <c r="DD36" s="27">
        <v>1.31</v>
      </c>
      <c r="DE36" s="27">
        <v>1.35</v>
      </c>
      <c r="DF36" s="13">
        <v>0</v>
      </c>
      <c r="DG36" s="13">
        <v>0</v>
      </c>
      <c r="DH36" s="21" t="str">
        <f t="shared" si="41"/>
        <v xml:space="preserve"> </v>
      </c>
      <c r="DI36" s="42"/>
      <c r="DJ36" s="42"/>
      <c r="DK36" s="1"/>
      <c r="DL36" s="1"/>
      <c r="DM36" s="1"/>
      <c r="DN36" s="1"/>
      <c r="DO36" s="1"/>
      <c r="DP36" s="1"/>
      <c r="DQ36" s="1"/>
      <c r="DR36" s="42"/>
      <c r="DS36" s="1"/>
      <c r="DT36" s="1"/>
      <c r="DU36" s="1"/>
      <c r="DV36" s="1"/>
      <c r="DW36" s="1"/>
      <c r="DX36" s="13"/>
    </row>
    <row r="37" spans="1:128" x14ac:dyDescent="0.2">
      <c r="A37" s="13" t="s">
        <v>326</v>
      </c>
      <c r="B37" s="13" t="s">
        <v>327</v>
      </c>
      <c r="C37" s="39" t="s">
        <v>3071</v>
      </c>
      <c r="D37" s="1" t="s">
        <v>190</v>
      </c>
      <c r="E37" s="13" t="s">
        <v>328</v>
      </c>
      <c r="F37" s="13">
        <v>62</v>
      </c>
      <c r="G37" s="13">
        <v>10</v>
      </c>
      <c r="H37" s="13">
        <v>9</v>
      </c>
      <c r="I37" s="40">
        <f t="shared" si="0"/>
        <v>19</v>
      </c>
      <c r="J37" s="19">
        <f t="shared" si="1"/>
        <v>1.6846460765479532</v>
      </c>
      <c r="K37" s="1">
        <v>10</v>
      </c>
      <c r="L37" s="1">
        <v>5</v>
      </c>
      <c r="M37" s="1">
        <v>2</v>
      </c>
      <c r="N37" s="1">
        <v>81</v>
      </c>
      <c r="O37" s="1">
        <v>21</v>
      </c>
      <c r="P37" s="1">
        <v>19</v>
      </c>
      <c r="Q37" s="1">
        <v>91</v>
      </c>
      <c r="R37" s="15">
        <f t="shared" si="2"/>
        <v>0.12345679012345678</v>
      </c>
      <c r="S37" s="15">
        <f t="shared" si="3"/>
        <v>8.2644628099173556E-2</v>
      </c>
      <c r="T37" s="16">
        <v>676.7</v>
      </c>
      <c r="U37" s="16">
        <f t="shared" si="4"/>
        <v>10.914516129032259</v>
      </c>
      <c r="V37" s="16">
        <v>663.17</v>
      </c>
      <c r="W37" s="16">
        <f t="shared" si="5"/>
        <v>10.696290322580644</v>
      </c>
      <c r="X37" s="16">
        <v>2309.96</v>
      </c>
      <c r="Y37" s="16">
        <f t="shared" si="6"/>
        <v>37.25741935483871</v>
      </c>
      <c r="Z37" s="21">
        <f t="shared" si="7"/>
        <v>0.22305449139459088</v>
      </c>
      <c r="AA37" s="20">
        <f t="shared" si="8"/>
        <v>55.384615384615387</v>
      </c>
      <c r="AB37">
        <v>23</v>
      </c>
      <c r="AC37" s="1">
        <v>67</v>
      </c>
      <c r="AD37" s="1">
        <v>72</v>
      </c>
      <c r="AE37" s="1">
        <v>6</v>
      </c>
      <c r="AF37" s="1">
        <v>25</v>
      </c>
      <c r="AG37" s="15">
        <f t="shared" si="9"/>
        <v>0.38461538461538464</v>
      </c>
      <c r="AH37" s="15">
        <f t="shared" si="10"/>
        <v>0.26923076923076922</v>
      </c>
      <c r="AI37" s="15">
        <f t="shared" si="11"/>
        <v>0.65384615384615385</v>
      </c>
      <c r="AJ37" s="1">
        <v>188</v>
      </c>
      <c r="AK37" s="21">
        <f t="shared" si="12"/>
        <v>0.29057187017001546</v>
      </c>
      <c r="AL37" s="1">
        <v>217</v>
      </c>
      <c r="AM37" s="21">
        <f t="shared" si="13"/>
        <v>0.33539412673879443</v>
      </c>
      <c r="AN37" s="1">
        <v>242</v>
      </c>
      <c r="AO37" s="21">
        <f t="shared" si="14"/>
        <v>0.37403400309119011</v>
      </c>
      <c r="AP37" s="21">
        <f t="shared" si="15"/>
        <v>0.46419753086419752</v>
      </c>
      <c r="AQ37" s="1">
        <v>4</v>
      </c>
      <c r="AR37" s="4">
        <v>-7.22</v>
      </c>
      <c r="AS37" s="41">
        <v>241</v>
      </c>
      <c r="AT37" s="41">
        <v>222</v>
      </c>
      <c r="AU37" s="41">
        <v>240</v>
      </c>
      <c r="AV37" s="21">
        <f t="shared" si="16"/>
        <v>0.52051835853131745</v>
      </c>
      <c r="AW37" s="26">
        <v>16.899999999999999</v>
      </c>
      <c r="AX37" s="42">
        <v>13</v>
      </c>
      <c r="AY37" s="41">
        <v>-0.52800000000000002</v>
      </c>
      <c r="AZ37" s="1">
        <v>11</v>
      </c>
      <c r="BA37" s="43">
        <v>-1.1240000000000001</v>
      </c>
      <c r="BB37" s="16">
        <v>49.46</v>
      </c>
      <c r="BC37" s="26">
        <v>17.350000000000001</v>
      </c>
      <c r="BD37" s="43">
        <v>-0.32700000000000001</v>
      </c>
      <c r="BE37" s="43">
        <v>2.1629999999999998</v>
      </c>
      <c r="BF37" s="16">
        <v>49.37</v>
      </c>
      <c r="BG37" s="21">
        <f t="shared" si="17"/>
        <v>9.0277777777777776E-2</v>
      </c>
      <c r="BH37" s="44">
        <f t="shared" si="18"/>
        <v>0.91958041958041958</v>
      </c>
      <c r="BI37" s="42">
        <f t="shared" si="19"/>
        <v>1009.8581973581975</v>
      </c>
      <c r="BJ37" s="21">
        <f t="shared" si="20"/>
        <v>9.8581973581973598E-3</v>
      </c>
      <c r="BK37" s="26">
        <f t="shared" si="21"/>
        <v>2.3523380128775431</v>
      </c>
      <c r="BL37" s="26">
        <f t="shared" si="22"/>
        <v>2.0809143960070573</v>
      </c>
      <c r="BM37" s="16">
        <f t="shared" si="23"/>
        <v>26.056667219566627</v>
      </c>
      <c r="BN37" s="16">
        <f t="shared" si="24"/>
        <v>25.875718141652971</v>
      </c>
      <c r="BO37" s="16">
        <f t="shared" si="25"/>
        <v>51.118114510608144</v>
      </c>
      <c r="BP37" s="16">
        <f t="shared" si="26"/>
        <v>51.38953812747863</v>
      </c>
      <c r="BQ37" s="16">
        <f t="shared" si="27"/>
        <v>-0.27142361687048577</v>
      </c>
      <c r="BR37" s="1">
        <v>26</v>
      </c>
      <c r="BS37" s="1">
        <v>23</v>
      </c>
      <c r="BT37" s="42">
        <v>262</v>
      </c>
      <c r="BU37" s="42">
        <v>263</v>
      </c>
      <c r="BV37" s="42">
        <v>122</v>
      </c>
      <c r="BW37" s="42">
        <v>112</v>
      </c>
      <c r="BX37" s="42">
        <v>170</v>
      </c>
      <c r="BY37" s="42">
        <v>155</v>
      </c>
      <c r="BZ37" s="1">
        <v>284</v>
      </c>
      <c r="CA37" s="1">
        <v>251</v>
      </c>
      <c r="CB37" s="21">
        <f t="shared" si="28"/>
        <v>0.53084112149532714</v>
      </c>
      <c r="CC37" s="4">
        <v>0.96</v>
      </c>
      <c r="CD37" s="45">
        <f t="shared" si="29"/>
        <v>-2.7891643576112273</v>
      </c>
      <c r="CE37" s="26">
        <f t="shared" si="30"/>
        <v>2.4156262446102961</v>
      </c>
      <c r="CF37" s="26">
        <f t="shared" si="31"/>
        <v>2.2338049143708116</v>
      </c>
      <c r="CG37" s="26">
        <f t="shared" si="32"/>
        <v>29.922596062269477</v>
      </c>
      <c r="CH37" s="26">
        <f t="shared" si="33"/>
        <v>28.909591508078062</v>
      </c>
      <c r="CI37" s="26">
        <f t="shared" si="34"/>
        <v>59.689345270047966</v>
      </c>
      <c r="CJ37" s="26">
        <f t="shared" si="35"/>
        <v>56.026944189509777</v>
      </c>
      <c r="CK37" s="16">
        <f t="shared" si="36"/>
        <v>-3.9338246974086744</v>
      </c>
      <c r="CL37" s="42">
        <v>93</v>
      </c>
      <c r="CM37" s="42">
        <v>86</v>
      </c>
      <c r="CN37" s="42">
        <v>1059</v>
      </c>
      <c r="CO37" s="42">
        <v>1027</v>
      </c>
      <c r="CP37" s="42">
        <v>510</v>
      </c>
      <c r="CQ37" s="42">
        <v>443</v>
      </c>
      <c r="CR37" s="42">
        <v>601</v>
      </c>
      <c r="CS37" s="42">
        <v>636</v>
      </c>
      <c r="CT37" s="1">
        <v>10</v>
      </c>
      <c r="CU37" s="1">
        <v>4</v>
      </c>
      <c r="CV37" s="42">
        <f t="shared" si="37"/>
        <v>-6</v>
      </c>
      <c r="CW37" s="26">
        <f t="shared" si="38"/>
        <v>0.88665582976208057</v>
      </c>
      <c r="CX37" s="26">
        <f t="shared" si="39"/>
        <v>0.35466233190483221</v>
      </c>
      <c r="CY37" s="26">
        <f t="shared" si="40"/>
        <v>-0.53199349785724837</v>
      </c>
      <c r="CZ37" s="13">
        <v>24</v>
      </c>
      <c r="DA37" s="13">
        <v>24</v>
      </c>
      <c r="DB37" s="27">
        <v>22.88</v>
      </c>
      <c r="DC37" s="27">
        <v>21.79</v>
      </c>
      <c r="DD37" s="27">
        <v>23.43</v>
      </c>
      <c r="DE37" s="27">
        <v>23.43</v>
      </c>
      <c r="DF37" s="13">
        <v>170</v>
      </c>
      <c r="DG37" s="13">
        <v>122</v>
      </c>
      <c r="DH37" s="21">
        <f t="shared" si="41"/>
        <v>0.5821917808219178</v>
      </c>
      <c r="DI37" s="42">
        <v>84</v>
      </c>
      <c r="DJ37" s="42">
        <v>47</v>
      </c>
      <c r="DK37" s="13">
        <v>15</v>
      </c>
      <c r="DL37" s="13">
        <v>1</v>
      </c>
      <c r="DM37" s="13">
        <v>0.16700000000000001</v>
      </c>
      <c r="DN37" s="13">
        <v>1</v>
      </c>
      <c r="DO37" s="13">
        <v>0</v>
      </c>
      <c r="DP37" s="13">
        <v>1.2E-2</v>
      </c>
      <c r="DQ37" s="13">
        <v>112</v>
      </c>
      <c r="DR37" s="46">
        <v>65</v>
      </c>
      <c r="DS37" s="13">
        <v>0</v>
      </c>
      <c r="DT37" s="13">
        <v>15</v>
      </c>
      <c r="DU37" s="13">
        <v>-0.13400000000000001</v>
      </c>
      <c r="DV37" s="13">
        <v>0</v>
      </c>
      <c r="DW37" s="13">
        <v>0</v>
      </c>
      <c r="DX37" s="13">
        <v>0</v>
      </c>
    </row>
    <row r="38" spans="1:128" ht="38.25" x14ac:dyDescent="0.2">
      <c r="A38" s="13" t="s">
        <v>332</v>
      </c>
      <c r="B38" s="13" t="s">
        <v>333</v>
      </c>
      <c r="C38" s="39" t="s">
        <v>3072</v>
      </c>
      <c r="D38" s="1" t="s">
        <v>334</v>
      </c>
      <c r="E38" s="13" t="s">
        <v>173</v>
      </c>
      <c r="F38" s="13">
        <v>64</v>
      </c>
      <c r="G38" s="13">
        <v>9</v>
      </c>
      <c r="H38" s="13">
        <v>10</v>
      </c>
      <c r="I38" s="40">
        <f t="shared" si="0"/>
        <v>19</v>
      </c>
      <c r="J38" s="19">
        <f t="shared" si="1"/>
        <v>0.93856772369880925</v>
      </c>
      <c r="K38" s="1">
        <v>9</v>
      </c>
      <c r="L38" s="1">
        <v>2</v>
      </c>
      <c r="M38" s="1">
        <v>5</v>
      </c>
      <c r="N38" s="1">
        <v>78</v>
      </c>
      <c r="O38" s="1">
        <v>31</v>
      </c>
      <c r="P38" s="1">
        <v>39</v>
      </c>
      <c r="Q38" s="1">
        <v>35</v>
      </c>
      <c r="R38" s="15">
        <f t="shared" si="2"/>
        <v>0.11538461538461539</v>
      </c>
      <c r="S38" s="15">
        <f t="shared" si="3"/>
        <v>6.0810810810810814E-2</v>
      </c>
      <c r="T38" s="16">
        <v>1214.6166666667</v>
      </c>
      <c r="U38" s="16">
        <f t="shared" si="4"/>
        <v>18.978385416667187</v>
      </c>
      <c r="V38" s="16">
        <v>1143.6400000000001</v>
      </c>
      <c r="W38" s="16">
        <f t="shared" si="5"/>
        <v>17.869375000000002</v>
      </c>
      <c r="X38" s="16">
        <v>1951.99</v>
      </c>
      <c r="Y38" s="16">
        <f t="shared" si="6"/>
        <v>30.49984375</v>
      </c>
      <c r="Z38" s="21">
        <f t="shared" si="7"/>
        <v>0.36943691591049321</v>
      </c>
      <c r="AA38" s="20">
        <f t="shared" si="8"/>
        <v>22.51063829787234</v>
      </c>
      <c r="AB38">
        <v>88</v>
      </c>
      <c r="AC38" s="1">
        <v>86</v>
      </c>
      <c r="AD38" s="1">
        <v>70</v>
      </c>
      <c r="AE38" s="1">
        <v>33</v>
      </c>
      <c r="AF38" s="1">
        <v>13</v>
      </c>
      <c r="AG38" s="15">
        <f t="shared" si="9"/>
        <v>0.19148936170212766</v>
      </c>
      <c r="AH38" s="15">
        <f t="shared" si="10"/>
        <v>0.14893617021276595</v>
      </c>
      <c r="AI38" s="15">
        <f t="shared" si="11"/>
        <v>0.34042553191489361</v>
      </c>
      <c r="AJ38" s="1">
        <v>337</v>
      </c>
      <c r="AK38" s="21">
        <f t="shared" si="12"/>
        <v>0.31088560885608857</v>
      </c>
      <c r="AL38" s="1">
        <v>348</v>
      </c>
      <c r="AM38" s="21">
        <f t="shared" si="13"/>
        <v>0.3210332103321033</v>
      </c>
      <c r="AN38" s="1">
        <v>399</v>
      </c>
      <c r="AO38" s="21">
        <f t="shared" si="14"/>
        <v>0.36808118081180813</v>
      </c>
      <c r="AP38" s="21">
        <f t="shared" si="15"/>
        <v>0.49197080291970802</v>
      </c>
      <c r="AQ38" s="1">
        <v>2</v>
      </c>
      <c r="AR38" s="4">
        <v>-1.51</v>
      </c>
      <c r="AS38" s="41">
        <v>434</v>
      </c>
      <c r="AT38" s="41">
        <v>426</v>
      </c>
      <c r="AU38" s="41">
        <v>350</v>
      </c>
      <c r="AV38" s="21">
        <f t="shared" si="16"/>
        <v>0.50465116279069766</v>
      </c>
      <c r="AW38" s="26">
        <v>17.489999999999998</v>
      </c>
      <c r="AX38" s="42">
        <v>1</v>
      </c>
      <c r="AY38" s="41">
        <v>0.63700000000000001</v>
      </c>
      <c r="AZ38" s="1">
        <v>1</v>
      </c>
      <c r="BA38" s="43">
        <v>5.2000000000000005E-2</v>
      </c>
      <c r="BB38" s="16">
        <v>50.07</v>
      </c>
      <c r="BC38" s="26">
        <v>16.79</v>
      </c>
      <c r="BD38" s="43">
        <v>0.34400000000000003</v>
      </c>
      <c r="BE38" s="43">
        <v>2.242</v>
      </c>
      <c r="BF38" s="16">
        <v>50.51</v>
      </c>
      <c r="BG38" s="21">
        <f t="shared" si="17"/>
        <v>8.8846880907372403E-2</v>
      </c>
      <c r="BH38" s="44">
        <f t="shared" si="18"/>
        <v>0.93950850661625707</v>
      </c>
      <c r="BI38" s="42">
        <f t="shared" si="19"/>
        <v>1028.3553875236294</v>
      </c>
      <c r="BJ38" s="21">
        <f t="shared" si="20"/>
        <v>2.8355387523629469E-2</v>
      </c>
      <c r="BK38" s="26">
        <f t="shared" si="21"/>
        <v>2.4658109195201283</v>
      </c>
      <c r="BL38" s="26">
        <f t="shared" si="22"/>
        <v>1.6788499877583853</v>
      </c>
      <c r="BM38" s="16">
        <f t="shared" si="23"/>
        <v>27.753488860130808</v>
      </c>
      <c r="BN38" s="16">
        <f t="shared" si="24"/>
        <v>27.753488860130808</v>
      </c>
      <c r="BO38" s="16">
        <f t="shared" si="25"/>
        <v>55.349585533909263</v>
      </c>
      <c r="BP38" s="16">
        <f t="shared" si="26"/>
        <v>54.037983980973024</v>
      </c>
      <c r="BQ38" s="16">
        <f t="shared" si="27"/>
        <v>1.3116015529362386</v>
      </c>
      <c r="BR38" s="1">
        <v>47</v>
      </c>
      <c r="BS38" s="1">
        <v>32</v>
      </c>
      <c r="BT38" s="42">
        <v>482</v>
      </c>
      <c r="BU38" s="42">
        <v>497</v>
      </c>
      <c r="BV38" s="42">
        <v>265</v>
      </c>
      <c r="BW38" s="42">
        <v>234</v>
      </c>
      <c r="BX38" s="42">
        <v>267</v>
      </c>
      <c r="BY38" s="42">
        <v>261</v>
      </c>
      <c r="BZ38" s="1">
        <v>470</v>
      </c>
      <c r="CA38" s="1">
        <v>452</v>
      </c>
      <c r="CB38" s="21">
        <f t="shared" si="28"/>
        <v>0.50976138828633411</v>
      </c>
      <c r="CC38" s="4">
        <v>-3.16</v>
      </c>
      <c r="CD38" s="45">
        <f t="shared" si="29"/>
        <v>-0.77569771713675451</v>
      </c>
      <c r="CE38" s="26">
        <f t="shared" si="30"/>
        <v>2.3975532661540275</v>
      </c>
      <c r="CF38" s="26">
        <f t="shared" si="31"/>
        <v>2.5512425780869781</v>
      </c>
      <c r="CG38" s="26">
        <f t="shared" si="32"/>
        <v>30.000153689311929</v>
      </c>
      <c r="CH38" s="26">
        <f t="shared" si="33"/>
        <v>28.032930496570167</v>
      </c>
      <c r="CI38" s="26">
        <f t="shared" si="34"/>
        <v>56.588404653712367</v>
      </c>
      <c r="CJ38" s="26">
        <f t="shared" si="35"/>
        <v>52.684696130615421</v>
      </c>
      <c r="CK38" s="16">
        <f t="shared" si="36"/>
        <v>-2.5921069701607067</v>
      </c>
      <c r="CL38" s="42">
        <v>78</v>
      </c>
      <c r="CM38" s="42">
        <v>83</v>
      </c>
      <c r="CN38" s="42">
        <v>898</v>
      </c>
      <c r="CO38" s="42">
        <v>829</v>
      </c>
      <c r="CP38" s="42">
        <v>426</v>
      </c>
      <c r="CQ38" s="42">
        <v>347</v>
      </c>
      <c r="CR38" s="42">
        <v>455</v>
      </c>
      <c r="CS38" s="42">
        <v>439</v>
      </c>
      <c r="CT38" s="1">
        <v>10</v>
      </c>
      <c r="CU38" s="1">
        <v>1</v>
      </c>
      <c r="CV38" s="42">
        <f t="shared" si="37"/>
        <v>-9</v>
      </c>
      <c r="CW38" s="26">
        <f t="shared" si="38"/>
        <v>0.49398301247305754</v>
      </c>
      <c r="CX38" s="26">
        <f t="shared" si="39"/>
        <v>4.9398301247305751E-2</v>
      </c>
      <c r="CY38" s="26">
        <f t="shared" si="40"/>
        <v>-0.44458471122575177</v>
      </c>
      <c r="CZ38" s="13">
        <v>41</v>
      </c>
      <c r="DA38" s="13">
        <v>41</v>
      </c>
      <c r="DB38" s="27">
        <v>50.41</v>
      </c>
      <c r="DC38" s="27">
        <v>49.08</v>
      </c>
      <c r="DD38" s="27">
        <v>46.24</v>
      </c>
      <c r="DE38" s="27">
        <v>42.45</v>
      </c>
      <c r="DF38" s="1"/>
      <c r="DG38" s="1"/>
      <c r="DH38" s="21" t="str">
        <f t="shared" si="41"/>
        <v xml:space="preserve"> </v>
      </c>
      <c r="DI38" s="42"/>
      <c r="DJ38" s="42"/>
      <c r="DK38" s="1"/>
      <c r="DL38" s="1"/>
      <c r="DM38" s="1"/>
      <c r="DN38" s="1"/>
      <c r="DO38" s="1"/>
      <c r="DP38" s="1"/>
      <c r="DQ38" s="47"/>
      <c r="DR38" s="46"/>
      <c r="DS38" s="13"/>
      <c r="DT38" s="13"/>
      <c r="DU38" s="13"/>
      <c r="DV38" s="13"/>
      <c r="DW38" s="13"/>
      <c r="DX38" s="1"/>
    </row>
    <row r="39" spans="1:128" ht="25.5" x14ac:dyDescent="0.2">
      <c r="A39" s="13" t="s">
        <v>338</v>
      </c>
      <c r="B39" s="13" t="s">
        <v>339</v>
      </c>
      <c r="C39" s="39" t="s">
        <v>3073</v>
      </c>
      <c r="D39" s="1" t="s">
        <v>214</v>
      </c>
      <c r="E39" s="13" t="s">
        <v>173</v>
      </c>
      <c r="F39" s="13">
        <v>64</v>
      </c>
      <c r="G39" s="13">
        <v>1</v>
      </c>
      <c r="H39" s="13">
        <v>6</v>
      </c>
      <c r="I39" s="40">
        <f t="shared" si="0"/>
        <v>7</v>
      </c>
      <c r="J39" s="19">
        <f t="shared" si="1"/>
        <v>0.44618353724391557</v>
      </c>
      <c r="K39" s="1">
        <v>1</v>
      </c>
      <c r="L39" s="1">
        <v>2</v>
      </c>
      <c r="M39" s="1">
        <v>4</v>
      </c>
      <c r="N39" s="1">
        <v>50</v>
      </c>
      <c r="O39" s="1">
        <v>29</v>
      </c>
      <c r="P39" s="1">
        <v>48</v>
      </c>
      <c r="Q39" s="1">
        <v>30</v>
      </c>
      <c r="R39" s="15">
        <f t="shared" si="2"/>
        <v>0.02</v>
      </c>
      <c r="S39" s="15">
        <f t="shared" si="3"/>
        <v>7.874015748031496E-3</v>
      </c>
      <c r="T39" s="16">
        <v>941.31666666670003</v>
      </c>
      <c r="U39" s="16">
        <f t="shared" si="4"/>
        <v>14.708072916667188</v>
      </c>
      <c r="V39" s="16">
        <v>912.2</v>
      </c>
      <c r="W39" s="16">
        <f t="shared" si="5"/>
        <v>14.253125000000001</v>
      </c>
      <c r="X39" s="16">
        <v>2140.88</v>
      </c>
      <c r="Y39" s="16">
        <f t="shared" si="6"/>
        <v>33.451250000000002</v>
      </c>
      <c r="Z39" s="21">
        <f t="shared" si="7"/>
        <v>0.29878024814285903</v>
      </c>
      <c r="AA39" s="20">
        <f t="shared" si="8"/>
        <v>32.071428571428569</v>
      </c>
      <c r="AB39">
        <v>61</v>
      </c>
      <c r="AC39" s="1">
        <v>50</v>
      </c>
      <c r="AD39" s="1">
        <v>123</v>
      </c>
      <c r="AE39" s="1">
        <v>44</v>
      </c>
      <c r="AF39" s="1">
        <v>8</v>
      </c>
      <c r="AG39" s="15">
        <f t="shared" si="9"/>
        <v>3.5714285714285712E-2</v>
      </c>
      <c r="AH39" s="15">
        <f t="shared" si="10"/>
        <v>0.21428571428571427</v>
      </c>
      <c r="AI39" s="15">
        <f t="shared" si="11"/>
        <v>0.25</v>
      </c>
      <c r="AJ39" s="1">
        <v>254</v>
      </c>
      <c r="AK39" s="21">
        <f t="shared" si="12"/>
        <v>0.3235668789808917</v>
      </c>
      <c r="AL39" s="1">
        <v>251</v>
      </c>
      <c r="AM39" s="21">
        <f t="shared" si="13"/>
        <v>0.31974522292993629</v>
      </c>
      <c r="AN39" s="1">
        <v>280</v>
      </c>
      <c r="AO39" s="21">
        <f t="shared" si="14"/>
        <v>0.35668789808917195</v>
      </c>
      <c r="AP39" s="21">
        <f t="shared" si="15"/>
        <v>0.50297029702970297</v>
      </c>
      <c r="AQ39" s="1">
        <v>8</v>
      </c>
      <c r="AR39" s="4">
        <v>3.84</v>
      </c>
      <c r="AS39" s="41">
        <v>310</v>
      </c>
      <c r="AT39" s="41">
        <v>344</v>
      </c>
      <c r="AU39" s="41">
        <v>248</v>
      </c>
      <c r="AV39" s="21">
        <f t="shared" si="16"/>
        <v>0.47400611620795108</v>
      </c>
      <c r="AW39" s="26">
        <v>17.010000000000002</v>
      </c>
      <c r="AX39" s="42">
        <v>7</v>
      </c>
      <c r="AY39" s="41">
        <v>-0.48399999999999999</v>
      </c>
      <c r="AZ39" s="1">
        <v>7</v>
      </c>
      <c r="BA39" s="43">
        <v>0.14100000000000001</v>
      </c>
      <c r="BB39" s="16">
        <v>49.83</v>
      </c>
      <c r="BC39" s="26">
        <v>16.420000000000002</v>
      </c>
      <c r="BD39" s="43">
        <v>-0.193</v>
      </c>
      <c r="BE39" s="43">
        <v>-3.9079999999999999</v>
      </c>
      <c r="BF39" s="16">
        <v>47.85</v>
      </c>
      <c r="BG39" s="21">
        <f t="shared" si="17"/>
        <v>6.2360801781737196E-2</v>
      </c>
      <c r="BH39" s="44">
        <f t="shared" si="18"/>
        <v>0.94626168224299068</v>
      </c>
      <c r="BI39" s="42">
        <f t="shared" si="19"/>
        <v>1008.6224840247279</v>
      </c>
      <c r="BJ39" s="21">
        <f t="shared" si="20"/>
        <v>8.6224840247278722E-3</v>
      </c>
      <c r="BK39" s="26">
        <f t="shared" si="21"/>
        <v>1.8417013812760359</v>
      </c>
      <c r="BL39" s="26">
        <f t="shared" si="22"/>
        <v>1.512826134619601</v>
      </c>
      <c r="BM39" s="16">
        <f t="shared" si="23"/>
        <v>29.53299714974786</v>
      </c>
      <c r="BN39" s="16">
        <f t="shared" si="24"/>
        <v>28.151721113790835</v>
      </c>
      <c r="BO39" s="16">
        <f t="shared" si="25"/>
        <v>53.606665204998905</v>
      </c>
      <c r="BP39" s="16">
        <f t="shared" si="26"/>
        <v>55.974566980925232</v>
      </c>
      <c r="BQ39" s="16">
        <f t="shared" si="27"/>
        <v>-2.3679017759263274</v>
      </c>
      <c r="BR39" s="1">
        <v>28</v>
      </c>
      <c r="BS39" s="1">
        <v>23</v>
      </c>
      <c r="BT39" s="42">
        <v>421</v>
      </c>
      <c r="BU39" s="42">
        <v>405</v>
      </c>
      <c r="BV39" s="42">
        <v>152</v>
      </c>
      <c r="BW39" s="42">
        <v>172</v>
      </c>
      <c r="BX39" s="42">
        <v>251</v>
      </c>
      <c r="BY39" s="42">
        <v>214</v>
      </c>
      <c r="BZ39" s="1">
        <v>364</v>
      </c>
      <c r="CA39" s="1">
        <v>393</v>
      </c>
      <c r="CB39" s="21">
        <f t="shared" si="28"/>
        <v>0.48084544253632761</v>
      </c>
      <c r="CC39" s="4">
        <v>1.29</v>
      </c>
      <c r="CD39" s="45">
        <f t="shared" si="29"/>
        <v>1.5198110953608008</v>
      </c>
      <c r="CE39" s="26">
        <f t="shared" si="30"/>
        <v>2.7745599940211503</v>
      </c>
      <c r="CF39" s="26">
        <f t="shared" si="31"/>
        <v>2.1299652479354285</v>
      </c>
      <c r="CG39" s="26">
        <f t="shared" si="32"/>
        <v>27.717574081686035</v>
      </c>
      <c r="CH39" s="26">
        <f t="shared" si="33"/>
        <v>29.539254885841334</v>
      </c>
      <c r="CI39" s="26">
        <f t="shared" si="34"/>
        <v>55.43514816337207</v>
      </c>
      <c r="CJ39" s="26">
        <f t="shared" si="35"/>
        <v>59.302716639886398</v>
      </c>
      <c r="CK39" s="16">
        <f t="shared" si="36"/>
        <v>1.4996667005880013</v>
      </c>
      <c r="CL39" s="42">
        <v>99</v>
      </c>
      <c r="CM39" s="42">
        <v>76</v>
      </c>
      <c r="CN39" s="42">
        <v>890</v>
      </c>
      <c r="CO39" s="42">
        <v>978</v>
      </c>
      <c r="CP39" s="42">
        <v>398</v>
      </c>
      <c r="CQ39" s="42">
        <v>412</v>
      </c>
      <c r="CR39" s="42">
        <v>650</v>
      </c>
      <c r="CS39" s="42">
        <v>591</v>
      </c>
      <c r="CT39" s="1">
        <v>5</v>
      </c>
      <c r="CU39" s="1">
        <v>3</v>
      </c>
      <c r="CV39" s="42">
        <f t="shared" si="37"/>
        <v>-2</v>
      </c>
      <c r="CW39" s="26">
        <f t="shared" si="38"/>
        <v>0.31870252660279685</v>
      </c>
      <c r="CX39" s="26">
        <f t="shared" si="39"/>
        <v>0.19122151596167811</v>
      </c>
      <c r="CY39" s="26">
        <f t="shared" si="40"/>
        <v>-0.12748101064111872</v>
      </c>
      <c r="CZ39" s="13">
        <v>33</v>
      </c>
      <c r="DA39" s="13">
        <v>35</v>
      </c>
      <c r="DB39" s="27">
        <v>32.94</v>
      </c>
      <c r="DC39" s="27">
        <v>27.68</v>
      </c>
      <c r="DD39" s="27">
        <v>31.14</v>
      </c>
      <c r="DE39" s="27">
        <v>34</v>
      </c>
      <c r="DF39" s="1"/>
      <c r="DG39" s="1"/>
      <c r="DH39" s="21" t="str">
        <f t="shared" si="41"/>
        <v xml:space="preserve"> </v>
      </c>
      <c r="DI39" s="42"/>
      <c r="DJ39" s="42"/>
      <c r="DK39" s="1"/>
      <c r="DL39" s="1"/>
      <c r="DM39" s="1"/>
      <c r="DN39" s="1"/>
      <c r="DO39" s="1"/>
      <c r="DP39" s="1"/>
      <c r="DQ39" s="1"/>
      <c r="DR39" s="42"/>
      <c r="DS39" s="1"/>
      <c r="DT39" s="1"/>
      <c r="DU39" s="1"/>
      <c r="DV39" s="1"/>
      <c r="DW39" s="1"/>
      <c r="DX39" s="13"/>
    </row>
    <row r="40" spans="1:128" ht="25.5" x14ac:dyDescent="0.2">
      <c r="A40" s="13" t="s">
        <v>343</v>
      </c>
      <c r="B40" s="13" t="s">
        <v>344</v>
      </c>
      <c r="C40" s="39" t="s">
        <v>3074</v>
      </c>
      <c r="D40" s="1" t="s">
        <v>243</v>
      </c>
      <c r="E40" s="13" t="s">
        <v>129</v>
      </c>
      <c r="F40" s="13">
        <v>62</v>
      </c>
      <c r="G40" s="13">
        <v>6</v>
      </c>
      <c r="H40" s="13">
        <v>8</v>
      </c>
      <c r="I40" s="40">
        <f t="shared" si="0"/>
        <v>14</v>
      </c>
      <c r="J40" s="19">
        <f t="shared" si="1"/>
        <v>1.2491944678531328</v>
      </c>
      <c r="K40" s="1">
        <v>6</v>
      </c>
      <c r="L40" s="1">
        <v>7</v>
      </c>
      <c r="M40" s="1">
        <v>1</v>
      </c>
      <c r="N40" s="1">
        <v>73</v>
      </c>
      <c r="O40" s="1">
        <v>28</v>
      </c>
      <c r="P40" s="1">
        <v>30</v>
      </c>
      <c r="Q40" s="1">
        <v>54</v>
      </c>
      <c r="R40" s="15">
        <f t="shared" si="2"/>
        <v>8.2191780821917804E-2</v>
      </c>
      <c r="S40" s="15">
        <f t="shared" si="3"/>
        <v>4.5801526717557252E-2</v>
      </c>
      <c r="T40" s="16">
        <v>672.43333333329997</v>
      </c>
      <c r="U40" s="16">
        <f t="shared" si="4"/>
        <v>10.845698924730645</v>
      </c>
      <c r="V40" s="16">
        <v>655.47</v>
      </c>
      <c r="W40" s="16">
        <f t="shared" si="5"/>
        <v>10.572096774193549</v>
      </c>
      <c r="X40" s="16">
        <v>2356.2399999999998</v>
      </c>
      <c r="Y40" s="16">
        <f t="shared" si="6"/>
        <v>38.003870967741932</v>
      </c>
      <c r="Z40" s="21">
        <f t="shared" si="7"/>
        <v>0.21764047667272085</v>
      </c>
      <c r="AA40" s="20">
        <f t="shared" si="8"/>
        <v>112</v>
      </c>
      <c r="AB40">
        <v>23</v>
      </c>
      <c r="AC40" s="1">
        <v>60</v>
      </c>
      <c r="AD40" s="1">
        <v>66</v>
      </c>
      <c r="AE40" s="1">
        <v>9</v>
      </c>
      <c r="AF40" s="1">
        <v>14</v>
      </c>
      <c r="AG40" s="15">
        <f t="shared" si="9"/>
        <v>0.35294117647058826</v>
      </c>
      <c r="AH40" s="15">
        <f t="shared" si="10"/>
        <v>0.47058823529411764</v>
      </c>
      <c r="AI40" s="15">
        <f t="shared" si="11"/>
        <v>0.82352941176470584</v>
      </c>
      <c r="AJ40" s="1">
        <v>136</v>
      </c>
      <c r="AK40" s="21">
        <f t="shared" si="12"/>
        <v>0.18994413407821228</v>
      </c>
      <c r="AL40" s="1">
        <v>334</v>
      </c>
      <c r="AM40" s="21">
        <f t="shared" si="13"/>
        <v>0.46648044692737428</v>
      </c>
      <c r="AN40" s="1">
        <v>246</v>
      </c>
      <c r="AO40" s="21">
        <f t="shared" si="14"/>
        <v>0.34357541899441341</v>
      </c>
      <c r="AP40" s="21">
        <f t="shared" si="15"/>
        <v>0.28936170212765955</v>
      </c>
      <c r="AQ40" s="1">
        <v>4</v>
      </c>
      <c r="AR40" s="4">
        <v>-28.92</v>
      </c>
      <c r="AS40" s="41">
        <v>242</v>
      </c>
      <c r="AT40" s="41">
        <v>300</v>
      </c>
      <c r="AU40" s="41">
        <v>191</v>
      </c>
      <c r="AV40" s="21">
        <f t="shared" si="16"/>
        <v>0.44649446494464945</v>
      </c>
      <c r="AW40" s="26">
        <v>17.420000000000002</v>
      </c>
      <c r="AX40" s="42">
        <v>7</v>
      </c>
      <c r="AY40" s="41">
        <v>0.78300000000000003</v>
      </c>
      <c r="AZ40" s="1">
        <v>4</v>
      </c>
      <c r="BA40" s="43">
        <v>0.39</v>
      </c>
      <c r="BB40" s="16">
        <v>49.9</v>
      </c>
      <c r="BC40" s="26">
        <v>17.43</v>
      </c>
      <c r="BD40" s="43">
        <v>-7.0960000000000001</v>
      </c>
      <c r="BE40" s="43">
        <v>-7.3999999999999996E-2</v>
      </c>
      <c r="BF40" s="16">
        <v>49.93</v>
      </c>
      <c r="BG40" s="21">
        <f t="shared" si="17"/>
        <v>6.25E-2</v>
      </c>
      <c r="BH40" s="44">
        <f t="shared" si="18"/>
        <v>0.94576271186440675</v>
      </c>
      <c r="BI40" s="42">
        <f t="shared" si="19"/>
        <v>1008.2627118644067</v>
      </c>
      <c r="BJ40" s="21">
        <f t="shared" si="20"/>
        <v>8.2627118644067465E-3</v>
      </c>
      <c r="BK40" s="26">
        <f t="shared" si="21"/>
        <v>1.556135292233054</v>
      </c>
      <c r="BL40" s="26">
        <f t="shared" si="22"/>
        <v>1.4645979221016978</v>
      </c>
      <c r="BM40" s="16">
        <f t="shared" si="23"/>
        <v>24.898164675728864</v>
      </c>
      <c r="BN40" s="16">
        <f t="shared" si="24"/>
        <v>27.003524188750056</v>
      </c>
      <c r="BO40" s="16">
        <f t="shared" si="25"/>
        <v>46.409446656597552</v>
      </c>
      <c r="BP40" s="16">
        <f t="shared" si="26"/>
        <v>52.817062565792483</v>
      </c>
      <c r="BQ40" s="16">
        <f t="shared" si="27"/>
        <v>-6.4076159091949307</v>
      </c>
      <c r="BR40" s="1">
        <v>17</v>
      </c>
      <c r="BS40" s="1">
        <v>16</v>
      </c>
      <c r="BT40" s="42">
        <v>255</v>
      </c>
      <c r="BU40" s="42">
        <v>279</v>
      </c>
      <c r="BV40" s="42">
        <v>102</v>
      </c>
      <c r="BW40" s="42">
        <v>134</v>
      </c>
      <c r="BX40" s="42">
        <v>148</v>
      </c>
      <c r="BY40" s="42">
        <v>133</v>
      </c>
      <c r="BZ40" s="1">
        <v>215</v>
      </c>
      <c r="CA40" s="1">
        <v>219</v>
      </c>
      <c r="CB40" s="21">
        <f t="shared" si="28"/>
        <v>0.49539170506912444</v>
      </c>
      <c r="CC40" s="4">
        <v>-6.3</v>
      </c>
      <c r="CD40" s="45">
        <f t="shared" si="29"/>
        <v>-0.97829676025875933</v>
      </c>
      <c r="CE40" s="26">
        <f t="shared" si="30"/>
        <v>2.8520014939055445</v>
      </c>
      <c r="CF40" s="26">
        <f t="shared" si="31"/>
        <v>2.3172512137982553</v>
      </c>
      <c r="CG40" s="26">
        <f t="shared" si="32"/>
        <v>33.663803347706519</v>
      </c>
      <c r="CH40" s="26">
        <f t="shared" si="33"/>
        <v>28.469086340949993</v>
      </c>
      <c r="CI40" s="26">
        <f t="shared" si="34"/>
        <v>63.558890435609278</v>
      </c>
      <c r="CJ40" s="26">
        <f t="shared" si="35"/>
        <v>53.984313991783523</v>
      </c>
      <c r="CK40" s="16">
        <f t="shared" si="36"/>
        <v>-15.982192353020686</v>
      </c>
      <c r="CL40" s="42">
        <v>112</v>
      </c>
      <c r="CM40" s="42">
        <v>91</v>
      </c>
      <c r="CN40" s="42">
        <v>1210</v>
      </c>
      <c r="CO40" s="42">
        <v>1027</v>
      </c>
      <c r="CP40" s="42">
        <v>503</v>
      </c>
      <c r="CQ40" s="42">
        <v>411</v>
      </c>
      <c r="CR40" s="42">
        <v>591</v>
      </c>
      <c r="CS40" s="42">
        <v>671</v>
      </c>
      <c r="CT40" s="1">
        <v>5</v>
      </c>
      <c r="CU40" s="1">
        <v>8</v>
      </c>
      <c r="CV40" s="42">
        <f t="shared" si="37"/>
        <v>3</v>
      </c>
      <c r="CW40" s="26">
        <f t="shared" si="38"/>
        <v>0.4461408813761189</v>
      </c>
      <c r="CX40" s="26">
        <f t="shared" si="39"/>
        <v>0.71382541020179024</v>
      </c>
      <c r="CY40" s="26">
        <f t="shared" si="40"/>
        <v>0.26768452882567134</v>
      </c>
      <c r="CZ40" s="13">
        <v>20</v>
      </c>
      <c r="DA40" s="13">
        <v>20</v>
      </c>
      <c r="DB40" s="27">
        <v>25.41</v>
      </c>
      <c r="DC40" s="27">
        <v>19.170000000000002</v>
      </c>
      <c r="DD40" s="27">
        <v>23.99</v>
      </c>
      <c r="DE40" s="27">
        <v>21.47</v>
      </c>
      <c r="DF40" s="13">
        <v>4</v>
      </c>
      <c r="DG40" s="13">
        <v>4</v>
      </c>
      <c r="DH40" s="21">
        <f t="shared" si="41"/>
        <v>0.5</v>
      </c>
      <c r="DI40" s="42">
        <v>4</v>
      </c>
      <c r="DJ40" s="42">
        <v>2</v>
      </c>
      <c r="DK40" s="13">
        <v>2</v>
      </c>
      <c r="DL40" s="13">
        <v>0</v>
      </c>
      <c r="DM40" s="13">
        <v>0.5</v>
      </c>
      <c r="DN40" s="13">
        <v>0</v>
      </c>
      <c r="DO40" s="13">
        <v>0</v>
      </c>
      <c r="DP40" s="13">
        <v>0</v>
      </c>
      <c r="DQ40" s="13">
        <v>2</v>
      </c>
      <c r="DR40" s="46">
        <v>1</v>
      </c>
      <c r="DS40" s="13">
        <v>0</v>
      </c>
      <c r="DT40" s="13">
        <v>1</v>
      </c>
      <c r="DU40" s="13">
        <v>-0.5</v>
      </c>
      <c r="DV40" s="13">
        <v>0</v>
      </c>
      <c r="DW40" s="13">
        <v>0</v>
      </c>
      <c r="DX40" s="13">
        <v>0</v>
      </c>
    </row>
    <row r="41" spans="1:128" ht="25.5" x14ac:dyDescent="0.2">
      <c r="A41" s="13" t="s">
        <v>312</v>
      </c>
      <c r="B41" s="13" t="s">
        <v>347</v>
      </c>
      <c r="C41" s="39" t="s">
        <v>3075</v>
      </c>
      <c r="D41" s="1" t="s">
        <v>334</v>
      </c>
      <c r="E41" s="13" t="s">
        <v>129</v>
      </c>
      <c r="F41" s="13">
        <v>65</v>
      </c>
      <c r="G41" s="13">
        <v>18</v>
      </c>
      <c r="H41" s="13">
        <v>10</v>
      </c>
      <c r="I41" s="40">
        <f t="shared" si="0"/>
        <v>28</v>
      </c>
      <c r="J41" s="19">
        <f t="shared" si="1"/>
        <v>2.0392886766876921</v>
      </c>
      <c r="K41" s="1">
        <v>18</v>
      </c>
      <c r="L41" s="1">
        <v>5</v>
      </c>
      <c r="M41" s="1">
        <v>5</v>
      </c>
      <c r="N41" s="1">
        <v>126</v>
      </c>
      <c r="O41" s="1">
        <v>74</v>
      </c>
      <c r="P41" s="1">
        <v>76</v>
      </c>
      <c r="Q41" s="1">
        <v>127</v>
      </c>
      <c r="R41" s="15">
        <f t="shared" si="2"/>
        <v>0.14285714285714285</v>
      </c>
      <c r="S41" s="15">
        <f t="shared" si="3"/>
        <v>6.5217391304347824E-2</v>
      </c>
      <c r="T41" s="16">
        <v>823.81666666670003</v>
      </c>
      <c r="U41" s="16">
        <f t="shared" si="4"/>
        <v>12.674102564103077</v>
      </c>
      <c r="V41" s="16">
        <v>808.91</v>
      </c>
      <c r="W41" s="16">
        <f t="shared" si="5"/>
        <v>12.44476923076923</v>
      </c>
      <c r="X41" s="16">
        <v>2288.5700000000002</v>
      </c>
      <c r="Y41" s="16">
        <f t="shared" si="6"/>
        <v>35.208769230769235</v>
      </c>
      <c r="Z41" s="21">
        <f t="shared" si="7"/>
        <v>0.26115100016787834</v>
      </c>
      <c r="AA41" s="20">
        <f t="shared" si="8"/>
        <v>45.116279069767444</v>
      </c>
      <c r="AB41">
        <v>22</v>
      </c>
      <c r="AC41" s="1">
        <v>147</v>
      </c>
      <c r="AD41" s="1">
        <v>72</v>
      </c>
      <c r="AE41" s="1">
        <v>29</v>
      </c>
      <c r="AF41" s="1">
        <v>8</v>
      </c>
      <c r="AG41" s="15">
        <f t="shared" si="9"/>
        <v>0.41860465116279072</v>
      </c>
      <c r="AH41" s="15">
        <f t="shared" si="10"/>
        <v>0.23255813953488372</v>
      </c>
      <c r="AI41" s="15">
        <f t="shared" si="11"/>
        <v>0.65116279069767447</v>
      </c>
      <c r="AJ41" s="1">
        <v>269</v>
      </c>
      <c r="AK41" s="21">
        <f t="shared" si="12"/>
        <v>0.33128078817733991</v>
      </c>
      <c r="AL41" s="1">
        <v>246</v>
      </c>
      <c r="AM41" s="21">
        <f t="shared" si="13"/>
        <v>0.30295566502463056</v>
      </c>
      <c r="AN41" s="1">
        <v>297</v>
      </c>
      <c r="AO41" s="21">
        <f t="shared" si="14"/>
        <v>0.36576354679802958</v>
      </c>
      <c r="AP41" s="21">
        <f t="shared" si="15"/>
        <v>0.52233009708737865</v>
      </c>
      <c r="AQ41" s="1">
        <v>13</v>
      </c>
      <c r="AR41" s="4">
        <v>2.85</v>
      </c>
      <c r="AS41" s="41">
        <v>314</v>
      </c>
      <c r="AT41" s="41">
        <v>280</v>
      </c>
      <c r="AU41" s="41">
        <v>259</v>
      </c>
      <c r="AV41" s="21">
        <f t="shared" si="16"/>
        <v>0.52861952861952866</v>
      </c>
      <c r="AW41" s="26">
        <v>17.510000000000002</v>
      </c>
      <c r="AX41" s="42">
        <v>4</v>
      </c>
      <c r="AY41" s="41">
        <v>0.5</v>
      </c>
      <c r="AZ41" s="1">
        <v>6</v>
      </c>
      <c r="BA41" s="43">
        <v>0.871</v>
      </c>
      <c r="BB41" s="16">
        <v>50.49</v>
      </c>
      <c r="BC41" s="26">
        <v>17.88</v>
      </c>
      <c r="BD41" s="43">
        <v>-0.432</v>
      </c>
      <c r="BE41" s="43">
        <v>1.837</v>
      </c>
      <c r="BF41" s="16">
        <v>50.11</v>
      </c>
      <c r="BG41" s="21">
        <f t="shared" si="17"/>
        <v>0.11082474226804123</v>
      </c>
      <c r="BH41" s="44">
        <f t="shared" si="18"/>
        <v>0.92458100558659218</v>
      </c>
      <c r="BI41" s="42">
        <f t="shared" si="19"/>
        <v>1035.4057478546333</v>
      </c>
      <c r="BJ41" s="21">
        <f t="shared" si="20"/>
        <v>3.5405747854633407E-2</v>
      </c>
      <c r="BK41" s="26">
        <f t="shared" si="21"/>
        <v>3.1894771977104992</v>
      </c>
      <c r="BL41" s="26">
        <f t="shared" si="22"/>
        <v>2.0026949846089179</v>
      </c>
      <c r="BM41" s="16">
        <f t="shared" si="23"/>
        <v>28.779468667713342</v>
      </c>
      <c r="BN41" s="16">
        <f t="shared" si="24"/>
        <v>26.554252018147881</v>
      </c>
      <c r="BO41" s="16">
        <f t="shared" si="25"/>
        <v>58.597371771890572</v>
      </c>
      <c r="BP41" s="16">
        <f t="shared" si="26"/>
        <v>49.91902683858526</v>
      </c>
      <c r="BQ41" s="16">
        <f t="shared" si="27"/>
        <v>8.6783449333053113</v>
      </c>
      <c r="BR41" s="1">
        <v>43</v>
      </c>
      <c r="BS41" s="1">
        <v>27</v>
      </c>
      <c r="BT41" s="42">
        <v>345</v>
      </c>
      <c r="BU41" s="42">
        <v>331</v>
      </c>
      <c r="BV41" s="42">
        <v>198</v>
      </c>
      <c r="BW41" s="42">
        <v>140</v>
      </c>
      <c r="BX41" s="42">
        <v>175</v>
      </c>
      <c r="BY41" s="42">
        <v>204</v>
      </c>
      <c r="BZ41" s="1">
        <v>363</v>
      </c>
      <c r="CA41" s="1">
        <v>306</v>
      </c>
      <c r="CB41" s="21">
        <f t="shared" si="28"/>
        <v>0.54260089686098656</v>
      </c>
      <c r="CC41" s="4">
        <v>2.8</v>
      </c>
      <c r="CD41" s="45">
        <f t="shared" si="29"/>
        <v>7.0864226032082254</v>
      </c>
      <c r="CE41" s="26">
        <f t="shared" si="30"/>
        <v>2.2022485656982309</v>
      </c>
      <c r="CF41" s="26">
        <f t="shared" si="31"/>
        <v>2.4382037691658982</v>
      </c>
      <c r="CG41" s="26">
        <f t="shared" si="32"/>
        <v>28.891403802374406</v>
      </c>
      <c r="CH41" s="26">
        <f t="shared" si="33"/>
        <v>29.022490026523108</v>
      </c>
      <c r="CI41" s="26">
        <f t="shared" si="34"/>
        <v>55.370821080412661</v>
      </c>
      <c r="CJ41" s="26">
        <f t="shared" si="35"/>
        <v>56.524379852921257</v>
      </c>
      <c r="CK41" s="16">
        <f t="shared" si="36"/>
        <v>9.8319037058139074</v>
      </c>
      <c r="CL41" s="42">
        <v>84</v>
      </c>
      <c r="CM41" s="42">
        <v>93</v>
      </c>
      <c r="CN41" s="42">
        <v>1018</v>
      </c>
      <c r="CO41" s="42">
        <v>1014</v>
      </c>
      <c r="CP41" s="42">
        <v>493</v>
      </c>
      <c r="CQ41" s="42">
        <v>486</v>
      </c>
      <c r="CR41" s="42">
        <v>563</v>
      </c>
      <c r="CS41" s="42">
        <v>517</v>
      </c>
      <c r="CT41" s="1">
        <v>7</v>
      </c>
      <c r="CU41" s="1">
        <v>12</v>
      </c>
      <c r="CV41" s="42">
        <f t="shared" si="37"/>
        <v>5</v>
      </c>
      <c r="CW41" s="26">
        <f t="shared" si="38"/>
        <v>0.50982216917192302</v>
      </c>
      <c r="CX41" s="26">
        <f t="shared" si="39"/>
        <v>0.87398086143758225</v>
      </c>
      <c r="CY41" s="26">
        <f t="shared" si="40"/>
        <v>0.36415869226565928</v>
      </c>
      <c r="CZ41" s="13">
        <v>32</v>
      </c>
      <c r="DA41" s="13">
        <v>27</v>
      </c>
      <c r="DB41" s="27">
        <v>27.64</v>
      </c>
      <c r="DC41" s="27">
        <v>31.71</v>
      </c>
      <c r="DD41" s="27">
        <v>30.26</v>
      </c>
      <c r="DE41" s="27">
        <v>29.87</v>
      </c>
      <c r="DF41" s="13">
        <v>5</v>
      </c>
      <c r="DG41" s="13">
        <v>6</v>
      </c>
      <c r="DH41" s="21">
        <f t="shared" si="41"/>
        <v>0.45454545454545453</v>
      </c>
      <c r="DI41" s="42">
        <v>4</v>
      </c>
      <c r="DJ41" s="42">
        <v>2</v>
      </c>
      <c r="DK41" s="13">
        <v>2</v>
      </c>
      <c r="DL41" s="13">
        <v>0</v>
      </c>
      <c r="DM41" s="13">
        <v>0.5</v>
      </c>
      <c r="DN41" s="13">
        <v>0</v>
      </c>
      <c r="DO41" s="13">
        <v>0</v>
      </c>
      <c r="DP41" s="13">
        <v>0</v>
      </c>
      <c r="DQ41" s="13">
        <v>3</v>
      </c>
      <c r="DR41" s="46">
        <v>2</v>
      </c>
      <c r="DS41" s="13">
        <v>0</v>
      </c>
      <c r="DT41" s="13">
        <v>1</v>
      </c>
      <c r="DU41" s="13">
        <v>-0.33300000000000002</v>
      </c>
      <c r="DV41" s="13">
        <v>0</v>
      </c>
      <c r="DW41" s="13">
        <v>0</v>
      </c>
      <c r="DX41" s="13">
        <v>0</v>
      </c>
    </row>
    <row r="42" spans="1:128" ht="38.25" x14ac:dyDescent="0.2">
      <c r="A42" s="13" t="s">
        <v>353</v>
      </c>
      <c r="B42" s="13" t="s">
        <v>354</v>
      </c>
      <c r="C42" s="39" t="s">
        <v>3076</v>
      </c>
      <c r="D42" s="1" t="s">
        <v>167</v>
      </c>
      <c r="E42" s="13" t="s">
        <v>129</v>
      </c>
      <c r="F42" s="13">
        <v>81</v>
      </c>
      <c r="G42" s="13">
        <v>6</v>
      </c>
      <c r="H42" s="13">
        <v>6</v>
      </c>
      <c r="I42" s="40">
        <f t="shared" si="0"/>
        <v>12</v>
      </c>
      <c r="J42" s="19">
        <f t="shared" si="1"/>
        <v>0.8324982656285812</v>
      </c>
      <c r="K42" s="1">
        <v>6</v>
      </c>
      <c r="L42" s="1">
        <v>3</v>
      </c>
      <c r="M42" s="1">
        <v>2</v>
      </c>
      <c r="N42" s="1">
        <v>103</v>
      </c>
      <c r="O42" s="1">
        <v>43</v>
      </c>
      <c r="P42" s="1">
        <v>39</v>
      </c>
      <c r="Q42" s="1">
        <v>94</v>
      </c>
      <c r="R42" s="15">
        <f t="shared" si="2"/>
        <v>5.8252427184466021E-2</v>
      </c>
      <c r="S42" s="15">
        <f t="shared" si="3"/>
        <v>3.2432432432432434E-2</v>
      </c>
      <c r="T42" s="16">
        <v>864.86666666669998</v>
      </c>
      <c r="U42" s="16">
        <f t="shared" si="4"/>
        <v>10.677366255144443</v>
      </c>
      <c r="V42" s="16">
        <v>844.19</v>
      </c>
      <c r="W42" s="16">
        <f t="shared" si="5"/>
        <v>10.4220987654321</v>
      </c>
      <c r="X42" s="16">
        <v>3035.29</v>
      </c>
      <c r="Y42" s="16">
        <f t="shared" si="6"/>
        <v>37.472716049382718</v>
      </c>
      <c r="Z42" s="21">
        <f t="shared" si="7"/>
        <v>0.21760390567808055</v>
      </c>
      <c r="AA42" s="20">
        <f t="shared" si="8"/>
        <v>44.64</v>
      </c>
      <c r="AB42">
        <v>39</v>
      </c>
      <c r="AC42" s="1">
        <v>114</v>
      </c>
      <c r="AD42" s="1">
        <v>118</v>
      </c>
      <c r="AE42" s="1">
        <v>15</v>
      </c>
      <c r="AF42" s="1">
        <v>29</v>
      </c>
      <c r="AG42" s="15">
        <f t="shared" si="9"/>
        <v>0.24</v>
      </c>
      <c r="AH42" s="15">
        <f t="shared" si="10"/>
        <v>0.2</v>
      </c>
      <c r="AI42" s="15">
        <f t="shared" si="11"/>
        <v>0.44</v>
      </c>
      <c r="AJ42" s="1">
        <v>243</v>
      </c>
      <c r="AK42" s="21">
        <f t="shared" si="12"/>
        <v>0.31847968545216254</v>
      </c>
      <c r="AL42" s="1">
        <v>250</v>
      </c>
      <c r="AM42" s="21">
        <f t="shared" si="13"/>
        <v>0.32765399737876805</v>
      </c>
      <c r="AN42" s="1">
        <v>270</v>
      </c>
      <c r="AO42" s="21">
        <f t="shared" si="14"/>
        <v>0.35386631716906947</v>
      </c>
      <c r="AP42" s="21">
        <f t="shared" si="15"/>
        <v>0.49290060851926976</v>
      </c>
      <c r="AQ42" s="1">
        <v>5</v>
      </c>
      <c r="AR42" s="4">
        <v>-2.33</v>
      </c>
      <c r="AS42" s="41">
        <v>318</v>
      </c>
      <c r="AT42" s="41">
        <v>321</v>
      </c>
      <c r="AU42" s="41">
        <v>223</v>
      </c>
      <c r="AV42" s="21">
        <f t="shared" si="16"/>
        <v>0.49765258215962443</v>
      </c>
      <c r="AW42" s="26">
        <v>16.920000000000002</v>
      </c>
      <c r="AX42" s="42">
        <v>10</v>
      </c>
      <c r="AY42" s="41">
        <v>-0.87</v>
      </c>
      <c r="AZ42" s="1">
        <v>10</v>
      </c>
      <c r="BA42" s="43">
        <v>-0.54800000000000004</v>
      </c>
      <c r="BB42" s="16">
        <v>49.63</v>
      </c>
      <c r="BC42" s="26">
        <v>16.48</v>
      </c>
      <c r="BD42" s="43">
        <v>-2.8330000000000002</v>
      </c>
      <c r="BE42" s="43">
        <v>-3.109</v>
      </c>
      <c r="BF42" s="16">
        <v>47.68</v>
      </c>
      <c r="BG42" s="21">
        <f t="shared" si="17"/>
        <v>6.7204301075268813E-2</v>
      </c>
      <c r="BH42" s="44">
        <f t="shared" si="18"/>
        <v>0.93094629156010233</v>
      </c>
      <c r="BI42" s="42">
        <f t="shared" si="19"/>
        <v>998.15059263537114</v>
      </c>
      <c r="BJ42" s="21">
        <f t="shared" si="20"/>
        <v>-1.8494073646288522E-3</v>
      </c>
      <c r="BK42" s="26">
        <f t="shared" si="21"/>
        <v>1.7768511827906037</v>
      </c>
      <c r="BL42" s="26">
        <f t="shared" si="22"/>
        <v>1.9189992774138522</v>
      </c>
      <c r="BM42" s="16">
        <f t="shared" si="23"/>
        <v>26.439545599924188</v>
      </c>
      <c r="BN42" s="16">
        <f t="shared" si="24"/>
        <v>27.789952498845043</v>
      </c>
      <c r="BO42" s="16">
        <f t="shared" si="25"/>
        <v>48.756796455774172</v>
      </c>
      <c r="BP42" s="16">
        <f t="shared" si="26"/>
        <v>56.574941660052829</v>
      </c>
      <c r="BQ42" s="16">
        <f t="shared" si="27"/>
        <v>-7.8181452042786574</v>
      </c>
      <c r="BR42" s="1">
        <v>25</v>
      </c>
      <c r="BS42" s="1">
        <v>27</v>
      </c>
      <c r="BT42" s="42">
        <v>347</v>
      </c>
      <c r="BU42" s="42">
        <v>364</v>
      </c>
      <c r="BV42" s="42">
        <v>142</v>
      </c>
      <c r="BW42" s="42">
        <v>170</v>
      </c>
      <c r="BX42" s="42">
        <v>235</v>
      </c>
      <c r="BY42" s="42">
        <v>172</v>
      </c>
      <c r="BZ42" s="1">
        <v>320</v>
      </c>
      <c r="CA42" s="1">
        <v>342</v>
      </c>
      <c r="CB42" s="21">
        <f t="shared" si="28"/>
        <v>0.48338368580060426</v>
      </c>
      <c r="CC42" s="4">
        <v>-2</v>
      </c>
      <c r="CD42" s="45">
        <f t="shared" si="29"/>
        <v>-5.1767598087411315</v>
      </c>
      <c r="CE42" s="26">
        <f t="shared" si="30"/>
        <v>2.3127938351854347</v>
      </c>
      <c r="CF42" s="26">
        <f t="shared" si="31"/>
        <v>2.273258897831838</v>
      </c>
      <c r="CG42" s="26">
        <f t="shared" si="32"/>
        <v>29.077946423570726</v>
      </c>
      <c r="CH42" s="26">
        <f t="shared" si="33"/>
        <v>30.145389732117849</v>
      </c>
      <c r="CI42" s="26">
        <f t="shared" si="34"/>
        <v>57.16751941330152</v>
      </c>
      <c r="CJ42" s="26">
        <f t="shared" si="35"/>
        <v>55.981471292693605</v>
      </c>
      <c r="CK42" s="16">
        <f t="shared" si="36"/>
        <v>-9.0041933248865718</v>
      </c>
      <c r="CL42" s="42">
        <v>117</v>
      </c>
      <c r="CM42" s="42">
        <v>115</v>
      </c>
      <c r="CN42" s="42">
        <v>1354</v>
      </c>
      <c r="CO42" s="42">
        <v>1410</v>
      </c>
      <c r="CP42" s="42">
        <v>594</v>
      </c>
      <c r="CQ42" s="42">
        <v>573</v>
      </c>
      <c r="CR42" s="42">
        <v>734</v>
      </c>
      <c r="CS42" s="42">
        <v>827</v>
      </c>
      <c r="CT42" s="1">
        <v>4</v>
      </c>
      <c r="CU42" s="1">
        <v>8</v>
      </c>
      <c r="CV42" s="42">
        <f t="shared" si="37"/>
        <v>4</v>
      </c>
      <c r="CW42" s="26">
        <f t="shared" si="38"/>
        <v>0.27749942187619375</v>
      </c>
      <c r="CX42" s="26">
        <f t="shared" si="39"/>
        <v>0.55499884375238751</v>
      </c>
      <c r="CY42" s="26">
        <f t="shared" si="40"/>
        <v>0.27749942187619375</v>
      </c>
      <c r="CZ42" s="13">
        <v>28</v>
      </c>
      <c r="DA42" s="13">
        <v>28</v>
      </c>
      <c r="DB42" s="27">
        <v>27.88</v>
      </c>
      <c r="DC42" s="27">
        <v>34.74</v>
      </c>
      <c r="DD42" s="27">
        <v>28.86</v>
      </c>
      <c r="DE42" s="27">
        <v>33.619999999999997</v>
      </c>
      <c r="DF42" s="13">
        <v>295</v>
      </c>
      <c r="DG42" s="13">
        <v>323</v>
      </c>
      <c r="DH42" s="21">
        <f t="shared" si="41"/>
        <v>0.4773462783171521</v>
      </c>
      <c r="DI42" s="42">
        <v>181</v>
      </c>
      <c r="DJ42" s="42">
        <v>93</v>
      </c>
      <c r="DK42" s="13">
        <v>28</v>
      </c>
      <c r="DL42" s="13">
        <v>4</v>
      </c>
      <c r="DM42" s="13">
        <v>0.13300000000000001</v>
      </c>
      <c r="DN42" s="13">
        <v>2</v>
      </c>
      <c r="DO42" s="13">
        <v>0</v>
      </c>
      <c r="DP42" s="13">
        <v>1.0999999999999999E-2</v>
      </c>
      <c r="DQ42" s="13">
        <v>196</v>
      </c>
      <c r="DR42" s="46">
        <v>90</v>
      </c>
      <c r="DS42" s="13">
        <v>0</v>
      </c>
      <c r="DT42" s="13">
        <v>44</v>
      </c>
      <c r="DU42" s="13">
        <v>-0.224</v>
      </c>
      <c r="DV42" s="13">
        <v>0</v>
      </c>
      <c r="DW42" s="13">
        <v>2</v>
      </c>
      <c r="DX42" s="13">
        <v>-0.01</v>
      </c>
    </row>
    <row r="43" spans="1:128" ht="25.5" x14ac:dyDescent="0.2">
      <c r="A43" s="13" t="s">
        <v>356</v>
      </c>
      <c r="B43" s="13" t="s">
        <v>357</v>
      </c>
      <c r="C43" s="39" t="s">
        <v>3077</v>
      </c>
      <c r="D43" s="1" t="s">
        <v>358</v>
      </c>
      <c r="E43" s="13" t="s">
        <v>173</v>
      </c>
      <c r="F43" s="13">
        <v>49</v>
      </c>
      <c r="G43" s="13">
        <v>2</v>
      </c>
      <c r="H43" s="13">
        <v>8</v>
      </c>
      <c r="I43" s="40">
        <f t="shared" si="0"/>
        <v>10</v>
      </c>
      <c r="J43" s="19">
        <f t="shared" si="1"/>
        <v>0.7972185929091482</v>
      </c>
      <c r="K43" s="1">
        <v>2</v>
      </c>
      <c r="L43" s="1">
        <v>4</v>
      </c>
      <c r="M43" s="1">
        <v>3</v>
      </c>
      <c r="N43" s="1">
        <v>24</v>
      </c>
      <c r="O43" s="1">
        <v>22</v>
      </c>
      <c r="P43" s="1">
        <v>14</v>
      </c>
      <c r="Q43" s="1">
        <v>16</v>
      </c>
      <c r="R43" s="15">
        <f t="shared" si="2"/>
        <v>8.3333333333333329E-2</v>
      </c>
      <c r="S43" s="15">
        <f t="shared" si="3"/>
        <v>3.3333333333333333E-2</v>
      </c>
      <c r="T43" s="16">
        <v>752.61666666669998</v>
      </c>
      <c r="U43" s="16">
        <f t="shared" si="4"/>
        <v>15.359523809524489</v>
      </c>
      <c r="V43" s="16">
        <v>737.64</v>
      </c>
      <c r="W43" s="16">
        <f t="shared" si="5"/>
        <v>15.053877551020408</v>
      </c>
      <c r="X43" s="16">
        <v>1660.31</v>
      </c>
      <c r="Y43" s="16">
        <f t="shared" si="6"/>
        <v>33.883877551020404</v>
      </c>
      <c r="Z43" s="21">
        <f t="shared" si="7"/>
        <v>0.3076127525594779</v>
      </c>
      <c r="AA43" s="20">
        <f t="shared" si="8"/>
        <v>53.565217391304351</v>
      </c>
      <c r="AB43">
        <v>47</v>
      </c>
      <c r="AC43" s="1">
        <v>131</v>
      </c>
      <c r="AD43" s="1">
        <v>130</v>
      </c>
      <c r="AE43" s="1">
        <v>28</v>
      </c>
      <c r="AF43" s="1">
        <v>6</v>
      </c>
      <c r="AG43" s="15">
        <f t="shared" si="9"/>
        <v>8.6956521739130432E-2</v>
      </c>
      <c r="AH43" s="15">
        <f t="shared" si="10"/>
        <v>0.30434782608695654</v>
      </c>
      <c r="AI43" s="15">
        <f t="shared" si="11"/>
        <v>0.39130434782608697</v>
      </c>
      <c r="AJ43" s="1">
        <v>198</v>
      </c>
      <c r="AK43" s="21">
        <f t="shared" si="12"/>
        <v>0.2861271676300578</v>
      </c>
      <c r="AL43" s="1">
        <v>244</v>
      </c>
      <c r="AM43" s="21">
        <f t="shared" si="13"/>
        <v>0.35260115606936415</v>
      </c>
      <c r="AN43" s="1">
        <v>250</v>
      </c>
      <c r="AO43" s="21">
        <f t="shared" si="14"/>
        <v>0.36127167630057805</v>
      </c>
      <c r="AP43" s="21">
        <f t="shared" si="15"/>
        <v>0.44796380090497739</v>
      </c>
      <c r="AQ43" s="1">
        <v>1</v>
      </c>
      <c r="AR43" s="4">
        <v>-8.7200000000000006</v>
      </c>
      <c r="AS43" s="41">
        <v>254</v>
      </c>
      <c r="AT43" s="41">
        <v>249</v>
      </c>
      <c r="AU43" s="41">
        <v>227</v>
      </c>
      <c r="AV43" s="21">
        <f t="shared" si="16"/>
        <v>0.50497017892644136</v>
      </c>
      <c r="AW43" s="26">
        <v>17.3</v>
      </c>
      <c r="AX43" s="42">
        <v>3</v>
      </c>
      <c r="AY43" s="41">
        <v>0.46400000000000002</v>
      </c>
      <c r="AZ43" s="1">
        <v>3</v>
      </c>
      <c r="BA43" s="43">
        <v>0.627</v>
      </c>
      <c r="BB43" s="16">
        <v>49.84</v>
      </c>
      <c r="BC43" s="26">
        <v>16.46</v>
      </c>
      <c r="BD43" s="43">
        <v>-0.34600000000000003</v>
      </c>
      <c r="BE43" s="43">
        <v>5.3550000000000004</v>
      </c>
      <c r="BF43" s="16">
        <v>50.77</v>
      </c>
      <c r="BG43" s="21">
        <f t="shared" si="17"/>
        <v>7.4675324675324672E-2</v>
      </c>
      <c r="BH43" s="44">
        <f t="shared" si="18"/>
        <v>0.92901234567901236</v>
      </c>
      <c r="BI43" s="42">
        <f t="shared" si="19"/>
        <v>1003.687670354337</v>
      </c>
      <c r="BJ43" s="21">
        <f t="shared" si="20"/>
        <v>3.6876703543370359E-3</v>
      </c>
      <c r="BK43" s="26">
        <f t="shared" si="21"/>
        <v>1.870831299821051</v>
      </c>
      <c r="BL43" s="26">
        <f t="shared" si="22"/>
        <v>1.870831299821051</v>
      </c>
      <c r="BM43" s="16">
        <f t="shared" si="23"/>
        <v>25.052871319342771</v>
      </c>
      <c r="BN43" s="16">
        <f t="shared" si="24"/>
        <v>26.354319180087849</v>
      </c>
      <c r="BO43" s="16">
        <f t="shared" si="25"/>
        <v>47.502846917195377</v>
      </c>
      <c r="BP43" s="16">
        <f t="shared" si="26"/>
        <v>51.488530990727185</v>
      </c>
      <c r="BQ43" s="16">
        <f t="shared" si="27"/>
        <v>-3.9856840735318073</v>
      </c>
      <c r="BR43" s="1">
        <v>23</v>
      </c>
      <c r="BS43" s="1">
        <v>23</v>
      </c>
      <c r="BT43" s="42">
        <v>285</v>
      </c>
      <c r="BU43" s="42">
        <v>301</v>
      </c>
      <c r="BV43" s="42">
        <v>141</v>
      </c>
      <c r="BW43" s="42">
        <v>136</v>
      </c>
      <c r="BX43" s="42">
        <v>173</v>
      </c>
      <c r="BY43" s="42">
        <v>135</v>
      </c>
      <c r="BZ43" s="1">
        <v>288</v>
      </c>
      <c r="CA43" s="1">
        <v>300</v>
      </c>
      <c r="CB43" s="21">
        <f t="shared" si="28"/>
        <v>0.48979591836734693</v>
      </c>
      <c r="CC43" s="4">
        <v>-1.99</v>
      </c>
      <c r="CD43" s="45">
        <f t="shared" si="29"/>
        <v>-7.5548152952512657</v>
      </c>
      <c r="CE43" s="26">
        <f t="shared" si="30"/>
        <v>2.2044076106269319</v>
      </c>
      <c r="CF43" s="26">
        <f t="shared" si="31"/>
        <v>2.746475055863062</v>
      </c>
      <c r="CG43" s="26">
        <f t="shared" si="32"/>
        <v>33.969559901464187</v>
      </c>
      <c r="CH43" s="26">
        <f t="shared" si="33"/>
        <v>28.837988086562152</v>
      </c>
      <c r="CI43" s="26">
        <f t="shared" si="34"/>
        <v>63.024374966120796</v>
      </c>
      <c r="CJ43" s="26">
        <f t="shared" si="35"/>
        <v>55.616119881227007</v>
      </c>
      <c r="CK43" s="16">
        <f t="shared" si="36"/>
        <v>-11.393939158425596</v>
      </c>
      <c r="CL43" s="42">
        <v>61</v>
      </c>
      <c r="CM43" s="42">
        <v>76</v>
      </c>
      <c r="CN43" s="42">
        <v>879</v>
      </c>
      <c r="CO43" s="42">
        <v>722</v>
      </c>
      <c r="CP43" s="42">
        <v>345</v>
      </c>
      <c r="CQ43" s="42">
        <v>342</v>
      </c>
      <c r="CR43" s="42">
        <v>399</v>
      </c>
      <c r="CS43" s="42">
        <v>459</v>
      </c>
      <c r="CT43" s="1">
        <v>9</v>
      </c>
      <c r="CU43" s="1">
        <v>4</v>
      </c>
      <c r="CV43" s="42">
        <f t="shared" si="37"/>
        <v>-5</v>
      </c>
      <c r="CW43" s="26">
        <f t="shared" si="38"/>
        <v>0.71749673361823341</v>
      </c>
      <c r="CX43" s="26">
        <f t="shared" si="39"/>
        <v>0.31888743716365925</v>
      </c>
      <c r="CY43" s="26">
        <f t="shared" si="40"/>
        <v>-0.3986092964545741</v>
      </c>
      <c r="CZ43" s="13">
        <v>24</v>
      </c>
      <c r="DA43" s="13">
        <v>25</v>
      </c>
      <c r="DB43" s="27">
        <v>23.03</v>
      </c>
      <c r="DC43" s="27">
        <v>30.63</v>
      </c>
      <c r="DD43" s="27">
        <v>28.55</v>
      </c>
      <c r="DE43" s="27">
        <v>27.2</v>
      </c>
      <c r="DF43" s="1"/>
      <c r="DG43" s="1"/>
      <c r="DH43" s="21" t="str">
        <f t="shared" si="41"/>
        <v xml:space="preserve"> </v>
      </c>
      <c r="DI43" s="42"/>
      <c r="DJ43" s="42"/>
      <c r="DK43" s="1"/>
      <c r="DL43" s="1"/>
      <c r="DM43" s="1"/>
      <c r="DN43" s="1"/>
      <c r="DO43" s="1"/>
      <c r="DP43" s="1"/>
      <c r="DQ43" s="47"/>
      <c r="DR43" s="46"/>
      <c r="DS43" s="13"/>
      <c r="DT43" s="13"/>
      <c r="DU43" s="13"/>
      <c r="DV43" s="13"/>
      <c r="DW43" s="13"/>
      <c r="DX43" s="1"/>
    </row>
    <row r="44" spans="1:128" x14ac:dyDescent="0.2">
      <c r="A44" s="13" t="s">
        <v>361</v>
      </c>
      <c r="B44" s="13" t="s">
        <v>362</v>
      </c>
      <c r="C44" s="39" t="s">
        <v>3078</v>
      </c>
      <c r="D44" s="1" t="s">
        <v>363</v>
      </c>
      <c r="E44" s="13" t="s">
        <v>129</v>
      </c>
      <c r="F44" s="13">
        <v>82</v>
      </c>
      <c r="G44" s="13">
        <v>23</v>
      </c>
      <c r="H44" s="13">
        <v>36</v>
      </c>
      <c r="I44" s="40">
        <f t="shared" si="0"/>
        <v>59</v>
      </c>
      <c r="J44" s="19">
        <f t="shared" si="1"/>
        <v>2.8968508340038217</v>
      </c>
      <c r="K44" s="1">
        <v>21</v>
      </c>
      <c r="L44" s="1">
        <v>19</v>
      </c>
      <c r="M44" s="1">
        <v>13</v>
      </c>
      <c r="N44" s="1">
        <v>172</v>
      </c>
      <c r="O44" s="1">
        <v>68</v>
      </c>
      <c r="P44" s="1">
        <v>85</v>
      </c>
      <c r="Q44" s="1">
        <v>205</v>
      </c>
      <c r="R44" s="15">
        <f t="shared" si="2"/>
        <v>0.13372093023255813</v>
      </c>
      <c r="S44" s="15">
        <f t="shared" si="3"/>
        <v>7.0769230769230765E-2</v>
      </c>
      <c r="T44" s="16">
        <v>1222.0166666667001</v>
      </c>
      <c r="U44" s="16">
        <f t="shared" si="4"/>
        <v>14.902642276423173</v>
      </c>
      <c r="V44" s="16">
        <v>1141.58</v>
      </c>
      <c r="W44" s="16">
        <f t="shared" si="5"/>
        <v>13.921707317073169</v>
      </c>
      <c r="X44" s="16">
        <v>2727.72</v>
      </c>
      <c r="Y44" s="16">
        <f t="shared" si="6"/>
        <v>33.264878048780488</v>
      </c>
      <c r="Z44" s="21">
        <f t="shared" si="7"/>
        <v>0.29503527769880855</v>
      </c>
      <c r="AA44" s="20">
        <f t="shared" si="8"/>
        <v>179.22388059701493</v>
      </c>
      <c r="AB44">
        <v>42</v>
      </c>
      <c r="AC44" s="1">
        <v>104</v>
      </c>
      <c r="AD44" s="1">
        <v>79</v>
      </c>
      <c r="AE44" s="1">
        <v>36</v>
      </c>
      <c r="AF44" s="1">
        <v>56</v>
      </c>
      <c r="AG44" s="15">
        <f t="shared" si="9"/>
        <v>0.34328358208955223</v>
      </c>
      <c r="AH44" s="15">
        <f t="shared" si="10"/>
        <v>0.47761194029850745</v>
      </c>
      <c r="AI44" s="15">
        <f t="shared" si="11"/>
        <v>0.82089552238805963</v>
      </c>
      <c r="AJ44" s="1">
        <v>424</v>
      </c>
      <c r="AK44" s="21">
        <f t="shared" si="12"/>
        <v>0.32640492686682065</v>
      </c>
      <c r="AL44" s="1">
        <v>360</v>
      </c>
      <c r="AM44" s="21">
        <f t="shared" si="13"/>
        <v>0.27713625866050806</v>
      </c>
      <c r="AN44" s="1">
        <v>515</v>
      </c>
      <c r="AO44" s="21">
        <f t="shared" si="14"/>
        <v>0.39645881447267128</v>
      </c>
      <c r="AP44" s="21">
        <f t="shared" si="15"/>
        <v>0.54081632653061229</v>
      </c>
      <c r="AQ44" s="1">
        <v>9</v>
      </c>
      <c r="AR44" s="4">
        <v>4.43</v>
      </c>
      <c r="AS44" s="41">
        <v>468</v>
      </c>
      <c r="AT44" s="41">
        <v>489</v>
      </c>
      <c r="AU44" s="41">
        <v>446</v>
      </c>
      <c r="AV44" s="21">
        <f t="shared" si="16"/>
        <v>0.4890282131661442</v>
      </c>
      <c r="AW44" s="26">
        <v>17.89</v>
      </c>
      <c r="AX44" s="42">
        <v>2</v>
      </c>
      <c r="AY44" s="41">
        <v>0.94900000000000007</v>
      </c>
      <c r="AZ44" s="1">
        <v>4</v>
      </c>
      <c r="BA44" s="43">
        <v>0.68100000000000005</v>
      </c>
      <c r="BB44" s="16">
        <v>50.37</v>
      </c>
      <c r="BC44" s="26">
        <v>18.48</v>
      </c>
      <c r="BD44" s="43">
        <v>1.831</v>
      </c>
      <c r="BE44" s="43">
        <v>6.1150000000000002</v>
      </c>
      <c r="BF44" s="16">
        <v>51.83</v>
      </c>
      <c r="BG44" s="21">
        <f t="shared" si="17"/>
        <v>0.1060126582278481</v>
      </c>
      <c r="BH44" s="44">
        <f t="shared" si="18"/>
        <v>0.90552584670231728</v>
      </c>
      <c r="BI44" s="42">
        <f t="shared" si="19"/>
        <v>1011.5385049301653</v>
      </c>
      <c r="BJ44" s="21">
        <f t="shared" si="20"/>
        <v>1.153850493016538E-2</v>
      </c>
      <c r="BK44" s="26">
        <f t="shared" si="21"/>
        <v>3.5214352038402916</v>
      </c>
      <c r="BL44" s="26">
        <f t="shared" si="22"/>
        <v>2.7856129224408277</v>
      </c>
      <c r="BM44" s="16">
        <f t="shared" si="23"/>
        <v>33.21712013174723</v>
      </c>
      <c r="BN44" s="16">
        <f t="shared" si="24"/>
        <v>29.485449990364234</v>
      </c>
      <c r="BO44" s="16">
        <f t="shared" si="25"/>
        <v>65.645859247709311</v>
      </c>
      <c r="BP44" s="16">
        <f t="shared" si="26"/>
        <v>54.76620122987439</v>
      </c>
      <c r="BQ44" s="16">
        <f t="shared" si="27"/>
        <v>10.87965801783492</v>
      </c>
      <c r="BR44" s="1">
        <v>67</v>
      </c>
      <c r="BS44" s="1">
        <v>53</v>
      </c>
      <c r="BT44" s="42">
        <v>565</v>
      </c>
      <c r="BU44" s="42">
        <v>508</v>
      </c>
      <c r="BV44" s="42">
        <v>284</v>
      </c>
      <c r="BW44" s="42">
        <v>232</v>
      </c>
      <c r="BX44" s="42">
        <v>249</v>
      </c>
      <c r="BY44" s="42">
        <v>333</v>
      </c>
      <c r="BZ44" s="1">
        <v>660</v>
      </c>
      <c r="CA44" s="1">
        <v>522</v>
      </c>
      <c r="CB44" s="21">
        <f t="shared" si="28"/>
        <v>0.55837563451776651</v>
      </c>
      <c r="CC44" s="4">
        <v>3.82</v>
      </c>
      <c r="CD44" s="45">
        <f t="shared" si="29"/>
        <v>4.3760661811002253</v>
      </c>
      <c r="CE44" s="26">
        <f t="shared" si="30"/>
        <v>2.4635959702608772</v>
      </c>
      <c r="CF44" s="26">
        <f t="shared" si="31"/>
        <v>2.6615635035854117</v>
      </c>
      <c r="CG44" s="26">
        <f t="shared" si="32"/>
        <v>30.091065065329282</v>
      </c>
      <c r="CH44" s="26">
        <f t="shared" si="33"/>
        <v>29.475166072764065</v>
      </c>
      <c r="CI44" s="26">
        <f t="shared" si="34"/>
        <v>60.468083234349564</v>
      </c>
      <c r="CJ44" s="26">
        <f t="shared" si="35"/>
        <v>58.532400686287446</v>
      </c>
      <c r="CK44" s="16">
        <f t="shared" si="36"/>
        <v>8.943975469772802</v>
      </c>
      <c r="CL44" s="42">
        <v>112</v>
      </c>
      <c r="CM44" s="42">
        <v>121</v>
      </c>
      <c r="CN44" s="42">
        <v>1256</v>
      </c>
      <c r="CO44" s="42">
        <v>1219</v>
      </c>
      <c r="CP44" s="42">
        <v>656</v>
      </c>
      <c r="CQ44" s="42">
        <v>559</v>
      </c>
      <c r="CR44" s="42">
        <v>762</v>
      </c>
      <c r="CS44" s="42">
        <v>725</v>
      </c>
      <c r="CT44" s="1">
        <v>16</v>
      </c>
      <c r="CU44" s="1">
        <v>24</v>
      </c>
      <c r="CV44" s="42">
        <f t="shared" si="37"/>
        <v>8</v>
      </c>
      <c r="CW44" s="26">
        <f t="shared" si="38"/>
        <v>0.78558666684849388</v>
      </c>
      <c r="CX44" s="26">
        <f t="shared" si="39"/>
        <v>1.1783800002727409</v>
      </c>
      <c r="CY44" s="26">
        <f t="shared" si="40"/>
        <v>0.39279333342424694</v>
      </c>
      <c r="CZ44" s="13">
        <v>53</v>
      </c>
      <c r="DA44" s="13">
        <v>44</v>
      </c>
      <c r="DB44" s="27">
        <v>47.15</v>
      </c>
      <c r="DC44" s="27">
        <v>45.46</v>
      </c>
      <c r="DD44" s="27">
        <v>46.21</v>
      </c>
      <c r="DE44" s="27">
        <v>42.47</v>
      </c>
      <c r="DF44" s="13">
        <v>197</v>
      </c>
      <c r="DG44" s="13">
        <v>183</v>
      </c>
      <c r="DH44" s="21">
        <f t="shared" si="41"/>
        <v>0.51842105263157889</v>
      </c>
      <c r="DI44" s="42">
        <v>177</v>
      </c>
      <c r="DJ44" s="42">
        <v>93</v>
      </c>
      <c r="DK44" s="13">
        <v>38</v>
      </c>
      <c r="DL44" s="13">
        <v>3</v>
      </c>
      <c r="DM44" s="13">
        <v>0.19800000000000001</v>
      </c>
      <c r="DN44" s="13">
        <v>4</v>
      </c>
      <c r="DO44" s="13">
        <v>0</v>
      </c>
      <c r="DP44" s="13">
        <v>2.3E-2</v>
      </c>
      <c r="DQ44" s="13">
        <v>119</v>
      </c>
      <c r="DR44" s="46">
        <v>57</v>
      </c>
      <c r="DS44" s="13">
        <v>1</v>
      </c>
      <c r="DT44" s="13">
        <v>19</v>
      </c>
      <c r="DU44" s="13">
        <v>-0.151</v>
      </c>
      <c r="DV44" s="13">
        <v>0</v>
      </c>
      <c r="DW44" s="13">
        <v>1</v>
      </c>
      <c r="DX44" s="13">
        <v>-8.0000000000000002E-3</v>
      </c>
    </row>
    <row r="45" spans="1:128" ht="25.5" x14ac:dyDescent="0.2">
      <c r="A45" s="13" t="s">
        <v>365</v>
      </c>
      <c r="B45" s="13" t="s">
        <v>362</v>
      </c>
      <c r="C45" s="39" t="s">
        <v>3079</v>
      </c>
      <c r="D45" s="1" t="s">
        <v>363</v>
      </c>
      <c r="E45" s="13" t="s">
        <v>173</v>
      </c>
      <c r="F45" s="13">
        <v>73</v>
      </c>
      <c r="G45" s="13">
        <v>2</v>
      </c>
      <c r="H45" s="13">
        <v>12</v>
      </c>
      <c r="I45" s="40">
        <f t="shared" si="0"/>
        <v>14</v>
      </c>
      <c r="J45" s="19">
        <f t="shared" si="1"/>
        <v>0.73903544144168398</v>
      </c>
      <c r="K45" s="1">
        <v>2</v>
      </c>
      <c r="L45" s="1">
        <v>5</v>
      </c>
      <c r="M45" s="1">
        <v>7</v>
      </c>
      <c r="N45" s="1">
        <v>66</v>
      </c>
      <c r="O45" s="1">
        <v>48</v>
      </c>
      <c r="P45" s="1">
        <v>58</v>
      </c>
      <c r="Q45" s="1">
        <v>35</v>
      </c>
      <c r="R45" s="15">
        <f t="shared" si="2"/>
        <v>3.0303030303030304E-2</v>
      </c>
      <c r="S45" s="15">
        <f t="shared" si="3"/>
        <v>1.1627906976744186E-2</v>
      </c>
      <c r="T45" s="16">
        <v>1136.6166666667</v>
      </c>
      <c r="U45" s="16">
        <f t="shared" si="4"/>
        <v>15.570091324201369</v>
      </c>
      <c r="V45" s="16">
        <v>1101.9000000000001</v>
      </c>
      <c r="W45" s="16">
        <f t="shared" si="5"/>
        <v>15.094520547945207</v>
      </c>
      <c r="X45" s="16">
        <v>2337.4899999999998</v>
      </c>
      <c r="Y45" s="16">
        <f t="shared" si="6"/>
        <v>32.020410958904108</v>
      </c>
      <c r="Z45" s="21">
        <f t="shared" si="7"/>
        <v>0.32037657840489159</v>
      </c>
      <c r="AA45" s="20">
        <f t="shared" si="8"/>
        <v>61.222222222222229</v>
      </c>
      <c r="AB45">
        <v>98</v>
      </c>
      <c r="AC45" s="1">
        <v>81</v>
      </c>
      <c r="AD45" s="1">
        <v>138</v>
      </c>
      <c r="AE45" s="1">
        <v>38</v>
      </c>
      <c r="AF45" s="1">
        <v>14</v>
      </c>
      <c r="AG45" s="15">
        <f t="shared" si="9"/>
        <v>4.4444444444444446E-2</v>
      </c>
      <c r="AH45" s="15">
        <f t="shared" si="10"/>
        <v>0.26666666666666666</v>
      </c>
      <c r="AI45" s="15">
        <f t="shared" si="11"/>
        <v>0.31111111111111112</v>
      </c>
      <c r="AJ45" s="1">
        <v>361</v>
      </c>
      <c r="AK45" s="21">
        <f t="shared" si="12"/>
        <v>0.32232142857142859</v>
      </c>
      <c r="AL45" s="1">
        <v>368</v>
      </c>
      <c r="AM45" s="21">
        <f t="shared" si="13"/>
        <v>0.32857142857142857</v>
      </c>
      <c r="AN45" s="1">
        <v>391</v>
      </c>
      <c r="AO45" s="21">
        <f t="shared" si="14"/>
        <v>0.34910714285714284</v>
      </c>
      <c r="AP45" s="21">
        <f t="shared" si="15"/>
        <v>0.49519890260631</v>
      </c>
      <c r="AQ45" s="1">
        <v>3</v>
      </c>
      <c r="AR45" s="4">
        <v>-1.82</v>
      </c>
      <c r="AS45" s="41">
        <v>417</v>
      </c>
      <c r="AT45" s="41">
        <v>418</v>
      </c>
      <c r="AU45" s="41">
        <v>395</v>
      </c>
      <c r="AV45" s="21">
        <f t="shared" si="16"/>
        <v>0.4994011976047904</v>
      </c>
      <c r="AW45" s="26">
        <v>17.329999999999998</v>
      </c>
      <c r="AX45" s="42">
        <v>4</v>
      </c>
      <c r="AY45" s="41">
        <v>0.38600000000000001</v>
      </c>
      <c r="AZ45" s="1">
        <v>5</v>
      </c>
      <c r="BA45" s="43">
        <v>0.88300000000000001</v>
      </c>
      <c r="BB45" s="16">
        <v>50.3</v>
      </c>
      <c r="BC45" s="26">
        <v>16.350000000000001</v>
      </c>
      <c r="BD45" s="43">
        <v>1.149</v>
      </c>
      <c r="BE45" s="43">
        <v>5.6059999999999999</v>
      </c>
      <c r="BF45" s="16">
        <v>51.55</v>
      </c>
      <c r="BG45" s="21">
        <f t="shared" si="17"/>
        <v>8.1669691470054442E-2</v>
      </c>
      <c r="BH45" s="44">
        <f t="shared" si="18"/>
        <v>0.89494949494949494</v>
      </c>
      <c r="BI45" s="42">
        <f t="shared" si="19"/>
        <v>976.61918641954935</v>
      </c>
      <c r="BJ45" s="21">
        <f t="shared" si="20"/>
        <v>-2.3380813580450618E-2</v>
      </c>
      <c r="BK45" s="26">
        <f t="shared" si="21"/>
        <v>2.4503130955622106</v>
      </c>
      <c r="BL45" s="26">
        <f t="shared" si="22"/>
        <v>2.831472910427443</v>
      </c>
      <c r="BM45" s="16">
        <f t="shared" si="23"/>
        <v>30.002722570106176</v>
      </c>
      <c r="BN45" s="16">
        <f t="shared" si="24"/>
        <v>26.953444051184317</v>
      </c>
      <c r="BO45" s="16">
        <f t="shared" si="25"/>
        <v>61.257827389055258</v>
      </c>
      <c r="BP45" s="16">
        <f t="shared" si="26"/>
        <v>51.293220800435606</v>
      </c>
      <c r="BQ45" s="16">
        <f t="shared" si="27"/>
        <v>9.9646065886196524</v>
      </c>
      <c r="BR45" s="1">
        <v>45</v>
      </c>
      <c r="BS45" s="1">
        <v>52</v>
      </c>
      <c r="BT45" s="42">
        <v>506</v>
      </c>
      <c r="BU45" s="42">
        <v>443</v>
      </c>
      <c r="BV45" s="42">
        <v>269</v>
      </c>
      <c r="BW45" s="42">
        <v>184</v>
      </c>
      <c r="BX45" s="42">
        <v>263</v>
      </c>
      <c r="BY45" s="42">
        <v>305</v>
      </c>
      <c r="BZ45" s="1">
        <v>559</v>
      </c>
      <c r="CA45" s="1">
        <v>472</v>
      </c>
      <c r="CB45" s="21">
        <f t="shared" si="28"/>
        <v>0.54219204655674103</v>
      </c>
      <c r="CC45" s="4">
        <v>1.9500000000000002</v>
      </c>
      <c r="CD45" s="45">
        <f t="shared" si="29"/>
        <v>5.2668329260682123</v>
      </c>
      <c r="CE45" s="26">
        <f t="shared" si="30"/>
        <v>2.8748786091063492</v>
      </c>
      <c r="CF45" s="26">
        <f t="shared" si="31"/>
        <v>2.9262157271261056</v>
      </c>
      <c r="CG45" s="26">
        <f t="shared" si="32"/>
        <v>31.418316228090816</v>
      </c>
      <c r="CH45" s="26">
        <f t="shared" si="33"/>
        <v>31.469653346110576</v>
      </c>
      <c r="CI45" s="26">
        <f t="shared" si="34"/>
        <v>63.2216608413298</v>
      </c>
      <c r="CJ45" s="26">
        <f t="shared" si="35"/>
        <v>61.732884418756882</v>
      </c>
      <c r="CK45" s="16">
        <f t="shared" si="36"/>
        <v>8.4758301660467339</v>
      </c>
      <c r="CL45" s="42">
        <v>112</v>
      </c>
      <c r="CM45" s="42">
        <v>114</v>
      </c>
      <c r="CN45" s="42">
        <v>1112</v>
      </c>
      <c r="CO45" s="42">
        <v>1112</v>
      </c>
      <c r="CP45" s="42">
        <v>574</v>
      </c>
      <c r="CQ45" s="42">
        <v>530</v>
      </c>
      <c r="CR45" s="42">
        <v>649</v>
      </c>
      <c r="CS45" s="42">
        <v>665</v>
      </c>
      <c r="CT45" s="1">
        <v>17</v>
      </c>
      <c r="CU45" s="1">
        <v>4</v>
      </c>
      <c r="CV45" s="42">
        <f t="shared" si="37"/>
        <v>-13</v>
      </c>
      <c r="CW45" s="26">
        <f t="shared" si="38"/>
        <v>0.89740017889347334</v>
      </c>
      <c r="CX45" s="26">
        <f t="shared" si="39"/>
        <v>0.21115298326905257</v>
      </c>
      <c r="CY45" s="26">
        <f t="shared" si="40"/>
        <v>-0.68624719562442082</v>
      </c>
      <c r="CZ45" s="13">
        <v>47</v>
      </c>
      <c r="DA45" s="13">
        <v>38</v>
      </c>
      <c r="DB45" s="27">
        <v>49.8</v>
      </c>
      <c r="DC45" s="27">
        <v>45.04</v>
      </c>
      <c r="DD45" s="27">
        <v>46.51</v>
      </c>
      <c r="DE45" s="27">
        <v>42.66</v>
      </c>
      <c r="DF45" s="1"/>
      <c r="DG45" s="1"/>
      <c r="DH45" s="21" t="str">
        <f t="shared" si="41"/>
        <v xml:space="preserve"> </v>
      </c>
      <c r="DI45" s="42"/>
      <c r="DJ45" s="42"/>
      <c r="DK45" s="1"/>
      <c r="DL45" s="1"/>
      <c r="DM45" s="1"/>
      <c r="DN45" s="1"/>
      <c r="DO45" s="1"/>
      <c r="DP45" s="1"/>
      <c r="DQ45" s="13">
        <v>1</v>
      </c>
      <c r="DR45" s="46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</row>
    <row r="46" spans="1:128" ht="25.5" x14ac:dyDescent="0.2">
      <c r="A46" s="13" t="s">
        <v>369</v>
      </c>
      <c r="B46" s="13" t="s">
        <v>370</v>
      </c>
      <c r="C46" s="39" t="s">
        <v>3080</v>
      </c>
      <c r="D46" s="1" t="s">
        <v>153</v>
      </c>
      <c r="E46" s="13" t="s">
        <v>154</v>
      </c>
      <c r="F46" s="13">
        <v>49</v>
      </c>
      <c r="G46" s="13">
        <v>4</v>
      </c>
      <c r="H46" s="13">
        <v>8</v>
      </c>
      <c r="I46" s="40">
        <f t="shared" si="0"/>
        <v>12</v>
      </c>
      <c r="J46" s="19">
        <f t="shared" si="1"/>
        <v>1.2537001567125197</v>
      </c>
      <c r="K46" s="1">
        <v>4</v>
      </c>
      <c r="L46" s="1">
        <v>6</v>
      </c>
      <c r="M46" s="1">
        <v>2</v>
      </c>
      <c r="N46" s="1">
        <v>72</v>
      </c>
      <c r="O46" s="1">
        <v>26</v>
      </c>
      <c r="P46" s="1">
        <v>30</v>
      </c>
      <c r="Q46" s="1">
        <v>65</v>
      </c>
      <c r="R46" s="15">
        <f t="shared" si="2"/>
        <v>5.5555555555555552E-2</v>
      </c>
      <c r="S46" s="15">
        <f t="shared" si="3"/>
        <v>3.125E-2</v>
      </c>
      <c r="T46" s="16">
        <v>574.29999999999995</v>
      </c>
      <c r="U46" s="16">
        <f t="shared" si="4"/>
        <v>11.720408163265304</v>
      </c>
      <c r="V46" s="16">
        <v>555.14</v>
      </c>
      <c r="W46" s="16">
        <f t="shared" si="5"/>
        <v>11.32938775510204</v>
      </c>
      <c r="X46" s="16">
        <v>1790.37</v>
      </c>
      <c r="Y46" s="16">
        <f t="shared" si="6"/>
        <v>36.538163265306117</v>
      </c>
      <c r="Z46" s="21">
        <f t="shared" si="7"/>
        <v>0.23668200092943539</v>
      </c>
      <c r="AA46" s="20">
        <f t="shared" si="8"/>
        <v>86.399999999999991</v>
      </c>
      <c r="AB46">
        <v>13</v>
      </c>
      <c r="AC46" s="1">
        <v>66</v>
      </c>
      <c r="AD46" s="1">
        <v>91</v>
      </c>
      <c r="AE46" s="1">
        <v>15</v>
      </c>
      <c r="AF46" s="1">
        <v>8</v>
      </c>
      <c r="AG46" s="15">
        <f t="shared" si="9"/>
        <v>0.2</v>
      </c>
      <c r="AH46" s="15">
        <f t="shared" si="10"/>
        <v>0.4</v>
      </c>
      <c r="AI46" s="15">
        <f t="shared" si="11"/>
        <v>0.60000000000000009</v>
      </c>
      <c r="AJ46" s="1">
        <v>162</v>
      </c>
      <c r="AK46" s="21">
        <f t="shared" si="12"/>
        <v>0.32400000000000001</v>
      </c>
      <c r="AL46" s="1">
        <v>152</v>
      </c>
      <c r="AM46" s="21">
        <f t="shared" si="13"/>
        <v>0.30399999999999999</v>
      </c>
      <c r="AN46" s="1">
        <v>186</v>
      </c>
      <c r="AO46" s="21">
        <f t="shared" si="14"/>
        <v>0.372</v>
      </c>
      <c r="AP46" s="21">
        <f t="shared" si="15"/>
        <v>0.51592356687898089</v>
      </c>
      <c r="AQ46" s="1">
        <v>7</v>
      </c>
      <c r="AR46" s="4">
        <v>-6.72</v>
      </c>
      <c r="AS46" s="41">
        <v>178</v>
      </c>
      <c r="AT46" s="41">
        <v>190</v>
      </c>
      <c r="AU46" s="41">
        <v>158</v>
      </c>
      <c r="AV46" s="21">
        <f t="shared" si="16"/>
        <v>0.48369565217391303</v>
      </c>
      <c r="AW46" s="26">
        <v>17.12</v>
      </c>
      <c r="AX46" s="42">
        <v>10</v>
      </c>
      <c r="AY46" s="41">
        <v>0.43099999999999999</v>
      </c>
      <c r="AZ46" s="1">
        <v>7</v>
      </c>
      <c r="BA46" s="43">
        <v>1.4319999999999999</v>
      </c>
      <c r="BB46" s="16">
        <v>50.31</v>
      </c>
      <c r="BC46" s="26">
        <v>17.91</v>
      </c>
      <c r="BD46" s="43">
        <v>-2.0169999999999999</v>
      </c>
      <c r="BE46" s="43">
        <v>3.7930000000000001</v>
      </c>
      <c r="BF46" s="16">
        <v>50.93</v>
      </c>
      <c r="BG46" s="21">
        <f t="shared" si="17"/>
        <v>6.9444444444444448E-2</v>
      </c>
      <c r="BH46" s="44">
        <f t="shared" si="18"/>
        <v>0.9145299145299145</v>
      </c>
      <c r="BI46" s="42">
        <f t="shared" si="19"/>
        <v>983.97435897435901</v>
      </c>
      <c r="BJ46" s="21">
        <f t="shared" si="20"/>
        <v>-1.6025641025641052E-2</v>
      </c>
      <c r="BK46" s="26">
        <f t="shared" si="21"/>
        <v>2.1616168894332959</v>
      </c>
      <c r="BL46" s="26">
        <f t="shared" si="22"/>
        <v>2.1616168894332959</v>
      </c>
      <c r="BM46" s="16">
        <f t="shared" si="23"/>
        <v>31.127283207839461</v>
      </c>
      <c r="BN46" s="16">
        <f t="shared" si="24"/>
        <v>25.290917606369565</v>
      </c>
      <c r="BO46" s="16">
        <f t="shared" si="25"/>
        <v>55.985877436322369</v>
      </c>
      <c r="BP46" s="16">
        <f t="shared" si="26"/>
        <v>48.420218323305839</v>
      </c>
      <c r="BQ46" s="16">
        <f t="shared" si="27"/>
        <v>7.5656591130165296</v>
      </c>
      <c r="BR46" s="1">
        <v>20</v>
      </c>
      <c r="BS46" s="1">
        <v>20</v>
      </c>
      <c r="BT46" s="42">
        <v>268</v>
      </c>
      <c r="BU46" s="42">
        <v>214</v>
      </c>
      <c r="BV46" s="42">
        <v>96</v>
      </c>
      <c r="BW46" s="42">
        <v>78</v>
      </c>
      <c r="BX46" s="42">
        <v>136</v>
      </c>
      <c r="BY46" s="42">
        <v>134</v>
      </c>
      <c r="BZ46" s="1">
        <v>239</v>
      </c>
      <c r="CA46" s="1">
        <v>212</v>
      </c>
      <c r="CB46" s="21">
        <f t="shared" si="28"/>
        <v>0.52993348115299332</v>
      </c>
      <c r="CC46" s="4">
        <v>0.17</v>
      </c>
      <c r="CD46" s="45">
        <f t="shared" si="29"/>
        <v>4.7324935079209904</v>
      </c>
      <c r="CE46" s="26">
        <f t="shared" si="30"/>
        <v>2.2788585599624662</v>
      </c>
      <c r="CF46" s="26">
        <f t="shared" si="31"/>
        <v>2.5469595670168741</v>
      </c>
      <c r="CG46" s="26">
        <f t="shared" si="32"/>
        <v>31.971045091238132</v>
      </c>
      <c r="CH46" s="26">
        <f t="shared" si="33"/>
        <v>28.787345632467037</v>
      </c>
      <c r="CI46" s="26">
        <f t="shared" si="34"/>
        <v>60.356239213123551</v>
      </c>
      <c r="CJ46" s="26">
        <f t="shared" si="35"/>
        <v>52.380234253254919</v>
      </c>
      <c r="CK46" s="16">
        <f t="shared" si="36"/>
        <v>-0.41034584685210262</v>
      </c>
      <c r="CL46" s="42">
        <v>68</v>
      </c>
      <c r="CM46" s="42">
        <v>76</v>
      </c>
      <c r="CN46" s="42">
        <v>886</v>
      </c>
      <c r="CO46" s="42">
        <v>783</v>
      </c>
      <c r="CP46" s="42">
        <v>372</v>
      </c>
      <c r="CQ46" s="42">
        <v>317</v>
      </c>
      <c r="CR46" s="42">
        <v>387</v>
      </c>
      <c r="CS46" s="42">
        <v>475</v>
      </c>
      <c r="CT46" s="1">
        <v>5</v>
      </c>
      <c r="CU46" s="1">
        <v>3</v>
      </c>
      <c r="CV46" s="42">
        <f t="shared" si="37"/>
        <v>-2</v>
      </c>
      <c r="CW46" s="26">
        <f t="shared" si="38"/>
        <v>0.52237506529688327</v>
      </c>
      <c r="CX46" s="26">
        <f t="shared" si="39"/>
        <v>0.31342503917812992</v>
      </c>
      <c r="CY46" s="26">
        <f t="shared" si="40"/>
        <v>-0.20895002611875327</v>
      </c>
      <c r="CZ46" s="13">
        <v>21</v>
      </c>
      <c r="DA46" s="13">
        <v>18</v>
      </c>
      <c r="DB46" s="27">
        <v>19.64</v>
      </c>
      <c r="DC46" s="27">
        <v>18.7</v>
      </c>
      <c r="DD46" s="27">
        <v>20.29</v>
      </c>
      <c r="DE46" s="27">
        <v>20.010000000000002</v>
      </c>
      <c r="DF46" s="13">
        <v>0</v>
      </c>
      <c r="DG46" s="13">
        <v>2</v>
      </c>
      <c r="DH46" s="21">
        <f t="shared" si="41"/>
        <v>0</v>
      </c>
      <c r="DI46" s="42">
        <v>1</v>
      </c>
      <c r="DJ46" s="42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47"/>
      <c r="DR46" s="46"/>
      <c r="DS46" s="13"/>
      <c r="DT46" s="13"/>
      <c r="DU46" s="13"/>
      <c r="DV46" s="13"/>
      <c r="DW46" s="13"/>
      <c r="DX46" s="1"/>
    </row>
    <row r="47" spans="1:128" ht="25.5" x14ac:dyDescent="0.2">
      <c r="A47" s="13" t="s">
        <v>374</v>
      </c>
      <c r="B47" s="13" t="s">
        <v>370</v>
      </c>
      <c r="C47" s="39" t="s">
        <v>3081</v>
      </c>
      <c r="D47" s="1" t="s">
        <v>270</v>
      </c>
      <c r="E47" s="13" t="s">
        <v>146</v>
      </c>
      <c r="F47" s="13">
        <v>1</v>
      </c>
      <c r="G47" s="13">
        <v>0</v>
      </c>
      <c r="H47" s="13">
        <v>1</v>
      </c>
      <c r="I47" s="40">
        <f t="shared" si="0"/>
        <v>1</v>
      </c>
      <c r="J47" s="19">
        <f t="shared" si="1"/>
        <v>3.9735099337748347</v>
      </c>
      <c r="K47" s="1">
        <v>0</v>
      </c>
      <c r="L47" s="1">
        <v>1</v>
      </c>
      <c r="M47" s="1">
        <v>0</v>
      </c>
      <c r="N47" s="1">
        <v>1</v>
      </c>
      <c r="O47" s="1">
        <v>1</v>
      </c>
      <c r="P47" s="1">
        <v>1</v>
      </c>
      <c r="Q47" s="1">
        <v>1</v>
      </c>
      <c r="R47" s="15">
        <f t="shared" si="2"/>
        <v>0</v>
      </c>
      <c r="S47" s="15">
        <f t="shared" si="3"/>
        <v>0</v>
      </c>
      <c r="T47" s="16">
        <v>15.1</v>
      </c>
      <c r="U47" s="16">
        <f t="shared" si="4"/>
        <v>15.1</v>
      </c>
      <c r="V47" s="16">
        <v>14.67</v>
      </c>
      <c r="W47" s="16">
        <f t="shared" si="5"/>
        <v>14.67</v>
      </c>
      <c r="X47" s="16">
        <v>36.35</v>
      </c>
      <c r="Y47" s="16">
        <f t="shared" si="6"/>
        <v>36.35</v>
      </c>
      <c r="Z47" s="21">
        <f t="shared" si="7"/>
        <v>0.28753430027440219</v>
      </c>
      <c r="AA47" s="20">
        <f t="shared" si="8"/>
        <v>6</v>
      </c>
      <c r="AB47">
        <v>0</v>
      </c>
      <c r="AC47" s="1">
        <v>0</v>
      </c>
      <c r="AD47" s="1">
        <v>2</v>
      </c>
      <c r="AE47" s="1">
        <v>0</v>
      </c>
      <c r="AF47" s="1">
        <v>1</v>
      </c>
      <c r="AG47" s="15">
        <f t="shared" si="9"/>
        <v>0</v>
      </c>
      <c r="AH47" s="15">
        <f t="shared" si="10"/>
        <v>1</v>
      </c>
      <c r="AI47" s="15">
        <f t="shared" si="11"/>
        <v>1</v>
      </c>
      <c r="AJ47" s="1">
        <v>4</v>
      </c>
      <c r="AK47" s="21">
        <f t="shared" si="12"/>
        <v>0.26666666666666666</v>
      </c>
      <c r="AL47" s="1">
        <v>2</v>
      </c>
      <c r="AM47" s="21">
        <f t="shared" si="13"/>
        <v>0.13333333333333333</v>
      </c>
      <c r="AN47" s="1">
        <v>9</v>
      </c>
      <c r="AO47" s="21">
        <f t="shared" si="14"/>
        <v>0.6</v>
      </c>
      <c r="AP47" s="21">
        <f t="shared" si="15"/>
        <v>0.66666666666666663</v>
      </c>
      <c r="AQ47" s="1">
        <v>14</v>
      </c>
      <c r="AR47" s="4">
        <v>12.5</v>
      </c>
      <c r="AS47" s="41">
        <v>5</v>
      </c>
      <c r="AT47" s="41">
        <v>5</v>
      </c>
      <c r="AU47" s="41">
        <v>9</v>
      </c>
      <c r="AV47" s="21">
        <f t="shared" si="16"/>
        <v>0.5</v>
      </c>
      <c r="AW47" s="26">
        <v>16.309999999999999</v>
      </c>
      <c r="AX47" s="42">
        <v>14</v>
      </c>
      <c r="AY47" s="41">
        <v>-1.6659999999999999</v>
      </c>
      <c r="AZ47" s="1">
        <v>14</v>
      </c>
      <c r="BA47" s="43">
        <v>0.57600000000000007</v>
      </c>
      <c r="BB47" s="16">
        <v>51.14</v>
      </c>
      <c r="BC47" s="26">
        <v>14.93</v>
      </c>
      <c r="BD47" s="43">
        <v>-1.0269999999999999</v>
      </c>
      <c r="BE47" s="43">
        <v>-5.907</v>
      </c>
      <c r="BF47" s="16">
        <v>46.8</v>
      </c>
      <c r="BG47" s="21">
        <f t="shared" si="17"/>
        <v>0.16666666666666666</v>
      </c>
      <c r="BH47" s="44">
        <f t="shared" si="18"/>
        <v>0.5</v>
      </c>
      <c r="BI47" s="42">
        <f t="shared" si="19"/>
        <v>666.66666666666663</v>
      </c>
      <c r="BJ47" s="21">
        <f t="shared" si="20"/>
        <v>-0.33333333333333337</v>
      </c>
      <c r="BK47" s="26">
        <f t="shared" si="21"/>
        <v>4.0899795501022496</v>
      </c>
      <c r="BL47" s="26">
        <f t="shared" si="22"/>
        <v>8.1799591002044991</v>
      </c>
      <c r="BM47" s="16">
        <f t="shared" si="23"/>
        <v>24.539877300613497</v>
      </c>
      <c r="BN47" s="16">
        <f t="shared" si="24"/>
        <v>16.359918200408998</v>
      </c>
      <c r="BO47" s="16">
        <f t="shared" si="25"/>
        <v>36.809815950920246</v>
      </c>
      <c r="BP47" s="16">
        <f t="shared" si="26"/>
        <v>24.539877300613497</v>
      </c>
      <c r="BQ47" s="16">
        <f t="shared" si="27"/>
        <v>12.269938650306749</v>
      </c>
      <c r="BR47" s="1">
        <v>1</v>
      </c>
      <c r="BS47" s="1">
        <v>2</v>
      </c>
      <c r="BT47" s="42">
        <v>5</v>
      </c>
      <c r="BU47" s="42">
        <v>2</v>
      </c>
      <c r="BV47" s="42">
        <v>1</v>
      </c>
      <c r="BW47" s="42">
        <v>0</v>
      </c>
      <c r="BX47" s="42">
        <v>2</v>
      </c>
      <c r="BY47" s="42">
        <v>2</v>
      </c>
      <c r="BZ47" s="1">
        <v>2</v>
      </c>
      <c r="CA47" s="1">
        <v>2</v>
      </c>
      <c r="CB47" s="21">
        <f t="shared" si="28"/>
        <v>0.5</v>
      </c>
      <c r="CC47" s="4">
        <v>0</v>
      </c>
      <c r="CD47" s="45">
        <f t="shared" si="29"/>
        <v>14.662938650306749</v>
      </c>
      <c r="CE47" s="26">
        <f t="shared" si="30"/>
        <v>0</v>
      </c>
      <c r="CF47" s="26">
        <f t="shared" si="31"/>
        <v>4.9518569463548827</v>
      </c>
      <c r="CG47" s="26">
        <f t="shared" si="32"/>
        <v>29.711141678129298</v>
      </c>
      <c r="CH47" s="26">
        <f t="shared" si="33"/>
        <v>23.108665749656119</v>
      </c>
      <c r="CI47" s="26">
        <f t="shared" si="34"/>
        <v>52.81980742778542</v>
      </c>
      <c r="CJ47" s="26">
        <f t="shared" si="35"/>
        <v>44.566712517193949</v>
      </c>
      <c r="CK47" s="16">
        <f t="shared" si="36"/>
        <v>4.0168437397152772</v>
      </c>
      <c r="CL47" s="42">
        <v>0</v>
      </c>
      <c r="CM47" s="42">
        <v>3</v>
      </c>
      <c r="CN47" s="42">
        <v>18</v>
      </c>
      <c r="CO47" s="42">
        <v>11</v>
      </c>
      <c r="CP47" s="42">
        <v>6</v>
      </c>
      <c r="CQ47" s="42">
        <v>4</v>
      </c>
      <c r="CR47" s="42">
        <v>9</v>
      </c>
      <c r="CS47" s="42">
        <v>8</v>
      </c>
      <c r="CT47" s="1">
        <v>0</v>
      </c>
      <c r="CU47" s="1">
        <v>0</v>
      </c>
      <c r="CV47" s="42">
        <f t="shared" si="37"/>
        <v>0</v>
      </c>
      <c r="CW47" s="26">
        <f t="shared" si="38"/>
        <v>0</v>
      </c>
      <c r="CX47" s="26">
        <f t="shared" si="39"/>
        <v>0</v>
      </c>
      <c r="CY47" s="26">
        <f t="shared" si="40"/>
        <v>0</v>
      </c>
      <c r="CZ47" s="13">
        <v>0</v>
      </c>
      <c r="DA47" s="13">
        <v>0</v>
      </c>
      <c r="DB47" s="27">
        <v>0</v>
      </c>
      <c r="DC47" s="27">
        <v>2.11</v>
      </c>
      <c r="DD47" s="27">
        <v>0.60000000000000009</v>
      </c>
      <c r="DE47" s="27">
        <v>0.45</v>
      </c>
      <c r="DF47" s="13">
        <v>1</v>
      </c>
      <c r="DG47" s="13">
        <v>5</v>
      </c>
      <c r="DH47" s="21">
        <f t="shared" si="41"/>
        <v>0.16666666666666666</v>
      </c>
      <c r="DI47" s="42"/>
      <c r="DJ47" s="42"/>
      <c r="DK47" s="1"/>
      <c r="DL47" s="1"/>
      <c r="DM47" s="1"/>
      <c r="DN47" s="1"/>
      <c r="DO47" s="1"/>
      <c r="DP47" s="1"/>
      <c r="DQ47" s="13">
        <v>2</v>
      </c>
      <c r="DR47" s="46">
        <v>1</v>
      </c>
      <c r="DS47" s="13">
        <v>0</v>
      </c>
      <c r="DT47" s="13">
        <v>1</v>
      </c>
      <c r="DU47" s="13">
        <v>-0.5</v>
      </c>
      <c r="DV47" s="13">
        <v>0</v>
      </c>
      <c r="DW47" s="13">
        <v>0</v>
      </c>
      <c r="DX47" s="13">
        <v>0</v>
      </c>
    </row>
    <row r="48" spans="1:128" ht="25.5" x14ac:dyDescent="0.2">
      <c r="A48" s="13" t="s">
        <v>377</v>
      </c>
      <c r="B48" s="13" t="s">
        <v>378</v>
      </c>
      <c r="C48" s="39" t="s">
        <v>3082</v>
      </c>
      <c r="D48" s="1" t="s">
        <v>238</v>
      </c>
      <c r="E48" s="13" t="s">
        <v>173</v>
      </c>
      <c r="F48" s="13">
        <v>59</v>
      </c>
      <c r="G48" s="13">
        <v>0</v>
      </c>
      <c r="H48" s="13">
        <v>7</v>
      </c>
      <c r="I48" s="40">
        <f t="shared" si="0"/>
        <v>7</v>
      </c>
      <c r="J48" s="19">
        <f t="shared" si="1"/>
        <v>0.45495576818918737</v>
      </c>
      <c r="K48" s="1">
        <v>0</v>
      </c>
      <c r="L48" s="1">
        <v>2</v>
      </c>
      <c r="M48" s="1">
        <v>4</v>
      </c>
      <c r="N48" s="1">
        <v>35</v>
      </c>
      <c r="O48" s="1">
        <v>16</v>
      </c>
      <c r="P48" s="1">
        <v>33</v>
      </c>
      <c r="Q48" s="1">
        <v>23</v>
      </c>
      <c r="R48" s="15">
        <f t="shared" si="2"/>
        <v>0</v>
      </c>
      <c r="S48" s="15">
        <f t="shared" si="3"/>
        <v>0</v>
      </c>
      <c r="T48" s="16">
        <v>923.16666666670005</v>
      </c>
      <c r="U48" s="16">
        <f t="shared" si="4"/>
        <v>15.646892655367797</v>
      </c>
      <c r="V48" s="16">
        <v>887.52</v>
      </c>
      <c r="W48" s="16">
        <f t="shared" si="5"/>
        <v>15.04271186440678</v>
      </c>
      <c r="X48" s="16">
        <v>1968.21</v>
      </c>
      <c r="Y48" s="16">
        <f t="shared" si="6"/>
        <v>33.359491525423728</v>
      </c>
      <c r="Z48" s="21">
        <f t="shared" si="7"/>
        <v>0.3107856835205009</v>
      </c>
      <c r="AA48" s="20">
        <f t="shared" si="8"/>
        <v>25.69230769230769</v>
      </c>
      <c r="AB48">
        <v>86</v>
      </c>
      <c r="AC48" s="1">
        <v>30</v>
      </c>
      <c r="AD48" s="1">
        <v>66</v>
      </c>
      <c r="AE48" s="1">
        <v>15</v>
      </c>
      <c r="AF48" s="1">
        <v>8</v>
      </c>
      <c r="AG48" s="15">
        <f t="shared" si="9"/>
        <v>0</v>
      </c>
      <c r="AH48" s="15">
        <f t="shared" si="10"/>
        <v>0.23076923076923078</v>
      </c>
      <c r="AI48" s="15">
        <f t="shared" si="11"/>
        <v>0.23076923076923078</v>
      </c>
      <c r="AJ48" s="1">
        <v>219</v>
      </c>
      <c r="AK48" s="21">
        <f t="shared" si="12"/>
        <v>0.26258992805755393</v>
      </c>
      <c r="AL48" s="1">
        <v>309</v>
      </c>
      <c r="AM48" s="21">
        <f t="shared" si="13"/>
        <v>0.37050359712230213</v>
      </c>
      <c r="AN48" s="1">
        <v>306</v>
      </c>
      <c r="AO48" s="21">
        <f t="shared" si="14"/>
        <v>0.36690647482014388</v>
      </c>
      <c r="AP48" s="21">
        <f t="shared" si="15"/>
        <v>0.41477272727272729</v>
      </c>
      <c r="AQ48" s="1">
        <v>5</v>
      </c>
      <c r="AR48" s="4">
        <v>3.04</v>
      </c>
      <c r="AS48" s="41">
        <v>322</v>
      </c>
      <c r="AT48" s="41">
        <v>329</v>
      </c>
      <c r="AU48" s="41">
        <v>270</v>
      </c>
      <c r="AV48" s="21">
        <f t="shared" si="16"/>
        <v>0.4946236559139785</v>
      </c>
      <c r="AW48" s="26">
        <v>17.170000000000002</v>
      </c>
      <c r="AX48" s="42">
        <v>5</v>
      </c>
      <c r="AY48" s="41">
        <v>0.1</v>
      </c>
      <c r="AZ48" s="1">
        <v>5</v>
      </c>
      <c r="BA48" s="43">
        <v>1.1930000000000001</v>
      </c>
      <c r="BB48" s="16">
        <v>50.23</v>
      </c>
      <c r="BC48" s="26">
        <v>16.61</v>
      </c>
      <c r="BD48" s="43">
        <v>0.39400000000000002</v>
      </c>
      <c r="BE48" s="43">
        <v>-24.164999999999999</v>
      </c>
      <c r="BF48" s="16">
        <v>41.12</v>
      </c>
      <c r="BG48" s="21">
        <f t="shared" si="17"/>
        <v>7.7844311377245512E-2</v>
      </c>
      <c r="BH48" s="44">
        <f t="shared" si="18"/>
        <v>0.92606284658040661</v>
      </c>
      <c r="BI48" s="42">
        <f t="shared" si="19"/>
        <v>1003.9071579576521</v>
      </c>
      <c r="BJ48" s="21">
        <f t="shared" si="20"/>
        <v>3.9071579576521187E-3</v>
      </c>
      <c r="BK48" s="26">
        <f t="shared" si="21"/>
        <v>1.7577068685776094</v>
      </c>
      <c r="BL48" s="26">
        <f t="shared" si="22"/>
        <v>2.7041644131963225</v>
      </c>
      <c r="BM48" s="16">
        <f t="shared" si="23"/>
        <v>22.579772850189293</v>
      </c>
      <c r="BN48" s="16">
        <f t="shared" si="24"/>
        <v>36.57382368848026</v>
      </c>
      <c r="BO48" s="16">
        <f t="shared" si="25"/>
        <v>41.441319632233643</v>
      </c>
      <c r="BP48" s="16">
        <f t="shared" si="26"/>
        <v>70.240670632774481</v>
      </c>
      <c r="BQ48" s="16">
        <f t="shared" si="27"/>
        <v>-28.799351000540838</v>
      </c>
      <c r="BR48" s="1">
        <v>26</v>
      </c>
      <c r="BS48" s="1">
        <v>40</v>
      </c>
      <c r="BT48" s="42">
        <v>308</v>
      </c>
      <c r="BU48" s="42">
        <v>501</v>
      </c>
      <c r="BV48" s="42">
        <v>117</v>
      </c>
      <c r="BW48" s="42">
        <v>222</v>
      </c>
      <c r="BX48" s="42">
        <v>276</v>
      </c>
      <c r="BY48" s="42">
        <v>162</v>
      </c>
      <c r="BZ48" s="1">
        <v>291</v>
      </c>
      <c r="CA48" s="1">
        <v>490</v>
      </c>
      <c r="CB48" s="21">
        <f t="shared" si="28"/>
        <v>0.37259923175416132</v>
      </c>
      <c r="CC48" s="4">
        <v>-1.01</v>
      </c>
      <c r="CD48" s="45">
        <f t="shared" si="29"/>
        <v>-1.4858964550862908</v>
      </c>
      <c r="CE48" s="26">
        <f t="shared" si="30"/>
        <v>1.7681040132912647</v>
      </c>
      <c r="CF48" s="26">
        <f t="shared" si="31"/>
        <v>2.9570015394698737</v>
      </c>
      <c r="CG48" s="26">
        <f t="shared" si="32"/>
        <v>24.601033426311218</v>
      </c>
      <c r="CH48" s="26">
        <f t="shared" si="33"/>
        <v>36.002255856844542</v>
      </c>
      <c r="CI48" s="26">
        <f t="shared" si="34"/>
        <v>41.458990656484829</v>
      </c>
      <c r="CJ48" s="26">
        <f t="shared" si="35"/>
        <v>69.138963830079106</v>
      </c>
      <c r="CK48" s="16">
        <f t="shared" si="36"/>
        <v>-1.1193778269465611</v>
      </c>
      <c r="CL48" s="42">
        <v>58</v>
      </c>
      <c r="CM48" s="42">
        <v>97</v>
      </c>
      <c r="CN48" s="42">
        <v>749</v>
      </c>
      <c r="CO48" s="42">
        <v>1084</v>
      </c>
      <c r="CP48" s="42">
        <v>258</v>
      </c>
      <c r="CQ48" s="42">
        <v>453</v>
      </c>
      <c r="CR48" s="42">
        <v>634</v>
      </c>
      <c r="CS48" s="42">
        <v>295</v>
      </c>
      <c r="CT48" s="1">
        <v>11</v>
      </c>
      <c r="CU48" s="1">
        <v>3</v>
      </c>
      <c r="CV48" s="42">
        <f t="shared" si="37"/>
        <v>-8</v>
      </c>
      <c r="CW48" s="26">
        <f t="shared" si="38"/>
        <v>0.71493049286872301</v>
      </c>
      <c r="CX48" s="26">
        <f t="shared" si="39"/>
        <v>0.19498104350965173</v>
      </c>
      <c r="CY48" s="26">
        <f t="shared" si="40"/>
        <v>-0.51994944935907128</v>
      </c>
      <c r="CZ48" s="13">
        <v>27</v>
      </c>
      <c r="DA48" s="13">
        <v>41</v>
      </c>
      <c r="DB48" s="27">
        <v>23.46</v>
      </c>
      <c r="DC48" s="27">
        <v>37.880000000000003</v>
      </c>
      <c r="DD48" s="27">
        <v>26.81</v>
      </c>
      <c r="DE48" s="27">
        <v>37.74</v>
      </c>
      <c r="DF48" s="1"/>
      <c r="DG48" s="1"/>
      <c r="DH48" s="21" t="str">
        <f t="shared" si="41"/>
        <v xml:space="preserve"> </v>
      </c>
      <c r="DI48" s="42"/>
      <c r="DJ48" s="42"/>
      <c r="DK48" s="1"/>
      <c r="DL48" s="1"/>
      <c r="DM48" s="1"/>
      <c r="DN48" s="1"/>
      <c r="DO48" s="1"/>
      <c r="DP48" s="1"/>
      <c r="DQ48" s="47"/>
      <c r="DR48" s="46"/>
      <c r="DS48" s="13"/>
      <c r="DT48" s="13"/>
      <c r="DU48" s="13"/>
      <c r="DV48" s="13"/>
      <c r="DW48" s="13"/>
      <c r="DX48" s="1"/>
    </row>
    <row r="49" spans="1:128" ht="25.5" x14ac:dyDescent="0.2">
      <c r="A49" s="13" t="s">
        <v>382</v>
      </c>
      <c r="B49" s="13" t="s">
        <v>383</v>
      </c>
      <c r="C49" s="39" t="s">
        <v>3083</v>
      </c>
      <c r="D49" s="1" t="s">
        <v>292</v>
      </c>
      <c r="E49" s="13" t="s">
        <v>129</v>
      </c>
      <c r="F49" s="13">
        <v>56</v>
      </c>
      <c r="G49" s="13">
        <v>9</v>
      </c>
      <c r="H49" s="13">
        <v>8</v>
      </c>
      <c r="I49" s="40">
        <f t="shared" si="0"/>
        <v>17</v>
      </c>
      <c r="J49" s="19">
        <f t="shared" si="1"/>
        <v>1.4470479748422409</v>
      </c>
      <c r="K49" s="1">
        <v>9</v>
      </c>
      <c r="L49" s="1">
        <v>5</v>
      </c>
      <c r="M49" s="1">
        <v>3</v>
      </c>
      <c r="N49" s="1">
        <v>103</v>
      </c>
      <c r="O49" s="1">
        <v>48</v>
      </c>
      <c r="P49" s="1">
        <v>28</v>
      </c>
      <c r="Q49" s="1">
        <v>98</v>
      </c>
      <c r="R49" s="15">
        <f t="shared" si="2"/>
        <v>8.7378640776699032E-2</v>
      </c>
      <c r="S49" s="15">
        <f t="shared" si="3"/>
        <v>5.027932960893855E-2</v>
      </c>
      <c r="T49" s="16">
        <v>704.88333333330002</v>
      </c>
      <c r="U49" s="16">
        <f t="shared" si="4"/>
        <v>12.587202380951785</v>
      </c>
      <c r="V49" s="16">
        <v>690.83</v>
      </c>
      <c r="W49" s="16">
        <f t="shared" si="5"/>
        <v>12.336250000000001</v>
      </c>
      <c r="X49" s="16">
        <v>1990.61</v>
      </c>
      <c r="Y49" s="16">
        <f t="shared" si="6"/>
        <v>35.546607142857141</v>
      </c>
      <c r="Z49" s="21">
        <f t="shared" si="7"/>
        <v>0.2576339578733815</v>
      </c>
      <c r="AA49" s="20">
        <f t="shared" si="8"/>
        <v>70.576923076923066</v>
      </c>
      <c r="AB49">
        <v>13</v>
      </c>
      <c r="AC49" s="1">
        <v>67</v>
      </c>
      <c r="AD49" s="1">
        <v>65</v>
      </c>
      <c r="AE49" s="1">
        <v>9</v>
      </c>
      <c r="AF49" s="1">
        <v>31</v>
      </c>
      <c r="AG49" s="15">
        <f t="shared" si="9"/>
        <v>0.34615384615384615</v>
      </c>
      <c r="AH49" s="15">
        <f t="shared" si="10"/>
        <v>0.30769230769230771</v>
      </c>
      <c r="AI49" s="15">
        <f t="shared" si="11"/>
        <v>0.65384615384615385</v>
      </c>
      <c r="AJ49" s="1">
        <v>209</v>
      </c>
      <c r="AK49" s="21">
        <f t="shared" si="12"/>
        <v>0.30962962962962964</v>
      </c>
      <c r="AL49" s="1">
        <v>217</v>
      </c>
      <c r="AM49" s="21">
        <f t="shared" si="13"/>
        <v>0.32148148148148148</v>
      </c>
      <c r="AN49" s="1">
        <v>249</v>
      </c>
      <c r="AO49" s="21">
        <f t="shared" si="14"/>
        <v>0.36888888888888888</v>
      </c>
      <c r="AP49" s="21">
        <f t="shared" si="15"/>
        <v>0.49061032863849763</v>
      </c>
      <c r="AQ49" s="1">
        <v>10</v>
      </c>
      <c r="AR49" s="4">
        <v>-4.0999999999999996</v>
      </c>
      <c r="AS49" s="41">
        <v>261</v>
      </c>
      <c r="AT49" s="41">
        <v>274</v>
      </c>
      <c r="AU49" s="41">
        <v>202</v>
      </c>
      <c r="AV49" s="21">
        <f t="shared" si="16"/>
        <v>0.48785046728971965</v>
      </c>
      <c r="AW49" s="26">
        <v>17.37</v>
      </c>
      <c r="AX49" s="42">
        <v>6</v>
      </c>
      <c r="AY49" s="41">
        <v>0.625</v>
      </c>
      <c r="AZ49" s="1">
        <v>1</v>
      </c>
      <c r="BA49" s="43">
        <v>-2.173</v>
      </c>
      <c r="BB49" s="16">
        <v>48.91</v>
      </c>
      <c r="BC49" s="26">
        <v>17.829999999999998</v>
      </c>
      <c r="BD49" s="43">
        <v>-0.80800000000000005</v>
      </c>
      <c r="BE49" s="43">
        <v>1.5760000000000001</v>
      </c>
      <c r="BF49" s="16">
        <v>50.78</v>
      </c>
      <c r="BG49" s="21">
        <f t="shared" si="17"/>
        <v>7.0844686648501368E-2</v>
      </c>
      <c r="BH49" s="44">
        <f t="shared" si="18"/>
        <v>0.91935483870967738</v>
      </c>
      <c r="BI49" s="42">
        <f t="shared" si="19"/>
        <v>990.19952535817868</v>
      </c>
      <c r="BJ49" s="21">
        <f t="shared" si="20"/>
        <v>-9.8004746418212524E-3</v>
      </c>
      <c r="BK49" s="26">
        <f t="shared" si="21"/>
        <v>2.2581532359625376</v>
      </c>
      <c r="BL49" s="26">
        <f t="shared" si="22"/>
        <v>2.1713011884255171</v>
      </c>
      <c r="BM49" s="16">
        <f t="shared" si="23"/>
        <v>31.87470144608659</v>
      </c>
      <c r="BN49" s="16">
        <f t="shared" si="24"/>
        <v>26.924134736476411</v>
      </c>
      <c r="BO49" s="16">
        <f t="shared" si="25"/>
        <v>54.716789948323033</v>
      </c>
      <c r="BP49" s="16">
        <f t="shared" si="26"/>
        <v>47.508070002750316</v>
      </c>
      <c r="BQ49" s="16">
        <f t="shared" si="27"/>
        <v>7.2087199455727173</v>
      </c>
      <c r="BR49" s="1">
        <v>26</v>
      </c>
      <c r="BS49" s="1">
        <v>25</v>
      </c>
      <c r="BT49" s="42">
        <v>341</v>
      </c>
      <c r="BU49" s="42">
        <v>285</v>
      </c>
      <c r="BV49" s="42">
        <v>134</v>
      </c>
      <c r="BW49" s="42">
        <v>113</v>
      </c>
      <c r="BX49" s="42">
        <v>124</v>
      </c>
      <c r="BY49" s="42">
        <v>129</v>
      </c>
      <c r="BZ49" s="1">
        <v>284</v>
      </c>
      <c r="CA49" s="1">
        <v>226</v>
      </c>
      <c r="CB49" s="21">
        <f t="shared" si="28"/>
        <v>0.55686274509803924</v>
      </c>
      <c r="CC49" s="4">
        <v>2.5300000000000002</v>
      </c>
      <c r="CD49" s="45">
        <f t="shared" si="29"/>
        <v>3.595072058248773</v>
      </c>
      <c r="CE49" s="26">
        <f t="shared" si="30"/>
        <v>2.7127362969140112</v>
      </c>
      <c r="CF49" s="26">
        <f t="shared" si="31"/>
        <v>2.1400475231210532</v>
      </c>
      <c r="CG49" s="26">
        <f t="shared" si="32"/>
        <v>31.829439217124403</v>
      </c>
      <c r="CH49" s="26">
        <f t="shared" si="33"/>
        <v>29.327693521081482</v>
      </c>
      <c r="CI49" s="26">
        <f t="shared" si="34"/>
        <v>56.515339519041902</v>
      </c>
      <c r="CJ49" s="26">
        <f t="shared" si="35"/>
        <v>53.380622020385715</v>
      </c>
      <c r="CK49" s="16">
        <f t="shared" si="36"/>
        <v>4.0740024469165306</v>
      </c>
      <c r="CL49" s="42">
        <v>90</v>
      </c>
      <c r="CM49" s="42">
        <v>71</v>
      </c>
      <c r="CN49" s="42">
        <v>966</v>
      </c>
      <c r="CO49" s="42">
        <v>902</v>
      </c>
      <c r="CP49" s="42">
        <v>354</v>
      </c>
      <c r="CQ49" s="42">
        <v>364</v>
      </c>
      <c r="CR49" s="42">
        <v>434</v>
      </c>
      <c r="CS49" s="42">
        <v>465</v>
      </c>
      <c r="CT49" s="1">
        <v>8</v>
      </c>
      <c r="CU49" s="1">
        <v>9</v>
      </c>
      <c r="CV49" s="42">
        <f t="shared" si="37"/>
        <v>1</v>
      </c>
      <c r="CW49" s="26">
        <f t="shared" si="38"/>
        <v>0.68096375286693689</v>
      </c>
      <c r="CX49" s="26">
        <f t="shared" si="39"/>
        <v>0.7660842219753039</v>
      </c>
      <c r="CY49" s="26">
        <f t="shared" si="40"/>
        <v>8.5120469108367111E-2</v>
      </c>
      <c r="CZ49" s="13">
        <v>28</v>
      </c>
      <c r="DA49" s="13">
        <v>23</v>
      </c>
      <c r="DB49" s="27">
        <v>26.47</v>
      </c>
      <c r="DC49" s="27">
        <v>24.33</v>
      </c>
      <c r="DD49" s="27">
        <v>24.42</v>
      </c>
      <c r="DE49" s="27">
        <v>24.52</v>
      </c>
      <c r="DF49" s="13">
        <v>1</v>
      </c>
      <c r="DG49" s="13">
        <v>4</v>
      </c>
      <c r="DH49" s="21">
        <f t="shared" si="41"/>
        <v>0.2</v>
      </c>
      <c r="DI49" s="42">
        <v>2</v>
      </c>
      <c r="DJ49" s="42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1</v>
      </c>
      <c r="DR49" s="46">
        <v>1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</row>
    <row r="50" spans="1:128" ht="25.5" x14ac:dyDescent="0.2">
      <c r="A50" s="13" t="s">
        <v>388</v>
      </c>
      <c r="B50" s="13" t="s">
        <v>389</v>
      </c>
      <c r="C50" s="39" t="s">
        <v>3084</v>
      </c>
      <c r="D50" s="1" t="s">
        <v>314</v>
      </c>
      <c r="E50" s="13" t="s">
        <v>146</v>
      </c>
      <c r="F50" s="13">
        <v>81</v>
      </c>
      <c r="G50" s="13">
        <v>18</v>
      </c>
      <c r="H50" s="13">
        <v>21</v>
      </c>
      <c r="I50" s="40">
        <f t="shared" si="0"/>
        <v>39</v>
      </c>
      <c r="J50" s="19">
        <f t="shared" si="1"/>
        <v>2.0572634293585574</v>
      </c>
      <c r="K50" s="1">
        <v>16</v>
      </c>
      <c r="L50" s="1">
        <v>12</v>
      </c>
      <c r="M50" s="1">
        <v>6</v>
      </c>
      <c r="N50" s="1">
        <v>174</v>
      </c>
      <c r="O50" s="1">
        <v>48</v>
      </c>
      <c r="P50" s="1">
        <v>66</v>
      </c>
      <c r="Q50" s="1">
        <v>191</v>
      </c>
      <c r="R50" s="15">
        <f t="shared" si="2"/>
        <v>0.10344827586206896</v>
      </c>
      <c r="S50" s="15">
        <f t="shared" si="3"/>
        <v>6.25E-2</v>
      </c>
      <c r="T50" s="16">
        <v>1137.4333333333</v>
      </c>
      <c r="U50" s="16">
        <f t="shared" si="4"/>
        <v>14.042386831275309</v>
      </c>
      <c r="V50" s="16">
        <v>1058.6199999999999</v>
      </c>
      <c r="W50" s="16">
        <f t="shared" si="5"/>
        <v>13.069382716049381</v>
      </c>
      <c r="X50" s="16">
        <v>2916.39</v>
      </c>
      <c r="Y50" s="16">
        <f t="shared" si="6"/>
        <v>36.004814814814814</v>
      </c>
      <c r="Z50" s="21">
        <f t="shared" si="7"/>
        <v>0.26631882687087577</v>
      </c>
      <c r="AA50" s="20">
        <f t="shared" si="8"/>
        <v>182.63414634146341</v>
      </c>
      <c r="AB50">
        <v>45</v>
      </c>
      <c r="AC50" s="1">
        <v>46</v>
      </c>
      <c r="AD50" s="1">
        <v>81</v>
      </c>
      <c r="AE50" s="1">
        <v>20</v>
      </c>
      <c r="AF50" s="1">
        <v>38</v>
      </c>
      <c r="AG50" s="15">
        <f t="shared" si="9"/>
        <v>0.43902439024390244</v>
      </c>
      <c r="AH50" s="15">
        <f t="shared" si="10"/>
        <v>0.43902439024390244</v>
      </c>
      <c r="AI50" s="15">
        <f t="shared" si="11"/>
        <v>0.87804878048780488</v>
      </c>
      <c r="AJ50" s="1">
        <v>390</v>
      </c>
      <c r="AK50" s="21">
        <f t="shared" si="12"/>
        <v>0.28782287822878228</v>
      </c>
      <c r="AL50" s="1">
        <v>517</v>
      </c>
      <c r="AM50" s="21">
        <f t="shared" si="13"/>
        <v>0.38154981549815498</v>
      </c>
      <c r="AN50" s="1">
        <v>448</v>
      </c>
      <c r="AO50" s="21">
        <f t="shared" si="14"/>
        <v>0.33062730627306275</v>
      </c>
      <c r="AP50" s="21">
        <f t="shared" si="15"/>
        <v>0.42998897464167585</v>
      </c>
      <c r="AQ50" s="1">
        <v>2</v>
      </c>
      <c r="AR50" s="4">
        <v>-10.61</v>
      </c>
      <c r="AS50" s="41">
        <v>424</v>
      </c>
      <c r="AT50" s="41">
        <v>405</v>
      </c>
      <c r="AU50" s="41">
        <v>369</v>
      </c>
      <c r="AV50" s="21">
        <f t="shared" si="16"/>
        <v>0.51145958986730999</v>
      </c>
      <c r="AW50" s="26">
        <v>17.93</v>
      </c>
      <c r="AX50" s="42">
        <v>1</v>
      </c>
      <c r="AY50" s="41">
        <v>1.413</v>
      </c>
      <c r="AZ50" s="1">
        <v>1</v>
      </c>
      <c r="BA50" s="43">
        <v>0.54400000000000004</v>
      </c>
      <c r="BB50" s="16">
        <v>50.17</v>
      </c>
      <c r="BC50" s="26">
        <v>18.21</v>
      </c>
      <c r="BD50" s="43">
        <v>4.6749999999999998</v>
      </c>
      <c r="BE50" s="43">
        <v>7.093</v>
      </c>
      <c r="BF50" s="16">
        <v>54.04</v>
      </c>
      <c r="BG50" s="21">
        <f t="shared" si="17"/>
        <v>6.5705128205128208E-2</v>
      </c>
      <c r="BH50" s="44">
        <f t="shared" si="18"/>
        <v>0.90156599552572703</v>
      </c>
      <c r="BI50" s="42">
        <f t="shared" si="19"/>
        <v>967.27112373085515</v>
      </c>
      <c r="BJ50" s="21">
        <f t="shared" si="20"/>
        <v>-3.2728876269144766E-2</v>
      </c>
      <c r="BK50" s="26">
        <f t="shared" si="21"/>
        <v>2.3237800154918671</v>
      </c>
      <c r="BL50" s="26">
        <f t="shared" si="22"/>
        <v>2.4938126995522474</v>
      </c>
      <c r="BM50" s="16">
        <f t="shared" si="23"/>
        <v>35.366798284559145</v>
      </c>
      <c r="BN50" s="16">
        <f t="shared" si="24"/>
        <v>25.334869924996696</v>
      </c>
      <c r="BO50" s="16">
        <f t="shared" si="25"/>
        <v>65.009162872418813</v>
      </c>
      <c r="BP50" s="16">
        <f t="shared" si="26"/>
        <v>46.758988116604641</v>
      </c>
      <c r="BQ50" s="16">
        <f t="shared" si="27"/>
        <v>18.250174755814172</v>
      </c>
      <c r="BR50" s="1">
        <v>41</v>
      </c>
      <c r="BS50" s="1">
        <v>44</v>
      </c>
      <c r="BT50" s="42">
        <v>583</v>
      </c>
      <c r="BU50" s="42">
        <v>403</v>
      </c>
      <c r="BV50" s="42">
        <v>214</v>
      </c>
      <c r="BW50" s="42">
        <v>176</v>
      </c>
      <c r="BX50" s="42">
        <v>202</v>
      </c>
      <c r="BY50" s="42">
        <v>309</v>
      </c>
      <c r="BZ50" s="1">
        <v>579</v>
      </c>
      <c r="CA50" s="1">
        <v>384</v>
      </c>
      <c r="CB50" s="21">
        <f t="shared" si="28"/>
        <v>0.60124610591900307</v>
      </c>
      <c r="CC50" s="4">
        <v>11.65</v>
      </c>
      <c r="CD50" s="45">
        <f t="shared" si="29"/>
        <v>13.291439364413952</v>
      </c>
      <c r="CE50" s="26">
        <f t="shared" si="30"/>
        <v>2.0779113904518947</v>
      </c>
      <c r="CF50" s="26">
        <f t="shared" si="31"/>
        <v>1.9750444899344739</v>
      </c>
      <c r="CG50" s="26">
        <f t="shared" si="32"/>
        <v>27.465462438151278</v>
      </c>
      <c r="CH50" s="26">
        <f t="shared" si="33"/>
        <v>30.921790295536603</v>
      </c>
      <c r="CI50" s="26">
        <f t="shared" si="34"/>
        <v>53.058747286885506</v>
      </c>
      <c r="CJ50" s="26">
        <f t="shared" si="35"/>
        <v>55.116085297233916</v>
      </c>
      <c r="CK50" s="16">
        <f t="shared" si="36"/>
        <v>20.307512766162581</v>
      </c>
      <c r="CL50" s="42">
        <v>101</v>
      </c>
      <c r="CM50" s="42">
        <v>96</v>
      </c>
      <c r="CN50" s="42">
        <v>1234</v>
      </c>
      <c r="CO50" s="42">
        <v>1407</v>
      </c>
      <c r="CP50" s="42">
        <v>551</v>
      </c>
      <c r="CQ50" s="42">
        <v>546</v>
      </c>
      <c r="CR50" s="42">
        <v>630</v>
      </c>
      <c r="CS50" s="42">
        <v>693</v>
      </c>
      <c r="CT50" s="1">
        <v>15</v>
      </c>
      <c r="CU50" s="1">
        <v>10</v>
      </c>
      <c r="CV50" s="42">
        <f t="shared" si="37"/>
        <v>-5</v>
      </c>
      <c r="CW50" s="26">
        <f t="shared" si="38"/>
        <v>0.79125516513790672</v>
      </c>
      <c r="CX50" s="26">
        <f t="shared" si="39"/>
        <v>0.52750344342527111</v>
      </c>
      <c r="CY50" s="26">
        <f t="shared" si="40"/>
        <v>-0.26375172171263556</v>
      </c>
      <c r="CZ50" s="13">
        <v>45</v>
      </c>
      <c r="DA50" s="13">
        <v>31</v>
      </c>
      <c r="DB50" s="27">
        <v>35.64</v>
      </c>
      <c r="DC50" s="27">
        <v>33.72</v>
      </c>
      <c r="DD50" s="27">
        <v>35.11</v>
      </c>
      <c r="DE50" s="27">
        <v>40.880000000000003</v>
      </c>
      <c r="DF50" s="13">
        <v>862</v>
      </c>
      <c r="DG50" s="13">
        <v>562</v>
      </c>
      <c r="DH50" s="21">
        <f t="shared" si="41"/>
        <v>0.6053370786516854</v>
      </c>
      <c r="DI50" s="42">
        <v>412</v>
      </c>
      <c r="DJ50" s="42">
        <v>244</v>
      </c>
      <c r="DK50" s="13">
        <v>84</v>
      </c>
      <c r="DL50" s="13">
        <v>3</v>
      </c>
      <c r="DM50" s="13">
        <v>0.19700000000000001</v>
      </c>
      <c r="DN50" s="13">
        <v>2</v>
      </c>
      <c r="DO50" s="13">
        <v>0</v>
      </c>
      <c r="DP50" s="13">
        <v>5.0000000000000001E-3</v>
      </c>
      <c r="DQ50" s="13">
        <v>534</v>
      </c>
      <c r="DR50" s="46">
        <v>324</v>
      </c>
      <c r="DS50" s="13">
        <v>3</v>
      </c>
      <c r="DT50" s="13">
        <v>58</v>
      </c>
      <c r="DU50" s="13">
        <v>-0.10300000000000001</v>
      </c>
      <c r="DV50" s="13">
        <v>0</v>
      </c>
      <c r="DW50" s="13">
        <v>4</v>
      </c>
      <c r="DX50" s="13">
        <v>-7.0000000000000001E-3</v>
      </c>
    </row>
    <row r="51" spans="1:128" ht="25.5" x14ac:dyDescent="0.2">
      <c r="A51" s="13" t="s">
        <v>392</v>
      </c>
      <c r="B51" s="13" t="s">
        <v>393</v>
      </c>
      <c r="C51" s="39" t="s">
        <v>3085</v>
      </c>
      <c r="D51" s="1" t="s">
        <v>264</v>
      </c>
      <c r="E51" s="13" t="s">
        <v>146</v>
      </c>
      <c r="F51" s="13">
        <v>77</v>
      </c>
      <c r="G51" s="13">
        <v>12</v>
      </c>
      <c r="H51" s="13">
        <v>14</v>
      </c>
      <c r="I51" s="40">
        <f t="shared" si="0"/>
        <v>26</v>
      </c>
      <c r="J51" s="19">
        <f t="shared" si="1"/>
        <v>1.5676291284250543</v>
      </c>
      <c r="K51" s="1">
        <v>11</v>
      </c>
      <c r="L51" s="1">
        <v>6</v>
      </c>
      <c r="M51" s="1">
        <v>7</v>
      </c>
      <c r="N51" s="1">
        <v>132</v>
      </c>
      <c r="O51" s="1">
        <v>44</v>
      </c>
      <c r="P51" s="1">
        <v>36</v>
      </c>
      <c r="Q51" s="1">
        <v>125</v>
      </c>
      <c r="R51" s="15">
        <f t="shared" si="2"/>
        <v>9.0909090909090912E-2</v>
      </c>
      <c r="S51" s="15">
        <f t="shared" si="3"/>
        <v>5.6603773584905662E-2</v>
      </c>
      <c r="T51" s="16">
        <v>995.13333333330002</v>
      </c>
      <c r="U51" s="16">
        <f t="shared" si="4"/>
        <v>12.923809523809091</v>
      </c>
      <c r="V51" s="16">
        <v>957.8</v>
      </c>
      <c r="W51" s="16">
        <f t="shared" si="5"/>
        <v>12.438961038961038</v>
      </c>
      <c r="X51" s="16">
        <v>2740.92</v>
      </c>
      <c r="Y51" s="16">
        <f t="shared" si="6"/>
        <v>35.596363636363634</v>
      </c>
      <c r="Z51" s="21">
        <f t="shared" si="7"/>
        <v>0.258954449106718</v>
      </c>
      <c r="AA51" s="20">
        <f t="shared" si="8"/>
        <v>84</v>
      </c>
      <c r="AB51">
        <v>21</v>
      </c>
      <c r="AC51" s="1">
        <v>86</v>
      </c>
      <c r="AD51" s="1">
        <v>61</v>
      </c>
      <c r="AE51" s="1">
        <v>11</v>
      </c>
      <c r="AF51" s="1">
        <v>33</v>
      </c>
      <c r="AG51" s="15">
        <f t="shared" si="9"/>
        <v>0.34285714285714286</v>
      </c>
      <c r="AH51" s="15">
        <f t="shared" si="10"/>
        <v>0.37142857142857144</v>
      </c>
      <c r="AI51" s="15">
        <f t="shared" si="11"/>
        <v>0.7142857142857143</v>
      </c>
      <c r="AJ51" s="1">
        <v>288</v>
      </c>
      <c r="AK51" s="21">
        <f t="shared" si="12"/>
        <v>0.30094043887147337</v>
      </c>
      <c r="AL51" s="1">
        <v>333</v>
      </c>
      <c r="AM51" s="21">
        <f t="shared" si="13"/>
        <v>0.34796238244514105</v>
      </c>
      <c r="AN51" s="1">
        <v>336</v>
      </c>
      <c r="AO51" s="21">
        <f t="shared" si="14"/>
        <v>0.35109717868338558</v>
      </c>
      <c r="AP51" s="21">
        <f t="shared" si="15"/>
        <v>0.46376811594202899</v>
      </c>
      <c r="AQ51" s="1">
        <v>6</v>
      </c>
      <c r="AR51" s="4">
        <v>-4.67</v>
      </c>
      <c r="AS51" s="41">
        <v>331</v>
      </c>
      <c r="AT51" s="41">
        <v>380</v>
      </c>
      <c r="AU51" s="41">
        <v>294</v>
      </c>
      <c r="AV51" s="21">
        <f t="shared" si="16"/>
        <v>0.46554149085794655</v>
      </c>
      <c r="AW51" s="26">
        <v>17.28</v>
      </c>
      <c r="AX51" s="42">
        <v>8</v>
      </c>
      <c r="AY51" s="41">
        <v>0.16900000000000001</v>
      </c>
      <c r="AZ51" s="1">
        <v>9</v>
      </c>
      <c r="BA51" s="43">
        <v>0.20200000000000001</v>
      </c>
      <c r="BB51" s="16">
        <v>50.02</v>
      </c>
      <c r="BC51" s="26">
        <v>17.760000000000002</v>
      </c>
      <c r="BD51" s="43">
        <v>1.3169999999999999</v>
      </c>
      <c r="BE51" s="43">
        <v>4.55</v>
      </c>
      <c r="BF51" s="16">
        <v>51.36</v>
      </c>
      <c r="BG51" s="21">
        <f t="shared" si="17"/>
        <v>7.1428571428571425E-2</v>
      </c>
      <c r="BH51" s="44">
        <f t="shared" si="18"/>
        <v>0.91326530612244894</v>
      </c>
      <c r="BI51" s="42">
        <f t="shared" si="19"/>
        <v>984.69387755102036</v>
      </c>
      <c r="BJ51" s="21">
        <f t="shared" si="20"/>
        <v>-1.5306122448979637E-2</v>
      </c>
      <c r="BK51" s="26">
        <f t="shared" si="21"/>
        <v>2.1925245353936105</v>
      </c>
      <c r="BL51" s="26">
        <f t="shared" si="22"/>
        <v>2.1298809772395075</v>
      </c>
      <c r="BM51" s="16">
        <f t="shared" si="23"/>
        <v>30.695343495510546</v>
      </c>
      <c r="BN51" s="16">
        <f t="shared" si="24"/>
        <v>24.556274796408438</v>
      </c>
      <c r="BO51" s="16">
        <f t="shared" si="25"/>
        <v>56.316558780538742</v>
      </c>
      <c r="BP51" s="16">
        <f t="shared" si="26"/>
        <v>46.857381499269167</v>
      </c>
      <c r="BQ51" s="16">
        <f t="shared" si="27"/>
        <v>9.4591772812695751</v>
      </c>
      <c r="BR51" s="1">
        <v>35</v>
      </c>
      <c r="BS51" s="1">
        <v>34</v>
      </c>
      <c r="BT51" s="42">
        <v>455</v>
      </c>
      <c r="BU51" s="42">
        <v>358</v>
      </c>
      <c r="BV51" s="42">
        <v>200</v>
      </c>
      <c r="BW51" s="42">
        <v>159</v>
      </c>
      <c r="BX51" s="42">
        <v>197</v>
      </c>
      <c r="BY51" s="42">
        <v>209</v>
      </c>
      <c r="BZ51" s="1">
        <v>411</v>
      </c>
      <c r="CA51" s="1">
        <v>347</v>
      </c>
      <c r="CB51" s="21">
        <f t="shared" si="28"/>
        <v>0.54221635883905017</v>
      </c>
      <c r="CC51" s="4">
        <v>2.91</v>
      </c>
      <c r="CD51" s="45">
        <f t="shared" si="29"/>
        <v>5.8907424986608801</v>
      </c>
      <c r="CE51" s="26">
        <f t="shared" si="30"/>
        <v>2.8019788975964279</v>
      </c>
      <c r="CF51" s="26">
        <f t="shared" si="31"/>
        <v>2.2547173941596252</v>
      </c>
      <c r="CG51" s="26">
        <f t="shared" si="32"/>
        <v>29.968039928199293</v>
      </c>
      <c r="CH51" s="26">
        <f t="shared" si="33"/>
        <v>27.494417932664948</v>
      </c>
      <c r="CI51" s="26">
        <f t="shared" si="34"/>
        <v>54.507245742305507</v>
      </c>
      <c r="CJ51" s="26">
        <f t="shared" si="35"/>
        <v>53.2594895144696</v>
      </c>
      <c r="CK51" s="16">
        <f t="shared" si="36"/>
        <v>8.2114210534336678</v>
      </c>
      <c r="CL51" s="42">
        <v>128</v>
      </c>
      <c r="CM51" s="42">
        <v>103</v>
      </c>
      <c r="CN51" s="42">
        <v>1241</v>
      </c>
      <c r="CO51" s="42">
        <v>1153</v>
      </c>
      <c r="CP51" s="42">
        <v>526</v>
      </c>
      <c r="CQ51" s="42">
        <v>494</v>
      </c>
      <c r="CR51" s="42">
        <v>683</v>
      </c>
      <c r="CS51" s="42">
        <v>595</v>
      </c>
      <c r="CT51" s="1">
        <v>13</v>
      </c>
      <c r="CU51" s="1">
        <v>7</v>
      </c>
      <c r="CV51" s="42">
        <f t="shared" si="37"/>
        <v>-6</v>
      </c>
      <c r="CW51" s="26">
        <f t="shared" si="38"/>
        <v>0.78381456421252715</v>
      </c>
      <c r="CX51" s="26">
        <f t="shared" si="39"/>
        <v>0.42205399611443767</v>
      </c>
      <c r="CY51" s="26">
        <f t="shared" si="40"/>
        <v>-0.36176056809808943</v>
      </c>
      <c r="CZ51" s="13">
        <v>35</v>
      </c>
      <c r="DA51" s="13">
        <v>29</v>
      </c>
      <c r="DB51" s="27">
        <v>39.81</v>
      </c>
      <c r="DC51" s="27">
        <v>32.72</v>
      </c>
      <c r="DD51" s="27">
        <v>38.04</v>
      </c>
      <c r="DE51" s="27">
        <v>35.78</v>
      </c>
      <c r="DF51" s="13">
        <v>146</v>
      </c>
      <c r="DG51" s="13">
        <v>157</v>
      </c>
      <c r="DH51" s="21">
        <f t="shared" si="41"/>
        <v>0.48184818481848185</v>
      </c>
      <c r="DI51" s="42">
        <v>95</v>
      </c>
      <c r="DJ51" s="42">
        <v>38</v>
      </c>
      <c r="DK51" s="13">
        <v>11</v>
      </c>
      <c r="DL51" s="13">
        <v>1</v>
      </c>
      <c r="DM51" s="13">
        <v>0.105</v>
      </c>
      <c r="DN51" s="13">
        <v>1</v>
      </c>
      <c r="DO51" s="13">
        <v>0</v>
      </c>
      <c r="DP51" s="13">
        <v>1.0999999999999999E-2</v>
      </c>
      <c r="DQ51" s="13">
        <v>85</v>
      </c>
      <c r="DR51" s="46">
        <v>49</v>
      </c>
      <c r="DS51" s="13">
        <v>0</v>
      </c>
      <c r="DT51" s="13">
        <v>13</v>
      </c>
      <c r="DU51" s="13">
        <v>-0.153</v>
      </c>
      <c r="DV51" s="13">
        <v>0</v>
      </c>
      <c r="DW51" s="13">
        <v>0</v>
      </c>
      <c r="DX51" s="13">
        <v>0</v>
      </c>
    </row>
    <row r="52" spans="1:128" ht="25.5" x14ac:dyDescent="0.2">
      <c r="A52" s="13" t="s">
        <v>396</v>
      </c>
      <c r="B52" s="13" t="s">
        <v>397</v>
      </c>
      <c r="C52" s="39" t="s">
        <v>3086</v>
      </c>
      <c r="D52" s="1" t="s">
        <v>398</v>
      </c>
      <c r="E52" s="13" t="s">
        <v>154</v>
      </c>
      <c r="F52" s="13">
        <v>67</v>
      </c>
      <c r="G52" s="13">
        <v>12</v>
      </c>
      <c r="H52" s="13">
        <v>12</v>
      </c>
      <c r="I52" s="40">
        <f t="shared" si="0"/>
        <v>24</v>
      </c>
      <c r="J52" s="19">
        <f t="shared" si="1"/>
        <v>1.8518915443147297</v>
      </c>
      <c r="K52" s="1">
        <v>10</v>
      </c>
      <c r="L52" s="1">
        <v>8</v>
      </c>
      <c r="M52" s="1">
        <v>4</v>
      </c>
      <c r="N52" s="1">
        <v>84</v>
      </c>
      <c r="O52" s="1">
        <v>22</v>
      </c>
      <c r="P52" s="1">
        <v>28</v>
      </c>
      <c r="Q52" s="1">
        <v>92</v>
      </c>
      <c r="R52" s="15">
        <f t="shared" si="2"/>
        <v>0.14285714285714285</v>
      </c>
      <c r="S52" s="15">
        <f t="shared" si="3"/>
        <v>8.9552238805970144E-2</v>
      </c>
      <c r="T52" s="16">
        <v>777.58333333329995</v>
      </c>
      <c r="U52" s="16">
        <f t="shared" si="4"/>
        <v>11.605721393034328</v>
      </c>
      <c r="V52" s="16">
        <v>764.74</v>
      </c>
      <c r="W52" s="16">
        <f t="shared" si="5"/>
        <v>11.414029850746269</v>
      </c>
      <c r="X52" s="16">
        <v>2479.9299999999998</v>
      </c>
      <c r="Y52" s="16">
        <f t="shared" si="6"/>
        <v>37.013880597014925</v>
      </c>
      <c r="Z52" s="21">
        <f t="shared" si="7"/>
        <v>0.23569114886876016</v>
      </c>
      <c r="AA52" s="20">
        <f t="shared" si="8"/>
        <v>83.733333333333334</v>
      </c>
      <c r="AB52">
        <v>42</v>
      </c>
      <c r="AC52" s="1">
        <v>115</v>
      </c>
      <c r="AD52" s="1">
        <v>85</v>
      </c>
      <c r="AE52" s="1">
        <v>12</v>
      </c>
      <c r="AF52" s="1">
        <v>17</v>
      </c>
      <c r="AG52" s="15">
        <f t="shared" si="9"/>
        <v>0.4</v>
      </c>
      <c r="AH52" s="15">
        <f t="shared" si="10"/>
        <v>0.4</v>
      </c>
      <c r="AI52" s="15">
        <f t="shared" si="11"/>
        <v>0.8</v>
      </c>
      <c r="AJ52" s="1">
        <v>222</v>
      </c>
      <c r="AK52" s="21">
        <f t="shared" si="12"/>
        <v>0.32034632034632032</v>
      </c>
      <c r="AL52" s="1">
        <v>210</v>
      </c>
      <c r="AM52" s="21">
        <f t="shared" si="13"/>
        <v>0.30303030303030304</v>
      </c>
      <c r="AN52" s="1">
        <v>261</v>
      </c>
      <c r="AO52" s="21">
        <f t="shared" si="14"/>
        <v>0.37662337662337664</v>
      </c>
      <c r="AP52" s="21">
        <f t="shared" si="15"/>
        <v>0.51388888888888884</v>
      </c>
      <c r="AQ52" s="1">
        <v>12</v>
      </c>
      <c r="AR52" s="4">
        <v>6.12</v>
      </c>
      <c r="AS52" s="41">
        <v>252</v>
      </c>
      <c r="AT52" s="41">
        <v>251</v>
      </c>
      <c r="AU52" s="41">
        <v>245</v>
      </c>
      <c r="AV52" s="21">
        <f t="shared" si="16"/>
        <v>0.50099403578528823</v>
      </c>
      <c r="AW52" s="26">
        <v>17.170000000000002</v>
      </c>
      <c r="AX52" s="42">
        <v>8</v>
      </c>
      <c r="AY52" s="41">
        <v>0.39700000000000002</v>
      </c>
      <c r="AZ52" s="1">
        <v>7</v>
      </c>
      <c r="BA52" s="43">
        <v>0.19500000000000001</v>
      </c>
      <c r="BB52" s="16">
        <v>49.66</v>
      </c>
      <c r="BC52" s="26">
        <v>17.59</v>
      </c>
      <c r="BD52" s="43">
        <v>0.40300000000000002</v>
      </c>
      <c r="BE52" s="43">
        <v>-5.0620000000000003</v>
      </c>
      <c r="BF52" s="16">
        <v>48.42</v>
      </c>
      <c r="BG52" s="21">
        <f t="shared" si="17"/>
        <v>9.5541401273885357E-2</v>
      </c>
      <c r="BH52" s="44">
        <f t="shared" si="18"/>
        <v>0.93428571428571427</v>
      </c>
      <c r="BI52" s="42">
        <f t="shared" si="19"/>
        <v>1029.8271155595996</v>
      </c>
      <c r="BJ52" s="21">
        <f t="shared" si="20"/>
        <v>2.9827115559599632E-2</v>
      </c>
      <c r="BK52" s="26">
        <f t="shared" si="21"/>
        <v>2.353741140779873</v>
      </c>
      <c r="BL52" s="26">
        <f t="shared" si="22"/>
        <v>1.8045348745979024</v>
      </c>
      <c r="BM52" s="16">
        <f t="shared" si="23"/>
        <v>24.63582394016267</v>
      </c>
      <c r="BN52" s="16">
        <f t="shared" si="24"/>
        <v>27.460313309098517</v>
      </c>
      <c r="BO52" s="16">
        <f t="shared" si="25"/>
        <v>47.074822815597457</v>
      </c>
      <c r="BP52" s="16">
        <f t="shared" si="26"/>
        <v>51.939221173209198</v>
      </c>
      <c r="BQ52" s="16">
        <f t="shared" si="27"/>
        <v>-4.8643983576117407</v>
      </c>
      <c r="BR52" s="1">
        <v>30</v>
      </c>
      <c r="BS52" s="1">
        <v>23</v>
      </c>
      <c r="BT52" s="42">
        <v>284</v>
      </c>
      <c r="BU52" s="42">
        <v>327</v>
      </c>
      <c r="BV52" s="42">
        <v>128</v>
      </c>
      <c r="BW52" s="42">
        <v>140</v>
      </c>
      <c r="BX52" s="42">
        <v>172</v>
      </c>
      <c r="BY52" s="42">
        <v>158</v>
      </c>
      <c r="BZ52" s="1">
        <v>301</v>
      </c>
      <c r="CA52" s="1">
        <v>312</v>
      </c>
      <c r="CB52" s="21">
        <f t="shared" si="28"/>
        <v>0.49102773246329529</v>
      </c>
      <c r="CC52" s="4">
        <v>2.04</v>
      </c>
      <c r="CD52" s="45">
        <f t="shared" si="29"/>
        <v>-3.0731690945071222E-2</v>
      </c>
      <c r="CE52" s="26">
        <f t="shared" si="30"/>
        <v>1.5726250337711147</v>
      </c>
      <c r="CF52" s="26">
        <f t="shared" si="31"/>
        <v>2.0565096595468422</v>
      </c>
      <c r="CG52" s="26">
        <f t="shared" si="32"/>
        <v>24.532950526829389</v>
      </c>
      <c r="CH52" s="26">
        <f t="shared" si="33"/>
        <v>29.831487179073605</v>
      </c>
      <c r="CI52" s="26">
        <f t="shared" si="34"/>
        <v>45.84806829225019</v>
      </c>
      <c r="CJ52" s="26">
        <f t="shared" si="35"/>
        <v>52.477287665377652</v>
      </c>
      <c r="CK52" s="16">
        <f t="shared" si="36"/>
        <v>1.7648210155157216</v>
      </c>
      <c r="CL52" s="42">
        <v>65</v>
      </c>
      <c r="CM52" s="42">
        <v>85</v>
      </c>
      <c r="CN52" s="42">
        <v>949</v>
      </c>
      <c r="CO52" s="42">
        <v>1148</v>
      </c>
      <c r="CP52" s="42">
        <v>398</v>
      </c>
      <c r="CQ52" s="42">
        <v>432</v>
      </c>
      <c r="CR52" s="42">
        <v>504</v>
      </c>
      <c r="CS52" s="42">
        <v>483</v>
      </c>
      <c r="CT52" s="1">
        <v>1</v>
      </c>
      <c r="CU52" s="1">
        <v>11</v>
      </c>
      <c r="CV52" s="42">
        <f t="shared" si="37"/>
        <v>10</v>
      </c>
      <c r="CW52" s="26">
        <f t="shared" si="38"/>
        <v>7.7162147679780399E-2</v>
      </c>
      <c r="CX52" s="26">
        <f t="shared" si="39"/>
        <v>0.84878362447758449</v>
      </c>
      <c r="CY52" s="26">
        <f t="shared" si="40"/>
        <v>0.77162147679780402</v>
      </c>
      <c r="CZ52" s="13">
        <v>26</v>
      </c>
      <c r="DA52" s="13">
        <v>28</v>
      </c>
      <c r="DB52" s="27">
        <v>19.88</v>
      </c>
      <c r="DC52" s="27">
        <v>22.9</v>
      </c>
      <c r="DD52" s="27">
        <v>25.55</v>
      </c>
      <c r="DE52" s="27">
        <v>27.18</v>
      </c>
      <c r="DF52" s="13">
        <v>0</v>
      </c>
      <c r="DG52" s="13">
        <v>1</v>
      </c>
      <c r="DH52" s="21">
        <f t="shared" si="41"/>
        <v>0</v>
      </c>
      <c r="DI52" s="42">
        <v>1</v>
      </c>
      <c r="DJ52" s="42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47"/>
      <c r="DR52" s="46"/>
      <c r="DS52" s="13"/>
      <c r="DT52" s="13"/>
      <c r="DU52" s="13"/>
      <c r="DV52" s="13"/>
      <c r="DW52" s="13"/>
      <c r="DX52" s="1"/>
    </row>
    <row r="53" spans="1:128" x14ac:dyDescent="0.2">
      <c r="A53" s="13" t="s">
        <v>402</v>
      </c>
      <c r="B53" s="13" t="s">
        <v>403</v>
      </c>
      <c r="C53" s="39" t="s">
        <v>3087</v>
      </c>
      <c r="D53" s="1" t="s">
        <v>292</v>
      </c>
      <c r="E53" s="13" t="s">
        <v>173</v>
      </c>
      <c r="F53" s="13">
        <v>9</v>
      </c>
      <c r="G53" s="13">
        <v>0</v>
      </c>
      <c r="H53" s="13">
        <v>1</v>
      </c>
      <c r="I53" s="40">
        <f t="shared" si="0"/>
        <v>1</v>
      </c>
      <c r="J53" s="19">
        <f t="shared" si="1"/>
        <v>1.2257405515832482</v>
      </c>
      <c r="K53" s="1">
        <v>0</v>
      </c>
      <c r="L53" s="1">
        <v>1</v>
      </c>
      <c r="M53" s="1">
        <v>0</v>
      </c>
      <c r="N53" s="1">
        <v>3</v>
      </c>
      <c r="O53" s="1">
        <v>1</v>
      </c>
      <c r="P53" s="1">
        <v>1</v>
      </c>
      <c r="Q53" s="1">
        <v>2</v>
      </c>
      <c r="R53" s="15">
        <f t="shared" si="2"/>
        <v>0</v>
      </c>
      <c r="S53" s="15">
        <f t="shared" si="3"/>
        <v>0</v>
      </c>
      <c r="T53" s="16">
        <v>48.95</v>
      </c>
      <c r="U53" s="16">
        <f t="shared" si="4"/>
        <v>5.4388888888888891</v>
      </c>
      <c r="V53" s="16">
        <v>50.79</v>
      </c>
      <c r="W53" s="16">
        <f t="shared" si="5"/>
        <v>5.6433333333333335</v>
      </c>
      <c r="X53" s="16">
        <v>376.8</v>
      </c>
      <c r="Y53" s="16">
        <f t="shared" si="6"/>
        <v>41.866666666666667</v>
      </c>
      <c r="Z53" s="21">
        <f t="shared" si="7"/>
        <v>0.11878201080474288</v>
      </c>
      <c r="AA53" s="20">
        <f t="shared" si="8"/>
        <v>9.5</v>
      </c>
      <c r="AB53">
        <v>9</v>
      </c>
      <c r="AC53" s="1">
        <v>10</v>
      </c>
      <c r="AD53" s="1">
        <v>7</v>
      </c>
      <c r="AE53" s="1">
        <v>2</v>
      </c>
      <c r="AF53" s="1">
        <v>1</v>
      </c>
      <c r="AG53" s="15">
        <f t="shared" si="9"/>
        <v>0</v>
      </c>
      <c r="AH53" s="15">
        <f t="shared" si="10"/>
        <v>0.5</v>
      </c>
      <c r="AI53" s="15">
        <f t="shared" si="11"/>
        <v>0.5</v>
      </c>
      <c r="AJ53" s="1">
        <v>14</v>
      </c>
      <c r="AK53" s="21">
        <f t="shared" si="12"/>
        <v>0.32558139534883723</v>
      </c>
      <c r="AL53" s="1">
        <v>15</v>
      </c>
      <c r="AM53" s="21">
        <f t="shared" si="13"/>
        <v>0.34883720930232559</v>
      </c>
      <c r="AN53" s="1">
        <v>14</v>
      </c>
      <c r="AO53" s="21">
        <f t="shared" si="14"/>
        <v>0.32558139534883723</v>
      </c>
      <c r="AP53" s="21">
        <f t="shared" si="15"/>
        <v>0.48275862068965519</v>
      </c>
      <c r="AQ53" s="1">
        <v>3</v>
      </c>
      <c r="AR53" s="4">
        <v>-1.34</v>
      </c>
      <c r="AS53" s="41">
        <v>21</v>
      </c>
      <c r="AT53" s="41">
        <v>27</v>
      </c>
      <c r="AU53" s="41">
        <v>14</v>
      </c>
      <c r="AV53" s="21">
        <f t="shared" si="16"/>
        <v>0.4375</v>
      </c>
      <c r="AW53" s="26">
        <v>16.45</v>
      </c>
      <c r="AX53" s="42">
        <v>8</v>
      </c>
      <c r="AY53" s="41">
        <v>-1.161</v>
      </c>
      <c r="AZ53" s="1">
        <v>8</v>
      </c>
      <c r="BA53" s="43">
        <v>0.71199999999999997</v>
      </c>
      <c r="BB53" s="16">
        <v>49.48</v>
      </c>
      <c r="BC53" s="26">
        <v>14.69</v>
      </c>
      <c r="BD53" s="43">
        <v>-6.48</v>
      </c>
      <c r="BE53" s="43">
        <v>-2.6579999999999999</v>
      </c>
      <c r="BF53" s="16">
        <v>50.52</v>
      </c>
      <c r="BG53" s="21">
        <f t="shared" si="17"/>
        <v>0.10526315789473684</v>
      </c>
      <c r="BH53" s="44">
        <f t="shared" si="18"/>
        <v>0.94736842105263153</v>
      </c>
      <c r="BI53" s="42">
        <f t="shared" si="19"/>
        <v>1052.6315789473683</v>
      </c>
      <c r="BJ53" s="21">
        <f t="shared" si="20"/>
        <v>5.2631578947368363E-2</v>
      </c>
      <c r="BK53" s="26">
        <f t="shared" si="21"/>
        <v>2.3626698168930891</v>
      </c>
      <c r="BL53" s="26">
        <f t="shared" si="22"/>
        <v>1.1813349084465445</v>
      </c>
      <c r="BM53" s="16">
        <f t="shared" si="23"/>
        <v>22.445363260484349</v>
      </c>
      <c r="BN53" s="16">
        <f t="shared" si="24"/>
        <v>22.445363260484349</v>
      </c>
      <c r="BO53" s="16">
        <f t="shared" si="25"/>
        <v>34.258712344949792</v>
      </c>
      <c r="BP53" s="16">
        <f t="shared" si="26"/>
        <v>59.06674542232723</v>
      </c>
      <c r="BQ53" s="16">
        <f t="shared" si="27"/>
        <v>-24.808033077377438</v>
      </c>
      <c r="BR53" s="1">
        <v>2</v>
      </c>
      <c r="BS53" s="1">
        <v>1</v>
      </c>
      <c r="BT53" s="42">
        <v>17</v>
      </c>
      <c r="BU53" s="42">
        <v>18</v>
      </c>
      <c r="BV53" s="42">
        <v>4</v>
      </c>
      <c r="BW53" s="42">
        <v>13</v>
      </c>
      <c r="BX53" s="42">
        <v>18</v>
      </c>
      <c r="BY53" s="42">
        <v>6</v>
      </c>
      <c r="BZ53" s="1">
        <v>15</v>
      </c>
      <c r="CA53" s="1">
        <v>21</v>
      </c>
      <c r="CB53" s="21">
        <f t="shared" si="28"/>
        <v>0.41666666666666669</v>
      </c>
      <c r="CC53" s="4">
        <v>-1.71</v>
      </c>
      <c r="CD53" s="45">
        <f t="shared" si="29"/>
        <v>-21.114239973929163</v>
      </c>
      <c r="CE53" s="26">
        <f t="shared" si="30"/>
        <v>2.0700636942675157</v>
      </c>
      <c r="CF53" s="26">
        <f t="shared" si="31"/>
        <v>3.3439490445859872</v>
      </c>
      <c r="CG53" s="26">
        <f t="shared" si="32"/>
        <v>27.229299363057326</v>
      </c>
      <c r="CH53" s="26">
        <f t="shared" si="33"/>
        <v>33.917197452229296</v>
      </c>
      <c r="CI53" s="26">
        <f t="shared" si="34"/>
        <v>56.210191082802545</v>
      </c>
      <c r="CJ53" s="26">
        <f t="shared" si="35"/>
        <v>66.401273885350321</v>
      </c>
      <c r="CK53" s="16">
        <f t="shared" si="36"/>
        <v>-14.616950274829662</v>
      </c>
      <c r="CL53" s="42">
        <v>13</v>
      </c>
      <c r="CM53" s="42">
        <v>21</v>
      </c>
      <c r="CN53" s="42">
        <v>158</v>
      </c>
      <c r="CO53" s="42">
        <v>192</v>
      </c>
      <c r="CP53" s="42">
        <v>84</v>
      </c>
      <c r="CQ53" s="42">
        <v>78</v>
      </c>
      <c r="CR53" s="42">
        <v>126</v>
      </c>
      <c r="CS53" s="42">
        <v>98</v>
      </c>
      <c r="CT53" s="1">
        <v>1</v>
      </c>
      <c r="CU53" s="1">
        <v>0</v>
      </c>
      <c r="CV53" s="42">
        <f t="shared" si="37"/>
        <v>-1</v>
      </c>
      <c r="CW53" s="26">
        <f t="shared" si="38"/>
        <v>1.2257405515832482</v>
      </c>
      <c r="CX53" s="26">
        <f t="shared" si="39"/>
        <v>0</v>
      </c>
      <c r="CY53" s="26">
        <f t="shared" si="40"/>
        <v>-1.2257405515832482</v>
      </c>
      <c r="CZ53" s="13">
        <v>2</v>
      </c>
      <c r="DA53" s="13">
        <v>2</v>
      </c>
      <c r="DB53" s="27">
        <v>2.0099999999999998</v>
      </c>
      <c r="DC53" s="27">
        <v>2.09</v>
      </c>
      <c r="DD53" s="27">
        <v>1.87</v>
      </c>
      <c r="DE53" s="27">
        <v>1.73</v>
      </c>
      <c r="DF53" s="1"/>
      <c r="DG53" s="1"/>
      <c r="DH53" s="21" t="str">
        <f t="shared" si="41"/>
        <v xml:space="preserve"> </v>
      </c>
      <c r="DI53" s="42"/>
      <c r="DJ53" s="42"/>
      <c r="DK53" s="1"/>
      <c r="DL53" s="1"/>
      <c r="DM53" s="1"/>
      <c r="DN53" s="1"/>
      <c r="DO53" s="1"/>
      <c r="DP53" s="1"/>
      <c r="DQ53" s="47"/>
      <c r="DR53" s="46"/>
      <c r="DS53" s="13"/>
      <c r="DT53" s="13"/>
      <c r="DU53" s="13"/>
      <c r="DV53" s="13"/>
      <c r="DW53" s="13"/>
      <c r="DX53" s="1"/>
    </row>
    <row r="54" spans="1:128" ht="25.5" x14ac:dyDescent="0.2">
      <c r="A54" s="13" t="s">
        <v>170</v>
      </c>
      <c r="B54" s="13" t="s">
        <v>405</v>
      </c>
      <c r="C54" s="39" t="s">
        <v>3088</v>
      </c>
      <c r="D54" s="1" t="s">
        <v>322</v>
      </c>
      <c r="E54" s="13" t="s">
        <v>129</v>
      </c>
      <c r="F54" s="13">
        <v>80</v>
      </c>
      <c r="G54" s="13">
        <v>13</v>
      </c>
      <c r="H54" s="13">
        <v>12</v>
      </c>
      <c r="I54" s="40">
        <f t="shared" si="0"/>
        <v>25</v>
      </c>
      <c r="J54" s="19">
        <f t="shared" si="1"/>
        <v>1.6534391534391533</v>
      </c>
      <c r="K54" s="1">
        <v>10</v>
      </c>
      <c r="L54" s="1">
        <v>5</v>
      </c>
      <c r="M54" s="1">
        <v>8</v>
      </c>
      <c r="N54" s="1">
        <v>106</v>
      </c>
      <c r="O54" s="1">
        <v>30</v>
      </c>
      <c r="P54" s="1">
        <v>44</v>
      </c>
      <c r="Q54" s="1">
        <v>88</v>
      </c>
      <c r="R54" s="15">
        <f t="shared" si="2"/>
        <v>0.12264150943396226</v>
      </c>
      <c r="S54" s="15">
        <f t="shared" si="3"/>
        <v>7.2222222222222215E-2</v>
      </c>
      <c r="T54" s="16">
        <v>907.2</v>
      </c>
      <c r="U54" s="16">
        <f t="shared" si="4"/>
        <v>11.34</v>
      </c>
      <c r="V54" s="16">
        <v>899.83</v>
      </c>
      <c r="W54" s="16">
        <f t="shared" si="5"/>
        <v>11.247875000000001</v>
      </c>
      <c r="X54" s="16">
        <v>2993.52</v>
      </c>
      <c r="Y54" s="16">
        <f t="shared" si="6"/>
        <v>37.418999999999997</v>
      </c>
      <c r="Z54" s="21">
        <f t="shared" si="7"/>
        <v>0.23111972979567727</v>
      </c>
      <c r="AA54" s="20">
        <f t="shared" si="8"/>
        <v>80.161290322580641</v>
      </c>
      <c r="AB54">
        <v>13</v>
      </c>
      <c r="AC54" s="1">
        <v>202</v>
      </c>
      <c r="AD54" s="1">
        <v>128</v>
      </c>
      <c r="AE54" s="1">
        <v>20</v>
      </c>
      <c r="AF54" s="1">
        <v>25</v>
      </c>
      <c r="AG54" s="15">
        <f t="shared" si="9"/>
        <v>0.41935483870967744</v>
      </c>
      <c r="AH54" s="15">
        <f t="shared" si="10"/>
        <v>0.41935483870967744</v>
      </c>
      <c r="AI54" s="15">
        <f t="shared" si="11"/>
        <v>0.83870967741935487</v>
      </c>
      <c r="AJ54" s="1">
        <v>349</v>
      </c>
      <c r="AK54" s="21">
        <f t="shared" si="12"/>
        <v>0.45442708333333331</v>
      </c>
      <c r="AL54" s="1">
        <v>148</v>
      </c>
      <c r="AM54" s="21">
        <f t="shared" si="13"/>
        <v>0.19270833333333334</v>
      </c>
      <c r="AN54" s="1">
        <v>271</v>
      </c>
      <c r="AO54" s="21">
        <f t="shared" si="14"/>
        <v>0.35286458333333331</v>
      </c>
      <c r="AP54" s="21">
        <f t="shared" si="15"/>
        <v>0.70221327967806846</v>
      </c>
      <c r="AQ54" s="1">
        <v>15</v>
      </c>
      <c r="AR54" s="4">
        <v>19.510000000000002</v>
      </c>
      <c r="AS54" s="41">
        <v>352</v>
      </c>
      <c r="AT54" s="41">
        <v>299</v>
      </c>
      <c r="AU54" s="41">
        <v>276</v>
      </c>
      <c r="AV54" s="21">
        <f t="shared" si="16"/>
        <v>0.54070660522273428</v>
      </c>
      <c r="AW54" s="26">
        <v>16.8</v>
      </c>
      <c r="AX54" s="42">
        <v>14</v>
      </c>
      <c r="AY54" s="41">
        <v>-0.82300000000000006</v>
      </c>
      <c r="AZ54" s="1">
        <v>14</v>
      </c>
      <c r="BA54" s="43">
        <v>-0.86599999999999999</v>
      </c>
      <c r="BB54" s="16">
        <v>49.64</v>
      </c>
      <c r="BC54" s="26">
        <v>17.41</v>
      </c>
      <c r="BD54" s="43">
        <v>0.55100000000000005</v>
      </c>
      <c r="BE54" s="43">
        <v>8.766</v>
      </c>
      <c r="BF54" s="16">
        <v>52.97</v>
      </c>
      <c r="BG54" s="21">
        <f t="shared" si="17"/>
        <v>6.2374245472837021E-2</v>
      </c>
      <c r="BH54" s="44">
        <f t="shared" si="18"/>
        <v>0.94036697247706424</v>
      </c>
      <c r="BI54" s="42">
        <f t="shared" si="19"/>
        <v>1002.7412179499013</v>
      </c>
      <c r="BJ54" s="21">
        <f t="shared" si="20"/>
        <v>2.7412179499012659E-3</v>
      </c>
      <c r="BK54" s="26">
        <f t="shared" si="21"/>
        <v>2.067057110787593</v>
      </c>
      <c r="BL54" s="26">
        <f t="shared" si="22"/>
        <v>1.733660802596046</v>
      </c>
      <c r="BM54" s="16">
        <f t="shared" si="23"/>
        <v>33.139593034239802</v>
      </c>
      <c r="BN54" s="16">
        <f t="shared" si="24"/>
        <v>29.072158074302923</v>
      </c>
      <c r="BO54" s="16">
        <f t="shared" si="25"/>
        <v>60.411411044308366</v>
      </c>
      <c r="BP54" s="16">
        <f t="shared" si="26"/>
        <v>51.142993676583352</v>
      </c>
      <c r="BQ54" s="16">
        <f t="shared" si="27"/>
        <v>9.2684173677250143</v>
      </c>
      <c r="BR54" s="1">
        <v>31</v>
      </c>
      <c r="BS54" s="1">
        <v>26</v>
      </c>
      <c r="BT54" s="42">
        <v>466</v>
      </c>
      <c r="BU54" s="42">
        <v>410</v>
      </c>
      <c r="BV54" s="42">
        <v>153</v>
      </c>
      <c r="BW54" s="42">
        <v>146</v>
      </c>
      <c r="BX54" s="42">
        <v>185</v>
      </c>
      <c r="BY54" s="42">
        <v>256</v>
      </c>
      <c r="BZ54" s="1">
        <v>435</v>
      </c>
      <c r="CA54" s="1">
        <v>389</v>
      </c>
      <c r="CB54" s="21">
        <f t="shared" si="28"/>
        <v>0.52791262135922334</v>
      </c>
      <c r="CC54" s="4">
        <v>0.13</v>
      </c>
      <c r="CD54" s="45">
        <f t="shared" si="29"/>
        <v>-5.3067013445486264</v>
      </c>
      <c r="CE54" s="26">
        <f t="shared" si="30"/>
        <v>2.6457147438467095</v>
      </c>
      <c r="CF54" s="26">
        <f t="shared" si="31"/>
        <v>2.1245891124829637</v>
      </c>
      <c r="CG54" s="26">
        <f t="shared" si="32"/>
        <v>33.572516635933617</v>
      </c>
      <c r="CH54" s="26">
        <f t="shared" si="33"/>
        <v>30.305459793153219</v>
      </c>
      <c r="CI54" s="26">
        <f t="shared" si="34"/>
        <v>61.833560490659835</v>
      </c>
      <c r="CJ54" s="26">
        <f t="shared" si="35"/>
        <v>53.194900986130044</v>
      </c>
      <c r="CK54" s="16">
        <f t="shared" si="36"/>
        <v>0.62975786319522342</v>
      </c>
      <c r="CL54" s="42">
        <v>132</v>
      </c>
      <c r="CM54" s="42">
        <v>106</v>
      </c>
      <c r="CN54" s="42">
        <v>1543</v>
      </c>
      <c r="CO54" s="42">
        <v>1406</v>
      </c>
      <c r="CP54" s="42">
        <v>568</v>
      </c>
      <c r="CQ54" s="42">
        <v>477</v>
      </c>
      <c r="CR54" s="42">
        <v>665</v>
      </c>
      <c r="CS54" s="42">
        <v>842</v>
      </c>
      <c r="CT54" s="1">
        <v>13</v>
      </c>
      <c r="CU54" s="1">
        <v>12</v>
      </c>
      <c r="CV54" s="42">
        <f t="shared" si="37"/>
        <v>-1</v>
      </c>
      <c r="CW54" s="26">
        <f t="shared" si="38"/>
        <v>0.85978835978835977</v>
      </c>
      <c r="CX54" s="26">
        <f t="shared" si="39"/>
        <v>0.79365079365079361</v>
      </c>
      <c r="CY54" s="26">
        <f t="shared" si="40"/>
        <v>-6.6137566137566134E-2</v>
      </c>
      <c r="CZ54" s="13">
        <v>35</v>
      </c>
      <c r="DA54" s="13">
        <v>34</v>
      </c>
      <c r="DB54" s="27">
        <v>32.78</v>
      </c>
      <c r="DC54" s="27">
        <v>31.14</v>
      </c>
      <c r="DD54" s="27">
        <v>38.590000000000003</v>
      </c>
      <c r="DE54" s="27">
        <v>36.659999999999997</v>
      </c>
      <c r="DF54" s="13">
        <v>0</v>
      </c>
      <c r="DG54" s="13">
        <v>2</v>
      </c>
      <c r="DH54" s="21">
        <f t="shared" si="41"/>
        <v>0</v>
      </c>
      <c r="DI54" s="42">
        <v>1</v>
      </c>
      <c r="DJ54" s="42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"/>
      <c r="DR54" s="42"/>
      <c r="DS54" s="1"/>
      <c r="DT54" s="1"/>
      <c r="DU54" s="1"/>
      <c r="DV54" s="1"/>
      <c r="DW54" s="1"/>
      <c r="DX54" s="13"/>
    </row>
    <row r="55" spans="1:128" x14ac:dyDescent="0.2">
      <c r="A55" s="13" t="s">
        <v>407</v>
      </c>
      <c r="B55" s="13" t="s">
        <v>408</v>
      </c>
      <c r="C55" s="39" t="s">
        <v>3089</v>
      </c>
      <c r="D55" s="1" t="s">
        <v>409</v>
      </c>
      <c r="E55" s="13" t="s">
        <v>173</v>
      </c>
      <c r="F55" s="13">
        <v>7</v>
      </c>
      <c r="G55" s="13">
        <v>1</v>
      </c>
      <c r="H55" s="13">
        <v>0</v>
      </c>
      <c r="I55" s="40">
        <f t="shared" si="0"/>
        <v>1</v>
      </c>
      <c r="J55" s="19">
        <f t="shared" si="1"/>
        <v>0.55935363579845876</v>
      </c>
      <c r="K55" s="1">
        <v>1</v>
      </c>
      <c r="L55" s="1">
        <v>0</v>
      </c>
      <c r="M55" s="1">
        <v>0</v>
      </c>
      <c r="N55" s="1">
        <v>6</v>
      </c>
      <c r="O55" s="1">
        <v>6</v>
      </c>
      <c r="P55" s="1">
        <v>5</v>
      </c>
      <c r="Q55" s="1">
        <v>3</v>
      </c>
      <c r="R55" s="15">
        <f t="shared" si="2"/>
        <v>0.16666666666666666</v>
      </c>
      <c r="S55" s="15">
        <f t="shared" si="3"/>
        <v>5.8823529411764705E-2</v>
      </c>
      <c r="T55" s="16">
        <v>107.2666666667</v>
      </c>
      <c r="U55" s="16">
        <f t="shared" si="4"/>
        <v>15.323809523814287</v>
      </c>
      <c r="V55" s="16">
        <v>108.18</v>
      </c>
      <c r="W55" s="16">
        <f t="shared" si="5"/>
        <v>15.454285714285716</v>
      </c>
      <c r="X55" s="16">
        <v>236.59</v>
      </c>
      <c r="Y55" s="16">
        <f t="shared" si="6"/>
        <v>33.798571428571428</v>
      </c>
      <c r="Z55" s="21">
        <f t="shared" si="7"/>
        <v>0.31377440032485426</v>
      </c>
      <c r="AA55" s="20">
        <f t="shared" si="8"/>
        <v>0</v>
      </c>
      <c r="AB55">
        <v>8</v>
      </c>
      <c r="AC55" s="1">
        <v>29</v>
      </c>
      <c r="AD55" s="1">
        <v>7</v>
      </c>
      <c r="AE55" s="1">
        <v>3</v>
      </c>
      <c r="AF55" s="1">
        <v>1</v>
      </c>
      <c r="AG55" s="15">
        <f t="shared" si="9"/>
        <v>0.25</v>
      </c>
      <c r="AH55" s="15">
        <f t="shared" si="10"/>
        <v>0</v>
      </c>
      <c r="AI55" s="15">
        <f t="shared" si="11"/>
        <v>0.25</v>
      </c>
      <c r="AJ55" s="1">
        <v>34</v>
      </c>
      <c r="AK55" s="21">
        <f t="shared" si="12"/>
        <v>0.33333333333333331</v>
      </c>
      <c r="AL55" s="1">
        <v>33</v>
      </c>
      <c r="AM55" s="21">
        <f t="shared" si="13"/>
        <v>0.3235294117647059</v>
      </c>
      <c r="AN55" s="1">
        <v>35</v>
      </c>
      <c r="AO55" s="21">
        <f t="shared" si="14"/>
        <v>0.34313725490196079</v>
      </c>
      <c r="AP55" s="21">
        <f t="shared" si="15"/>
        <v>0.5074626865671642</v>
      </c>
      <c r="AQ55" s="1">
        <v>5</v>
      </c>
      <c r="AR55" s="4">
        <v>4.4000000000000004</v>
      </c>
      <c r="AS55" s="41">
        <v>36</v>
      </c>
      <c r="AT55" s="41">
        <v>36</v>
      </c>
      <c r="AU55" s="41">
        <v>32</v>
      </c>
      <c r="AV55" s="21">
        <f t="shared" si="16"/>
        <v>0.5</v>
      </c>
      <c r="AW55" s="26">
        <v>17.18</v>
      </c>
      <c r="AX55" s="42">
        <v>6</v>
      </c>
      <c r="AY55" s="41">
        <v>3.6999999999999998E-2</v>
      </c>
      <c r="AZ55" s="1">
        <v>6</v>
      </c>
      <c r="BA55" s="43">
        <v>-2.484</v>
      </c>
      <c r="BB55" s="16">
        <v>48.43</v>
      </c>
      <c r="BC55" s="26">
        <v>16.25</v>
      </c>
      <c r="BD55" s="43">
        <v>-3.0169999999999999</v>
      </c>
      <c r="BE55" s="43">
        <v>-3.7720000000000002</v>
      </c>
      <c r="BF55" s="16">
        <v>49.11</v>
      </c>
      <c r="BG55" s="21">
        <f t="shared" si="17"/>
        <v>9.7560975609756101E-2</v>
      </c>
      <c r="BH55" s="44">
        <f t="shared" si="18"/>
        <v>0.8771929824561403</v>
      </c>
      <c r="BI55" s="42">
        <f t="shared" si="19"/>
        <v>974.75395806589631</v>
      </c>
      <c r="BJ55" s="21">
        <f t="shared" si="20"/>
        <v>-2.5246041934103597E-2</v>
      </c>
      <c r="BK55" s="26">
        <f t="shared" si="21"/>
        <v>2.2185246810870769</v>
      </c>
      <c r="BL55" s="26">
        <f t="shared" si="22"/>
        <v>3.882418191902385</v>
      </c>
      <c r="BM55" s="16">
        <f t="shared" si="23"/>
        <v>22.739877981142538</v>
      </c>
      <c r="BN55" s="16">
        <f t="shared" si="24"/>
        <v>31.613976705490849</v>
      </c>
      <c r="BO55" s="16">
        <f t="shared" si="25"/>
        <v>39.378813089295619</v>
      </c>
      <c r="BP55" s="16">
        <f t="shared" si="26"/>
        <v>52.689961175818077</v>
      </c>
      <c r="BQ55" s="16">
        <f t="shared" si="27"/>
        <v>-13.311148086522458</v>
      </c>
      <c r="BR55" s="1">
        <v>4</v>
      </c>
      <c r="BS55" s="1">
        <v>7</v>
      </c>
      <c r="BT55" s="42">
        <v>37</v>
      </c>
      <c r="BU55" s="42">
        <v>50</v>
      </c>
      <c r="BV55" s="42">
        <v>15</v>
      </c>
      <c r="BW55" s="42">
        <v>17</v>
      </c>
      <c r="BX55" s="42">
        <v>21</v>
      </c>
      <c r="BY55" s="42">
        <v>15</v>
      </c>
      <c r="BZ55" s="1">
        <v>33</v>
      </c>
      <c r="CA55" s="1">
        <v>53</v>
      </c>
      <c r="CB55" s="21">
        <f t="shared" si="28"/>
        <v>0.38372093023255816</v>
      </c>
      <c r="CC55" s="4">
        <v>-9.8699999999999992</v>
      </c>
      <c r="CD55" s="45">
        <f t="shared" si="29"/>
        <v>-12.292252564134397</v>
      </c>
      <c r="CE55" s="26">
        <f t="shared" si="30"/>
        <v>3.8040491990363074</v>
      </c>
      <c r="CF55" s="26">
        <f t="shared" si="31"/>
        <v>3.0432393592290459</v>
      </c>
      <c r="CG55" s="26">
        <f t="shared" si="32"/>
        <v>30.939600152161969</v>
      </c>
      <c r="CH55" s="26">
        <f t="shared" si="33"/>
        <v>30.43239359229046</v>
      </c>
      <c r="CI55" s="26">
        <f t="shared" si="34"/>
        <v>52.242275666765288</v>
      </c>
      <c r="CJ55" s="26">
        <f t="shared" si="35"/>
        <v>54.017498626315565</v>
      </c>
      <c r="CK55" s="16">
        <f t="shared" si="36"/>
        <v>-11.535925126972181</v>
      </c>
      <c r="CL55" s="42">
        <v>15</v>
      </c>
      <c r="CM55" s="42">
        <v>12</v>
      </c>
      <c r="CN55" s="42">
        <v>107</v>
      </c>
      <c r="CO55" s="42">
        <v>108</v>
      </c>
      <c r="CP55" s="42">
        <v>37</v>
      </c>
      <c r="CQ55" s="42">
        <v>38</v>
      </c>
      <c r="CR55" s="42">
        <v>55</v>
      </c>
      <c r="CS55" s="42">
        <v>47</v>
      </c>
      <c r="CT55" s="1">
        <v>0</v>
      </c>
      <c r="CU55" s="1">
        <v>0</v>
      </c>
      <c r="CV55" s="42">
        <f t="shared" si="37"/>
        <v>0</v>
      </c>
      <c r="CW55" s="26">
        <f t="shared" si="38"/>
        <v>0</v>
      </c>
      <c r="CX55" s="26">
        <f t="shared" si="39"/>
        <v>0</v>
      </c>
      <c r="CY55" s="26">
        <f t="shared" si="40"/>
        <v>0</v>
      </c>
      <c r="CZ55" s="13">
        <v>3</v>
      </c>
      <c r="DA55" s="13">
        <v>6</v>
      </c>
      <c r="DB55" s="27">
        <v>3.81</v>
      </c>
      <c r="DC55" s="27">
        <v>4.1500000000000004</v>
      </c>
      <c r="DD55" s="27">
        <v>3.81</v>
      </c>
      <c r="DE55" s="27">
        <v>4.25</v>
      </c>
      <c r="DF55" s="1"/>
      <c r="DG55" s="1"/>
      <c r="DH55" s="21" t="str">
        <f t="shared" si="41"/>
        <v xml:space="preserve"> </v>
      </c>
      <c r="DI55" s="42"/>
      <c r="DJ55" s="42"/>
      <c r="DK55" s="1"/>
      <c r="DL55" s="1"/>
      <c r="DM55" s="1"/>
      <c r="DN55" s="1"/>
      <c r="DO55" s="1"/>
      <c r="DP55" s="1"/>
      <c r="DQ55" s="47"/>
      <c r="DR55" s="46"/>
      <c r="DS55" s="13"/>
      <c r="DT55" s="13"/>
      <c r="DU55" s="13"/>
      <c r="DV55" s="13"/>
      <c r="DW55" s="13"/>
      <c r="DX55" s="1"/>
    </row>
    <row r="56" spans="1:128" ht="25.5" x14ac:dyDescent="0.2">
      <c r="A56" s="13" t="s">
        <v>411</v>
      </c>
      <c r="B56" s="13" t="s">
        <v>408</v>
      </c>
      <c r="C56" s="39" t="s">
        <v>3090</v>
      </c>
      <c r="D56" s="1" t="s">
        <v>358</v>
      </c>
      <c r="E56" s="13" t="s">
        <v>173</v>
      </c>
      <c r="F56" s="13">
        <v>10</v>
      </c>
      <c r="G56" s="13">
        <v>0</v>
      </c>
      <c r="H56" s="13">
        <v>2</v>
      </c>
      <c r="I56" s="40">
        <f t="shared" si="0"/>
        <v>2</v>
      </c>
      <c r="J56" s="19">
        <f t="shared" si="1"/>
        <v>0.74541878041220522</v>
      </c>
      <c r="K56" s="1">
        <v>0</v>
      </c>
      <c r="L56" s="1">
        <v>0</v>
      </c>
      <c r="M56" s="1">
        <v>2</v>
      </c>
      <c r="N56" s="1">
        <v>7</v>
      </c>
      <c r="O56" s="1">
        <v>5</v>
      </c>
      <c r="P56" s="1">
        <v>11</v>
      </c>
      <c r="Q56" s="1">
        <v>2</v>
      </c>
      <c r="R56" s="15">
        <f t="shared" si="2"/>
        <v>0</v>
      </c>
      <c r="S56" s="15">
        <f t="shared" si="3"/>
        <v>0</v>
      </c>
      <c r="T56" s="16">
        <v>160.98333333330001</v>
      </c>
      <c r="U56" s="16">
        <f t="shared" si="4"/>
        <v>16.09833333333</v>
      </c>
      <c r="V56" s="16">
        <v>159.88</v>
      </c>
      <c r="W56" s="16">
        <f t="shared" si="5"/>
        <v>15.988</v>
      </c>
      <c r="X56" s="16">
        <v>373.19</v>
      </c>
      <c r="Y56" s="16">
        <f t="shared" si="6"/>
        <v>37.319000000000003</v>
      </c>
      <c r="Z56" s="21">
        <f t="shared" si="7"/>
        <v>0.29992308702421816</v>
      </c>
      <c r="AA56" s="20">
        <f t="shared" si="8"/>
        <v>0</v>
      </c>
      <c r="AB56">
        <v>7</v>
      </c>
      <c r="AC56" s="1">
        <v>26</v>
      </c>
      <c r="AD56" s="1">
        <v>24</v>
      </c>
      <c r="AE56" s="1">
        <v>7</v>
      </c>
      <c r="AF56" s="1">
        <v>1</v>
      </c>
      <c r="AG56" s="15">
        <f t="shared" si="9"/>
        <v>0</v>
      </c>
      <c r="AH56" s="15">
        <f t="shared" si="10"/>
        <v>0.4</v>
      </c>
      <c r="AI56" s="15">
        <f t="shared" si="11"/>
        <v>0.4</v>
      </c>
      <c r="AJ56" s="1">
        <v>57</v>
      </c>
      <c r="AK56" s="21">
        <f t="shared" si="12"/>
        <v>0.38513513513513514</v>
      </c>
      <c r="AL56" s="1">
        <v>43</v>
      </c>
      <c r="AM56" s="21">
        <f t="shared" si="13"/>
        <v>0.29054054054054052</v>
      </c>
      <c r="AN56" s="1">
        <v>48</v>
      </c>
      <c r="AO56" s="21">
        <f t="shared" si="14"/>
        <v>0.32432432432432434</v>
      </c>
      <c r="AP56" s="21">
        <f t="shared" si="15"/>
        <v>0.56999999999999995</v>
      </c>
      <c r="AQ56" s="1">
        <v>4</v>
      </c>
      <c r="AR56" s="4">
        <v>7</v>
      </c>
      <c r="AS56" s="41">
        <v>55</v>
      </c>
      <c r="AT56" s="41">
        <v>59</v>
      </c>
      <c r="AU56" s="41">
        <v>41</v>
      </c>
      <c r="AV56" s="21">
        <f t="shared" si="16"/>
        <v>0.48245614035087719</v>
      </c>
      <c r="AW56" s="26">
        <v>16.940000000000001</v>
      </c>
      <c r="AX56" s="42">
        <v>6</v>
      </c>
      <c r="AY56" s="41">
        <v>-0.254</v>
      </c>
      <c r="AZ56" s="1">
        <v>3</v>
      </c>
      <c r="BA56" s="43">
        <v>-1.6219999999999999</v>
      </c>
      <c r="BB56" s="16">
        <v>49.14</v>
      </c>
      <c r="BC56" s="26">
        <v>15.85</v>
      </c>
      <c r="BD56" s="43">
        <v>-0.66600000000000004</v>
      </c>
      <c r="BE56" s="43">
        <v>5.423</v>
      </c>
      <c r="BF56" s="16">
        <v>51.62</v>
      </c>
      <c r="BG56" s="21">
        <f t="shared" si="17"/>
        <v>5.7471264367816091E-2</v>
      </c>
      <c r="BH56" s="44">
        <f t="shared" si="18"/>
        <v>0.87878787878787878</v>
      </c>
      <c r="BI56" s="42">
        <f t="shared" si="19"/>
        <v>936.2591431556948</v>
      </c>
      <c r="BJ56" s="21">
        <f t="shared" si="20"/>
        <v>-6.3740856844305124E-2</v>
      </c>
      <c r="BK56" s="26">
        <f t="shared" si="21"/>
        <v>1.8764073054791095</v>
      </c>
      <c r="BL56" s="26">
        <f t="shared" si="22"/>
        <v>3.0022516887665747</v>
      </c>
      <c r="BM56" s="16">
        <f t="shared" si="23"/>
        <v>32.649487115336498</v>
      </c>
      <c r="BN56" s="16">
        <f t="shared" si="24"/>
        <v>24.768576432324242</v>
      </c>
      <c r="BO56" s="16">
        <f t="shared" si="25"/>
        <v>57.793345008756567</v>
      </c>
      <c r="BP56" s="16">
        <f t="shared" si="26"/>
        <v>42.782086564923695</v>
      </c>
      <c r="BQ56" s="16">
        <f t="shared" si="27"/>
        <v>15.011258443832872</v>
      </c>
      <c r="BR56" s="1">
        <v>5</v>
      </c>
      <c r="BS56" s="1">
        <v>8</v>
      </c>
      <c r="BT56" s="42">
        <v>82</v>
      </c>
      <c r="BU56" s="42">
        <v>58</v>
      </c>
      <c r="BV56" s="42">
        <v>33</v>
      </c>
      <c r="BW56" s="42">
        <v>22</v>
      </c>
      <c r="BX56" s="42">
        <v>26</v>
      </c>
      <c r="BY56" s="42">
        <v>34</v>
      </c>
      <c r="BZ56" s="1">
        <v>68</v>
      </c>
      <c r="CA56" s="1">
        <v>59</v>
      </c>
      <c r="CB56" s="21">
        <f t="shared" si="28"/>
        <v>0.53543307086614178</v>
      </c>
      <c r="CC56" s="4">
        <v>-1.97</v>
      </c>
      <c r="CD56" s="45">
        <f t="shared" si="29"/>
        <v>6.1962584438328729</v>
      </c>
      <c r="CE56" s="26">
        <f t="shared" si="30"/>
        <v>1.7685361344087458</v>
      </c>
      <c r="CF56" s="26">
        <f t="shared" si="31"/>
        <v>2.7331922077226074</v>
      </c>
      <c r="CG56" s="26">
        <f t="shared" si="32"/>
        <v>32.315978456014356</v>
      </c>
      <c r="CH56" s="26">
        <f t="shared" si="33"/>
        <v>26.045713979474257</v>
      </c>
      <c r="CI56" s="26">
        <f t="shared" si="34"/>
        <v>64.310404887590764</v>
      </c>
      <c r="CJ56" s="26">
        <f t="shared" si="35"/>
        <v>48.232803665693069</v>
      </c>
      <c r="CK56" s="16">
        <f t="shared" si="36"/>
        <v>-1.066342778064822</v>
      </c>
      <c r="CL56" s="42">
        <v>11</v>
      </c>
      <c r="CM56" s="42">
        <v>17</v>
      </c>
      <c r="CN56" s="42">
        <v>190</v>
      </c>
      <c r="CO56" s="42">
        <v>145</v>
      </c>
      <c r="CP56" s="42">
        <v>88</v>
      </c>
      <c r="CQ56" s="42">
        <v>75</v>
      </c>
      <c r="CR56" s="42">
        <v>63</v>
      </c>
      <c r="CS56" s="42">
        <v>111</v>
      </c>
      <c r="CT56" s="1">
        <v>0</v>
      </c>
      <c r="CU56" s="1">
        <v>2</v>
      </c>
      <c r="CV56" s="42">
        <f t="shared" si="37"/>
        <v>2</v>
      </c>
      <c r="CW56" s="26">
        <f t="shared" si="38"/>
        <v>0</v>
      </c>
      <c r="CX56" s="26">
        <f t="shared" si="39"/>
        <v>0.74541878041220522</v>
      </c>
      <c r="CY56" s="26">
        <f t="shared" si="40"/>
        <v>0.74541878041220522</v>
      </c>
      <c r="CZ56" s="13">
        <v>6</v>
      </c>
      <c r="DA56" s="13">
        <v>5</v>
      </c>
      <c r="DB56" s="27">
        <v>5.03</v>
      </c>
      <c r="DC56" s="27">
        <v>6.23</v>
      </c>
      <c r="DD56" s="27">
        <v>5.89</v>
      </c>
      <c r="DE56" s="27">
        <v>5.66</v>
      </c>
      <c r="DF56" s="1"/>
      <c r="DG56" s="1"/>
      <c r="DH56" s="21" t="str">
        <f t="shared" si="41"/>
        <v xml:space="preserve"> </v>
      </c>
      <c r="DI56" s="42"/>
      <c r="DJ56" s="42"/>
      <c r="DK56" s="1"/>
      <c r="DL56" s="1"/>
      <c r="DM56" s="1"/>
      <c r="DN56" s="1"/>
      <c r="DO56" s="1"/>
      <c r="DP56" s="1"/>
      <c r="DQ56" s="47"/>
      <c r="DR56" s="46"/>
      <c r="DS56" s="13"/>
      <c r="DT56" s="13"/>
      <c r="DU56" s="13"/>
      <c r="DV56" s="13"/>
      <c r="DW56" s="13"/>
      <c r="DX56" s="1"/>
    </row>
    <row r="57" spans="1:128" ht="25.5" x14ac:dyDescent="0.2">
      <c r="A57" s="13" t="s">
        <v>414</v>
      </c>
      <c r="B57" s="13" t="s">
        <v>415</v>
      </c>
      <c r="C57" s="39" t="s">
        <v>3091</v>
      </c>
      <c r="D57" s="1" t="s">
        <v>409</v>
      </c>
      <c r="E57" s="13" t="s">
        <v>173</v>
      </c>
      <c r="F57" s="13">
        <v>60</v>
      </c>
      <c r="G57" s="13">
        <v>4</v>
      </c>
      <c r="H57" s="13">
        <v>8</v>
      </c>
      <c r="I57" s="40">
        <f t="shared" si="0"/>
        <v>12</v>
      </c>
      <c r="J57" s="19">
        <f t="shared" si="1"/>
        <v>0.68462757527731588</v>
      </c>
      <c r="K57" s="1">
        <v>4</v>
      </c>
      <c r="L57" s="1">
        <v>4</v>
      </c>
      <c r="M57" s="1">
        <v>3</v>
      </c>
      <c r="N57" s="1">
        <v>85</v>
      </c>
      <c r="O57" s="1">
        <v>31</v>
      </c>
      <c r="P57" s="1">
        <v>54</v>
      </c>
      <c r="Q57" s="1">
        <v>53</v>
      </c>
      <c r="R57" s="15">
        <f t="shared" si="2"/>
        <v>4.7058823529411764E-2</v>
      </c>
      <c r="S57" s="15">
        <f t="shared" si="3"/>
        <v>2.3529411764705882E-2</v>
      </c>
      <c r="T57" s="16">
        <v>1051.6666666666999</v>
      </c>
      <c r="U57" s="16">
        <f t="shared" si="4"/>
        <v>17.527777777778333</v>
      </c>
      <c r="V57" s="16">
        <v>999.19</v>
      </c>
      <c r="W57" s="16">
        <f t="shared" si="5"/>
        <v>16.653166666666667</v>
      </c>
      <c r="X57" s="16">
        <v>1863.47</v>
      </c>
      <c r="Y57" s="16">
        <f t="shared" si="6"/>
        <v>31.057833333333335</v>
      </c>
      <c r="Z57" s="21">
        <f t="shared" si="7"/>
        <v>0.34904249893455741</v>
      </c>
      <c r="AA57" s="20">
        <f t="shared" si="8"/>
        <v>51.6</v>
      </c>
      <c r="AB57">
        <v>79</v>
      </c>
      <c r="AC57" s="1">
        <v>93</v>
      </c>
      <c r="AD57" s="1">
        <v>66</v>
      </c>
      <c r="AE57" s="1">
        <v>54</v>
      </c>
      <c r="AF57" s="1">
        <v>14</v>
      </c>
      <c r="AG57" s="15">
        <f t="shared" si="9"/>
        <v>0.1</v>
      </c>
      <c r="AH57" s="15">
        <f t="shared" si="10"/>
        <v>0.17499999999999999</v>
      </c>
      <c r="AI57" s="15">
        <f t="shared" si="11"/>
        <v>0.27500000000000002</v>
      </c>
      <c r="AJ57" s="1">
        <v>272</v>
      </c>
      <c r="AK57" s="21">
        <f t="shared" si="12"/>
        <v>0.32151300236406621</v>
      </c>
      <c r="AL57" s="1">
        <v>268</v>
      </c>
      <c r="AM57" s="21">
        <f t="shared" si="13"/>
        <v>0.31678486997635935</v>
      </c>
      <c r="AN57" s="1">
        <v>306</v>
      </c>
      <c r="AO57" s="21">
        <f t="shared" si="14"/>
        <v>0.36170212765957449</v>
      </c>
      <c r="AP57" s="21">
        <f t="shared" si="15"/>
        <v>0.50370370370370365</v>
      </c>
      <c r="AQ57" s="1">
        <v>5</v>
      </c>
      <c r="AR57" s="4">
        <v>0.12</v>
      </c>
      <c r="AS57" s="41">
        <v>369</v>
      </c>
      <c r="AT57" s="41">
        <v>391</v>
      </c>
      <c r="AU57" s="41">
        <v>363</v>
      </c>
      <c r="AV57" s="21">
        <f t="shared" si="16"/>
        <v>0.48552631578947369</v>
      </c>
      <c r="AW57" s="26">
        <v>17.350000000000001</v>
      </c>
      <c r="AX57" s="42">
        <v>4</v>
      </c>
      <c r="AY57" s="41">
        <v>0.221</v>
      </c>
      <c r="AZ57" s="1">
        <v>4</v>
      </c>
      <c r="BA57" s="43">
        <v>0.32100000000000001</v>
      </c>
      <c r="BB57" s="16">
        <v>50.02</v>
      </c>
      <c r="BC57" s="26">
        <v>16.27</v>
      </c>
      <c r="BD57" s="43">
        <v>-1.071</v>
      </c>
      <c r="BE57" s="43">
        <v>-2.609</v>
      </c>
      <c r="BF57" s="16">
        <v>50.34</v>
      </c>
      <c r="BG57" s="21">
        <f t="shared" si="17"/>
        <v>7.7519379844961239E-2</v>
      </c>
      <c r="BH57" s="44">
        <f t="shared" si="18"/>
        <v>0.91165413533834583</v>
      </c>
      <c r="BI57" s="42">
        <f t="shared" si="19"/>
        <v>989.17351518330702</v>
      </c>
      <c r="BJ57" s="21">
        <f t="shared" si="20"/>
        <v>-1.0826484816692933E-2</v>
      </c>
      <c r="BK57" s="26">
        <f t="shared" si="21"/>
        <v>2.4019455759164918</v>
      </c>
      <c r="BL57" s="26">
        <f t="shared" si="22"/>
        <v>2.8222860517018784</v>
      </c>
      <c r="BM57" s="16">
        <f t="shared" si="23"/>
        <v>30.985097929322748</v>
      </c>
      <c r="BN57" s="16">
        <f t="shared" si="24"/>
        <v>31.945876159689345</v>
      </c>
      <c r="BO57" s="16">
        <f t="shared" si="25"/>
        <v>55.6050400824668</v>
      </c>
      <c r="BP57" s="16">
        <f t="shared" si="26"/>
        <v>59.147909806943623</v>
      </c>
      <c r="BQ57" s="16">
        <f t="shared" si="27"/>
        <v>-3.542869724476823</v>
      </c>
      <c r="BR57" s="1">
        <v>40</v>
      </c>
      <c r="BS57" s="1">
        <v>47</v>
      </c>
      <c r="BT57" s="42">
        <v>476</v>
      </c>
      <c r="BU57" s="42">
        <v>485</v>
      </c>
      <c r="BV57" s="42">
        <v>177</v>
      </c>
      <c r="BW57" s="42">
        <v>189</v>
      </c>
      <c r="BX57" s="42">
        <v>264</v>
      </c>
      <c r="BY57" s="42">
        <v>233</v>
      </c>
      <c r="BZ57" s="1">
        <v>458</v>
      </c>
      <c r="CA57" s="1">
        <v>494</v>
      </c>
      <c r="CB57" s="21">
        <f t="shared" si="28"/>
        <v>0.48109243697478993</v>
      </c>
      <c r="CC57" s="4">
        <v>-0.97</v>
      </c>
      <c r="CD57" s="45">
        <f t="shared" si="29"/>
        <v>-0.79175861336571174</v>
      </c>
      <c r="CE57" s="26">
        <f t="shared" si="30"/>
        <v>2.3826517196413146</v>
      </c>
      <c r="CF57" s="26">
        <f t="shared" si="31"/>
        <v>2.2538597347958378</v>
      </c>
      <c r="CG57" s="26">
        <f t="shared" si="32"/>
        <v>30.362710427321073</v>
      </c>
      <c r="CH57" s="26">
        <f t="shared" si="33"/>
        <v>28.076652696313865</v>
      </c>
      <c r="CI57" s="26">
        <f t="shared" si="34"/>
        <v>54.865385544172966</v>
      </c>
      <c r="CJ57" s="26">
        <f t="shared" si="35"/>
        <v>54.929781536595705</v>
      </c>
      <c r="CK57" s="16">
        <f t="shared" si="36"/>
        <v>-3.4784737320540842</v>
      </c>
      <c r="CL57" s="42">
        <v>74</v>
      </c>
      <c r="CM57" s="42">
        <v>70</v>
      </c>
      <c r="CN57" s="42">
        <v>869</v>
      </c>
      <c r="CO57" s="42">
        <v>802</v>
      </c>
      <c r="CP57" s="42">
        <v>347</v>
      </c>
      <c r="CQ57" s="42">
        <v>341</v>
      </c>
      <c r="CR57" s="42">
        <v>493</v>
      </c>
      <c r="CS57" s="42">
        <v>414</v>
      </c>
      <c r="CT57" s="1">
        <v>16</v>
      </c>
      <c r="CU57" s="1">
        <v>5</v>
      </c>
      <c r="CV57" s="42">
        <f t="shared" si="37"/>
        <v>-11</v>
      </c>
      <c r="CW57" s="26">
        <f t="shared" si="38"/>
        <v>0.91283676703642114</v>
      </c>
      <c r="CX57" s="26">
        <f t="shared" si="39"/>
        <v>0.2852614896988816</v>
      </c>
      <c r="CY57" s="26">
        <f t="shared" si="40"/>
        <v>-0.62757527733753959</v>
      </c>
      <c r="CZ57" s="13">
        <v>39</v>
      </c>
      <c r="DA57" s="13">
        <v>44</v>
      </c>
      <c r="DB57" s="27">
        <v>37.72</v>
      </c>
      <c r="DC57" s="27">
        <v>37.89</v>
      </c>
      <c r="DD57" s="27">
        <v>36.08</v>
      </c>
      <c r="DE57" s="27">
        <v>40.51</v>
      </c>
      <c r="DF57" s="1"/>
      <c r="DG57" s="1"/>
      <c r="DH57" s="21" t="str">
        <f t="shared" si="41"/>
        <v xml:space="preserve"> </v>
      </c>
      <c r="DI57" s="42"/>
      <c r="DJ57" s="42"/>
      <c r="DK57" s="1"/>
      <c r="DL57" s="1"/>
      <c r="DM57" s="1"/>
      <c r="DN57" s="1"/>
      <c r="DO57" s="1"/>
      <c r="DP57" s="1"/>
      <c r="DQ57" s="47"/>
      <c r="DR57" s="46"/>
      <c r="DS57" s="13"/>
      <c r="DT57" s="13"/>
      <c r="DU57" s="13"/>
      <c r="DV57" s="13"/>
      <c r="DW57" s="13"/>
      <c r="DX57" s="1"/>
    </row>
    <row r="58" spans="1:128" ht="25.5" x14ac:dyDescent="0.2">
      <c r="A58" s="13" t="s">
        <v>420</v>
      </c>
      <c r="B58" s="13" t="s">
        <v>421</v>
      </c>
      <c r="C58" s="39" t="s">
        <v>3092</v>
      </c>
      <c r="D58" s="1" t="s">
        <v>243</v>
      </c>
      <c r="E58" s="13" t="s">
        <v>173</v>
      </c>
      <c r="F58" s="13">
        <v>7</v>
      </c>
      <c r="G58" s="13">
        <v>0</v>
      </c>
      <c r="H58" s="13">
        <v>0</v>
      </c>
      <c r="I58" s="40">
        <f t="shared" si="0"/>
        <v>0</v>
      </c>
      <c r="J58" s="19">
        <f t="shared" si="1"/>
        <v>0</v>
      </c>
      <c r="K58" s="1">
        <v>0</v>
      </c>
      <c r="L58" s="1">
        <v>0</v>
      </c>
      <c r="M58" s="1">
        <v>0</v>
      </c>
      <c r="N58" s="1">
        <v>2</v>
      </c>
      <c r="O58" s="1">
        <v>2</v>
      </c>
      <c r="P58" s="1">
        <v>3</v>
      </c>
      <c r="Q58" s="1">
        <v>3</v>
      </c>
      <c r="R58" s="15">
        <f t="shared" si="2"/>
        <v>0</v>
      </c>
      <c r="S58" s="15">
        <f t="shared" si="3"/>
        <v>0</v>
      </c>
      <c r="T58" s="16">
        <v>81.966666666699993</v>
      </c>
      <c r="U58" s="16">
        <f t="shared" si="4"/>
        <v>11.709523809528571</v>
      </c>
      <c r="V58" s="16">
        <v>79.63</v>
      </c>
      <c r="W58" s="16">
        <f t="shared" si="5"/>
        <v>11.375714285714285</v>
      </c>
      <c r="X58" s="16">
        <v>254.66</v>
      </c>
      <c r="Y58" s="16">
        <f t="shared" si="6"/>
        <v>36.380000000000003</v>
      </c>
      <c r="Z58" s="21">
        <f t="shared" si="7"/>
        <v>0.238206347781866</v>
      </c>
      <c r="AA58" s="20">
        <f t="shared" si="8"/>
        <v>0</v>
      </c>
      <c r="AB58">
        <v>3</v>
      </c>
      <c r="AC58" s="1">
        <v>9</v>
      </c>
      <c r="AD58" s="1">
        <v>8</v>
      </c>
      <c r="AE58" s="1">
        <v>3</v>
      </c>
      <c r="AF58" s="1">
        <v>1</v>
      </c>
      <c r="AG58" s="15">
        <f t="shared" si="9"/>
        <v>0</v>
      </c>
      <c r="AH58" s="15">
        <f t="shared" si="10"/>
        <v>0</v>
      </c>
      <c r="AI58" s="15">
        <f t="shared" si="11"/>
        <v>0</v>
      </c>
      <c r="AJ58" s="1">
        <v>28</v>
      </c>
      <c r="AK58" s="21">
        <f t="shared" si="12"/>
        <v>0.44444444444444442</v>
      </c>
      <c r="AL58" s="1">
        <v>17</v>
      </c>
      <c r="AM58" s="21">
        <f t="shared" si="13"/>
        <v>0.26984126984126983</v>
      </c>
      <c r="AN58" s="1">
        <v>18</v>
      </c>
      <c r="AO58" s="21">
        <f t="shared" si="14"/>
        <v>0.2857142857142857</v>
      </c>
      <c r="AP58" s="21">
        <f t="shared" si="15"/>
        <v>0.62222222222222223</v>
      </c>
      <c r="AQ58" s="1">
        <v>8</v>
      </c>
      <c r="AR58" s="4">
        <v>20.2</v>
      </c>
      <c r="AS58" s="41">
        <v>31</v>
      </c>
      <c r="AT58" s="41">
        <v>29</v>
      </c>
      <c r="AU58" s="41">
        <v>12</v>
      </c>
      <c r="AV58" s="21">
        <f t="shared" si="16"/>
        <v>0.51666666666666672</v>
      </c>
      <c r="AW58" s="26">
        <v>16.8</v>
      </c>
      <c r="AX58" s="42">
        <v>8</v>
      </c>
      <c r="AY58" s="41">
        <v>-0.89400000000000002</v>
      </c>
      <c r="AZ58" s="1">
        <v>7</v>
      </c>
      <c r="BA58" s="43">
        <v>-1.3009999999999999</v>
      </c>
      <c r="BB58" s="16">
        <v>49.88</v>
      </c>
      <c r="BC58" s="26">
        <v>16.420000000000002</v>
      </c>
      <c r="BD58" s="43">
        <v>1.8519999999999999</v>
      </c>
      <c r="BE58" s="43">
        <v>6.6719999999999997</v>
      </c>
      <c r="BF58" s="16">
        <v>52.25</v>
      </c>
      <c r="BG58" s="21">
        <f t="shared" si="17"/>
        <v>2.564102564102564E-2</v>
      </c>
      <c r="BH58" s="44">
        <f t="shared" si="18"/>
        <v>0.94444444444444442</v>
      </c>
      <c r="BI58" s="42">
        <f t="shared" si="19"/>
        <v>970.08547008547009</v>
      </c>
      <c r="BJ58" s="21">
        <f t="shared" si="20"/>
        <v>-2.991452991452994E-2</v>
      </c>
      <c r="BK58" s="26">
        <f t="shared" si="21"/>
        <v>0.75348486751224419</v>
      </c>
      <c r="BL58" s="26">
        <f t="shared" si="22"/>
        <v>1.5069697350244884</v>
      </c>
      <c r="BM58" s="16">
        <f t="shared" si="23"/>
        <v>29.385909832977521</v>
      </c>
      <c r="BN58" s="16">
        <f t="shared" si="24"/>
        <v>27.125455230440789</v>
      </c>
      <c r="BO58" s="16">
        <f t="shared" si="25"/>
        <v>53.497425593369336</v>
      </c>
      <c r="BP58" s="16">
        <f t="shared" si="26"/>
        <v>56.51136506341831</v>
      </c>
      <c r="BQ58" s="16">
        <f t="shared" si="27"/>
        <v>-3.0139394700489746</v>
      </c>
      <c r="BR58" s="1">
        <v>1</v>
      </c>
      <c r="BS58" s="1">
        <v>2</v>
      </c>
      <c r="BT58" s="42">
        <v>38</v>
      </c>
      <c r="BU58" s="42">
        <v>34</v>
      </c>
      <c r="BV58" s="42">
        <v>15</v>
      </c>
      <c r="BW58" s="42">
        <v>21</v>
      </c>
      <c r="BX58" s="42">
        <v>18</v>
      </c>
      <c r="BY58" s="42">
        <v>17</v>
      </c>
      <c r="BZ58" s="1">
        <v>48</v>
      </c>
      <c r="CA58" s="1">
        <v>42</v>
      </c>
      <c r="CB58" s="21">
        <f t="shared" si="28"/>
        <v>0.53333333333333333</v>
      </c>
      <c r="CC58" s="4">
        <v>1.1400000000000001</v>
      </c>
      <c r="CD58" s="45">
        <f t="shared" si="29"/>
        <v>-14.010272803382307</v>
      </c>
      <c r="CE58" s="26">
        <f t="shared" si="30"/>
        <v>2.8272991439566479</v>
      </c>
      <c r="CF58" s="26">
        <f t="shared" si="31"/>
        <v>2.1204743579674861</v>
      </c>
      <c r="CG58" s="26">
        <f t="shared" si="32"/>
        <v>33.927589727479777</v>
      </c>
      <c r="CH58" s="26">
        <f t="shared" si="33"/>
        <v>32.042723631508679</v>
      </c>
      <c r="CI58" s="26">
        <f t="shared" si="34"/>
        <v>61.493756381057082</v>
      </c>
      <c r="CJ58" s="26">
        <f t="shared" si="35"/>
        <v>54.896725045158249</v>
      </c>
      <c r="CK58" s="16">
        <f t="shared" si="36"/>
        <v>-9.6109708059478081</v>
      </c>
      <c r="CL58" s="42">
        <v>12</v>
      </c>
      <c r="CM58" s="42">
        <v>9</v>
      </c>
      <c r="CN58" s="42">
        <v>132</v>
      </c>
      <c r="CO58" s="42">
        <v>127</v>
      </c>
      <c r="CP58" s="42">
        <v>42</v>
      </c>
      <c r="CQ58" s="42">
        <v>39</v>
      </c>
      <c r="CR58" s="42">
        <v>58</v>
      </c>
      <c r="CS58" s="42">
        <v>75</v>
      </c>
      <c r="CT58" s="1">
        <v>0</v>
      </c>
      <c r="CU58" s="1">
        <v>1</v>
      </c>
      <c r="CV58" s="42">
        <f t="shared" si="37"/>
        <v>1</v>
      </c>
      <c r="CW58" s="26">
        <f t="shared" si="38"/>
        <v>0</v>
      </c>
      <c r="CX58" s="26">
        <f t="shared" si="39"/>
        <v>0.73200488003223596</v>
      </c>
      <c r="CY58" s="26">
        <f t="shared" si="40"/>
        <v>0.73200488003223596</v>
      </c>
      <c r="CZ58" s="13">
        <v>4</v>
      </c>
      <c r="DA58" s="13">
        <v>3</v>
      </c>
      <c r="DB58" s="27">
        <v>3.57</v>
      </c>
      <c r="DC58" s="27">
        <v>2.6</v>
      </c>
      <c r="DD58" s="27">
        <v>3.15</v>
      </c>
      <c r="DE58" s="27">
        <v>2.69</v>
      </c>
      <c r="DF58" s="1"/>
      <c r="DG58" s="1"/>
      <c r="DH58" s="21" t="str">
        <f t="shared" si="41"/>
        <v xml:space="preserve"> </v>
      </c>
      <c r="DI58" s="42">
        <v>1</v>
      </c>
      <c r="DJ58" s="42">
        <v>1</v>
      </c>
      <c r="DK58" s="13">
        <v>0</v>
      </c>
      <c r="DL58" s="13">
        <v>1</v>
      </c>
      <c r="DM58" s="13">
        <v>-1</v>
      </c>
      <c r="DN58" s="13">
        <v>0</v>
      </c>
      <c r="DO58" s="13">
        <v>0</v>
      </c>
      <c r="DP58" s="13">
        <v>0</v>
      </c>
      <c r="DQ58" s="1"/>
      <c r="DR58" s="42"/>
      <c r="DS58" s="1"/>
      <c r="DT58" s="1"/>
      <c r="DU58" s="1"/>
      <c r="DV58" s="1"/>
      <c r="DW58" s="1"/>
      <c r="DX58" s="13"/>
    </row>
    <row r="59" spans="1:128" ht="25.5" x14ac:dyDescent="0.2">
      <c r="A59" s="13" t="s">
        <v>423</v>
      </c>
      <c r="B59" s="13" t="s">
        <v>424</v>
      </c>
      <c r="C59" s="39" t="s">
        <v>3093</v>
      </c>
      <c r="D59" s="1" t="s">
        <v>302</v>
      </c>
      <c r="E59" s="13" t="s">
        <v>146</v>
      </c>
      <c r="F59" s="13">
        <v>72</v>
      </c>
      <c r="G59" s="13">
        <v>17</v>
      </c>
      <c r="H59" s="13">
        <v>14</v>
      </c>
      <c r="I59" s="40">
        <f t="shared" si="0"/>
        <v>31</v>
      </c>
      <c r="J59" s="19">
        <f t="shared" si="1"/>
        <v>1.8790409482757988</v>
      </c>
      <c r="K59" s="1">
        <v>13</v>
      </c>
      <c r="L59" s="1">
        <v>5</v>
      </c>
      <c r="M59" s="1">
        <v>9</v>
      </c>
      <c r="N59" s="1">
        <v>152</v>
      </c>
      <c r="O59" s="1">
        <v>46</v>
      </c>
      <c r="P59" s="1">
        <v>40</v>
      </c>
      <c r="Q59" s="1">
        <v>140</v>
      </c>
      <c r="R59" s="15">
        <f t="shared" si="2"/>
        <v>0.1118421052631579</v>
      </c>
      <c r="S59" s="15">
        <f t="shared" si="3"/>
        <v>7.1428571428571425E-2</v>
      </c>
      <c r="T59" s="16">
        <v>989.86666666669998</v>
      </c>
      <c r="U59" s="16">
        <f t="shared" si="4"/>
        <v>13.74814814814861</v>
      </c>
      <c r="V59" s="16">
        <v>937.42</v>
      </c>
      <c r="W59" s="16">
        <f t="shared" si="5"/>
        <v>13.019722222222221</v>
      </c>
      <c r="X59" s="16">
        <v>2519.29</v>
      </c>
      <c r="Y59" s="16">
        <f t="shared" si="6"/>
        <v>34.990138888888886</v>
      </c>
      <c r="Z59" s="21">
        <f t="shared" si="7"/>
        <v>0.27118850004773326</v>
      </c>
      <c r="AA59" s="20">
        <f t="shared" si="8"/>
        <v>70.277777777777771</v>
      </c>
      <c r="AB59">
        <v>22</v>
      </c>
      <c r="AC59" s="1">
        <v>132</v>
      </c>
      <c r="AD59" s="1">
        <v>67</v>
      </c>
      <c r="AE59" s="1">
        <v>22</v>
      </c>
      <c r="AF59" s="1">
        <v>20</v>
      </c>
      <c r="AG59" s="15">
        <f t="shared" si="9"/>
        <v>0.47222222222222221</v>
      </c>
      <c r="AH59" s="15">
        <f t="shared" si="10"/>
        <v>0.3888888888888889</v>
      </c>
      <c r="AI59" s="15">
        <f t="shared" si="11"/>
        <v>0.86111111111111116</v>
      </c>
      <c r="AJ59" s="1">
        <v>319</v>
      </c>
      <c r="AK59" s="21">
        <f t="shared" si="12"/>
        <v>0.34044823906083244</v>
      </c>
      <c r="AL59" s="1">
        <v>285</v>
      </c>
      <c r="AM59" s="21">
        <f t="shared" si="13"/>
        <v>0.304162219850587</v>
      </c>
      <c r="AN59" s="1">
        <v>333</v>
      </c>
      <c r="AO59" s="21">
        <f t="shared" si="14"/>
        <v>0.35538954108858056</v>
      </c>
      <c r="AP59" s="21">
        <f t="shared" si="15"/>
        <v>0.52814569536423839</v>
      </c>
      <c r="AQ59" s="1">
        <v>10</v>
      </c>
      <c r="AR59" s="4">
        <v>3.03</v>
      </c>
      <c r="AS59" s="41">
        <v>379</v>
      </c>
      <c r="AT59" s="41">
        <v>330</v>
      </c>
      <c r="AU59" s="41">
        <v>297</v>
      </c>
      <c r="AV59" s="21">
        <f t="shared" si="16"/>
        <v>0.5345557122708039</v>
      </c>
      <c r="AW59" s="26">
        <v>17.57</v>
      </c>
      <c r="AX59" s="42">
        <v>3</v>
      </c>
      <c r="AY59" s="41">
        <v>0.29499999999999998</v>
      </c>
      <c r="AZ59" s="1">
        <v>7</v>
      </c>
      <c r="BA59" s="43">
        <v>-0.66800000000000004</v>
      </c>
      <c r="BB59" s="16">
        <v>49.64</v>
      </c>
      <c r="BC59" s="26">
        <v>17.91</v>
      </c>
      <c r="BD59" s="43">
        <v>0.84099999999999997</v>
      </c>
      <c r="BE59" s="43">
        <v>2.9329999999999998</v>
      </c>
      <c r="BF59" s="16">
        <v>51.32</v>
      </c>
      <c r="BG59" s="21">
        <f t="shared" si="17"/>
        <v>7.1146245059288543E-2</v>
      </c>
      <c r="BH59" s="44">
        <f t="shared" si="18"/>
        <v>0.92017738359201773</v>
      </c>
      <c r="BI59" s="42">
        <f t="shared" si="19"/>
        <v>991.32362865130619</v>
      </c>
      <c r="BJ59" s="21">
        <f t="shared" si="20"/>
        <v>-8.6763713486937288E-3</v>
      </c>
      <c r="BK59" s="26">
        <f t="shared" si="21"/>
        <v>2.3041966247786485</v>
      </c>
      <c r="BL59" s="26">
        <f t="shared" si="22"/>
        <v>2.3041966247786485</v>
      </c>
      <c r="BM59" s="16">
        <f t="shared" si="23"/>
        <v>32.386763670499889</v>
      </c>
      <c r="BN59" s="16">
        <f t="shared" si="24"/>
        <v>28.866463271532506</v>
      </c>
      <c r="BO59" s="16">
        <f t="shared" si="25"/>
        <v>54.084615220498826</v>
      </c>
      <c r="BP59" s="16">
        <f t="shared" si="26"/>
        <v>53.252544217106539</v>
      </c>
      <c r="BQ59" s="16">
        <f t="shared" si="27"/>
        <v>0.83207100339228646</v>
      </c>
      <c r="BR59" s="1">
        <v>36</v>
      </c>
      <c r="BS59" s="1">
        <v>36</v>
      </c>
      <c r="BT59" s="42">
        <v>470</v>
      </c>
      <c r="BU59" s="42">
        <v>415</v>
      </c>
      <c r="BV59" s="42">
        <v>144</v>
      </c>
      <c r="BW59" s="42">
        <v>177</v>
      </c>
      <c r="BX59" s="42">
        <v>204</v>
      </c>
      <c r="BY59" s="42">
        <v>195</v>
      </c>
      <c r="BZ59" s="1">
        <v>398</v>
      </c>
      <c r="CA59" s="1">
        <v>365</v>
      </c>
      <c r="CB59" s="21">
        <f t="shared" si="28"/>
        <v>0.52162516382699864</v>
      </c>
      <c r="CC59" s="4">
        <v>0.54</v>
      </c>
      <c r="CD59" s="45">
        <f t="shared" si="29"/>
        <v>-3.5344256853494329</v>
      </c>
      <c r="CE59" s="26">
        <f t="shared" si="30"/>
        <v>2.2863584581370149</v>
      </c>
      <c r="CF59" s="26">
        <f t="shared" si="31"/>
        <v>2.2625422241980879</v>
      </c>
      <c r="CG59" s="26">
        <f t="shared" si="32"/>
        <v>29.675027487903339</v>
      </c>
      <c r="CH59" s="26">
        <f t="shared" si="33"/>
        <v>28.841459300040885</v>
      </c>
      <c r="CI59" s="26">
        <f t="shared" si="34"/>
        <v>53.395996491074861</v>
      </c>
      <c r="CJ59" s="26">
        <f t="shared" si="35"/>
        <v>51.347800372327121</v>
      </c>
      <c r="CK59" s="16">
        <f t="shared" si="36"/>
        <v>-1.2161251153554531</v>
      </c>
      <c r="CL59" s="42">
        <v>96</v>
      </c>
      <c r="CM59" s="42">
        <v>95</v>
      </c>
      <c r="CN59" s="42">
        <v>1150</v>
      </c>
      <c r="CO59" s="42">
        <v>1116</v>
      </c>
      <c r="CP59" s="42">
        <v>464</v>
      </c>
      <c r="CQ59" s="42">
        <v>464</v>
      </c>
      <c r="CR59" s="42">
        <v>481</v>
      </c>
      <c r="CS59" s="42">
        <v>532</v>
      </c>
      <c r="CT59" s="1">
        <v>12</v>
      </c>
      <c r="CU59" s="1">
        <v>15</v>
      </c>
      <c r="CV59" s="42">
        <f t="shared" si="37"/>
        <v>3</v>
      </c>
      <c r="CW59" s="26">
        <f t="shared" si="38"/>
        <v>0.72737068965514795</v>
      </c>
      <c r="CX59" s="26">
        <f t="shared" si="39"/>
        <v>0.90921336206893488</v>
      </c>
      <c r="CY59" s="26">
        <f t="shared" si="40"/>
        <v>0.18184267241378699</v>
      </c>
      <c r="CZ59" s="13">
        <v>37</v>
      </c>
      <c r="DA59" s="13">
        <v>34</v>
      </c>
      <c r="DB59" s="27">
        <v>35.25</v>
      </c>
      <c r="DC59" s="27">
        <v>32.79</v>
      </c>
      <c r="DD59" s="27">
        <v>33.71</v>
      </c>
      <c r="DE59" s="27">
        <v>31.87</v>
      </c>
      <c r="DF59" s="13">
        <v>391</v>
      </c>
      <c r="DG59" s="13">
        <v>433</v>
      </c>
      <c r="DH59" s="21">
        <f t="shared" si="41"/>
        <v>0.47451456310679613</v>
      </c>
      <c r="DI59" s="42">
        <v>241</v>
      </c>
      <c r="DJ59" s="42">
        <v>104</v>
      </c>
      <c r="DK59" s="13">
        <v>29</v>
      </c>
      <c r="DL59" s="13">
        <v>5</v>
      </c>
      <c r="DM59" s="13">
        <v>0.1</v>
      </c>
      <c r="DN59" s="13">
        <v>3</v>
      </c>
      <c r="DO59" s="13">
        <v>0</v>
      </c>
      <c r="DP59" s="13">
        <v>1.2E-2</v>
      </c>
      <c r="DQ59" s="13">
        <v>254</v>
      </c>
      <c r="DR59" s="46">
        <v>120</v>
      </c>
      <c r="DS59" s="13">
        <v>3</v>
      </c>
      <c r="DT59" s="13">
        <v>43</v>
      </c>
      <c r="DU59" s="13">
        <v>-0.157</v>
      </c>
      <c r="DV59" s="13">
        <v>0</v>
      </c>
      <c r="DW59" s="13">
        <v>0</v>
      </c>
      <c r="DX59" s="13">
        <v>0</v>
      </c>
    </row>
    <row r="60" spans="1:128" ht="25.5" x14ac:dyDescent="0.2">
      <c r="A60" s="13" t="s">
        <v>428</v>
      </c>
      <c r="B60" s="13" t="s">
        <v>429</v>
      </c>
      <c r="C60" s="39" t="s">
        <v>3094</v>
      </c>
      <c r="D60" s="1" t="s">
        <v>334</v>
      </c>
      <c r="E60" s="13" t="s">
        <v>173</v>
      </c>
      <c r="F60" s="13">
        <v>1</v>
      </c>
      <c r="G60" s="13">
        <v>0</v>
      </c>
      <c r="H60" s="13">
        <v>0</v>
      </c>
      <c r="I60" s="40">
        <f t="shared" si="0"/>
        <v>0</v>
      </c>
      <c r="J60" s="19">
        <f t="shared" si="1"/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5">
        <f t="shared" si="2"/>
        <v>0</v>
      </c>
      <c r="S60" s="15">
        <f t="shared" si="3"/>
        <v>0</v>
      </c>
      <c r="T60" s="16">
        <v>6.05</v>
      </c>
      <c r="U60" s="16">
        <f t="shared" si="4"/>
        <v>6.05</v>
      </c>
      <c r="V60" s="16">
        <v>6.89</v>
      </c>
      <c r="W60" s="16">
        <f t="shared" si="5"/>
        <v>6.89</v>
      </c>
      <c r="X60" s="16">
        <v>37.57</v>
      </c>
      <c r="Y60" s="16">
        <f t="shared" si="6"/>
        <v>37.57</v>
      </c>
      <c r="Z60" s="21">
        <f t="shared" si="7"/>
        <v>0.15497076023391812</v>
      </c>
      <c r="AA60" s="20">
        <f t="shared" si="8"/>
        <v>0</v>
      </c>
      <c r="AB60">
        <v>1</v>
      </c>
      <c r="AC60" s="1">
        <v>1</v>
      </c>
      <c r="AD60" s="1">
        <v>0</v>
      </c>
      <c r="AE60" s="1">
        <v>0</v>
      </c>
      <c r="AF60" s="1">
        <v>0</v>
      </c>
      <c r="AG60" s="15">
        <f t="shared" si="9"/>
        <v>0</v>
      </c>
      <c r="AH60" s="15">
        <f t="shared" si="10"/>
        <v>0</v>
      </c>
      <c r="AI60" s="15">
        <f t="shared" si="11"/>
        <v>0</v>
      </c>
      <c r="AJ60" s="1">
        <v>1</v>
      </c>
      <c r="AK60" s="21">
        <f t="shared" si="12"/>
        <v>0.33333333333333331</v>
      </c>
      <c r="AL60" s="1">
        <v>1</v>
      </c>
      <c r="AM60" s="21">
        <f t="shared" si="13"/>
        <v>0.33333333333333331</v>
      </c>
      <c r="AN60" s="1">
        <v>1</v>
      </c>
      <c r="AO60" s="21">
        <f t="shared" si="14"/>
        <v>0.33333333333333331</v>
      </c>
      <c r="AP60" s="21">
        <f t="shared" si="15"/>
        <v>0.5</v>
      </c>
      <c r="AQ60" s="1">
        <v>3</v>
      </c>
      <c r="AR60" s="4">
        <v>23.33</v>
      </c>
      <c r="AS60" s="41">
        <v>2</v>
      </c>
      <c r="AT60" s="41">
        <v>2</v>
      </c>
      <c r="AU60" s="41">
        <v>3</v>
      </c>
      <c r="AV60" s="21">
        <f t="shared" si="16"/>
        <v>0.5</v>
      </c>
      <c r="AW60" s="26">
        <v>17.190000000000001</v>
      </c>
      <c r="AX60" s="42">
        <v>7</v>
      </c>
      <c r="AY60" s="41">
        <v>-3.1549999999999998</v>
      </c>
      <c r="AZ60" s="1">
        <v>8</v>
      </c>
      <c r="BA60" s="43">
        <v>6.0060000000000002</v>
      </c>
      <c r="BB60" s="16">
        <v>52.42</v>
      </c>
      <c r="BC60" s="26">
        <v>16.43</v>
      </c>
      <c r="BD60" s="43">
        <v>-0.29799999999999999</v>
      </c>
      <c r="BE60" s="43">
        <v>0.84399999999999997</v>
      </c>
      <c r="BF60" s="16">
        <v>50.65</v>
      </c>
      <c r="BG60" s="21">
        <f t="shared" si="17"/>
        <v>0</v>
      </c>
      <c r="BH60" s="44">
        <f t="shared" si="18"/>
        <v>0.7142857142857143</v>
      </c>
      <c r="BI60" s="42">
        <f t="shared" si="19"/>
        <v>714.28571428571433</v>
      </c>
      <c r="BJ60" s="21">
        <f t="shared" si="20"/>
        <v>-0.2857142857142857</v>
      </c>
      <c r="BK60" s="26">
        <f t="shared" si="21"/>
        <v>0</v>
      </c>
      <c r="BL60" s="26">
        <f t="shared" si="22"/>
        <v>17.416545718432509</v>
      </c>
      <c r="BM60" s="16">
        <f t="shared" si="23"/>
        <v>17.416545718432509</v>
      </c>
      <c r="BN60" s="16">
        <f t="shared" si="24"/>
        <v>60.957910014513793</v>
      </c>
      <c r="BO60" s="16">
        <f t="shared" si="25"/>
        <v>17.416545718432509</v>
      </c>
      <c r="BP60" s="16">
        <f t="shared" si="26"/>
        <v>95.791001451378818</v>
      </c>
      <c r="BQ60" s="16">
        <f t="shared" si="27"/>
        <v>-78.374455732946302</v>
      </c>
      <c r="BR60" s="1">
        <v>0</v>
      </c>
      <c r="BS60" s="1">
        <v>2</v>
      </c>
      <c r="BT60" s="42">
        <v>2</v>
      </c>
      <c r="BU60" s="42">
        <v>5</v>
      </c>
      <c r="BV60" s="42">
        <v>0</v>
      </c>
      <c r="BW60" s="42">
        <v>2</v>
      </c>
      <c r="BX60" s="42">
        <v>2</v>
      </c>
      <c r="BY60" s="42">
        <v>0</v>
      </c>
      <c r="BZ60" s="1">
        <v>0</v>
      </c>
      <c r="CA60" s="1">
        <v>5</v>
      </c>
      <c r="CB60" s="21">
        <f t="shared" si="28"/>
        <v>0</v>
      </c>
      <c r="CC60" s="4">
        <v>-42.31</v>
      </c>
      <c r="CD60" s="45">
        <f t="shared" si="29"/>
        <v>-73.302455732946299</v>
      </c>
      <c r="CE60" s="26">
        <f t="shared" si="30"/>
        <v>1.5970188980569604</v>
      </c>
      <c r="CF60" s="26">
        <f t="shared" si="31"/>
        <v>3.1940377961139208</v>
      </c>
      <c r="CG60" s="26">
        <f t="shared" si="32"/>
        <v>27.149321266968325</v>
      </c>
      <c r="CH60" s="26">
        <f t="shared" si="33"/>
        <v>31.940377961139205</v>
      </c>
      <c r="CI60" s="26">
        <f t="shared" si="34"/>
        <v>43.119510247537931</v>
      </c>
      <c r="CJ60" s="26">
        <f t="shared" si="35"/>
        <v>55.895661431993609</v>
      </c>
      <c r="CK60" s="16">
        <f t="shared" si="36"/>
        <v>-65.598304548490631</v>
      </c>
      <c r="CL60" s="42">
        <v>1</v>
      </c>
      <c r="CM60" s="42">
        <v>2</v>
      </c>
      <c r="CN60" s="42">
        <v>16</v>
      </c>
      <c r="CO60" s="42">
        <v>18</v>
      </c>
      <c r="CP60" s="42">
        <v>6</v>
      </c>
      <c r="CQ60" s="42">
        <v>11</v>
      </c>
      <c r="CR60" s="42">
        <v>4</v>
      </c>
      <c r="CS60" s="42">
        <v>4</v>
      </c>
      <c r="CT60" s="1">
        <v>0</v>
      </c>
      <c r="CU60" s="1">
        <v>0</v>
      </c>
      <c r="CV60" s="42">
        <f t="shared" si="37"/>
        <v>0</v>
      </c>
      <c r="CW60" s="26">
        <f t="shared" si="38"/>
        <v>0</v>
      </c>
      <c r="CX60" s="26">
        <f t="shared" si="39"/>
        <v>0</v>
      </c>
      <c r="CY60" s="26">
        <f t="shared" si="40"/>
        <v>0</v>
      </c>
      <c r="CZ60" s="13">
        <v>0</v>
      </c>
      <c r="DA60" s="13">
        <v>1</v>
      </c>
      <c r="DB60" s="27">
        <v>0.31</v>
      </c>
      <c r="DC60" s="27">
        <v>0.2</v>
      </c>
      <c r="DD60" s="27">
        <v>0.24</v>
      </c>
      <c r="DE60" s="27">
        <v>0.22</v>
      </c>
      <c r="DF60" s="1"/>
      <c r="DG60" s="1"/>
      <c r="DH60" s="21" t="str">
        <f t="shared" si="41"/>
        <v xml:space="preserve"> </v>
      </c>
      <c r="DI60" s="42"/>
      <c r="DJ60" s="42"/>
      <c r="DK60" s="1"/>
      <c r="DL60" s="1"/>
      <c r="DM60" s="1"/>
      <c r="DN60" s="1"/>
      <c r="DO60" s="1"/>
      <c r="DP60" s="1"/>
      <c r="DQ60" s="1"/>
      <c r="DR60" s="42"/>
      <c r="DS60" s="1"/>
      <c r="DT60" s="1"/>
      <c r="DU60" s="1"/>
      <c r="DV60" s="1"/>
      <c r="DW60" s="1"/>
      <c r="DX60" s="13"/>
    </row>
    <row r="61" spans="1:128" ht="25.5" x14ac:dyDescent="0.2">
      <c r="A61" s="13" t="s">
        <v>432</v>
      </c>
      <c r="B61" s="13" t="s">
        <v>433</v>
      </c>
      <c r="C61" s="39" t="s">
        <v>3095</v>
      </c>
      <c r="D61" s="1" t="s">
        <v>292</v>
      </c>
      <c r="E61" s="13" t="s">
        <v>173</v>
      </c>
      <c r="F61" s="13">
        <v>4</v>
      </c>
      <c r="G61" s="13">
        <v>0</v>
      </c>
      <c r="H61" s="13">
        <v>1</v>
      </c>
      <c r="I61" s="40">
        <f t="shared" si="0"/>
        <v>1</v>
      </c>
      <c r="J61" s="19">
        <f t="shared" si="1"/>
        <v>1.5720524017453517</v>
      </c>
      <c r="K61" s="1">
        <v>0</v>
      </c>
      <c r="L61" s="1">
        <v>1</v>
      </c>
      <c r="M61" s="1">
        <v>0</v>
      </c>
      <c r="N61" s="1">
        <v>3</v>
      </c>
      <c r="O61" s="1">
        <v>1</v>
      </c>
      <c r="P61" s="1">
        <v>0</v>
      </c>
      <c r="Q61" s="1">
        <v>0</v>
      </c>
      <c r="R61" s="15">
        <f t="shared" si="2"/>
        <v>0</v>
      </c>
      <c r="S61" s="15">
        <f t="shared" si="3"/>
        <v>0</v>
      </c>
      <c r="T61" s="16">
        <v>38.166666666700003</v>
      </c>
      <c r="U61" s="16">
        <f t="shared" si="4"/>
        <v>9.5416666666750007</v>
      </c>
      <c r="V61" s="16">
        <v>34.35</v>
      </c>
      <c r="W61" s="16">
        <f t="shared" si="5"/>
        <v>8.5875000000000004</v>
      </c>
      <c r="X61" s="16">
        <v>143.35</v>
      </c>
      <c r="Y61" s="16">
        <f t="shared" si="6"/>
        <v>35.837499999999999</v>
      </c>
      <c r="Z61" s="21">
        <f t="shared" si="7"/>
        <v>0.19330332020258864</v>
      </c>
      <c r="AA61" s="20">
        <f t="shared" si="8"/>
        <v>18</v>
      </c>
      <c r="AB61">
        <v>2</v>
      </c>
      <c r="AC61" s="1">
        <v>1</v>
      </c>
      <c r="AD61" s="1">
        <v>0</v>
      </c>
      <c r="AE61" s="1">
        <v>1</v>
      </c>
      <c r="AF61" s="1">
        <v>0</v>
      </c>
      <c r="AG61" s="15">
        <f t="shared" si="9"/>
        <v>0</v>
      </c>
      <c r="AH61" s="15">
        <f t="shared" si="10"/>
        <v>1</v>
      </c>
      <c r="AI61" s="15">
        <f t="shared" si="11"/>
        <v>1</v>
      </c>
      <c r="AJ61" s="1">
        <v>10</v>
      </c>
      <c r="AK61" s="21">
        <f t="shared" si="12"/>
        <v>0.32258064516129031</v>
      </c>
      <c r="AL61" s="1">
        <v>9</v>
      </c>
      <c r="AM61" s="21">
        <f t="shared" si="13"/>
        <v>0.29032258064516131</v>
      </c>
      <c r="AN61" s="1">
        <v>12</v>
      </c>
      <c r="AO61" s="21">
        <f t="shared" si="14"/>
        <v>0.38709677419354838</v>
      </c>
      <c r="AP61" s="21">
        <f t="shared" si="15"/>
        <v>0.52631578947368418</v>
      </c>
      <c r="AQ61" s="1">
        <v>6</v>
      </c>
      <c r="AR61" s="4">
        <v>-15.27</v>
      </c>
      <c r="AS61" s="41">
        <v>18</v>
      </c>
      <c r="AT61" s="41">
        <v>14</v>
      </c>
      <c r="AU61" s="41">
        <v>9</v>
      </c>
      <c r="AV61" s="21">
        <f t="shared" si="16"/>
        <v>0.5625</v>
      </c>
      <c r="AW61" s="26">
        <v>16.899999999999999</v>
      </c>
      <c r="AX61" s="42">
        <v>8</v>
      </c>
      <c r="AY61" s="41">
        <v>-0.36199999999999999</v>
      </c>
      <c r="AZ61" s="1">
        <v>6</v>
      </c>
      <c r="BA61" s="43">
        <v>-4.2359999999999998</v>
      </c>
      <c r="BB61" s="16">
        <v>48.76</v>
      </c>
      <c r="BC61" s="26">
        <v>15.57</v>
      </c>
      <c r="BD61" s="43">
        <v>-5.2169999999999996</v>
      </c>
      <c r="BE61" s="43">
        <v>-1.2690000000000001</v>
      </c>
      <c r="BF61" s="16">
        <v>50.17</v>
      </c>
      <c r="BG61" s="21">
        <f t="shared" si="17"/>
        <v>5.5555555555555552E-2</v>
      </c>
      <c r="BH61" s="44">
        <f t="shared" si="18"/>
        <v>0.8</v>
      </c>
      <c r="BI61" s="42">
        <f t="shared" si="19"/>
        <v>855.55555555555554</v>
      </c>
      <c r="BJ61" s="21">
        <f t="shared" si="20"/>
        <v>-0.1444444444444444</v>
      </c>
      <c r="BK61" s="26">
        <f t="shared" si="21"/>
        <v>1.7467248908296944</v>
      </c>
      <c r="BL61" s="26">
        <f t="shared" si="22"/>
        <v>6.9868995633187776</v>
      </c>
      <c r="BM61" s="16">
        <f t="shared" si="23"/>
        <v>31.441048034934497</v>
      </c>
      <c r="BN61" s="16">
        <f t="shared" si="24"/>
        <v>34.934497816593883</v>
      </c>
      <c r="BO61" s="16">
        <f t="shared" si="25"/>
        <v>54.148471615720524</v>
      </c>
      <c r="BP61" s="16">
        <f t="shared" si="26"/>
        <v>48.908296943231441</v>
      </c>
      <c r="BQ61" s="16">
        <f t="shared" si="27"/>
        <v>5.2401746724890828</v>
      </c>
      <c r="BR61" s="1">
        <v>1</v>
      </c>
      <c r="BS61" s="1">
        <v>4</v>
      </c>
      <c r="BT61" s="42">
        <v>17</v>
      </c>
      <c r="BU61" s="42">
        <v>16</v>
      </c>
      <c r="BV61" s="42">
        <v>6</v>
      </c>
      <c r="BW61" s="42">
        <v>2</v>
      </c>
      <c r="BX61" s="42">
        <v>6</v>
      </c>
      <c r="BY61" s="42">
        <v>7</v>
      </c>
      <c r="BZ61" s="1">
        <v>17</v>
      </c>
      <c r="CA61" s="1">
        <v>13</v>
      </c>
      <c r="CB61" s="21">
        <f t="shared" si="28"/>
        <v>0.56666666666666665</v>
      </c>
      <c r="CC61" s="4">
        <v>-1.73</v>
      </c>
      <c r="CD61" s="45">
        <f t="shared" si="29"/>
        <v>1.5515957251206629</v>
      </c>
      <c r="CE61" s="26">
        <f t="shared" si="30"/>
        <v>2.0927799093128705</v>
      </c>
      <c r="CF61" s="26">
        <f t="shared" si="31"/>
        <v>2.0927799093128705</v>
      </c>
      <c r="CG61" s="26">
        <f t="shared" si="32"/>
        <v>38.925706313219393</v>
      </c>
      <c r="CH61" s="26">
        <f t="shared" si="33"/>
        <v>23.020579002441579</v>
      </c>
      <c r="CI61" s="26">
        <f t="shared" si="34"/>
        <v>65.713289152424139</v>
      </c>
      <c r="CJ61" s="26">
        <f t="shared" si="35"/>
        <v>44.785490059295434</v>
      </c>
      <c r="CK61" s="16">
        <f t="shared" si="36"/>
        <v>-15.687624420639622</v>
      </c>
      <c r="CL61" s="42">
        <v>5</v>
      </c>
      <c r="CM61" s="42">
        <v>5</v>
      </c>
      <c r="CN61" s="42">
        <v>88</v>
      </c>
      <c r="CO61" s="42">
        <v>50</v>
      </c>
      <c r="CP61" s="42">
        <v>24</v>
      </c>
      <c r="CQ61" s="42">
        <v>22</v>
      </c>
      <c r="CR61" s="42">
        <v>30</v>
      </c>
      <c r="CS61" s="42">
        <v>40</v>
      </c>
      <c r="CT61" s="1">
        <v>1</v>
      </c>
      <c r="CU61" s="1">
        <v>0</v>
      </c>
      <c r="CV61" s="42">
        <f t="shared" si="37"/>
        <v>-1</v>
      </c>
      <c r="CW61" s="26">
        <f t="shared" si="38"/>
        <v>1.5720524017453517</v>
      </c>
      <c r="CX61" s="26">
        <f t="shared" si="39"/>
        <v>0</v>
      </c>
      <c r="CY61" s="26">
        <f t="shared" si="40"/>
        <v>-1.5720524017453517</v>
      </c>
      <c r="CZ61" s="13">
        <v>2</v>
      </c>
      <c r="DA61" s="13">
        <v>2</v>
      </c>
      <c r="DB61" s="27">
        <v>1.56</v>
      </c>
      <c r="DC61" s="27">
        <v>1.56</v>
      </c>
      <c r="DD61" s="27">
        <v>1.4</v>
      </c>
      <c r="DE61" s="27">
        <v>1.26</v>
      </c>
      <c r="DF61" s="1"/>
      <c r="DG61" s="1"/>
      <c r="DH61" s="21" t="str">
        <f t="shared" si="41"/>
        <v xml:space="preserve"> </v>
      </c>
      <c r="DI61" s="42"/>
      <c r="DJ61" s="42"/>
      <c r="DK61" s="1"/>
      <c r="DL61" s="1"/>
      <c r="DM61" s="1"/>
      <c r="DN61" s="1"/>
      <c r="DO61" s="1"/>
      <c r="DP61" s="1"/>
      <c r="DQ61" s="47"/>
      <c r="DR61" s="46"/>
      <c r="DS61" s="13"/>
      <c r="DT61" s="13"/>
      <c r="DU61" s="13"/>
      <c r="DV61" s="13"/>
      <c r="DW61" s="13"/>
      <c r="DX61" s="1"/>
    </row>
    <row r="62" spans="1:128" ht="25.5" x14ac:dyDescent="0.2">
      <c r="A62" s="13" t="s">
        <v>217</v>
      </c>
      <c r="B62" s="13" t="s">
        <v>435</v>
      </c>
      <c r="C62" s="39" t="s">
        <v>3096</v>
      </c>
      <c r="D62" s="1" t="s">
        <v>219</v>
      </c>
      <c r="E62" s="13" t="s">
        <v>154</v>
      </c>
      <c r="F62" s="13">
        <v>2</v>
      </c>
      <c r="G62" s="13">
        <v>0</v>
      </c>
      <c r="H62" s="13">
        <v>0</v>
      </c>
      <c r="I62" s="40">
        <f t="shared" si="0"/>
        <v>0</v>
      </c>
      <c r="J62" s="19">
        <f t="shared" si="1"/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1</v>
      </c>
      <c r="Q62" s="1">
        <v>0</v>
      </c>
      <c r="R62" s="15">
        <f t="shared" si="2"/>
        <v>0</v>
      </c>
      <c r="S62" s="15">
        <f t="shared" si="3"/>
        <v>0</v>
      </c>
      <c r="T62" s="16">
        <v>19.566666666700002</v>
      </c>
      <c r="U62" s="16">
        <f t="shared" si="4"/>
        <v>9.7833333333500008</v>
      </c>
      <c r="V62" s="16">
        <v>20.079999999999998</v>
      </c>
      <c r="W62" s="16">
        <f t="shared" si="5"/>
        <v>10.039999999999999</v>
      </c>
      <c r="X62" s="16">
        <v>85.92</v>
      </c>
      <c r="Y62" s="16">
        <f t="shared" si="6"/>
        <v>42.96</v>
      </c>
      <c r="Z62" s="21">
        <f t="shared" si="7"/>
        <v>0.18943396226415093</v>
      </c>
      <c r="AA62" s="20">
        <f t="shared" si="8"/>
        <v>0</v>
      </c>
      <c r="AB62">
        <v>0</v>
      </c>
      <c r="AC62" s="1">
        <v>7</v>
      </c>
      <c r="AD62" s="1">
        <v>3</v>
      </c>
      <c r="AE62" s="1">
        <v>0</v>
      </c>
      <c r="AF62" s="1">
        <v>0</v>
      </c>
      <c r="AG62" s="15">
        <f t="shared" si="9"/>
        <v>0</v>
      </c>
      <c r="AH62" s="15">
        <f t="shared" si="10"/>
        <v>0</v>
      </c>
      <c r="AI62" s="15">
        <f t="shared" si="11"/>
        <v>0</v>
      </c>
      <c r="AJ62" s="1">
        <v>4</v>
      </c>
      <c r="AK62" s="21">
        <f t="shared" si="12"/>
        <v>0.23529411764705882</v>
      </c>
      <c r="AL62" s="1">
        <v>4</v>
      </c>
      <c r="AM62" s="21">
        <f t="shared" si="13"/>
        <v>0.23529411764705882</v>
      </c>
      <c r="AN62" s="1">
        <v>9</v>
      </c>
      <c r="AO62" s="21">
        <f t="shared" si="14"/>
        <v>0.52941176470588236</v>
      </c>
      <c r="AP62" s="21">
        <f t="shared" si="15"/>
        <v>0.5</v>
      </c>
      <c r="AQ62" s="1">
        <v>4</v>
      </c>
      <c r="AR62" s="4">
        <v>-15.12</v>
      </c>
      <c r="AS62" s="41">
        <v>7</v>
      </c>
      <c r="AT62" s="41">
        <v>6</v>
      </c>
      <c r="AU62" s="41">
        <v>5</v>
      </c>
      <c r="AV62" s="21">
        <f t="shared" si="16"/>
        <v>0.53846153846153844</v>
      </c>
      <c r="AW62" s="26">
        <v>16.059999999999999</v>
      </c>
      <c r="AX62" s="42">
        <v>13</v>
      </c>
      <c r="AY62" s="41">
        <v>-3.5750000000000002</v>
      </c>
      <c r="AZ62" s="1">
        <v>13</v>
      </c>
      <c r="BA62" s="43">
        <v>-7.5880000000000001</v>
      </c>
      <c r="BB62" s="16">
        <v>46.56</v>
      </c>
      <c r="BC62" s="26">
        <v>16.940000000000001</v>
      </c>
      <c r="BD62" s="43">
        <v>-4.0650000000000004</v>
      </c>
      <c r="BE62" s="43">
        <v>2.1819999999999999</v>
      </c>
      <c r="BF62" s="16">
        <v>49.87</v>
      </c>
      <c r="BG62" s="21">
        <f t="shared" si="17"/>
        <v>0</v>
      </c>
      <c r="BH62" s="44">
        <f t="shared" si="18"/>
        <v>0.875</v>
      </c>
      <c r="BI62" s="42">
        <f t="shared" si="19"/>
        <v>875</v>
      </c>
      <c r="BJ62" s="21">
        <f t="shared" si="20"/>
        <v>-0.125</v>
      </c>
      <c r="BK62" s="26">
        <f t="shared" si="21"/>
        <v>0</v>
      </c>
      <c r="BL62" s="26">
        <f t="shared" si="22"/>
        <v>2.9880478087649407</v>
      </c>
      <c r="BM62" s="16">
        <f t="shared" si="23"/>
        <v>14.940239043824702</v>
      </c>
      <c r="BN62" s="16">
        <f t="shared" si="24"/>
        <v>23.904382470119526</v>
      </c>
      <c r="BO62" s="16">
        <f t="shared" si="25"/>
        <v>35.856573705179287</v>
      </c>
      <c r="BP62" s="16">
        <f t="shared" si="26"/>
        <v>44.820717131474112</v>
      </c>
      <c r="BQ62" s="16">
        <f t="shared" si="27"/>
        <v>-8.9641434262948252</v>
      </c>
      <c r="BR62" s="1">
        <v>0</v>
      </c>
      <c r="BS62" s="1">
        <v>1</v>
      </c>
      <c r="BT62" s="42">
        <v>5</v>
      </c>
      <c r="BU62" s="42">
        <v>7</v>
      </c>
      <c r="BV62" s="42">
        <v>4</v>
      </c>
      <c r="BW62" s="42">
        <v>4</v>
      </c>
      <c r="BX62" s="42">
        <v>3</v>
      </c>
      <c r="BY62" s="42">
        <v>3</v>
      </c>
      <c r="BZ62" s="1">
        <v>2</v>
      </c>
      <c r="CA62" s="1">
        <v>5</v>
      </c>
      <c r="CB62" s="21">
        <f t="shared" si="28"/>
        <v>0.2857142857142857</v>
      </c>
      <c r="CC62" s="4">
        <v>-22.41</v>
      </c>
      <c r="CD62" s="45">
        <f t="shared" si="29"/>
        <v>-18.824143426294825</v>
      </c>
      <c r="CE62" s="26">
        <f t="shared" si="30"/>
        <v>2.0949720670391061</v>
      </c>
      <c r="CF62" s="26">
        <f t="shared" si="31"/>
        <v>3.4916201117318435</v>
      </c>
      <c r="CG62" s="26">
        <f t="shared" si="32"/>
        <v>22.346368715083798</v>
      </c>
      <c r="CH62" s="26">
        <f t="shared" si="33"/>
        <v>19.553072625698324</v>
      </c>
      <c r="CI62" s="26">
        <f t="shared" si="34"/>
        <v>49.581005586592177</v>
      </c>
      <c r="CJ62" s="26">
        <f t="shared" si="35"/>
        <v>34.916201117318437</v>
      </c>
      <c r="CK62" s="16">
        <f t="shared" si="36"/>
        <v>-23.628947895568565</v>
      </c>
      <c r="CL62" s="42">
        <v>3</v>
      </c>
      <c r="CM62" s="42">
        <v>5</v>
      </c>
      <c r="CN62" s="42">
        <v>29</v>
      </c>
      <c r="CO62" s="42">
        <v>23</v>
      </c>
      <c r="CP62" s="42">
        <v>16</v>
      </c>
      <c r="CQ62" s="42">
        <v>12</v>
      </c>
      <c r="CR62" s="42">
        <v>10</v>
      </c>
      <c r="CS62" s="42">
        <v>23</v>
      </c>
      <c r="CT62" s="1">
        <v>0</v>
      </c>
      <c r="CU62" s="1">
        <v>0</v>
      </c>
      <c r="CV62" s="42">
        <f t="shared" si="37"/>
        <v>0</v>
      </c>
      <c r="CW62" s="26">
        <f t="shared" si="38"/>
        <v>0</v>
      </c>
      <c r="CX62" s="26">
        <f t="shared" si="39"/>
        <v>0</v>
      </c>
      <c r="CY62" s="26">
        <f t="shared" si="40"/>
        <v>0</v>
      </c>
      <c r="CZ62" s="13">
        <v>0</v>
      </c>
      <c r="DA62" s="13">
        <v>1</v>
      </c>
      <c r="DB62" s="27">
        <v>0.76</v>
      </c>
      <c r="DC62" s="27">
        <v>0.67</v>
      </c>
      <c r="DD62" s="27">
        <v>0.75</v>
      </c>
      <c r="DE62" s="27">
        <v>0.63</v>
      </c>
      <c r="DF62" s="13">
        <v>0</v>
      </c>
      <c r="DG62" s="13">
        <v>0</v>
      </c>
      <c r="DH62" s="21" t="str">
        <f t="shared" si="41"/>
        <v xml:space="preserve"> </v>
      </c>
      <c r="DI62" s="42"/>
      <c r="DJ62" s="42"/>
      <c r="DK62" s="1"/>
      <c r="DL62" s="1"/>
      <c r="DM62" s="1"/>
      <c r="DN62" s="1"/>
      <c r="DO62" s="1"/>
      <c r="DP62" s="1"/>
      <c r="DQ62" s="1"/>
      <c r="DR62" s="42"/>
      <c r="DS62" s="1"/>
      <c r="DT62" s="1"/>
      <c r="DU62" s="1"/>
      <c r="DV62" s="1"/>
      <c r="DW62" s="1"/>
      <c r="DX62" s="13"/>
    </row>
    <row r="63" spans="1:128" x14ac:dyDescent="0.2">
      <c r="A63" s="13" t="s">
        <v>438</v>
      </c>
      <c r="B63" s="13" t="s">
        <v>439</v>
      </c>
      <c r="C63" s="39" t="s">
        <v>3097</v>
      </c>
      <c r="D63" s="1" t="s">
        <v>249</v>
      </c>
      <c r="E63" s="13" t="s">
        <v>154</v>
      </c>
      <c r="F63" s="13">
        <v>5</v>
      </c>
      <c r="G63" s="13">
        <v>0</v>
      </c>
      <c r="H63" s="13">
        <v>0</v>
      </c>
      <c r="I63" s="40">
        <f t="shared" si="0"/>
        <v>0</v>
      </c>
      <c r="J63" s="19">
        <f t="shared" si="1"/>
        <v>0</v>
      </c>
      <c r="K63" s="1">
        <v>0</v>
      </c>
      <c r="L63" s="1">
        <v>0</v>
      </c>
      <c r="M63" s="1">
        <v>0</v>
      </c>
      <c r="N63" s="1">
        <v>1</v>
      </c>
      <c r="O63" s="1">
        <v>0</v>
      </c>
      <c r="P63" s="1">
        <v>1</v>
      </c>
      <c r="Q63" s="1">
        <v>0</v>
      </c>
      <c r="R63" s="15">
        <f t="shared" si="2"/>
        <v>0</v>
      </c>
      <c r="S63" s="15">
        <f t="shared" si="3"/>
        <v>0</v>
      </c>
      <c r="T63" s="16">
        <v>23.083333333300001</v>
      </c>
      <c r="U63" s="16">
        <f t="shared" si="4"/>
        <v>4.6166666666600005</v>
      </c>
      <c r="V63" s="16">
        <v>23.87</v>
      </c>
      <c r="W63" s="16">
        <f t="shared" si="5"/>
        <v>4.774</v>
      </c>
      <c r="X63" s="16">
        <v>225.75</v>
      </c>
      <c r="Y63" s="16">
        <f t="shared" si="6"/>
        <v>45.15</v>
      </c>
      <c r="Z63" s="21">
        <f t="shared" si="7"/>
        <v>9.5625350532809877E-2</v>
      </c>
      <c r="AA63" s="20">
        <f t="shared" si="8"/>
        <v>0</v>
      </c>
      <c r="AB63">
        <v>0</v>
      </c>
      <c r="AC63" s="1">
        <v>4</v>
      </c>
      <c r="AD63" s="1">
        <v>5</v>
      </c>
      <c r="AE63" s="1">
        <v>0</v>
      </c>
      <c r="AF63" s="1">
        <v>0</v>
      </c>
      <c r="AG63" s="15">
        <f t="shared" si="9"/>
        <v>0</v>
      </c>
      <c r="AH63" s="15">
        <f t="shared" si="10"/>
        <v>0</v>
      </c>
      <c r="AI63" s="15">
        <f t="shared" si="11"/>
        <v>0</v>
      </c>
      <c r="AJ63" s="1">
        <v>8</v>
      </c>
      <c r="AK63" s="21">
        <f t="shared" si="12"/>
        <v>0.42105263157894735</v>
      </c>
      <c r="AL63" s="1">
        <v>6</v>
      </c>
      <c r="AM63" s="21">
        <f t="shared" si="13"/>
        <v>0.31578947368421051</v>
      </c>
      <c r="AN63" s="1">
        <v>5</v>
      </c>
      <c r="AO63" s="21">
        <f t="shared" si="14"/>
        <v>0.26315789473684209</v>
      </c>
      <c r="AP63" s="21">
        <f t="shared" si="15"/>
        <v>0.5714285714285714</v>
      </c>
      <c r="AQ63" s="1">
        <v>13</v>
      </c>
      <c r="AR63" s="4">
        <v>9.32</v>
      </c>
      <c r="AS63" s="41">
        <v>11</v>
      </c>
      <c r="AT63" s="41">
        <v>7</v>
      </c>
      <c r="AU63" s="41">
        <v>5</v>
      </c>
      <c r="AV63" s="21">
        <f t="shared" si="16"/>
        <v>0.61111111111111116</v>
      </c>
      <c r="AW63" s="26">
        <v>16.510000000000002</v>
      </c>
      <c r="AX63" s="42">
        <v>13</v>
      </c>
      <c r="AY63" s="41">
        <v>-1.637</v>
      </c>
      <c r="AZ63" s="1">
        <v>13</v>
      </c>
      <c r="BA63" s="43">
        <v>0.52400000000000002</v>
      </c>
      <c r="BB63" s="16">
        <v>50.41</v>
      </c>
      <c r="BC63" s="26">
        <v>15.69</v>
      </c>
      <c r="BD63" s="43">
        <v>1.33</v>
      </c>
      <c r="BE63" s="43">
        <v>-6.4509999999999996</v>
      </c>
      <c r="BF63" s="16">
        <v>45.56</v>
      </c>
      <c r="BG63" s="21">
        <f t="shared" si="17"/>
        <v>0</v>
      </c>
      <c r="BH63" s="44">
        <f t="shared" si="18"/>
        <v>1</v>
      </c>
      <c r="BI63" s="42">
        <f t="shared" si="19"/>
        <v>1000</v>
      </c>
      <c r="BJ63" s="21">
        <f t="shared" si="20"/>
        <v>0</v>
      </c>
      <c r="BK63" s="26">
        <f t="shared" si="21"/>
        <v>0</v>
      </c>
      <c r="BL63" s="26">
        <f t="shared" si="22"/>
        <v>0</v>
      </c>
      <c r="BM63" s="16">
        <f t="shared" si="23"/>
        <v>27.649769585253456</v>
      </c>
      <c r="BN63" s="16">
        <f t="shared" si="24"/>
        <v>27.649769585253456</v>
      </c>
      <c r="BO63" s="16">
        <f t="shared" si="25"/>
        <v>60.326770004189363</v>
      </c>
      <c r="BP63" s="16">
        <f t="shared" si="26"/>
        <v>60.326770004189363</v>
      </c>
      <c r="BQ63" s="16">
        <f t="shared" si="27"/>
        <v>0</v>
      </c>
      <c r="BR63" s="1">
        <v>0</v>
      </c>
      <c r="BS63" s="1">
        <v>0</v>
      </c>
      <c r="BT63" s="42">
        <v>11</v>
      </c>
      <c r="BU63" s="42">
        <v>11</v>
      </c>
      <c r="BV63" s="42">
        <v>5</v>
      </c>
      <c r="BW63" s="42">
        <v>9</v>
      </c>
      <c r="BX63" s="42">
        <v>4</v>
      </c>
      <c r="BY63" s="42">
        <v>8</v>
      </c>
      <c r="BZ63" s="1">
        <v>12</v>
      </c>
      <c r="CA63" s="1">
        <v>6</v>
      </c>
      <c r="CB63" s="21">
        <f t="shared" si="28"/>
        <v>0.66666666666666663</v>
      </c>
      <c r="CC63" s="4">
        <v>22.11</v>
      </c>
      <c r="CD63" s="45">
        <f t="shared" si="29"/>
        <v>5.170714285714288</v>
      </c>
      <c r="CE63" s="26">
        <f t="shared" si="30"/>
        <v>1.0631229235880397</v>
      </c>
      <c r="CF63" s="26">
        <f t="shared" si="31"/>
        <v>3.1893687707641196</v>
      </c>
      <c r="CG63" s="26">
        <f t="shared" si="32"/>
        <v>26.578073089700997</v>
      </c>
      <c r="CH63" s="26">
        <f t="shared" si="33"/>
        <v>28.970099667774086</v>
      </c>
      <c r="CI63" s="26">
        <f t="shared" si="34"/>
        <v>52.624584717607974</v>
      </c>
      <c r="CJ63" s="26">
        <f t="shared" si="35"/>
        <v>59.800664451827238</v>
      </c>
      <c r="CK63" s="16">
        <f t="shared" si="36"/>
        <v>7.1760797342192646</v>
      </c>
      <c r="CL63" s="42">
        <v>4</v>
      </c>
      <c r="CM63" s="42">
        <v>12</v>
      </c>
      <c r="CN63" s="42">
        <v>96</v>
      </c>
      <c r="CO63" s="42">
        <v>97</v>
      </c>
      <c r="CP63" s="42">
        <v>42</v>
      </c>
      <c r="CQ63" s="42">
        <v>63</v>
      </c>
      <c r="CR63" s="42">
        <v>53</v>
      </c>
      <c r="CS63" s="42">
        <v>56</v>
      </c>
      <c r="CT63" s="1">
        <v>0</v>
      </c>
      <c r="CU63" s="1">
        <v>0</v>
      </c>
      <c r="CV63" s="42">
        <f t="shared" si="37"/>
        <v>0</v>
      </c>
      <c r="CW63" s="26">
        <f t="shared" si="38"/>
        <v>0</v>
      </c>
      <c r="CX63" s="26">
        <f t="shared" si="39"/>
        <v>0</v>
      </c>
      <c r="CY63" s="26">
        <f t="shared" si="40"/>
        <v>0</v>
      </c>
      <c r="CZ63" s="13">
        <v>1</v>
      </c>
      <c r="DA63" s="13">
        <v>1</v>
      </c>
      <c r="DB63" s="27">
        <v>0.74</v>
      </c>
      <c r="DC63" s="27">
        <v>0.84</v>
      </c>
      <c r="DD63" s="27">
        <v>0.81</v>
      </c>
      <c r="DE63" s="27">
        <v>0.88</v>
      </c>
      <c r="DF63" s="13">
        <v>0</v>
      </c>
      <c r="DG63" s="13">
        <v>0</v>
      </c>
      <c r="DH63" s="21" t="str">
        <f t="shared" si="41"/>
        <v xml:space="preserve"> </v>
      </c>
      <c r="DI63" s="42"/>
      <c r="DJ63" s="42"/>
      <c r="DK63" s="1"/>
      <c r="DL63" s="1"/>
      <c r="DM63" s="1"/>
      <c r="DN63" s="1"/>
      <c r="DO63" s="1"/>
      <c r="DP63" s="1"/>
      <c r="DQ63" s="47"/>
      <c r="DR63" s="46"/>
      <c r="DS63" s="13"/>
      <c r="DT63" s="13"/>
      <c r="DU63" s="13"/>
      <c r="DV63" s="13"/>
      <c r="DW63" s="13"/>
      <c r="DX63" s="1"/>
    </row>
    <row r="64" spans="1:128" ht="25.5" x14ac:dyDescent="0.2">
      <c r="A64" s="13" t="s">
        <v>444</v>
      </c>
      <c r="B64" s="13" t="s">
        <v>445</v>
      </c>
      <c r="C64" s="39" t="s">
        <v>3098</v>
      </c>
      <c r="D64" s="1" t="s">
        <v>446</v>
      </c>
      <c r="E64" s="13" t="s">
        <v>129</v>
      </c>
      <c r="F64" s="13">
        <v>45</v>
      </c>
      <c r="G64" s="13">
        <v>11</v>
      </c>
      <c r="H64" s="13">
        <v>5</v>
      </c>
      <c r="I64" s="40">
        <f t="shared" si="0"/>
        <v>16</v>
      </c>
      <c r="J64" s="19">
        <f t="shared" si="1"/>
        <v>1.4653878444042299</v>
      </c>
      <c r="K64" s="1">
        <v>10</v>
      </c>
      <c r="L64" s="1">
        <v>2</v>
      </c>
      <c r="M64" s="1">
        <v>3</v>
      </c>
      <c r="N64" s="1">
        <v>58</v>
      </c>
      <c r="O64" s="1">
        <v>20</v>
      </c>
      <c r="P64" s="1">
        <v>32</v>
      </c>
      <c r="Q64" s="1">
        <v>64</v>
      </c>
      <c r="R64" s="15">
        <f t="shared" si="2"/>
        <v>0.18965517241379309</v>
      </c>
      <c r="S64" s="15">
        <f t="shared" si="3"/>
        <v>0.1</v>
      </c>
      <c r="T64" s="16">
        <v>655.11666666669998</v>
      </c>
      <c r="U64" s="16">
        <f t="shared" si="4"/>
        <v>14.558148148148888</v>
      </c>
      <c r="V64" s="16">
        <v>618.89</v>
      </c>
      <c r="W64" s="16">
        <f t="shared" si="5"/>
        <v>13.75311111111111</v>
      </c>
      <c r="X64" s="16">
        <v>1544.08</v>
      </c>
      <c r="Y64" s="16">
        <f t="shared" si="6"/>
        <v>34.312888888888885</v>
      </c>
      <c r="Z64" s="21">
        <f t="shared" si="7"/>
        <v>0.28612971978344592</v>
      </c>
      <c r="AA64" s="20">
        <f t="shared" si="8"/>
        <v>24.347826086956523</v>
      </c>
      <c r="AB64">
        <v>8</v>
      </c>
      <c r="AC64" s="1">
        <v>60</v>
      </c>
      <c r="AD64" s="1">
        <v>51</v>
      </c>
      <c r="AE64" s="1">
        <v>11</v>
      </c>
      <c r="AF64" s="1">
        <v>20</v>
      </c>
      <c r="AG64" s="15">
        <f t="shared" si="9"/>
        <v>0.47826086956521741</v>
      </c>
      <c r="AH64" s="15">
        <f t="shared" si="10"/>
        <v>0.21739130434782608</v>
      </c>
      <c r="AI64" s="15">
        <f t="shared" si="11"/>
        <v>0.69565217391304346</v>
      </c>
      <c r="AJ64" s="1">
        <v>257</v>
      </c>
      <c r="AK64" s="21">
        <f t="shared" si="12"/>
        <v>0.39296636085626913</v>
      </c>
      <c r="AL64" s="1">
        <v>182</v>
      </c>
      <c r="AM64" s="21">
        <f t="shared" si="13"/>
        <v>0.27828746177370028</v>
      </c>
      <c r="AN64" s="1">
        <v>215</v>
      </c>
      <c r="AO64" s="21">
        <f t="shared" si="14"/>
        <v>0.32874617737003059</v>
      </c>
      <c r="AP64" s="21">
        <f t="shared" si="15"/>
        <v>0.58542141230068334</v>
      </c>
      <c r="AQ64" s="1">
        <v>13</v>
      </c>
      <c r="AR64" s="4">
        <v>10.199999999999999</v>
      </c>
      <c r="AS64" s="41">
        <v>252</v>
      </c>
      <c r="AT64" s="41">
        <v>234</v>
      </c>
      <c r="AU64" s="41">
        <v>213</v>
      </c>
      <c r="AV64" s="21">
        <f t="shared" si="16"/>
        <v>0.51851851851851849</v>
      </c>
      <c r="AW64" s="26">
        <v>17.64</v>
      </c>
      <c r="AX64" s="42">
        <v>2</v>
      </c>
      <c r="AY64" s="41">
        <v>0.65800000000000003</v>
      </c>
      <c r="AZ64" s="1">
        <v>3</v>
      </c>
      <c r="BA64" s="43">
        <v>1.0109999999999999</v>
      </c>
      <c r="BB64" s="16">
        <v>49.98</v>
      </c>
      <c r="BC64" s="26">
        <v>18.66</v>
      </c>
      <c r="BD64" s="43">
        <v>0.151</v>
      </c>
      <c r="BE64" s="43">
        <v>-2.4569999999999999</v>
      </c>
      <c r="BF64" s="16">
        <v>49.03</v>
      </c>
      <c r="BG64" s="21">
        <f t="shared" si="17"/>
        <v>8.2142857142857142E-2</v>
      </c>
      <c r="BH64" s="44">
        <f t="shared" si="18"/>
        <v>0.90372670807453415</v>
      </c>
      <c r="BI64" s="42">
        <f t="shared" si="19"/>
        <v>985.86956521739125</v>
      </c>
      <c r="BJ64" s="21">
        <f t="shared" si="20"/>
        <v>-1.4130434782608711E-2</v>
      </c>
      <c r="BK64" s="26">
        <f t="shared" si="21"/>
        <v>2.2297985102360678</v>
      </c>
      <c r="BL64" s="26">
        <f t="shared" si="22"/>
        <v>3.0053806007529609</v>
      </c>
      <c r="BM64" s="16">
        <f t="shared" si="23"/>
        <v>27.145373168091258</v>
      </c>
      <c r="BN64" s="16">
        <f t="shared" si="24"/>
        <v>31.21717914330495</v>
      </c>
      <c r="BO64" s="16">
        <f t="shared" si="25"/>
        <v>52.739582155148732</v>
      </c>
      <c r="BP64" s="16">
        <f t="shared" si="26"/>
        <v>58.265604550081598</v>
      </c>
      <c r="BQ64" s="16">
        <f t="shared" si="27"/>
        <v>-5.5260223949328662</v>
      </c>
      <c r="BR64" s="1">
        <v>23</v>
      </c>
      <c r="BS64" s="1">
        <v>31</v>
      </c>
      <c r="BT64" s="42">
        <v>257</v>
      </c>
      <c r="BU64" s="42">
        <v>291</v>
      </c>
      <c r="BV64" s="42">
        <v>105</v>
      </c>
      <c r="BW64" s="42">
        <v>137</v>
      </c>
      <c r="BX64" s="42">
        <v>142</v>
      </c>
      <c r="BY64" s="42">
        <v>159</v>
      </c>
      <c r="BZ64" s="1">
        <v>231</v>
      </c>
      <c r="CA64" s="1">
        <v>285</v>
      </c>
      <c r="CB64" s="21">
        <f t="shared" si="28"/>
        <v>0.44767441860465118</v>
      </c>
      <c r="CC64" s="4">
        <v>-3.51</v>
      </c>
      <c r="CD64" s="45">
        <f t="shared" si="29"/>
        <v>-4.1981362901492663</v>
      </c>
      <c r="CE64" s="26">
        <f t="shared" si="30"/>
        <v>1.6708978809388115</v>
      </c>
      <c r="CF64" s="26">
        <f t="shared" si="31"/>
        <v>2.6812082275529767</v>
      </c>
      <c r="CG64" s="26">
        <f t="shared" si="32"/>
        <v>27.356095539091239</v>
      </c>
      <c r="CH64" s="26">
        <f t="shared" si="33"/>
        <v>29.182425781047616</v>
      </c>
      <c r="CI64" s="26">
        <f t="shared" si="34"/>
        <v>55.372778612507126</v>
      </c>
      <c r="CJ64" s="26">
        <f t="shared" si="35"/>
        <v>56.693953681156415</v>
      </c>
      <c r="CK64" s="16">
        <f t="shared" si="36"/>
        <v>-4.204847326283577</v>
      </c>
      <c r="CL64" s="42">
        <v>43</v>
      </c>
      <c r="CM64" s="42">
        <v>69</v>
      </c>
      <c r="CN64" s="42">
        <v>661</v>
      </c>
      <c r="CO64" s="42">
        <v>682</v>
      </c>
      <c r="CP64" s="42">
        <v>327</v>
      </c>
      <c r="CQ64" s="42">
        <v>319</v>
      </c>
      <c r="CR64" s="42">
        <v>389</v>
      </c>
      <c r="CS64" s="42">
        <v>394</v>
      </c>
      <c r="CT64" s="1">
        <v>2</v>
      </c>
      <c r="CU64" s="1">
        <v>11</v>
      </c>
      <c r="CV64" s="42">
        <f t="shared" si="37"/>
        <v>9</v>
      </c>
      <c r="CW64" s="26">
        <f t="shared" si="38"/>
        <v>0.18317348055052873</v>
      </c>
      <c r="CX64" s="26">
        <f t="shared" si="39"/>
        <v>1.007454143027908</v>
      </c>
      <c r="CY64" s="26">
        <f t="shared" si="40"/>
        <v>0.82428066247737941</v>
      </c>
      <c r="CZ64" s="13">
        <v>18</v>
      </c>
      <c r="DA64" s="13">
        <v>26</v>
      </c>
      <c r="DB64" s="27">
        <v>17.170000000000002</v>
      </c>
      <c r="DC64" s="27">
        <v>29.86</v>
      </c>
      <c r="DD64" s="27">
        <v>21.33</v>
      </c>
      <c r="DE64" s="27">
        <v>25.28</v>
      </c>
      <c r="DF64" s="13">
        <v>0</v>
      </c>
      <c r="DG64" s="13">
        <v>2</v>
      </c>
      <c r="DH64" s="21">
        <f t="shared" si="41"/>
        <v>0</v>
      </c>
      <c r="DI64" s="42">
        <v>2</v>
      </c>
      <c r="DJ64" s="42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47"/>
      <c r="DR64" s="46"/>
      <c r="DS64" s="13"/>
      <c r="DT64" s="13"/>
      <c r="DU64" s="13"/>
      <c r="DV64" s="13"/>
      <c r="DW64" s="13"/>
      <c r="DX64" s="1"/>
    </row>
    <row r="65" spans="1:128" ht="25.5" x14ac:dyDescent="0.2">
      <c r="A65" s="13" t="s">
        <v>449</v>
      </c>
      <c r="B65" s="13" t="s">
        <v>450</v>
      </c>
      <c r="C65" s="39" t="s">
        <v>3099</v>
      </c>
      <c r="D65" s="1" t="s">
        <v>238</v>
      </c>
      <c r="E65" s="13" t="s">
        <v>173</v>
      </c>
      <c r="F65" s="13">
        <v>62</v>
      </c>
      <c r="G65" s="13">
        <v>3</v>
      </c>
      <c r="H65" s="13">
        <v>15</v>
      </c>
      <c r="I65" s="40">
        <f t="shared" si="0"/>
        <v>18</v>
      </c>
      <c r="J65" s="19">
        <f t="shared" si="1"/>
        <v>0.8909298392751327</v>
      </c>
      <c r="K65" s="1">
        <v>3</v>
      </c>
      <c r="L65" s="1">
        <v>5</v>
      </c>
      <c r="M65" s="1">
        <v>9</v>
      </c>
      <c r="N65" s="1">
        <v>79</v>
      </c>
      <c r="O65" s="1">
        <v>33</v>
      </c>
      <c r="P65" s="1">
        <v>54</v>
      </c>
      <c r="Q65" s="1">
        <v>49</v>
      </c>
      <c r="R65" s="15">
        <f t="shared" si="2"/>
        <v>3.7974683544303799E-2</v>
      </c>
      <c r="S65" s="15">
        <f t="shared" si="3"/>
        <v>1.8072289156626505E-2</v>
      </c>
      <c r="T65" s="16">
        <v>1212.2166666666999</v>
      </c>
      <c r="U65" s="16">
        <f t="shared" si="4"/>
        <v>19.551881720430643</v>
      </c>
      <c r="V65" s="16">
        <v>1132.3399999999999</v>
      </c>
      <c r="W65" s="16">
        <f t="shared" si="5"/>
        <v>18.263548387096773</v>
      </c>
      <c r="X65" s="16">
        <v>1790.42</v>
      </c>
      <c r="Y65" s="16">
        <f t="shared" si="6"/>
        <v>28.877741935483872</v>
      </c>
      <c r="Z65" s="21">
        <f t="shared" si="7"/>
        <v>0.387421478328703</v>
      </c>
      <c r="AA65" s="20">
        <f t="shared" si="8"/>
        <v>61.19047619047619</v>
      </c>
      <c r="AB65">
        <v>66</v>
      </c>
      <c r="AC65" s="1">
        <v>168</v>
      </c>
      <c r="AD65" s="1">
        <v>59</v>
      </c>
      <c r="AE65" s="1">
        <v>30</v>
      </c>
      <c r="AF65" s="1">
        <v>12</v>
      </c>
      <c r="AG65" s="15">
        <f t="shared" si="9"/>
        <v>7.1428571428571425E-2</v>
      </c>
      <c r="AH65" s="15">
        <f t="shared" si="10"/>
        <v>0.33333333333333331</v>
      </c>
      <c r="AI65" s="15">
        <f t="shared" si="11"/>
        <v>0.40476190476190477</v>
      </c>
      <c r="AJ65" s="1">
        <v>352</v>
      </c>
      <c r="AK65" s="21">
        <f t="shared" si="12"/>
        <v>0.30877192982456142</v>
      </c>
      <c r="AL65" s="1">
        <v>386</v>
      </c>
      <c r="AM65" s="21">
        <f t="shared" si="13"/>
        <v>0.33859649122807017</v>
      </c>
      <c r="AN65" s="1">
        <v>402</v>
      </c>
      <c r="AO65" s="21">
        <f t="shared" si="14"/>
        <v>0.35263157894736841</v>
      </c>
      <c r="AP65" s="21">
        <f t="shared" si="15"/>
        <v>0.47696476964769646</v>
      </c>
      <c r="AQ65" s="1">
        <v>8</v>
      </c>
      <c r="AR65" s="4">
        <v>1.38</v>
      </c>
      <c r="AS65" s="41">
        <v>435</v>
      </c>
      <c r="AT65" s="41">
        <v>430</v>
      </c>
      <c r="AU65" s="41">
        <v>352</v>
      </c>
      <c r="AV65" s="21">
        <f t="shared" si="16"/>
        <v>0.50289017341040465</v>
      </c>
      <c r="AW65" s="26">
        <v>17.510000000000002</v>
      </c>
      <c r="AX65" s="42">
        <v>2</v>
      </c>
      <c r="AY65" s="41">
        <v>0.98499999999999999</v>
      </c>
      <c r="AZ65" s="1">
        <v>2</v>
      </c>
      <c r="BA65" s="43">
        <v>0.65300000000000002</v>
      </c>
      <c r="BB65" s="16">
        <v>50.33</v>
      </c>
      <c r="BC65" s="26">
        <v>17.14</v>
      </c>
      <c r="BD65" s="43">
        <v>1.383</v>
      </c>
      <c r="BE65" s="43">
        <v>-5.7869999999999999</v>
      </c>
      <c r="BF65" s="16">
        <v>47.01</v>
      </c>
      <c r="BG65" s="21">
        <f t="shared" si="17"/>
        <v>8.171206225680934E-2</v>
      </c>
      <c r="BH65" s="44">
        <f t="shared" si="18"/>
        <v>0.92943201376936313</v>
      </c>
      <c r="BI65" s="42">
        <f t="shared" si="19"/>
        <v>1011.1440760261725</v>
      </c>
      <c r="BJ65" s="21">
        <f t="shared" si="20"/>
        <v>1.114407602617247E-2</v>
      </c>
      <c r="BK65" s="26">
        <f t="shared" si="21"/>
        <v>2.2254799795114542</v>
      </c>
      <c r="BL65" s="26">
        <f t="shared" si="22"/>
        <v>2.172492360951658</v>
      </c>
      <c r="BM65" s="16">
        <f t="shared" si="23"/>
        <v>27.235635939735417</v>
      </c>
      <c r="BN65" s="16">
        <f t="shared" si="24"/>
        <v>30.785806383241788</v>
      </c>
      <c r="BO65" s="16">
        <f t="shared" si="25"/>
        <v>48.748609075012808</v>
      </c>
      <c r="BP65" s="16">
        <f t="shared" si="26"/>
        <v>55.795962343465746</v>
      </c>
      <c r="BQ65" s="16">
        <f t="shared" si="27"/>
        <v>-7.0473532684529374</v>
      </c>
      <c r="BR65" s="1">
        <v>42</v>
      </c>
      <c r="BS65" s="1">
        <v>41</v>
      </c>
      <c r="BT65" s="42">
        <v>472</v>
      </c>
      <c r="BU65" s="42">
        <v>540</v>
      </c>
      <c r="BV65" s="42">
        <v>174</v>
      </c>
      <c r="BW65" s="42">
        <v>210</v>
      </c>
      <c r="BX65" s="42">
        <v>262</v>
      </c>
      <c r="BY65" s="42">
        <v>232</v>
      </c>
      <c r="BZ65" s="1">
        <v>447</v>
      </c>
      <c r="CA65" s="1">
        <v>526</v>
      </c>
      <c r="CB65" s="21">
        <f t="shared" si="28"/>
        <v>0.45940390544707094</v>
      </c>
      <c r="CC65" s="4">
        <v>-2.76</v>
      </c>
      <c r="CD65" s="45">
        <f t="shared" si="29"/>
        <v>-0.14450773999765509</v>
      </c>
      <c r="CE65" s="26">
        <f t="shared" si="30"/>
        <v>2.1782598496442178</v>
      </c>
      <c r="CF65" s="26">
        <f t="shared" si="31"/>
        <v>2.4128416796059025</v>
      </c>
      <c r="CG65" s="26">
        <f t="shared" si="32"/>
        <v>28.65249494532009</v>
      </c>
      <c r="CH65" s="26">
        <f t="shared" si="33"/>
        <v>31.802593804805575</v>
      </c>
      <c r="CI65" s="26">
        <f t="shared" si="34"/>
        <v>54.020844271176593</v>
      </c>
      <c r="CJ65" s="26">
        <f t="shared" si="35"/>
        <v>59.081109460350085</v>
      </c>
      <c r="CK65" s="16">
        <f t="shared" si="36"/>
        <v>-1.9870880792794452</v>
      </c>
      <c r="CL65" s="42">
        <v>65</v>
      </c>
      <c r="CM65" s="42">
        <v>72</v>
      </c>
      <c r="CN65" s="42">
        <v>790</v>
      </c>
      <c r="CO65" s="42">
        <v>877</v>
      </c>
      <c r="CP65" s="42">
        <v>344</v>
      </c>
      <c r="CQ65" s="42">
        <v>359</v>
      </c>
      <c r="CR65" s="42">
        <v>455</v>
      </c>
      <c r="CS65" s="42">
        <v>413</v>
      </c>
      <c r="CT65" s="1">
        <v>21</v>
      </c>
      <c r="CU65" s="1">
        <v>8</v>
      </c>
      <c r="CV65" s="42">
        <f t="shared" si="37"/>
        <v>-13</v>
      </c>
      <c r="CW65" s="26">
        <f t="shared" si="38"/>
        <v>1.0394181458209881</v>
      </c>
      <c r="CX65" s="26">
        <f t="shared" si="39"/>
        <v>0.39596881745561452</v>
      </c>
      <c r="CY65" s="26">
        <f t="shared" si="40"/>
        <v>-0.6434493283653735</v>
      </c>
      <c r="CZ65" s="13">
        <v>37</v>
      </c>
      <c r="DA65" s="13">
        <v>45</v>
      </c>
      <c r="DB65" s="27">
        <v>39.619999999999997</v>
      </c>
      <c r="DC65" s="27">
        <v>42.58</v>
      </c>
      <c r="DD65" s="27">
        <v>41.24</v>
      </c>
      <c r="DE65" s="27">
        <v>44.16</v>
      </c>
      <c r="DF65" s="1"/>
      <c r="DG65" s="1"/>
      <c r="DH65" s="21" t="str">
        <f t="shared" si="41"/>
        <v xml:space="preserve"> </v>
      </c>
      <c r="DI65" s="42"/>
      <c r="DJ65" s="42"/>
      <c r="DK65" s="1"/>
      <c r="DL65" s="1"/>
      <c r="DM65" s="1"/>
      <c r="DN65" s="1"/>
      <c r="DO65" s="1"/>
      <c r="DP65" s="1"/>
      <c r="DQ65" s="1"/>
      <c r="DR65" s="42"/>
      <c r="DS65" s="1"/>
      <c r="DT65" s="1"/>
      <c r="DU65" s="1"/>
      <c r="DV65" s="1"/>
      <c r="DW65" s="1"/>
      <c r="DX65" s="13"/>
    </row>
    <row r="66" spans="1:128" ht="25.5" x14ac:dyDescent="0.2">
      <c r="A66" s="13" t="s">
        <v>453</v>
      </c>
      <c r="B66" s="13" t="s">
        <v>454</v>
      </c>
      <c r="C66" s="39" t="s">
        <v>3100</v>
      </c>
      <c r="D66" s="1" t="s">
        <v>446</v>
      </c>
      <c r="E66" s="13" t="s">
        <v>146</v>
      </c>
      <c r="F66" s="13">
        <v>3</v>
      </c>
      <c r="G66" s="13">
        <v>0</v>
      </c>
      <c r="H66" s="13">
        <v>0</v>
      </c>
      <c r="I66" s="40">
        <f t="shared" ref="I66:I129" si="42">G66+H66</f>
        <v>0</v>
      </c>
      <c r="J66" s="19">
        <f t="shared" ref="J66:J129" si="43">I66/T66*60</f>
        <v>0</v>
      </c>
      <c r="K66" s="1">
        <v>0</v>
      </c>
      <c r="L66" s="1">
        <v>0</v>
      </c>
      <c r="M66" s="1">
        <v>0</v>
      </c>
      <c r="N66" s="1">
        <v>3</v>
      </c>
      <c r="O66" s="1">
        <v>0</v>
      </c>
      <c r="P66" s="1">
        <v>0</v>
      </c>
      <c r="Q66" s="1">
        <v>1</v>
      </c>
      <c r="R66" s="15">
        <f t="shared" ref="R66:R129" si="44">IF(N66&gt;0,G66/N66,0)</f>
        <v>0</v>
      </c>
      <c r="S66" s="15">
        <f t="shared" ref="S66:S129" si="45">IF(SUM(N66:P66)&gt;0,G66/SUM(N66:P66),0)</f>
        <v>0</v>
      </c>
      <c r="T66" s="16">
        <v>31.983333333299999</v>
      </c>
      <c r="U66" s="16">
        <f t="shared" ref="U66:U129" si="46">T66/F66</f>
        <v>10.6611111111</v>
      </c>
      <c r="V66" s="16">
        <v>31.64</v>
      </c>
      <c r="W66" s="16">
        <f t="shared" ref="W66:W129" si="47">V66/F66</f>
        <v>10.546666666666667</v>
      </c>
      <c r="X66" s="16">
        <v>113.28</v>
      </c>
      <c r="Y66" s="16">
        <f t="shared" ref="Y66:Y129" si="48">X66/F66</f>
        <v>37.76</v>
      </c>
      <c r="Z66" s="21">
        <f t="shared" ref="Z66:Z129" si="49">W66/(W66+Y66)</f>
        <v>0.21832735302235717</v>
      </c>
      <c r="AA66" s="20">
        <f t="shared" ref="AA66:AA129" si="50">IF(BG66&gt;0,L66/BG66,0)</f>
        <v>0</v>
      </c>
      <c r="AB66">
        <v>1</v>
      </c>
      <c r="AC66" s="1">
        <v>16</v>
      </c>
      <c r="AD66" s="1">
        <v>2</v>
      </c>
      <c r="AE66" s="1">
        <v>0</v>
      </c>
      <c r="AF66" s="1">
        <v>0</v>
      </c>
      <c r="AG66" s="15">
        <f t="shared" ref="AG66:AG129" si="51">IF(K66&gt;0,G66/BR66,0)</f>
        <v>0</v>
      </c>
      <c r="AH66" s="15">
        <f t="shared" ref="AH66:AH129" si="52">IF(BR66&gt;0,(L66+M66)/BR66,0)</f>
        <v>0</v>
      </c>
      <c r="AI66" s="15">
        <f t="shared" ref="AI66:AI129" si="53">AG66+AH66</f>
        <v>0</v>
      </c>
      <c r="AJ66" s="1">
        <v>9</v>
      </c>
      <c r="AK66" s="21">
        <f t="shared" ref="AK66:AK129" si="54">AJ66/(AJ66+AL66+AN66)</f>
        <v>0.31034482758620691</v>
      </c>
      <c r="AL66" s="1">
        <v>14</v>
      </c>
      <c r="AM66" s="21">
        <f t="shared" ref="AM66:AM129" si="55">AL66/(AJ66+AL66+AN66)</f>
        <v>0.48275862068965519</v>
      </c>
      <c r="AN66" s="1">
        <v>6</v>
      </c>
      <c r="AO66" s="21">
        <f t="shared" ref="AO66:AO129" si="56">AN66/(AJ66+AL66+AN66)</f>
        <v>0.20689655172413793</v>
      </c>
      <c r="AP66" s="21">
        <f t="shared" ref="AP66:AP129" si="57">AJ66/(AJ66+AL66)</f>
        <v>0.39130434782608697</v>
      </c>
      <c r="AQ66" s="1">
        <v>3</v>
      </c>
      <c r="AR66" s="4">
        <v>1.1000000000000001</v>
      </c>
      <c r="AS66" s="41">
        <v>11</v>
      </c>
      <c r="AT66" s="41">
        <v>16</v>
      </c>
      <c r="AU66" s="41">
        <v>8</v>
      </c>
      <c r="AV66" s="21">
        <f t="shared" ref="AV66:AV129" si="58">AS66/(AS66+AT66)</f>
        <v>0.40740740740740738</v>
      </c>
      <c r="AW66" s="26">
        <v>17.489999999999998</v>
      </c>
      <c r="AX66" s="42">
        <v>5</v>
      </c>
      <c r="AY66" s="41">
        <v>2.161</v>
      </c>
      <c r="AZ66" s="1">
        <v>1</v>
      </c>
      <c r="BA66" s="43">
        <v>8.5830000000000002</v>
      </c>
      <c r="BB66" s="16">
        <v>52.39</v>
      </c>
      <c r="BC66" s="26">
        <v>18.03</v>
      </c>
      <c r="BD66" s="43">
        <v>5.0389999999999997</v>
      </c>
      <c r="BE66" s="43">
        <v>0.61099999999999999</v>
      </c>
      <c r="BF66" s="16">
        <v>49.82</v>
      </c>
      <c r="BG66" s="21">
        <f t="shared" ref="BG66:BG129" si="59">IF(BR66&gt;0,BR66/(BR66+BT66),0)</f>
        <v>0</v>
      </c>
      <c r="BH66" s="44">
        <f t="shared" ref="BH66:BH129" si="60">BU66/MAX(1,BS66+BU66)</f>
        <v>0.95</v>
      </c>
      <c r="BI66" s="42">
        <f t="shared" ref="BI66:BI129" si="61">BH66*1000+BG66*1000</f>
        <v>950</v>
      </c>
      <c r="BJ66" s="21">
        <f t="shared" ref="BJ66:BJ129" si="62">BG66-(1-BH66)</f>
        <v>-5.0000000000000044E-2</v>
      </c>
      <c r="BK66" s="26">
        <f t="shared" ref="BK66:BK129" si="63">BR66/(W66*F66)*60</f>
        <v>0</v>
      </c>
      <c r="BL66" s="26">
        <f t="shared" ref="BL66:BL129" si="64">BS66/(W66*F66)*60</f>
        <v>1.8963337547408341</v>
      </c>
      <c r="BM66" s="16">
        <f t="shared" ref="BM66:BM129" si="65">(BR66+BT66)/(W66*F66)*60</f>
        <v>20.859671302149177</v>
      </c>
      <c r="BN66" s="16">
        <f t="shared" ref="BN66:BN129" si="66">(BS66+BU66)/(W66*F66)*60</f>
        <v>37.926675094816687</v>
      </c>
      <c r="BO66" s="16">
        <f t="shared" ref="BO66:BO129" si="67">(BR66+BT66+BV66+BY66)/(W66*F66)*60</f>
        <v>45.512010113780022</v>
      </c>
      <c r="BP66" s="16">
        <f t="shared" ref="BP66:BP129" si="68">(BS66+BU66+BW66+BX66)/(W66*F66)*60</f>
        <v>72.0606826801517</v>
      </c>
      <c r="BQ66" s="16">
        <f t="shared" ref="BQ66:BQ129" si="69">BO66-BP66</f>
        <v>-26.548672566371678</v>
      </c>
      <c r="BR66" s="1">
        <v>0</v>
      </c>
      <c r="BS66" s="1">
        <v>1</v>
      </c>
      <c r="BT66" s="42">
        <v>11</v>
      </c>
      <c r="BU66" s="42">
        <v>19</v>
      </c>
      <c r="BV66" s="42">
        <v>4</v>
      </c>
      <c r="BW66" s="42">
        <v>7</v>
      </c>
      <c r="BX66" s="42">
        <v>11</v>
      </c>
      <c r="BY66" s="42">
        <v>9</v>
      </c>
      <c r="BZ66" s="1">
        <v>7</v>
      </c>
      <c r="CA66" s="1">
        <v>23</v>
      </c>
      <c r="CB66" s="21">
        <f t="shared" ref="CB66:CB129" si="70">BZ66/(BZ66+CA66)</f>
        <v>0.23333333333333334</v>
      </c>
      <c r="CC66" s="4">
        <v>-26.67</v>
      </c>
      <c r="CD66" s="45">
        <f t="shared" ref="CD66:CD129" si="71">BQ66-(-11.91+BE66-BA66+AP66*24)</f>
        <v>-16.057976914197766</v>
      </c>
      <c r="CE66" s="26">
        <f t="shared" ref="CE66:CE129" si="72">CL66/(Y66*F66)*60</f>
        <v>1.5889830508474576</v>
      </c>
      <c r="CF66" s="26">
        <f t="shared" ref="CF66:CF129" si="73">CM66/(Y66*F66)*60</f>
        <v>2.1186440677966103</v>
      </c>
      <c r="CG66" s="26">
        <f t="shared" ref="CG66:CG129" si="74">(CL66+CN66)/(Y66*F66)*60</f>
        <v>27.012711864406782</v>
      </c>
      <c r="CH66" s="26">
        <f t="shared" ref="CH66:CH129" si="75">(CM66+CO66)/(Y66*F66)*60</f>
        <v>30.720338983050851</v>
      </c>
      <c r="CI66" s="26">
        <f t="shared" ref="CI66:CI129" si="76">(CL66+CN66+CP66+CS66)/(Y66*F66)*60</f>
        <v>55.084745762711869</v>
      </c>
      <c r="CJ66" s="26">
        <f t="shared" ref="CJ66:CJ129" si="77">(CM66+CO66+CQ66+CR66)/(Y66*F66)*60</f>
        <v>52.966101694915253</v>
      </c>
      <c r="CK66" s="16">
        <f t="shared" ref="CK66:CK129" si="78">BQ66-(CI66-CJ66)</f>
        <v>-28.667316634168294</v>
      </c>
      <c r="CL66" s="42">
        <v>3</v>
      </c>
      <c r="CM66" s="42">
        <v>4</v>
      </c>
      <c r="CN66" s="42">
        <v>48</v>
      </c>
      <c r="CO66" s="42">
        <v>54</v>
      </c>
      <c r="CP66" s="42">
        <v>21</v>
      </c>
      <c r="CQ66" s="42">
        <v>12</v>
      </c>
      <c r="CR66" s="42">
        <v>30</v>
      </c>
      <c r="CS66" s="42">
        <v>32</v>
      </c>
      <c r="CT66" s="1">
        <v>1</v>
      </c>
      <c r="CU66" s="1">
        <v>0</v>
      </c>
      <c r="CV66" s="42">
        <f t="shared" ref="CV66:CV129" si="79">CU66-CT66</f>
        <v>-1</v>
      </c>
      <c r="CW66" s="26">
        <f t="shared" ref="CW66:CW129" si="80">CT66/(U66*F66)*60</f>
        <v>1.8759770713933046</v>
      </c>
      <c r="CX66" s="26">
        <f t="shared" ref="CX66:CX129" si="81">CU66/(U66*F66)*60</f>
        <v>0</v>
      </c>
      <c r="CY66" s="26">
        <f t="shared" ref="CY66:CY129" si="82">CV66/(U66*F66)*60</f>
        <v>-1.8759770713933046</v>
      </c>
      <c r="CZ66" s="13">
        <v>1</v>
      </c>
      <c r="DA66" s="13">
        <v>2</v>
      </c>
      <c r="DB66" s="27">
        <v>0.92</v>
      </c>
      <c r="DC66" s="27">
        <v>1.47</v>
      </c>
      <c r="DD66" s="27">
        <v>1.07</v>
      </c>
      <c r="DE66" s="27">
        <v>1.22</v>
      </c>
      <c r="DF66" s="13">
        <v>10</v>
      </c>
      <c r="DG66" s="13">
        <v>9</v>
      </c>
      <c r="DH66" s="21">
        <f t="shared" ref="DH66:DH129" si="83">IF((DF66+DG66)&gt;0,DF66/(DF66+DG66)," ")</f>
        <v>0.52631578947368418</v>
      </c>
      <c r="DI66" s="42">
        <v>3</v>
      </c>
      <c r="DJ66" s="42">
        <v>2</v>
      </c>
      <c r="DK66" s="13">
        <v>1</v>
      </c>
      <c r="DL66" s="13">
        <v>0</v>
      </c>
      <c r="DM66" s="13">
        <v>0.33300000000000002</v>
      </c>
      <c r="DN66" s="13">
        <v>0</v>
      </c>
      <c r="DO66" s="13">
        <v>0</v>
      </c>
      <c r="DP66" s="13">
        <v>0</v>
      </c>
      <c r="DQ66" s="13">
        <v>11</v>
      </c>
      <c r="DR66" s="46">
        <v>4</v>
      </c>
      <c r="DS66" s="13">
        <v>0</v>
      </c>
      <c r="DT66" s="13">
        <v>3</v>
      </c>
      <c r="DU66" s="13">
        <v>-0.27300000000000002</v>
      </c>
      <c r="DV66" s="13">
        <v>0</v>
      </c>
      <c r="DW66" s="13">
        <v>0</v>
      </c>
      <c r="DX66" s="13">
        <v>0</v>
      </c>
    </row>
    <row r="67" spans="1:128" x14ac:dyDescent="0.2">
      <c r="A67" s="13" t="s">
        <v>458</v>
      </c>
      <c r="B67" s="13" t="s">
        <v>459</v>
      </c>
      <c r="C67" s="39" t="s">
        <v>3101</v>
      </c>
      <c r="D67" s="1" t="s">
        <v>145</v>
      </c>
      <c r="E67" s="13" t="s">
        <v>154</v>
      </c>
      <c r="F67" s="13">
        <v>72</v>
      </c>
      <c r="G67" s="13">
        <v>1</v>
      </c>
      <c r="H67" s="13">
        <v>4</v>
      </c>
      <c r="I67" s="40">
        <f t="shared" si="42"/>
        <v>5</v>
      </c>
      <c r="J67" s="19">
        <f t="shared" si="43"/>
        <v>0.57354065765991757</v>
      </c>
      <c r="K67" s="1">
        <v>1</v>
      </c>
      <c r="L67" s="1">
        <v>3</v>
      </c>
      <c r="M67" s="1">
        <v>1</v>
      </c>
      <c r="N67" s="1">
        <v>28</v>
      </c>
      <c r="O67" s="1">
        <v>12</v>
      </c>
      <c r="P67" s="1">
        <v>14</v>
      </c>
      <c r="Q67" s="1">
        <v>29</v>
      </c>
      <c r="R67" s="15">
        <f t="shared" si="44"/>
        <v>3.5714285714285712E-2</v>
      </c>
      <c r="S67" s="15">
        <f t="shared" si="45"/>
        <v>1.8518518518518517E-2</v>
      </c>
      <c r="T67" s="16">
        <v>523.06666666670003</v>
      </c>
      <c r="U67" s="16">
        <f t="shared" si="46"/>
        <v>7.2648148148152778</v>
      </c>
      <c r="V67" s="16">
        <v>522.20000000000005</v>
      </c>
      <c r="W67" s="16">
        <f t="shared" si="47"/>
        <v>7.2527777777777782</v>
      </c>
      <c r="X67" s="16">
        <v>2865.38</v>
      </c>
      <c r="Y67" s="16">
        <f t="shared" si="48"/>
        <v>39.796944444444449</v>
      </c>
      <c r="Z67" s="21">
        <f t="shared" si="49"/>
        <v>0.1541513410753399</v>
      </c>
      <c r="AA67" s="20">
        <f t="shared" si="50"/>
        <v>45.272727272727266</v>
      </c>
      <c r="AB67">
        <v>17</v>
      </c>
      <c r="AC67" s="1">
        <v>130</v>
      </c>
      <c r="AD67" s="1">
        <v>94</v>
      </c>
      <c r="AE67" s="1">
        <v>7</v>
      </c>
      <c r="AF67" s="1">
        <v>5</v>
      </c>
      <c r="AG67" s="15">
        <f t="shared" si="51"/>
        <v>9.0909090909090912E-2</v>
      </c>
      <c r="AH67" s="15">
        <f t="shared" si="52"/>
        <v>0.36363636363636365</v>
      </c>
      <c r="AI67" s="15">
        <f t="shared" si="53"/>
        <v>0.45454545454545459</v>
      </c>
      <c r="AJ67" s="1">
        <v>149</v>
      </c>
      <c r="AK67" s="21">
        <f t="shared" si="54"/>
        <v>0.30101010101010101</v>
      </c>
      <c r="AL67" s="1">
        <v>164</v>
      </c>
      <c r="AM67" s="21">
        <f t="shared" si="55"/>
        <v>0.33131313131313134</v>
      </c>
      <c r="AN67" s="1">
        <v>182</v>
      </c>
      <c r="AO67" s="21">
        <f t="shared" si="56"/>
        <v>0.36767676767676766</v>
      </c>
      <c r="AP67" s="21">
        <f t="shared" si="57"/>
        <v>0.47603833865814699</v>
      </c>
      <c r="AQ67" s="1">
        <v>12</v>
      </c>
      <c r="AR67" s="4">
        <v>0.83</v>
      </c>
      <c r="AS67" s="41">
        <v>190</v>
      </c>
      <c r="AT67" s="41">
        <v>203</v>
      </c>
      <c r="AU67" s="41">
        <v>139</v>
      </c>
      <c r="AV67" s="21">
        <f t="shared" si="58"/>
        <v>0.48346055979643765</v>
      </c>
      <c r="AW67" s="26">
        <v>16.399999999999999</v>
      </c>
      <c r="AX67" s="42">
        <v>20</v>
      </c>
      <c r="AY67" s="41">
        <v>-2.169</v>
      </c>
      <c r="AZ67" s="1">
        <v>20</v>
      </c>
      <c r="BA67" s="43">
        <v>-1.4319999999999999</v>
      </c>
      <c r="BB67" s="16">
        <v>49.26</v>
      </c>
      <c r="BC67" s="26">
        <v>16.32</v>
      </c>
      <c r="BD67" s="43">
        <v>-6.4459999999999997</v>
      </c>
      <c r="BE67" s="43">
        <v>-10.352</v>
      </c>
      <c r="BF67" s="16">
        <v>46.53</v>
      </c>
      <c r="BG67" s="21">
        <f t="shared" si="59"/>
        <v>6.6265060240963861E-2</v>
      </c>
      <c r="BH67" s="44">
        <f t="shared" si="60"/>
        <v>0.9178082191780822</v>
      </c>
      <c r="BI67" s="42">
        <f t="shared" si="61"/>
        <v>984.073279419046</v>
      </c>
      <c r="BJ67" s="21">
        <f t="shared" si="62"/>
        <v>-1.5926720580953943E-2</v>
      </c>
      <c r="BK67" s="26">
        <f t="shared" si="63"/>
        <v>1.2638835695135964</v>
      </c>
      <c r="BL67" s="26">
        <f t="shared" si="64"/>
        <v>2.7575641516660281</v>
      </c>
      <c r="BM67" s="16">
        <f t="shared" si="65"/>
        <v>19.07315204902336</v>
      </c>
      <c r="BN67" s="16">
        <f t="shared" si="66"/>
        <v>33.550363845270006</v>
      </c>
      <c r="BO67" s="16">
        <f t="shared" si="67"/>
        <v>34.469551895825354</v>
      </c>
      <c r="BP67" s="16">
        <f t="shared" si="68"/>
        <v>58.828035235541932</v>
      </c>
      <c r="BQ67" s="16">
        <f t="shared" si="69"/>
        <v>-24.358483339716578</v>
      </c>
      <c r="BR67" s="1">
        <v>11</v>
      </c>
      <c r="BS67" s="1">
        <v>24</v>
      </c>
      <c r="BT67" s="42">
        <v>155</v>
      </c>
      <c r="BU67" s="42">
        <v>268</v>
      </c>
      <c r="BV67" s="42">
        <v>56</v>
      </c>
      <c r="BW67" s="42">
        <v>102</v>
      </c>
      <c r="BX67" s="42">
        <v>118</v>
      </c>
      <c r="BY67" s="42">
        <v>78</v>
      </c>
      <c r="BZ67" s="1">
        <v>138</v>
      </c>
      <c r="CA67" s="1">
        <v>227</v>
      </c>
      <c r="CB67" s="21">
        <f t="shared" si="70"/>
        <v>0.37808219178082192</v>
      </c>
      <c r="CC67" s="4">
        <v>-12.09</v>
      </c>
      <c r="CD67" s="45">
        <f t="shared" si="71"/>
        <v>-14.953403467512103</v>
      </c>
      <c r="CE67" s="26">
        <f t="shared" si="72"/>
        <v>2.5127557252441211</v>
      </c>
      <c r="CF67" s="26">
        <f t="shared" si="73"/>
        <v>2.8687294529870382</v>
      </c>
      <c r="CG67" s="26">
        <f t="shared" si="74"/>
        <v>30.320585751279058</v>
      </c>
      <c r="CH67" s="26">
        <f t="shared" si="75"/>
        <v>32.100454389993644</v>
      </c>
      <c r="CI67" s="26">
        <f t="shared" si="76"/>
        <v>54.757135179278137</v>
      </c>
      <c r="CJ67" s="26">
        <f t="shared" si="77"/>
        <v>57.458347583915568</v>
      </c>
      <c r="CK67" s="16">
        <f t="shared" si="78"/>
        <v>-21.657270935079147</v>
      </c>
      <c r="CL67" s="42">
        <v>120</v>
      </c>
      <c r="CM67" s="42">
        <v>137</v>
      </c>
      <c r="CN67" s="42">
        <v>1328</v>
      </c>
      <c r="CO67" s="42">
        <v>1396</v>
      </c>
      <c r="CP67" s="42">
        <v>527</v>
      </c>
      <c r="CQ67" s="42">
        <v>552</v>
      </c>
      <c r="CR67" s="42">
        <v>659</v>
      </c>
      <c r="CS67" s="42">
        <v>640</v>
      </c>
      <c r="CT67" s="1">
        <v>11</v>
      </c>
      <c r="CU67" s="1">
        <v>3</v>
      </c>
      <c r="CV67" s="42">
        <f t="shared" si="79"/>
        <v>-8</v>
      </c>
      <c r="CW67" s="26">
        <f t="shared" si="80"/>
        <v>1.2617894468518187</v>
      </c>
      <c r="CX67" s="26">
        <f t="shared" si="81"/>
        <v>0.34412439459595057</v>
      </c>
      <c r="CY67" s="26">
        <f t="shared" si="82"/>
        <v>-0.91766505225586803</v>
      </c>
      <c r="CZ67" s="13">
        <v>12</v>
      </c>
      <c r="DA67" s="13">
        <v>23</v>
      </c>
      <c r="DB67" s="27">
        <v>16.52</v>
      </c>
      <c r="DC67" s="27">
        <v>22.87</v>
      </c>
      <c r="DD67" s="27">
        <v>17.649999999999999</v>
      </c>
      <c r="DE67" s="27">
        <v>20.96</v>
      </c>
      <c r="DF67" s="13">
        <v>0</v>
      </c>
      <c r="DG67" s="13">
        <v>2</v>
      </c>
      <c r="DH67" s="21">
        <f t="shared" si="83"/>
        <v>0</v>
      </c>
      <c r="DI67" s="42">
        <v>2</v>
      </c>
      <c r="DJ67" s="42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47"/>
      <c r="DR67" s="46"/>
      <c r="DS67" s="13"/>
      <c r="DT67" s="13"/>
      <c r="DU67" s="13"/>
      <c r="DV67" s="13"/>
      <c r="DW67" s="13"/>
      <c r="DX67" s="1"/>
    </row>
    <row r="68" spans="1:128" ht="25.5" x14ac:dyDescent="0.2">
      <c r="A68" s="13" t="s">
        <v>462</v>
      </c>
      <c r="B68" s="13" t="s">
        <v>463</v>
      </c>
      <c r="C68" s="39" t="s">
        <v>3102</v>
      </c>
      <c r="D68" s="1" t="s">
        <v>302</v>
      </c>
      <c r="E68" s="13" t="s">
        <v>146</v>
      </c>
      <c r="F68" s="13">
        <v>53</v>
      </c>
      <c r="G68" s="13">
        <v>5</v>
      </c>
      <c r="H68" s="13">
        <v>12</v>
      </c>
      <c r="I68" s="40">
        <f t="shared" si="42"/>
        <v>17</v>
      </c>
      <c r="J68" s="19">
        <f t="shared" si="43"/>
        <v>1.4547529059402411</v>
      </c>
      <c r="K68" s="1">
        <v>4</v>
      </c>
      <c r="L68" s="1">
        <v>8</v>
      </c>
      <c r="M68" s="1">
        <v>2</v>
      </c>
      <c r="N68" s="1">
        <v>64</v>
      </c>
      <c r="O68" s="1">
        <v>25</v>
      </c>
      <c r="P68" s="1">
        <v>15</v>
      </c>
      <c r="Q68" s="1">
        <v>52</v>
      </c>
      <c r="R68" s="15">
        <f t="shared" si="44"/>
        <v>7.8125E-2</v>
      </c>
      <c r="S68" s="15">
        <f t="shared" si="45"/>
        <v>4.807692307692308E-2</v>
      </c>
      <c r="T68" s="16">
        <v>701.15</v>
      </c>
      <c r="U68" s="16">
        <f t="shared" si="46"/>
        <v>13.229245283018868</v>
      </c>
      <c r="V68" s="16">
        <v>653.65</v>
      </c>
      <c r="W68" s="16">
        <f t="shared" si="47"/>
        <v>12.333018867924528</v>
      </c>
      <c r="X68" s="16">
        <v>1908.61</v>
      </c>
      <c r="Y68" s="16">
        <f t="shared" si="48"/>
        <v>36.01150943396226</v>
      </c>
      <c r="Z68" s="21">
        <f t="shared" si="49"/>
        <v>0.25510681976068</v>
      </c>
      <c r="AA68" s="20">
        <f t="shared" si="50"/>
        <v>94.81481481481481</v>
      </c>
      <c r="AB68">
        <v>14</v>
      </c>
      <c r="AC68" s="1">
        <v>76</v>
      </c>
      <c r="AD68" s="1">
        <v>34</v>
      </c>
      <c r="AE68" s="1">
        <v>7</v>
      </c>
      <c r="AF68" s="1">
        <v>20</v>
      </c>
      <c r="AG68" s="15">
        <f t="shared" si="51"/>
        <v>0.18518518518518517</v>
      </c>
      <c r="AH68" s="15">
        <f t="shared" si="52"/>
        <v>0.37037037037037035</v>
      </c>
      <c r="AI68" s="15">
        <f t="shared" si="53"/>
        <v>0.55555555555555558</v>
      </c>
      <c r="AJ68" s="1">
        <v>203</v>
      </c>
      <c r="AK68" s="21">
        <f t="shared" si="54"/>
        <v>0.28712871287128711</v>
      </c>
      <c r="AL68" s="1">
        <v>260</v>
      </c>
      <c r="AM68" s="21">
        <f t="shared" si="55"/>
        <v>0.36775106082036774</v>
      </c>
      <c r="AN68" s="1">
        <v>244</v>
      </c>
      <c r="AO68" s="21">
        <f t="shared" si="56"/>
        <v>0.3451202263083451</v>
      </c>
      <c r="AP68" s="21">
        <f t="shared" si="57"/>
        <v>0.43844492440604754</v>
      </c>
      <c r="AQ68" s="1">
        <v>1</v>
      </c>
      <c r="AR68" s="4">
        <v>-10.37</v>
      </c>
      <c r="AS68" s="41">
        <v>243</v>
      </c>
      <c r="AT68" s="41">
        <v>281</v>
      </c>
      <c r="AU68" s="41">
        <v>230</v>
      </c>
      <c r="AV68" s="21">
        <f t="shared" si="58"/>
        <v>0.4637404580152672</v>
      </c>
      <c r="AW68" s="26">
        <v>17.41</v>
      </c>
      <c r="AX68" s="42">
        <v>7</v>
      </c>
      <c r="AY68" s="41">
        <v>1.214</v>
      </c>
      <c r="AZ68" s="1">
        <v>1</v>
      </c>
      <c r="BA68" s="43">
        <v>-0.40100000000000002</v>
      </c>
      <c r="BB68" s="16">
        <v>49.55</v>
      </c>
      <c r="BC68" s="26">
        <v>17.64</v>
      </c>
      <c r="BD68" s="43">
        <v>-0.51800000000000002</v>
      </c>
      <c r="BE68" s="43">
        <v>2.2560000000000002</v>
      </c>
      <c r="BF68" s="16">
        <v>51.79</v>
      </c>
      <c r="BG68" s="21">
        <f t="shared" si="59"/>
        <v>8.4375000000000006E-2</v>
      </c>
      <c r="BH68" s="44">
        <f t="shared" si="60"/>
        <v>0.92024539877300615</v>
      </c>
      <c r="BI68" s="42">
        <f t="shared" si="61"/>
        <v>1004.6203987730062</v>
      </c>
      <c r="BJ68" s="21">
        <f t="shared" si="62"/>
        <v>4.6203987730061569E-3</v>
      </c>
      <c r="BK68" s="26">
        <f t="shared" si="63"/>
        <v>2.4783905759963285</v>
      </c>
      <c r="BL68" s="26">
        <f t="shared" si="64"/>
        <v>2.3865983324409088</v>
      </c>
      <c r="BM68" s="16">
        <f t="shared" si="65"/>
        <v>29.373517937734263</v>
      </c>
      <c r="BN68" s="16">
        <f t="shared" si="66"/>
        <v>29.924271399066779</v>
      </c>
      <c r="BO68" s="16">
        <f t="shared" si="67"/>
        <v>52.321578826589153</v>
      </c>
      <c r="BP68" s="16">
        <f t="shared" si="68"/>
        <v>52.872332287921672</v>
      </c>
      <c r="BQ68" s="16">
        <f t="shared" si="69"/>
        <v>-0.55075346133251912</v>
      </c>
      <c r="BR68" s="1">
        <v>27</v>
      </c>
      <c r="BS68" s="1">
        <v>26</v>
      </c>
      <c r="BT68" s="42">
        <v>293</v>
      </c>
      <c r="BU68" s="42">
        <v>300</v>
      </c>
      <c r="BV68" s="42">
        <v>124</v>
      </c>
      <c r="BW68" s="42">
        <v>127</v>
      </c>
      <c r="BX68" s="42">
        <v>123</v>
      </c>
      <c r="BY68" s="42">
        <v>126</v>
      </c>
      <c r="BZ68" s="1">
        <v>248</v>
      </c>
      <c r="CA68" s="1">
        <v>248</v>
      </c>
      <c r="CB68" s="21">
        <f t="shared" si="70"/>
        <v>0.5</v>
      </c>
      <c r="CC68" s="4">
        <v>-2.86</v>
      </c>
      <c r="CD68" s="45">
        <f t="shared" si="71"/>
        <v>-1.82043164707766</v>
      </c>
      <c r="CE68" s="26">
        <f t="shared" si="72"/>
        <v>2.2005543301145862</v>
      </c>
      <c r="CF68" s="26">
        <f t="shared" si="73"/>
        <v>2.0433718779635446</v>
      </c>
      <c r="CG68" s="26">
        <f t="shared" si="74"/>
        <v>30.807760621604213</v>
      </c>
      <c r="CH68" s="26">
        <f t="shared" si="75"/>
        <v>27.726984559443785</v>
      </c>
      <c r="CI68" s="26">
        <f t="shared" si="76"/>
        <v>55.265350176306328</v>
      </c>
      <c r="CJ68" s="26">
        <f t="shared" si="77"/>
        <v>50.48700363091465</v>
      </c>
      <c r="CK68" s="16">
        <f t="shared" si="78"/>
        <v>-5.3291000067241967</v>
      </c>
      <c r="CL68" s="42">
        <v>70</v>
      </c>
      <c r="CM68" s="42">
        <v>65</v>
      </c>
      <c r="CN68" s="42">
        <v>910</v>
      </c>
      <c r="CO68" s="42">
        <v>817</v>
      </c>
      <c r="CP68" s="42">
        <v>346</v>
      </c>
      <c r="CQ68" s="42">
        <v>352</v>
      </c>
      <c r="CR68" s="42">
        <v>372</v>
      </c>
      <c r="CS68" s="42">
        <v>432</v>
      </c>
      <c r="CT68" s="1">
        <v>13</v>
      </c>
      <c r="CU68" s="1">
        <v>3</v>
      </c>
      <c r="CV68" s="42">
        <f t="shared" si="79"/>
        <v>-10</v>
      </c>
      <c r="CW68" s="26">
        <f t="shared" si="80"/>
        <v>1.1124581045425372</v>
      </c>
      <c r="CX68" s="26">
        <f t="shared" si="81"/>
        <v>0.25672110104827783</v>
      </c>
      <c r="CY68" s="26">
        <f t="shared" si="82"/>
        <v>-0.85573700349425952</v>
      </c>
      <c r="CZ68" s="13">
        <v>23</v>
      </c>
      <c r="DA68" s="13">
        <v>26</v>
      </c>
      <c r="DB68" s="27">
        <v>24</v>
      </c>
      <c r="DC68" s="27">
        <v>23.24</v>
      </c>
      <c r="DD68" s="27">
        <v>23.89</v>
      </c>
      <c r="DE68" s="27">
        <v>21.95</v>
      </c>
      <c r="DF68" s="13">
        <v>326</v>
      </c>
      <c r="DG68" s="13">
        <v>411</v>
      </c>
      <c r="DH68" s="21">
        <f t="shared" si="83"/>
        <v>0.44233378561736769</v>
      </c>
      <c r="DI68" s="42">
        <v>210</v>
      </c>
      <c r="DJ68" s="42">
        <v>93</v>
      </c>
      <c r="DK68" s="13">
        <v>40</v>
      </c>
      <c r="DL68" s="13">
        <v>5</v>
      </c>
      <c r="DM68" s="13">
        <v>0.16700000000000001</v>
      </c>
      <c r="DN68" s="13">
        <v>2</v>
      </c>
      <c r="DO68" s="13">
        <v>0</v>
      </c>
      <c r="DP68" s="13">
        <v>0.01</v>
      </c>
      <c r="DQ68" s="13">
        <v>265</v>
      </c>
      <c r="DR68" s="46">
        <v>116</v>
      </c>
      <c r="DS68" s="13">
        <v>3</v>
      </c>
      <c r="DT68" s="13">
        <v>50</v>
      </c>
      <c r="DU68" s="13">
        <v>-0.17699999999999999</v>
      </c>
      <c r="DV68" s="13">
        <v>1</v>
      </c>
      <c r="DW68" s="13">
        <v>2</v>
      </c>
      <c r="DX68" s="13">
        <v>-4.0000000000000001E-3</v>
      </c>
    </row>
    <row r="69" spans="1:128" ht="25.5" x14ac:dyDescent="0.2">
      <c r="A69" s="13" t="s">
        <v>466</v>
      </c>
      <c r="B69" s="13" t="s">
        <v>467</v>
      </c>
      <c r="C69" s="39" t="s">
        <v>3103</v>
      </c>
      <c r="D69" s="1" t="s">
        <v>270</v>
      </c>
      <c r="E69" s="13" t="s">
        <v>129</v>
      </c>
      <c r="F69" s="13">
        <v>62</v>
      </c>
      <c r="G69" s="13">
        <v>1</v>
      </c>
      <c r="H69" s="13">
        <v>4</v>
      </c>
      <c r="I69" s="40">
        <f t="shared" si="42"/>
        <v>5</v>
      </c>
      <c r="J69" s="19">
        <f t="shared" si="43"/>
        <v>0.56909797970217202</v>
      </c>
      <c r="K69" s="1">
        <v>1</v>
      </c>
      <c r="L69" s="1">
        <v>1</v>
      </c>
      <c r="M69" s="1">
        <v>2</v>
      </c>
      <c r="N69" s="1">
        <v>67</v>
      </c>
      <c r="O69" s="1">
        <v>20</v>
      </c>
      <c r="P69" s="1">
        <v>25</v>
      </c>
      <c r="Q69" s="1">
        <v>49</v>
      </c>
      <c r="R69" s="15">
        <f t="shared" si="44"/>
        <v>1.4925373134328358E-2</v>
      </c>
      <c r="S69" s="15">
        <f t="shared" si="45"/>
        <v>8.9285714285714281E-3</v>
      </c>
      <c r="T69" s="16">
        <v>527.15</v>
      </c>
      <c r="U69" s="16">
        <f t="shared" si="46"/>
        <v>8.5024193548387093</v>
      </c>
      <c r="V69" s="16">
        <v>520.55999999999995</v>
      </c>
      <c r="W69" s="16">
        <f t="shared" si="47"/>
        <v>8.3961290322580631</v>
      </c>
      <c r="X69" s="16">
        <v>2492.14</v>
      </c>
      <c r="Y69" s="16">
        <f t="shared" si="48"/>
        <v>40.195806451612903</v>
      </c>
      <c r="Z69" s="21">
        <f t="shared" si="49"/>
        <v>0.17278852856241905</v>
      </c>
      <c r="AA69" s="20">
        <f t="shared" si="50"/>
        <v>20.5</v>
      </c>
      <c r="AB69">
        <v>23</v>
      </c>
      <c r="AC69" s="1">
        <v>136</v>
      </c>
      <c r="AD69" s="1">
        <v>54</v>
      </c>
      <c r="AE69" s="1">
        <v>16</v>
      </c>
      <c r="AF69" s="1">
        <v>15</v>
      </c>
      <c r="AG69" s="15">
        <f t="shared" si="51"/>
        <v>0.1</v>
      </c>
      <c r="AH69" s="15">
        <f t="shared" si="52"/>
        <v>0.3</v>
      </c>
      <c r="AI69" s="15">
        <f t="shared" si="53"/>
        <v>0.4</v>
      </c>
      <c r="AJ69" s="1">
        <v>105</v>
      </c>
      <c r="AK69" s="21">
        <f t="shared" si="54"/>
        <v>0.23648648648648649</v>
      </c>
      <c r="AL69" s="1">
        <v>162</v>
      </c>
      <c r="AM69" s="21">
        <f t="shared" si="55"/>
        <v>0.36486486486486486</v>
      </c>
      <c r="AN69" s="1">
        <v>177</v>
      </c>
      <c r="AO69" s="21">
        <f t="shared" si="56"/>
        <v>0.39864864864864863</v>
      </c>
      <c r="AP69" s="21">
        <f t="shared" si="57"/>
        <v>0.39325842696629215</v>
      </c>
      <c r="AQ69" s="1">
        <v>5</v>
      </c>
      <c r="AR69" s="4">
        <v>-5.73</v>
      </c>
      <c r="AS69" s="41">
        <v>189</v>
      </c>
      <c r="AT69" s="41">
        <v>205</v>
      </c>
      <c r="AU69" s="41">
        <v>177</v>
      </c>
      <c r="AV69" s="21">
        <f t="shared" si="58"/>
        <v>0.47969543147208121</v>
      </c>
      <c r="AW69" s="26">
        <v>16.68</v>
      </c>
      <c r="AX69" s="42">
        <v>14</v>
      </c>
      <c r="AY69" s="41">
        <v>-1.103</v>
      </c>
      <c r="AZ69" s="1">
        <v>14</v>
      </c>
      <c r="BA69" s="43">
        <v>3.2000000000000001E-2</v>
      </c>
      <c r="BB69" s="16">
        <v>49.71</v>
      </c>
      <c r="BC69" s="26">
        <v>16.440000000000001</v>
      </c>
      <c r="BD69" s="43">
        <v>-1.909</v>
      </c>
      <c r="BE69" s="43">
        <v>-12.699</v>
      </c>
      <c r="BF69" s="16">
        <v>45.2</v>
      </c>
      <c r="BG69" s="21">
        <f t="shared" si="59"/>
        <v>4.878048780487805E-2</v>
      </c>
      <c r="BH69" s="44">
        <f t="shared" si="60"/>
        <v>0.91902834008097167</v>
      </c>
      <c r="BI69" s="42">
        <f t="shared" si="61"/>
        <v>967.80882788584972</v>
      </c>
      <c r="BJ69" s="21">
        <f t="shared" si="62"/>
        <v>-3.2191172114150277E-2</v>
      </c>
      <c r="BK69" s="26">
        <f t="shared" si="63"/>
        <v>1.1526048870447212</v>
      </c>
      <c r="BL69" s="26">
        <f t="shared" si="64"/>
        <v>2.3052097740894424</v>
      </c>
      <c r="BM69" s="16">
        <f t="shared" si="65"/>
        <v>23.628400184416783</v>
      </c>
      <c r="BN69" s="16">
        <f t="shared" si="66"/>
        <v>28.469340710004616</v>
      </c>
      <c r="BO69" s="16">
        <f t="shared" si="67"/>
        <v>44.375288151221767</v>
      </c>
      <c r="BP69" s="16">
        <f t="shared" si="68"/>
        <v>62.125403411710479</v>
      </c>
      <c r="BQ69" s="16">
        <f t="shared" si="69"/>
        <v>-17.750115260488712</v>
      </c>
      <c r="BR69" s="1">
        <v>10</v>
      </c>
      <c r="BS69" s="1">
        <v>20</v>
      </c>
      <c r="BT69" s="42">
        <v>195</v>
      </c>
      <c r="BU69" s="42">
        <v>227</v>
      </c>
      <c r="BV69" s="42">
        <v>74</v>
      </c>
      <c r="BW69" s="42">
        <v>107</v>
      </c>
      <c r="BX69" s="42">
        <v>185</v>
      </c>
      <c r="BY69" s="42">
        <v>106</v>
      </c>
      <c r="BZ69" s="1">
        <v>162</v>
      </c>
      <c r="CA69" s="1">
        <v>249</v>
      </c>
      <c r="CB69" s="21">
        <f t="shared" si="70"/>
        <v>0.39416058394160586</v>
      </c>
      <c r="CC69" s="4">
        <v>-6.12</v>
      </c>
      <c r="CD69" s="45">
        <f t="shared" si="71"/>
        <v>-2.5473175076797219</v>
      </c>
      <c r="CE69" s="26">
        <f t="shared" si="72"/>
        <v>2.6724020319885722</v>
      </c>
      <c r="CF69" s="26">
        <f t="shared" si="73"/>
        <v>2.5520235620791767</v>
      </c>
      <c r="CG69" s="26">
        <f t="shared" si="74"/>
        <v>26.146203664320627</v>
      </c>
      <c r="CH69" s="26">
        <f t="shared" si="75"/>
        <v>30.02239039540315</v>
      </c>
      <c r="CI69" s="26">
        <f t="shared" si="76"/>
        <v>51.786817755021787</v>
      </c>
      <c r="CJ69" s="26">
        <f t="shared" si="77"/>
        <v>63.198696702432443</v>
      </c>
      <c r="CK69" s="16">
        <f t="shared" si="78"/>
        <v>-6.3382363130780561</v>
      </c>
      <c r="CL69" s="42">
        <v>111</v>
      </c>
      <c r="CM69" s="42">
        <v>106</v>
      </c>
      <c r="CN69" s="42">
        <v>975</v>
      </c>
      <c r="CO69" s="42">
        <v>1141</v>
      </c>
      <c r="CP69" s="42">
        <v>433</v>
      </c>
      <c r="CQ69" s="42">
        <v>530</v>
      </c>
      <c r="CR69" s="42">
        <v>848</v>
      </c>
      <c r="CS69" s="42">
        <v>632</v>
      </c>
      <c r="CT69" s="1">
        <v>10</v>
      </c>
      <c r="CU69" s="1">
        <v>4</v>
      </c>
      <c r="CV69" s="42">
        <f t="shared" si="79"/>
        <v>-6</v>
      </c>
      <c r="CW69" s="26">
        <f t="shared" si="80"/>
        <v>1.138195959404344</v>
      </c>
      <c r="CX69" s="26">
        <f t="shared" si="81"/>
        <v>0.45527838376173768</v>
      </c>
      <c r="CY69" s="26">
        <f t="shared" si="82"/>
        <v>-0.68291757564260647</v>
      </c>
      <c r="CZ69" s="13">
        <v>14</v>
      </c>
      <c r="DA69" s="13">
        <v>18</v>
      </c>
      <c r="DB69" s="27">
        <v>21.14</v>
      </c>
      <c r="DC69" s="27">
        <v>20.71</v>
      </c>
      <c r="DD69" s="27">
        <v>18.21</v>
      </c>
      <c r="DE69" s="27">
        <v>21.06</v>
      </c>
      <c r="DF69" s="13">
        <v>3</v>
      </c>
      <c r="DG69" s="13">
        <v>2</v>
      </c>
      <c r="DH69" s="21">
        <f t="shared" si="83"/>
        <v>0.6</v>
      </c>
      <c r="DI69" s="42">
        <v>3</v>
      </c>
      <c r="DJ69" s="42">
        <v>1</v>
      </c>
      <c r="DK69" s="13">
        <v>1</v>
      </c>
      <c r="DL69" s="13">
        <v>1</v>
      </c>
      <c r="DM69" s="13">
        <v>0</v>
      </c>
      <c r="DN69" s="13">
        <v>0</v>
      </c>
      <c r="DO69" s="13">
        <v>0</v>
      </c>
      <c r="DP69" s="13">
        <v>0</v>
      </c>
      <c r="DQ69" s="1"/>
      <c r="DR69" s="42"/>
      <c r="DS69" s="1"/>
      <c r="DT69" s="1"/>
      <c r="DU69" s="1"/>
      <c r="DV69" s="1"/>
      <c r="DW69" s="1"/>
      <c r="DX69" s="13"/>
    </row>
    <row r="70" spans="1:128" ht="25.5" x14ac:dyDescent="0.2">
      <c r="A70" s="13" t="s">
        <v>423</v>
      </c>
      <c r="B70" s="13" t="s">
        <v>470</v>
      </c>
      <c r="C70" s="39" t="s">
        <v>3104</v>
      </c>
      <c r="D70" s="1" t="s">
        <v>409</v>
      </c>
      <c r="E70" s="13" t="s">
        <v>146</v>
      </c>
      <c r="F70" s="13">
        <v>75</v>
      </c>
      <c r="G70" s="13">
        <v>14</v>
      </c>
      <c r="H70" s="13">
        <v>20</v>
      </c>
      <c r="I70" s="40">
        <f t="shared" si="42"/>
        <v>34</v>
      </c>
      <c r="J70" s="19">
        <f t="shared" si="43"/>
        <v>2.0782043228007514</v>
      </c>
      <c r="K70" s="1">
        <v>14</v>
      </c>
      <c r="L70" s="1">
        <v>11</v>
      </c>
      <c r="M70" s="1">
        <v>6</v>
      </c>
      <c r="N70" s="1">
        <v>115</v>
      </c>
      <c r="O70" s="1">
        <v>40</v>
      </c>
      <c r="P70" s="1">
        <v>35</v>
      </c>
      <c r="Q70" s="1">
        <v>126</v>
      </c>
      <c r="R70" s="15">
        <f t="shared" si="44"/>
        <v>0.12173913043478261</v>
      </c>
      <c r="S70" s="15">
        <f t="shared" si="45"/>
        <v>7.3684210526315783E-2</v>
      </c>
      <c r="T70" s="16">
        <v>981.61666666669998</v>
      </c>
      <c r="U70" s="16">
        <f t="shared" si="46"/>
        <v>13.088222222222667</v>
      </c>
      <c r="V70" s="16">
        <v>923.22</v>
      </c>
      <c r="W70" s="16">
        <f t="shared" si="47"/>
        <v>12.3096</v>
      </c>
      <c r="X70" s="16">
        <v>2656.92</v>
      </c>
      <c r="Y70" s="16">
        <f t="shared" si="48"/>
        <v>35.425600000000003</v>
      </c>
      <c r="Z70" s="21">
        <f t="shared" si="49"/>
        <v>0.25787259716100486</v>
      </c>
      <c r="AA70" s="20">
        <f t="shared" si="50"/>
        <v>141.84210526315789</v>
      </c>
      <c r="AB70">
        <v>63</v>
      </c>
      <c r="AC70" s="1">
        <v>28</v>
      </c>
      <c r="AD70" s="1">
        <v>67</v>
      </c>
      <c r="AE70" s="1">
        <v>19</v>
      </c>
      <c r="AF70" s="1">
        <v>45</v>
      </c>
      <c r="AG70" s="15">
        <f t="shared" si="51"/>
        <v>0.36842105263157893</v>
      </c>
      <c r="AH70" s="15">
        <f t="shared" si="52"/>
        <v>0.44736842105263158</v>
      </c>
      <c r="AI70" s="15">
        <f t="shared" si="53"/>
        <v>0.81578947368421051</v>
      </c>
      <c r="AJ70" s="1">
        <v>288</v>
      </c>
      <c r="AK70" s="21">
        <f t="shared" si="54"/>
        <v>0.31544359255202631</v>
      </c>
      <c r="AL70" s="1">
        <v>326</v>
      </c>
      <c r="AM70" s="21">
        <f t="shared" si="55"/>
        <v>0.35706462212486306</v>
      </c>
      <c r="AN70" s="1">
        <v>299</v>
      </c>
      <c r="AO70" s="21">
        <f t="shared" si="56"/>
        <v>0.32749178532311063</v>
      </c>
      <c r="AP70" s="21">
        <f t="shared" si="57"/>
        <v>0.46905537459283386</v>
      </c>
      <c r="AQ70" s="1">
        <v>3</v>
      </c>
      <c r="AR70" s="4">
        <v>-5.4</v>
      </c>
      <c r="AS70" s="41">
        <v>367</v>
      </c>
      <c r="AT70" s="41">
        <v>389</v>
      </c>
      <c r="AU70" s="41">
        <v>316</v>
      </c>
      <c r="AV70" s="21">
        <f t="shared" si="58"/>
        <v>0.48544973544973546</v>
      </c>
      <c r="AW70" s="26">
        <v>17.52</v>
      </c>
      <c r="AX70" s="42">
        <v>5</v>
      </c>
      <c r="AY70" s="41">
        <v>0.96699999999999997</v>
      </c>
      <c r="AZ70" s="1">
        <v>1</v>
      </c>
      <c r="BA70" s="43">
        <v>0.85499999999999998</v>
      </c>
      <c r="BB70" s="16">
        <v>50.18</v>
      </c>
      <c r="BC70" s="26">
        <v>17.55</v>
      </c>
      <c r="BD70" s="43">
        <v>0.73099999999999998</v>
      </c>
      <c r="BE70" s="43">
        <v>-0.91600000000000004</v>
      </c>
      <c r="BF70" s="16">
        <v>50.6</v>
      </c>
      <c r="BG70" s="21">
        <f t="shared" si="59"/>
        <v>7.7551020408163265E-2</v>
      </c>
      <c r="BH70" s="44">
        <f t="shared" si="60"/>
        <v>0.92129629629629628</v>
      </c>
      <c r="BI70" s="42">
        <f t="shared" si="61"/>
        <v>998.84731670445956</v>
      </c>
      <c r="BJ70" s="21">
        <f t="shared" si="62"/>
        <v>-1.1526832955404548E-3</v>
      </c>
      <c r="BK70" s="26">
        <f t="shared" si="63"/>
        <v>2.4696172093325535</v>
      </c>
      <c r="BL70" s="26">
        <f t="shared" si="64"/>
        <v>2.2096575030870218</v>
      </c>
      <c r="BM70" s="16">
        <f t="shared" si="65"/>
        <v>31.845064015077661</v>
      </c>
      <c r="BN70" s="16">
        <f t="shared" si="66"/>
        <v>28.075648274517448</v>
      </c>
      <c r="BO70" s="16">
        <f t="shared" si="67"/>
        <v>58.490933905244681</v>
      </c>
      <c r="BP70" s="16">
        <f t="shared" si="68"/>
        <v>55.50139728342107</v>
      </c>
      <c r="BQ70" s="16">
        <f t="shared" si="69"/>
        <v>2.9895366218236106</v>
      </c>
      <c r="BR70" s="1">
        <v>38</v>
      </c>
      <c r="BS70" s="1">
        <v>34</v>
      </c>
      <c r="BT70" s="42">
        <v>452</v>
      </c>
      <c r="BU70" s="42">
        <v>398</v>
      </c>
      <c r="BV70" s="42">
        <v>179</v>
      </c>
      <c r="BW70" s="42">
        <v>179</v>
      </c>
      <c r="BX70" s="42">
        <v>243</v>
      </c>
      <c r="BY70" s="42">
        <v>231</v>
      </c>
      <c r="BZ70" s="1">
        <v>439</v>
      </c>
      <c r="CA70" s="1">
        <v>428</v>
      </c>
      <c r="CB70" s="21">
        <f t="shared" si="70"/>
        <v>0.50634371395617073</v>
      </c>
      <c r="CC70" s="4">
        <v>2.87</v>
      </c>
      <c r="CD70" s="45">
        <f t="shared" si="71"/>
        <v>5.4132076315955988</v>
      </c>
      <c r="CE70" s="26">
        <f t="shared" si="72"/>
        <v>2.4614967706968969</v>
      </c>
      <c r="CF70" s="26">
        <f t="shared" si="73"/>
        <v>2.6873221625039521</v>
      </c>
      <c r="CG70" s="26">
        <f t="shared" si="74"/>
        <v>29.492796170001352</v>
      </c>
      <c r="CH70" s="26">
        <f t="shared" si="75"/>
        <v>29.921864414434758</v>
      </c>
      <c r="CI70" s="26">
        <f t="shared" si="76"/>
        <v>53.272209927284223</v>
      </c>
      <c r="CJ70" s="26">
        <f t="shared" si="77"/>
        <v>55.846619393884644</v>
      </c>
      <c r="CK70" s="16">
        <f t="shared" si="78"/>
        <v>5.5639460884240322</v>
      </c>
      <c r="CL70" s="42">
        <v>109</v>
      </c>
      <c r="CM70" s="42">
        <v>119</v>
      </c>
      <c r="CN70" s="42">
        <v>1197</v>
      </c>
      <c r="CO70" s="42">
        <v>1206</v>
      </c>
      <c r="CP70" s="42">
        <v>477</v>
      </c>
      <c r="CQ70" s="42">
        <v>486</v>
      </c>
      <c r="CR70" s="42">
        <v>662</v>
      </c>
      <c r="CS70" s="42">
        <v>576</v>
      </c>
      <c r="CT70" s="1">
        <v>8</v>
      </c>
      <c r="CU70" s="1">
        <v>10</v>
      </c>
      <c r="CV70" s="42">
        <f t="shared" si="79"/>
        <v>2</v>
      </c>
      <c r="CW70" s="26">
        <f t="shared" si="80"/>
        <v>0.48898925242370611</v>
      </c>
      <c r="CX70" s="26">
        <f t="shared" si="81"/>
        <v>0.61123656552963268</v>
      </c>
      <c r="CY70" s="26">
        <f t="shared" si="82"/>
        <v>0.12224731310592653</v>
      </c>
      <c r="CZ70" s="13">
        <v>39</v>
      </c>
      <c r="DA70" s="13">
        <v>39</v>
      </c>
      <c r="DB70" s="27">
        <v>33.79</v>
      </c>
      <c r="DC70" s="27">
        <v>46.07</v>
      </c>
      <c r="DD70" s="27">
        <v>31.52</v>
      </c>
      <c r="DE70" s="27">
        <v>39.4</v>
      </c>
      <c r="DF70" s="13">
        <v>457</v>
      </c>
      <c r="DG70" s="13">
        <v>492</v>
      </c>
      <c r="DH70" s="21">
        <f t="shared" si="83"/>
        <v>0.48155953635405691</v>
      </c>
      <c r="DI70" s="42">
        <v>298</v>
      </c>
      <c r="DJ70" s="42">
        <v>134</v>
      </c>
      <c r="DK70" s="13">
        <v>37</v>
      </c>
      <c r="DL70" s="13">
        <v>2</v>
      </c>
      <c r="DM70" s="13">
        <v>0.11700000000000001</v>
      </c>
      <c r="DN70" s="13">
        <v>0</v>
      </c>
      <c r="DO70" s="13">
        <v>1</v>
      </c>
      <c r="DP70" s="13">
        <v>-3.0000000000000001E-3</v>
      </c>
      <c r="DQ70" s="13">
        <v>347</v>
      </c>
      <c r="DR70" s="46">
        <v>177</v>
      </c>
      <c r="DS70" s="13">
        <v>1</v>
      </c>
      <c r="DT70" s="13">
        <v>48</v>
      </c>
      <c r="DU70" s="13">
        <v>-0.13500000000000001</v>
      </c>
      <c r="DV70" s="13">
        <v>1</v>
      </c>
      <c r="DW70" s="13">
        <v>1</v>
      </c>
      <c r="DX70" s="13">
        <v>0</v>
      </c>
    </row>
    <row r="71" spans="1:128" ht="25.5" x14ac:dyDescent="0.2">
      <c r="A71" s="13" t="s">
        <v>262</v>
      </c>
      <c r="B71" s="13" t="s">
        <v>474</v>
      </c>
      <c r="C71" s="39" t="s">
        <v>3105</v>
      </c>
      <c r="D71" s="1" t="s">
        <v>249</v>
      </c>
      <c r="E71" s="13" t="s">
        <v>129</v>
      </c>
      <c r="F71" s="13">
        <v>59</v>
      </c>
      <c r="G71" s="13">
        <v>7</v>
      </c>
      <c r="H71" s="13">
        <v>5</v>
      </c>
      <c r="I71" s="40">
        <f t="shared" si="42"/>
        <v>12</v>
      </c>
      <c r="J71" s="19">
        <f t="shared" si="43"/>
        <v>1.1591403042743298</v>
      </c>
      <c r="K71" s="1">
        <v>7</v>
      </c>
      <c r="L71" s="1">
        <v>4</v>
      </c>
      <c r="M71" s="1">
        <v>1</v>
      </c>
      <c r="N71" s="1">
        <v>95</v>
      </c>
      <c r="O71" s="1">
        <v>31</v>
      </c>
      <c r="P71" s="1">
        <v>32</v>
      </c>
      <c r="Q71" s="1">
        <v>89</v>
      </c>
      <c r="R71" s="15">
        <f t="shared" si="44"/>
        <v>7.3684210526315783E-2</v>
      </c>
      <c r="S71" s="15">
        <f t="shared" si="45"/>
        <v>4.4303797468354431E-2</v>
      </c>
      <c r="T71" s="16">
        <v>621.15</v>
      </c>
      <c r="U71" s="16">
        <f t="shared" si="46"/>
        <v>10.527966101694915</v>
      </c>
      <c r="V71" s="16">
        <v>608.64</v>
      </c>
      <c r="W71" s="16">
        <f t="shared" si="47"/>
        <v>10.31593220338983</v>
      </c>
      <c r="X71" s="16">
        <v>2164.54</v>
      </c>
      <c r="Y71" s="16">
        <f t="shared" si="48"/>
        <v>36.687118644067795</v>
      </c>
      <c r="Z71" s="21">
        <f t="shared" si="49"/>
        <v>0.21947367282325705</v>
      </c>
      <c r="AA71" s="20">
        <f t="shared" si="50"/>
        <v>76.571428571428569</v>
      </c>
      <c r="AB71">
        <v>7</v>
      </c>
      <c r="AC71" s="1">
        <v>84</v>
      </c>
      <c r="AD71" s="1">
        <v>126</v>
      </c>
      <c r="AE71" s="1">
        <v>9</v>
      </c>
      <c r="AF71" s="1">
        <v>25</v>
      </c>
      <c r="AG71" s="15">
        <f t="shared" si="51"/>
        <v>0.5</v>
      </c>
      <c r="AH71" s="15">
        <f t="shared" si="52"/>
        <v>0.35714285714285715</v>
      </c>
      <c r="AI71" s="15">
        <f t="shared" si="53"/>
        <v>0.85714285714285721</v>
      </c>
      <c r="AJ71" s="1">
        <v>165</v>
      </c>
      <c r="AK71" s="21">
        <f t="shared" si="54"/>
        <v>0.29464285714285715</v>
      </c>
      <c r="AL71" s="1">
        <v>215</v>
      </c>
      <c r="AM71" s="21">
        <f t="shared" si="55"/>
        <v>0.38392857142857145</v>
      </c>
      <c r="AN71" s="1">
        <v>180</v>
      </c>
      <c r="AO71" s="21">
        <f t="shared" si="56"/>
        <v>0.32142857142857145</v>
      </c>
      <c r="AP71" s="21">
        <f t="shared" si="57"/>
        <v>0.43421052631578949</v>
      </c>
      <c r="AQ71" s="1">
        <v>4</v>
      </c>
      <c r="AR71" s="4">
        <v>-0.57999999999999996</v>
      </c>
      <c r="AS71" s="41">
        <v>222</v>
      </c>
      <c r="AT71" s="41">
        <v>238</v>
      </c>
      <c r="AU71" s="41">
        <v>171</v>
      </c>
      <c r="AV71" s="21">
        <f t="shared" si="58"/>
        <v>0.4826086956521739</v>
      </c>
      <c r="AW71" s="26">
        <v>16.899999999999999</v>
      </c>
      <c r="AX71" s="42">
        <v>10</v>
      </c>
      <c r="AY71" s="41">
        <v>6.9000000000000006E-2</v>
      </c>
      <c r="AZ71" s="1">
        <v>9</v>
      </c>
      <c r="BA71" s="43">
        <v>0.45500000000000002</v>
      </c>
      <c r="BB71" s="16">
        <v>50.04</v>
      </c>
      <c r="BC71" s="26">
        <v>16.91</v>
      </c>
      <c r="BD71" s="43">
        <v>-0.22700000000000001</v>
      </c>
      <c r="BE71" s="43">
        <v>-7.7709999999999999</v>
      </c>
      <c r="BF71" s="16">
        <v>45.92</v>
      </c>
      <c r="BG71" s="21">
        <f t="shared" si="59"/>
        <v>5.2238805970149252E-2</v>
      </c>
      <c r="BH71" s="44">
        <f t="shared" si="60"/>
        <v>0.92176870748299322</v>
      </c>
      <c r="BI71" s="42">
        <f t="shared" si="61"/>
        <v>974.00751345314245</v>
      </c>
      <c r="BJ71" s="21">
        <f t="shared" si="62"/>
        <v>-2.5992486546857527E-2</v>
      </c>
      <c r="BK71" s="26">
        <f t="shared" si="63"/>
        <v>1.3801261829652995</v>
      </c>
      <c r="BL71" s="26">
        <f t="shared" si="64"/>
        <v>2.2673501577287065</v>
      </c>
      <c r="BM71" s="16">
        <f t="shared" si="65"/>
        <v>26.419558359621451</v>
      </c>
      <c r="BN71" s="16">
        <f t="shared" si="66"/>
        <v>28.982649842271293</v>
      </c>
      <c r="BO71" s="16">
        <f t="shared" si="67"/>
        <v>49.487381703470028</v>
      </c>
      <c r="BP71" s="16">
        <f t="shared" si="68"/>
        <v>55.895110410094638</v>
      </c>
      <c r="BQ71" s="16">
        <f t="shared" si="69"/>
        <v>-6.40772870662461</v>
      </c>
      <c r="BR71" s="1">
        <v>14</v>
      </c>
      <c r="BS71" s="1">
        <v>23</v>
      </c>
      <c r="BT71" s="42">
        <v>254</v>
      </c>
      <c r="BU71" s="42">
        <v>271</v>
      </c>
      <c r="BV71" s="42">
        <v>109</v>
      </c>
      <c r="BW71" s="42">
        <v>136</v>
      </c>
      <c r="BX71" s="42">
        <v>137</v>
      </c>
      <c r="BY71" s="42">
        <v>125</v>
      </c>
      <c r="BZ71" s="1">
        <v>238</v>
      </c>
      <c r="CA71" s="1">
        <v>303</v>
      </c>
      <c r="CB71" s="21">
        <f t="shared" si="70"/>
        <v>0.43992606284658042</v>
      </c>
      <c r="CC71" s="4">
        <v>-0.64</v>
      </c>
      <c r="CD71" s="45">
        <f t="shared" si="71"/>
        <v>3.3072186617964405</v>
      </c>
      <c r="CE71" s="26">
        <f t="shared" si="72"/>
        <v>2.3838783298067949</v>
      </c>
      <c r="CF71" s="26">
        <f t="shared" si="73"/>
        <v>3.1323052473042772</v>
      </c>
      <c r="CG71" s="26">
        <f t="shared" si="74"/>
        <v>29.022332689624587</v>
      </c>
      <c r="CH71" s="26">
        <f t="shared" si="75"/>
        <v>35.148345606918788</v>
      </c>
      <c r="CI71" s="26">
        <f t="shared" si="76"/>
        <v>53.831299028892971</v>
      </c>
      <c r="CJ71" s="26">
        <f t="shared" si="77"/>
        <v>63.616287987285979</v>
      </c>
      <c r="CK71" s="16">
        <f t="shared" si="78"/>
        <v>3.3772602517683978</v>
      </c>
      <c r="CL71" s="42">
        <v>86</v>
      </c>
      <c r="CM71" s="42">
        <v>113</v>
      </c>
      <c r="CN71" s="42">
        <v>961</v>
      </c>
      <c r="CO71" s="42">
        <v>1155</v>
      </c>
      <c r="CP71" s="42">
        <v>418</v>
      </c>
      <c r="CQ71" s="42">
        <v>517</v>
      </c>
      <c r="CR71" s="42">
        <v>510</v>
      </c>
      <c r="CS71" s="42">
        <v>477</v>
      </c>
      <c r="CT71" s="1">
        <v>8</v>
      </c>
      <c r="CU71" s="1">
        <v>10</v>
      </c>
      <c r="CV71" s="42">
        <f t="shared" si="79"/>
        <v>2</v>
      </c>
      <c r="CW71" s="26">
        <f t="shared" si="80"/>
        <v>0.77276020284955327</v>
      </c>
      <c r="CX71" s="26">
        <f t="shared" si="81"/>
        <v>0.96595025356194153</v>
      </c>
      <c r="CY71" s="26">
        <f t="shared" si="82"/>
        <v>0.19319005071238832</v>
      </c>
      <c r="CZ71" s="13">
        <v>20</v>
      </c>
      <c r="DA71" s="13">
        <v>23</v>
      </c>
      <c r="DB71" s="27">
        <v>20.94</v>
      </c>
      <c r="DC71" s="27">
        <v>26.76</v>
      </c>
      <c r="DD71" s="27">
        <v>22.06</v>
      </c>
      <c r="DE71" s="27">
        <v>24.62</v>
      </c>
      <c r="DF71" s="13">
        <v>5</v>
      </c>
      <c r="DG71" s="13">
        <v>2</v>
      </c>
      <c r="DH71" s="21">
        <f t="shared" si="83"/>
        <v>0.7142857142857143</v>
      </c>
      <c r="DI71" s="42">
        <v>3</v>
      </c>
      <c r="DJ71" s="42">
        <v>1</v>
      </c>
      <c r="DK71" s="13">
        <v>1</v>
      </c>
      <c r="DL71" s="13">
        <v>0</v>
      </c>
      <c r="DM71" s="13">
        <v>0.33300000000000002</v>
      </c>
      <c r="DN71" s="13">
        <v>0</v>
      </c>
      <c r="DO71" s="13">
        <v>0</v>
      </c>
      <c r="DP71" s="13">
        <v>0</v>
      </c>
      <c r="DQ71" s="13">
        <v>3</v>
      </c>
      <c r="DR71" s="46">
        <v>3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</row>
    <row r="72" spans="1:128" ht="25.5" x14ac:dyDescent="0.2">
      <c r="A72" s="13" t="s">
        <v>477</v>
      </c>
      <c r="B72" s="13" t="s">
        <v>478</v>
      </c>
      <c r="C72" s="39" t="s">
        <v>3106</v>
      </c>
      <c r="D72" s="1" t="s">
        <v>162</v>
      </c>
      <c r="E72" s="13" t="s">
        <v>129</v>
      </c>
      <c r="F72" s="13">
        <v>1</v>
      </c>
      <c r="G72" s="13">
        <v>0</v>
      </c>
      <c r="H72" s="13">
        <v>0</v>
      </c>
      <c r="I72" s="40">
        <f t="shared" si="42"/>
        <v>0</v>
      </c>
      <c r="J72" s="19">
        <f t="shared" si="43"/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5">
        <f t="shared" si="44"/>
        <v>0</v>
      </c>
      <c r="S72" s="15">
        <f t="shared" si="45"/>
        <v>0</v>
      </c>
      <c r="T72" s="16">
        <v>6.7666666666999999</v>
      </c>
      <c r="U72" s="16">
        <f t="shared" si="46"/>
        <v>6.7666666666999999</v>
      </c>
      <c r="V72" s="16">
        <v>7.02</v>
      </c>
      <c r="W72" s="16">
        <f t="shared" si="47"/>
        <v>7.02</v>
      </c>
      <c r="X72" s="16">
        <v>40.26</v>
      </c>
      <c r="Y72" s="16">
        <f t="shared" si="48"/>
        <v>40.26</v>
      </c>
      <c r="Z72" s="21">
        <f t="shared" si="49"/>
        <v>0.14847715736040609</v>
      </c>
      <c r="AA72" s="20">
        <f t="shared" si="50"/>
        <v>0</v>
      </c>
      <c r="AB72">
        <v>0</v>
      </c>
      <c r="AC72" s="1">
        <v>2</v>
      </c>
      <c r="AD72" s="1">
        <v>1</v>
      </c>
      <c r="AE72" s="1">
        <v>0</v>
      </c>
      <c r="AF72" s="1">
        <v>0</v>
      </c>
      <c r="AG72" s="15">
        <f t="shared" si="51"/>
        <v>0</v>
      </c>
      <c r="AH72" s="15">
        <f t="shared" si="52"/>
        <v>0</v>
      </c>
      <c r="AI72" s="15">
        <f t="shared" si="53"/>
        <v>0</v>
      </c>
      <c r="AJ72" s="1">
        <v>3</v>
      </c>
      <c r="AK72" s="21">
        <f t="shared" si="54"/>
        <v>0.375</v>
      </c>
      <c r="AL72" s="1">
        <v>2</v>
      </c>
      <c r="AM72" s="21">
        <f t="shared" si="55"/>
        <v>0.25</v>
      </c>
      <c r="AN72" s="1">
        <v>3</v>
      </c>
      <c r="AO72" s="21">
        <f t="shared" si="56"/>
        <v>0.375</v>
      </c>
      <c r="AP72" s="21">
        <f t="shared" si="57"/>
        <v>0.6</v>
      </c>
      <c r="AQ72" s="1">
        <v>12</v>
      </c>
      <c r="AR72" s="4">
        <v>23.16</v>
      </c>
      <c r="AS72" s="41">
        <v>4</v>
      </c>
      <c r="AT72" s="41">
        <v>4</v>
      </c>
      <c r="AU72" s="41">
        <v>1</v>
      </c>
      <c r="AV72" s="21">
        <f t="shared" si="58"/>
        <v>0.5</v>
      </c>
      <c r="AW72" s="26">
        <v>16.63</v>
      </c>
      <c r="AX72" s="42">
        <v>9</v>
      </c>
      <c r="AY72" s="41">
        <v>0.23200000000000001</v>
      </c>
      <c r="AZ72" s="1">
        <v>7</v>
      </c>
      <c r="BA72" s="43">
        <v>-24.425999999999998</v>
      </c>
      <c r="BB72" s="16">
        <v>40.98</v>
      </c>
      <c r="BC72" s="26">
        <v>15.61</v>
      </c>
      <c r="BD72" s="43">
        <v>-3.423</v>
      </c>
      <c r="BE72" s="43">
        <v>-17.558</v>
      </c>
      <c r="BF72" s="16">
        <v>42.07</v>
      </c>
      <c r="BG72" s="21">
        <f t="shared" si="59"/>
        <v>0</v>
      </c>
      <c r="BH72" s="44">
        <f t="shared" si="60"/>
        <v>1</v>
      </c>
      <c r="BI72" s="42">
        <f t="shared" si="61"/>
        <v>1000</v>
      </c>
      <c r="BJ72" s="21">
        <f t="shared" si="62"/>
        <v>0</v>
      </c>
      <c r="BK72" s="26">
        <f t="shared" si="63"/>
        <v>0</v>
      </c>
      <c r="BL72" s="26">
        <f t="shared" si="64"/>
        <v>0</v>
      </c>
      <c r="BM72" s="16">
        <f t="shared" si="65"/>
        <v>17.094017094017094</v>
      </c>
      <c r="BN72" s="16">
        <f t="shared" si="66"/>
        <v>51.282051282051285</v>
      </c>
      <c r="BO72" s="16">
        <f t="shared" si="67"/>
        <v>25.641025641025642</v>
      </c>
      <c r="BP72" s="16">
        <f t="shared" si="68"/>
        <v>68.376068376068375</v>
      </c>
      <c r="BQ72" s="16">
        <f t="shared" si="69"/>
        <v>-42.735042735042732</v>
      </c>
      <c r="BR72" s="1">
        <v>0</v>
      </c>
      <c r="BS72" s="1">
        <v>0</v>
      </c>
      <c r="BT72" s="42">
        <v>2</v>
      </c>
      <c r="BU72" s="42">
        <v>6</v>
      </c>
      <c r="BV72" s="42">
        <v>0</v>
      </c>
      <c r="BW72" s="42">
        <v>0</v>
      </c>
      <c r="BX72" s="42">
        <v>2</v>
      </c>
      <c r="BY72" s="42">
        <v>1</v>
      </c>
      <c r="BZ72" s="1">
        <v>1</v>
      </c>
      <c r="CA72" s="1">
        <v>3</v>
      </c>
      <c r="CB72" s="21">
        <f t="shared" si="70"/>
        <v>0.25</v>
      </c>
      <c r="CC72" s="4">
        <v>-36.54</v>
      </c>
      <c r="CD72" s="45">
        <f t="shared" si="71"/>
        <v>-52.093042735042729</v>
      </c>
      <c r="CE72" s="26">
        <f t="shared" si="72"/>
        <v>4.4709388971684056</v>
      </c>
      <c r="CF72" s="26">
        <f t="shared" si="73"/>
        <v>1.4903129657228018</v>
      </c>
      <c r="CG72" s="26">
        <f t="shared" si="74"/>
        <v>26.825633383010434</v>
      </c>
      <c r="CH72" s="26">
        <f t="shared" si="75"/>
        <v>23.845007451564829</v>
      </c>
      <c r="CI72" s="26">
        <f t="shared" si="76"/>
        <v>52.160953800298067</v>
      </c>
      <c r="CJ72" s="26">
        <f t="shared" si="77"/>
        <v>47.690014903129658</v>
      </c>
      <c r="CK72" s="16">
        <f t="shared" si="78"/>
        <v>-47.205981632211142</v>
      </c>
      <c r="CL72" s="42">
        <v>3</v>
      </c>
      <c r="CM72" s="42">
        <v>1</v>
      </c>
      <c r="CN72" s="42">
        <v>15</v>
      </c>
      <c r="CO72" s="42">
        <v>15</v>
      </c>
      <c r="CP72" s="42">
        <v>6</v>
      </c>
      <c r="CQ72" s="42">
        <v>7</v>
      </c>
      <c r="CR72" s="42">
        <v>9</v>
      </c>
      <c r="CS72" s="42">
        <v>11</v>
      </c>
      <c r="CT72" s="1">
        <v>0</v>
      </c>
      <c r="CU72" s="1">
        <v>0</v>
      </c>
      <c r="CV72" s="42">
        <f t="shared" si="79"/>
        <v>0</v>
      </c>
      <c r="CW72" s="26">
        <f t="shared" si="80"/>
        <v>0</v>
      </c>
      <c r="CX72" s="26">
        <f t="shared" si="81"/>
        <v>0</v>
      </c>
      <c r="CY72" s="26">
        <f t="shared" si="82"/>
        <v>0</v>
      </c>
      <c r="CZ72" s="13">
        <v>0</v>
      </c>
      <c r="DA72" s="13">
        <v>0</v>
      </c>
      <c r="DB72" s="27">
        <v>0.21</v>
      </c>
      <c r="DC72" s="27">
        <v>0.24</v>
      </c>
      <c r="DD72" s="27">
        <v>0.2</v>
      </c>
      <c r="DE72" s="27">
        <v>0.28000000000000003</v>
      </c>
      <c r="DF72" s="13">
        <v>0</v>
      </c>
      <c r="DG72" s="13">
        <v>0</v>
      </c>
      <c r="DH72" s="21" t="str">
        <f t="shared" si="83"/>
        <v xml:space="preserve"> </v>
      </c>
      <c r="DI72" s="42"/>
      <c r="DJ72" s="42"/>
      <c r="DK72" s="1"/>
      <c r="DL72" s="1"/>
      <c r="DM72" s="1"/>
      <c r="DN72" s="1"/>
      <c r="DO72" s="1"/>
      <c r="DP72" s="1"/>
      <c r="DQ72" s="1"/>
      <c r="DR72" s="42"/>
      <c r="DS72" s="1"/>
      <c r="DT72" s="1"/>
      <c r="DU72" s="1"/>
      <c r="DV72" s="1"/>
      <c r="DW72" s="1"/>
      <c r="DX72" s="13"/>
    </row>
    <row r="73" spans="1:128" ht="25.5" x14ac:dyDescent="0.2">
      <c r="A73" s="13" t="s">
        <v>183</v>
      </c>
      <c r="B73" s="13" t="s">
        <v>481</v>
      </c>
      <c r="C73" s="39" t="s">
        <v>3107</v>
      </c>
      <c r="D73" s="1" t="s">
        <v>482</v>
      </c>
      <c r="E73" s="13" t="s">
        <v>173</v>
      </c>
      <c r="F73" s="13">
        <v>63</v>
      </c>
      <c r="G73" s="13">
        <v>1</v>
      </c>
      <c r="H73" s="13">
        <v>10</v>
      </c>
      <c r="I73" s="40">
        <f t="shared" si="42"/>
        <v>11</v>
      </c>
      <c r="J73" s="19">
        <f t="shared" si="43"/>
        <v>0.76580932121449496</v>
      </c>
      <c r="K73" s="1">
        <v>1</v>
      </c>
      <c r="L73" s="1">
        <v>4</v>
      </c>
      <c r="M73" s="1">
        <v>4</v>
      </c>
      <c r="N73" s="1">
        <v>29</v>
      </c>
      <c r="O73" s="1">
        <v>20</v>
      </c>
      <c r="P73" s="1">
        <v>27</v>
      </c>
      <c r="Q73" s="1">
        <v>14</v>
      </c>
      <c r="R73" s="15">
        <f t="shared" si="44"/>
        <v>3.4482758620689655E-2</v>
      </c>
      <c r="S73" s="15">
        <f t="shared" si="45"/>
        <v>1.3157894736842105E-2</v>
      </c>
      <c r="T73" s="16">
        <v>861.83333333329995</v>
      </c>
      <c r="U73" s="16">
        <f t="shared" si="46"/>
        <v>13.679894179893649</v>
      </c>
      <c r="V73" s="16">
        <v>849.79</v>
      </c>
      <c r="W73" s="16">
        <f t="shared" si="47"/>
        <v>13.488730158730158</v>
      </c>
      <c r="X73" s="16">
        <v>2120.5700000000002</v>
      </c>
      <c r="Y73" s="16">
        <f t="shared" si="48"/>
        <v>33.659841269841273</v>
      </c>
      <c r="Z73" s="21">
        <f t="shared" si="49"/>
        <v>0.28608990156075359</v>
      </c>
      <c r="AA73" s="20">
        <f t="shared" si="50"/>
        <v>42.352941176470587</v>
      </c>
      <c r="AB73">
        <v>72</v>
      </c>
      <c r="AC73" s="1">
        <v>210</v>
      </c>
      <c r="AD73" s="1">
        <v>104</v>
      </c>
      <c r="AE73" s="1">
        <v>16</v>
      </c>
      <c r="AF73" s="1">
        <v>8</v>
      </c>
      <c r="AG73" s="15">
        <f t="shared" si="51"/>
        <v>2.9411764705882353E-2</v>
      </c>
      <c r="AH73" s="15">
        <f t="shared" si="52"/>
        <v>0.23529411764705882</v>
      </c>
      <c r="AI73" s="15">
        <f t="shared" si="53"/>
        <v>0.26470588235294118</v>
      </c>
      <c r="AJ73" s="1">
        <v>222</v>
      </c>
      <c r="AK73" s="21">
        <f t="shared" si="54"/>
        <v>0.2781954887218045</v>
      </c>
      <c r="AL73" s="1">
        <v>288</v>
      </c>
      <c r="AM73" s="21">
        <f t="shared" si="55"/>
        <v>0.36090225563909772</v>
      </c>
      <c r="AN73" s="1">
        <v>288</v>
      </c>
      <c r="AO73" s="21">
        <f t="shared" si="56"/>
        <v>0.36090225563909772</v>
      </c>
      <c r="AP73" s="21">
        <f t="shared" si="57"/>
        <v>0.43529411764705883</v>
      </c>
      <c r="AQ73" s="1">
        <v>2</v>
      </c>
      <c r="AR73" s="4">
        <v>-10.119999999999999</v>
      </c>
      <c r="AS73" s="41">
        <v>315</v>
      </c>
      <c r="AT73" s="41">
        <v>330</v>
      </c>
      <c r="AU73" s="41">
        <v>248</v>
      </c>
      <c r="AV73" s="21">
        <f t="shared" si="58"/>
        <v>0.48837209302325579</v>
      </c>
      <c r="AW73" s="26">
        <v>17.32</v>
      </c>
      <c r="AX73" s="42">
        <v>5</v>
      </c>
      <c r="AY73" s="41">
        <v>0.29499999999999998</v>
      </c>
      <c r="AZ73" s="1">
        <v>6</v>
      </c>
      <c r="BA73" s="43">
        <v>-0.53500000000000003</v>
      </c>
      <c r="BB73" s="16">
        <v>49.61</v>
      </c>
      <c r="BC73" s="26">
        <v>16.22</v>
      </c>
      <c r="BD73" s="43">
        <v>-0.29699999999999999</v>
      </c>
      <c r="BE73" s="43">
        <v>0.17899999999999999</v>
      </c>
      <c r="BF73" s="16">
        <v>50.57</v>
      </c>
      <c r="BG73" s="21">
        <f t="shared" si="59"/>
        <v>9.4444444444444442E-2</v>
      </c>
      <c r="BH73" s="44">
        <f t="shared" si="60"/>
        <v>0.94372294372294374</v>
      </c>
      <c r="BI73" s="42">
        <f t="shared" si="61"/>
        <v>1038.1673881673883</v>
      </c>
      <c r="BJ73" s="21">
        <f t="shared" si="62"/>
        <v>3.8167388167388183E-2</v>
      </c>
      <c r="BK73" s="26">
        <f t="shared" si="63"/>
        <v>2.4005930877040211</v>
      </c>
      <c r="BL73" s="26">
        <f t="shared" si="64"/>
        <v>1.8357476553030749</v>
      </c>
      <c r="BM73" s="16">
        <f t="shared" si="65"/>
        <v>25.418044458042576</v>
      </c>
      <c r="BN73" s="16">
        <f t="shared" si="66"/>
        <v>32.619823721154638</v>
      </c>
      <c r="BO73" s="16">
        <f t="shared" si="67"/>
        <v>49.494581014132905</v>
      </c>
      <c r="BP73" s="16">
        <f t="shared" si="68"/>
        <v>56.978782993445442</v>
      </c>
      <c r="BQ73" s="16">
        <f t="shared" si="69"/>
        <v>-7.4842019793125374</v>
      </c>
      <c r="BR73" s="1">
        <v>34</v>
      </c>
      <c r="BS73" s="1">
        <v>26</v>
      </c>
      <c r="BT73" s="42">
        <v>326</v>
      </c>
      <c r="BU73" s="42">
        <v>436</v>
      </c>
      <c r="BV73" s="42">
        <v>142</v>
      </c>
      <c r="BW73" s="42">
        <v>161</v>
      </c>
      <c r="BX73" s="42">
        <v>184</v>
      </c>
      <c r="BY73" s="42">
        <v>199</v>
      </c>
      <c r="BZ73" s="1">
        <v>327</v>
      </c>
      <c r="CA73" s="1">
        <v>373</v>
      </c>
      <c r="CB73" s="21">
        <f t="shared" si="70"/>
        <v>0.46714285714285714</v>
      </c>
      <c r="CC73" s="4">
        <v>-5.68</v>
      </c>
      <c r="CD73" s="45">
        <f t="shared" si="71"/>
        <v>-6.7352608028419496</v>
      </c>
      <c r="CE73" s="26">
        <f t="shared" si="72"/>
        <v>2.4333080256723427</v>
      </c>
      <c r="CF73" s="26">
        <f t="shared" si="73"/>
        <v>2.1503652319895119</v>
      </c>
      <c r="CG73" s="26">
        <f t="shared" si="74"/>
        <v>30.642704555850543</v>
      </c>
      <c r="CH73" s="26">
        <f t="shared" si="75"/>
        <v>31.60471005437217</v>
      </c>
      <c r="CI73" s="26">
        <f t="shared" si="76"/>
        <v>58.342804057399661</v>
      </c>
      <c r="CJ73" s="26">
        <f t="shared" si="77"/>
        <v>55.202139047520241</v>
      </c>
      <c r="CK73" s="16">
        <f t="shared" si="78"/>
        <v>-10.624866989191958</v>
      </c>
      <c r="CL73" s="42">
        <v>86</v>
      </c>
      <c r="CM73" s="42">
        <v>76</v>
      </c>
      <c r="CN73" s="42">
        <v>997</v>
      </c>
      <c r="CO73" s="42">
        <v>1041</v>
      </c>
      <c r="CP73" s="42">
        <v>405</v>
      </c>
      <c r="CQ73" s="42">
        <v>390</v>
      </c>
      <c r="CR73" s="42">
        <v>444</v>
      </c>
      <c r="CS73" s="42">
        <v>574</v>
      </c>
      <c r="CT73" s="1">
        <v>11</v>
      </c>
      <c r="CU73" s="1">
        <v>3</v>
      </c>
      <c r="CV73" s="42">
        <f t="shared" si="79"/>
        <v>-8</v>
      </c>
      <c r="CW73" s="26">
        <f t="shared" si="80"/>
        <v>0.76580932121449496</v>
      </c>
      <c r="CX73" s="26">
        <f t="shared" si="81"/>
        <v>0.20885708760395319</v>
      </c>
      <c r="CY73" s="26">
        <f t="shared" si="82"/>
        <v>-0.5569522336105418</v>
      </c>
      <c r="CZ73" s="13">
        <v>29</v>
      </c>
      <c r="DA73" s="13">
        <v>33</v>
      </c>
      <c r="DB73" s="27">
        <v>31.86</v>
      </c>
      <c r="DC73" s="27">
        <v>32.700000000000003</v>
      </c>
      <c r="DD73" s="27">
        <v>32.979999999999997</v>
      </c>
      <c r="DE73" s="27">
        <v>32</v>
      </c>
      <c r="DF73" s="1"/>
      <c r="DG73" s="1"/>
      <c r="DH73" s="21" t="str">
        <f t="shared" si="83"/>
        <v xml:space="preserve"> </v>
      </c>
      <c r="DI73" s="42"/>
      <c r="DJ73" s="42"/>
      <c r="DK73" s="1"/>
      <c r="DL73" s="1"/>
      <c r="DM73" s="1"/>
      <c r="DN73" s="1"/>
      <c r="DO73" s="1"/>
      <c r="DP73" s="1"/>
      <c r="DQ73" s="47"/>
      <c r="DR73" s="46"/>
      <c r="DS73" s="13"/>
      <c r="DT73" s="13"/>
      <c r="DU73" s="13"/>
      <c r="DV73" s="13"/>
      <c r="DW73" s="13"/>
      <c r="DX73" s="1"/>
    </row>
    <row r="74" spans="1:128" ht="25.5" x14ac:dyDescent="0.2">
      <c r="A74" s="13" t="s">
        <v>486</v>
      </c>
      <c r="B74" s="13" t="s">
        <v>487</v>
      </c>
      <c r="C74" s="39" t="s">
        <v>3108</v>
      </c>
      <c r="D74" s="1" t="s">
        <v>264</v>
      </c>
      <c r="E74" s="13" t="s">
        <v>173</v>
      </c>
      <c r="F74" s="13">
        <v>51</v>
      </c>
      <c r="G74" s="13">
        <v>3</v>
      </c>
      <c r="H74" s="13">
        <v>5</v>
      </c>
      <c r="I74" s="40">
        <f t="shared" si="42"/>
        <v>8</v>
      </c>
      <c r="J74" s="19">
        <f t="shared" si="43"/>
        <v>0.67324325587915879</v>
      </c>
      <c r="K74" s="1">
        <v>3</v>
      </c>
      <c r="L74" s="1">
        <v>3</v>
      </c>
      <c r="M74" s="1">
        <v>2</v>
      </c>
      <c r="N74" s="1">
        <v>50</v>
      </c>
      <c r="O74" s="1">
        <v>25</v>
      </c>
      <c r="P74" s="1">
        <v>39</v>
      </c>
      <c r="Q74" s="1">
        <v>25</v>
      </c>
      <c r="R74" s="15">
        <f t="shared" si="44"/>
        <v>0.06</v>
      </c>
      <c r="S74" s="15">
        <f t="shared" si="45"/>
        <v>2.6315789473684209E-2</v>
      </c>
      <c r="T74" s="16">
        <v>712.96666666670001</v>
      </c>
      <c r="U74" s="16">
        <f t="shared" si="46"/>
        <v>13.979738562092157</v>
      </c>
      <c r="V74" s="16">
        <v>697.93</v>
      </c>
      <c r="W74" s="16">
        <f t="shared" si="47"/>
        <v>13.684901960784313</v>
      </c>
      <c r="X74" s="16">
        <v>1716</v>
      </c>
      <c r="Y74" s="16">
        <f t="shared" si="48"/>
        <v>33.647058823529413</v>
      </c>
      <c r="Z74" s="21">
        <f t="shared" si="49"/>
        <v>0.28912603099509926</v>
      </c>
      <c r="AA74" s="20">
        <f t="shared" si="50"/>
        <v>49.65</v>
      </c>
      <c r="AB74">
        <v>56</v>
      </c>
      <c r="AC74" s="1">
        <v>143</v>
      </c>
      <c r="AD74" s="1">
        <v>127</v>
      </c>
      <c r="AE74" s="1">
        <v>8</v>
      </c>
      <c r="AF74" s="1">
        <v>3</v>
      </c>
      <c r="AG74" s="15">
        <f t="shared" si="51"/>
        <v>0.15</v>
      </c>
      <c r="AH74" s="15">
        <f t="shared" si="52"/>
        <v>0.25</v>
      </c>
      <c r="AI74" s="15">
        <f t="shared" si="53"/>
        <v>0.4</v>
      </c>
      <c r="AJ74" s="1">
        <v>213</v>
      </c>
      <c r="AK74" s="21">
        <f t="shared" si="54"/>
        <v>0.35323383084577115</v>
      </c>
      <c r="AL74" s="1">
        <v>187</v>
      </c>
      <c r="AM74" s="21">
        <f t="shared" si="55"/>
        <v>0.3101160862354892</v>
      </c>
      <c r="AN74" s="1">
        <v>203</v>
      </c>
      <c r="AO74" s="21">
        <f t="shared" si="56"/>
        <v>0.33665008291873966</v>
      </c>
      <c r="AP74" s="21">
        <f t="shared" si="57"/>
        <v>0.53249999999999997</v>
      </c>
      <c r="AQ74" s="1">
        <v>7</v>
      </c>
      <c r="AR74" s="4">
        <v>-1.1400000000000001</v>
      </c>
      <c r="AS74" s="41">
        <v>233</v>
      </c>
      <c r="AT74" s="41">
        <v>204</v>
      </c>
      <c r="AU74" s="41">
        <v>199</v>
      </c>
      <c r="AV74" s="21">
        <f t="shared" si="58"/>
        <v>0.53318077803203656</v>
      </c>
      <c r="AW74" s="26">
        <v>17.09</v>
      </c>
      <c r="AX74" s="42">
        <v>8</v>
      </c>
      <c r="AY74" s="41">
        <v>-0.13900000000000001</v>
      </c>
      <c r="AZ74" s="1">
        <v>7</v>
      </c>
      <c r="BA74" s="43">
        <v>-0.871</v>
      </c>
      <c r="BB74" s="16">
        <v>49.64</v>
      </c>
      <c r="BC74" s="26">
        <v>16.489999999999998</v>
      </c>
      <c r="BD74" s="43">
        <v>0.249</v>
      </c>
      <c r="BE74" s="43">
        <v>4.7110000000000003</v>
      </c>
      <c r="BF74" s="16">
        <v>51.15</v>
      </c>
      <c r="BG74" s="21">
        <f t="shared" si="59"/>
        <v>6.0422960725075532E-2</v>
      </c>
      <c r="BH74" s="44">
        <f t="shared" si="60"/>
        <v>0.90740740740740744</v>
      </c>
      <c r="BI74" s="42">
        <f t="shared" si="61"/>
        <v>967.83036813248293</v>
      </c>
      <c r="BJ74" s="21">
        <f t="shared" si="62"/>
        <v>-3.2169631867517028E-2</v>
      </c>
      <c r="BK74" s="26">
        <f t="shared" si="63"/>
        <v>1.7193701374063304</v>
      </c>
      <c r="BL74" s="26">
        <f t="shared" si="64"/>
        <v>2.1492126717579128</v>
      </c>
      <c r="BM74" s="16">
        <f t="shared" si="65"/>
        <v>28.455575774074767</v>
      </c>
      <c r="BN74" s="16">
        <f t="shared" si="66"/>
        <v>23.211496854985459</v>
      </c>
      <c r="BO74" s="16">
        <f t="shared" si="67"/>
        <v>53.730316793947821</v>
      </c>
      <c r="BP74" s="16">
        <f t="shared" si="68"/>
        <v>47.282678778674082</v>
      </c>
      <c r="BQ74" s="16">
        <f t="shared" si="69"/>
        <v>6.4476380152737391</v>
      </c>
      <c r="BR74" s="1">
        <v>20</v>
      </c>
      <c r="BS74" s="1">
        <v>25</v>
      </c>
      <c r="BT74" s="42">
        <v>311</v>
      </c>
      <c r="BU74" s="42">
        <v>245</v>
      </c>
      <c r="BV74" s="42">
        <v>124</v>
      </c>
      <c r="BW74" s="42">
        <v>112</v>
      </c>
      <c r="BX74" s="42">
        <v>168</v>
      </c>
      <c r="BY74" s="42">
        <v>170</v>
      </c>
      <c r="BZ74" s="1">
        <v>300</v>
      </c>
      <c r="CA74" s="1">
        <v>257</v>
      </c>
      <c r="CB74" s="21">
        <f t="shared" si="70"/>
        <v>0.53859964093357271</v>
      </c>
      <c r="CC74" s="4">
        <v>0.78</v>
      </c>
      <c r="CD74" s="45">
        <f t="shared" si="71"/>
        <v>-4.3619847262608147E-3</v>
      </c>
      <c r="CE74" s="26">
        <f t="shared" si="72"/>
        <v>3.1468531468531467</v>
      </c>
      <c r="CF74" s="26">
        <f t="shared" si="73"/>
        <v>2.0979020979020979</v>
      </c>
      <c r="CG74" s="26">
        <f t="shared" si="74"/>
        <v>32.412587412587413</v>
      </c>
      <c r="CH74" s="26">
        <f t="shared" si="75"/>
        <v>27.587412587412587</v>
      </c>
      <c r="CI74" s="26">
        <f t="shared" si="76"/>
        <v>60.069930069930074</v>
      </c>
      <c r="CJ74" s="26">
        <f t="shared" si="77"/>
        <v>50.55944055944056</v>
      </c>
      <c r="CK74" s="16">
        <f t="shared" si="78"/>
        <v>-3.0628514952157744</v>
      </c>
      <c r="CL74" s="42">
        <v>90</v>
      </c>
      <c r="CM74" s="42">
        <v>60</v>
      </c>
      <c r="CN74" s="42">
        <v>837</v>
      </c>
      <c r="CO74" s="42">
        <v>729</v>
      </c>
      <c r="CP74" s="42">
        <v>333</v>
      </c>
      <c r="CQ74" s="42">
        <v>292</v>
      </c>
      <c r="CR74" s="42">
        <v>365</v>
      </c>
      <c r="CS74" s="42">
        <v>458</v>
      </c>
      <c r="CT74" s="1">
        <v>10</v>
      </c>
      <c r="CU74" s="1">
        <v>4</v>
      </c>
      <c r="CV74" s="42">
        <f t="shared" si="79"/>
        <v>-6</v>
      </c>
      <c r="CW74" s="26">
        <f t="shared" si="80"/>
        <v>0.84155406984894843</v>
      </c>
      <c r="CX74" s="26">
        <f t="shared" si="81"/>
        <v>0.33662162793957939</v>
      </c>
      <c r="CY74" s="26">
        <f t="shared" si="82"/>
        <v>-0.50493244190936903</v>
      </c>
      <c r="CZ74" s="13">
        <v>24</v>
      </c>
      <c r="DA74" s="13">
        <v>23</v>
      </c>
      <c r="DB74" s="27">
        <v>26.62</v>
      </c>
      <c r="DC74" s="27">
        <v>23.48</v>
      </c>
      <c r="DD74" s="27">
        <v>25.73</v>
      </c>
      <c r="DE74" s="27">
        <v>24.54</v>
      </c>
      <c r="DF74" s="1"/>
      <c r="DG74" s="1"/>
      <c r="DH74" s="21" t="str">
        <f t="shared" si="83"/>
        <v xml:space="preserve"> </v>
      </c>
      <c r="DI74" s="42"/>
      <c r="DJ74" s="42"/>
      <c r="DK74" s="1"/>
      <c r="DL74" s="1"/>
      <c r="DM74" s="1"/>
      <c r="DN74" s="1"/>
      <c r="DO74" s="1"/>
      <c r="DP74" s="1"/>
      <c r="DQ74" s="13">
        <v>1</v>
      </c>
      <c r="DR74" s="46">
        <v>1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</row>
    <row r="75" spans="1:128" ht="25.5" x14ac:dyDescent="0.2">
      <c r="A75" s="13" t="s">
        <v>491</v>
      </c>
      <c r="B75" s="13" t="s">
        <v>492</v>
      </c>
      <c r="C75" s="39" t="s">
        <v>3109</v>
      </c>
      <c r="D75" s="1" t="s">
        <v>398</v>
      </c>
      <c r="E75" s="13" t="s">
        <v>207</v>
      </c>
      <c r="F75" s="13">
        <v>11</v>
      </c>
      <c r="G75" s="13">
        <v>1</v>
      </c>
      <c r="H75" s="13">
        <v>0</v>
      </c>
      <c r="I75" s="40">
        <f t="shared" si="42"/>
        <v>1</v>
      </c>
      <c r="J75" s="19">
        <f t="shared" si="43"/>
        <v>0.49328583173485702</v>
      </c>
      <c r="K75" s="1">
        <v>1</v>
      </c>
      <c r="L75" s="1">
        <v>0</v>
      </c>
      <c r="M75" s="1">
        <v>0</v>
      </c>
      <c r="N75" s="1">
        <v>19</v>
      </c>
      <c r="O75" s="1">
        <v>11</v>
      </c>
      <c r="P75" s="1">
        <v>6</v>
      </c>
      <c r="Q75" s="1">
        <v>23</v>
      </c>
      <c r="R75" s="15">
        <f t="shared" si="44"/>
        <v>5.2631578947368418E-2</v>
      </c>
      <c r="S75" s="15">
        <f t="shared" si="45"/>
        <v>2.7777777777777776E-2</v>
      </c>
      <c r="T75" s="16">
        <v>121.6333333333</v>
      </c>
      <c r="U75" s="16">
        <f t="shared" si="46"/>
        <v>11.057575757572728</v>
      </c>
      <c r="V75" s="16">
        <v>126.6</v>
      </c>
      <c r="W75" s="16">
        <f t="shared" si="47"/>
        <v>11.509090909090908</v>
      </c>
      <c r="X75" s="16">
        <v>403.82</v>
      </c>
      <c r="Y75" s="16">
        <f t="shared" si="48"/>
        <v>36.710909090909091</v>
      </c>
      <c r="Z75" s="21">
        <f t="shared" si="49"/>
        <v>0.23867878285132535</v>
      </c>
      <c r="AA75" s="20">
        <f t="shared" si="50"/>
        <v>0</v>
      </c>
      <c r="AB75">
        <v>5</v>
      </c>
      <c r="AC75" s="1">
        <v>9</v>
      </c>
      <c r="AD75" s="1">
        <v>14</v>
      </c>
      <c r="AE75" s="1">
        <v>1</v>
      </c>
      <c r="AF75" s="1">
        <v>6</v>
      </c>
      <c r="AG75" s="15">
        <f t="shared" si="51"/>
        <v>0.33333333333333331</v>
      </c>
      <c r="AH75" s="15">
        <f t="shared" si="52"/>
        <v>0</v>
      </c>
      <c r="AI75" s="15">
        <f t="shared" si="53"/>
        <v>0.33333333333333331</v>
      </c>
      <c r="AJ75" s="1">
        <v>41</v>
      </c>
      <c r="AK75" s="21">
        <f t="shared" si="54"/>
        <v>0.35344827586206895</v>
      </c>
      <c r="AL75" s="1">
        <v>27</v>
      </c>
      <c r="AM75" s="21">
        <f t="shared" si="55"/>
        <v>0.23275862068965517</v>
      </c>
      <c r="AN75" s="1">
        <v>48</v>
      </c>
      <c r="AO75" s="21">
        <f t="shared" si="56"/>
        <v>0.41379310344827586</v>
      </c>
      <c r="AP75" s="21">
        <f t="shared" si="57"/>
        <v>0.6029411764705882</v>
      </c>
      <c r="AQ75" s="1">
        <v>13</v>
      </c>
      <c r="AR75" s="4">
        <v>17.5</v>
      </c>
      <c r="AS75" s="41">
        <v>47</v>
      </c>
      <c r="AT75" s="41">
        <v>34</v>
      </c>
      <c r="AU75" s="41">
        <v>44</v>
      </c>
      <c r="AV75" s="21">
        <f t="shared" si="58"/>
        <v>0.58024691358024694</v>
      </c>
      <c r="AW75" s="26">
        <v>16.91</v>
      </c>
      <c r="AX75" s="42">
        <v>12</v>
      </c>
      <c r="AY75" s="41">
        <v>-0.47100000000000003</v>
      </c>
      <c r="AZ75" s="1">
        <v>10</v>
      </c>
      <c r="BA75" s="43">
        <v>2.3359999999999999</v>
      </c>
      <c r="BB75" s="16">
        <v>50.43</v>
      </c>
      <c r="BC75" s="26">
        <v>17.47</v>
      </c>
      <c r="BD75" s="43">
        <v>0.76500000000000001</v>
      </c>
      <c r="BE75" s="43">
        <v>-4.9249999999999998</v>
      </c>
      <c r="BF75" s="16">
        <v>48.25</v>
      </c>
      <c r="BG75" s="21">
        <f t="shared" si="59"/>
        <v>6.25E-2</v>
      </c>
      <c r="BH75" s="44">
        <f t="shared" si="60"/>
        <v>0.90769230769230769</v>
      </c>
      <c r="BI75" s="42">
        <f t="shared" si="61"/>
        <v>970.19230769230774</v>
      </c>
      <c r="BJ75" s="21">
        <f t="shared" si="62"/>
        <v>-2.9807692307692313E-2</v>
      </c>
      <c r="BK75" s="26">
        <f t="shared" si="63"/>
        <v>1.4218009478672986</v>
      </c>
      <c r="BL75" s="26">
        <f t="shared" si="64"/>
        <v>2.8436018957345972</v>
      </c>
      <c r="BM75" s="16">
        <f t="shared" si="65"/>
        <v>22.748815165876778</v>
      </c>
      <c r="BN75" s="16">
        <f t="shared" si="66"/>
        <v>30.805687203791472</v>
      </c>
      <c r="BO75" s="16">
        <f t="shared" si="67"/>
        <v>50.236966824644554</v>
      </c>
      <c r="BP75" s="16">
        <f t="shared" si="68"/>
        <v>46.445497630331758</v>
      </c>
      <c r="BQ75" s="16">
        <f t="shared" si="69"/>
        <v>3.7914691943127963</v>
      </c>
      <c r="BR75" s="1">
        <v>3</v>
      </c>
      <c r="BS75" s="1">
        <v>6</v>
      </c>
      <c r="BT75" s="42">
        <v>45</v>
      </c>
      <c r="BU75" s="42">
        <v>59</v>
      </c>
      <c r="BV75" s="42">
        <v>30</v>
      </c>
      <c r="BW75" s="42">
        <v>14</v>
      </c>
      <c r="BX75" s="42">
        <v>19</v>
      </c>
      <c r="BY75" s="42">
        <v>28</v>
      </c>
      <c r="BZ75" s="1">
        <v>48</v>
      </c>
      <c r="CA75" s="1">
        <v>40</v>
      </c>
      <c r="CB75" s="21">
        <f t="shared" si="70"/>
        <v>0.54545454545454541</v>
      </c>
      <c r="CC75" s="4">
        <v>8.07</v>
      </c>
      <c r="CD75" s="45">
        <f t="shared" si="71"/>
        <v>8.4918809590186797</v>
      </c>
      <c r="CE75" s="26">
        <f t="shared" si="72"/>
        <v>1.4858105096330048</v>
      </c>
      <c r="CF75" s="26">
        <f t="shared" si="73"/>
        <v>2.6744589173394089</v>
      </c>
      <c r="CG75" s="26">
        <f t="shared" si="74"/>
        <v>27.041751275320685</v>
      </c>
      <c r="CH75" s="26">
        <f t="shared" si="75"/>
        <v>29.121885988806895</v>
      </c>
      <c r="CI75" s="26">
        <f t="shared" si="76"/>
        <v>48.883165766925856</v>
      </c>
      <c r="CJ75" s="26">
        <f t="shared" si="77"/>
        <v>49.477489970779061</v>
      </c>
      <c r="CK75" s="16">
        <f t="shared" si="78"/>
        <v>4.3857933981660011</v>
      </c>
      <c r="CL75" s="42">
        <v>10</v>
      </c>
      <c r="CM75" s="42">
        <v>18</v>
      </c>
      <c r="CN75" s="42">
        <v>172</v>
      </c>
      <c r="CO75" s="42">
        <v>178</v>
      </c>
      <c r="CP75" s="42">
        <v>63</v>
      </c>
      <c r="CQ75" s="42">
        <v>65</v>
      </c>
      <c r="CR75" s="42">
        <v>72</v>
      </c>
      <c r="CS75" s="42">
        <v>84</v>
      </c>
      <c r="CT75" s="1">
        <v>0</v>
      </c>
      <c r="CU75" s="1">
        <v>2</v>
      </c>
      <c r="CV75" s="42">
        <f t="shared" si="79"/>
        <v>2</v>
      </c>
      <c r="CW75" s="26">
        <f t="shared" si="80"/>
        <v>0</v>
      </c>
      <c r="CX75" s="26">
        <f t="shared" si="81"/>
        <v>0.98657166346971392</v>
      </c>
      <c r="CY75" s="26">
        <f t="shared" si="82"/>
        <v>0.98657166346971392</v>
      </c>
      <c r="CZ75" s="13">
        <v>4</v>
      </c>
      <c r="DA75" s="13">
        <v>4</v>
      </c>
      <c r="DB75" s="27">
        <v>3.68</v>
      </c>
      <c r="DC75" s="27">
        <v>3.54</v>
      </c>
      <c r="DD75" s="27">
        <v>4.12</v>
      </c>
      <c r="DE75" s="27">
        <v>4.32</v>
      </c>
      <c r="DF75" s="13">
        <v>0</v>
      </c>
      <c r="DG75" s="13">
        <v>0</v>
      </c>
      <c r="DH75" s="21" t="str">
        <f t="shared" si="83"/>
        <v xml:space="preserve"> </v>
      </c>
      <c r="DI75" s="42"/>
      <c r="DJ75" s="42"/>
      <c r="DK75" s="1"/>
      <c r="DL75" s="1"/>
      <c r="DM75" s="1"/>
      <c r="DN75" s="1"/>
      <c r="DO75" s="1"/>
      <c r="DP75" s="1"/>
      <c r="DQ75" s="1"/>
      <c r="DR75" s="42"/>
      <c r="DS75" s="1"/>
      <c r="DT75" s="1"/>
      <c r="DU75" s="1"/>
      <c r="DV75" s="1"/>
      <c r="DW75" s="1"/>
      <c r="DX75" s="13"/>
    </row>
    <row r="76" spans="1:128" ht="25.5" x14ac:dyDescent="0.2">
      <c r="A76" s="13" t="s">
        <v>496</v>
      </c>
      <c r="B76" s="13" t="s">
        <v>497</v>
      </c>
      <c r="C76" s="39" t="s">
        <v>3110</v>
      </c>
      <c r="D76" s="1" t="s">
        <v>287</v>
      </c>
      <c r="E76" s="13" t="s">
        <v>129</v>
      </c>
      <c r="F76" s="13">
        <v>10</v>
      </c>
      <c r="G76" s="13">
        <v>2</v>
      </c>
      <c r="H76" s="13">
        <v>0</v>
      </c>
      <c r="I76" s="40">
        <f t="shared" si="42"/>
        <v>2</v>
      </c>
      <c r="J76" s="19">
        <f t="shared" si="43"/>
        <v>1.6748080949057917</v>
      </c>
      <c r="K76" s="1">
        <v>2</v>
      </c>
      <c r="L76" s="1">
        <v>0</v>
      </c>
      <c r="M76" s="1">
        <v>0</v>
      </c>
      <c r="N76" s="1">
        <v>9</v>
      </c>
      <c r="O76" s="1">
        <v>2</v>
      </c>
      <c r="P76" s="1">
        <v>2</v>
      </c>
      <c r="Q76" s="1">
        <v>7</v>
      </c>
      <c r="R76" s="15">
        <f t="shared" si="44"/>
        <v>0.22222222222222221</v>
      </c>
      <c r="S76" s="15">
        <f t="shared" si="45"/>
        <v>0.15384615384615385</v>
      </c>
      <c r="T76" s="16">
        <v>71.650000000000006</v>
      </c>
      <c r="U76" s="16">
        <f t="shared" si="46"/>
        <v>7.1650000000000009</v>
      </c>
      <c r="V76" s="16">
        <v>72.400000000000006</v>
      </c>
      <c r="W76" s="16">
        <f t="shared" si="47"/>
        <v>7.24</v>
      </c>
      <c r="X76" s="16">
        <v>417.71</v>
      </c>
      <c r="Y76" s="16">
        <f t="shared" si="48"/>
        <v>41.771000000000001</v>
      </c>
      <c r="Z76" s="21">
        <f t="shared" si="49"/>
        <v>0.1477219399726592</v>
      </c>
      <c r="AA76" s="20">
        <f t="shared" si="50"/>
        <v>0</v>
      </c>
      <c r="AB76">
        <v>4</v>
      </c>
      <c r="AC76" s="1">
        <v>10</v>
      </c>
      <c r="AD76" s="1">
        <v>6</v>
      </c>
      <c r="AE76" s="1">
        <v>1</v>
      </c>
      <c r="AF76" s="1">
        <v>1</v>
      </c>
      <c r="AG76" s="15">
        <f t="shared" si="51"/>
        <v>1</v>
      </c>
      <c r="AH76" s="15">
        <f t="shared" si="52"/>
        <v>0</v>
      </c>
      <c r="AI76" s="15">
        <f t="shared" si="53"/>
        <v>1</v>
      </c>
      <c r="AJ76" s="1">
        <v>20</v>
      </c>
      <c r="AK76" s="21">
        <f t="shared" si="54"/>
        <v>0.41666666666666669</v>
      </c>
      <c r="AL76" s="1">
        <v>5</v>
      </c>
      <c r="AM76" s="21">
        <f t="shared" si="55"/>
        <v>0.10416666666666667</v>
      </c>
      <c r="AN76" s="1">
        <v>23</v>
      </c>
      <c r="AO76" s="21">
        <f t="shared" si="56"/>
        <v>0.47916666666666669</v>
      </c>
      <c r="AP76" s="21">
        <f t="shared" si="57"/>
        <v>0.8</v>
      </c>
      <c r="AQ76" s="1">
        <v>14</v>
      </c>
      <c r="AR76" s="4">
        <v>33.17</v>
      </c>
      <c r="AS76" s="41">
        <v>25</v>
      </c>
      <c r="AT76" s="41">
        <v>14</v>
      </c>
      <c r="AU76" s="41">
        <v>21</v>
      </c>
      <c r="AV76" s="21">
        <f t="shared" si="58"/>
        <v>0.64102564102564108</v>
      </c>
      <c r="AW76" s="26">
        <v>16.670000000000002</v>
      </c>
      <c r="AX76" s="42">
        <v>14</v>
      </c>
      <c r="AY76" s="41">
        <v>0.16600000000000001</v>
      </c>
      <c r="AZ76" s="1">
        <v>10</v>
      </c>
      <c r="BA76" s="43">
        <v>-1.9889999999999999</v>
      </c>
      <c r="BB76" s="16">
        <v>48.69</v>
      </c>
      <c r="BC76" s="26">
        <v>16.87</v>
      </c>
      <c r="BD76" s="43">
        <v>-2.15</v>
      </c>
      <c r="BE76" s="43">
        <v>5.2919999999999998</v>
      </c>
      <c r="BF76" s="16">
        <v>51.45</v>
      </c>
      <c r="BG76" s="21">
        <f t="shared" si="59"/>
        <v>6.6666666666666666E-2</v>
      </c>
      <c r="BH76" s="44">
        <f t="shared" si="60"/>
        <v>0.94444444444444442</v>
      </c>
      <c r="BI76" s="42">
        <f t="shared" si="61"/>
        <v>1011.1111111111111</v>
      </c>
      <c r="BJ76" s="21">
        <f t="shared" si="62"/>
        <v>1.1111111111111086E-2</v>
      </c>
      <c r="BK76" s="26">
        <f t="shared" si="63"/>
        <v>1.6574585635359116</v>
      </c>
      <c r="BL76" s="26">
        <f t="shared" si="64"/>
        <v>1.6574585635359116</v>
      </c>
      <c r="BM76" s="16">
        <f t="shared" si="65"/>
        <v>24.861878453038671</v>
      </c>
      <c r="BN76" s="16">
        <f t="shared" si="66"/>
        <v>29.834254143646405</v>
      </c>
      <c r="BO76" s="16">
        <f t="shared" si="67"/>
        <v>48.066298342541437</v>
      </c>
      <c r="BP76" s="16">
        <f t="shared" si="68"/>
        <v>60.497237569060765</v>
      </c>
      <c r="BQ76" s="16">
        <f t="shared" si="69"/>
        <v>-12.430939226519328</v>
      </c>
      <c r="BR76" s="1">
        <v>2</v>
      </c>
      <c r="BS76" s="1">
        <v>2</v>
      </c>
      <c r="BT76" s="42">
        <v>28</v>
      </c>
      <c r="BU76" s="42">
        <v>34</v>
      </c>
      <c r="BV76" s="42">
        <v>18</v>
      </c>
      <c r="BW76" s="42">
        <v>21</v>
      </c>
      <c r="BX76" s="42">
        <v>16</v>
      </c>
      <c r="BY76" s="42">
        <v>10</v>
      </c>
      <c r="BZ76" s="1">
        <v>27</v>
      </c>
      <c r="CA76" s="1">
        <v>33</v>
      </c>
      <c r="CB76" s="21">
        <f t="shared" si="70"/>
        <v>0.45</v>
      </c>
      <c r="CC76" s="4">
        <v>-7.44</v>
      </c>
      <c r="CD76" s="45">
        <f t="shared" si="71"/>
        <v>-27.00193922651933</v>
      </c>
      <c r="CE76" s="26">
        <f t="shared" si="72"/>
        <v>2.8728064925426731</v>
      </c>
      <c r="CF76" s="26">
        <f t="shared" si="73"/>
        <v>2.4418855186612722</v>
      </c>
      <c r="CG76" s="26">
        <f t="shared" si="74"/>
        <v>32.893634339613605</v>
      </c>
      <c r="CH76" s="26">
        <f t="shared" si="75"/>
        <v>29.446266548562395</v>
      </c>
      <c r="CI76" s="26">
        <f t="shared" si="76"/>
        <v>62.627181537430275</v>
      </c>
      <c r="CJ76" s="26">
        <f t="shared" si="77"/>
        <v>57.456129850853458</v>
      </c>
      <c r="CK76" s="16">
        <f t="shared" si="78"/>
        <v>-17.601990913096145</v>
      </c>
      <c r="CL76" s="42">
        <v>20</v>
      </c>
      <c r="CM76" s="42">
        <v>17</v>
      </c>
      <c r="CN76" s="42">
        <v>209</v>
      </c>
      <c r="CO76" s="42">
        <v>188</v>
      </c>
      <c r="CP76" s="42">
        <v>103</v>
      </c>
      <c r="CQ76" s="42">
        <v>87</v>
      </c>
      <c r="CR76" s="42">
        <v>108</v>
      </c>
      <c r="CS76" s="42">
        <v>104</v>
      </c>
      <c r="CT76" s="1">
        <v>1</v>
      </c>
      <c r="CU76" s="1">
        <v>0</v>
      </c>
      <c r="CV76" s="42">
        <f t="shared" si="79"/>
        <v>-1</v>
      </c>
      <c r="CW76" s="26">
        <f t="shared" si="80"/>
        <v>0.83740404745289587</v>
      </c>
      <c r="CX76" s="26">
        <f t="shared" si="81"/>
        <v>0</v>
      </c>
      <c r="CY76" s="26">
        <f t="shared" si="82"/>
        <v>-0.83740404745289587</v>
      </c>
      <c r="CZ76" s="13">
        <v>2</v>
      </c>
      <c r="DA76" s="13">
        <v>3</v>
      </c>
      <c r="DB76" s="27">
        <v>2.72</v>
      </c>
      <c r="DC76" s="27">
        <v>3.24</v>
      </c>
      <c r="DD76" s="27">
        <v>3.33</v>
      </c>
      <c r="DE76" s="27">
        <v>2.81</v>
      </c>
      <c r="DF76" s="13">
        <v>0</v>
      </c>
      <c r="DG76" s="13">
        <v>0</v>
      </c>
      <c r="DH76" s="21" t="str">
        <f t="shared" si="83"/>
        <v xml:space="preserve"> </v>
      </c>
      <c r="DI76" s="42"/>
      <c r="DJ76" s="42"/>
      <c r="DK76" s="1"/>
      <c r="DL76" s="1"/>
      <c r="DM76" s="1"/>
      <c r="DN76" s="1"/>
      <c r="DO76" s="1"/>
      <c r="DP76" s="1"/>
      <c r="DQ76" s="47"/>
      <c r="DR76" s="46"/>
      <c r="DS76" s="13"/>
      <c r="DT76" s="13"/>
      <c r="DU76" s="13"/>
      <c r="DV76" s="13"/>
      <c r="DW76" s="13"/>
      <c r="DX76" s="1"/>
    </row>
    <row r="77" spans="1:128" ht="25.5" x14ac:dyDescent="0.2">
      <c r="A77" s="13" t="s">
        <v>501</v>
      </c>
      <c r="B77" s="13" t="s">
        <v>502</v>
      </c>
      <c r="C77" s="39" t="s">
        <v>3111</v>
      </c>
      <c r="D77" s="1" t="s">
        <v>270</v>
      </c>
      <c r="E77" s="13" t="s">
        <v>503</v>
      </c>
      <c r="F77" s="13">
        <v>78</v>
      </c>
      <c r="G77" s="13">
        <v>16</v>
      </c>
      <c r="H77" s="13">
        <v>16</v>
      </c>
      <c r="I77" s="40">
        <f t="shared" si="42"/>
        <v>32</v>
      </c>
      <c r="J77" s="19">
        <f t="shared" si="43"/>
        <v>2.0211590083688615</v>
      </c>
      <c r="K77" s="1">
        <v>15</v>
      </c>
      <c r="L77" s="1">
        <v>9</v>
      </c>
      <c r="M77" s="1">
        <v>5</v>
      </c>
      <c r="N77" s="1">
        <v>93</v>
      </c>
      <c r="O77" s="1">
        <v>43</v>
      </c>
      <c r="P77" s="1">
        <v>25</v>
      </c>
      <c r="Q77" s="1">
        <v>105</v>
      </c>
      <c r="R77" s="15">
        <f t="shared" si="44"/>
        <v>0.17204301075268819</v>
      </c>
      <c r="S77" s="15">
        <f t="shared" si="45"/>
        <v>9.9378881987577633E-2</v>
      </c>
      <c r="T77" s="16">
        <v>949.95</v>
      </c>
      <c r="U77" s="16">
        <f t="shared" si="46"/>
        <v>12.178846153846154</v>
      </c>
      <c r="V77" s="16">
        <v>923.72</v>
      </c>
      <c r="W77" s="16">
        <f t="shared" si="47"/>
        <v>11.842564102564102</v>
      </c>
      <c r="X77" s="16">
        <v>2904.27</v>
      </c>
      <c r="Y77" s="16">
        <f t="shared" si="48"/>
        <v>37.23423076923077</v>
      </c>
      <c r="Z77" s="21">
        <f t="shared" si="49"/>
        <v>0.24130679547229747</v>
      </c>
      <c r="AA77" s="20">
        <f t="shared" si="50"/>
        <v>91.15384615384616</v>
      </c>
      <c r="AB77">
        <v>59</v>
      </c>
      <c r="AC77" s="1">
        <v>261</v>
      </c>
      <c r="AD77" s="1">
        <v>105</v>
      </c>
      <c r="AE77" s="1">
        <v>23</v>
      </c>
      <c r="AF77" s="1">
        <v>14</v>
      </c>
      <c r="AG77" s="15">
        <f t="shared" si="51"/>
        <v>0.41025641025641024</v>
      </c>
      <c r="AH77" s="15">
        <f t="shared" si="52"/>
        <v>0.35897435897435898</v>
      </c>
      <c r="AI77" s="15">
        <f t="shared" si="53"/>
        <v>0.76923076923076916</v>
      </c>
      <c r="AJ77" s="1">
        <v>215</v>
      </c>
      <c r="AK77" s="21">
        <f t="shared" si="54"/>
        <v>0.22279792746113988</v>
      </c>
      <c r="AL77" s="1">
        <v>400</v>
      </c>
      <c r="AM77" s="21">
        <f t="shared" si="55"/>
        <v>0.41450777202072536</v>
      </c>
      <c r="AN77" s="1">
        <v>350</v>
      </c>
      <c r="AO77" s="21">
        <f t="shared" si="56"/>
        <v>0.36269430051813473</v>
      </c>
      <c r="AP77" s="21">
        <f t="shared" si="57"/>
        <v>0.34959349593495936</v>
      </c>
      <c r="AQ77" s="1">
        <v>2</v>
      </c>
      <c r="AR77" s="4">
        <v>-13.95</v>
      </c>
      <c r="AS77" s="41">
        <v>318</v>
      </c>
      <c r="AT77" s="41">
        <v>400</v>
      </c>
      <c r="AU77" s="41">
        <v>340</v>
      </c>
      <c r="AV77" s="21">
        <f t="shared" si="58"/>
        <v>0.44289693593314761</v>
      </c>
      <c r="AW77" s="26">
        <v>17.36</v>
      </c>
      <c r="AX77" s="42">
        <v>6</v>
      </c>
      <c r="AY77" s="41">
        <v>0.83799999999999997</v>
      </c>
      <c r="AZ77" s="1">
        <v>4</v>
      </c>
      <c r="BA77" s="43">
        <v>1.0860000000000001</v>
      </c>
      <c r="BB77" s="16">
        <v>50.37</v>
      </c>
      <c r="BC77" s="26">
        <v>17.98</v>
      </c>
      <c r="BD77" s="43">
        <v>-0.745</v>
      </c>
      <c r="BE77" s="43">
        <v>-12.297000000000001</v>
      </c>
      <c r="BF77" s="16">
        <v>45.63</v>
      </c>
      <c r="BG77" s="21">
        <f t="shared" si="59"/>
        <v>9.8734177215189872E-2</v>
      </c>
      <c r="BH77" s="44">
        <f t="shared" si="60"/>
        <v>0.93088552915766742</v>
      </c>
      <c r="BI77" s="42">
        <f t="shared" si="61"/>
        <v>1029.6197063728573</v>
      </c>
      <c r="BJ77" s="21">
        <f t="shared" si="62"/>
        <v>2.9619706372857296E-2</v>
      </c>
      <c r="BK77" s="26">
        <f t="shared" si="63"/>
        <v>2.5332351794916206</v>
      </c>
      <c r="BL77" s="26">
        <f t="shared" si="64"/>
        <v>2.0785519421469707</v>
      </c>
      <c r="BM77" s="16">
        <f t="shared" si="65"/>
        <v>25.657125535876673</v>
      </c>
      <c r="BN77" s="16">
        <f t="shared" si="66"/>
        <v>30.074048412938982</v>
      </c>
      <c r="BO77" s="16">
        <f t="shared" si="67"/>
        <v>46.897328194691028</v>
      </c>
      <c r="BP77" s="16">
        <f t="shared" si="68"/>
        <v>65.60429567401377</v>
      </c>
      <c r="BQ77" s="16">
        <f t="shared" si="69"/>
        <v>-18.706967479322742</v>
      </c>
      <c r="BR77" s="1">
        <v>39</v>
      </c>
      <c r="BS77" s="1">
        <v>32</v>
      </c>
      <c r="BT77" s="42">
        <v>356</v>
      </c>
      <c r="BU77" s="42">
        <v>431</v>
      </c>
      <c r="BV77" s="42">
        <v>143</v>
      </c>
      <c r="BW77" s="42">
        <v>214</v>
      </c>
      <c r="BX77" s="42">
        <v>333</v>
      </c>
      <c r="BY77" s="42">
        <v>184</v>
      </c>
      <c r="BZ77" s="1">
        <v>358</v>
      </c>
      <c r="CA77" s="1">
        <v>472</v>
      </c>
      <c r="CB77" s="21">
        <f t="shared" si="70"/>
        <v>0.43132530120481927</v>
      </c>
      <c r="CC77" s="4">
        <v>-2.92</v>
      </c>
      <c r="CD77" s="45">
        <f t="shared" si="71"/>
        <v>-1.8042113817617675</v>
      </c>
      <c r="CE77" s="26">
        <f t="shared" si="72"/>
        <v>2.3964714024522515</v>
      </c>
      <c r="CF77" s="26">
        <f t="shared" si="73"/>
        <v>2.5204268198204716</v>
      </c>
      <c r="CG77" s="26">
        <f t="shared" si="74"/>
        <v>26.175252300922438</v>
      </c>
      <c r="CH77" s="26">
        <f t="shared" si="75"/>
        <v>29.769959404600812</v>
      </c>
      <c r="CI77" s="26">
        <f t="shared" si="76"/>
        <v>53.300829468334555</v>
      </c>
      <c r="CJ77" s="26">
        <f t="shared" si="77"/>
        <v>62.308256463758539</v>
      </c>
      <c r="CK77" s="16">
        <f t="shared" si="78"/>
        <v>-9.6995404838987582</v>
      </c>
      <c r="CL77" s="42">
        <v>116</v>
      </c>
      <c r="CM77" s="42">
        <v>122</v>
      </c>
      <c r="CN77" s="42">
        <v>1151</v>
      </c>
      <c r="CO77" s="42">
        <v>1319</v>
      </c>
      <c r="CP77" s="42">
        <v>543</v>
      </c>
      <c r="CQ77" s="42">
        <v>622</v>
      </c>
      <c r="CR77" s="42">
        <v>953</v>
      </c>
      <c r="CS77" s="42">
        <v>770</v>
      </c>
      <c r="CT77" s="1">
        <v>9</v>
      </c>
      <c r="CU77" s="1">
        <v>15</v>
      </c>
      <c r="CV77" s="42">
        <f t="shared" si="79"/>
        <v>6</v>
      </c>
      <c r="CW77" s="26">
        <f t="shared" si="80"/>
        <v>0.56845097110374232</v>
      </c>
      <c r="CX77" s="26">
        <f t="shared" si="81"/>
        <v>0.94741828517290383</v>
      </c>
      <c r="CY77" s="26">
        <f t="shared" si="82"/>
        <v>0.37896731406916156</v>
      </c>
      <c r="CZ77" s="13">
        <v>31</v>
      </c>
      <c r="DA77" s="13">
        <v>36</v>
      </c>
      <c r="DB77" s="27">
        <v>31.72</v>
      </c>
      <c r="DC77" s="27">
        <v>37.21</v>
      </c>
      <c r="DD77" s="27">
        <v>30.5</v>
      </c>
      <c r="DE77" s="27">
        <v>36.76</v>
      </c>
      <c r="DF77" s="13">
        <v>29</v>
      </c>
      <c r="DG77" s="13">
        <v>36</v>
      </c>
      <c r="DH77" s="21">
        <f t="shared" si="83"/>
        <v>0.44615384615384618</v>
      </c>
      <c r="DI77" s="42">
        <v>23</v>
      </c>
      <c r="DJ77" s="42">
        <v>12</v>
      </c>
      <c r="DK77" s="13">
        <v>3</v>
      </c>
      <c r="DL77" s="13">
        <v>3</v>
      </c>
      <c r="DM77" s="13">
        <v>0</v>
      </c>
      <c r="DN77" s="13">
        <v>0</v>
      </c>
      <c r="DO77" s="13">
        <v>0</v>
      </c>
      <c r="DP77" s="13">
        <v>0</v>
      </c>
      <c r="DQ77" s="13">
        <v>13</v>
      </c>
      <c r="DR77" s="46">
        <v>5</v>
      </c>
      <c r="DS77" s="13">
        <v>0</v>
      </c>
      <c r="DT77" s="13">
        <v>2</v>
      </c>
      <c r="DU77" s="13">
        <v>-0.154</v>
      </c>
      <c r="DV77" s="13">
        <v>0</v>
      </c>
      <c r="DW77" s="13">
        <v>0</v>
      </c>
      <c r="DX77" s="13">
        <v>0</v>
      </c>
    </row>
    <row r="78" spans="1:128" ht="25.5" x14ac:dyDescent="0.2">
      <c r="A78" s="13" t="s">
        <v>506</v>
      </c>
      <c r="B78" s="13" t="s">
        <v>507</v>
      </c>
      <c r="C78" s="39" t="s">
        <v>3112</v>
      </c>
      <c r="D78" s="1" t="s">
        <v>214</v>
      </c>
      <c r="E78" s="13" t="s">
        <v>129</v>
      </c>
      <c r="F78" s="13">
        <v>29</v>
      </c>
      <c r="G78" s="13">
        <v>3</v>
      </c>
      <c r="H78" s="13">
        <v>2</v>
      </c>
      <c r="I78" s="40">
        <f t="shared" si="42"/>
        <v>5</v>
      </c>
      <c r="J78" s="19">
        <f t="shared" si="43"/>
        <v>1.347910738355347</v>
      </c>
      <c r="K78" s="1">
        <v>3</v>
      </c>
      <c r="L78" s="1">
        <v>1</v>
      </c>
      <c r="M78" s="1">
        <v>1</v>
      </c>
      <c r="N78" s="1">
        <v>27</v>
      </c>
      <c r="O78" s="1">
        <v>6</v>
      </c>
      <c r="P78" s="1">
        <v>13</v>
      </c>
      <c r="Q78" s="1">
        <v>25</v>
      </c>
      <c r="R78" s="15">
        <f t="shared" si="44"/>
        <v>0.1111111111111111</v>
      </c>
      <c r="S78" s="15">
        <f t="shared" si="45"/>
        <v>6.5217391304347824E-2</v>
      </c>
      <c r="T78" s="16">
        <v>222.5666666667</v>
      </c>
      <c r="U78" s="16">
        <f t="shared" si="46"/>
        <v>7.6747126436793103</v>
      </c>
      <c r="V78" s="16">
        <v>219.68</v>
      </c>
      <c r="W78" s="16">
        <f t="shared" si="47"/>
        <v>7.575172413793104</v>
      </c>
      <c r="X78" s="16">
        <v>1152.46</v>
      </c>
      <c r="Y78" s="16">
        <f t="shared" si="48"/>
        <v>39.74</v>
      </c>
      <c r="Z78" s="21">
        <f t="shared" si="49"/>
        <v>0.16010028131240253</v>
      </c>
      <c r="AA78" s="20">
        <f t="shared" si="50"/>
        <v>10.1</v>
      </c>
      <c r="AB78">
        <v>10</v>
      </c>
      <c r="AC78" s="1">
        <v>26</v>
      </c>
      <c r="AD78" s="1">
        <v>59</v>
      </c>
      <c r="AE78" s="1">
        <v>7</v>
      </c>
      <c r="AF78" s="1">
        <v>6</v>
      </c>
      <c r="AG78" s="15">
        <f t="shared" si="51"/>
        <v>0.3</v>
      </c>
      <c r="AH78" s="15">
        <f t="shared" si="52"/>
        <v>0.2</v>
      </c>
      <c r="AI78" s="15">
        <f t="shared" si="53"/>
        <v>0.5</v>
      </c>
      <c r="AJ78" s="1">
        <v>54</v>
      </c>
      <c r="AK78" s="21">
        <f t="shared" si="54"/>
        <v>0.28877005347593582</v>
      </c>
      <c r="AL78" s="1">
        <v>75</v>
      </c>
      <c r="AM78" s="21">
        <f t="shared" si="55"/>
        <v>0.40106951871657753</v>
      </c>
      <c r="AN78" s="1">
        <v>58</v>
      </c>
      <c r="AO78" s="21">
        <f t="shared" si="56"/>
        <v>0.31016042780748665</v>
      </c>
      <c r="AP78" s="21">
        <f t="shared" si="57"/>
        <v>0.41860465116279072</v>
      </c>
      <c r="AQ78" s="1">
        <v>7</v>
      </c>
      <c r="AR78" s="4">
        <v>-2.3199999999999998</v>
      </c>
      <c r="AS78" s="41">
        <v>73</v>
      </c>
      <c r="AT78" s="41">
        <v>84</v>
      </c>
      <c r="AU78" s="41">
        <v>68</v>
      </c>
      <c r="AV78" s="21">
        <f t="shared" si="58"/>
        <v>0.46496815286624205</v>
      </c>
      <c r="AW78" s="26">
        <v>16.71</v>
      </c>
      <c r="AX78" s="42">
        <v>15</v>
      </c>
      <c r="AY78" s="41">
        <v>-0.66800000000000004</v>
      </c>
      <c r="AZ78" s="1">
        <v>14</v>
      </c>
      <c r="BA78" s="43">
        <v>0.33400000000000002</v>
      </c>
      <c r="BB78" s="16">
        <v>49.95</v>
      </c>
      <c r="BC78" s="26">
        <v>16.440000000000001</v>
      </c>
      <c r="BD78" s="43">
        <v>-3.254</v>
      </c>
      <c r="BE78" s="43">
        <v>-6.1189999999999998</v>
      </c>
      <c r="BF78" s="16">
        <v>47.05</v>
      </c>
      <c r="BG78" s="21">
        <f t="shared" si="59"/>
        <v>9.9009900990099015E-2</v>
      </c>
      <c r="BH78" s="44">
        <f t="shared" si="60"/>
        <v>0.92783505154639179</v>
      </c>
      <c r="BI78" s="42">
        <f t="shared" si="61"/>
        <v>1026.8449525364908</v>
      </c>
      <c r="BJ78" s="21">
        <f t="shared" si="62"/>
        <v>2.6844952536490801E-2</v>
      </c>
      <c r="BK78" s="26">
        <f t="shared" si="63"/>
        <v>2.7312454479242536</v>
      </c>
      <c r="BL78" s="26">
        <f t="shared" si="64"/>
        <v>1.9118718135469774</v>
      </c>
      <c r="BM78" s="16">
        <f t="shared" si="65"/>
        <v>27.58557902403496</v>
      </c>
      <c r="BN78" s="16">
        <f t="shared" si="66"/>
        <v>26.493080844865258</v>
      </c>
      <c r="BO78" s="16">
        <f t="shared" si="67"/>
        <v>51.347414420975966</v>
      </c>
      <c r="BP78" s="16">
        <f t="shared" si="68"/>
        <v>55.444282592862344</v>
      </c>
      <c r="BQ78" s="16">
        <f t="shared" si="69"/>
        <v>-4.0968681718863778</v>
      </c>
      <c r="BR78" s="1">
        <v>10</v>
      </c>
      <c r="BS78" s="1">
        <v>7</v>
      </c>
      <c r="BT78" s="42">
        <v>91</v>
      </c>
      <c r="BU78" s="42">
        <v>90</v>
      </c>
      <c r="BV78" s="42">
        <v>27</v>
      </c>
      <c r="BW78" s="42">
        <v>44</v>
      </c>
      <c r="BX78" s="42">
        <v>62</v>
      </c>
      <c r="BY78" s="42">
        <v>60</v>
      </c>
      <c r="BZ78" s="1">
        <v>79</v>
      </c>
      <c r="CA78" s="1">
        <v>97</v>
      </c>
      <c r="CB78" s="21">
        <f t="shared" si="70"/>
        <v>0.44886363636363635</v>
      </c>
      <c r="CC78" s="4">
        <v>-2.06</v>
      </c>
      <c r="CD78" s="45">
        <f t="shared" si="71"/>
        <v>4.219620200206645</v>
      </c>
      <c r="CE78" s="26">
        <f t="shared" si="72"/>
        <v>2.3428145011540531</v>
      </c>
      <c r="CF78" s="26">
        <f t="shared" si="73"/>
        <v>1.7701265119830623</v>
      </c>
      <c r="CG78" s="26">
        <f t="shared" si="74"/>
        <v>28.530274369609359</v>
      </c>
      <c r="CH78" s="26">
        <f t="shared" si="75"/>
        <v>31.185464137583949</v>
      </c>
      <c r="CI78" s="26">
        <f t="shared" si="76"/>
        <v>54.613609149124485</v>
      </c>
      <c r="CJ78" s="26">
        <f t="shared" si="77"/>
        <v>60.809051941065192</v>
      </c>
      <c r="CK78" s="16">
        <f t="shared" si="78"/>
        <v>2.0985746200543289</v>
      </c>
      <c r="CL78" s="42">
        <v>45</v>
      </c>
      <c r="CM78" s="42">
        <v>34</v>
      </c>
      <c r="CN78" s="42">
        <v>503</v>
      </c>
      <c r="CO78" s="42">
        <v>565</v>
      </c>
      <c r="CP78" s="42">
        <v>231</v>
      </c>
      <c r="CQ78" s="42">
        <v>227</v>
      </c>
      <c r="CR78" s="42">
        <v>342</v>
      </c>
      <c r="CS78" s="42">
        <v>270</v>
      </c>
      <c r="CT78" s="1">
        <v>1</v>
      </c>
      <c r="CU78" s="1">
        <v>2</v>
      </c>
      <c r="CV78" s="42">
        <f t="shared" si="79"/>
        <v>1</v>
      </c>
      <c r="CW78" s="26">
        <f t="shared" si="80"/>
        <v>0.26958214767106942</v>
      </c>
      <c r="CX78" s="26">
        <f t="shared" si="81"/>
        <v>0.53916429534213883</v>
      </c>
      <c r="CY78" s="26">
        <f t="shared" si="82"/>
        <v>0.26958214767106942</v>
      </c>
      <c r="CZ78" s="13">
        <v>7</v>
      </c>
      <c r="DA78" s="13">
        <v>8</v>
      </c>
      <c r="DB78" s="27">
        <v>6.16</v>
      </c>
      <c r="DC78" s="27">
        <v>5.97</v>
      </c>
      <c r="DD78" s="27">
        <v>7.34</v>
      </c>
      <c r="DE78" s="27">
        <v>8.48</v>
      </c>
      <c r="DF78" s="13">
        <v>4</v>
      </c>
      <c r="DG78" s="13">
        <v>1</v>
      </c>
      <c r="DH78" s="21">
        <f t="shared" si="83"/>
        <v>0.8</v>
      </c>
      <c r="DI78" s="42">
        <v>3</v>
      </c>
      <c r="DJ78" s="42">
        <v>2</v>
      </c>
      <c r="DK78" s="13">
        <v>1</v>
      </c>
      <c r="DL78" s="13">
        <v>0</v>
      </c>
      <c r="DM78" s="13">
        <v>0.33300000000000002</v>
      </c>
      <c r="DN78" s="13">
        <v>0</v>
      </c>
      <c r="DO78" s="13">
        <v>0</v>
      </c>
      <c r="DP78" s="13">
        <v>0</v>
      </c>
      <c r="DQ78" s="1"/>
      <c r="DR78" s="42"/>
      <c r="DS78" s="1"/>
      <c r="DT78" s="1"/>
      <c r="DU78" s="1"/>
      <c r="DV78" s="1"/>
      <c r="DW78" s="1"/>
      <c r="DX78" s="13"/>
    </row>
    <row r="79" spans="1:128" ht="25.5" x14ac:dyDescent="0.2">
      <c r="A79" s="13" t="s">
        <v>511</v>
      </c>
      <c r="B79" s="13" t="s">
        <v>512</v>
      </c>
      <c r="C79" s="39" t="s">
        <v>3113</v>
      </c>
      <c r="D79" s="1" t="s">
        <v>243</v>
      </c>
      <c r="E79" s="13" t="s">
        <v>129</v>
      </c>
      <c r="F79" s="13">
        <v>69</v>
      </c>
      <c r="G79" s="13">
        <v>3</v>
      </c>
      <c r="H79" s="13">
        <v>10</v>
      </c>
      <c r="I79" s="40">
        <f t="shared" si="42"/>
        <v>13</v>
      </c>
      <c r="J79" s="19">
        <f t="shared" si="43"/>
        <v>1.0677861689749282</v>
      </c>
      <c r="K79" s="1">
        <v>2</v>
      </c>
      <c r="L79" s="1">
        <v>7</v>
      </c>
      <c r="M79" s="1">
        <v>2</v>
      </c>
      <c r="N79" s="1">
        <v>68</v>
      </c>
      <c r="O79" s="1">
        <v>24</v>
      </c>
      <c r="P79" s="1">
        <v>19</v>
      </c>
      <c r="Q79" s="1">
        <v>63</v>
      </c>
      <c r="R79" s="15">
        <f t="shared" si="44"/>
        <v>4.4117647058823532E-2</v>
      </c>
      <c r="S79" s="15">
        <f t="shared" si="45"/>
        <v>2.7027027027027029E-2</v>
      </c>
      <c r="T79" s="16">
        <v>730.48333333330004</v>
      </c>
      <c r="U79" s="16">
        <f t="shared" si="46"/>
        <v>10.586714975844927</v>
      </c>
      <c r="V79" s="16">
        <v>713.63</v>
      </c>
      <c r="W79" s="16">
        <f t="shared" si="47"/>
        <v>10.342463768115943</v>
      </c>
      <c r="X79" s="16">
        <v>2603.56</v>
      </c>
      <c r="Y79" s="16">
        <f t="shared" si="48"/>
        <v>37.732753623188408</v>
      </c>
      <c r="Z79" s="21">
        <f t="shared" si="49"/>
        <v>0.2151308788462524</v>
      </c>
      <c r="AA79" s="20">
        <f t="shared" si="50"/>
        <v>166.38461538461539</v>
      </c>
      <c r="AB79">
        <v>35</v>
      </c>
      <c r="AC79" s="1">
        <v>136</v>
      </c>
      <c r="AD79" s="1">
        <v>114</v>
      </c>
      <c r="AE79" s="1">
        <v>10</v>
      </c>
      <c r="AF79" s="1">
        <v>22</v>
      </c>
      <c r="AG79" s="15">
        <f t="shared" si="51"/>
        <v>0.23076923076923078</v>
      </c>
      <c r="AH79" s="15">
        <f t="shared" si="52"/>
        <v>0.69230769230769229</v>
      </c>
      <c r="AI79" s="15">
        <f t="shared" si="53"/>
        <v>0.92307692307692313</v>
      </c>
      <c r="AJ79" s="1">
        <v>139</v>
      </c>
      <c r="AK79" s="21">
        <f t="shared" si="54"/>
        <v>0.18410596026490067</v>
      </c>
      <c r="AL79" s="1">
        <v>350</v>
      </c>
      <c r="AM79" s="21">
        <f t="shared" si="55"/>
        <v>0.46357615894039733</v>
      </c>
      <c r="AN79" s="1">
        <v>266</v>
      </c>
      <c r="AO79" s="21">
        <f t="shared" si="56"/>
        <v>0.352317880794702</v>
      </c>
      <c r="AP79" s="21">
        <f t="shared" si="57"/>
        <v>0.28425357873210633</v>
      </c>
      <c r="AQ79" s="1">
        <v>3</v>
      </c>
      <c r="AR79" s="4">
        <v>-29.4</v>
      </c>
      <c r="AS79" s="41">
        <v>254</v>
      </c>
      <c r="AT79" s="41">
        <v>292</v>
      </c>
      <c r="AU79" s="41">
        <v>197</v>
      </c>
      <c r="AV79" s="21">
        <f t="shared" si="58"/>
        <v>0.46520146520146521</v>
      </c>
      <c r="AW79" s="26">
        <v>17.350000000000001</v>
      </c>
      <c r="AX79" s="42">
        <v>11</v>
      </c>
      <c r="AY79" s="41">
        <v>0.77200000000000002</v>
      </c>
      <c r="AZ79" s="1">
        <v>5</v>
      </c>
      <c r="BA79" s="43">
        <v>-0.13700000000000001</v>
      </c>
      <c r="BB79" s="16">
        <v>49.91</v>
      </c>
      <c r="BC79" s="26">
        <v>17.37</v>
      </c>
      <c r="BD79" s="43">
        <v>-6.234</v>
      </c>
      <c r="BE79" s="43">
        <v>0.65</v>
      </c>
      <c r="BF79" s="16">
        <v>50.21</v>
      </c>
      <c r="BG79" s="21">
        <f t="shared" si="59"/>
        <v>4.2071197411003236E-2</v>
      </c>
      <c r="BH79" s="44">
        <f t="shared" si="60"/>
        <v>0.9183006535947712</v>
      </c>
      <c r="BI79" s="42">
        <f t="shared" si="61"/>
        <v>960.37185100577449</v>
      </c>
      <c r="BJ79" s="21">
        <f t="shared" si="62"/>
        <v>-3.9628148994225565E-2</v>
      </c>
      <c r="BK79" s="26">
        <f t="shared" si="63"/>
        <v>1.0930033771001777</v>
      </c>
      <c r="BL79" s="26">
        <f t="shared" si="64"/>
        <v>2.1019295713464956</v>
      </c>
      <c r="BM79" s="16">
        <f t="shared" si="65"/>
        <v>25.979849501842686</v>
      </c>
      <c r="BN79" s="16">
        <f t="shared" si="66"/>
        <v>25.727617953281108</v>
      </c>
      <c r="BO79" s="16">
        <f t="shared" si="67"/>
        <v>47.923994226700103</v>
      </c>
      <c r="BP79" s="16">
        <f t="shared" si="68"/>
        <v>51.455235906562216</v>
      </c>
      <c r="BQ79" s="16">
        <f t="shared" si="69"/>
        <v>-3.5312416798621129</v>
      </c>
      <c r="BR79" s="1">
        <v>13</v>
      </c>
      <c r="BS79" s="1">
        <v>25</v>
      </c>
      <c r="BT79" s="42">
        <v>296</v>
      </c>
      <c r="BU79" s="42">
        <v>281</v>
      </c>
      <c r="BV79" s="42">
        <v>117</v>
      </c>
      <c r="BW79" s="42">
        <v>142</v>
      </c>
      <c r="BX79" s="42">
        <v>164</v>
      </c>
      <c r="BY79" s="42">
        <v>144</v>
      </c>
      <c r="BZ79" s="1">
        <v>250</v>
      </c>
      <c r="CA79" s="1">
        <v>258</v>
      </c>
      <c r="CB79" s="21">
        <f t="shared" si="70"/>
        <v>0.49212598425196852</v>
      </c>
      <c r="CC79" s="4">
        <v>-5.55</v>
      </c>
      <c r="CD79" s="45">
        <f t="shared" si="71"/>
        <v>0.76967243056733459</v>
      </c>
      <c r="CE79" s="26">
        <f t="shared" si="72"/>
        <v>2.9728525557313832</v>
      </c>
      <c r="CF79" s="26">
        <f t="shared" si="73"/>
        <v>2.3275822335571292</v>
      </c>
      <c r="CG79" s="26">
        <f t="shared" si="74"/>
        <v>32.839650324939697</v>
      </c>
      <c r="CH79" s="26">
        <f t="shared" si="75"/>
        <v>28.737574705403372</v>
      </c>
      <c r="CI79" s="26">
        <f t="shared" si="76"/>
        <v>62.821674937393418</v>
      </c>
      <c r="CJ79" s="26">
        <f t="shared" si="77"/>
        <v>53.949208007497425</v>
      </c>
      <c r="CK79" s="16">
        <f t="shared" si="78"/>
        <v>-12.403708609758105</v>
      </c>
      <c r="CL79" s="42">
        <v>129</v>
      </c>
      <c r="CM79" s="42">
        <v>101</v>
      </c>
      <c r="CN79" s="42">
        <v>1296</v>
      </c>
      <c r="CO79" s="42">
        <v>1146</v>
      </c>
      <c r="CP79" s="42">
        <v>551</v>
      </c>
      <c r="CQ79" s="42">
        <v>463</v>
      </c>
      <c r="CR79" s="42">
        <v>631</v>
      </c>
      <c r="CS79" s="42">
        <v>750</v>
      </c>
      <c r="CT79" s="1">
        <v>3</v>
      </c>
      <c r="CU79" s="1">
        <v>4</v>
      </c>
      <c r="CV79" s="42">
        <f t="shared" si="79"/>
        <v>1</v>
      </c>
      <c r="CW79" s="26">
        <f t="shared" si="80"/>
        <v>0.24641219284036811</v>
      </c>
      <c r="CX79" s="26">
        <f t="shared" si="81"/>
        <v>0.32854959045382415</v>
      </c>
      <c r="CY79" s="26">
        <f t="shared" si="82"/>
        <v>8.2137397613456037E-2</v>
      </c>
      <c r="CZ79" s="13">
        <v>20</v>
      </c>
      <c r="DA79" s="13">
        <v>20</v>
      </c>
      <c r="DB79" s="27">
        <v>31.12</v>
      </c>
      <c r="DC79" s="27">
        <v>19.39</v>
      </c>
      <c r="DD79" s="27">
        <v>27.17</v>
      </c>
      <c r="DE79" s="27">
        <v>23.94</v>
      </c>
      <c r="DF79" s="13">
        <v>3</v>
      </c>
      <c r="DG79" s="13">
        <v>1</v>
      </c>
      <c r="DH79" s="21">
        <f t="shared" si="83"/>
        <v>0.75</v>
      </c>
      <c r="DI79" s="42"/>
      <c r="DJ79" s="42"/>
      <c r="DK79" s="1"/>
      <c r="DL79" s="1"/>
      <c r="DM79" s="1"/>
      <c r="DN79" s="1"/>
      <c r="DO79" s="1"/>
      <c r="DP79" s="1"/>
      <c r="DQ79" s="13">
        <v>3</v>
      </c>
      <c r="DR79" s="46">
        <v>3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</row>
    <row r="80" spans="1:128" ht="25.5" x14ac:dyDescent="0.2">
      <c r="A80" s="13" t="s">
        <v>515</v>
      </c>
      <c r="B80" s="13" t="s">
        <v>512</v>
      </c>
      <c r="C80" s="39" t="s">
        <v>3114</v>
      </c>
      <c r="D80" s="1" t="s">
        <v>145</v>
      </c>
      <c r="E80" s="13" t="s">
        <v>154</v>
      </c>
      <c r="F80" s="13">
        <v>51</v>
      </c>
      <c r="G80" s="13">
        <v>4</v>
      </c>
      <c r="H80" s="13">
        <v>7</v>
      </c>
      <c r="I80" s="40">
        <f t="shared" si="42"/>
        <v>11</v>
      </c>
      <c r="J80" s="19">
        <f t="shared" si="43"/>
        <v>1.1087157376040042</v>
      </c>
      <c r="K80" s="1">
        <v>3</v>
      </c>
      <c r="L80" s="1">
        <v>6</v>
      </c>
      <c r="M80" s="1">
        <v>0</v>
      </c>
      <c r="N80" s="1">
        <v>79</v>
      </c>
      <c r="O80" s="1">
        <v>39</v>
      </c>
      <c r="P80" s="1">
        <v>37</v>
      </c>
      <c r="Q80" s="1">
        <v>79</v>
      </c>
      <c r="R80" s="15">
        <f t="shared" si="44"/>
        <v>5.0632911392405063E-2</v>
      </c>
      <c r="S80" s="15">
        <f t="shared" si="45"/>
        <v>2.5806451612903226E-2</v>
      </c>
      <c r="T80" s="16">
        <v>595.28333333329999</v>
      </c>
      <c r="U80" s="16">
        <f t="shared" si="46"/>
        <v>11.672222222221569</v>
      </c>
      <c r="V80" s="16">
        <v>588.29999999999995</v>
      </c>
      <c r="W80" s="16">
        <f t="shared" si="47"/>
        <v>11.535294117647059</v>
      </c>
      <c r="X80" s="16">
        <v>1821.06</v>
      </c>
      <c r="Y80" s="16">
        <f t="shared" si="48"/>
        <v>35.707058823529408</v>
      </c>
      <c r="Z80" s="21">
        <f t="shared" si="49"/>
        <v>0.24417272636716808</v>
      </c>
      <c r="AA80" s="20">
        <f t="shared" si="50"/>
        <v>88.666666666666671</v>
      </c>
      <c r="AB80">
        <v>10</v>
      </c>
      <c r="AC80" s="1">
        <v>68</v>
      </c>
      <c r="AD80" s="1">
        <v>47</v>
      </c>
      <c r="AE80" s="1">
        <v>12</v>
      </c>
      <c r="AF80" s="1">
        <v>6</v>
      </c>
      <c r="AG80" s="15">
        <f t="shared" si="51"/>
        <v>0.22222222222222221</v>
      </c>
      <c r="AH80" s="15">
        <f t="shared" si="52"/>
        <v>0.33333333333333331</v>
      </c>
      <c r="AI80" s="15">
        <f t="shared" si="53"/>
        <v>0.55555555555555558</v>
      </c>
      <c r="AJ80" s="1">
        <v>192</v>
      </c>
      <c r="AK80" s="21">
        <f t="shared" si="54"/>
        <v>0.33160621761658032</v>
      </c>
      <c r="AL80" s="1">
        <v>201</v>
      </c>
      <c r="AM80" s="21">
        <f t="shared" si="55"/>
        <v>0.34715025906735753</v>
      </c>
      <c r="AN80" s="1">
        <v>186</v>
      </c>
      <c r="AO80" s="21">
        <f t="shared" si="56"/>
        <v>0.32124352331606215</v>
      </c>
      <c r="AP80" s="21">
        <f t="shared" si="57"/>
        <v>0.48854961832061067</v>
      </c>
      <c r="AQ80" s="1">
        <v>14</v>
      </c>
      <c r="AR80" s="4">
        <v>1.46</v>
      </c>
      <c r="AS80" s="41">
        <v>213</v>
      </c>
      <c r="AT80" s="41">
        <v>255</v>
      </c>
      <c r="AU80" s="41">
        <v>182</v>
      </c>
      <c r="AV80" s="21">
        <f t="shared" si="58"/>
        <v>0.45512820512820512</v>
      </c>
      <c r="AW80" s="26">
        <v>17.329999999999998</v>
      </c>
      <c r="AX80" s="42">
        <v>9</v>
      </c>
      <c r="AY80" s="41">
        <v>0.28400000000000003</v>
      </c>
      <c r="AZ80" s="1">
        <v>7</v>
      </c>
      <c r="BA80" s="43">
        <v>-1.099</v>
      </c>
      <c r="BB80" s="16">
        <v>49.37</v>
      </c>
      <c r="BC80" s="26">
        <v>17.940000000000001</v>
      </c>
      <c r="BD80" s="43">
        <v>-0.63</v>
      </c>
      <c r="BE80" s="43">
        <v>-1.119</v>
      </c>
      <c r="BF80" s="16">
        <v>49.38</v>
      </c>
      <c r="BG80" s="21">
        <f t="shared" si="59"/>
        <v>6.7669172932330823E-2</v>
      </c>
      <c r="BH80" s="44">
        <f t="shared" si="60"/>
        <v>0.90123456790123457</v>
      </c>
      <c r="BI80" s="42">
        <f t="shared" si="61"/>
        <v>968.90374083356539</v>
      </c>
      <c r="BJ80" s="21">
        <f t="shared" si="62"/>
        <v>-3.1096259166434603E-2</v>
      </c>
      <c r="BK80" s="26">
        <f t="shared" si="63"/>
        <v>1.8357980622131569</v>
      </c>
      <c r="BL80" s="26">
        <f t="shared" si="64"/>
        <v>3.2636409994900566</v>
      </c>
      <c r="BM80" s="16">
        <f t="shared" si="65"/>
        <v>27.129015808261094</v>
      </c>
      <c r="BN80" s="16">
        <f t="shared" si="66"/>
        <v>33.044365119836826</v>
      </c>
      <c r="BO80" s="16">
        <f t="shared" si="67"/>
        <v>55.27791942886283</v>
      </c>
      <c r="BP80" s="16">
        <f t="shared" si="68"/>
        <v>59.255481896991334</v>
      </c>
      <c r="BQ80" s="16">
        <f t="shared" si="69"/>
        <v>-3.9775624681285038</v>
      </c>
      <c r="BR80" s="1">
        <v>18</v>
      </c>
      <c r="BS80" s="1">
        <v>32</v>
      </c>
      <c r="BT80" s="42">
        <v>248</v>
      </c>
      <c r="BU80" s="42">
        <v>292</v>
      </c>
      <c r="BV80" s="42">
        <v>133</v>
      </c>
      <c r="BW80" s="42">
        <v>115</v>
      </c>
      <c r="BX80" s="42">
        <v>142</v>
      </c>
      <c r="BY80" s="42">
        <v>143</v>
      </c>
      <c r="BZ80" s="1">
        <v>239</v>
      </c>
      <c r="CA80" s="1">
        <v>280</v>
      </c>
      <c r="CB80" s="21">
        <f t="shared" si="70"/>
        <v>0.46050096339113678</v>
      </c>
      <c r="CC80" s="4">
        <v>-6.94</v>
      </c>
      <c r="CD80" s="45">
        <f t="shared" si="71"/>
        <v>-3.7727533078231605</v>
      </c>
      <c r="CE80" s="26">
        <f t="shared" si="72"/>
        <v>2.8994102336002112</v>
      </c>
      <c r="CF80" s="26">
        <f t="shared" si="73"/>
        <v>2.1416098316365195</v>
      </c>
      <c r="CG80" s="26">
        <f t="shared" si="74"/>
        <v>29.883694112220361</v>
      </c>
      <c r="CH80" s="26">
        <f t="shared" si="75"/>
        <v>28.82936311818392</v>
      </c>
      <c r="CI80" s="26">
        <f t="shared" si="76"/>
        <v>58.811900761095195</v>
      </c>
      <c r="CJ80" s="26">
        <f t="shared" si="77"/>
        <v>56.340812493822284</v>
      </c>
      <c r="CK80" s="16">
        <f t="shared" si="78"/>
        <v>-6.4486507354014151</v>
      </c>
      <c r="CL80" s="42">
        <v>88</v>
      </c>
      <c r="CM80" s="42">
        <v>65</v>
      </c>
      <c r="CN80" s="42">
        <v>819</v>
      </c>
      <c r="CO80" s="42">
        <v>810</v>
      </c>
      <c r="CP80" s="42">
        <v>385</v>
      </c>
      <c r="CQ80" s="42">
        <v>369</v>
      </c>
      <c r="CR80" s="42">
        <v>466</v>
      </c>
      <c r="CS80" s="42">
        <v>493</v>
      </c>
      <c r="CT80" s="1">
        <v>10</v>
      </c>
      <c r="CU80" s="1">
        <v>6</v>
      </c>
      <c r="CV80" s="42">
        <f t="shared" si="79"/>
        <v>-4</v>
      </c>
      <c r="CW80" s="26">
        <f t="shared" si="80"/>
        <v>1.0079233978218221</v>
      </c>
      <c r="CX80" s="26">
        <f t="shared" si="81"/>
        <v>0.60475403869309319</v>
      </c>
      <c r="CY80" s="26">
        <f t="shared" si="82"/>
        <v>-0.40316935912872875</v>
      </c>
      <c r="CZ80" s="13">
        <v>21</v>
      </c>
      <c r="DA80" s="13">
        <v>27</v>
      </c>
      <c r="DB80" s="27">
        <v>22.67</v>
      </c>
      <c r="DC80" s="27">
        <v>21.16</v>
      </c>
      <c r="DD80" s="27">
        <v>21.78</v>
      </c>
      <c r="DE80" s="27">
        <v>21.97</v>
      </c>
      <c r="DF80" s="13">
        <v>4</v>
      </c>
      <c r="DG80" s="13">
        <v>6</v>
      </c>
      <c r="DH80" s="21">
        <f t="shared" si="83"/>
        <v>0.4</v>
      </c>
      <c r="DI80" s="42">
        <v>7</v>
      </c>
      <c r="DJ80" s="42">
        <v>2</v>
      </c>
      <c r="DK80" s="13">
        <v>1</v>
      </c>
      <c r="DL80" s="13">
        <v>0</v>
      </c>
      <c r="DM80" s="13">
        <v>0.14300000000000002</v>
      </c>
      <c r="DN80" s="13">
        <v>0</v>
      </c>
      <c r="DO80" s="13">
        <v>0</v>
      </c>
      <c r="DP80" s="13">
        <v>0</v>
      </c>
      <c r="DQ80" s="13">
        <v>1</v>
      </c>
      <c r="DR80" s="46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</row>
    <row r="81" spans="1:128" ht="25.5" x14ac:dyDescent="0.2">
      <c r="A81" s="13" t="s">
        <v>519</v>
      </c>
      <c r="B81" s="13" t="s">
        <v>512</v>
      </c>
      <c r="C81" s="39" t="s">
        <v>3115</v>
      </c>
      <c r="D81" s="1" t="s">
        <v>179</v>
      </c>
      <c r="E81" s="13" t="s">
        <v>503</v>
      </c>
      <c r="F81" s="13">
        <v>1</v>
      </c>
      <c r="G81" s="13">
        <v>0</v>
      </c>
      <c r="H81" s="13">
        <v>0</v>
      </c>
      <c r="I81" s="40">
        <f t="shared" si="42"/>
        <v>0</v>
      </c>
      <c r="J81" s="19">
        <f t="shared" si="43"/>
        <v>0</v>
      </c>
      <c r="K81" s="1">
        <v>0</v>
      </c>
      <c r="L81" s="1">
        <v>0</v>
      </c>
      <c r="M81" s="1">
        <v>0</v>
      </c>
      <c r="N81" s="1">
        <v>1</v>
      </c>
      <c r="O81" s="1">
        <v>1</v>
      </c>
      <c r="P81" s="1">
        <v>0</v>
      </c>
      <c r="Q81" s="1">
        <v>1</v>
      </c>
      <c r="R81" s="15">
        <f t="shared" si="44"/>
        <v>0</v>
      </c>
      <c r="S81" s="15">
        <f t="shared" si="45"/>
        <v>0</v>
      </c>
      <c r="T81" s="16">
        <v>11.416666666699999</v>
      </c>
      <c r="U81" s="16">
        <f t="shared" si="46"/>
        <v>11.416666666699999</v>
      </c>
      <c r="V81" s="16">
        <v>12.07</v>
      </c>
      <c r="W81" s="16">
        <f t="shared" si="47"/>
        <v>12.07</v>
      </c>
      <c r="X81" s="16">
        <v>38.67</v>
      </c>
      <c r="Y81" s="16">
        <f t="shared" si="48"/>
        <v>38.67</v>
      </c>
      <c r="Z81" s="21">
        <f t="shared" si="49"/>
        <v>0.2378793851005124</v>
      </c>
      <c r="AA81" s="20">
        <f t="shared" si="50"/>
        <v>0</v>
      </c>
      <c r="AB81">
        <v>0</v>
      </c>
      <c r="AC81" s="1">
        <v>0</v>
      </c>
      <c r="AD81" s="1">
        <v>1</v>
      </c>
      <c r="AE81" s="1">
        <v>0</v>
      </c>
      <c r="AF81" s="1">
        <v>1</v>
      </c>
      <c r="AG81" s="15">
        <f t="shared" si="51"/>
        <v>0</v>
      </c>
      <c r="AH81" s="15">
        <f t="shared" si="52"/>
        <v>0</v>
      </c>
      <c r="AI81" s="15">
        <f t="shared" si="53"/>
        <v>0</v>
      </c>
      <c r="AJ81" s="1">
        <v>3</v>
      </c>
      <c r="AK81" s="21">
        <f t="shared" si="54"/>
        <v>0.27272727272727271</v>
      </c>
      <c r="AL81" s="1">
        <v>3</v>
      </c>
      <c r="AM81" s="21">
        <f t="shared" si="55"/>
        <v>0.27272727272727271</v>
      </c>
      <c r="AN81" s="1">
        <v>5</v>
      </c>
      <c r="AO81" s="21">
        <f t="shared" si="56"/>
        <v>0.45454545454545453</v>
      </c>
      <c r="AP81" s="21">
        <f t="shared" si="57"/>
        <v>0.5</v>
      </c>
      <c r="AQ81" s="1">
        <v>4</v>
      </c>
      <c r="AR81" s="4">
        <v>0</v>
      </c>
      <c r="AS81" s="41">
        <v>3</v>
      </c>
      <c r="AT81" s="41">
        <v>1</v>
      </c>
      <c r="AU81" s="41">
        <v>5</v>
      </c>
      <c r="AV81" s="21">
        <f t="shared" si="58"/>
        <v>0.75</v>
      </c>
      <c r="AW81" s="26">
        <v>16.82</v>
      </c>
      <c r="AX81" s="42">
        <v>12</v>
      </c>
      <c r="AY81" s="41">
        <v>0.82900000000000007</v>
      </c>
      <c r="AZ81" s="1">
        <v>4</v>
      </c>
      <c r="BA81" s="43">
        <v>1.25</v>
      </c>
      <c r="BB81" s="16">
        <v>51.28</v>
      </c>
      <c r="BC81" s="26">
        <v>16.36</v>
      </c>
      <c r="BD81" s="43">
        <v>-0.432</v>
      </c>
      <c r="BE81" s="43">
        <v>-2.3090000000000002</v>
      </c>
      <c r="BF81" s="16">
        <v>49.07</v>
      </c>
      <c r="BG81" s="21">
        <f t="shared" si="59"/>
        <v>0</v>
      </c>
      <c r="BH81" s="44">
        <f t="shared" si="60"/>
        <v>0.5</v>
      </c>
      <c r="BI81" s="42">
        <f t="shared" si="61"/>
        <v>500</v>
      </c>
      <c r="BJ81" s="21">
        <f t="shared" si="62"/>
        <v>-0.5</v>
      </c>
      <c r="BK81" s="26">
        <f t="shared" si="63"/>
        <v>0</v>
      </c>
      <c r="BL81" s="26">
        <f t="shared" si="64"/>
        <v>4.9710024855012431</v>
      </c>
      <c r="BM81" s="16">
        <f t="shared" si="65"/>
        <v>19.884009942004973</v>
      </c>
      <c r="BN81" s="16">
        <f t="shared" si="66"/>
        <v>9.9420049710024863</v>
      </c>
      <c r="BO81" s="16">
        <f t="shared" si="67"/>
        <v>59.65202982601491</v>
      </c>
      <c r="BP81" s="16">
        <f t="shared" si="68"/>
        <v>19.884009942004973</v>
      </c>
      <c r="BQ81" s="16">
        <f t="shared" si="69"/>
        <v>39.768019884009938</v>
      </c>
      <c r="BR81" s="1">
        <v>0</v>
      </c>
      <c r="BS81" s="1">
        <v>1</v>
      </c>
      <c r="BT81" s="42">
        <v>4</v>
      </c>
      <c r="BU81" s="42">
        <v>1</v>
      </c>
      <c r="BV81" s="42">
        <v>2</v>
      </c>
      <c r="BW81" s="42">
        <v>2</v>
      </c>
      <c r="BX81" s="42">
        <v>0</v>
      </c>
      <c r="BY81" s="42">
        <v>6</v>
      </c>
      <c r="BZ81" s="1">
        <v>2</v>
      </c>
      <c r="CA81" s="1">
        <v>2</v>
      </c>
      <c r="CB81" s="21">
        <f t="shared" si="70"/>
        <v>0.5</v>
      </c>
      <c r="CC81" s="4">
        <v>-6.52</v>
      </c>
      <c r="CD81" s="45">
        <f t="shared" si="71"/>
        <v>43.237019884009939</v>
      </c>
      <c r="CE81" s="26">
        <f t="shared" si="72"/>
        <v>0</v>
      </c>
      <c r="CF81" s="26">
        <f t="shared" si="73"/>
        <v>3.1031807602792858</v>
      </c>
      <c r="CG81" s="26">
        <f t="shared" si="74"/>
        <v>29.48021722265322</v>
      </c>
      <c r="CH81" s="26">
        <f t="shared" si="75"/>
        <v>32.583397982932503</v>
      </c>
      <c r="CI81" s="26">
        <f t="shared" si="76"/>
        <v>57.40884406516679</v>
      </c>
      <c r="CJ81" s="26">
        <f t="shared" si="77"/>
        <v>54.30566330488751</v>
      </c>
      <c r="CK81" s="16">
        <f t="shared" si="78"/>
        <v>36.664839123730658</v>
      </c>
      <c r="CL81" s="42">
        <v>0</v>
      </c>
      <c r="CM81" s="42">
        <v>2</v>
      </c>
      <c r="CN81" s="42">
        <v>19</v>
      </c>
      <c r="CO81" s="42">
        <v>19</v>
      </c>
      <c r="CP81" s="42">
        <v>7</v>
      </c>
      <c r="CQ81" s="42">
        <v>10</v>
      </c>
      <c r="CR81" s="42">
        <v>4</v>
      </c>
      <c r="CS81" s="42">
        <v>11</v>
      </c>
      <c r="CT81" s="1">
        <v>0</v>
      </c>
      <c r="CU81" s="1">
        <v>0</v>
      </c>
      <c r="CV81" s="42">
        <f t="shared" si="79"/>
        <v>0</v>
      </c>
      <c r="CW81" s="26">
        <f t="shared" si="80"/>
        <v>0</v>
      </c>
      <c r="CX81" s="26">
        <f t="shared" si="81"/>
        <v>0</v>
      </c>
      <c r="CY81" s="26">
        <f t="shared" si="82"/>
        <v>0</v>
      </c>
      <c r="CZ81" s="13">
        <v>0</v>
      </c>
      <c r="DA81" s="13">
        <v>0</v>
      </c>
      <c r="DB81" s="27">
        <v>0</v>
      </c>
      <c r="DC81" s="27">
        <v>0.17</v>
      </c>
      <c r="DD81" s="27">
        <v>0.48</v>
      </c>
      <c r="DE81" s="27">
        <v>0.55000000000000004</v>
      </c>
      <c r="DF81" s="13">
        <v>0</v>
      </c>
      <c r="DG81" s="13">
        <v>0</v>
      </c>
      <c r="DH81" s="21" t="str">
        <f t="shared" si="83"/>
        <v xml:space="preserve"> </v>
      </c>
      <c r="DI81" s="42"/>
      <c r="DJ81" s="42"/>
      <c r="DK81" s="1"/>
      <c r="DL81" s="1"/>
      <c r="DM81" s="1"/>
      <c r="DN81" s="1"/>
      <c r="DO81" s="1"/>
      <c r="DP81" s="1"/>
      <c r="DQ81" s="47"/>
      <c r="DR81" s="46"/>
      <c r="DS81" s="13"/>
      <c r="DT81" s="13"/>
      <c r="DU81" s="13"/>
      <c r="DV81" s="13"/>
      <c r="DW81" s="13"/>
      <c r="DX81" s="1"/>
    </row>
    <row r="82" spans="1:128" ht="25.5" x14ac:dyDescent="0.2">
      <c r="A82" s="13" t="s">
        <v>326</v>
      </c>
      <c r="B82" s="13" t="s">
        <v>522</v>
      </c>
      <c r="C82" s="39" t="s">
        <v>3116</v>
      </c>
      <c r="D82" s="1" t="s">
        <v>264</v>
      </c>
      <c r="E82" s="13" t="s">
        <v>173</v>
      </c>
      <c r="F82" s="13">
        <v>72</v>
      </c>
      <c r="G82" s="13">
        <v>2</v>
      </c>
      <c r="H82" s="13">
        <v>7</v>
      </c>
      <c r="I82" s="40">
        <f t="shared" si="42"/>
        <v>9</v>
      </c>
      <c r="J82" s="19">
        <f t="shared" si="43"/>
        <v>0.40319068181534351</v>
      </c>
      <c r="K82" s="1">
        <v>2</v>
      </c>
      <c r="L82" s="1">
        <v>2</v>
      </c>
      <c r="M82" s="1">
        <v>3</v>
      </c>
      <c r="N82" s="1">
        <v>75</v>
      </c>
      <c r="O82" s="1">
        <v>38</v>
      </c>
      <c r="P82" s="1">
        <v>41</v>
      </c>
      <c r="Q82" s="1">
        <v>35</v>
      </c>
      <c r="R82" s="15">
        <f t="shared" si="44"/>
        <v>2.6666666666666668E-2</v>
      </c>
      <c r="S82" s="15">
        <f t="shared" si="45"/>
        <v>1.2987012987012988E-2</v>
      </c>
      <c r="T82" s="16">
        <v>1339.3166666667</v>
      </c>
      <c r="U82" s="16">
        <f t="shared" si="46"/>
        <v>18.601620370370835</v>
      </c>
      <c r="V82" s="16">
        <v>1243.8900000000001</v>
      </c>
      <c r="W82" s="16">
        <f t="shared" si="47"/>
        <v>17.276250000000001</v>
      </c>
      <c r="X82" s="16">
        <v>2241.0700000000002</v>
      </c>
      <c r="Y82" s="16">
        <f t="shared" si="48"/>
        <v>31.125972222222224</v>
      </c>
      <c r="Z82" s="21">
        <f t="shared" si="49"/>
        <v>0.35693092603645382</v>
      </c>
      <c r="AA82" s="20">
        <f t="shared" si="50"/>
        <v>23.69811320754717</v>
      </c>
      <c r="AB82">
        <v>75</v>
      </c>
      <c r="AC82" s="1">
        <v>33</v>
      </c>
      <c r="AD82" s="1">
        <v>119</v>
      </c>
      <c r="AE82" s="1">
        <v>15</v>
      </c>
      <c r="AF82" s="1">
        <v>12</v>
      </c>
      <c r="AG82" s="15">
        <f t="shared" si="51"/>
        <v>3.7735849056603772E-2</v>
      </c>
      <c r="AH82" s="15">
        <f t="shared" si="52"/>
        <v>9.4339622641509441E-2</v>
      </c>
      <c r="AI82" s="15">
        <f t="shared" si="53"/>
        <v>0.13207547169811321</v>
      </c>
      <c r="AJ82" s="1">
        <v>427</v>
      </c>
      <c r="AK82" s="21">
        <f t="shared" si="54"/>
        <v>0.31985018726591763</v>
      </c>
      <c r="AL82" s="1">
        <v>448</v>
      </c>
      <c r="AM82" s="21">
        <f t="shared" si="55"/>
        <v>0.33558052434456931</v>
      </c>
      <c r="AN82" s="1">
        <v>460</v>
      </c>
      <c r="AO82" s="21">
        <f t="shared" si="56"/>
        <v>0.34456928838951312</v>
      </c>
      <c r="AP82" s="21">
        <f t="shared" si="57"/>
        <v>0.48799999999999999</v>
      </c>
      <c r="AQ82" s="1">
        <v>4</v>
      </c>
      <c r="AR82" s="4">
        <v>-1.2</v>
      </c>
      <c r="AS82" s="41">
        <v>465</v>
      </c>
      <c r="AT82" s="41">
        <v>519</v>
      </c>
      <c r="AU82" s="41">
        <v>398</v>
      </c>
      <c r="AV82" s="21">
        <f t="shared" si="58"/>
        <v>0.47256097560975607</v>
      </c>
      <c r="AW82" s="26">
        <v>17.649999999999999</v>
      </c>
      <c r="AX82" s="42">
        <v>3</v>
      </c>
      <c r="AY82" s="41">
        <v>0.86399999999999999</v>
      </c>
      <c r="AZ82" s="1">
        <v>3</v>
      </c>
      <c r="BA82" s="43">
        <v>0.48199999999999998</v>
      </c>
      <c r="BB82" s="16">
        <v>50.19</v>
      </c>
      <c r="BC82" s="26">
        <v>17.36</v>
      </c>
      <c r="BD82" s="43">
        <v>8.8999999999999996E-2</v>
      </c>
      <c r="BE82" s="43">
        <v>3.548</v>
      </c>
      <c r="BF82" s="16">
        <v>51.98</v>
      </c>
      <c r="BG82" s="21">
        <f t="shared" si="59"/>
        <v>8.4394904458598721E-2</v>
      </c>
      <c r="BH82" s="44">
        <f t="shared" si="60"/>
        <v>0.93086003372681281</v>
      </c>
      <c r="BI82" s="42">
        <f t="shared" si="61"/>
        <v>1015.2549381854116</v>
      </c>
      <c r="BJ82" s="21">
        <f t="shared" si="62"/>
        <v>1.5254938185411529E-2</v>
      </c>
      <c r="BK82" s="26">
        <f t="shared" si="63"/>
        <v>2.556496153196826</v>
      </c>
      <c r="BL82" s="26">
        <f t="shared" si="64"/>
        <v>1.977666835491884</v>
      </c>
      <c r="BM82" s="16">
        <f t="shared" si="65"/>
        <v>30.292067626558612</v>
      </c>
      <c r="BN82" s="16">
        <f t="shared" si="66"/>
        <v>28.603815449919203</v>
      </c>
      <c r="BO82" s="16">
        <f t="shared" si="67"/>
        <v>54.844077852543229</v>
      </c>
      <c r="BP82" s="16">
        <f t="shared" si="68"/>
        <v>53.831126546559581</v>
      </c>
      <c r="BQ82" s="16">
        <f t="shared" si="69"/>
        <v>1.0129513059836484</v>
      </c>
      <c r="BR82" s="1">
        <v>53</v>
      </c>
      <c r="BS82" s="1">
        <v>41</v>
      </c>
      <c r="BT82" s="42">
        <v>575</v>
      </c>
      <c r="BU82" s="42">
        <v>552</v>
      </c>
      <c r="BV82" s="42">
        <v>259</v>
      </c>
      <c r="BW82" s="42">
        <v>232</v>
      </c>
      <c r="BX82" s="42">
        <v>291</v>
      </c>
      <c r="BY82" s="42">
        <v>250</v>
      </c>
      <c r="BZ82" s="1">
        <v>553</v>
      </c>
      <c r="CA82" s="1">
        <v>538</v>
      </c>
      <c r="CB82" s="21">
        <f t="shared" si="70"/>
        <v>0.50687442713107245</v>
      </c>
      <c r="CC82" s="4">
        <v>-3.7</v>
      </c>
      <c r="CD82" s="45">
        <f t="shared" si="71"/>
        <v>-1.855048694016352</v>
      </c>
      <c r="CE82" s="26">
        <f t="shared" si="72"/>
        <v>2.4631091398305269</v>
      </c>
      <c r="CF82" s="26">
        <f t="shared" si="73"/>
        <v>1.9811964820375978</v>
      </c>
      <c r="CG82" s="26">
        <f t="shared" si="74"/>
        <v>30.253405739222778</v>
      </c>
      <c r="CH82" s="26">
        <f t="shared" si="75"/>
        <v>25.246868683262903</v>
      </c>
      <c r="CI82" s="26">
        <f t="shared" si="76"/>
        <v>56.83892069413271</v>
      </c>
      <c r="CJ82" s="26">
        <f t="shared" si="77"/>
        <v>49.208636945744665</v>
      </c>
      <c r="CK82" s="16">
        <f t="shared" si="78"/>
        <v>-6.6173324424043969</v>
      </c>
      <c r="CL82" s="42">
        <v>92</v>
      </c>
      <c r="CM82" s="42">
        <v>74</v>
      </c>
      <c r="CN82" s="42">
        <v>1038</v>
      </c>
      <c r="CO82" s="42">
        <v>869</v>
      </c>
      <c r="CP82" s="42">
        <v>455</v>
      </c>
      <c r="CQ82" s="42">
        <v>376</v>
      </c>
      <c r="CR82" s="42">
        <v>519</v>
      </c>
      <c r="CS82" s="42">
        <v>538</v>
      </c>
      <c r="CT82" s="1">
        <v>10</v>
      </c>
      <c r="CU82" s="1">
        <v>0</v>
      </c>
      <c r="CV82" s="42">
        <f t="shared" si="79"/>
        <v>-10</v>
      </c>
      <c r="CW82" s="26">
        <f t="shared" si="80"/>
        <v>0.44798964646149286</v>
      </c>
      <c r="CX82" s="26">
        <f t="shared" si="81"/>
        <v>0</v>
      </c>
      <c r="CY82" s="26">
        <f t="shared" si="82"/>
        <v>-0.44798964646149286</v>
      </c>
      <c r="CZ82" s="13">
        <v>51</v>
      </c>
      <c r="DA82" s="13">
        <v>45</v>
      </c>
      <c r="DB82" s="27">
        <v>49.46</v>
      </c>
      <c r="DC82" s="27">
        <v>45.91</v>
      </c>
      <c r="DD82" s="27">
        <v>47.58</v>
      </c>
      <c r="DE82" s="27">
        <v>44.66</v>
      </c>
      <c r="DF82" s="1"/>
      <c r="DG82" s="1"/>
      <c r="DH82" s="21" t="str">
        <f t="shared" si="83"/>
        <v xml:space="preserve"> </v>
      </c>
      <c r="DI82" s="42"/>
      <c r="DJ82" s="42"/>
      <c r="DK82" s="1"/>
      <c r="DL82" s="1"/>
      <c r="DM82" s="1"/>
      <c r="DN82" s="1"/>
      <c r="DO82" s="1"/>
      <c r="DP82" s="1"/>
      <c r="DQ82" s="1"/>
      <c r="DR82" s="42"/>
      <c r="DS82" s="1"/>
      <c r="DT82" s="1"/>
      <c r="DU82" s="1"/>
      <c r="DV82" s="1"/>
      <c r="DW82" s="1"/>
      <c r="DX82" s="13"/>
    </row>
    <row r="83" spans="1:128" ht="25.5" x14ac:dyDescent="0.2">
      <c r="A83" s="13" t="s">
        <v>526</v>
      </c>
      <c r="B83" s="13" t="s">
        <v>527</v>
      </c>
      <c r="C83" s="39" t="s">
        <v>3117</v>
      </c>
      <c r="D83" s="1" t="s">
        <v>214</v>
      </c>
      <c r="E83" s="13" t="s">
        <v>129</v>
      </c>
      <c r="F83" s="13">
        <v>3</v>
      </c>
      <c r="G83" s="13">
        <v>0</v>
      </c>
      <c r="H83" s="13">
        <v>0</v>
      </c>
      <c r="I83" s="40">
        <f t="shared" si="42"/>
        <v>0</v>
      </c>
      <c r="J83" s="19">
        <f t="shared" si="43"/>
        <v>0</v>
      </c>
      <c r="K83" s="1">
        <v>0</v>
      </c>
      <c r="L83" s="1">
        <v>0</v>
      </c>
      <c r="M83" s="1">
        <v>0</v>
      </c>
      <c r="N83" s="1">
        <v>0</v>
      </c>
      <c r="O83" s="1">
        <v>1</v>
      </c>
      <c r="P83" s="1">
        <v>0</v>
      </c>
      <c r="Q83" s="1">
        <v>1</v>
      </c>
      <c r="R83" s="15">
        <f t="shared" si="44"/>
        <v>0</v>
      </c>
      <c r="S83" s="15">
        <f t="shared" si="45"/>
        <v>0</v>
      </c>
      <c r="T83" s="16">
        <v>19.5333333333</v>
      </c>
      <c r="U83" s="16">
        <f t="shared" si="46"/>
        <v>6.5111111111</v>
      </c>
      <c r="V83" s="16">
        <v>18.899999999999999</v>
      </c>
      <c r="W83" s="16">
        <f t="shared" si="47"/>
        <v>6.3</v>
      </c>
      <c r="X83" s="16">
        <v>137.82</v>
      </c>
      <c r="Y83" s="16">
        <f t="shared" si="48"/>
        <v>45.94</v>
      </c>
      <c r="Z83" s="21">
        <f t="shared" si="49"/>
        <v>0.12059724349157734</v>
      </c>
      <c r="AA83" s="20">
        <f t="shared" si="50"/>
        <v>0</v>
      </c>
      <c r="AB83">
        <v>0</v>
      </c>
      <c r="AC83" s="1">
        <v>3</v>
      </c>
      <c r="AD83" s="1">
        <v>3</v>
      </c>
      <c r="AE83" s="1">
        <v>0</v>
      </c>
      <c r="AF83" s="1">
        <v>0</v>
      </c>
      <c r="AG83" s="15">
        <f t="shared" si="51"/>
        <v>0</v>
      </c>
      <c r="AH83" s="15">
        <f t="shared" si="52"/>
        <v>0</v>
      </c>
      <c r="AI83" s="15">
        <f t="shared" si="53"/>
        <v>0</v>
      </c>
      <c r="AJ83" s="1">
        <v>6</v>
      </c>
      <c r="AK83" s="21">
        <f t="shared" si="54"/>
        <v>0.31578947368421051</v>
      </c>
      <c r="AL83" s="1">
        <v>7</v>
      </c>
      <c r="AM83" s="21">
        <f t="shared" si="55"/>
        <v>0.36842105263157893</v>
      </c>
      <c r="AN83" s="1">
        <v>6</v>
      </c>
      <c r="AO83" s="21">
        <f t="shared" si="56"/>
        <v>0.31578947368421051</v>
      </c>
      <c r="AP83" s="21">
        <f t="shared" si="57"/>
        <v>0.46153846153846156</v>
      </c>
      <c r="AQ83" s="1">
        <v>8</v>
      </c>
      <c r="AR83" s="4">
        <v>3.6</v>
      </c>
      <c r="AS83" s="41">
        <v>10</v>
      </c>
      <c r="AT83" s="41">
        <v>10</v>
      </c>
      <c r="AU83" s="41">
        <v>7</v>
      </c>
      <c r="AV83" s="21">
        <f t="shared" si="58"/>
        <v>0.5</v>
      </c>
      <c r="AW83" s="26">
        <v>16.64</v>
      </c>
      <c r="AX83" s="42">
        <v>15</v>
      </c>
      <c r="AY83" s="41">
        <v>-1.0920000000000001</v>
      </c>
      <c r="AZ83" s="1">
        <v>15</v>
      </c>
      <c r="BA83" s="43">
        <v>3.415</v>
      </c>
      <c r="BB83" s="16">
        <v>50.02</v>
      </c>
      <c r="BC83" s="26">
        <v>15.71</v>
      </c>
      <c r="BD83" s="43">
        <v>-10.151</v>
      </c>
      <c r="BE83" s="43">
        <v>-11.965999999999999</v>
      </c>
      <c r="BF83" s="16">
        <v>44.58</v>
      </c>
      <c r="BG83" s="21">
        <f t="shared" si="59"/>
        <v>0.2</v>
      </c>
      <c r="BH83" s="44">
        <f t="shared" si="60"/>
        <v>0.9</v>
      </c>
      <c r="BI83" s="42">
        <f t="shared" si="61"/>
        <v>1100</v>
      </c>
      <c r="BJ83" s="21">
        <f t="shared" si="62"/>
        <v>0.10000000000000003</v>
      </c>
      <c r="BK83" s="26">
        <f t="shared" si="63"/>
        <v>3.1746031746031749</v>
      </c>
      <c r="BL83" s="26">
        <f t="shared" si="64"/>
        <v>3.1746031746031749</v>
      </c>
      <c r="BM83" s="16">
        <f t="shared" si="65"/>
        <v>15.873015873015875</v>
      </c>
      <c r="BN83" s="16">
        <f t="shared" si="66"/>
        <v>31.74603174603175</v>
      </c>
      <c r="BO83" s="16">
        <f t="shared" si="67"/>
        <v>34.920634920634924</v>
      </c>
      <c r="BP83" s="16">
        <f t="shared" si="68"/>
        <v>69.841269841269849</v>
      </c>
      <c r="BQ83" s="16">
        <f t="shared" si="69"/>
        <v>-34.920634920634924</v>
      </c>
      <c r="BR83" s="1">
        <v>1</v>
      </c>
      <c r="BS83" s="1">
        <v>1</v>
      </c>
      <c r="BT83" s="42">
        <v>4</v>
      </c>
      <c r="BU83" s="42">
        <v>9</v>
      </c>
      <c r="BV83" s="42">
        <v>4</v>
      </c>
      <c r="BW83" s="42">
        <v>7</v>
      </c>
      <c r="BX83" s="42">
        <v>5</v>
      </c>
      <c r="BY83" s="42">
        <v>2</v>
      </c>
      <c r="BZ83" s="1">
        <v>6</v>
      </c>
      <c r="CA83" s="1">
        <v>10</v>
      </c>
      <c r="CB83" s="21">
        <f t="shared" si="70"/>
        <v>0.375</v>
      </c>
      <c r="CC83" s="4">
        <v>-11.3</v>
      </c>
      <c r="CD83" s="45">
        <f t="shared" si="71"/>
        <v>-18.706557997558004</v>
      </c>
      <c r="CE83" s="26">
        <f t="shared" si="72"/>
        <v>2.1767522855898997</v>
      </c>
      <c r="CF83" s="26">
        <f t="shared" si="73"/>
        <v>1.3060513713539399</v>
      </c>
      <c r="CG83" s="26">
        <f t="shared" si="74"/>
        <v>29.603831084022637</v>
      </c>
      <c r="CH83" s="26">
        <f t="shared" si="75"/>
        <v>28.73313016978668</v>
      </c>
      <c r="CI83" s="26">
        <f t="shared" si="76"/>
        <v>56.595559425337399</v>
      </c>
      <c r="CJ83" s="26">
        <f t="shared" si="77"/>
        <v>56.160208968219422</v>
      </c>
      <c r="CK83" s="16">
        <f t="shared" si="78"/>
        <v>-35.355985377752901</v>
      </c>
      <c r="CL83" s="42">
        <v>5</v>
      </c>
      <c r="CM83" s="42">
        <v>3</v>
      </c>
      <c r="CN83" s="42">
        <v>63</v>
      </c>
      <c r="CO83" s="42">
        <v>63</v>
      </c>
      <c r="CP83" s="42">
        <v>20</v>
      </c>
      <c r="CQ83" s="42">
        <v>25</v>
      </c>
      <c r="CR83" s="42">
        <v>38</v>
      </c>
      <c r="CS83" s="42">
        <v>42</v>
      </c>
      <c r="CT83" s="1">
        <v>0</v>
      </c>
      <c r="CU83" s="1">
        <v>0</v>
      </c>
      <c r="CV83" s="42">
        <f t="shared" si="79"/>
        <v>0</v>
      </c>
      <c r="CW83" s="26">
        <f t="shared" si="80"/>
        <v>0</v>
      </c>
      <c r="CX83" s="26">
        <f t="shared" si="81"/>
        <v>0</v>
      </c>
      <c r="CY83" s="26">
        <f t="shared" si="82"/>
        <v>0</v>
      </c>
      <c r="CZ83" s="13">
        <v>0</v>
      </c>
      <c r="DA83" s="13">
        <v>1</v>
      </c>
      <c r="DB83" s="27">
        <v>0.64</v>
      </c>
      <c r="DC83" s="27">
        <v>0.51</v>
      </c>
      <c r="DD83" s="27">
        <v>0.63</v>
      </c>
      <c r="DE83" s="27">
        <v>0.76</v>
      </c>
      <c r="DF83" s="13">
        <v>0</v>
      </c>
      <c r="DG83" s="13">
        <v>0</v>
      </c>
      <c r="DH83" s="21" t="str">
        <f t="shared" si="83"/>
        <v xml:space="preserve"> </v>
      </c>
      <c r="DI83" s="42"/>
      <c r="DJ83" s="42"/>
      <c r="DK83" s="1"/>
      <c r="DL83" s="1"/>
      <c r="DM83" s="1"/>
      <c r="DN83" s="1"/>
      <c r="DO83" s="1"/>
      <c r="DP83" s="1"/>
      <c r="DQ83" s="1"/>
      <c r="DR83" s="42"/>
      <c r="DS83" s="1"/>
      <c r="DT83" s="1"/>
      <c r="DU83" s="1"/>
      <c r="DV83" s="1"/>
      <c r="DW83" s="1"/>
      <c r="DX83" s="13"/>
    </row>
    <row r="84" spans="1:128" ht="25.5" x14ac:dyDescent="0.2">
      <c r="A84" s="13" t="s">
        <v>529</v>
      </c>
      <c r="B84" s="13" t="s">
        <v>530</v>
      </c>
      <c r="C84" s="39" t="s">
        <v>3118</v>
      </c>
      <c r="D84" s="1" t="s">
        <v>287</v>
      </c>
      <c r="E84" s="13" t="s">
        <v>173</v>
      </c>
      <c r="F84" s="13">
        <v>72</v>
      </c>
      <c r="G84" s="13">
        <v>4</v>
      </c>
      <c r="H84" s="13">
        <v>15</v>
      </c>
      <c r="I84" s="40">
        <f t="shared" si="42"/>
        <v>19</v>
      </c>
      <c r="J84" s="19">
        <f t="shared" si="43"/>
        <v>0.93303687132545976</v>
      </c>
      <c r="K84" s="1">
        <v>3</v>
      </c>
      <c r="L84" s="1">
        <v>7</v>
      </c>
      <c r="M84" s="1">
        <v>8</v>
      </c>
      <c r="N84" s="1">
        <v>124</v>
      </c>
      <c r="O84" s="1">
        <v>53</v>
      </c>
      <c r="P84" s="1">
        <v>80</v>
      </c>
      <c r="Q84" s="1">
        <v>56</v>
      </c>
      <c r="R84" s="15">
        <f t="shared" si="44"/>
        <v>3.2258064516129031E-2</v>
      </c>
      <c r="S84" s="15">
        <f t="shared" si="45"/>
        <v>1.556420233463035E-2</v>
      </c>
      <c r="T84" s="16">
        <v>1221.8166666667</v>
      </c>
      <c r="U84" s="16">
        <f t="shared" si="46"/>
        <v>16.969675925926389</v>
      </c>
      <c r="V84" s="16">
        <v>1150.5999999999999</v>
      </c>
      <c r="W84" s="16">
        <f t="shared" si="47"/>
        <v>15.980555555555554</v>
      </c>
      <c r="X84" s="16">
        <v>2380.8000000000002</v>
      </c>
      <c r="Y84" s="16">
        <f t="shared" si="48"/>
        <v>33.06666666666667</v>
      </c>
      <c r="Z84" s="21">
        <f t="shared" si="49"/>
        <v>0.3258197881859885</v>
      </c>
      <c r="AA84" s="20">
        <f t="shared" si="50"/>
        <v>90.075471698113205</v>
      </c>
      <c r="AB84">
        <v>119</v>
      </c>
      <c r="AC84" s="1">
        <v>136</v>
      </c>
      <c r="AD84" s="1">
        <v>165</v>
      </c>
      <c r="AE84" s="1">
        <v>35</v>
      </c>
      <c r="AF84" s="1">
        <v>18</v>
      </c>
      <c r="AG84" s="15">
        <f t="shared" si="51"/>
        <v>7.5471698113207544E-2</v>
      </c>
      <c r="AH84" s="15">
        <f t="shared" si="52"/>
        <v>0.28301886792452829</v>
      </c>
      <c r="AI84" s="15">
        <f t="shared" si="53"/>
        <v>0.35849056603773582</v>
      </c>
      <c r="AJ84" s="1">
        <v>373</v>
      </c>
      <c r="AK84" s="21">
        <f t="shared" si="54"/>
        <v>0.35056390977443608</v>
      </c>
      <c r="AL84" s="1">
        <v>317</v>
      </c>
      <c r="AM84" s="21">
        <f t="shared" si="55"/>
        <v>0.29793233082706766</v>
      </c>
      <c r="AN84" s="1">
        <v>374</v>
      </c>
      <c r="AO84" s="21">
        <f t="shared" si="56"/>
        <v>0.35150375939849626</v>
      </c>
      <c r="AP84" s="21">
        <f t="shared" si="57"/>
        <v>0.54057971014492756</v>
      </c>
      <c r="AQ84" s="1">
        <v>6</v>
      </c>
      <c r="AR84" s="4">
        <v>1.84</v>
      </c>
      <c r="AS84" s="41">
        <v>428</v>
      </c>
      <c r="AT84" s="41">
        <v>403</v>
      </c>
      <c r="AU84" s="41">
        <v>361</v>
      </c>
      <c r="AV84" s="21">
        <f t="shared" si="58"/>
        <v>0.5150421179302046</v>
      </c>
      <c r="AW84" s="26">
        <v>17.350000000000001</v>
      </c>
      <c r="AX84" s="42">
        <v>5</v>
      </c>
      <c r="AY84" s="41">
        <v>0.53300000000000003</v>
      </c>
      <c r="AZ84" s="1">
        <v>3</v>
      </c>
      <c r="BA84" s="43">
        <v>4.8000000000000001E-2</v>
      </c>
      <c r="BB84" s="16">
        <v>49.72</v>
      </c>
      <c r="BC84" s="26">
        <v>16.41</v>
      </c>
      <c r="BD84" s="43">
        <v>2.7490000000000001</v>
      </c>
      <c r="BE84" s="43">
        <v>8.4960000000000004</v>
      </c>
      <c r="BF84" s="16">
        <v>52.82</v>
      </c>
      <c r="BG84" s="21">
        <f t="shared" si="59"/>
        <v>7.7712609970674487E-2</v>
      </c>
      <c r="BH84" s="44">
        <f t="shared" si="60"/>
        <v>0.92215568862275454</v>
      </c>
      <c r="BI84" s="42">
        <f t="shared" si="61"/>
        <v>999.86829859342902</v>
      </c>
      <c r="BJ84" s="21">
        <f t="shared" si="62"/>
        <v>-1.3170140657096929E-4</v>
      </c>
      <c r="BK84" s="26">
        <f t="shared" si="63"/>
        <v>2.7637754215192074</v>
      </c>
      <c r="BL84" s="26">
        <f t="shared" si="64"/>
        <v>2.0337215365896055</v>
      </c>
      <c r="BM84" s="16">
        <f t="shared" si="65"/>
        <v>35.564053537284899</v>
      </c>
      <c r="BN84" s="16">
        <f t="shared" si="66"/>
        <v>26.125499739266473</v>
      </c>
      <c r="BO84" s="16">
        <f t="shared" si="67"/>
        <v>66.747783764992178</v>
      </c>
      <c r="BP84" s="16">
        <f t="shared" si="68"/>
        <v>53.658960542325744</v>
      </c>
      <c r="BQ84" s="16">
        <f t="shared" si="69"/>
        <v>13.088823222666434</v>
      </c>
      <c r="BR84" s="1">
        <v>53</v>
      </c>
      <c r="BS84" s="1">
        <v>39</v>
      </c>
      <c r="BT84" s="42">
        <v>629</v>
      </c>
      <c r="BU84" s="42">
        <v>462</v>
      </c>
      <c r="BV84" s="42">
        <v>261</v>
      </c>
      <c r="BW84" s="42">
        <v>197</v>
      </c>
      <c r="BX84" s="42">
        <v>331</v>
      </c>
      <c r="BY84" s="42">
        <v>337</v>
      </c>
      <c r="BZ84" s="1">
        <v>652</v>
      </c>
      <c r="CA84" s="1">
        <v>545</v>
      </c>
      <c r="CB84" s="21">
        <f t="shared" si="70"/>
        <v>0.54469507101086045</v>
      </c>
      <c r="CC84" s="4">
        <v>1.32</v>
      </c>
      <c r="CD84" s="45">
        <f t="shared" si="71"/>
        <v>3.5769101791881717</v>
      </c>
      <c r="CE84" s="26">
        <f t="shared" si="72"/>
        <v>2.595766129032258</v>
      </c>
      <c r="CF84" s="26">
        <f t="shared" si="73"/>
        <v>2.6461693548387095</v>
      </c>
      <c r="CG84" s="26">
        <f t="shared" si="74"/>
        <v>32.232862903225801</v>
      </c>
      <c r="CH84" s="26">
        <f t="shared" si="75"/>
        <v>28.755040322580641</v>
      </c>
      <c r="CI84" s="26">
        <f t="shared" si="76"/>
        <v>60.458669354838705</v>
      </c>
      <c r="CJ84" s="26">
        <f t="shared" si="77"/>
        <v>55.670362903225801</v>
      </c>
      <c r="CK84" s="16">
        <f t="shared" si="78"/>
        <v>8.3005167710535304</v>
      </c>
      <c r="CL84" s="42">
        <v>103</v>
      </c>
      <c r="CM84" s="42">
        <v>105</v>
      </c>
      <c r="CN84" s="42">
        <v>1176</v>
      </c>
      <c r="CO84" s="42">
        <v>1036</v>
      </c>
      <c r="CP84" s="42">
        <v>492</v>
      </c>
      <c r="CQ84" s="42">
        <v>440</v>
      </c>
      <c r="CR84" s="42">
        <v>628</v>
      </c>
      <c r="CS84" s="42">
        <v>628</v>
      </c>
      <c r="CT84" s="1">
        <v>3</v>
      </c>
      <c r="CU84" s="1">
        <v>7</v>
      </c>
      <c r="CV84" s="42">
        <f t="shared" si="79"/>
        <v>4</v>
      </c>
      <c r="CW84" s="26">
        <f t="shared" si="80"/>
        <v>0.1473216112619147</v>
      </c>
      <c r="CX84" s="26">
        <f t="shared" si="81"/>
        <v>0.343750426277801</v>
      </c>
      <c r="CY84" s="26">
        <f t="shared" si="82"/>
        <v>0.19642881501588627</v>
      </c>
      <c r="CZ84" s="13">
        <v>58</v>
      </c>
      <c r="DA84" s="13">
        <v>45</v>
      </c>
      <c r="DB84" s="27">
        <v>48.6</v>
      </c>
      <c r="DC84" s="27">
        <v>45.2</v>
      </c>
      <c r="DD84" s="27">
        <v>54.27</v>
      </c>
      <c r="DE84" s="27">
        <v>45.58</v>
      </c>
      <c r="DF84" s="1"/>
      <c r="DG84" s="1"/>
      <c r="DH84" s="21" t="str">
        <f t="shared" si="83"/>
        <v xml:space="preserve"> </v>
      </c>
      <c r="DI84" s="42"/>
      <c r="DJ84" s="42"/>
      <c r="DK84" s="1"/>
      <c r="DL84" s="1"/>
      <c r="DM84" s="1"/>
      <c r="DN84" s="1"/>
      <c r="DO84" s="1"/>
      <c r="DP84" s="1"/>
      <c r="DQ84" s="13">
        <v>1</v>
      </c>
      <c r="DR84" s="46">
        <v>1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</row>
    <row r="85" spans="1:128" ht="25.5" x14ac:dyDescent="0.2">
      <c r="A85" s="13" t="s">
        <v>449</v>
      </c>
      <c r="B85" s="13" t="s">
        <v>530</v>
      </c>
      <c r="C85" s="39" t="s">
        <v>3119</v>
      </c>
      <c r="D85" s="1" t="s">
        <v>358</v>
      </c>
      <c r="E85" s="13" t="s">
        <v>129</v>
      </c>
      <c r="F85" s="13">
        <v>31</v>
      </c>
      <c r="G85" s="13">
        <v>3</v>
      </c>
      <c r="H85" s="13">
        <v>3</v>
      </c>
      <c r="I85" s="40">
        <f t="shared" si="42"/>
        <v>6</v>
      </c>
      <c r="J85" s="19">
        <f t="shared" si="43"/>
        <v>1.1206807097645659</v>
      </c>
      <c r="K85" s="1">
        <v>3</v>
      </c>
      <c r="L85" s="1">
        <v>2</v>
      </c>
      <c r="M85" s="1">
        <v>1</v>
      </c>
      <c r="N85" s="1">
        <v>35</v>
      </c>
      <c r="O85" s="1">
        <v>10</v>
      </c>
      <c r="P85" s="1">
        <v>11</v>
      </c>
      <c r="Q85" s="1">
        <v>26</v>
      </c>
      <c r="R85" s="15">
        <f t="shared" si="44"/>
        <v>8.5714285714285715E-2</v>
      </c>
      <c r="S85" s="15">
        <f t="shared" si="45"/>
        <v>5.3571428571428568E-2</v>
      </c>
      <c r="T85" s="16">
        <v>321.23333333329998</v>
      </c>
      <c r="U85" s="16">
        <f t="shared" si="46"/>
        <v>10.362365591396774</v>
      </c>
      <c r="V85" s="16">
        <v>316.67</v>
      </c>
      <c r="W85" s="16">
        <f t="shared" si="47"/>
        <v>10.21516129032258</v>
      </c>
      <c r="X85" s="16">
        <v>1170.49</v>
      </c>
      <c r="Y85" s="16">
        <f t="shared" si="48"/>
        <v>37.757741935483871</v>
      </c>
      <c r="Z85" s="21">
        <f t="shared" si="49"/>
        <v>0.21293606605879664</v>
      </c>
      <c r="AA85" s="20">
        <f t="shared" si="50"/>
        <v>30.2</v>
      </c>
      <c r="AB85">
        <v>9</v>
      </c>
      <c r="AC85" s="1">
        <v>39</v>
      </c>
      <c r="AD85" s="1">
        <v>45</v>
      </c>
      <c r="AE85" s="1">
        <v>3</v>
      </c>
      <c r="AF85" s="1">
        <v>8</v>
      </c>
      <c r="AG85" s="15">
        <f t="shared" si="51"/>
        <v>0.3</v>
      </c>
      <c r="AH85" s="15">
        <f t="shared" si="52"/>
        <v>0.3</v>
      </c>
      <c r="AI85" s="15">
        <f t="shared" si="53"/>
        <v>0.6</v>
      </c>
      <c r="AJ85" s="1">
        <v>94</v>
      </c>
      <c r="AK85" s="21">
        <f t="shared" si="54"/>
        <v>0.31543624161073824</v>
      </c>
      <c r="AL85" s="1">
        <v>92</v>
      </c>
      <c r="AM85" s="21">
        <f t="shared" si="55"/>
        <v>0.3087248322147651</v>
      </c>
      <c r="AN85" s="1">
        <v>112</v>
      </c>
      <c r="AO85" s="21">
        <f t="shared" si="56"/>
        <v>0.37583892617449666</v>
      </c>
      <c r="AP85" s="21">
        <f t="shared" si="57"/>
        <v>0.5053763440860215</v>
      </c>
      <c r="AQ85" s="1">
        <v>4</v>
      </c>
      <c r="AR85" s="4">
        <v>-1.79</v>
      </c>
      <c r="AS85" s="41">
        <v>117</v>
      </c>
      <c r="AT85" s="41">
        <v>132</v>
      </c>
      <c r="AU85" s="41">
        <v>94</v>
      </c>
      <c r="AV85" s="21">
        <f t="shared" si="58"/>
        <v>0.46987951807228917</v>
      </c>
      <c r="AW85" s="26">
        <v>17.11</v>
      </c>
      <c r="AX85" s="42">
        <v>11</v>
      </c>
      <c r="AY85" s="41">
        <v>3.3000000000000002E-2</v>
      </c>
      <c r="AZ85" s="1">
        <v>10</v>
      </c>
      <c r="BA85" s="43">
        <v>-0.66800000000000004</v>
      </c>
      <c r="BB85" s="16">
        <v>49.35</v>
      </c>
      <c r="BC85" s="26">
        <v>16.98</v>
      </c>
      <c r="BD85" s="43">
        <v>-3.4350000000000001</v>
      </c>
      <c r="BE85" s="43">
        <v>2.0030000000000001</v>
      </c>
      <c r="BF85" s="16">
        <v>48.48</v>
      </c>
      <c r="BG85" s="21">
        <f t="shared" si="59"/>
        <v>6.6225165562913912E-2</v>
      </c>
      <c r="BH85" s="44">
        <f t="shared" si="60"/>
        <v>0.92517006802721091</v>
      </c>
      <c r="BI85" s="42">
        <f t="shared" si="61"/>
        <v>991.39523359012492</v>
      </c>
      <c r="BJ85" s="21">
        <f t="shared" si="62"/>
        <v>-8.6047664098751753E-3</v>
      </c>
      <c r="BK85" s="26">
        <f t="shared" si="63"/>
        <v>1.8947168977168662</v>
      </c>
      <c r="BL85" s="26">
        <f t="shared" si="64"/>
        <v>2.0841885874885526</v>
      </c>
      <c r="BM85" s="16">
        <f t="shared" si="65"/>
        <v>28.610225155524677</v>
      </c>
      <c r="BN85" s="16">
        <f t="shared" si="66"/>
        <v>27.852338396437933</v>
      </c>
      <c r="BO85" s="16">
        <f t="shared" si="67"/>
        <v>54.188903274702369</v>
      </c>
      <c r="BP85" s="16">
        <f t="shared" si="68"/>
        <v>56.462563551962603</v>
      </c>
      <c r="BQ85" s="16">
        <f t="shared" si="69"/>
        <v>-2.2736602772602339</v>
      </c>
      <c r="BR85" s="1">
        <v>10</v>
      </c>
      <c r="BS85" s="1">
        <v>11</v>
      </c>
      <c r="BT85" s="42">
        <v>141</v>
      </c>
      <c r="BU85" s="42">
        <v>136</v>
      </c>
      <c r="BV85" s="42">
        <v>65</v>
      </c>
      <c r="BW85" s="42">
        <v>69</v>
      </c>
      <c r="BX85" s="42">
        <v>82</v>
      </c>
      <c r="BY85" s="42">
        <v>70</v>
      </c>
      <c r="BZ85" s="1">
        <v>115</v>
      </c>
      <c r="CA85" s="1">
        <v>146</v>
      </c>
      <c r="CB85" s="21">
        <f t="shared" si="70"/>
        <v>0.44061302681992337</v>
      </c>
      <c r="CC85" s="4">
        <v>-4.21</v>
      </c>
      <c r="CD85" s="45">
        <f t="shared" si="71"/>
        <v>-5.1636925353247491</v>
      </c>
      <c r="CE85" s="26">
        <f t="shared" si="72"/>
        <v>1.6915992447607413</v>
      </c>
      <c r="CF85" s="26">
        <f t="shared" si="73"/>
        <v>2.563029158728396</v>
      </c>
      <c r="CG85" s="26">
        <f t="shared" si="74"/>
        <v>29.782398824423961</v>
      </c>
      <c r="CH85" s="26">
        <f t="shared" si="75"/>
        <v>27.783236080615811</v>
      </c>
      <c r="CI85" s="26">
        <f t="shared" si="76"/>
        <v>57.46311373869063</v>
      </c>
      <c r="CJ85" s="26">
        <f t="shared" si="77"/>
        <v>54.848823996787672</v>
      </c>
      <c r="CK85" s="16">
        <f t="shared" si="78"/>
        <v>-4.8879500191631919</v>
      </c>
      <c r="CL85" s="42">
        <v>33</v>
      </c>
      <c r="CM85" s="42">
        <v>50</v>
      </c>
      <c r="CN85" s="42">
        <v>548</v>
      </c>
      <c r="CO85" s="42">
        <v>492</v>
      </c>
      <c r="CP85" s="42">
        <v>235</v>
      </c>
      <c r="CQ85" s="42">
        <v>243</v>
      </c>
      <c r="CR85" s="42">
        <v>285</v>
      </c>
      <c r="CS85" s="42">
        <v>305</v>
      </c>
      <c r="CT85" s="1">
        <v>2</v>
      </c>
      <c r="CU85" s="1">
        <v>1</v>
      </c>
      <c r="CV85" s="42">
        <f t="shared" si="79"/>
        <v>-1</v>
      </c>
      <c r="CW85" s="26">
        <f t="shared" si="80"/>
        <v>0.3735602365881886</v>
      </c>
      <c r="CX85" s="26">
        <f t="shared" si="81"/>
        <v>0.1867801182940943</v>
      </c>
      <c r="CY85" s="26">
        <f t="shared" si="82"/>
        <v>-0.1867801182940943</v>
      </c>
      <c r="CZ85" s="13">
        <v>10</v>
      </c>
      <c r="DA85" s="13">
        <v>13</v>
      </c>
      <c r="DB85" s="27">
        <v>9.89</v>
      </c>
      <c r="DC85" s="27">
        <v>15.7</v>
      </c>
      <c r="DD85" s="27">
        <v>11.67</v>
      </c>
      <c r="DE85" s="27">
        <v>11.78</v>
      </c>
      <c r="DF85" s="13">
        <v>0</v>
      </c>
      <c r="DG85" s="13">
        <v>0</v>
      </c>
      <c r="DH85" s="21" t="str">
        <f t="shared" si="83"/>
        <v xml:space="preserve"> </v>
      </c>
      <c r="DI85" s="42"/>
      <c r="DJ85" s="42"/>
      <c r="DK85" s="1"/>
      <c r="DL85" s="1"/>
      <c r="DM85" s="1"/>
      <c r="DN85" s="1"/>
      <c r="DO85" s="1"/>
      <c r="DP85" s="1"/>
      <c r="DQ85" s="47"/>
      <c r="DR85" s="46"/>
      <c r="DS85" s="13"/>
      <c r="DT85" s="13"/>
      <c r="DU85" s="13"/>
      <c r="DV85" s="13"/>
      <c r="DW85" s="13"/>
      <c r="DX85" s="1"/>
    </row>
    <row r="86" spans="1:128" x14ac:dyDescent="0.2">
      <c r="A86" s="13" t="s">
        <v>535</v>
      </c>
      <c r="B86" s="13" t="s">
        <v>536</v>
      </c>
      <c r="C86" s="39" t="s">
        <v>3120</v>
      </c>
      <c r="D86" s="1" t="s">
        <v>302</v>
      </c>
      <c r="E86" s="13" t="s">
        <v>154</v>
      </c>
      <c r="F86" s="13">
        <v>78</v>
      </c>
      <c r="G86" s="13">
        <v>9</v>
      </c>
      <c r="H86" s="13">
        <v>20</v>
      </c>
      <c r="I86" s="40">
        <f t="shared" si="42"/>
        <v>29</v>
      </c>
      <c r="J86" s="19">
        <f t="shared" si="43"/>
        <v>1.6433698526633926</v>
      </c>
      <c r="K86" s="1">
        <v>9</v>
      </c>
      <c r="L86" s="1">
        <v>15</v>
      </c>
      <c r="M86" s="1">
        <v>4</v>
      </c>
      <c r="N86" s="1">
        <v>116</v>
      </c>
      <c r="O86" s="1">
        <v>51</v>
      </c>
      <c r="P86" s="1">
        <v>35</v>
      </c>
      <c r="Q86" s="1">
        <v>120</v>
      </c>
      <c r="R86" s="15">
        <f t="shared" si="44"/>
        <v>7.7586206896551727E-2</v>
      </c>
      <c r="S86" s="15">
        <f t="shared" si="45"/>
        <v>4.4554455445544552E-2</v>
      </c>
      <c r="T86" s="16">
        <v>1058.8</v>
      </c>
      <c r="U86" s="16">
        <f t="shared" si="46"/>
        <v>13.574358974358974</v>
      </c>
      <c r="V86" s="16">
        <v>1014.31</v>
      </c>
      <c r="W86" s="16">
        <f t="shared" si="47"/>
        <v>13.003974358974359</v>
      </c>
      <c r="X86" s="16">
        <v>2757.82</v>
      </c>
      <c r="Y86" s="16">
        <f t="shared" si="48"/>
        <v>35.356666666666669</v>
      </c>
      <c r="Z86" s="21">
        <f t="shared" si="49"/>
        <v>0.26889582278447455</v>
      </c>
      <c r="AA86" s="20">
        <f t="shared" si="50"/>
        <v>178.21428571428572</v>
      </c>
      <c r="AB86">
        <v>37</v>
      </c>
      <c r="AC86" s="1">
        <v>56</v>
      </c>
      <c r="AD86" s="1">
        <v>73</v>
      </c>
      <c r="AE86" s="1">
        <v>25</v>
      </c>
      <c r="AF86" s="1">
        <v>36</v>
      </c>
      <c r="AG86" s="15">
        <f t="shared" si="51"/>
        <v>0.21428571428571427</v>
      </c>
      <c r="AH86" s="15">
        <f t="shared" si="52"/>
        <v>0.45238095238095238</v>
      </c>
      <c r="AI86" s="15">
        <f t="shared" si="53"/>
        <v>0.66666666666666663</v>
      </c>
      <c r="AJ86" s="1">
        <v>336</v>
      </c>
      <c r="AK86" s="21">
        <f t="shared" si="54"/>
        <v>0.32061068702290074</v>
      </c>
      <c r="AL86" s="1">
        <v>329</v>
      </c>
      <c r="AM86" s="21">
        <f t="shared" si="55"/>
        <v>0.31393129770992367</v>
      </c>
      <c r="AN86" s="1">
        <v>383</v>
      </c>
      <c r="AO86" s="21">
        <f t="shared" si="56"/>
        <v>0.36545801526717558</v>
      </c>
      <c r="AP86" s="21">
        <f t="shared" si="57"/>
        <v>0.50526315789473686</v>
      </c>
      <c r="AQ86" s="1">
        <v>8</v>
      </c>
      <c r="AR86" s="4">
        <v>-0.03</v>
      </c>
      <c r="AS86" s="41">
        <v>367</v>
      </c>
      <c r="AT86" s="41">
        <v>409</v>
      </c>
      <c r="AU86" s="41">
        <v>321</v>
      </c>
      <c r="AV86" s="21">
        <f t="shared" si="58"/>
        <v>0.47293814432989689</v>
      </c>
      <c r="AW86" s="26">
        <v>17.53</v>
      </c>
      <c r="AX86" s="42">
        <v>5</v>
      </c>
      <c r="AY86" s="41">
        <v>0.82</v>
      </c>
      <c r="AZ86" s="1">
        <v>3</v>
      </c>
      <c r="BA86" s="43">
        <v>-0.28400000000000003</v>
      </c>
      <c r="BB86" s="16">
        <v>49.79</v>
      </c>
      <c r="BC86" s="26">
        <v>18.079999999999998</v>
      </c>
      <c r="BD86" s="43">
        <v>0.81100000000000005</v>
      </c>
      <c r="BE86" s="43">
        <v>2.98</v>
      </c>
      <c r="BF86" s="16">
        <v>51.8</v>
      </c>
      <c r="BG86" s="21">
        <f t="shared" si="59"/>
        <v>8.4168336673346694E-2</v>
      </c>
      <c r="BH86" s="44">
        <f t="shared" si="60"/>
        <v>0.92723004694835676</v>
      </c>
      <c r="BI86" s="42">
        <f t="shared" si="61"/>
        <v>1011.3983836217035</v>
      </c>
      <c r="BJ86" s="21">
        <f t="shared" si="62"/>
        <v>1.1398383621703451E-2</v>
      </c>
      <c r="BK86" s="26">
        <f t="shared" si="63"/>
        <v>2.4844475554810654</v>
      </c>
      <c r="BL86" s="26">
        <f t="shared" si="64"/>
        <v>1.8337589099979295</v>
      </c>
      <c r="BM86" s="16">
        <f t="shared" si="65"/>
        <v>29.517603099644091</v>
      </c>
      <c r="BN86" s="16">
        <f t="shared" si="66"/>
        <v>25.199396634165094</v>
      </c>
      <c r="BO86" s="16">
        <f t="shared" si="67"/>
        <v>51.995938125425162</v>
      </c>
      <c r="BP86" s="16">
        <f t="shared" si="68"/>
        <v>48.683341384783745</v>
      </c>
      <c r="BQ86" s="16">
        <f t="shared" si="69"/>
        <v>3.3125967406414176</v>
      </c>
      <c r="BR86" s="1">
        <v>42</v>
      </c>
      <c r="BS86" s="1">
        <v>31</v>
      </c>
      <c r="BT86" s="42">
        <v>457</v>
      </c>
      <c r="BU86" s="42">
        <v>395</v>
      </c>
      <c r="BV86" s="42">
        <v>172</v>
      </c>
      <c r="BW86" s="42">
        <v>182</v>
      </c>
      <c r="BX86" s="42">
        <v>215</v>
      </c>
      <c r="BY86" s="42">
        <v>208</v>
      </c>
      <c r="BZ86" s="1">
        <v>409</v>
      </c>
      <c r="CA86" s="1">
        <v>368</v>
      </c>
      <c r="CB86" s="21">
        <f t="shared" si="70"/>
        <v>0.52638352638352637</v>
      </c>
      <c r="CC86" s="4">
        <v>1.79</v>
      </c>
      <c r="CD86" s="45">
        <f t="shared" si="71"/>
        <v>-0.16771904883226796</v>
      </c>
      <c r="CE86" s="26">
        <f t="shared" si="72"/>
        <v>2.2844130508880198</v>
      </c>
      <c r="CF86" s="26">
        <f t="shared" si="73"/>
        <v>2.3714383099694682</v>
      </c>
      <c r="CG86" s="26">
        <f t="shared" si="74"/>
        <v>30.611134881899467</v>
      </c>
      <c r="CH86" s="26">
        <f t="shared" si="75"/>
        <v>29.893176494477522</v>
      </c>
      <c r="CI86" s="26">
        <f t="shared" si="76"/>
        <v>54.586593758838497</v>
      </c>
      <c r="CJ86" s="26">
        <f t="shared" si="77"/>
        <v>52.867844891979892</v>
      </c>
      <c r="CK86" s="16">
        <f t="shared" si="78"/>
        <v>1.5938478737828135</v>
      </c>
      <c r="CL86" s="42">
        <v>105</v>
      </c>
      <c r="CM86" s="42">
        <v>109</v>
      </c>
      <c r="CN86" s="42">
        <v>1302</v>
      </c>
      <c r="CO86" s="42">
        <v>1265</v>
      </c>
      <c r="CP86" s="42">
        <v>507</v>
      </c>
      <c r="CQ86" s="42">
        <v>521</v>
      </c>
      <c r="CR86" s="42">
        <v>535</v>
      </c>
      <c r="CS86" s="42">
        <v>595</v>
      </c>
      <c r="CT86" s="1">
        <v>7</v>
      </c>
      <c r="CU86" s="1">
        <v>5</v>
      </c>
      <c r="CV86" s="42">
        <f t="shared" si="79"/>
        <v>-2</v>
      </c>
      <c r="CW86" s="26">
        <f t="shared" si="80"/>
        <v>0.39667548167737066</v>
      </c>
      <c r="CX86" s="26">
        <f t="shared" si="81"/>
        <v>0.28333962976955046</v>
      </c>
      <c r="CY86" s="26">
        <f t="shared" si="82"/>
        <v>-0.11333585190782018</v>
      </c>
      <c r="CZ86" s="13">
        <v>37</v>
      </c>
      <c r="DA86" s="13">
        <v>34</v>
      </c>
      <c r="DB86" s="27">
        <v>38.33</v>
      </c>
      <c r="DC86" s="27">
        <v>39.01</v>
      </c>
      <c r="DD86" s="27">
        <v>37.659999999999997</v>
      </c>
      <c r="DE86" s="27">
        <v>35.31</v>
      </c>
      <c r="DF86" s="13">
        <v>65</v>
      </c>
      <c r="DG86" s="13">
        <v>65</v>
      </c>
      <c r="DH86" s="21">
        <f t="shared" si="83"/>
        <v>0.5</v>
      </c>
      <c r="DI86" s="42">
        <v>85</v>
      </c>
      <c r="DJ86" s="42">
        <v>41</v>
      </c>
      <c r="DK86" s="13">
        <v>11</v>
      </c>
      <c r="DL86" s="13">
        <v>0</v>
      </c>
      <c r="DM86" s="13">
        <v>0.129</v>
      </c>
      <c r="DN86" s="13">
        <v>2</v>
      </c>
      <c r="DO86" s="13">
        <v>0</v>
      </c>
      <c r="DP86" s="13">
        <v>2.4E-2</v>
      </c>
      <c r="DQ86" s="13">
        <v>38</v>
      </c>
      <c r="DR86" s="46">
        <v>21</v>
      </c>
      <c r="DS86" s="13">
        <v>0</v>
      </c>
      <c r="DT86" s="13">
        <v>4</v>
      </c>
      <c r="DU86" s="13">
        <v>-0.105</v>
      </c>
      <c r="DV86" s="13">
        <v>0</v>
      </c>
      <c r="DW86" s="13">
        <v>0</v>
      </c>
      <c r="DX86" s="13">
        <v>0</v>
      </c>
    </row>
    <row r="87" spans="1:128" ht="25.5" x14ac:dyDescent="0.2">
      <c r="A87" s="13" t="s">
        <v>539</v>
      </c>
      <c r="B87" s="13" t="s">
        <v>540</v>
      </c>
      <c r="C87" s="39" t="s">
        <v>3121</v>
      </c>
      <c r="D87" s="1" t="s">
        <v>219</v>
      </c>
      <c r="E87" s="13" t="s">
        <v>146</v>
      </c>
      <c r="F87" s="13">
        <v>82</v>
      </c>
      <c r="G87" s="13">
        <v>12</v>
      </c>
      <c r="H87" s="13">
        <v>9</v>
      </c>
      <c r="I87" s="40">
        <f t="shared" si="42"/>
        <v>21</v>
      </c>
      <c r="J87" s="19">
        <f t="shared" si="43"/>
        <v>1.4857322537535773</v>
      </c>
      <c r="K87" s="1">
        <v>12</v>
      </c>
      <c r="L87" s="1">
        <v>5</v>
      </c>
      <c r="M87" s="1">
        <v>2</v>
      </c>
      <c r="N87" s="1">
        <v>126</v>
      </c>
      <c r="O87" s="1">
        <v>33</v>
      </c>
      <c r="P87" s="1">
        <v>40</v>
      </c>
      <c r="Q87" s="1">
        <v>117</v>
      </c>
      <c r="R87" s="15">
        <f t="shared" si="44"/>
        <v>9.5238095238095233E-2</v>
      </c>
      <c r="S87" s="15">
        <f t="shared" si="45"/>
        <v>6.030150753768844E-2</v>
      </c>
      <c r="T87" s="16">
        <v>848.06666666670003</v>
      </c>
      <c r="U87" s="16">
        <f t="shared" si="46"/>
        <v>10.342276422764634</v>
      </c>
      <c r="V87" s="16">
        <v>815.68</v>
      </c>
      <c r="W87" s="16">
        <f t="shared" si="47"/>
        <v>9.9473170731707317</v>
      </c>
      <c r="X87" s="16">
        <v>3048.26</v>
      </c>
      <c r="Y87" s="16">
        <f t="shared" si="48"/>
        <v>37.173902439024396</v>
      </c>
      <c r="Z87" s="21">
        <f t="shared" si="49"/>
        <v>0.2111005864480297</v>
      </c>
      <c r="AA87" s="20">
        <f t="shared" si="50"/>
        <v>65</v>
      </c>
      <c r="AB87">
        <v>35</v>
      </c>
      <c r="AC87" s="1">
        <v>131</v>
      </c>
      <c r="AD87" s="1">
        <v>72</v>
      </c>
      <c r="AE87" s="1">
        <v>14</v>
      </c>
      <c r="AF87" s="1">
        <v>19</v>
      </c>
      <c r="AG87" s="15">
        <f t="shared" si="51"/>
        <v>0.42857142857142855</v>
      </c>
      <c r="AH87" s="15">
        <f t="shared" si="52"/>
        <v>0.25</v>
      </c>
      <c r="AI87" s="15">
        <f t="shared" si="53"/>
        <v>0.6785714285714286</v>
      </c>
      <c r="AJ87" s="1">
        <v>165</v>
      </c>
      <c r="AK87" s="21">
        <f t="shared" si="54"/>
        <v>0.22758620689655173</v>
      </c>
      <c r="AL87" s="1">
        <v>262</v>
      </c>
      <c r="AM87" s="21">
        <f t="shared" si="55"/>
        <v>0.36137931034482756</v>
      </c>
      <c r="AN87" s="1">
        <v>298</v>
      </c>
      <c r="AO87" s="21">
        <f t="shared" si="56"/>
        <v>0.4110344827586207</v>
      </c>
      <c r="AP87" s="21">
        <f t="shared" si="57"/>
        <v>0.38641686182669788</v>
      </c>
      <c r="AQ87" s="1">
        <v>1</v>
      </c>
      <c r="AR87" s="4">
        <v>-19.62</v>
      </c>
      <c r="AS87" s="41">
        <v>241</v>
      </c>
      <c r="AT87" s="41">
        <v>322</v>
      </c>
      <c r="AU87" s="41">
        <v>252</v>
      </c>
      <c r="AV87" s="21">
        <f t="shared" si="58"/>
        <v>0.4280639431616341</v>
      </c>
      <c r="AW87" s="26">
        <v>16.82</v>
      </c>
      <c r="AX87" s="42">
        <v>11</v>
      </c>
      <c r="AY87" s="41">
        <v>-7.8E-2</v>
      </c>
      <c r="AZ87" s="1">
        <v>10</v>
      </c>
      <c r="BA87" s="43">
        <v>-1.407</v>
      </c>
      <c r="BB87" s="16">
        <v>49.32</v>
      </c>
      <c r="BC87" s="26">
        <v>16.29</v>
      </c>
      <c r="BD87" s="43">
        <v>-1.052</v>
      </c>
      <c r="BE87" s="43">
        <v>4.8339999999999996</v>
      </c>
      <c r="BF87" s="16">
        <v>52.3</v>
      </c>
      <c r="BG87" s="21">
        <f t="shared" si="59"/>
        <v>7.6923076923076927E-2</v>
      </c>
      <c r="BH87" s="44">
        <f t="shared" si="60"/>
        <v>0.91692307692307695</v>
      </c>
      <c r="BI87" s="42">
        <f t="shared" si="61"/>
        <v>993.84615384615381</v>
      </c>
      <c r="BJ87" s="21">
        <f t="shared" si="62"/>
        <v>-6.1538461538461209E-3</v>
      </c>
      <c r="BK87" s="26">
        <f t="shared" si="63"/>
        <v>2.0596312279325226</v>
      </c>
      <c r="BL87" s="26">
        <f t="shared" si="64"/>
        <v>1.9860729697920756</v>
      </c>
      <c r="BM87" s="16">
        <f t="shared" si="65"/>
        <v>26.775205963122797</v>
      </c>
      <c r="BN87" s="16">
        <f t="shared" si="66"/>
        <v>23.90643389564535</v>
      </c>
      <c r="BO87" s="16">
        <f t="shared" si="67"/>
        <v>48.769125147116519</v>
      </c>
      <c r="BP87" s="16">
        <f t="shared" si="68"/>
        <v>48.548450372695179</v>
      </c>
      <c r="BQ87" s="16">
        <f t="shared" si="69"/>
        <v>0.2206747744213402</v>
      </c>
      <c r="BR87" s="1">
        <v>28</v>
      </c>
      <c r="BS87" s="1">
        <v>27</v>
      </c>
      <c r="BT87" s="42">
        <v>336</v>
      </c>
      <c r="BU87" s="42">
        <v>298</v>
      </c>
      <c r="BV87" s="42">
        <v>128</v>
      </c>
      <c r="BW87" s="42">
        <v>135</v>
      </c>
      <c r="BX87" s="42">
        <v>200</v>
      </c>
      <c r="BY87" s="42">
        <v>171</v>
      </c>
      <c r="BZ87" s="1">
        <v>328</v>
      </c>
      <c r="CA87" s="1">
        <v>312</v>
      </c>
      <c r="CB87" s="21">
        <f t="shared" si="70"/>
        <v>0.51249999999999996</v>
      </c>
      <c r="CC87" s="4">
        <v>-3.16</v>
      </c>
      <c r="CD87" s="45">
        <f t="shared" si="71"/>
        <v>-3.3843299094194084</v>
      </c>
      <c r="CE87" s="26">
        <f t="shared" si="72"/>
        <v>3.1690210152677265</v>
      </c>
      <c r="CF87" s="26">
        <f t="shared" si="73"/>
        <v>2.3620032411933365</v>
      </c>
      <c r="CG87" s="26">
        <f t="shared" si="74"/>
        <v>32.261027602632318</v>
      </c>
      <c r="CH87" s="26">
        <f t="shared" si="75"/>
        <v>27.694488002991868</v>
      </c>
      <c r="CI87" s="26">
        <f t="shared" si="76"/>
        <v>59.424064876355686</v>
      </c>
      <c r="CJ87" s="26">
        <f t="shared" si="77"/>
        <v>51.393253856298344</v>
      </c>
      <c r="CK87" s="16">
        <f t="shared" si="78"/>
        <v>-7.8101362456360022</v>
      </c>
      <c r="CL87" s="42">
        <v>161</v>
      </c>
      <c r="CM87" s="42">
        <v>120</v>
      </c>
      <c r="CN87" s="42">
        <v>1478</v>
      </c>
      <c r="CO87" s="42">
        <v>1287</v>
      </c>
      <c r="CP87" s="42">
        <v>605</v>
      </c>
      <c r="CQ87" s="42">
        <v>558</v>
      </c>
      <c r="CR87" s="42">
        <v>646</v>
      </c>
      <c r="CS87" s="42">
        <v>775</v>
      </c>
      <c r="CT87" s="1">
        <v>8</v>
      </c>
      <c r="CU87" s="1">
        <v>10</v>
      </c>
      <c r="CV87" s="42">
        <f t="shared" si="79"/>
        <v>2</v>
      </c>
      <c r="CW87" s="26">
        <f t="shared" si="80"/>
        <v>0.56599323952517222</v>
      </c>
      <c r="CX87" s="26">
        <f t="shared" si="81"/>
        <v>0.70749154940646541</v>
      </c>
      <c r="CY87" s="26">
        <f t="shared" si="82"/>
        <v>0.14149830988129306</v>
      </c>
      <c r="CZ87" s="13">
        <v>27</v>
      </c>
      <c r="DA87" s="13">
        <v>26</v>
      </c>
      <c r="DB87" s="27">
        <v>34.25</v>
      </c>
      <c r="DC87" s="27">
        <v>27.7</v>
      </c>
      <c r="DD87" s="27">
        <v>35.75</v>
      </c>
      <c r="DE87" s="27">
        <v>29.61</v>
      </c>
      <c r="DF87" s="13">
        <v>354</v>
      </c>
      <c r="DG87" s="13">
        <v>305</v>
      </c>
      <c r="DH87" s="21">
        <f t="shared" si="83"/>
        <v>0.53717754172989374</v>
      </c>
      <c r="DI87" s="42">
        <v>142</v>
      </c>
      <c r="DJ87" s="42">
        <v>72</v>
      </c>
      <c r="DK87" s="13">
        <v>22</v>
      </c>
      <c r="DL87" s="13">
        <v>1</v>
      </c>
      <c r="DM87" s="13">
        <v>0.14799999999999999</v>
      </c>
      <c r="DN87" s="13">
        <v>1</v>
      </c>
      <c r="DO87" s="13">
        <v>0</v>
      </c>
      <c r="DP87" s="13">
        <v>7.0000000000000001E-3</v>
      </c>
      <c r="DQ87" s="13">
        <v>246</v>
      </c>
      <c r="DR87" s="46">
        <v>135</v>
      </c>
      <c r="DS87" s="13">
        <v>2</v>
      </c>
      <c r="DT87" s="13">
        <v>37</v>
      </c>
      <c r="DU87" s="13">
        <v>-0.14200000000000002</v>
      </c>
      <c r="DV87" s="13">
        <v>1</v>
      </c>
      <c r="DW87" s="13">
        <v>1</v>
      </c>
      <c r="DX87" s="13">
        <v>0</v>
      </c>
    </row>
    <row r="88" spans="1:128" x14ac:dyDescent="0.2">
      <c r="A88" s="13" t="s">
        <v>542</v>
      </c>
      <c r="B88" s="13" t="s">
        <v>540</v>
      </c>
      <c r="C88" s="39" t="s">
        <v>3122</v>
      </c>
      <c r="D88" s="1" t="s">
        <v>179</v>
      </c>
      <c r="E88" s="13" t="s">
        <v>173</v>
      </c>
      <c r="F88" s="13">
        <v>65</v>
      </c>
      <c r="G88" s="13">
        <v>6</v>
      </c>
      <c r="H88" s="13">
        <v>6</v>
      </c>
      <c r="I88" s="40">
        <f t="shared" si="42"/>
        <v>12</v>
      </c>
      <c r="J88" s="19">
        <f t="shared" si="43"/>
        <v>0.66166334813905159</v>
      </c>
      <c r="K88" s="1">
        <v>6</v>
      </c>
      <c r="L88" s="1">
        <v>1</v>
      </c>
      <c r="M88" s="1">
        <v>5</v>
      </c>
      <c r="N88" s="1">
        <v>71</v>
      </c>
      <c r="O88" s="1">
        <v>32</v>
      </c>
      <c r="P88" s="1">
        <v>51</v>
      </c>
      <c r="Q88" s="1">
        <v>47</v>
      </c>
      <c r="R88" s="15">
        <f t="shared" si="44"/>
        <v>8.4507042253521125E-2</v>
      </c>
      <c r="S88" s="15">
        <f t="shared" si="45"/>
        <v>3.896103896103896E-2</v>
      </c>
      <c r="T88" s="16">
        <v>1088.1666666666999</v>
      </c>
      <c r="U88" s="16">
        <f t="shared" si="46"/>
        <v>16.741025641026152</v>
      </c>
      <c r="V88" s="16">
        <v>1040.77</v>
      </c>
      <c r="W88" s="16">
        <f t="shared" si="47"/>
        <v>16.011846153846154</v>
      </c>
      <c r="X88" s="16">
        <v>2149.4699999999998</v>
      </c>
      <c r="Y88" s="16">
        <f t="shared" si="48"/>
        <v>33.068769230769227</v>
      </c>
      <c r="Z88" s="21">
        <f t="shared" si="49"/>
        <v>0.32623564371332564</v>
      </c>
      <c r="AA88" s="20">
        <f t="shared" si="50"/>
        <v>14.368421052631579</v>
      </c>
      <c r="AB88">
        <v>68</v>
      </c>
      <c r="AC88" s="1">
        <v>45</v>
      </c>
      <c r="AD88" s="1">
        <v>111</v>
      </c>
      <c r="AE88" s="1">
        <v>22</v>
      </c>
      <c r="AF88" s="1">
        <v>15</v>
      </c>
      <c r="AG88" s="15">
        <f t="shared" si="51"/>
        <v>0.15789473684210525</v>
      </c>
      <c r="AH88" s="15">
        <f t="shared" si="52"/>
        <v>0.15789473684210525</v>
      </c>
      <c r="AI88" s="15">
        <f t="shared" si="53"/>
        <v>0.31578947368421051</v>
      </c>
      <c r="AJ88" s="1">
        <v>376</v>
      </c>
      <c r="AK88" s="21">
        <f t="shared" si="54"/>
        <v>0.40560949298813376</v>
      </c>
      <c r="AL88" s="1">
        <v>235</v>
      </c>
      <c r="AM88" s="21">
        <f t="shared" si="55"/>
        <v>0.25350593311758363</v>
      </c>
      <c r="AN88" s="1">
        <v>316</v>
      </c>
      <c r="AO88" s="21">
        <f t="shared" si="56"/>
        <v>0.34088457389428262</v>
      </c>
      <c r="AP88" s="21">
        <f t="shared" si="57"/>
        <v>0.61538461538461542</v>
      </c>
      <c r="AQ88" s="1">
        <v>8</v>
      </c>
      <c r="AR88" s="4">
        <v>17.54</v>
      </c>
      <c r="AS88" s="41">
        <v>347</v>
      </c>
      <c r="AT88" s="41">
        <v>354</v>
      </c>
      <c r="AU88" s="41">
        <v>289</v>
      </c>
      <c r="AV88" s="21">
        <f t="shared" si="58"/>
        <v>0.4950071326676177</v>
      </c>
      <c r="AW88" s="26">
        <v>17.16</v>
      </c>
      <c r="AX88" s="42">
        <v>5</v>
      </c>
      <c r="AY88" s="41">
        <v>-0.26900000000000002</v>
      </c>
      <c r="AZ88" s="1">
        <v>6</v>
      </c>
      <c r="BA88" s="43">
        <v>-5.7000000000000002E-2</v>
      </c>
      <c r="BB88" s="16">
        <v>49.94</v>
      </c>
      <c r="BC88" s="26">
        <v>16.41</v>
      </c>
      <c r="BD88" s="43">
        <v>-0.35299999999999998</v>
      </c>
      <c r="BE88" s="43">
        <v>-1.296</v>
      </c>
      <c r="BF88" s="16">
        <v>49.67</v>
      </c>
      <c r="BG88" s="21">
        <f t="shared" si="59"/>
        <v>6.95970695970696E-2</v>
      </c>
      <c r="BH88" s="44">
        <f t="shared" si="60"/>
        <v>0.95491803278688525</v>
      </c>
      <c r="BI88" s="42">
        <f t="shared" si="61"/>
        <v>1024.5151023839549</v>
      </c>
      <c r="BJ88" s="21">
        <f t="shared" si="62"/>
        <v>2.4515102383954851E-2</v>
      </c>
      <c r="BK88" s="26">
        <f t="shared" si="63"/>
        <v>2.1906857422869606</v>
      </c>
      <c r="BL88" s="26">
        <f t="shared" si="64"/>
        <v>1.2682917455345561</v>
      </c>
      <c r="BM88" s="16">
        <f t="shared" si="65"/>
        <v>31.476695139175806</v>
      </c>
      <c r="BN88" s="16">
        <f t="shared" si="66"/>
        <v>28.133016900948338</v>
      </c>
      <c r="BO88" s="16">
        <f t="shared" si="67"/>
        <v>58.28377066979256</v>
      </c>
      <c r="BP88" s="16">
        <f t="shared" si="68"/>
        <v>52.345859315698952</v>
      </c>
      <c r="BQ88" s="16">
        <f t="shared" si="69"/>
        <v>5.9379113540936075</v>
      </c>
      <c r="BR88" s="1">
        <v>38</v>
      </c>
      <c r="BS88" s="1">
        <v>22</v>
      </c>
      <c r="BT88" s="42">
        <v>508</v>
      </c>
      <c r="BU88" s="42">
        <v>466</v>
      </c>
      <c r="BV88" s="42">
        <v>230</v>
      </c>
      <c r="BW88" s="42">
        <v>193</v>
      </c>
      <c r="BX88" s="42">
        <v>227</v>
      </c>
      <c r="BY88" s="42">
        <v>235</v>
      </c>
      <c r="BZ88" s="1">
        <v>462</v>
      </c>
      <c r="CA88" s="1">
        <v>380</v>
      </c>
      <c r="CB88" s="21">
        <f t="shared" si="70"/>
        <v>0.54869358669833734</v>
      </c>
      <c r="CC88" s="4">
        <v>7.66</v>
      </c>
      <c r="CD88" s="45">
        <f t="shared" si="71"/>
        <v>4.3176805848628366</v>
      </c>
      <c r="CE88" s="26">
        <f t="shared" si="72"/>
        <v>3.0146966461499813</v>
      </c>
      <c r="CF88" s="26">
        <f t="shared" si="73"/>
        <v>2.3726779159513742</v>
      </c>
      <c r="CG88" s="26">
        <f t="shared" si="74"/>
        <v>29.812000167483152</v>
      </c>
      <c r="CH88" s="26">
        <f t="shared" si="75"/>
        <v>31.403090064062308</v>
      </c>
      <c r="CI88" s="26">
        <f t="shared" si="76"/>
        <v>53.259640748649673</v>
      </c>
      <c r="CJ88" s="26">
        <f t="shared" si="77"/>
        <v>59.735655766305186</v>
      </c>
      <c r="CK88" s="16">
        <f t="shared" si="78"/>
        <v>12.41392637174912</v>
      </c>
      <c r="CL88" s="42">
        <v>108</v>
      </c>
      <c r="CM88" s="42">
        <v>85</v>
      </c>
      <c r="CN88" s="42">
        <v>960</v>
      </c>
      <c r="CO88" s="42">
        <v>1040</v>
      </c>
      <c r="CP88" s="42">
        <v>349</v>
      </c>
      <c r="CQ88" s="42">
        <v>477</v>
      </c>
      <c r="CR88" s="42">
        <v>538</v>
      </c>
      <c r="CS88" s="42">
        <v>491</v>
      </c>
      <c r="CT88" s="1">
        <v>4</v>
      </c>
      <c r="CU88" s="1">
        <v>5</v>
      </c>
      <c r="CV88" s="42">
        <f t="shared" si="79"/>
        <v>1</v>
      </c>
      <c r="CW88" s="26">
        <f t="shared" si="80"/>
        <v>0.22055444937968385</v>
      </c>
      <c r="CX88" s="26">
        <f t="shared" si="81"/>
        <v>0.27569306172460484</v>
      </c>
      <c r="CY88" s="26">
        <f t="shared" si="82"/>
        <v>5.5138612344920963E-2</v>
      </c>
      <c r="CZ88" s="13">
        <v>46</v>
      </c>
      <c r="DA88" s="13">
        <v>36</v>
      </c>
      <c r="DB88" s="27">
        <v>49.78</v>
      </c>
      <c r="DC88" s="27">
        <v>40.49</v>
      </c>
      <c r="DD88" s="27">
        <v>44.52</v>
      </c>
      <c r="DE88" s="27">
        <v>44</v>
      </c>
      <c r="DF88" s="1"/>
      <c r="DG88" s="1"/>
      <c r="DH88" s="21" t="str">
        <f t="shared" si="83"/>
        <v xml:space="preserve"> </v>
      </c>
      <c r="DI88" s="42"/>
      <c r="DJ88" s="42"/>
      <c r="DK88" s="1"/>
      <c r="DL88" s="1"/>
      <c r="DM88" s="1"/>
      <c r="DN88" s="1"/>
      <c r="DO88" s="1"/>
      <c r="DP88" s="1"/>
      <c r="DQ88" s="1"/>
      <c r="DR88" s="42"/>
      <c r="DS88" s="1"/>
      <c r="DT88" s="1"/>
      <c r="DU88" s="1"/>
      <c r="DV88" s="1"/>
      <c r="DW88" s="1"/>
      <c r="DX88" s="13"/>
    </row>
    <row r="89" spans="1:128" ht="25.5" x14ac:dyDescent="0.2">
      <c r="A89" s="13" t="s">
        <v>546</v>
      </c>
      <c r="B89" s="13" t="s">
        <v>547</v>
      </c>
      <c r="C89" s="39" t="s">
        <v>3123</v>
      </c>
      <c r="D89" s="1" t="s">
        <v>249</v>
      </c>
      <c r="E89" s="13" t="s">
        <v>146</v>
      </c>
      <c r="F89" s="13">
        <v>82</v>
      </c>
      <c r="G89" s="13">
        <v>9</v>
      </c>
      <c r="H89" s="13">
        <v>20</v>
      </c>
      <c r="I89" s="40">
        <f t="shared" si="42"/>
        <v>29</v>
      </c>
      <c r="J89" s="19">
        <f t="shared" si="43"/>
        <v>1.4220527140230583</v>
      </c>
      <c r="K89" s="1">
        <v>7</v>
      </c>
      <c r="L89" s="1">
        <v>8</v>
      </c>
      <c r="M89" s="1">
        <v>8</v>
      </c>
      <c r="N89" s="1">
        <v>80</v>
      </c>
      <c r="O89" s="1">
        <v>31</v>
      </c>
      <c r="P89" s="1">
        <v>28</v>
      </c>
      <c r="Q89" s="1">
        <v>100</v>
      </c>
      <c r="R89" s="15">
        <f t="shared" si="44"/>
        <v>0.1125</v>
      </c>
      <c r="S89" s="15">
        <f t="shared" si="45"/>
        <v>6.4748201438848921E-2</v>
      </c>
      <c r="T89" s="16">
        <v>1223.5833333333001</v>
      </c>
      <c r="U89" s="16">
        <f t="shared" si="46"/>
        <v>14.92174796747927</v>
      </c>
      <c r="V89" s="16">
        <v>1114.6199999999999</v>
      </c>
      <c r="W89" s="16">
        <f t="shared" si="47"/>
        <v>13.592926829268292</v>
      </c>
      <c r="X89" s="16">
        <v>2739.22</v>
      </c>
      <c r="Y89" s="16">
        <f t="shared" si="48"/>
        <v>33.405121951219513</v>
      </c>
      <c r="Z89" s="21">
        <f t="shared" si="49"/>
        <v>0.2892232163244971</v>
      </c>
      <c r="AA89" s="20">
        <f t="shared" si="50"/>
        <v>124.21052631578948</v>
      </c>
      <c r="AB89">
        <v>40</v>
      </c>
      <c r="AC89" s="1">
        <v>76</v>
      </c>
      <c r="AD89" s="1">
        <v>84</v>
      </c>
      <c r="AE89" s="1">
        <v>15</v>
      </c>
      <c r="AF89" s="1">
        <v>60</v>
      </c>
      <c r="AG89" s="15">
        <f t="shared" si="51"/>
        <v>0.23684210526315788</v>
      </c>
      <c r="AH89" s="15">
        <f t="shared" si="52"/>
        <v>0.42105263157894735</v>
      </c>
      <c r="AI89" s="15">
        <f t="shared" si="53"/>
        <v>0.6578947368421052</v>
      </c>
      <c r="AJ89" s="1">
        <v>378</v>
      </c>
      <c r="AK89" s="21">
        <f t="shared" si="54"/>
        <v>0.31631799163179919</v>
      </c>
      <c r="AL89" s="1">
        <v>406</v>
      </c>
      <c r="AM89" s="21">
        <f t="shared" si="55"/>
        <v>0.33974895397489541</v>
      </c>
      <c r="AN89" s="1">
        <v>411</v>
      </c>
      <c r="AO89" s="21">
        <f t="shared" si="56"/>
        <v>0.34393305439330546</v>
      </c>
      <c r="AP89" s="21">
        <f t="shared" si="57"/>
        <v>0.48214285714285715</v>
      </c>
      <c r="AQ89" s="1">
        <v>8</v>
      </c>
      <c r="AR89" s="4">
        <v>5.33</v>
      </c>
      <c r="AS89" s="41">
        <v>464</v>
      </c>
      <c r="AT89" s="41">
        <v>470</v>
      </c>
      <c r="AU89" s="41">
        <v>422</v>
      </c>
      <c r="AV89" s="21">
        <f t="shared" si="58"/>
        <v>0.49678800856531047</v>
      </c>
      <c r="AW89" s="26">
        <v>17.739999999999998</v>
      </c>
      <c r="AX89" s="42">
        <v>1</v>
      </c>
      <c r="AY89" s="41">
        <v>0.65300000000000002</v>
      </c>
      <c r="AZ89" s="1">
        <v>4</v>
      </c>
      <c r="BA89" s="43">
        <v>0.55400000000000005</v>
      </c>
      <c r="BB89" s="16">
        <v>50.19</v>
      </c>
      <c r="BC89" s="26">
        <v>18.79</v>
      </c>
      <c r="BD89" s="43">
        <v>-1.4730000000000001</v>
      </c>
      <c r="BE89" s="43">
        <v>-8.7289999999999992</v>
      </c>
      <c r="BF89" s="16">
        <v>45.28</v>
      </c>
      <c r="BG89" s="21">
        <f t="shared" si="59"/>
        <v>6.4406779661016947E-2</v>
      </c>
      <c r="BH89" s="44">
        <f t="shared" si="60"/>
        <v>0.91025641025641024</v>
      </c>
      <c r="BI89" s="42">
        <f t="shared" si="61"/>
        <v>974.66318991742719</v>
      </c>
      <c r="BJ89" s="21">
        <f t="shared" si="62"/>
        <v>-2.5336810082572811E-2</v>
      </c>
      <c r="BK89" s="26">
        <f t="shared" si="63"/>
        <v>2.0455401840986167</v>
      </c>
      <c r="BL89" s="26">
        <f t="shared" si="64"/>
        <v>3.3912903052161281</v>
      </c>
      <c r="BM89" s="16">
        <f t="shared" si="65"/>
        <v>31.759702858373263</v>
      </c>
      <c r="BN89" s="16">
        <f t="shared" si="66"/>
        <v>37.788663400979715</v>
      </c>
      <c r="BO89" s="16">
        <f t="shared" si="67"/>
        <v>56.36001507240136</v>
      </c>
      <c r="BP89" s="16">
        <f t="shared" si="68"/>
        <v>66.587715992894445</v>
      </c>
      <c r="BQ89" s="16">
        <f t="shared" si="69"/>
        <v>-10.227700920493085</v>
      </c>
      <c r="BR89" s="1">
        <v>38</v>
      </c>
      <c r="BS89" s="1">
        <v>63</v>
      </c>
      <c r="BT89" s="42">
        <v>552</v>
      </c>
      <c r="BU89" s="42">
        <v>639</v>
      </c>
      <c r="BV89" s="42">
        <v>206</v>
      </c>
      <c r="BW89" s="42">
        <v>245</v>
      </c>
      <c r="BX89" s="42">
        <v>290</v>
      </c>
      <c r="BY89" s="42">
        <v>251</v>
      </c>
      <c r="BZ89" s="1">
        <v>542</v>
      </c>
      <c r="CA89" s="1">
        <v>698</v>
      </c>
      <c r="CB89" s="21">
        <f t="shared" si="70"/>
        <v>0.43709677419354837</v>
      </c>
      <c r="CC89" s="4">
        <v>-1.74</v>
      </c>
      <c r="CD89" s="45">
        <f t="shared" si="71"/>
        <v>-0.60612949192165821</v>
      </c>
      <c r="CE89" s="26">
        <f t="shared" si="72"/>
        <v>2.2561167047553679</v>
      </c>
      <c r="CF89" s="26">
        <f t="shared" si="73"/>
        <v>2.4094450244960242</v>
      </c>
      <c r="CG89" s="26">
        <f t="shared" si="74"/>
        <v>27.007688320032706</v>
      </c>
      <c r="CH89" s="26">
        <f t="shared" si="75"/>
        <v>30.972320587612529</v>
      </c>
      <c r="CI89" s="26">
        <f t="shared" si="76"/>
        <v>51.255466884733607</v>
      </c>
      <c r="CJ89" s="26">
        <f t="shared" si="77"/>
        <v>58.834266689057465</v>
      </c>
      <c r="CK89" s="16">
        <f t="shared" si="78"/>
        <v>-2.6489011161692275</v>
      </c>
      <c r="CL89" s="42">
        <v>103</v>
      </c>
      <c r="CM89" s="42">
        <v>110</v>
      </c>
      <c r="CN89" s="42">
        <v>1130</v>
      </c>
      <c r="CO89" s="42">
        <v>1304</v>
      </c>
      <c r="CP89" s="42">
        <v>519</v>
      </c>
      <c r="CQ89" s="42">
        <v>625</v>
      </c>
      <c r="CR89" s="42">
        <v>647</v>
      </c>
      <c r="CS89" s="42">
        <v>588</v>
      </c>
      <c r="CT89" s="1">
        <v>7</v>
      </c>
      <c r="CU89" s="1">
        <v>13</v>
      </c>
      <c r="CV89" s="42">
        <f t="shared" si="79"/>
        <v>6</v>
      </c>
      <c r="CW89" s="26">
        <f t="shared" si="80"/>
        <v>0.34325410338487616</v>
      </c>
      <c r="CX89" s="26">
        <f t="shared" si="81"/>
        <v>0.63747190628619865</v>
      </c>
      <c r="CY89" s="26">
        <f t="shared" si="82"/>
        <v>0.29421780290132249</v>
      </c>
      <c r="CZ89" s="13">
        <v>45</v>
      </c>
      <c r="DA89" s="13">
        <v>52</v>
      </c>
      <c r="DB89" s="27">
        <v>42.76</v>
      </c>
      <c r="DC89" s="27">
        <v>47.82</v>
      </c>
      <c r="DD89" s="27">
        <v>39.57</v>
      </c>
      <c r="DE89" s="27">
        <v>50.82</v>
      </c>
      <c r="DF89" s="13">
        <v>690</v>
      </c>
      <c r="DG89" s="13">
        <v>603</v>
      </c>
      <c r="DH89" s="21">
        <f t="shared" si="83"/>
        <v>0.53364269141531318</v>
      </c>
      <c r="DI89" s="42">
        <v>418</v>
      </c>
      <c r="DJ89" s="42">
        <v>214</v>
      </c>
      <c r="DK89" s="13">
        <v>78</v>
      </c>
      <c r="DL89" s="13">
        <v>5</v>
      </c>
      <c r="DM89" s="13">
        <v>0.17500000000000002</v>
      </c>
      <c r="DN89" s="13">
        <v>1</v>
      </c>
      <c r="DO89" s="13">
        <v>1</v>
      </c>
      <c r="DP89" s="13">
        <v>0</v>
      </c>
      <c r="DQ89" s="13">
        <v>440</v>
      </c>
      <c r="DR89" s="46">
        <v>246</v>
      </c>
      <c r="DS89" s="13">
        <v>9</v>
      </c>
      <c r="DT89" s="13">
        <v>75</v>
      </c>
      <c r="DU89" s="13">
        <v>-0.15</v>
      </c>
      <c r="DV89" s="13">
        <v>1</v>
      </c>
      <c r="DW89" s="13">
        <v>2</v>
      </c>
      <c r="DX89" s="13">
        <v>-2E-3</v>
      </c>
    </row>
    <row r="90" spans="1:128" ht="25.5" x14ac:dyDescent="0.2">
      <c r="A90" s="13" t="s">
        <v>550</v>
      </c>
      <c r="B90" s="13" t="s">
        <v>551</v>
      </c>
      <c r="C90" s="39" t="s">
        <v>3124</v>
      </c>
      <c r="D90" s="1" t="s">
        <v>179</v>
      </c>
      <c r="E90" s="13" t="s">
        <v>146</v>
      </c>
      <c r="F90" s="13">
        <v>80</v>
      </c>
      <c r="G90" s="13">
        <v>13</v>
      </c>
      <c r="H90" s="13">
        <v>29</v>
      </c>
      <c r="I90" s="40">
        <f t="shared" si="42"/>
        <v>42</v>
      </c>
      <c r="J90" s="19">
        <f t="shared" si="43"/>
        <v>2.1865825970007431</v>
      </c>
      <c r="K90" s="1">
        <v>10</v>
      </c>
      <c r="L90" s="1">
        <v>11</v>
      </c>
      <c r="M90" s="1">
        <v>18</v>
      </c>
      <c r="N90" s="1">
        <v>120</v>
      </c>
      <c r="O90" s="1">
        <v>37</v>
      </c>
      <c r="P90" s="1">
        <v>41</v>
      </c>
      <c r="Q90" s="1">
        <v>104</v>
      </c>
      <c r="R90" s="15">
        <f t="shared" si="44"/>
        <v>0.10833333333333334</v>
      </c>
      <c r="S90" s="15">
        <f t="shared" si="45"/>
        <v>6.5656565656565663E-2</v>
      </c>
      <c r="T90" s="16">
        <v>1152.4833333332999</v>
      </c>
      <c r="U90" s="16">
        <f t="shared" si="46"/>
        <v>14.406041666666249</v>
      </c>
      <c r="V90" s="16">
        <v>1069.23</v>
      </c>
      <c r="W90" s="16">
        <f t="shared" si="47"/>
        <v>13.365375</v>
      </c>
      <c r="X90" s="16">
        <v>2834.43</v>
      </c>
      <c r="Y90" s="16">
        <f t="shared" si="48"/>
        <v>35.430374999999998</v>
      </c>
      <c r="Z90" s="21">
        <f t="shared" si="49"/>
        <v>0.27390448963280617</v>
      </c>
      <c r="AA90" s="20">
        <f t="shared" si="50"/>
        <v>117.46428571428572</v>
      </c>
      <c r="AB90">
        <v>11</v>
      </c>
      <c r="AC90" s="1">
        <v>101</v>
      </c>
      <c r="AD90" s="1">
        <v>52</v>
      </c>
      <c r="AE90" s="1">
        <v>25</v>
      </c>
      <c r="AF90" s="1">
        <v>39</v>
      </c>
      <c r="AG90" s="15">
        <f t="shared" si="51"/>
        <v>0.23214285714285715</v>
      </c>
      <c r="AH90" s="15">
        <f t="shared" si="52"/>
        <v>0.5178571428571429</v>
      </c>
      <c r="AI90" s="15">
        <f t="shared" si="53"/>
        <v>0.75</v>
      </c>
      <c r="AJ90" s="1">
        <v>430</v>
      </c>
      <c r="AK90" s="21">
        <f t="shared" si="54"/>
        <v>0.37294015611448394</v>
      </c>
      <c r="AL90" s="1">
        <v>344</v>
      </c>
      <c r="AM90" s="21">
        <f t="shared" si="55"/>
        <v>0.29835212489158719</v>
      </c>
      <c r="AN90" s="1">
        <v>379</v>
      </c>
      <c r="AO90" s="21">
        <f t="shared" si="56"/>
        <v>0.32870771899392887</v>
      </c>
      <c r="AP90" s="21">
        <f t="shared" si="57"/>
        <v>0.55555555555555558</v>
      </c>
      <c r="AQ90" s="1">
        <v>11</v>
      </c>
      <c r="AR90" s="4">
        <v>8.4499999999999993</v>
      </c>
      <c r="AS90" s="41">
        <v>431</v>
      </c>
      <c r="AT90" s="41">
        <v>395</v>
      </c>
      <c r="AU90" s="41">
        <v>351</v>
      </c>
      <c r="AV90" s="21">
        <f t="shared" si="58"/>
        <v>0.52179176755447942</v>
      </c>
      <c r="AW90" s="26">
        <v>17.68</v>
      </c>
      <c r="AX90" s="42">
        <v>2</v>
      </c>
      <c r="AY90" s="41">
        <v>0.97099999999999997</v>
      </c>
      <c r="AZ90" s="1">
        <v>3</v>
      </c>
      <c r="BA90" s="43">
        <v>1.004</v>
      </c>
      <c r="BB90" s="16">
        <v>50.37</v>
      </c>
      <c r="BC90" s="26">
        <v>18.28</v>
      </c>
      <c r="BD90" s="43">
        <v>1.42</v>
      </c>
      <c r="BE90" s="43">
        <v>5.6000000000000001E-2</v>
      </c>
      <c r="BF90" s="16">
        <v>50.16</v>
      </c>
      <c r="BG90" s="21">
        <f t="shared" si="59"/>
        <v>9.3645484949832769E-2</v>
      </c>
      <c r="BH90" s="44">
        <f t="shared" si="60"/>
        <v>0.91235059760956172</v>
      </c>
      <c r="BI90" s="42">
        <f t="shared" si="61"/>
        <v>1005.9960825593945</v>
      </c>
      <c r="BJ90" s="21">
        <f t="shared" si="62"/>
        <v>5.9960825593944889E-3</v>
      </c>
      <c r="BK90" s="26">
        <f t="shared" si="63"/>
        <v>3.1424483039196431</v>
      </c>
      <c r="BL90" s="26">
        <f t="shared" si="64"/>
        <v>2.4690665245082912</v>
      </c>
      <c r="BM90" s="16">
        <f t="shared" si="65"/>
        <v>33.556858673999045</v>
      </c>
      <c r="BN90" s="16">
        <f t="shared" si="66"/>
        <v>28.169804438708226</v>
      </c>
      <c r="BO90" s="16">
        <f t="shared" si="67"/>
        <v>58.584214808787635</v>
      </c>
      <c r="BP90" s="16">
        <f t="shared" si="68"/>
        <v>53.197160573496816</v>
      </c>
      <c r="BQ90" s="16">
        <f t="shared" si="69"/>
        <v>5.3870542352908188</v>
      </c>
      <c r="BR90" s="1">
        <v>56</v>
      </c>
      <c r="BS90" s="1">
        <v>44</v>
      </c>
      <c r="BT90" s="42">
        <v>542</v>
      </c>
      <c r="BU90" s="42">
        <v>458</v>
      </c>
      <c r="BV90" s="42">
        <v>185</v>
      </c>
      <c r="BW90" s="42">
        <v>222</v>
      </c>
      <c r="BX90" s="42">
        <v>224</v>
      </c>
      <c r="BY90" s="42">
        <v>261</v>
      </c>
      <c r="BZ90" s="1">
        <v>485</v>
      </c>
      <c r="CA90" s="1">
        <v>426</v>
      </c>
      <c r="CB90" s="21">
        <f t="shared" si="70"/>
        <v>0.53238199780461026</v>
      </c>
      <c r="CC90" s="4">
        <v>4.0999999999999996</v>
      </c>
      <c r="CD90" s="45">
        <f t="shared" si="71"/>
        <v>4.9117209019574855</v>
      </c>
      <c r="CE90" s="26">
        <f t="shared" si="72"/>
        <v>2.7307077613488429</v>
      </c>
      <c r="CF90" s="26">
        <f t="shared" si="73"/>
        <v>1.9898180586572964</v>
      </c>
      <c r="CG90" s="26">
        <f t="shared" si="74"/>
        <v>29.826102602639686</v>
      </c>
      <c r="CH90" s="26">
        <f t="shared" si="75"/>
        <v>31.096199235825196</v>
      </c>
      <c r="CI90" s="26">
        <f t="shared" si="76"/>
        <v>54.106116573702657</v>
      </c>
      <c r="CJ90" s="26">
        <f t="shared" si="77"/>
        <v>57.895238196039415</v>
      </c>
      <c r="CK90" s="16">
        <f t="shared" si="78"/>
        <v>9.1761758576275767</v>
      </c>
      <c r="CL90" s="42">
        <v>129</v>
      </c>
      <c r="CM90" s="42">
        <v>94</v>
      </c>
      <c r="CN90" s="42">
        <v>1280</v>
      </c>
      <c r="CO90" s="42">
        <v>1375</v>
      </c>
      <c r="CP90" s="42">
        <v>509</v>
      </c>
      <c r="CQ90" s="42">
        <v>581</v>
      </c>
      <c r="CR90" s="42">
        <v>685</v>
      </c>
      <c r="CS90" s="42">
        <v>638</v>
      </c>
      <c r="CT90" s="1">
        <v>15</v>
      </c>
      <c r="CU90" s="1">
        <v>17</v>
      </c>
      <c r="CV90" s="42">
        <f t="shared" si="79"/>
        <v>2</v>
      </c>
      <c r="CW90" s="26">
        <f t="shared" si="80"/>
        <v>0.78092235607169391</v>
      </c>
      <c r="CX90" s="26">
        <f t="shared" si="81"/>
        <v>0.88504533688125309</v>
      </c>
      <c r="CY90" s="26">
        <f t="shared" si="82"/>
        <v>0.1041229808095592</v>
      </c>
      <c r="CZ90" s="13">
        <v>48</v>
      </c>
      <c r="DA90" s="13">
        <v>42</v>
      </c>
      <c r="DB90" s="27">
        <v>54.2</v>
      </c>
      <c r="DC90" s="27">
        <v>36.85</v>
      </c>
      <c r="DD90" s="27">
        <v>48.05</v>
      </c>
      <c r="DE90" s="27">
        <v>44.08</v>
      </c>
      <c r="DF90" s="13">
        <v>569</v>
      </c>
      <c r="DG90" s="13">
        <v>605</v>
      </c>
      <c r="DH90" s="21">
        <f t="shared" si="83"/>
        <v>0.48466780238500851</v>
      </c>
      <c r="DI90" s="42">
        <v>431</v>
      </c>
      <c r="DJ90" s="42">
        <v>204</v>
      </c>
      <c r="DK90" s="13">
        <v>62</v>
      </c>
      <c r="DL90" s="13">
        <v>5</v>
      </c>
      <c r="DM90" s="13">
        <v>0.13200000000000001</v>
      </c>
      <c r="DN90" s="13">
        <v>5</v>
      </c>
      <c r="DO90" s="13">
        <v>0</v>
      </c>
      <c r="DP90" s="13">
        <v>1.2E-2</v>
      </c>
      <c r="DQ90" s="13">
        <v>348</v>
      </c>
      <c r="DR90" s="46">
        <v>192</v>
      </c>
      <c r="DS90" s="13">
        <v>7</v>
      </c>
      <c r="DT90" s="13">
        <v>63</v>
      </c>
      <c r="DU90" s="13">
        <v>-0.161</v>
      </c>
      <c r="DV90" s="13">
        <v>0</v>
      </c>
      <c r="DW90" s="13">
        <v>2</v>
      </c>
      <c r="DX90" s="13">
        <v>-6.0000000000000001E-3</v>
      </c>
    </row>
    <row r="91" spans="1:128" ht="25.5" x14ac:dyDescent="0.2">
      <c r="A91" s="13" t="s">
        <v>126</v>
      </c>
      <c r="B91" s="13" t="s">
        <v>553</v>
      </c>
      <c r="C91" s="39" t="s">
        <v>3125</v>
      </c>
      <c r="D91" s="1" t="s">
        <v>554</v>
      </c>
      <c r="E91" s="13" t="s">
        <v>173</v>
      </c>
      <c r="F91" s="13">
        <v>70</v>
      </c>
      <c r="G91" s="13">
        <v>1</v>
      </c>
      <c r="H91" s="13">
        <v>20</v>
      </c>
      <c r="I91" s="40">
        <f t="shared" si="42"/>
        <v>21</v>
      </c>
      <c r="J91" s="19">
        <f t="shared" si="43"/>
        <v>0.98127019975857643</v>
      </c>
      <c r="K91" s="1">
        <v>1</v>
      </c>
      <c r="L91" s="1">
        <v>6</v>
      </c>
      <c r="M91" s="1">
        <v>12</v>
      </c>
      <c r="N91" s="1">
        <v>80</v>
      </c>
      <c r="O91" s="1">
        <v>38</v>
      </c>
      <c r="P91" s="1">
        <v>67</v>
      </c>
      <c r="Q91" s="1">
        <v>37</v>
      </c>
      <c r="R91" s="15">
        <f t="shared" si="44"/>
        <v>1.2500000000000001E-2</v>
      </c>
      <c r="S91" s="15">
        <f t="shared" si="45"/>
        <v>5.4054054054054057E-3</v>
      </c>
      <c r="T91" s="16">
        <v>1284.05</v>
      </c>
      <c r="U91" s="16">
        <f t="shared" si="46"/>
        <v>18.343571428571426</v>
      </c>
      <c r="V91" s="16">
        <v>1204.83</v>
      </c>
      <c r="W91" s="16">
        <f t="shared" si="47"/>
        <v>17.211857142857141</v>
      </c>
      <c r="X91" s="16">
        <v>2204.2399999999998</v>
      </c>
      <c r="Y91" s="16">
        <f t="shared" si="48"/>
        <v>31.489142857142856</v>
      </c>
      <c r="Z91" s="21">
        <f t="shared" si="49"/>
        <v>0.35341896763633485</v>
      </c>
      <c r="AA91" s="20">
        <f t="shared" si="50"/>
        <v>76.826086956521735</v>
      </c>
      <c r="AB91">
        <v>96</v>
      </c>
      <c r="AC91" s="1">
        <v>71</v>
      </c>
      <c r="AD91" s="1">
        <v>130</v>
      </c>
      <c r="AE91" s="1">
        <v>34</v>
      </c>
      <c r="AF91" s="1">
        <v>16</v>
      </c>
      <c r="AG91" s="15">
        <f t="shared" si="51"/>
        <v>2.1739130434782608E-2</v>
      </c>
      <c r="AH91" s="15">
        <f t="shared" si="52"/>
        <v>0.39130434782608697</v>
      </c>
      <c r="AI91" s="15">
        <f t="shared" si="53"/>
        <v>0.41304347826086957</v>
      </c>
      <c r="AJ91" s="1">
        <v>372</v>
      </c>
      <c r="AK91" s="21">
        <f t="shared" si="54"/>
        <v>0.28505747126436781</v>
      </c>
      <c r="AL91" s="1">
        <v>462</v>
      </c>
      <c r="AM91" s="21">
        <f t="shared" si="55"/>
        <v>0.35402298850574715</v>
      </c>
      <c r="AN91" s="1">
        <v>471</v>
      </c>
      <c r="AO91" s="21">
        <f t="shared" si="56"/>
        <v>0.36091954022988504</v>
      </c>
      <c r="AP91" s="21">
        <f t="shared" si="57"/>
        <v>0.4460431654676259</v>
      </c>
      <c r="AQ91" s="1">
        <v>2</v>
      </c>
      <c r="AR91" s="4">
        <v>-6.11</v>
      </c>
      <c r="AS91" s="41">
        <v>467</v>
      </c>
      <c r="AT91" s="41">
        <v>472</v>
      </c>
      <c r="AU91" s="41">
        <v>368</v>
      </c>
      <c r="AV91" s="21">
        <f t="shared" si="58"/>
        <v>0.49733759318423854</v>
      </c>
      <c r="AW91" s="26">
        <v>17.64</v>
      </c>
      <c r="AX91" s="42">
        <v>2</v>
      </c>
      <c r="AY91" s="41">
        <v>1.0509999999999999</v>
      </c>
      <c r="AZ91" s="1">
        <v>2</v>
      </c>
      <c r="BA91" s="43">
        <v>0.44400000000000001</v>
      </c>
      <c r="BB91" s="16">
        <v>50.14</v>
      </c>
      <c r="BC91" s="26">
        <v>16.86</v>
      </c>
      <c r="BD91" s="43">
        <v>1.335</v>
      </c>
      <c r="BE91" s="43">
        <v>3.4060000000000001</v>
      </c>
      <c r="BF91" s="16">
        <v>51.94</v>
      </c>
      <c r="BG91" s="21">
        <f t="shared" si="59"/>
        <v>7.8098471986417659E-2</v>
      </c>
      <c r="BH91" s="44">
        <f t="shared" si="60"/>
        <v>0.92128801431127016</v>
      </c>
      <c r="BI91" s="42">
        <f t="shared" si="61"/>
        <v>999.38648629768784</v>
      </c>
      <c r="BJ91" s="21">
        <f t="shared" si="62"/>
        <v>-6.1351370231217672E-4</v>
      </c>
      <c r="BK91" s="26">
        <f t="shared" si="63"/>
        <v>2.2907796120614528</v>
      </c>
      <c r="BL91" s="26">
        <f t="shared" si="64"/>
        <v>2.1911804984935634</v>
      </c>
      <c r="BM91" s="16">
        <f t="shared" si="65"/>
        <v>29.331938945743381</v>
      </c>
      <c r="BN91" s="16">
        <f t="shared" si="66"/>
        <v>27.837952242225047</v>
      </c>
      <c r="BO91" s="16">
        <f t="shared" si="67"/>
        <v>57.169891187968432</v>
      </c>
      <c r="BP91" s="16">
        <f t="shared" si="68"/>
        <v>56.17390005228954</v>
      </c>
      <c r="BQ91" s="16">
        <f t="shared" si="69"/>
        <v>0.99599113567889219</v>
      </c>
      <c r="BR91" s="1">
        <v>46</v>
      </c>
      <c r="BS91" s="1">
        <v>44</v>
      </c>
      <c r="BT91" s="42">
        <v>543</v>
      </c>
      <c r="BU91" s="42">
        <v>515</v>
      </c>
      <c r="BV91" s="42">
        <v>229</v>
      </c>
      <c r="BW91" s="42">
        <v>259</v>
      </c>
      <c r="BX91" s="42">
        <v>310</v>
      </c>
      <c r="BY91" s="42">
        <v>330</v>
      </c>
      <c r="BZ91" s="1">
        <v>532</v>
      </c>
      <c r="CA91" s="1">
        <v>540</v>
      </c>
      <c r="CB91" s="21">
        <f t="shared" si="70"/>
        <v>0.4962686567164179</v>
      </c>
      <c r="CC91" s="4">
        <v>-1.78</v>
      </c>
      <c r="CD91" s="45">
        <f t="shared" si="71"/>
        <v>-0.76104483554412994</v>
      </c>
      <c r="CE91" s="26">
        <f t="shared" si="72"/>
        <v>2.1504010452582296</v>
      </c>
      <c r="CF91" s="26">
        <f t="shared" si="73"/>
        <v>2.5314847747976628</v>
      </c>
      <c r="CG91" s="26">
        <f t="shared" si="74"/>
        <v>30.650019961528692</v>
      </c>
      <c r="CH91" s="26">
        <f t="shared" si="75"/>
        <v>29.697310637680108</v>
      </c>
      <c r="CI91" s="26">
        <f t="shared" si="76"/>
        <v>63.069357238776192</v>
      </c>
      <c r="CJ91" s="26">
        <f t="shared" si="77"/>
        <v>57.870286357202488</v>
      </c>
      <c r="CK91" s="16">
        <f t="shared" si="78"/>
        <v>-4.2030797458948115</v>
      </c>
      <c r="CL91" s="42">
        <v>79</v>
      </c>
      <c r="CM91" s="42">
        <v>93</v>
      </c>
      <c r="CN91" s="42">
        <v>1047</v>
      </c>
      <c r="CO91" s="42">
        <v>998</v>
      </c>
      <c r="CP91" s="42">
        <v>508</v>
      </c>
      <c r="CQ91" s="42">
        <v>430</v>
      </c>
      <c r="CR91" s="42">
        <v>605</v>
      </c>
      <c r="CS91" s="42">
        <v>683</v>
      </c>
      <c r="CT91" s="1">
        <v>12</v>
      </c>
      <c r="CU91" s="1">
        <v>8</v>
      </c>
      <c r="CV91" s="42">
        <f t="shared" si="79"/>
        <v>-4</v>
      </c>
      <c r="CW91" s="26">
        <f t="shared" si="80"/>
        <v>0.56072582843347241</v>
      </c>
      <c r="CX91" s="26">
        <f t="shared" si="81"/>
        <v>0.37381721895564823</v>
      </c>
      <c r="CY91" s="26">
        <f t="shared" si="82"/>
        <v>-0.18690860947782412</v>
      </c>
      <c r="CZ91" s="13">
        <v>47</v>
      </c>
      <c r="DA91" s="13">
        <v>45</v>
      </c>
      <c r="DB91" s="27">
        <v>40.61</v>
      </c>
      <c r="DC91" s="27">
        <v>50.11</v>
      </c>
      <c r="DD91" s="27">
        <v>50.91</v>
      </c>
      <c r="DE91" s="27">
        <v>46.67</v>
      </c>
      <c r="DF91" s="1"/>
      <c r="DG91" s="1"/>
      <c r="DH91" s="21" t="str">
        <f t="shared" si="83"/>
        <v xml:space="preserve"> </v>
      </c>
      <c r="DI91" s="42"/>
      <c r="DJ91" s="42"/>
      <c r="DK91" s="1"/>
      <c r="DL91" s="1"/>
      <c r="DM91" s="1"/>
      <c r="DN91" s="1"/>
      <c r="DO91" s="1"/>
      <c r="DP91" s="1"/>
      <c r="DQ91" s="1"/>
      <c r="DR91" s="42"/>
      <c r="DS91" s="1"/>
      <c r="DT91" s="1"/>
      <c r="DU91" s="1"/>
      <c r="DV91" s="1"/>
      <c r="DW91" s="1"/>
      <c r="DX91" s="13"/>
    </row>
    <row r="92" spans="1:128" ht="25.5" x14ac:dyDescent="0.2">
      <c r="A92" s="13" t="s">
        <v>559</v>
      </c>
      <c r="B92" s="13" t="s">
        <v>560</v>
      </c>
      <c r="C92" s="39" t="s">
        <v>3126</v>
      </c>
      <c r="D92" s="1" t="s">
        <v>249</v>
      </c>
      <c r="E92" s="13" t="s">
        <v>173</v>
      </c>
      <c r="F92" s="13">
        <v>6</v>
      </c>
      <c r="G92" s="13">
        <v>0</v>
      </c>
      <c r="H92" s="13">
        <v>0</v>
      </c>
      <c r="I92" s="40">
        <f t="shared" si="42"/>
        <v>0</v>
      </c>
      <c r="J92" s="19">
        <f t="shared" si="43"/>
        <v>0</v>
      </c>
      <c r="K92" s="1">
        <v>0</v>
      </c>
      <c r="L92" s="1">
        <v>0</v>
      </c>
      <c r="M92" s="1">
        <v>0</v>
      </c>
      <c r="N92" s="1">
        <v>6</v>
      </c>
      <c r="O92" s="1">
        <v>2</v>
      </c>
      <c r="P92" s="1">
        <v>6</v>
      </c>
      <c r="Q92" s="1">
        <v>2</v>
      </c>
      <c r="R92" s="15">
        <f t="shared" si="44"/>
        <v>0</v>
      </c>
      <c r="S92" s="15">
        <f t="shared" si="45"/>
        <v>0</v>
      </c>
      <c r="T92" s="16">
        <v>76.5</v>
      </c>
      <c r="U92" s="16">
        <f t="shared" si="46"/>
        <v>12.75</v>
      </c>
      <c r="V92" s="16">
        <v>73.98</v>
      </c>
      <c r="W92" s="16">
        <f t="shared" si="47"/>
        <v>12.33</v>
      </c>
      <c r="X92" s="16">
        <v>198.02</v>
      </c>
      <c r="Y92" s="16">
        <f t="shared" si="48"/>
        <v>33.003333333333337</v>
      </c>
      <c r="Z92" s="21">
        <f t="shared" si="49"/>
        <v>0.27198529411764705</v>
      </c>
      <c r="AA92" s="20">
        <f t="shared" si="50"/>
        <v>0</v>
      </c>
      <c r="AB92">
        <v>5</v>
      </c>
      <c r="AC92" s="1">
        <v>2</v>
      </c>
      <c r="AD92" s="1">
        <v>10</v>
      </c>
      <c r="AE92" s="1">
        <v>4</v>
      </c>
      <c r="AF92" s="1">
        <v>1</v>
      </c>
      <c r="AG92" s="15">
        <f t="shared" si="51"/>
        <v>0</v>
      </c>
      <c r="AH92" s="15">
        <f t="shared" si="52"/>
        <v>0</v>
      </c>
      <c r="AI92" s="15">
        <f t="shared" si="53"/>
        <v>0</v>
      </c>
      <c r="AJ92" s="1">
        <v>30</v>
      </c>
      <c r="AK92" s="21">
        <f t="shared" si="54"/>
        <v>0.4838709677419355</v>
      </c>
      <c r="AL92" s="1">
        <v>17</v>
      </c>
      <c r="AM92" s="21">
        <f t="shared" si="55"/>
        <v>0.27419354838709675</v>
      </c>
      <c r="AN92" s="1">
        <v>15</v>
      </c>
      <c r="AO92" s="21">
        <f t="shared" si="56"/>
        <v>0.24193548387096775</v>
      </c>
      <c r="AP92" s="21">
        <f t="shared" si="57"/>
        <v>0.63829787234042556</v>
      </c>
      <c r="AQ92" s="1">
        <v>8</v>
      </c>
      <c r="AR92" s="4">
        <v>18.61</v>
      </c>
      <c r="AS92" s="41">
        <v>30</v>
      </c>
      <c r="AT92" s="41">
        <v>33</v>
      </c>
      <c r="AU92" s="41">
        <v>21</v>
      </c>
      <c r="AV92" s="21">
        <f t="shared" si="58"/>
        <v>0.47619047619047616</v>
      </c>
      <c r="AW92" s="26">
        <v>16.55</v>
      </c>
      <c r="AX92" s="42">
        <v>8</v>
      </c>
      <c r="AY92" s="41">
        <v>-0.51400000000000001</v>
      </c>
      <c r="AZ92" s="1">
        <v>6</v>
      </c>
      <c r="BA92" s="43">
        <v>-6.8879999999999999</v>
      </c>
      <c r="BB92" s="16">
        <v>47.26</v>
      </c>
      <c r="BC92" s="26">
        <v>15.45</v>
      </c>
      <c r="BD92" s="43">
        <v>-1.01</v>
      </c>
      <c r="BE92" s="43">
        <v>-7.9009999999999998</v>
      </c>
      <c r="BF92" s="16">
        <v>47.04</v>
      </c>
      <c r="BG92" s="21">
        <f t="shared" si="59"/>
        <v>3.0303030303030304E-2</v>
      </c>
      <c r="BH92" s="44">
        <f t="shared" si="60"/>
        <v>0.86956521739130432</v>
      </c>
      <c r="BI92" s="42">
        <f t="shared" si="61"/>
        <v>899.86824769433463</v>
      </c>
      <c r="BJ92" s="21">
        <f t="shared" si="62"/>
        <v>-0.10013175230566537</v>
      </c>
      <c r="BK92" s="26">
        <f t="shared" si="63"/>
        <v>0.81103000811030002</v>
      </c>
      <c r="BL92" s="26">
        <f t="shared" si="64"/>
        <v>4.8661800486617999</v>
      </c>
      <c r="BM92" s="16">
        <f t="shared" si="65"/>
        <v>26.763990267639901</v>
      </c>
      <c r="BN92" s="16">
        <f t="shared" si="66"/>
        <v>37.307380373073798</v>
      </c>
      <c r="BO92" s="16">
        <f t="shared" si="67"/>
        <v>64.07137064071371</v>
      </c>
      <c r="BP92" s="16">
        <f t="shared" si="68"/>
        <v>57.583130575831298</v>
      </c>
      <c r="BQ92" s="16">
        <f t="shared" si="69"/>
        <v>6.4882400648824117</v>
      </c>
      <c r="BR92" s="1">
        <v>1</v>
      </c>
      <c r="BS92" s="1">
        <v>6</v>
      </c>
      <c r="BT92" s="42">
        <v>32</v>
      </c>
      <c r="BU92" s="42">
        <v>40</v>
      </c>
      <c r="BV92" s="42">
        <v>21</v>
      </c>
      <c r="BW92" s="42">
        <v>11</v>
      </c>
      <c r="BX92" s="42">
        <v>14</v>
      </c>
      <c r="BY92" s="42">
        <v>25</v>
      </c>
      <c r="BZ92" s="1">
        <v>34</v>
      </c>
      <c r="CA92" s="1">
        <v>37</v>
      </c>
      <c r="CB92" s="21">
        <f t="shared" si="70"/>
        <v>0.47887323943661969</v>
      </c>
      <c r="CC92" s="4">
        <v>2.86</v>
      </c>
      <c r="CD92" s="45">
        <f t="shared" si="71"/>
        <v>4.0920911287121982</v>
      </c>
      <c r="CE92" s="26">
        <f t="shared" si="72"/>
        <v>2.1209978790021204</v>
      </c>
      <c r="CF92" s="26">
        <f t="shared" si="73"/>
        <v>2.1209978790021204</v>
      </c>
      <c r="CG92" s="26">
        <f t="shared" si="74"/>
        <v>27.875972124027872</v>
      </c>
      <c r="CH92" s="26">
        <f t="shared" si="75"/>
        <v>30.905969094030901</v>
      </c>
      <c r="CI92" s="26">
        <f t="shared" si="76"/>
        <v>53.327946672053315</v>
      </c>
      <c r="CJ92" s="26">
        <f t="shared" si="77"/>
        <v>55.44894455105544</v>
      </c>
      <c r="CK92" s="16">
        <f t="shared" si="78"/>
        <v>8.609237943884537</v>
      </c>
      <c r="CL92" s="42">
        <v>7</v>
      </c>
      <c r="CM92" s="42">
        <v>7</v>
      </c>
      <c r="CN92" s="42">
        <v>85</v>
      </c>
      <c r="CO92" s="42">
        <v>95</v>
      </c>
      <c r="CP92" s="42">
        <v>36</v>
      </c>
      <c r="CQ92" s="42">
        <v>44</v>
      </c>
      <c r="CR92" s="42">
        <v>37</v>
      </c>
      <c r="CS92" s="42">
        <v>48</v>
      </c>
      <c r="CT92" s="1">
        <v>1</v>
      </c>
      <c r="CU92" s="1">
        <v>0</v>
      </c>
      <c r="CV92" s="42">
        <f t="shared" si="79"/>
        <v>-1</v>
      </c>
      <c r="CW92" s="26">
        <f t="shared" si="80"/>
        <v>0.78431372549019607</v>
      </c>
      <c r="CX92" s="26">
        <f t="shared" si="81"/>
        <v>0</v>
      </c>
      <c r="CY92" s="26">
        <f t="shared" si="82"/>
        <v>-0.78431372549019607</v>
      </c>
      <c r="CZ92" s="13">
        <v>2</v>
      </c>
      <c r="DA92" s="13">
        <v>3</v>
      </c>
      <c r="DB92" s="27">
        <v>2.2000000000000002</v>
      </c>
      <c r="DC92" s="27">
        <v>3.1</v>
      </c>
      <c r="DD92" s="27">
        <v>2.36</v>
      </c>
      <c r="DE92" s="27">
        <v>2.76</v>
      </c>
      <c r="DF92" s="1"/>
      <c r="DG92" s="1"/>
      <c r="DH92" s="21" t="str">
        <f t="shared" si="83"/>
        <v xml:space="preserve"> </v>
      </c>
      <c r="DI92" s="42"/>
      <c r="DJ92" s="42"/>
      <c r="DK92" s="1"/>
      <c r="DL92" s="1"/>
      <c r="DM92" s="1"/>
      <c r="DN92" s="1"/>
      <c r="DO92" s="1"/>
      <c r="DP92" s="1"/>
      <c r="DQ92" s="1"/>
      <c r="DR92" s="42"/>
      <c r="DS92" s="1"/>
      <c r="DT92" s="1"/>
      <c r="DU92" s="1"/>
      <c r="DV92" s="1"/>
      <c r="DW92" s="1"/>
      <c r="DX92" s="13"/>
    </row>
    <row r="93" spans="1:128" ht="25.5" x14ac:dyDescent="0.2">
      <c r="A93" s="13" t="s">
        <v>496</v>
      </c>
      <c r="B93" s="13" t="s">
        <v>563</v>
      </c>
      <c r="C93" s="39" t="s">
        <v>3127</v>
      </c>
      <c r="D93" s="1" t="s">
        <v>249</v>
      </c>
      <c r="E93" s="13" t="s">
        <v>173</v>
      </c>
      <c r="F93" s="13">
        <v>44</v>
      </c>
      <c r="G93" s="13">
        <v>3</v>
      </c>
      <c r="H93" s="13">
        <v>7</v>
      </c>
      <c r="I93" s="40">
        <f t="shared" si="42"/>
        <v>10</v>
      </c>
      <c r="J93" s="19">
        <f t="shared" si="43"/>
        <v>0.83204289643373319</v>
      </c>
      <c r="K93" s="1">
        <v>2</v>
      </c>
      <c r="L93" s="1">
        <v>3</v>
      </c>
      <c r="M93" s="1">
        <v>3</v>
      </c>
      <c r="N93" s="1">
        <v>28</v>
      </c>
      <c r="O93" s="1">
        <v>19</v>
      </c>
      <c r="P93" s="1">
        <v>32</v>
      </c>
      <c r="Q93" s="1">
        <v>21</v>
      </c>
      <c r="R93" s="15">
        <f t="shared" si="44"/>
        <v>0.10714285714285714</v>
      </c>
      <c r="S93" s="15">
        <f t="shared" si="45"/>
        <v>3.7974683544303799E-2</v>
      </c>
      <c r="T93" s="16">
        <v>721.11666666669998</v>
      </c>
      <c r="U93" s="16">
        <f t="shared" si="46"/>
        <v>16.38901515151591</v>
      </c>
      <c r="V93" s="16">
        <v>701.03</v>
      </c>
      <c r="W93" s="16">
        <f t="shared" si="47"/>
        <v>15.932499999999999</v>
      </c>
      <c r="X93" s="16">
        <v>1351.24</v>
      </c>
      <c r="Y93" s="16">
        <f t="shared" si="48"/>
        <v>30.71</v>
      </c>
      <c r="Z93" s="21">
        <f t="shared" si="49"/>
        <v>0.3415876078683604</v>
      </c>
      <c r="AA93" s="20">
        <f t="shared" si="50"/>
        <v>28.96875</v>
      </c>
      <c r="AB93">
        <v>56</v>
      </c>
      <c r="AC93" s="1">
        <v>76</v>
      </c>
      <c r="AD93" s="1">
        <v>54</v>
      </c>
      <c r="AE93" s="1">
        <v>15</v>
      </c>
      <c r="AF93" s="1">
        <v>8</v>
      </c>
      <c r="AG93" s="15">
        <f t="shared" si="51"/>
        <v>9.375E-2</v>
      </c>
      <c r="AH93" s="15">
        <f t="shared" si="52"/>
        <v>0.1875</v>
      </c>
      <c r="AI93" s="15">
        <f t="shared" si="53"/>
        <v>0.28125</v>
      </c>
      <c r="AJ93" s="1">
        <v>179</v>
      </c>
      <c r="AK93" s="21">
        <f t="shared" si="54"/>
        <v>0.26323529411764707</v>
      </c>
      <c r="AL93" s="1">
        <v>220</v>
      </c>
      <c r="AM93" s="21">
        <f t="shared" si="55"/>
        <v>0.3235294117647059</v>
      </c>
      <c r="AN93" s="1">
        <v>281</v>
      </c>
      <c r="AO93" s="21">
        <f t="shared" si="56"/>
        <v>0.41323529411764703</v>
      </c>
      <c r="AP93" s="21">
        <f t="shared" si="57"/>
        <v>0.44862155388471175</v>
      </c>
      <c r="AQ93" s="1">
        <v>3</v>
      </c>
      <c r="AR93" s="4">
        <v>-4.05</v>
      </c>
      <c r="AS93" s="41">
        <v>243</v>
      </c>
      <c r="AT93" s="41">
        <v>271</v>
      </c>
      <c r="AU93" s="41">
        <v>232</v>
      </c>
      <c r="AV93" s="21">
        <f t="shared" si="58"/>
        <v>0.47276264591439687</v>
      </c>
      <c r="AW93" s="26">
        <v>17.260000000000002</v>
      </c>
      <c r="AX93" s="42">
        <v>3</v>
      </c>
      <c r="AY93" s="41">
        <v>0.78500000000000003</v>
      </c>
      <c r="AZ93" s="1">
        <v>2</v>
      </c>
      <c r="BA93" s="43">
        <v>-0.38200000000000001</v>
      </c>
      <c r="BB93" s="16">
        <v>49.83</v>
      </c>
      <c r="BC93" s="26">
        <v>16.420000000000002</v>
      </c>
      <c r="BD93" s="43">
        <v>-0.68400000000000005</v>
      </c>
      <c r="BE93" s="43">
        <v>-1.486</v>
      </c>
      <c r="BF93" s="16">
        <v>48.92</v>
      </c>
      <c r="BG93" s="21">
        <f t="shared" si="59"/>
        <v>0.10355987055016182</v>
      </c>
      <c r="BH93" s="44">
        <f t="shared" si="60"/>
        <v>0.88533333333333331</v>
      </c>
      <c r="BI93" s="42">
        <f t="shared" si="61"/>
        <v>988.89320388349506</v>
      </c>
      <c r="BJ93" s="21">
        <f t="shared" si="62"/>
        <v>-1.1106796116504877E-2</v>
      </c>
      <c r="BK93" s="26">
        <f t="shared" si="63"/>
        <v>2.7388271543300573</v>
      </c>
      <c r="BL93" s="26">
        <f t="shared" si="64"/>
        <v>3.6802989886310145</v>
      </c>
      <c r="BM93" s="16">
        <f t="shared" si="65"/>
        <v>26.446799708999617</v>
      </c>
      <c r="BN93" s="16">
        <f t="shared" si="66"/>
        <v>32.09563071480536</v>
      </c>
      <c r="BO93" s="16">
        <f t="shared" si="67"/>
        <v>47.587121806484745</v>
      </c>
      <c r="BP93" s="16">
        <f t="shared" si="68"/>
        <v>58.45684207523216</v>
      </c>
      <c r="BQ93" s="16">
        <f t="shared" si="69"/>
        <v>-10.869720268747415</v>
      </c>
      <c r="BR93" s="1">
        <v>32</v>
      </c>
      <c r="BS93" s="1">
        <v>43</v>
      </c>
      <c r="BT93" s="42">
        <v>277</v>
      </c>
      <c r="BU93" s="42">
        <v>332</v>
      </c>
      <c r="BV93" s="42">
        <v>102</v>
      </c>
      <c r="BW93" s="42">
        <v>144</v>
      </c>
      <c r="BX93" s="42">
        <v>164</v>
      </c>
      <c r="BY93" s="42">
        <v>145</v>
      </c>
      <c r="BZ93" s="1">
        <v>299</v>
      </c>
      <c r="CA93" s="1">
        <v>345</v>
      </c>
      <c r="CB93" s="21">
        <f t="shared" si="70"/>
        <v>0.4642857142857143</v>
      </c>
      <c r="CC93" s="4">
        <v>-2.34</v>
      </c>
      <c r="CD93" s="45">
        <f t="shared" si="71"/>
        <v>-8.6226375619804951</v>
      </c>
      <c r="CE93" s="26">
        <f t="shared" si="72"/>
        <v>2.5754122139664308</v>
      </c>
      <c r="CF93" s="26">
        <f t="shared" si="73"/>
        <v>2.7086231905509015</v>
      </c>
      <c r="CG93" s="26">
        <f t="shared" si="74"/>
        <v>30.238891684674819</v>
      </c>
      <c r="CH93" s="26">
        <f t="shared" si="75"/>
        <v>30.372102661259287</v>
      </c>
      <c r="CI93" s="26">
        <f t="shared" si="76"/>
        <v>56.881087001568929</v>
      </c>
      <c r="CJ93" s="26">
        <f t="shared" si="77"/>
        <v>55.282555282555286</v>
      </c>
      <c r="CK93" s="16">
        <f t="shared" si="78"/>
        <v>-12.468251987761057</v>
      </c>
      <c r="CL93" s="42">
        <v>58</v>
      </c>
      <c r="CM93" s="42">
        <v>61</v>
      </c>
      <c r="CN93" s="42">
        <v>623</v>
      </c>
      <c r="CO93" s="42">
        <v>623</v>
      </c>
      <c r="CP93" s="42">
        <v>278</v>
      </c>
      <c r="CQ93" s="42">
        <v>253</v>
      </c>
      <c r="CR93" s="42">
        <v>308</v>
      </c>
      <c r="CS93" s="42">
        <v>322</v>
      </c>
      <c r="CT93" s="1">
        <v>12</v>
      </c>
      <c r="CU93" s="1">
        <v>2</v>
      </c>
      <c r="CV93" s="42">
        <f t="shared" si="79"/>
        <v>-10</v>
      </c>
      <c r="CW93" s="26">
        <f t="shared" si="80"/>
        <v>0.99845147572047976</v>
      </c>
      <c r="CX93" s="26">
        <f t="shared" si="81"/>
        <v>0.16640857928674666</v>
      </c>
      <c r="CY93" s="26">
        <f t="shared" si="82"/>
        <v>-0.83204289643373319</v>
      </c>
      <c r="CZ93" s="13">
        <v>26</v>
      </c>
      <c r="DA93" s="13">
        <v>28</v>
      </c>
      <c r="DB93" s="27">
        <v>26.18</v>
      </c>
      <c r="DC93" s="27">
        <v>27.04</v>
      </c>
      <c r="DD93" s="27">
        <v>26.84</v>
      </c>
      <c r="DE93" s="27">
        <v>26.42</v>
      </c>
      <c r="DF93" s="1"/>
      <c r="DG93" s="1"/>
      <c r="DH93" s="21" t="str">
        <f t="shared" si="83"/>
        <v xml:space="preserve"> </v>
      </c>
      <c r="DI93" s="42"/>
      <c r="DJ93" s="42"/>
      <c r="DK93" s="1"/>
      <c r="DL93" s="1"/>
      <c r="DM93" s="1"/>
      <c r="DN93" s="1"/>
      <c r="DO93" s="1"/>
      <c r="DP93" s="1"/>
      <c r="DQ93" s="1"/>
      <c r="DR93" s="42"/>
      <c r="DS93" s="1"/>
      <c r="DT93" s="1"/>
      <c r="DU93" s="1"/>
      <c r="DV93" s="1"/>
      <c r="DW93" s="1"/>
      <c r="DX93" s="13"/>
    </row>
    <row r="94" spans="1:128" ht="25.5" x14ac:dyDescent="0.2">
      <c r="A94" s="13" t="s">
        <v>567</v>
      </c>
      <c r="B94" s="13" t="s">
        <v>568</v>
      </c>
      <c r="C94" s="39" t="s">
        <v>3128</v>
      </c>
      <c r="D94" s="1" t="s">
        <v>162</v>
      </c>
      <c r="E94" s="13" t="s">
        <v>146</v>
      </c>
      <c r="F94" s="13">
        <v>57</v>
      </c>
      <c r="G94" s="13">
        <v>8</v>
      </c>
      <c r="H94" s="13">
        <v>4</v>
      </c>
      <c r="I94" s="40">
        <f t="shared" si="42"/>
        <v>12</v>
      </c>
      <c r="J94" s="19">
        <f t="shared" si="43"/>
        <v>1.1668737507428646</v>
      </c>
      <c r="K94" s="1">
        <v>7</v>
      </c>
      <c r="L94" s="1">
        <v>1</v>
      </c>
      <c r="M94" s="1">
        <v>3</v>
      </c>
      <c r="N94" s="1">
        <v>62</v>
      </c>
      <c r="O94" s="1">
        <v>24</v>
      </c>
      <c r="P94" s="1">
        <v>11</v>
      </c>
      <c r="Q94" s="1">
        <v>55</v>
      </c>
      <c r="R94" s="15">
        <f t="shared" si="44"/>
        <v>0.12903225806451613</v>
      </c>
      <c r="S94" s="15">
        <f t="shared" si="45"/>
        <v>8.247422680412371E-2</v>
      </c>
      <c r="T94" s="16">
        <v>617.03333333329999</v>
      </c>
      <c r="U94" s="16">
        <f t="shared" si="46"/>
        <v>10.825146198829824</v>
      </c>
      <c r="V94" s="16">
        <v>600.1</v>
      </c>
      <c r="W94" s="16">
        <f t="shared" si="47"/>
        <v>10.528070175438597</v>
      </c>
      <c r="X94" s="16">
        <v>2146.58</v>
      </c>
      <c r="Y94" s="16">
        <f t="shared" si="48"/>
        <v>37.659298245614032</v>
      </c>
      <c r="Z94" s="21">
        <f t="shared" si="49"/>
        <v>0.21848194911675189</v>
      </c>
      <c r="AA94" s="20">
        <f t="shared" si="50"/>
        <v>18.857142857142858</v>
      </c>
      <c r="AB94">
        <v>8</v>
      </c>
      <c r="AC94" s="1">
        <v>18</v>
      </c>
      <c r="AD94" s="1">
        <v>31</v>
      </c>
      <c r="AE94" s="1">
        <v>8</v>
      </c>
      <c r="AF94" s="1">
        <v>21</v>
      </c>
      <c r="AG94" s="15">
        <f t="shared" si="51"/>
        <v>0.5714285714285714</v>
      </c>
      <c r="AH94" s="15">
        <f t="shared" si="52"/>
        <v>0.2857142857142857</v>
      </c>
      <c r="AI94" s="15">
        <f t="shared" si="53"/>
        <v>0.8571428571428571</v>
      </c>
      <c r="AJ94" s="1">
        <v>202</v>
      </c>
      <c r="AK94" s="21">
        <f t="shared" si="54"/>
        <v>0.34767641996557658</v>
      </c>
      <c r="AL94" s="1">
        <v>197</v>
      </c>
      <c r="AM94" s="21">
        <f t="shared" si="55"/>
        <v>0.33907056798623064</v>
      </c>
      <c r="AN94" s="1">
        <v>182</v>
      </c>
      <c r="AO94" s="21">
        <f t="shared" si="56"/>
        <v>0.31325301204819278</v>
      </c>
      <c r="AP94" s="21">
        <f t="shared" si="57"/>
        <v>0.50626566416040097</v>
      </c>
      <c r="AQ94" s="1">
        <v>12</v>
      </c>
      <c r="AR94" s="4">
        <v>6.03</v>
      </c>
      <c r="AS94" s="41">
        <v>225</v>
      </c>
      <c r="AT94" s="41">
        <v>237</v>
      </c>
      <c r="AU94" s="41">
        <v>190</v>
      </c>
      <c r="AV94" s="21">
        <f t="shared" si="58"/>
        <v>0.48701298701298701</v>
      </c>
      <c r="AW94" s="26">
        <v>17.04</v>
      </c>
      <c r="AX94" s="42">
        <v>8</v>
      </c>
      <c r="AY94" s="41">
        <v>-0.34300000000000003</v>
      </c>
      <c r="AZ94" s="1">
        <v>9</v>
      </c>
      <c r="BA94" s="43">
        <v>1.014</v>
      </c>
      <c r="BB94" s="16">
        <v>50.1</v>
      </c>
      <c r="BC94" s="26">
        <v>17.34</v>
      </c>
      <c r="BD94" s="43">
        <v>0.25600000000000001</v>
      </c>
      <c r="BE94" s="43">
        <v>-14.037000000000001</v>
      </c>
      <c r="BF94" s="16">
        <v>44.95</v>
      </c>
      <c r="BG94" s="21">
        <f t="shared" si="59"/>
        <v>5.3030303030303032E-2</v>
      </c>
      <c r="BH94" s="44">
        <f t="shared" si="60"/>
        <v>0.93251533742331283</v>
      </c>
      <c r="BI94" s="42">
        <f t="shared" si="61"/>
        <v>985.54564045361587</v>
      </c>
      <c r="BJ94" s="21">
        <f t="shared" si="62"/>
        <v>-1.4454359546384139E-2</v>
      </c>
      <c r="BK94" s="26">
        <f t="shared" si="63"/>
        <v>1.3997667055490752</v>
      </c>
      <c r="BL94" s="26">
        <f t="shared" si="64"/>
        <v>2.1996333944342608</v>
      </c>
      <c r="BM94" s="16">
        <f t="shared" si="65"/>
        <v>26.395600733211129</v>
      </c>
      <c r="BN94" s="16">
        <f t="shared" si="66"/>
        <v>32.59456757207132</v>
      </c>
      <c r="BO94" s="16">
        <f t="shared" si="67"/>
        <v>43.992667888685219</v>
      </c>
      <c r="BP94" s="16">
        <f t="shared" si="68"/>
        <v>61.689718380269959</v>
      </c>
      <c r="BQ94" s="16">
        <f t="shared" si="69"/>
        <v>-17.69705049158474</v>
      </c>
      <c r="BR94" s="1">
        <v>14</v>
      </c>
      <c r="BS94" s="1">
        <v>22</v>
      </c>
      <c r="BT94" s="42">
        <v>250</v>
      </c>
      <c r="BU94" s="42">
        <v>304</v>
      </c>
      <c r="BV94" s="42">
        <v>77</v>
      </c>
      <c r="BW94" s="42">
        <v>133</v>
      </c>
      <c r="BX94" s="42">
        <v>158</v>
      </c>
      <c r="BY94" s="42">
        <v>99</v>
      </c>
      <c r="BZ94" s="1">
        <v>203</v>
      </c>
      <c r="CA94" s="1">
        <v>296</v>
      </c>
      <c r="CB94" s="21">
        <f t="shared" si="70"/>
        <v>0.40681362725450904</v>
      </c>
      <c r="CC94" s="4">
        <v>-3.92</v>
      </c>
      <c r="CD94" s="45">
        <f t="shared" si="71"/>
        <v>-2.8864264314343622</v>
      </c>
      <c r="CE94" s="26">
        <f t="shared" si="72"/>
        <v>2.6833381471922779</v>
      </c>
      <c r="CF94" s="26">
        <f t="shared" si="73"/>
        <v>2.4876780739595077</v>
      </c>
      <c r="CG94" s="26">
        <f t="shared" si="74"/>
        <v>28.230953423585426</v>
      </c>
      <c r="CH94" s="26">
        <f t="shared" si="75"/>
        <v>33.15040669343793</v>
      </c>
      <c r="CI94" s="26">
        <f t="shared" si="76"/>
        <v>50.452347455021481</v>
      </c>
      <c r="CJ94" s="26">
        <f t="shared" si="77"/>
        <v>63.617475239683586</v>
      </c>
      <c r="CK94" s="16">
        <f t="shared" si="78"/>
        <v>-4.5319227069226358</v>
      </c>
      <c r="CL94" s="42">
        <v>96</v>
      </c>
      <c r="CM94" s="42">
        <v>89</v>
      </c>
      <c r="CN94" s="42">
        <v>914</v>
      </c>
      <c r="CO94" s="42">
        <v>1097</v>
      </c>
      <c r="CP94" s="42">
        <v>332</v>
      </c>
      <c r="CQ94" s="42">
        <v>474</v>
      </c>
      <c r="CR94" s="42">
        <v>616</v>
      </c>
      <c r="CS94" s="42">
        <v>463</v>
      </c>
      <c r="CT94" s="1">
        <v>4</v>
      </c>
      <c r="CU94" s="1">
        <v>7</v>
      </c>
      <c r="CV94" s="42">
        <f t="shared" si="79"/>
        <v>3</v>
      </c>
      <c r="CW94" s="26">
        <f t="shared" si="80"/>
        <v>0.38895791691428822</v>
      </c>
      <c r="CX94" s="26">
        <f t="shared" si="81"/>
        <v>0.68067635460000431</v>
      </c>
      <c r="CY94" s="26">
        <f t="shared" si="82"/>
        <v>0.29171843768571615</v>
      </c>
      <c r="CZ94" s="13">
        <v>17</v>
      </c>
      <c r="DA94" s="13">
        <v>25</v>
      </c>
      <c r="DB94" s="27">
        <v>24.82</v>
      </c>
      <c r="DC94" s="27">
        <v>23.91</v>
      </c>
      <c r="DD94" s="27">
        <v>19.89</v>
      </c>
      <c r="DE94" s="27">
        <v>24.62</v>
      </c>
      <c r="DF94" s="13">
        <v>10</v>
      </c>
      <c r="DG94" s="13">
        <v>9</v>
      </c>
      <c r="DH94" s="21">
        <f t="shared" si="83"/>
        <v>0.52631578947368418</v>
      </c>
      <c r="DI94" s="42">
        <v>6</v>
      </c>
      <c r="DJ94" s="42">
        <v>3</v>
      </c>
      <c r="DK94" s="13">
        <v>1</v>
      </c>
      <c r="DL94" s="13">
        <v>0</v>
      </c>
      <c r="DM94" s="13">
        <v>0.16700000000000001</v>
      </c>
      <c r="DN94" s="13">
        <v>0</v>
      </c>
      <c r="DO94" s="13">
        <v>0</v>
      </c>
      <c r="DP94" s="13">
        <v>0</v>
      </c>
      <c r="DQ94" s="13">
        <v>4</v>
      </c>
      <c r="DR94" s="46">
        <v>2</v>
      </c>
      <c r="DS94" s="13">
        <v>0</v>
      </c>
      <c r="DT94" s="13">
        <v>1</v>
      </c>
      <c r="DU94" s="13">
        <v>-0.25</v>
      </c>
      <c r="DV94" s="13">
        <v>0</v>
      </c>
      <c r="DW94" s="13">
        <v>0</v>
      </c>
      <c r="DX94" s="13">
        <v>0</v>
      </c>
    </row>
    <row r="95" spans="1:128" x14ac:dyDescent="0.2">
      <c r="A95" s="13" t="s">
        <v>559</v>
      </c>
      <c r="B95" s="13" t="s">
        <v>571</v>
      </c>
      <c r="C95" s="39" t="s">
        <v>3129</v>
      </c>
      <c r="D95" s="1" t="s">
        <v>270</v>
      </c>
      <c r="E95" s="13" t="s">
        <v>173</v>
      </c>
      <c r="F95" s="13">
        <v>81</v>
      </c>
      <c r="G95" s="13">
        <v>7</v>
      </c>
      <c r="H95" s="13">
        <v>22</v>
      </c>
      <c r="I95" s="40">
        <f t="shared" si="42"/>
        <v>29</v>
      </c>
      <c r="J95" s="19">
        <f t="shared" si="43"/>
        <v>1.0249764373232799</v>
      </c>
      <c r="K95" s="1">
        <v>4</v>
      </c>
      <c r="L95" s="1">
        <v>5</v>
      </c>
      <c r="M95" s="1">
        <v>7</v>
      </c>
      <c r="N95" s="1">
        <v>90</v>
      </c>
      <c r="O95" s="1">
        <v>34</v>
      </c>
      <c r="P95" s="1">
        <v>65</v>
      </c>
      <c r="Q95" s="1">
        <v>57</v>
      </c>
      <c r="R95" s="15">
        <f t="shared" si="44"/>
        <v>7.7777777777777779E-2</v>
      </c>
      <c r="S95" s="15">
        <f t="shared" si="45"/>
        <v>3.7037037037037035E-2</v>
      </c>
      <c r="T95" s="16">
        <v>1697.6</v>
      </c>
      <c r="U95" s="16">
        <f t="shared" si="46"/>
        <v>20.958024691358023</v>
      </c>
      <c r="V95" s="16">
        <v>1566.92</v>
      </c>
      <c r="W95" s="16">
        <f t="shared" si="47"/>
        <v>19.344691358024694</v>
      </c>
      <c r="X95" s="16">
        <v>2397.5300000000002</v>
      </c>
      <c r="Y95" s="16">
        <f t="shared" si="48"/>
        <v>29.599135802469139</v>
      </c>
      <c r="Z95" s="21">
        <f t="shared" si="49"/>
        <v>0.39524271967107671</v>
      </c>
      <c r="AA95" s="20">
        <f t="shared" si="50"/>
        <v>59.196428571428569</v>
      </c>
      <c r="AB95">
        <v>156</v>
      </c>
      <c r="AC95" s="1">
        <v>24</v>
      </c>
      <c r="AD95" s="1">
        <v>92</v>
      </c>
      <c r="AE95" s="1">
        <v>72</v>
      </c>
      <c r="AF95" s="1">
        <v>53</v>
      </c>
      <c r="AG95" s="15">
        <f t="shared" si="51"/>
        <v>0.125</v>
      </c>
      <c r="AH95" s="15">
        <f t="shared" si="52"/>
        <v>0.21428571428571427</v>
      </c>
      <c r="AI95" s="15">
        <f t="shared" si="53"/>
        <v>0.3392857142857143</v>
      </c>
      <c r="AJ95" s="1">
        <v>437</v>
      </c>
      <c r="AK95" s="21">
        <f t="shared" si="54"/>
        <v>0.26859250153657038</v>
      </c>
      <c r="AL95" s="1">
        <v>650</v>
      </c>
      <c r="AM95" s="21">
        <f t="shared" si="55"/>
        <v>0.39950829748002459</v>
      </c>
      <c r="AN95" s="1">
        <v>540</v>
      </c>
      <c r="AO95" s="21">
        <f t="shared" si="56"/>
        <v>0.33189920098340503</v>
      </c>
      <c r="AP95" s="21">
        <f t="shared" si="57"/>
        <v>0.40202391904323825</v>
      </c>
      <c r="AQ95" s="1">
        <v>2</v>
      </c>
      <c r="AR95" s="4">
        <v>-8.44</v>
      </c>
      <c r="AS95" s="41">
        <v>558</v>
      </c>
      <c r="AT95" s="41">
        <v>651</v>
      </c>
      <c r="AU95" s="41">
        <v>540</v>
      </c>
      <c r="AV95" s="21">
        <f t="shared" si="58"/>
        <v>0.46153846153846156</v>
      </c>
      <c r="AW95" s="26">
        <v>17.77</v>
      </c>
      <c r="AX95" s="42">
        <v>2</v>
      </c>
      <c r="AY95" s="41">
        <v>1.486</v>
      </c>
      <c r="AZ95" s="1">
        <v>2</v>
      </c>
      <c r="BA95" s="43">
        <v>1.728</v>
      </c>
      <c r="BB95" s="16">
        <v>50.57</v>
      </c>
      <c r="BC95" s="26">
        <v>17.11</v>
      </c>
      <c r="BD95" s="43">
        <v>1.8180000000000001</v>
      </c>
      <c r="BE95" s="43">
        <v>-10.24</v>
      </c>
      <c r="BF95" s="16">
        <v>46.18</v>
      </c>
      <c r="BG95" s="21">
        <f t="shared" si="59"/>
        <v>8.4464555052790352E-2</v>
      </c>
      <c r="BH95" s="44">
        <f t="shared" si="60"/>
        <v>0.93143596377749027</v>
      </c>
      <c r="BI95" s="42">
        <f t="shared" si="61"/>
        <v>1015.9005188302807</v>
      </c>
      <c r="BJ95" s="21">
        <f t="shared" si="62"/>
        <v>1.5900518830280624E-2</v>
      </c>
      <c r="BK95" s="26">
        <f t="shared" si="63"/>
        <v>2.1443341076762055</v>
      </c>
      <c r="BL95" s="26">
        <f t="shared" si="64"/>
        <v>2.0294590661935517</v>
      </c>
      <c r="BM95" s="16">
        <f t="shared" si="65"/>
        <v>25.387384167666504</v>
      </c>
      <c r="BN95" s="16">
        <f t="shared" si="66"/>
        <v>29.599469022030476</v>
      </c>
      <c r="BO95" s="16">
        <f t="shared" si="67"/>
        <v>50.430143210885049</v>
      </c>
      <c r="BP95" s="16">
        <f t="shared" si="68"/>
        <v>60.5774385418528</v>
      </c>
      <c r="BQ95" s="16">
        <f t="shared" si="69"/>
        <v>-10.147295330967751</v>
      </c>
      <c r="BR95" s="1">
        <v>56</v>
      </c>
      <c r="BS95" s="1">
        <v>53</v>
      </c>
      <c r="BT95" s="42">
        <v>607</v>
      </c>
      <c r="BU95" s="42">
        <v>720</v>
      </c>
      <c r="BV95" s="42">
        <v>276</v>
      </c>
      <c r="BW95" s="42">
        <v>330</v>
      </c>
      <c r="BX95" s="42">
        <v>479</v>
      </c>
      <c r="BY95" s="42">
        <v>378</v>
      </c>
      <c r="BZ95" s="1">
        <v>632</v>
      </c>
      <c r="CA95" s="1">
        <v>738</v>
      </c>
      <c r="CB95" s="21">
        <f t="shared" si="70"/>
        <v>0.46131386861313867</v>
      </c>
      <c r="CC95" s="4">
        <v>1.83</v>
      </c>
      <c r="CD95" s="45">
        <f t="shared" si="71"/>
        <v>4.0821306119945309</v>
      </c>
      <c r="CE95" s="26">
        <f t="shared" si="72"/>
        <v>2.5776528343753782</v>
      </c>
      <c r="CF95" s="26">
        <f t="shared" si="73"/>
        <v>2.6026785900489249</v>
      </c>
      <c r="CG95" s="26">
        <f t="shared" si="74"/>
        <v>26.076837411836348</v>
      </c>
      <c r="CH95" s="26">
        <f t="shared" si="75"/>
        <v>30.231112853645211</v>
      </c>
      <c r="CI95" s="26">
        <f t="shared" si="76"/>
        <v>51.177670352404348</v>
      </c>
      <c r="CJ95" s="26">
        <f t="shared" si="77"/>
        <v>65.217119285264417</v>
      </c>
      <c r="CK95" s="16">
        <f t="shared" si="78"/>
        <v>3.8921536018923177</v>
      </c>
      <c r="CL95" s="42">
        <v>103</v>
      </c>
      <c r="CM95" s="42">
        <v>104</v>
      </c>
      <c r="CN95" s="42">
        <v>939</v>
      </c>
      <c r="CO95" s="42">
        <v>1104</v>
      </c>
      <c r="CP95" s="42">
        <v>419</v>
      </c>
      <c r="CQ95" s="42">
        <v>536</v>
      </c>
      <c r="CR95" s="42">
        <v>862</v>
      </c>
      <c r="CS95" s="42">
        <v>584</v>
      </c>
      <c r="CT95" s="1">
        <v>7</v>
      </c>
      <c r="CU95" s="1">
        <v>13</v>
      </c>
      <c r="CV95" s="42">
        <f t="shared" si="79"/>
        <v>6</v>
      </c>
      <c r="CW95" s="26">
        <f t="shared" si="80"/>
        <v>0.24740810556079171</v>
      </c>
      <c r="CX95" s="26">
        <f t="shared" si="81"/>
        <v>0.45947219604147033</v>
      </c>
      <c r="CY95" s="26">
        <f t="shared" si="82"/>
        <v>0.21206409048067862</v>
      </c>
      <c r="CZ95" s="13">
        <v>52</v>
      </c>
      <c r="DA95" s="13">
        <v>64</v>
      </c>
      <c r="DB95" s="27">
        <v>62.46</v>
      </c>
      <c r="DC95" s="27">
        <v>76.89</v>
      </c>
      <c r="DD95" s="27">
        <v>55.9</v>
      </c>
      <c r="DE95" s="27">
        <v>66.92</v>
      </c>
      <c r="DF95" s="1"/>
      <c r="DG95" s="1"/>
      <c r="DH95" s="21" t="str">
        <f t="shared" si="83"/>
        <v xml:space="preserve"> </v>
      </c>
      <c r="DI95" s="42"/>
      <c r="DJ95" s="42"/>
      <c r="DK95" s="1"/>
      <c r="DL95" s="1"/>
      <c r="DM95" s="1"/>
      <c r="DN95" s="1"/>
      <c r="DO95" s="1"/>
      <c r="DP95" s="1"/>
      <c r="DQ95" s="1"/>
      <c r="DR95" s="42"/>
      <c r="DS95" s="1"/>
      <c r="DT95" s="1"/>
      <c r="DU95" s="1"/>
      <c r="DV95" s="1"/>
      <c r="DW95" s="1"/>
      <c r="DX95" s="13"/>
    </row>
    <row r="96" spans="1:128" ht="25.5" x14ac:dyDescent="0.2">
      <c r="A96" s="13" t="s">
        <v>574</v>
      </c>
      <c r="B96" s="13" t="s">
        <v>575</v>
      </c>
      <c r="C96" s="39" t="s">
        <v>3130</v>
      </c>
      <c r="D96" s="1" t="s">
        <v>292</v>
      </c>
      <c r="E96" s="13" t="s">
        <v>173</v>
      </c>
      <c r="F96" s="13">
        <v>71</v>
      </c>
      <c r="G96" s="13">
        <v>3</v>
      </c>
      <c r="H96" s="13">
        <v>11</v>
      </c>
      <c r="I96" s="40">
        <f t="shared" si="42"/>
        <v>14</v>
      </c>
      <c r="J96" s="19">
        <f t="shared" si="43"/>
        <v>0.56420015672227841</v>
      </c>
      <c r="K96" s="1">
        <v>2</v>
      </c>
      <c r="L96" s="1">
        <v>4</v>
      </c>
      <c r="M96" s="1">
        <v>6</v>
      </c>
      <c r="N96" s="1">
        <v>74</v>
      </c>
      <c r="O96" s="1">
        <v>25</v>
      </c>
      <c r="P96" s="1">
        <v>51</v>
      </c>
      <c r="Q96" s="1">
        <v>28</v>
      </c>
      <c r="R96" s="15">
        <f t="shared" si="44"/>
        <v>4.0540540540540543E-2</v>
      </c>
      <c r="S96" s="15">
        <f t="shared" si="45"/>
        <v>0.02</v>
      </c>
      <c r="T96" s="16">
        <v>1488.8333333333001</v>
      </c>
      <c r="U96" s="16">
        <f t="shared" si="46"/>
        <v>20.969483568074647</v>
      </c>
      <c r="V96" s="16">
        <v>1391.88</v>
      </c>
      <c r="W96" s="16">
        <f t="shared" si="47"/>
        <v>19.603943661971833</v>
      </c>
      <c r="X96" s="16">
        <v>2017.12</v>
      </c>
      <c r="Y96" s="16">
        <f t="shared" si="48"/>
        <v>28.410140845070423</v>
      </c>
      <c r="Z96" s="21">
        <f t="shared" si="49"/>
        <v>0.40829568788501031</v>
      </c>
      <c r="AA96" s="20">
        <f t="shared" si="50"/>
        <v>47.862068965517246</v>
      </c>
      <c r="AB96">
        <v>95</v>
      </c>
      <c r="AC96" s="1">
        <v>26</v>
      </c>
      <c r="AD96" s="1">
        <v>76</v>
      </c>
      <c r="AE96" s="1">
        <v>24</v>
      </c>
      <c r="AF96" s="1">
        <v>28</v>
      </c>
      <c r="AG96" s="15">
        <f t="shared" si="51"/>
        <v>5.1724137931034482E-2</v>
      </c>
      <c r="AH96" s="15">
        <f t="shared" si="52"/>
        <v>0.17241379310344829</v>
      </c>
      <c r="AI96" s="15">
        <f t="shared" si="53"/>
        <v>0.22413793103448276</v>
      </c>
      <c r="AJ96" s="1">
        <v>455</v>
      </c>
      <c r="AK96" s="21">
        <f t="shared" si="54"/>
        <v>0.3133608815426997</v>
      </c>
      <c r="AL96" s="1">
        <v>431</v>
      </c>
      <c r="AM96" s="21">
        <f t="shared" si="55"/>
        <v>0.29683195592286499</v>
      </c>
      <c r="AN96" s="1">
        <v>566</v>
      </c>
      <c r="AO96" s="21">
        <f t="shared" si="56"/>
        <v>0.38980716253443526</v>
      </c>
      <c r="AP96" s="21">
        <f t="shared" si="57"/>
        <v>0.51354401805869077</v>
      </c>
      <c r="AQ96" s="1">
        <v>5</v>
      </c>
      <c r="AR96" s="4">
        <v>0.87</v>
      </c>
      <c r="AS96" s="41">
        <v>522</v>
      </c>
      <c r="AT96" s="41">
        <v>481</v>
      </c>
      <c r="AU96" s="41">
        <v>463</v>
      </c>
      <c r="AV96" s="21">
        <f t="shared" si="58"/>
        <v>0.52043868394815551</v>
      </c>
      <c r="AW96" s="26">
        <v>17.48</v>
      </c>
      <c r="AX96" s="42">
        <v>3</v>
      </c>
      <c r="AY96" s="41">
        <v>0.60499999999999998</v>
      </c>
      <c r="AZ96" s="1">
        <v>1</v>
      </c>
      <c r="BA96" s="43">
        <v>0.56100000000000005</v>
      </c>
      <c r="BB96" s="16">
        <v>50.08</v>
      </c>
      <c r="BC96" s="26">
        <v>17.760000000000002</v>
      </c>
      <c r="BD96" s="43">
        <v>1.149</v>
      </c>
      <c r="BE96" s="43">
        <v>2.4380000000000002</v>
      </c>
      <c r="BF96" s="16">
        <v>51.1</v>
      </c>
      <c r="BG96" s="21">
        <f t="shared" si="59"/>
        <v>8.3573487031700283E-2</v>
      </c>
      <c r="BH96" s="44">
        <f t="shared" si="60"/>
        <v>0.93434343434343436</v>
      </c>
      <c r="BI96" s="42">
        <f t="shared" si="61"/>
        <v>1017.9169213751347</v>
      </c>
      <c r="BJ96" s="21">
        <f t="shared" si="62"/>
        <v>1.7916921375134648E-2</v>
      </c>
      <c r="BK96" s="26">
        <f t="shared" si="63"/>
        <v>2.5002155358220532</v>
      </c>
      <c r="BL96" s="26">
        <f t="shared" si="64"/>
        <v>1.6811794120182773</v>
      </c>
      <c r="BM96" s="16">
        <f t="shared" si="65"/>
        <v>29.916372101043191</v>
      </c>
      <c r="BN96" s="16">
        <f t="shared" si="66"/>
        <v>25.605655659970683</v>
      </c>
      <c r="BO96" s="16">
        <f t="shared" si="67"/>
        <v>53.53909819812052</v>
      </c>
      <c r="BP96" s="16">
        <f t="shared" si="68"/>
        <v>51.987240279334422</v>
      </c>
      <c r="BQ96" s="16">
        <f t="shared" si="69"/>
        <v>1.5518579187860979</v>
      </c>
      <c r="BR96" s="1">
        <v>58</v>
      </c>
      <c r="BS96" s="1">
        <v>39</v>
      </c>
      <c r="BT96" s="42">
        <v>636</v>
      </c>
      <c r="BU96" s="42">
        <v>555</v>
      </c>
      <c r="BV96" s="42">
        <v>252</v>
      </c>
      <c r="BW96" s="42">
        <v>273</v>
      </c>
      <c r="BX96" s="42">
        <v>339</v>
      </c>
      <c r="BY96" s="42">
        <v>296</v>
      </c>
      <c r="BZ96" s="1">
        <v>590</v>
      </c>
      <c r="CA96" s="1">
        <v>531</v>
      </c>
      <c r="CB96" s="21">
        <f t="shared" si="70"/>
        <v>0.52631578947368418</v>
      </c>
      <c r="CC96" s="4">
        <v>0.39</v>
      </c>
      <c r="CD96" s="45">
        <f t="shared" si="71"/>
        <v>-0.74019851462248099</v>
      </c>
      <c r="CE96" s="26">
        <f t="shared" si="72"/>
        <v>2.6175934004917902</v>
      </c>
      <c r="CF96" s="26">
        <f t="shared" si="73"/>
        <v>2.7365749186959625</v>
      </c>
      <c r="CG96" s="26">
        <f t="shared" si="74"/>
        <v>29.56690727373681</v>
      </c>
      <c r="CH96" s="26">
        <f t="shared" si="75"/>
        <v>28.674545887205518</v>
      </c>
      <c r="CI96" s="26">
        <f t="shared" si="76"/>
        <v>56.099785833267227</v>
      </c>
      <c r="CJ96" s="26">
        <f t="shared" si="77"/>
        <v>54.493535337510899</v>
      </c>
      <c r="CK96" s="16">
        <f t="shared" si="78"/>
        <v>-5.4392576970229811E-2</v>
      </c>
      <c r="CL96" s="42">
        <v>88</v>
      </c>
      <c r="CM96" s="42">
        <v>92</v>
      </c>
      <c r="CN96" s="42">
        <v>906</v>
      </c>
      <c r="CO96" s="42">
        <v>872</v>
      </c>
      <c r="CP96" s="42">
        <v>397</v>
      </c>
      <c r="CQ96" s="42">
        <v>363</v>
      </c>
      <c r="CR96" s="42">
        <v>505</v>
      </c>
      <c r="CS96" s="42">
        <v>495</v>
      </c>
      <c r="CT96" s="1">
        <v>2</v>
      </c>
      <c r="CU96" s="1">
        <v>1</v>
      </c>
      <c r="CV96" s="42">
        <f t="shared" si="79"/>
        <v>-1</v>
      </c>
      <c r="CW96" s="26">
        <f t="shared" si="80"/>
        <v>8.0600022388896908E-2</v>
      </c>
      <c r="CX96" s="26">
        <f t="shared" si="81"/>
        <v>4.0300011194448454E-2</v>
      </c>
      <c r="CY96" s="26">
        <f t="shared" si="82"/>
        <v>-4.0300011194448454E-2</v>
      </c>
      <c r="CZ96" s="13">
        <v>51</v>
      </c>
      <c r="DA96" s="13">
        <v>40</v>
      </c>
      <c r="DB96" s="27">
        <v>61.55</v>
      </c>
      <c r="DC96" s="27">
        <v>59.91</v>
      </c>
      <c r="DD96" s="27">
        <v>56.17</v>
      </c>
      <c r="DE96" s="27">
        <v>48.68</v>
      </c>
      <c r="DF96" s="1"/>
      <c r="DG96" s="1"/>
      <c r="DH96" s="21" t="str">
        <f t="shared" si="83"/>
        <v xml:space="preserve"> </v>
      </c>
      <c r="DI96" s="42"/>
      <c r="DJ96" s="42"/>
      <c r="DK96" s="1"/>
      <c r="DL96" s="1"/>
      <c r="DM96" s="1"/>
      <c r="DN96" s="1"/>
      <c r="DO96" s="1"/>
      <c r="DP96" s="1"/>
      <c r="DQ96" s="47"/>
      <c r="DR96" s="46"/>
      <c r="DS96" s="13"/>
      <c r="DT96" s="13"/>
      <c r="DU96" s="13"/>
      <c r="DV96" s="13"/>
      <c r="DW96" s="13"/>
      <c r="DX96" s="1"/>
    </row>
    <row r="97" spans="1:128" ht="25.5" x14ac:dyDescent="0.2">
      <c r="A97" s="13" t="s">
        <v>320</v>
      </c>
      <c r="B97" s="13" t="s">
        <v>579</v>
      </c>
      <c r="C97" s="39" t="s">
        <v>3131</v>
      </c>
      <c r="D97" s="1" t="s">
        <v>292</v>
      </c>
      <c r="E97" s="13" t="s">
        <v>146</v>
      </c>
      <c r="F97" s="13">
        <v>73</v>
      </c>
      <c r="G97" s="13">
        <v>8</v>
      </c>
      <c r="H97" s="13">
        <v>11</v>
      </c>
      <c r="I97" s="40">
        <f t="shared" si="42"/>
        <v>19</v>
      </c>
      <c r="J97" s="19">
        <f t="shared" si="43"/>
        <v>1.4713157951342695</v>
      </c>
      <c r="K97" s="1">
        <v>8</v>
      </c>
      <c r="L97" s="1">
        <v>6</v>
      </c>
      <c r="M97" s="1">
        <v>5</v>
      </c>
      <c r="N97" s="1">
        <v>81</v>
      </c>
      <c r="O97" s="1">
        <v>25</v>
      </c>
      <c r="P97" s="1">
        <v>24</v>
      </c>
      <c r="Q97" s="1">
        <v>68</v>
      </c>
      <c r="R97" s="15">
        <f t="shared" si="44"/>
        <v>9.8765432098765427E-2</v>
      </c>
      <c r="S97" s="15">
        <f t="shared" si="45"/>
        <v>6.1538461538461542E-2</v>
      </c>
      <c r="T97" s="16">
        <v>774.81666666670003</v>
      </c>
      <c r="U97" s="16">
        <f t="shared" si="46"/>
        <v>10.613926940639727</v>
      </c>
      <c r="V97" s="16">
        <v>744.09</v>
      </c>
      <c r="W97" s="16">
        <f t="shared" si="47"/>
        <v>10.193013698630137</v>
      </c>
      <c r="X97" s="16">
        <v>2757.57</v>
      </c>
      <c r="Y97" s="16">
        <f t="shared" si="48"/>
        <v>37.77493150684932</v>
      </c>
      <c r="Z97" s="21">
        <f t="shared" si="49"/>
        <v>0.21249635886979315</v>
      </c>
      <c r="AA97" s="20">
        <f t="shared" si="50"/>
        <v>69.333333333333329</v>
      </c>
      <c r="AB97">
        <v>43</v>
      </c>
      <c r="AC97" s="1">
        <v>53</v>
      </c>
      <c r="AD97" s="1">
        <v>48</v>
      </c>
      <c r="AE97" s="1">
        <v>6</v>
      </c>
      <c r="AF97" s="1">
        <v>20</v>
      </c>
      <c r="AG97" s="15">
        <f t="shared" si="51"/>
        <v>0.29629629629629628</v>
      </c>
      <c r="AH97" s="15">
        <f t="shared" si="52"/>
        <v>0.40740740740740738</v>
      </c>
      <c r="AI97" s="15">
        <f t="shared" si="53"/>
        <v>0.70370370370370372</v>
      </c>
      <c r="AJ97" s="1">
        <v>171</v>
      </c>
      <c r="AK97" s="21">
        <f t="shared" si="54"/>
        <v>0.24393723252496433</v>
      </c>
      <c r="AL97" s="1">
        <v>298</v>
      </c>
      <c r="AM97" s="21">
        <f t="shared" si="55"/>
        <v>0.42510699001426533</v>
      </c>
      <c r="AN97" s="1">
        <v>232</v>
      </c>
      <c r="AO97" s="21">
        <f t="shared" si="56"/>
        <v>0.33095577746077032</v>
      </c>
      <c r="AP97" s="21">
        <f t="shared" si="57"/>
        <v>0.3646055437100213</v>
      </c>
      <c r="AQ97" s="1">
        <v>2</v>
      </c>
      <c r="AR97" s="4">
        <v>-18.45</v>
      </c>
      <c r="AS97" s="41">
        <v>261</v>
      </c>
      <c r="AT97" s="41">
        <v>312</v>
      </c>
      <c r="AU97" s="41">
        <v>234</v>
      </c>
      <c r="AV97" s="21">
        <f t="shared" si="58"/>
        <v>0.45549738219895286</v>
      </c>
      <c r="AW97" s="26">
        <v>17.010000000000002</v>
      </c>
      <c r="AX97" s="42">
        <v>14</v>
      </c>
      <c r="AY97" s="41">
        <v>0.36799999999999999</v>
      </c>
      <c r="AZ97" s="1">
        <v>3</v>
      </c>
      <c r="BA97" s="43">
        <v>0.16700000000000001</v>
      </c>
      <c r="BB97" s="16">
        <v>49.92</v>
      </c>
      <c r="BC97" s="26">
        <v>16.899999999999999</v>
      </c>
      <c r="BD97" s="43">
        <v>-2.8620000000000001</v>
      </c>
      <c r="BE97" s="43">
        <v>-0.17899999999999999</v>
      </c>
      <c r="BF97" s="16">
        <v>50.23</v>
      </c>
      <c r="BG97" s="21">
        <f t="shared" si="59"/>
        <v>8.6538461538461536E-2</v>
      </c>
      <c r="BH97" s="44">
        <f t="shared" si="60"/>
        <v>0.89835164835164838</v>
      </c>
      <c r="BI97" s="42">
        <f t="shared" si="61"/>
        <v>984.8901098901099</v>
      </c>
      <c r="BJ97" s="21">
        <f t="shared" si="62"/>
        <v>-1.5109890109890084E-2</v>
      </c>
      <c r="BK97" s="26">
        <f t="shared" si="63"/>
        <v>2.1771559891948553</v>
      </c>
      <c r="BL97" s="26">
        <f t="shared" si="64"/>
        <v>2.9835100592670241</v>
      </c>
      <c r="BM97" s="16">
        <f t="shared" si="65"/>
        <v>25.158246986251662</v>
      </c>
      <c r="BN97" s="16">
        <f t="shared" si="66"/>
        <v>29.351288150626939</v>
      </c>
      <c r="BO97" s="16">
        <f t="shared" si="67"/>
        <v>46.687900657178567</v>
      </c>
      <c r="BP97" s="16">
        <f t="shared" si="68"/>
        <v>58.541305487239448</v>
      </c>
      <c r="BQ97" s="16">
        <f t="shared" si="69"/>
        <v>-11.853404830060882</v>
      </c>
      <c r="BR97" s="1">
        <v>27</v>
      </c>
      <c r="BS97" s="1">
        <v>37</v>
      </c>
      <c r="BT97" s="42">
        <v>285</v>
      </c>
      <c r="BU97" s="42">
        <v>327</v>
      </c>
      <c r="BV97" s="42">
        <v>124</v>
      </c>
      <c r="BW97" s="42">
        <v>145</v>
      </c>
      <c r="BX97" s="42">
        <v>217</v>
      </c>
      <c r="BY97" s="42">
        <v>143</v>
      </c>
      <c r="BZ97" s="1">
        <v>279</v>
      </c>
      <c r="CA97" s="1">
        <v>335</v>
      </c>
      <c r="CB97" s="21">
        <f t="shared" si="70"/>
        <v>0.4543973941368078</v>
      </c>
      <c r="CC97" s="4">
        <v>-8.3800000000000008</v>
      </c>
      <c r="CD97" s="45">
        <f t="shared" si="71"/>
        <v>-8.3479378791013925</v>
      </c>
      <c r="CE97" s="26">
        <f t="shared" si="72"/>
        <v>2.6980276112664408</v>
      </c>
      <c r="CF97" s="26">
        <f t="shared" si="73"/>
        <v>2.1975870059508913</v>
      </c>
      <c r="CG97" s="26">
        <f t="shared" si="74"/>
        <v>31.875890729881739</v>
      </c>
      <c r="CH97" s="26">
        <f t="shared" si="75"/>
        <v>27.110825835790205</v>
      </c>
      <c r="CI97" s="26">
        <f t="shared" si="76"/>
        <v>59.117266288797744</v>
      </c>
      <c r="CJ97" s="26">
        <f t="shared" si="77"/>
        <v>52.328680686256369</v>
      </c>
      <c r="CK97" s="16">
        <f t="shared" si="78"/>
        <v>-18.641990432602256</v>
      </c>
      <c r="CL97" s="42">
        <v>124</v>
      </c>
      <c r="CM97" s="42">
        <v>101</v>
      </c>
      <c r="CN97" s="42">
        <v>1341</v>
      </c>
      <c r="CO97" s="42">
        <v>1145</v>
      </c>
      <c r="CP97" s="42">
        <v>568</v>
      </c>
      <c r="CQ97" s="42">
        <v>493</v>
      </c>
      <c r="CR97" s="42">
        <v>666</v>
      </c>
      <c r="CS97" s="42">
        <v>684</v>
      </c>
      <c r="CT97" s="1">
        <v>9</v>
      </c>
      <c r="CU97" s="1">
        <v>0</v>
      </c>
      <c r="CV97" s="42">
        <f t="shared" si="79"/>
        <v>-9</v>
      </c>
      <c r="CW97" s="26">
        <f t="shared" si="80"/>
        <v>0.69693906085307511</v>
      </c>
      <c r="CX97" s="26">
        <f t="shared" si="81"/>
        <v>0</v>
      </c>
      <c r="CY97" s="26">
        <f t="shared" si="82"/>
        <v>-0.69693906085307511</v>
      </c>
      <c r="CZ97" s="13">
        <v>23</v>
      </c>
      <c r="DA97" s="13">
        <v>26</v>
      </c>
      <c r="DB97" s="27">
        <v>29.54</v>
      </c>
      <c r="DC97" s="27">
        <v>26.18</v>
      </c>
      <c r="DD97" s="27">
        <v>28.92</v>
      </c>
      <c r="DE97" s="27">
        <v>25.18</v>
      </c>
      <c r="DF97" s="13">
        <v>270</v>
      </c>
      <c r="DG97" s="13">
        <v>276</v>
      </c>
      <c r="DH97" s="21">
        <f t="shared" si="83"/>
        <v>0.49450549450549453</v>
      </c>
      <c r="DI97" s="42">
        <v>144</v>
      </c>
      <c r="DJ97" s="42">
        <v>81</v>
      </c>
      <c r="DK97" s="13">
        <v>22</v>
      </c>
      <c r="DL97" s="13">
        <v>2</v>
      </c>
      <c r="DM97" s="13">
        <v>0.13900000000000001</v>
      </c>
      <c r="DN97" s="13">
        <v>0</v>
      </c>
      <c r="DO97" s="13">
        <v>0</v>
      </c>
      <c r="DP97" s="13">
        <v>0</v>
      </c>
      <c r="DQ97" s="13">
        <v>230</v>
      </c>
      <c r="DR97" s="46">
        <v>100</v>
      </c>
      <c r="DS97" s="13">
        <v>1</v>
      </c>
      <c r="DT97" s="13">
        <v>35</v>
      </c>
      <c r="DU97" s="13">
        <v>-0.14799999999999999</v>
      </c>
      <c r="DV97" s="13">
        <v>0</v>
      </c>
      <c r="DW97" s="13">
        <v>2</v>
      </c>
      <c r="DX97" s="13">
        <v>-9.0000000000000011E-3</v>
      </c>
    </row>
    <row r="98" spans="1:128" ht="25.5" x14ac:dyDescent="0.2">
      <c r="A98" s="13" t="s">
        <v>582</v>
      </c>
      <c r="B98" s="13" t="s">
        <v>583</v>
      </c>
      <c r="C98" s="39" t="s">
        <v>3132</v>
      </c>
      <c r="D98" s="1" t="s">
        <v>584</v>
      </c>
      <c r="E98" s="13" t="s">
        <v>173</v>
      </c>
      <c r="F98" s="13">
        <v>1</v>
      </c>
      <c r="G98" s="13">
        <v>0</v>
      </c>
      <c r="H98" s="13">
        <v>0</v>
      </c>
      <c r="I98" s="40">
        <f t="shared" si="42"/>
        <v>0</v>
      </c>
      <c r="J98" s="19">
        <f t="shared" si="43"/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5">
        <f t="shared" si="44"/>
        <v>0</v>
      </c>
      <c r="S98" s="15">
        <f t="shared" si="45"/>
        <v>0</v>
      </c>
      <c r="T98" s="16">
        <v>9.5500000000000007</v>
      </c>
      <c r="U98" s="16">
        <f t="shared" si="46"/>
        <v>9.5500000000000007</v>
      </c>
      <c r="V98" s="16">
        <v>9.91</v>
      </c>
      <c r="W98" s="16">
        <f t="shared" si="47"/>
        <v>9.91</v>
      </c>
      <c r="X98" s="16">
        <v>33.479999999999997</v>
      </c>
      <c r="Y98" s="16">
        <f t="shared" si="48"/>
        <v>33.479999999999997</v>
      </c>
      <c r="Z98" s="21">
        <f t="shared" si="49"/>
        <v>0.22839363908734731</v>
      </c>
      <c r="AA98" s="20">
        <f t="shared" si="50"/>
        <v>0</v>
      </c>
      <c r="AB98">
        <v>1</v>
      </c>
      <c r="AC98" s="1">
        <v>1</v>
      </c>
      <c r="AD98" s="1">
        <v>0</v>
      </c>
      <c r="AE98" s="1">
        <v>0</v>
      </c>
      <c r="AF98" s="1">
        <v>0</v>
      </c>
      <c r="AG98" s="15">
        <f t="shared" si="51"/>
        <v>0</v>
      </c>
      <c r="AH98" s="15">
        <f t="shared" si="52"/>
        <v>0</v>
      </c>
      <c r="AI98" s="15">
        <f t="shared" si="53"/>
        <v>0</v>
      </c>
      <c r="AJ98" s="1">
        <v>0</v>
      </c>
      <c r="AK98" s="21">
        <f t="shared" si="54"/>
        <v>0</v>
      </c>
      <c r="AL98" s="1">
        <v>5</v>
      </c>
      <c r="AM98" s="21">
        <f t="shared" si="55"/>
        <v>0.55555555555555558</v>
      </c>
      <c r="AN98" s="1">
        <v>4</v>
      </c>
      <c r="AO98" s="21">
        <f t="shared" si="56"/>
        <v>0.44444444444444442</v>
      </c>
      <c r="AP98" s="21">
        <f t="shared" si="57"/>
        <v>0</v>
      </c>
      <c r="AQ98" s="1">
        <v>1</v>
      </c>
      <c r="AR98" s="4">
        <v>-38.1</v>
      </c>
      <c r="AS98" s="41">
        <v>1</v>
      </c>
      <c r="AT98" s="41">
        <v>4</v>
      </c>
      <c r="AU98" s="41">
        <v>1</v>
      </c>
      <c r="AV98" s="21">
        <f t="shared" si="58"/>
        <v>0.2</v>
      </c>
      <c r="AW98" s="26">
        <v>17.11</v>
      </c>
      <c r="AX98" s="42">
        <v>6</v>
      </c>
      <c r="AY98" s="41">
        <v>-2.1640000000000001</v>
      </c>
      <c r="AZ98" s="1">
        <v>10</v>
      </c>
      <c r="BA98" s="43">
        <v>0.60499999999999998</v>
      </c>
      <c r="BB98" s="16">
        <v>51.43</v>
      </c>
      <c r="BC98" s="26">
        <v>15.52</v>
      </c>
      <c r="BD98" s="43">
        <v>-1.5720000000000001</v>
      </c>
      <c r="BE98" s="43">
        <v>3.8340000000000001</v>
      </c>
      <c r="BF98" s="16">
        <v>52.11</v>
      </c>
      <c r="BG98" s="21">
        <f t="shared" si="59"/>
        <v>0</v>
      </c>
      <c r="BH98" s="44">
        <f t="shared" si="60"/>
        <v>1</v>
      </c>
      <c r="BI98" s="42">
        <f t="shared" si="61"/>
        <v>1000</v>
      </c>
      <c r="BJ98" s="21">
        <f t="shared" si="62"/>
        <v>0</v>
      </c>
      <c r="BK98" s="26">
        <f t="shared" si="63"/>
        <v>0</v>
      </c>
      <c r="BL98" s="26">
        <f t="shared" si="64"/>
        <v>0</v>
      </c>
      <c r="BM98" s="16">
        <f t="shared" si="65"/>
        <v>6.0544904137235118</v>
      </c>
      <c r="BN98" s="16">
        <f t="shared" si="66"/>
        <v>30.272452068617557</v>
      </c>
      <c r="BO98" s="16">
        <f t="shared" si="67"/>
        <v>12.108980827447024</v>
      </c>
      <c r="BP98" s="16">
        <f t="shared" si="68"/>
        <v>60.544904137235115</v>
      </c>
      <c r="BQ98" s="16">
        <f t="shared" si="69"/>
        <v>-48.435923309788095</v>
      </c>
      <c r="BR98" s="1">
        <v>0</v>
      </c>
      <c r="BS98" s="1">
        <v>0</v>
      </c>
      <c r="BT98" s="42">
        <v>1</v>
      </c>
      <c r="BU98" s="42">
        <v>5</v>
      </c>
      <c r="BV98" s="42">
        <v>0</v>
      </c>
      <c r="BW98" s="42">
        <v>1</v>
      </c>
      <c r="BX98" s="42">
        <v>4</v>
      </c>
      <c r="BY98" s="42">
        <v>1</v>
      </c>
      <c r="BZ98" s="1">
        <v>1</v>
      </c>
      <c r="CA98" s="1">
        <v>3</v>
      </c>
      <c r="CB98" s="21">
        <f t="shared" si="70"/>
        <v>0.25</v>
      </c>
      <c r="CC98" s="4">
        <v>-20.45</v>
      </c>
      <c r="CD98" s="45">
        <f t="shared" si="71"/>
        <v>-39.754923309788097</v>
      </c>
      <c r="CE98" s="26">
        <f t="shared" si="72"/>
        <v>0</v>
      </c>
      <c r="CF98" s="26">
        <f t="shared" si="73"/>
        <v>3.5842293906810041</v>
      </c>
      <c r="CG98" s="26">
        <f t="shared" si="74"/>
        <v>19.713261648745519</v>
      </c>
      <c r="CH98" s="26">
        <f t="shared" si="75"/>
        <v>32.258064516129039</v>
      </c>
      <c r="CI98" s="26">
        <f t="shared" si="76"/>
        <v>59.139784946236567</v>
      </c>
      <c r="CJ98" s="26">
        <f t="shared" si="77"/>
        <v>60.931899641577075</v>
      </c>
      <c r="CK98" s="16">
        <f t="shared" si="78"/>
        <v>-46.643808614447586</v>
      </c>
      <c r="CL98" s="42">
        <v>0</v>
      </c>
      <c r="CM98" s="42">
        <v>2</v>
      </c>
      <c r="CN98" s="42">
        <v>11</v>
      </c>
      <c r="CO98" s="42">
        <v>16</v>
      </c>
      <c r="CP98" s="42">
        <v>12</v>
      </c>
      <c r="CQ98" s="42">
        <v>9</v>
      </c>
      <c r="CR98" s="42">
        <v>7</v>
      </c>
      <c r="CS98" s="42">
        <v>10</v>
      </c>
      <c r="CT98" s="1">
        <v>0</v>
      </c>
      <c r="CU98" s="1">
        <v>0</v>
      </c>
      <c r="CV98" s="42">
        <f t="shared" si="79"/>
        <v>0</v>
      </c>
      <c r="CW98" s="26">
        <f t="shared" si="80"/>
        <v>0</v>
      </c>
      <c r="CX98" s="26">
        <f t="shared" si="81"/>
        <v>0</v>
      </c>
      <c r="CY98" s="26">
        <f t="shared" si="82"/>
        <v>0</v>
      </c>
      <c r="CZ98" s="13">
        <v>0</v>
      </c>
      <c r="DA98" s="13">
        <v>0</v>
      </c>
      <c r="DB98" s="27">
        <v>0.34</v>
      </c>
      <c r="DC98" s="27">
        <v>0.34</v>
      </c>
      <c r="DD98" s="27">
        <v>0.39</v>
      </c>
      <c r="DE98" s="27">
        <v>0.36</v>
      </c>
      <c r="DF98" s="1"/>
      <c r="DG98" s="1"/>
      <c r="DH98" s="21" t="str">
        <f t="shared" si="83"/>
        <v xml:space="preserve"> </v>
      </c>
      <c r="DI98" s="42"/>
      <c r="DJ98" s="42"/>
      <c r="DK98" s="1"/>
      <c r="DL98" s="1"/>
      <c r="DM98" s="1"/>
      <c r="DN98" s="1"/>
      <c r="DO98" s="1"/>
      <c r="DP98" s="1"/>
      <c r="DQ98" s="47"/>
      <c r="DR98" s="46"/>
      <c r="DS98" s="13"/>
      <c r="DT98" s="13"/>
      <c r="DU98" s="13"/>
      <c r="DV98" s="13"/>
      <c r="DW98" s="13"/>
      <c r="DX98" s="1"/>
    </row>
    <row r="99" spans="1:128" ht="25.5" x14ac:dyDescent="0.2">
      <c r="A99" s="13" t="s">
        <v>438</v>
      </c>
      <c r="B99" s="13" t="s">
        <v>587</v>
      </c>
      <c r="C99" s="39" t="s">
        <v>3133</v>
      </c>
      <c r="D99" s="1" t="s">
        <v>190</v>
      </c>
      <c r="E99" s="13" t="s">
        <v>154</v>
      </c>
      <c r="F99" s="13">
        <v>82</v>
      </c>
      <c r="G99" s="13">
        <v>11</v>
      </c>
      <c r="H99" s="13">
        <v>16</v>
      </c>
      <c r="I99" s="40">
        <f t="shared" si="42"/>
        <v>27</v>
      </c>
      <c r="J99" s="19">
        <f t="shared" si="43"/>
        <v>1.5874571288584027</v>
      </c>
      <c r="K99" s="1">
        <v>10</v>
      </c>
      <c r="L99" s="1">
        <v>7</v>
      </c>
      <c r="M99" s="1">
        <v>8</v>
      </c>
      <c r="N99" s="1">
        <v>87</v>
      </c>
      <c r="O99" s="1">
        <v>38</v>
      </c>
      <c r="P99" s="1">
        <v>42</v>
      </c>
      <c r="Q99" s="1">
        <v>113</v>
      </c>
      <c r="R99" s="15">
        <f t="shared" si="44"/>
        <v>0.12643678160919541</v>
      </c>
      <c r="S99" s="15">
        <f t="shared" si="45"/>
        <v>6.5868263473053898E-2</v>
      </c>
      <c r="T99" s="16">
        <v>1020.5</v>
      </c>
      <c r="U99" s="16">
        <f t="shared" si="46"/>
        <v>12.445121951219512</v>
      </c>
      <c r="V99" s="16">
        <v>952.9</v>
      </c>
      <c r="W99" s="16">
        <f t="shared" si="47"/>
        <v>11.620731707317074</v>
      </c>
      <c r="X99" s="16">
        <v>2965.37</v>
      </c>
      <c r="Y99" s="16">
        <f t="shared" si="48"/>
        <v>36.163048780487806</v>
      </c>
      <c r="Z99" s="21">
        <f t="shared" si="49"/>
        <v>0.24319406268582822</v>
      </c>
      <c r="AA99" s="20">
        <f t="shared" si="50"/>
        <v>75.774999999999991</v>
      </c>
      <c r="AB99">
        <v>21</v>
      </c>
      <c r="AC99" s="1">
        <v>181</v>
      </c>
      <c r="AD99" s="1">
        <v>79</v>
      </c>
      <c r="AE99" s="1">
        <v>31</v>
      </c>
      <c r="AF99" s="1">
        <v>34</v>
      </c>
      <c r="AG99" s="15">
        <f t="shared" si="51"/>
        <v>0.27500000000000002</v>
      </c>
      <c r="AH99" s="15">
        <f t="shared" si="52"/>
        <v>0.375</v>
      </c>
      <c r="AI99" s="15">
        <f t="shared" si="53"/>
        <v>0.65</v>
      </c>
      <c r="AJ99" s="1">
        <v>313</v>
      </c>
      <c r="AK99" s="21">
        <f t="shared" si="54"/>
        <v>0.34972067039106147</v>
      </c>
      <c r="AL99" s="1">
        <v>256</v>
      </c>
      <c r="AM99" s="21">
        <f t="shared" si="55"/>
        <v>0.2860335195530726</v>
      </c>
      <c r="AN99" s="1">
        <v>326</v>
      </c>
      <c r="AO99" s="21">
        <f t="shared" si="56"/>
        <v>0.36424581005586593</v>
      </c>
      <c r="AP99" s="21">
        <f t="shared" si="57"/>
        <v>0.55008787346221444</v>
      </c>
      <c r="AQ99" s="1">
        <v>8</v>
      </c>
      <c r="AR99" s="4">
        <v>2.81</v>
      </c>
      <c r="AS99" s="41">
        <v>385</v>
      </c>
      <c r="AT99" s="41">
        <v>317</v>
      </c>
      <c r="AU99" s="41">
        <v>307</v>
      </c>
      <c r="AV99" s="21">
        <f t="shared" si="58"/>
        <v>0.54843304843304841</v>
      </c>
      <c r="AW99" s="26">
        <v>17.13</v>
      </c>
      <c r="AX99" s="42">
        <v>9</v>
      </c>
      <c r="AY99" s="41">
        <v>0.16700000000000001</v>
      </c>
      <c r="AZ99" s="1">
        <v>7</v>
      </c>
      <c r="BA99" s="43">
        <v>-0.27</v>
      </c>
      <c r="BB99" s="16">
        <v>49.9</v>
      </c>
      <c r="BC99" s="26">
        <v>17.61</v>
      </c>
      <c r="BD99" s="43">
        <v>0.94700000000000006</v>
      </c>
      <c r="BE99" s="43">
        <v>3.137</v>
      </c>
      <c r="BF99" s="16">
        <v>49.83</v>
      </c>
      <c r="BG99" s="21">
        <f t="shared" si="59"/>
        <v>9.237875288683603E-2</v>
      </c>
      <c r="BH99" s="44">
        <f t="shared" si="60"/>
        <v>0.92584269662921348</v>
      </c>
      <c r="BI99" s="42">
        <f t="shared" si="61"/>
        <v>1018.2214495160495</v>
      </c>
      <c r="BJ99" s="21">
        <f t="shared" si="62"/>
        <v>1.8221449516049509E-2</v>
      </c>
      <c r="BK99" s="26">
        <f t="shared" si="63"/>
        <v>2.5186273480952881</v>
      </c>
      <c r="BL99" s="26">
        <f t="shared" si="64"/>
        <v>2.0778675621786125</v>
      </c>
      <c r="BM99" s="16">
        <f t="shared" si="65"/>
        <v>27.264141043131492</v>
      </c>
      <c r="BN99" s="16">
        <f t="shared" si="66"/>
        <v>28.019729247560079</v>
      </c>
      <c r="BO99" s="16">
        <f t="shared" si="67"/>
        <v>54.024556616643927</v>
      </c>
      <c r="BP99" s="16">
        <f t="shared" si="68"/>
        <v>52.261517472977225</v>
      </c>
      <c r="BQ99" s="16">
        <f t="shared" si="69"/>
        <v>1.7630391436667026</v>
      </c>
      <c r="BR99" s="1">
        <v>40</v>
      </c>
      <c r="BS99" s="1">
        <v>33</v>
      </c>
      <c r="BT99" s="42">
        <v>393</v>
      </c>
      <c r="BU99" s="42">
        <v>412</v>
      </c>
      <c r="BV99" s="42">
        <v>179</v>
      </c>
      <c r="BW99" s="42">
        <v>164</v>
      </c>
      <c r="BX99" s="42">
        <v>221</v>
      </c>
      <c r="BY99" s="42">
        <v>246</v>
      </c>
      <c r="BZ99" s="1">
        <v>424</v>
      </c>
      <c r="CA99" s="1">
        <v>388</v>
      </c>
      <c r="CB99" s="21">
        <f t="shared" si="70"/>
        <v>0.52216748768472909</v>
      </c>
      <c r="CC99" s="4">
        <v>0.13</v>
      </c>
      <c r="CD99" s="45">
        <f t="shared" si="71"/>
        <v>-2.936069819426443</v>
      </c>
      <c r="CE99" s="26">
        <f t="shared" si="72"/>
        <v>2.3470932800965816</v>
      </c>
      <c r="CF99" s="26">
        <f t="shared" si="73"/>
        <v>2.1447576525020486</v>
      </c>
      <c r="CG99" s="26">
        <f t="shared" si="74"/>
        <v>28.711425555664221</v>
      </c>
      <c r="CH99" s="26">
        <f t="shared" si="75"/>
        <v>27.497411790097022</v>
      </c>
      <c r="CI99" s="26">
        <f t="shared" si="76"/>
        <v>57.402617548568983</v>
      </c>
      <c r="CJ99" s="26">
        <f t="shared" si="77"/>
        <v>54.468750948448253</v>
      </c>
      <c r="CK99" s="16">
        <f t="shared" si="78"/>
        <v>-1.1708274564540275</v>
      </c>
      <c r="CL99" s="42">
        <v>116</v>
      </c>
      <c r="CM99" s="42">
        <v>106</v>
      </c>
      <c r="CN99" s="42">
        <v>1303</v>
      </c>
      <c r="CO99" s="42">
        <v>1253</v>
      </c>
      <c r="CP99" s="42">
        <v>636</v>
      </c>
      <c r="CQ99" s="42">
        <v>551</v>
      </c>
      <c r="CR99" s="42">
        <v>782</v>
      </c>
      <c r="CS99" s="42">
        <v>782</v>
      </c>
      <c r="CT99" s="1">
        <v>7</v>
      </c>
      <c r="CU99" s="1">
        <v>2</v>
      </c>
      <c r="CV99" s="42">
        <f t="shared" si="79"/>
        <v>-5</v>
      </c>
      <c r="CW99" s="26">
        <f t="shared" si="80"/>
        <v>0.41156295933365994</v>
      </c>
      <c r="CX99" s="26">
        <f t="shared" si="81"/>
        <v>0.11758941695247427</v>
      </c>
      <c r="CY99" s="26">
        <f t="shared" si="82"/>
        <v>-0.29397354238118567</v>
      </c>
      <c r="CZ99" s="13">
        <v>35</v>
      </c>
      <c r="DA99" s="13">
        <v>35</v>
      </c>
      <c r="DB99" s="27">
        <v>34.799999999999997</v>
      </c>
      <c r="DC99" s="27">
        <v>34</v>
      </c>
      <c r="DD99" s="27">
        <v>34.64</v>
      </c>
      <c r="DE99" s="27">
        <v>33.369999999999997</v>
      </c>
      <c r="DF99" s="13">
        <v>102</v>
      </c>
      <c r="DG99" s="13">
        <v>80</v>
      </c>
      <c r="DH99" s="21">
        <f t="shared" si="83"/>
        <v>0.56043956043956045</v>
      </c>
      <c r="DI99" s="42">
        <v>72</v>
      </c>
      <c r="DJ99" s="42">
        <v>34</v>
      </c>
      <c r="DK99" s="13">
        <v>10</v>
      </c>
      <c r="DL99" s="13">
        <v>0</v>
      </c>
      <c r="DM99" s="13">
        <v>0.13900000000000001</v>
      </c>
      <c r="DN99" s="13">
        <v>1</v>
      </c>
      <c r="DO99" s="13">
        <v>0</v>
      </c>
      <c r="DP99" s="13">
        <v>1.4E-2</v>
      </c>
      <c r="DQ99" s="13">
        <v>90</v>
      </c>
      <c r="DR99" s="46">
        <v>58</v>
      </c>
      <c r="DS99" s="13">
        <v>1</v>
      </c>
      <c r="DT99" s="13">
        <v>16</v>
      </c>
      <c r="DU99" s="13">
        <v>-0.16700000000000001</v>
      </c>
      <c r="DV99" s="13">
        <v>0</v>
      </c>
      <c r="DW99" s="13">
        <v>1</v>
      </c>
      <c r="DX99" s="13">
        <v>-1.0999999999999999E-2</v>
      </c>
    </row>
    <row r="100" spans="1:128" ht="25.5" x14ac:dyDescent="0.2">
      <c r="A100" s="13" t="s">
        <v>591</v>
      </c>
      <c r="B100" s="13" t="s">
        <v>592</v>
      </c>
      <c r="C100" s="39" t="s">
        <v>3134</v>
      </c>
      <c r="D100" s="1" t="s">
        <v>190</v>
      </c>
      <c r="E100" s="13" t="s">
        <v>146</v>
      </c>
      <c r="F100" s="13">
        <v>5</v>
      </c>
      <c r="G100" s="13">
        <v>1</v>
      </c>
      <c r="H100" s="13">
        <v>0</v>
      </c>
      <c r="I100" s="40">
        <f t="shared" si="42"/>
        <v>1</v>
      </c>
      <c r="J100" s="19">
        <f t="shared" si="43"/>
        <v>1.8595041322294841</v>
      </c>
      <c r="K100" s="1">
        <v>1</v>
      </c>
      <c r="L100" s="1">
        <v>0</v>
      </c>
      <c r="M100" s="1">
        <v>0</v>
      </c>
      <c r="N100" s="1">
        <v>4</v>
      </c>
      <c r="O100" s="1">
        <v>0</v>
      </c>
      <c r="P100" s="1">
        <v>0</v>
      </c>
      <c r="Q100" s="1">
        <v>3</v>
      </c>
      <c r="R100" s="15">
        <f t="shared" si="44"/>
        <v>0.25</v>
      </c>
      <c r="S100" s="15">
        <f t="shared" si="45"/>
        <v>0.25</v>
      </c>
      <c r="T100" s="16">
        <v>32.266666666699997</v>
      </c>
      <c r="U100" s="16">
        <f t="shared" si="46"/>
        <v>6.4533333333399998</v>
      </c>
      <c r="V100" s="16">
        <v>32.89</v>
      </c>
      <c r="W100" s="16">
        <f t="shared" si="47"/>
        <v>6.5780000000000003</v>
      </c>
      <c r="X100" s="16">
        <v>188.72</v>
      </c>
      <c r="Y100" s="16">
        <f t="shared" si="48"/>
        <v>37.744</v>
      </c>
      <c r="Z100" s="21">
        <f t="shared" si="49"/>
        <v>0.14841388024006136</v>
      </c>
      <c r="AA100" s="20">
        <f t="shared" si="50"/>
        <v>0</v>
      </c>
      <c r="AB100">
        <v>1</v>
      </c>
      <c r="AC100" s="1">
        <v>6</v>
      </c>
      <c r="AD100" s="1">
        <v>2</v>
      </c>
      <c r="AE100" s="1">
        <v>2</v>
      </c>
      <c r="AF100" s="1">
        <v>0</v>
      </c>
      <c r="AG100" s="15">
        <f t="shared" si="51"/>
        <v>1</v>
      </c>
      <c r="AH100" s="15">
        <f t="shared" si="52"/>
        <v>0</v>
      </c>
      <c r="AI100" s="15">
        <f t="shared" si="53"/>
        <v>1</v>
      </c>
      <c r="AJ100" s="1">
        <v>17</v>
      </c>
      <c r="AK100" s="21">
        <f t="shared" si="54"/>
        <v>0.44736842105263158</v>
      </c>
      <c r="AL100" s="1">
        <v>6</v>
      </c>
      <c r="AM100" s="21">
        <f t="shared" si="55"/>
        <v>0.15789473684210525</v>
      </c>
      <c r="AN100" s="1">
        <v>15</v>
      </c>
      <c r="AO100" s="21">
        <f t="shared" si="56"/>
        <v>0.39473684210526316</v>
      </c>
      <c r="AP100" s="21">
        <f t="shared" si="57"/>
        <v>0.73913043478260865</v>
      </c>
      <c r="AQ100" s="1">
        <v>14</v>
      </c>
      <c r="AR100" s="4">
        <v>12.55</v>
      </c>
      <c r="AS100" s="41">
        <v>14</v>
      </c>
      <c r="AT100" s="41">
        <v>10</v>
      </c>
      <c r="AU100" s="41">
        <v>11</v>
      </c>
      <c r="AV100" s="21">
        <f t="shared" si="58"/>
        <v>0.58333333333333337</v>
      </c>
      <c r="AW100" s="26">
        <v>16.010000000000002</v>
      </c>
      <c r="AX100" s="42">
        <v>14</v>
      </c>
      <c r="AY100" s="41">
        <v>-0.96199999999999997</v>
      </c>
      <c r="AZ100" s="1">
        <v>13</v>
      </c>
      <c r="BA100" s="43">
        <v>-3.359</v>
      </c>
      <c r="BB100" s="16">
        <v>50.28</v>
      </c>
      <c r="BC100" s="26">
        <v>16.52</v>
      </c>
      <c r="BD100" s="43">
        <v>0.63500000000000001</v>
      </c>
      <c r="BE100" s="43">
        <v>3.2519999999999998</v>
      </c>
      <c r="BF100" s="16">
        <v>49.04</v>
      </c>
      <c r="BG100" s="21">
        <f t="shared" si="59"/>
        <v>0.1</v>
      </c>
      <c r="BH100" s="44">
        <f t="shared" si="60"/>
        <v>1</v>
      </c>
      <c r="BI100" s="42">
        <f t="shared" si="61"/>
        <v>1100</v>
      </c>
      <c r="BJ100" s="21">
        <f t="shared" si="62"/>
        <v>0.1</v>
      </c>
      <c r="BK100" s="26">
        <f t="shared" si="63"/>
        <v>1.8242626938279112</v>
      </c>
      <c r="BL100" s="26">
        <f t="shared" si="64"/>
        <v>0</v>
      </c>
      <c r="BM100" s="16">
        <f t="shared" si="65"/>
        <v>18.242626938279109</v>
      </c>
      <c r="BN100" s="16">
        <f t="shared" si="66"/>
        <v>34.660991182730314</v>
      </c>
      <c r="BO100" s="16">
        <f t="shared" si="67"/>
        <v>32.836728488902402</v>
      </c>
      <c r="BP100" s="16">
        <f t="shared" si="68"/>
        <v>65.673456977804804</v>
      </c>
      <c r="BQ100" s="16">
        <f t="shared" si="69"/>
        <v>-32.836728488902402</v>
      </c>
      <c r="BR100" s="1">
        <v>1</v>
      </c>
      <c r="BS100" s="1">
        <v>0</v>
      </c>
      <c r="BT100" s="42">
        <v>9</v>
      </c>
      <c r="BU100" s="42">
        <v>19</v>
      </c>
      <c r="BV100" s="42">
        <v>3</v>
      </c>
      <c r="BW100" s="42">
        <v>6</v>
      </c>
      <c r="BX100" s="42">
        <v>11</v>
      </c>
      <c r="BY100" s="42">
        <v>5</v>
      </c>
      <c r="BZ100" s="1">
        <v>6</v>
      </c>
      <c r="CA100" s="1">
        <v>17</v>
      </c>
      <c r="CB100" s="21">
        <f t="shared" si="70"/>
        <v>0.2608695652173913</v>
      </c>
      <c r="CC100" s="4">
        <v>-27.2</v>
      </c>
      <c r="CD100" s="45">
        <f t="shared" si="71"/>
        <v>-45.276858923685012</v>
      </c>
      <c r="CE100" s="26">
        <f t="shared" si="72"/>
        <v>2.2255192878338277</v>
      </c>
      <c r="CF100" s="26">
        <f t="shared" si="73"/>
        <v>1.58965663416702</v>
      </c>
      <c r="CG100" s="26">
        <f t="shared" si="74"/>
        <v>28.931750741839764</v>
      </c>
      <c r="CH100" s="26">
        <f t="shared" si="75"/>
        <v>21.619330224671472</v>
      </c>
      <c r="CI100" s="26">
        <f t="shared" si="76"/>
        <v>55.955913522679104</v>
      </c>
      <c r="CJ100" s="26">
        <f t="shared" si="77"/>
        <v>44.510385756676556</v>
      </c>
      <c r="CK100" s="16">
        <f t="shared" si="78"/>
        <v>-44.282256254904951</v>
      </c>
      <c r="CL100" s="42">
        <v>7</v>
      </c>
      <c r="CM100" s="42">
        <v>5</v>
      </c>
      <c r="CN100" s="42">
        <v>84</v>
      </c>
      <c r="CO100" s="42">
        <v>63</v>
      </c>
      <c r="CP100" s="42">
        <v>36</v>
      </c>
      <c r="CQ100" s="42">
        <v>27</v>
      </c>
      <c r="CR100" s="42">
        <v>45</v>
      </c>
      <c r="CS100" s="42">
        <v>49</v>
      </c>
      <c r="CT100" s="1">
        <v>0</v>
      </c>
      <c r="CU100" s="1">
        <v>0</v>
      </c>
      <c r="CV100" s="42">
        <f t="shared" si="79"/>
        <v>0</v>
      </c>
      <c r="CW100" s="26">
        <f t="shared" si="80"/>
        <v>0</v>
      </c>
      <c r="CX100" s="26">
        <f t="shared" si="81"/>
        <v>0</v>
      </c>
      <c r="CY100" s="26">
        <f t="shared" si="82"/>
        <v>0</v>
      </c>
      <c r="CZ100" s="13">
        <v>0</v>
      </c>
      <c r="DA100" s="13">
        <v>1</v>
      </c>
      <c r="DB100" s="27">
        <v>1.2</v>
      </c>
      <c r="DC100" s="27">
        <v>0.88</v>
      </c>
      <c r="DD100" s="27">
        <v>1.21</v>
      </c>
      <c r="DE100" s="27">
        <v>1.0900000000000001</v>
      </c>
      <c r="DF100" s="13">
        <v>1</v>
      </c>
      <c r="DG100" s="13">
        <v>2</v>
      </c>
      <c r="DH100" s="21">
        <f t="shared" si="83"/>
        <v>0.33333333333333331</v>
      </c>
      <c r="DI100" s="42">
        <v>2</v>
      </c>
      <c r="DJ100" s="42">
        <v>1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1</v>
      </c>
      <c r="DR100" s="46">
        <v>0</v>
      </c>
      <c r="DS100" s="13">
        <v>0</v>
      </c>
      <c r="DT100" s="13">
        <v>1</v>
      </c>
      <c r="DU100" s="13">
        <v>-1</v>
      </c>
      <c r="DV100" s="13">
        <v>0</v>
      </c>
      <c r="DW100" s="13">
        <v>0</v>
      </c>
      <c r="DX100" s="13">
        <v>0</v>
      </c>
    </row>
    <row r="101" spans="1:128" ht="25.5" x14ac:dyDescent="0.2">
      <c r="A101" s="13" t="s">
        <v>595</v>
      </c>
      <c r="B101" s="13" t="s">
        <v>592</v>
      </c>
      <c r="C101" s="39" t="s">
        <v>3135</v>
      </c>
      <c r="D101" s="13" t="s">
        <v>206</v>
      </c>
      <c r="E101" s="13" t="s">
        <v>596</v>
      </c>
      <c r="F101" s="13">
        <v>82</v>
      </c>
      <c r="G101" s="13">
        <v>10</v>
      </c>
      <c r="H101" s="13">
        <v>11</v>
      </c>
      <c r="I101" s="40">
        <f t="shared" si="42"/>
        <v>21</v>
      </c>
      <c r="J101" s="19">
        <f t="shared" si="43"/>
        <v>1.1234953187695051</v>
      </c>
      <c r="K101" s="1">
        <v>10</v>
      </c>
      <c r="L101" s="1">
        <v>11</v>
      </c>
      <c r="M101" s="1">
        <v>0</v>
      </c>
      <c r="N101" s="1">
        <v>159</v>
      </c>
      <c r="O101" s="1">
        <v>66</v>
      </c>
      <c r="P101" s="1">
        <v>65</v>
      </c>
      <c r="Q101" s="1">
        <v>155</v>
      </c>
      <c r="R101" s="15">
        <f t="shared" si="44"/>
        <v>6.2893081761006289E-2</v>
      </c>
      <c r="S101" s="15">
        <f t="shared" si="45"/>
        <v>3.4482758620689655E-2</v>
      </c>
      <c r="T101" s="16">
        <v>1121.5</v>
      </c>
      <c r="U101" s="16">
        <f t="shared" si="46"/>
        <v>13.676829268292684</v>
      </c>
      <c r="V101" s="16">
        <v>1082.6300000000001</v>
      </c>
      <c r="W101" s="16">
        <f t="shared" si="47"/>
        <v>13.202804878048783</v>
      </c>
      <c r="X101" s="16">
        <v>2889.14</v>
      </c>
      <c r="Y101" s="16">
        <f t="shared" si="48"/>
        <v>35.233414634146342</v>
      </c>
      <c r="Z101" s="21">
        <f t="shared" si="49"/>
        <v>0.27258124211623536</v>
      </c>
      <c r="AA101" s="20">
        <f t="shared" si="50"/>
        <v>189.56666666666666</v>
      </c>
      <c r="AB101">
        <v>18</v>
      </c>
      <c r="AC101" s="1">
        <v>218</v>
      </c>
      <c r="AD101" s="1">
        <v>160</v>
      </c>
      <c r="AE101" s="1">
        <v>35</v>
      </c>
      <c r="AF101" s="1">
        <v>24</v>
      </c>
      <c r="AG101" s="15">
        <f t="shared" si="51"/>
        <v>0.33333333333333331</v>
      </c>
      <c r="AH101" s="15">
        <f t="shared" si="52"/>
        <v>0.36666666666666664</v>
      </c>
      <c r="AI101" s="15">
        <f t="shared" si="53"/>
        <v>0.7</v>
      </c>
      <c r="AJ101" s="1">
        <v>371</v>
      </c>
      <c r="AK101" s="21">
        <f t="shared" si="54"/>
        <v>0.33453561767357981</v>
      </c>
      <c r="AL101" s="1">
        <v>331</v>
      </c>
      <c r="AM101" s="21">
        <f t="shared" si="55"/>
        <v>0.29846708746618578</v>
      </c>
      <c r="AN101" s="1">
        <v>407</v>
      </c>
      <c r="AO101" s="21">
        <f t="shared" si="56"/>
        <v>0.36699729486023447</v>
      </c>
      <c r="AP101" s="21">
        <f t="shared" si="57"/>
        <v>0.52849002849002846</v>
      </c>
      <c r="AQ101" s="1">
        <v>4</v>
      </c>
      <c r="AR101" s="4">
        <v>-2.48</v>
      </c>
      <c r="AS101" s="41">
        <v>386</v>
      </c>
      <c r="AT101" s="41">
        <v>382</v>
      </c>
      <c r="AU101" s="41">
        <v>352</v>
      </c>
      <c r="AV101" s="21">
        <f t="shared" si="58"/>
        <v>0.50260416666666663</v>
      </c>
      <c r="AW101" s="26">
        <v>17.43</v>
      </c>
      <c r="AX101" s="42">
        <v>6</v>
      </c>
      <c r="AY101" s="41">
        <v>0.47100000000000003</v>
      </c>
      <c r="AZ101" s="1">
        <v>6</v>
      </c>
      <c r="BA101" s="43">
        <v>-0.51800000000000002</v>
      </c>
      <c r="BB101" s="16">
        <v>49.71</v>
      </c>
      <c r="BC101" s="26">
        <v>18.309999999999999</v>
      </c>
      <c r="BD101" s="43">
        <v>-0.61699999999999999</v>
      </c>
      <c r="BE101" s="43">
        <v>9.5440000000000005</v>
      </c>
      <c r="BF101" s="16">
        <v>54.3</v>
      </c>
      <c r="BG101" s="21">
        <f t="shared" si="59"/>
        <v>5.8027079303675046E-2</v>
      </c>
      <c r="BH101" s="44">
        <f t="shared" si="60"/>
        <v>0.91647855530474043</v>
      </c>
      <c r="BI101" s="42">
        <f t="shared" si="61"/>
        <v>974.50563460841545</v>
      </c>
      <c r="BJ101" s="21">
        <f t="shared" si="62"/>
        <v>-2.5494365391584527E-2</v>
      </c>
      <c r="BK101" s="26">
        <f t="shared" si="63"/>
        <v>1.6626178842263746</v>
      </c>
      <c r="BL101" s="26">
        <f t="shared" si="64"/>
        <v>2.0505620572125287</v>
      </c>
      <c r="BM101" s="16">
        <f t="shared" si="65"/>
        <v>28.652448204834521</v>
      </c>
      <c r="BN101" s="16">
        <f t="shared" si="66"/>
        <v>24.551324090409462</v>
      </c>
      <c r="BO101" s="16">
        <f t="shared" si="67"/>
        <v>57.027793428964642</v>
      </c>
      <c r="BP101" s="16">
        <f t="shared" si="68"/>
        <v>47.606292085015184</v>
      </c>
      <c r="BQ101" s="16">
        <f t="shared" si="69"/>
        <v>9.4215013439494584</v>
      </c>
      <c r="BR101" s="1">
        <v>30</v>
      </c>
      <c r="BS101" s="1">
        <v>37</v>
      </c>
      <c r="BT101" s="42">
        <v>487</v>
      </c>
      <c r="BU101" s="42">
        <v>406</v>
      </c>
      <c r="BV101" s="42">
        <v>244</v>
      </c>
      <c r="BW101" s="42">
        <v>199</v>
      </c>
      <c r="BX101" s="42">
        <v>217</v>
      </c>
      <c r="BY101" s="42">
        <v>268</v>
      </c>
      <c r="BZ101" s="1">
        <v>450</v>
      </c>
      <c r="CA101" s="1">
        <v>407</v>
      </c>
      <c r="CB101" s="21">
        <f t="shared" si="70"/>
        <v>0.5250875145857643</v>
      </c>
      <c r="CC101" s="4">
        <v>-0.8</v>
      </c>
      <c r="CD101" s="45">
        <f t="shared" si="71"/>
        <v>-1.4142593398112258</v>
      </c>
      <c r="CE101" s="26">
        <f t="shared" si="72"/>
        <v>2.6997653280907121</v>
      </c>
      <c r="CF101" s="26">
        <f t="shared" si="73"/>
        <v>2.0144402832676853</v>
      </c>
      <c r="CG101" s="26">
        <f t="shared" si="74"/>
        <v>31.961067999473897</v>
      </c>
      <c r="CH101" s="26">
        <f t="shared" si="75"/>
        <v>27.080722983309915</v>
      </c>
      <c r="CI101" s="26">
        <f t="shared" si="76"/>
        <v>60.703185030839634</v>
      </c>
      <c r="CJ101" s="26">
        <f t="shared" si="77"/>
        <v>49.40570550406003</v>
      </c>
      <c r="CK101" s="16">
        <f t="shared" si="78"/>
        <v>-1.8759781828301456</v>
      </c>
      <c r="CL101" s="42">
        <v>130</v>
      </c>
      <c r="CM101" s="42">
        <v>97</v>
      </c>
      <c r="CN101" s="42">
        <v>1409</v>
      </c>
      <c r="CO101" s="42">
        <v>1207</v>
      </c>
      <c r="CP101" s="42">
        <v>643</v>
      </c>
      <c r="CQ101" s="42">
        <v>535</v>
      </c>
      <c r="CR101" s="42">
        <v>540</v>
      </c>
      <c r="CS101" s="42">
        <v>741</v>
      </c>
      <c r="CT101" s="1">
        <v>9</v>
      </c>
      <c r="CU101" s="1">
        <v>23</v>
      </c>
      <c r="CV101" s="42">
        <f t="shared" si="79"/>
        <v>14</v>
      </c>
      <c r="CW101" s="26">
        <f t="shared" si="80"/>
        <v>0.48149799375835933</v>
      </c>
      <c r="CX101" s="26">
        <f t="shared" si="81"/>
        <v>1.2304948729380294</v>
      </c>
      <c r="CY101" s="26">
        <f t="shared" si="82"/>
        <v>0.74899687917967006</v>
      </c>
      <c r="CZ101" s="13">
        <v>37</v>
      </c>
      <c r="DA101" s="13">
        <v>34</v>
      </c>
      <c r="DB101" s="27">
        <v>43.03</v>
      </c>
      <c r="DC101" s="27">
        <v>33.03</v>
      </c>
      <c r="DD101" s="27">
        <v>42.49</v>
      </c>
      <c r="DE101" s="27">
        <v>37.67</v>
      </c>
      <c r="DF101" s="13">
        <v>6</v>
      </c>
      <c r="DG101" s="13">
        <v>12</v>
      </c>
      <c r="DH101" s="21">
        <f t="shared" si="83"/>
        <v>0.33333333333333331</v>
      </c>
      <c r="DI101" s="42">
        <v>9</v>
      </c>
      <c r="DJ101" s="42">
        <v>3</v>
      </c>
      <c r="DK101" s="13">
        <v>1</v>
      </c>
      <c r="DL101" s="13">
        <v>0</v>
      </c>
      <c r="DM101" s="13">
        <v>0.111</v>
      </c>
      <c r="DN101" s="13">
        <v>0</v>
      </c>
      <c r="DO101" s="13">
        <v>0</v>
      </c>
      <c r="DP101" s="13">
        <v>0</v>
      </c>
      <c r="DQ101" s="13">
        <v>5</v>
      </c>
      <c r="DR101" s="46">
        <v>2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</row>
    <row r="102" spans="1:128" x14ac:dyDescent="0.2">
      <c r="A102" s="13" t="s">
        <v>599</v>
      </c>
      <c r="B102" s="13" t="s">
        <v>592</v>
      </c>
      <c r="C102" s="39" t="s">
        <v>3136</v>
      </c>
      <c r="D102" s="1" t="s">
        <v>219</v>
      </c>
      <c r="E102" s="13" t="s">
        <v>154</v>
      </c>
      <c r="F102" s="13">
        <v>52</v>
      </c>
      <c r="G102" s="13">
        <v>3</v>
      </c>
      <c r="H102" s="13">
        <v>6</v>
      </c>
      <c r="I102" s="40">
        <f t="shared" si="42"/>
        <v>9</v>
      </c>
      <c r="J102" s="19">
        <f t="shared" si="43"/>
        <v>1.0947795235681703</v>
      </c>
      <c r="K102" s="1">
        <v>3</v>
      </c>
      <c r="L102" s="1">
        <v>3</v>
      </c>
      <c r="M102" s="1">
        <v>3</v>
      </c>
      <c r="N102" s="1">
        <v>72</v>
      </c>
      <c r="O102" s="1">
        <v>25</v>
      </c>
      <c r="P102" s="1">
        <v>23</v>
      </c>
      <c r="Q102" s="1">
        <v>73</v>
      </c>
      <c r="R102" s="15">
        <f t="shared" si="44"/>
        <v>4.1666666666666664E-2</v>
      </c>
      <c r="S102" s="15">
        <f t="shared" si="45"/>
        <v>2.5000000000000001E-2</v>
      </c>
      <c r="T102" s="16">
        <v>493.25</v>
      </c>
      <c r="U102" s="16">
        <f t="shared" si="46"/>
        <v>9.4855769230769234</v>
      </c>
      <c r="V102" s="16">
        <v>473.99</v>
      </c>
      <c r="W102" s="16">
        <f t="shared" si="47"/>
        <v>9.1151923076923076</v>
      </c>
      <c r="X102" s="16">
        <v>1965.66</v>
      </c>
      <c r="Y102" s="16">
        <f t="shared" si="48"/>
        <v>37.801153846153845</v>
      </c>
      <c r="Z102" s="21">
        <f t="shared" si="49"/>
        <v>0.19428606562416742</v>
      </c>
      <c r="AA102" s="20">
        <f t="shared" si="50"/>
        <v>39.75</v>
      </c>
      <c r="AB102">
        <v>15</v>
      </c>
      <c r="AC102" s="1">
        <v>40</v>
      </c>
      <c r="AD102" s="1">
        <v>68</v>
      </c>
      <c r="AE102" s="1">
        <v>18</v>
      </c>
      <c r="AF102" s="1">
        <v>7</v>
      </c>
      <c r="AG102" s="15">
        <f t="shared" si="51"/>
        <v>0.1875</v>
      </c>
      <c r="AH102" s="15">
        <f t="shared" si="52"/>
        <v>0.375</v>
      </c>
      <c r="AI102" s="15">
        <f t="shared" si="53"/>
        <v>0.5625</v>
      </c>
      <c r="AJ102" s="1">
        <v>98</v>
      </c>
      <c r="AK102" s="21">
        <f t="shared" si="54"/>
        <v>0.25454545454545452</v>
      </c>
      <c r="AL102" s="1">
        <v>123</v>
      </c>
      <c r="AM102" s="21">
        <f t="shared" si="55"/>
        <v>0.31948051948051948</v>
      </c>
      <c r="AN102" s="1">
        <v>164</v>
      </c>
      <c r="AO102" s="21">
        <f t="shared" si="56"/>
        <v>0.42597402597402595</v>
      </c>
      <c r="AP102" s="21">
        <f t="shared" si="57"/>
        <v>0.4434389140271493</v>
      </c>
      <c r="AQ102" s="1">
        <v>3</v>
      </c>
      <c r="AR102" s="4">
        <v>-12.06</v>
      </c>
      <c r="AS102" s="41">
        <v>136</v>
      </c>
      <c r="AT102" s="41">
        <v>184</v>
      </c>
      <c r="AU102" s="41">
        <v>138</v>
      </c>
      <c r="AV102" s="21">
        <f t="shared" si="58"/>
        <v>0.42499999999999999</v>
      </c>
      <c r="AW102" s="26">
        <v>16.82</v>
      </c>
      <c r="AX102" s="42">
        <v>12</v>
      </c>
      <c r="AY102" s="41">
        <v>-0.16400000000000001</v>
      </c>
      <c r="AZ102" s="1">
        <v>12</v>
      </c>
      <c r="BA102" s="43">
        <v>-0.54300000000000004</v>
      </c>
      <c r="BB102" s="16">
        <v>49.66</v>
      </c>
      <c r="BC102" s="26">
        <v>16.45</v>
      </c>
      <c r="BD102" s="43">
        <v>-2.0720000000000001</v>
      </c>
      <c r="BE102" s="43">
        <v>3.831</v>
      </c>
      <c r="BF102" s="16">
        <v>51.78</v>
      </c>
      <c r="BG102" s="21">
        <f t="shared" si="59"/>
        <v>7.5471698113207544E-2</v>
      </c>
      <c r="BH102" s="44">
        <f t="shared" si="60"/>
        <v>0.92018779342723001</v>
      </c>
      <c r="BI102" s="42">
        <f t="shared" si="61"/>
        <v>995.65949154043756</v>
      </c>
      <c r="BJ102" s="21">
        <f t="shared" si="62"/>
        <v>-4.3405084595624505E-3</v>
      </c>
      <c r="BK102" s="26">
        <f t="shared" si="63"/>
        <v>2.0253591847929284</v>
      </c>
      <c r="BL102" s="26">
        <f t="shared" si="64"/>
        <v>2.1519441338424858</v>
      </c>
      <c r="BM102" s="16">
        <f t="shared" si="65"/>
        <v>26.8360091985063</v>
      </c>
      <c r="BN102" s="16">
        <f t="shared" si="66"/>
        <v>26.962594147555855</v>
      </c>
      <c r="BO102" s="16">
        <f t="shared" si="67"/>
        <v>50.127639823624968</v>
      </c>
      <c r="BP102" s="16">
        <f t="shared" si="68"/>
        <v>50.001054874575409</v>
      </c>
      <c r="BQ102" s="16">
        <f t="shared" si="69"/>
        <v>0.1265849490495583</v>
      </c>
      <c r="BR102" s="1">
        <v>16</v>
      </c>
      <c r="BS102" s="1">
        <v>17</v>
      </c>
      <c r="BT102" s="42">
        <v>196</v>
      </c>
      <c r="BU102" s="42">
        <v>196</v>
      </c>
      <c r="BV102" s="42">
        <v>79</v>
      </c>
      <c r="BW102" s="42">
        <v>79</v>
      </c>
      <c r="BX102" s="42">
        <v>103</v>
      </c>
      <c r="BY102" s="42">
        <v>105</v>
      </c>
      <c r="BZ102" s="1">
        <v>204</v>
      </c>
      <c r="CA102" s="1">
        <v>207</v>
      </c>
      <c r="CB102" s="21">
        <f t="shared" si="70"/>
        <v>0.49635036496350365</v>
      </c>
      <c r="CC102" s="4">
        <v>-4.3899999999999997</v>
      </c>
      <c r="CD102" s="45">
        <f t="shared" si="71"/>
        <v>-2.9799489876020244</v>
      </c>
      <c r="CE102" s="26">
        <f t="shared" si="72"/>
        <v>3.2660785690302498</v>
      </c>
      <c r="CF102" s="26">
        <f t="shared" si="73"/>
        <v>1.8924941241109856</v>
      </c>
      <c r="CG102" s="26">
        <f t="shared" si="74"/>
        <v>31.561918134367083</v>
      </c>
      <c r="CH102" s="26">
        <f t="shared" si="75"/>
        <v>28.265315466560853</v>
      </c>
      <c r="CI102" s="26">
        <f t="shared" si="76"/>
        <v>57.537926192729159</v>
      </c>
      <c r="CJ102" s="26">
        <f t="shared" si="77"/>
        <v>53.020359573883582</v>
      </c>
      <c r="CK102" s="16">
        <f t="shared" si="78"/>
        <v>-4.3909816697960196</v>
      </c>
      <c r="CL102" s="42">
        <v>107</v>
      </c>
      <c r="CM102" s="42">
        <v>62</v>
      </c>
      <c r="CN102" s="42">
        <v>927</v>
      </c>
      <c r="CO102" s="42">
        <v>864</v>
      </c>
      <c r="CP102" s="42">
        <v>369</v>
      </c>
      <c r="CQ102" s="42">
        <v>372</v>
      </c>
      <c r="CR102" s="42">
        <v>439</v>
      </c>
      <c r="CS102" s="42">
        <v>482</v>
      </c>
      <c r="CT102" s="1">
        <v>5</v>
      </c>
      <c r="CU102" s="1">
        <v>4</v>
      </c>
      <c r="CV102" s="42">
        <f t="shared" si="79"/>
        <v>-1</v>
      </c>
      <c r="CW102" s="26">
        <f t="shared" si="80"/>
        <v>0.60821084642676126</v>
      </c>
      <c r="CX102" s="26">
        <f t="shared" si="81"/>
        <v>0.486568677141409</v>
      </c>
      <c r="CY102" s="26">
        <f t="shared" si="82"/>
        <v>-0.12164216928535225</v>
      </c>
      <c r="CZ102" s="13">
        <v>16</v>
      </c>
      <c r="DA102" s="13">
        <v>18</v>
      </c>
      <c r="DB102" s="27">
        <v>20.13</v>
      </c>
      <c r="DC102" s="27">
        <v>16.04</v>
      </c>
      <c r="DD102" s="27">
        <v>19.809999999999999</v>
      </c>
      <c r="DE102" s="27">
        <v>15.4</v>
      </c>
      <c r="DF102" s="13">
        <v>5</v>
      </c>
      <c r="DG102" s="13">
        <v>6</v>
      </c>
      <c r="DH102" s="21">
        <f t="shared" si="83"/>
        <v>0.45454545454545453</v>
      </c>
      <c r="DI102" s="42">
        <v>4</v>
      </c>
      <c r="DJ102" s="42">
        <v>3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4</v>
      </c>
      <c r="DR102" s="46">
        <v>1</v>
      </c>
      <c r="DS102" s="13">
        <v>0</v>
      </c>
      <c r="DT102" s="13">
        <v>1</v>
      </c>
      <c r="DU102" s="13">
        <v>-0.25</v>
      </c>
      <c r="DV102" s="13">
        <v>0</v>
      </c>
      <c r="DW102" s="13">
        <v>0</v>
      </c>
      <c r="DX102" s="13">
        <v>0</v>
      </c>
    </row>
    <row r="103" spans="1:128" ht="25.5" x14ac:dyDescent="0.2">
      <c r="A103" s="13" t="s">
        <v>217</v>
      </c>
      <c r="B103" s="13" t="s">
        <v>592</v>
      </c>
      <c r="C103" s="39" t="s">
        <v>3137</v>
      </c>
      <c r="D103" s="1" t="s">
        <v>554</v>
      </c>
      <c r="E103" s="13" t="s">
        <v>154</v>
      </c>
      <c r="F103" s="13">
        <v>12</v>
      </c>
      <c r="G103" s="13">
        <v>0</v>
      </c>
      <c r="H103" s="13">
        <v>0</v>
      </c>
      <c r="I103" s="40">
        <f t="shared" si="42"/>
        <v>0</v>
      </c>
      <c r="J103" s="19">
        <f t="shared" si="43"/>
        <v>0</v>
      </c>
      <c r="K103" s="1">
        <v>0</v>
      </c>
      <c r="L103" s="1">
        <v>0</v>
      </c>
      <c r="M103" s="1">
        <v>0</v>
      </c>
      <c r="N103" s="1">
        <v>11</v>
      </c>
      <c r="O103" s="1">
        <v>9</v>
      </c>
      <c r="P103" s="1">
        <v>4</v>
      </c>
      <c r="Q103" s="1">
        <v>15</v>
      </c>
      <c r="R103" s="15">
        <f t="shared" si="44"/>
        <v>0</v>
      </c>
      <c r="S103" s="15">
        <f t="shared" si="45"/>
        <v>0</v>
      </c>
      <c r="T103" s="16">
        <v>98.35</v>
      </c>
      <c r="U103" s="16">
        <f t="shared" si="46"/>
        <v>8.1958333333333329</v>
      </c>
      <c r="V103" s="16">
        <v>98.67</v>
      </c>
      <c r="W103" s="16">
        <f t="shared" si="47"/>
        <v>8.2225000000000001</v>
      </c>
      <c r="X103" s="16">
        <v>466.64</v>
      </c>
      <c r="Y103" s="16">
        <f t="shared" si="48"/>
        <v>38.886666666666663</v>
      </c>
      <c r="Z103" s="21">
        <f t="shared" si="49"/>
        <v>0.17454140206258514</v>
      </c>
      <c r="AA103" s="20">
        <f t="shared" si="50"/>
        <v>0</v>
      </c>
      <c r="AB103">
        <v>7</v>
      </c>
      <c r="AC103" s="1">
        <v>42</v>
      </c>
      <c r="AD103" s="1">
        <v>14</v>
      </c>
      <c r="AE103" s="1">
        <v>0</v>
      </c>
      <c r="AF103" s="1">
        <v>1</v>
      </c>
      <c r="AG103" s="15">
        <f t="shared" si="51"/>
        <v>0</v>
      </c>
      <c r="AH103" s="15">
        <f t="shared" si="52"/>
        <v>0</v>
      </c>
      <c r="AI103" s="15">
        <f t="shared" si="53"/>
        <v>0</v>
      </c>
      <c r="AJ103" s="1">
        <v>20</v>
      </c>
      <c r="AK103" s="21">
        <f t="shared" si="54"/>
        <v>0.26315789473684209</v>
      </c>
      <c r="AL103" s="1">
        <v>24</v>
      </c>
      <c r="AM103" s="21">
        <f t="shared" si="55"/>
        <v>0.31578947368421051</v>
      </c>
      <c r="AN103" s="1">
        <v>32</v>
      </c>
      <c r="AO103" s="21">
        <f t="shared" si="56"/>
        <v>0.42105263157894735</v>
      </c>
      <c r="AP103" s="21">
        <f t="shared" si="57"/>
        <v>0.45454545454545453</v>
      </c>
      <c r="AQ103" s="1">
        <v>2</v>
      </c>
      <c r="AR103" s="4">
        <v>-2.19</v>
      </c>
      <c r="AS103" s="41">
        <v>33</v>
      </c>
      <c r="AT103" s="41">
        <v>46</v>
      </c>
      <c r="AU103" s="41">
        <v>24</v>
      </c>
      <c r="AV103" s="21">
        <f t="shared" si="58"/>
        <v>0.41772151898734178</v>
      </c>
      <c r="AW103" s="26">
        <v>16.25</v>
      </c>
      <c r="AX103" s="42">
        <v>12</v>
      </c>
      <c r="AY103" s="41">
        <v>-2.8650000000000002</v>
      </c>
      <c r="AZ103" s="1">
        <v>13</v>
      </c>
      <c r="BA103" s="43">
        <v>-1.1259999999999999</v>
      </c>
      <c r="BB103" s="16">
        <v>49.46</v>
      </c>
      <c r="BC103" s="26">
        <v>15.66</v>
      </c>
      <c r="BD103" s="43">
        <v>-6.0990000000000002</v>
      </c>
      <c r="BE103" s="43">
        <v>-1.2629999999999999</v>
      </c>
      <c r="BF103" s="16">
        <v>50.08</v>
      </c>
      <c r="BG103" s="21">
        <f t="shared" si="59"/>
        <v>3.5714285714285712E-2</v>
      </c>
      <c r="BH103" s="44">
        <f t="shared" si="60"/>
        <v>0.97142857142857142</v>
      </c>
      <c r="BI103" s="42">
        <f t="shared" si="61"/>
        <v>1007.1428571428571</v>
      </c>
      <c r="BJ103" s="21">
        <f t="shared" si="62"/>
        <v>7.1428571428571314E-3</v>
      </c>
      <c r="BK103" s="26">
        <f t="shared" si="63"/>
        <v>0.6080875646093038</v>
      </c>
      <c r="BL103" s="26">
        <f t="shared" si="64"/>
        <v>0.6080875646093038</v>
      </c>
      <c r="BM103" s="16">
        <f t="shared" si="65"/>
        <v>17.026451809060504</v>
      </c>
      <c r="BN103" s="16">
        <f t="shared" si="66"/>
        <v>21.28306476132563</v>
      </c>
      <c r="BO103" s="16">
        <f t="shared" si="67"/>
        <v>42.566129522651259</v>
      </c>
      <c r="BP103" s="16">
        <f t="shared" si="68"/>
        <v>54.119793250228035</v>
      </c>
      <c r="BQ103" s="16">
        <f t="shared" si="69"/>
        <v>-11.553663727576776</v>
      </c>
      <c r="BR103" s="1">
        <v>1</v>
      </c>
      <c r="BS103" s="1">
        <v>1</v>
      </c>
      <c r="BT103" s="42">
        <v>27</v>
      </c>
      <c r="BU103" s="42">
        <v>34</v>
      </c>
      <c r="BV103" s="42">
        <v>20</v>
      </c>
      <c r="BW103" s="42">
        <v>18</v>
      </c>
      <c r="BX103" s="42">
        <v>36</v>
      </c>
      <c r="BY103" s="42">
        <v>22</v>
      </c>
      <c r="BZ103" s="1">
        <v>33</v>
      </c>
      <c r="CA103" s="1">
        <v>26</v>
      </c>
      <c r="CB103" s="21">
        <f t="shared" si="70"/>
        <v>0.55932203389830504</v>
      </c>
      <c r="CC103" s="4">
        <v>4.47</v>
      </c>
      <c r="CD103" s="45">
        <f t="shared" si="71"/>
        <v>-10.415754636667684</v>
      </c>
      <c r="CE103" s="26">
        <f t="shared" si="72"/>
        <v>3.214469398251329</v>
      </c>
      <c r="CF103" s="26">
        <f t="shared" si="73"/>
        <v>2.8287330704611695</v>
      </c>
      <c r="CG103" s="26">
        <f t="shared" si="74"/>
        <v>31.501800102863026</v>
      </c>
      <c r="CH103" s="26">
        <f t="shared" si="75"/>
        <v>30.601748671352645</v>
      </c>
      <c r="CI103" s="26">
        <f t="shared" si="76"/>
        <v>60.560603463055038</v>
      </c>
      <c r="CJ103" s="26">
        <f t="shared" si="77"/>
        <v>60.046288359334817</v>
      </c>
      <c r="CK103" s="16">
        <f t="shared" si="78"/>
        <v>-12.067978831296998</v>
      </c>
      <c r="CL103" s="42">
        <v>25</v>
      </c>
      <c r="CM103" s="42">
        <v>22</v>
      </c>
      <c r="CN103" s="42">
        <v>220</v>
      </c>
      <c r="CO103" s="42">
        <v>216</v>
      </c>
      <c r="CP103" s="42">
        <v>120</v>
      </c>
      <c r="CQ103" s="42">
        <v>100</v>
      </c>
      <c r="CR103" s="42">
        <v>129</v>
      </c>
      <c r="CS103" s="42">
        <v>106</v>
      </c>
      <c r="CT103" s="1">
        <v>3</v>
      </c>
      <c r="CU103" s="1">
        <v>0</v>
      </c>
      <c r="CV103" s="42">
        <f t="shared" si="79"/>
        <v>-3</v>
      </c>
      <c r="CW103" s="26">
        <f t="shared" si="80"/>
        <v>1.8301982714794105</v>
      </c>
      <c r="CX103" s="26">
        <f t="shared" si="81"/>
        <v>0</v>
      </c>
      <c r="CY103" s="26">
        <f t="shared" si="82"/>
        <v>-1.8301982714794105</v>
      </c>
      <c r="CZ103" s="13">
        <v>2</v>
      </c>
      <c r="DA103" s="13">
        <v>3</v>
      </c>
      <c r="DB103" s="27">
        <v>2.8</v>
      </c>
      <c r="DC103" s="27">
        <v>3.65</v>
      </c>
      <c r="DD103" s="27">
        <v>3.55</v>
      </c>
      <c r="DE103" s="27">
        <v>3.89</v>
      </c>
      <c r="DF103" s="13">
        <v>4</v>
      </c>
      <c r="DG103" s="13">
        <v>3</v>
      </c>
      <c r="DH103" s="21">
        <f t="shared" si="83"/>
        <v>0.5714285714285714</v>
      </c>
      <c r="DI103" s="42">
        <v>2</v>
      </c>
      <c r="DJ103" s="42">
        <v>1</v>
      </c>
      <c r="DK103" s="13">
        <v>1</v>
      </c>
      <c r="DL103" s="13">
        <v>0</v>
      </c>
      <c r="DM103" s="13">
        <v>0.5</v>
      </c>
      <c r="DN103" s="13">
        <v>0</v>
      </c>
      <c r="DO103" s="13">
        <v>0</v>
      </c>
      <c r="DP103" s="13">
        <v>0</v>
      </c>
      <c r="DQ103" s="13">
        <v>1</v>
      </c>
      <c r="DR103" s="46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</row>
    <row r="104" spans="1:128" ht="25.5" x14ac:dyDescent="0.2">
      <c r="A104" s="13" t="s">
        <v>477</v>
      </c>
      <c r="B104" s="13" t="s">
        <v>592</v>
      </c>
      <c r="C104" s="39" t="s">
        <v>3138</v>
      </c>
      <c r="D104" s="13" t="s">
        <v>358</v>
      </c>
      <c r="E104" s="13" t="s">
        <v>146</v>
      </c>
      <c r="F104" s="13">
        <v>7</v>
      </c>
      <c r="G104" s="13">
        <v>0</v>
      </c>
      <c r="H104" s="13">
        <v>0</v>
      </c>
      <c r="I104" s="40">
        <f t="shared" si="42"/>
        <v>0</v>
      </c>
      <c r="J104" s="19">
        <f t="shared" si="43"/>
        <v>0</v>
      </c>
      <c r="K104" s="1">
        <v>0</v>
      </c>
      <c r="L104" s="1">
        <v>0</v>
      </c>
      <c r="M104" s="1">
        <v>0</v>
      </c>
      <c r="N104" s="1">
        <v>4</v>
      </c>
      <c r="O104" s="1">
        <v>3</v>
      </c>
      <c r="P104" s="1">
        <v>3</v>
      </c>
      <c r="Q104" s="1">
        <v>4</v>
      </c>
      <c r="R104" s="15">
        <f t="shared" si="44"/>
        <v>0</v>
      </c>
      <c r="S104" s="15">
        <f t="shared" si="45"/>
        <v>0</v>
      </c>
      <c r="T104" s="16">
        <v>59.916666666700003</v>
      </c>
      <c r="U104" s="16">
        <f t="shared" si="46"/>
        <v>8.5595238095285726</v>
      </c>
      <c r="V104" s="16">
        <v>61.84</v>
      </c>
      <c r="W104" s="16">
        <f t="shared" si="47"/>
        <v>8.8342857142857145</v>
      </c>
      <c r="X104" s="16">
        <v>268.23</v>
      </c>
      <c r="Y104" s="16">
        <f t="shared" si="48"/>
        <v>38.318571428571431</v>
      </c>
      <c r="Z104" s="21">
        <f t="shared" si="49"/>
        <v>0.18735419759444966</v>
      </c>
      <c r="AA104" s="20">
        <f t="shared" si="50"/>
        <v>0</v>
      </c>
      <c r="AB104">
        <v>2</v>
      </c>
      <c r="AC104" s="1">
        <v>11</v>
      </c>
      <c r="AD104" s="1">
        <v>10</v>
      </c>
      <c r="AE104" s="1">
        <v>0</v>
      </c>
      <c r="AF104" s="1">
        <v>1</v>
      </c>
      <c r="AG104" s="15">
        <f t="shared" si="51"/>
        <v>0</v>
      </c>
      <c r="AH104" s="15">
        <f t="shared" si="52"/>
        <v>0</v>
      </c>
      <c r="AI104" s="15">
        <f t="shared" si="53"/>
        <v>0</v>
      </c>
      <c r="AJ104" s="1">
        <v>13</v>
      </c>
      <c r="AK104" s="21">
        <f t="shared" si="54"/>
        <v>0.3611111111111111</v>
      </c>
      <c r="AL104" s="1">
        <v>13</v>
      </c>
      <c r="AM104" s="21">
        <f t="shared" si="55"/>
        <v>0.3611111111111111</v>
      </c>
      <c r="AN104" s="1">
        <v>10</v>
      </c>
      <c r="AO104" s="21">
        <f t="shared" si="56"/>
        <v>0.27777777777777779</v>
      </c>
      <c r="AP104" s="21">
        <f t="shared" si="57"/>
        <v>0.5</v>
      </c>
      <c r="AQ104" s="1">
        <v>3</v>
      </c>
      <c r="AR104" s="4">
        <v>-4.9400000000000004</v>
      </c>
      <c r="AS104" s="41">
        <v>15</v>
      </c>
      <c r="AT104" s="41">
        <v>16</v>
      </c>
      <c r="AU104" s="41">
        <v>12</v>
      </c>
      <c r="AV104" s="21">
        <f t="shared" si="58"/>
        <v>0.4838709677419355</v>
      </c>
      <c r="AW104" s="26">
        <v>17.22</v>
      </c>
      <c r="AX104" s="42">
        <v>8</v>
      </c>
      <c r="AY104" s="41">
        <v>-1.506</v>
      </c>
      <c r="AZ104" s="1">
        <v>14</v>
      </c>
      <c r="BA104" s="43">
        <v>-5.9530000000000003</v>
      </c>
      <c r="BB104" s="16">
        <v>46.9</v>
      </c>
      <c r="BC104" s="26">
        <v>16.47</v>
      </c>
      <c r="BD104" s="43">
        <v>-3.7919999999999998</v>
      </c>
      <c r="BE104" s="43">
        <v>0.63300000000000001</v>
      </c>
      <c r="BF104" s="16">
        <v>47.49</v>
      </c>
      <c r="BG104" s="21">
        <f t="shared" si="59"/>
        <v>6.25E-2</v>
      </c>
      <c r="BH104" s="44">
        <f t="shared" si="60"/>
        <v>0.79166666666666663</v>
      </c>
      <c r="BI104" s="42">
        <f t="shared" si="61"/>
        <v>854.16666666666663</v>
      </c>
      <c r="BJ104" s="21">
        <f t="shared" si="62"/>
        <v>-0.14583333333333337</v>
      </c>
      <c r="BK104" s="26">
        <f t="shared" si="63"/>
        <v>0.97024579560155244</v>
      </c>
      <c r="BL104" s="26">
        <f t="shared" si="64"/>
        <v>4.8512289780077618</v>
      </c>
      <c r="BM104" s="16">
        <f t="shared" si="65"/>
        <v>15.523932729624839</v>
      </c>
      <c r="BN104" s="16">
        <f t="shared" si="66"/>
        <v>23.285899094437255</v>
      </c>
      <c r="BO104" s="16">
        <f t="shared" si="67"/>
        <v>41.720569210866749</v>
      </c>
      <c r="BP104" s="16">
        <f t="shared" si="68"/>
        <v>48.512289780077623</v>
      </c>
      <c r="BQ104" s="16">
        <f t="shared" si="69"/>
        <v>-6.7917205692108737</v>
      </c>
      <c r="BR104" s="1">
        <v>1</v>
      </c>
      <c r="BS104" s="1">
        <v>5</v>
      </c>
      <c r="BT104" s="42">
        <v>15</v>
      </c>
      <c r="BU104" s="42">
        <v>19</v>
      </c>
      <c r="BV104" s="42">
        <v>13</v>
      </c>
      <c r="BW104" s="42">
        <v>10</v>
      </c>
      <c r="BX104" s="42">
        <v>16</v>
      </c>
      <c r="BY104" s="42">
        <v>14</v>
      </c>
      <c r="BZ104" s="1">
        <v>18</v>
      </c>
      <c r="CA104" s="1">
        <v>22</v>
      </c>
      <c r="CB104" s="21">
        <f t="shared" si="70"/>
        <v>0.45</v>
      </c>
      <c r="CC104" s="4">
        <v>-3.03</v>
      </c>
      <c r="CD104" s="45">
        <f t="shared" si="71"/>
        <v>-13.467720569210872</v>
      </c>
      <c r="CE104" s="26">
        <f t="shared" si="72"/>
        <v>1.7895090034671735</v>
      </c>
      <c r="CF104" s="26">
        <f t="shared" si="73"/>
        <v>3.8027066323677436</v>
      </c>
      <c r="CG104" s="26">
        <f t="shared" si="74"/>
        <v>26.618946426574208</v>
      </c>
      <c r="CH104" s="26">
        <f t="shared" si="75"/>
        <v>26.842635052007605</v>
      </c>
      <c r="CI104" s="26">
        <f t="shared" si="76"/>
        <v>52.343138351414829</v>
      </c>
      <c r="CJ104" s="26">
        <f t="shared" si="77"/>
        <v>52.566826976848226</v>
      </c>
      <c r="CK104" s="16">
        <f t="shared" si="78"/>
        <v>-6.568031943777477</v>
      </c>
      <c r="CL104" s="42">
        <v>8</v>
      </c>
      <c r="CM104" s="42">
        <v>17</v>
      </c>
      <c r="CN104" s="42">
        <v>111</v>
      </c>
      <c r="CO104" s="42">
        <v>103</v>
      </c>
      <c r="CP104" s="42">
        <v>53</v>
      </c>
      <c r="CQ104" s="42">
        <v>56</v>
      </c>
      <c r="CR104" s="42">
        <v>59</v>
      </c>
      <c r="CS104" s="42">
        <v>62</v>
      </c>
      <c r="CT104" s="1">
        <v>2</v>
      </c>
      <c r="CU104" s="1">
        <v>1</v>
      </c>
      <c r="CV104" s="42">
        <f t="shared" si="79"/>
        <v>-1</v>
      </c>
      <c r="CW104" s="26">
        <f t="shared" si="80"/>
        <v>2.0027816411671746</v>
      </c>
      <c r="CX104" s="26">
        <f t="shared" si="81"/>
        <v>1.0013908205835873</v>
      </c>
      <c r="CY104" s="26">
        <f t="shared" si="82"/>
        <v>-1.0013908205835873</v>
      </c>
      <c r="CZ104" s="13">
        <v>1</v>
      </c>
      <c r="DA104" s="13">
        <v>3</v>
      </c>
      <c r="DB104" s="27">
        <v>1.52</v>
      </c>
      <c r="DC104" s="27">
        <v>1.84</v>
      </c>
      <c r="DD104" s="27">
        <v>1.77</v>
      </c>
      <c r="DE104" s="27">
        <v>1.81</v>
      </c>
      <c r="DF104" s="13">
        <v>0</v>
      </c>
      <c r="DG104" s="13">
        <v>2</v>
      </c>
      <c r="DH104" s="21">
        <f t="shared" si="83"/>
        <v>0</v>
      </c>
      <c r="DI104" s="42">
        <v>1</v>
      </c>
      <c r="DJ104" s="42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1</v>
      </c>
      <c r="DR104" s="46">
        <v>0</v>
      </c>
      <c r="DS104" s="13">
        <v>0</v>
      </c>
      <c r="DT104" s="13">
        <v>1</v>
      </c>
      <c r="DU104" s="13">
        <v>-1</v>
      </c>
      <c r="DV104" s="13">
        <v>0</v>
      </c>
      <c r="DW104" s="13">
        <v>1</v>
      </c>
      <c r="DX104" s="13">
        <v>-1</v>
      </c>
    </row>
    <row r="105" spans="1:128" ht="25.5" x14ac:dyDescent="0.2">
      <c r="A105" s="13" t="s">
        <v>605</v>
      </c>
      <c r="B105" s="13" t="s">
        <v>606</v>
      </c>
      <c r="C105" s="39" t="s">
        <v>3139</v>
      </c>
      <c r="D105" s="1" t="s">
        <v>398</v>
      </c>
      <c r="E105" s="13" t="s">
        <v>328</v>
      </c>
      <c r="F105" s="13">
        <v>17</v>
      </c>
      <c r="G105" s="13">
        <v>2</v>
      </c>
      <c r="H105" s="13">
        <v>1</v>
      </c>
      <c r="I105" s="40">
        <f t="shared" si="42"/>
        <v>3</v>
      </c>
      <c r="J105" s="19">
        <f t="shared" si="43"/>
        <v>0.85463321990965346</v>
      </c>
      <c r="K105" s="1">
        <v>2</v>
      </c>
      <c r="L105" s="1">
        <v>1</v>
      </c>
      <c r="M105" s="1">
        <v>0</v>
      </c>
      <c r="N105" s="1">
        <v>20</v>
      </c>
      <c r="O105" s="1">
        <v>10</v>
      </c>
      <c r="P105" s="1">
        <v>11</v>
      </c>
      <c r="Q105" s="1">
        <v>29</v>
      </c>
      <c r="R105" s="15">
        <f t="shared" si="44"/>
        <v>0.1</v>
      </c>
      <c r="S105" s="15">
        <f t="shared" si="45"/>
        <v>4.878048780487805E-2</v>
      </c>
      <c r="T105" s="16">
        <v>210.61666666670001</v>
      </c>
      <c r="U105" s="16">
        <f t="shared" si="46"/>
        <v>12.389215686276472</v>
      </c>
      <c r="V105" s="16">
        <v>199.81</v>
      </c>
      <c r="W105" s="16">
        <f t="shared" si="47"/>
        <v>11.753529411764706</v>
      </c>
      <c r="X105" s="16">
        <v>609.07000000000005</v>
      </c>
      <c r="Y105" s="16">
        <f t="shared" si="48"/>
        <v>35.82764705882353</v>
      </c>
      <c r="Z105" s="21">
        <f t="shared" si="49"/>
        <v>0.24702057165463359</v>
      </c>
      <c r="AA105" s="20">
        <f t="shared" si="50"/>
        <v>20.5</v>
      </c>
      <c r="AB105">
        <v>3</v>
      </c>
      <c r="AC105" s="1">
        <v>6</v>
      </c>
      <c r="AD105" s="1">
        <v>6</v>
      </c>
      <c r="AE105" s="1">
        <v>5</v>
      </c>
      <c r="AF105" s="1">
        <v>6</v>
      </c>
      <c r="AG105" s="15">
        <f t="shared" si="51"/>
        <v>0.5</v>
      </c>
      <c r="AH105" s="15">
        <f t="shared" si="52"/>
        <v>0.25</v>
      </c>
      <c r="AI105" s="15">
        <f t="shared" si="53"/>
        <v>0.75</v>
      </c>
      <c r="AJ105" s="1">
        <v>66</v>
      </c>
      <c r="AK105" s="21">
        <f t="shared" si="54"/>
        <v>0.3707865168539326</v>
      </c>
      <c r="AL105" s="1">
        <v>49</v>
      </c>
      <c r="AM105" s="21">
        <f t="shared" si="55"/>
        <v>0.2752808988764045</v>
      </c>
      <c r="AN105" s="1">
        <v>63</v>
      </c>
      <c r="AO105" s="21">
        <f t="shared" si="56"/>
        <v>0.3539325842696629</v>
      </c>
      <c r="AP105" s="21">
        <f t="shared" si="57"/>
        <v>0.57391304347826089</v>
      </c>
      <c r="AQ105" s="1">
        <v>13</v>
      </c>
      <c r="AR105" s="4">
        <v>5.52</v>
      </c>
      <c r="AS105" s="41">
        <v>69</v>
      </c>
      <c r="AT105" s="41">
        <v>58</v>
      </c>
      <c r="AU105" s="41">
        <v>52</v>
      </c>
      <c r="AV105" s="21">
        <f t="shared" si="58"/>
        <v>0.54330708661417326</v>
      </c>
      <c r="AW105" s="26">
        <v>17.309999999999999</v>
      </c>
      <c r="AX105" s="42">
        <v>6</v>
      </c>
      <c r="AY105" s="41">
        <v>4.1000000000000002E-2</v>
      </c>
      <c r="AZ105" s="1">
        <v>8</v>
      </c>
      <c r="BA105" s="43">
        <v>2.0649999999999999</v>
      </c>
      <c r="BB105" s="16">
        <v>50.62</v>
      </c>
      <c r="BC105" s="26">
        <v>17.72</v>
      </c>
      <c r="BD105" s="43">
        <v>-3.1E-2</v>
      </c>
      <c r="BE105" s="43">
        <v>-3.7039999999999997</v>
      </c>
      <c r="BF105" s="16">
        <v>52.15</v>
      </c>
      <c r="BG105" s="21">
        <f t="shared" si="59"/>
        <v>4.878048780487805E-2</v>
      </c>
      <c r="BH105" s="44">
        <f t="shared" si="60"/>
        <v>0.96703296703296704</v>
      </c>
      <c r="BI105" s="42">
        <f t="shared" si="61"/>
        <v>1015.813454837845</v>
      </c>
      <c r="BJ105" s="21">
        <f t="shared" si="62"/>
        <v>1.581345483784509E-2</v>
      </c>
      <c r="BK105" s="26">
        <f t="shared" si="63"/>
        <v>1.2011410840298282</v>
      </c>
      <c r="BL105" s="26">
        <f t="shared" si="64"/>
        <v>0.90085581302237128</v>
      </c>
      <c r="BM105" s="16">
        <f t="shared" si="65"/>
        <v>24.623392222611482</v>
      </c>
      <c r="BN105" s="16">
        <f t="shared" si="66"/>
        <v>27.325959661678596</v>
      </c>
      <c r="BO105" s="16">
        <f t="shared" si="67"/>
        <v>49.547069716230418</v>
      </c>
      <c r="BP105" s="16">
        <f t="shared" si="68"/>
        <v>44.742505380111112</v>
      </c>
      <c r="BQ105" s="16">
        <f t="shared" si="69"/>
        <v>4.8045643361193058</v>
      </c>
      <c r="BR105" s="1">
        <v>4</v>
      </c>
      <c r="BS105" s="1">
        <v>3</v>
      </c>
      <c r="BT105" s="42">
        <v>78</v>
      </c>
      <c r="BU105" s="42">
        <v>88</v>
      </c>
      <c r="BV105" s="42">
        <v>36</v>
      </c>
      <c r="BW105" s="42">
        <v>24</v>
      </c>
      <c r="BX105" s="42">
        <v>34</v>
      </c>
      <c r="BY105" s="42">
        <v>47</v>
      </c>
      <c r="BZ105" s="1">
        <v>81</v>
      </c>
      <c r="CA105" s="1">
        <v>75</v>
      </c>
      <c r="CB105" s="21">
        <f t="shared" si="70"/>
        <v>0.51923076923076927</v>
      </c>
      <c r="CC105" s="4">
        <v>-0.78</v>
      </c>
      <c r="CD105" s="45">
        <f t="shared" si="71"/>
        <v>8.7096512926410465</v>
      </c>
      <c r="CE105" s="26">
        <f t="shared" si="72"/>
        <v>1.9702168880424253</v>
      </c>
      <c r="CF105" s="26">
        <f t="shared" si="73"/>
        <v>2.3642602656509104</v>
      </c>
      <c r="CG105" s="26">
        <f t="shared" si="74"/>
        <v>28.469634032213044</v>
      </c>
      <c r="CH105" s="26">
        <f t="shared" si="75"/>
        <v>27.780058121398195</v>
      </c>
      <c r="CI105" s="26">
        <f t="shared" si="76"/>
        <v>50.339041489483961</v>
      </c>
      <c r="CJ105" s="26">
        <f t="shared" si="77"/>
        <v>45.807542646986384</v>
      </c>
      <c r="CK105" s="16">
        <f t="shared" si="78"/>
        <v>0.27306549362172916</v>
      </c>
      <c r="CL105" s="42">
        <v>20</v>
      </c>
      <c r="CM105" s="42">
        <v>24</v>
      </c>
      <c r="CN105" s="42">
        <v>269</v>
      </c>
      <c r="CO105" s="42">
        <v>258</v>
      </c>
      <c r="CP105" s="42">
        <v>93</v>
      </c>
      <c r="CQ105" s="42">
        <v>89</v>
      </c>
      <c r="CR105" s="42">
        <v>94</v>
      </c>
      <c r="CS105" s="42">
        <v>129</v>
      </c>
      <c r="CT105" s="1">
        <v>3</v>
      </c>
      <c r="CU105" s="1">
        <v>0</v>
      </c>
      <c r="CV105" s="42">
        <f t="shared" si="79"/>
        <v>-3</v>
      </c>
      <c r="CW105" s="26">
        <f t="shared" si="80"/>
        <v>0.85463321990965335</v>
      </c>
      <c r="CX105" s="26">
        <f t="shared" si="81"/>
        <v>0</v>
      </c>
      <c r="CY105" s="26">
        <f t="shared" si="82"/>
        <v>-0.85463321990965335</v>
      </c>
      <c r="CZ105" s="13">
        <v>7</v>
      </c>
      <c r="DA105" s="13">
        <v>7</v>
      </c>
      <c r="DB105" s="27">
        <v>6.08</v>
      </c>
      <c r="DC105" s="27">
        <v>6.18</v>
      </c>
      <c r="DD105" s="27">
        <v>6.41</v>
      </c>
      <c r="DE105" s="27">
        <v>7.08</v>
      </c>
      <c r="DF105" s="13">
        <v>2</v>
      </c>
      <c r="DG105" s="13">
        <v>2</v>
      </c>
      <c r="DH105" s="21">
        <f t="shared" si="83"/>
        <v>0.5</v>
      </c>
      <c r="DI105" s="42">
        <v>2</v>
      </c>
      <c r="DJ105" s="42">
        <v>1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1</v>
      </c>
      <c r="DR105" s="46">
        <v>0</v>
      </c>
      <c r="DS105" s="13">
        <v>0</v>
      </c>
      <c r="DT105" s="13">
        <v>1</v>
      </c>
      <c r="DU105" s="13">
        <v>-1</v>
      </c>
      <c r="DV105" s="13">
        <v>0</v>
      </c>
      <c r="DW105" s="13">
        <v>0</v>
      </c>
      <c r="DX105" s="13">
        <v>0</v>
      </c>
    </row>
    <row r="106" spans="1:128" ht="25.5" x14ac:dyDescent="0.2">
      <c r="A106" s="13" t="s">
        <v>377</v>
      </c>
      <c r="B106" s="13" t="s">
        <v>610</v>
      </c>
      <c r="C106" s="39" t="s">
        <v>3140</v>
      </c>
      <c r="D106" s="1" t="s">
        <v>190</v>
      </c>
      <c r="E106" s="13" t="s">
        <v>129</v>
      </c>
      <c r="F106" s="13">
        <v>53</v>
      </c>
      <c r="G106" s="13">
        <v>7</v>
      </c>
      <c r="H106" s="13">
        <v>12</v>
      </c>
      <c r="I106" s="40">
        <f t="shared" si="42"/>
        <v>19</v>
      </c>
      <c r="J106" s="19">
        <f t="shared" si="43"/>
        <v>1.8295618680789598</v>
      </c>
      <c r="K106" s="1">
        <v>7</v>
      </c>
      <c r="L106" s="1">
        <v>4</v>
      </c>
      <c r="M106" s="1">
        <v>6</v>
      </c>
      <c r="N106" s="1">
        <v>59</v>
      </c>
      <c r="O106" s="1">
        <v>33</v>
      </c>
      <c r="P106" s="1">
        <v>36</v>
      </c>
      <c r="Q106" s="1">
        <v>85</v>
      </c>
      <c r="R106" s="15">
        <f t="shared" si="44"/>
        <v>0.11864406779661017</v>
      </c>
      <c r="S106" s="15">
        <f t="shared" si="45"/>
        <v>5.46875E-2</v>
      </c>
      <c r="T106" s="16">
        <v>623.1</v>
      </c>
      <c r="U106" s="16">
        <f t="shared" si="46"/>
        <v>11.756603773584906</v>
      </c>
      <c r="V106" s="16">
        <v>605.59</v>
      </c>
      <c r="W106" s="16">
        <f t="shared" si="47"/>
        <v>11.426226415094341</v>
      </c>
      <c r="X106" s="16">
        <v>1930.77</v>
      </c>
      <c r="Y106" s="16">
        <f t="shared" si="48"/>
        <v>36.429622641509432</v>
      </c>
      <c r="Z106" s="21">
        <f t="shared" si="49"/>
        <v>0.23876342475042978</v>
      </c>
      <c r="AA106" s="20">
        <f t="shared" si="50"/>
        <v>39.636363636363633</v>
      </c>
      <c r="AB106">
        <v>18</v>
      </c>
      <c r="AC106" s="1">
        <v>22</v>
      </c>
      <c r="AD106" s="1">
        <v>77</v>
      </c>
      <c r="AE106" s="1">
        <v>16</v>
      </c>
      <c r="AF106" s="1">
        <v>14</v>
      </c>
      <c r="AG106" s="15">
        <f t="shared" si="51"/>
        <v>0.21212121212121213</v>
      </c>
      <c r="AH106" s="15">
        <f t="shared" si="52"/>
        <v>0.30303030303030304</v>
      </c>
      <c r="AI106" s="15">
        <f t="shared" si="53"/>
        <v>0.51515151515151514</v>
      </c>
      <c r="AJ106" s="1">
        <v>209</v>
      </c>
      <c r="AK106" s="21">
        <f t="shared" si="54"/>
        <v>0.40425531914893614</v>
      </c>
      <c r="AL106" s="1">
        <v>118</v>
      </c>
      <c r="AM106" s="21">
        <f t="shared" si="55"/>
        <v>0.22823984526112184</v>
      </c>
      <c r="AN106" s="1">
        <v>190</v>
      </c>
      <c r="AO106" s="21">
        <f t="shared" si="56"/>
        <v>0.36750483558994196</v>
      </c>
      <c r="AP106" s="21">
        <f t="shared" si="57"/>
        <v>0.63914373088685017</v>
      </c>
      <c r="AQ106" s="1">
        <v>14</v>
      </c>
      <c r="AR106" s="4">
        <v>13.33</v>
      </c>
      <c r="AS106" s="41">
        <v>230</v>
      </c>
      <c r="AT106" s="41">
        <v>202</v>
      </c>
      <c r="AU106" s="41">
        <v>183</v>
      </c>
      <c r="AV106" s="21">
        <f t="shared" si="58"/>
        <v>0.53240740740740744</v>
      </c>
      <c r="AW106" s="26">
        <v>17.22</v>
      </c>
      <c r="AX106" s="42">
        <v>8</v>
      </c>
      <c r="AY106" s="41">
        <v>-0.53400000000000003</v>
      </c>
      <c r="AZ106" s="1">
        <v>12</v>
      </c>
      <c r="BA106" s="43">
        <v>-0.53800000000000003</v>
      </c>
      <c r="BB106" s="16">
        <v>49.83</v>
      </c>
      <c r="BC106" s="26">
        <v>18.11</v>
      </c>
      <c r="BD106" s="43">
        <v>1.778</v>
      </c>
      <c r="BE106" s="43">
        <v>3.919</v>
      </c>
      <c r="BF106" s="16">
        <v>49.75</v>
      </c>
      <c r="BG106" s="21">
        <f t="shared" si="59"/>
        <v>0.10091743119266056</v>
      </c>
      <c r="BH106" s="44">
        <f t="shared" si="60"/>
        <v>0.9213483146067416</v>
      </c>
      <c r="BI106" s="42">
        <f t="shared" si="61"/>
        <v>1022.2657457994021</v>
      </c>
      <c r="BJ106" s="21">
        <f t="shared" si="62"/>
        <v>2.2265745799402159E-2</v>
      </c>
      <c r="BK106" s="26">
        <f t="shared" si="63"/>
        <v>3.2695387968757736</v>
      </c>
      <c r="BL106" s="26">
        <f t="shared" si="64"/>
        <v>2.0806155980118559</v>
      </c>
      <c r="BM106" s="16">
        <f t="shared" si="65"/>
        <v>32.39815716904176</v>
      </c>
      <c r="BN106" s="16">
        <f t="shared" si="66"/>
        <v>26.453541174722169</v>
      </c>
      <c r="BO106" s="16">
        <f t="shared" si="67"/>
        <v>63.508314205980938</v>
      </c>
      <c r="BP106" s="16">
        <f t="shared" si="68"/>
        <v>52.808005416205681</v>
      </c>
      <c r="BQ106" s="16">
        <f t="shared" si="69"/>
        <v>10.700308789775256</v>
      </c>
      <c r="BR106" s="1">
        <v>33</v>
      </c>
      <c r="BS106" s="1">
        <v>21</v>
      </c>
      <c r="BT106" s="42">
        <v>294</v>
      </c>
      <c r="BU106" s="42">
        <v>246</v>
      </c>
      <c r="BV106" s="42">
        <v>145</v>
      </c>
      <c r="BW106" s="42">
        <v>99</v>
      </c>
      <c r="BX106" s="42">
        <v>167</v>
      </c>
      <c r="BY106" s="42">
        <v>169</v>
      </c>
      <c r="BZ106" s="1">
        <v>301</v>
      </c>
      <c r="CA106" s="1">
        <v>263</v>
      </c>
      <c r="CB106" s="21">
        <f t="shared" si="70"/>
        <v>0.53368794326241131</v>
      </c>
      <c r="CC106" s="4">
        <v>1.91</v>
      </c>
      <c r="CD106" s="45">
        <f t="shared" si="71"/>
        <v>2.8138592484908518</v>
      </c>
      <c r="CE106" s="26">
        <f t="shared" si="72"/>
        <v>2.1752979381283115</v>
      </c>
      <c r="CF106" s="26">
        <f t="shared" si="73"/>
        <v>2.2996006774499294</v>
      </c>
      <c r="CG106" s="26">
        <f t="shared" si="74"/>
        <v>27.501981074907938</v>
      </c>
      <c r="CH106" s="26">
        <f t="shared" si="75"/>
        <v>28.527478674311283</v>
      </c>
      <c r="CI106" s="26">
        <f t="shared" si="76"/>
        <v>55.066113519476687</v>
      </c>
      <c r="CJ106" s="26">
        <f t="shared" si="77"/>
        <v>55.905157009897607</v>
      </c>
      <c r="CK106" s="16">
        <f t="shared" si="78"/>
        <v>11.539352280196177</v>
      </c>
      <c r="CL106" s="42">
        <v>70</v>
      </c>
      <c r="CM106" s="42">
        <v>74</v>
      </c>
      <c r="CN106" s="42">
        <v>815</v>
      </c>
      <c r="CO106" s="42">
        <v>844</v>
      </c>
      <c r="CP106" s="42">
        <v>384</v>
      </c>
      <c r="CQ106" s="42">
        <v>364</v>
      </c>
      <c r="CR106" s="42">
        <v>517</v>
      </c>
      <c r="CS106" s="42">
        <v>503</v>
      </c>
      <c r="CT106" s="1">
        <v>4</v>
      </c>
      <c r="CU106" s="1">
        <v>7</v>
      </c>
      <c r="CV106" s="42">
        <f t="shared" si="79"/>
        <v>3</v>
      </c>
      <c r="CW106" s="26">
        <f t="shared" si="80"/>
        <v>0.38517091959557054</v>
      </c>
      <c r="CX106" s="26">
        <f t="shared" si="81"/>
        <v>0.67404910929224837</v>
      </c>
      <c r="CY106" s="26">
        <f t="shared" si="82"/>
        <v>0.28887818969667789</v>
      </c>
      <c r="CZ106" s="13">
        <v>24</v>
      </c>
      <c r="DA106" s="13">
        <v>20</v>
      </c>
      <c r="DB106" s="27">
        <v>23.16</v>
      </c>
      <c r="DC106" s="27">
        <v>21.25</v>
      </c>
      <c r="DD106" s="27">
        <v>22.26</v>
      </c>
      <c r="DE106" s="27">
        <v>22.16</v>
      </c>
      <c r="DF106" s="13">
        <v>73</v>
      </c>
      <c r="DG106" s="13">
        <v>92</v>
      </c>
      <c r="DH106" s="21">
        <f t="shared" si="83"/>
        <v>0.44242424242424244</v>
      </c>
      <c r="DI106" s="42">
        <v>59</v>
      </c>
      <c r="DJ106" s="42">
        <v>29</v>
      </c>
      <c r="DK106" s="13">
        <v>8</v>
      </c>
      <c r="DL106" s="13">
        <v>0</v>
      </c>
      <c r="DM106" s="13">
        <v>0.13600000000000001</v>
      </c>
      <c r="DN106" s="13">
        <v>0</v>
      </c>
      <c r="DO106" s="13">
        <v>0</v>
      </c>
      <c r="DP106" s="13">
        <v>0</v>
      </c>
      <c r="DQ106" s="13">
        <v>18</v>
      </c>
      <c r="DR106" s="46">
        <v>6</v>
      </c>
      <c r="DS106" s="13">
        <v>0</v>
      </c>
      <c r="DT106" s="13">
        <v>3</v>
      </c>
      <c r="DU106" s="13">
        <v>-0.16700000000000001</v>
      </c>
      <c r="DV106" s="13">
        <v>0</v>
      </c>
      <c r="DW106" s="13">
        <v>0</v>
      </c>
      <c r="DX106" s="13">
        <v>0</v>
      </c>
    </row>
    <row r="107" spans="1:128" ht="25.5" x14ac:dyDescent="0.2">
      <c r="A107" s="13" t="s">
        <v>144</v>
      </c>
      <c r="B107" s="13" t="s">
        <v>614</v>
      </c>
      <c r="C107" s="39" t="s">
        <v>3141</v>
      </c>
      <c r="D107" s="1" t="s">
        <v>554</v>
      </c>
      <c r="E107" s="13" t="s">
        <v>154</v>
      </c>
      <c r="F107" s="13">
        <v>20</v>
      </c>
      <c r="G107" s="13">
        <v>1</v>
      </c>
      <c r="H107" s="13">
        <v>2</v>
      </c>
      <c r="I107" s="40">
        <f t="shared" si="42"/>
        <v>3</v>
      </c>
      <c r="J107" s="19">
        <f t="shared" si="43"/>
        <v>0.94002959352440407</v>
      </c>
      <c r="K107" s="1">
        <v>1</v>
      </c>
      <c r="L107" s="1">
        <v>2</v>
      </c>
      <c r="M107" s="1">
        <v>0</v>
      </c>
      <c r="N107" s="1">
        <v>19</v>
      </c>
      <c r="O107" s="1">
        <v>7</v>
      </c>
      <c r="P107" s="1">
        <v>7</v>
      </c>
      <c r="Q107" s="1">
        <v>14</v>
      </c>
      <c r="R107" s="15">
        <f t="shared" si="44"/>
        <v>5.2631578947368418E-2</v>
      </c>
      <c r="S107" s="15">
        <f t="shared" si="45"/>
        <v>3.0303030303030304E-2</v>
      </c>
      <c r="T107" s="16">
        <v>191.48333333330001</v>
      </c>
      <c r="U107" s="16">
        <f t="shared" si="46"/>
        <v>9.5741666666650005</v>
      </c>
      <c r="V107" s="16">
        <v>194.99</v>
      </c>
      <c r="W107" s="16">
        <f t="shared" si="47"/>
        <v>9.7495000000000012</v>
      </c>
      <c r="X107" s="16">
        <v>778.88</v>
      </c>
      <c r="Y107" s="16">
        <f t="shared" si="48"/>
        <v>38.944000000000003</v>
      </c>
      <c r="Z107" s="21">
        <f t="shared" si="49"/>
        <v>0.20022179551685546</v>
      </c>
      <c r="AA107" s="20">
        <f t="shared" si="50"/>
        <v>38.666666666666664</v>
      </c>
      <c r="AB107">
        <v>12</v>
      </c>
      <c r="AC107" s="1">
        <v>11</v>
      </c>
      <c r="AD107" s="1">
        <v>25</v>
      </c>
      <c r="AE107" s="1">
        <v>2</v>
      </c>
      <c r="AF107" s="1">
        <v>4</v>
      </c>
      <c r="AG107" s="15">
        <f t="shared" si="51"/>
        <v>0.33333333333333331</v>
      </c>
      <c r="AH107" s="15">
        <f t="shared" si="52"/>
        <v>0.66666666666666663</v>
      </c>
      <c r="AI107" s="15">
        <f t="shared" si="53"/>
        <v>1</v>
      </c>
      <c r="AJ107" s="1">
        <v>36</v>
      </c>
      <c r="AK107" s="21">
        <f t="shared" si="54"/>
        <v>0.20809248554913296</v>
      </c>
      <c r="AL107" s="1">
        <v>78</v>
      </c>
      <c r="AM107" s="21">
        <f t="shared" si="55"/>
        <v>0.45086705202312138</v>
      </c>
      <c r="AN107" s="1">
        <v>59</v>
      </c>
      <c r="AO107" s="21">
        <f t="shared" si="56"/>
        <v>0.34104046242774566</v>
      </c>
      <c r="AP107" s="21">
        <f t="shared" si="57"/>
        <v>0.31578947368421051</v>
      </c>
      <c r="AQ107" s="1">
        <v>2</v>
      </c>
      <c r="AR107" s="4">
        <v>-18.239999999999998</v>
      </c>
      <c r="AS107" s="41">
        <v>71</v>
      </c>
      <c r="AT107" s="41">
        <v>76</v>
      </c>
      <c r="AU107" s="41">
        <v>53</v>
      </c>
      <c r="AV107" s="21">
        <f t="shared" si="58"/>
        <v>0.48299319727891155</v>
      </c>
      <c r="AW107" s="26">
        <v>16.690000000000001</v>
      </c>
      <c r="AX107" s="42">
        <v>12</v>
      </c>
      <c r="AY107" s="41">
        <v>-1.2190000000000001</v>
      </c>
      <c r="AZ107" s="1">
        <v>12</v>
      </c>
      <c r="BA107" s="43">
        <v>-1.4</v>
      </c>
      <c r="BB107" s="16">
        <v>49.66</v>
      </c>
      <c r="BC107" s="26">
        <v>15.98</v>
      </c>
      <c r="BD107" s="43">
        <v>-3.952</v>
      </c>
      <c r="BE107" s="43">
        <v>-0.755</v>
      </c>
      <c r="BF107" s="16">
        <v>49.55</v>
      </c>
      <c r="BG107" s="21">
        <f t="shared" si="59"/>
        <v>5.1724137931034482E-2</v>
      </c>
      <c r="BH107" s="44">
        <f t="shared" si="60"/>
        <v>0.92035398230088494</v>
      </c>
      <c r="BI107" s="42">
        <f t="shared" si="61"/>
        <v>972.07812023191946</v>
      </c>
      <c r="BJ107" s="21">
        <f t="shared" si="62"/>
        <v>-2.7921879768080575E-2</v>
      </c>
      <c r="BK107" s="26">
        <f t="shared" si="63"/>
        <v>0.92312426278270676</v>
      </c>
      <c r="BL107" s="26">
        <f t="shared" si="64"/>
        <v>2.7693727883481203</v>
      </c>
      <c r="BM107" s="16">
        <f t="shared" si="65"/>
        <v>17.847069080465666</v>
      </c>
      <c r="BN107" s="16">
        <f t="shared" si="66"/>
        <v>34.771013898148617</v>
      </c>
      <c r="BO107" s="16">
        <f t="shared" si="67"/>
        <v>38.463510949279446</v>
      </c>
      <c r="BP107" s="16">
        <f t="shared" si="68"/>
        <v>68.618903533514541</v>
      </c>
      <c r="BQ107" s="16">
        <f t="shared" si="69"/>
        <v>-30.155392584235095</v>
      </c>
      <c r="BR107" s="1">
        <v>3</v>
      </c>
      <c r="BS107" s="1">
        <v>9</v>
      </c>
      <c r="BT107" s="42">
        <v>55</v>
      </c>
      <c r="BU107" s="42">
        <v>104</v>
      </c>
      <c r="BV107" s="42">
        <v>26</v>
      </c>
      <c r="BW107" s="42">
        <v>53</v>
      </c>
      <c r="BX107" s="42">
        <v>57</v>
      </c>
      <c r="BY107" s="42">
        <v>41</v>
      </c>
      <c r="BZ107" s="1">
        <v>52</v>
      </c>
      <c r="CA107" s="1">
        <v>100</v>
      </c>
      <c r="CB107" s="21">
        <f t="shared" si="70"/>
        <v>0.34210526315789475</v>
      </c>
      <c r="CC107" s="4">
        <v>-17.940000000000001</v>
      </c>
      <c r="CD107" s="45">
        <f t="shared" si="71"/>
        <v>-26.469339952656146</v>
      </c>
      <c r="CE107" s="26">
        <f t="shared" si="72"/>
        <v>2.4650780608052583</v>
      </c>
      <c r="CF107" s="26">
        <f t="shared" si="73"/>
        <v>2.4650780608052583</v>
      </c>
      <c r="CG107" s="26">
        <f t="shared" si="74"/>
        <v>31.429745275267042</v>
      </c>
      <c r="CH107" s="26">
        <f t="shared" si="75"/>
        <v>30.582374691865237</v>
      </c>
      <c r="CI107" s="26">
        <f t="shared" si="76"/>
        <v>64.477198027937547</v>
      </c>
      <c r="CJ107" s="26">
        <f t="shared" si="77"/>
        <v>54.616885784716509</v>
      </c>
      <c r="CK107" s="16">
        <f t="shared" si="78"/>
        <v>-40.015704827456133</v>
      </c>
      <c r="CL107" s="42">
        <v>32</v>
      </c>
      <c r="CM107" s="42">
        <v>32</v>
      </c>
      <c r="CN107" s="42">
        <v>376</v>
      </c>
      <c r="CO107" s="42">
        <v>365</v>
      </c>
      <c r="CP107" s="42">
        <v>175</v>
      </c>
      <c r="CQ107" s="42">
        <v>137</v>
      </c>
      <c r="CR107" s="42">
        <v>175</v>
      </c>
      <c r="CS107" s="42">
        <v>254</v>
      </c>
      <c r="CT107" s="1">
        <v>5</v>
      </c>
      <c r="CU107" s="1">
        <v>5</v>
      </c>
      <c r="CV107" s="42">
        <f t="shared" si="79"/>
        <v>0</v>
      </c>
      <c r="CW107" s="26">
        <f t="shared" si="80"/>
        <v>1.5667159892073403</v>
      </c>
      <c r="CX107" s="26">
        <f t="shared" si="81"/>
        <v>1.5667159892073403</v>
      </c>
      <c r="CY107" s="26">
        <f t="shared" si="82"/>
        <v>0</v>
      </c>
      <c r="CZ107" s="13">
        <v>5</v>
      </c>
      <c r="DA107" s="13">
        <v>10</v>
      </c>
      <c r="DB107" s="27">
        <v>6</v>
      </c>
      <c r="DC107" s="27">
        <v>6.34</v>
      </c>
      <c r="DD107" s="27">
        <v>6.84</v>
      </c>
      <c r="DE107" s="27">
        <v>6.78</v>
      </c>
      <c r="DF107" s="13">
        <v>44</v>
      </c>
      <c r="DG107" s="13">
        <v>42</v>
      </c>
      <c r="DH107" s="21">
        <f t="shared" si="83"/>
        <v>0.51162790697674421</v>
      </c>
      <c r="DI107" s="42">
        <v>14</v>
      </c>
      <c r="DJ107" s="42">
        <v>6</v>
      </c>
      <c r="DK107" s="13">
        <v>4</v>
      </c>
      <c r="DL107" s="13">
        <v>0</v>
      </c>
      <c r="DM107" s="13">
        <v>0.28600000000000003</v>
      </c>
      <c r="DN107" s="13">
        <v>0</v>
      </c>
      <c r="DO107" s="13">
        <v>0</v>
      </c>
      <c r="DP107" s="13">
        <v>0</v>
      </c>
      <c r="DQ107" s="13">
        <v>43</v>
      </c>
      <c r="DR107" s="46">
        <v>23</v>
      </c>
      <c r="DS107" s="13">
        <v>0</v>
      </c>
      <c r="DT107" s="13">
        <v>9</v>
      </c>
      <c r="DU107" s="13">
        <v>-0.20899999999999999</v>
      </c>
      <c r="DV107" s="13">
        <v>0</v>
      </c>
      <c r="DW107" s="13">
        <v>0</v>
      </c>
      <c r="DX107" s="13">
        <v>0</v>
      </c>
    </row>
    <row r="108" spans="1:128" ht="25.5" x14ac:dyDescent="0.2">
      <c r="A108" s="13" t="s">
        <v>616</v>
      </c>
      <c r="B108" s="13" t="s">
        <v>617</v>
      </c>
      <c r="C108" s="39" t="s">
        <v>3142</v>
      </c>
      <c r="D108" s="1" t="s">
        <v>554</v>
      </c>
      <c r="E108" s="13" t="s">
        <v>173</v>
      </c>
      <c r="F108" s="13">
        <v>82</v>
      </c>
      <c r="G108" s="13">
        <v>10</v>
      </c>
      <c r="H108" s="13">
        <v>26</v>
      </c>
      <c r="I108" s="40">
        <f t="shared" si="42"/>
        <v>36</v>
      </c>
      <c r="J108" s="19">
        <f t="shared" si="43"/>
        <v>1.4145383104125737</v>
      </c>
      <c r="K108" s="1">
        <v>9</v>
      </c>
      <c r="L108" s="1">
        <v>15</v>
      </c>
      <c r="M108" s="1">
        <v>8</v>
      </c>
      <c r="N108" s="1">
        <v>154</v>
      </c>
      <c r="O108" s="1">
        <v>103</v>
      </c>
      <c r="P108" s="1">
        <v>141</v>
      </c>
      <c r="Q108" s="1">
        <v>94</v>
      </c>
      <c r="R108" s="15">
        <f t="shared" si="44"/>
        <v>6.4935064935064929E-2</v>
      </c>
      <c r="S108" s="15">
        <f t="shared" si="45"/>
        <v>2.5125628140703519E-2</v>
      </c>
      <c r="T108" s="16">
        <v>1527</v>
      </c>
      <c r="U108" s="16">
        <f t="shared" si="46"/>
        <v>18.621951219512194</v>
      </c>
      <c r="V108" s="16">
        <v>1441.42</v>
      </c>
      <c r="W108" s="16">
        <f t="shared" si="47"/>
        <v>17.578292682926829</v>
      </c>
      <c r="X108" s="16">
        <v>2554.02</v>
      </c>
      <c r="Y108" s="16">
        <f t="shared" si="48"/>
        <v>31.146585365853657</v>
      </c>
      <c r="Z108" s="21">
        <f t="shared" si="49"/>
        <v>0.36076627355184915</v>
      </c>
      <c r="AA108" s="20">
        <f t="shared" si="50"/>
        <v>196.55172413793102</v>
      </c>
      <c r="AB108">
        <v>101</v>
      </c>
      <c r="AC108" s="1">
        <v>121</v>
      </c>
      <c r="AD108" s="1">
        <v>88</v>
      </c>
      <c r="AE108" s="1">
        <v>74</v>
      </c>
      <c r="AF108" s="1">
        <v>34</v>
      </c>
      <c r="AG108" s="15">
        <f t="shared" si="51"/>
        <v>0.17241379310344829</v>
      </c>
      <c r="AH108" s="15">
        <f t="shared" si="52"/>
        <v>0.39655172413793105</v>
      </c>
      <c r="AI108" s="15">
        <f t="shared" si="53"/>
        <v>0.56896551724137934</v>
      </c>
      <c r="AJ108" s="1">
        <v>497</v>
      </c>
      <c r="AK108" s="21">
        <f t="shared" si="54"/>
        <v>0.33266398929049529</v>
      </c>
      <c r="AL108" s="1">
        <v>487</v>
      </c>
      <c r="AM108" s="21">
        <f t="shared" si="55"/>
        <v>0.32597054886211513</v>
      </c>
      <c r="AN108" s="1">
        <v>510</v>
      </c>
      <c r="AO108" s="21">
        <f t="shared" si="56"/>
        <v>0.34136546184738958</v>
      </c>
      <c r="AP108" s="21">
        <f t="shared" si="57"/>
        <v>0.50508130081300817</v>
      </c>
      <c r="AQ108" s="1">
        <v>5</v>
      </c>
      <c r="AR108" s="4">
        <v>3.11</v>
      </c>
      <c r="AS108" s="41">
        <v>613</v>
      </c>
      <c r="AT108" s="41">
        <v>575</v>
      </c>
      <c r="AU108" s="41">
        <v>513</v>
      </c>
      <c r="AV108" s="21">
        <f t="shared" si="58"/>
        <v>0.515993265993266</v>
      </c>
      <c r="AW108" s="26">
        <v>17.46</v>
      </c>
      <c r="AX108" s="42">
        <v>3</v>
      </c>
      <c r="AY108" s="41">
        <v>0.46300000000000002</v>
      </c>
      <c r="AZ108" s="1">
        <v>3</v>
      </c>
      <c r="BA108" s="43">
        <v>9.2999999999999999E-2</v>
      </c>
      <c r="BB108" s="16">
        <v>50.03</v>
      </c>
      <c r="BC108" s="26">
        <v>16.61</v>
      </c>
      <c r="BD108" s="43">
        <v>1.677</v>
      </c>
      <c r="BE108" s="43">
        <v>3.7570000000000001</v>
      </c>
      <c r="BF108" s="16">
        <v>51.59</v>
      </c>
      <c r="BG108" s="21">
        <f t="shared" si="59"/>
        <v>7.6315789473684212E-2</v>
      </c>
      <c r="BH108" s="44">
        <f t="shared" si="60"/>
        <v>0.91063829787234041</v>
      </c>
      <c r="BI108" s="42">
        <f t="shared" si="61"/>
        <v>986.95408734602461</v>
      </c>
      <c r="BJ108" s="21">
        <f t="shared" si="62"/>
        <v>-1.3045912653975381E-2</v>
      </c>
      <c r="BK108" s="26">
        <f t="shared" si="63"/>
        <v>2.4142859125029483</v>
      </c>
      <c r="BL108" s="26">
        <f t="shared" si="64"/>
        <v>2.6224140084083749</v>
      </c>
      <c r="BM108" s="16">
        <f t="shared" si="65"/>
        <v>31.63547057762484</v>
      </c>
      <c r="BN108" s="16">
        <f t="shared" si="66"/>
        <v>29.346061522665149</v>
      </c>
      <c r="BO108" s="16">
        <f t="shared" si="67"/>
        <v>66.10148325956348</v>
      </c>
      <c r="BP108" s="16">
        <f t="shared" si="68"/>
        <v>57.651482565803164</v>
      </c>
      <c r="BQ108" s="16">
        <f t="shared" si="69"/>
        <v>8.450000693760316</v>
      </c>
      <c r="BR108" s="1">
        <v>58</v>
      </c>
      <c r="BS108" s="1">
        <v>63</v>
      </c>
      <c r="BT108" s="42">
        <v>702</v>
      </c>
      <c r="BU108" s="42">
        <v>642</v>
      </c>
      <c r="BV108" s="42">
        <v>363</v>
      </c>
      <c r="BW108" s="42">
        <v>274</v>
      </c>
      <c r="BX108" s="42">
        <v>406</v>
      </c>
      <c r="BY108" s="42">
        <v>465</v>
      </c>
      <c r="BZ108" s="1">
        <v>746</v>
      </c>
      <c r="CA108" s="1">
        <v>688</v>
      </c>
      <c r="CB108" s="21">
        <f t="shared" si="70"/>
        <v>0.52022315202231517</v>
      </c>
      <c r="CC108" s="4">
        <v>1.88</v>
      </c>
      <c r="CD108" s="45">
        <f t="shared" si="71"/>
        <v>4.5740494742481204</v>
      </c>
      <c r="CE108" s="26">
        <f t="shared" si="72"/>
        <v>2.1378062818615362</v>
      </c>
      <c r="CF108" s="26">
        <f t="shared" si="73"/>
        <v>2.2082834120327952</v>
      </c>
      <c r="CG108" s="26">
        <f t="shared" si="74"/>
        <v>28.707684356426341</v>
      </c>
      <c r="CH108" s="26">
        <f t="shared" si="75"/>
        <v>29.177531890901403</v>
      </c>
      <c r="CI108" s="26">
        <f t="shared" si="76"/>
        <v>56.193765123217517</v>
      </c>
      <c r="CJ108" s="26">
        <f t="shared" si="77"/>
        <v>56.663612657692582</v>
      </c>
      <c r="CK108" s="16">
        <f t="shared" si="78"/>
        <v>8.9198482282353808</v>
      </c>
      <c r="CL108" s="42">
        <v>91</v>
      </c>
      <c r="CM108" s="42">
        <v>94</v>
      </c>
      <c r="CN108" s="42">
        <v>1131</v>
      </c>
      <c r="CO108" s="42">
        <v>1148</v>
      </c>
      <c r="CP108" s="42">
        <v>509</v>
      </c>
      <c r="CQ108" s="42">
        <v>527</v>
      </c>
      <c r="CR108" s="42">
        <v>643</v>
      </c>
      <c r="CS108" s="42">
        <v>661</v>
      </c>
      <c r="CT108" s="1">
        <v>21</v>
      </c>
      <c r="CU108" s="1">
        <v>8</v>
      </c>
      <c r="CV108" s="42">
        <f t="shared" si="79"/>
        <v>-13</v>
      </c>
      <c r="CW108" s="26">
        <f t="shared" si="80"/>
        <v>0.825147347740668</v>
      </c>
      <c r="CX108" s="26">
        <f t="shared" si="81"/>
        <v>0.3143418467583497</v>
      </c>
      <c r="CY108" s="26">
        <f t="shared" si="82"/>
        <v>-0.51080550098231825</v>
      </c>
      <c r="CZ108" s="13">
        <v>61</v>
      </c>
      <c r="DA108" s="13">
        <v>57</v>
      </c>
      <c r="DB108" s="27">
        <v>45.49</v>
      </c>
      <c r="DC108" s="27">
        <v>51.92</v>
      </c>
      <c r="DD108" s="27">
        <v>56.68</v>
      </c>
      <c r="DE108" s="27">
        <v>52.39</v>
      </c>
      <c r="DF108" s="1"/>
      <c r="DG108" s="1"/>
      <c r="DH108" s="21" t="str">
        <f t="shared" si="83"/>
        <v xml:space="preserve"> </v>
      </c>
      <c r="DI108" s="42"/>
      <c r="DJ108" s="42"/>
      <c r="DK108" s="1"/>
      <c r="DL108" s="1"/>
      <c r="DM108" s="1"/>
      <c r="DN108" s="1"/>
      <c r="DO108" s="1"/>
      <c r="DP108" s="1"/>
      <c r="DQ108" s="47"/>
      <c r="DR108" s="46"/>
      <c r="DS108" s="13"/>
      <c r="DT108" s="13"/>
      <c r="DU108" s="13"/>
      <c r="DV108" s="13"/>
      <c r="DW108" s="13"/>
      <c r="DX108" s="1"/>
    </row>
    <row r="109" spans="1:128" ht="25.5" x14ac:dyDescent="0.2">
      <c r="A109" s="13" t="s">
        <v>453</v>
      </c>
      <c r="B109" s="13" t="s">
        <v>620</v>
      </c>
      <c r="C109" s="39" t="s">
        <v>3143</v>
      </c>
      <c r="D109" s="1" t="s">
        <v>409</v>
      </c>
      <c r="E109" s="13" t="s">
        <v>596</v>
      </c>
      <c r="F109" s="13">
        <v>70</v>
      </c>
      <c r="G109" s="13">
        <v>13</v>
      </c>
      <c r="H109" s="13">
        <v>11</v>
      </c>
      <c r="I109" s="40">
        <f t="shared" si="42"/>
        <v>24</v>
      </c>
      <c r="J109" s="19">
        <f t="shared" si="43"/>
        <v>1.6852617617226464</v>
      </c>
      <c r="K109" s="1">
        <v>11</v>
      </c>
      <c r="L109" s="1">
        <v>5</v>
      </c>
      <c r="M109" s="1">
        <v>5</v>
      </c>
      <c r="N109" s="1">
        <v>109</v>
      </c>
      <c r="O109" s="1">
        <v>39</v>
      </c>
      <c r="P109" s="1">
        <v>32</v>
      </c>
      <c r="Q109" s="1">
        <v>90</v>
      </c>
      <c r="R109" s="15">
        <f t="shared" si="44"/>
        <v>0.11926605504587157</v>
      </c>
      <c r="S109" s="15">
        <f t="shared" si="45"/>
        <v>7.2222222222222215E-2</v>
      </c>
      <c r="T109" s="16">
        <v>854.46666666670001</v>
      </c>
      <c r="U109" s="16">
        <f t="shared" si="46"/>
        <v>12.206666666667143</v>
      </c>
      <c r="V109" s="16">
        <v>811.31</v>
      </c>
      <c r="W109" s="16">
        <f t="shared" si="47"/>
        <v>11.590142857142856</v>
      </c>
      <c r="X109" s="16">
        <v>2547.0100000000002</v>
      </c>
      <c r="Y109" s="16">
        <f t="shared" si="48"/>
        <v>36.385857142857148</v>
      </c>
      <c r="Z109" s="21">
        <f t="shared" si="49"/>
        <v>0.24158210057409651</v>
      </c>
      <c r="AA109" s="20">
        <f t="shared" si="50"/>
        <v>69.84375</v>
      </c>
      <c r="AB109">
        <v>24</v>
      </c>
      <c r="AC109" s="1">
        <v>69</v>
      </c>
      <c r="AD109" s="1">
        <v>72</v>
      </c>
      <c r="AE109" s="1">
        <v>19</v>
      </c>
      <c r="AF109" s="1">
        <v>29</v>
      </c>
      <c r="AG109" s="15">
        <f t="shared" si="51"/>
        <v>0.40625</v>
      </c>
      <c r="AH109" s="15">
        <f t="shared" si="52"/>
        <v>0.3125</v>
      </c>
      <c r="AI109" s="15">
        <f t="shared" si="53"/>
        <v>0.71875</v>
      </c>
      <c r="AJ109" s="1">
        <v>274</v>
      </c>
      <c r="AK109" s="21">
        <f t="shared" si="54"/>
        <v>0.32311320754716982</v>
      </c>
      <c r="AL109" s="1">
        <v>253</v>
      </c>
      <c r="AM109" s="21">
        <f t="shared" si="55"/>
        <v>0.29834905660377359</v>
      </c>
      <c r="AN109" s="1">
        <v>321</v>
      </c>
      <c r="AO109" s="21">
        <f t="shared" si="56"/>
        <v>0.37853773584905659</v>
      </c>
      <c r="AP109" s="21">
        <f t="shared" si="57"/>
        <v>0.51992409867172673</v>
      </c>
      <c r="AQ109" s="1">
        <v>10</v>
      </c>
      <c r="AR109" s="4">
        <v>2.54</v>
      </c>
      <c r="AS109" s="41">
        <v>321</v>
      </c>
      <c r="AT109" s="41">
        <v>290</v>
      </c>
      <c r="AU109" s="41">
        <v>306</v>
      </c>
      <c r="AV109" s="21">
        <f t="shared" si="58"/>
        <v>0.5253682487725041</v>
      </c>
      <c r="AW109" s="26">
        <v>17.670000000000002</v>
      </c>
      <c r="AX109" s="42">
        <v>4</v>
      </c>
      <c r="AY109" s="41">
        <v>0.71899999999999997</v>
      </c>
      <c r="AZ109" s="1">
        <v>4</v>
      </c>
      <c r="BA109" s="43">
        <v>0.95600000000000007</v>
      </c>
      <c r="BB109" s="16">
        <v>50.25</v>
      </c>
      <c r="BC109" s="26">
        <v>17.8</v>
      </c>
      <c r="BD109" s="43">
        <v>2.2720000000000002</v>
      </c>
      <c r="BE109" s="43">
        <v>0.125</v>
      </c>
      <c r="BF109" s="16">
        <v>51.01</v>
      </c>
      <c r="BG109" s="21">
        <f t="shared" si="59"/>
        <v>7.1588366890380312E-2</v>
      </c>
      <c r="BH109" s="44">
        <f t="shared" si="60"/>
        <v>0.89722222222222225</v>
      </c>
      <c r="BI109" s="42">
        <f t="shared" si="61"/>
        <v>968.81058911260266</v>
      </c>
      <c r="BJ109" s="21">
        <f t="shared" si="62"/>
        <v>-3.1189410887397434E-2</v>
      </c>
      <c r="BK109" s="26">
        <f t="shared" si="63"/>
        <v>2.3665429983606763</v>
      </c>
      <c r="BL109" s="26">
        <f t="shared" si="64"/>
        <v>2.7363153418545316</v>
      </c>
      <c r="BM109" s="16">
        <f t="shared" si="65"/>
        <v>33.057647508350691</v>
      </c>
      <c r="BN109" s="16">
        <f t="shared" si="66"/>
        <v>26.623608731557606</v>
      </c>
      <c r="BO109" s="16">
        <f t="shared" si="67"/>
        <v>57.53657664764394</v>
      </c>
      <c r="BP109" s="16">
        <f t="shared" si="68"/>
        <v>51.398355745645937</v>
      </c>
      <c r="BQ109" s="16">
        <f t="shared" si="69"/>
        <v>6.1382209019980039</v>
      </c>
      <c r="BR109" s="1">
        <v>32</v>
      </c>
      <c r="BS109" s="1">
        <v>37</v>
      </c>
      <c r="BT109" s="42">
        <v>415</v>
      </c>
      <c r="BU109" s="42">
        <v>323</v>
      </c>
      <c r="BV109" s="42">
        <v>142</v>
      </c>
      <c r="BW109" s="42">
        <v>145</v>
      </c>
      <c r="BX109" s="42">
        <v>190</v>
      </c>
      <c r="BY109" s="42">
        <v>189</v>
      </c>
      <c r="BZ109" s="1">
        <v>360</v>
      </c>
      <c r="CA109" s="1">
        <v>336</v>
      </c>
      <c r="CB109" s="21">
        <f t="shared" si="70"/>
        <v>0.51724137931034486</v>
      </c>
      <c r="CC109" s="4">
        <v>5.0999999999999996</v>
      </c>
      <c r="CD109" s="45">
        <f t="shared" si="71"/>
        <v>6.4010425338765629</v>
      </c>
      <c r="CE109" s="26">
        <f t="shared" si="72"/>
        <v>2.4028174212115379</v>
      </c>
      <c r="CF109" s="26">
        <f t="shared" si="73"/>
        <v>2.4970455553766966</v>
      </c>
      <c r="CG109" s="26">
        <f t="shared" si="74"/>
        <v>28.810252020997165</v>
      </c>
      <c r="CH109" s="26">
        <f t="shared" si="75"/>
        <v>30.506358435970014</v>
      </c>
      <c r="CI109" s="26">
        <f t="shared" si="76"/>
        <v>53.191781736231889</v>
      </c>
      <c r="CJ109" s="26">
        <f t="shared" si="77"/>
        <v>58.115201746361421</v>
      </c>
      <c r="CK109" s="16">
        <f t="shared" si="78"/>
        <v>11.061640912127537</v>
      </c>
      <c r="CL109" s="42">
        <v>102</v>
      </c>
      <c r="CM109" s="42">
        <v>106</v>
      </c>
      <c r="CN109" s="42">
        <v>1121</v>
      </c>
      <c r="CO109" s="42">
        <v>1189</v>
      </c>
      <c r="CP109" s="42">
        <v>477</v>
      </c>
      <c r="CQ109" s="42">
        <v>502</v>
      </c>
      <c r="CR109" s="42">
        <v>670</v>
      </c>
      <c r="CS109" s="42">
        <v>558</v>
      </c>
      <c r="CT109" s="1">
        <v>9</v>
      </c>
      <c r="CU109" s="1">
        <v>9</v>
      </c>
      <c r="CV109" s="42">
        <f t="shared" si="79"/>
        <v>0</v>
      </c>
      <c r="CW109" s="26">
        <f t="shared" si="80"/>
        <v>0.63197316064599229</v>
      </c>
      <c r="CX109" s="26">
        <f t="shared" si="81"/>
        <v>0.63197316064599229</v>
      </c>
      <c r="CY109" s="26">
        <f t="shared" si="82"/>
        <v>0</v>
      </c>
      <c r="CZ109" s="13">
        <v>32</v>
      </c>
      <c r="DA109" s="13">
        <v>31</v>
      </c>
      <c r="DB109" s="27">
        <v>31.43</v>
      </c>
      <c r="DC109" s="27">
        <v>29.4</v>
      </c>
      <c r="DD109" s="27">
        <v>29.8</v>
      </c>
      <c r="DE109" s="27">
        <v>33.33</v>
      </c>
      <c r="DF109" s="13">
        <v>4</v>
      </c>
      <c r="DG109" s="13">
        <v>3</v>
      </c>
      <c r="DH109" s="21">
        <f t="shared" si="83"/>
        <v>0.5714285714285714</v>
      </c>
      <c r="DI109" s="42">
        <v>3</v>
      </c>
      <c r="DJ109" s="42">
        <v>0</v>
      </c>
      <c r="DK109" s="13">
        <v>0</v>
      </c>
      <c r="DL109" s="13">
        <v>1</v>
      </c>
      <c r="DM109" s="13">
        <v>-0.33300000000000002</v>
      </c>
      <c r="DN109" s="13">
        <v>0</v>
      </c>
      <c r="DO109" s="13">
        <v>0</v>
      </c>
      <c r="DP109" s="13">
        <v>0</v>
      </c>
      <c r="DQ109" s="13">
        <v>3</v>
      </c>
      <c r="DR109" s="46">
        <v>3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</row>
    <row r="110" spans="1:128" ht="25.5" x14ac:dyDescent="0.2">
      <c r="A110" s="13" t="s">
        <v>591</v>
      </c>
      <c r="B110" s="13" t="s">
        <v>623</v>
      </c>
      <c r="C110" s="39" t="s">
        <v>3144</v>
      </c>
      <c r="D110" s="1" t="s">
        <v>264</v>
      </c>
      <c r="E110" s="13" t="s">
        <v>173</v>
      </c>
      <c r="F110" s="13">
        <v>33</v>
      </c>
      <c r="G110" s="13">
        <v>2</v>
      </c>
      <c r="H110" s="13">
        <v>6</v>
      </c>
      <c r="I110" s="40">
        <f t="shared" si="42"/>
        <v>8</v>
      </c>
      <c r="J110" s="19">
        <f t="shared" si="43"/>
        <v>0.88479262672811054</v>
      </c>
      <c r="K110" s="1">
        <v>2</v>
      </c>
      <c r="L110" s="1">
        <v>2</v>
      </c>
      <c r="M110" s="1">
        <v>3</v>
      </c>
      <c r="N110" s="1">
        <v>50</v>
      </c>
      <c r="O110" s="1">
        <v>8</v>
      </c>
      <c r="P110" s="1">
        <v>25</v>
      </c>
      <c r="Q110" s="1">
        <v>22</v>
      </c>
      <c r="R110" s="15">
        <f t="shared" si="44"/>
        <v>0.04</v>
      </c>
      <c r="S110" s="15">
        <f t="shared" si="45"/>
        <v>2.4096385542168676E-2</v>
      </c>
      <c r="T110" s="16">
        <v>542.5</v>
      </c>
      <c r="U110" s="16">
        <f t="shared" si="46"/>
        <v>16.439393939393938</v>
      </c>
      <c r="V110" s="16">
        <v>523.08000000000004</v>
      </c>
      <c r="W110" s="16">
        <f t="shared" si="47"/>
        <v>15.850909090909092</v>
      </c>
      <c r="X110" s="16">
        <v>1073.27</v>
      </c>
      <c r="Y110" s="16">
        <f t="shared" si="48"/>
        <v>32.523333333333333</v>
      </c>
      <c r="Z110" s="21">
        <f t="shared" si="49"/>
        <v>0.32767250289723432</v>
      </c>
      <c r="AA110" s="20">
        <f t="shared" si="50"/>
        <v>16.774193548387096</v>
      </c>
      <c r="AB110">
        <v>34</v>
      </c>
      <c r="AC110" s="1">
        <v>29</v>
      </c>
      <c r="AD110" s="1">
        <v>61</v>
      </c>
      <c r="AE110" s="1">
        <v>8</v>
      </c>
      <c r="AF110" s="1">
        <v>5</v>
      </c>
      <c r="AG110" s="15">
        <f t="shared" si="51"/>
        <v>6.4516129032258063E-2</v>
      </c>
      <c r="AH110" s="15">
        <f t="shared" si="52"/>
        <v>0.16129032258064516</v>
      </c>
      <c r="AI110" s="15">
        <f t="shared" si="53"/>
        <v>0.22580645161290322</v>
      </c>
      <c r="AJ110" s="1">
        <v>184</v>
      </c>
      <c r="AK110" s="21">
        <f t="shared" si="54"/>
        <v>0.34392523364485983</v>
      </c>
      <c r="AL110" s="1">
        <v>171</v>
      </c>
      <c r="AM110" s="21">
        <f t="shared" si="55"/>
        <v>0.31962616822429907</v>
      </c>
      <c r="AN110" s="1">
        <v>180</v>
      </c>
      <c r="AO110" s="21">
        <f t="shared" si="56"/>
        <v>0.3364485981308411</v>
      </c>
      <c r="AP110" s="21">
        <f t="shared" si="57"/>
        <v>0.51830985915492955</v>
      </c>
      <c r="AQ110" s="1">
        <v>6</v>
      </c>
      <c r="AR110" s="4">
        <v>3.11</v>
      </c>
      <c r="AS110" s="41">
        <v>204</v>
      </c>
      <c r="AT110" s="41">
        <v>210</v>
      </c>
      <c r="AU110" s="41">
        <v>178</v>
      </c>
      <c r="AV110" s="21">
        <f t="shared" si="58"/>
        <v>0.49275362318840582</v>
      </c>
      <c r="AW110" s="26">
        <v>17.25</v>
      </c>
      <c r="AX110" s="42">
        <v>6</v>
      </c>
      <c r="AY110" s="41">
        <v>-0.27700000000000002</v>
      </c>
      <c r="AZ110" s="1">
        <v>8</v>
      </c>
      <c r="BA110" s="43">
        <v>0.79800000000000004</v>
      </c>
      <c r="BB110" s="16">
        <v>50.39</v>
      </c>
      <c r="BC110" s="26">
        <v>16.79</v>
      </c>
      <c r="BD110" s="43">
        <v>1.135</v>
      </c>
      <c r="BE110" s="43">
        <v>4.3659999999999997</v>
      </c>
      <c r="BF110" s="16">
        <v>51.19</v>
      </c>
      <c r="BG110" s="21">
        <f t="shared" si="59"/>
        <v>0.11923076923076924</v>
      </c>
      <c r="BH110" s="44">
        <f t="shared" si="60"/>
        <v>0.89166666666666672</v>
      </c>
      <c r="BI110" s="42">
        <f t="shared" si="61"/>
        <v>1010.897435897436</v>
      </c>
      <c r="BJ110" s="21">
        <f t="shared" si="62"/>
        <v>1.0897435897435956E-2</v>
      </c>
      <c r="BK110" s="26">
        <f t="shared" si="63"/>
        <v>3.5558614361091991</v>
      </c>
      <c r="BL110" s="26">
        <f t="shared" si="64"/>
        <v>2.9823353980270704</v>
      </c>
      <c r="BM110" s="16">
        <f t="shared" si="65"/>
        <v>29.823353980270703</v>
      </c>
      <c r="BN110" s="16">
        <f t="shared" si="66"/>
        <v>27.529249827942188</v>
      </c>
      <c r="BO110" s="16">
        <f t="shared" si="67"/>
        <v>53.682037164487262</v>
      </c>
      <c r="BP110" s="16">
        <f t="shared" si="68"/>
        <v>52.42027988070658</v>
      </c>
      <c r="BQ110" s="16">
        <f t="shared" si="69"/>
        <v>1.2617572837806819</v>
      </c>
      <c r="BR110" s="1">
        <v>31</v>
      </c>
      <c r="BS110" s="1">
        <v>26</v>
      </c>
      <c r="BT110" s="42">
        <v>229</v>
      </c>
      <c r="BU110" s="42">
        <v>214</v>
      </c>
      <c r="BV110" s="42">
        <v>92</v>
      </c>
      <c r="BW110" s="42">
        <v>101</v>
      </c>
      <c r="BX110" s="42">
        <v>116</v>
      </c>
      <c r="BY110" s="42">
        <v>116</v>
      </c>
      <c r="BZ110" s="1">
        <v>227</v>
      </c>
      <c r="CA110" s="1">
        <v>211</v>
      </c>
      <c r="CB110" s="21">
        <f t="shared" si="70"/>
        <v>0.5182648401826484</v>
      </c>
      <c r="CC110" s="4">
        <v>-0.52</v>
      </c>
      <c r="CD110" s="45">
        <f t="shared" si="71"/>
        <v>-2.8356793359376269</v>
      </c>
      <c r="CE110" s="26">
        <f t="shared" si="72"/>
        <v>2.7392920700289771</v>
      </c>
      <c r="CF110" s="26">
        <f t="shared" si="73"/>
        <v>2.1243489522673702</v>
      </c>
      <c r="CG110" s="26">
        <f t="shared" si="74"/>
        <v>29.684981411946669</v>
      </c>
      <c r="CH110" s="26">
        <f t="shared" si="75"/>
        <v>27.840152058661847</v>
      </c>
      <c r="CI110" s="26">
        <f t="shared" si="76"/>
        <v>53.444147325463305</v>
      </c>
      <c r="CJ110" s="26">
        <f t="shared" si="77"/>
        <v>51.43160621278895</v>
      </c>
      <c r="CK110" s="16">
        <f t="shared" si="78"/>
        <v>-0.7507838288936739</v>
      </c>
      <c r="CL110" s="42">
        <v>49</v>
      </c>
      <c r="CM110" s="42">
        <v>38</v>
      </c>
      <c r="CN110" s="42">
        <v>482</v>
      </c>
      <c r="CO110" s="42">
        <v>460</v>
      </c>
      <c r="CP110" s="42">
        <v>217</v>
      </c>
      <c r="CQ110" s="42">
        <v>165</v>
      </c>
      <c r="CR110" s="42">
        <v>257</v>
      </c>
      <c r="CS110" s="42">
        <v>208</v>
      </c>
      <c r="CT110" s="1">
        <v>6</v>
      </c>
      <c r="CU110" s="1">
        <v>5</v>
      </c>
      <c r="CV110" s="42">
        <f t="shared" si="79"/>
        <v>-1</v>
      </c>
      <c r="CW110" s="26">
        <f t="shared" si="80"/>
        <v>0.66359447004608296</v>
      </c>
      <c r="CX110" s="26">
        <f t="shared" si="81"/>
        <v>0.55299539170506917</v>
      </c>
      <c r="CY110" s="26">
        <f t="shared" si="82"/>
        <v>-0.11059907834101382</v>
      </c>
      <c r="CZ110" s="13">
        <v>19</v>
      </c>
      <c r="DA110" s="13">
        <v>19</v>
      </c>
      <c r="DB110" s="27">
        <v>19.670000000000002</v>
      </c>
      <c r="DC110" s="27">
        <v>16.440000000000001</v>
      </c>
      <c r="DD110" s="27">
        <v>20.72</v>
      </c>
      <c r="DE110" s="27">
        <v>18.54</v>
      </c>
      <c r="DF110" s="1"/>
      <c r="DG110" s="1"/>
      <c r="DH110" s="21" t="str">
        <f t="shared" si="83"/>
        <v xml:space="preserve"> </v>
      </c>
      <c r="DI110" s="42"/>
      <c r="DJ110" s="42"/>
      <c r="DK110" s="1"/>
      <c r="DL110" s="1"/>
      <c r="DM110" s="1"/>
      <c r="DN110" s="1"/>
      <c r="DO110" s="1"/>
      <c r="DP110" s="1"/>
      <c r="DQ110" s="1"/>
      <c r="DR110" s="42"/>
      <c r="DS110" s="1"/>
      <c r="DT110" s="1"/>
      <c r="DU110" s="1"/>
      <c r="DV110" s="1"/>
      <c r="DW110" s="1"/>
      <c r="DX110" s="13"/>
    </row>
    <row r="111" spans="1:128" ht="25.5" x14ac:dyDescent="0.2">
      <c r="A111" s="13" t="s">
        <v>595</v>
      </c>
      <c r="B111" s="13" t="s">
        <v>626</v>
      </c>
      <c r="C111" s="39" t="s">
        <v>3145</v>
      </c>
      <c r="D111" s="1" t="s">
        <v>584</v>
      </c>
      <c r="E111" s="13" t="s">
        <v>173</v>
      </c>
      <c r="F111" s="13">
        <v>69</v>
      </c>
      <c r="G111" s="13">
        <v>13</v>
      </c>
      <c r="H111" s="13">
        <v>14</v>
      </c>
      <c r="I111" s="40">
        <f t="shared" si="42"/>
        <v>27</v>
      </c>
      <c r="J111" s="19">
        <f t="shared" si="43"/>
        <v>1.3311786134925272</v>
      </c>
      <c r="K111" s="1">
        <v>12</v>
      </c>
      <c r="L111" s="1">
        <v>2</v>
      </c>
      <c r="M111" s="1">
        <v>7</v>
      </c>
      <c r="N111" s="1">
        <v>127</v>
      </c>
      <c r="O111" s="1">
        <v>64</v>
      </c>
      <c r="P111" s="1">
        <v>49</v>
      </c>
      <c r="Q111" s="1">
        <v>111</v>
      </c>
      <c r="R111" s="15">
        <f t="shared" si="44"/>
        <v>0.10236220472440945</v>
      </c>
      <c r="S111" s="15">
        <f t="shared" si="45"/>
        <v>5.4166666666666669E-2</v>
      </c>
      <c r="T111" s="16">
        <v>1216.9666666666999</v>
      </c>
      <c r="U111" s="16">
        <f t="shared" si="46"/>
        <v>17.637198067633332</v>
      </c>
      <c r="V111" s="16">
        <v>1115.31</v>
      </c>
      <c r="W111" s="16">
        <f t="shared" si="47"/>
        <v>16.16391304347826</v>
      </c>
      <c r="X111" s="16">
        <v>2091.5700000000002</v>
      </c>
      <c r="Y111" s="16">
        <f t="shared" si="48"/>
        <v>30.312608695652177</v>
      </c>
      <c r="Z111" s="21">
        <f t="shared" si="49"/>
        <v>0.34778663373746443</v>
      </c>
      <c r="AA111" s="20">
        <f t="shared" si="50"/>
        <v>24.977777777777774</v>
      </c>
      <c r="AB111">
        <v>41</v>
      </c>
      <c r="AC111" s="1">
        <v>174</v>
      </c>
      <c r="AD111" s="1">
        <v>71</v>
      </c>
      <c r="AE111" s="1">
        <v>37</v>
      </c>
      <c r="AF111" s="1">
        <v>38</v>
      </c>
      <c r="AG111" s="15">
        <f t="shared" si="51"/>
        <v>0.28888888888888886</v>
      </c>
      <c r="AH111" s="15">
        <f t="shared" si="52"/>
        <v>0.2</v>
      </c>
      <c r="AI111" s="15">
        <f t="shared" si="53"/>
        <v>0.48888888888888887</v>
      </c>
      <c r="AJ111" s="1">
        <v>345</v>
      </c>
      <c r="AK111" s="21">
        <f t="shared" si="54"/>
        <v>0.3356031128404669</v>
      </c>
      <c r="AL111" s="1">
        <v>332</v>
      </c>
      <c r="AM111" s="21">
        <f t="shared" si="55"/>
        <v>0.32295719844357978</v>
      </c>
      <c r="AN111" s="1">
        <v>351</v>
      </c>
      <c r="AO111" s="21">
        <f t="shared" si="56"/>
        <v>0.34143968871595332</v>
      </c>
      <c r="AP111" s="21">
        <f t="shared" si="57"/>
        <v>0.50960118168389956</v>
      </c>
      <c r="AQ111" s="1">
        <v>7</v>
      </c>
      <c r="AR111" s="4">
        <v>-1</v>
      </c>
      <c r="AS111" s="41">
        <v>449</v>
      </c>
      <c r="AT111" s="41">
        <v>429</v>
      </c>
      <c r="AU111" s="41">
        <v>350</v>
      </c>
      <c r="AV111" s="21">
        <f t="shared" si="58"/>
        <v>0.5113895216400911</v>
      </c>
      <c r="AW111" s="26">
        <v>17.309999999999999</v>
      </c>
      <c r="AX111" s="42">
        <v>6</v>
      </c>
      <c r="AY111" s="41">
        <v>0.122</v>
      </c>
      <c r="AZ111" s="1">
        <v>6</v>
      </c>
      <c r="BA111" s="43">
        <v>0.249</v>
      </c>
      <c r="BB111" s="16">
        <v>50.11</v>
      </c>
      <c r="BC111" s="26">
        <v>17.54</v>
      </c>
      <c r="BD111" s="43">
        <v>1.9220000000000002</v>
      </c>
      <c r="BE111" s="43">
        <v>5.9050000000000002</v>
      </c>
      <c r="BF111" s="16">
        <v>51.44</v>
      </c>
      <c r="BG111" s="21">
        <f t="shared" si="59"/>
        <v>8.0071174377224205E-2</v>
      </c>
      <c r="BH111" s="44">
        <f t="shared" si="60"/>
        <v>0.92184368737474953</v>
      </c>
      <c r="BI111" s="42">
        <f t="shared" si="61"/>
        <v>1001.9148617519737</v>
      </c>
      <c r="BJ111" s="21">
        <f t="shared" si="62"/>
        <v>1.9148617519737371E-3</v>
      </c>
      <c r="BK111" s="26">
        <f t="shared" si="63"/>
        <v>2.42085160179681</v>
      </c>
      <c r="BL111" s="26">
        <f t="shared" si="64"/>
        <v>2.0980713882239019</v>
      </c>
      <c r="BM111" s="16">
        <f t="shared" si="65"/>
        <v>30.233746671329047</v>
      </c>
      <c r="BN111" s="16">
        <f t="shared" si="66"/>
        <v>26.844554428813513</v>
      </c>
      <c r="BO111" s="16">
        <f t="shared" si="67"/>
        <v>56.594130779783207</v>
      </c>
      <c r="BP111" s="16">
        <f t="shared" si="68"/>
        <v>50.837883637733007</v>
      </c>
      <c r="BQ111" s="16">
        <f t="shared" si="69"/>
        <v>5.7562471420501993</v>
      </c>
      <c r="BR111" s="1">
        <v>45</v>
      </c>
      <c r="BS111" s="1">
        <v>39</v>
      </c>
      <c r="BT111" s="42">
        <v>517</v>
      </c>
      <c r="BU111" s="42">
        <v>460</v>
      </c>
      <c r="BV111" s="42">
        <v>236</v>
      </c>
      <c r="BW111" s="42">
        <v>216</v>
      </c>
      <c r="BX111" s="42">
        <v>230</v>
      </c>
      <c r="BY111" s="42">
        <v>254</v>
      </c>
      <c r="BZ111" s="1">
        <v>524</v>
      </c>
      <c r="CA111" s="1">
        <v>470</v>
      </c>
      <c r="CB111" s="21">
        <f t="shared" si="70"/>
        <v>0.52716297786720323</v>
      </c>
      <c r="CC111" s="4">
        <v>-0.28999999999999998</v>
      </c>
      <c r="CD111" s="45">
        <f t="shared" si="71"/>
        <v>-0.22018121836339155</v>
      </c>
      <c r="CE111" s="26">
        <f t="shared" si="72"/>
        <v>2.3236133622111619</v>
      </c>
      <c r="CF111" s="26">
        <f t="shared" si="73"/>
        <v>2.0941206844619109</v>
      </c>
      <c r="CG111" s="26">
        <f t="shared" si="74"/>
        <v>29.002137150561538</v>
      </c>
      <c r="CH111" s="26">
        <f t="shared" si="75"/>
        <v>27.280942067442158</v>
      </c>
      <c r="CI111" s="26">
        <f t="shared" si="76"/>
        <v>56.59863164990891</v>
      </c>
      <c r="CJ111" s="26">
        <f t="shared" si="77"/>
        <v>50.660508613147059</v>
      </c>
      <c r="CK111" s="16">
        <f t="shared" si="78"/>
        <v>-0.18187589471165211</v>
      </c>
      <c r="CL111" s="42">
        <v>81</v>
      </c>
      <c r="CM111" s="42">
        <v>73</v>
      </c>
      <c r="CN111" s="42">
        <v>930</v>
      </c>
      <c r="CO111" s="42">
        <v>878</v>
      </c>
      <c r="CP111" s="42">
        <v>387</v>
      </c>
      <c r="CQ111" s="42">
        <v>352</v>
      </c>
      <c r="CR111" s="42">
        <v>463</v>
      </c>
      <c r="CS111" s="42">
        <v>575</v>
      </c>
      <c r="CT111" s="1">
        <v>29</v>
      </c>
      <c r="CU111" s="1">
        <v>11</v>
      </c>
      <c r="CV111" s="42">
        <f t="shared" si="79"/>
        <v>-18</v>
      </c>
      <c r="CW111" s="26">
        <f t="shared" si="80"/>
        <v>1.4297844367141959</v>
      </c>
      <c r="CX111" s="26">
        <f t="shared" si="81"/>
        <v>0.54233202771917777</v>
      </c>
      <c r="CY111" s="26">
        <f t="shared" si="82"/>
        <v>-0.88745240899501809</v>
      </c>
      <c r="CZ111" s="13">
        <v>46</v>
      </c>
      <c r="DA111" s="13">
        <v>40</v>
      </c>
      <c r="DB111" s="27">
        <v>41.96</v>
      </c>
      <c r="DC111" s="27">
        <v>37.65</v>
      </c>
      <c r="DD111" s="27">
        <v>42.89</v>
      </c>
      <c r="DE111" s="27">
        <v>41.77</v>
      </c>
      <c r="DF111" s="1"/>
      <c r="DG111" s="1"/>
      <c r="DH111" s="21" t="str">
        <f t="shared" si="83"/>
        <v xml:space="preserve"> </v>
      </c>
      <c r="DI111" s="42">
        <v>1</v>
      </c>
      <c r="DJ111" s="42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1</v>
      </c>
      <c r="DR111" s="46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</row>
    <row r="112" spans="1:128" ht="25.5" x14ac:dyDescent="0.2">
      <c r="A112" s="13" t="s">
        <v>628</v>
      </c>
      <c r="B112" s="13" t="s">
        <v>629</v>
      </c>
      <c r="C112" s="39" t="s">
        <v>3146</v>
      </c>
      <c r="D112" s="1" t="s">
        <v>270</v>
      </c>
      <c r="E112" s="13" t="s">
        <v>503</v>
      </c>
      <c r="F112" s="13">
        <v>57</v>
      </c>
      <c r="G112" s="13">
        <v>5</v>
      </c>
      <c r="H112" s="13">
        <v>11</v>
      </c>
      <c r="I112" s="40">
        <f t="shared" si="42"/>
        <v>16</v>
      </c>
      <c r="J112" s="19">
        <f t="shared" si="43"/>
        <v>1.3304076683220385</v>
      </c>
      <c r="K112" s="1">
        <v>5</v>
      </c>
      <c r="L112" s="1">
        <v>4</v>
      </c>
      <c r="M112" s="1">
        <v>6</v>
      </c>
      <c r="N112" s="1">
        <v>46</v>
      </c>
      <c r="O112" s="1">
        <v>15</v>
      </c>
      <c r="P112" s="1">
        <v>25</v>
      </c>
      <c r="Q112" s="1">
        <v>61</v>
      </c>
      <c r="R112" s="15">
        <f t="shared" si="44"/>
        <v>0.10869565217391304</v>
      </c>
      <c r="S112" s="15">
        <f t="shared" si="45"/>
        <v>5.8139534883720929E-2</v>
      </c>
      <c r="T112" s="16">
        <v>721.58333333329995</v>
      </c>
      <c r="U112" s="16">
        <f t="shared" si="46"/>
        <v>12.659356725145614</v>
      </c>
      <c r="V112" s="16">
        <v>680.17</v>
      </c>
      <c r="W112" s="16">
        <f t="shared" si="47"/>
        <v>11.932807017543858</v>
      </c>
      <c r="X112" s="16">
        <v>2085.1799999999998</v>
      </c>
      <c r="Y112" s="16">
        <f t="shared" si="48"/>
        <v>36.582105263157892</v>
      </c>
      <c r="Z112" s="21">
        <f t="shared" si="49"/>
        <v>0.24596163234310303</v>
      </c>
      <c r="AA112" s="20">
        <f t="shared" si="50"/>
        <v>51.818181818181813</v>
      </c>
      <c r="AB112">
        <v>23</v>
      </c>
      <c r="AC112" s="1">
        <v>99</v>
      </c>
      <c r="AD112" s="1">
        <v>24</v>
      </c>
      <c r="AE112" s="1">
        <v>17</v>
      </c>
      <c r="AF112" s="1">
        <v>33</v>
      </c>
      <c r="AG112" s="15">
        <f t="shared" si="51"/>
        <v>0.22727272727272727</v>
      </c>
      <c r="AH112" s="15">
        <f t="shared" si="52"/>
        <v>0.45454545454545453</v>
      </c>
      <c r="AI112" s="15">
        <f t="shared" si="53"/>
        <v>0.68181818181818177</v>
      </c>
      <c r="AJ112" s="1">
        <v>177</v>
      </c>
      <c r="AK112" s="21">
        <f t="shared" si="54"/>
        <v>0.25991189427312777</v>
      </c>
      <c r="AL112" s="1">
        <v>254</v>
      </c>
      <c r="AM112" s="21">
        <f t="shared" si="55"/>
        <v>0.37298091042584436</v>
      </c>
      <c r="AN112" s="1">
        <v>250</v>
      </c>
      <c r="AO112" s="21">
        <f t="shared" si="56"/>
        <v>0.36710719530102792</v>
      </c>
      <c r="AP112" s="21">
        <f t="shared" si="57"/>
        <v>0.41067285382830626</v>
      </c>
      <c r="AQ112" s="1">
        <v>6</v>
      </c>
      <c r="AR112" s="4">
        <v>-5.3</v>
      </c>
      <c r="AS112" s="41">
        <v>284</v>
      </c>
      <c r="AT112" s="41">
        <v>257</v>
      </c>
      <c r="AU112" s="41">
        <v>212</v>
      </c>
      <c r="AV112" s="21">
        <f t="shared" si="58"/>
        <v>0.52495378927911274</v>
      </c>
      <c r="AW112" s="26">
        <v>17.309999999999999</v>
      </c>
      <c r="AX112" s="42">
        <v>7</v>
      </c>
      <c r="AY112" s="41">
        <v>0.16800000000000001</v>
      </c>
      <c r="AZ112" s="1">
        <v>8</v>
      </c>
      <c r="BA112" s="43">
        <v>0.878</v>
      </c>
      <c r="BB112" s="16">
        <v>50.14</v>
      </c>
      <c r="BC112" s="26">
        <v>17.899999999999999</v>
      </c>
      <c r="BD112" s="43">
        <v>-0.85599999999999998</v>
      </c>
      <c r="BE112" s="43">
        <v>-12.255000000000001</v>
      </c>
      <c r="BF112" s="16">
        <v>45.79</v>
      </c>
      <c r="BG112" s="21">
        <f t="shared" si="59"/>
        <v>7.7192982456140355E-2</v>
      </c>
      <c r="BH112" s="44">
        <f t="shared" si="60"/>
        <v>0.91176470588235292</v>
      </c>
      <c r="BI112" s="42">
        <f t="shared" si="61"/>
        <v>988.95768833849331</v>
      </c>
      <c r="BJ112" s="21">
        <f t="shared" si="62"/>
        <v>-1.1042311661506723E-2</v>
      </c>
      <c r="BK112" s="26">
        <f t="shared" si="63"/>
        <v>1.9406912977637945</v>
      </c>
      <c r="BL112" s="26">
        <f t="shared" si="64"/>
        <v>2.3817575018010202</v>
      </c>
      <c r="BM112" s="16">
        <f t="shared" si="65"/>
        <v>25.140773630121885</v>
      </c>
      <c r="BN112" s="16">
        <f t="shared" si="66"/>
        <v>26.993251687078235</v>
      </c>
      <c r="BO112" s="16">
        <f t="shared" si="67"/>
        <v>49.928694297013983</v>
      </c>
      <c r="BP112" s="16">
        <f t="shared" si="68"/>
        <v>57.691459488069164</v>
      </c>
      <c r="BQ112" s="16">
        <f t="shared" si="69"/>
        <v>-7.7627651910551805</v>
      </c>
      <c r="BR112" s="1">
        <v>22</v>
      </c>
      <c r="BS112" s="1">
        <v>27</v>
      </c>
      <c r="BT112" s="42">
        <v>263</v>
      </c>
      <c r="BU112" s="42">
        <v>279</v>
      </c>
      <c r="BV112" s="42">
        <v>110</v>
      </c>
      <c r="BW112" s="42">
        <v>127</v>
      </c>
      <c r="BX112" s="42">
        <v>221</v>
      </c>
      <c r="BY112" s="42">
        <v>171</v>
      </c>
      <c r="BZ112" s="1">
        <v>277</v>
      </c>
      <c r="CA112" s="1">
        <v>303</v>
      </c>
      <c r="CB112" s="21">
        <f t="shared" si="70"/>
        <v>0.47758620689655173</v>
      </c>
      <c r="CC112" s="4">
        <v>3.56</v>
      </c>
      <c r="CD112" s="45">
        <f t="shared" si="71"/>
        <v>7.4240863170654681</v>
      </c>
      <c r="CE112" s="26">
        <f t="shared" si="72"/>
        <v>2.5897044859436598</v>
      </c>
      <c r="CF112" s="26">
        <f t="shared" si="73"/>
        <v>2.4458320145023453</v>
      </c>
      <c r="CG112" s="26">
        <f t="shared" si="74"/>
        <v>25.494201939400917</v>
      </c>
      <c r="CH112" s="26">
        <f t="shared" si="75"/>
        <v>30.241993496964291</v>
      </c>
      <c r="CI112" s="26">
        <f t="shared" si="76"/>
        <v>51.448795787414042</v>
      </c>
      <c r="CJ112" s="26">
        <f t="shared" si="77"/>
        <v>64.080798779961441</v>
      </c>
      <c r="CK112" s="16">
        <f t="shared" si="78"/>
        <v>4.8692378014922184</v>
      </c>
      <c r="CL112" s="42">
        <v>90</v>
      </c>
      <c r="CM112" s="42">
        <v>85</v>
      </c>
      <c r="CN112" s="42">
        <v>796</v>
      </c>
      <c r="CO112" s="42">
        <v>966</v>
      </c>
      <c r="CP112" s="42">
        <v>380</v>
      </c>
      <c r="CQ112" s="42">
        <v>483</v>
      </c>
      <c r="CR112" s="42">
        <v>693</v>
      </c>
      <c r="CS112" s="42">
        <v>522</v>
      </c>
      <c r="CT112" s="1">
        <v>3</v>
      </c>
      <c r="CU112" s="1">
        <v>7</v>
      </c>
      <c r="CV112" s="42">
        <f t="shared" si="79"/>
        <v>4</v>
      </c>
      <c r="CW112" s="26">
        <f t="shared" si="80"/>
        <v>0.24945143781038226</v>
      </c>
      <c r="CX112" s="26">
        <f t="shared" si="81"/>
        <v>0.58205335489089194</v>
      </c>
      <c r="CY112" s="26">
        <f t="shared" si="82"/>
        <v>0.33260191708050962</v>
      </c>
      <c r="CZ112" s="13">
        <v>22</v>
      </c>
      <c r="DA112" s="13">
        <v>25</v>
      </c>
      <c r="DB112" s="27">
        <v>25.49</v>
      </c>
      <c r="DC112" s="27">
        <v>25.71</v>
      </c>
      <c r="DD112" s="27">
        <v>22.33</v>
      </c>
      <c r="DE112" s="27">
        <v>27.86</v>
      </c>
      <c r="DF112" s="13">
        <v>31</v>
      </c>
      <c r="DG112" s="13">
        <v>55</v>
      </c>
      <c r="DH112" s="21">
        <f t="shared" si="83"/>
        <v>0.36046511627906974</v>
      </c>
      <c r="DI112" s="42">
        <v>28</v>
      </c>
      <c r="DJ112" s="42">
        <v>13</v>
      </c>
      <c r="DK112" s="13">
        <v>4</v>
      </c>
      <c r="DL112" s="13">
        <v>0</v>
      </c>
      <c r="DM112" s="13">
        <v>0.14300000000000002</v>
      </c>
      <c r="DN112" s="13">
        <v>0</v>
      </c>
      <c r="DO112" s="13">
        <v>0</v>
      </c>
      <c r="DP112" s="13">
        <v>0</v>
      </c>
      <c r="DQ112" s="13">
        <v>27</v>
      </c>
      <c r="DR112" s="46">
        <v>10</v>
      </c>
      <c r="DS112" s="13">
        <v>1</v>
      </c>
      <c r="DT112" s="13">
        <v>4</v>
      </c>
      <c r="DU112" s="13">
        <v>-0.111</v>
      </c>
      <c r="DV112" s="13">
        <v>0</v>
      </c>
      <c r="DW112" s="13">
        <v>0</v>
      </c>
      <c r="DX112" s="13">
        <v>0</v>
      </c>
    </row>
    <row r="113" spans="1:128" ht="25.5" x14ac:dyDescent="0.2">
      <c r="A113" s="13" t="s">
        <v>519</v>
      </c>
      <c r="B113" s="13" t="s">
        <v>633</v>
      </c>
      <c r="C113" s="39" t="s">
        <v>3147</v>
      </c>
      <c r="D113" s="1" t="s">
        <v>219</v>
      </c>
      <c r="E113" s="13" t="s">
        <v>154</v>
      </c>
      <c r="F113" s="13">
        <v>77</v>
      </c>
      <c r="G113" s="13">
        <v>14</v>
      </c>
      <c r="H113" s="13">
        <v>24</v>
      </c>
      <c r="I113" s="40">
        <f t="shared" si="42"/>
        <v>38</v>
      </c>
      <c r="J113" s="19">
        <f t="shared" si="43"/>
        <v>2.0408163265306118</v>
      </c>
      <c r="K113" s="1">
        <v>12</v>
      </c>
      <c r="L113" s="1">
        <v>15</v>
      </c>
      <c r="M113" s="1">
        <v>7</v>
      </c>
      <c r="N113" s="1">
        <v>147</v>
      </c>
      <c r="O113" s="1">
        <v>33</v>
      </c>
      <c r="P113" s="1">
        <v>53</v>
      </c>
      <c r="Q113" s="1">
        <v>146</v>
      </c>
      <c r="R113" s="15">
        <f t="shared" si="44"/>
        <v>9.5238095238095233E-2</v>
      </c>
      <c r="S113" s="15">
        <f t="shared" si="45"/>
        <v>6.0085836909871244E-2</v>
      </c>
      <c r="T113" s="16">
        <v>1117.2</v>
      </c>
      <c r="U113" s="16">
        <f t="shared" si="46"/>
        <v>14.50909090909091</v>
      </c>
      <c r="V113" s="16">
        <v>1073.29</v>
      </c>
      <c r="W113" s="16">
        <f t="shared" si="47"/>
        <v>13.938831168831168</v>
      </c>
      <c r="X113" s="16">
        <v>2544.16</v>
      </c>
      <c r="Y113" s="16">
        <f t="shared" si="48"/>
        <v>33.041038961038957</v>
      </c>
      <c r="Z113" s="21">
        <f t="shared" si="49"/>
        <v>0.29669795021354828</v>
      </c>
      <c r="AA113" s="20">
        <f t="shared" si="50"/>
        <v>160</v>
      </c>
      <c r="AB113">
        <v>41</v>
      </c>
      <c r="AC113" s="1">
        <v>177</v>
      </c>
      <c r="AD113" s="1">
        <v>91</v>
      </c>
      <c r="AE113" s="1">
        <v>21</v>
      </c>
      <c r="AF113" s="1">
        <v>37</v>
      </c>
      <c r="AG113" s="15">
        <f t="shared" si="51"/>
        <v>0.27450980392156865</v>
      </c>
      <c r="AH113" s="15">
        <f t="shared" si="52"/>
        <v>0.43137254901960786</v>
      </c>
      <c r="AI113" s="15">
        <f t="shared" si="53"/>
        <v>0.70588235294117652</v>
      </c>
      <c r="AJ113" s="1">
        <v>404</v>
      </c>
      <c r="AK113" s="21">
        <f t="shared" si="54"/>
        <v>0.38771593090211132</v>
      </c>
      <c r="AL113" s="1">
        <v>279</v>
      </c>
      <c r="AM113" s="21">
        <f t="shared" si="55"/>
        <v>0.26775431861804222</v>
      </c>
      <c r="AN113" s="1">
        <v>359</v>
      </c>
      <c r="AO113" s="21">
        <f t="shared" si="56"/>
        <v>0.34452975047984646</v>
      </c>
      <c r="AP113" s="21">
        <f t="shared" si="57"/>
        <v>0.59150805270863838</v>
      </c>
      <c r="AQ113" s="1">
        <v>10</v>
      </c>
      <c r="AR113" s="4">
        <v>7.09</v>
      </c>
      <c r="AS113" s="41">
        <v>408</v>
      </c>
      <c r="AT113" s="41">
        <v>361</v>
      </c>
      <c r="AU113" s="41">
        <v>350</v>
      </c>
      <c r="AV113" s="21">
        <f t="shared" si="58"/>
        <v>0.53055916775032508</v>
      </c>
      <c r="AW113" s="26">
        <v>17.66</v>
      </c>
      <c r="AX113" s="42">
        <v>2</v>
      </c>
      <c r="AY113" s="41">
        <v>0.38800000000000001</v>
      </c>
      <c r="AZ113" s="1">
        <v>6</v>
      </c>
      <c r="BA113" s="43">
        <v>-0.83799999999999997</v>
      </c>
      <c r="BB113" s="16">
        <v>49.55</v>
      </c>
      <c r="BC113" s="26">
        <v>18.579999999999998</v>
      </c>
      <c r="BD113" s="43">
        <v>0.32100000000000001</v>
      </c>
      <c r="BE113" s="43">
        <v>6.0819999999999999</v>
      </c>
      <c r="BF113" s="16">
        <v>52.8</v>
      </c>
      <c r="BG113" s="21">
        <f t="shared" si="59"/>
        <v>9.375E-2</v>
      </c>
      <c r="BH113" s="44">
        <f t="shared" si="60"/>
        <v>0.92275574112734859</v>
      </c>
      <c r="BI113" s="42">
        <f t="shared" si="61"/>
        <v>1016.5057411273486</v>
      </c>
      <c r="BJ113" s="21">
        <f t="shared" si="62"/>
        <v>1.6505741127348594E-2</v>
      </c>
      <c r="BK113" s="26">
        <f t="shared" si="63"/>
        <v>2.8510467813917955</v>
      </c>
      <c r="BL113" s="26">
        <f t="shared" si="64"/>
        <v>2.0684064884607141</v>
      </c>
      <c r="BM113" s="16">
        <f t="shared" si="65"/>
        <v>30.411165668179152</v>
      </c>
      <c r="BN113" s="16">
        <f t="shared" si="66"/>
        <v>26.777478593856273</v>
      </c>
      <c r="BO113" s="16">
        <f t="shared" si="67"/>
        <v>56.517809725237356</v>
      </c>
      <c r="BP113" s="16">
        <f t="shared" si="68"/>
        <v>49.921270113389674</v>
      </c>
      <c r="BQ113" s="16">
        <f t="shared" si="69"/>
        <v>6.5965396118476818</v>
      </c>
      <c r="BR113" s="1">
        <v>51</v>
      </c>
      <c r="BS113" s="1">
        <v>37</v>
      </c>
      <c r="BT113" s="42">
        <v>493</v>
      </c>
      <c r="BU113" s="42">
        <v>442</v>
      </c>
      <c r="BV113" s="42">
        <v>190</v>
      </c>
      <c r="BW113" s="42">
        <v>176</v>
      </c>
      <c r="BX113" s="42">
        <v>238</v>
      </c>
      <c r="BY113" s="42">
        <v>277</v>
      </c>
      <c r="BZ113" s="1">
        <v>530</v>
      </c>
      <c r="CA113" s="1">
        <v>461</v>
      </c>
      <c r="CB113" s="21">
        <f t="shared" si="70"/>
        <v>0.53481331987891023</v>
      </c>
      <c r="CC113" s="4">
        <v>-0.41</v>
      </c>
      <c r="CD113" s="45">
        <f t="shared" si="71"/>
        <v>-2.6096536531596382</v>
      </c>
      <c r="CE113" s="26">
        <f t="shared" si="72"/>
        <v>2.9243443808565499</v>
      </c>
      <c r="CF113" s="26">
        <f t="shared" si="73"/>
        <v>2.2168417080686753</v>
      </c>
      <c r="CG113" s="26">
        <f t="shared" si="74"/>
        <v>31.460285516634173</v>
      </c>
      <c r="CH113" s="26">
        <f t="shared" si="75"/>
        <v>26.955851833218038</v>
      </c>
      <c r="CI113" s="26">
        <f t="shared" si="76"/>
        <v>57.11904911640778</v>
      </c>
      <c r="CJ113" s="26">
        <f t="shared" si="77"/>
        <v>51.506194578957306</v>
      </c>
      <c r="CK113" s="16">
        <f t="shared" si="78"/>
        <v>0.98368507439720787</v>
      </c>
      <c r="CL113" s="42">
        <v>124</v>
      </c>
      <c r="CM113" s="42">
        <v>94</v>
      </c>
      <c r="CN113" s="42">
        <v>1210</v>
      </c>
      <c r="CO113" s="42">
        <v>1049</v>
      </c>
      <c r="CP113" s="42">
        <v>494</v>
      </c>
      <c r="CQ113" s="42">
        <v>473</v>
      </c>
      <c r="CR113" s="42">
        <v>568</v>
      </c>
      <c r="CS113" s="42">
        <v>594</v>
      </c>
      <c r="CT113" s="1">
        <v>10</v>
      </c>
      <c r="CU113" s="1">
        <v>15</v>
      </c>
      <c r="CV113" s="42">
        <f t="shared" si="79"/>
        <v>5</v>
      </c>
      <c r="CW113" s="26">
        <f t="shared" si="80"/>
        <v>0.53705692803437155</v>
      </c>
      <c r="CX113" s="26">
        <f t="shared" si="81"/>
        <v>0.80558539205155744</v>
      </c>
      <c r="CY113" s="26">
        <f t="shared" si="82"/>
        <v>0.26852846401718578</v>
      </c>
      <c r="CZ113" s="13">
        <v>45</v>
      </c>
      <c r="DA113" s="13">
        <v>36</v>
      </c>
      <c r="DB113" s="27">
        <v>46.2</v>
      </c>
      <c r="DC113" s="27">
        <v>42.7</v>
      </c>
      <c r="DD113" s="27">
        <v>43.4</v>
      </c>
      <c r="DE113" s="27">
        <v>37.619999999999997</v>
      </c>
      <c r="DF113" s="13">
        <v>10</v>
      </c>
      <c r="DG113" s="13">
        <v>9</v>
      </c>
      <c r="DH113" s="21">
        <f t="shared" si="83"/>
        <v>0.52631578947368418</v>
      </c>
      <c r="DI113" s="42">
        <v>17</v>
      </c>
      <c r="DJ113" s="42">
        <v>9</v>
      </c>
      <c r="DK113" s="13">
        <v>2</v>
      </c>
      <c r="DL113" s="13">
        <v>0</v>
      </c>
      <c r="DM113" s="13">
        <v>0.11800000000000001</v>
      </c>
      <c r="DN113" s="13">
        <v>0</v>
      </c>
      <c r="DO113" s="13">
        <v>0</v>
      </c>
      <c r="DP113" s="13">
        <v>0</v>
      </c>
      <c r="DQ113" s="13">
        <v>2</v>
      </c>
      <c r="DR113" s="46">
        <v>1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</row>
    <row r="114" spans="1:128" ht="25.5" x14ac:dyDescent="0.2">
      <c r="A114" s="13" t="s">
        <v>312</v>
      </c>
      <c r="B114" s="13" t="s">
        <v>635</v>
      </c>
      <c r="C114" s="39" t="s">
        <v>3148</v>
      </c>
      <c r="D114" s="1" t="s">
        <v>145</v>
      </c>
      <c r="E114" s="13" t="s">
        <v>129</v>
      </c>
      <c r="F114" s="13">
        <v>56</v>
      </c>
      <c r="G114" s="13">
        <v>13</v>
      </c>
      <c r="H114" s="13">
        <v>9</v>
      </c>
      <c r="I114" s="40">
        <f t="shared" si="42"/>
        <v>22</v>
      </c>
      <c r="J114" s="19">
        <f t="shared" si="43"/>
        <v>1.7988961319191314</v>
      </c>
      <c r="K114" s="1">
        <v>11</v>
      </c>
      <c r="L114" s="1">
        <v>4</v>
      </c>
      <c r="M114" s="1">
        <v>4</v>
      </c>
      <c r="N114" s="1">
        <v>76</v>
      </c>
      <c r="O114" s="1">
        <v>25</v>
      </c>
      <c r="P114" s="1">
        <v>21</v>
      </c>
      <c r="Q114" s="1">
        <v>81</v>
      </c>
      <c r="R114" s="15">
        <f t="shared" si="44"/>
        <v>0.17105263157894737</v>
      </c>
      <c r="S114" s="15">
        <f t="shared" si="45"/>
        <v>0.10655737704918032</v>
      </c>
      <c r="T114" s="16">
        <v>733.78333333329999</v>
      </c>
      <c r="U114" s="16">
        <f t="shared" si="46"/>
        <v>13.103273809523214</v>
      </c>
      <c r="V114" s="16">
        <v>694.27</v>
      </c>
      <c r="W114" s="16">
        <f t="shared" si="47"/>
        <v>12.397678571428571</v>
      </c>
      <c r="X114" s="16">
        <v>1967.58</v>
      </c>
      <c r="Y114" s="16">
        <f t="shared" si="48"/>
        <v>35.135357142857139</v>
      </c>
      <c r="Z114" s="21">
        <f t="shared" si="49"/>
        <v>0.26082236038845164</v>
      </c>
      <c r="AA114" s="20">
        <f t="shared" si="50"/>
        <v>48.285714285714285</v>
      </c>
      <c r="AB114">
        <v>14</v>
      </c>
      <c r="AC114" s="1">
        <v>85</v>
      </c>
      <c r="AD114" s="1">
        <v>86</v>
      </c>
      <c r="AE114" s="1">
        <v>14</v>
      </c>
      <c r="AF114" s="1">
        <v>21</v>
      </c>
      <c r="AG114" s="15">
        <f t="shared" si="51"/>
        <v>0.4642857142857143</v>
      </c>
      <c r="AH114" s="15">
        <f t="shared" si="52"/>
        <v>0.2857142857142857</v>
      </c>
      <c r="AI114" s="15">
        <f t="shared" si="53"/>
        <v>0.75</v>
      </c>
      <c r="AJ114" s="1">
        <v>176</v>
      </c>
      <c r="AK114" s="21">
        <f t="shared" si="54"/>
        <v>0.25997045790251105</v>
      </c>
      <c r="AL114" s="1">
        <v>242</v>
      </c>
      <c r="AM114" s="21">
        <f t="shared" si="55"/>
        <v>0.35745937961595275</v>
      </c>
      <c r="AN114" s="1">
        <v>259</v>
      </c>
      <c r="AO114" s="21">
        <f t="shared" si="56"/>
        <v>0.38257016248153619</v>
      </c>
      <c r="AP114" s="21">
        <f t="shared" si="57"/>
        <v>0.42105263157894735</v>
      </c>
      <c r="AQ114" s="1">
        <v>1</v>
      </c>
      <c r="AR114" s="4">
        <v>-5.79</v>
      </c>
      <c r="AS114" s="41">
        <v>243</v>
      </c>
      <c r="AT114" s="41">
        <v>264</v>
      </c>
      <c r="AU114" s="41">
        <v>213</v>
      </c>
      <c r="AV114" s="21">
        <f t="shared" si="58"/>
        <v>0.47928994082840237</v>
      </c>
      <c r="AW114" s="26">
        <v>17.489999999999998</v>
      </c>
      <c r="AX114" s="42">
        <v>7</v>
      </c>
      <c r="AY114" s="41">
        <v>0.873</v>
      </c>
      <c r="AZ114" s="1">
        <v>1</v>
      </c>
      <c r="BA114" s="43">
        <v>0.58699999999999997</v>
      </c>
      <c r="BB114" s="16">
        <v>50.03</v>
      </c>
      <c r="BC114" s="26">
        <v>17.55</v>
      </c>
      <c r="BD114" s="43">
        <v>-7.6999999999999999E-2</v>
      </c>
      <c r="BE114" s="43">
        <v>-4.4219999999999997</v>
      </c>
      <c r="BF114" s="16">
        <v>48.12</v>
      </c>
      <c r="BG114" s="21">
        <f t="shared" si="59"/>
        <v>8.2840236686390539E-2</v>
      </c>
      <c r="BH114" s="44">
        <f t="shared" si="60"/>
        <v>0.92222222222222228</v>
      </c>
      <c r="BI114" s="42">
        <f t="shared" si="61"/>
        <v>1005.0624589086128</v>
      </c>
      <c r="BJ114" s="21">
        <f t="shared" si="62"/>
        <v>5.0624589086128158E-3</v>
      </c>
      <c r="BK114" s="26">
        <f t="shared" si="63"/>
        <v>2.4198078557333602</v>
      </c>
      <c r="BL114" s="26">
        <f t="shared" si="64"/>
        <v>2.4198078557333602</v>
      </c>
      <c r="BM114" s="16">
        <f t="shared" si="65"/>
        <v>29.210537687066992</v>
      </c>
      <c r="BN114" s="16">
        <f t="shared" si="66"/>
        <v>31.111815288000347</v>
      </c>
      <c r="BO114" s="16">
        <f t="shared" si="67"/>
        <v>49.95174787906722</v>
      </c>
      <c r="BP114" s="16">
        <f t="shared" si="68"/>
        <v>55.396315554467286</v>
      </c>
      <c r="BQ114" s="16">
        <f t="shared" si="69"/>
        <v>-5.4445676754000658</v>
      </c>
      <c r="BR114" s="1">
        <v>28</v>
      </c>
      <c r="BS114" s="1">
        <v>28</v>
      </c>
      <c r="BT114" s="42">
        <v>310</v>
      </c>
      <c r="BU114" s="42">
        <v>332</v>
      </c>
      <c r="BV114" s="42">
        <v>109</v>
      </c>
      <c r="BW114" s="42">
        <v>144</v>
      </c>
      <c r="BX114" s="42">
        <v>137</v>
      </c>
      <c r="BY114" s="42">
        <v>131</v>
      </c>
      <c r="BZ114" s="1">
        <v>277</v>
      </c>
      <c r="CA114" s="1">
        <v>316</v>
      </c>
      <c r="CB114" s="21">
        <f t="shared" si="70"/>
        <v>0.46711635750421587</v>
      </c>
      <c r="CC114" s="4">
        <v>-2.57</v>
      </c>
      <c r="CD114" s="45">
        <f t="shared" si="71"/>
        <v>1.3691691667051984</v>
      </c>
      <c r="CE114" s="26">
        <f t="shared" si="72"/>
        <v>2.7139938401488126</v>
      </c>
      <c r="CF114" s="26">
        <f t="shared" si="73"/>
        <v>2.9274540298234384</v>
      </c>
      <c r="CG114" s="26">
        <f t="shared" si="74"/>
        <v>28.725642667642489</v>
      </c>
      <c r="CH114" s="26">
        <f t="shared" si="75"/>
        <v>32.262982953679142</v>
      </c>
      <c r="CI114" s="26">
        <f t="shared" si="76"/>
        <v>52.023297654987353</v>
      </c>
      <c r="CJ114" s="26">
        <f t="shared" si="77"/>
        <v>56.963376330314404</v>
      </c>
      <c r="CK114" s="16">
        <f t="shared" si="78"/>
        <v>-0.50448900007301489</v>
      </c>
      <c r="CL114" s="42">
        <v>89</v>
      </c>
      <c r="CM114" s="42">
        <v>96</v>
      </c>
      <c r="CN114" s="42">
        <v>853</v>
      </c>
      <c r="CO114" s="42">
        <v>962</v>
      </c>
      <c r="CP114" s="42">
        <v>352</v>
      </c>
      <c r="CQ114" s="42">
        <v>362</v>
      </c>
      <c r="CR114" s="42">
        <v>448</v>
      </c>
      <c r="CS114" s="42">
        <v>412</v>
      </c>
      <c r="CT114" s="1">
        <v>5</v>
      </c>
      <c r="CU114" s="1">
        <v>9</v>
      </c>
      <c r="CV114" s="42">
        <f t="shared" si="79"/>
        <v>4</v>
      </c>
      <c r="CW114" s="26">
        <f t="shared" si="80"/>
        <v>0.40884002998162078</v>
      </c>
      <c r="CX114" s="26">
        <f t="shared" si="81"/>
        <v>0.73591205396691739</v>
      </c>
      <c r="CY114" s="26">
        <f t="shared" si="82"/>
        <v>0.32707202398529661</v>
      </c>
      <c r="CZ114" s="13">
        <v>23</v>
      </c>
      <c r="DA114" s="13">
        <v>28</v>
      </c>
      <c r="DB114" s="27">
        <v>24.58</v>
      </c>
      <c r="DC114" s="27">
        <v>30.23</v>
      </c>
      <c r="DD114" s="27">
        <v>25.64</v>
      </c>
      <c r="DE114" s="27">
        <v>28.23</v>
      </c>
      <c r="DF114" s="13">
        <v>2</v>
      </c>
      <c r="DG114" s="13">
        <v>3</v>
      </c>
      <c r="DH114" s="21">
        <f t="shared" si="83"/>
        <v>0.4</v>
      </c>
      <c r="DI114" s="42">
        <v>1</v>
      </c>
      <c r="DJ114" s="42">
        <v>1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47"/>
      <c r="DR114" s="46"/>
      <c r="DS114" s="13"/>
      <c r="DT114" s="13"/>
      <c r="DU114" s="13"/>
      <c r="DV114" s="13"/>
      <c r="DW114" s="13"/>
      <c r="DX114" s="1"/>
    </row>
    <row r="115" spans="1:128" ht="38.25" x14ac:dyDescent="0.2">
      <c r="A115" s="13" t="s">
        <v>217</v>
      </c>
      <c r="B115" s="13" t="s">
        <v>638</v>
      </c>
      <c r="C115" s="39" t="s">
        <v>3149</v>
      </c>
      <c r="D115" s="1" t="s">
        <v>398</v>
      </c>
      <c r="E115" s="13" t="s">
        <v>129</v>
      </c>
      <c r="F115" s="13">
        <v>68</v>
      </c>
      <c r="G115" s="13">
        <v>16</v>
      </c>
      <c r="H115" s="13">
        <v>13</v>
      </c>
      <c r="I115" s="40">
        <f t="shared" si="42"/>
        <v>29</v>
      </c>
      <c r="J115" s="19">
        <f t="shared" si="43"/>
        <v>1.7271614333455227</v>
      </c>
      <c r="K115" s="1">
        <v>12</v>
      </c>
      <c r="L115" s="1">
        <v>4</v>
      </c>
      <c r="M115" s="1">
        <v>6</v>
      </c>
      <c r="N115" s="1">
        <v>108</v>
      </c>
      <c r="O115" s="1">
        <v>31</v>
      </c>
      <c r="P115" s="1">
        <v>33</v>
      </c>
      <c r="Q115" s="1">
        <v>117</v>
      </c>
      <c r="R115" s="15">
        <f t="shared" si="44"/>
        <v>0.14814814814814814</v>
      </c>
      <c r="S115" s="15">
        <f t="shared" si="45"/>
        <v>9.3023255813953487E-2</v>
      </c>
      <c r="T115" s="16">
        <v>1007.4333333333</v>
      </c>
      <c r="U115" s="16">
        <f t="shared" si="46"/>
        <v>14.815196078430882</v>
      </c>
      <c r="V115" s="16">
        <v>946.81</v>
      </c>
      <c r="W115" s="16">
        <f t="shared" si="47"/>
        <v>13.923676470588234</v>
      </c>
      <c r="X115" s="16">
        <v>2337.0300000000002</v>
      </c>
      <c r="Y115" s="16">
        <f t="shared" si="48"/>
        <v>34.368088235294124</v>
      </c>
      <c r="Z115" s="21">
        <f t="shared" si="49"/>
        <v>0.28832403527577466</v>
      </c>
      <c r="AA115" s="20">
        <f t="shared" si="50"/>
        <v>46.75</v>
      </c>
      <c r="AB115">
        <v>10</v>
      </c>
      <c r="AC115" s="1">
        <v>28</v>
      </c>
      <c r="AD115" s="1">
        <v>38</v>
      </c>
      <c r="AE115" s="1">
        <v>24</v>
      </c>
      <c r="AF115" s="1">
        <v>24</v>
      </c>
      <c r="AG115" s="15">
        <f t="shared" si="51"/>
        <v>0.5</v>
      </c>
      <c r="AH115" s="15">
        <f t="shared" si="52"/>
        <v>0.3125</v>
      </c>
      <c r="AI115" s="15">
        <f t="shared" si="53"/>
        <v>0.8125</v>
      </c>
      <c r="AJ115" s="1">
        <v>271</v>
      </c>
      <c r="AK115" s="21">
        <f t="shared" si="54"/>
        <v>0.30760499432463112</v>
      </c>
      <c r="AL115" s="1">
        <v>294</v>
      </c>
      <c r="AM115" s="21">
        <f t="shared" si="55"/>
        <v>0.33371169125993189</v>
      </c>
      <c r="AN115" s="1">
        <v>316</v>
      </c>
      <c r="AO115" s="21">
        <f t="shared" si="56"/>
        <v>0.35868331441543699</v>
      </c>
      <c r="AP115" s="21">
        <f t="shared" si="57"/>
        <v>0.47964601769911502</v>
      </c>
      <c r="AQ115" s="1">
        <v>11</v>
      </c>
      <c r="AR115" s="4">
        <v>3.66</v>
      </c>
      <c r="AS115" s="41">
        <v>331</v>
      </c>
      <c r="AT115" s="41">
        <v>336</v>
      </c>
      <c r="AU115" s="41">
        <v>314</v>
      </c>
      <c r="AV115" s="21">
        <f t="shared" si="58"/>
        <v>0.4962518740629685</v>
      </c>
      <c r="AW115" s="26">
        <v>17.57</v>
      </c>
      <c r="AX115" s="42">
        <v>4</v>
      </c>
      <c r="AY115" s="41">
        <v>0.32400000000000001</v>
      </c>
      <c r="AZ115" s="1">
        <v>8</v>
      </c>
      <c r="BA115" s="43">
        <v>0.14300000000000002</v>
      </c>
      <c r="BB115" s="16">
        <v>49.78</v>
      </c>
      <c r="BC115" s="26">
        <v>18.329999999999998</v>
      </c>
      <c r="BD115" s="43">
        <v>0.56900000000000006</v>
      </c>
      <c r="BE115" s="43">
        <v>-4.5600000000000005</v>
      </c>
      <c r="BF115" s="16">
        <v>49.79</v>
      </c>
      <c r="BG115" s="21">
        <f t="shared" si="59"/>
        <v>8.5561497326203204E-2</v>
      </c>
      <c r="BH115" s="44">
        <f t="shared" si="60"/>
        <v>0.94303797468354433</v>
      </c>
      <c r="BI115" s="42">
        <f t="shared" si="61"/>
        <v>1028.5994720097476</v>
      </c>
      <c r="BJ115" s="21">
        <f t="shared" si="62"/>
        <v>2.8599472009747537E-2</v>
      </c>
      <c r="BK115" s="26">
        <f t="shared" si="63"/>
        <v>2.0278619786440788</v>
      </c>
      <c r="BL115" s="26">
        <f t="shared" si="64"/>
        <v>1.7110085444809413</v>
      </c>
      <c r="BM115" s="16">
        <f t="shared" si="65"/>
        <v>23.700636875402669</v>
      </c>
      <c r="BN115" s="16">
        <f t="shared" si="66"/>
        <v>30.037705558665415</v>
      </c>
      <c r="BO115" s="16">
        <f t="shared" si="67"/>
        <v>43.408920480349813</v>
      </c>
      <c r="BP115" s="16">
        <f t="shared" si="68"/>
        <v>52.787782131578673</v>
      </c>
      <c r="BQ115" s="16">
        <f t="shared" si="69"/>
        <v>-9.3788616512288598</v>
      </c>
      <c r="BR115" s="1">
        <v>32</v>
      </c>
      <c r="BS115" s="1">
        <v>27</v>
      </c>
      <c r="BT115" s="42">
        <v>342</v>
      </c>
      <c r="BU115" s="42">
        <v>447</v>
      </c>
      <c r="BV115" s="42">
        <v>142</v>
      </c>
      <c r="BW115" s="42">
        <v>179</v>
      </c>
      <c r="BX115" s="42">
        <v>180</v>
      </c>
      <c r="BY115" s="42">
        <v>169</v>
      </c>
      <c r="BZ115" s="1">
        <v>358</v>
      </c>
      <c r="CA115" s="1">
        <v>407</v>
      </c>
      <c r="CB115" s="21">
        <f t="shared" si="70"/>
        <v>0.46797385620915033</v>
      </c>
      <c r="CC115" s="4">
        <v>-1.07</v>
      </c>
      <c r="CD115" s="45">
        <f t="shared" si="71"/>
        <v>-4.2773660760076204</v>
      </c>
      <c r="CE115" s="26">
        <f t="shared" si="72"/>
        <v>1.8228264078766634</v>
      </c>
      <c r="CF115" s="26">
        <f t="shared" si="73"/>
        <v>2.0538889102835647</v>
      </c>
      <c r="CG115" s="26">
        <f t="shared" si="74"/>
        <v>24.877729425809676</v>
      </c>
      <c r="CH115" s="26">
        <f t="shared" si="75"/>
        <v>29.473305862569148</v>
      </c>
      <c r="CI115" s="26">
        <f t="shared" si="76"/>
        <v>46.905687988600903</v>
      </c>
      <c r="CJ115" s="26">
        <f t="shared" si="77"/>
        <v>51.912042207417095</v>
      </c>
      <c r="CK115" s="16">
        <f t="shared" si="78"/>
        <v>-4.372507432412668</v>
      </c>
      <c r="CL115" s="42">
        <v>71</v>
      </c>
      <c r="CM115" s="42">
        <v>80</v>
      </c>
      <c r="CN115" s="42">
        <v>898</v>
      </c>
      <c r="CO115" s="42">
        <v>1068</v>
      </c>
      <c r="CP115" s="42">
        <v>399</v>
      </c>
      <c r="CQ115" s="42">
        <v>376</v>
      </c>
      <c r="CR115" s="42">
        <v>498</v>
      </c>
      <c r="CS115" s="42">
        <v>459</v>
      </c>
      <c r="CT115" s="1">
        <v>10</v>
      </c>
      <c r="CU115" s="1">
        <v>9</v>
      </c>
      <c r="CV115" s="42">
        <f t="shared" si="79"/>
        <v>-1</v>
      </c>
      <c r="CW115" s="26">
        <f t="shared" si="80"/>
        <v>0.59557290805018026</v>
      </c>
      <c r="CX115" s="26">
        <f t="shared" si="81"/>
        <v>0.53601561724516222</v>
      </c>
      <c r="CY115" s="26">
        <f t="shared" si="82"/>
        <v>-5.9557290805018023E-2</v>
      </c>
      <c r="CZ115" s="13">
        <v>32</v>
      </c>
      <c r="DA115" s="13">
        <v>35</v>
      </c>
      <c r="DB115" s="27">
        <v>25.31</v>
      </c>
      <c r="DC115" s="27">
        <v>30.85</v>
      </c>
      <c r="DD115" s="27">
        <v>30.69</v>
      </c>
      <c r="DE115" s="27">
        <v>33.22</v>
      </c>
      <c r="DF115" s="13">
        <v>99</v>
      </c>
      <c r="DG115" s="13">
        <v>141</v>
      </c>
      <c r="DH115" s="21">
        <f t="shared" si="83"/>
        <v>0.41249999999999998</v>
      </c>
      <c r="DI115" s="42">
        <v>89</v>
      </c>
      <c r="DJ115" s="42">
        <v>34</v>
      </c>
      <c r="DK115" s="13">
        <v>5</v>
      </c>
      <c r="DL115" s="13">
        <v>3</v>
      </c>
      <c r="DM115" s="13">
        <v>2.1999999999999999E-2</v>
      </c>
      <c r="DN115" s="13">
        <v>0</v>
      </c>
      <c r="DO115" s="13">
        <v>0</v>
      </c>
      <c r="DP115" s="13">
        <v>0</v>
      </c>
      <c r="DQ115" s="13">
        <v>79</v>
      </c>
      <c r="DR115" s="46">
        <v>39</v>
      </c>
      <c r="DS115" s="13">
        <v>0</v>
      </c>
      <c r="DT115" s="13">
        <v>19</v>
      </c>
      <c r="DU115" s="13">
        <v>-0.24099999999999999</v>
      </c>
      <c r="DV115" s="13">
        <v>0</v>
      </c>
      <c r="DW115" s="13">
        <v>0</v>
      </c>
      <c r="DX115" s="13">
        <v>0</v>
      </c>
    </row>
    <row r="116" spans="1:128" ht="25.5" x14ac:dyDescent="0.2">
      <c r="A116" s="13" t="s">
        <v>160</v>
      </c>
      <c r="B116" s="13" t="s">
        <v>642</v>
      </c>
      <c r="C116" s="39" t="s">
        <v>3150</v>
      </c>
      <c r="D116" s="13" t="s">
        <v>446</v>
      </c>
      <c r="E116" s="13" t="s">
        <v>173</v>
      </c>
      <c r="F116" s="13">
        <v>33</v>
      </c>
      <c r="G116" s="13">
        <v>0</v>
      </c>
      <c r="H116" s="13">
        <v>1</v>
      </c>
      <c r="I116" s="40">
        <f t="shared" si="42"/>
        <v>1</v>
      </c>
      <c r="J116" s="19">
        <f t="shared" si="43"/>
        <v>0.12458902924382244</v>
      </c>
      <c r="K116" s="1">
        <v>0</v>
      </c>
      <c r="L116" s="1">
        <v>0</v>
      </c>
      <c r="M116" s="1">
        <v>1</v>
      </c>
      <c r="N116" s="1">
        <v>27</v>
      </c>
      <c r="O116" s="1">
        <v>14</v>
      </c>
      <c r="P116" s="1">
        <v>17</v>
      </c>
      <c r="Q116" s="1">
        <v>22</v>
      </c>
      <c r="R116" s="15">
        <f t="shared" si="44"/>
        <v>0</v>
      </c>
      <c r="S116" s="15">
        <f t="shared" si="45"/>
        <v>0</v>
      </c>
      <c r="T116" s="16">
        <v>481.5833333333</v>
      </c>
      <c r="U116" s="16">
        <f t="shared" si="46"/>
        <v>14.593434343433334</v>
      </c>
      <c r="V116" s="16">
        <v>478.98</v>
      </c>
      <c r="W116" s="16">
        <f t="shared" si="47"/>
        <v>14.514545454545456</v>
      </c>
      <c r="X116" s="16">
        <v>1119.4100000000001</v>
      </c>
      <c r="Y116" s="16">
        <f t="shared" si="48"/>
        <v>33.921515151515152</v>
      </c>
      <c r="Z116" s="21">
        <f t="shared" si="49"/>
        <v>0.29966403693716803</v>
      </c>
      <c r="AA116" s="20">
        <f t="shared" si="50"/>
        <v>0</v>
      </c>
      <c r="AB116">
        <v>48</v>
      </c>
      <c r="AC116" s="1">
        <v>61</v>
      </c>
      <c r="AD116" s="1">
        <v>75</v>
      </c>
      <c r="AE116" s="1">
        <v>6</v>
      </c>
      <c r="AF116" s="1">
        <v>0</v>
      </c>
      <c r="AG116" s="15">
        <f t="shared" si="51"/>
        <v>0</v>
      </c>
      <c r="AH116" s="15">
        <f t="shared" si="52"/>
        <v>0.14285714285714285</v>
      </c>
      <c r="AI116" s="15">
        <f t="shared" si="53"/>
        <v>0.14285714285714285</v>
      </c>
      <c r="AJ116" s="1">
        <v>118</v>
      </c>
      <c r="AK116" s="21">
        <f t="shared" si="54"/>
        <v>0.26516853932584272</v>
      </c>
      <c r="AL116" s="1">
        <v>177</v>
      </c>
      <c r="AM116" s="21">
        <f t="shared" si="55"/>
        <v>0.39775280898876403</v>
      </c>
      <c r="AN116" s="1">
        <v>150</v>
      </c>
      <c r="AO116" s="21">
        <f t="shared" si="56"/>
        <v>0.33707865168539325</v>
      </c>
      <c r="AP116" s="21">
        <f t="shared" si="57"/>
        <v>0.4</v>
      </c>
      <c r="AQ116" s="1">
        <v>2</v>
      </c>
      <c r="AR116" s="4">
        <v>-10.07</v>
      </c>
      <c r="AS116" s="41">
        <v>170</v>
      </c>
      <c r="AT116" s="41">
        <v>191</v>
      </c>
      <c r="AU116" s="41">
        <v>135</v>
      </c>
      <c r="AV116" s="21">
        <f t="shared" si="58"/>
        <v>0.47091412742382271</v>
      </c>
      <c r="AW116" s="26">
        <v>17.23</v>
      </c>
      <c r="AX116" s="42">
        <v>3</v>
      </c>
      <c r="AY116" s="41">
        <v>0.47300000000000003</v>
      </c>
      <c r="AZ116" s="1">
        <v>2</v>
      </c>
      <c r="BA116" s="43">
        <v>1E-3</v>
      </c>
      <c r="BB116" s="16">
        <v>49.81</v>
      </c>
      <c r="BC116" s="26">
        <v>15.96</v>
      </c>
      <c r="BD116" s="43">
        <v>-1.718</v>
      </c>
      <c r="BE116" s="43">
        <v>-4.0720000000000001</v>
      </c>
      <c r="BF116" s="16">
        <v>48.78</v>
      </c>
      <c r="BG116" s="21">
        <f t="shared" si="59"/>
        <v>3.1531531531531529E-2</v>
      </c>
      <c r="BH116" s="44">
        <f t="shared" si="60"/>
        <v>0.92075471698113209</v>
      </c>
      <c r="BI116" s="42">
        <f t="shared" si="61"/>
        <v>952.28624851266363</v>
      </c>
      <c r="BJ116" s="21">
        <f t="shared" si="62"/>
        <v>-4.7713751487336378E-2</v>
      </c>
      <c r="BK116" s="26">
        <f t="shared" si="63"/>
        <v>0.8768633345859953</v>
      </c>
      <c r="BL116" s="26">
        <f t="shared" si="64"/>
        <v>2.6305900037579857</v>
      </c>
      <c r="BM116" s="16">
        <f t="shared" si="65"/>
        <v>27.809094325441563</v>
      </c>
      <c r="BN116" s="16">
        <f t="shared" si="66"/>
        <v>33.195540523612678</v>
      </c>
      <c r="BO116" s="16">
        <f t="shared" si="67"/>
        <v>54.365526744331703</v>
      </c>
      <c r="BP116" s="16">
        <f t="shared" si="68"/>
        <v>62.507829136915952</v>
      </c>
      <c r="BQ116" s="16">
        <f t="shared" si="69"/>
        <v>-8.1423023925842486</v>
      </c>
      <c r="BR116" s="1">
        <v>7</v>
      </c>
      <c r="BS116" s="1">
        <v>21</v>
      </c>
      <c r="BT116" s="42">
        <v>215</v>
      </c>
      <c r="BU116" s="42">
        <v>244</v>
      </c>
      <c r="BV116" s="42">
        <v>94</v>
      </c>
      <c r="BW116" s="42">
        <v>106</v>
      </c>
      <c r="BX116" s="42">
        <v>128</v>
      </c>
      <c r="BY116" s="42">
        <v>118</v>
      </c>
      <c r="BZ116" s="1">
        <v>201</v>
      </c>
      <c r="CA116" s="1">
        <v>241</v>
      </c>
      <c r="CB116" s="21">
        <f t="shared" si="70"/>
        <v>0.45475113122171945</v>
      </c>
      <c r="CC116" s="4">
        <v>-2.2999999999999998</v>
      </c>
      <c r="CD116" s="45">
        <f t="shared" si="71"/>
        <v>-1.7593023925842513</v>
      </c>
      <c r="CE116" s="26">
        <f t="shared" si="72"/>
        <v>1.7151892514806906</v>
      </c>
      <c r="CF116" s="26">
        <f t="shared" si="73"/>
        <v>2.8943818618736654</v>
      </c>
      <c r="CG116" s="26">
        <f t="shared" si="74"/>
        <v>30.230210557347171</v>
      </c>
      <c r="CH116" s="26">
        <f t="shared" si="75"/>
        <v>32.963793426894526</v>
      </c>
      <c r="CI116" s="26">
        <f t="shared" si="76"/>
        <v>57.994836565690846</v>
      </c>
      <c r="CJ116" s="26">
        <f t="shared" si="77"/>
        <v>59.442027496627681</v>
      </c>
      <c r="CK116" s="16">
        <f t="shared" si="78"/>
        <v>-6.6951114616474143</v>
      </c>
      <c r="CL116" s="42">
        <v>32</v>
      </c>
      <c r="CM116" s="42">
        <v>54</v>
      </c>
      <c r="CN116" s="42">
        <v>532</v>
      </c>
      <c r="CO116" s="42">
        <v>561</v>
      </c>
      <c r="CP116" s="42">
        <v>234</v>
      </c>
      <c r="CQ116" s="42">
        <v>223</v>
      </c>
      <c r="CR116" s="42">
        <v>271</v>
      </c>
      <c r="CS116" s="42">
        <v>284</v>
      </c>
      <c r="CT116" s="1">
        <v>4</v>
      </c>
      <c r="CU116" s="1">
        <v>2</v>
      </c>
      <c r="CV116" s="42">
        <f t="shared" si="79"/>
        <v>-2</v>
      </c>
      <c r="CW116" s="26">
        <f t="shared" si="80"/>
        <v>0.49835611697528975</v>
      </c>
      <c r="CX116" s="26">
        <f t="shared" si="81"/>
        <v>0.24917805848764488</v>
      </c>
      <c r="CY116" s="26">
        <f t="shared" si="82"/>
        <v>-0.24917805848764488</v>
      </c>
      <c r="CZ116" s="13">
        <v>16</v>
      </c>
      <c r="DA116" s="13">
        <v>19</v>
      </c>
      <c r="DB116" s="27">
        <v>13.15</v>
      </c>
      <c r="DC116" s="27">
        <v>20.34</v>
      </c>
      <c r="DD116" s="27">
        <v>15.62</v>
      </c>
      <c r="DE116" s="27">
        <v>19.11</v>
      </c>
      <c r="DF116" s="1"/>
      <c r="DG116" s="1"/>
      <c r="DH116" s="21" t="str">
        <f t="shared" si="83"/>
        <v xml:space="preserve"> </v>
      </c>
      <c r="DI116" s="42"/>
      <c r="DJ116" s="42"/>
      <c r="DK116" s="1"/>
      <c r="DL116" s="1"/>
      <c r="DM116" s="1"/>
      <c r="DN116" s="1"/>
      <c r="DO116" s="1"/>
      <c r="DP116" s="1"/>
      <c r="DQ116" s="1"/>
      <c r="DR116" s="42"/>
      <c r="DS116" s="1"/>
      <c r="DT116" s="1"/>
      <c r="DU116" s="1"/>
      <c r="DV116" s="1"/>
      <c r="DW116" s="1"/>
      <c r="DX116" s="13"/>
    </row>
    <row r="117" spans="1:128" ht="25.5" x14ac:dyDescent="0.2">
      <c r="A117" s="13" t="s">
        <v>539</v>
      </c>
      <c r="B117" s="13" t="s">
        <v>642</v>
      </c>
      <c r="C117" s="39" t="s">
        <v>3151</v>
      </c>
      <c r="D117" s="1" t="s">
        <v>302</v>
      </c>
      <c r="E117" s="13" t="s">
        <v>173</v>
      </c>
      <c r="F117" s="13">
        <v>82</v>
      </c>
      <c r="G117" s="13">
        <v>2</v>
      </c>
      <c r="H117" s="13">
        <v>13</v>
      </c>
      <c r="I117" s="40">
        <f t="shared" si="42"/>
        <v>15</v>
      </c>
      <c r="J117" s="19">
        <f t="shared" si="43"/>
        <v>0.57262836419163965</v>
      </c>
      <c r="K117" s="1">
        <v>2</v>
      </c>
      <c r="L117" s="1">
        <v>4</v>
      </c>
      <c r="M117" s="1">
        <v>7</v>
      </c>
      <c r="N117" s="1">
        <v>70</v>
      </c>
      <c r="O117" s="1">
        <v>26</v>
      </c>
      <c r="P117" s="1">
        <v>41</v>
      </c>
      <c r="Q117" s="1">
        <v>26</v>
      </c>
      <c r="R117" s="15">
        <f t="shared" si="44"/>
        <v>2.8571428571428571E-2</v>
      </c>
      <c r="S117" s="15">
        <f t="shared" si="45"/>
        <v>1.4598540145985401E-2</v>
      </c>
      <c r="T117" s="16">
        <v>1571.7</v>
      </c>
      <c r="U117" s="16">
        <f t="shared" si="46"/>
        <v>19.167073170731708</v>
      </c>
      <c r="V117" s="16">
        <v>1444.07</v>
      </c>
      <c r="W117" s="16">
        <f t="shared" si="47"/>
        <v>17.61060975609756</v>
      </c>
      <c r="X117" s="16">
        <v>2514.13</v>
      </c>
      <c r="Y117" s="16">
        <f t="shared" si="48"/>
        <v>30.660121951219512</v>
      </c>
      <c r="Z117" s="21">
        <f t="shared" si="49"/>
        <v>0.36482997322015059</v>
      </c>
      <c r="AA117" s="20">
        <f t="shared" si="50"/>
        <v>58.444444444444443</v>
      </c>
      <c r="AB117">
        <v>71</v>
      </c>
      <c r="AC117" s="1">
        <v>32</v>
      </c>
      <c r="AD117" s="1">
        <v>168</v>
      </c>
      <c r="AE117" s="1">
        <v>26</v>
      </c>
      <c r="AF117" s="1">
        <v>14</v>
      </c>
      <c r="AG117" s="15">
        <f t="shared" si="51"/>
        <v>3.7037037037037035E-2</v>
      </c>
      <c r="AH117" s="15">
        <f t="shared" si="52"/>
        <v>0.20370370370370369</v>
      </c>
      <c r="AI117" s="15">
        <f t="shared" si="53"/>
        <v>0.24074074074074073</v>
      </c>
      <c r="AJ117" s="1">
        <v>546</v>
      </c>
      <c r="AK117" s="21">
        <f t="shared" si="54"/>
        <v>0.40655249441548774</v>
      </c>
      <c r="AL117" s="1">
        <v>349</v>
      </c>
      <c r="AM117" s="21">
        <f t="shared" si="55"/>
        <v>0.25986597170513775</v>
      </c>
      <c r="AN117" s="1">
        <v>448</v>
      </c>
      <c r="AO117" s="21">
        <f t="shared" si="56"/>
        <v>0.33358153387937456</v>
      </c>
      <c r="AP117" s="21">
        <f t="shared" si="57"/>
        <v>0.61005586592178773</v>
      </c>
      <c r="AQ117" s="1">
        <v>8</v>
      </c>
      <c r="AR117" s="4">
        <v>16.02</v>
      </c>
      <c r="AS117" s="41">
        <v>620</v>
      </c>
      <c r="AT117" s="41">
        <v>518</v>
      </c>
      <c r="AU117" s="41">
        <v>456</v>
      </c>
      <c r="AV117" s="21">
        <f t="shared" si="58"/>
        <v>0.54481546572934969</v>
      </c>
      <c r="AW117" s="26">
        <v>17.190000000000001</v>
      </c>
      <c r="AX117" s="42">
        <v>6</v>
      </c>
      <c r="AY117" s="41">
        <v>0</v>
      </c>
      <c r="AZ117" s="1">
        <v>7</v>
      </c>
      <c r="BA117" s="43">
        <v>-1.008</v>
      </c>
      <c r="BB117" s="16">
        <v>49.42</v>
      </c>
      <c r="BC117" s="26">
        <v>16.579999999999998</v>
      </c>
      <c r="BD117" s="43">
        <v>2.3380000000000001</v>
      </c>
      <c r="BE117" s="43">
        <v>3.6850000000000001</v>
      </c>
      <c r="BF117" s="16">
        <v>51.56</v>
      </c>
      <c r="BG117" s="21">
        <f t="shared" si="59"/>
        <v>6.8441064638783272E-2</v>
      </c>
      <c r="BH117" s="44">
        <f t="shared" si="60"/>
        <v>0.92464678178963888</v>
      </c>
      <c r="BI117" s="42">
        <f t="shared" si="61"/>
        <v>993.08784642842215</v>
      </c>
      <c r="BJ117" s="21">
        <f t="shared" si="62"/>
        <v>-6.9121535715778448E-3</v>
      </c>
      <c r="BK117" s="26">
        <f t="shared" si="63"/>
        <v>2.2436585484083182</v>
      </c>
      <c r="BL117" s="26">
        <f t="shared" si="64"/>
        <v>1.9943631541407276</v>
      </c>
      <c r="BM117" s="16">
        <f t="shared" si="65"/>
        <v>32.782344346188204</v>
      </c>
      <c r="BN117" s="16">
        <f t="shared" si="66"/>
        <v>26.46686102474257</v>
      </c>
      <c r="BO117" s="16">
        <f t="shared" si="67"/>
        <v>56.382308336853484</v>
      </c>
      <c r="BP117" s="16">
        <f t="shared" si="68"/>
        <v>47.075280284196751</v>
      </c>
      <c r="BQ117" s="16">
        <f t="shared" si="69"/>
        <v>9.3070280526567331</v>
      </c>
      <c r="BR117" s="1">
        <v>54</v>
      </c>
      <c r="BS117" s="1">
        <v>48</v>
      </c>
      <c r="BT117" s="42">
        <v>735</v>
      </c>
      <c r="BU117" s="42">
        <v>589</v>
      </c>
      <c r="BV117" s="42">
        <v>238</v>
      </c>
      <c r="BW117" s="42">
        <v>248</v>
      </c>
      <c r="BX117" s="42">
        <v>248</v>
      </c>
      <c r="BY117" s="42">
        <v>330</v>
      </c>
      <c r="BZ117" s="1">
        <v>601</v>
      </c>
      <c r="CA117" s="1">
        <v>481</v>
      </c>
      <c r="CB117" s="21">
        <f t="shared" si="70"/>
        <v>0.55545286506469504</v>
      </c>
      <c r="CC117" s="4">
        <v>6.46</v>
      </c>
      <c r="CD117" s="45">
        <f t="shared" si="71"/>
        <v>1.8826872705338262</v>
      </c>
      <c r="CE117" s="26">
        <f t="shared" si="72"/>
        <v>2.3387812086089421</v>
      </c>
      <c r="CF117" s="26">
        <f t="shared" si="73"/>
        <v>2.3626463229825028</v>
      </c>
      <c r="CG117" s="26">
        <f t="shared" si="74"/>
        <v>28.996113963876169</v>
      </c>
      <c r="CH117" s="26">
        <f t="shared" si="75"/>
        <v>29.926853424445035</v>
      </c>
      <c r="CI117" s="26">
        <f t="shared" si="76"/>
        <v>52.741902765569002</v>
      </c>
      <c r="CJ117" s="26">
        <f t="shared" si="77"/>
        <v>54.579516572333176</v>
      </c>
      <c r="CK117" s="16">
        <f t="shared" si="78"/>
        <v>11.144641859420908</v>
      </c>
      <c r="CL117" s="42">
        <v>98</v>
      </c>
      <c r="CM117" s="42">
        <v>99</v>
      </c>
      <c r="CN117" s="42">
        <v>1117</v>
      </c>
      <c r="CO117" s="42">
        <v>1155</v>
      </c>
      <c r="CP117" s="42">
        <v>466</v>
      </c>
      <c r="CQ117" s="42">
        <v>487</v>
      </c>
      <c r="CR117" s="42">
        <v>546</v>
      </c>
      <c r="CS117" s="42">
        <v>529</v>
      </c>
      <c r="CT117" s="1">
        <v>9</v>
      </c>
      <c r="CU117" s="1">
        <v>5</v>
      </c>
      <c r="CV117" s="42">
        <f t="shared" si="79"/>
        <v>-4</v>
      </c>
      <c r="CW117" s="26">
        <f t="shared" si="80"/>
        <v>0.34357701851498379</v>
      </c>
      <c r="CX117" s="26">
        <f t="shared" si="81"/>
        <v>0.19087612139721319</v>
      </c>
      <c r="CY117" s="26">
        <f t="shared" si="82"/>
        <v>-0.15270089711777057</v>
      </c>
      <c r="CZ117" s="13">
        <v>54</v>
      </c>
      <c r="DA117" s="13">
        <v>47</v>
      </c>
      <c r="DB117" s="27">
        <v>62.28</v>
      </c>
      <c r="DC117" s="27">
        <v>56.93</v>
      </c>
      <c r="DD117" s="27">
        <v>51.58</v>
      </c>
      <c r="DE117" s="27">
        <v>54.01</v>
      </c>
      <c r="DF117" s="1"/>
      <c r="DG117" s="1"/>
      <c r="DH117" s="21" t="str">
        <f t="shared" si="83"/>
        <v xml:space="preserve"> </v>
      </c>
      <c r="DI117" s="42"/>
      <c r="DJ117" s="42"/>
      <c r="DK117" s="1"/>
      <c r="DL117" s="1"/>
      <c r="DM117" s="1"/>
      <c r="DN117" s="1"/>
      <c r="DO117" s="1"/>
      <c r="DP117" s="1"/>
      <c r="DQ117" s="1"/>
      <c r="DR117" s="42"/>
      <c r="DS117" s="1"/>
      <c r="DT117" s="1"/>
      <c r="DU117" s="1"/>
      <c r="DV117" s="1"/>
      <c r="DW117" s="1"/>
      <c r="DX117" s="13"/>
    </row>
    <row r="118" spans="1:128" ht="25.5" x14ac:dyDescent="0.2">
      <c r="A118" s="13" t="s">
        <v>646</v>
      </c>
      <c r="B118" s="13" t="s">
        <v>642</v>
      </c>
      <c r="C118" s="39" t="s">
        <v>3152</v>
      </c>
      <c r="D118" s="1" t="s">
        <v>314</v>
      </c>
      <c r="E118" s="13" t="s">
        <v>146</v>
      </c>
      <c r="F118" s="13">
        <v>70</v>
      </c>
      <c r="G118" s="13">
        <v>5</v>
      </c>
      <c r="H118" s="13">
        <v>6</v>
      </c>
      <c r="I118" s="40">
        <f t="shared" si="42"/>
        <v>11</v>
      </c>
      <c r="J118" s="19">
        <f t="shared" si="43"/>
        <v>0.89469284471660804</v>
      </c>
      <c r="K118" s="1">
        <v>4</v>
      </c>
      <c r="L118" s="1">
        <v>2</v>
      </c>
      <c r="M118" s="1">
        <v>3</v>
      </c>
      <c r="N118" s="1">
        <v>60</v>
      </c>
      <c r="O118" s="1">
        <v>17</v>
      </c>
      <c r="P118" s="1">
        <v>21</v>
      </c>
      <c r="Q118" s="1">
        <v>65</v>
      </c>
      <c r="R118" s="15">
        <f t="shared" si="44"/>
        <v>8.3333333333333329E-2</v>
      </c>
      <c r="S118" s="15">
        <f t="shared" si="45"/>
        <v>5.1020408163265307E-2</v>
      </c>
      <c r="T118" s="16">
        <v>737.68333333329997</v>
      </c>
      <c r="U118" s="16">
        <f t="shared" si="46"/>
        <v>10.538333333332856</v>
      </c>
      <c r="V118" s="16">
        <v>715.8</v>
      </c>
      <c r="W118" s="16">
        <f t="shared" si="47"/>
        <v>10.225714285714284</v>
      </c>
      <c r="X118" s="16">
        <v>2731.17</v>
      </c>
      <c r="Y118" s="16">
        <f t="shared" si="48"/>
        <v>39.016714285714286</v>
      </c>
      <c r="Z118" s="21">
        <f t="shared" si="49"/>
        <v>0.20766064108477877</v>
      </c>
      <c r="AA118" s="20">
        <f t="shared" si="50"/>
        <v>34.375</v>
      </c>
      <c r="AB118">
        <v>30</v>
      </c>
      <c r="AC118" s="1">
        <v>115</v>
      </c>
      <c r="AD118" s="1">
        <v>85</v>
      </c>
      <c r="AE118" s="1">
        <v>12</v>
      </c>
      <c r="AF118" s="1">
        <v>12</v>
      </c>
      <c r="AG118" s="15">
        <f t="shared" si="51"/>
        <v>0.3125</v>
      </c>
      <c r="AH118" s="15">
        <f t="shared" si="52"/>
        <v>0.3125</v>
      </c>
      <c r="AI118" s="15">
        <f t="shared" si="53"/>
        <v>0.625</v>
      </c>
      <c r="AJ118" s="1">
        <v>159</v>
      </c>
      <c r="AK118" s="21">
        <f t="shared" si="54"/>
        <v>0.25980392156862747</v>
      </c>
      <c r="AL118" s="1">
        <v>239</v>
      </c>
      <c r="AM118" s="21">
        <f t="shared" si="55"/>
        <v>0.39052287581699346</v>
      </c>
      <c r="AN118" s="1">
        <v>214</v>
      </c>
      <c r="AO118" s="21">
        <f t="shared" si="56"/>
        <v>0.34967320261437906</v>
      </c>
      <c r="AP118" s="21">
        <f t="shared" si="57"/>
        <v>0.39949748743718594</v>
      </c>
      <c r="AQ118" s="1">
        <v>1</v>
      </c>
      <c r="AR118" s="4">
        <v>-11.45</v>
      </c>
      <c r="AS118" s="41">
        <v>255</v>
      </c>
      <c r="AT118" s="41">
        <v>256</v>
      </c>
      <c r="AU118" s="41">
        <v>197</v>
      </c>
      <c r="AV118" s="21">
        <f t="shared" si="58"/>
        <v>0.49902152641878667</v>
      </c>
      <c r="AW118" s="26">
        <v>16.75</v>
      </c>
      <c r="AX118" s="42">
        <v>16</v>
      </c>
      <c r="AY118" s="41">
        <v>-0.2</v>
      </c>
      <c r="AZ118" s="1">
        <v>12</v>
      </c>
      <c r="BA118" s="43">
        <v>-0.31</v>
      </c>
      <c r="BB118" s="16">
        <v>49.74</v>
      </c>
      <c r="BC118" s="26">
        <v>16.649999999999999</v>
      </c>
      <c r="BD118" s="43">
        <v>-5.4340000000000002</v>
      </c>
      <c r="BE118" s="43">
        <v>-1.2010000000000001</v>
      </c>
      <c r="BF118" s="16">
        <v>50.17</v>
      </c>
      <c r="BG118" s="21">
        <f t="shared" si="59"/>
        <v>5.8181818181818182E-2</v>
      </c>
      <c r="BH118" s="44">
        <f t="shared" si="60"/>
        <v>0.94972067039106145</v>
      </c>
      <c r="BI118" s="42">
        <f t="shared" si="61"/>
        <v>1007.9024885728796</v>
      </c>
      <c r="BJ118" s="21">
        <f t="shared" si="62"/>
        <v>7.9024885728796318E-3</v>
      </c>
      <c r="BK118" s="26">
        <f t="shared" si="63"/>
        <v>1.3411567476948871</v>
      </c>
      <c r="BL118" s="26">
        <f t="shared" si="64"/>
        <v>1.508801341156748</v>
      </c>
      <c r="BM118" s="16">
        <f t="shared" si="65"/>
        <v>23.051131601005871</v>
      </c>
      <c r="BN118" s="16">
        <f t="shared" si="66"/>
        <v>30.008382229673099</v>
      </c>
      <c r="BO118" s="16">
        <f t="shared" si="67"/>
        <v>41.408214585079641</v>
      </c>
      <c r="BP118" s="16">
        <f t="shared" si="68"/>
        <v>58.675607711651317</v>
      </c>
      <c r="BQ118" s="16">
        <f t="shared" si="69"/>
        <v>-17.267393126571676</v>
      </c>
      <c r="BR118" s="1">
        <v>16</v>
      </c>
      <c r="BS118" s="1">
        <v>18</v>
      </c>
      <c r="BT118" s="42">
        <v>259</v>
      </c>
      <c r="BU118" s="42">
        <v>340</v>
      </c>
      <c r="BV118" s="42">
        <v>91</v>
      </c>
      <c r="BW118" s="42">
        <v>158</v>
      </c>
      <c r="BX118" s="42">
        <v>184</v>
      </c>
      <c r="BY118" s="42">
        <v>128</v>
      </c>
      <c r="BZ118" s="1">
        <v>231</v>
      </c>
      <c r="CA118" s="1">
        <v>340</v>
      </c>
      <c r="CB118" s="21">
        <f t="shared" si="70"/>
        <v>0.404553415061296</v>
      </c>
      <c r="CC118" s="4">
        <v>-12.62</v>
      </c>
      <c r="CD118" s="45">
        <f t="shared" si="71"/>
        <v>-14.054332825064138</v>
      </c>
      <c r="CE118" s="26">
        <f t="shared" si="72"/>
        <v>2.5483583958523268</v>
      </c>
      <c r="CF118" s="26">
        <f t="shared" si="73"/>
        <v>2.3726095409659598</v>
      </c>
      <c r="CG118" s="26">
        <f t="shared" si="74"/>
        <v>31.129515921747817</v>
      </c>
      <c r="CH118" s="26">
        <f t="shared" si="75"/>
        <v>29.833368116960862</v>
      </c>
      <c r="CI118" s="26">
        <f t="shared" si="76"/>
        <v>60.303825832884812</v>
      </c>
      <c r="CJ118" s="26">
        <f t="shared" si="77"/>
        <v>52.834499500214193</v>
      </c>
      <c r="CK118" s="16">
        <f t="shared" si="78"/>
        <v>-24.736719459242295</v>
      </c>
      <c r="CL118" s="42">
        <v>116</v>
      </c>
      <c r="CM118" s="42">
        <v>108</v>
      </c>
      <c r="CN118" s="42">
        <v>1301</v>
      </c>
      <c r="CO118" s="42">
        <v>1250</v>
      </c>
      <c r="CP118" s="42">
        <v>581</v>
      </c>
      <c r="CQ118" s="42">
        <v>498</v>
      </c>
      <c r="CR118" s="42">
        <v>549</v>
      </c>
      <c r="CS118" s="42">
        <v>747</v>
      </c>
      <c r="CT118" s="1">
        <v>7</v>
      </c>
      <c r="CU118" s="1">
        <v>6</v>
      </c>
      <c r="CV118" s="42">
        <f t="shared" si="79"/>
        <v>-1</v>
      </c>
      <c r="CW118" s="26">
        <f t="shared" si="80"/>
        <v>0.56934999209238701</v>
      </c>
      <c r="CX118" s="26">
        <f t="shared" si="81"/>
        <v>0.4880142789363317</v>
      </c>
      <c r="CY118" s="26">
        <f t="shared" si="82"/>
        <v>-8.1335713156055284E-2</v>
      </c>
      <c r="CZ118" s="13">
        <v>19</v>
      </c>
      <c r="DA118" s="13">
        <v>25</v>
      </c>
      <c r="DB118" s="27">
        <v>22.74</v>
      </c>
      <c r="DC118" s="27">
        <v>26.93</v>
      </c>
      <c r="DD118" s="27">
        <v>26.33</v>
      </c>
      <c r="DE118" s="27">
        <v>25.85</v>
      </c>
      <c r="DF118" s="13">
        <v>293</v>
      </c>
      <c r="DG118" s="13">
        <v>240</v>
      </c>
      <c r="DH118" s="21">
        <f t="shared" si="83"/>
        <v>0.54971857410881797</v>
      </c>
      <c r="DI118" s="42">
        <v>131</v>
      </c>
      <c r="DJ118" s="42">
        <v>66</v>
      </c>
      <c r="DK118" s="13">
        <v>24</v>
      </c>
      <c r="DL118" s="13">
        <v>3</v>
      </c>
      <c r="DM118" s="13">
        <v>0.16</v>
      </c>
      <c r="DN118" s="13">
        <v>1</v>
      </c>
      <c r="DO118" s="13">
        <v>0</v>
      </c>
      <c r="DP118" s="13">
        <v>8.0000000000000002E-3</v>
      </c>
      <c r="DQ118" s="13">
        <v>203</v>
      </c>
      <c r="DR118" s="46">
        <v>118</v>
      </c>
      <c r="DS118" s="13">
        <v>2</v>
      </c>
      <c r="DT118" s="13">
        <v>38</v>
      </c>
      <c r="DU118" s="13">
        <v>-0.17699999999999999</v>
      </c>
      <c r="DV118" s="13">
        <v>0</v>
      </c>
      <c r="DW118" s="13">
        <v>3</v>
      </c>
      <c r="DX118" s="13">
        <v>-1.4999999999999999E-2</v>
      </c>
    </row>
    <row r="119" spans="1:128" ht="25.5" x14ac:dyDescent="0.2">
      <c r="A119" s="13" t="s">
        <v>567</v>
      </c>
      <c r="B119" s="13" t="s">
        <v>650</v>
      </c>
      <c r="C119" s="39" t="s">
        <v>3153</v>
      </c>
      <c r="D119" s="1" t="s">
        <v>322</v>
      </c>
      <c r="E119" s="13" t="s">
        <v>129</v>
      </c>
      <c r="F119" s="13">
        <v>39</v>
      </c>
      <c r="G119" s="13">
        <v>4</v>
      </c>
      <c r="H119" s="13">
        <v>4</v>
      </c>
      <c r="I119" s="40">
        <f t="shared" si="42"/>
        <v>8</v>
      </c>
      <c r="J119" s="19">
        <f t="shared" si="43"/>
        <v>1.5105423266546196</v>
      </c>
      <c r="K119" s="1">
        <v>4</v>
      </c>
      <c r="L119" s="1">
        <v>3</v>
      </c>
      <c r="M119" s="1">
        <v>1</v>
      </c>
      <c r="N119" s="1">
        <v>42</v>
      </c>
      <c r="O119" s="1">
        <v>19</v>
      </c>
      <c r="P119" s="1">
        <v>11</v>
      </c>
      <c r="Q119" s="1">
        <v>30</v>
      </c>
      <c r="R119" s="15">
        <f t="shared" si="44"/>
        <v>9.5238095238095233E-2</v>
      </c>
      <c r="S119" s="15">
        <f t="shared" si="45"/>
        <v>5.5555555555555552E-2</v>
      </c>
      <c r="T119" s="16">
        <v>317.76666666670002</v>
      </c>
      <c r="U119" s="16">
        <f t="shared" si="46"/>
        <v>8.1478632478641035</v>
      </c>
      <c r="V119" s="16">
        <v>320.27999999999997</v>
      </c>
      <c r="W119" s="16">
        <f t="shared" si="47"/>
        <v>8.2123076923076912</v>
      </c>
      <c r="X119" s="16">
        <v>1569.57</v>
      </c>
      <c r="Y119" s="16">
        <f t="shared" si="48"/>
        <v>40.245384615384616</v>
      </c>
      <c r="Z119" s="21">
        <f t="shared" si="49"/>
        <v>0.16947376775934597</v>
      </c>
      <c r="AA119" s="20">
        <f t="shared" si="50"/>
        <v>43.909090909090907</v>
      </c>
      <c r="AB119">
        <v>7</v>
      </c>
      <c r="AC119" s="1">
        <v>36</v>
      </c>
      <c r="AD119" s="1">
        <v>39</v>
      </c>
      <c r="AE119" s="1">
        <v>5</v>
      </c>
      <c r="AF119" s="1">
        <v>6</v>
      </c>
      <c r="AG119" s="15">
        <f t="shared" si="51"/>
        <v>0.36363636363636365</v>
      </c>
      <c r="AH119" s="15">
        <f t="shared" si="52"/>
        <v>0.36363636363636365</v>
      </c>
      <c r="AI119" s="15">
        <f t="shared" si="53"/>
        <v>0.72727272727272729</v>
      </c>
      <c r="AJ119" s="1">
        <v>89</v>
      </c>
      <c r="AK119" s="21">
        <f t="shared" si="54"/>
        <v>0.28253968253968254</v>
      </c>
      <c r="AL119" s="1">
        <v>124</v>
      </c>
      <c r="AM119" s="21">
        <f t="shared" si="55"/>
        <v>0.39365079365079364</v>
      </c>
      <c r="AN119" s="1">
        <v>102</v>
      </c>
      <c r="AO119" s="21">
        <f t="shared" si="56"/>
        <v>0.32380952380952382</v>
      </c>
      <c r="AP119" s="21">
        <f t="shared" si="57"/>
        <v>0.41784037558685444</v>
      </c>
      <c r="AQ119" s="1">
        <v>4</v>
      </c>
      <c r="AR119" s="4">
        <v>-15.18</v>
      </c>
      <c r="AS119" s="41">
        <v>118</v>
      </c>
      <c r="AT119" s="41">
        <v>143</v>
      </c>
      <c r="AU119" s="41">
        <v>89</v>
      </c>
      <c r="AV119" s="21">
        <f t="shared" si="58"/>
        <v>0.45210727969348657</v>
      </c>
      <c r="AW119" s="26">
        <v>16.98</v>
      </c>
      <c r="AX119" s="42">
        <v>12</v>
      </c>
      <c r="AY119" s="41">
        <v>-0.24099999999999999</v>
      </c>
      <c r="AZ119" s="1">
        <v>11</v>
      </c>
      <c r="BA119" s="43">
        <v>-1.514</v>
      </c>
      <c r="BB119" s="16">
        <v>49.62</v>
      </c>
      <c r="BC119" s="26">
        <v>17.12</v>
      </c>
      <c r="BD119" s="43">
        <v>-1.048</v>
      </c>
      <c r="BE119" s="43">
        <v>7.3870000000000005</v>
      </c>
      <c r="BF119" s="16">
        <v>52.5</v>
      </c>
      <c r="BG119" s="21">
        <f t="shared" si="59"/>
        <v>6.8322981366459631E-2</v>
      </c>
      <c r="BH119" s="44">
        <f t="shared" si="60"/>
        <v>0.9503105590062112</v>
      </c>
      <c r="BI119" s="42">
        <f t="shared" si="61"/>
        <v>1018.6335403726708</v>
      </c>
      <c r="BJ119" s="21">
        <f t="shared" si="62"/>
        <v>1.8633540372670829E-2</v>
      </c>
      <c r="BK119" s="26">
        <f t="shared" si="63"/>
        <v>2.060696890221057</v>
      </c>
      <c r="BL119" s="26">
        <f t="shared" si="64"/>
        <v>1.4986886474334957</v>
      </c>
      <c r="BM119" s="16">
        <f t="shared" si="65"/>
        <v>30.161109029599103</v>
      </c>
      <c r="BN119" s="16">
        <f t="shared" si="66"/>
        <v>30.161109029599103</v>
      </c>
      <c r="BO119" s="16">
        <f t="shared" si="67"/>
        <v>54.702135631322598</v>
      </c>
      <c r="BP119" s="16">
        <f t="shared" si="68"/>
        <v>56.013488197826902</v>
      </c>
      <c r="BQ119" s="16">
        <f t="shared" si="69"/>
        <v>-1.3113525665043042</v>
      </c>
      <c r="BR119" s="1">
        <v>11</v>
      </c>
      <c r="BS119" s="1">
        <v>8</v>
      </c>
      <c r="BT119" s="42">
        <v>150</v>
      </c>
      <c r="BU119" s="42">
        <v>153</v>
      </c>
      <c r="BV119" s="42">
        <v>52</v>
      </c>
      <c r="BW119" s="42">
        <v>51</v>
      </c>
      <c r="BX119" s="42">
        <v>87</v>
      </c>
      <c r="BY119" s="42">
        <v>79</v>
      </c>
      <c r="BZ119" s="1">
        <v>129</v>
      </c>
      <c r="CA119" s="1">
        <v>135</v>
      </c>
      <c r="CB119" s="21">
        <f t="shared" si="70"/>
        <v>0.48863636363636365</v>
      </c>
      <c r="CC119" s="4">
        <v>-3.88</v>
      </c>
      <c r="CD119" s="45">
        <f t="shared" si="71"/>
        <v>-8.3305215805888118</v>
      </c>
      <c r="CE119" s="26">
        <f t="shared" si="72"/>
        <v>2.9434813356524403</v>
      </c>
      <c r="CF119" s="26">
        <f t="shared" si="73"/>
        <v>2.1789407289894687</v>
      </c>
      <c r="CG119" s="26">
        <f t="shared" si="74"/>
        <v>33.830921844836482</v>
      </c>
      <c r="CH119" s="26">
        <f t="shared" si="75"/>
        <v>29.817083659855886</v>
      </c>
      <c r="CI119" s="26">
        <f t="shared" si="76"/>
        <v>62.386513503698474</v>
      </c>
      <c r="CJ119" s="26">
        <f t="shared" si="77"/>
        <v>53.479615436074845</v>
      </c>
      <c r="CK119" s="16">
        <f t="shared" si="78"/>
        <v>-10.218250634127934</v>
      </c>
      <c r="CL119" s="42">
        <v>77</v>
      </c>
      <c r="CM119" s="42">
        <v>57</v>
      </c>
      <c r="CN119" s="42">
        <v>808</v>
      </c>
      <c r="CO119" s="42">
        <v>723</v>
      </c>
      <c r="CP119" s="42">
        <v>311</v>
      </c>
      <c r="CQ119" s="42">
        <v>279</v>
      </c>
      <c r="CR119" s="42">
        <v>340</v>
      </c>
      <c r="CS119" s="42">
        <v>436</v>
      </c>
      <c r="CT119" s="1">
        <v>4</v>
      </c>
      <c r="CU119" s="1">
        <v>9</v>
      </c>
      <c r="CV119" s="42">
        <f t="shared" si="79"/>
        <v>5</v>
      </c>
      <c r="CW119" s="26">
        <f t="shared" si="80"/>
        <v>0.75527116332730981</v>
      </c>
      <c r="CX119" s="26">
        <f t="shared" si="81"/>
        <v>1.699360117486447</v>
      </c>
      <c r="CY119" s="26">
        <f t="shared" si="82"/>
        <v>0.94408895415913729</v>
      </c>
      <c r="CZ119" s="13">
        <v>10</v>
      </c>
      <c r="DA119" s="13">
        <v>12</v>
      </c>
      <c r="DB119" s="27">
        <v>10.53</v>
      </c>
      <c r="DC119" s="27">
        <v>10.37</v>
      </c>
      <c r="DD119" s="27">
        <v>13.39</v>
      </c>
      <c r="DE119" s="27">
        <v>12.59</v>
      </c>
      <c r="DF119" s="13">
        <v>0</v>
      </c>
      <c r="DG119" s="13">
        <v>1</v>
      </c>
      <c r="DH119" s="21">
        <f t="shared" si="83"/>
        <v>0</v>
      </c>
      <c r="DI119" s="42">
        <v>1</v>
      </c>
      <c r="DJ119" s="42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"/>
      <c r="DR119" s="42"/>
      <c r="DS119" s="1"/>
      <c r="DT119" s="1"/>
      <c r="DU119" s="1"/>
      <c r="DV119" s="1"/>
      <c r="DW119" s="1"/>
      <c r="DX119" s="13"/>
    </row>
    <row r="120" spans="1:128" x14ac:dyDescent="0.2">
      <c r="A120" s="13" t="s">
        <v>628</v>
      </c>
      <c r="B120" s="13" t="s">
        <v>653</v>
      </c>
      <c r="C120" s="39" t="s">
        <v>3154</v>
      </c>
      <c r="D120" s="1" t="s">
        <v>162</v>
      </c>
      <c r="E120" s="13" t="s">
        <v>146</v>
      </c>
      <c r="F120" s="13">
        <v>10</v>
      </c>
      <c r="G120" s="13">
        <v>0</v>
      </c>
      <c r="H120" s="13">
        <v>1</v>
      </c>
      <c r="I120" s="40">
        <f t="shared" si="42"/>
        <v>1</v>
      </c>
      <c r="J120" s="19">
        <f t="shared" si="43"/>
        <v>0.76158239898487889</v>
      </c>
      <c r="K120" s="1">
        <v>0</v>
      </c>
      <c r="L120" s="1">
        <v>1</v>
      </c>
      <c r="M120" s="1">
        <v>0</v>
      </c>
      <c r="N120" s="1">
        <v>5</v>
      </c>
      <c r="O120" s="1">
        <v>6</v>
      </c>
      <c r="P120" s="1">
        <v>3</v>
      </c>
      <c r="Q120" s="1">
        <v>2</v>
      </c>
      <c r="R120" s="15">
        <f t="shared" si="44"/>
        <v>0</v>
      </c>
      <c r="S120" s="15">
        <f t="shared" si="45"/>
        <v>0</v>
      </c>
      <c r="T120" s="16">
        <v>78.783333333300007</v>
      </c>
      <c r="U120" s="16">
        <f t="shared" si="46"/>
        <v>7.8783333333300005</v>
      </c>
      <c r="V120" s="16">
        <v>74.87</v>
      </c>
      <c r="W120" s="16">
        <f t="shared" si="47"/>
        <v>7.4870000000000001</v>
      </c>
      <c r="X120" s="16">
        <v>406.14</v>
      </c>
      <c r="Y120" s="16">
        <f t="shared" si="48"/>
        <v>40.613999999999997</v>
      </c>
      <c r="Z120" s="21">
        <f t="shared" si="49"/>
        <v>0.15565164965385336</v>
      </c>
      <c r="AA120" s="20">
        <f t="shared" si="50"/>
        <v>12</v>
      </c>
      <c r="AB120">
        <v>2</v>
      </c>
      <c r="AC120" s="1">
        <v>12</v>
      </c>
      <c r="AD120" s="1">
        <v>9</v>
      </c>
      <c r="AE120" s="1">
        <v>0</v>
      </c>
      <c r="AF120" s="1">
        <v>3</v>
      </c>
      <c r="AG120" s="15">
        <f t="shared" si="51"/>
        <v>0</v>
      </c>
      <c r="AH120" s="15">
        <f t="shared" si="52"/>
        <v>0.33333333333333331</v>
      </c>
      <c r="AI120" s="15">
        <f t="shared" si="53"/>
        <v>0.33333333333333331</v>
      </c>
      <c r="AJ120" s="1">
        <v>22</v>
      </c>
      <c r="AK120" s="21">
        <f t="shared" si="54"/>
        <v>0.3188405797101449</v>
      </c>
      <c r="AL120" s="1">
        <v>21</v>
      </c>
      <c r="AM120" s="21">
        <f t="shared" si="55"/>
        <v>0.30434782608695654</v>
      </c>
      <c r="AN120" s="1">
        <v>26</v>
      </c>
      <c r="AO120" s="21">
        <f t="shared" si="56"/>
        <v>0.37681159420289856</v>
      </c>
      <c r="AP120" s="21">
        <f t="shared" si="57"/>
        <v>0.51162790697674421</v>
      </c>
      <c r="AQ120" s="1">
        <v>12</v>
      </c>
      <c r="AR120" s="4">
        <v>5.91</v>
      </c>
      <c r="AS120" s="41">
        <v>27</v>
      </c>
      <c r="AT120" s="41">
        <v>22</v>
      </c>
      <c r="AU120" s="41">
        <v>17</v>
      </c>
      <c r="AV120" s="21">
        <f t="shared" si="58"/>
        <v>0.55102040816326525</v>
      </c>
      <c r="AW120" s="26">
        <v>16.36</v>
      </c>
      <c r="AX120" s="42">
        <v>12</v>
      </c>
      <c r="AY120" s="41">
        <v>-0.79700000000000004</v>
      </c>
      <c r="AZ120" s="1">
        <v>9</v>
      </c>
      <c r="BA120" s="43">
        <v>3.4390000000000001</v>
      </c>
      <c r="BB120" s="16">
        <v>50.73</v>
      </c>
      <c r="BC120" s="26">
        <v>15.59</v>
      </c>
      <c r="BD120" s="43">
        <v>-2.6429999999999998</v>
      </c>
      <c r="BE120" s="43">
        <v>-16.716999999999999</v>
      </c>
      <c r="BF120" s="16">
        <v>43.32</v>
      </c>
      <c r="BG120" s="21">
        <f t="shared" si="59"/>
        <v>8.3333333333333329E-2</v>
      </c>
      <c r="BH120" s="44">
        <f t="shared" si="60"/>
        <v>0.97619047619047616</v>
      </c>
      <c r="BI120" s="42">
        <f t="shared" si="61"/>
        <v>1059.5238095238094</v>
      </c>
      <c r="BJ120" s="21">
        <f t="shared" si="62"/>
        <v>5.9523809523809493E-2</v>
      </c>
      <c r="BK120" s="26">
        <f t="shared" si="63"/>
        <v>2.4041672231868567</v>
      </c>
      <c r="BL120" s="26">
        <f t="shared" si="64"/>
        <v>0.80138907439561902</v>
      </c>
      <c r="BM120" s="16">
        <f t="shared" si="65"/>
        <v>28.850006678242288</v>
      </c>
      <c r="BN120" s="16">
        <f t="shared" si="66"/>
        <v>33.658341124616001</v>
      </c>
      <c r="BO120" s="16">
        <f t="shared" si="67"/>
        <v>48.083344463737141</v>
      </c>
      <c r="BP120" s="16">
        <f t="shared" si="68"/>
        <v>50.487511686924002</v>
      </c>
      <c r="BQ120" s="16">
        <f t="shared" si="69"/>
        <v>-2.4041672231868603</v>
      </c>
      <c r="BR120" s="1">
        <v>3</v>
      </c>
      <c r="BS120" s="1">
        <v>1</v>
      </c>
      <c r="BT120" s="42">
        <v>33</v>
      </c>
      <c r="BU120" s="42">
        <v>41</v>
      </c>
      <c r="BV120" s="42">
        <v>11</v>
      </c>
      <c r="BW120" s="42">
        <v>9</v>
      </c>
      <c r="BX120" s="42">
        <v>12</v>
      </c>
      <c r="BY120" s="42">
        <v>13</v>
      </c>
      <c r="BZ120" s="1">
        <v>23</v>
      </c>
      <c r="CA120" s="1">
        <v>24</v>
      </c>
      <c r="CB120" s="21">
        <f t="shared" si="70"/>
        <v>0.48936170212765956</v>
      </c>
      <c r="CC120" s="4">
        <v>-3.72</v>
      </c>
      <c r="CD120" s="45">
        <f t="shared" si="71"/>
        <v>17.382763009371281</v>
      </c>
      <c r="CE120" s="26">
        <f t="shared" si="72"/>
        <v>2.954646181119811</v>
      </c>
      <c r="CF120" s="26">
        <f t="shared" si="73"/>
        <v>3.3978431082877827</v>
      </c>
      <c r="CG120" s="26">
        <f t="shared" si="74"/>
        <v>30.876052592702024</v>
      </c>
      <c r="CH120" s="26">
        <f t="shared" si="75"/>
        <v>31.023784901758017</v>
      </c>
      <c r="CI120" s="26">
        <f t="shared" si="76"/>
        <v>57.02467129561235</v>
      </c>
      <c r="CJ120" s="26">
        <f t="shared" si="77"/>
        <v>63.52489289407594</v>
      </c>
      <c r="CK120" s="16">
        <f t="shared" si="78"/>
        <v>4.0960543752767293</v>
      </c>
      <c r="CL120" s="42">
        <v>20</v>
      </c>
      <c r="CM120" s="42">
        <v>23</v>
      </c>
      <c r="CN120" s="42">
        <v>189</v>
      </c>
      <c r="CO120" s="42">
        <v>187</v>
      </c>
      <c r="CP120" s="42">
        <v>73</v>
      </c>
      <c r="CQ120" s="42">
        <v>87</v>
      </c>
      <c r="CR120" s="42">
        <v>133</v>
      </c>
      <c r="CS120" s="42">
        <v>104</v>
      </c>
      <c r="CT120" s="1">
        <v>0</v>
      </c>
      <c r="CU120" s="1">
        <v>0</v>
      </c>
      <c r="CV120" s="42">
        <f t="shared" si="79"/>
        <v>0</v>
      </c>
      <c r="CW120" s="26">
        <f t="shared" si="80"/>
        <v>0</v>
      </c>
      <c r="CX120" s="26">
        <f t="shared" si="81"/>
        <v>0</v>
      </c>
      <c r="CY120" s="26">
        <f t="shared" si="82"/>
        <v>0</v>
      </c>
      <c r="CZ120" s="13">
        <v>2</v>
      </c>
      <c r="DA120" s="13">
        <v>3</v>
      </c>
      <c r="DB120" s="27">
        <v>2.64</v>
      </c>
      <c r="DC120" s="27">
        <v>3.12</v>
      </c>
      <c r="DD120" s="27">
        <v>2.38</v>
      </c>
      <c r="DE120" s="27">
        <v>3.21</v>
      </c>
      <c r="DF120" s="13">
        <v>0</v>
      </c>
      <c r="DG120" s="13">
        <v>3</v>
      </c>
      <c r="DH120" s="21">
        <f t="shared" si="83"/>
        <v>0</v>
      </c>
      <c r="DI120" s="42">
        <v>2</v>
      </c>
      <c r="DJ120" s="42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"/>
      <c r="DR120" s="42"/>
      <c r="DS120" s="1"/>
      <c r="DT120" s="1"/>
      <c r="DU120" s="1"/>
      <c r="DV120" s="1"/>
      <c r="DW120" s="1"/>
      <c r="DX120" s="13"/>
    </row>
    <row r="121" spans="1:128" ht="25.5" x14ac:dyDescent="0.2">
      <c r="A121" s="13" t="s">
        <v>656</v>
      </c>
      <c r="B121" s="13" t="s">
        <v>657</v>
      </c>
      <c r="C121" s="39" t="s">
        <v>3155</v>
      </c>
      <c r="D121" s="1" t="s">
        <v>219</v>
      </c>
      <c r="E121" s="13" t="s">
        <v>173</v>
      </c>
      <c r="F121" s="13">
        <v>59</v>
      </c>
      <c r="G121" s="13">
        <v>3</v>
      </c>
      <c r="H121" s="13">
        <v>14</v>
      </c>
      <c r="I121" s="40">
        <f t="shared" si="42"/>
        <v>17</v>
      </c>
      <c r="J121" s="19">
        <f t="shared" si="43"/>
        <v>0.97335984095424344</v>
      </c>
      <c r="K121" s="1">
        <v>3</v>
      </c>
      <c r="L121" s="1">
        <v>6</v>
      </c>
      <c r="M121" s="1">
        <v>7</v>
      </c>
      <c r="N121" s="1">
        <v>67</v>
      </c>
      <c r="O121" s="1">
        <v>25</v>
      </c>
      <c r="P121" s="1">
        <v>39</v>
      </c>
      <c r="Q121" s="1">
        <v>45</v>
      </c>
      <c r="R121" s="15">
        <f t="shared" si="44"/>
        <v>4.4776119402985072E-2</v>
      </c>
      <c r="S121" s="15">
        <f t="shared" si="45"/>
        <v>2.2900763358778626E-2</v>
      </c>
      <c r="T121" s="16">
        <v>1047.9166666666999</v>
      </c>
      <c r="U121" s="16">
        <f t="shared" si="46"/>
        <v>17.761299435028814</v>
      </c>
      <c r="V121" s="16">
        <v>982.44</v>
      </c>
      <c r="W121" s="16">
        <f t="shared" si="47"/>
        <v>16.651525423728813</v>
      </c>
      <c r="X121" s="16">
        <v>1776.9</v>
      </c>
      <c r="Y121" s="16">
        <f t="shared" si="48"/>
        <v>30.116949152542375</v>
      </c>
      <c r="Z121" s="21">
        <f t="shared" si="49"/>
        <v>0.35604166213659788</v>
      </c>
      <c r="AA121" s="20">
        <f t="shared" si="50"/>
        <v>76.05</v>
      </c>
      <c r="AB121">
        <v>75</v>
      </c>
      <c r="AC121" s="1">
        <v>22</v>
      </c>
      <c r="AD121" s="1">
        <v>74</v>
      </c>
      <c r="AE121" s="1">
        <v>35</v>
      </c>
      <c r="AF121" s="1">
        <v>10</v>
      </c>
      <c r="AG121" s="15">
        <f t="shared" si="51"/>
        <v>7.4999999999999997E-2</v>
      </c>
      <c r="AH121" s="15">
        <f t="shared" si="52"/>
        <v>0.32500000000000001</v>
      </c>
      <c r="AI121" s="15">
        <f t="shared" si="53"/>
        <v>0.4</v>
      </c>
      <c r="AJ121" s="1">
        <v>264</v>
      </c>
      <c r="AK121" s="21">
        <f t="shared" si="54"/>
        <v>0.30240549828178692</v>
      </c>
      <c r="AL121" s="1">
        <v>250</v>
      </c>
      <c r="AM121" s="21">
        <f t="shared" si="55"/>
        <v>0.28636884306987398</v>
      </c>
      <c r="AN121" s="1">
        <v>359</v>
      </c>
      <c r="AO121" s="21">
        <f t="shared" si="56"/>
        <v>0.41122565864833904</v>
      </c>
      <c r="AP121" s="21">
        <f t="shared" si="57"/>
        <v>0.51361867704280151</v>
      </c>
      <c r="AQ121" s="1">
        <v>2</v>
      </c>
      <c r="AR121" s="4">
        <v>-5.58</v>
      </c>
      <c r="AS121" s="41">
        <v>349</v>
      </c>
      <c r="AT121" s="41">
        <v>328</v>
      </c>
      <c r="AU121" s="41">
        <v>332</v>
      </c>
      <c r="AV121" s="21">
        <f t="shared" si="58"/>
        <v>0.51550960118168387</v>
      </c>
      <c r="AW121" s="26">
        <v>17.41</v>
      </c>
      <c r="AX121" s="42">
        <v>5</v>
      </c>
      <c r="AY121" s="41">
        <v>0.65900000000000003</v>
      </c>
      <c r="AZ121" s="1">
        <v>3</v>
      </c>
      <c r="BA121" s="43">
        <v>-1.206</v>
      </c>
      <c r="BB121" s="16">
        <v>49.37</v>
      </c>
      <c r="BC121" s="26">
        <v>16.489999999999998</v>
      </c>
      <c r="BD121" s="43">
        <v>0.81100000000000005</v>
      </c>
      <c r="BE121" s="43">
        <v>6.2869999999999999</v>
      </c>
      <c r="BF121" s="16">
        <v>52.44</v>
      </c>
      <c r="BG121" s="21">
        <f t="shared" si="59"/>
        <v>7.8895463510848127E-2</v>
      </c>
      <c r="BH121" s="44">
        <f t="shared" si="60"/>
        <v>0.92957746478873238</v>
      </c>
      <c r="BI121" s="42">
        <f t="shared" si="61"/>
        <v>1008.4729282995805</v>
      </c>
      <c r="BJ121" s="21">
        <f t="shared" si="62"/>
        <v>8.4729282995805039E-3</v>
      </c>
      <c r="BK121" s="26">
        <f t="shared" si="63"/>
        <v>2.4428972761695373</v>
      </c>
      <c r="BL121" s="26">
        <f t="shared" si="64"/>
        <v>1.832172957127153</v>
      </c>
      <c r="BM121" s="16">
        <f t="shared" si="65"/>
        <v>30.963722975448881</v>
      </c>
      <c r="BN121" s="16">
        <f t="shared" si="66"/>
        <v>26.016855991205574</v>
      </c>
      <c r="BO121" s="16">
        <f t="shared" si="67"/>
        <v>56.125564919995114</v>
      </c>
      <c r="BP121" s="16">
        <f t="shared" si="68"/>
        <v>48.980090387199219</v>
      </c>
      <c r="BQ121" s="16">
        <f t="shared" si="69"/>
        <v>7.1454745327958946</v>
      </c>
      <c r="BR121" s="1">
        <v>40</v>
      </c>
      <c r="BS121" s="1">
        <v>30</v>
      </c>
      <c r="BT121" s="42">
        <v>467</v>
      </c>
      <c r="BU121" s="42">
        <v>396</v>
      </c>
      <c r="BV121" s="42">
        <v>175</v>
      </c>
      <c r="BW121" s="42">
        <v>157</v>
      </c>
      <c r="BX121" s="42">
        <v>219</v>
      </c>
      <c r="BY121" s="42">
        <v>237</v>
      </c>
      <c r="BZ121" s="1">
        <v>492</v>
      </c>
      <c r="CA121" s="1">
        <v>421</v>
      </c>
      <c r="CB121" s="21">
        <f t="shared" si="70"/>
        <v>0.53888280394304489</v>
      </c>
      <c r="CC121" s="4">
        <v>-0.7</v>
      </c>
      <c r="CD121" s="45">
        <f t="shared" si="71"/>
        <v>-0.76437371623134176</v>
      </c>
      <c r="CE121" s="26">
        <f t="shared" si="72"/>
        <v>3.0390005065000842</v>
      </c>
      <c r="CF121" s="26">
        <f t="shared" si="73"/>
        <v>2.4312004052000673</v>
      </c>
      <c r="CG121" s="26">
        <f t="shared" si="74"/>
        <v>30.558838426473066</v>
      </c>
      <c r="CH121" s="26">
        <f t="shared" si="75"/>
        <v>26.47307107884518</v>
      </c>
      <c r="CI121" s="26">
        <f t="shared" si="76"/>
        <v>56.22150937025156</v>
      </c>
      <c r="CJ121" s="26">
        <f t="shared" si="77"/>
        <v>50.21104170184028</v>
      </c>
      <c r="CK121" s="16">
        <f t="shared" si="78"/>
        <v>1.1350068643846143</v>
      </c>
      <c r="CL121" s="42">
        <v>90</v>
      </c>
      <c r="CM121" s="42">
        <v>72</v>
      </c>
      <c r="CN121" s="42">
        <v>815</v>
      </c>
      <c r="CO121" s="42">
        <v>712</v>
      </c>
      <c r="CP121" s="42">
        <v>344</v>
      </c>
      <c r="CQ121" s="42">
        <v>299</v>
      </c>
      <c r="CR121" s="42">
        <v>404</v>
      </c>
      <c r="CS121" s="42">
        <v>416</v>
      </c>
      <c r="CT121" s="1">
        <v>9</v>
      </c>
      <c r="CU121" s="1">
        <v>3</v>
      </c>
      <c r="CV121" s="42">
        <f t="shared" si="79"/>
        <v>-6</v>
      </c>
      <c r="CW121" s="26">
        <f t="shared" si="80"/>
        <v>0.51530815109342298</v>
      </c>
      <c r="CX121" s="26">
        <f t="shared" si="81"/>
        <v>0.17176938369780767</v>
      </c>
      <c r="CY121" s="26">
        <f t="shared" si="82"/>
        <v>-0.34353876739561534</v>
      </c>
      <c r="CZ121" s="13">
        <v>40</v>
      </c>
      <c r="DA121" s="13">
        <v>34</v>
      </c>
      <c r="DB121" s="27">
        <v>46.96</v>
      </c>
      <c r="DC121" s="27">
        <v>38.020000000000003</v>
      </c>
      <c r="DD121" s="27">
        <v>41.92</v>
      </c>
      <c r="DE121" s="27">
        <v>33.799999999999997</v>
      </c>
      <c r="DF121" s="1"/>
      <c r="DG121" s="1"/>
      <c r="DH121" s="21" t="str">
        <f t="shared" si="83"/>
        <v xml:space="preserve"> </v>
      </c>
      <c r="DI121" s="42"/>
      <c r="DJ121" s="42"/>
      <c r="DK121" s="1"/>
      <c r="DL121" s="1"/>
      <c r="DM121" s="1"/>
      <c r="DN121" s="1"/>
      <c r="DO121" s="1"/>
      <c r="DP121" s="1"/>
      <c r="DQ121" s="1"/>
      <c r="DR121" s="42"/>
      <c r="DS121" s="1"/>
      <c r="DT121" s="1"/>
      <c r="DU121" s="1"/>
      <c r="DV121" s="1"/>
      <c r="DW121" s="1"/>
      <c r="DX121" s="13"/>
    </row>
    <row r="122" spans="1:128" ht="25.5" x14ac:dyDescent="0.2">
      <c r="A122" s="13" t="s">
        <v>661</v>
      </c>
      <c r="B122" s="13" t="s">
        <v>662</v>
      </c>
      <c r="C122" s="39" t="s">
        <v>3156</v>
      </c>
      <c r="D122" s="13" t="s">
        <v>190</v>
      </c>
      <c r="E122" s="13" t="s">
        <v>173</v>
      </c>
      <c r="F122" s="13">
        <v>82</v>
      </c>
      <c r="G122" s="13">
        <v>8</v>
      </c>
      <c r="H122" s="13">
        <v>30</v>
      </c>
      <c r="I122" s="40">
        <f t="shared" si="42"/>
        <v>38</v>
      </c>
      <c r="J122" s="19">
        <f t="shared" si="43"/>
        <v>1.5130734858204329</v>
      </c>
      <c r="K122" s="1">
        <v>8</v>
      </c>
      <c r="L122" s="1">
        <v>13</v>
      </c>
      <c r="M122" s="1">
        <v>12</v>
      </c>
      <c r="N122" s="1">
        <v>140</v>
      </c>
      <c r="O122" s="1">
        <v>60</v>
      </c>
      <c r="P122" s="1">
        <v>83</v>
      </c>
      <c r="Q122" s="1">
        <v>82</v>
      </c>
      <c r="R122" s="15">
        <f t="shared" si="44"/>
        <v>5.7142857142857141E-2</v>
      </c>
      <c r="S122" s="15">
        <f t="shared" si="45"/>
        <v>2.8268551236749116E-2</v>
      </c>
      <c r="T122" s="16">
        <v>1506.8666666667</v>
      </c>
      <c r="U122" s="16">
        <f t="shared" si="46"/>
        <v>18.37642276422805</v>
      </c>
      <c r="V122" s="16">
        <v>1391.47</v>
      </c>
      <c r="W122" s="16">
        <f t="shared" si="47"/>
        <v>16.969146341463414</v>
      </c>
      <c r="X122" s="16">
        <v>2526.8000000000002</v>
      </c>
      <c r="Y122" s="16">
        <f t="shared" si="48"/>
        <v>30.814634146341465</v>
      </c>
      <c r="Z122" s="21">
        <f t="shared" si="49"/>
        <v>0.35512356218433139</v>
      </c>
      <c r="AA122" s="20">
        <f t="shared" si="50"/>
        <v>145.98360655737704</v>
      </c>
      <c r="AB122">
        <v>129</v>
      </c>
      <c r="AC122" s="1">
        <v>65</v>
      </c>
      <c r="AD122" s="1">
        <v>94</v>
      </c>
      <c r="AE122" s="1">
        <v>68</v>
      </c>
      <c r="AF122" s="1">
        <v>31</v>
      </c>
      <c r="AG122" s="15">
        <f t="shared" si="51"/>
        <v>0.13114754098360656</v>
      </c>
      <c r="AH122" s="15">
        <f t="shared" si="52"/>
        <v>0.4098360655737705</v>
      </c>
      <c r="AI122" s="15">
        <f t="shared" si="53"/>
        <v>0.54098360655737709</v>
      </c>
      <c r="AJ122" s="1">
        <v>457</v>
      </c>
      <c r="AK122" s="21">
        <f t="shared" si="54"/>
        <v>0.31692094313453539</v>
      </c>
      <c r="AL122" s="1">
        <v>443</v>
      </c>
      <c r="AM122" s="21">
        <f t="shared" si="55"/>
        <v>0.30721220527045767</v>
      </c>
      <c r="AN122" s="1">
        <v>542</v>
      </c>
      <c r="AO122" s="21">
        <f t="shared" si="56"/>
        <v>0.37586685159500693</v>
      </c>
      <c r="AP122" s="21">
        <f t="shared" si="57"/>
        <v>0.50777777777777777</v>
      </c>
      <c r="AQ122" s="1">
        <v>3</v>
      </c>
      <c r="AR122" s="4">
        <v>-3.41</v>
      </c>
      <c r="AS122" s="41">
        <v>497</v>
      </c>
      <c r="AT122" s="41">
        <v>542</v>
      </c>
      <c r="AU122" s="41">
        <v>499</v>
      </c>
      <c r="AV122" s="21">
        <f t="shared" si="58"/>
        <v>0.47834456207892206</v>
      </c>
      <c r="AW122" s="26">
        <v>17.670000000000002</v>
      </c>
      <c r="AX122" s="42">
        <v>2</v>
      </c>
      <c r="AY122" s="41">
        <v>1.268</v>
      </c>
      <c r="AZ122" s="1">
        <v>2</v>
      </c>
      <c r="BA122" s="43">
        <v>0.51700000000000002</v>
      </c>
      <c r="BB122" s="16">
        <v>50.24</v>
      </c>
      <c r="BC122" s="26">
        <v>17.2</v>
      </c>
      <c r="BD122" s="43">
        <v>-0.67500000000000004</v>
      </c>
      <c r="BE122" s="43">
        <v>2.0339999999999998</v>
      </c>
      <c r="BF122" s="16">
        <v>49.43</v>
      </c>
      <c r="BG122" s="21">
        <f t="shared" si="59"/>
        <v>8.9051094890510954E-2</v>
      </c>
      <c r="BH122" s="44">
        <f t="shared" si="60"/>
        <v>0.91317829457364341</v>
      </c>
      <c r="BI122" s="42">
        <f t="shared" si="61"/>
        <v>1002.2293894641543</v>
      </c>
      <c r="BJ122" s="21">
        <f t="shared" si="62"/>
        <v>2.229389464154366E-3</v>
      </c>
      <c r="BK122" s="26">
        <f t="shared" si="63"/>
        <v>2.6303118284979194</v>
      </c>
      <c r="BL122" s="26">
        <f t="shared" si="64"/>
        <v>2.4147124982931718</v>
      </c>
      <c r="BM122" s="16">
        <f t="shared" si="65"/>
        <v>29.537108238050408</v>
      </c>
      <c r="BN122" s="16">
        <f t="shared" si="66"/>
        <v>27.812313596412427</v>
      </c>
      <c r="BO122" s="16">
        <f t="shared" si="67"/>
        <v>58.815497279855116</v>
      </c>
      <c r="BP122" s="16">
        <f t="shared" si="68"/>
        <v>55.926466255111499</v>
      </c>
      <c r="BQ122" s="16">
        <f t="shared" si="69"/>
        <v>2.8890310247436162</v>
      </c>
      <c r="BR122" s="1">
        <v>61</v>
      </c>
      <c r="BS122" s="1">
        <v>56</v>
      </c>
      <c r="BT122" s="42">
        <v>624</v>
      </c>
      <c r="BU122" s="42">
        <v>589</v>
      </c>
      <c r="BV122" s="42">
        <v>302</v>
      </c>
      <c r="BW122" s="42">
        <v>270</v>
      </c>
      <c r="BX122" s="42">
        <v>382</v>
      </c>
      <c r="BY122" s="42">
        <v>377</v>
      </c>
      <c r="BZ122" s="1">
        <v>672</v>
      </c>
      <c r="CA122" s="1">
        <v>610</v>
      </c>
      <c r="CB122" s="21">
        <f t="shared" si="70"/>
        <v>0.52418096723868957</v>
      </c>
      <c r="CC122" s="4">
        <v>0.49</v>
      </c>
      <c r="CD122" s="45">
        <f t="shared" si="71"/>
        <v>1.0953643580769494</v>
      </c>
      <c r="CE122" s="26">
        <f t="shared" si="72"/>
        <v>2.2083267373753359</v>
      </c>
      <c r="CF122" s="26">
        <f t="shared" si="73"/>
        <v>1.9233813519075509</v>
      </c>
      <c r="CG122" s="26">
        <f t="shared" si="74"/>
        <v>27.520975146430263</v>
      </c>
      <c r="CH122" s="26">
        <f t="shared" si="75"/>
        <v>27.141047965806553</v>
      </c>
      <c r="CI122" s="26">
        <f t="shared" si="76"/>
        <v>55.279404780750355</v>
      </c>
      <c r="CJ122" s="26">
        <f t="shared" si="77"/>
        <v>52.073769194237762</v>
      </c>
      <c r="CK122" s="16">
        <f t="shared" si="78"/>
        <v>-0.31660456176897611</v>
      </c>
      <c r="CL122" s="42">
        <v>93</v>
      </c>
      <c r="CM122" s="42">
        <v>81</v>
      </c>
      <c r="CN122" s="42">
        <v>1066</v>
      </c>
      <c r="CO122" s="42">
        <v>1062</v>
      </c>
      <c r="CP122" s="42">
        <v>520</v>
      </c>
      <c r="CQ122" s="42">
        <v>439</v>
      </c>
      <c r="CR122" s="42">
        <v>611</v>
      </c>
      <c r="CS122" s="42">
        <v>649</v>
      </c>
      <c r="CT122" s="1">
        <v>9</v>
      </c>
      <c r="CU122" s="1">
        <v>2</v>
      </c>
      <c r="CV122" s="42">
        <f t="shared" si="79"/>
        <v>-7</v>
      </c>
      <c r="CW122" s="26">
        <f t="shared" si="80"/>
        <v>0.3583595097995762</v>
      </c>
      <c r="CX122" s="26">
        <f t="shared" si="81"/>
        <v>7.9635446622128042E-2</v>
      </c>
      <c r="CY122" s="26">
        <f t="shared" si="82"/>
        <v>-0.27872406317744819</v>
      </c>
      <c r="CZ122" s="13">
        <v>55</v>
      </c>
      <c r="DA122" s="13">
        <v>53</v>
      </c>
      <c r="DB122" s="27">
        <v>48.3</v>
      </c>
      <c r="DC122" s="27">
        <v>46.48</v>
      </c>
      <c r="DD122" s="27">
        <v>47.39</v>
      </c>
      <c r="DE122" s="27">
        <v>48.98</v>
      </c>
      <c r="DF122" s="1"/>
      <c r="DG122" s="1"/>
      <c r="DH122" s="21" t="str">
        <f t="shared" si="83"/>
        <v xml:space="preserve"> </v>
      </c>
      <c r="DI122" s="42"/>
      <c r="DJ122" s="42"/>
      <c r="DK122" s="1"/>
      <c r="DL122" s="1"/>
      <c r="DM122" s="1"/>
      <c r="DN122" s="1"/>
      <c r="DO122" s="1"/>
      <c r="DP122" s="1"/>
      <c r="DQ122" s="47"/>
      <c r="DR122" s="46"/>
      <c r="DS122" s="13"/>
      <c r="DT122" s="13"/>
      <c r="DU122" s="13"/>
      <c r="DV122" s="13"/>
      <c r="DW122" s="13"/>
      <c r="DX122" s="1"/>
    </row>
    <row r="123" spans="1:128" ht="25.5" x14ac:dyDescent="0.2">
      <c r="A123" s="13" t="s">
        <v>665</v>
      </c>
      <c r="B123" s="13" t="s">
        <v>666</v>
      </c>
      <c r="C123" s="39" t="s">
        <v>3157</v>
      </c>
      <c r="D123" s="1" t="s">
        <v>162</v>
      </c>
      <c r="E123" s="13" t="s">
        <v>154</v>
      </c>
      <c r="F123" s="13">
        <v>30</v>
      </c>
      <c r="G123" s="13">
        <v>0</v>
      </c>
      <c r="H123" s="13">
        <v>0</v>
      </c>
      <c r="I123" s="40">
        <f t="shared" si="42"/>
        <v>0</v>
      </c>
      <c r="J123" s="19">
        <f t="shared" si="43"/>
        <v>0</v>
      </c>
      <c r="K123" s="1">
        <v>0</v>
      </c>
      <c r="L123" s="1">
        <v>0</v>
      </c>
      <c r="M123" s="1">
        <v>0</v>
      </c>
      <c r="N123" s="1">
        <v>12</v>
      </c>
      <c r="O123" s="1">
        <v>5</v>
      </c>
      <c r="P123" s="1">
        <v>10</v>
      </c>
      <c r="Q123" s="1">
        <v>17</v>
      </c>
      <c r="R123" s="15">
        <f t="shared" si="44"/>
        <v>0</v>
      </c>
      <c r="S123" s="15">
        <f t="shared" si="45"/>
        <v>0</v>
      </c>
      <c r="T123" s="16">
        <v>239.26666666669999</v>
      </c>
      <c r="U123" s="16">
        <f t="shared" si="46"/>
        <v>7.9755555555566664</v>
      </c>
      <c r="V123" s="16">
        <v>238.77</v>
      </c>
      <c r="W123" s="16">
        <f t="shared" si="47"/>
        <v>7.9590000000000005</v>
      </c>
      <c r="X123" s="16">
        <v>1255.33</v>
      </c>
      <c r="Y123" s="16">
        <f t="shared" si="48"/>
        <v>41.844333333333331</v>
      </c>
      <c r="Z123" s="21">
        <f t="shared" si="49"/>
        <v>0.15980858041630414</v>
      </c>
      <c r="AA123" s="20">
        <f t="shared" si="50"/>
        <v>0</v>
      </c>
      <c r="AB123">
        <v>8</v>
      </c>
      <c r="AC123" s="1">
        <v>41</v>
      </c>
      <c r="AD123" s="1">
        <v>24</v>
      </c>
      <c r="AE123" s="1">
        <v>3</v>
      </c>
      <c r="AF123" s="1">
        <v>1</v>
      </c>
      <c r="AG123" s="15">
        <f t="shared" si="51"/>
        <v>0</v>
      </c>
      <c r="AH123" s="15">
        <f t="shared" si="52"/>
        <v>0</v>
      </c>
      <c r="AI123" s="15">
        <f t="shared" si="53"/>
        <v>0</v>
      </c>
      <c r="AJ123" s="1">
        <v>62</v>
      </c>
      <c r="AK123" s="21">
        <f t="shared" si="54"/>
        <v>0.28703703703703703</v>
      </c>
      <c r="AL123" s="1">
        <v>70</v>
      </c>
      <c r="AM123" s="21">
        <f t="shared" si="55"/>
        <v>0.32407407407407407</v>
      </c>
      <c r="AN123" s="1">
        <v>84</v>
      </c>
      <c r="AO123" s="21">
        <f t="shared" si="56"/>
        <v>0.3888888888888889</v>
      </c>
      <c r="AP123" s="21">
        <f t="shared" si="57"/>
        <v>0.46969696969696972</v>
      </c>
      <c r="AQ123" s="1">
        <v>11</v>
      </c>
      <c r="AR123" s="4">
        <v>1.79</v>
      </c>
      <c r="AS123" s="41">
        <v>90</v>
      </c>
      <c r="AT123" s="41">
        <v>92</v>
      </c>
      <c r="AU123" s="41">
        <v>56</v>
      </c>
      <c r="AV123" s="21">
        <f t="shared" si="58"/>
        <v>0.49450549450549453</v>
      </c>
      <c r="AW123" s="26">
        <v>16.489999999999998</v>
      </c>
      <c r="AX123" s="42">
        <v>12</v>
      </c>
      <c r="AY123" s="41">
        <v>-1.52</v>
      </c>
      <c r="AZ123" s="1">
        <v>12</v>
      </c>
      <c r="BA123" s="43">
        <v>-2.2320000000000002</v>
      </c>
      <c r="BB123" s="16">
        <v>49.11</v>
      </c>
      <c r="BC123" s="26">
        <v>16.670000000000002</v>
      </c>
      <c r="BD123" s="43">
        <v>-3.871</v>
      </c>
      <c r="BE123" s="43">
        <v>-11.688000000000001</v>
      </c>
      <c r="BF123" s="16">
        <v>45.79</v>
      </c>
      <c r="BG123" s="21">
        <f t="shared" si="59"/>
        <v>0.05</v>
      </c>
      <c r="BH123" s="44">
        <f t="shared" si="60"/>
        <v>0.95614035087719296</v>
      </c>
      <c r="BI123" s="42">
        <f t="shared" si="61"/>
        <v>1006.140350877193</v>
      </c>
      <c r="BJ123" s="21">
        <f t="shared" si="62"/>
        <v>6.1403508771929599E-3</v>
      </c>
      <c r="BK123" s="26">
        <f t="shared" si="63"/>
        <v>1.0051514009297648</v>
      </c>
      <c r="BL123" s="26">
        <f t="shared" si="64"/>
        <v>1.2564392511622064</v>
      </c>
      <c r="BM123" s="16">
        <f t="shared" si="65"/>
        <v>20.103028018595303</v>
      </c>
      <c r="BN123" s="16">
        <f t="shared" si="66"/>
        <v>28.646814926498301</v>
      </c>
      <c r="BO123" s="16">
        <f t="shared" si="67"/>
        <v>35.9341625832391</v>
      </c>
      <c r="BP123" s="16">
        <f t="shared" si="68"/>
        <v>59.052644804623696</v>
      </c>
      <c r="BQ123" s="16">
        <f t="shared" si="69"/>
        <v>-23.118482221384596</v>
      </c>
      <c r="BR123" s="1">
        <v>4</v>
      </c>
      <c r="BS123" s="1">
        <v>5</v>
      </c>
      <c r="BT123" s="42">
        <v>76</v>
      </c>
      <c r="BU123" s="42">
        <v>109</v>
      </c>
      <c r="BV123" s="42">
        <v>25</v>
      </c>
      <c r="BW123" s="42">
        <v>47</v>
      </c>
      <c r="BX123" s="42">
        <v>74</v>
      </c>
      <c r="BY123" s="42">
        <v>38</v>
      </c>
      <c r="BZ123" s="1">
        <v>73</v>
      </c>
      <c r="CA123" s="1">
        <v>101</v>
      </c>
      <c r="CB123" s="21">
        <f t="shared" si="70"/>
        <v>0.41954022988505746</v>
      </c>
      <c r="CC123" s="4">
        <v>-6.02</v>
      </c>
      <c r="CD123" s="45">
        <f t="shared" si="71"/>
        <v>-13.02520949411187</v>
      </c>
      <c r="CE123" s="26">
        <f t="shared" si="72"/>
        <v>2.6287908358758258</v>
      </c>
      <c r="CF123" s="26">
        <f t="shared" si="73"/>
        <v>2.2942174567643572</v>
      </c>
      <c r="CG123" s="26">
        <f t="shared" si="74"/>
        <v>29.3468649677774</v>
      </c>
      <c r="CH123" s="26">
        <f t="shared" si="75"/>
        <v>31.736674818573604</v>
      </c>
      <c r="CI123" s="26">
        <f t="shared" si="76"/>
        <v>51.619892777198032</v>
      </c>
      <c r="CJ123" s="26">
        <f t="shared" si="77"/>
        <v>60.175412043048439</v>
      </c>
      <c r="CK123" s="16">
        <f t="shared" si="78"/>
        <v>-14.562962955534189</v>
      </c>
      <c r="CL123" s="42">
        <v>55</v>
      </c>
      <c r="CM123" s="42">
        <v>48</v>
      </c>
      <c r="CN123" s="42">
        <v>559</v>
      </c>
      <c r="CO123" s="42">
        <v>616</v>
      </c>
      <c r="CP123" s="42">
        <v>205</v>
      </c>
      <c r="CQ123" s="42">
        <v>261</v>
      </c>
      <c r="CR123" s="42">
        <v>334</v>
      </c>
      <c r="CS123" s="42">
        <v>261</v>
      </c>
      <c r="CT123" s="1">
        <v>2</v>
      </c>
      <c r="CU123" s="1">
        <v>1</v>
      </c>
      <c r="CV123" s="42">
        <f t="shared" si="79"/>
        <v>-1</v>
      </c>
      <c r="CW123" s="26">
        <f t="shared" si="80"/>
        <v>0.50153246029527709</v>
      </c>
      <c r="CX123" s="26">
        <f t="shared" si="81"/>
        <v>0.25076623014763855</v>
      </c>
      <c r="CY123" s="26">
        <f t="shared" si="82"/>
        <v>-0.25076623014763855</v>
      </c>
      <c r="CZ123" s="13">
        <v>6</v>
      </c>
      <c r="DA123" s="13">
        <v>8</v>
      </c>
      <c r="DB123" s="27">
        <v>8.4600000000000009</v>
      </c>
      <c r="DC123" s="27">
        <v>8.5399999999999991</v>
      </c>
      <c r="DD123" s="27">
        <v>7.33</v>
      </c>
      <c r="DE123" s="27">
        <v>8.4700000000000006</v>
      </c>
      <c r="DF123" s="13">
        <v>0</v>
      </c>
      <c r="DG123" s="13">
        <v>1</v>
      </c>
      <c r="DH123" s="21">
        <f t="shared" si="83"/>
        <v>0</v>
      </c>
      <c r="DI123" s="42"/>
      <c r="DJ123" s="42"/>
      <c r="DK123" s="1"/>
      <c r="DL123" s="1"/>
      <c r="DM123" s="1"/>
      <c r="DN123" s="1"/>
      <c r="DO123" s="1"/>
      <c r="DP123" s="1"/>
      <c r="DQ123" s="47"/>
      <c r="DR123" s="46"/>
      <c r="DS123" s="13"/>
      <c r="DT123" s="13"/>
      <c r="DU123" s="13"/>
      <c r="DV123" s="13"/>
      <c r="DW123" s="13"/>
      <c r="DX123" s="1"/>
    </row>
    <row r="124" spans="1:128" ht="25.5" x14ac:dyDescent="0.2">
      <c r="A124" s="13" t="s">
        <v>374</v>
      </c>
      <c r="B124" s="13" t="s">
        <v>670</v>
      </c>
      <c r="C124" s="39" t="s">
        <v>3158</v>
      </c>
      <c r="D124" s="1" t="s">
        <v>249</v>
      </c>
      <c r="E124" s="13" t="s">
        <v>146</v>
      </c>
      <c r="F124" s="13">
        <v>16</v>
      </c>
      <c r="G124" s="13">
        <v>1</v>
      </c>
      <c r="H124" s="13">
        <v>1</v>
      </c>
      <c r="I124" s="40">
        <f t="shared" si="42"/>
        <v>2</v>
      </c>
      <c r="J124" s="19">
        <f t="shared" si="43"/>
        <v>1.1871393239904986</v>
      </c>
      <c r="K124" s="1">
        <v>1</v>
      </c>
      <c r="L124" s="1">
        <v>0</v>
      </c>
      <c r="M124" s="1">
        <v>1</v>
      </c>
      <c r="N124" s="1">
        <v>16</v>
      </c>
      <c r="O124" s="1">
        <v>5</v>
      </c>
      <c r="P124" s="1">
        <v>2</v>
      </c>
      <c r="Q124" s="1">
        <v>16</v>
      </c>
      <c r="R124" s="15">
        <f t="shared" si="44"/>
        <v>6.25E-2</v>
      </c>
      <c r="S124" s="15">
        <f t="shared" si="45"/>
        <v>4.3478260869565216E-2</v>
      </c>
      <c r="T124" s="16">
        <v>101.0833333333</v>
      </c>
      <c r="U124" s="16">
        <f t="shared" si="46"/>
        <v>6.3177083333312503</v>
      </c>
      <c r="V124" s="16">
        <v>99.21</v>
      </c>
      <c r="W124" s="16">
        <f t="shared" si="47"/>
        <v>6.2006249999999996</v>
      </c>
      <c r="X124" s="16">
        <v>681.72</v>
      </c>
      <c r="Y124" s="16">
        <f t="shared" si="48"/>
        <v>42.607500000000002</v>
      </c>
      <c r="Z124" s="21">
        <f t="shared" si="49"/>
        <v>0.12704083592639542</v>
      </c>
      <c r="AA124" s="20">
        <f t="shared" si="50"/>
        <v>0</v>
      </c>
      <c r="AB124">
        <v>1</v>
      </c>
      <c r="AC124" s="1">
        <v>29</v>
      </c>
      <c r="AD124" s="1">
        <v>22</v>
      </c>
      <c r="AE124" s="1">
        <v>1</v>
      </c>
      <c r="AF124" s="1">
        <v>7</v>
      </c>
      <c r="AG124" s="15">
        <f t="shared" si="51"/>
        <v>0.33333333333333331</v>
      </c>
      <c r="AH124" s="15">
        <f t="shared" si="52"/>
        <v>0.33333333333333331</v>
      </c>
      <c r="AI124" s="15">
        <f t="shared" si="53"/>
        <v>0.66666666666666663</v>
      </c>
      <c r="AJ124" s="1">
        <v>28</v>
      </c>
      <c r="AK124" s="21">
        <f t="shared" si="54"/>
        <v>0.2978723404255319</v>
      </c>
      <c r="AL124" s="1">
        <v>31</v>
      </c>
      <c r="AM124" s="21">
        <f t="shared" si="55"/>
        <v>0.32978723404255317</v>
      </c>
      <c r="AN124" s="1">
        <v>35</v>
      </c>
      <c r="AO124" s="21">
        <f t="shared" si="56"/>
        <v>0.37234042553191488</v>
      </c>
      <c r="AP124" s="21">
        <f t="shared" si="57"/>
        <v>0.47457627118644069</v>
      </c>
      <c r="AQ124" s="1">
        <v>7</v>
      </c>
      <c r="AR124" s="4">
        <v>1.34</v>
      </c>
      <c r="AS124" s="41">
        <v>41</v>
      </c>
      <c r="AT124" s="41">
        <v>38</v>
      </c>
      <c r="AU124" s="41">
        <v>22</v>
      </c>
      <c r="AV124" s="21">
        <f t="shared" si="58"/>
        <v>0.51898734177215189</v>
      </c>
      <c r="AW124" s="26">
        <v>16.57</v>
      </c>
      <c r="AX124" s="42">
        <v>13</v>
      </c>
      <c r="AY124" s="41">
        <v>-0.36299999999999999</v>
      </c>
      <c r="AZ124" s="1">
        <v>11</v>
      </c>
      <c r="BA124" s="43">
        <v>0.55500000000000005</v>
      </c>
      <c r="BB124" s="16">
        <v>50.21</v>
      </c>
      <c r="BC124" s="26">
        <v>15.73</v>
      </c>
      <c r="BD124" s="43">
        <v>1.254</v>
      </c>
      <c r="BE124" s="43">
        <v>-5.6660000000000004</v>
      </c>
      <c r="BF124" s="16">
        <v>46.49</v>
      </c>
      <c r="BG124" s="21">
        <f t="shared" si="59"/>
        <v>6.6666666666666666E-2</v>
      </c>
      <c r="BH124" s="44">
        <f t="shared" si="60"/>
        <v>0.96</v>
      </c>
      <c r="BI124" s="42">
        <f t="shared" si="61"/>
        <v>1026.6666666666667</v>
      </c>
      <c r="BJ124" s="21">
        <f t="shared" si="62"/>
        <v>2.666666666666663E-2</v>
      </c>
      <c r="BK124" s="26">
        <f t="shared" si="63"/>
        <v>1.8143332325370427</v>
      </c>
      <c r="BL124" s="26">
        <f t="shared" si="64"/>
        <v>1.2095554883580284</v>
      </c>
      <c r="BM124" s="16">
        <f t="shared" si="65"/>
        <v>27.214998488055642</v>
      </c>
      <c r="BN124" s="16">
        <f t="shared" si="66"/>
        <v>30.238887208950715</v>
      </c>
      <c r="BO124" s="16">
        <f t="shared" si="67"/>
        <v>51.406108255216211</v>
      </c>
      <c r="BP124" s="16">
        <f t="shared" si="68"/>
        <v>54.429996976111283</v>
      </c>
      <c r="BQ124" s="16">
        <f t="shared" si="69"/>
        <v>-3.0238887208950729</v>
      </c>
      <c r="BR124" s="1">
        <v>3</v>
      </c>
      <c r="BS124" s="1">
        <v>2</v>
      </c>
      <c r="BT124" s="42">
        <v>42</v>
      </c>
      <c r="BU124" s="42">
        <v>48</v>
      </c>
      <c r="BV124" s="42">
        <v>18</v>
      </c>
      <c r="BW124" s="42">
        <v>25</v>
      </c>
      <c r="BX124" s="42">
        <v>15</v>
      </c>
      <c r="BY124" s="42">
        <v>22</v>
      </c>
      <c r="BZ124" s="1">
        <v>42</v>
      </c>
      <c r="CA124" s="1">
        <v>50</v>
      </c>
      <c r="CB124" s="21">
        <f t="shared" si="70"/>
        <v>0.45652173913043476</v>
      </c>
      <c r="CC124" s="4">
        <v>-2.1</v>
      </c>
      <c r="CD124" s="45">
        <f t="shared" si="71"/>
        <v>3.7172807706303512</v>
      </c>
      <c r="CE124" s="26">
        <f t="shared" si="72"/>
        <v>1.8482661503256468</v>
      </c>
      <c r="CF124" s="26">
        <f t="shared" si="73"/>
        <v>3.7845449744763244</v>
      </c>
      <c r="CG124" s="26">
        <f t="shared" si="74"/>
        <v>31.508537229361025</v>
      </c>
      <c r="CH124" s="26">
        <f t="shared" si="75"/>
        <v>35.11705685618729</v>
      </c>
      <c r="CI124" s="26">
        <f t="shared" si="76"/>
        <v>57.648301355395176</v>
      </c>
      <c r="CJ124" s="26">
        <f t="shared" si="77"/>
        <v>63.545150501672232</v>
      </c>
      <c r="CK124" s="16">
        <f t="shared" si="78"/>
        <v>2.8729604253819829</v>
      </c>
      <c r="CL124" s="42">
        <v>21</v>
      </c>
      <c r="CM124" s="42">
        <v>43</v>
      </c>
      <c r="CN124" s="42">
        <v>337</v>
      </c>
      <c r="CO124" s="42">
        <v>356</v>
      </c>
      <c r="CP124" s="42">
        <v>139</v>
      </c>
      <c r="CQ124" s="42">
        <v>147</v>
      </c>
      <c r="CR124" s="42">
        <v>176</v>
      </c>
      <c r="CS124" s="42">
        <v>158</v>
      </c>
      <c r="CT124" s="1">
        <v>2</v>
      </c>
      <c r="CU124" s="1">
        <v>1</v>
      </c>
      <c r="CV124" s="42">
        <f t="shared" si="79"/>
        <v>-1</v>
      </c>
      <c r="CW124" s="26">
        <f t="shared" si="80"/>
        <v>1.1871393239904986</v>
      </c>
      <c r="CX124" s="26">
        <f t="shared" si="81"/>
        <v>0.5935696619952493</v>
      </c>
      <c r="CY124" s="26">
        <f t="shared" si="82"/>
        <v>-0.5935696619952493</v>
      </c>
      <c r="CZ124" s="13">
        <v>4</v>
      </c>
      <c r="DA124" s="13">
        <v>4</v>
      </c>
      <c r="DB124" s="27">
        <v>2.72</v>
      </c>
      <c r="DC124" s="27">
        <v>4.72</v>
      </c>
      <c r="DD124" s="27">
        <v>3.32</v>
      </c>
      <c r="DE124" s="27">
        <v>3.89</v>
      </c>
      <c r="DF124" s="13">
        <v>37</v>
      </c>
      <c r="DG124" s="13">
        <v>52</v>
      </c>
      <c r="DH124" s="21">
        <f t="shared" si="83"/>
        <v>0.4157303370786517</v>
      </c>
      <c r="DI124" s="42">
        <v>24</v>
      </c>
      <c r="DJ124" s="42">
        <v>8</v>
      </c>
      <c r="DK124" s="13">
        <v>1</v>
      </c>
      <c r="DL124" s="13">
        <v>0</v>
      </c>
      <c r="DM124" s="13">
        <v>4.2000000000000003E-2</v>
      </c>
      <c r="DN124" s="13">
        <v>0</v>
      </c>
      <c r="DO124" s="13">
        <v>0</v>
      </c>
      <c r="DP124" s="13">
        <v>0</v>
      </c>
      <c r="DQ124" s="13">
        <v>30</v>
      </c>
      <c r="DR124" s="46">
        <v>14</v>
      </c>
      <c r="DS124" s="13">
        <v>0</v>
      </c>
      <c r="DT124" s="13">
        <v>5</v>
      </c>
      <c r="DU124" s="13">
        <v>-0.16700000000000001</v>
      </c>
      <c r="DV124" s="13">
        <v>0</v>
      </c>
      <c r="DW124" s="13">
        <v>0</v>
      </c>
      <c r="DX124" s="13">
        <v>0</v>
      </c>
    </row>
    <row r="125" spans="1:128" ht="25.5" x14ac:dyDescent="0.2">
      <c r="A125" s="13" t="s">
        <v>672</v>
      </c>
      <c r="B125" s="13" t="s">
        <v>247</v>
      </c>
      <c r="C125" s="39" t="s">
        <v>3159</v>
      </c>
      <c r="D125" s="1" t="s">
        <v>206</v>
      </c>
      <c r="E125" s="13" t="s">
        <v>146</v>
      </c>
      <c r="F125" s="13">
        <v>82</v>
      </c>
      <c r="G125" s="13">
        <v>17</v>
      </c>
      <c r="H125" s="13">
        <v>28</v>
      </c>
      <c r="I125" s="40">
        <f t="shared" si="42"/>
        <v>45</v>
      </c>
      <c r="J125" s="19">
        <f t="shared" si="43"/>
        <v>2.3879364985776266</v>
      </c>
      <c r="K125" s="1">
        <v>15</v>
      </c>
      <c r="L125" s="1">
        <v>14</v>
      </c>
      <c r="M125" s="1">
        <v>13</v>
      </c>
      <c r="N125" s="1">
        <v>158</v>
      </c>
      <c r="O125" s="1">
        <v>83</v>
      </c>
      <c r="P125" s="1">
        <v>60</v>
      </c>
      <c r="Q125" s="1">
        <v>169</v>
      </c>
      <c r="R125" s="15">
        <f t="shared" si="44"/>
        <v>0.10759493670886076</v>
      </c>
      <c r="S125" s="15">
        <f t="shared" si="45"/>
        <v>5.647840531561462E-2</v>
      </c>
      <c r="T125" s="16">
        <v>1130.6833333333</v>
      </c>
      <c r="U125" s="16">
        <f t="shared" si="46"/>
        <v>13.788821138210976</v>
      </c>
      <c r="V125" s="16">
        <v>1035.4100000000001</v>
      </c>
      <c r="W125" s="16">
        <f t="shared" si="47"/>
        <v>12.626951219512197</v>
      </c>
      <c r="X125" s="16">
        <v>2936.37</v>
      </c>
      <c r="Y125" s="16">
        <f t="shared" si="48"/>
        <v>35.809390243902435</v>
      </c>
      <c r="Z125" s="21">
        <f t="shared" si="49"/>
        <v>0.26069167980099606</v>
      </c>
      <c r="AA125" s="20">
        <f t="shared" si="50"/>
        <v>162.50980392156865</v>
      </c>
      <c r="AB125">
        <v>22</v>
      </c>
      <c r="AC125" s="1">
        <v>68</v>
      </c>
      <c r="AD125" s="1">
        <v>50</v>
      </c>
      <c r="AE125" s="1">
        <v>30</v>
      </c>
      <c r="AF125" s="1">
        <v>22</v>
      </c>
      <c r="AG125" s="15">
        <f t="shared" si="51"/>
        <v>0.33333333333333331</v>
      </c>
      <c r="AH125" s="15">
        <f t="shared" si="52"/>
        <v>0.52941176470588236</v>
      </c>
      <c r="AI125" s="15">
        <f t="shared" si="53"/>
        <v>0.86274509803921573</v>
      </c>
      <c r="AJ125" s="1">
        <v>398</v>
      </c>
      <c r="AK125" s="21">
        <f t="shared" si="54"/>
        <v>0.36749769159741458</v>
      </c>
      <c r="AL125" s="1">
        <v>306</v>
      </c>
      <c r="AM125" s="21">
        <f t="shared" si="55"/>
        <v>0.28254847645429365</v>
      </c>
      <c r="AN125" s="1">
        <v>379</v>
      </c>
      <c r="AO125" s="21">
        <f t="shared" si="56"/>
        <v>0.34995383194829177</v>
      </c>
      <c r="AP125" s="21">
        <f t="shared" si="57"/>
        <v>0.56534090909090906</v>
      </c>
      <c r="AQ125" s="1">
        <v>12</v>
      </c>
      <c r="AR125" s="4">
        <v>2.7</v>
      </c>
      <c r="AS125" s="41">
        <v>448</v>
      </c>
      <c r="AT125" s="41">
        <v>348</v>
      </c>
      <c r="AU125" s="41">
        <v>367</v>
      </c>
      <c r="AV125" s="21">
        <f t="shared" si="58"/>
        <v>0.56281407035175879</v>
      </c>
      <c r="AW125" s="26">
        <v>17.690000000000001</v>
      </c>
      <c r="AX125" s="42">
        <v>3</v>
      </c>
      <c r="AY125" s="41">
        <v>1.111</v>
      </c>
      <c r="AZ125" s="1">
        <v>1</v>
      </c>
      <c r="BA125" s="43">
        <v>-3.2000000000000001E-2</v>
      </c>
      <c r="BB125" s="16">
        <v>49.76</v>
      </c>
      <c r="BC125" s="26">
        <v>17.96</v>
      </c>
      <c r="BD125" s="43">
        <v>1.899</v>
      </c>
      <c r="BE125" s="43">
        <v>11.47</v>
      </c>
      <c r="BF125" s="16">
        <v>55.12</v>
      </c>
      <c r="BG125" s="21">
        <f t="shared" si="59"/>
        <v>8.6148648648648643E-2</v>
      </c>
      <c r="BH125" s="44">
        <f t="shared" si="60"/>
        <v>0.92407809110629069</v>
      </c>
      <c r="BI125" s="42">
        <f t="shared" si="61"/>
        <v>1010.2267397549393</v>
      </c>
      <c r="BJ125" s="21">
        <f t="shared" si="62"/>
        <v>1.0226739754939332E-2</v>
      </c>
      <c r="BK125" s="26">
        <f t="shared" si="63"/>
        <v>2.9553510203687425</v>
      </c>
      <c r="BL125" s="26">
        <f t="shared" si="64"/>
        <v>2.0281820728020783</v>
      </c>
      <c r="BM125" s="16">
        <f t="shared" si="65"/>
        <v>34.305251059966579</v>
      </c>
      <c r="BN125" s="16">
        <f t="shared" si="66"/>
        <v>26.714055301764517</v>
      </c>
      <c r="BO125" s="16">
        <f t="shared" si="67"/>
        <v>65.249514685004002</v>
      </c>
      <c r="BP125" s="16">
        <f t="shared" si="68"/>
        <v>49.893278990931123</v>
      </c>
      <c r="BQ125" s="16">
        <f t="shared" si="69"/>
        <v>15.356235694072879</v>
      </c>
      <c r="BR125" s="1">
        <v>51</v>
      </c>
      <c r="BS125" s="1">
        <v>35</v>
      </c>
      <c r="BT125" s="42">
        <v>541</v>
      </c>
      <c r="BU125" s="42">
        <v>426</v>
      </c>
      <c r="BV125" s="42">
        <v>266</v>
      </c>
      <c r="BW125" s="42">
        <v>196</v>
      </c>
      <c r="BX125" s="42">
        <v>204</v>
      </c>
      <c r="BY125" s="42">
        <v>268</v>
      </c>
      <c r="BZ125" s="1">
        <v>542</v>
      </c>
      <c r="CA125" s="1">
        <v>426</v>
      </c>
      <c r="CB125" s="21">
        <f t="shared" si="70"/>
        <v>0.55991735537190079</v>
      </c>
      <c r="CC125" s="4">
        <v>4.07</v>
      </c>
      <c r="CD125" s="45">
        <f t="shared" si="71"/>
        <v>2.1960538758910619</v>
      </c>
      <c r="CE125" s="26">
        <f t="shared" si="72"/>
        <v>2.1863729707087329</v>
      </c>
      <c r="CF125" s="26">
        <f t="shared" si="73"/>
        <v>1.9616056559629749</v>
      </c>
      <c r="CG125" s="26">
        <f t="shared" si="74"/>
        <v>29.771452507688068</v>
      </c>
      <c r="CH125" s="26">
        <f t="shared" si="75"/>
        <v>26.03214172600865</v>
      </c>
      <c r="CI125" s="26">
        <f t="shared" si="76"/>
        <v>57.458699005915477</v>
      </c>
      <c r="CJ125" s="26">
        <f t="shared" si="77"/>
        <v>48.386272847086715</v>
      </c>
      <c r="CK125" s="16">
        <f t="shared" si="78"/>
        <v>6.2838095352441172</v>
      </c>
      <c r="CL125" s="42">
        <v>107</v>
      </c>
      <c r="CM125" s="42">
        <v>96</v>
      </c>
      <c r="CN125" s="42">
        <v>1350</v>
      </c>
      <c r="CO125" s="42">
        <v>1178</v>
      </c>
      <c r="CP125" s="42">
        <v>621</v>
      </c>
      <c r="CQ125" s="42">
        <v>537</v>
      </c>
      <c r="CR125" s="42">
        <v>557</v>
      </c>
      <c r="CS125" s="42">
        <v>734</v>
      </c>
      <c r="CT125" s="1">
        <v>7</v>
      </c>
      <c r="CU125" s="1">
        <v>10</v>
      </c>
      <c r="CV125" s="42">
        <f t="shared" si="79"/>
        <v>3</v>
      </c>
      <c r="CW125" s="26">
        <f t="shared" si="80"/>
        <v>0.37145678866763082</v>
      </c>
      <c r="CX125" s="26">
        <f t="shared" si="81"/>
        <v>0.53065255523947263</v>
      </c>
      <c r="CY125" s="26">
        <f t="shared" si="82"/>
        <v>0.15919576657184181</v>
      </c>
      <c r="CZ125" s="13">
        <v>46</v>
      </c>
      <c r="DA125" s="13">
        <v>34</v>
      </c>
      <c r="DB125" s="27">
        <v>37.409999999999997</v>
      </c>
      <c r="DC125" s="27">
        <v>34.08</v>
      </c>
      <c r="DD125" s="27">
        <v>38.630000000000003</v>
      </c>
      <c r="DE125" s="27">
        <v>36.53</v>
      </c>
      <c r="DF125" s="13">
        <v>489</v>
      </c>
      <c r="DG125" s="13">
        <v>461</v>
      </c>
      <c r="DH125" s="21">
        <f t="shared" si="83"/>
        <v>0.51473684210526316</v>
      </c>
      <c r="DI125" s="42">
        <v>332</v>
      </c>
      <c r="DJ125" s="42">
        <v>159</v>
      </c>
      <c r="DK125" s="13">
        <v>59</v>
      </c>
      <c r="DL125" s="13">
        <v>2</v>
      </c>
      <c r="DM125" s="13">
        <v>0.17200000000000001</v>
      </c>
      <c r="DN125" s="13">
        <v>2</v>
      </c>
      <c r="DO125" s="13">
        <v>0</v>
      </c>
      <c r="DP125" s="13">
        <v>6.0000000000000001E-3</v>
      </c>
      <c r="DQ125" s="13">
        <v>282</v>
      </c>
      <c r="DR125" s="46">
        <v>151</v>
      </c>
      <c r="DS125" s="13">
        <v>5</v>
      </c>
      <c r="DT125" s="13">
        <v>45</v>
      </c>
      <c r="DU125" s="13">
        <v>-0.14200000000000002</v>
      </c>
      <c r="DV125" s="13">
        <v>1</v>
      </c>
      <c r="DW125" s="13">
        <v>3</v>
      </c>
      <c r="DX125" s="13">
        <v>-7.0000000000000001E-3</v>
      </c>
    </row>
    <row r="126" spans="1:128" ht="25.5" x14ac:dyDescent="0.2">
      <c r="A126" s="13" t="s">
        <v>519</v>
      </c>
      <c r="B126" s="13" t="s">
        <v>247</v>
      </c>
      <c r="C126" s="39" t="s">
        <v>3160</v>
      </c>
      <c r="D126" s="1" t="s">
        <v>292</v>
      </c>
      <c r="E126" s="13" t="s">
        <v>146</v>
      </c>
      <c r="F126" s="13">
        <v>53</v>
      </c>
      <c r="G126" s="13">
        <v>2</v>
      </c>
      <c r="H126" s="13">
        <v>10</v>
      </c>
      <c r="I126" s="40">
        <f t="shared" si="42"/>
        <v>12</v>
      </c>
      <c r="J126" s="19">
        <f t="shared" si="43"/>
        <v>1.6191297177768165</v>
      </c>
      <c r="K126" s="1">
        <v>2</v>
      </c>
      <c r="L126" s="1">
        <v>5</v>
      </c>
      <c r="M126" s="1">
        <v>5</v>
      </c>
      <c r="N126" s="1">
        <v>44</v>
      </c>
      <c r="O126" s="1">
        <v>22</v>
      </c>
      <c r="P126" s="1">
        <v>15</v>
      </c>
      <c r="Q126" s="1">
        <v>46</v>
      </c>
      <c r="R126" s="15">
        <f t="shared" si="44"/>
        <v>4.5454545454545456E-2</v>
      </c>
      <c r="S126" s="15">
        <f t="shared" si="45"/>
        <v>2.4691358024691357E-2</v>
      </c>
      <c r="T126" s="16">
        <v>444.68333333330003</v>
      </c>
      <c r="U126" s="16">
        <f t="shared" si="46"/>
        <v>8.3902515723264148</v>
      </c>
      <c r="V126" s="16">
        <v>440.38</v>
      </c>
      <c r="W126" s="16">
        <f t="shared" si="47"/>
        <v>8.309056603773584</v>
      </c>
      <c r="X126" s="16">
        <v>2058.13</v>
      </c>
      <c r="Y126" s="16">
        <f t="shared" si="48"/>
        <v>38.832641509433962</v>
      </c>
      <c r="Z126" s="21">
        <f t="shared" si="49"/>
        <v>0.17625704920132398</v>
      </c>
      <c r="AA126" s="20">
        <f t="shared" si="50"/>
        <v>69.615384615384613</v>
      </c>
      <c r="AB126">
        <v>21</v>
      </c>
      <c r="AC126" s="1">
        <v>77</v>
      </c>
      <c r="AD126" s="1">
        <v>59</v>
      </c>
      <c r="AE126" s="1">
        <v>2</v>
      </c>
      <c r="AF126" s="1">
        <v>10</v>
      </c>
      <c r="AG126" s="15">
        <f t="shared" si="51"/>
        <v>0.15384615384615385</v>
      </c>
      <c r="AH126" s="15">
        <f t="shared" si="52"/>
        <v>0.76923076923076927</v>
      </c>
      <c r="AI126" s="15">
        <f t="shared" si="53"/>
        <v>0.92307692307692313</v>
      </c>
      <c r="AJ126" s="1">
        <v>83</v>
      </c>
      <c r="AK126" s="21">
        <f t="shared" si="54"/>
        <v>0.20646766169154229</v>
      </c>
      <c r="AL126" s="1">
        <v>173</v>
      </c>
      <c r="AM126" s="21">
        <f t="shared" si="55"/>
        <v>0.43034825870646765</v>
      </c>
      <c r="AN126" s="1">
        <v>146</v>
      </c>
      <c r="AO126" s="21">
        <f t="shared" si="56"/>
        <v>0.36318407960199006</v>
      </c>
      <c r="AP126" s="21">
        <f t="shared" si="57"/>
        <v>0.32421875</v>
      </c>
      <c r="AQ126" s="1">
        <v>1</v>
      </c>
      <c r="AR126" s="4">
        <v>-22.51</v>
      </c>
      <c r="AS126" s="41">
        <v>136</v>
      </c>
      <c r="AT126" s="41">
        <v>190</v>
      </c>
      <c r="AU126" s="41">
        <v>130</v>
      </c>
      <c r="AV126" s="21">
        <f t="shared" si="58"/>
        <v>0.41717791411042943</v>
      </c>
      <c r="AW126" s="26">
        <v>16.89</v>
      </c>
      <c r="AX126" s="42">
        <v>16</v>
      </c>
      <c r="AY126" s="41">
        <v>-0.27400000000000002</v>
      </c>
      <c r="AZ126" s="1">
        <v>15</v>
      </c>
      <c r="BA126" s="43">
        <v>-0.36399999999999999</v>
      </c>
      <c r="BB126" s="16">
        <v>49.8</v>
      </c>
      <c r="BC126" s="26">
        <v>16.739999999999998</v>
      </c>
      <c r="BD126" s="43">
        <v>-4.8230000000000004</v>
      </c>
      <c r="BE126" s="43">
        <v>-1.7189999999999999</v>
      </c>
      <c r="BF126" s="16">
        <v>50.02</v>
      </c>
      <c r="BG126" s="21">
        <f t="shared" si="59"/>
        <v>7.18232044198895E-2</v>
      </c>
      <c r="BH126" s="44">
        <f t="shared" si="60"/>
        <v>0.93782383419689119</v>
      </c>
      <c r="BI126" s="42">
        <f t="shared" si="61"/>
        <v>1009.6470386167807</v>
      </c>
      <c r="BJ126" s="21">
        <f t="shared" si="62"/>
        <v>9.6470386167806926E-3</v>
      </c>
      <c r="BK126" s="26">
        <f t="shared" si="63"/>
        <v>1.771197602070939</v>
      </c>
      <c r="BL126" s="26">
        <f t="shared" si="64"/>
        <v>1.6349516326808669</v>
      </c>
      <c r="BM126" s="16">
        <f t="shared" si="65"/>
        <v>24.660520459603074</v>
      </c>
      <c r="BN126" s="16">
        <f t="shared" si="66"/>
        <v>26.295472092283941</v>
      </c>
      <c r="BO126" s="16">
        <f t="shared" si="67"/>
        <v>46.868613470184847</v>
      </c>
      <c r="BP126" s="16">
        <f t="shared" si="68"/>
        <v>53.135928062128173</v>
      </c>
      <c r="BQ126" s="16">
        <f t="shared" si="69"/>
        <v>-6.2673145919433253</v>
      </c>
      <c r="BR126" s="1">
        <v>13</v>
      </c>
      <c r="BS126" s="1">
        <v>12</v>
      </c>
      <c r="BT126" s="42">
        <v>168</v>
      </c>
      <c r="BU126" s="42">
        <v>181</v>
      </c>
      <c r="BV126" s="42">
        <v>78</v>
      </c>
      <c r="BW126" s="42">
        <v>88</v>
      </c>
      <c r="BX126" s="42">
        <v>109</v>
      </c>
      <c r="BY126" s="42">
        <v>85</v>
      </c>
      <c r="BZ126" s="1">
        <v>162</v>
      </c>
      <c r="CA126" s="1">
        <v>174</v>
      </c>
      <c r="CB126" s="21">
        <f t="shared" si="70"/>
        <v>0.48214285714285715</v>
      </c>
      <c r="CC126" s="4">
        <v>-5.08</v>
      </c>
      <c r="CD126" s="45">
        <f t="shared" si="71"/>
        <v>-0.7835645919433265</v>
      </c>
      <c r="CE126" s="26">
        <f t="shared" si="72"/>
        <v>2.740351678465403</v>
      </c>
      <c r="CF126" s="26">
        <f t="shared" si="73"/>
        <v>2.7986570333263687</v>
      </c>
      <c r="CG126" s="26">
        <f t="shared" si="74"/>
        <v>32.417777302697111</v>
      </c>
      <c r="CH126" s="26">
        <f t="shared" si="75"/>
        <v>27.695043558958861</v>
      </c>
      <c r="CI126" s="26">
        <f t="shared" si="76"/>
        <v>59.733836055059683</v>
      </c>
      <c r="CJ126" s="26">
        <f t="shared" si="77"/>
        <v>53.291094342922939</v>
      </c>
      <c r="CK126" s="16">
        <f t="shared" si="78"/>
        <v>-12.710056304080069</v>
      </c>
      <c r="CL126" s="42">
        <v>94</v>
      </c>
      <c r="CM126" s="42">
        <v>96</v>
      </c>
      <c r="CN126" s="42">
        <v>1018</v>
      </c>
      <c r="CO126" s="42">
        <v>854</v>
      </c>
      <c r="CP126" s="42">
        <v>430</v>
      </c>
      <c r="CQ126" s="42">
        <v>378</v>
      </c>
      <c r="CR126" s="42">
        <v>500</v>
      </c>
      <c r="CS126" s="42">
        <v>507</v>
      </c>
      <c r="CT126" s="1">
        <v>8</v>
      </c>
      <c r="CU126" s="1">
        <v>9</v>
      </c>
      <c r="CV126" s="42">
        <f t="shared" si="79"/>
        <v>1</v>
      </c>
      <c r="CW126" s="26">
        <f t="shared" si="80"/>
        <v>1.0794198118512111</v>
      </c>
      <c r="CX126" s="26">
        <f t="shared" si="81"/>
        <v>1.2143472883326125</v>
      </c>
      <c r="CY126" s="26">
        <f t="shared" si="82"/>
        <v>0.13492747648140138</v>
      </c>
      <c r="CZ126" s="13">
        <v>14</v>
      </c>
      <c r="DA126" s="13">
        <v>15</v>
      </c>
      <c r="DB126" s="27">
        <v>18.13</v>
      </c>
      <c r="DC126" s="27">
        <v>19.07</v>
      </c>
      <c r="DD126" s="27">
        <v>16.170000000000002</v>
      </c>
      <c r="DE126" s="27">
        <v>14.72</v>
      </c>
      <c r="DF126" s="13">
        <v>20</v>
      </c>
      <c r="DG126" s="13">
        <v>30</v>
      </c>
      <c r="DH126" s="21">
        <f t="shared" si="83"/>
        <v>0.4</v>
      </c>
      <c r="DI126" s="42">
        <v>9</v>
      </c>
      <c r="DJ126" s="42">
        <v>4</v>
      </c>
      <c r="DK126" s="13">
        <v>1</v>
      </c>
      <c r="DL126" s="13">
        <v>0</v>
      </c>
      <c r="DM126" s="13">
        <v>0.111</v>
      </c>
      <c r="DN126" s="13">
        <v>0</v>
      </c>
      <c r="DO126" s="13">
        <v>0</v>
      </c>
      <c r="DP126" s="13">
        <v>0</v>
      </c>
      <c r="DQ126" s="13">
        <v>17</v>
      </c>
      <c r="DR126" s="46">
        <v>10</v>
      </c>
      <c r="DS126" s="13">
        <v>1</v>
      </c>
      <c r="DT126" s="13">
        <v>4</v>
      </c>
      <c r="DU126" s="13">
        <v>-0.17599999999999999</v>
      </c>
      <c r="DV126" s="13">
        <v>0</v>
      </c>
      <c r="DW126" s="13">
        <v>0</v>
      </c>
      <c r="DX126" s="13">
        <v>0</v>
      </c>
    </row>
    <row r="127" spans="1:128" x14ac:dyDescent="0.2">
      <c r="A127" s="13" t="s">
        <v>677</v>
      </c>
      <c r="B127" s="13" t="s">
        <v>678</v>
      </c>
      <c r="C127" s="39" t="s">
        <v>3161</v>
      </c>
      <c r="D127" s="1" t="s">
        <v>482</v>
      </c>
      <c r="E127" s="13" t="s">
        <v>173</v>
      </c>
      <c r="F127" s="13">
        <v>81</v>
      </c>
      <c r="G127" s="13">
        <v>4</v>
      </c>
      <c r="H127" s="13">
        <v>13</v>
      </c>
      <c r="I127" s="40">
        <f t="shared" si="42"/>
        <v>17</v>
      </c>
      <c r="J127" s="19">
        <f t="shared" si="43"/>
        <v>0.79054446812633206</v>
      </c>
      <c r="K127" s="1">
        <v>4</v>
      </c>
      <c r="L127" s="1">
        <v>5</v>
      </c>
      <c r="M127" s="1">
        <v>7</v>
      </c>
      <c r="N127" s="1">
        <v>103</v>
      </c>
      <c r="O127" s="1">
        <v>36</v>
      </c>
      <c r="P127" s="1">
        <v>60</v>
      </c>
      <c r="Q127" s="1">
        <v>49</v>
      </c>
      <c r="R127" s="15">
        <f t="shared" si="44"/>
        <v>3.8834951456310676E-2</v>
      </c>
      <c r="S127" s="15">
        <f t="shared" si="45"/>
        <v>2.0100502512562814E-2</v>
      </c>
      <c r="T127" s="16">
        <v>1290.25</v>
      </c>
      <c r="U127" s="16">
        <f t="shared" si="46"/>
        <v>15.929012345679013</v>
      </c>
      <c r="V127" s="16">
        <v>1193.95</v>
      </c>
      <c r="W127" s="16">
        <f t="shared" si="47"/>
        <v>14.740123456790124</v>
      </c>
      <c r="X127" s="16">
        <v>2616.6799999999998</v>
      </c>
      <c r="Y127" s="16">
        <f t="shared" si="48"/>
        <v>32.304691358024691</v>
      </c>
      <c r="Z127" s="21">
        <f t="shared" si="49"/>
        <v>0.3133208944452755</v>
      </c>
      <c r="AA127" s="20">
        <f t="shared" si="50"/>
        <v>71.219512195121951</v>
      </c>
      <c r="AB127">
        <v>91</v>
      </c>
      <c r="AC127" s="1">
        <v>74</v>
      </c>
      <c r="AD127" s="1">
        <v>93</v>
      </c>
      <c r="AE127" s="1">
        <v>30</v>
      </c>
      <c r="AF127" s="1">
        <v>11</v>
      </c>
      <c r="AG127" s="15">
        <f t="shared" si="51"/>
        <v>9.7560975609756101E-2</v>
      </c>
      <c r="AH127" s="15">
        <f t="shared" si="52"/>
        <v>0.29268292682926828</v>
      </c>
      <c r="AI127" s="15">
        <f t="shared" si="53"/>
        <v>0.3902439024390244</v>
      </c>
      <c r="AJ127" s="1">
        <v>333</v>
      </c>
      <c r="AK127" s="21">
        <f t="shared" si="54"/>
        <v>0.32236205227492737</v>
      </c>
      <c r="AL127" s="1">
        <v>327</v>
      </c>
      <c r="AM127" s="21">
        <f t="shared" si="55"/>
        <v>0.31655372700871248</v>
      </c>
      <c r="AN127" s="1">
        <v>373</v>
      </c>
      <c r="AO127" s="21">
        <f t="shared" si="56"/>
        <v>0.36108422071636009</v>
      </c>
      <c r="AP127" s="21">
        <f t="shared" si="57"/>
        <v>0.50454545454545452</v>
      </c>
      <c r="AQ127" s="1">
        <v>5</v>
      </c>
      <c r="AR127" s="4">
        <v>0.42</v>
      </c>
      <c r="AS127" s="41">
        <v>446</v>
      </c>
      <c r="AT127" s="41">
        <v>419</v>
      </c>
      <c r="AU127" s="41">
        <v>364</v>
      </c>
      <c r="AV127" s="21">
        <f t="shared" si="58"/>
        <v>0.51560693641618494</v>
      </c>
      <c r="AW127" s="26">
        <v>17.329999999999998</v>
      </c>
      <c r="AX127" s="42">
        <v>4</v>
      </c>
      <c r="AY127" s="41">
        <v>0.41100000000000003</v>
      </c>
      <c r="AZ127" s="1">
        <v>3</v>
      </c>
      <c r="BA127" s="43">
        <v>0.161</v>
      </c>
      <c r="BB127" s="16">
        <v>49.92</v>
      </c>
      <c r="BC127" s="26">
        <v>16.3</v>
      </c>
      <c r="BD127" s="43">
        <v>0.59199999999999997</v>
      </c>
      <c r="BE127" s="43">
        <v>1.046</v>
      </c>
      <c r="BF127" s="16">
        <v>50.91</v>
      </c>
      <c r="BG127" s="21">
        <f t="shared" si="59"/>
        <v>7.0205479452054798E-2</v>
      </c>
      <c r="BH127" s="44">
        <f t="shared" si="60"/>
        <v>0.92735703245749612</v>
      </c>
      <c r="BI127" s="42">
        <f t="shared" si="61"/>
        <v>997.56251190955084</v>
      </c>
      <c r="BJ127" s="21">
        <f t="shared" si="62"/>
        <v>-2.4374880904490803E-3</v>
      </c>
      <c r="BK127" s="26">
        <f t="shared" si="63"/>
        <v>2.0603877884333515</v>
      </c>
      <c r="BL127" s="26">
        <f t="shared" si="64"/>
        <v>2.3619079525943296</v>
      </c>
      <c r="BM127" s="16">
        <f t="shared" si="65"/>
        <v>29.347962645001886</v>
      </c>
      <c r="BN127" s="16">
        <f t="shared" si="66"/>
        <v>32.513924368692152</v>
      </c>
      <c r="BO127" s="16">
        <f t="shared" si="67"/>
        <v>54.926923237991538</v>
      </c>
      <c r="BP127" s="16">
        <f t="shared" si="68"/>
        <v>57.138071108505379</v>
      </c>
      <c r="BQ127" s="16">
        <f t="shared" si="69"/>
        <v>-2.211147870513841</v>
      </c>
      <c r="BR127" s="1">
        <v>41</v>
      </c>
      <c r="BS127" s="1">
        <v>47</v>
      </c>
      <c r="BT127" s="42">
        <v>543</v>
      </c>
      <c r="BU127" s="42">
        <v>600</v>
      </c>
      <c r="BV127" s="42">
        <v>216</v>
      </c>
      <c r="BW127" s="42">
        <v>199</v>
      </c>
      <c r="BX127" s="42">
        <v>291</v>
      </c>
      <c r="BY127" s="42">
        <v>293</v>
      </c>
      <c r="BZ127" s="1">
        <v>532</v>
      </c>
      <c r="CA127" s="1">
        <v>541</v>
      </c>
      <c r="CB127" s="21">
        <f t="shared" si="70"/>
        <v>0.49580615097856479</v>
      </c>
      <c r="CC127" s="4">
        <v>-2.76</v>
      </c>
      <c r="CD127" s="45">
        <f t="shared" si="71"/>
        <v>-3.29523877960475</v>
      </c>
      <c r="CE127" s="26">
        <f t="shared" si="72"/>
        <v>2.7974379748383447</v>
      </c>
      <c r="CF127" s="26">
        <f t="shared" si="73"/>
        <v>2.2471223076570315</v>
      </c>
      <c r="CG127" s="26">
        <f t="shared" si="74"/>
        <v>30.198572236574591</v>
      </c>
      <c r="CH127" s="26">
        <f t="shared" si="75"/>
        <v>31.780729779720872</v>
      </c>
      <c r="CI127" s="26">
        <f t="shared" si="76"/>
        <v>57.393338123117843</v>
      </c>
      <c r="CJ127" s="26">
        <f t="shared" si="77"/>
        <v>55.81118057997157</v>
      </c>
      <c r="CK127" s="16">
        <f t="shared" si="78"/>
        <v>-3.7933054136601143</v>
      </c>
      <c r="CL127" s="42">
        <v>122</v>
      </c>
      <c r="CM127" s="42">
        <v>98</v>
      </c>
      <c r="CN127" s="42">
        <v>1195</v>
      </c>
      <c r="CO127" s="42">
        <v>1288</v>
      </c>
      <c r="CP127" s="42">
        <v>484</v>
      </c>
      <c r="CQ127" s="42">
        <v>506</v>
      </c>
      <c r="CR127" s="42">
        <v>542</v>
      </c>
      <c r="CS127" s="42">
        <v>702</v>
      </c>
      <c r="CT127" s="1">
        <v>3</v>
      </c>
      <c r="CU127" s="1">
        <v>2</v>
      </c>
      <c r="CV127" s="42">
        <f t="shared" si="79"/>
        <v>-1</v>
      </c>
      <c r="CW127" s="26">
        <f t="shared" si="80"/>
        <v>0.13950784731641153</v>
      </c>
      <c r="CX127" s="26">
        <f t="shared" si="81"/>
        <v>9.3005231544274355E-2</v>
      </c>
      <c r="CY127" s="26">
        <f t="shared" si="82"/>
        <v>-4.6502615772137178E-2</v>
      </c>
      <c r="CZ127" s="13">
        <v>47</v>
      </c>
      <c r="DA127" s="13">
        <v>49</v>
      </c>
      <c r="DB127" s="27">
        <v>47.43</v>
      </c>
      <c r="DC127" s="27">
        <v>45.02</v>
      </c>
      <c r="DD127" s="27">
        <v>47.23</v>
      </c>
      <c r="DE127" s="27">
        <v>45.42</v>
      </c>
      <c r="DF127" s="1"/>
      <c r="DG127" s="1"/>
      <c r="DH127" s="21" t="str">
        <f t="shared" si="83"/>
        <v xml:space="preserve"> </v>
      </c>
      <c r="DI127" s="42"/>
      <c r="DJ127" s="42"/>
      <c r="DK127" s="1"/>
      <c r="DL127" s="1"/>
      <c r="DM127" s="1"/>
      <c r="DN127" s="1"/>
      <c r="DO127" s="1"/>
      <c r="DP127" s="1"/>
      <c r="DQ127" s="47"/>
      <c r="DR127" s="46"/>
      <c r="DS127" s="13"/>
      <c r="DT127" s="13"/>
      <c r="DU127" s="13"/>
      <c r="DV127" s="13"/>
      <c r="DW127" s="13"/>
      <c r="DX127" s="1"/>
    </row>
    <row r="128" spans="1:128" ht="25.5" x14ac:dyDescent="0.2">
      <c r="A128" s="13" t="s">
        <v>506</v>
      </c>
      <c r="B128" s="13" t="s">
        <v>681</v>
      </c>
      <c r="C128" s="39" t="s">
        <v>3162</v>
      </c>
      <c r="D128" s="1" t="s">
        <v>145</v>
      </c>
      <c r="E128" s="13" t="s">
        <v>146</v>
      </c>
      <c r="F128" s="13">
        <v>33</v>
      </c>
      <c r="G128" s="13">
        <v>1</v>
      </c>
      <c r="H128" s="13">
        <v>4</v>
      </c>
      <c r="I128" s="40">
        <f t="shared" si="42"/>
        <v>5</v>
      </c>
      <c r="J128" s="19">
        <f t="shared" si="43"/>
        <v>0.99080750811922624</v>
      </c>
      <c r="K128" s="1">
        <v>1</v>
      </c>
      <c r="L128" s="1">
        <v>2</v>
      </c>
      <c r="M128" s="1">
        <v>2</v>
      </c>
      <c r="N128" s="1">
        <v>22</v>
      </c>
      <c r="O128" s="1">
        <v>12</v>
      </c>
      <c r="P128" s="1">
        <v>5</v>
      </c>
      <c r="Q128" s="1">
        <v>23</v>
      </c>
      <c r="R128" s="15">
        <f t="shared" si="44"/>
        <v>4.5454545454545456E-2</v>
      </c>
      <c r="S128" s="15">
        <f t="shared" si="45"/>
        <v>2.564102564102564E-2</v>
      </c>
      <c r="T128" s="16">
        <v>302.78333333329999</v>
      </c>
      <c r="U128" s="16">
        <f t="shared" si="46"/>
        <v>9.1752525252515156</v>
      </c>
      <c r="V128" s="16">
        <v>295.18</v>
      </c>
      <c r="W128" s="16">
        <f t="shared" si="47"/>
        <v>8.9448484848484853</v>
      </c>
      <c r="X128" s="16">
        <v>1226.18</v>
      </c>
      <c r="Y128" s="16">
        <f t="shared" si="48"/>
        <v>37.156969696969696</v>
      </c>
      <c r="Z128" s="21">
        <f t="shared" si="49"/>
        <v>0.19402376820739339</v>
      </c>
      <c r="AA128" s="20">
        <f t="shared" si="50"/>
        <v>41.2</v>
      </c>
      <c r="AB128">
        <v>13</v>
      </c>
      <c r="AC128" s="1">
        <v>58</v>
      </c>
      <c r="AD128" s="1">
        <v>27</v>
      </c>
      <c r="AE128" s="1">
        <v>3</v>
      </c>
      <c r="AF128" s="1">
        <v>3</v>
      </c>
      <c r="AG128" s="15">
        <f t="shared" si="51"/>
        <v>0.2</v>
      </c>
      <c r="AH128" s="15">
        <f t="shared" si="52"/>
        <v>0.8</v>
      </c>
      <c r="AI128" s="15">
        <f t="shared" si="53"/>
        <v>1</v>
      </c>
      <c r="AJ128" s="1">
        <v>78</v>
      </c>
      <c r="AK128" s="21">
        <f t="shared" si="54"/>
        <v>0.27464788732394368</v>
      </c>
      <c r="AL128" s="1">
        <v>103</v>
      </c>
      <c r="AM128" s="21">
        <f t="shared" si="55"/>
        <v>0.36267605633802819</v>
      </c>
      <c r="AN128" s="1">
        <v>103</v>
      </c>
      <c r="AO128" s="21">
        <f t="shared" si="56"/>
        <v>0.36267605633802819</v>
      </c>
      <c r="AP128" s="21">
        <f t="shared" si="57"/>
        <v>0.43093922651933703</v>
      </c>
      <c r="AQ128" s="1">
        <v>3</v>
      </c>
      <c r="AR128" s="4">
        <v>-5.9</v>
      </c>
      <c r="AS128" s="41">
        <v>110</v>
      </c>
      <c r="AT128" s="41">
        <v>129</v>
      </c>
      <c r="AU128" s="41">
        <v>84</v>
      </c>
      <c r="AV128" s="21">
        <f t="shared" si="58"/>
        <v>0.46025104602510458</v>
      </c>
      <c r="AW128" s="26">
        <v>16.7</v>
      </c>
      <c r="AX128" s="42">
        <v>19</v>
      </c>
      <c r="AY128" s="41">
        <v>-1.238</v>
      </c>
      <c r="AZ128" s="1">
        <v>18</v>
      </c>
      <c r="BA128" s="43">
        <v>-0.248</v>
      </c>
      <c r="BB128" s="16">
        <v>49.7</v>
      </c>
      <c r="BC128" s="26">
        <v>16.059999999999999</v>
      </c>
      <c r="BD128" s="43">
        <v>-5.9560000000000004</v>
      </c>
      <c r="BE128" s="43">
        <v>-10.227</v>
      </c>
      <c r="BF128" s="16">
        <v>46.73</v>
      </c>
      <c r="BG128" s="21">
        <f t="shared" si="59"/>
        <v>4.8543689320388349E-2</v>
      </c>
      <c r="BH128" s="44">
        <f t="shared" si="60"/>
        <v>0.92307692307692313</v>
      </c>
      <c r="BI128" s="42">
        <f t="shared" si="61"/>
        <v>971.62061239731145</v>
      </c>
      <c r="BJ128" s="21">
        <f t="shared" si="62"/>
        <v>-2.8379387602688523E-2</v>
      </c>
      <c r="BK128" s="26">
        <f t="shared" si="63"/>
        <v>1.0163290195812724</v>
      </c>
      <c r="BL128" s="26">
        <f t="shared" si="64"/>
        <v>2.6424554509113083</v>
      </c>
      <c r="BM128" s="16">
        <f t="shared" si="65"/>
        <v>20.93637780337421</v>
      </c>
      <c r="BN128" s="16">
        <f t="shared" si="66"/>
        <v>34.351920861847006</v>
      </c>
      <c r="BO128" s="16">
        <f t="shared" si="67"/>
        <v>36.587844704925807</v>
      </c>
      <c r="BP128" s="16">
        <f t="shared" si="68"/>
        <v>62.809133410122634</v>
      </c>
      <c r="BQ128" s="16">
        <f t="shared" si="69"/>
        <v>-26.221288705196827</v>
      </c>
      <c r="BR128" s="1">
        <v>5</v>
      </c>
      <c r="BS128" s="1">
        <v>13</v>
      </c>
      <c r="BT128" s="42">
        <v>98</v>
      </c>
      <c r="BU128" s="42">
        <v>156</v>
      </c>
      <c r="BV128" s="42">
        <v>40</v>
      </c>
      <c r="BW128" s="42">
        <v>57</v>
      </c>
      <c r="BX128" s="42">
        <v>83</v>
      </c>
      <c r="BY128" s="42">
        <v>37</v>
      </c>
      <c r="BZ128" s="1">
        <v>77</v>
      </c>
      <c r="CA128" s="1">
        <v>143</v>
      </c>
      <c r="CB128" s="21">
        <f t="shared" si="70"/>
        <v>0.35</v>
      </c>
      <c r="CC128" s="4">
        <v>-15</v>
      </c>
      <c r="CD128" s="45">
        <f t="shared" si="71"/>
        <v>-14.674830141660916</v>
      </c>
      <c r="CE128" s="26">
        <f t="shared" si="72"/>
        <v>2.2508930173384005</v>
      </c>
      <c r="CF128" s="26">
        <f t="shared" si="73"/>
        <v>2.887014957020992</v>
      </c>
      <c r="CG128" s="26">
        <f t="shared" si="74"/>
        <v>29.359474139196529</v>
      </c>
      <c r="CH128" s="26">
        <f t="shared" si="75"/>
        <v>31.806096984129567</v>
      </c>
      <c r="CI128" s="26">
        <f t="shared" si="76"/>
        <v>52.895985907452406</v>
      </c>
      <c r="CJ128" s="26">
        <f t="shared" si="77"/>
        <v>57.299907028331887</v>
      </c>
      <c r="CK128" s="16">
        <f t="shared" si="78"/>
        <v>-21.817367584317346</v>
      </c>
      <c r="CL128" s="42">
        <v>46</v>
      </c>
      <c r="CM128" s="42">
        <v>59</v>
      </c>
      <c r="CN128" s="42">
        <v>554</v>
      </c>
      <c r="CO128" s="42">
        <v>591</v>
      </c>
      <c r="CP128" s="42">
        <v>212</v>
      </c>
      <c r="CQ128" s="42">
        <v>246</v>
      </c>
      <c r="CR128" s="42">
        <v>275</v>
      </c>
      <c r="CS128" s="42">
        <v>269</v>
      </c>
      <c r="CT128" s="1">
        <v>5</v>
      </c>
      <c r="CU128" s="1">
        <v>2</v>
      </c>
      <c r="CV128" s="42">
        <f t="shared" si="79"/>
        <v>-3</v>
      </c>
      <c r="CW128" s="26">
        <f t="shared" si="80"/>
        <v>0.99080750811922624</v>
      </c>
      <c r="CX128" s="26">
        <f t="shared" si="81"/>
        <v>0.39632300324769043</v>
      </c>
      <c r="CY128" s="26">
        <f t="shared" si="82"/>
        <v>-0.5944845048715357</v>
      </c>
      <c r="CZ128" s="13">
        <v>6</v>
      </c>
      <c r="DA128" s="13">
        <v>12</v>
      </c>
      <c r="DB128" s="27">
        <v>9.19</v>
      </c>
      <c r="DC128" s="27">
        <v>12.79</v>
      </c>
      <c r="DD128" s="27">
        <v>9.89</v>
      </c>
      <c r="DE128" s="27">
        <v>12.29</v>
      </c>
      <c r="DF128" s="13">
        <v>133</v>
      </c>
      <c r="DG128" s="13">
        <v>141</v>
      </c>
      <c r="DH128" s="21">
        <f t="shared" si="83"/>
        <v>0.48540145985401462</v>
      </c>
      <c r="DI128" s="42">
        <v>72</v>
      </c>
      <c r="DJ128" s="42">
        <v>26</v>
      </c>
      <c r="DK128" s="13">
        <v>5</v>
      </c>
      <c r="DL128" s="13">
        <v>2</v>
      </c>
      <c r="DM128" s="13">
        <v>4.2000000000000003E-2</v>
      </c>
      <c r="DN128" s="13">
        <v>0</v>
      </c>
      <c r="DO128" s="13">
        <v>1</v>
      </c>
      <c r="DP128" s="13">
        <v>-1.4E-2</v>
      </c>
      <c r="DQ128" s="13">
        <v>105</v>
      </c>
      <c r="DR128" s="46">
        <v>54</v>
      </c>
      <c r="DS128" s="13">
        <v>2</v>
      </c>
      <c r="DT128" s="13">
        <v>10</v>
      </c>
      <c r="DU128" s="13">
        <v>-7.5999999999999998E-2</v>
      </c>
      <c r="DV128" s="13">
        <v>0</v>
      </c>
      <c r="DW128" s="13">
        <v>0</v>
      </c>
      <c r="DX128" s="13">
        <v>0</v>
      </c>
    </row>
    <row r="129" spans="1:128" ht="25.5" x14ac:dyDescent="0.2">
      <c r="A129" s="13" t="s">
        <v>685</v>
      </c>
      <c r="B129" s="13" t="s">
        <v>686</v>
      </c>
      <c r="C129" s="39" t="s">
        <v>3163</v>
      </c>
      <c r="D129" s="1" t="s">
        <v>314</v>
      </c>
      <c r="E129" s="13" t="s">
        <v>173</v>
      </c>
      <c r="F129" s="13">
        <v>63</v>
      </c>
      <c r="G129" s="13">
        <v>4</v>
      </c>
      <c r="H129" s="13">
        <v>8</v>
      </c>
      <c r="I129" s="40">
        <f t="shared" si="42"/>
        <v>12</v>
      </c>
      <c r="J129" s="19">
        <f t="shared" si="43"/>
        <v>0.62812609049666657</v>
      </c>
      <c r="K129" s="1">
        <v>3</v>
      </c>
      <c r="L129" s="1">
        <v>3</v>
      </c>
      <c r="M129" s="1">
        <v>2</v>
      </c>
      <c r="N129" s="1">
        <v>98</v>
      </c>
      <c r="O129" s="1">
        <v>31</v>
      </c>
      <c r="P129" s="1">
        <v>62</v>
      </c>
      <c r="Q129" s="1">
        <v>48</v>
      </c>
      <c r="R129" s="15">
        <f t="shared" si="44"/>
        <v>4.0816326530612242E-2</v>
      </c>
      <c r="S129" s="15">
        <f t="shared" si="45"/>
        <v>2.0942408376963352E-2</v>
      </c>
      <c r="T129" s="16">
        <v>1146.2666666667001</v>
      </c>
      <c r="U129" s="16">
        <f t="shared" si="46"/>
        <v>18.194708994709526</v>
      </c>
      <c r="V129" s="16">
        <v>1090.6600000000001</v>
      </c>
      <c r="W129" s="16">
        <f t="shared" si="47"/>
        <v>17.312063492063494</v>
      </c>
      <c r="X129" s="16">
        <v>1990.22</v>
      </c>
      <c r="Y129" s="16">
        <f t="shared" si="48"/>
        <v>31.59079365079365</v>
      </c>
      <c r="Z129" s="21">
        <f t="shared" si="49"/>
        <v>0.35400924411207191</v>
      </c>
      <c r="AA129" s="20">
        <f t="shared" si="50"/>
        <v>52.2</v>
      </c>
      <c r="AB129">
        <v>70</v>
      </c>
      <c r="AC129" s="1">
        <v>108</v>
      </c>
      <c r="AD129" s="1">
        <v>82</v>
      </c>
      <c r="AE129" s="1">
        <v>41</v>
      </c>
      <c r="AF129" s="1">
        <v>7</v>
      </c>
      <c r="AG129" s="15">
        <f t="shared" si="51"/>
        <v>0.11428571428571428</v>
      </c>
      <c r="AH129" s="15">
        <f t="shared" si="52"/>
        <v>0.14285714285714285</v>
      </c>
      <c r="AI129" s="15">
        <f t="shared" si="53"/>
        <v>0.25714285714285712</v>
      </c>
      <c r="AJ129" s="1">
        <v>323</v>
      </c>
      <c r="AK129" s="21">
        <f t="shared" si="54"/>
        <v>0.29935125115848005</v>
      </c>
      <c r="AL129" s="1">
        <v>384</v>
      </c>
      <c r="AM129" s="21">
        <f t="shared" si="55"/>
        <v>0.35588507877664505</v>
      </c>
      <c r="AN129" s="1">
        <v>372</v>
      </c>
      <c r="AO129" s="21">
        <f t="shared" si="56"/>
        <v>0.34476367006487491</v>
      </c>
      <c r="AP129" s="21">
        <f t="shared" si="57"/>
        <v>0.45685997171145687</v>
      </c>
      <c r="AQ129" s="1">
        <v>2</v>
      </c>
      <c r="AR129" s="4">
        <v>-7</v>
      </c>
      <c r="AS129" s="41">
        <v>439</v>
      </c>
      <c r="AT129" s="41">
        <v>400</v>
      </c>
      <c r="AU129" s="41">
        <v>381</v>
      </c>
      <c r="AV129" s="21">
        <f t="shared" si="58"/>
        <v>0.52324195470798573</v>
      </c>
      <c r="AW129" s="26">
        <v>17.8</v>
      </c>
      <c r="AX129" s="42">
        <v>1</v>
      </c>
      <c r="AY129" s="41">
        <v>1.4390000000000001</v>
      </c>
      <c r="AZ129" s="1">
        <v>1</v>
      </c>
      <c r="BA129" s="43">
        <v>0.71399999999999997</v>
      </c>
      <c r="BB129" s="16">
        <v>50.19</v>
      </c>
      <c r="BC129" s="26">
        <v>16.8</v>
      </c>
      <c r="BD129" s="43">
        <v>4.625</v>
      </c>
      <c r="BE129" s="43">
        <v>6.5940000000000003</v>
      </c>
      <c r="BF129" s="16">
        <v>53.46</v>
      </c>
      <c r="BG129" s="21">
        <f t="shared" si="59"/>
        <v>5.7471264367816091E-2</v>
      </c>
      <c r="BH129" s="44">
        <f t="shared" si="60"/>
        <v>0.92775665399239549</v>
      </c>
      <c r="BI129" s="42">
        <f t="shared" si="61"/>
        <v>985.22791836021156</v>
      </c>
      <c r="BJ129" s="21">
        <f t="shared" si="62"/>
        <v>-1.4772081639788423E-2</v>
      </c>
      <c r="BK129" s="26">
        <f t="shared" si="63"/>
        <v>1.9254396420516018</v>
      </c>
      <c r="BL129" s="26">
        <f t="shared" si="64"/>
        <v>2.0904773256560247</v>
      </c>
      <c r="BM129" s="16">
        <f t="shared" si="65"/>
        <v>33.502649771697868</v>
      </c>
      <c r="BN129" s="16">
        <f t="shared" si="66"/>
        <v>28.936607191975501</v>
      </c>
      <c r="BO129" s="16">
        <f t="shared" si="67"/>
        <v>61.339005739643888</v>
      </c>
      <c r="BP129" s="16">
        <f t="shared" si="68"/>
        <v>51.821832651788817</v>
      </c>
      <c r="BQ129" s="16">
        <f t="shared" si="69"/>
        <v>9.5171730878550704</v>
      </c>
      <c r="BR129" s="1">
        <v>35</v>
      </c>
      <c r="BS129" s="1">
        <v>38</v>
      </c>
      <c r="BT129" s="42">
        <v>574</v>
      </c>
      <c r="BU129" s="42">
        <v>488</v>
      </c>
      <c r="BV129" s="42">
        <v>203</v>
      </c>
      <c r="BW129" s="42">
        <v>204</v>
      </c>
      <c r="BX129" s="42">
        <v>212</v>
      </c>
      <c r="BY129" s="42">
        <v>303</v>
      </c>
      <c r="BZ129" s="1">
        <v>557</v>
      </c>
      <c r="CA129" s="1">
        <v>468</v>
      </c>
      <c r="CB129" s="21">
        <f t="shared" si="70"/>
        <v>0.5434146341463415</v>
      </c>
      <c r="CC129" s="4">
        <v>3.74</v>
      </c>
      <c r="CD129" s="45">
        <f t="shared" si="71"/>
        <v>4.582533766780104</v>
      </c>
      <c r="CE129" s="26">
        <f t="shared" si="72"/>
        <v>2.2007617248344404</v>
      </c>
      <c r="CF129" s="26">
        <f t="shared" si="73"/>
        <v>1.9897297786174393</v>
      </c>
      <c r="CG129" s="26">
        <f t="shared" si="74"/>
        <v>28.609902422847725</v>
      </c>
      <c r="CH129" s="26">
        <f t="shared" si="75"/>
        <v>28.88122921084101</v>
      </c>
      <c r="CI129" s="26">
        <f t="shared" si="76"/>
        <v>53.602114339118287</v>
      </c>
      <c r="CJ129" s="26">
        <f t="shared" si="77"/>
        <v>52.155038136487427</v>
      </c>
      <c r="CK129" s="16">
        <f t="shared" si="78"/>
        <v>8.0700968852242099</v>
      </c>
      <c r="CL129" s="42">
        <v>73</v>
      </c>
      <c r="CM129" s="42">
        <v>66</v>
      </c>
      <c r="CN129" s="42">
        <v>876</v>
      </c>
      <c r="CO129" s="42">
        <v>892</v>
      </c>
      <c r="CP129" s="42">
        <v>359</v>
      </c>
      <c r="CQ129" s="42">
        <v>346</v>
      </c>
      <c r="CR129" s="42">
        <v>426</v>
      </c>
      <c r="CS129" s="42">
        <v>470</v>
      </c>
      <c r="CT129" s="1">
        <v>11</v>
      </c>
      <c r="CU129" s="1">
        <v>6</v>
      </c>
      <c r="CV129" s="42">
        <f t="shared" si="79"/>
        <v>-5</v>
      </c>
      <c r="CW129" s="26">
        <f t="shared" si="80"/>
        <v>0.57578224962194435</v>
      </c>
      <c r="CX129" s="26">
        <f t="shared" si="81"/>
        <v>0.31406304524833328</v>
      </c>
      <c r="CY129" s="26">
        <f t="shared" si="82"/>
        <v>-0.26171920437361107</v>
      </c>
      <c r="CZ129" s="13">
        <v>42</v>
      </c>
      <c r="DA129" s="13">
        <v>38</v>
      </c>
      <c r="DB129" s="27">
        <v>41.16</v>
      </c>
      <c r="DC129" s="27">
        <v>38.64</v>
      </c>
      <c r="DD129" s="27">
        <v>39.72</v>
      </c>
      <c r="DE129" s="27">
        <v>37.01</v>
      </c>
      <c r="DF129" s="1"/>
      <c r="DG129" s="1"/>
      <c r="DH129" s="21" t="str">
        <f t="shared" si="83"/>
        <v xml:space="preserve"> </v>
      </c>
      <c r="DI129" s="42"/>
      <c r="DJ129" s="42"/>
      <c r="DK129" s="1"/>
      <c r="DL129" s="1"/>
      <c r="DM129" s="1"/>
      <c r="DN129" s="1"/>
      <c r="DO129" s="1"/>
      <c r="DP129" s="1"/>
      <c r="DQ129" s="1"/>
      <c r="DR129" s="42"/>
      <c r="DS129" s="1"/>
      <c r="DT129" s="1"/>
      <c r="DU129" s="1"/>
      <c r="DV129" s="1"/>
      <c r="DW129" s="1"/>
      <c r="DX129" s="13"/>
    </row>
    <row r="130" spans="1:128" ht="25.5" x14ac:dyDescent="0.2">
      <c r="A130" s="13" t="s">
        <v>690</v>
      </c>
      <c r="B130" s="13" t="s">
        <v>691</v>
      </c>
      <c r="C130" s="39" t="s">
        <v>3164</v>
      </c>
      <c r="D130" s="1" t="s">
        <v>584</v>
      </c>
      <c r="E130" s="13" t="s">
        <v>173</v>
      </c>
      <c r="F130" s="13">
        <v>40</v>
      </c>
      <c r="G130" s="13">
        <v>2</v>
      </c>
      <c r="H130" s="13">
        <v>6</v>
      </c>
      <c r="I130" s="40">
        <f t="shared" ref="I130:I193" si="84">G130+H130</f>
        <v>8</v>
      </c>
      <c r="J130" s="19">
        <f t="shared" ref="J130:J193" si="85">I130/T130*60</f>
        <v>0.74339846674070076</v>
      </c>
      <c r="K130" s="1">
        <v>2</v>
      </c>
      <c r="L130" s="1">
        <v>4</v>
      </c>
      <c r="M130" s="1">
        <v>2</v>
      </c>
      <c r="N130" s="1">
        <v>34</v>
      </c>
      <c r="O130" s="1">
        <v>16</v>
      </c>
      <c r="P130" s="1">
        <v>32</v>
      </c>
      <c r="Q130" s="1">
        <v>21</v>
      </c>
      <c r="R130" s="15">
        <f t="shared" ref="R130:R193" si="86">IF(N130&gt;0,G130/N130,0)</f>
        <v>5.8823529411764705E-2</v>
      </c>
      <c r="S130" s="15">
        <f t="shared" ref="S130:S193" si="87">IF(SUM(N130:P130)&gt;0,G130/SUM(N130:P130),0)</f>
        <v>2.4390243902439025E-2</v>
      </c>
      <c r="T130" s="16">
        <v>645.68333333329997</v>
      </c>
      <c r="U130" s="16">
        <f t="shared" ref="U130:U193" si="88">T130/F130</f>
        <v>16.142083333332501</v>
      </c>
      <c r="V130" s="16">
        <v>612.28</v>
      </c>
      <c r="W130" s="16">
        <f t="shared" ref="W130:W193" si="89">V130/F130</f>
        <v>15.306999999999999</v>
      </c>
      <c r="X130" s="16">
        <v>1243.47</v>
      </c>
      <c r="Y130" s="16">
        <f t="shared" ref="Y130:Y193" si="90">X130/F130</f>
        <v>31.086750000000002</v>
      </c>
      <c r="Z130" s="21">
        <f t="shared" ref="Z130:Z193" si="91">W130/(W130+Y130)</f>
        <v>0.32993668328169201</v>
      </c>
      <c r="AA130" s="20">
        <f t="shared" ref="AA130:AA193" si="92">IF(BG130&gt;0,L130/BG130,0)</f>
        <v>51.833333333333329</v>
      </c>
      <c r="AB130">
        <v>44</v>
      </c>
      <c r="AC130" s="1">
        <v>64</v>
      </c>
      <c r="AD130" s="1">
        <v>89</v>
      </c>
      <c r="AE130" s="1">
        <v>21</v>
      </c>
      <c r="AF130" s="1">
        <v>7</v>
      </c>
      <c r="AG130" s="15">
        <f t="shared" ref="AG130:AG193" si="93">IF(K130&gt;0,G130/BR130,0)</f>
        <v>8.3333333333333329E-2</v>
      </c>
      <c r="AH130" s="15">
        <f t="shared" ref="AH130:AH193" si="94">IF(BR130&gt;0,(L130+M130)/BR130,0)</f>
        <v>0.25</v>
      </c>
      <c r="AI130" s="15">
        <f t="shared" ref="AI130:AI193" si="95">AG130+AH130</f>
        <v>0.33333333333333331</v>
      </c>
      <c r="AJ130" s="1">
        <v>193</v>
      </c>
      <c r="AK130" s="21">
        <f t="shared" ref="AK130:AK193" si="96">AJ130/(AJ130+AL130+AN130)</f>
        <v>0.31484502446982054</v>
      </c>
      <c r="AL130" s="1">
        <v>200</v>
      </c>
      <c r="AM130" s="21">
        <f t="shared" ref="AM130:AM193" si="97">AL130/(AJ130+AL130+AN130)</f>
        <v>0.32626427406199021</v>
      </c>
      <c r="AN130" s="1">
        <v>220</v>
      </c>
      <c r="AO130" s="21">
        <f t="shared" ref="AO130:AO193" si="98">AN130/(AJ130+AL130+AN130)</f>
        <v>0.35889070146818924</v>
      </c>
      <c r="AP130" s="21">
        <f t="shared" ref="AP130:AP193" si="99">AJ130/(AJ130+AL130)</f>
        <v>0.4910941475826972</v>
      </c>
      <c r="AQ130" s="1">
        <v>2</v>
      </c>
      <c r="AR130" s="4">
        <v>-2.59</v>
      </c>
      <c r="AS130" s="41">
        <v>224</v>
      </c>
      <c r="AT130" s="41">
        <v>246</v>
      </c>
      <c r="AU130" s="41">
        <v>173</v>
      </c>
      <c r="AV130" s="21">
        <f t="shared" ref="AV130:AV193" si="100">AS130/(AS130+AT130)</f>
        <v>0.47659574468085109</v>
      </c>
      <c r="AW130" s="26">
        <v>17.420000000000002</v>
      </c>
      <c r="AX130" s="42">
        <v>5</v>
      </c>
      <c r="AY130" s="41">
        <v>0.55600000000000005</v>
      </c>
      <c r="AZ130" s="1">
        <v>5</v>
      </c>
      <c r="BA130" s="43">
        <v>-0.48099999999999998</v>
      </c>
      <c r="BB130" s="16">
        <v>49.69</v>
      </c>
      <c r="BC130" s="26">
        <v>17.46</v>
      </c>
      <c r="BD130" s="43">
        <v>1.022</v>
      </c>
      <c r="BE130" s="43">
        <v>5.0049999999999999</v>
      </c>
      <c r="BF130" s="16">
        <v>51.94</v>
      </c>
      <c r="BG130" s="21">
        <f t="shared" ref="BG130:BG193" si="101">IF(BR130&gt;0,BR130/(BR130+BT130),0)</f>
        <v>7.7170418006430874E-2</v>
      </c>
      <c r="BH130" s="44">
        <f t="shared" ref="BH130:BH193" si="102">BU130/MAX(1,BS130+BU130)</f>
        <v>0.93014705882352944</v>
      </c>
      <c r="BI130" s="42">
        <f t="shared" ref="BI130:BI193" si="103">BH130*1000+BG130*1000</f>
        <v>1007.3174768299602</v>
      </c>
      <c r="BJ130" s="21">
        <f t="shared" ref="BJ130:BJ193" si="104">BG130-(1-BH130)</f>
        <v>7.3174768299603121E-3</v>
      </c>
      <c r="BK130" s="26">
        <f t="shared" ref="BK130:BK193" si="105">BR130/(W130*F130)*60</f>
        <v>2.351865159730842</v>
      </c>
      <c r="BL130" s="26">
        <f t="shared" ref="BL130:BL193" si="106">BS130/(W130*F130)*60</f>
        <v>1.8618932514535835</v>
      </c>
      <c r="BM130" s="16">
        <f t="shared" ref="BM130:BM193" si="107">(BR130+BT130)/(W130*F130)*60</f>
        <v>30.476252694845495</v>
      </c>
      <c r="BN130" s="16">
        <f t="shared" ref="BN130:BN193" si="108">(BS130+BU130)/(W130*F130)*60</f>
        <v>26.654471810282878</v>
      </c>
      <c r="BO130" s="16">
        <f t="shared" ref="BO130:BO193" si="109">(BR130+BT130+BV130+BY130)/(W130*F130)*60</f>
        <v>57.522702031750178</v>
      </c>
      <c r="BP130" s="16">
        <f t="shared" ref="BP130:BP193" si="110">(BS130+BU130+BW130+BX130)/(W130*F130)*60</f>
        <v>50.467106552557652</v>
      </c>
      <c r="BQ130" s="16">
        <f t="shared" ref="BQ130:BQ193" si="111">BO130-BP130</f>
        <v>7.0555954791925259</v>
      </c>
      <c r="BR130" s="1">
        <v>24</v>
      </c>
      <c r="BS130" s="1">
        <v>19</v>
      </c>
      <c r="BT130" s="42">
        <v>287</v>
      </c>
      <c r="BU130" s="42">
        <v>253</v>
      </c>
      <c r="BV130" s="42">
        <v>131</v>
      </c>
      <c r="BW130" s="42">
        <v>104</v>
      </c>
      <c r="BX130" s="42">
        <v>139</v>
      </c>
      <c r="BY130" s="42">
        <v>145</v>
      </c>
      <c r="BZ130" s="1">
        <v>285</v>
      </c>
      <c r="CA130" s="1">
        <v>243</v>
      </c>
      <c r="CB130" s="21">
        <f t="shared" ref="CB130:CB193" si="112">BZ130/(BZ130+CA130)</f>
        <v>0.53977272727272729</v>
      </c>
      <c r="CC130" s="4">
        <v>-0.62</v>
      </c>
      <c r="CD130" s="45">
        <f t="shared" ref="CD130:CD193" si="113">BQ130-(-11.91+BE130-BA130+AP130*24)</f>
        <v>1.6933359372077925</v>
      </c>
      <c r="CE130" s="26">
        <f t="shared" ref="CE130:CE193" si="114">CL130/(Y130*F130)*60</f>
        <v>2.7021158532172067</v>
      </c>
      <c r="CF130" s="26">
        <f t="shared" ref="CF130:CF193" si="115">CM130/(Y130*F130)*60</f>
        <v>2.2195951651427053</v>
      </c>
      <c r="CG130" s="26">
        <f t="shared" ref="CG130:CG193" si="116">(CL130+CN130)/(Y130*F130)*60</f>
        <v>29.675022316581821</v>
      </c>
      <c r="CH130" s="26">
        <f t="shared" ref="CH130:CH193" si="117">(CM130+CO130)/(Y130*F130)*60</f>
        <v>27.165914738594417</v>
      </c>
      <c r="CI130" s="26">
        <f t="shared" ref="CI130:CI193" si="118">(CL130+CN130+CP130+CS130)/(Y130*F130)*60</f>
        <v>56.840937055176241</v>
      </c>
      <c r="CJ130" s="26">
        <f t="shared" ref="CJ130:CJ193" si="119">(CM130+CO130+CQ130+CR130)/(Y130*F130)*60</f>
        <v>48.686337426717166</v>
      </c>
      <c r="CK130" s="16">
        <f t="shared" ref="CK130:CK193" si="120">BQ130-(CI130-CJ130)</f>
        <v>-1.0990041492665483</v>
      </c>
      <c r="CL130" s="42">
        <v>56</v>
      </c>
      <c r="CM130" s="42">
        <v>46</v>
      </c>
      <c r="CN130" s="42">
        <v>559</v>
      </c>
      <c r="CO130" s="42">
        <v>517</v>
      </c>
      <c r="CP130" s="42">
        <v>236</v>
      </c>
      <c r="CQ130" s="42">
        <v>206</v>
      </c>
      <c r="CR130" s="42">
        <v>240</v>
      </c>
      <c r="CS130" s="42">
        <v>327</v>
      </c>
      <c r="CT130" s="1">
        <v>6</v>
      </c>
      <c r="CU130" s="1">
        <v>2</v>
      </c>
      <c r="CV130" s="42">
        <f t="shared" ref="CV130:CV193" si="121">CU130-CT130</f>
        <v>-4</v>
      </c>
      <c r="CW130" s="26">
        <f t="shared" ref="CW130:CW193" si="122">CT130/(U130*F130)*60</f>
        <v>0.55754885005552557</v>
      </c>
      <c r="CX130" s="26">
        <f t="shared" ref="CX130:CX193" si="123">CU130/(U130*F130)*60</f>
        <v>0.18584961668517519</v>
      </c>
      <c r="CY130" s="26">
        <f t="shared" ref="CY130:CY193" si="124">CV130/(U130*F130)*60</f>
        <v>-0.37169923337035038</v>
      </c>
      <c r="CZ130" s="13">
        <v>26</v>
      </c>
      <c r="DA130" s="13">
        <v>21</v>
      </c>
      <c r="DB130" s="27">
        <v>22.03</v>
      </c>
      <c r="DC130" s="27">
        <v>19.82</v>
      </c>
      <c r="DD130" s="27">
        <v>22.84</v>
      </c>
      <c r="DE130" s="27">
        <v>22.23</v>
      </c>
      <c r="DF130" s="1"/>
      <c r="DG130" s="1"/>
      <c r="DH130" s="21" t="str">
        <f t="shared" ref="DH130:DH193" si="125">IF((DF130+DG130)&gt;0,DF130/(DF130+DG130)," ")</f>
        <v xml:space="preserve"> </v>
      </c>
      <c r="DI130" s="42"/>
      <c r="DJ130" s="42"/>
      <c r="DK130" s="1"/>
      <c r="DL130" s="1"/>
      <c r="DM130" s="1"/>
      <c r="DN130" s="1"/>
      <c r="DO130" s="1"/>
      <c r="DP130" s="1"/>
      <c r="DQ130" s="47"/>
      <c r="DR130" s="46"/>
      <c r="DS130" s="13"/>
      <c r="DT130" s="13"/>
      <c r="DU130" s="13"/>
      <c r="DV130" s="13"/>
      <c r="DW130" s="13"/>
      <c r="DX130" s="1"/>
    </row>
    <row r="131" spans="1:128" ht="25.5" x14ac:dyDescent="0.2">
      <c r="A131" s="13" t="s">
        <v>407</v>
      </c>
      <c r="B131" s="13" t="s">
        <v>693</v>
      </c>
      <c r="C131" s="39" t="s">
        <v>3165</v>
      </c>
      <c r="D131" s="1" t="s">
        <v>482</v>
      </c>
      <c r="E131" s="13" t="s">
        <v>154</v>
      </c>
      <c r="F131" s="13">
        <v>76</v>
      </c>
      <c r="G131" s="13">
        <v>8</v>
      </c>
      <c r="H131" s="13">
        <v>11</v>
      </c>
      <c r="I131" s="40">
        <f t="shared" si="84"/>
        <v>19</v>
      </c>
      <c r="J131" s="19">
        <f t="shared" si="85"/>
        <v>1.4127269347543217</v>
      </c>
      <c r="K131" s="1">
        <v>7</v>
      </c>
      <c r="L131" s="1">
        <v>5</v>
      </c>
      <c r="M131" s="1">
        <v>6</v>
      </c>
      <c r="N131" s="1">
        <v>76</v>
      </c>
      <c r="O131" s="1">
        <v>22</v>
      </c>
      <c r="P131" s="1">
        <v>31</v>
      </c>
      <c r="Q131" s="1">
        <v>82</v>
      </c>
      <c r="R131" s="15">
        <f t="shared" si="86"/>
        <v>0.10526315789473684</v>
      </c>
      <c r="S131" s="15">
        <f t="shared" si="87"/>
        <v>6.2015503875968991E-2</v>
      </c>
      <c r="T131" s="16">
        <v>806.95</v>
      </c>
      <c r="U131" s="16">
        <f t="shared" si="88"/>
        <v>10.617763157894737</v>
      </c>
      <c r="V131" s="16">
        <v>787.24</v>
      </c>
      <c r="W131" s="16">
        <f t="shared" si="89"/>
        <v>10.358421052631579</v>
      </c>
      <c r="X131" s="16">
        <v>2785.82</v>
      </c>
      <c r="Y131" s="16">
        <f t="shared" si="90"/>
        <v>36.655526315789473</v>
      </c>
      <c r="Z131" s="21">
        <f t="shared" si="91"/>
        <v>0.22032655482975377</v>
      </c>
      <c r="AA131" s="20">
        <f t="shared" si="92"/>
        <v>79.565217391304344</v>
      </c>
      <c r="AB131">
        <v>18</v>
      </c>
      <c r="AC131" s="1">
        <v>86</v>
      </c>
      <c r="AD131" s="1">
        <v>116</v>
      </c>
      <c r="AE131" s="1">
        <v>6</v>
      </c>
      <c r="AF131" s="1">
        <v>20</v>
      </c>
      <c r="AG131" s="15">
        <f t="shared" si="93"/>
        <v>0.34782608695652173</v>
      </c>
      <c r="AH131" s="15">
        <f t="shared" si="94"/>
        <v>0.47826086956521741</v>
      </c>
      <c r="AI131" s="15">
        <f t="shared" si="95"/>
        <v>0.82608695652173914</v>
      </c>
      <c r="AJ131" s="1">
        <v>272</v>
      </c>
      <c r="AK131" s="21">
        <f t="shared" si="96"/>
        <v>0.33746898263027297</v>
      </c>
      <c r="AL131" s="1">
        <v>241</v>
      </c>
      <c r="AM131" s="21">
        <f t="shared" si="97"/>
        <v>0.29900744416873448</v>
      </c>
      <c r="AN131" s="1">
        <v>293</v>
      </c>
      <c r="AO131" s="21">
        <f t="shared" si="98"/>
        <v>0.36352357320099254</v>
      </c>
      <c r="AP131" s="21">
        <f t="shared" si="99"/>
        <v>0.53021442495126703</v>
      </c>
      <c r="AQ131" s="1">
        <v>12</v>
      </c>
      <c r="AR131" s="4">
        <v>3.87</v>
      </c>
      <c r="AS131" s="41">
        <v>290</v>
      </c>
      <c r="AT131" s="41">
        <v>292</v>
      </c>
      <c r="AU131" s="41">
        <v>228</v>
      </c>
      <c r="AV131" s="21">
        <f t="shared" si="100"/>
        <v>0.49828178694158076</v>
      </c>
      <c r="AW131" s="26">
        <v>17.14</v>
      </c>
      <c r="AX131" s="42">
        <v>9</v>
      </c>
      <c r="AY131" s="41">
        <v>-3.6999999999999998E-2</v>
      </c>
      <c r="AZ131" s="1">
        <v>11</v>
      </c>
      <c r="BA131" s="43">
        <v>-0.498</v>
      </c>
      <c r="BB131" s="16">
        <v>49.73</v>
      </c>
      <c r="BC131" s="26">
        <v>17.79</v>
      </c>
      <c r="BD131" s="43">
        <v>0.29199999999999998</v>
      </c>
      <c r="BE131" s="43">
        <v>0.77600000000000002</v>
      </c>
      <c r="BF131" s="16">
        <v>51.02</v>
      </c>
      <c r="BG131" s="21">
        <f t="shared" si="101"/>
        <v>6.2841530054644809E-2</v>
      </c>
      <c r="BH131" s="44">
        <f t="shared" si="102"/>
        <v>0.92610837438423643</v>
      </c>
      <c r="BI131" s="42">
        <f t="shared" si="103"/>
        <v>988.94990443888128</v>
      </c>
      <c r="BJ131" s="21">
        <f t="shared" si="104"/>
        <v>-1.1050095561118758E-2</v>
      </c>
      <c r="BK131" s="26">
        <f t="shared" si="105"/>
        <v>1.7529597073319445</v>
      </c>
      <c r="BL131" s="26">
        <f t="shared" si="106"/>
        <v>2.286469183476449</v>
      </c>
      <c r="BM131" s="16">
        <f t="shared" si="107"/>
        <v>27.894924038412682</v>
      </c>
      <c r="BN131" s="16">
        <f t="shared" si="108"/>
        <v>30.943549616381283</v>
      </c>
      <c r="BO131" s="16">
        <f t="shared" si="109"/>
        <v>54.265535287841061</v>
      </c>
      <c r="BP131" s="16">
        <f t="shared" si="110"/>
        <v>52.436359941059905</v>
      </c>
      <c r="BQ131" s="16">
        <f t="shared" si="111"/>
        <v>1.829175346781156</v>
      </c>
      <c r="BR131" s="1">
        <v>23</v>
      </c>
      <c r="BS131" s="1">
        <v>30</v>
      </c>
      <c r="BT131" s="42">
        <v>343</v>
      </c>
      <c r="BU131" s="42">
        <v>376</v>
      </c>
      <c r="BV131" s="42">
        <v>136</v>
      </c>
      <c r="BW131" s="42">
        <v>122</v>
      </c>
      <c r="BX131" s="42">
        <v>160</v>
      </c>
      <c r="BY131" s="42">
        <v>210</v>
      </c>
      <c r="BZ131" s="1">
        <v>341</v>
      </c>
      <c r="CA131" s="1">
        <v>298</v>
      </c>
      <c r="CB131" s="21">
        <f t="shared" si="112"/>
        <v>0.53364632237871679</v>
      </c>
      <c r="CC131" s="4">
        <v>2.8</v>
      </c>
      <c r="CD131" s="45">
        <f t="shared" si="113"/>
        <v>-0.25997085204925163</v>
      </c>
      <c r="CE131" s="26">
        <f t="shared" si="114"/>
        <v>2.8429690360468376</v>
      </c>
      <c r="CF131" s="26">
        <f t="shared" si="115"/>
        <v>2.2614526423099846</v>
      </c>
      <c r="CG131" s="26">
        <f t="shared" si="116"/>
        <v>30.368078339591221</v>
      </c>
      <c r="CH131" s="26">
        <f t="shared" si="117"/>
        <v>32.543380405051302</v>
      </c>
      <c r="CI131" s="26">
        <f t="shared" si="118"/>
        <v>57.397821826248652</v>
      </c>
      <c r="CJ131" s="26">
        <f t="shared" si="119"/>
        <v>57.936262931560549</v>
      </c>
      <c r="CK131" s="16">
        <f t="shared" si="120"/>
        <v>2.3676164520930527</v>
      </c>
      <c r="CL131" s="42">
        <v>132</v>
      </c>
      <c r="CM131" s="42">
        <v>105</v>
      </c>
      <c r="CN131" s="42">
        <v>1278</v>
      </c>
      <c r="CO131" s="42">
        <v>1406</v>
      </c>
      <c r="CP131" s="42">
        <v>521</v>
      </c>
      <c r="CQ131" s="42">
        <v>554</v>
      </c>
      <c r="CR131" s="42">
        <v>625</v>
      </c>
      <c r="CS131" s="42">
        <v>734</v>
      </c>
      <c r="CT131" s="1">
        <v>16</v>
      </c>
      <c r="CU131" s="1">
        <v>6</v>
      </c>
      <c r="CV131" s="42">
        <f t="shared" si="121"/>
        <v>-10</v>
      </c>
      <c r="CW131" s="26">
        <f t="shared" si="122"/>
        <v>1.189664787161534</v>
      </c>
      <c r="CX131" s="26">
        <f t="shared" si="123"/>
        <v>0.44612429518557528</v>
      </c>
      <c r="CY131" s="26">
        <f t="shared" si="124"/>
        <v>-0.74354049197595884</v>
      </c>
      <c r="CZ131" s="13">
        <v>29</v>
      </c>
      <c r="DA131" s="13">
        <v>31</v>
      </c>
      <c r="DB131" s="27">
        <v>34.22</v>
      </c>
      <c r="DC131" s="27">
        <v>28.36</v>
      </c>
      <c r="DD131" s="27">
        <v>31.09</v>
      </c>
      <c r="DE131" s="27">
        <v>29.66</v>
      </c>
      <c r="DF131" s="13">
        <v>2</v>
      </c>
      <c r="DG131" s="13">
        <v>12</v>
      </c>
      <c r="DH131" s="21">
        <f t="shared" si="125"/>
        <v>0.14285714285714285</v>
      </c>
      <c r="DI131" s="42">
        <v>6</v>
      </c>
      <c r="DJ131" s="42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1</v>
      </c>
      <c r="DR131" s="46">
        <v>1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</row>
    <row r="132" spans="1:128" ht="25.5" x14ac:dyDescent="0.2">
      <c r="A132" s="13" t="s">
        <v>165</v>
      </c>
      <c r="B132" s="13" t="s">
        <v>696</v>
      </c>
      <c r="C132" s="39" t="s">
        <v>3166</v>
      </c>
      <c r="D132" s="1" t="s">
        <v>190</v>
      </c>
      <c r="E132" s="13" t="s">
        <v>129</v>
      </c>
      <c r="F132" s="13">
        <v>77</v>
      </c>
      <c r="G132" s="13">
        <v>7</v>
      </c>
      <c r="H132" s="13">
        <v>12</v>
      </c>
      <c r="I132" s="40">
        <f t="shared" si="84"/>
        <v>19</v>
      </c>
      <c r="J132" s="19">
        <f t="shared" si="85"/>
        <v>1.3045219613602617</v>
      </c>
      <c r="K132" s="1">
        <v>7</v>
      </c>
      <c r="L132" s="1">
        <v>9</v>
      </c>
      <c r="M132" s="1">
        <v>3</v>
      </c>
      <c r="N132" s="1">
        <v>90</v>
      </c>
      <c r="O132" s="1">
        <v>32</v>
      </c>
      <c r="P132" s="1">
        <v>42</v>
      </c>
      <c r="Q132" s="1">
        <v>85</v>
      </c>
      <c r="R132" s="15">
        <f t="shared" si="86"/>
        <v>7.7777777777777779E-2</v>
      </c>
      <c r="S132" s="15">
        <f t="shared" si="87"/>
        <v>4.2682926829268296E-2</v>
      </c>
      <c r="T132" s="16">
        <v>873.88333333330002</v>
      </c>
      <c r="U132" s="16">
        <f t="shared" si="88"/>
        <v>11.349134199133767</v>
      </c>
      <c r="V132" s="16">
        <v>831.38</v>
      </c>
      <c r="W132" s="16">
        <f t="shared" si="89"/>
        <v>10.797142857142857</v>
      </c>
      <c r="X132" s="16">
        <v>2859.72</v>
      </c>
      <c r="Y132" s="16">
        <f t="shared" si="90"/>
        <v>37.139220779220778</v>
      </c>
      <c r="Z132" s="21">
        <f t="shared" si="91"/>
        <v>0.22523908861856898</v>
      </c>
      <c r="AA132" s="20">
        <f t="shared" si="92"/>
        <v>119.07692307692308</v>
      </c>
      <c r="AB132">
        <v>13</v>
      </c>
      <c r="AC132" s="1">
        <v>126</v>
      </c>
      <c r="AD132" s="1">
        <v>86</v>
      </c>
      <c r="AE132" s="1">
        <v>15</v>
      </c>
      <c r="AF132" s="1">
        <v>18</v>
      </c>
      <c r="AG132" s="15">
        <f t="shared" si="93"/>
        <v>0.26923076923076922</v>
      </c>
      <c r="AH132" s="15">
        <f t="shared" si="94"/>
        <v>0.46153846153846156</v>
      </c>
      <c r="AI132" s="15">
        <f t="shared" si="95"/>
        <v>0.73076923076923084</v>
      </c>
      <c r="AJ132" s="1">
        <v>234</v>
      </c>
      <c r="AK132" s="21">
        <f t="shared" si="96"/>
        <v>0.3</v>
      </c>
      <c r="AL132" s="1">
        <v>271</v>
      </c>
      <c r="AM132" s="21">
        <f t="shared" si="97"/>
        <v>0.34743589743589742</v>
      </c>
      <c r="AN132" s="1">
        <v>275</v>
      </c>
      <c r="AO132" s="21">
        <f t="shared" si="98"/>
        <v>0.35256410256410259</v>
      </c>
      <c r="AP132" s="21">
        <f t="shared" si="99"/>
        <v>0.46336633663366339</v>
      </c>
      <c r="AQ132" s="1">
        <v>3</v>
      </c>
      <c r="AR132" s="4">
        <v>-9.24</v>
      </c>
      <c r="AS132" s="41">
        <v>282</v>
      </c>
      <c r="AT132" s="41">
        <v>296</v>
      </c>
      <c r="AU132" s="41">
        <v>272</v>
      </c>
      <c r="AV132" s="21">
        <f t="shared" si="100"/>
        <v>0.48788927335640137</v>
      </c>
      <c r="AW132" s="26">
        <v>17.010000000000002</v>
      </c>
      <c r="AX132" s="42">
        <v>11</v>
      </c>
      <c r="AY132" s="41">
        <v>0.14799999999999999</v>
      </c>
      <c r="AZ132" s="1">
        <v>8</v>
      </c>
      <c r="BA132" s="43">
        <v>-0.71899999999999997</v>
      </c>
      <c r="BB132" s="16">
        <v>49.78</v>
      </c>
      <c r="BC132" s="26">
        <v>17.32</v>
      </c>
      <c r="BD132" s="43">
        <v>-1.4</v>
      </c>
      <c r="BE132" s="43">
        <v>1.482</v>
      </c>
      <c r="BF132" s="16">
        <v>49.28</v>
      </c>
      <c r="BG132" s="21">
        <f t="shared" si="101"/>
        <v>7.5581395348837205E-2</v>
      </c>
      <c r="BH132" s="44">
        <f t="shared" si="102"/>
        <v>0.92525773195876293</v>
      </c>
      <c r="BI132" s="42">
        <f t="shared" si="103"/>
        <v>1000.8391273076002</v>
      </c>
      <c r="BJ132" s="21">
        <f t="shared" si="104"/>
        <v>8.3912730760013488E-4</v>
      </c>
      <c r="BK132" s="26">
        <f t="shared" si="105"/>
        <v>1.8763982775626069</v>
      </c>
      <c r="BL132" s="26">
        <f t="shared" si="106"/>
        <v>2.0929057711275227</v>
      </c>
      <c r="BM132" s="16">
        <f t="shared" si="107"/>
        <v>24.826192595443722</v>
      </c>
      <c r="BN132" s="16">
        <f t="shared" si="108"/>
        <v>28.001635834395824</v>
      </c>
      <c r="BO132" s="16">
        <f t="shared" si="109"/>
        <v>48.858524381149415</v>
      </c>
      <c r="BP132" s="16">
        <f t="shared" si="110"/>
        <v>54.487719213837231</v>
      </c>
      <c r="BQ132" s="16">
        <f t="shared" si="111"/>
        <v>-5.6291948326878156</v>
      </c>
      <c r="BR132" s="1">
        <v>26</v>
      </c>
      <c r="BS132" s="1">
        <v>29</v>
      </c>
      <c r="BT132" s="42">
        <v>318</v>
      </c>
      <c r="BU132" s="42">
        <v>359</v>
      </c>
      <c r="BV132" s="42">
        <v>142</v>
      </c>
      <c r="BW132" s="42">
        <v>165</v>
      </c>
      <c r="BX132" s="42">
        <v>202</v>
      </c>
      <c r="BY132" s="42">
        <v>191</v>
      </c>
      <c r="BZ132" s="1">
        <v>330</v>
      </c>
      <c r="CA132" s="1">
        <v>370</v>
      </c>
      <c r="CB132" s="21">
        <f t="shared" si="112"/>
        <v>0.47142857142857142</v>
      </c>
      <c r="CC132" s="4">
        <v>-5.8</v>
      </c>
      <c r="CD132" s="45">
        <f t="shared" si="113"/>
        <v>-7.040986911895736</v>
      </c>
      <c r="CE132" s="26">
        <f t="shared" si="114"/>
        <v>2.517729008434392</v>
      </c>
      <c r="CF132" s="26">
        <f t="shared" si="115"/>
        <v>2.2449750325206663</v>
      </c>
      <c r="CG132" s="26">
        <f t="shared" si="116"/>
        <v>29.625277999244684</v>
      </c>
      <c r="CH132" s="26">
        <f t="shared" si="117"/>
        <v>27.736981242918887</v>
      </c>
      <c r="CI132" s="26">
        <f t="shared" si="118"/>
        <v>60.110780076371114</v>
      </c>
      <c r="CJ132" s="26">
        <f t="shared" si="119"/>
        <v>54.026268305988005</v>
      </c>
      <c r="CK132" s="16">
        <f t="shared" si="120"/>
        <v>-11.713706603070925</v>
      </c>
      <c r="CL132" s="42">
        <v>120</v>
      </c>
      <c r="CM132" s="42">
        <v>107</v>
      </c>
      <c r="CN132" s="42">
        <v>1292</v>
      </c>
      <c r="CO132" s="42">
        <v>1215</v>
      </c>
      <c r="CP132" s="42">
        <v>646</v>
      </c>
      <c r="CQ132" s="42">
        <v>505</v>
      </c>
      <c r="CR132" s="42">
        <v>748</v>
      </c>
      <c r="CS132" s="42">
        <v>807</v>
      </c>
      <c r="CT132" s="1">
        <v>13</v>
      </c>
      <c r="CU132" s="1">
        <v>7</v>
      </c>
      <c r="CV132" s="42">
        <f t="shared" si="121"/>
        <v>-6</v>
      </c>
      <c r="CW132" s="26">
        <f t="shared" si="122"/>
        <v>0.89256765777281066</v>
      </c>
      <c r="CX132" s="26">
        <f t="shared" si="123"/>
        <v>0.48061335418535961</v>
      </c>
      <c r="CY132" s="26">
        <f t="shared" si="124"/>
        <v>-0.41195430358745111</v>
      </c>
      <c r="CZ132" s="13">
        <v>26</v>
      </c>
      <c r="DA132" s="13">
        <v>31</v>
      </c>
      <c r="DB132" s="27">
        <v>32.03</v>
      </c>
      <c r="DC132" s="27">
        <v>28.27</v>
      </c>
      <c r="DD132" s="27">
        <v>31.75</v>
      </c>
      <c r="DE132" s="27">
        <v>29.39</v>
      </c>
      <c r="DF132" s="13">
        <v>23</v>
      </c>
      <c r="DG132" s="13">
        <v>8</v>
      </c>
      <c r="DH132" s="21">
        <f t="shared" si="125"/>
        <v>0.74193548387096775</v>
      </c>
      <c r="DI132" s="42">
        <v>13</v>
      </c>
      <c r="DJ132" s="42">
        <v>10</v>
      </c>
      <c r="DK132" s="13">
        <v>5</v>
      </c>
      <c r="DL132" s="13">
        <v>0</v>
      </c>
      <c r="DM132" s="13">
        <v>0.38500000000000001</v>
      </c>
      <c r="DN132" s="13">
        <v>0</v>
      </c>
      <c r="DO132" s="13">
        <v>0</v>
      </c>
      <c r="DP132" s="13">
        <v>0</v>
      </c>
      <c r="DQ132" s="13">
        <v>11</v>
      </c>
      <c r="DR132" s="46">
        <v>8</v>
      </c>
      <c r="DS132" s="13">
        <v>0</v>
      </c>
      <c r="DT132" s="13">
        <v>2</v>
      </c>
      <c r="DU132" s="13">
        <v>-0.182</v>
      </c>
      <c r="DV132" s="13">
        <v>0</v>
      </c>
      <c r="DW132" s="13">
        <v>0</v>
      </c>
      <c r="DX132" s="13">
        <v>0</v>
      </c>
    </row>
    <row r="133" spans="1:128" ht="25.5" x14ac:dyDescent="0.2">
      <c r="A133" s="13" t="s">
        <v>320</v>
      </c>
      <c r="B133" s="13" t="s">
        <v>699</v>
      </c>
      <c r="C133" s="39" t="s">
        <v>3167</v>
      </c>
      <c r="D133" s="1" t="s">
        <v>446</v>
      </c>
      <c r="E133" s="13" t="s">
        <v>146</v>
      </c>
      <c r="F133" s="13">
        <v>70</v>
      </c>
      <c r="G133" s="13">
        <v>3</v>
      </c>
      <c r="H133" s="13">
        <v>10</v>
      </c>
      <c r="I133" s="40">
        <f t="shared" si="84"/>
        <v>13</v>
      </c>
      <c r="J133" s="19">
        <f t="shared" si="85"/>
        <v>0.91149890931757982</v>
      </c>
      <c r="K133" s="1">
        <v>3</v>
      </c>
      <c r="L133" s="1">
        <v>4</v>
      </c>
      <c r="M133" s="1">
        <v>6</v>
      </c>
      <c r="N133" s="1">
        <v>73</v>
      </c>
      <c r="O133" s="1">
        <v>19</v>
      </c>
      <c r="P133" s="1">
        <v>27</v>
      </c>
      <c r="Q133" s="1">
        <v>70</v>
      </c>
      <c r="R133" s="15">
        <f t="shared" si="86"/>
        <v>4.1095890410958902E-2</v>
      </c>
      <c r="S133" s="15">
        <f t="shared" si="87"/>
        <v>2.5210084033613446E-2</v>
      </c>
      <c r="T133" s="16">
        <v>855.73333333330004</v>
      </c>
      <c r="U133" s="16">
        <f t="shared" si="88"/>
        <v>12.224761904761429</v>
      </c>
      <c r="V133" s="16">
        <v>828.4</v>
      </c>
      <c r="W133" s="16">
        <f t="shared" si="89"/>
        <v>11.834285714285715</v>
      </c>
      <c r="X133" s="16">
        <v>2556.4</v>
      </c>
      <c r="Y133" s="16">
        <f t="shared" si="90"/>
        <v>36.520000000000003</v>
      </c>
      <c r="Z133" s="21">
        <f t="shared" si="91"/>
        <v>0.2447411959347672</v>
      </c>
      <c r="AA133" s="20">
        <f t="shared" si="92"/>
        <v>122.76923076923077</v>
      </c>
      <c r="AB133">
        <v>21</v>
      </c>
      <c r="AC133" s="1">
        <v>126</v>
      </c>
      <c r="AD133" s="1">
        <v>131</v>
      </c>
      <c r="AE133" s="1">
        <v>19</v>
      </c>
      <c r="AF133" s="1">
        <v>34</v>
      </c>
      <c r="AG133" s="15">
        <f t="shared" si="93"/>
        <v>0.23076923076923078</v>
      </c>
      <c r="AH133" s="15">
        <f t="shared" si="94"/>
        <v>0.76923076923076927</v>
      </c>
      <c r="AI133" s="15">
        <f t="shared" si="95"/>
        <v>1</v>
      </c>
      <c r="AJ133" s="1">
        <v>174</v>
      </c>
      <c r="AK133" s="21">
        <f t="shared" si="96"/>
        <v>0.20989143546441497</v>
      </c>
      <c r="AL133" s="1">
        <v>327</v>
      </c>
      <c r="AM133" s="21">
        <f t="shared" si="97"/>
        <v>0.39445114595898673</v>
      </c>
      <c r="AN133" s="1">
        <v>328</v>
      </c>
      <c r="AO133" s="21">
        <f t="shared" si="98"/>
        <v>0.39565741857659831</v>
      </c>
      <c r="AP133" s="21">
        <f t="shared" si="99"/>
        <v>0.3473053892215569</v>
      </c>
      <c r="AQ133" s="1">
        <v>2</v>
      </c>
      <c r="AR133" s="4">
        <v>-17.66</v>
      </c>
      <c r="AS133" s="41">
        <v>284</v>
      </c>
      <c r="AT133" s="41">
        <v>314</v>
      </c>
      <c r="AU133" s="41">
        <v>260</v>
      </c>
      <c r="AV133" s="21">
        <f t="shared" si="100"/>
        <v>0.47491638795986624</v>
      </c>
      <c r="AW133" s="26">
        <v>17.28</v>
      </c>
      <c r="AX133" s="42">
        <v>9</v>
      </c>
      <c r="AY133" s="41">
        <v>0.501</v>
      </c>
      <c r="AZ133" s="1">
        <v>7</v>
      </c>
      <c r="BA133" s="43">
        <v>0.55000000000000004</v>
      </c>
      <c r="BB133" s="16">
        <v>49.98</v>
      </c>
      <c r="BC133" s="26">
        <v>17.27</v>
      </c>
      <c r="BD133" s="43">
        <v>-0.81500000000000006</v>
      </c>
      <c r="BE133" s="43">
        <v>-3.8239999999999998</v>
      </c>
      <c r="BF133" s="16">
        <v>48.99</v>
      </c>
      <c r="BG133" s="21">
        <f t="shared" si="101"/>
        <v>3.2581453634085211E-2</v>
      </c>
      <c r="BH133" s="44">
        <f t="shared" si="102"/>
        <v>0.92682926829268297</v>
      </c>
      <c r="BI133" s="42">
        <f t="shared" si="103"/>
        <v>959.41072192676813</v>
      </c>
      <c r="BJ133" s="21">
        <f t="shared" si="104"/>
        <v>-4.0589278073231816E-2</v>
      </c>
      <c r="BK133" s="26">
        <f t="shared" si="105"/>
        <v>0.94157411878319652</v>
      </c>
      <c r="BL133" s="26">
        <f t="shared" si="106"/>
        <v>2.1728633510381457</v>
      </c>
      <c r="BM133" s="16">
        <f t="shared" si="107"/>
        <v>28.899082568807341</v>
      </c>
      <c r="BN133" s="16">
        <f t="shared" si="108"/>
        <v>29.69579913085466</v>
      </c>
      <c r="BO133" s="16">
        <f t="shared" si="109"/>
        <v>56.85659101883148</v>
      </c>
      <c r="BP133" s="16">
        <f t="shared" si="110"/>
        <v>57.001448575567359</v>
      </c>
      <c r="BQ133" s="16">
        <f t="shared" si="111"/>
        <v>-0.14485755673587875</v>
      </c>
      <c r="BR133" s="1">
        <v>13</v>
      </c>
      <c r="BS133" s="1">
        <v>30</v>
      </c>
      <c r="BT133" s="42">
        <v>386</v>
      </c>
      <c r="BU133" s="42">
        <v>380</v>
      </c>
      <c r="BV133" s="42">
        <v>164</v>
      </c>
      <c r="BW133" s="42">
        <v>181</v>
      </c>
      <c r="BX133" s="42">
        <v>196</v>
      </c>
      <c r="BY133" s="42">
        <v>222</v>
      </c>
      <c r="BZ133" s="1">
        <v>366</v>
      </c>
      <c r="CA133" s="1">
        <v>392</v>
      </c>
      <c r="CB133" s="21">
        <f t="shared" si="112"/>
        <v>0.48284960422163586</v>
      </c>
      <c r="CC133" s="4">
        <v>2.74</v>
      </c>
      <c r="CD133" s="45">
        <f t="shared" si="113"/>
        <v>7.8038131019467549</v>
      </c>
      <c r="CE133" s="26">
        <f t="shared" si="114"/>
        <v>1.7368173994680018</v>
      </c>
      <c r="CF133" s="26">
        <f t="shared" si="115"/>
        <v>2.9103426693788141</v>
      </c>
      <c r="CG133" s="26">
        <f t="shared" si="116"/>
        <v>28.6105460804256</v>
      </c>
      <c r="CH133" s="26">
        <f t="shared" si="117"/>
        <v>32.318885933343765</v>
      </c>
      <c r="CI133" s="26">
        <f t="shared" si="118"/>
        <v>55.883273353152866</v>
      </c>
      <c r="CJ133" s="26">
        <f t="shared" si="119"/>
        <v>60.107964324831798</v>
      </c>
      <c r="CK133" s="16">
        <f t="shared" si="120"/>
        <v>4.0798334149430531</v>
      </c>
      <c r="CL133" s="42">
        <v>74</v>
      </c>
      <c r="CM133" s="42">
        <v>124</v>
      </c>
      <c r="CN133" s="42">
        <v>1145</v>
      </c>
      <c r="CO133" s="42">
        <v>1253</v>
      </c>
      <c r="CP133" s="42">
        <v>520</v>
      </c>
      <c r="CQ133" s="42">
        <v>551</v>
      </c>
      <c r="CR133" s="42">
        <v>633</v>
      </c>
      <c r="CS133" s="42">
        <v>642</v>
      </c>
      <c r="CT133" s="1">
        <v>10</v>
      </c>
      <c r="CU133" s="1">
        <v>10</v>
      </c>
      <c r="CV133" s="42">
        <f t="shared" si="121"/>
        <v>0</v>
      </c>
      <c r="CW133" s="26">
        <f t="shared" si="122"/>
        <v>0.70115300716736917</v>
      </c>
      <c r="CX133" s="26">
        <f t="shared" si="123"/>
        <v>0.70115300716736917</v>
      </c>
      <c r="CY133" s="26">
        <f t="shared" si="124"/>
        <v>0</v>
      </c>
      <c r="CZ133" s="13">
        <v>28</v>
      </c>
      <c r="DA133" s="13">
        <v>32</v>
      </c>
      <c r="DB133" s="27">
        <v>22.14</v>
      </c>
      <c r="DC133" s="27">
        <v>37.18</v>
      </c>
      <c r="DD133" s="27">
        <v>27.75</v>
      </c>
      <c r="DE133" s="27">
        <v>33.9</v>
      </c>
      <c r="DF133" s="13">
        <v>421</v>
      </c>
      <c r="DG133" s="13">
        <v>383</v>
      </c>
      <c r="DH133" s="21">
        <f t="shared" si="125"/>
        <v>0.52363184079601988</v>
      </c>
      <c r="DI133" s="42">
        <v>170</v>
      </c>
      <c r="DJ133" s="42">
        <v>83</v>
      </c>
      <c r="DK133" s="13">
        <v>28</v>
      </c>
      <c r="DL133" s="13">
        <v>1</v>
      </c>
      <c r="DM133" s="13">
        <v>0.159</v>
      </c>
      <c r="DN133" s="13">
        <v>1</v>
      </c>
      <c r="DO133" s="13">
        <v>0</v>
      </c>
      <c r="DP133" s="13">
        <v>6.0000000000000001E-3</v>
      </c>
      <c r="DQ133" s="13">
        <v>321</v>
      </c>
      <c r="DR133" s="46">
        <v>184</v>
      </c>
      <c r="DS133" s="13">
        <v>1</v>
      </c>
      <c r="DT133" s="13">
        <v>38</v>
      </c>
      <c r="DU133" s="13">
        <v>-0.115</v>
      </c>
      <c r="DV133" s="13">
        <v>0</v>
      </c>
      <c r="DW133" s="13">
        <v>0</v>
      </c>
      <c r="DX133" s="13">
        <v>0</v>
      </c>
    </row>
    <row r="134" spans="1:128" ht="25.5" x14ac:dyDescent="0.2">
      <c r="A134" s="13" t="s">
        <v>343</v>
      </c>
      <c r="B134" s="13" t="s">
        <v>701</v>
      </c>
      <c r="C134" s="39" t="s">
        <v>3168</v>
      </c>
      <c r="D134" s="1" t="s">
        <v>153</v>
      </c>
      <c r="E134" s="13" t="s">
        <v>173</v>
      </c>
      <c r="F134" s="13">
        <v>7</v>
      </c>
      <c r="G134" s="13">
        <v>0</v>
      </c>
      <c r="H134" s="13">
        <v>0</v>
      </c>
      <c r="I134" s="40">
        <f t="shared" si="84"/>
        <v>0</v>
      </c>
      <c r="J134" s="19">
        <f t="shared" si="85"/>
        <v>0</v>
      </c>
      <c r="K134" s="1">
        <v>0</v>
      </c>
      <c r="L134" s="1">
        <v>0</v>
      </c>
      <c r="M134" s="1">
        <v>0</v>
      </c>
      <c r="N134" s="1">
        <v>3</v>
      </c>
      <c r="O134" s="1">
        <v>5</v>
      </c>
      <c r="P134" s="1">
        <v>3</v>
      </c>
      <c r="Q134" s="1">
        <v>5</v>
      </c>
      <c r="R134" s="15">
        <f t="shared" si="86"/>
        <v>0</v>
      </c>
      <c r="S134" s="15">
        <f t="shared" si="87"/>
        <v>0</v>
      </c>
      <c r="T134" s="16">
        <v>79.283333333300007</v>
      </c>
      <c r="U134" s="16">
        <f t="shared" si="88"/>
        <v>11.326190476185715</v>
      </c>
      <c r="V134" s="16">
        <v>78.900000000000006</v>
      </c>
      <c r="W134" s="16">
        <f t="shared" si="89"/>
        <v>11.271428571428572</v>
      </c>
      <c r="X134" s="16">
        <v>266.43</v>
      </c>
      <c r="Y134" s="16">
        <f t="shared" si="90"/>
        <v>38.061428571428571</v>
      </c>
      <c r="Z134" s="21">
        <f t="shared" si="91"/>
        <v>0.22847710885240205</v>
      </c>
      <c r="AA134" s="20">
        <f t="shared" si="92"/>
        <v>0</v>
      </c>
      <c r="AB134">
        <v>3</v>
      </c>
      <c r="AC134" s="1">
        <v>5</v>
      </c>
      <c r="AD134" s="1">
        <v>6</v>
      </c>
      <c r="AE134" s="1">
        <v>4</v>
      </c>
      <c r="AF134" s="1">
        <v>0</v>
      </c>
      <c r="AG134" s="15">
        <f t="shared" si="93"/>
        <v>0</v>
      </c>
      <c r="AH134" s="15">
        <f t="shared" si="94"/>
        <v>0</v>
      </c>
      <c r="AI134" s="15">
        <f t="shared" si="95"/>
        <v>0</v>
      </c>
      <c r="AJ134" s="1">
        <v>38</v>
      </c>
      <c r="AK134" s="21">
        <f t="shared" si="96"/>
        <v>0.46341463414634149</v>
      </c>
      <c r="AL134" s="1">
        <v>18</v>
      </c>
      <c r="AM134" s="21">
        <f t="shared" si="97"/>
        <v>0.21951219512195122</v>
      </c>
      <c r="AN134" s="1">
        <v>26</v>
      </c>
      <c r="AO134" s="21">
        <f t="shared" si="98"/>
        <v>0.31707317073170732</v>
      </c>
      <c r="AP134" s="21">
        <f t="shared" si="99"/>
        <v>0.6785714285714286</v>
      </c>
      <c r="AQ134" s="1">
        <v>8</v>
      </c>
      <c r="AR134" s="4">
        <v>12.92</v>
      </c>
      <c r="AS134" s="41">
        <v>29</v>
      </c>
      <c r="AT134" s="41">
        <v>34</v>
      </c>
      <c r="AU134" s="41">
        <v>15</v>
      </c>
      <c r="AV134" s="21">
        <f t="shared" si="100"/>
        <v>0.46031746031746029</v>
      </c>
      <c r="AW134" s="26">
        <v>16.96</v>
      </c>
      <c r="AX134" s="42">
        <v>8</v>
      </c>
      <c r="AY134" s="41">
        <v>1.1950000000000001</v>
      </c>
      <c r="AZ134" s="1">
        <v>2</v>
      </c>
      <c r="BA134" s="43">
        <v>-3.101</v>
      </c>
      <c r="BB134" s="16">
        <v>48.76</v>
      </c>
      <c r="BC134" s="26">
        <v>17.329999999999998</v>
      </c>
      <c r="BD134" s="43">
        <v>1.4390000000000001</v>
      </c>
      <c r="BE134" s="43">
        <v>5.6690000000000005</v>
      </c>
      <c r="BF134" s="16">
        <v>52.63</v>
      </c>
      <c r="BG134" s="21">
        <f t="shared" si="101"/>
        <v>0</v>
      </c>
      <c r="BH134" s="44">
        <f t="shared" si="102"/>
        <v>0.97499999999999998</v>
      </c>
      <c r="BI134" s="42">
        <f t="shared" si="103"/>
        <v>975</v>
      </c>
      <c r="BJ134" s="21">
        <f t="shared" si="104"/>
        <v>-2.5000000000000022E-2</v>
      </c>
      <c r="BK134" s="26">
        <f t="shared" si="105"/>
        <v>0</v>
      </c>
      <c r="BL134" s="26">
        <f t="shared" si="106"/>
        <v>0.76045627376425851</v>
      </c>
      <c r="BM134" s="16">
        <f t="shared" si="107"/>
        <v>35.741444866920148</v>
      </c>
      <c r="BN134" s="16">
        <f t="shared" si="108"/>
        <v>30.418250950570339</v>
      </c>
      <c r="BO134" s="16">
        <f t="shared" si="109"/>
        <v>59.315589353612161</v>
      </c>
      <c r="BP134" s="16">
        <f t="shared" si="110"/>
        <v>55.51330798479087</v>
      </c>
      <c r="BQ134" s="16">
        <f t="shared" si="111"/>
        <v>3.8022813688212906</v>
      </c>
      <c r="BR134" s="1">
        <v>0</v>
      </c>
      <c r="BS134" s="1">
        <v>1</v>
      </c>
      <c r="BT134" s="42">
        <v>47</v>
      </c>
      <c r="BU134" s="42">
        <v>39</v>
      </c>
      <c r="BV134" s="42">
        <v>21</v>
      </c>
      <c r="BW134" s="42">
        <v>13</v>
      </c>
      <c r="BX134" s="42">
        <v>20</v>
      </c>
      <c r="BY134" s="42">
        <v>10</v>
      </c>
      <c r="BZ134" s="1">
        <v>38</v>
      </c>
      <c r="CA134" s="1">
        <v>30</v>
      </c>
      <c r="CB134" s="21">
        <f t="shared" si="112"/>
        <v>0.55882352941176472</v>
      </c>
      <c r="CC134" s="4">
        <v>1.44</v>
      </c>
      <c r="CD134" s="45">
        <f t="shared" si="113"/>
        <v>-9.3434329168929935</v>
      </c>
      <c r="CE134" s="26">
        <f t="shared" si="114"/>
        <v>3.1527981083211349</v>
      </c>
      <c r="CF134" s="26">
        <f t="shared" si="115"/>
        <v>3.603197838081297</v>
      </c>
      <c r="CG134" s="26">
        <f t="shared" si="116"/>
        <v>35.356378786172726</v>
      </c>
      <c r="CH134" s="26">
        <f t="shared" si="117"/>
        <v>31.302781218331269</v>
      </c>
      <c r="CI134" s="26">
        <f t="shared" si="118"/>
        <v>63.731561761062942</v>
      </c>
      <c r="CJ134" s="26">
        <f t="shared" si="119"/>
        <v>53.147168111699131</v>
      </c>
      <c r="CK134" s="16">
        <f t="shared" si="120"/>
        <v>-6.7821122805425205</v>
      </c>
      <c r="CL134" s="42">
        <v>14</v>
      </c>
      <c r="CM134" s="42">
        <v>16</v>
      </c>
      <c r="CN134" s="42">
        <v>143</v>
      </c>
      <c r="CO134" s="42">
        <v>123</v>
      </c>
      <c r="CP134" s="42">
        <v>49</v>
      </c>
      <c r="CQ134" s="42">
        <v>49</v>
      </c>
      <c r="CR134" s="42">
        <v>48</v>
      </c>
      <c r="CS134" s="42">
        <v>77</v>
      </c>
      <c r="CT134" s="1">
        <v>0</v>
      </c>
      <c r="CU134" s="1">
        <v>0</v>
      </c>
      <c r="CV134" s="42">
        <f t="shared" si="121"/>
        <v>0</v>
      </c>
      <c r="CW134" s="26">
        <f t="shared" si="122"/>
        <v>0</v>
      </c>
      <c r="CX134" s="26">
        <f t="shared" si="123"/>
        <v>0</v>
      </c>
      <c r="CY134" s="26">
        <f t="shared" si="124"/>
        <v>0</v>
      </c>
      <c r="CZ134" s="13">
        <v>3</v>
      </c>
      <c r="DA134" s="13">
        <v>3</v>
      </c>
      <c r="DB134" s="27">
        <v>3.89</v>
      </c>
      <c r="DC134" s="27">
        <v>2.5</v>
      </c>
      <c r="DD134" s="27">
        <v>3.61</v>
      </c>
      <c r="DE134" s="27">
        <v>2.63</v>
      </c>
      <c r="DF134" s="1"/>
      <c r="DG134" s="1"/>
      <c r="DH134" s="21" t="str">
        <f t="shared" si="125"/>
        <v xml:space="preserve"> </v>
      </c>
      <c r="DI134" s="42"/>
      <c r="DJ134" s="42"/>
      <c r="DK134" s="1"/>
      <c r="DL134" s="1"/>
      <c r="DM134" s="1"/>
      <c r="DN134" s="1"/>
      <c r="DO134" s="1"/>
      <c r="DP134" s="1"/>
      <c r="DQ134" s="47"/>
      <c r="DR134" s="46"/>
      <c r="DS134" s="13"/>
      <c r="DT134" s="13"/>
      <c r="DU134" s="13"/>
      <c r="DV134" s="13"/>
      <c r="DW134" s="13"/>
      <c r="DX134" s="1"/>
    </row>
    <row r="135" spans="1:128" ht="25.5" x14ac:dyDescent="0.2">
      <c r="A135" s="13" t="s">
        <v>283</v>
      </c>
      <c r="B135" s="13" t="s">
        <v>703</v>
      </c>
      <c r="C135" s="39" t="s">
        <v>3169</v>
      </c>
      <c r="D135" s="1" t="s">
        <v>287</v>
      </c>
      <c r="E135" s="13" t="s">
        <v>146</v>
      </c>
      <c r="F135" s="13">
        <v>70</v>
      </c>
      <c r="G135" s="13">
        <v>7</v>
      </c>
      <c r="H135" s="13">
        <v>8</v>
      </c>
      <c r="I135" s="40">
        <f t="shared" si="84"/>
        <v>15</v>
      </c>
      <c r="J135" s="19">
        <f t="shared" si="85"/>
        <v>1.1723838471558328</v>
      </c>
      <c r="K135" s="1">
        <v>7</v>
      </c>
      <c r="L135" s="1">
        <v>4</v>
      </c>
      <c r="M135" s="1">
        <v>4</v>
      </c>
      <c r="N135" s="1">
        <v>79</v>
      </c>
      <c r="O135" s="1">
        <v>30</v>
      </c>
      <c r="P135" s="1">
        <v>36</v>
      </c>
      <c r="Q135" s="1">
        <v>96</v>
      </c>
      <c r="R135" s="15">
        <f t="shared" si="86"/>
        <v>8.8607594936708861E-2</v>
      </c>
      <c r="S135" s="15">
        <f t="shared" si="87"/>
        <v>4.8275862068965517E-2</v>
      </c>
      <c r="T135" s="16">
        <v>767.66666666670005</v>
      </c>
      <c r="U135" s="16">
        <f t="shared" si="88"/>
        <v>10.966666666667143</v>
      </c>
      <c r="V135" s="16">
        <v>776.77</v>
      </c>
      <c r="W135" s="16">
        <f t="shared" si="89"/>
        <v>11.096714285714285</v>
      </c>
      <c r="X135" s="16">
        <v>2656.63</v>
      </c>
      <c r="Y135" s="16">
        <f t="shared" si="90"/>
        <v>37.951857142857143</v>
      </c>
      <c r="Z135" s="21">
        <f t="shared" si="91"/>
        <v>0.2262392963243432</v>
      </c>
      <c r="AA135" s="20">
        <f t="shared" si="92"/>
        <v>57.565217391304344</v>
      </c>
      <c r="AB135">
        <v>40</v>
      </c>
      <c r="AC135" s="1">
        <v>141</v>
      </c>
      <c r="AD135" s="1">
        <v>97</v>
      </c>
      <c r="AE135" s="1">
        <v>20</v>
      </c>
      <c r="AF135" s="1">
        <v>34</v>
      </c>
      <c r="AG135" s="15">
        <f t="shared" si="93"/>
        <v>0.30434782608695654</v>
      </c>
      <c r="AH135" s="15">
        <f t="shared" si="94"/>
        <v>0.34782608695652173</v>
      </c>
      <c r="AI135" s="15">
        <f t="shared" si="95"/>
        <v>0.65217391304347827</v>
      </c>
      <c r="AJ135" s="1">
        <v>200</v>
      </c>
      <c r="AK135" s="21">
        <f t="shared" si="96"/>
        <v>0.27359781121751026</v>
      </c>
      <c r="AL135" s="1">
        <v>232</v>
      </c>
      <c r="AM135" s="21">
        <f t="shared" si="97"/>
        <v>0.3173734610123119</v>
      </c>
      <c r="AN135" s="1">
        <v>299</v>
      </c>
      <c r="AO135" s="21">
        <f t="shared" si="98"/>
        <v>0.40902872777017785</v>
      </c>
      <c r="AP135" s="21">
        <f t="shared" si="99"/>
        <v>0.46296296296296297</v>
      </c>
      <c r="AQ135" s="1">
        <v>6</v>
      </c>
      <c r="AR135" s="4">
        <v>-8.24</v>
      </c>
      <c r="AS135" s="41">
        <v>267</v>
      </c>
      <c r="AT135" s="41">
        <v>256</v>
      </c>
      <c r="AU135" s="41">
        <v>231</v>
      </c>
      <c r="AV135" s="21">
        <f t="shared" si="100"/>
        <v>0.51051625239005738</v>
      </c>
      <c r="AW135" s="26">
        <v>16.86</v>
      </c>
      <c r="AX135" s="42">
        <v>12</v>
      </c>
      <c r="AY135" s="41">
        <v>-0.52600000000000002</v>
      </c>
      <c r="AZ135" s="1">
        <v>13</v>
      </c>
      <c r="BA135" s="43">
        <v>-1.1779999999999999</v>
      </c>
      <c r="BB135" s="16">
        <v>49.31</v>
      </c>
      <c r="BC135" s="26">
        <v>17.12</v>
      </c>
      <c r="BD135" s="43">
        <v>-2.851</v>
      </c>
      <c r="BE135" s="43">
        <v>4.4950000000000001</v>
      </c>
      <c r="BF135" s="16">
        <v>51.44</v>
      </c>
      <c r="BG135" s="21">
        <f t="shared" si="101"/>
        <v>6.9486404833836862E-2</v>
      </c>
      <c r="BH135" s="44">
        <f t="shared" si="102"/>
        <v>0.91482649842271291</v>
      </c>
      <c r="BI135" s="42">
        <f t="shared" si="103"/>
        <v>984.31290325654982</v>
      </c>
      <c r="BJ135" s="21">
        <f t="shared" si="104"/>
        <v>-1.568709674345023E-2</v>
      </c>
      <c r="BK135" s="26">
        <f t="shared" si="105"/>
        <v>1.7765876643021743</v>
      </c>
      <c r="BL135" s="26">
        <f t="shared" si="106"/>
        <v>2.0855594320069004</v>
      </c>
      <c r="BM135" s="16">
        <f t="shared" si="107"/>
        <v>25.567413777566077</v>
      </c>
      <c r="BN135" s="16">
        <f t="shared" si="108"/>
        <v>24.486012590599533</v>
      </c>
      <c r="BO135" s="16">
        <f t="shared" si="109"/>
        <v>48.972025181199065</v>
      </c>
      <c r="BP135" s="16">
        <f t="shared" si="110"/>
        <v>49.358239890829971</v>
      </c>
      <c r="BQ135" s="16">
        <f t="shared" si="111"/>
        <v>-0.38621470963090587</v>
      </c>
      <c r="BR135" s="1">
        <v>23</v>
      </c>
      <c r="BS135" s="1">
        <v>27</v>
      </c>
      <c r="BT135" s="42">
        <v>308</v>
      </c>
      <c r="BU135" s="42">
        <v>290</v>
      </c>
      <c r="BV135" s="42">
        <v>139</v>
      </c>
      <c r="BW135" s="42">
        <v>135</v>
      </c>
      <c r="BX135" s="42">
        <v>187</v>
      </c>
      <c r="BY135" s="42">
        <v>164</v>
      </c>
      <c r="BZ135" s="1">
        <v>331</v>
      </c>
      <c r="CA135" s="1">
        <v>320</v>
      </c>
      <c r="CB135" s="21">
        <f t="shared" si="112"/>
        <v>0.50844854070660517</v>
      </c>
      <c r="CC135" s="4">
        <v>-4.08</v>
      </c>
      <c r="CD135" s="45">
        <f t="shared" si="113"/>
        <v>-5.2603258207420165</v>
      </c>
      <c r="CE135" s="26">
        <f t="shared" si="114"/>
        <v>2.9360505602963154</v>
      </c>
      <c r="CF135" s="26">
        <f t="shared" si="115"/>
        <v>2.6198604999567117</v>
      </c>
      <c r="CG135" s="26">
        <f t="shared" si="116"/>
        <v>35.097096697695946</v>
      </c>
      <c r="CH135" s="26">
        <f t="shared" si="117"/>
        <v>28.073160357294768</v>
      </c>
      <c r="CI135" s="26">
        <f t="shared" si="118"/>
        <v>65.428757485987887</v>
      </c>
      <c r="CJ135" s="26">
        <f t="shared" si="119"/>
        <v>55.152580524950778</v>
      </c>
      <c r="CK135" s="16">
        <f t="shared" si="120"/>
        <v>-10.662391670668015</v>
      </c>
      <c r="CL135" s="42">
        <v>130</v>
      </c>
      <c r="CM135" s="42">
        <v>116</v>
      </c>
      <c r="CN135" s="42">
        <v>1424</v>
      </c>
      <c r="CO135" s="42">
        <v>1127</v>
      </c>
      <c r="CP135" s="42">
        <v>586</v>
      </c>
      <c r="CQ135" s="42">
        <v>469</v>
      </c>
      <c r="CR135" s="42">
        <v>730</v>
      </c>
      <c r="CS135" s="42">
        <v>757</v>
      </c>
      <c r="CT135" s="1">
        <v>7</v>
      </c>
      <c r="CU135" s="1">
        <v>15</v>
      </c>
      <c r="CV135" s="42">
        <f t="shared" si="121"/>
        <v>8</v>
      </c>
      <c r="CW135" s="26">
        <f t="shared" si="122"/>
        <v>0.54711246200605523</v>
      </c>
      <c r="CX135" s="26">
        <f t="shared" si="123"/>
        <v>1.1723838471558328</v>
      </c>
      <c r="CY135" s="26">
        <f t="shared" si="124"/>
        <v>0.62527138514977743</v>
      </c>
      <c r="CZ135" s="13">
        <v>27</v>
      </c>
      <c r="DA135" s="13">
        <v>29</v>
      </c>
      <c r="DB135" s="27">
        <v>29.22</v>
      </c>
      <c r="DC135" s="27">
        <v>31.84</v>
      </c>
      <c r="DD135" s="27">
        <v>37.71</v>
      </c>
      <c r="DE135" s="27">
        <v>31.59</v>
      </c>
      <c r="DF135" s="13">
        <v>381</v>
      </c>
      <c r="DG135" s="13">
        <v>345</v>
      </c>
      <c r="DH135" s="21">
        <f t="shared" si="125"/>
        <v>0.52479338842975209</v>
      </c>
      <c r="DI135" s="42">
        <v>200</v>
      </c>
      <c r="DJ135" s="42">
        <v>114</v>
      </c>
      <c r="DK135" s="13">
        <v>38</v>
      </c>
      <c r="DL135" s="13">
        <v>2</v>
      </c>
      <c r="DM135" s="13">
        <v>0.18</v>
      </c>
      <c r="DN135" s="13">
        <v>2</v>
      </c>
      <c r="DO135" s="13">
        <v>0</v>
      </c>
      <c r="DP135" s="13">
        <v>0.01</v>
      </c>
      <c r="DQ135" s="13">
        <v>230</v>
      </c>
      <c r="DR135" s="46">
        <v>117</v>
      </c>
      <c r="DS135" s="13">
        <v>3</v>
      </c>
      <c r="DT135" s="13">
        <v>24</v>
      </c>
      <c r="DU135" s="13">
        <v>-9.0999999999999998E-2</v>
      </c>
      <c r="DV135" s="13">
        <v>0</v>
      </c>
      <c r="DW135" s="13">
        <v>2</v>
      </c>
      <c r="DX135" s="13">
        <v>-9.0000000000000011E-3</v>
      </c>
    </row>
    <row r="136" spans="1:128" ht="25.5" x14ac:dyDescent="0.2">
      <c r="A136" s="13" t="s">
        <v>707</v>
      </c>
      <c r="B136" s="13" t="s">
        <v>708</v>
      </c>
      <c r="C136" s="39" t="s">
        <v>3170</v>
      </c>
      <c r="D136" s="1" t="s">
        <v>334</v>
      </c>
      <c r="E136" s="13" t="s">
        <v>173</v>
      </c>
      <c r="F136" s="13">
        <v>7</v>
      </c>
      <c r="G136" s="13">
        <v>0</v>
      </c>
      <c r="H136" s="13">
        <v>1</v>
      </c>
      <c r="I136" s="40">
        <f t="shared" si="84"/>
        <v>1</v>
      </c>
      <c r="J136" s="19">
        <f t="shared" si="85"/>
        <v>0.73364581210545476</v>
      </c>
      <c r="K136" s="1">
        <v>0</v>
      </c>
      <c r="L136" s="1">
        <v>1</v>
      </c>
      <c r="M136" s="1">
        <v>0</v>
      </c>
      <c r="N136" s="1">
        <v>2</v>
      </c>
      <c r="O136" s="1">
        <v>1</v>
      </c>
      <c r="P136" s="1">
        <v>4</v>
      </c>
      <c r="Q136" s="1">
        <v>1</v>
      </c>
      <c r="R136" s="15">
        <f t="shared" si="86"/>
        <v>0</v>
      </c>
      <c r="S136" s="15">
        <f t="shared" si="87"/>
        <v>0</v>
      </c>
      <c r="T136" s="16">
        <v>81.783333333300007</v>
      </c>
      <c r="U136" s="16">
        <f t="shared" si="88"/>
        <v>11.683333333328573</v>
      </c>
      <c r="V136" s="16">
        <v>79.239999999999995</v>
      </c>
      <c r="W136" s="16">
        <f t="shared" si="89"/>
        <v>11.319999999999999</v>
      </c>
      <c r="X136" s="16">
        <v>243.26</v>
      </c>
      <c r="Y136" s="16">
        <f t="shared" si="90"/>
        <v>34.751428571428569</v>
      </c>
      <c r="Z136" s="21">
        <f t="shared" si="91"/>
        <v>0.24570542635658912</v>
      </c>
      <c r="AA136" s="20">
        <f t="shared" si="92"/>
        <v>9.25</v>
      </c>
      <c r="AB136">
        <v>4</v>
      </c>
      <c r="AC136" s="1">
        <v>10</v>
      </c>
      <c r="AD136" s="1">
        <v>10</v>
      </c>
      <c r="AE136" s="1">
        <v>2</v>
      </c>
      <c r="AF136" s="1">
        <v>1</v>
      </c>
      <c r="AG136" s="15">
        <f t="shared" si="93"/>
        <v>0</v>
      </c>
      <c r="AH136" s="15">
        <f t="shared" si="94"/>
        <v>0.25</v>
      </c>
      <c r="AI136" s="15">
        <f t="shared" si="95"/>
        <v>0.25</v>
      </c>
      <c r="AJ136" s="1">
        <v>30</v>
      </c>
      <c r="AK136" s="21">
        <f t="shared" si="96"/>
        <v>0.37037037037037035</v>
      </c>
      <c r="AL136" s="1">
        <v>28</v>
      </c>
      <c r="AM136" s="21">
        <f t="shared" si="97"/>
        <v>0.34567901234567899</v>
      </c>
      <c r="AN136" s="1">
        <v>23</v>
      </c>
      <c r="AO136" s="21">
        <f t="shared" si="98"/>
        <v>0.2839506172839506</v>
      </c>
      <c r="AP136" s="21">
        <f t="shared" si="99"/>
        <v>0.51724137931034486</v>
      </c>
      <c r="AQ136" s="1">
        <v>7</v>
      </c>
      <c r="AR136" s="4">
        <v>11.86</v>
      </c>
      <c r="AS136" s="41">
        <v>31</v>
      </c>
      <c r="AT136" s="41">
        <v>40</v>
      </c>
      <c r="AU136" s="41">
        <v>35</v>
      </c>
      <c r="AV136" s="21">
        <f t="shared" si="100"/>
        <v>0.43661971830985913</v>
      </c>
      <c r="AW136" s="26">
        <v>16.77</v>
      </c>
      <c r="AX136" s="42">
        <v>8</v>
      </c>
      <c r="AY136" s="41">
        <v>-1.2690000000000001</v>
      </c>
      <c r="AZ136" s="1">
        <v>8</v>
      </c>
      <c r="BA136" s="43">
        <v>-2.3460000000000001</v>
      </c>
      <c r="BB136" s="16">
        <v>49.59</v>
      </c>
      <c r="BC136" s="26">
        <v>16.43</v>
      </c>
      <c r="BD136" s="43">
        <v>-1.1839999999999999</v>
      </c>
      <c r="BE136" s="43">
        <v>0.44600000000000001</v>
      </c>
      <c r="BF136" s="16">
        <v>50.03</v>
      </c>
      <c r="BG136" s="21">
        <f t="shared" si="101"/>
        <v>0.10810810810810811</v>
      </c>
      <c r="BH136" s="44">
        <f t="shared" si="102"/>
        <v>0.95348837209302328</v>
      </c>
      <c r="BI136" s="42">
        <f t="shared" si="103"/>
        <v>1061.5964802011313</v>
      </c>
      <c r="BJ136" s="21">
        <f t="shared" si="104"/>
        <v>6.1596480201131398E-2</v>
      </c>
      <c r="BK136" s="26">
        <f t="shared" si="105"/>
        <v>3.0287733467945483</v>
      </c>
      <c r="BL136" s="26">
        <f t="shared" si="106"/>
        <v>1.5143866733972742</v>
      </c>
      <c r="BM136" s="16">
        <f t="shared" si="107"/>
        <v>28.016153457849573</v>
      </c>
      <c r="BN136" s="16">
        <f t="shared" si="108"/>
        <v>32.559313478041396</v>
      </c>
      <c r="BO136" s="16">
        <f t="shared" si="109"/>
        <v>55.275113579000504</v>
      </c>
      <c r="BP136" s="16">
        <f t="shared" si="110"/>
        <v>67.390206966178695</v>
      </c>
      <c r="BQ136" s="16">
        <f t="shared" si="111"/>
        <v>-12.115093387178192</v>
      </c>
      <c r="BR136" s="1">
        <v>4</v>
      </c>
      <c r="BS136" s="1">
        <v>2</v>
      </c>
      <c r="BT136" s="42">
        <v>33</v>
      </c>
      <c r="BU136" s="42">
        <v>41</v>
      </c>
      <c r="BV136" s="42">
        <v>19</v>
      </c>
      <c r="BW136" s="42">
        <v>26</v>
      </c>
      <c r="BX136" s="42">
        <v>20</v>
      </c>
      <c r="BY136" s="42">
        <v>17</v>
      </c>
      <c r="BZ136" s="1">
        <v>33</v>
      </c>
      <c r="CA136" s="1">
        <v>36</v>
      </c>
      <c r="CB136" s="21">
        <f t="shared" si="112"/>
        <v>0.47826086956521741</v>
      </c>
      <c r="CC136" s="4">
        <v>-4.1900000000000004</v>
      </c>
      <c r="CD136" s="45">
        <f t="shared" si="113"/>
        <v>-15.410886490626469</v>
      </c>
      <c r="CE136" s="26">
        <f t="shared" si="114"/>
        <v>2.4664967524459427</v>
      </c>
      <c r="CF136" s="26">
        <f t="shared" si="115"/>
        <v>3.2064457781797255</v>
      </c>
      <c r="CG136" s="26">
        <f t="shared" si="116"/>
        <v>29.844610704595908</v>
      </c>
      <c r="CH136" s="26">
        <f t="shared" si="117"/>
        <v>31.817808106552661</v>
      </c>
      <c r="CI136" s="26">
        <f t="shared" si="118"/>
        <v>58.209323357724244</v>
      </c>
      <c r="CJ136" s="26">
        <f t="shared" si="119"/>
        <v>59.935871084436407</v>
      </c>
      <c r="CK136" s="16">
        <f t="shared" si="120"/>
        <v>-10.388545660466029</v>
      </c>
      <c r="CL136" s="42">
        <v>10</v>
      </c>
      <c r="CM136" s="42">
        <v>13</v>
      </c>
      <c r="CN136" s="42">
        <v>111</v>
      </c>
      <c r="CO136" s="42">
        <v>116</v>
      </c>
      <c r="CP136" s="42">
        <v>60</v>
      </c>
      <c r="CQ136" s="42">
        <v>60</v>
      </c>
      <c r="CR136" s="42">
        <v>54</v>
      </c>
      <c r="CS136" s="42">
        <v>55</v>
      </c>
      <c r="CT136" s="1">
        <v>3</v>
      </c>
      <c r="CU136" s="1">
        <v>1</v>
      </c>
      <c r="CV136" s="42">
        <f t="shared" si="121"/>
        <v>-2</v>
      </c>
      <c r="CW136" s="26">
        <f t="shared" si="122"/>
        <v>2.2009374363163645</v>
      </c>
      <c r="CX136" s="26">
        <f t="shared" si="123"/>
        <v>0.73364581210545476</v>
      </c>
      <c r="CY136" s="26">
        <f t="shared" si="124"/>
        <v>-1.4672916242109095</v>
      </c>
      <c r="CZ136" s="13">
        <v>3</v>
      </c>
      <c r="DA136" s="13">
        <v>3</v>
      </c>
      <c r="DB136" s="27">
        <v>2.97</v>
      </c>
      <c r="DC136" s="27">
        <v>2.98</v>
      </c>
      <c r="DD136" s="27">
        <v>2.78</v>
      </c>
      <c r="DE136" s="27">
        <v>2.81</v>
      </c>
      <c r="DF136" s="1"/>
      <c r="DG136" s="1"/>
      <c r="DH136" s="21" t="str">
        <f t="shared" si="125"/>
        <v xml:space="preserve"> </v>
      </c>
      <c r="DI136" s="42"/>
      <c r="DJ136" s="42"/>
      <c r="DK136" s="1"/>
      <c r="DL136" s="1"/>
      <c r="DM136" s="1"/>
      <c r="DN136" s="1"/>
      <c r="DO136" s="1"/>
      <c r="DP136" s="1"/>
      <c r="DQ136" s="1"/>
      <c r="DR136" s="42"/>
      <c r="DS136" s="1"/>
      <c r="DT136" s="1"/>
      <c r="DU136" s="1"/>
      <c r="DV136" s="1"/>
      <c r="DW136" s="1"/>
      <c r="DX136" s="13"/>
    </row>
    <row r="137" spans="1:128" ht="25.5" x14ac:dyDescent="0.2">
      <c r="A137" s="13" t="s">
        <v>262</v>
      </c>
      <c r="B137" s="13" t="s">
        <v>710</v>
      </c>
      <c r="C137" s="39" t="s">
        <v>3171</v>
      </c>
      <c r="D137" s="1" t="s">
        <v>145</v>
      </c>
      <c r="E137" s="13" t="s">
        <v>154</v>
      </c>
      <c r="F137" s="13">
        <v>61</v>
      </c>
      <c r="G137" s="13">
        <v>9</v>
      </c>
      <c r="H137" s="13">
        <v>5</v>
      </c>
      <c r="I137" s="40">
        <f t="shared" si="84"/>
        <v>14</v>
      </c>
      <c r="J137" s="19">
        <f t="shared" si="85"/>
        <v>1.1593136127339945</v>
      </c>
      <c r="K137" s="1">
        <v>8</v>
      </c>
      <c r="L137" s="1">
        <v>1</v>
      </c>
      <c r="M137" s="1">
        <v>4</v>
      </c>
      <c r="N137" s="1">
        <v>74</v>
      </c>
      <c r="O137" s="1">
        <v>39</v>
      </c>
      <c r="P137" s="1">
        <v>21</v>
      </c>
      <c r="Q137" s="1">
        <v>92</v>
      </c>
      <c r="R137" s="15">
        <f t="shared" si="86"/>
        <v>0.12162162162162163</v>
      </c>
      <c r="S137" s="15">
        <f t="shared" si="87"/>
        <v>6.7164179104477612E-2</v>
      </c>
      <c r="T137" s="16">
        <v>724.56666666670003</v>
      </c>
      <c r="U137" s="16">
        <f t="shared" si="88"/>
        <v>11.878142076503279</v>
      </c>
      <c r="V137" s="16">
        <v>714.28</v>
      </c>
      <c r="W137" s="16">
        <f t="shared" si="89"/>
        <v>11.709508196721311</v>
      </c>
      <c r="X137" s="16">
        <v>2157.1</v>
      </c>
      <c r="Y137" s="16">
        <f t="shared" si="90"/>
        <v>35.362295081967211</v>
      </c>
      <c r="Z137" s="21">
        <f t="shared" si="91"/>
        <v>0.24875843670987471</v>
      </c>
      <c r="AA137" s="20">
        <f t="shared" si="92"/>
        <v>12.541666666666668</v>
      </c>
      <c r="AB137">
        <v>17</v>
      </c>
      <c r="AC137" s="1">
        <v>125</v>
      </c>
      <c r="AD137" s="1">
        <v>138</v>
      </c>
      <c r="AE137" s="1">
        <v>9</v>
      </c>
      <c r="AF137" s="1">
        <v>10</v>
      </c>
      <c r="AG137" s="15">
        <f t="shared" si="93"/>
        <v>0.375</v>
      </c>
      <c r="AH137" s="15">
        <f t="shared" si="94"/>
        <v>0.20833333333333334</v>
      </c>
      <c r="AI137" s="15">
        <f t="shared" si="95"/>
        <v>0.58333333333333337</v>
      </c>
      <c r="AJ137" s="1">
        <v>208</v>
      </c>
      <c r="AK137" s="21">
        <f t="shared" si="96"/>
        <v>0.27770360480640854</v>
      </c>
      <c r="AL137" s="1">
        <v>285</v>
      </c>
      <c r="AM137" s="21">
        <f t="shared" si="97"/>
        <v>0.38050734312416556</v>
      </c>
      <c r="AN137" s="1">
        <v>256</v>
      </c>
      <c r="AO137" s="21">
        <f t="shared" si="98"/>
        <v>0.34178905206942589</v>
      </c>
      <c r="AP137" s="21">
        <f t="shared" si="99"/>
        <v>0.42190669371196754</v>
      </c>
      <c r="AQ137" s="1">
        <v>2</v>
      </c>
      <c r="AR137" s="4">
        <v>-3.49</v>
      </c>
      <c r="AS137" s="41">
        <v>262</v>
      </c>
      <c r="AT137" s="41">
        <v>310</v>
      </c>
      <c r="AU137" s="41">
        <v>236</v>
      </c>
      <c r="AV137" s="21">
        <f t="shared" si="100"/>
        <v>0.45804195804195802</v>
      </c>
      <c r="AW137" s="26">
        <v>17.22</v>
      </c>
      <c r="AX137" s="42">
        <v>13</v>
      </c>
      <c r="AY137" s="41">
        <v>-3.5000000000000003E-2</v>
      </c>
      <c r="AZ137" s="1">
        <v>14</v>
      </c>
      <c r="BA137" s="43">
        <v>0.58699999999999997</v>
      </c>
      <c r="BB137" s="16">
        <v>50.29</v>
      </c>
      <c r="BC137" s="26">
        <v>17.53</v>
      </c>
      <c r="BD137" s="43">
        <v>-0.10300000000000001</v>
      </c>
      <c r="BE137" s="43">
        <v>-7.2839999999999998</v>
      </c>
      <c r="BF137" s="16">
        <v>45.7</v>
      </c>
      <c r="BG137" s="21">
        <f t="shared" si="101"/>
        <v>7.9734219269102985E-2</v>
      </c>
      <c r="BH137" s="44">
        <f t="shared" si="102"/>
        <v>0.91884057971014488</v>
      </c>
      <c r="BI137" s="42">
        <f t="shared" si="103"/>
        <v>998.57479897924782</v>
      </c>
      <c r="BJ137" s="21">
        <f t="shared" si="104"/>
        <v>-1.4252010207521371E-3</v>
      </c>
      <c r="BK137" s="26">
        <f t="shared" si="105"/>
        <v>2.0160161281290252</v>
      </c>
      <c r="BL137" s="26">
        <f t="shared" si="106"/>
        <v>2.3520188161505291</v>
      </c>
      <c r="BM137" s="16">
        <f t="shared" si="107"/>
        <v>25.284202273618192</v>
      </c>
      <c r="BN137" s="16">
        <f t="shared" si="108"/>
        <v>28.980231841854735</v>
      </c>
      <c r="BO137" s="16">
        <f t="shared" si="109"/>
        <v>50.064400515204127</v>
      </c>
      <c r="BP137" s="16">
        <f t="shared" si="110"/>
        <v>59.052472419779363</v>
      </c>
      <c r="BQ137" s="16">
        <f t="shared" si="111"/>
        <v>-8.9880719045752357</v>
      </c>
      <c r="BR137" s="1">
        <v>24</v>
      </c>
      <c r="BS137" s="1">
        <v>28</v>
      </c>
      <c r="BT137" s="42">
        <v>277</v>
      </c>
      <c r="BU137" s="42">
        <v>317</v>
      </c>
      <c r="BV137" s="42">
        <v>149</v>
      </c>
      <c r="BW137" s="42">
        <v>174</v>
      </c>
      <c r="BX137" s="42">
        <v>184</v>
      </c>
      <c r="BY137" s="42">
        <v>146</v>
      </c>
      <c r="BZ137" s="1">
        <v>315</v>
      </c>
      <c r="CA137" s="1">
        <v>365</v>
      </c>
      <c r="CB137" s="21">
        <f t="shared" si="112"/>
        <v>0.46323529411764708</v>
      </c>
      <c r="CC137" s="4">
        <v>1.45</v>
      </c>
      <c r="CD137" s="45">
        <f t="shared" si="113"/>
        <v>0.6671674463375421</v>
      </c>
      <c r="CE137" s="26">
        <f t="shared" si="114"/>
        <v>2.4477307496175422</v>
      </c>
      <c r="CF137" s="26">
        <f t="shared" si="115"/>
        <v>2.8649575819387141</v>
      </c>
      <c r="CG137" s="26">
        <f t="shared" si="116"/>
        <v>29.762180705576931</v>
      </c>
      <c r="CH137" s="26">
        <f t="shared" si="117"/>
        <v>33.767558295860184</v>
      </c>
      <c r="CI137" s="26">
        <f t="shared" si="118"/>
        <v>54.295118446061849</v>
      </c>
      <c r="CJ137" s="26">
        <f t="shared" si="119"/>
        <v>61.888646794307171</v>
      </c>
      <c r="CK137" s="16">
        <f t="shared" si="120"/>
        <v>-1.3945435563299142</v>
      </c>
      <c r="CL137" s="42">
        <v>88</v>
      </c>
      <c r="CM137" s="42">
        <v>103</v>
      </c>
      <c r="CN137" s="42">
        <v>982</v>
      </c>
      <c r="CO137" s="42">
        <v>1111</v>
      </c>
      <c r="CP137" s="42">
        <v>397</v>
      </c>
      <c r="CQ137" s="42">
        <v>474</v>
      </c>
      <c r="CR137" s="42">
        <v>537</v>
      </c>
      <c r="CS137" s="42">
        <v>485</v>
      </c>
      <c r="CT137" s="1">
        <v>18</v>
      </c>
      <c r="CU137" s="1">
        <v>7</v>
      </c>
      <c r="CV137" s="42">
        <f t="shared" si="121"/>
        <v>-11</v>
      </c>
      <c r="CW137" s="26">
        <f t="shared" si="122"/>
        <v>1.4905460735151359</v>
      </c>
      <c r="CX137" s="26">
        <f t="shared" si="123"/>
        <v>0.57965680636699723</v>
      </c>
      <c r="CY137" s="26">
        <f t="shared" si="124"/>
        <v>-0.91088926714813856</v>
      </c>
      <c r="CZ137" s="13">
        <v>25</v>
      </c>
      <c r="DA137" s="13">
        <v>27</v>
      </c>
      <c r="DB137" s="27">
        <v>25.99</v>
      </c>
      <c r="DC137" s="27">
        <v>29.39</v>
      </c>
      <c r="DD137" s="27">
        <v>25.35</v>
      </c>
      <c r="DE137" s="27">
        <v>29.02</v>
      </c>
      <c r="DF137" s="13">
        <v>23</v>
      </c>
      <c r="DG137" s="13">
        <v>43</v>
      </c>
      <c r="DH137" s="21">
        <f t="shared" si="125"/>
        <v>0.34848484848484851</v>
      </c>
      <c r="DI137" s="42">
        <v>30</v>
      </c>
      <c r="DJ137" s="42">
        <v>11</v>
      </c>
      <c r="DK137" s="13">
        <v>3</v>
      </c>
      <c r="DL137" s="13">
        <v>0</v>
      </c>
      <c r="DM137" s="13">
        <v>0.1</v>
      </c>
      <c r="DN137" s="13">
        <v>0</v>
      </c>
      <c r="DO137" s="13">
        <v>0</v>
      </c>
      <c r="DP137" s="13">
        <v>0</v>
      </c>
      <c r="DQ137" s="13">
        <v>24</v>
      </c>
      <c r="DR137" s="46">
        <v>9</v>
      </c>
      <c r="DS137" s="13">
        <v>1</v>
      </c>
      <c r="DT137" s="13">
        <v>6</v>
      </c>
      <c r="DU137" s="13">
        <v>-0.20800000000000002</v>
      </c>
      <c r="DV137" s="13">
        <v>0</v>
      </c>
      <c r="DW137" s="13">
        <v>0</v>
      </c>
      <c r="DX137" s="13">
        <v>0</v>
      </c>
    </row>
    <row r="138" spans="1:128" ht="25.5" x14ac:dyDescent="0.2">
      <c r="A138" s="13" t="s">
        <v>567</v>
      </c>
      <c r="B138" s="13" t="s">
        <v>715</v>
      </c>
      <c r="C138" s="39" t="s">
        <v>3172</v>
      </c>
      <c r="D138" s="1" t="s">
        <v>128</v>
      </c>
      <c r="E138" s="13" t="s">
        <v>154</v>
      </c>
      <c r="F138" s="13">
        <v>17</v>
      </c>
      <c r="G138" s="13">
        <v>1</v>
      </c>
      <c r="H138" s="13">
        <v>1</v>
      </c>
      <c r="I138" s="40">
        <f t="shared" si="84"/>
        <v>2</v>
      </c>
      <c r="J138" s="19">
        <f t="shared" si="85"/>
        <v>0.81420332466376</v>
      </c>
      <c r="K138" s="1">
        <v>1</v>
      </c>
      <c r="L138" s="1">
        <v>0</v>
      </c>
      <c r="M138" s="1">
        <v>1</v>
      </c>
      <c r="N138" s="1">
        <v>15</v>
      </c>
      <c r="O138" s="1">
        <v>5</v>
      </c>
      <c r="P138" s="1">
        <v>6</v>
      </c>
      <c r="Q138" s="1">
        <v>11</v>
      </c>
      <c r="R138" s="15">
        <f t="shared" si="86"/>
        <v>6.6666666666666666E-2</v>
      </c>
      <c r="S138" s="15">
        <f t="shared" si="87"/>
        <v>3.8461538461538464E-2</v>
      </c>
      <c r="T138" s="16">
        <v>147.38333333329999</v>
      </c>
      <c r="U138" s="16">
        <f t="shared" si="88"/>
        <v>8.6696078431352941</v>
      </c>
      <c r="V138" s="16">
        <v>148.36000000000001</v>
      </c>
      <c r="W138" s="16">
        <f t="shared" si="89"/>
        <v>8.7270588235294131</v>
      </c>
      <c r="X138" s="16">
        <v>643.99</v>
      </c>
      <c r="Y138" s="16">
        <f t="shared" si="90"/>
        <v>37.881764705882354</v>
      </c>
      <c r="Z138" s="21">
        <f t="shared" si="91"/>
        <v>0.18724048715845273</v>
      </c>
      <c r="AA138" s="20">
        <f t="shared" si="92"/>
        <v>0</v>
      </c>
      <c r="AB138">
        <v>6</v>
      </c>
      <c r="AC138" s="1">
        <v>20</v>
      </c>
      <c r="AD138" s="1">
        <v>26</v>
      </c>
      <c r="AE138" s="1">
        <v>1</v>
      </c>
      <c r="AF138" s="1">
        <v>2</v>
      </c>
      <c r="AG138" s="15">
        <f t="shared" si="93"/>
        <v>0.5</v>
      </c>
      <c r="AH138" s="15">
        <f t="shared" si="94"/>
        <v>0.5</v>
      </c>
      <c r="AI138" s="15">
        <f t="shared" si="95"/>
        <v>1</v>
      </c>
      <c r="AJ138" s="1">
        <v>61</v>
      </c>
      <c r="AK138" s="21">
        <f t="shared" si="96"/>
        <v>0.39610389610389612</v>
      </c>
      <c r="AL138" s="1">
        <v>39</v>
      </c>
      <c r="AM138" s="21">
        <f t="shared" si="97"/>
        <v>0.25324675324675322</v>
      </c>
      <c r="AN138" s="1">
        <v>54</v>
      </c>
      <c r="AO138" s="21">
        <f t="shared" si="98"/>
        <v>0.35064935064935066</v>
      </c>
      <c r="AP138" s="21">
        <f t="shared" si="99"/>
        <v>0.61</v>
      </c>
      <c r="AQ138" s="1">
        <v>11</v>
      </c>
      <c r="AR138" s="4">
        <v>11.51</v>
      </c>
      <c r="AS138" s="41">
        <v>70</v>
      </c>
      <c r="AT138" s="41">
        <v>58</v>
      </c>
      <c r="AU138" s="41">
        <v>40</v>
      </c>
      <c r="AV138" s="21">
        <f t="shared" si="100"/>
        <v>0.546875</v>
      </c>
      <c r="AW138" s="26">
        <v>16.97</v>
      </c>
      <c r="AX138" s="42">
        <v>12</v>
      </c>
      <c r="AY138" s="41">
        <v>-0.26800000000000002</v>
      </c>
      <c r="AZ138" s="1">
        <v>12</v>
      </c>
      <c r="BA138" s="43">
        <v>-1.8280000000000001</v>
      </c>
      <c r="BB138" s="16">
        <v>49.32</v>
      </c>
      <c r="BC138" s="26">
        <v>16.43</v>
      </c>
      <c r="BD138" s="43">
        <v>-3.8759999999999999</v>
      </c>
      <c r="BE138" s="43">
        <v>3.452</v>
      </c>
      <c r="BF138" s="16">
        <v>51.14</v>
      </c>
      <c r="BG138" s="21">
        <f t="shared" si="101"/>
        <v>3.2258064516129031E-2</v>
      </c>
      <c r="BH138" s="44">
        <f t="shared" si="102"/>
        <v>0.90163934426229508</v>
      </c>
      <c r="BI138" s="42">
        <f t="shared" si="103"/>
        <v>933.89740877842416</v>
      </c>
      <c r="BJ138" s="21">
        <f t="shared" si="104"/>
        <v>-6.6102591221575885E-2</v>
      </c>
      <c r="BK138" s="26">
        <f t="shared" si="105"/>
        <v>0.8088433540037745</v>
      </c>
      <c r="BL138" s="26">
        <f t="shared" si="106"/>
        <v>2.4265300620113237</v>
      </c>
      <c r="BM138" s="16">
        <f t="shared" si="107"/>
        <v>25.07414397411701</v>
      </c>
      <c r="BN138" s="16">
        <f t="shared" si="108"/>
        <v>24.669722297115122</v>
      </c>
      <c r="BO138" s="16">
        <f t="shared" si="109"/>
        <v>51.361552979239683</v>
      </c>
      <c r="BP138" s="16">
        <f t="shared" si="110"/>
        <v>44.081962793205712</v>
      </c>
      <c r="BQ138" s="16">
        <f t="shared" si="111"/>
        <v>7.2795901860339711</v>
      </c>
      <c r="BR138" s="1">
        <v>2</v>
      </c>
      <c r="BS138" s="1">
        <v>6</v>
      </c>
      <c r="BT138" s="42">
        <v>60</v>
      </c>
      <c r="BU138" s="42">
        <v>55</v>
      </c>
      <c r="BV138" s="42">
        <v>33</v>
      </c>
      <c r="BW138" s="42">
        <v>22</v>
      </c>
      <c r="BX138" s="42">
        <v>26</v>
      </c>
      <c r="BY138" s="42">
        <v>32</v>
      </c>
      <c r="BZ138" s="1">
        <v>52</v>
      </c>
      <c r="CA138" s="1">
        <v>50</v>
      </c>
      <c r="CB138" s="21">
        <f t="shared" si="112"/>
        <v>0.50980392156862742</v>
      </c>
      <c r="CC138" s="4">
        <v>1.44</v>
      </c>
      <c r="CD138" s="45">
        <f t="shared" si="113"/>
        <v>-0.73040981396603044</v>
      </c>
      <c r="CE138" s="26">
        <f t="shared" si="114"/>
        <v>2.2360595661423313</v>
      </c>
      <c r="CF138" s="26">
        <f t="shared" si="115"/>
        <v>1.7702138231960123</v>
      </c>
      <c r="CG138" s="26">
        <f t="shared" si="116"/>
        <v>27.764406279600614</v>
      </c>
      <c r="CH138" s="26">
        <f t="shared" si="117"/>
        <v>29.907296697153683</v>
      </c>
      <c r="CI138" s="26">
        <f t="shared" si="118"/>
        <v>53.66542958741595</v>
      </c>
      <c r="CJ138" s="26">
        <f t="shared" si="119"/>
        <v>52.826907250112583</v>
      </c>
      <c r="CK138" s="16">
        <f t="shared" si="120"/>
        <v>6.4410678487306043</v>
      </c>
      <c r="CL138" s="42">
        <v>24</v>
      </c>
      <c r="CM138" s="42">
        <v>19</v>
      </c>
      <c r="CN138" s="42">
        <v>274</v>
      </c>
      <c r="CO138" s="42">
        <v>302</v>
      </c>
      <c r="CP138" s="42">
        <v>133</v>
      </c>
      <c r="CQ138" s="42">
        <v>113</v>
      </c>
      <c r="CR138" s="42">
        <v>133</v>
      </c>
      <c r="CS138" s="42">
        <v>145</v>
      </c>
      <c r="CT138" s="1">
        <v>2</v>
      </c>
      <c r="CU138" s="1">
        <v>0</v>
      </c>
      <c r="CV138" s="42">
        <f t="shared" si="121"/>
        <v>-2</v>
      </c>
      <c r="CW138" s="26">
        <f t="shared" si="122"/>
        <v>0.81420332466376</v>
      </c>
      <c r="CX138" s="26">
        <f t="shared" si="123"/>
        <v>0</v>
      </c>
      <c r="CY138" s="26">
        <f t="shared" si="124"/>
        <v>-0.81420332466376</v>
      </c>
      <c r="CZ138" s="13">
        <v>4</v>
      </c>
      <c r="DA138" s="13">
        <v>5</v>
      </c>
      <c r="DB138" s="27">
        <v>5.09</v>
      </c>
      <c r="DC138" s="27">
        <v>4.5199999999999996</v>
      </c>
      <c r="DD138" s="27">
        <v>5.35</v>
      </c>
      <c r="DE138" s="27">
        <v>4.9400000000000004</v>
      </c>
      <c r="DF138" s="13">
        <v>2</v>
      </c>
      <c r="DG138" s="13">
        <v>2</v>
      </c>
      <c r="DH138" s="21">
        <f t="shared" si="125"/>
        <v>0.5</v>
      </c>
      <c r="DI138" s="42">
        <v>3</v>
      </c>
      <c r="DJ138" s="42">
        <v>1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47"/>
      <c r="DR138" s="46"/>
      <c r="DS138" s="13"/>
      <c r="DT138" s="13"/>
      <c r="DU138" s="13"/>
      <c r="DV138" s="13"/>
      <c r="DW138" s="13"/>
      <c r="DX138" s="1"/>
    </row>
    <row r="139" spans="1:128" ht="25.5" x14ac:dyDescent="0.2">
      <c r="A139" s="13" t="s">
        <v>144</v>
      </c>
      <c r="B139" s="13" t="s">
        <v>718</v>
      </c>
      <c r="C139" s="39" t="s">
        <v>3173</v>
      </c>
      <c r="D139" s="1" t="s">
        <v>409</v>
      </c>
      <c r="E139" s="13" t="s">
        <v>173</v>
      </c>
      <c r="F139" s="13">
        <v>21</v>
      </c>
      <c r="G139" s="13">
        <v>0</v>
      </c>
      <c r="H139" s="13">
        <v>1</v>
      </c>
      <c r="I139" s="40">
        <f t="shared" si="84"/>
        <v>1</v>
      </c>
      <c r="J139" s="19">
        <f t="shared" si="85"/>
        <v>0.19659239842726084</v>
      </c>
      <c r="K139" s="1">
        <v>0</v>
      </c>
      <c r="L139" s="1">
        <v>0</v>
      </c>
      <c r="M139" s="1">
        <v>1</v>
      </c>
      <c r="N139" s="1">
        <v>14</v>
      </c>
      <c r="O139" s="1">
        <v>9</v>
      </c>
      <c r="P139" s="1">
        <v>14</v>
      </c>
      <c r="Q139" s="1">
        <v>10</v>
      </c>
      <c r="R139" s="15">
        <f t="shared" si="86"/>
        <v>0</v>
      </c>
      <c r="S139" s="15">
        <f t="shared" si="87"/>
        <v>0</v>
      </c>
      <c r="T139" s="16">
        <v>305.2</v>
      </c>
      <c r="U139" s="16">
        <f t="shared" si="88"/>
        <v>14.533333333333333</v>
      </c>
      <c r="V139" s="16">
        <v>292.43</v>
      </c>
      <c r="W139" s="16">
        <f t="shared" si="89"/>
        <v>13.925238095238095</v>
      </c>
      <c r="X139" s="16">
        <v>705.33</v>
      </c>
      <c r="Y139" s="16">
        <f t="shared" si="90"/>
        <v>33.587142857142858</v>
      </c>
      <c r="Z139" s="21">
        <f t="shared" si="91"/>
        <v>0.29308651379089162</v>
      </c>
      <c r="AA139" s="20">
        <f t="shared" si="92"/>
        <v>0</v>
      </c>
      <c r="AB139">
        <v>21</v>
      </c>
      <c r="AC139" s="1">
        <v>9</v>
      </c>
      <c r="AD139" s="1">
        <v>35</v>
      </c>
      <c r="AE139" s="1">
        <v>13</v>
      </c>
      <c r="AF139" s="1">
        <v>2</v>
      </c>
      <c r="AG139" s="15">
        <f t="shared" si="93"/>
        <v>0</v>
      </c>
      <c r="AH139" s="15">
        <f t="shared" si="94"/>
        <v>6.6666666666666666E-2</v>
      </c>
      <c r="AI139" s="15">
        <f t="shared" si="95"/>
        <v>6.6666666666666666E-2</v>
      </c>
      <c r="AJ139" s="1">
        <v>94</v>
      </c>
      <c r="AK139" s="21">
        <f t="shared" si="96"/>
        <v>0.3715415019762846</v>
      </c>
      <c r="AL139" s="1">
        <v>76</v>
      </c>
      <c r="AM139" s="21">
        <f t="shared" si="97"/>
        <v>0.30039525691699603</v>
      </c>
      <c r="AN139" s="1">
        <v>83</v>
      </c>
      <c r="AO139" s="21">
        <f t="shared" si="98"/>
        <v>0.32806324110671936</v>
      </c>
      <c r="AP139" s="21">
        <f t="shared" si="99"/>
        <v>0.55294117647058827</v>
      </c>
      <c r="AQ139" s="1">
        <v>7</v>
      </c>
      <c r="AR139" s="4">
        <v>10.02</v>
      </c>
      <c r="AS139" s="41">
        <v>119</v>
      </c>
      <c r="AT139" s="41">
        <v>113</v>
      </c>
      <c r="AU139" s="41">
        <v>82</v>
      </c>
      <c r="AV139" s="21">
        <f t="shared" si="100"/>
        <v>0.51293103448275867</v>
      </c>
      <c r="AW139" s="26">
        <v>16.989999999999998</v>
      </c>
      <c r="AX139" s="42">
        <v>8</v>
      </c>
      <c r="AY139" s="41">
        <v>-0.42299999999999999</v>
      </c>
      <c r="AZ139" s="1">
        <v>8</v>
      </c>
      <c r="BA139" s="43">
        <v>-1.4710000000000001</v>
      </c>
      <c r="BB139" s="16">
        <v>49.49</v>
      </c>
      <c r="BC139" s="26">
        <v>15.85</v>
      </c>
      <c r="BD139" s="43">
        <v>-2.3849999999999998</v>
      </c>
      <c r="BE139" s="43">
        <v>-2.4159999999999999</v>
      </c>
      <c r="BF139" s="16">
        <v>50.24</v>
      </c>
      <c r="BG139" s="21">
        <f t="shared" si="101"/>
        <v>9.9337748344370855E-2</v>
      </c>
      <c r="BH139" s="44">
        <f t="shared" si="102"/>
        <v>0.92</v>
      </c>
      <c r="BI139" s="42">
        <f t="shared" si="103"/>
        <v>1019.3377483443709</v>
      </c>
      <c r="BJ139" s="21">
        <f t="shared" si="104"/>
        <v>1.9337748344370895E-2</v>
      </c>
      <c r="BK139" s="26">
        <f t="shared" si="105"/>
        <v>3.0776596108470402</v>
      </c>
      <c r="BL139" s="26">
        <f t="shared" si="106"/>
        <v>2.462127688677632</v>
      </c>
      <c r="BM139" s="16">
        <f t="shared" si="107"/>
        <v>30.981773415860207</v>
      </c>
      <c r="BN139" s="16">
        <f t="shared" si="108"/>
        <v>30.7765961084704</v>
      </c>
      <c r="BO139" s="16">
        <f t="shared" si="109"/>
        <v>54.987518380467115</v>
      </c>
      <c r="BP139" s="16">
        <f t="shared" si="110"/>
        <v>55.397872995246729</v>
      </c>
      <c r="BQ139" s="16">
        <f t="shared" si="111"/>
        <v>-0.41035461477961377</v>
      </c>
      <c r="BR139" s="1">
        <v>15</v>
      </c>
      <c r="BS139" s="1">
        <v>12</v>
      </c>
      <c r="BT139" s="42">
        <v>136</v>
      </c>
      <c r="BU139" s="42">
        <v>138</v>
      </c>
      <c r="BV139" s="42">
        <v>53</v>
      </c>
      <c r="BW139" s="42">
        <v>52</v>
      </c>
      <c r="BX139" s="42">
        <v>68</v>
      </c>
      <c r="BY139" s="42">
        <v>64</v>
      </c>
      <c r="BZ139" s="1">
        <v>133</v>
      </c>
      <c r="CA139" s="1">
        <v>147</v>
      </c>
      <c r="CB139" s="21">
        <f t="shared" si="112"/>
        <v>0.47499999999999998</v>
      </c>
      <c r="CC139" s="4">
        <v>0.84</v>
      </c>
      <c r="CD139" s="45">
        <f t="shared" si="113"/>
        <v>-0.8259428500737318</v>
      </c>
      <c r="CE139" s="26">
        <f t="shared" si="114"/>
        <v>3.0623963251244097</v>
      </c>
      <c r="CF139" s="26">
        <f t="shared" si="115"/>
        <v>3.2325294542979881</v>
      </c>
      <c r="CG139" s="26">
        <f t="shared" si="116"/>
        <v>28.752498830334737</v>
      </c>
      <c r="CH139" s="26">
        <f t="shared" si="117"/>
        <v>30.964229509591252</v>
      </c>
      <c r="CI139" s="26">
        <f t="shared" si="118"/>
        <v>53.591935689677172</v>
      </c>
      <c r="CJ139" s="26">
        <f t="shared" si="119"/>
        <v>56.228999191867636</v>
      </c>
      <c r="CK139" s="16">
        <f t="shared" si="120"/>
        <v>2.2267088874108509</v>
      </c>
      <c r="CL139" s="42">
        <v>36</v>
      </c>
      <c r="CM139" s="42">
        <v>38</v>
      </c>
      <c r="CN139" s="42">
        <v>302</v>
      </c>
      <c r="CO139" s="42">
        <v>326</v>
      </c>
      <c r="CP139" s="42">
        <v>128</v>
      </c>
      <c r="CQ139" s="42">
        <v>128</v>
      </c>
      <c r="CR139" s="42">
        <v>169</v>
      </c>
      <c r="CS139" s="42">
        <v>164</v>
      </c>
      <c r="CT139" s="1">
        <v>4</v>
      </c>
      <c r="CU139" s="1">
        <v>1</v>
      </c>
      <c r="CV139" s="42">
        <f t="shared" si="121"/>
        <v>-3</v>
      </c>
      <c r="CW139" s="26">
        <f t="shared" si="122"/>
        <v>0.78636959370904336</v>
      </c>
      <c r="CX139" s="26">
        <f t="shared" si="123"/>
        <v>0.19659239842726084</v>
      </c>
      <c r="CY139" s="26">
        <f t="shared" si="124"/>
        <v>-0.58977719528178241</v>
      </c>
      <c r="CZ139" s="13">
        <v>11</v>
      </c>
      <c r="DA139" s="13">
        <v>14</v>
      </c>
      <c r="DB139" s="27">
        <v>10.94</v>
      </c>
      <c r="DC139" s="27">
        <v>11.35</v>
      </c>
      <c r="DD139" s="27">
        <v>10.76</v>
      </c>
      <c r="DE139" s="27">
        <v>12.04</v>
      </c>
      <c r="DF139" s="1"/>
      <c r="DG139" s="1"/>
      <c r="DH139" s="21" t="str">
        <f t="shared" si="125"/>
        <v xml:space="preserve"> </v>
      </c>
      <c r="DI139" s="42"/>
      <c r="DJ139" s="42"/>
      <c r="DK139" s="1"/>
      <c r="DL139" s="1"/>
      <c r="DM139" s="1"/>
      <c r="DN139" s="1"/>
      <c r="DO139" s="1"/>
      <c r="DP139" s="1"/>
      <c r="DQ139" s="1"/>
      <c r="DR139" s="42"/>
      <c r="DS139" s="1"/>
      <c r="DT139" s="1"/>
      <c r="DU139" s="1"/>
      <c r="DV139" s="1"/>
      <c r="DW139" s="1"/>
      <c r="DX139" s="13"/>
    </row>
    <row r="140" spans="1:128" ht="38.25" x14ac:dyDescent="0.2">
      <c r="A140" s="13" t="s">
        <v>722</v>
      </c>
      <c r="B140" s="13" t="s">
        <v>723</v>
      </c>
      <c r="C140" s="39" t="s">
        <v>3174</v>
      </c>
      <c r="D140" s="1" t="s">
        <v>162</v>
      </c>
      <c r="E140" s="13" t="s">
        <v>137</v>
      </c>
      <c r="F140" s="13">
        <v>74</v>
      </c>
      <c r="G140" s="13">
        <v>2</v>
      </c>
      <c r="H140" s="13">
        <v>5</v>
      </c>
      <c r="I140" s="40">
        <f t="shared" si="84"/>
        <v>7</v>
      </c>
      <c r="J140" s="19">
        <f t="shared" si="85"/>
        <v>0.66816916346284871</v>
      </c>
      <c r="K140" s="1">
        <v>2</v>
      </c>
      <c r="L140" s="1">
        <v>4</v>
      </c>
      <c r="M140" s="1">
        <v>1</v>
      </c>
      <c r="N140" s="1">
        <v>59</v>
      </c>
      <c r="O140" s="1">
        <v>10</v>
      </c>
      <c r="P140" s="1">
        <v>20</v>
      </c>
      <c r="Q140" s="1">
        <v>37</v>
      </c>
      <c r="R140" s="15">
        <f t="shared" si="86"/>
        <v>3.3898305084745763E-2</v>
      </c>
      <c r="S140" s="15">
        <f t="shared" si="87"/>
        <v>2.247191011235955E-2</v>
      </c>
      <c r="T140" s="16">
        <v>628.58333333329995</v>
      </c>
      <c r="U140" s="16">
        <f t="shared" si="88"/>
        <v>8.4943693693689184</v>
      </c>
      <c r="V140" s="16">
        <v>630.86</v>
      </c>
      <c r="W140" s="16">
        <f t="shared" si="89"/>
        <v>8.5251351351351357</v>
      </c>
      <c r="X140" s="16">
        <v>2948.6</v>
      </c>
      <c r="Y140" s="16">
        <f t="shared" si="90"/>
        <v>39.845945945945942</v>
      </c>
      <c r="Z140" s="21">
        <f t="shared" si="91"/>
        <v>0.17624446145507983</v>
      </c>
      <c r="AA140" s="20">
        <f t="shared" si="92"/>
        <v>65.600000000000009</v>
      </c>
      <c r="AB140">
        <v>18</v>
      </c>
      <c r="AC140" s="1">
        <v>27</v>
      </c>
      <c r="AD140" s="1">
        <v>34</v>
      </c>
      <c r="AE140" s="1">
        <v>13</v>
      </c>
      <c r="AF140" s="1">
        <v>23</v>
      </c>
      <c r="AG140" s="15">
        <f t="shared" si="93"/>
        <v>0.13333333333333333</v>
      </c>
      <c r="AH140" s="15">
        <f t="shared" si="94"/>
        <v>0.33333333333333331</v>
      </c>
      <c r="AI140" s="15">
        <f t="shared" si="95"/>
        <v>0.46666666666666667</v>
      </c>
      <c r="AJ140" s="1">
        <v>184</v>
      </c>
      <c r="AK140" s="21">
        <f t="shared" si="96"/>
        <v>0.3031301482701812</v>
      </c>
      <c r="AL140" s="1">
        <v>215</v>
      </c>
      <c r="AM140" s="21">
        <f t="shared" si="97"/>
        <v>0.35420098846787479</v>
      </c>
      <c r="AN140" s="1">
        <v>208</v>
      </c>
      <c r="AO140" s="21">
        <f t="shared" si="98"/>
        <v>0.34266886326194401</v>
      </c>
      <c r="AP140" s="21">
        <f t="shared" si="99"/>
        <v>0.46115288220551376</v>
      </c>
      <c r="AQ140" s="1">
        <v>8</v>
      </c>
      <c r="AR140" s="4">
        <v>0.99</v>
      </c>
      <c r="AS140" s="41">
        <v>212</v>
      </c>
      <c r="AT140" s="41">
        <v>227</v>
      </c>
      <c r="AU140" s="41">
        <v>167</v>
      </c>
      <c r="AV140" s="21">
        <f t="shared" si="100"/>
        <v>0.48291571753986334</v>
      </c>
      <c r="AW140" s="26">
        <v>16.5</v>
      </c>
      <c r="AX140" s="42">
        <v>11</v>
      </c>
      <c r="AY140" s="41">
        <v>-1.446</v>
      </c>
      <c r="AZ140" s="1">
        <v>11</v>
      </c>
      <c r="BA140" s="43">
        <v>1.9E-2</v>
      </c>
      <c r="BB140" s="16">
        <v>49.63</v>
      </c>
      <c r="BC140" s="26">
        <v>16.27</v>
      </c>
      <c r="BD140" s="43">
        <v>-2.827</v>
      </c>
      <c r="BE140" s="43">
        <v>-16.268999999999998</v>
      </c>
      <c r="BF140" s="16">
        <v>43.25</v>
      </c>
      <c r="BG140" s="21">
        <f t="shared" si="101"/>
        <v>6.097560975609756E-2</v>
      </c>
      <c r="BH140" s="44">
        <f t="shared" si="102"/>
        <v>0.94117647058823528</v>
      </c>
      <c r="BI140" s="42">
        <f t="shared" si="103"/>
        <v>1002.1520803443328</v>
      </c>
      <c r="BJ140" s="21">
        <f t="shared" si="104"/>
        <v>2.1520803443328407E-3</v>
      </c>
      <c r="BK140" s="26">
        <f t="shared" si="105"/>
        <v>1.426623973623308</v>
      </c>
      <c r="BL140" s="26">
        <f t="shared" si="106"/>
        <v>1.8070570332561899</v>
      </c>
      <c r="BM140" s="16">
        <f t="shared" si="107"/>
        <v>23.396633167422248</v>
      </c>
      <c r="BN140" s="16">
        <f t="shared" si="108"/>
        <v>30.719969565355228</v>
      </c>
      <c r="BO140" s="16">
        <f t="shared" si="109"/>
        <v>37.567764638747107</v>
      </c>
      <c r="BP140" s="16">
        <f t="shared" si="110"/>
        <v>59.537773832546044</v>
      </c>
      <c r="BQ140" s="16">
        <f t="shared" si="111"/>
        <v>-21.970009193798937</v>
      </c>
      <c r="BR140" s="1">
        <v>15</v>
      </c>
      <c r="BS140" s="1">
        <v>19</v>
      </c>
      <c r="BT140" s="42">
        <v>231</v>
      </c>
      <c r="BU140" s="42">
        <v>304</v>
      </c>
      <c r="BV140" s="42">
        <v>68</v>
      </c>
      <c r="BW140" s="42">
        <v>135</v>
      </c>
      <c r="BX140" s="42">
        <v>168</v>
      </c>
      <c r="BY140" s="42">
        <v>81</v>
      </c>
      <c r="BZ140" s="1">
        <v>178</v>
      </c>
      <c r="CA140" s="1">
        <v>293</v>
      </c>
      <c r="CB140" s="21">
        <f t="shared" si="112"/>
        <v>0.37791932059447986</v>
      </c>
      <c r="CC140" s="4">
        <v>-6.95</v>
      </c>
      <c r="CD140" s="45">
        <f t="shared" si="113"/>
        <v>-4.8396783667312704</v>
      </c>
      <c r="CE140" s="26">
        <f t="shared" si="114"/>
        <v>2.6860204842976327</v>
      </c>
      <c r="CF140" s="26">
        <f t="shared" si="115"/>
        <v>2.6249745641999596</v>
      </c>
      <c r="CG140" s="26">
        <f t="shared" si="116"/>
        <v>28.203215085125144</v>
      </c>
      <c r="CH140" s="26">
        <f t="shared" si="117"/>
        <v>33.656650613850644</v>
      </c>
      <c r="CI140" s="26">
        <f t="shared" si="118"/>
        <v>51.054737841687583</v>
      </c>
      <c r="CJ140" s="26">
        <f t="shared" si="119"/>
        <v>65.420877704673416</v>
      </c>
      <c r="CK140" s="16">
        <f t="shared" si="120"/>
        <v>-7.6038693308131045</v>
      </c>
      <c r="CL140" s="42">
        <v>132</v>
      </c>
      <c r="CM140" s="42">
        <v>129</v>
      </c>
      <c r="CN140" s="42">
        <v>1254</v>
      </c>
      <c r="CO140" s="42">
        <v>1525</v>
      </c>
      <c r="CP140" s="42">
        <v>463</v>
      </c>
      <c r="CQ140" s="42">
        <v>665</v>
      </c>
      <c r="CR140" s="42">
        <v>896</v>
      </c>
      <c r="CS140" s="42">
        <v>660</v>
      </c>
      <c r="CT140" s="1">
        <v>6</v>
      </c>
      <c r="CU140" s="1">
        <v>7</v>
      </c>
      <c r="CV140" s="42">
        <f t="shared" si="121"/>
        <v>1</v>
      </c>
      <c r="CW140" s="26">
        <f t="shared" si="122"/>
        <v>0.57271642582529891</v>
      </c>
      <c r="CX140" s="26">
        <f t="shared" si="123"/>
        <v>0.66816916346284871</v>
      </c>
      <c r="CY140" s="26">
        <f t="shared" si="124"/>
        <v>9.5452737637549814E-2</v>
      </c>
      <c r="CZ140" s="13">
        <v>16</v>
      </c>
      <c r="DA140" s="13">
        <v>26</v>
      </c>
      <c r="DB140" s="27">
        <v>22.85</v>
      </c>
      <c r="DC140" s="27">
        <v>26.34</v>
      </c>
      <c r="DD140" s="27">
        <v>19.47</v>
      </c>
      <c r="DE140" s="27">
        <v>24.7</v>
      </c>
      <c r="DF140" s="13">
        <v>286</v>
      </c>
      <c r="DG140" s="13">
        <v>262</v>
      </c>
      <c r="DH140" s="21">
        <f t="shared" si="125"/>
        <v>0.52189781021897808</v>
      </c>
      <c r="DI140" s="42">
        <v>166</v>
      </c>
      <c r="DJ140" s="42">
        <v>85</v>
      </c>
      <c r="DK140" s="13">
        <v>26</v>
      </c>
      <c r="DL140" s="13">
        <v>0</v>
      </c>
      <c r="DM140" s="13">
        <v>0.157</v>
      </c>
      <c r="DN140" s="13">
        <v>1</v>
      </c>
      <c r="DO140" s="13">
        <v>0</v>
      </c>
      <c r="DP140" s="13">
        <v>6.0000000000000001E-3</v>
      </c>
      <c r="DQ140" s="13">
        <v>202</v>
      </c>
      <c r="DR140" s="46">
        <v>111</v>
      </c>
      <c r="DS140" s="13">
        <v>4</v>
      </c>
      <c r="DT140" s="13">
        <v>26</v>
      </c>
      <c r="DU140" s="13">
        <v>-0.109</v>
      </c>
      <c r="DV140" s="13">
        <v>0</v>
      </c>
      <c r="DW140" s="13">
        <v>1</v>
      </c>
      <c r="DX140" s="13">
        <v>-5.0000000000000001E-3</v>
      </c>
    </row>
    <row r="141" spans="1:128" ht="25.5" x14ac:dyDescent="0.2">
      <c r="A141" s="13" t="s">
        <v>320</v>
      </c>
      <c r="B141" s="13" t="s">
        <v>726</v>
      </c>
      <c r="C141" s="39" t="s">
        <v>3175</v>
      </c>
      <c r="D141" s="1" t="s">
        <v>206</v>
      </c>
      <c r="E141" s="13" t="s">
        <v>129</v>
      </c>
      <c r="F141" s="13">
        <v>80</v>
      </c>
      <c r="G141" s="13">
        <v>6</v>
      </c>
      <c r="H141" s="13">
        <v>9</v>
      </c>
      <c r="I141" s="40">
        <f t="shared" si="84"/>
        <v>15</v>
      </c>
      <c r="J141" s="19">
        <f t="shared" si="85"/>
        <v>1.0615502565412702</v>
      </c>
      <c r="K141" s="1">
        <v>6</v>
      </c>
      <c r="L141" s="1">
        <v>6</v>
      </c>
      <c r="M141" s="1">
        <v>3</v>
      </c>
      <c r="N141" s="1">
        <v>113</v>
      </c>
      <c r="O141" s="1">
        <v>35</v>
      </c>
      <c r="P141" s="1">
        <v>38</v>
      </c>
      <c r="Q141" s="1">
        <v>100</v>
      </c>
      <c r="R141" s="15">
        <f t="shared" si="86"/>
        <v>5.3097345132743362E-2</v>
      </c>
      <c r="S141" s="15">
        <f t="shared" si="87"/>
        <v>3.2258064516129031E-2</v>
      </c>
      <c r="T141" s="16">
        <v>847.81666666670003</v>
      </c>
      <c r="U141" s="16">
        <f t="shared" si="88"/>
        <v>10.597708333333751</v>
      </c>
      <c r="V141" s="16">
        <v>838.42</v>
      </c>
      <c r="W141" s="16">
        <f t="shared" si="89"/>
        <v>10.48025</v>
      </c>
      <c r="X141" s="16">
        <v>3035.97</v>
      </c>
      <c r="Y141" s="16">
        <f t="shared" si="90"/>
        <v>37.949624999999997</v>
      </c>
      <c r="Z141" s="21">
        <f t="shared" si="91"/>
        <v>0.21640051724271436</v>
      </c>
      <c r="AA141" s="20">
        <f t="shared" si="92"/>
        <v>79.548387096774192</v>
      </c>
      <c r="AB141">
        <v>13</v>
      </c>
      <c r="AC141" s="1">
        <v>199</v>
      </c>
      <c r="AD141" s="1">
        <v>152</v>
      </c>
      <c r="AE141" s="1">
        <v>20</v>
      </c>
      <c r="AF141" s="1">
        <v>17</v>
      </c>
      <c r="AG141" s="15">
        <f t="shared" si="93"/>
        <v>0.19354838709677419</v>
      </c>
      <c r="AH141" s="15">
        <f t="shared" si="94"/>
        <v>0.29032258064516131</v>
      </c>
      <c r="AI141" s="15">
        <f t="shared" si="95"/>
        <v>0.4838709677419355</v>
      </c>
      <c r="AJ141" s="1">
        <v>250</v>
      </c>
      <c r="AK141" s="21">
        <f t="shared" si="96"/>
        <v>0.36603221083455345</v>
      </c>
      <c r="AL141" s="1">
        <v>201</v>
      </c>
      <c r="AM141" s="21">
        <f t="shared" si="97"/>
        <v>0.29428989751098095</v>
      </c>
      <c r="AN141" s="1">
        <v>232</v>
      </c>
      <c r="AO141" s="21">
        <f t="shared" si="98"/>
        <v>0.3396778916544656</v>
      </c>
      <c r="AP141" s="21">
        <f t="shared" si="99"/>
        <v>0.55432372505543237</v>
      </c>
      <c r="AQ141" s="1">
        <v>10</v>
      </c>
      <c r="AR141" s="4">
        <v>1.44</v>
      </c>
      <c r="AS141" s="41">
        <v>338</v>
      </c>
      <c r="AT141" s="41">
        <v>283</v>
      </c>
      <c r="AU141" s="41">
        <v>251</v>
      </c>
      <c r="AV141" s="21">
        <f t="shared" si="100"/>
        <v>0.54428341384863121</v>
      </c>
      <c r="AW141" s="26">
        <v>16.760000000000002</v>
      </c>
      <c r="AX141" s="42">
        <v>12</v>
      </c>
      <c r="AY141" s="41">
        <v>-0.53300000000000003</v>
      </c>
      <c r="AZ141" s="1">
        <v>12</v>
      </c>
      <c r="BA141" s="43">
        <v>-0.97599999999999998</v>
      </c>
      <c r="BB141" s="16">
        <v>49.45</v>
      </c>
      <c r="BC141" s="26">
        <v>17.100000000000001</v>
      </c>
      <c r="BD141" s="43">
        <v>-3.35</v>
      </c>
      <c r="BE141" s="43">
        <v>7.3339999999999996</v>
      </c>
      <c r="BF141" s="16">
        <v>53.02</v>
      </c>
      <c r="BG141" s="21">
        <f t="shared" si="101"/>
        <v>7.5425790754257913E-2</v>
      </c>
      <c r="BH141" s="44">
        <f t="shared" si="102"/>
        <v>0.9277456647398844</v>
      </c>
      <c r="BI141" s="42">
        <f t="shared" si="103"/>
        <v>1003.1714554941424</v>
      </c>
      <c r="BJ141" s="21">
        <f t="shared" si="104"/>
        <v>3.171455494142314E-3</v>
      </c>
      <c r="BK141" s="26">
        <f t="shared" si="105"/>
        <v>2.2184585291381409</v>
      </c>
      <c r="BL141" s="26">
        <f t="shared" si="106"/>
        <v>1.7890794589823718</v>
      </c>
      <c r="BM141" s="16">
        <f t="shared" si="107"/>
        <v>29.412466305670193</v>
      </c>
      <c r="BN141" s="16">
        <f t="shared" si="108"/>
        <v>24.760859712316023</v>
      </c>
      <c r="BO141" s="16">
        <f t="shared" si="109"/>
        <v>55.032084158297749</v>
      </c>
      <c r="BP141" s="16">
        <f t="shared" si="110"/>
        <v>46.372939576823072</v>
      </c>
      <c r="BQ141" s="16">
        <f t="shared" si="111"/>
        <v>8.6591445814746777</v>
      </c>
      <c r="BR141" s="1">
        <v>31</v>
      </c>
      <c r="BS141" s="1">
        <v>25</v>
      </c>
      <c r="BT141" s="42">
        <v>380</v>
      </c>
      <c r="BU141" s="42">
        <v>321</v>
      </c>
      <c r="BV141" s="42">
        <v>152</v>
      </c>
      <c r="BW141" s="42">
        <v>147</v>
      </c>
      <c r="BX141" s="42">
        <v>155</v>
      </c>
      <c r="BY141" s="42">
        <v>206</v>
      </c>
      <c r="BZ141" s="1">
        <v>339</v>
      </c>
      <c r="CA141" s="1">
        <v>330</v>
      </c>
      <c r="CB141" s="21">
        <f t="shared" si="112"/>
        <v>0.50672645739910316</v>
      </c>
      <c r="CC141" s="4">
        <v>-2.5300000000000002</v>
      </c>
      <c r="CD141" s="45">
        <f t="shared" si="113"/>
        <v>-1.0446248198556987</v>
      </c>
      <c r="CE141" s="26">
        <f t="shared" si="114"/>
        <v>2.5296692655065764</v>
      </c>
      <c r="CF141" s="26">
        <f t="shared" si="115"/>
        <v>2.2529866895917943</v>
      </c>
      <c r="CG141" s="26">
        <f t="shared" si="116"/>
        <v>31.265131078370338</v>
      </c>
      <c r="CH141" s="26">
        <f t="shared" si="117"/>
        <v>27.529916303520789</v>
      </c>
      <c r="CI141" s="26">
        <f t="shared" si="118"/>
        <v>60.83064061897845</v>
      </c>
      <c r="CJ141" s="26">
        <f t="shared" si="119"/>
        <v>50.771252680362458</v>
      </c>
      <c r="CK141" s="16">
        <f t="shared" si="120"/>
        <v>-1.4002433571413135</v>
      </c>
      <c r="CL141" s="42">
        <v>128</v>
      </c>
      <c r="CM141" s="42">
        <v>114</v>
      </c>
      <c r="CN141" s="42">
        <v>1454</v>
      </c>
      <c r="CO141" s="42">
        <v>1279</v>
      </c>
      <c r="CP141" s="42">
        <v>722</v>
      </c>
      <c r="CQ141" s="42">
        <v>583</v>
      </c>
      <c r="CR141" s="42">
        <v>593</v>
      </c>
      <c r="CS141" s="42">
        <v>774</v>
      </c>
      <c r="CT141" s="1">
        <v>12</v>
      </c>
      <c r="CU141" s="1">
        <v>5</v>
      </c>
      <c r="CV141" s="42">
        <f t="shared" si="121"/>
        <v>-7</v>
      </c>
      <c r="CW141" s="26">
        <f t="shared" si="122"/>
        <v>0.84924020523301624</v>
      </c>
      <c r="CX141" s="26">
        <f t="shared" si="123"/>
        <v>0.35385008551375674</v>
      </c>
      <c r="CY141" s="26">
        <f t="shared" si="124"/>
        <v>-0.49539011971925939</v>
      </c>
      <c r="CZ141" s="13">
        <v>31</v>
      </c>
      <c r="DA141" s="13">
        <v>29</v>
      </c>
      <c r="DB141" s="27">
        <v>29.04</v>
      </c>
      <c r="DC141" s="27">
        <v>26.67</v>
      </c>
      <c r="DD141" s="27">
        <v>30.44</v>
      </c>
      <c r="DE141" s="27">
        <v>29.04</v>
      </c>
      <c r="DF141" s="13">
        <v>2</v>
      </c>
      <c r="DG141" s="13">
        <v>4</v>
      </c>
      <c r="DH141" s="21">
        <f t="shared" si="125"/>
        <v>0.33333333333333331</v>
      </c>
      <c r="DI141" s="42">
        <v>2</v>
      </c>
      <c r="DJ141" s="42">
        <v>1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2</v>
      </c>
      <c r="DR141" s="46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</row>
    <row r="142" spans="1:128" ht="25.5" x14ac:dyDescent="0.2">
      <c r="A142" s="13" t="s">
        <v>729</v>
      </c>
      <c r="B142" s="13" t="s">
        <v>730</v>
      </c>
      <c r="C142" s="39" t="s">
        <v>3176</v>
      </c>
      <c r="D142" s="1" t="s">
        <v>584</v>
      </c>
      <c r="E142" s="13" t="s">
        <v>173</v>
      </c>
      <c r="F142" s="13">
        <v>24</v>
      </c>
      <c r="G142" s="13">
        <v>0</v>
      </c>
      <c r="H142" s="13">
        <v>4</v>
      </c>
      <c r="I142" s="40">
        <f t="shared" si="84"/>
        <v>4</v>
      </c>
      <c r="J142" s="19">
        <f t="shared" si="85"/>
        <v>0.68188275404861431</v>
      </c>
      <c r="K142" s="1">
        <v>0</v>
      </c>
      <c r="L142" s="1">
        <v>3</v>
      </c>
      <c r="M142" s="1">
        <v>1</v>
      </c>
      <c r="N142" s="1">
        <v>20</v>
      </c>
      <c r="O142" s="1">
        <v>5</v>
      </c>
      <c r="P142" s="1">
        <v>23</v>
      </c>
      <c r="Q142" s="1">
        <v>9</v>
      </c>
      <c r="R142" s="15">
        <f t="shared" si="86"/>
        <v>0</v>
      </c>
      <c r="S142" s="15">
        <f t="shared" si="87"/>
        <v>0</v>
      </c>
      <c r="T142" s="16">
        <v>351.96666666670001</v>
      </c>
      <c r="U142" s="16">
        <f t="shared" si="88"/>
        <v>14.665277777779167</v>
      </c>
      <c r="V142" s="16">
        <v>355.81</v>
      </c>
      <c r="W142" s="16">
        <f t="shared" si="89"/>
        <v>14.825416666666667</v>
      </c>
      <c r="X142" s="16">
        <v>762.1</v>
      </c>
      <c r="Y142" s="16">
        <f t="shared" si="90"/>
        <v>31.754166666666666</v>
      </c>
      <c r="Z142" s="21">
        <f t="shared" si="91"/>
        <v>0.31828143589376606</v>
      </c>
      <c r="AA142" s="20">
        <f t="shared" si="92"/>
        <v>58.125</v>
      </c>
      <c r="AB142">
        <v>17</v>
      </c>
      <c r="AC142" s="1">
        <v>44</v>
      </c>
      <c r="AD142" s="1">
        <v>32</v>
      </c>
      <c r="AE142" s="1">
        <v>21</v>
      </c>
      <c r="AF142" s="1">
        <v>4</v>
      </c>
      <c r="AG142" s="15">
        <f t="shared" si="93"/>
        <v>0</v>
      </c>
      <c r="AH142" s="15">
        <f t="shared" si="94"/>
        <v>0.5</v>
      </c>
      <c r="AI142" s="15">
        <f t="shared" si="95"/>
        <v>0.5</v>
      </c>
      <c r="AJ142" s="1">
        <v>100</v>
      </c>
      <c r="AK142" s="21">
        <f t="shared" si="96"/>
        <v>0.32573289902280128</v>
      </c>
      <c r="AL142" s="1">
        <v>99</v>
      </c>
      <c r="AM142" s="21">
        <f t="shared" si="97"/>
        <v>0.32247557003257327</v>
      </c>
      <c r="AN142" s="1">
        <v>108</v>
      </c>
      <c r="AO142" s="21">
        <f t="shared" si="98"/>
        <v>0.3517915309446254</v>
      </c>
      <c r="AP142" s="21">
        <f t="shared" si="99"/>
        <v>0.50251256281407031</v>
      </c>
      <c r="AQ142" s="1">
        <v>5</v>
      </c>
      <c r="AR142" s="4">
        <v>1.92</v>
      </c>
      <c r="AS142" s="41">
        <v>115</v>
      </c>
      <c r="AT142" s="41">
        <v>134</v>
      </c>
      <c r="AU142" s="41">
        <v>96</v>
      </c>
      <c r="AV142" s="21">
        <f t="shared" si="100"/>
        <v>0.46184738955823296</v>
      </c>
      <c r="AW142" s="26">
        <v>16.96</v>
      </c>
      <c r="AX142" s="42">
        <v>8</v>
      </c>
      <c r="AY142" s="41">
        <v>-1.198</v>
      </c>
      <c r="AZ142" s="1">
        <v>8</v>
      </c>
      <c r="BA142" s="43">
        <v>-1.625</v>
      </c>
      <c r="BB142" s="16">
        <v>49.33</v>
      </c>
      <c r="BC142" s="26">
        <v>16.68</v>
      </c>
      <c r="BD142" s="43">
        <v>1.399</v>
      </c>
      <c r="BE142" s="43">
        <v>5.4729999999999999</v>
      </c>
      <c r="BF142" s="16">
        <v>50.86</v>
      </c>
      <c r="BG142" s="21">
        <f t="shared" si="101"/>
        <v>5.1612903225806452E-2</v>
      </c>
      <c r="BH142" s="44">
        <f t="shared" si="102"/>
        <v>0.95714285714285718</v>
      </c>
      <c r="BI142" s="42">
        <f t="shared" si="103"/>
        <v>1008.7557603686637</v>
      </c>
      <c r="BJ142" s="21">
        <f t="shared" si="104"/>
        <v>8.7557603686636357E-3</v>
      </c>
      <c r="BK142" s="26">
        <f t="shared" si="105"/>
        <v>1.3490345971164384</v>
      </c>
      <c r="BL142" s="26">
        <f t="shared" si="106"/>
        <v>1.0117759478373289</v>
      </c>
      <c r="BM142" s="16">
        <f t="shared" si="107"/>
        <v>26.137545319130997</v>
      </c>
      <c r="BN142" s="16">
        <f t="shared" si="108"/>
        <v>23.608105449537675</v>
      </c>
      <c r="BO142" s="16">
        <f t="shared" si="109"/>
        <v>55.310418481773979</v>
      </c>
      <c r="BP142" s="16">
        <f t="shared" si="110"/>
        <v>48.9025041454709</v>
      </c>
      <c r="BQ142" s="16">
        <f t="shared" si="111"/>
        <v>6.4079143363030795</v>
      </c>
      <c r="BR142" s="1">
        <v>8</v>
      </c>
      <c r="BS142" s="1">
        <v>6</v>
      </c>
      <c r="BT142" s="42">
        <v>147</v>
      </c>
      <c r="BU142" s="42">
        <v>134</v>
      </c>
      <c r="BV142" s="42">
        <v>70</v>
      </c>
      <c r="BW142" s="42">
        <v>73</v>
      </c>
      <c r="BX142" s="42">
        <v>77</v>
      </c>
      <c r="BY142" s="42">
        <v>103</v>
      </c>
      <c r="BZ142" s="1">
        <v>162</v>
      </c>
      <c r="CA142" s="1">
        <v>124</v>
      </c>
      <c r="CB142" s="21">
        <f t="shared" si="112"/>
        <v>0.56643356643356646</v>
      </c>
      <c r="CC142" s="4">
        <v>7.66</v>
      </c>
      <c r="CD142" s="45">
        <f t="shared" si="113"/>
        <v>-0.8403871712346076</v>
      </c>
      <c r="CE142" s="26">
        <f t="shared" si="114"/>
        <v>2.1257052880199447</v>
      </c>
      <c r="CF142" s="26">
        <f t="shared" si="115"/>
        <v>1.8895158115732844</v>
      </c>
      <c r="CG142" s="26">
        <f t="shared" si="116"/>
        <v>30.153523159690327</v>
      </c>
      <c r="CH142" s="26">
        <f t="shared" si="117"/>
        <v>30.704631938065873</v>
      </c>
      <c r="CI142" s="26">
        <f t="shared" si="118"/>
        <v>55.740716441411884</v>
      </c>
      <c r="CJ142" s="26">
        <f t="shared" si="119"/>
        <v>57.630232252985174</v>
      </c>
      <c r="CK142" s="16">
        <f t="shared" si="120"/>
        <v>8.2974301478763692</v>
      </c>
      <c r="CL142" s="42">
        <v>27</v>
      </c>
      <c r="CM142" s="42">
        <v>24</v>
      </c>
      <c r="CN142" s="42">
        <v>356</v>
      </c>
      <c r="CO142" s="42">
        <v>366</v>
      </c>
      <c r="CP142" s="42">
        <v>134</v>
      </c>
      <c r="CQ142" s="42">
        <v>137</v>
      </c>
      <c r="CR142" s="42">
        <v>205</v>
      </c>
      <c r="CS142" s="42">
        <v>191</v>
      </c>
      <c r="CT142" s="1">
        <v>4</v>
      </c>
      <c r="CU142" s="1">
        <v>1</v>
      </c>
      <c r="CV142" s="42">
        <f t="shared" si="121"/>
        <v>-3</v>
      </c>
      <c r="CW142" s="26">
        <f t="shared" si="122"/>
        <v>0.68188275404861431</v>
      </c>
      <c r="CX142" s="26">
        <f t="shared" si="123"/>
        <v>0.17047068851215358</v>
      </c>
      <c r="CY142" s="26">
        <f t="shared" si="124"/>
        <v>-0.51141206553646068</v>
      </c>
      <c r="CZ142" s="13">
        <v>13</v>
      </c>
      <c r="DA142" s="13">
        <v>11</v>
      </c>
      <c r="DB142" s="27">
        <v>12.85</v>
      </c>
      <c r="DC142" s="27">
        <v>12.01</v>
      </c>
      <c r="DD142" s="27">
        <v>13.19</v>
      </c>
      <c r="DE142" s="27">
        <v>12.57</v>
      </c>
      <c r="DF142" s="1"/>
      <c r="DG142" s="1"/>
      <c r="DH142" s="21" t="str">
        <f t="shared" si="125"/>
        <v xml:space="preserve"> </v>
      </c>
      <c r="DI142" s="42"/>
      <c r="DJ142" s="42"/>
      <c r="DK142" s="1"/>
      <c r="DL142" s="1"/>
      <c r="DM142" s="1"/>
      <c r="DN142" s="1"/>
      <c r="DO142" s="1"/>
      <c r="DP142" s="1"/>
      <c r="DQ142" s="47"/>
      <c r="DR142" s="46"/>
      <c r="DS142" s="13"/>
      <c r="DT142" s="13"/>
      <c r="DU142" s="13"/>
      <c r="DV142" s="13"/>
      <c r="DW142" s="13"/>
      <c r="DX142" s="1"/>
    </row>
    <row r="143" spans="1:128" ht="25.5" x14ac:dyDescent="0.2">
      <c r="A143" s="13" t="s">
        <v>733</v>
      </c>
      <c r="B143" s="13" t="s">
        <v>734</v>
      </c>
      <c r="C143" s="39" t="s">
        <v>3177</v>
      </c>
      <c r="D143" s="1" t="s">
        <v>398</v>
      </c>
      <c r="E143" s="13" t="s">
        <v>129</v>
      </c>
      <c r="F143" s="13">
        <v>13</v>
      </c>
      <c r="G143" s="13">
        <v>1</v>
      </c>
      <c r="H143" s="13">
        <v>3</v>
      </c>
      <c r="I143" s="40">
        <f t="shared" si="84"/>
        <v>4</v>
      </c>
      <c r="J143" s="19">
        <f t="shared" si="85"/>
        <v>1.4316961622591833</v>
      </c>
      <c r="K143" s="1">
        <v>1</v>
      </c>
      <c r="L143" s="1">
        <v>2</v>
      </c>
      <c r="M143" s="1">
        <v>1</v>
      </c>
      <c r="N143" s="1">
        <v>13</v>
      </c>
      <c r="O143" s="1">
        <v>2</v>
      </c>
      <c r="P143" s="1">
        <v>7</v>
      </c>
      <c r="Q143" s="1">
        <v>10</v>
      </c>
      <c r="R143" s="15">
        <f t="shared" si="86"/>
        <v>7.6923076923076927E-2</v>
      </c>
      <c r="S143" s="15">
        <f t="shared" si="87"/>
        <v>4.5454545454545456E-2</v>
      </c>
      <c r="T143" s="16">
        <v>167.63333333329999</v>
      </c>
      <c r="U143" s="16">
        <f t="shared" si="88"/>
        <v>12.89487179486923</v>
      </c>
      <c r="V143" s="16">
        <v>166.72</v>
      </c>
      <c r="W143" s="16">
        <f t="shared" si="89"/>
        <v>12.824615384615385</v>
      </c>
      <c r="X143" s="16">
        <v>440.23</v>
      </c>
      <c r="Y143" s="16">
        <f t="shared" si="90"/>
        <v>33.863846153846154</v>
      </c>
      <c r="Z143" s="21">
        <f t="shared" si="91"/>
        <v>0.274684899909383</v>
      </c>
      <c r="AA143" s="20">
        <f t="shared" si="92"/>
        <v>23.666666666666668</v>
      </c>
      <c r="AB143">
        <v>1</v>
      </c>
      <c r="AC143" s="1">
        <v>21</v>
      </c>
      <c r="AD143" s="1">
        <v>13</v>
      </c>
      <c r="AE143" s="1">
        <v>2</v>
      </c>
      <c r="AF143" s="1">
        <v>3</v>
      </c>
      <c r="AG143" s="15">
        <f t="shared" si="93"/>
        <v>0.16666666666666666</v>
      </c>
      <c r="AH143" s="15">
        <f t="shared" si="94"/>
        <v>0.5</v>
      </c>
      <c r="AI143" s="15">
        <f t="shared" si="95"/>
        <v>0.66666666666666663</v>
      </c>
      <c r="AJ143" s="1">
        <v>38</v>
      </c>
      <c r="AK143" s="21">
        <f t="shared" si="96"/>
        <v>0.28358208955223879</v>
      </c>
      <c r="AL143" s="1">
        <v>45</v>
      </c>
      <c r="AM143" s="21">
        <f t="shared" si="97"/>
        <v>0.33582089552238809</v>
      </c>
      <c r="AN143" s="1">
        <v>51</v>
      </c>
      <c r="AO143" s="21">
        <f t="shared" si="98"/>
        <v>0.38059701492537312</v>
      </c>
      <c r="AP143" s="21">
        <f t="shared" si="99"/>
        <v>0.45783132530120479</v>
      </c>
      <c r="AQ143" s="1">
        <v>7</v>
      </c>
      <c r="AR143" s="4">
        <v>-4.0199999999999996</v>
      </c>
      <c r="AS143" s="41">
        <v>57</v>
      </c>
      <c r="AT143" s="41">
        <v>56</v>
      </c>
      <c r="AU143" s="41">
        <v>48</v>
      </c>
      <c r="AV143" s="21">
        <f t="shared" si="100"/>
        <v>0.50442477876106195</v>
      </c>
      <c r="AW143" s="26">
        <v>17.190000000000001</v>
      </c>
      <c r="AX143" s="42">
        <v>7</v>
      </c>
      <c r="AY143" s="41">
        <v>-0.153</v>
      </c>
      <c r="AZ143" s="1">
        <v>9</v>
      </c>
      <c r="BA143" s="43">
        <v>1.827</v>
      </c>
      <c r="BB143" s="16">
        <v>50.47</v>
      </c>
      <c r="BC143" s="26">
        <v>17.649999999999999</v>
      </c>
      <c r="BD143" s="43">
        <v>0.20899999999999999</v>
      </c>
      <c r="BE143" s="43">
        <v>-3.2269999999999999</v>
      </c>
      <c r="BF143" s="16">
        <v>52.41</v>
      </c>
      <c r="BG143" s="21">
        <f t="shared" si="101"/>
        <v>8.4507042253521125E-2</v>
      </c>
      <c r="BH143" s="44">
        <f t="shared" si="102"/>
        <v>0.95959595959595956</v>
      </c>
      <c r="BI143" s="42">
        <f t="shared" si="103"/>
        <v>1044.1030018494807</v>
      </c>
      <c r="BJ143" s="21">
        <f t="shared" si="104"/>
        <v>4.4103001849480683E-2</v>
      </c>
      <c r="BK143" s="26">
        <f t="shared" si="105"/>
        <v>2.159309021113244</v>
      </c>
      <c r="BL143" s="26">
        <f t="shared" si="106"/>
        <v>1.4395393474088292</v>
      </c>
      <c r="BM143" s="16">
        <f t="shared" si="107"/>
        <v>25.551823416506718</v>
      </c>
      <c r="BN143" s="16">
        <f t="shared" si="108"/>
        <v>35.628598848368519</v>
      </c>
      <c r="BO143" s="16">
        <f t="shared" si="109"/>
        <v>44.985604606525911</v>
      </c>
      <c r="BP143" s="16">
        <f t="shared" si="110"/>
        <v>51.463531669865638</v>
      </c>
      <c r="BQ143" s="16">
        <f t="shared" si="111"/>
        <v>-6.4779270633397275</v>
      </c>
      <c r="BR143" s="1">
        <v>6</v>
      </c>
      <c r="BS143" s="1">
        <v>4</v>
      </c>
      <c r="BT143" s="42">
        <v>65</v>
      </c>
      <c r="BU143" s="42">
        <v>95</v>
      </c>
      <c r="BV143" s="42">
        <v>21</v>
      </c>
      <c r="BW143" s="42">
        <v>24</v>
      </c>
      <c r="BX143" s="42">
        <v>20</v>
      </c>
      <c r="BY143" s="42">
        <v>33</v>
      </c>
      <c r="BZ143" s="1">
        <v>49</v>
      </c>
      <c r="CA143" s="1">
        <v>74</v>
      </c>
      <c r="CB143" s="21">
        <f t="shared" si="112"/>
        <v>0.3983739837398374</v>
      </c>
      <c r="CC143" s="4">
        <v>-13.05</v>
      </c>
      <c r="CD143" s="45">
        <f t="shared" si="113"/>
        <v>-0.50187887056864433</v>
      </c>
      <c r="CE143" s="26">
        <f t="shared" si="114"/>
        <v>2.4532630670331419</v>
      </c>
      <c r="CF143" s="26">
        <f t="shared" si="115"/>
        <v>1.9080934965813325</v>
      </c>
      <c r="CG143" s="26">
        <f t="shared" si="116"/>
        <v>28.757694841332938</v>
      </c>
      <c r="CH143" s="26">
        <f t="shared" si="117"/>
        <v>26.031846989073891</v>
      </c>
      <c r="CI143" s="26">
        <f t="shared" si="118"/>
        <v>50.700770052018264</v>
      </c>
      <c r="CJ143" s="26">
        <f t="shared" si="119"/>
        <v>43.886150421370644</v>
      </c>
      <c r="CK143" s="16">
        <f t="shared" si="120"/>
        <v>-13.292546693987347</v>
      </c>
      <c r="CL143" s="42">
        <v>18</v>
      </c>
      <c r="CM143" s="42">
        <v>14</v>
      </c>
      <c r="CN143" s="42">
        <v>193</v>
      </c>
      <c r="CO143" s="42">
        <v>177</v>
      </c>
      <c r="CP143" s="42">
        <v>71</v>
      </c>
      <c r="CQ143" s="42">
        <v>57</v>
      </c>
      <c r="CR143" s="42">
        <v>74</v>
      </c>
      <c r="CS143" s="42">
        <v>90</v>
      </c>
      <c r="CT143" s="1">
        <v>2</v>
      </c>
      <c r="CU143" s="1">
        <v>0</v>
      </c>
      <c r="CV143" s="42">
        <f t="shared" si="121"/>
        <v>-2</v>
      </c>
      <c r="CW143" s="26">
        <f t="shared" si="122"/>
        <v>0.71584808112959164</v>
      </c>
      <c r="CX143" s="26">
        <f t="shared" si="123"/>
        <v>0</v>
      </c>
      <c r="CY143" s="26">
        <f t="shared" si="124"/>
        <v>-0.71584808112959164</v>
      </c>
      <c r="CZ143" s="13">
        <v>4</v>
      </c>
      <c r="DA143" s="13">
        <v>6</v>
      </c>
      <c r="DB143" s="27">
        <v>4.71</v>
      </c>
      <c r="DC143" s="27">
        <v>5.26</v>
      </c>
      <c r="DD143" s="27">
        <v>5.59</v>
      </c>
      <c r="DE143" s="27">
        <v>5.95</v>
      </c>
      <c r="DF143" s="13">
        <v>0</v>
      </c>
      <c r="DG143" s="13">
        <v>1</v>
      </c>
      <c r="DH143" s="21">
        <f t="shared" si="125"/>
        <v>0</v>
      </c>
      <c r="DI143" s="42"/>
      <c r="DJ143" s="42"/>
      <c r="DK143" s="1"/>
      <c r="DL143" s="1"/>
      <c r="DM143" s="1"/>
      <c r="DN143" s="1"/>
      <c r="DO143" s="1"/>
      <c r="DP143" s="1"/>
      <c r="DQ143" s="13">
        <v>1</v>
      </c>
      <c r="DR143" s="46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</row>
    <row r="144" spans="1:128" ht="25.5" x14ac:dyDescent="0.2">
      <c r="A144" s="13" t="s">
        <v>736</v>
      </c>
      <c r="B144" s="13" t="s">
        <v>737</v>
      </c>
      <c r="C144" s="39" t="s">
        <v>3178</v>
      </c>
      <c r="D144" s="1" t="s">
        <v>243</v>
      </c>
      <c r="E144" s="13" t="s">
        <v>129</v>
      </c>
      <c r="F144" s="13">
        <v>1</v>
      </c>
      <c r="G144" s="13">
        <v>0</v>
      </c>
      <c r="H144" s="13">
        <v>0</v>
      </c>
      <c r="I144" s="40">
        <f t="shared" si="84"/>
        <v>0</v>
      </c>
      <c r="J144" s="19">
        <f t="shared" si="85"/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5">
        <f t="shared" si="86"/>
        <v>0</v>
      </c>
      <c r="S144" s="15">
        <f t="shared" si="87"/>
        <v>0</v>
      </c>
      <c r="T144" s="16">
        <v>5.5</v>
      </c>
      <c r="U144" s="16">
        <f t="shared" si="88"/>
        <v>5.5</v>
      </c>
      <c r="V144" s="16">
        <v>5.59</v>
      </c>
      <c r="W144" s="16">
        <f t="shared" si="89"/>
        <v>5.59</v>
      </c>
      <c r="X144" s="16">
        <v>38.44</v>
      </c>
      <c r="Y144" s="16">
        <f t="shared" si="90"/>
        <v>38.44</v>
      </c>
      <c r="Z144" s="21">
        <f t="shared" si="91"/>
        <v>0.126958891664774</v>
      </c>
      <c r="AA144" s="20">
        <f t="shared" si="92"/>
        <v>0</v>
      </c>
      <c r="AB144">
        <v>0</v>
      </c>
      <c r="AC144" s="1">
        <v>3</v>
      </c>
      <c r="AD144" s="1">
        <v>0</v>
      </c>
      <c r="AE144" s="1">
        <v>0</v>
      </c>
      <c r="AF144" s="1">
        <v>0</v>
      </c>
      <c r="AG144" s="15">
        <f t="shared" si="93"/>
        <v>0</v>
      </c>
      <c r="AH144" s="15">
        <f t="shared" si="94"/>
        <v>0</v>
      </c>
      <c r="AI144" s="15">
        <f t="shared" si="95"/>
        <v>0</v>
      </c>
      <c r="AJ144" s="1">
        <v>0</v>
      </c>
      <c r="AK144" s="21">
        <f t="shared" si="96"/>
        <v>0</v>
      </c>
      <c r="AL144" s="1">
        <v>4</v>
      </c>
      <c r="AM144" s="21">
        <f t="shared" si="97"/>
        <v>0.8</v>
      </c>
      <c r="AN144" s="1">
        <v>1</v>
      </c>
      <c r="AO144" s="21">
        <f t="shared" si="98"/>
        <v>0.2</v>
      </c>
      <c r="AP144" s="21">
        <f t="shared" si="99"/>
        <v>0</v>
      </c>
      <c r="AQ144" s="1">
        <v>1</v>
      </c>
      <c r="AR144" s="4">
        <v>-58.06</v>
      </c>
      <c r="AS144" s="41">
        <v>3</v>
      </c>
      <c r="AT144" s="41">
        <v>3</v>
      </c>
      <c r="AU144" s="41">
        <v>1</v>
      </c>
      <c r="AV144" s="21">
        <f t="shared" si="100"/>
        <v>0.5</v>
      </c>
      <c r="AW144" s="26">
        <v>16.559999999999999</v>
      </c>
      <c r="AX144" s="42">
        <v>14</v>
      </c>
      <c r="AY144" s="41">
        <v>-1.6619999999999999</v>
      </c>
      <c r="AZ144" s="1">
        <v>14</v>
      </c>
      <c r="BA144" s="43">
        <v>-1.3340000000000001</v>
      </c>
      <c r="BB144" s="16">
        <v>51.9</v>
      </c>
      <c r="BC144" s="26">
        <v>16.78</v>
      </c>
      <c r="BD144" s="43">
        <v>-13.606999999999999</v>
      </c>
      <c r="BE144" s="43">
        <v>-4.9530000000000003</v>
      </c>
      <c r="BF144" s="16">
        <v>48.51</v>
      </c>
      <c r="BG144" s="21">
        <f t="shared" si="101"/>
        <v>0</v>
      </c>
      <c r="BH144" s="44">
        <f t="shared" si="102"/>
        <v>1</v>
      </c>
      <c r="BI144" s="42">
        <f t="shared" si="103"/>
        <v>1000</v>
      </c>
      <c r="BJ144" s="21">
        <f t="shared" si="104"/>
        <v>0</v>
      </c>
      <c r="BK144" s="26">
        <f t="shared" si="105"/>
        <v>0</v>
      </c>
      <c r="BL144" s="26">
        <f t="shared" si="106"/>
        <v>0</v>
      </c>
      <c r="BM144" s="16">
        <f t="shared" si="107"/>
        <v>10.733452593917711</v>
      </c>
      <c r="BN144" s="16">
        <f t="shared" si="108"/>
        <v>32.200357781753127</v>
      </c>
      <c r="BO144" s="16">
        <f t="shared" si="109"/>
        <v>10.733452593917711</v>
      </c>
      <c r="BP144" s="16">
        <f t="shared" si="110"/>
        <v>64.400715563506253</v>
      </c>
      <c r="BQ144" s="16">
        <f t="shared" si="111"/>
        <v>-53.667262969588542</v>
      </c>
      <c r="BR144" s="1">
        <v>0</v>
      </c>
      <c r="BS144" s="1">
        <v>0</v>
      </c>
      <c r="BT144" s="42">
        <v>1</v>
      </c>
      <c r="BU144" s="42">
        <v>3</v>
      </c>
      <c r="BV144" s="42">
        <v>0</v>
      </c>
      <c r="BW144" s="42">
        <v>2</v>
      </c>
      <c r="BX144" s="42">
        <v>1</v>
      </c>
      <c r="BY144" s="42">
        <v>0</v>
      </c>
      <c r="BZ144" s="1">
        <v>0</v>
      </c>
      <c r="CA144" s="1">
        <v>0</v>
      </c>
      <c r="CB144" s="21" t="e">
        <f t="shared" si="112"/>
        <v>#DIV/0!</v>
      </c>
      <c r="CC144" s="4" t="s">
        <v>3179</v>
      </c>
      <c r="CD144" s="45">
        <f t="shared" si="113"/>
        <v>-38.138262969588538</v>
      </c>
      <c r="CE144" s="26">
        <f t="shared" si="114"/>
        <v>3.121748178980229</v>
      </c>
      <c r="CF144" s="26">
        <f t="shared" si="115"/>
        <v>1.5608740894901145</v>
      </c>
      <c r="CG144" s="26">
        <f t="shared" si="116"/>
        <v>48.387096774193552</v>
      </c>
      <c r="CH144" s="26">
        <f t="shared" si="117"/>
        <v>21.852237252861606</v>
      </c>
      <c r="CI144" s="26">
        <f t="shared" si="118"/>
        <v>81.165452653485957</v>
      </c>
      <c r="CJ144" s="26">
        <f t="shared" si="119"/>
        <v>40.582726326742979</v>
      </c>
      <c r="CK144" s="16">
        <f t="shared" si="120"/>
        <v>-94.24998929633152</v>
      </c>
      <c r="CL144" s="42">
        <v>2</v>
      </c>
      <c r="CM144" s="42">
        <v>1</v>
      </c>
      <c r="CN144" s="42">
        <v>29</v>
      </c>
      <c r="CO144" s="42">
        <v>13</v>
      </c>
      <c r="CP144" s="42">
        <v>13</v>
      </c>
      <c r="CQ144" s="42">
        <v>7</v>
      </c>
      <c r="CR144" s="42">
        <v>5</v>
      </c>
      <c r="CS144" s="42">
        <v>8</v>
      </c>
      <c r="CT144" s="1">
        <v>0</v>
      </c>
      <c r="CU144" s="1">
        <v>0</v>
      </c>
      <c r="CV144" s="42">
        <f t="shared" si="121"/>
        <v>0</v>
      </c>
      <c r="CW144" s="26">
        <f t="shared" si="122"/>
        <v>0</v>
      </c>
      <c r="CX144" s="26">
        <f t="shared" si="123"/>
        <v>0</v>
      </c>
      <c r="CY144" s="26">
        <f t="shared" si="124"/>
        <v>0</v>
      </c>
      <c r="CZ144" s="13">
        <v>0</v>
      </c>
      <c r="DA144" s="13">
        <v>0</v>
      </c>
      <c r="DB144" s="27">
        <v>0.17</v>
      </c>
      <c r="DC144" s="27">
        <v>0.14000000000000001</v>
      </c>
      <c r="DD144" s="27">
        <v>0.16</v>
      </c>
      <c r="DE144" s="27">
        <v>0.18</v>
      </c>
      <c r="DF144" s="13">
        <v>0</v>
      </c>
      <c r="DG144" s="13">
        <v>0</v>
      </c>
      <c r="DH144" s="21" t="str">
        <f t="shared" si="125"/>
        <v xml:space="preserve"> </v>
      </c>
      <c r="DI144" s="42"/>
      <c r="DJ144" s="42"/>
      <c r="DK144" s="1"/>
      <c r="DL144" s="1"/>
      <c r="DM144" s="1"/>
      <c r="DN144" s="1"/>
      <c r="DO144" s="1"/>
      <c r="DP144" s="1"/>
      <c r="DQ144" s="47"/>
      <c r="DR144" s="46"/>
      <c r="DS144" s="13"/>
      <c r="DT144" s="13"/>
      <c r="DU144" s="13"/>
      <c r="DV144" s="13"/>
      <c r="DW144" s="13"/>
      <c r="DX144" s="1"/>
    </row>
    <row r="145" spans="1:128" ht="25.5" x14ac:dyDescent="0.2">
      <c r="A145" s="13" t="s">
        <v>740</v>
      </c>
      <c r="B145" s="13" t="s">
        <v>741</v>
      </c>
      <c r="C145" s="39" t="s">
        <v>3180</v>
      </c>
      <c r="D145" s="1" t="s">
        <v>287</v>
      </c>
      <c r="E145" s="13" t="s">
        <v>154</v>
      </c>
      <c r="F145" s="13">
        <v>76</v>
      </c>
      <c r="G145" s="13">
        <v>5</v>
      </c>
      <c r="H145" s="13">
        <v>7</v>
      </c>
      <c r="I145" s="40">
        <f t="shared" si="84"/>
        <v>12</v>
      </c>
      <c r="J145" s="19">
        <f t="shared" si="85"/>
        <v>0.85064487545531742</v>
      </c>
      <c r="K145" s="1">
        <v>4</v>
      </c>
      <c r="L145" s="1">
        <v>5</v>
      </c>
      <c r="M145" s="1">
        <v>1</v>
      </c>
      <c r="N145" s="1">
        <v>105</v>
      </c>
      <c r="O145" s="1">
        <v>48</v>
      </c>
      <c r="P145" s="1">
        <v>38</v>
      </c>
      <c r="Q145" s="1">
        <v>109</v>
      </c>
      <c r="R145" s="15">
        <f t="shared" si="86"/>
        <v>4.7619047619047616E-2</v>
      </c>
      <c r="S145" s="15">
        <f t="shared" si="87"/>
        <v>2.6178010471204188E-2</v>
      </c>
      <c r="T145" s="16">
        <v>846.41666666670005</v>
      </c>
      <c r="U145" s="16">
        <f t="shared" si="88"/>
        <v>11.137061403509211</v>
      </c>
      <c r="V145" s="16">
        <v>847.61</v>
      </c>
      <c r="W145" s="16">
        <f t="shared" si="89"/>
        <v>11.152763157894737</v>
      </c>
      <c r="X145" s="16">
        <v>2872.37</v>
      </c>
      <c r="Y145" s="16">
        <f t="shared" si="90"/>
        <v>37.794342105263155</v>
      </c>
      <c r="Z145" s="21">
        <f t="shared" si="91"/>
        <v>0.22785337555578258</v>
      </c>
      <c r="AA145" s="20">
        <f t="shared" si="92"/>
        <v>94.761904761904759</v>
      </c>
      <c r="AB145">
        <v>22</v>
      </c>
      <c r="AC145" s="1">
        <v>334</v>
      </c>
      <c r="AD145" s="1">
        <v>112</v>
      </c>
      <c r="AE145" s="1">
        <v>22</v>
      </c>
      <c r="AF145" s="1">
        <v>18</v>
      </c>
      <c r="AG145" s="15">
        <f t="shared" si="93"/>
        <v>0.23809523809523808</v>
      </c>
      <c r="AH145" s="15">
        <f t="shared" si="94"/>
        <v>0.2857142857142857</v>
      </c>
      <c r="AI145" s="15">
        <f t="shared" si="95"/>
        <v>0.52380952380952372</v>
      </c>
      <c r="AJ145" s="1">
        <v>218</v>
      </c>
      <c r="AK145" s="21">
        <f t="shared" si="96"/>
        <v>0.24885844748858446</v>
      </c>
      <c r="AL145" s="1">
        <v>317</v>
      </c>
      <c r="AM145" s="21">
        <f t="shared" si="97"/>
        <v>0.36187214611872148</v>
      </c>
      <c r="AN145" s="1">
        <v>341</v>
      </c>
      <c r="AO145" s="21">
        <f t="shared" si="98"/>
        <v>0.38926940639269408</v>
      </c>
      <c r="AP145" s="21">
        <f t="shared" si="99"/>
        <v>0.40747663551401869</v>
      </c>
      <c r="AQ145" s="1">
        <v>2</v>
      </c>
      <c r="AR145" s="4">
        <v>-15.49</v>
      </c>
      <c r="AS145" s="41">
        <v>299</v>
      </c>
      <c r="AT145" s="41">
        <v>297</v>
      </c>
      <c r="AU145" s="41">
        <v>255</v>
      </c>
      <c r="AV145" s="21">
        <f t="shared" si="100"/>
        <v>0.50167785234899331</v>
      </c>
      <c r="AW145" s="26">
        <v>17.04</v>
      </c>
      <c r="AX145" s="42">
        <v>11</v>
      </c>
      <c r="AY145" s="41">
        <v>6.2E-2</v>
      </c>
      <c r="AZ145" s="1">
        <v>11</v>
      </c>
      <c r="BA145" s="43">
        <v>0.113</v>
      </c>
      <c r="BB145" s="16">
        <v>49.78</v>
      </c>
      <c r="BC145" s="26">
        <v>17.28</v>
      </c>
      <c r="BD145" s="43">
        <v>-2.242</v>
      </c>
      <c r="BE145" s="43">
        <v>5.2430000000000003</v>
      </c>
      <c r="BF145" s="16">
        <v>51.72</v>
      </c>
      <c r="BG145" s="21">
        <f t="shared" si="101"/>
        <v>5.2763819095477386E-2</v>
      </c>
      <c r="BH145" s="44">
        <f t="shared" si="102"/>
        <v>0.92397660818713445</v>
      </c>
      <c r="BI145" s="42">
        <f t="shared" si="103"/>
        <v>976.7404272826119</v>
      </c>
      <c r="BJ145" s="21">
        <f t="shared" si="104"/>
        <v>-2.3259572717388162E-2</v>
      </c>
      <c r="BK145" s="26">
        <f t="shared" si="105"/>
        <v>1.4865327214166892</v>
      </c>
      <c r="BL145" s="26">
        <f t="shared" si="106"/>
        <v>1.8404690836587583</v>
      </c>
      <c r="BM145" s="16">
        <f t="shared" si="107"/>
        <v>28.173334434468682</v>
      </c>
      <c r="BN145" s="16">
        <f t="shared" si="108"/>
        <v>24.209247177357511</v>
      </c>
      <c r="BO145" s="16">
        <f t="shared" si="109"/>
        <v>52.241007066929363</v>
      </c>
      <c r="BP145" s="16">
        <f t="shared" si="110"/>
        <v>50.258963438373783</v>
      </c>
      <c r="BQ145" s="16">
        <f t="shared" si="111"/>
        <v>1.98204362855558</v>
      </c>
      <c r="BR145" s="1">
        <v>21</v>
      </c>
      <c r="BS145" s="1">
        <v>26</v>
      </c>
      <c r="BT145" s="42">
        <v>377</v>
      </c>
      <c r="BU145" s="42">
        <v>316</v>
      </c>
      <c r="BV145" s="42">
        <v>157</v>
      </c>
      <c r="BW145" s="42">
        <v>151</v>
      </c>
      <c r="BX145" s="42">
        <v>217</v>
      </c>
      <c r="BY145" s="42">
        <v>183</v>
      </c>
      <c r="BZ145" s="1">
        <v>390</v>
      </c>
      <c r="CA145" s="1">
        <v>345</v>
      </c>
      <c r="CB145" s="21">
        <f t="shared" si="112"/>
        <v>0.53061224489795922</v>
      </c>
      <c r="CC145" s="4">
        <v>-0.23</v>
      </c>
      <c r="CD145" s="45">
        <f t="shared" si="113"/>
        <v>-1.0173956237808683</v>
      </c>
      <c r="CE145" s="26">
        <f t="shared" si="114"/>
        <v>3.0079690290596268</v>
      </c>
      <c r="CF145" s="26">
        <f t="shared" si="115"/>
        <v>2.7573049433046579</v>
      </c>
      <c r="CG145" s="26">
        <f t="shared" si="116"/>
        <v>34.800530572314848</v>
      </c>
      <c r="CH145" s="26">
        <f t="shared" si="117"/>
        <v>29.348586707144275</v>
      </c>
      <c r="CI145" s="26">
        <f t="shared" si="118"/>
        <v>65.778433836866427</v>
      </c>
      <c r="CJ145" s="26">
        <f t="shared" si="119"/>
        <v>57.986958504649472</v>
      </c>
      <c r="CK145" s="16">
        <f t="shared" si="120"/>
        <v>-5.8094317036613745</v>
      </c>
      <c r="CL145" s="42">
        <v>144</v>
      </c>
      <c r="CM145" s="42">
        <v>132</v>
      </c>
      <c r="CN145" s="42">
        <v>1522</v>
      </c>
      <c r="CO145" s="42">
        <v>1273</v>
      </c>
      <c r="CP145" s="42">
        <v>649</v>
      </c>
      <c r="CQ145" s="42">
        <v>527</v>
      </c>
      <c r="CR145" s="42">
        <v>844</v>
      </c>
      <c r="CS145" s="42">
        <v>834</v>
      </c>
      <c r="CT145" s="1">
        <v>10</v>
      </c>
      <c r="CU145" s="1">
        <v>11</v>
      </c>
      <c r="CV145" s="42">
        <f t="shared" si="121"/>
        <v>1</v>
      </c>
      <c r="CW145" s="26">
        <f t="shared" si="122"/>
        <v>0.70887072954609787</v>
      </c>
      <c r="CX145" s="26">
        <f t="shared" si="123"/>
        <v>0.77975780250070759</v>
      </c>
      <c r="CY145" s="26">
        <f t="shared" si="124"/>
        <v>7.0887072954609776E-2</v>
      </c>
      <c r="CZ145" s="13">
        <v>34</v>
      </c>
      <c r="DA145" s="13">
        <v>31</v>
      </c>
      <c r="DB145" s="27">
        <v>37.590000000000003</v>
      </c>
      <c r="DC145" s="27">
        <v>35.270000000000003</v>
      </c>
      <c r="DD145" s="27">
        <v>38.549999999999997</v>
      </c>
      <c r="DE145" s="27">
        <v>34.31</v>
      </c>
      <c r="DF145" s="13">
        <v>2</v>
      </c>
      <c r="DG145" s="13">
        <v>0</v>
      </c>
      <c r="DH145" s="21">
        <f t="shared" si="125"/>
        <v>1</v>
      </c>
      <c r="DI145" s="42"/>
      <c r="DJ145" s="42"/>
      <c r="DK145" s="1"/>
      <c r="DL145" s="1"/>
      <c r="DM145" s="1"/>
      <c r="DN145" s="1"/>
      <c r="DO145" s="1"/>
      <c r="DP145" s="1"/>
      <c r="DQ145" s="13">
        <v>1</v>
      </c>
      <c r="DR145" s="46">
        <v>1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</row>
    <row r="146" spans="1:128" ht="25.5" x14ac:dyDescent="0.2">
      <c r="A146" s="13" t="s">
        <v>745</v>
      </c>
      <c r="B146" s="13" t="s">
        <v>746</v>
      </c>
      <c r="C146" s="39" t="s">
        <v>3181</v>
      </c>
      <c r="D146" s="1" t="s">
        <v>219</v>
      </c>
      <c r="E146" s="13" t="s">
        <v>173</v>
      </c>
      <c r="F146" s="13">
        <v>43</v>
      </c>
      <c r="G146" s="13">
        <v>1</v>
      </c>
      <c r="H146" s="13">
        <v>10</v>
      </c>
      <c r="I146" s="40">
        <f t="shared" si="84"/>
        <v>11</v>
      </c>
      <c r="J146" s="19">
        <f t="shared" si="85"/>
        <v>0.90603335850092659</v>
      </c>
      <c r="K146" s="1">
        <v>1</v>
      </c>
      <c r="L146" s="1">
        <v>4</v>
      </c>
      <c r="M146" s="1">
        <v>4</v>
      </c>
      <c r="N146" s="1">
        <v>38</v>
      </c>
      <c r="O146" s="1">
        <v>26</v>
      </c>
      <c r="P146" s="1">
        <v>42</v>
      </c>
      <c r="Q146" s="1">
        <v>25</v>
      </c>
      <c r="R146" s="15">
        <f t="shared" si="86"/>
        <v>2.6315789473684209E-2</v>
      </c>
      <c r="S146" s="15">
        <f t="shared" si="87"/>
        <v>9.433962264150943E-3</v>
      </c>
      <c r="T146" s="16">
        <v>728.45</v>
      </c>
      <c r="U146" s="16">
        <f t="shared" si="88"/>
        <v>16.940697674418605</v>
      </c>
      <c r="V146" s="16">
        <v>687.58</v>
      </c>
      <c r="W146" s="16">
        <f t="shared" si="89"/>
        <v>15.990232558139535</v>
      </c>
      <c r="X146" s="16">
        <v>1369.52</v>
      </c>
      <c r="Y146" s="16">
        <f t="shared" si="90"/>
        <v>31.849302325581395</v>
      </c>
      <c r="Z146" s="21">
        <f t="shared" si="91"/>
        <v>0.33424724126197075</v>
      </c>
      <c r="AA146" s="20">
        <f t="shared" si="92"/>
        <v>59.81818181818182</v>
      </c>
      <c r="AB146">
        <v>40</v>
      </c>
      <c r="AC146" s="1">
        <v>56</v>
      </c>
      <c r="AD146" s="1">
        <v>58</v>
      </c>
      <c r="AE146" s="1">
        <v>18</v>
      </c>
      <c r="AF146" s="1">
        <v>9</v>
      </c>
      <c r="AG146" s="15">
        <f t="shared" si="93"/>
        <v>4.5454545454545456E-2</v>
      </c>
      <c r="AH146" s="15">
        <f t="shared" si="94"/>
        <v>0.36363636363636365</v>
      </c>
      <c r="AI146" s="15">
        <f t="shared" si="95"/>
        <v>0.40909090909090912</v>
      </c>
      <c r="AJ146" s="1">
        <v>201</v>
      </c>
      <c r="AK146" s="21">
        <f t="shared" si="96"/>
        <v>0.2847025495750708</v>
      </c>
      <c r="AL146" s="1">
        <v>236</v>
      </c>
      <c r="AM146" s="21">
        <f t="shared" si="97"/>
        <v>0.33427762039660058</v>
      </c>
      <c r="AN146" s="1">
        <v>269</v>
      </c>
      <c r="AO146" s="21">
        <f t="shared" si="98"/>
        <v>0.38101983002832862</v>
      </c>
      <c r="AP146" s="21">
        <f t="shared" si="99"/>
        <v>0.459954233409611</v>
      </c>
      <c r="AQ146" s="1">
        <v>1</v>
      </c>
      <c r="AR146" s="4">
        <v>-11.37</v>
      </c>
      <c r="AS146" s="41">
        <v>282</v>
      </c>
      <c r="AT146" s="41">
        <v>266</v>
      </c>
      <c r="AU146" s="41">
        <v>212</v>
      </c>
      <c r="AV146" s="21">
        <f t="shared" si="100"/>
        <v>0.51459854014598538</v>
      </c>
      <c r="AW146" s="26">
        <v>17.559999999999999</v>
      </c>
      <c r="AX146" s="42">
        <v>1</v>
      </c>
      <c r="AY146" s="41">
        <v>0.88600000000000001</v>
      </c>
      <c r="AZ146" s="1">
        <v>1</v>
      </c>
      <c r="BA146" s="43">
        <v>-1.167</v>
      </c>
      <c r="BB146" s="16">
        <v>49.61</v>
      </c>
      <c r="BC146" s="26">
        <v>16.579999999999998</v>
      </c>
      <c r="BD146" s="43">
        <v>-0.57999999999999996</v>
      </c>
      <c r="BE146" s="43">
        <v>-0.71299999999999997</v>
      </c>
      <c r="BF146" s="16">
        <v>48.63</v>
      </c>
      <c r="BG146" s="21">
        <f t="shared" si="101"/>
        <v>6.6869300911854099E-2</v>
      </c>
      <c r="BH146" s="44">
        <f t="shared" si="102"/>
        <v>0.92063492063492058</v>
      </c>
      <c r="BI146" s="42">
        <f t="shared" si="103"/>
        <v>987.50422154677472</v>
      </c>
      <c r="BJ146" s="21">
        <f t="shared" si="104"/>
        <v>-1.2495778453225317E-2</v>
      </c>
      <c r="BK146" s="26">
        <f t="shared" si="105"/>
        <v>1.9197766078129088</v>
      </c>
      <c r="BL146" s="26">
        <f t="shared" si="106"/>
        <v>2.1815643270601242</v>
      </c>
      <c r="BM146" s="16">
        <f t="shared" si="107"/>
        <v>28.709386544111229</v>
      </c>
      <c r="BN146" s="16">
        <f t="shared" si="108"/>
        <v>27.48771052095756</v>
      </c>
      <c r="BO146" s="16">
        <f t="shared" si="109"/>
        <v>52.270281276360571</v>
      </c>
      <c r="BP146" s="16">
        <f t="shared" si="110"/>
        <v>51.484918118618921</v>
      </c>
      <c r="BQ146" s="16">
        <f t="shared" si="111"/>
        <v>0.78536315774164933</v>
      </c>
      <c r="BR146" s="1">
        <v>22</v>
      </c>
      <c r="BS146" s="1">
        <v>25</v>
      </c>
      <c r="BT146" s="42">
        <v>307</v>
      </c>
      <c r="BU146" s="42">
        <v>290</v>
      </c>
      <c r="BV146" s="42">
        <v>121</v>
      </c>
      <c r="BW146" s="42">
        <v>116</v>
      </c>
      <c r="BX146" s="42">
        <v>159</v>
      </c>
      <c r="BY146" s="42">
        <v>149</v>
      </c>
      <c r="BZ146" s="1">
        <v>272</v>
      </c>
      <c r="CA146" s="1">
        <v>263</v>
      </c>
      <c r="CB146" s="21">
        <f t="shared" si="112"/>
        <v>0.50841121495327102</v>
      </c>
      <c r="CC146" s="4">
        <v>-0.85</v>
      </c>
      <c r="CD146" s="45">
        <f t="shared" si="113"/>
        <v>1.2024615559109844</v>
      </c>
      <c r="CE146" s="26">
        <f t="shared" si="114"/>
        <v>1.8400607512121034</v>
      </c>
      <c r="CF146" s="26">
        <f t="shared" si="115"/>
        <v>2.1029265728138329</v>
      </c>
      <c r="CG146" s="26">
        <f t="shared" si="116"/>
        <v>28.520941643787605</v>
      </c>
      <c r="CH146" s="26">
        <f t="shared" si="117"/>
        <v>27.688533208715462</v>
      </c>
      <c r="CI146" s="26">
        <f t="shared" si="118"/>
        <v>56.428529703837839</v>
      </c>
      <c r="CJ146" s="26">
        <f t="shared" si="119"/>
        <v>52.529353350078857</v>
      </c>
      <c r="CK146" s="16">
        <f t="shared" si="120"/>
        <v>-3.1138131960173325</v>
      </c>
      <c r="CL146" s="42">
        <v>42</v>
      </c>
      <c r="CM146" s="42">
        <v>48</v>
      </c>
      <c r="CN146" s="42">
        <v>609</v>
      </c>
      <c r="CO146" s="42">
        <v>584</v>
      </c>
      <c r="CP146" s="42">
        <v>269</v>
      </c>
      <c r="CQ146" s="42">
        <v>257</v>
      </c>
      <c r="CR146" s="42">
        <v>310</v>
      </c>
      <c r="CS146" s="42">
        <v>368</v>
      </c>
      <c r="CT146" s="1">
        <v>7</v>
      </c>
      <c r="CU146" s="1">
        <v>2</v>
      </c>
      <c r="CV146" s="42">
        <f t="shared" si="121"/>
        <v>-5</v>
      </c>
      <c r="CW146" s="26">
        <f t="shared" si="122"/>
        <v>0.57656668268240785</v>
      </c>
      <c r="CX146" s="26">
        <f t="shared" si="123"/>
        <v>0.16473333790925937</v>
      </c>
      <c r="CY146" s="26">
        <f t="shared" si="124"/>
        <v>-0.41183334477314842</v>
      </c>
      <c r="CZ146" s="13">
        <v>23</v>
      </c>
      <c r="DA146" s="13">
        <v>23</v>
      </c>
      <c r="DB146" s="27">
        <v>24.71</v>
      </c>
      <c r="DC146" s="27">
        <v>23.7</v>
      </c>
      <c r="DD146" s="27">
        <v>24.38</v>
      </c>
      <c r="DE146" s="27">
        <v>25.66</v>
      </c>
      <c r="DF146" s="1"/>
      <c r="DG146" s="1"/>
      <c r="DH146" s="21" t="str">
        <f t="shared" si="125"/>
        <v xml:space="preserve"> </v>
      </c>
      <c r="DI146" s="42"/>
      <c r="DJ146" s="42"/>
      <c r="DK146" s="1"/>
      <c r="DL146" s="1"/>
      <c r="DM146" s="1"/>
      <c r="DN146" s="1"/>
      <c r="DO146" s="1"/>
      <c r="DP146" s="1"/>
      <c r="DQ146" s="47"/>
      <c r="DR146" s="46"/>
      <c r="DS146" s="13"/>
      <c r="DT146" s="13"/>
      <c r="DU146" s="13"/>
      <c r="DV146" s="13"/>
      <c r="DW146" s="13"/>
      <c r="DX146" s="1"/>
    </row>
    <row r="147" spans="1:128" ht="25.5" x14ac:dyDescent="0.2">
      <c r="A147" s="13" t="s">
        <v>160</v>
      </c>
      <c r="B147" s="13" t="s">
        <v>750</v>
      </c>
      <c r="C147" s="39" t="s">
        <v>3182</v>
      </c>
      <c r="D147" s="1" t="s">
        <v>334</v>
      </c>
      <c r="E147" s="13" t="s">
        <v>207</v>
      </c>
      <c r="F147" s="13">
        <v>82</v>
      </c>
      <c r="G147" s="13">
        <v>12</v>
      </c>
      <c r="H147" s="13">
        <v>14</v>
      </c>
      <c r="I147" s="40">
        <f t="shared" si="84"/>
        <v>26</v>
      </c>
      <c r="J147" s="19">
        <f t="shared" si="85"/>
        <v>1.4812704742914113</v>
      </c>
      <c r="K147" s="1">
        <v>11</v>
      </c>
      <c r="L147" s="1">
        <v>11</v>
      </c>
      <c r="M147" s="1">
        <v>1</v>
      </c>
      <c r="N147" s="1">
        <v>109</v>
      </c>
      <c r="O147" s="1">
        <v>50</v>
      </c>
      <c r="P147" s="1">
        <v>47</v>
      </c>
      <c r="Q147" s="1">
        <v>104</v>
      </c>
      <c r="R147" s="15">
        <f t="shared" si="86"/>
        <v>0.11009174311926606</v>
      </c>
      <c r="S147" s="15">
        <f t="shared" si="87"/>
        <v>5.8252427184466021E-2</v>
      </c>
      <c r="T147" s="16">
        <v>1053.1500000000001</v>
      </c>
      <c r="U147" s="16">
        <f t="shared" si="88"/>
        <v>12.84329268292683</v>
      </c>
      <c r="V147" s="16">
        <v>998.89</v>
      </c>
      <c r="W147" s="16">
        <f t="shared" si="89"/>
        <v>12.181585365853659</v>
      </c>
      <c r="X147" s="16">
        <v>2955.21</v>
      </c>
      <c r="Y147" s="16">
        <f t="shared" si="90"/>
        <v>36.039146341463415</v>
      </c>
      <c r="Z147" s="21">
        <f t="shared" si="91"/>
        <v>0.25262132975898438</v>
      </c>
      <c r="AA147" s="20">
        <f t="shared" si="92"/>
        <v>142.69444444444446</v>
      </c>
      <c r="AB147">
        <v>25</v>
      </c>
      <c r="AC147" s="1">
        <v>130</v>
      </c>
      <c r="AD147" s="1">
        <v>73</v>
      </c>
      <c r="AE147" s="1">
        <v>30</v>
      </c>
      <c r="AF147" s="1">
        <v>21</v>
      </c>
      <c r="AG147" s="15">
        <f t="shared" si="93"/>
        <v>0.33333333333333331</v>
      </c>
      <c r="AH147" s="15">
        <f t="shared" si="94"/>
        <v>0.33333333333333331</v>
      </c>
      <c r="AI147" s="15">
        <f t="shared" si="95"/>
        <v>0.66666666666666663</v>
      </c>
      <c r="AJ147" s="1">
        <v>319</v>
      </c>
      <c r="AK147" s="21">
        <f t="shared" si="96"/>
        <v>0.31584158415841584</v>
      </c>
      <c r="AL147" s="1">
        <v>314</v>
      </c>
      <c r="AM147" s="21">
        <f t="shared" si="97"/>
        <v>0.31089108910891089</v>
      </c>
      <c r="AN147" s="1">
        <v>377</v>
      </c>
      <c r="AO147" s="21">
        <f t="shared" si="98"/>
        <v>0.37326732673267327</v>
      </c>
      <c r="AP147" s="21">
        <f t="shared" si="99"/>
        <v>0.50394944707740918</v>
      </c>
      <c r="AQ147" s="1">
        <v>8</v>
      </c>
      <c r="AR147" s="4">
        <v>0.72</v>
      </c>
      <c r="AS147" s="41">
        <v>379</v>
      </c>
      <c r="AT147" s="41">
        <v>401</v>
      </c>
      <c r="AU147" s="41">
        <v>328</v>
      </c>
      <c r="AV147" s="21">
        <f t="shared" si="100"/>
        <v>0.48589743589743589</v>
      </c>
      <c r="AW147" s="26">
        <v>17.329999999999998</v>
      </c>
      <c r="AX147" s="42">
        <v>8</v>
      </c>
      <c r="AY147" s="41">
        <v>0.92900000000000005</v>
      </c>
      <c r="AZ147" s="1">
        <v>3</v>
      </c>
      <c r="BA147" s="43">
        <v>0.27</v>
      </c>
      <c r="BB147" s="16">
        <v>50.18</v>
      </c>
      <c r="BC147" s="26">
        <v>17.45</v>
      </c>
      <c r="BD147" s="43">
        <v>-0.64300000000000002</v>
      </c>
      <c r="BE147" s="43">
        <v>1.5670000000000002</v>
      </c>
      <c r="BF147" s="16">
        <v>50.07</v>
      </c>
      <c r="BG147" s="21">
        <f t="shared" si="101"/>
        <v>7.7087794432548179E-2</v>
      </c>
      <c r="BH147" s="44">
        <f t="shared" si="102"/>
        <v>0.91323210412147504</v>
      </c>
      <c r="BI147" s="42">
        <f t="shared" si="103"/>
        <v>990.31989855402321</v>
      </c>
      <c r="BJ147" s="21">
        <f t="shared" si="104"/>
        <v>-9.6801014459767798E-3</v>
      </c>
      <c r="BK147" s="26">
        <f t="shared" si="105"/>
        <v>2.1624002642933657</v>
      </c>
      <c r="BL147" s="26">
        <f t="shared" si="106"/>
        <v>2.4026669603259618</v>
      </c>
      <c r="BM147" s="16">
        <f t="shared" si="107"/>
        <v>28.051136761805605</v>
      </c>
      <c r="BN147" s="16">
        <f t="shared" si="108"/>
        <v>27.69073671775671</v>
      </c>
      <c r="BO147" s="16">
        <f t="shared" si="109"/>
        <v>54.420406651383033</v>
      </c>
      <c r="BP147" s="16">
        <f t="shared" si="110"/>
        <v>52.678473105146715</v>
      </c>
      <c r="BQ147" s="16">
        <f t="shared" si="111"/>
        <v>1.7419335462363179</v>
      </c>
      <c r="BR147" s="1">
        <v>36</v>
      </c>
      <c r="BS147" s="1">
        <v>40</v>
      </c>
      <c r="BT147" s="42">
        <v>431</v>
      </c>
      <c r="BU147" s="42">
        <v>421</v>
      </c>
      <c r="BV147" s="42">
        <v>218</v>
      </c>
      <c r="BW147" s="42">
        <v>201</v>
      </c>
      <c r="BX147" s="42">
        <v>215</v>
      </c>
      <c r="BY147" s="42">
        <v>221</v>
      </c>
      <c r="BZ147" s="1">
        <v>385</v>
      </c>
      <c r="CA147" s="1">
        <v>378</v>
      </c>
      <c r="CB147" s="21">
        <f t="shared" si="112"/>
        <v>0.50458715596330272</v>
      </c>
      <c r="CC147" s="4">
        <v>-2.33</v>
      </c>
      <c r="CD147" s="45">
        <f t="shared" si="113"/>
        <v>0.2601468163784979</v>
      </c>
      <c r="CE147" s="26">
        <f t="shared" si="114"/>
        <v>2.5988000852731279</v>
      </c>
      <c r="CF147" s="26">
        <f t="shared" si="115"/>
        <v>2.4160719542773608</v>
      </c>
      <c r="CG147" s="26">
        <f t="shared" si="116"/>
        <v>29.459835341650848</v>
      </c>
      <c r="CH147" s="26">
        <f t="shared" si="117"/>
        <v>28.566497812338209</v>
      </c>
      <c r="CI147" s="26">
        <f t="shared" si="118"/>
        <v>57.437542509669363</v>
      </c>
      <c r="CJ147" s="26">
        <f t="shared" si="119"/>
        <v>54.716923670399055</v>
      </c>
      <c r="CK147" s="16">
        <f t="shared" si="120"/>
        <v>-0.97868529303399043</v>
      </c>
      <c r="CL147" s="42">
        <v>128</v>
      </c>
      <c r="CM147" s="42">
        <v>119</v>
      </c>
      <c r="CN147" s="42">
        <v>1323</v>
      </c>
      <c r="CO147" s="42">
        <v>1288</v>
      </c>
      <c r="CP147" s="42">
        <v>677</v>
      </c>
      <c r="CQ147" s="42">
        <v>582</v>
      </c>
      <c r="CR147" s="42">
        <v>706</v>
      </c>
      <c r="CS147" s="42">
        <v>701</v>
      </c>
      <c r="CT147" s="1">
        <v>6</v>
      </c>
      <c r="CU147" s="1">
        <v>11</v>
      </c>
      <c r="CV147" s="42">
        <f t="shared" si="121"/>
        <v>5</v>
      </c>
      <c r="CW147" s="26">
        <f t="shared" si="122"/>
        <v>0.34183164791340265</v>
      </c>
      <c r="CX147" s="26">
        <f t="shared" si="123"/>
        <v>0.62669135450790481</v>
      </c>
      <c r="CY147" s="26">
        <f t="shared" si="124"/>
        <v>0.28485970659450216</v>
      </c>
      <c r="CZ147" s="13">
        <v>36</v>
      </c>
      <c r="DA147" s="13">
        <v>38</v>
      </c>
      <c r="DB147" s="27">
        <v>40.33</v>
      </c>
      <c r="DC147" s="27">
        <v>35.69</v>
      </c>
      <c r="DD147" s="27">
        <v>38.51</v>
      </c>
      <c r="DE147" s="27">
        <v>36.520000000000003</v>
      </c>
      <c r="DF147" s="13">
        <v>8</v>
      </c>
      <c r="DG147" s="13">
        <v>17</v>
      </c>
      <c r="DH147" s="21">
        <f t="shared" si="125"/>
        <v>0.32</v>
      </c>
      <c r="DI147" s="42">
        <v>13</v>
      </c>
      <c r="DJ147" s="42">
        <v>4</v>
      </c>
      <c r="DK147" s="13">
        <v>4</v>
      </c>
      <c r="DL147" s="13">
        <v>0</v>
      </c>
      <c r="DM147" s="13">
        <v>0.308</v>
      </c>
      <c r="DN147" s="13">
        <v>0</v>
      </c>
      <c r="DO147" s="13">
        <v>0</v>
      </c>
      <c r="DP147" s="13">
        <v>0</v>
      </c>
      <c r="DQ147" s="13">
        <v>4</v>
      </c>
      <c r="DR147" s="46">
        <v>1</v>
      </c>
      <c r="DS147" s="13">
        <v>0</v>
      </c>
      <c r="DT147" s="13">
        <v>1</v>
      </c>
      <c r="DU147" s="13">
        <v>-0.25</v>
      </c>
      <c r="DV147" s="13">
        <v>0</v>
      </c>
      <c r="DW147" s="13">
        <v>0</v>
      </c>
      <c r="DX147" s="13">
        <v>0</v>
      </c>
    </row>
    <row r="148" spans="1:128" ht="25.5" x14ac:dyDescent="0.2">
      <c r="A148" s="13" t="s">
        <v>752</v>
      </c>
      <c r="B148" s="13" t="s">
        <v>753</v>
      </c>
      <c r="C148" s="39" t="s">
        <v>3183</v>
      </c>
      <c r="D148" s="1" t="s">
        <v>167</v>
      </c>
      <c r="E148" s="13" t="s">
        <v>173</v>
      </c>
      <c r="F148" s="13">
        <v>33</v>
      </c>
      <c r="G148" s="13">
        <v>2</v>
      </c>
      <c r="H148" s="13">
        <v>4</v>
      </c>
      <c r="I148" s="40">
        <f t="shared" si="84"/>
        <v>6</v>
      </c>
      <c r="J148" s="19">
        <f t="shared" si="85"/>
        <v>0.69406510073588212</v>
      </c>
      <c r="K148" s="1">
        <v>2</v>
      </c>
      <c r="L148" s="1">
        <v>3</v>
      </c>
      <c r="M148" s="1">
        <v>1</v>
      </c>
      <c r="N148" s="1">
        <v>37</v>
      </c>
      <c r="O148" s="1">
        <v>28</v>
      </c>
      <c r="P148" s="1">
        <v>33</v>
      </c>
      <c r="Q148" s="1">
        <v>35</v>
      </c>
      <c r="R148" s="15">
        <f t="shared" si="86"/>
        <v>5.4054054054054057E-2</v>
      </c>
      <c r="S148" s="15">
        <f t="shared" si="87"/>
        <v>2.0408163265306121E-2</v>
      </c>
      <c r="T148" s="16">
        <v>518.68333333329997</v>
      </c>
      <c r="U148" s="16">
        <f t="shared" si="88"/>
        <v>15.717676767675757</v>
      </c>
      <c r="V148" s="16">
        <v>508.02</v>
      </c>
      <c r="W148" s="16">
        <f t="shared" si="89"/>
        <v>15.394545454545455</v>
      </c>
      <c r="X148" s="16">
        <v>1092.53</v>
      </c>
      <c r="Y148" s="16">
        <f t="shared" si="90"/>
        <v>33.106969696969699</v>
      </c>
      <c r="Z148" s="21">
        <f t="shared" si="91"/>
        <v>0.31740339258379935</v>
      </c>
      <c r="AA148" s="20">
        <f t="shared" si="92"/>
        <v>55.928571428571423</v>
      </c>
      <c r="AB148">
        <v>33</v>
      </c>
      <c r="AC148" s="1">
        <v>45</v>
      </c>
      <c r="AD148" s="1">
        <v>40</v>
      </c>
      <c r="AE148" s="1">
        <v>18</v>
      </c>
      <c r="AF148" s="1">
        <v>8</v>
      </c>
      <c r="AG148" s="15">
        <f t="shared" si="93"/>
        <v>0.14285714285714285</v>
      </c>
      <c r="AH148" s="15">
        <f t="shared" si="94"/>
        <v>0.2857142857142857</v>
      </c>
      <c r="AI148" s="15">
        <f t="shared" si="95"/>
        <v>0.42857142857142855</v>
      </c>
      <c r="AJ148" s="1">
        <v>172</v>
      </c>
      <c r="AK148" s="21">
        <f t="shared" si="96"/>
        <v>0.36673773987206826</v>
      </c>
      <c r="AL148" s="1">
        <v>143</v>
      </c>
      <c r="AM148" s="21">
        <f t="shared" si="97"/>
        <v>0.30490405117270791</v>
      </c>
      <c r="AN148" s="1">
        <v>154</v>
      </c>
      <c r="AO148" s="21">
        <f t="shared" si="98"/>
        <v>0.32835820895522388</v>
      </c>
      <c r="AP148" s="21">
        <f t="shared" si="99"/>
        <v>0.54603174603174598</v>
      </c>
      <c r="AQ148" s="1">
        <v>6</v>
      </c>
      <c r="AR148" s="4">
        <v>5.68</v>
      </c>
      <c r="AS148" s="41">
        <v>178</v>
      </c>
      <c r="AT148" s="41">
        <v>200</v>
      </c>
      <c r="AU148" s="41">
        <v>148</v>
      </c>
      <c r="AV148" s="21">
        <f t="shared" si="100"/>
        <v>0.47089947089947087</v>
      </c>
      <c r="AW148" s="26">
        <v>16.809999999999999</v>
      </c>
      <c r="AX148" s="42">
        <v>7</v>
      </c>
      <c r="AY148" s="41">
        <v>-1.224</v>
      </c>
      <c r="AZ148" s="1">
        <v>7</v>
      </c>
      <c r="BA148" s="43">
        <v>-1.4179999999999999</v>
      </c>
      <c r="BB148" s="16">
        <v>49.28</v>
      </c>
      <c r="BC148" s="26">
        <v>16.16</v>
      </c>
      <c r="BD148" s="43">
        <v>0.32700000000000001</v>
      </c>
      <c r="BE148" s="43">
        <v>-0.755</v>
      </c>
      <c r="BF148" s="16">
        <v>48.84</v>
      </c>
      <c r="BG148" s="21">
        <f t="shared" si="101"/>
        <v>5.3639846743295021E-2</v>
      </c>
      <c r="BH148" s="44">
        <f t="shared" si="102"/>
        <v>0.95</v>
      </c>
      <c r="BI148" s="42">
        <f t="shared" si="103"/>
        <v>1003.639846743295</v>
      </c>
      <c r="BJ148" s="21">
        <f t="shared" si="104"/>
        <v>3.6398467432949763E-3</v>
      </c>
      <c r="BK148" s="26">
        <f t="shared" si="105"/>
        <v>1.6534782095193103</v>
      </c>
      <c r="BL148" s="26">
        <f t="shared" si="106"/>
        <v>1.2991614503366011</v>
      </c>
      <c r="BM148" s="16">
        <f t="shared" si="107"/>
        <v>30.825558048895715</v>
      </c>
      <c r="BN148" s="16">
        <f t="shared" si="108"/>
        <v>25.983229006732021</v>
      </c>
      <c r="BO148" s="16">
        <f t="shared" si="109"/>
        <v>59.170898783512463</v>
      </c>
      <c r="BP148" s="16">
        <f t="shared" si="110"/>
        <v>48.305184835242706</v>
      </c>
      <c r="BQ148" s="16">
        <f t="shared" si="111"/>
        <v>10.865713948269757</v>
      </c>
      <c r="BR148" s="1">
        <v>14</v>
      </c>
      <c r="BS148" s="1">
        <v>11</v>
      </c>
      <c r="BT148" s="42">
        <v>247</v>
      </c>
      <c r="BU148" s="42">
        <v>209</v>
      </c>
      <c r="BV148" s="42">
        <v>98</v>
      </c>
      <c r="BW148" s="42">
        <v>78</v>
      </c>
      <c r="BX148" s="42">
        <v>111</v>
      </c>
      <c r="BY148" s="42">
        <v>142</v>
      </c>
      <c r="BZ148" s="1">
        <v>232</v>
      </c>
      <c r="CA148" s="1">
        <v>187</v>
      </c>
      <c r="CB148" s="21">
        <f t="shared" si="112"/>
        <v>0.55369928400954649</v>
      </c>
      <c r="CC148" s="4">
        <v>8.5399999999999991</v>
      </c>
      <c r="CD148" s="45">
        <f t="shared" si="113"/>
        <v>9.0079520435078546</v>
      </c>
      <c r="CE148" s="26">
        <f t="shared" si="114"/>
        <v>2.4713280184525828</v>
      </c>
      <c r="CF148" s="26">
        <f t="shared" si="115"/>
        <v>2.2516544168123529</v>
      </c>
      <c r="CG148" s="26">
        <f t="shared" si="116"/>
        <v>27.898547408309152</v>
      </c>
      <c r="CH148" s="26">
        <f t="shared" si="117"/>
        <v>33.170713847674662</v>
      </c>
      <c r="CI148" s="26">
        <f t="shared" si="118"/>
        <v>54.149542804316589</v>
      </c>
      <c r="CJ148" s="26">
        <f t="shared" si="119"/>
        <v>62.112710863774907</v>
      </c>
      <c r="CK148" s="16">
        <f t="shared" si="120"/>
        <v>18.828882007728076</v>
      </c>
      <c r="CL148" s="42">
        <v>45</v>
      </c>
      <c r="CM148" s="42">
        <v>41</v>
      </c>
      <c r="CN148" s="42">
        <v>463</v>
      </c>
      <c r="CO148" s="42">
        <v>563</v>
      </c>
      <c r="CP148" s="42">
        <v>200</v>
      </c>
      <c r="CQ148" s="42">
        <v>229</v>
      </c>
      <c r="CR148" s="42">
        <v>298</v>
      </c>
      <c r="CS148" s="42">
        <v>278</v>
      </c>
      <c r="CT148" s="1">
        <v>5</v>
      </c>
      <c r="CU148" s="1">
        <v>0</v>
      </c>
      <c r="CV148" s="42">
        <f t="shared" si="121"/>
        <v>-5</v>
      </c>
      <c r="CW148" s="26">
        <f t="shared" si="122"/>
        <v>0.57838758394656853</v>
      </c>
      <c r="CX148" s="26">
        <f t="shared" si="123"/>
        <v>0</v>
      </c>
      <c r="CY148" s="26">
        <f t="shared" si="124"/>
        <v>-0.57838758394656853</v>
      </c>
      <c r="CZ148" s="13">
        <v>19</v>
      </c>
      <c r="DA148" s="13">
        <v>16</v>
      </c>
      <c r="DB148" s="27">
        <v>17.8</v>
      </c>
      <c r="DC148" s="27">
        <v>17.97</v>
      </c>
      <c r="DD148" s="27">
        <v>16.96</v>
      </c>
      <c r="DE148" s="27">
        <v>18.3</v>
      </c>
      <c r="DF148" s="1"/>
      <c r="DG148" s="1"/>
      <c r="DH148" s="21" t="str">
        <f t="shared" si="125"/>
        <v xml:space="preserve"> </v>
      </c>
      <c r="DI148" s="42"/>
      <c r="DJ148" s="42"/>
      <c r="DK148" s="1"/>
      <c r="DL148" s="1"/>
      <c r="DM148" s="1"/>
      <c r="DN148" s="1"/>
      <c r="DO148" s="1"/>
      <c r="DP148" s="1"/>
      <c r="DQ148" s="1"/>
      <c r="DR148" s="42"/>
      <c r="DS148" s="1"/>
      <c r="DT148" s="1"/>
      <c r="DU148" s="1"/>
      <c r="DV148" s="1"/>
      <c r="DW148" s="1"/>
      <c r="DX148" s="13"/>
    </row>
    <row r="149" spans="1:128" ht="25.5" x14ac:dyDescent="0.2">
      <c r="A149" s="13" t="s">
        <v>755</v>
      </c>
      <c r="B149" s="13" t="s">
        <v>756</v>
      </c>
      <c r="C149" s="39" t="s">
        <v>3184</v>
      </c>
      <c r="D149" s="1" t="s">
        <v>270</v>
      </c>
      <c r="E149" s="13" t="s">
        <v>146</v>
      </c>
      <c r="F149" s="13">
        <v>64</v>
      </c>
      <c r="G149" s="13">
        <v>6</v>
      </c>
      <c r="H149" s="13">
        <v>16</v>
      </c>
      <c r="I149" s="40">
        <f t="shared" si="84"/>
        <v>22</v>
      </c>
      <c r="J149" s="19">
        <f t="shared" si="85"/>
        <v>1.5582575847007436</v>
      </c>
      <c r="K149" s="1">
        <v>6</v>
      </c>
      <c r="L149" s="1">
        <v>10</v>
      </c>
      <c r="M149" s="1">
        <v>5</v>
      </c>
      <c r="N149" s="1">
        <v>53</v>
      </c>
      <c r="O149" s="1">
        <v>21</v>
      </c>
      <c r="P149" s="1">
        <v>23</v>
      </c>
      <c r="Q149" s="1">
        <v>74</v>
      </c>
      <c r="R149" s="15">
        <f t="shared" si="86"/>
        <v>0.11320754716981132</v>
      </c>
      <c r="S149" s="15">
        <f t="shared" si="87"/>
        <v>6.1855670103092786E-2</v>
      </c>
      <c r="T149" s="16">
        <v>847.1</v>
      </c>
      <c r="U149" s="16">
        <f t="shared" si="88"/>
        <v>13.2359375</v>
      </c>
      <c r="V149" s="16">
        <v>805.52</v>
      </c>
      <c r="W149" s="16">
        <f t="shared" si="89"/>
        <v>12.58625</v>
      </c>
      <c r="X149" s="16">
        <v>2326.2800000000002</v>
      </c>
      <c r="Y149" s="16">
        <f t="shared" si="90"/>
        <v>36.348125000000003</v>
      </c>
      <c r="Z149" s="21">
        <f t="shared" si="91"/>
        <v>0.25720671818123758</v>
      </c>
      <c r="AA149" s="20">
        <f t="shared" si="92"/>
        <v>105.51724137931035</v>
      </c>
      <c r="AB149">
        <v>34</v>
      </c>
      <c r="AC149" s="1">
        <v>149</v>
      </c>
      <c r="AD149" s="1">
        <v>71</v>
      </c>
      <c r="AE149" s="1">
        <v>27</v>
      </c>
      <c r="AF149" s="1">
        <v>24</v>
      </c>
      <c r="AG149" s="15">
        <f t="shared" si="93"/>
        <v>0.20689655172413793</v>
      </c>
      <c r="AH149" s="15">
        <f t="shared" si="94"/>
        <v>0.51724137931034486</v>
      </c>
      <c r="AI149" s="15">
        <f t="shared" si="95"/>
        <v>0.72413793103448276</v>
      </c>
      <c r="AJ149" s="1">
        <v>242</v>
      </c>
      <c r="AK149" s="21">
        <f t="shared" si="96"/>
        <v>0.31800262812089358</v>
      </c>
      <c r="AL149" s="1">
        <v>270</v>
      </c>
      <c r="AM149" s="21">
        <f t="shared" si="97"/>
        <v>0.35479632063074901</v>
      </c>
      <c r="AN149" s="1">
        <v>249</v>
      </c>
      <c r="AO149" s="21">
        <f t="shared" si="98"/>
        <v>0.32720105124835741</v>
      </c>
      <c r="AP149" s="21">
        <f t="shared" si="99"/>
        <v>0.47265625</v>
      </c>
      <c r="AQ149" s="1">
        <v>9</v>
      </c>
      <c r="AR149" s="4">
        <v>3.73</v>
      </c>
      <c r="AS149" s="41">
        <v>294</v>
      </c>
      <c r="AT149" s="41">
        <v>334</v>
      </c>
      <c r="AU149" s="41">
        <v>240</v>
      </c>
      <c r="AV149" s="21">
        <f t="shared" si="100"/>
        <v>0.46815286624203822</v>
      </c>
      <c r="AW149" s="26">
        <v>17.2</v>
      </c>
      <c r="AX149" s="42">
        <v>9</v>
      </c>
      <c r="AY149" s="41">
        <v>-2.8000000000000001E-2</v>
      </c>
      <c r="AZ149" s="1">
        <v>11</v>
      </c>
      <c r="BA149" s="43">
        <v>0.59499999999999997</v>
      </c>
      <c r="BB149" s="16">
        <v>50.23</v>
      </c>
      <c r="BC149" s="26">
        <v>17.78</v>
      </c>
      <c r="BD149" s="43">
        <v>-7.8E-2</v>
      </c>
      <c r="BE149" s="43">
        <v>-11.282</v>
      </c>
      <c r="BF149" s="16">
        <v>45.68</v>
      </c>
      <c r="BG149" s="21">
        <f t="shared" si="101"/>
        <v>9.4771241830065356E-2</v>
      </c>
      <c r="BH149" s="44">
        <f t="shared" si="102"/>
        <v>0.94162436548223349</v>
      </c>
      <c r="BI149" s="42">
        <f t="shared" si="103"/>
        <v>1036.3956073122988</v>
      </c>
      <c r="BJ149" s="21">
        <f t="shared" si="104"/>
        <v>3.639560731229885E-2</v>
      </c>
      <c r="BK149" s="26">
        <f t="shared" si="105"/>
        <v>2.1600953421392393</v>
      </c>
      <c r="BL149" s="26">
        <f t="shared" si="106"/>
        <v>1.7131790644552587</v>
      </c>
      <c r="BM149" s="16">
        <f t="shared" si="107"/>
        <v>22.792730161883007</v>
      </c>
      <c r="BN149" s="16">
        <f t="shared" si="108"/>
        <v>29.347502234581388</v>
      </c>
      <c r="BO149" s="16">
        <f t="shared" si="109"/>
        <v>46.032376601449997</v>
      </c>
      <c r="BP149" s="16">
        <f t="shared" si="110"/>
        <v>61.227530042705332</v>
      </c>
      <c r="BQ149" s="16">
        <f t="shared" si="111"/>
        <v>-15.195153441255336</v>
      </c>
      <c r="BR149" s="1">
        <v>29</v>
      </c>
      <c r="BS149" s="1">
        <v>23</v>
      </c>
      <c r="BT149" s="42">
        <v>277</v>
      </c>
      <c r="BU149" s="42">
        <v>371</v>
      </c>
      <c r="BV149" s="42">
        <v>124</v>
      </c>
      <c r="BW149" s="42">
        <v>160</v>
      </c>
      <c r="BX149" s="42">
        <v>268</v>
      </c>
      <c r="BY149" s="42">
        <v>188</v>
      </c>
      <c r="BZ149" s="1">
        <v>288</v>
      </c>
      <c r="CA149" s="1">
        <v>376</v>
      </c>
      <c r="CB149" s="21">
        <f t="shared" si="112"/>
        <v>0.43373493975903615</v>
      </c>
      <c r="CC149" s="4">
        <v>-2.15</v>
      </c>
      <c r="CD149" s="45">
        <f t="shared" si="113"/>
        <v>-2.7519034412553367</v>
      </c>
      <c r="CE149" s="26">
        <f t="shared" si="114"/>
        <v>2.5534329487421976</v>
      </c>
      <c r="CF149" s="26">
        <f t="shared" si="115"/>
        <v>2.5534329487421976</v>
      </c>
      <c r="CG149" s="26">
        <f t="shared" si="116"/>
        <v>27.236618119916777</v>
      </c>
      <c r="CH149" s="26">
        <f t="shared" si="117"/>
        <v>30.486441872861388</v>
      </c>
      <c r="CI149" s="26">
        <f t="shared" si="118"/>
        <v>52.435648331241296</v>
      </c>
      <c r="CJ149" s="26">
        <f t="shared" si="119"/>
        <v>63.810031466547443</v>
      </c>
      <c r="CK149" s="16">
        <f t="shared" si="120"/>
        <v>-3.8207703059491891</v>
      </c>
      <c r="CL149" s="42">
        <v>99</v>
      </c>
      <c r="CM149" s="42">
        <v>99</v>
      </c>
      <c r="CN149" s="42">
        <v>957</v>
      </c>
      <c r="CO149" s="42">
        <v>1083</v>
      </c>
      <c r="CP149" s="42">
        <v>410</v>
      </c>
      <c r="CQ149" s="42">
        <v>520</v>
      </c>
      <c r="CR149" s="42">
        <v>772</v>
      </c>
      <c r="CS149" s="42">
        <v>567</v>
      </c>
      <c r="CT149" s="1">
        <v>14</v>
      </c>
      <c r="CU149" s="1">
        <v>5</v>
      </c>
      <c r="CV149" s="42">
        <f t="shared" si="121"/>
        <v>-9</v>
      </c>
      <c r="CW149" s="26">
        <f t="shared" si="122"/>
        <v>0.99161846299138234</v>
      </c>
      <c r="CX149" s="26">
        <f t="shared" si="123"/>
        <v>0.35414945106835083</v>
      </c>
      <c r="CY149" s="26">
        <f t="shared" si="124"/>
        <v>-0.63746901192303151</v>
      </c>
      <c r="CZ149" s="13">
        <v>23</v>
      </c>
      <c r="DA149" s="13">
        <v>33</v>
      </c>
      <c r="DB149" s="27">
        <v>31.91</v>
      </c>
      <c r="DC149" s="27">
        <v>34.17</v>
      </c>
      <c r="DD149" s="27">
        <v>27.92</v>
      </c>
      <c r="DE149" s="27">
        <v>32.04</v>
      </c>
      <c r="DF149" s="13">
        <v>148</v>
      </c>
      <c r="DG149" s="13">
        <v>138</v>
      </c>
      <c r="DH149" s="21">
        <f t="shared" si="125"/>
        <v>0.5174825174825175</v>
      </c>
      <c r="DI149" s="42">
        <v>117</v>
      </c>
      <c r="DJ149" s="42">
        <v>59</v>
      </c>
      <c r="DK149" s="13">
        <v>19</v>
      </c>
      <c r="DL149" s="13">
        <v>2</v>
      </c>
      <c r="DM149" s="13">
        <v>0.14499999999999999</v>
      </c>
      <c r="DN149" s="13">
        <v>1</v>
      </c>
      <c r="DO149" s="13">
        <v>0</v>
      </c>
      <c r="DP149" s="13">
        <v>9.0000000000000011E-3</v>
      </c>
      <c r="DQ149" s="13">
        <v>110</v>
      </c>
      <c r="DR149" s="46">
        <v>60</v>
      </c>
      <c r="DS149" s="13">
        <v>2</v>
      </c>
      <c r="DT149" s="13">
        <v>18</v>
      </c>
      <c r="DU149" s="13">
        <v>-0.14499999999999999</v>
      </c>
      <c r="DV149" s="13">
        <v>0</v>
      </c>
      <c r="DW149" s="13">
        <v>1</v>
      </c>
      <c r="DX149" s="13">
        <v>-9.0000000000000011E-3</v>
      </c>
    </row>
    <row r="150" spans="1:128" x14ac:dyDescent="0.2">
      <c r="A150" s="13" t="s">
        <v>759</v>
      </c>
      <c r="B150" s="13" t="s">
        <v>760</v>
      </c>
      <c r="C150" s="39" t="s">
        <v>3185</v>
      </c>
      <c r="D150" s="1" t="s">
        <v>128</v>
      </c>
      <c r="E150" s="13" t="s">
        <v>129</v>
      </c>
      <c r="F150" s="13">
        <v>68</v>
      </c>
      <c r="G150" s="13">
        <v>17</v>
      </c>
      <c r="H150" s="13">
        <v>12</v>
      </c>
      <c r="I150" s="40">
        <f t="shared" si="84"/>
        <v>29</v>
      </c>
      <c r="J150" s="19">
        <f t="shared" si="85"/>
        <v>2.0716751994285034</v>
      </c>
      <c r="K150" s="1">
        <v>16</v>
      </c>
      <c r="L150" s="1">
        <v>9</v>
      </c>
      <c r="M150" s="1">
        <v>3</v>
      </c>
      <c r="N150" s="1">
        <v>104</v>
      </c>
      <c r="O150" s="1">
        <v>32</v>
      </c>
      <c r="P150" s="1">
        <v>38</v>
      </c>
      <c r="Q150" s="1">
        <v>117</v>
      </c>
      <c r="R150" s="15">
        <f t="shared" si="86"/>
        <v>0.16346153846153846</v>
      </c>
      <c r="S150" s="15">
        <f t="shared" si="87"/>
        <v>9.7701149425287362E-2</v>
      </c>
      <c r="T150" s="16">
        <v>839.9</v>
      </c>
      <c r="U150" s="16">
        <f t="shared" si="88"/>
        <v>12.351470588235294</v>
      </c>
      <c r="V150" s="16">
        <v>794.14</v>
      </c>
      <c r="W150" s="16">
        <f t="shared" si="89"/>
        <v>11.678529411764705</v>
      </c>
      <c r="X150" s="16">
        <v>2408.13</v>
      </c>
      <c r="Y150" s="16">
        <f t="shared" si="90"/>
        <v>35.413676470588236</v>
      </c>
      <c r="Z150" s="21">
        <f t="shared" si="91"/>
        <v>0.24799283008615761</v>
      </c>
      <c r="AA150" s="20">
        <f t="shared" si="92"/>
        <v>93.078947368421055</v>
      </c>
      <c r="AB150">
        <v>19</v>
      </c>
      <c r="AC150" s="1">
        <v>122</v>
      </c>
      <c r="AD150" s="1">
        <v>78</v>
      </c>
      <c r="AE150" s="1">
        <v>27</v>
      </c>
      <c r="AF150" s="1">
        <v>21</v>
      </c>
      <c r="AG150" s="15">
        <f t="shared" si="93"/>
        <v>0.44736842105263158</v>
      </c>
      <c r="AH150" s="15">
        <f t="shared" si="94"/>
        <v>0.31578947368421051</v>
      </c>
      <c r="AI150" s="15">
        <f t="shared" si="95"/>
        <v>0.76315789473684204</v>
      </c>
      <c r="AJ150" s="1">
        <v>292</v>
      </c>
      <c r="AK150" s="21">
        <f t="shared" si="96"/>
        <v>0.36545682102628285</v>
      </c>
      <c r="AL150" s="1">
        <v>215</v>
      </c>
      <c r="AM150" s="21">
        <f t="shared" si="97"/>
        <v>0.2690863579474343</v>
      </c>
      <c r="AN150" s="1">
        <v>292</v>
      </c>
      <c r="AO150" s="21">
        <f t="shared" si="98"/>
        <v>0.36545682102628285</v>
      </c>
      <c r="AP150" s="21">
        <f t="shared" si="99"/>
        <v>0.57593688362919138</v>
      </c>
      <c r="AQ150" s="1">
        <v>7</v>
      </c>
      <c r="AR150" s="4">
        <v>7.59</v>
      </c>
      <c r="AS150" s="41">
        <v>322</v>
      </c>
      <c r="AT150" s="41">
        <v>322</v>
      </c>
      <c r="AU150" s="41">
        <v>272</v>
      </c>
      <c r="AV150" s="21">
        <f t="shared" si="100"/>
        <v>0.5</v>
      </c>
      <c r="AW150" s="26">
        <v>17.47</v>
      </c>
      <c r="AX150" s="42">
        <v>7</v>
      </c>
      <c r="AY150" s="41">
        <v>0.30599999999999999</v>
      </c>
      <c r="AZ150" s="1">
        <v>10</v>
      </c>
      <c r="BA150" s="43">
        <v>0.13300000000000001</v>
      </c>
      <c r="BB150" s="16">
        <v>50.09</v>
      </c>
      <c r="BC150" s="26">
        <v>17.82</v>
      </c>
      <c r="BD150" s="43">
        <v>1.7170000000000001</v>
      </c>
      <c r="BE150" s="43">
        <v>6.327</v>
      </c>
      <c r="BF150" s="16">
        <v>51.43</v>
      </c>
      <c r="BG150" s="21">
        <f t="shared" si="101"/>
        <v>9.6692111959287536E-2</v>
      </c>
      <c r="BH150" s="44">
        <f t="shared" si="102"/>
        <v>0.93233082706766912</v>
      </c>
      <c r="BI150" s="42">
        <f t="shared" si="103"/>
        <v>1029.0229390269567</v>
      </c>
      <c r="BJ150" s="21">
        <f t="shared" si="104"/>
        <v>2.9022939026956657E-2</v>
      </c>
      <c r="BK150" s="26">
        <f t="shared" si="105"/>
        <v>2.8710302969249755</v>
      </c>
      <c r="BL150" s="26">
        <f t="shared" si="106"/>
        <v>2.0399425793940615</v>
      </c>
      <c r="BM150" s="16">
        <f t="shared" si="107"/>
        <v>29.692497544513564</v>
      </c>
      <c r="BN150" s="16">
        <f t="shared" si="108"/>
        <v>30.145818117712238</v>
      </c>
      <c r="BO150" s="16">
        <f t="shared" si="109"/>
        <v>57.345052509633064</v>
      </c>
      <c r="BP150" s="16">
        <f t="shared" si="110"/>
        <v>55.154003072506107</v>
      </c>
      <c r="BQ150" s="16">
        <f t="shared" si="111"/>
        <v>2.1910494371269564</v>
      </c>
      <c r="BR150" s="1">
        <v>38</v>
      </c>
      <c r="BS150" s="1">
        <v>27</v>
      </c>
      <c r="BT150" s="42">
        <v>355</v>
      </c>
      <c r="BU150" s="42">
        <v>372</v>
      </c>
      <c r="BV150" s="42">
        <v>177</v>
      </c>
      <c r="BW150" s="42">
        <v>140</v>
      </c>
      <c r="BX150" s="42">
        <v>191</v>
      </c>
      <c r="BY150" s="42">
        <v>189</v>
      </c>
      <c r="BZ150" s="1">
        <v>377</v>
      </c>
      <c r="CA150" s="1">
        <v>367</v>
      </c>
      <c r="CB150" s="21">
        <f t="shared" si="112"/>
        <v>0.50672043010752688</v>
      </c>
      <c r="CC150" s="4">
        <v>-1.65</v>
      </c>
      <c r="CD150" s="45">
        <f t="shared" si="113"/>
        <v>-5.9154357699736373</v>
      </c>
      <c r="CE150" s="26">
        <f t="shared" si="114"/>
        <v>2.7656314235527151</v>
      </c>
      <c r="CF150" s="26">
        <f t="shared" si="115"/>
        <v>3.0895342028877177</v>
      </c>
      <c r="CG150" s="26">
        <f t="shared" si="116"/>
        <v>31.318907201853719</v>
      </c>
      <c r="CH150" s="26">
        <f t="shared" si="117"/>
        <v>30.920257627287562</v>
      </c>
      <c r="CI150" s="26">
        <f t="shared" si="118"/>
        <v>61.29237208954666</v>
      </c>
      <c r="CJ150" s="26">
        <f t="shared" si="119"/>
        <v>58.352331477121247</v>
      </c>
      <c r="CK150" s="16">
        <f t="shared" si="120"/>
        <v>-0.74899117529845682</v>
      </c>
      <c r="CL150" s="42">
        <v>111</v>
      </c>
      <c r="CM150" s="42">
        <v>124</v>
      </c>
      <c r="CN150" s="42">
        <v>1146</v>
      </c>
      <c r="CO150" s="42">
        <v>1117</v>
      </c>
      <c r="CP150" s="42">
        <v>571</v>
      </c>
      <c r="CQ150" s="42">
        <v>493</v>
      </c>
      <c r="CR150" s="42">
        <v>608</v>
      </c>
      <c r="CS150" s="42">
        <v>632</v>
      </c>
      <c r="CT150" s="1">
        <v>4</v>
      </c>
      <c r="CU150" s="1">
        <v>15</v>
      </c>
      <c r="CV150" s="42">
        <f t="shared" si="121"/>
        <v>11</v>
      </c>
      <c r="CW150" s="26">
        <f t="shared" si="122"/>
        <v>0.28574830336944873</v>
      </c>
      <c r="CX150" s="26">
        <f t="shared" si="123"/>
        <v>1.0715561376354328</v>
      </c>
      <c r="CY150" s="26">
        <f t="shared" si="124"/>
        <v>0.785807834265984</v>
      </c>
      <c r="CZ150" s="13">
        <v>32</v>
      </c>
      <c r="DA150" s="13">
        <v>29</v>
      </c>
      <c r="DB150" s="27">
        <v>33.64</v>
      </c>
      <c r="DC150" s="27">
        <v>35.58</v>
      </c>
      <c r="DD150" s="27">
        <v>34.270000000000003</v>
      </c>
      <c r="DE150" s="27">
        <v>30.1</v>
      </c>
      <c r="DF150" s="13">
        <v>4</v>
      </c>
      <c r="DG150" s="13">
        <v>7</v>
      </c>
      <c r="DH150" s="21">
        <f t="shared" si="125"/>
        <v>0.36363636363636365</v>
      </c>
      <c r="DI150" s="42">
        <v>8</v>
      </c>
      <c r="DJ150" s="42">
        <v>2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2</v>
      </c>
      <c r="DR150" s="46">
        <v>1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</row>
    <row r="151" spans="1:128" x14ac:dyDescent="0.2">
      <c r="A151" s="13" t="s">
        <v>765</v>
      </c>
      <c r="B151" s="13" t="s">
        <v>760</v>
      </c>
      <c r="C151" s="39" t="s">
        <v>3186</v>
      </c>
      <c r="D151" s="1" t="s">
        <v>153</v>
      </c>
      <c r="E151" s="13" t="s">
        <v>173</v>
      </c>
      <c r="F151" s="13">
        <v>74</v>
      </c>
      <c r="G151" s="13">
        <v>5</v>
      </c>
      <c r="H151" s="13">
        <v>11</v>
      </c>
      <c r="I151" s="40">
        <f t="shared" si="84"/>
        <v>16</v>
      </c>
      <c r="J151" s="19">
        <f t="shared" si="85"/>
        <v>0.85660747746943877</v>
      </c>
      <c r="K151" s="1">
        <v>4</v>
      </c>
      <c r="L151" s="1">
        <v>4</v>
      </c>
      <c r="M151" s="1">
        <v>8</v>
      </c>
      <c r="N151" s="1">
        <v>72</v>
      </c>
      <c r="O151" s="1">
        <v>37</v>
      </c>
      <c r="P151" s="1">
        <v>51</v>
      </c>
      <c r="Q151" s="1">
        <v>23</v>
      </c>
      <c r="R151" s="15">
        <f t="shared" si="86"/>
        <v>6.9444444444444448E-2</v>
      </c>
      <c r="S151" s="15">
        <f t="shared" si="87"/>
        <v>3.125E-2</v>
      </c>
      <c r="T151" s="16">
        <v>1120.7</v>
      </c>
      <c r="U151" s="16">
        <f t="shared" si="88"/>
        <v>15.144594594594595</v>
      </c>
      <c r="V151" s="16">
        <v>1075.67</v>
      </c>
      <c r="W151" s="16">
        <f t="shared" si="89"/>
        <v>14.536081081081083</v>
      </c>
      <c r="X151" s="16">
        <v>2479.25</v>
      </c>
      <c r="Y151" s="16">
        <f t="shared" si="90"/>
        <v>33.503378378378379</v>
      </c>
      <c r="Z151" s="21">
        <f t="shared" si="91"/>
        <v>0.30258627479661987</v>
      </c>
      <c r="AA151" s="20">
        <f t="shared" si="92"/>
        <v>56.780487804878049</v>
      </c>
      <c r="AB151">
        <v>92</v>
      </c>
      <c r="AC151" s="1">
        <v>70</v>
      </c>
      <c r="AD151" s="1">
        <v>127</v>
      </c>
      <c r="AE151" s="1">
        <v>22</v>
      </c>
      <c r="AF151" s="1">
        <v>11</v>
      </c>
      <c r="AG151" s="15">
        <f t="shared" si="93"/>
        <v>0.12195121951219512</v>
      </c>
      <c r="AH151" s="15">
        <f t="shared" si="94"/>
        <v>0.29268292682926828</v>
      </c>
      <c r="AI151" s="15">
        <f t="shared" si="95"/>
        <v>0.41463414634146339</v>
      </c>
      <c r="AJ151" s="1">
        <v>325</v>
      </c>
      <c r="AK151" s="21">
        <f t="shared" si="96"/>
        <v>0.32696177062374243</v>
      </c>
      <c r="AL151" s="1">
        <v>327</v>
      </c>
      <c r="AM151" s="21">
        <f t="shared" si="97"/>
        <v>0.32897384305835009</v>
      </c>
      <c r="AN151" s="1">
        <v>342</v>
      </c>
      <c r="AO151" s="21">
        <f t="shared" si="98"/>
        <v>0.34406438631790742</v>
      </c>
      <c r="AP151" s="21">
        <f t="shared" si="99"/>
        <v>0.49846625766871167</v>
      </c>
      <c r="AQ151" s="1">
        <v>1</v>
      </c>
      <c r="AR151" s="4">
        <v>-2.8</v>
      </c>
      <c r="AS151" s="41">
        <v>420</v>
      </c>
      <c r="AT151" s="41">
        <v>395</v>
      </c>
      <c r="AU151" s="41">
        <v>308</v>
      </c>
      <c r="AV151" s="21">
        <f t="shared" si="100"/>
        <v>0.51533742331288346</v>
      </c>
      <c r="AW151" s="26">
        <v>17.03</v>
      </c>
      <c r="AX151" s="42">
        <v>8</v>
      </c>
      <c r="AY151" s="41">
        <v>-0.498</v>
      </c>
      <c r="AZ151" s="1">
        <v>7</v>
      </c>
      <c r="BA151" s="43">
        <v>-1.5129999999999999</v>
      </c>
      <c r="BB151" s="16">
        <v>49.39</v>
      </c>
      <c r="BC151" s="26">
        <v>16.38</v>
      </c>
      <c r="BD151" s="43">
        <v>0.38300000000000001</v>
      </c>
      <c r="BE151" s="43">
        <v>4.133</v>
      </c>
      <c r="BF151" s="16">
        <v>51.58</v>
      </c>
      <c r="BG151" s="21">
        <f t="shared" si="101"/>
        <v>7.0446735395189003E-2</v>
      </c>
      <c r="BH151" s="44">
        <f t="shared" si="102"/>
        <v>0.94310722100656452</v>
      </c>
      <c r="BI151" s="42">
        <f t="shared" si="103"/>
        <v>1013.5539564017535</v>
      </c>
      <c r="BJ151" s="21">
        <f t="shared" si="104"/>
        <v>1.3553956401753525E-2</v>
      </c>
      <c r="BK151" s="26">
        <f t="shared" si="105"/>
        <v>2.286946740171242</v>
      </c>
      <c r="BL151" s="26">
        <f t="shared" si="106"/>
        <v>1.4502589084012754</v>
      </c>
      <c r="BM151" s="16">
        <f t="shared" si="107"/>
        <v>32.463487872674705</v>
      </c>
      <c r="BN151" s="16">
        <f t="shared" si="108"/>
        <v>25.491089274591651</v>
      </c>
      <c r="BO151" s="16">
        <f t="shared" si="109"/>
        <v>57.731460392127694</v>
      </c>
      <c r="BP151" s="16">
        <f t="shared" si="110"/>
        <v>48.24899829873474</v>
      </c>
      <c r="BQ151" s="16">
        <f t="shared" si="111"/>
        <v>9.4824620933929538</v>
      </c>
      <c r="BR151" s="1">
        <v>41</v>
      </c>
      <c r="BS151" s="1">
        <v>26</v>
      </c>
      <c r="BT151" s="42">
        <v>541</v>
      </c>
      <c r="BU151" s="42">
        <v>431</v>
      </c>
      <c r="BV151" s="42">
        <v>202</v>
      </c>
      <c r="BW151" s="42">
        <v>184</v>
      </c>
      <c r="BX151" s="42">
        <v>224</v>
      </c>
      <c r="BY151" s="42">
        <v>251</v>
      </c>
      <c r="BZ151" s="1">
        <v>496</v>
      </c>
      <c r="CA151" s="1">
        <v>415</v>
      </c>
      <c r="CB151" s="21">
        <f t="shared" si="112"/>
        <v>0.54445664105378699</v>
      </c>
      <c r="CC151" s="4">
        <v>2.35</v>
      </c>
      <c r="CD151" s="45">
        <f t="shared" si="113"/>
        <v>3.7832719093438749</v>
      </c>
      <c r="CE151" s="26">
        <f t="shared" si="114"/>
        <v>2.3474841181809012</v>
      </c>
      <c r="CF151" s="26">
        <f t="shared" si="115"/>
        <v>2.5168901885650903</v>
      </c>
      <c r="CG151" s="26">
        <f t="shared" si="116"/>
        <v>30.614097005142686</v>
      </c>
      <c r="CH151" s="26">
        <f t="shared" si="117"/>
        <v>28.436018957345972</v>
      </c>
      <c r="CI151" s="26">
        <f t="shared" si="118"/>
        <v>56.533225773923569</v>
      </c>
      <c r="CJ151" s="26">
        <f t="shared" si="119"/>
        <v>53.241907835030759</v>
      </c>
      <c r="CK151" s="16">
        <f t="shared" si="120"/>
        <v>6.1911441545001438</v>
      </c>
      <c r="CL151" s="42">
        <v>97</v>
      </c>
      <c r="CM151" s="42">
        <v>104</v>
      </c>
      <c r="CN151" s="42">
        <v>1168</v>
      </c>
      <c r="CO151" s="42">
        <v>1071</v>
      </c>
      <c r="CP151" s="42">
        <v>531</v>
      </c>
      <c r="CQ151" s="42">
        <v>431</v>
      </c>
      <c r="CR151" s="42">
        <v>594</v>
      </c>
      <c r="CS151" s="42">
        <v>540</v>
      </c>
      <c r="CT151" s="1">
        <v>13</v>
      </c>
      <c r="CU151" s="1">
        <v>9</v>
      </c>
      <c r="CV151" s="42">
        <f t="shared" si="121"/>
        <v>-4</v>
      </c>
      <c r="CW151" s="26">
        <f t="shared" si="122"/>
        <v>0.69599357544391893</v>
      </c>
      <c r="CX151" s="26">
        <f t="shared" si="123"/>
        <v>0.4818417060765593</v>
      </c>
      <c r="CY151" s="26">
        <f t="shared" si="124"/>
        <v>-0.21415186936735969</v>
      </c>
      <c r="CZ151" s="13">
        <v>43</v>
      </c>
      <c r="DA151" s="13">
        <v>37</v>
      </c>
      <c r="DB151" s="27">
        <v>40.31</v>
      </c>
      <c r="DC151" s="27">
        <v>39.880000000000003</v>
      </c>
      <c r="DD151" s="27">
        <v>41.23</v>
      </c>
      <c r="DE151" s="27">
        <v>38.35</v>
      </c>
      <c r="DF151" s="1"/>
      <c r="DG151" s="1"/>
      <c r="DH151" s="21" t="str">
        <f t="shared" si="125"/>
        <v xml:space="preserve"> </v>
      </c>
      <c r="DI151" s="42"/>
      <c r="DJ151" s="42"/>
      <c r="DK151" s="1"/>
      <c r="DL151" s="1"/>
      <c r="DM151" s="1"/>
      <c r="DN151" s="1"/>
      <c r="DO151" s="1"/>
      <c r="DP151" s="1"/>
      <c r="DQ151" s="1"/>
      <c r="DR151" s="42"/>
      <c r="DS151" s="1"/>
      <c r="DT151" s="1"/>
      <c r="DU151" s="1"/>
      <c r="DV151" s="1"/>
      <c r="DW151" s="1"/>
      <c r="DX151" s="13"/>
    </row>
    <row r="152" spans="1:128" ht="25.5" x14ac:dyDescent="0.2">
      <c r="A152" s="13" t="s">
        <v>382</v>
      </c>
      <c r="B152" s="13" t="s">
        <v>769</v>
      </c>
      <c r="C152" s="39" t="s">
        <v>3187</v>
      </c>
      <c r="D152" s="1" t="s">
        <v>145</v>
      </c>
      <c r="E152" s="13" t="s">
        <v>146</v>
      </c>
      <c r="F152" s="13">
        <v>8</v>
      </c>
      <c r="G152" s="13">
        <v>0</v>
      </c>
      <c r="H152" s="13">
        <v>2</v>
      </c>
      <c r="I152" s="40">
        <f t="shared" si="84"/>
        <v>2</v>
      </c>
      <c r="J152" s="19">
        <f t="shared" si="85"/>
        <v>1.4595580782479385</v>
      </c>
      <c r="K152" s="1">
        <v>0</v>
      </c>
      <c r="L152" s="1">
        <v>0</v>
      </c>
      <c r="M152" s="1">
        <v>2</v>
      </c>
      <c r="N152" s="1">
        <v>4</v>
      </c>
      <c r="O152" s="1">
        <v>1</v>
      </c>
      <c r="P152" s="1">
        <v>2</v>
      </c>
      <c r="Q152" s="1">
        <v>5</v>
      </c>
      <c r="R152" s="15">
        <f t="shared" si="86"/>
        <v>0</v>
      </c>
      <c r="S152" s="15">
        <f t="shared" si="87"/>
        <v>0</v>
      </c>
      <c r="T152" s="16">
        <v>82.216666666699993</v>
      </c>
      <c r="U152" s="16">
        <f t="shared" si="88"/>
        <v>10.277083333337499</v>
      </c>
      <c r="V152" s="16">
        <v>85.7</v>
      </c>
      <c r="W152" s="16">
        <f t="shared" si="89"/>
        <v>10.7125</v>
      </c>
      <c r="X152" s="16">
        <v>285.72000000000003</v>
      </c>
      <c r="Y152" s="16">
        <f t="shared" si="90"/>
        <v>35.715000000000003</v>
      </c>
      <c r="Z152" s="21">
        <f t="shared" si="91"/>
        <v>0.23073609390985947</v>
      </c>
      <c r="AA152" s="20">
        <f t="shared" si="92"/>
        <v>0</v>
      </c>
      <c r="AB152">
        <v>0</v>
      </c>
      <c r="AC152" s="1">
        <v>18</v>
      </c>
      <c r="AD152" s="1">
        <v>9</v>
      </c>
      <c r="AE152" s="1">
        <v>0</v>
      </c>
      <c r="AF152" s="1">
        <v>0</v>
      </c>
      <c r="AG152" s="15">
        <f t="shared" si="93"/>
        <v>0</v>
      </c>
      <c r="AH152" s="15">
        <f t="shared" si="94"/>
        <v>0.66666666666666663</v>
      </c>
      <c r="AI152" s="15">
        <f t="shared" si="95"/>
        <v>0.66666666666666663</v>
      </c>
      <c r="AJ152" s="1">
        <v>27</v>
      </c>
      <c r="AK152" s="21">
        <f t="shared" si="96"/>
        <v>0.35064935064935066</v>
      </c>
      <c r="AL152" s="1">
        <v>24</v>
      </c>
      <c r="AM152" s="21">
        <f t="shared" si="97"/>
        <v>0.31168831168831168</v>
      </c>
      <c r="AN152" s="1">
        <v>26</v>
      </c>
      <c r="AO152" s="21">
        <f t="shared" si="98"/>
        <v>0.33766233766233766</v>
      </c>
      <c r="AP152" s="21">
        <f t="shared" si="99"/>
        <v>0.52941176470588236</v>
      </c>
      <c r="AQ152" s="1">
        <v>19</v>
      </c>
      <c r="AR152" s="4">
        <v>2.94</v>
      </c>
      <c r="AS152" s="41">
        <v>31</v>
      </c>
      <c r="AT152" s="41">
        <v>29</v>
      </c>
      <c r="AU152" s="41">
        <v>25</v>
      </c>
      <c r="AV152" s="21">
        <f t="shared" si="100"/>
        <v>0.51666666666666672</v>
      </c>
      <c r="AW152" s="26">
        <v>16.88</v>
      </c>
      <c r="AX152" s="42">
        <v>16</v>
      </c>
      <c r="AY152" s="41">
        <v>0.38200000000000001</v>
      </c>
      <c r="AZ152" s="1">
        <v>5</v>
      </c>
      <c r="BA152" s="43">
        <v>-3.4859999999999998</v>
      </c>
      <c r="BB152" s="16">
        <v>48.62</v>
      </c>
      <c r="BC152" s="26">
        <v>16.899999999999999</v>
      </c>
      <c r="BD152" s="43">
        <v>-1.7530000000000001</v>
      </c>
      <c r="BE152" s="43">
        <v>-5.7620000000000005</v>
      </c>
      <c r="BF152" s="16">
        <v>46.84</v>
      </c>
      <c r="BG152" s="21">
        <f t="shared" si="101"/>
        <v>0.12</v>
      </c>
      <c r="BH152" s="44">
        <f t="shared" si="102"/>
        <v>0.9285714285714286</v>
      </c>
      <c r="BI152" s="42">
        <f t="shared" si="103"/>
        <v>1048.5714285714284</v>
      </c>
      <c r="BJ152" s="21">
        <f t="shared" si="104"/>
        <v>4.8571428571428599E-2</v>
      </c>
      <c r="BK152" s="26">
        <f t="shared" si="105"/>
        <v>2.1003500583430572</v>
      </c>
      <c r="BL152" s="26">
        <f t="shared" si="106"/>
        <v>2.1003500583430572</v>
      </c>
      <c r="BM152" s="16">
        <f t="shared" si="107"/>
        <v>17.50291715285881</v>
      </c>
      <c r="BN152" s="16">
        <f t="shared" si="108"/>
        <v>29.404900816802801</v>
      </c>
      <c r="BO152" s="16">
        <f t="shared" si="109"/>
        <v>40.606767794632439</v>
      </c>
      <c r="BP152" s="16">
        <f t="shared" si="110"/>
        <v>49.008168028004668</v>
      </c>
      <c r="BQ152" s="16">
        <f t="shared" si="111"/>
        <v>-8.4014002333722289</v>
      </c>
      <c r="BR152" s="1">
        <v>3</v>
      </c>
      <c r="BS152" s="1">
        <v>3</v>
      </c>
      <c r="BT152" s="42">
        <v>22</v>
      </c>
      <c r="BU152" s="42">
        <v>39</v>
      </c>
      <c r="BV152" s="42">
        <v>19</v>
      </c>
      <c r="BW152" s="42">
        <v>15</v>
      </c>
      <c r="BX152" s="42">
        <v>13</v>
      </c>
      <c r="BY152" s="42">
        <v>14</v>
      </c>
      <c r="BZ152" s="1">
        <v>26</v>
      </c>
      <c r="CA152" s="1">
        <v>32</v>
      </c>
      <c r="CB152" s="21">
        <f t="shared" si="112"/>
        <v>0.44827586206896552</v>
      </c>
      <c r="CC152" s="4">
        <v>0.1</v>
      </c>
      <c r="CD152" s="45">
        <f t="shared" si="113"/>
        <v>-6.9212825863134064</v>
      </c>
      <c r="CE152" s="26">
        <f t="shared" si="114"/>
        <v>2.0999580008399827</v>
      </c>
      <c r="CF152" s="26">
        <f t="shared" si="115"/>
        <v>3.569928601427971</v>
      </c>
      <c r="CG152" s="26">
        <f t="shared" si="116"/>
        <v>25.82948341033179</v>
      </c>
      <c r="CH152" s="26">
        <f t="shared" si="117"/>
        <v>28.769424611507766</v>
      </c>
      <c r="CI152" s="26">
        <f t="shared" si="118"/>
        <v>49.349013019739601</v>
      </c>
      <c r="CJ152" s="26">
        <f t="shared" si="119"/>
        <v>55.648887022259551</v>
      </c>
      <c r="CK152" s="16">
        <f t="shared" si="120"/>
        <v>-2.1015262308522793</v>
      </c>
      <c r="CL152" s="42">
        <v>10</v>
      </c>
      <c r="CM152" s="42">
        <v>17</v>
      </c>
      <c r="CN152" s="42">
        <v>113</v>
      </c>
      <c r="CO152" s="42">
        <v>120</v>
      </c>
      <c r="CP152" s="42">
        <v>53</v>
      </c>
      <c r="CQ152" s="42">
        <v>61</v>
      </c>
      <c r="CR152" s="42">
        <v>67</v>
      </c>
      <c r="CS152" s="42">
        <v>59</v>
      </c>
      <c r="CT152" s="1">
        <v>1</v>
      </c>
      <c r="CU152" s="1">
        <v>1</v>
      </c>
      <c r="CV152" s="42">
        <f t="shared" si="121"/>
        <v>0</v>
      </c>
      <c r="CW152" s="26">
        <f t="shared" si="122"/>
        <v>0.72977903912396924</v>
      </c>
      <c r="CX152" s="26">
        <f t="shared" si="123"/>
        <v>0.72977903912396924</v>
      </c>
      <c r="CY152" s="26">
        <f t="shared" si="124"/>
        <v>0</v>
      </c>
      <c r="CZ152" s="13">
        <v>2</v>
      </c>
      <c r="DA152" s="13">
        <v>3</v>
      </c>
      <c r="DB152" s="27">
        <v>2.48</v>
      </c>
      <c r="DC152" s="27">
        <v>3.8</v>
      </c>
      <c r="DD152" s="27">
        <v>2.71</v>
      </c>
      <c r="DE152" s="27">
        <v>3.28</v>
      </c>
      <c r="DF152" s="13">
        <v>2</v>
      </c>
      <c r="DG152" s="13">
        <v>3</v>
      </c>
      <c r="DH152" s="21">
        <f t="shared" si="125"/>
        <v>0.4</v>
      </c>
      <c r="DI152" s="42">
        <v>4</v>
      </c>
      <c r="DJ152" s="42">
        <v>2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"/>
      <c r="DR152" s="42"/>
      <c r="DS152" s="1"/>
      <c r="DT152" s="1"/>
      <c r="DU152" s="1"/>
      <c r="DV152" s="1"/>
      <c r="DW152" s="1"/>
      <c r="DX152" s="13"/>
    </row>
    <row r="153" spans="1:128" ht="25.5" x14ac:dyDescent="0.2">
      <c r="A153" s="13" t="s">
        <v>772</v>
      </c>
      <c r="B153" s="13" t="s">
        <v>773</v>
      </c>
      <c r="C153" s="39" t="s">
        <v>3188</v>
      </c>
      <c r="D153" s="1" t="s">
        <v>153</v>
      </c>
      <c r="E153" s="13" t="s">
        <v>129</v>
      </c>
      <c r="F153" s="13">
        <v>61</v>
      </c>
      <c r="G153" s="13">
        <v>16</v>
      </c>
      <c r="H153" s="13">
        <v>14</v>
      </c>
      <c r="I153" s="40">
        <f t="shared" si="84"/>
        <v>30</v>
      </c>
      <c r="J153" s="19">
        <f t="shared" si="85"/>
        <v>2.1023534679099924</v>
      </c>
      <c r="K153" s="1">
        <v>14</v>
      </c>
      <c r="L153" s="1">
        <v>9</v>
      </c>
      <c r="M153" s="1">
        <v>5</v>
      </c>
      <c r="N153" s="1">
        <v>129</v>
      </c>
      <c r="O153" s="1">
        <v>36</v>
      </c>
      <c r="P153" s="1">
        <v>64</v>
      </c>
      <c r="Q153" s="1">
        <v>117</v>
      </c>
      <c r="R153" s="15">
        <f t="shared" si="86"/>
        <v>0.12403100775193798</v>
      </c>
      <c r="S153" s="15">
        <f t="shared" si="87"/>
        <v>6.9868995633187769E-2</v>
      </c>
      <c r="T153" s="16">
        <v>856.18333333329997</v>
      </c>
      <c r="U153" s="16">
        <f t="shared" si="88"/>
        <v>14.035792349726229</v>
      </c>
      <c r="V153" s="16">
        <v>836.66</v>
      </c>
      <c r="W153" s="16">
        <f t="shared" si="89"/>
        <v>13.715737704918032</v>
      </c>
      <c r="X153" s="16">
        <v>2027.06</v>
      </c>
      <c r="Y153" s="16">
        <f t="shared" si="90"/>
        <v>33.230491803278689</v>
      </c>
      <c r="Z153" s="21">
        <f t="shared" si="91"/>
        <v>0.29215845124523343</v>
      </c>
      <c r="AA153" s="20">
        <f t="shared" si="92"/>
        <v>112.37142857142857</v>
      </c>
      <c r="AB153">
        <v>9</v>
      </c>
      <c r="AC153" s="1">
        <v>178</v>
      </c>
      <c r="AD153" s="1">
        <v>77</v>
      </c>
      <c r="AE153" s="1">
        <v>16</v>
      </c>
      <c r="AF153" s="1">
        <v>15</v>
      </c>
      <c r="AG153" s="15">
        <f t="shared" si="93"/>
        <v>0.45714285714285713</v>
      </c>
      <c r="AH153" s="15">
        <f t="shared" si="94"/>
        <v>0.4</v>
      </c>
      <c r="AI153" s="15">
        <f t="shared" si="95"/>
        <v>0.85714285714285721</v>
      </c>
      <c r="AJ153" s="1">
        <v>269</v>
      </c>
      <c r="AK153" s="21">
        <f t="shared" si="96"/>
        <v>0.34355044699872284</v>
      </c>
      <c r="AL153" s="1">
        <v>226</v>
      </c>
      <c r="AM153" s="21">
        <f t="shared" si="97"/>
        <v>0.28863346104725413</v>
      </c>
      <c r="AN153" s="1">
        <v>288</v>
      </c>
      <c r="AO153" s="21">
        <f t="shared" si="98"/>
        <v>0.36781609195402298</v>
      </c>
      <c r="AP153" s="21">
        <f t="shared" si="99"/>
        <v>0.54343434343434338</v>
      </c>
      <c r="AQ153" s="1">
        <v>9</v>
      </c>
      <c r="AR153" s="4">
        <v>1.6</v>
      </c>
      <c r="AS153" s="41">
        <v>298</v>
      </c>
      <c r="AT153" s="41">
        <v>301</v>
      </c>
      <c r="AU153" s="41">
        <v>285</v>
      </c>
      <c r="AV153" s="21">
        <f t="shared" si="100"/>
        <v>0.4974958263772955</v>
      </c>
      <c r="AW153" s="26">
        <v>17.559999999999999</v>
      </c>
      <c r="AX153" s="42">
        <v>5</v>
      </c>
      <c r="AY153" s="41">
        <v>1.02</v>
      </c>
      <c r="AZ153" s="1">
        <v>1</v>
      </c>
      <c r="BA153" s="43">
        <v>0.26900000000000002</v>
      </c>
      <c r="BB153" s="16">
        <v>49.97</v>
      </c>
      <c r="BC153" s="26">
        <v>18.399999999999999</v>
      </c>
      <c r="BD153" s="43">
        <v>2.5009999999999999</v>
      </c>
      <c r="BE153" s="43">
        <v>6.8520000000000003</v>
      </c>
      <c r="BF153" s="16">
        <v>52.43</v>
      </c>
      <c r="BG153" s="21">
        <f t="shared" si="101"/>
        <v>8.0091533180778038E-2</v>
      </c>
      <c r="BH153" s="44">
        <f t="shared" si="102"/>
        <v>0.93488372093023253</v>
      </c>
      <c r="BI153" s="42">
        <f t="shared" si="103"/>
        <v>1014.9752541110106</v>
      </c>
      <c r="BJ153" s="21">
        <f t="shared" si="104"/>
        <v>1.4975254111010569E-2</v>
      </c>
      <c r="BK153" s="26">
        <f t="shared" si="105"/>
        <v>2.5099801592044559</v>
      </c>
      <c r="BL153" s="26">
        <f t="shared" si="106"/>
        <v>2.0079841273635646</v>
      </c>
      <c r="BM153" s="16">
        <f t="shared" si="107"/>
        <v>31.338895130638491</v>
      </c>
      <c r="BN153" s="16">
        <f t="shared" si="108"/>
        <v>30.836899098797602</v>
      </c>
      <c r="BO153" s="16">
        <f t="shared" si="109"/>
        <v>59.163818038390744</v>
      </c>
      <c r="BP153" s="16">
        <f t="shared" si="110"/>
        <v>52.709583343293573</v>
      </c>
      <c r="BQ153" s="16">
        <f t="shared" si="111"/>
        <v>6.4542346950971705</v>
      </c>
      <c r="BR153" s="1">
        <v>35</v>
      </c>
      <c r="BS153" s="1">
        <v>28</v>
      </c>
      <c r="BT153" s="42">
        <v>402</v>
      </c>
      <c r="BU153" s="42">
        <v>402</v>
      </c>
      <c r="BV153" s="42">
        <v>159</v>
      </c>
      <c r="BW153" s="42">
        <v>134</v>
      </c>
      <c r="BX153" s="42">
        <v>171</v>
      </c>
      <c r="BY153" s="42">
        <v>229</v>
      </c>
      <c r="BZ153" s="1">
        <v>395</v>
      </c>
      <c r="CA153" s="1">
        <v>369</v>
      </c>
      <c r="CB153" s="21">
        <f t="shared" si="112"/>
        <v>0.51701570680628273</v>
      </c>
      <c r="CC153" s="4">
        <v>1</v>
      </c>
      <c r="CD153" s="45">
        <f t="shared" si="113"/>
        <v>-1.2611895473270707</v>
      </c>
      <c r="CE153" s="26">
        <f t="shared" si="114"/>
        <v>2.3975609996744054</v>
      </c>
      <c r="CF153" s="26">
        <f t="shared" si="115"/>
        <v>1.8647696664134263</v>
      </c>
      <c r="CG153" s="26">
        <f t="shared" si="116"/>
        <v>29.954712736672818</v>
      </c>
      <c r="CH153" s="26">
        <f t="shared" si="117"/>
        <v>26.965161366708436</v>
      </c>
      <c r="CI153" s="26">
        <f t="shared" si="118"/>
        <v>53.397531400155891</v>
      </c>
      <c r="CJ153" s="26">
        <f t="shared" si="119"/>
        <v>50.52637810424951</v>
      </c>
      <c r="CK153" s="16">
        <f t="shared" si="120"/>
        <v>3.5830813991907888</v>
      </c>
      <c r="CL153" s="42">
        <v>81</v>
      </c>
      <c r="CM153" s="42">
        <v>63</v>
      </c>
      <c r="CN153" s="42">
        <v>931</v>
      </c>
      <c r="CO153" s="42">
        <v>848</v>
      </c>
      <c r="CP153" s="42">
        <v>358</v>
      </c>
      <c r="CQ153" s="42">
        <v>327</v>
      </c>
      <c r="CR153" s="42">
        <v>469</v>
      </c>
      <c r="CS153" s="42">
        <v>434</v>
      </c>
      <c r="CT153" s="1">
        <v>17</v>
      </c>
      <c r="CU153" s="1">
        <v>8</v>
      </c>
      <c r="CV153" s="42">
        <f t="shared" si="121"/>
        <v>-9</v>
      </c>
      <c r="CW153" s="26">
        <f t="shared" si="122"/>
        <v>1.1913336318156622</v>
      </c>
      <c r="CX153" s="26">
        <f t="shared" si="123"/>
        <v>0.56062759144266461</v>
      </c>
      <c r="CY153" s="26">
        <f t="shared" si="124"/>
        <v>-0.63070604037299771</v>
      </c>
      <c r="CZ153" s="13">
        <v>34</v>
      </c>
      <c r="DA153" s="13">
        <v>31</v>
      </c>
      <c r="DB153" s="27">
        <v>31.87</v>
      </c>
      <c r="DC153" s="27">
        <v>29.95</v>
      </c>
      <c r="DD153" s="27">
        <v>32.14</v>
      </c>
      <c r="DE153" s="27">
        <v>29.27</v>
      </c>
      <c r="DF153" s="13">
        <v>4</v>
      </c>
      <c r="DG153" s="13">
        <v>2</v>
      </c>
      <c r="DH153" s="21">
        <f t="shared" si="125"/>
        <v>0.66666666666666663</v>
      </c>
      <c r="DI153" s="42">
        <v>4</v>
      </c>
      <c r="DJ153" s="42">
        <v>3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1</v>
      </c>
      <c r="DR153" s="46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</row>
    <row r="154" spans="1:128" ht="25.5" x14ac:dyDescent="0.2">
      <c r="A154" s="13" t="s">
        <v>776</v>
      </c>
      <c r="B154" s="13" t="s">
        <v>777</v>
      </c>
      <c r="C154" s="39" t="s">
        <v>3189</v>
      </c>
      <c r="D154" s="1" t="s">
        <v>287</v>
      </c>
      <c r="E154" s="13" t="s">
        <v>503</v>
      </c>
      <c r="F154" s="13">
        <v>15</v>
      </c>
      <c r="G154" s="13">
        <v>1</v>
      </c>
      <c r="H154" s="13">
        <v>2</v>
      </c>
      <c r="I154" s="40">
        <f t="shared" si="84"/>
        <v>3</v>
      </c>
      <c r="J154" s="19">
        <f t="shared" si="85"/>
        <v>0.94471658502465794</v>
      </c>
      <c r="K154" s="1">
        <v>1</v>
      </c>
      <c r="L154" s="1">
        <v>0</v>
      </c>
      <c r="M154" s="1">
        <v>2</v>
      </c>
      <c r="N154" s="1">
        <v>22</v>
      </c>
      <c r="O154" s="1">
        <v>6</v>
      </c>
      <c r="P154" s="1">
        <v>3</v>
      </c>
      <c r="Q154" s="1">
        <v>19</v>
      </c>
      <c r="R154" s="15">
        <f t="shared" si="86"/>
        <v>4.5454545454545456E-2</v>
      </c>
      <c r="S154" s="15">
        <f t="shared" si="87"/>
        <v>3.2258064516129031E-2</v>
      </c>
      <c r="T154" s="16">
        <v>190.53333333329999</v>
      </c>
      <c r="U154" s="16">
        <f t="shared" si="88"/>
        <v>12.70222222222</v>
      </c>
      <c r="V154" s="16">
        <v>183.78</v>
      </c>
      <c r="W154" s="16">
        <f t="shared" si="89"/>
        <v>12.252000000000001</v>
      </c>
      <c r="X154" s="16">
        <v>538.19000000000005</v>
      </c>
      <c r="Y154" s="16">
        <f t="shared" si="90"/>
        <v>35.879333333333335</v>
      </c>
      <c r="Z154" s="21">
        <f t="shared" si="91"/>
        <v>0.25455351330387688</v>
      </c>
      <c r="AA154" s="20">
        <f t="shared" si="92"/>
        <v>0</v>
      </c>
      <c r="AB154">
        <v>7</v>
      </c>
      <c r="AC154" s="1">
        <v>18</v>
      </c>
      <c r="AD154" s="1">
        <v>22</v>
      </c>
      <c r="AE154" s="1">
        <v>3</v>
      </c>
      <c r="AF154" s="1">
        <v>6</v>
      </c>
      <c r="AG154" s="15">
        <f t="shared" si="93"/>
        <v>0.125</v>
      </c>
      <c r="AH154" s="15">
        <f t="shared" si="94"/>
        <v>0.25</v>
      </c>
      <c r="AI154" s="15">
        <f t="shared" si="95"/>
        <v>0.375</v>
      </c>
      <c r="AJ154" s="1">
        <v>73</v>
      </c>
      <c r="AK154" s="21">
        <f t="shared" si="96"/>
        <v>0.43975903614457829</v>
      </c>
      <c r="AL154" s="1">
        <v>35</v>
      </c>
      <c r="AM154" s="21">
        <f t="shared" si="97"/>
        <v>0.21084337349397592</v>
      </c>
      <c r="AN154" s="1">
        <v>58</v>
      </c>
      <c r="AO154" s="21">
        <f t="shared" si="98"/>
        <v>0.3493975903614458</v>
      </c>
      <c r="AP154" s="21">
        <f t="shared" si="99"/>
        <v>0.67592592592592593</v>
      </c>
      <c r="AQ154" s="1">
        <v>13</v>
      </c>
      <c r="AR154" s="4">
        <v>18.04</v>
      </c>
      <c r="AS154" s="41">
        <v>68</v>
      </c>
      <c r="AT154" s="41">
        <v>59</v>
      </c>
      <c r="AU154" s="41">
        <v>69</v>
      </c>
      <c r="AV154" s="21">
        <f t="shared" si="100"/>
        <v>0.53543307086614178</v>
      </c>
      <c r="AW154" s="26">
        <v>17.260000000000002</v>
      </c>
      <c r="AX154" s="42">
        <v>8</v>
      </c>
      <c r="AY154" s="41">
        <v>-0.67300000000000004</v>
      </c>
      <c r="AZ154" s="1">
        <v>13</v>
      </c>
      <c r="BA154" s="43">
        <v>0.28200000000000003</v>
      </c>
      <c r="BB154" s="16">
        <v>49.54</v>
      </c>
      <c r="BC154" s="26">
        <v>18.57</v>
      </c>
      <c r="BD154" s="43">
        <v>1.298</v>
      </c>
      <c r="BE154" s="43">
        <v>7.516</v>
      </c>
      <c r="BF154" s="16">
        <v>50.97</v>
      </c>
      <c r="BG154" s="21">
        <f t="shared" si="101"/>
        <v>8.4210526315789472E-2</v>
      </c>
      <c r="BH154" s="44">
        <f t="shared" si="102"/>
        <v>0.89010989010989006</v>
      </c>
      <c r="BI154" s="42">
        <f t="shared" si="103"/>
        <v>974.32041642567958</v>
      </c>
      <c r="BJ154" s="21">
        <f t="shared" si="104"/>
        <v>-2.5679583574320472E-2</v>
      </c>
      <c r="BK154" s="26">
        <f t="shared" si="105"/>
        <v>2.6118184786157363</v>
      </c>
      <c r="BL154" s="26">
        <f t="shared" si="106"/>
        <v>3.2647730982696705</v>
      </c>
      <c r="BM154" s="16">
        <f t="shared" si="107"/>
        <v>31.015344433561868</v>
      </c>
      <c r="BN154" s="16">
        <f t="shared" si="108"/>
        <v>29.709435194253999</v>
      </c>
      <c r="BO154" s="16">
        <f t="shared" si="109"/>
        <v>57.786483839373162</v>
      </c>
      <c r="BP154" s="16">
        <f t="shared" si="110"/>
        <v>58.439438459027095</v>
      </c>
      <c r="BQ154" s="16">
        <f t="shared" si="111"/>
        <v>-0.65295461965393287</v>
      </c>
      <c r="BR154" s="1">
        <v>8</v>
      </c>
      <c r="BS154" s="1">
        <v>10</v>
      </c>
      <c r="BT154" s="42">
        <v>87</v>
      </c>
      <c r="BU154" s="42">
        <v>81</v>
      </c>
      <c r="BV154" s="42">
        <v>39</v>
      </c>
      <c r="BW154" s="42">
        <v>32</v>
      </c>
      <c r="BX154" s="42">
        <v>56</v>
      </c>
      <c r="BY154" s="42">
        <v>43</v>
      </c>
      <c r="BZ154" s="1">
        <v>99</v>
      </c>
      <c r="CA154" s="1">
        <v>106</v>
      </c>
      <c r="CB154" s="21">
        <f t="shared" si="112"/>
        <v>0.48292682926829267</v>
      </c>
      <c r="CC154" s="4">
        <v>-4.99</v>
      </c>
      <c r="CD154" s="45">
        <f t="shared" si="113"/>
        <v>-12.199176841876154</v>
      </c>
      <c r="CE154" s="26">
        <f t="shared" si="114"/>
        <v>2.7871197904085916</v>
      </c>
      <c r="CF154" s="26">
        <f t="shared" si="115"/>
        <v>2.1182110407105297</v>
      </c>
      <c r="CG154" s="26">
        <f t="shared" si="116"/>
        <v>30.323863319645476</v>
      </c>
      <c r="CH154" s="26">
        <f t="shared" si="117"/>
        <v>26.310410821457104</v>
      </c>
      <c r="CI154" s="26">
        <f t="shared" si="118"/>
        <v>58.752485181813107</v>
      </c>
      <c r="CJ154" s="26">
        <f t="shared" si="119"/>
        <v>53.28973039261227</v>
      </c>
      <c r="CK154" s="16">
        <f t="shared" si="120"/>
        <v>-6.1157094088547694</v>
      </c>
      <c r="CL154" s="42">
        <v>25</v>
      </c>
      <c r="CM154" s="42">
        <v>19</v>
      </c>
      <c r="CN154" s="42">
        <v>247</v>
      </c>
      <c r="CO154" s="42">
        <v>217</v>
      </c>
      <c r="CP154" s="42">
        <v>125</v>
      </c>
      <c r="CQ154" s="42">
        <v>102</v>
      </c>
      <c r="CR154" s="42">
        <v>140</v>
      </c>
      <c r="CS154" s="42">
        <v>130</v>
      </c>
      <c r="CT154" s="1">
        <v>1</v>
      </c>
      <c r="CU154" s="1">
        <v>4</v>
      </c>
      <c r="CV154" s="42">
        <f t="shared" si="121"/>
        <v>3</v>
      </c>
      <c r="CW154" s="26">
        <f t="shared" si="122"/>
        <v>0.31490552834155267</v>
      </c>
      <c r="CX154" s="26">
        <f t="shared" si="123"/>
        <v>1.2596221133662107</v>
      </c>
      <c r="CY154" s="26">
        <f t="shared" si="124"/>
        <v>0.94471658502465794</v>
      </c>
      <c r="CZ154" s="13">
        <v>8</v>
      </c>
      <c r="DA154" s="13">
        <v>10</v>
      </c>
      <c r="DB154" s="27">
        <v>7.33</v>
      </c>
      <c r="DC154" s="27">
        <v>7.16</v>
      </c>
      <c r="DD154" s="27">
        <v>8.76</v>
      </c>
      <c r="DE154" s="27">
        <v>7.33</v>
      </c>
      <c r="DF154" s="13">
        <v>1</v>
      </c>
      <c r="DG154" s="13">
        <v>2</v>
      </c>
      <c r="DH154" s="21">
        <f t="shared" si="125"/>
        <v>0.33333333333333331</v>
      </c>
      <c r="DI154" s="42"/>
      <c r="DJ154" s="42"/>
      <c r="DK154" s="1"/>
      <c r="DL154" s="1"/>
      <c r="DM154" s="1"/>
      <c r="DN154" s="1"/>
      <c r="DO154" s="1"/>
      <c r="DP154" s="1"/>
      <c r="DQ154" s="13">
        <v>1</v>
      </c>
      <c r="DR154" s="46">
        <v>1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</row>
    <row r="155" spans="1:128" ht="25.5" x14ac:dyDescent="0.2">
      <c r="A155" s="13" t="s">
        <v>759</v>
      </c>
      <c r="B155" s="13" t="s">
        <v>780</v>
      </c>
      <c r="C155" s="39" t="s">
        <v>3190</v>
      </c>
      <c r="D155" s="1" t="s">
        <v>482</v>
      </c>
      <c r="E155" s="13" t="s">
        <v>154</v>
      </c>
      <c r="F155" s="13">
        <v>68</v>
      </c>
      <c r="G155" s="13">
        <v>8</v>
      </c>
      <c r="H155" s="13">
        <v>13</v>
      </c>
      <c r="I155" s="40">
        <f t="shared" si="84"/>
        <v>21</v>
      </c>
      <c r="J155" s="19">
        <f t="shared" si="85"/>
        <v>1.5293427467481857</v>
      </c>
      <c r="K155" s="1">
        <v>7</v>
      </c>
      <c r="L155" s="1">
        <v>8</v>
      </c>
      <c r="M155" s="1">
        <v>4</v>
      </c>
      <c r="N155" s="1">
        <v>90</v>
      </c>
      <c r="O155" s="1">
        <v>30</v>
      </c>
      <c r="P155" s="1">
        <v>43</v>
      </c>
      <c r="Q155" s="1">
        <v>91</v>
      </c>
      <c r="R155" s="15">
        <f t="shared" si="86"/>
        <v>8.8888888888888892E-2</v>
      </c>
      <c r="S155" s="15">
        <f t="shared" si="87"/>
        <v>4.9079754601226995E-2</v>
      </c>
      <c r="T155" s="16">
        <v>823.88333333330002</v>
      </c>
      <c r="U155" s="16">
        <f t="shared" si="88"/>
        <v>12.11593137254853</v>
      </c>
      <c r="V155" s="16">
        <v>808.09</v>
      </c>
      <c r="W155" s="16">
        <f t="shared" si="89"/>
        <v>11.883676470588236</v>
      </c>
      <c r="X155" s="16">
        <v>2413.0300000000002</v>
      </c>
      <c r="Y155" s="16">
        <f t="shared" si="90"/>
        <v>35.485735294117653</v>
      </c>
      <c r="Z155" s="21">
        <f t="shared" si="91"/>
        <v>0.25087236737532287</v>
      </c>
      <c r="AA155" s="20">
        <f t="shared" si="92"/>
        <v>108.26666666666665</v>
      </c>
      <c r="AB155">
        <v>37</v>
      </c>
      <c r="AC155" s="1">
        <v>27</v>
      </c>
      <c r="AD155" s="1">
        <v>124</v>
      </c>
      <c r="AE155" s="1">
        <v>14</v>
      </c>
      <c r="AF155" s="1">
        <v>25</v>
      </c>
      <c r="AG155" s="15">
        <f t="shared" si="93"/>
        <v>0.26666666666666666</v>
      </c>
      <c r="AH155" s="15">
        <f t="shared" si="94"/>
        <v>0.4</v>
      </c>
      <c r="AI155" s="15">
        <f t="shared" si="95"/>
        <v>0.66666666666666674</v>
      </c>
      <c r="AJ155" s="1">
        <v>186</v>
      </c>
      <c r="AK155" s="21">
        <f t="shared" si="96"/>
        <v>0.25271739130434784</v>
      </c>
      <c r="AL155" s="1">
        <v>260</v>
      </c>
      <c r="AM155" s="21">
        <f t="shared" si="97"/>
        <v>0.35326086956521741</v>
      </c>
      <c r="AN155" s="1">
        <v>290</v>
      </c>
      <c r="AO155" s="21">
        <f t="shared" si="98"/>
        <v>0.39402173913043476</v>
      </c>
      <c r="AP155" s="21">
        <f t="shared" si="99"/>
        <v>0.4170403587443946</v>
      </c>
      <c r="AQ155" s="1">
        <v>2</v>
      </c>
      <c r="AR155" s="4">
        <v>-11.21</v>
      </c>
      <c r="AS155" s="41">
        <v>302</v>
      </c>
      <c r="AT155" s="41">
        <v>298</v>
      </c>
      <c r="AU155" s="41">
        <v>254</v>
      </c>
      <c r="AV155" s="21">
        <f t="shared" si="100"/>
        <v>0.5033333333333333</v>
      </c>
      <c r="AW155" s="26">
        <v>17.11</v>
      </c>
      <c r="AX155" s="42">
        <v>10</v>
      </c>
      <c r="AY155" s="41">
        <v>0.44400000000000001</v>
      </c>
      <c r="AZ155" s="1">
        <v>8</v>
      </c>
      <c r="BA155" s="43">
        <v>-0.45600000000000002</v>
      </c>
      <c r="BB155" s="16">
        <v>49.58</v>
      </c>
      <c r="BC155" s="26">
        <v>17.350000000000001</v>
      </c>
      <c r="BD155" s="43">
        <v>-0.14799999999999999</v>
      </c>
      <c r="BE155" s="43">
        <v>0.46500000000000002</v>
      </c>
      <c r="BF155" s="16">
        <v>50.6</v>
      </c>
      <c r="BG155" s="21">
        <f t="shared" si="101"/>
        <v>7.3891625615763554E-2</v>
      </c>
      <c r="BH155" s="44">
        <f t="shared" si="102"/>
        <v>0.94191919191919193</v>
      </c>
      <c r="BI155" s="42">
        <f t="shared" si="103"/>
        <v>1015.8108175349555</v>
      </c>
      <c r="BJ155" s="21">
        <f t="shared" si="104"/>
        <v>1.5810817534955487E-2</v>
      </c>
      <c r="BK155" s="26">
        <f t="shared" si="105"/>
        <v>2.2274746624757142</v>
      </c>
      <c r="BL155" s="26">
        <f t="shared" si="106"/>
        <v>1.7077305745647144</v>
      </c>
      <c r="BM155" s="16">
        <f t="shared" si="107"/>
        <v>30.145157098838002</v>
      </c>
      <c r="BN155" s="16">
        <f t="shared" si="108"/>
        <v>29.402665544679426</v>
      </c>
      <c r="BO155" s="16">
        <f t="shared" si="109"/>
        <v>55.983863183556281</v>
      </c>
      <c r="BP155" s="16">
        <f t="shared" si="110"/>
        <v>54.201883453575718</v>
      </c>
      <c r="BQ155" s="16">
        <f t="shared" si="111"/>
        <v>1.7819797299805629</v>
      </c>
      <c r="BR155" s="1">
        <v>30</v>
      </c>
      <c r="BS155" s="1">
        <v>23</v>
      </c>
      <c r="BT155" s="42">
        <v>376</v>
      </c>
      <c r="BU155" s="42">
        <v>373</v>
      </c>
      <c r="BV155" s="42">
        <v>137</v>
      </c>
      <c r="BW155" s="42">
        <v>155</v>
      </c>
      <c r="BX155" s="42">
        <v>179</v>
      </c>
      <c r="BY155" s="42">
        <v>211</v>
      </c>
      <c r="BZ155" s="1">
        <v>361</v>
      </c>
      <c r="CA155" s="1">
        <v>320</v>
      </c>
      <c r="CB155" s="21">
        <f t="shared" si="112"/>
        <v>0.5301027900146843</v>
      </c>
      <c r="CC155" s="4">
        <v>0.7</v>
      </c>
      <c r="CD155" s="45">
        <f t="shared" si="113"/>
        <v>2.7620111201150941</v>
      </c>
      <c r="CE155" s="26">
        <f t="shared" si="114"/>
        <v>2.7102854088013824</v>
      </c>
      <c r="CF155" s="26">
        <f t="shared" si="115"/>
        <v>2.2875803450433683</v>
      </c>
      <c r="CG155" s="26">
        <f t="shared" si="116"/>
        <v>30.459629594327463</v>
      </c>
      <c r="CH155" s="26">
        <f t="shared" si="117"/>
        <v>32.075854838108107</v>
      </c>
      <c r="CI155" s="26">
        <f t="shared" si="118"/>
        <v>58.606813839861083</v>
      </c>
      <c r="CJ155" s="26">
        <f t="shared" si="119"/>
        <v>56.17004347231488</v>
      </c>
      <c r="CK155" s="16">
        <f t="shared" si="120"/>
        <v>-0.6547906375656396</v>
      </c>
      <c r="CL155" s="42">
        <v>109</v>
      </c>
      <c r="CM155" s="42">
        <v>92</v>
      </c>
      <c r="CN155" s="42">
        <v>1116</v>
      </c>
      <c r="CO155" s="42">
        <v>1198</v>
      </c>
      <c r="CP155" s="42">
        <v>474</v>
      </c>
      <c r="CQ155" s="42">
        <v>425</v>
      </c>
      <c r="CR155" s="42">
        <v>544</v>
      </c>
      <c r="CS155" s="42">
        <v>658</v>
      </c>
      <c r="CT155" s="1">
        <v>8</v>
      </c>
      <c r="CU155" s="1">
        <v>14</v>
      </c>
      <c r="CV155" s="42">
        <f t="shared" si="121"/>
        <v>6</v>
      </c>
      <c r="CW155" s="26">
        <f t="shared" si="122"/>
        <v>0.5826067606659755</v>
      </c>
      <c r="CX155" s="26">
        <f t="shared" si="123"/>
        <v>1.0195618311654568</v>
      </c>
      <c r="CY155" s="26">
        <f t="shared" si="124"/>
        <v>0.43695507049948157</v>
      </c>
      <c r="CZ155" s="13">
        <v>33</v>
      </c>
      <c r="DA155" s="13">
        <v>28</v>
      </c>
      <c r="DB155" s="27">
        <v>29.59</v>
      </c>
      <c r="DC155" s="27">
        <v>31.89</v>
      </c>
      <c r="DD155" s="27">
        <v>29.86</v>
      </c>
      <c r="DE155" s="27">
        <v>32.700000000000003</v>
      </c>
      <c r="DF155" s="13">
        <v>2</v>
      </c>
      <c r="DG155" s="13">
        <v>2</v>
      </c>
      <c r="DH155" s="21">
        <f t="shared" si="125"/>
        <v>0.5</v>
      </c>
      <c r="DI155" s="42">
        <v>1</v>
      </c>
      <c r="DJ155" s="42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2</v>
      </c>
      <c r="DR155" s="46">
        <v>1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</row>
    <row r="156" spans="1:128" ht="25.5" x14ac:dyDescent="0.2">
      <c r="A156" s="13" t="s">
        <v>414</v>
      </c>
      <c r="B156" s="13" t="s">
        <v>782</v>
      </c>
      <c r="C156" s="39" t="s">
        <v>3191</v>
      </c>
      <c r="D156" s="13" t="s">
        <v>145</v>
      </c>
      <c r="E156" s="13" t="s">
        <v>173</v>
      </c>
      <c r="F156" s="13">
        <v>62</v>
      </c>
      <c r="G156" s="13">
        <v>9</v>
      </c>
      <c r="H156" s="13">
        <v>9</v>
      </c>
      <c r="I156" s="40">
        <f t="shared" si="84"/>
        <v>18</v>
      </c>
      <c r="J156" s="19">
        <f t="shared" si="85"/>
        <v>1.197914741006352</v>
      </c>
      <c r="K156" s="1">
        <v>7</v>
      </c>
      <c r="L156" s="1">
        <v>4</v>
      </c>
      <c r="M156" s="1">
        <v>4</v>
      </c>
      <c r="N156" s="1">
        <v>68</v>
      </c>
      <c r="O156" s="1">
        <v>30</v>
      </c>
      <c r="P156" s="1">
        <v>49</v>
      </c>
      <c r="Q156" s="1">
        <v>38</v>
      </c>
      <c r="R156" s="15">
        <f t="shared" si="86"/>
        <v>0.13235294117647059</v>
      </c>
      <c r="S156" s="15">
        <f t="shared" si="87"/>
        <v>6.1224489795918366E-2</v>
      </c>
      <c r="T156" s="16">
        <v>901.56666666670003</v>
      </c>
      <c r="U156" s="16">
        <f t="shared" si="88"/>
        <v>14.541397849462903</v>
      </c>
      <c r="V156" s="16">
        <v>879.63</v>
      </c>
      <c r="W156" s="16">
        <f t="shared" si="89"/>
        <v>14.18758064516129</v>
      </c>
      <c r="X156" s="16">
        <v>2058.4299999999998</v>
      </c>
      <c r="Y156" s="16">
        <f t="shared" si="90"/>
        <v>33.200483870967737</v>
      </c>
      <c r="Z156" s="21">
        <f t="shared" si="91"/>
        <v>0.29939143516470057</v>
      </c>
      <c r="AA156" s="20">
        <f t="shared" si="92"/>
        <v>39.727272727272727</v>
      </c>
      <c r="AB156">
        <v>47</v>
      </c>
      <c r="AC156" s="1">
        <v>75</v>
      </c>
      <c r="AD156" s="1">
        <v>80</v>
      </c>
      <c r="AE156" s="1">
        <v>29</v>
      </c>
      <c r="AF156" s="1">
        <v>10</v>
      </c>
      <c r="AG156" s="15">
        <f t="shared" si="93"/>
        <v>0.20454545454545456</v>
      </c>
      <c r="AH156" s="15">
        <f t="shared" si="94"/>
        <v>0.18181818181818182</v>
      </c>
      <c r="AI156" s="15">
        <f t="shared" si="95"/>
        <v>0.38636363636363635</v>
      </c>
      <c r="AJ156" s="1">
        <v>272</v>
      </c>
      <c r="AK156" s="21">
        <f t="shared" si="96"/>
        <v>0.34561626429479037</v>
      </c>
      <c r="AL156" s="1">
        <v>246</v>
      </c>
      <c r="AM156" s="21">
        <f t="shared" si="97"/>
        <v>0.31257941550190599</v>
      </c>
      <c r="AN156" s="1">
        <v>269</v>
      </c>
      <c r="AO156" s="21">
        <f t="shared" si="98"/>
        <v>0.3418043202033037</v>
      </c>
      <c r="AP156" s="21">
        <f t="shared" si="99"/>
        <v>0.52509652509652505</v>
      </c>
      <c r="AQ156" s="1">
        <v>6</v>
      </c>
      <c r="AR156" s="4">
        <v>7.73</v>
      </c>
      <c r="AS156" s="41">
        <v>327</v>
      </c>
      <c r="AT156" s="41">
        <v>318</v>
      </c>
      <c r="AU156" s="41">
        <v>261</v>
      </c>
      <c r="AV156" s="21">
        <f t="shared" si="100"/>
        <v>0.50697674418604655</v>
      </c>
      <c r="AW156" s="26">
        <v>17.100000000000001</v>
      </c>
      <c r="AX156" s="42">
        <v>6</v>
      </c>
      <c r="AY156" s="41">
        <v>-0.52100000000000002</v>
      </c>
      <c r="AZ156" s="1">
        <v>6</v>
      </c>
      <c r="BA156" s="43">
        <v>0.93100000000000005</v>
      </c>
      <c r="BB156" s="16">
        <v>50.09</v>
      </c>
      <c r="BC156" s="26">
        <v>16.399999999999999</v>
      </c>
      <c r="BD156" s="43">
        <v>1.415</v>
      </c>
      <c r="BE156" s="43">
        <v>-2.5990000000000002</v>
      </c>
      <c r="BF156" s="16">
        <v>48.36</v>
      </c>
      <c r="BG156" s="21">
        <f t="shared" si="101"/>
        <v>0.10068649885583524</v>
      </c>
      <c r="BH156" s="44">
        <f t="shared" si="102"/>
        <v>0.91115702479338845</v>
      </c>
      <c r="BI156" s="42">
        <f t="shared" si="103"/>
        <v>1011.8435236492237</v>
      </c>
      <c r="BJ156" s="21">
        <f t="shared" si="104"/>
        <v>1.1843523649223683E-2</v>
      </c>
      <c r="BK156" s="26">
        <f t="shared" si="105"/>
        <v>3.0012618942055185</v>
      </c>
      <c r="BL156" s="26">
        <f t="shared" si="106"/>
        <v>2.9330513966099381</v>
      </c>
      <c r="BM156" s="16">
        <f t="shared" si="107"/>
        <v>29.807987449268445</v>
      </c>
      <c r="BN156" s="16">
        <f t="shared" si="108"/>
        <v>33.013880836260697</v>
      </c>
      <c r="BO156" s="16">
        <f t="shared" si="109"/>
        <v>54.77302956925071</v>
      </c>
      <c r="BP156" s="16">
        <f t="shared" si="110"/>
        <v>59.206711912963407</v>
      </c>
      <c r="BQ156" s="16">
        <f t="shared" si="111"/>
        <v>-4.4336823437126966</v>
      </c>
      <c r="BR156" s="1">
        <v>44</v>
      </c>
      <c r="BS156" s="1">
        <v>43</v>
      </c>
      <c r="BT156" s="42">
        <v>393</v>
      </c>
      <c r="BU156" s="42">
        <v>441</v>
      </c>
      <c r="BV156" s="42">
        <v>155</v>
      </c>
      <c r="BW156" s="42">
        <v>192</v>
      </c>
      <c r="BX156" s="42">
        <v>192</v>
      </c>
      <c r="BY156" s="42">
        <v>211</v>
      </c>
      <c r="BZ156" s="1">
        <v>398</v>
      </c>
      <c r="CA156" s="1">
        <v>445</v>
      </c>
      <c r="CB156" s="21">
        <f t="shared" si="112"/>
        <v>0.47212336892052192</v>
      </c>
      <c r="CC156" s="4">
        <v>-0.55000000000000004</v>
      </c>
      <c r="CD156" s="45">
        <f t="shared" si="113"/>
        <v>-1.5959989460292974</v>
      </c>
      <c r="CE156" s="26">
        <f t="shared" si="114"/>
        <v>2.71080386508164</v>
      </c>
      <c r="CF156" s="26">
        <f t="shared" si="115"/>
        <v>2.419319578513722</v>
      </c>
      <c r="CG156" s="26">
        <f t="shared" si="116"/>
        <v>28.040788367833741</v>
      </c>
      <c r="CH156" s="26">
        <f t="shared" si="117"/>
        <v>31.859232521873469</v>
      </c>
      <c r="CI156" s="26">
        <f t="shared" si="118"/>
        <v>50.397633147593069</v>
      </c>
      <c r="CJ156" s="26">
        <f t="shared" si="119"/>
        <v>58.413451028210829</v>
      </c>
      <c r="CK156" s="16">
        <f t="shared" si="120"/>
        <v>3.5821355369050636</v>
      </c>
      <c r="CL156" s="42">
        <v>93</v>
      </c>
      <c r="CM156" s="42">
        <v>83</v>
      </c>
      <c r="CN156" s="42">
        <v>869</v>
      </c>
      <c r="CO156" s="42">
        <v>1010</v>
      </c>
      <c r="CP156" s="42">
        <v>359</v>
      </c>
      <c r="CQ156" s="42">
        <v>401</v>
      </c>
      <c r="CR156" s="42">
        <v>510</v>
      </c>
      <c r="CS156" s="42">
        <v>408</v>
      </c>
      <c r="CT156" s="1">
        <v>12</v>
      </c>
      <c r="CU156" s="1">
        <v>3</v>
      </c>
      <c r="CV156" s="42">
        <f t="shared" si="121"/>
        <v>-9</v>
      </c>
      <c r="CW156" s="26">
        <f t="shared" si="122"/>
        <v>0.79860982733756791</v>
      </c>
      <c r="CX156" s="26">
        <f t="shared" si="123"/>
        <v>0.19965245683439198</v>
      </c>
      <c r="CY156" s="26">
        <f t="shared" si="124"/>
        <v>-0.59895737050317599</v>
      </c>
      <c r="CZ156" s="13">
        <v>33</v>
      </c>
      <c r="DA156" s="13">
        <v>40</v>
      </c>
      <c r="DB156" s="27">
        <v>29.76</v>
      </c>
      <c r="DC156" s="27">
        <v>37.15</v>
      </c>
      <c r="DD156" s="27">
        <v>31.16</v>
      </c>
      <c r="DE156" s="27">
        <v>33.32</v>
      </c>
      <c r="DF156" s="1"/>
      <c r="DG156" s="1"/>
      <c r="DH156" s="21" t="str">
        <f t="shared" si="125"/>
        <v xml:space="preserve"> </v>
      </c>
      <c r="DI156" s="42"/>
      <c r="DJ156" s="42"/>
      <c r="DK156" s="1"/>
      <c r="DL156" s="1"/>
      <c r="DM156" s="1"/>
      <c r="DN156" s="1"/>
      <c r="DO156" s="1"/>
      <c r="DP156" s="1"/>
      <c r="DQ156" s="47"/>
      <c r="DR156" s="46"/>
      <c r="DS156" s="13"/>
      <c r="DT156" s="13"/>
      <c r="DU156" s="13"/>
      <c r="DV156" s="13"/>
      <c r="DW156" s="13"/>
      <c r="DX156" s="1"/>
    </row>
    <row r="157" spans="1:128" ht="25.5" x14ac:dyDescent="0.2">
      <c r="A157" s="13" t="s">
        <v>591</v>
      </c>
      <c r="B157" s="13" t="s">
        <v>786</v>
      </c>
      <c r="C157" s="39" t="s">
        <v>3192</v>
      </c>
      <c r="D157" s="1" t="s">
        <v>190</v>
      </c>
      <c r="E157" s="13" t="s">
        <v>154</v>
      </c>
      <c r="F157" s="13">
        <v>2</v>
      </c>
      <c r="G157" s="13">
        <v>0</v>
      </c>
      <c r="H157" s="13">
        <v>0</v>
      </c>
      <c r="I157" s="40">
        <f t="shared" si="84"/>
        <v>0</v>
      </c>
      <c r="J157" s="19">
        <f t="shared" si="85"/>
        <v>0</v>
      </c>
      <c r="K157" s="1">
        <v>0</v>
      </c>
      <c r="L157" s="1">
        <v>0</v>
      </c>
      <c r="M157" s="1">
        <v>0</v>
      </c>
      <c r="N157" s="1">
        <v>3</v>
      </c>
      <c r="O157" s="1">
        <v>2</v>
      </c>
      <c r="P157" s="1">
        <v>2</v>
      </c>
      <c r="Q157" s="1">
        <v>4</v>
      </c>
      <c r="R157" s="15">
        <f t="shared" si="86"/>
        <v>0</v>
      </c>
      <c r="S157" s="15">
        <f t="shared" si="87"/>
        <v>0</v>
      </c>
      <c r="T157" s="16">
        <v>17.633333333300001</v>
      </c>
      <c r="U157" s="16">
        <f t="shared" si="88"/>
        <v>8.8166666666500006</v>
      </c>
      <c r="V157" s="16">
        <v>18.68</v>
      </c>
      <c r="W157" s="16">
        <f t="shared" si="89"/>
        <v>9.34</v>
      </c>
      <c r="X157" s="16">
        <v>81.45</v>
      </c>
      <c r="Y157" s="16">
        <f t="shared" si="90"/>
        <v>40.725000000000001</v>
      </c>
      <c r="Z157" s="21">
        <f t="shared" si="91"/>
        <v>0.18655747528213323</v>
      </c>
      <c r="AA157" s="20">
        <f t="shared" si="92"/>
        <v>0</v>
      </c>
      <c r="AB157">
        <v>0</v>
      </c>
      <c r="AC157" s="1">
        <v>0</v>
      </c>
      <c r="AD157" s="1">
        <v>2</v>
      </c>
      <c r="AE157" s="1">
        <v>0</v>
      </c>
      <c r="AF157" s="1">
        <v>1</v>
      </c>
      <c r="AG157" s="15">
        <f t="shared" si="93"/>
        <v>0</v>
      </c>
      <c r="AH157" s="15">
        <f t="shared" si="94"/>
        <v>0</v>
      </c>
      <c r="AI157" s="15">
        <f t="shared" si="95"/>
        <v>0</v>
      </c>
      <c r="AJ157" s="1">
        <v>9</v>
      </c>
      <c r="AK157" s="21">
        <f t="shared" si="96"/>
        <v>0.6428571428571429</v>
      </c>
      <c r="AL157" s="1">
        <v>3</v>
      </c>
      <c r="AM157" s="21">
        <f t="shared" si="97"/>
        <v>0.21428571428571427</v>
      </c>
      <c r="AN157" s="1">
        <v>2</v>
      </c>
      <c r="AO157" s="21">
        <f t="shared" si="98"/>
        <v>0.14285714285714285</v>
      </c>
      <c r="AP157" s="21">
        <f t="shared" si="99"/>
        <v>0.75</v>
      </c>
      <c r="AQ157" s="1">
        <v>14</v>
      </c>
      <c r="AR157" s="4">
        <v>18.86</v>
      </c>
      <c r="AS157" s="41">
        <v>4</v>
      </c>
      <c r="AT157" s="41">
        <v>7</v>
      </c>
      <c r="AU157" s="41">
        <v>1</v>
      </c>
      <c r="AV157" s="21">
        <f t="shared" si="100"/>
        <v>0.36363636363636365</v>
      </c>
      <c r="AW157" s="26">
        <v>16.98</v>
      </c>
      <c r="AX157" s="42">
        <v>12</v>
      </c>
      <c r="AY157" s="41">
        <v>-1.69</v>
      </c>
      <c r="AZ157" s="1">
        <v>13</v>
      </c>
      <c r="BA157" s="43">
        <v>-16.084</v>
      </c>
      <c r="BB157" s="16">
        <v>42.82</v>
      </c>
      <c r="BC157" s="26">
        <v>17.04</v>
      </c>
      <c r="BD157" s="43">
        <v>0.42299999999999999</v>
      </c>
      <c r="BE157" s="43">
        <v>2.879</v>
      </c>
      <c r="BF157" s="16">
        <v>50.29</v>
      </c>
      <c r="BG157" s="21">
        <f t="shared" si="101"/>
        <v>9.0909090909090912E-2</v>
      </c>
      <c r="BH157" s="44">
        <f t="shared" si="102"/>
        <v>1</v>
      </c>
      <c r="BI157" s="42">
        <f t="shared" si="103"/>
        <v>1090.909090909091</v>
      </c>
      <c r="BJ157" s="21">
        <f t="shared" si="104"/>
        <v>9.0909090909090912E-2</v>
      </c>
      <c r="BK157" s="26">
        <f t="shared" si="105"/>
        <v>3.2119914346895078</v>
      </c>
      <c r="BL157" s="26">
        <f t="shared" si="106"/>
        <v>0</v>
      </c>
      <c r="BM157" s="16">
        <f t="shared" si="107"/>
        <v>35.331905781584581</v>
      </c>
      <c r="BN157" s="16">
        <f t="shared" si="108"/>
        <v>19.271948608137045</v>
      </c>
      <c r="BO157" s="16">
        <f t="shared" si="109"/>
        <v>77.087794432548179</v>
      </c>
      <c r="BP157" s="16">
        <f t="shared" si="110"/>
        <v>48.179871520342616</v>
      </c>
      <c r="BQ157" s="16">
        <f t="shared" si="111"/>
        <v>28.907922912205564</v>
      </c>
      <c r="BR157" s="1">
        <v>1</v>
      </c>
      <c r="BS157" s="1">
        <v>0</v>
      </c>
      <c r="BT157" s="42">
        <v>10</v>
      </c>
      <c r="BU157" s="42">
        <v>6</v>
      </c>
      <c r="BV157" s="42">
        <v>7</v>
      </c>
      <c r="BW157" s="42">
        <v>5</v>
      </c>
      <c r="BX157" s="42">
        <v>4</v>
      </c>
      <c r="BY157" s="42">
        <v>6</v>
      </c>
      <c r="BZ157" s="1">
        <v>10</v>
      </c>
      <c r="CA157" s="1">
        <v>8</v>
      </c>
      <c r="CB157" s="21">
        <f t="shared" si="112"/>
        <v>0.55555555555555558</v>
      </c>
      <c r="CC157" s="4">
        <v>-1.07</v>
      </c>
      <c r="CD157" s="45">
        <f t="shared" si="113"/>
        <v>3.8549229122055664</v>
      </c>
      <c r="CE157" s="26">
        <f t="shared" si="114"/>
        <v>0.73664825046040516</v>
      </c>
      <c r="CF157" s="26">
        <f t="shared" si="115"/>
        <v>1.4732965009208103</v>
      </c>
      <c r="CG157" s="26">
        <f t="shared" si="116"/>
        <v>33.885819521178639</v>
      </c>
      <c r="CH157" s="26">
        <f t="shared" si="117"/>
        <v>33.149171270718234</v>
      </c>
      <c r="CI157" s="26">
        <f t="shared" si="118"/>
        <v>67.771639042357279</v>
      </c>
      <c r="CJ157" s="26">
        <f t="shared" si="119"/>
        <v>58.931860036832411</v>
      </c>
      <c r="CK157" s="16">
        <f t="shared" si="120"/>
        <v>20.068143906680696</v>
      </c>
      <c r="CL157" s="42">
        <v>1</v>
      </c>
      <c r="CM157" s="42">
        <v>2</v>
      </c>
      <c r="CN157" s="42">
        <v>45</v>
      </c>
      <c r="CO157" s="42">
        <v>43</v>
      </c>
      <c r="CP157" s="42">
        <v>19</v>
      </c>
      <c r="CQ157" s="42">
        <v>11</v>
      </c>
      <c r="CR157" s="42">
        <v>24</v>
      </c>
      <c r="CS157" s="42">
        <v>27</v>
      </c>
      <c r="CT157" s="1">
        <v>2</v>
      </c>
      <c r="CU157" s="1">
        <v>0</v>
      </c>
      <c r="CV157" s="42">
        <f t="shared" si="121"/>
        <v>-2</v>
      </c>
      <c r="CW157" s="26">
        <f t="shared" si="122"/>
        <v>6.8052930056839411</v>
      </c>
      <c r="CX157" s="26">
        <f t="shared" si="123"/>
        <v>0</v>
      </c>
      <c r="CY157" s="26">
        <f t="shared" si="124"/>
        <v>-6.8052930056839411</v>
      </c>
      <c r="CZ157" s="13">
        <v>1</v>
      </c>
      <c r="DA157" s="13">
        <v>1</v>
      </c>
      <c r="DB157" s="27">
        <v>0.67</v>
      </c>
      <c r="DC157" s="27">
        <v>0.61</v>
      </c>
      <c r="DD157" s="27">
        <v>0.65</v>
      </c>
      <c r="DE157" s="27">
        <v>0.62</v>
      </c>
      <c r="DF157" s="13">
        <v>0</v>
      </c>
      <c r="DG157" s="13">
        <v>0</v>
      </c>
      <c r="DH157" s="21" t="str">
        <f t="shared" si="125"/>
        <v xml:space="preserve"> </v>
      </c>
      <c r="DI157" s="42"/>
      <c r="DJ157" s="42"/>
      <c r="DK157" s="1"/>
      <c r="DL157" s="1"/>
      <c r="DM157" s="1"/>
      <c r="DN157" s="1"/>
      <c r="DO157" s="1"/>
      <c r="DP157" s="1"/>
      <c r="DQ157" s="47"/>
      <c r="DR157" s="46"/>
      <c r="DS157" s="13"/>
      <c r="DT157" s="13"/>
      <c r="DU157" s="13"/>
      <c r="DV157" s="13"/>
      <c r="DW157" s="13"/>
      <c r="DX157" s="1"/>
    </row>
    <row r="158" spans="1:128" ht="25.5" x14ac:dyDescent="0.2">
      <c r="A158" s="13" t="s">
        <v>356</v>
      </c>
      <c r="B158" s="13" t="s">
        <v>789</v>
      </c>
      <c r="C158" s="39" t="s">
        <v>3193</v>
      </c>
      <c r="D158" s="1" t="s">
        <v>314</v>
      </c>
      <c r="E158" s="13" t="s">
        <v>154</v>
      </c>
      <c r="F158" s="13">
        <v>55</v>
      </c>
      <c r="G158" s="13">
        <v>10</v>
      </c>
      <c r="H158" s="13">
        <v>4</v>
      </c>
      <c r="I158" s="40">
        <f t="shared" si="84"/>
        <v>14</v>
      </c>
      <c r="J158" s="19">
        <f t="shared" si="85"/>
        <v>1.507041832371588</v>
      </c>
      <c r="K158" s="1">
        <v>10</v>
      </c>
      <c r="L158" s="1">
        <v>2</v>
      </c>
      <c r="M158" s="1">
        <v>2</v>
      </c>
      <c r="N158" s="1">
        <v>71</v>
      </c>
      <c r="O158" s="1">
        <v>20</v>
      </c>
      <c r="P158" s="1">
        <v>26</v>
      </c>
      <c r="Q158" s="1">
        <v>74</v>
      </c>
      <c r="R158" s="15">
        <f t="shared" si="86"/>
        <v>0.14084507042253522</v>
      </c>
      <c r="S158" s="15">
        <f t="shared" si="87"/>
        <v>8.5470085470085472E-2</v>
      </c>
      <c r="T158" s="16">
        <v>557.38333333330002</v>
      </c>
      <c r="U158" s="16">
        <f t="shared" si="88"/>
        <v>10.134242424241819</v>
      </c>
      <c r="V158" s="16">
        <v>541.49</v>
      </c>
      <c r="W158" s="16">
        <f t="shared" si="89"/>
        <v>9.845272727272727</v>
      </c>
      <c r="X158" s="16">
        <v>2050.8000000000002</v>
      </c>
      <c r="Y158" s="16">
        <f t="shared" si="90"/>
        <v>37.287272727272729</v>
      </c>
      <c r="Z158" s="21">
        <f t="shared" si="91"/>
        <v>0.20888480841263901</v>
      </c>
      <c r="AA158" s="20">
        <f t="shared" si="92"/>
        <v>27.052631578947366</v>
      </c>
      <c r="AB158">
        <v>13</v>
      </c>
      <c r="AC158" s="1">
        <v>83</v>
      </c>
      <c r="AD158" s="1">
        <v>64</v>
      </c>
      <c r="AE158" s="1">
        <v>4</v>
      </c>
      <c r="AF158" s="1">
        <v>9</v>
      </c>
      <c r="AG158" s="15">
        <f t="shared" si="93"/>
        <v>0.52631578947368418</v>
      </c>
      <c r="AH158" s="15">
        <f t="shared" si="94"/>
        <v>0.21052631578947367</v>
      </c>
      <c r="AI158" s="15">
        <f t="shared" si="95"/>
        <v>0.73684210526315785</v>
      </c>
      <c r="AJ158" s="1">
        <v>162</v>
      </c>
      <c r="AK158" s="21">
        <f t="shared" si="96"/>
        <v>0.32993890020366601</v>
      </c>
      <c r="AL158" s="1">
        <v>149</v>
      </c>
      <c r="AM158" s="21">
        <f t="shared" si="97"/>
        <v>0.30346232179226068</v>
      </c>
      <c r="AN158" s="1">
        <v>180</v>
      </c>
      <c r="AO158" s="21">
        <f t="shared" si="98"/>
        <v>0.36659877800407331</v>
      </c>
      <c r="AP158" s="21">
        <f t="shared" si="99"/>
        <v>0.52090032154340837</v>
      </c>
      <c r="AQ158" s="1">
        <v>10</v>
      </c>
      <c r="AR158" s="4">
        <v>-4.53</v>
      </c>
      <c r="AS158" s="41">
        <v>208</v>
      </c>
      <c r="AT158" s="41">
        <v>175</v>
      </c>
      <c r="AU158" s="41">
        <v>166</v>
      </c>
      <c r="AV158" s="21">
        <f t="shared" si="100"/>
        <v>0.54308093994778073</v>
      </c>
      <c r="AW158" s="26">
        <v>16.97</v>
      </c>
      <c r="AX158" s="42">
        <v>11</v>
      </c>
      <c r="AY158" s="41">
        <v>-0.307</v>
      </c>
      <c r="AZ158" s="1">
        <v>14</v>
      </c>
      <c r="BA158" s="43">
        <v>-1.665</v>
      </c>
      <c r="BB158" s="16">
        <v>49.29</v>
      </c>
      <c r="BC158" s="26">
        <v>17</v>
      </c>
      <c r="BD158" s="43">
        <v>-1.9330000000000001</v>
      </c>
      <c r="BE158" s="43">
        <v>3.9489999999999998</v>
      </c>
      <c r="BF158" s="16">
        <v>51.94</v>
      </c>
      <c r="BG158" s="21">
        <f t="shared" si="101"/>
        <v>7.3929961089494164E-2</v>
      </c>
      <c r="BH158" s="44">
        <f t="shared" si="102"/>
        <v>0.93087557603686633</v>
      </c>
      <c r="BI158" s="42">
        <f t="shared" si="103"/>
        <v>1004.8055371263605</v>
      </c>
      <c r="BJ158" s="21">
        <f t="shared" si="104"/>
        <v>4.8055371263604901E-3</v>
      </c>
      <c r="BK158" s="26">
        <f t="shared" si="105"/>
        <v>2.1053020369720583</v>
      </c>
      <c r="BL158" s="26">
        <f t="shared" si="106"/>
        <v>1.6620805555042568</v>
      </c>
      <c r="BM158" s="16">
        <f t="shared" si="107"/>
        <v>28.476980184306264</v>
      </c>
      <c r="BN158" s="16">
        <f t="shared" si="108"/>
        <v>24.044765369628248</v>
      </c>
      <c r="BO158" s="16">
        <f t="shared" si="109"/>
        <v>55.956712035309977</v>
      </c>
      <c r="BP158" s="16">
        <f t="shared" si="110"/>
        <v>45.208591109715783</v>
      </c>
      <c r="BQ158" s="16">
        <f t="shared" si="111"/>
        <v>10.748120925594193</v>
      </c>
      <c r="BR158" s="1">
        <v>19</v>
      </c>
      <c r="BS158" s="1">
        <v>15</v>
      </c>
      <c r="BT158" s="42">
        <v>238</v>
      </c>
      <c r="BU158" s="42">
        <v>202</v>
      </c>
      <c r="BV158" s="42">
        <v>112</v>
      </c>
      <c r="BW158" s="42">
        <v>83</v>
      </c>
      <c r="BX158" s="42">
        <v>108</v>
      </c>
      <c r="BY158" s="42">
        <v>136</v>
      </c>
      <c r="BZ158" s="1">
        <v>255</v>
      </c>
      <c r="CA158" s="1">
        <v>211</v>
      </c>
      <c r="CB158" s="21">
        <f t="shared" si="112"/>
        <v>0.5472103004291845</v>
      </c>
      <c r="CC158" s="4">
        <v>-1.44</v>
      </c>
      <c r="CD158" s="45">
        <f t="shared" si="113"/>
        <v>4.5425132085523936</v>
      </c>
      <c r="CE158" s="26">
        <f t="shared" si="114"/>
        <v>2.9256875365710941</v>
      </c>
      <c r="CF158" s="26">
        <f t="shared" si="115"/>
        <v>2.5453481568168521</v>
      </c>
      <c r="CG158" s="26">
        <f t="shared" si="116"/>
        <v>32.562902282036276</v>
      </c>
      <c r="CH158" s="26">
        <f t="shared" si="117"/>
        <v>27.559976594499705</v>
      </c>
      <c r="CI158" s="26">
        <f t="shared" si="118"/>
        <v>59.742539496781738</v>
      </c>
      <c r="CJ158" s="26">
        <f t="shared" si="119"/>
        <v>51.462843768285545</v>
      </c>
      <c r="CK158" s="16">
        <f t="shared" si="120"/>
        <v>2.468425197098</v>
      </c>
      <c r="CL158" s="42">
        <v>100</v>
      </c>
      <c r="CM158" s="42">
        <v>87</v>
      </c>
      <c r="CN158" s="42">
        <v>1013</v>
      </c>
      <c r="CO158" s="42">
        <v>855</v>
      </c>
      <c r="CP158" s="42">
        <v>421</v>
      </c>
      <c r="CQ158" s="42">
        <v>372</v>
      </c>
      <c r="CR158" s="42">
        <v>445</v>
      </c>
      <c r="CS158" s="42">
        <v>508</v>
      </c>
      <c r="CT158" s="1">
        <v>11</v>
      </c>
      <c r="CU158" s="1">
        <v>2</v>
      </c>
      <c r="CV158" s="42">
        <f t="shared" si="121"/>
        <v>-9</v>
      </c>
      <c r="CW158" s="26">
        <f t="shared" si="122"/>
        <v>1.1841042968633904</v>
      </c>
      <c r="CX158" s="26">
        <f t="shared" si="123"/>
        <v>0.21529169033879827</v>
      </c>
      <c r="CY158" s="26">
        <f t="shared" si="124"/>
        <v>-0.96881260652459211</v>
      </c>
      <c r="CZ158" s="13">
        <v>21</v>
      </c>
      <c r="DA158" s="13">
        <v>18</v>
      </c>
      <c r="DB158" s="27">
        <v>22.01</v>
      </c>
      <c r="DC158" s="27">
        <v>21.69</v>
      </c>
      <c r="DD158" s="27">
        <v>21.88</v>
      </c>
      <c r="DE158" s="27">
        <v>18.09</v>
      </c>
      <c r="DF158" s="13">
        <v>13</v>
      </c>
      <c r="DG158" s="13">
        <v>19</v>
      </c>
      <c r="DH158" s="21">
        <f t="shared" si="125"/>
        <v>0.40625</v>
      </c>
      <c r="DI158" s="42">
        <v>21</v>
      </c>
      <c r="DJ158" s="42">
        <v>6</v>
      </c>
      <c r="DK158" s="13">
        <v>2</v>
      </c>
      <c r="DL158" s="13">
        <v>0</v>
      </c>
      <c r="DM158" s="13">
        <v>9.5000000000000001E-2</v>
      </c>
      <c r="DN158" s="13">
        <v>0</v>
      </c>
      <c r="DO158" s="13">
        <v>0</v>
      </c>
      <c r="DP158" s="13">
        <v>0</v>
      </c>
      <c r="DQ158" s="13">
        <v>7</v>
      </c>
      <c r="DR158" s="46">
        <v>4</v>
      </c>
      <c r="DS158" s="13">
        <v>0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</row>
    <row r="159" spans="1:128" ht="25.5" x14ac:dyDescent="0.2">
      <c r="A159" s="13" t="s">
        <v>312</v>
      </c>
      <c r="B159" s="13" t="s">
        <v>794</v>
      </c>
      <c r="C159" s="39" t="s">
        <v>3194</v>
      </c>
      <c r="D159" s="1" t="s">
        <v>292</v>
      </c>
      <c r="E159" s="13" t="s">
        <v>129</v>
      </c>
      <c r="F159" s="13">
        <v>29</v>
      </c>
      <c r="G159" s="13">
        <v>4</v>
      </c>
      <c r="H159" s="13">
        <v>6</v>
      </c>
      <c r="I159" s="40">
        <f t="shared" si="84"/>
        <v>10</v>
      </c>
      <c r="J159" s="19">
        <f t="shared" si="85"/>
        <v>1.9775873434410023</v>
      </c>
      <c r="K159" s="1">
        <v>4</v>
      </c>
      <c r="L159" s="1">
        <v>2</v>
      </c>
      <c r="M159" s="1">
        <v>3</v>
      </c>
      <c r="N159" s="1">
        <v>23</v>
      </c>
      <c r="O159" s="1">
        <v>6</v>
      </c>
      <c r="P159" s="1">
        <v>15</v>
      </c>
      <c r="Q159" s="1">
        <v>28</v>
      </c>
      <c r="R159" s="15">
        <f t="shared" si="86"/>
        <v>0.17391304347826086</v>
      </c>
      <c r="S159" s="15">
        <f t="shared" si="87"/>
        <v>9.0909090909090912E-2</v>
      </c>
      <c r="T159" s="16">
        <v>303.39999999999998</v>
      </c>
      <c r="U159" s="16">
        <f t="shared" si="88"/>
        <v>10.46206896551724</v>
      </c>
      <c r="V159" s="16">
        <v>287.52999999999997</v>
      </c>
      <c r="W159" s="16">
        <f t="shared" si="89"/>
        <v>9.9148275862068953</v>
      </c>
      <c r="X159" s="16">
        <v>1079.52</v>
      </c>
      <c r="Y159" s="16">
        <f t="shared" si="90"/>
        <v>37.224827586206899</v>
      </c>
      <c r="Z159" s="21">
        <f t="shared" si="91"/>
        <v>0.21032881021176983</v>
      </c>
      <c r="AA159" s="20">
        <f t="shared" si="92"/>
        <v>23.799999999999997</v>
      </c>
      <c r="AB159">
        <v>13</v>
      </c>
      <c r="AC159" s="1">
        <v>36</v>
      </c>
      <c r="AD159" s="1">
        <v>34</v>
      </c>
      <c r="AE159" s="1">
        <v>5</v>
      </c>
      <c r="AF159" s="1">
        <v>11</v>
      </c>
      <c r="AG159" s="15">
        <f t="shared" si="93"/>
        <v>0.4</v>
      </c>
      <c r="AH159" s="15">
        <f t="shared" si="94"/>
        <v>0.5</v>
      </c>
      <c r="AI159" s="15">
        <f t="shared" si="95"/>
        <v>0.9</v>
      </c>
      <c r="AJ159" s="1">
        <v>80</v>
      </c>
      <c r="AK159" s="21">
        <f t="shared" si="96"/>
        <v>0.26578073089700999</v>
      </c>
      <c r="AL159" s="1">
        <v>110</v>
      </c>
      <c r="AM159" s="21">
        <f t="shared" si="97"/>
        <v>0.36544850498338871</v>
      </c>
      <c r="AN159" s="1">
        <v>111</v>
      </c>
      <c r="AO159" s="21">
        <f t="shared" si="98"/>
        <v>0.3687707641196013</v>
      </c>
      <c r="AP159" s="21">
        <f t="shared" si="99"/>
        <v>0.42105263157894735</v>
      </c>
      <c r="AQ159" s="1">
        <v>5</v>
      </c>
      <c r="AR159" s="4">
        <v>-13.22</v>
      </c>
      <c r="AS159" s="41">
        <v>113</v>
      </c>
      <c r="AT159" s="41">
        <v>119</v>
      </c>
      <c r="AU159" s="41">
        <v>112</v>
      </c>
      <c r="AV159" s="21">
        <f t="shared" si="100"/>
        <v>0.48706896551724138</v>
      </c>
      <c r="AW159" s="26">
        <v>16.989999999999998</v>
      </c>
      <c r="AX159" s="42">
        <v>15</v>
      </c>
      <c r="AY159" s="41">
        <v>0.52700000000000002</v>
      </c>
      <c r="AZ159" s="1">
        <v>2</v>
      </c>
      <c r="BA159" s="43">
        <v>-0.36299999999999999</v>
      </c>
      <c r="BB159" s="16">
        <v>49.78</v>
      </c>
      <c r="BC159" s="26">
        <v>17.260000000000002</v>
      </c>
      <c r="BD159" s="43">
        <v>-3.427</v>
      </c>
      <c r="BE159" s="43">
        <v>-0.54500000000000004</v>
      </c>
      <c r="BF159" s="16">
        <v>50.26</v>
      </c>
      <c r="BG159" s="21">
        <f t="shared" si="101"/>
        <v>8.4033613445378158E-2</v>
      </c>
      <c r="BH159" s="44">
        <f t="shared" si="102"/>
        <v>0.91304347826086951</v>
      </c>
      <c r="BI159" s="42">
        <f t="shared" si="103"/>
        <v>997.07709170624764</v>
      </c>
      <c r="BJ159" s="21">
        <f t="shared" si="104"/>
        <v>-2.9229082937523299E-3</v>
      </c>
      <c r="BK159" s="26">
        <f t="shared" si="105"/>
        <v>2.0867387750843394</v>
      </c>
      <c r="BL159" s="26">
        <f t="shared" si="106"/>
        <v>2.504086530101207</v>
      </c>
      <c r="BM159" s="16">
        <f t="shared" si="107"/>
        <v>24.832191423503637</v>
      </c>
      <c r="BN159" s="16">
        <f t="shared" si="108"/>
        <v>28.796995096163883</v>
      </c>
      <c r="BO159" s="16">
        <f t="shared" si="109"/>
        <v>45.908253051855461</v>
      </c>
      <c r="BP159" s="16">
        <f t="shared" si="110"/>
        <v>60.306750599937395</v>
      </c>
      <c r="BQ159" s="16">
        <f t="shared" si="111"/>
        <v>-14.398497548081934</v>
      </c>
      <c r="BR159" s="1">
        <v>10</v>
      </c>
      <c r="BS159" s="1">
        <v>12</v>
      </c>
      <c r="BT159" s="42">
        <v>109</v>
      </c>
      <c r="BU159" s="42">
        <v>126</v>
      </c>
      <c r="BV159" s="42">
        <v>46</v>
      </c>
      <c r="BW159" s="42">
        <v>65</v>
      </c>
      <c r="BX159" s="42">
        <v>86</v>
      </c>
      <c r="BY159" s="42">
        <v>55</v>
      </c>
      <c r="BZ159" s="1">
        <v>105</v>
      </c>
      <c r="CA159" s="1">
        <v>152</v>
      </c>
      <c r="CB159" s="21">
        <f t="shared" si="112"/>
        <v>0.40856031128404668</v>
      </c>
      <c r="CC159" s="4">
        <v>-15.04</v>
      </c>
      <c r="CD159" s="45">
        <f t="shared" si="113"/>
        <v>-12.41176070597667</v>
      </c>
      <c r="CE159" s="26">
        <f t="shared" si="114"/>
        <v>2.8901734104046244</v>
      </c>
      <c r="CF159" s="26">
        <f t="shared" si="115"/>
        <v>2.7234326367274342</v>
      </c>
      <c r="CG159" s="26">
        <f t="shared" si="116"/>
        <v>32.458870609159625</v>
      </c>
      <c r="CH159" s="26">
        <f t="shared" si="117"/>
        <v>28.012449977767897</v>
      </c>
      <c r="CI159" s="26">
        <f t="shared" si="118"/>
        <v>58.748332592263225</v>
      </c>
      <c r="CJ159" s="26">
        <f t="shared" si="119"/>
        <v>51.411738550466879</v>
      </c>
      <c r="CK159" s="16">
        <f t="shared" si="120"/>
        <v>-21.73509158987828</v>
      </c>
      <c r="CL159" s="42">
        <v>52</v>
      </c>
      <c r="CM159" s="42">
        <v>49</v>
      </c>
      <c r="CN159" s="42">
        <v>532</v>
      </c>
      <c r="CO159" s="42">
        <v>455</v>
      </c>
      <c r="CP159" s="42">
        <v>209</v>
      </c>
      <c r="CQ159" s="42">
        <v>175</v>
      </c>
      <c r="CR159" s="42">
        <v>246</v>
      </c>
      <c r="CS159" s="42">
        <v>264</v>
      </c>
      <c r="CT159" s="1">
        <v>1</v>
      </c>
      <c r="CU159" s="1">
        <v>7</v>
      </c>
      <c r="CV159" s="42">
        <f t="shared" si="121"/>
        <v>6</v>
      </c>
      <c r="CW159" s="26">
        <f t="shared" si="122"/>
        <v>0.19775873434410021</v>
      </c>
      <c r="CX159" s="26">
        <f t="shared" si="123"/>
        <v>1.3843111404087014</v>
      </c>
      <c r="CY159" s="26">
        <f t="shared" si="124"/>
        <v>1.1865524060646013</v>
      </c>
      <c r="CZ159" s="13">
        <v>9</v>
      </c>
      <c r="DA159" s="13">
        <v>11</v>
      </c>
      <c r="DB159" s="27">
        <v>12.07</v>
      </c>
      <c r="DC159" s="27">
        <v>10.94</v>
      </c>
      <c r="DD159" s="27">
        <v>10.75</v>
      </c>
      <c r="DE159" s="27">
        <v>9.52</v>
      </c>
      <c r="DF159" s="13">
        <v>3</v>
      </c>
      <c r="DG159" s="13">
        <v>2</v>
      </c>
      <c r="DH159" s="21">
        <f t="shared" si="125"/>
        <v>0.6</v>
      </c>
      <c r="DI159" s="42">
        <v>1</v>
      </c>
      <c r="DJ159" s="42">
        <v>1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2</v>
      </c>
      <c r="DR159" s="46">
        <v>0</v>
      </c>
      <c r="DS159" s="13">
        <v>0</v>
      </c>
      <c r="DT159" s="13">
        <v>1</v>
      </c>
      <c r="DU159" s="13">
        <v>-0.5</v>
      </c>
      <c r="DV159" s="13">
        <v>0</v>
      </c>
      <c r="DW159" s="13">
        <v>0</v>
      </c>
      <c r="DX159" s="13">
        <v>0</v>
      </c>
    </row>
    <row r="160" spans="1:128" ht="25.5" x14ac:dyDescent="0.2">
      <c r="A160" s="13" t="s">
        <v>160</v>
      </c>
      <c r="B160" s="13" t="s">
        <v>797</v>
      </c>
      <c r="C160" s="39" t="s">
        <v>3195</v>
      </c>
      <c r="D160" s="1" t="s">
        <v>584</v>
      </c>
      <c r="E160" s="13" t="s">
        <v>146</v>
      </c>
      <c r="F160" s="13">
        <v>1</v>
      </c>
      <c r="G160" s="13">
        <v>0</v>
      </c>
      <c r="H160" s="13">
        <v>1</v>
      </c>
      <c r="I160" s="40">
        <f t="shared" si="84"/>
        <v>1</v>
      </c>
      <c r="J160" s="19">
        <f t="shared" si="85"/>
        <v>4.8582995951417001</v>
      </c>
      <c r="K160" s="1">
        <v>0</v>
      </c>
      <c r="L160" s="1">
        <v>1</v>
      </c>
      <c r="M160" s="1">
        <v>0</v>
      </c>
      <c r="N160" s="1">
        <v>4</v>
      </c>
      <c r="O160" s="1">
        <v>0</v>
      </c>
      <c r="P160" s="1">
        <v>0</v>
      </c>
      <c r="Q160" s="1">
        <v>3</v>
      </c>
      <c r="R160" s="15">
        <f t="shared" si="86"/>
        <v>0</v>
      </c>
      <c r="S160" s="15">
        <f t="shared" si="87"/>
        <v>0</v>
      </c>
      <c r="T160" s="16">
        <v>12.35</v>
      </c>
      <c r="U160" s="16">
        <f t="shared" si="88"/>
        <v>12.35</v>
      </c>
      <c r="V160" s="16">
        <v>13.89</v>
      </c>
      <c r="W160" s="16">
        <f t="shared" si="89"/>
        <v>13.89</v>
      </c>
      <c r="X160" s="16">
        <v>37.119999999999997</v>
      </c>
      <c r="Y160" s="16">
        <f t="shared" si="90"/>
        <v>37.119999999999997</v>
      </c>
      <c r="Z160" s="21">
        <f t="shared" si="91"/>
        <v>0.27229954910801807</v>
      </c>
      <c r="AA160" s="20">
        <f t="shared" si="92"/>
        <v>4</v>
      </c>
      <c r="AB160">
        <v>0</v>
      </c>
      <c r="AC160" s="1">
        <v>0</v>
      </c>
      <c r="AD160" s="1">
        <v>0</v>
      </c>
      <c r="AE160" s="1">
        <v>0</v>
      </c>
      <c r="AF160" s="1">
        <v>0</v>
      </c>
      <c r="AG160" s="15">
        <f t="shared" si="93"/>
        <v>0</v>
      </c>
      <c r="AH160" s="15">
        <f t="shared" si="94"/>
        <v>0.5</v>
      </c>
      <c r="AI160" s="15">
        <f t="shared" si="95"/>
        <v>0.5</v>
      </c>
      <c r="AJ160" s="1">
        <v>2</v>
      </c>
      <c r="AK160" s="21">
        <f t="shared" si="96"/>
        <v>0.25</v>
      </c>
      <c r="AL160" s="1">
        <v>3</v>
      </c>
      <c r="AM160" s="21">
        <f t="shared" si="97"/>
        <v>0.375</v>
      </c>
      <c r="AN160" s="1">
        <v>3</v>
      </c>
      <c r="AO160" s="21">
        <f t="shared" si="98"/>
        <v>0.375</v>
      </c>
      <c r="AP160" s="21">
        <f t="shared" si="99"/>
        <v>0.4</v>
      </c>
      <c r="AQ160" s="1">
        <v>1</v>
      </c>
      <c r="AR160" s="4">
        <v>-4</v>
      </c>
      <c r="AS160" s="41">
        <v>5</v>
      </c>
      <c r="AT160" s="41">
        <v>3</v>
      </c>
      <c r="AU160" s="41">
        <v>6</v>
      </c>
      <c r="AV160" s="21">
        <f t="shared" si="100"/>
        <v>0.625</v>
      </c>
      <c r="AW160" s="26">
        <v>14.05</v>
      </c>
      <c r="AX160" s="42">
        <v>16</v>
      </c>
      <c r="AY160" s="41">
        <v>0.66200000000000003</v>
      </c>
      <c r="AZ160" s="1">
        <v>7</v>
      </c>
      <c r="BA160" s="43">
        <v>-4.4859999999999998</v>
      </c>
      <c r="BB160" s="16">
        <v>47</v>
      </c>
      <c r="BC160" s="26">
        <v>15.76</v>
      </c>
      <c r="BD160" s="43">
        <v>-2.395</v>
      </c>
      <c r="BE160" s="43">
        <v>0.84399999999999997</v>
      </c>
      <c r="BF160" s="16">
        <v>50.45</v>
      </c>
      <c r="BG160" s="21">
        <f t="shared" si="101"/>
        <v>0.25</v>
      </c>
      <c r="BH160" s="44">
        <f t="shared" si="102"/>
        <v>1</v>
      </c>
      <c r="BI160" s="42">
        <f t="shared" si="103"/>
        <v>1250</v>
      </c>
      <c r="BJ160" s="21">
        <f t="shared" si="104"/>
        <v>0.25</v>
      </c>
      <c r="BK160" s="26">
        <f t="shared" si="105"/>
        <v>8.639308855291576</v>
      </c>
      <c r="BL160" s="26">
        <f t="shared" si="106"/>
        <v>0</v>
      </c>
      <c r="BM160" s="16">
        <f t="shared" si="107"/>
        <v>34.557235421166304</v>
      </c>
      <c r="BN160" s="16">
        <f t="shared" si="108"/>
        <v>12.958963282937365</v>
      </c>
      <c r="BO160" s="16">
        <f t="shared" si="109"/>
        <v>38.876889848812091</v>
      </c>
      <c r="BP160" s="16">
        <f t="shared" si="110"/>
        <v>38.876889848812091</v>
      </c>
      <c r="BQ160" s="16">
        <f t="shared" si="111"/>
        <v>0</v>
      </c>
      <c r="BR160" s="1">
        <v>2</v>
      </c>
      <c r="BS160" s="1">
        <v>0</v>
      </c>
      <c r="BT160" s="42">
        <v>6</v>
      </c>
      <c r="BU160" s="42">
        <v>3</v>
      </c>
      <c r="BV160" s="42">
        <v>1</v>
      </c>
      <c r="BW160" s="42">
        <v>3</v>
      </c>
      <c r="BX160" s="42">
        <v>3</v>
      </c>
      <c r="BY160" s="42">
        <v>0</v>
      </c>
      <c r="BZ160" s="1">
        <v>6</v>
      </c>
      <c r="CA160" s="1">
        <v>4</v>
      </c>
      <c r="CB160" s="21">
        <f t="shared" si="112"/>
        <v>0.6</v>
      </c>
      <c r="CC160" s="4">
        <v>14.17</v>
      </c>
      <c r="CD160" s="45">
        <f t="shared" si="113"/>
        <v>-3.0200000000000005</v>
      </c>
      <c r="CE160" s="26">
        <f t="shared" si="114"/>
        <v>4.8491379310344831</v>
      </c>
      <c r="CF160" s="26">
        <f t="shared" si="115"/>
        <v>1.6163793103448276</v>
      </c>
      <c r="CG160" s="26">
        <f t="shared" si="116"/>
        <v>16.163793103448278</v>
      </c>
      <c r="CH160" s="26">
        <f t="shared" si="117"/>
        <v>33.943965517241381</v>
      </c>
      <c r="CI160" s="26">
        <f t="shared" si="118"/>
        <v>38.793103448275865</v>
      </c>
      <c r="CJ160" s="26">
        <f t="shared" si="119"/>
        <v>51.724137931034484</v>
      </c>
      <c r="CK160" s="16">
        <f t="shared" si="120"/>
        <v>12.931034482758619</v>
      </c>
      <c r="CL160" s="42">
        <v>3</v>
      </c>
      <c r="CM160" s="42">
        <v>1</v>
      </c>
      <c r="CN160" s="42">
        <v>7</v>
      </c>
      <c r="CO160" s="42">
        <v>20</v>
      </c>
      <c r="CP160" s="42">
        <v>3</v>
      </c>
      <c r="CQ160" s="42">
        <v>4</v>
      </c>
      <c r="CR160" s="42">
        <v>7</v>
      </c>
      <c r="CS160" s="42">
        <v>11</v>
      </c>
      <c r="CT160" s="1">
        <v>0</v>
      </c>
      <c r="CU160" s="1">
        <v>0</v>
      </c>
      <c r="CV160" s="42">
        <f t="shared" si="121"/>
        <v>0</v>
      </c>
      <c r="CW160" s="26">
        <f t="shared" si="122"/>
        <v>0</v>
      </c>
      <c r="CX160" s="26">
        <f t="shared" si="123"/>
        <v>0</v>
      </c>
      <c r="CY160" s="26">
        <f t="shared" si="124"/>
        <v>0</v>
      </c>
      <c r="CZ160" s="13">
        <v>1</v>
      </c>
      <c r="DA160" s="13">
        <v>0</v>
      </c>
      <c r="DB160" s="27">
        <v>0.48</v>
      </c>
      <c r="DC160" s="27">
        <v>0.19</v>
      </c>
      <c r="DD160" s="27">
        <v>0.11</v>
      </c>
      <c r="DE160" s="27">
        <v>0.23</v>
      </c>
      <c r="DF160" s="13">
        <v>5</v>
      </c>
      <c r="DG160" s="13">
        <v>3</v>
      </c>
      <c r="DH160" s="21">
        <f t="shared" si="125"/>
        <v>0.625</v>
      </c>
      <c r="DI160" s="42">
        <v>2</v>
      </c>
      <c r="DJ160" s="42">
        <v>1</v>
      </c>
      <c r="DK160" s="13">
        <v>1</v>
      </c>
      <c r="DL160" s="13">
        <v>0</v>
      </c>
      <c r="DM160" s="13">
        <v>0.5</v>
      </c>
      <c r="DN160" s="13">
        <v>0</v>
      </c>
      <c r="DO160" s="13">
        <v>0</v>
      </c>
      <c r="DP160" s="13">
        <v>0</v>
      </c>
      <c r="DQ160" s="13">
        <v>3</v>
      </c>
      <c r="DR160" s="46">
        <v>2</v>
      </c>
      <c r="DS160" s="13">
        <v>1</v>
      </c>
      <c r="DT160" s="13">
        <v>0</v>
      </c>
      <c r="DU160" s="13">
        <v>0.33300000000000002</v>
      </c>
      <c r="DV160" s="13">
        <v>0</v>
      </c>
      <c r="DW160" s="13">
        <v>0</v>
      </c>
      <c r="DX160" s="13">
        <v>0</v>
      </c>
    </row>
    <row r="161" spans="1:128" ht="25.5" x14ac:dyDescent="0.2">
      <c r="A161" s="13" t="s">
        <v>388</v>
      </c>
      <c r="B161" s="13" t="s">
        <v>801</v>
      </c>
      <c r="C161" s="39" t="s">
        <v>3196</v>
      </c>
      <c r="D161" s="1" t="s">
        <v>584</v>
      </c>
      <c r="E161" s="13" t="s">
        <v>146</v>
      </c>
      <c r="F161" s="13">
        <v>1</v>
      </c>
      <c r="G161" s="13">
        <v>0</v>
      </c>
      <c r="H161" s="13">
        <v>0</v>
      </c>
      <c r="I161" s="40">
        <f t="shared" si="84"/>
        <v>0</v>
      </c>
      <c r="J161" s="19">
        <f t="shared" si="85"/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5">
        <f t="shared" si="86"/>
        <v>0</v>
      </c>
      <c r="S161" s="15">
        <f t="shared" si="87"/>
        <v>0</v>
      </c>
      <c r="T161" s="16">
        <v>4.9000000000000004</v>
      </c>
      <c r="U161" s="16">
        <f t="shared" si="88"/>
        <v>4.9000000000000004</v>
      </c>
      <c r="V161" s="16">
        <v>4.38</v>
      </c>
      <c r="W161" s="16">
        <f t="shared" si="89"/>
        <v>4.38</v>
      </c>
      <c r="X161" s="16">
        <v>39.1</v>
      </c>
      <c r="Y161" s="16">
        <f t="shared" si="90"/>
        <v>39.1</v>
      </c>
      <c r="Z161" s="21">
        <f t="shared" si="91"/>
        <v>0.10073597056117754</v>
      </c>
      <c r="AA161" s="20">
        <f t="shared" si="92"/>
        <v>0</v>
      </c>
      <c r="AB161">
        <v>0</v>
      </c>
      <c r="AC161" s="1">
        <v>1</v>
      </c>
      <c r="AD161" s="1">
        <v>0</v>
      </c>
      <c r="AE161" s="1">
        <v>0</v>
      </c>
      <c r="AF161" s="1">
        <v>0</v>
      </c>
      <c r="AG161" s="15">
        <f t="shared" si="93"/>
        <v>0</v>
      </c>
      <c r="AH161" s="15">
        <f t="shared" si="94"/>
        <v>0</v>
      </c>
      <c r="AI161" s="15">
        <f t="shared" si="95"/>
        <v>0</v>
      </c>
      <c r="AJ161" s="1">
        <v>0</v>
      </c>
      <c r="AK161" s="21">
        <f t="shared" si="96"/>
        <v>0</v>
      </c>
      <c r="AL161" s="1">
        <v>2</v>
      </c>
      <c r="AM161" s="21">
        <f t="shared" si="97"/>
        <v>0.4</v>
      </c>
      <c r="AN161" s="1">
        <v>3</v>
      </c>
      <c r="AO161" s="21">
        <f t="shared" si="98"/>
        <v>0.6</v>
      </c>
      <c r="AP161" s="21">
        <f t="shared" si="99"/>
        <v>0</v>
      </c>
      <c r="AQ161" s="1">
        <v>1</v>
      </c>
      <c r="AR161" s="4">
        <v>-65</v>
      </c>
      <c r="AS161" s="41">
        <v>1</v>
      </c>
      <c r="AT161" s="41">
        <v>0</v>
      </c>
      <c r="AU161" s="41">
        <v>3</v>
      </c>
      <c r="AV161" s="21">
        <f t="shared" si="100"/>
        <v>1</v>
      </c>
      <c r="AW161" s="26">
        <v>15.57</v>
      </c>
      <c r="AX161" s="42">
        <v>16</v>
      </c>
      <c r="AY161" s="41">
        <v>-3.0569999999999999</v>
      </c>
      <c r="AZ161" s="1">
        <v>16</v>
      </c>
      <c r="BA161" s="43">
        <v>-16.306999999999999</v>
      </c>
      <c r="BB161" s="16">
        <v>42.82</v>
      </c>
      <c r="BC161" s="26">
        <v>13.52</v>
      </c>
      <c r="BD161" s="43">
        <v>-6.9030000000000005</v>
      </c>
      <c r="BE161" s="43">
        <v>-0.63800000000000001</v>
      </c>
      <c r="BF161" s="16">
        <v>50.65</v>
      </c>
      <c r="BG161" s="21">
        <f t="shared" si="101"/>
        <v>0</v>
      </c>
      <c r="BH161" s="44">
        <f t="shared" si="102"/>
        <v>1</v>
      </c>
      <c r="BI161" s="42">
        <f t="shared" si="103"/>
        <v>1000</v>
      </c>
      <c r="BJ161" s="21">
        <f t="shared" si="104"/>
        <v>0</v>
      </c>
      <c r="BK161" s="26">
        <f t="shared" si="105"/>
        <v>0</v>
      </c>
      <c r="BL161" s="26">
        <f t="shared" si="106"/>
        <v>0</v>
      </c>
      <c r="BM161" s="16">
        <f t="shared" si="107"/>
        <v>13.698630136986303</v>
      </c>
      <c r="BN161" s="16">
        <f t="shared" si="108"/>
        <v>27.397260273972606</v>
      </c>
      <c r="BO161" s="16">
        <f t="shared" si="109"/>
        <v>54.794520547945211</v>
      </c>
      <c r="BP161" s="16">
        <f t="shared" si="110"/>
        <v>41.095890410958901</v>
      </c>
      <c r="BQ161" s="16">
        <f t="shared" si="111"/>
        <v>13.69863013698631</v>
      </c>
      <c r="BR161" s="1">
        <v>0</v>
      </c>
      <c r="BS161" s="1">
        <v>0</v>
      </c>
      <c r="BT161" s="42">
        <v>1</v>
      </c>
      <c r="BU161" s="42">
        <v>2</v>
      </c>
      <c r="BV161" s="42">
        <v>1</v>
      </c>
      <c r="BW161" s="42">
        <v>0</v>
      </c>
      <c r="BX161" s="42">
        <v>1</v>
      </c>
      <c r="BY161" s="42">
        <v>2</v>
      </c>
      <c r="BZ161" s="1">
        <v>2</v>
      </c>
      <c r="CA161" s="1">
        <v>2</v>
      </c>
      <c r="CB161" s="21">
        <f t="shared" si="112"/>
        <v>0.5</v>
      </c>
      <c r="CC161" s="4">
        <v>-5</v>
      </c>
      <c r="CD161" s="45">
        <f t="shared" si="113"/>
        <v>9.9396301369863114</v>
      </c>
      <c r="CE161" s="26">
        <f t="shared" si="114"/>
        <v>4.6035805626598467</v>
      </c>
      <c r="CF161" s="26">
        <f t="shared" si="115"/>
        <v>4.6035805626598467</v>
      </c>
      <c r="CG161" s="26">
        <f t="shared" si="116"/>
        <v>33.759590792838878</v>
      </c>
      <c r="CH161" s="26">
        <f t="shared" si="117"/>
        <v>30.690537084398979</v>
      </c>
      <c r="CI161" s="26">
        <f t="shared" si="118"/>
        <v>64.450127877237861</v>
      </c>
      <c r="CJ161" s="26">
        <f t="shared" si="119"/>
        <v>58.312020460358056</v>
      </c>
      <c r="CK161" s="16">
        <f t="shared" si="120"/>
        <v>7.5605227201065048</v>
      </c>
      <c r="CL161" s="42">
        <v>3</v>
      </c>
      <c r="CM161" s="42">
        <v>3</v>
      </c>
      <c r="CN161" s="42">
        <v>19</v>
      </c>
      <c r="CO161" s="42">
        <v>17</v>
      </c>
      <c r="CP161" s="42">
        <v>8</v>
      </c>
      <c r="CQ161" s="42">
        <v>9</v>
      </c>
      <c r="CR161" s="42">
        <v>9</v>
      </c>
      <c r="CS161" s="42">
        <v>12</v>
      </c>
      <c r="CT161" s="1">
        <v>0</v>
      </c>
      <c r="CU161" s="1">
        <v>0</v>
      </c>
      <c r="CV161" s="42">
        <f t="shared" si="121"/>
        <v>0</v>
      </c>
      <c r="CW161" s="26">
        <f t="shared" si="122"/>
        <v>0</v>
      </c>
      <c r="CX161" s="26">
        <f t="shared" si="123"/>
        <v>0</v>
      </c>
      <c r="CY161" s="26">
        <f t="shared" si="124"/>
        <v>0</v>
      </c>
      <c r="CZ161" s="13">
        <v>0</v>
      </c>
      <c r="DA161" s="13">
        <v>0</v>
      </c>
      <c r="DB161" s="27">
        <v>0.14000000000000001</v>
      </c>
      <c r="DC161" s="27">
        <v>0.17</v>
      </c>
      <c r="DD161" s="27">
        <v>0.16</v>
      </c>
      <c r="DE161" s="27">
        <v>0.18</v>
      </c>
      <c r="DF161" s="13">
        <v>3</v>
      </c>
      <c r="DG161" s="13">
        <v>2</v>
      </c>
      <c r="DH161" s="21">
        <f t="shared" si="125"/>
        <v>0.6</v>
      </c>
      <c r="DI161" s="42"/>
      <c r="DJ161" s="42"/>
      <c r="DK161" s="1"/>
      <c r="DL161" s="1"/>
      <c r="DM161" s="1"/>
      <c r="DN161" s="1"/>
      <c r="DO161" s="1"/>
      <c r="DP161" s="1"/>
      <c r="DQ161" s="13">
        <v>2</v>
      </c>
      <c r="DR161" s="46">
        <v>2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</row>
    <row r="162" spans="1:128" ht="25.5" x14ac:dyDescent="0.2">
      <c r="A162" s="13" t="s">
        <v>803</v>
      </c>
      <c r="B162" s="13" t="s">
        <v>804</v>
      </c>
      <c r="C162" s="39" t="s">
        <v>3197</v>
      </c>
      <c r="D162" s="1" t="s">
        <v>409</v>
      </c>
      <c r="E162" s="13" t="s">
        <v>173</v>
      </c>
      <c r="F162" s="13">
        <v>10</v>
      </c>
      <c r="G162" s="13">
        <v>1</v>
      </c>
      <c r="H162" s="13">
        <v>0</v>
      </c>
      <c r="I162" s="40">
        <f t="shared" si="84"/>
        <v>1</v>
      </c>
      <c r="J162" s="19">
        <f t="shared" si="85"/>
        <v>0.399689130676052</v>
      </c>
      <c r="K162" s="1">
        <v>1</v>
      </c>
      <c r="L162" s="1">
        <v>0</v>
      </c>
      <c r="M162" s="1">
        <v>0</v>
      </c>
      <c r="N162" s="1">
        <v>8</v>
      </c>
      <c r="O162" s="1">
        <v>5</v>
      </c>
      <c r="P162" s="1">
        <v>3</v>
      </c>
      <c r="Q162" s="1">
        <v>3</v>
      </c>
      <c r="R162" s="15">
        <f t="shared" si="86"/>
        <v>0.125</v>
      </c>
      <c r="S162" s="15">
        <f t="shared" si="87"/>
        <v>6.25E-2</v>
      </c>
      <c r="T162" s="16">
        <v>150.11666666670001</v>
      </c>
      <c r="U162" s="16">
        <f t="shared" si="88"/>
        <v>15.011666666670001</v>
      </c>
      <c r="V162" s="16">
        <v>145.66999999999999</v>
      </c>
      <c r="W162" s="16">
        <f t="shared" si="89"/>
        <v>14.566999999999998</v>
      </c>
      <c r="X162" s="16">
        <v>329.57</v>
      </c>
      <c r="Y162" s="16">
        <f t="shared" si="90"/>
        <v>32.957000000000001</v>
      </c>
      <c r="Z162" s="21">
        <f t="shared" si="91"/>
        <v>0.30651881154784949</v>
      </c>
      <c r="AA162" s="20">
        <f t="shared" si="92"/>
        <v>0</v>
      </c>
      <c r="AB162">
        <v>10</v>
      </c>
      <c r="AC162" s="1">
        <v>15</v>
      </c>
      <c r="AD162" s="1">
        <v>17</v>
      </c>
      <c r="AE162" s="1">
        <v>5</v>
      </c>
      <c r="AF162" s="1">
        <v>1</v>
      </c>
      <c r="AG162" s="15">
        <f t="shared" si="93"/>
        <v>0.5</v>
      </c>
      <c r="AH162" s="15">
        <f t="shared" si="94"/>
        <v>0</v>
      </c>
      <c r="AI162" s="15">
        <f t="shared" si="95"/>
        <v>0.5</v>
      </c>
      <c r="AJ162" s="1">
        <v>42</v>
      </c>
      <c r="AK162" s="21">
        <f t="shared" si="96"/>
        <v>0.30215827338129497</v>
      </c>
      <c r="AL162" s="1">
        <v>48</v>
      </c>
      <c r="AM162" s="21">
        <f t="shared" si="97"/>
        <v>0.34532374100719426</v>
      </c>
      <c r="AN162" s="1">
        <v>49</v>
      </c>
      <c r="AO162" s="21">
        <f t="shared" si="98"/>
        <v>0.35251798561151076</v>
      </c>
      <c r="AP162" s="21">
        <f t="shared" si="99"/>
        <v>0.46666666666666667</v>
      </c>
      <c r="AQ162" s="1">
        <v>1</v>
      </c>
      <c r="AR162" s="4">
        <v>-9</v>
      </c>
      <c r="AS162" s="41">
        <v>56</v>
      </c>
      <c r="AT162" s="41">
        <v>64</v>
      </c>
      <c r="AU162" s="41">
        <v>39</v>
      </c>
      <c r="AV162" s="21">
        <f t="shared" si="100"/>
        <v>0.46666666666666667</v>
      </c>
      <c r="AW162" s="26">
        <v>17.38</v>
      </c>
      <c r="AX162" s="42">
        <v>3</v>
      </c>
      <c r="AY162" s="41">
        <v>0.45100000000000001</v>
      </c>
      <c r="AZ162" s="1">
        <v>3</v>
      </c>
      <c r="BA162" s="43">
        <v>0.156</v>
      </c>
      <c r="BB162" s="16">
        <v>50.17</v>
      </c>
      <c r="BC162" s="26">
        <v>16.149999999999999</v>
      </c>
      <c r="BD162" s="43">
        <v>-0.14499999999999999</v>
      </c>
      <c r="BE162" s="43">
        <v>-1.6480000000000001</v>
      </c>
      <c r="BF162" s="16">
        <v>49.74</v>
      </c>
      <c r="BG162" s="21">
        <f t="shared" si="101"/>
        <v>3.2258064516129031E-2</v>
      </c>
      <c r="BH162" s="44">
        <f t="shared" si="102"/>
        <v>0.90322580645161288</v>
      </c>
      <c r="BI162" s="42">
        <f t="shared" si="103"/>
        <v>935.48387096774195</v>
      </c>
      <c r="BJ162" s="21">
        <f t="shared" si="104"/>
        <v>-6.451612903225809E-2</v>
      </c>
      <c r="BK162" s="26">
        <f t="shared" si="105"/>
        <v>0.82377977620649412</v>
      </c>
      <c r="BL162" s="26">
        <f t="shared" si="106"/>
        <v>2.4713393286194827</v>
      </c>
      <c r="BM162" s="16">
        <f t="shared" si="107"/>
        <v>25.537173062401322</v>
      </c>
      <c r="BN162" s="16">
        <f t="shared" si="108"/>
        <v>25.537173062401322</v>
      </c>
      <c r="BO162" s="16">
        <f t="shared" si="109"/>
        <v>46.54355735566692</v>
      </c>
      <c r="BP162" s="16">
        <f t="shared" si="110"/>
        <v>46.955447243770166</v>
      </c>
      <c r="BQ162" s="16">
        <f t="shared" si="111"/>
        <v>-0.41188988810324645</v>
      </c>
      <c r="BR162" s="1">
        <v>2</v>
      </c>
      <c r="BS162" s="1">
        <v>6</v>
      </c>
      <c r="BT162" s="42">
        <v>60</v>
      </c>
      <c r="BU162" s="42">
        <v>56</v>
      </c>
      <c r="BV162" s="42">
        <v>29</v>
      </c>
      <c r="BW162" s="42">
        <v>25</v>
      </c>
      <c r="BX162" s="42">
        <v>27</v>
      </c>
      <c r="BY162" s="42">
        <v>22</v>
      </c>
      <c r="BZ162" s="1">
        <v>45</v>
      </c>
      <c r="CA162" s="1">
        <v>57</v>
      </c>
      <c r="CB162" s="21">
        <f t="shared" si="112"/>
        <v>0.44117647058823528</v>
      </c>
      <c r="CC162" s="4">
        <v>-6.77</v>
      </c>
      <c r="CD162" s="45">
        <f t="shared" si="113"/>
        <v>2.1021101118967547</v>
      </c>
      <c r="CE162" s="26">
        <f t="shared" si="114"/>
        <v>1.8205540552841581</v>
      </c>
      <c r="CF162" s="26">
        <f t="shared" si="115"/>
        <v>2.7308310829262372</v>
      </c>
      <c r="CG162" s="26">
        <f t="shared" si="116"/>
        <v>29.675031101131779</v>
      </c>
      <c r="CH162" s="26">
        <f t="shared" si="117"/>
        <v>24.759535151864551</v>
      </c>
      <c r="CI162" s="26">
        <f t="shared" si="118"/>
        <v>60.988560852019305</v>
      </c>
      <c r="CJ162" s="26">
        <f t="shared" si="119"/>
        <v>50.06523652031435</v>
      </c>
      <c r="CK162" s="16">
        <f t="shared" si="120"/>
        <v>-11.335214219808201</v>
      </c>
      <c r="CL162" s="42">
        <v>10</v>
      </c>
      <c r="CM162" s="42">
        <v>15</v>
      </c>
      <c r="CN162" s="42">
        <v>153</v>
      </c>
      <c r="CO162" s="42">
        <v>121</v>
      </c>
      <c r="CP162" s="42">
        <v>72</v>
      </c>
      <c r="CQ162" s="42">
        <v>59</v>
      </c>
      <c r="CR162" s="42">
        <v>80</v>
      </c>
      <c r="CS162" s="42">
        <v>100</v>
      </c>
      <c r="CT162" s="1">
        <v>0</v>
      </c>
      <c r="CU162" s="1">
        <v>1</v>
      </c>
      <c r="CV162" s="42">
        <f t="shared" si="121"/>
        <v>1</v>
      </c>
      <c r="CW162" s="26">
        <f t="shared" si="122"/>
        <v>0</v>
      </c>
      <c r="CX162" s="26">
        <f t="shared" si="123"/>
        <v>0.399689130676052</v>
      </c>
      <c r="CY162" s="26">
        <f t="shared" si="124"/>
        <v>0.399689130676052</v>
      </c>
      <c r="CZ162" s="13">
        <v>3</v>
      </c>
      <c r="DA162" s="13">
        <v>5</v>
      </c>
      <c r="DB162" s="27">
        <v>5.62</v>
      </c>
      <c r="DC162" s="27">
        <v>5.88</v>
      </c>
      <c r="DD162" s="27">
        <v>5.45</v>
      </c>
      <c r="DE162" s="27">
        <v>6.03</v>
      </c>
      <c r="DF162" s="1"/>
      <c r="DG162" s="1"/>
      <c r="DH162" s="21" t="str">
        <f t="shared" si="125"/>
        <v xml:space="preserve"> </v>
      </c>
      <c r="DI162" s="42"/>
      <c r="DJ162" s="42"/>
      <c r="DK162" s="1"/>
      <c r="DL162" s="1"/>
      <c r="DM162" s="1"/>
      <c r="DN162" s="1"/>
      <c r="DO162" s="1"/>
      <c r="DP162" s="1"/>
      <c r="DQ162" s="47"/>
      <c r="DR162" s="46"/>
      <c r="DS162" s="13"/>
      <c r="DT162" s="13"/>
      <c r="DU162" s="13"/>
      <c r="DV162" s="13"/>
      <c r="DW162" s="13"/>
      <c r="DX162" s="1"/>
    </row>
    <row r="163" spans="1:128" ht="25.5" x14ac:dyDescent="0.2">
      <c r="A163" s="13" t="s">
        <v>423</v>
      </c>
      <c r="B163" s="13" t="s">
        <v>806</v>
      </c>
      <c r="C163" s="39" t="s">
        <v>3198</v>
      </c>
      <c r="D163" s="1" t="s">
        <v>167</v>
      </c>
      <c r="E163" s="13" t="s">
        <v>146</v>
      </c>
      <c r="F163" s="13">
        <v>11</v>
      </c>
      <c r="G163" s="13">
        <v>0</v>
      </c>
      <c r="H163" s="13">
        <v>0</v>
      </c>
      <c r="I163" s="40">
        <f t="shared" si="84"/>
        <v>0</v>
      </c>
      <c r="J163" s="19">
        <f t="shared" si="85"/>
        <v>0</v>
      </c>
      <c r="K163" s="1">
        <v>0</v>
      </c>
      <c r="L163" s="1">
        <v>0</v>
      </c>
      <c r="M163" s="1">
        <v>0</v>
      </c>
      <c r="N163" s="1">
        <v>6</v>
      </c>
      <c r="O163" s="1">
        <v>1</v>
      </c>
      <c r="P163" s="1">
        <v>2</v>
      </c>
      <c r="Q163" s="1">
        <v>5</v>
      </c>
      <c r="R163" s="15">
        <f t="shared" si="86"/>
        <v>0</v>
      </c>
      <c r="S163" s="15">
        <f t="shared" si="87"/>
        <v>0</v>
      </c>
      <c r="T163" s="16">
        <v>95.066666666700002</v>
      </c>
      <c r="U163" s="16">
        <f t="shared" si="88"/>
        <v>8.642424242427273</v>
      </c>
      <c r="V163" s="16">
        <v>94.71</v>
      </c>
      <c r="W163" s="16">
        <f t="shared" si="89"/>
        <v>8.61</v>
      </c>
      <c r="X163" s="16">
        <v>430.86</v>
      </c>
      <c r="Y163" s="16">
        <f t="shared" si="90"/>
        <v>39.169090909090912</v>
      </c>
      <c r="Z163" s="21">
        <f t="shared" si="91"/>
        <v>0.18020434956333123</v>
      </c>
      <c r="AA163" s="20">
        <f t="shared" si="92"/>
        <v>0</v>
      </c>
      <c r="AB163">
        <v>4</v>
      </c>
      <c r="AC163" s="1">
        <v>12</v>
      </c>
      <c r="AD163" s="1">
        <v>11</v>
      </c>
      <c r="AE163" s="1">
        <v>2</v>
      </c>
      <c r="AF163" s="1">
        <v>5</v>
      </c>
      <c r="AG163" s="15">
        <f t="shared" si="93"/>
        <v>0</v>
      </c>
      <c r="AH163" s="15">
        <f t="shared" si="94"/>
        <v>0</v>
      </c>
      <c r="AI163" s="15">
        <f t="shared" si="95"/>
        <v>0</v>
      </c>
      <c r="AJ163" s="1">
        <v>26</v>
      </c>
      <c r="AK163" s="21">
        <f t="shared" si="96"/>
        <v>0.34666666666666668</v>
      </c>
      <c r="AL163" s="1">
        <v>19</v>
      </c>
      <c r="AM163" s="21">
        <f t="shared" si="97"/>
        <v>0.25333333333333335</v>
      </c>
      <c r="AN163" s="1">
        <v>30</v>
      </c>
      <c r="AO163" s="21">
        <f t="shared" si="98"/>
        <v>0.4</v>
      </c>
      <c r="AP163" s="21">
        <f t="shared" si="99"/>
        <v>0.57777777777777772</v>
      </c>
      <c r="AQ163" s="1">
        <v>13</v>
      </c>
      <c r="AR163" s="4">
        <v>15.46</v>
      </c>
      <c r="AS163" s="41">
        <v>37</v>
      </c>
      <c r="AT163" s="41">
        <v>36</v>
      </c>
      <c r="AU163" s="41">
        <v>27</v>
      </c>
      <c r="AV163" s="21">
        <f t="shared" si="100"/>
        <v>0.50684931506849318</v>
      </c>
      <c r="AW163" s="26">
        <v>16.559999999999999</v>
      </c>
      <c r="AX163" s="42">
        <v>14</v>
      </c>
      <c r="AY163" s="41">
        <v>-2.5419999999999998</v>
      </c>
      <c r="AZ163" s="1">
        <v>14</v>
      </c>
      <c r="BA163" s="43">
        <v>-0.151</v>
      </c>
      <c r="BB163" s="16">
        <v>49.98</v>
      </c>
      <c r="BC163" s="26">
        <v>16.149999999999999</v>
      </c>
      <c r="BD163" s="43">
        <v>1.39</v>
      </c>
      <c r="BE163" s="43">
        <v>-1.2909999999999999</v>
      </c>
      <c r="BF163" s="16">
        <v>48.04</v>
      </c>
      <c r="BG163" s="21">
        <f t="shared" si="101"/>
        <v>6.9767441860465115E-2</v>
      </c>
      <c r="BH163" s="44">
        <f t="shared" si="102"/>
        <v>0.97959183673469385</v>
      </c>
      <c r="BI163" s="42">
        <f t="shared" si="103"/>
        <v>1049.3592785951589</v>
      </c>
      <c r="BJ163" s="21">
        <f t="shared" si="104"/>
        <v>4.935927859515897E-2</v>
      </c>
      <c r="BK163" s="26">
        <f t="shared" si="105"/>
        <v>1.9005384859043397</v>
      </c>
      <c r="BL163" s="26">
        <f t="shared" si="106"/>
        <v>0.63351282863477987</v>
      </c>
      <c r="BM163" s="16">
        <f t="shared" si="107"/>
        <v>27.241051631295537</v>
      </c>
      <c r="BN163" s="16">
        <f t="shared" si="108"/>
        <v>31.042128603104217</v>
      </c>
      <c r="BO163" s="16">
        <f t="shared" si="109"/>
        <v>50.047513462147613</v>
      </c>
      <c r="BP163" s="16">
        <f t="shared" si="110"/>
        <v>56.382641748495409</v>
      </c>
      <c r="BQ163" s="16">
        <f t="shared" si="111"/>
        <v>-6.3351282863477962</v>
      </c>
      <c r="BR163" s="1">
        <v>3</v>
      </c>
      <c r="BS163" s="1">
        <v>1</v>
      </c>
      <c r="BT163" s="42">
        <v>40</v>
      </c>
      <c r="BU163" s="42">
        <v>48</v>
      </c>
      <c r="BV163" s="42">
        <v>20</v>
      </c>
      <c r="BW163" s="42">
        <v>17</v>
      </c>
      <c r="BX163" s="42">
        <v>23</v>
      </c>
      <c r="BY163" s="42">
        <v>16</v>
      </c>
      <c r="BZ163" s="1">
        <v>33</v>
      </c>
      <c r="CA163" s="1">
        <v>36</v>
      </c>
      <c r="CB163" s="21">
        <f t="shared" si="112"/>
        <v>0.47826086956521741</v>
      </c>
      <c r="CC163" s="4">
        <v>-2.2999999999999998</v>
      </c>
      <c r="CD163" s="45">
        <f t="shared" si="113"/>
        <v>-7.1517949530144609</v>
      </c>
      <c r="CE163" s="26">
        <f t="shared" si="114"/>
        <v>2.367358306642529</v>
      </c>
      <c r="CF163" s="26">
        <f t="shared" si="115"/>
        <v>2.6458710486004735</v>
      </c>
      <c r="CG163" s="26">
        <f t="shared" si="116"/>
        <v>27.43350508285754</v>
      </c>
      <c r="CH163" s="26">
        <f t="shared" si="117"/>
        <v>34.396323631806155</v>
      </c>
      <c r="CI163" s="26">
        <f t="shared" si="118"/>
        <v>55.841804762567882</v>
      </c>
      <c r="CJ163" s="26">
        <f t="shared" si="119"/>
        <v>61.690572343684728</v>
      </c>
      <c r="CK163" s="16">
        <f t="shared" si="120"/>
        <v>-0.48636070523095043</v>
      </c>
      <c r="CL163" s="42">
        <v>17</v>
      </c>
      <c r="CM163" s="42">
        <v>19</v>
      </c>
      <c r="CN163" s="42">
        <v>180</v>
      </c>
      <c r="CO163" s="42">
        <v>228</v>
      </c>
      <c r="CP163" s="42">
        <v>91</v>
      </c>
      <c r="CQ163" s="42">
        <v>74</v>
      </c>
      <c r="CR163" s="42">
        <v>122</v>
      </c>
      <c r="CS163" s="42">
        <v>113</v>
      </c>
      <c r="CT163" s="1">
        <v>1</v>
      </c>
      <c r="CU163" s="1">
        <v>1</v>
      </c>
      <c r="CV163" s="42">
        <f t="shared" si="121"/>
        <v>0</v>
      </c>
      <c r="CW163" s="26">
        <f t="shared" si="122"/>
        <v>0.63113604488056407</v>
      </c>
      <c r="CX163" s="26">
        <f t="shared" si="123"/>
        <v>0.63113604488056407</v>
      </c>
      <c r="CY163" s="26">
        <f t="shared" si="124"/>
        <v>0</v>
      </c>
      <c r="CZ163" s="13">
        <v>3</v>
      </c>
      <c r="DA163" s="13">
        <v>3</v>
      </c>
      <c r="DB163" s="27">
        <v>2.73</v>
      </c>
      <c r="DC163" s="27">
        <v>3.12</v>
      </c>
      <c r="DD163" s="27">
        <v>3.06</v>
      </c>
      <c r="DE163" s="27">
        <v>3.4</v>
      </c>
      <c r="DF163" s="13">
        <v>23</v>
      </c>
      <c r="DG163" s="13">
        <v>29</v>
      </c>
      <c r="DH163" s="21">
        <f t="shared" si="125"/>
        <v>0.44230769230769229</v>
      </c>
      <c r="DI163" s="42">
        <v>16</v>
      </c>
      <c r="DJ163" s="42">
        <v>6</v>
      </c>
      <c r="DK163" s="13">
        <v>3</v>
      </c>
      <c r="DL163" s="13">
        <v>0</v>
      </c>
      <c r="DM163" s="13">
        <v>0.188</v>
      </c>
      <c r="DN163" s="13">
        <v>1</v>
      </c>
      <c r="DO163" s="13">
        <v>0</v>
      </c>
      <c r="DP163" s="13">
        <v>6.3E-2</v>
      </c>
      <c r="DQ163" s="13">
        <v>10</v>
      </c>
      <c r="DR163" s="46">
        <v>4</v>
      </c>
      <c r="DS163" s="13">
        <v>1</v>
      </c>
      <c r="DT163" s="13">
        <v>2</v>
      </c>
      <c r="DU163" s="13">
        <v>-0.1</v>
      </c>
      <c r="DV163" s="13">
        <v>0</v>
      </c>
      <c r="DW163" s="13">
        <v>0</v>
      </c>
      <c r="DX163" s="13">
        <v>0</v>
      </c>
    </row>
    <row r="164" spans="1:128" ht="25.5" x14ac:dyDescent="0.2">
      <c r="A164" s="13" t="s">
        <v>809</v>
      </c>
      <c r="B164" s="13" t="s">
        <v>810</v>
      </c>
      <c r="C164" s="39" t="s">
        <v>3199</v>
      </c>
      <c r="D164" s="1" t="s">
        <v>554</v>
      </c>
      <c r="E164" s="13" t="s">
        <v>146</v>
      </c>
      <c r="F164" s="13">
        <v>82</v>
      </c>
      <c r="G164" s="13">
        <v>19</v>
      </c>
      <c r="H164" s="13">
        <v>22</v>
      </c>
      <c r="I164" s="40">
        <f t="shared" si="84"/>
        <v>41</v>
      </c>
      <c r="J164" s="19">
        <f t="shared" si="85"/>
        <v>2.0838921910517469</v>
      </c>
      <c r="K164" s="1">
        <v>16</v>
      </c>
      <c r="L164" s="1">
        <v>13</v>
      </c>
      <c r="M164" s="1">
        <v>4</v>
      </c>
      <c r="N164" s="1">
        <v>167</v>
      </c>
      <c r="O164" s="1">
        <v>69</v>
      </c>
      <c r="P164" s="1">
        <v>74</v>
      </c>
      <c r="Q164" s="1">
        <v>183</v>
      </c>
      <c r="R164" s="15">
        <f t="shared" si="86"/>
        <v>0.11377245508982035</v>
      </c>
      <c r="S164" s="15">
        <f t="shared" si="87"/>
        <v>6.1290322580645158E-2</v>
      </c>
      <c r="T164" s="16">
        <v>1180.4833333332999</v>
      </c>
      <c r="U164" s="16">
        <f t="shared" si="88"/>
        <v>14.396138211381706</v>
      </c>
      <c r="V164" s="16">
        <v>1101.49</v>
      </c>
      <c r="W164" s="16">
        <f t="shared" si="89"/>
        <v>13.432804878048781</v>
      </c>
      <c r="X164" s="16">
        <v>2893.95</v>
      </c>
      <c r="Y164" s="16">
        <f t="shared" si="90"/>
        <v>35.292073170731705</v>
      </c>
      <c r="Z164" s="21">
        <f t="shared" si="91"/>
        <v>0.27568678293254317</v>
      </c>
      <c r="AA164" s="20">
        <f t="shared" si="92"/>
        <v>156</v>
      </c>
      <c r="AB164">
        <v>50</v>
      </c>
      <c r="AC164" s="1">
        <v>81</v>
      </c>
      <c r="AD164" s="1">
        <v>99</v>
      </c>
      <c r="AE164" s="1">
        <v>52</v>
      </c>
      <c r="AF164" s="1">
        <v>39</v>
      </c>
      <c r="AG164" s="15">
        <f t="shared" si="93"/>
        <v>0.40425531914893614</v>
      </c>
      <c r="AH164" s="15">
        <f t="shared" si="94"/>
        <v>0.36170212765957449</v>
      </c>
      <c r="AI164" s="15">
        <f t="shared" si="95"/>
        <v>0.76595744680851063</v>
      </c>
      <c r="AJ164" s="1">
        <v>379</v>
      </c>
      <c r="AK164" s="21">
        <f t="shared" si="96"/>
        <v>0.31478405315614616</v>
      </c>
      <c r="AL164" s="1">
        <v>379</v>
      </c>
      <c r="AM164" s="21">
        <f t="shared" si="97"/>
        <v>0.31478405315614616</v>
      </c>
      <c r="AN164" s="1">
        <v>446</v>
      </c>
      <c r="AO164" s="21">
        <f t="shared" si="98"/>
        <v>0.37043189368770763</v>
      </c>
      <c r="AP164" s="21">
        <f t="shared" si="99"/>
        <v>0.5</v>
      </c>
      <c r="AQ164" s="1">
        <v>9</v>
      </c>
      <c r="AR164" s="4">
        <v>2.02</v>
      </c>
      <c r="AS164" s="41">
        <v>429</v>
      </c>
      <c r="AT164" s="41">
        <v>449</v>
      </c>
      <c r="AU164" s="41">
        <v>382</v>
      </c>
      <c r="AV164" s="21">
        <f t="shared" si="100"/>
        <v>0.4886104783599089</v>
      </c>
      <c r="AW164" s="26">
        <v>17.989999999999998</v>
      </c>
      <c r="AX164" s="42">
        <v>1</v>
      </c>
      <c r="AY164" s="41">
        <v>1.591</v>
      </c>
      <c r="AZ164" s="1">
        <v>1</v>
      </c>
      <c r="BA164" s="43">
        <v>1.0409999999999999</v>
      </c>
      <c r="BB164" s="16">
        <v>50.47</v>
      </c>
      <c r="BC164" s="26">
        <v>18.3</v>
      </c>
      <c r="BD164" s="43">
        <v>1.071</v>
      </c>
      <c r="BE164" s="43">
        <v>3.7370000000000001</v>
      </c>
      <c r="BF164" s="16">
        <v>51.67</v>
      </c>
      <c r="BG164" s="21">
        <f t="shared" si="101"/>
        <v>8.3333333333333329E-2</v>
      </c>
      <c r="BH164" s="44">
        <f t="shared" si="102"/>
        <v>0.91252144082332765</v>
      </c>
      <c r="BI164" s="42">
        <f t="shared" si="103"/>
        <v>995.85477415666105</v>
      </c>
      <c r="BJ164" s="21">
        <f t="shared" si="104"/>
        <v>-4.145225843339026E-3</v>
      </c>
      <c r="BK164" s="26">
        <f t="shared" si="105"/>
        <v>2.5601684990331277</v>
      </c>
      <c r="BL164" s="26">
        <f t="shared" si="106"/>
        <v>2.7780551798019051</v>
      </c>
      <c r="BM164" s="16">
        <f t="shared" si="107"/>
        <v>30.722021988397536</v>
      </c>
      <c r="BN164" s="16">
        <f t="shared" si="108"/>
        <v>31.756983722049227</v>
      </c>
      <c r="BO164" s="16">
        <f t="shared" si="109"/>
        <v>61.280628966218487</v>
      </c>
      <c r="BP164" s="16">
        <f t="shared" si="110"/>
        <v>60.681440594104345</v>
      </c>
      <c r="BQ164" s="16">
        <f t="shared" si="111"/>
        <v>0.599188372114142</v>
      </c>
      <c r="BR164" s="1">
        <v>47</v>
      </c>
      <c r="BS164" s="1">
        <v>51</v>
      </c>
      <c r="BT164" s="42">
        <v>517</v>
      </c>
      <c r="BU164" s="42">
        <v>532</v>
      </c>
      <c r="BV164" s="42">
        <v>247</v>
      </c>
      <c r="BW164" s="42">
        <v>244</v>
      </c>
      <c r="BX164" s="42">
        <v>287</v>
      </c>
      <c r="BY164" s="42">
        <v>314</v>
      </c>
      <c r="BZ164" s="1">
        <v>553</v>
      </c>
      <c r="CA164" s="1">
        <v>533</v>
      </c>
      <c r="CB164" s="21">
        <f t="shared" si="112"/>
        <v>0.50920810313075504</v>
      </c>
      <c r="CC164" s="4">
        <v>0.05</v>
      </c>
      <c r="CD164" s="45">
        <f t="shared" si="113"/>
        <v>-2.1868116278858576</v>
      </c>
      <c r="CE164" s="26">
        <f t="shared" si="114"/>
        <v>2.1147566474887269</v>
      </c>
      <c r="CF164" s="26">
        <f t="shared" si="115"/>
        <v>2.2391540973410047</v>
      </c>
      <c r="CG164" s="26">
        <f t="shared" si="116"/>
        <v>29.502928523298607</v>
      </c>
      <c r="CH164" s="26">
        <f t="shared" si="117"/>
        <v>28.404084382936816</v>
      </c>
      <c r="CI164" s="26">
        <f t="shared" si="118"/>
        <v>59.316850671227911</v>
      </c>
      <c r="CJ164" s="26">
        <f t="shared" si="119"/>
        <v>55.792256258746697</v>
      </c>
      <c r="CK164" s="16">
        <f t="shared" si="120"/>
        <v>-2.9254060403670721</v>
      </c>
      <c r="CL164" s="42">
        <v>102</v>
      </c>
      <c r="CM164" s="42">
        <v>108</v>
      </c>
      <c r="CN164" s="42">
        <v>1321</v>
      </c>
      <c r="CO164" s="42">
        <v>1262</v>
      </c>
      <c r="CP164" s="42">
        <v>624</v>
      </c>
      <c r="CQ164" s="42">
        <v>556</v>
      </c>
      <c r="CR164" s="42">
        <v>765</v>
      </c>
      <c r="CS164" s="42">
        <v>814</v>
      </c>
      <c r="CT164" s="1">
        <v>4</v>
      </c>
      <c r="CU164" s="1">
        <v>8</v>
      </c>
      <c r="CV164" s="42">
        <f t="shared" si="121"/>
        <v>4</v>
      </c>
      <c r="CW164" s="26">
        <f t="shared" si="122"/>
        <v>0.20330655522456068</v>
      </c>
      <c r="CX164" s="26">
        <f t="shared" si="123"/>
        <v>0.40661311044912135</v>
      </c>
      <c r="CY164" s="26">
        <f t="shared" si="124"/>
        <v>0.20330655522456068</v>
      </c>
      <c r="CZ164" s="13">
        <v>47</v>
      </c>
      <c r="DA164" s="13">
        <v>45</v>
      </c>
      <c r="DB164" s="27">
        <v>32.92</v>
      </c>
      <c r="DC164" s="27">
        <v>42.8</v>
      </c>
      <c r="DD164" s="27">
        <v>44.26</v>
      </c>
      <c r="DE164" s="27">
        <v>40.97</v>
      </c>
      <c r="DF164" s="13">
        <v>434</v>
      </c>
      <c r="DG164" s="13">
        <v>449</v>
      </c>
      <c r="DH164" s="21">
        <f t="shared" si="125"/>
        <v>0.49150622876557193</v>
      </c>
      <c r="DI164" s="42">
        <v>248</v>
      </c>
      <c r="DJ164" s="42">
        <v>124</v>
      </c>
      <c r="DK164" s="13">
        <v>50</v>
      </c>
      <c r="DL164" s="13">
        <v>0</v>
      </c>
      <c r="DM164" s="13">
        <v>0.20200000000000001</v>
      </c>
      <c r="DN164" s="13">
        <v>2</v>
      </c>
      <c r="DO164" s="13">
        <v>0</v>
      </c>
      <c r="DP164" s="13">
        <v>8.0000000000000002E-3</v>
      </c>
      <c r="DQ164" s="13">
        <v>281</v>
      </c>
      <c r="DR164" s="46">
        <v>134</v>
      </c>
      <c r="DS164" s="13">
        <v>4</v>
      </c>
      <c r="DT164" s="13">
        <v>46</v>
      </c>
      <c r="DU164" s="13">
        <v>-0.14899999999999999</v>
      </c>
      <c r="DV164" s="13">
        <v>0</v>
      </c>
      <c r="DW164" s="13">
        <v>1</v>
      </c>
      <c r="DX164" s="13">
        <v>-4.0000000000000001E-3</v>
      </c>
    </row>
    <row r="165" spans="1:128" ht="25.5" x14ac:dyDescent="0.2">
      <c r="A165" s="13" t="s">
        <v>382</v>
      </c>
      <c r="B165" s="13" t="s">
        <v>814</v>
      </c>
      <c r="C165" s="39" t="s">
        <v>3200</v>
      </c>
      <c r="D165" s="1" t="s">
        <v>167</v>
      </c>
      <c r="E165" s="13" t="s">
        <v>146</v>
      </c>
      <c r="F165" s="13">
        <v>82</v>
      </c>
      <c r="G165" s="13">
        <v>13</v>
      </c>
      <c r="H165" s="13">
        <v>16</v>
      </c>
      <c r="I165" s="40">
        <f t="shared" si="84"/>
        <v>29</v>
      </c>
      <c r="J165" s="19">
        <f t="shared" si="85"/>
        <v>1.4634351476752259</v>
      </c>
      <c r="K165" s="1">
        <v>10</v>
      </c>
      <c r="L165" s="1">
        <v>10</v>
      </c>
      <c r="M165" s="1">
        <v>5</v>
      </c>
      <c r="N165" s="1">
        <v>112</v>
      </c>
      <c r="O165" s="1">
        <v>43</v>
      </c>
      <c r="P165" s="1">
        <v>53</v>
      </c>
      <c r="Q165" s="1">
        <v>116</v>
      </c>
      <c r="R165" s="15">
        <f t="shared" si="86"/>
        <v>0.11607142857142858</v>
      </c>
      <c r="S165" s="15">
        <f t="shared" si="87"/>
        <v>6.25E-2</v>
      </c>
      <c r="T165" s="16">
        <v>1188.9833333332999</v>
      </c>
      <c r="U165" s="16">
        <f t="shared" si="88"/>
        <v>14.499796747967073</v>
      </c>
      <c r="V165" s="16">
        <v>1085.5</v>
      </c>
      <c r="W165" s="16">
        <f t="shared" si="89"/>
        <v>13.237804878048781</v>
      </c>
      <c r="X165" s="16">
        <v>2842.66</v>
      </c>
      <c r="Y165" s="16">
        <f t="shared" si="90"/>
        <v>34.666585365853656</v>
      </c>
      <c r="Z165" s="21">
        <f t="shared" si="91"/>
        <v>0.27633803103743226</v>
      </c>
      <c r="AA165" s="20">
        <f t="shared" si="92"/>
        <v>113.41463414634147</v>
      </c>
      <c r="AB165">
        <v>18</v>
      </c>
      <c r="AC165" s="1">
        <v>67</v>
      </c>
      <c r="AD165" s="1">
        <v>115</v>
      </c>
      <c r="AE165" s="1">
        <v>23</v>
      </c>
      <c r="AF165" s="1">
        <v>27</v>
      </c>
      <c r="AG165" s="15">
        <f t="shared" si="93"/>
        <v>0.31707317073170732</v>
      </c>
      <c r="AH165" s="15">
        <f t="shared" si="94"/>
        <v>0.36585365853658536</v>
      </c>
      <c r="AI165" s="15">
        <f t="shared" si="95"/>
        <v>0.68292682926829262</v>
      </c>
      <c r="AJ165" s="1">
        <v>281</v>
      </c>
      <c r="AK165" s="21">
        <f t="shared" si="96"/>
        <v>0.25522252497729336</v>
      </c>
      <c r="AL165" s="1">
        <v>426</v>
      </c>
      <c r="AM165" s="21">
        <f t="shared" si="97"/>
        <v>0.38692098092643051</v>
      </c>
      <c r="AN165" s="1">
        <v>394</v>
      </c>
      <c r="AO165" s="21">
        <f t="shared" si="98"/>
        <v>0.35785649409627612</v>
      </c>
      <c r="AP165" s="21">
        <f t="shared" si="99"/>
        <v>0.39745403111739747</v>
      </c>
      <c r="AQ165" s="1">
        <v>1</v>
      </c>
      <c r="AR165" s="4">
        <v>-15.93</v>
      </c>
      <c r="AS165" s="41">
        <v>352</v>
      </c>
      <c r="AT165" s="41">
        <v>424</v>
      </c>
      <c r="AU165" s="41">
        <v>338</v>
      </c>
      <c r="AV165" s="21">
        <f t="shared" si="100"/>
        <v>0.45360824742268041</v>
      </c>
      <c r="AW165" s="26">
        <v>17.73</v>
      </c>
      <c r="AX165" s="42">
        <v>2</v>
      </c>
      <c r="AY165" s="41">
        <v>1.4419999999999999</v>
      </c>
      <c r="AZ165" s="1">
        <v>2</v>
      </c>
      <c r="BA165" s="43">
        <v>0.91300000000000003</v>
      </c>
      <c r="BB165" s="16">
        <v>50.28</v>
      </c>
      <c r="BC165" s="26">
        <v>17.84</v>
      </c>
      <c r="BD165" s="43">
        <v>-2.34</v>
      </c>
      <c r="BE165" s="43">
        <v>-2.2839999999999998</v>
      </c>
      <c r="BF165" s="16">
        <v>48.24</v>
      </c>
      <c r="BG165" s="21">
        <f t="shared" si="101"/>
        <v>8.8172043010752682E-2</v>
      </c>
      <c r="BH165" s="44">
        <f t="shared" si="102"/>
        <v>0.93917710196779969</v>
      </c>
      <c r="BI165" s="42">
        <f t="shared" si="103"/>
        <v>1027.3491449785524</v>
      </c>
      <c r="BJ165" s="21">
        <f t="shared" si="104"/>
        <v>2.734914497855237E-2</v>
      </c>
      <c r="BK165" s="26">
        <f t="shared" si="105"/>
        <v>2.2662367572547213</v>
      </c>
      <c r="BL165" s="26">
        <f t="shared" si="106"/>
        <v>1.8793182865039151</v>
      </c>
      <c r="BM165" s="16">
        <f t="shared" si="107"/>
        <v>25.702441271303549</v>
      </c>
      <c r="BN165" s="16">
        <f t="shared" si="108"/>
        <v>30.898203592814369</v>
      </c>
      <c r="BO165" s="16">
        <f t="shared" si="109"/>
        <v>51.902349147858132</v>
      </c>
      <c r="BP165" s="16">
        <f t="shared" si="110"/>
        <v>55.32934131736527</v>
      </c>
      <c r="BQ165" s="16">
        <f t="shared" si="111"/>
        <v>-3.4269921695071375</v>
      </c>
      <c r="BR165" s="1">
        <v>41</v>
      </c>
      <c r="BS165" s="1">
        <v>34</v>
      </c>
      <c r="BT165" s="42">
        <v>424</v>
      </c>
      <c r="BU165" s="42">
        <v>525</v>
      </c>
      <c r="BV165" s="42">
        <v>205</v>
      </c>
      <c r="BW165" s="42">
        <v>187</v>
      </c>
      <c r="BX165" s="42">
        <v>255</v>
      </c>
      <c r="BY165" s="42">
        <v>269</v>
      </c>
      <c r="BZ165" s="1">
        <v>427</v>
      </c>
      <c r="CA165" s="1">
        <v>460</v>
      </c>
      <c r="CB165" s="21">
        <f t="shared" si="112"/>
        <v>0.4813979706877114</v>
      </c>
      <c r="CC165" s="4">
        <v>-2.2200000000000002</v>
      </c>
      <c r="CD165" s="45">
        <f t="shared" si="113"/>
        <v>2.1411110836753231</v>
      </c>
      <c r="CE165" s="26">
        <f t="shared" si="114"/>
        <v>2.0473781598924954</v>
      </c>
      <c r="CF165" s="26">
        <f t="shared" si="115"/>
        <v>2.279555064622572</v>
      </c>
      <c r="CG165" s="26">
        <f t="shared" si="116"/>
        <v>29.127648047955084</v>
      </c>
      <c r="CH165" s="26">
        <f t="shared" si="117"/>
        <v>28.958792117242304</v>
      </c>
      <c r="CI165" s="26">
        <f t="shared" si="118"/>
        <v>55.891313065931207</v>
      </c>
      <c r="CJ165" s="26">
        <f t="shared" si="119"/>
        <v>55.933527048609406</v>
      </c>
      <c r="CK165" s="16">
        <f t="shared" si="120"/>
        <v>-3.3847781868289388</v>
      </c>
      <c r="CL165" s="42">
        <v>97</v>
      </c>
      <c r="CM165" s="42">
        <v>108</v>
      </c>
      <c r="CN165" s="42">
        <v>1283</v>
      </c>
      <c r="CO165" s="42">
        <v>1264</v>
      </c>
      <c r="CP165" s="42">
        <v>534</v>
      </c>
      <c r="CQ165" s="42">
        <v>553</v>
      </c>
      <c r="CR165" s="42">
        <v>725</v>
      </c>
      <c r="CS165" s="42">
        <v>734</v>
      </c>
      <c r="CT165" s="1">
        <v>5</v>
      </c>
      <c r="CU165" s="1">
        <v>11</v>
      </c>
      <c r="CV165" s="42">
        <f t="shared" si="121"/>
        <v>6</v>
      </c>
      <c r="CW165" s="26">
        <f t="shared" si="122"/>
        <v>0.25231640477159067</v>
      </c>
      <c r="CX165" s="26">
        <f t="shared" si="123"/>
        <v>0.55509609049749942</v>
      </c>
      <c r="CY165" s="26">
        <f t="shared" si="124"/>
        <v>0.30277968572590874</v>
      </c>
      <c r="CZ165" s="13">
        <v>34</v>
      </c>
      <c r="DA165" s="13">
        <v>40</v>
      </c>
      <c r="DB165" s="27">
        <v>29.33</v>
      </c>
      <c r="DC165" s="27">
        <v>50.72</v>
      </c>
      <c r="DD165" s="27">
        <v>37.07</v>
      </c>
      <c r="DE165" s="27">
        <v>43.53</v>
      </c>
      <c r="DF165" s="13">
        <v>511</v>
      </c>
      <c r="DG165" s="13">
        <v>558</v>
      </c>
      <c r="DH165" s="21">
        <f t="shared" si="125"/>
        <v>0.47801683816651075</v>
      </c>
      <c r="DI165" s="42">
        <v>281</v>
      </c>
      <c r="DJ165" s="42">
        <v>140</v>
      </c>
      <c r="DK165" s="13">
        <v>40</v>
      </c>
      <c r="DL165" s="13">
        <v>4</v>
      </c>
      <c r="DM165" s="13">
        <v>0.128</v>
      </c>
      <c r="DN165" s="13">
        <v>5</v>
      </c>
      <c r="DO165" s="13">
        <v>0</v>
      </c>
      <c r="DP165" s="13">
        <v>1.8000000000000002E-2</v>
      </c>
      <c r="DQ165" s="13">
        <v>380</v>
      </c>
      <c r="DR165" s="46">
        <v>181</v>
      </c>
      <c r="DS165" s="13">
        <v>2</v>
      </c>
      <c r="DT165" s="13">
        <v>71</v>
      </c>
      <c r="DU165" s="13">
        <v>-0.182</v>
      </c>
      <c r="DV165" s="13">
        <v>1</v>
      </c>
      <c r="DW165" s="13">
        <v>4</v>
      </c>
      <c r="DX165" s="13">
        <v>-8.0000000000000002E-3</v>
      </c>
    </row>
    <row r="166" spans="1:128" ht="25.5" x14ac:dyDescent="0.2">
      <c r="A166" s="13" t="s">
        <v>458</v>
      </c>
      <c r="B166" s="13" t="s">
        <v>816</v>
      </c>
      <c r="C166" s="39" t="s">
        <v>3201</v>
      </c>
      <c r="D166" s="1" t="s">
        <v>482</v>
      </c>
      <c r="E166" s="13" t="s">
        <v>173</v>
      </c>
      <c r="F166" s="13">
        <v>54</v>
      </c>
      <c r="G166" s="13">
        <v>3</v>
      </c>
      <c r="H166" s="13">
        <v>6</v>
      </c>
      <c r="I166" s="40">
        <f t="shared" si="84"/>
        <v>9</v>
      </c>
      <c r="J166" s="19">
        <f t="shared" si="85"/>
        <v>0.62856477709230585</v>
      </c>
      <c r="K166" s="1">
        <v>2</v>
      </c>
      <c r="L166" s="1">
        <v>1</v>
      </c>
      <c r="M166" s="1">
        <v>3</v>
      </c>
      <c r="N166" s="1">
        <v>43</v>
      </c>
      <c r="O166" s="1">
        <v>15</v>
      </c>
      <c r="P166" s="1">
        <v>34</v>
      </c>
      <c r="Q166" s="1">
        <v>14</v>
      </c>
      <c r="R166" s="15">
        <f t="shared" si="86"/>
        <v>6.9767441860465115E-2</v>
      </c>
      <c r="S166" s="15">
        <f t="shared" si="87"/>
        <v>3.2608695652173912E-2</v>
      </c>
      <c r="T166" s="16">
        <v>859.1</v>
      </c>
      <c r="U166" s="16">
        <f t="shared" si="88"/>
        <v>15.90925925925926</v>
      </c>
      <c r="V166" s="16">
        <v>812.41</v>
      </c>
      <c r="W166" s="16">
        <f t="shared" si="89"/>
        <v>15.044629629629629</v>
      </c>
      <c r="X166" s="16">
        <v>1715.33</v>
      </c>
      <c r="Y166" s="16">
        <f t="shared" si="90"/>
        <v>31.76537037037037</v>
      </c>
      <c r="Z166" s="21">
        <f t="shared" si="91"/>
        <v>0.32139777034030398</v>
      </c>
      <c r="AA166" s="20">
        <f t="shared" si="92"/>
        <v>13.5</v>
      </c>
      <c r="AB166">
        <v>60</v>
      </c>
      <c r="AC166" s="1">
        <v>134</v>
      </c>
      <c r="AD166" s="1">
        <v>101</v>
      </c>
      <c r="AE166" s="1">
        <v>30</v>
      </c>
      <c r="AF166" s="1">
        <v>11</v>
      </c>
      <c r="AG166" s="15">
        <f t="shared" si="93"/>
        <v>0.10714285714285714</v>
      </c>
      <c r="AH166" s="15">
        <f t="shared" si="94"/>
        <v>0.14285714285714285</v>
      </c>
      <c r="AI166" s="15">
        <f t="shared" si="95"/>
        <v>0.25</v>
      </c>
      <c r="AJ166" s="1">
        <v>214</v>
      </c>
      <c r="AK166" s="21">
        <f t="shared" si="96"/>
        <v>0.29971988795518206</v>
      </c>
      <c r="AL166" s="1">
        <v>252</v>
      </c>
      <c r="AM166" s="21">
        <f t="shared" si="97"/>
        <v>0.35294117647058826</v>
      </c>
      <c r="AN166" s="1">
        <v>248</v>
      </c>
      <c r="AO166" s="21">
        <f t="shared" si="98"/>
        <v>0.34733893557422968</v>
      </c>
      <c r="AP166" s="21">
        <f t="shared" si="99"/>
        <v>0.45922746781115881</v>
      </c>
      <c r="AQ166" s="1">
        <v>3</v>
      </c>
      <c r="AR166" s="4">
        <v>-4.3899999999999997</v>
      </c>
      <c r="AS166" s="41">
        <v>289</v>
      </c>
      <c r="AT166" s="41">
        <v>315</v>
      </c>
      <c r="AU166" s="41">
        <v>263</v>
      </c>
      <c r="AV166" s="21">
        <f t="shared" si="100"/>
        <v>0.47847682119205298</v>
      </c>
      <c r="AW166" s="26">
        <v>17.350000000000001</v>
      </c>
      <c r="AX166" s="42">
        <v>3</v>
      </c>
      <c r="AY166" s="41">
        <v>0.48699999999999999</v>
      </c>
      <c r="AZ166" s="1">
        <v>2</v>
      </c>
      <c r="BA166" s="43">
        <v>7.1000000000000008E-2</v>
      </c>
      <c r="BB166" s="16">
        <v>49.89</v>
      </c>
      <c r="BC166" s="26">
        <v>16.3</v>
      </c>
      <c r="BD166" s="43">
        <v>-8.3000000000000004E-2</v>
      </c>
      <c r="BE166" s="43">
        <v>0.309</v>
      </c>
      <c r="BF166" s="16">
        <v>50.39</v>
      </c>
      <c r="BG166" s="21">
        <f t="shared" si="101"/>
        <v>7.407407407407407E-2</v>
      </c>
      <c r="BH166" s="44">
        <f t="shared" si="102"/>
        <v>0.90066225165562919</v>
      </c>
      <c r="BI166" s="42">
        <f t="shared" si="103"/>
        <v>974.73632572970337</v>
      </c>
      <c r="BJ166" s="21">
        <f t="shared" si="104"/>
        <v>-2.5263674270296743E-2</v>
      </c>
      <c r="BK166" s="26">
        <f t="shared" si="105"/>
        <v>2.0679213697517262</v>
      </c>
      <c r="BL166" s="26">
        <f t="shared" si="106"/>
        <v>3.3234450585295603</v>
      </c>
      <c r="BM166" s="16">
        <f t="shared" si="107"/>
        <v>27.916938491648306</v>
      </c>
      <c r="BN166" s="16">
        <f t="shared" si="108"/>
        <v>33.456013589197575</v>
      </c>
      <c r="BO166" s="16">
        <f t="shared" si="109"/>
        <v>53.470538275008927</v>
      </c>
      <c r="BP166" s="16">
        <f t="shared" si="110"/>
        <v>57.754089683780357</v>
      </c>
      <c r="BQ166" s="16">
        <f t="shared" si="111"/>
        <v>-4.2835514087714301</v>
      </c>
      <c r="BR166" s="1">
        <v>28</v>
      </c>
      <c r="BS166" s="1">
        <v>45</v>
      </c>
      <c r="BT166" s="42">
        <v>350</v>
      </c>
      <c r="BU166" s="42">
        <v>408</v>
      </c>
      <c r="BV166" s="42">
        <v>138</v>
      </c>
      <c r="BW166" s="42">
        <v>157</v>
      </c>
      <c r="BX166" s="42">
        <v>172</v>
      </c>
      <c r="BY166" s="42">
        <v>208</v>
      </c>
      <c r="BZ166" s="1">
        <v>361</v>
      </c>
      <c r="CA166" s="1">
        <v>369</v>
      </c>
      <c r="CB166" s="21">
        <f t="shared" si="112"/>
        <v>0.4945205479452055</v>
      </c>
      <c r="CC166" s="4">
        <v>-2.91</v>
      </c>
      <c r="CD166" s="45">
        <f t="shared" si="113"/>
        <v>-3.6330106362392414</v>
      </c>
      <c r="CE166" s="26">
        <f t="shared" si="114"/>
        <v>2.7982953717360513</v>
      </c>
      <c r="CF166" s="26">
        <f t="shared" si="115"/>
        <v>2.1337002209487386</v>
      </c>
      <c r="CG166" s="26">
        <f t="shared" si="116"/>
        <v>30.116653938309248</v>
      </c>
      <c r="CH166" s="26">
        <f t="shared" si="117"/>
        <v>31.90056723779098</v>
      </c>
      <c r="CI166" s="26">
        <f t="shared" si="118"/>
        <v>58.134586347816459</v>
      </c>
      <c r="CJ166" s="26">
        <f t="shared" si="119"/>
        <v>54.916546670320002</v>
      </c>
      <c r="CK166" s="16">
        <f t="shared" si="120"/>
        <v>-7.5015910862678865</v>
      </c>
      <c r="CL166" s="42">
        <v>80</v>
      </c>
      <c r="CM166" s="42">
        <v>61</v>
      </c>
      <c r="CN166" s="42">
        <v>781</v>
      </c>
      <c r="CO166" s="42">
        <v>851</v>
      </c>
      <c r="CP166" s="42">
        <v>326</v>
      </c>
      <c r="CQ166" s="42">
        <v>300</v>
      </c>
      <c r="CR166" s="42">
        <v>358</v>
      </c>
      <c r="CS166" s="42">
        <v>475</v>
      </c>
      <c r="CT166" s="1">
        <v>11</v>
      </c>
      <c r="CU166" s="1">
        <v>6</v>
      </c>
      <c r="CV166" s="42">
        <f t="shared" si="121"/>
        <v>-5</v>
      </c>
      <c r="CW166" s="26">
        <f t="shared" si="122"/>
        <v>0.76824583866837381</v>
      </c>
      <c r="CX166" s="26">
        <f t="shared" si="123"/>
        <v>0.4190431847282039</v>
      </c>
      <c r="CY166" s="26">
        <f t="shared" si="124"/>
        <v>-0.34920265394016997</v>
      </c>
      <c r="CZ166" s="13">
        <v>31</v>
      </c>
      <c r="DA166" s="13">
        <v>34</v>
      </c>
      <c r="DB166" s="27">
        <v>32.83</v>
      </c>
      <c r="DC166" s="27">
        <v>25.91</v>
      </c>
      <c r="DD166" s="27">
        <v>31.74</v>
      </c>
      <c r="DE166" s="27">
        <v>30.79</v>
      </c>
      <c r="DF166" s="1"/>
      <c r="DG166" s="1"/>
      <c r="DH166" s="21" t="str">
        <f t="shared" si="125"/>
        <v xml:space="preserve"> </v>
      </c>
      <c r="DI166" s="42"/>
      <c r="DJ166" s="42"/>
      <c r="DK166" s="1"/>
      <c r="DL166" s="1"/>
      <c r="DM166" s="1"/>
      <c r="DN166" s="1"/>
      <c r="DO166" s="1"/>
      <c r="DP166" s="1"/>
      <c r="DQ166" s="1"/>
      <c r="DR166" s="42"/>
      <c r="DS166" s="1"/>
      <c r="DT166" s="1"/>
      <c r="DU166" s="1"/>
      <c r="DV166" s="1"/>
      <c r="DW166" s="1"/>
      <c r="DX166" s="13"/>
    </row>
    <row r="167" spans="1:128" ht="25.5" x14ac:dyDescent="0.2">
      <c r="A167" s="13" t="s">
        <v>820</v>
      </c>
      <c r="B167" s="13" t="s">
        <v>821</v>
      </c>
      <c r="C167" s="39" t="s">
        <v>3202</v>
      </c>
      <c r="D167" s="1" t="s">
        <v>292</v>
      </c>
      <c r="E167" s="13" t="s">
        <v>146</v>
      </c>
      <c r="F167" s="13">
        <v>82</v>
      </c>
      <c r="G167" s="13">
        <v>10</v>
      </c>
      <c r="H167" s="13">
        <v>22</v>
      </c>
      <c r="I167" s="40">
        <f t="shared" si="84"/>
        <v>32</v>
      </c>
      <c r="J167" s="19">
        <f t="shared" si="85"/>
        <v>1.7707004411379894</v>
      </c>
      <c r="K167" s="1">
        <v>10</v>
      </c>
      <c r="L167" s="1">
        <v>10</v>
      </c>
      <c r="M167" s="1">
        <v>10</v>
      </c>
      <c r="N167" s="1">
        <v>98</v>
      </c>
      <c r="O167" s="1">
        <v>44</v>
      </c>
      <c r="P167" s="1">
        <v>37</v>
      </c>
      <c r="Q167" s="1">
        <v>116</v>
      </c>
      <c r="R167" s="15">
        <f t="shared" si="86"/>
        <v>0.10204081632653061</v>
      </c>
      <c r="S167" s="15">
        <f t="shared" si="87"/>
        <v>5.5865921787709494E-2</v>
      </c>
      <c r="T167" s="16">
        <v>1084.3166666667</v>
      </c>
      <c r="U167" s="16">
        <f t="shared" si="88"/>
        <v>13.223373983740244</v>
      </c>
      <c r="V167" s="16">
        <v>1035.69</v>
      </c>
      <c r="W167" s="16">
        <f t="shared" si="89"/>
        <v>12.630365853658537</v>
      </c>
      <c r="X167" s="16">
        <v>2899.74</v>
      </c>
      <c r="Y167" s="16">
        <f t="shared" si="90"/>
        <v>35.362682926829265</v>
      </c>
      <c r="Z167" s="21">
        <f t="shared" si="91"/>
        <v>0.26317073356659881</v>
      </c>
      <c r="AA167" s="20">
        <f t="shared" si="92"/>
        <v>100.4</v>
      </c>
      <c r="AB167">
        <v>50</v>
      </c>
      <c r="AC167" s="1">
        <v>131</v>
      </c>
      <c r="AD167" s="1">
        <v>56</v>
      </c>
      <c r="AE167" s="1">
        <v>16</v>
      </c>
      <c r="AF167" s="1">
        <v>23</v>
      </c>
      <c r="AG167" s="15">
        <f t="shared" si="93"/>
        <v>0.2</v>
      </c>
      <c r="AH167" s="15">
        <f t="shared" si="94"/>
        <v>0.4</v>
      </c>
      <c r="AI167" s="15">
        <f t="shared" si="95"/>
        <v>0.60000000000000009</v>
      </c>
      <c r="AJ167" s="1">
        <v>297</v>
      </c>
      <c r="AK167" s="21">
        <f t="shared" si="96"/>
        <v>0.2952286282306163</v>
      </c>
      <c r="AL167" s="1">
        <v>364</v>
      </c>
      <c r="AM167" s="21">
        <f t="shared" si="97"/>
        <v>0.36182902584493043</v>
      </c>
      <c r="AN167" s="1">
        <v>345</v>
      </c>
      <c r="AO167" s="21">
        <f t="shared" si="98"/>
        <v>0.34294234592445327</v>
      </c>
      <c r="AP167" s="21">
        <f t="shared" si="99"/>
        <v>0.44931921331316188</v>
      </c>
      <c r="AQ167" s="1">
        <v>7</v>
      </c>
      <c r="AR167" s="4">
        <v>-8.36</v>
      </c>
      <c r="AS167" s="41">
        <v>362</v>
      </c>
      <c r="AT167" s="41">
        <v>381</v>
      </c>
      <c r="AU167" s="41">
        <v>348</v>
      </c>
      <c r="AV167" s="21">
        <f t="shared" si="100"/>
        <v>0.48721399730820997</v>
      </c>
      <c r="AW167" s="26">
        <v>17.27</v>
      </c>
      <c r="AX167" s="42">
        <v>9</v>
      </c>
      <c r="AY167" s="41">
        <v>0.35399999999999998</v>
      </c>
      <c r="AZ167" s="1">
        <v>4</v>
      </c>
      <c r="BA167" s="43">
        <v>0.57600000000000007</v>
      </c>
      <c r="BB167" s="16">
        <v>50.09</v>
      </c>
      <c r="BC167" s="26">
        <v>18.05</v>
      </c>
      <c r="BD167" s="43">
        <v>0.44700000000000001</v>
      </c>
      <c r="BE167" s="43">
        <v>2.319</v>
      </c>
      <c r="BF167" s="16">
        <v>51.05</v>
      </c>
      <c r="BG167" s="21">
        <f t="shared" si="101"/>
        <v>9.9601593625498003E-2</v>
      </c>
      <c r="BH167" s="44">
        <f t="shared" si="102"/>
        <v>0.9211087420042644</v>
      </c>
      <c r="BI167" s="42">
        <f t="shared" si="103"/>
        <v>1020.7103356297624</v>
      </c>
      <c r="BJ167" s="21">
        <f t="shared" si="104"/>
        <v>2.0710335629762405E-2</v>
      </c>
      <c r="BK167" s="26">
        <f t="shared" si="105"/>
        <v>2.8966196448744315</v>
      </c>
      <c r="BL167" s="26">
        <f t="shared" si="106"/>
        <v>2.1434985372070789</v>
      </c>
      <c r="BM167" s="16">
        <f t="shared" si="107"/>
        <v>29.082061234539289</v>
      </c>
      <c r="BN167" s="16">
        <f t="shared" si="108"/>
        <v>27.170292268922164</v>
      </c>
      <c r="BO167" s="16">
        <f t="shared" si="109"/>
        <v>54.746111288126755</v>
      </c>
      <c r="BP167" s="16">
        <f t="shared" si="110"/>
        <v>53.181936679894562</v>
      </c>
      <c r="BQ167" s="16">
        <f t="shared" si="111"/>
        <v>1.564174608232193</v>
      </c>
      <c r="BR167" s="1">
        <v>50</v>
      </c>
      <c r="BS167" s="1">
        <v>37</v>
      </c>
      <c r="BT167" s="42">
        <v>452</v>
      </c>
      <c r="BU167" s="42">
        <v>432</v>
      </c>
      <c r="BV167" s="42">
        <v>207</v>
      </c>
      <c r="BW167" s="42">
        <v>184</v>
      </c>
      <c r="BX167" s="42">
        <v>265</v>
      </c>
      <c r="BY167" s="42">
        <v>236</v>
      </c>
      <c r="BZ167" s="1">
        <v>466</v>
      </c>
      <c r="CA167" s="1">
        <v>423</v>
      </c>
      <c r="CB167" s="21">
        <f t="shared" si="112"/>
        <v>0.5241844769403825</v>
      </c>
      <c r="CC167" s="4">
        <v>0.09</v>
      </c>
      <c r="CD167" s="45">
        <f t="shared" si="113"/>
        <v>0.94751348871630903</v>
      </c>
      <c r="CE167" s="26">
        <f t="shared" si="114"/>
        <v>2.5864387841668566</v>
      </c>
      <c r="CF167" s="26">
        <f t="shared" si="115"/>
        <v>2.3588321711601732</v>
      </c>
      <c r="CG167" s="26">
        <f t="shared" si="116"/>
        <v>30.644126714808916</v>
      </c>
      <c r="CH167" s="26">
        <f t="shared" si="117"/>
        <v>27.685240745722034</v>
      </c>
      <c r="CI167" s="26">
        <f t="shared" si="118"/>
        <v>56.467131535930811</v>
      </c>
      <c r="CJ167" s="26">
        <f t="shared" si="119"/>
        <v>53.92207577231062</v>
      </c>
      <c r="CK167" s="16">
        <f t="shared" si="120"/>
        <v>-0.98088115538799769</v>
      </c>
      <c r="CL167" s="42">
        <v>125</v>
      </c>
      <c r="CM167" s="42">
        <v>114</v>
      </c>
      <c r="CN167" s="42">
        <v>1356</v>
      </c>
      <c r="CO167" s="42">
        <v>1224</v>
      </c>
      <c r="CP167" s="42">
        <v>565</v>
      </c>
      <c r="CQ167" s="42">
        <v>541</v>
      </c>
      <c r="CR167" s="42">
        <v>727</v>
      </c>
      <c r="CS167" s="42">
        <v>683</v>
      </c>
      <c r="CT167" s="1">
        <v>5</v>
      </c>
      <c r="CU167" s="1">
        <v>14</v>
      </c>
      <c r="CV167" s="42">
        <f t="shared" si="121"/>
        <v>9</v>
      </c>
      <c r="CW167" s="26">
        <f t="shared" si="122"/>
        <v>0.2766719439278108</v>
      </c>
      <c r="CX167" s="26">
        <f t="shared" si="123"/>
        <v>0.77468144299787034</v>
      </c>
      <c r="CY167" s="26">
        <f t="shared" si="124"/>
        <v>0.49800949907005948</v>
      </c>
      <c r="CZ167" s="13">
        <v>41</v>
      </c>
      <c r="DA167" s="13">
        <v>34</v>
      </c>
      <c r="DB167" s="27">
        <v>39.25</v>
      </c>
      <c r="DC167" s="27">
        <v>40.11</v>
      </c>
      <c r="DD167" s="27">
        <v>39.08</v>
      </c>
      <c r="DE167" s="27">
        <v>33.4</v>
      </c>
      <c r="DF167" s="13">
        <v>313</v>
      </c>
      <c r="DG167" s="13">
        <v>355</v>
      </c>
      <c r="DH167" s="21">
        <f t="shared" si="125"/>
        <v>0.46856287425149701</v>
      </c>
      <c r="DI167" s="42">
        <v>204</v>
      </c>
      <c r="DJ167" s="42">
        <v>85</v>
      </c>
      <c r="DK167" s="13">
        <v>29</v>
      </c>
      <c r="DL167" s="13">
        <v>2</v>
      </c>
      <c r="DM167" s="13">
        <v>0.13200000000000001</v>
      </c>
      <c r="DN167" s="13">
        <v>1</v>
      </c>
      <c r="DO167" s="13">
        <v>0</v>
      </c>
      <c r="DP167" s="13">
        <v>5.0000000000000001E-3</v>
      </c>
      <c r="DQ167" s="13">
        <v>247</v>
      </c>
      <c r="DR167" s="46">
        <v>126</v>
      </c>
      <c r="DS167" s="13">
        <v>2</v>
      </c>
      <c r="DT167" s="13">
        <v>33</v>
      </c>
      <c r="DU167" s="13">
        <v>-0.126</v>
      </c>
      <c r="DV167" s="13">
        <v>0</v>
      </c>
      <c r="DW167" s="13">
        <v>2</v>
      </c>
      <c r="DX167" s="13">
        <v>-8.0000000000000002E-3</v>
      </c>
    </row>
    <row r="168" spans="1:128" ht="25.5" x14ac:dyDescent="0.2">
      <c r="A168" s="13" t="s">
        <v>144</v>
      </c>
      <c r="B168" s="13" t="s">
        <v>824</v>
      </c>
      <c r="C168" s="39" t="s">
        <v>3203</v>
      </c>
      <c r="D168" s="1" t="s">
        <v>145</v>
      </c>
      <c r="E168" s="13" t="s">
        <v>154</v>
      </c>
      <c r="F168" s="13">
        <v>17</v>
      </c>
      <c r="G168" s="13">
        <v>0</v>
      </c>
      <c r="H168" s="13">
        <v>1</v>
      </c>
      <c r="I168" s="40">
        <f t="shared" si="84"/>
        <v>1</v>
      </c>
      <c r="J168" s="19">
        <f t="shared" si="85"/>
        <v>0.37902716361339228</v>
      </c>
      <c r="K168" s="1">
        <v>0</v>
      </c>
      <c r="L168" s="1">
        <v>1</v>
      </c>
      <c r="M168" s="1">
        <v>0</v>
      </c>
      <c r="N168" s="1">
        <v>15</v>
      </c>
      <c r="O168" s="1">
        <v>8</v>
      </c>
      <c r="P168" s="1">
        <v>3</v>
      </c>
      <c r="Q168" s="1">
        <v>8</v>
      </c>
      <c r="R168" s="15">
        <f t="shared" si="86"/>
        <v>0</v>
      </c>
      <c r="S168" s="15">
        <f t="shared" si="87"/>
        <v>0</v>
      </c>
      <c r="T168" s="16">
        <v>158.30000000000001</v>
      </c>
      <c r="U168" s="16">
        <f t="shared" si="88"/>
        <v>9.3117647058823536</v>
      </c>
      <c r="V168" s="16">
        <v>160.35</v>
      </c>
      <c r="W168" s="16">
        <f t="shared" si="89"/>
        <v>9.4323529411764699</v>
      </c>
      <c r="X168" s="16">
        <v>641.25</v>
      </c>
      <c r="Y168" s="16">
        <f t="shared" si="90"/>
        <v>37.720588235294116</v>
      </c>
      <c r="Z168" s="21">
        <f t="shared" si="91"/>
        <v>0.2000374251497006</v>
      </c>
      <c r="AA168" s="20">
        <f t="shared" si="92"/>
        <v>59</v>
      </c>
      <c r="AB168">
        <v>6</v>
      </c>
      <c r="AC168" s="1">
        <v>42</v>
      </c>
      <c r="AD168" s="1">
        <v>21</v>
      </c>
      <c r="AE168" s="1">
        <v>3</v>
      </c>
      <c r="AF168" s="1">
        <v>4</v>
      </c>
      <c r="AG168" s="15">
        <f t="shared" si="93"/>
        <v>0</v>
      </c>
      <c r="AH168" s="15">
        <f t="shared" si="94"/>
        <v>1</v>
      </c>
      <c r="AI168" s="15">
        <f t="shared" si="95"/>
        <v>1</v>
      </c>
      <c r="AJ168" s="1">
        <v>43</v>
      </c>
      <c r="AK168" s="21">
        <f t="shared" si="96"/>
        <v>0.28666666666666668</v>
      </c>
      <c r="AL168" s="1">
        <v>47</v>
      </c>
      <c r="AM168" s="21">
        <f t="shared" si="97"/>
        <v>0.31333333333333335</v>
      </c>
      <c r="AN168" s="1">
        <v>60</v>
      </c>
      <c r="AO168" s="21">
        <f t="shared" si="98"/>
        <v>0.4</v>
      </c>
      <c r="AP168" s="21">
        <f t="shared" si="99"/>
        <v>0.4777777777777778</v>
      </c>
      <c r="AQ168" s="1">
        <v>12</v>
      </c>
      <c r="AR168" s="4">
        <v>1.17</v>
      </c>
      <c r="AS168" s="41">
        <v>56</v>
      </c>
      <c r="AT168" s="41">
        <v>64</v>
      </c>
      <c r="AU168" s="41">
        <v>42</v>
      </c>
      <c r="AV168" s="21">
        <f t="shared" si="100"/>
        <v>0.46666666666666667</v>
      </c>
      <c r="AW168" s="26">
        <v>16.489999999999998</v>
      </c>
      <c r="AX168" s="42">
        <v>19</v>
      </c>
      <c r="AY168" s="41">
        <v>-1.972</v>
      </c>
      <c r="AZ168" s="1">
        <v>19</v>
      </c>
      <c r="BA168" s="43">
        <v>0.66</v>
      </c>
      <c r="BB168" s="16">
        <v>50.16</v>
      </c>
      <c r="BC168" s="26">
        <v>15.99</v>
      </c>
      <c r="BD168" s="43">
        <v>-4.1449999999999996</v>
      </c>
      <c r="BE168" s="43">
        <v>-8.5519999999999996</v>
      </c>
      <c r="BF168" s="16">
        <v>46.8</v>
      </c>
      <c r="BG168" s="21">
        <f t="shared" si="101"/>
        <v>1.6949152542372881E-2</v>
      </c>
      <c r="BH168" s="44">
        <f t="shared" si="102"/>
        <v>0.90526315789473688</v>
      </c>
      <c r="BI168" s="42">
        <f t="shared" si="103"/>
        <v>922.21231043710975</v>
      </c>
      <c r="BJ168" s="21">
        <f t="shared" si="104"/>
        <v>-7.7787689562890242E-2</v>
      </c>
      <c r="BK168" s="26">
        <f t="shared" si="105"/>
        <v>0.37418147801683821</v>
      </c>
      <c r="BL168" s="26">
        <f t="shared" si="106"/>
        <v>3.3676333021515439</v>
      </c>
      <c r="BM168" s="16">
        <f t="shared" si="107"/>
        <v>22.076707202993454</v>
      </c>
      <c r="BN168" s="16">
        <f t="shared" si="108"/>
        <v>35.547240411599631</v>
      </c>
      <c r="BO168" s="16">
        <f t="shared" si="109"/>
        <v>41.534144059869035</v>
      </c>
      <c r="BP168" s="16">
        <f t="shared" si="110"/>
        <v>60.991580916744617</v>
      </c>
      <c r="BQ168" s="16">
        <f t="shared" si="111"/>
        <v>-19.457436856875582</v>
      </c>
      <c r="BR168" s="1">
        <v>1</v>
      </c>
      <c r="BS168" s="1">
        <v>9</v>
      </c>
      <c r="BT168" s="42">
        <v>58</v>
      </c>
      <c r="BU168" s="42">
        <v>86</v>
      </c>
      <c r="BV168" s="42">
        <v>23</v>
      </c>
      <c r="BW168" s="42">
        <v>34</v>
      </c>
      <c r="BX168" s="42">
        <v>34</v>
      </c>
      <c r="BY168" s="42">
        <v>29</v>
      </c>
      <c r="BZ168" s="1">
        <v>44</v>
      </c>
      <c r="CA168" s="1">
        <v>63</v>
      </c>
      <c r="CB168" s="21">
        <f t="shared" si="112"/>
        <v>0.41121495327102803</v>
      </c>
      <c r="CC168" s="4">
        <v>-5.87</v>
      </c>
      <c r="CD168" s="45">
        <f t="shared" si="113"/>
        <v>-9.8021035235422485</v>
      </c>
      <c r="CE168" s="26">
        <f t="shared" si="114"/>
        <v>1.9649122807017545</v>
      </c>
      <c r="CF168" s="26">
        <f t="shared" si="115"/>
        <v>2.7134502923976607</v>
      </c>
      <c r="CG168" s="26">
        <f t="shared" si="116"/>
        <v>27.602339181286549</v>
      </c>
      <c r="CH168" s="26">
        <f t="shared" si="117"/>
        <v>32.842105263157897</v>
      </c>
      <c r="CI168" s="26">
        <f t="shared" si="118"/>
        <v>50.71345029239766</v>
      </c>
      <c r="CJ168" s="26">
        <f t="shared" si="119"/>
        <v>59.040935672514621</v>
      </c>
      <c r="CK168" s="16">
        <f t="shared" si="120"/>
        <v>-11.12995147675862</v>
      </c>
      <c r="CL168" s="42">
        <v>21</v>
      </c>
      <c r="CM168" s="42">
        <v>29</v>
      </c>
      <c r="CN168" s="42">
        <v>274</v>
      </c>
      <c r="CO168" s="42">
        <v>322</v>
      </c>
      <c r="CP168" s="42">
        <v>120</v>
      </c>
      <c r="CQ168" s="42">
        <v>122</v>
      </c>
      <c r="CR168" s="42">
        <v>158</v>
      </c>
      <c r="CS168" s="42">
        <v>127</v>
      </c>
      <c r="CT168" s="1">
        <v>1</v>
      </c>
      <c r="CU168" s="1">
        <v>1</v>
      </c>
      <c r="CV168" s="42">
        <f t="shared" si="121"/>
        <v>0</v>
      </c>
      <c r="CW168" s="26">
        <f t="shared" si="122"/>
        <v>0.37902716361339228</v>
      </c>
      <c r="CX168" s="26">
        <f t="shared" si="123"/>
        <v>0.37902716361339228</v>
      </c>
      <c r="CY168" s="26">
        <f t="shared" si="124"/>
        <v>0</v>
      </c>
      <c r="CZ168" s="13">
        <v>4</v>
      </c>
      <c r="DA168" s="13">
        <v>6</v>
      </c>
      <c r="DB168" s="27">
        <v>4.8600000000000003</v>
      </c>
      <c r="DC168" s="27">
        <v>6.72</v>
      </c>
      <c r="DD168" s="27">
        <v>5.04</v>
      </c>
      <c r="DE168" s="27">
        <v>6.17</v>
      </c>
      <c r="DF168" s="13">
        <v>19</v>
      </c>
      <c r="DG168" s="13">
        <v>36</v>
      </c>
      <c r="DH168" s="21">
        <f t="shared" si="125"/>
        <v>0.34545454545454546</v>
      </c>
      <c r="DI168" s="42">
        <v>22</v>
      </c>
      <c r="DJ168" s="42">
        <v>6</v>
      </c>
      <c r="DK168" s="13">
        <v>5</v>
      </c>
      <c r="DL168" s="13">
        <v>0</v>
      </c>
      <c r="DM168" s="13">
        <v>0.22700000000000001</v>
      </c>
      <c r="DN168" s="13">
        <v>0</v>
      </c>
      <c r="DO168" s="13">
        <v>0</v>
      </c>
      <c r="DP168" s="13">
        <v>0</v>
      </c>
      <c r="DQ168" s="13">
        <v>13</v>
      </c>
      <c r="DR168" s="46">
        <v>5</v>
      </c>
      <c r="DS168" s="13">
        <v>0</v>
      </c>
      <c r="DT168" s="13">
        <v>2</v>
      </c>
      <c r="DU168" s="13">
        <v>-0.154</v>
      </c>
      <c r="DV168" s="13">
        <v>0</v>
      </c>
      <c r="DW168" s="13">
        <v>1</v>
      </c>
      <c r="DX168" s="13">
        <v>-7.6999999999999999E-2</v>
      </c>
    </row>
    <row r="169" spans="1:128" x14ac:dyDescent="0.2">
      <c r="A169" s="13" t="s">
        <v>519</v>
      </c>
      <c r="B169" s="13" t="s">
        <v>151</v>
      </c>
      <c r="C169" s="39" t="s">
        <v>3204</v>
      </c>
      <c r="D169" s="1" t="s">
        <v>145</v>
      </c>
      <c r="E169" s="13" t="s">
        <v>146</v>
      </c>
      <c r="F169" s="13">
        <v>2</v>
      </c>
      <c r="G169" s="13">
        <v>0</v>
      </c>
      <c r="H169" s="13">
        <v>0</v>
      </c>
      <c r="I169" s="40">
        <f t="shared" si="84"/>
        <v>0</v>
      </c>
      <c r="J169" s="19">
        <f t="shared" si="85"/>
        <v>0</v>
      </c>
      <c r="K169" s="1">
        <v>0</v>
      </c>
      <c r="L169" s="1">
        <v>0</v>
      </c>
      <c r="M169" s="1">
        <v>0</v>
      </c>
      <c r="N169" s="1">
        <v>2</v>
      </c>
      <c r="O169" s="1">
        <v>1</v>
      </c>
      <c r="P169" s="1">
        <v>0</v>
      </c>
      <c r="Q169" s="1">
        <v>2</v>
      </c>
      <c r="R169" s="15">
        <f t="shared" si="86"/>
        <v>0</v>
      </c>
      <c r="S169" s="15">
        <f t="shared" si="87"/>
        <v>0</v>
      </c>
      <c r="T169" s="16">
        <v>14.55</v>
      </c>
      <c r="U169" s="16">
        <f t="shared" si="88"/>
        <v>7.2750000000000004</v>
      </c>
      <c r="V169" s="16">
        <v>14.4</v>
      </c>
      <c r="W169" s="16">
        <f t="shared" si="89"/>
        <v>7.2</v>
      </c>
      <c r="X169" s="16">
        <v>83.84</v>
      </c>
      <c r="Y169" s="16">
        <f t="shared" si="90"/>
        <v>41.92</v>
      </c>
      <c r="Z169" s="21">
        <f t="shared" si="91"/>
        <v>0.14657980456026057</v>
      </c>
      <c r="AA169" s="20">
        <f t="shared" si="92"/>
        <v>0</v>
      </c>
      <c r="AB169">
        <v>0</v>
      </c>
      <c r="AC169" s="1">
        <v>2</v>
      </c>
      <c r="AD169" s="1">
        <v>0</v>
      </c>
      <c r="AE169" s="1">
        <v>0</v>
      </c>
      <c r="AF169" s="1">
        <v>0</v>
      </c>
      <c r="AG169" s="15">
        <f t="shared" si="93"/>
        <v>0</v>
      </c>
      <c r="AH169" s="15">
        <f t="shared" si="94"/>
        <v>0</v>
      </c>
      <c r="AI169" s="15">
        <f t="shared" si="95"/>
        <v>0</v>
      </c>
      <c r="AJ169" s="1">
        <v>5</v>
      </c>
      <c r="AK169" s="21">
        <f t="shared" si="96"/>
        <v>0.3125</v>
      </c>
      <c r="AL169" s="1">
        <v>4</v>
      </c>
      <c r="AM169" s="21">
        <f t="shared" si="97"/>
        <v>0.25</v>
      </c>
      <c r="AN169" s="1">
        <v>7</v>
      </c>
      <c r="AO169" s="21">
        <f t="shared" si="98"/>
        <v>0.4375</v>
      </c>
      <c r="AP169" s="21">
        <f t="shared" si="99"/>
        <v>0.55555555555555558</v>
      </c>
      <c r="AQ169" s="1">
        <v>19</v>
      </c>
      <c r="AR169" s="4">
        <v>11.11</v>
      </c>
      <c r="AS169" s="41">
        <v>4</v>
      </c>
      <c r="AT169" s="41">
        <v>6</v>
      </c>
      <c r="AU169" s="41">
        <v>4</v>
      </c>
      <c r="AV169" s="21">
        <f t="shared" si="100"/>
        <v>0.4</v>
      </c>
      <c r="AW169" s="26">
        <v>16.53</v>
      </c>
      <c r="AX169" s="42">
        <v>19</v>
      </c>
      <c r="AY169" s="41">
        <v>-4.3369999999999997</v>
      </c>
      <c r="AZ169" s="1">
        <v>20</v>
      </c>
      <c r="BA169" s="43">
        <v>-5.7249999999999996</v>
      </c>
      <c r="BB169" s="16">
        <v>47.65</v>
      </c>
      <c r="BC169" s="26">
        <v>15.29</v>
      </c>
      <c r="BD169" s="43">
        <v>-8.4529999999999994</v>
      </c>
      <c r="BE169" s="43">
        <v>-11.481</v>
      </c>
      <c r="BF169" s="16">
        <v>45.01</v>
      </c>
      <c r="BG169" s="21">
        <f t="shared" si="101"/>
        <v>0.125</v>
      </c>
      <c r="BH169" s="44">
        <f t="shared" si="102"/>
        <v>0.93333333333333335</v>
      </c>
      <c r="BI169" s="42">
        <f t="shared" si="103"/>
        <v>1058.3333333333335</v>
      </c>
      <c r="BJ169" s="21">
        <f t="shared" si="104"/>
        <v>5.8333333333333348E-2</v>
      </c>
      <c r="BK169" s="26">
        <f t="shared" si="105"/>
        <v>4.166666666666667</v>
      </c>
      <c r="BL169" s="26">
        <f t="shared" si="106"/>
        <v>4.166666666666667</v>
      </c>
      <c r="BM169" s="16">
        <f t="shared" si="107"/>
        <v>33.333333333333336</v>
      </c>
      <c r="BN169" s="16">
        <f t="shared" si="108"/>
        <v>62.500000000000007</v>
      </c>
      <c r="BO169" s="16">
        <f t="shared" si="109"/>
        <v>49.999999999999993</v>
      </c>
      <c r="BP169" s="16">
        <f t="shared" si="110"/>
        <v>87.5</v>
      </c>
      <c r="BQ169" s="16">
        <f t="shared" si="111"/>
        <v>-37.500000000000007</v>
      </c>
      <c r="BR169" s="1">
        <v>1</v>
      </c>
      <c r="BS169" s="1">
        <v>1</v>
      </c>
      <c r="BT169" s="42">
        <v>7</v>
      </c>
      <c r="BU169" s="42">
        <v>14</v>
      </c>
      <c r="BV169" s="42">
        <v>1</v>
      </c>
      <c r="BW169" s="42">
        <v>3</v>
      </c>
      <c r="BX169" s="42">
        <v>3</v>
      </c>
      <c r="BY169" s="42">
        <v>3</v>
      </c>
      <c r="BZ169" s="1">
        <v>7</v>
      </c>
      <c r="CA169" s="1">
        <v>10</v>
      </c>
      <c r="CB169" s="21">
        <f t="shared" si="112"/>
        <v>0.41176470588235292</v>
      </c>
      <c r="CC169" s="4">
        <v>-6.05</v>
      </c>
      <c r="CD169" s="45">
        <f t="shared" si="113"/>
        <v>-33.167333333333346</v>
      </c>
      <c r="CE169" s="26">
        <f t="shared" si="114"/>
        <v>4.2938931297709919</v>
      </c>
      <c r="CF169" s="26">
        <f t="shared" si="115"/>
        <v>2.146946564885496</v>
      </c>
      <c r="CG169" s="26">
        <f t="shared" si="116"/>
        <v>26.479007633587788</v>
      </c>
      <c r="CH169" s="26">
        <f t="shared" si="117"/>
        <v>37.213740458015266</v>
      </c>
      <c r="CI169" s="26">
        <f t="shared" si="118"/>
        <v>47.232824427480921</v>
      </c>
      <c r="CJ169" s="26">
        <f t="shared" si="119"/>
        <v>66.555343511450388</v>
      </c>
      <c r="CK169" s="16">
        <f t="shared" si="120"/>
        <v>-18.17748091603054</v>
      </c>
      <c r="CL169" s="42">
        <v>6</v>
      </c>
      <c r="CM169" s="42">
        <v>3</v>
      </c>
      <c r="CN169" s="42">
        <v>31</v>
      </c>
      <c r="CO169" s="42">
        <v>49</v>
      </c>
      <c r="CP169" s="42">
        <v>10</v>
      </c>
      <c r="CQ169" s="42">
        <v>24</v>
      </c>
      <c r="CR169" s="42">
        <v>17</v>
      </c>
      <c r="CS169" s="42">
        <v>19</v>
      </c>
      <c r="CT169" s="1">
        <v>0</v>
      </c>
      <c r="CU169" s="1">
        <v>0</v>
      </c>
      <c r="CV169" s="42">
        <f t="shared" si="121"/>
        <v>0</v>
      </c>
      <c r="CW169" s="26">
        <f t="shared" si="122"/>
        <v>0</v>
      </c>
      <c r="CX169" s="26">
        <f t="shared" si="123"/>
        <v>0</v>
      </c>
      <c r="CY169" s="26">
        <f t="shared" si="124"/>
        <v>0</v>
      </c>
      <c r="CZ169" s="13">
        <v>1</v>
      </c>
      <c r="DA169" s="13">
        <v>1</v>
      </c>
      <c r="DB169" s="27">
        <v>0.43</v>
      </c>
      <c r="DC169" s="27">
        <v>0.62</v>
      </c>
      <c r="DD169" s="27">
        <v>0.43</v>
      </c>
      <c r="DE169" s="27">
        <v>0.59</v>
      </c>
      <c r="DF169" s="13">
        <v>0</v>
      </c>
      <c r="DG169" s="13">
        <v>0</v>
      </c>
      <c r="DH169" s="21" t="str">
        <f t="shared" si="125"/>
        <v xml:space="preserve"> </v>
      </c>
      <c r="DI169" s="42"/>
      <c r="DJ169" s="42"/>
      <c r="DK169" s="1"/>
      <c r="DL169" s="1"/>
      <c r="DM169" s="1"/>
      <c r="DN169" s="1"/>
      <c r="DO169" s="1"/>
      <c r="DP169" s="1"/>
      <c r="DQ169" s="47"/>
      <c r="DR169" s="46"/>
      <c r="DS169" s="13"/>
      <c r="DT169" s="13"/>
      <c r="DU169" s="13"/>
      <c r="DV169" s="13"/>
      <c r="DW169" s="13"/>
      <c r="DX169" s="1"/>
    </row>
    <row r="170" spans="1:128" ht="25.5" x14ac:dyDescent="0.2">
      <c r="A170" s="13" t="s">
        <v>829</v>
      </c>
      <c r="B170" s="13" t="s">
        <v>830</v>
      </c>
      <c r="C170" s="39" t="s">
        <v>3205</v>
      </c>
      <c r="D170" s="1" t="s">
        <v>446</v>
      </c>
      <c r="E170" s="13" t="s">
        <v>154</v>
      </c>
      <c r="F170" s="13">
        <v>58</v>
      </c>
      <c r="G170" s="13">
        <v>3</v>
      </c>
      <c r="H170" s="13">
        <v>3</v>
      </c>
      <c r="I170" s="40">
        <f t="shared" si="84"/>
        <v>6</v>
      </c>
      <c r="J170" s="19">
        <f t="shared" si="85"/>
        <v>0.77068541049696582</v>
      </c>
      <c r="K170" s="1">
        <v>3</v>
      </c>
      <c r="L170" s="1">
        <v>1</v>
      </c>
      <c r="M170" s="1">
        <v>2</v>
      </c>
      <c r="N170" s="1">
        <v>43</v>
      </c>
      <c r="O170" s="1">
        <v>16</v>
      </c>
      <c r="P170" s="1">
        <v>24</v>
      </c>
      <c r="Q170" s="1">
        <v>48</v>
      </c>
      <c r="R170" s="15">
        <f t="shared" si="86"/>
        <v>6.9767441860465115E-2</v>
      </c>
      <c r="S170" s="15">
        <f t="shared" si="87"/>
        <v>3.614457831325301E-2</v>
      </c>
      <c r="T170" s="16">
        <v>467.11666666669998</v>
      </c>
      <c r="U170" s="16">
        <f t="shared" si="88"/>
        <v>8.0537356321844822</v>
      </c>
      <c r="V170" s="16">
        <v>462.77</v>
      </c>
      <c r="W170" s="16">
        <f t="shared" si="89"/>
        <v>7.9787931034482753</v>
      </c>
      <c r="X170" s="16">
        <v>2312.58</v>
      </c>
      <c r="Y170" s="16">
        <f t="shared" si="90"/>
        <v>39.872068965517244</v>
      </c>
      <c r="Z170" s="21">
        <f t="shared" si="91"/>
        <v>0.16674293332372492</v>
      </c>
      <c r="AA170" s="20">
        <f t="shared" si="92"/>
        <v>18.7</v>
      </c>
      <c r="AB170">
        <v>12</v>
      </c>
      <c r="AC170" s="1">
        <v>67</v>
      </c>
      <c r="AD170" s="1">
        <v>63</v>
      </c>
      <c r="AE170" s="1">
        <v>5</v>
      </c>
      <c r="AF170" s="1">
        <v>7</v>
      </c>
      <c r="AG170" s="15">
        <f t="shared" si="93"/>
        <v>0.3</v>
      </c>
      <c r="AH170" s="15">
        <f t="shared" si="94"/>
        <v>0.3</v>
      </c>
      <c r="AI170" s="15">
        <f t="shared" si="95"/>
        <v>0.6</v>
      </c>
      <c r="AJ170" s="1">
        <v>104</v>
      </c>
      <c r="AK170" s="21">
        <f t="shared" si="96"/>
        <v>0.26530612244897961</v>
      </c>
      <c r="AL170" s="1">
        <v>136</v>
      </c>
      <c r="AM170" s="21">
        <f t="shared" si="97"/>
        <v>0.34693877551020408</v>
      </c>
      <c r="AN170" s="1">
        <v>152</v>
      </c>
      <c r="AO170" s="21">
        <f t="shared" si="98"/>
        <v>0.38775510204081631</v>
      </c>
      <c r="AP170" s="21">
        <f t="shared" si="99"/>
        <v>0.43333333333333335</v>
      </c>
      <c r="AQ170" s="1">
        <v>5</v>
      </c>
      <c r="AR170" s="4">
        <v>-6.73</v>
      </c>
      <c r="AS170" s="41">
        <v>158</v>
      </c>
      <c r="AT170" s="41">
        <v>175</v>
      </c>
      <c r="AU170" s="41">
        <v>158</v>
      </c>
      <c r="AV170" s="21">
        <f t="shared" si="100"/>
        <v>0.47447447447447449</v>
      </c>
      <c r="AW170" s="26">
        <v>16.600000000000001</v>
      </c>
      <c r="AX170" s="42">
        <v>15</v>
      </c>
      <c r="AY170" s="41">
        <v>-1.1970000000000001</v>
      </c>
      <c r="AZ170" s="1">
        <v>15</v>
      </c>
      <c r="BA170" s="43">
        <v>-1.194</v>
      </c>
      <c r="BB170" s="16">
        <v>49.03</v>
      </c>
      <c r="BC170" s="26">
        <v>16.07</v>
      </c>
      <c r="BD170" s="43">
        <v>-3.9039999999999999</v>
      </c>
      <c r="BE170" s="43">
        <v>-6.0860000000000003</v>
      </c>
      <c r="BF170" s="16">
        <v>47.93</v>
      </c>
      <c r="BG170" s="21">
        <f t="shared" si="101"/>
        <v>5.3475935828877004E-2</v>
      </c>
      <c r="BH170" s="44">
        <f t="shared" si="102"/>
        <v>0.93822393822393824</v>
      </c>
      <c r="BI170" s="42">
        <f t="shared" si="103"/>
        <v>991.69987405281529</v>
      </c>
      <c r="BJ170" s="21">
        <f t="shared" si="104"/>
        <v>-8.3001259471847597E-3</v>
      </c>
      <c r="BK170" s="26">
        <f t="shared" si="105"/>
        <v>1.2965403980379022</v>
      </c>
      <c r="BL170" s="26">
        <f t="shared" si="106"/>
        <v>2.0744646368606436</v>
      </c>
      <c r="BM170" s="16">
        <f t="shared" si="107"/>
        <v>24.245305443308773</v>
      </c>
      <c r="BN170" s="16">
        <f t="shared" si="108"/>
        <v>33.580396309181673</v>
      </c>
      <c r="BO170" s="16">
        <f t="shared" si="109"/>
        <v>46.934762408972063</v>
      </c>
      <c r="BP170" s="16">
        <f t="shared" si="110"/>
        <v>62.23393910581931</v>
      </c>
      <c r="BQ170" s="16">
        <f t="shared" si="111"/>
        <v>-15.299176696847248</v>
      </c>
      <c r="BR170" s="1">
        <v>10</v>
      </c>
      <c r="BS170" s="1">
        <v>16</v>
      </c>
      <c r="BT170" s="42">
        <v>177</v>
      </c>
      <c r="BU170" s="42">
        <v>243</v>
      </c>
      <c r="BV170" s="42">
        <v>71</v>
      </c>
      <c r="BW170" s="42">
        <v>100</v>
      </c>
      <c r="BX170" s="42">
        <v>121</v>
      </c>
      <c r="BY170" s="42">
        <v>104</v>
      </c>
      <c r="BZ170" s="1">
        <v>174</v>
      </c>
      <c r="CA170" s="1">
        <v>245</v>
      </c>
      <c r="CB170" s="21">
        <f t="shared" si="112"/>
        <v>0.41527446300715992</v>
      </c>
      <c r="CC170" s="4">
        <v>-5.62</v>
      </c>
      <c r="CD170" s="45">
        <f t="shared" si="113"/>
        <v>-8.8971766968472448</v>
      </c>
      <c r="CE170" s="26">
        <f t="shared" si="114"/>
        <v>1.8161533871260671</v>
      </c>
      <c r="CF170" s="26">
        <f t="shared" si="115"/>
        <v>2.8280102742391615</v>
      </c>
      <c r="CG170" s="26">
        <f t="shared" si="116"/>
        <v>29.784915548867499</v>
      </c>
      <c r="CH170" s="26">
        <f t="shared" si="117"/>
        <v>31.497288742443502</v>
      </c>
      <c r="CI170" s="26">
        <f t="shared" si="118"/>
        <v>58.973094984822147</v>
      </c>
      <c r="CJ170" s="26">
        <f t="shared" si="119"/>
        <v>59.777391484835121</v>
      </c>
      <c r="CK170" s="16">
        <f t="shared" si="120"/>
        <v>-14.494880196834274</v>
      </c>
      <c r="CL170" s="42">
        <v>70</v>
      </c>
      <c r="CM170" s="42">
        <v>109</v>
      </c>
      <c r="CN170" s="42">
        <v>1078</v>
      </c>
      <c r="CO170" s="42">
        <v>1105</v>
      </c>
      <c r="CP170" s="42">
        <v>486</v>
      </c>
      <c r="CQ170" s="42">
        <v>506</v>
      </c>
      <c r="CR170" s="42">
        <v>584</v>
      </c>
      <c r="CS170" s="42">
        <v>639</v>
      </c>
      <c r="CT170" s="1">
        <v>10</v>
      </c>
      <c r="CU170" s="1">
        <v>4</v>
      </c>
      <c r="CV170" s="42">
        <f t="shared" si="121"/>
        <v>-6</v>
      </c>
      <c r="CW170" s="26">
        <f t="shared" si="122"/>
        <v>1.2844756841616096</v>
      </c>
      <c r="CX170" s="26">
        <f t="shared" si="123"/>
        <v>0.51379027366464392</v>
      </c>
      <c r="CY170" s="26">
        <f t="shared" si="124"/>
        <v>-0.77068541049696582</v>
      </c>
      <c r="CZ170" s="13">
        <v>15</v>
      </c>
      <c r="DA170" s="13">
        <v>19</v>
      </c>
      <c r="DB170" s="27">
        <v>9.0299999999999994</v>
      </c>
      <c r="DC170" s="27">
        <v>19.989999999999998</v>
      </c>
      <c r="DD170" s="27">
        <v>15.21</v>
      </c>
      <c r="DE170" s="27">
        <v>17.52</v>
      </c>
      <c r="DF170" s="13">
        <v>1</v>
      </c>
      <c r="DG170" s="13">
        <v>0</v>
      </c>
      <c r="DH170" s="21">
        <f t="shared" si="125"/>
        <v>1</v>
      </c>
      <c r="DI170" s="42">
        <v>1</v>
      </c>
      <c r="DJ170" s="42">
        <v>1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"/>
      <c r="DR170" s="42"/>
      <c r="DS170" s="1"/>
      <c r="DT170" s="1"/>
      <c r="DU170" s="1"/>
      <c r="DV170" s="1"/>
      <c r="DW170" s="1"/>
      <c r="DX170" s="13"/>
    </row>
    <row r="171" spans="1:128" ht="25.5" x14ac:dyDescent="0.2">
      <c r="A171" s="13" t="s">
        <v>833</v>
      </c>
      <c r="B171" s="13" t="s">
        <v>834</v>
      </c>
      <c r="C171" s="39" t="s">
        <v>3206</v>
      </c>
      <c r="D171" s="1" t="s">
        <v>153</v>
      </c>
      <c r="E171" s="13" t="s">
        <v>146</v>
      </c>
      <c r="F171" s="13">
        <v>77</v>
      </c>
      <c r="G171" s="13">
        <v>18</v>
      </c>
      <c r="H171" s="13">
        <v>35</v>
      </c>
      <c r="I171" s="40">
        <f t="shared" si="84"/>
        <v>53</v>
      </c>
      <c r="J171" s="19">
        <f t="shared" si="85"/>
        <v>2.5823566034161431</v>
      </c>
      <c r="K171" s="1">
        <v>16</v>
      </c>
      <c r="L171" s="1">
        <v>18</v>
      </c>
      <c r="M171" s="1">
        <v>11</v>
      </c>
      <c r="N171" s="1">
        <v>159</v>
      </c>
      <c r="O171" s="1">
        <v>59</v>
      </c>
      <c r="P171" s="1">
        <v>40</v>
      </c>
      <c r="Q171" s="1">
        <v>173</v>
      </c>
      <c r="R171" s="15">
        <f t="shared" si="86"/>
        <v>0.11320754716981132</v>
      </c>
      <c r="S171" s="15">
        <f t="shared" si="87"/>
        <v>6.9767441860465115E-2</v>
      </c>
      <c r="T171" s="16">
        <v>1231.4333333333</v>
      </c>
      <c r="U171" s="16">
        <f t="shared" si="88"/>
        <v>15.99264069264026</v>
      </c>
      <c r="V171" s="16">
        <v>1138.1400000000001</v>
      </c>
      <c r="W171" s="16">
        <f t="shared" si="89"/>
        <v>14.781038961038963</v>
      </c>
      <c r="X171" s="16">
        <v>2499.4499999999998</v>
      </c>
      <c r="Y171" s="16">
        <f t="shared" si="90"/>
        <v>32.460389610389605</v>
      </c>
      <c r="Z171" s="21">
        <f t="shared" si="91"/>
        <v>0.31288298021492256</v>
      </c>
      <c r="AA171" s="20">
        <f t="shared" si="92"/>
        <v>220.0754716981132</v>
      </c>
      <c r="AB171">
        <v>21</v>
      </c>
      <c r="AC171" s="1">
        <v>59</v>
      </c>
      <c r="AD171" s="1">
        <v>92</v>
      </c>
      <c r="AE171" s="1">
        <v>36</v>
      </c>
      <c r="AF171" s="1">
        <v>29</v>
      </c>
      <c r="AG171" s="15">
        <f t="shared" si="93"/>
        <v>0.33962264150943394</v>
      </c>
      <c r="AH171" s="15">
        <f t="shared" si="94"/>
        <v>0.54716981132075471</v>
      </c>
      <c r="AI171" s="15">
        <f t="shared" si="95"/>
        <v>0.8867924528301887</v>
      </c>
      <c r="AJ171" s="1">
        <v>444</v>
      </c>
      <c r="AK171" s="21">
        <f t="shared" si="96"/>
        <v>0.39257294429708223</v>
      </c>
      <c r="AL171" s="1">
        <v>304</v>
      </c>
      <c r="AM171" s="21">
        <f t="shared" si="97"/>
        <v>0.26878868258178601</v>
      </c>
      <c r="AN171" s="1">
        <v>383</v>
      </c>
      <c r="AO171" s="21">
        <f t="shared" si="98"/>
        <v>0.33863837312113176</v>
      </c>
      <c r="AP171" s="21">
        <f t="shared" si="99"/>
        <v>0.5935828877005348</v>
      </c>
      <c r="AQ171" s="1">
        <v>13</v>
      </c>
      <c r="AR171" s="4">
        <v>7.79</v>
      </c>
      <c r="AS171" s="41">
        <v>490</v>
      </c>
      <c r="AT171" s="41">
        <v>379</v>
      </c>
      <c r="AU171" s="41">
        <v>413</v>
      </c>
      <c r="AV171" s="21">
        <f t="shared" si="100"/>
        <v>0.56386651323360182</v>
      </c>
      <c r="AW171" s="26">
        <v>17.77</v>
      </c>
      <c r="AX171" s="42">
        <v>2</v>
      </c>
      <c r="AY171" s="41">
        <v>0.115</v>
      </c>
      <c r="AZ171" s="1">
        <v>10</v>
      </c>
      <c r="BA171" s="43">
        <v>0.11900000000000001</v>
      </c>
      <c r="BB171" s="16">
        <v>50.07</v>
      </c>
      <c r="BC171" s="26">
        <v>18.760000000000002</v>
      </c>
      <c r="BD171" s="43">
        <v>3.766</v>
      </c>
      <c r="BE171" s="43">
        <v>7.6929999999999996</v>
      </c>
      <c r="BF171" s="16">
        <v>52.3</v>
      </c>
      <c r="BG171" s="21">
        <f t="shared" si="101"/>
        <v>8.1790123456790126E-2</v>
      </c>
      <c r="BH171" s="44">
        <f t="shared" si="102"/>
        <v>0.9262135922330097</v>
      </c>
      <c r="BI171" s="42">
        <f t="shared" si="103"/>
        <v>1008.0037156897997</v>
      </c>
      <c r="BJ171" s="21">
        <f t="shared" si="104"/>
        <v>8.003715689799823E-3</v>
      </c>
      <c r="BK171" s="26">
        <f t="shared" si="105"/>
        <v>2.7940323686014019</v>
      </c>
      <c r="BL171" s="26">
        <f t="shared" si="106"/>
        <v>2.0032684906953451</v>
      </c>
      <c r="BM171" s="16">
        <f t="shared" si="107"/>
        <v>34.160999525541669</v>
      </c>
      <c r="BN171" s="16">
        <f t="shared" si="108"/>
        <v>27.149559808107963</v>
      </c>
      <c r="BO171" s="16">
        <f t="shared" si="109"/>
        <v>62.839369497601339</v>
      </c>
      <c r="BP171" s="16">
        <f t="shared" si="110"/>
        <v>48.869207654594334</v>
      </c>
      <c r="BQ171" s="16">
        <f t="shared" si="111"/>
        <v>13.970161843007006</v>
      </c>
      <c r="BR171" s="1">
        <v>53</v>
      </c>
      <c r="BS171" s="1">
        <v>38</v>
      </c>
      <c r="BT171" s="42">
        <v>595</v>
      </c>
      <c r="BU171" s="42">
        <v>477</v>
      </c>
      <c r="BV171" s="42">
        <v>237</v>
      </c>
      <c r="BW171" s="42">
        <v>183</v>
      </c>
      <c r="BX171" s="42">
        <v>229</v>
      </c>
      <c r="BY171" s="42">
        <v>307</v>
      </c>
      <c r="BZ171" s="1">
        <v>600</v>
      </c>
      <c r="CA171" s="1">
        <v>461</v>
      </c>
      <c r="CB171" s="21">
        <f t="shared" si="112"/>
        <v>0.56550424128180965</v>
      </c>
      <c r="CC171" s="4">
        <v>6.67</v>
      </c>
      <c r="CD171" s="45">
        <f t="shared" si="113"/>
        <v>4.0601725381941716</v>
      </c>
      <c r="CE171" s="26">
        <f t="shared" si="114"/>
        <v>2.0404488987577274</v>
      </c>
      <c r="CF171" s="26">
        <f t="shared" si="115"/>
        <v>2.1604753045670053</v>
      </c>
      <c r="CG171" s="26">
        <f t="shared" si="116"/>
        <v>28.998379643521584</v>
      </c>
      <c r="CH171" s="26">
        <f t="shared" si="117"/>
        <v>27.822120866590655</v>
      </c>
      <c r="CI171" s="26">
        <f t="shared" si="118"/>
        <v>53.459761147452454</v>
      </c>
      <c r="CJ171" s="26">
        <f t="shared" si="119"/>
        <v>51.179259437076169</v>
      </c>
      <c r="CK171" s="16">
        <f t="shared" si="120"/>
        <v>11.689660132630721</v>
      </c>
      <c r="CL171" s="42">
        <v>85</v>
      </c>
      <c r="CM171" s="42">
        <v>90</v>
      </c>
      <c r="CN171" s="42">
        <v>1123</v>
      </c>
      <c r="CO171" s="42">
        <v>1069</v>
      </c>
      <c r="CP171" s="42">
        <v>436</v>
      </c>
      <c r="CQ171" s="42">
        <v>411</v>
      </c>
      <c r="CR171" s="42">
        <v>562</v>
      </c>
      <c r="CS171" s="42">
        <v>583</v>
      </c>
      <c r="CT171" s="1">
        <v>13</v>
      </c>
      <c r="CU171" s="1">
        <v>18</v>
      </c>
      <c r="CV171" s="42">
        <f t="shared" si="121"/>
        <v>5</v>
      </c>
      <c r="CW171" s="26">
        <f t="shared" si="122"/>
        <v>0.63340822347943138</v>
      </c>
      <c r="CX171" s="26">
        <f t="shared" si="123"/>
        <v>0.87702677097152049</v>
      </c>
      <c r="CY171" s="26">
        <f t="shared" si="124"/>
        <v>0.24361854749208903</v>
      </c>
      <c r="CZ171" s="13">
        <v>51</v>
      </c>
      <c r="DA171" s="13">
        <v>40</v>
      </c>
      <c r="DB171" s="27">
        <v>42.96</v>
      </c>
      <c r="DC171" s="27">
        <v>42.01</v>
      </c>
      <c r="DD171" s="27">
        <v>42.01</v>
      </c>
      <c r="DE171" s="27">
        <v>40.5</v>
      </c>
      <c r="DF171" s="13">
        <v>604</v>
      </c>
      <c r="DG171" s="13">
        <v>619</v>
      </c>
      <c r="DH171" s="21">
        <f t="shared" si="125"/>
        <v>0.49386753883892071</v>
      </c>
      <c r="DI171" s="42">
        <v>480</v>
      </c>
      <c r="DJ171" s="42">
        <v>243</v>
      </c>
      <c r="DK171" s="13">
        <v>100</v>
      </c>
      <c r="DL171" s="13">
        <v>7</v>
      </c>
      <c r="DM171" s="13">
        <v>0.19400000000000001</v>
      </c>
      <c r="DN171" s="13">
        <v>7</v>
      </c>
      <c r="DO171" s="13">
        <v>2</v>
      </c>
      <c r="DP171" s="13">
        <v>0.01</v>
      </c>
      <c r="DQ171" s="13">
        <v>318</v>
      </c>
      <c r="DR171" s="46">
        <v>159</v>
      </c>
      <c r="DS171" s="13">
        <v>5</v>
      </c>
      <c r="DT171" s="13">
        <v>55</v>
      </c>
      <c r="DU171" s="13">
        <v>-0.157</v>
      </c>
      <c r="DV171" s="13">
        <v>0</v>
      </c>
      <c r="DW171" s="13">
        <v>2</v>
      </c>
      <c r="DX171" s="13">
        <v>-6.0000000000000001E-3</v>
      </c>
    </row>
    <row r="172" spans="1:128" ht="25.5" x14ac:dyDescent="0.2">
      <c r="A172" s="13" t="s">
        <v>312</v>
      </c>
      <c r="B172" s="13" t="s">
        <v>837</v>
      </c>
      <c r="C172" s="39" t="s">
        <v>3207</v>
      </c>
      <c r="D172" s="1" t="s">
        <v>243</v>
      </c>
      <c r="E172" s="13" t="s">
        <v>146</v>
      </c>
      <c r="F172" s="13">
        <v>62</v>
      </c>
      <c r="G172" s="13">
        <v>7</v>
      </c>
      <c r="H172" s="13">
        <v>14</v>
      </c>
      <c r="I172" s="40">
        <f t="shared" si="84"/>
        <v>21</v>
      </c>
      <c r="J172" s="19">
        <f t="shared" si="85"/>
        <v>1.7350592123381987</v>
      </c>
      <c r="K172" s="1">
        <v>7</v>
      </c>
      <c r="L172" s="1">
        <v>6</v>
      </c>
      <c r="M172" s="1">
        <v>7</v>
      </c>
      <c r="N172" s="1">
        <v>81</v>
      </c>
      <c r="O172" s="1">
        <v>34</v>
      </c>
      <c r="P172" s="1">
        <v>28</v>
      </c>
      <c r="Q172" s="1">
        <v>90</v>
      </c>
      <c r="R172" s="15">
        <f t="shared" si="86"/>
        <v>8.6419753086419748E-2</v>
      </c>
      <c r="S172" s="15">
        <f t="shared" si="87"/>
        <v>4.8951048951048952E-2</v>
      </c>
      <c r="T172" s="16">
        <v>726.2</v>
      </c>
      <c r="U172" s="16">
        <f t="shared" si="88"/>
        <v>11.712903225806452</v>
      </c>
      <c r="V172" s="16">
        <v>706.58</v>
      </c>
      <c r="W172" s="16">
        <f t="shared" si="89"/>
        <v>11.396451612903226</v>
      </c>
      <c r="X172" s="16">
        <v>2309.9699999999998</v>
      </c>
      <c r="Y172" s="16">
        <f t="shared" si="90"/>
        <v>37.257580645161291</v>
      </c>
      <c r="Z172" s="21">
        <f t="shared" si="91"/>
        <v>0.2342344731564204</v>
      </c>
      <c r="AA172" s="20">
        <f t="shared" si="92"/>
        <v>72</v>
      </c>
      <c r="AB172">
        <v>14</v>
      </c>
      <c r="AC172" s="1">
        <v>10</v>
      </c>
      <c r="AD172" s="1">
        <v>51</v>
      </c>
      <c r="AE172" s="1">
        <v>19</v>
      </c>
      <c r="AF172" s="1">
        <v>22</v>
      </c>
      <c r="AG172" s="15">
        <f t="shared" si="93"/>
        <v>0.21212121212121213</v>
      </c>
      <c r="AH172" s="15">
        <f t="shared" si="94"/>
        <v>0.39393939393939392</v>
      </c>
      <c r="AI172" s="15">
        <f t="shared" si="95"/>
        <v>0.60606060606060608</v>
      </c>
      <c r="AJ172" s="1">
        <v>272</v>
      </c>
      <c r="AK172" s="21">
        <f t="shared" si="96"/>
        <v>0.36461126005361932</v>
      </c>
      <c r="AL172" s="1">
        <v>222</v>
      </c>
      <c r="AM172" s="21">
        <f t="shared" si="97"/>
        <v>0.2975871313672922</v>
      </c>
      <c r="AN172" s="1">
        <v>252</v>
      </c>
      <c r="AO172" s="21">
        <f t="shared" si="98"/>
        <v>0.33780160857908847</v>
      </c>
      <c r="AP172" s="21">
        <f t="shared" si="99"/>
        <v>0.55060728744939269</v>
      </c>
      <c r="AQ172" s="1">
        <v>8</v>
      </c>
      <c r="AR172" s="4">
        <v>3.82</v>
      </c>
      <c r="AS172" s="41">
        <v>288</v>
      </c>
      <c r="AT172" s="41">
        <v>282</v>
      </c>
      <c r="AU172" s="41">
        <v>230</v>
      </c>
      <c r="AV172" s="21">
        <f t="shared" si="100"/>
        <v>0.50526315789473686</v>
      </c>
      <c r="AW172" s="26">
        <v>17.14</v>
      </c>
      <c r="AX172" s="42">
        <v>13</v>
      </c>
      <c r="AY172" s="41">
        <v>0.17</v>
      </c>
      <c r="AZ172" s="1">
        <v>11</v>
      </c>
      <c r="BA172" s="43">
        <v>-0.85399999999999998</v>
      </c>
      <c r="BB172" s="16">
        <v>49.51</v>
      </c>
      <c r="BC172" s="26">
        <v>17.48</v>
      </c>
      <c r="BD172" s="43">
        <v>-8.0000000000000002E-3</v>
      </c>
      <c r="BE172" s="43">
        <v>4.6900000000000004</v>
      </c>
      <c r="BF172" s="16">
        <v>51.91</v>
      </c>
      <c r="BG172" s="21">
        <f t="shared" si="101"/>
        <v>8.3333333333333329E-2</v>
      </c>
      <c r="BH172" s="44">
        <f t="shared" si="102"/>
        <v>0.93274853801169588</v>
      </c>
      <c r="BI172" s="42">
        <f t="shared" si="103"/>
        <v>1016.0818713450293</v>
      </c>
      <c r="BJ172" s="21">
        <f t="shared" si="104"/>
        <v>1.6081871345029211E-2</v>
      </c>
      <c r="BK172" s="26">
        <f t="shared" si="105"/>
        <v>2.8022304622264991</v>
      </c>
      <c r="BL172" s="26">
        <f t="shared" si="106"/>
        <v>1.953069716097257</v>
      </c>
      <c r="BM172" s="16">
        <f t="shared" si="107"/>
        <v>33.626765546717991</v>
      </c>
      <c r="BN172" s="16">
        <f t="shared" si="108"/>
        <v>29.041297517620084</v>
      </c>
      <c r="BO172" s="16">
        <f t="shared" si="109"/>
        <v>58.761923632143564</v>
      </c>
      <c r="BP172" s="16">
        <f t="shared" si="110"/>
        <v>51.119476916980382</v>
      </c>
      <c r="BQ172" s="16">
        <f t="shared" si="111"/>
        <v>7.6424467151631816</v>
      </c>
      <c r="BR172" s="1">
        <v>33</v>
      </c>
      <c r="BS172" s="1">
        <v>23</v>
      </c>
      <c r="BT172" s="42">
        <v>363</v>
      </c>
      <c r="BU172" s="42">
        <v>319</v>
      </c>
      <c r="BV172" s="42">
        <v>131</v>
      </c>
      <c r="BW172" s="42">
        <v>100</v>
      </c>
      <c r="BX172" s="42">
        <v>160</v>
      </c>
      <c r="BY172" s="42">
        <v>165</v>
      </c>
      <c r="BZ172" s="1">
        <v>329</v>
      </c>
      <c r="CA172" s="1">
        <v>264</v>
      </c>
      <c r="CB172" s="21">
        <f t="shared" si="112"/>
        <v>0.55480607082630695</v>
      </c>
      <c r="CC172" s="4">
        <v>1.3</v>
      </c>
      <c r="CD172" s="45">
        <f t="shared" si="113"/>
        <v>0.79387181637775583</v>
      </c>
      <c r="CE172" s="26">
        <f t="shared" si="114"/>
        <v>2.4415901505214355</v>
      </c>
      <c r="CF172" s="26">
        <f t="shared" si="115"/>
        <v>2.2597696073974989</v>
      </c>
      <c r="CG172" s="26">
        <f t="shared" si="116"/>
        <v>32.519902855881249</v>
      </c>
      <c r="CH172" s="26">
        <f t="shared" si="117"/>
        <v>27.532825101624699</v>
      </c>
      <c r="CI172" s="26">
        <f t="shared" si="118"/>
        <v>61.689112845621374</v>
      </c>
      <c r="CJ172" s="26">
        <f t="shared" si="119"/>
        <v>53.611085858257901</v>
      </c>
      <c r="CK172" s="16">
        <f t="shared" si="120"/>
        <v>-0.43558027220029061</v>
      </c>
      <c r="CL172" s="42">
        <v>94</v>
      </c>
      <c r="CM172" s="42">
        <v>87</v>
      </c>
      <c r="CN172" s="42">
        <v>1158</v>
      </c>
      <c r="CO172" s="42">
        <v>973</v>
      </c>
      <c r="CP172" s="42">
        <v>475</v>
      </c>
      <c r="CQ172" s="42">
        <v>455</v>
      </c>
      <c r="CR172" s="42">
        <v>549</v>
      </c>
      <c r="CS172" s="42">
        <v>648</v>
      </c>
      <c r="CT172" s="1">
        <v>8</v>
      </c>
      <c r="CU172" s="1">
        <v>6</v>
      </c>
      <c r="CV172" s="42">
        <f t="shared" si="121"/>
        <v>-2</v>
      </c>
      <c r="CW172" s="26">
        <f t="shared" si="122"/>
        <v>0.66097493803359952</v>
      </c>
      <c r="CX172" s="26">
        <f t="shared" si="123"/>
        <v>0.49573120352519967</v>
      </c>
      <c r="CY172" s="26">
        <f t="shared" si="124"/>
        <v>-0.16524373450839988</v>
      </c>
      <c r="CZ172" s="13">
        <v>29</v>
      </c>
      <c r="DA172" s="13">
        <v>23</v>
      </c>
      <c r="DB172" s="27">
        <v>27.31</v>
      </c>
      <c r="DC172" s="27">
        <v>22.72</v>
      </c>
      <c r="DD172" s="27">
        <v>26.95</v>
      </c>
      <c r="DE172" s="27">
        <v>23.07</v>
      </c>
      <c r="DF172" s="13">
        <v>136</v>
      </c>
      <c r="DG172" s="13">
        <v>117</v>
      </c>
      <c r="DH172" s="21">
        <f t="shared" si="125"/>
        <v>0.53754940711462451</v>
      </c>
      <c r="DI172" s="42">
        <v>117</v>
      </c>
      <c r="DJ172" s="42">
        <v>54</v>
      </c>
      <c r="DK172" s="13">
        <v>19</v>
      </c>
      <c r="DL172" s="13">
        <v>1</v>
      </c>
      <c r="DM172" s="13">
        <v>0.154</v>
      </c>
      <c r="DN172" s="13">
        <v>2</v>
      </c>
      <c r="DO172" s="13">
        <v>0</v>
      </c>
      <c r="DP172" s="13">
        <v>1.7000000000000001E-2</v>
      </c>
      <c r="DQ172" s="13">
        <v>110</v>
      </c>
      <c r="DR172" s="46">
        <v>70</v>
      </c>
      <c r="DS172" s="13">
        <v>1</v>
      </c>
      <c r="DT172" s="13">
        <v>19</v>
      </c>
      <c r="DU172" s="13">
        <v>-0.16400000000000001</v>
      </c>
      <c r="DV172" s="13">
        <v>0</v>
      </c>
      <c r="DW172" s="13">
        <v>1</v>
      </c>
      <c r="DX172" s="13">
        <v>-9.0000000000000011E-3</v>
      </c>
    </row>
    <row r="173" spans="1:128" ht="25.5" x14ac:dyDescent="0.2">
      <c r="A173" s="13" t="s">
        <v>320</v>
      </c>
      <c r="B173" s="13" t="s">
        <v>839</v>
      </c>
      <c r="C173" s="39" t="s">
        <v>3208</v>
      </c>
      <c r="D173" s="1" t="s">
        <v>322</v>
      </c>
      <c r="E173" s="13" t="s">
        <v>173</v>
      </c>
      <c r="F173" s="13">
        <v>7</v>
      </c>
      <c r="G173" s="13">
        <v>0</v>
      </c>
      <c r="H173" s="13">
        <v>0</v>
      </c>
      <c r="I173" s="40">
        <f t="shared" si="84"/>
        <v>0</v>
      </c>
      <c r="J173" s="19">
        <f t="shared" si="85"/>
        <v>0</v>
      </c>
      <c r="K173" s="1">
        <v>0</v>
      </c>
      <c r="L173" s="1">
        <v>0</v>
      </c>
      <c r="M173" s="1">
        <v>0</v>
      </c>
      <c r="N173" s="1">
        <v>5</v>
      </c>
      <c r="O173" s="1">
        <v>3</v>
      </c>
      <c r="P173" s="1">
        <v>3</v>
      </c>
      <c r="Q173" s="1">
        <v>1</v>
      </c>
      <c r="R173" s="15">
        <f t="shared" si="86"/>
        <v>0</v>
      </c>
      <c r="S173" s="15">
        <f t="shared" si="87"/>
        <v>0</v>
      </c>
      <c r="T173" s="16">
        <v>86.833333333300004</v>
      </c>
      <c r="U173" s="16">
        <f t="shared" si="88"/>
        <v>12.404761904757143</v>
      </c>
      <c r="V173" s="16">
        <v>86.42</v>
      </c>
      <c r="W173" s="16">
        <f t="shared" si="89"/>
        <v>12.345714285714285</v>
      </c>
      <c r="X173" s="16">
        <v>253.35</v>
      </c>
      <c r="Y173" s="16">
        <f t="shared" si="90"/>
        <v>36.192857142857143</v>
      </c>
      <c r="Z173" s="21">
        <f t="shared" si="91"/>
        <v>0.25434852988786533</v>
      </c>
      <c r="AA173" s="20">
        <f t="shared" si="92"/>
        <v>0</v>
      </c>
      <c r="AB173">
        <v>9</v>
      </c>
      <c r="AC173" s="1">
        <v>3</v>
      </c>
      <c r="AD173" s="1">
        <v>13</v>
      </c>
      <c r="AE173" s="1">
        <v>2</v>
      </c>
      <c r="AF173" s="1">
        <v>1</v>
      </c>
      <c r="AG173" s="15">
        <f t="shared" si="93"/>
        <v>0</v>
      </c>
      <c r="AH173" s="15">
        <f t="shared" si="94"/>
        <v>0</v>
      </c>
      <c r="AI173" s="15">
        <f t="shared" si="95"/>
        <v>0</v>
      </c>
      <c r="AJ173" s="1">
        <v>32</v>
      </c>
      <c r="AK173" s="21">
        <f t="shared" si="96"/>
        <v>0.38095238095238093</v>
      </c>
      <c r="AL173" s="1">
        <v>24</v>
      </c>
      <c r="AM173" s="21">
        <f t="shared" si="97"/>
        <v>0.2857142857142857</v>
      </c>
      <c r="AN173" s="1">
        <v>28</v>
      </c>
      <c r="AO173" s="21">
        <f t="shared" si="98"/>
        <v>0.33333333333333331</v>
      </c>
      <c r="AP173" s="21">
        <f t="shared" si="99"/>
        <v>0.5714285714285714</v>
      </c>
      <c r="AQ173" s="1">
        <v>5</v>
      </c>
      <c r="AR173" s="4">
        <v>2.77</v>
      </c>
      <c r="AS173" s="41">
        <v>38</v>
      </c>
      <c r="AT173" s="41">
        <v>28</v>
      </c>
      <c r="AU173" s="41">
        <v>23</v>
      </c>
      <c r="AV173" s="21">
        <f t="shared" si="100"/>
        <v>0.5757575757575758</v>
      </c>
      <c r="AW173" s="26">
        <v>17.100000000000001</v>
      </c>
      <c r="AX173" s="42">
        <v>4</v>
      </c>
      <c r="AY173" s="41">
        <v>-0.50700000000000001</v>
      </c>
      <c r="AZ173" s="1">
        <v>5</v>
      </c>
      <c r="BA173" s="43">
        <v>-0.79500000000000004</v>
      </c>
      <c r="BB173" s="16">
        <v>49.69</v>
      </c>
      <c r="BC173" s="26">
        <v>16.87</v>
      </c>
      <c r="BD173" s="43">
        <v>0.30099999999999999</v>
      </c>
      <c r="BE173" s="43">
        <v>8.8849999999999998</v>
      </c>
      <c r="BF173" s="16">
        <v>52.66</v>
      </c>
      <c r="BG173" s="21">
        <f t="shared" si="101"/>
        <v>4.878048780487805E-2</v>
      </c>
      <c r="BH173" s="44">
        <f t="shared" si="102"/>
        <v>0.93478260869565222</v>
      </c>
      <c r="BI173" s="42">
        <f t="shared" si="103"/>
        <v>983.56309650053026</v>
      </c>
      <c r="BJ173" s="21">
        <f t="shared" si="104"/>
        <v>-1.6436903499469732E-2</v>
      </c>
      <c r="BK173" s="26">
        <f t="shared" si="105"/>
        <v>1.388567461235825</v>
      </c>
      <c r="BL173" s="26">
        <f t="shared" si="106"/>
        <v>2.0828511918537376</v>
      </c>
      <c r="BM173" s="16">
        <f t="shared" si="107"/>
        <v>28.46563295533441</v>
      </c>
      <c r="BN173" s="16">
        <f t="shared" si="108"/>
        <v>31.937051608423975</v>
      </c>
      <c r="BO173" s="16">
        <f t="shared" si="109"/>
        <v>59.014117102522562</v>
      </c>
      <c r="BP173" s="16">
        <f t="shared" si="110"/>
        <v>54.154130988197174</v>
      </c>
      <c r="BQ173" s="16">
        <f t="shared" si="111"/>
        <v>4.8599861143253875</v>
      </c>
      <c r="BR173" s="1">
        <v>2</v>
      </c>
      <c r="BS173" s="1">
        <v>3</v>
      </c>
      <c r="BT173" s="42">
        <v>39</v>
      </c>
      <c r="BU173" s="42">
        <v>43</v>
      </c>
      <c r="BV173" s="42">
        <v>20</v>
      </c>
      <c r="BW173" s="42">
        <v>16</v>
      </c>
      <c r="BX173" s="42">
        <v>16</v>
      </c>
      <c r="BY173" s="42">
        <v>24</v>
      </c>
      <c r="BZ173" s="1">
        <v>31</v>
      </c>
      <c r="CA173" s="1">
        <v>39</v>
      </c>
      <c r="CB173" s="21">
        <f t="shared" si="112"/>
        <v>0.44285714285714284</v>
      </c>
      <c r="CC173" s="4">
        <v>-7.21</v>
      </c>
      <c r="CD173" s="45">
        <f t="shared" si="113"/>
        <v>-6.6242995999603256</v>
      </c>
      <c r="CE173" s="26">
        <f t="shared" si="114"/>
        <v>1.8946121965660152</v>
      </c>
      <c r="CF173" s="26">
        <f t="shared" si="115"/>
        <v>1.6577856719952635</v>
      </c>
      <c r="CG173" s="26">
        <f t="shared" si="116"/>
        <v>29.366489046773239</v>
      </c>
      <c r="CH173" s="26">
        <f t="shared" si="117"/>
        <v>29.366489046773239</v>
      </c>
      <c r="CI173" s="26">
        <f t="shared" si="118"/>
        <v>55.417406749555951</v>
      </c>
      <c r="CJ173" s="26">
        <f t="shared" si="119"/>
        <v>50.917702782711665</v>
      </c>
      <c r="CK173" s="16">
        <f t="shared" si="120"/>
        <v>0.36028214748110088</v>
      </c>
      <c r="CL173" s="42">
        <v>8</v>
      </c>
      <c r="CM173" s="42">
        <v>7</v>
      </c>
      <c r="CN173" s="42">
        <v>116</v>
      </c>
      <c r="CO173" s="42">
        <v>117</v>
      </c>
      <c r="CP173" s="42">
        <v>38</v>
      </c>
      <c r="CQ173" s="42">
        <v>26</v>
      </c>
      <c r="CR173" s="42">
        <v>65</v>
      </c>
      <c r="CS173" s="42">
        <v>72</v>
      </c>
      <c r="CT173" s="1">
        <v>0</v>
      </c>
      <c r="CU173" s="1">
        <v>1</v>
      </c>
      <c r="CV173" s="42">
        <f t="shared" si="121"/>
        <v>1</v>
      </c>
      <c r="CW173" s="26">
        <f t="shared" si="122"/>
        <v>0</v>
      </c>
      <c r="CX173" s="26">
        <f t="shared" si="123"/>
        <v>0.69097888675650321</v>
      </c>
      <c r="CY173" s="26">
        <f t="shared" si="124"/>
        <v>0.69097888675650321</v>
      </c>
      <c r="CZ173" s="13">
        <v>3</v>
      </c>
      <c r="DA173" s="13">
        <v>4</v>
      </c>
      <c r="DB173" s="27">
        <v>3.11</v>
      </c>
      <c r="DC173" s="27">
        <v>2.82</v>
      </c>
      <c r="DD173" s="27">
        <v>3.71</v>
      </c>
      <c r="DE173" s="27">
        <v>3.35</v>
      </c>
      <c r="DF173" s="1"/>
      <c r="DG173" s="1"/>
      <c r="DH173" s="21" t="str">
        <f t="shared" si="125"/>
        <v xml:space="preserve"> </v>
      </c>
      <c r="DI173" s="42"/>
      <c r="DJ173" s="42"/>
      <c r="DK173" s="1"/>
      <c r="DL173" s="1"/>
      <c r="DM173" s="1"/>
      <c r="DN173" s="1"/>
      <c r="DO173" s="1"/>
      <c r="DP173" s="1"/>
      <c r="DQ173" s="47"/>
      <c r="DR173" s="46"/>
      <c r="DS173" s="13"/>
      <c r="DT173" s="13"/>
      <c r="DU173" s="13"/>
      <c r="DV173" s="13"/>
      <c r="DW173" s="13"/>
      <c r="DX173" s="1"/>
    </row>
    <row r="174" spans="1:128" ht="25.5" x14ac:dyDescent="0.2">
      <c r="A174" s="13" t="s">
        <v>151</v>
      </c>
      <c r="B174" s="13" t="s">
        <v>842</v>
      </c>
      <c r="C174" s="39" t="s">
        <v>3209</v>
      </c>
      <c r="D174" s="1" t="s">
        <v>446</v>
      </c>
      <c r="E174" s="13" t="s">
        <v>844</v>
      </c>
      <c r="F174" s="13">
        <v>51</v>
      </c>
      <c r="G174" s="13">
        <v>2</v>
      </c>
      <c r="H174" s="13">
        <v>4</v>
      </c>
      <c r="I174" s="40">
        <f t="shared" si="84"/>
        <v>6</v>
      </c>
      <c r="J174" s="19">
        <f t="shared" si="85"/>
        <v>0.74590786656542196</v>
      </c>
      <c r="K174" s="1">
        <v>2</v>
      </c>
      <c r="L174" s="1">
        <v>3</v>
      </c>
      <c r="M174" s="1">
        <v>1</v>
      </c>
      <c r="N174" s="1">
        <v>50</v>
      </c>
      <c r="O174" s="1">
        <v>12</v>
      </c>
      <c r="P174" s="1">
        <v>10</v>
      </c>
      <c r="Q174" s="1">
        <v>45</v>
      </c>
      <c r="R174" s="15">
        <f t="shared" si="86"/>
        <v>0.04</v>
      </c>
      <c r="S174" s="15">
        <f t="shared" si="87"/>
        <v>2.7777777777777776E-2</v>
      </c>
      <c r="T174" s="16">
        <v>482.63333333330002</v>
      </c>
      <c r="U174" s="16">
        <f t="shared" si="88"/>
        <v>9.4633986928098039</v>
      </c>
      <c r="V174" s="16">
        <v>478.65</v>
      </c>
      <c r="W174" s="16">
        <f t="shared" si="89"/>
        <v>9.3852941176470583</v>
      </c>
      <c r="X174" s="16">
        <v>1993.72</v>
      </c>
      <c r="Y174" s="16">
        <f t="shared" si="90"/>
        <v>39.092549019607844</v>
      </c>
      <c r="Z174" s="21">
        <f t="shared" si="91"/>
        <v>0.19359966348078969</v>
      </c>
      <c r="AA174" s="20">
        <f t="shared" si="92"/>
        <v>65</v>
      </c>
      <c r="AB174">
        <v>30</v>
      </c>
      <c r="AC174" s="1">
        <v>104</v>
      </c>
      <c r="AD174" s="1">
        <v>51</v>
      </c>
      <c r="AE174" s="1">
        <v>2</v>
      </c>
      <c r="AF174" s="1">
        <v>7</v>
      </c>
      <c r="AG174" s="15">
        <f t="shared" si="93"/>
        <v>0.22222222222222221</v>
      </c>
      <c r="AH174" s="15">
        <f t="shared" si="94"/>
        <v>0.44444444444444442</v>
      </c>
      <c r="AI174" s="15">
        <f t="shared" si="95"/>
        <v>0.66666666666666663</v>
      </c>
      <c r="AJ174" s="1">
        <v>96</v>
      </c>
      <c r="AK174" s="21">
        <f t="shared" si="96"/>
        <v>0.21768707482993196</v>
      </c>
      <c r="AL174" s="1">
        <v>181</v>
      </c>
      <c r="AM174" s="21">
        <f t="shared" si="97"/>
        <v>0.41043083900226757</v>
      </c>
      <c r="AN174" s="1">
        <v>164</v>
      </c>
      <c r="AO174" s="21">
        <f t="shared" si="98"/>
        <v>0.37188208616780044</v>
      </c>
      <c r="AP174" s="21">
        <f t="shared" si="99"/>
        <v>0.34657039711191334</v>
      </c>
      <c r="AQ174" s="1">
        <v>1</v>
      </c>
      <c r="AR174" s="4">
        <v>-18.010000000000002</v>
      </c>
      <c r="AS174" s="41">
        <v>168</v>
      </c>
      <c r="AT174" s="41">
        <v>161</v>
      </c>
      <c r="AU174" s="41">
        <v>133</v>
      </c>
      <c r="AV174" s="21">
        <f t="shared" si="100"/>
        <v>0.51063829787234039</v>
      </c>
      <c r="AW174" s="26">
        <v>16.95</v>
      </c>
      <c r="AX174" s="42">
        <v>12</v>
      </c>
      <c r="AY174" s="41">
        <v>-0.123</v>
      </c>
      <c r="AZ174" s="1">
        <v>11</v>
      </c>
      <c r="BA174" s="43">
        <v>-1.431</v>
      </c>
      <c r="BB174" s="16">
        <v>49.25</v>
      </c>
      <c r="BC174" s="26">
        <v>16.78</v>
      </c>
      <c r="BD174" s="43">
        <v>-6.0439999999999996</v>
      </c>
      <c r="BE174" s="43">
        <v>-4.0069999999999997</v>
      </c>
      <c r="BF174" s="16">
        <v>49.17</v>
      </c>
      <c r="BG174" s="21">
        <f t="shared" si="101"/>
        <v>4.6153846153846156E-2</v>
      </c>
      <c r="BH174" s="44">
        <f t="shared" si="102"/>
        <v>0.93650793650793651</v>
      </c>
      <c r="BI174" s="42">
        <f t="shared" si="103"/>
        <v>982.66178266178269</v>
      </c>
      <c r="BJ174" s="21">
        <f t="shared" si="104"/>
        <v>-1.7338217338217332E-2</v>
      </c>
      <c r="BK174" s="26">
        <f t="shared" si="105"/>
        <v>1.1281729865246004</v>
      </c>
      <c r="BL174" s="26">
        <f t="shared" si="106"/>
        <v>2.0056408649326234</v>
      </c>
      <c r="BM174" s="16">
        <f t="shared" si="107"/>
        <v>24.443748041366344</v>
      </c>
      <c r="BN174" s="16">
        <f t="shared" si="108"/>
        <v>31.588843622688813</v>
      </c>
      <c r="BO174" s="16">
        <f t="shared" si="109"/>
        <v>43.748041366342839</v>
      </c>
      <c r="BP174" s="16">
        <f t="shared" si="110"/>
        <v>57.035412096521469</v>
      </c>
      <c r="BQ174" s="16">
        <f t="shared" si="111"/>
        <v>-13.28737073017863</v>
      </c>
      <c r="BR174" s="1">
        <v>9</v>
      </c>
      <c r="BS174" s="1">
        <v>16</v>
      </c>
      <c r="BT174" s="42">
        <v>186</v>
      </c>
      <c r="BU174" s="42">
        <v>236</v>
      </c>
      <c r="BV174" s="42">
        <v>80</v>
      </c>
      <c r="BW174" s="42">
        <v>89</v>
      </c>
      <c r="BX174" s="42">
        <v>114</v>
      </c>
      <c r="BY174" s="42">
        <v>74</v>
      </c>
      <c r="BZ174" s="1">
        <v>162</v>
      </c>
      <c r="CA174" s="1">
        <v>227</v>
      </c>
      <c r="CB174" s="21">
        <f t="shared" si="112"/>
        <v>0.41645244215938304</v>
      </c>
      <c r="CC174" s="4">
        <v>-8.73</v>
      </c>
      <c r="CD174" s="45">
        <f t="shared" si="113"/>
        <v>-7.1190602608645488</v>
      </c>
      <c r="CE174" s="26">
        <f t="shared" si="114"/>
        <v>2.2871817506971892</v>
      </c>
      <c r="CF174" s="26">
        <f t="shared" si="115"/>
        <v>2.3172762474168893</v>
      </c>
      <c r="CG174" s="26">
        <f t="shared" si="116"/>
        <v>31.478843568806052</v>
      </c>
      <c r="CH174" s="26">
        <f t="shared" si="117"/>
        <v>30.696386654093853</v>
      </c>
      <c r="CI174" s="26">
        <f t="shared" si="118"/>
        <v>59.978331962361814</v>
      </c>
      <c r="CJ174" s="26">
        <f t="shared" si="119"/>
        <v>56.607748329755431</v>
      </c>
      <c r="CK174" s="16">
        <f t="shared" si="120"/>
        <v>-16.657954362785013</v>
      </c>
      <c r="CL174" s="42">
        <v>76</v>
      </c>
      <c r="CM174" s="42">
        <v>77</v>
      </c>
      <c r="CN174" s="42">
        <v>970</v>
      </c>
      <c r="CO174" s="42">
        <v>943</v>
      </c>
      <c r="CP174" s="42">
        <v>402</v>
      </c>
      <c r="CQ174" s="42">
        <v>402</v>
      </c>
      <c r="CR174" s="42">
        <v>459</v>
      </c>
      <c r="CS174" s="42">
        <v>545</v>
      </c>
      <c r="CT174" s="1">
        <v>1</v>
      </c>
      <c r="CU174" s="1">
        <v>4</v>
      </c>
      <c r="CV174" s="42">
        <f t="shared" si="121"/>
        <v>3</v>
      </c>
      <c r="CW174" s="26">
        <f t="shared" si="122"/>
        <v>0.12431797776090367</v>
      </c>
      <c r="CX174" s="26">
        <f t="shared" si="123"/>
        <v>0.49727191104361468</v>
      </c>
      <c r="CY174" s="26">
        <f t="shared" si="124"/>
        <v>0.37295393328271098</v>
      </c>
      <c r="CZ174" s="13">
        <v>14</v>
      </c>
      <c r="DA174" s="13">
        <v>18</v>
      </c>
      <c r="DB174" s="27">
        <v>13.03</v>
      </c>
      <c r="DC174" s="27">
        <v>16.86</v>
      </c>
      <c r="DD174" s="27">
        <v>16.010000000000002</v>
      </c>
      <c r="DE174" s="27">
        <v>18.02</v>
      </c>
      <c r="DF174" s="13">
        <v>55</v>
      </c>
      <c r="DG174" s="13">
        <v>58</v>
      </c>
      <c r="DH174" s="21">
        <f t="shared" si="125"/>
        <v>0.48672566371681414</v>
      </c>
      <c r="DI174" s="42">
        <v>32</v>
      </c>
      <c r="DJ174" s="42">
        <v>14</v>
      </c>
      <c r="DK174" s="13">
        <v>5</v>
      </c>
      <c r="DL174" s="13">
        <v>1</v>
      </c>
      <c r="DM174" s="13">
        <v>0.125</v>
      </c>
      <c r="DN174" s="13">
        <v>0</v>
      </c>
      <c r="DO174" s="13">
        <v>0</v>
      </c>
      <c r="DP174" s="13">
        <v>0</v>
      </c>
      <c r="DQ174" s="13">
        <v>53</v>
      </c>
      <c r="DR174" s="46">
        <v>31</v>
      </c>
      <c r="DS174" s="13">
        <v>0</v>
      </c>
      <c r="DT174" s="13">
        <v>6</v>
      </c>
      <c r="DU174" s="13">
        <v>-0.113</v>
      </c>
      <c r="DV174" s="13">
        <v>0</v>
      </c>
      <c r="DW174" s="13">
        <v>0</v>
      </c>
      <c r="DX174" s="13">
        <v>0</v>
      </c>
    </row>
    <row r="175" spans="1:128" ht="25.5" x14ac:dyDescent="0.2">
      <c r="A175" s="13" t="s">
        <v>847</v>
      </c>
      <c r="B175" s="13" t="s">
        <v>848</v>
      </c>
      <c r="C175" s="39" t="s">
        <v>3210</v>
      </c>
      <c r="D175" s="1" t="s">
        <v>238</v>
      </c>
      <c r="E175" s="13" t="s">
        <v>154</v>
      </c>
      <c r="F175" s="13">
        <v>9</v>
      </c>
      <c r="G175" s="13">
        <v>0</v>
      </c>
      <c r="H175" s="13">
        <v>0</v>
      </c>
      <c r="I175" s="40">
        <f t="shared" si="84"/>
        <v>0</v>
      </c>
      <c r="J175" s="19">
        <f t="shared" si="85"/>
        <v>0</v>
      </c>
      <c r="K175" s="1">
        <v>0</v>
      </c>
      <c r="L175" s="1">
        <v>0</v>
      </c>
      <c r="M175" s="1">
        <v>0</v>
      </c>
      <c r="N175" s="1">
        <v>6</v>
      </c>
      <c r="O175" s="1">
        <v>1</v>
      </c>
      <c r="P175" s="1">
        <v>1</v>
      </c>
      <c r="Q175" s="1">
        <v>4</v>
      </c>
      <c r="R175" s="15">
        <f t="shared" si="86"/>
        <v>0</v>
      </c>
      <c r="S175" s="15">
        <f t="shared" si="87"/>
        <v>0</v>
      </c>
      <c r="T175" s="16">
        <v>75.8</v>
      </c>
      <c r="U175" s="16">
        <f t="shared" si="88"/>
        <v>8.4222222222222225</v>
      </c>
      <c r="V175" s="16">
        <v>76.58</v>
      </c>
      <c r="W175" s="16">
        <f t="shared" si="89"/>
        <v>8.5088888888888885</v>
      </c>
      <c r="X175" s="16">
        <v>377.77</v>
      </c>
      <c r="Y175" s="16">
        <f t="shared" si="90"/>
        <v>41.974444444444444</v>
      </c>
      <c r="Z175" s="21">
        <f t="shared" si="91"/>
        <v>0.16854847584461316</v>
      </c>
      <c r="AA175" s="20">
        <f t="shared" si="92"/>
        <v>0</v>
      </c>
      <c r="AB175">
        <v>6</v>
      </c>
      <c r="AC175" s="1">
        <v>8</v>
      </c>
      <c r="AD175" s="1">
        <v>15</v>
      </c>
      <c r="AE175" s="1">
        <v>0</v>
      </c>
      <c r="AF175" s="1">
        <v>2</v>
      </c>
      <c r="AG175" s="15">
        <f t="shared" si="93"/>
        <v>0</v>
      </c>
      <c r="AH175" s="15">
        <f t="shared" si="94"/>
        <v>0</v>
      </c>
      <c r="AI175" s="15">
        <f t="shared" si="95"/>
        <v>0</v>
      </c>
      <c r="AJ175" s="1">
        <v>11</v>
      </c>
      <c r="AK175" s="21">
        <f t="shared" si="96"/>
        <v>0.17741935483870969</v>
      </c>
      <c r="AL175" s="1">
        <v>33</v>
      </c>
      <c r="AM175" s="21">
        <f t="shared" si="97"/>
        <v>0.532258064516129</v>
      </c>
      <c r="AN175" s="1">
        <v>18</v>
      </c>
      <c r="AO175" s="21">
        <f t="shared" si="98"/>
        <v>0.29032258064516131</v>
      </c>
      <c r="AP175" s="21">
        <f t="shared" si="99"/>
        <v>0.25</v>
      </c>
      <c r="AQ175" s="1">
        <v>1</v>
      </c>
      <c r="AR175" s="4">
        <v>-14.01</v>
      </c>
      <c r="AS175" s="41">
        <v>22</v>
      </c>
      <c r="AT175" s="41">
        <v>28</v>
      </c>
      <c r="AU175" s="41">
        <v>23</v>
      </c>
      <c r="AV175" s="21">
        <f t="shared" si="100"/>
        <v>0.44</v>
      </c>
      <c r="AW175" s="26">
        <v>16.739999999999998</v>
      </c>
      <c r="AX175" s="42">
        <v>14</v>
      </c>
      <c r="AY175" s="41">
        <v>-3.6000000000000004E-2</v>
      </c>
      <c r="AZ175" s="1">
        <v>10</v>
      </c>
      <c r="BA175" s="43">
        <v>0.23900000000000002</v>
      </c>
      <c r="BB175" s="16">
        <v>49.95</v>
      </c>
      <c r="BC175" s="26">
        <v>15.43</v>
      </c>
      <c r="BD175" s="43">
        <v>0.628</v>
      </c>
      <c r="BE175" s="43">
        <v>-24.852</v>
      </c>
      <c r="BF175" s="16">
        <v>40.159999999999997</v>
      </c>
      <c r="BG175" s="21">
        <f t="shared" si="101"/>
        <v>3.3333333333333333E-2</v>
      </c>
      <c r="BH175" s="44">
        <f t="shared" si="102"/>
        <v>0.89130434782608692</v>
      </c>
      <c r="BI175" s="42">
        <f t="shared" si="103"/>
        <v>924.63768115942025</v>
      </c>
      <c r="BJ175" s="21">
        <f t="shared" si="104"/>
        <v>-7.5362318840579756E-2</v>
      </c>
      <c r="BK175" s="26">
        <f t="shared" si="105"/>
        <v>0.78349438495690782</v>
      </c>
      <c r="BL175" s="26">
        <f t="shared" si="106"/>
        <v>3.9174719247845391</v>
      </c>
      <c r="BM175" s="16">
        <f t="shared" si="107"/>
        <v>23.504831548707234</v>
      </c>
      <c r="BN175" s="16">
        <f t="shared" si="108"/>
        <v>36.040741708017755</v>
      </c>
      <c r="BO175" s="16">
        <f t="shared" si="109"/>
        <v>45.442674327500654</v>
      </c>
      <c r="BP175" s="16">
        <f t="shared" si="110"/>
        <v>68.947505876207885</v>
      </c>
      <c r="BQ175" s="16">
        <f t="shared" si="111"/>
        <v>-23.50483154870723</v>
      </c>
      <c r="BR175" s="1">
        <v>1</v>
      </c>
      <c r="BS175" s="1">
        <v>5</v>
      </c>
      <c r="BT175" s="42">
        <v>29</v>
      </c>
      <c r="BU175" s="42">
        <v>41</v>
      </c>
      <c r="BV175" s="42">
        <v>16</v>
      </c>
      <c r="BW175" s="42">
        <v>15</v>
      </c>
      <c r="BX175" s="42">
        <v>27</v>
      </c>
      <c r="BY175" s="42">
        <v>12</v>
      </c>
      <c r="BZ175" s="1">
        <v>26</v>
      </c>
      <c r="CA175" s="1">
        <v>44</v>
      </c>
      <c r="CB175" s="21">
        <f t="shared" si="112"/>
        <v>0.37142857142857144</v>
      </c>
      <c r="CC175" s="4">
        <v>-2.97</v>
      </c>
      <c r="CD175" s="45">
        <f t="shared" si="113"/>
        <v>7.4961684512927675</v>
      </c>
      <c r="CE175" s="26">
        <f t="shared" si="114"/>
        <v>1.1117875956269689</v>
      </c>
      <c r="CF175" s="26">
        <f t="shared" si="115"/>
        <v>2.2235751912539379</v>
      </c>
      <c r="CG175" s="26">
        <f t="shared" si="116"/>
        <v>25.253461100669721</v>
      </c>
      <c r="CH175" s="26">
        <f t="shared" si="117"/>
        <v>35.418376260687722</v>
      </c>
      <c r="CI175" s="26">
        <f t="shared" si="118"/>
        <v>46.059771818831571</v>
      </c>
      <c r="CJ175" s="26">
        <f t="shared" si="119"/>
        <v>72.583847314503544</v>
      </c>
      <c r="CK175" s="16">
        <f t="shared" si="120"/>
        <v>3.0192439469647425</v>
      </c>
      <c r="CL175" s="42">
        <v>7</v>
      </c>
      <c r="CM175" s="42">
        <v>14</v>
      </c>
      <c r="CN175" s="42">
        <v>152</v>
      </c>
      <c r="CO175" s="42">
        <v>209</v>
      </c>
      <c r="CP175" s="42">
        <v>63</v>
      </c>
      <c r="CQ175" s="42">
        <v>106</v>
      </c>
      <c r="CR175" s="42">
        <v>128</v>
      </c>
      <c r="CS175" s="42">
        <v>68</v>
      </c>
      <c r="CT175" s="1">
        <v>1</v>
      </c>
      <c r="CU175" s="1">
        <v>1</v>
      </c>
      <c r="CV175" s="42">
        <f t="shared" si="121"/>
        <v>0</v>
      </c>
      <c r="CW175" s="26">
        <f t="shared" si="122"/>
        <v>0.79155672823219003</v>
      </c>
      <c r="CX175" s="26">
        <f t="shared" si="123"/>
        <v>0.79155672823219003</v>
      </c>
      <c r="CY175" s="26">
        <f t="shared" si="124"/>
        <v>0</v>
      </c>
      <c r="CZ175" s="13">
        <v>2</v>
      </c>
      <c r="DA175" s="13">
        <v>3</v>
      </c>
      <c r="DB175" s="27">
        <v>2.1800000000000002</v>
      </c>
      <c r="DC175" s="27">
        <v>3.8</v>
      </c>
      <c r="DD175" s="27">
        <v>2.36</v>
      </c>
      <c r="DE175" s="27">
        <v>3.23</v>
      </c>
      <c r="DF175" s="13">
        <v>0</v>
      </c>
      <c r="DG175" s="13">
        <v>0</v>
      </c>
      <c r="DH175" s="21" t="str">
        <f t="shared" si="125"/>
        <v xml:space="preserve"> </v>
      </c>
      <c r="DI175" s="42"/>
      <c r="DJ175" s="42"/>
      <c r="DK175" s="1"/>
      <c r="DL175" s="1"/>
      <c r="DM175" s="1"/>
      <c r="DN175" s="1"/>
      <c r="DO175" s="1"/>
      <c r="DP175" s="1"/>
      <c r="DQ175" s="47"/>
      <c r="DR175" s="46"/>
      <c r="DS175" s="13"/>
      <c r="DT175" s="13"/>
      <c r="DU175" s="13"/>
      <c r="DV175" s="13"/>
      <c r="DW175" s="13"/>
      <c r="DX175" s="1"/>
    </row>
    <row r="176" spans="1:128" ht="25.5" x14ac:dyDescent="0.2">
      <c r="A176" s="13" t="s">
        <v>852</v>
      </c>
      <c r="B176" s="13" t="s">
        <v>853</v>
      </c>
      <c r="C176" s="39" t="s">
        <v>3211</v>
      </c>
      <c r="D176" s="1" t="s">
        <v>446</v>
      </c>
      <c r="E176" s="13" t="s">
        <v>173</v>
      </c>
      <c r="F176" s="13">
        <v>23</v>
      </c>
      <c r="G176" s="13">
        <v>1</v>
      </c>
      <c r="H176" s="13">
        <v>3</v>
      </c>
      <c r="I176" s="40">
        <f t="shared" si="84"/>
        <v>4</v>
      </c>
      <c r="J176" s="19">
        <f t="shared" si="85"/>
        <v>0.69287398354430951</v>
      </c>
      <c r="K176" s="1">
        <v>1</v>
      </c>
      <c r="L176" s="1">
        <v>2</v>
      </c>
      <c r="M176" s="1">
        <v>1</v>
      </c>
      <c r="N176" s="1">
        <v>20</v>
      </c>
      <c r="O176" s="1">
        <v>19</v>
      </c>
      <c r="P176" s="1">
        <v>15</v>
      </c>
      <c r="Q176" s="1">
        <v>17</v>
      </c>
      <c r="R176" s="15">
        <f t="shared" si="86"/>
        <v>0.05</v>
      </c>
      <c r="S176" s="15">
        <f t="shared" si="87"/>
        <v>1.8518518518518517E-2</v>
      </c>
      <c r="T176" s="16">
        <v>346.38333333330002</v>
      </c>
      <c r="U176" s="16">
        <f t="shared" si="88"/>
        <v>15.060144927534783</v>
      </c>
      <c r="V176" s="16">
        <v>343.4</v>
      </c>
      <c r="W176" s="16">
        <f t="shared" si="89"/>
        <v>14.930434782608694</v>
      </c>
      <c r="X176" s="16">
        <v>768.51</v>
      </c>
      <c r="Y176" s="16">
        <f t="shared" si="90"/>
        <v>33.413478260869567</v>
      </c>
      <c r="Z176" s="21">
        <f t="shared" si="91"/>
        <v>0.30883794551717314</v>
      </c>
      <c r="AA176" s="20">
        <f t="shared" si="92"/>
        <v>28</v>
      </c>
      <c r="AB176">
        <v>35</v>
      </c>
      <c r="AC176" s="1">
        <v>58</v>
      </c>
      <c r="AD176" s="1">
        <v>54</v>
      </c>
      <c r="AE176" s="1">
        <v>4</v>
      </c>
      <c r="AF176" s="1">
        <v>9</v>
      </c>
      <c r="AG176" s="15">
        <f t="shared" si="93"/>
        <v>0.1</v>
      </c>
      <c r="AH176" s="15">
        <f t="shared" si="94"/>
        <v>0.3</v>
      </c>
      <c r="AI176" s="15">
        <f t="shared" si="95"/>
        <v>0.4</v>
      </c>
      <c r="AJ176" s="1">
        <v>87</v>
      </c>
      <c r="AK176" s="21">
        <f t="shared" si="96"/>
        <v>0.27707006369426751</v>
      </c>
      <c r="AL176" s="1">
        <v>134</v>
      </c>
      <c r="AM176" s="21">
        <f t="shared" si="97"/>
        <v>0.42675159235668791</v>
      </c>
      <c r="AN176" s="1">
        <v>93</v>
      </c>
      <c r="AO176" s="21">
        <f t="shared" si="98"/>
        <v>0.29617834394904458</v>
      </c>
      <c r="AP176" s="21">
        <f t="shared" si="99"/>
        <v>0.39366515837104071</v>
      </c>
      <c r="AQ176" s="1">
        <v>1</v>
      </c>
      <c r="AR176" s="4">
        <v>-10.15</v>
      </c>
      <c r="AS176" s="41">
        <v>121</v>
      </c>
      <c r="AT176" s="41">
        <v>144</v>
      </c>
      <c r="AU176" s="41">
        <v>89</v>
      </c>
      <c r="AV176" s="21">
        <f t="shared" si="100"/>
        <v>0.45660377358490567</v>
      </c>
      <c r="AW176" s="26">
        <v>17.170000000000002</v>
      </c>
      <c r="AX176" s="42">
        <v>4</v>
      </c>
      <c r="AY176" s="41">
        <v>0.371</v>
      </c>
      <c r="AZ176" s="1">
        <v>3</v>
      </c>
      <c r="BA176" s="43">
        <v>-1.526</v>
      </c>
      <c r="BB176" s="16">
        <v>49.38</v>
      </c>
      <c r="BC176" s="26">
        <v>15.76</v>
      </c>
      <c r="BD176" s="43">
        <v>-2.2370000000000001</v>
      </c>
      <c r="BE176" s="43">
        <v>-3.141</v>
      </c>
      <c r="BF176" s="16">
        <v>49.41</v>
      </c>
      <c r="BG176" s="21">
        <f t="shared" si="101"/>
        <v>7.1428571428571425E-2</v>
      </c>
      <c r="BH176" s="44">
        <f t="shared" si="102"/>
        <v>0.90821256038647347</v>
      </c>
      <c r="BI176" s="42">
        <f t="shared" si="103"/>
        <v>979.6411318150449</v>
      </c>
      <c r="BJ176" s="21">
        <f t="shared" si="104"/>
        <v>-2.0358868184955109E-2</v>
      </c>
      <c r="BK176" s="26">
        <f t="shared" si="105"/>
        <v>1.7472335468841003</v>
      </c>
      <c r="BL176" s="26">
        <f t="shared" si="106"/>
        <v>3.3197437390797906</v>
      </c>
      <c r="BM176" s="16">
        <f t="shared" si="107"/>
        <v>24.461269656377404</v>
      </c>
      <c r="BN176" s="16">
        <f t="shared" si="108"/>
        <v>36.167734420500878</v>
      </c>
      <c r="BO176" s="16">
        <f t="shared" si="109"/>
        <v>51.543389633080956</v>
      </c>
      <c r="BP176" s="16">
        <f t="shared" si="110"/>
        <v>66.744321490972638</v>
      </c>
      <c r="BQ176" s="16">
        <f t="shared" si="111"/>
        <v>-15.200931857891682</v>
      </c>
      <c r="BR176" s="1">
        <v>10</v>
      </c>
      <c r="BS176" s="1">
        <v>19</v>
      </c>
      <c r="BT176" s="42">
        <v>130</v>
      </c>
      <c r="BU176" s="42">
        <v>188</v>
      </c>
      <c r="BV176" s="42">
        <v>74</v>
      </c>
      <c r="BW176" s="42">
        <v>76</v>
      </c>
      <c r="BX176" s="42">
        <v>99</v>
      </c>
      <c r="BY176" s="42">
        <v>81</v>
      </c>
      <c r="BZ176" s="1">
        <v>148</v>
      </c>
      <c r="CA176" s="1">
        <v>194</v>
      </c>
      <c r="CB176" s="21">
        <f t="shared" si="112"/>
        <v>0.43274853801169588</v>
      </c>
      <c r="CC176" s="4">
        <v>-3.64</v>
      </c>
      <c r="CD176" s="45">
        <f t="shared" si="113"/>
        <v>-11.123895658796659</v>
      </c>
      <c r="CE176" s="26">
        <f t="shared" si="114"/>
        <v>1.6395362454619979</v>
      </c>
      <c r="CF176" s="26">
        <f t="shared" si="115"/>
        <v>1.8737557090994263</v>
      </c>
      <c r="CG176" s="26">
        <f t="shared" si="116"/>
        <v>31.151188663777958</v>
      </c>
      <c r="CH176" s="26">
        <f t="shared" si="117"/>
        <v>33.805675918335481</v>
      </c>
      <c r="CI176" s="26">
        <f t="shared" si="118"/>
        <v>59.335597454815158</v>
      </c>
      <c r="CJ176" s="26">
        <f t="shared" si="119"/>
        <v>60.662841082093927</v>
      </c>
      <c r="CK176" s="16">
        <f t="shared" si="120"/>
        <v>-13.873688230612913</v>
      </c>
      <c r="CL176" s="42">
        <v>21</v>
      </c>
      <c r="CM176" s="42">
        <v>24</v>
      </c>
      <c r="CN176" s="42">
        <v>378</v>
      </c>
      <c r="CO176" s="42">
        <v>409</v>
      </c>
      <c r="CP176" s="42">
        <v>152</v>
      </c>
      <c r="CQ176" s="42">
        <v>173</v>
      </c>
      <c r="CR176" s="42">
        <v>171</v>
      </c>
      <c r="CS176" s="42">
        <v>209</v>
      </c>
      <c r="CT176" s="1">
        <v>2</v>
      </c>
      <c r="CU176" s="1">
        <v>1</v>
      </c>
      <c r="CV176" s="42">
        <f t="shared" si="121"/>
        <v>-1</v>
      </c>
      <c r="CW176" s="26">
        <f t="shared" si="122"/>
        <v>0.34643699177215476</v>
      </c>
      <c r="CX176" s="26">
        <f t="shared" si="123"/>
        <v>0.17321849588607738</v>
      </c>
      <c r="CY176" s="26">
        <f t="shared" si="124"/>
        <v>-0.17321849588607738</v>
      </c>
      <c r="CZ176" s="13">
        <v>11</v>
      </c>
      <c r="DA176" s="13">
        <v>16</v>
      </c>
      <c r="DB176" s="27">
        <v>8.68</v>
      </c>
      <c r="DC176" s="27">
        <v>12.46</v>
      </c>
      <c r="DD176" s="27">
        <v>11.8</v>
      </c>
      <c r="DE176" s="27">
        <v>13.66</v>
      </c>
      <c r="DF176" s="1"/>
      <c r="DG176" s="1"/>
      <c r="DH176" s="21" t="str">
        <f t="shared" si="125"/>
        <v xml:space="preserve"> </v>
      </c>
      <c r="DI176" s="42"/>
      <c r="DJ176" s="42"/>
      <c r="DK176" s="1"/>
      <c r="DL176" s="1"/>
      <c r="DM176" s="1"/>
      <c r="DN176" s="1"/>
      <c r="DO176" s="1"/>
      <c r="DP176" s="1"/>
      <c r="DQ176" s="47"/>
      <c r="DR176" s="46"/>
      <c r="DS176" s="13"/>
      <c r="DT176" s="13"/>
      <c r="DU176" s="13"/>
      <c r="DV176" s="13"/>
      <c r="DW176" s="13"/>
      <c r="DX176" s="1"/>
    </row>
    <row r="177" spans="1:128" ht="25.5" x14ac:dyDescent="0.2">
      <c r="A177" s="13" t="s">
        <v>856</v>
      </c>
      <c r="B177" s="13" t="s">
        <v>857</v>
      </c>
      <c r="C177" s="39" t="s">
        <v>3212</v>
      </c>
      <c r="D177" s="1" t="s">
        <v>363</v>
      </c>
      <c r="E177" s="13" t="s">
        <v>173</v>
      </c>
      <c r="F177" s="13">
        <v>68</v>
      </c>
      <c r="G177" s="13">
        <v>8</v>
      </c>
      <c r="H177" s="13">
        <v>16</v>
      </c>
      <c r="I177" s="40">
        <f t="shared" si="84"/>
        <v>24</v>
      </c>
      <c r="J177" s="19">
        <f t="shared" si="85"/>
        <v>1.2297706990050812</v>
      </c>
      <c r="K177" s="1">
        <v>7</v>
      </c>
      <c r="L177" s="1">
        <v>9</v>
      </c>
      <c r="M177" s="1">
        <v>6</v>
      </c>
      <c r="N177" s="1">
        <v>69</v>
      </c>
      <c r="O177" s="1">
        <v>41</v>
      </c>
      <c r="P177" s="1">
        <v>42</v>
      </c>
      <c r="Q177" s="1">
        <v>55</v>
      </c>
      <c r="R177" s="15">
        <f t="shared" si="86"/>
        <v>0.11594202898550725</v>
      </c>
      <c r="S177" s="15">
        <f t="shared" si="87"/>
        <v>5.2631578947368418E-2</v>
      </c>
      <c r="T177" s="16">
        <v>1170.95</v>
      </c>
      <c r="U177" s="16">
        <f t="shared" si="88"/>
        <v>17.21985294117647</v>
      </c>
      <c r="V177" s="16">
        <v>1098.46</v>
      </c>
      <c r="W177" s="16">
        <f t="shared" si="89"/>
        <v>16.153823529411767</v>
      </c>
      <c r="X177" s="16">
        <v>2117</v>
      </c>
      <c r="Y177" s="16">
        <f t="shared" si="90"/>
        <v>31.132352941176471</v>
      </c>
      <c r="Z177" s="21">
        <f t="shared" si="91"/>
        <v>0.3416183065564492</v>
      </c>
      <c r="AA177" s="20">
        <f t="shared" si="92"/>
        <v>100.125</v>
      </c>
      <c r="AB177">
        <v>81</v>
      </c>
      <c r="AC177" s="1">
        <v>24</v>
      </c>
      <c r="AD177" s="1">
        <v>46</v>
      </c>
      <c r="AE177" s="1">
        <v>25</v>
      </c>
      <c r="AF177" s="1">
        <v>20</v>
      </c>
      <c r="AG177" s="15">
        <f t="shared" si="93"/>
        <v>0.16666666666666666</v>
      </c>
      <c r="AH177" s="15">
        <f t="shared" si="94"/>
        <v>0.3125</v>
      </c>
      <c r="AI177" s="15">
        <f t="shared" si="95"/>
        <v>0.47916666666666663</v>
      </c>
      <c r="AJ177" s="1">
        <v>400</v>
      </c>
      <c r="AK177" s="21">
        <f t="shared" si="96"/>
        <v>0.32102728731942215</v>
      </c>
      <c r="AL177" s="1">
        <v>359</v>
      </c>
      <c r="AM177" s="21">
        <f t="shared" si="97"/>
        <v>0.2881219903691814</v>
      </c>
      <c r="AN177" s="1">
        <v>487</v>
      </c>
      <c r="AO177" s="21">
        <f t="shared" si="98"/>
        <v>0.39085072231139645</v>
      </c>
      <c r="AP177" s="21">
        <f t="shared" si="99"/>
        <v>0.5270092226613966</v>
      </c>
      <c r="AQ177" s="1">
        <v>5</v>
      </c>
      <c r="AR177" s="4">
        <v>2.2000000000000002</v>
      </c>
      <c r="AS177" s="41">
        <v>436</v>
      </c>
      <c r="AT177" s="41">
        <v>463</v>
      </c>
      <c r="AU177" s="41">
        <v>414</v>
      </c>
      <c r="AV177" s="21">
        <f t="shared" si="100"/>
        <v>0.4849833147942158</v>
      </c>
      <c r="AW177" s="26">
        <v>17.649999999999999</v>
      </c>
      <c r="AX177" s="42">
        <v>2</v>
      </c>
      <c r="AY177" s="41">
        <v>1.119</v>
      </c>
      <c r="AZ177" s="1">
        <v>2</v>
      </c>
      <c r="BA177" s="43">
        <v>0.80400000000000005</v>
      </c>
      <c r="BB177" s="16">
        <v>50.32</v>
      </c>
      <c r="BC177" s="26">
        <v>16.64</v>
      </c>
      <c r="BD177" s="43">
        <v>0.66900000000000004</v>
      </c>
      <c r="BE177" s="43">
        <v>5.2130000000000001</v>
      </c>
      <c r="BF177" s="16">
        <v>50.95</v>
      </c>
      <c r="BG177" s="21">
        <f t="shared" si="101"/>
        <v>8.98876404494382E-2</v>
      </c>
      <c r="BH177" s="44">
        <f t="shared" si="102"/>
        <v>0.91339869281045749</v>
      </c>
      <c r="BI177" s="42">
        <f t="shared" si="103"/>
        <v>1003.2863332598957</v>
      </c>
      <c r="BJ177" s="21">
        <f t="shared" si="104"/>
        <v>3.2863332598956907E-3</v>
      </c>
      <c r="BK177" s="26">
        <f t="shared" si="105"/>
        <v>2.6218524115579993</v>
      </c>
      <c r="BL177" s="26">
        <f t="shared" si="106"/>
        <v>2.8949620377619576</v>
      </c>
      <c r="BM177" s="16">
        <f t="shared" si="107"/>
        <v>29.16810807858274</v>
      </c>
      <c r="BN177" s="16">
        <f t="shared" si="108"/>
        <v>33.42861824736449</v>
      </c>
      <c r="BO177" s="16">
        <f t="shared" si="109"/>
        <v>55.65974182036669</v>
      </c>
      <c r="BP177" s="16">
        <f t="shared" si="110"/>
        <v>65.491688363709201</v>
      </c>
      <c r="BQ177" s="16">
        <f t="shared" si="111"/>
        <v>-9.8319465433425108</v>
      </c>
      <c r="BR177" s="1">
        <v>48</v>
      </c>
      <c r="BS177" s="1">
        <v>53</v>
      </c>
      <c r="BT177" s="42">
        <v>486</v>
      </c>
      <c r="BU177" s="42">
        <v>559</v>
      </c>
      <c r="BV177" s="42">
        <v>236</v>
      </c>
      <c r="BW177" s="42">
        <v>272</v>
      </c>
      <c r="BX177" s="42">
        <v>315</v>
      </c>
      <c r="BY177" s="42">
        <v>249</v>
      </c>
      <c r="BZ177" s="1">
        <v>535</v>
      </c>
      <c r="CA177" s="1">
        <v>587</v>
      </c>
      <c r="CB177" s="21">
        <f t="shared" si="112"/>
        <v>0.47682709447415328</v>
      </c>
      <c r="CC177" s="4">
        <v>-8.1300000000000008</v>
      </c>
      <c r="CD177" s="45">
        <f t="shared" si="113"/>
        <v>-14.979167887216029</v>
      </c>
      <c r="CE177" s="26">
        <f t="shared" si="114"/>
        <v>2.8341993386868212</v>
      </c>
      <c r="CF177" s="26">
        <f t="shared" si="115"/>
        <v>2.7775153519130846</v>
      </c>
      <c r="CG177" s="26">
        <f t="shared" si="116"/>
        <v>32.366556447803497</v>
      </c>
      <c r="CH177" s="26">
        <f t="shared" si="117"/>
        <v>28.030231459612661</v>
      </c>
      <c r="CI177" s="26">
        <f t="shared" si="118"/>
        <v>65.753424657534239</v>
      </c>
      <c r="CJ177" s="26">
        <f t="shared" si="119"/>
        <v>53.793103448275865</v>
      </c>
      <c r="CK177" s="16">
        <f t="shared" si="120"/>
        <v>-21.792267752600885</v>
      </c>
      <c r="CL177" s="42">
        <v>100</v>
      </c>
      <c r="CM177" s="42">
        <v>98</v>
      </c>
      <c r="CN177" s="42">
        <v>1042</v>
      </c>
      <c r="CO177" s="42">
        <v>891</v>
      </c>
      <c r="CP177" s="42">
        <v>555</v>
      </c>
      <c r="CQ177" s="42">
        <v>390</v>
      </c>
      <c r="CR177" s="42">
        <v>519</v>
      </c>
      <c r="CS177" s="42">
        <v>623</v>
      </c>
      <c r="CT177" s="1">
        <v>11</v>
      </c>
      <c r="CU177" s="1">
        <v>8</v>
      </c>
      <c r="CV177" s="42">
        <f t="shared" si="121"/>
        <v>-3</v>
      </c>
      <c r="CW177" s="26">
        <f t="shared" si="122"/>
        <v>0.56364490371066245</v>
      </c>
      <c r="CX177" s="26">
        <f t="shared" si="123"/>
        <v>0.40992356633502713</v>
      </c>
      <c r="CY177" s="26">
        <f t="shared" si="124"/>
        <v>-0.15372133737563518</v>
      </c>
      <c r="CZ177" s="13">
        <v>44</v>
      </c>
      <c r="DA177" s="13">
        <v>49</v>
      </c>
      <c r="DB177" s="27">
        <v>50.56</v>
      </c>
      <c r="DC177" s="27">
        <v>47.65</v>
      </c>
      <c r="DD177" s="27">
        <v>47.29</v>
      </c>
      <c r="DE177" s="27">
        <v>38.74</v>
      </c>
      <c r="DF177" s="1"/>
      <c r="DG177" s="1"/>
      <c r="DH177" s="21" t="str">
        <f t="shared" si="125"/>
        <v xml:space="preserve"> </v>
      </c>
      <c r="DI177" s="42"/>
      <c r="DJ177" s="42"/>
      <c r="DK177" s="1"/>
      <c r="DL177" s="1"/>
      <c r="DM177" s="1"/>
      <c r="DN177" s="1"/>
      <c r="DO177" s="1"/>
      <c r="DP177" s="1"/>
      <c r="DQ177" s="1"/>
      <c r="DR177" s="42"/>
      <c r="DS177" s="1"/>
      <c r="DT177" s="1"/>
      <c r="DU177" s="1"/>
      <c r="DV177" s="1"/>
      <c r="DW177" s="1"/>
      <c r="DX177" s="13"/>
    </row>
    <row r="178" spans="1:128" x14ac:dyDescent="0.2">
      <c r="A178" s="13" t="s">
        <v>861</v>
      </c>
      <c r="B178" s="13" t="s">
        <v>862</v>
      </c>
      <c r="C178" s="39" t="s">
        <v>3213</v>
      </c>
      <c r="D178" s="1" t="s">
        <v>238</v>
      </c>
      <c r="E178" s="13" t="s">
        <v>146</v>
      </c>
      <c r="F178" s="13">
        <v>21</v>
      </c>
      <c r="G178" s="13">
        <v>1</v>
      </c>
      <c r="H178" s="13">
        <v>2</v>
      </c>
      <c r="I178" s="40">
        <f t="shared" si="84"/>
        <v>3</v>
      </c>
      <c r="J178" s="19">
        <f t="shared" si="85"/>
        <v>0.92991217496109357</v>
      </c>
      <c r="K178" s="1">
        <v>1</v>
      </c>
      <c r="L178" s="1">
        <v>0</v>
      </c>
      <c r="M178" s="1">
        <v>2</v>
      </c>
      <c r="N178" s="1">
        <v>28</v>
      </c>
      <c r="O178" s="1">
        <v>6</v>
      </c>
      <c r="P178" s="1">
        <v>8</v>
      </c>
      <c r="Q178" s="1">
        <v>30</v>
      </c>
      <c r="R178" s="15">
        <f t="shared" si="86"/>
        <v>3.5714285714285712E-2</v>
      </c>
      <c r="S178" s="15">
        <f t="shared" si="87"/>
        <v>2.3809523809523808E-2</v>
      </c>
      <c r="T178" s="16">
        <v>193.5666666667</v>
      </c>
      <c r="U178" s="16">
        <f t="shared" si="88"/>
        <v>9.2174603174619048</v>
      </c>
      <c r="V178" s="16">
        <v>192.98</v>
      </c>
      <c r="W178" s="16">
        <f t="shared" si="89"/>
        <v>9.1895238095238092</v>
      </c>
      <c r="X178" s="16">
        <v>849.64</v>
      </c>
      <c r="Y178" s="16">
        <f t="shared" si="90"/>
        <v>40.459047619047617</v>
      </c>
      <c r="Z178" s="21">
        <f t="shared" si="91"/>
        <v>0.18509140434674184</v>
      </c>
      <c r="AA178" s="20">
        <f t="shared" si="92"/>
        <v>0</v>
      </c>
      <c r="AB178">
        <v>8</v>
      </c>
      <c r="AC178" s="1">
        <v>15</v>
      </c>
      <c r="AD178" s="1">
        <v>15</v>
      </c>
      <c r="AE178" s="1">
        <v>3</v>
      </c>
      <c r="AF178" s="1">
        <v>5</v>
      </c>
      <c r="AG178" s="15">
        <f t="shared" si="93"/>
        <v>0.25</v>
      </c>
      <c r="AH178" s="15">
        <f t="shared" si="94"/>
        <v>0.5</v>
      </c>
      <c r="AI178" s="15">
        <f t="shared" si="95"/>
        <v>0.75</v>
      </c>
      <c r="AJ178" s="1">
        <v>45</v>
      </c>
      <c r="AK178" s="21">
        <f t="shared" si="96"/>
        <v>0.24861878453038674</v>
      </c>
      <c r="AL178" s="1">
        <v>77</v>
      </c>
      <c r="AM178" s="21">
        <f t="shared" si="97"/>
        <v>0.425414364640884</v>
      </c>
      <c r="AN178" s="1">
        <v>59</v>
      </c>
      <c r="AO178" s="21">
        <f t="shared" si="98"/>
        <v>0.32596685082872928</v>
      </c>
      <c r="AP178" s="21">
        <f t="shared" si="99"/>
        <v>0.36885245901639346</v>
      </c>
      <c r="AQ178" s="1">
        <v>5</v>
      </c>
      <c r="AR178" s="4">
        <v>-2.84</v>
      </c>
      <c r="AS178" s="41">
        <v>65</v>
      </c>
      <c r="AT178" s="41">
        <v>81</v>
      </c>
      <c r="AU178" s="41">
        <v>60</v>
      </c>
      <c r="AV178" s="21">
        <f t="shared" si="100"/>
        <v>0.4452054794520548</v>
      </c>
      <c r="AW178" s="26">
        <v>16.96</v>
      </c>
      <c r="AX178" s="42">
        <v>11</v>
      </c>
      <c r="AY178" s="41">
        <v>-0.64700000000000002</v>
      </c>
      <c r="AZ178" s="1">
        <v>13</v>
      </c>
      <c r="BA178" s="43">
        <v>-5.9000000000000004E-2</v>
      </c>
      <c r="BB178" s="16">
        <v>50.08</v>
      </c>
      <c r="BC178" s="26">
        <v>16.38</v>
      </c>
      <c r="BD178" s="43">
        <v>-0.33700000000000002</v>
      </c>
      <c r="BE178" s="43">
        <v>-25.279</v>
      </c>
      <c r="BF178" s="16">
        <v>40.130000000000003</v>
      </c>
      <c r="BG178" s="21">
        <f t="shared" si="101"/>
        <v>4.6511627906976744E-2</v>
      </c>
      <c r="BH178" s="44">
        <f t="shared" si="102"/>
        <v>0.87610619469026552</v>
      </c>
      <c r="BI178" s="42">
        <f t="shared" si="103"/>
        <v>922.61782259724225</v>
      </c>
      <c r="BJ178" s="21">
        <f t="shared" si="104"/>
        <v>-7.738217740275774E-2</v>
      </c>
      <c r="BK178" s="26">
        <f t="shared" si="105"/>
        <v>1.2436521919369883</v>
      </c>
      <c r="BL178" s="26">
        <f t="shared" si="106"/>
        <v>4.35278267177946</v>
      </c>
      <c r="BM178" s="16">
        <f t="shared" si="107"/>
        <v>26.73852212664525</v>
      </c>
      <c r="BN178" s="16">
        <f t="shared" si="108"/>
        <v>35.133174422219923</v>
      </c>
      <c r="BO178" s="16">
        <f t="shared" si="109"/>
        <v>43.527826717794589</v>
      </c>
      <c r="BP178" s="16">
        <f t="shared" si="110"/>
        <v>64.980827028707637</v>
      </c>
      <c r="BQ178" s="16">
        <f t="shared" si="111"/>
        <v>-21.453000310913048</v>
      </c>
      <c r="BR178" s="1">
        <v>4</v>
      </c>
      <c r="BS178" s="1">
        <v>14</v>
      </c>
      <c r="BT178" s="42">
        <v>82</v>
      </c>
      <c r="BU178" s="42">
        <v>99</v>
      </c>
      <c r="BV178" s="42">
        <v>24</v>
      </c>
      <c r="BW178" s="42">
        <v>40</v>
      </c>
      <c r="BX178" s="42">
        <v>56</v>
      </c>
      <c r="BY178" s="42">
        <v>30</v>
      </c>
      <c r="BZ178" s="1">
        <v>79</v>
      </c>
      <c r="CA178" s="1">
        <v>92</v>
      </c>
      <c r="CB178" s="21">
        <f t="shared" si="112"/>
        <v>0.46198830409356723</v>
      </c>
      <c r="CC178" s="4">
        <v>4.42</v>
      </c>
      <c r="CD178" s="45">
        <f t="shared" si="113"/>
        <v>6.8245406726935123</v>
      </c>
      <c r="CE178" s="26">
        <f t="shared" si="114"/>
        <v>2.0479261804999767</v>
      </c>
      <c r="CF178" s="26">
        <f t="shared" si="115"/>
        <v>2.6834894778965213</v>
      </c>
      <c r="CG178" s="26">
        <f t="shared" si="116"/>
        <v>26.693658490654865</v>
      </c>
      <c r="CH178" s="26">
        <f t="shared" si="117"/>
        <v>36.438962384068546</v>
      </c>
      <c r="CI178" s="26">
        <f t="shared" si="118"/>
        <v>44.983757826844311</v>
      </c>
      <c r="CJ178" s="26">
        <f t="shared" si="119"/>
        <v>70.618144155171606</v>
      </c>
      <c r="CK178" s="16">
        <f t="shared" si="120"/>
        <v>4.1813860174142476</v>
      </c>
      <c r="CL178" s="42">
        <v>29</v>
      </c>
      <c r="CM178" s="42">
        <v>38</v>
      </c>
      <c r="CN178" s="42">
        <v>349</v>
      </c>
      <c r="CO178" s="42">
        <v>478</v>
      </c>
      <c r="CP178" s="42">
        <v>125</v>
      </c>
      <c r="CQ178" s="42">
        <v>212</v>
      </c>
      <c r="CR178" s="42">
        <v>272</v>
      </c>
      <c r="CS178" s="42">
        <v>134</v>
      </c>
      <c r="CT178" s="1">
        <v>2</v>
      </c>
      <c r="CU178" s="1">
        <v>2</v>
      </c>
      <c r="CV178" s="42">
        <f t="shared" si="121"/>
        <v>0</v>
      </c>
      <c r="CW178" s="26">
        <f t="shared" si="122"/>
        <v>0.61994144997406231</v>
      </c>
      <c r="CX178" s="26">
        <f t="shared" si="123"/>
        <v>0.61994144997406231</v>
      </c>
      <c r="CY178" s="26">
        <f t="shared" si="124"/>
        <v>0</v>
      </c>
      <c r="CZ178" s="13">
        <v>6</v>
      </c>
      <c r="DA178" s="13">
        <v>8</v>
      </c>
      <c r="DB178" s="27">
        <v>5.09</v>
      </c>
      <c r="DC178" s="27">
        <v>8.8000000000000007</v>
      </c>
      <c r="DD178" s="27">
        <v>5.67</v>
      </c>
      <c r="DE178" s="27">
        <v>8.67</v>
      </c>
      <c r="DF178" s="13">
        <v>20</v>
      </c>
      <c r="DG178" s="13">
        <v>13</v>
      </c>
      <c r="DH178" s="21">
        <f t="shared" si="125"/>
        <v>0.60606060606060608</v>
      </c>
      <c r="DI178" s="42">
        <v>8</v>
      </c>
      <c r="DJ178" s="42">
        <v>5</v>
      </c>
      <c r="DK178" s="13">
        <v>4</v>
      </c>
      <c r="DL178" s="13">
        <v>0</v>
      </c>
      <c r="DM178" s="13">
        <v>0.5</v>
      </c>
      <c r="DN178" s="13">
        <v>0</v>
      </c>
      <c r="DO178" s="13">
        <v>0</v>
      </c>
      <c r="DP178" s="13">
        <v>0</v>
      </c>
      <c r="DQ178" s="13">
        <v>21</v>
      </c>
      <c r="DR178" s="46">
        <v>13</v>
      </c>
      <c r="DS178" s="13">
        <v>1</v>
      </c>
      <c r="DT178" s="13">
        <v>4</v>
      </c>
      <c r="DU178" s="13">
        <v>-0.14300000000000002</v>
      </c>
      <c r="DV178" s="13">
        <v>0</v>
      </c>
      <c r="DW178" s="13">
        <v>1</v>
      </c>
      <c r="DX178" s="13">
        <v>-4.8000000000000001E-2</v>
      </c>
    </row>
    <row r="179" spans="1:128" ht="25.5" x14ac:dyDescent="0.2">
      <c r="A179" s="13" t="s">
        <v>865</v>
      </c>
      <c r="B179" s="13" t="s">
        <v>866</v>
      </c>
      <c r="C179" s="39" t="s">
        <v>3214</v>
      </c>
      <c r="D179" s="13" t="s">
        <v>322</v>
      </c>
      <c r="E179" s="13" t="s">
        <v>503</v>
      </c>
      <c r="F179" s="13">
        <v>2</v>
      </c>
      <c r="G179" s="13">
        <v>0</v>
      </c>
      <c r="H179" s="13">
        <v>0</v>
      </c>
      <c r="I179" s="40">
        <f t="shared" si="84"/>
        <v>0</v>
      </c>
      <c r="J179" s="19">
        <f t="shared" si="85"/>
        <v>0</v>
      </c>
      <c r="K179" s="1">
        <v>0</v>
      </c>
      <c r="L179" s="1">
        <v>0</v>
      </c>
      <c r="M179" s="1">
        <v>0</v>
      </c>
      <c r="N179" s="1">
        <v>2</v>
      </c>
      <c r="O179" s="1">
        <v>1</v>
      </c>
      <c r="P179" s="1">
        <v>1</v>
      </c>
      <c r="Q179" s="1">
        <v>3</v>
      </c>
      <c r="R179" s="15">
        <f t="shared" si="86"/>
        <v>0</v>
      </c>
      <c r="S179" s="15">
        <f t="shared" si="87"/>
        <v>0</v>
      </c>
      <c r="T179" s="16">
        <v>16.633333333300001</v>
      </c>
      <c r="U179" s="16">
        <f t="shared" si="88"/>
        <v>8.3166666666500006</v>
      </c>
      <c r="V179" s="16">
        <v>17</v>
      </c>
      <c r="W179" s="16">
        <f t="shared" si="89"/>
        <v>8.5</v>
      </c>
      <c r="X179" s="16">
        <v>73.75</v>
      </c>
      <c r="Y179" s="16">
        <f t="shared" si="90"/>
        <v>36.875</v>
      </c>
      <c r="Z179" s="21">
        <f t="shared" si="91"/>
        <v>0.18732782369146006</v>
      </c>
      <c r="AA179" s="20">
        <f t="shared" si="92"/>
        <v>0</v>
      </c>
      <c r="AB179">
        <v>0</v>
      </c>
      <c r="AC179" s="1">
        <v>2</v>
      </c>
      <c r="AD179" s="1">
        <v>1</v>
      </c>
      <c r="AE179" s="1">
        <v>0</v>
      </c>
      <c r="AF179" s="1">
        <v>0</v>
      </c>
      <c r="AG179" s="15">
        <f t="shared" si="93"/>
        <v>0</v>
      </c>
      <c r="AH179" s="15">
        <f t="shared" si="94"/>
        <v>0</v>
      </c>
      <c r="AI179" s="15">
        <f t="shared" si="95"/>
        <v>0</v>
      </c>
      <c r="AJ179" s="1">
        <v>11</v>
      </c>
      <c r="AK179" s="21">
        <f t="shared" si="96"/>
        <v>0.52380952380952384</v>
      </c>
      <c r="AL179" s="1">
        <v>2</v>
      </c>
      <c r="AM179" s="21">
        <f t="shared" si="97"/>
        <v>9.5238095238095233E-2</v>
      </c>
      <c r="AN179" s="1">
        <v>8</v>
      </c>
      <c r="AO179" s="21">
        <f t="shared" si="98"/>
        <v>0.38095238095238093</v>
      </c>
      <c r="AP179" s="21">
        <f t="shared" si="99"/>
        <v>0.84615384615384615</v>
      </c>
      <c r="AQ179" s="1">
        <v>15</v>
      </c>
      <c r="AR179" s="4">
        <v>58.62</v>
      </c>
      <c r="AS179" s="41">
        <v>14</v>
      </c>
      <c r="AT179" s="41">
        <v>5</v>
      </c>
      <c r="AU179" s="41">
        <v>4</v>
      </c>
      <c r="AV179" s="21">
        <f t="shared" si="100"/>
        <v>0.73684210526315785</v>
      </c>
      <c r="AW179" s="26">
        <v>16.43</v>
      </c>
      <c r="AX179" s="42">
        <v>15</v>
      </c>
      <c r="AY179" s="41">
        <v>-3.077</v>
      </c>
      <c r="AZ179" s="1">
        <v>15</v>
      </c>
      <c r="BA179" s="43">
        <v>-4.4879999999999995</v>
      </c>
      <c r="BB179" s="16">
        <v>48.54</v>
      </c>
      <c r="BC179" s="26">
        <v>15.81</v>
      </c>
      <c r="BD179" s="43">
        <v>-1.8620000000000001</v>
      </c>
      <c r="BE179" s="43">
        <v>5.39</v>
      </c>
      <c r="BF179" s="16">
        <v>53.35</v>
      </c>
      <c r="BG179" s="21">
        <f t="shared" si="101"/>
        <v>0</v>
      </c>
      <c r="BH179" s="44">
        <f t="shared" si="102"/>
        <v>1</v>
      </c>
      <c r="BI179" s="42">
        <f t="shared" si="103"/>
        <v>1000</v>
      </c>
      <c r="BJ179" s="21">
        <f t="shared" si="104"/>
        <v>0</v>
      </c>
      <c r="BK179" s="26">
        <f t="shared" si="105"/>
        <v>0</v>
      </c>
      <c r="BL179" s="26">
        <f t="shared" si="106"/>
        <v>0</v>
      </c>
      <c r="BM179" s="16">
        <f t="shared" si="107"/>
        <v>31.764705882352942</v>
      </c>
      <c r="BN179" s="16">
        <f t="shared" si="108"/>
        <v>14.117647058823529</v>
      </c>
      <c r="BO179" s="16">
        <f t="shared" si="109"/>
        <v>63.529411764705884</v>
      </c>
      <c r="BP179" s="16">
        <f t="shared" si="110"/>
        <v>49.411764705882348</v>
      </c>
      <c r="BQ179" s="16">
        <f t="shared" si="111"/>
        <v>14.117647058823536</v>
      </c>
      <c r="BR179" s="1">
        <v>0</v>
      </c>
      <c r="BS179" s="1">
        <v>0</v>
      </c>
      <c r="BT179" s="42">
        <v>9</v>
      </c>
      <c r="BU179" s="42">
        <v>4</v>
      </c>
      <c r="BV179" s="42">
        <v>5</v>
      </c>
      <c r="BW179" s="42">
        <v>4</v>
      </c>
      <c r="BX179" s="42">
        <v>6</v>
      </c>
      <c r="BY179" s="42">
        <v>4</v>
      </c>
      <c r="BZ179" s="1">
        <v>12</v>
      </c>
      <c r="CA179" s="1">
        <v>9</v>
      </c>
      <c r="CB179" s="21">
        <f t="shared" si="112"/>
        <v>0.5714285714285714</v>
      </c>
      <c r="CC179" s="4">
        <v>18.010000000000002</v>
      </c>
      <c r="CD179" s="45">
        <f t="shared" si="113"/>
        <v>-4.1580452488687705</v>
      </c>
      <c r="CE179" s="26">
        <f t="shared" si="114"/>
        <v>3.254237288135593</v>
      </c>
      <c r="CF179" s="26">
        <f t="shared" si="115"/>
        <v>3.254237288135593</v>
      </c>
      <c r="CG179" s="26">
        <f t="shared" si="116"/>
        <v>20.338983050847457</v>
      </c>
      <c r="CH179" s="26">
        <f t="shared" si="117"/>
        <v>35.79661016949153</v>
      </c>
      <c r="CI179" s="26">
        <f t="shared" si="118"/>
        <v>47.186440677966104</v>
      </c>
      <c r="CJ179" s="26">
        <f t="shared" si="119"/>
        <v>63.457627118644069</v>
      </c>
      <c r="CK179" s="16">
        <f t="shared" si="120"/>
        <v>30.388833499501501</v>
      </c>
      <c r="CL179" s="42">
        <v>4</v>
      </c>
      <c r="CM179" s="42">
        <v>4</v>
      </c>
      <c r="CN179" s="42">
        <v>21</v>
      </c>
      <c r="CO179" s="42">
        <v>40</v>
      </c>
      <c r="CP179" s="42">
        <v>14</v>
      </c>
      <c r="CQ179" s="42">
        <v>13</v>
      </c>
      <c r="CR179" s="42">
        <v>21</v>
      </c>
      <c r="CS179" s="42">
        <v>19</v>
      </c>
      <c r="CT179" s="1">
        <v>0</v>
      </c>
      <c r="CU179" s="1">
        <v>2</v>
      </c>
      <c r="CV179" s="42">
        <f t="shared" si="121"/>
        <v>2</v>
      </c>
      <c r="CW179" s="26">
        <f t="shared" si="122"/>
        <v>0</v>
      </c>
      <c r="CX179" s="26">
        <f t="shared" si="123"/>
        <v>7.2144288577298878</v>
      </c>
      <c r="CY179" s="26">
        <f t="shared" si="124"/>
        <v>7.2144288577298878</v>
      </c>
      <c r="CZ179" s="13">
        <v>1</v>
      </c>
      <c r="DA179" s="13">
        <v>0</v>
      </c>
      <c r="DB179" s="27">
        <v>0.76</v>
      </c>
      <c r="DC179" s="27">
        <v>0.60000000000000009</v>
      </c>
      <c r="DD179" s="27">
        <v>0.63</v>
      </c>
      <c r="DE179" s="27">
        <v>0.72</v>
      </c>
      <c r="DF179" s="13">
        <v>6</v>
      </c>
      <c r="DG179" s="13">
        <v>13</v>
      </c>
      <c r="DH179" s="21">
        <f t="shared" si="125"/>
        <v>0.31578947368421051</v>
      </c>
      <c r="DI179" s="42">
        <v>11</v>
      </c>
      <c r="DJ179" s="42">
        <v>4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47"/>
      <c r="DR179" s="46"/>
      <c r="DS179" s="13"/>
      <c r="DT179" s="13"/>
      <c r="DU179" s="13"/>
      <c r="DV179" s="13"/>
      <c r="DW179" s="13"/>
      <c r="DX179" s="1"/>
    </row>
    <row r="180" spans="1:128" ht="25.5" x14ac:dyDescent="0.2">
      <c r="A180" s="13" t="s">
        <v>870</v>
      </c>
      <c r="B180" s="13" t="s">
        <v>871</v>
      </c>
      <c r="C180" s="39" t="s">
        <v>3215</v>
      </c>
      <c r="D180" s="1" t="s">
        <v>145</v>
      </c>
      <c r="E180" s="13" t="s">
        <v>146</v>
      </c>
      <c r="F180" s="13">
        <v>35</v>
      </c>
      <c r="G180" s="13">
        <v>8</v>
      </c>
      <c r="H180" s="13">
        <v>13</v>
      </c>
      <c r="I180" s="40">
        <f t="shared" si="84"/>
        <v>21</v>
      </c>
      <c r="J180" s="19">
        <f t="shared" si="85"/>
        <v>2.7715657880263396</v>
      </c>
      <c r="K180" s="1">
        <v>8</v>
      </c>
      <c r="L180" s="1">
        <v>7</v>
      </c>
      <c r="M180" s="1">
        <v>5</v>
      </c>
      <c r="N180" s="1">
        <v>80</v>
      </c>
      <c r="O180" s="1">
        <v>18</v>
      </c>
      <c r="P180" s="1">
        <v>25</v>
      </c>
      <c r="Q180" s="1">
        <v>76</v>
      </c>
      <c r="R180" s="15">
        <f t="shared" si="86"/>
        <v>0.1</v>
      </c>
      <c r="S180" s="15">
        <f t="shared" si="87"/>
        <v>6.5040650406504072E-2</v>
      </c>
      <c r="T180" s="16">
        <v>454.61666666669998</v>
      </c>
      <c r="U180" s="16">
        <f t="shared" si="88"/>
        <v>12.989047619048572</v>
      </c>
      <c r="V180" s="16">
        <v>444.09</v>
      </c>
      <c r="W180" s="16">
        <f t="shared" si="89"/>
        <v>12.688285714285714</v>
      </c>
      <c r="X180" s="16">
        <v>1196.33</v>
      </c>
      <c r="Y180" s="16">
        <f t="shared" si="90"/>
        <v>34.180857142857143</v>
      </c>
      <c r="Z180" s="21">
        <f t="shared" si="91"/>
        <v>0.27071725533704782</v>
      </c>
      <c r="AA180" s="20">
        <f t="shared" si="92"/>
        <v>71.166666666666671</v>
      </c>
      <c r="AB180">
        <v>11</v>
      </c>
      <c r="AC180" s="1">
        <v>92</v>
      </c>
      <c r="AD180" s="1">
        <v>51</v>
      </c>
      <c r="AE180" s="1">
        <v>4</v>
      </c>
      <c r="AF180" s="1">
        <v>17</v>
      </c>
      <c r="AG180" s="15">
        <f t="shared" si="93"/>
        <v>0.33333333333333331</v>
      </c>
      <c r="AH180" s="15">
        <f t="shared" si="94"/>
        <v>0.5</v>
      </c>
      <c r="AI180" s="15">
        <f t="shared" si="95"/>
        <v>0.83333333333333326</v>
      </c>
      <c r="AJ180" s="1">
        <v>117</v>
      </c>
      <c r="AK180" s="21">
        <f t="shared" si="96"/>
        <v>0.28192771084337348</v>
      </c>
      <c r="AL180" s="1">
        <v>147</v>
      </c>
      <c r="AM180" s="21">
        <f t="shared" si="97"/>
        <v>0.35421686746987951</v>
      </c>
      <c r="AN180" s="1">
        <v>151</v>
      </c>
      <c r="AO180" s="21">
        <f t="shared" si="98"/>
        <v>0.363855421686747</v>
      </c>
      <c r="AP180" s="21">
        <f t="shared" si="99"/>
        <v>0.44318181818181818</v>
      </c>
      <c r="AQ180" s="1">
        <v>7</v>
      </c>
      <c r="AR180" s="4">
        <v>-3.4</v>
      </c>
      <c r="AS180" s="41">
        <v>176</v>
      </c>
      <c r="AT180" s="41">
        <v>174</v>
      </c>
      <c r="AU180" s="41">
        <v>139</v>
      </c>
      <c r="AV180" s="21">
        <f t="shared" si="100"/>
        <v>0.50285714285714289</v>
      </c>
      <c r="AW180" s="26">
        <v>17.27</v>
      </c>
      <c r="AX180" s="42">
        <v>10</v>
      </c>
      <c r="AY180" s="41">
        <v>0.224</v>
      </c>
      <c r="AZ180" s="1">
        <v>8</v>
      </c>
      <c r="BA180" s="43">
        <v>-2.391</v>
      </c>
      <c r="BB180" s="16">
        <v>48.81</v>
      </c>
      <c r="BC180" s="26">
        <v>17.690000000000001</v>
      </c>
      <c r="BD180" s="43">
        <v>0.81500000000000006</v>
      </c>
      <c r="BE180" s="43">
        <v>-3.8140000000000001</v>
      </c>
      <c r="BF180" s="16">
        <v>48.67</v>
      </c>
      <c r="BG180" s="21">
        <f t="shared" si="101"/>
        <v>9.8360655737704916E-2</v>
      </c>
      <c r="BH180" s="44">
        <f t="shared" si="102"/>
        <v>0.9375</v>
      </c>
      <c r="BI180" s="42">
        <f t="shared" si="103"/>
        <v>1035.860655737705</v>
      </c>
      <c r="BJ180" s="21">
        <f t="shared" si="104"/>
        <v>3.5860655737704916E-2</v>
      </c>
      <c r="BK180" s="26">
        <f t="shared" si="105"/>
        <v>3.2425859623049385</v>
      </c>
      <c r="BL180" s="26">
        <f t="shared" si="106"/>
        <v>1.7564007295818418</v>
      </c>
      <c r="BM180" s="16">
        <f t="shared" si="107"/>
        <v>32.966290616766869</v>
      </c>
      <c r="BN180" s="16">
        <f t="shared" si="108"/>
        <v>28.102411673309469</v>
      </c>
      <c r="BO180" s="16">
        <f t="shared" si="109"/>
        <v>55.799500101330814</v>
      </c>
      <c r="BP180" s="16">
        <f t="shared" si="110"/>
        <v>47.287711950280354</v>
      </c>
      <c r="BQ180" s="16">
        <f t="shared" si="111"/>
        <v>8.5117881510504603</v>
      </c>
      <c r="BR180" s="1">
        <v>24</v>
      </c>
      <c r="BS180" s="1">
        <v>13</v>
      </c>
      <c r="BT180" s="42">
        <v>220</v>
      </c>
      <c r="BU180" s="42">
        <v>195</v>
      </c>
      <c r="BV180" s="42">
        <v>68</v>
      </c>
      <c r="BW180" s="42">
        <v>68</v>
      </c>
      <c r="BX180" s="42">
        <v>74</v>
      </c>
      <c r="BY180" s="42">
        <v>101</v>
      </c>
      <c r="BZ180" s="1">
        <v>201</v>
      </c>
      <c r="CA180" s="1">
        <v>152</v>
      </c>
      <c r="CB180" s="21">
        <f t="shared" si="112"/>
        <v>0.56940509915014159</v>
      </c>
      <c r="CC180" s="4">
        <v>8.6300000000000008</v>
      </c>
      <c r="CD180" s="45">
        <f t="shared" si="113"/>
        <v>11.208424514686824</v>
      </c>
      <c r="CE180" s="26">
        <f t="shared" si="114"/>
        <v>2.4575159028027382</v>
      </c>
      <c r="CF180" s="26">
        <f t="shared" si="115"/>
        <v>2.8587429889746141</v>
      </c>
      <c r="CG180" s="26">
        <f t="shared" si="116"/>
        <v>29.540344219404346</v>
      </c>
      <c r="CH180" s="26">
        <f t="shared" si="117"/>
        <v>33.753228624209044</v>
      </c>
      <c r="CI180" s="26">
        <f t="shared" si="118"/>
        <v>51.557680573086024</v>
      </c>
      <c r="CJ180" s="26">
        <f t="shared" si="119"/>
        <v>58.077620723378999</v>
      </c>
      <c r="CK180" s="16">
        <f t="shared" si="120"/>
        <v>15.031728301343435</v>
      </c>
      <c r="CL180" s="42">
        <v>49</v>
      </c>
      <c r="CM180" s="42">
        <v>57</v>
      </c>
      <c r="CN180" s="42">
        <v>540</v>
      </c>
      <c r="CO180" s="42">
        <v>616</v>
      </c>
      <c r="CP180" s="42">
        <v>199</v>
      </c>
      <c r="CQ180" s="42">
        <v>221</v>
      </c>
      <c r="CR180" s="42">
        <v>264</v>
      </c>
      <c r="CS180" s="42">
        <v>240</v>
      </c>
      <c r="CT180" s="1">
        <v>7</v>
      </c>
      <c r="CU180" s="1">
        <v>7</v>
      </c>
      <c r="CV180" s="42">
        <f t="shared" si="121"/>
        <v>0</v>
      </c>
      <c r="CW180" s="26">
        <f t="shared" si="122"/>
        <v>0.92385526267544649</v>
      </c>
      <c r="CX180" s="26">
        <f t="shared" si="123"/>
        <v>0.92385526267544649</v>
      </c>
      <c r="CY180" s="26">
        <f t="shared" si="124"/>
        <v>0</v>
      </c>
      <c r="CZ180" s="13">
        <v>21</v>
      </c>
      <c r="DA180" s="13">
        <v>15</v>
      </c>
      <c r="DB180" s="27">
        <v>14.2</v>
      </c>
      <c r="DC180" s="27">
        <v>20.75</v>
      </c>
      <c r="DD180" s="27">
        <v>14.58</v>
      </c>
      <c r="DE180" s="27">
        <v>17.77</v>
      </c>
      <c r="DF180" s="13">
        <v>16</v>
      </c>
      <c r="DG180" s="13">
        <v>21</v>
      </c>
      <c r="DH180" s="21">
        <f t="shared" si="125"/>
        <v>0.43243243243243246</v>
      </c>
      <c r="DI180" s="42">
        <v>16</v>
      </c>
      <c r="DJ180" s="42">
        <v>8</v>
      </c>
      <c r="DK180" s="13">
        <v>1</v>
      </c>
      <c r="DL180" s="13">
        <v>1</v>
      </c>
      <c r="DM180" s="13">
        <v>0</v>
      </c>
      <c r="DN180" s="13">
        <v>0</v>
      </c>
      <c r="DO180" s="13">
        <v>1</v>
      </c>
      <c r="DP180" s="13">
        <v>-6.3E-2</v>
      </c>
      <c r="DQ180" s="13">
        <v>4</v>
      </c>
      <c r="DR180" s="46">
        <v>2</v>
      </c>
      <c r="DS180" s="13">
        <v>0</v>
      </c>
      <c r="DT180" s="13">
        <v>1</v>
      </c>
      <c r="DU180" s="13">
        <v>-0.25</v>
      </c>
      <c r="DV180" s="13">
        <v>0</v>
      </c>
      <c r="DW180" s="13">
        <v>0</v>
      </c>
      <c r="DX180" s="13">
        <v>0</v>
      </c>
    </row>
    <row r="181" spans="1:128" ht="25.5" x14ac:dyDescent="0.2">
      <c r="A181" s="13" t="s">
        <v>874</v>
      </c>
      <c r="B181" s="13" t="s">
        <v>875</v>
      </c>
      <c r="C181" s="39" t="s">
        <v>3216</v>
      </c>
      <c r="D181" s="1" t="s">
        <v>128</v>
      </c>
      <c r="E181" s="13" t="s">
        <v>146</v>
      </c>
      <c r="F181" s="13">
        <v>63</v>
      </c>
      <c r="G181" s="13">
        <v>18</v>
      </c>
      <c r="H181" s="13">
        <v>23</v>
      </c>
      <c r="I181" s="40">
        <f t="shared" si="84"/>
        <v>41</v>
      </c>
      <c r="J181" s="19">
        <f t="shared" si="85"/>
        <v>2.4290698439866505</v>
      </c>
      <c r="K181" s="1">
        <v>13</v>
      </c>
      <c r="L181" s="1">
        <v>13</v>
      </c>
      <c r="M181" s="1">
        <v>5</v>
      </c>
      <c r="N181" s="1">
        <v>110</v>
      </c>
      <c r="O181" s="1">
        <v>39</v>
      </c>
      <c r="P181" s="1">
        <v>43</v>
      </c>
      <c r="Q181" s="1">
        <v>122</v>
      </c>
      <c r="R181" s="15">
        <f t="shared" si="86"/>
        <v>0.16363636363636364</v>
      </c>
      <c r="S181" s="15">
        <f t="shared" si="87"/>
        <v>9.375E-2</v>
      </c>
      <c r="T181" s="16">
        <v>1012.7333333333</v>
      </c>
      <c r="U181" s="16">
        <f t="shared" si="88"/>
        <v>16.075132275131747</v>
      </c>
      <c r="V181" s="16">
        <v>924.39</v>
      </c>
      <c r="W181" s="16">
        <f t="shared" si="89"/>
        <v>14.672857142857143</v>
      </c>
      <c r="X181" s="16">
        <v>2030.31</v>
      </c>
      <c r="Y181" s="16">
        <f t="shared" si="90"/>
        <v>32.227142857142859</v>
      </c>
      <c r="Z181" s="21">
        <f t="shared" si="91"/>
        <v>0.31285409686262561</v>
      </c>
      <c r="AA181" s="20">
        <f t="shared" si="92"/>
        <v>158.92499999999998</v>
      </c>
      <c r="AB181">
        <v>24</v>
      </c>
      <c r="AC181" s="1">
        <v>51</v>
      </c>
      <c r="AD181" s="1">
        <v>68</v>
      </c>
      <c r="AE181" s="1">
        <v>21</v>
      </c>
      <c r="AF181" s="1">
        <v>52</v>
      </c>
      <c r="AG181" s="15">
        <f t="shared" si="93"/>
        <v>0.45</v>
      </c>
      <c r="AH181" s="15">
        <f t="shared" si="94"/>
        <v>0.45</v>
      </c>
      <c r="AI181" s="15">
        <f t="shared" si="95"/>
        <v>0.9</v>
      </c>
      <c r="AJ181" s="1">
        <v>333</v>
      </c>
      <c r="AK181" s="21">
        <f t="shared" si="96"/>
        <v>0.3716517857142857</v>
      </c>
      <c r="AL181" s="1">
        <v>231</v>
      </c>
      <c r="AM181" s="21">
        <f t="shared" si="97"/>
        <v>0.2578125</v>
      </c>
      <c r="AN181" s="1">
        <v>332</v>
      </c>
      <c r="AO181" s="21">
        <f t="shared" si="98"/>
        <v>0.3705357142857143</v>
      </c>
      <c r="AP181" s="21">
        <f t="shared" si="99"/>
        <v>0.59042553191489366</v>
      </c>
      <c r="AQ181" s="1">
        <v>9</v>
      </c>
      <c r="AR181" s="4">
        <v>4.7699999999999996</v>
      </c>
      <c r="AS181" s="41">
        <v>363</v>
      </c>
      <c r="AT181" s="41">
        <v>317</v>
      </c>
      <c r="AU181" s="41">
        <v>308</v>
      </c>
      <c r="AV181" s="21">
        <f t="shared" si="100"/>
        <v>0.5338235294117647</v>
      </c>
      <c r="AW181" s="26">
        <v>17.89</v>
      </c>
      <c r="AX181" s="42">
        <v>1</v>
      </c>
      <c r="AY181" s="41">
        <v>0.84</v>
      </c>
      <c r="AZ181" s="1">
        <v>2</v>
      </c>
      <c r="BA181" s="43">
        <v>-0.64600000000000002</v>
      </c>
      <c r="BB181" s="16">
        <v>49.77</v>
      </c>
      <c r="BC181" s="26">
        <v>18.38</v>
      </c>
      <c r="BD181" s="43">
        <v>3.048</v>
      </c>
      <c r="BE181" s="43">
        <v>8.8780000000000001</v>
      </c>
      <c r="BF181" s="16">
        <v>54</v>
      </c>
      <c r="BG181" s="21">
        <f t="shared" si="101"/>
        <v>8.1799591002044994E-2</v>
      </c>
      <c r="BH181" s="44">
        <f t="shared" si="102"/>
        <v>0.91489361702127658</v>
      </c>
      <c r="BI181" s="42">
        <f t="shared" si="103"/>
        <v>996.69320802332152</v>
      </c>
      <c r="BJ181" s="21">
        <f t="shared" si="104"/>
        <v>-3.3067919766784221E-3</v>
      </c>
      <c r="BK181" s="26">
        <f t="shared" si="105"/>
        <v>2.5963067536429429</v>
      </c>
      <c r="BL181" s="26">
        <f t="shared" si="106"/>
        <v>2.0770454029143544</v>
      </c>
      <c r="BM181" s="16">
        <f t="shared" si="107"/>
        <v>31.739850063284976</v>
      </c>
      <c r="BN181" s="16">
        <f t="shared" si="108"/>
        <v>24.405283484243661</v>
      </c>
      <c r="BO181" s="16">
        <f t="shared" si="109"/>
        <v>61.467562392496674</v>
      </c>
      <c r="BP181" s="16">
        <f t="shared" si="110"/>
        <v>41.60581572712816</v>
      </c>
      <c r="BQ181" s="16">
        <f t="shared" si="111"/>
        <v>19.861746665368514</v>
      </c>
      <c r="BR181" s="1">
        <v>40</v>
      </c>
      <c r="BS181" s="1">
        <v>32</v>
      </c>
      <c r="BT181" s="42">
        <v>449</v>
      </c>
      <c r="BU181" s="42">
        <v>344</v>
      </c>
      <c r="BV181" s="42">
        <v>193</v>
      </c>
      <c r="BW181" s="42">
        <v>144</v>
      </c>
      <c r="BX181" s="42">
        <v>121</v>
      </c>
      <c r="BY181" s="42">
        <v>265</v>
      </c>
      <c r="BZ181" s="1">
        <v>474</v>
      </c>
      <c r="CA181" s="1">
        <v>341</v>
      </c>
      <c r="CB181" s="21">
        <f t="shared" si="112"/>
        <v>0.58159509202453985</v>
      </c>
      <c r="CC181" s="4">
        <v>6.16</v>
      </c>
      <c r="CD181" s="45">
        <f t="shared" si="113"/>
        <v>8.0775338994110655</v>
      </c>
      <c r="CE181" s="26">
        <f t="shared" si="114"/>
        <v>1.8617846535750697</v>
      </c>
      <c r="CF181" s="26">
        <f t="shared" si="115"/>
        <v>2.0095453403667416</v>
      </c>
      <c r="CG181" s="26">
        <f t="shared" si="116"/>
        <v>26.95154927080101</v>
      </c>
      <c r="CH181" s="26">
        <f t="shared" si="117"/>
        <v>28.606468962867737</v>
      </c>
      <c r="CI181" s="26">
        <f t="shared" si="118"/>
        <v>50.297737783885218</v>
      </c>
      <c r="CJ181" s="26">
        <f t="shared" si="119"/>
        <v>48.820130915968491</v>
      </c>
      <c r="CK181" s="16">
        <f t="shared" si="120"/>
        <v>18.384139797451788</v>
      </c>
      <c r="CL181" s="42">
        <v>63</v>
      </c>
      <c r="CM181" s="42">
        <v>68</v>
      </c>
      <c r="CN181" s="42">
        <v>849</v>
      </c>
      <c r="CO181" s="42">
        <v>900</v>
      </c>
      <c r="CP181" s="42">
        <v>347</v>
      </c>
      <c r="CQ181" s="42">
        <v>316</v>
      </c>
      <c r="CR181" s="42">
        <v>368</v>
      </c>
      <c r="CS181" s="42">
        <v>443</v>
      </c>
      <c r="CT181" s="1">
        <v>2</v>
      </c>
      <c r="CU181" s="1">
        <v>14</v>
      </c>
      <c r="CV181" s="42">
        <f t="shared" si="121"/>
        <v>12</v>
      </c>
      <c r="CW181" s="26">
        <f t="shared" si="122"/>
        <v>0.11849121190178785</v>
      </c>
      <c r="CX181" s="26">
        <f t="shared" si="123"/>
        <v>0.82943848331251491</v>
      </c>
      <c r="CY181" s="26">
        <f t="shared" si="124"/>
        <v>0.71094727141072711</v>
      </c>
      <c r="CZ181" s="13">
        <v>41</v>
      </c>
      <c r="DA181" s="13">
        <v>29</v>
      </c>
      <c r="DB181" s="27">
        <v>30.18</v>
      </c>
      <c r="DC181" s="27">
        <v>31.26</v>
      </c>
      <c r="DD181" s="27">
        <v>32.65</v>
      </c>
      <c r="DE181" s="27">
        <v>30.49</v>
      </c>
      <c r="DF181" s="13">
        <v>473</v>
      </c>
      <c r="DG181" s="13">
        <v>420</v>
      </c>
      <c r="DH181" s="21">
        <f t="shared" si="125"/>
        <v>0.52967525195968646</v>
      </c>
      <c r="DI181" s="42">
        <v>338</v>
      </c>
      <c r="DJ181" s="42">
        <v>173</v>
      </c>
      <c r="DK181" s="13">
        <v>48</v>
      </c>
      <c r="DL181" s="13">
        <v>5</v>
      </c>
      <c r="DM181" s="13">
        <v>0.127</v>
      </c>
      <c r="DN181" s="13">
        <v>3</v>
      </c>
      <c r="DO181" s="13">
        <v>1</v>
      </c>
      <c r="DP181" s="13">
        <v>6.0000000000000001E-3</v>
      </c>
      <c r="DQ181" s="13">
        <v>228</v>
      </c>
      <c r="DR181" s="46">
        <v>119</v>
      </c>
      <c r="DS181" s="13">
        <v>6</v>
      </c>
      <c r="DT181" s="13">
        <v>30</v>
      </c>
      <c r="DU181" s="13">
        <v>-0.105</v>
      </c>
      <c r="DV181" s="13">
        <v>1</v>
      </c>
      <c r="DW181" s="13">
        <v>2</v>
      </c>
      <c r="DX181" s="13">
        <v>-4.0000000000000001E-3</v>
      </c>
    </row>
    <row r="182" spans="1:128" ht="25.5" x14ac:dyDescent="0.2">
      <c r="A182" s="13" t="s">
        <v>466</v>
      </c>
      <c r="B182" s="13" t="s">
        <v>879</v>
      </c>
      <c r="C182" s="39" t="s">
        <v>3217</v>
      </c>
      <c r="D182" s="1" t="s">
        <v>136</v>
      </c>
      <c r="E182" s="13" t="s">
        <v>173</v>
      </c>
      <c r="F182" s="13">
        <v>12</v>
      </c>
      <c r="G182" s="13">
        <v>1</v>
      </c>
      <c r="H182" s="13">
        <v>0</v>
      </c>
      <c r="I182" s="40">
        <f t="shared" si="84"/>
        <v>1</v>
      </c>
      <c r="J182" s="19">
        <f t="shared" si="85"/>
        <v>0.36400404448945683</v>
      </c>
      <c r="K182" s="1">
        <v>1</v>
      </c>
      <c r="L182" s="1">
        <v>0</v>
      </c>
      <c r="M182" s="1">
        <v>0</v>
      </c>
      <c r="N182" s="1">
        <v>7</v>
      </c>
      <c r="O182" s="1">
        <v>7</v>
      </c>
      <c r="P182" s="1">
        <v>6</v>
      </c>
      <c r="Q182" s="1">
        <v>5</v>
      </c>
      <c r="R182" s="15">
        <f t="shared" si="86"/>
        <v>0.14285714285714285</v>
      </c>
      <c r="S182" s="15">
        <f t="shared" si="87"/>
        <v>0.05</v>
      </c>
      <c r="T182" s="16">
        <v>164.8333333333</v>
      </c>
      <c r="U182" s="16">
        <f t="shared" si="88"/>
        <v>13.736111111108334</v>
      </c>
      <c r="V182" s="16">
        <v>161.62</v>
      </c>
      <c r="W182" s="16">
        <f t="shared" si="89"/>
        <v>13.468333333333334</v>
      </c>
      <c r="X182" s="16">
        <v>466.23</v>
      </c>
      <c r="Y182" s="16">
        <f t="shared" si="90"/>
        <v>38.852499999999999</v>
      </c>
      <c r="Z182" s="21">
        <f t="shared" si="91"/>
        <v>0.25741817313052484</v>
      </c>
      <c r="AA182" s="20">
        <f t="shared" si="92"/>
        <v>0</v>
      </c>
      <c r="AB182">
        <v>20</v>
      </c>
      <c r="AC182" s="1">
        <v>16</v>
      </c>
      <c r="AD182" s="1">
        <v>20</v>
      </c>
      <c r="AE182" s="1">
        <v>4</v>
      </c>
      <c r="AF182" s="1">
        <v>0</v>
      </c>
      <c r="AG182" s="15">
        <f t="shared" si="93"/>
        <v>0.16666666666666666</v>
      </c>
      <c r="AH182" s="15">
        <f t="shared" si="94"/>
        <v>0</v>
      </c>
      <c r="AI182" s="15">
        <f t="shared" si="95"/>
        <v>0.16666666666666666</v>
      </c>
      <c r="AJ182" s="1">
        <v>47</v>
      </c>
      <c r="AK182" s="21">
        <f t="shared" si="96"/>
        <v>0.32867132867132864</v>
      </c>
      <c r="AL182" s="1">
        <v>51</v>
      </c>
      <c r="AM182" s="21">
        <f t="shared" si="97"/>
        <v>0.35664335664335667</v>
      </c>
      <c r="AN182" s="1">
        <v>45</v>
      </c>
      <c r="AO182" s="21">
        <f t="shared" si="98"/>
        <v>0.31468531468531469</v>
      </c>
      <c r="AP182" s="21">
        <f t="shared" si="99"/>
        <v>0.47959183673469385</v>
      </c>
      <c r="AQ182" s="1">
        <v>4</v>
      </c>
      <c r="AR182" s="4">
        <v>-5.19</v>
      </c>
      <c r="AS182" s="41">
        <v>58</v>
      </c>
      <c r="AT182" s="41">
        <v>48</v>
      </c>
      <c r="AU182" s="41">
        <v>48</v>
      </c>
      <c r="AV182" s="21">
        <f t="shared" si="100"/>
        <v>0.54716981132075471</v>
      </c>
      <c r="AW182" s="26">
        <v>16.89</v>
      </c>
      <c r="AX182" s="42">
        <v>7</v>
      </c>
      <c r="AY182" s="41">
        <v>-0.27100000000000002</v>
      </c>
      <c r="AZ182" s="1">
        <v>7</v>
      </c>
      <c r="BA182" s="43">
        <v>0.28400000000000003</v>
      </c>
      <c r="BB182" s="16">
        <v>49.98</v>
      </c>
      <c r="BC182" s="26">
        <v>15.97</v>
      </c>
      <c r="BD182" s="43">
        <v>-0.86</v>
      </c>
      <c r="BE182" s="43">
        <v>-4.6630000000000003</v>
      </c>
      <c r="BF182" s="16">
        <v>47.17</v>
      </c>
      <c r="BG182" s="21">
        <f t="shared" si="101"/>
        <v>0.1</v>
      </c>
      <c r="BH182" s="44">
        <f t="shared" si="102"/>
        <v>0.87341772151898733</v>
      </c>
      <c r="BI182" s="42">
        <f t="shared" si="103"/>
        <v>973.41772151898738</v>
      </c>
      <c r="BJ182" s="21">
        <f t="shared" si="104"/>
        <v>-2.6582278481012661E-2</v>
      </c>
      <c r="BK182" s="26">
        <f t="shared" si="105"/>
        <v>2.2274470981314192</v>
      </c>
      <c r="BL182" s="26">
        <f t="shared" si="106"/>
        <v>3.7124118302190321</v>
      </c>
      <c r="BM182" s="16">
        <f t="shared" si="107"/>
        <v>22.274470981314195</v>
      </c>
      <c r="BN182" s="16">
        <f t="shared" si="108"/>
        <v>29.328053458730352</v>
      </c>
      <c r="BO182" s="16">
        <f t="shared" si="109"/>
        <v>49.003836158891225</v>
      </c>
      <c r="BP182" s="16">
        <f t="shared" si="110"/>
        <v>60.141071649548323</v>
      </c>
      <c r="BQ182" s="16">
        <f t="shared" si="111"/>
        <v>-11.137235490657098</v>
      </c>
      <c r="BR182" s="1">
        <v>6</v>
      </c>
      <c r="BS182" s="1">
        <v>10</v>
      </c>
      <c r="BT182" s="42">
        <v>54</v>
      </c>
      <c r="BU182" s="42">
        <v>69</v>
      </c>
      <c r="BV182" s="42">
        <v>39</v>
      </c>
      <c r="BW182" s="42">
        <v>28</v>
      </c>
      <c r="BX182" s="42">
        <v>55</v>
      </c>
      <c r="BY182" s="42">
        <v>33</v>
      </c>
      <c r="BZ182" s="1">
        <v>74</v>
      </c>
      <c r="CA182" s="1">
        <v>84</v>
      </c>
      <c r="CB182" s="21">
        <f t="shared" si="112"/>
        <v>0.46835443037974683</v>
      </c>
      <c r="CC182" s="4">
        <v>1.9300000000000002</v>
      </c>
      <c r="CD182" s="45">
        <f t="shared" si="113"/>
        <v>-5.7904395722897508</v>
      </c>
      <c r="CE182" s="26">
        <f t="shared" si="114"/>
        <v>2.0590695579435043</v>
      </c>
      <c r="CF182" s="26">
        <f t="shared" si="115"/>
        <v>2.5738369474293803</v>
      </c>
      <c r="CG182" s="26">
        <f t="shared" si="116"/>
        <v>28.440898269094653</v>
      </c>
      <c r="CH182" s="26">
        <f t="shared" si="117"/>
        <v>31.272118911266972</v>
      </c>
      <c r="CI182" s="26">
        <f t="shared" si="118"/>
        <v>54.565343285502863</v>
      </c>
      <c r="CJ182" s="26">
        <f t="shared" si="119"/>
        <v>59.198249790875742</v>
      </c>
      <c r="CK182" s="16">
        <f t="shared" si="120"/>
        <v>-6.5043289852842179</v>
      </c>
      <c r="CL182" s="42">
        <v>16</v>
      </c>
      <c r="CM182" s="42">
        <v>20</v>
      </c>
      <c r="CN182" s="42">
        <v>205</v>
      </c>
      <c r="CO182" s="42">
        <v>223</v>
      </c>
      <c r="CP182" s="42">
        <v>89</v>
      </c>
      <c r="CQ182" s="42">
        <v>114</v>
      </c>
      <c r="CR182" s="42">
        <v>103</v>
      </c>
      <c r="CS182" s="42">
        <v>114</v>
      </c>
      <c r="CT182" s="1">
        <v>0</v>
      </c>
      <c r="CU182" s="1">
        <v>0</v>
      </c>
      <c r="CV182" s="42">
        <f t="shared" si="121"/>
        <v>0</v>
      </c>
      <c r="CW182" s="26">
        <f t="shared" si="122"/>
        <v>0</v>
      </c>
      <c r="CX182" s="26">
        <f t="shared" si="123"/>
        <v>0</v>
      </c>
      <c r="CY182" s="26">
        <f t="shared" si="124"/>
        <v>0</v>
      </c>
      <c r="CZ182" s="13">
        <v>6</v>
      </c>
      <c r="DA182" s="13">
        <v>7</v>
      </c>
      <c r="DB182" s="27">
        <v>5.42</v>
      </c>
      <c r="DC182" s="27">
        <v>7.73</v>
      </c>
      <c r="DD182" s="27">
        <v>5.61</v>
      </c>
      <c r="DE182" s="27">
        <v>6.7</v>
      </c>
      <c r="DF182" s="1"/>
      <c r="DG182" s="1"/>
      <c r="DH182" s="21" t="str">
        <f t="shared" si="125"/>
        <v xml:space="preserve"> </v>
      </c>
      <c r="DI182" s="42"/>
      <c r="DJ182" s="42"/>
      <c r="DK182" s="1"/>
      <c r="DL182" s="1"/>
      <c r="DM182" s="1"/>
      <c r="DN182" s="1"/>
      <c r="DO182" s="1"/>
      <c r="DP182" s="1"/>
      <c r="DQ182" s="1"/>
      <c r="DR182" s="42"/>
      <c r="DS182" s="1"/>
      <c r="DT182" s="1"/>
      <c r="DU182" s="1"/>
      <c r="DV182" s="1"/>
      <c r="DW182" s="1"/>
      <c r="DX182" s="13"/>
    </row>
    <row r="183" spans="1:128" ht="25.5" x14ac:dyDescent="0.2">
      <c r="A183" s="13" t="s">
        <v>881</v>
      </c>
      <c r="B183" s="13" t="s">
        <v>882</v>
      </c>
      <c r="C183" s="39" t="s">
        <v>3218</v>
      </c>
      <c r="D183" s="1" t="s">
        <v>287</v>
      </c>
      <c r="E183" s="13" t="s">
        <v>173</v>
      </c>
      <c r="F183" s="13">
        <v>65</v>
      </c>
      <c r="G183" s="13">
        <v>0</v>
      </c>
      <c r="H183" s="13">
        <v>10</v>
      </c>
      <c r="I183" s="40">
        <f t="shared" si="84"/>
        <v>10</v>
      </c>
      <c r="J183" s="19">
        <f t="shared" si="85"/>
        <v>0.54049996246529652</v>
      </c>
      <c r="K183" s="1">
        <v>0</v>
      </c>
      <c r="L183" s="1">
        <v>5</v>
      </c>
      <c r="M183" s="1">
        <v>5</v>
      </c>
      <c r="N183" s="1">
        <v>83</v>
      </c>
      <c r="O183" s="1">
        <v>42</v>
      </c>
      <c r="P183" s="1">
        <v>71</v>
      </c>
      <c r="Q183" s="1">
        <v>56</v>
      </c>
      <c r="R183" s="15">
        <f t="shared" si="86"/>
        <v>0</v>
      </c>
      <c r="S183" s="15">
        <f t="shared" si="87"/>
        <v>0</v>
      </c>
      <c r="T183" s="16">
        <v>1110.0833333333001</v>
      </c>
      <c r="U183" s="16">
        <f t="shared" si="88"/>
        <v>17.078205128204615</v>
      </c>
      <c r="V183" s="16">
        <v>1067.67</v>
      </c>
      <c r="W183" s="16">
        <f t="shared" si="89"/>
        <v>16.425692307692309</v>
      </c>
      <c r="X183" s="16">
        <v>2112.1999999999998</v>
      </c>
      <c r="Y183" s="16">
        <f t="shared" si="90"/>
        <v>32.495384615384616</v>
      </c>
      <c r="Z183" s="21">
        <f t="shared" si="91"/>
        <v>0.33575900901609185</v>
      </c>
      <c r="AA183" s="20">
        <f t="shared" si="92"/>
        <v>71.282051282051285</v>
      </c>
      <c r="AB183">
        <v>100</v>
      </c>
      <c r="AC183" s="1">
        <v>117</v>
      </c>
      <c r="AD183" s="1">
        <v>101</v>
      </c>
      <c r="AE183" s="1">
        <v>39</v>
      </c>
      <c r="AF183" s="1">
        <v>16</v>
      </c>
      <c r="AG183" s="15">
        <f t="shared" si="93"/>
        <v>0</v>
      </c>
      <c r="AH183" s="15">
        <f t="shared" si="94"/>
        <v>0.25641025641025639</v>
      </c>
      <c r="AI183" s="15">
        <f t="shared" si="95"/>
        <v>0.25641025641025639</v>
      </c>
      <c r="AJ183" s="1">
        <v>360</v>
      </c>
      <c r="AK183" s="21">
        <f t="shared" si="96"/>
        <v>0.34285714285714286</v>
      </c>
      <c r="AL183" s="1">
        <v>300</v>
      </c>
      <c r="AM183" s="21">
        <f t="shared" si="97"/>
        <v>0.2857142857142857</v>
      </c>
      <c r="AN183" s="1">
        <v>390</v>
      </c>
      <c r="AO183" s="21">
        <f t="shared" si="98"/>
        <v>0.37142857142857144</v>
      </c>
      <c r="AP183" s="21">
        <f t="shared" si="99"/>
        <v>0.54545454545454541</v>
      </c>
      <c r="AQ183" s="1">
        <v>7</v>
      </c>
      <c r="AR183" s="4">
        <v>2.85</v>
      </c>
      <c r="AS183" s="41">
        <v>394</v>
      </c>
      <c r="AT183" s="41">
        <v>353</v>
      </c>
      <c r="AU183" s="41">
        <v>339</v>
      </c>
      <c r="AV183" s="21">
        <f t="shared" si="100"/>
        <v>0.52744310575635878</v>
      </c>
      <c r="AW183" s="26">
        <v>17.45</v>
      </c>
      <c r="AX183" s="42">
        <v>3</v>
      </c>
      <c r="AY183" s="41">
        <v>0.753</v>
      </c>
      <c r="AZ183" s="1">
        <v>2</v>
      </c>
      <c r="BA183" s="43">
        <v>0.90700000000000003</v>
      </c>
      <c r="BB183" s="16">
        <v>50.27</v>
      </c>
      <c r="BC183" s="26">
        <v>16.82</v>
      </c>
      <c r="BD183" s="43">
        <v>-1.19</v>
      </c>
      <c r="BE183" s="43">
        <v>5.8870000000000005</v>
      </c>
      <c r="BF183" s="16">
        <v>51.74</v>
      </c>
      <c r="BG183" s="21">
        <f t="shared" si="101"/>
        <v>7.0143884892086325E-2</v>
      </c>
      <c r="BH183" s="44">
        <f t="shared" si="102"/>
        <v>0.9107142857142857</v>
      </c>
      <c r="BI183" s="42">
        <f t="shared" si="103"/>
        <v>980.85817060637203</v>
      </c>
      <c r="BJ183" s="21">
        <f t="shared" si="104"/>
        <v>-1.9141829393627977E-2</v>
      </c>
      <c r="BK183" s="26">
        <f t="shared" si="105"/>
        <v>2.1916884430582484</v>
      </c>
      <c r="BL183" s="26">
        <f t="shared" si="106"/>
        <v>2.2478855826238444</v>
      </c>
      <c r="BM183" s="16">
        <f t="shared" si="107"/>
        <v>31.245609598471439</v>
      </c>
      <c r="BN183" s="16">
        <f t="shared" si="108"/>
        <v>25.176318525387053</v>
      </c>
      <c r="BO183" s="16">
        <f t="shared" si="109"/>
        <v>60.580516451712597</v>
      </c>
      <c r="BP183" s="16">
        <f t="shared" si="110"/>
        <v>52.769114052094743</v>
      </c>
      <c r="BQ183" s="16">
        <f t="shared" si="111"/>
        <v>7.8114023996178545</v>
      </c>
      <c r="BR183" s="1">
        <v>39</v>
      </c>
      <c r="BS183" s="1">
        <v>40</v>
      </c>
      <c r="BT183" s="42">
        <v>517</v>
      </c>
      <c r="BU183" s="42">
        <v>408</v>
      </c>
      <c r="BV183" s="42">
        <v>224</v>
      </c>
      <c r="BW183" s="42">
        <v>198</v>
      </c>
      <c r="BX183" s="42">
        <v>293</v>
      </c>
      <c r="BY183" s="42">
        <v>298</v>
      </c>
      <c r="BZ183" s="1">
        <v>541</v>
      </c>
      <c r="CA183" s="1">
        <v>491</v>
      </c>
      <c r="CB183" s="21">
        <f t="shared" si="112"/>
        <v>0.52422480620155043</v>
      </c>
      <c r="CC183" s="4">
        <v>-0.49</v>
      </c>
      <c r="CD183" s="45">
        <f t="shared" si="113"/>
        <v>1.6504933087087643</v>
      </c>
      <c r="CE183" s="26">
        <f t="shared" si="114"/>
        <v>2.5849824827194396</v>
      </c>
      <c r="CF183" s="26">
        <f t="shared" si="115"/>
        <v>2.6702016854464539</v>
      </c>
      <c r="CG183" s="26">
        <f t="shared" si="116"/>
        <v>33.547959473534704</v>
      </c>
      <c r="CH183" s="26">
        <f t="shared" si="117"/>
        <v>28.860903323548907</v>
      </c>
      <c r="CI183" s="26">
        <f t="shared" si="118"/>
        <v>63.516712432534803</v>
      </c>
      <c r="CJ183" s="26">
        <f t="shared" si="119"/>
        <v>57.011646624372695</v>
      </c>
      <c r="CK183" s="16">
        <f t="shared" si="120"/>
        <v>1.3063365914557465</v>
      </c>
      <c r="CL183" s="42">
        <v>91</v>
      </c>
      <c r="CM183" s="42">
        <v>94</v>
      </c>
      <c r="CN183" s="42">
        <v>1090</v>
      </c>
      <c r="CO183" s="42">
        <v>922</v>
      </c>
      <c r="CP183" s="42">
        <v>454</v>
      </c>
      <c r="CQ183" s="42">
        <v>383</v>
      </c>
      <c r="CR183" s="42">
        <v>608</v>
      </c>
      <c r="CS183" s="42">
        <v>601</v>
      </c>
      <c r="CT183" s="1">
        <v>9</v>
      </c>
      <c r="CU183" s="1">
        <v>8</v>
      </c>
      <c r="CV183" s="42">
        <f t="shared" si="121"/>
        <v>-1</v>
      </c>
      <c r="CW183" s="26">
        <f t="shared" si="122"/>
        <v>0.4864499662187669</v>
      </c>
      <c r="CX183" s="26">
        <f t="shared" si="123"/>
        <v>0.43239996997223729</v>
      </c>
      <c r="CY183" s="26">
        <f t="shared" si="124"/>
        <v>-5.4049996246529661E-2</v>
      </c>
      <c r="CZ183" s="13">
        <v>46</v>
      </c>
      <c r="DA183" s="13">
        <v>40</v>
      </c>
      <c r="DB183" s="27">
        <v>49</v>
      </c>
      <c r="DC183" s="27">
        <v>40.22</v>
      </c>
      <c r="DD183" s="27">
        <v>54.97</v>
      </c>
      <c r="DE183" s="27">
        <v>46.01</v>
      </c>
      <c r="DF183" s="1"/>
      <c r="DG183" s="1"/>
      <c r="DH183" s="21" t="str">
        <f t="shared" si="125"/>
        <v xml:space="preserve"> </v>
      </c>
      <c r="DI183" s="42"/>
      <c r="DJ183" s="42"/>
      <c r="DK183" s="1"/>
      <c r="DL183" s="1"/>
      <c r="DM183" s="1"/>
      <c r="DN183" s="1"/>
      <c r="DO183" s="1"/>
      <c r="DP183" s="1"/>
      <c r="DQ183" s="1"/>
      <c r="DR183" s="42"/>
      <c r="DS183" s="1"/>
      <c r="DT183" s="1"/>
      <c r="DU183" s="1"/>
      <c r="DV183" s="1"/>
      <c r="DW183" s="1"/>
      <c r="DX183" s="13"/>
    </row>
    <row r="184" spans="1:128" ht="25.5" x14ac:dyDescent="0.2">
      <c r="A184" s="13" t="s">
        <v>886</v>
      </c>
      <c r="B184" s="13" t="s">
        <v>887</v>
      </c>
      <c r="C184" s="39" t="s">
        <v>3219</v>
      </c>
      <c r="D184" s="1" t="s">
        <v>214</v>
      </c>
      <c r="E184" s="13" t="s">
        <v>129</v>
      </c>
      <c r="F184" s="13">
        <v>33</v>
      </c>
      <c r="G184" s="13">
        <v>3</v>
      </c>
      <c r="H184" s="13">
        <v>2</v>
      </c>
      <c r="I184" s="40">
        <f t="shared" si="84"/>
        <v>5</v>
      </c>
      <c r="J184" s="19">
        <f t="shared" si="85"/>
        <v>0.72992700729927007</v>
      </c>
      <c r="K184" s="1">
        <v>2</v>
      </c>
      <c r="L184" s="1">
        <v>1</v>
      </c>
      <c r="M184" s="1">
        <v>1</v>
      </c>
      <c r="N184" s="1">
        <v>31</v>
      </c>
      <c r="O184" s="1">
        <v>10</v>
      </c>
      <c r="P184" s="1">
        <v>16</v>
      </c>
      <c r="Q184" s="1">
        <v>31</v>
      </c>
      <c r="R184" s="15">
        <f t="shared" si="86"/>
        <v>9.6774193548387094E-2</v>
      </c>
      <c r="S184" s="15">
        <f t="shared" si="87"/>
        <v>5.2631578947368418E-2</v>
      </c>
      <c r="T184" s="16">
        <v>411</v>
      </c>
      <c r="U184" s="16">
        <f t="shared" si="88"/>
        <v>12.454545454545455</v>
      </c>
      <c r="V184" s="16">
        <v>391.77</v>
      </c>
      <c r="W184" s="16">
        <f t="shared" si="89"/>
        <v>11.871818181818181</v>
      </c>
      <c r="X184" s="16">
        <v>1215.76</v>
      </c>
      <c r="Y184" s="16">
        <f t="shared" si="90"/>
        <v>36.841212121212124</v>
      </c>
      <c r="Z184" s="21">
        <f t="shared" si="91"/>
        <v>0.24370929313916376</v>
      </c>
      <c r="AA184" s="20">
        <f t="shared" si="92"/>
        <v>21.375</v>
      </c>
      <c r="AB184">
        <v>15</v>
      </c>
      <c r="AC184" s="1">
        <v>68</v>
      </c>
      <c r="AD184" s="1">
        <v>35</v>
      </c>
      <c r="AE184" s="1">
        <v>10</v>
      </c>
      <c r="AF184" s="1">
        <v>3</v>
      </c>
      <c r="AG184" s="15">
        <f t="shared" si="93"/>
        <v>0.375</v>
      </c>
      <c r="AH184" s="15">
        <f t="shared" si="94"/>
        <v>0.25</v>
      </c>
      <c r="AI184" s="15">
        <f t="shared" si="95"/>
        <v>0.625</v>
      </c>
      <c r="AJ184" s="1">
        <v>76</v>
      </c>
      <c r="AK184" s="21">
        <f t="shared" si="96"/>
        <v>0.23030303030303031</v>
      </c>
      <c r="AL184" s="1">
        <v>135</v>
      </c>
      <c r="AM184" s="21">
        <f t="shared" si="97"/>
        <v>0.40909090909090912</v>
      </c>
      <c r="AN184" s="1">
        <v>119</v>
      </c>
      <c r="AO184" s="21">
        <f t="shared" si="98"/>
        <v>0.3606060606060606</v>
      </c>
      <c r="AP184" s="21">
        <f t="shared" si="99"/>
        <v>0.36018957345971564</v>
      </c>
      <c r="AQ184" s="1">
        <v>2</v>
      </c>
      <c r="AR184" s="4">
        <v>-14.04</v>
      </c>
      <c r="AS184" s="41">
        <v>136</v>
      </c>
      <c r="AT184" s="41">
        <v>161</v>
      </c>
      <c r="AU184" s="41">
        <v>118</v>
      </c>
      <c r="AV184" s="21">
        <f t="shared" si="100"/>
        <v>0.45791245791245794</v>
      </c>
      <c r="AW184" s="26">
        <v>17.05</v>
      </c>
      <c r="AX184" s="42">
        <v>12</v>
      </c>
      <c r="AY184" s="41">
        <v>0.80300000000000005</v>
      </c>
      <c r="AZ184" s="1">
        <v>1</v>
      </c>
      <c r="BA184" s="43">
        <v>0.82600000000000007</v>
      </c>
      <c r="BB184" s="16">
        <v>50.13</v>
      </c>
      <c r="BC184" s="26">
        <v>17.399999999999999</v>
      </c>
      <c r="BD184" s="43">
        <v>-1.0209999999999999</v>
      </c>
      <c r="BE184" s="43">
        <v>-4.7160000000000002</v>
      </c>
      <c r="BF184" s="16">
        <v>46.97</v>
      </c>
      <c r="BG184" s="21">
        <f t="shared" si="101"/>
        <v>4.6783625730994149E-2</v>
      </c>
      <c r="BH184" s="44">
        <f t="shared" si="102"/>
        <v>0.92222222222222228</v>
      </c>
      <c r="BI184" s="42">
        <f t="shared" si="103"/>
        <v>969.0058479532164</v>
      </c>
      <c r="BJ184" s="21">
        <f t="shared" si="104"/>
        <v>-3.0994152046783574E-2</v>
      </c>
      <c r="BK184" s="26">
        <f t="shared" si="105"/>
        <v>1.2252086683513286</v>
      </c>
      <c r="BL184" s="26">
        <f t="shared" si="106"/>
        <v>2.1441151696148255</v>
      </c>
      <c r="BM184" s="16">
        <f t="shared" si="107"/>
        <v>26.188835286009649</v>
      </c>
      <c r="BN184" s="16">
        <f t="shared" si="108"/>
        <v>27.567195037904895</v>
      </c>
      <c r="BO184" s="16">
        <f t="shared" si="109"/>
        <v>44.260663144191746</v>
      </c>
      <c r="BP184" s="16">
        <f t="shared" si="110"/>
        <v>55.900145493529372</v>
      </c>
      <c r="BQ184" s="16">
        <f t="shared" si="111"/>
        <v>-11.639482349337626</v>
      </c>
      <c r="BR184" s="1">
        <v>8</v>
      </c>
      <c r="BS184" s="1">
        <v>14</v>
      </c>
      <c r="BT184" s="42">
        <v>163</v>
      </c>
      <c r="BU184" s="42">
        <v>166</v>
      </c>
      <c r="BV184" s="42">
        <v>49</v>
      </c>
      <c r="BW184" s="42">
        <v>75</v>
      </c>
      <c r="BX184" s="42">
        <v>110</v>
      </c>
      <c r="BY184" s="42">
        <v>69</v>
      </c>
      <c r="BZ184" s="1">
        <v>130</v>
      </c>
      <c r="CA184" s="1">
        <v>162</v>
      </c>
      <c r="CB184" s="21">
        <f t="shared" si="112"/>
        <v>0.4452054794520548</v>
      </c>
      <c r="CC184" s="4">
        <v>-2.91</v>
      </c>
      <c r="CD184" s="45">
        <f t="shared" si="113"/>
        <v>-2.8320321123708005</v>
      </c>
      <c r="CE184" s="26">
        <f t="shared" si="114"/>
        <v>2.6649996709876951</v>
      </c>
      <c r="CF184" s="26">
        <f t="shared" si="115"/>
        <v>1.8753701388431929</v>
      </c>
      <c r="CG184" s="26">
        <f t="shared" si="116"/>
        <v>30.252681450286239</v>
      </c>
      <c r="CH184" s="26">
        <f t="shared" si="117"/>
        <v>29.857866684213988</v>
      </c>
      <c r="CI184" s="26">
        <f t="shared" si="118"/>
        <v>58.629992761729291</v>
      </c>
      <c r="CJ184" s="26">
        <f t="shared" si="119"/>
        <v>58.728696453247352</v>
      </c>
      <c r="CK184" s="16">
        <f t="shared" si="120"/>
        <v>-11.540778657819565</v>
      </c>
      <c r="CL184" s="42">
        <v>54</v>
      </c>
      <c r="CM184" s="42">
        <v>38</v>
      </c>
      <c r="CN184" s="42">
        <v>559</v>
      </c>
      <c r="CO184" s="42">
        <v>567</v>
      </c>
      <c r="CP184" s="42">
        <v>233</v>
      </c>
      <c r="CQ184" s="42">
        <v>225</v>
      </c>
      <c r="CR184" s="42">
        <v>360</v>
      </c>
      <c r="CS184" s="42">
        <v>342</v>
      </c>
      <c r="CT184" s="1">
        <v>4</v>
      </c>
      <c r="CU184" s="1">
        <v>1</v>
      </c>
      <c r="CV184" s="42">
        <f t="shared" si="121"/>
        <v>-3</v>
      </c>
      <c r="CW184" s="26">
        <f t="shared" si="122"/>
        <v>0.58394160583941612</v>
      </c>
      <c r="CX184" s="26">
        <f t="shared" si="123"/>
        <v>0.14598540145985403</v>
      </c>
      <c r="CY184" s="26">
        <f t="shared" si="124"/>
        <v>-0.43795620437956201</v>
      </c>
      <c r="CZ184" s="13">
        <v>11</v>
      </c>
      <c r="DA184" s="13">
        <v>14</v>
      </c>
      <c r="DB184" s="27">
        <v>12.94</v>
      </c>
      <c r="DC184" s="27">
        <v>11.82</v>
      </c>
      <c r="DD184" s="27">
        <v>13.07</v>
      </c>
      <c r="DE184" s="27">
        <v>15.52</v>
      </c>
      <c r="DF184" s="13">
        <v>55</v>
      </c>
      <c r="DG184" s="13">
        <v>85</v>
      </c>
      <c r="DH184" s="21">
        <f t="shared" si="125"/>
        <v>0.39285714285714285</v>
      </c>
      <c r="DI184" s="42">
        <v>37</v>
      </c>
      <c r="DJ184" s="42">
        <v>10</v>
      </c>
      <c r="DK184" s="13">
        <v>4</v>
      </c>
      <c r="DL184" s="13">
        <v>1</v>
      </c>
      <c r="DM184" s="13">
        <v>8.1000000000000003E-2</v>
      </c>
      <c r="DN184" s="13">
        <v>0</v>
      </c>
      <c r="DO184" s="13">
        <v>0</v>
      </c>
      <c r="DP184" s="13">
        <v>0</v>
      </c>
      <c r="DQ184" s="13">
        <v>43</v>
      </c>
      <c r="DR184" s="46">
        <v>21</v>
      </c>
      <c r="DS184" s="13">
        <v>0</v>
      </c>
      <c r="DT184" s="13">
        <v>10</v>
      </c>
      <c r="DU184" s="13">
        <v>-0.23300000000000001</v>
      </c>
      <c r="DV184" s="13">
        <v>0</v>
      </c>
      <c r="DW184" s="13">
        <v>0</v>
      </c>
      <c r="DX184" s="13">
        <v>0</v>
      </c>
    </row>
    <row r="185" spans="1:128" ht="25.5" x14ac:dyDescent="0.2">
      <c r="A185" s="13" t="s">
        <v>466</v>
      </c>
      <c r="B185" s="13" t="s">
        <v>890</v>
      </c>
      <c r="C185" s="39" t="s">
        <v>3220</v>
      </c>
      <c r="D185" s="1" t="s">
        <v>409</v>
      </c>
      <c r="E185" s="13" t="s">
        <v>129</v>
      </c>
      <c r="F185" s="13">
        <v>2</v>
      </c>
      <c r="G185" s="13">
        <v>0</v>
      </c>
      <c r="H185" s="13">
        <v>0</v>
      </c>
      <c r="I185" s="40">
        <f t="shared" si="84"/>
        <v>0</v>
      </c>
      <c r="J185" s="19">
        <f t="shared" si="85"/>
        <v>0</v>
      </c>
      <c r="K185" s="1">
        <v>0</v>
      </c>
      <c r="L185" s="1">
        <v>0</v>
      </c>
      <c r="M185" s="1">
        <v>0</v>
      </c>
      <c r="N185" s="1">
        <v>2</v>
      </c>
      <c r="O185" s="1">
        <v>1</v>
      </c>
      <c r="P185" s="1">
        <v>1</v>
      </c>
      <c r="Q185" s="1">
        <v>3</v>
      </c>
      <c r="R185" s="15">
        <f t="shared" si="86"/>
        <v>0</v>
      </c>
      <c r="S185" s="15">
        <f t="shared" si="87"/>
        <v>0</v>
      </c>
      <c r="T185" s="16">
        <v>11.8833333333</v>
      </c>
      <c r="U185" s="16">
        <f t="shared" si="88"/>
        <v>5.9416666666499998</v>
      </c>
      <c r="V185" s="16">
        <v>12.71</v>
      </c>
      <c r="W185" s="16">
        <f t="shared" si="89"/>
        <v>6.3550000000000004</v>
      </c>
      <c r="X185" s="16">
        <v>92.91</v>
      </c>
      <c r="Y185" s="16">
        <f t="shared" si="90"/>
        <v>46.454999999999998</v>
      </c>
      <c r="Z185" s="21">
        <f t="shared" si="91"/>
        <v>0.12033705737549706</v>
      </c>
      <c r="AA185" s="20">
        <f t="shared" si="92"/>
        <v>0</v>
      </c>
      <c r="AB185">
        <v>0</v>
      </c>
      <c r="AC185" s="1">
        <v>0</v>
      </c>
      <c r="AD185" s="1">
        <v>0</v>
      </c>
      <c r="AE185" s="1">
        <v>0</v>
      </c>
      <c r="AF185" s="1">
        <v>1</v>
      </c>
      <c r="AG185" s="15">
        <f t="shared" si="93"/>
        <v>0</v>
      </c>
      <c r="AH185" s="15">
        <f t="shared" si="94"/>
        <v>0</v>
      </c>
      <c r="AI185" s="15">
        <f t="shared" si="95"/>
        <v>0</v>
      </c>
      <c r="AJ185" s="1">
        <v>6</v>
      </c>
      <c r="AK185" s="21">
        <f t="shared" si="96"/>
        <v>0.4</v>
      </c>
      <c r="AL185" s="1">
        <v>4</v>
      </c>
      <c r="AM185" s="21">
        <f t="shared" si="97"/>
        <v>0.26666666666666666</v>
      </c>
      <c r="AN185" s="1">
        <v>5</v>
      </c>
      <c r="AO185" s="21">
        <f t="shared" si="98"/>
        <v>0.33333333333333331</v>
      </c>
      <c r="AP185" s="21">
        <f t="shared" si="99"/>
        <v>0.6</v>
      </c>
      <c r="AQ185" s="1">
        <v>15</v>
      </c>
      <c r="AR185" s="4">
        <v>4.26</v>
      </c>
      <c r="AS185" s="41">
        <v>7</v>
      </c>
      <c r="AT185" s="41">
        <v>6</v>
      </c>
      <c r="AU185" s="41">
        <v>1</v>
      </c>
      <c r="AV185" s="21">
        <f t="shared" si="100"/>
        <v>0.53846153846153844</v>
      </c>
      <c r="AW185" s="26">
        <v>16.170000000000002</v>
      </c>
      <c r="AX185" s="42">
        <v>15</v>
      </c>
      <c r="AY185" s="41">
        <v>-3.5859999999999999</v>
      </c>
      <c r="AZ185" s="1">
        <v>15</v>
      </c>
      <c r="BA185" s="43">
        <v>-2.3279999999999998</v>
      </c>
      <c r="BB185" s="16">
        <v>49.16</v>
      </c>
      <c r="BC185" s="26">
        <v>16.739999999999998</v>
      </c>
      <c r="BD185" s="43">
        <v>-3.5630000000000002</v>
      </c>
      <c r="BE185" s="43">
        <v>-4.7039999999999997</v>
      </c>
      <c r="BF185" s="16">
        <v>49.85</v>
      </c>
      <c r="BG185" s="21">
        <f t="shared" si="101"/>
        <v>0</v>
      </c>
      <c r="BH185" s="44">
        <f t="shared" si="102"/>
        <v>1</v>
      </c>
      <c r="BI185" s="42">
        <f t="shared" si="103"/>
        <v>1000</v>
      </c>
      <c r="BJ185" s="21">
        <f t="shared" si="104"/>
        <v>0</v>
      </c>
      <c r="BK185" s="26">
        <f t="shared" si="105"/>
        <v>0</v>
      </c>
      <c r="BL185" s="26">
        <f t="shared" si="106"/>
        <v>0</v>
      </c>
      <c r="BM185" s="16">
        <f t="shared" si="107"/>
        <v>33.044846577498028</v>
      </c>
      <c r="BN185" s="16">
        <f t="shared" si="108"/>
        <v>23.603461841070022</v>
      </c>
      <c r="BO185" s="16">
        <f t="shared" si="109"/>
        <v>51.927616050354047</v>
      </c>
      <c r="BP185" s="16">
        <f t="shared" si="110"/>
        <v>56.648308418568057</v>
      </c>
      <c r="BQ185" s="16">
        <f t="shared" si="111"/>
        <v>-4.7206923682140101</v>
      </c>
      <c r="BR185" s="1">
        <v>0</v>
      </c>
      <c r="BS185" s="1">
        <v>0</v>
      </c>
      <c r="BT185" s="42">
        <v>7</v>
      </c>
      <c r="BU185" s="42">
        <v>5</v>
      </c>
      <c r="BV185" s="42">
        <v>3</v>
      </c>
      <c r="BW185" s="42">
        <v>1</v>
      </c>
      <c r="BX185" s="42">
        <v>6</v>
      </c>
      <c r="BY185" s="42">
        <v>1</v>
      </c>
      <c r="BZ185" s="1">
        <v>6</v>
      </c>
      <c r="CA185" s="1">
        <v>4</v>
      </c>
      <c r="CB185" s="21">
        <f t="shared" si="112"/>
        <v>0.6</v>
      </c>
      <c r="CC185" s="4">
        <v>2.62</v>
      </c>
      <c r="CD185" s="45">
        <f t="shared" si="113"/>
        <v>-4.8346923682140073</v>
      </c>
      <c r="CE185" s="26">
        <f t="shared" si="114"/>
        <v>2.5831449790119474</v>
      </c>
      <c r="CF185" s="26">
        <f t="shared" si="115"/>
        <v>1.9373587342589602</v>
      </c>
      <c r="CG185" s="26">
        <f t="shared" si="116"/>
        <v>32.289312237649334</v>
      </c>
      <c r="CH185" s="26">
        <f t="shared" si="117"/>
        <v>24.539877300613497</v>
      </c>
      <c r="CI185" s="26">
        <f t="shared" si="118"/>
        <v>56.183403293509848</v>
      </c>
      <c r="CJ185" s="26">
        <f t="shared" si="119"/>
        <v>50.371327090732969</v>
      </c>
      <c r="CK185" s="16">
        <f t="shared" si="120"/>
        <v>-10.532768570990889</v>
      </c>
      <c r="CL185" s="42">
        <v>4</v>
      </c>
      <c r="CM185" s="42">
        <v>3</v>
      </c>
      <c r="CN185" s="42">
        <v>46</v>
      </c>
      <c r="CO185" s="42">
        <v>35</v>
      </c>
      <c r="CP185" s="42">
        <v>18</v>
      </c>
      <c r="CQ185" s="42">
        <v>17</v>
      </c>
      <c r="CR185" s="42">
        <v>23</v>
      </c>
      <c r="CS185" s="42">
        <v>19</v>
      </c>
      <c r="CT185" s="1">
        <v>0</v>
      </c>
      <c r="CU185" s="1">
        <v>0</v>
      </c>
      <c r="CV185" s="42">
        <f t="shared" si="121"/>
        <v>0</v>
      </c>
      <c r="CW185" s="26">
        <f t="shared" si="122"/>
        <v>0</v>
      </c>
      <c r="CX185" s="26">
        <f t="shared" si="123"/>
        <v>0</v>
      </c>
      <c r="CY185" s="26">
        <f t="shared" si="124"/>
        <v>0</v>
      </c>
      <c r="CZ185" s="13">
        <v>0</v>
      </c>
      <c r="DA185" s="13">
        <v>0</v>
      </c>
      <c r="DB185" s="27">
        <v>0.42</v>
      </c>
      <c r="DC185" s="27">
        <v>0.46</v>
      </c>
      <c r="DD185" s="27">
        <v>0.42</v>
      </c>
      <c r="DE185" s="27">
        <v>0.48</v>
      </c>
      <c r="DF185" s="13">
        <v>0</v>
      </c>
      <c r="DG185" s="13">
        <v>0</v>
      </c>
      <c r="DH185" s="21" t="str">
        <f t="shared" si="125"/>
        <v xml:space="preserve"> </v>
      </c>
      <c r="DI185" s="42"/>
      <c r="DJ185" s="42"/>
      <c r="DK185" s="1"/>
      <c r="DL185" s="1"/>
      <c r="DM185" s="1"/>
      <c r="DN185" s="1"/>
      <c r="DO185" s="1"/>
      <c r="DP185" s="1"/>
      <c r="DQ185" s="1"/>
      <c r="DR185" s="42"/>
      <c r="DS185" s="1"/>
      <c r="DT185" s="1"/>
      <c r="DU185" s="1"/>
      <c r="DV185" s="1"/>
      <c r="DW185" s="1"/>
      <c r="DX185" s="13"/>
    </row>
    <row r="186" spans="1:128" ht="25.5" x14ac:dyDescent="0.2">
      <c r="A186" s="13" t="s">
        <v>411</v>
      </c>
      <c r="B186" s="13" t="s">
        <v>892</v>
      </c>
      <c r="C186" s="39" t="s">
        <v>3221</v>
      </c>
      <c r="D186" s="1" t="s">
        <v>128</v>
      </c>
      <c r="E186" s="13" t="s">
        <v>173</v>
      </c>
      <c r="F186" s="13">
        <v>80</v>
      </c>
      <c r="G186" s="13">
        <v>2</v>
      </c>
      <c r="H186" s="13">
        <v>23</v>
      </c>
      <c r="I186" s="40">
        <f t="shared" si="84"/>
        <v>25</v>
      </c>
      <c r="J186" s="19">
        <f t="shared" si="85"/>
        <v>1.0846117692428465</v>
      </c>
      <c r="K186" s="1">
        <v>2</v>
      </c>
      <c r="L186" s="1">
        <v>5</v>
      </c>
      <c r="M186" s="1">
        <v>14</v>
      </c>
      <c r="N186" s="1">
        <v>70</v>
      </c>
      <c r="O186" s="1">
        <v>44</v>
      </c>
      <c r="P186" s="1">
        <v>45</v>
      </c>
      <c r="Q186" s="1">
        <v>41</v>
      </c>
      <c r="R186" s="15">
        <f t="shared" si="86"/>
        <v>2.8571428571428571E-2</v>
      </c>
      <c r="S186" s="15">
        <f t="shared" si="87"/>
        <v>1.2578616352201259E-2</v>
      </c>
      <c r="T186" s="16">
        <v>1382.9833333332999</v>
      </c>
      <c r="U186" s="16">
        <f t="shared" si="88"/>
        <v>17.287291666666249</v>
      </c>
      <c r="V186" s="16">
        <v>1278.28</v>
      </c>
      <c r="W186" s="16">
        <f t="shared" si="89"/>
        <v>15.9785</v>
      </c>
      <c r="X186" s="16">
        <v>2453.92</v>
      </c>
      <c r="Y186" s="16">
        <f t="shared" si="90"/>
        <v>30.673999999999999</v>
      </c>
      <c r="Z186" s="21">
        <f t="shared" si="91"/>
        <v>0.34250040190772196</v>
      </c>
      <c r="AA186" s="20">
        <f t="shared" si="92"/>
        <v>58.17307692307692</v>
      </c>
      <c r="AB186">
        <v>54</v>
      </c>
      <c r="AC186" s="1">
        <v>58</v>
      </c>
      <c r="AD186" s="1">
        <v>96</v>
      </c>
      <c r="AE186" s="1">
        <v>36</v>
      </c>
      <c r="AF186" s="1">
        <v>12</v>
      </c>
      <c r="AG186" s="15">
        <f t="shared" si="93"/>
        <v>3.8461538461538464E-2</v>
      </c>
      <c r="AH186" s="15">
        <f t="shared" si="94"/>
        <v>0.36538461538461536</v>
      </c>
      <c r="AI186" s="15">
        <f t="shared" si="95"/>
        <v>0.40384615384615385</v>
      </c>
      <c r="AJ186" s="1">
        <v>438</v>
      </c>
      <c r="AK186" s="21">
        <f t="shared" si="96"/>
        <v>0.33081570996978854</v>
      </c>
      <c r="AL186" s="1">
        <v>400</v>
      </c>
      <c r="AM186" s="21">
        <f t="shared" si="97"/>
        <v>0.30211480362537763</v>
      </c>
      <c r="AN186" s="1">
        <v>486</v>
      </c>
      <c r="AO186" s="21">
        <f t="shared" si="98"/>
        <v>0.36706948640483383</v>
      </c>
      <c r="AP186" s="21">
        <f t="shared" si="99"/>
        <v>0.52267303102625295</v>
      </c>
      <c r="AQ186" s="1">
        <v>3</v>
      </c>
      <c r="AR186" s="4">
        <v>-4.47</v>
      </c>
      <c r="AS186" s="41">
        <v>494</v>
      </c>
      <c r="AT186" s="41">
        <v>501</v>
      </c>
      <c r="AU186" s="41">
        <v>417</v>
      </c>
      <c r="AV186" s="21">
        <f t="shared" si="100"/>
        <v>0.49648241206030153</v>
      </c>
      <c r="AW186" s="26">
        <v>17.52</v>
      </c>
      <c r="AX186" s="42">
        <v>3</v>
      </c>
      <c r="AY186" s="41">
        <v>0.70200000000000007</v>
      </c>
      <c r="AZ186" s="1">
        <v>3</v>
      </c>
      <c r="BA186" s="43">
        <v>-0.31900000000000001</v>
      </c>
      <c r="BB186" s="16">
        <v>49.99</v>
      </c>
      <c r="BC186" s="26">
        <v>16.86</v>
      </c>
      <c r="BD186" s="43">
        <v>0.83200000000000007</v>
      </c>
      <c r="BE186" s="43">
        <v>7.0730000000000004</v>
      </c>
      <c r="BF186" s="16">
        <v>52.96</v>
      </c>
      <c r="BG186" s="21">
        <f t="shared" si="101"/>
        <v>8.5950413223140495E-2</v>
      </c>
      <c r="BH186" s="44">
        <f t="shared" si="102"/>
        <v>0.92363636363636359</v>
      </c>
      <c r="BI186" s="42">
        <f t="shared" si="103"/>
        <v>1009.5867768595041</v>
      </c>
      <c r="BJ186" s="21">
        <f t="shared" si="104"/>
        <v>9.5867768595040842E-3</v>
      </c>
      <c r="BK186" s="26">
        <f t="shared" si="105"/>
        <v>2.4407797978533652</v>
      </c>
      <c r="BL186" s="26">
        <f t="shared" si="106"/>
        <v>1.9713990674969488</v>
      </c>
      <c r="BM186" s="16">
        <f t="shared" si="107"/>
        <v>28.397534186563192</v>
      </c>
      <c r="BN186" s="16">
        <f t="shared" si="108"/>
        <v>25.815940169602904</v>
      </c>
      <c r="BO186" s="16">
        <f t="shared" si="109"/>
        <v>52.80533216509685</v>
      </c>
      <c r="BP186" s="16">
        <f t="shared" si="110"/>
        <v>45.342178552429829</v>
      </c>
      <c r="BQ186" s="16">
        <f t="shared" si="111"/>
        <v>7.4631536126670213</v>
      </c>
      <c r="BR186" s="1">
        <v>52</v>
      </c>
      <c r="BS186" s="1">
        <v>42</v>
      </c>
      <c r="BT186" s="42">
        <v>553</v>
      </c>
      <c r="BU186" s="42">
        <v>508</v>
      </c>
      <c r="BV186" s="42">
        <v>228</v>
      </c>
      <c r="BW186" s="42">
        <v>192</v>
      </c>
      <c r="BX186" s="42">
        <v>224</v>
      </c>
      <c r="BY186" s="42">
        <v>292</v>
      </c>
      <c r="BZ186" s="1">
        <v>546</v>
      </c>
      <c r="CA186" s="1">
        <v>436</v>
      </c>
      <c r="CB186" s="21">
        <f t="shared" si="112"/>
        <v>0.55600814663951115</v>
      </c>
      <c r="CC186" s="4">
        <v>2.82</v>
      </c>
      <c r="CD186" s="45">
        <f t="shared" si="113"/>
        <v>-0.56299913196304985</v>
      </c>
      <c r="CE186" s="26">
        <f t="shared" si="114"/>
        <v>2.1516593857990483</v>
      </c>
      <c r="CF186" s="26">
        <f t="shared" si="115"/>
        <v>2.1761100606376735</v>
      </c>
      <c r="CG186" s="26">
        <f t="shared" si="116"/>
        <v>29.463063180543784</v>
      </c>
      <c r="CH186" s="26">
        <f t="shared" si="117"/>
        <v>27.751515941839994</v>
      </c>
      <c r="CI186" s="26">
        <f t="shared" si="118"/>
        <v>54.329399491425967</v>
      </c>
      <c r="CJ186" s="26">
        <f t="shared" si="119"/>
        <v>47.434309186933561</v>
      </c>
      <c r="CK186" s="16">
        <f t="shared" si="120"/>
        <v>0.56806330817461514</v>
      </c>
      <c r="CL186" s="42">
        <v>88</v>
      </c>
      <c r="CM186" s="42">
        <v>89</v>
      </c>
      <c r="CN186" s="42">
        <v>1117</v>
      </c>
      <c r="CO186" s="42">
        <v>1046</v>
      </c>
      <c r="CP186" s="42">
        <v>440</v>
      </c>
      <c r="CQ186" s="42">
        <v>386</v>
      </c>
      <c r="CR186" s="42">
        <v>419</v>
      </c>
      <c r="CS186" s="42">
        <v>577</v>
      </c>
      <c r="CT186" s="1">
        <v>14</v>
      </c>
      <c r="CU186" s="1">
        <v>8</v>
      </c>
      <c r="CV186" s="42">
        <f t="shared" si="121"/>
        <v>-6</v>
      </c>
      <c r="CW186" s="26">
        <f t="shared" si="122"/>
        <v>0.60738259077599421</v>
      </c>
      <c r="CX186" s="26">
        <f t="shared" si="123"/>
        <v>0.34707576615771091</v>
      </c>
      <c r="CY186" s="26">
        <f t="shared" si="124"/>
        <v>-0.26030682461828319</v>
      </c>
      <c r="CZ186" s="13">
        <v>48</v>
      </c>
      <c r="DA186" s="13">
        <v>40</v>
      </c>
      <c r="DB186" s="27">
        <v>41.82</v>
      </c>
      <c r="DC186" s="27">
        <v>42.89</v>
      </c>
      <c r="DD186" s="27">
        <v>48.71</v>
      </c>
      <c r="DE186" s="27">
        <v>44.4</v>
      </c>
      <c r="DF186" s="1"/>
      <c r="DG186" s="1"/>
      <c r="DH186" s="21" t="str">
        <f t="shared" si="125"/>
        <v xml:space="preserve"> </v>
      </c>
      <c r="DI186" s="42"/>
      <c r="DJ186" s="42"/>
      <c r="DK186" s="1"/>
      <c r="DL186" s="1"/>
      <c r="DM186" s="1"/>
      <c r="DN186" s="1"/>
      <c r="DO186" s="1"/>
      <c r="DP186" s="1"/>
      <c r="DQ186" s="1"/>
      <c r="DR186" s="42"/>
      <c r="DS186" s="1"/>
      <c r="DT186" s="1"/>
      <c r="DU186" s="1"/>
      <c r="DV186" s="1"/>
      <c r="DW186" s="1"/>
      <c r="DX186" s="13"/>
    </row>
    <row r="187" spans="1:128" ht="25.5" x14ac:dyDescent="0.2">
      <c r="A187" s="13" t="s">
        <v>506</v>
      </c>
      <c r="B187" s="13" t="s">
        <v>895</v>
      </c>
      <c r="C187" s="39" t="s">
        <v>3222</v>
      </c>
      <c r="D187" s="13" t="s">
        <v>167</v>
      </c>
      <c r="E187" s="13" t="s">
        <v>173</v>
      </c>
      <c r="F187" s="13">
        <v>64</v>
      </c>
      <c r="G187" s="13">
        <v>8</v>
      </c>
      <c r="H187" s="13">
        <v>15</v>
      </c>
      <c r="I187" s="40">
        <f t="shared" si="84"/>
        <v>23</v>
      </c>
      <c r="J187" s="19">
        <f t="shared" si="85"/>
        <v>1.1809339076361018</v>
      </c>
      <c r="K187" s="1">
        <v>8</v>
      </c>
      <c r="L187" s="1">
        <v>8</v>
      </c>
      <c r="M187" s="1">
        <v>6</v>
      </c>
      <c r="N187" s="1">
        <v>94</v>
      </c>
      <c r="O187" s="1">
        <v>34</v>
      </c>
      <c r="P187" s="1">
        <v>44</v>
      </c>
      <c r="Q187" s="1">
        <v>49</v>
      </c>
      <c r="R187" s="15">
        <f t="shared" si="86"/>
        <v>8.5106382978723402E-2</v>
      </c>
      <c r="S187" s="15">
        <f t="shared" si="87"/>
        <v>4.6511627906976744E-2</v>
      </c>
      <c r="T187" s="16">
        <v>1168.5666666667</v>
      </c>
      <c r="U187" s="16">
        <f t="shared" si="88"/>
        <v>18.258854166667188</v>
      </c>
      <c r="V187" s="16">
        <v>1096.06</v>
      </c>
      <c r="W187" s="16">
        <f t="shared" si="89"/>
        <v>17.125937499999999</v>
      </c>
      <c r="X187" s="16">
        <v>1969.23</v>
      </c>
      <c r="Y187" s="16">
        <f t="shared" si="90"/>
        <v>30.76921875</v>
      </c>
      <c r="Z187" s="21">
        <f t="shared" si="91"/>
        <v>0.35757138802527655</v>
      </c>
      <c r="AA187" s="20">
        <f t="shared" si="92"/>
        <v>101.33333333333334</v>
      </c>
      <c r="AB187">
        <v>104</v>
      </c>
      <c r="AC187" s="1">
        <v>126</v>
      </c>
      <c r="AD187" s="1">
        <v>96</v>
      </c>
      <c r="AE187" s="1">
        <v>30</v>
      </c>
      <c r="AF187" s="1">
        <v>12</v>
      </c>
      <c r="AG187" s="15">
        <f t="shared" si="93"/>
        <v>0.19047619047619047</v>
      </c>
      <c r="AH187" s="15">
        <f t="shared" si="94"/>
        <v>0.33333333333333331</v>
      </c>
      <c r="AI187" s="15">
        <f t="shared" si="95"/>
        <v>0.52380952380952372</v>
      </c>
      <c r="AJ187" s="1">
        <v>335</v>
      </c>
      <c r="AK187" s="21">
        <f t="shared" si="96"/>
        <v>0.33668341708542715</v>
      </c>
      <c r="AL187" s="1">
        <v>330</v>
      </c>
      <c r="AM187" s="21">
        <f t="shared" si="97"/>
        <v>0.33165829145728642</v>
      </c>
      <c r="AN187" s="1">
        <v>330</v>
      </c>
      <c r="AO187" s="21">
        <f t="shared" si="98"/>
        <v>0.33165829145728642</v>
      </c>
      <c r="AP187" s="21">
        <f t="shared" si="99"/>
        <v>0.50375939849624063</v>
      </c>
      <c r="AQ187" s="1">
        <v>2</v>
      </c>
      <c r="AR187" s="4">
        <v>-0.96</v>
      </c>
      <c r="AS187" s="41">
        <v>430</v>
      </c>
      <c r="AT187" s="41">
        <v>411</v>
      </c>
      <c r="AU187" s="41">
        <v>328</v>
      </c>
      <c r="AV187" s="21">
        <f t="shared" si="100"/>
        <v>0.51129607609988115</v>
      </c>
      <c r="AW187" s="26">
        <v>17.45</v>
      </c>
      <c r="AX187" s="42">
        <v>3</v>
      </c>
      <c r="AY187" s="41">
        <v>0.503</v>
      </c>
      <c r="AZ187" s="1">
        <v>2</v>
      </c>
      <c r="BA187" s="43">
        <v>0.255</v>
      </c>
      <c r="BB187" s="16">
        <v>49.97</v>
      </c>
      <c r="BC187" s="26">
        <v>16.61</v>
      </c>
      <c r="BD187" s="43">
        <v>0.60199999999999998</v>
      </c>
      <c r="BE187" s="43">
        <v>-0.29199999999999998</v>
      </c>
      <c r="BF187" s="16">
        <v>48.97</v>
      </c>
      <c r="BG187" s="21">
        <f t="shared" si="101"/>
        <v>7.8947368421052627E-2</v>
      </c>
      <c r="BH187" s="44">
        <f t="shared" si="102"/>
        <v>0.92539964476021319</v>
      </c>
      <c r="BI187" s="42">
        <f t="shared" si="103"/>
        <v>1004.3470131812658</v>
      </c>
      <c r="BJ187" s="21">
        <f t="shared" si="104"/>
        <v>4.3470131812658186E-3</v>
      </c>
      <c r="BK187" s="26">
        <f t="shared" si="105"/>
        <v>2.2991442074338995</v>
      </c>
      <c r="BL187" s="26">
        <f t="shared" si="106"/>
        <v>2.2991442074338995</v>
      </c>
      <c r="BM187" s="16">
        <f t="shared" si="107"/>
        <v>29.12249329416273</v>
      </c>
      <c r="BN187" s="16">
        <f t="shared" si="108"/>
        <v>30.819480685363942</v>
      </c>
      <c r="BO187" s="16">
        <f t="shared" si="109"/>
        <v>56.547999197124248</v>
      </c>
      <c r="BP187" s="16">
        <f t="shared" si="110"/>
        <v>59.120851048300274</v>
      </c>
      <c r="BQ187" s="16">
        <f t="shared" si="111"/>
        <v>-2.5728518511760257</v>
      </c>
      <c r="BR187" s="1">
        <v>42</v>
      </c>
      <c r="BS187" s="1">
        <v>42</v>
      </c>
      <c r="BT187" s="42">
        <v>490</v>
      </c>
      <c r="BU187" s="42">
        <v>521</v>
      </c>
      <c r="BV187" s="42">
        <v>212</v>
      </c>
      <c r="BW187" s="42">
        <v>207</v>
      </c>
      <c r="BX187" s="42">
        <v>310</v>
      </c>
      <c r="BY187" s="42">
        <v>289</v>
      </c>
      <c r="BZ187" s="1">
        <v>484</v>
      </c>
      <c r="CA187" s="1">
        <v>535</v>
      </c>
      <c r="CB187" s="21">
        <f t="shared" si="112"/>
        <v>0.47497546614327774</v>
      </c>
      <c r="CC187" s="4">
        <v>-3.38</v>
      </c>
      <c r="CD187" s="45">
        <f t="shared" si="113"/>
        <v>-2.2060774150858009</v>
      </c>
      <c r="CE187" s="26">
        <f t="shared" si="114"/>
        <v>1.9500007617190476</v>
      </c>
      <c r="CF187" s="26">
        <f t="shared" si="115"/>
        <v>2.1023445712283482</v>
      </c>
      <c r="CG187" s="26">
        <f t="shared" si="116"/>
        <v>27.543760759281543</v>
      </c>
      <c r="CH187" s="26">
        <f t="shared" si="117"/>
        <v>29.615636568608036</v>
      </c>
      <c r="CI187" s="26">
        <f t="shared" si="118"/>
        <v>54.356271232918445</v>
      </c>
      <c r="CJ187" s="26">
        <f t="shared" si="119"/>
        <v>55.300802851876114</v>
      </c>
      <c r="CK187" s="16">
        <f t="shared" si="120"/>
        <v>-1.628320232218357</v>
      </c>
      <c r="CL187" s="42">
        <v>64</v>
      </c>
      <c r="CM187" s="42">
        <v>69</v>
      </c>
      <c r="CN187" s="42">
        <v>840</v>
      </c>
      <c r="CO187" s="42">
        <v>903</v>
      </c>
      <c r="CP187" s="42">
        <v>380</v>
      </c>
      <c r="CQ187" s="42">
        <v>370</v>
      </c>
      <c r="CR187" s="42">
        <v>473</v>
      </c>
      <c r="CS187" s="42">
        <v>500</v>
      </c>
      <c r="CT187" s="1">
        <v>11</v>
      </c>
      <c r="CU187" s="1">
        <v>5</v>
      </c>
      <c r="CV187" s="42">
        <f t="shared" si="121"/>
        <v>-6</v>
      </c>
      <c r="CW187" s="26">
        <f t="shared" si="122"/>
        <v>0.56479447756509216</v>
      </c>
      <c r="CX187" s="26">
        <f t="shared" si="123"/>
        <v>0.25672476252958731</v>
      </c>
      <c r="CY187" s="26">
        <f t="shared" si="124"/>
        <v>-0.30806971503550479</v>
      </c>
      <c r="CZ187" s="13">
        <v>40</v>
      </c>
      <c r="DA187" s="13">
        <v>45</v>
      </c>
      <c r="DB187" s="27">
        <v>35.5</v>
      </c>
      <c r="DC187" s="27">
        <v>36.96</v>
      </c>
      <c r="DD187" s="27">
        <v>36.96</v>
      </c>
      <c r="DE187" s="27">
        <v>37.700000000000003</v>
      </c>
      <c r="DF187" s="1"/>
      <c r="DG187" s="1"/>
      <c r="DH187" s="21" t="str">
        <f t="shared" si="125"/>
        <v xml:space="preserve"> </v>
      </c>
      <c r="DI187" s="42"/>
      <c r="DJ187" s="42"/>
      <c r="DK187" s="1"/>
      <c r="DL187" s="1"/>
      <c r="DM187" s="1"/>
      <c r="DN187" s="1"/>
      <c r="DO187" s="1"/>
      <c r="DP187" s="1"/>
      <c r="DQ187" s="1"/>
      <c r="DR187" s="42"/>
      <c r="DS187" s="1"/>
      <c r="DT187" s="1"/>
      <c r="DU187" s="1"/>
      <c r="DV187" s="1"/>
      <c r="DW187" s="1"/>
      <c r="DX187" s="13"/>
    </row>
    <row r="188" spans="1:128" ht="25.5" x14ac:dyDescent="0.2">
      <c r="A188" s="13" t="s">
        <v>165</v>
      </c>
      <c r="B188" s="13" t="s">
        <v>898</v>
      </c>
      <c r="C188" s="39" t="s">
        <v>3223</v>
      </c>
      <c r="D188" s="1" t="s">
        <v>363</v>
      </c>
      <c r="E188" s="13" t="s">
        <v>173</v>
      </c>
      <c r="F188" s="13">
        <v>81</v>
      </c>
      <c r="G188" s="13">
        <v>3</v>
      </c>
      <c r="H188" s="13">
        <v>17</v>
      </c>
      <c r="I188" s="40">
        <f t="shared" si="84"/>
        <v>20</v>
      </c>
      <c r="J188" s="19">
        <f t="shared" si="85"/>
        <v>0.93682909374794265</v>
      </c>
      <c r="K188" s="1">
        <v>3</v>
      </c>
      <c r="L188" s="1">
        <v>7</v>
      </c>
      <c r="M188" s="1">
        <v>9</v>
      </c>
      <c r="N188" s="1">
        <v>80</v>
      </c>
      <c r="O188" s="1">
        <v>56</v>
      </c>
      <c r="P188" s="1">
        <v>69</v>
      </c>
      <c r="Q188" s="1">
        <v>54</v>
      </c>
      <c r="R188" s="15">
        <f t="shared" si="86"/>
        <v>3.7499999999999999E-2</v>
      </c>
      <c r="S188" s="15">
        <f t="shared" si="87"/>
        <v>1.4634146341463415E-2</v>
      </c>
      <c r="T188" s="16">
        <v>1280.9166666666999</v>
      </c>
      <c r="U188" s="16">
        <f t="shared" si="88"/>
        <v>15.813786008230863</v>
      </c>
      <c r="V188" s="16">
        <v>1234.3800000000001</v>
      </c>
      <c r="W188" s="16">
        <f t="shared" si="89"/>
        <v>15.23925925925926</v>
      </c>
      <c r="X188" s="16">
        <v>2606.15</v>
      </c>
      <c r="Y188" s="16">
        <f t="shared" si="90"/>
        <v>32.174691358024695</v>
      </c>
      <c r="Z188" s="21">
        <f t="shared" si="91"/>
        <v>0.32140876389456657</v>
      </c>
      <c r="AA188" s="20">
        <f t="shared" si="92"/>
        <v>103.66666666666666</v>
      </c>
      <c r="AB188">
        <v>62</v>
      </c>
      <c r="AC188" s="1">
        <v>101</v>
      </c>
      <c r="AD188" s="1">
        <v>115</v>
      </c>
      <c r="AE188" s="1">
        <v>40</v>
      </c>
      <c r="AF188" s="1">
        <v>30</v>
      </c>
      <c r="AG188" s="15">
        <f t="shared" si="93"/>
        <v>7.1428571428571425E-2</v>
      </c>
      <c r="AH188" s="15">
        <f t="shared" si="94"/>
        <v>0.38095238095238093</v>
      </c>
      <c r="AI188" s="15">
        <f t="shared" si="95"/>
        <v>0.45238095238095233</v>
      </c>
      <c r="AJ188" s="1">
        <v>390</v>
      </c>
      <c r="AK188" s="21">
        <f t="shared" si="96"/>
        <v>0.32418952618453867</v>
      </c>
      <c r="AL188" s="1">
        <v>391</v>
      </c>
      <c r="AM188" s="21">
        <f t="shared" si="97"/>
        <v>0.32502078137988361</v>
      </c>
      <c r="AN188" s="1">
        <v>422</v>
      </c>
      <c r="AO188" s="21">
        <f t="shared" si="98"/>
        <v>0.35078969243557773</v>
      </c>
      <c r="AP188" s="21">
        <f t="shared" si="99"/>
        <v>0.49935979513444301</v>
      </c>
      <c r="AQ188" s="1">
        <v>4</v>
      </c>
      <c r="AR188" s="4">
        <v>0.34</v>
      </c>
      <c r="AS188" s="41">
        <v>490</v>
      </c>
      <c r="AT188" s="41">
        <v>506</v>
      </c>
      <c r="AU188" s="41">
        <v>425</v>
      </c>
      <c r="AV188" s="21">
        <f t="shared" si="100"/>
        <v>0.49196787148594379</v>
      </c>
      <c r="AW188" s="26">
        <v>17.260000000000002</v>
      </c>
      <c r="AX188" s="42">
        <v>6</v>
      </c>
      <c r="AY188" s="41">
        <v>0.113</v>
      </c>
      <c r="AZ188" s="1">
        <v>7</v>
      </c>
      <c r="BA188" s="43">
        <v>-0.111</v>
      </c>
      <c r="BB188" s="16">
        <v>49.93</v>
      </c>
      <c r="BC188" s="26">
        <v>16.05</v>
      </c>
      <c r="BD188" s="43">
        <v>-2.1999999999999999E-2</v>
      </c>
      <c r="BE188" s="43">
        <v>4.0369999999999999</v>
      </c>
      <c r="BF188" s="16">
        <v>51.23</v>
      </c>
      <c r="BG188" s="21">
        <f t="shared" si="101"/>
        <v>6.7524115755627015E-2</v>
      </c>
      <c r="BH188" s="44">
        <f t="shared" si="102"/>
        <v>0.91862567811934903</v>
      </c>
      <c r="BI188" s="42">
        <f t="shared" si="103"/>
        <v>986.14979387497601</v>
      </c>
      <c r="BJ188" s="21">
        <f t="shared" si="104"/>
        <v>-1.3850206125023953E-2</v>
      </c>
      <c r="BK188" s="26">
        <f t="shared" si="105"/>
        <v>2.0415107179312693</v>
      </c>
      <c r="BL188" s="26">
        <f t="shared" si="106"/>
        <v>2.1873329120692167</v>
      </c>
      <c r="BM188" s="16">
        <f t="shared" si="107"/>
        <v>30.233801584601178</v>
      </c>
      <c r="BN188" s="16">
        <f t="shared" si="108"/>
        <v>26.879891119428375</v>
      </c>
      <c r="BO188" s="16">
        <f t="shared" si="109"/>
        <v>62.168862100811737</v>
      </c>
      <c r="BP188" s="16">
        <f t="shared" si="110"/>
        <v>51.378019734603605</v>
      </c>
      <c r="BQ188" s="16">
        <f t="shared" si="111"/>
        <v>10.790842366208132</v>
      </c>
      <c r="BR188" s="1">
        <v>42</v>
      </c>
      <c r="BS188" s="1">
        <v>45</v>
      </c>
      <c r="BT188" s="42">
        <v>580</v>
      </c>
      <c r="BU188" s="42">
        <v>508</v>
      </c>
      <c r="BV188" s="42">
        <v>302</v>
      </c>
      <c r="BW188" s="42">
        <v>218</v>
      </c>
      <c r="BX188" s="42">
        <v>286</v>
      </c>
      <c r="BY188" s="42">
        <v>355</v>
      </c>
      <c r="BZ188" s="1">
        <v>608</v>
      </c>
      <c r="CA188" s="1">
        <v>490</v>
      </c>
      <c r="CB188" s="21">
        <f t="shared" si="112"/>
        <v>0.55373406193078323</v>
      </c>
      <c r="CC188" s="4">
        <v>3.11</v>
      </c>
      <c r="CD188" s="45">
        <f t="shared" si="113"/>
        <v>6.5682072829815006</v>
      </c>
      <c r="CE188" s="26">
        <f t="shared" si="114"/>
        <v>2.9008307273180738</v>
      </c>
      <c r="CF188" s="26">
        <f t="shared" si="115"/>
        <v>3.0619879899468558</v>
      </c>
      <c r="CG188" s="26">
        <f t="shared" si="116"/>
        <v>31.0112618229956</v>
      </c>
      <c r="CH188" s="26">
        <f t="shared" si="117"/>
        <v>31.494733610881944</v>
      </c>
      <c r="CI188" s="26">
        <f t="shared" si="118"/>
        <v>63.311781747021449</v>
      </c>
      <c r="CJ188" s="26">
        <f t="shared" si="119"/>
        <v>60.226771290984772</v>
      </c>
      <c r="CK188" s="16">
        <f t="shared" si="120"/>
        <v>7.7058319101714545</v>
      </c>
      <c r="CL188" s="42">
        <v>126</v>
      </c>
      <c r="CM188" s="42">
        <v>133</v>
      </c>
      <c r="CN188" s="42">
        <v>1221</v>
      </c>
      <c r="CO188" s="42">
        <v>1235</v>
      </c>
      <c r="CP188" s="42">
        <v>624</v>
      </c>
      <c r="CQ188" s="42">
        <v>553</v>
      </c>
      <c r="CR188" s="42">
        <v>695</v>
      </c>
      <c r="CS188" s="42">
        <v>779</v>
      </c>
      <c r="CT188" s="1">
        <v>18</v>
      </c>
      <c r="CU188" s="1">
        <v>4</v>
      </c>
      <c r="CV188" s="42">
        <f t="shared" si="121"/>
        <v>-14</v>
      </c>
      <c r="CW188" s="26">
        <f t="shared" si="122"/>
        <v>0.84314618437314837</v>
      </c>
      <c r="CX188" s="26">
        <f t="shared" si="123"/>
        <v>0.18736581874958852</v>
      </c>
      <c r="CY188" s="26">
        <f t="shared" si="124"/>
        <v>-0.65578036562355979</v>
      </c>
      <c r="CZ188" s="13">
        <v>51</v>
      </c>
      <c r="DA188" s="13">
        <v>42</v>
      </c>
      <c r="DB188" s="27">
        <v>53.43</v>
      </c>
      <c r="DC188" s="27">
        <v>55.42</v>
      </c>
      <c r="DD188" s="27">
        <v>50.31</v>
      </c>
      <c r="DE188" s="27">
        <v>48.15</v>
      </c>
      <c r="DF188" s="1"/>
      <c r="DG188" s="1"/>
      <c r="DH188" s="21" t="str">
        <f t="shared" si="125"/>
        <v xml:space="preserve"> </v>
      </c>
      <c r="DI188" s="42"/>
      <c r="DJ188" s="42"/>
      <c r="DK188" s="1"/>
      <c r="DL188" s="1"/>
      <c r="DM188" s="1"/>
      <c r="DN188" s="1"/>
      <c r="DO188" s="1"/>
      <c r="DP188" s="1"/>
      <c r="DQ188" s="47"/>
      <c r="DR188" s="46"/>
      <c r="DS188" s="13"/>
      <c r="DT188" s="13"/>
      <c r="DU188" s="13"/>
      <c r="DV188" s="13"/>
      <c r="DW188" s="13"/>
      <c r="DX188" s="1"/>
    </row>
    <row r="189" spans="1:128" ht="25.5" x14ac:dyDescent="0.2">
      <c r="A189" s="13" t="s">
        <v>262</v>
      </c>
      <c r="B189" s="13" t="s">
        <v>902</v>
      </c>
      <c r="C189" s="39" t="s">
        <v>3224</v>
      </c>
      <c r="D189" s="1" t="s">
        <v>214</v>
      </c>
      <c r="E189" s="13" t="s">
        <v>146</v>
      </c>
      <c r="F189" s="13">
        <v>82</v>
      </c>
      <c r="G189" s="13">
        <v>12</v>
      </c>
      <c r="H189" s="13">
        <v>25</v>
      </c>
      <c r="I189" s="40">
        <f t="shared" si="84"/>
        <v>37</v>
      </c>
      <c r="J189" s="19">
        <f t="shared" si="85"/>
        <v>1.8249825311356818</v>
      </c>
      <c r="K189" s="1">
        <v>8</v>
      </c>
      <c r="L189" s="1">
        <v>11</v>
      </c>
      <c r="M189" s="1">
        <v>12</v>
      </c>
      <c r="N189" s="1">
        <v>71</v>
      </c>
      <c r="O189" s="1">
        <v>26</v>
      </c>
      <c r="P189" s="1">
        <v>41</v>
      </c>
      <c r="Q189" s="1">
        <v>86</v>
      </c>
      <c r="R189" s="15">
        <f t="shared" si="86"/>
        <v>0.16901408450704225</v>
      </c>
      <c r="S189" s="15">
        <f t="shared" si="87"/>
        <v>8.6956521739130432E-2</v>
      </c>
      <c r="T189" s="16">
        <v>1216.45</v>
      </c>
      <c r="U189" s="16">
        <f t="shared" si="88"/>
        <v>14.834756097560977</v>
      </c>
      <c r="V189" s="16">
        <v>1133.8599999999999</v>
      </c>
      <c r="W189" s="16">
        <f t="shared" si="89"/>
        <v>13.827560975609755</v>
      </c>
      <c r="X189" s="16">
        <v>2796.57</v>
      </c>
      <c r="Y189" s="16">
        <f t="shared" si="90"/>
        <v>34.104512195121956</v>
      </c>
      <c r="Z189" s="21">
        <f t="shared" si="91"/>
        <v>0.28848243067552398</v>
      </c>
      <c r="AA189" s="20">
        <f t="shared" si="92"/>
        <v>115.81132075471699</v>
      </c>
      <c r="AB189">
        <v>45</v>
      </c>
      <c r="AC189" s="1">
        <v>37</v>
      </c>
      <c r="AD189" s="1">
        <v>80</v>
      </c>
      <c r="AE189" s="1">
        <v>11</v>
      </c>
      <c r="AF189" s="1">
        <v>26</v>
      </c>
      <c r="AG189" s="15">
        <f t="shared" si="93"/>
        <v>0.22641509433962265</v>
      </c>
      <c r="AH189" s="15">
        <f t="shared" si="94"/>
        <v>0.43396226415094341</v>
      </c>
      <c r="AI189" s="15">
        <f t="shared" si="95"/>
        <v>0.66037735849056611</v>
      </c>
      <c r="AJ189" s="1">
        <v>426</v>
      </c>
      <c r="AK189" s="21">
        <f t="shared" si="96"/>
        <v>0.36755823986194996</v>
      </c>
      <c r="AL189" s="1">
        <v>289</v>
      </c>
      <c r="AM189" s="21">
        <f t="shared" si="97"/>
        <v>0.24935289042277825</v>
      </c>
      <c r="AN189" s="1">
        <v>444</v>
      </c>
      <c r="AO189" s="21">
        <f t="shared" si="98"/>
        <v>0.38308886971527178</v>
      </c>
      <c r="AP189" s="21">
        <f t="shared" si="99"/>
        <v>0.59580419580419586</v>
      </c>
      <c r="AQ189" s="1">
        <v>15</v>
      </c>
      <c r="AR189" s="4">
        <v>17.559999999999999</v>
      </c>
      <c r="AS189" s="41">
        <v>434</v>
      </c>
      <c r="AT189" s="41">
        <v>432</v>
      </c>
      <c r="AU189" s="41">
        <v>396</v>
      </c>
      <c r="AV189" s="21">
        <f t="shared" si="100"/>
        <v>0.50115473441108549</v>
      </c>
      <c r="AW189" s="26">
        <v>17.57</v>
      </c>
      <c r="AX189" s="42">
        <v>5</v>
      </c>
      <c r="AY189" s="41">
        <v>0.38500000000000001</v>
      </c>
      <c r="AZ189" s="1">
        <v>10</v>
      </c>
      <c r="BA189" s="43">
        <v>-4.3000000000000003E-2</v>
      </c>
      <c r="BB189" s="16">
        <v>50.03</v>
      </c>
      <c r="BC189" s="26">
        <v>18.37</v>
      </c>
      <c r="BD189" s="43">
        <v>3.63</v>
      </c>
      <c r="BE189" s="43">
        <v>-1.02</v>
      </c>
      <c r="BF189" s="16">
        <v>49.17</v>
      </c>
      <c r="BG189" s="21">
        <f t="shared" si="101"/>
        <v>9.4982078853046589E-2</v>
      </c>
      <c r="BH189" s="44">
        <f t="shared" si="102"/>
        <v>0.94561403508771935</v>
      </c>
      <c r="BI189" s="42">
        <f t="shared" si="103"/>
        <v>1040.5961139407659</v>
      </c>
      <c r="BJ189" s="21">
        <f t="shared" si="104"/>
        <v>4.059611394076594E-2</v>
      </c>
      <c r="BK189" s="26">
        <f t="shared" si="105"/>
        <v>2.8045790485597872</v>
      </c>
      <c r="BL189" s="26">
        <f t="shared" si="106"/>
        <v>1.6404141604783662</v>
      </c>
      <c r="BM189" s="16">
        <f t="shared" si="107"/>
        <v>29.527454888610588</v>
      </c>
      <c r="BN189" s="16">
        <f t="shared" si="108"/>
        <v>30.162453918473183</v>
      </c>
      <c r="BO189" s="16">
        <f t="shared" si="109"/>
        <v>59.901575150371301</v>
      </c>
      <c r="BP189" s="16">
        <f t="shared" si="110"/>
        <v>57.573245374208462</v>
      </c>
      <c r="BQ189" s="16">
        <f t="shared" si="111"/>
        <v>2.328329776162839</v>
      </c>
      <c r="BR189" s="1">
        <v>53</v>
      </c>
      <c r="BS189" s="1">
        <v>31</v>
      </c>
      <c r="BT189" s="42">
        <v>505</v>
      </c>
      <c r="BU189" s="42">
        <v>539</v>
      </c>
      <c r="BV189" s="42">
        <v>228</v>
      </c>
      <c r="BW189" s="42">
        <v>199</v>
      </c>
      <c r="BX189" s="42">
        <v>319</v>
      </c>
      <c r="BY189" s="42">
        <v>346</v>
      </c>
      <c r="BZ189" s="1">
        <v>521</v>
      </c>
      <c r="CA189" s="1">
        <v>513</v>
      </c>
      <c r="CB189" s="21">
        <f t="shared" si="112"/>
        <v>0.50386847195357831</v>
      </c>
      <c r="CC189" s="4">
        <v>3.74</v>
      </c>
      <c r="CD189" s="45">
        <f t="shared" si="113"/>
        <v>0.91602907686213797</v>
      </c>
      <c r="CE189" s="26">
        <f t="shared" si="114"/>
        <v>2.1454853624261148</v>
      </c>
      <c r="CF189" s="26">
        <f t="shared" si="115"/>
        <v>2.0596659479290702</v>
      </c>
      <c r="CG189" s="26">
        <f t="shared" si="116"/>
        <v>27.805490297042446</v>
      </c>
      <c r="CH189" s="26">
        <f t="shared" si="117"/>
        <v>29.543333440607597</v>
      </c>
      <c r="CI189" s="26">
        <f t="shared" si="118"/>
        <v>52.864759330179467</v>
      </c>
      <c r="CJ189" s="26">
        <f t="shared" si="119"/>
        <v>58.850663491348328</v>
      </c>
      <c r="CK189" s="16">
        <f t="shared" si="120"/>
        <v>8.3142339373317</v>
      </c>
      <c r="CL189" s="42">
        <v>100</v>
      </c>
      <c r="CM189" s="42">
        <v>96</v>
      </c>
      <c r="CN189" s="42">
        <v>1196</v>
      </c>
      <c r="CO189" s="42">
        <v>1281</v>
      </c>
      <c r="CP189" s="42">
        <v>487</v>
      </c>
      <c r="CQ189" s="42">
        <v>548</v>
      </c>
      <c r="CR189" s="42">
        <v>818</v>
      </c>
      <c r="CS189" s="42">
        <v>681</v>
      </c>
      <c r="CT189" s="1">
        <v>7</v>
      </c>
      <c r="CU189" s="1">
        <v>10</v>
      </c>
      <c r="CV189" s="42">
        <f t="shared" si="121"/>
        <v>3</v>
      </c>
      <c r="CW189" s="26">
        <f t="shared" si="122"/>
        <v>0.34526696534999385</v>
      </c>
      <c r="CX189" s="26">
        <f t="shared" si="123"/>
        <v>0.49323852192856266</v>
      </c>
      <c r="CY189" s="26">
        <f t="shared" si="124"/>
        <v>0.14797155657856878</v>
      </c>
      <c r="CZ189" s="13">
        <v>46</v>
      </c>
      <c r="DA189" s="13">
        <v>46</v>
      </c>
      <c r="DB189" s="27">
        <v>40.93</v>
      </c>
      <c r="DC189" s="27">
        <v>33.54</v>
      </c>
      <c r="DD189" s="27">
        <v>40.17</v>
      </c>
      <c r="DE189" s="27">
        <v>43.39</v>
      </c>
      <c r="DF189" s="13">
        <v>513</v>
      </c>
      <c r="DG189" s="13">
        <v>489</v>
      </c>
      <c r="DH189" s="21">
        <f t="shared" si="125"/>
        <v>0.5119760479041916</v>
      </c>
      <c r="DI189" s="42">
        <v>382</v>
      </c>
      <c r="DJ189" s="42">
        <v>191</v>
      </c>
      <c r="DK189" s="13">
        <v>57</v>
      </c>
      <c r="DL189" s="13">
        <v>5</v>
      </c>
      <c r="DM189" s="13">
        <v>0.13600000000000001</v>
      </c>
      <c r="DN189" s="13">
        <v>8</v>
      </c>
      <c r="DO189" s="13">
        <v>0</v>
      </c>
      <c r="DP189" s="13">
        <v>2.1000000000000001E-2</v>
      </c>
      <c r="DQ189" s="13">
        <v>187</v>
      </c>
      <c r="DR189" s="46">
        <v>92</v>
      </c>
      <c r="DS189" s="13">
        <v>6</v>
      </c>
      <c r="DT189" s="13">
        <v>50</v>
      </c>
      <c r="DU189" s="13">
        <v>-0.23500000000000001</v>
      </c>
      <c r="DV189" s="13">
        <v>0</v>
      </c>
      <c r="DW189" s="13">
        <v>1</v>
      </c>
      <c r="DX189" s="13">
        <v>-5.0000000000000001E-3</v>
      </c>
    </row>
    <row r="190" spans="1:128" ht="25.5" x14ac:dyDescent="0.2">
      <c r="A190" s="13" t="s">
        <v>160</v>
      </c>
      <c r="B190" s="13" t="s">
        <v>905</v>
      </c>
      <c r="C190" s="39" t="s">
        <v>3225</v>
      </c>
      <c r="D190" s="1" t="s">
        <v>322</v>
      </c>
      <c r="E190" s="13" t="s">
        <v>146</v>
      </c>
      <c r="F190" s="13">
        <v>69</v>
      </c>
      <c r="G190" s="13">
        <v>5</v>
      </c>
      <c r="H190" s="13">
        <v>5</v>
      </c>
      <c r="I190" s="40">
        <f t="shared" si="84"/>
        <v>10</v>
      </c>
      <c r="J190" s="19">
        <f t="shared" si="85"/>
        <v>0.90769269559512333</v>
      </c>
      <c r="K190" s="1">
        <v>5</v>
      </c>
      <c r="L190" s="1">
        <v>0</v>
      </c>
      <c r="M190" s="1">
        <v>5</v>
      </c>
      <c r="N190" s="1">
        <v>51</v>
      </c>
      <c r="O190" s="1">
        <v>10</v>
      </c>
      <c r="P190" s="1">
        <v>29</v>
      </c>
      <c r="Q190" s="1">
        <v>49</v>
      </c>
      <c r="R190" s="15">
        <f t="shared" si="86"/>
        <v>9.8039215686274508E-2</v>
      </c>
      <c r="S190" s="15">
        <f t="shared" si="87"/>
        <v>5.5555555555555552E-2</v>
      </c>
      <c r="T190" s="16">
        <v>661.01666666669996</v>
      </c>
      <c r="U190" s="16">
        <f t="shared" si="88"/>
        <v>9.5799516908217388</v>
      </c>
      <c r="V190" s="16">
        <v>653.73</v>
      </c>
      <c r="W190" s="16">
        <f t="shared" si="89"/>
        <v>9.4743478260869569</v>
      </c>
      <c r="X190" s="16">
        <v>2726.51</v>
      </c>
      <c r="Y190" s="16">
        <f t="shared" si="90"/>
        <v>39.514637681159421</v>
      </c>
      <c r="Z190" s="21">
        <f t="shared" si="91"/>
        <v>0.19339751023595958</v>
      </c>
      <c r="AA190" s="20">
        <f t="shared" si="92"/>
        <v>0</v>
      </c>
      <c r="AB190">
        <v>27</v>
      </c>
      <c r="AC190" s="1">
        <v>128</v>
      </c>
      <c r="AD190" s="1">
        <v>88</v>
      </c>
      <c r="AE190" s="1">
        <v>17</v>
      </c>
      <c r="AF190" s="1">
        <v>7</v>
      </c>
      <c r="AG190" s="15">
        <f t="shared" si="93"/>
        <v>0.33333333333333331</v>
      </c>
      <c r="AH190" s="15">
        <f t="shared" si="94"/>
        <v>0.33333333333333331</v>
      </c>
      <c r="AI190" s="15">
        <f t="shared" si="95"/>
        <v>0.66666666666666663</v>
      </c>
      <c r="AJ190" s="1">
        <v>131</v>
      </c>
      <c r="AK190" s="21">
        <f t="shared" si="96"/>
        <v>0.22586206896551725</v>
      </c>
      <c r="AL190" s="1">
        <v>228</v>
      </c>
      <c r="AM190" s="21">
        <f t="shared" si="97"/>
        <v>0.39310344827586208</v>
      </c>
      <c r="AN190" s="1">
        <v>221</v>
      </c>
      <c r="AO190" s="21">
        <f t="shared" si="98"/>
        <v>0.38103448275862067</v>
      </c>
      <c r="AP190" s="21">
        <f t="shared" si="99"/>
        <v>0.36490250696378829</v>
      </c>
      <c r="AQ190" s="1">
        <v>3</v>
      </c>
      <c r="AR190" s="4">
        <v>-13.99</v>
      </c>
      <c r="AS190" s="41">
        <v>233</v>
      </c>
      <c r="AT190" s="41">
        <v>236</v>
      </c>
      <c r="AU190" s="41">
        <v>180</v>
      </c>
      <c r="AV190" s="21">
        <f t="shared" si="100"/>
        <v>0.49680170575692961</v>
      </c>
      <c r="AW190" s="26">
        <v>16.649999999999999</v>
      </c>
      <c r="AX190" s="42">
        <v>15</v>
      </c>
      <c r="AY190" s="41">
        <v>-1.056</v>
      </c>
      <c r="AZ190" s="1">
        <v>15</v>
      </c>
      <c r="BA190" s="43">
        <v>-0.90600000000000003</v>
      </c>
      <c r="BB190" s="16">
        <v>49.49</v>
      </c>
      <c r="BC190" s="26">
        <v>16.45</v>
      </c>
      <c r="BD190" s="43">
        <v>-4.8559999999999999</v>
      </c>
      <c r="BE190" s="43">
        <v>-0.51500000000000001</v>
      </c>
      <c r="BF190" s="16">
        <v>50.36</v>
      </c>
      <c r="BG190" s="21">
        <f t="shared" si="101"/>
        <v>5.8823529411764705E-2</v>
      </c>
      <c r="BH190" s="44">
        <f t="shared" si="102"/>
        <v>0.9419354838709677</v>
      </c>
      <c r="BI190" s="42">
        <f t="shared" si="103"/>
        <v>1000.7590132827324</v>
      </c>
      <c r="BJ190" s="21">
        <f t="shared" si="104"/>
        <v>7.5901328273240976E-4</v>
      </c>
      <c r="BK190" s="26">
        <f t="shared" si="105"/>
        <v>1.3767151576338856</v>
      </c>
      <c r="BL190" s="26">
        <f t="shared" si="106"/>
        <v>1.6520581891606627</v>
      </c>
      <c r="BM190" s="16">
        <f t="shared" si="107"/>
        <v>23.404157679776052</v>
      </c>
      <c r="BN190" s="16">
        <f t="shared" si="108"/>
        <v>28.452113257766968</v>
      </c>
      <c r="BO190" s="16">
        <f t="shared" si="109"/>
        <v>48.552154559221698</v>
      </c>
      <c r="BP190" s="16">
        <f t="shared" si="110"/>
        <v>57.363131568078565</v>
      </c>
      <c r="BQ190" s="16">
        <f t="shared" si="111"/>
        <v>-8.8109770088568666</v>
      </c>
      <c r="BR190" s="1">
        <v>15</v>
      </c>
      <c r="BS190" s="1">
        <v>18</v>
      </c>
      <c r="BT190" s="42">
        <v>240</v>
      </c>
      <c r="BU190" s="42">
        <v>292</v>
      </c>
      <c r="BV190" s="42">
        <v>101</v>
      </c>
      <c r="BW190" s="42">
        <v>144</v>
      </c>
      <c r="BX190" s="42">
        <v>171</v>
      </c>
      <c r="BY190" s="42">
        <v>173</v>
      </c>
      <c r="BZ190" s="1">
        <v>233</v>
      </c>
      <c r="CA190" s="1">
        <v>269</v>
      </c>
      <c r="CB190" s="21">
        <f t="shared" si="112"/>
        <v>0.46414342629482069</v>
      </c>
      <c r="CC190" s="4">
        <v>-4.84</v>
      </c>
      <c r="CD190" s="45">
        <f t="shared" si="113"/>
        <v>-6.0496371759877849</v>
      </c>
      <c r="CE190" s="26">
        <f t="shared" si="114"/>
        <v>2.6627446809290993</v>
      </c>
      <c r="CF190" s="26">
        <f t="shared" si="115"/>
        <v>2.4866954458263493</v>
      </c>
      <c r="CG190" s="26">
        <f t="shared" si="116"/>
        <v>31.35877000267741</v>
      </c>
      <c r="CH190" s="26">
        <f t="shared" si="117"/>
        <v>30.478523827163659</v>
      </c>
      <c r="CI190" s="26">
        <f t="shared" si="118"/>
        <v>61.881306138616765</v>
      </c>
      <c r="CJ190" s="26">
        <f t="shared" si="119"/>
        <v>56.423779850431501</v>
      </c>
      <c r="CK190" s="16">
        <f t="shared" si="120"/>
        <v>-14.26850329704213</v>
      </c>
      <c r="CL190" s="42">
        <v>121</v>
      </c>
      <c r="CM190" s="42">
        <v>113</v>
      </c>
      <c r="CN190" s="42">
        <v>1304</v>
      </c>
      <c r="CO190" s="42">
        <v>1272</v>
      </c>
      <c r="CP190" s="42">
        <v>615</v>
      </c>
      <c r="CQ190" s="42">
        <v>513</v>
      </c>
      <c r="CR190" s="42">
        <v>666</v>
      </c>
      <c r="CS190" s="42">
        <v>772</v>
      </c>
      <c r="CT190" s="1">
        <v>9</v>
      </c>
      <c r="CU190" s="1">
        <v>3</v>
      </c>
      <c r="CV190" s="42">
        <f t="shared" si="121"/>
        <v>-6</v>
      </c>
      <c r="CW190" s="26">
        <f t="shared" si="122"/>
        <v>0.81692342603561108</v>
      </c>
      <c r="CX190" s="26">
        <f t="shared" si="123"/>
        <v>0.27230780867853699</v>
      </c>
      <c r="CY190" s="26">
        <f t="shared" si="124"/>
        <v>-0.54461561735707398</v>
      </c>
      <c r="CZ190" s="13">
        <v>19</v>
      </c>
      <c r="DA190" s="13">
        <v>24</v>
      </c>
      <c r="DB190" s="27">
        <v>23.38</v>
      </c>
      <c r="DC190" s="27">
        <v>22.57</v>
      </c>
      <c r="DD190" s="27">
        <v>24.09</v>
      </c>
      <c r="DE190" s="27">
        <v>26.37</v>
      </c>
      <c r="DF190" s="13">
        <v>130</v>
      </c>
      <c r="DG190" s="13">
        <v>132</v>
      </c>
      <c r="DH190" s="21">
        <f t="shared" si="125"/>
        <v>0.49618320610687022</v>
      </c>
      <c r="DI190" s="42">
        <v>65</v>
      </c>
      <c r="DJ190" s="42">
        <v>32</v>
      </c>
      <c r="DK190" s="13">
        <v>7</v>
      </c>
      <c r="DL190" s="13">
        <v>0</v>
      </c>
      <c r="DM190" s="13">
        <v>0.108</v>
      </c>
      <c r="DN190" s="13">
        <v>0</v>
      </c>
      <c r="DO190" s="13">
        <v>0</v>
      </c>
      <c r="DP190" s="13">
        <v>0</v>
      </c>
      <c r="DQ190" s="13">
        <v>95</v>
      </c>
      <c r="DR190" s="46">
        <v>47</v>
      </c>
      <c r="DS190" s="13">
        <v>0</v>
      </c>
      <c r="DT190" s="13">
        <v>24</v>
      </c>
      <c r="DU190" s="13">
        <v>-0.253</v>
      </c>
      <c r="DV190" s="13">
        <v>0</v>
      </c>
      <c r="DW190" s="13">
        <v>1</v>
      </c>
      <c r="DX190" s="13">
        <v>-1.0999999999999999E-2</v>
      </c>
    </row>
    <row r="191" spans="1:128" ht="25.5" x14ac:dyDescent="0.2">
      <c r="A191" s="13" t="s">
        <v>909</v>
      </c>
      <c r="B191" s="13" t="s">
        <v>910</v>
      </c>
      <c r="C191" s="39" t="s">
        <v>3226</v>
      </c>
      <c r="D191" s="1" t="s">
        <v>238</v>
      </c>
      <c r="E191" s="13" t="s">
        <v>129</v>
      </c>
      <c r="F191" s="13">
        <v>82</v>
      </c>
      <c r="G191" s="13">
        <v>5</v>
      </c>
      <c r="H191" s="13">
        <v>9</v>
      </c>
      <c r="I191" s="40">
        <f t="shared" si="84"/>
        <v>14</v>
      </c>
      <c r="J191" s="19">
        <f t="shared" si="85"/>
        <v>0.92223238792318107</v>
      </c>
      <c r="K191" s="1">
        <v>5</v>
      </c>
      <c r="L191" s="1">
        <v>5</v>
      </c>
      <c r="M191" s="1">
        <v>4</v>
      </c>
      <c r="N191" s="1">
        <v>71</v>
      </c>
      <c r="O191" s="1">
        <v>33</v>
      </c>
      <c r="P191" s="1">
        <v>32</v>
      </c>
      <c r="Q191" s="1">
        <v>77</v>
      </c>
      <c r="R191" s="15">
        <f t="shared" si="86"/>
        <v>7.0422535211267609E-2</v>
      </c>
      <c r="S191" s="15">
        <f t="shared" si="87"/>
        <v>3.6764705882352942E-2</v>
      </c>
      <c r="T191" s="16">
        <v>910.83333333329995</v>
      </c>
      <c r="U191" s="16">
        <f t="shared" si="88"/>
        <v>11.107723577235365</v>
      </c>
      <c r="V191" s="16">
        <v>895.57</v>
      </c>
      <c r="W191" s="16">
        <f t="shared" si="89"/>
        <v>10.921585365853659</v>
      </c>
      <c r="X191" s="16">
        <v>3099.37</v>
      </c>
      <c r="Y191" s="16">
        <f t="shared" si="90"/>
        <v>37.797195121951219</v>
      </c>
      <c r="Z191" s="21">
        <f t="shared" si="91"/>
        <v>0.22417608274467202</v>
      </c>
      <c r="AA191" s="20">
        <f t="shared" si="92"/>
        <v>80.555555555555557</v>
      </c>
      <c r="AB191">
        <v>30</v>
      </c>
      <c r="AC191" s="1">
        <v>255</v>
      </c>
      <c r="AD191" s="1">
        <v>69</v>
      </c>
      <c r="AE191" s="1">
        <v>7</v>
      </c>
      <c r="AF191" s="1">
        <v>8</v>
      </c>
      <c r="AG191" s="15">
        <f t="shared" si="93"/>
        <v>0.27777777777777779</v>
      </c>
      <c r="AH191" s="15">
        <f t="shared" si="94"/>
        <v>0.5</v>
      </c>
      <c r="AI191" s="15">
        <f t="shared" si="95"/>
        <v>0.77777777777777779</v>
      </c>
      <c r="AJ191" s="1">
        <v>183</v>
      </c>
      <c r="AK191" s="21">
        <f t="shared" si="96"/>
        <v>0.24078947368421053</v>
      </c>
      <c r="AL191" s="1">
        <v>325</v>
      </c>
      <c r="AM191" s="21">
        <f t="shared" si="97"/>
        <v>0.42763157894736842</v>
      </c>
      <c r="AN191" s="1">
        <v>252</v>
      </c>
      <c r="AO191" s="21">
        <f t="shared" si="98"/>
        <v>0.33157894736842103</v>
      </c>
      <c r="AP191" s="21">
        <f t="shared" si="99"/>
        <v>0.36023622047244097</v>
      </c>
      <c r="AQ191" s="1">
        <v>4</v>
      </c>
      <c r="AR191" s="4">
        <v>-5.61</v>
      </c>
      <c r="AS191" s="41">
        <v>300</v>
      </c>
      <c r="AT191" s="41">
        <v>336</v>
      </c>
      <c r="AU191" s="41">
        <v>245</v>
      </c>
      <c r="AV191" s="21">
        <f t="shared" si="100"/>
        <v>0.47169811320754718</v>
      </c>
      <c r="AW191" s="26">
        <v>17.09</v>
      </c>
      <c r="AX191" s="42">
        <v>10</v>
      </c>
      <c r="AY191" s="41">
        <v>6.7000000000000004E-2</v>
      </c>
      <c r="AZ191" s="1">
        <v>9</v>
      </c>
      <c r="BA191" s="43">
        <v>1.304</v>
      </c>
      <c r="BB191" s="16">
        <v>50.21</v>
      </c>
      <c r="BC191" s="26">
        <v>16.75</v>
      </c>
      <c r="BD191" s="43">
        <v>-0.97199999999999998</v>
      </c>
      <c r="BE191" s="43">
        <v>-25.635000000000002</v>
      </c>
      <c r="BF191" s="16">
        <v>40.65</v>
      </c>
      <c r="BG191" s="21">
        <f t="shared" si="101"/>
        <v>6.2068965517241378E-2</v>
      </c>
      <c r="BH191" s="44">
        <f t="shared" si="102"/>
        <v>0.92205323193916355</v>
      </c>
      <c r="BI191" s="42">
        <f t="shared" si="103"/>
        <v>984.12219745640493</v>
      </c>
      <c r="BJ191" s="21">
        <f t="shared" si="104"/>
        <v>-1.5877802543595068E-2</v>
      </c>
      <c r="BK191" s="26">
        <f t="shared" si="105"/>
        <v>1.2059358844088124</v>
      </c>
      <c r="BL191" s="26">
        <f t="shared" si="106"/>
        <v>2.7468539589311831</v>
      </c>
      <c r="BM191" s="16">
        <f t="shared" si="107"/>
        <v>19.42896702658642</v>
      </c>
      <c r="BN191" s="16">
        <f t="shared" si="108"/>
        <v>35.240126399946398</v>
      </c>
      <c r="BO191" s="16">
        <f t="shared" si="109"/>
        <v>34.637158457741997</v>
      </c>
      <c r="BP191" s="16">
        <f t="shared" si="110"/>
        <v>67.197427336779924</v>
      </c>
      <c r="BQ191" s="16">
        <f t="shared" si="111"/>
        <v>-32.560268879037928</v>
      </c>
      <c r="BR191" s="1">
        <v>18</v>
      </c>
      <c r="BS191" s="1">
        <v>41</v>
      </c>
      <c r="BT191" s="42">
        <v>272</v>
      </c>
      <c r="BU191" s="42">
        <v>485</v>
      </c>
      <c r="BV191" s="42">
        <v>103</v>
      </c>
      <c r="BW191" s="42">
        <v>201</v>
      </c>
      <c r="BX191" s="42">
        <v>276</v>
      </c>
      <c r="BY191" s="42">
        <v>124</v>
      </c>
      <c r="BZ191" s="1">
        <v>238</v>
      </c>
      <c r="CA191" s="1">
        <v>498</v>
      </c>
      <c r="CB191" s="21">
        <f t="shared" si="112"/>
        <v>0.3233695652173913</v>
      </c>
      <c r="CC191" s="4">
        <v>-7.35</v>
      </c>
      <c r="CD191" s="45">
        <f t="shared" si="113"/>
        <v>-2.3569381703765089</v>
      </c>
      <c r="CE191" s="26">
        <f t="shared" si="114"/>
        <v>1.8584421995437783</v>
      </c>
      <c r="CF191" s="26">
        <f t="shared" si="115"/>
        <v>2.8844571638752394</v>
      </c>
      <c r="CG191" s="26">
        <f t="shared" si="116"/>
        <v>24.856664418898035</v>
      </c>
      <c r="CH191" s="26">
        <f t="shared" si="117"/>
        <v>35.252325472596041</v>
      </c>
      <c r="CI191" s="26">
        <f t="shared" si="118"/>
        <v>43.266857458128591</v>
      </c>
      <c r="CJ191" s="26">
        <f t="shared" si="119"/>
        <v>68.95594911223894</v>
      </c>
      <c r="CK191" s="16">
        <f t="shared" si="120"/>
        <v>-6.8711772249275782</v>
      </c>
      <c r="CL191" s="42">
        <v>96</v>
      </c>
      <c r="CM191" s="42">
        <v>149</v>
      </c>
      <c r="CN191" s="42">
        <v>1188</v>
      </c>
      <c r="CO191" s="42">
        <v>1672</v>
      </c>
      <c r="CP191" s="42">
        <v>415</v>
      </c>
      <c r="CQ191" s="42">
        <v>747</v>
      </c>
      <c r="CR191" s="42">
        <v>994</v>
      </c>
      <c r="CS191" s="42">
        <v>536</v>
      </c>
      <c r="CT191" s="1">
        <v>9</v>
      </c>
      <c r="CU191" s="1">
        <v>8</v>
      </c>
      <c r="CV191" s="42">
        <f t="shared" si="121"/>
        <v>-1</v>
      </c>
      <c r="CW191" s="26">
        <f t="shared" si="122"/>
        <v>0.59286367795061645</v>
      </c>
      <c r="CX191" s="26">
        <f t="shared" si="123"/>
        <v>0.52698993595610344</v>
      </c>
      <c r="CY191" s="26">
        <f t="shared" si="124"/>
        <v>-6.587374199451293E-2</v>
      </c>
      <c r="CZ191" s="13">
        <v>19</v>
      </c>
      <c r="DA191" s="13">
        <v>40</v>
      </c>
      <c r="DB191" s="27">
        <v>24.34</v>
      </c>
      <c r="DC191" s="27">
        <v>39.630000000000003</v>
      </c>
      <c r="DD191" s="27">
        <v>28.05</v>
      </c>
      <c r="DE191" s="27">
        <v>39.33</v>
      </c>
      <c r="DF191" s="13">
        <v>0</v>
      </c>
      <c r="DG191" s="13">
        <v>1</v>
      </c>
      <c r="DH191" s="21">
        <f t="shared" si="125"/>
        <v>0</v>
      </c>
      <c r="DI191" s="42">
        <v>1</v>
      </c>
      <c r="DJ191" s="42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47"/>
      <c r="DR191" s="46"/>
      <c r="DS191" s="13"/>
      <c r="DT191" s="13"/>
      <c r="DU191" s="13"/>
      <c r="DV191" s="13"/>
      <c r="DW191" s="13"/>
      <c r="DX191" s="1"/>
    </row>
    <row r="192" spans="1:128" ht="25.5" x14ac:dyDescent="0.2">
      <c r="A192" s="13" t="s">
        <v>913</v>
      </c>
      <c r="B192" s="13" t="s">
        <v>914</v>
      </c>
      <c r="C192" s="39" t="s">
        <v>3227</v>
      </c>
      <c r="D192" s="1" t="s">
        <v>334</v>
      </c>
      <c r="E192" s="13" t="s">
        <v>173</v>
      </c>
      <c r="F192" s="13">
        <v>75</v>
      </c>
      <c r="G192" s="13">
        <v>3</v>
      </c>
      <c r="H192" s="13">
        <v>19</v>
      </c>
      <c r="I192" s="40">
        <f t="shared" si="84"/>
        <v>22</v>
      </c>
      <c r="J192" s="19">
        <f t="shared" si="85"/>
        <v>1.1268246877045536</v>
      </c>
      <c r="K192" s="1">
        <v>2</v>
      </c>
      <c r="L192" s="1">
        <v>8</v>
      </c>
      <c r="M192" s="1">
        <v>7</v>
      </c>
      <c r="N192" s="1">
        <v>90</v>
      </c>
      <c r="O192" s="1">
        <v>37</v>
      </c>
      <c r="P192" s="1">
        <v>65</v>
      </c>
      <c r="Q192" s="1">
        <v>53</v>
      </c>
      <c r="R192" s="15">
        <f t="shared" si="86"/>
        <v>3.3333333333333333E-2</v>
      </c>
      <c r="S192" s="15">
        <f t="shared" si="87"/>
        <v>1.5625E-2</v>
      </c>
      <c r="T192" s="16">
        <v>1171.4333333333</v>
      </c>
      <c r="U192" s="16">
        <f t="shared" si="88"/>
        <v>15.619111111110666</v>
      </c>
      <c r="V192" s="16">
        <v>1116.69</v>
      </c>
      <c r="W192" s="16">
        <f t="shared" si="89"/>
        <v>14.889200000000001</v>
      </c>
      <c r="X192" s="16">
        <v>2439.63</v>
      </c>
      <c r="Y192" s="16">
        <f t="shared" si="90"/>
        <v>32.528400000000005</v>
      </c>
      <c r="Z192" s="21">
        <f t="shared" si="91"/>
        <v>0.31400155216628423</v>
      </c>
      <c r="AA192" s="20">
        <f t="shared" si="92"/>
        <v>91.234042553191486</v>
      </c>
      <c r="AB192">
        <v>88</v>
      </c>
      <c r="AC192" s="1">
        <v>216</v>
      </c>
      <c r="AD192" s="1">
        <v>156</v>
      </c>
      <c r="AE192" s="1">
        <v>29</v>
      </c>
      <c r="AF192" s="1">
        <v>11</v>
      </c>
      <c r="AG192" s="15">
        <f t="shared" si="93"/>
        <v>6.3829787234042548E-2</v>
      </c>
      <c r="AH192" s="15">
        <f t="shared" si="94"/>
        <v>0.31914893617021278</v>
      </c>
      <c r="AI192" s="15">
        <f t="shared" si="95"/>
        <v>0.38297872340425532</v>
      </c>
      <c r="AJ192" s="1">
        <v>315</v>
      </c>
      <c r="AK192" s="21">
        <f t="shared" si="96"/>
        <v>0.31126482213438733</v>
      </c>
      <c r="AL192" s="1">
        <v>310</v>
      </c>
      <c r="AM192" s="21">
        <f t="shared" si="97"/>
        <v>0.30632411067193677</v>
      </c>
      <c r="AN192" s="1">
        <v>387</v>
      </c>
      <c r="AO192" s="21">
        <f t="shared" si="98"/>
        <v>0.3824110671936759</v>
      </c>
      <c r="AP192" s="21">
        <f t="shared" si="99"/>
        <v>0.504</v>
      </c>
      <c r="AQ192" s="1">
        <v>4</v>
      </c>
      <c r="AR192" s="4">
        <v>-2.89</v>
      </c>
      <c r="AS192" s="41">
        <v>378</v>
      </c>
      <c r="AT192" s="41">
        <v>379</v>
      </c>
      <c r="AU192" s="41">
        <v>376</v>
      </c>
      <c r="AV192" s="21">
        <f t="shared" si="100"/>
        <v>0.49933949801849403</v>
      </c>
      <c r="AW192" s="26">
        <v>17.18</v>
      </c>
      <c r="AX192" s="42">
        <v>8</v>
      </c>
      <c r="AY192" s="41">
        <v>-0.14100000000000001</v>
      </c>
      <c r="AZ192" s="1">
        <v>7</v>
      </c>
      <c r="BA192" s="43">
        <v>-1.04</v>
      </c>
      <c r="BB192" s="16">
        <v>49.65</v>
      </c>
      <c r="BC192" s="26">
        <v>16.47</v>
      </c>
      <c r="BD192" s="43">
        <v>-0.746</v>
      </c>
      <c r="BE192" s="43">
        <v>3.6259999999999999</v>
      </c>
      <c r="BF192" s="16">
        <v>50.53</v>
      </c>
      <c r="BG192" s="21">
        <f t="shared" si="101"/>
        <v>8.7686567164179108E-2</v>
      </c>
      <c r="BH192" s="44">
        <f t="shared" si="102"/>
        <v>0.9098360655737705</v>
      </c>
      <c r="BI192" s="42">
        <f t="shared" si="103"/>
        <v>997.52263273794961</v>
      </c>
      <c r="BJ192" s="21">
        <f t="shared" si="104"/>
        <v>-2.4773672620503895E-3</v>
      </c>
      <c r="BK192" s="26">
        <f t="shared" si="105"/>
        <v>2.5253203664401043</v>
      </c>
      <c r="BL192" s="26">
        <f t="shared" si="106"/>
        <v>2.3641297047524379</v>
      </c>
      <c r="BM192" s="16">
        <f t="shared" si="107"/>
        <v>28.799398221529696</v>
      </c>
      <c r="BN192" s="16">
        <f t="shared" si="108"/>
        <v>26.220347634527037</v>
      </c>
      <c r="BO192" s="16">
        <f t="shared" si="109"/>
        <v>52.87053703355452</v>
      </c>
      <c r="BP192" s="16">
        <f t="shared" si="110"/>
        <v>48.30346828573731</v>
      </c>
      <c r="BQ192" s="16">
        <f t="shared" si="111"/>
        <v>4.5670687478172098</v>
      </c>
      <c r="BR192" s="1">
        <v>47</v>
      </c>
      <c r="BS192" s="1">
        <v>44</v>
      </c>
      <c r="BT192" s="42">
        <v>489</v>
      </c>
      <c r="BU192" s="42">
        <v>444</v>
      </c>
      <c r="BV192" s="42">
        <v>204</v>
      </c>
      <c r="BW192" s="42">
        <v>173</v>
      </c>
      <c r="BX192" s="42">
        <v>238</v>
      </c>
      <c r="BY192" s="42">
        <v>244</v>
      </c>
      <c r="BZ192" s="1">
        <v>477</v>
      </c>
      <c r="CA192" s="1">
        <v>437</v>
      </c>
      <c r="CB192" s="21">
        <f t="shared" si="112"/>
        <v>0.52188183807439825</v>
      </c>
      <c r="CC192" s="4">
        <v>0.38</v>
      </c>
      <c r="CD192" s="45">
        <f t="shared" si="113"/>
        <v>-0.28493125218278958</v>
      </c>
      <c r="CE192" s="26">
        <f t="shared" si="114"/>
        <v>2.5085771203010285</v>
      </c>
      <c r="CF192" s="26">
        <f t="shared" si="115"/>
        <v>1.9921053602390519</v>
      </c>
      <c r="CG192" s="26">
        <f t="shared" si="116"/>
        <v>30.324270483638905</v>
      </c>
      <c r="CH192" s="26">
        <f t="shared" si="117"/>
        <v>28.086226190037006</v>
      </c>
      <c r="CI192" s="26">
        <f t="shared" si="118"/>
        <v>56.590548566790858</v>
      </c>
      <c r="CJ192" s="26">
        <f t="shared" si="119"/>
        <v>51.130704246135672</v>
      </c>
      <c r="CK192" s="16">
        <f t="shared" si="120"/>
        <v>-0.89277557283797648</v>
      </c>
      <c r="CL192" s="42">
        <v>102</v>
      </c>
      <c r="CM192" s="42">
        <v>81</v>
      </c>
      <c r="CN192" s="42">
        <v>1131</v>
      </c>
      <c r="CO192" s="42">
        <v>1061</v>
      </c>
      <c r="CP192" s="42">
        <v>460</v>
      </c>
      <c r="CQ192" s="42">
        <v>407</v>
      </c>
      <c r="CR192" s="42">
        <v>530</v>
      </c>
      <c r="CS192" s="42">
        <v>608</v>
      </c>
      <c r="CT192" s="1">
        <v>21</v>
      </c>
      <c r="CU192" s="1">
        <v>8</v>
      </c>
      <c r="CV192" s="42">
        <f t="shared" si="121"/>
        <v>-13</v>
      </c>
      <c r="CW192" s="26">
        <f t="shared" si="122"/>
        <v>1.0756053837179829</v>
      </c>
      <c r="CX192" s="26">
        <f t="shared" si="123"/>
        <v>0.40975443189256494</v>
      </c>
      <c r="CY192" s="26">
        <f t="shared" si="124"/>
        <v>-0.66585095182541809</v>
      </c>
      <c r="CZ192" s="13">
        <v>41</v>
      </c>
      <c r="DA192" s="13">
        <v>41</v>
      </c>
      <c r="DB192" s="27">
        <v>39.54</v>
      </c>
      <c r="DC192" s="27">
        <v>39.36</v>
      </c>
      <c r="DD192" s="27">
        <v>41.57</v>
      </c>
      <c r="DE192" s="27">
        <v>39.76</v>
      </c>
      <c r="DF192" s="1"/>
      <c r="DG192" s="1"/>
      <c r="DH192" s="21" t="str">
        <f t="shared" si="125"/>
        <v xml:space="preserve"> </v>
      </c>
      <c r="DI192" s="42"/>
      <c r="DJ192" s="42"/>
      <c r="DK192" s="1"/>
      <c r="DL192" s="1"/>
      <c r="DM192" s="1"/>
      <c r="DN192" s="1"/>
      <c r="DO192" s="1"/>
      <c r="DP192" s="1"/>
      <c r="DQ192" s="13">
        <v>1</v>
      </c>
      <c r="DR192" s="46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</row>
    <row r="193" spans="1:128" ht="25.5" x14ac:dyDescent="0.2">
      <c r="A193" s="13" t="s">
        <v>918</v>
      </c>
      <c r="B193" s="13" t="s">
        <v>919</v>
      </c>
      <c r="C193" s="39" t="s">
        <v>3228</v>
      </c>
      <c r="D193" s="1" t="s">
        <v>270</v>
      </c>
      <c r="E193" s="13" t="s">
        <v>173</v>
      </c>
      <c r="F193" s="13">
        <v>56</v>
      </c>
      <c r="G193" s="13">
        <v>1</v>
      </c>
      <c r="H193" s="13">
        <v>2</v>
      </c>
      <c r="I193" s="40">
        <f t="shared" si="84"/>
        <v>3</v>
      </c>
      <c r="J193" s="19">
        <f t="shared" si="85"/>
        <v>0.29116790682626981</v>
      </c>
      <c r="K193" s="1">
        <v>1</v>
      </c>
      <c r="L193" s="1">
        <v>1</v>
      </c>
      <c r="M193" s="1">
        <v>1</v>
      </c>
      <c r="N193" s="1">
        <v>39</v>
      </c>
      <c r="O193" s="1">
        <v>25</v>
      </c>
      <c r="P193" s="1">
        <v>35</v>
      </c>
      <c r="Q193" s="1">
        <v>19</v>
      </c>
      <c r="R193" s="15">
        <f t="shared" si="86"/>
        <v>2.564102564102564E-2</v>
      </c>
      <c r="S193" s="15">
        <f t="shared" si="87"/>
        <v>1.0101010101010102E-2</v>
      </c>
      <c r="T193" s="16">
        <v>618.20000000000005</v>
      </c>
      <c r="U193" s="16">
        <f t="shared" si="88"/>
        <v>11.039285714285715</v>
      </c>
      <c r="V193" s="16">
        <v>601.69000000000005</v>
      </c>
      <c r="W193" s="16">
        <f t="shared" si="89"/>
        <v>10.744464285714287</v>
      </c>
      <c r="X193" s="16">
        <v>2140.1799999999998</v>
      </c>
      <c r="Y193" s="16">
        <f t="shared" si="90"/>
        <v>38.217499999999994</v>
      </c>
      <c r="Z193" s="21">
        <f t="shared" si="91"/>
        <v>0.21944512321882514</v>
      </c>
      <c r="AA193" s="20">
        <f t="shared" si="92"/>
        <v>12.1</v>
      </c>
      <c r="AB193">
        <v>65</v>
      </c>
      <c r="AC193" s="1">
        <v>23</v>
      </c>
      <c r="AD193" s="1">
        <v>28</v>
      </c>
      <c r="AE193" s="1">
        <v>14</v>
      </c>
      <c r="AF193" s="1">
        <v>12</v>
      </c>
      <c r="AG193" s="15">
        <f t="shared" si="93"/>
        <v>0.05</v>
      </c>
      <c r="AH193" s="15">
        <f t="shared" si="94"/>
        <v>0.1</v>
      </c>
      <c r="AI193" s="15">
        <f t="shared" si="95"/>
        <v>0.15000000000000002</v>
      </c>
      <c r="AJ193" s="1">
        <v>178</v>
      </c>
      <c r="AK193" s="21">
        <f t="shared" si="96"/>
        <v>0.30795847750865052</v>
      </c>
      <c r="AL193" s="1">
        <v>190</v>
      </c>
      <c r="AM193" s="21">
        <f t="shared" si="97"/>
        <v>0.32871972318339099</v>
      </c>
      <c r="AN193" s="1">
        <v>210</v>
      </c>
      <c r="AO193" s="21">
        <f t="shared" si="98"/>
        <v>0.36332179930795849</v>
      </c>
      <c r="AP193" s="21">
        <f t="shared" si="99"/>
        <v>0.48369565217391303</v>
      </c>
      <c r="AQ193" s="1">
        <v>5</v>
      </c>
      <c r="AR193" s="4">
        <v>4.6500000000000004</v>
      </c>
      <c r="AS193" s="41">
        <v>204</v>
      </c>
      <c r="AT193" s="41">
        <v>252</v>
      </c>
      <c r="AU193" s="41">
        <v>158</v>
      </c>
      <c r="AV193" s="21">
        <f t="shared" si="100"/>
        <v>0.44736842105263158</v>
      </c>
      <c r="AW193" s="26">
        <v>16.57</v>
      </c>
      <c r="AX193" s="42">
        <v>8</v>
      </c>
      <c r="AY193" s="41">
        <v>-1.385</v>
      </c>
      <c r="AZ193" s="1">
        <v>8</v>
      </c>
      <c r="BA193" s="43">
        <v>-0.751</v>
      </c>
      <c r="BB193" s="16">
        <v>49.67</v>
      </c>
      <c r="BC193" s="26">
        <v>15.13</v>
      </c>
      <c r="BD193" s="43">
        <v>-2.1080000000000001</v>
      </c>
      <c r="BE193" s="43">
        <v>-12.847</v>
      </c>
      <c r="BF193" s="16">
        <v>45.19</v>
      </c>
      <c r="BG193" s="21">
        <f t="shared" si="101"/>
        <v>8.2644628099173556E-2</v>
      </c>
      <c r="BH193" s="44">
        <f t="shared" si="102"/>
        <v>0.92015209125475284</v>
      </c>
      <c r="BI193" s="42">
        <f t="shared" si="103"/>
        <v>1002.7967193539264</v>
      </c>
      <c r="BJ193" s="21">
        <f t="shared" si="104"/>
        <v>2.7967193539263913E-3</v>
      </c>
      <c r="BK193" s="26">
        <f t="shared" si="105"/>
        <v>1.9943824893217439</v>
      </c>
      <c r="BL193" s="26">
        <f t="shared" si="106"/>
        <v>2.0941016137878306</v>
      </c>
      <c r="BM193" s="16">
        <f t="shared" si="107"/>
        <v>24.132028120793098</v>
      </c>
      <c r="BN193" s="16">
        <f t="shared" si="108"/>
        <v>26.226129734580926</v>
      </c>
      <c r="BO193" s="16">
        <f t="shared" si="109"/>
        <v>48.563213614984456</v>
      </c>
      <c r="BP193" s="16">
        <f t="shared" si="110"/>
        <v>57.039339194601865</v>
      </c>
      <c r="BQ193" s="16">
        <f t="shared" si="111"/>
        <v>-8.4761255796174098</v>
      </c>
      <c r="BR193" s="1">
        <v>20</v>
      </c>
      <c r="BS193" s="1">
        <v>21</v>
      </c>
      <c r="BT193" s="42">
        <v>222</v>
      </c>
      <c r="BU193" s="42">
        <v>242</v>
      </c>
      <c r="BV193" s="42">
        <v>103</v>
      </c>
      <c r="BW193" s="42">
        <v>103</v>
      </c>
      <c r="BX193" s="42">
        <v>206</v>
      </c>
      <c r="BY193" s="42">
        <v>142</v>
      </c>
      <c r="BZ193" s="1">
        <v>228</v>
      </c>
      <c r="CA193" s="1">
        <v>258</v>
      </c>
      <c r="CB193" s="21">
        <f t="shared" si="112"/>
        <v>0.46913580246913578</v>
      </c>
      <c r="CC193" s="4">
        <v>3.38</v>
      </c>
      <c r="CD193" s="45">
        <f t="shared" si="113"/>
        <v>3.9211787682086747</v>
      </c>
      <c r="CE193" s="26">
        <f t="shared" si="114"/>
        <v>2.7193974338607037</v>
      </c>
      <c r="CF193" s="26">
        <f t="shared" si="115"/>
        <v>2.4110121578558812</v>
      </c>
      <c r="CG193" s="26">
        <f t="shared" si="116"/>
        <v>26.661308861871433</v>
      </c>
      <c r="CH193" s="26">
        <f t="shared" si="117"/>
        <v>32.38045398050631</v>
      </c>
      <c r="CI193" s="26">
        <f t="shared" si="118"/>
        <v>52.117111644814926</v>
      </c>
      <c r="CJ193" s="26">
        <f t="shared" si="119"/>
        <v>67.872795746152192</v>
      </c>
      <c r="CK193" s="16">
        <f t="shared" si="120"/>
        <v>7.2795585217198564</v>
      </c>
      <c r="CL193" s="42">
        <v>97</v>
      </c>
      <c r="CM193" s="42">
        <v>86</v>
      </c>
      <c r="CN193" s="42">
        <v>854</v>
      </c>
      <c r="CO193" s="42">
        <v>1069</v>
      </c>
      <c r="CP193" s="42">
        <v>372</v>
      </c>
      <c r="CQ193" s="42">
        <v>511</v>
      </c>
      <c r="CR193" s="42">
        <v>755</v>
      </c>
      <c r="CS193" s="42">
        <v>536</v>
      </c>
      <c r="CT193" s="1">
        <v>3</v>
      </c>
      <c r="CU193" s="1">
        <v>4</v>
      </c>
      <c r="CV193" s="42">
        <f t="shared" si="121"/>
        <v>1</v>
      </c>
      <c r="CW193" s="26">
        <f t="shared" si="122"/>
        <v>0.29116790682626981</v>
      </c>
      <c r="CX193" s="26">
        <f t="shared" si="123"/>
        <v>0.38822387576835971</v>
      </c>
      <c r="CY193" s="26">
        <f t="shared" si="124"/>
        <v>9.7055968942089926E-2</v>
      </c>
      <c r="CZ193" s="13">
        <v>20</v>
      </c>
      <c r="DA193" s="13">
        <v>22</v>
      </c>
      <c r="DB193" s="27">
        <v>23.69</v>
      </c>
      <c r="DC193" s="27">
        <v>24.09</v>
      </c>
      <c r="DD193" s="27">
        <v>20.68</v>
      </c>
      <c r="DE193" s="27">
        <v>24.69</v>
      </c>
      <c r="DF193" s="1"/>
      <c r="DG193" s="1"/>
      <c r="DH193" s="21" t="str">
        <f t="shared" si="125"/>
        <v xml:space="preserve"> </v>
      </c>
      <c r="DI193" s="42"/>
      <c r="DJ193" s="42"/>
      <c r="DK193" s="1"/>
      <c r="DL193" s="1"/>
      <c r="DM193" s="1"/>
      <c r="DN193" s="1"/>
      <c r="DO193" s="1"/>
      <c r="DP193" s="1"/>
      <c r="DQ193" s="1"/>
      <c r="DR193" s="42"/>
      <c r="DS193" s="1"/>
      <c r="DT193" s="1"/>
      <c r="DU193" s="1"/>
      <c r="DV193" s="1"/>
      <c r="DW193" s="1"/>
      <c r="DX193" s="13"/>
    </row>
    <row r="194" spans="1:128" ht="25.5" x14ac:dyDescent="0.2">
      <c r="A194" s="13" t="s">
        <v>922</v>
      </c>
      <c r="B194" s="13" t="s">
        <v>923</v>
      </c>
      <c r="C194" s="39" t="s">
        <v>3229</v>
      </c>
      <c r="D194" s="1" t="s">
        <v>554</v>
      </c>
      <c r="E194" s="13" t="s">
        <v>173</v>
      </c>
      <c r="F194" s="13">
        <v>80</v>
      </c>
      <c r="G194" s="13">
        <v>1</v>
      </c>
      <c r="H194" s="13">
        <v>7</v>
      </c>
      <c r="I194" s="40">
        <f t="shared" ref="I194:I257" si="126">G194+H194</f>
        <v>8</v>
      </c>
      <c r="J194" s="19">
        <f t="shared" ref="J194:J257" si="127">I194/T194*60</f>
        <v>0.3314192338231664</v>
      </c>
      <c r="K194" s="1">
        <v>1</v>
      </c>
      <c r="L194" s="1">
        <v>2</v>
      </c>
      <c r="M194" s="1">
        <v>3</v>
      </c>
      <c r="N194" s="1">
        <v>82</v>
      </c>
      <c r="O194" s="1">
        <v>60</v>
      </c>
      <c r="P194" s="1">
        <v>107</v>
      </c>
      <c r="Q194" s="1">
        <v>51</v>
      </c>
      <c r="R194" s="15">
        <f t="shared" ref="R194:R257" si="128">IF(N194&gt;0,G194/N194,0)</f>
        <v>1.2195121951219513E-2</v>
      </c>
      <c r="S194" s="15">
        <f t="shared" ref="S194:S257" si="129">IF(SUM(N194:P194)&gt;0,G194/SUM(N194:P194),0)</f>
        <v>4.0160642570281121E-3</v>
      </c>
      <c r="T194" s="16">
        <v>1448.3166666667</v>
      </c>
      <c r="U194" s="16">
        <f t="shared" ref="U194:U257" si="130">T194/F194</f>
        <v>18.10395833333375</v>
      </c>
      <c r="V194" s="16">
        <v>1375.86</v>
      </c>
      <c r="W194" s="16">
        <f t="shared" ref="W194:W257" si="131">V194/F194</f>
        <v>17.198249999999998</v>
      </c>
      <c r="X194" s="16">
        <v>2502.65</v>
      </c>
      <c r="Y194" s="16">
        <f t="shared" ref="Y194:Y257" si="132">X194/F194</f>
        <v>31.283125000000002</v>
      </c>
      <c r="Z194" s="21">
        <f t="shared" ref="Z194:Z257" si="133">W194/(W194+Y194)</f>
        <v>0.35473931999659658</v>
      </c>
      <c r="AA194" s="20">
        <f t="shared" ref="AA194:AA257" si="134">IF(BG194&gt;0,L194/BG194,0)</f>
        <v>33.463414634146339</v>
      </c>
      <c r="AB194">
        <v>123</v>
      </c>
      <c r="AC194" s="1">
        <v>137</v>
      </c>
      <c r="AD194" s="1">
        <v>145</v>
      </c>
      <c r="AE194" s="1">
        <v>43</v>
      </c>
      <c r="AF194" s="1">
        <v>14</v>
      </c>
      <c r="AG194" s="15">
        <f t="shared" ref="AG194:AG257" si="135">IF(K194&gt;0,G194/BR194,0)</f>
        <v>2.4390243902439025E-2</v>
      </c>
      <c r="AH194" s="15">
        <f t="shared" ref="AH194:AH257" si="136">IF(BR194&gt;0,(L194+M194)/BR194,0)</f>
        <v>0.12195121951219512</v>
      </c>
      <c r="AI194" s="15">
        <f t="shared" ref="AI194:AI257" si="137">AG194+AH194</f>
        <v>0.14634146341463414</v>
      </c>
      <c r="AJ194" s="1">
        <v>435</v>
      </c>
      <c r="AK194" s="21">
        <f t="shared" ref="AK194:AK257" si="138">AJ194/(AJ194+AL194+AN194)</f>
        <v>0.30590717299578057</v>
      </c>
      <c r="AL194" s="1">
        <v>485</v>
      </c>
      <c r="AM194" s="21">
        <f t="shared" ref="AM194:AM257" si="139">AL194/(AJ194+AL194+AN194)</f>
        <v>0.34106891701828412</v>
      </c>
      <c r="AN194" s="1">
        <v>502</v>
      </c>
      <c r="AO194" s="21">
        <f t="shared" ref="AO194:AO257" si="140">AN194/(AJ194+AL194+AN194)</f>
        <v>0.3530239099859353</v>
      </c>
      <c r="AP194" s="21">
        <f t="shared" ref="AP194:AP257" si="141">AJ194/(AJ194+AL194)</f>
        <v>0.47282608695652173</v>
      </c>
      <c r="AQ194" s="1">
        <v>3</v>
      </c>
      <c r="AR194" s="4">
        <v>-3.86</v>
      </c>
      <c r="AS194" s="41">
        <v>532</v>
      </c>
      <c r="AT194" s="41">
        <v>528</v>
      </c>
      <c r="AU194" s="41">
        <v>443</v>
      </c>
      <c r="AV194" s="21">
        <f t="shared" ref="AV194:AV257" si="142">AS194/(AS194+AT194)</f>
        <v>0.50188679245283019</v>
      </c>
      <c r="AW194" s="26">
        <v>17.41</v>
      </c>
      <c r="AX194" s="42">
        <v>4</v>
      </c>
      <c r="AY194" s="41">
        <v>0.434</v>
      </c>
      <c r="AZ194" s="1">
        <v>4</v>
      </c>
      <c r="BA194" s="43">
        <v>0.98699999999999999</v>
      </c>
      <c r="BB194" s="16">
        <v>50.3</v>
      </c>
      <c r="BC194" s="26">
        <v>16.62</v>
      </c>
      <c r="BD194" s="43">
        <v>1.37</v>
      </c>
      <c r="BE194" s="43">
        <v>4.1370000000000005</v>
      </c>
      <c r="BF194" s="16">
        <v>51.37</v>
      </c>
      <c r="BG194" s="21">
        <f t="shared" ref="BG194:BG257" si="143">IF(BR194&gt;0,BR194/(BR194+BT194),0)</f>
        <v>5.9766763848396499E-2</v>
      </c>
      <c r="BH194" s="44">
        <f t="shared" ref="BH194:BH257" si="144">BU194/MAX(1,BS194+BU194)</f>
        <v>0.90468749999999998</v>
      </c>
      <c r="BI194" s="42">
        <f t="shared" ref="BI194:BI257" si="145">BH194*1000+BG194*1000</f>
        <v>964.45426384839652</v>
      </c>
      <c r="BJ194" s="21">
        <f t="shared" ref="BJ194:BJ257" si="146">BG194-(1-BH194)</f>
        <v>-3.5545736151603523E-2</v>
      </c>
      <c r="BK194" s="26">
        <f t="shared" ref="BK194:BK257" si="147">BR194/(W194*F194)*60</f>
        <v>1.7879726134926521</v>
      </c>
      <c r="BL194" s="26">
        <f t="shared" ref="BL194:BL257" si="148">BS194/(W194*F194)*60</f>
        <v>2.6601543761719944</v>
      </c>
      <c r="BM194" s="16">
        <f t="shared" ref="BM194:BM257" si="149">(BR194+BT194)/(W194*F194)*60</f>
        <v>29.915834459901447</v>
      </c>
      <c r="BN194" s="16">
        <f t="shared" ref="BN194:BN257" si="150">(BS194+BU194)/(W194*F194)*60</f>
        <v>27.909816405738958</v>
      </c>
      <c r="BO194" s="16">
        <f t="shared" ref="BO194:BO257" si="151">(BR194+BT194+BV194+BY194)/(W194*F194)*60</f>
        <v>60.398587065544469</v>
      </c>
      <c r="BP194" s="16">
        <f t="shared" ref="BP194:BP257" si="152">(BS194+BU194+BW194+BX194)/(W194*F194)*60</f>
        <v>56.604596397889324</v>
      </c>
      <c r="BQ194" s="16">
        <f t="shared" ref="BQ194:BQ257" si="153">BO194-BP194</f>
        <v>3.7939906676551445</v>
      </c>
      <c r="BR194" s="1">
        <v>41</v>
      </c>
      <c r="BS194" s="1">
        <v>61</v>
      </c>
      <c r="BT194" s="42">
        <v>645</v>
      </c>
      <c r="BU194" s="42">
        <v>579</v>
      </c>
      <c r="BV194" s="42">
        <v>321</v>
      </c>
      <c r="BW194" s="42">
        <v>271</v>
      </c>
      <c r="BX194" s="42">
        <v>387</v>
      </c>
      <c r="BY194" s="42">
        <v>378</v>
      </c>
      <c r="BZ194" s="1">
        <v>643</v>
      </c>
      <c r="CA194" s="1">
        <v>651</v>
      </c>
      <c r="CB194" s="21">
        <f t="shared" ref="CB194:CB257" si="154">BZ194/(BZ194+CA194)</f>
        <v>0.49690880989180836</v>
      </c>
      <c r="CC194" s="4">
        <v>-1.76</v>
      </c>
      <c r="CD194" s="45">
        <f t="shared" ref="CD194:CD257" si="155">BQ194-(-11.91+BE194-BA194+AP194*24)</f>
        <v>1.2061645806986228</v>
      </c>
      <c r="CE194" s="26">
        <f t="shared" ref="CE194:CE257" si="156">CL194/(Y194*F194)*60</f>
        <v>2.8050266717279682</v>
      </c>
      <c r="CF194" s="26">
        <f t="shared" ref="CF194:CF257" si="157">CM194/(Y194*F194)*60</f>
        <v>2.5892553892873553</v>
      </c>
      <c r="CG194" s="26">
        <f t="shared" ref="CG194:CG257" si="158">(CL194+CN194)/(Y194*F194)*60</f>
        <v>30.879267975945496</v>
      </c>
      <c r="CH194" s="26">
        <f t="shared" ref="CH194:CH257" si="159">(CM194+CO194)/(Y194*F194)*60</f>
        <v>29.968233672307353</v>
      </c>
      <c r="CI194" s="26">
        <f t="shared" ref="CI194:CI257" si="160">(CL194+CN194+CP194+CS194)/(Y194*F194)*60</f>
        <v>60.391984496433778</v>
      </c>
      <c r="CJ194" s="26">
        <f t="shared" ref="CJ194:CJ257" si="161">(CM194+CO194+CQ194+CR194)/(Y194*F194)*60</f>
        <v>58.977483867100872</v>
      </c>
      <c r="CK194" s="16">
        <f t="shared" ref="CK194:CK257" si="162">BQ194-(CI194-CJ194)</f>
        <v>2.3794900383222384</v>
      </c>
      <c r="CL194" s="42">
        <v>117</v>
      </c>
      <c r="CM194" s="42">
        <v>108</v>
      </c>
      <c r="CN194" s="42">
        <v>1171</v>
      </c>
      <c r="CO194" s="42">
        <v>1142</v>
      </c>
      <c r="CP194" s="42">
        <v>560</v>
      </c>
      <c r="CQ194" s="42">
        <v>535</v>
      </c>
      <c r="CR194" s="42">
        <v>675</v>
      </c>
      <c r="CS194" s="42">
        <v>671</v>
      </c>
      <c r="CT194" s="1">
        <v>15</v>
      </c>
      <c r="CU194" s="1">
        <v>11</v>
      </c>
      <c r="CV194" s="42">
        <f t="shared" ref="CV194:CV257" si="163">CU194-CT194</f>
        <v>-4</v>
      </c>
      <c r="CW194" s="26">
        <f t="shared" ref="CW194:CW257" si="164">CT194/(U194*F194)*60</f>
        <v>0.62141106341843699</v>
      </c>
      <c r="CX194" s="26">
        <f t="shared" ref="CX194:CX257" si="165">CU194/(U194*F194)*60</f>
        <v>0.45570144650685379</v>
      </c>
      <c r="CY194" s="26">
        <f t="shared" ref="CY194:CY257" si="166">CV194/(U194*F194)*60</f>
        <v>-0.1657096169115832</v>
      </c>
      <c r="CZ194" s="13">
        <v>54</v>
      </c>
      <c r="DA194" s="13">
        <v>54</v>
      </c>
      <c r="DB194" s="27">
        <v>54.88</v>
      </c>
      <c r="DC194" s="27">
        <v>53.87</v>
      </c>
      <c r="DD194" s="27">
        <v>57.18</v>
      </c>
      <c r="DE194" s="27">
        <v>51.48</v>
      </c>
      <c r="DF194" s="1"/>
      <c r="DG194" s="1"/>
      <c r="DH194" s="21" t="str">
        <f t="shared" ref="DH194:DH257" si="167">IF((DF194+DG194)&gt;0,DF194/(DF194+DG194)," ")</f>
        <v xml:space="preserve"> </v>
      </c>
      <c r="DI194" s="42"/>
      <c r="DJ194" s="42"/>
      <c r="DK194" s="1"/>
      <c r="DL194" s="1"/>
      <c r="DM194" s="1"/>
      <c r="DN194" s="1"/>
      <c r="DO194" s="1"/>
      <c r="DP194" s="1"/>
      <c r="DQ194" s="47"/>
      <c r="DR194" s="46"/>
      <c r="DS194" s="13"/>
      <c r="DT194" s="13"/>
      <c r="DU194" s="13"/>
      <c r="DV194" s="13"/>
      <c r="DW194" s="13"/>
      <c r="DX194" s="1"/>
    </row>
    <row r="195" spans="1:128" ht="25.5" x14ac:dyDescent="0.2">
      <c r="A195" s="13" t="s">
        <v>927</v>
      </c>
      <c r="B195" s="13" t="s">
        <v>928</v>
      </c>
      <c r="C195" s="39" t="s">
        <v>3230</v>
      </c>
      <c r="D195" s="13" t="s">
        <v>446</v>
      </c>
      <c r="E195" s="13" t="s">
        <v>154</v>
      </c>
      <c r="F195" s="13">
        <v>79</v>
      </c>
      <c r="G195" s="13">
        <v>9</v>
      </c>
      <c r="H195" s="13">
        <v>17</v>
      </c>
      <c r="I195" s="40">
        <f t="shared" si="126"/>
        <v>26</v>
      </c>
      <c r="J195" s="19">
        <f t="shared" si="127"/>
        <v>1.2693935119887509</v>
      </c>
      <c r="K195" s="1">
        <v>8</v>
      </c>
      <c r="L195" s="1">
        <v>13</v>
      </c>
      <c r="M195" s="1">
        <v>4</v>
      </c>
      <c r="N195" s="1">
        <v>135</v>
      </c>
      <c r="O195" s="1">
        <v>51</v>
      </c>
      <c r="P195" s="1">
        <v>50</v>
      </c>
      <c r="Q195" s="1">
        <v>131</v>
      </c>
      <c r="R195" s="15">
        <f t="shared" si="128"/>
        <v>6.6666666666666666E-2</v>
      </c>
      <c r="S195" s="15">
        <f t="shared" si="129"/>
        <v>3.8135593220338986E-2</v>
      </c>
      <c r="T195" s="16">
        <v>1228.9333333333</v>
      </c>
      <c r="U195" s="16">
        <f t="shared" si="130"/>
        <v>15.556118143459493</v>
      </c>
      <c r="V195" s="16">
        <v>1159.01</v>
      </c>
      <c r="W195" s="16">
        <f t="shared" si="131"/>
        <v>14.671012658227848</v>
      </c>
      <c r="X195" s="16">
        <v>2646.57</v>
      </c>
      <c r="Y195" s="16">
        <f t="shared" si="132"/>
        <v>33.500886075949367</v>
      </c>
      <c r="Z195" s="21">
        <f t="shared" si="133"/>
        <v>0.30455541599440822</v>
      </c>
      <c r="AA195" s="20">
        <f t="shared" si="134"/>
        <v>209.80555555555554</v>
      </c>
      <c r="AB195">
        <v>19</v>
      </c>
      <c r="AC195" s="1">
        <v>150</v>
      </c>
      <c r="AD195" s="1">
        <v>125</v>
      </c>
      <c r="AE195" s="1">
        <v>32</v>
      </c>
      <c r="AF195" s="1">
        <v>36</v>
      </c>
      <c r="AG195" s="15">
        <f t="shared" si="135"/>
        <v>0.25</v>
      </c>
      <c r="AH195" s="15">
        <f t="shared" si="136"/>
        <v>0.47222222222222221</v>
      </c>
      <c r="AI195" s="15">
        <f t="shared" si="137"/>
        <v>0.72222222222222221</v>
      </c>
      <c r="AJ195" s="1">
        <v>392</v>
      </c>
      <c r="AK195" s="21">
        <f t="shared" si="138"/>
        <v>0.33648068669527897</v>
      </c>
      <c r="AL195" s="1">
        <v>362</v>
      </c>
      <c r="AM195" s="21">
        <f t="shared" si="139"/>
        <v>0.31072961373390556</v>
      </c>
      <c r="AN195" s="1">
        <v>411</v>
      </c>
      <c r="AO195" s="21">
        <f t="shared" si="140"/>
        <v>0.35278969957081546</v>
      </c>
      <c r="AP195" s="21">
        <f t="shared" si="141"/>
        <v>0.519893899204244</v>
      </c>
      <c r="AQ195" s="1">
        <v>9</v>
      </c>
      <c r="AR195" s="4">
        <v>3.79</v>
      </c>
      <c r="AS195" s="41">
        <v>441</v>
      </c>
      <c r="AT195" s="41">
        <v>445</v>
      </c>
      <c r="AU195" s="41">
        <v>419</v>
      </c>
      <c r="AV195" s="21">
        <f t="shared" si="142"/>
        <v>0.49774266365688485</v>
      </c>
      <c r="AW195" s="26">
        <v>17.63</v>
      </c>
      <c r="AX195" s="42">
        <v>3</v>
      </c>
      <c r="AY195" s="41">
        <v>0.54100000000000004</v>
      </c>
      <c r="AZ195" s="1">
        <v>5</v>
      </c>
      <c r="BA195" s="43">
        <v>0.57999999999999996</v>
      </c>
      <c r="BB195" s="16">
        <v>49.87</v>
      </c>
      <c r="BC195" s="26">
        <v>18.329999999999998</v>
      </c>
      <c r="BD195" s="43">
        <v>1.4510000000000001</v>
      </c>
      <c r="BE195" s="43">
        <v>-1.514</v>
      </c>
      <c r="BF195" s="16">
        <v>49.36</v>
      </c>
      <c r="BG195" s="21">
        <f t="shared" si="143"/>
        <v>6.1962134251290879E-2</v>
      </c>
      <c r="BH195" s="44">
        <f t="shared" si="144"/>
        <v>0.91339869281045749</v>
      </c>
      <c r="BI195" s="42">
        <f t="shared" si="145"/>
        <v>975.36082706174841</v>
      </c>
      <c r="BJ195" s="21">
        <f t="shared" si="146"/>
        <v>-2.463917293825163E-2</v>
      </c>
      <c r="BK195" s="26">
        <f t="shared" si="147"/>
        <v>1.8636595025064495</v>
      </c>
      <c r="BL195" s="26">
        <f t="shared" si="148"/>
        <v>2.7437209342456064</v>
      </c>
      <c r="BM195" s="16">
        <f t="shared" si="149"/>
        <v>30.077393637673534</v>
      </c>
      <c r="BN195" s="16">
        <f t="shared" si="150"/>
        <v>31.682211542609643</v>
      </c>
      <c r="BO195" s="16">
        <f t="shared" si="151"/>
        <v>57.618139619157731</v>
      </c>
      <c r="BP195" s="16">
        <f t="shared" si="152"/>
        <v>58.549969370410956</v>
      </c>
      <c r="BQ195" s="16">
        <f t="shared" si="153"/>
        <v>-0.93182975125322542</v>
      </c>
      <c r="BR195" s="1">
        <v>36</v>
      </c>
      <c r="BS195" s="1">
        <v>53</v>
      </c>
      <c r="BT195" s="42">
        <v>545</v>
      </c>
      <c r="BU195" s="42">
        <v>559</v>
      </c>
      <c r="BV195" s="42">
        <v>233</v>
      </c>
      <c r="BW195" s="42">
        <v>260</v>
      </c>
      <c r="BX195" s="42">
        <v>259</v>
      </c>
      <c r="BY195" s="42">
        <v>299</v>
      </c>
      <c r="BZ195" s="1">
        <v>511</v>
      </c>
      <c r="CA195" s="1">
        <v>576</v>
      </c>
      <c r="CB195" s="21">
        <f t="shared" si="154"/>
        <v>0.47010119595216193</v>
      </c>
      <c r="CC195" s="4">
        <v>0.22</v>
      </c>
      <c r="CD195" s="45">
        <f t="shared" si="155"/>
        <v>0.59471666784491894</v>
      </c>
      <c r="CE195" s="26">
        <f t="shared" si="156"/>
        <v>1.6776431380995023</v>
      </c>
      <c r="CF195" s="26">
        <f t="shared" si="157"/>
        <v>2.6524898264546186</v>
      </c>
      <c r="CG195" s="26">
        <f t="shared" si="158"/>
        <v>27.907820310817396</v>
      </c>
      <c r="CH195" s="26">
        <f t="shared" si="159"/>
        <v>31.308448293451523</v>
      </c>
      <c r="CI195" s="26">
        <f t="shared" si="160"/>
        <v>54.863464786497232</v>
      </c>
      <c r="CJ195" s="26">
        <f t="shared" si="161"/>
        <v>58.944218365658188</v>
      </c>
      <c r="CK195" s="16">
        <f t="shared" si="162"/>
        <v>3.1489238279077298</v>
      </c>
      <c r="CL195" s="42">
        <v>74</v>
      </c>
      <c r="CM195" s="42">
        <v>117</v>
      </c>
      <c r="CN195" s="42">
        <v>1157</v>
      </c>
      <c r="CO195" s="42">
        <v>1264</v>
      </c>
      <c r="CP195" s="42">
        <v>521</v>
      </c>
      <c r="CQ195" s="42">
        <v>534</v>
      </c>
      <c r="CR195" s="42">
        <v>685</v>
      </c>
      <c r="CS195" s="42">
        <v>668</v>
      </c>
      <c r="CT195" s="1">
        <v>14</v>
      </c>
      <c r="CU195" s="1">
        <v>13</v>
      </c>
      <c r="CV195" s="42">
        <f t="shared" si="163"/>
        <v>-1</v>
      </c>
      <c r="CW195" s="26">
        <f t="shared" si="164"/>
        <v>0.68351958337855823</v>
      </c>
      <c r="CX195" s="26">
        <f t="shared" si="165"/>
        <v>0.63469675599437547</v>
      </c>
      <c r="CY195" s="26">
        <f t="shared" si="166"/>
        <v>-4.8822827384182726E-2</v>
      </c>
      <c r="CZ195" s="13">
        <v>42</v>
      </c>
      <c r="DA195" s="13">
        <v>49</v>
      </c>
      <c r="DB195" s="27">
        <v>32.29</v>
      </c>
      <c r="DC195" s="27">
        <v>53.94</v>
      </c>
      <c r="DD195" s="27">
        <v>36.54</v>
      </c>
      <c r="DE195" s="27">
        <v>45.82</v>
      </c>
      <c r="DF195" s="13">
        <v>2</v>
      </c>
      <c r="DG195" s="13">
        <v>5</v>
      </c>
      <c r="DH195" s="21">
        <f t="shared" si="167"/>
        <v>0.2857142857142857</v>
      </c>
      <c r="DI195" s="42">
        <v>5</v>
      </c>
      <c r="DJ195" s="42">
        <v>2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1</v>
      </c>
      <c r="DR195" s="46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</row>
    <row r="196" spans="1:128" ht="25.5" x14ac:dyDescent="0.2">
      <c r="A196" s="13" t="s">
        <v>312</v>
      </c>
      <c r="B196" s="13" t="s">
        <v>932</v>
      </c>
      <c r="C196" s="39" t="s">
        <v>3231</v>
      </c>
      <c r="D196" s="1" t="s">
        <v>287</v>
      </c>
      <c r="E196" s="13" t="s">
        <v>173</v>
      </c>
      <c r="F196" s="13">
        <v>12</v>
      </c>
      <c r="G196" s="13">
        <v>0</v>
      </c>
      <c r="H196" s="13">
        <v>3</v>
      </c>
      <c r="I196" s="40">
        <f t="shared" si="126"/>
        <v>3</v>
      </c>
      <c r="J196" s="19">
        <f t="shared" si="127"/>
        <v>0.92497430626927035</v>
      </c>
      <c r="K196" s="1">
        <v>0</v>
      </c>
      <c r="L196" s="1">
        <v>2</v>
      </c>
      <c r="M196" s="1">
        <v>0</v>
      </c>
      <c r="N196" s="1">
        <v>8</v>
      </c>
      <c r="O196" s="1">
        <v>8</v>
      </c>
      <c r="P196" s="1">
        <v>13</v>
      </c>
      <c r="Q196" s="1">
        <v>9</v>
      </c>
      <c r="R196" s="15">
        <f t="shared" si="128"/>
        <v>0</v>
      </c>
      <c r="S196" s="15">
        <f t="shared" si="129"/>
        <v>0</v>
      </c>
      <c r="T196" s="16">
        <v>194.6</v>
      </c>
      <c r="U196" s="16">
        <f t="shared" si="130"/>
        <v>16.216666666666665</v>
      </c>
      <c r="V196" s="16">
        <v>186.22</v>
      </c>
      <c r="W196" s="16">
        <f t="shared" si="131"/>
        <v>15.518333333333333</v>
      </c>
      <c r="X196" s="16">
        <v>402.55</v>
      </c>
      <c r="Y196" s="16">
        <f t="shared" si="132"/>
        <v>33.545833333333334</v>
      </c>
      <c r="Z196" s="21">
        <f t="shared" si="133"/>
        <v>0.31628649557552185</v>
      </c>
      <c r="AA196" s="20">
        <f t="shared" si="134"/>
        <v>22.25</v>
      </c>
      <c r="AB196">
        <v>15</v>
      </c>
      <c r="AC196" s="1">
        <v>22</v>
      </c>
      <c r="AD196" s="1">
        <v>20</v>
      </c>
      <c r="AE196" s="1">
        <v>10</v>
      </c>
      <c r="AF196" s="1">
        <v>3</v>
      </c>
      <c r="AG196" s="15">
        <f t="shared" si="135"/>
        <v>0</v>
      </c>
      <c r="AH196" s="15">
        <f t="shared" si="136"/>
        <v>0.25</v>
      </c>
      <c r="AI196" s="15">
        <f t="shared" si="137"/>
        <v>0.25</v>
      </c>
      <c r="AJ196" s="1">
        <v>56</v>
      </c>
      <c r="AK196" s="21">
        <f t="shared" si="138"/>
        <v>0.34355828220858897</v>
      </c>
      <c r="AL196" s="1">
        <v>54</v>
      </c>
      <c r="AM196" s="21">
        <f t="shared" si="139"/>
        <v>0.33128834355828218</v>
      </c>
      <c r="AN196" s="1">
        <v>53</v>
      </c>
      <c r="AO196" s="21">
        <f t="shared" si="140"/>
        <v>0.32515337423312884</v>
      </c>
      <c r="AP196" s="21">
        <f t="shared" si="141"/>
        <v>0.50909090909090904</v>
      </c>
      <c r="AQ196" s="1">
        <v>1</v>
      </c>
      <c r="AR196" s="4">
        <v>-2.37</v>
      </c>
      <c r="AS196" s="41">
        <v>73</v>
      </c>
      <c r="AT196" s="41">
        <v>66</v>
      </c>
      <c r="AU196" s="41">
        <v>58</v>
      </c>
      <c r="AV196" s="21">
        <f t="shared" si="142"/>
        <v>0.52517985611510787</v>
      </c>
      <c r="AW196" s="26">
        <v>17.16</v>
      </c>
      <c r="AX196" s="42">
        <v>7</v>
      </c>
      <c r="AY196" s="41">
        <v>-0.33900000000000002</v>
      </c>
      <c r="AZ196" s="1">
        <v>7</v>
      </c>
      <c r="BA196" s="43">
        <v>-3.4000000000000002E-2</v>
      </c>
      <c r="BB196" s="16">
        <v>49.81</v>
      </c>
      <c r="BC196" s="26">
        <v>16.18</v>
      </c>
      <c r="BD196" s="43">
        <v>0.56900000000000006</v>
      </c>
      <c r="BE196" s="43">
        <v>6.7610000000000001</v>
      </c>
      <c r="BF196" s="16">
        <v>52.17</v>
      </c>
      <c r="BG196" s="21">
        <f t="shared" si="143"/>
        <v>8.98876404494382E-2</v>
      </c>
      <c r="BH196" s="44">
        <f t="shared" si="144"/>
        <v>0.94318181818181823</v>
      </c>
      <c r="BI196" s="42">
        <f t="shared" si="145"/>
        <v>1033.0694586312563</v>
      </c>
      <c r="BJ196" s="21">
        <f t="shared" si="146"/>
        <v>3.3069458631256432E-2</v>
      </c>
      <c r="BK196" s="26">
        <f t="shared" si="147"/>
        <v>2.5775963913650521</v>
      </c>
      <c r="BL196" s="26">
        <f t="shared" si="148"/>
        <v>1.6109977446031576</v>
      </c>
      <c r="BM196" s="16">
        <f t="shared" si="149"/>
        <v>28.675759853936206</v>
      </c>
      <c r="BN196" s="16">
        <f t="shared" si="150"/>
        <v>28.353560305015574</v>
      </c>
      <c r="BO196" s="16">
        <f t="shared" si="151"/>
        <v>53.807324669745462</v>
      </c>
      <c r="BP196" s="16">
        <f t="shared" si="152"/>
        <v>56.384921061110511</v>
      </c>
      <c r="BQ196" s="16">
        <f t="shared" si="153"/>
        <v>-2.5775963913650486</v>
      </c>
      <c r="BR196" s="1">
        <v>8</v>
      </c>
      <c r="BS196" s="1">
        <v>5</v>
      </c>
      <c r="BT196" s="42">
        <v>81</v>
      </c>
      <c r="BU196" s="42">
        <v>83</v>
      </c>
      <c r="BV196" s="42">
        <v>35</v>
      </c>
      <c r="BW196" s="42">
        <v>35</v>
      </c>
      <c r="BX196" s="42">
        <v>52</v>
      </c>
      <c r="BY196" s="42">
        <v>43</v>
      </c>
      <c r="BZ196" s="1">
        <v>88</v>
      </c>
      <c r="CA196" s="1">
        <v>90</v>
      </c>
      <c r="CB196" s="21">
        <f t="shared" si="154"/>
        <v>0.4943820224719101</v>
      </c>
      <c r="CC196" s="4">
        <v>-4.7</v>
      </c>
      <c r="CD196" s="45">
        <f t="shared" si="155"/>
        <v>-9.6807782095468653</v>
      </c>
      <c r="CE196" s="26">
        <f t="shared" si="156"/>
        <v>1.639547882250652</v>
      </c>
      <c r="CF196" s="26">
        <f t="shared" si="157"/>
        <v>2.5338467271146441</v>
      </c>
      <c r="CG196" s="26">
        <f t="shared" si="158"/>
        <v>31.896658800149051</v>
      </c>
      <c r="CH196" s="26">
        <f t="shared" si="159"/>
        <v>26.828965345919762</v>
      </c>
      <c r="CI196" s="26">
        <f t="shared" si="160"/>
        <v>60.663271643274129</v>
      </c>
      <c r="CJ196" s="26">
        <f t="shared" si="161"/>
        <v>49.93168550490622</v>
      </c>
      <c r="CK196" s="16">
        <f t="shared" si="162"/>
        <v>-13.309182529732958</v>
      </c>
      <c r="CL196" s="42">
        <v>11</v>
      </c>
      <c r="CM196" s="42">
        <v>17</v>
      </c>
      <c r="CN196" s="42">
        <v>203</v>
      </c>
      <c r="CO196" s="42">
        <v>163</v>
      </c>
      <c r="CP196" s="42">
        <v>80</v>
      </c>
      <c r="CQ196" s="42">
        <v>61</v>
      </c>
      <c r="CR196" s="42">
        <v>94</v>
      </c>
      <c r="CS196" s="42">
        <v>113</v>
      </c>
      <c r="CT196" s="1">
        <v>0</v>
      </c>
      <c r="CU196" s="1">
        <v>2</v>
      </c>
      <c r="CV196" s="42">
        <f t="shared" si="163"/>
        <v>2</v>
      </c>
      <c r="CW196" s="26">
        <f t="shared" si="164"/>
        <v>0</v>
      </c>
      <c r="CX196" s="26">
        <f t="shared" si="165"/>
        <v>0.6166495375128469</v>
      </c>
      <c r="CY196" s="26">
        <f t="shared" si="166"/>
        <v>0.6166495375128469</v>
      </c>
      <c r="CZ196" s="13">
        <v>8</v>
      </c>
      <c r="DA196" s="13">
        <v>8</v>
      </c>
      <c r="DB196" s="27">
        <v>8.32</v>
      </c>
      <c r="DC196" s="27">
        <v>7.66</v>
      </c>
      <c r="DD196" s="27">
        <v>9.36</v>
      </c>
      <c r="DE196" s="27">
        <v>7.79</v>
      </c>
      <c r="DF196" s="1"/>
      <c r="DG196" s="1"/>
      <c r="DH196" s="21" t="str">
        <f t="shared" si="167"/>
        <v xml:space="preserve"> </v>
      </c>
      <c r="DI196" s="42"/>
      <c r="DJ196" s="42"/>
      <c r="DK196" s="1"/>
      <c r="DL196" s="1"/>
      <c r="DM196" s="1"/>
      <c r="DN196" s="1"/>
      <c r="DO196" s="1"/>
      <c r="DP196" s="1"/>
      <c r="DQ196" s="1"/>
      <c r="DR196" s="42"/>
      <c r="DS196" s="1"/>
      <c r="DT196" s="1"/>
      <c r="DU196" s="1"/>
      <c r="DV196" s="1"/>
      <c r="DW196" s="1"/>
      <c r="DX196" s="13"/>
    </row>
    <row r="197" spans="1:128" ht="25.5" x14ac:dyDescent="0.2">
      <c r="A197" s="13" t="s">
        <v>935</v>
      </c>
      <c r="B197" s="13" t="s">
        <v>936</v>
      </c>
      <c r="C197" s="39" t="s">
        <v>3232</v>
      </c>
      <c r="D197" s="1" t="s">
        <v>409</v>
      </c>
      <c r="E197" s="13" t="s">
        <v>154</v>
      </c>
      <c r="F197" s="13">
        <v>79</v>
      </c>
      <c r="G197" s="13">
        <v>5</v>
      </c>
      <c r="H197" s="13">
        <v>18</v>
      </c>
      <c r="I197" s="40">
        <f t="shared" si="126"/>
        <v>23</v>
      </c>
      <c r="J197" s="19">
        <f t="shared" si="127"/>
        <v>1.5602329043321546</v>
      </c>
      <c r="K197" s="1">
        <v>5</v>
      </c>
      <c r="L197" s="1">
        <v>9</v>
      </c>
      <c r="M197" s="1">
        <v>7</v>
      </c>
      <c r="N197" s="1">
        <v>84</v>
      </c>
      <c r="O197" s="1">
        <v>44</v>
      </c>
      <c r="P197" s="1">
        <v>28</v>
      </c>
      <c r="Q197" s="1">
        <v>98</v>
      </c>
      <c r="R197" s="15">
        <f t="shared" si="128"/>
        <v>5.9523809523809521E-2</v>
      </c>
      <c r="S197" s="15">
        <f t="shared" si="129"/>
        <v>3.2051282051282048E-2</v>
      </c>
      <c r="T197" s="16">
        <v>884.48333333330004</v>
      </c>
      <c r="U197" s="16">
        <f t="shared" si="130"/>
        <v>11.195991561181014</v>
      </c>
      <c r="V197" s="16">
        <v>882.41</v>
      </c>
      <c r="W197" s="16">
        <f t="shared" si="131"/>
        <v>11.169746835443037</v>
      </c>
      <c r="X197" s="16">
        <v>2893.41</v>
      </c>
      <c r="Y197" s="16">
        <f t="shared" si="132"/>
        <v>36.625443037974684</v>
      </c>
      <c r="Z197" s="21">
        <f t="shared" si="133"/>
        <v>0.23370022935415352</v>
      </c>
      <c r="AA197" s="20">
        <f t="shared" si="134"/>
        <v>100.40625</v>
      </c>
      <c r="AB197">
        <v>34</v>
      </c>
      <c r="AC197" s="1">
        <v>164</v>
      </c>
      <c r="AD197" s="1">
        <v>116</v>
      </c>
      <c r="AE197" s="1">
        <v>11</v>
      </c>
      <c r="AF197" s="1">
        <v>15</v>
      </c>
      <c r="AG197" s="15">
        <f t="shared" si="135"/>
        <v>0.15625</v>
      </c>
      <c r="AH197" s="15">
        <f t="shared" si="136"/>
        <v>0.5</v>
      </c>
      <c r="AI197" s="15">
        <f t="shared" si="137"/>
        <v>0.65625</v>
      </c>
      <c r="AJ197" s="1">
        <v>252</v>
      </c>
      <c r="AK197" s="21">
        <f t="shared" si="138"/>
        <v>0.32349165596919127</v>
      </c>
      <c r="AL197" s="1">
        <v>245</v>
      </c>
      <c r="AM197" s="21">
        <f t="shared" si="139"/>
        <v>0.31450577663671375</v>
      </c>
      <c r="AN197" s="1">
        <v>282</v>
      </c>
      <c r="AO197" s="21">
        <f t="shared" si="140"/>
        <v>0.36200256739409498</v>
      </c>
      <c r="AP197" s="21">
        <f t="shared" si="141"/>
        <v>0.50704225352112675</v>
      </c>
      <c r="AQ197" s="1">
        <v>9</v>
      </c>
      <c r="AR197" s="4">
        <v>1.1400000000000001</v>
      </c>
      <c r="AS197" s="41">
        <v>287</v>
      </c>
      <c r="AT197" s="41">
        <v>345</v>
      </c>
      <c r="AU197" s="41">
        <v>289</v>
      </c>
      <c r="AV197" s="21">
        <f t="shared" si="142"/>
        <v>0.45411392405063289</v>
      </c>
      <c r="AW197" s="26">
        <v>16.98</v>
      </c>
      <c r="AX197" s="42">
        <v>14</v>
      </c>
      <c r="AY197" s="41">
        <v>-0.158</v>
      </c>
      <c r="AZ197" s="1">
        <v>13</v>
      </c>
      <c r="BA197" s="43">
        <v>0.219</v>
      </c>
      <c r="BB197" s="16">
        <v>49.94</v>
      </c>
      <c r="BC197" s="26">
        <v>16.989999999999998</v>
      </c>
      <c r="BD197" s="43">
        <v>-2.2109999999999999</v>
      </c>
      <c r="BE197" s="43">
        <v>-3.3810000000000002</v>
      </c>
      <c r="BF197" s="16">
        <v>49.68</v>
      </c>
      <c r="BG197" s="21">
        <f t="shared" si="143"/>
        <v>8.9635854341736695E-2</v>
      </c>
      <c r="BH197" s="44">
        <f t="shared" si="144"/>
        <v>0.92811839323467227</v>
      </c>
      <c r="BI197" s="42">
        <f t="shared" si="145"/>
        <v>1017.7542475764089</v>
      </c>
      <c r="BJ197" s="21">
        <f t="shared" si="146"/>
        <v>1.7754247576408963E-2</v>
      </c>
      <c r="BK197" s="26">
        <f t="shared" si="147"/>
        <v>2.1758592944322932</v>
      </c>
      <c r="BL197" s="26">
        <f t="shared" si="148"/>
        <v>2.3118505003343119</v>
      </c>
      <c r="BM197" s="16">
        <f t="shared" si="149"/>
        <v>24.274430253510275</v>
      </c>
      <c r="BN197" s="16">
        <f t="shared" si="150"/>
        <v>32.161920195827335</v>
      </c>
      <c r="BO197" s="16">
        <f t="shared" si="151"/>
        <v>45.013089153568075</v>
      </c>
      <c r="BP197" s="16">
        <f t="shared" si="152"/>
        <v>59.428156979182013</v>
      </c>
      <c r="BQ197" s="16">
        <f t="shared" si="153"/>
        <v>-14.415067825613939</v>
      </c>
      <c r="BR197" s="1">
        <v>32</v>
      </c>
      <c r="BS197" s="1">
        <v>34</v>
      </c>
      <c r="BT197" s="42">
        <v>325</v>
      </c>
      <c r="BU197" s="42">
        <v>439</v>
      </c>
      <c r="BV197" s="42">
        <v>155</v>
      </c>
      <c r="BW197" s="42">
        <v>162</v>
      </c>
      <c r="BX197" s="42">
        <v>239</v>
      </c>
      <c r="BY197" s="42">
        <v>150</v>
      </c>
      <c r="BZ197" s="1">
        <v>332</v>
      </c>
      <c r="CA197" s="1">
        <v>405</v>
      </c>
      <c r="CB197" s="21">
        <f t="shared" si="154"/>
        <v>0.45047489823609227</v>
      </c>
      <c r="CC197" s="4">
        <v>-3.37</v>
      </c>
      <c r="CD197" s="45">
        <f t="shared" si="155"/>
        <v>-11.074081910120981</v>
      </c>
      <c r="CE197" s="26">
        <f t="shared" si="156"/>
        <v>2.6543075471502484</v>
      </c>
      <c r="CF197" s="26">
        <f t="shared" si="157"/>
        <v>2.7579914357108049</v>
      </c>
      <c r="CG197" s="26">
        <f t="shared" si="158"/>
        <v>31.602849233257647</v>
      </c>
      <c r="CH197" s="26">
        <f t="shared" si="159"/>
        <v>29.342540462637512</v>
      </c>
      <c r="CI197" s="26">
        <f t="shared" si="160"/>
        <v>57.067612263730346</v>
      </c>
      <c r="CJ197" s="26">
        <f t="shared" si="161"/>
        <v>55.719721712443103</v>
      </c>
      <c r="CK197" s="16">
        <f t="shared" si="162"/>
        <v>-15.762958376901182</v>
      </c>
      <c r="CL197" s="42">
        <v>128</v>
      </c>
      <c r="CM197" s="42">
        <v>133</v>
      </c>
      <c r="CN197" s="42">
        <v>1396</v>
      </c>
      <c r="CO197" s="42">
        <v>1282</v>
      </c>
      <c r="CP197" s="42">
        <v>535</v>
      </c>
      <c r="CQ197" s="42">
        <v>549</v>
      </c>
      <c r="CR197" s="42">
        <v>723</v>
      </c>
      <c r="CS197" s="42">
        <v>693</v>
      </c>
      <c r="CT197" s="1">
        <v>17</v>
      </c>
      <c r="CU197" s="1">
        <v>15</v>
      </c>
      <c r="CV197" s="42">
        <f t="shared" si="163"/>
        <v>-2</v>
      </c>
      <c r="CW197" s="26">
        <f t="shared" si="164"/>
        <v>1.1532156249411576</v>
      </c>
      <c r="CX197" s="26">
        <f t="shared" si="165"/>
        <v>1.0175431984774921</v>
      </c>
      <c r="CY197" s="26">
        <f t="shared" si="166"/>
        <v>-0.13567242646366562</v>
      </c>
      <c r="CZ197" s="13">
        <v>29</v>
      </c>
      <c r="DA197" s="13">
        <v>36</v>
      </c>
      <c r="DB197" s="27">
        <v>32.78</v>
      </c>
      <c r="DC197" s="27">
        <v>37.25</v>
      </c>
      <c r="DD197" s="27">
        <v>33.64</v>
      </c>
      <c r="DE197" s="27">
        <v>36.96</v>
      </c>
      <c r="DF197" s="13">
        <v>6</v>
      </c>
      <c r="DG197" s="13">
        <v>8</v>
      </c>
      <c r="DH197" s="21">
        <f t="shared" si="167"/>
        <v>0.42857142857142855</v>
      </c>
      <c r="DI197" s="42">
        <v>10</v>
      </c>
      <c r="DJ197" s="42">
        <v>4</v>
      </c>
      <c r="DK197" s="13">
        <v>1</v>
      </c>
      <c r="DL197" s="13">
        <v>0</v>
      </c>
      <c r="DM197" s="13">
        <v>0.1</v>
      </c>
      <c r="DN197" s="13">
        <v>0</v>
      </c>
      <c r="DO197" s="13">
        <v>0</v>
      </c>
      <c r="DP197" s="13">
        <v>0</v>
      </c>
      <c r="DQ197" s="13">
        <v>1</v>
      </c>
      <c r="DR197" s="46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</row>
    <row r="198" spans="1:128" ht="25.5" x14ac:dyDescent="0.2">
      <c r="A198" s="13" t="s">
        <v>939</v>
      </c>
      <c r="B198" s="13" t="s">
        <v>940</v>
      </c>
      <c r="C198" s="39" t="s">
        <v>3233</v>
      </c>
      <c r="D198" s="1" t="s">
        <v>206</v>
      </c>
      <c r="E198" s="13" t="s">
        <v>173</v>
      </c>
      <c r="F198" s="13">
        <v>82</v>
      </c>
      <c r="G198" s="13">
        <v>6</v>
      </c>
      <c r="H198" s="13">
        <v>22</v>
      </c>
      <c r="I198" s="40">
        <f t="shared" si="126"/>
        <v>28</v>
      </c>
      <c r="J198" s="19">
        <f t="shared" si="127"/>
        <v>0.89442581057339088</v>
      </c>
      <c r="K198" s="1">
        <v>6</v>
      </c>
      <c r="L198" s="1">
        <v>12</v>
      </c>
      <c r="M198" s="1">
        <v>9</v>
      </c>
      <c r="N198" s="1">
        <v>145</v>
      </c>
      <c r="O198" s="1">
        <v>66</v>
      </c>
      <c r="P198" s="1">
        <v>118</v>
      </c>
      <c r="Q198" s="1">
        <v>81</v>
      </c>
      <c r="R198" s="15">
        <f t="shared" si="128"/>
        <v>4.1379310344827586E-2</v>
      </c>
      <c r="S198" s="15">
        <f t="shared" si="129"/>
        <v>1.82370820668693E-2</v>
      </c>
      <c r="T198" s="16">
        <v>1878.3</v>
      </c>
      <c r="U198" s="16">
        <f t="shared" si="130"/>
        <v>22.90609756097561</v>
      </c>
      <c r="V198" s="16">
        <v>1734.88</v>
      </c>
      <c r="W198" s="16">
        <f t="shared" si="131"/>
        <v>21.15707317073171</v>
      </c>
      <c r="X198" s="16">
        <v>2236.9</v>
      </c>
      <c r="Y198" s="16">
        <f t="shared" si="132"/>
        <v>27.279268292682929</v>
      </c>
      <c r="Z198" s="21">
        <f t="shared" si="133"/>
        <v>0.43680163553872575</v>
      </c>
      <c r="AA198" s="20">
        <f t="shared" si="134"/>
        <v>168.52941176470588</v>
      </c>
      <c r="AB198">
        <v>95</v>
      </c>
      <c r="AC198" s="1">
        <v>127</v>
      </c>
      <c r="AD198" s="1">
        <v>125</v>
      </c>
      <c r="AE198" s="1">
        <v>51</v>
      </c>
      <c r="AF198" s="1">
        <v>6</v>
      </c>
      <c r="AG198" s="15">
        <f t="shared" si="135"/>
        <v>8.8235294117647065E-2</v>
      </c>
      <c r="AH198" s="15">
        <f t="shared" si="136"/>
        <v>0.30882352941176472</v>
      </c>
      <c r="AI198" s="15">
        <f t="shared" si="137"/>
        <v>0.3970588235294118</v>
      </c>
      <c r="AJ198" s="1">
        <v>607</v>
      </c>
      <c r="AK198" s="21">
        <f t="shared" si="138"/>
        <v>0.33443526170798898</v>
      </c>
      <c r="AL198" s="1">
        <v>525</v>
      </c>
      <c r="AM198" s="21">
        <f t="shared" si="139"/>
        <v>0.28925619834710742</v>
      </c>
      <c r="AN198" s="1">
        <v>683</v>
      </c>
      <c r="AO198" s="21">
        <f t="shared" si="140"/>
        <v>0.3763085399449036</v>
      </c>
      <c r="AP198" s="21">
        <f t="shared" si="141"/>
        <v>0.53621908127208484</v>
      </c>
      <c r="AQ198" s="1">
        <v>4</v>
      </c>
      <c r="AR198" s="4">
        <v>-1.86</v>
      </c>
      <c r="AS198" s="41">
        <v>680</v>
      </c>
      <c r="AT198" s="41">
        <v>579</v>
      </c>
      <c r="AU198" s="41">
        <v>568</v>
      </c>
      <c r="AV198" s="21">
        <f t="shared" si="142"/>
        <v>0.54011119936457508</v>
      </c>
      <c r="AW198" s="26">
        <v>17.55</v>
      </c>
      <c r="AX198" s="42">
        <v>2</v>
      </c>
      <c r="AY198" s="41">
        <v>1.0189999999999999</v>
      </c>
      <c r="AZ198" s="1">
        <v>1</v>
      </c>
      <c r="BA198" s="43">
        <v>-0.14200000000000002</v>
      </c>
      <c r="BB198" s="16">
        <v>49.78</v>
      </c>
      <c r="BC198" s="26">
        <v>16.79</v>
      </c>
      <c r="BD198" s="43">
        <v>1.048</v>
      </c>
      <c r="BE198" s="43">
        <v>10.913</v>
      </c>
      <c r="BF198" s="16">
        <v>54.76</v>
      </c>
      <c r="BG198" s="21">
        <f t="shared" si="143"/>
        <v>7.1204188481675396E-2</v>
      </c>
      <c r="BH198" s="44">
        <f t="shared" si="144"/>
        <v>0.92172739541160598</v>
      </c>
      <c r="BI198" s="42">
        <f t="shared" si="145"/>
        <v>992.9315838932813</v>
      </c>
      <c r="BJ198" s="21">
        <f t="shared" si="146"/>
        <v>-7.068416106718628E-3</v>
      </c>
      <c r="BK198" s="26">
        <f t="shared" si="147"/>
        <v>2.351747671308678</v>
      </c>
      <c r="BL198" s="26">
        <f t="shared" si="148"/>
        <v>2.00590242552799</v>
      </c>
      <c r="BM198" s="16">
        <f t="shared" si="149"/>
        <v>33.028220972055699</v>
      </c>
      <c r="BN198" s="16">
        <f t="shared" si="150"/>
        <v>25.627132712348974</v>
      </c>
      <c r="BO198" s="16">
        <f t="shared" si="151"/>
        <v>61.802545421008929</v>
      </c>
      <c r="BP198" s="16">
        <f t="shared" si="152"/>
        <v>47.726643917734933</v>
      </c>
      <c r="BQ198" s="16">
        <f t="shared" si="153"/>
        <v>14.075901503273997</v>
      </c>
      <c r="BR198" s="1">
        <v>68</v>
      </c>
      <c r="BS198" s="1">
        <v>58</v>
      </c>
      <c r="BT198" s="42">
        <v>887</v>
      </c>
      <c r="BU198" s="42">
        <v>683</v>
      </c>
      <c r="BV198" s="42">
        <v>384</v>
      </c>
      <c r="BW198" s="42">
        <v>314</v>
      </c>
      <c r="BX198" s="42">
        <v>325</v>
      </c>
      <c r="BY198" s="42">
        <v>448</v>
      </c>
      <c r="BZ198" s="1">
        <v>799</v>
      </c>
      <c r="CA198" s="1">
        <v>682</v>
      </c>
      <c r="CB198" s="21">
        <f t="shared" si="154"/>
        <v>0.53950033760972316</v>
      </c>
      <c r="CC198" s="4">
        <v>1.52</v>
      </c>
      <c r="CD198" s="45">
        <f t="shared" si="155"/>
        <v>2.0616435527439609</v>
      </c>
      <c r="CE198" s="26">
        <f t="shared" si="156"/>
        <v>2.3335866601099733</v>
      </c>
      <c r="CF198" s="26">
        <f t="shared" si="157"/>
        <v>1.9044212973311276</v>
      </c>
      <c r="CG198" s="26">
        <f t="shared" si="158"/>
        <v>29.183244668961507</v>
      </c>
      <c r="CH198" s="26">
        <f t="shared" si="159"/>
        <v>26.340024140551655</v>
      </c>
      <c r="CI198" s="26">
        <f t="shared" si="160"/>
        <v>57.642272788233711</v>
      </c>
      <c r="CJ198" s="26">
        <f t="shared" si="161"/>
        <v>48.790737180920026</v>
      </c>
      <c r="CK198" s="16">
        <f t="shared" si="162"/>
        <v>5.224365895960311</v>
      </c>
      <c r="CL198" s="42">
        <v>87</v>
      </c>
      <c r="CM198" s="42">
        <v>71</v>
      </c>
      <c r="CN198" s="42">
        <v>1001</v>
      </c>
      <c r="CO198" s="42">
        <v>911</v>
      </c>
      <c r="CP198" s="42">
        <v>501</v>
      </c>
      <c r="CQ198" s="42">
        <v>411</v>
      </c>
      <c r="CR198" s="42">
        <v>426</v>
      </c>
      <c r="CS198" s="42">
        <v>560</v>
      </c>
      <c r="CT198" s="1">
        <v>21</v>
      </c>
      <c r="CU198" s="1">
        <v>8</v>
      </c>
      <c r="CV198" s="42">
        <f t="shared" si="163"/>
        <v>-13</v>
      </c>
      <c r="CW198" s="26">
        <f t="shared" si="164"/>
        <v>0.6708193579300431</v>
      </c>
      <c r="CX198" s="26">
        <f t="shared" si="165"/>
        <v>0.25555023159239737</v>
      </c>
      <c r="CY198" s="26">
        <f t="shared" si="166"/>
        <v>-0.41526912633764579</v>
      </c>
      <c r="CZ198" s="13">
        <v>69</v>
      </c>
      <c r="DA198" s="13">
        <v>58</v>
      </c>
      <c r="DB198" s="27">
        <v>67.31</v>
      </c>
      <c r="DC198" s="27">
        <v>51.28</v>
      </c>
      <c r="DD198" s="27">
        <v>68.77</v>
      </c>
      <c r="DE198" s="27">
        <v>59.73</v>
      </c>
      <c r="DF198" s="1"/>
      <c r="DG198" s="1"/>
      <c r="DH198" s="21" t="str">
        <f t="shared" si="167"/>
        <v xml:space="preserve"> </v>
      </c>
      <c r="DI198" s="42"/>
      <c r="DJ198" s="42"/>
      <c r="DK198" s="1"/>
      <c r="DL198" s="1"/>
      <c r="DM198" s="1"/>
      <c r="DN198" s="1"/>
      <c r="DO198" s="1"/>
      <c r="DP198" s="1"/>
      <c r="DQ198" s="47"/>
      <c r="DR198" s="46"/>
      <c r="DS198" s="13"/>
      <c r="DT198" s="13"/>
      <c r="DU198" s="13"/>
      <c r="DV198" s="13"/>
      <c r="DW198" s="13"/>
      <c r="DX198" s="1"/>
    </row>
    <row r="199" spans="1:128" ht="25.5" x14ac:dyDescent="0.2">
      <c r="A199" s="13" t="s">
        <v>396</v>
      </c>
      <c r="B199" s="13" t="s">
        <v>943</v>
      </c>
      <c r="C199" s="39" t="s">
        <v>3234</v>
      </c>
      <c r="D199" s="1" t="s">
        <v>153</v>
      </c>
      <c r="E199" s="13" t="s">
        <v>154</v>
      </c>
      <c r="F199" s="13">
        <v>72</v>
      </c>
      <c r="G199" s="13">
        <v>11</v>
      </c>
      <c r="H199" s="13">
        <v>12</v>
      </c>
      <c r="I199" s="40">
        <f t="shared" si="126"/>
        <v>23</v>
      </c>
      <c r="J199" s="19">
        <f t="shared" si="127"/>
        <v>1.7461723396178668</v>
      </c>
      <c r="K199" s="1">
        <v>10</v>
      </c>
      <c r="L199" s="1">
        <v>6</v>
      </c>
      <c r="M199" s="1">
        <v>6</v>
      </c>
      <c r="N199" s="1">
        <v>95</v>
      </c>
      <c r="O199" s="1">
        <v>15</v>
      </c>
      <c r="P199" s="1">
        <v>36</v>
      </c>
      <c r="Q199" s="1">
        <v>73</v>
      </c>
      <c r="R199" s="15">
        <f t="shared" si="128"/>
        <v>0.11578947368421053</v>
      </c>
      <c r="S199" s="15">
        <f t="shared" si="129"/>
        <v>7.5342465753424653E-2</v>
      </c>
      <c r="T199" s="16">
        <v>790.3</v>
      </c>
      <c r="U199" s="16">
        <f t="shared" si="130"/>
        <v>10.976388888888888</v>
      </c>
      <c r="V199" s="16">
        <v>775.73</v>
      </c>
      <c r="W199" s="16">
        <f t="shared" si="131"/>
        <v>10.774027777777778</v>
      </c>
      <c r="X199" s="16">
        <v>2611.6799999999998</v>
      </c>
      <c r="Y199" s="16">
        <f t="shared" si="132"/>
        <v>36.273333333333333</v>
      </c>
      <c r="Z199" s="21">
        <f t="shared" si="133"/>
        <v>0.22900387021352597</v>
      </c>
      <c r="AA199" s="20">
        <f t="shared" si="134"/>
        <v>75.724137931034477</v>
      </c>
      <c r="AB199">
        <v>33</v>
      </c>
      <c r="AC199" s="1">
        <v>102</v>
      </c>
      <c r="AD199" s="1">
        <v>89</v>
      </c>
      <c r="AE199" s="1">
        <v>19</v>
      </c>
      <c r="AF199" s="1">
        <v>15</v>
      </c>
      <c r="AG199" s="15">
        <f t="shared" si="135"/>
        <v>0.37931034482758619</v>
      </c>
      <c r="AH199" s="15">
        <f t="shared" si="136"/>
        <v>0.41379310344827586</v>
      </c>
      <c r="AI199" s="15">
        <f t="shared" si="137"/>
        <v>0.7931034482758621</v>
      </c>
      <c r="AJ199" s="1">
        <v>223</v>
      </c>
      <c r="AK199" s="21">
        <f t="shared" si="138"/>
        <v>0.31408450704225355</v>
      </c>
      <c r="AL199" s="1">
        <v>201</v>
      </c>
      <c r="AM199" s="21">
        <f t="shared" si="139"/>
        <v>0.28309859154929579</v>
      </c>
      <c r="AN199" s="1">
        <v>286</v>
      </c>
      <c r="AO199" s="21">
        <f t="shared" si="140"/>
        <v>0.40281690140845072</v>
      </c>
      <c r="AP199" s="21">
        <f t="shared" si="141"/>
        <v>0.52594339622641506</v>
      </c>
      <c r="AQ199" s="1">
        <v>8</v>
      </c>
      <c r="AR199" s="4">
        <v>-2.41</v>
      </c>
      <c r="AS199" s="41">
        <v>301</v>
      </c>
      <c r="AT199" s="41">
        <v>289</v>
      </c>
      <c r="AU199" s="41">
        <v>238</v>
      </c>
      <c r="AV199" s="21">
        <f t="shared" si="142"/>
        <v>0.51016949152542368</v>
      </c>
      <c r="AW199" s="26">
        <v>17.09</v>
      </c>
      <c r="AX199" s="42">
        <v>11</v>
      </c>
      <c r="AY199" s="41">
        <v>0.28000000000000003</v>
      </c>
      <c r="AZ199" s="1">
        <v>8</v>
      </c>
      <c r="BA199" s="43">
        <v>-0.54800000000000004</v>
      </c>
      <c r="BB199" s="16">
        <v>49.65</v>
      </c>
      <c r="BC199" s="26">
        <v>17.559999999999999</v>
      </c>
      <c r="BD199" s="43">
        <v>-1.871</v>
      </c>
      <c r="BE199" s="43">
        <v>3.5179999999999998</v>
      </c>
      <c r="BF199" s="16">
        <v>50.37</v>
      </c>
      <c r="BG199" s="21">
        <f t="shared" si="143"/>
        <v>7.9234972677595633E-2</v>
      </c>
      <c r="BH199" s="44">
        <f t="shared" si="144"/>
        <v>0.93274853801169588</v>
      </c>
      <c r="BI199" s="42">
        <f t="shared" si="145"/>
        <v>1011.9835106892915</v>
      </c>
      <c r="BJ199" s="21">
        <f t="shared" si="146"/>
        <v>1.1983510689291516E-2</v>
      </c>
      <c r="BK199" s="26">
        <f t="shared" si="147"/>
        <v>2.2430484833640572</v>
      </c>
      <c r="BL199" s="26">
        <f t="shared" si="148"/>
        <v>1.7789694868059762</v>
      </c>
      <c r="BM199" s="16">
        <f t="shared" si="149"/>
        <v>28.308818790042928</v>
      </c>
      <c r="BN199" s="16">
        <f t="shared" si="150"/>
        <v>26.452502803810603</v>
      </c>
      <c r="BO199" s="16">
        <f t="shared" si="151"/>
        <v>50.739303623683497</v>
      </c>
      <c r="BP199" s="16">
        <f t="shared" si="152"/>
        <v>51.435422118520613</v>
      </c>
      <c r="BQ199" s="16">
        <f t="shared" si="153"/>
        <v>-0.69611849483711552</v>
      </c>
      <c r="BR199" s="1">
        <v>29</v>
      </c>
      <c r="BS199" s="1">
        <v>23</v>
      </c>
      <c r="BT199" s="42">
        <v>337</v>
      </c>
      <c r="BU199" s="42">
        <v>319</v>
      </c>
      <c r="BV199" s="42">
        <v>128</v>
      </c>
      <c r="BW199" s="42">
        <v>130</v>
      </c>
      <c r="BX199" s="42">
        <v>193</v>
      </c>
      <c r="BY199" s="42">
        <v>162</v>
      </c>
      <c r="BZ199" s="1">
        <v>282</v>
      </c>
      <c r="CA199" s="1">
        <v>299</v>
      </c>
      <c r="CB199" s="21">
        <f t="shared" si="154"/>
        <v>0.48537005163511188</v>
      </c>
      <c r="CC199" s="4">
        <v>-4.3499999999999996</v>
      </c>
      <c r="CD199" s="45">
        <f t="shared" si="155"/>
        <v>-5.4747600042710776</v>
      </c>
      <c r="CE199" s="26">
        <f t="shared" si="156"/>
        <v>2.3203455247197207</v>
      </c>
      <c r="CF199" s="26">
        <f t="shared" si="157"/>
        <v>2.0906083440544019</v>
      </c>
      <c r="CG199" s="26">
        <f t="shared" si="158"/>
        <v>31.795625804080132</v>
      </c>
      <c r="CH199" s="26">
        <f t="shared" si="159"/>
        <v>27.706303988237458</v>
      </c>
      <c r="CI199" s="26">
        <f t="shared" si="160"/>
        <v>58.628928505789382</v>
      </c>
      <c r="CJ199" s="26">
        <f t="shared" si="161"/>
        <v>50.082705385039517</v>
      </c>
      <c r="CK199" s="16">
        <f t="shared" si="162"/>
        <v>-9.2423416155869802</v>
      </c>
      <c r="CL199" s="42">
        <v>101</v>
      </c>
      <c r="CM199" s="42">
        <v>91</v>
      </c>
      <c r="CN199" s="42">
        <v>1283</v>
      </c>
      <c r="CO199" s="42">
        <v>1115</v>
      </c>
      <c r="CP199" s="42">
        <v>507</v>
      </c>
      <c r="CQ199" s="42">
        <v>414</v>
      </c>
      <c r="CR199" s="42">
        <v>560</v>
      </c>
      <c r="CS199" s="42">
        <v>661</v>
      </c>
      <c r="CT199" s="1">
        <v>26</v>
      </c>
      <c r="CU199" s="1">
        <v>14</v>
      </c>
      <c r="CV199" s="42">
        <f t="shared" si="163"/>
        <v>-12</v>
      </c>
      <c r="CW199" s="26">
        <f t="shared" si="164"/>
        <v>1.9739339491332406</v>
      </c>
      <c r="CX199" s="26">
        <f t="shared" si="165"/>
        <v>1.0628875110717451</v>
      </c>
      <c r="CY199" s="26">
        <f t="shared" si="166"/>
        <v>-0.91104643806149566</v>
      </c>
      <c r="CZ199" s="13">
        <v>26</v>
      </c>
      <c r="DA199" s="13">
        <v>25</v>
      </c>
      <c r="DB199" s="27">
        <v>25.91</v>
      </c>
      <c r="DC199" s="27">
        <v>27.08</v>
      </c>
      <c r="DD199" s="27">
        <v>27.86</v>
      </c>
      <c r="DE199" s="27">
        <v>27.73</v>
      </c>
      <c r="DF199" s="13">
        <v>3</v>
      </c>
      <c r="DG199" s="13">
        <v>4</v>
      </c>
      <c r="DH199" s="21">
        <f t="shared" si="167"/>
        <v>0.42857142857142855</v>
      </c>
      <c r="DI199" s="42">
        <v>3</v>
      </c>
      <c r="DJ199" s="42">
        <v>1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3</v>
      </c>
      <c r="DR199" s="46">
        <v>1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</row>
    <row r="200" spans="1:128" ht="25.5" x14ac:dyDescent="0.2">
      <c r="A200" s="13" t="s">
        <v>949</v>
      </c>
      <c r="B200" s="13" t="s">
        <v>950</v>
      </c>
      <c r="C200" s="39" t="s">
        <v>3235</v>
      </c>
      <c r="D200" s="1" t="s">
        <v>136</v>
      </c>
      <c r="E200" s="13" t="s">
        <v>146</v>
      </c>
      <c r="F200" s="13">
        <v>37</v>
      </c>
      <c r="G200" s="13">
        <v>1</v>
      </c>
      <c r="H200" s="13">
        <v>6</v>
      </c>
      <c r="I200" s="40">
        <f t="shared" si="126"/>
        <v>7</v>
      </c>
      <c r="J200" s="19">
        <f t="shared" si="127"/>
        <v>1.0469029122181086</v>
      </c>
      <c r="K200" s="1">
        <v>1</v>
      </c>
      <c r="L200" s="1">
        <v>6</v>
      </c>
      <c r="M200" s="1">
        <v>0</v>
      </c>
      <c r="N200" s="1">
        <v>38</v>
      </c>
      <c r="O200" s="1">
        <v>14</v>
      </c>
      <c r="P200" s="1">
        <v>8</v>
      </c>
      <c r="Q200" s="1">
        <v>31</v>
      </c>
      <c r="R200" s="15">
        <f t="shared" si="128"/>
        <v>2.6315789473684209E-2</v>
      </c>
      <c r="S200" s="15">
        <f t="shared" si="129"/>
        <v>1.6666666666666666E-2</v>
      </c>
      <c r="T200" s="16">
        <v>401.18333333330003</v>
      </c>
      <c r="U200" s="16">
        <f t="shared" si="130"/>
        <v>10.842792792791892</v>
      </c>
      <c r="V200" s="16">
        <v>407.46</v>
      </c>
      <c r="W200" s="16">
        <f t="shared" si="131"/>
        <v>11.012432432432432</v>
      </c>
      <c r="X200" s="16">
        <v>1386.03</v>
      </c>
      <c r="Y200" s="16">
        <f t="shared" si="132"/>
        <v>37.460270270270271</v>
      </c>
      <c r="Z200" s="21">
        <f t="shared" si="133"/>
        <v>0.22718833113092349</v>
      </c>
      <c r="AA200" s="20">
        <f t="shared" si="134"/>
        <v>118.90909090909091</v>
      </c>
      <c r="AB200">
        <v>7</v>
      </c>
      <c r="AC200" s="1">
        <v>21</v>
      </c>
      <c r="AD200" s="1">
        <v>41</v>
      </c>
      <c r="AE200" s="1">
        <v>11</v>
      </c>
      <c r="AF200" s="1">
        <v>14</v>
      </c>
      <c r="AG200" s="15">
        <f t="shared" si="135"/>
        <v>9.0909090909090912E-2</v>
      </c>
      <c r="AH200" s="15">
        <f t="shared" si="136"/>
        <v>0.54545454545454541</v>
      </c>
      <c r="AI200" s="15">
        <f t="shared" si="137"/>
        <v>0.63636363636363635</v>
      </c>
      <c r="AJ200" s="1">
        <v>125</v>
      </c>
      <c r="AK200" s="21">
        <f t="shared" si="138"/>
        <v>0.43859649122807015</v>
      </c>
      <c r="AL200" s="1">
        <v>34</v>
      </c>
      <c r="AM200" s="21">
        <f t="shared" si="139"/>
        <v>0.11929824561403508</v>
      </c>
      <c r="AN200" s="1">
        <v>126</v>
      </c>
      <c r="AO200" s="21">
        <f t="shared" si="140"/>
        <v>0.44210526315789472</v>
      </c>
      <c r="AP200" s="21">
        <f t="shared" si="141"/>
        <v>0.78616352201257866</v>
      </c>
      <c r="AQ200" s="1">
        <v>15</v>
      </c>
      <c r="AR200" s="4">
        <v>33.020000000000003</v>
      </c>
      <c r="AS200" s="41">
        <v>159</v>
      </c>
      <c r="AT200" s="41">
        <v>149</v>
      </c>
      <c r="AU200" s="41">
        <v>141</v>
      </c>
      <c r="AV200" s="21">
        <f t="shared" si="142"/>
        <v>0.51623376623376627</v>
      </c>
      <c r="AW200" s="26">
        <v>17.079999999999998</v>
      </c>
      <c r="AX200" s="42">
        <v>12</v>
      </c>
      <c r="AY200" s="41">
        <v>-2.8000000000000001E-2</v>
      </c>
      <c r="AZ200" s="1">
        <v>12</v>
      </c>
      <c r="BA200" s="43">
        <v>-6.9000000000000006E-2</v>
      </c>
      <c r="BB200" s="16">
        <v>50.17</v>
      </c>
      <c r="BC200" s="26">
        <v>17.79</v>
      </c>
      <c r="BD200" s="43">
        <v>0.49399999999999999</v>
      </c>
      <c r="BE200" s="43">
        <v>-2.6349999999999998</v>
      </c>
      <c r="BF200" s="16">
        <v>48</v>
      </c>
      <c r="BG200" s="21">
        <f t="shared" si="143"/>
        <v>5.0458715596330278E-2</v>
      </c>
      <c r="BH200" s="44">
        <f t="shared" si="144"/>
        <v>0.88095238095238093</v>
      </c>
      <c r="BI200" s="42">
        <f t="shared" si="145"/>
        <v>931.41109654871127</v>
      </c>
      <c r="BJ200" s="21">
        <f t="shared" si="146"/>
        <v>-6.8588903451288791E-2</v>
      </c>
      <c r="BK200" s="26">
        <f t="shared" si="147"/>
        <v>1.6197908997202182</v>
      </c>
      <c r="BL200" s="26">
        <f t="shared" si="148"/>
        <v>3.6813429539095863</v>
      </c>
      <c r="BM200" s="16">
        <f t="shared" si="149"/>
        <v>32.101310558091591</v>
      </c>
      <c r="BN200" s="16">
        <f t="shared" si="150"/>
        <v>30.923280812840524</v>
      </c>
      <c r="BO200" s="16">
        <f t="shared" si="151"/>
        <v>58.901487262553381</v>
      </c>
      <c r="BP200" s="16">
        <f t="shared" si="152"/>
        <v>53.600353408923581</v>
      </c>
      <c r="BQ200" s="16">
        <f t="shared" si="153"/>
        <v>5.3011338536297998</v>
      </c>
      <c r="BR200" s="1">
        <v>11</v>
      </c>
      <c r="BS200" s="1">
        <v>25</v>
      </c>
      <c r="BT200" s="42">
        <v>207</v>
      </c>
      <c r="BU200" s="42">
        <v>185</v>
      </c>
      <c r="BV200" s="42">
        <v>99</v>
      </c>
      <c r="BW200" s="42">
        <v>69</v>
      </c>
      <c r="BX200" s="42">
        <v>85</v>
      </c>
      <c r="BY200" s="42">
        <v>83</v>
      </c>
      <c r="BZ200" s="1">
        <v>187</v>
      </c>
      <c r="CA200" s="1">
        <v>166</v>
      </c>
      <c r="CB200" s="21">
        <f t="shared" si="154"/>
        <v>0.52974504249291787</v>
      </c>
      <c r="CC200" s="4">
        <v>5.09</v>
      </c>
      <c r="CD200" s="45">
        <f t="shared" si="155"/>
        <v>0.90920932532791099</v>
      </c>
      <c r="CE200" s="26">
        <f t="shared" si="156"/>
        <v>2.1211662085236251</v>
      </c>
      <c r="CF200" s="26">
        <f t="shared" si="157"/>
        <v>2.8137919092660333</v>
      </c>
      <c r="CG200" s="26">
        <f t="shared" si="158"/>
        <v>26.709378584879115</v>
      </c>
      <c r="CH200" s="26">
        <f t="shared" si="159"/>
        <v>28.743966580809939</v>
      </c>
      <c r="CI200" s="26">
        <f t="shared" si="160"/>
        <v>54.674141252353849</v>
      </c>
      <c r="CJ200" s="26">
        <f t="shared" si="161"/>
        <v>55.496634271985457</v>
      </c>
      <c r="CK200" s="16">
        <f t="shared" si="162"/>
        <v>6.1236268732614079</v>
      </c>
      <c r="CL200" s="42">
        <v>49</v>
      </c>
      <c r="CM200" s="42">
        <v>65</v>
      </c>
      <c r="CN200" s="42">
        <v>568</v>
      </c>
      <c r="CO200" s="42">
        <v>599</v>
      </c>
      <c r="CP200" s="42">
        <v>246</v>
      </c>
      <c r="CQ200" s="42">
        <v>258</v>
      </c>
      <c r="CR200" s="42">
        <v>360</v>
      </c>
      <c r="CS200" s="42">
        <v>400</v>
      </c>
      <c r="CT200" s="1">
        <v>2</v>
      </c>
      <c r="CU200" s="1">
        <v>7</v>
      </c>
      <c r="CV200" s="42">
        <f t="shared" si="163"/>
        <v>5</v>
      </c>
      <c r="CW200" s="26">
        <f t="shared" si="164"/>
        <v>0.29911511777660243</v>
      </c>
      <c r="CX200" s="26">
        <f t="shared" si="165"/>
        <v>1.0469029122181086</v>
      </c>
      <c r="CY200" s="26">
        <f t="shared" si="166"/>
        <v>0.74778779444150623</v>
      </c>
      <c r="CZ200" s="13">
        <v>16</v>
      </c>
      <c r="DA200" s="13">
        <v>15</v>
      </c>
      <c r="DB200" s="27">
        <v>12.88</v>
      </c>
      <c r="DC200" s="27">
        <v>18.2</v>
      </c>
      <c r="DD200" s="27">
        <v>13.28</v>
      </c>
      <c r="DE200" s="27">
        <v>16</v>
      </c>
      <c r="DF200" s="13">
        <v>112</v>
      </c>
      <c r="DG200" s="13">
        <v>158</v>
      </c>
      <c r="DH200" s="21">
        <f t="shared" si="167"/>
        <v>0.4148148148148148</v>
      </c>
      <c r="DI200" s="42">
        <v>112</v>
      </c>
      <c r="DJ200" s="42">
        <v>49</v>
      </c>
      <c r="DK200" s="13">
        <v>19</v>
      </c>
      <c r="DL200" s="13">
        <v>1</v>
      </c>
      <c r="DM200" s="13">
        <v>0.161</v>
      </c>
      <c r="DN200" s="13">
        <v>0</v>
      </c>
      <c r="DO200" s="13">
        <v>0</v>
      </c>
      <c r="DP200" s="13">
        <v>0</v>
      </c>
      <c r="DQ200" s="13">
        <v>32</v>
      </c>
      <c r="DR200" s="46">
        <v>12</v>
      </c>
      <c r="DS200" s="13">
        <v>0</v>
      </c>
      <c r="DT200" s="13">
        <v>5</v>
      </c>
      <c r="DU200" s="13">
        <v>-0.156</v>
      </c>
      <c r="DV200" s="13">
        <v>0</v>
      </c>
      <c r="DW200" s="13">
        <v>0</v>
      </c>
      <c r="DX200" s="13">
        <v>0</v>
      </c>
    </row>
    <row r="201" spans="1:128" ht="25.5" x14ac:dyDescent="0.2">
      <c r="A201" s="13" t="s">
        <v>953</v>
      </c>
      <c r="B201" s="13" t="s">
        <v>954</v>
      </c>
      <c r="C201" s="39" t="s">
        <v>3236</v>
      </c>
      <c r="D201" s="1" t="s">
        <v>219</v>
      </c>
      <c r="E201" s="13" t="s">
        <v>129</v>
      </c>
      <c r="F201" s="13">
        <v>70</v>
      </c>
      <c r="G201" s="13">
        <v>1</v>
      </c>
      <c r="H201" s="13">
        <v>25</v>
      </c>
      <c r="I201" s="40">
        <f t="shared" si="126"/>
        <v>26</v>
      </c>
      <c r="J201" s="19">
        <f t="shared" si="127"/>
        <v>1.9782728156570157</v>
      </c>
      <c r="K201" s="1">
        <v>1</v>
      </c>
      <c r="L201" s="1">
        <v>15</v>
      </c>
      <c r="M201" s="1">
        <v>9</v>
      </c>
      <c r="N201" s="1">
        <v>63</v>
      </c>
      <c r="O201" s="1">
        <v>30</v>
      </c>
      <c r="P201" s="1">
        <v>42</v>
      </c>
      <c r="Q201" s="1">
        <v>69</v>
      </c>
      <c r="R201" s="15">
        <f t="shared" si="128"/>
        <v>1.5873015873015872E-2</v>
      </c>
      <c r="S201" s="15">
        <f t="shared" si="129"/>
        <v>7.4074074074074077E-3</v>
      </c>
      <c r="T201" s="16">
        <v>788.56666666670003</v>
      </c>
      <c r="U201" s="16">
        <f t="shared" si="130"/>
        <v>11.265238095238573</v>
      </c>
      <c r="V201" s="16">
        <v>758.12</v>
      </c>
      <c r="W201" s="16">
        <f t="shared" si="131"/>
        <v>10.830285714285715</v>
      </c>
      <c r="X201" s="16">
        <v>2550.85</v>
      </c>
      <c r="Y201" s="16">
        <f t="shared" si="132"/>
        <v>36.440714285714286</v>
      </c>
      <c r="Z201" s="21">
        <f t="shared" si="133"/>
        <v>0.22911056914991676</v>
      </c>
      <c r="AA201" s="20">
        <f t="shared" si="134"/>
        <v>193.59375</v>
      </c>
      <c r="AB201">
        <v>16</v>
      </c>
      <c r="AC201" s="1">
        <v>53</v>
      </c>
      <c r="AD201" s="1">
        <v>47</v>
      </c>
      <c r="AE201" s="1">
        <v>17</v>
      </c>
      <c r="AF201" s="1">
        <v>33</v>
      </c>
      <c r="AG201" s="15">
        <f t="shared" si="135"/>
        <v>3.125E-2</v>
      </c>
      <c r="AH201" s="15">
        <f t="shared" si="136"/>
        <v>0.75</v>
      </c>
      <c r="AI201" s="15">
        <f t="shared" si="137"/>
        <v>0.78125</v>
      </c>
      <c r="AJ201" s="1">
        <v>224</v>
      </c>
      <c r="AK201" s="21">
        <f t="shared" si="138"/>
        <v>0.36541598694942906</v>
      </c>
      <c r="AL201" s="1">
        <v>159</v>
      </c>
      <c r="AM201" s="21">
        <f t="shared" si="139"/>
        <v>0.25938009787928223</v>
      </c>
      <c r="AN201" s="1">
        <v>230</v>
      </c>
      <c r="AO201" s="21">
        <f t="shared" si="140"/>
        <v>0.37520391517128876</v>
      </c>
      <c r="AP201" s="21">
        <f t="shared" si="141"/>
        <v>0.58485639686684077</v>
      </c>
      <c r="AQ201" s="1">
        <v>9</v>
      </c>
      <c r="AR201" s="4">
        <v>5.4</v>
      </c>
      <c r="AS201" s="41">
        <v>274</v>
      </c>
      <c r="AT201" s="41">
        <v>230</v>
      </c>
      <c r="AU201" s="41">
        <v>230</v>
      </c>
      <c r="AV201" s="21">
        <f t="shared" si="142"/>
        <v>0.54365079365079361</v>
      </c>
      <c r="AW201" s="26">
        <v>17.059999999999999</v>
      </c>
      <c r="AX201" s="42">
        <v>9</v>
      </c>
      <c r="AY201" s="41">
        <v>-0.115</v>
      </c>
      <c r="AZ201" s="1">
        <v>11</v>
      </c>
      <c r="BA201" s="43">
        <v>-1.417</v>
      </c>
      <c r="BB201" s="16">
        <v>49.2</v>
      </c>
      <c r="BC201" s="26">
        <v>17.37</v>
      </c>
      <c r="BD201" s="43">
        <v>-1.2469999999999999</v>
      </c>
      <c r="BE201" s="43">
        <v>4.7510000000000003</v>
      </c>
      <c r="BF201" s="16">
        <v>52.64</v>
      </c>
      <c r="BG201" s="21">
        <f t="shared" si="143"/>
        <v>7.7481840193704604E-2</v>
      </c>
      <c r="BH201" s="44">
        <f t="shared" si="144"/>
        <v>0.92024539877300615</v>
      </c>
      <c r="BI201" s="42">
        <f t="shared" si="145"/>
        <v>997.72723896671073</v>
      </c>
      <c r="BJ201" s="21">
        <f t="shared" si="146"/>
        <v>-2.2727610332892445E-3</v>
      </c>
      <c r="BK201" s="26">
        <f t="shared" si="147"/>
        <v>2.5325805941011978</v>
      </c>
      <c r="BL201" s="26">
        <f t="shared" si="148"/>
        <v>2.0577217327072228</v>
      </c>
      <c r="BM201" s="16">
        <f t="shared" si="149"/>
        <v>32.686118292618588</v>
      </c>
      <c r="BN201" s="16">
        <f t="shared" si="150"/>
        <v>25.800664802405951</v>
      </c>
      <c r="BO201" s="16">
        <f t="shared" si="151"/>
        <v>57.299635941539599</v>
      </c>
      <c r="BP201" s="16">
        <f t="shared" si="152"/>
        <v>49.781037302801664</v>
      </c>
      <c r="BQ201" s="16">
        <f t="shared" si="153"/>
        <v>7.5185986387379344</v>
      </c>
      <c r="BR201" s="1">
        <v>32</v>
      </c>
      <c r="BS201" s="1">
        <v>26</v>
      </c>
      <c r="BT201" s="42">
        <v>381</v>
      </c>
      <c r="BU201" s="42">
        <v>300</v>
      </c>
      <c r="BV201" s="42">
        <v>139</v>
      </c>
      <c r="BW201" s="42">
        <v>142</v>
      </c>
      <c r="BX201" s="42">
        <v>161</v>
      </c>
      <c r="BY201" s="42">
        <v>172</v>
      </c>
      <c r="BZ201" s="1">
        <v>367</v>
      </c>
      <c r="CA201" s="1">
        <v>328</v>
      </c>
      <c r="CB201" s="21">
        <f t="shared" si="154"/>
        <v>0.52805755395683451</v>
      </c>
      <c r="CC201" s="4">
        <v>-1.04</v>
      </c>
      <c r="CD201" s="45">
        <f t="shared" si="155"/>
        <v>-0.77595488606624485</v>
      </c>
      <c r="CE201" s="26">
        <f t="shared" si="156"/>
        <v>3.1283689750475334</v>
      </c>
      <c r="CF201" s="26">
        <f t="shared" si="157"/>
        <v>2.3992002665778074</v>
      </c>
      <c r="CG201" s="26">
        <f t="shared" si="158"/>
        <v>30.507477899523693</v>
      </c>
      <c r="CH201" s="26">
        <f t="shared" si="159"/>
        <v>27.637846208126703</v>
      </c>
      <c r="CI201" s="26">
        <f t="shared" si="160"/>
        <v>57.15741811553012</v>
      </c>
      <c r="CJ201" s="26">
        <f t="shared" si="161"/>
        <v>52.170845012446833</v>
      </c>
      <c r="CK201" s="16">
        <f t="shared" si="162"/>
        <v>2.5320255356546468</v>
      </c>
      <c r="CL201" s="42">
        <v>133</v>
      </c>
      <c r="CM201" s="42">
        <v>102</v>
      </c>
      <c r="CN201" s="42">
        <v>1164</v>
      </c>
      <c r="CO201" s="42">
        <v>1073</v>
      </c>
      <c r="CP201" s="42">
        <v>480</v>
      </c>
      <c r="CQ201" s="42">
        <v>463</v>
      </c>
      <c r="CR201" s="42">
        <v>580</v>
      </c>
      <c r="CS201" s="42">
        <v>653</v>
      </c>
      <c r="CT201" s="1">
        <v>6</v>
      </c>
      <c r="CU201" s="1">
        <v>9</v>
      </c>
      <c r="CV201" s="42">
        <f t="shared" si="163"/>
        <v>3</v>
      </c>
      <c r="CW201" s="26">
        <f t="shared" si="164"/>
        <v>0.45652449592084976</v>
      </c>
      <c r="CX201" s="26">
        <f t="shared" si="165"/>
        <v>0.6847867438812747</v>
      </c>
      <c r="CY201" s="26">
        <f t="shared" si="166"/>
        <v>0.22826224796042488</v>
      </c>
      <c r="CZ201" s="13">
        <v>34</v>
      </c>
      <c r="DA201" s="13">
        <v>26</v>
      </c>
      <c r="DB201" s="27">
        <v>33.14</v>
      </c>
      <c r="DC201" s="27">
        <v>28.65</v>
      </c>
      <c r="DD201" s="27">
        <v>30.7</v>
      </c>
      <c r="DE201" s="27">
        <v>26.59</v>
      </c>
      <c r="DF201" s="13">
        <v>9</v>
      </c>
      <c r="DG201" s="13">
        <v>9</v>
      </c>
      <c r="DH201" s="21">
        <f t="shared" si="167"/>
        <v>0.5</v>
      </c>
      <c r="DI201" s="42">
        <v>13</v>
      </c>
      <c r="DJ201" s="42">
        <v>5</v>
      </c>
      <c r="DK201" s="13">
        <v>1</v>
      </c>
      <c r="DL201" s="13">
        <v>0</v>
      </c>
      <c r="DM201" s="13">
        <v>7.6999999999999999E-2</v>
      </c>
      <c r="DN201" s="13">
        <v>0</v>
      </c>
      <c r="DO201" s="13">
        <v>0</v>
      </c>
      <c r="DP201" s="13">
        <v>0</v>
      </c>
      <c r="DQ201" s="13">
        <v>3</v>
      </c>
      <c r="DR201" s="46">
        <v>3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</row>
    <row r="202" spans="1:128" ht="25.5" x14ac:dyDescent="0.2">
      <c r="A202" s="13" t="s">
        <v>466</v>
      </c>
      <c r="B202" s="13" t="s">
        <v>957</v>
      </c>
      <c r="C202" s="39" t="s">
        <v>3237</v>
      </c>
      <c r="D202" s="13" t="s">
        <v>145</v>
      </c>
      <c r="E202" s="13" t="s">
        <v>146</v>
      </c>
      <c r="F202" s="13">
        <v>47</v>
      </c>
      <c r="G202" s="13">
        <v>12</v>
      </c>
      <c r="H202" s="13">
        <v>16</v>
      </c>
      <c r="I202" s="40">
        <f t="shared" si="126"/>
        <v>28</v>
      </c>
      <c r="J202" s="19">
        <f t="shared" si="127"/>
        <v>2.6158716977216283</v>
      </c>
      <c r="K202" s="1">
        <v>10</v>
      </c>
      <c r="L202" s="1">
        <v>6</v>
      </c>
      <c r="M202" s="1">
        <v>7</v>
      </c>
      <c r="N202" s="1">
        <v>73</v>
      </c>
      <c r="O202" s="1">
        <v>16</v>
      </c>
      <c r="P202" s="1">
        <v>28</v>
      </c>
      <c r="Q202" s="1">
        <v>81</v>
      </c>
      <c r="R202" s="15">
        <f t="shared" si="128"/>
        <v>0.16438356164383561</v>
      </c>
      <c r="S202" s="15">
        <f t="shared" si="129"/>
        <v>0.10256410256410256</v>
      </c>
      <c r="T202" s="16">
        <v>642.23333333330004</v>
      </c>
      <c r="U202" s="16">
        <f t="shared" si="130"/>
        <v>13.66453900709149</v>
      </c>
      <c r="V202" s="16">
        <v>605.32000000000005</v>
      </c>
      <c r="W202" s="16">
        <f t="shared" si="131"/>
        <v>12.879148936170214</v>
      </c>
      <c r="X202" s="16">
        <v>1643.38</v>
      </c>
      <c r="Y202" s="16">
        <f t="shared" si="132"/>
        <v>34.965531914893617</v>
      </c>
      <c r="Z202" s="21">
        <f t="shared" si="133"/>
        <v>0.2691866411704541</v>
      </c>
      <c r="AA202" s="20">
        <f t="shared" si="134"/>
        <v>59.419354838709673</v>
      </c>
      <c r="AB202">
        <v>9</v>
      </c>
      <c r="AC202" s="1">
        <v>147</v>
      </c>
      <c r="AD202" s="1">
        <v>32</v>
      </c>
      <c r="AE202" s="1">
        <v>14</v>
      </c>
      <c r="AF202" s="1">
        <v>10</v>
      </c>
      <c r="AG202" s="15">
        <f t="shared" si="135"/>
        <v>0.38709677419354838</v>
      </c>
      <c r="AH202" s="15">
        <f t="shared" si="136"/>
        <v>0.41935483870967744</v>
      </c>
      <c r="AI202" s="15">
        <f t="shared" si="137"/>
        <v>0.80645161290322576</v>
      </c>
      <c r="AJ202" s="1">
        <v>188</v>
      </c>
      <c r="AK202" s="21">
        <f t="shared" si="138"/>
        <v>0.28834355828220859</v>
      </c>
      <c r="AL202" s="1">
        <v>212</v>
      </c>
      <c r="AM202" s="21">
        <f t="shared" si="139"/>
        <v>0.32515337423312884</v>
      </c>
      <c r="AN202" s="1">
        <v>252</v>
      </c>
      <c r="AO202" s="21">
        <f t="shared" si="140"/>
        <v>0.38650306748466257</v>
      </c>
      <c r="AP202" s="21">
        <f t="shared" si="141"/>
        <v>0.47</v>
      </c>
      <c r="AQ202" s="1">
        <v>10</v>
      </c>
      <c r="AR202" s="4">
        <v>-2.42</v>
      </c>
      <c r="AS202" s="41">
        <v>210</v>
      </c>
      <c r="AT202" s="41">
        <v>218</v>
      </c>
      <c r="AU202" s="41">
        <v>210</v>
      </c>
      <c r="AV202" s="21">
        <f t="shared" si="142"/>
        <v>0.49065420560747663</v>
      </c>
      <c r="AW202" s="26">
        <v>17.63</v>
      </c>
      <c r="AX202" s="42">
        <v>4</v>
      </c>
      <c r="AY202" s="41">
        <v>0.67300000000000004</v>
      </c>
      <c r="AZ202" s="1">
        <v>2</v>
      </c>
      <c r="BA202" s="43">
        <v>0.56600000000000006</v>
      </c>
      <c r="BB202" s="16">
        <v>49.92</v>
      </c>
      <c r="BC202" s="26">
        <v>18.010000000000002</v>
      </c>
      <c r="BD202" s="43">
        <v>1.0289999999999999</v>
      </c>
      <c r="BE202" s="43">
        <v>-3.7890000000000001</v>
      </c>
      <c r="BF202" s="16">
        <v>47.7</v>
      </c>
      <c r="BG202" s="21">
        <f t="shared" si="143"/>
        <v>0.10097719869706841</v>
      </c>
      <c r="BH202" s="44">
        <f t="shared" si="144"/>
        <v>0.92114695340501795</v>
      </c>
      <c r="BI202" s="42">
        <f t="shared" si="145"/>
        <v>1022.1241521020863</v>
      </c>
      <c r="BJ202" s="21">
        <f t="shared" si="146"/>
        <v>2.2124152102086361E-2</v>
      </c>
      <c r="BK202" s="26">
        <f t="shared" si="147"/>
        <v>3.0727549064957378</v>
      </c>
      <c r="BL202" s="26">
        <f t="shared" si="148"/>
        <v>2.1806647723518138</v>
      </c>
      <c r="BM202" s="16">
        <f t="shared" si="149"/>
        <v>30.4301856869094</v>
      </c>
      <c r="BN202" s="16">
        <f t="shared" si="150"/>
        <v>27.654794158461637</v>
      </c>
      <c r="BO202" s="16">
        <f t="shared" si="151"/>
        <v>55.408709442939269</v>
      </c>
      <c r="BP202" s="16">
        <f t="shared" si="152"/>
        <v>50.750016520187664</v>
      </c>
      <c r="BQ202" s="16">
        <f t="shared" si="153"/>
        <v>4.6586929227516052</v>
      </c>
      <c r="BR202" s="1">
        <v>31</v>
      </c>
      <c r="BS202" s="1">
        <v>22</v>
      </c>
      <c r="BT202" s="42">
        <v>276</v>
      </c>
      <c r="BU202" s="42">
        <v>257</v>
      </c>
      <c r="BV202" s="42">
        <v>105</v>
      </c>
      <c r="BW202" s="42">
        <v>108</v>
      </c>
      <c r="BX202" s="42">
        <v>125</v>
      </c>
      <c r="BY202" s="42">
        <v>147</v>
      </c>
      <c r="BZ202" s="1">
        <v>281</v>
      </c>
      <c r="CA202" s="1">
        <v>254</v>
      </c>
      <c r="CB202" s="21">
        <f t="shared" si="154"/>
        <v>0.52523364485981305</v>
      </c>
      <c r="CC202" s="4">
        <v>4.12</v>
      </c>
      <c r="CD202" s="45">
        <f t="shared" si="155"/>
        <v>9.6436929227516064</v>
      </c>
      <c r="CE202" s="26">
        <f t="shared" si="156"/>
        <v>2.3366476408377852</v>
      </c>
      <c r="CF202" s="26">
        <f t="shared" si="157"/>
        <v>2.7017488347186895</v>
      </c>
      <c r="CG202" s="26">
        <f t="shared" si="158"/>
        <v>29.135075271696138</v>
      </c>
      <c r="CH202" s="26">
        <f t="shared" si="159"/>
        <v>31.727293748250553</v>
      </c>
      <c r="CI202" s="26">
        <f t="shared" si="160"/>
        <v>50.530005233117109</v>
      </c>
      <c r="CJ202" s="26">
        <f t="shared" si="161"/>
        <v>55.787462425002126</v>
      </c>
      <c r="CK202" s="16">
        <f t="shared" si="162"/>
        <v>9.916150114636622</v>
      </c>
      <c r="CL202" s="42">
        <v>64</v>
      </c>
      <c r="CM202" s="42">
        <v>74</v>
      </c>
      <c r="CN202" s="42">
        <v>734</v>
      </c>
      <c r="CO202" s="42">
        <v>795</v>
      </c>
      <c r="CP202" s="42">
        <v>261</v>
      </c>
      <c r="CQ202" s="42">
        <v>311</v>
      </c>
      <c r="CR202" s="42">
        <v>348</v>
      </c>
      <c r="CS202" s="42">
        <v>325</v>
      </c>
      <c r="CT202" s="1">
        <v>8</v>
      </c>
      <c r="CU202" s="1">
        <v>8</v>
      </c>
      <c r="CV202" s="42">
        <f t="shared" si="163"/>
        <v>0</v>
      </c>
      <c r="CW202" s="26">
        <f t="shared" si="164"/>
        <v>0.74739191363475088</v>
      </c>
      <c r="CX202" s="26">
        <f t="shared" si="165"/>
        <v>0.74739191363475088</v>
      </c>
      <c r="CY202" s="26">
        <f t="shared" si="166"/>
        <v>0</v>
      </c>
      <c r="CZ202" s="13">
        <v>24</v>
      </c>
      <c r="DA202" s="13">
        <v>24</v>
      </c>
      <c r="DB202" s="27">
        <v>21.21</v>
      </c>
      <c r="DC202" s="27">
        <v>27.04</v>
      </c>
      <c r="DD202" s="27">
        <v>20.91</v>
      </c>
      <c r="DE202" s="27">
        <v>24.03</v>
      </c>
      <c r="DF202" s="13">
        <v>332</v>
      </c>
      <c r="DG202" s="13">
        <v>331</v>
      </c>
      <c r="DH202" s="21">
        <f t="shared" si="167"/>
        <v>0.50075414781297134</v>
      </c>
      <c r="DI202" s="42">
        <v>193</v>
      </c>
      <c r="DJ202" s="42">
        <v>101</v>
      </c>
      <c r="DK202" s="13">
        <v>25</v>
      </c>
      <c r="DL202" s="13">
        <v>0</v>
      </c>
      <c r="DM202" s="13">
        <v>0.13</v>
      </c>
      <c r="DN202" s="13">
        <v>2</v>
      </c>
      <c r="DO202" s="13">
        <v>0</v>
      </c>
      <c r="DP202" s="13">
        <v>0.01</v>
      </c>
      <c r="DQ202" s="13">
        <v>215</v>
      </c>
      <c r="DR202" s="46">
        <v>108</v>
      </c>
      <c r="DS202" s="13">
        <v>3</v>
      </c>
      <c r="DT202" s="13">
        <v>29</v>
      </c>
      <c r="DU202" s="13">
        <v>-0.121</v>
      </c>
      <c r="DV202" s="13">
        <v>1</v>
      </c>
      <c r="DW202" s="13">
        <v>2</v>
      </c>
      <c r="DX202" s="13">
        <v>-5.0000000000000001E-3</v>
      </c>
    </row>
    <row r="203" spans="1:128" ht="25.5" x14ac:dyDescent="0.2">
      <c r="A203" s="13" t="s">
        <v>312</v>
      </c>
      <c r="B203" s="13" t="s">
        <v>961</v>
      </c>
      <c r="C203" s="39" t="s">
        <v>3238</v>
      </c>
      <c r="D203" s="1" t="s">
        <v>162</v>
      </c>
      <c r="E203" s="13" t="s">
        <v>146</v>
      </c>
      <c r="F203" s="13">
        <v>82</v>
      </c>
      <c r="G203" s="13">
        <v>19</v>
      </c>
      <c r="H203" s="13">
        <v>29</v>
      </c>
      <c r="I203" s="40">
        <f t="shared" si="126"/>
        <v>48</v>
      </c>
      <c r="J203" s="19">
        <f t="shared" si="127"/>
        <v>2.179396630007008</v>
      </c>
      <c r="K203" s="1">
        <v>18</v>
      </c>
      <c r="L203" s="1">
        <v>15</v>
      </c>
      <c r="M203" s="1">
        <v>12</v>
      </c>
      <c r="N203" s="1">
        <v>158</v>
      </c>
      <c r="O203" s="1">
        <v>60</v>
      </c>
      <c r="P203" s="1">
        <v>48</v>
      </c>
      <c r="Q203" s="1">
        <v>191</v>
      </c>
      <c r="R203" s="15">
        <f t="shared" si="128"/>
        <v>0.12025316455696203</v>
      </c>
      <c r="S203" s="15">
        <f t="shared" si="129"/>
        <v>7.1428571428571425E-2</v>
      </c>
      <c r="T203" s="16">
        <v>1321.4666666666999</v>
      </c>
      <c r="U203" s="16">
        <f t="shared" si="130"/>
        <v>16.115447154471951</v>
      </c>
      <c r="V203" s="16">
        <v>1219.69</v>
      </c>
      <c r="W203" s="16">
        <f t="shared" si="131"/>
        <v>14.874268292682927</v>
      </c>
      <c r="X203" s="16">
        <v>2735.23</v>
      </c>
      <c r="Y203" s="16">
        <f t="shared" si="132"/>
        <v>33.356463414634149</v>
      </c>
      <c r="Z203" s="21">
        <f t="shared" si="133"/>
        <v>0.30839814711802011</v>
      </c>
      <c r="AA203" s="20">
        <f t="shared" si="134"/>
        <v>146.37931034482759</v>
      </c>
      <c r="AB203">
        <v>64</v>
      </c>
      <c r="AC203" s="1">
        <v>39</v>
      </c>
      <c r="AD203" s="1">
        <v>90</v>
      </c>
      <c r="AE203" s="1">
        <v>26</v>
      </c>
      <c r="AF203" s="1">
        <v>44</v>
      </c>
      <c r="AG203" s="15">
        <f t="shared" si="135"/>
        <v>0.32758620689655171</v>
      </c>
      <c r="AH203" s="15">
        <f t="shared" si="136"/>
        <v>0.46551724137931033</v>
      </c>
      <c r="AI203" s="15">
        <f t="shared" si="137"/>
        <v>0.7931034482758621</v>
      </c>
      <c r="AJ203" s="1">
        <v>342</v>
      </c>
      <c r="AK203" s="21">
        <f t="shared" si="138"/>
        <v>0.28934010152284262</v>
      </c>
      <c r="AL203" s="1">
        <v>392</v>
      </c>
      <c r="AM203" s="21">
        <f t="shared" si="139"/>
        <v>0.33164128595600678</v>
      </c>
      <c r="AN203" s="1">
        <v>448</v>
      </c>
      <c r="AO203" s="21">
        <f t="shared" si="140"/>
        <v>0.3790186125211506</v>
      </c>
      <c r="AP203" s="21">
        <f t="shared" si="141"/>
        <v>0.4659400544959128</v>
      </c>
      <c r="AQ203" s="1">
        <v>9</v>
      </c>
      <c r="AR203" s="4">
        <v>1.1599999999999999</v>
      </c>
      <c r="AS203" s="41">
        <v>457</v>
      </c>
      <c r="AT203" s="41">
        <v>476</v>
      </c>
      <c r="AU203" s="41">
        <v>422</v>
      </c>
      <c r="AV203" s="21">
        <f t="shared" si="142"/>
        <v>0.48981779206859594</v>
      </c>
      <c r="AW203" s="26">
        <v>17.850000000000001</v>
      </c>
      <c r="AX203" s="42">
        <v>3</v>
      </c>
      <c r="AY203" s="41">
        <v>1.0980000000000001</v>
      </c>
      <c r="AZ203" s="1">
        <v>3</v>
      </c>
      <c r="BA203" s="43">
        <v>2.1539999999999999</v>
      </c>
      <c r="BB203" s="16">
        <v>50.52</v>
      </c>
      <c r="BC203" s="26">
        <v>18.32</v>
      </c>
      <c r="BD203" s="43">
        <v>-0.23400000000000001</v>
      </c>
      <c r="BE203" s="43">
        <v>-14.574</v>
      </c>
      <c r="BF203" s="16">
        <v>44.61</v>
      </c>
      <c r="BG203" s="21">
        <f t="shared" si="143"/>
        <v>0.10247349823321555</v>
      </c>
      <c r="BH203" s="44">
        <f t="shared" si="144"/>
        <v>0.92877492877492873</v>
      </c>
      <c r="BI203" s="42">
        <f t="shared" si="145"/>
        <v>1031.2484270081443</v>
      </c>
      <c r="BJ203" s="21">
        <f t="shared" si="146"/>
        <v>3.1248427008144286E-2</v>
      </c>
      <c r="BK203" s="26">
        <f t="shared" si="147"/>
        <v>2.8531840057719582</v>
      </c>
      <c r="BL203" s="26">
        <f t="shared" si="148"/>
        <v>2.4596413842861709</v>
      </c>
      <c r="BM203" s="16">
        <f t="shared" si="149"/>
        <v>27.843140470119454</v>
      </c>
      <c r="BN203" s="16">
        <f t="shared" si="150"/>
        <v>34.533365035377841</v>
      </c>
      <c r="BO203" s="16">
        <f t="shared" si="151"/>
        <v>48.602513753494733</v>
      </c>
      <c r="BP203" s="16">
        <f t="shared" si="152"/>
        <v>63.852290336069004</v>
      </c>
      <c r="BQ203" s="16">
        <f t="shared" si="153"/>
        <v>-15.24977658257427</v>
      </c>
      <c r="BR203" s="1">
        <v>58</v>
      </c>
      <c r="BS203" s="1">
        <v>50</v>
      </c>
      <c r="BT203" s="42">
        <v>508</v>
      </c>
      <c r="BU203" s="42">
        <v>652</v>
      </c>
      <c r="BV203" s="42">
        <v>181</v>
      </c>
      <c r="BW203" s="42">
        <v>265</v>
      </c>
      <c r="BX203" s="42">
        <v>331</v>
      </c>
      <c r="BY203" s="42">
        <v>241</v>
      </c>
      <c r="BZ203" s="1">
        <v>540</v>
      </c>
      <c r="CA203" s="1">
        <v>637</v>
      </c>
      <c r="CB203" s="21">
        <f t="shared" si="154"/>
        <v>0.45879354290569246</v>
      </c>
      <c r="CC203" s="4">
        <v>2.31</v>
      </c>
      <c r="CD203" s="45">
        <f t="shared" si="155"/>
        <v>2.2056621095238249</v>
      </c>
      <c r="CE203" s="26">
        <f t="shared" si="156"/>
        <v>2.2374718031024816</v>
      </c>
      <c r="CF203" s="26">
        <f t="shared" si="157"/>
        <v>2.5445757760773318</v>
      </c>
      <c r="CG203" s="26">
        <f t="shared" si="158"/>
        <v>26.652237654603084</v>
      </c>
      <c r="CH203" s="26">
        <f t="shared" si="159"/>
        <v>31.719453208688115</v>
      </c>
      <c r="CI203" s="26">
        <f t="shared" si="160"/>
        <v>48.149515762842611</v>
      </c>
      <c r="CJ203" s="26">
        <f t="shared" si="161"/>
        <v>62.934378461774692</v>
      </c>
      <c r="CK203" s="16">
        <f t="shared" si="162"/>
        <v>-0.46491388364218977</v>
      </c>
      <c r="CL203" s="42">
        <v>102</v>
      </c>
      <c r="CM203" s="42">
        <v>116</v>
      </c>
      <c r="CN203" s="42">
        <v>1113</v>
      </c>
      <c r="CO203" s="42">
        <v>1330</v>
      </c>
      <c r="CP203" s="42">
        <v>407</v>
      </c>
      <c r="CQ203" s="42">
        <v>596</v>
      </c>
      <c r="CR203" s="42">
        <v>827</v>
      </c>
      <c r="CS203" s="42">
        <v>573</v>
      </c>
      <c r="CT203" s="1">
        <v>6</v>
      </c>
      <c r="CU203" s="1">
        <v>20</v>
      </c>
      <c r="CV203" s="42">
        <f t="shared" si="163"/>
        <v>14</v>
      </c>
      <c r="CW203" s="26">
        <f t="shared" si="164"/>
        <v>0.272424578750876</v>
      </c>
      <c r="CX203" s="26">
        <f t="shared" si="165"/>
        <v>0.90808192916958663</v>
      </c>
      <c r="CY203" s="26">
        <f t="shared" si="166"/>
        <v>0.63565735041871063</v>
      </c>
      <c r="CZ203" s="13">
        <v>43</v>
      </c>
      <c r="DA203" s="13">
        <v>53</v>
      </c>
      <c r="DB203" s="27">
        <v>43.84</v>
      </c>
      <c r="DC203" s="27">
        <v>48.87</v>
      </c>
      <c r="DD203" s="27">
        <v>38.01</v>
      </c>
      <c r="DE203" s="27">
        <v>51.68</v>
      </c>
      <c r="DF203" s="13">
        <v>575</v>
      </c>
      <c r="DG203" s="13">
        <v>525</v>
      </c>
      <c r="DH203" s="21">
        <f t="shared" si="167"/>
        <v>0.52272727272727271</v>
      </c>
      <c r="DI203" s="42">
        <v>236</v>
      </c>
      <c r="DJ203" s="42">
        <v>123</v>
      </c>
      <c r="DK203" s="13">
        <v>35</v>
      </c>
      <c r="DL203" s="13">
        <v>4</v>
      </c>
      <c r="DM203" s="13">
        <v>0.13100000000000001</v>
      </c>
      <c r="DN203" s="13">
        <v>3</v>
      </c>
      <c r="DO203" s="13">
        <v>0</v>
      </c>
      <c r="DP203" s="13">
        <v>1.3000000000000001E-2</v>
      </c>
      <c r="DQ203" s="13">
        <v>399</v>
      </c>
      <c r="DR203" s="46">
        <v>213</v>
      </c>
      <c r="DS203" s="13">
        <v>5</v>
      </c>
      <c r="DT203" s="13">
        <v>63</v>
      </c>
      <c r="DU203" s="13">
        <v>-0.14499999999999999</v>
      </c>
      <c r="DV203" s="13">
        <v>1</v>
      </c>
      <c r="DW203" s="13">
        <v>3</v>
      </c>
      <c r="DX203" s="13">
        <v>-5.0000000000000001E-3</v>
      </c>
    </row>
    <row r="204" spans="1:128" ht="25.5" x14ac:dyDescent="0.2">
      <c r="A204" s="13" t="s">
        <v>420</v>
      </c>
      <c r="B204" s="13" t="s">
        <v>964</v>
      </c>
      <c r="C204" s="39" t="s">
        <v>3239</v>
      </c>
      <c r="D204" s="1" t="s">
        <v>179</v>
      </c>
      <c r="E204" s="13" t="s">
        <v>129</v>
      </c>
      <c r="F204" s="13">
        <v>18</v>
      </c>
      <c r="G204" s="13">
        <v>1</v>
      </c>
      <c r="H204" s="13">
        <v>5</v>
      </c>
      <c r="I204" s="40">
        <f t="shared" si="126"/>
        <v>6</v>
      </c>
      <c r="J204" s="19">
        <f t="shared" si="127"/>
        <v>1.8612666953895973</v>
      </c>
      <c r="K204" s="1">
        <v>1</v>
      </c>
      <c r="L204" s="1">
        <v>4</v>
      </c>
      <c r="M204" s="1">
        <v>1</v>
      </c>
      <c r="N204" s="1">
        <v>16</v>
      </c>
      <c r="O204" s="1">
        <v>5</v>
      </c>
      <c r="P204" s="1">
        <v>10</v>
      </c>
      <c r="Q204" s="1">
        <v>21</v>
      </c>
      <c r="R204" s="15">
        <f t="shared" si="128"/>
        <v>6.25E-2</v>
      </c>
      <c r="S204" s="15">
        <f t="shared" si="129"/>
        <v>3.2258064516129031E-2</v>
      </c>
      <c r="T204" s="16">
        <v>193.4166666667</v>
      </c>
      <c r="U204" s="16">
        <f t="shared" si="130"/>
        <v>10.745370370372221</v>
      </c>
      <c r="V204" s="16">
        <v>192.62</v>
      </c>
      <c r="W204" s="16">
        <f t="shared" si="131"/>
        <v>10.701111111111111</v>
      </c>
      <c r="X204" s="16">
        <v>650.66</v>
      </c>
      <c r="Y204" s="16">
        <f t="shared" si="132"/>
        <v>36.147777777777776</v>
      </c>
      <c r="Z204" s="21">
        <f t="shared" si="133"/>
        <v>0.22841760743762451</v>
      </c>
      <c r="AA204" s="20">
        <f t="shared" si="134"/>
        <v>38.5</v>
      </c>
      <c r="AB204">
        <v>5</v>
      </c>
      <c r="AC204" s="1">
        <v>6</v>
      </c>
      <c r="AD204" s="1">
        <v>31</v>
      </c>
      <c r="AE204" s="1">
        <v>6</v>
      </c>
      <c r="AF204" s="1">
        <v>5</v>
      </c>
      <c r="AG204" s="15">
        <f t="shared" si="135"/>
        <v>0.125</v>
      </c>
      <c r="AH204" s="15">
        <f t="shared" si="136"/>
        <v>0.625</v>
      </c>
      <c r="AI204" s="15">
        <f t="shared" si="137"/>
        <v>0.75</v>
      </c>
      <c r="AJ204" s="1">
        <v>58</v>
      </c>
      <c r="AK204" s="21">
        <f t="shared" si="138"/>
        <v>0.35582822085889571</v>
      </c>
      <c r="AL204" s="1">
        <v>38</v>
      </c>
      <c r="AM204" s="21">
        <f t="shared" si="139"/>
        <v>0.23312883435582821</v>
      </c>
      <c r="AN204" s="1">
        <v>67</v>
      </c>
      <c r="AO204" s="21">
        <f t="shared" si="140"/>
        <v>0.41104294478527609</v>
      </c>
      <c r="AP204" s="21">
        <f t="shared" si="141"/>
        <v>0.60416666666666663</v>
      </c>
      <c r="AQ204" s="1">
        <v>12</v>
      </c>
      <c r="AR204" s="4">
        <v>10.67</v>
      </c>
      <c r="AS204" s="41">
        <v>59</v>
      </c>
      <c r="AT204" s="41">
        <v>59</v>
      </c>
      <c r="AU204" s="41">
        <v>54</v>
      </c>
      <c r="AV204" s="21">
        <f t="shared" si="142"/>
        <v>0.5</v>
      </c>
      <c r="AW204" s="26">
        <v>17.07</v>
      </c>
      <c r="AX204" s="42">
        <v>9</v>
      </c>
      <c r="AY204" s="41">
        <v>-0.28200000000000003</v>
      </c>
      <c r="AZ204" s="1">
        <v>10</v>
      </c>
      <c r="BA204" s="43">
        <v>-8.0000000000000002E-3</v>
      </c>
      <c r="BB204" s="16">
        <v>49.2</v>
      </c>
      <c r="BC204" s="26">
        <v>17.579999999999998</v>
      </c>
      <c r="BD204" s="43">
        <v>-0.307</v>
      </c>
      <c r="BE204" s="43">
        <v>-0.80800000000000005</v>
      </c>
      <c r="BF204" s="16">
        <v>49.25</v>
      </c>
      <c r="BG204" s="21">
        <f t="shared" si="143"/>
        <v>0.1038961038961039</v>
      </c>
      <c r="BH204" s="44">
        <f t="shared" si="144"/>
        <v>0.96202531645569622</v>
      </c>
      <c r="BI204" s="42">
        <f t="shared" si="145"/>
        <v>1065.9214203518002</v>
      </c>
      <c r="BJ204" s="21">
        <f t="shared" si="146"/>
        <v>6.5921420351800125E-2</v>
      </c>
      <c r="BK204" s="26">
        <f t="shared" si="147"/>
        <v>2.4919530682172155</v>
      </c>
      <c r="BL204" s="26">
        <f t="shared" si="148"/>
        <v>0.93448240058145571</v>
      </c>
      <c r="BM204" s="16">
        <f t="shared" si="149"/>
        <v>23.985048281590696</v>
      </c>
      <c r="BN204" s="16">
        <f t="shared" si="150"/>
        <v>24.608036548645</v>
      </c>
      <c r="BO204" s="16">
        <f t="shared" si="151"/>
        <v>50.150555497871451</v>
      </c>
      <c r="BP204" s="16">
        <f t="shared" si="152"/>
        <v>47.658602429654245</v>
      </c>
      <c r="BQ204" s="16">
        <f t="shared" si="153"/>
        <v>2.4919530682172066</v>
      </c>
      <c r="BR204" s="1">
        <v>8</v>
      </c>
      <c r="BS204" s="1">
        <v>3</v>
      </c>
      <c r="BT204" s="42">
        <v>69</v>
      </c>
      <c r="BU204" s="42">
        <v>76</v>
      </c>
      <c r="BV204" s="42">
        <v>29</v>
      </c>
      <c r="BW204" s="42">
        <v>27</v>
      </c>
      <c r="BX204" s="42">
        <v>47</v>
      </c>
      <c r="BY204" s="42">
        <v>55</v>
      </c>
      <c r="BZ204" s="1">
        <v>73</v>
      </c>
      <c r="CA204" s="1">
        <v>76</v>
      </c>
      <c r="CB204" s="21">
        <f t="shared" si="154"/>
        <v>0.48993288590604028</v>
      </c>
      <c r="CC204" s="4">
        <v>-1.75</v>
      </c>
      <c r="CD204" s="45">
        <f t="shared" si="155"/>
        <v>0.70195306821720749</v>
      </c>
      <c r="CE204" s="26">
        <f t="shared" si="156"/>
        <v>2.9508499062490396</v>
      </c>
      <c r="CF204" s="26">
        <f t="shared" si="157"/>
        <v>3.2274920849598874</v>
      </c>
      <c r="CG204" s="26">
        <f t="shared" si="158"/>
        <v>32.18270679002859</v>
      </c>
      <c r="CH204" s="26">
        <f t="shared" si="159"/>
        <v>30.338425598622941</v>
      </c>
      <c r="CI204" s="26">
        <f t="shared" si="160"/>
        <v>57.910429410137404</v>
      </c>
      <c r="CJ204" s="26">
        <f t="shared" si="161"/>
        <v>55.973934159161466</v>
      </c>
      <c r="CK204" s="16">
        <f t="shared" si="162"/>
        <v>0.55545781724126897</v>
      </c>
      <c r="CL204" s="42">
        <v>32</v>
      </c>
      <c r="CM204" s="42">
        <v>35</v>
      </c>
      <c r="CN204" s="42">
        <v>317</v>
      </c>
      <c r="CO204" s="42">
        <v>294</v>
      </c>
      <c r="CP204" s="42">
        <v>121</v>
      </c>
      <c r="CQ204" s="42">
        <v>146</v>
      </c>
      <c r="CR204" s="42">
        <v>132</v>
      </c>
      <c r="CS204" s="42">
        <v>158</v>
      </c>
      <c r="CT204" s="1">
        <v>0</v>
      </c>
      <c r="CU204" s="1">
        <v>4</v>
      </c>
      <c r="CV204" s="42">
        <f t="shared" si="163"/>
        <v>4</v>
      </c>
      <c r="CW204" s="26">
        <f t="shared" si="164"/>
        <v>0</v>
      </c>
      <c r="CX204" s="26">
        <f t="shared" si="165"/>
        <v>1.2408444635930649</v>
      </c>
      <c r="CY204" s="26">
        <f t="shared" si="166"/>
        <v>1.2408444635930649</v>
      </c>
      <c r="CZ204" s="13">
        <v>7</v>
      </c>
      <c r="DA204" s="13">
        <v>7</v>
      </c>
      <c r="DB204" s="27">
        <v>8.4499999999999993</v>
      </c>
      <c r="DC204" s="27">
        <v>6.75</v>
      </c>
      <c r="DD204" s="27">
        <v>8.35</v>
      </c>
      <c r="DE204" s="27">
        <v>7.6</v>
      </c>
      <c r="DF204" s="13">
        <v>0</v>
      </c>
      <c r="DG204" s="13">
        <v>0</v>
      </c>
      <c r="DH204" s="21" t="str">
        <f t="shared" si="167"/>
        <v xml:space="preserve"> </v>
      </c>
      <c r="DI204" s="42"/>
      <c r="DJ204" s="42"/>
      <c r="DK204" s="1"/>
      <c r="DL204" s="1"/>
      <c r="DM204" s="1"/>
      <c r="DN204" s="1"/>
      <c r="DO204" s="1"/>
      <c r="DP204" s="1"/>
      <c r="DQ204" s="47"/>
      <c r="DR204" s="46"/>
      <c r="DS204" s="13"/>
      <c r="DT204" s="13"/>
      <c r="DU204" s="13"/>
      <c r="DV204" s="13"/>
      <c r="DW204" s="13"/>
      <c r="DX204" s="1"/>
    </row>
    <row r="205" spans="1:128" ht="25.5" x14ac:dyDescent="0.2">
      <c r="A205" s="13" t="s">
        <v>312</v>
      </c>
      <c r="B205" s="13" t="s">
        <v>966</v>
      </c>
      <c r="C205" s="39" t="s">
        <v>3240</v>
      </c>
      <c r="D205" s="1" t="s">
        <v>292</v>
      </c>
      <c r="E205" s="13" t="s">
        <v>173</v>
      </c>
      <c r="F205" s="13">
        <v>58</v>
      </c>
      <c r="G205" s="13">
        <v>6</v>
      </c>
      <c r="H205" s="13">
        <v>4</v>
      </c>
      <c r="I205" s="40">
        <f t="shared" si="126"/>
        <v>10</v>
      </c>
      <c r="J205" s="19">
        <f t="shared" si="127"/>
        <v>0.78995874659882348</v>
      </c>
      <c r="K205" s="1">
        <v>5</v>
      </c>
      <c r="L205" s="1">
        <v>2</v>
      </c>
      <c r="M205" s="1">
        <v>2</v>
      </c>
      <c r="N205" s="1">
        <v>57</v>
      </c>
      <c r="O205" s="1">
        <v>28</v>
      </c>
      <c r="P205" s="1">
        <v>52</v>
      </c>
      <c r="Q205" s="1">
        <v>33</v>
      </c>
      <c r="R205" s="15">
        <f t="shared" si="128"/>
        <v>0.10526315789473684</v>
      </c>
      <c r="S205" s="15">
        <f t="shared" si="129"/>
        <v>4.3795620437956206E-2</v>
      </c>
      <c r="T205" s="16">
        <v>759.53333333329999</v>
      </c>
      <c r="U205" s="16">
        <f t="shared" si="130"/>
        <v>13.095402298850001</v>
      </c>
      <c r="V205" s="16">
        <v>738.03</v>
      </c>
      <c r="W205" s="16">
        <f t="shared" si="131"/>
        <v>12.724655172413792</v>
      </c>
      <c r="X205" s="16">
        <v>2069.63</v>
      </c>
      <c r="Y205" s="16">
        <f t="shared" si="132"/>
        <v>35.683275862068967</v>
      </c>
      <c r="Z205" s="21">
        <f t="shared" si="133"/>
        <v>0.262863024725216</v>
      </c>
      <c r="AA205" s="20">
        <f t="shared" si="134"/>
        <v>18</v>
      </c>
      <c r="AB205">
        <v>45</v>
      </c>
      <c r="AC205" s="1">
        <v>37</v>
      </c>
      <c r="AD205" s="1">
        <v>53</v>
      </c>
      <c r="AE205" s="1">
        <v>24</v>
      </c>
      <c r="AF205" s="1">
        <v>8</v>
      </c>
      <c r="AG205" s="15">
        <f t="shared" si="135"/>
        <v>0.15</v>
      </c>
      <c r="AH205" s="15">
        <f t="shared" si="136"/>
        <v>0.1</v>
      </c>
      <c r="AI205" s="15">
        <f t="shared" si="137"/>
        <v>0.25</v>
      </c>
      <c r="AJ205" s="1">
        <v>272</v>
      </c>
      <c r="AK205" s="21">
        <f t="shared" si="138"/>
        <v>0.43106180665610144</v>
      </c>
      <c r="AL205" s="1">
        <v>190</v>
      </c>
      <c r="AM205" s="21">
        <f t="shared" si="139"/>
        <v>0.3011093502377179</v>
      </c>
      <c r="AN205" s="1">
        <v>169</v>
      </c>
      <c r="AO205" s="21">
        <f t="shared" si="140"/>
        <v>0.26782884310618066</v>
      </c>
      <c r="AP205" s="21">
        <f t="shared" si="141"/>
        <v>0.58874458874458879</v>
      </c>
      <c r="AQ205" s="1">
        <v>8</v>
      </c>
      <c r="AR205" s="4">
        <v>12.43</v>
      </c>
      <c r="AS205" s="41">
        <v>270</v>
      </c>
      <c r="AT205" s="41">
        <v>292</v>
      </c>
      <c r="AU205" s="41">
        <v>223</v>
      </c>
      <c r="AV205" s="21">
        <f t="shared" si="142"/>
        <v>0.4804270462633452</v>
      </c>
      <c r="AW205" s="26">
        <v>17.02</v>
      </c>
      <c r="AX205" s="42">
        <v>7</v>
      </c>
      <c r="AY205" s="41">
        <v>-0.753</v>
      </c>
      <c r="AZ205" s="1">
        <v>8</v>
      </c>
      <c r="BA205" s="43">
        <v>-1.39</v>
      </c>
      <c r="BB205" s="16">
        <v>49.3</v>
      </c>
      <c r="BC205" s="26">
        <v>16.41</v>
      </c>
      <c r="BD205" s="43">
        <v>-0.77100000000000002</v>
      </c>
      <c r="BE205" s="43">
        <v>0.80900000000000005</v>
      </c>
      <c r="BF205" s="16">
        <v>50.19</v>
      </c>
      <c r="BG205" s="21">
        <f t="shared" si="143"/>
        <v>0.1111111111111111</v>
      </c>
      <c r="BH205" s="44">
        <f t="shared" si="144"/>
        <v>0.92024539877300615</v>
      </c>
      <c r="BI205" s="42">
        <f t="shared" si="145"/>
        <v>1031.3565098841173</v>
      </c>
      <c r="BJ205" s="21">
        <f t="shared" si="146"/>
        <v>3.1356509884117256E-2</v>
      </c>
      <c r="BK205" s="26">
        <f t="shared" si="147"/>
        <v>3.2519003292549082</v>
      </c>
      <c r="BL205" s="26">
        <f t="shared" si="148"/>
        <v>2.1137352140156906</v>
      </c>
      <c r="BM205" s="16">
        <f t="shared" si="149"/>
        <v>29.267102963294175</v>
      </c>
      <c r="BN205" s="16">
        <f t="shared" si="150"/>
        <v>26.502987683427502</v>
      </c>
      <c r="BO205" s="16">
        <f t="shared" si="151"/>
        <v>55.526198122027566</v>
      </c>
      <c r="BP205" s="16">
        <f t="shared" si="152"/>
        <v>50.48575261168245</v>
      </c>
      <c r="BQ205" s="16">
        <f t="shared" si="153"/>
        <v>5.0404455103451156</v>
      </c>
      <c r="BR205" s="1">
        <v>40</v>
      </c>
      <c r="BS205" s="1">
        <v>26</v>
      </c>
      <c r="BT205" s="42">
        <v>320</v>
      </c>
      <c r="BU205" s="42">
        <v>300</v>
      </c>
      <c r="BV205" s="42">
        <v>144</v>
      </c>
      <c r="BW205" s="42">
        <v>105</v>
      </c>
      <c r="BX205" s="42">
        <v>190</v>
      </c>
      <c r="BY205" s="42">
        <v>179</v>
      </c>
      <c r="BZ205" s="1">
        <v>319</v>
      </c>
      <c r="CA205" s="1">
        <v>284</v>
      </c>
      <c r="CB205" s="21">
        <f t="shared" si="154"/>
        <v>0.52902155887230518</v>
      </c>
      <c r="CC205" s="4">
        <v>0.27</v>
      </c>
      <c r="CD205" s="45">
        <f t="shared" si="155"/>
        <v>0.62157538047498484</v>
      </c>
      <c r="CE205" s="26">
        <f t="shared" si="156"/>
        <v>2.8410875373859095</v>
      </c>
      <c r="CF205" s="26">
        <f t="shared" si="157"/>
        <v>1.7684320385769436</v>
      </c>
      <c r="CG205" s="26">
        <f t="shared" si="158"/>
        <v>30.295270169064036</v>
      </c>
      <c r="CH205" s="26">
        <f t="shared" si="159"/>
        <v>27.367210564207127</v>
      </c>
      <c r="CI205" s="26">
        <f t="shared" si="160"/>
        <v>54.908365263356252</v>
      </c>
      <c r="CJ205" s="26">
        <f t="shared" si="161"/>
        <v>54.705430439257256</v>
      </c>
      <c r="CK205" s="16">
        <f t="shared" si="162"/>
        <v>4.8375106862461195</v>
      </c>
      <c r="CL205" s="42">
        <v>98</v>
      </c>
      <c r="CM205" s="42">
        <v>61</v>
      </c>
      <c r="CN205" s="42">
        <v>947</v>
      </c>
      <c r="CO205" s="42">
        <v>883</v>
      </c>
      <c r="CP205" s="42">
        <v>398</v>
      </c>
      <c r="CQ205" s="42">
        <v>415</v>
      </c>
      <c r="CR205" s="42">
        <v>528</v>
      </c>
      <c r="CS205" s="42">
        <v>451</v>
      </c>
      <c r="CT205" s="1">
        <v>5</v>
      </c>
      <c r="CU205" s="1">
        <v>6</v>
      </c>
      <c r="CV205" s="42">
        <f t="shared" si="163"/>
        <v>1</v>
      </c>
      <c r="CW205" s="26">
        <f t="shared" si="164"/>
        <v>0.39497937329941174</v>
      </c>
      <c r="CX205" s="26">
        <f t="shared" si="165"/>
        <v>0.47397524795929402</v>
      </c>
      <c r="CY205" s="26">
        <f t="shared" si="166"/>
        <v>7.8995874659882337E-2</v>
      </c>
      <c r="CZ205" s="13">
        <v>27</v>
      </c>
      <c r="DA205" s="13">
        <v>25</v>
      </c>
      <c r="DB205" s="27">
        <v>28.18</v>
      </c>
      <c r="DC205" s="27">
        <v>27.32</v>
      </c>
      <c r="DD205" s="27">
        <v>27.81</v>
      </c>
      <c r="DE205" s="27">
        <v>23.91</v>
      </c>
      <c r="DF205" s="1"/>
      <c r="DG205" s="1"/>
      <c r="DH205" s="21" t="str">
        <f t="shared" si="167"/>
        <v xml:space="preserve"> </v>
      </c>
      <c r="DI205" s="42"/>
      <c r="DJ205" s="42"/>
      <c r="DK205" s="1"/>
      <c r="DL205" s="1"/>
      <c r="DM205" s="1"/>
      <c r="DN205" s="1"/>
      <c r="DO205" s="1"/>
      <c r="DP205" s="1"/>
      <c r="DQ205" s="1"/>
      <c r="DR205" s="42"/>
      <c r="DS205" s="1"/>
      <c r="DT205" s="1"/>
      <c r="DU205" s="1"/>
      <c r="DV205" s="1"/>
      <c r="DW205" s="1"/>
      <c r="DX205" s="13"/>
    </row>
    <row r="206" spans="1:128" ht="25.5" x14ac:dyDescent="0.2">
      <c r="A206" s="13" t="s">
        <v>511</v>
      </c>
      <c r="B206" s="13" t="s">
        <v>969</v>
      </c>
      <c r="C206" s="39" t="s">
        <v>3241</v>
      </c>
      <c r="D206" s="1" t="s">
        <v>214</v>
      </c>
      <c r="E206" s="13" t="s">
        <v>146</v>
      </c>
      <c r="F206" s="13">
        <v>3</v>
      </c>
      <c r="G206" s="13">
        <v>0</v>
      </c>
      <c r="H206" s="13">
        <v>0</v>
      </c>
      <c r="I206" s="40">
        <f t="shared" si="126"/>
        <v>0</v>
      </c>
      <c r="J206" s="19">
        <f t="shared" si="127"/>
        <v>0</v>
      </c>
      <c r="K206" s="1">
        <v>0</v>
      </c>
      <c r="L206" s="1">
        <v>0</v>
      </c>
      <c r="M206" s="1">
        <v>0</v>
      </c>
      <c r="N206" s="1">
        <v>4</v>
      </c>
      <c r="O206" s="1">
        <v>0</v>
      </c>
      <c r="P206" s="1">
        <v>1</v>
      </c>
      <c r="Q206" s="1">
        <v>3</v>
      </c>
      <c r="R206" s="15">
        <f t="shared" si="128"/>
        <v>0</v>
      </c>
      <c r="S206" s="15">
        <f t="shared" si="129"/>
        <v>0</v>
      </c>
      <c r="T206" s="16">
        <v>26.833333333300001</v>
      </c>
      <c r="U206" s="16">
        <f t="shared" si="130"/>
        <v>8.9444444444333335</v>
      </c>
      <c r="V206" s="16">
        <v>25.66</v>
      </c>
      <c r="W206" s="16">
        <f t="shared" si="131"/>
        <v>8.5533333333333328</v>
      </c>
      <c r="X206" s="16">
        <v>131.04</v>
      </c>
      <c r="Y206" s="16">
        <f t="shared" si="132"/>
        <v>43.68</v>
      </c>
      <c r="Z206" s="21">
        <f t="shared" si="133"/>
        <v>0.16375239310784939</v>
      </c>
      <c r="AA206" s="20">
        <f t="shared" si="134"/>
        <v>0</v>
      </c>
      <c r="AB206">
        <v>1</v>
      </c>
      <c r="AC206" s="1">
        <v>8</v>
      </c>
      <c r="AD206" s="1">
        <v>3</v>
      </c>
      <c r="AE206" s="1">
        <v>0</v>
      </c>
      <c r="AF206" s="1">
        <v>0</v>
      </c>
      <c r="AG206" s="15">
        <f t="shared" si="135"/>
        <v>0</v>
      </c>
      <c r="AH206" s="15">
        <f t="shared" si="136"/>
        <v>0</v>
      </c>
      <c r="AI206" s="15">
        <f t="shared" si="137"/>
        <v>0</v>
      </c>
      <c r="AJ206" s="1">
        <v>3</v>
      </c>
      <c r="AK206" s="21">
        <f t="shared" si="138"/>
        <v>0.125</v>
      </c>
      <c r="AL206" s="1">
        <v>13</v>
      </c>
      <c r="AM206" s="21">
        <f t="shared" si="139"/>
        <v>0.54166666666666663</v>
      </c>
      <c r="AN206" s="1">
        <v>8</v>
      </c>
      <c r="AO206" s="21">
        <f t="shared" si="140"/>
        <v>0.33333333333333331</v>
      </c>
      <c r="AP206" s="21">
        <f t="shared" si="141"/>
        <v>0.1875</v>
      </c>
      <c r="AQ206" s="1">
        <v>1</v>
      </c>
      <c r="AR206" s="4">
        <v>-43.75</v>
      </c>
      <c r="AS206" s="41">
        <v>9</v>
      </c>
      <c r="AT206" s="41">
        <v>15</v>
      </c>
      <c r="AU206" s="41">
        <v>6</v>
      </c>
      <c r="AV206" s="21">
        <f t="shared" si="142"/>
        <v>0.375</v>
      </c>
      <c r="AW206" s="26">
        <v>16.809999999999999</v>
      </c>
      <c r="AX206" s="42">
        <v>13</v>
      </c>
      <c r="AY206" s="41">
        <v>0.54300000000000004</v>
      </c>
      <c r="AZ206" s="1">
        <v>5</v>
      </c>
      <c r="BA206" s="43">
        <v>-10.618</v>
      </c>
      <c r="BB206" s="16">
        <v>44.91</v>
      </c>
      <c r="BC206" s="26">
        <v>16.43</v>
      </c>
      <c r="BD206" s="43">
        <v>-2.2970000000000002</v>
      </c>
      <c r="BE206" s="43">
        <v>-4.5919999999999996</v>
      </c>
      <c r="BF206" s="16">
        <v>46.57</v>
      </c>
      <c r="BG206" s="21">
        <f t="shared" si="143"/>
        <v>0</v>
      </c>
      <c r="BH206" s="44">
        <f t="shared" si="144"/>
        <v>0.9285714285714286</v>
      </c>
      <c r="BI206" s="42">
        <f t="shared" si="145"/>
        <v>928.57142857142856</v>
      </c>
      <c r="BJ206" s="21">
        <f t="shared" si="146"/>
        <v>-7.1428571428571397E-2</v>
      </c>
      <c r="BK206" s="26">
        <f t="shared" si="147"/>
        <v>0</v>
      </c>
      <c r="BL206" s="26">
        <f t="shared" si="148"/>
        <v>2.3382696804364773</v>
      </c>
      <c r="BM206" s="16">
        <f t="shared" si="149"/>
        <v>23.382696804364773</v>
      </c>
      <c r="BN206" s="16">
        <f t="shared" si="150"/>
        <v>32.735775526110679</v>
      </c>
      <c r="BO206" s="16">
        <f t="shared" si="151"/>
        <v>44.427123928293071</v>
      </c>
      <c r="BP206" s="16">
        <f t="shared" si="152"/>
        <v>49.103663289166029</v>
      </c>
      <c r="BQ206" s="16">
        <f t="shared" si="153"/>
        <v>-4.6765393608729582</v>
      </c>
      <c r="BR206" s="1">
        <v>0</v>
      </c>
      <c r="BS206" s="1">
        <v>1</v>
      </c>
      <c r="BT206" s="42">
        <v>10</v>
      </c>
      <c r="BU206" s="42">
        <v>13</v>
      </c>
      <c r="BV206" s="42">
        <v>5</v>
      </c>
      <c r="BW206" s="42">
        <v>4</v>
      </c>
      <c r="BX206" s="42">
        <v>3</v>
      </c>
      <c r="BY206" s="42">
        <v>4</v>
      </c>
      <c r="BZ206" s="1">
        <v>6</v>
      </c>
      <c r="CA206" s="1">
        <v>9</v>
      </c>
      <c r="CB206" s="21">
        <f t="shared" si="154"/>
        <v>0.4</v>
      </c>
      <c r="CC206" s="4">
        <v>-18.59</v>
      </c>
      <c r="CD206" s="45">
        <f t="shared" si="155"/>
        <v>-3.2925393608729596</v>
      </c>
      <c r="CE206" s="26">
        <f t="shared" si="156"/>
        <v>3.2051282051282053</v>
      </c>
      <c r="CF206" s="26">
        <f t="shared" si="157"/>
        <v>2.2893772893772897</v>
      </c>
      <c r="CG206" s="26">
        <f t="shared" si="158"/>
        <v>34.798534798534803</v>
      </c>
      <c r="CH206" s="26">
        <f t="shared" si="159"/>
        <v>22.893772893772894</v>
      </c>
      <c r="CI206" s="26">
        <f t="shared" si="160"/>
        <v>79.212454212454205</v>
      </c>
      <c r="CJ206" s="26">
        <f t="shared" si="161"/>
        <v>47.61904761904762</v>
      </c>
      <c r="CK206" s="16">
        <f t="shared" si="162"/>
        <v>-36.269945954279542</v>
      </c>
      <c r="CL206" s="42">
        <v>7</v>
      </c>
      <c r="CM206" s="42">
        <v>5</v>
      </c>
      <c r="CN206" s="42">
        <v>69</v>
      </c>
      <c r="CO206" s="42">
        <v>45</v>
      </c>
      <c r="CP206" s="42">
        <v>37</v>
      </c>
      <c r="CQ206" s="42">
        <v>20</v>
      </c>
      <c r="CR206" s="42">
        <v>34</v>
      </c>
      <c r="CS206" s="42">
        <v>60</v>
      </c>
      <c r="CT206" s="1">
        <v>0</v>
      </c>
      <c r="CU206" s="1">
        <v>0</v>
      </c>
      <c r="CV206" s="42">
        <f t="shared" si="163"/>
        <v>0</v>
      </c>
      <c r="CW206" s="26">
        <f t="shared" si="164"/>
        <v>0</v>
      </c>
      <c r="CX206" s="26">
        <f t="shared" si="165"/>
        <v>0</v>
      </c>
      <c r="CY206" s="26">
        <f t="shared" si="166"/>
        <v>0</v>
      </c>
      <c r="CZ206" s="13">
        <v>1</v>
      </c>
      <c r="DA206" s="13">
        <v>1</v>
      </c>
      <c r="DB206" s="27">
        <v>0.76</v>
      </c>
      <c r="DC206" s="27">
        <v>0.68</v>
      </c>
      <c r="DD206" s="27">
        <v>0.87</v>
      </c>
      <c r="DE206" s="27">
        <v>0.98</v>
      </c>
      <c r="DF206" s="13">
        <v>10</v>
      </c>
      <c r="DG206" s="13">
        <v>2</v>
      </c>
      <c r="DH206" s="21">
        <f t="shared" si="167"/>
        <v>0.83333333333333337</v>
      </c>
      <c r="DI206" s="42">
        <v>1</v>
      </c>
      <c r="DJ206" s="42">
        <v>1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5</v>
      </c>
      <c r="DR206" s="46">
        <v>5</v>
      </c>
      <c r="DS206" s="13">
        <v>0</v>
      </c>
      <c r="DT206" s="13">
        <v>1</v>
      </c>
      <c r="DU206" s="13">
        <v>-0.2</v>
      </c>
      <c r="DV206" s="13">
        <v>0</v>
      </c>
      <c r="DW206" s="13">
        <v>0</v>
      </c>
      <c r="DX206" s="13">
        <v>0</v>
      </c>
    </row>
    <row r="207" spans="1:128" ht="25.5" x14ac:dyDescent="0.2">
      <c r="A207" s="13" t="s">
        <v>539</v>
      </c>
      <c r="B207" s="13" t="s">
        <v>973</v>
      </c>
      <c r="C207" s="39" t="s">
        <v>3242</v>
      </c>
      <c r="D207" s="1" t="s">
        <v>153</v>
      </c>
      <c r="E207" s="13" t="s">
        <v>173</v>
      </c>
      <c r="F207" s="13">
        <v>8</v>
      </c>
      <c r="G207" s="13">
        <v>1</v>
      </c>
      <c r="H207" s="13">
        <v>0</v>
      </c>
      <c r="I207" s="40">
        <f t="shared" si="126"/>
        <v>1</v>
      </c>
      <c r="J207" s="19">
        <f t="shared" si="127"/>
        <v>0.51701852649719948</v>
      </c>
      <c r="K207" s="1">
        <v>1</v>
      </c>
      <c r="L207" s="1">
        <v>0</v>
      </c>
      <c r="M207" s="1">
        <v>0</v>
      </c>
      <c r="N207" s="1">
        <v>4</v>
      </c>
      <c r="O207" s="1">
        <v>0</v>
      </c>
      <c r="P207" s="1">
        <v>1</v>
      </c>
      <c r="Q207" s="1">
        <v>1</v>
      </c>
      <c r="R207" s="15">
        <f t="shared" si="128"/>
        <v>0.25</v>
      </c>
      <c r="S207" s="15">
        <f t="shared" si="129"/>
        <v>0.2</v>
      </c>
      <c r="T207" s="16">
        <v>116.05</v>
      </c>
      <c r="U207" s="16">
        <f t="shared" si="130"/>
        <v>14.50625</v>
      </c>
      <c r="V207" s="16">
        <v>111.17</v>
      </c>
      <c r="W207" s="16">
        <f t="shared" si="131"/>
        <v>13.89625</v>
      </c>
      <c r="X207" s="16">
        <v>256.14</v>
      </c>
      <c r="Y207" s="16">
        <f t="shared" si="132"/>
        <v>32.017499999999998</v>
      </c>
      <c r="Z207" s="21">
        <f t="shared" si="133"/>
        <v>0.30265987857667909</v>
      </c>
      <c r="AA207" s="20">
        <f t="shared" si="134"/>
        <v>0</v>
      </c>
      <c r="AB207">
        <v>7</v>
      </c>
      <c r="AC207" s="1">
        <v>8</v>
      </c>
      <c r="AD207" s="1">
        <v>24</v>
      </c>
      <c r="AE207" s="1">
        <v>3</v>
      </c>
      <c r="AF207" s="1">
        <v>0</v>
      </c>
      <c r="AG207" s="15">
        <f t="shared" si="135"/>
        <v>0.16666666666666666</v>
      </c>
      <c r="AH207" s="15">
        <f t="shared" si="136"/>
        <v>0</v>
      </c>
      <c r="AI207" s="15">
        <f t="shared" si="137"/>
        <v>0.16666666666666666</v>
      </c>
      <c r="AJ207" s="1">
        <v>27</v>
      </c>
      <c r="AK207" s="21">
        <f t="shared" si="138"/>
        <v>0.25961538461538464</v>
      </c>
      <c r="AL207" s="1">
        <v>36</v>
      </c>
      <c r="AM207" s="21">
        <f t="shared" si="139"/>
        <v>0.34615384615384615</v>
      </c>
      <c r="AN207" s="1">
        <v>41</v>
      </c>
      <c r="AO207" s="21">
        <f t="shared" si="140"/>
        <v>0.39423076923076922</v>
      </c>
      <c r="AP207" s="21">
        <f t="shared" si="141"/>
        <v>0.42857142857142855</v>
      </c>
      <c r="AQ207" s="1">
        <v>1</v>
      </c>
      <c r="AR207" s="4">
        <v>-4.0199999999999996</v>
      </c>
      <c r="AS207" s="41">
        <v>29</v>
      </c>
      <c r="AT207" s="41">
        <v>42</v>
      </c>
      <c r="AU207" s="41">
        <v>43</v>
      </c>
      <c r="AV207" s="21">
        <f t="shared" si="142"/>
        <v>0.40845070422535212</v>
      </c>
      <c r="AW207" s="26">
        <v>17.239999999999998</v>
      </c>
      <c r="AX207" s="42">
        <v>5</v>
      </c>
      <c r="AY207" s="41">
        <v>-4.4999999999999998E-2</v>
      </c>
      <c r="AZ207" s="1">
        <v>5</v>
      </c>
      <c r="BA207" s="43">
        <v>0.75</v>
      </c>
      <c r="BB207" s="16">
        <v>51.41</v>
      </c>
      <c r="BC207" s="26">
        <v>16.809999999999999</v>
      </c>
      <c r="BD207" s="43">
        <v>0.27200000000000002</v>
      </c>
      <c r="BE207" s="43">
        <v>4.641</v>
      </c>
      <c r="BF207" s="16">
        <v>50.41</v>
      </c>
      <c r="BG207" s="21">
        <f t="shared" si="143"/>
        <v>0.14634146341463414</v>
      </c>
      <c r="BH207" s="44">
        <f t="shared" si="144"/>
        <v>0.90476190476190477</v>
      </c>
      <c r="BI207" s="42">
        <f t="shared" si="145"/>
        <v>1051.1033681765389</v>
      </c>
      <c r="BJ207" s="21">
        <f t="shared" si="146"/>
        <v>5.1103368176538905E-2</v>
      </c>
      <c r="BK207" s="26">
        <f t="shared" si="147"/>
        <v>3.2382837096338939</v>
      </c>
      <c r="BL207" s="26">
        <f t="shared" si="148"/>
        <v>3.2382837096338939</v>
      </c>
      <c r="BM207" s="16">
        <f t="shared" si="149"/>
        <v>22.128272015831609</v>
      </c>
      <c r="BN207" s="16">
        <f t="shared" si="150"/>
        <v>34.001978951155884</v>
      </c>
      <c r="BO207" s="16">
        <f t="shared" si="151"/>
        <v>42.637402176846273</v>
      </c>
      <c r="BP207" s="16">
        <f t="shared" si="152"/>
        <v>54.511109112170551</v>
      </c>
      <c r="BQ207" s="16">
        <f t="shared" si="153"/>
        <v>-11.873706935324279</v>
      </c>
      <c r="BR207" s="1">
        <v>6</v>
      </c>
      <c r="BS207" s="1">
        <v>6</v>
      </c>
      <c r="BT207" s="42">
        <v>35</v>
      </c>
      <c r="BU207" s="42">
        <v>57</v>
      </c>
      <c r="BV207" s="42">
        <v>15</v>
      </c>
      <c r="BW207" s="42">
        <v>13</v>
      </c>
      <c r="BX207" s="42">
        <v>25</v>
      </c>
      <c r="BY207" s="42">
        <v>23</v>
      </c>
      <c r="BZ207" s="1">
        <v>32</v>
      </c>
      <c r="CA207" s="1">
        <v>62</v>
      </c>
      <c r="CB207" s="21">
        <f t="shared" si="154"/>
        <v>0.34042553191489361</v>
      </c>
      <c r="CC207" s="4">
        <v>-13.8</v>
      </c>
      <c r="CD207" s="45">
        <f t="shared" si="155"/>
        <v>-14.140421221038563</v>
      </c>
      <c r="CE207" s="26">
        <f t="shared" si="156"/>
        <v>2.1082220660576247</v>
      </c>
      <c r="CF207" s="26">
        <f t="shared" si="157"/>
        <v>2.3424689622862496</v>
      </c>
      <c r="CG207" s="26">
        <f t="shared" si="158"/>
        <v>29.749355821035373</v>
      </c>
      <c r="CH207" s="26">
        <f t="shared" si="159"/>
        <v>29.515108924806746</v>
      </c>
      <c r="CI207" s="26">
        <f t="shared" si="160"/>
        <v>54.579526821269617</v>
      </c>
      <c r="CJ207" s="26">
        <f t="shared" si="161"/>
        <v>55.985008198641367</v>
      </c>
      <c r="CK207" s="16">
        <f t="shared" si="162"/>
        <v>-10.468225557952529</v>
      </c>
      <c r="CL207" s="42">
        <v>9</v>
      </c>
      <c r="CM207" s="42">
        <v>10</v>
      </c>
      <c r="CN207" s="42">
        <v>118</v>
      </c>
      <c r="CO207" s="42">
        <v>116</v>
      </c>
      <c r="CP207" s="42">
        <v>49</v>
      </c>
      <c r="CQ207" s="42">
        <v>50</v>
      </c>
      <c r="CR207" s="42">
        <v>63</v>
      </c>
      <c r="CS207" s="42">
        <v>57</v>
      </c>
      <c r="CT207" s="1">
        <v>1</v>
      </c>
      <c r="CU207" s="1">
        <v>1</v>
      </c>
      <c r="CV207" s="42">
        <f t="shared" si="163"/>
        <v>0</v>
      </c>
      <c r="CW207" s="26">
        <f t="shared" si="164"/>
        <v>0.51701852649719948</v>
      </c>
      <c r="CX207" s="26">
        <f t="shared" si="165"/>
        <v>0.51701852649719948</v>
      </c>
      <c r="CY207" s="26">
        <f t="shared" si="166"/>
        <v>0</v>
      </c>
      <c r="CZ207" s="13">
        <v>3</v>
      </c>
      <c r="DA207" s="13">
        <v>5</v>
      </c>
      <c r="DB207" s="27">
        <v>4.0199999999999996</v>
      </c>
      <c r="DC207" s="27">
        <v>3.58</v>
      </c>
      <c r="DD207" s="27">
        <v>4.0599999999999996</v>
      </c>
      <c r="DE207" s="27">
        <v>3.95</v>
      </c>
      <c r="DF207" s="1"/>
      <c r="DG207" s="1"/>
      <c r="DH207" s="21" t="str">
        <f t="shared" si="167"/>
        <v xml:space="preserve"> </v>
      </c>
      <c r="DI207" s="42"/>
      <c r="DJ207" s="42"/>
      <c r="DK207" s="1"/>
      <c r="DL207" s="1"/>
      <c r="DM207" s="1"/>
      <c r="DN207" s="1"/>
      <c r="DO207" s="1"/>
      <c r="DP207" s="1"/>
      <c r="DQ207" s="1"/>
      <c r="DR207" s="42"/>
      <c r="DS207" s="1"/>
      <c r="DT207" s="1"/>
      <c r="DU207" s="1"/>
      <c r="DV207" s="1"/>
      <c r="DW207" s="1"/>
      <c r="DX207" s="13"/>
    </row>
    <row r="208" spans="1:128" ht="25.5" x14ac:dyDescent="0.2">
      <c r="A208" s="13" t="s">
        <v>975</v>
      </c>
      <c r="B208" s="13" t="s">
        <v>976</v>
      </c>
      <c r="C208" s="39" t="s">
        <v>3243</v>
      </c>
      <c r="D208" s="1" t="s">
        <v>153</v>
      </c>
      <c r="E208" s="13" t="s">
        <v>596</v>
      </c>
      <c r="F208" s="13">
        <v>16</v>
      </c>
      <c r="G208" s="13">
        <v>4</v>
      </c>
      <c r="H208" s="13">
        <v>3</v>
      </c>
      <c r="I208" s="40">
        <f t="shared" si="126"/>
        <v>7</v>
      </c>
      <c r="J208" s="19">
        <f t="shared" si="127"/>
        <v>2.0667596161728752</v>
      </c>
      <c r="K208" s="1">
        <v>4</v>
      </c>
      <c r="L208" s="1">
        <v>1</v>
      </c>
      <c r="M208" s="1">
        <v>2</v>
      </c>
      <c r="N208" s="1">
        <v>34</v>
      </c>
      <c r="O208" s="1">
        <v>7</v>
      </c>
      <c r="P208" s="1">
        <v>10</v>
      </c>
      <c r="Q208" s="1">
        <v>26</v>
      </c>
      <c r="R208" s="15">
        <f t="shared" si="128"/>
        <v>0.11764705882352941</v>
      </c>
      <c r="S208" s="15">
        <f t="shared" si="129"/>
        <v>7.8431372549019607E-2</v>
      </c>
      <c r="T208" s="16">
        <v>203.21666666670001</v>
      </c>
      <c r="U208" s="16">
        <f t="shared" si="130"/>
        <v>12.70104166666875</v>
      </c>
      <c r="V208" s="16">
        <v>192.2</v>
      </c>
      <c r="W208" s="16">
        <f t="shared" si="131"/>
        <v>12.012499999999999</v>
      </c>
      <c r="X208" s="16">
        <v>532.96</v>
      </c>
      <c r="Y208" s="16">
        <f t="shared" si="132"/>
        <v>33.31</v>
      </c>
      <c r="Z208" s="21">
        <f t="shared" si="133"/>
        <v>0.26504495559600633</v>
      </c>
      <c r="AA208" s="20">
        <f t="shared" si="134"/>
        <v>11.3</v>
      </c>
      <c r="AB208">
        <v>5</v>
      </c>
      <c r="AC208" s="1">
        <v>17</v>
      </c>
      <c r="AD208" s="1">
        <v>14</v>
      </c>
      <c r="AE208" s="1">
        <v>3</v>
      </c>
      <c r="AF208" s="1">
        <v>4</v>
      </c>
      <c r="AG208" s="15">
        <f t="shared" si="135"/>
        <v>0.4</v>
      </c>
      <c r="AH208" s="15">
        <f t="shared" si="136"/>
        <v>0.3</v>
      </c>
      <c r="AI208" s="15">
        <f t="shared" si="137"/>
        <v>0.7</v>
      </c>
      <c r="AJ208" s="1">
        <v>71</v>
      </c>
      <c r="AK208" s="21">
        <f t="shared" si="138"/>
        <v>0.33649289099526064</v>
      </c>
      <c r="AL208" s="1">
        <v>49</v>
      </c>
      <c r="AM208" s="21">
        <f t="shared" si="139"/>
        <v>0.23222748815165878</v>
      </c>
      <c r="AN208" s="1">
        <v>91</v>
      </c>
      <c r="AO208" s="21">
        <f t="shared" si="140"/>
        <v>0.43127962085308058</v>
      </c>
      <c r="AP208" s="21">
        <f t="shared" si="141"/>
        <v>0.59166666666666667</v>
      </c>
      <c r="AQ208" s="1">
        <v>11</v>
      </c>
      <c r="AR208" s="4">
        <v>7.39</v>
      </c>
      <c r="AS208" s="41">
        <v>77</v>
      </c>
      <c r="AT208" s="41">
        <v>61</v>
      </c>
      <c r="AU208" s="41">
        <v>63</v>
      </c>
      <c r="AV208" s="21">
        <f t="shared" si="142"/>
        <v>0.55797101449275366</v>
      </c>
      <c r="AW208" s="26">
        <v>17.57</v>
      </c>
      <c r="AX208" s="42">
        <v>4</v>
      </c>
      <c r="AY208" s="41">
        <v>0.59499999999999997</v>
      </c>
      <c r="AZ208" s="1">
        <v>4</v>
      </c>
      <c r="BA208" s="43">
        <v>-1.679</v>
      </c>
      <c r="BB208" s="16">
        <v>48.79</v>
      </c>
      <c r="BC208" s="26">
        <v>18.57</v>
      </c>
      <c r="BD208" s="43">
        <v>2.3580000000000001</v>
      </c>
      <c r="BE208" s="43">
        <v>6.5540000000000003</v>
      </c>
      <c r="BF208" s="16">
        <v>52.03</v>
      </c>
      <c r="BG208" s="21">
        <f t="shared" si="143"/>
        <v>8.8495575221238937E-2</v>
      </c>
      <c r="BH208" s="44">
        <f t="shared" si="144"/>
        <v>0.92708333333333337</v>
      </c>
      <c r="BI208" s="42">
        <f t="shared" si="145"/>
        <v>1015.5789085545723</v>
      </c>
      <c r="BJ208" s="21">
        <f t="shared" si="146"/>
        <v>1.5578908554572307E-2</v>
      </c>
      <c r="BK208" s="26">
        <f t="shared" si="147"/>
        <v>3.121748178980229</v>
      </c>
      <c r="BL208" s="26">
        <f t="shared" si="148"/>
        <v>2.1852237252861602</v>
      </c>
      <c r="BM208" s="16">
        <f t="shared" si="149"/>
        <v>35.275754422476588</v>
      </c>
      <c r="BN208" s="16">
        <f t="shared" si="150"/>
        <v>29.968782518210201</v>
      </c>
      <c r="BO208" s="16">
        <f t="shared" si="151"/>
        <v>59.937565036420402</v>
      </c>
      <c r="BP208" s="16">
        <f t="shared" si="152"/>
        <v>49.635796045785646</v>
      </c>
      <c r="BQ208" s="16">
        <f t="shared" si="153"/>
        <v>10.301768990634756</v>
      </c>
      <c r="BR208" s="1">
        <v>10</v>
      </c>
      <c r="BS208" s="1">
        <v>7</v>
      </c>
      <c r="BT208" s="42">
        <v>103</v>
      </c>
      <c r="BU208" s="42">
        <v>89</v>
      </c>
      <c r="BV208" s="42">
        <v>35</v>
      </c>
      <c r="BW208" s="42">
        <v>31</v>
      </c>
      <c r="BX208" s="42">
        <v>32</v>
      </c>
      <c r="BY208" s="42">
        <v>44</v>
      </c>
      <c r="BZ208" s="1">
        <v>92</v>
      </c>
      <c r="CA208" s="1">
        <v>74</v>
      </c>
      <c r="CB208" s="21">
        <f t="shared" si="154"/>
        <v>0.55421686746987953</v>
      </c>
      <c r="CC208" s="4">
        <v>2.42</v>
      </c>
      <c r="CD208" s="45">
        <f t="shared" si="155"/>
        <v>-0.22123100936524409</v>
      </c>
      <c r="CE208" s="26">
        <f t="shared" si="156"/>
        <v>2.9270489342539774</v>
      </c>
      <c r="CF208" s="26">
        <f t="shared" si="157"/>
        <v>1.5761032722906034</v>
      </c>
      <c r="CG208" s="26">
        <f t="shared" si="158"/>
        <v>30.171119783848695</v>
      </c>
      <c r="CH208" s="26">
        <f t="shared" si="159"/>
        <v>25.105073551486036</v>
      </c>
      <c r="CI208" s="26">
        <f t="shared" si="160"/>
        <v>56.627138997298104</v>
      </c>
      <c r="CJ208" s="26">
        <f t="shared" si="161"/>
        <v>48.971780246172315</v>
      </c>
      <c r="CK208" s="16">
        <f t="shared" si="162"/>
        <v>2.6464102395089668</v>
      </c>
      <c r="CL208" s="42">
        <v>26</v>
      </c>
      <c r="CM208" s="42">
        <v>14</v>
      </c>
      <c r="CN208" s="42">
        <v>242</v>
      </c>
      <c r="CO208" s="42">
        <v>209</v>
      </c>
      <c r="CP208" s="42">
        <v>107</v>
      </c>
      <c r="CQ208" s="42">
        <v>82</v>
      </c>
      <c r="CR208" s="42">
        <v>130</v>
      </c>
      <c r="CS208" s="42">
        <v>128</v>
      </c>
      <c r="CT208" s="1">
        <v>2</v>
      </c>
      <c r="CU208" s="1">
        <v>0</v>
      </c>
      <c r="CV208" s="42">
        <f t="shared" si="163"/>
        <v>-2</v>
      </c>
      <c r="CW208" s="26">
        <f t="shared" si="164"/>
        <v>0.59050274747796427</v>
      </c>
      <c r="CX208" s="26">
        <f t="shared" si="165"/>
        <v>0</v>
      </c>
      <c r="CY208" s="26">
        <f t="shared" si="166"/>
        <v>-0.59050274747796427</v>
      </c>
      <c r="CZ208" s="13">
        <v>8</v>
      </c>
      <c r="DA208" s="13">
        <v>8</v>
      </c>
      <c r="DB208" s="27">
        <v>8.1999999999999993</v>
      </c>
      <c r="DC208" s="27">
        <v>6.55</v>
      </c>
      <c r="DD208" s="27">
        <v>7.64</v>
      </c>
      <c r="DE208" s="27">
        <v>7.08</v>
      </c>
      <c r="DF208" s="13">
        <v>1</v>
      </c>
      <c r="DG208" s="13">
        <v>0</v>
      </c>
      <c r="DH208" s="21">
        <f t="shared" si="167"/>
        <v>1</v>
      </c>
      <c r="DI208" s="42"/>
      <c r="DJ208" s="42"/>
      <c r="DK208" s="1"/>
      <c r="DL208" s="1"/>
      <c r="DM208" s="1"/>
      <c r="DN208" s="1"/>
      <c r="DO208" s="1"/>
      <c r="DP208" s="1"/>
      <c r="DQ208" s="1"/>
      <c r="DR208" s="42"/>
      <c r="DS208" s="1"/>
      <c r="DT208" s="1"/>
      <c r="DU208" s="1"/>
      <c r="DV208" s="1"/>
      <c r="DW208" s="1"/>
      <c r="DX208" s="13"/>
    </row>
    <row r="209" spans="1:128" ht="25.5" x14ac:dyDescent="0.2">
      <c r="A209" s="13" t="s">
        <v>477</v>
      </c>
      <c r="B209" s="13" t="s">
        <v>981</v>
      </c>
      <c r="C209" s="39" t="s">
        <v>3244</v>
      </c>
      <c r="D209" s="1" t="s">
        <v>358</v>
      </c>
      <c r="E209" s="13" t="s">
        <v>154</v>
      </c>
      <c r="F209" s="13">
        <v>71</v>
      </c>
      <c r="G209" s="13">
        <v>5</v>
      </c>
      <c r="H209" s="13">
        <v>6</v>
      </c>
      <c r="I209" s="40">
        <f t="shared" si="126"/>
        <v>11</v>
      </c>
      <c r="J209" s="19">
        <f t="shared" si="127"/>
        <v>0.87655222790357923</v>
      </c>
      <c r="K209" s="1">
        <v>5</v>
      </c>
      <c r="L209" s="1">
        <v>3</v>
      </c>
      <c r="M209" s="1">
        <v>3</v>
      </c>
      <c r="N209" s="1">
        <v>70</v>
      </c>
      <c r="O209" s="1">
        <v>25</v>
      </c>
      <c r="P209" s="1">
        <v>27</v>
      </c>
      <c r="Q209" s="1">
        <v>70</v>
      </c>
      <c r="R209" s="15">
        <f t="shared" si="128"/>
        <v>7.1428571428571425E-2</v>
      </c>
      <c r="S209" s="15">
        <f t="shared" si="129"/>
        <v>4.0983606557377046E-2</v>
      </c>
      <c r="T209" s="16">
        <v>752.95</v>
      </c>
      <c r="U209" s="16">
        <f t="shared" si="130"/>
        <v>10.604929577464789</v>
      </c>
      <c r="V209" s="16">
        <v>736.26</v>
      </c>
      <c r="W209" s="16">
        <f t="shared" si="131"/>
        <v>10.369859154929577</v>
      </c>
      <c r="X209" s="16">
        <v>2781.61</v>
      </c>
      <c r="Y209" s="16">
        <f t="shared" si="132"/>
        <v>39.17760563380282</v>
      </c>
      <c r="Z209" s="21">
        <f t="shared" si="133"/>
        <v>0.20929141781816835</v>
      </c>
      <c r="AA209" s="20">
        <f t="shared" si="134"/>
        <v>52.235294117647058</v>
      </c>
      <c r="AB209">
        <v>25</v>
      </c>
      <c r="AC209" s="1">
        <v>140</v>
      </c>
      <c r="AD209" s="1">
        <v>79</v>
      </c>
      <c r="AE209" s="1">
        <v>11</v>
      </c>
      <c r="AF209" s="1">
        <v>22</v>
      </c>
      <c r="AG209" s="15">
        <f t="shared" si="135"/>
        <v>0.29411764705882354</v>
      </c>
      <c r="AH209" s="15">
        <f t="shared" si="136"/>
        <v>0.35294117647058826</v>
      </c>
      <c r="AI209" s="15">
        <f t="shared" si="137"/>
        <v>0.6470588235294118</v>
      </c>
      <c r="AJ209" s="1">
        <v>179</v>
      </c>
      <c r="AK209" s="21">
        <f t="shared" si="138"/>
        <v>0.28917609046849757</v>
      </c>
      <c r="AL209" s="1">
        <v>210</v>
      </c>
      <c r="AM209" s="21">
        <f t="shared" si="139"/>
        <v>0.3392568659127625</v>
      </c>
      <c r="AN209" s="1">
        <v>230</v>
      </c>
      <c r="AO209" s="21">
        <f t="shared" si="140"/>
        <v>0.37156704361873988</v>
      </c>
      <c r="AP209" s="21">
        <f t="shared" si="141"/>
        <v>0.46015424164524421</v>
      </c>
      <c r="AQ209" s="1">
        <v>3</v>
      </c>
      <c r="AR209" s="4">
        <v>-7.73</v>
      </c>
      <c r="AS209" s="41">
        <v>248</v>
      </c>
      <c r="AT209" s="41">
        <v>258</v>
      </c>
      <c r="AU209" s="41">
        <v>212</v>
      </c>
      <c r="AV209" s="21">
        <f t="shared" si="142"/>
        <v>0.49011857707509882</v>
      </c>
      <c r="AW209" s="26">
        <v>16.91</v>
      </c>
      <c r="AX209" s="42">
        <v>13</v>
      </c>
      <c r="AY209" s="41">
        <v>-0.111</v>
      </c>
      <c r="AZ209" s="1">
        <v>11</v>
      </c>
      <c r="BA209" s="43">
        <v>-0.46300000000000002</v>
      </c>
      <c r="BB209" s="16">
        <v>49.47</v>
      </c>
      <c r="BC209" s="26">
        <v>16.579999999999998</v>
      </c>
      <c r="BD209" s="43">
        <v>-6.4939999999999998</v>
      </c>
      <c r="BE209" s="43">
        <v>2.9000000000000001E-2</v>
      </c>
      <c r="BF209" s="16">
        <v>48.4</v>
      </c>
      <c r="BG209" s="21">
        <f t="shared" si="143"/>
        <v>5.7432432432432436E-2</v>
      </c>
      <c r="BH209" s="44">
        <f t="shared" si="144"/>
        <v>0.90909090909090906</v>
      </c>
      <c r="BI209" s="42">
        <f t="shared" si="145"/>
        <v>966.5233415233414</v>
      </c>
      <c r="BJ209" s="21">
        <f t="shared" si="146"/>
        <v>-3.3476658476658504E-2</v>
      </c>
      <c r="BK209" s="26">
        <f t="shared" si="147"/>
        <v>1.3853801646157606</v>
      </c>
      <c r="BL209" s="26">
        <f t="shared" si="148"/>
        <v>2.4447885257925188</v>
      </c>
      <c r="BM209" s="16">
        <f t="shared" si="149"/>
        <v>24.121913454486187</v>
      </c>
      <c r="BN209" s="16">
        <f t="shared" si="150"/>
        <v>26.892673783717708</v>
      </c>
      <c r="BO209" s="16">
        <f t="shared" si="151"/>
        <v>46.369489039198115</v>
      </c>
      <c r="BP209" s="16">
        <f t="shared" si="152"/>
        <v>57.208051503544944</v>
      </c>
      <c r="BQ209" s="16">
        <f t="shared" si="153"/>
        <v>-10.838562464346829</v>
      </c>
      <c r="BR209" s="1">
        <v>17</v>
      </c>
      <c r="BS209" s="1">
        <v>30</v>
      </c>
      <c r="BT209" s="42">
        <v>279</v>
      </c>
      <c r="BU209" s="42">
        <v>300</v>
      </c>
      <c r="BV209" s="42">
        <v>131</v>
      </c>
      <c r="BW209" s="42">
        <v>176</v>
      </c>
      <c r="BX209" s="42">
        <v>196</v>
      </c>
      <c r="BY209" s="42">
        <v>142</v>
      </c>
      <c r="BZ209" s="1">
        <v>250</v>
      </c>
      <c r="CA209" s="1">
        <v>340</v>
      </c>
      <c r="CB209" s="21">
        <f t="shared" si="154"/>
        <v>0.42372881355932202</v>
      </c>
      <c r="CC209" s="4">
        <v>-10.69</v>
      </c>
      <c r="CD209" s="45">
        <f t="shared" si="155"/>
        <v>-10.464264263832689</v>
      </c>
      <c r="CE209" s="26">
        <f t="shared" si="156"/>
        <v>2.1138836860667025</v>
      </c>
      <c r="CF209" s="26">
        <f t="shared" si="157"/>
        <v>2.5452885199578663</v>
      </c>
      <c r="CG209" s="26">
        <f t="shared" si="158"/>
        <v>32.873048342506678</v>
      </c>
      <c r="CH209" s="26">
        <f t="shared" si="159"/>
        <v>27.890322511063733</v>
      </c>
      <c r="CI209" s="26">
        <f t="shared" si="160"/>
        <v>63.330229615222841</v>
      </c>
      <c r="CJ209" s="26">
        <f t="shared" si="161"/>
        <v>52.523538526249183</v>
      </c>
      <c r="CK209" s="16">
        <f t="shared" si="162"/>
        <v>-21.645253553320487</v>
      </c>
      <c r="CL209" s="42">
        <v>98</v>
      </c>
      <c r="CM209" s="42">
        <v>118</v>
      </c>
      <c r="CN209" s="42">
        <v>1426</v>
      </c>
      <c r="CO209" s="42">
        <v>1175</v>
      </c>
      <c r="CP209" s="42">
        <v>621</v>
      </c>
      <c r="CQ209" s="42">
        <v>540</v>
      </c>
      <c r="CR209" s="42">
        <v>602</v>
      </c>
      <c r="CS209" s="42">
        <v>791</v>
      </c>
      <c r="CT209" s="1">
        <v>2</v>
      </c>
      <c r="CU209" s="1">
        <v>4</v>
      </c>
      <c r="CV209" s="42">
        <f t="shared" si="163"/>
        <v>2</v>
      </c>
      <c r="CW209" s="26">
        <f t="shared" si="164"/>
        <v>0.15937313234610531</v>
      </c>
      <c r="CX209" s="26">
        <f t="shared" si="165"/>
        <v>0.31874626469221062</v>
      </c>
      <c r="CY209" s="26">
        <f t="shared" si="166"/>
        <v>0.15937313234610531</v>
      </c>
      <c r="CZ209" s="13">
        <v>22</v>
      </c>
      <c r="DA209" s="13">
        <v>27</v>
      </c>
      <c r="DB209" s="27">
        <v>26.51</v>
      </c>
      <c r="DC209" s="27">
        <v>32.380000000000003</v>
      </c>
      <c r="DD209" s="27">
        <v>27.12</v>
      </c>
      <c r="DE209" s="27">
        <v>28.22</v>
      </c>
      <c r="DF209" s="13">
        <v>4</v>
      </c>
      <c r="DG209" s="13">
        <v>9</v>
      </c>
      <c r="DH209" s="21">
        <f t="shared" si="167"/>
        <v>0.30769230769230771</v>
      </c>
      <c r="DI209" s="42">
        <v>6</v>
      </c>
      <c r="DJ209" s="42">
        <v>2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2</v>
      </c>
      <c r="DR209" s="46">
        <v>1</v>
      </c>
      <c r="DS209" s="13">
        <v>0</v>
      </c>
      <c r="DT209" s="13">
        <v>2</v>
      </c>
      <c r="DU209" s="13">
        <v>-1</v>
      </c>
      <c r="DV209" s="13">
        <v>0</v>
      </c>
      <c r="DW209" s="13">
        <v>0</v>
      </c>
      <c r="DX209" s="13">
        <v>0</v>
      </c>
    </row>
    <row r="210" spans="1:128" x14ac:dyDescent="0.2">
      <c r="A210" s="13" t="s">
        <v>677</v>
      </c>
      <c r="B210" s="13" t="s">
        <v>983</v>
      </c>
      <c r="C210" s="39" t="s">
        <v>3245</v>
      </c>
      <c r="D210" s="1" t="s">
        <v>363</v>
      </c>
      <c r="E210" s="13" t="s">
        <v>146</v>
      </c>
      <c r="F210" s="13">
        <v>78</v>
      </c>
      <c r="G210" s="13">
        <v>15</v>
      </c>
      <c r="H210" s="13">
        <v>18</v>
      </c>
      <c r="I210" s="40">
        <f t="shared" si="126"/>
        <v>33</v>
      </c>
      <c r="J210" s="19">
        <f t="shared" si="127"/>
        <v>1.8258664412510006</v>
      </c>
      <c r="K210" s="1">
        <v>13</v>
      </c>
      <c r="L210" s="1">
        <v>3</v>
      </c>
      <c r="M210" s="1">
        <v>12</v>
      </c>
      <c r="N210" s="1">
        <v>112</v>
      </c>
      <c r="O210" s="1">
        <v>50</v>
      </c>
      <c r="P210" s="1">
        <v>52</v>
      </c>
      <c r="Q210" s="1">
        <v>145</v>
      </c>
      <c r="R210" s="15">
        <f t="shared" si="128"/>
        <v>0.13392857142857142</v>
      </c>
      <c r="S210" s="15">
        <f t="shared" si="129"/>
        <v>7.0093457943925228E-2</v>
      </c>
      <c r="T210" s="16">
        <v>1084.4166666666999</v>
      </c>
      <c r="U210" s="16">
        <f t="shared" si="130"/>
        <v>13.902777777778205</v>
      </c>
      <c r="V210" s="16">
        <v>1023.93</v>
      </c>
      <c r="W210" s="16">
        <f t="shared" si="131"/>
        <v>13.127307692307692</v>
      </c>
      <c r="X210" s="16">
        <v>2656.48</v>
      </c>
      <c r="Y210" s="16">
        <f t="shared" si="132"/>
        <v>34.057435897435894</v>
      </c>
      <c r="Z210" s="21">
        <f t="shared" si="133"/>
        <v>0.2782108515083917</v>
      </c>
      <c r="AA210" s="20">
        <f t="shared" si="134"/>
        <v>31.723404255319149</v>
      </c>
      <c r="AB210">
        <v>45</v>
      </c>
      <c r="AC210" s="1">
        <v>53</v>
      </c>
      <c r="AD210" s="1">
        <v>66</v>
      </c>
      <c r="AE210" s="1">
        <v>33</v>
      </c>
      <c r="AF210" s="1">
        <v>51</v>
      </c>
      <c r="AG210" s="15">
        <f t="shared" si="135"/>
        <v>0.31914893617021278</v>
      </c>
      <c r="AH210" s="15">
        <f t="shared" si="136"/>
        <v>0.31914893617021278</v>
      </c>
      <c r="AI210" s="15">
        <f t="shared" si="137"/>
        <v>0.63829787234042556</v>
      </c>
      <c r="AJ210" s="1">
        <v>308</v>
      </c>
      <c r="AK210" s="21">
        <f t="shared" si="138"/>
        <v>0.26528854435831178</v>
      </c>
      <c r="AL210" s="1">
        <v>386</v>
      </c>
      <c r="AM210" s="21">
        <f t="shared" si="139"/>
        <v>0.33247200689061152</v>
      </c>
      <c r="AN210" s="1">
        <v>467</v>
      </c>
      <c r="AO210" s="21">
        <f t="shared" si="140"/>
        <v>0.40223944875107664</v>
      </c>
      <c r="AP210" s="21">
        <f t="shared" si="141"/>
        <v>0.44380403458213258</v>
      </c>
      <c r="AQ210" s="1">
        <v>4</v>
      </c>
      <c r="AR210" s="4">
        <v>-9.2200000000000006</v>
      </c>
      <c r="AS210" s="41">
        <v>379</v>
      </c>
      <c r="AT210" s="41">
        <v>440</v>
      </c>
      <c r="AU210" s="41">
        <v>406</v>
      </c>
      <c r="AV210" s="21">
        <f t="shared" si="142"/>
        <v>0.46275946275946278</v>
      </c>
      <c r="AW210" s="26">
        <v>17.579999999999998</v>
      </c>
      <c r="AX210" s="42">
        <v>3</v>
      </c>
      <c r="AY210" s="41">
        <v>1.3049999999999999</v>
      </c>
      <c r="AZ210" s="1">
        <v>1</v>
      </c>
      <c r="BA210" s="43">
        <v>1.028</v>
      </c>
      <c r="BB210" s="16">
        <v>50.25</v>
      </c>
      <c r="BC210" s="26">
        <v>18.04</v>
      </c>
      <c r="BD210" s="43">
        <v>-0.76400000000000001</v>
      </c>
      <c r="BE210" s="43">
        <v>4.149</v>
      </c>
      <c r="BF210" s="16">
        <v>51.5</v>
      </c>
      <c r="BG210" s="21">
        <f t="shared" si="143"/>
        <v>9.4567404426559351E-2</v>
      </c>
      <c r="BH210" s="44">
        <f t="shared" si="144"/>
        <v>0.90569744597249513</v>
      </c>
      <c r="BI210" s="42">
        <f t="shared" si="145"/>
        <v>1000.2648503990545</v>
      </c>
      <c r="BJ210" s="21">
        <f t="shared" si="146"/>
        <v>2.6485039905448093E-4</v>
      </c>
      <c r="BK210" s="26">
        <f t="shared" si="147"/>
        <v>2.7540945181799539</v>
      </c>
      <c r="BL210" s="26">
        <f t="shared" si="148"/>
        <v>2.8126922738859101</v>
      </c>
      <c r="BM210" s="16">
        <f t="shared" si="149"/>
        <v>29.123084585860362</v>
      </c>
      <c r="BN210" s="16">
        <f t="shared" si="150"/>
        <v>29.82625765433184</v>
      </c>
      <c r="BO210" s="16">
        <f t="shared" si="151"/>
        <v>58.949342240192202</v>
      </c>
      <c r="BP210" s="16">
        <f t="shared" si="152"/>
        <v>58.65635346166242</v>
      </c>
      <c r="BQ210" s="16">
        <f t="shared" si="153"/>
        <v>0.29298877852978222</v>
      </c>
      <c r="BR210" s="1">
        <v>47</v>
      </c>
      <c r="BS210" s="1">
        <v>48</v>
      </c>
      <c r="BT210" s="42">
        <v>450</v>
      </c>
      <c r="BU210" s="42">
        <v>461</v>
      </c>
      <c r="BV210" s="42">
        <v>247</v>
      </c>
      <c r="BW210" s="42">
        <v>205</v>
      </c>
      <c r="BX210" s="42">
        <v>287</v>
      </c>
      <c r="BY210" s="42">
        <v>262</v>
      </c>
      <c r="BZ210" s="1">
        <v>518</v>
      </c>
      <c r="CA210" s="1">
        <v>478</v>
      </c>
      <c r="CB210" s="21">
        <f t="shared" si="154"/>
        <v>0.52008032128514059</v>
      </c>
      <c r="CC210" s="4">
        <v>-1.59</v>
      </c>
      <c r="CD210" s="45">
        <f t="shared" si="155"/>
        <v>-1.5693080514414</v>
      </c>
      <c r="CE210" s="26">
        <f t="shared" si="156"/>
        <v>2.8232849485032832</v>
      </c>
      <c r="CF210" s="26">
        <f t="shared" si="157"/>
        <v>2.8006986689152571</v>
      </c>
      <c r="CG210" s="26">
        <f t="shared" si="158"/>
        <v>31.417514906944533</v>
      </c>
      <c r="CH210" s="26">
        <f t="shared" si="159"/>
        <v>29.475094862374274</v>
      </c>
      <c r="CI210" s="26">
        <f t="shared" si="160"/>
        <v>63.060892609769333</v>
      </c>
      <c r="CJ210" s="26">
        <f t="shared" si="161"/>
        <v>55.94621453954106</v>
      </c>
      <c r="CK210" s="16">
        <f t="shared" si="162"/>
        <v>-6.8216892916984904</v>
      </c>
      <c r="CL210" s="42">
        <v>125</v>
      </c>
      <c r="CM210" s="42">
        <v>124</v>
      </c>
      <c r="CN210" s="42">
        <v>1266</v>
      </c>
      <c r="CO210" s="42">
        <v>1181</v>
      </c>
      <c r="CP210" s="42">
        <v>651</v>
      </c>
      <c r="CQ210" s="42">
        <v>530</v>
      </c>
      <c r="CR210" s="42">
        <v>642</v>
      </c>
      <c r="CS210" s="42">
        <v>750</v>
      </c>
      <c r="CT210" s="1">
        <v>9</v>
      </c>
      <c r="CU210" s="1">
        <v>9</v>
      </c>
      <c r="CV210" s="42">
        <f t="shared" si="163"/>
        <v>0</v>
      </c>
      <c r="CW210" s="26">
        <f t="shared" si="164"/>
        <v>0.49796357488663656</v>
      </c>
      <c r="CX210" s="26">
        <f t="shared" si="165"/>
        <v>0.49796357488663656</v>
      </c>
      <c r="CY210" s="26">
        <f t="shared" si="166"/>
        <v>0</v>
      </c>
      <c r="CZ210" s="13">
        <v>41</v>
      </c>
      <c r="DA210" s="13">
        <v>41</v>
      </c>
      <c r="DB210" s="27">
        <v>45.22</v>
      </c>
      <c r="DC210" s="27">
        <v>47.42</v>
      </c>
      <c r="DD210" s="27">
        <v>44.71</v>
      </c>
      <c r="DE210" s="27">
        <v>38.270000000000003</v>
      </c>
      <c r="DF210" s="13">
        <v>558</v>
      </c>
      <c r="DG210" s="13">
        <v>524</v>
      </c>
      <c r="DH210" s="21">
        <f t="shared" si="167"/>
        <v>0.51571164510166356</v>
      </c>
      <c r="DI210" s="42">
        <v>270</v>
      </c>
      <c r="DJ210" s="42">
        <v>148</v>
      </c>
      <c r="DK210" s="13">
        <v>45</v>
      </c>
      <c r="DL210" s="13">
        <v>2</v>
      </c>
      <c r="DM210" s="13">
        <v>0.159</v>
      </c>
      <c r="DN210" s="13">
        <v>2</v>
      </c>
      <c r="DO210" s="13">
        <v>1</v>
      </c>
      <c r="DP210" s="13">
        <v>4.0000000000000001E-3</v>
      </c>
      <c r="DQ210" s="13">
        <v>372</v>
      </c>
      <c r="DR210" s="46">
        <v>199</v>
      </c>
      <c r="DS210" s="13">
        <v>5</v>
      </c>
      <c r="DT210" s="13">
        <v>64</v>
      </c>
      <c r="DU210" s="13">
        <v>-0.159</v>
      </c>
      <c r="DV210" s="13">
        <v>0</v>
      </c>
      <c r="DW210" s="13">
        <v>2</v>
      </c>
      <c r="DX210" s="13">
        <v>-5.0000000000000001E-3</v>
      </c>
    </row>
    <row r="211" spans="1:128" ht="25.5" x14ac:dyDescent="0.2">
      <c r="A211" s="13" t="s">
        <v>477</v>
      </c>
      <c r="B211" s="13" t="s">
        <v>984</v>
      </c>
      <c r="C211" s="39" t="s">
        <v>3246</v>
      </c>
      <c r="D211" s="1" t="s">
        <v>363</v>
      </c>
      <c r="E211" s="13" t="s">
        <v>154</v>
      </c>
      <c r="F211" s="13">
        <v>47</v>
      </c>
      <c r="G211" s="13">
        <v>8</v>
      </c>
      <c r="H211" s="13">
        <v>10</v>
      </c>
      <c r="I211" s="40">
        <f t="shared" si="126"/>
        <v>18</v>
      </c>
      <c r="J211" s="19">
        <f t="shared" si="127"/>
        <v>1.9878520154610713</v>
      </c>
      <c r="K211" s="1">
        <v>7</v>
      </c>
      <c r="L211" s="1">
        <v>6</v>
      </c>
      <c r="M211" s="1">
        <v>4</v>
      </c>
      <c r="N211" s="1">
        <v>70</v>
      </c>
      <c r="O211" s="1">
        <v>41</v>
      </c>
      <c r="P211" s="1">
        <v>34</v>
      </c>
      <c r="Q211" s="1">
        <v>81</v>
      </c>
      <c r="R211" s="15">
        <f t="shared" si="128"/>
        <v>0.11428571428571428</v>
      </c>
      <c r="S211" s="15">
        <f t="shared" si="129"/>
        <v>5.5172413793103448E-2</v>
      </c>
      <c r="T211" s="16">
        <v>543.29999999999995</v>
      </c>
      <c r="U211" s="16">
        <f t="shared" si="130"/>
        <v>11.559574468085106</v>
      </c>
      <c r="V211" s="16">
        <v>530.41999999999996</v>
      </c>
      <c r="W211" s="16">
        <f t="shared" si="131"/>
        <v>11.285531914893616</v>
      </c>
      <c r="X211" s="16">
        <v>1685.22</v>
      </c>
      <c r="Y211" s="16">
        <f t="shared" si="132"/>
        <v>35.855744680851068</v>
      </c>
      <c r="Z211" s="21">
        <f t="shared" si="133"/>
        <v>0.23939809716379912</v>
      </c>
      <c r="AA211" s="20">
        <f t="shared" si="134"/>
        <v>60</v>
      </c>
      <c r="AB211">
        <v>25</v>
      </c>
      <c r="AC211" s="1">
        <v>62</v>
      </c>
      <c r="AD211" s="1">
        <v>33</v>
      </c>
      <c r="AE211" s="1">
        <v>8</v>
      </c>
      <c r="AF211" s="1">
        <v>16</v>
      </c>
      <c r="AG211" s="15">
        <f t="shared" si="135"/>
        <v>0.26666666666666666</v>
      </c>
      <c r="AH211" s="15">
        <f t="shared" si="136"/>
        <v>0.33333333333333331</v>
      </c>
      <c r="AI211" s="15">
        <f t="shared" si="137"/>
        <v>0.6</v>
      </c>
      <c r="AJ211" s="1">
        <v>205</v>
      </c>
      <c r="AK211" s="21">
        <f t="shared" si="138"/>
        <v>0.35964912280701755</v>
      </c>
      <c r="AL211" s="1">
        <v>166</v>
      </c>
      <c r="AM211" s="21">
        <f t="shared" si="139"/>
        <v>0.29122807017543861</v>
      </c>
      <c r="AN211" s="1">
        <v>199</v>
      </c>
      <c r="AO211" s="21">
        <f t="shared" si="140"/>
        <v>0.34912280701754383</v>
      </c>
      <c r="AP211" s="21">
        <f t="shared" si="141"/>
        <v>0.55256064690026951</v>
      </c>
      <c r="AQ211" s="1">
        <v>12</v>
      </c>
      <c r="AR211" s="4">
        <v>4.51</v>
      </c>
      <c r="AS211" s="41">
        <v>219</v>
      </c>
      <c r="AT211" s="41">
        <v>207</v>
      </c>
      <c r="AU211" s="41">
        <v>184</v>
      </c>
      <c r="AV211" s="21">
        <f t="shared" si="142"/>
        <v>0.5140845070422535</v>
      </c>
      <c r="AW211" s="26">
        <v>17.53</v>
      </c>
      <c r="AX211" s="42">
        <v>4</v>
      </c>
      <c r="AY211" s="41">
        <v>0.97</v>
      </c>
      <c r="AZ211" s="1">
        <v>3</v>
      </c>
      <c r="BA211" s="43">
        <v>-0.05</v>
      </c>
      <c r="BB211" s="16">
        <v>49.94</v>
      </c>
      <c r="BC211" s="26">
        <v>18.059999999999999</v>
      </c>
      <c r="BD211" s="43">
        <v>1.1879999999999999</v>
      </c>
      <c r="BE211" s="43">
        <v>5.4740000000000002</v>
      </c>
      <c r="BF211" s="16">
        <v>52</v>
      </c>
      <c r="BG211" s="21">
        <f t="shared" si="143"/>
        <v>0.1</v>
      </c>
      <c r="BH211" s="44">
        <f t="shared" si="144"/>
        <v>0.90990990990990994</v>
      </c>
      <c r="BI211" s="42">
        <f t="shared" si="145"/>
        <v>1009.90990990991</v>
      </c>
      <c r="BJ211" s="21">
        <f t="shared" si="146"/>
        <v>9.9099099099099475E-3</v>
      </c>
      <c r="BK211" s="26">
        <f t="shared" si="147"/>
        <v>3.3935371969382757</v>
      </c>
      <c r="BL211" s="26">
        <f t="shared" si="148"/>
        <v>2.2623581312921837</v>
      </c>
      <c r="BM211" s="16">
        <f t="shared" si="149"/>
        <v>33.935371969382757</v>
      </c>
      <c r="BN211" s="16">
        <f t="shared" si="150"/>
        <v>25.112175257343239</v>
      </c>
      <c r="BO211" s="16">
        <f t="shared" si="151"/>
        <v>65.947739527167158</v>
      </c>
      <c r="BP211" s="16">
        <f t="shared" si="152"/>
        <v>55.65401002978772</v>
      </c>
      <c r="BQ211" s="16">
        <f t="shared" si="153"/>
        <v>10.293729497379438</v>
      </c>
      <c r="BR211" s="1">
        <v>30</v>
      </c>
      <c r="BS211" s="1">
        <v>20</v>
      </c>
      <c r="BT211" s="42">
        <v>270</v>
      </c>
      <c r="BU211" s="42">
        <v>202</v>
      </c>
      <c r="BV211" s="42">
        <v>147</v>
      </c>
      <c r="BW211" s="42">
        <v>126</v>
      </c>
      <c r="BX211" s="42">
        <v>144</v>
      </c>
      <c r="BY211" s="42">
        <v>136</v>
      </c>
      <c r="BZ211" s="1">
        <v>284</v>
      </c>
      <c r="CA211" s="1">
        <v>242</v>
      </c>
      <c r="CB211" s="21">
        <f t="shared" si="154"/>
        <v>0.53992395437262353</v>
      </c>
      <c r="CC211" s="4">
        <v>-0.22</v>
      </c>
      <c r="CD211" s="45">
        <f t="shared" si="155"/>
        <v>3.4182739717729698</v>
      </c>
      <c r="CE211" s="26">
        <f t="shared" si="156"/>
        <v>2.349841563712749</v>
      </c>
      <c r="CF211" s="26">
        <f t="shared" si="157"/>
        <v>2.7414818243315411</v>
      </c>
      <c r="CG211" s="26">
        <f t="shared" si="158"/>
        <v>31.616050129953358</v>
      </c>
      <c r="CH211" s="26">
        <f t="shared" si="159"/>
        <v>30.369922027984476</v>
      </c>
      <c r="CI211" s="26">
        <f t="shared" si="160"/>
        <v>64.050984441200555</v>
      </c>
      <c r="CJ211" s="26">
        <f t="shared" si="161"/>
        <v>58.746039092818734</v>
      </c>
      <c r="CK211" s="16">
        <f t="shared" si="162"/>
        <v>4.9887841489976168</v>
      </c>
      <c r="CL211" s="42">
        <v>66</v>
      </c>
      <c r="CM211" s="42">
        <v>77</v>
      </c>
      <c r="CN211" s="42">
        <v>822</v>
      </c>
      <c r="CO211" s="42">
        <v>776</v>
      </c>
      <c r="CP211" s="42">
        <v>417</v>
      </c>
      <c r="CQ211" s="42">
        <v>343</v>
      </c>
      <c r="CR211" s="42">
        <v>454</v>
      </c>
      <c r="CS211" s="42">
        <v>494</v>
      </c>
      <c r="CT211" s="1">
        <v>2</v>
      </c>
      <c r="CU211" s="1">
        <v>10</v>
      </c>
      <c r="CV211" s="42">
        <f t="shared" si="163"/>
        <v>8</v>
      </c>
      <c r="CW211" s="26">
        <f t="shared" si="164"/>
        <v>0.22087244616234125</v>
      </c>
      <c r="CX211" s="26">
        <f t="shared" si="165"/>
        <v>1.1043622308117063</v>
      </c>
      <c r="CY211" s="26">
        <f t="shared" si="166"/>
        <v>0.88348978464936501</v>
      </c>
      <c r="CZ211" s="13">
        <v>23</v>
      </c>
      <c r="DA211" s="13">
        <v>19</v>
      </c>
      <c r="DB211" s="27">
        <v>24.09</v>
      </c>
      <c r="DC211" s="27">
        <v>24.71</v>
      </c>
      <c r="DD211" s="27">
        <v>22.68</v>
      </c>
      <c r="DE211" s="27">
        <v>20.65</v>
      </c>
      <c r="DF211" s="13">
        <v>2</v>
      </c>
      <c r="DG211" s="13">
        <v>3</v>
      </c>
      <c r="DH211" s="21">
        <f t="shared" si="167"/>
        <v>0.4</v>
      </c>
      <c r="DI211" s="42">
        <v>2</v>
      </c>
      <c r="DJ211" s="42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1</v>
      </c>
      <c r="DR211" s="46">
        <v>1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</row>
    <row r="212" spans="1:128" ht="25.5" x14ac:dyDescent="0.2">
      <c r="A212" s="13" t="s">
        <v>160</v>
      </c>
      <c r="B212" s="13" t="s">
        <v>987</v>
      </c>
      <c r="C212" s="39" t="s">
        <v>3247</v>
      </c>
      <c r="D212" s="1" t="s">
        <v>153</v>
      </c>
      <c r="E212" s="13" t="s">
        <v>146</v>
      </c>
      <c r="F212" s="13">
        <v>24</v>
      </c>
      <c r="G212" s="13">
        <v>1</v>
      </c>
      <c r="H212" s="13">
        <v>5</v>
      </c>
      <c r="I212" s="40">
        <f t="shared" si="126"/>
        <v>6</v>
      </c>
      <c r="J212" s="19">
        <f t="shared" si="127"/>
        <v>1.8631933063052077</v>
      </c>
      <c r="K212" s="1">
        <v>1</v>
      </c>
      <c r="L212" s="1">
        <v>3</v>
      </c>
      <c r="M212" s="1">
        <v>2</v>
      </c>
      <c r="N212" s="1">
        <v>18</v>
      </c>
      <c r="O212" s="1">
        <v>5</v>
      </c>
      <c r="P212" s="1">
        <v>11</v>
      </c>
      <c r="Q212" s="1">
        <v>15</v>
      </c>
      <c r="R212" s="15">
        <f t="shared" si="128"/>
        <v>5.5555555555555552E-2</v>
      </c>
      <c r="S212" s="15">
        <f t="shared" si="129"/>
        <v>2.9411764705882353E-2</v>
      </c>
      <c r="T212" s="16">
        <v>193.21666666670001</v>
      </c>
      <c r="U212" s="16">
        <f t="shared" si="130"/>
        <v>8.050694444445833</v>
      </c>
      <c r="V212" s="16">
        <v>190.97</v>
      </c>
      <c r="W212" s="16">
        <f t="shared" si="131"/>
        <v>7.9570833333333333</v>
      </c>
      <c r="X212" s="16">
        <v>922.75</v>
      </c>
      <c r="Y212" s="16">
        <f t="shared" si="132"/>
        <v>38.447916666666664</v>
      </c>
      <c r="Z212" s="21">
        <f t="shared" si="133"/>
        <v>0.17147038753007937</v>
      </c>
      <c r="AA212" s="20">
        <f t="shared" si="134"/>
        <v>35.5</v>
      </c>
      <c r="AB212">
        <v>9</v>
      </c>
      <c r="AC212" s="1">
        <v>9</v>
      </c>
      <c r="AD212" s="1">
        <v>36</v>
      </c>
      <c r="AE212" s="1">
        <v>2</v>
      </c>
      <c r="AF212" s="1">
        <v>6</v>
      </c>
      <c r="AG212" s="15">
        <f t="shared" si="135"/>
        <v>0.16666666666666666</v>
      </c>
      <c r="AH212" s="15">
        <f t="shared" si="136"/>
        <v>0.83333333333333337</v>
      </c>
      <c r="AI212" s="15">
        <f t="shared" si="137"/>
        <v>1</v>
      </c>
      <c r="AJ212" s="1">
        <v>38</v>
      </c>
      <c r="AK212" s="21">
        <f t="shared" si="138"/>
        <v>0.30158730158730157</v>
      </c>
      <c r="AL212" s="1">
        <v>36</v>
      </c>
      <c r="AM212" s="21">
        <f t="shared" si="139"/>
        <v>0.2857142857142857</v>
      </c>
      <c r="AN212" s="1">
        <v>52</v>
      </c>
      <c r="AO212" s="21">
        <f t="shared" si="140"/>
        <v>0.41269841269841268</v>
      </c>
      <c r="AP212" s="21">
        <f t="shared" si="141"/>
        <v>0.51351351351351349</v>
      </c>
      <c r="AQ212" s="1">
        <v>5</v>
      </c>
      <c r="AR212" s="4">
        <v>-2.4900000000000002</v>
      </c>
      <c r="AS212" s="41">
        <v>51</v>
      </c>
      <c r="AT212" s="41">
        <v>58</v>
      </c>
      <c r="AU212" s="41">
        <v>63</v>
      </c>
      <c r="AV212" s="21">
        <f t="shared" si="142"/>
        <v>0.46788990825688076</v>
      </c>
      <c r="AW212" s="26">
        <v>16.989999999999998</v>
      </c>
      <c r="AX212" s="42">
        <v>12</v>
      </c>
      <c r="AY212" s="41">
        <v>-0.41100000000000003</v>
      </c>
      <c r="AZ212" s="1">
        <v>13</v>
      </c>
      <c r="BA212" s="43">
        <v>0.28999999999999998</v>
      </c>
      <c r="BB212" s="16">
        <v>50.58</v>
      </c>
      <c r="BC212" s="26">
        <v>16.18</v>
      </c>
      <c r="BD212" s="43">
        <v>-3.3650000000000002</v>
      </c>
      <c r="BE212" s="43">
        <v>1.4419999999999999</v>
      </c>
      <c r="BF212" s="16">
        <v>49.36</v>
      </c>
      <c r="BG212" s="21">
        <f t="shared" si="143"/>
        <v>8.4507042253521125E-2</v>
      </c>
      <c r="BH212" s="44">
        <f t="shared" si="144"/>
        <v>0.91891891891891897</v>
      </c>
      <c r="BI212" s="42">
        <f t="shared" si="145"/>
        <v>1003.4259611724401</v>
      </c>
      <c r="BJ212" s="21">
        <f t="shared" si="146"/>
        <v>3.4259611724400951E-3</v>
      </c>
      <c r="BK212" s="26">
        <f t="shared" si="147"/>
        <v>1.8851128449494685</v>
      </c>
      <c r="BL212" s="26">
        <f t="shared" si="148"/>
        <v>1.8851128449494685</v>
      </c>
      <c r="BM212" s="16">
        <f t="shared" si="149"/>
        <v>22.307168665235377</v>
      </c>
      <c r="BN212" s="16">
        <f t="shared" si="150"/>
        <v>23.249725087710111</v>
      </c>
      <c r="BO212" s="16">
        <f t="shared" si="151"/>
        <v>44.928522804628997</v>
      </c>
      <c r="BP212" s="16">
        <f t="shared" si="152"/>
        <v>46.813635649578465</v>
      </c>
      <c r="BQ212" s="16">
        <f t="shared" si="153"/>
        <v>-1.8851128449494681</v>
      </c>
      <c r="BR212" s="1">
        <v>6</v>
      </c>
      <c r="BS212" s="1">
        <v>6</v>
      </c>
      <c r="BT212" s="42">
        <v>65</v>
      </c>
      <c r="BU212" s="42">
        <v>68</v>
      </c>
      <c r="BV212" s="42">
        <v>25</v>
      </c>
      <c r="BW212" s="42">
        <v>34</v>
      </c>
      <c r="BX212" s="42">
        <v>41</v>
      </c>
      <c r="BY212" s="42">
        <v>47</v>
      </c>
      <c r="BZ212" s="1">
        <v>59</v>
      </c>
      <c r="CA212" s="1">
        <v>70</v>
      </c>
      <c r="CB212" s="21">
        <f t="shared" si="154"/>
        <v>0.4573643410852713</v>
      </c>
      <c r="CC212" s="4">
        <v>-4.71</v>
      </c>
      <c r="CD212" s="45">
        <f t="shared" si="155"/>
        <v>-3.4514371692737917</v>
      </c>
      <c r="CE212" s="26">
        <f t="shared" si="156"/>
        <v>2.2107829856407477</v>
      </c>
      <c r="CF212" s="26">
        <f t="shared" si="157"/>
        <v>2.2758060146301817</v>
      </c>
      <c r="CG212" s="26">
        <f t="shared" si="158"/>
        <v>32.576537523706314</v>
      </c>
      <c r="CH212" s="26">
        <f t="shared" si="159"/>
        <v>28.675155784340287</v>
      </c>
      <c r="CI212" s="26">
        <f t="shared" si="160"/>
        <v>58.585749119479814</v>
      </c>
      <c r="CJ212" s="26">
        <f t="shared" si="161"/>
        <v>52.018423191547008</v>
      </c>
      <c r="CK212" s="16">
        <f t="shared" si="162"/>
        <v>-8.4524387728822745</v>
      </c>
      <c r="CL212" s="42">
        <v>34</v>
      </c>
      <c r="CM212" s="42">
        <v>35</v>
      </c>
      <c r="CN212" s="42">
        <v>467</v>
      </c>
      <c r="CO212" s="42">
        <v>406</v>
      </c>
      <c r="CP212" s="42">
        <v>170</v>
      </c>
      <c r="CQ212" s="42">
        <v>156</v>
      </c>
      <c r="CR212" s="42">
        <v>203</v>
      </c>
      <c r="CS212" s="42">
        <v>230</v>
      </c>
      <c r="CT212" s="1">
        <v>0</v>
      </c>
      <c r="CU212" s="1">
        <v>0</v>
      </c>
      <c r="CV212" s="42">
        <f t="shared" si="163"/>
        <v>0</v>
      </c>
      <c r="CW212" s="26">
        <f t="shared" si="164"/>
        <v>0</v>
      </c>
      <c r="CX212" s="26">
        <f t="shared" si="165"/>
        <v>0</v>
      </c>
      <c r="CY212" s="26">
        <f t="shared" si="166"/>
        <v>0</v>
      </c>
      <c r="CZ212" s="13">
        <v>5</v>
      </c>
      <c r="DA212" s="13">
        <v>7</v>
      </c>
      <c r="DB212" s="27">
        <v>5.96</v>
      </c>
      <c r="DC212" s="27">
        <v>6.27</v>
      </c>
      <c r="DD212" s="27">
        <v>6.21</v>
      </c>
      <c r="DE212" s="27">
        <v>6.77</v>
      </c>
      <c r="DF212" s="13">
        <v>37</v>
      </c>
      <c r="DG212" s="13">
        <v>46</v>
      </c>
      <c r="DH212" s="21">
        <f t="shared" si="167"/>
        <v>0.44578313253012047</v>
      </c>
      <c r="DI212" s="42">
        <v>28</v>
      </c>
      <c r="DJ212" s="42">
        <v>12</v>
      </c>
      <c r="DK212" s="13">
        <v>3</v>
      </c>
      <c r="DL212" s="13">
        <v>0</v>
      </c>
      <c r="DM212" s="13">
        <v>0.107</v>
      </c>
      <c r="DN212" s="13">
        <v>0</v>
      </c>
      <c r="DO212" s="13">
        <v>0</v>
      </c>
      <c r="DP212" s="13">
        <v>0</v>
      </c>
      <c r="DQ212" s="13">
        <v>21</v>
      </c>
      <c r="DR212" s="46">
        <v>10</v>
      </c>
      <c r="DS212" s="13">
        <v>1</v>
      </c>
      <c r="DT212" s="13">
        <v>0</v>
      </c>
      <c r="DU212" s="13">
        <v>4.8000000000000001E-2</v>
      </c>
      <c r="DV212" s="13">
        <v>0</v>
      </c>
      <c r="DW212" s="13">
        <v>0</v>
      </c>
      <c r="DX212" s="13">
        <v>0</v>
      </c>
    </row>
    <row r="213" spans="1:128" ht="25.5" x14ac:dyDescent="0.2">
      <c r="A213" s="13" t="s">
        <v>665</v>
      </c>
      <c r="B213" s="13" t="s">
        <v>989</v>
      </c>
      <c r="C213" s="39" t="s">
        <v>3248</v>
      </c>
      <c r="D213" s="1" t="s">
        <v>136</v>
      </c>
      <c r="E213" s="13" t="s">
        <v>328</v>
      </c>
      <c r="F213" s="13">
        <v>81</v>
      </c>
      <c r="G213" s="13">
        <v>18</v>
      </c>
      <c r="H213" s="13">
        <v>24</v>
      </c>
      <c r="I213" s="40">
        <f t="shared" si="126"/>
        <v>42</v>
      </c>
      <c r="J213" s="19">
        <f t="shared" si="127"/>
        <v>1.9041142468548113</v>
      </c>
      <c r="K213" s="1">
        <v>18</v>
      </c>
      <c r="L213" s="1">
        <v>17</v>
      </c>
      <c r="M213" s="1">
        <v>6</v>
      </c>
      <c r="N213" s="1">
        <v>131</v>
      </c>
      <c r="O213" s="1">
        <v>40</v>
      </c>
      <c r="P213" s="1">
        <v>51</v>
      </c>
      <c r="Q213" s="1">
        <v>150</v>
      </c>
      <c r="R213" s="15">
        <f t="shared" si="128"/>
        <v>0.13740458015267176</v>
      </c>
      <c r="S213" s="15">
        <f t="shared" si="129"/>
        <v>8.1081081081081086E-2</v>
      </c>
      <c r="T213" s="16">
        <v>1323.45</v>
      </c>
      <c r="U213" s="16">
        <f t="shared" si="130"/>
        <v>16.338888888888889</v>
      </c>
      <c r="V213" s="16">
        <v>1239.53</v>
      </c>
      <c r="W213" s="16">
        <f t="shared" si="131"/>
        <v>15.302839506172839</v>
      </c>
      <c r="X213" s="16">
        <v>2781.88</v>
      </c>
      <c r="Y213" s="16">
        <f t="shared" si="132"/>
        <v>34.3441975308642</v>
      </c>
      <c r="Z213" s="21">
        <f t="shared" si="133"/>
        <v>0.30823268455591446</v>
      </c>
      <c r="AA213" s="20">
        <f t="shared" si="134"/>
        <v>178.19642857142856</v>
      </c>
      <c r="AB213">
        <v>35</v>
      </c>
      <c r="AC213" s="1">
        <v>59</v>
      </c>
      <c r="AD213" s="1">
        <v>148</v>
      </c>
      <c r="AE213" s="1">
        <v>59</v>
      </c>
      <c r="AF213" s="1">
        <v>34</v>
      </c>
      <c r="AG213" s="15">
        <f t="shared" si="135"/>
        <v>0.32142857142857145</v>
      </c>
      <c r="AH213" s="15">
        <f t="shared" si="136"/>
        <v>0.4107142857142857</v>
      </c>
      <c r="AI213" s="15">
        <f t="shared" si="137"/>
        <v>0.73214285714285721</v>
      </c>
      <c r="AJ213" s="1">
        <v>432</v>
      </c>
      <c r="AK213" s="21">
        <f t="shared" si="138"/>
        <v>0.3612040133779264</v>
      </c>
      <c r="AL213" s="1">
        <v>257</v>
      </c>
      <c r="AM213" s="21">
        <f t="shared" si="139"/>
        <v>0.2148829431438127</v>
      </c>
      <c r="AN213" s="1">
        <v>507</v>
      </c>
      <c r="AO213" s="21">
        <f t="shared" si="140"/>
        <v>0.42391304347826086</v>
      </c>
      <c r="AP213" s="21">
        <f t="shared" si="141"/>
        <v>0.62699564586357037</v>
      </c>
      <c r="AQ213" s="1">
        <v>14</v>
      </c>
      <c r="AR213" s="4">
        <v>17.88</v>
      </c>
      <c r="AS213" s="41">
        <v>496</v>
      </c>
      <c r="AT213" s="41">
        <v>387</v>
      </c>
      <c r="AU213" s="41">
        <v>443</v>
      </c>
      <c r="AV213" s="21">
        <f t="shared" si="142"/>
        <v>0.56172140430351081</v>
      </c>
      <c r="AW213" s="26">
        <v>17.88</v>
      </c>
      <c r="AX213" s="42">
        <v>2</v>
      </c>
      <c r="AY213" s="41">
        <v>0.93700000000000006</v>
      </c>
      <c r="AZ213" s="1">
        <v>2</v>
      </c>
      <c r="BA213" s="43">
        <v>0.71899999999999997</v>
      </c>
      <c r="BB213" s="16">
        <v>50.41</v>
      </c>
      <c r="BC213" s="26">
        <v>18.850000000000001</v>
      </c>
      <c r="BD213" s="43">
        <v>3.081</v>
      </c>
      <c r="BE213" s="43">
        <v>-1.464</v>
      </c>
      <c r="BF213" s="16">
        <v>48.39</v>
      </c>
      <c r="BG213" s="21">
        <f t="shared" si="143"/>
        <v>9.540034071550256E-2</v>
      </c>
      <c r="BH213" s="44">
        <f t="shared" si="144"/>
        <v>0.89949748743718594</v>
      </c>
      <c r="BI213" s="42">
        <f t="shared" si="145"/>
        <v>994.89782815268848</v>
      </c>
      <c r="BJ213" s="21">
        <f t="shared" si="146"/>
        <v>-5.1021718473115013E-3</v>
      </c>
      <c r="BK213" s="26">
        <f t="shared" si="147"/>
        <v>2.7107048639403648</v>
      </c>
      <c r="BL213" s="26">
        <f t="shared" si="148"/>
        <v>2.9043266399361047</v>
      </c>
      <c r="BM213" s="16">
        <f t="shared" si="149"/>
        <v>28.413995627374891</v>
      </c>
      <c r="BN213" s="16">
        <f t="shared" si="150"/>
        <v>28.898050067364242</v>
      </c>
      <c r="BO213" s="16">
        <f t="shared" si="151"/>
        <v>56.05350415076682</v>
      </c>
      <c r="BP213" s="16">
        <f t="shared" si="152"/>
        <v>55.085395270788119</v>
      </c>
      <c r="BQ213" s="16">
        <f t="shared" si="153"/>
        <v>0.96810887997870054</v>
      </c>
      <c r="BR213" s="1">
        <v>56</v>
      </c>
      <c r="BS213" s="1">
        <v>60</v>
      </c>
      <c r="BT213" s="42">
        <v>531</v>
      </c>
      <c r="BU213" s="42">
        <v>537</v>
      </c>
      <c r="BV213" s="42">
        <v>223</v>
      </c>
      <c r="BW213" s="42">
        <v>258</v>
      </c>
      <c r="BX213" s="42">
        <v>283</v>
      </c>
      <c r="BY213" s="42">
        <v>348</v>
      </c>
      <c r="BZ213" s="1">
        <v>570</v>
      </c>
      <c r="CA213" s="1">
        <v>597</v>
      </c>
      <c r="CB213" s="21">
        <f t="shared" si="154"/>
        <v>0.4884318766066838</v>
      </c>
      <c r="CC213" s="4">
        <v>4.5999999999999996</v>
      </c>
      <c r="CD213" s="45">
        <f t="shared" si="155"/>
        <v>1.3213379253011581E-2</v>
      </c>
      <c r="CE213" s="26">
        <f t="shared" si="156"/>
        <v>1.811724445339123</v>
      </c>
      <c r="CF213" s="26">
        <f t="shared" si="157"/>
        <v>2.9548362977554747</v>
      </c>
      <c r="CG213" s="26">
        <f t="shared" si="158"/>
        <v>26.938617050340056</v>
      </c>
      <c r="CH213" s="26">
        <f t="shared" si="159"/>
        <v>30.087566681524724</v>
      </c>
      <c r="CI213" s="26">
        <f t="shared" si="160"/>
        <v>51.871396321911796</v>
      </c>
      <c r="CJ213" s="26">
        <f t="shared" si="161"/>
        <v>58.126159287963532</v>
      </c>
      <c r="CK213" s="16">
        <f t="shared" si="162"/>
        <v>7.2228718460304364</v>
      </c>
      <c r="CL213" s="42">
        <v>84</v>
      </c>
      <c r="CM213" s="42">
        <v>137</v>
      </c>
      <c r="CN213" s="42">
        <v>1165</v>
      </c>
      <c r="CO213" s="42">
        <v>1258</v>
      </c>
      <c r="CP213" s="42">
        <v>522</v>
      </c>
      <c r="CQ213" s="42">
        <v>578</v>
      </c>
      <c r="CR213" s="42">
        <v>722</v>
      </c>
      <c r="CS213" s="42">
        <v>634</v>
      </c>
      <c r="CT213" s="1">
        <v>10</v>
      </c>
      <c r="CU213" s="1">
        <v>13</v>
      </c>
      <c r="CV213" s="42">
        <f t="shared" si="163"/>
        <v>3</v>
      </c>
      <c r="CW213" s="26">
        <f t="shared" si="164"/>
        <v>0.45336053496543122</v>
      </c>
      <c r="CX213" s="26">
        <f t="shared" si="165"/>
        <v>0.58936869545506054</v>
      </c>
      <c r="CY213" s="26">
        <f t="shared" si="166"/>
        <v>0.13600816048962935</v>
      </c>
      <c r="CZ213" s="13">
        <v>49</v>
      </c>
      <c r="DA213" s="13">
        <v>51</v>
      </c>
      <c r="DB213" s="27">
        <v>35.39</v>
      </c>
      <c r="DC213" s="27">
        <v>61.47</v>
      </c>
      <c r="DD213" s="27">
        <v>40.770000000000003</v>
      </c>
      <c r="DE213" s="27">
        <v>49.88</v>
      </c>
      <c r="DF213" s="13">
        <v>1</v>
      </c>
      <c r="DG213" s="13">
        <v>4</v>
      </c>
      <c r="DH213" s="21">
        <f t="shared" si="167"/>
        <v>0.2</v>
      </c>
      <c r="DI213" s="42">
        <v>1</v>
      </c>
      <c r="DJ213" s="42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2</v>
      </c>
      <c r="DR213" s="46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</row>
    <row r="214" spans="1:128" ht="25.5" x14ac:dyDescent="0.2">
      <c r="A214" s="13" t="s">
        <v>992</v>
      </c>
      <c r="B214" s="13" t="s">
        <v>993</v>
      </c>
      <c r="C214" s="39" t="s">
        <v>3249</v>
      </c>
      <c r="D214" s="13" t="s">
        <v>409</v>
      </c>
      <c r="E214" s="13" t="s">
        <v>173</v>
      </c>
      <c r="F214" s="13">
        <v>74</v>
      </c>
      <c r="G214" s="13">
        <v>3</v>
      </c>
      <c r="H214" s="13">
        <v>14</v>
      </c>
      <c r="I214" s="40">
        <f t="shared" si="126"/>
        <v>17</v>
      </c>
      <c r="J214" s="19">
        <f t="shared" si="127"/>
        <v>0.74700648137976489</v>
      </c>
      <c r="K214" s="1">
        <v>1</v>
      </c>
      <c r="L214" s="1">
        <v>3</v>
      </c>
      <c r="M214" s="1">
        <v>9</v>
      </c>
      <c r="N214" s="1">
        <v>124</v>
      </c>
      <c r="O214" s="1">
        <v>38</v>
      </c>
      <c r="P214" s="1">
        <v>78</v>
      </c>
      <c r="Q214" s="1">
        <v>55</v>
      </c>
      <c r="R214" s="15">
        <f t="shared" si="128"/>
        <v>2.4193548387096774E-2</v>
      </c>
      <c r="S214" s="15">
        <f t="shared" si="129"/>
        <v>1.2500000000000001E-2</v>
      </c>
      <c r="T214" s="16">
        <v>1365.45</v>
      </c>
      <c r="U214" s="16">
        <f t="shared" si="130"/>
        <v>18.452027027027029</v>
      </c>
      <c r="V214" s="16">
        <v>1269.44</v>
      </c>
      <c r="W214" s="16">
        <f t="shared" si="131"/>
        <v>17.154594594594595</v>
      </c>
      <c r="X214" s="16">
        <v>2260.88</v>
      </c>
      <c r="Y214" s="16">
        <f t="shared" si="132"/>
        <v>30.552432432432433</v>
      </c>
      <c r="Z214" s="21">
        <f t="shared" si="133"/>
        <v>0.35958213419746654</v>
      </c>
      <c r="AA214" s="20">
        <f t="shared" si="134"/>
        <v>44.651162790697676</v>
      </c>
      <c r="AB214">
        <v>93</v>
      </c>
      <c r="AC214" s="1">
        <v>80</v>
      </c>
      <c r="AD214" s="1">
        <v>149</v>
      </c>
      <c r="AE214" s="1">
        <v>52</v>
      </c>
      <c r="AF214" s="1">
        <v>17</v>
      </c>
      <c r="AG214" s="15">
        <f t="shared" si="135"/>
        <v>6.9767441860465115E-2</v>
      </c>
      <c r="AH214" s="15">
        <f t="shared" si="136"/>
        <v>0.27906976744186046</v>
      </c>
      <c r="AI214" s="15">
        <f t="shared" si="137"/>
        <v>0.34883720930232559</v>
      </c>
      <c r="AJ214" s="1">
        <v>434</v>
      </c>
      <c r="AK214" s="21">
        <f t="shared" si="138"/>
        <v>0.31381055676066522</v>
      </c>
      <c r="AL214" s="1">
        <v>459</v>
      </c>
      <c r="AM214" s="21">
        <f t="shared" si="139"/>
        <v>0.33188720173535791</v>
      </c>
      <c r="AN214" s="1">
        <v>490</v>
      </c>
      <c r="AO214" s="21">
        <f t="shared" si="140"/>
        <v>0.35430224150397688</v>
      </c>
      <c r="AP214" s="21">
        <f t="shared" si="141"/>
        <v>0.48600223964165734</v>
      </c>
      <c r="AQ214" s="1">
        <v>3</v>
      </c>
      <c r="AR214" s="4">
        <v>-3.12</v>
      </c>
      <c r="AS214" s="41">
        <v>483</v>
      </c>
      <c r="AT214" s="41">
        <v>493</v>
      </c>
      <c r="AU214" s="41">
        <v>423</v>
      </c>
      <c r="AV214" s="21">
        <f t="shared" si="142"/>
        <v>0.49487704918032788</v>
      </c>
      <c r="AW214" s="26">
        <v>17.649999999999999</v>
      </c>
      <c r="AX214" s="42">
        <v>2</v>
      </c>
      <c r="AY214" s="41">
        <v>0.79</v>
      </c>
      <c r="AZ214" s="1">
        <v>3</v>
      </c>
      <c r="BA214" s="43">
        <v>1.087</v>
      </c>
      <c r="BB214" s="16">
        <v>50.34</v>
      </c>
      <c r="BC214" s="26">
        <v>16.600000000000001</v>
      </c>
      <c r="BD214" s="43">
        <v>2.6640000000000001</v>
      </c>
      <c r="BE214" s="43">
        <v>0.372</v>
      </c>
      <c r="BF214" s="16">
        <v>51.21</v>
      </c>
      <c r="BG214" s="21">
        <f t="shared" si="143"/>
        <v>6.7187499999999997E-2</v>
      </c>
      <c r="BH214" s="44">
        <f t="shared" si="144"/>
        <v>0.93001841620626147</v>
      </c>
      <c r="BI214" s="42">
        <f t="shared" si="145"/>
        <v>997.20591620626146</v>
      </c>
      <c r="BJ214" s="21">
        <f t="shared" si="146"/>
        <v>-2.794083793738536E-3</v>
      </c>
      <c r="BK214" s="26">
        <f t="shared" si="147"/>
        <v>2.0323922359465589</v>
      </c>
      <c r="BL214" s="26">
        <f t="shared" si="148"/>
        <v>1.796067557348122</v>
      </c>
      <c r="BM214" s="16">
        <f t="shared" si="149"/>
        <v>30.249558860599951</v>
      </c>
      <c r="BN214" s="16">
        <f t="shared" si="150"/>
        <v>25.664860095790267</v>
      </c>
      <c r="BO214" s="16">
        <f t="shared" si="151"/>
        <v>55.441769599193343</v>
      </c>
      <c r="BP214" s="16">
        <f t="shared" si="152"/>
        <v>51.424250063019912</v>
      </c>
      <c r="BQ214" s="16">
        <f t="shared" si="153"/>
        <v>4.017519536173431</v>
      </c>
      <c r="BR214" s="1">
        <v>43</v>
      </c>
      <c r="BS214" s="1">
        <v>38</v>
      </c>
      <c r="BT214" s="42">
        <v>597</v>
      </c>
      <c r="BU214" s="42">
        <v>505</v>
      </c>
      <c r="BV214" s="42">
        <v>237</v>
      </c>
      <c r="BW214" s="42">
        <v>219</v>
      </c>
      <c r="BX214" s="42">
        <v>326</v>
      </c>
      <c r="BY214" s="42">
        <v>296</v>
      </c>
      <c r="BZ214" s="1">
        <v>548</v>
      </c>
      <c r="CA214" s="1">
        <v>542</v>
      </c>
      <c r="CB214" s="21">
        <f t="shared" si="154"/>
        <v>0.50275229357798168</v>
      </c>
      <c r="CC214" s="4">
        <v>2.69</v>
      </c>
      <c r="CD214" s="45">
        <f t="shared" si="155"/>
        <v>4.978465784773654</v>
      </c>
      <c r="CE214" s="26">
        <f t="shared" si="156"/>
        <v>2.4946038710590566</v>
      </c>
      <c r="CF214" s="26">
        <f t="shared" si="157"/>
        <v>2.7069105834896146</v>
      </c>
      <c r="CG214" s="26">
        <f t="shared" si="158"/>
        <v>29.643324723116663</v>
      </c>
      <c r="CH214" s="26">
        <f t="shared" si="159"/>
        <v>31.474470117830222</v>
      </c>
      <c r="CI214" s="26">
        <f t="shared" si="160"/>
        <v>54.191288347899928</v>
      </c>
      <c r="CJ214" s="26">
        <f t="shared" si="161"/>
        <v>58.62319096988783</v>
      </c>
      <c r="CK214" s="16">
        <f t="shared" si="162"/>
        <v>8.4494221581613331</v>
      </c>
      <c r="CL214" s="42">
        <v>94</v>
      </c>
      <c r="CM214" s="42">
        <v>102</v>
      </c>
      <c r="CN214" s="42">
        <v>1023</v>
      </c>
      <c r="CO214" s="42">
        <v>1084</v>
      </c>
      <c r="CP214" s="42">
        <v>421</v>
      </c>
      <c r="CQ214" s="42">
        <v>447</v>
      </c>
      <c r="CR214" s="42">
        <v>576</v>
      </c>
      <c r="CS214" s="42">
        <v>504</v>
      </c>
      <c r="CT214" s="1">
        <v>17</v>
      </c>
      <c r="CU214" s="1">
        <v>4</v>
      </c>
      <c r="CV214" s="42">
        <f t="shared" si="163"/>
        <v>-13</v>
      </c>
      <c r="CW214" s="26">
        <f t="shared" si="164"/>
        <v>0.74700648137976489</v>
      </c>
      <c r="CX214" s="26">
        <f t="shared" si="165"/>
        <v>0.17576623091288585</v>
      </c>
      <c r="CY214" s="26">
        <f t="shared" si="166"/>
        <v>-0.57124025046687898</v>
      </c>
      <c r="CZ214" s="13">
        <v>48</v>
      </c>
      <c r="DA214" s="13">
        <v>44</v>
      </c>
      <c r="DB214" s="27">
        <v>52.03</v>
      </c>
      <c r="DC214" s="27">
        <v>63.29</v>
      </c>
      <c r="DD214" s="27">
        <v>46.93</v>
      </c>
      <c r="DE214" s="27">
        <v>55.43</v>
      </c>
      <c r="DF214" s="1"/>
      <c r="DG214" s="1"/>
      <c r="DH214" s="21" t="str">
        <f t="shared" si="167"/>
        <v xml:space="preserve"> </v>
      </c>
      <c r="DI214" s="42"/>
      <c r="DJ214" s="42"/>
      <c r="DK214" s="1"/>
      <c r="DL214" s="1"/>
      <c r="DM214" s="1"/>
      <c r="DN214" s="1"/>
      <c r="DO214" s="1"/>
      <c r="DP214" s="1"/>
      <c r="DQ214" s="13">
        <v>1</v>
      </c>
      <c r="DR214" s="46">
        <v>0</v>
      </c>
      <c r="DS214" s="13">
        <v>0</v>
      </c>
      <c r="DT214" s="13">
        <v>1</v>
      </c>
      <c r="DU214" s="13">
        <v>-1</v>
      </c>
      <c r="DV214" s="13">
        <v>0</v>
      </c>
      <c r="DW214" s="13">
        <v>0</v>
      </c>
      <c r="DX214" s="13">
        <v>0</v>
      </c>
    </row>
    <row r="215" spans="1:128" ht="25.5" x14ac:dyDescent="0.2">
      <c r="A215" s="13" t="s">
        <v>996</v>
      </c>
      <c r="B215" s="13" t="s">
        <v>997</v>
      </c>
      <c r="C215" s="39" t="s">
        <v>3250</v>
      </c>
      <c r="D215" s="1" t="s">
        <v>153</v>
      </c>
      <c r="E215" s="13" t="s">
        <v>173</v>
      </c>
      <c r="F215" s="13">
        <v>49</v>
      </c>
      <c r="G215" s="13">
        <v>3</v>
      </c>
      <c r="H215" s="13">
        <v>9</v>
      </c>
      <c r="I215" s="40">
        <f t="shared" si="126"/>
        <v>12</v>
      </c>
      <c r="J215" s="19">
        <f t="shared" si="127"/>
        <v>0.82162079917834796</v>
      </c>
      <c r="K215" s="1">
        <v>3</v>
      </c>
      <c r="L215" s="1">
        <v>5</v>
      </c>
      <c r="M215" s="1">
        <v>3</v>
      </c>
      <c r="N215" s="1">
        <v>83</v>
      </c>
      <c r="O215" s="1">
        <v>35</v>
      </c>
      <c r="P215" s="1">
        <v>44</v>
      </c>
      <c r="Q215" s="1">
        <v>41</v>
      </c>
      <c r="R215" s="15">
        <f t="shared" si="128"/>
        <v>3.614457831325301E-2</v>
      </c>
      <c r="S215" s="15">
        <f t="shared" si="129"/>
        <v>1.8518518518518517E-2</v>
      </c>
      <c r="T215" s="16">
        <v>876.31666666670003</v>
      </c>
      <c r="U215" s="16">
        <f t="shared" si="130"/>
        <v>17.884013605442856</v>
      </c>
      <c r="V215" s="16">
        <v>844.48</v>
      </c>
      <c r="W215" s="16">
        <f t="shared" si="131"/>
        <v>17.234285714285715</v>
      </c>
      <c r="X215" s="16">
        <v>1458.7</v>
      </c>
      <c r="Y215" s="16">
        <f t="shared" si="132"/>
        <v>29.769387755102041</v>
      </c>
      <c r="Z215" s="21">
        <f t="shared" si="133"/>
        <v>0.36665827247544697</v>
      </c>
      <c r="AA215" s="20">
        <f t="shared" si="134"/>
        <v>54.324324324324323</v>
      </c>
      <c r="AB215">
        <v>38</v>
      </c>
      <c r="AC215" s="1">
        <v>59</v>
      </c>
      <c r="AD215" s="1">
        <v>72</v>
      </c>
      <c r="AE215" s="1">
        <v>17</v>
      </c>
      <c r="AF215" s="1">
        <v>11</v>
      </c>
      <c r="AG215" s="15">
        <f t="shared" si="135"/>
        <v>8.1081081081081086E-2</v>
      </c>
      <c r="AH215" s="15">
        <f t="shared" si="136"/>
        <v>0.21621621621621623</v>
      </c>
      <c r="AI215" s="15">
        <f t="shared" si="137"/>
        <v>0.29729729729729731</v>
      </c>
      <c r="AJ215" s="1">
        <v>236</v>
      </c>
      <c r="AK215" s="21">
        <f t="shared" si="138"/>
        <v>0.30769230769230771</v>
      </c>
      <c r="AL215" s="1">
        <v>219</v>
      </c>
      <c r="AM215" s="21">
        <f t="shared" si="139"/>
        <v>0.28552803129074317</v>
      </c>
      <c r="AN215" s="1">
        <v>312</v>
      </c>
      <c r="AO215" s="21">
        <f t="shared" si="140"/>
        <v>0.40677966101694918</v>
      </c>
      <c r="AP215" s="21">
        <f t="shared" si="141"/>
        <v>0.51868131868131873</v>
      </c>
      <c r="AQ215" s="1">
        <v>4</v>
      </c>
      <c r="AR215" s="4">
        <v>-2.75</v>
      </c>
      <c r="AS215" s="41">
        <v>312</v>
      </c>
      <c r="AT215" s="41">
        <v>279</v>
      </c>
      <c r="AU215" s="41">
        <v>270</v>
      </c>
      <c r="AV215" s="21">
        <f t="shared" si="142"/>
        <v>0.52791878172588835</v>
      </c>
      <c r="AW215" s="26">
        <v>17.48</v>
      </c>
      <c r="AX215" s="42">
        <v>4</v>
      </c>
      <c r="AY215" s="41">
        <v>0.42</v>
      </c>
      <c r="AZ215" s="1">
        <v>5</v>
      </c>
      <c r="BA215" s="43">
        <v>0.76200000000000001</v>
      </c>
      <c r="BB215" s="16">
        <v>50.09</v>
      </c>
      <c r="BC215" s="26">
        <v>16.899999999999999</v>
      </c>
      <c r="BD215" s="43">
        <v>1.2730000000000001</v>
      </c>
      <c r="BE215" s="43">
        <v>5.5949999999999998</v>
      </c>
      <c r="BF215" s="16">
        <v>51.36</v>
      </c>
      <c r="BG215" s="21">
        <f t="shared" si="143"/>
        <v>9.2039800995024873E-2</v>
      </c>
      <c r="BH215" s="44">
        <f t="shared" si="144"/>
        <v>0.92929292929292928</v>
      </c>
      <c r="BI215" s="42">
        <f t="shared" si="145"/>
        <v>1021.3327302879542</v>
      </c>
      <c r="BJ215" s="21">
        <f t="shared" si="146"/>
        <v>2.1332730287954155E-2</v>
      </c>
      <c r="BK215" s="26">
        <f t="shared" si="147"/>
        <v>2.6288366805608185</v>
      </c>
      <c r="BL215" s="26">
        <f t="shared" si="148"/>
        <v>1.989389920424403</v>
      </c>
      <c r="BM215" s="16">
        <f t="shared" si="149"/>
        <v>28.56195528609322</v>
      </c>
      <c r="BN215" s="16">
        <f t="shared" si="150"/>
        <v>28.135657446002273</v>
      </c>
      <c r="BO215" s="16">
        <f t="shared" si="151"/>
        <v>55.845017051913601</v>
      </c>
      <c r="BP215" s="16">
        <f t="shared" si="152"/>
        <v>52.505683971201208</v>
      </c>
      <c r="BQ215" s="16">
        <f t="shared" si="153"/>
        <v>3.3393330807123931</v>
      </c>
      <c r="BR215" s="1">
        <v>37</v>
      </c>
      <c r="BS215" s="1">
        <v>28</v>
      </c>
      <c r="BT215" s="42">
        <v>365</v>
      </c>
      <c r="BU215" s="42">
        <v>368</v>
      </c>
      <c r="BV215" s="42">
        <v>158</v>
      </c>
      <c r="BW215" s="42">
        <v>169</v>
      </c>
      <c r="BX215" s="42">
        <v>174</v>
      </c>
      <c r="BY215" s="42">
        <v>226</v>
      </c>
      <c r="BZ215" s="1">
        <v>367</v>
      </c>
      <c r="CA215" s="1">
        <v>360</v>
      </c>
      <c r="CB215" s="21">
        <f t="shared" si="154"/>
        <v>0.50481430536451166</v>
      </c>
      <c r="CC215" s="4">
        <v>-2.41</v>
      </c>
      <c r="CD215" s="45">
        <f t="shared" si="155"/>
        <v>-2.0320185676392573</v>
      </c>
      <c r="CE215" s="26">
        <f t="shared" si="156"/>
        <v>2.2622883389319255</v>
      </c>
      <c r="CF215" s="26">
        <f t="shared" si="157"/>
        <v>2.344553369438541</v>
      </c>
      <c r="CG215" s="26">
        <f t="shared" si="158"/>
        <v>31.67203674504696</v>
      </c>
      <c r="CH215" s="26">
        <f t="shared" si="159"/>
        <v>26.982930006169877</v>
      </c>
      <c r="CI215" s="26">
        <f t="shared" si="160"/>
        <v>56.886268595324609</v>
      </c>
      <c r="CJ215" s="26">
        <f t="shared" si="161"/>
        <v>50.469596215808593</v>
      </c>
      <c r="CK215" s="16">
        <f t="shared" si="162"/>
        <v>-3.0773392988036221</v>
      </c>
      <c r="CL215" s="42">
        <v>55</v>
      </c>
      <c r="CM215" s="42">
        <v>57</v>
      </c>
      <c r="CN215" s="42">
        <v>715</v>
      </c>
      <c r="CO215" s="42">
        <v>599</v>
      </c>
      <c r="CP215" s="42">
        <v>258</v>
      </c>
      <c r="CQ215" s="42">
        <v>201</v>
      </c>
      <c r="CR215" s="42">
        <v>370</v>
      </c>
      <c r="CS215" s="42">
        <v>355</v>
      </c>
      <c r="CT215" s="1">
        <v>12</v>
      </c>
      <c r="CU215" s="1">
        <v>5</v>
      </c>
      <c r="CV215" s="42">
        <f t="shared" si="163"/>
        <v>-7</v>
      </c>
      <c r="CW215" s="26">
        <f t="shared" si="164"/>
        <v>0.82162079917834807</v>
      </c>
      <c r="CX215" s="26">
        <f t="shared" si="165"/>
        <v>0.342341999657645</v>
      </c>
      <c r="CY215" s="26">
        <f t="shared" si="166"/>
        <v>-0.47927879952070301</v>
      </c>
      <c r="CZ215" s="13">
        <v>30</v>
      </c>
      <c r="DA215" s="13">
        <v>29</v>
      </c>
      <c r="DB215" s="27">
        <v>29.58</v>
      </c>
      <c r="DC215" s="27">
        <v>28.34</v>
      </c>
      <c r="DD215" s="27">
        <v>31.1</v>
      </c>
      <c r="DE215" s="27">
        <v>29.44</v>
      </c>
      <c r="DF215" s="1"/>
      <c r="DG215" s="1"/>
      <c r="DH215" s="21" t="str">
        <f t="shared" si="167"/>
        <v xml:space="preserve"> </v>
      </c>
      <c r="DI215" s="42"/>
      <c r="DJ215" s="42"/>
      <c r="DK215" s="1"/>
      <c r="DL215" s="1"/>
      <c r="DM215" s="1"/>
      <c r="DN215" s="1"/>
      <c r="DO215" s="1"/>
      <c r="DP215" s="1"/>
      <c r="DQ215" s="47"/>
      <c r="DR215" s="46"/>
      <c r="DS215" s="13"/>
      <c r="DT215" s="13"/>
      <c r="DU215" s="13"/>
      <c r="DV215" s="13"/>
      <c r="DW215" s="13"/>
      <c r="DX215" s="1"/>
    </row>
    <row r="216" spans="1:128" ht="25.5" x14ac:dyDescent="0.2">
      <c r="A216" s="13" t="s">
        <v>1000</v>
      </c>
      <c r="B216" s="13" t="s">
        <v>1001</v>
      </c>
      <c r="C216" s="39" t="s">
        <v>3251</v>
      </c>
      <c r="D216" s="1" t="s">
        <v>302</v>
      </c>
      <c r="E216" s="13" t="s">
        <v>173</v>
      </c>
      <c r="F216" s="13">
        <v>81</v>
      </c>
      <c r="G216" s="13">
        <v>6</v>
      </c>
      <c r="H216" s="13">
        <v>20</v>
      </c>
      <c r="I216" s="40">
        <f t="shared" si="126"/>
        <v>26</v>
      </c>
      <c r="J216" s="19">
        <f t="shared" si="127"/>
        <v>1.0367629955361823</v>
      </c>
      <c r="K216" s="1">
        <v>6</v>
      </c>
      <c r="L216" s="1">
        <v>8</v>
      </c>
      <c r="M216" s="1">
        <v>8</v>
      </c>
      <c r="N216" s="1">
        <v>115</v>
      </c>
      <c r="O216" s="1">
        <v>38</v>
      </c>
      <c r="P216" s="1">
        <v>77</v>
      </c>
      <c r="Q216" s="1">
        <v>57</v>
      </c>
      <c r="R216" s="15">
        <f t="shared" si="128"/>
        <v>5.2173913043478258E-2</v>
      </c>
      <c r="S216" s="15">
        <f t="shared" si="129"/>
        <v>2.6086956521739129E-2</v>
      </c>
      <c r="T216" s="16">
        <v>1504.6833333333</v>
      </c>
      <c r="U216" s="16">
        <f t="shared" si="130"/>
        <v>18.576337448559258</v>
      </c>
      <c r="V216" s="16">
        <v>1385.9</v>
      </c>
      <c r="W216" s="16">
        <f t="shared" si="131"/>
        <v>17.109876543209879</v>
      </c>
      <c r="X216" s="16">
        <v>2522.11</v>
      </c>
      <c r="Y216" s="16">
        <f t="shared" si="132"/>
        <v>31.137160493827164</v>
      </c>
      <c r="Z216" s="21">
        <f t="shared" si="133"/>
        <v>0.35463061762892112</v>
      </c>
      <c r="AA216" s="20">
        <f t="shared" si="134"/>
        <v>103.2</v>
      </c>
      <c r="AB216">
        <v>67</v>
      </c>
      <c r="AC216" s="1">
        <v>98</v>
      </c>
      <c r="AD216" s="1">
        <v>123</v>
      </c>
      <c r="AE216" s="1">
        <v>36</v>
      </c>
      <c r="AF216" s="1">
        <v>19</v>
      </c>
      <c r="AG216" s="15">
        <f t="shared" si="135"/>
        <v>0.1</v>
      </c>
      <c r="AH216" s="15">
        <f t="shared" si="136"/>
        <v>0.26666666666666666</v>
      </c>
      <c r="AI216" s="15">
        <f t="shared" si="137"/>
        <v>0.3666666666666667</v>
      </c>
      <c r="AJ216" s="1">
        <v>522</v>
      </c>
      <c r="AK216" s="21">
        <f t="shared" si="138"/>
        <v>0.40246723207401697</v>
      </c>
      <c r="AL216" s="1">
        <v>338</v>
      </c>
      <c r="AM216" s="21">
        <f t="shared" si="139"/>
        <v>0.26060138781804165</v>
      </c>
      <c r="AN216" s="1">
        <v>437</v>
      </c>
      <c r="AO216" s="21">
        <f t="shared" si="140"/>
        <v>0.33693138010794138</v>
      </c>
      <c r="AP216" s="21">
        <f t="shared" si="141"/>
        <v>0.60697674418604652</v>
      </c>
      <c r="AQ216" s="1">
        <v>7</v>
      </c>
      <c r="AR216" s="4">
        <v>15.04</v>
      </c>
      <c r="AS216" s="41">
        <v>593</v>
      </c>
      <c r="AT216" s="41">
        <v>517</v>
      </c>
      <c r="AU216" s="41">
        <v>440</v>
      </c>
      <c r="AV216" s="21">
        <f t="shared" si="142"/>
        <v>0.53423423423423422</v>
      </c>
      <c r="AW216" s="26">
        <v>17.190000000000001</v>
      </c>
      <c r="AX216" s="42">
        <v>5</v>
      </c>
      <c r="AY216" s="41">
        <v>-0.08</v>
      </c>
      <c r="AZ216" s="1">
        <v>8</v>
      </c>
      <c r="BA216" s="43">
        <v>-1.2370000000000001</v>
      </c>
      <c r="BB216" s="16">
        <v>49.36</v>
      </c>
      <c r="BC216" s="26">
        <v>16.93</v>
      </c>
      <c r="BD216" s="43">
        <v>2.7690000000000001</v>
      </c>
      <c r="BE216" s="43">
        <v>3.9870000000000001</v>
      </c>
      <c r="BF216" s="16">
        <v>51.81</v>
      </c>
      <c r="BG216" s="21">
        <f t="shared" si="143"/>
        <v>7.7519379844961239E-2</v>
      </c>
      <c r="BH216" s="44">
        <f t="shared" si="144"/>
        <v>0.93004769475357707</v>
      </c>
      <c r="BI216" s="42">
        <f t="shared" si="145"/>
        <v>1007.5670745985383</v>
      </c>
      <c r="BJ216" s="21">
        <f t="shared" si="146"/>
        <v>7.5670745985383092E-3</v>
      </c>
      <c r="BK216" s="26">
        <f t="shared" si="147"/>
        <v>2.5975900137095027</v>
      </c>
      <c r="BL216" s="26">
        <f t="shared" si="148"/>
        <v>1.9048993433869688</v>
      </c>
      <c r="BM216" s="16">
        <f t="shared" si="149"/>
        <v>33.508911176852585</v>
      </c>
      <c r="BN216" s="16">
        <f t="shared" si="150"/>
        <v>27.23140197705462</v>
      </c>
      <c r="BO216" s="16">
        <f t="shared" si="151"/>
        <v>56.367703297496206</v>
      </c>
      <c r="BP216" s="16">
        <f t="shared" si="152"/>
        <v>48.315174254996748</v>
      </c>
      <c r="BQ216" s="16">
        <f t="shared" si="153"/>
        <v>8.052529042499458</v>
      </c>
      <c r="BR216" s="1">
        <v>60</v>
      </c>
      <c r="BS216" s="1">
        <v>44</v>
      </c>
      <c r="BT216" s="42">
        <v>714</v>
      </c>
      <c r="BU216" s="42">
        <v>585</v>
      </c>
      <c r="BV216" s="42">
        <v>225</v>
      </c>
      <c r="BW216" s="42">
        <v>243</v>
      </c>
      <c r="BX216" s="42">
        <v>244</v>
      </c>
      <c r="BY216" s="42">
        <v>303</v>
      </c>
      <c r="BZ216" s="1">
        <v>579</v>
      </c>
      <c r="CA216" s="1">
        <v>468</v>
      </c>
      <c r="CB216" s="21">
        <f t="shared" si="154"/>
        <v>0.55300859598853869</v>
      </c>
      <c r="CC216" s="4">
        <v>5.95</v>
      </c>
      <c r="CD216" s="45">
        <f t="shared" si="155"/>
        <v>0.17108718203434137</v>
      </c>
      <c r="CE216" s="26">
        <f t="shared" si="156"/>
        <v>2.1172748214788411</v>
      </c>
      <c r="CF216" s="26">
        <f t="shared" si="157"/>
        <v>2.3789604735717313</v>
      </c>
      <c r="CG216" s="26">
        <f t="shared" si="158"/>
        <v>28.928159358632254</v>
      </c>
      <c r="CH216" s="26">
        <f t="shared" si="159"/>
        <v>29.594268291232339</v>
      </c>
      <c r="CI216" s="26">
        <f t="shared" si="160"/>
        <v>53.217345793799637</v>
      </c>
      <c r="CJ216" s="26">
        <f t="shared" si="161"/>
        <v>53.883454726399712</v>
      </c>
      <c r="CK216" s="16">
        <f t="shared" si="162"/>
        <v>8.7186379750995329</v>
      </c>
      <c r="CL216" s="42">
        <v>89</v>
      </c>
      <c r="CM216" s="42">
        <v>100</v>
      </c>
      <c r="CN216" s="42">
        <v>1127</v>
      </c>
      <c r="CO216" s="42">
        <v>1144</v>
      </c>
      <c r="CP216" s="42">
        <v>477</v>
      </c>
      <c r="CQ216" s="42">
        <v>481</v>
      </c>
      <c r="CR216" s="42">
        <v>540</v>
      </c>
      <c r="CS216" s="42">
        <v>544</v>
      </c>
      <c r="CT216" s="1">
        <v>10</v>
      </c>
      <c r="CU216" s="1">
        <v>9</v>
      </c>
      <c r="CV216" s="42">
        <f t="shared" si="163"/>
        <v>-1</v>
      </c>
      <c r="CW216" s="26">
        <f t="shared" si="164"/>
        <v>0.39875499828314709</v>
      </c>
      <c r="CX216" s="26">
        <f t="shared" si="165"/>
        <v>0.35887949845483236</v>
      </c>
      <c r="CY216" s="26">
        <f t="shared" si="166"/>
        <v>-3.9875499828314703E-2</v>
      </c>
      <c r="CZ216" s="13">
        <v>54</v>
      </c>
      <c r="DA216" s="13">
        <v>45</v>
      </c>
      <c r="DB216" s="27">
        <v>43.88</v>
      </c>
      <c r="DC216" s="27">
        <v>57.42</v>
      </c>
      <c r="DD216" s="27">
        <v>45.98</v>
      </c>
      <c r="DE216" s="27">
        <v>51.59</v>
      </c>
      <c r="DF216" s="1"/>
      <c r="DG216" s="1"/>
      <c r="DH216" s="21" t="str">
        <f t="shared" si="167"/>
        <v xml:space="preserve"> </v>
      </c>
      <c r="DI216" s="42"/>
      <c r="DJ216" s="42"/>
      <c r="DK216" s="1"/>
      <c r="DL216" s="1"/>
      <c r="DM216" s="1"/>
      <c r="DN216" s="1"/>
      <c r="DO216" s="1"/>
      <c r="DP216" s="1"/>
      <c r="DQ216" s="47"/>
      <c r="DR216" s="46"/>
      <c r="DS216" s="13"/>
      <c r="DT216" s="13"/>
      <c r="DU216" s="13"/>
      <c r="DV216" s="13"/>
      <c r="DW216" s="13"/>
      <c r="DX216" s="1"/>
    </row>
    <row r="217" spans="1:128" ht="25.5" x14ac:dyDescent="0.2">
      <c r="A217" s="13" t="s">
        <v>1004</v>
      </c>
      <c r="B217" s="13" t="s">
        <v>1005</v>
      </c>
      <c r="C217" s="39" t="s">
        <v>3252</v>
      </c>
      <c r="D217" s="1" t="s">
        <v>243</v>
      </c>
      <c r="E217" s="13" t="s">
        <v>173</v>
      </c>
      <c r="F217" s="13">
        <v>80</v>
      </c>
      <c r="G217" s="13">
        <v>6</v>
      </c>
      <c r="H217" s="13">
        <v>10</v>
      </c>
      <c r="I217" s="40">
        <f t="shared" si="126"/>
        <v>16</v>
      </c>
      <c r="J217" s="19">
        <f t="shared" si="127"/>
        <v>0.71113744953516789</v>
      </c>
      <c r="K217" s="1">
        <v>5</v>
      </c>
      <c r="L217" s="1">
        <v>3</v>
      </c>
      <c r="M217" s="1">
        <v>7</v>
      </c>
      <c r="N217" s="1">
        <v>74</v>
      </c>
      <c r="O217" s="1">
        <v>18</v>
      </c>
      <c r="P217" s="1">
        <v>72</v>
      </c>
      <c r="Q217" s="1">
        <v>49</v>
      </c>
      <c r="R217" s="15">
        <f t="shared" si="128"/>
        <v>8.1081081081081086E-2</v>
      </c>
      <c r="S217" s="15">
        <f t="shared" si="129"/>
        <v>3.6585365853658534E-2</v>
      </c>
      <c r="T217" s="16">
        <v>1349.95</v>
      </c>
      <c r="U217" s="16">
        <f t="shared" si="130"/>
        <v>16.874375000000001</v>
      </c>
      <c r="V217" s="16">
        <v>1276.33</v>
      </c>
      <c r="W217" s="16">
        <f t="shared" si="131"/>
        <v>15.954124999999999</v>
      </c>
      <c r="X217" s="16">
        <v>2586.31</v>
      </c>
      <c r="Y217" s="16">
        <f t="shared" si="132"/>
        <v>32.328874999999996</v>
      </c>
      <c r="Z217" s="21">
        <f t="shared" si="133"/>
        <v>0.33042944721744716</v>
      </c>
      <c r="AA217" s="20">
        <f t="shared" si="134"/>
        <v>34.448275862068968</v>
      </c>
      <c r="AB217">
        <v>82</v>
      </c>
      <c r="AC217" s="1">
        <v>49</v>
      </c>
      <c r="AD217" s="1">
        <v>140</v>
      </c>
      <c r="AE217" s="1">
        <v>39</v>
      </c>
      <c r="AF217" s="1">
        <v>25</v>
      </c>
      <c r="AG217" s="15">
        <f t="shared" si="135"/>
        <v>0.10344827586206896</v>
      </c>
      <c r="AH217" s="15">
        <f t="shared" si="136"/>
        <v>0.17241379310344829</v>
      </c>
      <c r="AI217" s="15">
        <f t="shared" si="137"/>
        <v>0.27586206896551724</v>
      </c>
      <c r="AJ217" s="1">
        <v>431</v>
      </c>
      <c r="AK217" s="21">
        <f t="shared" si="138"/>
        <v>0.35856905158069885</v>
      </c>
      <c r="AL217" s="1">
        <v>355</v>
      </c>
      <c r="AM217" s="21">
        <f t="shared" si="139"/>
        <v>0.29534109816971715</v>
      </c>
      <c r="AN217" s="1">
        <v>416</v>
      </c>
      <c r="AO217" s="21">
        <f t="shared" si="140"/>
        <v>0.34608985024958405</v>
      </c>
      <c r="AP217" s="21">
        <f t="shared" si="141"/>
        <v>0.54834605597964381</v>
      </c>
      <c r="AQ217" s="1">
        <v>6</v>
      </c>
      <c r="AR217" s="4">
        <v>5.16</v>
      </c>
      <c r="AS217" s="41">
        <v>537</v>
      </c>
      <c r="AT217" s="41">
        <v>449</v>
      </c>
      <c r="AU217" s="41">
        <v>417</v>
      </c>
      <c r="AV217" s="21">
        <f t="shared" si="142"/>
        <v>0.54462474645030423</v>
      </c>
      <c r="AW217" s="26">
        <v>17.420000000000002</v>
      </c>
      <c r="AX217" s="42">
        <v>4</v>
      </c>
      <c r="AY217" s="41">
        <v>0.29699999999999999</v>
      </c>
      <c r="AZ217" s="1">
        <v>4</v>
      </c>
      <c r="BA217" s="43">
        <v>-4.2000000000000003E-2</v>
      </c>
      <c r="BB217" s="16">
        <v>49.83</v>
      </c>
      <c r="BC217" s="26">
        <v>16.350000000000001</v>
      </c>
      <c r="BD217" s="43">
        <v>3.077</v>
      </c>
      <c r="BE217" s="43">
        <v>7.0659999999999998</v>
      </c>
      <c r="BF217" s="16">
        <v>52.37</v>
      </c>
      <c r="BG217" s="21">
        <f t="shared" si="143"/>
        <v>8.7087087087087081E-2</v>
      </c>
      <c r="BH217" s="44">
        <f t="shared" si="144"/>
        <v>0.91509433962264153</v>
      </c>
      <c r="BI217" s="42">
        <f t="shared" si="145"/>
        <v>1002.1814267097286</v>
      </c>
      <c r="BJ217" s="21">
        <f t="shared" si="146"/>
        <v>2.1814267097286094E-3</v>
      </c>
      <c r="BK217" s="26">
        <f t="shared" si="147"/>
        <v>2.7265675804846712</v>
      </c>
      <c r="BL217" s="26">
        <f t="shared" si="148"/>
        <v>2.1154403641691411</v>
      </c>
      <c r="BM217" s="16">
        <f t="shared" si="149"/>
        <v>31.30851738970329</v>
      </c>
      <c r="BN217" s="16">
        <f t="shared" si="150"/>
        <v>24.915186511325441</v>
      </c>
      <c r="BO217" s="16">
        <f t="shared" si="151"/>
        <v>58.950271481513404</v>
      </c>
      <c r="BP217" s="16">
        <f t="shared" si="152"/>
        <v>45.693511866053456</v>
      </c>
      <c r="BQ217" s="16">
        <f t="shared" si="153"/>
        <v>13.256759615459949</v>
      </c>
      <c r="BR217" s="1">
        <v>58</v>
      </c>
      <c r="BS217" s="1">
        <v>45</v>
      </c>
      <c r="BT217" s="42">
        <v>608</v>
      </c>
      <c r="BU217" s="42">
        <v>485</v>
      </c>
      <c r="BV217" s="42">
        <v>253</v>
      </c>
      <c r="BW217" s="42">
        <v>191</v>
      </c>
      <c r="BX217" s="42">
        <v>251</v>
      </c>
      <c r="BY217" s="42">
        <v>335</v>
      </c>
      <c r="BZ217" s="1">
        <v>609</v>
      </c>
      <c r="CA217" s="1">
        <v>434</v>
      </c>
      <c r="CB217" s="21">
        <f t="shared" si="154"/>
        <v>0.58389261744966447</v>
      </c>
      <c r="CC217" s="4">
        <v>6.03</v>
      </c>
      <c r="CD217" s="45">
        <f t="shared" si="155"/>
        <v>4.8984542719484985</v>
      </c>
      <c r="CE217" s="26">
        <f t="shared" si="156"/>
        <v>2.598296414582939</v>
      </c>
      <c r="CF217" s="26">
        <f t="shared" si="157"/>
        <v>2.203912137369457</v>
      </c>
      <c r="CG217" s="26">
        <f t="shared" si="158"/>
        <v>32.084320905073255</v>
      </c>
      <c r="CH217" s="26">
        <f t="shared" si="159"/>
        <v>29.555621715880932</v>
      </c>
      <c r="CI217" s="26">
        <f t="shared" si="160"/>
        <v>60.340794413662721</v>
      </c>
      <c r="CJ217" s="26">
        <f t="shared" si="161"/>
        <v>57.139322045694456</v>
      </c>
      <c r="CK217" s="16">
        <f t="shared" si="162"/>
        <v>10.055287247491684</v>
      </c>
      <c r="CL217" s="42">
        <v>112</v>
      </c>
      <c r="CM217" s="42">
        <v>95</v>
      </c>
      <c r="CN217" s="42">
        <v>1271</v>
      </c>
      <c r="CO217" s="42">
        <v>1179</v>
      </c>
      <c r="CP217" s="42">
        <v>530</v>
      </c>
      <c r="CQ217" s="42">
        <v>509</v>
      </c>
      <c r="CR217" s="42">
        <v>680</v>
      </c>
      <c r="CS217" s="42">
        <v>688</v>
      </c>
      <c r="CT217" s="1">
        <v>17</v>
      </c>
      <c r="CU217" s="1">
        <v>6</v>
      </c>
      <c r="CV217" s="42">
        <f t="shared" si="163"/>
        <v>-11</v>
      </c>
      <c r="CW217" s="26">
        <f t="shared" si="164"/>
        <v>0.75558354013111595</v>
      </c>
      <c r="CX217" s="26">
        <f t="shared" si="165"/>
        <v>0.26667654357568799</v>
      </c>
      <c r="CY217" s="26">
        <f t="shared" si="166"/>
        <v>-0.48890699655542796</v>
      </c>
      <c r="CZ217" s="13">
        <v>53</v>
      </c>
      <c r="DA217" s="13">
        <v>37</v>
      </c>
      <c r="DB217" s="27">
        <v>54.96</v>
      </c>
      <c r="DC217" s="27">
        <v>45.8</v>
      </c>
      <c r="DD217" s="27">
        <v>49.84</v>
      </c>
      <c r="DE217" s="27">
        <v>45.37</v>
      </c>
      <c r="DF217" s="1"/>
      <c r="DG217" s="1"/>
      <c r="DH217" s="21" t="str">
        <f t="shared" si="167"/>
        <v xml:space="preserve"> </v>
      </c>
      <c r="DI217" s="42"/>
      <c r="DJ217" s="42"/>
      <c r="DK217" s="1"/>
      <c r="DL217" s="1"/>
      <c r="DM217" s="1"/>
      <c r="DN217" s="1"/>
      <c r="DO217" s="1"/>
      <c r="DP217" s="1"/>
      <c r="DQ217" s="1"/>
      <c r="DR217" s="42"/>
      <c r="DS217" s="1"/>
      <c r="DT217" s="1"/>
      <c r="DU217" s="1"/>
      <c r="DV217" s="1"/>
      <c r="DW217" s="1"/>
      <c r="DX217" s="13"/>
    </row>
    <row r="218" spans="1:128" ht="38.25" x14ac:dyDescent="0.2">
      <c r="A218" s="13" t="s">
        <v>1008</v>
      </c>
      <c r="B218" s="13" t="s">
        <v>1009</v>
      </c>
      <c r="C218" s="39" t="s">
        <v>3253</v>
      </c>
      <c r="D218" s="1" t="s">
        <v>446</v>
      </c>
      <c r="E218" s="13" t="s">
        <v>173</v>
      </c>
      <c r="F218" s="13">
        <v>82</v>
      </c>
      <c r="G218" s="13">
        <v>12</v>
      </c>
      <c r="H218" s="13">
        <v>10</v>
      </c>
      <c r="I218" s="40">
        <f t="shared" si="126"/>
        <v>22</v>
      </c>
      <c r="J218" s="19">
        <f t="shared" si="127"/>
        <v>0.85805291326296595</v>
      </c>
      <c r="K218" s="1">
        <v>10</v>
      </c>
      <c r="L218" s="1">
        <v>6</v>
      </c>
      <c r="M218" s="1">
        <v>3</v>
      </c>
      <c r="N218" s="1">
        <v>143</v>
      </c>
      <c r="O218" s="1">
        <v>74</v>
      </c>
      <c r="P218" s="1">
        <v>100</v>
      </c>
      <c r="Q218" s="1">
        <v>104</v>
      </c>
      <c r="R218" s="15">
        <f t="shared" si="128"/>
        <v>8.3916083916083919E-2</v>
      </c>
      <c r="S218" s="15">
        <f t="shared" si="129"/>
        <v>3.7854889589905363E-2</v>
      </c>
      <c r="T218" s="16">
        <v>1538.3666666667</v>
      </c>
      <c r="U218" s="16">
        <f t="shared" si="130"/>
        <v>18.760569105691463</v>
      </c>
      <c r="V218" s="16">
        <v>1433.38</v>
      </c>
      <c r="W218" s="16">
        <f t="shared" si="131"/>
        <v>17.480243902439025</v>
      </c>
      <c r="X218" s="16">
        <v>2521.7800000000002</v>
      </c>
      <c r="Y218" s="16">
        <f t="shared" si="132"/>
        <v>30.753414634146345</v>
      </c>
      <c r="Z218" s="21">
        <f t="shared" si="133"/>
        <v>0.36240758907351411</v>
      </c>
      <c r="AA218" s="20">
        <f t="shared" si="134"/>
        <v>93.333333333333343</v>
      </c>
      <c r="AB218">
        <v>53</v>
      </c>
      <c r="AC218" s="1">
        <v>134</v>
      </c>
      <c r="AD218" s="1">
        <v>152</v>
      </c>
      <c r="AE218" s="1">
        <v>31</v>
      </c>
      <c r="AF218" s="1">
        <v>22</v>
      </c>
      <c r="AG218" s="15">
        <f t="shared" si="135"/>
        <v>0.26666666666666666</v>
      </c>
      <c r="AH218" s="15">
        <f t="shared" si="136"/>
        <v>0.2</v>
      </c>
      <c r="AI218" s="15">
        <f t="shared" si="137"/>
        <v>0.46666666666666667</v>
      </c>
      <c r="AJ218" s="1">
        <v>419</v>
      </c>
      <c r="AK218" s="21">
        <f t="shared" si="138"/>
        <v>0.27493438320209973</v>
      </c>
      <c r="AL218" s="1">
        <v>507</v>
      </c>
      <c r="AM218" s="21">
        <f t="shared" si="139"/>
        <v>0.33267716535433073</v>
      </c>
      <c r="AN218" s="1">
        <v>598</v>
      </c>
      <c r="AO218" s="21">
        <f t="shared" si="140"/>
        <v>0.39238845144356954</v>
      </c>
      <c r="AP218" s="21">
        <f t="shared" si="141"/>
        <v>0.45248380129589633</v>
      </c>
      <c r="AQ218" s="1">
        <v>3</v>
      </c>
      <c r="AR218" s="4">
        <v>-6.42</v>
      </c>
      <c r="AS218" s="41">
        <v>544</v>
      </c>
      <c r="AT218" s="41">
        <v>567</v>
      </c>
      <c r="AU218" s="41">
        <v>494</v>
      </c>
      <c r="AV218" s="21">
        <f t="shared" si="142"/>
        <v>0.48964896489648962</v>
      </c>
      <c r="AW218" s="26">
        <v>17.66</v>
      </c>
      <c r="AX218" s="42">
        <v>1</v>
      </c>
      <c r="AY218" s="41">
        <v>1.2469999999999999</v>
      </c>
      <c r="AZ218" s="1">
        <v>1</v>
      </c>
      <c r="BA218" s="43">
        <v>0.63800000000000001</v>
      </c>
      <c r="BB218" s="16">
        <v>49.94</v>
      </c>
      <c r="BC218" s="26">
        <v>16.87</v>
      </c>
      <c r="BD218" s="43">
        <v>1.0669999999999999</v>
      </c>
      <c r="BE218" s="43">
        <v>-1.599</v>
      </c>
      <c r="BF218" s="16">
        <v>49.45</v>
      </c>
      <c r="BG218" s="21">
        <f t="shared" si="143"/>
        <v>6.4285714285714279E-2</v>
      </c>
      <c r="BH218" s="44">
        <f t="shared" si="144"/>
        <v>0.91994177583697234</v>
      </c>
      <c r="BI218" s="42">
        <f t="shared" si="145"/>
        <v>984.22749012268673</v>
      </c>
      <c r="BJ218" s="21">
        <f t="shared" si="146"/>
        <v>-1.5772509877313379E-2</v>
      </c>
      <c r="BK218" s="26">
        <f t="shared" si="147"/>
        <v>1.883659601780407</v>
      </c>
      <c r="BL218" s="26">
        <f t="shared" si="148"/>
        <v>2.3022506243982752</v>
      </c>
      <c r="BM218" s="16">
        <f t="shared" si="149"/>
        <v>29.301371583250777</v>
      </c>
      <c r="BN218" s="16">
        <f t="shared" si="150"/>
        <v>28.757203253847546</v>
      </c>
      <c r="BO218" s="16">
        <f t="shared" si="151"/>
        <v>56.551647155673997</v>
      </c>
      <c r="BP218" s="16">
        <f t="shared" si="152"/>
        <v>52.868046156636758</v>
      </c>
      <c r="BQ218" s="16">
        <f t="shared" si="153"/>
        <v>3.6836009990372389</v>
      </c>
      <c r="BR218" s="1">
        <v>45</v>
      </c>
      <c r="BS218" s="1">
        <v>55</v>
      </c>
      <c r="BT218" s="42">
        <v>655</v>
      </c>
      <c r="BU218" s="42">
        <v>632</v>
      </c>
      <c r="BV218" s="42">
        <v>281</v>
      </c>
      <c r="BW218" s="42">
        <v>271</v>
      </c>
      <c r="BX218" s="42">
        <v>305</v>
      </c>
      <c r="BY218" s="42">
        <v>370</v>
      </c>
      <c r="BZ218" s="1">
        <v>624</v>
      </c>
      <c r="CA218" s="1">
        <v>618</v>
      </c>
      <c r="CB218" s="21">
        <f t="shared" si="154"/>
        <v>0.50241545893719808</v>
      </c>
      <c r="CC218" s="4">
        <v>4.9800000000000004</v>
      </c>
      <c r="CD218" s="45">
        <f t="shared" si="155"/>
        <v>6.9709897679357269</v>
      </c>
      <c r="CE218" s="26">
        <f t="shared" si="156"/>
        <v>1.4989412240560238</v>
      </c>
      <c r="CF218" s="26">
        <f t="shared" si="157"/>
        <v>2.8789188589012524</v>
      </c>
      <c r="CG218" s="26">
        <f t="shared" si="158"/>
        <v>27.885065311010472</v>
      </c>
      <c r="CH218" s="26">
        <f t="shared" si="159"/>
        <v>32.667401597284453</v>
      </c>
      <c r="CI218" s="26">
        <f t="shared" si="160"/>
        <v>54.675665601281629</v>
      </c>
      <c r="CJ218" s="26">
        <f t="shared" si="161"/>
        <v>61.646931929034253</v>
      </c>
      <c r="CK218" s="16">
        <f t="shared" si="162"/>
        <v>10.654867326789862</v>
      </c>
      <c r="CL218" s="42">
        <v>63</v>
      </c>
      <c r="CM218" s="42">
        <v>121</v>
      </c>
      <c r="CN218" s="42">
        <v>1109</v>
      </c>
      <c r="CO218" s="42">
        <v>1252</v>
      </c>
      <c r="CP218" s="42">
        <v>504</v>
      </c>
      <c r="CQ218" s="42">
        <v>554</v>
      </c>
      <c r="CR218" s="42">
        <v>664</v>
      </c>
      <c r="CS218" s="42">
        <v>622</v>
      </c>
      <c r="CT218" s="1">
        <v>14</v>
      </c>
      <c r="CU218" s="1">
        <v>10</v>
      </c>
      <c r="CV218" s="42">
        <f t="shared" si="163"/>
        <v>-4</v>
      </c>
      <c r="CW218" s="26">
        <f t="shared" si="164"/>
        <v>0.54603367207643283</v>
      </c>
      <c r="CX218" s="26">
        <f t="shared" si="165"/>
        <v>0.39002405148316638</v>
      </c>
      <c r="CY218" s="26">
        <f t="shared" si="166"/>
        <v>-0.15600962059326653</v>
      </c>
      <c r="CZ218" s="13">
        <v>50</v>
      </c>
      <c r="DA218" s="13">
        <v>53</v>
      </c>
      <c r="DB218" s="27">
        <v>37.56</v>
      </c>
      <c r="DC218" s="27">
        <v>68.42</v>
      </c>
      <c r="DD218" s="27">
        <v>48.8</v>
      </c>
      <c r="DE218" s="27">
        <v>58.61</v>
      </c>
      <c r="DF218" s="1"/>
      <c r="DG218" s="1"/>
      <c r="DH218" s="21" t="str">
        <f t="shared" si="167"/>
        <v xml:space="preserve"> </v>
      </c>
      <c r="DI218" s="42"/>
      <c r="DJ218" s="42"/>
      <c r="DK218" s="1"/>
      <c r="DL218" s="1"/>
      <c r="DM218" s="1"/>
      <c r="DN218" s="1"/>
      <c r="DO218" s="1"/>
      <c r="DP218" s="1"/>
      <c r="DQ218" s="1"/>
      <c r="DR218" s="42"/>
      <c r="DS218" s="1"/>
      <c r="DT218" s="1"/>
      <c r="DU218" s="1"/>
      <c r="DV218" s="1"/>
      <c r="DW218" s="1"/>
      <c r="DX218" s="13"/>
    </row>
    <row r="219" spans="1:128" ht="25.5" x14ac:dyDescent="0.2">
      <c r="A219" s="13" t="s">
        <v>392</v>
      </c>
      <c r="B219" s="13" t="s">
        <v>1014</v>
      </c>
      <c r="C219" s="39" t="s">
        <v>3254</v>
      </c>
      <c r="D219" s="1" t="s">
        <v>398</v>
      </c>
      <c r="E219" s="13" t="s">
        <v>503</v>
      </c>
      <c r="F219" s="13">
        <v>69</v>
      </c>
      <c r="G219" s="13">
        <v>8</v>
      </c>
      <c r="H219" s="13">
        <v>15</v>
      </c>
      <c r="I219" s="40">
        <f t="shared" si="126"/>
        <v>23</v>
      </c>
      <c r="J219" s="19">
        <f t="shared" si="127"/>
        <v>1.4510532403351251</v>
      </c>
      <c r="K219" s="1">
        <v>8</v>
      </c>
      <c r="L219" s="1">
        <v>8</v>
      </c>
      <c r="M219" s="1">
        <v>5</v>
      </c>
      <c r="N219" s="1">
        <v>72</v>
      </c>
      <c r="O219" s="1">
        <v>33</v>
      </c>
      <c r="P219" s="1">
        <v>25</v>
      </c>
      <c r="Q219" s="1">
        <v>84</v>
      </c>
      <c r="R219" s="15">
        <f t="shared" si="128"/>
        <v>0.1111111111111111</v>
      </c>
      <c r="S219" s="15">
        <f t="shared" si="129"/>
        <v>6.1538461538461542E-2</v>
      </c>
      <c r="T219" s="16">
        <v>951.03333333329999</v>
      </c>
      <c r="U219" s="16">
        <f t="shared" si="130"/>
        <v>13.78309178743913</v>
      </c>
      <c r="V219" s="16">
        <v>862.27</v>
      </c>
      <c r="W219" s="16">
        <f t="shared" si="131"/>
        <v>12.496666666666666</v>
      </c>
      <c r="X219" s="16">
        <v>2444.96</v>
      </c>
      <c r="Y219" s="16">
        <f t="shared" si="132"/>
        <v>35.434202898550723</v>
      </c>
      <c r="Z219" s="21">
        <f t="shared" si="133"/>
        <v>0.26072271961732324</v>
      </c>
      <c r="AA219" s="20">
        <f t="shared" si="134"/>
        <v>120.69565217391305</v>
      </c>
      <c r="AB219">
        <v>18</v>
      </c>
      <c r="AC219" s="1">
        <v>21</v>
      </c>
      <c r="AD219" s="1">
        <v>58</v>
      </c>
      <c r="AE219" s="1">
        <v>27</v>
      </c>
      <c r="AF219" s="1">
        <v>12</v>
      </c>
      <c r="AG219" s="15">
        <f t="shared" si="135"/>
        <v>0.34782608695652173</v>
      </c>
      <c r="AH219" s="15">
        <f t="shared" si="136"/>
        <v>0.56521739130434778</v>
      </c>
      <c r="AI219" s="15">
        <f t="shared" si="137"/>
        <v>0.91304347826086951</v>
      </c>
      <c r="AJ219" s="1">
        <v>208</v>
      </c>
      <c r="AK219" s="21">
        <f t="shared" si="138"/>
        <v>0.24969987995198079</v>
      </c>
      <c r="AL219" s="1">
        <v>291</v>
      </c>
      <c r="AM219" s="21">
        <f t="shared" si="139"/>
        <v>0.34933973589435774</v>
      </c>
      <c r="AN219" s="1">
        <v>334</v>
      </c>
      <c r="AO219" s="21">
        <f t="shared" si="140"/>
        <v>0.40096038415366148</v>
      </c>
      <c r="AP219" s="21">
        <f t="shared" si="141"/>
        <v>0.41683366733466931</v>
      </c>
      <c r="AQ219" s="1">
        <v>4</v>
      </c>
      <c r="AR219" s="4">
        <v>-7.14</v>
      </c>
      <c r="AS219" s="41">
        <v>280</v>
      </c>
      <c r="AT219" s="41">
        <v>298</v>
      </c>
      <c r="AU219" s="41">
        <v>275</v>
      </c>
      <c r="AV219" s="21">
        <f t="shared" si="142"/>
        <v>0.48442906574394462</v>
      </c>
      <c r="AW219" s="26">
        <v>17.739999999999998</v>
      </c>
      <c r="AX219" s="42">
        <v>1</v>
      </c>
      <c r="AY219" s="41">
        <v>1.159</v>
      </c>
      <c r="AZ219" s="1">
        <v>1</v>
      </c>
      <c r="BA219" s="43">
        <v>1.004</v>
      </c>
      <c r="BB219" s="16">
        <v>50.19</v>
      </c>
      <c r="BC219" s="26">
        <v>18.21</v>
      </c>
      <c r="BD219" s="43">
        <v>-0.53700000000000003</v>
      </c>
      <c r="BE219" s="43">
        <v>-5.51</v>
      </c>
      <c r="BF219" s="16">
        <v>49.4</v>
      </c>
      <c r="BG219" s="21">
        <f t="shared" si="143"/>
        <v>6.6282420749279536E-2</v>
      </c>
      <c r="BH219" s="44">
        <f t="shared" si="144"/>
        <v>0.91879350348027844</v>
      </c>
      <c r="BI219" s="42">
        <f t="shared" si="145"/>
        <v>985.07592422955804</v>
      </c>
      <c r="BJ219" s="21">
        <f t="shared" si="146"/>
        <v>-1.4924075770442025E-2</v>
      </c>
      <c r="BK219" s="26">
        <f t="shared" si="147"/>
        <v>1.6004267804747934</v>
      </c>
      <c r="BL219" s="26">
        <f t="shared" si="148"/>
        <v>2.4354320572442507</v>
      </c>
      <c r="BM219" s="16">
        <f t="shared" si="149"/>
        <v>24.145569253250144</v>
      </c>
      <c r="BN219" s="16">
        <f t="shared" si="150"/>
        <v>29.990606190636345</v>
      </c>
      <c r="BO219" s="16">
        <f t="shared" si="151"/>
        <v>44.811949853294216</v>
      </c>
      <c r="BP219" s="16">
        <f t="shared" si="152"/>
        <v>48.499889825692648</v>
      </c>
      <c r="BQ219" s="16">
        <f t="shared" si="153"/>
        <v>-3.6879399723984321</v>
      </c>
      <c r="BR219" s="1">
        <v>23</v>
      </c>
      <c r="BS219" s="1">
        <v>35</v>
      </c>
      <c r="BT219" s="42">
        <v>324</v>
      </c>
      <c r="BU219" s="42">
        <v>396</v>
      </c>
      <c r="BV219" s="42">
        <v>142</v>
      </c>
      <c r="BW219" s="42">
        <v>112</v>
      </c>
      <c r="BX219" s="42">
        <v>154</v>
      </c>
      <c r="BY219" s="42">
        <v>155</v>
      </c>
      <c r="BZ219" s="1">
        <v>338</v>
      </c>
      <c r="CA219" s="1">
        <v>346</v>
      </c>
      <c r="CB219" s="21">
        <f t="shared" si="154"/>
        <v>0.49415204678362573</v>
      </c>
      <c r="CC219" s="4">
        <v>1.02</v>
      </c>
      <c r="CD219" s="45">
        <f t="shared" si="155"/>
        <v>4.7320520115695075</v>
      </c>
      <c r="CE219" s="26">
        <f t="shared" si="156"/>
        <v>1.9141417446502191</v>
      </c>
      <c r="CF219" s="26">
        <f t="shared" si="157"/>
        <v>1.9386820234277859</v>
      </c>
      <c r="CG219" s="26">
        <f t="shared" si="158"/>
        <v>25.153785747006083</v>
      </c>
      <c r="CH219" s="26">
        <f t="shared" si="159"/>
        <v>28.515803939532752</v>
      </c>
      <c r="CI219" s="26">
        <f t="shared" si="160"/>
        <v>46.381126889601468</v>
      </c>
      <c r="CJ219" s="26">
        <f t="shared" si="161"/>
        <v>50.454813166677575</v>
      </c>
      <c r="CK219" s="16">
        <f t="shared" si="162"/>
        <v>0.38574630467767435</v>
      </c>
      <c r="CL219" s="42">
        <v>78</v>
      </c>
      <c r="CM219" s="42">
        <v>79</v>
      </c>
      <c r="CN219" s="42">
        <v>947</v>
      </c>
      <c r="CO219" s="42">
        <v>1083</v>
      </c>
      <c r="CP219" s="42">
        <v>383</v>
      </c>
      <c r="CQ219" s="42">
        <v>412</v>
      </c>
      <c r="CR219" s="42">
        <v>482</v>
      </c>
      <c r="CS219" s="42">
        <v>482</v>
      </c>
      <c r="CT219" s="1">
        <v>4</v>
      </c>
      <c r="CU219" s="1">
        <v>5</v>
      </c>
      <c r="CV219" s="42">
        <f t="shared" si="163"/>
        <v>1</v>
      </c>
      <c r="CW219" s="26">
        <f t="shared" si="164"/>
        <v>0.25235708527567391</v>
      </c>
      <c r="CX219" s="26">
        <f t="shared" si="165"/>
        <v>0.31544635659459236</v>
      </c>
      <c r="CY219" s="26">
        <f t="shared" si="166"/>
        <v>6.3089271318918477E-2</v>
      </c>
      <c r="CZ219" s="13">
        <v>29</v>
      </c>
      <c r="DA219" s="13">
        <v>35</v>
      </c>
      <c r="DB219" s="27">
        <v>24.12</v>
      </c>
      <c r="DC219" s="27">
        <v>23.98</v>
      </c>
      <c r="DD219" s="27">
        <v>28.29</v>
      </c>
      <c r="DE219" s="27">
        <v>30.44</v>
      </c>
      <c r="DF219" s="13">
        <v>217</v>
      </c>
      <c r="DG219" s="13">
        <v>344</v>
      </c>
      <c r="DH219" s="21">
        <f t="shared" si="167"/>
        <v>0.38680926916221031</v>
      </c>
      <c r="DI219" s="42">
        <v>143</v>
      </c>
      <c r="DJ219" s="42">
        <v>63</v>
      </c>
      <c r="DK219" s="13">
        <v>15</v>
      </c>
      <c r="DL219" s="13">
        <v>0</v>
      </c>
      <c r="DM219" s="13">
        <v>0.105</v>
      </c>
      <c r="DN219" s="13">
        <v>2</v>
      </c>
      <c r="DO219" s="13">
        <v>0</v>
      </c>
      <c r="DP219" s="13">
        <v>1.4E-2</v>
      </c>
      <c r="DQ219" s="13">
        <v>181</v>
      </c>
      <c r="DR219" s="46">
        <v>60</v>
      </c>
      <c r="DS219" s="13">
        <v>0</v>
      </c>
      <c r="DT219" s="13">
        <v>37</v>
      </c>
      <c r="DU219" s="13">
        <v>-0.20400000000000001</v>
      </c>
      <c r="DV219" s="13">
        <v>0</v>
      </c>
      <c r="DW219" s="13">
        <v>2</v>
      </c>
      <c r="DX219" s="13">
        <v>-1.0999999999999999E-2</v>
      </c>
    </row>
    <row r="220" spans="1:128" x14ac:dyDescent="0.2">
      <c r="A220" s="13" t="s">
        <v>1018</v>
      </c>
      <c r="B220" s="13" t="s">
        <v>1019</v>
      </c>
      <c r="C220" s="39" t="s">
        <v>3255</v>
      </c>
      <c r="D220" s="1" t="s">
        <v>214</v>
      </c>
      <c r="E220" s="13" t="s">
        <v>146</v>
      </c>
      <c r="F220" s="13">
        <v>77</v>
      </c>
      <c r="G220" s="13">
        <v>14</v>
      </c>
      <c r="H220" s="13">
        <v>9</v>
      </c>
      <c r="I220" s="40">
        <f t="shared" si="126"/>
        <v>23</v>
      </c>
      <c r="J220" s="19">
        <f t="shared" si="127"/>
        <v>1.3095878277923225</v>
      </c>
      <c r="K220" s="1">
        <v>11</v>
      </c>
      <c r="L220" s="1">
        <v>6</v>
      </c>
      <c r="M220" s="1">
        <v>3</v>
      </c>
      <c r="N220" s="1">
        <v>129</v>
      </c>
      <c r="O220" s="1">
        <v>44</v>
      </c>
      <c r="P220" s="1">
        <v>38</v>
      </c>
      <c r="Q220" s="1">
        <v>109</v>
      </c>
      <c r="R220" s="15">
        <f t="shared" si="128"/>
        <v>0.10852713178294573</v>
      </c>
      <c r="S220" s="15">
        <f t="shared" si="129"/>
        <v>6.6350710900473939E-2</v>
      </c>
      <c r="T220" s="16">
        <v>1053.7666666667001</v>
      </c>
      <c r="U220" s="16">
        <f t="shared" si="130"/>
        <v>13.685281385281819</v>
      </c>
      <c r="V220" s="16">
        <v>998.02</v>
      </c>
      <c r="W220" s="16">
        <f t="shared" si="131"/>
        <v>12.9612987012987</v>
      </c>
      <c r="X220" s="16">
        <v>2702.4</v>
      </c>
      <c r="Y220" s="16">
        <f t="shared" si="132"/>
        <v>35.096103896103898</v>
      </c>
      <c r="Z220" s="21">
        <f t="shared" si="133"/>
        <v>0.26970452002745632</v>
      </c>
      <c r="AA220" s="20">
        <f t="shared" si="134"/>
        <v>83.437499999999986</v>
      </c>
      <c r="AB220">
        <v>29</v>
      </c>
      <c r="AC220" s="1">
        <v>70</v>
      </c>
      <c r="AD220" s="1">
        <v>123</v>
      </c>
      <c r="AE220" s="1">
        <v>24</v>
      </c>
      <c r="AF220" s="1">
        <v>26</v>
      </c>
      <c r="AG220" s="15">
        <f t="shared" si="135"/>
        <v>0.4375</v>
      </c>
      <c r="AH220" s="15">
        <f t="shared" si="136"/>
        <v>0.28125</v>
      </c>
      <c r="AI220" s="15">
        <f t="shared" si="137"/>
        <v>0.71875</v>
      </c>
      <c r="AJ220" s="1">
        <v>223</v>
      </c>
      <c r="AK220" s="21">
        <f t="shared" si="138"/>
        <v>0.23875802997858672</v>
      </c>
      <c r="AL220" s="1">
        <v>372</v>
      </c>
      <c r="AM220" s="21">
        <f t="shared" si="139"/>
        <v>0.39828693790149894</v>
      </c>
      <c r="AN220" s="1">
        <v>339</v>
      </c>
      <c r="AO220" s="21">
        <f t="shared" si="140"/>
        <v>0.36295503211991437</v>
      </c>
      <c r="AP220" s="21">
        <f t="shared" si="141"/>
        <v>0.37478991596638656</v>
      </c>
      <c r="AQ220" s="1">
        <v>6</v>
      </c>
      <c r="AR220" s="4">
        <v>-12.25</v>
      </c>
      <c r="AS220" s="41">
        <v>379</v>
      </c>
      <c r="AT220" s="41">
        <v>397</v>
      </c>
      <c r="AU220" s="41">
        <v>340</v>
      </c>
      <c r="AV220" s="21">
        <f t="shared" si="142"/>
        <v>0.48840206185567009</v>
      </c>
      <c r="AW220" s="26">
        <v>17.2</v>
      </c>
      <c r="AX220" s="42">
        <v>11</v>
      </c>
      <c r="AY220" s="41">
        <v>0.436</v>
      </c>
      <c r="AZ220" s="1">
        <v>8</v>
      </c>
      <c r="BA220" s="43">
        <v>0.10400000000000001</v>
      </c>
      <c r="BB220" s="16">
        <v>49.98</v>
      </c>
      <c r="BC220" s="26">
        <v>17.5</v>
      </c>
      <c r="BD220" s="43">
        <v>-1.71</v>
      </c>
      <c r="BE220" s="43">
        <v>-4.3250000000000002</v>
      </c>
      <c r="BF220" s="16">
        <v>47.86</v>
      </c>
      <c r="BG220" s="21">
        <f t="shared" si="143"/>
        <v>7.1910112359550568E-2</v>
      </c>
      <c r="BH220" s="44">
        <f t="shared" si="144"/>
        <v>0.91648822269807284</v>
      </c>
      <c r="BI220" s="42">
        <f t="shared" si="145"/>
        <v>988.3983350576234</v>
      </c>
      <c r="BJ220" s="21">
        <f t="shared" si="146"/>
        <v>-1.1601664942376591E-2</v>
      </c>
      <c r="BK220" s="26">
        <f t="shared" si="147"/>
        <v>1.9238091421013608</v>
      </c>
      <c r="BL220" s="26">
        <f t="shared" si="148"/>
        <v>2.3446423919360337</v>
      </c>
      <c r="BM220" s="16">
        <f t="shared" si="149"/>
        <v>26.75297088234705</v>
      </c>
      <c r="BN220" s="16">
        <f t="shared" si="150"/>
        <v>28.075589667541738</v>
      </c>
      <c r="BO220" s="16">
        <f t="shared" si="151"/>
        <v>50.199394801707385</v>
      </c>
      <c r="BP220" s="16">
        <f t="shared" si="152"/>
        <v>55.549988978176799</v>
      </c>
      <c r="BQ220" s="16">
        <f t="shared" si="153"/>
        <v>-5.3505941764694143</v>
      </c>
      <c r="BR220" s="1">
        <v>32</v>
      </c>
      <c r="BS220" s="1">
        <v>39</v>
      </c>
      <c r="BT220" s="42">
        <v>413</v>
      </c>
      <c r="BU220" s="42">
        <v>428</v>
      </c>
      <c r="BV220" s="42">
        <v>173</v>
      </c>
      <c r="BW220" s="42">
        <v>179</v>
      </c>
      <c r="BX220" s="42">
        <v>278</v>
      </c>
      <c r="BY220" s="42">
        <v>217</v>
      </c>
      <c r="BZ220" s="1">
        <v>370</v>
      </c>
      <c r="CA220" s="1">
        <v>439</v>
      </c>
      <c r="CB220" s="21">
        <f t="shared" si="154"/>
        <v>0.4573547589616811</v>
      </c>
      <c r="CC220" s="4">
        <v>-2.4300000000000002</v>
      </c>
      <c r="CD220" s="45">
        <f t="shared" si="155"/>
        <v>1.993447840337307</v>
      </c>
      <c r="CE220" s="26">
        <f t="shared" si="156"/>
        <v>2.464476021314387</v>
      </c>
      <c r="CF220" s="26">
        <f t="shared" si="157"/>
        <v>1.8206039076376552</v>
      </c>
      <c r="CG220" s="26">
        <f t="shared" si="158"/>
        <v>29.262877442273535</v>
      </c>
      <c r="CH220" s="26">
        <f t="shared" si="159"/>
        <v>30.461811722912969</v>
      </c>
      <c r="CI220" s="26">
        <f t="shared" si="160"/>
        <v>56.882770870337474</v>
      </c>
      <c r="CJ220" s="26">
        <f t="shared" si="161"/>
        <v>59.413854351687391</v>
      </c>
      <c r="CK220" s="16">
        <f t="shared" si="162"/>
        <v>-2.8195106951194973</v>
      </c>
      <c r="CL220" s="42">
        <v>111</v>
      </c>
      <c r="CM220" s="42">
        <v>82</v>
      </c>
      <c r="CN220" s="42">
        <v>1207</v>
      </c>
      <c r="CO220" s="42">
        <v>1290</v>
      </c>
      <c r="CP220" s="42">
        <v>494</v>
      </c>
      <c r="CQ220" s="42">
        <v>517</v>
      </c>
      <c r="CR220" s="42">
        <v>787</v>
      </c>
      <c r="CS220" s="42">
        <v>750</v>
      </c>
      <c r="CT220" s="1">
        <v>12</v>
      </c>
      <c r="CU220" s="1">
        <v>11</v>
      </c>
      <c r="CV220" s="42">
        <f t="shared" si="163"/>
        <v>-1</v>
      </c>
      <c r="CW220" s="26">
        <f t="shared" si="164"/>
        <v>0.68326321450034211</v>
      </c>
      <c r="CX220" s="26">
        <f t="shared" si="165"/>
        <v>0.62632461329198019</v>
      </c>
      <c r="CY220" s="26">
        <f t="shared" si="166"/>
        <v>-5.693860120836184E-2</v>
      </c>
      <c r="CZ220" s="13">
        <v>32</v>
      </c>
      <c r="DA220" s="13">
        <v>39</v>
      </c>
      <c r="DB220" s="27">
        <v>34.01</v>
      </c>
      <c r="DC220" s="27">
        <v>27.21</v>
      </c>
      <c r="DD220" s="27">
        <v>33.51</v>
      </c>
      <c r="DE220" s="27">
        <v>38.32</v>
      </c>
      <c r="DF220" s="13">
        <v>366</v>
      </c>
      <c r="DG220" s="13">
        <v>342</v>
      </c>
      <c r="DH220" s="21">
        <f t="shared" si="167"/>
        <v>0.51694915254237284</v>
      </c>
      <c r="DI220" s="42">
        <v>182</v>
      </c>
      <c r="DJ220" s="42">
        <v>93</v>
      </c>
      <c r="DK220" s="13">
        <v>30</v>
      </c>
      <c r="DL220" s="13">
        <v>3</v>
      </c>
      <c r="DM220" s="13">
        <v>0.14799999999999999</v>
      </c>
      <c r="DN220" s="13">
        <v>1</v>
      </c>
      <c r="DO220" s="13">
        <v>0</v>
      </c>
      <c r="DP220" s="13">
        <v>5.0000000000000001E-3</v>
      </c>
      <c r="DQ220" s="13">
        <v>252</v>
      </c>
      <c r="DR220" s="46">
        <v>131</v>
      </c>
      <c r="DS220" s="13">
        <v>1</v>
      </c>
      <c r="DT220" s="13">
        <v>38</v>
      </c>
      <c r="DU220" s="13">
        <v>-0.14699999999999999</v>
      </c>
      <c r="DV220" s="13">
        <v>0</v>
      </c>
      <c r="DW220" s="13">
        <v>1</v>
      </c>
      <c r="DX220" s="13">
        <v>-4.0000000000000001E-3</v>
      </c>
    </row>
    <row r="221" spans="1:128" ht="25.5" x14ac:dyDescent="0.2">
      <c r="A221" s="13" t="s">
        <v>1022</v>
      </c>
      <c r="B221" s="13" t="s">
        <v>1023</v>
      </c>
      <c r="C221" s="39" t="s">
        <v>3256</v>
      </c>
      <c r="D221" s="1" t="s">
        <v>584</v>
      </c>
      <c r="E221" s="13" t="s">
        <v>173</v>
      </c>
      <c r="F221" s="13">
        <v>1</v>
      </c>
      <c r="G221" s="13">
        <v>0</v>
      </c>
      <c r="H221" s="13">
        <v>1</v>
      </c>
      <c r="I221" s="40">
        <f t="shared" si="126"/>
        <v>1</v>
      </c>
      <c r="J221" s="19">
        <f t="shared" si="127"/>
        <v>3.5363457760244863</v>
      </c>
      <c r="K221" s="1">
        <v>0</v>
      </c>
      <c r="L221" s="1">
        <v>0</v>
      </c>
      <c r="M221" s="1">
        <v>1</v>
      </c>
      <c r="N221" s="1">
        <v>0</v>
      </c>
      <c r="O221" s="1">
        <v>0</v>
      </c>
      <c r="P221" s="1">
        <v>1</v>
      </c>
      <c r="Q221" s="1">
        <v>0</v>
      </c>
      <c r="R221" s="15">
        <f t="shared" si="128"/>
        <v>0</v>
      </c>
      <c r="S221" s="15">
        <f t="shared" si="129"/>
        <v>0</v>
      </c>
      <c r="T221" s="16">
        <v>16.9666666667</v>
      </c>
      <c r="U221" s="16">
        <f t="shared" si="130"/>
        <v>16.9666666667</v>
      </c>
      <c r="V221" s="16">
        <v>15.65</v>
      </c>
      <c r="W221" s="16">
        <f t="shared" si="131"/>
        <v>15.65</v>
      </c>
      <c r="X221" s="16">
        <v>35.369999999999997</v>
      </c>
      <c r="Y221" s="16">
        <f t="shared" si="132"/>
        <v>35.369999999999997</v>
      </c>
      <c r="Z221" s="21">
        <f t="shared" si="133"/>
        <v>0.30674245393963157</v>
      </c>
      <c r="AA221" s="20">
        <f t="shared" si="134"/>
        <v>0</v>
      </c>
      <c r="AB221">
        <v>1</v>
      </c>
      <c r="AC221" s="1">
        <v>1</v>
      </c>
      <c r="AD221" s="1">
        <v>3</v>
      </c>
      <c r="AE221" s="1">
        <v>1</v>
      </c>
      <c r="AF221" s="1">
        <v>0</v>
      </c>
      <c r="AG221" s="15">
        <f t="shared" si="135"/>
        <v>0</v>
      </c>
      <c r="AH221" s="15">
        <f t="shared" si="136"/>
        <v>0</v>
      </c>
      <c r="AI221" s="15">
        <f t="shared" si="137"/>
        <v>0</v>
      </c>
      <c r="AJ221" s="1">
        <v>4</v>
      </c>
      <c r="AK221" s="21">
        <f t="shared" si="138"/>
        <v>0.23529411764705882</v>
      </c>
      <c r="AL221" s="1">
        <v>6</v>
      </c>
      <c r="AM221" s="21">
        <f t="shared" si="139"/>
        <v>0.35294117647058826</v>
      </c>
      <c r="AN221" s="1">
        <v>7</v>
      </c>
      <c r="AO221" s="21">
        <f t="shared" si="140"/>
        <v>0.41176470588235292</v>
      </c>
      <c r="AP221" s="21">
        <f t="shared" si="141"/>
        <v>0.4</v>
      </c>
      <c r="AQ221" s="1">
        <v>1</v>
      </c>
      <c r="AR221" s="4">
        <v>-5</v>
      </c>
      <c r="AS221" s="41">
        <v>2</v>
      </c>
      <c r="AT221" s="41">
        <v>7</v>
      </c>
      <c r="AU221" s="41">
        <v>4</v>
      </c>
      <c r="AV221" s="21">
        <f t="shared" si="142"/>
        <v>0.22222222222222221</v>
      </c>
      <c r="AW221" s="26">
        <v>14.26</v>
      </c>
      <c r="AX221" s="42">
        <v>10</v>
      </c>
      <c r="AY221" s="41">
        <v>-0.78900000000000003</v>
      </c>
      <c r="AZ221" s="1">
        <v>7</v>
      </c>
      <c r="BA221" s="43">
        <v>-6.8540000000000001</v>
      </c>
      <c r="BB221" s="16">
        <v>46.23</v>
      </c>
      <c r="BC221" s="26">
        <v>14.5</v>
      </c>
      <c r="BD221" s="43">
        <v>-2.12</v>
      </c>
      <c r="BE221" s="43">
        <v>0.28999999999999998</v>
      </c>
      <c r="BF221" s="16">
        <v>50.56</v>
      </c>
      <c r="BG221" s="21">
        <f t="shared" si="143"/>
        <v>0</v>
      </c>
      <c r="BH221" s="44">
        <f t="shared" si="144"/>
        <v>0.8</v>
      </c>
      <c r="BI221" s="42">
        <f t="shared" si="145"/>
        <v>800</v>
      </c>
      <c r="BJ221" s="21">
        <f t="shared" si="146"/>
        <v>-0.19999999999999996</v>
      </c>
      <c r="BK221" s="26">
        <f t="shared" si="147"/>
        <v>0</v>
      </c>
      <c r="BL221" s="26">
        <f t="shared" si="148"/>
        <v>3.8338658146964857</v>
      </c>
      <c r="BM221" s="16">
        <f t="shared" si="149"/>
        <v>3.8338658146964857</v>
      </c>
      <c r="BN221" s="16">
        <f t="shared" si="150"/>
        <v>19.169329073482427</v>
      </c>
      <c r="BO221" s="16">
        <f t="shared" si="151"/>
        <v>34.504792332268373</v>
      </c>
      <c r="BP221" s="16">
        <f t="shared" si="152"/>
        <v>46.006389776357828</v>
      </c>
      <c r="BQ221" s="16">
        <f t="shared" si="153"/>
        <v>-11.501597444089455</v>
      </c>
      <c r="BR221" s="1">
        <v>0</v>
      </c>
      <c r="BS221" s="1">
        <v>1</v>
      </c>
      <c r="BT221" s="42">
        <v>1</v>
      </c>
      <c r="BU221" s="42">
        <v>4</v>
      </c>
      <c r="BV221" s="42">
        <v>1</v>
      </c>
      <c r="BW221" s="42">
        <v>3</v>
      </c>
      <c r="BX221" s="42">
        <v>4</v>
      </c>
      <c r="BY221" s="42">
        <v>7</v>
      </c>
      <c r="BZ221" s="1">
        <v>2</v>
      </c>
      <c r="CA221" s="1">
        <v>4</v>
      </c>
      <c r="CB221" s="21">
        <f t="shared" si="154"/>
        <v>0.33333333333333331</v>
      </c>
      <c r="CC221" s="4">
        <v>-20.239999999999998</v>
      </c>
      <c r="CD221" s="45">
        <f t="shared" si="155"/>
        <v>-16.335597444089455</v>
      </c>
      <c r="CE221" s="26">
        <f t="shared" si="156"/>
        <v>8.481764206955047</v>
      </c>
      <c r="CF221" s="26">
        <f t="shared" si="157"/>
        <v>0</v>
      </c>
      <c r="CG221" s="26">
        <f t="shared" si="158"/>
        <v>28.837998303647161</v>
      </c>
      <c r="CH221" s="26">
        <f t="shared" si="159"/>
        <v>32.230703986429177</v>
      </c>
      <c r="CI221" s="26">
        <f t="shared" si="160"/>
        <v>40.712468193384225</v>
      </c>
      <c r="CJ221" s="26">
        <f t="shared" si="161"/>
        <v>49.194232400339274</v>
      </c>
      <c r="CK221" s="16">
        <f t="shared" si="162"/>
        <v>-3.0198332371344065</v>
      </c>
      <c r="CL221" s="42">
        <v>5</v>
      </c>
      <c r="CM221" s="42">
        <v>0</v>
      </c>
      <c r="CN221" s="42">
        <v>12</v>
      </c>
      <c r="CO221" s="42">
        <v>19</v>
      </c>
      <c r="CP221" s="42">
        <v>3</v>
      </c>
      <c r="CQ221" s="42">
        <v>4</v>
      </c>
      <c r="CR221" s="42">
        <v>6</v>
      </c>
      <c r="CS221" s="42">
        <v>4</v>
      </c>
      <c r="CT221" s="1">
        <v>0</v>
      </c>
      <c r="CU221" s="1">
        <v>0</v>
      </c>
      <c r="CV221" s="42">
        <f t="shared" si="163"/>
        <v>0</v>
      </c>
      <c r="CW221" s="26">
        <f t="shared" si="164"/>
        <v>0</v>
      </c>
      <c r="CX221" s="26">
        <f t="shared" si="165"/>
        <v>0</v>
      </c>
      <c r="CY221" s="26">
        <f t="shared" si="166"/>
        <v>0</v>
      </c>
      <c r="CZ221" s="13">
        <v>0</v>
      </c>
      <c r="DA221" s="13">
        <v>1</v>
      </c>
      <c r="DB221" s="27">
        <v>2.16</v>
      </c>
      <c r="DC221" s="27">
        <v>0</v>
      </c>
      <c r="DD221" s="27">
        <v>1.05</v>
      </c>
      <c r="DE221" s="27">
        <v>0.49</v>
      </c>
      <c r="DF221" s="1"/>
      <c r="DG221" s="1"/>
      <c r="DH221" s="21" t="str">
        <f t="shared" si="167"/>
        <v xml:space="preserve"> </v>
      </c>
      <c r="DI221" s="42"/>
      <c r="DJ221" s="42"/>
      <c r="DK221" s="1"/>
      <c r="DL221" s="1"/>
      <c r="DM221" s="1"/>
      <c r="DN221" s="1"/>
      <c r="DO221" s="1"/>
      <c r="DP221" s="1"/>
      <c r="DQ221" s="47"/>
      <c r="DR221" s="46"/>
      <c r="DS221" s="13"/>
      <c r="DT221" s="13"/>
      <c r="DU221" s="13"/>
      <c r="DV221" s="13"/>
      <c r="DW221" s="13"/>
      <c r="DX221" s="1"/>
    </row>
    <row r="222" spans="1:128" ht="25.5" x14ac:dyDescent="0.2">
      <c r="A222" s="13" t="s">
        <v>1025</v>
      </c>
      <c r="B222" s="13" t="s">
        <v>1026</v>
      </c>
      <c r="C222" s="39" t="s">
        <v>3257</v>
      </c>
      <c r="D222" s="1" t="s">
        <v>162</v>
      </c>
      <c r="E222" s="13" t="s">
        <v>173</v>
      </c>
      <c r="F222" s="13">
        <v>5</v>
      </c>
      <c r="G222" s="13">
        <v>0</v>
      </c>
      <c r="H222" s="13">
        <v>0</v>
      </c>
      <c r="I222" s="40">
        <f t="shared" si="126"/>
        <v>0</v>
      </c>
      <c r="J222" s="19">
        <f t="shared" si="127"/>
        <v>0</v>
      </c>
      <c r="K222" s="1">
        <v>0</v>
      </c>
      <c r="L222" s="1">
        <v>0</v>
      </c>
      <c r="M222" s="1">
        <v>0</v>
      </c>
      <c r="N222" s="1">
        <v>5</v>
      </c>
      <c r="O222" s="1">
        <v>2</v>
      </c>
      <c r="P222" s="1">
        <v>3</v>
      </c>
      <c r="Q222" s="1">
        <v>3</v>
      </c>
      <c r="R222" s="15">
        <f t="shared" si="128"/>
        <v>0</v>
      </c>
      <c r="S222" s="15">
        <f t="shared" si="129"/>
        <v>0</v>
      </c>
      <c r="T222" s="16">
        <v>62.25</v>
      </c>
      <c r="U222" s="16">
        <f t="shared" si="130"/>
        <v>12.45</v>
      </c>
      <c r="V222" s="16">
        <v>62.3</v>
      </c>
      <c r="W222" s="16">
        <f t="shared" si="131"/>
        <v>12.459999999999999</v>
      </c>
      <c r="X222" s="16">
        <v>180.4</v>
      </c>
      <c r="Y222" s="16">
        <f t="shared" si="132"/>
        <v>36.08</v>
      </c>
      <c r="Z222" s="21">
        <f t="shared" si="133"/>
        <v>0.25669550885867326</v>
      </c>
      <c r="AA222" s="20">
        <f t="shared" si="134"/>
        <v>0</v>
      </c>
      <c r="AB222">
        <v>5</v>
      </c>
      <c r="AC222" s="1">
        <v>2</v>
      </c>
      <c r="AD222" s="1">
        <v>2</v>
      </c>
      <c r="AE222" s="1">
        <v>2</v>
      </c>
      <c r="AF222" s="1">
        <v>1</v>
      </c>
      <c r="AG222" s="15">
        <f t="shared" si="135"/>
        <v>0</v>
      </c>
      <c r="AH222" s="15">
        <f t="shared" si="136"/>
        <v>0</v>
      </c>
      <c r="AI222" s="15">
        <f t="shared" si="137"/>
        <v>0</v>
      </c>
      <c r="AJ222" s="1">
        <v>20</v>
      </c>
      <c r="AK222" s="21">
        <f t="shared" si="138"/>
        <v>0.31746031746031744</v>
      </c>
      <c r="AL222" s="1">
        <v>19</v>
      </c>
      <c r="AM222" s="21">
        <f t="shared" si="139"/>
        <v>0.30158730158730157</v>
      </c>
      <c r="AN222" s="1">
        <v>24</v>
      </c>
      <c r="AO222" s="21">
        <f t="shared" si="140"/>
        <v>0.38095238095238093</v>
      </c>
      <c r="AP222" s="21">
        <f t="shared" si="141"/>
        <v>0.51282051282051277</v>
      </c>
      <c r="AQ222" s="1">
        <v>7</v>
      </c>
      <c r="AR222" s="4">
        <v>10.63</v>
      </c>
      <c r="AS222" s="41">
        <v>23</v>
      </c>
      <c r="AT222" s="41">
        <v>23</v>
      </c>
      <c r="AU222" s="41">
        <v>23</v>
      </c>
      <c r="AV222" s="21">
        <f t="shared" si="142"/>
        <v>0.5</v>
      </c>
      <c r="AW222" s="26">
        <v>16.97</v>
      </c>
      <c r="AX222" s="42">
        <v>7</v>
      </c>
      <c r="AY222" s="41">
        <v>-1.216</v>
      </c>
      <c r="AZ222" s="1">
        <v>7</v>
      </c>
      <c r="BA222" s="43">
        <v>2.774</v>
      </c>
      <c r="BB222" s="16">
        <v>51.31</v>
      </c>
      <c r="BC222" s="26">
        <v>15.6</v>
      </c>
      <c r="BD222" s="43">
        <v>-1.264</v>
      </c>
      <c r="BE222" s="43">
        <v>-15.05</v>
      </c>
      <c r="BF222" s="16">
        <v>43.67</v>
      </c>
      <c r="BG222" s="21">
        <f t="shared" si="143"/>
        <v>4.3478260869565216E-2</v>
      </c>
      <c r="BH222" s="44">
        <f t="shared" si="144"/>
        <v>0.88888888888888884</v>
      </c>
      <c r="BI222" s="42">
        <f t="shared" si="145"/>
        <v>932.36714975845405</v>
      </c>
      <c r="BJ222" s="21">
        <f t="shared" si="146"/>
        <v>-6.7632850241545944E-2</v>
      </c>
      <c r="BK222" s="26">
        <f t="shared" si="147"/>
        <v>0.96308186195826662</v>
      </c>
      <c r="BL222" s="26">
        <f t="shared" si="148"/>
        <v>2.8892455858747996</v>
      </c>
      <c r="BM222" s="16">
        <f t="shared" si="149"/>
        <v>22.150882825040132</v>
      </c>
      <c r="BN222" s="16">
        <f t="shared" si="150"/>
        <v>26.003210272873194</v>
      </c>
      <c r="BO222" s="16">
        <f t="shared" si="151"/>
        <v>44.301765650080263</v>
      </c>
      <c r="BP222" s="16">
        <f t="shared" si="152"/>
        <v>50.080256821829856</v>
      </c>
      <c r="BQ222" s="16">
        <f t="shared" si="153"/>
        <v>-5.778491171749593</v>
      </c>
      <c r="BR222" s="1">
        <v>1</v>
      </c>
      <c r="BS222" s="1">
        <v>3</v>
      </c>
      <c r="BT222" s="42">
        <v>22</v>
      </c>
      <c r="BU222" s="42">
        <v>24</v>
      </c>
      <c r="BV222" s="42">
        <v>10</v>
      </c>
      <c r="BW222" s="42">
        <v>12</v>
      </c>
      <c r="BX222" s="42">
        <v>13</v>
      </c>
      <c r="BY222" s="42">
        <v>13</v>
      </c>
      <c r="BZ222" s="1">
        <v>16</v>
      </c>
      <c r="CA222" s="1">
        <v>28</v>
      </c>
      <c r="CB222" s="21">
        <f t="shared" si="154"/>
        <v>0.36363636363636365</v>
      </c>
      <c r="CC222" s="4">
        <v>-10.81</v>
      </c>
      <c r="CD222" s="45">
        <f t="shared" si="155"/>
        <v>11.647816520558102</v>
      </c>
      <c r="CE222" s="26">
        <f t="shared" si="156"/>
        <v>2.6607538802660757</v>
      </c>
      <c r="CF222" s="26">
        <f t="shared" si="157"/>
        <v>4.323725055432373</v>
      </c>
      <c r="CG222" s="26">
        <f t="shared" si="158"/>
        <v>20.953436807095343</v>
      </c>
      <c r="CH222" s="26">
        <f t="shared" si="159"/>
        <v>33.924611973392459</v>
      </c>
      <c r="CI222" s="26">
        <f t="shared" si="160"/>
        <v>49.223946784922404</v>
      </c>
      <c r="CJ222" s="26">
        <f t="shared" si="161"/>
        <v>66.518847006651896</v>
      </c>
      <c r="CK222" s="16">
        <f t="shared" si="162"/>
        <v>11.516409049979899</v>
      </c>
      <c r="CL222" s="42">
        <v>8</v>
      </c>
      <c r="CM222" s="42">
        <v>13</v>
      </c>
      <c r="CN222" s="42">
        <v>55</v>
      </c>
      <c r="CO222" s="42">
        <v>89</v>
      </c>
      <c r="CP222" s="42">
        <v>36</v>
      </c>
      <c r="CQ222" s="42">
        <v>43</v>
      </c>
      <c r="CR222" s="42">
        <v>55</v>
      </c>
      <c r="CS222" s="42">
        <v>49</v>
      </c>
      <c r="CT222" s="1">
        <v>1</v>
      </c>
      <c r="CU222" s="1">
        <v>0</v>
      </c>
      <c r="CV222" s="42">
        <f t="shared" si="163"/>
        <v>-1</v>
      </c>
      <c r="CW222" s="26">
        <f t="shared" si="164"/>
        <v>0.96385542168674687</v>
      </c>
      <c r="CX222" s="26">
        <f t="shared" si="165"/>
        <v>0</v>
      </c>
      <c r="CY222" s="26">
        <f t="shared" si="166"/>
        <v>-0.96385542168674687</v>
      </c>
      <c r="CZ222" s="13">
        <v>1</v>
      </c>
      <c r="DA222" s="13">
        <v>2</v>
      </c>
      <c r="DB222" s="27">
        <v>2.1</v>
      </c>
      <c r="DC222" s="27">
        <v>2.19</v>
      </c>
      <c r="DD222" s="27">
        <v>1.78</v>
      </c>
      <c r="DE222" s="27">
        <v>2.2999999999999998</v>
      </c>
      <c r="DF222" s="1"/>
      <c r="DG222" s="1"/>
      <c r="DH222" s="21" t="str">
        <f t="shared" si="167"/>
        <v xml:space="preserve"> </v>
      </c>
      <c r="DI222" s="42"/>
      <c r="DJ222" s="42"/>
      <c r="DK222" s="1"/>
      <c r="DL222" s="1"/>
      <c r="DM222" s="1"/>
      <c r="DN222" s="1"/>
      <c r="DO222" s="1"/>
      <c r="DP222" s="1"/>
      <c r="DQ222" s="1"/>
      <c r="DR222" s="42"/>
      <c r="DS222" s="1"/>
      <c r="DT222" s="1"/>
      <c r="DU222" s="1"/>
      <c r="DV222" s="1"/>
      <c r="DW222" s="1"/>
      <c r="DX222" s="13"/>
    </row>
    <row r="223" spans="1:128" x14ac:dyDescent="0.2">
      <c r="A223" s="13" t="s">
        <v>312</v>
      </c>
      <c r="B223" s="13" t="s">
        <v>1028</v>
      </c>
      <c r="C223" s="39" t="s">
        <v>3258</v>
      </c>
      <c r="D223" s="1" t="s">
        <v>238</v>
      </c>
      <c r="E223" s="13" t="s">
        <v>129</v>
      </c>
      <c r="F223" s="13">
        <v>39</v>
      </c>
      <c r="G223" s="13">
        <v>1</v>
      </c>
      <c r="H223" s="13">
        <v>1</v>
      </c>
      <c r="I223" s="40">
        <f t="shared" si="126"/>
        <v>2</v>
      </c>
      <c r="J223" s="19">
        <f t="shared" si="127"/>
        <v>0.42961990572224723</v>
      </c>
      <c r="K223" s="1">
        <v>1</v>
      </c>
      <c r="L223" s="1">
        <v>1</v>
      </c>
      <c r="M223" s="1">
        <v>0</v>
      </c>
      <c r="N223" s="1">
        <v>28</v>
      </c>
      <c r="O223" s="1">
        <v>5</v>
      </c>
      <c r="P223" s="1">
        <v>4</v>
      </c>
      <c r="Q223" s="1">
        <v>20</v>
      </c>
      <c r="R223" s="15">
        <f t="shared" si="128"/>
        <v>3.5714285714285712E-2</v>
      </c>
      <c r="S223" s="15">
        <f t="shared" si="129"/>
        <v>2.7027027027027029E-2</v>
      </c>
      <c r="T223" s="16">
        <v>279.31666666669997</v>
      </c>
      <c r="U223" s="16">
        <f t="shared" si="130"/>
        <v>7.1619658119666658</v>
      </c>
      <c r="V223" s="16">
        <v>272.13</v>
      </c>
      <c r="W223" s="16">
        <f t="shared" si="131"/>
        <v>6.9776923076923074</v>
      </c>
      <c r="X223" s="16">
        <v>1648.39</v>
      </c>
      <c r="Y223" s="16">
        <f t="shared" si="132"/>
        <v>42.266410256410261</v>
      </c>
      <c r="Z223" s="21">
        <f t="shared" si="133"/>
        <v>0.14169599900027074</v>
      </c>
      <c r="AA223" s="20">
        <f t="shared" si="134"/>
        <v>23.2</v>
      </c>
      <c r="AB223">
        <v>12</v>
      </c>
      <c r="AC223" s="1">
        <v>9</v>
      </c>
      <c r="AD223" s="1">
        <v>33</v>
      </c>
      <c r="AE223" s="1">
        <v>2</v>
      </c>
      <c r="AF223" s="1">
        <v>9</v>
      </c>
      <c r="AG223" s="15">
        <f t="shared" si="135"/>
        <v>0.2</v>
      </c>
      <c r="AH223" s="15">
        <f t="shared" si="136"/>
        <v>0.2</v>
      </c>
      <c r="AI223" s="15">
        <f t="shared" si="137"/>
        <v>0.4</v>
      </c>
      <c r="AJ223" s="1">
        <v>56</v>
      </c>
      <c r="AK223" s="21">
        <f t="shared" si="138"/>
        <v>0.21705426356589147</v>
      </c>
      <c r="AL223" s="1">
        <v>122</v>
      </c>
      <c r="AM223" s="21">
        <f t="shared" si="139"/>
        <v>0.47286821705426357</v>
      </c>
      <c r="AN223" s="1">
        <v>80</v>
      </c>
      <c r="AO223" s="21">
        <f t="shared" si="140"/>
        <v>0.31007751937984496</v>
      </c>
      <c r="AP223" s="21">
        <f t="shared" si="141"/>
        <v>0.3146067415730337</v>
      </c>
      <c r="AQ223" s="1">
        <v>1</v>
      </c>
      <c r="AR223" s="4">
        <v>-9.0299999999999994</v>
      </c>
      <c r="AS223" s="41">
        <v>89</v>
      </c>
      <c r="AT223" s="41">
        <v>132</v>
      </c>
      <c r="AU223" s="41">
        <v>73</v>
      </c>
      <c r="AV223" s="21">
        <f t="shared" si="142"/>
        <v>0.40271493212669685</v>
      </c>
      <c r="AW223" s="26">
        <v>16.87</v>
      </c>
      <c r="AX223" s="42">
        <v>13</v>
      </c>
      <c r="AY223" s="41">
        <v>-0.22700000000000001</v>
      </c>
      <c r="AZ223" s="1">
        <v>11</v>
      </c>
      <c r="BA223" s="43">
        <v>0.40800000000000003</v>
      </c>
      <c r="BB223" s="16">
        <v>49.98</v>
      </c>
      <c r="BC223" s="26">
        <v>15.97</v>
      </c>
      <c r="BD223" s="43">
        <v>-1.165</v>
      </c>
      <c r="BE223" s="43">
        <v>-25.873999999999999</v>
      </c>
      <c r="BF223" s="16">
        <v>39.42</v>
      </c>
      <c r="BG223" s="21">
        <f t="shared" si="143"/>
        <v>4.3103448275862072E-2</v>
      </c>
      <c r="BH223" s="44">
        <f t="shared" si="144"/>
        <v>0.90532544378698221</v>
      </c>
      <c r="BI223" s="42">
        <f t="shared" si="145"/>
        <v>948.42889206284428</v>
      </c>
      <c r="BJ223" s="21">
        <f t="shared" si="146"/>
        <v>-5.1571107937155719E-2</v>
      </c>
      <c r="BK223" s="26">
        <f t="shared" si="147"/>
        <v>1.1024142872891634</v>
      </c>
      <c r="BL223" s="26">
        <f t="shared" si="148"/>
        <v>3.5277257193253222</v>
      </c>
      <c r="BM223" s="16">
        <f t="shared" si="149"/>
        <v>25.576011465108586</v>
      </c>
      <c r="BN223" s="16">
        <f t="shared" si="150"/>
        <v>37.261602910373718</v>
      </c>
      <c r="BO223" s="16">
        <f t="shared" si="151"/>
        <v>42.112225774446038</v>
      </c>
      <c r="BP223" s="16">
        <f t="shared" si="152"/>
        <v>69.45210009921729</v>
      </c>
      <c r="BQ223" s="16">
        <f t="shared" si="153"/>
        <v>-27.339874324771252</v>
      </c>
      <c r="BR223" s="1">
        <v>5</v>
      </c>
      <c r="BS223" s="1">
        <v>16</v>
      </c>
      <c r="BT223" s="42">
        <v>111</v>
      </c>
      <c r="BU223" s="42">
        <v>153</v>
      </c>
      <c r="BV223" s="42">
        <v>34</v>
      </c>
      <c r="BW223" s="42">
        <v>61</v>
      </c>
      <c r="BX223" s="42">
        <v>85</v>
      </c>
      <c r="BY223" s="42">
        <v>41</v>
      </c>
      <c r="BZ223" s="1">
        <v>86</v>
      </c>
      <c r="CA223" s="1">
        <v>154</v>
      </c>
      <c r="CB223" s="21">
        <f t="shared" si="154"/>
        <v>0.35833333333333334</v>
      </c>
      <c r="CC223" s="4">
        <v>-3.92</v>
      </c>
      <c r="CD223" s="45">
        <f t="shared" si="155"/>
        <v>3.3015638774759388</v>
      </c>
      <c r="CE223" s="26">
        <f t="shared" si="156"/>
        <v>1.856356808764916</v>
      </c>
      <c r="CF223" s="26">
        <f t="shared" si="157"/>
        <v>2.6207390241387052</v>
      </c>
      <c r="CG223" s="26">
        <f t="shared" si="158"/>
        <v>24.642226657526436</v>
      </c>
      <c r="CH223" s="26">
        <f t="shared" si="159"/>
        <v>35.161581907194289</v>
      </c>
      <c r="CI223" s="26">
        <f t="shared" si="160"/>
        <v>42.951000673384328</v>
      </c>
      <c r="CJ223" s="26">
        <f t="shared" si="161"/>
        <v>70.614357039292884</v>
      </c>
      <c r="CK223" s="16">
        <f t="shared" si="162"/>
        <v>0.32348204113730361</v>
      </c>
      <c r="CL223" s="42">
        <v>51</v>
      </c>
      <c r="CM223" s="42">
        <v>72</v>
      </c>
      <c r="CN223" s="42">
        <v>626</v>
      </c>
      <c r="CO223" s="42">
        <v>894</v>
      </c>
      <c r="CP223" s="42">
        <v>235</v>
      </c>
      <c r="CQ223" s="42">
        <v>413</v>
      </c>
      <c r="CR223" s="42">
        <v>561</v>
      </c>
      <c r="CS223" s="42">
        <v>268</v>
      </c>
      <c r="CT223" s="1">
        <v>1</v>
      </c>
      <c r="CU223" s="1">
        <v>1</v>
      </c>
      <c r="CV223" s="42">
        <f t="shared" si="163"/>
        <v>0</v>
      </c>
      <c r="CW223" s="26">
        <f t="shared" si="164"/>
        <v>0.21480995286112362</v>
      </c>
      <c r="CX223" s="26">
        <f t="shared" si="165"/>
        <v>0.21480995286112362</v>
      </c>
      <c r="CY223" s="26">
        <f t="shared" si="166"/>
        <v>0</v>
      </c>
      <c r="CZ223" s="13">
        <v>7</v>
      </c>
      <c r="DA223" s="13">
        <v>12</v>
      </c>
      <c r="DB223" s="27">
        <v>7.24</v>
      </c>
      <c r="DC223" s="27">
        <v>12.54</v>
      </c>
      <c r="DD223" s="27">
        <v>7.93</v>
      </c>
      <c r="DE223" s="27">
        <v>12.26</v>
      </c>
      <c r="DF223" s="13">
        <v>86</v>
      </c>
      <c r="DG223" s="13">
        <v>84</v>
      </c>
      <c r="DH223" s="21">
        <f t="shared" si="167"/>
        <v>0.50588235294117645</v>
      </c>
      <c r="DI223" s="42">
        <v>34</v>
      </c>
      <c r="DJ223" s="42">
        <v>15</v>
      </c>
      <c r="DK223" s="13">
        <v>9</v>
      </c>
      <c r="DL223" s="13">
        <v>1</v>
      </c>
      <c r="DM223" s="13">
        <v>0.23500000000000001</v>
      </c>
      <c r="DN223" s="13">
        <v>0</v>
      </c>
      <c r="DO223" s="13">
        <v>0</v>
      </c>
      <c r="DP223" s="13">
        <v>0</v>
      </c>
      <c r="DQ223" s="13">
        <v>76</v>
      </c>
      <c r="DR223" s="46">
        <v>30</v>
      </c>
      <c r="DS223" s="13">
        <v>0</v>
      </c>
      <c r="DT223" s="13">
        <v>13</v>
      </c>
      <c r="DU223" s="13">
        <v>-0.17100000000000001</v>
      </c>
      <c r="DV223" s="13">
        <v>0</v>
      </c>
      <c r="DW223" s="13">
        <v>1</v>
      </c>
      <c r="DX223" s="13">
        <v>-1.3000000000000001E-2</v>
      </c>
    </row>
    <row r="224" spans="1:128" x14ac:dyDescent="0.2">
      <c r="A224" s="13" t="s">
        <v>519</v>
      </c>
      <c r="B224" s="13" t="s">
        <v>1028</v>
      </c>
      <c r="C224" s="39" t="s">
        <v>3259</v>
      </c>
      <c r="D224" s="1" t="s">
        <v>243</v>
      </c>
      <c r="E224" s="13" t="s">
        <v>173</v>
      </c>
      <c r="F224" s="13">
        <v>58</v>
      </c>
      <c r="G224" s="13">
        <v>7</v>
      </c>
      <c r="H224" s="13">
        <v>14</v>
      </c>
      <c r="I224" s="40">
        <f t="shared" si="126"/>
        <v>21</v>
      </c>
      <c r="J224" s="19">
        <f t="shared" si="127"/>
        <v>1.3472093520564066</v>
      </c>
      <c r="K224" s="1">
        <v>7</v>
      </c>
      <c r="L224" s="1">
        <v>8</v>
      </c>
      <c r="M224" s="1">
        <v>6</v>
      </c>
      <c r="N224" s="1">
        <v>77</v>
      </c>
      <c r="O224" s="1">
        <v>27</v>
      </c>
      <c r="P224" s="1">
        <v>37</v>
      </c>
      <c r="Q224" s="1">
        <v>34</v>
      </c>
      <c r="R224" s="15">
        <f t="shared" si="128"/>
        <v>9.0909090909090912E-2</v>
      </c>
      <c r="S224" s="15">
        <f t="shared" si="129"/>
        <v>4.9645390070921988E-2</v>
      </c>
      <c r="T224" s="16">
        <v>935.26666666669996</v>
      </c>
      <c r="U224" s="16">
        <f t="shared" si="130"/>
        <v>16.125287356322414</v>
      </c>
      <c r="V224" s="16">
        <v>890.99</v>
      </c>
      <c r="W224" s="16">
        <f t="shared" si="131"/>
        <v>15.361896551724138</v>
      </c>
      <c r="X224" s="16">
        <v>1918.69</v>
      </c>
      <c r="Y224" s="16">
        <f t="shared" si="132"/>
        <v>33.080862068965516</v>
      </c>
      <c r="Z224" s="21">
        <f t="shared" si="133"/>
        <v>0.31711440448734379</v>
      </c>
      <c r="AA224" s="20">
        <f t="shared" si="134"/>
        <v>85.63636363636364</v>
      </c>
      <c r="AB224">
        <v>59</v>
      </c>
      <c r="AC224" s="1">
        <v>37</v>
      </c>
      <c r="AD224" s="1">
        <v>80</v>
      </c>
      <c r="AE224" s="1">
        <v>22</v>
      </c>
      <c r="AF224" s="1">
        <v>18</v>
      </c>
      <c r="AG224" s="15">
        <f t="shared" si="135"/>
        <v>0.15909090909090909</v>
      </c>
      <c r="AH224" s="15">
        <f t="shared" si="136"/>
        <v>0.31818181818181818</v>
      </c>
      <c r="AI224" s="15">
        <f t="shared" si="137"/>
        <v>0.47727272727272729</v>
      </c>
      <c r="AJ224" s="1">
        <v>309</v>
      </c>
      <c r="AK224" s="21">
        <f t="shared" si="138"/>
        <v>0.37545565006075332</v>
      </c>
      <c r="AL224" s="1">
        <v>247</v>
      </c>
      <c r="AM224" s="21">
        <f t="shared" si="139"/>
        <v>0.30012150668286758</v>
      </c>
      <c r="AN224" s="1">
        <v>267</v>
      </c>
      <c r="AO224" s="21">
        <f t="shared" si="140"/>
        <v>0.3244228432563791</v>
      </c>
      <c r="AP224" s="21">
        <f t="shared" si="141"/>
        <v>0.55575539568345322</v>
      </c>
      <c r="AQ224" s="1">
        <v>7</v>
      </c>
      <c r="AR224" s="4">
        <v>6.2</v>
      </c>
      <c r="AS224" s="41">
        <v>404</v>
      </c>
      <c r="AT224" s="41">
        <v>335</v>
      </c>
      <c r="AU224" s="41">
        <v>274</v>
      </c>
      <c r="AV224" s="21">
        <f t="shared" si="142"/>
        <v>0.54668470906630584</v>
      </c>
      <c r="AW224" s="26">
        <v>17.350000000000001</v>
      </c>
      <c r="AX224" s="42">
        <v>5</v>
      </c>
      <c r="AY224" s="41">
        <v>0.19600000000000001</v>
      </c>
      <c r="AZ224" s="1">
        <v>5</v>
      </c>
      <c r="BA224" s="43">
        <v>0.58099999999999996</v>
      </c>
      <c r="BB224" s="16">
        <v>50.08</v>
      </c>
      <c r="BC224" s="26">
        <v>16.46</v>
      </c>
      <c r="BD224" s="43">
        <v>3.8410000000000002</v>
      </c>
      <c r="BE224" s="43">
        <v>7.6150000000000002</v>
      </c>
      <c r="BF224" s="16">
        <v>52.56</v>
      </c>
      <c r="BG224" s="21">
        <f t="shared" si="143"/>
        <v>9.3418259023354558E-2</v>
      </c>
      <c r="BH224" s="44">
        <f t="shared" si="144"/>
        <v>0.91105121293800539</v>
      </c>
      <c r="BI224" s="42">
        <f t="shared" si="145"/>
        <v>1004.4694719613599</v>
      </c>
      <c r="BJ224" s="21">
        <f t="shared" si="146"/>
        <v>4.4694719613599526E-3</v>
      </c>
      <c r="BK224" s="26">
        <f t="shared" si="147"/>
        <v>2.9629962176904341</v>
      </c>
      <c r="BL224" s="26">
        <f t="shared" si="148"/>
        <v>2.2222471632678253</v>
      </c>
      <c r="BM224" s="16">
        <f t="shared" si="149"/>
        <v>31.71752769391351</v>
      </c>
      <c r="BN224" s="16">
        <f t="shared" si="150"/>
        <v>24.983445380980704</v>
      </c>
      <c r="BO224" s="16">
        <f t="shared" si="151"/>
        <v>59.663969292584653</v>
      </c>
      <c r="BP224" s="16">
        <f t="shared" si="152"/>
        <v>47.811984421822913</v>
      </c>
      <c r="BQ224" s="16">
        <f t="shared" si="153"/>
        <v>11.85198487076174</v>
      </c>
      <c r="BR224" s="1">
        <v>44</v>
      </c>
      <c r="BS224" s="1">
        <v>33</v>
      </c>
      <c r="BT224" s="42">
        <v>427</v>
      </c>
      <c r="BU224" s="42">
        <v>338</v>
      </c>
      <c r="BV224" s="42">
        <v>173</v>
      </c>
      <c r="BW224" s="42">
        <v>145</v>
      </c>
      <c r="BX224" s="42">
        <v>194</v>
      </c>
      <c r="BY224" s="42">
        <v>242</v>
      </c>
      <c r="BZ224" s="1">
        <v>423</v>
      </c>
      <c r="CA224" s="1">
        <v>315</v>
      </c>
      <c r="CB224" s="21">
        <f t="shared" si="154"/>
        <v>0.57317073170731703</v>
      </c>
      <c r="CC224" s="4">
        <v>3.79</v>
      </c>
      <c r="CD224" s="45">
        <f t="shared" si="155"/>
        <v>3.3898553743588611</v>
      </c>
      <c r="CE224" s="26">
        <f t="shared" si="156"/>
        <v>2.5017068937660594</v>
      </c>
      <c r="CF224" s="26">
        <f t="shared" si="157"/>
        <v>2.0639081873569989</v>
      </c>
      <c r="CG224" s="26">
        <f t="shared" si="158"/>
        <v>31.302607508247817</v>
      </c>
      <c r="CH224" s="26">
        <f t="shared" si="159"/>
        <v>28.925985959170063</v>
      </c>
      <c r="CI224" s="26">
        <f t="shared" si="160"/>
        <v>59.384267390771832</v>
      </c>
      <c r="CJ224" s="26">
        <f t="shared" si="161"/>
        <v>55.881877739499352</v>
      </c>
      <c r="CK224" s="16">
        <f t="shared" si="162"/>
        <v>8.3495952194892595</v>
      </c>
      <c r="CL224" s="42">
        <v>80</v>
      </c>
      <c r="CM224" s="42">
        <v>66</v>
      </c>
      <c r="CN224" s="42">
        <v>921</v>
      </c>
      <c r="CO224" s="42">
        <v>859</v>
      </c>
      <c r="CP224" s="42">
        <v>397</v>
      </c>
      <c r="CQ224" s="42">
        <v>358</v>
      </c>
      <c r="CR224" s="42">
        <v>504</v>
      </c>
      <c r="CS224" s="42">
        <v>501</v>
      </c>
      <c r="CT224" s="1">
        <v>5</v>
      </c>
      <c r="CU224" s="1">
        <v>7</v>
      </c>
      <c r="CV224" s="42">
        <f t="shared" si="163"/>
        <v>2</v>
      </c>
      <c r="CW224" s="26">
        <f t="shared" si="164"/>
        <v>0.32076413144200155</v>
      </c>
      <c r="CX224" s="26">
        <f t="shared" si="165"/>
        <v>0.44906978401880215</v>
      </c>
      <c r="CY224" s="26">
        <f t="shared" si="166"/>
        <v>0.12830565257680063</v>
      </c>
      <c r="CZ224" s="13">
        <v>36</v>
      </c>
      <c r="DA224" s="13">
        <v>26</v>
      </c>
      <c r="DB224" s="27">
        <v>36.46</v>
      </c>
      <c r="DC224" s="27">
        <v>28.3</v>
      </c>
      <c r="DD224" s="27">
        <v>35.42</v>
      </c>
      <c r="DE224" s="27">
        <v>30.08</v>
      </c>
      <c r="DF224" s="1"/>
      <c r="DG224" s="1"/>
      <c r="DH224" s="21" t="str">
        <f t="shared" si="167"/>
        <v xml:space="preserve"> </v>
      </c>
      <c r="DI224" s="42"/>
      <c r="DJ224" s="42"/>
      <c r="DK224" s="1"/>
      <c r="DL224" s="1"/>
      <c r="DM224" s="1"/>
      <c r="DN224" s="1"/>
      <c r="DO224" s="1"/>
      <c r="DP224" s="1"/>
      <c r="DQ224" s="47"/>
      <c r="DR224" s="46"/>
      <c r="DS224" s="13"/>
      <c r="DT224" s="13"/>
      <c r="DU224" s="13"/>
      <c r="DV224" s="13"/>
      <c r="DW224" s="13"/>
      <c r="DX224" s="1"/>
    </row>
    <row r="225" spans="1:128" ht="25.5" x14ac:dyDescent="0.2">
      <c r="A225" s="13" t="s">
        <v>1031</v>
      </c>
      <c r="B225" s="13" t="s">
        <v>1032</v>
      </c>
      <c r="C225" s="39" t="s">
        <v>3260</v>
      </c>
      <c r="D225" s="1" t="s">
        <v>214</v>
      </c>
      <c r="E225" s="13" t="s">
        <v>173</v>
      </c>
      <c r="F225" s="13">
        <v>68</v>
      </c>
      <c r="G225" s="13">
        <v>3</v>
      </c>
      <c r="H225" s="13">
        <v>11</v>
      </c>
      <c r="I225" s="40">
        <f t="shared" si="126"/>
        <v>14</v>
      </c>
      <c r="J225" s="19">
        <f t="shared" si="127"/>
        <v>0.71045954327602789</v>
      </c>
      <c r="K225" s="1">
        <v>3</v>
      </c>
      <c r="L225" s="1">
        <v>2</v>
      </c>
      <c r="M225" s="1">
        <v>8</v>
      </c>
      <c r="N225" s="1">
        <v>39</v>
      </c>
      <c r="O225" s="1">
        <v>25</v>
      </c>
      <c r="P225" s="1">
        <v>46</v>
      </c>
      <c r="Q225" s="1">
        <v>20</v>
      </c>
      <c r="R225" s="15">
        <f t="shared" si="128"/>
        <v>7.6923076923076927E-2</v>
      </c>
      <c r="S225" s="15">
        <f t="shared" si="129"/>
        <v>2.7272727272727271E-2</v>
      </c>
      <c r="T225" s="16">
        <v>1182.3333333333001</v>
      </c>
      <c r="U225" s="16">
        <f t="shared" si="130"/>
        <v>17.387254901960294</v>
      </c>
      <c r="V225" s="16">
        <v>1134.5</v>
      </c>
      <c r="W225" s="16">
        <f t="shared" si="131"/>
        <v>16.683823529411764</v>
      </c>
      <c r="X225" s="16">
        <v>2113.2199999999998</v>
      </c>
      <c r="Y225" s="16">
        <f t="shared" si="132"/>
        <v>31.076764705882351</v>
      </c>
      <c r="Z225" s="21">
        <f t="shared" si="133"/>
        <v>0.34932198588548274</v>
      </c>
      <c r="AA225" s="20">
        <f t="shared" si="134"/>
        <v>21.799999999999997</v>
      </c>
      <c r="AB225">
        <v>90</v>
      </c>
      <c r="AC225" s="1">
        <v>182</v>
      </c>
      <c r="AD225" s="1">
        <v>134</v>
      </c>
      <c r="AE225" s="1">
        <v>46</v>
      </c>
      <c r="AF225" s="1">
        <v>13</v>
      </c>
      <c r="AG225" s="15">
        <f t="shared" si="135"/>
        <v>7.4999999999999997E-2</v>
      </c>
      <c r="AH225" s="15">
        <f t="shared" si="136"/>
        <v>0.25</v>
      </c>
      <c r="AI225" s="15">
        <f t="shared" si="137"/>
        <v>0.32500000000000001</v>
      </c>
      <c r="AJ225" s="1">
        <v>320</v>
      </c>
      <c r="AK225" s="21">
        <f t="shared" si="138"/>
        <v>0.27515047291487532</v>
      </c>
      <c r="AL225" s="1">
        <v>398</v>
      </c>
      <c r="AM225" s="21">
        <f t="shared" si="139"/>
        <v>0.34221840068787618</v>
      </c>
      <c r="AN225" s="1">
        <v>445</v>
      </c>
      <c r="AO225" s="21">
        <f t="shared" si="140"/>
        <v>0.3826311263972485</v>
      </c>
      <c r="AP225" s="21">
        <f t="shared" si="141"/>
        <v>0.44568245125348188</v>
      </c>
      <c r="AQ225" s="1">
        <v>4</v>
      </c>
      <c r="AR225" s="4">
        <v>-3.82</v>
      </c>
      <c r="AS225" s="41">
        <v>421</v>
      </c>
      <c r="AT225" s="41">
        <v>425</v>
      </c>
      <c r="AU225" s="41">
        <v>391</v>
      </c>
      <c r="AV225" s="21">
        <f t="shared" si="142"/>
        <v>0.49763593380614657</v>
      </c>
      <c r="AW225" s="26">
        <v>17.34</v>
      </c>
      <c r="AX225" s="42">
        <v>4</v>
      </c>
      <c r="AY225" s="41">
        <v>-8.1000000000000003E-2</v>
      </c>
      <c r="AZ225" s="1">
        <v>5</v>
      </c>
      <c r="BA225" s="43">
        <v>-0.60699999999999998</v>
      </c>
      <c r="BB225" s="16">
        <v>49.78</v>
      </c>
      <c r="BC225" s="26">
        <v>16.510000000000002</v>
      </c>
      <c r="BD225" s="43">
        <v>7.0000000000000007E-2</v>
      </c>
      <c r="BE225" s="43">
        <v>-3.6339999999999999</v>
      </c>
      <c r="BF225" s="16">
        <v>47.98</v>
      </c>
      <c r="BG225" s="21">
        <f t="shared" si="143"/>
        <v>9.1743119266055051E-2</v>
      </c>
      <c r="BH225" s="44">
        <f t="shared" si="144"/>
        <v>0.93260473588342441</v>
      </c>
      <c r="BI225" s="42">
        <f t="shared" si="145"/>
        <v>1024.3478551494795</v>
      </c>
      <c r="BJ225" s="21">
        <f t="shared" si="146"/>
        <v>2.4347855149479458E-2</v>
      </c>
      <c r="BK225" s="26">
        <f t="shared" si="147"/>
        <v>2.1154693697664171</v>
      </c>
      <c r="BL225" s="26">
        <f t="shared" si="148"/>
        <v>1.9568091670339358</v>
      </c>
      <c r="BM225" s="16">
        <f t="shared" si="149"/>
        <v>23.058616130453945</v>
      </c>
      <c r="BN225" s="16">
        <f t="shared" si="150"/>
        <v>29.034817100044073</v>
      </c>
      <c r="BO225" s="16">
        <f t="shared" si="151"/>
        <v>48.021154693697667</v>
      </c>
      <c r="BP225" s="16">
        <f t="shared" si="152"/>
        <v>56.959012780960776</v>
      </c>
      <c r="BQ225" s="16">
        <f t="shared" si="153"/>
        <v>-8.937858087263109</v>
      </c>
      <c r="BR225" s="1">
        <v>40</v>
      </c>
      <c r="BS225" s="1">
        <v>37</v>
      </c>
      <c r="BT225" s="42">
        <v>396</v>
      </c>
      <c r="BU225" s="42">
        <v>512</v>
      </c>
      <c r="BV225" s="42">
        <v>198</v>
      </c>
      <c r="BW225" s="42">
        <v>213</v>
      </c>
      <c r="BX225" s="42">
        <v>315</v>
      </c>
      <c r="BY225" s="42">
        <v>274</v>
      </c>
      <c r="BZ225" s="1">
        <v>398</v>
      </c>
      <c r="CA225" s="1">
        <v>492</v>
      </c>
      <c r="CB225" s="21">
        <f t="shared" si="154"/>
        <v>0.44719101123595506</v>
      </c>
      <c r="CC225" s="4">
        <v>-5.09</v>
      </c>
      <c r="CD225" s="45">
        <f t="shared" si="155"/>
        <v>-4.6972369173466735</v>
      </c>
      <c r="CE225" s="26">
        <f t="shared" si="156"/>
        <v>2.5837347744200798</v>
      </c>
      <c r="CF225" s="26">
        <f t="shared" si="157"/>
        <v>1.9874882880154459</v>
      </c>
      <c r="CG225" s="26">
        <f t="shared" si="158"/>
        <v>31.288744191328874</v>
      </c>
      <c r="CH225" s="26">
        <f t="shared" si="159"/>
        <v>29.585182801601352</v>
      </c>
      <c r="CI225" s="26">
        <f t="shared" si="160"/>
        <v>58.801260635428406</v>
      </c>
      <c r="CJ225" s="26">
        <f t="shared" si="161"/>
        <v>58.006265320222226</v>
      </c>
      <c r="CK225" s="16">
        <f t="shared" si="162"/>
        <v>-9.7328534024692885</v>
      </c>
      <c r="CL225" s="42">
        <v>91</v>
      </c>
      <c r="CM225" s="42">
        <v>70</v>
      </c>
      <c r="CN225" s="42">
        <v>1011</v>
      </c>
      <c r="CO225" s="42">
        <v>972</v>
      </c>
      <c r="CP225" s="42">
        <v>389</v>
      </c>
      <c r="CQ225" s="42">
        <v>396</v>
      </c>
      <c r="CR225" s="42">
        <v>605</v>
      </c>
      <c r="CS225" s="42">
        <v>580</v>
      </c>
      <c r="CT225" s="1">
        <v>14</v>
      </c>
      <c r="CU225" s="1">
        <v>7</v>
      </c>
      <c r="CV225" s="42">
        <f t="shared" si="163"/>
        <v>-7</v>
      </c>
      <c r="CW225" s="26">
        <f t="shared" si="164"/>
        <v>0.71045954327602789</v>
      </c>
      <c r="CX225" s="26">
        <f t="shared" si="165"/>
        <v>0.35522977163801395</v>
      </c>
      <c r="CY225" s="26">
        <f t="shared" si="166"/>
        <v>-0.35522977163801395</v>
      </c>
      <c r="CZ225" s="13">
        <v>35</v>
      </c>
      <c r="DA225" s="13">
        <v>41</v>
      </c>
      <c r="DB225" s="27">
        <v>40.96</v>
      </c>
      <c r="DC225" s="27">
        <v>32.51</v>
      </c>
      <c r="DD225" s="27">
        <v>41.9</v>
      </c>
      <c r="DE225" s="27">
        <v>44.16</v>
      </c>
      <c r="DF225" s="1"/>
      <c r="DG225" s="1"/>
      <c r="DH225" s="21" t="str">
        <f t="shared" si="167"/>
        <v xml:space="preserve"> </v>
      </c>
      <c r="DI225" s="42"/>
      <c r="DJ225" s="42"/>
      <c r="DK225" s="1"/>
      <c r="DL225" s="1"/>
      <c r="DM225" s="1"/>
      <c r="DN225" s="1"/>
      <c r="DO225" s="1"/>
      <c r="DP225" s="1"/>
      <c r="DQ225" s="1"/>
      <c r="DR225" s="42"/>
      <c r="DS225" s="1"/>
      <c r="DT225" s="1"/>
      <c r="DU225" s="1"/>
      <c r="DV225" s="1"/>
      <c r="DW225" s="1"/>
      <c r="DX225" s="13"/>
    </row>
    <row r="226" spans="1:128" ht="25.5" x14ac:dyDescent="0.2">
      <c r="A226" s="13" t="s">
        <v>1034</v>
      </c>
      <c r="B226" s="13" t="s">
        <v>1035</v>
      </c>
      <c r="C226" s="39" t="s">
        <v>3261</v>
      </c>
      <c r="D226" s="1" t="s">
        <v>270</v>
      </c>
      <c r="E226" s="13" t="s">
        <v>173</v>
      </c>
      <c r="F226" s="13">
        <v>76</v>
      </c>
      <c r="G226" s="13">
        <v>2</v>
      </c>
      <c r="H226" s="13">
        <v>8</v>
      </c>
      <c r="I226" s="40">
        <f t="shared" si="126"/>
        <v>10</v>
      </c>
      <c r="J226" s="19">
        <f t="shared" si="127"/>
        <v>0.58459589808544854</v>
      </c>
      <c r="K226" s="1">
        <v>2</v>
      </c>
      <c r="L226" s="1">
        <v>2</v>
      </c>
      <c r="M226" s="1">
        <v>4</v>
      </c>
      <c r="N226" s="1">
        <v>49</v>
      </c>
      <c r="O226" s="1">
        <v>25</v>
      </c>
      <c r="P226" s="1">
        <v>41</v>
      </c>
      <c r="Q226" s="1">
        <v>22</v>
      </c>
      <c r="R226" s="15">
        <f t="shared" si="128"/>
        <v>4.0816326530612242E-2</v>
      </c>
      <c r="S226" s="15">
        <f t="shared" si="129"/>
        <v>1.7391304347826087E-2</v>
      </c>
      <c r="T226" s="16">
        <v>1026.3499999999999</v>
      </c>
      <c r="U226" s="16">
        <f t="shared" si="130"/>
        <v>13.504605263157893</v>
      </c>
      <c r="V226" s="16">
        <v>1007.69</v>
      </c>
      <c r="W226" s="16">
        <f t="shared" si="131"/>
        <v>13.259078947368423</v>
      </c>
      <c r="X226" s="16">
        <v>2727.28</v>
      </c>
      <c r="Y226" s="16">
        <f t="shared" si="132"/>
        <v>35.885263157894741</v>
      </c>
      <c r="Z226" s="21">
        <f t="shared" si="133"/>
        <v>0.26979868646869987</v>
      </c>
      <c r="AA226" s="20">
        <f t="shared" si="134"/>
        <v>31.840000000000003</v>
      </c>
      <c r="AB226">
        <v>121</v>
      </c>
      <c r="AC226" s="1">
        <v>129</v>
      </c>
      <c r="AD226" s="1">
        <v>111</v>
      </c>
      <c r="AE226" s="1">
        <v>36</v>
      </c>
      <c r="AF226" s="1">
        <v>16</v>
      </c>
      <c r="AG226" s="15">
        <f t="shared" si="135"/>
        <v>0.08</v>
      </c>
      <c r="AH226" s="15">
        <f t="shared" si="136"/>
        <v>0.24</v>
      </c>
      <c r="AI226" s="15">
        <f t="shared" si="137"/>
        <v>0.32</v>
      </c>
      <c r="AJ226" s="1">
        <v>237</v>
      </c>
      <c r="AK226" s="21">
        <f t="shared" si="138"/>
        <v>0.2314453125</v>
      </c>
      <c r="AL226" s="1">
        <v>365</v>
      </c>
      <c r="AM226" s="21">
        <f t="shared" si="139"/>
        <v>0.3564453125</v>
      </c>
      <c r="AN226" s="1">
        <v>422</v>
      </c>
      <c r="AO226" s="21">
        <f t="shared" si="140"/>
        <v>0.412109375</v>
      </c>
      <c r="AP226" s="21">
        <f t="shared" si="141"/>
        <v>0.39368770764119604</v>
      </c>
      <c r="AQ226" s="1">
        <v>1</v>
      </c>
      <c r="AR226" s="4">
        <v>-7.86</v>
      </c>
      <c r="AS226" s="41">
        <v>335</v>
      </c>
      <c r="AT226" s="41">
        <v>420</v>
      </c>
      <c r="AU226" s="41">
        <v>302</v>
      </c>
      <c r="AV226" s="21">
        <f t="shared" si="142"/>
        <v>0.44370860927152317</v>
      </c>
      <c r="AW226" s="26">
        <v>16.96</v>
      </c>
      <c r="AX226" s="42">
        <v>5</v>
      </c>
      <c r="AY226" s="41">
        <v>-0.249</v>
      </c>
      <c r="AZ226" s="1">
        <v>5</v>
      </c>
      <c r="BA226" s="43">
        <v>0.443</v>
      </c>
      <c r="BB226" s="16">
        <v>50.05</v>
      </c>
      <c r="BC226" s="26">
        <v>15.98</v>
      </c>
      <c r="BD226" s="43">
        <v>-4.9000000000000002E-2</v>
      </c>
      <c r="BE226" s="43">
        <v>-11.759</v>
      </c>
      <c r="BF226" s="16">
        <v>45.37</v>
      </c>
      <c r="BG226" s="21">
        <f t="shared" si="143"/>
        <v>6.2814070351758788E-2</v>
      </c>
      <c r="BH226" s="44">
        <f t="shared" si="144"/>
        <v>0.91</v>
      </c>
      <c r="BI226" s="42">
        <f t="shared" si="145"/>
        <v>972.8140703517588</v>
      </c>
      <c r="BJ226" s="21">
        <f t="shared" si="146"/>
        <v>-2.7185929648241181E-2</v>
      </c>
      <c r="BK226" s="26">
        <f t="shared" si="147"/>
        <v>1.4885530272206728</v>
      </c>
      <c r="BL226" s="26">
        <f t="shared" si="148"/>
        <v>2.6793954489972114</v>
      </c>
      <c r="BM226" s="16">
        <f t="shared" si="149"/>
        <v>23.697764193353112</v>
      </c>
      <c r="BN226" s="16">
        <f t="shared" si="150"/>
        <v>29.771060544413459</v>
      </c>
      <c r="BO226" s="16">
        <f t="shared" si="151"/>
        <v>43.94208536355427</v>
      </c>
      <c r="BP226" s="16">
        <f t="shared" si="152"/>
        <v>65.317706834443129</v>
      </c>
      <c r="BQ226" s="16">
        <f t="shared" si="153"/>
        <v>-21.375621470888859</v>
      </c>
      <c r="BR226" s="1">
        <v>25</v>
      </c>
      <c r="BS226" s="1">
        <v>45</v>
      </c>
      <c r="BT226" s="42">
        <v>373</v>
      </c>
      <c r="BU226" s="42">
        <v>455</v>
      </c>
      <c r="BV226" s="42">
        <v>151</v>
      </c>
      <c r="BW226" s="42">
        <v>249</v>
      </c>
      <c r="BX226" s="42">
        <v>348</v>
      </c>
      <c r="BY226" s="42">
        <v>189</v>
      </c>
      <c r="BZ226" s="1">
        <v>339</v>
      </c>
      <c r="CA226" s="1">
        <v>497</v>
      </c>
      <c r="CB226" s="21">
        <f t="shared" si="154"/>
        <v>0.40550239234449759</v>
      </c>
      <c r="CC226" s="4">
        <v>-6.54</v>
      </c>
      <c r="CD226" s="45">
        <f t="shared" si="155"/>
        <v>-6.7121264542775627</v>
      </c>
      <c r="CE226" s="26">
        <f t="shared" si="156"/>
        <v>2.8599923733536707</v>
      </c>
      <c r="CF226" s="26">
        <f t="shared" si="157"/>
        <v>2.4639934293508547</v>
      </c>
      <c r="CG226" s="26">
        <f t="shared" si="158"/>
        <v>26.905928250857997</v>
      </c>
      <c r="CH226" s="26">
        <f t="shared" si="159"/>
        <v>29.787920565545157</v>
      </c>
      <c r="CI226" s="26">
        <f t="shared" si="160"/>
        <v>54.339855093719748</v>
      </c>
      <c r="CJ226" s="26">
        <f t="shared" si="161"/>
        <v>62.149834267108616</v>
      </c>
      <c r="CK226" s="16">
        <f t="shared" si="162"/>
        <v>-13.565642297499991</v>
      </c>
      <c r="CL226" s="42">
        <v>130</v>
      </c>
      <c r="CM226" s="42">
        <v>112</v>
      </c>
      <c r="CN226" s="42">
        <v>1093</v>
      </c>
      <c r="CO226" s="42">
        <v>1242</v>
      </c>
      <c r="CP226" s="42">
        <v>509</v>
      </c>
      <c r="CQ226" s="42">
        <v>570</v>
      </c>
      <c r="CR226" s="42">
        <v>901</v>
      </c>
      <c r="CS226" s="42">
        <v>738</v>
      </c>
      <c r="CT226" s="1">
        <v>7</v>
      </c>
      <c r="CU226" s="1">
        <v>1</v>
      </c>
      <c r="CV226" s="42">
        <f t="shared" si="163"/>
        <v>-6</v>
      </c>
      <c r="CW226" s="26">
        <f t="shared" si="164"/>
        <v>0.40921712865981391</v>
      </c>
      <c r="CX226" s="26">
        <f t="shared" si="165"/>
        <v>5.8459589808544848E-2</v>
      </c>
      <c r="CY226" s="26">
        <f t="shared" si="166"/>
        <v>-0.35075753885126909</v>
      </c>
      <c r="CZ226" s="13">
        <v>32</v>
      </c>
      <c r="DA226" s="13">
        <v>40</v>
      </c>
      <c r="DB226" s="27">
        <v>41.17</v>
      </c>
      <c r="DC226" s="27">
        <v>35.700000000000003</v>
      </c>
      <c r="DD226" s="27">
        <v>34.04</v>
      </c>
      <c r="DE226" s="27">
        <v>39.85</v>
      </c>
      <c r="DF226" s="1"/>
      <c r="DG226" s="1"/>
      <c r="DH226" s="21" t="str">
        <f t="shared" si="167"/>
        <v xml:space="preserve"> </v>
      </c>
      <c r="DI226" s="42"/>
      <c r="DJ226" s="42"/>
      <c r="DK226" s="1"/>
      <c r="DL226" s="1"/>
      <c r="DM226" s="1"/>
      <c r="DN226" s="1"/>
      <c r="DO226" s="1"/>
      <c r="DP226" s="1"/>
      <c r="DQ226" s="47"/>
      <c r="DR226" s="46"/>
      <c r="DS226" s="13"/>
      <c r="DT226" s="13"/>
      <c r="DU226" s="13"/>
      <c r="DV226" s="13"/>
      <c r="DW226" s="13"/>
      <c r="DX226" s="1"/>
    </row>
    <row r="227" spans="1:128" x14ac:dyDescent="0.2">
      <c r="A227" s="13" t="s">
        <v>546</v>
      </c>
      <c r="B227" s="13" t="s">
        <v>1037</v>
      </c>
      <c r="C227" s="39" t="s">
        <v>3262</v>
      </c>
      <c r="D227" s="1" t="s">
        <v>238</v>
      </c>
      <c r="E227" s="13" t="s">
        <v>146</v>
      </c>
      <c r="F227" s="13">
        <v>78</v>
      </c>
      <c r="G227" s="13">
        <v>13</v>
      </c>
      <c r="H227" s="13">
        <v>15</v>
      </c>
      <c r="I227" s="40">
        <f t="shared" si="126"/>
        <v>28</v>
      </c>
      <c r="J227" s="19">
        <f t="shared" si="127"/>
        <v>1.3640054127198549</v>
      </c>
      <c r="K227" s="1">
        <v>13</v>
      </c>
      <c r="L227" s="1">
        <v>11</v>
      </c>
      <c r="M227" s="1">
        <v>3</v>
      </c>
      <c r="N227" s="1">
        <v>135</v>
      </c>
      <c r="O227" s="1">
        <v>35</v>
      </c>
      <c r="P227" s="1">
        <v>46</v>
      </c>
      <c r="Q227" s="1">
        <v>127</v>
      </c>
      <c r="R227" s="15">
        <f t="shared" si="128"/>
        <v>9.6296296296296297E-2</v>
      </c>
      <c r="S227" s="15">
        <f t="shared" si="129"/>
        <v>6.0185185185185182E-2</v>
      </c>
      <c r="T227" s="16">
        <v>1231.6666666666999</v>
      </c>
      <c r="U227" s="16">
        <f t="shared" si="130"/>
        <v>15.790598290598718</v>
      </c>
      <c r="V227" s="16">
        <v>1147.71</v>
      </c>
      <c r="W227" s="16">
        <f t="shared" si="131"/>
        <v>14.71423076923077</v>
      </c>
      <c r="X227" s="16">
        <v>2649.9</v>
      </c>
      <c r="Y227" s="16">
        <f t="shared" si="132"/>
        <v>33.973076923076924</v>
      </c>
      <c r="Z227" s="21">
        <f t="shared" si="133"/>
        <v>0.30221902723028432</v>
      </c>
      <c r="AA227" s="20">
        <f t="shared" si="134"/>
        <v>148.65714285714284</v>
      </c>
      <c r="AB227">
        <v>31</v>
      </c>
      <c r="AC227" s="1">
        <v>77</v>
      </c>
      <c r="AD227" s="1">
        <v>87</v>
      </c>
      <c r="AE227" s="1">
        <v>18</v>
      </c>
      <c r="AF227" s="1">
        <v>28</v>
      </c>
      <c r="AG227" s="15">
        <f t="shared" si="135"/>
        <v>0.37142857142857144</v>
      </c>
      <c r="AH227" s="15">
        <f t="shared" si="136"/>
        <v>0.4</v>
      </c>
      <c r="AI227" s="15">
        <f t="shared" si="137"/>
        <v>0.77142857142857146</v>
      </c>
      <c r="AJ227" s="1">
        <v>285</v>
      </c>
      <c r="AK227" s="21">
        <f t="shared" si="138"/>
        <v>0.28245787908820613</v>
      </c>
      <c r="AL227" s="1">
        <v>363</v>
      </c>
      <c r="AM227" s="21">
        <f t="shared" si="139"/>
        <v>0.3597621407333994</v>
      </c>
      <c r="AN227" s="1">
        <v>361</v>
      </c>
      <c r="AO227" s="21">
        <f t="shared" si="140"/>
        <v>0.35777998017839446</v>
      </c>
      <c r="AP227" s="21">
        <f t="shared" si="141"/>
        <v>0.43981481481481483</v>
      </c>
      <c r="AQ227" s="1">
        <v>12</v>
      </c>
      <c r="AR227" s="4">
        <v>4.62</v>
      </c>
      <c r="AS227" s="41">
        <v>393</v>
      </c>
      <c r="AT227" s="41">
        <v>426</v>
      </c>
      <c r="AU227" s="41">
        <v>349</v>
      </c>
      <c r="AV227" s="21">
        <f t="shared" si="142"/>
        <v>0.47985347985347987</v>
      </c>
      <c r="AW227" s="26">
        <v>17.55</v>
      </c>
      <c r="AX227" s="42">
        <v>1</v>
      </c>
      <c r="AY227" s="41">
        <v>0.45400000000000001</v>
      </c>
      <c r="AZ227" s="1">
        <v>5</v>
      </c>
      <c r="BA227" s="43">
        <v>1.75</v>
      </c>
      <c r="BB227" s="16">
        <v>50.51</v>
      </c>
      <c r="BC227" s="26">
        <v>18.440000000000001</v>
      </c>
      <c r="BD227" s="43">
        <v>0.92900000000000005</v>
      </c>
      <c r="BE227" s="43">
        <v>-24.456</v>
      </c>
      <c r="BF227" s="16">
        <v>40.89</v>
      </c>
      <c r="BG227" s="21">
        <f t="shared" si="143"/>
        <v>7.399577167019028E-2</v>
      </c>
      <c r="BH227" s="44">
        <f t="shared" si="144"/>
        <v>0.93421052631578949</v>
      </c>
      <c r="BI227" s="42">
        <f t="shared" si="145"/>
        <v>1008.2062979859797</v>
      </c>
      <c r="BJ227" s="21">
        <f t="shared" si="146"/>
        <v>8.2062979859797713E-3</v>
      </c>
      <c r="BK227" s="26">
        <f t="shared" si="147"/>
        <v>1.8297305068353502</v>
      </c>
      <c r="BL227" s="26">
        <f t="shared" si="148"/>
        <v>2.3525106516454506</v>
      </c>
      <c r="BM227" s="16">
        <f t="shared" si="149"/>
        <v>24.727500849517735</v>
      </c>
      <c r="BN227" s="16">
        <f t="shared" si="150"/>
        <v>35.758161905010844</v>
      </c>
      <c r="BO227" s="16">
        <f t="shared" si="151"/>
        <v>42.031523642732047</v>
      </c>
      <c r="BP227" s="16">
        <f t="shared" si="152"/>
        <v>70.679875578325536</v>
      </c>
      <c r="BQ227" s="16">
        <f t="shared" si="153"/>
        <v>-28.648351935593489</v>
      </c>
      <c r="BR227" s="1">
        <v>35</v>
      </c>
      <c r="BS227" s="1">
        <v>45</v>
      </c>
      <c r="BT227" s="42">
        <v>438</v>
      </c>
      <c r="BU227" s="42">
        <v>639</v>
      </c>
      <c r="BV227" s="42">
        <v>163</v>
      </c>
      <c r="BW227" s="42">
        <v>294</v>
      </c>
      <c r="BX227" s="42">
        <v>374</v>
      </c>
      <c r="BY227" s="42">
        <v>168</v>
      </c>
      <c r="BZ227" s="1">
        <v>424</v>
      </c>
      <c r="CA227" s="1">
        <v>680</v>
      </c>
      <c r="CB227" s="21">
        <f t="shared" si="154"/>
        <v>0.38405797101449274</v>
      </c>
      <c r="CC227" s="4">
        <v>1.47</v>
      </c>
      <c r="CD227" s="45">
        <f t="shared" si="155"/>
        <v>-1.0879074911490463</v>
      </c>
      <c r="CE227" s="26">
        <f t="shared" si="156"/>
        <v>1.4491112872183856</v>
      </c>
      <c r="CF227" s="26">
        <f t="shared" si="157"/>
        <v>2.807653118985622</v>
      </c>
      <c r="CG227" s="26">
        <f t="shared" si="158"/>
        <v>22.32537076870825</v>
      </c>
      <c r="CH227" s="26">
        <f t="shared" si="159"/>
        <v>35.027736895731913</v>
      </c>
      <c r="CI227" s="26">
        <f t="shared" si="160"/>
        <v>39.782633306917241</v>
      </c>
      <c r="CJ227" s="26">
        <f t="shared" si="161"/>
        <v>67.949733952224605</v>
      </c>
      <c r="CK227" s="16">
        <f t="shared" si="162"/>
        <v>-0.48125129028612434</v>
      </c>
      <c r="CL227" s="42">
        <v>64</v>
      </c>
      <c r="CM227" s="42">
        <v>124</v>
      </c>
      <c r="CN227" s="42">
        <v>922</v>
      </c>
      <c r="CO227" s="42">
        <v>1423</v>
      </c>
      <c r="CP227" s="42">
        <v>328</v>
      </c>
      <c r="CQ227" s="42">
        <v>607</v>
      </c>
      <c r="CR227" s="42">
        <v>847</v>
      </c>
      <c r="CS227" s="42">
        <v>443</v>
      </c>
      <c r="CT227" s="1">
        <v>6</v>
      </c>
      <c r="CU227" s="1">
        <v>22</v>
      </c>
      <c r="CV227" s="42">
        <f t="shared" si="163"/>
        <v>16</v>
      </c>
      <c r="CW227" s="26">
        <f t="shared" si="164"/>
        <v>0.29228687415425464</v>
      </c>
      <c r="CX227" s="26">
        <f t="shared" si="165"/>
        <v>1.0717185385656003</v>
      </c>
      <c r="CY227" s="26">
        <f t="shared" si="166"/>
        <v>0.77943166441134559</v>
      </c>
      <c r="CZ227" s="13">
        <v>40</v>
      </c>
      <c r="DA227" s="13">
        <v>55</v>
      </c>
      <c r="DB227" s="27">
        <v>32.78</v>
      </c>
      <c r="DC227" s="27">
        <v>55.34</v>
      </c>
      <c r="DD227" s="27">
        <v>35.1</v>
      </c>
      <c r="DE227" s="27">
        <v>51.1</v>
      </c>
      <c r="DF227" s="13">
        <v>59</v>
      </c>
      <c r="DG227" s="13">
        <v>95</v>
      </c>
      <c r="DH227" s="21">
        <f t="shared" si="167"/>
        <v>0.38311688311688313</v>
      </c>
      <c r="DI227" s="42">
        <v>33</v>
      </c>
      <c r="DJ227" s="42">
        <v>11</v>
      </c>
      <c r="DK227" s="13">
        <v>7</v>
      </c>
      <c r="DL227" s="13">
        <v>0</v>
      </c>
      <c r="DM227" s="13">
        <v>0.21199999999999999</v>
      </c>
      <c r="DN227" s="13">
        <v>1</v>
      </c>
      <c r="DO227" s="13">
        <v>0</v>
      </c>
      <c r="DP227" s="13">
        <v>0.03</v>
      </c>
      <c r="DQ227" s="13">
        <v>46</v>
      </c>
      <c r="DR227" s="46">
        <v>24</v>
      </c>
      <c r="DS227" s="13">
        <v>0</v>
      </c>
      <c r="DT227" s="13">
        <v>15</v>
      </c>
      <c r="DU227" s="13">
        <v>-0.32600000000000001</v>
      </c>
      <c r="DV227" s="13">
        <v>0</v>
      </c>
      <c r="DW227" s="13">
        <v>2</v>
      </c>
      <c r="DX227" s="13">
        <v>-4.3000000000000003E-2</v>
      </c>
    </row>
    <row r="228" spans="1:128" ht="25.5" x14ac:dyDescent="0.2">
      <c r="A228" s="13" t="s">
        <v>1040</v>
      </c>
      <c r="B228" s="13" t="s">
        <v>1041</v>
      </c>
      <c r="C228" s="39" t="s">
        <v>3263</v>
      </c>
      <c r="D228" s="1" t="s">
        <v>584</v>
      </c>
      <c r="E228" s="13" t="s">
        <v>173</v>
      </c>
      <c r="F228" s="13">
        <v>60</v>
      </c>
      <c r="G228" s="13">
        <v>3</v>
      </c>
      <c r="H228" s="13">
        <v>13</v>
      </c>
      <c r="I228" s="40">
        <f t="shared" si="126"/>
        <v>16</v>
      </c>
      <c r="J228" s="19">
        <f t="shared" si="127"/>
        <v>0.85663295657344274</v>
      </c>
      <c r="K228" s="1">
        <v>3</v>
      </c>
      <c r="L228" s="1">
        <v>5</v>
      </c>
      <c r="M228" s="1">
        <v>7</v>
      </c>
      <c r="N228" s="1">
        <v>40</v>
      </c>
      <c r="O228" s="1">
        <v>20</v>
      </c>
      <c r="P228" s="1">
        <v>27</v>
      </c>
      <c r="Q228" s="1">
        <v>22</v>
      </c>
      <c r="R228" s="15">
        <f t="shared" si="128"/>
        <v>7.4999999999999997E-2</v>
      </c>
      <c r="S228" s="15">
        <f t="shared" si="129"/>
        <v>3.4482758620689655E-2</v>
      </c>
      <c r="T228" s="16">
        <v>1120.6666666666999</v>
      </c>
      <c r="U228" s="16">
        <f t="shared" si="130"/>
        <v>18.677777777778331</v>
      </c>
      <c r="V228" s="16">
        <v>1022.27</v>
      </c>
      <c r="W228" s="16">
        <f t="shared" si="131"/>
        <v>17.037833333333332</v>
      </c>
      <c r="X228" s="16">
        <v>1782.12</v>
      </c>
      <c r="Y228" s="16">
        <f t="shared" si="132"/>
        <v>29.701999999999998</v>
      </c>
      <c r="Z228" s="21">
        <f t="shared" si="133"/>
        <v>0.364524905594443</v>
      </c>
      <c r="AA228" s="20">
        <f t="shared" si="134"/>
        <v>47.549019607843135</v>
      </c>
      <c r="AB228">
        <v>74</v>
      </c>
      <c r="AC228" s="1">
        <v>21</v>
      </c>
      <c r="AD228" s="1">
        <v>106</v>
      </c>
      <c r="AE228" s="1">
        <v>29</v>
      </c>
      <c r="AF228" s="1">
        <v>10</v>
      </c>
      <c r="AG228" s="15">
        <f t="shared" si="135"/>
        <v>5.8823529411764705E-2</v>
      </c>
      <c r="AH228" s="15">
        <f t="shared" si="136"/>
        <v>0.23529411764705882</v>
      </c>
      <c r="AI228" s="15">
        <f t="shared" si="137"/>
        <v>0.29411764705882354</v>
      </c>
      <c r="AJ228" s="1">
        <v>385</v>
      </c>
      <c r="AK228" s="21">
        <f t="shared" si="138"/>
        <v>0.34313725490196079</v>
      </c>
      <c r="AL228" s="1">
        <v>345</v>
      </c>
      <c r="AM228" s="21">
        <f t="shared" si="139"/>
        <v>0.30748663101604279</v>
      </c>
      <c r="AN228" s="1">
        <v>392</v>
      </c>
      <c r="AO228" s="21">
        <f t="shared" si="140"/>
        <v>0.34937611408199643</v>
      </c>
      <c r="AP228" s="21">
        <f t="shared" si="141"/>
        <v>0.5273972602739726</v>
      </c>
      <c r="AQ228" s="1">
        <v>8</v>
      </c>
      <c r="AR228" s="4">
        <v>1.91</v>
      </c>
      <c r="AS228" s="41">
        <v>410</v>
      </c>
      <c r="AT228" s="41">
        <v>374</v>
      </c>
      <c r="AU228" s="41">
        <v>350</v>
      </c>
      <c r="AV228" s="21">
        <f t="shared" si="142"/>
        <v>0.52295918367346939</v>
      </c>
      <c r="AW228" s="26">
        <v>17.55</v>
      </c>
      <c r="AX228" s="42">
        <v>2</v>
      </c>
      <c r="AY228" s="41">
        <v>1.1599999999999999</v>
      </c>
      <c r="AZ228" s="1">
        <v>2</v>
      </c>
      <c r="BA228" s="43">
        <v>2.2749999999999999</v>
      </c>
      <c r="BB228" s="16">
        <v>50.93</v>
      </c>
      <c r="BC228" s="26">
        <v>17.86</v>
      </c>
      <c r="BD228" s="43">
        <v>0.72299999999999998</v>
      </c>
      <c r="BE228" s="43">
        <v>1.9330000000000001</v>
      </c>
      <c r="BF228" s="16">
        <v>50.71</v>
      </c>
      <c r="BG228" s="21">
        <f t="shared" si="143"/>
        <v>0.10515463917525773</v>
      </c>
      <c r="BH228" s="44">
        <f t="shared" si="144"/>
        <v>0.92537313432835822</v>
      </c>
      <c r="BI228" s="42">
        <f t="shared" si="145"/>
        <v>1030.5277735036159</v>
      </c>
      <c r="BJ228" s="21">
        <f t="shared" si="146"/>
        <v>3.0527773503615949E-2</v>
      </c>
      <c r="BK228" s="26">
        <f t="shared" si="147"/>
        <v>2.9933383548377632</v>
      </c>
      <c r="BL228" s="26">
        <f t="shared" si="148"/>
        <v>2.0542518121435629</v>
      </c>
      <c r="BM228" s="16">
        <f t="shared" si="149"/>
        <v>28.466060825417944</v>
      </c>
      <c r="BN228" s="16">
        <f t="shared" si="150"/>
        <v>27.526974282723746</v>
      </c>
      <c r="BO228" s="16">
        <f t="shared" si="151"/>
        <v>52.412767664120054</v>
      </c>
      <c r="BP228" s="16">
        <f t="shared" si="152"/>
        <v>50.299822943058103</v>
      </c>
      <c r="BQ228" s="16">
        <f t="shared" si="153"/>
        <v>2.1129447210619503</v>
      </c>
      <c r="BR228" s="1">
        <v>51</v>
      </c>
      <c r="BS228" s="1">
        <v>35</v>
      </c>
      <c r="BT228" s="42">
        <v>434</v>
      </c>
      <c r="BU228" s="42">
        <v>434</v>
      </c>
      <c r="BV228" s="42">
        <v>188</v>
      </c>
      <c r="BW228" s="42">
        <v>170</v>
      </c>
      <c r="BX228" s="42">
        <v>218</v>
      </c>
      <c r="BY228" s="42">
        <v>220</v>
      </c>
      <c r="BZ228" s="1">
        <v>447</v>
      </c>
      <c r="CA228" s="1">
        <v>419</v>
      </c>
      <c r="CB228" s="21">
        <f t="shared" si="154"/>
        <v>0.5161662817551963</v>
      </c>
      <c r="CC228" s="4">
        <v>0.77</v>
      </c>
      <c r="CD228" s="45">
        <f t="shared" si="155"/>
        <v>1.7074104744866094</v>
      </c>
      <c r="CE228" s="26">
        <f t="shared" si="156"/>
        <v>2.0874015217830451</v>
      </c>
      <c r="CF228" s="26">
        <f t="shared" si="157"/>
        <v>2.222072587704532</v>
      </c>
      <c r="CG228" s="26">
        <f t="shared" si="158"/>
        <v>28.987946939600029</v>
      </c>
      <c r="CH228" s="26">
        <f t="shared" si="159"/>
        <v>27.439229681502933</v>
      </c>
      <c r="CI228" s="26">
        <f t="shared" si="160"/>
        <v>57.605548447915965</v>
      </c>
      <c r="CJ228" s="26">
        <f t="shared" si="161"/>
        <v>52.353376876977983</v>
      </c>
      <c r="CK228" s="16">
        <f t="shared" si="162"/>
        <v>-3.1392268498760316</v>
      </c>
      <c r="CL228" s="42">
        <v>62</v>
      </c>
      <c r="CM228" s="42">
        <v>66</v>
      </c>
      <c r="CN228" s="42">
        <v>799</v>
      </c>
      <c r="CO228" s="42">
        <v>749</v>
      </c>
      <c r="CP228" s="42">
        <v>364</v>
      </c>
      <c r="CQ228" s="42">
        <v>340</v>
      </c>
      <c r="CR228" s="42">
        <v>400</v>
      </c>
      <c r="CS228" s="42">
        <v>486</v>
      </c>
      <c r="CT228" s="1">
        <v>15</v>
      </c>
      <c r="CU228" s="1">
        <v>8</v>
      </c>
      <c r="CV228" s="42">
        <f t="shared" si="163"/>
        <v>-7</v>
      </c>
      <c r="CW228" s="26">
        <f t="shared" si="164"/>
        <v>0.80309339678760261</v>
      </c>
      <c r="CX228" s="26">
        <f t="shared" si="165"/>
        <v>0.42831647828672137</v>
      </c>
      <c r="CY228" s="26">
        <f t="shared" si="166"/>
        <v>-0.37477691850088118</v>
      </c>
      <c r="CZ228" s="13">
        <v>37</v>
      </c>
      <c r="DA228" s="13">
        <v>36</v>
      </c>
      <c r="DB228" s="27">
        <v>38.36</v>
      </c>
      <c r="DC228" s="27">
        <v>35.44</v>
      </c>
      <c r="DD228" s="27">
        <v>40.770000000000003</v>
      </c>
      <c r="DE228" s="27">
        <v>39.049999999999997</v>
      </c>
      <c r="DF228" s="1"/>
      <c r="DG228" s="1"/>
      <c r="DH228" s="21" t="str">
        <f t="shared" si="167"/>
        <v xml:space="preserve"> </v>
      </c>
      <c r="DI228" s="42"/>
      <c r="DJ228" s="42"/>
      <c r="DK228" s="1"/>
      <c r="DL228" s="1"/>
      <c r="DM228" s="1"/>
      <c r="DN228" s="1"/>
      <c r="DO228" s="1"/>
      <c r="DP228" s="1"/>
      <c r="DQ228" s="47"/>
      <c r="DR228" s="46"/>
      <c r="DS228" s="13"/>
      <c r="DT228" s="13"/>
      <c r="DU228" s="13"/>
      <c r="DV228" s="13"/>
      <c r="DW228" s="13"/>
      <c r="DX228" s="1"/>
    </row>
    <row r="229" spans="1:128" ht="25.5" x14ac:dyDescent="0.2">
      <c r="A229" s="13" t="s">
        <v>1043</v>
      </c>
      <c r="B229" s="13" t="s">
        <v>1044</v>
      </c>
      <c r="C229" s="39" t="s">
        <v>3264</v>
      </c>
      <c r="D229" s="1" t="s">
        <v>446</v>
      </c>
      <c r="E229" s="13" t="s">
        <v>154</v>
      </c>
      <c r="F229" s="13">
        <v>79</v>
      </c>
      <c r="G229" s="13">
        <v>6</v>
      </c>
      <c r="H229" s="13">
        <v>20</v>
      </c>
      <c r="I229" s="40">
        <f t="shared" si="126"/>
        <v>26</v>
      </c>
      <c r="J229" s="19">
        <f t="shared" si="127"/>
        <v>1.4420188263568552</v>
      </c>
      <c r="K229" s="1">
        <v>6</v>
      </c>
      <c r="L229" s="1">
        <v>12</v>
      </c>
      <c r="M229" s="1">
        <v>5</v>
      </c>
      <c r="N229" s="1">
        <v>75</v>
      </c>
      <c r="O229" s="1">
        <v>28</v>
      </c>
      <c r="P229" s="1">
        <v>41</v>
      </c>
      <c r="Q229" s="1">
        <v>87</v>
      </c>
      <c r="R229" s="15">
        <f t="shared" si="128"/>
        <v>0.08</v>
      </c>
      <c r="S229" s="15">
        <f t="shared" si="129"/>
        <v>4.1666666666666664E-2</v>
      </c>
      <c r="T229" s="16">
        <v>1081.8166666667</v>
      </c>
      <c r="U229" s="16">
        <f t="shared" si="130"/>
        <v>13.693881856540507</v>
      </c>
      <c r="V229" s="16">
        <v>1036.57</v>
      </c>
      <c r="W229" s="16">
        <f t="shared" si="131"/>
        <v>13.121139240506329</v>
      </c>
      <c r="X229" s="16">
        <v>2781.45</v>
      </c>
      <c r="Y229" s="16">
        <f t="shared" si="132"/>
        <v>35.208227848101266</v>
      </c>
      <c r="Z229" s="21">
        <f t="shared" si="133"/>
        <v>0.271494125227212</v>
      </c>
      <c r="AA229" s="20">
        <f t="shared" si="134"/>
        <v>164.43243243243245</v>
      </c>
      <c r="AB229">
        <v>22</v>
      </c>
      <c r="AC229" s="1">
        <v>88</v>
      </c>
      <c r="AD229" s="1">
        <v>118</v>
      </c>
      <c r="AE229" s="1">
        <v>22</v>
      </c>
      <c r="AF229" s="1">
        <v>22</v>
      </c>
      <c r="AG229" s="15">
        <f t="shared" si="135"/>
        <v>0.16216216216216217</v>
      </c>
      <c r="AH229" s="15">
        <f t="shared" si="136"/>
        <v>0.45945945945945948</v>
      </c>
      <c r="AI229" s="15">
        <f t="shared" si="137"/>
        <v>0.62162162162162171</v>
      </c>
      <c r="AJ229" s="1">
        <v>343</v>
      </c>
      <c r="AK229" s="21">
        <f t="shared" si="138"/>
        <v>0.33172147001934238</v>
      </c>
      <c r="AL229" s="1">
        <v>338</v>
      </c>
      <c r="AM229" s="21">
        <f t="shared" si="139"/>
        <v>0.32688588007736946</v>
      </c>
      <c r="AN229" s="1">
        <v>353</v>
      </c>
      <c r="AO229" s="21">
        <f t="shared" si="140"/>
        <v>0.34139264990328821</v>
      </c>
      <c r="AP229" s="21">
        <f t="shared" si="141"/>
        <v>0.50367107195301031</v>
      </c>
      <c r="AQ229" s="1">
        <v>8</v>
      </c>
      <c r="AR229" s="4">
        <v>1.46</v>
      </c>
      <c r="AS229" s="41">
        <v>397</v>
      </c>
      <c r="AT229" s="41">
        <v>374</v>
      </c>
      <c r="AU229" s="41">
        <v>332</v>
      </c>
      <c r="AV229" s="21">
        <f t="shared" si="142"/>
        <v>0.5149156939040207</v>
      </c>
      <c r="AW229" s="26">
        <v>17.5</v>
      </c>
      <c r="AX229" s="42">
        <v>5</v>
      </c>
      <c r="AY229" s="41">
        <v>0.65500000000000003</v>
      </c>
      <c r="AZ229" s="1">
        <v>4</v>
      </c>
      <c r="BA229" s="43">
        <v>4.1000000000000002E-2</v>
      </c>
      <c r="BB229" s="16">
        <v>49.76</v>
      </c>
      <c r="BC229" s="26">
        <v>17.91</v>
      </c>
      <c r="BD229" s="43">
        <v>2.2999999999999998</v>
      </c>
      <c r="BE229" s="43">
        <v>-1.2070000000000001</v>
      </c>
      <c r="BF229" s="16">
        <v>49.75</v>
      </c>
      <c r="BG229" s="21">
        <f t="shared" si="143"/>
        <v>7.2978303747534515E-2</v>
      </c>
      <c r="BH229" s="44">
        <f t="shared" si="144"/>
        <v>0.89727463312368971</v>
      </c>
      <c r="BI229" s="42">
        <f t="shared" si="145"/>
        <v>970.25293687122416</v>
      </c>
      <c r="BJ229" s="21">
        <f t="shared" si="146"/>
        <v>-2.9747063128775772E-2</v>
      </c>
      <c r="BK229" s="26">
        <f t="shared" si="147"/>
        <v>2.1416788060623015</v>
      </c>
      <c r="BL229" s="26">
        <f t="shared" si="148"/>
        <v>2.8362773377581831</v>
      </c>
      <c r="BM229" s="16">
        <f t="shared" si="149"/>
        <v>29.346787964150998</v>
      </c>
      <c r="BN229" s="16">
        <f t="shared" si="150"/>
        <v>27.610291634911299</v>
      </c>
      <c r="BO229" s="16">
        <f t="shared" si="151"/>
        <v>59.619707303896504</v>
      </c>
      <c r="BP229" s="16">
        <f t="shared" si="152"/>
        <v>52.442189143039066</v>
      </c>
      <c r="BQ229" s="16">
        <f t="shared" si="153"/>
        <v>7.1775181608574385</v>
      </c>
      <c r="BR229" s="1">
        <v>37</v>
      </c>
      <c r="BS229" s="1">
        <v>49</v>
      </c>
      <c r="BT229" s="42">
        <v>470</v>
      </c>
      <c r="BU229" s="42">
        <v>428</v>
      </c>
      <c r="BV229" s="42">
        <v>234</v>
      </c>
      <c r="BW229" s="42">
        <v>191</v>
      </c>
      <c r="BX229" s="42">
        <v>238</v>
      </c>
      <c r="BY229" s="42">
        <v>289</v>
      </c>
      <c r="BZ229" s="1">
        <v>472</v>
      </c>
      <c r="CA229" s="1">
        <v>467</v>
      </c>
      <c r="CB229" s="21">
        <f t="shared" si="154"/>
        <v>0.50266240681576146</v>
      </c>
      <c r="CC229" s="4">
        <v>4.3099999999999996</v>
      </c>
      <c r="CD229" s="45">
        <f t="shared" si="155"/>
        <v>8.2474124339851933</v>
      </c>
      <c r="CE229" s="26">
        <f t="shared" si="156"/>
        <v>1.5315752575095722</v>
      </c>
      <c r="CF229" s="26">
        <f t="shared" si="157"/>
        <v>2.7180067950169873</v>
      </c>
      <c r="CG229" s="26">
        <f t="shared" si="158"/>
        <v>27.999784285174993</v>
      </c>
      <c r="CH229" s="26">
        <f t="shared" si="159"/>
        <v>32.335652267702095</v>
      </c>
      <c r="CI229" s="26">
        <f t="shared" si="160"/>
        <v>54.273849970339199</v>
      </c>
      <c r="CJ229" s="26">
        <f t="shared" si="161"/>
        <v>60.810009167880061</v>
      </c>
      <c r="CK229" s="16">
        <f t="shared" si="162"/>
        <v>13.7136773583983</v>
      </c>
      <c r="CL229" s="42">
        <v>71</v>
      </c>
      <c r="CM229" s="42">
        <v>126</v>
      </c>
      <c r="CN229" s="42">
        <v>1227</v>
      </c>
      <c r="CO229" s="42">
        <v>1373</v>
      </c>
      <c r="CP229" s="42">
        <v>541</v>
      </c>
      <c r="CQ229" s="42">
        <v>606</v>
      </c>
      <c r="CR229" s="42">
        <v>714</v>
      </c>
      <c r="CS229" s="42">
        <v>677</v>
      </c>
      <c r="CT229" s="1">
        <v>10</v>
      </c>
      <c r="CU229" s="1">
        <v>5</v>
      </c>
      <c r="CV229" s="42">
        <f t="shared" si="163"/>
        <v>-5</v>
      </c>
      <c r="CW229" s="26">
        <f t="shared" si="164"/>
        <v>0.55462262552186736</v>
      </c>
      <c r="CX229" s="26">
        <f t="shared" si="165"/>
        <v>0.27731131276093368</v>
      </c>
      <c r="CY229" s="26">
        <f t="shared" si="166"/>
        <v>-0.27731131276093368</v>
      </c>
      <c r="CZ229" s="13">
        <v>36</v>
      </c>
      <c r="DA229" s="13">
        <v>38</v>
      </c>
      <c r="DB229" s="27">
        <v>25.04</v>
      </c>
      <c r="DC229" s="27">
        <v>44.56</v>
      </c>
      <c r="DD229" s="27">
        <v>34.03</v>
      </c>
      <c r="DE229" s="27">
        <v>42.66</v>
      </c>
      <c r="DF229" s="13">
        <v>0</v>
      </c>
      <c r="DG229" s="13">
        <v>3</v>
      </c>
      <c r="DH229" s="21">
        <f t="shared" si="167"/>
        <v>0</v>
      </c>
      <c r="DI229" s="42">
        <v>3</v>
      </c>
      <c r="DJ229" s="42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47"/>
      <c r="DR229" s="46"/>
      <c r="DS229" s="13"/>
      <c r="DT229" s="13"/>
      <c r="DU229" s="13"/>
      <c r="DV229" s="13"/>
      <c r="DW229" s="13"/>
      <c r="DX229" s="1"/>
    </row>
    <row r="230" spans="1:128" ht="25.5" x14ac:dyDescent="0.2">
      <c r="A230" s="13" t="s">
        <v>953</v>
      </c>
      <c r="B230" s="13" t="s">
        <v>1046</v>
      </c>
      <c r="C230" s="39" t="s">
        <v>3265</v>
      </c>
      <c r="D230" s="1" t="s">
        <v>128</v>
      </c>
      <c r="E230" s="13" t="s">
        <v>173</v>
      </c>
      <c r="F230" s="13">
        <v>82</v>
      </c>
      <c r="G230" s="13">
        <v>3</v>
      </c>
      <c r="H230" s="13">
        <v>11</v>
      </c>
      <c r="I230" s="40">
        <f t="shared" si="126"/>
        <v>14</v>
      </c>
      <c r="J230" s="19">
        <f t="shared" si="127"/>
        <v>0.61216309773962696</v>
      </c>
      <c r="K230" s="1">
        <v>3</v>
      </c>
      <c r="L230" s="1">
        <v>6</v>
      </c>
      <c r="M230" s="1">
        <v>2</v>
      </c>
      <c r="N230" s="1">
        <v>73</v>
      </c>
      <c r="O230" s="1">
        <v>28</v>
      </c>
      <c r="P230" s="1">
        <v>54</v>
      </c>
      <c r="Q230" s="1">
        <v>32</v>
      </c>
      <c r="R230" s="15">
        <f t="shared" si="128"/>
        <v>4.1095890410958902E-2</v>
      </c>
      <c r="S230" s="15">
        <f t="shared" si="129"/>
        <v>1.935483870967742E-2</v>
      </c>
      <c r="T230" s="16">
        <v>1372.1833333333</v>
      </c>
      <c r="U230" s="16">
        <f t="shared" si="130"/>
        <v>16.733943089430486</v>
      </c>
      <c r="V230" s="16">
        <v>1301.49</v>
      </c>
      <c r="W230" s="16">
        <f t="shared" si="131"/>
        <v>15.871829268292682</v>
      </c>
      <c r="X230" s="16">
        <v>2518.96</v>
      </c>
      <c r="Y230" s="16">
        <f t="shared" si="132"/>
        <v>30.719024390243902</v>
      </c>
      <c r="Z230" s="21">
        <f t="shared" si="133"/>
        <v>0.34066405789893855</v>
      </c>
      <c r="AA230" s="20">
        <f t="shared" si="134"/>
        <v>88.5</v>
      </c>
      <c r="AB230">
        <v>40</v>
      </c>
      <c r="AC230" s="1">
        <v>96</v>
      </c>
      <c r="AD230" s="1">
        <v>70</v>
      </c>
      <c r="AE230" s="1">
        <v>46</v>
      </c>
      <c r="AF230" s="1">
        <v>11</v>
      </c>
      <c r="AG230" s="15">
        <f t="shared" si="135"/>
        <v>7.4999999999999997E-2</v>
      </c>
      <c r="AH230" s="15">
        <f t="shared" si="136"/>
        <v>0.2</v>
      </c>
      <c r="AI230" s="15">
        <f t="shared" si="137"/>
        <v>0.27500000000000002</v>
      </c>
      <c r="AJ230" s="1">
        <v>402</v>
      </c>
      <c r="AK230" s="21">
        <f t="shared" si="138"/>
        <v>0.30875576036866359</v>
      </c>
      <c r="AL230" s="1">
        <v>409</v>
      </c>
      <c r="AM230" s="21">
        <f t="shared" si="139"/>
        <v>0.31413210445468509</v>
      </c>
      <c r="AN230" s="1">
        <v>491</v>
      </c>
      <c r="AO230" s="21">
        <f t="shared" si="140"/>
        <v>0.37711213517665132</v>
      </c>
      <c r="AP230" s="21">
        <f t="shared" si="141"/>
        <v>0.49568434032059189</v>
      </c>
      <c r="AQ230" s="1">
        <v>1</v>
      </c>
      <c r="AR230" s="4">
        <v>-8.34</v>
      </c>
      <c r="AS230" s="41">
        <v>487</v>
      </c>
      <c r="AT230" s="41">
        <v>459</v>
      </c>
      <c r="AU230" s="41">
        <v>421</v>
      </c>
      <c r="AV230" s="21">
        <f t="shared" si="142"/>
        <v>0.514799154334038</v>
      </c>
      <c r="AW230" s="26">
        <v>17.77</v>
      </c>
      <c r="AX230" s="42">
        <v>2</v>
      </c>
      <c r="AY230" s="41">
        <v>1.3240000000000001</v>
      </c>
      <c r="AZ230" s="1">
        <v>2</v>
      </c>
      <c r="BA230" s="43">
        <v>0.188</v>
      </c>
      <c r="BB230" s="16">
        <v>50.07</v>
      </c>
      <c r="BC230" s="26">
        <v>16.87</v>
      </c>
      <c r="BD230" s="43">
        <v>-0.86399999999999999</v>
      </c>
      <c r="BE230" s="43">
        <v>5.9530000000000003</v>
      </c>
      <c r="BF230" s="16">
        <v>52.85</v>
      </c>
      <c r="BG230" s="21">
        <f t="shared" si="143"/>
        <v>6.7796610169491525E-2</v>
      </c>
      <c r="BH230" s="44">
        <f t="shared" si="144"/>
        <v>0.91625615763546797</v>
      </c>
      <c r="BI230" s="42">
        <f t="shared" si="145"/>
        <v>984.05276780495944</v>
      </c>
      <c r="BJ230" s="21">
        <f t="shared" si="146"/>
        <v>-1.5947232195040503E-2</v>
      </c>
      <c r="BK230" s="26">
        <f t="shared" si="147"/>
        <v>1.8440402922803865</v>
      </c>
      <c r="BL230" s="26">
        <f t="shared" si="148"/>
        <v>2.3511513726574926</v>
      </c>
      <c r="BM230" s="16">
        <f t="shared" si="149"/>
        <v>27.199594311135698</v>
      </c>
      <c r="BN230" s="16">
        <f t="shared" si="150"/>
        <v>28.075513449968881</v>
      </c>
      <c r="BO230" s="16">
        <f t="shared" si="151"/>
        <v>49.558582855035382</v>
      </c>
      <c r="BP230" s="16">
        <f t="shared" si="152"/>
        <v>49.005370767351266</v>
      </c>
      <c r="BQ230" s="16">
        <f t="shared" si="153"/>
        <v>0.55321208768411623</v>
      </c>
      <c r="BR230" s="1">
        <v>40</v>
      </c>
      <c r="BS230" s="1">
        <v>51</v>
      </c>
      <c r="BT230" s="42">
        <v>550</v>
      </c>
      <c r="BU230" s="42">
        <v>558</v>
      </c>
      <c r="BV230" s="42">
        <v>210</v>
      </c>
      <c r="BW230" s="42">
        <v>235</v>
      </c>
      <c r="BX230" s="42">
        <v>219</v>
      </c>
      <c r="BY230" s="42">
        <v>275</v>
      </c>
      <c r="BZ230" s="1">
        <v>532</v>
      </c>
      <c r="CA230" s="1">
        <v>521</v>
      </c>
      <c r="CB230" s="21">
        <f t="shared" si="154"/>
        <v>0.50522317188983856</v>
      </c>
      <c r="CC230" s="4">
        <v>-4.8100000000000005</v>
      </c>
      <c r="CD230" s="45">
        <f t="shared" si="155"/>
        <v>-5.1982120800100891</v>
      </c>
      <c r="CE230" s="26">
        <f t="shared" si="156"/>
        <v>2.4772128179883759</v>
      </c>
      <c r="CF230" s="26">
        <f t="shared" si="157"/>
        <v>2.1199225077015913</v>
      </c>
      <c r="CG230" s="26">
        <f t="shared" si="158"/>
        <v>30.036205418109059</v>
      </c>
      <c r="CH230" s="26">
        <f t="shared" si="159"/>
        <v>26.892050687585353</v>
      </c>
      <c r="CI230" s="26">
        <f t="shared" si="160"/>
        <v>56.666243211484108</v>
      </c>
      <c r="CJ230" s="26">
        <f t="shared" si="161"/>
        <v>45.947533902880558</v>
      </c>
      <c r="CK230" s="16">
        <f t="shared" si="162"/>
        <v>-10.165497220919434</v>
      </c>
      <c r="CL230" s="42">
        <v>104</v>
      </c>
      <c r="CM230" s="42">
        <v>89</v>
      </c>
      <c r="CN230" s="42">
        <v>1157</v>
      </c>
      <c r="CO230" s="42">
        <v>1040</v>
      </c>
      <c r="CP230" s="42">
        <v>490</v>
      </c>
      <c r="CQ230" s="42">
        <v>370</v>
      </c>
      <c r="CR230" s="42">
        <v>430</v>
      </c>
      <c r="CS230" s="42">
        <v>628</v>
      </c>
      <c r="CT230" s="1">
        <v>17</v>
      </c>
      <c r="CU230" s="1">
        <v>8</v>
      </c>
      <c r="CV230" s="42">
        <f t="shared" si="163"/>
        <v>-9</v>
      </c>
      <c r="CW230" s="26">
        <f t="shared" si="164"/>
        <v>0.7433409043981184</v>
      </c>
      <c r="CX230" s="26">
        <f t="shared" si="165"/>
        <v>0.34980748442264392</v>
      </c>
      <c r="CY230" s="26">
        <f t="shared" si="166"/>
        <v>-0.39353341997547447</v>
      </c>
      <c r="CZ230" s="13">
        <v>46</v>
      </c>
      <c r="DA230" s="13">
        <v>47</v>
      </c>
      <c r="DB230" s="27">
        <v>48.3</v>
      </c>
      <c r="DC230" s="27">
        <v>40.29</v>
      </c>
      <c r="DD230" s="27">
        <v>50.9</v>
      </c>
      <c r="DE230" s="27">
        <v>42.89</v>
      </c>
      <c r="DF230" s="1"/>
      <c r="DG230" s="1"/>
      <c r="DH230" s="21" t="str">
        <f t="shared" si="167"/>
        <v xml:space="preserve"> </v>
      </c>
      <c r="DI230" s="42"/>
      <c r="DJ230" s="42"/>
      <c r="DK230" s="1"/>
      <c r="DL230" s="1"/>
      <c r="DM230" s="1"/>
      <c r="DN230" s="1"/>
      <c r="DO230" s="1"/>
      <c r="DP230" s="1"/>
      <c r="DQ230" s="47"/>
      <c r="DR230" s="46"/>
      <c r="DS230" s="13"/>
      <c r="DT230" s="13"/>
      <c r="DU230" s="13"/>
      <c r="DV230" s="13"/>
      <c r="DW230" s="13"/>
      <c r="DX230" s="1"/>
    </row>
    <row r="231" spans="1:128" ht="25.5" x14ac:dyDescent="0.2">
      <c r="A231" s="13" t="s">
        <v>1049</v>
      </c>
      <c r="B231" s="13" t="s">
        <v>1050</v>
      </c>
      <c r="C231" s="39" t="s">
        <v>3266</v>
      </c>
      <c r="D231" s="1" t="s">
        <v>314</v>
      </c>
      <c r="E231" s="13" t="s">
        <v>596</v>
      </c>
      <c r="F231" s="13">
        <v>81</v>
      </c>
      <c r="G231" s="13">
        <v>16</v>
      </c>
      <c r="H231" s="13">
        <v>19</v>
      </c>
      <c r="I231" s="40">
        <f t="shared" si="126"/>
        <v>35</v>
      </c>
      <c r="J231" s="19">
        <f t="shared" si="127"/>
        <v>1.7923951235471844</v>
      </c>
      <c r="K231" s="1">
        <v>11</v>
      </c>
      <c r="L231" s="1">
        <v>12</v>
      </c>
      <c r="M231" s="1">
        <v>5</v>
      </c>
      <c r="N231" s="1">
        <v>105</v>
      </c>
      <c r="O231" s="1">
        <v>43</v>
      </c>
      <c r="P231" s="1">
        <v>28</v>
      </c>
      <c r="Q231" s="1">
        <v>115</v>
      </c>
      <c r="R231" s="15">
        <f t="shared" si="128"/>
        <v>0.15238095238095239</v>
      </c>
      <c r="S231" s="15">
        <f t="shared" si="129"/>
        <v>9.0909090909090912E-2</v>
      </c>
      <c r="T231" s="16">
        <v>1171.6166666667</v>
      </c>
      <c r="U231" s="16">
        <f t="shared" si="130"/>
        <v>14.464403292181482</v>
      </c>
      <c r="V231" s="16">
        <v>1095.67</v>
      </c>
      <c r="W231" s="16">
        <f t="shared" si="131"/>
        <v>13.526790123456792</v>
      </c>
      <c r="X231" s="16">
        <v>2875.74</v>
      </c>
      <c r="Y231" s="16">
        <f t="shared" si="132"/>
        <v>35.502962962962961</v>
      </c>
      <c r="Z231" s="21">
        <f t="shared" si="133"/>
        <v>0.27588941962678248</v>
      </c>
      <c r="AA231" s="20">
        <f t="shared" si="134"/>
        <v>162.46153846153845</v>
      </c>
      <c r="AB231">
        <v>18</v>
      </c>
      <c r="AC231" s="1">
        <v>28</v>
      </c>
      <c r="AD231" s="1">
        <v>101</v>
      </c>
      <c r="AE231" s="1">
        <v>20</v>
      </c>
      <c r="AF231" s="1">
        <v>33</v>
      </c>
      <c r="AG231" s="15">
        <f t="shared" si="135"/>
        <v>0.41025641025641024</v>
      </c>
      <c r="AH231" s="15">
        <f t="shared" si="136"/>
        <v>0.4358974358974359</v>
      </c>
      <c r="AI231" s="15">
        <f t="shared" si="137"/>
        <v>0.84615384615384615</v>
      </c>
      <c r="AJ231" s="1">
        <v>330</v>
      </c>
      <c r="AK231" s="21">
        <f t="shared" si="138"/>
        <v>0.3188405797101449</v>
      </c>
      <c r="AL231" s="1">
        <v>341</v>
      </c>
      <c r="AM231" s="21">
        <f t="shared" si="139"/>
        <v>0.32946859903381642</v>
      </c>
      <c r="AN231" s="1">
        <v>364</v>
      </c>
      <c r="AO231" s="21">
        <f t="shared" si="140"/>
        <v>0.35169082125603862</v>
      </c>
      <c r="AP231" s="21">
        <f t="shared" si="141"/>
        <v>0.49180327868852458</v>
      </c>
      <c r="AQ231" s="1">
        <v>6</v>
      </c>
      <c r="AR231" s="4">
        <v>-0.60000000000000009</v>
      </c>
      <c r="AS231" s="41">
        <v>402</v>
      </c>
      <c r="AT231" s="41">
        <v>387</v>
      </c>
      <c r="AU231" s="41">
        <v>324</v>
      </c>
      <c r="AV231" s="21">
        <f t="shared" si="142"/>
        <v>0.50950570342205326</v>
      </c>
      <c r="AW231" s="26">
        <v>17.399999999999999</v>
      </c>
      <c r="AX231" s="42">
        <v>6</v>
      </c>
      <c r="AY231" s="41">
        <v>0.88200000000000001</v>
      </c>
      <c r="AZ231" s="1">
        <v>4</v>
      </c>
      <c r="BA231" s="43">
        <v>0.313</v>
      </c>
      <c r="BB231" s="16">
        <v>50</v>
      </c>
      <c r="BC231" s="26">
        <v>18.11</v>
      </c>
      <c r="BD231" s="43">
        <v>6.4000000000000001E-2</v>
      </c>
      <c r="BE231" s="43">
        <v>3.6989999999999998</v>
      </c>
      <c r="BF231" s="16">
        <v>52.59</v>
      </c>
      <c r="BG231" s="21">
        <f t="shared" si="143"/>
        <v>7.3863636363636367E-2</v>
      </c>
      <c r="BH231" s="44">
        <f t="shared" si="144"/>
        <v>0.92</v>
      </c>
      <c r="BI231" s="42">
        <f t="shared" si="145"/>
        <v>993.86363636363637</v>
      </c>
      <c r="BJ231" s="21">
        <f t="shared" si="146"/>
        <v>-6.1363636363635926E-3</v>
      </c>
      <c r="BK231" s="26">
        <f t="shared" si="147"/>
        <v>2.1356795385471901</v>
      </c>
      <c r="BL231" s="26">
        <f t="shared" si="148"/>
        <v>2.1904405523560921</v>
      </c>
      <c r="BM231" s="16">
        <f t="shared" si="149"/>
        <v>28.91381529110042</v>
      </c>
      <c r="BN231" s="16">
        <f t="shared" si="150"/>
        <v>27.380506904451156</v>
      </c>
      <c r="BO231" s="16">
        <f t="shared" si="151"/>
        <v>56.130039154124866</v>
      </c>
      <c r="BP231" s="16">
        <f t="shared" si="152"/>
        <v>50.215849662763418</v>
      </c>
      <c r="BQ231" s="16">
        <f t="shared" si="153"/>
        <v>5.9141894913614479</v>
      </c>
      <c r="BR231" s="1">
        <v>39</v>
      </c>
      <c r="BS231" s="1">
        <v>40</v>
      </c>
      <c r="BT231" s="42">
        <v>489</v>
      </c>
      <c r="BU231" s="42">
        <v>460</v>
      </c>
      <c r="BV231" s="42">
        <v>214</v>
      </c>
      <c r="BW231" s="42">
        <v>193</v>
      </c>
      <c r="BX231" s="42">
        <v>224</v>
      </c>
      <c r="BY231" s="42">
        <v>283</v>
      </c>
      <c r="BZ231" s="1">
        <v>503</v>
      </c>
      <c r="CA231" s="1">
        <v>433</v>
      </c>
      <c r="CB231" s="21">
        <f t="shared" si="154"/>
        <v>0.53739316239316237</v>
      </c>
      <c r="CC231" s="4">
        <v>2.95</v>
      </c>
      <c r="CD231" s="45">
        <f t="shared" si="155"/>
        <v>2.6349108028368597</v>
      </c>
      <c r="CE231" s="26">
        <f t="shared" si="156"/>
        <v>2.2324688601890301</v>
      </c>
      <c r="CF231" s="26">
        <f t="shared" si="157"/>
        <v>2.1072836904588037</v>
      </c>
      <c r="CG231" s="26">
        <f t="shared" si="158"/>
        <v>29.835798785703858</v>
      </c>
      <c r="CH231" s="26">
        <f t="shared" si="159"/>
        <v>30.419996244444913</v>
      </c>
      <c r="CI231" s="26">
        <f t="shared" si="160"/>
        <v>56.33332637860169</v>
      </c>
      <c r="CJ231" s="26">
        <f t="shared" si="161"/>
        <v>54.100857518412653</v>
      </c>
      <c r="CK231" s="16">
        <f t="shared" si="162"/>
        <v>3.6817206311724107</v>
      </c>
      <c r="CL231" s="42">
        <v>107</v>
      </c>
      <c r="CM231" s="42">
        <v>101</v>
      </c>
      <c r="CN231" s="42">
        <v>1323</v>
      </c>
      <c r="CO231" s="42">
        <v>1357</v>
      </c>
      <c r="CP231" s="42">
        <v>548</v>
      </c>
      <c r="CQ231" s="42">
        <v>524</v>
      </c>
      <c r="CR231" s="42">
        <v>611</v>
      </c>
      <c r="CS231" s="42">
        <v>722</v>
      </c>
      <c r="CT231" s="1">
        <v>6</v>
      </c>
      <c r="CU231" s="1">
        <v>7</v>
      </c>
      <c r="CV231" s="42">
        <f t="shared" si="163"/>
        <v>1</v>
      </c>
      <c r="CW231" s="26">
        <f t="shared" si="164"/>
        <v>0.30726773546523162</v>
      </c>
      <c r="CX231" s="26">
        <f t="shared" si="165"/>
        <v>0.35847902470943688</v>
      </c>
      <c r="CY231" s="26">
        <f t="shared" si="166"/>
        <v>5.1211289244205267E-2</v>
      </c>
      <c r="CZ231" s="13">
        <v>42</v>
      </c>
      <c r="DA231" s="13">
        <v>37</v>
      </c>
      <c r="DB231" s="27">
        <v>37.159999999999997</v>
      </c>
      <c r="DC231" s="27">
        <v>31.88</v>
      </c>
      <c r="DD231" s="27">
        <v>38.619999999999997</v>
      </c>
      <c r="DE231" s="27">
        <v>37.53</v>
      </c>
      <c r="DF231" s="13">
        <v>3</v>
      </c>
      <c r="DG231" s="13">
        <v>8</v>
      </c>
      <c r="DH231" s="21">
        <f t="shared" si="167"/>
        <v>0.27272727272727271</v>
      </c>
      <c r="DI231" s="42">
        <v>6</v>
      </c>
      <c r="DJ231" s="42">
        <v>2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"/>
      <c r="DR231" s="42"/>
      <c r="DS231" s="1"/>
      <c r="DT231" s="1"/>
      <c r="DU231" s="1"/>
      <c r="DV231" s="1"/>
      <c r="DW231" s="1"/>
      <c r="DX231" s="13"/>
    </row>
    <row r="232" spans="1:128" x14ac:dyDescent="0.2">
      <c r="A232" s="13" t="s">
        <v>1053</v>
      </c>
      <c r="B232" s="13" t="s">
        <v>1054</v>
      </c>
      <c r="C232" s="39" t="s">
        <v>3267</v>
      </c>
      <c r="D232" s="13" t="s">
        <v>249</v>
      </c>
      <c r="E232" s="13" t="s">
        <v>173</v>
      </c>
      <c r="F232" s="13">
        <v>42</v>
      </c>
      <c r="G232" s="13">
        <v>1</v>
      </c>
      <c r="H232" s="13">
        <v>1</v>
      </c>
      <c r="I232" s="40">
        <f t="shared" si="126"/>
        <v>2</v>
      </c>
      <c r="J232" s="19">
        <f t="shared" si="127"/>
        <v>0.22794187482192038</v>
      </c>
      <c r="K232" s="1">
        <v>1</v>
      </c>
      <c r="L232" s="1">
        <v>0</v>
      </c>
      <c r="M232" s="1">
        <v>1</v>
      </c>
      <c r="N232" s="1">
        <v>26</v>
      </c>
      <c r="O232" s="1">
        <v>15</v>
      </c>
      <c r="P232" s="1">
        <v>26</v>
      </c>
      <c r="Q232" s="1">
        <v>12</v>
      </c>
      <c r="R232" s="15">
        <f t="shared" si="128"/>
        <v>3.8461538461538464E-2</v>
      </c>
      <c r="S232" s="15">
        <f t="shared" si="129"/>
        <v>1.4925373134328358E-2</v>
      </c>
      <c r="T232" s="16">
        <v>526.45000000000005</v>
      </c>
      <c r="U232" s="16">
        <f t="shared" si="130"/>
        <v>12.53452380952381</v>
      </c>
      <c r="V232" s="16">
        <v>513.51</v>
      </c>
      <c r="W232" s="16">
        <f t="shared" si="131"/>
        <v>12.226428571428571</v>
      </c>
      <c r="X232" s="16">
        <v>1444.3</v>
      </c>
      <c r="Y232" s="16">
        <f t="shared" si="132"/>
        <v>34.388095238095239</v>
      </c>
      <c r="Z232" s="21">
        <f t="shared" si="133"/>
        <v>0.26228796461352222</v>
      </c>
      <c r="AA232" s="20">
        <f t="shared" si="134"/>
        <v>0</v>
      </c>
      <c r="AB232">
        <v>29</v>
      </c>
      <c r="AC232" s="1">
        <v>29</v>
      </c>
      <c r="AD232" s="1">
        <v>56</v>
      </c>
      <c r="AE232" s="1">
        <v>7</v>
      </c>
      <c r="AF232" s="1">
        <v>8</v>
      </c>
      <c r="AG232" s="15">
        <f t="shared" si="135"/>
        <v>6.6666666666666666E-2</v>
      </c>
      <c r="AH232" s="15">
        <f t="shared" si="136"/>
        <v>6.6666666666666666E-2</v>
      </c>
      <c r="AI232" s="15">
        <f t="shared" si="137"/>
        <v>0.13333333333333333</v>
      </c>
      <c r="AJ232" s="1">
        <v>196</v>
      </c>
      <c r="AK232" s="21">
        <f t="shared" si="138"/>
        <v>0.40246406570841892</v>
      </c>
      <c r="AL232" s="1">
        <v>129</v>
      </c>
      <c r="AM232" s="21">
        <f t="shared" si="139"/>
        <v>0.26488706365503079</v>
      </c>
      <c r="AN232" s="1">
        <v>162</v>
      </c>
      <c r="AO232" s="21">
        <f t="shared" si="140"/>
        <v>0.3326488706365503</v>
      </c>
      <c r="AP232" s="21">
        <f t="shared" si="141"/>
        <v>0.60307692307692307</v>
      </c>
      <c r="AQ232" s="1">
        <v>8</v>
      </c>
      <c r="AR232" s="4">
        <v>16.11</v>
      </c>
      <c r="AS232" s="41">
        <v>234</v>
      </c>
      <c r="AT232" s="41">
        <v>200</v>
      </c>
      <c r="AU232" s="41">
        <v>148</v>
      </c>
      <c r="AV232" s="21">
        <f t="shared" si="142"/>
        <v>0.53917050691244239</v>
      </c>
      <c r="AW232" s="26">
        <v>16.86</v>
      </c>
      <c r="AX232" s="42">
        <v>8</v>
      </c>
      <c r="AY232" s="41">
        <v>-0.58099999999999996</v>
      </c>
      <c r="AZ232" s="1">
        <v>8</v>
      </c>
      <c r="BA232" s="43">
        <v>-1.3029999999999999</v>
      </c>
      <c r="BB232" s="16">
        <v>49.59</v>
      </c>
      <c r="BC232" s="26">
        <v>15.89</v>
      </c>
      <c r="BD232" s="43">
        <v>-0.45600000000000002</v>
      </c>
      <c r="BE232" s="43">
        <v>-4.3949999999999996</v>
      </c>
      <c r="BF232" s="16">
        <v>49.2</v>
      </c>
      <c r="BG232" s="21">
        <f t="shared" si="143"/>
        <v>5.4945054945054944E-2</v>
      </c>
      <c r="BH232" s="44">
        <f t="shared" si="144"/>
        <v>0.93309859154929575</v>
      </c>
      <c r="BI232" s="42">
        <f t="shared" si="145"/>
        <v>988.0436464943507</v>
      </c>
      <c r="BJ232" s="21">
        <f t="shared" si="146"/>
        <v>-1.1956353505649303E-2</v>
      </c>
      <c r="BK232" s="26">
        <f t="shared" si="147"/>
        <v>1.7526435707191681</v>
      </c>
      <c r="BL232" s="26">
        <f t="shared" si="148"/>
        <v>2.2200151895776132</v>
      </c>
      <c r="BM232" s="16">
        <f t="shared" si="149"/>
        <v>31.898112987088862</v>
      </c>
      <c r="BN232" s="16">
        <f t="shared" si="150"/>
        <v>33.183384938949587</v>
      </c>
      <c r="BO232" s="16">
        <f t="shared" si="151"/>
        <v>55.500379739440319</v>
      </c>
      <c r="BP232" s="16">
        <f t="shared" si="152"/>
        <v>58.538295262020213</v>
      </c>
      <c r="BQ232" s="16">
        <f t="shared" si="153"/>
        <v>-3.0379155225798939</v>
      </c>
      <c r="BR232" s="1">
        <v>15</v>
      </c>
      <c r="BS232" s="1">
        <v>19</v>
      </c>
      <c r="BT232" s="42">
        <v>258</v>
      </c>
      <c r="BU232" s="42">
        <v>265</v>
      </c>
      <c r="BV232" s="42">
        <v>89</v>
      </c>
      <c r="BW232" s="42">
        <v>106</v>
      </c>
      <c r="BX232" s="42">
        <v>111</v>
      </c>
      <c r="BY232" s="42">
        <v>113</v>
      </c>
      <c r="BZ232" s="1">
        <v>231</v>
      </c>
      <c r="CA232" s="1">
        <v>253</v>
      </c>
      <c r="CB232" s="21">
        <f t="shared" si="154"/>
        <v>0.47727272727272729</v>
      </c>
      <c r="CC232" s="4">
        <v>-2.31</v>
      </c>
      <c r="CD232" s="45">
        <f t="shared" si="155"/>
        <v>-2.5097616764260486</v>
      </c>
      <c r="CE232" s="26">
        <f t="shared" si="156"/>
        <v>2.2848438690022848</v>
      </c>
      <c r="CF232" s="26">
        <f t="shared" si="157"/>
        <v>3.2403240324032407</v>
      </c>
      <c r="CG232" s="26">
        <f t="shared" si="158"/>
        <v>29.827598144429828</v>
      </c>
      <c r="CH232" s="26">
        <f t="shared" si="159"/>
        <v>32.735581250432737</v>
      </c>
      <c r="CI232" s="26">
        <f t="shared" si="160"/>
        <v>54.5039119296545</v>
      </c>
      <c r="CJ232" s="26">
        <f t="shared" si="161"/>
        <v>57.827321193657831</v>
      </c>
      <c r="CK232" s="16">
        <f t="shared" si="162"/>
        <v>0.28549374142343709</v>
      </c>
      <c r="CL232" s="42">
        <v>55</v>
      </c>
      <c r="CM232" s="42">
        <v>78</v>
      </c>
      <c r="CN232" s="42">
        <v>663</v>
      </c>
      <c r="CO232" s="42">
        <v>710</v>
      </c>
      <c r="CP232" s="42">
        <v>276</v>
      </c>
      <c r="CQ232" s="42">
        <v>276</v>
      </c>
      <c r="CR232" s="42">
        <v>328</v>
      </c>
      <c r="CS232" s="42">
        <v>318</v>
      </c>
      <c r="CT232" s="1">
        <v>8</v>
      </c>
      <c r="CU232" s="1">
        <v>1</v>
      </c>
      <c r="CV232" s="42">
        <f t="shared" si="163"/>
        <v>-7</v>
      </c>
      <c r="CW232" s="26">
        <f t="shared" si="164"/>
        <v>0.91176749928768153</v>
      </c>
      <c r="CX232" s="26">
        <f t="shared" si="165"/>
        <v>0.11397093741096019</v>
      </c>
      <c r="CY232" s="26">
        <f t="shared" si="166"/>
        <v>-0.79779656187672132</v>
      </c>
      <c r="CZ232" s="13">
        <v>19</v>
      </c>
      <c r="DA232" s="13">
        <v>20</v>
      </c>
      <c r="DB232" s="27">
        <v>17.190000000000001</v>
      </c>
      <c r="DC232" s="27">
        <v>23.59</v>
      </c>
      <c r="DD232" s="27">
        <v>17.739999999999998</v>
      </c>
      <c r="DE232" s="27">
        <v>20.53</v>
      </c>
      <c r="DF232" s="1"/>
      <c r="DG232" s="1"/>
      <c r="DH232" s="21" t="str">
        <f t="shared" si="167"/>
        <v xml:space="preserve"> </v>
      </c>
      <c r="DI232" s="42"/>
      <c r="DJ232" s="42"/>
      <c r="DK232" s="1"/>
      <c r="DL232" s="1"/>
      <c r="DM232" s="1"/>
      <c r="DN232" s="1"/>
      <c r="DO232" s="1"/>
      <c r="DP232" s="1"/>
      <c r="DQ232" s="1"/>
      <c r="DR232" s="42"/>
      <c r="DS232" s="1"/>
      <c r="DT232" s="1"/>
      <c r="DU232" s="1"/>
      <c r="DV232" s="1"/>
      <c r="DW232" s="1"/>
      <c r="DX232" s="13"/>
    </row>
    <row r="233" spans="1:128" ht="25.5" x14ac:dyDescent="0.2">
      <c r="A233" s="13" t="s">
        <v>1058</v>
      </c>
      <c r="B233" s="13" t="s">
        <v>1059</v>
      </c>
      <c r="C233" s="39" t="s">
        <v>3268</v>
      </c>
      <c r="D233" s="1" t="s">
        <v>334</v>
      </c>
      <c r="E233" s="13" t="s">
        <v>844</v>
      </c>
      <c r="F233" s="13">
        <v>45</v>
      </c>
      <c r="G233" s="13">
        <v>5</v>
      </c>
      <c r="H233" s="13">
        <v>5</v>
      </c>
      <c r="I233" s="40">
        <f t="shared" si="126"/>
        <v>10</v>
      </c>
      <c r="J233" s="19">
        <f t="shared" si="127"/>
        <v>1.1610281549328321</v>
      </c>
      <c r="K233" s="1">
        <v>5</v>
      </c>
      <c r="L233" s="1">
        <v>3</v>
      </c>
      <c r="M233" s="1">
        <v>2</v>
      </c>
      <c r="N233" s="1">
        <v>75</v>
      </c>
      <c r="O233" s="1">
        <v>24</v>
      </c>
      <c r="P233" s="1">
        <v>31</v>
      </c>
      <c r="Q233" s="1">
        <v>78</v>
      </c>
      <c r="R233" s="15">
        <f t="shared" si="128"/>
        <v>6.6666666666666666E-2</v>
      </c>
      <c r="S233" s="15">
        <f t="shared" si="129"/>
        <v>3.8461538461538464E-2</v>
      </c>
      <c r="T233" s="16">
        <v>516.78333333329999</v>
      </c>
      <c r="U233" s="16">
        <f t="shared" si="130"/>
        <v>11.484074074073334</v>
      </c>
      <c r="V233" s="16">
        <v>506.33</v>
      </c>
      <c r="W233" s="16">
        <f t="shared" si="131"/>
        <v>11.251777777777777</v>
      </c>
      <c r="X233" s="16">
        <v>1684.69</v>
      </c>
      <c r="Y233" s="16">
        <f t="shared" si="132"/>
        <v>37.437555555555555</v>
      </c>
      <c r="Z233" s="21">
        <f t="shared" si="133"/>
        <v>0.23109328075508212</v>
      </c>
      <c r="AA233" s="20">
        <f t="shared" si="134"/>
        <v>62.307692307692307</v>
      </c>
      <c r="AB233">
        <v>18</v>
      </c>
      <c r="AC233" s="1">
        <v>63</v>
      </c>
      <c r="AD233" s="1">
        <v>80</v>
      </c>
      <c r="AE233" s="1">
        <v>11</v>
      </c>
      <c r="AF233" s="1">
        <v>12</v>
      </c>
      <c r="AG233" s="15">
        <f t="shared" si="135"/>
        <v>0.38461538461538464</v>
      </c>
      <c r="AH233" s="15">
        <f t="shared" si="136"/>
        <v>0.38461538461538464</v>
      </c>
      <c r="AI233" s="15">
        <f t="shared" si="137"/>
        <v>0.76923076923076927</v>
      </c>
      <c r="AJ233" s="1">
        <v>170</v>
      </c>
      <c r="AK233" s="21">
        <f t="shared" si="138"/>
        <v>0.35343035343035345</v>
      </c>
      <c r="AL233" s="1">
        <v>144</v>
      </c>
      <c r="AM233" s="21">
        <f t="shared" si="139"/>
        <v>0.29937629937629939</v>
      </c>
      <c r="AN233" s="1">
        <v>167</v>
      </c>
      <c r="AO233" s="21">
        <f t="shared" si="140"/>
        <v>0.34719334719334721</v>
      </c>
      <c r="AP233" s="21">
        <f t="shared" si="141"/>
        <v>0.54140127388535031</v>
      </c>
      <c r="AQ233" s="1">
        <v>14</v>
      </c>
      <c r="AR233" s="4">
        <v>5.16</v>
      </c>
      <c r="AS233" s="41">
        <v>209</v>
      </c>
      <c r="AT233" s="41">
        <v>198</v>
      </c>
      <c r="AU233" s="41">
        <v>139</v>
      </c>
      <c r="AV233" s="21">
        <f t="shared" si="142"/>
        <v>0.51351351351351349</v>
      </c>
      <c r="AW233" s="26">
        <v>16.940000000000001</v>
      </c>
      <c r="AX233" s="42">
        <v>11</v>
      </c>
      <c r="AY233" s="41">
        <v>-0.312</v>
      </c>
      <c r="AZ233" s="1">
        <v>12</v>
      </c>
      <c r="BA233" s="43">
        <v>-0.755</v>
      </c>
      <c r="BB233" s="16">
        <v>50.08</v>
      </c>
      <c r="BC233" s="26">
        <v>17.3</v>
      </c>
      <c r="BD233" s="43">
        <v>-0.217</v>
      </c>
      <c r="BE233" s="43">
        <v>1.8010000000000002</v>
      </c>
      <c r="BF233" s="16">
        <v>49.73</v>
      </c>
      <c r="BG233" s="21">
        <f t="shared" si="143"/>
        <v>4.8148148148148148E-2</v>
      </c>
      <c r="BH233" s="44">
        <f t="shared" si="144"/>
        <v>0.91949152542372881</v>
      </c>
      <c r="BI233" s="42">
        <f t="shared" si="145"/>
        <v>967.63967357187698</v>
      </c>
      <c r="BJ233" s="21">
        <f t="shared" si="146"/>
        <v>-3.2360326428123046E-2</v>
      </c>
      <c r="BK233" s="26">
        <f t="shared" si="147"/>
        <v>1.5404973041297179</v>
      </c>
      <c r="BL233" s="26">
        <f t="shared" si="148"/>
        <v>2.2514960598818954</v>
      </c>
      <c r="BM233" s="16">
        <f t="shared" si="149"/>
        <v>31.994944008847984</v>
      </c>
      <c r="BN233" s="16">
        <f t="shared" si="150"/>
        <v>27.965951059585645</v>
      </c>
      <c r="BO233" s="16">
        <f t="shared" si="151"/>
        <v>61.145892994687266</v>
      </c>
      <c r="BP233" s="16">
        <f t="shared" si="152"/>
        <v>52.969407303537217</v>
      </c>
      <c r="BQ233" s="16">
        <f t="shared" si="153"/>
        <v>8.1764856911500488</v>
      </c>
      <c r="BR233" s="1">
        <v>13</v>
      </c>
      <c r="BS233" s="1">
        <v>19</v>
      </c>
      <c r="BT233" s="42">
        <v>257</v>
      </c>
      <c r="BU233" s="42">
        <v>217</v>
      </c>
      <c r="BV233" s="42">
        <v>123</v>
      </c>
      <c r="BW233" s="42">
        <v>98</v>
      </c>
      <c r="BX233" s="42">
        <v>113</v>
      </c>
      <c r="BY233" s="42">
        <v>123</v>
      </c>
      <c r="BZ233" s="1">
        <v>233</v>
      </c>
      <c r="CA233" s="1">
        <v>201</v>
      </c>
      <c r="CB233" s="21">
        <f t="shared" si="154"/>
        <v>0.53686635944700456</v>
      </c>
      <c r="CC233" s="4">
        <v>0.89</v>
      </c>
      <c r="CD233" s="45">
        <f t="shared" si="155"/>
        <v>4.5368551179016414</v>
      </c>
      <c r="CE233" s="26">
        <f t="shared" si="156"/>
        <v>2.3861956799173734</v>
      </c>
      <c r="CF233" s="26">
        <f t="shared" si="157"/>
        <v>2.2081213754459275</v>
      </c>
      <c r="CG233" s="26">
        <f t="shared" si="158"/>
        <v>28.74119274169135</v>
      </c>
      <c r="CH233" s="26">
        <f t="shared" si="159"/>
        <v>28.34942927185417</v>
      </c>
      <c r="CI233" s="26">
        <f t="shared" si="160"/>
        <v>56.485169378342597</v>
      </c>
      <c r="CJ233" s="26">
        <f t="shared" si="161"/>
        <v>54.490737168262406</v>
      </c>
      <c r="CK233" s="16">
        <f t="shared" si="162"/>
        <v>6.1820534810698575</v>
      </c>
      <c r="CL233" s="42">
        <v>67</v>
      </c>
      <c r="CM233" s="42">
        <v>62</v>
      </c>
      <c r="CN233" s="42">
        <v>740</v>
      </c>
      <c r="CO233" s="42">
        <v>734</v>
      </c>
      <c r="CP233" s="42">
        <v>381</v>
      </c>
      <c r="CQ233" s="42">
        <v>327</v>
      </c>
      <c r="CR233" s="42">
        <v>407</v>
      </c>
      <c r="CS233" s="42">
        <v>398</v>
      </c>
      <c r="CT233" s="1">
        <v>2</v>
      </c>
      <c r="CU233" s="1">
        <v>5</v>
      </c>
      <c r="CV233" s="42">
        <f t="shared" si="163"/>
        <v>3</v>
      </c>
      <c r="CW233" s="26">
        <f t="shared" si="164"/>
        <v>0.23220563098656641</v>
      </c>
      <c r="CX233" s="26">
        <f t="shared" si="165"/>
        <v>0.58051407746641603</v>
      </c>
      <c r="CY233" s="26">
        <f t="shared" si="166"/>
        <v>0.3483084464798496</v>
      </c>
      <c r="CZ233" s="13">
        <v>22</v>
      </c>
      <c r="DA233" s="13">
        <v>18</v>
      </c>
      <c r="DB233" s="27">
        <v>20.420000000000002</v>
      </c>
      <c r="DC233" s="27">
        <v>18.25</v>
      </c>
      <c r="DD233" s="27">
        <v>19</v>
      </c>
      <c r="DE233" s="27">
        <v>17.920000000000002</v>
      </c>
      <c r="DF233" s="13">
        <v>2</v>
      </c>
      <c r="DG233" s="13">
        <v>2</v>
      </c>
      <c r="DH233" s="21">
        <f t="shared" si="167"/>
        <v>0.5</v>
      </c>
      <c r="DI233" s="42">
        <v>2</v>
      </c>
      <c r="DJ233" s="42">
        <v>1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"/>
      <c r="DR233" s="42"/>
      <c r="DS233" s="1"/>
      <c r="DT233" s="1"/>
      <c r="DU233" s="1"/>
      <c r="DV233" s="1"/>
      <c r="DW233" s="1"/>
      <c r="DX233" s="13"/>
    </row>
    <row r="234" spans="1:128" ht="25.5" x14ac:dyDescent="0.2">
      <c r="A234" s="13" t="s">
        <v>1061</v>
      </c>
      <c r="B234" s="13" t="s">
        <v>1062</v>
      </c>
      <c r="C234" s="39" t="s">
        <v>3269</v>
      </c>
      <c r="D234" s="1" t="s">
        <v>162</v>
      </c>
      <c r="E234" s="13" t="s">
        <v>154</v>
      </c>
      <c r="F234" s="13">
        <v>55</v>
      </c>
      <c r="G234" s="13">
        <v>3</v>
      </c>
      <c r="H234" s="13">
        <v>9</v>
      </c>
      <c r="I234" s="40">
        <f t="shared" si="126"/>
        <v>12</v>
      </c>
      <c r="J234" s="19">
        <f t="shared" si="127"/>
        <v>1.1905418067573617</v>
      </c>
      <c r="K234" s="1">
        <v>2</v>
      </c>
      <c r="L234" s="1">
        <v>4</v>
      </c>
      <c r="M234" s="1">
        <v>5</v>
      </c>
      <c r="N234" s="1">
        <v>57</v>
      </c>
      <c r="O234" s="1">
        <v>24</v>
      </c>
      <c r="P234" s="1">
        <v>20</v>
      </c>
      <c r="Q234" s="1">
        <v>69</v>
      </c>
      <c r="R234" s="15">
        <f t="shared" si="128"/>
        <v>5.2631578947368418E-2</v>
      </c>
      <c r="S234" s="15">
        <f t="shared" si="129"/>
        <v>2.9702970297029702E-2</v>
      </c>
      <c r="T234" s="16">
        <v>604.76666666669996</v>
      </c>
      <c r="U234" s="16">
        <f t="shared" si="130"/>
        <v>10.995757575758182</v>
      </c>
      <c r="V234" s="16">
        <v>591.65</v>
      </c>
      <c r="W234" s="16">
        <f t="shared" si="131"/>
        <v>10.757272727272726</v>
      </c>
      <c r="X234" s="16">
        <v>2049.6799999999998</v>
      </c>
      <c r="Y234" s="16">
        <f t="shared" si="132"/>
        <v>37.266909090909088</v>
      </c>
      <c r="Z234" s="21">
        <f t="shared" si="133"/>
        <v>0.22399700151060259</v>
      </c>
      <c r="AA234" s="20">
        <f t="shared" si="134"/>
        <v>57.599999999999994</v>
      </c>
      <c r="AB234">
        <v>35</v>
      </c>
      <c r="AC234" s="1">
        <v>69</v>
      </c>
      <c r="AD234" s="1">
        <v>75</v>
      </c>
      <c r="AE234" s="1">
        <v>9</v>
      </c>
      <c r="AF234" s="1">
        <v>20</v>
      </c>
      <c r="AG234" s="15">
        <f t="shared" si="135"/>
        <v>0.2</v>
      </c>
      <c r="AH234" s="15">
        <f t="shared" si="136"/>
        <v>0.6</v>
      </c>
      <c r="AI234" s="15">
        <f t="shared" si="137"/>
        <v>0.8</v>
      </c>
      <c r="AJ234" s="1">
        <v>179</v>
      </c>
      <c r="AK234" s="21">
        <f t="shared" si="138"/>
        <v>0.29635761589403975</v>
      </c>
      <c r="AL234" s="1">
        <v>226</v>
      </c>
      <c r="AM234" s="21">
        <f t="shared" si="139"/>
        <v>0.3741721854304636</v>
      </c>
      <c r="AN234" s="1">
        <v>199</v>
      </c>
      <c r="AO234" s="21">
        <f t="shared" si="140"/>
        <v>0.32947019867549671</v>
      </c>
      <c r="AP234" s="21">
        <f t="shared" si="141"/>
        <v>0.44197530864197532</v>
      </c>
      <c r="AQ234" s="1">
        <v>5</v>
      </c>
      <c r="AR234" s="4">
        <v>-0.42</v>
      </c>
      <c r="AS234" s="41">
        <v>204</v>
      </c>
      <c r="AT234" s="41">
        <v>225</v>
      </c>
      <c r="AU234" s="41">
        <v>181</v>
      </c>
      <c r="AV234" s="21">
        <f t="shared" si="142"/>
        <v>0.47552447552447552</v>
      </c>
      <c r="AW234" s="26">
        <v>16.93</v>
      </c>
      <c r="AX234" s="42">
        <v>9</v>
      </c>
      <c r="AY234" s="41">
        <v>-3.2000000000000001E-2</v>
      </c>
      <c r="AZ234" s="1">
        <v>8</v>
      </c>
      <c r="BA234" s="43">
        <v>1.841</v>
      </c>
      <c r="BB234" s="16">
        <v>50.36</v>
      </c>
      <c r="BC234" s="26">
        <v>17.37</v>
      </c>
      <c r="BD234" s="43">
        <v>-1.7370000000000001</v>
      </c>
      <c r="BE234" s="43">
        <v>-16.157</v>
      </c>
      <c r="BF234" s="16">
        <v>43.38</v>
      </c>
      <c r="BG234" s="21">
        <f t="shared" si="143"/>
        <v>6.9444444444444448E-2</v>
      </c>
      <c r="BH234" s="44">
        <f t="shared" si="144"/>
        <v>0.91638795986622068</v>
      </c>
      <c r="BI234" s="42">
        <f t="shared" si="145"/>
        <v>985.83240431066508</v>
      </c>
      <c r="BJ234" s="21">
        <f t="shared" si="146"/>
        <v>-1.4167595689334872E-2</v>
      </c>
      <c r="BK234" s="26">
        <f t="shared" si="147"/>
        <v>1.5211696104115608</v>
      </c>
      <c r="BL234" s="26">
        <f t="shared" si="148"/>
        <v>2.5352826840192684</v>
      </c>
      <c r="BM234" s="16">
        <f t="shared" si="149"/>
        <v>21.904842389926475</v>
      </c>
      <c r="BN234" s="16">
        <f t="shared" si="150"/>
        <v>30.321980900870447</v>
      </c>
      <c r="BO234" s="16">
        <f t="shared" si="151"/>
        <v>42.187103862080626</v>
      </c>
      <c r="BP234" s="16">
        <f t="shared" si="152"/>
        <v>63.483478407842469</v>
      </c>
      <c r="BQ234" s="16">
        <f t="shared" si="153"/>
        <v>-21.296374545761843</v>
      </c>
      <c r="BR234" s="1">
        <v>15</v>
      </c>
      <c r="BS234" s="1">
        <v>25</v>
      </c>
      <c r="BT234" s="42">
        <v>201</v>
      </c>
      <c r="BU234" s="42">
        <v>274</v>
      </c>
      <c r="BV234" s="42">
        <v>78</v>
      </c>
      <c r="BW234" s="42">
        <v>127</v>
      </c>
      <c r="BX234" s="42">
        <v>200</v>
      </c>
      <c r="BY234" s="42">
        <v>122</v>
      </c>
      <c r="BZ234" s="1">
        <v>200</v>
      </c>
      <c r="CA234" s="1">
        <v>296</v>
      </c>
      <c r="CB234" s="21">
        <f t="shared" si="154"/>
        <v>0.40322580645161288</v>
      </c>
      <c r="CC234" s="4">
        <v>-5.85</v>
      </c>
      <c r="CD234" s="45">
        <f t="shared" si="155"/>
        <v>-1.9957819531692493</v>
      </c>
      <c r="CE234" s="26">
        <f t="shared" si="156"/>
        <v>2.6345575894773821</v>
      </c>
      <c r="CF234" s="26">
        <f t="shared" si="157"/>
        <v>2.5760118652667736</v>
      </c>
      <c r="CG234" s="26">
        <f t="shared" si="158"/>
        <v>27.66285468951251</v>
      </c>
      <c r="CH234" s="26">
        <f t="shared" si="159"/>
        <v>32.814878420046057</v>
      </c>
      <c r="CI234" s="26">
        <f t="shared" si="160"/>
        <v>49.617501268490692</v>
      </c>
      <c r="CJ234" s="26">
        <f t="shared" si="161"/>
        <v>63.4635650442996</v>
      </c>
      <c r="CK234" s="16">
        <f t="shared" si="162"/>
        <v>-7.4503107699529352</v>
      </c>
      <c r="CL234" s="42">
        <v>90</v>
      </c>
      <c r="CM234" s="42">
        <v>88</v>
      </c>
      <c r="CN234" s="42">
        <v>855</v>
      </c>
      <c r="CO234" s="42">
        <v>1033</v>
      </c>
      <c r="CP234" s="42">
        <v>328</v>
      </c>
      <c r="CQ234" s="42">
        <v>447</v>
      </c>
      <c r="CR234" s="42">
        <v>600</v>
      </c>
      <c r="CS234" s="42">
        <v>422</v>
      </c>
      <c r="CT234" s="1">
        <v>4</v>
      </c>
      <c r="CU234" s="1">
        <v>7</v>
      </c>
      <c r="CV234" s="42">
        <f t="shared" si="163"/>
        <v>3</v>
      </c>
      <c r="CW234" s="26">
        <f t="shared" si="164"/>
        <v>0.39684726891912053</v>
      </c>
      <c r="CX234" s="26">
        <f t="shared" si="165"/>
        <v>0.69448272060846095</v>
      </c>
      <c r="CY234" s="26">
        <f t="shared" si="166"/>
        <v>0.29763545168934041</v>
      </c>
      <c r="CZ234" s="13">
        <v>18</v>
      </c>
      <c r="DA234" s="13">
        <v>23</v>
      </c>
      <c r="DB234" s="27">
        <v>22.95</v>
      </c>
      <c r="DC234" s="27">
        <v>23.15</v>
      </c>
      <c r="DD234" s="27">
        <v>18.3</v>
      </c>
      <c r="DE234" s="27">
        <v>24.79</v>
      </c>
      <c r="DF234" s="13">
        <v>0</v>
      </c>
      <c r="DG234" s="13">
        <v>3</v>
      </c>
      <c r="DH234" s="21">
        <f t="shared" si="167"/>
        <v>0</v>
      </c>
      <c r="DI234" s="42">
        <v>1</v>
      </c>
      <c r="DJ234" s="42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2</v>
      </c>
      <c r="DR234" s="46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</row>
    <row r="235" spans="1:128" ht="25.5" x14ac:dyDescent="0.2">
      <c r="A235" s="13" t="s">
        <v>126</v>
      </c>
      <c r="B235" s="13" t="s">
        <v>1065</v>
      </c>
      <c r="C235" s="39" t="s">
        <v>3270</v>
      </c>
      <c r="D235" s="1" t="s">
        <v>145</v>
      </c>
      <c r="E235" s="13" t="s">
        <v>173</v>
      </c>
      <c r="F235" s="13">
        <v>18</v>
      </c>
      <c r="G235" s="13">
        <v>1</v>
      </c>
      <c r="H235" s="13">
        <v>1</v>
      </c>
      <c r="I235" s="40">
        <f t="shared" si="126"/>
        <v>2</v>
      </c>
      <c r="J235" s="19">
        <f t="shared" si="127"/>
        <v>0.67694622038347563</v>
      </c>
      <c r="K235" s="1">
        <v>1</v>
      </c>
      <c r="L235" s="1">
        <v>0</v>
      </c>
      <c r="M235" s="1">
        <v>1</v>
      </c>
      <c r="N235" s="1">
        <v>15</v>
      </c>
      <c r="O235" s="1">
        <v>5</v>
      </c>
      <c r="P235" s="1">
        <v>8</v>
      </c>
      <c r="Q235" s="1">
        <v>9</v>
      </c>
      <c r="R235" s="15">
        <f t="shared" si="128"/>
        <v>6.6666666666666666E-2</v>
      </c>
      <c r="S235" s="15">
        <f t="shared" si="129"/>
        <v>3.5714285714285712E-2</v>
      </c>
      <c r="T235" s="16">
        <v>177.26666666669999</v>
      </c>
      <c r="U235" s="16">
        <f t="shared" si="130"/>
        <v>9.8481481481499991</v>
      </c>
      <c r="V235" s="16">
        <v>171.03</v>
      </c>
      <c r="W235" s="16">
        <f t="shared" si="131"/>
        <v>9.5016666666666669</v>
      </c>
      <c r="X235" s="16">
        <v>700.27</v>
      </c>
      <c r="Y235" s="16">
        <f t="shared" si="132"/>
        <v>38.903888888888886</v>
      </c>
      <c r="Z235" s="21">
        <f t="shared" si="133"/>
        <v>0.19629289567313213</v>
      </c>
      <c r="AA235" s="20">
        <f t="shared" si="134"/>
        <v>0</v>
      </c>
      <c r="AB235">
        <v>16</v>
      </c>
      <c r="AC235" s="1">
        <v>12</v>
      </c>
      <c r="AD235" s="1">
        <v>22</v>
      </c>
      <c r="AE235" s="1">
        <v>7</v>
      </c>
      <c r="AF235" s="1">
        <v>1</v>
      </c>
      <c r="AG235" s="15">
        <f t="shared" si="135"/>
        <v>0.14285714285714285</v>
      </c>
      <c r="AH235" s="15">
        <f t="shared" si="136"/>
        <v>0.14285714285714285</v>
      </c>
      <c r="AI235" s="15">
        <f t="shared" si="137"/>
        <v>0.2857142857142857</v>
      </c>
      <c r="AJ235" s="1">
        <v>63</v>
      </c>
      <c r="AK235" s="21">
        <f t="shared" si="138"/>
        <v>0.3772455089820359</v>
      </c>
      <c r="AL235" s="1">
        <v>51</v>
      </c>
      <c r="AM235" s="21">
        <f t="shared" si="139"/>
        <v>0.30538922155688625</v>
      </c>
      <c r="AN235" s="1">
        <v>53</v>
      </c>
      <c r="AO235" s="21">
        <f t="shared" si="140"/>
        <v>0.31736526946107785</v>
      </c>
      <c r="AP235" s="21">
        <f t="shared" si="141"/>
        <v>0.55263157894736847</v>
      </c>
      <c r="AQ235" s="1">
        <v>6</v>
      </c>
      <c r="AR235" s="4">
        <v>-1.63</v>
      </c>
      <c r="AS235" s="41">
        <v>75</v>
      </c>
      <c r="AT235" s="41">
        <v>82</v>
      </c>
      <c r="AU235" s="41">
        <v>56</v>
      </c>
      <c r="AV235" s="21">
        <f t="shared" si="142"/>
        <v>0.47770700636942676</v>
      </c>
      <c r="AW235" s="26">
        <v>16.940000000000001</v>
      </c>
      <c r="AX235" s="42">
        <v>6</v>
      </c>
      <c r="AY235" s="41">
        <v>-1.41</v>
      </c>
      <c r="AZ235" s="1">
        <v>6</v>
      </c>
      <c r="BA235" s="43">
        <v>-1.306</v>
      </c>
      <c r="BB235" s="16">
        <v>49.49</v>
      </c>
      <c r="BC235" s="26">
        <v>15.29</v>
      </c>
      <c r="BD235" s="43">
        <v>-1.452</v>
      </c>
      <c r="BE235" s="43">
        <v>-1.59</v>
      </c>
      <c r="BF235" s="16">
        <v>49.64</v>
      </c>
      <c r="BG235" s="21">
        <f t="shared" si="143"/>
        <v>8.0459770114942528E-2</v>
      </c>
      <c r="BH235" s="44">
        <f t="shared" si="144"/>
        <v>0.84782608695652173</v>
      </c>
      <c r="BI235" s="42">
        <f t="shared" si="145"/>
        <v>928.28585707146431</v>
      </c>
      <c r="BJ235" s="21">
        <f t="shared" si="146"/>
        <v>-7.1714142928535743E-2</v>
      </c>
      <c r="BK235" s="26">
        <f t="shared" si="147"/>
        <v>2.4557095246447989</v>
      </c>
      <c r="BL235" s="26">
        <f t="shared" si="148"/>
        <v>4.9114190492895977</v>
      </c>
      <c r="BM235" s="16">
        <f t="shared" si="149"/>
        <v>30.520961234871077</v>
      </c>
      <c r="BN235" s="16">
        <f t="shared" si="150"/>
        <v>32.275039466760219</v>
      </c>
      <c r="BO235" s="16">
        <f t="shared" si="151"/>
        <v>50.5174530784073</v>
      </c>
      <c r="BP235" s="16">
        <f t="shared" si="152"/>
        <v>62.445185055253461</v>
      </c>
      <c r="BQ235" s="16">
        <f t="shared" si="153"/>
        <v>-11.927731976846161</v>
      </c>
      <c r="BR235" s="1">
        <v>7</v>
      </c>
      <c r="BS235" s="1">
        <v>14</v>
      </c>
      <c r="BT235" s="42">
        <v>80</v>
      </c>
      <c r="BU235" s="42">
        <v>78</v>
      </c>
      <c r="BV235" s="42">
        <v>23</v>
      </c>
      <c r="BW235" s="42">
        <v>36</v>
      </c>
      <c r="BX235" s="42">
        <v>50</v>
      </c>
      <c r="BY235" s="42">
        <v>34</v>
      </c>
      <c r="BZ235" s="1">
        <v>83</v>
      </c>
      <c r="CA235" s="1">
        <v>89</v>
      </c>
      <c r="CB235" s="21">
        <f t="shared" si="154"/>
        <v>0.48255813953488375</v>
      </c>
      <c r="CC235" s="4">
        <v>-6.75</v>
      </c>
      <c r="CD235" s="45">
        <f t="shared" si="155"/>
        <v>-12.996889871583004</v>
      </c>
      <c r="CE235" s="26">
        <f t="shared" si="156"/>
        <v>2.5704371171119713</v>
      </c>
      <c r="CF235" s="26">
        <f t="shared" si="157"/>
        <v>2.7417995915861026</v>
      </c>
      <c r="CG235" s="26">
        <f t="shared" si="158"/>
        <v>33.844088708640953</v>
      </c>
      <c r="CH235" s="26">
        <f t="shared" si="159"/>
        <v>28.189127050994617</v>
      </c>
      <c r="CI235" s="26">
        <f t="shared" si="160"/>
        <v>63.489796792665686</v>
      </c>
      <c r="CJ235" s="26">
        <f t="shared" si="161"/>
        <v>52.179873477373015</v>
      </c>
      <c r="CK235" s="16">
        <f t="shared" si="162"/>
        <v>-23.237655292138832</v>
      </c>
      <c r="CL235" s="42">
        <v>30</v>
      </c>
      <c r="CM235" s="42">
        <v>32</v>
      </c>
      <c r="CN235" s="42">
        <v>365</v>
      </c>
      <c r="CO235" s="42">
        <v>297</v>
      </c>
      <c r="CP235" s="42">
        <v>149</v>
      </c>
      <c r="CQ235" s="42">
        <v>108</v>
      </c>
      <c r="CR235" s="42">
        <v>172</v>
      </c>
      <c r="CS235" s="42">
        <v>197</v>
      </c>
      <c r="CT235" s="1">
        <v>2</v>
      </c>
      <c r="CU235" s="1">
        <v>1</v>
      </c>
      <c r="CV235" s="42">
        <f t="shared" si="163"/>
        <v>-1</v>
      </c>
      <c r="CW235" s="26">
        <f t="shared" si="164"/>
        <v>0.67694622038347563</v>
      </c>
      <c r="CX235" s="26">
        <f t="shared" si="165"/>
        <v>0.33847311019173781</v>
      </c>
      <c r="CY235" s="26">
        <f t="shared" si="166"/>
        <v>-0.33847311019173781</v>
      </c>
      <c r="CZ235" s="13">
        <v>7</v>
      </c>
      <c r="DA235" s="13">
        <v>7</v>
      </c>
      <c r="DB235" s="27">
        <v>7.55</v>
      </c>
      <c r="DC235" s="27">
        <v>6.24</v>
      </c>
      <c r="DD235" s="27">
        <v>6.61</v>
      </c>
      <c r="DE235" s="27">
        <v>6.27</v>
      </c>
      <c r="DF235" s="1"/>
      <c r="DG235" s="1"/>
      <c r="DH235" s="21" t="str">
        <f t="shared" si="167"/>
        <v xml:space="preserve"> </v>
      </c>
      <c r="DI235" s="42"/>
      <c r="DJ235" s="42"/>
      <c r="DK235" s="1"/>
      <c r="DL235" s="1"/>
      <c r="DM235" s="1"/>
      <c r="DN235" s="1"/>
      <c r="DO235" s="1"/>
      <c r="DP235" s="1"/>
      <c r="DQ235" s="47"/>
      <c r="DR235" s="46"/>
      <c r="DS235" s="13"/>
      <c r="DT235" s="13"/>
      <c r="DU235" s="13"/>
      <c r="DV235" s="13"/>
      <c r="DW235" s="13"/>
      <c r="DX235" s="1"/>
    </row>
    <row r="236" spans="1:128" ht="25.5" x14ac:dyDescent="0.2">
      <c r="A236" s="13" t="s">
        <v>1069</v>
      </c>
      <c r="B236" s="13" t="s">
        <v>1070</v>
      </c>
      <c r="C236" s="39" t="s">
        <v>3271</v>
      </c>
      <c r="D236" s="1" t="s">
        <v>153</v>
      </c>
      <c r="E236" s="13" t="s">
        <v>154</v>
      </c>
      <c r="F236" s="13">
        <v>11</v>
      </c>
      <c r="G236" s="13">
        <v>0</v>
      </c>
      <c r="H236" s="13">
        <v>0</v>
      </c>
      <c r="I236" s="40">
        <f t="shared" si="126"/>
        <v>0</v>
      </c>
      <c r="J236" s="19">
        <f t="shared" si="127"/>
        <v>0</v>
      </c>
      <c r="K236" s="1">
        <v>0</v>
      </c>
      <c r="L236" s="1">
        <v>0</v>
      </c>
      <c r="M236" s="1">
        <v>0</v>
      </c>
      <c r="N236" s="1">
        <v>5</v>
      </c>
      <c r="O236" s="1">
        <v>4</v>
      </c>
      <c r="P236" s="1">
        <v>4</v>
      </c>
      <c r="Q236" s="1">
        <v>8</v>
      </c>
      <c r="R236" s="15">
        <f t="shared" si="128"/>
        <v>0</v>
      </c>
      <c r="S236" s="15">
        <f t="shared" si="129"/>
        <v>0</v>
      </c>
      <c r="T236" s="16">
        <v>77.400000000000006</v>
      </c>
      <c r="U236" s="16">
        <f t="shared" si="130"/>
        <v>7.036363636363637</v>
      </c>
      <c r="V236" s="16">
        <v>78.92</v>
      </c>
      <c r="W236" s="16">
        <f t="shared" si="131"/>
        <v>7.1745454545454548</v>
      </c>
      <c r="X236" s="16">
        <v>418.31</v>
      </c>
      <c r="Y236" s="16">
        <f t="shared" si="132"/>
        <v>38.028181818181821</v>
      </c>
      <c r="Z236" s="21">
        <f t="shared" si="133"/>
        <v>0.1587193049494198</v>
      </c>
      <c r="AA236" s="20">
        <f t="shared" si="134"/>
        <v>0</v>
      </c>
      <c r="AB236">
        <v>2</v>
      </c>
      <c r="AC236" s="1">
        <v>26</v>
      </c>
      <c r="AD236" s="1">
        <v>14</v>
      </c>
      <c r="AE236" s="1">
        <v>1</v>
      </c>
      <c r="AF236" s="1">
        <v>0</v>
      </c>
      <c r="AG236" s="15">
        <f t="shared" si="135"/>
        <v>0</v>
      </c>
      <c r="AH236" s="15">
        <f t="shared" si="136"/>
        <v>0</v>
      </c>
      <c r="AI236" s="15">
        <f t="shared" si="137"/>
        <v>0</v>
      </c>
      <c r="AJ236" s="1">
        <v>24</v>
      </c>
      <c r="AK236" s="21">
        <f t="shared" si="138"/>
        <v>0.3380281690140845</v>
      </c>
      <c r="AL236" s="1">
        <v>19</v>
      </c>
      <c r="AM236" s="21">
        <f t="shared" si="139"/>
        <v>0.26760563380281688</v>
      </c>
      <c r="AN236" s="1">
        <v>28</v>
      </c>
      <c r="AO236" s="21">
        <f t="shared" si="140"/>
        <v>0.39436619718309857</v>
      </c>
      <c r="AP236" s="21">
        <f t="shared" si="141"/>
        <v>0.55813953488372092</v>
      </c>
      <c r="AQ236" s="1">
        <v>9</v>
      </c>
      <c r="AR236" s="4">
        <v>9.5299999999999994</v>
      </c>
      <c r="AS236" s="41">
        <v>29</v>
      </c>
      <c r="AT236" s="41">
        <v>27</v>
      </c>
      <c r="AU236" s="41">
        <v>26</v>
      </c>
      <c r="AV236" s="21">
        <f t="shared" si="142"/>
        <v>0.5178571428571429</v>
      </c>
      <c r="AW236" s="26">
        <v>16.89</v>
      </c>
      <c r="AX236" s="42">
        <v>12</v>
      </c>
      <c r="AY236" s="41">
        <v>0.35499999999999998</v>
      </c>
      <c r="AZ236" s="1">
        <v>7</v>
      </c>
      <c r="BA236" s="43">
        <v>1.2170000000000001</v>
      </c>
      <c r="BB236" s="16">
        <v>50.78</v>
      </c>
      <c r="BC236" s="26">
        <v>16.14</v>
      </c>
      <c r="BD236" s="43">
        <v>-3.0289999999999999</v>
      </c>
      <c r="BE236" s="43">
        <v>2.157</v>
      </c>
      <c r="BF236" s="16">
        <v>48.99</v>
      </c>
      <c r="BG236" s="21">
        <f t="shared" si="143"/>
        <v>3.2258064516129031E-2</v>
      </c>
      <c r="BH236" s="44">
        <f t="shared" si="144"/>
        <v>0.97142857142857142</v>
      </c>
      <c r="BI236" s="42">
        <f t="shared" si="145"/>
        <v>1003.6866359447005</v>
      </c>
      <c r="BJ236" s="21">
        <f t="shared" si="146"/>
        <v>3.6866359447004504E-3</v>
      </c>
      <c r="BK236" s="26">
        <f t="shared" si="147"/>
        <v>0.76026355803345158</v>
      </c>
      <c r="BL236" s="26">
        <f t="shared" si="148"/>
        <v>0.76026355803345158</v>
      </c>
      <c r="BM236" s="16">
        <f t="shared" si="149"/>
        <v>23.568170299036996</v>
      </c>
      <c r="BN236" s="16">
        <f t="shared" si="150"/>
        <v>26.609224531170806</v>
      </c>
      <c r="BO236" s="16">
        <f t="shared" si="151"/>
        <v>44.095286365940197</v>
      </c>
      <c r="BP236" s="16">
        <f t="shared" si="152"/>
        <v>52.458185504308162</v>
      </c>
      <c r="BQ236" s="16">
        <f t="shared" si="153"/>
        <v>-8.3628991383679647</v>
      </c>
      <c r="BR236" s="1">
        <v>1</v>
      </c>
      <c r="BS236" s="1">
        <v>1</v>
      </c>
      <c r="BT236" s="42">
        <v>30</v>
      </c>
      <c r="BU236" s="42">
        <v>34</v>
      </c>
      <c r="BV236" s="42">
        <v>12</v>
      </c>
      <c r="BW236" s="42">
        <v>8</v>
      </c>
      <c r="BX236" s="42">
        <v>26</v>
      </c>
      <c r="BY236" s="42">
        <v>15</v>
      </c>
      <c r="BZ236" s="1">
        <v>23</v>
      </c>
      <c r="CA236" s="1">
        <v>31</v>
      </c>
      <c r="CB236" s="21">
        <f t="shared" si="154"/>
        <v>0.42592592592592593</v>
      </c>
      <c r="CC236" s="4">
        <v>-7.01</v>
      </c>
      <c r="CD236" s="45">
        <f t="shared" si="155"/>
        <v>-10.788247975577265</v>
      </c>
      <c r="CE236" s="26">
        <f t="shared" si="156"/>
        <v>2.8686859027993585</v>
      </c>
      <c r="CF236" s="26">
        <f t="shared" si="157"/>
        <v>2.5818173125194228</v>
      </c>
      <c r="CG236" s="26">
        <f t="shared" si="158"/>
        <v>33.5636250627525</v>
      </c>
      <c r="CH236" s="26">
        <f t="shared" si="159"/>
        <v>32.846453587052657</v>
      </c>
      <c r="CI236" s="26">
        <f t="shared" si="160"/>
        <v>59.668666778226665</v>
      </c>
      <c r="CJ236" s="26">
        <f t="shared" si="161"/>
        <v>57.804020941407082</v>
      </c>
      <c r="CK236" s="16">
        <f t="shared" si="162"/>
        <v>-10.227544975187548</v>
      </c>
      <c r="CL236" s="42">
        <v>20</v>
      </c>
      <c r="CM236" s="42">
        <v>18</v>
      </c>
      <c r="CN236" s="42">
        <v>214</v>
      </c>
      <c r="CO236" s="42">
        <v>211</v>
      </c>
      <c r="CP236" s="42">
        <v>68</v>
      </c>
      <c r="CQ236" s="42">
        <v>74</v>
      </c>
      <c r="CR236" s="42">
        <v>100</v>
      </c>
      <c r="CS236" s="42">
        <v>114</v>
      </c>
      <c r="CT236" s="1">
        <v>1</v>
      </c>
      <c r="CU236" s="1">
        <v>5</v>
      </c>
      <c r="CV236" s="42">
        <f t="shared" si="163"/>
        <v>4</v>
      </c>
      <c r="CW236" s="26">
        <f t="shared" si="164"/>
        <v>0.77519379844961234</v>
      </c>
      <c r="CX236" s="26">
        <f t="shared" si="165"/>
        <v>3.8759689922480618</v>
      </c>
      <c r="CY236" s="26">
        <f t="shared" si="166"/>
        <v>3.1007751937984493</v>
      </c>
      <c r="CZ236" s="13">
        <v>2</v>
      </c>
      <c r="DA236" s="13">
        <v>2</v>
      </c>
      <c r="DB236" s="27">
        <v>2.58</v>
      </c>
      <c r="DC236" s="27">
        <v>2.92</v>
      </c>
      <c r="DD236" s="27">
        <v>2.54</v>
      </c>
      <c r="DE236" s="27">
        <v>2.81</v>
      </c>
      <c r="DF236" s="13">
        <v>0</v>
      </c>
      <c r="DG236" s="13">
        <v>0</v>
      </c>
      <c r="DH236" s="21" t="str">
        <f t="shared" si="167"/>
        <v xml:space="preserve"> </v>
      </c>
      <c r="DI236" s="42"/>
      <c r="DJ236" s="42"/>
      <c r="DK236" s="1"/>
      <c r="DL236" s="1"/>
      <c r="DM236" s="1"/>
      <c r="DN236" s="1"/>
      <c r="DO236" s="1"/>
      <c r="DP236" s="1"/>
      <c r="DQ236" s="1"/>
      <c r="DR236" s="42"/>
      <c r="DS236" s="1"/>
      <c r="DT236" s="1"/>
      <c r="DU236" s="1"/>
      <c r="DV236" s="1"/>
      <c r="DW236" s="1"/>
      <c r="DX236" s="13"/>
    </row>
    <row r="237" spans="1:128" x14ac:dyDescent="0.2">
      <c r="A237" s="13" t="s">
        <v>1073</v>
      </c>
      <c r="B237" s="13" t="s">
        <v>1074</v>
      </c>
      <c r="C237" s="39" t="s">
        <v>3272</v>
      </c>
      <c r="D237" s="1" t="s">
        <v>179</v>
      </c>
      <c r="E237" s="13" t="s">
        <v>154</v>
      </c>
      <c r="F237" s="13">
        <v>58</v>
      </c>
      <c r="G237" s="13">
        <v>6</v>
      </c>
      <c r="H237" s="13">
        <v>7</v>
      </c>
      <c r="I237" s="40">
        <f t="shared" si="126"/>
        <v>13</v>
      </c>
      <c r="J237" s="19">
        <f t="shared" si="127"/>
        <v>1.260877764905501</v>
      </c>
      <c r="K237" s="1">
        <v>5</v>
      </c>
      <c r="L237" s="1">
        <v>3</v>
      </c>
      <c r="M237" s="1">
        <v>4</v>
      </c>
      <c r="N237" s="1">
        <v>49</v>
      </c>
      <c r="O237" s="1">
        <v>18</v>
      </c>
      <c r="P237" s="1">
        <v>18</v>
      </c>
      <c r="Q237" s="1">
        <v>64</v>
      </c>
      <c r="R237" s="15">
        <f t="shared" si="128"/>
        <v>0.12244897959183673</v>
      </c>
      <c r="S237" s="15">
        <f t="shared" si="129"/>
        <v>7.0588235294117646E-2</v>
      </c>
      <c r="T237" s="16">
        <v>618.61666666669998</v>
      </c>
      <c r="U237" s="16">
        <f t="shared" si="130"/>
        <v>10.665804597701724</v>
      </c>
      <c r="V237" s="16">
        <v>607.73</v>
      </c>
      <c r="W237" s="16">
        <f t="shared" si="131"/>
        <v>10.478103448275862</v>
      </c>
      <c r="X237" s="16">
        <v>2227.4499999999998</v>
      </c>
      <c r="Y237" s="16">
        <f t="shared" si="132"/>
        <v>38.404310344827586</v>
      </c>
      <c r="Z237" s="21">
        <f t="shared" si="133"/>
        <v>0.214353233304411</v>
      </c>
      <c r="AA237" s="20">
        <f t="shared" si="134"/>
        <v>46.5</v>
      </c>
      <c r="AB237">
        <v>23</v>
      </c>
      <c r="AC237" s="1">
        <v>98</v>
      </c>
      <c r="AD237" s="1">
        <v>75</v>
      </c>
      <c r="AE237" s="1">
        <v>4</v>
      </c>
      <c r="AF237" s="1">
        <v>11</v>
      </c>
      <c r="AG237" s="15">
        <f t="shared" si="135"/>
        <v>0.3</v>
      </c>
      <c r="AH237" s="15">
        <f t="shared" si="136"/>
        <v>0.35</v>
      </c>
      <c r="AI237" s="15">
        <f t="shared" si="137"/>
        <v>0.64999999999999991</v>
      </c>
      <c r="AJ237" s="1">
        <v>132</v>
      </c>
      <c r="AK237" s="21">
        <f t="shared" si="138"/>
        <v>0.25</v>
      </c>
      <c r="AL237" s="1">
        <v>186</v>
      </c>
      <c r="AM237" s="21">
        <f t="shared" si="139"/>
        <v>0.35227272727272729</v>
      </c>
      <c r="AN237" s="1">
        <v>210</v>
      </c>
      <c r="AO237" s="21">
        <f t="shared" si="140"/>
        <v>0.39772727272727271</v>
      </c>
      <c r="AP237" s="21">
        <f t="shared" si="141"/>
        <v>0.41509433962264153</v>
      </c>
      <c r="AQ237" s="1">
        <v>4</v>
      </c>
      <c r="AR237" s="4">
        <v>-8.5299999999999994</v>
      </c>
      <c r="AS237" s="41">
        <v>197</v>
      </c>
      <c r="AT237" s="41">
        <v>226</v>
      </c>
      <c r="AU237" s="41">
        <v>190</v>
      </c>
      <c r="AV237" s="21">
        <f t="shared" si="142"/>
        <v>0.4657210401891253</v>
      </c>
      <c r="AW237" s="26">
        <v>16.88</v>
      </c>
      <c r="AX237" s="42">
        <v>12</v>
      </c>
      <c r="AY237" s="41">
        <v>-0.53100000000000003</v>
      </c>
      <c r="AZ237" s="1">
        <v>12</v>
      </c>
      <c r="BA237" s="43">
        <v>0.36399999999999999</v>
      </c>
      <c r="BB237" s="16">
        <v>50.01</v>
      </c>
      <c r="BC237" s="26">
        <v>17.079999999999998</v>
      </c>
      <c r="BD237" s="43">
        <v>-1.7690000000000001</v>
      </c>
      <c r="BE237" s="43">
        <v>-2.2610000000000001</v>
      </c>
      <c r="BF237" s="16">
        <v>49.1</v>
      </c>
      <c r="BG237" s="21">
        <f t="shared" si="143"/>
        <v>6.4516129032258063E-2</v>
      </c>
      <c r="BH237" s="44">
        <f t="shared" si="144"/>
        <v>0.92465753424657537</v>
      </c>
      <c r="BI237" s="42">
        <f t="shared" si="145"/>
        <v>989.17366327883337</v>
      </c>
      <c r="BJ237" s="21">
        <f t="shared" si="146"/>
        <v>-1.0826336721166563E-2</v>
      </c>
      <c r="BK237" s="26">
        <f t="shared" si="147"/>
        <v>1.9745610715284747</v>
      </c>
      <c r="BL237" s="26">
        <f t="shared" si="148"/>
        <v>2.172017178681322</v>
      </c>
      <c r="BM237" s="16">
        <f t="shared" si="149"/>
        <v>30.605696608691357</v>
      </c>
      <c r="BN237" s="16">
        <f t="shared" si="150"/>
        <v>28.828591644315733</v>
      </c>
      <c r="BO237" s="16">
        <f t="shared" si="151"/>
        <v>52.128412288351733</v>
      </c>
      <c r="BP237" s="16">
        <f t="shared" si="152"/>
        <v>52.325868395504578</v>
      </c>
      <c r="BQ237" s="16">
        <f t="shared" si="153"/>
        <v>-0.19745610715284556</v>
      </c>
      <c r="BR237" s="1">
        <v>20</v>
      </c>
      <c r="BS237" s="1">
        <v>22</v>
      </c>
      <c r="BT237" s="42">
        <v>290</v>
      </c>
      <c r="BU237" s="42">
        <v>270</v>
      </c>
      <c r="BV237" s="42">
        <v>96</v>
      </c>
      <c r="BW237" s="42">
        <v>106</v>
      </c>
      <c r="BX237" s="42">
        <v>132</v>
      </c>
      <c r="BY237" s="42">
        <v>122</v>
      </c>
      <c r="BZ237" s="1">
        <v>209</v>
      </c>
      <c r="CA237" s="1">
        <v>214</v>
      </c>
      <c r="CB237" s="21">
        <f t="shared" si="154"/>
        <v>0.49408983451536642</v>
      </c>
      <c r="CC237" s="4">
        <v>-0.65</v>
      </c>
      <c r="CD237" s="45">
        <f t="shared" si="155"/>
        <v>4.375279741903757</v>
      </c>
      <c r="CE237" s="26">
        <f t="shared" si="156"/>
        <v>2.9899661047386026</v>
      </c>
      <c r="CF237" s="26">
        <f t="shared" si="157"/>
        <v>1.8855642101955152</v>
      </c>
      <c r="CG237" s="26">
        <f t="shared" si="158"/>
        <v>30.19596399470246</v>
      </c>
      <c r="CH237" s="26">
        <f t="shared" si="159"/>
        <v>30.303710520999349</v>
      </c>
      <c r="CI237" s="26">
        <f t="shared" si="160"/>
        <v>54.573615569373054</v>
      </c>
      <c r="CJ237" s="26">
        <f t="shared" si="161"/>
        <v>59.045096410693844</v>
      </c>
      <c r="CK237" s="16">
        <f t="shared" si="162"/>
        <v>4.2740247341679449</v>
      </c>
      <c r="CL237" s="42">
        <v>111</v>
      </c>
      <c r="CM237" s="42">
        <v>70</v>
      </c>
      <c r="CN237" s="42">
        <v>1010</v>
      </c>
      <c r="CO237" s="42">
        <v>1055</v>
      </c>
      <c r="CP237" s="42">
        <v>409</v>
      </c>
      <c r="CQ237" s="42">
        <v>496</v>
      </c>
      <c r="CR237" s="42">
        <v>571</v>
      </c>
      <c r="CS237" s="42">
        <v>496</v>
      </c>
      <c r="CT237" s="1">
        <v>2</v>
      </c>
      <c r="CU237" s="1">
        <v>6</v>
      </c>
      <c r="CV237" s="42">
        <f t="shared" si="163"/>
        <v>4</v>
      </c>
      <c r="CW237" s="26">
        <f t="shared" si="164"/>
        <v>0.19398119460084631</v>
      </c>
      <c r="CX237" s="26">
        <f t="shared" si="165"/>
        <v>0.58194358380253897</v>
      </c>
      <c r="CY237" s="26">
        <f t="shared" si="166"/>
        <v>0.38796238920169263</v>
      </c>
      <c r="CZ237" s="13">
        <v>24</v>
      </c>
      <c r="DA237" s="13">
        <v>21</v>
      </c>
      <c r="DB237" s="27">
        <v>25.94</v>
      </c>
      <c r="DC237" s="27">
        <v>20.8</v>
      </c>
      <c r="DD237" s="27">
        <v>25.44</v>
      </c>
      <c r="DE237" s="27">
        <v>24.93</v>
      </c>
      <c r="DF237" s="13">
        <v>2</v>
      </c>
      <c r="DG237" s="13">
        <v>7</v>
      </c>
      <c r="DH237" s="21">
        <f t="shared" si="167"/>
        <v>0.22222222222222221</v>
      </c>
      <c r="DI237" s="42">
        <v>2</v>
      </c>
      <c r="DJ237" s="42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4</v>
      </c>
      <c r="DR237" s="46">
        <v>1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</row>
    <row r="238" spans="1:128" ht="25.5" x14ac:dyDescent="0.2">
      <c r="A238" s="13" t="s">
        <v>126</v>
      </c>
      <c r="B238" s="13" t="s">
        <v>1077</v>
      </c>
      <c r="C238" s="39" t="s">
        <v>3273</v>
      </c>
      <c r="D238" s="1" t="s">
        <v>358</v>
      </c>
      <c r="E238" s="13" t="s">
        <v>173</v>
      </c>
      <c r="F238" s="13">
        <v>82</v>
      </c>
      <c r="G238" s="13">
        <v>6</v>
      </c>
      <c r="H238" s="13">
        <v>21</v>
      </c>
      <c r="I238" s="40">
        <f t="shared" si="126"/>
        <v>27</v>
      </c>
      <c r="J238" s="19">
        <f t="shared" si="127"/>
        <v>1.0014630427167468</v>
      </c>
      <c r="K238" s="1">
        <v>6</v>
      </c>
      <c r="L238" s="1">
        <v>10</v>
      </c>
      <c r="M238" s="1">
        <v>8</v>
      </c>
      <c r="N238" s="1">
        <v>158</v>
      </c>
      <c r="O238" s="1">
        <v>50</v>
      </c>
      <c r="P238" s="1">
        <v>95</v>
      </c>
      <c r="Q238" s="1">
        <v>71</v>
      </c>
      <c r="R238" s="15">
        <f t="shared" si="128"/>
        <v>3.7974683544303799E-2</v>
      </c>
      <c r="S238" s="15">
        <f t="shared" si="129"/>
        <v>1.9801980198019802E-2</v>
      </c>
      <c r="T238" s="16">
        <v>1617.6333333333</v>
      </c>
      <c r="U238" s="16">
        <f t="shared" si="130"/>
        <v>19.727235772357318</v>
      </c>
      <c r="V238" s="16">
        <v>1505.55</v>
      </c>
      <c r="W238" s="16">
        <f t="shared" si="131"/>
        <v>18.360365853658536</v>
      </c>
      <c r="X238" s="16">
        <v>2539.89</v>
      </c>
      <c r="Y238" s="16">
        <f t="shared" si="132"/>
        <v>30.974268292682925</v>
      </c>
      <c r="Z238" s="21">
        <f t="shared" si="133"/>
        <v>0.37215976506881826</v>
      </c>
      <c r="AA238" s="20">
        <f t="shared" si="134"/>
        <v>157.09090909090907</v>
      </c>
      <c r="AB238">
        <v>88</v>
      </c>
      <c r="AC238" s="1">
        <v>124</v>
      </c>
      <c r="AD238" s="1">
        <v>101</v>
      </c>
      <c r="AE238" s="1">
        <v>35</v>
      </c>
      <c r="AF238" s="1">
        <v>52</v>
      </c>
      <c r="AG238" s="15">
        <f t="shared" si="135"/>
        <v>0.10909090909090909</v>
      </c>
      <c r="AH238" s="15">
        <f t="shared" si="136"/>
        <v>0.32727272727272727</v>
      </c>
      <c r="AI238" s="15">
        <f t="shared" si="137"/>
        <v>0.43636363636363634</v>
      </c>
      <c r="AJ238" s="1">
        <v>512</v>
      </c>
      <c r="AK238" s="21">
        <f t="shared" si="138"/>
        <v>0.32862644415917841</v>
      </c>
      <c r="AL238" s="1">
        <v>489</v>
      </c>
      <c r="AM238" s="21">
        <f t="shared" si="139"/>
        <v>0.31386392811296532</v>
      </c>
      <c r="AN238" s="1">
        <v>557</v>
      </c>
      <c r="AO238" s="21">
        <f t="shared" si="140"/>
        <v>0.35750962772785622</v>
      </c>
      <c r="AP238" s="21">
        <f t="shared" si="141"/>
        <v>0.51148851148851149</v>
      </c>
      <c r="AQ238" s="1">
        <v>2</v>
      </c>
      <c r="AR238" s="4">
        <v>-2.77</v>
      </c>
      <c r="AS238" s="41">
        <v>559</v>
      </c>
      <c r="AT238" s="41">
        <v>556</v>
      </c>
      <c r="AU238" s="41">
        <v>522</v>
      </c>
      <c r="AV238" s="21">
        <f t="shared" si="142"/>
        <v>0.50134529147982065</v>
      </c>
      <c r="AW238" s="26">
        <v>17.690000000000001</v>
      </c>
      <c r="AX238" s="42">
        <v>1</v>
      </c>
      <c r="AY238" s="41">
        <v>1.0580000000000001</v>
      </c>
      <c r="AZ238" s="1">
        <v>1</v>
      </c>
      <c r="BA238" s="43">
        <v>0.47800000000000004</v>
      </c>
      <c r="BB238" s="16">
        <v>50.06</v>
      </c>
      <c r="BC238" s="26">
        <v>17.02</v>
      </c>
      <c r="BD238" s="43">
        <v>3.1349999999999998</v>
      </c>
      <c r="BE238" s="43">
        <v>7.5880000000000001</v>
      </c>
      <c r="BF238" s="16">
        <v>51.56</v>
      </c>
      <c r="BG238" s="21">
        <f t="shared" si="143"/>
        <v>6.3657407407407413E-2</v>
      </c>
      <c r="BH238" s="44">
        <f t="shared" si="144"/>
        <v>0.9030898876404494</v>
      </c>
      <c r="BI238" s="42">
        <f t="shared" si="145"/>
        <v>966.74729504785682</v>
      </c>
      <c r="BJ238" s="21">
        <f t="shared" si="146"/>
        <v>-3.3252704952143192E-2</v>
      </c>
      <c r="BK238" s="26">
        <f t="shared" si="147"/>
        <v>2.1918900069741953</v>
      </c>
      <c r="BL238" s="26">
        <f t="shared" si="148"/>
        <v>2.7498256451130816</v>
      </c>
      <c r="BM238" s="16">
        <f t="shared" si="149"/>
        <v>34.432599382285545</v>
      </c>
      <c r="BN238" s="16">
        <f t="shared" si="150"/>
        <v>28.375012453920494</v>
      </c>
      <c r="BO238" s="16">
        <f t="shared" si="151"/>
        <v>64.999501843180241</v>
      </c>
      <c r="BP238" s="16">
        <f t="shared" si="152"/>
        <v>53.681378898077114</v>
      </c>
      <c r="BQ238" s="16">
        <f t="shared" si="153"/>
        <v>11.318122945103127</v>
      </c>
      <c r="BR238" s="1">
        <v>55</v>
      </c>
      <c r="BS238" s="1">
        <v>69</v>
      </c>
      <c r="BT238" s="42">
        <v>809</v>
      </c>
      <c r="BU238" s="42">
        <v>643</v>
      </c>
      <c r="BV238" s="42">
        <v>333</v>
      </c>
      <c r="BW238" s="42">
        <v>317</v>
      </c>
      <c r="BX238" s="42">
        <v>318</v>
      </c>
      <c r="BY238" s="42">
        <v>434</v>
      </c>
      <c r="BZ238" s="1">
        <v>773</v>
      </c>
      <c r="CA238" s="1">
        <v>694</v>
      </c>
      <c r="CB238" s="21">
        <f t="shared" si="154"/>
        <v>0.52692569870483985</v>
      </c>
      <c r="CC238" s="4">
        <v>2.81</v>
      </c>
      <c r="CD238" s="45">
        <f t="shared" si="155"/>
        <v>3.8423986693788512</v>
      </c>
      <c r="CE238" s="26">
        <f t="shared" si="156"/>
        <v>1.7244841312025323</v>
      </c>
      <c r="CF238" s="26">
        <f t="shared" si="157"/>
        <v>2.4331762399159023</v>
      </c>
      <c r="CG238" s="26">
        <f t="shared" si="158"/>
        <v>27.80435373185453</v>
      </c>
      <c r="CH238" s="26">
        <f t="shared" si="159"/>
        <v>26.481461795589574</v>
      </c>
      <c r="CI238" s="26">
        <f t="shared" si="160"/>
        <v>53.695238770182961</v>
      </c>
      <c r="CJ238" s="26">
        <f t="shared" si="161"/>
        <v>52.041623849851767</v>
      </c>
      <c r="CK238" s="16">
        <f t="shared" si="162"/>
        <v>9.6645080247719335</v>
      </c>
      <c r="CL238" s="42">
        <v>73</v>
      </c>
      <c r="CM238" s="42">
        <v>103</v>
      </c>
      <c r="CN238" s="42">
        <v>1104</v>
      </c>
      <c r="CO238" s="42">
        <v>1018</v>
      </c>
      <c r="CP238" s="42">
        <v>490</v>
      </c>
      <c r="CQ238" s="42">
        <v>481</v>
      </c>
      <c r="CR238" s="42">
        <v>601</v>
      </c>
      <c r="CS238" s="42">
        <v>606</v>
      </c>
      <c r="CT238" s="1">
        <v>8</v>
      </c>
      <c r="CU238" s="1">
        <v>5</v>
      </c>
      <c r="CV238" s="42">
        <f t="shared" si="163"/>
        <v>-3</v>
      </c>
      <c r="CW238" s="26">
        <f t="shared" si="164"/>
        <v>0.29672979043459158</v>
      </c>
      <c r="CX238" s="26">
        <f t="shared" si="165"/>
        <v>0.18545611902161976</v>
      </c>
      <c r="CY238" s="26">
        <f t="shared" si="166"/>
        <v>-0.11127367141297186</v>
      </c>
      <c r="CZ238" s="13">
        <v>64</v>
      </c>
      <c r="DA238" s="13">
        <v>59</v>
      </c>
      <c r="DB238" s="27">
        <v>43.35</v>
      </c>
      <c r="DC238" s="27">
        <v>49.75</v>
      </c>
      <c r="DD238" s="27">
        <v>54.68</v>
      </c>
      <c r="DE238" s="27">
        <v>50.49</v>
      </c>
      <c r="DF238" s="1"/>
      <c r="DG238" s="1"/>
      <c r="DH238" s="21" t="str">
        <f t="shared" si="167"/>
        <v xml:space="preserve"> </v>
      </c>
      <c r="DI238" s="42"/>
      <c r="DJ238" s="42"/>
      <c r="DK238" s="1"/>
      <c r="DL238" s="1"/>
      <c r="DM238" s="1"/>
      <c r="DN238" s="1"/>
      <c r="DO238" s="1"/>
      <c r="DP238" s="1"/>
      <c r="DQ238" s="1"/>
      <c r="DR238" s="42"/>
      <c r="DS238" s="1"/>
      <c r="DT238" s="1"/>
      <c r="DU238" s="1"/>
      <c r="DV238" s="1"/>
      <c r="DW238" s="1"/>
      <c r="DX238" s="13"/>
    </row>
    <row r="239" spans="1:128" ht="25.5" x14ac:dyDescent="0.2">
      <c r="A239" s="13" t="s">
        <v>183</v>
      </c>
      <c r="B239" s="13" t="s">
        <v>1081</v>
      </c>
      <c r="C239" s="39" t="s">
        <v>3274</v>
      </c>
      <c r="D239" s="1" t="s">
        <v>136</v>
      </c>
      <c r="E239" s="13" t="s">
        <v>173</v>
      </c>
      <c r="F239" s="13">
        <v>74</v>
      </c>
      <c r="G239" s="13">
        <v>2</v>
      </c>
      <c r="H239" s="13">
        <v>4</v>
      </c>
      <c r="I239" s="40">
        <f t="shared" si="126"/>
        <v>6</v>
      </c>
      <c r="J239" s="19">
        <f t="shared" si="127"/>
        <v>0.31929046563192903</v>
      </c>
      <c r="K239" s="1">
        <v>2</v>
      </c>
      <c r="L239" s="1">
        <v>1</v>
      </c>
      <c r="M239" s="1">
        <v>3</v>
      </c>
      <c r="N239" s="1">
        <v>64</v>
      </c>
      <c r="O239" s="1">
        <v>24</v>
      </c>
      <c r="P239" s="1">
        <v>76</v>
      </c>
      <c r="Q239" s="1">
        <v>38</v>
      </c>
      <c r="R239" s="15">
        <f t="shared" si="128"/>
        <v>3.125E-2</v>
      </c>
      <c r="S239" s="15">
        <f t="shared" si="129"/>
        <v>1.2195121951219513E-2</v>
      </c>
      <c r="T239" s="16">
        <v>1127.5</v>
      </c>
      <c r="U239" s="16">
        <f t="shared" si="130"/>
        <v>15.236486486486486</v>
      </c>
      <c r="V239" s="16">
        <v>1084.1300000000001</v>
      </c>
      <c r="W239" s="16">
        <f t="shared" si="131"/>
        <v>14.650405405405406</v>
      </c>
      <c r="X239" s="16">
        <v>2556.34</v>
      </c>
      <c r="Y239" s="16">
        <f t="shared" si="132"/>
        <v>34.545135135135141</v>
      </c>
      <c r="Z239" s="21">
        <f t="shared" si="133"/>
        <v>0.29779945995984031</v>
      </c>
      <c r="AA239" s="20">
        <f t="shared" si="134"/>
        <v>15.857142857142859</v>
      </c>
      <c r="AB239">
        <v>93</v>
      </c>
      <c r="AC239" s="1">
        <v>73</v>
      </c>
      <c r="AD239" s="1">
        <v>125</v>
      </c>
      <c r="AE239" s="1">
        <v>40</v>
      </c>
      <c r="AF239" s="1">
        <v>18</v>
      </c>
      <c r="AG239" s="15">
        <f t="shared" si="135"/>
        <v>7.1428571428571425E-2</v>
      </c>
      <c r="AH239" s="15">
        <f t="shared" si="136"/>
        <v>0.14285714285714285</v>
      </c>
      <c r="AI239" s="15">
        <f t="shared" si="137"/>
        <v>0.21428571428571427</v>
      </c>
      <c r="AJ239" s="1">
        <v>338</v>
      </c>
      <c r="AK239" s="21">
        <f t="shared" si="138"/>
        <v>0.27524429967426711</v>
      </c>
      <c r="AL239" s="1">
        <v>444</v>
      </c>
      <c r="AM239" s="21">
        <f t="shared" si="139"/>
        <v>0.36156351791530944</v>
      </c>
      <c r="AN239" s="1">
        <v>446</v>
      </c>
      <c r="AO239" s="21">
        <f t="shared" si="140"/>
        <v>0.36319218241042345</v>
      </c>
      <c r="AP239" s="21">
        <f t="shared" si="141"/>
        <v>0.43222506393861893</v>
      </c>
      <c r="AQ239" s="1">
        <v>2</v>
      </c>
      <c r="AR239" s="4">
        <v>-9.9499999999999993</v>
      </c>
      <c r="AS239" s="41">
        <v>379</v>
      </c>
      <c r="AT239" s="41">
        <v>404</v>
      </c>
      <c r="AU239" s="41">
        <v>358</v>
      </c>
      <c r="AV239" s="21">
        <f t="shared" si="142"/>
        <v>0.48403575989782888</v>
      </c>
      <c r="AW239" s="26">
        <v>17.53</v>
      </c>
      <c r="AX239" s="42">
        <v>1</v>
      </c>
      <c r="AY239" s="41">
        <v>1.147</v>
      </c>
      <c r="AZ239" s="1">
        <v>1</v>
      </c>
      <c r="BA239" s="43">
        <v>1.232</v>
      </c>
      <c r="BB239" s="16">
        <v>50.63</v>
      </c>
      <c r="BC239" s="26">
        <v>16.38</v>
      </c>
      <c r="BD239" s="43">
        <v>0.48699999999999999</v>
      </c>
      <c r="BE239" s="43">
        <v>-2.7640000000000002</v>
      </c>
      <c r="BF239" s="16">
        <v>47.38</v>
      </c>
      <c r="BG239" s="21">
        <f t="shared" si="143"/>
        <v>6.3063063063063057E-2</v>
      </c>
      <c r="BH239" s="44">
        <f t="shared" si="144"/>
        <v>0.89754098360655743</v>
      </c>
      <c r="BI239" s="42">
        <f t="shared" si="145"/>
        <v>960.60404666962052</v>
      </c>
      <c r="BJ239" s="21">
        <f t="shared" si="146"/>
        <v>-3.9395953330379513E-2</v>
      </c>
      <c r="BK239" s="26">
        <f t="shared" si="147"/>
        <v>1.5496296569599586</v>
      </c>
      <c r="BL239" s="26">
        <f t="shared" si="148"/>
        <v>2.7671958159999259</v>
      </c>
      <c r="BM239" s="16">
        <f t="shared" si="149"/>
        <v>24.572698846079344</v>
      </c>
      <c r="BN239" s="16">
        <f t="shared" si="150"/>
        <v>27.007831164159278</v>
      </c>
      <c r="BO239" s="16">
        <f t="shared" si="151"/>
        <v>47.983175449438718</v>
      </c>
      <c r="BP239" s="16">
        <f t="shared" si="152"/>
        <v>56.28476289743849</v>
      </c>
      <c r="BQ239" s="16">
        <f t="shared" si="153"/>
        <v>-8.301587447999772</v>
      </c>
      <c r="BR239" s="1">
        <v>28</v>
      </c>
      <c r="BS239" s="1">
        <v>50</v>
      </c>
      <c r="BT239" s="42">
        <v>416</v>
      </c>
      <c r="BU239" s="42">
        <v>438</v>
      </c>
      <c r="BV239" s="42">
        <v>158</v>
      </c>
      <c r="BW239" s="42">
        <v>237</v>
      </c>
      <c r="BX239" s="42">
        <v>292</v>
      </c>
      <c r="BY239" s="42">
        <v>265</v>
      </c>
      <c r="BZ239" s="1">
        <v>359</v>
      </c>
      <c r="CA239" s="1">
        <v>513</v>
      </c>
      <c r="CB239" s="21">
        <f t="shared" si="154"/>
        <v>0.41169724770642202</v>
      </c>
      <c r="CC239" s="4">
        <v>-6.54</v>
      </c>
      <c r="CD239" s="45">
        <f t="shared" si="155"/>
        <v>-2.7689889825266274</v>
      </c>
      <c r="CE239" s="26">
        <f t="shared" si="156"/>
        <v>2.2297503461980792</v>
      </c>
      <c r="CF239" s="26">
        <f t="shared" si="157"/>
        <v>3.1451215409530806</v>
      </c>
      <c r="CG239" s="26">
        <f t="shared" si="158"/>
        <v>28.986754500575032</v>
      </c>
      <c r="CH239" s="26">
        <f t="shared" si="159"/>
        <v>30.72361266498196</v>
      </c>
      <c r="CI239" s="26">
        <f t="shared" si="160"/>
        <v>56.072353442812755</v>
      </c>
      <c r="CJ239" s="26">
        <f t="shared" si="161"/>
        <v>56.893840412464684</v>
      </c>
      <c r="CK239" s="16">
        <f t="shared" si="162"/>
        <v>-7.4801004783478433</v>
      </c>
      <c r="CL239" s="42">
        <v>95</v>
      </c>
      <c r="CM239" s="42">
        <v>134</v>
      </c>
      <c r="CN239" s="42">
        <v>1140</v>
      </c>
      <c r="CO239" s="42">
        <v>1175</v>
      </c>
      <c r="CP239" s="42">
        <v>510</v>
      </c>
      <c r="CQ239" s="42">
        <v>510</v>
      </c>
      <c r="CR239" s="42">
        <v>605</v>
      </c>
      <c r="CS239" s="42">
        <v>644</v>
      </c>
      <c r="CT239" s="1">
        <v>6</v>
      </c>
      <c r="CU239" s="1">
        <v>0</v>
      </c>
      <c r="CV239" s="42">
        <f t="shared" si="163"/>
        <v>-6</v>
      </c>
      <c r="CW239" s="26">
        <f t="shared" si="164"/>
        <v>0.31929046563192903</v>
      </c>
      <c r="CX239" s="26">
        <f t="shared" si="165"/>
        <v>0</v>
      </c>
      <c r="CY239" s="26">
        <f t="shared" si="166"/>
        <v>-0.31929046563192903</v>
      </c>
      <c r="CZ239" s="13">
        <v>29</v>
      </c>
      <c r="DA239" s="13">
        <v>40</v>
      </c>
      <c r="DB239" s="27">
        <v>36.270000000000003</v>
      </c>
      <c r="DC239" s="27">
        <v>50.06</v>
      </c>
      <c r="DD239" s="27">
        <v>40.450000000000003</v>
      </c>
      <c r="DE239" s="27">
        <v>43.35</v>
      </c>
      <c r="DF239" s="1"/>
      <c r="DG239" s="1"/>
      <c r="DH239" s="21" t="str">
        <f t="shared" si="167"/>
        <v xml:space="preserve"> </v>
      </c>
      <c r="DI239" s="42"/>
      <c r="DJ239" s="42"/>
      <c r="DK239" s="1"/>
      <c r="DL239" s="1"/>
      <c r="DM239" s="1"/>
      <c r="DN239" s="1"/>
      <c r="DO239" s="1"/>
      <c r="DP239" s="1"/>
      <c r="DQ239" s="47"/>
      <c r="DR239" s="46"/>
      <c r="DS239" s="13"/>
      <c r="DT239" s="13"/>
      <c r="DU239" s="13"/>
      <c r="DV239" s="13"/>
      <c r="DW239" s="13"/>
      <c r="DX239" s="1"/>
    </row>
    <row r="240" spans="1:128" ht="25.5" x14ac:dyDescent="0.2">
      <c r="A240" s="13" t="s">
        <v>343</v>
      </c>
      <c r="B240" s="13" t="s">
        <v>1082</v>
      </c>
      <c r="C240" s="39" t="s">
        <v>3275</v>
      </c>
      <c r="D240" s="1" t="s">
        <v>554</v>
      </c>
      <c r="E240" s="13" t="s">
        <v>173</v>
      </c>
      <c r="F240" s="13">
        <v>7</v>
      </c>
      <c r="G240" s="13">
        <v>0</v>
      </c>
      <c r="H240" s="13">
        <v>2</v>
      </c>
      <c r="I240" s="40">
        <f t="shared" si="126"/>
        <v>2</v>
      </c>
      <c r="J240" s="19">
        <f t="shared" si="127"/>
        <v>1.1486917677086315</v>
      </c>
      <c r="K240" s="1">
        <v>0</v>
      </c>
      <c r="L240" s="1">
        <v>0</v>
      </c>
      <c r="M240" s="1">
        <v>2</v>
      </c>
      <c r="N240" s="1">
        <v>7</v>
      </c>
      <c r="O240" s="1">
        <v>4</v>
      </c>
      <c r="P240" s="1">
        <v>7</v>
      </c>
      <c r="Q240" s="1">
        <v>7</v>
      </c>
      <c r="R240" s="15">
        <f t="shared" si="128"/>
        <v>0</v>
      </c>
      <c r="S240" s="15">
        <f t="shared" si="129"/>
        <v>0</v>
      </c>
      <c r="T240" s="16">
        <v>104.46666666669999</v>
      </c>
      <c r="U240" s="16">
        <f t="shared" si="130"/>
        <v>14.923809523814285</v>
      </c>
      <c r="V240" s="16">
        <v>102.74</v>
      </c>
      <c r="W240" s="16">
        <f t="shared" si="131"/>
        <v>14.677142857142856</v>
      </c>
      <c r="X240" s="16">
        <v>233.9</v>
      </c>
      <c r="Y240" s="16">
        <f t="shared" si="132"/>
        <v>33.414285714285718</v>
      </c>
      <c r="Z240" s="21">
        <f t="shared" si="133"/>
        <v>0.30519249049429653</v>
      </c>
      <c r="AA240" s="20">
        <f t="shared" si="134"/>
        <v>0</v>
      </c>
      <c r="AB240">
        <v>8</v>
      </c>
      <c r="AC240" s="1">
        <v>0</v>
      </c>
      <c r="AD240" s="1">
        <v>20</v>
      </c>
      <c r="AE240" s="1">
        <v>1</v>
      </c>
      <c r="AF240" s="1">
        <v>3</v>
      </c>
      <c r="AG240" s="15">
        <f t="shared" si="135"/>
        <v>0</v>
      </c>
      <c r="AH240" s="15">
        <f t="shared" si="136"/>
        <v>1</v>
      </c>
      <c r="AI240" s="15">
        <f t="shared" si="137"/>
        <v>1</v>
      </c>
      <c r="AJ240" s="1">
        <v>33</v>
      </c>
      <c r="AK240" s="21">
        <f t="shared" si="138"/>
        <v>0.32038834951456313</v>
      </c>
      <c r="AL240" s="1">
        <v>38</v>
      </c>
      <c r="AM240" s="21">
        <f t="shared" si="139"/>
        <v>0.36893203883495146</v>
      </c>
      <c r="AN240" s="1">
        <v>32</v>
      </c>
      <c r="AO240" s="21">
        <f t="shared" si="140"/>
        <v>0.31067961165048541</v>
      </c>
      <c r="AP240" s="21">
        <f t="shared" si="141"/>
        <v>0.46478873239436619</v>
      </c>
      <c r="AQ240" s="1">
        <v>2</v>
      </c>
      <c r="AR240" s="4">
        <v>-9.98</v>
      </c>
      <c r="AS240" s="41">
        <v>44</v>
      </c>
      <c r="AT240" s="41">
        <v>39</v>
      </c>
      <c r="AU240" s="41">
        <v>22</v>
      </c>
      <c r="AV240" s="21">
        <f t="shared" si="142"/>
        <v>0.53012048192771088</v>
      </c>
      <c r="AW240" s="26">
        <v>17.02</v>
      </c>
      <c r="AX240" s="42">
        <v>8</v>
      </c>
      <c r="AY240" s="41">
        <v>-2.5129999999999999</v>
      </c>
      <c r="AZ240" s="1">
        <v>8</v>
      </c>
      <c r="BA240" s="43">
        <v>-3.6739999999999999</v>
      </c>
      <c r="BB240" s="16">
        <v>49.26</v>
      </c>
      <c r="BC240" s="26">
        <v>16.440000000000001</v>
      </c>
      <c r="BD240" s="43">
        <v>1.202</v>
      </c>
      <c r="BE240" s="43">
        <v>4.0030000000000001</v>
      </c>
      <c r="BF240" s="16">
        <v>51.51</v>
      </c>
      <c r="BG240" s="21">
        <f t="shared" si="143"/>
        <v>4.4444444444444446E-2</v>
      </c>
      <c r="BH240" s="44">
        <f t="shared" si="144"/>
        <v>0.94117647058823528</v>
      </c>
      <c r="BI240" s="42">
        <f t="shared" si="145"/>
        <v>985.6209150326797</v>
      </c>
      <c r="BJ240" s="21">
        <f t="shared" si="146"/>
        <v>-1.4379084967320273E-2</v>
      </c>
      <c r="BK240" s="26">
        <f t="shared" si="147"/>
        <v>1.1679968853416391</v>
      </c>
      <c r="BL240" s="26">
        <f t="shared" si="148"/>
        <v>1.7519953280124587</v>
      </c>
      <c r="BM240" s="16">
        <f t="shared" si="149"/>
        <v>26.279929920186881</v>
      </c>
      <c r="BN240" s="16">
        <f t="shared" si="150"/>
        <v>29.783920576211798</v>
      </c>
      <c r="BO240" s="16">
        <f t="shared" si="151"/>
        <v>57.231847381740316</v>
      </c>
      <c r="BP240" s="16">
        <f t="shared" si="152"/>
        <v>54.311855168386217</v>
      </c>
      <c r="BQ240" s="16">
        <f t="shared" si="153"/>
        <v>2.9199922133540994</v>
      </c>
      <c r="BR240" s="1">
        <v>2</v>
      </c>
      <c r="BS240" s="1">
        <v>3</v>
      </c>
      <c r="BT240" s="42">
        <v>43</v>
      </c>
      <c r="BU240" s="42">
        <v>48</v>
      </c>
      <c r="BV240" s="42">
        <v>24</v>
      </c>
      <c r="BW240" s="42">
        <v>18</v>
      </c>
      <c r="BX240" s="42">
        <v>24</v>
      </c>
      <c r="BY240" s="42">
        <v>29</v>
      </c>
      <c r="BZ240" s="1">
        <v>47</v>
      </c>
      <c r="CA240" s="1">
        <v>47</v>
      </c>
      <c r="CB240" s="21">
        <f t="shared" si="154"/>
        <v>0.5</v>
      </c>
      <c r="CC240" s="4">
        <v>-8.01</v>
      </c>
      <c r="CD240" s="45">
        <f t="shared" si="155"/>
        <v>-4.0019373641106881</v>
      </c>
      <c r="CE240" s="26">
        <f t="shared" si="156"/>
        <v>2.5651988029072248</v>
      </c>
      <c r="CF240" s="26">
        <f t="shared" si="157"/>
        <v>2.5651988029072248</v>
      </c>
      <c r="CG240" s="26">
        <f t="shared" si="158"/>
        <v>37.195382642154762</v>
      </c>
      <c r="CH240" s="26">
        <f t="shared" si="159"/>
        <v>28.730226592560918</v>
      </c>
      <c r="CI240" s="26">
        <f t="shared" si="160"/>
        <v>74.134245404018799</v>
      </c>
      <c r="CJ240" s="26">
        <f t="shared" si="161"/>
        <v>55.664814023086784</v>
      </c>
      <c r="CK240" s="16">
        <f t="shared" si="162"/>
        <v>-15.549439167577916</v>
      </c>
      <c r="CL240" s="42">
        <v>10</v>
      </c>
      <c r="CM240" s="42">
        <v>10</v>
      </c>
      <c r="CN240" s="42">
        <v>135</v>
      </c>
      <c r="CO240" s="42">
        <v>102</v>
      </c>
      <c r="CP240" s="42">
        <v>63</v>
      </c>
      <c r="CQ240" s="42">
        <v>36</v>
      </c>
      <c r="CR240" s="42">
        <v>69</v>
      </c>
      <c r="CS240" s="42">
        <v>81</v>
      </c>
      <c r="CT240" s="1">
        <v>2</v>
      </c>
      <c r="CU240" s="1">
        <v>3</v>
      </c>
      <c r="CV240" s="42">
        <f t="shared" si="163"/>
        <v>1</v>
      </c>
      <c r="CW240" s="26">
        <f t="shared" si="164"/>
        <v>1.1486917677086315</v>
      </c>
      <c r="CX240" s="26">
        <f t="shared" si="165"/>
        <v>1.7230376515629475</v>
      </c>
      <c r="CY240" s="26">
        <f t="shared" si="166"/>
        <v>0.57434588385431573</v>
      </c>
      <c r="CZ240" s="13">
        <v>4</v>
      </c>
      <c r="DA240" s="13">
        <v>4</v>
      </c>
      <c r="DB240" s="27">
        <v>3.65</v>
      </c>
      <c r="DC240" s="27">
        <v>3.82</v>
      </c>
      <c r="DD240" s="27">
        <v>4.37</v>
      </c>
      <c r="DE240" s="27">
        <v>3.76</v>
      </c>
      <c r="DF240" s="1"/>
      <c r="DG240" s="1"/>
      <c r="DH240" s="21" t="str">
        <f t="shared" si="167"/>
        <v xml:space="preserve"> </v>
      </c>
      <c r="DI240" s="42"/>
      <c r="DJ240" s="42"/>
      <c r="DK240" s="1"/>
      <c r="DL240" s="1"/>
      <c r="DM240" s="1"/>
      <c r="DN240" s="1"/>
      <c r="DO240" s="1"/>
      <c r="DP240" s="1"/>
      <c r="DQ240" s="47"/>
      <c r="DR240" s="46"/>
      <c r="DS240" s="13"/>
      <c r="DT240" s="13"/>
      <c r="DU240" s="13"/>
      <c r="DV240" s="13"/>
      <c r="DW240" s="13"/>
      <c r="DX240" s="1"/>
    </row>
    <row r="241" spans="1:128" x14ac:dyDescent="0.2">
      <c r="A241" s="13" t="s">
        <v>496</v>
      </c>
      <c r="B241" s="13" t="s">
        <v>1085</v>
      </c>
      <c r="C241" s="39" t="s">
        <v>3276</v>
      </c>
      <c r="D241" s="1" t="s">
        <v>190</v>
      </c>
      <c r="E241" s="13" t="s">
        <v>137</v>
      </c>
      <c r="F241" s="13">
        <v>75</v>
      </c>
      <c r="G241" s="13">
        <v>17</v>
      </c>
      <c r="H241" s="13">
        <v>14</v>
      </c>
      <c r="I241" s="40">
        <f t="shared" si="126"/>
        <v>31</v>
      </c>
      <c r="J241" s="19">
        <f t="shared" si="127"/>
        <v>1.8674698795180722</v>
      </c>
      <c r="K241" s="1">
        <v>13</v>
      </c>
      <c r="L241" s="1">
        <v>7</v>
      </c>
      <c r="M241" s="1">
        <v>4</v>
      </c>
      <c r="N241" s="1">
        <v>122</v>
      </c>
      <c r="O241" s="1">
        <v>40</v>
      </c>
      <c r="P241" s="1">
        <v>44</v>
      </c>
      <c r="Q241" s="1">
        <v>136</v>
      </c>
      <c r="R241" s="15">
        <f t="shared" si="128"/>
        <v>0.13934426229508196</v>
      </c>
      <c r="S241" s="15">
        <f t="shared" si="129"/>
        <v>8.2524271844660199E-2</v>
      </c>
      <c r="T241" s="16">
        <v>996</v>
      </c>
      <c r="U241" s="16">
        <f t="shared" si="130"/>
        <v>13.28</v>
      </c>
      <c r="V241" s="16">
        <v>927.88</v>
      </c>
      <c r="W241" s="16">
        <f t="shared" si="131"/>
        <v>12.371733333333333</v>
      </c>
      <c r="X241" s="16">
        <v>2647.85</v>
      </c>
      <c r="Y241" s="16">
        <f t="shared" si="132"/>
        <v>35.304666666666662</v>
      </c>
      <c r="Z241" s="21">
        <f t="shared" si="133"/>
        <v>0.25949386558828552</v>
      </c>
      <c r="AA241" s="20">
        <f t="shared" si="134"/>
        <v>86.67647058823529</v>
      </c>
      <c r="AB241">
        <v>37</v>
      </c>
      <c r="AC241" s="1">
        <v>74</v>
      </c>
      <c r="AD241" s="1">
        <v>66</v>
      </c>
      <c r="AE241" s="1">
        <v>14</v>
      </c>
      <c r="AF241" s="1">
        <v>36</v>
      </c>
      <c r="AG241" s="15">
        <f t="shared" si="135"/>
        <v>0.5</v>
      </c>
      <c r="AH241" s="15">
        <f t="shared" si="136"/>
        <v>0.3235294117647059</v>
      </c>
      <c r="AI241" s="15">
        <f t="shared" si="137"/>
        <v>0.82352941176470584</v>
      </c>
      <c r="AJ241" s="1">
        <v>265</v>
      </c>
      <c r="AK241" s="21">
        <f t="shared" si="138"/>
        <v>0.27806925498426022</v>
      </c>
      <c r="AL241" s="1">
        <v>327</v>
      </c>
      <c r="AM241" s="21">
        <f t="shared" si="139"/>
        <v>0.34312696747114374</v>
      </c>
      <c r="AN241" s="1">
        <v>361</v>
      </c>
      <c r="AO241" s="21">
        <f t="shared" si="140"/>
        <v>0.37880377754459599</v>
      </c>
      <c r="AP241" s="21">
        <f t="shared" si="141"/>
        <v>0.44763513513513514</v>
      </c>
      <c r="AQ241" s="1">
        <v>2</v>
      </c>
      <c r="AR241" s="4">
        <v>-11.29</v>
      </c>
      <c r="AS241" s="41">
        <v>277</v>
      </c>
      <c r="AT241" s="41">
        <v>356</v>
      </c>
      <c r="AU241" s="41">
        <v>304</v>
      </c>
      <c r="AV241" s="21">
        <f t="shared" si="142"/>
        <v>0.43759873617693523</v>
      </c>
      <c r="AW241" s="26">
        <v>17.59</v>
      </c>
      <c r="AX241" s="42">
        <v>3</v>
      </c>
      <c r="AY241" s="41">
        <v>1.7770000000000001</v>
      </c>
      <c r="AZ241" s="1">
        <v>1</v>
      </c>
      <c r="BA241" s="43">
        <v>1.0149999999999999</v>
      </c>
      <c r="BB241" s="16">
        <v>50.52</v>
      </c>
      <c r="BC241" s="26">
        <v>18.14</v>
      </c>
      <c r="BD241" s="43">
        <v>-2.1669999999999998</v>
      </c>
      <c r="BE241" s="43">
        <v>0.995</v>
      </c>
      <c r="BF241" s="16">
        <v>49.62</v>
      </c>
      <c r="BG241" s="21">
        <f t="shared" si="143"/>
        <v>8.076009501187649E-2</v>
      </c>
      <c r="BH241" s="44">
        <f t="shared" si="144"/>
        <v>0.92805755395683454</v>
      </c>
      <c r="BI241" s="42">
        <f t="shared" si="145"/>
        <v>1008.8176489687111</v>
      </c>
      <c r="BJ241" s="21">
        <f t="shared" si="146"/>
        <v>8.8176489687110254E-3</v>
      </c>
      <c r="BK241" s="26">
        <f t="shared" si="147"/>
        <v>2.1985601586412038</v>
      </c>
      <c r="BL241" s="26">
        <f t="shared" si="148"/>
        <v>1.9399060223304736</v>
      </c>
      <c r="BM241" s="16">
        <f t="shared" si="149"/>
        <v>27.223347846704318</v>
      </c>
      <c r="BN241" s="16">
        <f t="shared" si="150"/>
        <v>26.964693710393586</v>
      </c>
      <c r="BO241" s="16">
        <f t="shared" si="151"/>
        <v>54.834676897874729</v>
      </c>
      <c r="BP241" s="16">
        <f t="shared" si="152"/>
        <v>53.80006035263181</v>
      </c>
      <c r="BQ241" s="16">
        <f t="shared" si="153"/>
        <v>1.034616545242919</v>
      </c>
      <c r="BR241" s="1">
        <v>34</v>
      </c>
      <c r="BS241" s="1">
        <v>30</v>
      </c>
      <c r="BT241" s="42">
        <v>387</v>
      </c>
      <c r="BU241" s="42">
        <v>387</v>
      </c>
      <c r="BV241" s="42">
        <v>190</v>
      </c>
      <c r="BW241" s="42">
        <v>179</v>
      </c>
      <c r="BX241" s="42">
        <v>236</v>
      </c>
      <c r="BY241" s="42">
        <v>237</v>
      </c>
      <c r="BZ241" s="1">
        <v>425</v>
      </c>
      <c r="CA241" s="1">
        <v>392</v>
      </c>
      <c r="CB241" s="21">
        <f t="shared" si="154"/>
        <v>0.52019583843329253</v>
      </c>
      <c r="CC241" s="4">
        <v>-0.11</v>
      </c>
      <c r="CD241" s="45">
        <f t="shared" si="155"/>
        <v>2.2213733019996766</v>
      </c>
      <c r="CE241" s="26">
        <f t="shared" si="156"/>
        <v>2.4699284325018418</v>
      </c>
      <c r="CF241" s="26">
        <f t="shared" si="157"/>
        <v>2.1300300243593866</v>
      </c>
      <c r="CG241" s="26">
        <f t="shared" si="158"/>
        <v>28.800725116604042</v>
      </c>
      <c r="CH241" s="26">
        <f t="shared" si="159"/>
        <v>27.758369998300516</v>
      </c>
      <c r="CI241" s="26">
        <f t="shared" si="160"/>
        <v>57.98666842910287</v>
      </c>
      <c r="CJ241" s="26">
        <f t="shared" si="161"/>
        <v>53.998527106898059</v>
      </c>
      <c r="CK241" s="16">
        <f t="shared" si="162"/>
        <v>-2.953524776961892</v>
      </c>
      <c r="CL241" s="42">
        <v>109</v>
      </c>
      <c r="CM241" s="42">
        <v>94</v>
      </c>
      <c r="CN241" s="42">
        <v>1162</v>
      </c>
      <c r="CO241" s="42">
        <v>1131</v>
      </c>
      <c r="CP241" s="42">
        <v>570</v>
      </c>
      <c r="CQ241" s="42">
        <v>485</v>
      </c>
      <c r="CR241" s="42">
        <v>673</v>
      </c>
      <c r="CS241" s="42">
        <v>718</v>
      </c>
      <c r="CT241" s="1">
        <v>3</v>
      </c>
      <c r="CU241" s="1">
        <v>11</v>
      </c>
      <c r="CV241" s="42">
        <f t="shared" si="163"/>
        <v>8</v>
      </c>
      <c r="CW241" s="26">
        <f t="shared" si="164"/>
        <v>0.18072289156626506</v>
      </c>
      <c r="CX241" s="26">
        <f t="shared" si="165"/>
        <v>0.66265060240963858</v>
      </c>
      <c r="CY241" s="26">
        <f t="shared" si="166"/>
        <v>0.48192771084337344</v>
      </c>
      <c r="CZ241" s="13">
        <v>33</v>
      </c>
      <c r="DA241" s="13">
        <v>31</v>
      </c>
      <c r="DB241" s="27">
        <v>33.67</v>
      </c>
      <c r="DC241" s="27">
        <v>36.130000000000003</v>
      </c>
      <c r="DD241" s="27">
        <v>34.44</v>
      </c>
      <c r="DE241" s="27">
        <v>34.130000000000003</v>
      </c>
      <c r="DF241" s="13">
        <v>414</v>
      </c>
      <c r="DG241" s="13">
        <v>383</v>
      </c>
      <c r="DH241" s="21">
        <f t="shared" si="167"/>
        <v>0.51944792973651188</v>
      </c>
      <c r="DI241" s="42">
        <v>216</v>
      </c>
      <c r="DJ241" s="42">
        <v>114</v>
      </c>
      <c r="DK241" s="13">
        <v>44</v>
      </c>
      <c r="DL241" s="13">
        <v>2</v>
      </c>
      <c r="DM241" s="13">
        <v>0.19400000000000001</v>
      </c>
      <c r="DN241" s="13">
        <v>2</v>
      </c>
      <c r="DO241" s="13">
        <v>0</v>
      </c>
      <c r="DP241" s="13">
        <v>9.0000000000000011E-3</v>
      </c>
      <c r="DQ241" s="13">
        <v>288</v>
      </c>
      <c r="DR241" s="46">
        <v>147</v>
      </c>
      <c r="DS241" s="13">
        <v>5</v>
      </c>
      <c r="DT241" s="13">
        <v>43</v>
      </c>
      <c r="DU241" s="13">
        <v>-0.13200000000000001</v>
      </c>
      <c r="DV241" s="13">
        <v>1</v>
      </c>
      <c r="DW241" s="13">
        <v>1</v>
      </c>
      <c r="DX241" s="13">
        <v>0</v>
      </c>
    </row>
    <row r="242" spans="1:128" ht="25.5" x14ac:dyDescent="0.2">
      <c r="A242" s="13" t="s">
        <v>160</v>
      </c>
      <c r="B242" s="13" t="s">
        <v>1087</v>
      </c>
      <c r="C242" s="39" t="s">
        <v>3277</v>
      </c>
      <c r="D242" s="1" t="s">
        <v>136</v>
      </c>
      <c r="E242" s="13" t="s">
        <v>173</v>
      </c>
      <c r="F242" s="13">
        <v>70</v>
      </c>
      <c r="G242" s="13">
        <v>3</v>
      </c>
      <c r="H242" s="13">
        <v>10</v>
      </c>
      <c r="I242" s="40">
        <f t="shared" si="126"/>
        <v>13</v>
      </c>
      <c r="J242" s="19">
        <f t="shared" si="127"/>
        <v>0.6585705641473244</v>
      </c>
      <c r="K242" s="1">
        <v>3</v>
      </c>
      <c r="L242" s="1">
        <v>0</v>
      </c>
      <c r="M242" s="1">
        <v>10</v>
      </c>
      <c r="N242" s="1">
        <v>55</v>
      </c>
      <c r="O242" s="1">
        <v>45</v>
      </c>
      <c r="P242" s="1">
        <v>55</v>
      </c>
      <c r="Q242" s="1">
        <v>37</v>
      </c>
      <c r="R242" s="15">
        <f t="shared" si="128"/>
        <v>5.4545454545454543E-2</v>
      </c>
      <c r="S242" s="15">
        <f t="shared" si="129"/>
        <v>1.935483870967742E-2</v>
      </c>
      <c r="T242" s="16">
        <v>1184.3833333333</v>
      </c>
      <c r="U242" s="16">
        <f t="shared" si="130"/>
        <v>16.91976190476143</v>
      </c>
      <c r="V242" s="16">
        <v>1161.25</v>
      </c>
      <c r="W242" s="16">
        <f t="shared" si="131"/>
        <v>16.589285714285715</v>
      </c>
      <c r="X242" s="16">
        <v>2278.5300000000002</v>
      </c>
      <c r="Y242" s="16">
        <f t="shared" si="132"/>
        <v>32.550428571428576</v>
      </c>
      <c r="Z242" s="21">
        <f t="shared" si="133"/>
        <v>0.33759426474948978</v>
      </c>
      <c r="AA242" s="20">
        <f t="shared" si="134"/>
        <v>0</v>
      </c>
      <c r="AB242">
        <v>76</v>
      </c>
      <c r="AC242" s="1">
        <v>130</v>
      </c>
      <c r="AD242" s="1">
        <v>109</v>
      </c>
      <c r="AE242" s="1">
        <v>30</v>
      </c>
      <c r="AF242" s="1">
        <v>8</v>
      </c>
      <c r="AG242" s="15">
        <f t="shared" si="135"/>
        <v>8.3333333333333329E-2</v>
      </c>
      <c r="AH242" s="15">
        <f t="shared" si="136"/>
        <v>0.27777777777777779</v>
      </c>
      <c r="AI242" s="15">
        <f t="shared" si="137"/>
        <v>0.3611111111111111</v>
      </c>
      <c r="AJ242" s="1">
        <v>279</v>
      </c>
      <c r="AK242" s="21">
        <f t="shared" si="138"/>
        <v>0.27113702623906705</v>
      </c>
      <c r="AL242" s="1">
        <v>376</v>
      </c>
      <c r="AM242" s="21">
        <f t="shared" si="139"/>
        <v>0.36540330417881439</v>
      </c>
      <c r="AN242" s="1">
        <v>374</v>
      </c>
      <c r="AO242" s="21">
        <f t="shared" si="140"/>
        <v>0.36345966958211856</v>
      </c>
      <c r="AP242" s="21">
        <f t="shared" si="141"/>
        <v>0.42595419847328242</v>
      </c>
      <c r="AQ242" s="1">
        <v>1</v>
      </c>
      <c r="AR242" s="4">
        <v>-9.52</v>
      </c>
      <c r="AS242" s="41">
        <v>410</v>
      </c>
      <c r="AT242" s="41">
        <v>446</v>
      </c>
      <c r="AU242" s="41">
        <v>350</v>
      </c>
      <c r="AV242" s="21">
        <f t="shared" si="142"/>
        <v>0.47897196261682246</v>
      </c>
      <c r="AW242" s="26">
        <v>17.39</v>
      </c>
      <c r="AX242" s="42">
        <v>5</v>
      </c>
      <c r="AY242" s="41">
        <v>0.51600000000000001</v>
      </c>
      <c r="AZ242" s="1">
        <v>3</v>
      </c>
      <c r="BA242" s="43">
        <v>1.107</v>
      </c>
      <c r="BB242" s="16">
        <v>50.52</v>
      </c>
      <c r="BC242" s="26">
        <v>16.64</v>
      </c>
      <c r="BD242" s="43">
        <v>0.55400000000000005</v>
      </c>
      <c r="BE242" s="43">
        <v>-2.8</v>
      </c>
      <c r="BF242" s="16">
        <v>47.7</v>
      </c>
      <c r="BG242" s="21">
        <f t="shared" si="143"/>
        <v>7.8091106290672452E-2</v>
      </c>
      <c r="BH242" s="44">
        <f t="shared" si="144"/>
        <v>0.91615853658536583</v>
      </c>
      <c r="BI242" s="42">
        <f t="shared" si="145"/>
        <v>994.24964287603825</v>
      </c>
      <c r="BJ242" s="21">
        <f t="shared" si="146"/>
        <v>-5.7503571239617135E-3</v>
      </c>
      <c r="BK242" s="26">
        <f t="shared" si="147"/>
        <v>1.8600645855758879</v>
      </c>
      <c r="BL242" s="26">
        <f t="shared" si="148"/>
        <v>2.8417653390742732</v>
      </c>
      <c r="BM242" s="16">
        <f t="shared" si="149"/>
        <v>23.819160387513456</v>
      </c>
      <c r="BN242" s="16">
        <f t="shared" si="150"/>
        <v>33.894510226049512</v>
      </c>
      <c r="BO242" s="16">
        <f t="shared" si="151"/>
        <v>49.085037674919271</v>
      </c>
      <c r="BP242" s="16">
        <f t="shared" si="152"/>
        <v>59.883745963401509</v>
      </c>
      <c r="BQ242" s="16">
        <f t="shared" si="153"/>
        <v>-10.798708288482239</v>
      </c>
      <c r="BR242" s="1">
        <v>36</v>
      </c>
      <c r="BS242" s="1">
        <v>55</v>
      </c>
      <c r="BT242" s="42">
        <v>425</v>
      </c>
      <c r="BU242" s="42">
        <v>601</v>
      </c>
      <c r="BV242" s="42">
        <v>231</v>
      </c>
      <c r="BW242" s="42">
        <v>245</v>
      </c>
      <c r="BX242" s="42">
        <v>258</v>
      </c>
      <c r="BY242" s="42">
        <v>258</v>
      </c>
      <c r="BZ242" s="1">
        <v>417</v>
      </c>
      <c r="CA242" s="1">
        <v>563</v>
      </c>
      <c r="CB242" s="21">
        <f t="shared" si="154"/>
        <v>0.42551020408163265</v>
      </c>
      <c r="CC242" s="4">
        <v>-4.3</v>
      </c>
      <c r="CD242" s="45">
        <f t="shared" si="155"/>
        <v>-5.2046090518410164</v>
      </c>
      <c r="CE242" s="26">
        <f t="shared" si="156"/>
        <v>1.9749575384129239</v>
      </c>
      <c r="CF242" s="26">
        <f t="shared" si="157"/>
        <v>3.0546009927453226</v>
      </c>
      <c r="CG242" s="26">
        <f t="shared" si="158"/>
        <v>28.518386854682621</v>
      </c>
      <c r="CH242" s="26">
        <f t="shared" si="159"/>
        <v>27.149082961382994</v>
      </c>
      <c r="CI242" s="26">
        <f t="shared" si="160"/>
        <v>54.745822964806251</v>
      </c>
      <c r="CJ242" s="26">
        <f t="shared" si="161"/>
        <v>54.798488499163923</v>
      </c>
      <c r="CK242" s="16">
        <f t="shared" si="162"/>
        <v>-10.746042754124566</v>
      </c>
      <c r="CL242" s="42">
        <v>75</v>
      </c>
      <c r="CM242" s="42">
        <v>116</v>
      </c>
      <c r="CN242" s="42">
        <v>1008</v>
      </c>
      <c r="CO242" s="42">
        <v>915</v>
      </c>
      <c r="CP242" s="42">
        <v>399</v>
      </c>
      <c r="CQ242" s="42">
        <v>461</v>
      </c>
      <c r="CR242" s="42">
        <v>589</v>
      </c>
      <c r="CS242" s="42">
        <v>597</v>
      </c>
      <c r="CT242" s="1">
        <v>13</v>
      </c>
      <c r="CU242" s="1">
        <v>4</v>
      </c>
      <c r="CV242" s="42">
        <f t="shared" si="163"/>
        <v>-9</v>
      </c>
      <c r="CW242" s="26">
        <f t="shared" si="164"/>
        <v>0.6585705641473244</v>
      </c>
      <c r="CX242" s="26">
        <f t="shared" si="165"/>
        <v>0.20263709666071519</v>
      </c>
      <c r="CY242" s="26">
        <f t="shared" si="166"/>
        <v>-0.45593346748660923</v>
      </c>
      <c r="CZ242" s="13">
        <v>36</v>
      </c>
      <c r="DA242" s="13">
        <v>49</v>
      </c>
      <c r="DB242" s="27">
        <v>34.159999999999997</v>
      </c>
      <c r="DC242" s="27">
        <v>56.23</v>
      </c>
      <c r="DD242" s="27">
        <v>39.909999999999997</v>
      </c>
      <c r="DE242" s="27">
        <v>43.37</v>
      </c>
      <c r="DF242" s="1"/>
      <c r="DG242" s="1"/>
      <c r="DH242" s="21" t="str">
        <f t="shared" si="167"/>
        <v xml:space="preserve"> </v>
      </c>
      <c r="DI242" s="42">
        <v>1</v>
      </c>
      <c r="DJ242" s="42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"/>
      <c r="DR242" s="42"/>
      <c r="DS242" s="1"/>
      <c r="DT242" s="1"/>
      <c r="DU242" s="1"/>
      <c r="DV242" s="1"/>
      <c r="DW242" s="1"/>
      <c r="DX242" s="13"/>
    </row>
    <row r="243" spans="1:128" ht="25.5" x14ac:dyDescent="0.2">
      <c r="A243" s="13" t="s">
        <v>506</v>
      </c>
      <c r="B243" s="13" t="s">
        <v>1090</v>
      </c>
      <c r="C243" s="39" t="s">
        <v>3278</v>
      </c>
      <c r="D243" s="1" t="s">
        <v>270</v>
      </c>
      <c r="E243" s="13" t="s">
        <v>129</v>
      </c>
      <c r="F243" s="13">
        <v>26</v>
      </c>
      <c r="G243" s="13">
        <v>2</v>
      </c>
      <c r="H243" s="13">
        <v>2</v>
      </c>
      <c r="I243" s="40">
        <f t="shared" si="126"/>
        <v>4</v>
      </c>
      <c r="J243" s="19">
        <f t="shared" si="127"/>
        <v>0.90960773166571907</v>
      </c>
      <c r="K243" s="1">
        <v>2</v>
      </c>
      <c r="L243" s="1">
        <v>2</v>
      </c>
      <c r="M243" s="1">
        <v>0</v>
      </c>
      <c r="N243" s="1">
        <v>32</v>
      </c>
      <c r="O243" s="1">
        <v>15</v>
      </c>
      <c r="P243" s="1">
        <v>12</v>
      </c>
      <c r="Q243" s="1">
        <v>38</v>
      </c>
      <c r="R243" s="15">
        <f t="shared" si="128"/>
        <v>6.25E-2</v>
      </c>
      <c r="S243" s="15">
        <f t="shared" si="129"/>
        <v>3.3898305084745763E-2</v>
      </c>
      <c r="T243" s="16">
        <v>263.85000000000002</v>
      </c>
      <c r="U243" s="16">
        <f t="shared" si="130"/>
        <v>10.148076923076925</v>
      </c>
      <c r="V243" s="16">
        <v>268.18</v>
      </c>
      <c r="W243" s="16">
        <f t="shared" si="131"/>
        <v>10.314615384615385</v>
      </c>
      <c r="X243" s="16">
        <v>1050.08</v>
      </c>
      <c r="Y243" s="16">
        <f t="shared" si="132"/>
        <v>40.387692307692305</v>
      </c>
      <c r="Z243" s="21">
        <f t="shared" si="133"/>
        <v>0.20343483076176172</v>
      </c>
      <c r="AA243" s="20">
        <f t="shared" si="134"/>
        <v>36.666666666666671</v>
      </c>
      <c r="AB243">
        <v>10</v>
      </c>
      <c r="AC243" s="1">
        <v>67</v>
      </c>
      <c r="AD243" s="1">
        <v>32</v>
      </c>
      <c r="AE243" s="1">
        <v>11</v>
      </c>
      <c r="AF243" s="1">
        <v>18</v>
      </c>
      <c r="AG243" s="15">
        <f t="shared" si="135"/>
        <v>0.33333333333333331</v>
      </c>
      <c r="AH243" s="15">
        <f t="shared" si="136"/>
        <v>0.33333333333333331</v>
      </c>
      <c r="AI243" s="15">
        <f t="shared" si="137"/>
        <v>0.66666666666666663</v>
      </c>
      <c r="AJ243" s="1">
        <v>71</v>
      </c>
      <c r="AK243" s="21">
        <f t="shared" si="138"/>
        <v>0.26893939393939392</v>
      </c>
      <c r="AL243" s="1">
        <v>87</v>
      </c>
      <c r="AM243" s="21">
        <f t="shared" si="139"/>
        <v>0.32954545454545453</v>
      </c>
      <c r="AN243" s="1">
        <v>106</v>
      </c>
      <c r="AO243" s="21">
        <f t="shared" si="140"/>
        <v>0.40151515151515149</v>
      </c>
      <c r="AP243" s="21">
        <f t="shared" si="141"/>
        <v>0.44936708860759494</v>
      </c>
      <c r="AQ243" s="1">
        <v>7</v>
      </c>
      <c r="AR243" s="4">
        <v>-4.2699999999999996</v>
      </c>
      <c r="AS243" s="41">
        <v>97</v>
      </c>
      <c r="AT243" s="41">
        <v>99</v>
      </c>
      <c r="AU243" s="41">
        <v>73</v>
      </c>
      <c r="AV243" s="21">
        <f t="shared" si="142"/>
        <v>0.49489795918367346</v>
      </c>
      <c r="AW243" s="26">
        <v>16.78</v>
      </c>
      <c r="AX243" s="42">
        <v>13</v>
      </c>
      <c r="AY243" s="41">
        <v>-0.314</v>
      </c>
      <c r="AZ243" s="1">
        <v>12</v>
      </c>
      <c r="BA243" s="43">
        <v>-0.32100000000000001</v>
      </c>
      <c r="BB243" s="16">
        <v>50.13</v>
      </c>
      <c r="BC243" s="26">
        <v>17.04</v>
      </c>
      <c r="BD243" s="43">
        <v>-2.351</v>
      </c>
      <c r="BE243" s="43">
        <v>-13.076000000000001</v>
      </c>
      <c r="BF243" s="16">
        <v>45.51</v>
      </c>
      <c r="BG243" s="21">
        <f t="shared" si="143"/>
        <v>5.4545454545454543E-2</v>
      </c>
      <c r="BH243" s="44">
        <f t="shared" si="144"/>
        <v>0.95867768595041325</v>
      </c>
      <c r="BI243" s="42">
        <f t="shared" si="145"/>
        <v>1013.2231404958677</v>
      </c>
      <c r="BJ243" s="21">
        <f t="shared" si="146"/>
        <v>1.3223140495867793E-2</v>
      </c>
      <c r="BK243" s="26">
        <f t="shared" si="147"/>
        <v>1.342381982250727</v>
      </c>
      <c r="BL243" s="26">
        <f t="shared" si="148"/>
        <v>1.1186516518756058</v>
      </c>
      <c r="BM243" s="16">
        <f t="shared" si="149"/>
        <v>24.610336341263331</v>
      </c>
      <c r="BN243" s="16">
        <f t="shared" si="150"/>
        <v>27.071369975389665</v>
      </c>
      <c r="BO243" s="16">
        <f t="shared" si="151"/>
        <v>46.08844805727496</v>
      </c>
      <c r="BP243" s="16">
        <f t="shared" si="152"/>
        <v>57.051234245655905</v>
      </c>
      <c r="BQ243" s="16">
        <f t="shared" si="153"/>
        <v>-10.962786188380946</v>
      </c>
      <c r="BR243" s="1">
        <v>6</v>
      </c>
      <c r="BS243" s="1">
        <v>5</v>
      </c>
      <c r="BT243" s="42">
        <v>104</v>
      </c>
      <c r="BU243" s="42">
        <v>116</v>
      </c>
      <c r="BV243" s="42">
        <v>47</v>
      </c>
      <c r="BW243" s="42">
        <v>50</v>
      </c>
      <c r="BX243" s="42">
        <v>84</v>
      </c>
      <c r="BY243" s="42">
        <v>49</v>
      </c>
      <c r="BZ243" s="1">
        <v>106</v>
      </c>
      <c r="CA243" s="1">
        <v>117</v>
      </c>
      <c r="CB243" s="21">
        <f t="shared" si="154"/>
        <v>0.47533632286995514</v>
      </c>
      <c r="CC243" s="4">
        <v>2.2999999999999998</v>
      </c>
      <c r="CD243" s="45">
        <f t="shared" si="155"/>
        <v>2.9174036850367742</v>
      </c>
      <c r="CE243" s="26">
        <f t="shared" si="156"/>
        <v>2.5712326679872013</v>
      </c>
      <c r="CF243" s="26">
        <f t="shared" si="157"/>
        <v>2.5140941642541526</v>
      </c>
      <c r="CG243" s="26">
        <f t="shared" si="158"/>
        <v>27.140789273198234</v>
      </c>
      <c r="CH243" s="26">
        <f t="shared" si="159"/>
        <v>30.911930519579464</v>
      </c>
      <c r="CI243" s="26">
        <f t="shared" si="160"/>
        <v>53.253085479201587</v>
      </c>
      <c r="CJ243" s="26">
        <f t="shared" si="161"/>
        <v>66.680633856468077</v>
      </c>
      <c r="CK243" s="16">
        <f t="shared" si="162"/>
        <v>2.464762188885544</v>
      </c>
      <c r="CL243" s="42">
        <v>45</v>
      </c>
      <c r="CM243" s="42">
        <v>44</v>
      </c>
      <c r="CN243" s="42">
        <v>430</v>
      </c>
      <c r="CO243" s="42">
        <v>497</v>
      </c>
      <c r="CP243" s="42">
        <v>196</v>
      </c>
      <c r="CQ243" s="42">
        <v>232</v>
      </c>
      <c r="CR243" s="42">
        <v>394</v>
      </c>
      <c r="CS243" s="42">
        <v>261</v>
      </c>
      <c r="CT243" s="1">
        <v>2</v>
      </c>
      <c r="CU243" s="1">
        <v>3</v>
      </c>
      <c r="CV243" s="42">
        <f t="shared" si="163"/>
        <v>1</v>
      </c>
      <c r="CW243" s="26">
        <f t="shared" si="164"/>
        <v>0.45480386583285953</v>
      </c>
      <c r="CX243" s="26">
        <f t="shared" si="165"/>
        <v>0.68220579874928933</v>
      </c>
      <c r="CY243" s="26">
        <f t="shared" si="166"/>
        <v>0.22740193291642977</v>
      </c>
      <c r="CZ243" s="13">
        <v>9</v>
      </c>
      <c r="DA243" s="13">
        <v>10</v>
      </c>
      <c r="DB243" s="27">
        <v>10.01</v>
      </c>
      <c r="DC243" s="27">
        <v>10.83</v>
      </c>
      <c r="DD243" s="27">
        <v>8.76</v>
      </c>
      <c r="DE243" s="27">
        <v>10.220000000000001</v>
      </c>
      <c r="DF243" s="13">
        <v>0</v>
      </c>
      <c r="DG243" s="13">
        <v>0</v>
      </c>
      <c r="DH243" s="21" t="str">
        <f t="shared" si="167"/>
        <v xml:space="preserve"> </v>
      </c>
      <c r="DI243" s="42"/>
      <c r="DJ243" s="42"/>
      <c r="DK243" s="1"/>
      <c r="DL243" s="1"/>
      <c r="DM243" s="1"/>
      <c r="DN243" s="1"/>
      <c r="DO243" s="1"/>
      <c r="DP243" s="1"/>
      <c r="DQ243" s="1"/>
      <c r="DR243" s="42"/>
      <c r="DS243" s="1"/>
      <c r="DT243" s="1"/>
      <c r="DU243" s="1"/>
      <c r="DV243" s="1"/>
      <c r="DW243" s="1"/>
      <c r="DX243" s="13"/>
    </row>
    <row r="244" spans="1:128" ht="25.5" x14ac:dyDescent="0.2">
      <c r="A244" s="13" t="s">
        <v>539</v>
      </c>
      <c r="B244" s="13" t="s">
        <v>1094</v>
      </c>
      <c r="C244" s="39" t="s">
        <v>3279</v>
      </c>
      <c r="D244" s="1" t="s">
        <v>314</v>
      </c>
      <c r="E244" s="13" t="s">
        <v>154</v>
      </c>
      <c r="F244" s="13">
        <v>7</v>
      </c>
      <c r="G244" s="13">
        <v>0</v>
      </c>
      <c r="H244" s="13">
        <v>1</v>
      </c>
      <c r="I244" s="40">
        <f t="shared" si="126"/>
        <v>1</v>
      </c>
      <c r="J244" s="19">
        <f t="shared" si="127"/>
        <v>0.98146128680533329</v>
      </c>
      <c r="K244" s="1">
        <v>0</v>
      </c>
      <c r="L244" s="1">
        <v>1</v>
      </c>
      <c r="M244" s="1">
        <v>0</v>
      </c>
      <c r="N244" s="1">
        <v>6</v>
      </c>
      <c r="O244" s="1">
        <v>3</v>
      </c>
      <c r="P244" s="1">
        <v>6</v>
      </c>
      <c r="Q244" s="1">
        <v>8</v>
      </c>
      <c r="R244" s="15">
        <f t="shared" si="128"/>
        <v>0</v>
      </c>
      <c r="S244" s="15">
        <f t="shared" si="129"/>
        <v>0</v>
      </c>
      <c r="T244" s="16">
        <v>61.133333333300001</v>
      </c>
      <c r="U244" s="16">
        <f t="shared" si="130"/>
        <v>8.7333333333285719</v>
      </c>
      <c r="V244" s="16">
        <v>61.24</v>
      </c>
      <c r="W244" s="16">
        <f t="shared" si="131"/>
        <v>8.7485714285714291</v>
      </c>
      <c r="X244" s="16">
        <v>274.92</v>
      </c>
      <c r="Y244" s="16">
        <f t="shared" si="132"/>
        <v>39.274285714285718</v>
      </c>
      <c r="Z244" s="21">
        <f t="shared" si="133"/>
        <v>0.18217515468824369</v>
      </c>
      <c r="AA244" s="20">
        <f t="shared" si="134"/>
        <v>23</v>
      </c>
      <c r="AB244">
        <v>0</v>
      </c>
      <c r="AC244" s="1">
        <v>20</v>
      </c>
      <c r="AD244" s="1">
        <v>9</v>
      </c>
      <c r="AE244" s="1">
        <v>0</v>
      </c>
      <c r="AF244" s="1">
        <v>1</v>
      </c>
      <c r="AG244" s="15">
        <f t="shared" si="135"/>
        <v>0</v>
      </c>
      <c r="AH244" s="15">
        <f t="shared" si="136"/>
        <v>1</v>
      </c>
      <c r="AI244" s="15">
        <f t="shared" si="137"/>
        <v>1</v>
      </c>
      <c r="AJ244" s="1">
        <v>11</v>
      </c>
      <c r="AK244" s="21">
        <f t="shared" si="138"/>
        <v>0.22448979591836735</v>
      </c>
      <c r="AL244" s="1">
        <v>17</v>
      </c>
      <c r="AM244" s="21">
        <f t="shared" si="139"/>
        <v>0.34693877551020408</v>
      </c>
      <c r="AN244" s="1">
        <v>21</v>
      </c>
      <c r="AO244" s="21">
        <f t="shared" si="140"/>
        <v>0.42857142857142855</v>
      </c>
      <c r="AP244" s="21">
        <f t="shared" si="141"/>
        <v>0.39285714285714285</v>
      </c>
      <c r="AQ244" s="1">
        <v>1</v>
      </c>
      <c r="AR244" s="4">
        <v>-11.88</v>
      </c>
      <c r="AS244" s="41">
        <v>23</v>
      </c>
      <c r="AT244" s="41">
        <v>22</v>
      </c>
      <c r="AU244" s="41">
        <v>17</v>
      </c>
      <c r="AV244" s="21">
        <f t="shared" si="142"/>
        <v>0.51111111111111107</v>
      </c>
      <c r="AW244" s="26">
        <v>16.72</v>
      </c>
      <c r="AX244" s="42">
        <v>16</v>
      </c>
      <c r="AY244" s="41">
        <v>-0.38800000000000001</v>
      </c>
      <c r="AZ244" s="1">
        <v>14</v>
      </c>
      <c r="BA244" s="43">
        <v>-1.522</v>
      </c>
      <c r="BB244" s="16">
        <v>49.41</v>
      </c>
      <c r="BC244" s="26">
        <v>16.73</v>
      </c>
      <c r="BD244" s="43">
        <v>-5.8310000000000004</v>
      </c>
      <c r="BE244" s="43">
        <v>-3.8079999999999998</v>
      </c>
      <c r="BF244" s="16">
        <v>49.9</v>
      </c>
      <c r="BG244" s="21">
        <f t="shared" si="143"/>
        <v>4.3478260869565216E-2</v>
      </c>
      <c r="BH244" s="44">
        <f t="shared" si="144"/>
        <v>0.95238095238095233</v>
      </c>
      <c r="BI244" s="42">
        <f t="shared" si="145"/>
        <v>995.85921325051754</v>
      </c>
      <c r="BJ244" s="21">
        <f t="shared" si="146"/>
        <v>-4.1407867494824557E-3</v>
      </c>
      <c r="BK244" s="26">
        <f t="shared" si="147"/>
        <v>0.97975179621162645</v>
      </c>
      <c r="BL244" s="26">
        <f t="shared" si="148"/>
        <v>0.97975179621162645</v>
      </c>
      <c r="BM244" s="16">
        <f t="shared" si="149"/>
        <v>22.534291312867406</v>
      </c>
      <c r="BN244" s="16">
        <f t="shared" si="150"/>
        <v>20.574787720444153</v>
      </c>
      <c r="BO244" s="16">
        <f t="shared" si="151"/>
        <v>37.230568256041799</v>
      </c>
      <c r="BP244" s="16">
        <f t="shared" si="152"/>
        <v>44.088830829523189</v>
      </c>
      <c r="BQ244" s="16">
        <f t="shared" si="153"/>
        <v>-6.8582625734813902</v>
      </c>
      <c r="BR244" s="1">
        <v>1</v>
      </c>
      <c r="BS244" s="1">
        <v>1</v>
      </c>
      <c r="BT244" s="42">
        <v>22</v>
      </c>
      <c r="BU244" s="42">
        <v>20</v>
      </c>
      <c r="BV244" s="42">
        <v>5</v>
      </c>
      <c r="BW244" s="42">
        <v>14</v>
      </c>
      <c r="BX244" s="42">
        <v>10</v>
      </c>
      <c r="BY244" s="42">
        <v>10</v>
      </c>
      <c r="BZ244" s="1">
        <v>16</v>
      </c>
      <c r="CA244" s="1">
        <v>18</v>
      </c>
      <c r="CB244" s="21">
        <f t="shared" si="154"/>
        <v>0.47058823529411764</v>
      </c>
      <c r="CC244" s="4">
        <v>-13.27</v>
      </c>
      <c r="CD244" s="45">
        <f t="shared" si="155"/>
        <v>-2.0908340020528193</v>
      </c>
      <c r="CE244" s="26">
        <f t="shared" si="156"/>
        <v>2.8371890004364904</v>
      </c>
      <c r="CF244" s="26">
        <f t="shared" si="157"/>
        <v>1.745962461807071</v>
      </c>
      <c r="CG244" s="26">
        <f t="shared" si="158"/>
        <v>32.08206023570493</v>
      </c>
      <c r="CH244" s="26">
        <f t="shared" si="159"/>
        <v>29.026625927542558</v>
      </c>
      <c r="CI244" s="26">
        <f t="shared" si="160"/>
        <v>62.636403317328671</v>
      </c>
      <c r="CJ244" s="26">
        <f t="shared" si="161"/>
        <v>48.013967699694447</v>
      </c>
      <c r="CK244" s="16">
        <f t="shared" si="162"/>
        <v>-21.480698191115614</v>
      </c>
      <c r="CL244" s="42">
        <v>13</v>
      </c>
      <c r="CM244" s="42">
        <v>8</v>
      </c>
      <c r="CN244" s="42">
        <v>134</v>
      </c>
      <c r="CO244" s="42">
        <v>125</v>
      </c>
      <c r="CP244" s="42">
        <v>57</v>
      </c>
      <c r="CQ244" s="42">
        <v>41</v>
      </c>
      <c r="CR244" s="42">
        <v>46</v>
      </c>
      <c r="CS244" s="42">
        <v>83</v>
      </c>
      <c r="CT244" s="1">
        <v>0</v>
      </c>
      <c r="CU244" s="1">
        <v>0</v>
      </c>
      <c r="CV244" s="42">
        <f t="shared" si="163"/>
        <v>0</v>
      </c>
      <c r="CW244" s="26">
        <f t="shared" si="164"/>
        <v>0</v>
      </c>
      <c r="CX244" s="26">
        <f t="shared" si="165"/>
        <v>0</v>
      </c>
      <c r="CY244" s="26">
        <f t="shared" si="166"/>
        <v>0</v>
      </c>
      <c r="CZ244" s="13">
        <v>2</v>
      </c>
      <c r="DA244" s="13">
        <v>2</v>
      </c>
      <c r="DB244" s="27">
        <v>1.8</v>
      </c>
      <c r="DC244" s="27">
        <v>2.1800000000000002</v>
      </c>
      <c r="DD244" s="27">
        <v>1.9500000000000002</v>
      </c>
      <c r="DE244" s="27">
        <v>2.04</v>
      </c>
      <c r="DF244" s="13">
        <v>0</v>
      </c>
      <c r="DG244" s="13">
        <v>1</v>
      </c>
      <c r="DH244" s="21">
        <f t="shared" si="167"/>
        <v>0</v>
      </c>
      <c r="DI244" s="42"/>
      <c r="DJ244" s="42"/>
      <c r="DK244" s="1"/>
      <c r="DL244" s="1"/>
      <c r="DM244" s="1"/>
      <c r="DN244" s="1"/>
      <c r="DO244" s="1"/>
      <c r="DP244" s="1"/>
      <c r="DQ244" s="1"/>
      <c r="DR244" s="42"/>
      <c r="DS244" s="1"/>
      <c r="DT244" s="1"/>
      <c r="DU244" s="1"/>
      <c r="DV244" s="1"/>
      <c r="DW244" s="1"/>
      <c r="DX244" s="13"/>
    </row>
    <row r="245" spans="1:128" ht="25.5" x14ac:dyDescent="0.2">
      <c r="A245" s="13" t="s">
        <v>1096</v>
      </c>
      <c r="B245" s="13" t="s">
        <v>1097</v>
      </c>
      <c r="C245" s="39" t="s">
        <v>3280</v>
      </c>
      <c r="D245" s="1" t="s">
        <v>128</v>
      </c>
      <c r="E245" s="13" t="s">
        <v>146</v>
      </c>
      <c r="F245" s="13">
        <v>3</v>
      </c>
      <c r="G245" s="13">
        <v>1</v>
      </c>
      <c r="H245" s="13">
        <v>0</v>
      </c>
      <c r="I245" s="40">
        <f t="shared" si="126"/>
        <v>1</v>
      </c>
      <c r="J245" s="19">
        <f t="shared" si="127"/>
        <v>1.6705336426898647</v>
      </c>
      <c r="K245" s="1">
        <v>1</v>
      </c>
      <c r="L245" s="1">
        <v>0</v>
      </c>
      <c r="M245" s="1">
        <v>0</v>
      </c>
      <c r="N245" s="1">
        <v>4</v>
      </c>
      <c r="O245" s="1">
        <v>0</v>
      </c>
      <c r="P245" s="1">
        <v>2</v>
      </c>
      <c r="Q245" s="1">
        <v>3</v>
      </c>
      <c r="R245" s="15">
        <f t="shared" si="128"/>
        <v>0.25</v>
      </c>
      <c r="S245" s="15">
        <f t="shared" si="129"/>
        <v>0.16666666666666666</v>
      </c>
      <c r="T245" s="16">
        <v>35.916666666700003</v>
      </c>
      <c r="U245" s="16">
        <f t="shared" si="130"/>
        <v>11.972222222233334</v>
      </c>
      <c r="V245" s="16">
        <v>35.090000000000003</v>
      </c>
      <c r="W245" s="16">
        <f t="shared" si="131"/>
        <v>11.696666666666667</v>
      </c>
      <c r="X245" s="16">
        <v>116.44</v>
      </c>
      <c r="Y245" s="16">
        <f t="shared" si="132"/>
        <v>38.813333333333333</v>
      </c>
      <c r="Z245" s="21">
        <f t="shared" si="133"/>
        <v>0.23157130601201084</v>
      </c>
      <c r="AA245" s="20">
        <f t="shared" si="134"/>
        <v>0</v>
      </c>
      <c r="AB245">
        <v>3</v>
      </c>
      <c r="AC245" s="1">
        <v>3</v>
      </c>
      <c r="AD245" s="1">
        <v>10</v>
      </c>
      <c r="AE245" s="1">
        <v>0</v>
      </c>
      <c r="AF245" s="1">
        <v>3</v>
      </c>
      <c r="AG245" s="15">
        <f t="shared" si="135"/>
        <v>1</v>
      </c>
      <c r="AH245" s="15">
        <f t="shared" si="136"/>
        <v>0</v>
      </c>
      <c r="AI245" s="15">
        <f t="shared" si="137"/>
        <v>1</v>
      </c>
      <c r="AJ245" s="1">
        <v>9</v>
      </c>
      <c r="AK245" s="21">
        <f t="shared" si="138"/>
        <v>0.22500000000000001</v>
      </c>
      <c r="AL245" s="1">
        <v>13</v>
      </c>
      <c r="AM245" s="21">
        <f t="shared" si="139"/>
        <v>0.32500000000000001</v>
      </c>
      <c r="AN245" s="1">
        <v>18</v>
      </c>
      <c r="AO245" s="21">
        <f t="shared" si="140"/>
        <v>0.45</v>
      </c>
      <c r="AP245" s="21">
        <f t="shared" si="141"/>
        <v>0.40909090909090912</v>
      </c>
      <c r="AQ245" s="1">
        <v>3</v>
      </c>
      <c r="AR245" s="4">
        <v>-0.27</v>
      </c>
      <c r="AS245" s="41">
        <v>8</v>
      </c>
      <c r="AT245" s="41">
        <v>13</v>
      </c>
      <c r="AU245" s="41">
        <v>9</v>
      </c>
      <c r="AV245" s="21">
        <f t="shared" si="142"/>
        <v>0.38095238095238093</v>
      </c>
      <c r="AW245" s="26">
        <v>17.399999999999999</v>
      </c>
      <c r="AX245" s="42">
        <v>7</v>
      </c>
      <c r="AY245" s="41">
        <v>1.55</v>
      </c>
      <c r="AZ245" s="1">
        <v>1</v>
      </c>
      <c r="BA245" s="43">
        <v>4.3659999999999997</v>
      </c>
      <c r="BB245" s="16">
        <v>52.44</v>
      </c>
      <c r="BC245" s="26">
        <v>16.93</v>
      </c>
      <c r="BD245" s="43">
        <v>-12.202</v>
      </c>
      <c r="BE245" s="43">
        <v>-3.1509999999999998</v>
      </c>
      <c r="BF245" s="16">
        <v>46.27</v>
      </c>
      <c r="BG245" s="21">
        <f t="shared" si="143"/>
        <v>8.3333333333333329E-2</v>
      </c>
      <c r="BH245" s="44">
        <f t="shared" si="144"/>
        <v>1</v>
      </c>
      <c r="BI245" s="42">
        <f t="shared" si="145"/>
        <v>1083.3333333333333</v>
      </c>
      <c r="BJ245" s="21">
        <f t="shared" si="146"/>
        <v>8.3333333333333329E-2</v>
      </c>
      <c r="BK245" s="26">
        <f t="shared" si="147"/>
        <v>1.7098888572242803</v>
      </c>
      <c r="BL245" s="26">
        <f t="shared" si="148"/>
        <v>0</v>
      </c>
      <c r="BM245" s="16">
        <f t="shared" si="149"/>
        <v>20.51866628669136</v>
      </c>
      <c r="BN245" s="16">
        <f t="shared" si="150"/>
        <v>23.938444001139921</v>
      </c>
      <c r="BO245" s="16">
        <f t="shared" si="151"/>
        <v>35.907666001709885</v>
      </c>
      <c r="BP245" s="16">
        <f t="shared" si="152"/>
        <v>49.586776859504127</v>
      </c>
      <c r="BQ245" s="16">
        <f t="shared" si="153"/>
        <v>-13.679110857794242</v>
      </c>
      <c r="BR245" s="1">
        <v>1</v>
      </c>
      <c r="BS245" s="1">
        <v>0</v>
      </c>
      <c r="BT245" s="42">
        <v>11</v>
      </c>
      <c r="BU245" s="42">
        <v>14</v>
      </c>
      <c r="BV245" s="42">
        <v>2</v>
      </c>
      <c r="BW245" s="42">
        <v>5</v>
      </c>
      <c r="BX245" s="42">
        <v>10</v>
      </c>
      <c r="BY245" s="42">
        <v>7</v>
      </c>
      <c r="BZ245" s="1">
        <v>8</v>
      </c>
      <c r="CA245" s="1">
        <v>16</v>
      </c>
      <c r="CB245" s="21">
        <f t="shared" si="154"/>
        <v>0.33333333333333331</v>
      </c>
      <c r="CC245" s="4">
        <v>-19.93</v>
      </c>
      <c r="CD245" s="45">
        <f t="shared" si="155"/>
        <v>-4.0702926759760611</v>
      </c>
      <c r="CE245" s="26">
        <f t="shared" si="156"/>
        <v>2.5764342150463762</v>
      </c>
      <c r="CF245" s="26">
        <f t="shared" si="157"/>
        <v>2.0611473720371007</v>
      </c>
      <c r="CG245" s="26">
        <f t="shared" si="158"/>
        <v>30.91721058055651</v>
      </c>
      <c r="CH245" s="26">
        <f t="shared" si="159"/>
        <v>35.554792167639988</v>
      </c>
      <c r="CI245" s="26">
        <f t="shared" si="160"/>
        <v>54.105118515973892</v>
      </c>
      <c r="CJ245" s="26">
        <f t="shared" si="161"/>
        <v>56.681552731020268</v>
      </c>
      <c r="CK245" s="16">
        <f t="shared" si="162"/>
        <v>-11.102676642747866</v>
      </c>
      <c r="CL245" s="42">
        <v>5</v>
      </c>
      <c r="CM245" s="42">
        <v>4</v>
      </c>
      <c r="CN245" s="42">
        <v>55</v>
      </c>
      <c r="CO245" s="42">
        <v>65</v>
      </c>
      <c r="CP245" s="42">
        <v>16</v>
      </c>
      <c r="CQ245" s="42">
        <v>28</v>
      </c>
      <c r="CR245" s="42">
        <v>13</v>
      </c>
      <c r="CS245" s="42">
        <v>29</v>
      </c>
      <c r="CT245" s="1">
        <v>0</v>
      </c>
      <c r="CU245" s="1">
        <v>0</v>
      </c>
      <c r="CV245" s="42">
        <f t="shared" si="163"/>
        <v>0</v>
      </c>
      <c r="CW245" s="26">
        <f t="shared" si="164"/>
        <v>0</v>
      </c>
      <c r="CX245" s="26">
        <f t="shared" si="165"/>
        <v>0</v>
      </c>
      <c r="CY245" s="26">
        <f t="shared" si="166"/>
        <v>0</v>
      </c>
      <c r="CZ245" s="13">
        <v>1</v>
      </c>
      <c r="DA245" s="13">
        <v>1</v>
      </c>
      <c r="DB245" s="27">
        <v>0.02</v>
      </c>
      <c r="DC245" s="27">
        <v>0.78</v>
      </c>
      <c r="DD245" s="27">
        <v>1.07</v>
      </c>
      <c r="DE245" s="27">
        <v>0.68</v>
      </c>
      <c r="DF245" s="13">
        <v>0</v>
      </c>
      <c r="DG245" s="13">
        <v>0</v>
      </c>
      <c r="DH245" s="21" t="str">
        <f t="shared" si="167"/>
        <v xml:space="preserve"> </v>
      </c>
      <c r="DI245" s="42"/>
      <c r="DJ245" s="42"/>
      <c r="DK245" s="1"/>
      <c r="DL245" s="1"/>
      <c r="DM245" s="1"/>
      <c r="DN245" s="1"/>
      <c r="DO245" s="1"/>
      <c r="DP245" s="1"/>
      <c r="DQ245" s="1"/>
      <c r="DR245" s="42"/>
      <c r="DS245" s="1"/>
      <c r="DT245" s="1"/>
      <c r="DU245" s="1"/>
      <c r="DV245" s="1"/>
      <c r="DW245" s="1"/>
      <c r="DX245" s="13"/>
    </row>
    <row r="246" spans="1:128" ht="25.5" x14ac:dyDescent="0.2">
      <c r="A246" s="13" t="s">
        <v>414</v>
      </c>
      <c r="B246" s="13" t="s">
        <v>1100</v>
      </c>
      <c r="C246" s="39" t="s">
        <v>3281</v>
      </c>
      <c r="D246" s="1" t="s">
        <v>243</v>
      </c>
      <c r="E246" s="13" t="s">
        <v>129</v>
      </c>
      <c r="F246" s="13">
        <v>1</v>
      </c>
      <c r="G246" s="13">
        <v>0</v>
      </c>
      <c r="H246" s="13">
        <v>0</v>
      </c>
      <c r="I246" s="40">
        <f t="shared" si="126"/>
        <v>0</v>
      </c>
      <c r="J246" s="19">
        <f t="shared" si="127"/>
        <v>0</v>
      </c>
      <c r="K246" s="1">
        <v>0</v>
      </c>
      <c r="L246" s="1">
        <v>0</v>
      </c>
      <c r="M246" s="1">
        <v>0</v>
      </c>
      <c r="N246" s="1">
        <v>3</v>
      </c>
      <c r="O246" s="1">
        <v>0</v>
      </c>
      <c r="P246" s="1">
        <v>0</v>
      </c>
      <c r="Q246" s="1">
        <v>2</v>
      </c>
      <c r="R246" s="15">
        <f t="shared" si="128"/>
        <v>0</v>
      </c>
      <c r="S246" s="15">
        <f t="shared" si="129"/>
        <v>0</v>
      </c>
      <c r="T246" s="16">
        <v>11.416666666699999</v>
      </c>
      <c r="U246" s="16">
        <f t="shared" si="130"/>
        <v>11.416666666699999</v>
      </c>
      <c r="V246" s="16">
        <v>11.82</v>
      </c>
      <c r="W246" s="16">
        <f t="shared" si="131"/>
        <v>11.82</v>
      </c>
      <c r="X246" s="16">
        <v>39.67</v>
      </c>
      <c r="Y246" s="16">
        <f t="shared" si="132"/>
        <v>39.67</v>
      </c>
      <c r="Z246" s="21">
        <f t="shared" si="133"/>
        <v>0.22955913769664013</v>
      </c>
      <c r="AA246" s="20">
        <f t="shared" si="134"/>
        <v>0</v>
      </c>
      <c r="AB246">
        <v>1</v>
      </c>
      <c r="AC246" s="1">
        <v>0</v>
      </c>
      <c r="AD246" s="1">
        <v>0</v>
      </c>
      <c r="AE246" s="1">
        <v>0</v>
      </c>
      <c r="AF246" s="1">
        <v>2</v>
      </c>
      <c r="AG246" s="15">
        <f t="shared" si="135"/>
        <v>0</v>
      </c>
      <c r="AH246" s="15">
        <f t="shared" si="136"/>
        <v>0</v>
      </c>
      <c r="AI246" s="15">
        <f t="shared" si="137"/>
        <v>0</v>
      </c>
      <c r="AJ246" s="1">
        <v>7</v>
      </c>
      <c r="AK246" s="21">
        <f t="shared" si="138"/>
        <v>0.58333333333333337</v>
      </c>
      <c r="AL246" s="1">
        <v>4</v>
      </c>
      <c r="AM246" s="21">
        <f t="shared" si="139"/>
        <v>0.33333333333333331</v>
      </c>
      <c r="AN246" s="1">
        <v>1</v>
      </c>
      <c r="AO246" s="21">
        <f t="shared" si="140"/>
        <v>8.3333333333333329E-2</v>
      </c>
      <c r="AP246" s="21">
        <f t="shared" si="141"/>
        <v>0.63636363636363635</v>
      </c>
      <c r="AQ246" s="1">
        <v>10</v>
      </c>
      <c r="AR246" s="4">
        <v>11.78</v>
      </c>
      <c r="AS246" s="41">
        <v>4</v>
      </c>
      <c r="AT246" s="41">
        <v>4</v>
      </c>
      <c r="AU246" s="41">
        <v>3</v>
      </c>
      <c r="AV246" s="21">
        <f t="shared" si="142"/>
        <v>0.5</v>
      </c>
      <c r="AW246" s="26">
        <v>17.36</v>
      </c>
      <c r="AX246" s="42">
        <v>10</v>
      </c>
      <c r="AY246" s="41">
        <v>4.4980000000000002</v>
      </c>
      <c r="AZ246" s="1">
        <v>1</v>
      </c>
      <c r="BA246" s="43">
        <v>-0.91700000000000004</v>
      </c>
      <c r="BB246" s="16">
        <v>47.91</v>
      </c>
      <c r="BC246" s="26">
        <v>19.350000000000001</v>
      </c>
      <c r="BD246" s="43">
        <v>1.1990000000000001</v>
      </c>
      <c r="BE246" s="43">
        <v>6.6820000000000004</v>
      </c>
      <c r="BF246" s="16">
        <v>53.43</v>
      </c>
      <c r="BG246" s="21">
        <f t="shared" si="143"/>
        <v>0</v>
      </c>
      <c r="BH246" s="44">
        <f t="shared" si="144"/>
        <v>0.8571428571428571</v>
      </c>
      <c r="BI246" s="42">
        <f t="shared" si="145"/>
        <v>857.14285714285711</v>
      </c>
      <c r="BJ246" s="21">
        <f t="shared" si="146"/>
        <v>-0.1428571428571429</v>
      </c>
      <c r="BK246" s="26">
        <f t="shared" si="147"/>
        <v>0</v>
      </c>
      <c r="BL246" s="26">
        <f t="shared" si="148"/>
        <v>5.0761421319796955</v>
      </c>
      <c r="BM246" s="16">
        <f t="shared" si="149"/>
        <v>30.45685279187817</v>
      </c>
      <c r="BN246" s="16">
        <f t="shared" si="150"/>
        <v>35.532994923857871</v>
      </c>
      <c r="BO246" s="16">
        <f t="shared" si="151"/>
        <v>65.989847715736033</v>
      </c>
      <c r="BP246" s="16">
        <f t="shared" si="152"/>
        <v>65.989847715736033</v>
      </c>
      <c r="BQ246" s="16">
        <f t="shared" si="153"/>
        <v>0</v>
      </c>
      <c r="BR246" s="1">
        <v>0</v>
      </c>
      <c r="BS246" s="1">
        <v>1</v>
      </c>
      <c r="BT246" s="42">
        <v>6</v>
      </c>
      <c r="BU246" s="42">
        <v>6</v>
      </c>
      <c r="BV246" s="42">
        <v>3</v>
      </c>
      <c r="BW246" s="42">
        <v>3</v>
      </c>
      <c r="BX246" s="42">
        <v>3</v>
      </c>
      <c r="BY246" s="42">
        <v>4</v>
      </c>
      <c r="BZ246" s="1">
        <v>6</v>
      </c>
      <c r="CA246" s="1">
        <v>7</v>
      </c>
      <c r="CB246" s="21">
        <f t="shared" si="154"/>
        <v>0.46153846153846156</v>
      </c>
      <c r="CC246" s="4">
        <v>-5.27</v>
      </c>
      <c r="CD246" s="45">
        <f t="shared" si="155"/>
        <v>-10.961727272727273</v>
      </c>
      <c r="CE246" s="26">
        <f t="shared" si="156"/>
        <v>3.024955886059995</v>
      </c>
      <c r="CF246" s="26">
        <f t="shared" si="157"/>
        <v>1.5124779430299975</v>
      </c>
      <c r="CG246" s="26">
        <f t="shared" si="158"/>
        <v>28.737080917569951</v>
      </c>
      <c r="CH246" s="26">
        <f t="shared" si="159"/>
        <v>31.762036803629943</v>
      </c>
      <c r="CI246" s="26">
        <f t="shared" si="160"/>
        <v>51.424250063019912</v>
      </c>
      <c r="CJ246" s="26">
        <f t="shared" si="161"/>
        <v>57.474161835139903</v>
      </c>
      <c r="CK246" s="16">
        <f t="shared" si="162"/>
        <v>6.0499117721199909</v>
      </c>
      <c r="CL246" s="42">
        <v>2</v>
      </c>
      <c r="CM246" s="42">
        <v>1</v>
      </c>
      <c r="CN246" s="42">
        <v>17</v>
      </c>
      <c r="CO246" s="42">
        <v>20</v>
      </c>
      <c r="CP246" s="42">
        <v>6</v>
      </c>
      <c r="CQ246" s="42">
        <v>2</v>
      </c>
      <c r="CR246" s="42">
        <v>15</v>
      </c>
      <c r="CS246" s="42">
        <v>9</v>
      </c>
      <c r="CT246" s="1">
        <v>0</v>
      </c>
      <c r="CU246" s="1">
        <v>0</v>
      </c>
      <c r="CV246" s="42">
        <f t="shared" si="163"/>
        <v>0</v>
      </c>
      <c r="CW246" s="26">
        <f t="shared" si="164"/>
        <v>0</v>
      </c>
      <c r="CX246" s="26">
        <f t="shared" si="165"/>
        <v>0</v>
      </c>
      <c r="CY246" s="26">
        <f t="shared" si="166"/>
        <v>0</v>
      </c>
      <c r="CZ246" s="13">
        <v>0</v>
      </c>
      <c r="DA246" s="13">
        <v>0</v>
      </c>
      <c r="DB246" s="27">
        <v>0.56000000000000005</v>
      </c>
      <c r="DC246" s="27">
        <v>0.37</v>
      </c>
      <c r="DD246" s="27">
        <v>0.47</v>
      </c>
      <c r="DE246" s="27">
        <v>0.4</v>
      </c>
      <c r="DF246" s="13">
        <v>0</v>
      </c>
      <c r="DG246" s="13">
        <v>0</v>
      </c>
      <c r="DH246" s="21" t="str">
        <f t="shared" si="167"/>
        <v xml:space="preserve"> </v>
      </c>
      <c r="DI246" s="42"/>
      <c r="DJ246" s="42"/>
      <c r="DK246" s="1"/>
      <c r="DL246" s="1"/>
      <c r="DM246" s="1"/>
      <c r="DN246" s="1"/>
      <c r="DO246" s="1"/>
      <c r="DP246" s="1"/>
      <c r="DQ246" s="47"/>
      <c r="DR246" s="46"/>
      <c r="DS246" s="13"/>
      <c r="DT246" s="13"/>
      <c r="DU246" s="13"/>
      <c r="DV246" s="13"/>
      <c r="DW246" s="13"/>
      <c r="DX246" s="1"/>
    </row>
    <row r="247" spans="1:128" ht="25.5" x14ac:dyDescent="0.2">
      <c r="A247" s="13" t="s">
        <v>562</v>
      </c>
      <c r="B247" s="13" t="s">
        <v>1102</v>
      </c>
      <c r="C247" s="39" t="s">
        <v>3282</v>
      </c>
      <c r="D247" s="1" t="s">
        <v>363</v>
      </c>
      <c r="E247" s="13" t="s">
        <v>503</v>
      </c>
      <c r="F247" s="13">
        <v>80</v>
      </c>
      <c r="G247" s="13">
        <v>9</v>
      </c>
      <c r="H247" s="13">
        <v>15</v>
      </c>
      <c r="I247" s="40">
        <f t="shared" si="126"/>
        <v>24</v>
      </c>
      <c r="J247" s="19">
        <f t="shared" si="127"/>
        <v>1.7128583323420958</v>
      </c>
      <c r="K247" s="1">
        <v>9</v>
      </c>
      <c r="L247" s="1">
        <v>11</v>
      </c>
      <c r="M247" s="1">
        <v>4</v>
      </c>
      <c r="N247" s="1">
        <v>107</v>
      </c>
      <c r="O247" s="1">
        <v>44</v>
      </c>
      <c r="P247" s="1">
        <v>38</v>
      </c>
      <c r="Q247" s="1">
        <v>97</v>
      </c>
      <c r="R247" s="15">
        <f t="shared" si="128"/>
        <v>8.4112149532710276E-2</v>
      </c>
      <c r="S247" s="15">
        <f t="shared" si="129"/>
        <v>4.7619047619047616E-2</v>
      </c>
      <c r="T247" s="16">
        <v>840.7</v>
      </c>
      <c r="U247" s="16">
        <f t="shared" si="130"/>
        <v>10.508750000000001</v>
      </c>
      <c r="V247" s="16">
        <v>813.27</v>
      </c>
      <c r="W247" s="16">
        <f t="shared" si="131"/>
        <v>10.165875</v>
      </c>
      <c r="X247" s="16">
        <v>2968.03</v>
      </c>
      <c r="Y247" s="16">
        <f t="shared" si="132"/>
        <v>37.100375</v>
      </c>
      <c r="Z247" s="21">
        <f t="shared" si="133"/>
        <v>0.21507682543040754</v>
      </c>
      <c r="AA247" s="20">
        <f t="shared" si="134"/>
        <v>134.75</v>
      </c>
      <c r="AB247">
        <v>42</v>
      </c>
      <c r="AC247" s="1">
        <v>42</v>
      </c>
      <c r="AD247" s="1">
        <v>74</v>
      </c>
      <c r="AE247" s="1">
        <v>18</v>
      </c>
      <c r="AF247" s="1">
        <v>27</v>
      </c>
      <c r="AG247" s="15">
        <f t="shared" si="135"/>
        <v>0.28125</v>
      </c>
      <c r="AH247" s="15">
        <f t="shared" si="136"/>
        <v>0.46875</v>
      </c>
      <c r="AI247" s="15">
        <f t="shared" si="137"/>
        <v>0.75</v>
      </c>
      <c r="AJ247" s="1">
        <v>246</v>
      </c>
      <c r="AK247" s="21">
        <f t="shared" si="138"/>
        <v>0.2935560859188544</v>
      </c>
      <c r="AL247" s="1">
        <v>288</v>
      </c>
      <c r="AM247" s="21">
        <f t="shared" si="139"/>
        <v>0.34367541766109783</v>
      </c>
      <c r="AN247" s="1">
        <v>304</v>
      </c>
      <c r="AO247" s="21">
        <f t="shared" si="140"/>
        <v>0.36276849642004771</v>
      </c>
      <c r="AP247" s="21">
        <f t="shared" si="141"/>
        <v>0.4606741573033708</v>
      </c>
      <c r="AQ247" s="1">
        <v>5</v>
      </c>
      <c r="AR247" s="4">
        <v>-6.6</v>
      </c>
      <c r="AS247" s="41">
        <v>293</v>
      </c>
      <c r="AT247" s="41">
        <v>325</v>
      </c>
      <c r="AU247" s="41">
        <v>319</v>
      </c>
      <c r="AV247" s="21">
        <f t="shared" si="142"/>
        <v>0.47411003236245952</v>
      </c>
      <c r="AW247" s="26">
        <v>17.12</v>
      </c>
      <c r="AX247" s="42">
        <v>11</v>
      </c>
      <c r="AY247" s="41">
        <v>0.35199999999999998</v>
      </c>
      <c r="AZ247" s="1">
        <v>9</v>
      </c>
      <c r="BA247" s="43">
        <v>0.34600000000000003</v>
      </c>
      <c r="BB247" s="16">
        <v>50.16</v>
      </c>
      <c r="BC247" s="26">
        <v>16.91</v>
      </c>
      <c r="BD247" s="43">
        <v>-0.97399999999999998</v>
      </c>
      <c r="BE247" s="43">
        <v>3.891</v>
      </c>
      <c r="BF247" s="16">
        <v>50.75</v>
      </c>
      <c r="BG247" s="21">
        <f t="shared" si="143"/>
        <v>8.1632653061224483E-2</v>
      </c>
      <c r="BH247" s="44">
        <f t="shared" si="144"/>
        <v>0.89130434782608692</v>
      </c>
      <c r="BI247" s="42">
        <f t="shared" si="145"/>
        <v>972.93700088731134</v>
      </c>
      <c r="BJ247" s="21">
        <f t="shared" si="146"/>
        <v>-2.7062999112688599E-2</v>
      </c>
      <c r="BK247" s="26">
        <f t="shared" si="147"/>
        <v>2.3608395735733523</v>
      </c>
      <c r="BL247" s="26">
        <f t="shared" si="148"/>
        <v>2.95104946696669</v>
      </c>
      <c r="BM247" s="16">
        <f t="shared" si="149"/>
        <v>28.920284776273562</v>
      </c>
      <c r="BN247" s="16">
        <f t="shared" si="150"/>
        <v>27.14965509609355</v>
      </c>
      <c r="BO247" s="16">
        <f t="shared" si="151"/>
        <v>56.586373529086288</v>
      </c>
      <c r="BP247" s="16">
        <f t="shared" si="152"/>
        <v>57.176583422479617</v>
      </c>
      <c r="BQ247" s="16">
        <f t="shared" si="153"/>
        <v>-0.59020989339332885</v>
      </c>
      <c r="BR247" s="1">
        <v>32</v>
      </c>
      <c r="BS247" s="1">
        <v>40</v>
      </c>
      <c r="BT247" s="42">
        <v>360</v>
      </c>
      <c r="BU247" s="42">
        <v>328</v>
      </c>
      <c r="BV247" s="42">
        <v>186</v>
      </c>
      <c r="BW247" s="42">
        <v>183</v>
      </c>
      <c r="BX247" s="42">
        <v>224</v>
      </c>
      <c r="BY247" s="42">
        <v>189</v>
      </c>
      <c r="BZ247" s="1">
        <v>388</v>
      </c>
      <c r="CA247" s="1">
        <v>372</v>
      </c>
      <c r="CB247" s="21">
        <f t="shared" si="154"/>
        <v>0.51052631578947372</v>
      </c>
      <c r="CC247" s="4">
        <v>-2.72</v>
      </c>
      <c r="CD247" s="45">
        <f t="shared" si="155"/>
        <v>-3.2813896686742279</v>
      </c>
      <c r="CE247" s="26">
        <f t="shared" si="156"/>
        <v>2.9110217888633203</v>
      </c>
      <c r="CF247" s="26">
        <f t="shared" si="157"/>
        <v>2.9110217888633203</v>
      </c>
      <c r="CG247" s="26">
        <f t="shared" si="158"/>
        <v>31.69779281206727</v>
      </c>
      <c r="CH247" s="26">
        <f t="shared" si="159"/>
        <v>30.383789921260906</v>
      </c>
      <c r="CI247" s="26">
        <f t="shared" si="160"/>
        <v>64.669157656762223</v>
      </c>
      <c r="CJ247" s="26">
        <f t="shared" si="161"/>
        <v>58.058712344551779</v>
      </c>
      <c r="CK247" s="16">
        <f t="shared" si="162"/>
        <v>-7.2006552056037734</v>
      </c>
      <c r="CL247" s="42">
        <v>144</v>
      </c>
      <c r="CM247" s="42">
        <v>144</v>
      </c>
      <c r="CN247" s="42">
        <v>1424</v>
      </c>
      <c r="CO247" s="42">
        <v>1359</v>
      </c>
      <c r="CP247" s="42">
        <v>755</v>
      </c>
      <c r="CQ247" s="42">
        <v>599</v>
      </c>
      <c r="CR247" s="42">
        <v>770</v>
      </c>
      <c r="CS247" s="42">
        <v>876</v>
      </c>
      <c r="CT247" s="1">
        <v>7</v>
      </c>
      <c r="CU247" s="1">
        <v>16</v>
      </c>
      <c r="CV247" s="42">
        <f t="shared" si="163"/>
        <v>9</v>
      </c>
      <c r="CW247" s="26">
        <f t="shared" si="164"/>
        <v>0.49958368026644462</v>
      </c>
      <c r="CX247" s="26">
        <f t="shared" si="165"/>
        <v>1.1419055548947306</v>
      </c>
      <c r="CY247" s="26">
        <f t="shared" si="166"/>
        <v>0.64232187462828583</v>
      </c>
      <c r="CZ247" s="13">
        <v>32</v>
      </c>
      <c r="DA247" s="13">
        <v>30</v>
      </c>
      <c r="DB247" s="27">
        <v>35.270000000000003</v>
      </c>
      <c r="DC247" s="27">
        <v>33.630000000000003</v>
      </c>
      <c r="DD247" s="27">
        <v>34.18</v>
      </c>
      <c r="DE247" s="27">
        <v>30.77</v>
      </c>
      <c r="DF247" s="13">
        <v>425</v>
      </c>
      <c r="DG247" s="13">
        <v>400</v>
      </c>
      <c r="DH247" s="21">
        <f t="shared" si="167"/>
        <v>0.51515151515151514</v>
      </c>
      <c r="DI247" s="42">
        <v>237</v>
      </c>
      <c r="DJ247" s="42">
        <v>102</v>
      </c>
      <c r="DK247" s="13">
        <v>36</v>
      </c>
      <c r="DL247" s="13">
        <v>2</v>
      </c>
      <c r="DM247" s="13">
        <v>0.14300000000000002</v>
      </c>
      <c r="DN247" s="13">
        <v>0</v>
      </c>
      <c r="DO247" s="13">
        <v>0</v>
      </c>
      <c r="DP247" s="13">
        <v>0</v>
      </c>
      <c r="DQ247" s="13">
        <v>292</v>
      </c>
      <c r="DR247" s="46">
        <v>163</v>
      </c>
      <c r="DS247" s="13">
        <v>4</v>
      </c>
      <c r="DT247" s="13">
        <v>38</v>
      </c>
      <c r="DU247" s="13">
        <v>-0.11600000000000001</v>
      </c>
      <c r="DV247" s="13">
        <v>1</v>
      </c>
      <c r="DW247" s="13">
        <v>3</v>
      </c>
      <c r="DX247" s="13">
        <v>-7.0000000000000001E-3</v>
      </c>
    </row>
    <row r="248" spans="1:128" ht="25.5" x14ac:dyDescent="0.2">
      <c r="A248" s="13" t="s">
        <v>1105</v>
      </c>
      <c r="B248" s="13" t="s">
        <v>1106</v>
      </c>
      <c r="C248" s="39" t="s">
        <v>3283</v>
      </c>
      <c r="D248" s="1" t="s">
        <v>219</v>
      </c>
      <c r="E248" s="13" t="s">
        <v>146</v>
      </c>
      <c r="F248" s="13">
        <v>82</v>
      </c>
      <c r="G248" s="13">
        <v>10</v>
      </c>
      <c r="H248" s="13">
        <v>21</v>
      </c>
      <c r="I248" s="40">
        <f t="shared" si="126"/>
        <v>31</v>
      </c>
      <c r="J248" s="19">
        <f t="shared" si="127"/>
        <v>1.5746253915399604</v>
      </c>
      <c r="K248" s="1">
        <v>7</v>
      </c>
      <c r="L248" s="1">
        <v>11</v>
      </c>
      <c r="M248" s="1">
        <v>8</v>
      </c>
      <c r="N248" s="1">
        <v>64</v>
      </c>
      <c r="O248" s="1">
        <v>18</v>
      </c>
      <c r="P248" s="1">
        <v>28</v>
      </c>
      <c r="Q248" s="1">
        <v>77</v>
      </c>
      <c r="R248" s="15">
        <f t="shared" si="128"/>
        <v>0.15625</v>
      </c>
      <c r="S248" s="15">
        <f t="shared" si="129"/>
        <v>9.0909090909090912E-2</v>
      </c>
      <c r="T248" s="16">
        <v>1181.2333333332999</v>
      </c>
      <c r="U248" s="16">
        <f t="shared" si="130"/>
        <v>14.405284552845121</v>
      </c>
      <c r="V248" s="16">
        <v>1108.68</v>
      </c>
      <c r="W248" s="16">
        <f t="shared" si="131"/>
        <v>13.52048780487805</v>
      </c>
      <c r="X248" s="16">
        <v>2755.26</v>
      </c>
      <c r="Y248" s="16">
        <f t="shared" si="132"/>
        <v>33.600731707317074</v>
      </c>
      <c r="Z248" s="21">
        <f t="shared" si="133"/>
        <v>0.28692992127206945</v>
      </c>
      <c r="AA248" s="20">
        <f t="shared" si="134"/>
        <v>145.82051282051282</v>
      </c>
      <c r="AB248">
        <v>22</v>
      </c>
      <c r="AC248" s="1">
        <v>20</v>
      </c>
      <c r="AD248" s="1">
        <v>66</v>
      </c>
      <c r="AE248" s="1">
        <v>16</v>
      </c>
      <c r="AF248" s="1">
        <v>37</v>
      </c>
      <c r="AG248" s="15">
        <f t="shared" si="135"/>
        <v>0.25641025641025639</v>
      </c>
      <c r="AH248" s="15">
        <f t="shared" si="136"/>
        <v>0.48717948717948717</v>
      </c>
      <c r="AI248" s="15">
        <f t="shared" si="137"/>
        <v>0.74358974358974361</v>
      </c>
      <c r="AJ248" s="1">
        <v>384</v>
      </c>
      <c r="AK248" s="21">
        <f t="shared" si="138"/>
        <v>0.34877384196185285</v>
      </c>
      <c r="AL248" s="1">
        <v>341</v>
      </c>
      <c r="AM248" s="21">
        <f t="shared" si="139"/>
        <v>0.3097184377838329</v>
      </c>
      <c r="AN248" s="1">
        <v>376</v>
      </c>
      <c r="AO248" s="21">
        <f t="shared" si="140"/>
        <v>0.34150772025431425</v>
      </c>
      <c r="AP248" s="21">
        <f t="shared" si="141"/>
        <v>0.52965517241379312</v>
      </c>
      <c r="AQ248" s="1">
        <v>6</v>
      </c>
      <c r="AR248" s="4">
        <v>-2.16</v>
      </c>
      <c r="AS248" s="41">
        <v>399</v>
      </c>
      <c r="AT248" s="41">
        <v>392</v>
      </c>
      <c r="AU248" s="41">
        <v>366</v>
      </c>
      <c r="AV248" s="21">
        <f t="shared" si="142"/>
        <v>0.50442477876106195</v>
      </c>
      <c r="AW248" s="26">
        <v>17.54</v>
      </c>
      <c r="AX248" s="42">
        <v>5</v>
      </c>
      <c r="AY248" s="41">
        <v>0.73899999999999999</v>
      </c>
      <c r="AZ248" s="1">
        <v>5</v>
      </c>
      <c r="BA248" s="43">
        <v>-0.51600000000000001</v>
      </c>
      <c r="BB248" s="16">
        <v>49.61</v>
      </c>
      <c r="BC248" s="26">
        <v>18.03</v>
      </c>
      <c r="BD248" s="43">
        <v>0.29499999999999998</v>
      </c>
      <c r="BE248" s="43">
        <v>6.03</v>
      </c>
      <c r="BF248" s="16">
        <v>52.71</v>
      </c>
      <c r="BG248" s="21">
        <f t="shared" si="143"/>
        <v>7.5435203094777567E-2</v>
      </c>
      <c r="BH248" s="44">
        <f t="shared" si="144"/>
        <v>0.9066147859922179</v>
      </c>
      <c r="BI248" s="42">
        <f t="shared" si="145"/>
        <v>982.04998908699542</v>
      </c>
      <c r="BJ248" s="21">
        <f t="shared" si="146"/>
        <v>-1.7950010913004535E-2</v>
      </c>
      <c r="BK248" s="26">
        <f t="shared" si="147"/>
        <v>2.1106180322545729</v>
      </c>
      <c r="BL248" s="26">
        <f t="shared" si="148"/>
        <v>2.5976837320056281</v>
      </c>
      <c r="BM248" s="16">
        <f t="shared" si="149"/>
        <v>27.979218530143953</v>
      </c>
      <c r="BN248" s="16">
        <f t="shared" si="150"/>
        <v>27.816863296893601</v>
      </c>
      <c r="BO248" s="16">
        <f t="shared" si="151"/>
        <v>53.144279683948476</v>
      </c>
      <c r="BP248" s="16">
        <f t="shared" si="152"/>
        <v>52.061911462279468</v>
      </c>
      <c r="BQ248" s="16">
        <f t="shared" si="153"/>
        <v>1.0823682216690074</v>
      </c>
      <c r="BR248" s="1">
        <v>39</v>
      </c>
      <c r="BS248" s="1">
        <v>48</v>
      </c>
      <c r="BT248" s="42">
        <v>478</v>
      </c>
      <c r="BU248" s="42">
        <v>466</v>
      </c>
      <c r="BV248" s="42">
        <v>205</v>
      </c>
      <c r="BW248" s="42">
        <v>203</v>
      </c>
      <c r="BX248" s="42">
        <v>245</v>
      </c>
      <c r="BY248" s="42">
        <v>260</v>
      </c>
      <c r="BZ248" s="1">
        <v>493</v>
      </c>
      <c r="CA248" s="1">
        <v>482</v>
      </c>
      <c r="CB248" s="21">
        <f t="shared" si="154"/>
        <v>0.50564102564102564</v>
      </c>
      <c r="CC248" s="4">
        <v>-4.5199999999999996</v>
      </c>
      <c r="CD248" s="45">
        <f t="shared" si="155"/>
        <v>-6.2653559162620285</v>
      </c>
      <c r="CE248" s="26">
        <f t="shared" si="156"/>
        <v>3.2011498007447572</v>
      </c>
      <c r="CF248" s="26">
        <f t="shared" si="157"/>
        <v>2.1123233379064046</v>
      </c>
      <c r="CG248" s="26">
        <f t="shared" si="158"/>
        <v>32.120380653731409</v>
      </c>
      <c r="CH248" s="26">
        <f t="shared" si="159"/>
        <v>26.436706517715205</v>
      </c>
      <c r="CI248" s="26">
        <f t="shared" si="160"/>
        <v>57.990897410770671</v>
      </c>
      <c r="CJ248" s="26">
        <f t="shared" si="161"/>
        <v>50.151346878334529</v>
      </c>
      <c r="CK248" s="16">
        <f t="shared" si="162"/>
        <v>-6.7571823107671349</v>
      </c>
      <c r="CL248" s="42">
        <v>147</v>
      </c>
      <c r="CM248" s="42">
        <v>97</v>
      </c>
      <c r="CN248" s="42">
        <v>1328</v>
      </c>
      <c r="CO248" s="42">
        <v>1117</v>
      </c>
      <c r="CP248" s="42">
        <v>519</v>
      </c>
      <c r="CQ248" s="42">
        <v>486</v>
      </c>
      <c r="CR248" s="42">
        <v>603</v>
      </c>
      <c r="CS248" s="42">
        <v>669</v>
      </c>
      <c r="CT248" s="1">
        <v>10</v>
      </c>
      <c r="CU248" s="1">
        <v>16</v>
      </c>
      <c r="CV248" s="42">
        <f t="shared" si="163"/>
        <v>6</v>
      </c>
      <c r="CW248" s="26">
        <f t="shared" si="164"/>
        <v>0.50794367469030988</v>
      </c>
      <c r="CX248" s="26">
        <f t="shared" si="165"/>
        <v>0.81270987950449569</v>
      </c>
      <c r="CY248" s="26">
        <f t="shared" si="166"/>
        <v>0.30476620481418587</v>
      </c>
      <c r="CZ248" s="13">
        <v>40</v>
      </c>
      <c r="DA248" s="13">
        <v>41</v>
      </c>
      <c r="DB248" s="27">
        <v>54.98</v>
      </c>
      <c r="DC248" s="27">
        <v>35.32</v>
      </c>
      <c r="DD248" s="27">
        <v>48.06</v>
      </c>
      <c r="DE248" s="27">
        <v>36.409999999999997</v>
      </c>
      <c r="DF248" s="13">
        <v>473</v>
      </c>
      <c r="DG248" s="13">
        <v>447</v>
      </c>
      <c r="DH248" s="21">
        <f t="shared" si="167"/>
        <v>0.51413043478260867</v>
      </c>
      <c r="DI248" s="42">
        <v>311</v>
      </c>
      <c r="DJ248" s="42">
        <v>153</v>
      </c>
      <c r="DK248" s="13">
        <v>46</v>
      </c>
      <c r="DL248" s="13">
        <v>8</v>
      </c>
      <c r="DM248" s="13">
        <v>0.122</v>
      </c>
      <c r="DN248" s="13">
        <v>2</v>
      </c>
      <c r="DO248" s="13">
        <v>0</v>
      </c>
      <c r="DP248" s="13">
        <v>6.0000000000000001E-3</v>
      </c>
      <c r="DQ248" s="13">
        <v>299</v>
      </c>
      <c r="DR248" s="46">
        <v>158</v>
      </c>
      <c r="DS248" s="13">
        <v>3</v>
      </c>
      <c r="DT248" s="13">
        <v>46</v>
      </c>
      <c r="DU248" s="13">
        <v>-0.14400000000000002</v>
      </c>
      <c r="DV248" s="13">
        <v>0</v>
      </c>
      <c r="DW248" s="13">
        <v>3</v>
      </c>
      <c r="DX248" s="13">
        <v>-0.01</v>
      </c>
    </row>
    <row r="249" spans="1:128" x14ac:dyDescent="0.2">
      <c r="A249" s="13" t="s">
        <v>217</v>
      </c>
      <c r="B249" s="13" t="s">
        <v>1109</v>
      </c>
      <c r="C249" s="39" t="s">
        <v>3284</v>
      </c>
      <c r="D249" s="1" t="s">
        <v>243</v>
      </c>
      <c r="E249" s="13" t="s">
        <v>146</v>
      </c>
      <c r="F249" s="13">
        <v>59</v>
      </c>
      <c r="G249" s="13">
        <v>11</v>
      </c>
      <c r="H249" s="13">
        <v>17</v>
      </c>
      <c r="I249" s="40">
        <f t="shared" si="126"/>
        <v>28</v>
      </c>
      <c r="J249" s="19">
        <f t="shared" si="127"/>
        <v>2.0257234726688917</v>
      </c>
      <c r="K249" s="1">
        <v>11</v>
      </c>
      <c r="L249" s="1">
        <v>11</v>
      </c>
      <c r="M249" s="1">
        <v>4</v>
      </c>
      <c r="N249" s="1">
        <v>79</v>
      </c>
      <c r="O249" s="1">
        <v>35</v>
      </c>
      <c r="P249" s="1">
        <v>33</v>
      </c>
      <c r="Q249" s="1">
        <v>85</v>
      </c>
      <c r="R249" s="15">
        <f t="shared" si="128"/>
        <v>0.13924050632911392</v>
      </c>
      <c r="S249" s="15">
        <f t="shared" si="129"/>
        <v>7.4829931972789115E-2</v>
      </c>
      <c r="T249" s="16">
        <v>829.33333333329995</v>
      </c>
      <c r="U249" s="16">
        <f t="shared" si="130"/>
        <v>14.056497175140677</v>
      </c>
      <c r="V249" s="16">
        <v>768.2</v>
      </c>
      <c r="W249" s="16">
        <f t="shared" si="131"/>
        <v>13.020338983050848</v>
      </c>
      <c r="X249" s="16">
        <v>2053.5300000000002</v>
      </c>
      <c r="Y249" s="16">
        <f t="shared" si="132"/>
        <v>34.805593220338984</v>
      </c>
      <c r="Z249" s="21">
        <f t="shared" si="133"/>
        <v>0.27224433237765483</v>
      </c>
      <c r="AA249" s="20">
        <f t="shared" si="134"/>
        <v>120.15384615384615</v>
      </c>
      <c r="AB249">
        <v>42</v>
      </c>
      <c r="AC249" s="1">
        <v>118</v>
      </c>
      <c r="AD249" s="1">
        <v>47</v>
      </c>
      <c r="AE249" s="1">
        <v>8</v>
      </c>
      <c r="AF249" s="1">
        <v>18</v>
      </c>
      <c r="AG249" s="15">
        <f t="shared" si="135"/>
        <v>0.28205128205128205</v>
      </c>
      <c r="AH249" s="15">
        <f t="shared" si="136"/>
        <v>0.38461538461538464</v>
      </c>
      <c r="AI249" s="15">
        <f t="shared" si="137"/>
        <v>0.66666666666666674</v>
      </c>
      <c r="AJ249" s="1">
        <v>316</v>
      </c>
      <c r="AK249" s="21">
        <f t="shared" si="138"/>
        <v>0.35949943117178612</v>
      </c>
      <c r="AL249" s="1">
        <v>288</v>
      </c>
      <c r="AM249" s="21">
        <f t="shared" si="139"/>
        <v>0.32764505119453924</v>
      </c>
      <c r="AN249" s="1">
        <v>275</v>
      </c>
      <c r="AO249" s="21">
        <f t="shared" si="140"/>
        <v>0.31285551763367464</v>
      </c>
      <c r="AP249" s="21">
        <f t="shared" si="141"/>
        <v>0.52317880794701987</v>
      </c>
      <c r="AQ249" s="1">
        <v>7</v>
      </c>
      <c r="AR249" s="4">
        <v>1.6</v>
      </c>
      <c r="AS249" s="41">
        <v>340</v>
      </c>
      <c r="AT249" s="41">
        <v>334</v>
      </c>
      <c r="AU249" s="41">
        <v>284</v>
      </c>
      <c r="AV249" s="21">
        <f t="shared" si="142"/>
        <v>0.50445103857566764</v>
      </c>
      <c r="AW249" s="26">
        <v>17.53</v>
      </c>
      <c r="AX249" s="42">
        <v>4</v>
      </c>
      <c r="AY249" s="41">
        <v>0.85599999999999998</v>
      </c>
      <c r="AZ249" s="1">
        <v>3</v>
      </c>
      <c r="BA249" s="43">
        <v>9.2999999999999999E-2</v>
      </c>
      <c r="BB249" s="16">
        <v>50</v>
      </c>
      <c r="BC249" s="26">
        <v>18.239999999999998</v>
      </c>
      <c r="BD249" s="43">
        <v>2.3109999999999999</v>
      </c>
      <c r="BE249" s="43">
        <v>7.2629999999999999</v>
      </c>
      <c r="BF249" s="16">
        <v>52.66</v>
      </c>
      <c r="BG249" s="21">
        <f t="shared" si="143"/>
        <v>9.154929577464789E-2</v>
      </c>
      <c r="BH249" s="44">
        <f t="shared" si="144"/>
        <v>0.93333333333333335</v>
      </c>
      <c r="BI249" s="42">
        <f t="shared" si="145"/>
        <v>1024.8826291079813</v>
      </c>
      <c r="BJ249" s="21">
        <f t="shared" si="146"/>
        <v>2.4882629107981238E-2</v>
      </c>
      <c r="BK249" s="26">
        <f t="shared" si="147"/>
        <v>3.0460817495443893</v>
      </c>
      <c r="BL249" s="26">
        <f t="shared" si="148"/>
        <v>1.9526165061181981</v>
      </c>
      <c r="BM249" s="16">
        <f t="shared" si="149"/>
        <v>33.272585264254097</v>
      </c>
      <c r="BN249" s="16">
        <f t="shared" si="150"/>
        <v>29.289247591772977</v>
      </c>
      <c r="BO249" s="16">
        <f t="shared" si="151"/>
        <v>61.624576933090339</v>
      </c>
      <c r="BP249" s="16">
        <f t="shared" si="152"/>
        <v>56.391564696693564</v>
      </c>
      <c r="BQ249" s="16">
        <f t="shared" si="153"/>
        <v>5.2330122363967746</v>
      </c>
      <c r="BR249" s="1">
        <v>39</v>
      </c>
      <c r="BS249" s="1">
        <v>25</v>
      </c>
      <c r="BT249" s="42">
        <v>387</v>
      </c>
      <c r="BU249" s="42">
        <v>350</v>
      </c>
      <c r="BV249" s="42">
        <v>160</v>
      </c>
      <c r="BW249" s="42">
        <v>142</v>
      </c>
      <c r="BX249" s="42">
        <v>205</v>
      </c>
      <c r="BY249" s="42">
        <v>203</v>
      </c>
      <c r="BZ249" s="1">
        <v>353</v>
      </c>
      <c r="CA249" s="1">
        <v>329</v>
      </c>
      <c r="CB249" s="21">
        <f t="shared" si="154"/>
        <v>0.51759530791788855</v>
      </c>
      <c r="CC249" s="4">
        <v>-1.48</v>
      </c>
      <c r="CD249" s="45">
        <f t="shared" si="155"/>
        <v>-2.5832791543317022</v>
      </c>
      <c r="CE249" s="26">
        <f t="shared" si="156"/>
        <v>2.3666564403734056</v>
      </c>
      <c r="CF249" s="26">
        <f t="shared" si="157"/>
        <v>2.2205665366466523</v>
      </c>
      <c r="CG249" s="26">
        <f t="shared" si="158"/>
        <v>31.263239397525233</v>
      </c>
      <c r="CH249" s="26">
        <f t="shared" si="159"/>
        <v>28.19535141926341</v>
      </c>
      <c r="CI249" s="26">
        <f t="shared" si="160"/>
        <v>58.757359278900225</v>
      </c>
      <c r="CJ249" s="26">
        <f t="shared" si="161"/>
        <v>52.767673226103341</v>
      </c>
      <c r="CK249" s="16">
        <f t="shared" si="162"/>
        <v>-0.75667381640010944</v>
      </c>
      <c r="CL249" s="42">
        <v>81</v>
      </c>
      <c r="CM249" s="42">
        <v>76</v>
      </c>
      <c r="CN249" s="42">
        <v>989</v>
      </c>
      <c r="CO249" s="42">
        <v>889</v>
      </c>
      <c r="CP249" s="42">
        <v>412</v>
      </c>
      <c r="CQ249" s="42">
        <v>377</v>
      </c>
      <c r="CR249" s="42">
        <v>464</v>
      </c>
      <c r="CS249" s="42">
        <v>529</v>
      </c>
      <c r="CT249" s="1">
        <v>9</v>
      </c>
      <c r="CU249" s="1">
        <v>3</v>
      </c>
      <c r="CV249" s="42">
        <f t="shared" si="163"/>
        <v>-6</v>
      </c>
      <c r="CW249" s="26">
        <f t="shared" si="164"/>
        <v>0.65112540192928658</v>
      </c>
      <c r="CX249" s="26">
        <f t="shared" si="165"/>
        <v>0.21704180064309556</v>
      </c>
      <c r="CY249" s="26">
        <f t="shared" si="166"/>
        <v>-0.43408360128619111</v>
      </c>
      <c r="CZ249" s="13">
        <v>31</v>
      </c>
      <c r="DA249" s="13">
        <v>27</v>
      </c>
      <c r="DB249" s="27">
        <v>32.4</v>
      </c>
      <c r="DC249" s="27">
        <v>24.05</v>
      </c>
      <c r="DD249" s="27">
        <v>30.88</v>
      </c>
      <c r="DE249" s="27">
        <v>24.68</v>
      </c>
      <c r="DF249" s="13">
        <v>449</v>
      </c>
      <c r="DG249" s="13">
        <v>423</v>
      </c>
      <c r="DH249" s="21">
        <f t="shared" si="167"/>
        <v>0.51490825688073394</v>
      </c>
      <c r="DI249" s="42">
        <v>309</v>
      </c>
      <c r="DJ249" s="42">
        <v>156</v>
      </c>
      <c r="DK249" s="13">
        <v>61</v>
      </c>
      <c r="DL249" s="13">
        <v>5</v>
      </c>
      <c r="DM249" s="13">
        <v>0.18099999999999999</v>
      </c>
      <c r="DN249" s="13">
        <v>3</v>
      </c>
      <c r="DO249" s="13">
        <v>1</v>
      </c>
      <c r="DP249" s="13">
        <v>6.0000000000000001E-3</v>
      </c>
      <c r="DQ249" s="13">
        <v>275</v>
      </c>
      <c r="DR249" s="46">
        <v>142</v>
      </c>
      <c r="DS249" s="13">
        <v>7</v>
      </c>
      <c r="DT249" s="13">
        <v>34</v>
      </c>
      <c r="DU249" s="13">
        <v>-9.8000000000000004E-2</v>
      </c>
      <c r="DV249" s="13">
        <v>1</v>
      </c>
      <c r="DW249" s="13">
        <v>0</v>
      </c>
      <c r="DX249" s="13">
        <v>4.0000000000000001E-3</v>
      </c>
    </row>
    <row r="250" spans="1:128" ht="25.5" x14ac:dyDescent="0.2">
      <c r="A250" s="13" t="s">
        <v>183</v>
      </c>
      <c r="B250" s="13" t="s">
        <v>1112</v>
      </c>
      <c r="C250" s="39" t="s">
        <v>3285</v>
      </c>
      <c r="D250" s="1" t="s">
        <v>334</v>
      </c>
      <c r="E250" s="13" t="s">
        <v>173</v>
      </c>
      <c r="F250" s="13">
        <v>9</v>
      </c>
      <c r="G250" s="13">
        <v>0</v>
      </c>
      <c r="H250" s="13">
        <v>0</v>
      </c>
      <c r="I250" s="40">
        <f t="shared" si="126"/>
        <v>0</v>
      </c>
      <c r="J250" s="19">
        <f t="shared" si="127"/>
        <v>0</v>
      </c>
      <c r="K250" s="1">
        <v>0</v>
      </c>
      <c r="L250" s="1">
        <v>0</v>
      </c>
      <c r="M250" s="1">
        <v>0</v>
      </c>
      <c r="N250" s="1">
        <v>1</v>
      </c>
      <c r="O250" s="1">
        <v>5</v>
      </c>
      <c r="P250" s="1">
        <v>3</v>
      </c>
      <c r="Q250" s="1">
        <v>1</v>
      </c>
      <c r="R250" s="15">
        <f t="shared" si="128"/>
        <v>0</v>
      </c>
      <c r="S250" s="15">
        <f t="shared" si="129"/>
        <v>0</v>
      </c>
      <c r="T250" s="16">
        <v>123.7</v>
      </c>
      <c r="U250" s="16">
        <f t="shared" si="130"/>
        <v>13.744444444444445</v>
      </c>
      <c r="V250" s="16">
        <v>124.88</v>
      </c>
      <c r="W250" s="16">
        <f t="shared" si="131"/>
        <v>13.875555555555556</v>
      </c>
      <c r="X250" s="16">
        <v>316.79000000000002</v>
      </c>
      <c r="Y250" s="16">
        <f t="shared" si="132"/>
        <v>35.198888888888888</v>
      </c>
      <c r="Z250" s="21">
        <f t="shared" si="133"/>
        <v>0.28274503588652161</v>
      </c>
      <c r="AA250" s="20">
        <f t="shared" si="134"/>
        <v>0</v>
      </c>
      <c r="AB250">
        <v>19</v>
      </c>
      <c r="AC250" s="1">
        <v>27</v>
      </c>
      <c r="AD250" s="1">
        <v>15</v>
      </c>
      <c r="AE250" s="1">
        <v>1</v>
      </c>
      <c r="AF250" s="1">
        <v>3</v>
      </c>
      <c r="AG250" s="15">
        <f t="shared" si="135"/>
        <v>0</v>
      </c>
      <c r="AH250" s="15">
        <f t="shared" si="136"/>
        <v>0</v>
      </c>
      <c r="AI250" s="15">
        <f t="shared" si="137"/>
        <v>0</v>
      </c>
      <c r="AJ250" s="1">
        <v>36</v>
      </c>
      <c r="AK250" s="21">
        <f t="shared" si="138"/>
        <v>0.31858407079646017</v>
      </c>
      <c r="AL250" s="1">
        <v>40</v>
      </c>
      <c r="AM250" s="21">
        <f t="shared" si="139"/>
        <v>0.35398230088495575</v>
      </c>
      <c r="AN250" s="1">
        <v>37</v>
      </c>
      <c r="AO250" s="21">
        <f t="shared" si="140"/>
        <v>0.32743362831858408</v>
      </c>
      <c r="AP250" s="21">
        <f t="shared" si="141"/>
        <v>0.47368421052631576</v>
      </c>
      <c r="AQ250" s="1">
        <v>1</v>
      </c>
      <c r="AR250" s="4">
        <v>-5.04</v>
      </c>
      <c r="AS250" s="41">
        <v>51</v>
      </c>
      <c r="AT250" s="41">
        <v>45</v>
      </c>
      <c r="AU250" s="41">
        <v>42</v>
      </c>
      <c r="AV250" s="21">
        <f t="shared" si="142"/>
        <v>0.53125</v>
      </c>
      <c r="AW250" s="26">
        <v>17.13</v>
      </c>
      <c r="AX250" s="42">
        <v>8</v>
      </c>
      <c r="AY250" s="41">
        <v>-0.126</v>
      </c>
      <c r="AZ250" s="1">
        <v>6</v>
      </c>
      <c r="BA250" s="43">
        <v>-2.762</v>
      </c>
      <c r="BB250" s="16">
        <v>48.86</v>
      </c>
      <c r="BC250" s="26">
        <v>16.05</v>
      </c>
      <c r="BD250" s="43">
        <v>0.36399999999999999</v>
      </c>
      <c r="BE250" s="43">
        <v>1.758</v>
      </c>
      <c r="BF250" s="16">
        <v>49.57</v>
      </c>
      <c r="BG250" s="21">
        <f t="shared" si="143"/>
        <v>8.9285714285714288E-2</v>
      </c>
      <c r="BH250" s="44">
        <f t="shared" si="144"/>
        <v>0.8666666666666667</v>
      </c>
      <c r="BI250" s="42">
        <f t="shared" si="145"/>
        <v>955.95238095238108</v>
      </c>
      <c r="BJ250" s="21">
        <f t="shared" si="146"/>
        <v>-4.4047619047619016E-2</v>
      </c>
      <c r="BK250" s="26">
        <f t="shared" si="147"/>
        <v>2.402306213965407</v>
      </c>
      <c r="BL250" s="26">
        <f t="shared" si="148"/>
        <v>3.8436899423446507</v>
      </c>
      <c r="BM250" s="16">
        <f t="shared" si="149"/>
        <v>26.905829596412556</v>
      </c>
      <c r="BN250" s="16">
        <f t="shared" si="150"/>
        <v>28.827674567584882</v>
      </c>
      <c r="BO250" s="16">
        <f t="shared" si="151"/>
        <v>51.889814221652784</v>
      </c>
      <c r="BP250" s="16">
        <f t="shared" si="152"/>
        <v>59.577194106342091</v>
      </c>
      <c r="BQ250" s="16">
        <f t="shared" si="153"/>
        <v>-7.6873798846893067</v>
      </c>
      <c r="BR250" s="1">
        <v>5</v>
      </c>
      <c r="BS250" s="1">
        <v>8</v>
      </c>
      <c r="BT250" s="42">
        <v>51</v>
      </c>
      <c r="BU250" s="42">
        <v>52</v>
      </c>
      <c r="BV250" s="42">
        <v>22</v>
      </c>
      <c r="BW250" s="42">
        <v>29</v>
      </c>
      <c r="BX250" s="42">
        <v>35</v>
      </c>
      <c r="BY250" s="42">
        <v>30</v>
      </c>
      <c r="BZ250" s="1">
        <v>43</v>
      </c>
      <c r="CA250" s="1">
        <v>53</v>
      </c>
      <c r="CB250" s="21">
        <f t="shared" si="154"/>
        <v>0.44791666666666669</v>
      </c>
      <c r="CC250" s="4">
        <v>-7.69</v>
      </c>
      <c r="CD250" s="45">
        <f t="shared" si="155"/>
        <v>-11.665800937320885</v>
      </c>
      <c r="CE250" s="26">
        <f t="shared" si="156"/>
        <v>2.4621989330471292</v>
      </c>
      <c r="CF250" s="26">
        <f t="shared" si="157"/>
        <v>1.7045992613403202</v>
      </c>
      <c r="CG250" s="26">
        <f t="shared" si="158"/>
        <v>29.356987278638851</v>
      </c>
      <c r="CH250" s="26">
        <f t="shared" si="159"/>
        <v>29.546387196565551</v>
      </c>
      <c r="CI250" s="26">
        <f t="shared" si="160"/>
        <v>57.009375295937375</v>
      </c>
      <c r="CJ250" s="26">
        <f t="shared" si="161"/>
        <v>54.168376527036848</v>
      </c>
      <c r="CK250" s="16">
        <f t="shared" si="162"/>
        <v>-10.528378653589833</v>
      </c>
      <c r="CL250" s="42">
        <v>13</v>
      </c>
      <c r="CM250" s="42">
        <v>9</v>
      </c>
      <c r="CN250" s="42">
        <v>142</v>
      </c>
      <c r="CO250" s="42">
        <v>147</v>
      </c>
      <c r="CP250" s="42">
        <v>79</v>
      </c>
      <c r="CQ250" s="42">
        <v>58</v>
      </c>
      <c r="CR250" s="42">
        <v>72</v>
      </c>
      <c r="CS250" s="42">
        <v>67</v>
      </c>
      <c r="CT250" s="1">
        <v>2</v>
      </c>
      <c r="CU250" s="1">
        <v>0</v>
      </c>
      <c r="CV250" s="42">
        <f t="shared" si="163"/>
        <v>-2</v>
      </c>
      <c r="CW250" s="26">
        <f t="shared" si="164"/>
        <v>0.97008892481810838</v>
      </c>
      <c r="CX250" s="26">
        <f t="shared" si="165"/>
        <v>0</v>
      </c>
      <c r="CY250" s="26">
        <f t="shared" si="166"/>
        <v>-0.97008892481810838</v>
      </c>
      <c r="CZ250" s="13">
        <v>4</v>
      </c>
      <c r="DA250" s="13">
        <v>5</v>
      </c>
      <c r="DB250" s="27">
        <v>5.0199999999999996</v>
      </c>
      <c r="DC250" s="27">
        <v>4.32</v>
      </c>
      <c r="DD250" s="27">
        <v>4.72</v>
      </c>
      <c r="DE250" s="27">
        <v>4.63</v>
      </c>
      <c r="DF250" s="1"/>
      <c r="DG250" s="1"/>
      <c r="DH250" s="21" t="str">
        <f t="shared" si="167"/>
        <v xml:space="preserve"> </v>
      </c>
      <c r="DI250" s="42"/>
      <c r="DJ250" s="42"/>
      <c r="DK250" s="1"/>
      <c r="DL250" s="1"/>
      <c r="DM250" s="1"/>
      <c r="DN250" s="1"/>
      <c r="DO250" s="1"/>
      <c r="DP250" s="1"/>
      <c r="DQ250" s="47"/>
      <c r="DR250" s="46"/>
      <c r="DS250" s="13"/>
      <c r="DT250" s="13"/>
      <c r="DU250" s="13"/>
      <c r="DV250" s="13"/>
      <c r="DW250" s="13"/>
      <c r="DX250" s="1"/>
    </row>
    <row r="251" spans="1:128" ht="25.5" x14ac:dyDescent="0.2">
      <c r="A251" s="13" t="s">
        <v>1115</v>
      </c>
      <c r="B251" s="13" t="s">
        <v>1116</v>
      </c>
      <c r="C251" s="39" t="s">
        <v>3286</v>
      </c>
      <c r="D251" s="1" t="s">
        <v>334</v>
      </c>
      <c r="E251" s="13" t="s">
        <v>129</v>
      </c>
      <c r="F251" s="13">
        <v>66</v>
      </c>
      <c r="G251" s="13">
        <v>8</v>
      </c>
      <c r="H251" s="13">
        <v>18</v>
      </c>
      <c r="I251" s="40">
        <f t="shared" si="126"/>
        <v>26</v>
      </c>
      <c r="J251" s="19">
        <f t="shared" si="127"/>
        <v>1.8554493914283847</v>
      </c>
      <c r="K251" s="1">
        <v>8</v>
      </c>
      <c r="L251" s="1">
        <v>15</v>
      </c>
      <c r="M251" s="1">
        <v>3</v>
      </c>
      <c r="N251" s="1">
        <v>110</v>
      </c>
      <c r="O251" s="1">
        <v>38</v>
      </c>
      <c r="P251" s="1">
        <v>47</v>
      </c>
      <c r="Q251" s="1">
        <v>103</v>
      </c>
      <c r="R251" s="15">
        <f t="shared" si="128"/>
        <v>7.2727272727272724E-2</v>
      </c>
      <c r="S251" s="15">
        <f t="shared" si="129"/>
        <v>4.1025641025641026E-2</v>
      </c>
      <c r="T251" s="16">
        <v>840.76666666669996</v>
      </c>
      <c r="U251" s="16">
        <f t="shared" si="130"/>
        <v>12.738888888889393</v>
      </c>
      <c r="V251" s="16">
        <v>799.46</v>
      </c>
      <c r="W251" s="16">
        <f t="shared" si="131"/>
        <v>12.113030303030303</v>
      </c>
      <c r="X251" s="16">
        <v>2376.1799999999998</v>
      </c>
      <c r="Y251" s="16">
        <f t="shared" si="132"/>
        <v>36.00272727272727</v>
      </c>
      <c r="Z251" s="21">
        <f t="shared" si="133"/>
        <v>0.2517476792079707</v>
      </c>
      <c r="AA251" s="20">
        <f t="shared" si="134"/>
        <v>160.125</v>
      </c>
      <c r="AB251">
        <v>11</v>
      </c>
      <c r="AC251" s="1">
        <v>55</v>
      </c>
      <c r="AD251" s="1">
        <v>71</v>
      </c>
      <c r="AE251" s="1">
        <v>10</v>
      </c>
      <c r="AF251" s="1">
        <v>23</v>
      </c>
      <c r="AG251" s="15">
        <f t="shared" si="135"/>
        <v>0.2</v>
      </c>
      <c r="AH251" s="15">
        <f t="shared" si="136"/>
        <v>0.45</v>
      </c>
      <c r="AI251" s="15">
        <f t="shared" si="137"/>
        <v>0.65</v>
      </c>
      <c r="AJ251" s="1">
        <v>269</v>
      </c>
      <c r="AK251" s="21">
        <f t="shared" si="138"/>
        <v>0.32885085574572126</v>
      </c>
      <c r="AL251" s="1">
        <v>259</v>
      </c>
      <c r="AM251" s="21">
        <f t="shared" si="139"/>
        <v>0.31662591687041564</v>
      </c>
      <c r="AN251" s="1">
        <v>290</v>
      </c>
      <c r="AO251" s="21">
        <f t="shared" si="140"/>
        <v>0.3545232273838631</v>
      </c>
      <c r="AP251" s="21">
        <f t="shared" si="141"/>
        <v>0.50946969696969702</v>
      </c>
      <c r="AQ251" s="1">
        <v>11</v>
      </c>
      <c r="AR251" s="4">
        <v>-0.16</v>
      </c>
      <c r="AS251" s="41">
        <v>300</v>
      </c>
      <c r="AT251" s="41">
        <v>312</v>
      </c>
      <c r="AU251" s="41">
        <v>277</v>
      </c>
      <c r="AV251" s="21">
        <f t="shared" si="142"/>
        <v>0.49019607843137253</v>
      </c>
      <c r="AW251" s="26">
        <v>17.309999999999999</v>
      </c>
      <c r="AX251" s="42">
        <v>9</v>
      </c>
      <c r="AY251" s="41">
        <v>0.31</v>
      </c>
      <c r="AZ251" s="1">
        <v>7</v>
      </c>
      <c r="BA251" s="43">
        <v>-1.306</v>
      </c>
      <c r="BB251" s="16">
        <v>49.28</v>
      </c>
      <c r="BC251" s="26">
        <v>17.7</v>
      </c>
      <c r="BD251" s="43">
        <v>-0.30399999999999999</v>
      </c>
      <c r="BE251" s="43">
        <v>2.1539999999999999</v>
      </c>
      <c r="BF251" s="16">
        <v>51.15</v>
      </c>
      <c r="BG251" s="21">
        <f t="shared" si="143"/>
        <v>9.3676814988290405E-2</v>
      </c>
      <c r="BH251" s="44">
        <f t="shared" si="144"/>
        <v>0.92987012987012985</v>
      </c>
      <c r="BI251" s="42">
        <f t="shared" si="145"/>
        <v>1023.5469448584203</v>
      </c>
      <c r="BJ251" s="21">
        <f t="shared" si="146"/>
        <v>2.3546944858420252E-2</v>
      </c>
      <c r="BK251" s="26">
        <f t="shared" si="147"/>
        <v>3.0020263677982637</v>
      </c>
      <c r="BL251" s="26">
        <f t="shared" si="148"/>
        <v>2.026367798263828</v>
      </c>
      <c r="BM251" s="16">
        <f t="shared" si="149"/>
        <v>32.046631476246468</v>
      </c>
      <c r="BN251" s="16">
        <f t="shared" si="150"/>
        <v>28.894503790058288</v>
      </c>
      <c r="BO251" s="16">
        <f t="shared" si="151"/>
        <v>55.012133189903182</v>
      </c>
      <c r="BP251" s="16">
        <f t="shared" si="152"/>
        <v>50.50909363820579</v>
      </c>
      <c r="BQ251" s="16">
        <f t="shared" si="153"/>
        <v>4.5030395516973911</v>
      </c>
      <c r="BR251" s="1">
        <v>40</v>
      </c>
      <c r="BS251" s="1">
        <v>27</v>
      </c>
      <c r="BT251" s="42">
        <v>387</v>
      </c>
      <c r="BU251" s="42">
        <v>358</v>
      </c>
      <c r="BV251" s="42">
        <v>137</v>
      </c>
      <c r="BW251" s="42">
        <v>140</v>
      </c>
      <c r="BX251" s="42">
        <v>148</v>
      </c>
      <c r="BY251" s="42">
        <v>169</v>
      </c>
      <c r="BZ251" s="1">
        <v>336</v>
      </c>
      <c r="CA251" s="1">
        <v>294</v>
      </c>
      <c r="CB251" s="21">
        <f t="shared" si="154"/>
        <v>0.53333333333333333</v>
      </c>
      <c r="CC251" s="4">
        <v>1.28</v>
      </c>
      <c r="CD251" s="45">
        <f t="shared" si="155"/>
        <v>0.725766824424662</v>
      </c>
      <c r="CE251" s="26">
        <f t="shared" si="156"/>
        <v>1.9190465368785197</v>
      </c>
      <c r="CF251" s="26">
        <f t="shared" si="157"/>
        <v>2.3230563341161026</v>
      </c>
      <c r="CG251" s="26">
        <f t="shared" si="158"/>
        <v>30.098729894199934</v>
      </c>
      <c r="CH251" s="26">
        <f t="shared" si="159"/>
        <v>28.154432744994068</v>
      </c>
      <c r="CI251" s="26">
        <f t="shared" si="160"/>
        <v>55.046334873620687</v>
      </c>
      <c r="CJ251" s="26">
        <f t="shared" si="161"/>
        <v>50.652728328661972</v>
      </c>
      <c r="CK251" s="16">
        <f t="shared" si="162"/>
        <v>0.1094330067386764</v>
      </c>
      <c r="CL251" s="42">
        <v>76</v>
      </c>
      <c r="CM251" s="42">
        <v>92</v>
      </c>
      <c r="CN251" s="42">
        <v>1116</v>
      </c>
      <c r="CO251" s="42">
        <v>1023</v>
      </c>
      <c r="CP251" s="42">
        <v>474</v>
      </c>
      <c r="CQ251" s="42">
        <v>409</v>
      </c>
      <c r="CR251" s="42">
        <v>482</v>
      </c>
      <c r="CS251" s="42">
        <v>514</v>
      </c>
      <c r="CT251" s="1">
        <v>5</v>
      </c>
      <c r="CU251" s="1">
        <v>12</v>
      </c>
      <c r="CV251" s="42">
        <f t="shared" si="163"/>
        <v>7</v>
      </c>
      <c r="CW251" s="26">
        <f t="shared" si="164"/>
        <v>0.35681719065930478</v>
      </c>
      <c r="CX251" s="26">
        <f t="shared" si="165"/>
        <v>0.85636125758233139</v>
      </c>
      <c r="CY251" s="26">
        <f t="shared" si="166"/>
        <v>0.49954406692302661</v>
      </c>
      <c r="CZ251" s="13">
        <v>33</v>
      </c>
      <c r="DA251" s="13">
        <v>27</v>
      </c>
      <c r="DB251" s="27">
        <v>27.19</v>
      </c>
      <c r="DC251" s="27">
        <v>30.44</v>
      </c>
      <c r="DD251" s="27">
        <v>28.99</v>
      </c>
      <c r="DE251" s="27">
        <v>27.69</v>
      </c>
      <c r="DF251" s="13">
        <v>3</v>
      </c>
      <c r="DG251" s="13">
        <v>9</v>
      </c>
      <c r="DH251" s="21">
        <f t="shared" si="167"/>
        <v>0.25</v>
      </c>
      <c r="DI251" s="42">
        <v>6</v>
      </c>
      <c r="DJ251" s="42">
        <v>1</v>
      </c>
      <c r="DK251" s="13">
        <v>0</v>
      </c>
      <c r="DL251" s="13">
        <v>0</v>
      </c>
      <c r="DM251" s="13">
        <v>0</v>
      </c>
      <c r="DN251" s="13">
        <v>0</v>
      </c>
      <c r="DO251" s="13">
        <v>0</v>
      </c>
      <c r="DP251" s="13">
        <v>0</v>
      </c>
      <c r="DQ251" s="13">
        <v>4</v>
      </c>
      <c r="DR251" s="46">
        <v>2</v>
      </c>
      <c r="DS251" s="13">
        <v>0</v>
      </c>
      <c r="DT251" s="13">
        <v>1</v>
      </c>
      <c r="DU251" s="13">
        <v>-0.25</v>
      </c>
      <c r="DV251" s="13">
        <v>0</v>
      </c>
      <c r="DW251" s="13">
        <v>0</v>
      </c>
      <c r="DX251" s="13">
        <v>0</v>
      </c>
    </row>
    <row r="252" spans="1:128" ht="25.5" x14ac:dyDescent="0.2">
      <c r="A252" s="13" t="s">
        <v>539</v>
      </c>
      <c r="B252" s="13" t="s">
        <v>1120</v>
      </c>
      <c r="C252" s="39" t="s">
        <v>3287</v>
      </c>
      <c r="D252" s="1" t="s">
        <v>214</v>
      </c>
      <c r="E252" s="13" t="s">
        <v>146</v>
      </c>
      <c r="F252" s="13">
        <v>63</v>
      </c>
      <c r="G252" s="13">
        <v>5</v>
      </c>
      <c r="H252" s="13">
        <v>9</v>
      </c>
      <c r="I252" s="40">
        <f t="shared" si="126"/>
        <v>14</v>
      </c>
      <c r="J252" s="19">
        <f t="shared" si="127"/>
        <v>1.0874255631310483</v>
      </c>
      <c r="K252" s="1">
        <v>5</v>
      </c>
      <c r="L252" s="1">
        <v>5</v>
      </c>
      <c r="M252" s="1">
        <v>4</v>
      </c>
      <c r="N252" s="1">
        <v>69</v>
      </c>
      <c r="O252" s="1">
        <v>25</v>
      </c>
      <c r="P252" s="1">
        <v>20</v>
      </c>
      <c r="Q252" s="1">
        <v>57</v>
      </c>
      <c r="R252" s="15">
        <f t="shared" si="128"/>
        <v>7.2463768115942032E-2</v>
      </c>
      <c r="S252" s="15">
        <f t="shared" si="129"/>
        <v>4.3859649122807015E-2</v>
      </c>
      <c r="T252" s="16">
        <v>772.46666666670001</v>
      </c>
      <c r="U252" s="16">
        <f t="shared" si="130"/>
        <v>12.26137566137619</v>
      </c>
      <c r="V252" s="16">
        <v>739.53</v>
      </c>
      <c r="W252" s="16">
        <f t="shared" si="131"/>
        <v>11.738571428571428</v>
      </c>
      <c r="X252" s="16">
        <v>2305.67</v>
      </c>
      <c r="Y252" s="16">
        <f t="shared" si="132"/>
        <v>36.59793650793651</v>
      </c>
      <c r="Z252" s="21">
        <f t="shared" si="133"/>
        <v>0.24285104426638643</v>
      </c>
      <c r="AA252" s="20">
        <f t="shared" si="134"/>
        <v>54.615384615384613</v>
      </c>
      <c r="AB252">
        <v>35</v>
      </c>
      <c r="AC252" s="1">
        <v>44</v>
      </c>
      <c r="AD252" s="1">
        <v>52</v>
      </c>
      <c r="AE252" s="1">
        <v>16</v>
      </c>
      <c r="AF252" s="1">
        <v>9</v>
      </c>
      <c r="AG252" s="15">
        <f t="shared" si="135"/>
        <v>0.19230769230769232</v>
      </c>
      <c r="AH252" s="15">
        <f t="shared" si="136"/>
        <v>0.34615384615384615</v>
      </c>
      <c r="AI252" s="15">
        <f t="shared" si="137"/>
        <v>0.53846153846153844</v>
      </c>
      <c r="AJ252" s="1">
        <v>179</v>
      </c>
      <c r="AK252" s="21">
        <f t="shared" si="138"/>
        <v>0.24156545209176788</v>
      </c>
      <c r="AL252" s="1">
        <v>313</v>
      </c>
      <c r="AM252" s="21">
        <f t="shared" si="139"/>
        <v>0.4224021592442645</v>
      </c>
      <c r="AN252" s="1">
        <v>249</v>
      </c>
      <c r="AO252" s="21">
        <f t="shared" si="140"/>
        <v>0.33603238866396762</v>
      </c>
      <c r="AP252" s="21">
        <f t="shared" si="141"/>
        <v>0.36382113821138212</v>
      </c>
      <c r="AQ252" s="1">
        <v>4</v>
      </c>
      <c r="AR252" s="4">
        <v>-7.33</v>
      </c>
      <c r="AS252" s="41">
        <v>261</v>
      </c>
      <c r="AT252" s="41">
        <v>300</v>
      </c>
      <c r="AU252" s="41">
        <v>207</v>
      </c>
      <c r="AV252" s="21">
        <f t="shared" si="142"/>
        <v>0.46524064171122997</v>
      </c>
      <c r="AW252" s="26">
        <v>17.3</v>
      </c>
      <c r="AX252" s="42">
        <v>9</v>
      </c>
      <c r="AY252" s="41">
        <v>0.64100000000000001</v>
      </c>
      <c r="AZ252" s="1">
        <v>5</v>
      </c>
      <c r="BA252" s="43">
        <v>1.6619999999999999</v>
      </c>
      <c r="BB252" s="16">
        <v>50.44</v>
      </c>
      <c r="BC252" s="26">
        <v>17.59</v>
      </c>
      <c r="BD252" s="43">
        <v>-0.76800000000000002</v>
      </c>
      <c r="BE252" s="43">
        <v>-23.591999999999999</v>
      </c>
      <c r="BF252" s="16">
        <v>41.01</v>
      </c>
      <c r="BG252" s="21">
        <f t="shared" si="143"/>
        <v>9.154929577464789E-2</v>
      </c>
      <c r="BH252" s="44">
        <f t="shared" si="144"/>
        <v>0.92874109263657956</v>
      </c>
      <c r="BI252" s="42">
        <f t="shared" si="145"/>
        <v>1020.2903884112275</v>
      </c>
      <c r="BJ252" s="21">
        <f t="shared" si="146"/>
        <v>2.0290388411227447E-2</v>
      </c>
      <c r="BK252" s="26">
        <f t="shared" si="147"/>
        <v>2.1094478925804228</v>
      </c>
      <c r="BL252" s="26">
        <f t="shared" si="148"/>
        <v>2.4339783375927952</v>
      </c>
      <c r="BM252" s="16">
        <f t="shared" si="149"/>
        <v>23.041661595878466</v>
      </c>
      <c r="BN252" s="16">
        <f t="shared" si="150"/>
        <v>34.156829337552225</v>
      </c>
      <c r="BO252" s="16">
        <f t="shared" si="151"/>
        <v>40.160642570281126</v>
      </c>
      <c r="BP252" s="16">
        <f t="shared" si="152"/>
        <v>66.123078171270947</v>
      </c>
      <c r="BQ252" s="16">
        <f t="shared" si="153"/>
        <v>-25.962435600989821</v>
      </c>
      <c r="BR252" s="1">
        <v>26</v>
      </c>
      <c r="BS252" s="1">
        <v>30</v>
      </c>
      <c r="BT252" s="42">
        <v>258</v>
      </c>
      <c r="BU252" s="42">
        <v>391</v>
      </c>
      <c r="BV252" s="42">
        <v>100</v>
      </c>
      <c r="BW252" s="42">
        <v>145</v>
      </c>
      <c r="BX252" s="42">
        <v>249</v>
      </c>
      <c r="BY252" s="42">
        <v>111</v>
      </c>
      <c r="BZ252" s="1">
        <v>226</v>
      </c>
      <c r="CA252" s="1">
        <v>354</v>
      </c>
      <c r="CB252" s="21">
        <f t="shared" si="154"/>
        <v>0.3896551724137931</v>
      </c>
      <c r="CC252" s="4">
        <v>1.26</v>
      </c>
      <c r="CD252" s="45">
        <f t="shared" si="155"/>
        <v>2.4698570819370005</v>
      </c>
      <c r="CE252" s="26">
        <f t="shared" si="156"/>
        <v>1.7435279116265554</v>
      </c>
      <c r="CF252" s="26">
        <f t="shared" si="157"/>
        <v>2.6803488790676897</v>
      </c>
      <c r="CG252" s="26">
        <f t="shared" si="158"/>
        <v>23.576661013935208</v>
      </c>
      <c r="CH252" s="26">
        <f t="shared" si="159"/>
        <v>33.621463609276262</v>
      </c>
      <c r="CI252" s="26">
        <f t="shared" si="160"/>
        <v>41.870692683688475</v>
      </c>
      <c r="CJ252" s="26">
        <f t="shared" si="161"/>
        <v>65.369285283670251</v>
      </c>
      <c r="CK252" s="16">
        <f t="shared" si="162"/>
        <v>-2.4638430010080441</v>
      </c>
      <c r="CL252" s="42">
        <v>67</v>
      </c>
      <c r="CM252" s="42">
        <v>103</v>
      </c>
      <c r="CN252" s="42">
        <v>839</v>
      </c>
      <c r="CO252" s="42">
        <v>1189</v>
      </c>
      <c r="CP252" s="42">
        <v>291</v>
      </c>
      <c r="CQ252" s="42">
        <v>528</v>
      </c>
      <c r="CR252" s="42">
        <v>692</v>
      </c>
      <c r="CS252" s="42">
        <v>412</v>
      </c>
      <c r="CT252" s="1">
        <v>3</v>
      </c>
      <c r="CU252" s="1">
        <v>6</v>
      </c>
      <c r="CV252" s="42">
        <f t="shared" si="163"/>
        <v>3</v>
      </c>
      <c r="CW252" s="26">
        <f t="shared" si="164"/>
        <v>0.23301976352808176</v>
      </c>
      <c r="CX252" s="26">
        <f t="shared" si="165"/>
        <v>0.46603952705616353</v>
      </c>
      <c r="CY252" s="26">
        <f t="shared" si="166"/>
        <v>0.23301976352808176</v>
      </c>
      <c r="CZ252" s="13">
        <v>22</v>
      </c>
      <c r="DA252" s="13">
        <v>32</v>
      </c>
      <c r="DB252" s="27">
        <v>19.54</v>
      </c>
      <c r="DC252" s="27">
        <v>32.36</v>
      </c>
      <c r="DD252" s="27">
        <v>21.95</v>
      </c>
      <c r="DE252" s="27">
        <v>32.82</v>
      </c>
      <c r="DF252" s="13">
        <v>132</v>
      </c>
      <c r="DG252" s="13">
        <v>145</v>
      </c>
      <c r="DH252" s="21">
        <f t="shared" si="167"/>
        <v>0.47653429602888087</v>
      </c>
      <c r="DI252" s="42">
        <v>67</v>
      </c>
      <c r="DJ252" s="42">
        <v>32</v>
      </c>
      <c r="DK252" s="13">
        <v>10</v>
      </c>
      <c r="DL252" s="13">
        <v>1</v>
      </c>
      <c r="DM252" s="13">
        <v>0.13400000000000001</v>
      </c>
      <c r="DN252" s="13">
        <v>1</v>
      </c>
      <c r="DO252" s="13">
        <v>0</v>
      </c>
      <c r="DP252" s="13">
        <v>1.4999999999999999E-2</v>
      </c>
      <c r="DQ252" s="13">
        <v>117</v>
      </c>
      <c r="DR252" s="46">
        <v>51</v>
      </c>
      <c r="DS252" s="13">
        <v>0</v>
      </c>
      <c r="DT252" s="13">
        <v>20</v>
      </c>
      <c r="DU252" s="13">
        <v>-0.17100000000000001</v>
      </c>
      <c r="DV252" s="13">
        <v>0</v>
      </c>
      <c r="DW252" s="13">
        <v>0</v>
      </c>
      <c r="DX252" s="13">
        <v>0</v>
      </c>
    </row>
    <row r="253" spans="1:128" ht="25.5" x14ac:dyDescent="0.2">
      <c r="A253" s="13" t="s">
        <v>1124</v>
      </c>
      <c r="B253" s="13" t="s">
        <v>1125</v>
      </c>
      <c r="C253" s="39" t="s">
        <v>3288</v>
      </c>
      <c r="D253" s="1" t="s">
        <v>238</v>
      </c>
      <c r="E253" s="13" t="s">
        <v>129</v>
      </c>
      <c r="F253" s="13">
        <v>57</v>
      </c>
      <c r="G253" s="13">
        <v>8</v>
      </c>
      <c r="H253" s="13">
        <v>10</v>
      </c>
      <c r="I253" s="40">
        <f t="shared" si="126"/>
        <v>18</v>
      </c>
      <c r="J253" s="19">
        <f t="shared" si="127"/>
        <v>1.3604299630499932</v>
      </c>
      <c r="K253" s="1">
        <v>7</v>
      </c>
      <c r="L253" s="1">
        <v>8</v>
      </c>
      <c r="M253" s="1">
        <v>2</v>
      </c>
      <c r="N253" s="1">
        <v>53</v>
      </c>
      <c r="O253" s="1">
        <v>18</v>
      </c>
      <c r="P253" s="1">
        <v>15</v>
      </c>
      <c r="Q253" s="1">
        <v>55</v>
      </c>
      <c r="R253" s="15">
        <f t="shared" si="128"/>
        <v>0.15094339622641509</v>
      </c>
      <c r="S253" s="15">
        <f t="shared" si="129"/>
        <v>9.3023255813953487E-2</v>
      </c>
      <c r="T253" s="16">
        <v>793.86666666669998</v>
      </c>
      <c r="U253" s="16">
        <f t="shared" si="130"/>
        <v>13.927485380117544</v>
      </c>
      <c r="V253" s="16">
        <v>770.27</v>
      </c>
      <c r="W253" s="16">
        <f t="shared" si="131"/>
        <v>13.513508771929825</v>
      </c>
      <c r="X253" s="16">
        <v>1999.48</v>
      </c>
      <c r="Y253" s="16">
        <f t="shared" si="132"/>
        <v>35.078596491228069</v>
      </c>
      <c r="Z253" s="21">
        <f t="shared" si="133"/>
        <v>0.27810091163462408</v>
      </c>
      <c r="AA253" s="20">
        <f t="shared" si="134"/>
        <v>95.039999999999992</v>
      </c>
      <c r="AB253">
        <v>42</v>
      </c>
      <c r="AC253" s="1">
        <v>180</v>
      </c>
      <c r="AD253" s="1">
        <v>55</v>
      </c>
      <c r="AE253" s="1">
        <v>22</v>
      </c>
      <c r="AF253" s="1">
        <v>24</v>
      </c>
      <c r="AG253" s="15">
        <f t="shared" si="135"/>
        <v>0.32</v>
      </c>
      <c r="AH253" s="15">
        <f t="shared" si="136"/>
        <v>0.4</v>
      </c>
      <c r="AI253" s="15">
        <f t="shared" si="137"/>
        <v>0.72</v>
      </c>
      <c r="AJ253" s="1">
        <v>207</v>
      </c>
      <c r="AK253" s="21">
        <f t="shared" si="138"/>
        <v>0.28870292887029286</v>
      </c>
      <c r="AL253" s="1">
        <v>272</v>
      </c>
      <c r="AM253" s="21">
        <f t="shared" si="139"/>
        <v>0.37935843793584378</v>
      </c>
      <c r="AN253" s="1">
        <v>238</v>
      </c>
      <c r="AO253" s="21">
        <f t="shared" si="140"/>
        <v>0.3319386331938633</v>
      </c>
      <c r="AP253" s="21">
        <f t="shared" si="141"/>
        <v>0.43215031315240082</v>
      </c>
      <c r="AQ253" s="1">
        <v>9</v>
      </c>
      <c r="AR253" s="4">
        <v>2.71</v>
      </c>
      <c r="AS253" s="41">
        <v>242</v>
      </c>
      <c r="AT253" s="41">
        <v>278</v>
      </c>
      <c r="AU253" s="41">
        <v>203</v>
      </c>
      <c r="AV253" s="21">
        <f t="shared" si="142"/>
        <v>0.4653846153846154</v>
      </c>
      <c r="AW253" s="26">
        <v>17.28</v>
      </c>
      <c r="AX253" s="42">
        <v>7</v>
      </c>
      <c r="AY253" s="41">
        <v>0.215</v>
      </c>
      <c r="AZ253" s="1">
        <v>7</v>
      </c>
      <c r="BA253" s="43">
        <v>0.91100000000000003</v>
      </c>
      <c r="BB253" s="16">
        <v>50.16</v>
      </c>
      <c r="BC253" s="26">
        <v>17.88</v>
      </c>
      <c r="BD253" s="43">
        <v>-3.6999999999999998E-2</v>
      </c>
      <c r="BE253" s="43">
        <v>-24.535</v>
      </c>
      <c r="BF253" s="16">
        <v>40.71</v>
      </c>
      <c r="BG253" s="21">
        <f t="shared" si="143"/>
        <v>8.4175084175084181E-2</v>
      </c>
      <c r="BH253" s="44">
        <f t="shared" si="144"/>
        <v>0.93197278911564629</v>
      </c>
      <c r="BI253" s="42">
        <f t="shared" si="145"/>
        <v>1016.1478732907304</v>
      </c>
      <c r="BJ253" s="21">
        <f t="shared" si="146"/>
        <v>1.6147873290730475E-2</v>
      </c>
      <c r="BK253" s="26">
        <f t="shared" si="147"/>
        <v>1.9473691043400367</v>
      </c>
      <c r="BL253" s="26">
        <f t="shared" si="148"/>
        <v>2.3368429252080443</v>
      </c>
      <c r="BM253" s="16">
        <f t="shared" si="149"/>
        <v>23.134744959559637</v>
      </c>
      <c r="BN253" s="16">
        <f t="shared" si="150"/>
        <v>34.351591000558244</v>
      </c>
      <c r="BO253" s="16">
        <f t="shared" si="151"/>
        <v>40.427382606099158</v>
      </c>
      <c r="BP253" s="16">
        <f t="shared" si="152"/>
        <v>66.366339075908456</v>
      </c>
      <c r="BQ253" s="16">
        <f t="shared" si="153"/>
        <v>-25.938956469809298</v>
      </c>
      <c r="BR253" s="1">
        <v>25</v>
      </c>
      <c r="BS253" s="1">
        <v>30</v>
      </c>
      <c r="BT253" s="42">
        <v>272</v>
      </c>
      <c r="BU253" s="42">
        <v>411</v>
      </c>
      <c r="BV253" s="42">
        <v>97</v>
      </c>
      <c r="BW253" s="42">
        <v>167</v>
      </c>
      <c r="BX253" s="42">
        <v>244</v>
      </c>
      <c r="BY253" s="42">
        <v>125</v>
      </c>
      <c r="BZ253" s="1">
        <v>256</v>
      </c>
      <c r="CA253" s="1">
        <v>408</v>
      </c>
      <c r="CB253" s="21">
        <f t="shared" si="154"/>
        <v>0.38554216867469882</v>
      </c>
      <c r="CC253" s="4">
        <v>-1.48</v>
      </c>
      <c r="CD253" s="45">
        <f t="shared" si="155"/>
        <v>1.0454360145330845</v>
      </c>
      <c r="CE253" s="26">
        <f t="shared" si="156"/>
        <v>1.7404525176545902</v>
      </c>
      <c r="CF253" s="26">
        <f t="shared" si="157"/>
        <v>2.730709984595995</v>
      </c>
      <c r="CG253" s="26">
        <f t="shared" si="158"/>
        <v>25.056514693820393</v>
      </c>
      <c r="CH253" s="26">
        <f t="shared" si="159"/>
        <v>35.409206393662352</v>
      </c>
      <c r="CI253" s="26">
        <f t="shared" si="160"/>
        <v>43.391281733250644</v>
      </c>
      <c r="CJ253" s="26">
        <f t="shared" si="161"/>
        <v>69.528077300098019</v>
      </c>
      <c r="CK253" s="16">
        <f t="shared" si="162"/>
        <v>0.19783909703807723</v>
      </c>
      <c r="CL253" s="42">
        <v>58</v>
      </c>
      <c r="CM253" s="42">
        <v>91</v>
      </c>
      <c r="CN253" s="42">
        <v>777</v>
      </c>
      <c r="CO253" s="42">
        <v>1089</v>
      </c>
      <c r="CP253" s="42">
        <v>282</v>
      </c>
      <c r="CQ253" s="42">
        <v>492</v>
      </c>
      <c r="CR253" s="42">
        <v>645</v>
      </c>
      <c r="CS253" s="42">
        <v>329</v>
      </c>
      <c r="CT253" s="1">
        <v>6</v>
      </c>
      <c r="CU253" s="1">
        <v>7</v>
      </c>
      <c r="CV253" s="42">
        <f t="shared" si="163"/>
        <v>1</v>
      </c>
      <c r="CW253" s="26">
        <f t="shared" si="164"/>
        <v>0.45347665434999779</v>
      </c>
      <c r="CX253" s="26">
        <f t="shared" si="165"/>
        <v>0.52905609674166409</v>
      </c>
      <c r="CY253" s="26">
        <f t="shared" si="166"/>
        <v>7.5579442391666293E-2</v>
      </c>
      <c r="CZ253" s="13">
        <v>24</v>
      </c>
      <c r="DA253" s="13">
        <v>36</v>
      </c>
      <c r="DB253" s="27">
        <v>19.690000000000001</v>
      </c>
      <c r="DC253" s="27">
        <v>35.47</v>
      </c>
      <c r="DD253" s="27">
        <v>22.34</v>
      </c>
      <c r="DE253" s="27">
        <v>33.450000000000003</v>
      </c>
      <c r="DF253" s="13">
        <v>45</v>
      </c>
      <c r="DG253" s="13">
        <v>55</v>
      </c>
      <c r="DH253" s="21">
        <f t="shared" si="167"/>
        <v>0.45</v>
      </c>
      <c r="DI253" s="42">
        <v>43</v>
      </c>
      <c r="DJ253" s="42">
        <v>21</v>
      </c>
      <c r="DK253" s="13">
        <v>4</v>
      </c>
      <c r="DL253" s="13">
        <v>2</v>
      </c>
      <c r="DM253" s="13">
        <v>4.7E-2</v>
      </c>
      <c r="DN253" s="13">
        <v>1</v>
      </c>
      <c r="DO253" s="13">
        <v>0</v>
      </c>
      <c r="DP253" s="13">
        <v>2.3E-2</v>
      </c>
      <c r="DQ253" s="13">
        <v>32</v>
      </c>
      <c r="DR253" s="46">
        <v>15</v>
      </c>
      <c r="DS253" s="13">
        <v>1</v>
      </c>
      <c r="DT253" s="13">
        <v>7</v>
      </c>
      <c r="DU253" s="13">
        <v>-0.188</v>
      </c>
      <c r="DV253" s="13">
        <v>0</v>
      </c>
      <c r="DW253" s="13">
        <v>0</v>
      </c>
      <c r="DX253" s="13">
        <v>0</v>
      </c>
    </row>
    <row r="254" spans="1:128" ht="25.5" x14ac:dyDescent="0.2">
      <c r="A254" s="13" t="s">
        <v>423</v>
      </c>
      <c r="B254" s="13" t="s">
        <v>1125</v>
      </c>
      <c r="C254" s="39" t="s">
        <v>3289</v>
      </c>
      <c r="D254" s="1" t="s">
        <v>145</v>
      </c>
      <c r="E254" s="13" t="s">
        <v>129</v>
      </c>
      <c r="F254" s="13">
        <v>79</v>
      </c>
      <c r="G254" s="13">
        <v>20</v>
      </c>
      <c r="H254" s="13">
        <v>27</v>
      </c>
      <c r="I254" s="40">
        <f t="shared" si="126"/>
        <v>47</v>
      </c>
      <c r="J254" s="19">
        <f t="shared" si="127"/>
        <v>2.3865607853646167</v>
      </c>
      <c r="K254" s="1">
        <v>19</v>
      </c>
      <c r="L254" s="1">
        <v>9</v>
      </c>
      <c r="M254" s="1">
        <v>13</v>
      </c>
      <c r="N254" s="1">
        <v>129</v>
      </c>
      <c r="O254" s="1">
        <v>28</v>
      </c>
      <c r="P254" s="1">
        <v>35</v>
      </c>
      <c r="Q254" s="1">
        <v>132</v>
      </c>
      <c r="R254" s="15">
        <f t="shared" si="128"/>
        <v>0.15503875968992248</v>
      </c>
      <c r="S254" s="15">
        <f t="shared" si="129"/>
        <v>0.10416666666666667</v>
      </c>
      <c r="T254" s="16">
        <v>1181.6166666667</v>
      </c>
      <c r="U254" s="16">
        <f t="shared" si="130"/>
        <v>14.957172995781013</v>
      </c>
      <c r="V254" s="16">
        <v>1108.3</v>
      </c>
      <c r="W254" s="16">
        <f t="shared" si="131"/>
        <v>14.029113924050632</v>
      </c>
      <c r="X254" s="16">
        <v>2619.66</v>
      </c>
      <c r="Y254" s="16">
        <f t="shared" si="132"/>
        <v>33.160253164556963</v>
      </c>
      <c r="Z254" s="21">
        <f t="shared" si="133"/>
        <v>0.29729396238157058</v>
      </c>
      <c r="AA254" s="20">
        <f t="shared" si="134"/>
        <v>86.210526315789465</v>
      </c>
      <c r="AB254">
        <v>39</v>
      </c>
      <c r="AC254" s="1">
        <v>175</v>
      </c>
      <c r="AD254" s="1">
        <v>110</v>
      </c>
      <c r="AE254" s="1">
        <v>16</v>
      </c>
      <c r="AF254" s="1">
        <v>38</v>
      </c>
      <c r="AG254" s="15">
        <f t="shared" si="135"/>
        <v>0.35087719298245612</v>
      </c>
      <c r="AH254" s="15">
        <f t="shared" si="136"/>
        <v>0.38596491228070173</v>
      </c>
      <c r="AI254" s="15">
        <f t="shared" si="137"/>
        <v>0.73684210526315785</v>
      </c>
      <c r="AJ254" s="1">
        <v>331</v>
      </c>
      <c r="AK254" s="21">
        <f t="shared" si="138"/>
        <v>0.31374407582938391</v>
      </c>
      <c r="AL254" s="1">
        <v>345</v>
      </c>
      <c r="AM254" s="21">
        <f t="shared" si="139"/>
        <v>0.32701421800947866</v>
      </c>
      <c r="AN254" s="1">
        <v>379</v>
      </c>
      <c r="AO254" s="21">
        <f t="shared" si="140"/>
        <v>0.35924170616113743</v>
      </c>
      <c r="AP254" s="21">
        <f t="shared" si="141"/>
        <v>0.48964497041420119</v>
      </c>
      <c r="AQ254" s="1">
        <v>15</v>
      </c>
      <c r="AR254" s="4">
        <v>2.35</v>
      </c>
      <c r="AS254" s="41">
        <v>424</v>
      </c>
      <c r="AT254" s="41">
        <v>424</v>
      </c>
      <c r="AU254" s="41">
        <v>373</v>
      </c>
      <c r="AV254" s="21">
        <f t="shared" si="142"/>
        <v>0.5</v>
      </c>
      <c r="AW254" s="26">
        <v>17.71</v>
      </c>
      <c r="AX254" s="42">
        <v>2</v>
      </c>
      <c r="AY254" s="41">
        <v>0.496</v>
      </c>
      <c r="AZ254" s="1">
        <v>5</v>
      </c>
      <c r="BA254" s="43">
        <v>0.57500000000000007</v>
      </c>
      <c r="BB254" s="16">
        <v>50.04</v>
      </c>
      <c r="BC254" s="26">
        <v>18.11</v>
      </c>
      <c r="BD254" s="43">
        <v>1.595</v>
      </c>
      <c r="BE254" s="43">
        <v>-3.569</v>
      </c>
      <c r="BF254" s="16">
        <v>48.49</v>
      </c>
      <c r="BG254" s="21">
        <f t="shared" si="143"/>
        <v>0.1043956043956044</v>
      </c>
      <c r="BH254" s="44">
        <f t="shared" si="144"/>
        <v>0.91866913123844729</v>
      </c>
      <c r="BI254" s="42">
        <f t="shared" si="145"/>
        <v>1023.0647356340518</v>
      </c>
      <c r="BJ254" s="21">
        <f t="shared" si="146"/>
        <v>2.3064735634051689E-2</v>
      </c>
      <c r="BK254" s="26">
        <f t="shared" si="147"/>
        <v>3.0858070919426153</v>
      </c>
      <c r="BL254" s="26">
        <f t="shared" si="148"/>
        <v>2.3820265271135974</v>
      </c>
      <c r="BM254" s="16">
        <f t="shared" si="149"/>
        <v>29.558783722818731</v>
      </c>
      <c r="BN254" s="16">
        <f t="shared" si="150"/>
        <v>29.288098890192188</v>
      </c>
      <c r="BO254" s="16">
        <f t="shared" si="151"/>
        <v>52.94595326175223</v>
      </c>
      <c r="BP254" s="16">
        <f t="shared" si="152"/>
        <v>52.133898763872601</v>
      </c>
      <c r="BQ254" s="16">
        <f t="shared" si="153"/>
        <v>0.81205449787962891</v>
      </c>
      <c r="BR254" s="1">
        <v>57</v>
      </c>
      <c r="BS254" s="1">
        <v>44</v>
      </c>
      <c r="BT254" s="42">
        <v>489</v>
      </c>
      <c r="BU254" s="42">
        <v>497</v>
      </c>
      <c r="BV254" s="42">
        <v>205</v>
      </c>
      <c r="BW254" s="42">
        <v>200</v>
      </c>
      <c r="BX254" s="42">
        <v>222</v>
      </c>
      <c r="BY254" s="42">
        <v>227</v>
      </c>
      <c r="BZ254" s="1">
        <v>522</v>
      </c>
      <c r="CA254" s="1">
        <v>462</v>
      </c>
      <c r="CB254" s="21">
        <f t="shared" si="154"/>
        <v>0.53048780487804881</v>
      </c>
      <c r="CC254" s="4">
        <v>6.19</v>
      </c>
      <c r="CD254" s="45">
        <f t="shared" si="155"/>
        <v>5.1145752079387989</v>
      </c>
      <c r="CE254" s="26">
        <f t="shared" si="156"/>
        <v>2.0155287327363092</v>
      </c>
      <c r="CF254" s="26">
        <f t="shared" si="157"/>
        <v>2.8171594787109777</v>
      </c>
      <c r="CG254" s="26">
        <f t="shared" si="158"/>
        <v>27.942557431117017</v>
      </c>
      <c r="CH254" s="26">
        <f t="shared" si="159"/>
        <v>33.118801676553453</v>
      </c>
      <c r="CI254" s="26">
        <f t="shared" si="160"/>
        <v>49.701106250429447</v>
      </c>
      <c r="CJ254" s="26">
        <f t="shared" si="161"/>
        <v>58.01516227296672</v>
      </c>
      <c r="CK254" s="16">
        <f t="shared" si="162"/>
        <v>9.1261105204169013</v>
      </c>
      <c r="CL254" s="42">
        <v>88</v>
      </c>
      <c r="CM254" s="42">
        <v>123</v>
      </c>
      <c r="CN254" s="42">
        <v>1132</v>
      </c>
      <c r="CO254" s="42">
        <v>1323</v>
      </c>
      <c r="CP254" s="42">
        <v>413</v>
      </c>
      <c r="CQ254" s="42">
        <v>497</v>
      </c>
      <c r="CR254" s="42">
        <v>590</v>
      </c>
      <c r="CS254" s="42">
        <v>537</v>
      </c>
      <c r="CT254" s="1">
        <v>10</v>
      </c>
      <c r="CU254" s="1">
        <v>20</v>
      </c>
      <c r="CV254" s="42">
        <f t="shared" si="163"/>
        <v>10</v>
      </c>
      <c r="CW254" s="26">
        <f t="shared" si="164"/>
        <v>0.50777889050310987</v>
      </c>
      <c r="CX254" s="26">
        <f t="shared" si="165"/>
        <v>1.0155577810062197</v>
      </c>
      <c r="CY254" s="26">
        <f t="shared" si="166"/>
        <v>0.50777889050310987</v>
      </c>
      <c r="CZ254" s="13">
        <v>45</v>
      </c>
      <c r="DA254" s="13">
        <v>41</v>
      </c>
      <c r="DB254" s="27">
        <v>35.06</v>
      </c>
      <c r="DC254" s="27">
        <v>50.29</v>
      </c>
      <c r="DD254" s="27">
        <v>38</v>
      </c>
      <c r="DE254" s="27">
        <v>45.7</v>
      </c>
      <c r="DF254" s="13">
        <v>108</v>
      </c>
      <c r="DG254" s="13">
        <v>121</v>
      </c>
      <c r="DH254" s="21">
        <f t="shared" si="167"/>
        <v>0.47161572052401746</v>
      </c>
      <c r="DI254" s="42">
        <v>77</v>
      </c>
      <c r="DJ254" s="42">
        <v>30</v>
      </c>
      <c r="DK254" s="13">
        <v>8</v>
      </c>
      <c r="DL254" s="13">
        <v>2</v>
      </c>
      <c r="DM254" s="13">
        <v>7.8E-2</v>
      </c>
      <c r="DN254" s="13">
        <v>1</v>
      </c>
      <c r="DO254" s="13">
        <v>0</v>
      </c>
      <c r="DP254" s="13">
        <v>1.3000000000000001E-2</v>
      </c>
      <c r="DQ254" s="13">
        <v>73</v>
      </c>
      <c r="DR254" s="46">
        <v>42</v>
      </c>
      <c r="DS254" s="13">
        <v>1</v>
      </c>
      <c r="DT254" s="13">
        <v>5</v>
      </c>
      <c r="DU254" s="13">
        <v>-5.5E-2</v>
      </c>
      <c r="DV254" s="13">
        <v>0</v>
      </c>
      <c r="DW254" s="13">
        <v>0</v>
      </c>
      <c r="DX254" s="13">
        <v>0</v>
      </c>
    </row>
    <row r="255" spans="1:128" ht="25.5" x14ac:dyDescent="0.2">
      <c r="A255" s="13" t="s">
        <v>996</v>
      </c>
      <c r="B255" s="13" t="s">
        <v>1130</v>
      </c>
      <c r="C255" s="39" t="s">
        <v>3290</v>
      </c>
      <c r="D255" s="1" t="s">
        <v>292</v>
      </c>
      <c r="E255" s="13" t="s">
        <v>173</v>
      </c>
      <c r="F255" s="13">
        <v>40</v>
      </c>
      <c r="G255" s="13">
        <v>2</v>
      </c>
      <c r="H255" s="13">
        <v>7</v>
      </c>
      <c r="I255" s="40">
        <f t="shared" si="126"/>
        <v>9</v>
      </c>
      <c r="J255" s="19">
        <f t="shared" si="127"/>
        <v>0.93071354705274034</v>
      </c>
      <c r="K255" s="1">
        <v>2</v>
      </c>
      <c r="L255" s="1">
        <v>5</v>
      </c>
      <c r="M255" s="1">
        <v>2</v>
      </c>
      <c r="N255" s="1">
        <v>36</v>
      </c>
      <c r="O255" s="1">
        <v>17</v>
      </c>
      <c r="P255" s="1">
        <v>26</v>
      </c>
      <c r="Q255" s="1">
        <v>22</v>
      </c>
      <c r="R255" s="15">
        <f t="shared" si="128"/>
        <v>5.5555555555555552E-2</v>
      </c>
      <c r="S255" s="15">
        <f t="shared" si="129"/>
        <v>2.5316455696202531E-2</v>
      </c>
      <c r="T255" s="16">
        <v>580.20000000000005</v>
      </c>
      <c r="U255" s="16">
        <f t="shared" si="130"/>
        <v>14.505000000000001</v>
      </c>
      <c r="V255" s="16">
        <v>572.96</v>
      </c>
      <c r="W255" s="16">
        <f t="shared" si="131"/>
        <v>14.324000000000002</v>
      </c>
      <c r="X255" s="16">
        <v>1338.83</v>
      </c>
      <c r="Y255" s="16">
        <f t="shared" si="132"/>
        <v>33.470749999999995</v>
      </c>
      <c r="Z255" s="21">
        <f t="shared" si="133"/>
        <v>0.29969818860858155</v>
      </c>
      <c r="AA255" s="20">
        <f t="shared" si="134"/>
        <v>50.769230769230774</v>
      </c>
      <c r="AB255">
        <v>34</v>
      </c>
      <c r="AC255" s="1">
        <v>46</v>
      </c>
      <c r="AD255" s="1">
        <v>70</v>
      </c>
      <c r="AE255" s="1">
        <v>14</v>
      </c>
      <c r="AF255" s="1">
        <v>9</v>
      </c>
      <c r="AG255" s="15">
        <f t="shared" si="135"/>
        <v>7.6923076923076927E-2</v>
      </c>
      <c r="AH255" s="15">
        <f t="shared" si="136"/>
        <v>0.26923076923076922</v>
      </c>
      <c r="AI255" s="15">
        <f t="shared" si="137"/>
        <v>0.34615384615384615</v>
      </c>
      <c r="AJ255" s="1">
        <v>154</v>
      </c>
      <c r="AK255" s="21">
        <f t="shared" si="138"/>
        <v>0.28360957642725598</v>
      </c>
      <c r="AL255" s="1">
        <v>161</v>
      </c>
      <c r="AM255" s="21">
        <f t="shared" si="139"/>
        <v>0.2965009208103131</v>
      </c>
      <c r="AN255" s="1">
        <v>228</v>
      </c>
      <c r="AO255" s="21">
        <f t="shared" si="140"/>
        <v>0.41988950276243092</v>
      </c>
      <c r="AP255" s="21">
        <f t="shared" si="141"/>
        <v>0.48888888888888887</v>
      </c>
      <c r="AQ255" s="1">
        <v>4</v>
      </c>
      <c r="AR255" s="4">
        <v>-2.98</v>
      </c>
      <c r="AS255" s="41">
        <v>218</v>
      </c>
      <c r="AT255" s="41">
        <v>198</v>
      </c>
      <c r="AU255" s="41">
        <v>195</v>
      </c>
      <c r="AV255" s="21">
        <f t="shared" si="142"/>
        <v>0.52403846153846156</v>
      </c>
      <c r="AW255" s="26">
        <v>17.11</v>
      </c>
      <c r="AX255" s="42">
        <v>5</v>
      </c>
      <c r="AY255" s="41">
        <v>-0.27100000000000002</v>
      </c>
      <c r="AZ255" s="1">
        <v>6</v>
      </c>
      <c r="BA255" s="43">
        <v>-0.74399999999999999</v>
      </c>
      <c r="BB255" s="16">
        <v>49.56</v>
      </c>
      <c r="BC255" s="26">
        <v>16.61</v>
      </c>
      <c r="BD255" s="43">
        <v>-1.276</v>
      </c>
      <c r="BE255" s="43">
        <v>0.74</v>
      </c>
      <c r="BF255" s="16">
        <v>50.79</v>
      </c>
      <c r="BG255" s="21">
        <f t="shared" si="143"/>
        <v>9.8484848484848481E-2</v>
      </c>
      <c r="BH255" s="44">
        <f t="shared" si="144"/>
        <v>0.91338582677165359</v>
      </c>
      <c r="BI255" s="42">
        <f t="shared" si="145"/>
        <v>1011.8706752565021</v>
      </c>
      <c r="BJ255" s="21">
        <f t="shared" si="146"/>
        <v>1.1870675256502067E-2</v>
      </c>
      <c r="BK255" s="26">
        <f t="shared" si="147"/>
        <v>2.7227031555431442</v>
      </c>
      <c r="BL255" s="26">
        <f t="shared" si="148"/>
        <v>2.303825746998045</v>
      </c>
      <c r="BM255" s="16">
        <f t="shared" si="149"/>
        <v>27.645908963976538</v>
      </c>
      <c r="BN255" s="16">
        <f t="shared" si="150"/>
        <v>26.598715442613795</v>
      </c>
      <c r="BO255" s="16">
        <f t="shared" si="151"/>
        <v>51.312482546774646</v>
      </c>
      <c r="BP255" s="16">
        <f t="shared" si="152"/>
        <v>50.055850321139346</v>
      </c>
      <c r="BQ255" s="16">
        <f t="shared" si="153"/>
        <v>1.2566322256353004</v>
      </c>
      <c r="BR255" s="1">
        <v>26</v>
      </c>
      <c r="BS255" s="1">
        <v>22</v>
      </c>
      <c r="BT255" s="42">
        <v>238</v>
      </c>
      <c r="BU255" s="42">
        <v>232</v>
      </c>
      <c r="BV255" s="42">
        <v>105</v>
      </c>
      <c r="BW255" s="42">
        <v>86</v>
      </c>
      <c r="BX255" s="42">
        <v>138</v>
      </c>
      <c r="BY255" s="42">
        <v>121</v>
      </c>
      <c r="BZ255" s="1">
        <v>234</v>
      </c>
      <c r="CA255" s="1">
        <v>240</v>
      </c>
      <c r="CB255" s="21">
        <f t="shared" si="154"/>
        <v>0.49367088607594939</v>
      </c>
      <c r="CC255" s="4">
        <v>-4.16</v>
      </c>
      <c r="CD255" s="45">
        <f t="shared" si="155"/>
        <v>-5.0701107698031933E-2</v>
      </c>
      <c r="CE255" s="26">
        <f t="shared" si="156"/>
        <v>2.4200234533137142</v>
      </c>
      <c r="CF255" s="26">
        <f t="shared" si="157"/>
        <v>2.7337301972617887</v>
      </c>
      <c r="CG255" s="26">
        <f t="shared" si="158"/>
        <v>31.863642135297237</v>
      </c>
      <c r="CH255" s="26">
        <f t="shared" si="159"/>
        <v>26.93396473039893</v>
      </c>
      <c r="CI255" s="26">
        <f t="shared" si="160"/>
        <v>58.752791616560735</v>
      </c>
      <c r="CJ255" s="26">
        <f t="shared" si="161"/>
        <v>53.509407467714354</v>
      </c>
      <c r="CK255" s="16">
        <f t="shared" si="162"/>
        <v>-3.9867519232110809</v>
      </c>
      <c r="CL255" s="42">
        <v>54</v>
      </c>
      <c r="CM255" s="42">
        <v>61</v>
      </c>
      <c r="CN255" s="42">
        <v>657</v>
      </c>
      <c r="CO255" s="42">
        <v>540</v>
      </c>
      <c r="CP255" s="42">
        <v>255</v>
      </c>
      <c r="CQ255" s="42">
        <v>246</v>
      </c>
      <c r="CR255" s="42">
        <v>347</v>
      </c>
      <c r="CS255" s="42">
        <v>345</v>
      </c>
      <c r="CT255" s="1">
        <v>3</v>
      </c>
      <c r="CU255" s="1">
        <v>1</v>
      </c>
      <c r="CV255" s="42">
        <f t="shared" si="163"/>
        <v>-2</v>
      </c>
      <c r="CW255" s="26">
        <f t="shared" si="164"/>
        <v>0.31023784901758011</v>
      </c>
      <c r="CX255" s="26">
        <f t="shared" si="165"/>
        <v>0.10341261633919337</v>
      </c>
      <c r="CY255" s="26">
        <f t="shared" si="166"/>
        <v>-0.20682523267838673</v>
      </c>
      <c r="CZ255" s="13">
        <v>19</v>
      </c>
      <c r="DA255" s="13">
        <v>20</v>
      </c>
      <c r="DB255" s="27">
        <v>23.25</v>
      </c>
      <c r="DC255" s="27">
        <v>20.81</v>
      </c>
      <c r="DD255" s="27">
        <v>21.56</v>
      </c>
      <c r="DE255" s="27">
        <v>18.38</v>
      </c>
      <c r="DF255" s="1"/>
      <c r="DG255" s="1"/>
      <c r="DH255" s="21" t="str">
        <f t="shared" si="167"/>
        <v xml:space="preserve"> </v>
      </c>
      <c r="DI255" s="42"/>
      <c r="DJ255" s="42"/>
      <c r="DK255" s="1"/>
      <c r="DL255" s="1"/>
      <c r="DM255" s="1"/>
      <c r="DN255" s="1"/>
      <c r="DO255" s="1"/>
      <c r="DP255" s="1"/>
      <c r="DQ255" s="47"/>
      <c r="DR255" s="46"/>
      <c r="DS255" s="13"/>
      <c r="DT255" s="13"/>
      <c r="DU255" s="13"/>
      <c r="DV255" s="13"/>
      <c r="DW255" s="13"/>
      <c r="DX255" s="1"/>
    </row>
    <row r="256" spans="1:128" ht="25.5" x14ac:dyDescent="0.2">
      <c r="A256" s="13" t="s">
        <v>126</v>
      </c>
      <c r="B256" s="13" t="s">
        <v>1133</v>
      </c>
      <c r="C256" s="39" t="s">
        <v>3291</v>
      </c>
      <c r="D256" s="1" t="s">
        <v>292</v>
      </c>
      <c r="E256" s="13" t="s">
        <v>154</v>
      </c>
      <c r="F256" s="13">
        <v>71</v>
      </c>
      <c r="G256" s="13">
        <v>9</v>
      </c>
      <c r="H256" s="13">
        <v>20</v>
      </c>
      <c r="I256" s="40">
        <f t="shared" si="126"/>
        <v>29</v>
      </c>
      <c r="J256" s="19">
        <f t="shared" si="127"/>
        <v>2.2277703091991552</v>
      </c>
      <c r="K256" s="1">
        <v>9</v>
      </c>
      <c r="L256" s="1">
        <v>12</v>
      </c>
      <c r="M256" s="1">
        <v>8</v>
      </c>
      <c r="N256" s="1">
        <v>96</v>
      </c>
      <c r="O256" s="1">
        <v>34</v>
      </c>
      <c r="P256" s="1">
        <v>39</v>
      </c>
      <c r="Q256" s="1">
        <v>103</v>
      </c>
      <c r="R256" s="15">
        <f t="shared" si="128"/>
        <v>9.375E-2</v>
      </c>
      <c r="S256" s="15">
        <f t="shared" si="129"/>
        <v>5.3254437869822487E-2</v>
      </c>
      <c r="T256" s="16">
        <v>781.05</v>
      </c>
      <c r="U256" s="16">
        <f t="shared" si="130"/>
        <v>11.000704225352113</v>
      </c>
      <c r="V256" s="16">
        <v>760.44</v>
      </c>
      <c r="W256" s="16">
        <f t="shared" si="131"/>
        <v>10.710422535211269</v>
      </c>
      <c r="X256" s="16">
        <v>2667.2</v>
      </c>
      <c r="Y256" s="16">
        <f t="shared" si="132"/>
        <v>37.566197183098588</v>
      </c>
      <c r="Z256" s="21">
        <f t="shared" si="133"/>
        <v>0.22185527068186858</v>
      </c>
      <c r="AA256" s="20">
        <f t="shared" si="134"/>
        <v>113.05263157894737</v>
      </c>
      <c r="AB256">
        <v>23</v>
      </c>
      <c r="AC256" s="1">
        <v>9</v>
      </c>
      <c r="AD256" s="1">
        <v>58</v>
      </c>
      <c r="AE256" s="1">
        <v>10</v>
      </c>
      <c r="AF256" s="1">
        <v>18</v>
      </c>
      <c r="AG256" s="15">
        <f t="shared" si="135"/>
        <v>0.23684210526315788</v>
      </c>
      <c r="AH256" s="15">
        <f t="shared" si="136"/>
        <v>0.52631578947368418</v>
      </c>
      <c r="AI256" s="15">
        <f t="shared" si="137"/>
        <v>0.76315789473684204</v>
      </c>
      <c r="AJ256" s="1">
        <v>201</v>
      </c>
      <c r="AK256" s="21">
        <f t="shared" si="138"/>
        <v>0.29821958456973297</v>
      </c>
      <c r="AL256" s="1">
        <v>230</v>
      </c>
      <c r="AM256" s="21">
        <f t="shared" si="139"/>
        <v>0.34124629080118696</v>
      </c>
      <c r="AN256" s="1">
        <v>243</v>
      </c>
      <c r="AO256" s="21">
        <f t="shared" si="140"/>
        <v>0.36053412462908013</v>
      </c>
      <c r="AP256" s="21">
        <f t="shared" si="141"/>
        <v>0.46635730858468677</v>
      </c>
      <c r="AQ256" s="1">
        <v>8</v>
      </c>
      <c r="AR256" s="4">
        <v>-6.34</v>
      </c>
      <c r="AS256" s="41">
        <v>258</v>
      </c>
      <c r="AT256" s="41">
        <v>289</v>
      </c>
      <c r="AU256" s="41">
        <v>238</v>
      </c>
      <c r="AV256" s="21">
        <f t="shared" si="142"/>
        <v>0.47166361974405852</v>
      </c>
      <c r="AW256" s="26">
        <v>17.09</v>
      </c>
      <c r="AX256" s="42">
        <v>12</v>
      </c>
      <c r="AY256" s="41">
        <v>-5.0000000000000001E-3</v>
      </c>
      <c r="AZ256" s="1">
        <v>13</v>
      </c>
      <c r="BA256" s="43">
        <v>0.55000000000000004</v>
      </c>
      <c r="BB256" s="16">
        <v>50</v>
      </c>
      <c r="BC256" s="26">
        <v>17.53</v>
      </c>
      <c r="BD256" s="43">
        <v>-3.556</v>
      </c>
      <c r="BE256" s="43">
        <v>-0.79100000000000004</v>
      </c>
      <c r="BF256" s="16">
        <v>49.99</v>
      </c>
      <c r="BG256" s="21">
        <f t="shared" si="143"/>
        <v>0.10614525139664804</v>
      </c>
      <c r="BH256" s="44">
        <f t="shared" si="144"/>
        <v>0.92476489028213171</v>
      </c>
      <c r="BI256" s="42">
        <f t="shared" si="145"/>
        <v>1030.9101416787796</v>
      </c>
      <c r="BJ256" s="21">
        <f t="shared" si="146"/>
        <v>3.0910141678779757E-2</v>
      </c>
      <c r="BK256" s="26">
        <f t="shared" si="147"/>
        <v>2.9982641628530846</v>
      </c>
      <c r="BL256" s="26">
        <f t="shared" si="148"/>
        <v>1.8936405239072114</v>
      </c>
      <c r="BM256" s="16">
        <f t="shared" si="149"/>
        <v>28.246804481615904</v>
      </c>
      <c r="BN256" s="16">
        <f t="shared" si="150"/>
        <v>25.169638630266686</v>
      </c>
      <c r="BO256" s="16">
        <f t="shared" si="151"/>
        <v>52.232917784440581</v>
      </c>
      <c r="BP256" s="16">
        <f t="shared" si="152"/>
        <v>50.497080637525634</v>
      </c>
      <c r="BQ256" s="16">
        <f t="shared" si="153"/>
        <v>1.7358371469149461</v>
      </c>
      <c r="BR256" s="1">
        <v>38</v>
      </c>
      <c r="BS256" s="1">
        <v>24</v>
      </c>
      <c r="BT256" s="42">
        <v>320</v>
      </c>
      <c r="BU256" s="42">
        <v>295</v>
      </c>
      <c r="BV256" s="42">
        <v>139</v>
      </c>
      <c r="BW256" s="42">
        <v>137</v>
      </c>
      <c r="BX256" s="42">
        <v>184</v>
      </c>
      <c r="BY256" s="42">
        <v>165</v>
      </c>
      <c r="BZ256" s="1">
        <v>328</v>
      </c>
      <c r="CA256" s="1">
        <v>297</v>
      </c>
      <c r="CB256" s="21">
        <f t="shared" si="154"/>
        <v>0.52480000000000004</v>
      </c>
      <c r="CC256" s="4">
        <v>-0.17</v>
      </c>
      <c r="CD256" s="45">
        <f t="shared" si="155"/>
        <v>3.7942617408824653</v>
      </c>
      <c r="CE256" s="26">
        <f t="shared" si="156"/>
        <v>2.5869826034793042</v>
      </c>
      <c r="CF256" s="26">
        <f t="shared" si="157"/>
        <v>2.3395320935812838</v>
      </c>
      <c r="CG256" s="26">
        <f t="shared" si="158"/>
        <v>30.908818236352733</v>
      </c>
      <c r="CH256" s="26">
        <f t="shared" si="159"/>
        <v>28.029394121175766</v>
      </c>
      <c r="CI256" s="26">
        <f t="shared" si="160"/>
        <v>57.386022795440915</v>
      </c>
      <c r="CJ256" s="26">
        <f t="shared" si="161"/>
        <v>54.619076184763053</v>
      </c>
      <c r="CK256" s="16">
        <f t="shared" si="162"/>
        <v>-1.0311094637629168</v>
      </c>
      <c r="CL256" s="42">
        <v>115</v>
      </c>
      <c r="CM256" s="42">
        <v>104</v>
      </c>
      <c r="CN256" s="42">
        <v>1259</v>
      </c>
      <c r="CO256" s="42">
        <v>1142</v>
      </c>
      <c r="CP256" s="42">
        <v>532</v>
      </c>
      <c r="CQ256" s="42">
        <v>492</v>
      </c>
      <c r="CR256" s="42">
        <v>690</v>
      </c>
      <c r="CS256" s="42">
        <v>645</v>
      </c>
      <c r="CT256" s="1">
        <v>4</v>
      </c>
      <c r="CU256" s="1">
        <v>9</v>
      </c>
      <c r="CV256" s="42">
        <f t="shared" si="163"/>
        <v>5</v>
      </c>
      <c r="CW256" s="26">
        <f t="shared" si="164"/>
        <v>0.30727866333781451</v>
      </c>
      <c r="CX256" s="26">
        <f t="shared" si="165"/>
        <v>0.69137699251008256</v>
      </c>
      <c r="CY256" s="26">
        <f t="shared" si="166"/>
        <v>0.3840983291722681</v>
      </c>
      <c r="CZ256" s="13">
        <v>29</v>
      </c>
      <c r="DA256" s="13">
        <v>23</v>
      </c>
      <c r="DB256" s="27">
        <v>29.13</v>
      </c>
      <c r="DC256" s="27">
        <v>31.57</v>
      </c>
      <c r="DD256" s="27">
        <v>28.74</v>
      </c>
      <c r="DE256" s="27">
        <v>27.06</v>
      </c>
      <c r="DF256" s="13">
        <v>0</v>
      </c>
      <c r="DG256" s="13">
        <v>1</v>
      </c>
      <c r="DH256" s="21">
        <f t="shared" si="167"/>
        <v>0</v>
      </c>
      <c r="DI256" s="42">
        <v>1</v>
      </c>
      <c r="DJ256" s="42">
        <v>0</v>
      </c>
      <c r="DK256" s="13">
        <v>0</v>
      </c>
      <c r="DL256" s="13">
        <v>0</v>
      </c>
      <c r="DM256" s="13">
        <v>0</v>
      </c>
      <c r="DN256" s="13">
        <v>0</v>
      </c>
      <c r="DO256" s="13">
        <v>0</v>
      </c>
      <c r="DP256" s="13">
        <v>0</v>
      </c>
      <c r="DQ256" s="1"/>
      <c r="DR256" s="42"/>
      <c r="DS256" s="1"/>
      <c r="DT256" s="1"/>
      <c r="DU256" s="1"/>
      <c r="DV256" s="1"/>
      <c r="DW256" s="1"/>
      <c r="DX256" s="13"/>
    </row>
    <row r="257" spans="1:128" ht="25.5" x14ac:dyDescent="0.2">
      <c r="A257" s="13" t="s">
        <v>1137</v>
      </c>
      <c r="B257" s="13" t="s">
        <v>1138</v>
      </c>
      <c r="C257" s="39" t="s">
        <v>3292</v>
      </c>
      <c r="D257" s="1" t="s">
        <v>243</v>
      </c>
      <c r="E257" s="13" t="s">
        <v>137</v>
      </c>
      <c r="F257" s="13">
        <v>82</v>
      </c>
      <c r="G257" s="13">
        <v>20</v>
      </c>
      <c r="H257" s="13">
        <v>24</v>
      </c>
      <c r="I257" s="40">
        <f t="shared" si="126"/>
        <v>44</v>
      </c>
      <c r="J257" s="19">
        <f t="shared" si="127"/>
        <v>2.22415681428846</v>
      </c>
      <c r="K257" s="1">
        <v>19</v>
      </c>
      <c r="L257" s="1">
        <v>13</v>
      </c>
      <c r="M257" s="1">
        <v>9</v>
      </c>
      <c r="N257" s="1">
        <v>180</v>
      </c>
      <c r="O257" s="1">
        <v>103</v>
      </c>
      <c r="P257" s="1">
        <v>79</v>
      </c>
      <c r="Q257" s="1">
        <v>203</v>
      </c>
      <c r="R257" s="15">
        <f t="shared" si="128"/>
        <v>0.1111111111111111</v>
      </c>
      <c r="S257" s="15">
        <f t="shared" si="129"/>
        <v>5.5248618784530384E-2</v>
      </c>
      <c r="T257" s="16">
        <v>1186.9666666666999</v>
      </c>
      <c r="U257" s="16">
        <f t="shared" si="130"/>
        <v>14.475203252032925</v>
      </c>
      <c r="V257" s="16">
        <v>1114.23</v>
      </c>
      <c r="W257" s="16">
        <f t="shared" si="131"/>
        <v>13.588170731707317</v>
      </c>
      <c r="X257" s="16">
        <v>2840.35</v>
      </c>
      <c r="Y257" s="16">
        <f t="shared" si="132"/>
        <v>34.638414634146343</v>
      </c>
      <c r="Z257" s="21">
        <f t="shared" si="133"/>
        <v>0.28175684902062925</v>
      </c>
      <c r="AA257" s="20">
        <f t="shared" si="134"/>
        <v>139.59016393442624</v>
      </c>
      <c r="AB257">
        <v>25</v>
      </c>
      <c r="AC257" s="1">
        <v>102</v>
      </c>
      <c r="AD257" s="1">
        <v>96</v>
      </c>
      <c r="AE257" s="1">
        <v>39</v>
      </c>
      <c r="AF257" s="1">
        <v>43</v>
      </c>
      <c r="AG257" s="15">
        <f t="shared" si="135"/>
        <v>0.32786885245901637</v>
      </c>
      <c r="AH257" s="15">
        <f t="shared" si="136"/>
        <v>0.36065573770491804</v>
      </c>
      <c r="AI257" s="15">
        <f t="shared" si="137"/>
        <v>0.68852459016393441</v>
      </c>
      <c r="AJ257" s="1">
        <v>491</v>
      </c>
      <c r="AK257" s="21">
        <f t="shared" si="138"/>
        <v>0.44154676258992803</v>
      </c>
      <c r="AL257" s="1">
        <v>224</v>
      </c>
      <c r="AM257" s="21">
        <f t="shared" si="139"/>
        <v>0.20143884892086331</v>
      </c>
      <c r="AN257" s="1">
        <v>397</v>
      </c>
      <c r="AO257" s="21">
        <f t="shared" si="140"/>
        <v>0.35701438848920863</v>
      </c>
      <c r="AP257" s="21">
        <f t="shared" si="141"/>
        <v>0.68671328671328669</v>
      </c>
      <c r="AQ257" s="1">
        <v>13</v>
      </c>
      <c r="AR257" s="4">
        <v>24.16</v>
      </c>
      <c r="AS257" s="41">
        <v>500</v>
      </c>
      <c r="AT257" s="41">
        <v>407</v>
      </c>
      <c r="AU257" s="41">
        <v>364</v>
      </c>
      <c r="AV257" s="21">
        <f t="shared" si="142"/>
        <v>0.55126791620727678</v>
      </c>
      <c r="AW257" s="26">
        <v>17.559999999999999</v>
      </c>
      <c r="AX257" s="42">
        <v>3</v>
      </c>
      <c r="AY257" s="41">
        <v>0.115</v>
      </c>
      <c r="AZ257" s="1">
        <v>13</v>
      </c>
      <c r="BA257" s="43">
        <v>-0.183</v>
      </c>
      <c r="BB257" s="16">
        <v>49.89</v>
      </c>
      <c r="BC257" s="26">
        <v>18.850000000000001</v>
      </c>
      <c r="BD257" s="43">
        <v>5.3970000000000002</v>
      </c>
      <c r="BE257" s="43">
        <v>9.4060000000000006</v>
      </c>
      <c r="BF257" s="16">
        <v>53.17</v>
      </c>
      <c r="BG257" s="21">
        <f t="shared" si="143"/>
        <v>9.3129770992366412E-2</v>
      </c>
      <c r="BH257" s="44">
        <f t="shared" si="144"/>
        <v>0.92668024439918528</v>
      </c>
      <c r="BI257" s="42">
        <f t="shared" si="145"/>
        <v>1019.8100153915517</v>
      </c>
      <c r="BJ257" s="21">
        <f t="shared" si="146"/>
        <v>1.9810015391551694E-2</v>
      </c>
      <c r="BK257" s="26">
        <f t="shared" si="147"/>
        <v>3.2847796235965645</v>
      </c>
      <c r="BL257" s="26">
        <f t="shared" si="148"/>
        <v>1.9385584663848578</v>
      </c>
      <c r="BM257" s="16">
        <f t="shared" si="149"/>
        <v>35.27099431894672</v>
      </c>
      <c r="BN257" s="16">
        <f t="shared" si="150"/>
        <v>26.439783527637921</v>
      </c>
      <c r="BO257" s="16">
        <f t="shared" si="151"/>
        <v>67.095662475431453</v>
      </c>
      <c r="BP257" s="16">
        <f t="shared" si="152"/>
        <v>50.510217818583236</v>
      </c>
      <c r="BQ257" s="16">
        <f t="shared" si="153"/>
        <v>16.585444656848217</v>
      </c>
      <c r="BR257" s="1">
        <v>61</v>
      </c>
      <c r="BS257" s="1">
        <v>36</v>
      </c>
      <c r="BT257" s="42">
        <v>594</v>
      </c>
      <c r="BU257" s="42">
        <v>455</v>
      </c>
      <c r="BV257" s="42">
        <v>260</v>
      </c>
      <c r="BW257" s="42">
        <v>203</v>
      </c>
      <c r="BX257" s="42">
        <v>244</v>
      </c>
      <c r="BY257" s="42">
        <v>331</v>
      </c>
      <c r="BZ257" s="1">
        <v>596</v>
      </c>
      <c r="CA257" s="1">
        <v>436</v>
      </c>
      <c r="CB257" s="21">
        <f t="shared" si="154"/>
        <v>0.57751937984496127</v>
      </c>
      <c r="CC257" s="4">
        <v>5.4</v>
      </c>
      <c r="CD257" s="45">
        <f t="shared" si="155"/>
        <v>2.4253257757293358</v>
      </c>
      <c r="CE257" s="26">
        <f t="shared" si="156"/>
        <v>2.3025331385216607</v>
      </c>
      <c r="CF257" s="26">
        <f t="shared" si="157"/>
        <v>2.091291566180224</v>
      </c>
      <c r="CG257" s="26">
        <f t="shared" si="158"/>
        <v>29.827310014610873</v>
      </c>
      <c r="CH257" s="26">
        <f t="shared" si="159"/>
        <v>28.792226310137831</v>
      </c>
      <c r="CI257" s="26">
        <f t="shared" si="160"/>
        <v>55.91564419877831</v>
      </c>
      <c r="CJ257" s="26">
        <f t="shared" si="161"/>
        <v>54.669318921963836</v>
      </c>
      <c r="CK257" s="16">
        <f t="shared" si="162"/>
        <v>15.339119380033743</v>
      </c>
      <c r="CL257" s="42">
        <v>109</v>
      </c>
      <c r="CM257" s="42">
        <v>99</v>
      </c>
      <c r="CN257" s="42">
        <v>1303</v>
      </c>
      <c r="CO257" s="42">
        <v>1264</v>
      </c>
      <c r="CP257" s="42">
        <v>538</v>
      </c>
      <c r="CQ257" s="42">
        <v>514</v>
      </c>
      <c r="CR257" s="42">
        <v>711</v>
      </c>
      <c r="CS257" s="42">
        <v>697</v>
      </c>
      <c r="CT257" s="1">
        <v>5</v>
      </c>
      <c r="CU257" s="1">
        <v>18</v>
      </c>
      <c r="CV257" s="42">
        <f t="shared" si="163"/>
        <v>13</v>
      </c>
      <c r="CW257" s="26">
        <f t="shared" si="164"/>
        <v>0.2527450925327796</v>
      </c>
      <c r="CX257" s="26">
        <f t="shared" si="165"/>
        <v>0.90988233311800648</v>
      </c>
      <c r="CY257" s="26">
        <f t="shared" si="166"/>
        <v>0.65713724058522693</v>
      </c>
      <c r="CZ257" s="13">
        <v>49</v>
      </c>
      <c r="DA257" s="13">
        <v>38</v>
      </c>
      <c r="DB257" s="27">
        <v>48.11</v>
      </c>
      <c r="DC257" s="27">
        <v>40.76</v>
      </c>
      <c r="DD257" s="27">
        <v>44.99</v>
      </c>
      <c r="DE257" s="27">
        <v>38.19</v>
      </c>
      <c r="DF257" s="13">
        <v>3</v>
      </c>
      <c r="DG257" s="13">
        <v>2</v>
      </c>
      <c r="DH257" s="21">
        <f t="shared" si="167"/>
        <v>0.6</v>
      </c>
      <c r="DI257" s="42">
        <v>5</v>
      </c>
      <c r="DJ257" s="42">
        <v>3</v>
      </c>
      <c r="DK257" s="13">
        <v>4</v>
      </c>
      <c r="DL257" s="13">
        <v>0</v>
      </c>
      <c r="DM257" s="13">
        <v>0.8</v>
      </c>
      <c r="DN257" s="13">
        <v>0</v>
      </c>
      <c r="DO257" s="13">
        <v>0</v>
      </c>
      <c r="DP257" s="13">
        <v>0</v>
      </c>
      <c r="DQ257" s="1"/>
      <c r="DR257" s="42"/>
      <c r="DS257" s="1"/>
      <c r="DT257" s="1"/>
      <c r="DU257" s="1"/>
      <c r="DV257" s="1"/>
      <c r="DW257" s="1"/>
      <c r="DX257" s="13"/>
    </row>
    <row r="258" spans="1:128" ht="25.5" x14ac:dyDescent="0.2">
      <c r="A258" s="13" t="s">
        <v>252</v>
      </c>
      <c r="B258" s="13" t="s">
        <v>1140</v>
      </c>
      <c r="C258" s="39" t="s">
        <v>3293</v>
      </c>
      <c r="D258" s="1" t="s">
        <v>334</v>
      </c>
      <c r="E258" s="13" t="s">
        <v>173</v>
      </c>
      <c r="F258" s="13">
        <v>80</v>
      </c>
      <c r="G258" s="13">
        <v>5</v>
      </c>
      <c r="H258" s="13">
        <v>18</v>
      </c>
      <c r="I258" s="40">
        <f t="shared" ref="I258:I321" si="168">G258+H258</f>
        <v>23</v>
      </c>
      <c r="J258" s="19">
        <f t="shared" ref="J258:J321" si="169">I258/T258*60</f>
        <v>1.0190392970105469</v>
      </c>
      <c r="K258" s="1">
        <v>3</v>
      </c>
      <c r="L258" s="1">
        <v>7</v>
      </c>
      <c r="M258" s="1">
        <v>6</v>
      </c>
      <c r="N258" s="1">
        <v>50</v>
      </c>
      <c r="O258" s="1">
        <v>22</v>
      </c>
      <c r="P258" s="1">
        <v>41</v>
      </c>
      <c r="Q258" s="1">
        <v>28</v>
      </c>
      <c r="R258" s="15">
        <f t="shared" ref="R258:R321" si="170">IF(N258&gt;0,G258/N258,0)</f>
        <v>0.1</v>
      </c>
      <c r="S258" s="15">
        <f t="shared" ref="S258:S321" si="171">IF(SUM(N258:P258)&gt;0,G258/SUM(N258:P258),0)</f>
        <v>4.4247787610619468E-2</v>
      </c>
      <c r="T258" s="16">
        <v>1354.2166666666999</v>
      </c>
      <c r="U258" s="16">
        <f t="shared" ref="U258:U321" si="172">T258/F258</f>
        <v>16.927708333333747</v>
      </c>
      <c r="V258" s="16">
        <v>1281.58</v>
      </c>
      <c r="W258" s="16">
        <f t="shared" ref="W258:W321" si="173">V258/F258</f>
        <v>16.019749999999998</v>
      </c>
      <c r="X258" s="16">
        <v>2576.0100000000002</v>
      </c>
      <c r="Y258" s="16">
        <f t="shared" ref="Y258:Y321" si="174">X258/F258</f>
        <v>32.200125</v>
      </c>
      <c r="Z258" s="21">
        <f t="shared" ref="Z258:Z321" si="175">W258/(W258+Y258)</f>
        <v>0.33222296822627595</v>
      </c>
      <c r="AA258" s="20">
        <f t="shared" ref="AA258:AA321" si="176">IF(BG258&gt;0,L258/BG258,0)</f>
        <v>87.5</v>
      </c>
      <c r="AB258">
        <v>75</v>
      </c>
      <c r="AC258" s="1">
        <v>40</v>
      </c>
      <c r="AD258" s="1">
        <v>116</v>
      </c>
      <c r="AE258" s="1">
        <v>36</v>
      </c>
      <c r="AF258" s="1">
        <v>17</v>
      </c>
      <c r="AG258" s="15">
        <f t="shared" ref="AG258:AG321" si="177">IF(K258&gt;0,G258/BR258,0)</f>
        <v>0.10416666666666667</v>
      </c>
      <c r="AH258" s="15">
        <f t="shared" ref="AH258:AH321" si="178">IF(BR258&gt;0,(L258+M258)/BR258,0)</f>
        <v>0.27083333333333331</v>
      </c>
      <c r="AI258" s="15">
        <f t="shared" ref="AI258:AI321" si="179">AG258+AH258</f>
        <v>0.375</v>
      </c>
      <c r="AJ258" s="1">
        <v>399</v>
      </c>
      <c r="AK258" s="21">
        <f t="shared" ref="AK258:AK321" si="180">AJ258/(AJ258+AL258+AN258)</f>
        <v>0.30882352941176472</v>
      </c>
      <c r="AL258" s="1">
        <v>441</v>
      </c>
      <c r="AM258" s="21">
        <f t="shared" ref="AM258:AM321" si="181">AL258/(AJ258+AL258+AN258)</f>
        <v>0.3413312693498452</v>
      </c>
      <c r="AN258" s="1">
        <v>452</v>
      </c>
      <c r="AO258" s="21">
        <f t="shared" ref="AO258:AO321" si="182">AN258/(AJ258+AL258+AN258)</f>
        <v>0.34984520123839008</v>
      </c>
      <c r="AP258" s="21">
        <f t="shared" ref="AP258:AP321" si="183">AJ258/(AJ258+AL258)</f>
        <v>0.47499999999999998</v>
      </c>
      <c r="AQ258" s="1">
        <v>1</v>
      </c>
      <c r="AR258" s="4">
        <v>-3.47</v>
      </c>
      <c r="AS258" s="41">
        <v>462</v>
      </c>
      <c r="AT258" s="41">
        <v>539</v>
      </c>
      <c r="AU258" s="41">
        <v>425</v>
      </c>
      <c r="AV258" s="21">
        <f t="shared" ref="AV258:AV321" si="184">AS258/(AS258+AT258)</f>
        <v>0.46153846153846156</v>
      </c>
      <c r="AW258" s="26">
        <v>17.41</v>
      </c>
      <c r="AX258" s="42">
        <v>3</v>
      </c>
      <c r="AY258" s="41">
        <v>0.52500000000000002</v>
      </c>
      <c r="AZ258" s="1">
        <v>3</v>
      </c>
      <c r="BA258" s="43">
        <v>0.33200000000000002</v>
      </c>
      <c r="BB258" s="16">
        <v>50.26</v>
      </c>
      <c r="BC258" s="26">
        <v>16.45</v>
      </c>
      <c r="BD258" s="43">
        <v>0.17599999999999999</v>
      </c>
      <c r="BE258" s="43">
        <v>2.3879999999999999</v>
      </c>
      <c r="BF258" s="16">
        <v>50.32</v>
      </c>
      <c r="BG258" s="21">
        <f t="shared" ref="BG258:BG321" si="185">IF(BR258&gt;0,BR258/(BR258+BT258),0)</f>
        <v>0.08</v>
      </c>
      <c r="BH258" s="44">
        <f t="shared" ref="BH258:BH321" si="186">BU258/MAX(1,BS258+BU258)</f>
        <v>0.91325695581014732</v>
      </c>
      <c r="BI258" s="42">
        <f t="shared" ref="BI258:BI321" si="187">BH258*1000+BG258*1000</f>
        <v>993.25695581014736</v>
      </c>
      <c r="BJ258" s="21">
        <f t="shared" ref="BJ258:BJ321" si="188">BG258-(1-BH258)</f>
        <v>-6.7430441898526788E-3</v>
      </c>
      <c r="BK258" s="26">
        <f t="shared" ref="BK258:BK321" si="189">BR258/(W258*F258)*60</f>
        <v>2.2472260803071209</v>
      </c>
      <c r="BL258" s="26">
        <f t="shared" ref="BL258:BL321" si="190">BS258/(W258*F258)*60</f>
        <v>2.4813121303391128</v>
      </c>
      <c r="BM258" s="16">
        <f t="shared" ref="BM258:BM321" si="191">(BR258+BT258)/(W258*F258)*60</f>
        <v>28.09032600383901</v>
      </c>
      <c r="BN258" s="16">
        <f t="shared" ref="BN258:BN321" si="192">(BS258+BU258)/(W258*F258)*60</f>
        <v>28.605315313909397</v>
      </c>
      <c r="BO258" s="16">
        <f t="shared" ref="BO258:BO321" si="193">(BR258+BT258+BV258+BY258)/(W258*F258)*60</f>
        <v>54.354780817428491</v>
      </c>
      <c r="BP258" s="16">
        <f t="shared" ref="BP258:BP321" si="194">(BS258+BU258+BW258+BX258)/(W258*F258)*60</f>
        <v>54.027060347383703</v>
      </c>
      <c r="BQ258" s="16">
        <f t="shared" ref="BQ258:BQ321" si="195">BO258-BP258</f>
        <v>0.32772047004478821</v>
      </c>
      <c r="BR258" s="1">
        <v>48</v>
      </c>
      <c r="BS258" s="1">
        <v>53</v>
      </c>
      <c r="BT258" s="42">
        <v>552</v>
      </c>
      <c r="BU258" s="42">
        <v>558</v>
      </c>
      <c r="BV258" s="42">
        <v>281</v>
      </c>
      <c r="BW258" s="42">
        <v>241</v>
      </c>
      <c r="BX258" s="42">
        <v>302</v>
      </c>
      <c r="BY258" s="42">
        <v>280</v>
      </c>
      <c r="BZ258" s="1">
        <v>552</v>
      </c>
      <c r="CA258" s="1">
        <v>538</v>
      </c>
      <c r="CB258" s="21">
        <f t="shared" ref="CB258:CB321" si="196">BZ258/(BZ258+CA258)</f>
        <v>0.50642201834862388</v>
      </c>
      <c r="CC258" s="4">
        <v>-2.36</v>
      </c>
      <c r="CD258" s="45">
        <f t="shared" ref="CD258:CD321" si="197">BQ258-(-11.91+BE258-BA258+AP258*24)</f>
        <v>-1.2182795299552094</v>
      </c>
      <c r="CE258" s="26">
        <f t="shared" ref="CE258:CE321" si="198">CL258/(Y258*F258)*60</f>
        <v>2.6319773603363341</v>
      </c>
      <c r="CF258" s="26">
        <f t="shared" ref="CF258:CF321" si="199">CM258/(Y258*F258)*60</f>
        <v>2.16614065939185</v>
      </c>
      <c r="CG258" s="26">
        <f t="shared" ref="CG258:CG321" si="200">(CL258+CN258)/(Y258*F258)*60</f>
        <v>29.487463169785826</v>
      </c>
      <c r="CH258" s="26">
        <f t="shared" ref="CH258:CH321" si="201">(CM258+CO258)/(Y258*F258)*60</f>
        <v>27.903618386574585</v>
      </c>
      <c r="CI258" s="26">
        <f t="shared" ref="CI258:CI321" si="202">(CL258+CN258+CP258+CS258)/(Y258*F258)*60</f>
        <v>57.367789721313187</v>
      </c>
      <c r="CJ258" s="26">
        <f t="shared" ref="CJ258:CJ321" si="203">(CM258+CO258+CQ258+CR258)/(Y258*F258)*60</f>
        <v>54.060349144607351</v>
      </c>
      <c r="CK258" s="16">
        <f t="shared" ref="CK258:CK321" si="204">BQ258-(CI258-CJ258)</f>
        <v>-2.9797201066610484</v>
      </c>
      <c r="CL258" s="42">
        <v>113</v>
      </c>
      <c r="CM258" s="42">
        <v>93</v>
      </c>
      <c r="CN258" s="42">
        <v>1153</v>
      </c>
      <c r="CO258" s="42">
        <v>1105</v>
      </c>
      <c r="CP258" s="42">
        <v>588</v>
      </c>
      <c r="CQ258" s="42">
        <v>522</v>
      </c>
      <c r="CR258" s="42">
        <v>601</v>
      </c>
      <c r="CS258" s="42">
        <v>609</v>
      </c>
      <c r="CT258" s="1">
        <v>2</v>
      </c>
      <c r="CU258" s="1">
        <v>3</v>
      </c>
      <c r="CV258" s="42">
        <f t="shared" ref="CV258:CV321" si="205">CU258-CT258</f>
        <v>1</v>
      </c>
      <c r="CW258" s="26">
        <f t="shared" ref="CW258:CW321" si="206">CT258/(U258*F258)*60</f>
        <v>8.861211278352582E-2</v>
      </c>
      <c r="CX258" s="26">
        <f t="shared" ref="CX258:CX321" si="207">CU258/(U258*F258)*60</f>
        <v>0.13291816917528873</v>
      </c>
      <c r="CY258" s="26">
        <f t="shared" ref="CY258:CY321" si="208">CV258/(U258*F258)*60</f>
        <v>4.430605639176291E-2</v>
      </c>
      <c r="CZ258" s="13">
        <v>51</v>
      </c>
      <c r="DA258" s="13">
        <v>49</v>
      </c>
      <c r="DB258" s="27">
        <v>49.92</v>
      </c>
      <c r="DC258" s="27">
        <v>52.88</v>
      </c>
      <c r="DD258" s="27">
        <v>48.23</v>
      </c>
      <c r="DE258" s="27">
        <v>47.8</v>
      </c>
      <c r="DF258" s="1"/>
      <c r="DG258" s="1"/>
      <c r="DH258" s="21" t="str">
        <f t="shared" ref="DH258:DH321" si="209">IF((DF258+DG258)&gt;0,DF258/(DF258+DG258)," ")</f>
        <v xml:space="preserve"> </v>
      </c>
      <c r="DI258" s="42"/>
      <c r="DJ258" s="42"/>
      <c r="DK258" s="1"/>
      <c r="DL258" s="1"/>
      <c r="DM258" s="1"/>
      <c r="DN258" s="1"/>
      <c r="DO258" s="1"/>
      <c r="DP258" s="1"/>
      <c r="DQ258" s="1"/>
      <c r="DR258" s="42"/>
      <c r="DS258" s="1"/>
      <c r="DT258" s="1"/>
      <c r="DU258" s="1"/>
      <c r="DV258" s="1"/>
      <c r="DW258" s="1"/>
      <c r="DX258" s="13"/>
    </row>
    <row r="259" spans="1:128" ht="25.5" x14ac:dyDescent="0.2">
      <c r="A259" s="13" t="s">
        <v>677</v>
      </c>
      <c r="B259" s="13" t="s">
        <v>1143</v>
      </c>
      <c r="C259" s="39" t="s">
        <v>3294</v>
      </c>
      <c r="D259" s="1" t="s">
        <v>243</v>
      </c>
      <c r="E259" s="13" t="s">
        <v>173</v>
      </c>
      <c r="F259" s="13">
        <v>78</v>
      </c>
      <c r="G259" s="13">
        <v>2</v>
      </c>
      <c r="H259" s="13">
        <v>17</v>
      </c>
      <c r="I259" s="40">
        <f t="shared" si="168"/>
        <v>19</v>
      </c>
      <c r="J259" s="19">
        <f t="shared" si="169"/>
        <v>0.94377371507413754</v>
      </c>
      <c r="K259" s="1">
        <v>2</v>
      </c>
      <c r="L259" s="1">
        <v>8</v>
      </c>
      <c r="M259" s="1">
        <v>7</v>
      </c>
      <c r="N259" s="1">
        <v>84</v>
      </c>
      <c r="O259" s="1">
        <v>38</v>
      </c>
      <c r="P259" s="1">
        <v>50</v>
      </c>
      <c r="Q259" s="1">
        <v>25</v>
      </c>
      <c r="R259" s="15">
        <f t="shared" si="170"/>
        <v>2.3809523809523808E-2</v>
      </c>
      <c r="S259" s="15">
        <f t="shared" si="171"/>
        <v>1.1627906976744186E-2</v>
      </c>
      <c r="T259" s="16">
        <v>1207.9166666666999</v>
      </c>
      <c r="U259" s="16">
        <f t="shared" si="172"/>
        <v>15.486111111111537</v>
      </c>
      <c r="V259" s="16">
        <v>1146.4000000000001</v>
      </c>
      <c r="W259" s="16">
        <f t="shared" si="173"/>
        <v>14.697435897435899</v>
      </c>
      <c r="X259" s="16">
        <v>2579.81</v>
      </c>
      <c r="Y259" s="16">
        <f t="shared" si="174"/>
        <v>33.074487179487178</v>
      </c>
      <c r="Z259" s="21">
        <f t="shared" si="175"/>
        <v>0.30765845188542784</v>
      </c>
      <c r="AA259" s="20">
        <f t="shared" si="176"/>
        <v>91.692307692307693</v>
      </c>
      <c r="AB259">
        <v>104</v>
      </c>
      <c r="AC259" s="1">
        <v>145</v>
      </c>
      <c r="AD259" s="1">
        <v>73</v>
      </c>
      <c r="AE259" s="1">
        <v>56</v>
      </c>
      <c r="AF259" s="1">
        <v>34</v>
      </c>
      <c r="AG259" s="15">
        <f t="shared" si="177"/>
        <v>3.8461538461538464E-2</v>
      </c>
      <c r="AH259" s="15">
        <f t="shared" si="178"/>
        <v>0.28846153846153844</v>
      </c>
      <c r="AI259" s="15">
        <f t="shared" si="179"/>
        <v>0.32692307692307687</v>
      </c>
      <c r="AJ259" s="1">
        <v>384</v>
      </c>
      <c r="AK259" s="21">
        <f t="shared" si="180"/>
        <v>0.29744384198295892</v>
      </c>
      <c r="AL259" s="1">
        <v>456</v>
      </c>
      <c r="AM259" s="21">
        <f t="shared" si="181"/>
        <v>0.35321456235476373</v>
      </c>
      <c r="AN259" s="1">
        <v>451</v>
      </c>
      <c r="AO259" s="21">
        <f t="shared" si="182"/>
        <v>0.34934159566227729</v>
      </c>
      <c r="AP259" s="21">
        <f t="shared" si="183"/>
        <v>0.45714285714285713</v>
      </c>
      <c r="AQ259" s="1">
        <v>2</v>
      </c>
      <c r="AR259" s="4">
        <v>-1.19</v>
      </c>
      <c r="AS259" s="41">
        <v>439</v>
      </c>
      <c r="AT259" s="41">
        <v>477</v>
      </c>
      <c r="AU259" s="41">
        <v>398</v>
      </c>
      <c r="AV259" s="21">
        <f t="shared" si="184"/>
        <v>0.47925764192139736</v>
      </c>
      <c r="AW259" s="26">
        <v>17.54</v>
      </c>
      <c r="AX259" s="42">
        <v>3</v>
      </c>
      <c r="AY259" s="41">
        <v>0.4</v>
      </c>
      <c r="AZ259" s="1">
        <v>3</v>
      </c>
      <c r="BA259" s="43">
        <v>0.16600000000000001</v>
      </c>
      <c r="BB259" s="16">
        <v>50.09</v>
      </c>
      <c r="BC259" s="26">
        <v>17.149999999999999</v>
      </c>
      <c r="BD259" s="43">
        <v>1.044</v>
      </c>
      <c r="BE259" s="43">
        <v>-3.8719999999999999</v>
      </c>
      <c r="BF259" s="16">
        <v>47.08</v>
      </c>
      <c r="BG259" s="21">
        <f t="shared" si="185"/>
        <v>8.7248322147651006E-2</v>
      </c>
      <c r="BH259" s="44">
        <f t="shared" si="186"/>
        <v>0.90619469026548671</v>
      </c>
      <c r="BI259" s="42">
        <f t="shared" si="187"/>
        <v>993.44301241313781</v>
      </c>
      <c r="BJ259" s="21">
        <f t="shared" si="188"/>
        <v>-6.5569875868622812E-3</v>
      </c>
      <c r="BK259" s="26">
        <f t="shared" si="189"/>
        <v>2.7215631542219119</v>
      </c>
      <c r="BL259" s="26">
        <f t="shared" si="190"/>
        <v>2.7739009071877176</v>
      </c>
      <c r="BM259" s="16">
        <f t="shared" si="191"/>
        <v>31.193300767620372</v>
      </c>
      <c r="BN259" s="16">
        <f t="shared" si="192"/>
        <v>29.570830425680388</v>
      </c>
      <c r="BO259" s="16">
        <f t="shared" si="193"/>
        <v>56.210746685275637</v>
      </c>
      <c r="BP259" s="16">
        <f t="shared" si="194"/>
        <v>56.629448709002084</v>
      </c>
      <c r="BQ259" s="16">
        <f t="shared" si="195"/>
        <v>-0.41870202372644627</v>
      </c>
      <c r="BR259" s="1">
        <v>52</v>
      </c>
      <c r="BS259" s="1">
        <v>53</v>
      </c>
      <c r="BT259" s="42">
        <v>544</v>
      </c>
      <c r="BU259" s="42">
        <v>512</v>
      </c>
      <c r="BV259" s="42">
        <v>234</v>
      </c>
      <c r="BW259" s="42">
        <v>240</v>
      </c>
      <c r="BX259" s="42">
        <v>277</v>
      </c>
      <c r="BY259" s="42">
        <v>244</v>
      </c>
      <c r="BZ259" s="1">
        <v>533</v>
      </c>
      <c r="CA259" s="1">
        <v>581</v>
      </c>
      <c r="CB259" s="21">
        <f t="shared" si="196"/>
        <v>0.47845601436265711</v>
      </c>
      <c r="CC259" s="4">
        <v>0.49</v>
      </c>
      <c r="CD259" s="45">
        <f t="shared" si="197"/>
        <v>4.5578694048449826</v>
      </c>
      <c r="CE259" s="26">
        <f t="shared" si="198"/>
        <v>2.2792376182742142</v>
      </c>
      <c r="CF259" s="26">
        <f t="shared" si="199"/>
        <v>2.6048429923133876</v>
      </c>
      <c r="CG259" s="26">
        <f t="shared" si="200"/>
        <v>28.699787968881431</v>
      </c>
      <c r="CH259" s="26">
        <f t="shared" si="201"/>
        <v>31.769781495536495</v>
      </c>
      <c r="CI259" s="26">
        <f t="shared" si="202"/>
        <v>55.004050685903223</v>
      </c>
      <c r="CJ259" s="26">
        <f t="shared" si="203"/>
        <v>59.6322985026029</v>
      </c>
      <c r="CK259" s="16">
        <f t="shared" si="204"/>
        <v>4.2095457929732305</v>
      </c>
      <c r="CL259" s="42">
        <v>98</v>
      </c>
      <c r="CM259" s="42">
        <v>112</v>
      </c>
      <c r="CN259" s="42">
        <v>1136</v>
      </c>
      <c r="CO259" s="42">
        <v>1254</v>
      </c>
      <c r="CP259" s="42">
        <v>524</v>
      </c>
      <c r="CQ259" s="42">
        <v>564</v>
      </c>
      <c r="CR259" s="42">
        <v>634</v>
      </c>
      <c r="CS259" s="42">
        <v>607</v>
      </c>
      <c r="CT259" s="1">
        <v>5</v>
      </c>
      <c r="CU259" s="1">
        <v>0</v>
      </c>
      <c r="CV259" s="42">
        <f t="shared" si="205"/>
        <v>-5</v>
      </c>
      <c r="CW259" s="26">
        <f t="shared" si="206"/>
        <v>0.24836150396687828</v>
      </c>
      <c r="CX259" s="26">
        <f t="shared" si="207"/>
        <v>0</v>
      </c>
      <c r="CY259" s="26">
        <f t="shared" si="208"/>
        <v>-0.24836150396687828</v>
      </c>
      <c r="CZ259" s="13">
        <v>46</v>
      </c>
      <c r="DA259" s="13">
        <v>44</v>
      </c>
      <c r="DB259" s="27">
        <v>40.549999999999997</v>
      </c>
      <c r="DC259" s="27">
        <v>45.92</v>
      </c>
      <c r="DD259" s="27">
        <v>42.02</v>
      </c>
      <c r="DE259" s="27">
        <v>46.22</v>
      </c>
      <c r="DF259" s="1"/>
      <c r="DG259" s="1"/>
      <c r="DH259" s="21" t="str">
        <f t="shared" si="209"/>
        <v xml:space="preserve"> </v>
      </c>
      <c r="DI259" s="42"/>
      <c r="DJ259" s="42"/>
      <c r="DK259" s="1"/>
      <c r="DL259" s="1"/>
      <c r="DM259" s="1"/>
      <c r="DN259" s="1"/>
      <c r="DO259" s="1"/>
      <c r="DP259" s="1"/>
      <c r="DQ259" s="47"/>
      <c r="DR259" s="46"/>
      <c r="DS259" s="13"/>
      <c r="DT259" s="13"/>
      <c r="DU259" s="13"/>
      <c r="DV259" s="13"/>
      <c r="DW259" s="13"/>
      <c r="DX259" s="1"/>
    </row>
    <row r="260" spans="1:128" ht="25.5" x14ac:dyDescent="0.2">
      <c r="A260" s="13" t="s">
        <v>1148</v>
      </c>
      <c r="B260" s="13" t="s">
        <v>1149</v>
      </c>
      <c r="C260" s="39" t="s">
        <v>3295</v>
      </c>
      <c r="D260" s="1" t="s">
        <v>128</v>
      </c>
      <c r="E260" s="13" t="s">
        <v>328</v>
      </c>
      <c r="F260" s="13">
        <v>33</v>
      </c>
      <c r="G260" s="13">
        <v>3</v>
      </c>
      <c r="H260" s="13">
        <v>8</v>
      </c>
      <c r="I260" s="40">
        <f t="shared" si="168"/>
        <v>11</v>
      </c>
      <c r="J260" s="19">
        <f t="shared" si="169"/>
        <v>1.5617605300520585</v>
      </c>
      <c r="K260" s="1">
        <v>3</v>
      </c>
      <c r="L260" s="1">
        <v>3</v>
      </c>
      <c r="M260" s="1">
        <v>4</v>
      </c>
      <c r="N260" s="1">
        <v>47</v>
      </c>
      <c r="O260" s="1">
        <v>19</v>
      </c>
      <c r="P260" s="1">
        <v>10</v>
      </c>
      <c r="Q260" s="1">
        <v>42</v>
      </c>
      <c r="R260" s="15">
        <f t="shared" si="170"/>
        <v>6.3829787234042548E-2</v>
      </c>
      <c r="S260" s="15">
        <f t="shared" si="171"/>
        <v>3.9473684210526314E-2</v>
      </c>
      <c r="T260" s="16">
        <v>422.6</v>
      </c>
      <c r="U260" s="16">
        <f t="shared" si="172"/>
        <v>12.806060606060607</v>
      </c>
      <c r="V260" s="16">
        <v>389.65</v>
      </c>
      <c r="W260" s="16">
        <f t="shared" si="173"/>
        <v>11.807575757575757</v>
      </c>
      <c r="X260" s="16">
        <v>1130.8399999999999</v>
      </c>
      <c r="Y260" s="16">
        <f t="shared" si="174"/>
        <v>34.267878787878786</v>
      </c>
      <c r="Z260" s="21">
        <f t="shared" si="175"/>
        <v>0.25626607212148717</v>
      </c>
      <c r="AA260" s="20">
        <f t="shared" si="176"/>
        <v>52.909090909090907</v>
      </c>
      <c r="AB260">
        <v>12</v>
      </c>
      <c r="AC260" s="1">
        <v>42</v>
      </c>
      <c r="AD260" s="1">
        <v>36</v>
      </c>
      <c r="AE260" s="1">
        <v>13</v>
      </c>
      <c r="AF260" s="1">
        <v>3</v>
      </c>
      <c r="AG260" s="15">
        <f t="shared" si="177"/>
        <v>0.27272727272727271</v>
      </c>
      <c r="AH260" s="15">
        <f t="shared" si="178"/>
        <v>0.63636363636363635</v>
      </c>
      <c r="AI260" s="15">
        <f t="shared" si="179"/>
        <v>0.90909090909090906</v>
      </c>
      <c r="AJ260" s="1">
        <v>169</v>
      </c>
      <c r="AK260" s="21">
        <f t="shared" si="180"/>
        <v>0.40238095238095239</v>
      </c>
      <c r="AL260" s="1">
        <v>104</v>
      </c>
      <c r="AM260" s="21">
        <f t="shared" si="181"/>
        <v>0.24761904761904763</v>
      </c>
      <c r="AN260" s="1">
        <v>147</v>
      </c>
      <c r="AO260" s="21">
        <f t="shared" si="182"/>
        <v>0.35</v>
      </c>
      <c r="AP260" s="21">
        <f t="shared" si="183"/>
        <v>0.61904761904761907</v>
      </c>
      <c r="AQ260" s="1">
        <v>14</v>
      </c>
      <c r="AR260" s="4">
        <v>9.16</v>
      </c>
      <c r="AS260" s="41">
        <v>169</v>
      </c>
      <c r="AT260" s="41">
        <v>150</v>
      </c>
      <c r="AU260" s="41">
        <v>156</v>
      </c>
      <c r="AV260" s="21">
        <f t="shared" si="184"/>
        <v>0.52978056426332287</v>
      </c>
      <c r="AW260" s="26">
        <v>17.36</v>
      </c>
      <c r="AX260" s="42">
        <v>8</v>
      </c>
      <c r="AY260" s="41">
        <v>0.78900000000000003</v>
      </c>
      <c r="AZ260" s="1">
        <v>4</v>
      </c>
      <c r="BA260" s="43">
        <v>-1.363</v>
      </c>
      <c r="BB260" s="16">
        <v>49.67</v>
      </c>
      <c r="BC260" s="26">
        <v>18.239999999999998</v>
      </c>
      <c r="BD260" s="43">
        <v>1.81</v>
      </c>
      <c r="BE260" s="43">
        <v>8.1310000000000002</v>
      </c>
      <c r="BF260" s="16">
        <v>53.31</v>
      </c>
      <c r="BG260" s="21">
        <f t="shared" si="185"/>
        <v>5.6701030927835051E-2</v>
      </c>
      <c r="BH260" s="44">
        <f t="shared" si="186"/>
        <v>0.91542288557213936</v>
      </c>
      <c r="BI260" s="42">
        <f t="shared" si="187"/>
        <v>972.12391649997437</v>
      </c>
      <c r="BJ260" s="21">
        <f t="shared" si="188"/>
        <v>-2.7876083500025593E-2</v>
      </c>
      <c r="BK260" s="26">
        <f t="shared" si="189"/>
        <v>1.693827794174259</v>
      </c>
      <c r="BL260" s="26">
        <f t="shared" si="190"/>
        <v>2.617733863723855</v>
      </c>
      <c r="BM260" s="16">
        <f t="shared" si="191"/>
        <v>29.872962915436933</v>
      </c>
      <c r="BN260" s="16">
        <f t="shared" si="192"/>
        <v>30.95085332991146</v>
      </c>
      <c r="BO260" s="16">
        <f t="shared" si="193"/>
        <v>52.970614654176828</v>
      </c>
      <c r="BP260" s="16">
        <f t="shared" si="194"/>
        <v>47.889131271654051</v>
      </c>
      <c r="BQ260" s="16">
        <f t="shared" si="195"/>
        <v>5.0814833825227765</v>
      </c>
      <c r="BR260" s="1">
        <v>11</v>
      </c>
      <c r="BS260" s="1">
        <v>17</v>
      </c>
      <c r="BT260" s="42">
        <v>183</v>
      </c>
      <c r="BU260" s="42">
        <v>184</v>
      </c>
      <c r="BV260" s="42">
        <v>66</v>
      </c>
      <c r="BW260" s="42">
        <v>48</v>
      </c>
      <c r="BX260" s="42">
        <v>62</v>
      </c>
      <c r="BY260" s="42">
        <v>84</v>
      </c>
      <c r="BZ260" s="1">
        <v>158</v>
      </c>
      <c r="CA260" s="1">
        <v>160</v>
      </c>
      <c r="CB260" s="21">
        <f t="shared" si="196"/>
        <v>0.49685534591194969</v>
      </c>
      <c r="CC260" s="4">
        <v>-5.12</v>
      </c>
      <c r="CD260" s="45">
        <f t="shared" si="197"/>
        <v>-7.3596594746200807</v>
      </c>
      <c r="CE260" s="26">
        <f t="shared" si="198"/>
        <v>2.5467793852357539</v>
      </c>
      <c r="CF260" s="26">
        <f t="shared" si="199"/>
        <v>1.9631424427858939</v>
      </c>
      <c r="CG260" s="26">
        <f t="shared" si="200"/>
        <v>29.60631035336564</v>
      </c>
      <c r="CH260" s="26">
        <f t="shared" si="201"/>
        <v>25.573909660075696</v>
      </c>
      <c r="CI260" s="26">
        <f t="shared" si="202"/>
        <v>53.482367089950834</v>
      </c>
      <c r="CJ260" s="26">
        <f t="shared" si="203"/>
        <v>45.842028934243572</v>
      </c>
      <c r="CK260" s="16">
        <f t="shared" si="204"/>
        <v>-2.5588547731844855</v>
      </c>
      <c r="CL260" s="42">
        <v>48</v>
      </c>
      <c r="CM260" s="42">
        <v>37</v>
      </c>
      <c r="CN260" s="42">
        <v>510</v>
      </c>
      <c r="CO260" s="42">
        <v>445</v>
      </c>
      <c r="CP260" s="42">
        <v>202</v>
      </c>
      <c r="CQ260" s="42">
        <v>183</v>
      </c>
      <c r="CR260" s="42">
        <v>199</v>
      </c>
      <c r="CS260" s="42">
        <v>248</v>
      </c>
      <c r="CT260" s="1">
        <v>10</v>
      </c>
      <c r="CU260" s="1">
        <v>10</v>
      </c>
      <c r="CV260" s="42">
        <f t="shared" si="205"/>
        <v>0</v>
      </c>
      <c r="CW260" s="26">
        <f t="shared" si="206"/>
        <v>1.419782300047326</v>
      </c>
      <c r="CX260" s="26">
        <f t="shared" si="207"/>
        <v>1.419782300047326</v>
      </c>
      <c r="CY260" s="26">
        <f t="shared" si="208"/>
        <v>0</v>
      </c>
      <c r="CZ260" s="13">
        <v>15</v>
      </c>
      <c r="DA260" s="13">
        <v>16</v>
      </c>
      <c r="DB260" s="27">
        <v>14.69</v>
      </c>
      <c r="DC260" s="27">
        <v>12.28</v>
      </c>
      <c r="DD260" s="27">
        <v>14.75</v>
      </c>
      <c r="DE260" s="27">
        <v>12.48</v>
      </c>
      <c r="DF260" s="13">
        <v>4</v>
      </c>
      <c r="DG260" s="13">
        <v>8</v>
      </c>
      <c r="DH260" s="21">
        <f t="shared" si="209"/>
        <v>0.33333333333333331</v>
      </c>
      <c r="DI260" s="42">
        <v>5</v>
      </c>
      <c r="DJ260" s="42">
        <v>2</v>
      </c>
      <c r="DK260" s="13">
        <v>1</v>
      </c>
      <c r="DL260" s="13">
        <v>0</v>
      </c>
      <c r="DM260" s="13">
        <v>0.2</v>
      </c>
      <c r="DN260" s="13">
        <v>0</v>
      </c>
      <c r="DO260" s="13">
        <v>0</v>
      </c>
      <c r="DP260" s="13">
        <v>0</v>
      </c>
      <c r="DQ260" s="13">
        <v>4</v>
      </c>
      <c r="DR260" s="46">
        <v>2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</row>
    <row r="261" spans="1:128" ht="25.5" x14ac:dyDescent="0.2">
      <c r="A261" s="13" t="s">
        <v>1151</v>
      </c>
      <c r="B261" s="13" t="s">
        <v>1152</v>
      </c>
      <c r="C261" s="39" t="s">
        <v>3296</v>
      </c>
      <c r="D261" s="1" t="s">
        <v>264</v>
      </c>
      <c r="E261" s="13" t="s">
        <v>146</v>
      </c>
      <c r="F261" s="13">
        <v>1</v>
      </c>
      <c r="G261" s="13">
        <v>0</v>
      </c>
      <c r="H261" s="13">
        <v>0</v>
      </c>
      <c r="I261" s="40">
        <f t="shared" si="168"/>
        <v>0</v>
      </c>
      <c r="J261" s="19">
        <f t="shared" si="169"/>
        <v>0</v>
      </c>
      <c r="K261" s="1">
        <v>0</v>
      </c>
      <c r="L261" s="1">
        <v>0</v>
      </c>
      <c r="M261" s="1">
        <v>0</v>
      </c>
      <c r="N261" s="1">
        <v>1</v>
      </c>
      <c r="O261" s="1">
        <v>0</v>
      </c>
      <c r="P261" s="1">
        <v>0</v>
      </c>
      <c r="Q261" s="1">
        <v>0</v>
      </c>
      <c r="R261" s="15">
        <f t="shared" si="170"/>
        <v>0</v>
      </c>
      <c r="S261" s="15">
        <f t="shared" si="171"/>
        <v>0</v>
      </c>
      <c r="T261" s="16">
        <v>4.7</v>
      </c>
      <c r="U261" s="16">
        <f t="shared" si="172"/>
        <v>4.7</v>
      </c>
      <c r="V261" s="16">
        <v>4.49</v>
      </c>
      <c r="W261" s="16">
        <f t="shared" si="173"/>
        <v>4.49</v>
      </c>
      <c r="X261" s="16">
        <v>38.229999999999997</v>
      </c>
      <c r="Y261" s="16">
        <f t="shared" si="174"/>
        <v>38.229999999999997</v>
      </c>
      <c r="Z261" s="21">
        <f t="shared" si="175"/>
        <v>0.10510299625468165</v>
      </c>
      <c r="AA261" s="20">
        <f t="shared" si="176"/>
        <v>0</v>
      </c>
      <c r="AB261">
        <v>1</v>
      </c>
      <c r="AC261" s="1">
        <v>1</v>
      </c>
      <c r="AD261" s="1">
        <v>0</v>
      </c>
      <c r="AE261" s="1">
        <v>0</v>
      </c>
      <c r="AF261" s="1">
        <v>0</v>
      </c>
      <c r="AG261" s="15">
        <f t="shared" si="177"/>
        <v>0</v>
      </c>
      <c r="AH261" s="15">
        <f t="shared" si="178"/>
        <v>0</v>
      </c>
      <c r="AI261" s="15">
        <f t="shared" si="179"/>
        <v>0</v>
      </c>
      <c r="AJ261" s="1">
        <v>0</v>
      </c>
      <c r="AK261" s="21">
        <f t="shared" si="180"/>
        <v>0</v>
      </c>
      <c r="AL261" s="1">
        <v>2</v>
      </c>
      <c r="AM261" s="21">
        <f t="shared" si="181"/>
        <v>1</v>
      </c>
      <c r="AN261" s="1">
        <v>0</v>
      </c>
      <c r="AO261" s="21">
        <f t="shared" si="182"/>
        <v>0</v>
      </c>
      <c r="AP261" s="21">
        <f t="shared" si="183"/>
        <v>0</v>
      </c>
      <c r="AQ261" s="1">
        <v>1</v>
      </c>
      <c r="AR261" s="4">
        <v>-50</v>
      </c>
      <c r="AS261" s="41">
        <v>0</v>
      </c>
      <c r="AT261" s="41">
        <v>1</v>
      </c>
      <c r="AU261" s="41">
        <v>1</v>
      </c>
      <c r="AV261" s="21">
        <f t="shared" si="184"/>
        <v>0</v>
      </c>
      <c r="AW261" s="26">
        <v>16.920000000000002</v>
      </c>
      <c r="AX261" s="42">
        <v>10</v>
      </c>
      <c r="AY261" s="41">
        <v>-0.28999999999999998</v>
      </c>
      <c r="AZ261" s="1">
        <v>11</v>
      </c>
      <c r="BA261" s="43">
        <v>2.0670000000000002</v>
      </c>
      <c r="BB261" s="16">
        <v>50.42</v>
      </c>
      <c r="BC261" s="26">
        <v>15.99</v>
      </c>
      <c r="BD261" s="43">
        <v>-8.5739999999999998</v>
      </c>
      <c r="BE261" s="43">
        <v>-2.4390000000000001</v>
      </c>
      <c r="BF261" s="16">
        <v>46.05</v>
      </c>
      <c r="BG261" s="21">
        <f t="shared" si="185"/>
        <v>0</v>
      </c>
      <c r="BH261" s="44">
        <f t="shared" si="186"/>
        <v>0.8</v>
      </c>
      <c r="BI261" s="42">
        <f t="shared" si="187"/>
        <v>800</v>
      </c>
      <c r="BJ261" s="21">
        <f t="shared" si="188"/>
        <v>-0.19999999999999996</v>
      </c>
      <c r="BK261" s="26">
        <f t="shared" si="189"/>
        <v>0</v>
      </c>
      <c r="BL261" s="26">
        <f t="shared" si="190"/>
        <v>13.363028953229398</v>
      </c>
      <c r="BM261" s="16">
        <f t="shared" si="191"/>
        <v>26.726057906458795</v>
      </c>
      <c r="BN261" s="16">
        <f t="shared" si="192"/>
        <v>66.815144766146986</v>
      </c>
      <c r="BO261" s="16">
        <f t="shared" si="193"/>
        <v>26.726057906458795</v>
      </c>
      <c r="BP261" s="16">
        <f t="shared" si="194"/>
        <v>106.90423162583518</v>
      </c>
      <c r="BQ261" s="16">
        <f t="shared" si="195"/>
        <v>-80.178173719376389</v>
      </c>
      <c r="BR261" s="1">
        <v>0</v>
      </c>
      <c r="BS261" s="1">
        <v>1</v>
      </c>
      <c r="BT261" s="42">
        <v>2</v>
      </c>
      <c r="BU261" s="42">
        <v>4</v>
      </c>
      <c r="BV261" s="42">
        <v>0</v>
      </c>
      <c r="BW261" s="42">
        <v>1</v>
      </c>
      <c r="BX261" s="42">
        <v>2</v>
      </c>
      <c r="BY261" s="42">
        <v>0</v>
      </c>
      <c r="BZ261" s="1">
        <v>1</v>
      </c>
      <c r="CA261" s="1">
        <v>4</v>
      </c>
      <c r="CB261" s="21">
        <f t="shared" si="196"/>
        <v>0.2</v>
      </c>
      <c r="CC261" s="4">
        <v>-21.18</v>
      </c>
      <c r="CD261" s="45">
        <f t="shared" si="197"/>
        <v>-63.762173719376392</v>
      </c>
      <c r="CE261" s="26">
        <f t="shared" si="198"/>
        <v>3.1388961548522105</v>
      </c>
      <c r="CF261" s="26">
        <f t="shared" si="199"/>
        <v>3.1388961548522105</v>
      </c>
      <c r="CG261" s="26">
        <f t="shared" si="200"/>
        <v>39.236201935652637</v>
      </c>
      <c r="CH261" s="26">
        <f t="shared" si="201"/>
        <v>26.68061731624379</v>
      </c>
      <c r="CI261" s="26">
        <f t="shared" si="202"/>
        <v>62.777923097044209</v>
      </c>
      <c r="CJ261" s="26">
        <f t="shared" si="203"/>
        <v>51.791786555061478</v>
      </c>
      <c r="CK261" s="16">
        <f t="shared" si="204"/>
        <v>-91.16431026135912</v>
      </c>
      <c r="CL261" s="42">
        <v>2</v>
      </c>
      <c r="CM261" s="42">
        <v>2</v>
      </c>
      <c r="CN261" s="42">
        <v>23</v>
      </c>
      <c r="CO261" s="42">
        <v>15</v>
      </c>
      <c r="CP261" s="42">
        <v>8</v>
      </c>
      <c r="CQ261" s="42">
        <v>7</v>
      </c>
      <c r="CR261" s="42">
        <v>9</v>
      </c>
      <c r="CS261" s="42">
        <v>7</v>
      </c>
      <c r="CT261" s="1">
        <v>0</v>
      </c>
      <c r="CU261" s="1">
        <v>0</v>
      </c>
      <c r="CV261" s="42">
        <f t="shared" si="205"/>
        <v>0</v>
      </c>
      <c r="CW261" s="26">
        <f t="shared" si="206"/>
        <v>0</v>
      </c>
      <c r="CX261" s="26">
        <f t="shared" si="207"/>
        <v>0</v>
      </c>
      <c r="CY261" s="26">
        <f t="shared" si="208"/>
        <v>0</v>
      </c>
      <c r="CZ261" s="13">
        <v>0</v>
      </c>
      <c r="DA261" s="13">
        <v>1</v>
      </c>
      <c r="DB261" s="27">
        <v>0.15</v>
      </c>
      <c r="DC261" s="27">
        <v>0.15</v>
      </c>
      <c r="DD261" s="27">
        <v>0.16</v>
      </c>
      <c r="DE261" s="27">
        <v>0.18</v>
      </c>
      <c r="DF261" s="13">
        <v>0</v>
      </c>
      <c r="DG261" s="13">
        <v>0</v>
      </c>
      <c r="DH261" s="21" t="str">
        <f t="shared" si="209"/>
        <v xml:space="preserve"> </v>
      </c>
      <c r="DI261" s="42"/>
      <c r="DJ261" s="42"/>
      <c r="DK261" s="1"/>
      <c r="DL261" s="1"/>
      <c r="DM261" s="1"/>
      <c r="DN261" s="1"/>
      <c r="DO261" s="1"/>
      <c r="DP261" s="1"/>
      <c r="DQ261" s="47"/>
      <c r="DR261" s="46"/>
      <c r="DS261" s="13"/>
      <c r="DT261" s="13"/>
      <c r="DU261" s="13"/>
      <c r="DV261" s="13"/>
      <c r="DW261" s="13"/>
      <c r="DX261" s="1"/>
    </row>
    <row r="262" spans="1:128" ht="25.5" x14ac:dyDescent="0.2">
      <c r="A262" s="13" t="s">
        <v>183</v>
      </c>
      <c r="B262" s="13" t="s">
        <v>1152</v>
      </c>
      <c r="C262" s="39" t="s">
        <v>3297</v>
      </c>
      <c r="D262" s="1" t="s">
        <v>398</v>
      </c>
      <c r="E262" s="13" t="s">
        <v>173</v>
      </c>
      <c r="F262" s="13">
        <v>34</v>
      </c>
      <c r="G262" s="13">
        <v>0</v>
      </c>
      <c r="H262" s="13">
        <v>3</v>
      </c>
      <c r="I262" s="40">
        <f t="shared" si="168"/>
        <v>3</v>
      </c>
      <c r="J262" s="19">
        <f t="shared" si="169"/>
        <v>0.36663611365719528</v>
      </c>
      <c r="K262" s="1">
        <v>0</v>
      </c>
      <c r="L262" s="1">
        <v>1</v>
      </c>
      <c r="M262" s="1">
        <v>1</v>
      </c>
      <c r="N262" s="1">
        <v>18</v>
      </c>
      <c r="O262" s="1">
        <v>14</v>
      </c>
      <c r="P262" s="1">
        <v>17</v>
      </c>
      <c r="Q262" s="1">
        <v>6</v>
      </c>
      <c r="R262" s="15">
        <f t="shared" si="170"/>
        <v>0</v>
      </c>
      <c r="S262" s="15">
        <f t="shared" si="171"/>
        <v>0</v>
      </c>
      <c r="T262" s="16">
        <v>490.95</v>
      </c>
      <c r="U262" s="16">
        <f t="shared" si="172"/>
        <v>14.439705882352941</v>
      </c>
      <c r="V262" s="16">
        <v>487.16</v>
      </c>
      <c r="W262" s="16">
        <f t="shared" si="173"/>
        <v>14.328235294117647</v>
      </c>
      <c r="X262" s="16">
        <v>1194.46</v>
      </c>
      <c r="Y262" s="16">
        <f t="shared" si="174"/>
        <v>35.131176470588237</v>
      </c>
      <c r="Z262" s="21">
        <f t="shared" si="175"/>
        <v>0.28969683995195106</v>
      </c>
      <c r="AA262" s="20">
        <f t="shared" si="176"/>
        <v>12.769230769230768</v>
      </c>
      <c r="AB262">
        <v>40</v>
      </c>
      <c r="AC262" s="1">
        <v>79</v>
      </c>
      <c r="AD262" s="1">
        <v>51</v>
      </c>
      <c r="AE262" s="1">
        <v>9</v>
      </c>
      <c r="AF262" s="1">
        <v>1</v>
      </c>
      <c r="AG262" s="15">
        <f t="shared" si="177"/>
        <v>0</v>
      </c>
      <c r="AH262" s="15">
        <f t="shared" si="178"/>
        <v>0.15384615384615385</v>
      </c>
      <c r="AI262" s="15">
        <f t="shared" si="179"/>
        <v>0.15384615384615385</v>
      </c>
      <c r="AJ262" s="1">
        <v>101</v>
      </c>
      <c r="AK262" s="21">
        <f t="shared" si="180"/>
        <v>0.25569620253164554</v>
      </c>
      <c r="AL262" s="1">
        <v>144</v>
      </c>
      <c r="AM262" s="21">
        <f t="shared" si="181"/>
        <v>0.36455696202531646</v>
      </c>
      <c r="AN262" s="1">
        <v>150</v>
      </c>
      <c r="AO262" s="21">
        <f t="shared" si="182"/>
        <v>0.379746835443038</v>
      </c>
      <c r="AP262" s="21">
        <f t="shared" si="183"/>
        <v>0.41224489795918368</v>
      </c>
      <c r="AQ262" s="1">
        <v>4</v>
      </c>
      <c r="AR262" s="4">
        <v>-3.43</v>
      </c>
      <c r="AS262" s="41">
        <v>149</v>
      </c>
      <c r="AT262" s="41">
        <v>170</v>
      </c>
      <c r="AU262" s="41">
        <v>133</v>
      </c>
      <c r="AV262" s="21">
        <f t="shared" si="184"/>
        <v>0.4670846394984326</v>
      </c>
      <c r="AW262" s="26">
        <v>16.95</v>
      </c>
      <c r="AX262" s="42">
        <v>8</v>
      </c>
      <c r="AY262" s="41">
        <v>-0.44700000000000001</v>
      </c>
      <c r="AZ262" s="1">
        <v>5</v>
      </c>
      <c r="BA262" s="43">
        <v>-1.32</v>
      </c>
      <c r="BB262" s="16">
        <v>49.2</v>
      </c>
      <c r="BC262" s="26">
        <v>16.16</v>
      </c>
      <c r="BD262" s="43">
        <v>1.006</v>
      </c>
      <c r="BE262" s="43">
        <v>-4.7530000000000001</v>
      </c>
      <c r="BF262" s="16">
        <v>47.64</v>
      </c>
      <c r="BG262" s="21">
        <f t="shared" si="185"/>
        <v>7.8313253012048195E-2</v>
      </c>
      <c r="BH262" s="44">
        <f t="shared" si="186"/>
        <v>0.93846153846153846</v>
      </c>
      <c r="BI262" s="42">
        <f t="shared" si="187"/>
        <v>1016.7747914735867</v>
      </c>
      <c r="BJ262" s="21">
        <f t="shared" si="188"/>
        <v>1.6774791473586653E-2</v>
      </c>
      <c r="BK262" s="26">
        <f t="shared" si="189"/>
        <v>1.6011166762459972</v>
      </c>
      <c r="BL262" s="26">
        <f t="shared" si="190"/>
        <v>1.9706051399950735</v>
      </c>
      <c r="BM262" s="16">
        <f t="shared" si="191"/>
        <v>20.445028327448888</v>
      </c>
      <c r="BN262" s="16">
        <f t="shared" si="192"/>
        <v>32.022333524919944</v>
      </c>
      <c r="BO262" s="16">
        <f t="shared" si="193"/>
        <v>39.16577715740209</v>
      </c>
      <c r="BP262" s="16">
        <f t="shared" si="194"/>
        <v>55.915920847360212</v>
      </c>
      <c r="BQ262" s="16">
        <f t="shared" si="195"/>
        <v>-16.750143689958122</v>
      </c>
      <c r="BR262" s="1">
        <v>13</v>
      </c>
      <c r="BS262" s="1">
        <v>16</v>
      </c>
      <c r="BT262" s="42">
        <v>153</v>
      </c>
      <c r="BU262" s="42">
        <v>244</v>
      </c>
      <c r="BV262" s="42">
        <v>73</v>
      </c>
      <c r="BW262" s="42">
        <v>77</v>
      </c>
      <c r="BX262" s="42">
        <v>117</v>
      </c>
      <c r="BY262" s="42">
        <v>79</v>
      </c>
      <c r="BZ262" s="1">
        <v>153</v>
      </c>
      <c r="CA262" s="1">
        <v>225</v>
      </c>
      <c r="CB262" s="21">
        <f t="shared" si="196"/>
        <v>0.40476190476190477</v>
      </c>
      <c r="CC262" s="4">
        <v>-7.42</v>
      </c>
      <c r="CD262" s="45">
        <f t="shared" si="197"/>
        <v>-11.30102124097853</v>
      </c>
      <c r="CE262" s="26">
        <f t="shared" si="198"/>
        <v>2.2102037740903837</v>
      </c>
      <c r="CF262" s="26">
        <f t="shared" si="199"/>
        <v>1.9088123503507861</v>
      </c>
      <c r="CG262" s="26">
        <f t="shared" si="200"/>
        <v>24.262009611037623</v>
      </c>
      <c r="CH262" s="26">
        <f t="shared" si="201"/>
        <v>28.83311287108819</v>
      </c>
      <c r="CI262" s="26">
        <f t="shared" si="202"/>
        <v>47.017062103377256</v>
      </c>
      <c r="CJ262" s="26">
        <f t="shared" si="203"/>
        <v>51.789092979254221</v>
      </c>
      <c r="CK262" s="16">
        <f t="shared" si="204"/>
        <v>-11.978112814081157</v>
      </c>
      <c r="CL262" s="42">
        <v>44</v>
      </c>
      <c r="CM262" s="42">
        <v>38</v>
      </c>
      <c r="CN262" s="42">
        <v>439</v>
      </c>
      <c r="CO262" s="42">
        <v>536</v>
      </c>
      <c r="CP262" s="42">
        <v>213</v>
      </c>
      <c r="CQ262" s="42">
        <v>201</v>
      </c>
      <c r="CR262" s="42">
        <v>256</v>
      </c>
      <c r="CS262" s="42">
        <v>240</v>
      </c>
      <c r="CT262" s="1">
        <v>9</v>
      </c>
      <c r="CU262" s="1">
        <v>1</v>
      </c>
      <c r="CV262" s="42">
        <f t="shared" si="205"/>
        <v>-8</v>
      </c>
      <c r="CW262" s="26">
        <f t="shared" si="206"/>
        <v>1.0999083409715857</v>
      </c>
      <c r="CX262" s="26">
        <f t="shared" si="207"/>
        <v>0.12221203788573175</v>
      </c>
      <c r="CY262" s="26">
        <f t="shared" si="208"/>
        <v>-0.97769630308585398</v>
      </c>
      <c r="CZ262" s="13">
        <v>15</v>
      </c>
      <c r="DA262" s="13">
        <v>22</v>
      </c>
      <c r="DB262" s="27">
        <v>14.53</v>
      </c>
      <c r="DC262" s="27">
        <v>15.42</v>
      </c>
      <c r="DD262" s="27">
        <v>16.149999999999999</v>
      </c>
      <c r="DE262" s="27">
        <v>17.11</v>
      </c>
      <c r="DF262" s="1"/>
      <c r="DG262" s="1"/>
      <c r="DH262" s="21" t="str">
        <f t="shared" si="209"/>
        <v xml:space="preserve"> </v>
      </c>
      <c r="DI262" s="42"/>
      <c r="DJ262" s="42"/>
      <c r="DK262" s="1"/>
      <c r="DL262" s="1"/>
      <c r="DM262" s="1"/>
      <c r="DN262" s="1"/>
      <c r="DO262" s="1"/>
      <c r="DP262" s="1"/>
      <c r="DQ262" s="47"/>
      <c r="DR262" s="46"/>
      <c r="DS262" s="13"/>
      <c r="DT262" s="13"/>
      <c r="DU262" s="13"/>
      <c r="DV262" s="13"/>
      <c r="DW262" s="13"/>
      <c r="DX262" s="1"/>
    </row>
    <row r="263" spans="1:128" ht="25.5" x14ac:dyDescent="0.2">
      <c r="A263" s="13" t="s">
        <v>312</v>
      </c>
      <c r="B263" s="13" t="s">
        <v>1152</v>
      </c>
      <c r="C263" s="39" t="s">
        <v>3298</v>
      </c>
      <c r="D263" s="1" t="s">
        <v>136</v>
      </c>
      <c r="E263" s="13" t="s">
        <v>154</v>
      </c>
      <c r="F263" s="13">
        <v>60</v>
      </c>
      <c r="G263" s="13">
        <v>7</v>
      </c>
      <c r="H263" s="13">
        <v>4</v>
      </c>
      <c r="I263" s="40">
        <f t="shared" si="168"/>
        <v>11</v>
      </c>
      <c r="J263" s="19">
        <f t="shared" si="169"/>
        <v>1.0229122000361106</v>
      </c>
      <c r="K263" s="1">
        <v>6</v>
      </c>
      <c r="L263" s="1">
        <v>1</v>
      </c>
      <c r="M263" s="1">
        <v>3</v>
      </c>
      <c r="N263" s="1">
        <v>79</v>
      </c>
      <c r="O263" s="1">
        <v>22</v>
      </c>
      <c r="P263" s="1">
        <v>21</v>
      </c>
      <c r="Q263" s="1">
        <v>69</v>
      </c>
      <c r="R263" s="15">
        <f t="shared" si="170"/>
        <v>8.8607594936708861E-2</v>
      </c>
      <c r="S263" s="15">
        <f t="shared" si="171"/>
        <v>5.737704918032787E-2</v>
      </c>
      <c r="T263" s="16">
        <v>645.21666666670001</v>
      </c>
      <c r="U263" s="16">
        <f t="shared" si="172"/>
        <v>10.753611111111667</v>
      </c>
      <c r="V263" s="16">
        <v>628.5</v>
      </c>
      <c r="W263" s="16">
        <f t="shared" si="173"/>
        <v>10.475</v>
      </c>
      <c r="X263" s="16">
        <v>2372.6799999999998</v>
      </c>
      <c r="Y263" s="16">
        <f t="shared" si="174"/>
        <v>39.544666666666664</v>
      </c>
      <c r="Z263" s="21">
        <f t="shared" si="175"/>
        <v>0.20941762906590075</v>
      </c>
      <c r="AA263" s="20">
        <f t="shared" si="176"/>
        <v>15.9375</v>
      </c>
      <c r="AB263">
        <v>19</v>
      </c>
      <c r="AC263" s="1">
        <v>108</v>
      </c>
      <c r="AD263" s="1">
        <v>73</v>
      </c>
      <c r="AE263" s="1">
        <v>16</v>
      </c>
      <c r="AF263" s="1">
        <v>12</v>
      </c>
      <c r="AG263" s="15">
        <f t="shared" si="177"/>
        <v>0.4375</v>
      </c>
      <c r="AH263" s="15">
        <f t="shared" si="178"/>
        <v>0.25</v>
      </c>
      <c r="AI263" s="15">
        <f t="shared" si="179"/>
        <v>0.6875</v>
      </c>
      <c r="AJ263" s="1">
        <v>176</v>
      </c>
      <c r="AK263" s="21">
        <f t="shared" si="180"/>
        <v>0.32293577981651378</v>
      </c>
      <c r="AL263" s="1">
        <v>178</v>
      </c>
      <c r="AM263" s="21">
        <f t="shared" si="181"/>
        <v>0.32660550458715598</v>
      </c>
      <c r="AN263" s="1">
        <v>191</v>
      </c>
      <c r="AO263" s="21">
        <f t="shared" si="182"/>
        <v>0.35045871559633029</v>
      </c>
      <c r="AP263" s="21">
        <f t="shared" si="183"/>
        <v>0.49717514124293788</v>
      </c>
      <c r="AQ263" s="1">
        <v>6</v>
      </c>
      <c r="AR263" s="4">
        <v>0.64</v>
      </c>
      <c r="AS263" s="41">
        <v>207</v>
      </c>
      <c r="AT263" s="41">
        <v>229</v>
      </c>
      <c r="AU263" s="41">
        <v>158</v>
      </c>
      <c r="AV263" s="21">
        <f t="shared" si="184"/>
        <v>0.47477064220183485</v>
      </c>
      <c r="AW263" s="26">
        <v>17.170000000000002</v>
      </c>
      <c r="AX263" s="42">
        <v>10</v>
      </c>
      <c r="AY263" s="41">
        <v>-0.115</v>
      </c>
      <c r="AZ263" s="1">
        <v>13</v>
      </c>
      <c r="BA263" s="43">
        <v>-3.1E-2</v>
      </c>
      <c r="BB263" s="16">
        <v>50.05</v>
      </c>
      <c r="BC263" s="26">
        <v>17.23</v>
      </c>
      <c r="BD263" s="43">
        <v>-0.46700000000000003</v>
      </c>
      <c r="BE263" s="43">
        <v>-1.615</v>
      </c>
      <c r="BF263" s="16">
        <v>49.15</v>
      </c>
      <c r="BG263" s="21">
        <f t="shared" si="185"/>
        <v>6.2745098039215685E-2</v>
      </c>
      <c r="BH263" s="44">
        <f t="shared" si="186"/>
        <v>0.90220820189274453</v>
      </c>
      <c r="BI263" s="42">
        <f t="shared" si="187"/>
        <v>964.95329993196026</v>
      </c>
      <c r="BJ263" s="21">
        <f t="shared" si="188"/>
        <v>-3.5046700068039782E-2</v>
      </c>
      <c r="BK263" s="26">
        <f t="shared" si="189"/>
        <v>1.5274463007159906</v>
      </c>
      <c r="BL263" s="26">
        <f t="shared" si="190"/>
        <v>2.9594272076372312</v>
      </c>
      <c r="BM263" s="16">
        <f t="shared" si="191"/>
        <v>24.343675417661096</v>
      </c>
      <c r="BN263" s="16">
        <f t="shared" si="192"/>
        <v>30.262529832935563</v>
      </c>
      <c r="BO263" s="16">
        <f t="shared" si="193"/>
        <v>47.828162291169448</v>
      </c>
      <c r="BP263" s="16">
        <f t="shared" si="194"/>
        <v>56.610978520286402</v>
      </c>
      <c r="BQ263" s="16">
        <f t="shared" si="195"/>
        <v>-8.7828162291169534</v>
      </c>
      <c r="BR263" s="1">
        <v>16</v>
      </c>
      <c r="BS263" s="1">
        <v>31</v>
      </c>
      <c r="BT263" s="42">
        <v>239</v>
      </c>
      <c r="BU263" s="42">
        <v>286</v>
      </c>
      <c r="BV263" s="42">
        <v>114</v>
      </c>
      <c r="BW263" s="42">
        <v>125</v>
      </c>
      <c r="BX263" s="42">
        <v>151</v>
      </c>
      <c r="BY263" s="42">
        <v>132</v>
      </c>
      <c r="BZ263" s="1">
        <v>230</v>
      </c>
      <c r="CA263" s="1">
        <v>313</v>
      </c>
      <c r="CB263" s="21">
        <f t="shared" si="196"/>
        <v>0.42357274401473294</v>
      </c>
      <c r="CC263" s="4">
        <v>-4.7</v>
      </c>
      <c r="CD263" s="45">
        <f t="shared" si="197"/>
        <v>-7.2210196189474622</v>
      </c>
      <c r="CE263" s="26">
        <f t="shared" si="198"/>
        <v>2.4529224337036606</v>
      </c>
      <c r="CF263" s="26">
        <f t="shared" si="199"/>
        <v>2.6046495945513093</v>
      </c>
      <c r="CG263" s="26">
        <f t="shared" si="200"/>
        <v>28.069524756815081</v>
      </c>
      <c r="CH263" s="26">
        <f t="shared" si="201"/>
        <v>29.738523526139218</v>
      </c>
      <c r="CI263" s="26">
        <f t="shared" si="202"/>
        <v>55.178110828261723</v>
      </c>
      <c r="CJ263" s="26">
        <f t="shared" si="203"/>
        <v>56.644806716455662</v>
      </c>
      <c r="CK263" s="16">
        <f t="shared" si="204"/>
        <v>-7.316120340923014</v>
      </c>
      <c r="CL263" s="42">
        <v>97</v>
      </c>
      <c r="CM263" s="42">
        <v>103</v>
      </c>
      <c r="CN263" s="42">
        <v>1013</v>
      </c>
      <c r="CO263" s="42">
        <v>1073</v>
      </c>
      <c r="CP263" s="42">
        <v>466</v>
      </c>
      <c r="CQ263" s="42">
        <v>510</v>
      </c>
      <c r="CR263" s="42">
        <v>554</v>
      </c>
      <c r="CS263" s="42">
        <v>606</v>
      </c>
      <c r="CT263" s="1">
        <v>4</v>
      </c>
      <c r="CU263" s="1">
        <v>8</v>
      </c>
      <c r="CV263" s="42">
        <f t="shared" si="205"/>
        <v>4</v>
      </c>
      <c r="CW263" s="26">
        <f t="shared" si="206"/>
        <v>0.37196807274040389</v>
      </c>
      <c r="CX263" s="26">
        <f t="shared" si="207"/>
        <v>0.74393614548080778</v>
      </c>
      <c r="CY263" s="26">
        <f t="shared" si="208"/>
        <v>0.37196807274040389</v>
      </c>
      <c r="CZ263" s="13">
        <v>17</v>
      </c>
      <c r="DA263" s="13">
        <v>26</v>
      </c>
      <c r="DB263" s="27">
        <v>20.190000000000001</v>
      </c>
      <c r="DC263" s="27">
        <v>28.86</v>
      </c>
      <c r="DD263" s="27">
        <v>23.12</v>
      </c>
      <c r="DE263" s="27">
        <v>24.91</v>
      </c>
      <c r="DF263" s="13">
        <v>2</v>
      </c>
      <c r="DG263" s="13">
        <v>4</v>
      </c>
      <c r="DH263" s="21">
        <f t="shared" si="209"/>
        <v>0.33333333333333331</v>
      </c>
      <c r="DI263" s="42">
        <v>3</v>
      </c>
      <c r="DJ263" s="42">
        <v>1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1</v>
      </c>
      <c r="DR263" s="46">
        <v>1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</row>
    <row r="264" spans="1:128" ht="25.5" x14ac:dyDescent="0.2">
      <c r="A264" s="13" t="s">
        <v>312</v>
      </c>
      <c r="B264" s="13" t="s">
        <v>1158</v>
      </c>
      <c r="C264" s="39" t="s">
        <v>3299</v>
      </c>
      <c r="D264" s="13" t="s">
        <v>249</v>
      </c>
      <c r="E264" s="13" t="s">
        <v>154</v>
      </c>
      <c r="F264" s="13">
        <v>9</v>
      </c>
      <c r="G264" s="13">
        <v>0</v>
      </c>
      <c r="H264" s="13">
        <v>0</v>
      </c>
      <c r="I264" s="40">
        <f t="shared" si="168"/>
        <v>0</v>
      </c>
      <c r="J264" s="19">
        <f t="shared" si="169"/>
        <v>0</v>
      </c>
      <c r="K264" s="1">
        <v>0</v>
      </c>
      <c r="L264" s="1">
        <v>0</v>
      </c>
      <c r="M264" s="1">
        <v>0</v>
      </c>
      <c r="N264" s="1">
        <v>6</v>
      </c>
      <c r="O264" s="1">
        <v>1</v>
      </c>
      <c r="P264" s="1">
        <v>4</v>
      </c>
      <c r="Q264" s="1">
        <v>5</v>
      </c>
      <c r="R264" s="15">
        <f t="shared" si="170"/>
        <v>0</v>
      </c>
      <c r="S264" s="15">
        <f t="shared" si="171"/>
        <v>0</v>
      </c>
      <c r="T264" s="16">
        <v>63.1</v>
      </c>
      <c r="U264" s="16">
        <f t="shared" si="172"/>
        <v>7.0111111111111111</v>
      </c>
      <c r="V264" s="16">
        <v>66.260000000000005</v>
      </c>
      <c r="W264" s="16">
        <f t="shared" si="173"/>
        <v>7.3622222222222229</v>
      </c>
      <c r="X264" s="16">
        <v>371.67</v>
      </c>
      <c r="Y264" s="16">
        <f t="shared" si="174"/>
        <v>41.296666666666667</v>
      </c>
      <c r="Z264" s="21">
        <f t="shared" si="175"/>
        <v>0.15130271961272351</v>
      </c>
      <c r="AA264" s="20">
        <f t="shared" si="176"/>
        <v>0</v>
      </c>
      <c r="AB264">
        <v>4</v>
      </c>
      <c r="AC264" s="1">
        <v>3</v>
      </c>
      <c r="AD264" s="1">
        <v>9</v>
      </c>
      <c r="AE264" s="1">
        <v>1</v>
      </c>
      <c r="AF264" s="1">
        <v>0</v>
      </c>
      <c r="AG264" s="15">
        <f t="shared" si="177"/>
        <v>0</v>
      </c>
      <c r="AH264" s="15">
        <f t="shared" si="178"/>
        <v>0</v>
      </c>
      <c r="AI264" s="15">
        <f t="shared" si="179"/>
        <v>0</v>
      </c>
      <c r="AJ264" s="1">
        <v>14</v>
      </c>
      <c r="AK264" s="21">
        <f t="shared" si="180"/>
        <v>0.22580645161290322</v>
      </c>
      <c r="AL264" s="1">
        <v>22</v>
      </c>
      <c r="AM264" s="21">
        <f t="shared" si="181"/>
        <v>0.35483870967741937</v>
      </c>
      <c r="AN264" s="1">
        <v>26</v>
      </c>
      <c r="AO264" s="21">
        <f t="shared" si="182"/>
        <v>0.41935483870967744</v>
      </c>
      <c r="AP264" s="21">
        <f t="shared" si="183"/>
        <v>0.3888888888888889</v>
      </c>
      <c r="AQ264" s="1">
        <v>1</v>
      </c>
      <c r="AR264" s="4">
        <v>-12.08</v>
      </c>
      <c r="AS264" s="41">
        <v>17</v>
      </c>
      <c r="AT264" s="41">
        <v>30</v>
      </c>
      <c r="AU264" s="41">
        <v>16</v>
      </c>
      <c r="AV264" s="21">
        <f t="shared" si="184"/>
        <v>0.36170212765957449</v>
      </c>
      <c r="AW264" s="26">
        <v>16.43</v>
      </c>
      <c r="AX264" s="42">
        <v>13</v>
      </c>
      <c r="AY264" s="41">
        <v>-1.4390000000000001</v>
      </c>
      <c r="AZ264" s="1">
        <v>13</v>
      </c>
      <c r="BA264" s="43">
        <v>-6.9859999999999998</v>
      </c>
      <c r="BB264" s="16">
        <v>47.8</v>
      </c>
      <c r="BC264" s="26">
        <v>15.91</v>
      </c>
      <c r="BD264" s="43">
        <v>0.29299999999999998</v>
      </c>
      <c r="BE264" s="43">
        <v>-7.6180000000000003</v>
      </c>
      <c r="BF264" s="16">
        <v>45.4</v>
      </c>
      <c r="BG264" s="21">
        <f t="shared" si="185"/>
        <v>0</v>
      </c>
      <c r="BH264" s="44">
        <f t="shared" si="186"/>
        <v>1</v>
      </c>
      <c r="BI264" s="42">
        <f t="shared" si="187"/>
        <v>1000</v>
      </c>
      <c r="BJ264" s="21">
        <f t="shared" si="188"/>
        <v>0</v>
      </c>
      <c r="BK264" s="26">
        <f t="shared" si="189"/>
        <v>0</v>
      </c>
      <c r="BL264" s="26">
        <f t="shared" si="190"/>
        <v>0</v>
      </c>
      <c r="BM264" s="16">
        <f t="shared" si="191"/>
        <v>22.638092363416838</v>
      </c>
      <c r="BN264" s="16">
        <f t="shared" si="192"/>
        <v>32.598853003320251</v>
      </c>
      <c r="BO264" s="16">
        <f t="shared" si="193"/>
        <v>48.89827950498038</v>
      </c>
      <c r="BP264" s="16">
        <f t="shared" si="194"/>
        <v>53.425897977663745</v>
      </c>
      <c r="BQ264" s="16">
        <f t="shared" si="195"/>
        <v>-4.5276184726833648</v>
      </c>
      <c r="BR264" s="1">
        <v>0</v>
      </c>
      <c r="BS264" s="1">
        <v>0</v>
      </c>
      <c r="BT264" s="42">
        <v>25</v>
      </c>
      <c r="BU264" s="42">
        <v>36</v>
      </c>
      <c r="BV264" s="42">
        <v>11</v>
      </c>
      <c r="BW264" s="42">
        <v>9</v>
      </c>
      <c r="BX264" s="42">
        <v>14</v>
      </c>
      <c r="BY264" s="42">
        <v>18</v>
      </c>
      <c r="BZ264" s="1">
        <v>21</v>
      </c>
      <c r="CA264" s="1">
        <v>29</v>
      </c>
      <c r="CB264" s="21">
        <f t="shared" si="196"/>
        <v>0.42</v>
      </c>
      <c r="CC264" s="4">
        <v>-8.5399999999999991</v>
      </c>
      <c r="CD264" s="45">
        <f t="shared" si="197"/>
        <v>-1.3189518060167007</v>
      </c>
      <c r="CE264" s="26">
        <f t="shared" si="198"/>
        <v>2.5829364759060458</v>
      </c>
      <c r="CF264" s="26">
        <f t="shared" si="199"/>
        <v>3.5515376543708128</v>
      </c>
      <c r="CG264" s="26">
        <f t="shared" si="200"/>
        <v>33.73960771652272</v>
      </c>
      <c r="CH264" s="26">
        <f t="shared" si="201"/>
        <v>31.802405359593187</v>
      </c>
      <c r="CI264" s="26">
        <f t="shared" si="202"/>
        <v>62.959076600209855</v>
      </c>
      <c r="CJ264" s="26">
        <f t="shared" si="203"/>
        <v>56.663168940188875</v>
      </c>
      <c r="CK264" s="16">
        <f t="shared" si="204"/>
        <v>-10.823526132704345</v>
      </c>
      <c r="CL264" s="42">
        <v>16</v>
      </c>
      <c r="CM264" s="42">
        <v>22</v>
      </c>
      <c r="CN264" s="42">
        <v>193</v>
      </c>
      <c r="CO264" s="42">
        <v>175</v>
      </c>
      <c r="CP264" s="42">
        <v>80</v>
      </c>
      <c r="CQ264" s="42">
        <v>61</v>
      </c>
      <c r="CR264" s="42">
        <v>93</v>
      </c>
      <c r="CS264" s="42">
        <v>101</v>
      </c>
      <c r="CT264" s="1">
        <v>2</v>
      </c>
      <c r="CU264" s="1">
        <v>1</v>
      </c>
      <c r="CV264" s="42">
        <f t="shared" si="205"/>
        <v>-1</v>
      </c>
      <c r="CW264" s="26">
        <f t="shared" si="206"/>
        <v>1.9017432646592711</v>
      </c>
      <c r="CX264" s="26">
        <f t="shared" si="207"/>
        <v>0.95087163232963556</v>
      </c>
      <c r="CY264" s="26">
        <f t="shared" si="208"/>
        <v>-0.95087163232963556</v>
      </c>
      <c r="CZ264" s="13">
        <v>2</v>
      </c>
      <c r="DA264" s="13">
        <v>3</v>
      </c>
      <c r="DB264" s="27">
        <v>2.19</v>
      </c>
      <c r="DC264" s="27">
        <v>2.71</v>
      </c>
      <c r="DD264" s="27">
        <v>2.23</v>
      </c>
      <c r="DE264" s="27">
        <v>2.4700000000000002</v>
      </c>
      <c r="DF264" s="13">
        <v>1</v>
      </c>
      <c r="DG264" s="13">
        <v>0</v>
      </c>
      <c r="DH264" s="21">
        <f t="shared" si="209"/>
        <v>1</v>
      </c>
      <c r="DI264" s="42">
        <v>1</v>
      </c>
      <c r="DJ264" s="42">
        <v>1</v>
      </c>
      <c r="DK264" s="13">
        <v>1</v>
      </c>
      <c r="DL264" s="13">
        <v>0</v>
      </c>
      <c r="DM264" s="13">
        <v>1</v>
      </c>
      <c r="DN264" s="13">
        <v>0</v>
      </c>
      <c r="DO264" s="13">
        <v>0</v>
      </c>
      <c r="DP264" s="13">
        <v>0</v>
      </c>
      <c r="DQ264" s="1"/>
      <c r="DR264" s="42"/>
      <c r="DS264" s="1"/>
      <c r="DT264" s="1"/>
      <c r="DU264" s="1"/>
      <c r="DV264" s="1"/>
      <c r="DW264" s="1"/>
      <c r="DX264" s="13"/>
    </row>
    <row r="265" spans="1:128" ht="25.5" x14ac:dyDescent="0.2">
      <c r="A265" s="13" t="s">
        <v>1161</v>
      </c>
      <c r="B265" s="13" t="s">
        <v>1162</v>
      </c>
      <c r="C265" s="39" t="s">
        <v>3300</v>
      </c>
      <c r="D265" s="1" t="s">
        <v>334</v>
      </c>
      <c r="E265" s="13" t="s">
        <v>129</v>
      </c>
      <c r="F265" s="13">
        <v>1</v>
      </c>
      <c r="G265" s="13">
        <v>0</v>
      </c>
      <c r="H265" s="13">
        <v>0</v>
      </c>
      <c r="I265" s="40">
        <f t="shared" si="168"/>
        <v>0</v>
      </c>
      <c r="J265" s="19">
        <f t="shared" si="169"/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1</v>
      </c>
      <c r="Q265" s="1">
        <v>0</v>
      </c>
      <c r="R265" s="15">
        <f t="shared" si="170"/>
        <v>0</v>
      </c>
      <c r="S265" s="15">
        <f t="shared" si="171"/>
        <v>0</v>
      </c>
      <c r="T265" s="16">
        <v>8.7833333332999999</v>
      </c>
      <c r="U265" s="16">
        <f t="shared" si="172"/>
        <v>8.7833333332999999</v>
      </c>
      <c r="V265" s="16">
        <v>8.49</v>
      </c>
      <c r="W265" s="16">
        <f t="shared" si="173"/>
        <v>8.49</v>
      </c>
      <c r="X265" s="16">
        <v>42.73</v>
      </c>
      <c r="Y265" s="16">
        <f t="shared" si="174"/>
        <v>42.73</v>
      </c>
      <c r="Z265" s="21">
        <f t="shared" si="175"/>
        <v>0.16575556423272161</v>
      </c>
      <c r="AA265" s="20">
        <f t="shared" si="176"/>
        <v>0</v>
      </c>
      <c r="AB265">
        <v>0</v>
      </c>
      <c r="AC265" s="1">
        <v>2</v>
      </c>
      <c r="AD265" s="1">
        <v>0</v>
      </c>
      <c r="AE265" s="1">
        <v>0</v>
      </c>
      <c r="AF265" s="1">
        <v>0</v>
      </c>
      <c r="AG265" s="15">
        <f t="shared" si="177"/>
        <v>0</v>
      </c>
      <c r="AH265" s="15">
        <f t="shared" si="178"/>
        <v>0</v>
      </c>
      <c r="AI265" s="15">
        <f t="shared" si="179"/>
        <v>0</v>
      </c>
      <c r="AJ265" s="1">
        <v>5</v>
      </c>
      <c r="AK265" s="21">
        <f t="shared" si="180"/>
        <v>0.625</v>
      </c>
      <c r="AL265" s="1">
        <v>2</v>
      </c>
      <c r="AM265" s="21">
        <f t="shared" si="181"/>
        <v>0.25</v>
      </c>
      <c r="AN265" s="1">
        <v>1</v>
      </c>
      <c r="AO265" s="21">
        <f t="shared" si="182"/>
        <v>0.125</v>
      </c>
      <c r="AP265" s="21">
        <f t="shared" si="183"/>
        <v>0.7142857142857143</v>
      </c>
      <c r="AQ265" s="1">
        <v>14</v>
      </c>
      <c r="AR265" s="4">
        <v>14.91</v>
      </c>
      <c r="AS265" s="41">
        <v>7</v>
      </c>
      <c r="AT265" s="41">
        <v>3</v>
      </c>
      <c r="AU265" s="41">
        <v>0</v>
      </c>
      <c r="AV265" s="21">
        <f t="shared" si="184"/>
        <v>0.7</v>
      </c>
      <c r="AW265" s="26">
        <v>16.73</v>
      </c>
      <c r="AX265" s="42">
        <v>13</v>
      </c>
      <c r="AY265" s="41">
        <v>-1.3080000000000001</v>
      </c>
      <c r="AZ265" s="1">
        <v>13</v>
      </c>
      <c r="BA265" s="43">
        <v>-2.726</v>
      </c>
      <c r="BB265" s="16">
        <v>49.93</v>
      </c>
      <c r="BC265" s="26">
        <v>17.41</v>
      </c>
      <c r="BD265" s="43">
        <v>-0.217</v>
      </c>
      <c r="BE265" s="43">
        <v>2.3479999999999999</v>
      </c>
      <c r="BF265" s="16">
        <v>49.66</v>
      </c>
      <c r="BG265" s="21">
        <f t="shared" si="185"/>
        <v>0</v>
      </c>
      <c r="BH265" s="44">
        <f t="shared" si="186"/>
        <v>1</v>
      </c>
      <c r="BI265" s="42">
        <f t="shared" si="187"/>
        <v>1000</v>
      </c>
      <c r="BJ265" s="21">
        <f t="shared" si="188"/>
        <v>0</v>
      </c>
      <c r="BK265" s="26">
        <f t="shared" si="189"/>
        <v>0</v>
      </c>
      <c r="BL265" s="26">
        <f t="shared" si="190"/>
        <v>0</v>
      </c>
      <c r="BM265" s="16">
        <f t="shared" si="191"/>
        <v>14.134275618374557</v>
      </c>
      <c r="BN265" s="16">
        <f t="shared" si="192"/>
        <v>28.268551236749115</v>
      </c>
      <c r="BO265" s="16">
        <f t="shared" si="193"/>
        <v>49.46996466431095</v>
      </c>
      <c r="BP265" s="16">
        <f t="shared" si="194"/>
        <v>98.939929328621901</v>
      </c>
      <c r="BQ265" s="16">
        <f t="shared" si="195"/>
        <v>-49.46996466431095</v>
      </c>
      <c r="BR265" s="1">
        <v>0</v>
      </c>
      <c r="BS265" s="1">
        <v>0</v>
      </c>
      <c r="BT265" s="42">
        <v>2</v>
      </c>
      <c r="BU265" s="42">
        <v>4</v>
      </c>
      <c r="BV265" s="42">
        <v>3</v>
      </c>
      <c r="BW265" s="42">
        <v>8</v>
      </c>
      <c r="BX265" s="42">
        <v>2</v>
      </c>
      <c r="BY265" s="42">
        <v>2</v>
      </c>
      <c r="BZ265" s="1">
        <v>2</v>
      </c>
      <c r="CA265" s="1">
        <v>7</v>
      </c>
      <c r="CB265" s="21">
        <f t="shared" si="196"/>
        <v>0.22222222222222221</v>
      </c>
      <c r="CC265" s="4">
        <v>-47.78</v>
      </c>
      <c r="CD265" s="45">
        <f t="shared" si="197"/>
        <v>-59.776821807168091</v>
      </c>
      <c r="CE265" s="26">
        <f t="shared" si="198"/>
        <v>1.4041656915516032</v>
      </c>
      <c r="CF265" s="26">
        <f t="shared" si="199"/>
        <v>1.4041656915516032</v>
      </c>
      <c r="CG265" s="26">
        <f t="shared" si="200"/>
        <v>35.104142288790079</v>
      </c>
      <c r="CH265" s="26">
        <f t="shared" si="201"/>
        <v>12.637491223964428</v>
      </c>
      <c r="CI265" s="26">
        <f t="shared" si="202"/>
        <v>78.63327872688977</v>
      </c>
      <c r="CJ265" s="26">
        <f t="shared" si="203"/>
        <v>42.124970746548094</v>
      </c>
      <c r="CK265" s="16">
        <f t="shared" si="204"/>
        <v>-85.978272644652634</v>
      </c>
      <c r="CL265" s="42">
        <v>1</v>
      </c>
      <c r="CM265" s="42">
        <v>1</v>
      </c>
      <c r="CN265" s="42">
        <v>24</v>
      </c>
      <c r="CO265" s="42">
        <v>8</v>
      </c>
      <c r="CP265" s="42">
        <v>19</v>
      </c>
      <c r="CQ265" s="42">
        <v>12</v>
      </c>
      <c r="CR265" s="42">
        <v>9</v>
      </c>
      <c r="CS265" s="42">
        <v>12</v>
      </c>
      <c r="CT265" s="1">
        <v>0</v>
      </c>
      <c r="CU265" s="1">
        <v>0</v>
      </c>
      <c r="CV265" s="42">
        <f t="shared" si="205"/>
        <v>0</v>
      </c>
      <c r="CW265" s="26">
        <f t="shared" si="206"/>
        <v>0</v>
      </c>
      <c r="CX265" s="26">
        <f t="shared" si="207"/>
        <v>0</v>
      </c>
      <c r="CY265" s="26">
        <f t="shared" si="208"/>
        <v>0</v>
      </c>
      <c r="CZ265" s="13">
        <v>0</v>
      </c>
      <c r="DA265" s="13">
        <v>0</v>
      </c>
      <c r="DB265" s="27">
        <v>0.34</v>
      </c>
      <c r="DC265" s="27">
        <v>0.31</v>
      </c>
      <c r="DD265" s="27">
        <v>0.34</v>
      </c>
      <c r="DE265" s="27">
        <v>0.32</v>
      </c>
      <c r="DF265" s="13">
        <v>0</v>
      </c>
      <c r="DG265" s="13">
        <v>0</v>
      </c>
      <c r="DH265" s="21" t="str">
        <f t="shared" si="209"/>
        <v xml:space="preserve"> </v>
      </c>
      <c r="DI265" s="42"/>
      <c r="DJ265" s="42"/>
      <c r="DK265" s="1"/>
      <c r="DL265" s="1"/>
      <c r="DM265" s="1"/>
      <c r="DN265" s="1"/>
      <c r="DO265" s="1"/>
      <c r="DP265" s="1"/>
      <c r="DQ265" s="1"/>
      <c r="DR265" s="42"/>
      <c r="DS265" s="1"/>
      <c r="DT265" s="1"/>
      <c r="DU265" s="1"/>
      <c r="DV265" s="1"/>
      <c r="DW265" s="1"/>
      <c r="DX265" s="13"/>
    </row>
    <row r="266" spans="1:128" ht="25.5" x14ac:dyDescent="0.2">
      <c r="A266" s="13" t="s">
        <v>506</v>
      </c>
      <c r="B266" s="13" t="s">
        <v>1164</v>
      </c>
      <c r="C266" s="39" t="s">
        <v>3301</v>
      </c>
      <c r="D266" s="13" t="s">
        <v>584</v>
      </c>
      <c r="E266" s="13" t="s">
        <v>154</v>
      </c>
      <c r="F266" s="13">
        <v>82</v>
      </c>
      <c r="G266" s="13">
        <v>13</v>
      </c>
      <c r="H266" s="13">
        <v>19</v>
      </c>
      <c r="I266" s="40">
        <f t="shared" si="168"/>
        <v>32</v>
      </c>
      <c r="J266" s="19">
        <f t="shared" si="169"/>
        <v>1.6371775740780217</v>
      </c>
      <c r="K266" s="1">
        <v>11</v>
      </c>
      <c r="L266" s="1">
        <v>11</v>
      </c>
      <c r="M266" s="1">
        <v>8</v>
      </c>
      <c r="N266" s="1">
        <v>166</v>
      </c>
      <c r="O266" s="1">
        <v>60</v>
      </c>
      <c r="P266" s="1">
        <v>85</v>
      </c>
      <c r="Q266" s="1">
        <v>159</v>
      </c>
      <c r="R266" s="15">
        <f t="shared" si="170"/>
        <v>7.8313253012048195E-2</v>
      </c>
      <c r="S266" s="15">
        <f t="shared" si="171"/>
        <v>4.1800643086816719E-2</v>
      </c>
      <c r="T266" s="16">
        <v>1172.75</v>
      </c>
      <c r="U266" s="16">
        <f t="shared" si="172"/>
        <v>14.301829268292684</v>
      </c>
      <c r="V266" s="16">
        <v>1133.72</v>
      </c>
      <c r="W266" s="16">
        <f t="shared" si="173"/>
        <v>13.825853658536586</v>
      </c>
      <c r="X266" s="16">
        <v>2685.82</v>
      </c>
      <c r="Y266" s="16">
        <f t="shared" si="174"/>
        <v>32.753902439024394</v>
      </c>
      <c r="Z266" s="21">
        <f t="shared" si="175"/>
        <v>0.29682108316708294</v>
      </c>
      <c r="AA266" s="20">
        <f t="shared" si="176"/>
        <v>137.13333333333333</v>
      </c>
      <c r="AB266">
        <v>30</v>
      </c>
      <c r="AC266" s="1">
        <v>57</v>
      </c>
      <c r="AD266" s="1">
        <v>124</v>
      </c>
      <c r="AE266" s="1">
        <v>26</v>
      </c>
      <c r="AF266" s="1">
        <v>44</v>
      </c>
      <c r="AG266" s="15">
        <f t="shared" si="177"/>
        <v>0.28888888888888886</v>
      </c>
      <c r="AH266" s="15">
        <f t="shared" si="178"/>
        <v>0.42222222222222222</v>
      </c>
      <c r="AI266" s="15">
        <f t="shared" si="179"/>
        <v>0.71111111111111103</v>
      </c>
      <c r="AJ266" s="1">
        <v>375</v>
      </c>
      <c r="AK266" s="21">
        <f t="shared" si="180"/>
        <v>0.33039647577092512</v>
      </c>
      <c r="AL266" s="1">
        <v>316</v>
      </c>
      <c r="AM266" s="21">
        <f t="shared" si="181"/>
        <v>0.27841409691629954</v>
      </c>
      <c r="AN266" s="1">
        <v>444</v>
      </c>
      <c r="AO266" s="21">
        <f t="shared" si="182"/>
        <v>0.39118942731277534</v>
      </c>
      <c r="AP266" s="21">
        <f t="shared" si="183"/>
        <v>0.54269175108538348</v>
      </c>
      <c r="AQ266" s="1">
        <v>14</v>
      </c>
      <c r="AR266" s="4">
        <v>3.46</v>
      </c>
      <c r="AS266" s="41">
        <v>437</v>
      </c>
      <c r="AT266" s="41">
        <v>405</v>
      </c>
      <c r="AU266" s="41">
        <v>349</v>
      </c>
      <c r="AV266" s="21">
        <f t="shared" si="184"/>
        <v>0.51900237529691207</v>
      </c>
      <c r="AW266" s="26">
        <v>17.47</v>
      </c>
      <c r="AX266" s="42">
        <v>6</v>
      </c>
      <c r="AY266" s="41">
        <v>1.0740000000000001</v>
      </c>
      <c r="AZ266" s="1">
        <v>3</v>
      </c>
      <c r="BA266" s="43">
        <v>1.07</v>
      </c>
      <c r="BB266" s="16">
        <v>50.36</v>
      </c>
      <c r="BC266" s="26">
        <v>18.760000000000002</v>
      </c>
      <c r="BD266" s="43">
        <v>1.1280000000000001</v>
      </c>
      <c r="BE266" s="43">
        <v>4.5540000000000003</v>
      </c>
      <c r="BF266" s="16">
        <v>51.53</v>
      </c>
      <c r="BG266" s="21">
        <f t="shared" si="185"/>
        <v>8.0213903743315509E-2</v>
      </c>
      <c r="BH266" s="44">
        <f t="shared" si="186"/>
        <v>0.91874999999999996</v>
      </c>
      <c r="BI266" s="42">
        <f t="shared" si="187"/>
        <v>998.96390374331554</v>
      </c>
      <c r="BJ266" s="21">
        <f t="shared" si="188"/>
        <v>-1.036096256684535E-3</v>
      </c>
      <c r="BK266" s="26">
        <f t="shared" si="189"/>
        <v>2.3815404156229052</v>
      </c>
      <c r="BL266" s="26">
        <f t="shared" si="190"/>
        <v>2.0640016935398506</v>
      </c>
      <c r="BM266" s="16">
        <f t="shared" si="191"/>
        <v>29.689870514765548</v>
      </c>
      <c r="BN266" s="16">
        <f t="shared" si="192"/>
        <v>25.403097766644322</v>
      </c>
      <c r="BO266" s="16">
        <f t="shared" si="193"/>
        <v>57.474508697032775</v>
      </c>
      <c r="BP266" s="16">
        <f t="shared" si="194"/>
        <v>46.731115266556117</v>
      </c>
      <c r="BQ266" s="16">
        <f t="shared" si="195"/>
        <v>10.743393430476658</v>
      </c>
      <c r="BR266" s="1">
        <v>45</v>
      </c>
      <c r="BS266" s="1">
        <v>39</v>
      </c>
      <c r="BT266" s="42">
        <v>516</v>
      </c>
      <c r="BU266" s="42">
        <v>441</v>
      </c>
      <c r="BV266" s="42">
        <v>197</v>
      </c>
      <c r="BW266" s="42">
        <v>167</v>
      </c>
      <c r="BX266" s="42">
        <v>236</v>
      </c>
      <c r="BY266" s="42">
        <v>328</v>
      </c>
      <c r="BZ266" s="1">
        <v>525</v>
      </c>
      <c r="CA266" s="1">
        <v>441</v>
      </c>
      <c r="CB266" s="21">
        <f t="shared" si="196"/>
        <v>0.54347826086956519</v>
      </c>
      <c r="CC266" s="4">
        <v>2.93</v>
      </c>
      <c r="CD266" s="45">
        <f t="shared" si="197"/>
        <v>6.1447914044274548</v>
      </c>
      <c r="CE266" s="26">
        <f t="shared" si="198"/>
        <v>2.3456523519818901</v>
      </c>
      <c r="CF266" s="26">
        <f t="shared" si="199"/>
        <v>2.0328987050509713</v>
      </c>
      <c r="CG266" s="26">
        <f t="shared" si="200"/>
        <v>28.929712341109976</v>
      </c>
      <c r="CH266" s="26">
        <f t="shared" si="201"/>
        <v>28.013790946526569</v>
      </c>
      <c r="CI266" s="26">
        <f t="shared" si="202"/>
        <v>55.714828246122224</v>
      </c>
      <c r="CJ266" s="26">
        <f t="shared" si="203"/>
        <v>52.564952230603687</v>
      </c>
      <c r="CK266" s="16">
        <f t="shared" si="204"/>
        <v>7.5935174149581215</v>
      </c>
      <c r="CL266" s="42">
        <v>105</v>
      </c>
      <c r="CM266" s="42">
        <v>91</v>
      </c>
      <c r="CN266" s="42">
        <v>1190</v>
      </c>
      <c r="CO266" s="42">
        <v>1163</v>
      </c>
      <c r="CP266" s="42">
        <v>545</v>
      </c>
      <c r="CQ266" s="42">
        <v>513</v>
      </c>
      <c r="CR266" s="42">
        <v>586</v>
      </c>
      <c r="CS266" s="42">
        <v>654</v>
      </c>
      <c r="CT266" s="1">
        <v>5</v>
      </c>
      <c r="CU266" s="1">
        <v>11</v>
      </c>
      <c r="CV266" s="42">
        <f t="shared" si="205"/>
        <v>6</v>
      </c>
      <c r="CW266" s="26">
        <f t="shared" si="206"/>
        <v>0.25580899594969092</v>
      </c>
      <c r="CX266" s="26">
        <f t="shared" si="207"/>
        <v>0.56277979108931997</v>
      </c>
      <c r="CY266" s="26">
        <f t="shared" si="208"/>
        <v>0.30697079513962905</v>
      </c>
      <c r="CZ266" s="13">
        <v>45</v>
      </c>
      <c r="DA266" s="13">
        <v>39</v>
      </c>
      <c r="DB266" s="27">
        <v>42.74</v>
      </c>
      <c r="DC266" s="27">
        <v>34.79</v>
      </c>
      <c r="DD266" s="27">
        <v>42.93</v>
      </c>
      <c r="DE266" s="27">
        <v>40.15</v>
      </c>
      <c r="DF266" s="13">
        <v>12</v>
      </c>
      <c r="DG266" s="13">
        <v>17</v>
      </c>
      <c r="DH266" s="21">
        <f t="shared" si="209"/>
        <v>0.41379310344827586</v>
      </c>
      <c r="DI266" s="42">
        <v>16</v>
      </c>
      <c r="DJ266" s="42">
        <v>8</v>
      </c>
      <c r="DK266" s="13">
        <v>1</v>
      </c>
      <c r="DL266" s="13">
        <v>0</v>
      </c>
      <c r="DM266" s="13">
        <v>6.3E-2</v>
      </c>
      <c r="DN266" s="13">
        <v>0</v>
      </c>
      <c r="DO266" s="13">
        <v>0</v>
      </c>
      <c r="DP266" s="13">
        <v>0</v>
      </c>
      <c r="DQ266" s="13">
        <v>4</v>
      </c>
      <c r="DR266" s="46">
        <v>2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</row>
    <row r="267" spans="1:128" ht="25.5" x14ac:dyDescent="0.2">
      <c r="A267" s="13" t="s">
        <v>1166</v>
      </c>
      <c r="B267" s="13" t="s">
        <v>1167</v>
      </c>
      <c r="C267" s="39" t="s">
        <v>3302</v>
      </c>
      <c r="D267" s="1" t="s">
        <v>206</v>
      </c>
      <c r="E267" s="13" t="s">
        <v>154</v>
      </c>
      <c r="F267" s="13">
        <v>69</v>
      </c>
      <c r="G267" s="13">
        <v>16</v>
      </c>
      <c r="H267" s="13">
        <v>13</v>
      </c>
      <c r="I267" s="40">
        <f t="shared" si="168"/>
        <v>29</v>
      </c>
      <c r="J267" s="19">
        <f t="shared" si="169"/>
        <v>1.7861725606939385</v>
      </c>
      <c r="K267" s="1">
        <v>13</v>
      </c>
      <c r="L267" s="1">
        <v>8</v>
      </c>
      <c r="M267" s="1">
        <v>5</v>
      </c>
      <c r="N267" s="1">
        <v>125</v>
      </c>
      <c r="O267" s="1">
        <v>43</v>
      </c>
      <c r="P267" s="1">
        <v>44</v>
      </c>
      <c r="Q267" s="1">
        <v>134</v>
      </c>
      <c r="R267" s="15">
        <f t="shared" si="170"/>
        <v>0.128</v>
      </c>
      <c r="S267" s="15">
        <f t="shared" si="171"/>
        <v>7.5471698113207544E-2</v>
      </c>
      <c r="T267" s="16">
        <v>974.15</v>
      </c>
      <c r="U267" s="16">
        <f t="shared" si="172"/>
        <v>14.118115942028986</v>
      </c>
      <c r="V267" s="16">
        <v>922.12</v>
      </c>
      <c r="W267" s="16">
        <f t="shared" si="173"/>
        <v>13.364057971014493</v>
      </c>
      <c r="X267" s="16">
        <v>2426.64</v>
      </c>
      <c r="Y267" s="16">
        <f t="shared" si="174"/>
        <v>35.168695652173909</v>
      </c>
      <c r="Z267" s="21">
        <f t="shared" si="175"/>
        <v>0.27536162639305301</v>
      </c>
      <c r="AA267" s="20">
        <f t="shared" si="176"/>
        <v>90.13333333333334</v>
      </c>
      <c r="AB267">
        <v>5</v>
      </c>
      <c r="AC267" s="1">
        <v>37</v>
      </c>
      <c r="AD267" s="1">
        <v>66</v>
      </c>
      <c r="AE267" s="1">
        <v>35</v>
      </c>
      <c r="AF267" s="1">
        <v>16</v>
      </c>
      <c r="AG267" s="15">
        <f t="shared" si="177"/>
        <v>0.35555555555555557</v>
      </c>
      <c r="AH267" s="15">
        <f t="shared" si="178"/>
        <v>0.28888888888888886</v>
      </c>
      <c r="AI267" s="15">
        <f t="shared" si="179"/>
        <v>0.64444444444444438</v>
      </c>
      <c r="AJ267" s="1">
        <v>319</v>
      </c>
      <c r="AK267" s="21">
        <f t="shared" si="180"/>
        <v>0.33972310969116082</v>
      </c>
      <c r="AL267" s="1">
        <v>255</v>
      </c>
      <c r="AM267" s="21">
        <f t="shared" si="181"/>
        <v>0.27156549520766771</v>
      </c>
      <c r="AN267" s="1">
        <v>365</v>
      </c>
      <c r="AO267" s="21">
        <f t="shared" si="182"/>
        <v>0.38871139510117148</v>
      </c>
      <c r="AP267" s="21">
        <f t="shared" si="183"/>
        <v>0.55574912891986061</v>
      </c>
      <c r="AQ267" s="1">
        <v>11</v>
      </c>
      <c r="AR267" s="4">
        <v>-0.21</v>
      </c>
      <c r="AS267" s="41">
        <v>353</v>
      </c>
      <c r="AT267" s="41">
        <v>296</v>
      </c>
      <c r="AU267" s="41">
        <v>310</v>
      </c>
      <c r="AV267" s="21">
        <f t="shared" si="184"/>
        <v>0.54391371340523886</v>
      </c>
      <c r="AW267" s="26">
        <v>17.72</v>
      </c>
      <c r="AX267" s="42">
        <v>2</v>
      </c>
      <c r="AY267" s="41">
        <v>0.88</v>
      </c>
      <c r="AZ267" s="1">
        <v>2</v>
      </c>
      <c r="BA267" s="43">
        <v>3.6000000000000004E-2</v>
      </c>
      <c r="BB267" s="16">
        <v>49.85</v>
      </c>
      <c r="BC267" s="26">
        <v>18.91</v>
      </c>
      <c r="BD267" s="43">
        <v>2.3340000000000001</v>
      </c>
      <c r="BE267" s="43">
        <v>11.766</v>
      </c>
      <c r="BF267" s="16">
        <v>55.42</v>
      </c>
      <c r="BG267" s="21">
        <f t="shared" si="185"/>
        <v>8.8757396449704137E-2</v>
      </c>
      <c r="BH267" s="44">
        <f t="shared" si="186"/>
        <v>0.9116809116809117</v>
      </c>
      <c r="BI267" s="42">
        <f t="shared" si="187"/>
        <v>1000.4383081306158</v>
      </c>
      <c r="BJ267" s="21">
        <f t="shared" si="188"/>
        <v>4.3830813061583596E-4</v>
      </c>
      <c r="BK267" s="26">
        <f t="shared" si="189"/>
        <v>2.9280353966945736</v>
      </c>
      <c r="BL267" s="26">
        <f t="shared" si="190"/>
        <v>2.0170910510562616</v>
      </c>
      <c r="BM267" s="16">
        <f t="shared" si="191"/>
        <v>32.989198802758857</v>
      </c>
      <c r="BN267" s="16">
        <f t="shared" si="192"/>
        <v>22.838676094217675</v>
      </c>
      <c r="BO267" s="16">
        <f t="shared" si="193"/>
        <v>63.505834381642302</v>
      </c>
      <c r="BP267" s="16">
        <f t="shared" si="194"/>
        <v>43.269856417819803</v>
      </c>
      <c r="BQ267" s="16">
        <f t="shared" si="195"/>
        <v>20.235977963822499</v>
      </c>
      <c r="BR267" s="1">
        <v>45</v>
      </c>
      <c r="BS267" s="1">
        <v>31</v>
      </c>
      <c r="BT267" s="42">
        <v>462</v>
      </c>
      <c r="BU267" s="42">
        <v>320</v>
      </c>
      <c r="BV267" s="42">
        <v>220</v>
      </c>
      <c r="BW267" s="42">
        <v>150</v>
      </c>
      <c r="BX267" s="42">
        <v>164</v>
      </c>
      <c r="BY267" s="42">
        <v>249</v>
      </c>
      <c r="BZ267" s="1">
        <v>460</v>
      </c>
      <c r="CA267" s="1">
        <v>347</v>
      </c>
      <c r="CB267" s="21">
        <f t="shared" si="196"/>
        <v>0.57001239157372985</v>
      </c>
      <c r="CC267" s="4">
        <v>4.76</v>
      </c>
      <c r="CD267" s="45">
        <f t="shared" si="197"/>
        <v>7.0779988697458442</v>
      </c>
      <c r="CE267" s="26">
        <f t="shared" si="198"/>
        <v>2.3489269112847393</v>
      </c>
      <c r="CF267" s="26">
        <f t="shared" si="199"/>
        <v>2.2005736326772825</v>
      </c>
      <c r="CG267" s="26">
        <f t="shared" si="200"/>
        <v>30.585500939570768</v>
      </c>
      <c r="CH267" s="26">
        <f t="shared" si="201"/>
        <v>26.975571160122641</v>
      </c>
      <c r="CI267" s="26">
        <f t="shared" si="202"/>
        <v>58.401740678468997</v>
      </c>
      <c r="CJ267" s="26">
        <f t="shared" si="203"/>
        <v>50.63791909801207</v>
      </c>
      <c r="CK267" s="16">
        <f t="shared" si="204"/>
        <v>12.472156383365572</v>
      </c>
      <c r="CL267" s="42">
        <v>95</v>
      </c>
      <c r="CM267" s="42">
        <v>89</v>
      </c>
      <c r="CN267" s="42">
        <v>1142</v>
      </c>
      <c r="CO267" s="42">
        <v>1002</v>
      </c>
      <c r="CP267" s="42">
        <v>511</v>
      </c>
      <c r="CQ267" s="42">
        <v>462</v>
      </c>
      <c r="CR267" s="42">
        <v>495</v>
      </c>
      <c r="CS267" s="42">
        <v>614</v>
      </c>
      <c r="CT267" s="1">
        <v>6</v>
      </c>
      <c r="CU267" s="1">
        <v>6</v>
      </c>
      <c r="CV267" s="42">
        <f t="shared" si="205"/>
        <v>0</v>
      </c>
      <c r="CW267" s="26">
        <f t="shared" si="206"/>
        <v>0.36955294359184931</v>
      </c>
      <c r="CX267" s="26">
        <f t="shared" si="207"/>
        <v>0.36955294359184931</v>
      </c>
      <c r="CY267" s="26">
        <f t="shared" si="208"/>
        <v>0</v>
      </c>
      <c r="CZ267" s="13">
        <v>40</v>
      </c>
      <c r="DA267" s="13">
        <v>30</v>
      </c>
      <c r="DB267" s="27">
        <v>30.66</v>
      </c>
      <c r="DC267" s="27">
        <v>31.43</v>
      </c>
      <c r="DD267" s="27">
        <v>33.56</v>
      </c>
      <c r="DE267" s="27">
        <v>30.51</v>
      </c>
      <c r="DF267" s="13">
        <v>1</v>
      </c>
      <c r="DG267" s="13">
        <v>0</v>
      </c>
      <c r="DH267" s="21">
        <f t="shared" si="209"/>
        <v>1</v>
      </c>
      <c r="DI267" s="42">
        <v>1</v>
      </c>
      <c r="DJ267" s="42">
        <v>1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"/>
      <c r="DR267" s="42"/>
      <c r="DS267" s="1"/>
      <c r="DT267" s="1"/>
      <c r="DU267" s="1"/>
      <c r="DV267" s="1"/>
      <c r="DW267" s="1"/>
      <c r="DX267" s="13"/>
    </row>
    <row r="268" spans="1:128" ht="25.5" x14ac:dyDescent="0.2">
      <c r="A268" s="13" t="s">
        <v>913</v>
      </c>
      <c r="B268" s="13" t="s">
        <v>1170</v>
      </c>
      <c r="C268" s="39" t="s">
        <v>3303</v>
      </c>
      <c r="D268" s="13" t="s">
        <v>314</v>
      </c>
      <c r="E268" s="13" t="s">
        <v>129</v>
      </c>
      <c r="F268" s="13">
        <v>23</v>
      </c>
      <c r="G268" s="13">
        <v>3</v>
      </c>
      <c r="H268" s="13">
        <v>1</v>
      </c>
      <c r="I268" s="40">
        <f t="shared" si="168"/>
        <v>4</v>
      </c>
      <c r="J268" s="19">
        <f t="shared" si="169"/>
        <v>0.96089683704778328</v>
      </c>
      <c r="K268" s="1">
        <v>3</v>
      </c>
      <c r="L268" s="1">
        <v>0</v>
      </c>
      <c r="M268" s="1">
        <v>1</v>
      </c>
      <c r="N268" s="1">
        <v>26</v>
      </c>
      <c r="O268" s="1">
        <v>4</v>
      </c>
      <c r="P268" s="1">
        <v>15</v>
      </c>
      <c r="Q268" s="1">
        <v>23</v>
      </c>
      <c r="R268" s="15">
        <f t="shared" si="170"/>
        <v>0.11538461538461539</v>
      </c>
      <c r="S268" s="15">
        <f t="shared" si="171"/>
        <v>6.6666666666666666E-2</v>
      </c>
      <c r="T268" s="16">
        <v>249.76666666669999</v>
      </c>
      <c r="U268" s="16">
        <f t="shared" si="172"/>
        <v>10.859420289856521</v>
      </c>
      <c r="V268" s="16">
        <v>244.94</v>
      </c>
      <c r="W268" s="16">
        <f t="shared" si="173"/>
        <v>10.649565217391304</v>
      </c>
      <c r="X268" s="16">
        <v>897.49</v>
      </c>
      <c r="Y268" s="16">
        <f t="shared" si="174"/>
        <v>39.021304347826089</v>
      </c>
      <c r="Z268" s="21">
        <f t="shared" si="175"/>
        <v>0.21440263298407777</v>
      </c>
      <c r="AA268" s="20">
        <f t="shared" si="176"/>
        <v>0</v>
      </c>
      <c r="AB268">
        <v>7</v>
      </c>
      <c r="AC268" s="1">
        <v>19</v>
      </c>
      <c r="AD268" s="1">
        <v>27</v>
      </c>
      <c r="AE268" s="1">
        <v>7</v>
      </c>
      <c r="AF268" s="1">
        <v>3</v>
      </c>
      <c r="AG268" s="15">
        <f t="shared" si="177"/>
        <v>0.375</v>
      </c>
      <c r="AH268" s="15">
        <f t="shared" si="178"/>
        <v>0.125</v>
      </c>
      <c r="AI268" s="15">
        <f t="shared" si="179"/>
        <v>0.5</v>
      </c>
      <c r="AJ268" s="1">
        <v>61</v>
      </c>
      <c r="AK268" s="21">
        <f t="shared" si="180"/>
        <v>0.33152173913043476</v>
      </c>
      <c r="AL268" s="1">
        <v>40</v>
      </c>
      <c r="AM268" s="21">
        <f t="shared" si="181"/>
        <v>0.21739130434782608</v>
      </c>
      <c r="AN268" s="1">
        <v>83</v>
      </c>
      <c r="AO268" s="21">
        <f t="shared" si="182"/>
        <v>0.45108695652173914</v>
      </c>
      <c r="AP268" s="21">
        <f t="shared" si="183"/>
        <v>0.60396039603960394</v>
      </c>
      <c r="AQ268" s="1">
        <v>15</v>
      </c>
      <c r="AR268" s="4">
        <v>11.93</v>
      </c>
      <c r="AS268" s="41">
        <v>86</v>
      </c>
      <c r="AT268" s="41">
        <v>61</v>
      </c>
      <c r="AU268" s="41">
        <v>68</v>
      </c>
      <c r="AV268" s="21">
        <f t="shared" si="184"/>
        <v>0.58503401360544216</v>
      </c>
      <c r="AW268" s="26">
        <v>16.96</v>
      </c>
      <c r="AX268" s="42">
        <v>13</v>
      </c>
      <c r="AY268" s="41">
        <v>-1.347</v>
      </c>
      <c r="AZ268" s="1">
        <v>16</v>
      </c>
      <c r="BA268" s="43">
        <v>-2.8170000000000002</v>
      </c>
      <c r="BB268" s="16">
        <v>48.92</v>
      </c>
      <c r="BC268" s="26">
        <v>16.440000000000001</v>
      </c>
      <c r="BD268" s="43">
        <v>-8.2319999999999993</v>
      </c>
      <c r="BE268" s="43">
        <v>-2.6269999999999998</v>
      </c>
      <c r="BF268" s="16">
        <v>50.35</v>
      </c>
      <c r="BG268" s="21">
        <f t="shared" si="185"/>
        <v>8.0808080808080815E-2</v>
      </c>
      <c r="BH268" s="44">
        <f t="shared" si="186"/>
        <v>0.94117647058823528</v>
      </c>
      <c r="BI268" s="42">
        <f t="shared" si="187"/>
        <v>1021.9845513963161</v>
      </c>
      <c r="BJ268" s="21">
        <f t="shared" si="188"/>
        <v>2.1984551396316096E-2</v>
      </c>
      <c r="BK268" s="26">
        <f t="shared" si="189"/>
        <v>1.9596635910835307</v>
      </c>
      <c r="BL268" s="26">
        <f t="shared" si="190"/>
        <v>1.9596635910835307</v>
      </c>
      <c r="BM268" s="16">
        <f t="shared" si="191"/>
        <v>24.25083693965869</v>
      </c>
      <c r="BN268" s="16">
        <f t="shared" si="192"/>
        <v>33.314281048420028</v>
      </c>
      <c r="BO268" s="16">
        <f t="shared" si="193"/>
        <v>49.971421572630028</v>
      </c>
      <c r="BP268" s="16">
        <f t="shared" si="194"/>
        <v>54.870580550338858</v>
      </c>
      <c r="BQ268" s="16">
        <f t="shared" si="195"/>
        <v>-4.8991589777088294</v>
      </c>
      <c r="BR268" s="1">
        <v>8</v>
      </c>
      <c r="BS268" s="1">
        <v>8</v>
      </c>
      <c r="BT268" s="42">
        <v>91</v>
      </c>
      <c r="BU268" s="42">
        <v>128</v>
      </c>
      <c r="BV268" s="42">
        <v>44</v>
      </c>
      <c r="BW268" s="42">
        <v>39</v>
      </c>
      <c r="BX268" s="42">
        <v>49</v>
      </c>
      <c r="BY268" s="42">
        <v>61</v>
      </c>
      <c r="BZ268" s="1">
        <v>97</v>
      </c>
      <c r="CA268" s="1">
        <v>104</v>
      </c>
      <c r="CB268" s="21">
        <f t="shared" si="196"/>
        <v>0.48258706467661694</v>
      </c>
      <c r="CC268" s="4">
        <v>-5.74</v>
      </c>
      <c r="CD268" s="45">
        <f t="shared" si="197"/>
        <v>-7.6742084826593242</v>
      </c>
      <c r="CE268" s="26">
        <f t="shared" si="198"/>
        <v>2.6741245027799749</v>
      </c>
      <c r="CF268" s="26">
        <f t="shared" si="199"/>
        <v>2.3398589399324785</v>
      </c>
      <c r="CG268" s="26">
        <f t="shared" si="200"/>
        <v>30.752431781969715</v>
      </c>
      <c r="CH268" s="26">
        <f t="shared" si="201"/>
        <v>28.947397742593232</v>
      </c>
      <c r="CI268" s="26">
        <f t="shared" si="202"/>
        <v>62.106541577064924</v>
      </c>
      <c r="CJ268" s="26">
        <f t="shared" si="203"/>
        <v>52.813958929904516</v>
      </c>
      <c r="CK268" s="16">
        <f t="shared" si="204"/>
        <v>-14.191741624869238</v>
      </c>
      <c r="CL268" s="42">
        <v>40</v>
      </c>
      <c r="CM268" s="42">
        <v>35</v>
      </c>
      <c r="CN268" s="42">
        <v>420</v>
      </c>
      <c r="CO268" s="42">
        <v>398</v>
      </c>
      <c r="CP268" s="42">
        <v>207</v>
      </c>
      <c r="CQ268" s="42">
        <v>163</v>
      </c>
      <c r="CR268" s="42">
        <v>194</v>
      </c>
      <c r="CS268" s="42">
        <v>262</v>
      </c>
      <c r="CT268" s="1">
        <v>2</v>
      </c>
      <c r="CU268" s="1">
        <v>3</v>
      </c>
      <c r="CV268" s="42">
        <f t="shared" si="205"/>
        <v>1</v>
      </c>
      <c r="CW268" s="26">
        <f t="shared" si="206"/>
        <v>0.48044841852389164</v>
      </c>
      <c r="CX268" s="26">
        <f t="shared" si="207"/>
        <v>0.72067262778583741</v>
      </c>
      <c r="CY268" s="26">
        <f t="shared" si="208"/>
        <v>0.24022420926194582</v>
      </c>
      <c r="CZ268" s="13">
        <v>9</v>
      </c>
      <c r="DA268" s="13">
        <v>10</v>
      </c>
      <c r="DB268" s="27">
        <v>7</v>
      </c>
      <c r="DC268" s="27">
        <v>7.7</v>
      </c>
      <c r="DD268" s="27">
        <v>8.1199999999999992</v>
      </c>
      <c r="DE268" s="27">
        <v>8.49</v>
      </c>
      <c r="DF268" s="13">
        <v>1</v>
      </c>
      <c r="DG268" s="13">
        <v>5</v>
      </c>
      <c r="DH268" s="21">
        <f t="shared" si="209"/>
        <v>0.16666666666666666</v>
      </c>
      <c r="DI268" s="42">
        <v>2</v>
      </c>
      <c r="DJ268" s="42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1</v>
      </c>
      <c r="DR268" s="46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</row>
    <row r="269" spans="1:128" ht="25.5" x14ac:dyDescent="0.2">
      <c r="A269" s="13" t="s">
        <v>374</v>
      </c>
      <c r="B269" s="13" t="s">
        <v>1172</v>
      </c>
      <c r="C269" s="39" t="s">
        <v>3304</v>
      </c>
      <c r="D269" s="1" t="s">
        <v>446</v>
      </c>
      <c r="E269" s="13" t="s">
        <v>146</v>
      </c>
      <c r="F269" s="13">
        <v>81</v>
      </c>
      <c r="G269" s="13">
        <v>9</v>
      </c>
      <c r="H269" s="13">
        <v>20</v>
      </c>
      <c r="I269" s="40">
        <f t="shared" si="168"/>
        <v>29</v>
      </c>
      <c r="J269" s="19">
        <f t="shared" si="169"/>
        <v>1.4364732106001816</v>
      </c>
      <c r="K269" s="1">
        <v>8</v>
      </c>
      <c r="L269" s="1">
        <v>13</v>
      </c>
      <c r="M269" s="1">
        <v>6</v>
      </c>
      <c r="N269" s="1">
        <v>138</v>
      </c>
      <c r="O269" s="1">
        <v>54</v>
      </c>
      <c r="P269" s="1">
        <v>52</v>
      </c>
      <c r="Q269" s="1">
        <v>127</v>
      </c>
      <c r="R269" s="15">
        <f t="shared" si="170"/>
        <v>6.5217391304347824E-2</v>
      </c>
      <c r="S269" s="15">
        <f t="shared" si="171"/>
        <v>3.6885245901639344E-2</v>
      </c>
      <c r="T269" s="16">
        <v>1211.3</v>
      </c>
      <c r="U269" s="16">
        <f t="shared" si="172"/>
        <v>14.95432098765432</v>
      </c>
      <c r="V269" s="16">
        <v>1148.07</v>
      </c>
      <c r="W269" s="16">
        <f t="shared" si="173"/>
        <v>14.173703703703703</v>
      </c>
      <c r="X269" s="16">
        <v>2757.39</v>
      </c>
      <c r="Y269" s="16">
        <f t="shared" si="174"/>
        <v>34.041851851851852</v>
      </c>
      <c r="Z269" s="21">
        <f t="shared" si="175"/>
        <v>0.29396537155674363</v>
      </c>
      <c r="AA269" s="20">
        <f t="shared" si="176"/>
        <v>187.52500000000001</v>
      </c>
      <c r="AB269">
        <v>19</v>
      </c>
      <c r="AC269" s="1">
        <v>59</v>
      </c>
      <c r="AD269" s="1">
        <v>123</v>
      </c>
      <c r="AE269" s="1">
        <v>27</v>
      </c>
      <c r="AF269" s="1">
        <v>35</v>
      </c>
      <c r="AG269" s="15">
        <f t="shared" si="177"/>
        <v>0.22500000000000001</v>
      </c>
      <c r="AH269" s="15">
        <f t="shared" si="178"/>
        <v>0.47499999999999998</v>
      </c>
      <c r="AI269" s="15">
        <f t="shared" si="179"/>
        <v>0.7</v>
      </c>
      <c r="AJ269" s="1">
        <v>437</v>
      </c>
      <c r="AK269" s="21">
        <f t="shared" si="180"/>
        <v>0.40994371482176362</v>
      </c>
      <c r="AL269" s="1">
        <v>244</v>
      </c>
      <c r="AM269" s="21">
        <f t="shared" si="181"/>
        <v>0.22889305816135083</v>
      </c>
      <c r="AN269" s="1">
        <v>385</v>
      </c>
      <c r="AO269" s="21">
        <f t="shared" si="182"/>
        <v>0.36116322701688558</v>
      </c>
      <c r="AP269" s="21">
        <f t="shared" si="183"/>
        <v>0.64170337738619676</v>
      </c>
      <c r="AQ269" s="1">
        <v>15</v>
      </c>
      <c r="AR269" s="4">
        <v>20.309999999999999</v>
      </c>
      <c r="AS269" s="41">
        <v>461</v>
      </c>
      <c r="AT269" s="41">
        <v>403</v>
      </c>
      <c r="AU269" s="41">
        <v>381</v>
      </c>
      <c r="AV269" s="21">
        <f t="shared" si="184"/>
        <v>0.53356481481481477</v>
      </c>
      <c r="AW269" s="26">
        <v>17.32</v>
      </c>
      <c r="AX269" s="42">
        <v>7</v>
      </c>
      <c r="AY269" s="41">
        <v>8.6000000000000007E-2</v>
      </c>
      <c r="AZ269" s="1">
        <v>10</v>
      </c>
      <c r="BA269" s="43">
        <v>-0.09</v>
      </c>
      <c r="BB269" s="16">
        <v>49.6</v>
      </c>
      <c r="BC269" s="26">
        <v>17.940000000000001</v>
      </c>
      <c r="BD269" s="43">
        <v>1.7770000000000001</v>
      </c>
      <c r="BE269" s="43">
        <v>-1.548</v>
      </c>
      <c r="BF269" s="16">
        <v>49.69</v>
      </c>
      <c r="BG269" s="21">
        <f t="shared" si="185"/>
        <v>6.9324090121317156E-2</v>
      </c>
      <c r="BH269" s="44">
        <f t="shared" si="186"/>
        <v>0.90774299835255357</v>
      </c>
      <c r="BI269" s="42">
        <f t="shared" si="187"/>
        <v>977.06708847387063</v>
      </c>
      <c r="BJ269" s="21">
        <f t="shared" si="188"/>
        <v>-2.2932911526129279E-2</v>
      </c>
      <c r="BK269" s="26">
        <f t="shared" si="189"/>
        <v>2.0904648671248269</v>
      </c>
      <c r="BL269" s="26">
        <f t="shared" si="190"/>
        <v>2.9266508139747578</v>
      </c>
      <c r="BM269" s="16">
        <f t="shared" si="191"/>
        <v>30.154955708275629</v>
      </c>
      <c r="BN269" s="16">
        <f t="shared" si="192"/>
        <v>31.722804358619246</v>
      </c>
      <c r="BO269" s="16">
        <f t="shared" si="193"/>
        <v>59.891818443126297</v>
      </c>
      <c r="BP269" s="16">
        <f t="shared" si="194"/>
        <v>55.240534113773556</v>
      </c>
      <c r="BQ269" s="16">
        <f t="shared" si="195"/>
        <v>4.6512843293527411</v>
      </c>
      <c r="BR269" s="1">
        <v>40</v>
      </c>
      <c r="BS269" s="1">
        <v>56</v>
      </c>
      <c r="BT269" s="42">
        <v>537</v>
      </c>
      <c r="BU269" s="42">
        <v>551</v>
      </c>
      <c r="BV269" s="42">
        <v>251</v>
      </c>
      <c r="BW269" s="42">
        <v>216</v>
      </c>
      <c r="BX269" s="42">
        <v>234</v>
      </c>
      <c r="BY269" s="42">
        <v>318</v>
      </c>
      <c r="BZ269" s="1">
        <v>529</v>
      </c>
      <c r="CA269" s="1">
        <v>552</v>
      </c>
      <c r="CB269" s="21">
        <f t="shared" si="196"/>
        <v>0.48936170212765956</v>
      </c>
      <c r="CC269" s="4">
        <v>2.76</v>
      </c>
      <c r="CD269" s="45">
        <f t="shared" si="197"/>
        <v>2.6184032720840182</v>
      </c>
      <c r="CE269" s="26">
        <f t="shared" si="198"/>
        <v>1.4796601133680762</v>
      </c>
      <c r="CF269" s="26">
        <f t="shared" si="199"/>
        <v>2.6111649059436641</v>
      </c>
      <c r="CG269" s="26">
        <f t="shared" si="200"/>
        <v>27.765386833200964</v>
      </c>
      <c r="CH269" s="26">
        <f t="shared" si="201"/>
        <v>31.225180333576319</v>
      </c>
      <c r="CI269" s="26">
        <f t="shared" si="202"/>
        <v>53.354802911448871</v>
      </c>
      <c r="CJ269" s="26">
        <f t="shared" si="203"/>
        <v>60.252630204650053</v>
      </c>
      <c r="CK269" s="16">
        <f t="shared" si="204"/>
        <v>11.549111622553923</v>
      </c>
      <c r="CL269" s="42">
        <v>68</v>
      </c>
      <c r="CM269" s="42">
        <v>120</v>
      </c>
      <c r="CN269" s="42">
        <v>1208</v>
      </c>
      <c r="CO269" s="42">
        <v>1315</v>
      </c>
      <c r="CP269" s="42">
        <v>516</v>
      </c>
      <c r="CQ269" s="42">
        <v>604</v>
      </c>
      <c r="CR269" s="42">
        <v>730</v>
      </c>
      <c r="CS269" s="42">
        <v>660</v>
      </c>
      <c r="CT269" s="1">
        <v>10</v>
      </c>
      <c r="CU269" s="1">
        <v>6</v>
      </c>
      <c r="CV269" s="42">
        <f t="shared" si="205"/>
        <v>-4</v>
      </c>
      <c r="CW269" s="26">
        <f t="shared" si="206"/>
        <v>0.49533558986213166</v>
      </c>
      <c r="CX269" s="26">
        <f t="shared" si="207"/>
        <v>0.29720135391727898</v>
      </c>
      <c r="CY269" s="26">
        <f t="shared" si="208"/>
        <v>-0.19813423594485266</v>
      </c>
      <c r="CZ269" s="13">
        <v>41</v>
      </c>
      <c r="DA269" s="13">
        <v>48</v>
      </c>
      <c r="DB269" s="27">
        <v>27.49</v>
      </c>
      <c r="DC269" s="27">
        <v>47.92</v>
      </c>
      <c r="DD269" s="27">
        <v>37.61</v>
      </c>
      <c r="DE269" s="27">
        <v>44.48</v>
      </c>
      <c r="DF269" s="13">
        <v>297</v>
      </c>
      <c r="DG269" s="13">
        <v>358</v>
      </c>
      <c r="DH269" s="21">
        <f t="shared" si="209"/>
        <v>0.45343511450381679</v>
      </c>
      <c r="DI269" s="42">
        <v>308</v>
      </c>
      <c r="DJ269" s="42">
        <v>146</v>
      </c>
      <c r="DK269" s="13">
        <v>48</v>
      </c>
      <c r="DL269" s="13">
        <v>6</v>
      </c>
      <c r="DM269" s="13">
        <v>0.13600000000000001</v>
      </c>
      <c r="DN269" s="13">
        <v>3</v>
      </c>
      <c r="DO269" s="13">
        <v>0</v>
      </c>
      <c r="DP269" s="13">
        <v>0.01</v>
      </c>
      <c r="DQ269" s="13">
        <v>137</v>
      </c>
      <c r="DR269" s="46">
        <v>55</v>
      </c>
      <c r="DS269" s="13">
        <v>0</v>
      </c>
      <c r="DT269" s="13">
        <v>31</v>
      </c>
      <c r="DU269" s="13">
        <v>-0.22600000000000001</v>
      </c>
      <c r="DV269" s="13">
        <v>0</v>
      </c>
      <c r="DW269" s="13">
        <v>1</v>
      </c>
      <c r="DX269" s="13">
        <v>-7.0000000000000001E-3</v>
      </c>
    </row>
    <row r="270" spans="1:128" ht="25.5" x14ac:dyDescent="0.2">
      <c r="A270" s="13" t="s">
        <v>407</v>
      </c>
      <c r="B270" s="13" t="s">
        <v>1175</v>
      </c>
      <c r="C270" s="39" t="s">
        <v>3305</v>
      </c>
      <c r="D270" s="1" t="s">
        <v>214</v>
      </c>
      <c r="E270" s="13" t="s">
        <v>146</v>
      </c>
      <c r="F270" s="13">
        <v>80</v>
      </c>
      <c r="G270" s="13">
        <v>17</v>
      </c>
      <c r="H270" s="13">
        <v>17</v>
      </c>
      <c r="I270" s="40">
        <f t="shared" si="168"/>
        <v>34</v>
      </c>
      <c r="J270" s="19">
        <f t="shared" si="169"/>
        <v>1.8031023967709678</v>
      </c>
      <c r="K270" s="1">
        <v>15</v>
      </c>
      <c r="L270" s="1">
        <v>12</v>
      </c>
      <c r="M270" s="1">
        <v>5</v>
      </c>
      <c r="N270" s="1">
        <v>121</v>
      </c>
      <c r="O270" s="1">
        <v>45</v>
      </c>
      <c r="P270" s="1">
        <v>56</v>
      </c>
      <c r="Q270" s="1">
        <v>140</v>
      </c>
      <c r="R270" s="15">
        <f t="shared" si="170"/>
        <v>0.14049586776859505</v>
      </c>
      <c r="S270" s="15">
        <f t="shared" si="171"/>
        <v>7.6576576576576572E-2</v>
      </c>
      <c r="T270" s="16">
        <v>1131.3833333333</v>
      </c>
      <c r="U270" s="16">
        <f t="shared" si="172"/>
        <v>14.142291666666249</v>
      </c>
      <c r="V270" s="16">
        <v>1073.6600000000001</v>
      </c>
      <c r="W270" s="16">
        <f t="shared" si="173"/>
        <v>13.420750000000002</v>
      </c>
      <c r="X270" s="16">
        <v>2753.46</v>
      </c>
      <c r="Y270" s="16">
        <f t="shared" si="174"/>
        <v>34.41825</v>
      </c>
      <c r="Z270" s="21">
        <f t="shared" si="175"/>
        <v>0.2805399360354523</v>
      </c>
      <c r="AA270" s="20">
        <f t="shared" si="176"/>
        <v>136.75</v>
      </c>
      <c r="AB270">
        <v>40</v>
      </c>
      <c r="AC270" s="1">
        <v>89</v>
      </c>
      <c r="AD270" s="1">
        <v>108</v>
      </c>
      <c r="AE270" s="1">
        <v>26</v>
      </c>
      <c r="AF270" s="1">
        <v>24</v>
      </c>
      <c r="AG270" s="15">
        <f t="shared" si="177"/>
        <v>0.35416666666666669</v>
      </c>
      <c r="AH270" s="15">
        <f t="shared" si="178"/>
        <v>0.35416666666666669</v>
      </c>
      <c r="AI270" s="15">
        <f t="shared" si="179"/>
        <v>0.70833333333333337</v>
      </c>
      <c r="AJ270" s="1">
        <v>396</v>
      </c>
      <c r="AK270" s="21">
        <f t="shared" si="180"/>
        <v>0.35772357723577236</v>
      </c>
      <c r="AL270" s="1">
        <v>296</v>
      </c>
      <c r="AM270" s="21">
        <f t="shared" si="181"/>
        <v>0.26738934056007224</v>
      </c>
      <c r="AN270" s="1">
        <v>415</v>
      </c>
      <c r="AO270" s="21">
        <f t="shared" si="182"/>
        <v>0.3748870822041554</v>
      </c>
      <c r="AP270" s="21">
        <f t="shared" si="183"/>
        <v>0.5722543352601156</v>
      </c>
      <c r="AQ270" s="1">
        <v>12</v>
      </c>
      <c r="AR270" s="4">
        <v>14.14</v>
      </c>
      <c r="AS270" s="41">
        <v>420</v>
      </c>
      <c r="AT270" s="41">
        <v>405</v>
      </c>
      <c r="AU270" s="41">
        <v>387</v>
      </c>
      <c r="AV270" s="21">
        <f t="shared" si="184"/>
        <v>0.50909090909090904</v>
      </c>
      <c r="AW270" s="26">
        <v>17.62</v>
      </c>
      <c r="AX270" s="42">
        <v>4</v>
      </c>
      <c r="AY270" s="41">
        <v>0.38800000000000001</v>
      </c>
      <c r="AZ270" s="1">
        <v>9</v>
      </c>
      <c r="BA270" s="43">
        <v>0.16400000000000001</v>
      </c>
      <c r="BB270" s="16">
        <v>50.1</v>
      </c>
      <c r="BC270" s="26">
        <v>18.739999999999998</v>
      </c>
      <c r="BD270" s="43">
        <v>4.4800000000000004</v>
      </c>
      <c r="BE270" s="43">
        <v>-0.38</v>
      </c>
      <c r="BF270" s="16">
        <v>49.21</v>
      </c>
      <c r="BG270" s="21">
        <f t="shared" si="185"/>
        <v>8.7751371115173671E-2</v>
      </c>
      <c r="BH270" s="44">
        <f t="shared" si="186"/>
        <v>0.93258426966292129</v>
      </c>
      <c r="BI270" s="42">
        <f t="shared" si="187"/>
        <v>1020.335640778095</v>
      </c>
      <c r="BJ270" s="21">
        <f t="shared" si="188"/>
        <v>2.0335640778094966E-2</v>
      </c>
      <c r="BK270" s="26">
        <f t="shared" si="189"/>
        <v>2.6824134269694317</v>
      </c>
      <c r="BL270" s="26">
        <f t="shared" si="190"/>
        <v>2.0118100702270736</v>
      </c>
      <c r="BM270" s="16">
        <f t="shared" si="191"/>
        <v>30.568336344839146</v>
      </c>
      <c r="BN270" s="16">
        <f t="shared" si="192"/>
        <v>29.841849375034922</v>
      </c>
      <c r="BO270" s="16">
        <f t="shared" si="193"/>
        <v>60.074884041502884</v>
      </c>
      <c r="BP270" s="16">
        <f t="shared" si="194"/>
        <v>57.839539519028364</v>
      </c>
      <c r="BQ270" s="16">
        <f t="shared" si="195"/>
        <v>2.2353445224745201</v>
      </c>
      <c r="BR270" s="1">
        <v>48</v>
      </c>
      <c r="BS270" s="1">
        <v>36</v>
      </c>
      <c r="BT270" s="42">
        <v>499</v>
      </c>
      <c r="BU270" s="42">
        <v>498</v>
      </c>
      <c r="BV270" s="42">
        <v>204</v>
      </c>
      <c r="BW270" s="42">
        <v>203</v>
      </c>
      <c r="BX270" s="42">
        <v>298</v>
      </c>
      <c r="BY270" s="42">
        <v>324</v>
      </c>
      <c r="BZ270" s="1">
        <v>517</v>
      </c>
      <c r="CA270" s="1">
        <v>474</v>
      </c>
      <c r="CB270" s="21">
        <f t="shared" si="196"/>
        <v>0.52169525731584254</v>
      </c>
      <c r="CC270" s="4">
        <v>6.57</v>
      </c>
      <c r="CD270" s="45">
        <f t="shared" si="197"/>
        <v>0.95524047623174724</v>
      </c>
      <c r="CE270" s="26">
        <f t="shared" si="198"/>
        <v>2.3098210978187446</v>
      </c>
      <c r="CF270" s="26">
        <f t="shared" si="199"/>
        <v>1.8740057963435097</v>
      </c>
      <c r="CG270" s="26">
        <f t="shared" si="200"/>
        <v>27.238456342202173</v>
      </c>
      <c r="CH270" s="26">
        <f t="shared" si="201"/>
        <v>29.744394325684773</v>
      </c>
      <c r="CI270" s="26">
        <f t="shared" si="202"/>
        <v>52.973349894314786</v>
      </c>
      <c r="CJ270" s="26">
        <f t="shared" si="203"/>
        <v>59.031182584820549</v>
      </c>
      <c r="CK270" s="16">
        <f t="shared" si="204"/>
        <v>8.2931772129802823</v>
      </c>
      <c r="CL270" s="42">
        <v>106</v>
      </c>
      <c r="CM270" s="42">
        <v>86</v>
      </c>
      <c r="CN270" s="42">
        <v>1144</v>
      </c>
      <c r="CO270" s="42">
        <v>1279</v>
      </c>
      <c r="CP270" s="42">
        <v>499</v>
      </c>
      <c r="CQ270" s="42">
        <v>532</v>
      </c>
      <c r="CR270" s="42">
        <v>812</v>
      </c>
      <c r="CS270" s="42">
        <v>682</v>
      </c>
      <c r="CT270" s="1">
        <v>13</v>
      </c>
      <c r="CU270" s="1">
        <v>16</v>
      </c>
      <c r="CV270" s="42">
        <f t="shared" si="205"/>
        <v>3</v>
      </c>
      <c r="CW270" s="26">
        <f t="shared" si="206"/>
        <v>0.689421504647723</v>
      </c>
      <c r="CX270" s="26">
        <f t="shared" si="207"/>
        <v>0.84851877495104366</v>
      </c>
      <c r="CY270" s="26">
        <f t="shared" si="208"/>
        <v>0.15909727030332069</v>
      </c>
      <c r="CZ270" s="13">
        <v>43</v>
      </c>
      <c r="DA270" s="13">
        <v>43</v>
      </c>
      <c r="DB270" s="27">
        <v>37.64</v>
      </c>
      <c r="DC270" s="27">
        <v>29.97</v>
      </c>
      <c r="DD270" s="27">
        <v>38.71</v>
      </c>
      <c r="DE270" s="27">
        <v>41.38</v>
      </c>
      <c r="DF270" s="13">
        <v>69</v>
      </c>
      <c r="DG270" s="13">
        <v>79</v>
      </c>
      <c r="DH270" s="21">
        <f t="shared" si="209"/>
        <v>0.46621621621621623</v>
      </c>
      <c r="DI270" s="42">
        <v>55</v>
      </c>
      <c r="DJ270" s="42">
        <v>26</v>
      </c>
      <c r="DK270" s="13">
        <v>6</v>
      </c>
      <c r="DL270" s="13">
        <v>0</v>
      </c>
      <c r="DM270" s="13">
        <v>0.109</v>
      </c>
      <c r="DN270" s="13">
        <v>0</v>
      </c>
      <c r="DO270" s="13">
        <v>0</v>
      </c>
      <c r="DP270" s="13">
        <v>0</v>
      </c>
      <c r="DQ270" s="13">
        <v>21</v>
      </c>
      <c r="DR270" s="46">
        <v>7</v>
      </c>
      <c r="DS270" s="13">
        <v>0</v>
      </c>
      <c r="DT270" s="13">
        <v>5</v>
      </c>
      <c r="DU270" s="13">
        <v>-0.23800000000000002</v>
      </c>
      <c r="DV270" s="13">
        <v>0</v>
      </c>
      <c r="DW270" s="13">
        <v>0</v>
      </c>
      <c r="DX270" s="13">
        <v>0</v>
      </c>
    </row>
    <row r="271" spans="1:128" ht="25.5" x14ac:dyDescent="0.2">
      <c r="A271" s="13" t="s">
        <v>559</v>
      </c>
      <c r="B271" s="13" t="s">
        <v>1177</v>
      </c>
      <c r="C271" s="39" t="s">
        <v>3306</v>
      </c>
      <c r="D271" s="1" t="s">
        <v>584</v>
      </c>
      <c r="E271" s="13" t="s">
        <v>129</v>
      </c>
      <c r="F271" s="13">
        <v>38</v>
      </c>
      <c r="G271" s="13">
        <v>1</v>
      </c>
      <c r="H271" s="13">
        <v>0</v>
      </c>
      <c r="I271" s="40">
        <f t="shared" si="168"/>
        <v>1</v>
      </c>
      <c r="J271" s="19">
        <f t="shared" si="169"/>
        <v>0.19258545979778527</v>
      </c>
      <c r="K271" s="1">
        <v>1</v>
      </c>
      <c r="L271" s="1">
        <v>0</v>
      </c>
      <c r="M271" s="1">
        <v>0</v>
      </c>
      <c r="N271" s="1">
        <v>28</v>
      </c>
      <c r="O271" s="1">
        <v>9</v>
      </c>
      <c r="P271" s="1">
        <v>9</v>
      </c>
      <c r="Q271" s="1">
        <v>22</v>
      </c>
      <c r="R271" s="15">
        <f t="shared" si="170"/>
        <v>3.5714285714285712E-2</v>
      </c>
      <c r="S271" s="15">
        <f t="shared" si="171"/>
        <v>2.1739130434782608E-2</v>
      </c>
      <c r="T271" s="16">
        <v>311.55</v>
      </c>
      <c r="U271" s="16">
        <f t="shared" si="172"/>
        <v>8.1986842105263165</v>
      </c>
      <c r="V271" s="16">
        <v>308.02999999999997</v>
      </c>
      <c r="W271" s="16">
        <f t="shared" si="173"/>
        <v>8.1060526315789474</v>
      </c>
      <c r="X271" s="16">
        <v>1443.88</v>
      </c>
      <c r="Y271" s="16">
        <f t="shared" si="174"/>
        <v>37.996842105263163</v>
      </c>
      <c r="Z271" s="21">
        <f t="shared" si="175"/>
        <v>0.1758252421642664</v>
      </c>
      <c r="AA271" s="20">
        <f t="shared" si="176"/>
        <v>0</v>
      </c>
      <c r="AB271">
        <v>9</v>
      </c>
      <c r="AC271" s="1">
        <v>37</v>
      </c>
      <c r="AD271" s="1">
        <v>29</v>
      </c>
      <c r="AE271" s="1">
        <v>5</v>
      </c>
      <c r="AF271" s="1">
        <v>9</v>
      </c>
      <c r="AG271" s="15">
        <f t="shared" si="177"/>
        <v>0.2</v>
      </c>
      <c r="AH271" s="15">
        <f t="shared" si="178"/>
        <v>0</v>
      </c>
      <c r="AI271" s="15">
        <f t="shared" si="179"/>
        <v>0.2</v>
      </c>
      <c r="AJ271" s="1">
        <v>83</v>
      </c>
      <c r="AK271" s="21">
        <f t="shared" si="180"/>
        <v>0.31439393939393939</v>
      </c>
      <c r="AL271" s="1">
        <v>87</v>
      </c>
      <c r="AM271" s="21">
        <f t="shared" si="181"/>
        <v>0.32954545454545453</v>
      </c>
      <c r="AN271" s="1">
        <v>94</v>
      </c>
      <c r="AO271" s="21">
        <f t="shared" si="182"/>
        <v>0.35606060606060608</v>
      </c>
      <c r="AP271" s="21">
        <f t="shared" si="183"/>
        <v>0.48823529411764705</v>
      </c>
      <c r="AQ271" s="1">
        <v>7</v>
      </c>
      <c r="AR271" s="4">
        <v>-1.99</v>
      </c>
      <c r="AS271" s="41">
        <v>120</v>
      </c>
      <c r="AT271" s="41">
        <v>120</v>
      </c>
      <c r="AU271" s="41">
        <v>116</v>
      </c>
      <c r="AV271" s="21">
        <f t="shared" si="184"/>
        <v>0.5</v>
      </c>
      <c r="AW271" s="26">
        <v>16.5</v>
      </c>
      <c r="AX271" s="42">
        <v>15</v>
      </c>
      <c r="AY271" s="41">
        <v>-1.4849999999999999</v>
      </c>
      <c r="AZ271" s="1">
        <v>15</v>
      </c>
      <c r="BA271" s="43">
        <v>-1.4990000000000001</v>
      </c>
      <c r="BB271" s="16">
        <v>49.23</v>
      </c>
      <c r="BC271" s="26">
        <v>16</v>
      </c>
      <c r="BD271" s="43">
        <v>-3.1</v>
      </c>
      <c r="BE271" s="43">
        <v>1.65</v>
      </c>
      <c r="BF271" s="16">
        <v>49.93</v>
      </c>
      <c r="BG271" s="21">
        <f t="shared" si="185"/>
        <v>4.3103448275862072E-2</v>
      </c>
      <c r="BH271" s="44">
        <f t="shared" si="186"/>
        <v>0.92052980132450335</v>
      </c>
      <c r="BI271" s="42">
        <f t="shared" si="187"/>
        <v>963.63324960036539</v>
      </c>
      <c r="BJ271" s="21">
        <f t="shared" si="188"/>
        <v>-3.6366750399634579E-2</v>
      </c>
      <c r="BK271" s="26">
        <f t="shared" si="189"/>
        <v>0.97393111060610993</v>
      </c>
      <c r="BL271" s="26">
        <f t="shared" si="190"/>
        <v>2.3374346654546638</v>
      </c>
      <c r="BM271" s="16">
        <f t="shared" si="191"/>
        <v>22.595201766061749</v>
      </c>
      <c r="BN271" s="16">
        <f t="shared" si="192"/>
        <v>29.412719540304519</v>
      </c>
      <c r="BO271" s="16">
        <f t="shared" si="193"/>
        <v>47.917410641820609</v>
      </c>
      <c r="BP271" s="16">
        <f t="shared" si="194"/>
        <v>55.124500860305822</v>
      </c>
      <c r="BQ271" s="16">
        <f t="shared" si="195"/>
        <v>-7.207090218485213</v>
      </c>
      <c r="BR271" s="1">
        <v>5</v>
      </c>
      <c r="BS271" s="1">
        <v>12</v>
      </c>
      <c r="BT271" s="42">
        <v>111</v>
      </c>
      <c r="BU271" s="42">
        <v>139</v>
      </c>
      <c r="BV271" s="42">
        <v>64</v>
      </c>
      <c r="BW271" s="42">
        <v>57</v>
      </c>
      <c r="BX271" s="42">
        <v>75</v>
      </c>
      <c r="BY271" s="42">
        <v>66</v>
      </c>
      <c r="BZ271" s="1">
        <v>110</v>
      </c>
      <c r="CA271" s="1">
        <v>152</v>
      </c>
      <c r="CB271" s="21">
        <f t="shared" si="196"/>
        <v>0.41984732824427479</v>
      </c>
      <c r="CC271" s="4">
        <v>-11.62</v>
      </c>
      <c r="CD271" s="45">
        <f t="shared" si="197"/>
        <v>-10.163737277308742</v>
      </c>
      <c r="CE271" s="26">
        <f t="shared" si="198"/>
        <v>2.3270631908468844</v>
      </c>
      <c r="CF271" s="26">
        <f t="shared" si="199"/>
        <v>1.9946255921544727</v>
      </c>
      <c r="CG271" s="26">
        <f t="shared" si="200"/>
        <v>30.95825137823088</v>
      </c>
      <c r="CH271" s="26">
        <f t="shared" si="201"/>
        <v>26.969000193921929</v>
      </c>
      <c r="CI271" s="26">
        <f t="shared" si="202"/>
        <v>59.797213064797617</v>
      </c>
      <c r="CJ271" s="26">
        <f t="shared" si="203"/>
        <v>52.068038895199045</v>
      </c>
      <c r="CK271" s="16">
        <f t="shared" si="204"/>
        <v>-14.936264388083785</v>
      </c>
      <c r="CL271" s="42">
        <v>56</v>
      </c>
      <c r="CM271" s="42">
        <v>48</v>
      </c>
      <c r="CN271" s="42">
        <v>689</v>
      </c>
      <c r="CO271" s="42">
        <v>601</v>
      </c>
      <c r="CP271" s="42">
        <v>302</v>
      </c>
      <c r="CQ271" s="42">
        <v>287</v>
      </c>
      <c r="CR271" s="42">
        <v>317</v>
      </c>
      <c r="CS271" s="42">
        <v>392</v>
      </c>
      <c r="CT271" s="1">
        <v>1</v>
      </c>
      <c r="CU271" s="1">
        <v>5</v>
      </c>
      <c r="CV271" s="42">
        <f t="shared" si="205"/>
        <v>4</v>
      </c>
      <c r="CW271" s="26">
        <f t="shared" si="206"/>
        <v>0.19258545979778527</v>
      </c>
      <c r="CX271" s="26">
        <f t="shared" si="207"/>
        <v>0.96292729898892637</v>
      </c>
      <c r="CY271" s="26">
        <f t="shared" si="208"/>
        <v>0.77034183919114108</v>
      </c>
      <c r="CZ271" s="13">
        <v>10</v>
      </c>
      <c r="DA271" s="13">
        <v>13</v>
      </c>
      <c r="DB271" s="27">
        <v>11.32</v>
      </c>
      <c r="DC271" s="27">
        <v>10.44</v>
      </c>
      <c r="DD271" s="27">
        <v>11.37</v>
      </c>
      <c r="DE271" s="27">
        <v>11.42</v>
      </c>
      <c r="DF271" s="13">
        <v>2</v>
      </c>
      <c r="DG271" s="13">
        <v>5</v>
      </c>
      <c r="DH271" s="21">
        <f t="shared" si="209"/>
        <v>0.2857142857142857</v>
      </c>
      <c r="DI271" s="42">
        <v>5</v>
      </c>
      <c r="DJ271" s="42">
        <v>2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47"/>
      <c r="DR271" s="46"/>
      <c r="DS271" s="13"/>
      <c r="DT271" s="13"/>
      <c r="DU271" s="13"/>
      <c r="DV271" s="13"/>
      <c r="DW271" s="13"/>
      <c r="DX271" s="1"/>
    </row>
    <row r="272" spans="1:128" ht="25.5" x14ac:dyDescent="0.2">
      <c r="A272" s="13" t="s">
        <v>1180</v>
      </c>
      <c r="B272" s="13" t="s">
        <v>1181</v>
      </c>
      <c r="C272" s="39" t="s">
        <v>3307</v>
      </c>
      <c r="D272" s="1" t="s">
        <v>190</v>
      </c>
      <c r="E272" s="13" t="s">
        <v>154</v>
      </c>
      <c r="F272" s="13">
        <v>2</v>
      </c>
      <c r="G272" s="13">
        <v>1</v>
      </c>
      <c r="H272" s="13">
        <v>0</v>
      </c>
      <c r="I272" s="40">
        <f t="shared" si="168"/>
        <v>1</v>
      </c>
      <c r="J272" s="19">
        <f t="shared" si="169"/>
        <v>3.2490974729183226</v>
      </c>
      <c r="K272" s="1">
        <v>1</v>
      </c>
      <c r="L272" s="1">
        <v>0</v>
      </c>
      <c r="M272" s="1">
        <v>0</v>
      </c>
      <c r="N272" s="1">
        <v>2</v>
      </c>
      <c r="O272" s="1">
        <v>1</v>
      </c>
      <c r="P272" s="1">
        <v>1</v>
      </c>
      <c r="Q272" s="1">
        <v>3</v>
      </c>
      <c r="R272" s="15">
        <f t="shared" si="170"/>
        <v>0.5</v>
      </c>
      <c r="S272" s="15">
        <f t="shared" si="171"/>
        <v>0.25</v>
      </c>
      <c r="T272" s="16">
        <v>18.4666666667</v>
      </c>
      <c r="U272" s="16">
        <f t="shared" si="172"/>
        <v>9.2333333333500001</v>
      </c>
      <c r="V272" s="16">
        <v>18.98</v>
      </c>
      <c r="W272" s="16">
        <f t="shared" si="173"/>
        <v>9.49</v>
      </c>
      <c r="X272" s="16">
        <v>85.62</v>
      </c>
      <c r="Y272" s="16">
        <f t="shared" si="174"/>
        <v>42.81</v>
      </c>
      <c r="Z272" s="21">
        <f t="shared" si="175"/>
        <v>0.181453154875717</v>
      </c>
      <c r="AA272" s="20">
        <f t="shared" si="176"/>
        <v>0</v>
      </c>
      <c r="AB272">
        <v>0</v>
      </c>
      <c r="AC272" s="1">
        <v>3</v>
      </c>
      <c r="AD272" s="1">
        <v>6</v>
      </c>
      <c r="AE272" s="1">
        <v>1</v>
      </c>
      <c r="AF272" s="1">
        <v>2</v>
      </c>
      <c r="AG272" s="15">
        <f t="shared" si="177"/>
        <v>1</v>
      </c>
      <c r="AH272" s="15">
        <f t="shared" si="178"/>
        <v>0</v>
      </c>
      <c r="AI272" s="15">
        <f t="shared" si="179"/>
        <v>1</v>
      </c>
      <c r="AJ272" s="1">
        <v>7</v>
      </c>
      <c r="AK272" s="21">
        <f t="shared" si="180"/>
        <v>0.41176470588235292</v>
      </c>
      <c r="AL272" s="1">
        <v>4</v>
      </c>
      <c r="AM272" s="21">
        <f t="shared" si="181"/>
        <v>0.23529411764705882</v>
      </c>
      <c r="AN272" s="1">
        <v>6</v>
      </c>
      <c r="AO272" s="21">
        <f t="shared" si="182"/>
        <v>0.35294117647058826</v>
      </c>
      <c r="AP272" s="21">
        <f t="shared" si="183"/>
        <v>0.63636363636363635</v>
      </c>
      <c r="AQ272" s="1">
        <v>13</v>
      </c>
      <c r="AR272" s="4">
        <v>9.64</v>
      </c>
      <c r="AS272" s="41">
        <v>6</v>
      </c>
      <c r="AT272" s="41">
        <v>5</v>
      </c>
      <c r="AU272" s="41">
        <v>6</v>
      </c>
      <c r="AV272" s="21">
        <f t="shared" si="184"/>
        <v>0.54545454545454541</v>
      </c>
      <c r="AW272" s="26">
        <v>16.32</v>
      </c>
      <c r="AX272" s="42">
        <v>14</v>
      </c>
      <c r="AY272" s="41">
        <v>-2.9740000000000002</v>
      </c>
      <c r="AZ272" s="1">
        <v>14</v>
      </c>
      <c r="BA272" s="43">
        <v>-1.2210000000000001</v>
      </c>
      <c r="BB272" s="16">
        <v>48.67</v>
      </c>
      <c r="BC272" s="26">
        <v>16.239999999999998</v>
      </c>
      <c r="BD272" s="43">
        <v>2.085</v>
      </c>
      <c r="BE272" s="43">
        <v>3.8130000000000002</v>
      </c>
      <c r="BF272" s="16">
        <v>51.67</v>
      </c>
      <c r="BG272" s="21">
        <f t="shared" si="185"/>
        <v>8.3333333333333329E-2</v>
      </c>
      <c r="BH272" s="44">
        <f t="shared" si="186"/>
        <v>1</v>
      </c>
      <c r="BI272" s="42">
        <f t="shared" si="187"/>
        <v>1083.3333333333333</v>
      </c>
      <c r="BJ272" s="21">
        <f t="shared" si="188"/>
        <v>8.3333333333333329E-2</v>
      </c>
      <c r="BK272" s="26">
        <f t="shared" si="189"/>
        <v>3.1612223393045311</v>
      </c>
      <c r="BL272" s="26">
        <f t="shared" si="190"/>
        <v>0</v>
      </c>
      <c r="BM272" s="16">
        <f t="shared" si="191"/>
        <v>37.934668071654372</v>
      </c>
      <c r="BN272" s="16">
        <f t="shared" si="192"/>
        <v>18.967334035827186</v>
      </c>
      <c r="BO272" s="16">
        <f t="shared" si="193"/>
        <v>79.030558482613273</v>
      </c>
      <c r="BP272" s="16">
        <f t="shared" si="194"/>
        <v>37.934668071654372</v>
      </c>
      <c r="BQ272" s="16">
        <f t="shared" si="195"/>
        <v>41.095890410958901</v>
      </c>
      <c r="BR272" s="1">
        <v>1</v>
      </c>
      <c r="BS272" s="1">
        <v>0</v>
      </c>
      <c r="BT272" s="42">
        <v>11</v>
      </c>
      <c r="BU272" s="42">
        <v>6</v>
      </c>
      <c r="BV272" s="42">
        <v>9</v>
      </c>
      <c r="BW272" s="42">
        <v>3</v>
      </c>
      <c r="BX272" s="42">
        <v>3</v>
      </c>
      <c r="BY272" s="42">
        <v>4</v>
      </c>
      <c r="BZ272" s="1">
        <v>9</v>
      </c>
      <c r="CA272" s="1">
        <v>1</v>
      </c>
      <c r="CB272" s="21">
        <f t="shared" si="196"/>
        <v>0.9</v>
      </c>
      <c r="CC272" s="4">
        <v>47.81</v>
      </c>
      <c r="CD272" s="45">
        <f t="shared" si="197"/>
        <v>32.699163138231626</v>
      </c>
      <c r="CE272" s="26">
        <f t="shared" si="198"/>
        <v>2.102312543798178</v>
      </c>
      <c r="CF272" s="26">
        <f t="shared" si="199"/>
        <v>2.102312543798178</v>
      </c>
      <c r="CG272" s="26">
        <f t="shared" si="200"/>
        <v>27.330063069376312</v>
      </c>
      <c r="CH272" s="26">
        <f t="shared" si="201"/>
        <v>30.833917309039943</v>
      </c>
      <c r="CI272" s="26">
        <f t="shared" si="202"/>
        <v>52.557813594954446</v>
      </c>
      <c r="CJ272" s="26">
        <f t="shared" si="203"/>
        <v>59.565522074281709</v>
      </c>
      <c r="CK272" s="16">
        <f t="shared" si="204"/>
        <v>48.103598890286165</v>
      </c>
      <c r="CL272" s="42">
        <v>3</v>
      </c>
      <c r="CM272" s="42">
        <v>3</v>
      </c>
      <c r="CN272" s="42">
        <v>36</v>
      </c>
      <c r="CO272" s="42">
        <v>41</v>
      </c>
      <c r="CP272" s="42">
        <v>14</v>
      </c>
      <c r="CQ272" s="42">
        <v>20</v>
      </c>
      <c r="CR272" s="42">
        <v>21</v>
      </c>
      <c r="CS272" s="42">
        <v>22</v>
      </c>
      <c r="CT272" s="1">
        <v>0</v>
      </c>
      <c r="CU272" s="1">
        <v>0</v>
      </c>
      <c r="CV272" s="42">
        <f t="shared" si="205"/>
        <v>0</v>
      </c>
      <c r="CW272" s="26">
        <f t="shared" si="206"/>
        <v>0</v>
      </c>
      <c r="CX272" s="26">
        <f t="shared" si="207"/>
        <v>0</v>
      </c>
      <c r="CY272" s="26">
        <f t="shared" si="208"/>
        <v>0</v>
      </c>
      <c r="CZ272" s="13">
        <v>1</v>
      </c>
      <c r="DA272" s="13">
        <v>0</v>
      </c>
      <c r="DB272" s="27">
        <v>0.27</v>
      </c>
      <c r="DC272" s="27">
        <v>0.25</v>
      </c>
      <c r="DD272" s="27">
        <v>0.30000000000000004</v>
      </c>
      <c r="DE272" s="27">
        <v>0.59</v>
      </c>
      <c r="DF272" s="13">
        <v>0</v>
      </c>
      <c r="DG272" s="13">
        <v>0</v>
      </c>
      <c r="DH272" s="21" t="str">
        <f t="shared" si="209"/>
        <v xml:space="preserve"> </v>
      </c>
      <c r="DI272" s="42"/>
      <c r="DJ272" s="42"/>
      <c r="DK272" s="1"/>
      <c r="DL272" s="1"/>
      <c r="DM272" s="1"/>
      <c r="DN272" s="1"/>
      <c r="DO272" s="1"/>
      <c r="DP272" s="1"/>
      <c r="DQ272" s="1"/>
      <c r="DR272" s="42"/>
      <c r="DS272" s="1"/>
      <c r="DT272" s="1"/>
      <c r="DU272" s="1"/>
      <c r="DV272" s="1"/>
      <c r="DW272" s="1"/>
      <c r="DX272" s="13"/>
    </row>
    <row r="273" spans="1:128" ht="25.5" x14ac:dyDescent="0.2">
      <c r="A273" s="13" t="s">
        <v>1183</v>
      </c>
      <c r="B273" s="13" t="s">
        <v>1184</v>
      </c>
      <c r="C273" s="39" t="s">
        <v>3308</v>
      </c>
      <c r="D273" s="1" t="s">
        <v>214</v>
      </c>
      <c r="E273" s="13" t="s">
        <v>154</v>
      </c>
      <c r="F273" s="13">
        <v>82</v>
      </c>
      <c r="G273" s="13">
        <v>21</v>
      </c>
      <c r="H273" s="13">
        <v>18</v>
      </c>
      <c r="I273" s="40">
        <f t="shared" si="168"/>
        <v>39</v>
      </c>
      <c r="J273" s="19">
        <f t="shared" si="169"/>
        <v>2.0219185184117849</v>
      </c>
      <c r="K273" s="1">
        <v>18</v>
      </c>
      <c r="L273" s="1">
        <v>13</v>
      </c>
      <c r="M273" s="1">
        <v>2</v>
      </c>
      <c r="N273" s="1">
        <v>196</v>
      </c>
      <c r="O273" s="1">
        <v>60</v>
      </c>
      <c r="P273" s="1">
        <v>111</v>
      </c>
      <c r="Q273" s="1">
        <v>191</v>
      </c>
      <c r="R273" s="15">
        <f t="shared" si="170"/>
        <v>0.10714285714285714</v>
      </c>
      <c r="S273" s="15">
        <f t="shared" si="171"/>
        <v>5.7220708446866483E-2</v>
      </c>
      <c r="T273" s="16">
        <v>1157.3166666667</v>
      </c>
      <c r="U273" s="16">
        <f t="shared" si="172"/>
        <v>14.113617886179268</v>
      </c>
      <c r="V273" s="16">
        <v>1101.98</v>
      </c>
      <c r="W273" s="16">
        <f t="shared" si="173"/>
        <v>13.438780487804879</v>
      </c>
      <c r="X273" s="16">
        <v>2828.44</v>
      </c>
      <c r="Y273" s="16">
        <f t="shared" si="174"/>
        <v>34.493170731707316</v>
      </c>
      <c r="Z273" s="21">
        <f t="shared" si="175"/>
        <v>0.28037207219584676</v>
      </c>
      <c r="AA273" s="20">
        <f t="shared" si="176"/>
        <v>167.91666666666666</v>
      </c>
      <c r="AB273">
        <v>45</v>
      </c>
      <c r="AC273" s="1">
        <v>44</v>
      </c>
      <c r="AD273" s="1">
        <v>130</v>
      </c>
      <c r="AE273" s="1">
        <v>16</v>
      </c>
      <c r="AF273" s="1">
        <v>37</v>
      </c>
      <c r="AG273" s="15">
        <f t="shared" si="177"/>
        <v>0.4375</v>
      </c>
      <c r="AH273" s="15">
        <f t="shared" si="178"/>
        <v>0.3125</v>
      </c>
      <c r="AI273" s="15">
        <f t="shared" si="179"/>
        <v>0.75</v>
      </c>
      <c r="AJ273" s="1">
        <v>404</v>
      </c>
      <c r="AK273" s="21">
        <f t="shared" si="180"/>
        <v>0.33196384552177488</v>
      </c>
      <c r="AL273" s="1">
        <v>332</v>
      </c>
      <c r="AM273" s="21">
        <f t="shared" si="181"/>
        <v>0.27280197206244866</v>
      </c>
      <c r="AN273" s="1">
        <v>481</v>
      </c>
      <c r="AO273" s="21">
        <f t="shared" si="182"/>
        <v>0.39523418241577651</v>
      </c>
      <c r="AP273" s="21">
        <f t="shared" si="183"/>
        <v>0.54891304347826086</v>
      </c>
      <c r="AQ273" s="1">
        <v>11</v>
      </c>
      <c r="AR273" s="4">
        <v>11.18</v>
      </c>
      <c r="AS273" s="41">
        <v>445</v>
      </c>
      <c r="AT273" s="41">
        <v>428</v>
      </c>
      <c r="AU273" s="41">
        <v>426</v>
      </c>
      <c r="AV273" s="21">
        <f t="shared" si="184"/>
        <v>0.50973654066437568</v>
      </c>
      <c r="AW273" s="26">
        <v>17.64</v>
      </c>
      <c r="AX273" s="42">
        <v>3</v>
      </c>
      <c r="AY273" s="41">
        <v>0.48499999999999999</v>
      </c>
      <c r="AZ273" s="1">
        <v>6</v>
      </c>
      <c r="BA273" s="43">
        <v>0.17300000000000001</v>
      </c>
      <c r="BB273" s="16">
        <v>50.08</v>
      </c>
      <c r="BC273" s="26">
        <v>18.850000000000001</v>
      </c>
      <c r="BD273" s="43">
        <v>4.1050000000000004</v>
      </c>
      <c r="BE273" s="43">
        <v>-0.75</v>
      </c>
      <c r="BF273" s="16">
        <v>49.23</v>
      </c>
      <c r="BG273" s="21">
        <f t="shared" si="185"/>
        <v>7.7419354838709681E-2</v>
      </c>
      <c r="BH273" s="44">
        <f t="shared" si="186"/>
        <v>0.93895870736086173</v>
      </c>
      <c r="BI273" s="42">
        <f t="shared" si="187"/>
        <v>1016.3780621995713</v>
      </c>
      <c r="BJ273" s="21">
        <f t="shared" si="188"/>
        <v>1.6378062199571414E-2</v>
      </c>
      <c r="BK273" s="26">
        <f t="shared" si="189"/>
        <v>2.6134775585763803</v>
      </c>
      <c r="BL273" s="26">
        <f t="shared" si="190"/>
        <v>1.8512132706582696</v>
      </c>
      <c r="BM273" s="16">
        <f t="shared" si="191"/>
        <v>33.757418464944912</v>
      </c>
      <c r="BN273" s="16">
        <f t="shared" si="192"/>
        <v>30.327229169313416</v>
      </c>
      <c r="BO273" s="16">
        <f t="shared" si="193"/>
        <v>65.064701718724478</v>
      </c>
      <c r="BP273" s="16">
        <f t="shared" si="194"/>
        <v>56.897584348173282</v>
      </c>
      <c r="BQ273" s="16">
        <f t="shared" si="195"/>
        <v>8.1671173705511961</v>
      </c>
      <c r="BR273" s="1">
        <v>48</v>
      </c>
      <c r="BS273" s="1">
        <v>34</v>
      </c>
      <c r="BT273" s="42">
        <v>572</v>
      </c>
      <c r="BU273" s="42">
        <v>523</v>
      </c>
      <c r="BV273" s="42">
        <v>231</v>
      </c>
      <c r="BW273" s="42">
        <v>208</v>
      </c>
      <c r="BX273" s="42">
        <v>280</v>
      </c>
      <c r="BY273" s="42">
        <v>344</v>
      </c>
      <c r="BZ273" s="1">
        <v>562</v>
      </c>
      <c r="CA273" s="1">
        <v>497</v>
      </c>
      <c r="CB273" s="21">
        <f t="shared" si="196"/>
        <v>0.53068932955618509</v>
      </c>
      <c r="CC273" s="4">
        <v>7.69</v>
      </c>
      <c r="CD273" s="45">
        <f t="shared" si="197"/>
        <v>7.8262043270729347</v>
      </c>
      <c r="CE273" s="26">
        <f t="shared" si="198"/>
        <v>2.1637369009065068</v>
      </c>
      <c r="CF273" s="26">
        <f t="shared" si="199"/>
        <v>1.9303927253185502</v>
      </c>
      <c r="CG273" s="26">
        <f t="shared" si="200"/>
        <v>26.092121452107875</v>
      </c>
      <c r="CH273" s="26">
        <f t="shared" si="201"/>
        <v>29.401366124082536</v>
      </c>
      <c r="CI273" s="26">
        <f t="shared" si="202"/>
        <v>50.826604064431272</v>
      </c>
      <c r="CJ273" s="26">
        <f t="shared" si="203"/>
        <v>59.09971574436792</v>
      </c>
      <c r="CK273" s="16">
        <f t="shared" si="204"/>
        <v>16.440229050487844</v>
      </c>
      <c r="CL273" s="42">
        <v>102</v>
      </c>
      <c r="CM273" s="42">
        <v>91</v>
      </c>
      <c r="CN273" s="42">
        <v>1128</v>
      </c>
      <c r="CO273" s="42">
        <v>1295</v>
      </c>
      <c r="CP273" s="42">
        <v>478</v>
      </c>
      <c r="CQ273" s="42">
        <v>540</v>
      </c>
      <c r="CR273" s="42">
        <v>860</v>
      </c>
      <c r="CS273" s="42">
        <v>688</v>
      </c>
      <c r="CT273" s="1">
        <v>8</v>
      </c>
      <c r="CU273" s="1">
        <v>15</v>
      </c>
      <c r="CV273" s="42">
        <f t="shared" si="205"/>
        <v>7</v>
      </c>
      <c r="CW273" s="26">
        <f t="shared" si="206"/>
        <v>0.41475251659728929</v>
      </c>
      <c r="CX273" s="26">
        <f t="shared" si="207"/>
        <v>0.7776609686199174</v>
      </c>
      <c r="CY273" s="26">
        <f t="shared" si="208"/>
        <v>0.36290845202262811</v>
      </c>
      <c r="CZ273" s="13">
        <v>49</v>
      </c>
      <c r="DA273" s="13">
        <v>43</v>
      </c>
      <c r="DB273" s="27">
        <v>43.32</v>
      </c>
      <c r="DC273" s="27">
        <v>33.590000000000003</v>
      </c>
      <c r="DD273" s="27">
        <v>37.26</v>
      </c>
      <c r="DE273" s="27">
        <v>44.05</v>
      </c>
      <c r="DF273" s="13">
        <v>32</v>
      </c>
      <c r="DG273" s="13">
        <v>46</v>
      </c>
      <c r="DH273" s="21">
        <f t="shared" si="209"/>
        <v>0.41025641025641024</v>
      </c>
      <c r="DI273" s="42">
        <v>51</v>
      </c>
      <c r="DJ273" s="42">
        <v>21</v>
      </c>
      <c r="DK273" s="13">
        <v>10</v>
      </c>
      <c r="DL273" s="13">
        <v>0</v>
      </c>
      <c r="DM273" s="13">
        <v>0.19600000000000001</v>
      </c>
      <c r="DN273" s="13">
        <v>2</v>
      </c>
      <c r="DO273" s="13">
        <v>0</v>
      </c>
      <c r="DP273" s="13">
        <v>3.9E-2</v>
      </c>
      <c r="DQ273" s="13">
        <v>15</v>
      </c>
      <c r="DR273" s="46">
        <v>6</v>
      </c>
      <c r="DS273" s="13">
        <v>0</v>
      </c>
      <c r="DT273" s="13">
        <v>3</v>
      </c>
      <c r="DU273" s="13">
        <v>-0.2</v>
      </c>
      <c r="DV273" s="13">
        <v>0</v>
      </c>
      <c r="DW273" s="13">
        <v>1</v>
      </c>
      <c r="DX273" s="13">
        <v>-6.7000000000000004E-2</v>
      </c>
    </row>
    <row r="274" spans="1:128" ht="25.5" x14ac:dyDescent="0.2">
      <c r="A274" s="13" t="s">
        <v>519</v>
      </c>
      <c r="B274" s="13" t="s">
        <v>1186</v>
      </c>
      <c r="C274" s="39" t="s">
        <v>3309</v>
      </c>
      <c r="D274" s="1" t="s">
        <v>363</v>
      </c>
      <c r="E274" s="13" t="s">
        <v>1187</v>
      </c>
      <c r="F274" s="13">
        <v>67</v>
      </c>
      <c r="G274" s="13">
        <v>7</v>
      </c>
      <c r="H274" s="13">
        <v>17</v>
      </c>
      <c r="I274" s="40">
        <f t="shared" si="168"/>
        <v>24</v>
      </c>
      <c r="J274" s="19">
        <f t="shared" si="169"/>
        <v>1.8059068202245598</v>
      </c>
      <c r="K274" s="1">
        <v>5</v>
      </c>
      <c r="L274" s="1">
        <v>11</v>
      </c>
      <c r="M274" s="1">
        <v>6</v>
      </c>
      <c r="N274" s="1">
        <v>124</v>
      </c>
      <c r="O274" s="1">
        <v>62</v>
      </c>
      <c r="P274" s="1">
        <v>46</v>
      </c>
      <c r="Q274" s="1">
        <v>124</v>
      </c>
      <c r="R274" s="15">
        <f t="shared" si="170"/>
        <v>5.6451612903225805E-2</v>
      </c>
      <c r="S274" s="15">
        <f t="shared" si="171"/>
        <v>3.017241379310345E-2</v>
      </c>
      <c r="T274" s="16">
        <v>797.38333333330002</v>
      </c>
      <c r="U274" s="16">
        <f t="shared" si="172"/>
        <v>11.901243781094029</v>
      </c>
      <c r="V274" s="16">
        <v>790.17</v>
      </c>
      <c r="W274" s="16">
        <f t="shared" si="173"/>
        <v>11.793582089552238</v>
      </c>
      <c r="X274" s="16">
        <v>2374.69</v>
      </c>
      <c r="Y274" s="16">
        <f t="shared" si="174"/>
        <v>35.443134328358212</v>
      </c>
      <c r="Z274" s="21">
        <f t="shared" si="175"/>
        <v>0.24966981161883936</v>
      </c>
      <c r="AA274" s="20">
        <f t="shared" si="176"/>
        <v>134.12903225806451</v>
      </c>
      <c r="AB274">
        <v>39</v>
      </c>
      <c r="AC274" s="1">
        <v>67</v>
      </c>
      <c r="AD274" s="1">
        <v>91</v>
      </c>
      <c r="AE274" s="1">
        <v>17</v>
      </c>
      <c r="AF274" s="1">
        <v>20</v>
      </c>
      <c r="AG274" s="15">
        <f t="shared" si="177"/>
        <v>0.22580645161290322</v>
      </c>
      <c r="AH274" s="15">
        <f t="shared" si="178"/>
        <v>0.54838709677419351</v>
      </c>
      <c r="AI274" s="15">
        <f t="shared" si="179"/>
        <v>0.77419354838709675</v>
      </c>
      <c r="AJ274" s="1">
        <v>218</v>
      </c>
      <c r="AK274" s="21">
        <f t="shared" si="180"/>
        <v>0.24632768361581922</v>
      </c>
      <c r="AL274" s="1">
        <v>314</v>
      </c>
      <c r="AM274" s="21">
        <f t="shared" si="181"/>
        <v>0.35480225988700564</v>
      </c>
      <c r="AN274" s="1">
        <v>353</v>
      </c>
      <c r="AO274" s="21">
        <f t="shared" si="182"/>
        <v>0.39887005649717516</v>
      </c>
      <c r="AP274" s="21">
        <f t="shared" si="183"/>
        <v>0.40977443609022557</v>
      </c>
      <c r="AQ274" s="1">
        <v>2</v>
      </c>
      <c r="AR274" s="4">
        <v>-13.18</v>
      </c>
      <c r="AS274" s="41">
        <v>312</v>
      </c>
      <c r="AT274" s="41">
        <v>340</v>
      </c>
      <c r="AU274" s="41">
        <v>324</v>
      </c>
      <c r="AV274" s="21">
        <f t="shared" si="184"/>
        <v>0.4785276073619632</v>
      </c>
      <c r="AW274" s="26">
        <v>17.37</v>
      </c>
      <c r="AX274" s="42">
        <v>8</v>
      </c>
      <c r="AY274" s="41">
        <v>1.022</v>
      </c>
      <c r="AZ274" s="1">
        <v>2</v>
      </c>
      <c r="BA274" s="43">
        <v>1.74</v>
      </c>
      <c r="BB274" s="16">
        <v>50.46</v>
      </c>
      <c r="BC274" s="26">
        <v>17.87</v>
      </c>
      <c r="BD274" s="43">
        <v>-2.649</v>
      </c>
      <c r="BE274" s="43">
        <v>2.8449999999999998</v>
      </c>
      <c r="BF274" s="16">
        <v>51.05</v>
      </c>
      <c r="BG274" s="21">
        <f t="shared" si="185"/>
        <v>8.2010582010582006E-2</v>
      </c>
      <c r="BH274" s="44">
        <f t="shared" si="186"/>
        <v>0.88888888888888884</v>
      </c>
      <c r="BI274" s="42">
        <f t="shared" si="187"/>
        <v>970.89947089947077</v>
      </c>
      <c r="BJ274" s="21">
        <f t="shared" si="188"/>
        <v>-2.9100529100529154E-2</v>
      </c>
      <c r="BK274" s="26">
        <f t="shared" si="189"/>
        <v>2.3539238391738486</v>
      </c>
      <c r="BL274" s="26">
        <f t="shared" si="190"/>
        <v>3.3410531910854631</v>
      </c>
      <c r="BM274" s="16">
        <f t="shared" si="191"/>
        <v>28.702684232506929</v>
      </c>
      <c r="BN274" s="16">
        <f t="shared" si="192"/>
        <v>30.069478719769165</v>
      </c>
      <c r="BO274" s="16">
        <f t="shared" si="193"/>
        <v>58.240631762785227</v>
      </c>
      <c r="BP274" s="16">
        <f t="shared" si="194"/>
        <v>58.848095979346219</v>
      </c>
      <c r="BQ274" s="16">
        <f t="shared" si="195"/>
        <v>-0.60746421656099159</v>
      </c>
      <c r="BR274" s="1">
        <v>31</v>
      </c>
      <c r="BS274" s="1">
        <v>44</v>
      </c>
      <c r="BT274" s="42">
        <v>347</v>
      </c>
      <c r="BU274" s="42">
        <v>352</v>
      </c>
      <c r="BV274" s="42">
        <v>200</v>
      </c>
      <c r="BW274" s="42">
        <v>153</v>
      </c>
      <c r="BX274" s="42">
        <v>226</v>
      </c>
      <c r="BY274" s="42">
        <v>189</v>
      </c>
      <c r="BZ274" s="1">
        <v>381</v>
      </c>
      <c r="CA274" s="1">
        <v>359</v>
      </c>
      <c r="CB274" s="21">
        <f t="shared" si="196"/>
        <v>0.51486486486486482</v>
      </c>
      <c r="CC274" s="4">
        <v>-1.1499999999999999</v>
      </c>
      <c r="CD274" s="45">
        <f t="shared" si="197"/>
        <v>0.36294931727359625</v>
      </c>
      <c r="CE274" s="26">
        <f t="shared" si="198"/>
        <v>2.9056424206949116</v>
      </c>
      <c r="CF274" s="26">
        <f t="shared" si="199"/>
        <v>2.8045765973663932</v>
      </c>
      <c r="CG274" s="26">
        <f t="shared" si="200"/>
        <v>32.341063465125977</v>
      </c>
      <c r="CH274" s="26">
        <f t="shared" si="201"/>
        <v>30.218681175227079</v>
      </c>
      <c r="CI274" s="26">
        <f t="shared" si="202"/>
        <v>63.848333887791668</v>
      </c>
      <c r="CJ274" s="26">
        <f t="shared" si="203"/>
        <v>58.340246516387403</v>
      </c>
      <c r="CK274" s="16">
        <f t="shared" si="204"/>
        <v>-6.1155515879652569</v>
      </c>
      <c r="CL274" s="42">
        <v>115</v>
      </c>
      <c r="CM274" s="42">
        <v>111</v>
      </c>
      <c r="CN274" s="42">
        <v>1165</v>
      </c>
      <c r="CO274" s="42">
        <v>1085</v>
      </c>
      <c r="CP274" s="42">
        <v>571</v>
      </c>
      <c r="CQ274" s="42">
        <v>494</v>
      </c>
      <c r="CR274" s="42">
        <v>619</v>
      </c>
      <c r="CS274" s="42">
        <v>676</v>
      </c>
      <c r="CT274" s="1">
        <v>19</v>
      </c>
      <c r="CU274" s="1">
        <v>14</v>
      </c>
      <c r="CV274" s="42">
        <f t="shared" si="205"/>
        <v>-5</v>
      </c>
      <c r="CW274" s="26">
        <f t="shared" si="206"/>
        <v>1.4296762326777763</v>
      </c>
      <c r="CX274" s="26">
        <f t="shared" si="207"/>
        <v>1.053445645130993</v>
      </c>
      <c r="CY274" s="26">
        <f t="shared" si="208"/>
        <v>-0.37623058754678324</v>
      </c>
      <c r="CZ274" s="13">
        <v>33</v>
      </c>
      <c r="DA274" s="13">
        <v>30</v>
      </c>
      <c r="DB274" s="27">
        <v>34.86</v>
      </c>
      <c r="DC274" s="27">
        <v>32.15</v>
      </c>
      <c r="DD274" s="27">
        <v>31.77</v>
      </c>
      <c r="DE274" s="27">
        <v>30.22</v>
      </c>
      <c r="DF274" s="13">
        <v>14</v>
      </c>
      <c r="DG274" s="13">
        <v>7</v>
      </c>
      <c r="DH274" s="21">
        <f t="shared" si="209"/>
        <v>0.66666666666666663</v>
      </c>
      <c r="DI274" s="42">
        <v>10</v>
      </c>
      <c r="DJ274" s="42">
        <v>7</v>
      </c>
      <c r="DK274" s="13">
        <v>5</v>
      </c>
      <c r="DL274" s="13">
        <v>0</v>
      </c>
      <c r="DM274" s="13">
        <v>0.5</v>
      </c>
      <c r="DN274" s="13">
        <v>1</v>
      </c>
      <c r="DO274" s="13">
        <v>0</v>
      </c>
      <c r="DP274" s="13">
        <v>0.1</v>
      </c>
      <c r="DQ274" s="13">
        <v>5</v>
      </c>
      <c r="DR274" s="46">
        <v>1</v>
      </c>
      <c r="DS274" s="13">
        <v>0</v>
      </c>
      <c r="DT274" s="13">
        <v>1</v>
      </c>
      <c r="DU274" s="13">
        <v>-0.2</v>
      </c>
      <c r="DV274" s="13">
        <v>0</v>
      </c>
      <c r="DW274" s="13">
        <v>0</v>
      </c>
      <c r="DX274" s="13">
        <v>0</v>
      </c>
    </row>
    <row r="275" spans="1:128" ht="25.5" x14ac:dyDescent="0.2">
      <c r="A275" s="13" t="s">
        <v>1190</v>
      </c>
      <c r="B275" s="13" t="s">
        <v>1191</v>
      </c>
      <c r="C275" s="39" t="s">
        <v>3310</v>
      </c>
      <c r="D275" s="1" t="s">
        <v>249</v>
      </c>
      <c r="E275" s="13" t="s">
        <v>173</v>
      </c>
      <c r="F275" s="13">
        <v>79</v>
      </c>
      <c r="G275" s="13">
        <v>4</v>
      </c>
      <c r="H275" s="13">
        <v>12</v>
      </c>
      <c r="I275" s="40">
        <f t="shared" si="168"/>
        <v>16</v>
      </c>
      <c r="J275" s="19">
        <f t="shared" si="169"/>
        <v>0.66602684920737409</v>
      </c>
      <c r="K275" s="1">
        <v>4</v>
      </c>
      <c r="L275" s="1">
        <v>6</v>
      </c>
      <c r="M275" s="1">
        <v>4</v>
      </c>
      <c r="N275" s="1">
        <v>74</v>
      </c>
      <c r="O275" s="1">
        <v>48</v>
      </c>
      <c r="P275" s="1">
        <v>74</v>
      </c>
      <c r="Q275" s="1">
        <v>60</v>
      </c>
      <c r="R275" s="15">
        <f t="shared" si="170"/>
        <v>5.4054054054054057E-2</v>
      </c>
      <c r="S275" s="15">
        <f t="shared" si="171"/>
        <v>2.0408163265306121E-2</v>
      </c>
      <c r="T275" s="16">
        <v>1441.3833333333</v>
      </c>
      <c r="U275" s="16">
        <f t="shared" si="172"/>
        <v>18.245358649788606</v>
      </c>
      <c r="V275" s="16">
        <v>1341.07</v>
      </c>
      <c r="W275" s="16">
        <f t="shared" si="173"/>
        <v>16.975569620253165</v>
      </c>
      <c r="X275" s="16">
        <v>2367.36</v>
      </c>
      <c r="Y275" s="16">
        <f t="shared" si="174"/>
        <v>29.966582278481013</v>
      </c>
      <c r="Z275" s="21">
        <f t="shared" si="175"/>
        <v>0.36162742724009889</v>
      </c>
      <c r="AA275" s="20">
        <f t="shared" si="176"/>
        <v>98.461538461538467</v>
      </c>
      <c r="AB275">
        <v>78</v>
      </c>
      <c r="AC275" s="1">
        <v>102</v>
      </c>
      <c r="AD275" s="1">
        <v>132</v>
      </c>
      <c r="AE275" s="1">
        <v>53</v>
      </c>
      <c r="AF275" s="1">
        <v>35</v>
      </c>
      <c r="AG275" s="15">
        <f t="shared" si="177"/>
        <v>0.10256410256410256</v>
      </c>
      <c r="AH275" s="15">
        <f t="shared" si="178"/>
        <v>0.25641025641025639</v>
      </c>
      <c r="AI275" s="15">
        <f t="shared" si="179"/>
        <v>0.35897435897435892</v>
      </c>
      <c r="AJ275" s="1">
        <v>390</v>
      </c>
      <c r="AK275" s="21">
        <f t="shared" si="180"/>
        <v>0.30564263322884011</v>
      </c>
      <c r="AL275" s="1">
        <v>445</v>
      </c>
      <c r="AM275" s="21">
        <f t="shared" si="181"/>
        <v>0.34874608150470221</v>
      </c>
      <c r="AN275" s="1">
        <v>441</v>
      </c>
      <c r="AO275" s="21">
        <f t="shared" si="182"/>
        <v>0.34561128526645768</v>
      </c>
      <c r="AP275" s="21">
        <f t="shared" si="183"/>
        <v>0.46706586826347307</v>
      </c>
      <c r="AQ275" s="1">
        <v>6</v>
      </c>
      <c r="AR275" s="4">
        <v>2.68</v>
      </c>
      <c r="AS275" s="41">
        <v>491</v>
      </c>
      <c r="AT275" s="41">
        <v>513</v>
      </c>
      <c r="AU275" s="41">
        <v>410</v>
      </c>
      <c r="AV275" s="21">
        <f t="shared" si="184"/>
        <v>0.48904382470119523</v>
      </c>
      <c r="AW275" s="26">
        <v>17.2</v>
      </c>
      <c r="AX275" s="42">
        <v>6</v>
      </c>
      <c r="AY275" s="41">
        <v>5.8000000000000003E-2</v>
      </c>
      <c r="AZ275" s="1">
        <v>5</v>
      </c>
      <c r="BA275" s="43">
        <v>0.35199999999999998</v>
      </c>
      <c r="BB275" s="16">
        <v>50.18</v>
      </c>
      <c r="BC275" s="26">
        <v>16.63</v>
      </c>
      <c r="BD275" s="43">
        <v>-0.94300000000000006</v>
      </c>
      <c r="BE275" s="43">
        <v>-8.0739999999999998</v>
      </c>
      <c r="BF275" s="16">
        <v>45.54</v>
      </c>
      <c r="BG275" s="21">
        <f t="shared" si="185"/>
        <v>6.0937499999999999E-2</v>
      </c>
      <c r="BH275" s="44">
        <f t="shared" si="186"/>
        <v>0.921092564491654</v>
      </c>
      <c r="BI275" s="42">
        <f t="shared" si="187"/>
        <v>982.030064491654</v>
      </c>
      <c r="BJ275" s="21">
        <f t="shared" si="188"/>
        <v>-1.7969935508346004E-2</v>
      </c>
      <c r="BK275" s="26">
        <f t="shared" si="189"/>
        <v>1.7448753607194256</v>
      </c>
      <c r="BL275" s="26">
        <f t="shared" si="190"/>
        <v>2.3265004809592345</v>
      </c>
      <c r="BM275" s="16">
        <f t="shared" si="191"/>
        <v>28.633852073344418</v>
      </c>
      <c r="BN275" s="16">
        <f t="shared" si="192"/>
        <v>29.483919556771831</v>
      </c>
      <c r="BO275" s="16">
        <f t="shared" si="193"/>
        <v>53.912174606843791</v>
      </c>
      <c r="BP275" s="16">
        <f t="shared" si="194"/>
        <v>54.359578545489796</v>
      </c>
      <c r="BQ275" s="16">
        <f t="shared" si="195"/>
        <v>-0.44740393864600492</v>
      </c>
      <c r="BR275" s="1">
        <v>39</v>
      </c>
      <c r="BS275" s="1">
        <v>52</v>
      </c>
      <c r="BT275" s="42">
        <v>601</v>
      </c>
      <c r="BU275" s="42">
        <v>607</v>
      </c>
      <c r="BV275" s="42">
        <v>246</v>
      </c>
      <c r="BW275" s="42">
        <v>282</v>
      </c>
      <c r="BX275" s="42">
        <v>274</v>
      </c>
      <c r="BY275" s="42">
        <v>319</v>
      </c>
      <c r="BZ275" s="1">
        <v>607</v>
      </c>
      <c r="CA275" s="1">
        <v>642</v>
      </c>
      <c r="CB275" s="21">
        <f t="shared" si="196"/>
        <v>0.48598879103282627</v>
      </c>
      <c r="CC275" s="4">
        <v>5.95</v>
      </c>
      <c r="CD275" s="45">
        <f t="shared" si="197"/>
        <v>8.6790152230306425</v>
      </c>
      <c r="CE275" s="26">
        <f t="shared" si="198"/>
        <v>2.5091240875912408</v>
      </c>
      <c r="CF275" s="26">
        <f t="shared" si="199"/>
        <v>3.0413625304136249</v>
      </c>
      <c r="CG275" s="26">
        <f t="shared" si="200"/>
        <v>28.512773722627735</v>
      </c>
      <c r="CH275" s="26">
        <f t="shared" si="201"/>
        <v>35.659975669099758</v>
      </c>
      <c r="CI275" s="26">
        <f t="shared" si="202"/>
        <v>52.691605839416056</v>
      </c>
      <c r="CJ275" s="26">
        <f t="shared" si="203"/>
        <v>66.225669099756686</v>
      </c>
      <c r="CK275" s="16">
        <f t="shared" si="204"/>
        <v>13.086659321694626</v>
      </c>
      <c r="CL275" s="42">
        <v>99</v>
      </c>
      <c r="CM275" s="42">
        <v>120</v>
      </c>
      <c r="CN275" s="42">
        <v>1026</v>
      </c>
      <c r="CO275" s="42">
        <v>1287</v>
      </c>
      <c r="CP275" s="42">
        <v>461</v>
      </c>
      <c r="CQ275" s="42">
        <v>565</v>
      </c>
      <c r="CR275" s="42">
        <v>641</v>
      </c>
      <c r="CS275" s="42">
        <v>493</v>
      </c>
      <c r="CT275" s="1">
        <v>7</v>
      </c>
      <c r="CU275" s="1">
        <v>5</v>
      </c>
      <c r="CV275" s="42">
        <f t="shared" si="205"/>
        <v>-2</v>
      </c>
      <c r="CW275" s="26">
        <f t="shared" si="206"/>
        <v>0.29138674652822616</v>
      </c>
      <c r="CX275" s="26">
        <f t="shared" si="207"/>
        <v>0.20813339037730438</v>
      </c>
      <c r="CY275" s="26">
        <f t="shared" si="208"/>
        <v>-8.3253356150921762E-2</v>
      </c>
      <c r="CZ275" s="13">
        <v>49</v>
      </c>
      <c r="DA275" s="13">
        <v>50</v>
      </c>
      <c r="DB275" s="27">
        <v>52</v>
      </c>
      <c r="DC275" s="27">
        <v>62.53</v>
      </c>
      <c r="DD275" s="27">
        <v>48.19</v>
      </c>
      <c r="DE275" s="27">
        <v>58.95</v>
      </c>
      <c r="DF275" s="1"/>
      <c r="DG275" s="1"/>
      <c r="DH275" s="21" t="str">
        <f t="shared" si="209"/>
        <v xml:space="preserve"> </v>
      </c>
      <c r="DI275" s="42"/>
      <c r="DJ275" s="42"/>
      <c r="DK275" s="1"/>
      <c r="DL275" s="1"/>
      <c r="DM275" s="1"/>
      <c r="DN275" s="1"/>
      <c r="DO275" s="1"/>
      <c r="DP275" s="1"/>
      <c r="DQ275" s="47"/>
      <c r="DR275" s="46"/>
      <c r="DS275" s="13"/>
      <c r="DT275" s="13"/>
      <c r="DU275" s="13"/>
      <c r="DV275" s="13"/>
      <c r="DW275" s="13"/>
      <c r="DX275" s="1"/>
    </row>
    <row r="276" spans="1:128" ht="25.5" x14ac:dyDescent="0.2">
      <c r="A276" s="13" t="s">
        <v>165</v>
      </c>
      <c r="B276" s="13" t="s">
        <v>1194</v>
      </c>
      <c r="C276" s="39" t="s">
        <v>3311</v>
      </c>
      <c r="D276" s="1" t="s">
        <v>219</v>
      </c>
      <c r="E276" s="13" t="s">
        <v>173</v>
      </c>
      <c r="F276" s="13">
        <v>70</v>
      </c>
      <c r="G276" s="13">
        <v>3</v>
      </c>
      <c r="H276" s="13">
        <v>16</v>
      </c>
      <c r="I276" s="40">
        <f t="shared" si="168"/>
        <v>19</v>
      </c>
      <c r="J276" s="19">
        <f t="shared" si="169"/>
        <v>1.0114901734616921</v>
      </c>
      <c r="K276" s="1">
        <v>3</v>
      </c>
      <c r="L276" s="1">
        <v>5</v>
      </c>
      <c r="M276" s="1">
        <v>9</v>
      </c>
      <c r="N276" s="1">
        <v>87</v>
      </c>
      <c r="O276" s="1">
        <v>40</v>
      </c>
      <c r="P276" s="1">
        <v>57</v>
      </c>
      <c r="Q276" s="1">
        <v>39</v>
      </c>
      <c r="R276" s="15">
        <f t="shared" si="170"/>
        <v>3.4482758620689655E-2</v>
      </c>
      <c r="S276" s="15">
        <f t="shared" si="171"/>
        <v>1.6304347826086956E-2</v>
      </c>
      <c r="T276" s="16">
        <v>1127.05</v>
      </c>
      <c r="U276" s="16">
        <f t="shared" si="172"/>
        <v>16.100714285714286</v>
      </c>
      <c r="V276" s="16">
        <v>1045.98</v>
      </c>
      <c r="W276" s="16">
        <f t="shared" si="173"/>
        <v>14.942571428571428</v>
      </c>
      <c r="X276" s="16">
        <v>2268.3200000000002</v>
      </c>
      <c r="Y276" s="16">
        <f t="shared" si="174"/>
        <v>32.40457142857143</v>
      </c>
      <c r="Z276" s="21">
        <f t="shared" si="175"/>
        <v>0.3155960534652868</v>
      </c>
      <c r="AA276" s="20">
        <f t="shared" si="176"/>
        <v>50.098039215686278</v>
      </c>
      <c r="AB276">
        <v>69</v>
      </c>
      <c r="AC276" s="1">
        <v>36</v>
      </c>
      <c r="AD276" s="1">
        <v>93</v>
      </c>
      <c r="AE276" s="1">
        <v>24</v>
      </c>
      <c r="AF276" s="1">
        <v>14</v>
      </c>
      <c r="AG276" s="15">
        <f t="shared" si="177"/>
        <v>5.8823529411764705E-2</v>
      </c>
      <c r="AH276" s="15">
        <f t="shared" si="178"/>
        <v>0.27450980392156865</v>
      </c>
      <c r="AI276" s="15">
        <f t="shared" si="179"/>
        <v>0.33333333333333337</v>
      </c>
      <c r="AJ276" s="1">
        <v>340</v>
      </c>
      <c r="AK276" s="21">
        <f t="shared" si="180"/>
        <v>0.32442748091603052</v>
      </c>
      <c r="AL276" s="1">
        <v>313</v>
      </c>
      <c r="AM276" s="21">
        <f t="shared" si="181"/>
        <v>0.29866412213740456</v>
      </c>
      <c r="AN276" s="1">
        <v>395</v>
      </c>
      <c r="AO276" s="21">
        <f t="shared" si="182"/>
        <v>0.37690839694656486</v>
      </c>
      <c r="AP276" s="21">
        <f t="shared" si="183"/>
        <v>0.52067381316998473</v>
      </c>
      <c r="AQ276" s="1">
        <v>4</v>
      </c>
      <c r="AR276" s="4">
        <v>-3.82</v>
      </c>
      <c r="AS276" s="41">
        <v>392</v>
      </c>
      <c r="AT276" s="41">
        <v>349</v>
      </c>
      <c r="AU276" s="41">
        <v>375</v>
      </c>
      <c r="AV276" s="21">
        <f t="shared" si="184"/>
        <v>0.52901484480431848</v>
      </c>
      <c r="AW276" s="26">
        <v>17.46</v>
      </c>
      <c r="AX276" s="42">
        <v>3</v>
      </c>
      <c r="AY276" s="41">
        <v>0.57100000000000006</v>
      </c>
      <c r="AZ276" s="1">
        <v>4</v>
      </c>
      <c r="BA276" s="43">
        <v>-0.93900000000000006</v>
      </c>
      <c r="BB276" s="16">
        <v>49.58</v>
      </c>
      <c r="BC276" s="26">
        <v>16.48</v>
      </c>
      <c r="BD276" s="43">
        <v>-0.25</v>
      </c>
      <c r="BE276" s="43">
        <v>5.6859999999999999</v>
      </c>
      <c r="BF276" s="16">
        <v>52.46</v>
      </c>
      <c r="BG276" s="21">
        <f t="shared" si="185"/>
        <v>9.9804305283757333E-2</v>
      </c>
      <c r="BH276" s="44">
        <f t="shared" si="186"/>
        <v>0.93709327548806942</v>
      </c>
      <c r="BI276" s="42">
        <f t="shared" si="187"/>
        <v>1036.8975807718266</v>
      </c>
      <c r="BJ276" s="21">
        <f t="shared" si="188"/>
        <v>3.6897580771826755E-2</v>
      </c>
      <c r="BK276" s="26">
        <f t="shared" si="189"/>
        <v>2.925486146962657</v>
      </c>
      <c r="BL276" s="26">
        <f t="shared" si="190"/>
        <v>1.6635117306258247</v>
      </c>
      <c r="BM276" s="16">
        <f t="shared" si="191"/>
        <v>29.312223943096427</v>
      </c>
      <c r="BN276" s="16">
        <f t="shared" si="192"/>
        <v>26.444100269603624</v>
      </c>
      <c r="BO276" s="16">
        <f t="shared" si="193"/>
        <v>56.444673894338322</v>
      </c>
      <c r="BP276" s="16">
        <f t="shared" si="194"/>
        <v>50.88051396776229</v>
      </c>
      <c r="BQ276" s="16">
        <f t="shared" si="195"/>
        <v>5.564159926576032</v>
      </c>
      <c r="BR276" s="1">
        <v>51</v>
      </c>
      <c r="BS276" s="1">
        <v>29</v>
      </c>
      <c r="BT276" s="42">
        <v>460</v>
      </c>
      <c r="BU276" s="42">
        <v>432</v>
      </c>
      <c r="BV276" s="42">
        <v>219</v>
      </c>
      <c r="BW276" s="42">
        <v>192</v>
      </c>
      <c r="BX276" s="42">
        <v>234</v>
      </c>
      <c r="BY276" s="42">
        <v>254</v>
      </c>
      <c r="BZ276" s="1">
        <v>498</v>
      </c>
      <c r="CA276" s="1">
        <v>453</v>
      </c>
      <c r="CB276" s="21">
        <f t="shared" si="196"/>
        <v>0.52365930599369082</v>
      </c>
      <c r="CC276" s="4">
        <v>-2.25</v>
      </c>
      <c r="CD276" s="45">
        <f t="shared" si="197"/>
        <v>-1.6470115895036024</v>
      </c>
      <c r="CE276" s="26">
        <f t="shared" si="198"/>
        <v>2.8038372011003734</v>
      </c>
      <c r="CF276" s="26">
        <f t="shared" si="199"/>
        <v>2.5922268463003455</v>
      </c>
      <c r="CG276" s="26">
        <f t="shared" si="200"/>
        <v>31.212527333004157</v>
      </c>
      <c r="CH276" s="26">
        <f t="shared" si="201"/>
        <v>26.980320237003596</v>
      </c>
      <c r="CI276" s="26">
        <f t="shared" si="202"/>
        <v>56.711575086407557</v>
      </c>
      <c r="CJ276" s="26">
        <f t="shared" si="203"/>
        <v>49.940043732806657</v>
      </c>
      <c r="CK276" s="16">
        <f t="shared" si="204"/>
        <v>-1.2073714270248672</v>
      </c>
      <c r="CL276" s="42">
        <v>106</v>
      </c>
      <c r="CM276" s="42">
        <v>98</v>
      </c>
      <c r="CN276" s="42">
        <v>1074</v>
      </c>
      <c r="CO276" s="42">
        <v>922</v>
      </c>
      <c r="CP276" s="42">
        <v>404</v>
      </c>
      <c r="CQ276" s="42">
        <v>392</v>
      </c>
      <c r="CR276" s="42">
        <v>476</v>
      </c>
      <c r="CS276" s="42">
        <v>560</v>
      </c>
      <c r="CT276" s="1">
        <v>6</v>
      </c>
      <c r="CU276" s="1">
        <v>2</v>
      </c>
      <c r="CV276" s="42">
        <f t="shared" si="205"/>
        <v>-4</v>
      </c>
      <c r="CW276" s="26">
        <f t="shared" si="206"/>
        <v>0.31941794951421859</v>
      </c>
      <c r="CX276" s="26">
        <f t="shared" si="207"/>
        <v>0.10647264983807285</v>
      </c>
      <c r="CY276" s="26">
        <f t="shared" si="208"/>
        <v>-0.2129452996761457</v>
      </c>
      <c r="CZ276" s="13">
        <v>43</v>
      </c>
      <c r="DA276" s="13">
        <v>37</v>
      </c>
      <c r="DB276" s="27">
        <v>48.23</v>
      </c>
      <c r="DC276" s="27">
        <v>42.07</v>
      </c>
      <c r="DD276" s="27">
        <v>46.3</v>
      </c>
      <c r="DE276" s="27">
        <v>37.32</v>
      </c>
      <c r="DF276" s="1"/>
      <c r="DG276" s="1"/>
      <c r="DH276" s="21" t="str">
        <f t="shared" si="209"/>
        <v xml:space="preserve"> </v>
      </c>
      <c r="DI276" s="42"/>
      <c r="DJ276" s="42"/>
      <c r="DK276" s="1"/>
      <c r="DL276" s="1"/>
      <c r="DM276" s="1"/>
      <c r="DN276" s="1"/>
      <c r="DO276" s="1"/>
      <c r="DP276" s="1"/>
      <c r="DQ276" s="47"/>
      <c r="DR276" s="46"/>
      <c r="DS276" s="13"/>
      <c r="DT276" s="13"/>
      <c r="DU276" s="13"/>
      <c r="DV276" s="13"/>
      <c r="DW276" s="13"/>
      <c r="DX276" s="1"/>
    </row>
    <row r="277" spans="1:128" ht="25.5" x14ac:dyDescent="0.2">
      <c r="A277" s="13" t="s">
        <v>546</v>
      </c>
      <c r="B277" s="13" t="s">
        <v>1196</v>
      </c>
      <c r="C277" s="39" t="s">
        <v>3312</v>
      </c>
      <c r="D277" s="1" t="s">
        <v>446</v>
      </c>
      <c r="E277" s="13" t="s">
        <v>146</v>
      </c>
      <c r="F277" s="13">
        <v>2</v>
      </c>
      <c r="G277" s="13">
        <v>0</v>
      </c>
      <c r="H277" s="13">
        <v>0</v>
      </c>
      <c r="I277" s="40">
        <f t="shared" si="168"/>
        <v>0</v>
      </c>
      <c r="J277" s="19">
        <f t="shared" si="169"/>
        <v>0</v>
      </c>
      <c r="K277" s="1">
        <v>0</v>
      </c>
      <c r="L277" s="1">
        <v>0</v>
      </c>
      <c r="M277" s="1">
        <v>0</v>
      </c>
      <c r="N277" s="1">
        <v>1</v>
      </c>
      <c r="O277" s="1">
        <v>0</v>
      </c>
      <c r="P277" s="1">
        <v>0</v>
      </c>
      <c r="Q277" s="1">
        <v>1</v>
      </c>
      <c r="R277" s="15">
        <f t="shared" si="170"/>
        <v>0</v>
      </c>
      <c r="S277" s="15">
        <f t="shared" si="171"/>
        <v>0</v>
      </c>
      <c r="T277" s="16">
        <v>18.7833333333</v>
      </c>
      <c r="U277" s="16">
        <f t="shared" si="172"/>
        <v>9.3916666666499999</v>
      </c>
      <c r="V277" s="16">
        <v>18.23</v>
      </c>
      <c r="W277" s="16">
        <f t="shared" si="173"/>
        <v>9.1150000000000002</v>
      </c>
      <c r="X277" s="16">
        <v>84.47</v>
      </c>
      <c r="Y277" s="16">
        <f t="shared" si="174"/>
        <v>42.234999999999999</v>
      </c>
      <c r="Z277" s="21">
        <f t="shared" si="175"/>
        <v>0.17750730282375851</v>
      </c>
      <c r="AA277" s="20">
        <f t="shared" si="176"/>
        <v>0</v>
      </c>
      <c r="AB277">
        <v>1</v>
      </c>
      <c r="AC277" s="1">
        <v>2</v>
      </c>
      <c r="AD277" s="1">
        <v>1</v>
      </c>
      <c r="AE277" s="1">
        <v>0</v>
      </c>
      <c r="AF277" s="1">
        <v>1</v>
      </c>
      <c r="AG277" s="15">
        <f t="shared" si="177"/>
        <v>0</v>
      </c>
      <c r="AH277" s="15">
        <f t="shared" si="178"/>
        <v>0</v>
      </c>
      <c r="AI277" s="15">
        <f t="shared" si="179"/>
        <v>0</v>
      </c>
      <c r="AJ277" s="1">
        <v>2</v>
      </c>
      <c r="AK277" s="21">
        <f t="shared" si="180"/>
        <v>0.11764705882352941</v>
      </c>
      <c r="AL277" s="1">
        <v>5</v>
      </c>
      <c r="AM277" s="21">
        <f t="shared" si="181"/>
        <v>0.29411764705882354</v>
      </c>
      <c r="AN277" s="1">
        <v>10</v>
      </c>
      <c r="AO277" s="21">
        <f t="shared" si="182"/>
        <v>0.58823529411764708</v>
      </c>
      <c r="AP277" s="21">
        <f t="shared" si="183"/>
        <v>0.2857142857142857</v>
      </c>
      <c r="AQ277" s="1">
        <v>1</v>
      </c>
      <c r="AR277" s="4">
        <v>-21.43</v>
      </c>
      <c r="AS277" s="41">
        <v>3</v>
      </c>
      <c r="AT277" s="41">
        <v>7</v>
      </c>
      <c r="AU277" s="41">
        <v>6</v>
      </c>
      <c r="AV277" s="21">
        <f t="shared" si="184"/>
        <v>0.3</v>
      </c>
      <c r="AW277" s="26">
        <v>16.77</v>
      </c>
      <c r="AX277" s="42">
        <v>12</v>
      </c>
      <c r="AY277" s="41">
        <v>-0.47200000000000003</v>
      </c>
      <c r="AZ277" s="1">
        <v>11</v>
      </c>
      <c r="BA277" s="43">
        <v>1.577</v>
      </c>
      <c r="BB277" s="16">
        <v>48.81</v>
      </c>
      <c r="BC277" s="26">
        <v>16.66</v>
      </c>
      <c r="BD277" s="43">
        <v>-2.879</v>
      </c>
      <c r="BE277" s="43">
        <v>-5.6210000000000004</v>
      </c>
      <c r="BF277" s="16">
        <v>48.34</v>
      </c>
      <c r="BG277" s="21">
        <f t="shared" si="185"/>
        <v>0</v>
      </c>
      <c r="BH277" s="44">
        <f t="shared" si="186"/>
        <v>0.9</v>
      </c>
      <c r="BI277" s="42">
        <f t="shared" si="187"/>
        <v>900</v>
      </c>
      <c r="BJ277" s="21">
        <f t="shared" si="188"/>
        <v>-9.9999999999999978E-2</v>
      </c>
      <c r="BK277" s="26">
        <f t="shared" si="189"/>
        <v>0</v>
      </c>
      <c r="BL277" s="26">
        <f t="shared" si="190"/>
        <v>3.2912781130005486</v>
      </c>
      <c r="BM277" s="16">
        <f t="shared" si="191"/>
        <v>16.456390565002742</v>
      </c>
      <c r="BN277" s="16">
        <f t="shared" si="192"/>
        <v>32.912781130005484</v>
      </c>
      <c r="BO277" s="16">
        <f t="shared" si="193"/>
        <v>26.330224904004389</v>
      </c>
      <c r="BP277" s="16">
        <f t="shared" si="194"/>
        <v>92.155787164015351</v>
      </c>
      <c r="BQ277" s="16">
        <f t="shared" si="195"/>
        <v>-65.825562260010969</v>
      </c>
      <c r="BR277" s="1">
        <v>0</v>
      </c>
      <c r="BS277" s="1">
        <v>1</v>
      </c>
      <c r="BT277" s="42">
        <v>5</v>
      </c>
      <c r="BU277" s="42">
        <v>9</v>
      </c>
      <c r="BV277" s="42">
        <v>2</v>
      </c>
      <c r="BW277" s="42">
        <v>8</v>
      </c>
      <c r="BX277" s="42">
        <v>10</v>
      </c>
      <c r="BY277" s="42">
        <v>1</v>
      </c>
      <c r="BZ277" s="1">
        <v>2</v>
      </c>
      <c r="CA277" s="1">
        <v>12</v>
      </c>
      <c r="CB277" s="21">
        <f t="shared" si="196"/>
        <v>0.14285714285714285</v>
      </c>
      <c r="CC277" s="4">
        <v>-30</v>
      </c>
      <c r="CD277" s="45">
        <f t="shared" si="197"/>
        <v>-53.574705117153826</v>
      </c>
      <c r="CE277" s="26">
        <f t="shared" si="198"/>
        <v>2.1309340594293835</v>
      </c>
      <c r="CF277" s="26">
        <f t="shared" si="199"/>
        <v>4.261868118858767</v>
      </c>
      <c r="CG277" s="26">
        <f t="shared" si="200"/>
        <v>29.122765478868239</v>
      </c>
      <c r="CH277" s="26">
        <f t="shared" si="201"/>
        <v>33.384633597727003</v>
      </c>
      <c r="CI277" s="26">
        <f t="shared" si="202"/>
        <v>54.693974192020839</v>
      </c>
      <c r="CJ277" s="26">
        <f t="shared" si="203"/>
        <v>58.955842310879603</v>
      </c>
      <c r="CK277" s="16">
        <f t="shared" si="204"/>
        <v>-61.563694141152205</v>
      </c>
      <c r="CL277" s="42">
        <v>3</v>
      </c>
      <c r="CM277" s="42">
        <v>6</v>
      </c>
      <c r="CN277" s="42">
        <v>38</v>
      </c>
      <c r="CO277" s="42">
        <v>41</v>
      </c>
      <c r="CP277" s="42">
        <v>14</v>
      </c>
      <c r="CQ277" s="42">
        <v>24</v>
      </c>
      <c r="CR277" s="42">
        <v>12</v>
      </c>
      <c r="CS277" s="42">
        <v>22</v>
      </c>
      <c r="CT277" s="1">
        <v>0</v>
      </c>
      <c r="CU277" s="1">
        <v>0</v>
      </c>
      <c r="CV277" s="42">
        <f t="shared" si="205"/>
        <v>0</v>
      </c>
      <c r="CW277" s="26">
        <f t="shared" si="206"/>
        <v>0</v>
      </c>
      <c r="CX277" s="26">
        <f t="shared" si="207"/>
        <v>0</v>
      </c>
      <c r="CY277" s="26">
        <f t="shared" si="208"/>
        <v>0</v>
      </c>
      <c r="CZ277" s="13">
        <v>0</v>
      </c>
      <c r="DA277" s="13">
        <v>1</v>
      </c>
      <c r="DB277" s="27">
        <v>0.46</v>
      </c>
      <c r="DC277" s="27">
        <v>0.83</v>
      </c>
      <c r="DD277" s="27">
        <v>0.61</v>
      </c>
      <c r="DE277" s="27">
        <v>0.75</v>
      </c>
      <c r="DF277" s="13">
        <v>9</v>
      </c>
      <c r="DG277" s="13">
        <v>8</v>
      </c>
      <c r="DH277" s="21">
        <f t="shared" si="209"/>
        <v>0.52941176470588236</v>
      </c>
      <c r="DI277" s="42">
        <v>2</v>
      </c>
      <c r="DJ277" s="42">
        <v>1</v>
      </c>
      <c r="DK277" s="13">
        <v>1</v>
      </c>
      <c r="DL277" s="13">
        <v>0</v>
      </c>
      <c r="DM277" s="13">
        <v>0.5</v>
      </c>
      <c r="DN277" s="13">
        <v>0</v>
      </c>
      <c r="DO277" s="13">
        <v>0</v>
      </c>
      <c r="DP277" s="13">
        <v>0</v>
      </c>
      <c r="DQ277" s="13">
        <v>5</v>
      </c>
      <c r="DR277" s="46">
        <v>2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</row>
    <row r="278" spans="1:128" ht="25.5" x14ac:dyDescent="0.2">
      <c r="A278" s="13" t="s">
        <v>529</v>
      </c>
      <c r="B278" s="13" t="s">
        <v>1199</v>
      </c>
      <c r="C278" s="39" t="s">
        <v>3313</v>
      </c>
      <c r="D278" s="1" t="s">
        <v>270</v>
      </c>
      <c r="E278" s="13" t="s">
        <v>129</v>
      </c>
      <c r="F278" s="13">
        <v>80</v>
      </c>
      <c r="G278" s="13">
        <v>16</v>
      </c>
      <c r="H278" s="13">
        <v>27</v>
      </c>
      <c r="I278" s="40">
        <f t="shared" si="168"/>
        <v>43</v>
      </c>
      <c r="J278" s="19">
        <f t="shared" si="169"/>
        <v>2.1632801363929164</v>
      </c>
      <c r="K278" s="1">
        <v>13</v>
      </c>
      <c r="L278" s="1">
        <v>11</v>
      </c>
      <c r="M278" s="1">
        <v>8</v>
      </c>
      <c r="N278" s="1">
        <v>115</v>
      </c>
      <c r="O278" s="1">
        <v>39</v>
      </c>
      <c r="P278" s="1">
        <v>53</v>
      </c>
      <c r="Q278" s="1">
        <v>125</v>
      </c>
      <c r="R278" s="15">
        <f t="shared" si="170"/>
        <v>0.1391304347826087</v>
      </c>
      <c r="S278" s="15">
        <f t="shared" si="171"/>
        <v>7.7294685990338161E-2</v>
      </c>
      <c r="T278" s="16">
        <v>1192.6333333333</v>
      </c>
      <c r="U278" s="16">
        <f t="shared" si="172"/>
        <v>14.907916666666249</v>
      </c>
      <c r="V278" s="16">
        <v>1102.5899999999999</v>
      </c>
      <c r="W278" s="16">
        <f t="shared" si="173"/>
        <v>13.782374999999998</v>
      </c>
      <c r="X278" s="16">
        <v>2820.44</v>
      </c>
      <c r="Y278" s="16">
        <f t="shared" si="174"/>
        <v>35.255499999999998</v>
      </c>
      <c r="Z278" s="21">
        <f t="shared" si="175"/>
        <v>0.28105571458795875</v>
      </c>
      <c r="AA278" s="20">
        <f t="shared" si="176"/>
        <v>103.77358490566039</v>
      </c>
      <c r="AB278">
        <v>24</v>
      </c>
      <c r="AC278" s="1">
        <v>11</v>
      </c>
      <c r="AD278" s="1">
        <v>37</v>
      </c>
      <c r="AE278" s="1">
        <v>50</v>
      </c>
      <c r="AF278" s="1">
        <v>58</v>
      </c>
      <c r="AG278" s="15">
        <f t="shared" si="177"/>
        <v>0.30188679245283018</v>
      </c>
      <c r="AH278" s="15">
        <f t="shared" si="178"/>
        <v>0.35849056603773582</v>
      </c>
      <c r="AI278" s="15">
        <f t="shared" si="179"/>
        <v>0.660377358490566</v>
      </c>
      <c r="AJ278" s="1">
        <v>445</v>
      </c>
      <c r="AK278" s="21">
        <f t="shared" si="180"/>
        <v>0.38594969644405897</v>
      </c>
      <c r="AL278" s="1">
        <v>350</v>
      </c>
      <c r="AM278" s="21">
        <f t="shared" si="181"/>
        <v>0.30355594102341715</v>
      </c>
      <c r="AN278" s="1">
        <v>358</v>
      </c>
      <c r="AO278" s="21">
        <f t="shared" si="182"/>
        <v>0.31049436253252383</v>
      </c>
      <c r="AP278" s="21">
        <f t="shared" si="183"/>
        <v>0.55974842767295596</v>
      </c>
      <c r="AQ278" s="1">
        <v>14</v>
      </c>
      <c r="AR278" s="4">
        <v>15.77</v>
      </c>
      <c r="AS278" s="41">
        <v>456</v>
      </c>
      <c r="AT278" s="41">
        <v>446</v>
      </c>
      <c r="AU278" s="41">
        <v>334</v>
      </c>
      <c r="AV278" s="21">
        <f t="shared" si="184"/>
        <v>0.50554323725055428</v>
      </c>
      <c r="AW278" s="26">
        <v>17.559999999999999</v>
      </c>
      <c r="AX278" s="42">
        <v>4</v>
      </c>
      <c r="AY278" s="41">
        <v>0.373</v>
      </c>
      <c r="AZ278" s="1">
        <v>6</v>
      </c>
      <c r="BA278" s="43">
        <v>0.77200000000000002</v>
      </c>
      <c r="BB278" s="16">
        <v>50.26</v>
      </c>
      <c r="BC278" s="26">
        <v>19.010000000000002</v>
      </c>
      <c r="BD278" s="43">
        <v>1.046</v>
      </c>
      <c r="BE278" s="43">
        <v>-10.978999999999999</v>
      </c>
      <c r="BF278" s="16">
        <v>45.51</v>
      </c>
      <c r="BG278" s="21">
        <f t="shared" si="185"/>
        <v>0.106</v>
      </c>
      <c r="BH278" s="44">
        <f t="shared" si="186"/>
        <v>0.91862567811934903</v>
      </c>
      <c r="BI278" s="42">
        <f t="shared" si="187"/>
        <v>1024.625678119349</v>
      </c>
      <c r="BJ278" s="21">
        <f t="shared" si="188"/>
        <v>2.4625678119349029E-2</v>
      </c>
      <c r="BK278" s="26">
        <f t="shared" si="189"/>
        <v>2.8841183032677611</v>
      </c>
      <c r="BL278" s="26">
        <f t="shared" si="190"/>
        <v>2.4487796914537592</v>
      </c>
      <c r="BM278" s="16">
        <f t="shared" si="191"/>
        <v>27.208663238375102</v>
      </c>
      <c r="BN278" s="16">
        <f t="shared" si="192"/>
        <v>30.092781541642857</v>
      </c>
      <c r="BO278" s="16">
        <f t="shared" si="193"/>
        <v>54.362909150273452</v>
      </c>
      <c r="BP278" s="16">
        <f t="shared" si="194"/>
        <v>62.579925448262735</v>
      </c>
      <c r="BQ278" s="16">
        <f t="shared" si="195"/>
        <v>-8.2170162979892822</v>
      </c>
      <c r="BR278" s="1">
        <v>53</v>
      </c>
      <c r="BS278" s="1">
        <v>45</v>
      </c>
      <c r="BT278" s="42">
        <v>447</v>
      </c>
      <c r="BU278" s="42">
        <v>508</v>
      </c>
      <c r="BV278" s="42">
        <v>216</v>
      </c>
      <c r="BW278" s="42">
        <v>249</v>
      </c>
      <c r="BX278" s="42">
        <v>348</v>
      </c>
      <c r="BY278" s="42">
        <v>283</v>
      </c>
      <c r="BZ278" s="1">
        <v>498</v>
      </c>
      <c r="CA278" s="1">
        <v>557</v>
      </c>
      <c r="CB278" s="21">
        <f t="shared" si="196"/>
        <v>0.47203791469194312</v>
      </c>
      <c r="CC278" s="4">
        <v>3.05</v>
      </c>
      <c r="CD278" s="45">
        <f t="shared" si="197"/>
        <v>2.0100214378597734</v>
      </c>
      <c r="CE278" s="26">
        <f t="shared" si="198"/>
        <v>2.1911474805349527</v>
      </c>
      <c r="CF278" s="26">
        <f t="shared" si="199"/>
        <v>2.297513863085193</v>
      </c>
      <c r="CG278" s="26">
        <f t="shared" si="200"/>
        <v>25.230105940917024</v>
      </c>
      <c r="CH278" s="26">
        <f t="shared" si="201"/>
        <v>30.080412985207982</v>
      </c>
      <c r="CI278" s="26">
        <f t="shared" si="202"/>
        <v>49.481641162371837</v>
      </c>
      <c r="CJ278" s="26">
        <f t="shared" si="203"/>
        <v>64.032562295244716</v>
      </c>
      <c r="CK278" s="16">
        <f t="shared" si="204"/>
        <v>6.3339048348835973</v>
      </c>
      <c r="CL278" s="42">
        <v>103</v>
      </c>
      <c r="CM278" s="42">
        <v>108</v>
      </c>
      <c r="CN278" s="42">
        <v>1083</v>
      </c>
      <c r="CO278" s="42">
        <v>1306</v>
      </c>
      <c r="CP278" s="42">
        <v>470</v>
      </c>
      <c r="CQ278" s="42">
        <v>613</v>
      </c>
      <c r="CR278" s="42">
        <v>983</v>
      </c>
      <c r="CS278" s="42">
        <v>670</v>
      </c>
      <c r="CT278" s="1">
        <v>6</v>
      </c>
      <c r="CU278" s="1">
        <v>17</v>
      </c>
      <c r="CV278" s="42">
        <f t="shared" si="205"/>
        <v>11</v>
      </c>
      <c r="CW278" s="26">
        <f t="shared" si="206"/>
        <v>0.30185304228738374</v>
      </c>
      <c r="CX278" s="26">
        <f t="shared" si="207"/>
        <v>0.85525028648092061</v>
      </c>
      <c r="CY278" s="26">
        <f t="shared" si="208"/>
        <v>0.55339724419353675</v>
      </c>
      <c r="CZ278" s="13">
        <v>41</v>
      </c>
      <c r="DA278" s="13">
        <v>45</v>
      </c>
      <c r="DB278" s="27">
        <v>43.87</v>
      </c>
      <c r="DC278" s="27">
        <v>38.71</v>
      </c>
      <c r="DD278" s="27">
        <v>36.68</v>
      </c>
      <c r="DE278" s="27">
        <v>46.64</v>
      </c>
      <c r="DF278" s="13">
        <v>3</v>
      </c>
      <c r="DG278" s="13">
        <v>4</v>
      </c>
      <c r="DH278" s="21">
        <f t="shared" si="209"/>
        <v>0.42857142857142855</v>
      </c>
      <c r="DI278" s="42">
        <v>6</v>
      </c>
      <c r="DJ278" s="42">
        <v>3</v>
      </c>
      <c r="DK278" s="13">
        <v>1</v>
      </c>
      <c r="DL278" s="13">
        <v>0</v>
      </c>
      <c r="DM278" s="13">
        <v>0.16700000000000001</v>
      </c>
      <c r="DN278" s="13">
        <v>0</v>
      </c>
      <c r="DO278" s="13">
        <v>0</v>
      </c>
      <c r="DP278" s="13">
        <v>0</v>
      </c>
      <c r="DQ278" s="1"/>
      <c r="DR278" s="42"/>
      <c r="DS278" s="1"/>
      <c r="DT278" s="1"/>
      <c r="DU278" s="1"/>
      <c r="DV278" s="1"/>
      <c r="DW278" s="1"/>
      <c r="DX278" s="13"/>
    </row>
    <row r="279" spans="1:128" ht="25.5" x14ac:dyDescent="0.2">
      <c r="A279" s="13" t="s">
        <v>628</v>
      </c>
      <c r="B279" s="13" t="s">
        <v>1203</v>
      </c>
      <c r="C279" s="39" t="s">
        <v>3314</v>
      </c>
      <c r="D279" s="1" t="s">
        <v>243</v>
      </c>
      <c r="E279" s="13" t="s">
        <v>146</v>
      </c>
      <c r="F279" s="13">
        <v>73</v>
      </c>
      <c r="G279" s="13">
        <v>4</v>
      </c>
      <c r="H279" s="13">
        <v>10</v>
      </c>
      <c r="I279" s="40">
        <f t="shared" si="168"/>
        <v>14</v>
      </c>
      <c r="J279" s="19">
        <f t="shared" si="169"/>
        <v>1.1402198995520565</v>
      </c>
      <c r="K279" s="1">
        <v>4</v>
      </c>
      <c r="L279" s="1">
        <v>4</v>
      </c>
      <c r="M279" s="1">
        <v>5</v>
      </c>
      <c r="N279" s="1">
        <v>52</v>
      </c>
      <c r="O279" s="1">
        <v>19</v>
      </c>
      <c r="P279" s="1">
        <v>28</v>
      </c>
      <c r="Q279" s="1">
        <v>45</v>
      </c>
      <c r="R279" s="15">
        <f t="shared" si="170"/>
        <v>7.6923076923076927E-2</v>
      </c>
      <c r="S279" s="15">
        <f t="shared" si="171"/>
        <v>4.0404040404040407E-2</v>
      </c>
      <c r="T279" s="16">
        <v>736.7</v>
      </c>
      <c r="U279" s="16">
        <f t="shared" si="172"/>
        <v>10.091780821917808</v>
      </c>
      <c r="V279" s="16">
        <v>702.15</v>
      </c>
      <c r="W279" s="16">
        <f t="shared" si="173"/>
        <v>9.618493150684932</v>
      </c>
      <c r="X279" s="16">
        <v>2813.26</v>
      </c>
      <c r="Y279" s="16">
        <f t="shared" si="174"/>
        <v>38.537808219178082</v>
      </c>
      <c r="Z279" s="21">
        <f t="shared" si="175"/>
        <v>0.19973488156431254</v>
      </c>
      <c r="AA279" s="20">
        <f t="shared" si="176"/>
        <v>50.400000000000006</v>
      </c>
      <c r="AB279">
        <v>35</v>
      </c>
      <c r="AC279" s="1">
        <v>133</v>
      </c>
      <c r="AD279" s="1">
        <v>55</v>
      </c>
      <c r="AE279" s="1">
        <v>9</v>
      </c>
      <c r="AF279" s="1">
        <v>15</v>
      </c>
      <c r="AG279" s="15">
        <f t="shared" si="177"/>
        <v>0.2</v>
      </c>
      <c r="AH279" s="15">
        <f t="shared" si="178"/>
        <v>0.45</v>
      </c>
      <c r="AI279" s="15">
        <f t="shared" si="179"/>
        <v>0.65</v>
      </c>
      <c r="AJ279" s="1">
        <v>64</v>
      </c>
      <c r="AK279" s="21">
        <f t="shared" si="180"/>
        <v>7.8144078144078144E-2</v>
      </c>
      <c r="AL279" s="1">
        <v>506</v>
      </c>
      <c r="AM279" s="21">
        <f t="shared" si="181"/>
        <v>0.61782661782661785</v>
      </c>
      <c r="AN279" s="1">
        <v>249</v>
      </c>
      <c r="AO279" s="21">
        <f t="shared" si="182"/>
        <v>0.304029304029304</v>
      </c>
      <c r="AP279" s="21">
        <f t="shared" si="183"/>
        <v>0.11228070175438597</v>
      </c>
      <c r="AQ279" s="1">
        <v>1</v>
      </c>
      <c r="AR279" s="4">
        <v>-51.75</v>
      </c>
      <c r="AS279" s="41">
        <v>221</v>
      </c>
      <c r="AT279" s="41">
        <v>352</v>
      </c>
      <c r="AU279" s="41">
        <v>210</v>
      </c>
      <c r="AV279" s="21">
        <f t="shared" si="184"/>
        <v>0.38568935427574169</v>
      </c>
      <c r="AW279" s="26">
        <v>17.47</v>
      </c>
      <c r="AX279" s="42">
        <v>6</v>
      </c>
      <c r="AY279" s="41">
        <v>1.395</v>
      </c>
      <c r="AZ279" s="1">
        <v>1</v>
      </c>
      <c r="BA279" s="43">
        <v>1.0029999999999999</v>
      </c>
      <c r="BB279" s="16">
        <v>50.06</v>
      </c>
      <c r="BC279" s="26">
        <v>17.61</v>
      </c>
      <c r="BD279" s="43">
        <v>-9.2579999999999991</v>
      </c>
      <c r="BE279" s="43">
        <v>-1.373</v>
      </c>
      <c r="BF279" s="16">
        <v>49.61</v>
      </c>
      <c r="BG279" s="21">
        <f t="shared" si="185"/>
        <v>7.9365079365079361E-2</v>
      </c>
      <c r="BH279" s="44">
        <f t="shared" si="186"/>
        <v>0.95911949685534592</v>
      </c>
      <c r="BI279" s="42">
        <f t="shared" si="187"/>
        <v>1038.4845762204252</v>
      </c>
      <c r="BJ279" s="21">
        <f t="shared" si="188"/>
        <v>3.8484576220425282E-2</v>
      </c>
      <c r="BK279" s="26">
        <f t="shared" si="189"/>
        <v>1.7090365306558426</v>
      </c>
      <c r="BL279" s="26">
        <f t="shared" si="190"/>
        <v>1.1108737449262975</v>
      </c>
      <c r="BM279" s="16">
        <f t="shared" si="191"/>
        <v>21.533860286263618</v>
      </c>
      <c r="BN279" s="16">
        <f t="shared" si="192"/>
        <v>27.173680837427899</v>
      </c>
      <c r="BO279" s="16">
        <f t="shared" si="193"/>
        <v>39.906002990813924</v>
      </c>
      <c r="BP279" s="16">
        <f t="shared" si="194"/>
        <v>54.347361674855797</v>
      </c>
      <c r="BQ279" s="16">
        <f t="shared" si="195"/>
        <v>-14.441358684041873</v>
      </c>
      <c r="BR279" s="1">
        <v>20</v>
      </c>
      <c r="BS279" s="1">
        <v>13</v>
      </c>
      <c r="BT279" s="42">
        <v>232</v>
      </c>
      <c r="BU279" s="42">
        <v>305</v>
      </c>
      <c r="BV279" s="42">
        <v>94</v>
      </c>
      <c r="BW279" s="42">
        <v>139</v>
      </c>
      <c r="BX279" s="42">
        <v>179</v>
      </c>
      <c r="BY279" s="42">
        <v>121</v>
      </c>
      <c r="BZ279" s="1">
        <v>204</v>
      </c>
      <c r="CA279" s="1">
        <v>254</v>
      </c>
      <c r="CB279" s="21">
        <f t="shared" si="196"/>
        <v>0.44541484716157204</v>
      </c>
      <c r="CC279" s="4">
        <v>-11.12</v>
      </c>
      <c r="CD279" s="45">
        <f t="shared" si="197"/>
        <v>-2.8500955261471361</v>
      </c>
      <c r="CE279" s="26">
        <f t="shared" si="198"/>
        <v>2.6659462687416022</v>
      </c>
      <c r="CF279" s="26">
        <f t="shared" si="199"/>
        <v>2.3673602866425427</v>
      </c>
      <c r="CG279" s="26">
        <f t="shared" si="200"/>
        <v>33.740215977193721</v>
      </c>
      <c r="CH279" s="26">
        <f t="shared" si="201"/>
        <v>28.088409887461523</v>
      </c>
      <c r="CI279" s="26">
        <f t="shared" si="202"/>
        <v>64.025365590098332</v>
      </c>
      <c r="CJ279" s="26">
        <f t="shared" si="203"/>
        <v>52.679098270334066</v>
      </c>
      <c r="CK279" s="16">
        <f t="shared" si="204"/>
        <v>-25.787626003806139</v>
      </c>
      <c r="CL279" s="42">
        <v>125</v>
      </c>
      <c r="CM279" s="42">
        <v>111</v>
      </c>
      <c r="CN279" s="42">
        <v>1457</v>
      </c>
      <c r="CO279" s="42">
        <v>1206</v>
      </c>
      <c r="CP279" s="42">
        <v>627</v>
      </c>
      <c r="CQ279" s="42">
        <v>498</v>
      </c>
      <c r="CR279" s="42">
        <v>655</v>
      </c>
      <c r="CS279" s="42">
        <v>793</v>
      </c>
      <c r="CT279" s="1">
        <v>7</v>
      </c>
      <c r="CU279" s="1">
        <v>5</v>
      </c>
      <c r="CV279" s="42">
        <f t="shared" si="205"/>
        <v>-2</v>
      </c>
      <c r="CW279" s="26">
        <f t="shared" si="206"/>
        <v>0.57010994977602825</v>
      </c>
      <c r="CX279" s="26">
        <f t="shared" si="207"/>
        <v>0.40722139269716301</v>
      </c>
      <c r="CY279" s="26">
        <f t="shared" si="208"/>
        <v>-0.16288855707886518</v>
      </c>
      <c r="CZ279" s="13">
        <v>19</v>
      </c>
      <c r="DA279" s="13">
        <v>21</v>
      </c>
      <c r="DB279" s="27">
        <v>24.28</v>
      </c>
      <c r="DC279" s="27">
        <v>26.4</v>
      </c>
      <c r="DD279" s="27">
        <v>25.7</v>
      </c>
      <c r="DE279" s="27">
        <v>24.05</v>
      </c>
      <c r="DF279" s="13">
        <v>485</v>
      </c>
      <c r="DG279" s="13">
        <v>355</v>
      </c>
      <c r="DH279" s="21">
        <f t="shared" si="209"/>
        <v>0.57738095238095233</v>
      </c>
      <c r="DI279" s="42">
        <v>69</v>
      </c>
      <c r="DJ279" s="42">
        <v>42</v>
      </c>
      <c r="DK279" s="13">
        <v>17</v>
      </c>
      <c r="DL279" s="13">
        <v>1</v>
      </c>
      <c r="DM279" s="13">
        <v>0.23200000000000001</v>
      </c>
      <c r="DN279" s="13">
        <v>1</v>
      </c>
      <c r="DO279" s="13">
        <v>0</v>
      </c>
      <c r="DP279" s="13">
        <v>1.4E-2</v>
      </c>
      <c r="DQ279" s="13">
        <v>525</v>
      </c>
      <c r="DR279" s="46">
        <v>300</v>
      </c>
      <c r="DS279" s="13">
        <v>7</v>
      </c>
      <c r="DT279" s="13">
        <v>62</v>
      </c>
      <c r="DU279" s="13">
        <v>-0.105</v>
      </c>
      <c r="DV279" s="13">
        <v>1</v>
      </c>
      <c r="DW279" s="13">
        <v>1</v>
      </c>
      <c r="DX279" s="13">
        <v>0</v>
      </c>
    </row>
    <row r="280" spans="1:128" ht="25.5" x14ac:dyDescent="0.2">
      <c r="A280" s="13" t="s">
        <v>143</v>
      </c>
      <c r="B280" s="13" t="s">
        <v>1205</v>
      </c>
      <c r="C280" s="39" t="s">
        <v>3315</v>
      </c>
      <c r="D280" s="1" t="s">
        <v>136</v>
      </c>
      <c r="E280" s="13" t="s">
        <v>129</v>
      </c>
      <c r="F280" s="13">
        <v>40</v>
      </c>
      <c r="G280" s="13">
        <v>2</v>
      </c>
      <c r="H280" s="13">
        <v>1</v>
      </c>
      <c r="I280" s="40">
        <f t="shared" si="168"/>
        <v>3</v>
      </c>
      <c r="J280" s="19">
        <f t="shared" si="169"/>
        <v>0.61010055360983051</v>
      </c>
      <c r="K280" s="1">
        <v>2</v>
      </c>
      <c r="L280" s="1">
        <v>0</v>
      </c>
      <c r="M280" s="1">
        <v>1</v>
      </c>
      <c r="N280" s="1">
        <v>26</v>
      </c>
      <c r="O280" s="1">
        <v>12</v>
      </c>
      <c r="P280" s="1">
        <v>8</v>
      </c>
      <c r="Q280" s="1">
        <v>24</v>
      </c>
      <c r="R280" s="15">
        <f t="shared" si="170"/>
        <v>7.6923076923076927E-2</v>
      </c>
      <c r="S280" s="15">
        <f t="shared" si="171"/>
        <v>4.3478260869565216E-2</v>
      </c>
      <c r="T280" s="16">
        <v>295.03333333329999</v>
      </c>
      <c r="U280" s="16">
        <f t="shared" si="172"/>
        <v>7.3758333333324995</v>
      </c>
      <c r="V280" s="16">
        <v>297.12</v>
      </c>
      <c r="W280" s="16">
        <f t="shared" si="173"/>
        <v>7.4279999999999999</v>
      </c>
      <c r="X280" s="16">
        <v>1748.18</v>
      </c>
      <c r="Y280" s="16">
        <f t="shared" si="174"/>
        <v>43.704500000000003</v>
      </c>
      <c r="Z280" s="21">
        <f t="shared" si="175"/>
        <v>0.1452696425952183</v>
      </c>
      <c r="AA280" s="20">
        <f t="shared" si="176"/>
        <v>0</v>
      </c>
      <c r="AB280">
        <v>15</v>
      </c>
      <c r="AC280" s="1">
        <v>76</v>
      </c>
      <c r="AD280" s="1">
        <v>36</v>
      </c>
      <c r="AE280" s="1">
        <v>7</v>
      </c>
      <c r="AF280" s="1">
        <v>1</v>
      </c>
      <c r="AG280" s="15">
        <f t="shared" si="177"/>
        <v>0.33333333333333331</v>
      </c>
      <c r="AH280" s="15">
        <f t="shared" si="178"/>
        <v>0.16666666666666666</v>
      </c>
      <c r="AI280" s="15">
        <f t="shared" si="179"/>
        <v>0.5</v>
      </c>
      <c r="AJ280" s="1">
        <v>101</v>
      </c>
      <c r="AK280" s="21">
        <f t="shared" si="180"/>
        <v>0.38846153846153847</v>
      </c>
      <c r="AL280" s="1">
        <v>83</v>
      </c>
      <c r="AM280" s="21">
        <f t="shared" si="181"/>
        <v>0.31923076923076921</v>
      </c>
      <c r="AN280" s="1">
        <v>76</v>
      </c>
      <c r="AO280" s="21">
        <f t="shared" si="182"/>
        <v>0.29230769230769232</v>
      </c>
      <c r="AP280" s="21">
        <f t="shared" si="183"/>
        <v>0.54891304347826086</v>
      </c>
      <c r="AQ280" s="1">
        <v>7</v>
      </c>
      <c r="AR280" s="4">
        <v>6.16</v>
      </c>
      <c r="AS280" s="41">
        <v>104</v>
      </c>
      <c r="AT280" s="41">
        <v>117</v>
      </c>
      <c r="AU280" s="41">
        <v>78</v>
      </c>
      <c r="AV280" s="21">
        <f t="shared" si="184"/>
        <v>0.47058823529411764</v>
      </c>
      <c r="AW280" s="26">
        <v>16.3</v>
      </c>
      <c r="AX280" s="42">
        <v>15</v>
      </c>
      <c r="AY280" s="41">
        <v>-1.401</v>
      </c>
      <c r="AZ280" s="1">
        <v>15</v>
      </c>
      <c r="BA280" s="43">
        <v>-1.538</v>
      </c>
      <c r="BB280" s="16">
        <v>49.3</v>
      </c>
      <c r="BC280" s="26">
        <v>16.36</v>
      </c>
      <c r="BD280" s="43">
        <v>-2.1789999999999998</v>
      </c>
      <c r="BE280" s="43">
        <v>-5.5350000000000001</v>
      </c>
      <c r="BF280" s="16">
        <v>46.97</v>
      </c>
      <c r="BG280" s="21">
        <f t="shared" si="185"/>
        <v>5.7692307692307696E-2</v>
      </c>
      <c r="BH280" s="44">
        <f t="shared" si="186"/>
        <v>0.92</v>
      </c>
      <c r="BI280" s="42">
        <f t="shared" si="187"/>
        <v>977.69230769230774</v>
      </c>
      <c r="BJ280" s="21">
        <f t="shared" si="188"/>
        <v>-2.2307692307692265E-2</v>
      </c>
      <c r="BK280" s="26">
        <f t="shared" si="189"/>
        <v>1.2116316639741518</v>
      </c>
      <c r="BL280" s="26">
        <f t="shared" si="190"/>
        <v>2.0193861066235868</v>
      </c>
      <c r="BM280" s="16">
        <f t="shared" si="191"/>
        <v>21.001615508885298</v>
      </c>
      <c r="BN280" s="16">
        <f t="shared" si="192"/>
        <v>25.242326332794832</v>
      </c>
      <c r="BO280" s="16">
        <f t="shared" si="193"/>
        <v>42.407108239095315</v>
      </c>
      <c r="BP280" s="16">
        <f t="shared" si="194"/>
        <v>57.754442649434573</v>
      </c>
      <c r="BQ280" s="16">
        <f t="shared" si="195"/>
        <v>-15.347334410339258</v>
      </c>
      <c r="BR280" s="1">
        <v>6</v>
      </c>
      <c r="BS280" s="1">
        <v>10</v>
      </c>
      <c r="BT280" s="42">
        <v>98</v>
      </c>
      <c r="BU280" s="42">
        <v>115</v>
      </c>
      <c r="BV280" s="42">
        <v>45</v>
      </c>
      <c r="BW280" s="42">
        <v>72</v>
      </c>
      <c r="BX280" s="42">
        <v>89</v>
      </c>
      <c r="BY280" s="42">
        <v>61</v>
      </c>
      <c r="BZ280" s="1">
        <v>95</v>
      </c>
      <c r="CA280" s="1">
        <v>150</v>
      </c>
      <c r="CB280" s="21">
        <f t="shared" si="196"/>
        <v>0.38775510204081631</v>
      </c>
      <c r="CC280" s="4">
        <v>-7.62</v>
      </c>
      <c r="CD280" s="45">
        <f t="shared" si="197"/>
        <v>-12.614247453817519</v>
      </c>
      <c r="CE280" s="26">
        <f t="shared" si="198"/>
        <v>1.8876774702833805</v>
      </c>
      <c r="CF280" s="26">
        <f t="shared" si="199"/>
        <v>3.0546053610040156</v>
      </c>
      <c r="CG280" s="26">
        <f t="shared" si="200"/>
        <v>27.251198389181891</v>
      </c>
      <c r="CH280" s="26">
        <f t="shared" si="201"/>
        <v>30.134196707432874</v>
      </c>
      <c r="CI280" s="26">
        <f t="shared" si="202"/>
        <v>53.815968607351643</v>
      </c>
      <c r="CJ280" s="26">
        <f t="shared" si="203"/>
        <v>58.209108901829332</v>
      </c>
      <c r="CK280" s="16">
        <f t="shared" si="204"/>
        <v>-10.954194115861569</v>
      </c>
      <c r="CL280" s="42">
        <v>55</v>
      </c>
      <c r="CM280" s="42">
        <v>89</v>
      </c>
      <c r="CN280" s="42">
        <v>739</v>
      </c>
      <c r="CO280" s="42">
        <v>789</v>
      </c>
      <c r="CP280" s="42">
        <v>334</v>
      </c>
      <c r="CQ280" s="42">
        <v>381</v>
      </c>
      <c r="CR280" s="42">
        <v>437</v>
      </c>
      <c r="CS280" s="42">
        <v>440</v>
      </c>
      <c r="CT280" s="1">
        <v>3</v>
      </c>
      <c r="CU280" s="1">
        <v>1</v>
      </c>
      <c r="CV280" s="42">
        <f t="shared" si="205"/>
        <v>-2</v>
      </c>
      <c r="CW280" s="26">
        <f t="shared" si="206"/>
        <v>0.61010055360983051</v>
      </c>
      <c r="CX280" s="26">
        <f t="shared" si="207"/>
        <v>0.20336685120327685</v>
      </c>
      <c r="CY280" s="26">
        <f t="shared" si="208"/>
        <v>-0.40673370240655371</v>
      </c>
      <c r="CZ280" s="13">
        <v>7</v>
      </c>
      <c r="DA280" s="13">
        <v>12</v>
      </c>
      <c r="DB280" s="27">
        <v>8.64</v>
      </c>
      <c r="DC280" s="27">
        <v>14.19</v>
      </c>
      <c r="DD280" s="27">
        <v>9.7200000000000006</v>
      </c>
      <c r="DE280" s="27">
        <v>12.33</v>
      </c>
      <c r="DF280" s="13">
        <v>0</v>
      </c>
      <c r="DG280" s="13">
        <v>0</v>
      </c>
      <c r="DH280" s="21" t="str">
        <f t="shared" si="209"/>
        <v xml:space="preserve"> </v>
      </c>
      <c r="DI280" s="42"/>
      <c r="DJ280" s="42"/>
      <c r="DK280" s="1"/>
      <c r="DL280" s="1"/>
      <c r="DM280" s="1"/>
      <c r="DN280" s="1"/>
      <c r="DO280" s="1"/>
      <c r="DP280" s="1"/>
      <c r="DQ280" s="1"/>
      <c r="DR280" s="42"/>
      <c r="DS280" s="1"/>
      <c r="DT280" s="1"/>
      <c r="DU280" s="1"/>
      <c r="DV280" s="1"/>
      <c r="DW280" s="1"/>
      <c r="DX280" s="13"/>
    </row>
    <row r="281" spans="1:128" ht="25.5" x14ac:dyDescent="0.2">
      <c r="A281" s="13" t="s">
        <v>496</v>
      </c>
      <c r="B281" s="13" t="s">
        <v>1208</v>
      </c>
      <c r="C281" s="39" t="s">
        <v>3316</v>
      </c>
      <c r="D281" s="1" t="s">
        <v>398</v>
      </c>
      <c r="E281" s="13" t="s">
        <v>173</v>
      </c>
      <c r="F281" s="13">
        <v>61</v>
      </c>
      <c r="G281" s="13">
        <v>3</v>
      </c>
      <c r="H281" s="13">
        <v>7</v>
      </c>
      <c r="I281" s="40">
        <f t="shared" si="168"/>
        <v>10</v>
      </c>
      <c r="J281" s="19">
        <f t="shared" si="169"/>
        <v>0.69485996641512837</v>
      </c>
      <c r="K281" s="1">
        <v>3</v>
      </c>
      <c r="L281" s="1">
        <v>4</v>
      </c>
      <c r="M281" s="1">
        <v>3</v>
      </c>
      <c r="N281" s="1">
        <v>76</v>
      </c>
      <c r="O281" s="1">
        <v>31</v>
      </c>
      <c r="P281" s="1">
        <v>66</v>
      </c>
      <c r="Q281" s="1">
        <v>40</v>
      </c>
      <c r="R281" s="15">
        <f t="shared" si="170"/>
        <v>3.9473684210526314E-2</v>
      </c>
      <c r="S281" s="15">
        <f t="shared" si="171"/>
        <v>1.7341040462427744E-2</v>
      </c>
      <c r="T281" s="16">
        <v>863.48333333330004</v>
      </c>
      <c r="U281" s="16">
        <f t="shared" si="172"/>
        <v>14.155464480873771</v>
      </c>
      <c r="V281" s="16">
        <v>819.48</v>
      </c>
      <c r="W281" s="16">
        <f t="shared" si="173"/>
        <v>13.434098360655739</v>
      </c>
      <c r="X281" s="16">
        <v>2090.29</v>
      </c>
      <c r="Y281" s="16">
        <f t="shared" si="174"/>
        <v>34.267049180327867</v>
      </c>
      <c r="Z281" s="21">
        <f t="shared" si="175"/>
        <v>0.28163050687855057</v>
      </c>
      <c r="AA281" s="20">
        <f t="shared" si="176"/>
        <v>52</v>
      </c>
      <c r="AB281">
        <v>47</v>
      </c>
      <c r="AC281" s="1">
        <v>73</v>
      </c>
      <c r="AD281" s="1">
        <v>86</v>
      </c>
      <c r="AE281" s="1">
        <v>20</v>
      </c>
      <c r="AF281" s="1">
        <v>13</v>
      </c>
      <c r="AG281" s="15">
        <f t="shared" si="177"/>
        <v>0.10714285714285714</v>
      </c>
      <c r="AH281" s="15">
        <f t="shared" si="178"/>
        <v>0.25</v>
      </c>
      <c r="AI281" s="15">
        <f t="shared" si="179"/>
        <v>0.35714285714285715</v>
      </c>
      <c r="AJ281" s="1">
        <v>277</v>
      </c>
      <c r="AK281" s="21">
        <f t="shared" si="180"/>
        <v>0.39346590909090912</v>
      </c>
      <c r="AL281" s="1">
        <v>187</v>
      </c>
      <c r="AM281" s="21">
        <f t="shared" si="181"/>
        <v>0.265625</v>
      </c>
      <c r="AN281" s="1">
        <v>240</v>
      </c>
      <c r="AO281" s="21">
        <f t="shared" si="182"/>
        <v>0.34090909090909088</v>
      </c>
      <c r="AP281" s="21">
        <f t="shared" si="183"/>
        <v>0.59698275862068961</v>
      </c>
      <c r="AQ281" s="1">
        <v>8</v>
      </c>
      <c r="AR281" s="4">
        <v>17.309999999999999</v>
      </c>
      <c r="AS281" s="41">
        <v>295</v>
      </c>
      <c r="AT281" s="41">
        <v>287</v>
      </c>
      <c r="AU281" s="41">
        <v>267</v>
      </c>
      <c r="AV281" s="21">
        <f t="shared" si="184"/>
        <v>0.50687285223367695</v>
      </c>
      <c r="AW281" s="26">
        <v>16.97</v>
      </c>
      <c r="AX281" s="42">
        <v>7</v>
      </c>
      <c r="AY281" s="41">
        <v>-0.94100000000000006</v>
      </c>
      <c r="AZ281" s="1">
        <v>8</v>
      </c>
      <c r="BA281" s="43">
        <v>-0.39200000000000002</v>
      </c>
      <c r="BB281" s="16">
        <v>49.44</v>
      </c>
      <c r="BC281" s="26">
        <v>16.21</v>
      </c>
      <c r="BD281" s="43">
        <v>1.7000000000000001E-2</v>
      </c>
      <c r="BE281" s="43">
        <v>-5.2450000000000001</v>
      </c>
      <c r="BF281" s="16">
        <v>49.35</v>
      </c>
      <c r="BG281" s="21">
        <f t="shared" si="185"/>
        <v>7.6923076923076927E-2</v>
      </c>
      <c r="BH281" s="44">
        <f t="shared" si="186"/>
        <v>0.94581280788177335</v>
      </c>
      <c r="BI281" s="42">
        <f t="shared" si="187"/>
        <v>1022.7358848048502</v>
      </c>
      <c r="BJ281" s="21">
        <f t="shared" si="188"/>
        <v>2.2735884804850282E-2</v>
      </c>
      <c r="BK281" s="26">
        <f t="shared" si="189"/>
        <v>2.050080538878313</v>
      </c>
      <c r="BL281" s="26">
        <f t="shared" si="190"/>
        <v>1.6107775662615318</v>
      </c>
      <c r="BM281" s="16">
        <f t="shared" si="191"/>
        <v>26.651047005418071</v>
      </c>
      <c r="BN281" s="16">
        <f t="shared" si="192"/>
        <v>29.726167813735536</v>
      </c>
      <c r="BO281" s="16">
        <f t="shared" si="193"/>
        <v>48.469761312051546</v>
      </c>
      <c r="BP281" s="16">
        <f t="shared" si="194"/>
        <v>51.105579147752231</v>
      </c>
      <c r="BQ281" s="16">
        <f t="shared" si="195"/>
        <v>-2.635817835700685</v>
      </c>
      <c r="BR281" s="1">
        <v>28</v>
      </c>
      <c r="BS281" s="1">
        <v>22</v>
      </c>
      <c r="BT281" s="42">
        <v>336</v>
      </c>
      <c r="BU281" s="42">
        <v>384</v>
      </c>
      <c r="BV281" s="42">
        <v>128</v>
      </c>
      <c r="BW281" s="42">
        <v>137</v>
      </c>
      <c r="BX281" s="42">
        <v>155</v>
      </c>
      <c r="BY281" s="42">
        <v>170</v>
      </c>
      <c r="BZ281" s="1">
        <v>311</v>
      </c>
      <c r="CA281" s="1">
        <v>338</v>
      </c>
      <c r="CB281" s="21">
        <f t="shared" si="196"/>
        <v>0.47919876733436056</v>
      </c>
      <c r="CC281" s="4">
        <v>0.21</v>
      </c>
      <c r="CD281" s="45">
        <f t="shared" si="197"/>
        <v>-0.20040404259723488</v>
      </c>
      <c r="CE281" s="26">
        <f t="shared" si="198"/>
        <v>1.7796573681163859</v>
      </c>
      <c r="CF281" s="26">
        <f t="shared" si="199"/>
        <v>2.2102196345961564</v>
      </c>
      <c r="CG281" s="26">
        <f t="shared" si="200"/>
        <v>25.546694477799733</v>
      </c>
      <c r="CH281" s="26">
        <f t="shared" si="201"/>
        <v>29.134713365131155</v>
      </c>
      <c r="CI281" s="26">
        <f t="shared" si="202"/>
        <v>46.41461232651929</v>
      </c>
      <c r="CJ281" s="26">
        <f t="shared" si="203"/>
        <v>52.385075755038777</v>
      </c>
      <c r="CK281" s="16">
        <f t="shared" si="204"/>
        <v>3.3346455928188021</v>
      </c>
      <c r="CL281" s="42">
        <v>62</v>
      </c>
      <c r="CM281" s="42">
        <v>77</v>
      </c>
      <c r="CN281" s="42">
        <v>828</v>
      </c>
      <c r="CO281" s="42">
        <v>938</v>
      </c>
      <c r="CP281" s="42">
        <v>342</v>
      </c>
      <c r="CQ281" s="42">
        <v>375</v>
      </c>
      <c r="CR281" s="42">
        <v>435</v>
      </c>
      <c r="CS281" s="42">
        <v>385</v>
      </c>
      <c r="CT281" s="1">
        <v>11</v>
      </c>
      <c r="CU281" s="1">
        <v>2</v>
      </c>
      <c r="CV281" s="42">
        <f t="shared" si="205"/>
        <v>-9</v>
      </c>
      <c r="CW281" s="26">
        <f t="shared" si="206"/>
        <v>0.76434596305664126</v>
      </c>
      <c r="CX281" s="26">
        <f t="shared" si="207"/>
        <v>0.13897199328302567</v>
      </c>
      <c r="CY281" s="26">
        <f t="shared" si="208"/>
        <v>-0.62537396977361559</v>
      </c>
      <c r="CZ281" s="13">
        <v>29</v>
      </c>
      <c r="DA281" s="13">
        <v>31</v>
      </c>
      <c r="DB281" s="27">
        <v>21.73</v>
      </c>
      <c r="DC281" s="27">
        <v>26.22</v>
      </c>
      <c r="DD281" s="27">
        <v>25.81</v>
      </c>
      <c r="DE281" s="27">
        <v>29.34</v>
      </c>
      <c r="DF281" s="1"/>
      <c r="DG281" s="1"/>
      <c r="DH281" s="21" t="str">
        <f t="shared" si="209"/>
        <v xml:space="preserve"> </v>
      </c>
      <c r="DI281" s="42"/>
      <c r="DJ281" s="42"/>
      <c r="DK281" s="1"/>
      <c r="DL281" s="1"/>
      <c r="DM281" s="1"/>
      <c r="DN281" s="1"/>
      <c r="DO281" s="1"/>
      <c r="DP281" s="1"/>
      <c r="DQ281" s="47"/>
      <c r="DR281" s="46"/>
      <c r="DS281" s="13"/>
      <c r="DT281" s="13"/>
      <c r="DU281" s="13"/>
      <c r="DV281" s="13"/>
      <c r="DW281" s="13"/>
      <c r="DX281" s="1"/>
    </row>
    <row r="282" spans="1:128" ht="25.5" x14ac:dyDescent="0.2">
      <c r="A282" s="13" t="s">
        <v>338</v>
      </c>
      <c r="B282" s="13" t="s">
        <v>1212</v>
      </c>
      <c r="C282" s="39" t="s">
        <v>3317</v>
      </c>
      <c r="D282" s="1" t="s">
        <v>358</v>
      </c>
      <c r="E282" s="13" t="s">
        <v>207</v>
      </c>
      <c r="F282" s="13">
        <v>78</v>
      </c>
      <c r="G282" s="13">
        <v>8</v>
      </c>
      <c r="H282" s="13">
        <v>12</v>
      </c>
      <c r="I282" s="40">
        <f t="shared" si="168"/>
        <v>20</v>
      </c>
      <c r="J282" s="19">
        <f t="shared" si="169"/>
        <v>1.1093990755007364</v>
      </c>
      <c r="K282" s="1">
        <v>7</v>
      </c>
      <c r="L282" s="1">
        <v>8</v>
      </c>
      <c r="M282" s="1">
        <v>5</v>
      </c>
      <c r="N282" s="1">
        <v>200</v>
      </c>
      <c r="O282" s="1">
        <v>53</v>
      </c>
      <c r="P282" s="1">
        <v>71</v>
      </c>
      <c r="Q282" s="1">
        <v>157</v>
      </c>
      <c r="R282" s="15">
        <f t="shared" si="170"/>
        <v>0.04</v>
      </c>
      <c r="S282" s="15">
        <f t="shared" si="171"/>
        <v>2.4691358024691357E-2</v>
      </c>
      <c r="T282" s="16">
        <v>1081.6666666666999</v>
      </c>
      <c r="U282" s="16">
        <f t="shared" si="172"/>
        <v>13.867521367521794</v>
      </c>
      <c r="V282" s="16">
        <v>1031.19</v>
      </c>
      <c r="W282" s="16">
        <f t="shared" si="173"/>
        <v>13.220384615384615</v>
      </c>
      <c r="X282" s="16">
        <v>2821.67</v>
      </c>
      <c r="Y282" s="16">
        <f t="shared" si="174"/>
        <v>36.175256410256409</v>
      </c>
      <c r="Z282" s="21">
        <f t="shared" si="175"/>
        <v>0.26764273812181083</v>
      </c>
      <c r="AA282" s="20">
        <f t="shared" si="176"/>
        <v>148.26666666666668</v>
      </c>
      <c r="AB282">
        <v>20</v>
      </c>
      <c r="AC282" s="1">
        <v>63</v>
      </c>
      <c r="AD282" s="1">
        <v>59</v>
      </c>
      <c r="AE282" s="1">
        <v>30</v>
      </c>
      <c r="AF282" s="1">
        <v>42</v>
      </c>
      <c r="AG282" s="15">
        <f t="shared" si="177"/>
        <v>0.26666666666666666</v>
      </c>
      <c r="AH282" s="15">
        <f t="shared" si="178"/>
        <v>0.43333333333333335</v>
      </c>
      <c r="AI282" s="15">
        <f t="shared" si="179"/>
        <v>0.7</v>
      </c>
      <c r="AJ282" s="1">
        <v>314</v>
      </c>
      <c r="AK282" s="21">
        <f t="shared" si="180"/>
        <v>0.31589537223340042</v>
      </c>
      <c r="AL282" s="1">
        <v>297</v>
      </c>
      <c r="AM282" s="21">
        <f t="shared" si="181"/>
        <v>0.29879275653923543</v>
      </c>
      <c r="AN282" s="1">
        <v>383</v>
      </c>
      <c r="AO282" s="21">
        <f t="shared" si="182"/>
        <v>0.38531187122736421</v>
      </c>
      <c r="AP282" s="21">
        <f t="shared" si="183"/>
        <v>0.51391162029459903</v>
      </c>
      <c r="AQ282" s="1">
        <v>6</v>
      </c>
      <c r="AR282" s="4">
        <v>-1.48</v>
      </c>
      <c r="AS282" s="41">
        <v>389</v>
      </c>
      <c r="AT282" s="41">
        <v>369</v>
      </c>
      <c r="AU282" s="41">
        <v>301</v>
      </c>
      <c r="AV282" s="21">
        <f t="shared" si="184"/>
        <v>0.51319261213720313</v>
      </c>
      <c r="AW282" s="26">
        <v>17.48</v>
      </c>
      <c r="AX282" s="42">
        <v>4</v>
      </c>
      <c r="AY282" s="41">
        <v>0.74099999999999999</v>
      </c>
      <c r="AZ282" s="1">
        <v>2</v>
      </c>
      <c r="BA282" s="43">
        <v>0.22500000000000001</v>
      </c>
      <c r="BB282" s="16">
        <v>49.98</v>
      </c>
      <c r="BC282" s="26">
        <v>17.760000000000002</v>
      </c>
      <c r="BD282" s="43">
        <v>2.19</v>
      </c>
      <c r="BE282" s="43">
        <v>7.2060000000000004</v>
      </c>
      <c r="BF282" s="16">
        <v>51.47</v>
      </c>
      <c r="BG282" s="21">
        <f t="shared" si="185"/>
        <v>5.3956834532374098E-2</v>
      </c>
      <c r="BH282" s="44">
        <f t="shared" si="186"/>
        <v>0.91216216216216217</v>
      </c>
      <c r="BI282" s="42">
        <f t="shared" si="187"/>
        <v>966.11899669453624</v>
      </c>
      <c r="BJ282" s="21">
        <f t="shared" si="188"/>
        <v>-3.3881003305463731E-2</v>
      </c>
      <c r="BK282" s="26">
        <f t="shared" si="189"/>
        <v>1.7455561050824775</v>
      </c>
      <c r="BL282" s="26">
        <f t="shared" si="190"/>
        <v>2.2692229366072207</v>
      </c>
      <c r="BM282" s="16">
        <f t="shared" si="191"/>
        <v>32.350973147528578</v>
      </c>
      <c r="BN282" s="16">
        <f t="shared" si="192"/>
        <v>25.834230355220669</v>
      </c>
      <c r="BO282" s="16">
        <f t="shared" si="193"/>
        <v>59.290722369301477</v>
      </c>
      <c r="BP282" s="16">
        <f t="shared" si="194"/>
        <v>50.970238268408337</v>
      </c>
      <c r="BQ282" s="16">
        <f t="shared" si="195"/>
        <v>8.3204841008931396</v>
      </c>
      <c r="BR282" s="1">
        <v>30</v>
      </c>
      <c r="BS282" s="1">
        <v>39</v>
      </c>
      <c r="BT282" s="42">
        <v>526</v>
      </c>
      <c r="BU282" s="42">
        <v>405</v>
      </c>
      <c r="BV282" s="42">
        <v>211</v>
      </c>
      <c r="BW282" s="42">
        <v>200</v>
      </c>
      <c r="BX282" s="42">
        <v>232</v>
      </c>
      <c r="BY282" s="42">
        <v>252</v>
      </c>
      <c r="BZ282" s="1">
        <v>493</v>
      </c>
      <c r="CA282" s="1">
        <v>452</v>
      </c>
      <c r="CB282" s="21">
        <f t="shared" si="196"/>
        <v>0.52169312169312165</v>
      </c>
      <c r="CC282" s="4">
        <v>1.38</v>
      </c>
      <c r="CD282" s="45">
        <f t="shared" si="197"/>
        <v>0.91560521382276239</v>
      </c>
      <c r="CE282" s="26">
        <f t="shared" si="198"/>
        <v>2.0626083135164635</v>
      </c>
      <c r="CF282" s="26">
        <f t="shared" si="199"/>
        <v>2.5516803878554186</v>
      </c>
      <c r="CG282" s="26">
        <f t="shared" si="200"/>
        <v>30.152356583158198</v>
      </c>
      <c r="CH282" s="26">
        <f t="shared" si="201"/>
        <v>28.089748269641735</v>
      </c>
      <c r="CI282" s="26">
        <f t="shared" si="202"/>
        <v>59.071400978852949</v>
      </c>
      <c r="CJ282" s="26">
        <f t="shared" si="203"/>
        <v>54.244472245159777</v>
      </c>
      <c r="CK282" s="16">
        <f t="shared" si="204"/>
        <v>3.4935553671999671</v>
      </c>
      <c r="CL282" s="42">
        <v>97</v>
      </c>
      <c r="CM282" s="42">
        <v>120</v>
      </c>
      <c r="CN282" s="42">
        <v>1321</v>
      </c>
      <c r="CO282" s="42">
        <v>1201</v>
      </c>
      <c r="CP282" s="42">
        <v>601</v>
      </c>
      <c r="CQ282" s="42">
        <v>572</v>
      </c>
      <c r="CR282" s="42">
        <v>658</v>
      </c>
      <c r="CS282" s="42">
        <v>759</v>
      </c>
      <c r="CT282" s="1">
        <v>9</v>
      </c>
      <c r="CU282" s="1">
        <v>17</v>
      </c>
      <c r="CV282" s="42">
        <f t="shared" si="205"/>
        <v>8</v>
      </c>
      <c r="CW282" s="26">
        <f t="shared" si="206"/>
        <v>0.49922958397533129</v>
      </c>
      <c r="CX282" s="26">
        <f t="shared" si="207"/>
        <v>0.94298921417562576</v>
      </c>
      <c r="CY282" s="26">
        <f t="shared" si="208"/>
        <v>0.44375963020029452</v>
      </c>
      <c r="CZ282" s="13">
        <v>40</v>
      </c>
      <c r="DA282" s="13">
        <v>38</v>
      </c>
      <c r="DB282" s="27">
        <v>32.67</v>
      </c>
      <c r="DC282" s="27">
        <v>41.69</v>
      </c>
      <c r="DD282" s="27">
        <v>38.79</v>
      </c>
      <c r="DE282" s="27">
        <v>37.090000000000003</v>
      </c>
      <c r="DF282" s="13">
        <v>6</v>
      </c>
      <c r="DG282" s="13">
        <v>6</v>
      </c>
      <c r="DH282" s="21">
        <f t="shared" si="209"/>
        <v>0.5</v>
      </c>
      <c r="DI282" s="42">
        <v>5</v>
      </c>
      <c r="DJ282" s="42">
        <v>3</v>
      </c>
      <c r="DK282" s="13">
        <v>0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2</v>
      </c>
      <c r="DR282" s="46">
        <v>1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</row>
    <row r="283" spans="1:128" ht="25.5" x14ac:dyDescent="0.2">
      <c r="A283" s="13" t="s">
        <v>519</v>
      </c>
      <c r="B283" s="13" t="s">
        <v>1214</v>
      </c>
      <c r="C283" s="39" t="s">
        <v>3318</v>
      </c>
      <c r="D283" s="1" t="s">
        <v>334</v>
      </c>
      <c r="E283" s="13" t="s">
        <v>146</v>
      </c>
      <c r="F283" s="13">
        <v>77</v>
      </c>
      <c r="G283" s="13">
        <v>22</v>
      </c>
      <c r="H283" s="13">
        <v>33</v>
      </c>
      <c r="I283" s="40">
        <f t="shared" si="168"/>
        <v>55</v>
      </c>
      <c r="J283" s="19">
        <f t="shared" si="169"/>
        <v>2.7918781725888326</v>
      </c>
      <c r="K283" s="1">
        <v>18</v>
      </c>
      <c r="L283" s="1">
        <v>21</v>
      </c>
      <c r="M283" s="1">
        <v>8</v>
      </c>
      <c r="N283" s="1">
        <v>128</v>
      </c>
      <c r="O283" s="1">
        <v>65</v>
      </c>
      <c r="P283" s="1">
        <v>50</v>
      </c>
      <c r="Q283" s="1">
        <v>132</v>
      </c>
      <c r="R283" s="15">
        <f t="shared" si="170"/>
        <v>0.171875</v>
      </c>
      <c r="S283" s="15">
        <f t="shared" si="171"/>
        <v>9.0534979423868317E-2</v>
      </c>
      <c r="T283" s="16">
        <v>1182</v>
      </c>
      <c r="U283" s="16">
        <f t="shared" si="172"/>
        <v>15.35064935064935</v>
      </c>
      <c r="V283" s="16">
        <v>1090.04</v>
      </c>
      <c r="W283" s="16">
        <f t="shared" si="173"/>
        <v>14.156363636363636</v>
      </c>
      <c r="X283" s="16">
        <v>2612.98</v>
      </c>
      <c r="Y283" s="16">
        <f t="shared" si="174"/>
        <v>33.934805194805193</v>
      </c>
      <c r="Z283" s="21">
        <f t="shared" si="175"/>
        <v>0.294365139804808</v>
      </c>
      <c r="AA283" s="20">
        <f t="shared" si="176"/>
        <v>207.70909090909092</v>
      </c>
      <c r="AB283">
        <v>79</v>
      </c>
      <c r="AC283" s="1">
        <v>93</v>
      </c>
      <c r="AD283" s="1">
        <v>70</v>
      </c>
      <c r="AE283" s="1">
        <v>50</v>
      </c>
      <c r="AF283" s="1">
        <v>43</v>
      </c>
      <c r="AG283" s="15">
        <f t="shared" si="177"/>
        <v>0.4</v>
      </c>
      <c r="AH283" s="15">
        <f t="shared" si="178"/>
        <v>0.52727272727272723</v>
      </c>
      <c r="AI283" s="15">
        <f t="shared" si="179"/>
        <v>0.92727272727272725</v>
      </c>
      <c r="AJ283" s="1">
        <v>375</v>
      </c>
      <c r="AK283" s="21">
        <f t="shared" si="180"/>
        <v>0.33814247069431919</v>
      </c>
      <c r="AL283" s="1">
        <v>366</v>
      </c>
      <c r="AM283" s="21">
        <f t="shared" si="181"/>
        <v>0.33002705139765554</v>
      </c>
      <c r="AN283" s="1">
        <v>368</v>
      </c>
      <c r="AO283" s="21">
        <f t="shared" si="182"/>
        <v>0.33183047790802522</v>
      </c>
      <c r="AP283" s="21">
        <f t="shared" si="183"/>
        <v>0.50607287449392713</v>
      </c>
      <c r="AQ283" s="1">
        <v>10</v>
      </c>
      <c r="AR283" s="4">
        <v>0.33</v>
      </c>
      <c r="AS283" s="41">
        <v>458</v>
      </c>
      <c r="AT283" s="41">
        <v>403</v>
      </c>
      <c r="AU283" s="41">
        <v>402</v>
      </c>
      <c r="AV283" s="21">
        <f t="shared" si="184"/>
        <v>0.53193960511033678</v>
      </c>
      <c r="AW283" s="26">
        <v>17.850000000000001</v>
      </c>
      <c r="AX283" s="42">
        <v>1</v>
      </c>
      <c r="AY283" s="41">
        <v>0.59099999999999997</v>
      </c>
      <c r="AZ283" s="1">
        <v>4</v>
      </c>
      <c r="BA283" s="43">
        <v>0.39300000000000002</v>
      </c>
      <c r="BB283" s="16">
        <v>50.3</v>
      </c>
      <c r="BC283" s="26">
        <v>17.98</v>
      </c>
      <c r="BD283" s="43">
        <v>-9.2999999999999999E-2</v>
      </c>
      <c r="BE283" s="43">
        <v>1.768</v>
      </c>
      <c r="BF283" s="16">
        <v>50.11</v>
      </c>
      <c r="BG283" s="21">
        <f t="shared" si="185"/>
        <v>0.10110294117647059</v>
      </c>
      <c r="BH283" s="44">
        <f t="shared" si="186"/>
        <v>0.90683229813664601</v>
      </c>
      <c r="BI283" s="42">
        <f t="shared" si="187"/>
        <v>1007.9352393131167</v>
      </c>
      <c r="BJ283" s="21">
        <f t="shared" si="188"/>
        <v>7.9352393131165988E-3</v>
      </c>
      <c r="BK283" s="26">
        <f t="shared" si="189"/>
        <v>3.0274118380976844</v>
      </c>
      <c r="BL283" s="26">
        <f t="shared" si="190"/>
        <v>2.4769733220799237</v>
      </c>
      <c r="BM283" s="16">
        <f t="shared" si="191"/>
        <v>29.943855271366189</v>
      </c>
      <c r="BN283" s="16">
        <f t="shared" si="192"/>
        <v>26.58618032365785</v>
      </c>
      <c r="BO283" s="16">
        <f t="shared" si="193"/>
        <v>57.741000330263113</v>
      </c>
      <c r="BP283" s="16">
        <f t="shared" si="194"/>
        <v>53.667755311731682</v>
      </c>
      <c r="BQ283" s="16">
        <f t="shared" si="195"/>
        <v>4.0732450185314306</v>
      </c>
      <c r="BR283" s="1">
        <v>55</v>
      </c>
      <c r="BS283" s="1">
        <v>45</v>
      </c>
      <c r="BT283" s="42">
        <v>489</v>
      </c>
      <c r="BU283" s="42">
        <v>438</v>
      </c>
      <c r="BV283" s="42">
        <v>264</v>
      </c>
      <c r="BW283" s="42">
        <v>196</v>
      </c>
      <c r="BX283" s="42">
        <v>296</v>
      </c>
      <c r="BY283" s="42">
        <v>241</v>
      </c>
      <c r="BZ283" s="1">
        <v>535</v>
      </c>
      <c r="CA283" s="1">
        <v>422</v>
      </c>
      <c r="CB283" s="21">
        <f t="shared" si="196"/>
        <v>0.55903866248693834</v>
      </c>
      <c r="CC283" s="4">
        <v>4.8499999999999996</v>
      </c>
      <c r="CD283" s="45">
        <f t="shared" si="197"/>
        <v>2.4624960306771797</v>
      </c>
      <c r="CE283" s="26">
        <f t="shared" si="198"/>
        <v>2.2273419620509918</v>
      </c>
      <c r="CF283" s="26">
        <f t="shared" si="199"/>
        <v>2.2503042503195587</v>
      </c>
      <c r="CG283" s="26">
        <f t="shared" si="200"/>
        <v>28.565086606097253</v>
      </c>
      <c r="CH283" s="26">
        <f t="shared" si="201"/>
        <v>28.381388299948718</v>
      </c>
      <c r="CI283" s="26">
        <f t="shared" si="202"/>
        <v>55.821322780886192</v>
      </c>
      <c r="CJ283" s="26">
        <f t="shared" si="203"/>
        <v>53.11177276519529</v>
      </c>
      <c r="CK283" s="16">
        <f t="shared" si="204"/>
        <v>1.3636950028405295</v>
      </c>
      <c r="CL283" s="42">
        <v>97</v>
      </c>
      <c r="CM283" s="42">
        <v>98</v>
      </c>
      <c r="CN283" s="42">
        <v>1147</v>
      </c>
      <c r="CO283" s="42">
        <v>1138</v>
      </c>
      <c r="CP283" s="42">
        <v>576</v>
      </c>
      <c r="CQ283" s="42">
        <v>510</v>
      </c>
      <c r="CR283" s="42">
        <v>567</v>
      </c>
      <c r="CS283" s="42">
        <v>611</v>
      </c>
      <c r="CT283" s="1">
        <v>12</v>
      </c>
      <c r="CU283" s="1">
        <v>7</v>
      </c>
      <c r="CV283" s="42">
        <f t="shared" si="205"/>
        <v>-5</v>
      </c>
      <c r="CW283" s="26">
        <f t="shared" si="206"/>
        <v>0.60913705583756339</v>
      </c>
      <c r="CX283" s="26">
        <f t="shared" si="207"/>
        <v>0.35532994923857869</v>
      </c>
      <c r="CY283" s="26">
        <f t="shared" si="208"/>
        <v>-0.25380710659898476</v>
      </c>
      <c r="CZ283" s="13">
        <v>47</v>
      </c>
      <c r="DA283" s="13">
        <v>39</v>
      </c>
      <c r="DB283" s="27">
        <v>43.89</v>
      </c>
      <c r="DC283" s="27">
        <v>40.81</v>
      </c>
      <c r="DD283" s="27">
        <v>41.54</v>
      </c>
      <c r="DE283" s="27">
        <v>40.99</v>
      </c>
      <c r="DF283" s="13">
        <v>541</v>
      </c>
      <c r="DG283" s="13">
        <v>529</v>
      </c>
      <c r="DH283" s="21">
        <f t="shared" si="209"/>
        <v>0.50560747663551397</v>
      </c>
      <c r="DI283" s="42">
        <v>364</v>
      </c>
      <c r="DJ283" s="42">
        <v>170</v>
      </c>
      <c r="DK283" s="13">
        <v>54</v>
      </c>
      <c r="DL283" s="13">
        <v>4</v>
      </c>
      <c r="DM283" s="13">
        <v>0.13700000000000001</v>
      </c>
      <c r="DN283" s="13">
        <v>7</v>
      </c>
      <c r="DO283" s="13">
        <v>0</v>
      </c>
      <c r="DP283" s="13">
        <v>1.9E-2</v>
      </c>
      <c r="DQ283" s="13">
        <v>335</v>
      </c>
      <c r="DR283" s="46">
        <v>184</v>
      </c>
      <c r="DS283" s="13">
        <v>7</v>
      </c>
      <c r="DT283" s="13">
        <v>52</v>
      </c>
      <c r="DU283" s="13">
        <v>-0.13400000000000001</v>
      </c>
      <c r="DV283" s="13">
        <v>0</v>
      </c>
      <c r="DW283" s="13">
        <v>3</v>
      </c>
      <c r="DX283" s="13">
        <v>-9.0000000000000011E-3</v>
      </c>
    </row>
    <row r="284" spans="1:128" ht="25.5" x14ac:dyDescent="0.2">
      <c r="A284" s="13" t="s">
        <v>539</v>
      </c>
      <c r="B284" s="13" t="s">
        <v>1218</v>
      </c>
      <c r="C284" s="39" t="s">
        <v>3319</v>
      </c>
      <c r="D284" s="1" t="s">
        <v>145</v>
      </c>
      <c r="E284" s="13" t="s">
        <v>146</v>
      </c>
      <c r="F284" s="13">
        <v>25</v>
      </c>
      <c r="G284" s="13">
        <v>0</v>
      </c>
      <c r="H284" s="13">
        <v>4</v>
      </c>
      <c r="I284" s="40">
        <f t="shared" si="168"/>
        <v>4</v>
      </c>
      <c r="J284" s="19">
        <f t="shared" si="169"/>
        <v>0.84720833088201997</v>
      </c>
      <c r="K284" s="1">
        <v>0</v>
      </c>
      <c r="L284" s="1">
        <v>3</v>
      </c>
      <c r="M284" s="1">
        <v>1</v>
      </c>
      <c r="N284" s="1">
        <v>19</v>
      </c>
      <c r="O284" s="1">
        <v>8</v>
      </c>
      <c r="P284" s="1">
        <v>6</v>
      </c>
      <c r="Q284" s="1">
        <v>26</v>
      </c>
      <c r="R284" s="15">
        <f t="shared" si="170"/>
        <v>0</v>
      </c>
      <c r="S284" s="15">
        <f t="shared" si="171"/>
        <v>0</v>
      </c>
      <c r="T284" s="16">
        <v>283.28333333329999</v>
      </c>
      <c r="U284" s="16">
        <f t="shared" si="172"/>
        <v>11.331333333331999</v>
      </c>
      <c r="V284" s="16">
        <v>269.23</v>
      </c>
      <c r="W284" s="16">
        <f t="shared" si="173"/>
        <v>10.769200000000001</v>
      </c>
      <c r="X284" s="16">
        <v>887.73</v>
      </c>
      <c r="Y284" s="16">
        <f t="shared" si="174"/>
        <v>35.5092</v>
      </c>
      <c r="Z284" s="21">
        <f t="shared" si="175"/>
        <v>0.23270467431890474</v>
      </c>
      <c r="AA284" s="20">
        <f t="shared" si="176"/>
        <v>56</v>
      </c>
      <c r="AB284">
        <v>14</v>
      </c>
      <c r="AC284" s="1">
        <v>12</v>
      </c>
      <c r="AD284" s="1">
        <v>21</v>
      </c>
      <c r="AE284" s="1">
        <v>3</v>
      </c>
      <c r="AF284" s="1">
        <v>7</v>
      </c>
      <c r="AG284" s="15">
        <f t="shared" si="177"/>
        <v>0</v>
      </c>
      <c r="AH284" s="15">
        <f t="shared" si="178"/>
        <v>0.66666666666666663</v>
      </c>
      <c r="AI284" s="15">
        <f t="shared" si="179"/>
        <v>0.66666666666666663</v>
      </c>
      <c r="AJ284" s="1">
        <v>78</v>
      </c>
      <c r="AK284" s="21">
        <f t="shared" si="180"/>
        <v>0.312</v>
      </c>
      <c r="AL284" s="1">
        <v>81</v>
      </c>
      <c r="AM284" s="21">
        <f t="shared" si="181"/>
        <v>0.32400000000000001</v>
      </c>
      <c r="AN284" s="1">
        <v>91</v>
      </c>
      <c r="AO284" s="21">
        <f t="shared" si="182"/>
        <v>0.36399999999999999</v>
      </c>
      <c r="AP284" s="21">
        <f t="shared" si="183"/>
        <v>0.49056603773584906</v>
      </c>
      <c r="AQ284" s="1">
        <v>16</v>
      </c>
      <c r="AR284" s="4">
        <v>6.04</v>
      </c>
      <c r="AS284" s="41">
        <v>110</v>
      </c>
      <c r="AT284" s="41">
        <v>109</v>
      </c>
      <c r="AU284" s="41">
        <v>68</v>
      </c>
      <c r="AV284" s="21">
        <f t="shared" si="184"/>
        <v>0.50228310502283102</v>
      </c>
      <c r="AW284" s="26">
        <v>17.36</v>
      </c>
      <c r="AX284" s="42">
        <v>8</v>
      </c>
      <c r="AY284" s="41">
        <v>-0.187</v>
      </c>
      <c r="AZ284" s="1">
        <v>15</v>
      </c>
      <c r="BA284" s="43">
        <v>2.0030000000000001</v>
      </c>
      <c r="BB284" s="16">
        <v>50.15</v>
      </c>
      <c r="BC284" s="26">
        <v>17.72</v>
      </c>
      <c r="BD284" s="43">
        <v>1.1950000000000001</v>
      </c>
      <c r="BE284" s="43">
        <v>-4.3109999999999999</v>
      </c>
      <c r="BF284" s="16">
        <v>48.62</v>
      </c>
      <c r="BG284" s="21">
        <f t="shared" si="185"/>
        <v>5.3571428571428568E-2</v>
      </c>
      <c r="BH284" s="44">
        <f t="shared" si="186"/>
        <v>0.96875</v>
      </c>
      <c r="BI284" s="42">
        <f t="shared" si="187"/>
        <v>1022.3214285714286</v>
      </c>
      <c r="BJ284" s="21">
        <f t="shared" si="188"/>
        <v>2.2321428571428568E-2</v>
      </c>
      <c r="BK284" s="26">
        <f t="shared" si="189"/>
        <v>1.3371466775619358</v>
      </c>
      <c r="BL284" s="26">
        <f t="shared" si="190"/>
        <v>0.89143111837462397</v>
      </c>
      <c r="BM284" s="16">
        <f t="shared" si="191"/>
        <v>24.960071314489468</v>
      </c>
      <c r="BN284" s="16">
        <f t="shared" si="192"/>
        <v>28.525795787987967</v>
      </c>
      <c r="BO284" s="16">
        <f t="shared" si="193"/>
        <v>45.685844816699472</v>
      </c>
      <c r="BP284" s="16">
        <f t="shared" si="194"/>
        <v>55.045871559633021</v>
      </c>
      <c r="BQ284" s="16">
        <f t="shared" si="195"/>
        <v>-9.3600267429335489</v>
      </c>
      <c r="BR284" s="1">
        <v>6</v>
      </c>
      <c r="BS284" s="1">
        <v>4</v>
      </c>
      <c r="BT284" s="42">
        <v>106</v>
      </c>
      <c r="BU284" s="42">
        <v>124</v>
      </c>
      <c r="BV284" s="42">
        <v>50</v>
      </c>
      <c r="BW284" s="42">
        <v>49</v>
      </c>
      <c r="BX284" s="42">
        <v>70</v>
      </c>
      <c r="BY284" s="42">
        <v>43</v>
      </c>
      <c r="BZ284" s="1">
        <v>96</v>
      </c>
      <c r="CA284" s="1">
        <v>89</v>
      </c>
      <c r="CB284" s="21">
        <f t="shared" si="196"/>
        <v>0.51891891891891895</v>
      </c>
      <c r="CC284" s="4">
        <v>6.07</v>
      </c>
      <c r="CD284" s="45">
        <f t="shared" si="197"/>
        <v>-2.909611648593927</v>
      </c>
      <c r="CE284" s="26">
        <f t="shared" si="198"/>
        <v>1.622114832212497</v>
      </c>
      <c r="CF284" s="26">
        <f t="shared" si="199"/>
        <v>3.3118177824338484</v>
      </c>
      <c r="CG284" s="26">
        <f t="shared" si="200"/>
        <v>26.494542259470787</v>
      </c>
      <c r="CH284" s="26">
        <f t="shared" si="201"/>
        <v>33.794059004427019</v>
      </c>
      <c r="CI284" s="26">
        <f t="shared" si="202"/>
        <v>48.595856848366054</v>
      </c>
      <c r="CJ284" s="26">
        <f t="shared" si="203"/>
        <v>59.409955729782702</v>
      </c>
      <c r="CK284" s="16">
        <f t="shared" si="204"/>
        <v>1.4540721384830988</v>
      </c>
      <c r="CL284" s="42">
        <v>24</v>
      </c>
      <c r="CM284" s="42">
        <v>49</v>
      </c>
      <c r="CN284" s="42">
        <v>368</v>
      </c>
      <c r="CO284" s="42">
        <v>451</v>
      </c>
      <c r="CP284" s="42">
        <v>141</v>
      </c>
      <c r="CQ284" s="42">
        <v>153</v>
      </c>
      <c r="CR284" s="42">
        <v>226</v>
      </c>
      <c r="CS284" s="42">
        <v>186</v>
      </c>
      <c r="CT284" s="1">
        <v>4</v>
      </c>
      <c r="CU284" s="1">
        <v>2</v>
      </c>
      <c r="CV284" s="42">
        <f t="shared" si="205"/>
        <v>-2</v>
      </c>
      <c r="CW284" s="26">
        <f t="shared" si="206"/>
        <v>0.84720833088201997</v>
      </c>
      <c r="CX284" s="26">
        <f t="shared" si="207"/>
        <v>0.42360416544100998</v>
      </c>
      <c r="CY284" s="26">
        <f t="shared" si="208"/>
        <v>-0.42360416544100998</v>
      </c>
      <c r="CZ284" s="13">
        <v>8</v>
      </c>
      <c r="DA284" s="13">
        <v>8</v>
      </c>
      <c r="DB284" s="27">
        <v>9.86</v>
      </c>
      <c r="DC284" s="27">
        <v>12.68</v>
      </c>
      <c r="DD284" s="27">
        <v>9.73</v>
      </c>
      <c r="DE284" s="27">
        <v>10.91</v>
      </c>
      <c r="DF284" s="13">
        <v>4</v>
      </c>
      <c r="DG284" s="13">
        <v>4</v>
      </c>
      <c r="DH284" s="21">
        <f t="shared" si="209"/>
        <v>0.5</v>
      </c>
      <c r="DI284" s="42">
        <v>2</v>
      </c>
      <c r="DJ284" s="42">
        <v>1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1</v>
      </c>
      <c r="DR284" s="46">
        <v>1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</row>
    <row r="285" spans="1:128" ht="25.5" x14ac:dyDescent="0.2">
      <c r="A285" s="13" t="s">
        <v>1221</v>
      </c>
      <c r="B285" s="13" t="s">
        <v>1222</v>
      </c>
      <c r="C285" s="39" t="s">
        <v>3320</v>
      </c>
      <c r="D285" s="1" t="s">
        <v>214</v>
      </c>
      <c r="E285" s="13" t="s">
        <v>173</v>
      </c>
      <c r="F285" s="13">
        <v>72</v>
      </c>
      <c r="G285" s="13">
        <v>4</v>
      </c>
      <c r="H285" s="13">
        <v>8</v>
      </c>
      <c r="I285" s="40">
        <f t="shared" si="168"/>
        <v>12</v>
      </c>
      <c r="J285" s="19">
        <f t="shared" si="169"/>
        <v>0.60095150655204077</v>
      </c>
      <c r="K285" s="1">
        <v>4</v>
      </c>
      <c r="L285" s="1">
        <v>2</v>
      </c>
      <c r="M285" s="1">
        <v>5</v>
      </c>
      <c r="N285" s="1">
        <v>59</v>
      </c>
      <c r="O285" s="1">
        <v>28</v>
      </c>
      <c r="P285" s="1">
        <v>45</v>
      </c>
      <c r="Q285" s="1">
        <v>34</v>
      </c>
      <c r="R285" s="15">
        <f t="shared" si="170"/>
        <v>6.7796610169491525E-2</v>
      </c>
      <c r="S285" s="15">
        <f t="shared" si="171"/>
        <v>3.0303030303030304E-2</v>
      </c>
      <c r="T285" s="16">
        <v>1198.0999999999999</v>
      </c>
      <c r="U285" s="16">
        <f t="shared" si="172"/>
        <v>16.640277777777776</v>
      </c>
      <c r="V285" s="16">
        <v>1142.42</v>
      </c>
      <c r="W285" s="16">
        <f t="shared" si="173"/>
        <v>15.866944444444446</v>
      </c>
      <c r="X285" s="16">
        <v>2313.48</v>
      </c>
      <c r="Y285" s="16">
        <f t="shared" si="174"/>
        <v>32.131666666666668</v>
      </c>
      <c r="Z285" s="21">
        <f t="shared" si="175"/>
        <v>0.33057090772302439</v>
      </c>
      <c r="AA285" s="20">
        <f t="shared" si="176"/>
        <v>25.750000000000004</v>
      </c>
      <c r="AB285">
        <v>123</v>
      </c>
      <c r="AC285" s="1">
        <v>52</v>
      </c>
      <c r="AD285" s="1">
        <v>142</v>
      </c>
      <c r="AE285" s="1">
        <v>43</v>
      </c>
      <c r="AF285" s="1">
        <v>6</v>
      </c>
      <c r="AG285" s="15">
        <f t="shared" si="177"/>
        <v>0.1</v>
      </c>
      <c r="AH285" s="15">
        <f t="shared" si="178"/>
        <v>0.17499999999999999</v>
      </c>
      <c r="AI285" s="15">
        <f t="shared" si="179"/>
        <v>0.27500000000000002</v>
      </c>
      <c r="AJ285" s="1">
        <v>300</v>
      </c>
      <c r="AK285" s="21">
        <f t="shared" si="180"/>
        <v>0.26905829596412556</v>
      </c>
      <c r="AL285" s="1">
        <v>404</v>
      </c>
      <c r="AM285" s="21">
        <f t="shared" si="181"/>
        <v>0.36233183856502243</v>
      </c>
      <c r="AN285" s="1">
        <v>411</v>
      </c>
      <c r="AO285" s="21">
        <f t="shared" si="182"/>
        <v>0.36860986547085201</v>
      </c>
      <c r="AP285" s="21">
        <f t="shared" si="183"/>
        <v>0.42613636363636365</v>
      </c>
      <c r="AQ285" s="1">
        <v>2</v>
      </c>
      <c r="AR285" s="4">
        <v>-6.13</v>
      </c>
      <c r="AS285" s="41">
        <v>382</v>
      </c>
      <c r="AT285" s="41">
        <v>442</v>
      </c>
      <c r="AU285" s="41">
        <v>375</v>
      </c>
      <c r="AV285" s="21">
        <f t="shared" si="184"/>
        <v>0.46359223300970875</v>
      </c>
      <c r="AW285" s="26">
        <v>17.22</v>
      </c>
      <c r="AX285" s="42">
        <v>5</v>
      </c>
      <c r="AY285" s="41">
        <v>-5.9000000000000004E-2</v>
      </c>
      <c r="AZ285" s="1">
        <v>4</v>
      </c>
      <c r="BA285" s="43">
        <v>0.41</v>
      </c>
      <c r="BB285" s="16">
        <v>50.01</v>
      </c>
      <c r="BC285" s="26">
        <v>16.48</v>
      </c>
      <c r="BD285" s="43">
        <v>-7.2000000000000008E-2</v>
      </c>
      <c r="BE285" s="43">
        <v>-3.488</v>
      </c>
      <c r="BF285" s="16">
        <v>48.01</v>
      </c>
      <c r="BG285" s="21">
        <f t="shared" si="185"/>
        <v>7.7669902912621352E-2</v>
      </c>
      <c r="BH285" s="44">
        <f t="shared" si="186"/>
        <v>0.9376114081996435</v>
      </c>
      <c r="BI285" s="42">
        <f t="shared" si="187"/>
        <v>1015.2813111122648</v>
      </c>
      <c r="BJ285" s="21">
        <f t="shared" si="188"/>
        <v>1.5281311112264856E-2</v>
      </c>
      <c r="BK285" s="26">
        <f t="shared" si="189"/>
        <v>2.10080355736069</v>
      </c>
      <c r="BL285" s="26">
        <f t="shared" si="190"/>
        <v>1.838203112690604</v>
      </c>
      <c r="BM285" s="16">
        <f t="shared" si="191"/>
        <v>27.047845801018887</v>
      </c>
      <c r="BN285" s="16">
        <f t="shared" si="192"/>
        <v>29.463769891983681</v>
      </c>
      <c r="BO285" s="16">
        <f t="shared" si="193"/>
        <v>50.2092050209205</v>
      </c>
      <c r="BP285" s="16">
        <f t="shared" si="194"/>
        <v>59.557780851175565</v>
      </c>
      <c r="BQ285" s="16">
        <f t="shared" si="195"/>
        <v>-9.348575830255065</v>
      </c>
      <c r="BR285" s="1">
        <v>40</v>
      </c>
      <c r="BS285" s="1">
        <v>35</v>
      </c>
      <c r="BT285" s="42">
        <v>475</v>
      </c>
      <c r="BU285" s="42">
        <v>526</v>
      </c>
      <c r="BV285" s="42">
        <v>175</v>
      </c>
      <c r="BW285" s="42">
        <v>214</v>
      </c>
      <c r="BX285" s="42">
        <v>359</v>
      </c>
      <c r="BY285" s="42">
        <v>266</v>
      </c>
      <c r="BZ285" s="1">
        <v>437</v>
      </c>
      <c r="CA285" s="1">
        <v>523</v>
      </c>
      <c r="CB285" s="21">
        <f t="shared" si="196"/>
        <v>0.45520833333333333</v>
      </c>
      <c r="CC285" s="4">
        <v>-1.92</v>
      </c>
      <c r="CD285" s="45">
        <f t="shared" si="197"/>
        <v>-3.7678485575277918</v>
      </c>
      <c r="CE285" s="26">
        <f t="shared" si="198"/>
        <v>2.5416256029877067</v>
      </c>
      <c r="CF285" s="26">
        <f t="shared" si="199"/>
        <v>1.8154468592769333</v>
      </c>
      <c r="CG285" s="26">
        <f t="shared" si="200"/>
        <v>28.787800197105657</v>
      </c>
      <c r="CH285" s="26">
        <f t="shared" si="201"/>
        <v>30.292027594792259</v>
      </c>
      <c r="CI285" s="26">
        <f t="shared" si="202"/>
        <v>56.667876964572855</v>
      </c>
      <c r="CJ285" s="26">
        <f t="shared" si="203"/>
        <v>59.105762747030447</v>
      </c>
      <c r="CK285" s="16">
        <f t="shared" si="204"/>
        <v>-6.9106900477974733</v>
      </c>
      <c r="CL285" s="42">
        <v>98</v>
      </c>
      <c r="CM285" s="42">
        <v>70</v>
      </c>
      <c r="CN285" s="42">
        <v>1012</v>
      </c>
      <c r="CO285" s="42">
        <v>1098</v>
      </c>
      <c r="CP285" s="42">
        <v>449</v>
      </c>
      <c r="CQ285" s="42">
        <v>461</v>
      </c>
      <c r="CR285" s="42">
        <v>650</v>
      </c>
      <c r="CS285" s="42">
        <v>626</v>
      </c>
      <c r="CT285" s="1">
        <v>9</v>
      </c>
      <c r="CU285" s="1">
        <v>4</v>
      </c>
      <c r="CV285" s="42">
        <f t="shared" si="205"/>
        <v>-5</v>
      </c>
      <c r="CW285" s="26">
        <f t="shared" si="206"/>
        <v>0.45071362991403058</v>
      </c>
      <c r="CX285" s="26">
        <f t="shared" si="207"/>
        <v>0.20031716885068027</v>
      </c>
      <c r="CY285" s="26">
        <f t="shared" si="208"/>
        <v>-0.25039646106335028</v>
      </c>
      <c r="CZ285" s="13">
        <v>38</v>
      </c>
      <c r="DA285" s="13">
        <v>45</v>
      </c>
      <c r="DB285" s="27">
        <v>40.42</v>
      </c>
      <c r="DC285" s="27">
        <v>33.78</v>
      </c>
      <c r="DD285" s="27">
        <v>40.99</v>
      </c>
      <c r="DE285" s="27">
        <v>43.07</v>
      </c>
      <c r="DF285" s="1"/>
      <c r="DG285" s="1"/>
      <c r="DH285" s="21" t="str">
        <f t="shared" si="209"/>
        <v xml:space="preserve"> </v>
      </c>
      <c r="DI285" s="42"/>
      <c r="DJ285" s="42"/>
      <c r="DK285" s="1"/>
      <c r="DL285" s="1"/>
      <c r="DM285" s="1"/>
      <c r="DN285" s="1"/>
      <c r="DO285" s="1"/>
      <c r="DP285" s="1"/>
      <c r="DQ285" s="1"/>
      <c r="DR285" s="42"/>
      <c r="DS285" s="1"/>
      <c r="DT285" s="1"/>
      <c r="DU285" s="1"/>
      <c r="DV285" s="1"/>
      <c r="DW285" s="1"/>
      <c r="DX285" s="13"/>
    </row>
    <row r="286" spans="1:128" ht="25.5" x14ac:dyDescent="0.2">
      <c r="A286" s="13" t="s">
        <v>539</v>
      </c>
      <c r="B286" s="13" t="s">
        <v>1225</v>
      </c>
      <c r="C286" s="39" t="s">
        <v>3321</v>
      </c>
      <c r="D286" s="1" t="s">
        <v>238</v>
      </c>
      <c r="E286" s="13" t="s">
        <v>154</v>
      </c>
      <c r="F286" s="13">
        <v>69</v>
      </c>
      <c r="G286" s="13">
        <v>9</v>
      </c>
      <c r="H286" s="13">
        <v>16</v>
      </c>
      <c r="I286" s="40">
        <f t="shared" si="168"/>
        <v>25</v>
      </c>
      <c r="J286" s="19">
        <f t="shared" si="169"/>
        <v>1.4789496171164254</v>
      </c>
      <c r="K286" s="1">
        <v>7</v>
      </c>
      <c r="L286" s="1">
        <v>8</v>
      </c>
      <c r="M286" s="1">
        <v>5</v>
      </c>
      <c r="N286" s="1">
        <v>112</v>
      </c>
      <c r="O286" s="1">
        <v>39</v>
      </c>
      <c r="P286" s="1">
        <v>43</v>
      </c>
      <c r="Q286" s="1">
        <v>107</v>
      </c>
      <c r="R286" s="15">
        <f t="shared" si="170"/>
        <v>8.0357142857142863E-2</v>
      </c>
      <c r="S286" s="15">
        <f t="shared" si="171"/>
        <v>4.6391752577319589E-2</v>
      </c>
      <c r="T286" s="16">
        <v>1014.2333333333</v>
      </c>
      <c r="U286" s="16">
        <f t="shared" si="172"/>
        <v>14.699033816424638</v>
      </c>
      <c r="V286" s="16">
        <v>959.23</v>
      </c>
      <c r="W286" s="16">
        <f t="shared" si="173"/>
        <v>13.901884057971015</v>
      </c>
      <c r="X286" s="16">
        <v>2400.06</v>
      </c>
      <c r="Y286" s="16">
        <f t="shared" si="174"/>
        <v>34.783478260869565</v>
      </c>
      <c r="Z286" s="21">
        <f t="shared" si="175"/>
        <v>0.28554545752227406</v>
      </c>
      <c r="AA286" s="20">
        <f t="shared" si="176"/>
        <v>105.6551724137931</v>
      </c>
      <c r="AB286">
        <v>27</v>
      </c>
      <c r="AC286" s="1">
        <v>55</v>
      </c>
      <c r="AD286" s="1">
        <v>59</v>
      </c>
      <c r="AE286" s="1">
        <v>17</v>
      </c>
      <c r="AF286" s="1">
        <v>28</v>
      </c>
      <c r="AG286" s="15">
        <f t="shared" si="177"/>
        <v>0.31034482758620691</v>
      </c>
      <c r="AH286" s="15">
        <f t="shared" si="178"/>
        <v>0.44827586206896552</v>
      </c>
      <c r="AI286" s="15">
        <f t="shared" si="179"/>
        <v>0.75862068965517238</v>
      </c>
      <c r="AJ286" s="1">
        <v>289</v>
      </c>
      <c r="AK286" s="21">
        <f t="shared" si="180"/>
        <v>0.28928928928928926</v>
      </c>
      <c r="AL286" s="1">
        <v>371</v>
      </c>
      <c r="AM286" s="21">
        <f t="shared" si="181"/>
        <v>0.37137137137137138</v>
      </c>
      <c r="AN286" s="1">
        <v>339</v>
      </c>
      <c r="AO286" s="21">
        <f t="shared" si="182"/>
        <v>0.33933933933933935</v>
      </c>
      <c r="AP286" s="21">
        <f t="shared" si="183"/>
        <v>0.43787878787878787</v>
      </c>
      <c r="AQ286" s="1">
        <v>11</v>
      </c>
      <c r="AR286" s="4">
        <v>4.7699999999999996</v>
      </c>
      <c r="AS286" s="41">
        <v>369</v>
      </c>
      <c r="AT286" s="41">
        <v>415</v>
      </c>
      <c r="AU286" s="41">
        <v>287</v>
      </c>
      <c r="AV286" s="21">
        <f t="shared" si="184"/>
        <v>0.47066326530612246</v>
      </c>
      <c r="AW286" s="26">
        <v>17.43</v>
      </c>
      <c r="AX286" s="42">
        <v>4</v>
      </c>
      <c r="AY286" s="41">
        <v>0.79300000000000004</v>
      </c>
      <c r="AZ286" s="1">
        <v>1</v>
      </c>
      <c r="BA286" s="43">
        <v>1.204</v>
      </c>
      <c r="BB286" s="16">
        <v>50.08</v>
      </c>
      <c r="BC286" s="26">
        <v>18.190000000000001</v>
      </c>
      <c r="BD286" s="43">
        <v>-0.13200000000000001</v>
      </c>
      <c r="BE286" s="43">
        <v>-24.739000000000001</v>
      </c>
      <c r="BF286" s="16">
        <v>41.11</v>
      </c>
      <c r="BG286" s="21">
        <f t="shared" si="185"/>
        <v>7.5718015665796348E-2</v>
      </c>
      <c r="BH286" s="44">
        <f t="shared" si="186"/>
        <v>0.93258426966292129</v>
      </c>
      <c r="BI286" s="42">
        <f t="shared" si="187"/>
        <v>1008.3022853287176</v>
      </c>
      <c r="BJ286" s="21">
        <f t="shared" si="188"/>
        <v>8.3022853287176429E-3</v>
      </c>
      <c r="BK286" s="26">
        <f t="shared" si="189"/>
        <v>1.8139549430272197</v>
      </c>
      <c r="BL286" s="26">
        <f t="shared" si="190"/>
        <v>2.2518061361717212</v>
      </c>
      <c r="BM286" s="16">
        <f t="shared" si="191"/>
        <v>23.956715282049142</v>
      </c>
      <c r="BN286" s="16">
        <f t="shared" si="192"/>
        <v>33.401791019880527</v>
      </c>
      <c r="BO286" s="16">
        <f t="shared" si="193"/>
        <v>45.036122723434417</v>
      </c>
      <c r="BP286" s="16">
        <f t="shared" si="194"/>
        <v>66.178080335268916</v>
      </c>
      <c r="BQ286" s="16">
        <f t="shared" si="195"/>
        <v>-21.141957611834499</v>
      </c>
      <c r="BR286" s="1">
        <v>29</v>
      </c>
      <c r="BS286" s="1">
        <v>36</v>
      </c>
      <c r="BT286" s="42">
        <v>354</v>
      </c>
      <c r="BU286" s="42">
        <v>498</v>
      </c>
      <c r="BV286" s="42">
        <v>150</v>
      </c>
      <c r="BW286" s="42">
        <v>228</v>
      </c>
      <c r="BX286" s="42">
        <v>296</v>
      </c>
      <c r="BY286" s="42">
        <v>187</v>
      </c>
      <c r="BZ286" s="1">
        <v>358</v>
      </c>
      <c r="CA286" s="1">
        <v>498</v>
      </c>
      <c r="CB286" s="21">
        <f t="shared" si="196"/>
        <v>0.41822429906542058</v>
      </c>
      <c r="CC286" s="4">
        <v>4.53</v>
      </c>
      <c r="CD286" s="45">
        <f t="shared" si="197"/>
        <v>6.2019514790745944</v>
      </c>
      <c r="CE286" s="26">
        <f t="shared" si="198"/>
        <v>1.6499587510312244</v>
      </c>
      <c r="CF286" s="26">
        <f t="shared" si="199"/>
        <v>2.7249318767030823</v>
      </c>
      <c r="CG286" s="26">
        <f t="shared" si="200"/>
        <v>23.624409389765258</v>
      </c>
      <c r="CH286" s="26">
        <f t="shared" si="201"/>
        <v>35.824104397390066</v>
      </c>
      <c r="CI286" s="26">
        <f t="shared" si="202"/>
        <v>40.123996900077501</v>
      </c>
      <c r="CJ286" s="26">
        <f t="shared" si="203"/>
        <v>69.923251918702036</v>
      </c>
      <c r="CK286" s="16">
        <f t="shared" si="204"/>
        <v>8.6572974067900361</v>
      </c>
      <c r="CL286" s="42">
        <v>66</v>
      </c>
      <c r="CM286" s="42">
        <v>109</v>
      </c>
      <c r="CN286" s="42">
        <v>879</v>
      </c>
      <c r="CO286" s="42">
        <v>1324</v>
      </c>
      <c r="CP286" s="42">
        <v>296</v>
      </c>
      <c r="CQ286" s="42">
        <v>595</v>
      </c>
      <c r="CR286" s="42">
        <v>769</v>
      </c>
      <c r="CS286" s="42">
        <v>364</v>
      </c>
      <c r="CT286" s="1">
        <v>6</v>
      </c>
      <c r="CU286" s="1">
        <v>11</v>
      </c>
      <c r="CV286" s="42">
        <f t="shared" si="205"/>
        <v>5</v>
      </c>
      <c r="CW286" s="26">
        <f t="shared" si="206"/>
        <v>0.35494790810794213</v>
      </c>
      <c r="CX286" s="26">
        <f t="shared" si="207"/>
        <v>0.65073783153122722</v>
      </c>
      <c r="CY286" s="26">
        <f t="shared" si="208"/>
        <v>0.29578992342328514</v>
      </c>
      <c r="CZ286" s="13">
        <v>31</v>
      </c>
      <c r="DA286" s="13">
        <v>40</v>
      </c>
      <c r="DB286" s="27">
        <v>27.32</v>
      </c>
      <c r="DC286" s="27">
        <v>44.53</v>
      </c>
      <c r="DD286" s="27">
        <v>28.58</v>
      </c>
      <c r="DE286" s="27">
        <v>43.59</v>
      </c>
      <c r="DF286" s="13">
        <v>27</v>
      </c>
      <c r="DG286" s="13">
        <v>39</v>
      </c>
      <c r="DH286" s="21">
        <f t="shared" si="209"/>
        <v>0.40909090909090912</v>
      </c>
      <c r="DI286" s="42">
        <v>32</v>
      </c>
      <c r="DJ286" s="42">
        <v>14</v>
      </c>
      <c r="DK286" s="13">
        <v>4</v>
      </c>
      <c r="DL286" s="13">
        <v>0</v>
      </c>
      <c r="DM286" s="13">
        <v>0.125</v>
      </c>
      <c r="DN286" s="13">
        <v>0</v>
      </c>
      <c r="DO286" s="13">
        <v>0</v>
      </c>
      <c r="DP286" s="13">
        <v>0</v>
      </c>
      <c r="DQ286" s="13">
        <v>25</v>
      </c>
      <c r="DR286" s="46">
        <v>10</v>
      </c>
      <c r="DS286" s="13">
        <v>0</v>
      </c>
      <c r="DT286" s="13">
        <v>9</v>
      </c>
      <c r="DU286" s="13">
        <v>-0.36</v>
      </c>
      <c r="DV286" s="13">
        <v>0</v>
      </c>
      <c r="DW286" s="13">
        <v>0</v>
      </c>
      <c r="DX286" s="13">
        <v>0</v>
      </c>
    </row>
    <row r="287" spans="1:128" ht="25.5" x14ac:dyDescent="0.2">
      <c r="A287" s="13" t="s">
        <v>1226</v>
      </c>
      <c r="B287" s="13" t="s">
        <v>1225</v>
      </c>
      <c r="C287" s="39" t="s">
        <v>3322</v>
      </c>
      <c r="D287" s="1" t="s">
        <v>398</v>
      </c>
      <c r="E287" s="13" t="s">
        <v>137</v>
      </c>
      <c r="F287" s="13">
        <v>61</v>
      </c>
      <c r="G287" s="13">
        <v>5</v>
      </c>
      <c r="H287" s="13">
        <v>6</v>
      </c>
      <c r="I287" s="40">
        <f t="shared" si="168"/>
        <v>11</v>
      </c>
      <c r="J287" s="19">
        <f t="shared" si="169"/>
        <v>0.99402580450820854</v>
      </c>
      <c r="K287" s="1">
        <v>5</v>
      </c>
      <c r="L287" s="1">
        <v>2</v>
      </c>
      <c r="M287" s="1">
        <v>1</v>
      </c>
      <c r="N287" s="1">
        <v>77</v>
      </c>
      <c r="O287" s="1">
        <v>20</v>
      </c>
      <c r="P287" s="1">
        <v>20</v>
      </c>
      <c r="Q287" s="1">
        <v>78</v>
      </c>
      <c r="R287" s="15">
        <f t="shared" si="170"/>
        <v>6.4935064935064929E-2</v>
      </c>
      <c r="S287" s="15">
        <f t="shared" si="171"/>
        <v>4.2735042735042736E-2</v>
      </c>
      <c r="T287" s="16">
        <v>663.96666666670001</v>
      </c>
      <c r="U287" s="16">
        <f t="shared" si="172"/>
        <v>10.884699453552459</v>
      </c>
      <c r="V287" s="16">
        <v>635.66</v>
      </c>
      <c r="W287" s="16">
        <f t="shared" si="173"/>
        <v>10.420655737704918</v>
      </c>
      <c r="X287" s="16">
        <v>2287.5300000000002</v>
      </c>
      <c r="Y287" s="16">
        <f t="shared" si="174"/>
        <v>37.500491803278692</v>
      </c>
      <c r="Z287" s="21">
        <f t="shared" si="175"/>
        <v>0.21745421953413904</v>
      </c>
      <c r="AA287" s="20">
        <f t="shared" si="176"/>
        <v>29.294117647058822</v>
      </c>
      <c r="AB287">
        <v>19</v>
      </c>
      <c r="AC287" s="1">
        <v>87</v>
      </c>
      <c r="AD287" s="1">
        <v>68</v>
      </c>
      <c r="AE287" s="1">
        <v>9</v>
      </c>
      <c r="AF287" s="1">
        <v>9</v>
      </c>
      <c r="AG287" s="15">
        <f t="shared" si="177"/>
        <v>0.29411764705882354</v>
      </c>
      <c r="AH287" s="15">
        <f t="shared" si="178"/>
        <v>0.17647058823529413</v>
      </c>
      <c r="AI287" s="15">
        <f t="shared" si="179"/>
        <v>0.47058823529411764</v>
      </c>
      <c r="AJ287" s="1">
        <v>125</v>
      </c>
      <c r="AK287" s="21">
        <f t="shared" si="180"/>
        <v>0.23992322456813819</v>
      </c>
      <c r="AL287" s="1">
        <v>193</v>
      </c>
      <c r="AM287" s="21">
        <f t="shared" si="181"/>
        <v>0.37044145873320539</v>
      </c>
      <c r="AN287" s="1">
        <v>203</v>
      </c>
      <c r="AO287" s="21">
        <f t="shared" si="182"/>
        <v>0.38963531669865642</v>
      </c>
      <c r="AP287" s="21">
        <f t="shared" si="183"/>
        <v>0.39308176100628933</v>
      </c>
      <c r="AQ287" s="1">
        <v>3</v>
      </c>
      <c r="AR287" s="4">
        <v>-9.7899999999999991</v>
      </c>
      <c r="AS287" s="41">
        <v>201</v>
      </c>
      <c r="AT287" s="41">
        <v>224</v>
      </c>
      <c r="AU287" s="41">
        <v>189</v>
      </c>
      <c r="AV287" s="21">
        <f t="shared" si="184"/>
        <v>0.47294117647058825</v>
      </c>
      <c r="AW287" s="26">
        <v>17.16</v>
      </c>
      <c r="AX287" s="42">
        <v>9</v>
      </c>
      <c r="AY287" s="41">
        <v>0.65800000000000003</v>
      </c>
      <c r="AZ287" s="1">
        <v>3</v>
      </c>
      <c r="BA287" s="43">
        <v>0.69300000000000006</v>
      </c>
      <c r="BB287" s="16">
        <v>50.07</v>
      </c>
      <c r="BC287" s="26">
        <v>17.18</v>
      </c>
      <c r="BD287" s="43">
        <v>0.113</v>
      </c>
      <c r="BE287" s="43">
        <v>-4.9269999999999996</v>
      </c>
      <c r="BF287" s="16">
        <v>49.18</v>
      </c>
      <c r="BG287" s="21">
        <f t="shared" si="185"/>
        <v>6.8273092369477914E-2</v>
      </c>
      <c r="BH287" s="44">
        <f t="shared" si="186"/>
        <v>0.94139194139194138</v>
      </c>
      <c r="BI287" s="42">
        <f t="shared" si="187"/>
        <v>1009.6650337614193</v>
      </c>
      <c r="BJ287" s="21">
        <f t="shared" si="188"/>
        <v>9.6650337614192922E-3</v>
      </c>
      <c r="BK287" s="26">
        <f t="shared" si="189"/>
        <v>1.6046314067268668</v>
      </c>
      <c r="BL287" s="26">
        <f t="shared" si="190"/>
        <v>1.5102413239782275</v>
      </c>
      <c r="BM287" s="16">
        <f t="shared" si="191"/>
        <v>23.503130604411165</v>
      </c>
      <c r="BN287" s="16">
        <f t="shared" si="192"/>
        <v>25.768492590378507</v>
      </c>
      <c r="BO287" s="16">
        <f t="shared" si="193"/>
        <v>43.230657898876757</v>
      </c>
      <c r="BP287" s="16">
        <f t="shared" si="194"/>
        <v>47.289431457068247</v>
      </c>
      <c r="BQ287" s="16">
        <f t="shared" si="195"/>
        <v>-4.0587735581914899</v>
      </c>
      <c r="BR287" s="1">
        <v>17</v>
      </c>
      <c r="BS287" s="1">
        <v>16</v>
      </c>
      <c r="BT287" s="42">
        <v>232</v>
      </c>
      <c r="BU287" s="42">
        <v>257</v>
      </c>
      <c r="BV287" s="42">
        <v>92</v>
      </c>
      <c r="BW287" s="42">
        <v>106</v>
      </c>
      <c r="BX287" s="42">
        <v>122</v>
      </c>
      <c r="BY287" s="42">
        <v>117</v>
      </c>
      <c r="BZ287" s="1">
        <v>238</v>
      </c>
      <c r="CA287" s="1">
        <v>234</v>
      </c>
      <c r="CB287" s="21">
        <f t="shared" si="196"/>
        <v>0.50423728813559321</v>
      </c>
      <c r="CC287" s="4">
        <v>2.02</v>
      </c>
      <c r="CD287" s="45">
        <f t="shared" si="197"/>
        <v>4.0372641776575673</v>
      </c>
      <c r="CE287" s="26">
        <f t="shared" si="198"/>
        <v>1.8360414945377763</v>
      </c>
      <c r="CF287" s="26">
        <f t="shared" si="199"/>
        <v>2.1770206292376488</v>
      </c>
      <c r="CG287" s="26">
        <f t="shared" si="200"/>
        <v>26.779976656043853</v>
      </c>
      <c r="CH287" s="26">
        <f t="shared" si="201"/>
        <v>29.979934689381118</v>
      </c>
      <c r="CI287" s="26">
        <f t="shared" si="202"/>
        <v>49.678037009350696</v>
      </c>
      <c r="CJ287" s="26">
        <f t="shared" si="203"/>
        <v>52.03866178804212</v>
      </c>
      <c r="CK287" s="16">
        <f t="shared" si="204"/>
        <v>-1.698148779500066</v>
      </c>
      <c r="CL287" s="42">
        <v>70</v>
      </c>
      <c r="CM287" s="42">
        <v>83</v>
      </c>
      <c r="CN287" s="42">
        <v>951</v>
      </c>
      <c r="CO287" s="42">
        <v>1060</v>
      </c>
      <c r="CP287" s="42">
        <v>394</v>
      </c>
      <c r="CQ287" s="42">
        <v>397</v>
      </c>
      <c r="CR287" s="42">
        <v>444</v>
      </c>
      <c r="CS287" s="42">
        <v>479</v>
      </c>
      <c r="CT287" s="1">
        <v>4</v>
      </c>
      <c r="CU287" s="1">
        <v>10</v>
      </c>
      <c r="CV287" s="42">
        <f t="shared" si="205"/>
        <v>6</v>
      </c>
      <c r="CW287" s="26">
        <f t="shared" si="206"/>
        <v>0.36146392891207579</v>
      </c>
      <c r="CX287" s="26">
        <f t="shared" si="207"/>
        <v>0.9036598222801896</v>
      </c>
      <c r="CY287" s="26">
        <f t="shared" si="208"/>
        <v>0.5421958933681138</v>
      </c>
      <c r="CZ287" s="13">
        <v>21</v>
      </c>
      <c r="DA287" s="13">
        <v>21</v>
      </c>
      <c r="DB287" s="27">
        <v>18.45</v>
      </c>
      <c r="DC287" s="27">
        <v>20.37</v>
      </c>
      <c r="DD287" s="27">
        <v>20.37</v>
      </c>
      <c r="DE287" s="27">
        <v>23.57</v>
      </c>
      <c r="DF287" s="13">
        <v>123</v>
      </c>
      <c r="DG287" s="13">
        <v>183</v>
      </c>
      <c r="DH287" s="21">
        <f t="shared" si="209"/>
        <v>0.40196078431372551</v>
      </c>
      <c r="DI287" s="42">
        <v>71</v>
      </c>
      <c r="DJ287" s="42">
        <v>26</v>
      </c>
      <c r="DK287" s="13">
        <v>15</v>
      </c>
      <c r="DL287" s="13">
        <v>0</v>
      </c>
      <c r="DM287" s="13">
        <v>0.21099999999999999</v>
      </c>
      <c r="DN287" s="13">
        <v>0</v>
      </c>
      <c r="DO287" s="13">
        <v>0</v>
      </c>
      <c r="DP287" s="13">
        <v>0</v>
      </c>
      <c r="DQ287" s="13">
        <v>128</v>
      </c>
      <c r="DR287" s="46">
        <v>52</v>
      </c>
      <c r="DS287" s="13">
        <v>0</v>
      </c>
      <c r="DT287" s="13">
        <v>18</v>
      </c>
      <c r="DU287" s="13">
        <v>-0.14100000000000001</v>
      </c>
      <c r="DV287" s="13">
        <v>0</v>
      </c>
      <c r="DW287" s="13">
        <v>0</v>
      </c>
      <c r="DX287" s="13">
        <v>0</v>
      </c>
    </row>
    <row r="288" spans="1:128" ht="25.5" x14ac:dyDescent="0.2">
      <c r="A288" s="13" t="s">
        <v>183</v>
      </c>
      <c r="B288" s="13" t="s">
        <v>1229</v>
      </c>
      <c r="C288" s="39" t="s">
        <v>3323</v>
      </c>
      <c r="D288" s="1" t="s">
        <v>270</v>
      </c>
      <c r="E288" s="13" t="s">
        <v>173</v>
      </c>
      <c r="F288" s="13">
        <v>61</v>
      </c>
      <c r="G288" s="13">
        <v>8</v>
      </c>
      <c r="H288" s="13">
        <v>25</v>
      </c>
      <c r="I288" s="40">
        <f t="shared" si="168"/>
        <v>33</v>
      </c>
      <c r="J288" s="19">
        <f t="shared" si="169"/>
        <v>1.6337082978079258</v>
      </c>
      <c r="K288" s="1">
        <v>4</v>
      </c>
      <c r="L288" s="1">
        <v>7</v>
      </c>
      <c r="M288" s="1">
        <v>11</v>
      </c>
      <c r="N288" s="1">
        <v>88</v>
      </c>
      <c r="O288" s="1">
        <v>50</v>
      </c>
      <c r="P288" s="1">
        <v>84</v>
      </c>
      <c r="Q288" s="1">
        <v>59</v>
      </c>
      <c r="R288" s="15">
        <f t="shared" si="170"/>
        <v>9.0909090909090912E-2</v>
      </c>
      <c r="S288" s="15">
        <f t="shared" si="171"/>
        <v>3.6036036036036036E-2</v>
      </c>
      <c r="T288" s="16">
        <v>1211.9666666666999</v>
      </c>
      <c r="U288" s="16">
        <f t="shared" si="172"/>
        <v>19.868306010929505</v>
      </c>
      <c r="V288" s="16">
        <v>1117.8900000000001</v>
      </c>
      <c r="W288" s="16">
        <f t="shared" si="173"/>
        <v>18.326065573770492</v>
      </c>
      <c r="X288" s="16">
        <v>1847.49</v>
      </c>
      <c r="Y288" s="16">
        <f t="shared" si="174"/>
        <v>30.286721311475411</v>
      </c>
      <c r="Z288" s="21">
        <f t="shared" si="175"/>
        <v>0.37698035327681445</v>
      </c>
      <c r="AA288" s="20">
        <f t="shared" si="176"/>
        <v>80</v>
      </c>
      <c r="AB288">
        <v>100</v>
      </c>
      <c r="AC288" s="1">
        <v>51</v>
      </c>
      <c r="AD288" s="1">
        <v>95</v>
      </c>
      <c r="AE288" s="1">
        <v>37</v>
      </c>
      <c r="AF288" s="1">
        <v>27</v>
      </c>
      <c r="AG288" s="15">
        <f t="shared" si="177"/>
        <v>0.19047619047619047</v>
      </c>
      <c r="AH288" s="15">
        <f t="shared" si="178"/>
        <v>0.42857142857142855</v>
      </c>
      <c r="AI288" s="15">
        <f t="shared" si="179"/>
        <v>0.61904761904761907</v>
      </c>
      <c r="AJ288" s="1">
        <v>338</v>
      </c>
      <c r="AK288" s="21">
        <f t="shared" si="180"/>
        <v>0.2879045996592845</v>
      </c>
      <c r="AL288" s="1">
        <v>454</v>
      </c>
      <c r="AM288" s="21">
        <f t="shared" si="181"/>
        <v>0.38671209540034074</v>
      </c>
      <c r="AN288" s="1">
        <v>382</v>
      </c>
      <c r="AO288" s="21">
        <f t="shared" si="182"/>
        <v>0.32538330494037476</v>
      </c>
      <c r="AP288" s="21">
        <f t="shared" si="183"/>
        <v>0.42676767676767674</v>
      </c>
      <c r="AQ288" s="1">
        <v>4</v>
      </c>
      <c r="AR288" s="4">
        <v>-4.8499999999999996</v>
      </c>
      <c r="AS288" s="41">
        <v>414</v>
      </c>
      <c r="AT288" s="41">
        <v>450</v>
      </c>
      <c r="AU288" s="41">
        <v>398</v>
      </c>
      <c r="AV288" s="21">
        <f t="shared" si="184"/>
        <v>0.47916666666666669</v>
      </c>
      <c r="AW288" s="26">
        <v>17.84</v>
      </c>
      <c r="AX288" s="42">
        <v>1</v>
      </c>
      <c r="AY288" s="41">
        <v>1.5960000000000001</v>
      </c>
      <c r="AZ288" s="1">
        <v>1</v>
      </c>
      <c r="BA288" s="43">
        <v>1.913</v>
      </c>
      <c r="BB288" s="16">
        <v>50.58</v>
      </c>
      <c r="BC288" s="26">
        <v>17.7</v>
      </c>
      <c r="BD288" s="43">
        <v>1.7189999999999999</v>
      </c>
      <c r="BE288" s="43">
        <v>-10.391999999999999</v>
      </c>
      <c r="BF288" s="16">
        <v>46.8</v>
      </c>
      <c r="BG288" s="21">
        <f t="shared" si="185"/>
        <v>8.7499999999999994E-2</v>
      </c>
      <c r="BH288" s="44">
        <f t="shared" si="186"/>
        <v>0.92441860465116277</v>
      </c>
      <c r="BI288" s="42">
        <f t="shared" si="187"/>
        <v>1011.9186046511628</v>
      </c>
      <c r="BJ288" s="21">
        <f t="shared" si="188"/>
        <v>1.1918604651162762E-2</v>
      </c>
      <c r="BK288" s="26">
        <f t="shared" si="189"/>
        <v>2.254246840028983</v>
      </c>
      <c r="BL288" s="26">
        <f t="shared" si="190"/>
        <v>2.0932292085983413</v>
      </c>
      <c r="BM288" s="16">
        <f t="shared" si="191"/>
        <v>25.76282102890266</v>
      </c>
      <c r="BN288" s="16">
        <f t="shared" si="192"/>
        <v>27.69503260607036</v>
      </c>
      <c r="BO288" s="16">
        <f t="shared" si="193"/>
        <v>53.189490915921958</v>
      </c>
      <c r="BP288" s="16">
        <f t="shared" si="194"/>
        <v>56.624533719775641</v>
      </c>
      <c r="BQ288" s="16">
        <f t="shared" si="195"/>
        <v>-3.4350428038536833</v>
      </c>
      <c r="BR288" s="1">
        <v>42</v>
      </c>
      <c r="BS288" s="1">
        <v>39</v>
      </c>
      <c r="BT288" s="42">
        <v>438</v>
      </c>
      <c r="BU288" s="42">
        <v>477</v>
      </c>
      <c r="BV288" s="42">
        <v>212</v>
      </c>
      <c r="BW288" s="42">
        <v>216</v>
      </c>
      <c r="BX288" s="42">
        <v>323</v>
      </c>
      <c r="BY288" s="42">
        <v>299</v>
      </c>
      <c r="BZ288" s="1">
        <v>479</v>
      </c>
      <c r="CA288" s="1">
        <v>484</v>
      </c>
      <c r="CB288" s="21">
        <f t="shared" si="196"/>
        <v>0.49740394600207682</v>
      </c>
      <c r="CC288" s="4">
        <v>7</v>
      </c>
      <c r="CD288" s="45">
        <f t="shared" si="197"/>
        <v>10.537532953722074</v>
      </c>
      <c r="CE288" s="26">
        <f t="shared" si="198"/>
        <v>2.2733546595651397</v>
      </c>
      <c r="CF288" s="26">
        <f t="shared" si="199"/>
        <v>2.5656431157949435</v>
      </c>
      <c r="CG288" s="26">
        <f t="shared" si="200"/>
        <v>24.844518779533313</v>
      </c>
      <c r="CH288" s="26">
        <f t="shared" si="201"/>
        <v>29.9758050111232</v>
      </c>
      <c r="CI288" s="26">
        <f t="shared" si="202"/>
        <v>48.909601675787151</v>
      </c>
      <c r="CJ288" s="26">
        <f t="shared" si="203"/>
        <v>64.790607797606469</v>
      </c>
      <c r="CK288" s="16">
        <f t="shared" si="204"/>
        <v>12.445963317965635</v>
      </c>
      <c r="CL288" s="42">
        <v>70</v>
      </c>
      <c r="CM288" s="42">
        <v>79</v>
      </c>
      <c r="CN288" s="42">
        <v>695</v>
      </c>
      <c r="CO288" s="42">
        <v>844</v>
      </c>
      <c r="CP288" s="42">
        <v>308</v>
      </c>
      <c r="CQ288" s="42">
        <v>424</v>
      </c>
      <c r="CR288" s="42">
        <v>648</v>
      </c>
      <c r="CS288" s="42">
        <v>433</v>
      </c>
      <c r="CT288" s="1">
        <v>11</v>
      </c>
      <c r="CU288" s="1">
        <v>11</v>
      </c>
      <c r="CV288" s="42">
        <f t="shared" si="205"/>
        <v>0</v>
      </c>
      <c r="CW288" s="26">
        <f t="shared" si="206"/>
        <v>0.5445694326026419</v>
      </c>
      <c r="CX288" s="26">
        <f t="shared" si="207"/>
        <v>0.5445694326026419</v>
      </c>
      <c r="CY288" s="26">
        <f t="shared" si="208"/>
        <v>0</v>
      </c>
      <c r="CZ288" s="13">
        <v>37</v>
      </c>
      <c r="DA288" s="13">
        <v>43</v>
      </c>
      <c r="DB288" s="27">
        <v>41.98</v>
      </c>
      <c r="DC288" s="27">
        <v>45.51</v>
      </c>
      <c r="DD288" s="27">
        <v>38.08</v>
      </c>
      <c r="DE288" s="27">
        <v>47.55</v>
      </c>
      <c r="DF288" s="1"/>
      <c r="DG288" s="1"/>
      <c r="DH288" s="21" t="str">
        <f t="shared" si="209"/>
        <v xml:space="preserve"> </v>
      </c>
      <c r="DI288" s="42"/>
      <c r="DJ288" s="42"/>
      <c r="DK288" s="1"/>
      <c r="DL288" s="1"/>
      <c r="DM288" s="1"/>
      <c r="DN288" s="1"/>
      <c r="DO288" s="1"/>
      <c r="DP288" s="1"/>
      <c r="DQ288" s="1"/>
      <c r="DR288" s="42"/>
      <c r="DS288" s="1"/>
      <c r="DT288" s="1"/>
      <c r="DU288" s="1"/>
      <c r="DV288" s="1"/>
      <c r="DW288" s="1"/>
      <c r="DX288" s="13"/>
    </row>
    <row r="289" spans="1:128" ht="25.5" x14ac:dyDescent="0.2">
      <c r="A289" s="13" t="s">
        <v>542</v>
      </c>
      <c r="B289" s="13" t="s">
        <v>1232</v>
      </c>
      <c r="C289" s="39" t="s">
        <v>3324</v>
      </c>
      <c r="D289" s="1" t="s">
        <v>179</v>
      </c>
      <c r="E289" s="13" t="s">
        <v>173</v>
      </c>
      <c r="F289" s="13">
        <v>82</v>
      </c>
      <c r="G289" s="13">
        <v>3</v>
      </c>
      <c r="H289" s="13">
        <v>13</v>
      </c>
      <c r="I289" s="40">
        <f t="shared" si="168"/>
        <v>16</v>
      </c>
      <c r="J289" s="19">
        <f t="shared" si="169"/>
        <v>0.63518669636751202</v>
      </c>
      <c r="K289" s="1">
        <v>3</v>
      </c>
      <c r="L289" s="1">
        <v>8</v>
      </c>
      <c r="M289" s="1">
        <v>5</v>
      </c>
      <c r="N289" s="1">
        <v>70</v>
      </c>
      <c r="O289" s="1">
        <v>27</v>
      </c>
      <c r="P289" s="1">
        <v>60</v>
      </c>
      <c r="Q289" s="1">
        <v>38</v>
      </c>
      <c r="R289" s="15">
        <f t="shared" si="170"/>
        <v>4.2857142857142858E-2</v>
      </c>
      <c r="S289" s="15">
        <f t="shared" si="171"/>
        <v>1.9108280254777069E-2</v>
      </c>
      <c r="T289" s="16">
        <v>1511.3666666667</v>
      </c>
      <c r="U289" s="16">
        <f t="shared" si="172"/>
        <v>18.431300813008537</v>
      </c>
      <c r="V289" s="16">
        <v>1416.49</v>
      </c>
      <c r="W289" s="16">
        <f t="shared" si="173"/>
        <v>17.274268292682926</v>
      </c>
      <c r="X289" s="16">
        <v>2589.04</v>
      </c>
      <c r="Y289" s="16">
        <f t="shared" si="174"/>
        <v>31.573658536585366</v>
      </c>
      <c r="Z289" s="21">
        <f t="shared" si="175"/>
        <v>0.35363360154586287</v>
      </c>
      <c r="AA289" s="20">
        <f t="shared" si="176"/>
        <v>91.525423728813564</v>
      </c>
      <c r="AB289">
        <v>141</v>
      </c>
      <c r="AC289" s="1">
        <v>190</v>
      </c>
      <c r="AD289" s="1">
        <v>128</v>
      </c>
      <c r="AE289" s="1">
        <v>45</v>
      </c>
      <c r="AF289" s="1">
        <v>25</v>
      </c>
      <c r="AG289" s="15">
        <f t="shared" si="177"/>
        <v>5.0847457627118647E-2</v>
      </c>
      <c r="AH289" s="15">
        <f t="shared" si="178"/>
        <v>0.22033898305084745</v>
      </c>
      <c r="AI289" s="15">
        <f t="shared" si="179"/>
        <v>0.2711864406779661</v>
      </c>
      <c r="AJ289" s="1">
        <v>395</v>
      </c>
      <c r="AK289" s="21">
        <f t="shared" si="180"/>
        <v>0.26743398781313471</v>
      </c>
      <c r="AL289" s="1">
        <v>534</v>
      </c>
      <c r="AM289" s="21">
        <f t="shared" si="181"/>
        <v>0.36154366960054163</v>
      </c>
      <c r="AN289" s="1">
        <v>548</v>
      </c>
      <c r="AO289" s="21">
        <f t="shared" si="182"/>
        <v>0.37102234258632361</v>
      </c>
      <c r="AP289" s="21">
        <f t="shared" si="183"/>
        <v>0.42518837459634012</v>
      </c>
      <c r="AQ289" s="1">
        <v>1</v>
      </c>
      <c r="AR289" s="4">
        <v>-11.77</v>
      </c>
      <c r="AS289" s="41">
        <v>517</v>
      </c>
      <c r="AT289" s="41">
        <v>537</v>
      </c>
      <c r="AU289" s="41">
        <v>491</v>
      </c>
      <c r="AV289" s="21">
        <f t="shared" si="184"/>
        <v>0.49051233396584443</v>
      </c>
      <c r="AW289" s="26">
        <v>17.71</v>
      </c>
      <c r="AX289" s="42">
        <v>1</v>
      </c>
      <c r="AY289" s="41">
        <v>1.331</v>
      </c>
      <c r="AZ289" s="1">
        <v>1</v>
      </c>
      <c r="BA289" s="43">
        <v>1.117</v>
      </c>
      <c r="BB289" s="16">
        <v>50.37</v>
      </c>
      <c r="BC289" s="26">
        <v>16.89</v>
      </c>
      <c r="BD289" s="43">
        <v>1.6E-2</v>
      </c>
      <c r="BE289" s="43">
        <v>-0.85799999999999998</v>
      </c>
      <c r="BF289" s="16">
        <v>49.6</v>
      </c>
      <c r="BG289" s="21">
        <f t="shared" si="185"/>
        <v>8.7407407407407406E-2</v>
      </c>
      <c r="BH289" s="44">
        <f t="shared" si="186"/>
        <v>0.92380952380952386</v>
      </c>
      <c r="BI289" s="42">
        <f t="shared" si="187"/>
        <v>1011.2169312169312</v>
      </c>
      <c r="BJ289" s="21">
        <f t="shared" si="188"/>
        <v>1.1216931216931264E-2</v>
      </c>
      <c r="BK289" s="26">
        <f t="shared" si="189"/>
        <v>2.4991351862702875</v>
      </c>
      <c r="BL289" s="26">
        <f t="shared" si="190"/>
        <v>2.3720605157819681</v>
      </c>
      <c r="BM289" s="16">
        <f t="shared" si="191"/>
        <v>28.591800859871938</v>
      </c>
      <c r="BN289" s="16">
        <f t="shared" si="192"/>
        <v>31.133294269638331</v>
      </c>
      <c r="BO289" s="16">
        <f t="shared" si="193"/>
        <v>51.38052510077727</v>
      </c>
      <c r="BP289" s="16">
        <f t="shared" si="194"/>
        <v>60.36046848195187</v>
      </c>
      <c r="BQ289" s="16">
        <f t="shared" si="195"/>
        <v>-8.9799433811745999</v>
      </c>
      <c r="BR289" s="1">
        <v>59</v>
      </c>
      <c r="BS289" s="1">
        <v>56</v>
      </c>
      <c r="BT289" s="42">
        <v>616</v>
      </c>
      <c r="BU289" s="42">
        <v>679</v>
      </c>
      <c r="BV289" s="42">
        <v>223</v>
      </c>
      <c r="BW289" s="42">
        <v>313</v>
      </c>
      <c r="BX289" s="42">
        <v>377</v>
      </c>
      <c r="BY289" s="42">
        <v>315</v>
      </c>
      <c r="BZ289" s="1">
        <v>556</v>
      </c>
      <c r="CA289" s="1">
        <v>650</v>
      </c>
      <c r="CB289" s="21">
        <f t="shared" si="196"/>
        <v>0.46102819237147596</v>
      </c>
      <c r="CC289" s="4">
        <v>-6.46</v>
      </c>
      <c r="CD289" s="45">
        <f t="shared" si="197"/>
        <v>-5.2994643714867617</v>
      </c>
      <c r="CE289" s="26">
        <f t="shared" si="198"/>
        <v>2.9663504619472856</v>
      </c>
      <c r="CF289" s="26">
        <f t="shared" si="199"/>
        <v>1.9234928776689431</v>
      </c>
      <c r="CG289" s="26">
        <f t="shared" si="200"/>
        <v>31.726045175045574</v>
      </c>
      <c r="CH289" s="26">
        <f t="shared" si="201"/>
        <v>29.176837746809628</v>
      </c>
      <c r="CI289" s="26">
        <f t="shared" si="202"/>
        <v>57.055897166517319</v>
      </c>
      <c r="CJ289" s="26">
        <f t="shared" si="203"/>
        <v>53.78827673577851</v>
      </c>
      <c r="CK289" s="16">
        <f t="shared" si="204"/>
        <v>-12.247563811913409</v>
      </c>
      <c r="CL289" s="42">
        <v>128</v>
      </c>
      <c r="CM289" s="42">
        <v>83</v>
      </c>
      <c r="CN289" s="42">
        <v>1241</v>
      </c>
      <c r="CO289" s="42">
        <v>1176</v>
      </c>
      <c r="CP289" s="42">
        <v>492</v>
      </c>
      <c r="CQ289" s="42">
        <v>509</v>
      </c>
      <c r="CR289" s="42">
        <v>553</v>
      </c>
      <c r="CS289" s="42">
        <v>601</v>
      </c>
      <c r="CT289" s="1">
        <v>10</v>
      </c>
      <c r="CU289" s="1">
        <v>9</v>
      </c>
      <c r="CV289" s="42">
        <f t="shared" si="205"/>
        <v>-1</v>
      </c>
      <c r="CW289" s="26">
        <f t="shared" si="206"/>
        <v>0.39699168522969508</v>
      </c>
      <c r="CX289" s="26">
        <f t="shared" si="207"/>
        <v>0.35729251670672552</v>
      </c>
      <c r="CY289" s="26">
        <f t="shared" si="208"/>
        <v>-3.9699168522969501E-2</v>
      </c>
      <c r="CZ289" s="13">
        <v>57</v>
      </c>
      <c r="DA289" s="13">
        <v>61</v>
      </c>
      <c r="DB289" s="27">
        <v>69.989999999999995</v>
      </c>
      <c r="DC289" s="27">
        <v>44.37</v>
      </c>
      <c r="DD289" s="27">
        <v>64.06</v>
      </c>
      <c r="DE289" s="27">
        <v>54.33</v>
      </c>
      <c r="DF289" s="1"/>
      <c r="DG289" s="1"/>
      <c r="DH289" s="21" t="str">
        <f t="shared" si="209"/>
        <v xml:space="preserve"> </v>
      </c>
      <c r="DI289" s="42"/>
      <c r="DJ289" s="42"/>
      <c r="DK289" s="1"/>
      <c r="DL289" s="1"/>
      <c r="DM289" s="1"/>
      <c r="DN289" s="1"/>
      <c r="DO289" s="1"/>
      <c r="DP289" s="1"/>
      <c r="DQ289" s="47"/>
      <c r="DR289" s="46"/>
      <c r="DS289" s="13"/>
      <c r="DT289" s="13"/>
      <c r="DU289" s="13"/>
      <c r="DV289" s="13"/>
      <c r="DW289" s="13"/>
      <c r="DX289" s="1"/>
    </row>
    <row r="290" spans="1:128" ht="25.5" x14ac:dyDescent="0.2">
      <c r="A290" s="13" t="s">
        <v>1237</v>
      </c>
      <c r="B290" s="13" t="s">
        <v>1238</v>
      </c>
      <c r="C290" s="39" t="s">
        <v>3325</v>
      </c>
      <c r="D290" s="1" t="s">
        <v>238</v>
      </c>
      <c r="E290" s="13" t="s">
        <v>146</v>
      </c>
      <c r="F290" s="13">
        <v>61</v>
      </c>
      <c r="G290" s="13">
        <v>11</v>
      </c>
      <c r="H290" s="13">
        <v>12</v>
      </c>
      <c r="I290" s="40">
        <f t="shared" si="168"/>
        <v>23</v>
      </c>
      <c r="J290" s="19">
        <f t="shared" si="169"/>
        <v>1.5134068103306466</v>
      </c>
      <c r="K290" s="1">
        <v>11</v>
      </c>
      <c r="L290" s="1">
        <v>4</v>
      </c>
      <c r="M290" s="1">
        <v>6</v>
      </c>
      <c r="N290" s="1">
        <v>91</v>
      </c>
      <c r="O290" s="1">
        <v>23</v>
      </c>
      <c r="P290" s="1">
        <v>26</v>
      </c>
      <c r="Q290" s="1">
        <v>95</v>
      </c>
      <c r="R290" s="15">
        <f t="shared" si="170"/>
        <v>0.12087912087912088</v>
      </c>
      <c r="S290" s="15">
        <f t="shared" si="171"/>
        <v>7.857142857142857E-2</v>
      </c>
      <c r="T290" s="16">
        <v>911.85</v>
      </c>
      <c r="U290" s="16">
        <f t="shared" si="172"/>
        <v>14.948360655737705</v>
      </c>
      <c r="V290" s="16">
        <v>859.54</v>
      </c>
      <c r="W290" s="16">
        <f t="shared" si="173"/>
        <v>14.090819672131147</v>
      </c>
      <c r="X290" s="16">
        <v>2088.5700000000002</v>
      </c>
      <c r="Y290" s="16">
        <f t="shared" si="174"/>
        <v>34.2388524590164</v>
      </c>
      <c r="Z290" s="21">
        <f t="shared" si="175"/>
        <v>0.29155628521323829</v>
      </c>
      <c r="AA290" s="20">
        <f t="shared" si="176"/>
        <v>50.720000000000006</v>
      </c>
      <c r="AB290">
        <v>47</v>
      </c>
      <c r="AC290" s="1">
        <v>116</v>
      </c>
      <c r="AD290" s="1">
        <v>98</v>
      </c>
      <c r="AE290" s="1">
        <v>12</v>
      </c>
      <c r="AF290" s="1">
        <v>15</v>
      </c>
      <c r="AG290" s="15">
        <f t="shared" si="177"/>
        <v>0.44</v>
      </c>
      <c r="AH290" s="15">
        <f t="shared" si="178"/>
        <v>0.4</v>
      </c>
      <c r="AI290" s="15">
        <f t="shared" si="179"/>
        <v>0.84000000000000008</v>
      </c>
      <c r="AJ290" s="1">
        <v>224</v>
      </c>
      <c r="AK290" s="21">
        <f t="shared" si="180"/>
        <v>0.2741738066095471</v>
      </c>
      <c r="AL290" s="1">
        <v>326</v>
      </c>
      <c r="AM290" s="21">
        <f t="shared" si="181"/>
        <v>0.39902080783353733</v>
      </c>
      <c r="AN290" s="1">
        <v>267</v>
      </c>
      <c r="AO290" s="21">
        <f t="shared" si="182"/>
        <v>0.32680538555691552</v>
      </c>
      <c r="AP290" s="21">
        <f t="shared" si="183"/>
        <v>0.40727272727272729</v>
      </c>
      <c r="AQ290" s="1">
        <v>7</v>
      </c>
      <c r="AR290" s="4">
        <v>-0.44</v>
      </c>
      <c r="AS290" s="41">
        <v>300</v>
      </c>
      <c r="AT290" s="41">
        <v>334</v>
      </c>
      <c r="AU290" s="41">
        <v>271</v>
      </c>
      <c r="AV290" s="21">
        <f t="shared" si="184"/>
        <v>0.47318611987381703</v>
      </c>
      <c r="AW290" s="26">
        <v>17.52</v>
      </c>
      <c r="AX290" s="42">
        <v>3</v>
      </c>
      <c r="AY290" s="41">
        <v>0.66</v>
      </c>
      <c r="AZ290" s="1">
        <v>3</v>
      </c>
      <c r="BA290" s="43">
        <v>1.827</v>
      </c>
      <c r="BB290" s="16">
        <v>50.43</v>
      </c>
      <c r="BC290" s="26">
        <v>18.489999999999998</v>
      </c>
      <c r="BD290" s="43">
        <v>0.55400000000000005</v>
      </c>
      <c r="BE290" s="43">
        <v>-24.898</v>
      </c>
      <c r="BF290" s="16">
        <v>40.57</v>
      </c>
      <c r="BG290" s="21">
        <f t="shared" si="185"/>
        <v>7.8864353312302835E-2</v>
      </c>
      <c r="BH290" s="44">
        <f t="shared" si="186"/>
        <v>0.91549295774647887</v>
      </c>
      <c r="BI290" s="42">
        <f t="shared" si="187"/>
        <v>994.35731105878165</v>
      </c>
      <c r="BJ290" s="21">
        <f t="shared" si="188"/>
        <v>-5.6426889412182907E-3</v>
      </c>
      <c r="BK290" s="26">
        <f t="shared" si="189"/>
        <v>1.7451194825139027</v>
      </c>
      <c r="BL290" s="26">
        <f t="shared" si="190"/>
        <v>2.9318007306233569</v>
      </c>
      <c r="BM290" s="16">
        <f t="shared" si="191"/>
        <v>22.128115038276288</v>
      </c>
      <c r="BN290" s="16">
        <f t="shared" si="192"/>
        <v>34.69297531237639</v>
      </c>
      <c r="BO290" s="16">
        <f t="shared" si="193"/>
        <v>38.462433394606414</v>
      </c>
      <c r="BP290" s="16">
        <f t="shared" si="194"/>
        <v>69.595364962654443</v>
      </c>
      <c r="BQ290" s="16">
        <f t="shared" si="195"/>
        <v>-31.132931568048029</v>
      </c>
      <c r="BR290" s="1">
        <v>25</v>
      </c>
      <c r="BS290" s="1">
        <v>42</v>
      </c>
      <c r="BT290" s="42">
        <v>292</v>
      </c>
      <c r="BU290" s="42">
        <v>455</v>
      </c>
      <c r="BV290" s="42">
        <v>97</v>
      </c>
      <c r="BW290" s="42">
        <v>216</v>
      </c>
      <c r="BX290" s="42">
        <v>284</v>
      </c>
      <c r="BY290" s="42">
        <v>137</v>
      </c>
      <c r="BZ290" s="1">
        <v>288</v>
      </c>
      <c r="CA290" s="1">
        <v>529</v>
      </c>
      <c r="CB290" s="21">
        <f t="shared" si="196"/>
        <v>0.35250917992656061</v>
      </c>
      <c r="CC290" s="4">
        <v>-2.31</v>
      </c>
      <c r="CD290" s="45">
        <f t="shared" si="197"/>
        <v>-2.2724770225934847</v>
      </c>
      <c r="CE290" s="26">
        <f t="shared" si="198"/>
        <v>1.5225728608569498</v>
      </c>
      <c r="CF290" s="26">
        <f t="shared" si="199"/>
        <v>2.6142288743015554</v>
      </c>
      <c r="CG290" s="26">
        <f t="shared" si="200"/>
        <v>22.551315014579352</v>
      </c>
      <c r="CH290" s="26">
        <f t="shared" si="201"/>
        <v>34.731897901434948</v>
      </c>
      <c r="CI290" s="26">
        <f t="shared" si="202"/>
        <v>40.04653901952053</v>
      </c>
      <c r="CJ290" s="26">
        <f t="shared" si="203"/>
        <v>67.165572616670744</v>
      </c>
      <c r="CK290" s="16">
        <f t="shared" si="204"/>
        <v>-4.0138979708978155</v>
      </c>
      <c r="CL290" s="42">
        <v>53</v>
      </c>
      <c r="CM290" s="42">
        <v>91</v>
      </c>
      <c r="CN290" s="42">
        <v>732</v>
      </c>
      <c r="CO290" s="42">
        <v>1118</v>
      </c>
      <c r="CP290" s="42">
        <v>266</v>
      </c>
      <c r="CQ290" s="42">
        <v>477</v>
      </c>
      <c r="CR290" s="42">
        <v>652</v>
      </c>
      <c r="CS290" s="42">
        <v>343</v>
      </c>
      <c r="CT290" s="1">
        <v>8</v>
      </c>
      <c r="CU290" s="1">
        <v>17</v>
      </c>
      <c r="CV290" s="42">
        <f t="shared" si="205"/>
        <v>9</v>
      </c>
      <c r="CW290" s="26">
        <f t="shared" si="206"/>
        <v>0.52640236881065972</v>
      </c>
      <c r="CX290" s="26">
        <f t="shared" si="207"/>
        <v>1.1186050337226516</v>
      </c>
      <c r="CY290" s="26">
        <f t="shared" si="208"/>
        <v>0.59220266491199214</v>
      </c>
      <c r="CZ290" s="13">
        <v>29</v>
      </c>
      <c r="DA290" s="13">
        <v>42</v>
      </c>
      <c r="DB290" s="27">
        <v>25.28</v>
      </c>
      <c r="DC290" s="27">
        <v>35.770000000000003</v>
      </c>
      <c r="DD290" s="27">
        <v>26.58</v>
      </c>
      <c r="DE290" s="27">
        <v>38.21</v>
      </c>
      <c r="DF290" s="13">
        <v>341</v>
      </c>
      <c r="DG290" s="13">
        <v>433</v>
      </c>
      <c r="DH290" s="21">
        <f t="shared" si="209"/>
        <v>0.44056847545219641</v>
      </c>
      <c r="DI290" s="42">
        <v>192</v>
      </c>
      <c r="DJ290" s="42">
        <v>77</v>
      </c>
      <c r="DK290" s="13">
        <v>25</v>
      </c>
      <c r="DL290" s="13">
        <v>3</v>
      </c>
      <c r="DM290" s="13">
        <v>0.115</v>
      </c>
      <c r="DN290" s="13">
        <v>2</v>
      </c>
      <c r="DO290" s="13">
        <v>0</v>
      </c>
      <c r="DP290" s="13">
        <v>0.01</v>
      </c>
      <c r="DQ290" s="13">
        <v>299</v>
      </c>
      <c r="DR290" s="46">
        <v>132</v>
      </c>
      <c r="DS290" s="13">
        <v>0</v>
      </c>
      <c r="DT290" s="13">
        <v>50</v>
      </c>
      <c r="DU290" s="13">
        <v>-0.16700000000000001</v>
      </c>
      <c r="DV290" s="13">
        <v>0</v>
      </c>
      <c r="DW290" s="13">
        <v>4</v>
      </c>
      <c r="DX290" s="13">
        <v>-1.3000000000000001E-2</v>
      </c>
    </row>
    <row r="291" spans="1:128" ht="25.5" x14ac:dyDescent="0.2">
      <c r="A291" s="13" t="s">
        <v>1241</v>
      </c>
      <c r="B291" s="13" t="s">
        <v>1242</v>
      </c>
      <c r="C291" s="39" t="s">
        <v>3326</v>
      </c>
      <c r="D291" s="1" t="s">
        <v>167</v>
      </c>
      <c r="E291" s="13" t="s">
        <v>137</v>
      </c>
      <c r="F291" s="13">
        <v>81</v>
      </c>
      <c r="G291" s="13">
        <v>11</v>
      </c>
      <c r="H291" s="13">
        <v>25</v>
      </c>
      <c r="I291" s="40">
        <f t="shared" si="168"/>
        <v>36</v>
      </c>
      <c r="J291" s="19">
        <f t="shared" si="169"/>
        <v>1.6163631828386533</v>
      </c>
      <c r="K291" s="1">
        <v>11</v>
      </c>
      <c r="L291" s="1">
        <v>12</v>
      </c>
      <c r="M291" s="1">
        <v>8</v>
      </c>
      <c r="N291" s="1">
        <v>188</v>
      </c>
      <c r="O291" s="1">
        <v>55</v>
      </c>
      <c r="P291" s="1">
        <v>91</v>
      </c>
      <c r="Q291" s="1">
        <v>200</v>
      </c>
      <c r="R291" s="15">
        <f t="shared" si="170"/>
        <v>5.8510638297872342E-2</v>
      </c>
      <c r="S291" s="15">
        <f t="shared" si="171"/>
        <v>3.2934131736526949E-2</v>
      </c>
      <c r="T291" s="16">
        <v>1336.3333333333001</v>
      </c>
      <c r="U291" s="16">
        <f t="shared" si="172"/>
        <v>16.497942386830864</v>
      </c>
      <c r="V291" s="16">
        <v>1237.19</v>
      </c>
      <c r="W291" s="16">
        <f t="shared" si="173"/>
        <v>15.273950617283951</v>
      </c>
      <c r="X291" s="16">
        <v>2638.96</v>
      </c>
      <c r="Y291" s="16">
        <f t="shared" si="174"/>
        <v>32.579753086419757</v>
      </c>
      <c r="Z291" s="21">
        <f t="shared" si="175"/>
        <v>0.31918011428866272</v>
      </c>
      <c r="AA291" s="20">
        <f t="shared" si="176"/>
        <v>168</v>
      </c>
      <c r="AB291">
        <v>25</v>
      </c>
      <c r="AC291" s="1">
        <v>102</v>
      </c>
      <c r="AD291" s="1">
        <v>65</v>
      </c>
      <c r="AE291" s="1">
        <v>25</v>
      </c>
      <c r="AF291" s="1">
        <v>34</v>
      </c>
      <c r="AG291" s="15">
        <f t="shared" si="177"/>
        <v>0.24444444444444444</v>
      </c>
      <c r="AH291" s="15">
        <f t="shared" si="178"/>
        <v>0.44444444444444442</v>
      </c>
      <c r="AI291" s="15">
        <f t="shared" si="179"/>
        <v>0.68888888888888888</v>
      </c>
      <c r="AJ291" s="1">
        <v>509</v>
      </c>
      <c r="AK291" s="21">
        <f t="shared" si="180"/>
        <v>0.37731653076352856</v>
      </c>
      <c r="AL291" s="1">
        <v>466</v>
      </c>
      <c r="AM291" s="21">
        <f t="shared" si="181"/>
        <v>0.34544106745737585</v>
      </c>
      <c r="AN291" s="1">
        <v>374</v>
      </c>
      <c r="AO291" s="21">
        <f t="shared" si="182"/>
        <v>0.27724240177909565</v>
      </c>
      <c r="AP291" s="21">
        <f t="shared" si="183"/>
        <v>0.52205128205128204</v>
      </c>
      <c r="AQ291" s="1">
        <v>9</v>
      </c>
      <c r="AR291" s="4">
        <v>1.9</v>
      </c>
      <c r="AS291" s="41">
        <v>553</v>
      </c>
      <c r="AT291" s="41">
        <v>463</v>
      </c>
      <c r="AU291" s="41">
        <v>404</v>
      </c>
      <c r="AV291" s="21">
        <f t="shared" si="184"/>
        <v>0.5442913385826772</v>
      </c>
      <c r="AW291" s="26">
        <v>17.72</v>
      </c>
      <c r="AX291" s="42">
        <v>3</v>
      </c>
      <c r="AY291" s="41">
        <v>0.56700000000000006</v>
      </c>
      <c r="AZ291" s="1">
        <v>3</v>
      </c>
      <c r="BA291" s="43">
        <v>0.70899999999999996</v>
      </c>
      <c r="BB291" s="16">
        <v>50.24</v>
      </c>
      <c r="BC291" s="26">
        <v>18.149999999999999</v>
      </c>
      <c r="BD291" s="43">
        <v>4.3040000000000003</v>
      </c>
      <c r="BE291" s="43">
        <v>2.5300000000000002</v>
      </c>
      <c r="BF291" s="16">
        <v>50.46</v>
      </c>
      <c r="BG291" s="21">
        <f t="shared" si="185"/>
        <v>7.1428571428571425E-2</v>
      </c>
      <c r="BH291" s="44">
        <f t="shared" si="186"/>
        <v>0.92794376098418274</v>
      </c>
      <c r="BI291" s="42">
        <f t="shared" si="187"/>
        <v>999.37233241275419</v>
      </c>
      <c r="BJ291" s="21">
        <f t="shared" si="188"/>
        <v>-6.2766758724583371E-4</v>
      </c>
      <c r="BK291" s="26">
        <f t="shared" si="189"/>
        <v>2.1823648752414746</v>
      </c>
      <c r="BL291" s="26">
        <f t="shared" si="190"/>
        <v>1.9883768863311213</v>
      </c>
      <c r="BM291" s="16">
        <f t="shared" si="191"/>
        <v>30.553108253380646</v>
      </c>
      <c r="BN291" s="16">
        <f t="shared" si="192"/>
        <v>27.594791422497757</v>
      </c>
      <c r="BO291" s="16">
        <f t="shared" si="193"/>
        <v>60.330264551119868</v>
      </c>
      <c r="BP291" s="16">
        <f t="shared" si="194"/>
        <v>54.025654911533387</v>
      </c>
      <c r="BQ291" s="16">
        <f t="shared" si="195"/>
        <v>6.3046096395864808</v>
      </c>
      <c r="BR291" s="1">
        <v>45</v>
      </c>
      <c r="BS291" s="1">
        <v>41</v>
      </c>
      <c r="BT291" s="42">
        <v>585</v>
      </c>
      <c r="BU291" s="42">
        <v>528</v>
      </c>
      <c r="BV291" s="42">
        <v>246</v>
      </c>
      <c r="BW291" s="42">
        <v>238</v>
      </c>
      <c r="BX291" s="42">
        <v>307</v>
      </c>
      <c r="BY291" s="42">
        <v>368</v>
      </c>
      <c r="BZ291" s="1">
        <v>634</v>
      </c>
      <c r="CA291" s="1">
        <v>560</v>
      </c>
      <c r="CB291" s="21">
        <f t="shared" si="196"/>
        <v>0.53098827470686771</v>
      </c>
      <c r="CC291" s="4">
        <v>5.18</v>
      </c>
      <c r="CD291" s="45">
        <f t="shared" si="197"/>
        <v>3.8643788703557114</v>
      </c>
      <c r="CE291" s="26">
        <f t="shared" si="198"/>
        <v>2.0462606481341132</v>
      </c>
      <c r="CF291" s="26">
        <f t="shared" si="199"/>
        <v>2.0917331069815379</v>
      </c>
      <c r="CG291" s="26">
        <f t="shared" si="200"/>
        <v>26.374026131506344</v>
      </c>
      <c r="CH291" s="26">
        <f t="shared" si="201"/>
        <v>30.489283657198282</v>
      </c>
      <c r="CI291" s="26">
        <f t="shared" si="202"/>
        <v>51.111043744505402</v>
      </c>
      <c r="CJ291" s="26">
        <f t="shared" si="203"/>
        <v>56.749628641586071</v>
      </c>
      <c r="CK291" s="16">
        <f t="shared" si="204"/>
        <v>11.94319453666715</v>
      </c>
      <c r="CL291" s="42">
        <v>90</v>
      </c>
      <c r="CM291" s="42">
        <v>92</v>
      </c>
      <c r="CN291" s="42">
        <v>1070</v>
      </c>
      <c r="CO291" s="42">
        <v>1249</v>
      </c>
      <c r="CP291" s="42">
        <v>482</v>
      </c>
      <c r="CQ291" s="42">
        <v>495</v>
      </c>
      <c r="CR291" s="42">
        <v>660</v>
      </c>
      <c r="CS291" s="42">
        <v>606</v>
      </c>
      <c r="CT291" s="1">
        <v>10</v>
      </c>
      <c r="CU291" s="1">
        <v>12</v>
      </c>
      <c r="CV291" s="42">
        <f t="shared" si="205"/>
        <v>2</v>
      </c>
      <c r="CW291" s="26">
        <f t="shared" si="206"/>
        <v>0.44898977301073706</v>
      </c>
      <c r="CX291" s="26">
        <f t="shared" si="207"/>
        <v>0.5387877276128844</v>
      </c>
      <c r="CY291" s="26">
        <f t="shared" si="208"/>
        <v>8.9797954602147401E-2</v>
      </c>
      <c r="CZ291" s="13">
        <v>48</v>
      </c>
      <c r="DA291" s="13">
        <v>45</v>
      </c>
      <c r="DB291" s="27">
        <v>42.74</v>
      </c>
      <c r="DC291" s="27">
        <v>41.93</v>
      </c>
      <c r="DD291" s="27">
        <v>40.51</v>
      </c>
      <c r="DE291" s="27">
        <v>44.37</v>
      </c>
      <c r="DF291" s="13">
        <v>791</v>
      </c>
      <c r="DG291" s="13">
        <v>626</v>
      </c>
      <c r="DH291" s="21">
        <f t="shared" si="209"/>
        <v>0.5582215949188426</v>
      </c>
      <c r="DI291" s="42">
        <v>529</v>
      </c>
      <c r="DJ291" s="42">
        <v>288</v>
      </c>
      <c r="DK291" s="13">
        <v>102</v>
      </c>
      <c r="DL291" s="13">
        <v>7</v>
      </c>
      <c r="DM291" s="13">
        <v>0.18</v>
      </c>
      <c r="DN291" s="13">
        <v>3</v>
      </c>
      <c r="DO291" s="13">
        <v>2</v>
      </c>
      <c r="DP291" s="13">
        <v>2E-3</v>
      </c>
      <c r="DQ291" s="13">
        <v>480</v>
      </c>
      <c r="DR291" s="46">
        <v>304</v>
      </c>
      <c r="DS291" s="13">
        <v>4</v>
      </c>
      <c r="DT291" s="13">
        <v>64</v>
      </c>
      <c r="DU291" s="13">
        <v>-0.125</v>
      </c>
      <c r="DV291" s="13">
        <v>0</v>
      </c>
      <c r="DW291" s="13">
        <v>3</v>
      </c>
      <c r="DX291" s="13">
        <v>-6.0000000000000001E-3</v>
      </c>
    </row>
    <row r="292" spans="1:128" ht="25.5" x14ac:dyDescent="0.2">
      <c r="A292" s="13" t="s">
        <v>1245</v>
      </c>
      <c r="B292" s="13" t="s">
        <v>1246</v>
      </c>
      <c r="C292" s="39" t="s">
        <v>3327</v>
      </c>
      <c r="D292" s="1" t="s">
        <v>179</v>
      </c>
      <c r="E292" s="13" t="s">
        <v>129</v>
      </c>
      <c r="F292" s="13">
        <v>66</v>
      </c>
      <c r="G292" s="13">
        <v>1</v>
      </c>
      <c r="H292" s="13">
        <v>5</v>
      </c>
      <c r="I292" s="40">
        <f t="shared" si="168"/>
        <v>6</v>
      </c>
      <c r="J292" s="19">
        <f t="shared" si="169"/>
        <v>0.59306444084453513</v>
      </c>
      <c r="K292" s="1">
        <v>1</v>
      </c>
      <c r="L292" s="1">
        <v>3</v>
      </c>
      <c r="M292" s="1">
        <v>1</v>
      </c>
      <c r="N292" s="1">
        <v>48</v>
      </c>
      <c r="O292" s="1">
        <v>17</v>
      </c>
      <c r="P292" s="1">
        <v>16</v>
      </c>
      <c r="Q292" s="1">
        <v>34</v>
      </c>
      <c r="R292" s="15">
        <f t="shared" si="170"/>
        <v>2.0833333333333332E-2</v>
      </c>
      <c r="S292" s="15">
        <f t="shared" si="171"/>
        <v>1.2345679012345678E-2</v>
      </c>
      <c r="T292" s="16">
        <v>607.01666666669996</v>
      </c>
      <c r="U292" s="16">
        <f t="shared" si="172"/>
        <v>9.1972222222227273</v>
      </c>
      <c r="V292" s="16">
        <v>620.66999999999996</v>
      </c>
      <c r="W292" s="16">
        <f t="shared" si="173"/>
        <v>9.4040909090909093</v>
      </c>
      <c r="X292" s="16">
        <v>2601.4299999999998</v>
      </c>
      <c r="Y292" s="16">
        <f t="shared" si="174"/>
        <v>39.415606060606059</v>
      </c>
      <c r="Z292" s="21">
        <f t="shared" si="175"/>
        <v>0.19262903075633903</v>
      </c>
      <c r="AA292" s="20">
        <f t="shared" si="176"/>
        <v>55.071428571428569</v>
      </c>
      <c r="AB292">
        <v>24</v>
      </c>
      <c r="AC292" s="1">
        <v>208</v>
      </c>
      <c r="AD292" s="1">
        <v>115</v>
      </c>
      <c r="AE292" s="1">
        <v>14</v>
      </c>
      <c r="AF292" s="1">
        <v>6</v>
      </c>
      <c r="AG292" s="15">
        <f t="shared" si="177"/>
        <v>7.1428571428571425E-2</v>
      </c>
      <c r="AH292" s="15">
        <f t="shared" si="178"/>
        <v>0.2857142857142857</v>
      </c>
      <c r="AI292" s="15">
        <f t="shared" si="179"/>
        <v>0.3571428571428571</v>
      </c>
      <c r="AJ292" s="1">
        <v>105</v>
      </c>
      <c r="AK292" s="21">
        <f t="shared" si="180"/>
        <v>0.20114942528735633</v>
      </c>
      <c r="AL292" s="1">
        <v>213</v>
      </c>
      <c r="AM292" s="21">
        <f t="shared" si="181"/>
        <v>0.40804597701149425</v>
      </c>
      <c r="AN292" s="1">
        <v>204</v>
      </c>
      <c r="AO292" s="21">
        <f t="shared" si="182"/>
        <v>0.39080459770114945</v>
      </c>
      <c r="AP292" s="21">
        <f t="shared" si="183"/>
        <v>0.330188679245283</v>
      </c>
      <c r="AQ292" s="1">
        <v>2</v>
      </c>
      <c r="AR292" s="4">
        <v>-20.78</v>
      </c>
      <c r="AS292" s="41">
        <v>176</v>
      </c>
      <c r="AT292" s="41">
        <v>213</v>
      </c>
      <c r="AU292" s="41">
        <v>188</v>
      </c>
      <c r="AV292" s="21">
        <f t="shared" si="184"/>
        <v>0.45244215938303339</v>
      </c>
      <c r="AW292" s="26">
        <v>16.63</v>
      </c>
      <c r="AX292" s="42">
        <v>13</v>
      </c>
      <c r="AY292" s="41">
        <v>-1.2090000000000001</v>
      </c>
      <c r="AZ292" s="1">
        <v>13</v>
      </c>
      <c r="BA292" s="43">
        <v>-1.367</v>
      </c>
      <c r="BB292" s="16">
        <v>49.15</v>
      </c>
      <c r="BC292" s="26">
        <v>16.87</v>
      </c>
      <c r="BD292" s="43">
        <v>-1.1219999999999999</v>
      </c>
      <c r="BE292" s="43">
        <v>-1.675</v>
      </c>
      <c r="BF292" s="16">
        <v>49.21</v>
      </c>
      <c r="BG292" s="21">
        <f t="shared" si="185"/>
        <v>5.4474708171206226E-2</v>
      </c>
      <c r="BH292" s="44">
        <f t="shared" si="186"/>
        <v>0.91331269349845201</v>
      </c>
      <c r="BI292" s="42">
        <f t="shared" si="187"/>
        <v>967.78740166965827</v>
      </c>
      <c r="BJ292" s="21">
        <f t="shared" si="188"/>
        <v>-3.2212598330341763E-2</v>
      </c>
      <c r="BK292" s="26">
        <f t="shared" si="189"/>
        <v>1.3533761902460244</v>
      </c>
      <c r="BL292" s="26">
        <f t="shared" si="190"/>
        <v>2.7067523804920488</v>
      </c>
      <c r="BM292" s="16">
        <f t="shared" si="191"/>
        <v>24.844120063802023</v>
      </c>
      <c r="BN292" s="16">
        <f t="shared" si="192"/>
        <v>31.224322103533279</v>
      </c>
      <c r="BO292" s="16">
        <f t="shared" si="193"/>
        <v>43.598047271496931</v>
      </c>
      <c r="BP292" s="16">
        <f t="shared" si="194"/>
        <v>56.938469718207749</v>
      </c>
      <c r="BQ292" s="16">
        <f t="shared" si="195"/>
        <v>-13.340422446710818</v>
      </c>
      <c r="BR292" s="1">
        <v>14</v>
      </c>
      <c r="BS292" s="1">
        <v>28</v>
      </c>
      <c r="BT292" s="42">
        <v>243</v>
      </c>
      <c r="BU292" s="42">
        <v>295</v>
      </c>
      <c r="BV292" s="42">
        <v>80</v>
      </c>
      <c r="BW292" s="42">
        <v>134</v>
      </c>
      <c r="BX292" s="42">
        <v>132</v>
      </c>
      <c r="BY292" s="42">
        <v>114</v>
      </c>
      <c r="BZ292" s="1">
        <v>175</v>
      </c>
      <c r="CA292" s="1">
        <v>257</v>
      </c>
      <c r="CB292" s="21">
        <f t="shared" si="196"/>
        <v>0.40509259259259262</v>
      </c>
      <c r="CC292" s="4">
        <v>-11.62</v>
      </c>
      <c r="CD292" s="45">
        <f t="shared" si="197"/>
        <v>-9.0469507485976095</v>
      </c>
      <c r="CE292" s="26">
        <f t="shared" si="198"/>
        <v>3.2059290467166139</v>
      </c>
      <c r="CF292" s="26">
        <f t="shared" si="199"/>
        <v>2.1911025858854551</v>
      </c>
      <c r="CG292" s="26">
        <f t="shared" si="200"/>
        <v>32.036226229419974</v>
      </c>
      <c r="CH292" s="26">
        <f t="shared" si="201"/>
        <v>29.476095839595917</v>
      </c>
      <c r="CI292" s="26">
        <f t="shared" si="202"/>
        <v>58.398649973283931</v>
      </c>
      <c r="CJ292" s="26">
        <f t="shared" si="203"/>
        <v>55.423363304028939</v>
      </c>
      <c r="CK292" s="16">
        <f t="shared" si="204"/>
        <v>-16.315709115965809</v>
      </c>
      <c r="CL292" s="42">
        <v>139</v>
      </c>
      <c r="CM292" s="42">
        <v>95</v>
      </c>
      <c r="CN292" s="42">
        <v>1250</v>
      </c>
      <c r="CO292" s="42">
        <v>1183</v>
      </c>
      <c r="CP292" s="42">
        <v>503</v>
      </c>
      <c r="CQ292" s="42">
        <v>534</v>
      </c>
      <c r="CR292" s="42">
        <v>591</v>
      </c>
      <c r="CS292" s="42">
        <v>640</v>
      </c>
      <c r="CT292" s="1">
        <v>7</v>
      </c>
      <c r="CU292" s="1">
        <v>5</v>
      </c>
      <c r="CV292" s="42">
        <f t="shared" si="205"/>
        <v>-2</v>
      </c>
      <c r="CW292" s="26">
        <f t="shared" si="206"/>
        <v>0.69190851431862432</v>
      </c>
      <c r="CX292" s="26">
        <f t="shared" si="207"/>
        <v>0.494220367370446</v>
      </c>
      <c r="CY292" s="26">
        <f t="shared" si="208"/>
        <v>-0.19768814694817841</v>
      </c>
      <c r="CZ292" s="13">
        <v>19</v>
      </c>
      <c r="DA292" s="13">
        <v>27</v>
      </c>
      <c r="DB292" s="27">
        <v>27.13</v>
      </c>
      <c r="DC292" s="27">
        <v>19.29</v>
      </c>
      <c r="DD292" s="27">
        <v>26.92</v>
      </c>
      <c r="DE292" s="27">
        <v>22.5</v>
      </c>
      <c r="DF292" s="13">
        <v>1</v>
      </c>
      <c r="DG292" s="13">
        <v>11</v>
      </c>
      <c r="DH292" s="21">
        <f t="shared" si="209"/>
        <v>8.3333333333333329E-2</v>
      </c>
      <c r="DI292" s="42">
        <v>2</v>
      </c>
      <c r="DJ292" s="42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5</v>
      </c>
      <c r="DR292" s="46">
        <v>1</v>
      </c>
      <c r="DS292" s="13">
        <v>0</v>
      </c>
      <c r="DT292" s="13">
        <v>2</v>
      </c>
      <c r="DU292" s="13">
        <v>-0.4</v>
      </c>
      <c r="DV292" s="13">
        <v>0</v>
      </c>
      <c r="DW292" s="13">
        <v>0</v>
      </c>
      <c r="DX292" s="13">
        <v>0</v>
      </c>
    </row>
    <row r="293" spans="1:128" ht="25.5" x14ac:dyDescent="0.2">
      <c r="A293" s="13" t="s">
        <v>1053</v>
      </c>
      <c r="B293" s="13" t="s">
        <v>1249</v>
      </c>
      <c r="C293" s="39" t="s">
        <v>3328</v>
      </c>
      <c r="D293" s="1" t="s">
        <v>190</v>
      </c>
      <c r="E293" s="13" t="s">
        <v>173</v>
      </c>
      <c r="F293" s="13">
        <v>72</v>
      </c>
      <c r="G293" s="13">
        <v>1</v>
      </c>
      <c r="H293" s="13">
        <v>8</v>
      </c>
      <c r="I293" s="40">
        <f t="shared" si="168"/>
        <v>9</v>
      </c>
      <c r="J293" s="19">
        <f t="shared" si="169"/>
        <v>0.51548031947050255</v>
      </c>
      <c r="K293" s="1">
        <v>1</v>
      </c>
      <c r="L293" s="1">
        <v>4</v>
      </c>
      <c r="M293" s="1">
        <v>4</v>
      </c>
      <c r="N293" s="1">
        <v>50</v>
      </c>
      <c r="O293" s="1">
        <v>25</v>
      </c>
      <c r="P293" s="1">
        <v>30</v>
      </c>
      <c r="Q293" s="1">
        <v>18</v>
      </c>
      <c r="R293" s="15">
        <f t="shared" si="170"/>
        <v>0.02</v>
      </c>
      <c r="S293" s="15">
        <f t="shared" si="171"/>
        <v>9.5238095238095247E-3</v>
      </c>
      <c r="T293" s="16">
        <v>1047.5666666667</v>
      </c>
      <c r="U293" s="16">
        <f t="shared" si="172"/>
        <v>14.549537037037501</v>
      </c>
      <c r="V293" s="16">
        <v>1054.77</v>
      </c>
      <c r="W293" s="16">
        <f t="shared" si="173"/>
        <v>14.649583333333332</v>
      </c>
      <c r="X293" s="16">
        <v>2485.2199999999998</v>
      </c>
      <c r="Y293" s="16">
        <f t="shared" si="174"/>
        <v>34.516944444444441</v>
      </c>
      <c r="Z293" s="21">
        <f t="shared" si="175"/>
        <v>0.29795846880923393</v>
      </c>
      <c r="AA293" s="20">
        <f t="shared" si="176"/>
        <v>59.250000000000007</v>
      </c>
      <c r="AB293">
        <v>89</v>
      </c>
      <c r="AC293" s="1">
        <v>158</v>
      </c>
      <c r="AD293" s="1">
        <v>67</v>
      </c>
      <c r="AE293" s="1">
        <v>21</v>
      </c>
      <c r="AF293" s="1">
        <v>10</v>
      </c>
      <c r="AG293" s="15">
        <f t="shared" si="177"/>
        <v>3.125E-2</v>
      </c>
      <c r="AH293" s="15">
        <f t="shared" si="178"/>
        <v>0.25</v>
      </c>
      <c r="AI293" s="15">
        <f t="shared" si="179"/>
        <v>0.28125</v>
      </c>
      <c r="AJ293" s="1">
        <v>320</v>
      </c>
      <c r="AK293" s="21">
        <f t="shared" si="180"/>
        <v>0.35203520352035206</v>
      </c>
      <c r="AL293" s="1">
        <v>262</v>
      </c>
      <c r="AM293" s="21">
        <f t="shared" si="181"/>
        <v>0.28822882288228824</v>
      </c>
      <c r="AN293" s="1">
        <v>327</v>
      </c>
      <c r="AO293" s="21">
        <f t="shared" si="182"/>
        <v>0.35973597359735976</v>
      </c>
      <c r="AP293" s="21">
        <f t="shared" si="183"/>
        <v>0.54982817869415812</v>
      </c>
      <c r="AQ293" s="1">
        <v>5</v>
      </c>
      <c r="AR293" s="4">
        <v>2.76</v>
      </c>
      <c r="AS293" s="41">
        <v>366</v>
      </c>
      <c r="AT293" s="41">
        <v>374</v>
      </c>
      <c r="AU293" s="41">
        <v>303</v>
      </c>
      <c r="AV293" s="21">
        <f t="shared" si="184"/>
        <v>0.49459459459459459</v>
      </c>
      <c r="AW293" s="26">
        <v>17.04</v>
      </c>
      <c r="AX293" s="42">
        <v>5</v>
      </c>
      <c r="AY293" s="41">
        <v>-0.41799999999999998</v>
      </c>
      <c r="AZ293" s="1">
        <v>5</v>
      </c>
      <c r="BA293" s="43">
        <v>-1.4670000000000001</v>
      </c>
      <c r="BB293" s="16">
        <v>49.21</v>
      </c>
      <c r="BC293" s="26">
        <v>16.190000000000001</v>
      </c>
      <c r="BD293" s="43">
        <v>0.23800000000000002</v>
      </c>
      <c r="BE293" s="43">
        <v>4.6829999999999998</v>
      </c>
      <c r="BF293" s="16">
        <v>50.43</v>
      </c>
      <c r="BG293" s="21">
        <f t="shared" si="185"/>
        <v>6.7510548523206745E-2</v>
      </c>
      <c r="BH293" s="44">
        <f t="shared" si="186"/>
        <v>0.90638297872340423</v>
      </c>
      <c r="BI293" s="42">
        <f t="shared" si="187"/>
        <v>973.89352724661103</v>
      </c>
      <c r="BJ293" s="21">
        <f t="shared" si="188"/>
        <v>-2.6106472753389023E-2</v>
      </c>
      <c r="BK293" s="26">
        <f t="shared" si="189"/>
        <v>1.8203020563724792</v>
      </c>
      <c r="BL293" s="26">
        <f t="shared" si="190"/>
        <v>2.5029153275121594</v>
      </c>
      <c r="BM293" s="16">
        <f t="shared" si="191"/>
        <v>26.963224210017351</v>
      </c>
      <c r="BN293" s="16">
        <f t="shared" si="192"/>
        <v>26.735686452970789</v>
      </c>
      <c r="BO293" s="16">
        <f t="shared" si="193"/>
        <v>51.423533092522547</v>
      </c>
      <c r="BP293" s="16">
        <f t="shared" si="194"/>
        <v>52.845644074063536</v>
      </c>
      <c r="BQ293" s="16">
        <f t="shared" si="195"/>
        <v>-1.4221109815409889</v>
      </c>
      <c r="BR293" s="1">
        <v>32</v>
      </c>
      <c r="BS293" s="1">
        <v>44</v>
      </c>
      <c r="BT293" s="42">
        <v>442</v>
      </c>
      <c r="BU293" s="42">
        <v>426</v>
      </c>
      <c r="BV293" s="42">
        <v>190</v>
      </c>
      <c r="BW293" s="42">
        <v>210</v>
      </c>
      <c r="BX293" s="42">
        <v>249</v>
      </c>
      <c r="BY293" s="42">
        <v>240</v>
      </c>
      <c r="BZ293" s="1">
        <v>399</v>
      </c>
      <c r="CA293" s="1">
        <v>438</v>
      </c>
      <c r="CB293" s="21">
        <f t="shared" si="196"/>
        <v>0.47670250896057348</v>
      </c>
      <c r="CC293" s="4">
        <v>-3.01</v>
      </c>
      <c r="CD293" s="45">
        <f t="shared" si="197"/>
        <v>-8.857987270200784</v>
      </c>
      <c r="CE293" s="26">
        <f t="shared" si="198"/>
        <v>2.1969885965829987</v>
      </c>
      <c r="CF293" s="26">
        <f t="shared" si="199"/>
        <v>2.4384159148888229</v>
      </c>
      <c r="CG293" s="26">
        <f t="shared" si="200"/>
        <v>31.119981329620721</v>
      </c>
      <c r="CH293" s="26">
        <f t="shared" si="201"/>
        <v>28.053854387136752</v>
      </c>
      <c r="CI293" s="26">
        <f t="shared" si="202"/>
        <v>60.042974062658445</v>
      </c>
      <c r="CJ293" s="26">
        <f t="shared" si="203"/>
        <v>54.490145741624488</v>
      </c>
      <c r="CK293" s="16">
        <f t="shared" si="204"/>
        <v>-6.9749393025749455</v>
      </c>
      <c r="CL293" s="42">
        <v>91</v>
      </c>
      <c r="CM293" s="42">
        <v>101</v>
      </c>
      <c r="CN293" s="42">
        <v>1198</v>
      </c>
      <c r="CO293" s="42">
        <v>1061</v>
      </c>
      <c r="CP293" s="42">
        <v>539</v>
      </c>
      <c r="CQ293" s="42">
        <v>505</v>
      </c>
      <c r="CR293" s="42">
        <v>590</v>
      </c>
      <c r="CS293" s="42">
        <v>659</v>
      </c>
      <c r="CT293" s="1">
        <v>6</v>
      </c>
      <c r="CU293" s="1">
        <v>12</v>
      </c>
      <c r="CV293" s="42">
        <f t="shared" si="205"/>
        <v>6</v>
      </c>
      <c r="CW293" s="26">
        <f t="shared" si="206"/>
        <v>0.3436535463136684</v>
      </c>
      <c r="CX293" s="26">
        <f t="shared" si="207"/>
        <v>0.6873070926273368</v>
      </c>
      <c r="CY293" s="26">
        <f t="shared" si="208"/>
        <v>0.3436535463136684</v>
      </c>
      <c r="CZ293" s="13">
        <v>35</v>
      </c>
      <c r="DA293" s="13">
        <v>39</v>
      </c>
      <c r="DB293" s="27">
        <v>34.82</v>
      </c>
      <c r="DC293" s="27">
        <v>37.729999999999997</v>
      </c>
      <c r="DD293" s="27">
        <v>38.93</v>
      </c>
      <c r="DE293" s="27">
        <v>36.44</v>
      </c>
      <c r="DF293" s="1"/>
      <c r="DG293" s="1"/>
      <c r="DH293" s="21" t="str">
        <f t="shared" si="209"/>
        <v xml:space="preserve"> </v>
      </c>
      <c r="DI293" s="42"/>
      <c r="DJ293" s="42"/>
      <c r="DK293" s="1"/>
      <c r="DL293" s="1"/>
      <c r="DM293" s="1"/>
      <c r="DN293" s="1"/>
      <c r="DO293" s="1"/>
      <c r="DP293" s="1"/>
      <c r="DQ293" s="47"/>
      <c r="DR293" s="46"/>
      <c r="DS293" s="13"/>
      <c r="DT293" s="13"/>
      <c r="DU293" s="13"/>
      <c r="DV293" s="13"/>
      <c r="DW293" s="13"/>
      <c r="DX293" s="1"/>
    </row>
    <row r="294" spans="1:128" ht="25.5" x14ac:dyDescent="0.2">
      <c r="A294" s="13" t="s">
        <v>1252</v>
      </c>
      <c r="B294" s="13" t="s">
        <v>1253</v>
      </c>
      <c r="C294" s="39" t="s">
        <v>3329</v>
      </c>
      <c r="D294" s="1" t="s">
        <v>190</v>
      </c>
      <c r="E294" s="13" t="s">
        <v>129</v>
      </c>
      <c r="F294" s="13">
        <v>71</v>
      </c>
      <c r="G294" s="13">
        <v>9</v>
      </c>
      <c r="H294" s="13">
        <v>15</v>
      </c>
      <c r="I294" s="40">
        <f t="shared" si="168"/>
        <v>24</v>
      </c>
      <c r="J294" s="19">
        <f t="shared" si="169"/>
        <v>1.4915066979698421</v>
      </c>
      <c r="K294" s="1">
        <v>8</v>
      </c>
      <c r="L294" s="1">
        <v>6</v>
      </c>
      <c r="M294" s="1">
        <v>6</v>
      </c>
      <c r="N294" s="1">
        <v>85</v>
      </c>
      <c r="O294" s="1">
        <v>32</v>
      </c>
      <c r="P294" s="1">
        <v>35</v>
      </c>
      <c r="Q294" s="1">
        <v>86</v>
      </c>
      <c r="R294" s="15">
        <f t="shared" si="170"/>
        <v>0.10588235294117647</v>
      </c>
      <c r="S294" s="15">
        <f t="shared" si="171"/>
        <v>5.921052631578947E-2</v>
      </c>
      <c r="T294" s="16">
        <v>965.46666666670001</v>
      </c>
      <c r="U294" s="16">
        <f t="shared" si="172"/>
        <v>13.59812206572817</v>
      </c>
      <c r="V294" s="16">
        <v>927.82</v>
      </c>
      <c r="W294" s="16">
        <f t="shared" si="173"/>
        <v>13.067887323943662</v>
      </c>
      <c r="X294" s="16">
        <v>2532.39</v>
      </c>
      <c r="Y294" s="16">
        <f t="shared" si="174"/>
        <v>35.667464788732396</v>
      </c>
      <c r="Z294" s="21">
        <f t="shared" si="175"/>
        <v>0.26813979498354146</v>
      </c>
      <c r="AA294" s="20">
        <f t="shared" si="176"/>
        <v>76.137931034482762</v>
      </c>
      <c r="AB294">
        <v>49</v>
      </c>
      <c r="AC294" s="1">
        <v>117</v>
      </c>
      <c r="AD294" s="1">
        <v>73</v>
      </c>
      <c r="AE294" s="1">
        <v>44</v>
      </c>
      <c r="AF294" s="1">
        <v>33</v>
      </c>
      <c r="AG294" s="15">
        <f t="shared" si="177"/>
        <v>0.31034482758620691</v>
      </c>
      <c r="AH294" s="15">
        <f t="shared" si="178"/>
        <v>0.41379310344827586</v>
      </c>
      <c r="AI294" s="15">
        <f t="shared" si="179"/>
        <v>0.72413793103448276</v>
      </c>
      <c r="AJ294" s="1">
        <v>258</v>
      </c>
      <c r="AK294" s="21">
        <f t="shared" si="180"/>
        <v>0.26461538461538464</v>
      </c>
      <c r="AL294" s="1">
        <v>366</v>
      </c>
      <c r="AM294" s="21">
        <f t="shared" si="181"/>
        <v>0.37538461538461537</v>
      </c>
      <c r="AN294" s="1">
        <v>351</v>
      </c>
      <c r="AO294" s="21">
        <f t="shared" si="182"/>
        <v>0.36</v>
      </c>
      <c r="AP294" s="21">
        <f t="shared" si="183"/>
        <v>0.41346153846153844</v>
      </c>
      <c r="AQ294" s="1">
        <v>1</v>
      </c>
      <c r="AR294" s="4">
        <v>-8.81</v>
      </c>
      <c r="AS294" s="41">
        <v>319</v>
      </c>
      <c r="AT294" s="41">
        <v>360</v>
      </c>
      <c r="AU294" s="41">
        <v>313</v>
      </c>
      <c r="AV294" s="21">
        <f t="shared" si="184"/>
        <v>0.46980854197349042</v>
      </c>
      <c r="AW294" s="26">
        <v>17.43</v>
      </c>
      <c r="AX294" s="42">
        <v>5</v>
      </c>
      <c r="AY294" s="41">
        <v>0.86899999999999999</v>
      </c>
      <c r="AZ294" s="1">
        <v>6</v>
      </c>
      <c r="BA294" s="43">
        <v>1.083</v>
      </c>
      <c r="BB294" s="16">
        <v>50.13</v>
      </c>
      <c r="BC294" s="26">
        <v>18.36</v>
      </c>
      <c r="BD294" s="43">
        <v>0.47800000000000004</v>
      </c>
      <c r="BE294" s="43">
        <v>-8.2609999999999992</v>
      </c>
      <c r="BF294" s="16">
        <v>47.36</v>
      </c>
      <c r="BG294" s="21">
        <f t="shared" si="185"/>
        <v>7.880434782608696E-2</v>
      </c>
      <c r="BH294" s="44">
        <f t="shared" si="186"/>
        <v>0.93650793650793651</v>
      </c>
      <c r="BI294" s="42">
        <f t="shared" si="187"/>
        <v>1015.3122843340235</v>
      </c>
      <c r="BJ294" s="21">
        <f t="shared" si="188"/>
        <v>1.5312284334023471E-2</v>
      </c>
      <c r="BK294" s="26">
        <f t="shared" si="189"/>
        <v>1.8753637559009291</v>
      </c>
      <c r="BL294" s="26">
        <f t="shared" si="190"/>
        <v>1.8106960401802072</v>
      </c>
      <c r="BM294" s="16">
        <f t="shared" si="191"/>
        <v>23.79771938522558</v>
      </c>
      <c r="BN294" s="16">
        <f t="shared" si="192"/>
        <v>28.518462632838265</v>
      </c>
      <c r="BO294" s="16">
        <f t="shared" si="193"/>
        <v>48.436119074820546</v>
      </c>
      <c r="BP294" s="16">
        <f t="shared" si="194"/>
        <v>57.489599275721581</v>
      </c>
      <c r="BQ294" s="16">
        <f t="shared" si="195"/>
        <v>-9.0534802009010349</v>
      </c>
      <c r="BR294" s="1">
        <v>29</v>
      </c>
      <c r="BS294" s="1">
        <v>28</v>
      </c>
      <c r="BT294" s="42">
        <v>339</v>
      </c>
      <c r="BU294" s="42">
        <v>413</v>
      </c>
      <c r="BV294" s="42">
        <v>159</v>
      </c>
      <c r="BW294" s="42">
        <v>183</v>
      </c>
      <c r="BX294" s="42">
        <v>265</v>
      </c>
      <c r="BY294" s="42">
        <v>222</v>
      </c>
      <c r="BZ294" s="1">
        <v>359</v>
      </c>
      <c r="CA294" s="1">
        <v>412</v>
      </c>
      <c r="CB294" s="21">
        <f t="shared" si="196"/>
        <v>0.46562905317769132</v>
      </c>
      <c r="CC294" s="4">
        <v>0.47</v>
      </c>
      <c r="CD294" s="45">
        <f t="shared" si="197"/>
        <v>2.2774428760220395</v>
      </c>
      <c r="CE294" s="26">
        <f t="shared" si="198"/>
        <v>2.3929963394263916</v>
      </c>
      <c r="CF294" s="26">
        <f t="shared" si="199"/>
        <v>2.3929963394263916</v>
      </c>
      <c r="CG294" s="26">
        <f t="shared" si="200"/>
        <v>26.749434328835608</v>
      </c>
      <c r="CH294" s="26">
        <f t="shared" si="201"/>
        <v>29.095044602134745</v>
      </c>
      <c r="CI294" s="26">
        <f t="shared" si="202"/>
        <v>53.048701029462286</v>
      </c>
      <c r="CJ294" s="26">
        <f t="shared" si="203"/>
        <v>60.606778576759503</v>
      </c>
      <c r="CK294" s="16">
        <f t="shared" si="204"/>
        <v>-1.4954026536038185</v>
      </c>
      <c r="CL294" s="42">
        <v>101</v>
      </c>
      <c r="CM294" s="42">
        <v>101</v>
      </c>
      <c r="CN294" s="42">
        <v>1028</v>
      </c>
      <c r="CO294" s="42">
        <v>1127</v>
      </c>
      <c r="CP294" s="42">
        <v>473</v>
      </c>
      <c r="CQ294" s="42">
        <v>521</v>
      </c>
      <c r="CR294" s="42">
        <v>809</v>
      </c>
      <c r="CS294" s="42">
        <v>637</v>
      </c>
      <c r="CT294" s="1">
        <v>9</v>
      </c>
      <c r="CU294" s="1">
        <v>4</v>
      </c>
      <c r="CV294" s="42">
        <f t="shared" si="205"/>
        <v>-5</v>
      </c>
      <c r="CW294" s="26">
        <f t="shared" si="206"/>
        <v>0.5593150117386908</v>
      </c>
      <c r="CX294" s="26">
        <f t="shared" si="207"/>
        <v>0.24858444966164034</v>
      </c>
      <c r="CY294" s="26">
        <f t="shared" si="208"/>
        <v>-0.31073056207705047</v>
      </c>
      <c r="CZ294" s="13">
        <v>29</v>
      </c>
      <c r="DA294" s="13">
        <v>36</v>
      </c>
      <c r="DB294" s="27">
        <v>35.71</v>
      </c>
      <c r="DC294" s="27">
        <v>35.51</v>
      </c>
      <c r="DD294" s="27">
        <v>32.119999999999997</v>
      </c>
      <c r="DE294" s="27">
        <v>35.700000000000003</v>
      </c>
      <c r="DF294" s="13">
        <v>6</v>
      </c>
      <c r="DG294" s="13">
        <v>8</v>
      </c>
      <c r="DH294" s="21">
        <f t="shared" si="209"/>
        <v>0.42857142857142855</v>
      </c>
      <c r="DI294" s="42">
        <v>7</v>
      </c>
      <c r="DJ294" s="42">
        <v>3</v>
      </c>
      <c r="DK294" s="13">
        <v>1</v>
      </c>
      <c r="DL294" s="13">
        <v>0</v>
      </c>
      <c r="DM294" s="13">
        <v>0.14300000000000002</v>
      </c>
      <c r="DN294" s="13">
        <v>0</v>
      </c>
      <c r="DO294" s="13">
        <v>0</v>
      </c>
      <c r="DP294" s="13">
        <v>0</v>
      </c>
      <c r="DQ294" s="13">
        <v>6</v>
      </c>
      <c r="DR294" s="46">
        <v>3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</row>
    <row r="295" spans="1:128" ht="25.5" x14ac:dyDescent="0.2">
      <c r="A295" s="13" t="s">
        <v>143</v>
      </c>
      <c r="B295" s="13" t="s">
        <v>1256</v>
      </c>
      <c r="C295" s="39" t="s">
        <v>3330</v>
      </c>
      <c r="D295" s="13" t="s">
        <v>128</v>
      </c>
      <c r="E295" s="13" t="s">
        <v>146</v>
      </c>
      <c r="F295" s="13">
        <v>82</v>
      </c>
      <c r="G295" s="13">
        <v>11</v>
      </c>
      <c r="H295" s="13">
        <v>6</v>
      </c>
      <c r="I295" s="40">
        <f t="shared" si="168"/>
        <v>17</v>
      </c>
      <c r="J295" s="19">
        <f t="shared" si="169"/>
        <v>1.1106271777003485</v>
      </c>
      <c r="K295" s="1">
        <v>9</v>
      </c>
      <c r="L295" s="1">
        <v>2</v>
      </c>
      <c r="M295" s="1">
        <v>4</v>
      </c>
      <c r="N295" s="1">
        <v>85</v>
      </c>
      <c r="O295" s="1">
        <v>21</v>
      </c>
      <c r="P295" s="1">
        <v>18</v>
      </c>
      <c r="Q295" s="1">
        <v>78</v>
      </c>
      <c r="R295" s="15">
        <f t="shared" si="170"/>
        <v>0.12941176470588237</v>
      </c>
      <c r="S295" s="15">
        <f t="shared" si="171"/>
        <v>8.8709677419354843E-2</v>
      </c>
      <c r="T295" s="16">
        <v>918.4</v>
      </c>
      <c r="U295" s="16">
        <f t="shared" si="172"/>
        <v>11.2</v>
      </c>
      <c r="V295" s="16">
        <v>895.22</v>
      </c>
      <c r="W295" s="16">
        <f t="shared" si="173"/>
        <v>10.917317073170732</v>
      </c>
      <c r="X295" s="16">
        <v>2925.23</v>
      </c>
      <c r="Y295" s="16">
        <f t="shared" si="174"/>
        <v>35.673536585365852</v>
      </c>
      <c r="Z295" s="21">
        <f t="shared" si="175"/>
        <v>0.23432318182413067</v>
      </c>
      <c r="AA295" s="20">
        <f t="shared" si="176"/>
        <v>26</v>
      </c>
      <c r="AB295">
        <v>34</v>
      </c>
      <c r="AC295" s="1">
        <v>142</v>
      </c>
      <c r="AD295" s="1">
        <v>149</v>
      </c>
      <c r="AE295" s="1">
        <v>11</v>
      </c>
      <c r="AF295" s="1">
        <v>15</v>
      </c>
      <c r="AG295" s="15">
        <f t="shared" si="177"/>
        <v>0.39285714285714285</v>
      </c>
      <c r="AH295" s="15">
        <f t="shared" si="178"/>
        <v>0.21428571428571427</v>
      </c>
      <c r="AI295" s="15">
        <f t="shared" si="179"/>
        <v>0.6071428571428571</v>
      </c>
      <c r="AJ295" s="1">
        <v>187</v>
      </c>
      <c r="AK295" s="21">
        <f t="shared" si="180"/>
        <v>0.22077922077922077</v>
      </c>
      <c r="AL295" s="1">
        <v>337</v>
      </c>
      <c r="AM295" s="21">
        <f t="shared" si="181"/>
        <v>0.39787485242030696</v>
      </c>
      <c r="AN295" s="1">
        <v>323</v>
      </c>
      <c r="AO295" s="21">
        <f t="shared" si="182"/>
        <v>0.38134592680047225</v>
      </c>
      <c r="AP295" s="21">
        <f t="shared" si="183"/>
        <v>0.3568702290076336</v>
      </c>
      <c r="AQ295" s="1">
        <v>2</v>
      </c>
      <c r="AR295" s="4">
        <v>-24.89</v>
      </c>
      <c r="AS295" s="41">
        <v>276</v>
      </c>
      <c r="AT295" s="41">
        <v>362</v>
      </c>
      <c r="AU295" s="41">
        <v>261</v>
      </c>
      <c r="AV295" s="21">
        <f t="shared" si="184"/>
        <v>0.43260188087774293</v>
      </c>
      <c r="AW295" s="26">
        <v>17.260000000000002</v>
      </c>
      <c r="AX295" s="42">
        <v>10</v>
      </c>
      <c r="AY295" s="41">
        <v>0.55900000000000005</v>
      </c>
      <c r="AZ295" s="1">
        <v>6</v>
      </c>
      <c r="BA295" s="43">
        <v>-0.11</v>
      </c>
      <c r="BB295" s="16">
        <v>49.98</v>
      </c>
      <c r="BC295" s="26">
        <v>16.95</v>
      </c>
      <c r="BD295" s="43">
        <v>-6.8250000000000002</v>
      </c>
      <c r="BE295" s="43">
        <v>1.115</v>
      </c>
      <c r="BF295" s="16">
        <v>50.63</v>
      </c>
      <c r="BG295" s="21">
        <f t="shared" si="185"/>
        <v>7.6923076923076927E-2</v>
      </c>
      <c r="BH295" s="44">
        <f t="shared" si="186"/>
        <v>0.94186046511627908</v>
      </c>
      <c r="BI295" s="42">
        <f t="shared" si="187"/>
        <v>1018.783542039356</v>
      </c>
      <c r="BJ295" s="21">
        <f t="shared" si="188"/>
        <v>1.8783542039356005E-2</v>
      </c>
      <c r="BK295" s="26">
        <f t="shared" si="189"/>
        <v>1.8766336766381448</v>
      </c>
      <c r="BL295" s="26">
        <f t="shared" si="190"/>
        <v>1.6755657827126293</v>
      </c>
      <c r="BM295" s="16">
        <f t="shared" si="191"/>
        <v>24.396237796295882</v>
      </c>
      <c r="BN295" s="16">
        <f t="shared" si="192"/>
        <v>28.819731462657224</v>
      </c>
      <c r="BO295" s="16">
        <f t="shared" si="193"/>
        <v>41.419986148656193</v>
      </c>
      <c r="BP295" s="16">
        <f t="shared" si="194"/>
        <v>52.009561895400012</v>
      </c>
      <c r="BQ295" s="16">
        <f t="shared" si="195"/>
        <v>-10.589575746743819</v>
      </c>
      <c r="BR295" s="1">
        <v>28</v>
      </c>
      <c r="BS295" s="1">
        <v>25</v>
      </c>
      <c r="BT295" s="42">
        <v>336</v>
      </c>
      <c r="BU295" s="42">
        <v>405</v>
      </c>
      <c r="BV295" s="42">
        <v>107</v>
      </c>
      <c r="BW295" s="42">
        <v>155</v>
      </c>
      <c r="BX295" s="42">
        <v>191</v>
      </c>
      <c r="BY295" s="42">
        <v>147</v>
      </c>
      <c r="BZ295" s="1">
        <v>289</v>
      </c>
      <c r="CA295" s="1">
        <v>339</v>
      </c>
      <c r="CB295" s="21">
        <f t="shared" si="196"/>
        <v>0.46019108280254778</v>
      </c>
      <c r="CC295" s="4">
        <v>-9.64</v>
      </c>
      <c r="CD295" s="45">
        <f t="shared" si="197"/>
        <v>-8.4694612429270251</v>
      </c>
      <c r="CE295" s="26">
        <f t="shared" si="198"/>
        <v>2.4408337122209196</v>
      </c>
      <c r="CF295" s="26">
        <f t="shared" si="199"/>
        <v>2.379300089223753</v>
      </c>
      <c r="CG295" s="26">
        <f t="shared" si="200"/>
        <v>30.561699421925795</v>
      </c>
      <c r="CH295" s="26">
        <f t="shared" si="201"/>
        <v>26.72610358843578</v>
      </c>
      <c r="CI295" s="26">
        <f t="shared" si="202"/>
        <v>58.067228901659014</v>
      </c>
      <c r="CJ295" s="26">
        <f t="shared" si="203"/>
        <v>45.145168072254144</v>
      </c>
      <c r="CK295" s="16">
        <f t="shared" si="204"/>
        <v>-23.511636576148689</v>
      </c>
      <c r="CL295" s="42">
        <v>119</v>
      </c>
      <c r="CM295" s="42">
        <v>116</v>
      </c>
      <c r="CN295" s="42">
        <v>1371</v>
      </c>
      <c r="CO295" s="42">
        <v>1187</v>
      </c>
      <c r="CP295" s="42">
        <v>588</v>
      </c>
      <c r="CQ295" s="42">
        <v>444</v>
      </c>
      <c r="CR295" s="42">
        <v>454</v>
      </c>
      <c r="CS295" s="42">
        <v>753</v>
      </c>
      <c r="CT295" s="1">
        <v>14</v>
      </c>
      <c r="CU295" s="1">
        <v>9</v>
      </c>
      <c r="CV295" s="42">
        <f t="shared" si="205"/>
        <v>-5</v>
      </c>
      <c r="CW295" s="26">
        <f t="shared" si="206"/>
        <v>0.91463414634146334</v>
      </c>
      <c r="CX295" s="26">
        <f t="shared" si="207"/>
        <v>0.58797909407665516</v>
      </c>
      <c r="CY295" s="26">
        <f t="shared" si="208"/>
        <v>-0.3266550522648084</v>
      </c>
      <c r="CZ295" s="13">
        <v>26</v>
      </c>
      <c r="DA295" s="13">
        <v>31</v>
      </c>
      <c r="DB295" s="27">
        <v>24.53</v>
      </c>
      <c r="DC295" s="27">
        <v>31.48</v>
      </c>
      <c r="DD295" s="27">
        <v>31.33</v>
      </c>
      <c r="DE295" s="27">
        <v>30</v>
      </c>
      <c r="DF295" s="13">
        <v>382</v>
      </c>
      <c r="DG295" s="13">
        <v>304</v>
      </c>
      <c r="DH295" s="21">
        <f t="shared" si="209"/>
        <v>0.5568513119533528</v>
      </c>
      <c r="DI295" s="42">
        <v>117</v>
      </c>
      <c r="DJ295" s="42">
        <v>66</v>
      </c>
      <c r="DK295" s="13">
        <v>19</v>
      </c>
      <c r="DL295" s="13">
        <v>0</v>
      </c>
      <c r="DM295" s="13">
        <v>0.16200000000000001</v>
      </c>
      <c r="DN295" s="13">
        <v>3</v>
      </c>
      <c r="DO295" s="13">
        <v>0</v>
      </c>
      <c r="DP295" s="13">
        <v>2.6000000000000002E-2</v>
      </c>
      <c r="DQ295" s="13">
        <v>302</v>
      </c>
      <c r="DR295" s="46">
        <v>155</v>
      </c>
      <c r="DS295" s="13">
        <v>3</v>
      </c>
      <c r="DT295" s="13">
        <v>44</v>
      </c>
      <c r="DU295" s="13">
        <v>-0.13600000000000001</v>
      </c>
      <c r="DV295" s="13">
        <v>0</v>
      </c>
      <c r="DW295" s="13">
        <v>2</v>
      </c>
      <c r="DX295" s="13">
        <v>-7.0000000000000001E-3</v>
      </c>
    </row>
    <row r="296" spans="1:128" ht="25.5" x14ac:dyDescent="0.2">
      <c r="A296" s="13" t="s">
        <v>1259</v>
      </c>
      <c r="B296" s="13" t="s">
        <v>1260</v>
      </c>
      <c r="C296" s="39" t="s">
        <v>3331</v>
      </c>
      <c r="D296" s="1" t="s">
        <v>264</v>
      </c>
      <c r="E296" s="13" t="s">
        <v>146</v>
      </c>
      <c r="F296" s="13">
        <v>74</v>
      </c>
      <c r="G296" s="13">
        <v>3</v>
      </c>
      <c r="H296" s="13">
        <v>5</v>
      </c>
      <c r="I296" s="40">
        <f t="shared" si="168"/>
        <v>8</v>
      </c>
      <c r="J296" s="19">
        <f t="shared" si="169"/>
        <v>0.71199011124841971</v>
      </c>
      <c r="K296" s="1">
        <v>3</v>
      </c>
      <c r="L296" s="1">
        <v>1</v>
      </c>
      <c r="M296" s="1">
        <v>4</v>
      </c>
      <c r="N296" s="1">
        <v>67</v>
      </c>
      <c r="O296" s="1">
        <v>26</v>
      </c>
      <c r="P296" s="1">
        <v>22</v>
      </c>
      <c r="Q296" s="1">
        <v>66</v>
      </c>
      <c r="R296" s="15">
        <f t="shared" si="170"/>
        <v>4.4776119402985072E-2</v>
      </c>
      <c r="S296" s="15">
        <f t="shared" si="171"/>
        <v>2.6086956521739129E-2</v>
      </c>
      <c r="T296" s="16">
        <v>674.16666666670005</v>
      </c>
      <c r="U296" s="16">
        <f t="shared" si="172"/>
        <v>9.1103603603608114</v>
      </c>
      <c r="V296" s="16">
        <v>672.96</v>
      </c>
      <c r="W296" s="16">
        <f t="shared" si="173"/>
        <v>9.0940540540540553</v>
      </c>
      <c r="X296" s="16">
        <v>2883.55</v>
      </c>
      <c r="Y296" s="16">
        <f t="shared" si="174"/>
        <v>38.966891891891898</v>
      </c>
      <c r="Z296" s="21">
        <f t="shared" si="175"/>
        <v>0.18921920646926341</v>
      </c>
      <c r="AA296" s="20">
        <f t="shared" si="176"/>
        <v>21.307692307692307</v>
      </c>
      <c r="AB296">
        <v>17</v>
      </c>
      <c r="AC296" s="1">
        <v>79</v>
      </c>
      <c r="AD296" s="1">
        <v>51</v>
      </c>
      <c r="AE296" s="1">
        <v>11</v>
      </c>
      <c r="AF296" s="1">
        <v>16</v>
      </c>
      <c r="AG296" s="15">
        <f t="shared" si="177"/>
        <v>0.23076923076923078</v>
      </c>
      <c r="AH296" s="15">
        <f t="shared" si="178"/>
        <v>0.38461538461538464</v>
      </c>
      <c r="AI296" s="15">
        <f t="shared" si="179"/>
        <v>0.61538461538461542</v>
      </c>
      <c r="AJ296" s="1">
        <v>148</v>
      </c>
      <c r="AK296" s="21">
        <f t="shared" si="180"/>
        <v>0.27155963302752295</v>
      </c>
      <c r="AL296" s="1">
        <v>178</v>
      </c>
      <c r="AM296" s="21">
        <f t="shared" si="181"/>
        <v>0.32660550458715598</v>
      </c>
      <c r="AN296" s="1">
        <v>219</v>
      </c>
      <c r="AO296" s="21">
        <f t="shared" si="182"/>
        <v>0.40183486238532112</v>
      </c>
      <c r="AP296" s="21">
        <f t="shared" si="183"/>
        <v>0.45398773006134968</v>
      </c>
      <c r="AQ296" s="1">
        <v>4</v>
      </c>
      <c r="AR296" s="4">
        <v>-7.25</v>
      </c>
      <c r="AS296" s="41">
        <v>199</v>
      </c>
      <c r="AT296" s="41">
        <v>218</v>
      </c>
      <c r="AU296" s="41">
        <v>191</v>
      </c>
      <c r="AV296" s="21">
        <f t="shared" si="184"/>
        <v>0.47721822541966424</v>
      </c>
      <c r="AW296" s="26">
        <v>16.79</v>
      </c>
      <c r="AX296" s="42">
        <v>12</v>
      </c>
      <c r="AY296" s="41">
        <v>-0.498</v>
      </c>
      <c r="AZ296" s="1">
        <v>12</v>
      </c>
      <c r="BA296" s="43">
        <v>-0.3</v>
      </c>
      <c r="BB296" s="16">
        <v>49.76</v>
      </c>
      <c r="BC296" s="26">
        <v>16.18</v>
      </c>
      <c r="BD296" s="43">
        <v>-4.1470000000000002</v>
      </c>
      <c r="BE296" s="43">
        <v>0.79700000000000004</v>
      </c>
      <c r="BF296" s="16">
        <v>49.28</v>
      </c>
      <c r="BG296" s="21">
        <f t="shared" si="185"/>
        <v>4.6931407942238268E-2</v>
      </c>
      <c r="BH296" s="44">
        <f t="shared" si="186"/>
        <v>0.94202898550724634</v>
      </c>
      <c r="BI296" s="42">
        <f t="shared" si="187"/>
        <v>988.96039344948463</v>
      </c>
      <c r="BJ296" s="21">
        <f t="shared" si="188"/>
        <v>-1.1039606550515391E-2</v>
      </c>
      <c r="BK296" s="26">
        <f t="shared" si="189"/>
        <v>1.159058487874465</v>
      </c>
      <c r="BL296" s="26">
        <f t="shared" si="190"/>
        <v>1.4265335235378032</v>
      </c>
      <c r="BM296" s="16">
        <f t="shared" si="191"/>
        <v>24.696861626248214</v>
      </c>
      <c r="BN296" s="16">
        <f t="shared" si="192"/>
        <v>24.607703281027103</v>
      </c>
      <c r="BO296" s="16">
        <f t="shared" si="193"/>
        <v>46.273181169757493</v>
      </c>
      <c r="BP296" s="16">
        <f t="shared" si="194"/>
        <v>46.362339514978601</v>
      </c>
      <c r="BQ296" s="16">
        <f t="shared" si="195"/>
        <v>-8.9158345221107993E-2</v>
      </c>
      <c r="BR296" s="1">
        <v>13</v>
      </c>
      <c r="BS296" s="1">
        <v>16</v>
      </c>
      <c r="BT296" s="42">
        <v>264</v>
      </c>
      <c r="BU296" s="42">
        <v>260</v>
      </c>
      <c r="BV296" s="42">
        <v>110</v>
      </c>
      <c r="BW296" s="42">
        <v>110</v>
      </c>
      <c r="BX296" s="42">
        <v>134</v>
      </c>
      <c r="BY296" s="42">
        <v>132</v>
      </c>
      <c r="BZ296" s="1">
        <v>235</v>
      </c>
      <c r="CA296" s="1">
        <v>257</v>
      </c>
      <c r="CB296" s="21">
        <f t="shared" si="196"/>
        <v>0.47764227642276424</v>
      </c>
      <c r="CC296" s="4">
        <v>-4.9400000000000004</v>
      </c>
      <c r="CD296" s="45">
        <f t="shared" si="197"/>
        <v>-0.17186386669350107</v>
      </c>
      <c r="CE296" s="26">
        <f t="shared" si="198"/>
        <v>2.8922682110592839</v>
      </c>
      <c r="CF296" s="26">
        <f t="shared" si="199"/>
        <v>2.580152936484541</v>
      </c>
      <c r="CG296" s="26">
        <f t="shared" si="200"/>
        <v>30.899412182899546</v>
      </c>
      <c r="CH296" s="26">
        <f t="shared" si="201"/>
        <v>28.236028506528406</v>
      </c>
      <c r="CI296" s="26">
        <f t="shared" si="202"/>
        <v>57.886979591128977</v>
      </c>
      <c r="CJ296" s="26">
        <f t="shared" si="203"/>
        <v>53.184442787536184</v>
      </c>
      <c r="CK296" s="16">
        <f t="shared" si="204"/>
        <v>-4.7916951488139006</v>
      </c>
      <c r="CL296" s="42">
        <v>139</v>
      </c>
      <c r="CM296" s="42">
        <v>124</v>
      </c>
      <c r="CN296" s="42">
        <v>1346</v>
      </c>
      <c r="CO296" s="42">
        <v>1233</v>
      </c>
      <c r="CP296" s="42">
        <v>556</v>
      </c>
      <c r="CQ296" s="42">
        <v>492</v>
      </c>
      <c r="CR296" s="42">
        <v>707</v>
      </c>
      <c r="CS296" s="42">
        <v>741</v>
      </c>
      <c r="CT296" s="1">
        <v>3</v>
      </c>
      <c r="CU296" s="1">
        <v>3</v>
      </c>
      <c r="CV296" s="42">
        <f t="shared" si="205"/>
        <v>0</v>
      </c>
      <c r="CW296" s="26">
        <f t="shared" si="206"/>
        <v>0.26699629171815736</v>
      </c>
      <c r="CX296" s="26">
        <f t="shared" si="207"/>
        <v>0.26699629171815736</v>
      </c>
      <c r="CY296" s="26">
        <f t="shared" si="208"/>
        <v>0</v>
      </c>
      <c r="CZ296" s="13">
        <v>18</v>
      </c>
      <c r="DA296" s="13">
        <v>21</v>
      </c>
      <c r="DB296" s="27">
        <v>23.39</v>
      </c>
      <c r="DC296" s="27">
        <v>22.57</v>
      </c>
      <c r="DD296" s="27">
        <v>23.49</v>
      </c>
      <c r="DE296" s="27">
        <v>24.09</v>
      </c>
      <c r="DF296" s="13">
        <v>279</v>
      </c>
      <c r="DG296" s="13">
        <v>234</v>
      </c>
      <c r="DH296" s="21">
        <f t="shared" si="209"/>
        <v>0.54385964912280704</v>
      </c>
      <c r="DI296" s="42">
        <v>136</v>
      </c>
      <c r="DJ296" s="42">
        <v>83</v>
      </c>
      <c r="DK296" s="13">
        <v>18</v>
      </c>
      <c r="DL296" s="13">
        <v>0</v>
      </c>
      <c r="DM296" s="13">
        <v>0.13200000000000001</v>
      </c>
      <c r="DN296" s="13">
        <v>0</v>
      </c>
      <c r="DO296" s="13">
        <v>0</v>
      </c>
      <c r="DP296" s="13">
        <v>0</v>
      </c>
      <c r="DQ296" s="13">
        <v>168</v>
      </c>
      <c r="DR296" s="46">
        <v>93</v>
      </c>
      <c r="DS296" s="13">
        <v>0</v>
      </c>
      <c r="DT296" s="13">
        <v>23</v>
      </c>
      <c r="DU296" s="13">
        <v>-0.13700000000000001</v>
      </c>
      <c r="DV296" s="13">
        <v>0</v>
      </c>
      <c r="DW296" s="13">
        <v>3</v>
      </c>
      <c r="DX296" s="13">
        <v>-1.8000000000000002E-2</v>
      </c>
    </row>
    <row r="297" spans="1:128" ht="25.5" x14ac:dyDescent="0.2">
      <c r="A297" s="13" t="s">
        <v>407</v>
      </c>
      <c r="B297" s="13" t="s">
        <v>1263</v>
      </c>
      <c r="C297" s="39" t="s">
        <v>3332</v>
      </c>
      <c r="D297" s="1" t="s">
        <v>363</v>
      </c>
      <c r="E297" s="13" t="s">
        <v>173</v>
      </c>
      <c r="F297" s="13">
        <v>81</v>
      </c>
      <c r="G297" s="13">
        <v>4</v>
      </c>
      <c r="H297" s="13">
        <v>22</v>
      </c>
      <c r="I297" s="40">
        <f t="shared" si="168"/>
        <v>26</v>
      </c>
      <c r="J297" s="19">
        <f t="shared" si="169"/>
        <v>1.0259220693812905</v>
      </c>
      <c r="K297" s="1">
        <v>4</v>
      </c>
      <c r="L297" s="1">
        <v>9</v>
      </c>
      <c r="M297" s="1">
        <v>11</v>
      </c>
      <c r="N297" s="1">
        <v>100</v>
      </c>
      <c r="O297" s="1">
        <v>52</v>
      </c>
      <c r="P297" s="1">
        <v>68</v>
      </c>
      <c r="Q297" s="1">
        <v>74</v>
      </c>
      <c r="R297" s="15">
        <f t="shared" si="170"/>
        <v>0.04</v>
      </c>
      <c r="S297" s="15">
        <f t="shared" si="171"/>
        <v>1.8181818181818181E-2</v>
      </c>
      <c r="T297" s="16">
        <v>1520.5833333333001</v>
      </c>
      <c r="U297" s="16">
        <f t="shared" si="172"/>
        <v>18.772633744855558</v>
      </c>
      <c r="V297" s="16">
        <v>1410.01</v>
      </c>
      <c r="W297" s="16">
        <f t="shared" si="173"/>
        <v>17.407530864197529</v>
      </c>
      <c r="X297" s="16">
        <v>2406.9299999999998</v>
      </c>
      <c r="Y297" s="16">
        <f t="shared" si="174"/>
        <v>29.715185185185184</v>
      </c>
      <c r="Z297" s="21">
        <f t="shared" si="175"/>
        <v>0.36940847904342217</v>
      </c>
      <c r="AA297" s="20">
        <f t="shared" si="176"/>
        <v>98.357142857142861</v>
      </c>
      <c r="AB297">
        <v>109</v>
      </c>
      <c r="AC297" s="1">
        <v>85</v>
      </c>
      <c r="AD297" s="1">
        <v>112</v>
      </c>
      <c r="AE297" s="1">
        <v>61</v>
      </c>
      <c r="AF297" s="1">
        <v>19</v>
      </c>
      <c r="AG297" s="15">
        <f t="shared" si="177"/>
        <v>5.7142857142857141E-2</v>
      </c>
      <c r="AH297" s="15">
        <f t="shared" si="178"/>
        <v>0.2857142857142857</v>
      </c>
      <c r="AI297" s="15">
        <f t="shared" si="179"/>
        <v>0.34285714285714286</v>
      </c>
      <c r="AJ297" s="1">
        <v>452</v>
      </c>
      <c r="AK297" s="21">
        <f t="shared" si="180"/>
        <v>0.28844926611359284</v>
      </c>
      <c r="AL297" s="1">
        <v>468</v>
      </c>
      <c r="AM297" s="21">
        <f t="shared" si="181"/>
        <v>0.29865985960433949</v>
      </c>
      <c r="AN297" s="1">
        <v>647</v>
      </c>
      <c r="AO297" s="21">
        <f t="shared" si="182"/>
        <v>0.41289087428206767</v>
      </c>
      <c r="AP297" s="21">
        <f t="shared" si="183"/>
        <v>0.49130434782608695</v>
      </c>
      <c r="AQ297" s="1">
        <v>2</v>
      </c>
      <c r="AR297" s="4">
        <v>-3</v>
      </c>
      <c r="AS297" s="41">
        <v>561</v>
      </c>
      <c r="AT297" s="41">
        <v>592</v>
      </c>
      <c r="AU297" s="41">
        <v>562</v>
      </c>
      <c r="AV297" s="21">
        <f t="shared" si="184"/>
        <v>0.48655680832610582</v>
      </c>
      <c r="AW297" s="26">
        <v>17.68</v>
      </c>
      <c r="AX297" s="42">
        <v>1</v>
      </c>
      <c r="AY297" s="41">
        <v>1.1759999999999999</v>
      </c>
      <c r="AZ297" s="1">
        <v>1</v>
      </c>
      <c r="BA297" s="43">
        <v>0.93</v>
      </c>
      <c r="BB297" s="16">
        <v>50.42</v>
      </c>
      <c r="BC297" s="26">
        <v>16.809999999999999</v>
      </c>
      <c r="BD297" s="43">
        <v>0.14899999999999999</v>
      </c>
      <c r="BE297" s="43">
        <v>5.0090000000000003</v>
      </c>
      <c r="BF297" s="16">
        <v>51.16</v>
      </c>
      <c r="BG297" s="21">
        <f t="shared" si="185"/>
        <v>9.1503267973856203E-2</v>
      </c>
      <c r="BH297" s="44">
        <f t="shared" si="186"/>
        <v>0.90895741556534504</v>
      </c>
      <c r="BI297" s="42">
        <f t="shared" si="187"/>
        <v>1000.4606835392012</v>
      </c>
      <c r="BJ297" s="21">
        <f t="shared" si="188"/>
        <v>4.6068353920124261E-4</v>
      </c>
      <c r="BK297" s="26">
        <f t="shared" si="189"/>
        <v>2.9787022787072437</v>
      </c>
      <c r="BL297" s="26">
        <f t="shared" si="190"/>
        <v>2.6382791611407015</v>
      </c>
      <c r="BM297" s="16">
        <f t="shared" si="191"/>
        <v>32.552960617300592</v>
      </c>
      <c r="BN297" s="16">
        <f t="shared" si="192"/>
        <v>28.9785178828519</v>
      </c>
      <c r="BO297" s="16">
        <f t="shared" si="193"/>
        <v>64.722945227338826</v>
      </c>
      <c r="BP297" s="16">
        <f t="shared" si="194"/>
        <v>55.957049950000361</v>
      </c>
      <c r="BQ297" s="16">
        <f t="shared" si="195"/>
        <v>8.7658952773384655</v>
      </c>
      <c r="BR297" s="1">
        <v>70</v>
      </c>
      <c r="BS297" s="1">
        <v>62</v>
      </c>
      <c r="BT297" s="42">
        <v>695</v>
      </c>
      <c r="BU297" s="42">
        <v>619</v>
      </c>
      <c r="BV297" s="42">
        <v>352</v>
      </c>
      <c r="BW297" s="42">
        <v>268</v>
      </c>
      <c r="BX297" s="42">
        <v>366</v>
      </c>
      <c r="BY297" s="42">
        <v>404</v>
      </c>
      <c r="BZ297" s="1">
        <v>796</v>
      </c>
      <c r="CA297" s="1">
        <v>602</v>
      </c>
      <c r="CB297" s="21">
        <f t="shared" si="196"/>
        <v>0.56938483547925611</v>
      </c>
      <c r="CC297" s="4">
        <v>5.8</v>
      </c>
      <c r="CD297" s="45">
        <f t="shared" si="197"/>
        <v>4.8055909295123787</v>
      </c>
      <c r="CE297" s="26">
        <f t="shared" si="198"/>
        <v>2.6423701561740476</v>
      </c>
      <c r="CF297" s="26">
        <f t="shared" si="199"/>
        <v>2.8916503595866936</v>
      </c>
      <c r="CG297" s="26">
        <f t="shared" si="200"/>
        <v>30.362328775660284</v>
      </c>
      <c r="CH297" s="26">
        <f t="shared" si="201"/>
        <v>29.813912328152462</v>
      </c>
      <c r="CI297" s="26">
        <f t="shared" si="202"/>
        <v>60.79944161234436</v>
      </c>
      <c r="CJ297" s="26">
        <f t="shared" si="203"/>
        <v>57.857935212075141</v>
      </c>
      <c r="CK297" s="16">
        <f t="shared" si="204"/>
        <v>5.8243888770692465</v>
      </c>
      <c r="CL297" s="42">
        <v>106</v>
      </c>
      <c r="CM297" s="42">
        <v>116</v>
      </c>
      <c r="CN297" s="42">
        <v>1112</v>
      </c>
      <c r="CO297" s="42">
        <v>1080</v>
      </c>
      <c r="CP297" s="42">
        <v>578</v>
      </c>
      <c r="CQ297" s="42">
        <v>514</v>
      </c>
      <c r="CR297" s="42">
        <v>611</v>
      </c>
      <c r="CS297" s="42">
        <v>643</v>
      </c>
      <c r="CT297" s="1">
        <v>8</v>
      </c>
      <c r="CU297" s="1">
        <v>10</v>
      </c>
      <c r="CV297" s="42">
        <f t="shared" si="205"/>
        <v>2</v>
      </c>
      <c r="CW297" s="26">
        <f t="shared" si="206"/>
        <v>0.3156683290403971</v>
      </c>
      <c r="CX297" s="26">
        <f t="shared" si="207"/>
        <v>0.3945854113004964</v>
      </c>
      <c r="CY297" s="26">
        <f t="shared" si="208"/>
        <v>7.8917082260099275E-2</v>
      </c>
      <c r="CZ297" s="13">
        <v>63</v>
      </c>
      <c r="DA297" s="13">
        <v>52</v>
      </c>
      <c r="DB297" s="27">
        <v>61.17</v>
      </c>
      <c r="DC297" s="27">
        <v>64.48</v>
      </c>
      <c r="DD297" s="27">
        <v>59.27</v>
      </c>
      <c r="DE297" s="27">
        <v>56.66</v>
      </c>
      <c r="DF297" s="1"/>
      <c r="DG297" s="1"/>
      <c r="DH297" s="21" t="str">
        <f t="shared" si="209"/>
        <v xml:space="preserve"> </v>
      </c>
      <c r="DI297" s="42"/>
      <c r="DJ297" s="42"/>
      <c r="DK297" s="1"/>
      <c r="DL297" s="1"/>
      <c r="DM297" s="1"/>
      <c r="DN297" s="1"/>
      <c r="DO297" s="1"/>
      <c r="DP297" s="1"/>
      <c r="DQ297" s="47"/>
      <c r="DR297" s="46"/>
      <c r="DS297" s="13"/>
      <c r="DT297" s="13"/>
      <c r="DU297" s="13"/>
      <c r="DV297" s="13"/>
      <c r="DW297" s="13"/>
      <c r="DX297" s="1"/>
    </row>
    <row r="298" spans="1:128" ht="25.5" x14ac:dyDescent="0.2">
      <c r="A298" s="13" t="s">
        <v>677</v>
      </c>
      <c r="B298" s="13" t="s">
        <v>1265</v>
      </c>
      <c r="C298" s="39" t="s">
        <v>3333</v>
      </c>
      <c r="D298" s="13" t="s">
        <v>145</v>
      </c>
      <c r="E298" s="13" t="s">
        <v>173</v>
      </c>
      <c r="F298" s="13">
        <v>36</v>
      </c>
      <c r="G298" s="13">
        <v>0</v>
      </c>
      <c r="H298" s="13">
        <v>8</v>
      </c>
      <c r="I298" s="40">
        <f t="shared" si="168"/>
        <v>8</v>
      </c>
      <c r="J298" s="19">
        <f t="shared" si="169"/>
        <v>0.90980887695472512</v>
      </c>
      <c r="K298" s="1">
        <v>0</v>
      </c>
      <c r="L298" s="1">
        <v>4</v>
      </c>
      <c r="M298" s="1">
        <v>4</v>
      </c>
      <c r="N298" s="1">
        <v>22</v>
      </c>
      <c r="O298" s="1">
        <v>24</v>
      </c>
      <c r="P298" s="1">
        <v>18</v>
      </c>
      <c r="Q298" s="1">
        <v>10</v>
      </c>
      <c r="R298" s="15">
        <f t="shared" si="170"/>
        <v>0</v>
      </c>
      <c r="S298" s="15">
        <f t="shared" si="171"/>
        <v>0</v>
      </c>
      <c r="T298" s="16">
        <v>527.58333333329995</v>
      </c>
      <c r="U298" s="16">
        <f t="shared" si="172"/>
        <v>14.655092592591664</v>
      </c>
      <c r="V298" s="16">
        <v>512.17999999999995</v>
      </c>
      <c r="W298" s="16">
        <f t="shared" si="173"/>
        <v>14.22722222222222</v>
      </c>
      <c r="X298" s="16">
        <v>1196.1099999999999</v>
      </c>
      <c r="Y298" s="16">
        <f t="shared" si="174"/>
        <v>33.225277777777777</v>
      </c>
      <c r="Z298" s="21">
        <f t="shared" si="175"/>
        <v>0.29982028812438166</v>
      </c>
      <c r="AA298" s="20">
        <f t="shared" si="176"/>
        <v>43.304347826086961</v>
      </c>
      <c r="AB298">
        <v>30</v>
      </c>
      <c r="AC298" s="1">
        <v>41</v>
      </c>
      <c r="AD298" s="1">
        <v>40</v>
      </c>
      <c r="AE298" s="1">
        <v>13</v>
      </c>
      <c r="AF298" s="1">
        <v>3</v>
      </c>
      <c r="AG298" s="15">
        <f t="shared" si="177"/>
        <v>0</v>
      </c>
      <c r="AH298" s="15">
        <f t="shared" si="178"/>
        <v>0.34782608695652173</v>
      </c>
      <c r="AI298" s="15">
        <f t="shared" si="179"/>
        <v>0.34782608695652173</v>
      </c>
      <c r="AJ298" s="1">
        <v>151</v>
      </c>
      <c r="AK298" s="21">
        <f t="shared" si="180"/>
        <v>0.31198347107438018</v>
      </c>
      <c r="AL298" s="1">
        <v>157</v>
      </c>
      <c r="AM298" s="21">
        <f t="shared" si="181"/>
        <v>0.32438016528925617</v>
      </c>
      <c r="AN298" s="1">
        <v>176</v>
      </c>
      <c r="AO298" s="21">
        <f t="shared" si="182"/>
        <v>0.36363636363636365</v>
      </c>
      <c r="AP298" s="21">
        <f t="shared" si="183"/>
        <v>0.49025974025974028</v>
      </c>
      <c r="AQ298" s="1">
        <v>5</v>
      </c>
      <c r="AR298" s="4">
        <v>3.86</v>
      </c>
      <c r="AS298" s="41">
        <v>212</v>
      </c>
      <c r="AT298" s="41">
        <v>194</v>
      </c>
      <c r="AU298" s="41">
        <v>141</v>
      </c>
      <c r="AV298" s="21">
        <f t="shared" si="184"/>
        <v>0.52216748768472909</v>
      </c>
      <c r="AW298" s="26">
        <v>17.100000000000001</v>
      </c>
      <c r="AX298" s="42">
        <v>5</v>
      </c>
      <c r="AY298" s="41">
        <v>4.0000000000000001E-3</v>
      </c>
      <c r="AZ298" s="1">
        <v>4</v>
      </c>
      <c r="BA298" s="43">
        <v>-1.899</v>
      </c>
      <c r="BB298" s="16">
        <v>48.91</v>
      </c>
      <c r="BC298" s="26">
        <v>16.12</v>
      </c>
      <c r="BD298" s="43">
        <v>0.14899999999999999</v>
      </c>
      <c r="BE298" s="43">
        <v>-4.3040000000000003</v>
      </c>
      <c r="BF298" s="16">
        <v>47.94</v>
      </c>
      <c r="BG298" s="21">
        <f t="shared" si="185"/>
        <v>9.2369477911646583E-2</v>
      </c>
      <c r="BH298" s="44">
        <f t="shared" si="186"/>
        <v>0.95402298850574707</v>
      </c>
      <c r="BI298" s="42">
        <f t="shared" si="187"/>
        <v>1046.3924664173937</v>
      </c>
      <c r="BJ298" s="21">
        <f t="shared" si="188"/>
        <v>4.6392466417393655E-2</v>
      </c>
      <c r="BK298" s="26">
        <f t="shared" si="189"/>
        <v>2.6943652622125036</v>
      </c>
      <c r="BL298" s="26">
        <f t="shared" si="190"/>
        <v>1.4057557889804366</v>
      </c>
      <c r="BM298" s="16">
        <f t="shared" si="191"/>
        <v>29.169432621344061</v>
      </c>
      <c r="BN298" s="16">
        <f t="shared" si="192"/>
        <v>30.5751884103245</v>
      </c>
      <c r="BO298" s="16">
        <f t="shared" si="193"/>
        <v>51.427232613534308</v>
      </c>
      <c r="BP298" s="16">
        <f t="shared" si="194"/>
        <v>51.075793666289201</v>
      </c>
      <c r="BQ298" s="16">
        <f t="shared" si="195"/>
        <v>0.35143894724510716</v>
      </c>
      <c r="BR298" s="1">
        <v>23</v>
      </c>
      <c r="BS298" s="1">
        <v>12</v>
      </c>
      <c r="BT298" s="42">
        <v>226</v>
      </c>
      <c r="BU298" s="42">
        <v>249</v>
      </c>
      <c r="BV298" s="42">
        <v>87</v>
      </c>
      <c r="BW298" s="42">
        <v>78</v>
      </c>
      <c r="BX298" s="42">
        <v>97</v>
      </c>
      <c r="BY298" s="42">
        <v>103</v>
      </c>
      <c r="BZ298" s="1">
        <v>207</v>
      </c>
      <c r="CA298" s="1">
        <v>207</v>
      </c>
      <c r="CB298" s="21">
        <f t="shared" si="196"/>
        <v>0.5</v>
      </c>
      <c r="CC298" s="4">
        <v>0.46</v>
      </c>
      <c r="CD298" s="45">
        <f t="shared" si="197"/>
        <v>2.9002051810113372</v>
      </c>
      <c r="CE298" s="26">
        <f t="shared" si="198"/>
        <v>3.1602444591216532</v>
      </c>
      <c r="CF298" s="26">
        <f t="shared" si="199"/>
        <v>3.1602444591216532</v>
      </c>
      <c r="CG298" s="26">
        <f t="shared" si="200"/>
        <v>30.398541940122566</v>
      </c>
      <c r="CH298" s="26">
        <f t="shared" si="201"/>
        <v>32.856509852772739</v>
      </c>
      <c r="CI298" s="26">
        <f t="shared" si="202"/>
        <v>54.225781909690582</v>
      </c>
      <c r="CJ298" s="26">
        <f t="shared" si="203"/>
        <v>58.589929019906201</v>
      </c>
      <c r="CK298" s="16">
        <f t="shared" si="204"/>
        <v>4.715586057460726</v>
      </c>
      <c r="CL298" s="42">
        <v>63</v>
      </c>
      <c r="CM298" s="42">
        <v>63</v>
      </c>
      <c r="CN298" s="42">
        <v>543</v>
      </c>
      <c r="CO298" s="42">
        <v>592</v>
      </c>
      <c r="CP298" s="42">
        <v>214</v>
      </c>
      <c r="CQ298" s="42">
        <v>235</v>
      </c>
      <c r="CR298" s="42">
        <v>278</v>
      </c>
      <c r="CS298" s="42">
        <v>261</v>
      </c>
      <c r="CT298" s="1">
        <v>6</v>
      </c>
      <c r="CU298" s="1">
        <v>2</v>
      </c>
      <c r="CV298" s="42">
        <f t="shared" si="205"/>
        <v>-4</v>
      </c>
      <c r="CW298" s="26">
        <f t="shared" si="206"/>
        <v>0.68235665771604381</v>
      </c>
      <c r="CX298" s="26">
        <f t="shared" si="207"/>
        <v>0.22745221923868128</v>
      </c>
      <c r="CY298" s="26">
        <f t="shared" si="208"/>
        <v>-0.45490443847736256</v>
      </c>
      <c r="CZ298" s="13">
        <v>20</v>
      </c>
      <c r="DA298" s="13">
        <v>21</v>
      </c>
      <c r="DB298" s="27">
        <v>18.43</v>
      </c>
      <c r="DC298" s="27">
        <v>24.03</v>
      </c>
      <c r="DD298" s="27">
        <v>18</v>
      </c>
      <c r="DE298" s="27">
        <v>20.67</v>
      </c>
      <c r="DF298" s="1"/>
      <c r="DG298" s="1"/>
      <c r="DH298" s="21" t="str">
        <f t="shared" si="209"/>
        <v xml:space="preserve"> </v>
      </c>
      <c r="DI298" s="42"/>
      <c r="DJ298" s="42"/>
      <c r="DK298" s="1"/>
      <c r="DL298" s="1"/>
      <c r="DM298" s="1"/>
      <c r="DN298" s="1"/>
      <c r="DO298" s="1"/>
      <c r="DP298" s="1"/>
      <c r="DQ298" s="47"/>
      <c r="DR298" s="46"/>
      <c r="DS298" s="13"/>
      <c r="DT298" s="13"/>
      <c r="DU298" s="13"/>
      <c r="DV298" s="13"/>
      <c r="DW298" s="13"/>
      <c r="DX298" s="1"/>
    </row>
    <row r="299" spans="1:128" ht="25.5" x14ac:dyDescent="0.2">
      <c r="A299" s="13" t="s">
        <v>1266</v>
      </c>
      <c r="B299" s="13" t="s">
        <v>1267</v>
      </c>
      <c r="C299" s="39" t="s">
        <v>3334</v>
      </c>
      <c r="D299" s="1" t="s">
        <v>398</v>
      </c>
      <c r="E299" s="13" t="s">
        <v>146</v>
      </c>
      <c r="F299" s="13">
        <v>58</v>
      </c>
      <c r="G299" s="13">
        <v>7</v>
      </c>
      <c r="H299" s="13">
        <v>13</v>
      </c>
      <c r="I299" s="40">
        <f t="shared" si="168"/>
        <v>20</v>
      </c>
      <c r="J299" s="19">
        <f t="shared" si="169"/>
        <v>1.4220255964606801</v>
      </c>
      <c r="K299" s="1">
        <v>6</v>
      </c>
      <c r="L299" s="1">
        <v>7</v>
      </c>
      <c r="M299" s="1">
        <v>5</v>
      </c>
      <c r="N299" s="1">
        <v>56</v>
      </c>
      <c r="O299" s="1">
        <v>19</v>
      </c>
      <c r="P299" s="1">
        <v>13</v>
      </c>
      <c r="Q299" s="1">
        <v>56</v>
      </c>
      <c r="R299" s="15">
        <f t="shared" si="170"/>
        <v>0.125</v>
      </c>
      <c r="S299" s="15">
        <f t="shared" si="171"/>
        <v>7.9545454545454544E-2</v>
      </c>
      <c r="T299" s="16">
        <v>843.86666666669998</v>
      </c>
      <c r="U299" s="16">
        <f t="shared" si="172"/>
        <v>14.549425287356897</v>
      </c>
      <c r="V299" s="16">
        <v>787.29</v>
      </c>
      <c r="W299" s="16">
        <f t="shared" si="173"/>
        <v>13.573965517241378</v>
      </c>
      <c r="X299" s="16">
        <v>2057.37</v>
      </c>
      <c r="Y299" s="16">
        <f t="shared" si="174"/>
        <v>35.471896551724136</v>
      </c>
      <c r="Z299" s="21">
        <f t="shared" si="175"/>
        <v>0.27676066735567695</v>
      </c>
      <c r="AA299" s="20">
        <f t="shared" si="176"/>
        <v>96.653846153846146</v>
      </c>
      <c r="AB299">
        <v>14</v>
      </c>
      <c r="AC299" s="1">
        <v>22</v>
      </c>
      <c r="AD299" s="1">
        <v>40</v>
      </c>
      <c r="AE299" s="1">
        <v>31</v>
      </c>
      <c r="AF299" s="1">
        <v>22</v>
      </c>
      <c r="AG299" s="15">
        <f t="shared" si="177"/>
        <v>0.26923076923076922</v>
      </c>
      <c r="AH299" s="15">
        <f t="shared" si="178"/>
        <v>0.46153846153846156</v>
      </c>
      <c r="AI299" s="15">
        <f t="shared" si="179"/>
        <v>0.73076923076923084</v>
      </c>
      <c r="AJ299" s="1">
        <v>259</v>
      </c>
      <c r="AK299" s="21">
        <f t="shared" si="180"/>
        <v>0.36789772727272729</v>
      </c>
      <c r="AL299" s="1">
        <v>203</v>
      </c>
      <c r="AM299" s="21">
        <f t="shared" si="181"/>
        <v>0.28835227272727271</v>
      </c>
      <c r="AN299" s="1">
        <v>242</v>
      </c>
      <c r="AO299" s="21">
        <f t="shared" si="182"/>
        <v>0.34375</v>
      </c>
      <c r="AP299" s="21">
        <f t="shared" si="183"/>
        <v>0.56060606060606055</v>
      </c>
      <c r="AQ299" s="1">
        <v>13</v>
      </c>
      <c r="AR299" s="4">
        <v>14.35</v>
      </c>
      <c r="AS299" s="41">
        <v>278</v>
      </c>
      <c r="AT299" s="41">
        <v>288</v>
      </c>
      <c r="AU299" s="41">
        <v>250</v>
      </c>
      <c r="AV299" s="21">
        <f t="shared" si="184"/>
        <v>0.49116607773851589</v>
      </c>
      <c r="AW299" s="26">
        <v>17.23</v>
      </c>
      <c r="AX299" s="42">
        <v>7</v>
      </c>
      <c r="AY299" s="41">
        <v>-0.29299999999999998</v>
      </c>
      <c r="AZ299" s="1">
        <v>10</v>
      </c>
      <c r="BA299" s="43">
        <v>-0.16400000000000001</v>
      </c>
      <c r="BB299" s="16">
        <v>49.47</v>
      </c>
      <c r="BC299" s="26">
        <v>18.04</v>
      </c>
      <c r="BD299" s="43">
        <v>1.0409999999999999</v>
      </c>
      <c r="BE299" s="43">
        <v>-4.4429999999999996</v>
      </c>
      <c r="BF299" s="16">
        <v>48.67</v>
      </c>
      <c r="BG299" s="21">
        <f t="shared" si="185"/>
        <v>7.2423398328690811E-2</v>
      </c>
      <c r="BH299" s="44">
        <f t="shared" si="186"/>
        <v>0.9341772151898734</v>
      </c>
      <c r="BI299" s="42">
        <f t="shared" si="187"/>
        <v>1006.6006135185643</v>
      </c>
      <c r="BJ299" s="21">
        <f t="shared" si="188"/>
        <v>6.6006135185642106E-3</v>
      </c>
      <c r="BK299" s="26">
        <f t="shared" si="189"/>
        <v>1.9814807758259347</v>
      </c>
      <c r="BL299" s="26">
        <f t="shared" si="190"/>
        <v>1.9814807758259347</v>
      </c>
      <c r="BM299" s="16">
        <f t="shared" si="191"/>
        <v>27.359676866211945</v>
      </c>
      <c r="BN299" s="16">
        <f t="shared" si="192"/>
        <v>30.103265632740161</v>
      </c>
      <c r="BO299" s="16">
        <f t="shared" si="193"/>
        <v>49.00354380215677</v>
      </c>
      <c r="BP299" s="16">
        <f t="shared" si="194"/>
        <v>55.024196928704797</v>
      </c>
      <c r="BQ299" s="16">
        <f t="shared" si="195"/>
        <v>-6.0206531265480265</v>
      </c>
      <c r="BR299" s="1">
        <v>26</v>
      </c>
      <c r="BS299" s="1">
        <v>26</v>
      </c>
      <c r="BT299" s="42">
        <v>333</v>
      </c>
      <c r="BU299" s="42">
        <v>369</v>
      </c>
      <c r="BV299" s="42">
        <v>130</v>
      </c>
      <c r="BW299" s="42">
        <v>133</v>
      </c>
      <c r="BX299" s="42">
        <v>194</v>
      </c>
      <c r="BY299" s="42">
        <v>154</v>
      </c>
      <c r="BZ299" s="1">
        <v>334</v>
      </c>
      <c r="CA299" s="1">
        <v>353</v>
      </c>
      <c r="CB299" s="21">
        <f t="shared" si="196"/>
        <v>0.48617176128093159</v>
      </c>
      <c r="CC299" s="4">
        <v>2.48</v>
      </c>
      <c r="CD299" s="45">
        <f t="shared" si="197"/>
        <v>-3.2861985810934797</v>
      </c>
      <c r="CE299" s="26">
        <f t="shared" si="198"/>
        <v>1.6623164525583634</v>
      </c>
      <c r="CF299" s="26">
        <f t="shared" si="199"/>
        <v>1.8956240248472567</v>
      </c>
      <c r="CG299" s="26">
        <f t="shared" si="200"/>
        <v>22.193382813980957</v>
      </c>
      <c r="CH299" s="26">
        <f t="shared" si="201"/>
        <v>28.696831391533856</v>
      </c>
      <c r="CI299" s="26">
        <f t="shared" si="202"/>
        <v>42.316160923897989</v>
      </c>
      <c r="CJ299" s="26">
        <f t="shared" si="203"/>
        <v>51.240175563948149</v>
      </c>
      <c r="CK299" s="16">
        <f t="shared" si="204"/>
        <v>2.9033615135021336</v>
      </c>
      <c r="CL299" s="42">
        <v>57</v>
      </c>
      <c r="CM299" s="42">
        <v>65</v>
      </c>
      <c r="CN299" s="42">
        <v>704</v>
      </c>
      <c r="CO299" s="42">
        <v>919</v>
      </c>
      <c r="CP299" s="42">
        <v>326</v>
      </c>
      <c r="CQ299" s="42">
        <v>357</v>
      </c>
      <c r="CR299" s="42">
        <v>416</v>
      </c>
      <c r="CS299" s="42">
        <v>364</v>
      </c>
      <c r="CT299" s="1">
        <v>2</v>
      </c>
      <c r="CU299" s="1">
        <v>10</v>
      </c>
      <c r="CV299" s="42">
        <f t="shared" si="205"/>
        <v>8</v>
      </c>
      <c r="CW299" s="26">
        <f t="shared" si="206"/>
        <v>0.14220255964606804</v>
      </c>
      <c r="CX299" s="26">
        <f t="shared" si="207"/>
        <v>0.71101279823034003</v>
      </c>
      <c r="CY299" s="26">
        <f t="shared" si="208"/>
        <v>0.56881023858427215</v>
      </c>
      <c r="CZ299" s="13">
        <v>31</v>
      </c>
      <c r="DA299" s="13">
        <v>31</v>
      </c>
      <c r="DB299" s="27">
        <v>23.98</v>
      </c>
      <c r="DC299" s="27">
        <v>24.51</v>
      </c>
      <c r="DD299" s="27">
        <v>25.69</v>
      </c>
      <c r="DE299" s="27">
        <v>28.07</v>
      </c>
      <c r="DF299" s="13">
        <v>316</v>
      </c>
      <c r="DG299" s="13">
        <v>366</v>
      </c>
      <c r="DH299" s="21">
        <f t="shared" si="209"/>
        <v>0.4633431085043988</v>
      </c>
      <c r="DI299" s="42">
        <v>246</v>
      </c>
      <c r="DJ299" s="42">
        <v>113</v>
      </c>
      <c r="DK299" s="13">
        <v>35</v>
      </c>
      <c r="DL299" s="13">
        <v>2</v>
      </c>
      <c r="DM299" s="13">
        <v>0.13400000000000001</v>
      </c>
      <c r="DN299" s="13">
        <v>1</v>
      </c>
      <c r="DO299" s="13">
        <v>0</v>
      </c>
      <c r="DP299" s="13">
        <v>4.0000000000000001E-3</v>
      </c>
      <c r="DQ299" s="13">
        <v>200</v>
      </c>
      <c r="DR299" s="46">
        <v>88</v>
      </c>
      <c r="DS299" s="13">
        <v>3</v>
      </c>
      <c r="DT299" s="13">
        <v>28</v>
      </c>
      <c r="DU299" s="13">
        <v>-0.125</v>
      </c>
      <c r="DV299" s="13">
        <v>2</v>
      </c>
      <c r="DW299" s="13">
        <v>3</v>
      </c>
      <c r="DX299" s="13">
        <v>-5.0000000000000001E-3</v>
      </c>
    </row>
    <row r="300" spans="1:128" ht="25.5" x14ac:dyDescent="0.2">
      <c r="A300" s="13" t="s">
        <v>1270</v>
      </c>
      <c r="B300" s="13" t="s">
        <v>1271</v>
      </c>
      <c r="C300" s="39" t="s">
        <v>3335</v>
      </c>
      <c r="D300" s="1" t="s">
        <v>214</v>
      </c>
      <c r="E300" s="13" t="s">
        <v>173</v>
      </c>
      <c r="F300" s="13">
        <v>48</v>
      </c>
      <c r="G300" s="13">
        <v>1</v>
      </c>
      <c r="H300" s="13">
        <v>9</v>
      </c>
      <c r="I300" s="40">
        <f t="shared" si="168"/>
        <v>10</v>
      </c>
      <c r="J300" s="19">
        <f t="shared" si="169"/>
        <v>0.81935498554752584</v>
      </c>
      <c r="K300" s="1">
        <v>1</v>
      </c>
      <c r="L300" s="1">
        <v>4</v>
      </c>
      <c r="M300" s="1">
        <v>5</v>
      </c>
      <c r="N300" s="1">
        <v>26</v>
      </c>
      <c r="O300" s="1">
        <v>19</v>
      </c>
      <c r="P300" s="1">
        <v>37</v>
      </c>
      <c r="Q300" s="1">
        <v>14</v>
      </c>
      <c r="R300" s="15">
        <f t="shared" si="170"/>
        <v>3.8461538461538464E-2</v>
      </c>
      <c r="S300" s="15">
        <f t="shared" si="171"/>
        <v>1.2195121951219513E-2</v>
      </c>
      <c r="T300" s="16">
        <v>732.28333333329999</v>
      </c>
      <c r="U300" s="16">
        <f t="shared" si="172"/>
        <v>15.255902777777083</v>
      </c>
      <c r="V300" s="16">
        <v>709.72</v>
      </c>
      <c r="W300" s="16">
        <f t="shared" si="173"/>
        <v>14.785833333333334</v>
      </c>
      <c r="X300" s="16">
        <v>1600.39</v>
      </c>
      <c r="Y300" s="16">
        <f t="shared" si="174"/>
        <v>33.341458333333335</v>
      </c>
      <c r="Z300" s="21">
        <f t="shared" si="175"/>
        <v>0.30722346554925956</v>
      </c>
      <c r="AA300" s="20">
        <f t="shared" si="176"/>
        <v>60.190476190476197</v>
      </c>
      <c r="AB300">
        <v>58</v>
      </c>
      <c r="AC300" s="1">
        <v>40</v>
      </c>
      <c r="AD300" s="1">
        <v>58</v>
      </c>
      <c r="AE300" s="1">
        <v>24</v>
      </c>
      <c r="AF300" s="1">
        <v>4</v>
      </c>
      <c r="AG300" s="15">
        <f t="shared" si="177"/>
        <v>4.7619047619047616E-2</v>
      </c>
      <c r="AH300" s="15">
        <f t="shared" si="178"/>
        <v>0.42857142857142855</v>
      </c>
      <c r="AI300" s="15">
        <f t="shared" si="179"/>
        <v>0.47619047619047616</v>
      </c>
      <c r="AJ300" s="1">
        <v>207</v>
      </c>
      <c r="AK300" s="21">
        <f t="shared" si="180"/>
        <v>0.32242990654205606</v>
      </c>
      <c r="AL300" s="1">
        <v>211</v>
      </c>
      <c r="AM300" s="21">
        <f t="shared" si="181"/>
        <v>0.32866043613707163</v>
      </c>
      <c r="AN300" s="1">
        <v>224</v>
      </c>
      <c r="AO300" s="21">
        <f t="shared" si="182"/>
        <v>0.34890965732087226</v>
      </c>
      <c r="AP300" s="21">
        <f t="shared" si="183"/>
        <v>0.49521531100478466</v>
      </c>
      <c r="AQ300" s="1">
        <v>6</v>
      </c>
      <c r="AR300" s="4">
        <v>2.2400000000000002</v>
      </c>
      <c r="AS300" s="41">
        <v>272</v>
      </c>
      <c r="AT300" s="41">
        <v>279</v>
      </c>
      <c r="AU300" s="41">
        <v>178</v>
      </c>
      <c r="AV300" s="21">
        <f t="shared" si="184"/>
        <v>0.49364791288566245</v>
      </c>
      <c r="AW300" s="26">
        <v>17.22</v>
      </c>
      <c r="AX300" s="42">
        <v>6</v>
      </c>
      <c r="AY300" s="41">
        <v>-0.44900000000000001</v>
      </c>
      <c r="AZ300" s="1">
        <v>6</v>
      </c>
      <c r="BA300" s="43">
        <v>-0.42199999999999999</v>
      </c>
      <c r="BB300" s="16">
        <v>49.85</v>
      </c>
      <c r="BC300" s="26">
        <v>16.739999999999998</v>
      </c>
      <c r="BD300" s="43">
        <v>0.47700000000000004</v>
      </c>
      <c r="BE300" s="43">
        <v>-2.7170000000000001</v>
      </c>
      <c r="BF300" s="16">
        <v>48.64</v>
      </c>
      <c r="BG300" s="21">
        <f t="shared" si="185"/>
        <v>6.6455696202531639E-2</v>
      </c>
      <c r="BH300" s="44">
        <f t="shared" si="186"/>
        <v>0.95492957746478868</v>
      </c>
      <c r="BI300" s="42">
        <f t="shared" si="187"/>
        <v>1021.3852736673203</v>
      </c>
      <c r="BJ300" s="21">
        <f t="shared" si="188"/>
        <v>2.138527366732032E-2</v>
      </c>
      <c r="BK300" s="26">
        <f t="shared" si="189"/>
        <v>1.7753480245730711</v>
      </c>
      <c r="BL300" s="26">
        <f t="shared" si="190"/>
        <v>1.3526461139604351</v>
      </c>
      <c r="BM300" s="16">
        <f t="shared" si="191"/>
        <v>26.714760750718593</v>
      </c>
      <c r="BN300" s="16">
        <f t="shared" si="192"/>
        <v>30.011835653497151</v>
      </c>
      <c r="BO300" s="16">
        <f t="shared" si="193"/>
        <v>50.893310037761367</v>
      </c>
      <c r="BP300" s="16">
        <f t="shared" si="194"/>
        <v>59.093727103646508</v>
      </c>
      <c r="BQ300" s="16">
        <f t="shared" si="195"/>
        <v>-8.2004170658851407</v>
      </c>
      <c r="BR300" s="1">
        <v>21</v>
      </c>
      <c r="BS300" s="1">
        <v>16</v>
      </c>
      <c r="BT300" s="42">
        <v>295</v>
      </c>
      <c r="BU300" s="42">
        <v>339</v>
      </c>
      <c r="BV300" s="42">
        <v>119</v>
      </c>
      <c r="BW300" s="42">
        <v>148</v>
      </c>
      <c r="BX300" s="42">
        <v>196</v>
      </c>
      <c r="BY300" s="42">
        <v>167</v>
      </c>
      <c r="BZ300" s="1">
        <v>285</v>
      </c>
      <c r="CA300" s="1">
        <v>311</v>
      </c>
      <c r="CB300" s="21">
        <f t="shared" si="196"/>
        <v>0.47818791946308725</v>
      </c>
      <c r="CC300" s="4">
        <v>-0.05</v>
      </c>
      <c r="CD300" s="45">
        <f t="shared" si="197"/>
        <v>-5.8805845299999735</v>
      </c>
      <c r="CE300" s="26">
        <f t="shared" si="198"/>
        <v>2.3994151425590013</v>
      </c>
      <c r="CF300" s="26">
        <f t="shared" si="199"/>
        <v>2.0994882497391258</v>
      </c>
      <c r="CG300" s="26">
        <f t="shared" si="200"/>
        <v>29.280362911540308</v>
      </c>
      <c r="CH300" s="26">
        <f t="shared" si="201"/>
        <v>30.105161866794969</v>
      </c>
      <c r="CI300" s="26">
        <f t="shared" si="202"/>
        <v>59.460506501540252</v>
      </c>
      <c r="CJ300" s="26">
        <f t="shared" si="203"/>
        <v>60.022869425577518</v>
      </c>
      <c r="CK300" s="16">
        <f t="shared" si="204"/>
        <v>-7.6380541418478742</v>
      </c>
      <c r="CL300" s="42">
        <v>64</v>
      </c>
      <c r="CM300" s="42">
        <v>56</v>
      </c>
      <c r="CN300" s="42">
        <v>717</v>
      </c>
      <c r="CO300" s="42">
        <v>747</v>
      </c>
      <c r="CP300" s="42">
        <v>356</v>
      </c>
      <c r="CQ300" s="42">
        <v>306</v>
      </c>
      <c r="CR300" s="42">
        <v>492</v>
      </c>
      <c r="CS300" s="42">
        <v>449</v>
      </c>
      <c r="CT300" s="1">
        <v>8</v>
      </c>
      <c r="CU300" s="1">
        <v>0</v>
      </c>
      <c r="CV300" s="42">
        <f t="shared" si="205"/>
        <v>-8</v>
      </c>
      <c r="CW300" s="26">
        <f t="shared" si="206"/>
        <v>0.65548398843802058</v>
      </c>
      <c r="CX300" s="26">
        <f t="shared" si="207"/>
        <v>0</v>
      </c>
      <c r="CY300" s="26">
        <f t="shared" si="208"/>
        <v>-0.65548398843802058</v>
      </c>
      <c r="CZ300" s="13">
        <v>26</v>
      </c>
      <c r="DA300" s="13">
        <v>25</v>
      </c>
      <c r="DB300" s="27">
        <v>25.53</v>
      </c>
      <c r="DC300" s="27">
        <v>22.54</v>
      </c>
      <c r="DD300" s="27">
        <v>25.24</v>
      </c>
      <c r="DE300" s="27">
        <v>27.01</v>
      </c>
      <c r="DF300" s="1"/>
      <c r="DG300" s="1"/>
      <c r="DH300" s="21" t="str">
        <f t="shared" si="209"/>
        <v xml:space="preserve"> </v>
      </c>
      <c r="DI300" s="42"/>
      <c r="DJ300" s="42"/>
      <c r="DK300" s="1"/>
      <c r="DL300" s="1"/>
      <c r="DM300" s="1"/>
      <c r="DN300" s="1"/>
      <c r="DO300" s="1"/>
      <c r="DP300" s="1"/>
      <c r="DQ300" s="1"/>
      <c r="DR300" s="42"/>
      <c r="DS300" s="1"/>
      <c r="DT300" s="1"/>
      <c r="DU300" s="1"/>
      <c r="DV300" s="1"/>
      <c r="DW300" s="1"/>
      <c r="DX300" s="13"/>
    </row>
    <row r="301" spans="1:128" ht="25.5" x14ac:dyDescent="0.2">
      <c r="A301" s="13" t="s">
        <v>1275</v>
      </c>
      <c r="B301" s="13" t="s">
        <v>1276</v>
      </c>
      <c r="C301" s="39" t="s">
        <v>3336</v>
      </c>
      <c r="D301" s="1" t="s">
        <v>554</v>
      </c>
      <c r="E301" s="13" t="s">
        <v>328</v>
      </c>
      <c r="F301" s="13">
        <v>60</v>
      </c>
      <c r="G301" s="13">
        <v>4</v>
      </c>
      <c r="H301" s="13">
        <v>7</v>
      </c>
      <c r="I301" s="40">
        <f t="shared" si="168"/>
        <v>11</v>
      </c>
      <c r="J301" s="19">
        <f t="shared" si="169"/>
        <v>1.0629445711984395</v>
      </c>
      <c r="K301" s="1">
        <v>4</v>
      </c>
      <c r="L301" s="1">
        <v>6</v>
      </c>
      <c r="M301" s="1">
        <v>1</v>
      </c>
      <c r="N301" s="1">
        <v>66</v>
      </c>
      <c r="O301" s="1">
        <v>24</v>
      </c>
      <c r="P301" s="1">
        <v>34</v>
      </c>
      <c r="Q301" s="1">
        <v>60</v>
      </c>
      <c r="R301" s="15">
        <f t="shared" si="170"/>
        <v>6.0606060606060608E-2</v>
      </c>
      <c r="S301" s="15">
        <f t="shared" si="171"/>
        <v>3.2258064516129031E-2</v>
      </c>
      <c r="T301" s="16">
        <v>620.91666666670005</v>
      </c>
      <c r="U301" s="16">
        <f t="shared" si="172"/>
        <v>10.348611111111667</v>
      </c>
      <c r="V301" s="16">
        <v>606.52</v>
      </c>
      <c r="W301" s="16">
        <f t="shared" si="173"/>
        <v>10.108666666666666</v>
      </c>
      <c r="X301" s="16">
        <v>2335.91</v>
      </c>
      <c r="Y301" s="16">
        <f t="shared" si="174"/>
        <v>38.93183333333333</v>
      </c>
      <c r="Z301" s="21">
        <f t="shared" si="175"/>
        <v>0.20612894784242958</v>
      </c>
      <c r="AA301" s="20">
        <f t="shared" si="176"/>
        <v>86.82352941176471</v>
      </c>
      <c r="AB301">
        <v>21</v>
      </c>
      <c r="AC301" s="1">
        <v>76</v>
      </c>
      <c r="AD301" s="1">
        <v>87</v>
      </c>
      <c r="AE301" s="1">
        <v>21</v>
      </c>
      <c r="AF301" s="1">
        <v>22</v>
      </c>
      <c r="AG301" s="15">
        <f t="shared" si="177"/>
        <v>0.23529411764705882</v>
      </c>
      <c r="AH301" s="15">
        <f t="shared" si="178"/>
        <v>0.41176470588235292</v>
      </c>
      <c r="AI301" s="15">
        <f t="shared" si="179"/>
        <v>0.64705882352941169</v>
      </c>
      <c r="AJ301" s="1">
        <v>167</v>
      </c>
      <c r="AK301" s="21">
        <f t="shared" si="180"/>
        <v>0.30586080586080588</v>
      </c>
      <c r="AL301" s="1">
        <v>193</v>
      </c>
      <c r="AM301" s="21">
        <f t="shared" si="181"/>
        <v>0.3534798534798535</v>
      </c>
      <c r="AN301" s="1">
        <v>186</v>
      </c>
      <c r="AO301" s="21">
        <f t="shared" si="182"/>
        <v>0.34065934065934067</v>
      </c>
      <c r="AP301" s="21">
        <f t="shared" si="183"/>
        <v>0.46388888888888891</v>
      </c>
      <c r="AQ301" s="1">
        <v>3</v>
      </c>
      <c r="AR301" s="4">
        <v>-3.13</v>
      </c>
      <c r="AS301" s="41">
        <v>236</v>
      </c>
      <c r="AT301" s="41">
        <v>235</v>
      </c>
      <c r="AU301" s="41">
        <v>177</v>
      </c>
      <c r="AV301" s="21">
        <f t="shared" si="184"/>
        <v>0.50106157112526539</v>
      </c>
      <c r="AW301" s="26">
        <v>16.850000000000001</v>
      </c>
      <c r="AX301" s="42">
        <v>10</v>
      </c>
      <c r="AY301" s="41">
        <v>-5.7000000000000002E-2</v>
      </c>
      <c r="AZ301" s="1">
        <v>10</v>
      </c>
      <c r="BA301" s="43">
        <v>-0.34700000000000003</v>
      </c>
      <c r="BB301" s="16">
        <v>49.76</v>
      </c>
      <c r="BC301" s="26">
        <v>17.13</v>
      </c>
      <c r="BD301" s="43">
        <v>-3.0510000000000002</v>
      </c>
      <c r="BE301" s="43">
        <v>0.21099999999999999</v>
      </c>
      <c r="BF301" s="16">
        <v>50.44</v>
      </c>
      <c r="BG301" s="21">
        <f t="shared" si="185"/>
        <v>6.910569105691057E-2</v>
      </c>
      <c r="BH301" s="44">
        <f t="shared" si="186"/>
        <v>0.93031358885017423</v>
      </c>
      <c r="BI301" s="42">
        <f t="shared" si="187"/>
        <v>999.41927990708484</v>
      </c>
      <c r="BJ301" s="21">
        <f t="shared" si="188"/>
        <v>-5.8072009291519622E-4</v>
      </c>
      <c r="BK301" s="26">
        <f t="shared" si="189"/>
        <v>1.681725252258788</v>
      </c>
      <c r="BL301" s="26">
        <f t="shared" si="190"/>
        <v>1.9785002967750445</v>
      </c>
      <c r="BM301" s="16">
        <f t="shared" si="191"/>
        <v>24.335553650333047</v>
      </c>
      <c r="BN301" s="16">
        <f t="shared" si="192"/>
        <v>28.39147925872189</v>
      </c>
      <c r="BO301" s="16">
        <f t="shared" si="193"/>
        <v>51.342082701312407</v>
      </c>
      <c r="BP301" s="16">
        <f t="shared" si="194"/>
        <v>57.178658576798789</v>
      </c>
      <c r="BQ301" s="16">
        <f t="shared" si="195"/>
        <v>-5.8365758754863819</v>
      </c>
      <c r="BR301" s="1">
        <v>17</v>
      </c>
      <c r="BS301" s="1">
        <v>20</v>
      </c>
      <c r="BT301" s="42">
        <v>229</v>
      </c>
      <c r="BU301" s="42">
        <v>267</v>
      </c>
      <c r="BV301" s="42">
        <v>128</v>
      </c>
      <c r="BW301" s="42">
        <v>127</v>
      </c>
      <c r="BX301" s="42">
        <v>164</v>
      </c>
      <c r="BY301" s="42">
        <v>145</v>
      </c>
      <c r="BZ301" s="1">
        <v>218</v>
      </c>
      <c r="CA301" s="1">
        <v>247</v>
      </c>
      <c r="CB301" s="21">
        <f t="shared" si="196"/>
        <v>0.46881720430107526</v>
      </c>
      <c r="CC301" s="4">
        <v>-5.31</v>
      </c>
      <c r="CD301" s="45">
        <f t="shared" si="197"/>
        <v>-5.6179092088197145</v>
      </c>
      <c r="CE301" s="26">
        <f t="shared" si="198"/>
        <v>2.3631047429053345</v>
      </c>
      <c r="CF301" s="26">
        <f t="shared" si="199"/>
        <v>2.6199639540906974</v>
      </c>
      <c r="CG301" s="26">
        <f t="shared" si="200"/>
        <v>31.516625212443977</v>
      </c>
      <c r="CH301" s="26">
        <f t="shared" si="201"/>
        <v>28.819603494997668</v>
      </c>
      <c r="CI301" s="26">
        <f t="shared" si="202"/>
        <v>63.315795557191848</v>
      </c>
      <c r="CJ301" s="26">
        <f t="shared" si="203"/>
        <v>56.945687119794862</v>
      </c>
      <c r="CK301" s="16">
        <f t="shared" si="204"/>
        <v>-12.206684312883368</v>
      </c>
      <c r="CL301" s="42">
        <v>92</v>
      </c>
      <c r="CM301" s="42">
        <v>102</v>
      </c>
      <c r="CN301" s="42">
        <v>1135</v>
      </c>
      <c r="CO301" s="42">
        <v>1020</v>
      </c>
      <c r="CP301" s="42">
        <v>524</v>
      </c>
      <c r="CQ301" s="42">
        <v>460</v>
      </c>
      <c r="CR301" s="42">
        <v>635</v>
      </c>
      <c r="CS301" s="42">
        <v>714</v>
      </c>
      <c r="CT301" s="1">
        <v>9</v>
      </c>
      <c r="CU301" s="1">
        <v>6</v>
      </c>
      <c r="CV301" s="42">
        <f t="shared" si="205"/>
        <v>-3</v>
      </c>
      <c r="CW301" s="26">
        <f t="shared" si="206"/>
        <v>0.86968192188963256</v>
      </c>
      <c r="CX301" s="26">
        <f t="shared" si="207"/>
        <v>0.57978794792642163</v>
      </c>
      <c r="CY301" s="26">
        <f t="shared" si="208"/>
        <v>-0.28989397396321082</v>
      </c>
      <c r="CZ301" s="13">
        <v>19</v>
      </c>
      <c r="DA301" s="13">
        <v>23</v>
      </c>
      <c r="DB301" s="27">
        <v>21.63</v>
      </c>
      <c r="DC301" s="27">
        <v>23.56</v>
      </c>
      <c r="DD301" s="27">
        <v>23.86</v>
      </c>
      <c r="DE301" s="27">
        <v>23.05</v>
      </c>
      <c r="DF301" s="13">
        <v>12</v>
      </c>
      <c r="DG301" s="13">
        <v>11</v>
      </c>
      <c r="DH301" s="21">
        <f t="shared" si="209"/>
        <v>0.52173913043478259</v>
      </c>
      <c r="DI301" s="42">
        <v>17</v>
      </c>
      <c r="DJ301" s="42">
        <v>8</v>
      </c>
      <c r="DK301" s="13">
        <v>3</v>
      </c>
      <c r="DL301" s="13">
        <v>0</v>
      </c>
      <c r="DM301" s="13">
        <v>0.17599999999999999</v>
      </c>
      <c r="DN301" s="13">
        <v>0</v>
      </c>
      <c r="DO301" s="13">
        <v>0</v>
      </c>
      <c r="DP301" s="13">
        <v>0</v>
      </c>
      <c r="DQ301" s="13">
        <v>3</v>
      </c>
      <c r="DR301" s="46">
        <v>2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</row>
    <row r="302" spans="1:128" ht="25.5" x14ac:dyDescent="0.2">
      <c r="A302" s="13" t="s">
        <v>1279</v>
      </c>
      <c r="B302" s="13" t="s">
        <v>1280</v>
      </c>
      <c r="C302" s="39" t="s">
        <v>3337</v>
      </c>
      <c r="D302" s="1" t="s">
        <v>136</v>
      </c>
      <c r="E302" s="13" t="s">
        <v>146</v>
      </c>
      <c r="F302" s="13">
        <v>68</v>
      </c>
      <c r="G302" s="13">
        <v>4</v>
      </c>
      <c r="H302" s="13">
        <v>6</v>
      </c>
      <c r="I302" s="40">
        <f t="shared" si="168"/>
        <v>10</v>
      </c>
      <c r="J302" s="19">
        <f t="shared" si="169"/>
        <v>0.84741772986209907</v>
      </c>
      <c r="K302" s="1">
        <v>4</v>
      </c>
      <c r="L302" s="1">
        <v>2</v>
      </c>
      <c r="M302" s="1">
        <v>4</v>
      </c>
      <c r="N302" s="1">
        <v>55</v>
      </c>
      <c r="O302" s="1">
        <v>23</v>
      </c>
      <c r="P302" s="1">
        <v>20</v>
      </c>
      <c r="Q302" s="1">
        <v>53</v>
      </c>
      <c r="R302" s="15">
        <f t="shared" si="170"/>
        <v>7.2727272727272724E-2</v>
      </c>
      <c r="S302" s="15">
        <f t="shared" si="171"/>
        <v>4.0816326530612242E-2</v>
      </c>
      <c r="T302" s="16">
        <v>708.03333333329999</v>
      </c>
      <c r="U302" s="16">
        <f t="shared" si="172"/>
        <v>10.412254901960294</v>
      </c>
      <c r="V302" s="16">
        <v>695.39</v>
      </c>
      <c r="W302" s="16">
        <f t="shared" si="173"/>
        <v>10.226323529411765</v>
      </c>
      <c r="X302" s="16">
        <v>2640.38</v>
      </c>
      <c r="Y302" s="16">
        <f t="shared" si="174"/>
        <v>38.829117647058823</v>
      </c>
      <c r="Z302" s="21">
        <f t="shared" si="175"/>
        <v>0.20846461236835873</v>
      </c>
      <c r="AA302" s="20">
        <f t="shared" si="176"/>
        <v>37.285714285714285</v>
      </c>
      <c r="AB302">
        <v>57</v>
      </c>
      <c r="AC302" s="1">
        <v>29</v>
      </c>
      <c r="AD302" s="1">
        <v>75</v>
      </c>
      <c r="AE302" s="1">
        <v>18</v>
      </c>
      <c r="AF302" s="1">
        <v>18</v>
      </c>
      <c r="AG302" s="15">
        <f t="shared" si="177"/>
        <v>0.2857142857142857</v>
      </c>
      <c r="AH302" s="15">
        <f t="shared" si="178"/>
        <v>0.42857142857142855</v>
      </c>
      <c r="AI302" s="15">
        <f t="shared" si="179"/>
        <v>0.71428571428571419</v>
      </c>
      <c r="AJ302" s="1">
        <v>131</v>
      </c>
      <c r="AK302" s="21">
        <f t="shared" si="180"/>
        <v>0.15074798619102417</v>
      </c>
      <c r="AL302" s="1">
        <v>510</v>
      </c>
      <c r="AM302" s="21">
        <f t="shared" si="181"/>
        <v>0.58688147295742232</v>
      </c>
      <c r="AN302" s="1">
        <v>228</v>
      </c>
      <c r="AO302" s="21">
        <f t="shared" si="182"/>
        <v>0.26237054085155354</v>
      </c>
      <c r="AP302" s="21">
        <f t="shared" si="183"/>
        <v>0.20436817472698907</v>
      </c>
      <c r="AQ302" s="1">
        <v>2</v>
      </c>
      <c r="AR302" s="4">
        <v>-42.51</v>
      </c>
      <c r="AS302" s="41">
        <v>197</v>
      </c>
      <c r="AT302" s="41">
        <v>331</v>
      </c>
      <c r="AU302" s="41">
        <v>215</v>
      </c>
      <c r="AV302" s="21">
        <f t="shared" si="184"/>
        <v>0.37310606060606061</v>
      </c>
      <c r="AW302" s="26">
        <v>17.170000000000002</v>
      </c>
      <c r="AX302" s="42">
        <v>9</v>
      </c>
      <c r="AY302" s="41">
        <v>0.81900000000000006</v>
      </c>
      <c r="AZ302" s="1">
        <v>3</v>
      </c>
      <c r="BA302" s="43">
        <v>0.879</v>
      </c>
      <c r="BB302" s="16">
        <v>50.56</v>
      </c>
      <c r="BC302" s="26">
        <v>16.72</v>
      </c>
      <c r="BD302" s="43">
        <v>-3.1179999999999999</v>
      </c>
      <c r="BE302" s="43">
        <v>-5.3010000000000002</v>
      </c>
      <c r="BF302" s="16">
        <v>46.84</v>
      </c>
      <c r="BG302" s="21">
        <f t="shared" si="185"/>
        <v>5.3639846743295021E-2</v>
      </c>
      <c r="BH302" s="44">
        <f t="shared" si="186"/>
        <v>0.91808873720136519</v>
      </c>
      <c r="BI302" s="42">
        <f t="shared" si="187"/>
        <v>971.72858394466027</v>
      </c>
      <c r="BJ302" s="21">
        <f t="shared" si="188"/>
        <v>-2.8271416055339789E-2</v>
      </c>
      <c r="BK302" s="26">
        <f t="shared" si="189"/>
        <v>1.2079552481341407</v>
      </c>
      <c r="BL302" s="26">
        <f t="shared" si="190"/>
        <v>2.0707804253728126</v>
      </c>
      <c r="BM302" s="16">
        <f t="shared" si="191"/>
        <v>22.519737125929336</v>
      </c>
      <c r="BN302" s="16">
        <f t="shared" si="192"/>
        <v>25.280777693093086</v>
      </c>
      <c r="BO302" s="16">
        <f t="shared" si="193"/>
        <v>43.486388932829065</v>
      </c>
      <c r="BP302" s="16">
        <f t="shared" si="194"/>
        <v>56.601331626856869</v>
      </c>
      <c r="BQ302" s="16">
        <f t="shared" si="195"/>
        <v>-13.114942694027803</v>
      </c>
      <c r="BR302" s="1">
        <v>14</v>
      </c>
      <c r="BS302" s="1">
        <v>24</v>
      </c>
      <c r="BT302" s="42">
        <v>247</v>
      </c>
      <c r="BU302" s="42">
        <v>269</v>
      </c>
      <c r="BV302" s="42">
        <v>114</v>
      </c>
      <c r="BW302" s="42">
        <v>149</v>
      </c>
      <c r="BX302" s="42">
        <v>214</v>
      </c>
      <c r="BY302" s="42">
        <v>129</v>
      </c>
      <c r="BZ302" s="1">
        <v>213</v>
      </c>
      <c r="CA302" s="1">
        <v>294</v>
      </c>
      <c r="CB302" s="21">
        <f t="shared" si="196"/>
        <v>0.42011834319526625</v>
      </c>
      <c r="CC302" s="4">
        <v>-4.79</v>
      </c>
      <c r="CD302" s="45">
        <f t="shared" si="197"/>
        <v>7.0221112524459173E-2</v>
      </c>
      <c r="CE302" s="26">
        <f t="shared" si="198"/>
        <v>2.2724001848218816</v>
      </c>
      <c r="CF302" s="26">
        <f t="shared" si="199"/>
        <v>3.3404282716881659</v>
      </c>
      <c r="CG302" s="26">
        <f t="shared" si="200"/>
        <v>29.063998363871868</v>
      </c>
      <c r="CH302" s="26">
        <f t="shared" si="201"/>
        <v>30.631954491398965</v>
      </c>
      <c r="CI302" s="26">
        <f t="shared" si="202"/>
        <v>55.969216552162948</v>
      </c>
      <c r="CJ302" s="26">
        <f t="shared" si="203"/>
        <v>57.014520637181008</v>
      </c>
      <c r="CK302" s="16">
        <f t="shared" si="204"/>
        <v>-12.069638609009743</v>
      </c>
      <c r="CL302" s="42">
        <v>100</v>
      </c>
      <c r="CM302" s="42">
        <v>147</v>
      </c>
      <c r="CN302" s="42">
        <v>1179</v>
      </c>
      <c r="CO302" s="42">
        <v>1201</v>
      </c>
      <c r="CP302" s="42">
        <v>496</v>
      </c>
      <c r="CQ302" s="42">
        <v>540</v>
      </c>
      <c r="CR302" s="42">
        <v>621</v>
      </c>
      <c r="CS302" s="42">
        <v>688</v>
      </c>
      <c r="CT302" s="1">
        <v>6</v>
      </c>
      <c r="CU302" s="1">
        <v>9</v>
      </c>
      <c r="CV302" s="42">
        <f t="shared" si="205"/>
        <v>3</v>
      </c>
      <c r="CW302" s="26">
        <f t="shared" si="206"/>
        <v>0.50845063791725953</v>
      </c>
      <c r="CX302" s="26">
        <f t="shared" si="207"/>
        <v>0.76267595687588918</v>
      </c>
      <c r="CY302" s="26">
        <f t="shared" si="208"/>
        <v>0.25422531895862976</v>
      </c>
      <c r="CZ302" s="13">
        <v>18</v>
      </c>
      <c r="DA302" s="13">
        <v>24</v>
      </c>
      <c r="DB302" s="27">
        <v>19.03</v>
      </c>
      <c r="DC302" s="27">
        <v>37.83</v>
      </c>
      <c r="DD302" s="27">
        <v>21.8</v>
      </c>
      <c r="DE302" s="27">
        <v>26.64</v>
      </c>
      <c r="DF302" s="13">
        <v>511</v>
      </c>
      <c r="DG302" s="13">
        <v>369</v>
      </c>
      <c r="DH302" s="21">
        <f t="shared" si="209"/>
        <v>0.58068181818181819</v>
      </c>
      <c r="DI302" s="42">
        <v>139</v>
      </c>
      <c r="DJ302" s="42">
        <v>80</v>
      </c>
      <c r="DK302" s="13">
        <v>32</v>
      </c>
      <c r="DL302" s="13">
        <v>0</v>
      </c>
      <c r="DM302" s="13">
        <v>0.23</v>
      </c>
      <c r="DN302" s="13">
        <v>2</v>
      </c>
      <c r="DO302" s="13">
        <v>0</v>
      </c>
      <c r="DP302" s="13">
        <v>1.4E-2</v>
      </c>
      <c r="DQ302" s="13">
        <v>514</v>
      </c>
      <c r="DR302" s="46">
        <v>314</v>
      </c>
      <c r="DS302" s="13">
        <v>7</v>
      </c>
      <c r="DT302" s="13">
        <v>61</v>
      </c>
      <c r="DU302" s="13">
        <v>-0.105</v>
      </c>
      <c r="DV302" s="13">
        <v>0</v>
      </c>
      <c r="DW302" s="13">
        <v>2</v>
      </c>
      <c r="DX302" s="13">
        <v>-4.0000000000000001E-3</v>
      </c>
    </row>
    <row r="303" spans="1:128" ht="25.5" x14ac:dyDescent="0.2">
      <c r="A303" s="13" t="s">
        <v>193</v>
      </c>
      <c r="B303" s="13" t="s">
        <v>1283</v>
      </c>
      <c r="C303" s="39" t="s">
        <v>3338</v>
      </c>
      <c r="D303" s="1" t="s">
        <v>238</v>
      </c>
      <c r="E303" s="13" t="s">
        <v>173</v>
      </c>
      <c r="F303" s="13">
        <v>46</v>
      </c>
      <c r="G303" s="13">
        <v>0</v>
      </c>
      <c r="H303" s="13">
        <v>5</v>
      </c>
      <c r="I303" s="40">
        <f t="shared" si="168"/>
        <v>5</v>
      </c>
      <c r="J303" s="19">
        <f t="shared" si="169"/>
        <v>0.35391270153360777</v>
      </c>
      <c r="K303" s="1">
        <v>0</v>
      </c>
      <c r="L303" s="1">
        <v>1</v>
      </c>
      <c r="M303" s="1">
        <v>4</v>
      </c>
      <c r="N303" s="1">
        <v>19</v>
      </c>
      <c r="O303" s="1">
        <v>18</v>
      </c>
      <c r="P303" s="1">
        <v>13</v>
      </c>
      <c r="Q303" s="1">
        <v>9</v>
      </c>
      <c r="R303" s="15">
        <f t="shared" si="170"/>
        <v>0</v>
      </c>
      <c r="S303" s="15">
        <f t="shared" si="171"/>
        <v>0</v>
      </c>
      <c r="T303" s="16">
        <v>847.66666666670005</v>
      </c>
      <c r="U303" s="16">
        <f t="shared" si="172"/>
        <v>18.427536231884783</v>
      </c>
      <c r="V303" s="16">
        <v>804.41</v>
      </c>
      <c r="W303" s="16">
        <f t="shared" si="173"/>
        <v>17.487173913043478</v>
      </c>
      <c r="X303" s="16">
        <v>1434.3</v>
      </c>
      <c r="Y303" s="16">
        <f t="shared" si="174"/>
        <v>31.180434782608696</v>
      </c>
      <c r="Z303" s="21">
        <f t="shared" si="175"/>
        <v>0.35931853612124837</v>
      </c>
      <c r="AA303" s="20">
        <f t="shared" si="176"/>
        <v>15</v>
      </c>
      <c r="AB303">
        <v>101</v>
      </c>
      <c r="AC303" s="1">
        <v>68</v>
      </c>
      <c r="AD303" s="1">
        <v>77</v>
      </c>
      <c r="AE303" s="1">
        <v>15</v>
      </c>
      <c r="AF303" s="1">
        <v>6</v>
      </c>
      <c r="AG303" s="15">
        <f t="shared" si="177"/>
        <v>0</v>
      </c>
      <c r="AH303" s="15">
        <f t="shared" si="178"/>
        <v>0.29411764705882354</v>
      </c>
      <c r="AI303" s="15">
        <f t="shared" si="179"/>
        <v>0.29411764705882354</v>
      </c>
      <c r="AJ303" s="1">
        <v>191</v>
      </c>
      <c r="AK303" s="21">
        <f t="shared" si="180"/>
        <v>0.22523584905660377</v>
      </c>
      <c r="AL303" s="1">
        <v>362</v>
      </c>
      <c r="AM303" s="21">
        <f t="shared" si="181"/>
        <v>0.42688679245283018</v>
      </c>
      <c r="AN303" s="1">
        <v>295</v>
      </c>
      <c r="AO303" s="21">
        <f t="shared" si="182"/>
        <v>0.34787735849056606</v>
      </c>
      <c r="AP303" s="21">
        <f t="shared" si="183"/>
        <v>0.34538878842676313</v>
      </c>
      <c r="AQ303" s="1">
        <v>1</v>
      </c>
      <c r="AR303" s="4">
        <v>-10.3</v>
      </c>
      <c r="AS303" s="41">
        <v>266</v>
      </c>
      <c r="AT303" s="41">
        <v>294</v>
      </c>
      <c r="AU303" s="41">
        <v>222</v>
      </c>
      <c r="AV303" s="21">
        <f t="shared" si="184"/>
        <v>0.47499999999999998</v>
      </c>
      <c r="AW303" s="26">
        <v>17.690000000000001</v>
      </c>
      <c r="AX303" s="42">
        <v>1</v>
      </c>
      <c r="AY303" s="41">
        <v>1.2650000000000001</v>
      </c>
      <c r="AZ303" s="1">
        <v>1</v>
      </c>
      <c r="BA303" s="43">
        <v>2.7410000000000001</v>
      </c>
      <c r="BB303" s="16">
        <v>50.93</v>
      </c>
      <c r="BC303" s="26">
        <v>17.100000000000001</v>
      </c>
      <c r="BD303" s="43">
        <v>-1.706</v>
      </c>
      <c r="BE303" s="43">
        <v>-24.847999999999999</v>
      </c>
      <c r="BF303" s="16">
        <v>40.49</v>
      </c>
      <c r="BG303" s="21">
        <f t="shared" si="185"/>
        <v>6.6666666666666666E-2</v>
      </c>
      <c r="BH303" s="44">
        <f t="shared" si="186"/>
        <v>0.9151785714285714</v>
      </c>
      <c r="BI303" s="42">
        <f t="shared" si="187"/>
        <v>981.84523809523807</v>
      </c>
      <c r="BJ303" s="21">
        <f t="shared" si="188"/>
        <v>-1.8154761904761937E-2</v>
      </c>
      <c r="BK303" s="26">
        <f t="shared" si="189"/>
        <v>1.2680100943548689</v>
      </c>
      <c r="BL303" s="26">
        <f t="shared" si="190"/>
        <v>2.8343755050285302</v>
      </c>
      <c r="BM303" s="16">
        <f t="shared" si="191"/>
        <v>19.020151415323035</v>
      </c>
      <c r="BN303" s="16">
        <f t="shared" si="192"/>
        <v>33.415795427704779</v>
      </c>
      <c r="BO303" s="16">
        <f t="shared" si="193"/>
        <v>34.609216692979949</v>
      </c>
      <c r="BP303" s="16">
        <f t="shared" si="194"/>
        <v>66.90617968448926</v>
      </c>
      <c r="BQ303" s="16">
        <f t="shared" si="195"/>
        <v>-32.296962991509311</v>
      </c>
      <c r="BR303" s="1">
        <v>17</v>
      </c>
      <c r="BS303" s="1">
        <v>38</v>
      </c>
      <c r="BT303" s="42">
        <v>238</v>
      </c>
      <c r="BU303" s="42">
        <v>410</v>
      </c>
      <c r="BV303" s="42">
        <v>95</v>
      </c>
      <c r="BW303" s="42">
        <v>187</v>
      </c>
      <c r="BX303" s="42">
        <v>262</v>
      </c>
      <c r="BY303" s="42">
        <v>114</v>
      </c>
      <c r="BZ303" s="1">
        <v>225</v>
      </c>
      <c r="CA303" s="1">
        <v>433</v>
      </c>
      <c r="CB303" s="21">
        <f t="shared" si="196"/>
        <v>0.34194528875379937</v>
      </c>
      <c r="CC303" s="4">
        <v>-3.91</v>
      </c>
      <c r="CD303" s="45">
        <f t="shared" si="197"/>
        <v>-1.0872939137516298</v>
      </c>
      <c r="CE303" s="26">
        <f t="shared" si="198"/>
        <v>1.4641288433382138</v>
      </c>
      <c r="CF303" s="26">
        <f t="shared" si="199"/>
        <v>2.9700899393432336</v>
      </c>
      <c r="CG303" s="26">
        <f t="shared" si="200"/>
        <v>22.965906714076553</v>
      </c>
      <c r="CH303" s="26">
        <f t="shared" si="201"/>
        <v>35.055427734783521</v>
      </c>
      <c r="CI303" s="26">
        <f t="shared" si="202"/>
        <v>41.748588161472497</v>
      </c>
      <c r="CJ303" s="26">
        <f t="shared" si="203"/>
        <v>67.391759046224635</v>
      </c>
      <c r="CK303" s="16">
        <f t="shared" si="204"/>
        <v>-6.653792106757173</v>
      </c>
      <c r="CL303" s="42">
        <v>35</v>
      </c>
      <c r="CM303" s="42">
        <v>71</v>
      </c>
      <c r="CN303" s="42">
        <v>514</v>
      </c>
      <c r="CO303" s="42">
        <v>767</v>
      </c>
      <c r="CP303" s="42">
        <v>181</v>
      </c>
      <c r="CQ303" s="42">
        <v>331</v>
      </c>
      <c r="CR303" s="42">
        <v>442</v>
      </c>
      <c r="CS303" s="42">
        <v>268</v>
      </c>
      <c r="CT303" s="1">
        <v>7</v>
      </c>
      <c r="CU303" s="1">
        <v>3</v>
      </c>
      <c r="CV303" s="42">
        <f t="shared" si="205"/>
        <v>-4</v>
      </c>
      <c r="CW303" s="26">
        <f t="shared" si="206"/>
        <v>0.49547778214705085</v>
      </c>
      <c r="CX303" s="26">
        <f t="shared" si="207"/>
        <v>0.21234762092016468</v>
      </c>
      <c r="CY303" s="26">
        <f t="shared" si="208"/>
        <v>-0.28313016122688622</v>
      </c>
      <c r="CZ303" s="13">
        <v>21</v>
      </c>
      <c r="DA303" s="13">
        <v>34</v>
      </c>
      <c r="DB303" s="27">
        <v>24.75</v>
      </c>
      <c r="DC303" s="27">
        <v>33.99</v>
      </c>
      <c r="DD303" s="27">
        <v>25.29</v>
      </c>
      <c r="DE303" s="27">
        <v>37.33</v>
      </c>
      <c r="DF303" s="1"/>
      <c r="DG303" s="1"/>
      <c r="DH303" s="21" t="str">
        <f t="shared" si="209"/>
        <v xml:space="preserve"> </v>
      </c>
      <c r="DI303" s="42"/>
      <c r="DJ303" s="42"/>
      <c r="DK303" s="1"/>
      <c r="DL303" s="1"/>
      <c r="DM303" s="1"/>
      <c r="DN303" s="1"/>
      <c r="DO303" s="1"/>
      <c r="DP303" s="1"/>
      <c r="DQ303" s="47"/>
      <c r="DR303" s="46"/>
      <c r="DS303" s="13"/>
      <c r="DT303" s="13"/>
      <c r="DU303" s="13"/>
      <c r="DV303" s="13"/>
      <c r="DW303" s="13"/>
      <c r="DX303" s="1"/>
    </row>
    <row r="304" spans="1:128" ht="25.5" x14ac:dyDescent="0.2">
      <c r="A304" s="13" t="s">
        <v>466</v>
      </c>
      <c r="B304" s="13" t="s">
        <v>1288</v>
      </c>
      <c r="C304" s="39" t="s">
        <v>3339</v>
      </c>
      <c r="D304" s="1" t="s">
        <v>446</v>
      </c>
      <c r="E304" s="13" t="s">
        <v>173</v>
      </c>
      <c r="F304" s="13">
        <v>27</v>
      </c>
      <c r="G304" s="13">
        <v>1</v>
      </c>
      <c r="H304" s="13">
        <v>2</v>
      </c>
      <c r="I304" s="40">
        <f t="shared" si="168"/>
        <v>3</v>
      </c>
      <c r="J304" s="19">
        <f t="shared" si="169"/>
        <v>0.50694705219672309</v>
      </c>
      <c r="K304" s="1">
        <v>1</v>
      </c>
      <c r="L304" s="1">
        <v>1</v>
      </c>
      <c r="M304" s="1">
        <v>1</v>
      </c>
      <c r="N304" s="1">
        <v>34</v>
      </c>
      <c r="O304" s="1">
        <v>8</v>
      </c>
      <c r="P304" s="1">
        <v>25</v>
      </c>
      <c r="Q304" s="1">
        <v>21</v>
      </c>
      <c r="R304" s="15">
        <f t="shared" si="170"/>
        <v>2.9411764705882353E-2</v>
      </c>
      <c r="S304" s="15">
        <f t="shared" si="171"/>
        <v>1.4925373134328358E-2</v>
      </c>
      <c r="T304" s="16">
        <v>355.06666666669997</v>
      </c>
      <c r="U304" s="16">
        <f t="shared" si="172"/>
        <v>13.150617283951851</v>
      </c>
      <c r="V304" s="16">
        <v>343.76</v>
      </c>
      <c r="W304" s="16">
        <f t="shared" si="173"/>
        <v>12.731851851851852</v>
      </c>
      <c r="X304" s="16">
        <v>951.42</v>
      </c>
      <c r="Y304" s="16">
        <f t="shared" si="174"/>
        <v>35.237777777777779</v>
      </c>
      <c r="Z304" s="21">
        <f t="shared" si="175"/>
        <v>0.26541484581293723</v>
      </c>
      <c r="AA304" s="20">
        <f t="shared" si="176"/>
        <v>17.900000000000002</v>
      </c>
      <c r="AB304">
        <v>25</v>
      </c>
      <c r="AC304" s="1">
        <v>24</v>
      </c>
      <c r="AD304" s="1">
        <v>37</v>
      </c>
      <c r="AE304" s="1">
        <v>5</v>
      </c>
      <c r="AF304" s="1">
        <v>5</v>
      </c>
      <c r="AG304" s="15">
        <f t="shared" si="177"/>
        <v>0.1</v>
      </c>
      <c r="AH304" s="15">
        <f t="shared" si="178"/>
        <v>0.2</v>
      </c>
      <c r="AI304" s="15">
        <f t="shared" si="179"/>
        <v>0.30000000000000004</v>
      </c>
      <c r="AJ304" s="1">
        <v>111</v>
      </c>
      <c r="AK304" s="21">
        <f t="shared" si="180"/>
        <v>0.34472049689440992</v>
      </c>
      <c r="AL304" s="1">
        <v>81</v>
      </c>
      <c r="AM304" s="21">
        <f t="shared" si="181"/>
        <v>0.25155279503105588</v>
      </c>
      <c r="AN304" s="1">
        <v>130</v>
      </c>
      <c r="AO304" s="21">
        <f t="shared" si="182"/>
        <v>0.40372670807453415</v>
      </c>
      <c r="AP304" s="21">
        <f t="shared" si="183"/>
        <v>0.578125</v>
      </c>
      <c r="AQ304" s="1">
        <v>6</v>
      </c>
      <c r="AR304" s="4">
        <v>12.14</v>
      </c>
      <c r="AS304" s="41">
        <v>148</v>
      </c>
      <c r="AT304" s="41">
        <v>137</v>
      </c>
      <c r="AU304" s="41">
        <v>103</v>
      </c>
      <c r="AV304" s="21">
        <f t="shared" si="184"/>
        <v>0.51929824561403504</v>
      </c>
      <c r="AW304" s="26">
        <v>16.96</v>
      </c>
      <c r="AX304" s="42">
        <v>6</v>
      </c>
      <c r="AY304" s="41">
        <v>-0.73099999999999998</v>
      </c>
      <c r="AZ304" s="1">
        <v>6</v>
      </c>
      <c r="BA304" s="43">
        <v>-0.99</v>
      </c>
      <c r="BB304" s="16">
        <v>49.17</v>
      </c>
      <c r="BC304" s="26">
        <v>15.98</v>
      </c>
      <c r="BD304" s="43">
        <v>-1.3480000000000001</v>
      </c>
      <c r="BE304" s="43">
        <v>-3.9079999999999999</v>
      </c>
      <c r="BF304" s="16">
        <v>48.8</v>
      </c>
      <c r="BG304" s="21">
        <f t="shared" si="185"/>
        <v>5.5865921787709494E-2</v>
      </c>
      <c r="BH304" s="44">
        <f t="shared" si="186"/>
        <v>0.91666666666666663</v>
      </c>
      <c r="BI304" s="42">
        <f t="shared" si="187"/>
        <v>972.53258845437608</v>
      </c>
      <c r="BJ304" s="21">
        <f t="shared" si="188"/>
        <v>-2.7467411545623877E-2</v>
      </c>
      <c r="BK304" s="26">
        <f t="shared" si="189"/>
        <v>1.7454037700721432</v>
      </c>
      <c r="BL304" s="26">
        <f t="shared" si="190"/>
        <v>2.4435652781010009</v>
      </c>
      <c r="BM304" s="16">
        <f t="shared" si="191"/>
        <v>31.242727484291365</v>
      </c>
      <c r="BN304" s="16">
        <f t="shared" si="192"/>
        <v>29.322783337212009</v>
      </c>
      <c r="BO304" s="16">
        <f t="shared" si="193"/>
        <v>57.074703281359092</v>
      </c>
      <c r="BP304" s="16">
        <f t="shared" si="194"/>
        <v>60.041889690481732</v>
      </c>
      <c r="BQ304" s="16">
        <f t="shared" si="195"/>
        <v>-2.9671864091226396</v>
      </c>
      <c r="BR304" s="1">
        <v>10</v>
      </c>
      <c r="BS304" s="1">
        <v>14</v>
      </c>
      <c r="BT304" s="42">
        <v>169</v>
      </c>
      <c r="BU304" s="42">
        <v>154</v>
      </c>
      <c r="BV304" s="42">
        <v>59</v>
      </c>
      <c r="BW304" s="42">
        <v>84</v>
      </c>
      <c r="BX304" s="42">
        <v>92</v>
      </c>
      <c r="BY304" s="42">
        <v>89</v>
      </c>
      <c r="BZ304" s="1">
        <v>164</v>
      </c>
      <c r="CA304" s="1">
        <v>166</v>
      </c>
      <c r="CB304" s="21">
        <f t="shared" si="196"/>
        <v>0.49696969696969695</v>
      </c>
      <c r="CC304" s="4">
        <v>3.36</v>
      </c>
      <c r="CD304" s="45">
        <f t="shared" si="197"/>
        <v>-2.0141864091226402</v>
      </c>
      <c r="CE304" s="26">
        <f t="shared" si="198"/>
        <v>2.0180361985243112</v>
      </c>
      <c r="CF304" s="26">
        <f t="shared" si="199"/>
        <v>2.6486725105631579</v>
      </c>
      <c r="CG304" s="26">
        <f t="shared" si="200"/>
        <v>27.937188623320928</v>
      </c>
      <c r="CH304" s="26">
        <f t="shared" si="201"/>
        <v>34.306615374913285</v>
      </c>
      <c r="CI304" s="26">
        <f t="shared" si="202"/>
        <v>56.126631771457397</v>
      </c>
      <c r="CJ304" s="26">
        <f t="shared" si="203"/>
        <v>61.108658636564286</v>
      </c>
      <c r="CK304" s="16">
        <f t="shared" si="204"/>
        <v>2.014840455984249</v>
      </c>
      <c r="CL304" s="42">
        <v>32</v>
      </c>
      <c r="CM304" s="42">
        <v>42</v>
      </c>
      <c r="CN304" s="42">
        <v>411</v>
      </c>
      <c r="CO304" s="42">
        <v>502</v>
      </c>
      <c r="CP304" s="42">
        <v>207</v>
      </c>
      <c r="CQ304" s="42">
        <v>190</v>
      </c>
      <c r="CR304" s="42">
        <v>235</v>
      </c>
      <c r="CS304" s="42">
        <v>240</v>
      </c>
      <c r="CT304" s="1">
        <v>3</v>
      </c>
      <c r="CU304" s="1">
        <v>3</v>
      </c>
      <c r="CV304" s="42">
        <f t="shared" si="205"/>
        <v>0</v>
      </c>
      <c r="CW304" s="26">
        <f t="shared" si="206"/>
        <v>0.50694705219672309</v>
      </c>
      <c r="CX304" s="26">
        <f t="shared" si="207"/>
        <v>0.50694705219672309</v>
      </c>
      <c r="CY304" s="26">
        <f t="shared" si="208"/>
        <v>0</v>
      </c>
      <c r="CZ304" s="13">
        <v>11</v>
      </c>
      <c r="DA304" s="13">
        <v>13</v>
      </c>
      <c r="DB304" s="27">
        <v>8.8000000000000007</v>
      </c>
      <c r="DC304" s="27">
        <v>16.100000000000001</v>
      </c>
      <c r="DD304" s="27">
        <v>11.7</v>
      </c>
      <c r="DE304" s="27">
        <v>14.25</v>
      </c>
      <c r="DF304" s="1"/>
      <c r="DG304" s="1"/>
      <c r="DH304" s="21" t="str">
        <f t="shared" si="209"/>
        <v xml:space="preserve"> </v>
      </c>
      <c r="DI304" s="42"/>
      <c r="DJ304" s="42"/>
      <c r="DK304" s="1"/>
      <c r="DL304" s="1"/>
      <c r="DM304" s="1"/>
      <c r="DN304" s="1"/>
      <c r="DO304" s="1"/>
      <c r="DP304" s="1"/>
      <c r="DQ304" s="1"/>
      <c r="DR304" s="42"/>
      <c r="DS304" s="1"/>
      <c r="DT304" s="1"/>
      <c r="DU304" s="1"/>
      <c r="DV304" s="1"/>
      <c r="DW304" s="1"/>
      <c r="DX304" s="13"/>
    </row>
    <row r="305" spans="1:128" ht="25.5" x14ac:dyDescent="0.2">
      <c r="A305" s="13" t="s">
        <v>1291</v>
      </c>
      <c r="B305" s="13" t="s">
        <v>1292</v>
      </c>
      <c r="C305" s="39" t="s">
        <v>3340</v>
      </c>
      <c r="D305" s="1" t="s">
        <v>167</v>
      </c>
      <c r="E305" s="13" t="s">
        <v>173</v>
      </c>
      <c r="F305" s="13">
        <v>2</v>
      </c>
      <c r="G305" s="13">
        <v>0</v>
      </c>
      <c r="H305" s="13">
        <v>0</v>
      </c>
      <c r="I305" s="40">
        <f t="shared" si="168"/>
        <v>0</v>
      </c>
      <c r="J305" s="19">
        <f t="shared" si="169"/>
        <v>0</v>
      </c>
      <c r="K305" s="1">
        <v>0</v>
      </c>
      <c r="L305" s="1">
        <v>0</v>
      </c>
      <c r="M305" s="1">
        <v>0</v>
      </c>
      <c r="N305" s="1">
        <v>2</v>
      </c>
      <c r="O305" s="1">
        <v>2</v>
      </c>
      <c r="P305" s="1">
        <v>1</v>
      </c>
      <c r="Q305" s="1">
        <v>1</v>
      </c>
      <c r="R305" s="15">
        <f t="shared" si="170"/>
        <v>0</v>
      </c>
      <c r="S305" s="15">
        <f t="shared" si="171"/>
        <v>0</v>
      </c>
      <c r="T305" s="16">
        <v>20.7833333333</v>
      </c>
      <c r="U305" s="16">
        <f t="shared" si="172"/>
        <v>10.39166666665</v>
      </c>
      <c r="V305" s="16">
        <v>20.309999999999999</v>
      </c>
      <c r="W305" s="16">
        <f t="shared" si="173"/>
        <v>10.154999999999999</v>
      </c>
      <c r="X305" s="16">
        <v>73.84</v>
      </c>
      <c r="Y305" s="16">
        <f t="shared" si="174"/>
        <v>36.92</v>
      </c>
      <c r="Z305" s="21">
        <f t="shared" si="175"/>
        <v>0.21571959638874133</v>
      </c>
      <c r="AA305" s="20">
        <f t="shared" si="176"/>
        <v>0</v>
      </c>
      <c r="AB305">
        <v>1</v>
      </c>
      <c r="AC305" s="1">
        <v>0</v>
      </c>
      <c r="AD305" s="1">
        <v>1</v>
      </c>
      <c r="AE305" s="1">
        <v>2</v>
      </c>
      <c r="AF305" s="1">
        <v>0</v>
      </c>
      <c r="AG305" s="15">
        <f t="shared" si="177"/>
        <v>0</v>
      </c>
      <c r="AH305" s="15">
        <f t="shared" si="178"/>
        <v>0</v>
      </c>
      <c r="AI305" s="15">
        <f t="shared" si="179"/>
        <v>0</v>
      </c>
      <c r="AJ305" s="1">
        <v>7</v>
      </c>
      <c r="AK305" s="21">
        <f t="shared" si="180"/>
        <v>0.46666666666666667</v>
      </c>
      <c r="AL305" s="1">
        <v>4</v>
      </c>
      <c r="AM305" s="21">
        <f t="shared" si="181"/>
        <v>0.26666666666666666</v>
      </c>
      <c r="AN305" s="1">
        <v>4</v>
      </c>
      <c r="AO305" s="21">
        <f t="shared" si="182"/>
        <v>0.26666666666666666</v>
      </c>
      <c r="AP305" s="21">
        <f t="shared" si="183"/>
        <v>0.63636363636363635</v>
      </c>
      <c r="AQ305" s="1">
        <v>7</v>
      </c>
      <c r="AR305" s="4">
        <v>24.01</v>
      </c>
      <c r="AS305" s="41">
        <v>7</v>
      </c>
      <c r="AT305" s="41">
        <v>9</v>
      </c>
      <c r="AU305" s="41">
        <v>5</v>
      </c>
      <c r="AV305" s="21">
        <f t="shared" si="184"/>
        <v>0.4375</v>
      </c>
      <c r="AW305" s="26">
        <v>17.22</v>
      </c>
      <c r="AX305" s="42">
        <v>5</v>
      </c>
      <c r="AY305" s="41">
        <v>-4.2690000000000001</v>
      </c>
      <c r="AZ305" s="1">
        <v>7</v>
      </c>
      <c r="BA305" s="43">
        <v>5.2039999999999997</v>
      </c>
      <c r="BB305" s="16">
        <v>51.95</v>
      </c>
      <c r="BC305" s="26">
        <v>15.96</v>
      </c>
      <c r="BD305" s="43">
        <v>-2.286</v>
      </c>
      <c r="BE305" s="43">
        <v>-2.96</v>
      </c>
      <c r="BF305" s="16">
        <v>48.59</v>
      </c>
      <c r="BG305" s="21">
        <f t="shared" si="185"/>
        <v>0</v>
      </c>
      <c r="BH305" s="44">
        <f t="shared" si="186"/>
        <v>0.875</v>
      </c>
      <c r="BI305" s="42">
        <f t="shared" si="187"/>
        <v>875</v>
      </c>
      <c r="BJ305" s="21">
        <f t="shared" si="188"/>
        <v>-0.125</v>
      </c>
      <c r="BK305" s="26">
        <f t="shared" si="189"/>
        <v>0</v>
      </c>
      <c r="BL305" s="26">
        <f t="shared" si="190"/>
        <v>5.9084194977843429</v>
      </c>
      <c r="BM305" s="16">
        <f t="shared" si="191"/>
        <v>17.725258493353028</v>
      </c>
      <c r="BN305" s="16">
        <f t="shared" si="192"/>
        <v>47.267355982274744</v>
      </c>
      <c r="BO305" s="16">
        <f t="shared" si="193"/>
        <v>44.313146233382575</v>
      </c>
      <c r="BP305" s="16">
        <f t="shared" si="194"/>
        <v>82.717872968980799</v>
      </c>
      <c r="BQ305" s="16">
        <f t="shared" si="195"/>
        <v>-38.404726735598224</v>
      </c>
      <c r="BR305" s="1">
        <v>0</v>
      </c>
      <c r="BS305" s="1">
        <v>2</v>
      </c>
      <c r="BT305" s="42">
        <v>6</v>
      </c>
      <c r="BU305" s="42">
        <v>14</v>
      </c>
      <c r="BV305" s="42">
        <v>4</v>
      </c>
      <c r="BW305" s="42">
        <v>6</v>
      </c>
      <c r="BX305" s="42">
        <v>6</v>
      </c>
      <c r="BY305" s="42">
        <v>5</v>
      </c>
      <c r="BZ305" s="1">
        <v>6</v>
      </c>
      <c r="CA305" s="1">
        <v>16</v>
      </c>
      <c r="CB305" s="21">
        <f t="shared" si="196"/>
        <v>0.27272727272727271</v>
      </c>
      <c r="CC305" s="4">
        <v>-20.350000000000001</v>
      </c>
      <c r="CD305" s="45">
        <f t="shared" si="197"/>
        <v>-33.6034540083255</v>
      </c>
      <c r="CE305" s="26">
        <f t="shared" si="198"/>
        <v>4.0628385698808236</v>
      </c>
      <c r="CF305" s="26">
        <f t="shared" si="199"/>
        <v>0.81256771397616467</v>
      </c>
      <c r="CG305" s="26">
        <f t="shared" si="200"/>
        <v>33.315276273022754</v>
      </c>
      <c r="CH305" s="26">
        <f t="shared" si="201"/>
        <v>39.815817984832066</v>
      </c>
      <c r="CI305" s="26">
        <f t="shared" si="202"/>
        <v>52.816901408450704</v>
      </c>
      <c r="CJ305" s="26">
        <f t="shared" si="203"/>
        <v>80.444203683640296</v>
      </c>
      <c r="CK305" s="16">
        <f t="shared" si="204"/>
        <v>-10.777424460408632</v>
      </c>
      <c r="CL305" s="42">
        <v>5</v>
      </c>
      <c r="CM305" s="42">
        <v>1</v>
      </c>
      <c r="CN305" s="42">
        <v>36</v>
      </c>
      <c r="CO305" s="42">
        <v>48</v>
      </c>
      <c r="CP305" s="42">
        <v>11</v>
      </c>
      <c r="CQ305" s="42">
        <v>16</v>
      </c>
      <c r="CR305" s="42">
        <v>34</v>
      </c>
      <c r="CS305" s="42">
        <v>13</v>
      </c>
      <c r="CT305" s="1">
        <v>0</v>
      </c>
      <c r="CU305" s="1">
        <v>0</v>
      </c>
      <c r="CV305" s="42">
        <f t="shared" si="205"/>
        <v>0</v>
      </c>
      <c r="CW305" s="26">
        <f t="shared" si="206"/>
        <v>0</v>
      </c>
      <c r="CX305" s="26">
        <f t="shared" si="207"/>
        <v>0</v>
      </c>
      <c r="CY305" s="26">
        <f t="shared" si="208"/>
        <v>0</v>
      </c>
      <c r="CZ305" s="13">
        <v>0</v>
      </c>
      <c r="DA305" s="13">
        <v>2</v>
      </c>
      <c r="DB305" s="27">
        <v>0.66</v>
      </c>
      <c r="DC305" s="27">
        <v>0.79</v>
      </c>
      <c r="DD305" s="27">
        <v>0.69</v>
      </c>
      <c r="DE305" s="27">
        <v>0.75</v>
      </c>
      <c r="DF305" s="1"/>
      <c r="DG305" s="1"/>
      <c r="DH305" s="21" t="str">
        <f t="shared" si="209"/>
        <v xml:space="preserve"> </v>
      </c>
      <c r="DI305" s="42"/>
      <c r="DJ305" s="42"/>
      <c r="DK305" s="1"/>
      <c r="DL305" s="1"/>
      <c r="DM305" s="1"/>
      <c r="DN305" s="1"/>
      <c r="DO305" s="1"/>
      <c r="DP305" s="1"/>
      <c r="DQ305" s="47"/>
      <c r="DR305" s="46"/>
      <c r="DS305" s="13"/>
      <c r="DT305" s="13"/>
      <c r="DU305" s="13"/>
      <c r="DV305" s="13"/>
      <c r="DW305" s="13"/>
      <c r="DX305" s="1"/>
    </row>
    <row r="306" spans="1:128" ht="25.5" x14ac:dyDescent="0.2">
      <c r="A306" s="13" t="s">
        <v>506</v>
      </c>
      <c r="B306" s="13" t="s">
        <v>1295</v>
      </c>
      <c r="C306" s="39" t="s">
        <v>3341</v>
      </c>
      <c r="D306" s="1" t="s">
        <v>287</v>
      </c>
      <c r="E306" s="13" t="s">
        <v>154</v>
      </c>
      <c r="F306" s="13">
        <v>34</v>
      </c>
      <c r="G306" s="13">
        <v>8</v>
      </c>
      <c r="H306" s="13">
        <v>5</v>
      </c>
      <c r="I306" s="40">
        <f t="shared" si="168"/>
        <v>13</v>
      </c>
      <c r="J306" s="19">
        <f t="shared" si="169"/>
        <v>1.9731017327878939</v>
      </c>
      <c r="K306" s="1">
        <v>7</v>
      </c>
      <c r="L306" s="1">
        <v>1</v>
      </c>
      <c r="M306" s="1">
        <v>4</v>
      </c>
      <c r="N306" s="1">
        <v>55</v>
      </c>
      <c r="O306" s="1">
        <v>26</v>
      </c>
      <c r="P306" s="1">
        <v>25</v>
      </c>
      <c r="Q306" s="1">
        <v>66</v>
      </c>
      <c r="R306" s="15">
        <f t="shared" si="170"/>
        <v>0.14545454545454545</v>
      </c>
      <c r="S306" s="15">
        <f t="shared" si="171"/>
        <v>7.5471698113207544E-2</v>
      </c>
      <c r="T306" s="16">
        <v>395.31666666669997</v>
      </c>
      <c r="U306" s="16">
        <f t="shared" si="172"/>
        <v>11.626960784314704</v>
      </c>
      <c r="V306" s="16">
        <v>374</v>
      </c>
      <c r="W306" s="16">
        <f t="shared" si="173"/>
        <v>11</v>
      </c>
      <c r="X306" s="16">
        <v>1290.76</v>
      </c>
      <c r="Y306" s="16">
        <f t="shared" si="174"/>
        <v>37.963529411764704</v>
      </c>
      <c r="Z306" s="21">
        <f t="shared" si="175"/>
        <v>0.22465700761671353</v>
      </c>
      <c r="AA306" s="20">
        <f t="shared" si="176"/>
        <v>13.6</v>
      </c>
      <c r="AB306">
        <v>15</v>
      </c>
      <c r="AC306" s="1">
        <v>61</v>
      </c>
      <c r="AD306" s="1">
        <v>15</v>
      </c>
      <c r="AE306" s="1">
        <v>12</v>
      </c>
      <c r="AF306" s="1">
        <v>16</v>
      </c>
      <c r="AG306" s="15">
        <f t="shared" si="177"/>
        <v>0.53333333333333333</v>
      </c>
      <c r="AH306" s="15">
        <f t="shared" si="178"/>
        <v>0.33333333333333331</v>
      </c>
      <c r="AI306" s="15">
        <f t="shared" si="179"/>
        <v>0.8666666666666667</v>
      </c>
      <c r="AJ306" s="1">
        <v>100</v>
      </c>
      <c r="AK306" s="21">
        <f t="shared" si="180"/>
        <v>0.25641025641025639</v>
      </c>
      <c r="AL306" s="1">
        <v>164</v>
      </c>
      <c r="AM306" s="21">
        <f t="shared" si="181"/>
        <v>0.42051282051282052</v>
      </c>
      <c r="AN306" s="1">
        <v>126</v>
      </c>
      <c r="AO306" s="21">
        <f t="shared" si="182"/>
        <v>0.32307692307692309</v>
      </c>
      <c r="AP306" s="21">
        <f t="shared" si="183"/>
        <v>0.37878787878787878</v>
      </c>
      <c r="AQ306" s="1">
        <v>1</v>
      </c>
      <c r="AR306" s="4">
        <v>-17.600000000000001</v>
      </c>
      <c r="AS306" s="41">
        <v>135</v>
      </c>
      <c r="AT306" s="41">
        <v>135</v>
      </c>
      <c r="AU306" s="41">
        <v>93</v>
      </c>
      <c r="AV306" s="21">
        <f t="shared" si="184"/>
        <v>0.5</v>
      </c>
      <c r="AW306" s="26">
        <v>17.34</v>
      </c>
      <c r="AX306" s="42">
        <v>7</v>
      </c>
      <c r="AY306" s="41">
        <v>1.3320000000000001</v>
      </c>
      <c r="AZ306" s="1">
        <v>1</v>
      </c>
      <c r="BA306" s="43">
        <v>1.7509999999999999</v>
      </c>
      <c r="BB306" s="16">
        <v>50.38</v>
      </c>
      <c r="BC306" s="26">
        <v>17.260000000000002</v>
      </c>
      <c r="BD306" s="43">
        <v>0.35199999999999998</v>
      </c>
      <c r="BE306" s="43">
        <v>6.9889999999999999</v>
      </c>
      <c r="BF306" s="16">
        <v>52.91</v>
      </c>
      <c r="BG306" s="21">
        <f t="shared" si="185"/>
        <v>7.3529411764705885E-2</v>
      </c>
      <c r="BH306" s="44">
        <f t="shared" si="186"/>
        <v>0.9269662921348315</v>
      </c>
      <c r="BI306" s="42">
        <f t="shared" si="187"/>
        <v>1000.4957038995374</v>
      </c>
      <c r="BJ306" s="21">
        <f t="shared" si="188"/>
        <v>4.9570389953738914E-4</v>
      </c>
      <c r="BK306" s="26">
        <f t="shared" si="189"/>
        <v>2.4064171122994651</v>
      </c>
      <c r="BL306" s="26">
        <f t="shared" si="190"/>
        <v>2.0855614973262031</v>
      </c>
      <c r="BM306" s="16">
        <f t="shared" si="191"/>
        <v>32.727272727272727</v>
      </c>
      <c r="BN306" s="16">
        <f t="shared" si="192"/>
        <v>28.556149732620323</v>
      </c>
      <c r="BO306" s="16">
        <f t="shared" si="193"/>
        <v>61.764705882352935</v>
      </c>
      <c r="BP306" s="16">
        <f t="shared" si="194"/>
        <v>60.641711229946523</v>
      </c>
      <c r="BQ306" s="16">
        <f t="shared" si="195"/>
        <v>1.1229946524064118</v>
      </c>
      <c r="BR306" s="1">
        <v>15</v>
      </c>
      <c r="BS306" s="1">
        <v>13</v>
      </c>
      <c r="BT306" s="42">
        <v>189</v>
      </c>
      <c r="BU306" s="42">
        <v>165</v>
      </c>
      <c r="BV306" s="42">
        <v>78</v>
      </c>
      <c r="BW306" s="42">
        <v>70</v>
      </c>
      <c r="BX306" s="42">
        <v>130</v>
      </c>
      <c r="BY306" s="42">
        <v>103</v>
      </c>
      <c r="BZ306" s="1">
        <v>194</v>
      </c>
      <c r="CA306" s="1">
        <v>190</v>
      </c>
      <c r="CB306" s="21">
        <f t="shared" si="196"/>
        <v>0.50520833333333337</v>
      </c>
      <c r="CC306" s="4">
        <v>-1.53</v>
      </c>
      <c r="CD306" s="45">
        <f t="shared" si="197"/>
        <v>-1.2959144385026775</v>
      </c>
      <c r="CE306" s="26">
        <f t="shared" si="198"/>
        <v>2.9285072360469799</v>
      </c>
      <c r="CF306" s="26">
        <f t="shared" si="199"/>
        <v>2.8355387523629489</v>
      </c>
      <c r="CG306" s="26">
        <f t="shared" si="200"/>
        <v>33.887012302829341</v>
      </c>
      <c r="CH306" s="26">
        <f t="shared" si="201"/>
        <v>29.471009327837862</v>
      </c>
      <c r="CI306" s="26">
        <f t="shared" si="202"/>
        <v>63.590442839877277</v>
      </c>
      <c r="CJ306" s="26">
        <f t="shared" si="203"/>
        <v>57.872881093309367</v>
      </c>
      <c r="CK306" s="16">
        <f t="shared" si="204"/>
        <v>-4.5945670941614978</v>
      </c>
      <c r="CL306" s="42">
        <v>63</v>
      </c>
      <c r="CM306" s="42">
        <v>61</v>
      </c>
      <c r="CN306" s="42">
        <v>666</v>
      </c>
      <c r="CO306" s="42">
        <v>573</v>
      </c>
      <c r="CP306" s="42">
        <v>266</v>
      </c>
      <c r="CQ306" s="42">
        <v>253</v>
      </c>
      <c r="CR306" s="42">
        <v>358</v>
      </c>
      <c r="CS306" s="42">
        <v>373</v>
      </c>
      <c r="CT306" s="1">
        <v>1</v>
      </c>
      <c r="CU306" s="1">
        <v>2</v>
      </c>
      <c r="CV306" s="42">
        <f t="shared" si="205"/>
        <v>1</v>
      </c>
      <c r="CW306" s="26">
        <f t="shared" si="206"/>
        <v>0.15177705636829955</v>
      </c>
      <c r="CX306" s="26">
        <f t="shared" si="207"/>
        <v>0.3035541127365991</v>
      </c>
      <c r="CY306" s="26">
        <f t="shared" si="208"/>
        <v>0.15177705636829955</v>
      </c>
      <c r="CZ306" s="13">
        <v>16</v>
      </c>
      <c r="DA306" s="13">
        <v>15</v>
      </c>
      <c r="DB306" s="27">
        <v>16.03</v>
      </c>
      <c r="DC306" s="27">
        <v>14.86</v>
      </c>
      <c r="DD306" s="27">
        <v>18.38</v>
      </c>
      <c r="DE306" s="27">
        <v>15.17</v>
      </c>
      <c r="DF306" s="13">
        <v>0</v>
      </c>
      <c r="DG306" s="13">
        <v>0</v>
      </c>
      <c r="DH306" s="21" t="str">
        <f t="shared" si="209"/>
        <v xml:space="preserve"> </v>
      </c>
      <c r="DI306" s="42"/>
      <c r="DJ306" s="42"/>
      <c r="DK306" s="1"/>
      <c r="DL306" s="1"/>
      <c r="DM306" s="1"/>
      <c r="DN306" s="1"/>
      <c r="DO306" s="1"/>
      <c r="DP306" s="1"/>
      <c r="DQ306" s="1"/>
      <c r="DR306" s="42"/>
      <c r="DS306" s="1"/>
      <c r="DT306" s="1"/>
      <c r="DU306" s="1"/>
      <c r="DV306" s="1"/>
      <c r="DW306" s="1"/>
      <c r="DX306" s="13"/>
    </row>
    <row r="307" spans="1:128" ht="25.5" x14ac:dyDescent="0.2">
      <c r="A307" s="13" t="s">
        <v>1299</v>
      </c>
      <c r="B307" s="13" t="s">
        <v>1300</v>
      </c>
      <c r="C307" s="39" t="s">
        <v>3342</v>
      </c>
      <c r="D307" s="1" t="s">
        <v>287</v>
      </c>
      <c r="E307" s="13" t="s">
        <v>146</v>
      </c>
      <c r="F307" s="13">
        <v>51</v>
      </c>
      <c r="G307" s="13">
        <v>9</v>
      </c>
      <c r="H307" s="13">
        <v>9</v>
      </c>
      <c r="I307" s="40">
        <f t="shared" si="168"/>
        <v>18</v>
      </c>
      <c r="J307" s="19">
        <f t="shared" si="169"/>
        <v>1.6473878225499758</v>
      </c>
      <c r="K307" s="1">
        <v>9</v>
      </c>
      <c r="L307" s="1">
        <v>3</v>
      </c>
      <c r="M307" s="1">
        <v>6</v>
      </c>
      <c r="N307" s="1">
        <v>70</v>
      </c>
      <c r="O307" s="1">
        <v>42</v>
      </c>
      <c r="P307" s="1">
        <v>42</v>
      </c>
      <c r="Q307" s="1">
        <v>107</v>
      </c>
      <c r="R307" s="15">
        <f t="shared" si="170"/>
        <v>0.12857142857142856</v>
      </c>
      <c r="S307" s="15">
        <f t="shared" si="171"/>
        <v>5.844155844155844E-2</v>
      </c>
      <c r="T307" s="16">
        <v>655.58333333329995</v>
      </c>
      <c r="U307" s="16">
        <f t="shared" si="172"/>
        <v>12.854575163398039</v>
      </c>
      <c r="V307" s="16">
        <v>636.95000000000005</v>
      </c>
      <c r="W307" s="16">
        <f t="shared" si="173"/>
        <v>12.489215686274511</v>
      </c>
      <c r="X307" s="16">
        <v>1857.97</v>
      </c>
      <c r="Y307" s="16">
        <f t="shared" si="174"/>
        <v>36.430784313725489</v>
      </c>
      <c r="Z307" s="21">
        <f t="shared" si="175"/>
        <v>0.25529876709473653</v>
      </c>
      <c r="AA307" s="20">
        <f t="shared" si="176"/>
        <v>40</v>
      </c>
      <c r="AB307">
        <v>18</v>
      </c>
      <c r="AC307" s="1">
        <v>11</v>
      </c>
      <c r="AD307" s="1">
        <v>60</v>
      </c>
      <c r="AE307" s="1">
        <v>28</v>
      </c>
      <c r="AF307" s="1">
        <v>24</v>
      </c>
      <c r="AG307" s="15">
        <f t="shared" si="177"/>
        <v>0.375</v>
      </c>
      <c r="AH307" s="15">
        <f t="shared" si="178"/>
        <v>0.375</v>
      </c>
      <c r="AI307" s="15">
        <f t="shared" si="179"/>
        <v>0.75</v>
      </c>
      <c r="AJ307" s="1">
        <v>169</v>
      </c>
      <c r="AK307" s="21">
        <f t="shared" si="180"/>
        <v>0.28026533996683251</v>
      </c>
      <c r="AL307" s="1">
        <v>205</v>
      </c>
      <c r="AM307" s="21">
        <f t="shared" si="181"/>
        <v>0.33996683250414594</v>
      </c>
      <c r="AN307" s="1">
        <v>229</v>
      </c>
      <c r="AO307" s="21">
        <f t="shared" si="182"/>
        <v>0.37976782752902155</v>
      </c>
      <c r="AP307" s="21">
        <f t="shared" si="183"/>
        <v>0.45187165775401067</v>
      </c>
      <c r="AQ307" s="1">
        <v>4</v>
      </c>
      <c r="AR307" s="4">
        <v>-9.84</v>
      </c>
      <c r="AS307" s="41">
        <v>231</v>
      </c>
      <c r="AT307" s="41">
        <v>220</v>
      </c>
      <c r="AU307" s="41">
        <v>197</v>
      </c>
      <c r="AV307" s="21">
        <f t="shared" si="184"/>
        <v>0.51219512195121952</v>
      </c>
      <c r="AW307" s="26">
        <v>17.489999999999998</v>
      </c>
      <c r="AX307" s="42">
        <v>6</v>
      </c>
      <c r="AY307" s="41">
        <v>0.747</v>
      </c>
      <c r="AZ307" s="1">
        <v>7</v>
      </c>
      <c r="BA307" s="43">
        <v>0.40500000000000003</v>
      </c>
      <c r="BB307" s="16">
        <v>49.87</v>
      </c>
      <c r="BC307" s="26">
        <v>17.59</v>
      </c>
      <c r="BD307" s="43">
        <v>4.2000000000000003E-2</v>
      </c>
      <c r="BE307" s="43">
        <v>6.7780000000000005</v>
      </c>
      <c r="BF307" s="16">
        <v>52.49</v>
      </c>
      <c r="BG307" s="21">
        <f t="shared" si="185"/>
        <v>7.4999999999999997E-2</v>
      </c>
      <c r="BH307" s="44">
        <f t="shared" si="186"/>
        <v>0.93140794223826717</v>
      </c>
      <c r="BI307" s="42">
        <f t="shared" si="187"/>
        <v>1006.4079422382672</v>
      </c>
      <c r="BJ307" s="21">
        <f t="shared" si="188"/>
        <v>6.4079422382671697E-3</v>
      </c>
      <c r="BK307" s="26">
        <f t="shared" si="189"/>
        <v>2.2607740010989872</v>
      </c>
      <c r="BL307" s="26">
        <f t="shared" si="190"/>
        <v>1.7897794175366983</v>
      </c>
      <c r="BM307" s="16">
        <f t="shared" si="191"/>
        <v>30.143653347986497</v>
      </c>
      <c r="BN307" s="16">
        <f t="shared" si="192"/>
        <v>26.09309992935081</v>
      </c>
      <c r="BO307" s="16">
        <f t="shared" si="193"/>
        <v>64.526257948033589</v>
      </c>
      <c r="BP307" s="16">
        <f t="shared" si="194"/>
        <v>50.679017191302293</v>
      </c>
      <c r="BQ307" s="16">
        <f t="shared" si="195"/>
        <v>13.847240756731296</v>
      </c>
      <c r="BR307" s="1">
        <v>24</v>
      </c>
      <c r="BS307" s="1">
        <v>19</v>
      </c>
      <c r="BT307" s="42">
        <v>296</v>
      </c>
      <c r="BU307" s="42">
        <v>258</v>
      </c>
      <c r="BV307" s="42">
        <v>169</v>
      </c>
      <c r="BW307" s="42">
        <v>94</v>
      </c>
      <c r="BX307" s="42">
        <v>167</v>
      </c>
      <c r="BY307" s="42">
        <v>196</v>
      </c>
      <c r="BZ307" s="1">
        <v>350</v>
      </c>
      <c r="CA307" s="1">
        <v>255</v>
      </c>
      <c r="CB307" s="21">
        <f t="shared" si="196"/>
        <v>0.57851239669421484</v>
      </c>
      <c r="CC307" s="4">
        <v>4.3</v>
      </c>
      <c r="CD307" s="45">
        <f t="shared" si="197"/>
        <v>8.539320970635039</v>
      </c>
      <c r="CE307" s="26">
        <f t="shared" si="198"/>
        <v>2.8418112240778912</v>
      </c>
      <c r="CF307" s="26">
        <f t="shared" si="199"/>
        <v>2.6480513678907625</v>
      </c>
      <c r="CG307" s="26">
        <f t="shared" si="200"/>
        <v>32.906882242447402</v>
      </c>
      <c r="CH307" s="26">
        <f t="shared" si="201"/>
        <v>27.352433031749705</v>
      </c>
      <c r="CI307" s="26">
        <f t="shared" si="202"/>
        <v>60.840594842758492</v>
      </c>
      <c r="CJ307" s="26">
        <f t="shared" si="203"/>
        <v>54.575692826041319</v>
      </c>
      <c r="CK307" s="16">
        <f t="shared" si="204"/>
        <v>7.5823387400141229</v>
      </c>
      <c r="CL307" s="42">
        <v>88</v>
      </c>
      <c r="CM307" s="42">
        <v>82</v>
      </c>
      <c r="CN307" s="42">
        <v>931</v>
      </c>
      <c r="CO307" s="42">
        <v>765</v>
      </c>
      <c r="CP307" s="42">
        <v>387</v>
      </c>
      <c r="CQ307" s="42">
        <v>334</v>
      </c>
      <c r="CR307" s="42">
        <v>509</v>
      </c>
      <c r="CS307" s="42">
        <v>478</v>
      </c>
      <c r="CT307" s="1">
        <v>4</v>
      </c>
      <c r="CU307" s="1">
        <v>12</v>
      </c>
      <c r="CV307" s="42">
        <f t="shared" si="205"/>
        <v>8</v>
      </c>
      <c r="CW307" s="26">
        <f t="shared" si="206"/>
        <v>0.36608618278888355</v>
      </c>
      <c r="CX307" s="26">
        <f t="shared" si="207"/>
        <v>1.0982585483666505</v>
      </c>
      <c r="CY307" s="26">
        <f t="shared" si="208"/>
        <v>0.7321723655777671</v>
      </c>
      <c r="CZ307" s="13">
        <v>30</v>
      </c>
      <c r="DA307" s="13">
        <v>22</v>
      </c>
      <c r="DB307" s="27">
        <v>27.65</v>
      </c>
      <c r="DC307" s="27">
        <v>25.78</v>
      </c>
      <c r="DD307" s="27">
        <v>30.34</v>
      </c>
      <c r="DE307" s="27">
        <v>26.82</v>
      </c>
      <c r="DF307" s="13">
        <v>28</v>
      </c>
      <c r="DG307" s="13">
        <v>40</v>
      </c>
      <c r="DH307" s="21">
        <f t="shared" si="209"/>
        <v>0.41176470588235292</v>
      </c>
      <c r="DI307" s="42">
        <v>21</v>
      </c>
      <c r="DJ307" s="42">
        <v>8</v>
      </c>
      <c r="DK307" s="13">
        <v>3</v>
      </c>
      <c r="DL307" s="13">
        <v>0</v>
      </c>
      <c r="DM307" s="13">
        <v>0.14300000000000002</v>
      </c>
      <c r="DN307" s="13">
        <v>0</v>
      </c>
      <c r="DO307" s="13">
        <v>0</v>
      </c>
      <c r="DP307" s="13">
        <v>0</v>
      </c>
      <c r="DQ307" s="13">
        <v>31</v>
      </c>
      <c r="DR307" s="46">
        <v>15</v>
      </c>
      <c r="DS307" s="13">
        <v>0</v>
      </c>
      <c r="DT307" s="13">
        <v>2</v>
      </c>
      <c r="DU307" s="13">
        <v>-6.5000000000000002E-2</v>
      </c>
      <c r="DV307" s="13">
        <v>0</v>
      </c>
      <c r="DW307" s="13">
        <v>0</v>
      </c>
      <c r="DX307" s="13">
        <v>0</v>
      </c>
    </row>
    <row r="308" spans="1:128" ht="25.5" x14ac:dyDescent="0.2">
      <c r="A308" s="13" t="s">
        <v>1304</v>
      </c>
      <c r="B308" s="13" t="s">
        <v>1305</v>
      </c>
      <c r="C308" s="39" t="s">
        <v>3343</v>
      </c>
      <c r="D308" s="1" t="s">
        <v>249</v>
      </c>
      <c r="E308" s="13" t="s">
        <v>173</v>
      </c>
      <c r="F308" s="13">
        <v>7</v>
      </c>
      <c r="G308" s="13">
        <v>0</v>
      </c>
      <c r="H308" s="13">
        <v>0</v>
      </c>
      <c r="I308" s="40">
        <f t="shared" si="168"/>
        <v>0</v>
      </c>
      <c r="J308" s="19">
        <f t="shared" si="169"/>
        <v>0</v>
      </c>
      <c r="K308" s="1">
        <v>0</v>
      </c>
      <c r="L308" s="1">
        <v>0</v>
      </c>
      <c r="M308" s="1">
        <v>0</v>
      </c>
      <c r="N308" s="1">
        <v>1</v>
      </c>
      <c r="O308" s="1">
        <v>0</v>
      </c>
      <c r="P308" s="1">
        <v>1</v>
      </c>
      <c r="Q308" s="1">
        <v>0</v>
      </c>
      <c r="R308" s="15">
        <f t="shared" si="170"/>
        <v>0</v>
      </c>
      <c r="S308" s="15">
        <f t="shared" si="171"/>
        <v>0</v>
      </c>
      <c r="T308" s="16">
        <v>63.683333333299998</v>
      </c>
      <c r="U308" s="16">
        <f t="shared" si="172"/>
        <v>9.0976190476142857</v>
      </c>
      <c r="V308" s="16">
        <v>65.27</v>
      </c>
      <c r="W308" s="16">
        <f t="shared" si="173"/>
        <v>9.324285714285713</v>
      </c>
      <c r="X308" s="16">
        <v>256.81</v>
      </c>
      <c r="Y308" s="16">
        <f t="shared" si="174"/>
        <v>36.687142857142859</v>
      </c>
      <c r="Z308" s="21">
        <f t="shared" si="175"/>
        <v>0.20265151515151511</v>
      </c>
      <c r="AA308" s="20">
        <f t="shared" si="176"/>
        <v>0</v>
      </c>
      <c r="AB308">
        <v>3</v>
      </c>
      <c r="AC308" s="1">
        <v>15</v>
      </c>
      <c r="AD308" s="1">
        <v>9</v>
      </c>
      <c r="AE308" s="1">
        <v>2</v>
      </c>
      <c r="AF308" s="1">
        <v>1</v>
      </c>
      <c r="AG308" s="15">
        <f t="shared" si="177"/>
        <v>0</v>
      </c>
      <c r="AH308" s="15">
        <f t="shared" si="178"/>
        <v>0</v>
      </c>
      <c r="AI308" s="15">
        <f t="shared" si="179"/>
        <v>0</v>
      </c>
      <c r="AJ308" s="1">
        <v>16</v>
      </c>
      <c r="AK308" s="21">
        <f t="shared" si="180"/>
        <v>0.32653061224489793</v>
      </c>
      <c r="AL308" s="1">
        <v>14</v>
      </c>
      <c r="AM308" s="21">
        <f t="shared" si="181"/>
        <v>0.2857142857142857</v>
      </c>
      <c r="AN308" s="1">
        <v>19</v>
      </c>
      <c r="AO308" s="21">
        <f t="shared" si="182"/>
        <v>0.38775510204081631</v>
      </c>
      <c r="AP308" s="21">
        <f t="shared" si="183"/>
        <v>0.53333333333333333</v>
      </c>
      <c r="AQ308" s="1">
        <v>7</v>
      </c>
      <c r="AR308" s="4">
        <v>10.19</v>
      </c>
      <c r="AS308" s="41">
        <v>30</v>
      </c>
      <c r="AT308" s="41">
        <v>23</v>
      </c>
      <c r="AU308" s="41">
        <v>19</v>
      </c>
      <c r="AV308" s="21">
        <f t="shared" si="184"/>
        <v>0.56603773584905659</v>
      </c>
      <c r="AW308" s="26">
        <v>16.55</v>
      </c>
      <c r="AX308" s="42">
        <v>8</v>
      </c>
      <c r="AY308" s="41">
        <v>0.218</v>
      </c>
      <c r="AZ308" s="1">
        <v>3</v>
      </c>
      <c r="BA308" s="43">
        <v>1.4319999999999999</v>
      </c>
      <c r="BB308" s="16">
        <v>50.09</v>
      </c>
      <c r="BC308" s="26">
        <v>16.07</v>
      </c>
      <c r="BD308" s="43">
        <v>-1.0289999999999999</v>
      </c>
      <c r="BE308" s="43">
        <v>-7.8380000000000001</v>
      </c>
      <c r="BF308" s="16">
        <v>45.87</v>
      </c>
      <c r="BG308" s="21">
        <f t="shared" si="185"/>
        <v>5.2631578947368418E-2</v>
      </c>
      <c r="BH308" s="44">
        <f t="shared" si="186"/>
        <v>0.96153846153846156</v>
      </c>
      <c r="BI308" s="42">
        <f t="shared" si="187"/>
        <v>1014.17004048583</v>
      </c>
      <c r="BJ308" s="21">
        <f t="shared" si="188"/>
        <v>1.4170040485829982E-2</v>
      </c>
      <c r="BK308" s="26">
        <f t="shared" si="189"/>
        <v>0.91925846483836382</v>
      </c>
      <c r="BL308" s="26">
        <f t="shared" si="190"/>
        <v>0.91925846483836382</v>
      </c>
      <c r="BM308" s="16">
        <f t="shared" si="191"/>
        <v>17.465910831928912</v>
      </c>
      <c r="BN308" s="16">
        <f t="shared" si="192"/>
        <v>23.90072008579746</v>
      </c>
      <c r="BO308" s="16">
        <f t="shared" si="193"/>
        <v>36.770338593534554</v>
      </c>
      <c r="BP308" s="16">
        <f t="shared" si="194"/>
        <v>50.559215566110012</v>
      </c>
      <c r="BQ308" s="16">
        <f t="shared" si="195"/>
        <v>-13.788876972575459</v>
      </c>
      <c r="BR308" s="1">
        <v>1</v>
      </c>
      <c r="BS308" s="1">
        <v>1</v>
      </c>
      <c r="BT308" s="42">
        <v>18</v>
      </c>
      <c r="BU308" s="42">
        <v>25</v>
      </c>
      <c r="BV308" s="42">
        <v>8</v>
      </c>
      <c r="BW308" s="42">
        <v>10</v>
      </c>
      <c r="BX308" s="42">
        <v>19</v>
      </c>
      <c r="BY308" s="42">
        <v>13</v>
      </c>
      <c r="BZ308" s="1">
        <v>18</v>
      </c>
      <c r="CA308" s="1">
        <v>21</v>
      </c>
      <c r="CB308" s="21">
        <f t="shared" si="196"/>
        <v>0.46153846153846156</v>
      </c>
      <c r="CC308" s="4">
        <v>-3.85</v>
      </c>
      <c r="CD308" s="45">
        <f t="shared" si="197"/>
        <v>-5.4088769725754595</v>
      </c>
      <c r="CE308" s="26">
        <f t="shared" si="198"/>
        <v>1.6354503329309606</v>
      </c>
      <c r="CF308" s="26">
        <f t="shared" si="199"/>
        <v>1.6354503329309606</v>
      </c>
      <c r="CG308" s="26">
        <f t="shared" si="200"/>
        <v>29.204470230910012</v>
      </c>
      <c r="CH308" s="26">
        <f t="shared" si="201"/>
        <v>28.269927183520892</v>
      </c>
      <c r="CI308" s="26">
        <f t="shared" si="202"/>
        <v>57.474397414430904</v>
      </c>
      <c r="CJ308" s="26">
        <f t="shared" si="203"/>
        <v>50.698960320859776</v>
      </c>
      <c r="CK308" s="16">
        <f t="shared" si="204"/>
        <v>-20.564314066146586</v>
      </c>
      <c r="CL308" s="42">
        <v>7</v>
      </c>
      <c r="CM308" s="42">
        <v>7</v>
      </c>
      <c r="CN308" s="42">
        <v>118</v>
      </c>
      <c r="CO308" s="42">
        <v>114</v>
      </c>
      <c r="CP308" s="42">
        <v>53</v>
      </c>
      <c r="CQ308" s="42">
        <v>47</v>
      </c>
      <c r="CR308" s="42">
        <v>49</v>
      </c>
      <c r="CS308" s="42">
        <v>68</v>
      </c>
      <c r="CT308" s="1">
        <v>3</v>
      </c>
      <c r="CU308" s="1">
        <v>0</v>
      </c>
      <c r="CV308" s="42">
        <f t="shared" si="205"/>
        <v>-3</v>
      </c>
      <c r="CW308" s="26">
        <f t="shared" si="206"/>
        <v>2.8264852132964284</v>
      </c>
      <c r="CX308" s="26">
        <f t="shared" si="207"/>
        <v>0</v>
      </c>
      <c r="CY308" s="26">
        <f t="shared" si="208"/>
        <v>-2.8264852132964284</v>
      </c>
      <c r="CZ308" s="13">
        <v>2</v>
      </c>
      <c r="DA308" s="13">
        <v>2</v>
      </c>
      <c r="DB308" s="27">
        <v>2.1800000000000002</v>
      </c>
      <c r="DC308" s="27">
        <v>2.54</v>
      </c>
      <c r="DD308" s="27">
        <v>2.2000000000000002</v>
      </c>
      <c r="DE308" s="27">
        <v>2.5</v>
      </c>
      <c r="DF308" s="1"/>
      <c r="DG308" s="1"/>
      <c r="DH308" s="21" t="str">
        <f t="shared" si="209"/>
        <v xml:space="preserve"> </v>
      </c>
      <c r="DI308" s="42"/>
      <c r="DJ308" s="42"/>
      <c r="DK308" s="1"/>
      <c r="DL308" s="1"/>
      <c r="DM308" s="1"/>
      <c r="DN308" s="1"/>
      <c r="DO308" s="1"/>
      <c r="DP308" s="1"/>
      <c r="DQ308" s="47"/>
      <c r="DR308" s="46"/>
      <c r="DS308" s="13"/>
      <c r="DT308" s="13"/>
      <c r="DU308" s="13"/>
      <c r="DV308" s="13"/>
      <c r="DW308" s="13"/>
      <c r="DX308" s="1"/>
    </row>
    <row r="309" spans="1:128" ht="25.5" x14ac:dyDescent="0.2">
      <c r="A309" s="13" t="s">
        <v>1308</v>
      </c>
      <c r="B309" s="13" t="s">
        <v>1309</v>
      </c>
      <c r="C309" s="39" t="s">
        <v>3344</v>
      </c>
      <c r="D309" s="1" t="s">
        <v>270</v>
      </c>
      <c r="E309" s="13" t="s">
        <v>146</v>
      </c>
      <c r="F309" s="13">
        <v>48</v>
      </c>
      <c r="G309" s="13">
        <v>7</v>
      </c>
      <c r="H309" s="13">
        <v>9</v>
      </c>
      <c r="I309" s="40">
        <f t="shared" si="168"/>
        <v>16</v>
      </c>
      <c r="J309" s="19">
        <f t="shared" si="169"/>
        <v>1.6694684366124672</v>
      </c>
      <c r="K309" s="1">
        <v>7</v>
      </c>
      <c r="L309" s="1">
        <v>5</v>
      </c>
      <c r="M309" s="1">
        <v>4</v>
      </c>
      <c r="N309" s="1">
        <v>57</v>
      </c>
      <c r="O309" s="1">
        <v>16</v>
      </c>
      <c r="P309" s="1">
        <v>34</v>
      </c>
      <c r="Q309" s="1">
        <v>68</v>
      </c>
      <c r="R309" s="15">
        <f t="shared" si="170"/>
        <v>0.12280701754385964</v>
      </c>
      <c r="S309" s="15">
        <f t="shared" si="171"/>
        <v>6.5420560747663545E-2</v>
      </c>
      <c r="T309" s="16">
        <v>575.03333333329999</v>
      </c>
      <c r="U309" s="16">
        <f t="shared" si="172"/>
        <v>11.979861111110417</v>
      </c>
      <c r="V309" s="16">
        <v>554.95000000000005</v>
      </c>
      <c r="W309" s="16">
        <f t="shared" si="173"/>
        <v>11.561458333333334</v>
      </c>
      <c r="X309" s="16">
        <v>1798.35</v>
      </c>
      <c r="Y309" s="16">
        <f t="shared" si="174"/>
        <v>37.465624999999996</v>
      </c>
      <c r="Z309" s="21">
        <f t="shared" si="175"/>
        <v>0.23581778778736245</v>
      </c>
      <c r="AA309" s="20">
        <f t="shared" si="176"/>
        <v>49.782608695652172</v>
      </c>
      <c r="AB309">
        <v>22</v>
      </c>
      <c r="AC309" s="1">
        <v>43</v>
      </c>
      <c r="AD309" s="1">
        <v>45</v>
      </c>
      <c r="AE309" s="1">
        <v>16</v>
      </c>
      <c r="AF309" s="1">
        <v>26</v>
      </c>
      <c r="AG309" s="15">
        <f t="shared" si="177"/>
        <v>0.30434782608695654</v>
      </c>
      <c r="AH309" s="15">
        <f t="shared" si="178"/>
        <v>0.39130434782608697</v>
      </c>
      <c r="AI309" s="15">
        <f t="shared" si="179"/>
        <v>0.69565217391304346</v>
      </c>
      <c r="AJ309" s="1">
        <v>176</v>
      </c>
      <c r="AK309" s="21">
        <f t="shared" si="180"/>
        <v>0.33846153846153848</v>
      </c>
      <c r="AL309" s="1">
        <v>157</v>
      </c>
      <c r="AM309" s="21">
        <f t="shared" si="181"/>
        <v>0.30192307692307691</v>
      </c>
      <c r="AN309" s="1">
        <v>187</v>
      </c>
      <c r="AO309" s="21">
        <f t="shared" si="182"/>
        <v>0.35961538461538461</v>
      </c>
      <c r="AP309" s="21">
        <f t="shared" si="183"/>
        <v>0.5285285285285285</v>
      </c>
      <c r="AQ309" s="1">
        <v>12</v>
      </c>
      <c r="AR309" s="4">
        <v>8.5</v>
      </c>
      <c r="AS309" s="41">
        <v>208</v>
      </c>
      <c r="AT309" s="41">
        <v>225</v>
      </c>
      <c r="AU309" s="41">
        <v>155</v>
      </c>
      <c r="AV309" s="21">
        <f t="shared" si="184"/>
        <v>0.48036951501154734</v>
      </c>
      <c r="AW309" s="26">
        <v>17.12</v>
      </c>
      <c r="AX309" s="42">
        <v>11</v>
      </c>
      <c r="AY309" s="41">
        <v>0.252</v>
      </c>
      <c r="AZ309" s="1">
        <v>7</v>
      </c>
      <c r="BA309" s="43">
        <v>0.75800000000000001</v>
      </c>
      <c r="BB309" s="16">
        <v>50.26</v>
      </c>
      <c r="BC309" s="26">
        <v>17.7</v>
      </c>
      <c r="BD309" s="43">
        <v>0.307</v>
      </c>
      <c r="BE309" s="43">
        <v>-11.147</v>
      </c>
      <c r="BF309" s="16">
        <v>45.71</v>
      </c>
      <c r="BG309" s="21">
        <f t="shared" si="185"/>
        <v>0.10043668122270742</v>
      </c>
      <c r="BH309" s="44">
        <f t="shared" si="186"/>
        <v>0.89925373134328357</v>
      </c>
      <c r="BI309" s="42">
        <f t="shared" si="187"/>
        <v>999.69041256599098</v>
      </c>
      <c r="BJ309" s="21">
        <f t="shared" si="188"/>
        <v>-3.0958743400900934E-4</v>
      </c>
      <c r="BK309" s="26">
        <f t="shared" si="189"/>
        <v>2.4867105144607624</v>
      </c>
      <c r="BL309" s="26">
        <f t="shared" si="190"/>
        <v>2.919181908280025</v>
      </c>
      <c r="BM309" s="16">
        <f t="shared" si="191"/>
        <v>24.758987296152803</v>
      </c>
      <c r="BN309" s="16">
        <f t="shared" si="192"/>
        <v>28.975583385890619</v>
      </c>
      <c r="BO309" s="16">
        <f t="shared" si="193"/>
        <v>46.7069105324804</v>
      </c>
      <c r="BP309" s="16">
        <f t="shared" si="194"/>
        <v>67.357419587350208</v>
      </c>
      <c r="BQ309" s="16">
        <f t="shared" si="195"/>
        <v>-20.650509054869808</v>
      </c>
      <c r="BR309" s="1">
        <v>23</v>
      </c>
      <c r="BS309" s="1">
        <v>27</v>
      </c>
      <c r="BT309" s="42">
        <v>206</v>
      </c>
      <c r="BU309" s="42">
        <v>241</v>
      </c>
      <c r="BV309" s="42">
        <v>88</v>
      </c>
      <c r="BW309" s="42">
        <v>140</v>
      </c>
      <c r="BX309" s="42">
        <v>215</v>
      </c>
      <c r="BY309" s="42">
        <v>115</v>
      </c>
      <c r="BZ309" s="1">
        <v>223</v>
      </c>
      <c r="CA309" s="1">
        <v>286</v>
      </c>
      <c r="CB309" s="21">
        <f t="shared" si="196"/>
        <v>0.43811394891944988</v>
      </c>
      <c r="CC309" s="4">
        <v>-1.39</v>
      </c>
      <c r="CD309" s="45">
        <f t="shared" si="197"/>
        <v>-9.5201937395544896</v>
      </c>
      <c r="CE309" s="26">
        <f t="shared" si="198"/>
        <v>2.3354741846692804</v>
      </c>
      <c r="CF309" s="26">
        <f t="shared" si="199"/>
        <v>2.4355659354408208</v>
      </c>
      <c r="CG309" s="26">
        <f t="shared" si="200"/>
        <v>25.523396446742847</v>
      </c>
      <c r="CH309" s="26">
        <f t="shared" si="201"/>
        <v>29.727249979147551</v>
      </c>
      <c r="CI309" s="26">
        <f t="shared" si="202"/>
        <v>52.514805238134961</v>
      </c>
      <c r="CJ309" s="26">
        <f t="shared" si="203"/>
        <v>62.824255567603636</v>
      </c>
      <c r="CK309" s="16">
        <f t="shared" si="204"/>
        <v>-10.341058725401133</v>
      </c>
      <c r="CL309" s="42">
        <v>70</v>
      </c>
      <c r="CM309" s="42">
        <v>73</v>
      </c>
      <c r="CN309" s="42">
        <v>695</v>
      </c>
      <c r="CO309" s="42">
        <v>818</v>
      </c>
      <c r="CP309" s="42">
        <v>322</v>
      </c>
      <c r="CQ309" s="42">
        <v>392</v>
      </c>
      <c r="CR309" s="42">
        <v>600</v>
      </c>
      <c r="CS309" s="42">
        <v>487</v>
      </c>
      <c r="CT309" s="1">
        <v>4</v>
      </c>
      <c r="CU309" s="1">
        <v>7</v>
      </c>
      <c r="CV309" s="42">
        <f t="shared" si="205"/>
        <v>3</v>
      </c>
      <c r="CW309" s="26">
        <f t="shared" si="206"/>
        <v>0.41736710915311681</v>
      </c>
      <c r="CX309" s="26">
        <f t="shared" si="207"/>
        <v>0.73039244101795431</v>
      </c>
      <c r="CY309" s="26">
        <f t="shared" si="208"/>
        <v>0.31302533186483755</v>
      </c>
      <c r="CZ309" s="13">
        <v>19</v>
      </c>
      <c r="DA309" s="13">
        <v>24</v>
      </c>
      <c r="DB309" s="27">
        <v>21.31</v>
      </c>
      <c r="DC309" s="27">
        <v>20.84</v>
      </c>
      <c r="DD309" s="27">
        <v>18.79</v>
      </c>
      <c r="DE309" s="27">
        <v>21.77</v>
      </c>
      <c r="DF309" s="13">
        <v>174</v>
      </c>
      <c r="DG309" s="13">
        <v>303</v>
      </c>
      <c r="DH309" s="21">
        <f t="shared" si="209"/>
        <v>0.36477987421383645</v>
      </c>
      <c r="DI309" s="42">
        <v>148</v>
      </c>
      <c r="DJ309" s="42">
        <v>53</v>
      </c>
      <c r="DK309" s="13">
        <v>18</v>
      </c>
      <c r="DL309" s="13">
        <v>3</v>
      </c>
      <c r="DM309" s="13">
        <v>0.10100000000000001</v>
      </c>
      <c r="DN309" s="13">
        <v>1</v>
      </c>
      <c r="DO309" s="13">
        <v>0</v>
      </c>
      <c r="DP309" s="13">
        <v>7.0000000000000001E-3</v>
      </c>
      <c r="DQ309" s="13">
        <v>140</v>
      </c>
      <c r="DR309" s="46">
        <v>49</v>
      </c>
      <c r="DS309" s="13">
        <v>3</v>
      </c>
      <c r="DT309" s="13">
        <v>24</v>
      </c>
      <c r="DU309" s="13">
        <v>-0.15</v>
      </c>
      <c r="DV309" s="13">
        <v>1</v>
      </c>
      <c r="DW309" s="13">
        <v>2</v>
      </c>
      <c r="DX309" s="13">
        <v>-7.0000000000000001E-3</v>
      </c>
    </row>
    <row r="310" spans="1:128" ht="25.5" x14ac:dyDescent="0.2">
      <c r="A310" s="13" t="s">
        <v>268</v>
      </c>
      <c r="B310" s="13" t="s">
        <v>1309</v>
      </c>
      <c r="C310" s="39" t="s">
        <v>3345</v>
      </c>
      <c r="D310" s="1" t="s">
        <v>292</v>
      </c>
      <c r="E310" s="13" t="s">
        <v>146</v>
      </c>
      <c r="F310" s="13">
        <v>68</v>
      </c>
      <c r="G310" s="13">
        <v>8</v>
      </c>
      <c r="H310" s="13">
        <v>23</v>
      </c>
      <c r="I310" s="40">
        <f t="shared" si="168"/>
        <v>31</v>
      </c>
      <c r="J310" s="19">
        <f t="shared" si="169"/>
        <v>1.788031723143475</v>
      </c>
      <c r="K310" s="1">
        <v>8</v>
      </c>
      <c r="L310" s="1">
        <v>11</v>
      </c>
      <c r="M310" s="1">
        <v>10</v>
      </c>
      <c r="N310" s="1">
        <v>81</v>
      </c>
      <c r="O310" s="1">
        <v>32</v>
      </c>
      <c r="P310" s="1">
        <v>41</v>
      </c>
      <c r="Q310" s="1">
        <v>83</v>
      </c>
      <c r="R310" s="15">
        <f t="shared" si="170"/>
        <v>9.8765432098765427E-2</v>
      </c>
      <c r="S310" s="15">
        <f t="shared" si="171"/>
        <v>5.1948051948051951E-2</v>
      </c>
      <c r="T310" s="16">
        <v>1040.25</v>
      </c>
      <c r="U310" s="16">
        <f t="shared" si="172"/>
        <v>15.297794117647058</v>
      </c>
      <c r="V310" s="16">
        <v>989.06</v>
      </c>
      <c r="W310" s="16">
        <f t="shared" si="173"/>
        <v>14.545</v>
      </c>
      <c r="X310" s="16">
        <v>2280.2399999999998</v>
      </c>
      <c r="Y310" s="16">
        <f t="shared" si="174"/>
        <v>33.532941176470587</v>
      </c>
      <c r="Z310" s="21">
        <f t="shared" si="175"/>
        <v>0.30252959349096137</v>
      </c>
      <c r="AA310" s="20">
        <f t="shared" si="176"/>
        <v>119.67999999999999</v>
      </c>
      <c r="AB310">
        <v>41</v>
      </c>
      <c r="AC310" s="1">
        <v>45</v>
      </c>
      <c r="AD310" s="1">
        <v>83</v>
      </c>
      <c r="AE310" s="1">
        <v>19</v>
      </c>
      <c r="AF310" s="1">
        <v>33</v>
      </c>
      <c r="AG310" s="15">
        <f t="shared" si="177"/>
        <v>0.16</v>
      </c>
      <c r="AH310" s="15">
        <f t="shared" si="178"/>
        <v>0.42</v>
      </c>
      <c r="AI310" s="15">
        <f t="shared" si="179"/>
        <v>0.57999999999999996</v>
      </c>
      <c r="AJ310" s="1">
        <v>361</v>
      </c>
      <c r="AK310" s="21">
        <f t="shared" si="180"/>
        <v>0.4047085201793722</v>
      </c>
      <c r="AL310" s="1">
        <v>239</v>
      </c>
      <c r="AM310" s="21">
        <f t="shared" si="181"/>
        <v>0.2679372197309417</v>
      </c>
      <c r="AN310" s="1">
        <v>292</v>
      </c>
      <c r="AO310" s="21">
        <f t="shared" si="182"/>
        <v>0.3273542600896861</v>
      </c>
      <c r="AP310" s="21">
        <f t="shared" si="183"/>
        <v>0.60166666666666668</v>
      </c>
      <c r="AQ310" s="1">
        <v>14</v>
      </c>
      <c r="AR310" s="4">
        <v>12.82</v>
      </c>
      <c r="AS310" s="41">
        <v>407</v>
      </c>
      <c r="AT310" s="41">
        <v>379</v>
      </c>
      <c r="AU310" s="41">
        <v>315</v>
      </c>
      <c r="AV310" s="21">
        <f t="shared" si="184"/>
        <v>0.51781170483460559</v>
      </c>
      <c r="AW310" s="26">
        <v>17.59</v>
      </c>
      <c r="AX310" s="42">
        <v>2</v>
      </c>
      <c r="AY310" s="41">
        <v>0.26500000000000001</v>
      </c>
      <c r="AZ310" s="1">
        <v>8</v>
      </c>
      <c r="BA310" s="43">
        <v>0.45500000000000002</v>
      </c>
      <c r="BB310" s="16">
        <v>50.04</v>
      </c>
      <c r="BC310" s="26">
        <v>19.32</v>
      </c>
      <c r="BD310" s="43">
        <v>3.6509999999999998</v>
      </c>
      <c r="BE310" s="43">
        <v>4.1520000000000001</v>
      </c>
      <c r="BF310" s="16">
        <v>52.21</v>
      </c>
      <c r="BG310" s="21">
        <f t="shared" si="185"/>
        <v>9.1911764705882359E-2</v>
      </c>
      <c r="BH310" s="44">
        <f t="shared" si="186"/>
        <v>0.92431192660550454</v>
      </c>
      <c r="BI310" s="42">
        <f t="shared" si="187"/>
        <v>1016.2236913113869</v>
      </c>
      <c r="BJ310" s="21">
        <f t="shared" si="188"/>
        <v>1.6223691311386901E-2</v>
      </c>
      <c r="BK310" s="26">
        <f t="shared" si="189"/>
        <v>3.0331830222635636</v>
      </c>
      <c r="BL310" s="26">
        <f t="shared" si="190"/>
        <v>2.001900794693952</v>
      </c>
      <c r="BM310" s="16">
        <f t="shared" si="191"/>
        <v>33.001031282227572</v>
      </c>
      <c r="BN310" s="16">
        <f t="shared" si="192"/>
        <v>26.449355954138273</v>
      </c>
      <c r="BO310" s="16">
        <f t="shared" si="193"/>
        <v>60.542333124380725</v>
      </c>
      <c r="BP310" s="16">
        <f t="shared" si="194"/>
        <v>54.900612702970498</v>
      </c>
      <c r="BQ310" s="16">
        <f t="shared" si="195"/>
        <v>5.641720421410227</v>
      </c>
      <c r="BR310" s="1">
        <v>50</v>
      </c>
      <c r="BS310" s="1">
        <v>33</v>
      </c>
      <c r="BT310" s="42">
        <v>494</v>
      </c>
      <c r="BU310" s="42">
        <v>403</v>
      </c>
      <c r="BV310" s="42">
        <v>191</v>
      </c>
      <c r="BW310" s="42">
        <v>206</v>
      </c>
      <c r="BX310" s="42">
        <v>263</v>
      </c>
      <c r="BY310" s="42">
        <v>263</v>
      </c>
      <c r="BZ310" s="1">
        <v>473</v>
      </c>
      <c r="CA310" s="1">
        <v>405</v>
      </c>
      <c r="CB310" s="21">
        <f t="shared" si="196"/>
        <v>0.53872437357630976</v>
      </c>
      <c r="CC310" s="4">
        <v>1.06</v>
      </c>
      <c r="CD310" s="45">
        <f t="shared" si="197"/>
        <v>-0.58527957858977508</v>
      </c>
      <c r="CE310" s="26">
        <f t="shared" si="198"/>
        <v>2.6313019682138727</v>
      </c>
      <c r="CF310" s="26">
        <f t="shared" si="199"/>
        <v>2.1576676139353754</v>
      </c>
      <c r="CG310" s="26">
        <f t="shared" si="200"/>
        <v>28.391748237027684</v>
      </c>
      <c r="CH310" s="26">
        <f t="shared" si="201"/>
        <v>27.391853489106413</v>
      </c>
      <c r="CI310" s="26">
        <f t="shared" si="202"/>
        <v>53.310177876013057</v>
      </c>
      <c r="CJ310" s="26">
        <f t="shared" si="203"/>
        <v>52.836543521734562</v>
      </c>
      <c r="CK310" s="16">
        <f t="shared" si="204"/>
        <v>5.1680860671317319</v>
      </c>
      <c r="CL310" s="42">
        <v>100</v>
      </c>
      <c r="CM310" s="42">
        <v>82</v>
      </c>
      <c r="CN310" s="42">
        <v>979</v>
      </c>
      <c r="CO310" s="42">
        <v>959</v>
      </c>
      <c r="CP310" s="42">
        <v>454</v>
      </c>
      <c r="CQ310" s="42">
        <v>412</v>
      </c>
      <c r="CR310" s="42">
        <v>555</v>
      </c>
      <c r="CS310" s="42">
        <v>493</v>
      </c>
      <c r="CT310" s="1">
        <v>10</v>
      </c>
      <c r="CU310" s="1">
        <v>11</v>
      </c>
      <c r="CV310" s="42">
        <f t="shared" si="205"/>
        <v>1</v>
      </c>
      <c r="CW310" s="26">
        <f t="shared" si="206"/>
        <v>0.57678442682047582</v>
      </c>
      <c r="CX310" s="26">
        <f t="shared" si="207"/>
        <v>0.6344628695025234</v>
      </c>
      <c r="CY310" s="26">
        <f t="shared" si="208"/>
        <v>5.7678442682047582E-2</v>
      </c>
      <c r="CZ310" s="13">
        <v>41</v>
      </c>
      <c r="DA310" s="13">
        <v>31</v>
      </c>
      <c r="DB310" s="27">
        <v>38.32</v>
      </c>
      <c r="DC310" s="27">
        <v>37.35</v>
      </c>
      <c r="DD310" s="27">
        <v>37.18</v>
      </c>
      <c r="DE310" s="27">
        <v>32.33</v>
      </c>
      <c r="DF310" s="13">
        <v>418</v>
      </c>
      <c r="DG310" s="13">
        <v>454</v>
      </c>
      <c r="DH310" s="21">
        <f t="shared" si="209"/>
        <v>0.47935779816513763</v>
      </c>
      <c r="DI310" s="42">
        <v>330</v>
      </c>
      <c r="DJ310" s="42">
        <v>158</v>
      </c>
      <c r="DK310" s="13">
        <v>54</v>
      </c>
      <c r="DL310" s="13">
        <v>5</v>
      </c>
      <c r="DM310" s="13">
        <v>0.14799999999999999</v>
      </c>
      <c r="DN310" s="13">
        <v>6</v>
      </c>
      <c r="DO310" s="13">
        <v>0</v>
      </c>
      <c r="DP310" s="13">
        <v>1.8000000000000002E-2</v>
      </c>
      <c r="DQ310" s="13">
        <v>248</v>
      </c>
      <c r="DR310" s="46">
        <v>125</v>
      </c>
      <c r="DS310" s="13">
        <v>3</v>
      </c>
      <c r="DT310" s="13">
        <v>43</v>
      </c>
      <c r="DU310" s="13">
        <v>-0.161</v>
      </c>
      <c r="DV310" s="13">
        <v>0</v>
      </c>
      <c r="DW310" s="13">
        <v>0</v>
      </c>
      <c r="DX310" s="13">
        <v>0</v>
      </c>
    </row>
    <row r="311" spans="1:128" ht="25.5" x14ac:dyDescent="0.2">
      <c r="A311" s="13" t="s">
        <v>546</v>
      </c>
      <c r="B311" s="13" t="s">
        <v>1313</v>
      </c>
      <c r="C311" s="39" t="s">
        <v>3346</v>
      </c>
      <c r="D311" s="1" t="s">
        <v>292</v>
      </c>
      <c r="E311" s="13" t="s">
        <v>146</v>
      </c>
      <c r="F311" s="13">
        <v>3</v>
      </c>
      <c r="G311" s="13">
        <v>0</v>
      </c>
      <c r="H311" s="13">
        <v>0</v>
      </c>
      <c r="I311" s="40">
        <f t="shared" si="168"/>
        <v>0</v>
      </c>
      <c r="J311" s="19">
        <f t="shared" si="169"/>
        <v>0</v>
      </c>
      <c r="K311" s="1">
        <v>0</v>
      </c>
      <c r="L311" s="1">
        <v>0</v>
      </c>
      <c r="M311" s="1">
        <v>0</v>
      </c>
      <c r="N311" s="1">
        <v>4</v>
      </c>
      <c r="O311" s="1">
        <v>1</v>
      </c>
      <c r="P311" s="1">
        <v>1</v>
      </c>
      <c r="Q311" s="1">
        <v>3</v>
      </c>
      <c r="R311" s="15">
        <f t="shared" si="170"/>
        <v>0</v>
      </c>
      <c r="S311" s="15">
        <f t="shared" si="171"/>
        <v>0</v>
      </c>
      <c r="T311" s="16">
        <v>27.666666666699999</v>
      </c>
      <c r="U311" s="16">
        <f t="shared" si="172"/>
        <v>9.2222222222333325</v>
      </c>
      <c r="V311" s="16">
        <v>26.74</v>
      </c>
      <c r="W311" s="16">
        <f t="shared" si="173"/>
        <v>8.9133333333333322</v>
      </c>
      <c r="X311" s="16">
        <v>117.54</v>
      </c>
      <c r="Y311" s="16">
        <f t="shared" si="174"/>
        <v>39.18</v>
      </c>
      <c r="Z311" s="21">
        <f t="shared" si="175"/>
        <v>0.18533407263654003</v>
      </c>
      <c r="AA311" s="20">
        <f t="shared" si="176"/>
        <v>0</v>
      </c>
      <c r="AB311">
        <v>2</v>
      </c>
      <c r="AC311" s="1">
        <v>0</v>
      </c>
      <c r="AD311" s="1">
        <v>0</v>
      </c>
      <c r="AE311" s="1">
        <v>0</v>
      </c>
      <c r="AF311" s="1">
        <v>2</v>
      </c>
      <c r="AG311" s="15">
        <f t="shared" si="177"/>
        <v>0</v>
      </c>
      <c r="AH311" s="15">
        <f t="shared" si="178"/>
        <v>0</v>
      </c>
      <c r="AI311" s="15">
        <f t="shared" si="179"/>
        <v>0</v>
      </c>
      <c r="AJ311" s="1">
        <v>8</v>
      </c>
      <c r="AK311" s="21">
        <f t="shared" si="180"/>
        <v>0.33333333333333331</v>
      </c>
      <c r="AL311" s="1">
        <v>8</v>
      </c>
      <c r="AM311" s="21">
        <f t="shared" si="181"/>
        <v>0.33333333333333331</v>
      </c>
      <c r="AN311" s="1">
        <v>8</v>
      </c>
      <c r="AO311" s="21">
        <f t="shared" si="182"/>
        <v>0.33333333333333331</v>
      </c>
      <c r="AP311" s="21">
        <f t="shared" si="183"/>
        <v>0.5</v>
      </c>
      <c r="AQ311" s="1">
        <v>10</v>
      </c>
      <c r="AR311" s="4">
        <v>-6.58</v>
      </c>
      <c r="AS311" s="41">
        <v>10</v>
      </c>
      <c r="AT311" s="41">
        <v>11</v>
      </c>
      <c r="AU311" s="41">
        <v>7</v>
      </c>
      <c r="AV311" s="21">
        <f t="shared" si="184"/>
        <v>0.47619047619047616</v>
      </c>
      <c r="AW311" s="26">
        <v>16.329999999999998</v>
      </c>
      <c r="AX311" s="42">
        <v>16</v>
      </c>
      <c r="AY311" s="41">
        <v>-0.751</v>
      </c>
      <c r="AZ311" s="1">
        <v>16</v>
      </c>
      <c r="BA311" s="43">
        <v>-3.218</v>
      </c>
      <c r="BB311" s="16">
        <v>47.72</v>
      </c>
      <c r="BC311" s="26">
        <v>16.7</v>
      </c>
      <c r="BD311" s="43">
        <v>-6.3280000000000003</v>
      </c>
      <c r="BE311" s="43">
        <v>-3.2679999999999998</v>
      </c>
      <c r="BF311" s="16">
        <v>50.08</v>
      </c>
      <c r="BG311" s="21">
        <f t="shared" si="185"/>
        <v>0</v>
      </c>
      <c r="BH311" s="44">
        <f t="shared" si="186"/>
        <v>1</v>
      </c>
      <c r="BI311" s="42">
        <f t="shared" si="187"/>
        <v>1000</v>
      </c>
      <c r="BJ311" s="21">
        <f t="shared" si="188"/>
        <v>0</v>
      </c>
      <c r="BK311" s="26">
        <f t="shared" si="189"/>
        <v>0</v>
      </c>
      <c r="BL311" s="26">
        <f t="shared" si="190"/>
        <v>0</v>
      </c>
      <c r="BM311" s="16">
        <f t="shared" si="191"/>
        <v>17.950635751682878</v>
      </c>
      <c r="BN311" s="16">
        <f t="shared" si="192"/>
        <v>35.901271503365756</v>
      </c>
      <c r="BO311" s="16">
        <f t="shared" si="193"/>
        <v>38.145100972326112</v>
      </c>
      <c r="BP311" s="16">
        <f t="shared" si="194"/>
        <v>53.851907255048623</v>
      </c>
      <c r="BQ311" s="16">
        <f t="shared" si="195"/>
        <v>-15.706806282722511</v>
      </c>
      <c r="BR311" s="1">
        <v>0</v>
      </c>
      <c r="BS311" s="1">
        <v>0</v>
      </c>
      <c r="BT311" s="42">
        <v>8</v>
      </c>
      <c r="BU311" s="42">
        <v>16</v>
      </c>
      <c r="BV311" s="42">
        <v>4</v>
      </c>
      <c r="BW311" s="42">
        <v>2</v>
      </c>
      <c r="BX311" s="42">
        <v>6</v>
      </c>
      <c r="BY311" s="42">
        <v>5</v>
      </c>
      <c r="BZ311" s="1">
        <v>5</v>
      </c>
      <c r="CA311" s="1">
        <v>13</v>
      </c>
      <c r="CB311" s="21">
        <f t="shared" si="196"/>
        <v>0.27777777777777779</v>
      </c>
      <c r="CC311" s="4">
        <v>-24.22</v>
      </c>
      <c r="CD311" s="45">
        <f t="shared" si="197"/>
        <v>-15.74680628272251</v>
      </c>
      <c r="CE311" s="26">
        <f t="shared" si="198"/>
        <v>2.5523226135783563</v>
      </c>
      <c r="CF311" s="26">
        <f t="shared" si="199"/>
        <v>1.0209290454313424</v>
      </c>
      <c r="CG311" s="26">
        <f t="shared" si="200"/>
        <v>32.159264931087293</v>
      </c>
      <c r="CH311" s="26">
        <f t="shared" si="201"/>
        <v>30.627871362940279</v>
      </c>
      <c r="CI311" s="26">
        <f t="shared" si="202"/>
        <v>58.192955589586525</v>
      </c>
      <c r="CJ311" s="26">
        <f t="shared" si="203"/>
        <v>56.151097498723843</v>
      </c>
      <c r="CK311" s="16">
        <f t="shared" si="204"/>
        <v>-17.748664373585193</v>
      </c>
      <c r="CL311" s="42">
        <v>5</v>
      </c>
      <c r="CM311" s="42">
        <v>2</v>
      </c>
      <c r="CN311" s="42">
        <v>58</v>
      </c>
      <c r="CO311" s="42">
        <v>58</v>
      </c>
      <c r="CP311" s="42">
        <v>23</v>
      </c>
      <c r="CQ311" s="42">
        <v>19</v>
      </c>
      <c r="CR311" s="42">
        <v>31</v>
      </c>
      <c r="CS311" s="42">
        <v>28</v>
      </c>
      <c r="CT311" s="1">
        <v>0</v>
      </c>
      <c r="CU311" s="1">
        <v>1</v>
      </c>
      <c r="CV311" s="42">
        <f t="shared" si="205"/>
        <v>1</v>
      </c>
      <c r="CW311" s="26">
        <f t="shared" si="206"/>
        <v>0</v>
      </c>
      <c r="CX311" s="26">
        <f t="shared" si="207"/>
        <v>2.168674698792568</v>
      </c>
      <c r="CY311" s="26">
        <f t="shared" si="208"/>
        <v>2.168674698792568</v>
      </c>
      <c r="CZ311" s="13">
        <v>1</v>
      </c>
      <c r="DA311" s="13">
        <v>1</v>
      </c>
      <c r="DB311" s="27">
        <v>1.1499999999999999</v>
      </c>
      <c r="DC311" s="27">
        <v>1.06</v>
      </c>
      <c r="DD311" s="27">
        <v>1</v>
      </c>
      <c r="DE311" s="27">
        <v>0.91</v>
      </c>
      <c r="DF311" s="13">
        <v>6</v>
      </c>
      <c r="DG311" s="13">
        <v>16</v>
      </c>
      <c r="DH311" s="21">
        <f t="shared" si="209"/>
        <v>0.27272727272727271</v>
      </c>
      <c r="DI311" s="42">
        <v>7</v>
      </c>
      <c r="DJ311" s="42">
        <v>1</v>
      </c>
      <c r="DK311" s="13">
        <v>1</v>
      </c>
      <c r="DL311" s="13">
        <v>1</v>
      </c>
      <c r="DM311" s="13">
        <v>0</v>
      </c>
      <c r="DN311" s="13">
        <v>0</v>
      </c>
      <c r="DO311" s="13">
        <v>0</v>
      </c>
      <c r="DP311" s="13">
        <v>0</v>
      </c>
      <c r="DQ311" s="13">
        <v>7</v>
      </c>
      <c r="DR311" s="46">
        <v>2</v>
      </c>
      <c r="DS311" s="13">
        <v>0</v>
      </c>
      <c r="DT311" s="13">
        <v>1</v>
      </c>
      <c r="DU311" s="13">
        <v>-0.14300000000000002</v>
      </c>
      <c r="DV311" s="13">
        <v>0</v>
      </c>
      <c r="DW311" s="13">
        <v>0</v>
      </c>
      <c r="DX311" s="13">
        <v>0</v>
      </c>
    </row>
    <row r="312" spans="1:128" x14ac:dyDescent="0.2">
      <c r="A312" s="13" t="s">
        <v>217</v>
      </c>
      <c r="B312" s="13" t="s">
        <v>1315</v>
      </c>
      <c r="C312" s="39" t="s">
        <v>3347</v>
      </c>
      <c r="D312" s="1" t="s">
        <v>190</v>
      </c>
      <c r="E312" s="13" t="s">
        <v>173</v>
      </c>
      <c r="F312" s="13">
        <v>72</v>
      </c>
      <c r="G312" s="13">
        <v>9</v>
      </c>
      <c r="H312" s="13">
        <v>19</v>
      </c>
      <c r="I312" s="40">
        <f t="shared" si="168"/>
        <v>28</v>
      </c>
      <c r="J312" s="19">
        <f t="shared" si="169"/>
        <v>1.4773993082019545</v>
      </c>
      <c r="K312" s="1">
        <v>9</v>
      </c>
      <c r="L312" s="1">
        <v>8</v>
      </c>
      <c r="M312" s="1">
        <v>6</v>
      </c>
      <c r="N312" s="1">
        <v>111</v>
      </c>
      <c r="O312" s="1">
        <v>47</v>
      </c>
      <c r="P312" s="1">
        <v>61</v>
      </c>
      <c r="Q312" s="1">
        <v>63</v>
      </c>
      <c r="R312" s="15">
        <f t="shared" si="170"/>
        <v>8.1081081081081086E-2</v>
      </c>
      <c r="S312" s="15">
        <f t="shared" si="171"/>
        <v>4.1095890410958902E-2</v>
      </c>
      <c r="T312" s="16">
        <v>1137.1333333333</v>
      </c>
      <c r="U312" s="16">
        <f t="shared" si="172"/>
        <v>15.793518518518056</v>
      </c>
      <c r="V312" s="16">
        <v>1066.8</v>
      </c>
      <c r="W312" s="16">
        <f t="shared" si="173"/>
        <v>14.816666666666666</v>
      </c>
      <c r="X312" s="16">
        <v>2356.9699999999998</v>
      </c>
      <c r="Y312" s="16">
        <f t="shared" si="174"/>
        <v>32.735694444444441</v>
      </c>
      <c r="Z312" s="21">
        <f t="shared" si="175"/>
        <v>0.31158635071865226</v>
      </c>
      <c r="AA312" s="20">
        <f t="shared" si="176"/>
        <v>96.761904761904759</v>
      </c>
      <c r="AB312">
        <v>80</v>
      </c>
      <c r="AC312" s="1">
        <v>76</v>
      </c>
      <c r="AD312" s="1">
        <v>136</v>
      </c>
      <c r="AE312" s="1">
        <v>49</v>
      </c>
      <c r="AF312" s="1">
        <v>19</v>
      </c>
      <c r="AG312" s="15">
        <f t="shared" si="177"/>
        <v>0.21428571428571427</v>
      </c>
      <c r="AH312" s="15">
        <f t="shared" si="178"/>
        <v>0.33333333333333331</v>
      </c>
      <c r="AI312" s="15">
        <f t="shared" si="179"/>
        <v>0.54761904761904756</v>
      </c>
      <c r="AJ312" s="1">
        <v>343</v>
      </c>
      <c r="AK312" s="21">
        <f t="shared" si="180"/>
        <v>0.39791183294663574</v>
      </c>
      <c r="AL312" s="1">
        <v>236</v>
      </c>
      <c r="AM312" s="21">
        <f t="shared" si="181"/>
        <v>0.27378190255220419</v>
      </c>
      <c r="AN312" s="1">
        <v>283</v>
      </c>
      <c r="AO312" s="21">
        <f t="shared" si="182"/>
        <v>0.32830626450116007</v>
      </c>
      <c r="AP312" s="21">
        <f t="shared" si="183"/>
        <v>0.59240069084628666</v>
      </c>
      <c r="AQ312" s="1">
        <v>7</v>
      </c>
      <c r="AR312" s="4">
        <v>9.27</v>
      </c>
      <c r="AS312" s="41">
        <v>422</v>
      </c>
      <c r="AT312" s="41">
        <v>363</v>
      </c>
      <c r="AU312" s="41">
        <v>297</v>
      </c>
      <c r="AV312" s="21">
        <f t="shared" si="184"/>
        <v>0.5375796178343949</v>
      </c>
      <c r="AW312" s="26">
        <v>16.850000000000001</v>
      </c>
      <c r="AX312" s="42">
        <v>7</v>
      </c>
      <c r="AY312" s="41">
        <v>-0.97499999999999998</v>
      </c>
      <c r="AZ312" s="1">
        <v>7</v>
      </c>
      <c r="BA312" s="43">
        <v>-1.1419999999999999</v>
      </c>
      <c r="BB312" s="16">
        <v>49.49</v>
      </c>
      <c r="BC312" s="26">
        <v>15.8</v>
      </c>
      <c r="BD312" s="43">
        <v>0.68700000000000006</v>
      </c>
      <c r="BE312" s="43">
        <v>2.9779999999999998</v>
      </c>
      <c r="BF312" s="16">
        <v>49.62</v>
      </c>
      <c r="BG312" s="21">
        <f t="shared" si="185"/>
        <v>8.2677165354330714E-2</v>
      </c>
      <c r="BH312" s="44">
        <f t="shared" si="186"/>
        <v>0.93459915611814348</v>
      </c>
      <c r="BI312" s="42">
        <f t="shared" si="187"/>
        <v>1017.2763214724741</v>
      </c>
      <c r="BJ312" s="21">
        <f t="shared" si="188"/>
        <v>1.7276321472474196E-2</v>
      </c>
      <c r="BK312" s="26">
        <f t="shared" si="189"/>
        <v>2.3622047244094486</v>
      </c>
      <c r="BL312" s="26">
        <f t="shared" si="190"/>
        <v>1.7435320584926886</v>
      </c>
      <c r="BM312" s="16">
        <f t="shared" si="191"/>
        <v>28.571428571428573</v>
      </c>
      <c r="BN312" s="16">
        <f t="shared" si="192"/>
        <v>26.659167604049493</v>
      </c>
      <c r="BO312" s="16">
        <f t="shared" si="193"/>
        <v>55.118110236220474</v>
      </c>
      <c r="BP312" s="16">
        <f t="shared" si="194"/>
        <v>50.112485939257596</v>
      </c>
      <c r="BQ312" s="16">
        <f t="shared" si="195"/>
        <v>5.0056242969628784</v>
      </c>
      <c r="BR312" s="1">
        <v>42</v>
      </c>
      <c r="BS312" s="1">
        <v>31</v>
      </c>
      <c r="BT312" s="42">
        <v>466</v>
      </c>
      <c r="BU312" s="42">
        <v>443</v>
      </c>
      <c r="BV312" s="42">
        <v>215</v>
      </c>
      <c r="BW312" s="42">
        <v>176</v>
      </c>
      <c r="BX312" s="42">
        <v>241</v>
      </c>
      <c r="BY312" s="42">
        <v>257</v>
      </c>
      <c r="BZ312" s="1">
        <v>464</v>
      </c>
      <c r="CA312" s="1">
        <v>412</v>
      </c>
      <c r="CB312" s="21">
        <f t="shared" si="196"/>
        <v>0.52968036529680362</v>
      </c>
      <c r="CC312" s="4">
        <v>1.47</v>
      </c>
      <c r="CD312" s="45">
        <f t="shared" si="197"/>
        <v>-1.4219922833480005</v>
      </c>
      <c r="CE312" s="26">
        <f t="shared" si="198"/>
        <v>2.4438155767786607</v>
      </c>
      <c r="CF312" s="26">
        <f t="shared" si="199"/>
        <v>2.3929027522624389</v>
      </c>
      <c r="CG312" s="26">
        <f t="shared" si="200"/>
        <v>27.976597071664045</v>
      </c>
      <c r="CH312" s="26">
        <f t="shared" si="201"/>
        <v>28.129335545212712</v>
      </c>
      <c r="CI312" s="26">
        <f t="shared" si="202"/>
        <v>56.207758265909199</v>
      </c>
      <c r="CJ312" s="26">
        <f t="shared" si="203"/>
        <v>55.5204351349402</v>
      </c>
      <c r="CK312" s="16">
        <f t="shared" si="204"/>
        <v>4.3183011659938799</v>
      </c>
      <c r="CL312" s="42">
        <v>96</v>
      </c>
      <c r="CM312" s="42">
        <v>94</v>
      </c>
      <c r="CN312" s="42">
        <v>1003</v>
      </c>
      <c r="CO312" s="42">
        <v>1011</v>
      </c>
      <c r="CP312" s="42">
        <v>480</v>
      </c>
      <c r="CQ312" s="42">
        <v>443</v>
      </c>
      <c r="CR312" s="42">
        <v>633</v>
      </c>
      <c r="CS312" s="42">
        <v>629</v>
      </c>
      <c r="CT312" s="1">
        <v>15</v>
      </c>
      <c r="CU312" s="1">
        <v>9</v>
      </c>
      <c r="CV312" s="42">
        <f t="shared" si="205"/>
        <v>-6</v>
      </c>
      <c r="CW312" s="26">
        <f t="shared" si="206"/>
        <v>0.79146391510818992</v>
      </c>
      <c r="CX312" s="26">
        <f t="shared" si="207"/>
        <v>0.474878349064914</v>
      </c>
      <c r="CY312" s="26">
        <f t="shared" si="208"/>
        <v>-0.31658556604327598</v>
      </c>
      <c r="CZ312" s="13">
        <v>37</v>
      </c>
      <c r="DA312" s="13">
        <v>35</v>
      </c>
      <c r="DB312" s="27">
        <v>36</v>
      </c>
      <c r="DC312" s="27">
        <v>39.520000000000003</v>
      </c>
      <c r="DD312" s="27">
        <v>39.880000000000003</v>
      </c>
      <c r="DE312" s="27">
        <v>39.700000000000003</v>
      </c>
      <c r="DF312" s="1"/>
      <c r="DG312" s="1"/>
      <c r="DH312" s="21" t="str">
        <f t="shared" si="209"/>
        <v xml:space="preserve"> </v>
      </c>
      <c r="DI312" s="42"/>
      <c r="DJ312" s="42"/>
      <c r="DK312" s="1"/>
      <c r="DL312" s="1"/>
      <c r="DM312" s="1"/>
      <c r="DN312" s="1"/>
      <c r="DO312" s="1"/>
      <c r="DP312" s="1"/>
      <c r="DQ312" s="47"/>
      <c r="DR312" s="46"/>
      <c r="DS312" s="13"/>
      <c r="DT312" s="13"/>
      <c r="DU312" s="13"/>
      <c r="DV312" s="13"/>
      <c r="DW312" s="13"/>
      <c r="DX312" s="1"/>
    </row>
    <row r="313" spans="1:128" ht="25.5" x14ac:dyDescent="0.2">
      <c r="A313" s="13" t="s">
        <v>204</v>
      </c>
      <c r="B313" s="13" t="s">
        <v>1318</v>
      </c>
      <c r="C313" s="39" t="s">
        <v>3348</v>
      </c>
      <c r="D313" s="1" t="s">
        <v>398</v>
      </c>
      <c r="E313" s="13" t="s">
        <v>173</v>
      </c>
      <c r="F313" s="13">
        <v>82</v>
      </c>
      <c r="G313" s="13">
        <v>3</v>
      </c>
      <c r="H313" s="13">
        <v>17</v>
      </c>
      <c r="I313" s="40">
        <f t="shared" si="168"/>
        <v>20</v>
      </c>
      <c r="J313" s="19">
        <f t="shared" si="169"/>
        <v>0.76837701698968597</v>
      </c>
      <c r="K313" s="1">
        <v>3</v>
      </c>
      <c r="L313" s="1">
        <v>5</v>
      </c>
      <c r="M313" s="1">
        <v>11</v>
      </c>
      <c r="N313" s="1">
        <v>70</v>
      </c>
      <c r="O313" s="1">
        <v>51</v>
      </c>
      <c r="P313" s="1">
        <v>69</v>
      </c>
      <c r="Q313" s="1">
        <v>41</v>
      </c>
      <c r="R313" s="15">
        <f t="shared" si="170"/>
        <v>4.2857142857142858E-2</v>
      </c>
      <c r="S313" s="15">
        <f t="shared" si="171"/>
        <v>1.5789473684210527E-2</v>
      </c>
      <c r="T313" s="16">
        <v>1561.7333333332999</v>
      </c>
      <c r="U313" s="16">
        <f t="shared" si="172"/>
        <v>19.045528455284146</v>
      </c>
      <c r="V313" s="16">
        <v>1469.76</v>
      </c>
      <c r="W313" s="16">
        <f t="shared" si="173"/>
        <v>17.923902439024388</v>
      </c>
      <c r="X313" s="16">
        <v>2485.9899999999998</v>
      </c>
      <c r="Y313" s="16">
        <f t="shared" si="174"/>
        <v>30.316951219512191</v>
      </c>
      <c r="Z313" s="21">
        <f t="shared" si="175"/>
        <v>0.37155027491626114</v>
      </c>
      <c r="AA313" s="20">
        <f t="shared" si="176"/>
        <v>70.340909090909079</v>
      </c>
      <c r="AB313">
        <v>119</v>
      </c>
      <c r="AC313" s="1">
        <v>64</v>
      </c>
      <c r="AD313" s="1">
        <v>123</v>
      </c>
      <c r="AE313" s="1">
        <v>22</v>
      </c>
      <c r="AF313" s="1">
        <v>13</v>
      </c>
      <c r="AG313" s="15">
        <f t="shared" si="177"/>
        <v>6.8181818181818177E-2</v>
      </c>
      <c r="AH313" s="15">
        <f t="shared" si="178"/>
        <v>0.36363636363636365</v>
      </c>
      <c r="AI313" s="15">
        <f t="shared" si="179"/>
        <v>0.43181818181818182</v>
      </c>
      <c r="AJ313" s="1">
        <v>344</v>
      </c>
      <c r="AK313" s="21">
        <f t="shared" si="180"/>
        <v>0.25368731563421831</v>
      </c>
      <c r="AL313" s="1">
        <v>499</v>
      </c>
      <c r="AM313" s="21">
        <f t="shared" si="181"/>
        <v>0.36799410029498525</v>
      </c>
      <c r="AN313" s="1">
        <v>513</v>
      </c>
      <c r="AO313" s="21">
        <f t="shared" si="182"/>
        <v>0.37831858407079644</v>
      </c>
      <c r="AP313" s="21">
        <f t="shared" si="183"/>
        <v>0.4080664294187426</v>
      </c>
      <c r="AQ313" s="1">
        <v>3</v>
      </c>
      <c r="AR313" s="4">
        <v>-8.8000000000000007</v>
      </c>
      <c r="AS313" s="41">
        <v>487</v>
      </c>
      <c r="AT313" s="41">
        <v>518</v>
      </c>
      <c r="AU313" s="41">
        <v>440</v>
      </c>
      <c r="AV313" s="21">
        <f t="shared" si="184"/>
        <v>0.48457711442786072</v>
      </c>
      <c r="AW313" s="26">
        <v>17.7</v>
      </c>
      <c r="AX313" s="42">
        <v>1</v>
      </c>
      <c r="AY313" s="41">
        <v>1.1890000000000001</v>
      </c>
      <c r="AZ313" s="1">
        <v>1</v>
      </c>
      <c r="BA313" s="43">
        <v>1.1040000000000001</v>
      </c>
      <c r="BB313" s="16">
        <v>50.18</v>
      </c>
      <c r="BC313" s="26">
        <v>16.84</v>
      </c>
      <c r="BD313" s="43">
        <v>0.628</v>
      </c>
      <c r="BE313" s="43">
        <v>-4.5469999999999997</v>
      </c>
      <c r="BF313" s="16">
        <v>49.73</v>
      </c>
      <c r="BG313" s="21">
        <f t="shared" si="185"/>
        <v>7.1082390953150248E-2</v>
      </c>
      <c r="BH313" s="44">
        <f t="shared" si="186"/>
        <v>0.93572496263079219</v>
      </c>
      <c r="BI313" s="42">
        <f t="shared" si="187"/>
        <v>1006.8073535839425</v>
      </c>
      <c r="BJ313" s="21">
        <f t="shared" si="188"/>
        <v>6.8073535839424382E-3</v>
      </c>
      <c r="BK313" s="26">
        <f t="shared" si="189"/>
        <v>1.7962116263879819</v>
      </c>
      <c r="BL313" s="26">
        <f t="shared" si="190"/>
        <v>1.7553886348791643</v>
      </c>
      <c r="BM313" s="16">
        <f t="shared" si="191"/>
        <v>25.269431743958204</v>
      </c>
      <c r="BN313" s="16">
        <f t="shared" si="192"/>
        <v>27.310581319399091</v>
      </c>
      <c r="BO313" s="16">
        <f t="shared" si="193"/>
        <v>46.946440235140443</v>
      </c>
      <c r="BP313" s="16">
        <f t="shared" si="194"/>
        <v>50.742978445460494</v>
      </c>
      <c r="BQ313" s="16">
        <f t="shared" si="195"/>
        <v>-3.7965382103200511</v>
      </c>
      <c r="BR313" s="1">
        <v>44</v>
      </c>
      <c r="BS313" s="1">
        <v>43</v>
      </c>
      <c r="BT313" s="42">
        <v>575</v>
      </c>
      <c r="BU313" s="42">
        <v>626</v>
      </c>
      <c r="BV313" s="42">
        <v>245</v>
      </c>
      <c r="BW313" s="42">
        <v>253</v>
      </c>
      <c r="BX313" s="42">
        <v>321</v>
      </c>
      <c r="BY313" s="42">
        <v>286</v>
      </c>
      <c r="BZ313" s="1">
        <v>567</v>
      </c>
      <c r="CA313" s="1">
        <v>591</v>
      </c>
      <c r="CB313" s="21">
        <f t="shared" si="196"/>
        <v>0.48963730569948188</v>
      </c>
      <c r="CC313" s="4">
        <v>1.72</v>
      </c>
      <c r="CD313" s="45">
        <f t="shared" si="197"/>
        <v>3.9708674836301263</v>
      </c>
      <c r="CE313" s="26">
        <f t="shared" si="198"/>
        <v>1.8584145551671569</v>
      </c>
      <c r="CF313" s="26">
        <f t="shared" si="199"/>
        <v>2.1963081106520943</v>
      </c>
      <c r="CG313" s="26">
        <f t="shared" si="200"/>
        <v>24.497282772657979</v>
      </c>
      <c r="CH313" s="26">
        <f t="shared" si="201"/>
        <v>30.048391184196237</v>
      </c>
      <c r="CI313" s="26">
        <f t="shared" si="202"/>
        <v>45.519088974613737</v>
      </c>
      <c r="CJ313" s="26">
        <f t="shared" si="203"/>
        <v>51.166738402004839</v>
      </c>
      <c r="CK313" s="16">
        <f t="shared" si="204"/>
        <v>1.8511112170710504</v>
      </c>
      <c r="CL313" s="42">
        <v>77</v>
      </c>
      <c r="CM313" s="42">
        <v>91</v>
      </c>
      <c r="CN313" s="42">
        <v>938</v>
      </c>
      <c r="CO313" s="42">
        <v>1154</v>
      </c>
      <c r="CP313" s="42">
        <v>389</v>
      </c>
      <c r="CQ313" s="42">
        <v>406</v>
      </c>
      <c r="CR313" s="42">
        <v>469</v>
      </c>
      <c r="CS313" s="42">
        <v>482</v>
      </c>
      <c r="CT313" s="1">
        <v>7</v>
      </c>
      <c r="CU313" s="1">
        <v>8</v>
      </c>
      <c r="CV313" s="42">
        <f t="shared" si="205"/>
        <v>1</v>
      </c>
      <c r="CW313" s="26">
        <f t="shared" si="206"/>
        <v>0.26893195594639008</v>
      </c>
      <c r="CX313" s="26">
        <f t="shared" si="207"/>
        <v>0.3073508067958744</v>
      </c>
      <c r="CY313" s="26">
        <f t="shared" si="208"/>
        <v>3.84188508494843E-2</v>
      </c>
      <c r="CZ313" s="13">
        <v>50</v>
      </c>
      <c r="DA313" s="13">
        <v>48</v>
      </c>
      <c r="DB313" s="27">
        <v>40.090000000000003</v>
      </c>
      <c r="DC313" s="27">
        <v>48.83</v>
      </c>
      <c r="DD313" s="27">
        <v>46.65</v>
      </c>
      <c r="DE313" s="27">
        <v>54.91</v>
      </c>
      <c r="DF313" s="1"/>
      <c r="DG313" s="1"/>
      <c r="DH313" s="21" t="str">
        <f t="shared" si="209"/>
        <v xml:space="preserve"> </v>
      </c>
      <c r="DI313" s="42"/>
      <c r="DJ313" s="42"/>
      <c r="DK313" s="1"/>
      <c r="DL313" s="1"/>
      <c r="DM313" s="1"/>
      <c r="DN313" s="1"/>
      <c r="DO313" s="1"/>
      <c r="DP313" s="1"/>
      <c r="DQ313" s="47"/>
      <c r="DR313" s="46"/>
      <c r="DS313" s="13"/>
      <c r="DT313" s="13"/>
      <c r="DU313" s="13"/>
      <c r="DV313" s="13"/>
      <c r="DW313" s="13"/>
      <c r="DX313" s="1"/>
    </row>
    <row r="314" spans="1:128" ht="25.5" x14ac:dyDescent="0.2">
      <c r="A314" s="13" t="s">
        <v>312</v>
      </c>
      <c r="B314" s="13" t="s">
        <v>1318</v>
      </c>
      <c r="C314" s="39" t="s">
        <v>3349</v>
      </c>
      <c r="D314" s="1" t="s">
        <v>206</v>
      </c>
      <c r="E314" s="13" t="s">
        <v>173</v>
      </c>
      <c r="F314" s="13">
        <v>82</v>
      </c>
      <c r="G314" s="13">
        <v>3</v>
      </c>
      <c r="H314" s="13">
        <v>6</v>
      </c>
      <c r="I314" s="40">
        <f t="shared" si="168"/>
        <v>9</v>
      </c>
      <c r="J314" s="19">
        <f t="shared" si="169"/>
        <v>0.47918361310358715</v>
      </c>
      <c r="K314" s="1">
        <v>5</v>
      </c>
      <c r="L314" s="1">
        <v>0</v>
      </c>
      <c r="M314" s="1">
        <v>4</v>
      </c>
      <c r="N314" s="1">
        <v>70</v>
      </c>
      <c r="O314" s="1">
        <v>46</v>
      </c>
      <c r="P314" s="1">
        <v>58</v>
      </c>
      <c r="Q314" s="1">
        <v>37</v>
      </c>
      <c r="R314" s="15">
        <f t="shared" si="170"/>
        <v>4.2857142857142858E-2</v>
      </c>
      <c r="S314" s="15">
        <f t="shared" si="171"/>
        <v>1.7241379310344827E-2</v>
      </c>
      <c r="T314" s="16">
        <v>1126.9166666666999</v>
      </c>
      <c r="U314" s="16">
        <f t="shared" si="172"/>
        <v>13.742886178862195</v>
      </c>
      <c r="V314" s="16">
        <v>1111.92</v>
      </c>
      <c r="W314" s="16">
        <f t="shared" si="173"/>
        <v>13.56</v>
      </c>
      <c r="X314" s="16">
        <v>2859.86</v>
      </c>
      <c r="Y314" s="16">
        <f t="shared" si="174"/>
        <v>34.876341463414633</v>
      </c>
      <c r="Z314" s="21">
        <f t="shared" si="175"/>
        <v>0.27995508311135059</v>
      </c>
      <c r="AA314" s="20">
        <f t="shared" si="176"/>
        <v>0</v>
      </c>
      <c r="AB314">
        <v>96</v>
      </c>
      <c r="AC314" s="1">
        <v>174</v>
      </c>
      <c r="AD314" s="1">
        <v>141</v>
      </c>
      <c r="AE314" s="1">
        <v>32</v>
      </c>
      <c r="AF314" s="1">
        <v>7</v>
      </c>
      <c r="AG314" s="15">
        <f t="shared" si="177"/>
        <v>7.6923076923076927E-2</v>
      </c>
      <c r="AH314" s="15">
        <f t="shared" si="178"/>
        <v>0.10256410256410256</v>
      </c>
      <c r="AI314" s="15">
        <f t="shared" si="179"/>
        <v>0.17948717948717949</v>
      </c>
      <c r="AJ314" s="1">
        <v>375</v>
      </c>
      <c r="AK314" s="21">
        <f t="shared" si="180"/>
        <v>0.38265306122448978</v>
      </c>
      <c r="AL314" s="1">
        <v>274</v>
      </c>
      <c r="AM314" s="21">
        <f t="shared" si="181"/>
        <v>0.2795918367346939</v>
      </c>
      <c r="AN314" s="1">
        <v>331</v>
      </c>
      <c r="AO314" s="21">
        <f t="shared" si="182"/>
        <v>0.33775510204081632</v>
      </c>
      <c r="AP314" s="21">
        <f t="shared" si="183"/>
        <v>0.57781201848998465</v>
      </c>
      <c r="AQ314" s="1">
        <v>6</v>
      </c>
      <c r="AR314" s="4">
        <v>4.3099999999999996</v>
      </c>
      <c r="AS314" s="41">
        <v>448</v>
      </c>
      <c r="AT314" s="41">
        <v>380</v>
      </c>
      <c r="AU314" s="41">
        <v>321</v>
      </c>
      <c r="AV314" s="21">
        <f t="shared" si="184"/>
        <v>0.54106280193236711</v>
      </c>
      <c r="AW314" s="26">
        <v>17.13</v>
      </c>
      <c r="AX314" s="42">
        <v>6</v>
      </c>
      <c r="AY314" s="41">
        <v>-9.7000000000000003E-2</v>
      </c>
      <c r="AZ314" s="1">
        <v>6</v>
      </c>
      <c r="BA314" s="43">
        <v>-0.92800000000000005</v>
      </c>
      <c r="BB314" s="16">
        <v>49.56</v>
      </c>
      <c r="BC314" s="26">
        <v>16.2</v>
      </c>
      <c r="BD314" s="43">
        <v>0.52900000000000003</v>
      </c>
      <c r="BE314" s="43">
        <v>10.48</v>
      </c>
      <c r="BF314" s="16">
        <v>54.39</v>
      </c>
      <c r="BG314" s="21">
        <f t="shared" si="185"/>
        <v>7.0909090909090908E-2</v>
      </c>
      <c r="BH314" s="44">
        <f t="shared" si="186"/>
        <v>0.91858037578288099</v>
      </c>
      <c r="BI314" s="42">
        <f t="shared" si="187"/>
        <v>989.48946669197187</v>
      </c>
      <c r="BJ314" s="21">
        <f t="shared" si="188"/>
        <v>-1.0510533308028105E-2</v>
      </c>
      <c r="BK314" s="26">
        <f t="shared" si="189"/>
        <v>2.1044679473343404</v>
      </c>
      <c r="BL314" s="26">
        <f t="shared" si="190"/>
        <v>2.1044679473343404</v>
      </c>
      <c r="BM314" s="16">
        <f t="shared" si="191"/>
        <v>29.678394129074032</v>
      </c>
      <c r="BN314" s="16">
        <f t="shared" si="192"/>
        <v>25.847183250593567</v>
      </c>
      <c r="BO314" s="16">
        <f t="shared" si="193"/>
        <v>58.439456075976686</v>
      </c>
      <c r="BP314" s="16">
        <f t="shared" si="194"/>
        <v>49.158212821066257</v>
      </c>
      <c r="BQ314" s="16">
        <f t="shared" si="195"/>
        <v>9.2812432549104287</v>
      </c>
      <c r="BR314" s="1">
        <v>39</v>
      </c>
      <c r="BS314" s="1">
        <v>39</v>
      </c>
      <c r="BT314" s="42">
        <v>511</v>
      </c>
      <c r="BU314" s="42">
        <v>440</v>
      </c>
      <c r="BV314" s="42">
        <v>256</v>
      </c>
      <c r="BW314" s="42">
        <v>204</v>
      </c>
      <c r="BX314" s="42">
        <v>228</v>
      </c>
      <c r="BY314" s="42">
        <v>277</v>
      </c>
      <c r="BZ314" s="1">
        <v>507</v>
      </c>
      <c r="CA314" s="1">
        <v>433</v>
      </c>
      <c r="CB314" s="21">
        <f t="shared" si="196"/>
        <v>0.53936170212765955</v>
      </c>
      <c r="CC314" s="4">
        <v>1.1599999999999999</v>
      </c>
      <c r="CD314" s="45">
        <f t="shared" si="197"/>
        <v>-4.084245188849204</v>
      </c>
      <c r="CE314" s="26">
        <f t="shared" si="198"/>
        <v>2.5385858048995407</v>
      </c>
      <c r="CF314" s="26">
        <f t="shared" si="199"/>
        <v>2.1399648933863897</v>
      </c>
      <c r="CG314" s="26">
        <f t="shared" si="200"/>
        <v>31.616932297385187</v>
      </c>
      <c r="CH314" s="26">
        <f t="shared" si="201"/>
        <v>26.812501311253001</v>
      </c>
      <c r="CI314" s="26">
        <f t="shared" si="202"/>
        <v>60.401558118229566</v>
      </c>
      <c r="CJ314" s="26">
        <f t="shared" si="203"/>
        <v>49.345072835733227</v>
      </c>
      <c r="CK314" s="16">
        <f t="shared" si="204"/>
        <v>-1.7752420275859109</v>
      </c>
      <c r="CL314" s="42">
        <v>121</v>
      </c>
      <c r="CM314" s="42">
        <v>102</v>
      </c>
      <c r="CN314" s="42">
        <v>1386</v>
      </c>
      <c r="CO314" s="42">
        <v>1176</v>
      </c>
      <c r="CP314" s="42">
        <v>635</v>
      </c>
      <c r="CQ314" s="42">
        <v>537</v>
      </c>
      <c r="CR314" s="42">
        <v>537</v>
      </c>
      <c r="CS314" s="42">
        <v>737</v>
      </c>
      <c r="CT314" s="1">
        <v>14</v>
      </c>
      <c r="CU314" s="1">
        <v>3</v>
      </c>
      <c r="CV314" s="42">
        <f t="shared" si="205"/>
        <v>-11</v>
      </c>
      <c r="CW314" s="26">
        <f t="shared" si="206"/>
        <v>0.74539673149446883</v>
      </c>
      <c r="CX314" s="26">
        <f t="shared" si="207"/>
        <v>0.15972787103452904</v>
      </c>
      <c r="CY314" s="26">
        <f t="shared" si="208"/>
        <v>-0.58566886045993982</v>
      </c>
      <c r="CZ314" s="13">
        <v>41</v>
      </c>
      <c r="DA314" s="13">
        <v>36</v>
      </c>
      <c r="DB314" s="27">
        <v>43.28</v>
      </c>
      <c r="DC314" s="27">
        <v>32.33</v>
      </c>
      <c r="DD314" s="27">
        <v>42.92</v>
      </c>
      <c r="DE314" s="27">
        <v>37.26</v>
      </c>
      <c r="DF314" s="1"/>
      <c r="DG314" s="1"/>
      <c r="DH314" s="21" t="str">
        <f t="shared" si="209"/>
        <v xml:space="preserve"> </v>
      </c>
      <c r="DI314" s="42"/>
      <c r="DJ314" s="42"/>
      <c r="DK314" s="1"/>
      <c r="DL314" s="1"/>
      <c r="DM314" s="1"/>
      <c r="DN314" s="1"/>
      <c r="DO314" s="1"/>
      <c r="DP314" s="1"/>
      <c r="DQ314" s="47"/>
      <c r="DR314" s="46"/>
      <c r="DS314" s="13"/>
      <c r="DT314" s="13"/>
      <c r="DU314" s="13"/>
      <c r="DV314" s="13"/>
      <c r="DW314" s="13"/>
      <c r="DX314" s="1"/>
    </row>
    <row r="315" spans="1:128" ht="25.5" x14ac:dyDescent="0.2">
      <c r="A315" s="13" t="s">
        <v>1151</v>
      </c>
      <c r="B315" s="13" t="s">
        <v>1321</v>
      </c>
      <c r="C315" s="39" t="s">
        <v>3350</v>
      </c>
      <c r="D315" s="1" t="s">
        <v>482</v>
      </c>
      <c r="E315" s="13" t="s">
        <v>207</v>
      </c>
      <c r="F315" s="13">
        <v>26</v>
      </c>
      <c r="G315" s="13">
        <v>1</v>
      </c>
      <c r="H315" s="13">
        <v>0</v>
      </c>
      <c r="I315" s="40">
        <f t="shared" si="168"/>
        <v>1</v>
      </c>
      <c r="J315" s="19">
        <f t="shared" si="169"/>
        <v>0.23632902251693513</v>
      </c>
      <c r="K315" s="1">
        <v>0</v>
      </c>
      <c r="L315" s="1">
        <v>0</v>
      </c>
      <c r="M315" s="1">
        <v>0</v>
      </c>
      <c r="N315" s="1">
        <v>39</v>
      </c>
      <c r="O315" s="1">
        <v>9</v>
      </c>
      <c r="P315" s="1">
        <v>14</v>
      </c>
      <c r="Q315" s="1">
        <v>36</v>
      </c>
      <c r="R315" s="15">
        <f t="shared" si="170"/>
        <v>2.564102564102564E-2</v>
      </c>
      <c r="S315" s="15">
        <f t="shared" si="171"/>
        <v>1.6129032258064516E-2</v>
      </c>
      <c r="T315" s="16">
        <v>253.88333333329999</v>
      </c>
      <c r="U315" s="16">
        <f t="shared" si="172"/>
        <v>9.7647435897423076</v>
      </c>
      <c r="V315" s="16">
        <v>257.54000000000002</v>
      </c>
      <c r="W315" s="16">
        <f t="shared" si="173"/>
        <v>9.9053846153846159</v>
      </c>
      <c r="X315" s="16">
        <v>954.99</v>
      </c>
      <c r="Y315" s="16">
        <f t="shared" si="174"/>
        <v>36.730384615384615</v>
      </c>
      <c r="Z315" s="21">
        <f t="shared" si="175"/>
        <v>0.21239886848160461</v>
      </c>
      <c r="AA315" s="20">
        <f t="shared" si="176"/>
        <v>0</v>
      </c>
      <c r="AB315">
        <v>14</v>
      </c>
      <c r="AC315" s="1">
        <v>85</v>
      </c>
      <c r="AD315" s="1">
        <v>33</v>
      </c>
      <c r="AE315" s="1">
        <v>6</v>
      </c>
      <c r="AF315" s="1">
        <v>8</v>
      </c>
      <c r="AG315" s="15">
        <f t="shared" si="177"/>
        <v>0</v>
      </c>
      <c r="AH315" s="15">
        <f t="shared" si="178"/>
        <v>0</v>
      </c>
      <c r="AI315" s="15">
        <f t="shared" si="179"/>
        <v>0</v>
      </c>
      <c r="AJ315" s="1">
        <v>59</v>
      </c>
      <c r="AK315" s="21">
        <f t="shared" si="180"/>
        <v>0.25431034482758619</v>
      </c>
      <c r="AL315" s="1">
        <v>85</v>
      </c>
      <c r="AM315" s="21">
        <f t="shared" si="181"/>
        <v>0.36637931034482757</v>
      </c>
      <c r="AN315" s="1">
        <v>88</v>
      </c>
      <c r="AO315" s="21">
        <f t="shared" si="182"/>
        <v>0.37931034482758619</v>
      </c>
      <c r="AP315" s="21">
        <f t="shared" si="183"/>
        <v>0.40972222222222221</v>
      </c>
      <c r="AQ315" s="1">
        <v>1</v>
      </c>
      <c r="AR315" s="4">
        <v>-5.24</v>
      </c>
      <c r="AS315" s="41">
        <v>95</v>
      </c>
      <c r="AT315" s="41">
        <v>104</v>
      </c>
      <c r="AU315" s="41">
        <v>61</v>
      </c>
      <c r="AV315" s="21">
        <f t="shared" si="184"/>
        <v>0.47738693467336685</v>
      </c>
      <c r="AW315" s="26">
        <v>17.21</v>
      </c>
      <c r="AX315" s="42">
        <v>8</v>
      </c>
      <c r="AY315" s="41">
        <v>-6.7000000000000004E-2</v>
      </c>
      <c r="AZ315" s="1">
        <v>12</v>
      </c>
      <c r="BA315" s="43">
        <v>0.14899999999999999</v>
      </c>
      <c r="BB315" s="16">
        <v>49.88</v>
      </c>
      <c r="BC315" s="26">
        <v>17.04</v>
      </c>
      <c r="BD315" s="43">
        <v>-1.504</v>
      </c>
      <c r="BE315" s="43">
        <v>-0.90500000000000003</v>
      </c>
      <c r="BF315" s="16">
        <v>49.84</v>
      </c>
      <c r="BG315" s="21">
        <f t="shared" si="185"/>
        <v>1.6949152542372881E-2</v>
      </c>
      <c r="BH315" s="44">
        <f t="shared" si="186"/>
        <v>0.93442622950819676</v>
      </c>
      <c r="BI315" s="42">
        <f t="shared" si="187"/>
        <v>951.37538205056967</v>
      </c>
      <c r="BJ315" s="21">
        <f t="shared" si="188"/>
        <v>-4.8624617949430363E-2</v>
      </c>
      <c r="BK315" s="26">
        <f t="shared" si="189"/>
        <v>0.46594703735342075</v>
      </c>
      <c r="BL315" s="26">
        <f t="shared" si="190"/>
        <v>1.863788149413683</v>
      </c>
      <c r="BM315" s="16">
        <f t="shared" si="191"/>
        <v>27.490875203851829</v>
      </c>
      <c r="BN315" s="16">
        <f t="shared" si="192"/>
        <v>28.422769278558668</v>
      </c>
      <c r="BO315" s="16">
        <f t="shared" si="193"/>
        <v>54.282829851673519</v>
      </c>
      <c r="BP315" s="16">
        <f t="shared" si="194"/>
        <v>51.254174108876285</v>
      </c>
      <c r="BQ315" s="16">
        <f t="shared" si="195"/>
        <v>3.028655742797234</v>
      </c>
      <c r="BR315" s="1">
        <v>2</v>
      </c>
      <c r="BS315" s="1">
        <v>8</v>
      </c>
      <c r="BT315" s="42">
        <v>116</v>
      </c>
      <c r="BU315" s="42">
        <v>114</v>
      </c>
      <c r="BV315" s="42">
        <v>46</v>
      </c>
      <c r="BW315" s="42">
        <v>41</v>
      </c>
      <c r="BX315" s="42">
        <v>57</v>
      </c>
      <c r="BY315" s="42">
        <v>69</v>
      </c>
      <c r="BZ315" s="1">
        <v>109</v>
      </c>
      <c r="CA315" s="1">
        <v>107</v>
      </c>
      <c r="CB315" s="21">
        <f t="shared" si="196"/>
        <v>0.50462962962962965</v>
      </c>
      <c r="CC315" s="4">
        <v>-0.35</v>
      </c>
      <c r="CD315" s="45">
        <f t="shared" si="197"/>
        <v>6.1593224094639005</v>
      </c>
      <c r="CE315" s="26">
        <f t="shared" si="198"/>
        <v>2.5131153205792729</v>
      </c>
      <c r="CF315" s="26">
        <f t="shared" si="199"/>
        <v>2.3246316715358275</v>
      </c>
      <c r="CG315" s="26">
        <f t="shared" si="200"/>
        <v>29.90607231489335</v>
      </c>
      <c r="CH315" s="26">
        <f t="shared" si="201"/>
        <v>33.487261646718814</v>
      </c>
      <c r="CI315" s="26">
        <f t="shared" si="202"/>
        <v>58.80689850155499</v>
      </c>
      <c r="CJ315" s="26">
        <f t="shared" si="203"/>
        <v>58.80689850155499</v>
      </c>
      <c r="CK315" s="16">
        <f t="shared" si="204"/>
        <v>3.028655742797234</v>
      </c>
      <c r="CL315" s="42">
        <v>40</v>
      </c>
      <c r="CM315" s="42">
        <v>37</v>
      </c>
      <c r="CN315" s="42">
        <v>436</v>
      </c>
      <c r="CO315" s="42">
        <v>496</v>
      </c>
      <c r="CP315" s="42">
        <v>183</v>
      </c>
      <c r="CQ315" s="42">
        <v>183</v>
      </c>
      <c r="CR315" s="42">
        <v>220</v>
      </c>
      <c r="CS315" s="42">
        <v>277</v>
      </c>
      <c r="CT315" s="1">
        <v>6</v>
      </c>
      <c r="CU315" s="1">
        <v>3</v>
      </c>
      <c r="CV315" s="42">
        <f t="shared" si="205"/>
        <v>-3</v>
      </c>
      <c r="CW315" s="26">
        <f t="shared" si="206"/>
        <v>1.4179741351016109</v>
      </c>
      <c r="CX315" s="26">
        <f t="shared" si="207"/>
        <v>0.70898706755080543</v>
      </c>
      <c r="CY315" s="26">
        <f t="shared" si="208"/>
        <v>-0.70898706755080543</v>
      </c>
      <c r="CZ315" s="13">
        <v>9</v>
      </c>
      <c r="DA315" s="13">
        <v>9</v>
      </c>
      <c r="DB315" s="27">
        <v>10.07</v>
      </c>
      <c r="DC315" s="27">
        <v>9.31</v>
      </c>
      <c r="DD315" s="27">
        <v>9.48</v>
      </c>
      <c r="DE315" s="27">
        <v>9.6</v>
      </c>
      <c r="DF315" s="13">
        <v>6</v>
      </c>
      <c r="DG315" s="13">
        <v>3</v>
      </c>
      <c r="DH315" s="21">
        <f t="shared" si="209"/>
        <v>0.66666666666666663</v>
      </c>
      <c r="DI315" s="42">
        <v>5</v>
      </c>
      <c r="DJ315" s="42">
        <v>5</v>
      </c>
      <c r="DK315" s="13">
        <v>3</v>
      </c>
      <c r="DL315" s="13">
        <v>0</v>
      </c>
      <c r="DM315" s="13">
        <v>0.6</v>
      </c>
      <c r="DN315" s="13">
        <v>0</v>
      </c>
      <c r="DO315" s="13">
        <v>0</v>
      </c>
      <c r="DP315" s="13">
        <v>0</v>
      </c>
      <c r="DQ315" s="13">
        <v>3</v>
      </c>
      <c r="DR315" s="46">
        <v>1</v>
      </c>
      <c r="DS315" s="13">
        <v>0</v>
      </c>
      <c r="DT315" s="13">
        <v>2</v>
      </c>
      <c r="DU315" s="13">
        <v>-0.66700000000000004</v>
      </c>
      <c r="DV315" s="13">
        <v>0</v>
      </c>
      <c r="DW315" s="13">
        <v>0</v>
      </c>
      <c r="DX315" s="13">
        <v>0</v>
      </c>
    </row>
    <row r="316" spans="1:128" ht="25.5" x14ac:dyDescent="0.2">
      <c r="A316" s="13" t="s">
        <v>1324</v>
      </c>
      <c r="B316" s="13" t="s">
        <v>1325</v>
      </c>
      <c r="C316" s="39" t="s">
        <v>3351</v>
      </c>
      <c r="D316" s="1" t="s">
        <v>314</v>
      </c>
      <c r="E316" s="13" t="s">
        <v>146</v>
      </c>
      <c r="F316" s="13">
        <v>30</v>
      </c>
      <c r="G316" s="13">
        <v>5</v>
      </c>
      <c r="H316" s="13">
        <v>2</v>
      </c>
      <c r="I316" s="40">
        <f t="shared" si="168"/>
        <v>7</v>
      </c>
      <c r="J316" s="19">
        <f t="shared" si="169"/>
        <v>1.1998857251691457</v>
      </c>
      <c r="K316" s="1">
        <v>5</v>
      </c>
      <c r="L316" s="1">
        <v>1</v>
      </c>
      <c r="M316" s="1">
        <v>1</v>
      </c>
      <c r="N316" s="1">
        <v>28</v>
      </c>
      <c r="O316" s="1">
        <v>16</v>
      </c>
      <c r="P316" s="1">
        <v>14</v>
      </c>
      <c r="Q316" s="1">
        <v>33</v>
      </c>
      <c r="R316" s="15">
        <f t="shared" si="170"/>
        <v>0.17857142857142858</v>
      </c>
      <c r="S316" s="15">
        <f t="shared" si="171"/>
        <v>8.6206896551724144E-2</v>
      </c>
      <c r="T316" s="16">
        <v>350.03333333329999</v>
      </c>
      <c r="U316" s="16">
        <f t="shared" si="172"/>
        <v>11.667777777776667</v>
      </c>
      <c r="V316" s="16">
        <v>341.39</v>
      </c>
      <c r="W316" s="16">
        <f t="shared" si="173"/>
        <v>11.379666666666667</v>
      </c>
      <c r="X316" s="16">
        <v>1158.33</v>
      </c>
      <c r="Y316" s="16">
        <f t="shared" si="174"/>
        <v>38.610999999999997</v>
      </c>
      <c r="Z316" s="21">
        <f t="shared" si="175"/>
        <v>0.22763582535406612</v>
      </c>
      <c r="AA316" s="20">
        <f t="shared" si="176"/>
        <v>14.399999999999999</v>
      </c>
      <c r="AB316">
        <v>13</v>
      </c>
      <c r="AC316" s="1">
        <v>14</v>
      </c>
      <c r="AD316" s="1">
        <v>39</v>
      </c>
      <c r="AE316" s="1">
        <v>6</v>
      </c>
      <c r="AF316" s="1">
        <v>11</v>
      </c>
      <c r="AG316" s="15">
        <f t="shared" si="177"/>
        <v>0.5</v>
      </c>
      <c r="AH316" s="15">
        <f t="shared" si="178"/>
        <v>0.2</v>
      </c>
      <c r="AI316" s="15">
        <f t="shared" si="179"/>
        <v>0.7</v>
      </c>
      <c r="AJ316" s="1">
        <v>105</v>
      </c>
      <c r="AK316" s="21">
        <f t="shared" si="180"/>
        <v>0.36971830985915494</v>
      </c>
      <c r="AL316" s="1">
        <v>98</v>
      </c>
      <c r="AM316" s="21">
        <f t="shared" si="181"/>
        <v>0.34507042253521125</v>
      </c>
      <c r="AN316" s="1">
        <v>81</v>
      </c>
      <c r="AO316" s="21">
        <f t="shared" si="182"/>
        <v>0.28521126760563381</v>
      </c>
      <c r="AP316" s="21">
        <f t="shared" si="183"/>
        <v>0.51724137931034486</v>
      </c>
      <c r="AQ316" s="1">
        <v>8</v>
      </c>
      <c r="AR316" s="4">
        <v>0.69</v>
      </c>
      <c r="AS316" s="41">
        <v>118</v>
      </c>
      <c r="AT316" s="41">
        <v>138</v>
      </c>
      <c r="AU316" s="41">
        <v>99</v>
      </c>
      <c r="AV316" s="21">
        <f t="shared" si="184"/>
        <v>0.4609375</v>
      </c>
      <c r="AW316" s="26">
        <v>17.45</v>
      </c>
      <c r="AX316" s="42">
        <v>5</v>
      </c>
      <c r="AY316" s="41">
        <v>-0.28400000000000003</v>
      </c>
      <c r="AZ316" s="1">
        <v>13</v>
      </c>
      <c r="BA316" s="43">
        <v>-1.254</v>
      </c>
      <c r="BB316" s="16">
        <v>49.37</v>
      </c>
      <c r="BC316" s="26">
        <v>18.32</v>
      </c>
      <c r="BD316" s="43">
        <v>-0.55000000000000004</v>
      </c>
      <c r="BE316" s="43">
        <v>3.581</v>
      </c>
      <c r="BF316" s="16">
        <v>52.89</v>
      </c>
      <c r="BG316" s="21">
        <f t="shared" si="185"/>
        <v>6.9444444444444448E-2</v>
      </c>
      <c r="BH316" s="44">
        <f t="shared" si="186"/>
        <v>0.93296089385474856</v>
      </c>
      <c r="BI316" s="42">
        <f t="shared" si="187"/>
        <v>1002.405338299193</v>
      </c>
      <c r="BJ316" s="21">
        <f t="shared" si="188"/>
        <v>2.4053382991930106E-3</v>
      </c>
      <c r="BK316" s="26">
        <f t="shared" si="189"/>
        <v>1.7575207240985384</v>
      </c>
      <c r="BL316" s="26">
        <f t="shared" si="190"/>
        <v>2.109024868918246</v>
      </c>
      <c r="BM316" s="16">
        <f t="shared" si="191"/>
        <v>25.308298427018954</v>
      </c>
      <c r="BN316" s="16">
        <f t="shared" si="192"/>
        <v>31.459620961363836</v>
      </c>
      <c r="BO316" s="16">
        <f t="shared" si="193"/>
        <v>54.131638302234983</v>
      </c>
      <c r="BP316" s="16">
        <f t="shared" si="194"/>
        <v>55.537654881513816</v>
      </c>
      <c r="BQ316" s="16">
        <f t="shared" si="195"/>
        <v>-1.4060165792788339</v>
      </c>
      <c r="BR316" s="1">
        <v>10</v>
      </c>
      <c r="BS316" s="1">
        <v>12</v>
      </c>
      <c r="BT316" s="42">
        <v>134</v>
      </c>
      <c r="BU316" s="42">
        <v>167</v>
      </c>
      <c r="BV316" s="42">
        <v>78</v>
      </c>
      <c r="BW316" s="42">
        <v>65</v>
      </c>
      <c r="BX316" s="42">
        <v>72</v>
      </c>
      <c r="BY316" s="42">
        <v>86</v>
      </c>
      <c r="BZ316" s="1">
        <v>131</v>
      </c>
      <c r="CA316" s="1">
        <v>155</v>
      </c>
      <c r="CB316" s="21">
        <f t="shared" si="196"/>
        <v>0.45804195804195802</v>
      </c>
      <c r="CC316" s="4">
        <v>-8.77</v>
      </c>
      <c r="CD316" s="45">
        <f t="shared" si="197"/>
        <v>-6.7448096827271105</v>
      </c>
      <c r="CE316" s="26">
        <f t="shared" si="198"/>
        <v>2.434539379969439</v>
      </c>
      <c r="CF316" s="26">
        <f t="shared" si="199"/>
        <v>2.0719484084846287</v>
      </c>
      <c r="CG316" s="26">
        <f t="shared" si="200"/>
        <v>29.836057082178655</v>
      </c>
      <c r="CH316" s="26">
        <f t="shared" si="201"/>
        <v>28.592888037087878</v>
      </c>
      <c r="CI316" s="26">
        <f t="shared" si="202"/>
        <v>56.771386392478831</v>
      </c>
      <c r="CJ316" s="26">
        <f t="shared" si="203"/>
        <v>50.659138587449171</v>
      </c>
      <c r="CK316" s="16">
        <f t="shared" si="204"/>
        <v>-7.5182643843084946</v>
      </c>
      <c r="CL316" s="42">
        <v>47</v>
      </c>
      <c r="CM316" s="42">
        <v>40</v>
      </c>
      <c r="CN316" s="42">
        <v>529</v>
      </c>
      <c r="CO316" s="42">
        <v>512</v>
      </c>
      <c r="CP316" s="42">
        <v>219</v>
      </c>
      <c r="CQ316" s="42">
        <v>199</v>
      </c>
      <c r="CR316" s="42">
        <v>227</v>
      </c>
      <c r="CS316" s="42">
        <v>301</v>
      </c>
      <c r="CT316" s="1">
        <v>3</v>
      </c>
      <c r="CU316" s="1">
        <v>1</v>
      </c>
      <c r="CV316" s="42">
        <f t="shared" si="205"/>
        <v>-2</v>
      </c>
      <c r="CW316" s="26">
        <f t="shared" si="206"/>
        <v>0.51423673935820535</v>
      </c>
      <c r="CX316" s="26">
        <f t="shared" si="207"/>
        <v>0.17141224645273512</v>
      </c>
      <c r="CY316" s="26">
        <f t="shared" si="208"/>
        <v>-0.34282449290547024</v>
      </c>
      <c r="CZ316" s="13">
        <v>10</v>
      </c>
      <c r="DA316" s="13">
        <v>12</v>
      </c>
      <c r="DB316" s="27">
        <v>13.19</v>
      </c>
      <c r="DC316" s="27">
        <v>10.74</v>
      </c>
      <c r="DD316" s="27">
        <v>12.34</v>
      </c>
      <c r="DE316" s="27">
        <v>12.28</v>
      </c>
      <c r="DF316" s="13">
        <v>3</v>
      </c>
      <c r="DG316" s="13">
        <v>5</v>
      </c>
      <c r="DH316" s="21">
        <f t="shared" si="209"/>
        <v>0.375</v>
      </c>
      <c r="DI316" s="42">
        <v>6</v>
      </c>
      <c r="DJ316" s="42">
        <v>3</v>
      </c>
      <c r="DK316" s="13">
        <v>2</v>
      </c>
      <c r="DL316" s="13">
        <v>0</v>
      </c>
      <c r="DM316" s="13">
        <v>0.33300000000000002</v>
      </c>
      <c r="DN316" s="13">
        <v>0</v>
      </c>
      <c r="DO316" s="13">
        <v>0</v>
      </c>
      <c r="DP316" s="13">
        <v>0</v>
      </c>
      <c r="DQ316" s="13">
        <v>1</v>
      </c>
      <c r="DR316" s="46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</row>
    <row r="317" spans="1:128" ht="25.5" x14ac:dyDescent="0.2">
      <c r="A317" s="13" t="s">
        <v>1299</v>
      </c>
      <c r="B317" s="13" t="s">
        <v>1328</v>
      </c>
      <c r="C317" s="39" t="s">
        <v>3352</v>
      </c>
      <c r="D317" s="1" t="s">
        <v>238</v>
      </c>
      <c r="E317" s="13" t="s">
        <v>146</v>
      </c>
      <c r="F317" s="13">
        <v>25</v>
      </c>
      <c r="G317" s="13">
        <v>2</v>
      </c>
      <c r="H317" s="13">
        <v>2</v>
      </c>
      <c r="I317" s="40">
        <f t="shared" si="168"/>
        <v>4</v>
      </c>
      <c r="J317" s="19">
        <f t="shared" si="169"/>
        <v>0.68382562446569628</v>
      </c>
      <c r="K317" s="1">
        <v>2</v>
      </c>
      <c r="L317" s="1">
        <v>0</v>
      </c>
      <c r="M317" s="1">
        <v>2</v>
      </c>
      <c r="N317" s="1">
        <v>30</v>
      </c>
      <c r="O317" s="1">
        <v>9</v>
      </c>
      <c r="P317" s="1">
        <v>11</v>
      </c>
      <c r="Q317" s="1">
        <v>35</v>
      </c>
      <c r="R317" s="15">
        <f t="shared" si="170"/>
        <v>6.6666666666666666E-2</v>
      </c>
      <c r="S317" s="15">
        <f t="shared" si="171"/>
        <v>0.04</v>
      </c>
      <c r="T317" s="16">
        <v>350.96666666670001</v>
      </c>
      <c r="U317" s="16">
        <f t="shared" si="172"/>
        <v>14.038666666668</v>
      </c>
      <c r="V317" s="16">
        <v>348.03</v>
      </c>
      <c r="W317" s="16">
        <f t="shared" si="173"/>
        <v>13.921199999999999</v>
      </c>
      <c r="X317" s="16">
        <v>891.22</v>
      </c>
      <c r="Y317" s="16">
        <f t="shared" si="174"/>
        <v>35.648800000000001</v>
      </c>
      <c r="Z317" s="21">
        <f t="shared" si="175"/>
        <v>0.28083921726850913</v>
      </c>
      <c r="AA317" s="20">
        <f t="shared" si="176"/>
        <v>0</v>
      </c>
      <c r="AB317">
        <v>15</v>
      </c>
      <c r="AC317" s="1">
        <v>28</v>
      </c>
      <c r="AD317" s="1">
        <v>16</v>
      </c>
      <c r="AE317" s="1">
        <v>4</v>
      </c>
      <c r="AF317" s="1">
        <v>2</v>
      </c>
      <c r="AG317" s="15">
        <f t="shared" si="177"/>
        <v>0.22222222222222221</v>
      </c>
      <c r="AH317" s="15">
        <f t="shared" si="178"/>
        <v>0.22222222222222221</v>
      </c>
      <c r="AI317" s="15">
        <f t="shared" si="179"/>
        <v>0.44444444444444442</v>
      </c>
      <c r="AJ317" s="1">
        <v>87</v>
      </c>
      <c r="AK317" s="21">
        <f t="shared" si="180"/>
        <v>0.26443768996960487</v>
      </c>
      <c r="AL317" s="1">
        <v>133</v>
      </c>
      <c r="AM317" s="21">
        <f t="shared" si="181"/>
        <v>0.40425531914893614</v>
      </c>
      <c r="AN317" s="1">
        <v>109</v>
      </c>
      <c r="AO317" s="21">
        <f t="shared" si="182"/>
        <v>0.33130699088145898</v>
      </c>
      <c r="AP317" s="21">
        <f t="shared" si="183"/>
        <v>0.39545454545454545</v>
      </c>
      <c r="AQ317" s="1">
        <v>6</v>
      </c>
      <c r="AR317" s="4">
        <v>-2</v>
      </c>
      <c r="AS317" s="41">
        <v>113</v>
      </c>
      <c r="AT317" s="41">
        <v>148</v>
      </c>
      <c r="AU317" s="41">
        <v>102</v>
      </c>
      <c r="AV317" s="21">
        <f t="shared" si="184"/>
        <v>0.43295019157088122</v>
      </c>
      <c r="AW317" s="26">
        <v>17.329999999999998</v>
      </c>
      <c r="AX317" s="42">
        <v>6</v>
      </c>
      <c r="AY317" s="41">
        <v>0.73799999999999999</v>
      </c>
      <c r="AZ317" s="1">
        <v>2</v>
      </c>
      <c r="BA317" s="43">
        <v>1.637</v>
      </c>
      <c r="BB317" s="16">
        <v>50.9</v>
      </c>
      <c r="BC317" s="26">
        <v>17.8</v>
      </c>
      <c r="BD317" s="43">
        <v>0.48899999999999999</v>
      </c>
      <c r="BE317" s="43">
        <v>-24.785</v>
      </c>
      <c r="BF317" s="16">
        <v>39.9</v>
      </c>
      <c r="BG317" s="21">
        <f t="shared" si="185"/>
        <v>6.1643835616438353E-2</v>
      </c>
      <c r="BH317" s="44">
        <f t="shared" si="186"/>
        <v>0.91752577319587625</v>
      </c>
      <c r="BI317" s="42">
        <f t="shared" si="187"/>
        <v>979.16960881231455</v>
      </c>
      <c r="BJ317" s="21">
        <f t="shared" si="188"/>
        <v>-2.0830391187685399E-2</v>
      </c>
      <c r="BK317" s="26">
        <f t="shared" si="189"/>
        <v>1.5515903801396431</v>
      </c>
      <c r="BL317" s="26">
        <f t="shared" si="190"/>
        <v>2.7583828980260323</v>
      </c>
      <c r="BM317" s="16">
        <f t="shared" si="191"/>
        <v>25.170243944487545</v>
      </c>
      <c r="BN317" s="16">
        <f t="shared" si="192"/>
        <v>33.445392638565643</v>
      </c>
      <c r="BO317" s="16">
        <f t="shared" si="193"/>
        <v>42.582535988276874</v>
      </c>
      <c r="BP317" s="16">
        <f t="shared" si="194"/>
        <v>65.683992759244902</v>
      </c>
      <c r="BQ317" s="16">
        <f t="shared" si="195"/>
        <v>-23.101456770968028</v>
      </c>
      <c r="BR317" s="1">
        <v>9</v>
      </c>
      <c r="BS317" s="1">
        <v>16</v>
      </c>
      <c r="BT317" s="42">
        <v>137</v>
      </c>
      <c r="BU317" s="42">
        <v>178</v>
      </c>
      <c r="BV317" s="42">
        <v>41</v>
      </c>
      <c r="BW317" s="42">
        <v>80</v>
      </c>
      <c r="BX317" s="42">
        <v>107</v>
      </c>
      <c r="BY317" s="42">
        <v>60</v>
      </c>
      <c r="BZ317" s="1">
        <v>129</v>
      </c>
      <c r="CA317" s="1">
        <v>180</v>
      </c>
      <c r="CB317" s="21">
        <f t="shared" si="196"/>
        <v>0.41747572815533979</v>
      </c>
      <c r="CC317" s="4">
        <v>3.43</v>
      </c>
      <c r="CD317" s="45">
        <f t="shared" si="197"/>
        <v>5.7396341381228808</v>
      </c>
      <c r="CE317" s="26">
        <f t="shared" si="198"/>
        <v>1.4811157738829919</v>
      </c>
      <c r="CF317" s="26">
        <f t="shared" si="199"/>
        <v>3.7027894347074799</v>
      </c>
      <c r="CG317" s="26">
        <f t="shared" si="200"/>
        <v>25.650232265882725</v>
      </c>
      <c r="CH317" s="26">
        <f t="shared" si="201"/>
        <v>37.095217791342208</v>
      </c>
      <c r="CI317" s="26">
        <f t="shared" si="202"/>
        <v>43.692915329548264</v>
      </c>
      <c r="CJ317" s="26">
        <f t="shared" si="203"/>
        <v>68.535266264222074</v>
      </c>
      <c r="CK317" s="16">
        <f t="shared" si="204"/>
        <v>1.7408941637057822</v>
      </c>
      <c r="CL317" s="42">
        <v>22</v>
      </c>
      <c r="CM317" s="42">
        <v>55</v>
      </c>
      <c r="CN317" s="42">
        <v>359</v>
      </c>
      <c r="CO317" s="42">
        <v>496</v>
      </c>
      <c r="CP317" s="42">
        <v>115</v>
      </c>
      <c r="CQ317" s="42">
        <v>192</v>
      </c>
      <c r="CR317" s="42">
        <v>275</v>
      </c>
      <c r="CS317" s="42">
        <v>153</v>
      </c>
      <c r="CT317" s="1">
        <v>1</v>
      </c>
      <c r="CU317" s="1">
        <v>2</v>
      </c>
      <c r="CV317" s="42">
        <f t="shared" si="205"/>
        <v>1</v>
      </c>
      <c r="CW317" s="26">
        <f t="shared" si="206"/>
        <v>0.17095640611642407</v>
      </c>
      <c r="CX317" s="26">
        <f t="shared" si="207"/>
        <v>0.34191281223284814</v>
      </c>
      <c r="CY317" s="26">
        <f t="shared" si="208"/>
        <v>0.17095640611642407</v>
      </c>
      <c r="CZ317" s="13">
        <v>11</v>
      </c>
      <c r="DA317" s="13">
        <v>16</v>
      </c>
      <c r="DB317" s="27">
        <v>9.4700000000000006</v>
      </c>
      <c r="DC317" s="27">
        <v>15.35</v>
      </c>
      <c r="DD317" s="27">
        <v>10.1</v>
      </c>
      <c r="DE317" s="27">
        <v>15.52</v>
      </c>
      <c r="DF317" s="13">
        <v>135</v>
      </c>
      <c r="DG317" s="13">
        <v>170</v>
      </c>
      <c r="DH317" s="21">
        <f t="shared" si="209"/>
        <v>0.44262295081967212</v>
      </c>
      <c r="DI317" s="42">
        <v>73</v>
      </c>
      <c r="DJ317" s="42">
        <v>27</v>
      </c>
      <c r="DK317" s="13">
        <v>8</v>
      </c>
      <c r="DL317" s="13">
        <v>1</v>
      </c>
      <c r="DM317" s="13">
        <v>9.6000000000000002E-2</v>
      </c>
      <c r="DN317" s="13">
        <v>1</v>
      </c>
      <c r="DO317" s="13">
        <v>1</v>
      </c>
      <c r="DP317" s="13">
        <v>0</v>
      </c>
      <c r="DQ317" s="13">
        <v>121</v>
      </c>
      <c r="DR317" s="46">
        <v>50</v>
      </c>
      <c r="DS317" s="13">
        <v>0</v>
      </c>
      <c r="DT317" s="13">
        <v>18</v>
      </c>
      <c r="DU317" s="13">
        <v>-0.14899999999999999</v>
      </c>
      <c r="DV317" s="13">
        <v>0</v>
      </c>
      <c r="DW317" s="13">
        <v>1</v>
      </c>
      <c r="DX317" s="13">
        <v>-8.0000000000000002E-3</v>
      </c>
    </row>
    <row r="318" spans="1:128" ht="25.5" x14ac:dyDescent="0.2">
      <c r="A318" s="13" t="s">
        <v>1331</v>
      </c>
      <c r="B318" s="13" t="s">
        <v>1332</v>
      </c>
      <c r="C318" s="39" t="s">
        <v>3353</v>
      </c>
      <c r="D318" s="1" t="s">
        <v>302</v>
      </c>
      <c r="E318" s="13" t="s">
        <v>146</v>
      </c>
      <c r="F318" s="13">
        <v>7</v>
      </c>
      <c r="G318" s="13">
        <v>1</v>
      </c>
      <c r="H318" s="13">
        <v>0</v>
      </c>
      <c r="I318" s="40">
        <f t="shared" si="168"/>
        <v>1</v>
      </c>
      <c r="J318" s="19">
        <f t="shared" si="169"/>
        <v>0.70066173608435223</v>
      </c>
      <c r="K318" s="1">
        <v>0</v>
      </c>
      <c r="L318" s="1">
        <v>0</v>
      </c>
      <c r="M318" s="1">
        <v>0</v>
      </c>
      <c r="N318" s="1">
        <v>14</v>
      </c>
      <c r="O318" s="1">
        <v>3</v>
      </c>
      <c r="P318" s="1">
        <v>3</v>
      </c>
      <c r="Q318" s="1">
        <v>9</v>
      </c>
      <c r="R318" s="15">
        <f t="shared" si="170"/>
        <v>7.1428571428571425E-2</v>
      </c>
      <c r="S318" s="15">
        <f t="shared" si="171"/>
        <v>0.05</v>
      </c>
      <c r="T318" s="16">
        <v>85.633333333300001</v>
      </c>
      <c r="U318" s="16">
        <f t="shared" si="172"/>
        <v>12.233333333328572</v>
      </c>
      <c r="V318" s="16">
        <v>77.78</v>
      </c>
      <c r="W318" s="16">
        <f t="shared" si="173"/>
        <v>11.111428571428572</v>
      </c>
      <c r="X318" s="16">
        <v>248.72</v>
      </c>
      <c r="Y318" s="16">
        <f t="shared" si="174"/>
        <v>35.53142857142857</v>
      </c>
      <c r="Z318" s="21">
        <f t="shared" si="175"/>
        <v>0.23822358346094949</v>
      </c>
      <c r="AA318" s="20">
        <f t="shared" si="176"/>
        <v>0</v>
      </c>
      <c r="AB318">
        <v>1</v>
      </c>
      <c r="AC318" s="1">
        <v>7</v>
      </c>
      <c r="AD318" s="1">
        <v>7</v>
      </c>
      <c r="AE318" s="1">
        <v>0</v>
      </c>
      <c r="AF318" s="1">
        <v>3</v>
      </c>
      <c r="AG318" s="15">
        <f t="shared" si="177"/>
        <v>0</v>
      </c>
      <c r="AH318" s="15">
        <f t="shared" si="178"/>
        <v>0</v>
      </c>
      <c r="AI318" s="15">
        <f t="shared" si="179"/>
        <v>0</v>
      </c>
      <c r="AJ318" s="1">
        <v>18</v>
      </c>
      <c r="AK318" s="21">
        <f t="shared" si="180"/>
        <v>0.25352112676056338</v>
      </c>
      <c r="AL318" s="1">
        <v>25</v>
      </c>
      <c r="AM318" s="21">
        <f t="shared" si="181"/>
        <v>0.352112676056338</v>
      </c>
      <c r="AN318" s="1">
        <v>28</v>
      </c>
      <c r="AO318" s="21">
        <f t="shared" si="182"/>
        <v>0.39436619718309857</v>
      </c>
      <c r="AP318" s="21">
        <f t="shared" si="183"/>
        <v>0.41860465116279072</v>
      </c>
      <c r="AQ318" s="1">
        <v>1</v>
      </c>
      <c r="AR318" s="4">
        <v>-0.56000000000000005</v>
      </c>
      <c r="AS318" s="41">
        <v>21</v>
      </c>
      <c r="AT318" s="41">
        <v>40</v>
      </c>
      <c r="AU318" s="41">
        <v>19</v>
      </c>
      <c r="AV318" s="21">
        <f t="shared" si="184"/>
        <v>0.34426229508196721</v>
      </c>
      <c r="AW318" s="26">
        <v>17.05</v>
      </c>
      <c r="AX318" s="42">
        <v>10</v>
      </c>
      <c r="AY318" s="41">
        <v>0.34200000000000003</v>
      </c>
      <c r="AZ318" s="1">
        <v>6</v>
      </c>
      <c r="BA318" s="43">
        <v>1.1020000000000001</v>
      </c>
      <c r="BB318" s="16">
        <v>50.68</v>
      </c>
      <c r="BC318" s="26">
        <v>18</v>
      </c>
      <c r="BD318" s="43">
        <v>0.88400000000000001</v>
      </c>
      <c r="BE318" s="43">
        <v>2.9550000000000001</v>
      </c>
      <c r="BF318" s="16">
        <v>51.27</v>
      </c>
      <c r="BG318" s="21">
        <f t="shared" si="185"/>
        <v>0</v>
      </c>
      <c r="BH318" s="44">
        <f t="shared" si="186"/>
        <v>0.96296296296296291</v>
      </c>
      <c r="BI318" s="42">
        <f t="shared" si="187"/>
        <v>962.96296296296293</v>
      </c>
      <c r="BJ318" s="21">
        <f t="shared" si="188"/>
        <v>-3.703703703703709E-2</v>
      </c>
      <c r="BK318" s="26">
        <f t="shared" si="189"/>
        <v>0</v>
      </c>
      <c r="BL318" s="26">
        <f t="shared" si="190"/>
        <v>0.77140653124196445</v>
      </c>
      <c r="BM318" s="16">
        <f t="shared" si="191"/>
        <v>31.627667780920547</v>
      </c>
      <c r="BN318" s="16">
        <f t="shared" si="192"/>
        <v>20.827976343533042</v>
      </c>
      <c r="BO318" s="16">
        <f t="shared" si="193"/>
        <v>53.998457186937515</v>
      </c>
      <c r="BP318" s="16">
        <f t="shared" si="194"/>
        <v>40.884546155824118</v>
      </c>
      <c r="BQ318" s="16">
        <f t="shared" si="195"/>
        <v>13.113911031113396</v>
      </c>
      <c r="BR318" s="1">
        <v>0</v>
      </c>
      <c r="BS318" s="1">
        <v>1</v>
      </c>
      <c r="BT318" s="42">
        <v>41</v>
      </c>
      <c r="BU318" s="42">
        <v>26</v>
      </c>
      <c r="BV318" s="42">
        <v>14</v>
      </c>
      <c r="BW318" s="42">
        <v>13</v>
      </c>
      <c r="BX318" s="42">
        <v>13</v>
      </c>
      <c r="BY318" s="42">
        <v>15</v>
      </c>
      <c r="BZ318" s="1">
        <v>23</v>
      </c>
      <c r="CA318" s="1">
        <v>24</v>
      </c>
      <c r="CB318" s="21">
        <f t="shared" si="196"/>
        <v>0.48936170212765956</v>
      </c>
      <c r="CC318" s="4">
        <v>5.77</v>
      </c>
      <c r="CD318" s="45">
        <f t="shared" si="197"/>
        <v>13.12439940320642</v>
      </c>
      <c r="CE318" s="26">
        <f t="shared" si="198"/>
        <v>1.9298809906722418</v>
      </c>
      <c r="CF318" s="26">
        <f t="shared" si="199"/>
        <v>3.3772917336764232</v>
      </c>
      <c r="CG318" s="26">
        <f t="shared" si="200"/>
        <v>26.535863621743328</v>
      </c>
      <c r="CH318" s="26">
        <f t="shared" si="201"/>
        <v>33.290447089096176</v>
      </c>
      <c r="CI318" s="26">
        <f t="shared" si="202"/>
        <v>50.176905757478288</v>
      </c>
      <c r="CJ318" s="26">
        <f t="shared" si="203"/>
        <v>60.308780958507562</v>
      </c>
      <c r="CK318" s="16">
        <f t="shared" si="204"/>
        <v>23.24578623214267</v>
      </c>
      <c r="CL318" s="42">
        <v>8</v>
      </c>
      <c r="CM318" s="42">
        <v>14</v>
      </c>
      <c r="CN318" s="42">
        <v>102</v>
      </c>
      <c r="CO318" s="42">
        <v>124</v>
      </c>
      <c r="CP318" s="42">
        <v>46</v>
      </c>
      <c r="CQ318" s="42">
        <v>51</v>
      </c>
      <c r="CR318" s="42">
        <v>61</v>
      </c>
      <c r="CS318" s="42">
        <v>52</v>
      </c>
      <c r="CT318" s="1">
        <v>2</v>
      </c>
      <c r="CU318" s="1">
        <v>4</v>
      </c>
      <c r="CV318" s="42">
        <f t="shared" si="205"/>
        <v>2</v>
      </c>
      <c r="CW318" s="26">
        <f t="shared" si="206"/>
        <v>1.4013234721687045</v>
      </c>
      <c r="CX318" s="26">
        <f t="shared" si="207"/>
        <v>2.8026469443374089</v>
      </c>
      <c r="CY318" s="26">
        <f t="shared" si="208"/>
        <v>1.4013234721687045</v>
      </c>
      <c r="CZ318" s="13">
        <v>2</v>
      </c>
      <c r="DA318" s="13">
        <v>2</v>
      </c>
      <c r="DB318" s="27">
        <v>3.09</v>
      </c>
      <c r="DC318" s="27">
        <v>2.93</v>
      </c>
      <c r="DD318" s="27">
        <v>2.92</v>
      </c>
      <c r="DE318" s="27">
        <v>2.72</v>
      </c>
      <c r="DF318" s="13">
        <v>5</v>
      </c>
      <c r="DG318" s="13">
        <v>8</v>
      </c>
      <c r="DH318" s="21">
        <f t="shared" si="209"/>
        <v>0.38461538461538464</v>
      </c>
      <c r="DI318" s="42">
        <v>7</v>
      </c>
      <c r="DJ318" s="42">
        <v>2</v>
      </c>
      <c r="DK318" s="13">
        <v>2</v>
      </c>
      <c r="DL318" s="13">
        <v>0</v>
      </c>
      <c r="DM318" s="13">
        <v>0.28600000000000003</v>
      </c>
      <c r="DN318" s="13">
        <v>0</v>
      </c>
      <c r="DO318" s="13">
        <v>0</v>
      </c>
      <c r="DP318" s="13">
        <v>0</v>
      </c>
      <c r="DQ318" s="13">
        <v>2</v>
      </c>
      <c r="DR318" s="46">
        <v>1</v>
      </c>
      <c r="DS318" s="13">
        <v>0</v>
      </c>
      <c r="DT318" s="13">
        <v>0</v>
      </c>
      <c r="DU318" s="13">
        <v>0</v>
      </c>
      <c r="DV318" s="13">
        <v>0</v>
      </c>
      <c r="DW318" s="13">
        <v>0</v>
      </c>
      <c r="DX318" s="13">
        <v>0</v>
      </c>
    </row>
    <row r="319" spans="1:128" ht="25.5" x14ac:dyDescent="0.2">
      <c r="A319" s="13" t="s">
        <v>274</v>
      </c>
      <c r="B319" s="13" t="s">
        <v>1335</v>
      </c>
      <c r="C319" s="39" t="s">
        <v>3354</v>
      </c>
      <c r="D319" s="1" t="s">
        <v>167</v>
      </c>
      <c r="E319" s="13" t="s">
        <v>173</v>
      </c>
      <c r="F319" s="13">
        <v>68</v>
      </c>
      <c r="G319" s="13">
        <v>5</v>
      </c>
      <c r="H319" s="13">
        <v>9</v>
      </c>
      <c r="I319" s="40">
        <f t="shared" si="168"/>
        <v>14</v>
      </c>
      <c r="J319" s="19">
        <f t="shared" si="169"/>
        <v>0.79840319361277456</v>
      </c>
      <c r="K319" s="1">
        <v>5</v>
      </c>
      <c r="L319" s="1">
        <v>1</v>
      </c>
      <c r="M319" s="1">
        <v>8</v>
      </c>
      <c r="N319" s="1">
        <v>35</v>
      </c>
      <c r="O319" s="1">
        <v>19</v>
      </c>
      <c r="P319" s="1">
        <v>40</v>
      </c>
      <c r="Q319" s="1">
        <v>20</v>
      </c>
      <c r="R319" s="15">
        <f t="shared" si="170"/>
        <v>0.14285714285714285</v>
      </c>
      <c r="S319" s="15">
        <f t="shared" si="171"/>
        <v>5.3191489361702128E-2</v>
      </c>
      <c r="T319" s="16">
        <v>1052.0999999999999</v>
      </c>
      <c r="U319" s="16">
        <f t="shared" si="172"/>
        <v>15.472058823529411</v>
      </c>
      <c r="V319" s="16">
        <v>1010.1</v>
      </c>
      <c r="W319" s="16">
        <f t="shared" si="173"/>
        <v>14.854411764705883</v>
      </c>
      <c r="X319" s="16">
        <v>2240.84</v>
      </c>
      <c r="Y319" s="16">
        <f t="shared" si="174"/>
        <v>32.953529411764706</v>
      </c>
      <c r="Z319" s="21">
        <f t="shared" si="175"/>
        <v>0.31071013306920459</v>
      </c>
      <c r="AA319" s="20">
        <f t="shared" si="176"/>
        <v>11.513513513513512</v>
      </c>
      <c r="AB319">
        <v>67</v>
      </c>
      <c r="AC319" s="1">
        <v>115</v>
      </c>
      <c r="AD319" s="1">
        <v>129</v>
      </c>
      <c r="AE319" s="1">
        <v>19</v>
      </c>
      <c r="AF319" s="1">
        <v>7</v>
      </c>
      <c r="AG319" s="15">
        <f t="shared" si="177"/>
        <v>0.13513513513513514</v>
      </c>
      <c r="AH319" s="15">
        <f t="shared" si="178"/>
        <v>0.24324324324324326</v>
      </c>
      <c r="AI319" s="15">
        <f t="shared" si="179"/>
        <v>0.3783783783783784</v>
      </c>
      <c r="AJ319" s="1">
        <v>339</v>
      </c>
      <c r="AK319" s="21">
        <f t="shared" si="180"/>
        <v>0.33531157270029671</v>
      </c>
      <c r="AL319" s="1">
        <v>316</v>
      </c>
      <c r="AM319" s="21">
        <f t="shared" si="181"/>
        <v>0.31256181998021759</v>
      </c>
      <c r="AN319" s="1">
        <v>356</v>
      </c>
      <c r="AO319" s="21">
        <f t="shared" si="182"/>
        <v>0.35212660731948564</v>
      </c>
      <c r="AP319" s="21">
        <f t="shared" si="183"/>
        <v>0.51755725190839696</v>
      </c>
      <c r="AQ319" s="1">
        <v>3</v>
      </c>
      <c r="AR319" s="4">
        <v>1.9300000000000002</v>
      </c>
      <c r="AS319" s="41">
        <v>373</v>
      </c>
      <c r="AT319" s="41">
        <v>378</v>
      </c>
      <c r="AU319" s="41">
        <v>302</v>
      </c>
      <c r="AV319" s="21">
        <f t="shared" si="184"/>
        <v>0.49667110519307589</v>
      </c>
      <c r="AW319" s="26">
        <v>17.36</v>
      </c>
      <c r="AX319" s="42">
        <v>4</v>
      </c>
      <c r="AY319" s="41">
        <v>0.35899999999999999</v>
      </c>
      <c r="AZ319" s="1">
        <v>3</v>
      </c>
      <c r="BA319" s="43">
        <v>0.48799999999999999</v>
      </c>
      <c r="BB319" s="16">
        <v>50.13</v>
      </c>
      <c r="BC319" s="26">
        <v>16.75</v>
      </c>
      <c r="BD319" s="43">
        <v>1.159</v>
      </c>
      <c r="BE319" s="43">
        <v>-4.9000000000000002E-2</v>
      </c>
      <c r="BF319" s="16">
        <v>49.05</v>
      </c>
      <c r="BG319" s="21">
        <f t="shared" si="185"/>
        <v>8.6854460093896718E-2</v>
      </c>
      <c r="BH319" s="44">
        <f t="shared" si="186"/>
        <v>0.94023904382470125</v>
      </c>
      <c r="BI319" s="42">
        <f t="shared" si="187"/>
        <v>1027.0935039185981</v>
      </c>
      <c r="BJ319" s="21">
        <f t="shared" si="188"/>
        <v>2.7093503918597966E-2</v>
      </c>
      <c r="BK319" s="26">
        <f t="shared" si="189"/>
        <v>2.197802197802198</v>
      </c>
      <c r="BL319" s="26">
        <f t="shared" si="190"/>
        <v>1.7820017820017819</v>
      </c>
      <c r="BM319" s="16">
        <f t="shared" si="191"/>
        <v>25.304425304425305</v>
      </c>
      <c r="BN319" s="16">
        <f t="shared" si="192"/>
        <v>29.818829818829819</v>
      </c>
      <c r="BO319" s="16">
        <f t="shared" si="193"/>
        <v>49.302049302049305</v>
      </c>
      <c r="BP319" s="16">
        <f t="shared" si="194"/>
        <v>57.261657261657263</v>
      </c>
      <c r="BQ319" s="16">
        <f t="shared" si="195"/>
        <v>-7.9596079596079576</v>
      </c>
      <c r="BR319" s="1">
        <v>37</v>
      </c>
      <c r="BS319" s="1">
        <v>30</v>
      </c>
      <c r="BT319" s="42">
        <v>389</v>
      </c>
      <c r="BU319" s="42">
        <v>472</v>
      </c>
      <c r="BV319" s="42">
        <v>161</v>
      </c>
      <c r="BW319" s="42">
        <v>209</v>
      </c>
      <c r="BX319" s="42">
        <v>253</v>
      </c>
      <c r="BY319" s="42">
        <v>243</v>
      </c>
      <c r="BZ319" s="1">
        <v>405</v>
      </c>
      <c r="CA319" s="1">
        <v>444</v>
      </c>
      <c r="CB319" s="21">
        <f t="shared" si="196"/>
        <v>0.47703180212014135</v>
      </c>
      <c r="CC319" s="4">
        <v>-2.76</v>
      </c>
      <c r="CD319" s="45">
        <f t="shared" si="197"/>
        <v>-7.9339820054094865</v>
      </c>
      <c r="CE319" s="26">
        <f t="shared" si="198"/>
        <v>2.1420538726548974</v>
      </c>
      <c r="CF319" s="26">
        <f t="shared" si="199"/>
        <v>2.4901376269613178</v>
      </c>
      <c r="CG319" s="26">
        <f t="shared" si="200"/>
        <v>29.399689402188464</v>
      </c>
      <c r="CH319" s="26">
        <f t="shared" si="201"/>
        <v>30.069081237393117</v>
      </c>
      <c r="CI319" s="26">
        <f t="shared" si="202"/>
        <v>57.085735706253004</v>
      </c>
      <c r="CJ319" s="26">
        <f t="shared" si="203"/>
        <v>56.523446564681095</v>
      </c>
      <c r="CK319" s="16">
        <f t="shared" si="204"/>
        <v>-8.5218971011798672</v>
      </c>
      <c r="CL319" s="42">
        <v>80</v>
      </c>
      <c r="CM319" s="42">
        <v>93</v>
      </c>
      <c r="CN319" s="42">
        <v>1018</v>
      </c>
      <c r="CO319" s="42">
        <v>1030</v>
      </c>
      <c r="CP319" s="42">
        <v>454</v>
      </c>
      <c r="CQ319" s="42">
        <v>412</v>
      </c>
      <c r="CR319" s="42">
        <v>576</v>
      </c>
      <c r="CS319" s="42">
        <v>580</v>
      </c>
      <c r="CT319" s="1">
        <v>13</v>
      </c>
      <c r="CU319" s="1">
        <v>5</v>
      </c>
      <c r="CV319" s="42">
        <f t="shared" si="205"/>
        <v>-8</v>
      </c>
      <c r="CW319" s="26">
        <f t="shared" si="206"/>
        <v>0.74137439406900485</v>
      </c>
      <c r="CX319" s="26">
        <f t="shared" si="207"/>
        <v>0.28514399771884802</v>
      </c>
      <c r="CY319" s="26">
        <f t="shared" si="208"/>
        <v>-0.45623039635015683</v>
      </c>
      <c r="CZ319" s="13">
        <v>32</v>
      </c>
      <c r="DA319" s="13">
        <v>35</v>
      </c>
      <c r="DB319" s="27">
        <v>33.96</v>
      </c>
      <c r="DC319" s="27">
        <v>37.17</v>
      </c>
      <c r="DD319" s="27">
        <v>36.49</v>
      </c>
      <c r="DE319" s="27">
        <v>36.83</v>
      </c>
      <c r="DF319" s="1"/>
      <c r="DG319" s="1"/>
      <c r="DH319" s="21" t="str">
        <f t="shared" si="209"/>
        <v xml:space="preserve"> </v>
      </c>
      <c r="DI319" s="42"/>
      <c r="DJ319" s="42"/>
      <c r="DK319" s="1"/>
      <c r="DL319" s="1"/>
      <c r="DM319" s="1"/>
      <c r="DN319" s="1"/>
      <c r="DO319" s="1"/>
      <c r="DP319" s="1"/>
      <c r="DQ319" s="47"/>
      <c r="DR319" s="46"/>
      <c r="DS319" s="13"/>
      <c r="DT319" s="13"/>
      <c r="DU319" s="13"/>
      <c r="DV319" s="13"/>
      <c r="DW319" s="13"/>
      <c r="DX319" s="1"/>
    </row>
    <row r="320" spans="1:128" x14ac:dyDescent="0.2">
      <c r="A320" s="13" t="s">
        <v>496</v>
      </c>
      <c r="B320" s="13" t="s">
        <v>1337</v>
      </c>
      <c r="C320" s="39" t="s">
        <v>3355</v>
      </c>
      <c r="D320" s="1" t="s">
        <v>482</v>
      </c>
      <c r="E320" s="13" t="s">
        <v>173</v>
      </c>
      <c r="F320" s="13">
        <v>75</v>
      </c>
      <c r="G320" s="13">
        <v>0</v>
      </c>
      <c r="H320" s="13">
        <v>12</v>
      </c>
      <c r="I320" s="40">
        <f t="shared" si="168"/>
        <v>12</v>
      </c>
      <c r="J320" s="19">
        <f t="shared" si="169"/>
        <v>0.73139761279943338</v>
      </c>
      <c r="K320" s="1">
        <v>0</v>
      </c>
      <c r="L320" s="1">
        <v>6</v>
      </c>
      <c r="M320" s="1">
        <v>5</v>
      </c>
      <c r="N320" s="1">
        <v>60</v>
      </c>
      <c r="O320" s="1">
        <v>26</v>
      </c>
      <c r="P320" s="1">
        <v>58</v>
      </c>
      <c r="Q320" s="1">
        <v>33</v>
      </c>
      <c r="R320" s="15">
        <f t="shared" si="170"/>
        <v>0</v>
      </c>
      <c r="S320" s="15">
        <f t="shared" si="171"/>
        <v>0</v>
      </c>
      <c r="T320" s="16">
        <v>984.41666666670005</v>
      </c>
      <c r="U320" s="16">
        <f t="shared" si="172"/>
        <v>13.125555555556002</v>
      </c>
      <c r="V320" s="16">
        <v>956.08</v>
      </c>
      <c r="W320" s="16">
        <f t="shared" si="173"/>
        <v>12.747733333333334</v>
      </c>
      <c r="X320" s="16">
        <v>2571.92</v>
      </c>
      <c r="Y320" s="16">
        <f t="shared" si="174"/>
        <v>34.29226666666667</v>
      </c>
      <c r="Z320" s="21">
        <f t="shared" si="175"/>
        <v>0.27099773242630382</v>
      </c>
      <c r="AA320" s="20">
        <f t="shared" si="176"/>
        <v>69.257142857142867</v>
      </c>
      <c r="AB320">
        <v>38</v>
      </c>
      <c r="AC320" s="1">
        <v>144</v>
      </c>
      <c r="AD320" s="1">
        <v>101</v>
      </c>
      <c r="AE320" s="1">
        <v>32</v>
      </c>
      <c r="AF320" s="1">
        <v>9</v>
      </c>
      <c r="AG320" s="15">
        <f t="shared" si="177"/>
        <v>0</v>
      </c>
      <c r="AH320" s="15">
        <f t="shared" si="178"/>
        <v>0.31428571428571428</v>
      </c>
      <c r="AI320" s="15">
        <f t="shared" si="179"/>
        <v>0.31428571428571428</v>
      </c>
      <c r="AJ320" s="1">
        <v>234</v>
      </c>
      <c r="AK320" s="21">
        <f t="shared" si="180"/>
        <v>0.27659574468085107</v>
      </c>
      <c r="AL320" s="1">
        <v>312</v>
      </c>
      <c r="AM320" s="21">
        <f t="shared" si="181"/>
        <v>0.36879432624113473</v>
      </c>
      <c r="AN320" s="1">
        <v>300</v>
      </c>
      <c r="AO320" s="21">
        <f t="shared" si="182"/>
        <v>0.3546099290780142</v>
      </c>
      <c r="AP320" s="21">
        <f t="shared" si="183"/>
        <v>0.42857142857142855</v>
      </c>
      <c r="AQ320" s="1">
        <v>1</v>
      </c>
      <c r="AR320" s="4">
        <v>-8.57</v>
      </c>
      <c r="AS320" s="41">
        <v>352</v>
      </c>
      <c r="AT320" s="41">
        <v>374</v>
      </c>
      <c r="AU320" s="41">
        <v>292</v>
      </c>
      <c r="AV320" s="21">
        <f t="shared" si="184"/>
        <v>0.48484848484848486</v>
      </c>
      <c r="AW320" s="26">
        <v>17.23</v>
      </c>
      <c r="AX320" s="42">
        <v>8</v>
      </c>
      <c r="AY320" s="41">
        <v>0.36799999999999999</v>
      </c>
      <c r="AZ320" s="1">
        <v>5</v>
      </c>
      <c r="BA320" s="43">
        <v>-0.65200000000000002</v>
      </c>
      <c r="BB320" s="16">
        <v>49.58</v>
      </c>
      <c r="BC320" s="26">
        <v>15.88</v>
      </c>
      <c r="BD320" s="43">
        <v>-1.056</v>
      </c>
      <c r="BE320" s="43">
        <v>-0.374</v>
      </c>
      <c r="BF320" s="16">
        <v>50.46</v>
      </c>
      <c r="BG320" s="21">
        <f t="shared" si="185"/>
        <v>8.6633663366336627E-2</v>
      </c>
      <c r="BH320" s="44">
        <f t="shared" si="186"/>
        <v>0.93036750483558994</v>
      </c>
      <c r="BI320" s="42">
        <f t="shared" si="187"/>
        <v>1017.0011682019265</v>
      </c>
      <c r="BJ320" s="21">
        <f t="shared" si="188"/>
        <v>1.700116820192657E-2</v>
      </c>
      <c r="BK320" s="26">
        <f t="shared" si="189"/>
        <v>2.1964689147351688</v>
      </c>
      <c r="BL320" s="26">
        <f t="shared" si="190"/>
        <v>2.2592251694418874</v>
      </c>
      <c r="BM320" s="16">
        <f t="shared" si="191"/>
        <v>25.353526901514517</v>
      </c>
      <c r="BN320" s="16">
        <f t="shared" si="192"/>
        <v>32.444983683373771</v>
      </c>
      <c r="BO320" s="16">
        <f t="shared" si="193"/>
        <v>50.079491255961841</v>
      </c>
      <c r="BP320" s="16">
        <f t="shared" si="194"/>
        <v>56.041335453100153</v>
      </c>
      <c r="BQ320" s="16">
        <f t="shared" si="195"/>
        <v>-5.961844197138312</v>
      </c>
      <c r="BR320" s="1">
        <v>35</v>
      </c>
      <c r="BS320" s="1">
        <v>36</v>
      </c>
      <c r="BT320" s="42">
        <v>369</v>
      </c>
      <c r="BU320" s="42">
        <v>481</v>
      </c>
      <c r="BV320" s="42">
        <v>160</v>
      </c>
      <c r="BW320" s="42">
        <v>179</v>
      </c>
      <c r="BX320" s="42">
        <v>197</v>
      </c>
      <c r="BY320" s="42">
        <v>234</v>
      </c>
      <c r="BZ320" s="1">
        <v>366</v>
      </c>
      <c r="CA320" s="1">
        <v>407</v>
      </c>
      <c r="CB320" s="21">
        <f t="shared" si="196"/>
        <v>0.47347994825355755</v>
      </c>
      <c r="CC320" s="4">
        <v>-5.37</v>
      </c>
      <c r="CD320" s="45">
        <f t="shared" si="197"/>
        <v>-4.6155584828525953</v>
      </c>
      <c r="CE320" s="26">
        <f t="shared" si="198"/>
        <v>2.5195184920215246</v>
      </c>
      <c r="CF320" s="26">
        <f t="shared" si="199"/>
        <v>2.4028741173908985</v>
      </c>
      <c r="CG320" s="26">
        <f t="shared" si="200"/>
        <v>31.93722977386544</v>
      </c>
      <c r="CH320" s="26">
        <f t="shared" si="201"/>
        <v>32.427136147314066</v>
      </c>
      <c r="CI320" s="26">
        <f t="shared" si="202"/>
        <v>60.025195184920214</v>
      </c>
      <c r="CJ320" s="26">
        <f t="shared" si="203"/>
        <v>56.945783694671682</v>
      </c>
      <c r="CK320" s="16">
        <f t="shared" si="204"/>
        <v>-9.0412556873868439</v>
      </c>
      <c r="CL320" s="42">
        <v>108</v>
      </c>
      <c r="CM320" s="42">
        <v>103</v>
      </c>
      <c r="CN320" s="42">
        <v>1261</v>
      </c>
      <c r="CO320" s="42">
        <v>1287</v>
      </c>
      <c r="CP320" s="42">
        <v>497</v>
      </c>
      <c r="CQ320" s="42">
        <v>484</v>
      </c>
      <c r="CR320" s="42">
        <v>567</v>
      </c>
      <c r="CS320" s="42">
        <v>707</v>
      </c>
      <c r="CT320" s="1">
        <v>19</v>
      </c>
      <c r="CU320" s="1">
        <v>5</v>
      </c>
      <c r="CV320" s="42">
        <f t="shared" si="205"/>
        <v>-14</v>
      </c>
      <c r="CW320" s="26">
        <f t="shared" si="206"/>
        <v>1.1580462202657693</v>
      </c>
      <c r="CX320" s="26">
        <f t="shared" si="207"/>
        <v>0.30474900533309718</v>
      </c>
      <c r="CY320" s="26">
        <f t="shared" si="208"/>
        <v>-0.85329721493267219</v>
      </c>
      <c r="CZ320" s="13">
        <v>31</v>
      </c>
      <c r="DA320" s="13">
        <v>37</v>
      </c>
      <c r="DB320" s="27">
        <v>37.11</v>
      </c>
      <c r="DC320" s="27">
        <v>33.61</v>
      </c>
      <c r="DD320" s="27">
        <v>38.07</v>
      </c>
      <c r="DE320" s="27">
        <v>36.950000000000003</v>
      </c>
      <c r="DF320" s="1"/>
      <c r="DG320" s="1"/>
      <c r="DH320" s="21" t="str">
        <f t="shared" si="209"/>
        <v xml:space="preserve"> </v>
      </c>
      <c r="DI320" s="42"/>
      <c r="DJ320" s="42"/>
      <c r="DK320" s="1"/>
      <c r="DL320" s="1"/>
      <c r="DM320" s="1"/>
      <c r="DN320" s="1"/>
      <c r="DO320" s="1"/>
      <c r="DP320" s="1"/>
      <c r="DQ320" s="47"/>
      <c r="DR320" s="46"/>
      <c r="DS320" s="13"/>
      <c r="DT320" s="13"/>
      <c r="DU320" s="13"/>
      <c r="DV320" s="13"/>
      <c r="DW320" s="13"/>
      <c r="DX320" s="1"/>
    </row>
    <row r="321" spans="1:128" ht="25.5" x14ac:dyDescent="0.2">
      <c r="A321" s="13" t="s">
        <v>1340</v>
      </c>
      <c r="B321" s="13" t="s">
        <v>1341</v>
      </c>
      <c r="C321" s="39" t="s">
        <v>3356</v>
      </c>
      <c r="D321" s="1" t="s">
        <v>219</v>
      </c>
      <c r="E321" s="13" t="s">
        <v>173</v>
      </c>
      <c r="F321" s="13">
        <v>31</v>
      </c>
      <c r="G321" s="13">
        <v>2</v>
      </c>
      <c r="H321" s="13">
        <v>3</v>
      </c>
      <c r="I321" s="40">
        <f t="shared" si="168"/>
        <v>5</v>
      </c>
      <c r="J321" s="19">
        <f t="shared" si="169"/>
        <v>0.59521841208950788</v>
      </c>
      <c r="K321" s="1">
        <v>2</v>
      </c>
      <c r="L321" s="1">
        <v>1</v>
      </c>
      <c r="M321" s="1">
        <v>2</v>
      </c>
      <c r="N321" s="1">
        <v>58</v>
      </c>
      <c r="O321" s="1">
        <v>35</v>
      </c>
      <c r="P321" s="1">
        <v>32</v>
      </c>
      <c r="Q321" s="1">
        <v>20</v>
      </c>
      <c r="R321" s="15">
        <f t="shared" si="170"/>
        <v>3.4482758620689655E-2</v>
      </c>
      <c r="S321" s="15">
        <f t="shared" si="171"/>
        <v>1.6E-2</v>
      </c>
      <c r="T321" s="16">
        <v>504.01666666670002</v>
      </c>
      <c r="U321" s="16">
        <f t="shared" si="172"/>
        <v>16.25860215053871</v>
      </c>
      <c r="V321" s="16">
        <v>484.93</v>
      </c>
      <c r="W321" s="16">
        <f t="shared" si="173"/>
        <v>15.642903225806451</v>
      </c>
      <c r="X321" s="16">
        <v>967.7</v>
      </c>
      <c r="Y321" s="16">
        <f t="shared" si="174"/>
        <v>31.216129032258067</v>
      </c>
      <c r="Z321" s="21">
        <f t="shared" si="175"/>
        <v>0.33382898604599931</v>
      </c>
      <c r="AA321" s="20">
        <f t="shared" si="176"/>
        <v>16.9375</v>
      </c>
      <c r="AB321">
        <v>52</v>
      </c>
      <c r="AC321" s="1">
        <v>108</v>
      </c>
      <c r="AD321" s="1">
        <v>46</v>
      </c>
      <c r="AE321" s="1">
        <v>11</v>
      </c>
      <c r="AF321" s="1">
        <v>7</v>
      </c>
      <c r="AG321" s="15">
        <f t="shared" si="177"/>
        <v>0.125</v>
      </c>
      <c r="AH321" s="15">
        <f t="shared" si="178"/>
        <v>0.1875</v>
      </c>
      <c r="AI321" s="15">
        <f t="shared" si="179"/>
        <v>0.3125</v>
      </c>
      <c r="AJ321" s="1">
        <v>152</v>
      </c>
      <c r="AK321" s="21">
        <f t="shared" si="180"/>
        <v>0.3619047619047619</v>
      </c>
      <c r="AL321" s="1">
        <v>113</v>
      </c>
      <c r="AM321" s="21">
        <f t="shared" si="181"/>
        <v>0.26904761904761904</v>
      </c>
      <c r="AN321" s="1">
        <v>155</v>
      </c>
      <c r="AO321" s="21">
        <f t="shared" si="182"/>
        <v>0.36904761904761907</v>
      </c>
      <c r="AP321" s="21">
        <f t="shared" si="183"/>
        <v>0.57358490566037734</v>
      </c>
      <c r="AQ321" s="1">
        <v>8</v>
      </c>
      <c r="AR321" s="4">
        <v>3.6</v>
      </c>
      <c r="AS321" s="41">
        <v>185</v>
      </c>
      <c r="AT321" s="41">
        <v>167</v>
      </c>
      <c r="AU321" s="41">
        <v>155</v>
      </c>
      <c r="AV321" s="21">
        <f t="shared" si="184"/>
        <v>0.52556818181818177</v>
      </c>
      <c r="AW321" s="26">
        <v>17.18</v>
      </c>
      <c r="AX321" s="42">
        <v>8</v>
      </c>
      <c r="AY321" s="41">
        <v>-2.1000000000000001E-2</v>
      </c>
      <c r="AZ321" s="1">
        <v>8</v>
      </c>
      <c r="BA321" s="43">
        <v>-1.198</v>
      </c>
      <c r="BB321" s="16">
        <v>49.37</v>
      </c>
      <c r="BC321" s="26">
        <v>16.54</v>
      </c>
      <c r="BD321" s="43">
        <v>8.1000000000000003E-2</v>
      </c>
      <c r="BE321" s="43">
        <v>5.601</v>
      </c>
      <c r="BF321" s="16">
        <v>51.93</v>
      </c>
      <c r="BG321" s="21">
        <f t="shared" si="185"/>
        <v>5.9040590405904057E-2</v>
      </c>
      <c r="BH321" s="44">
        <f t="shared" si="186"/>
        <v>0.91631799163179917</v>
      </c>
      <c r="BI321" s="42">
        <f t="shared" si="187"/>
        <v>975.35858203770317</v>
      </c>
      <c r="BJ321" s="21">
        <f t="shared" si="188"/>
        <v>-2.4641417962296776E-2</v>
      </c>
      <c r="BK321" s="26">
        <f t="shared" si="189"/>
        <v>1.9796671684573033</v>
      </c>
      <c r="BL321" s="26">
        <f t="shared" si="190"/>
        <v>2.4745839605716289</v>
      </c>
      <c r="BM321" s="16">
        <f t="shared" si="191"/>
        <v>33.530612665745572</v>
      </c>
      <c r="BN321" s="16">
        <f t="shared" si="192"/>
        <v>29.571278328830964</v>
      </c>
      <c r="BO321" s="16">
        <f t="shared" si="193"/>
        <v>61.617140618233549</v>
      </c>
      <c r="BP321" s="16">
        <f t="shared" si="194"/>
        <v>56.04932670694739</v>
      </c>
      <c r="BQ321" s="16">
        <f t="shared" si="195"/>
        <v>5.5678139112861587</v>
      </c>
      <c r="BR321" s="1">
        <v>16</v>
      </c>
      <c r="BS321" s="1">
        <v>20</v>
      </c>
      <c r="BT321" s="42">
        <v>255</v>
      </c>
      <c r="BU321" s="42">
        <v>219</v>
      </c>
      <c r="BV321" s="42">
        <v>112</v>
      </c>
      <c r="BW321" s="42">
        <v>90</v>
      </c>
      <c r="BX321" s="42">
        <v>124</v>
      </c>
      <c r="BY321" s="42">
        <v>115</v>
      </c>
      <c r="BZ321" s="1">
        <v>239</v>
      </c>
      <c r="CA321" s="1">
        <v>235</v>
      </c>
      <c r="CB321" s="21">
        <f t="shared" si="196"/>
        <v>0.50421940928270037</v>
      </c>
      <c r="CC321" s="4">
        <v>-6.47</v>
      </c>
      <c r="CD321" s="45">
        <f t="shared" si="197"/>
        <v>-3.0872238245628978</v>
      </c>
      <c r="CE321" s="26">
        <f t="shared" si="198"/>
        <v>3.534153146636354</v>
      </c>
      <c r="CF321" s="26">
        <f t="shared" si="199"/>
        <v>2.2940994109744755</v>
      </c>
      <c r="CG321" s="26">
        <f t="shared" si="200"/>
        <v>31.93138369329337</v>
      </c>
      <c r="CH321" s="26">
        <f t="shared" si="201"/>
        <v>25.545106954634701</v>
      </c>
      <c r="CI321" s="26">
        <f t="shared" si="202"/>
        <v>57.662498708277361</v>
      </c>
      <c r="CJ321" s="26">
        <f t="shared" si="203"/>
        <v>47.0600392683683</v>
      </c>
      <c r="CK321" s="16">
        <f t="shared" si="204"/>
        <v>-5.034645528622903</v>
      </c>
      <c r="CL321" s="42">
        <v>57</v>
      </c>
      <c r="CM321" s="42">
        <v>37</v>
      </c>
      <c r="CN321" s="42">
        <v>458</v>
      </c>
      <c r="CO321" s="42">
        <v>375</v>
      </c>
      <c r="CP321" s="42">
        <v>183</v>
      </c>
      <c r="CQ321" s="42">
        <v>144</v>
      </c>
      <c r="CR321" s="42">
        <v>203</v>
      </c>
      <c r="CS321" s="42">
        <v>232</v>
      </c>
      <c r="CT321" s="1">
        <v>9</v>
      </c>
      <c r="CU321" s="1">
        <v>1</v>
      </c>
      <c r="CV321" s="42">
        <f t="shared" si="205"/>
        <v>-8</v>
      </c>
      <c r="CW321" s="26">
        <f t="shared" si="206"/>
        <v>1.0713931417611142</v>
      </c>
      <c r="CX321" s="26">
        <f t="shared" si="207"/>
        <v>0.11904368241790157</v>
      </c>
      <c r="CY321" s="26">
        <f t="shared" si="208"/>
        <v>-0.95234945934321258</v>
      </c>
      <c r="CZ321" s="13">
        <v>22</v>
      </c>
      <c r="DA321" s="13">
        <v>19</v>
      </c>
      <c r="DB321" s="27">
        <v>22.8</v>
      </c>
      <c r="DC321" s="27">
        <v>16.3</v>
      </c>
      <c r="DD321" s="27">
        <v>19.91</v>
      </c>
      <c r="DE321" s="27">
        <v>15.99</v>
      </c>
      <c r="DF321" s="1"/>
      <c r="DG321" s="1"/>
      <c r="DH321" s="21" t="str">
        <f t="shared" si="209"/>
        <v xml:space="preserve"> </v>
      </c>
      <c r="DI321" s="42"/>
      <c r="DJ321" s="42"/>
      <c r="DK321" s="1"/>
      <c r="DL321" s="1"/>
      <c r="DM321" s="1"/>
      <c r="DN321" s="1"/>
      <c r="DO321" s="1"/>
      <c r="DP321" s="1"/>
      <c r="DQ321" s="47"/>
      <c r="DR321" s="46"/>
      <c r="DS321" s="13"/>
      <c r="DT321" s="13"/>
      <c r="DU321" s="13"/>
      <c r="DV321" s="13"/>
      <c r="DW321" s="13"/>
      <c r="DX321" s="1"/>
    </row>
    <row r="322" spans="1:128" ht="25.5" x14ac:dyDescent="0.2">
      <c r="A322" s="13" t="s">
        <v>759</v>
      </c>
      <c r="B322" s="13" t="s">
        <v>1344</v>
      </c>
      <c r="C322" s="39" t="s">
        <v>3357</v>
      </c>
      <c r="D322" s="1" t="s">
        <v>302</v>
      </c>
      <c r="E322" s="13" t="s">
        <v>173</v>
      </c>
      <c r="F322" s="13">
        <v>76</v>
      </c>
      <c r="G322" s="13">
        <v>4</v>
      </c>
      <c r="H322" s="13">
        <v>5</v>
      </c>
      <c r="I322" s="40">
        <f t="shared" ref="I322:I385" si="210">G322+H322</f>
        <v>9</v>
      </c>
      <c r="J322" s="19">
        <f t="shared" ref="J322:J385" si="211">I322/T322*60</f>
        <v>0.4568463501642544</v>
      </c>
      <c r="K322" s="1">
        <v>4</v>
      </c>
      <c r="L322" s="1">
        <v>0</v>
      </c>
      <c r="M322" s="1">
        <v>5</v>
      </c>
      <c r="N322" s="1">
        <v>87</v>
      </c>
      <c r="O322" s="1">
        <v>36</v>
      </c>
      <c r="P322" s="1">
        <v>60</v>
      </c>
      <c r="Q322" s="1">
        <v>34</v>
      </c>
      <c r="R322" s="15">
        <f t="shared" ref="R322:R385" si="212">IF(N322&gt;0,G322/N322,0)</f>
        <v>4.5977011494252873E-2</v>
      </c>
      <c r="S322" s="15">
        <f t="shared" ref="S322:S385" si="213">IF(SUM(N322:P322)&gt;0,G322/SUM(N322:P322),0)</f>
        <v>2.185792349726776E-2</v>
      </c>
      <c r="T322" s="16">
        <v>1182.0166666667001</v>
      </c>
      <c r="U322" s="16">
        <f t="shared" ref="U322:U385" si="214">T322/F322</f>
        <v>15.552850877193421</v>
      </c>
      <c r="V322" s="16">
        <v>1146.23</v>
      </c>
      <c r="W322" s="16">
        <f t="shared" ref="W322:W385" si="215">V322/F322</f>
        <v>15.081973684210526</v>
      </c>
      <c r="X322" s="16">
        <v>2517.3000000000002</v>
      </c>
      <c r="Y322" s="16">
        <f t="shared" ref="Y322:Y385" si="216">X322/F322</f>
        <v>33.122368421052634</v>
      </c>
      <c r="Z322" s="21">
        <f t="shared" ref="Z322:Z385" si="217">W322/(W322+Y322)</f>
        <v>0.31287583287157467</v>
      </c>
      <c r="AA322" s="20">
        <f t="shared" ref="AA322:AA385" si="218">IF(BG322&gt;0,L322/BG322,0)</f>
        <v>0</v>
      </c>
      <c r="AB322">
        <v>56</v>
      </c>
      <c r="AC322" s="1">
        <v>193</v>
      </c>
      <c r="AD322" s="1">
        <v>175</v>
      </c>
      <c r="AE322" s="1">
        <v>30</v>
      </c>
      <c r="AF322" s="1">
        <v>6</v>
      </c>
      <c r="AG322" s="15">
        <f t="shared" ref="AG322:AG385" si="219">IF(K322&gt;0,G322/BR322,0)</f>
        <v>9.7560975609756101E-2</v>
      </c>
      <c r="AH322" s="15">
        <f t="shared" ref="AH322:AH385" si="220">IF(BR322&gt;0,(L322+M322)/BR322,0)</f>
        <v>0.12195121951219512</v>
      </c>
      <c r="AI322" s="15">
        <f t="shared" ref="AI322:AI385" si="221">AG322+AH322</f>
        <v>0.21951219512195122</v>
      </c>
      <c r="AJ322" s="1">
        <v>318</v>
      </c>
      <c r="AK322" s="21">
        <f t="shared" ref="AK322:AK385" si="222">AJ322/(AJ322+AL322+AN322)</f>
        <v>0.27413793103448275</v>
      </c>
      <c r="AL322" s="1">
        <v>423</v>
      </c>
      <c r="AM322" s="21">
        <f t="shared" ref="AM322:AM385" si="223">AL322/(AJ322+AL322+AN322)</f>
        <v>0.36465517241379308</v>
      </c>
      <c r="AN322" s="1">
        <v>419</v>
      </c>
      <c r="AO322" s="21">
        <f t="shared" ref="AO322:AO385" si="224">AN322/(AJ322+AL322+AN322)</f>
        <v>0.36120689655172411</v>
      </c>
      <c r="AP322" s="21">
        <f t="shared" ref="AP322:AP385" si="225">AJ322/(AJ322+AL322)</f>
        <v>0.4291497975708502</v>
      </c>
      <c r="AQ322" s="1">
        <v>2</v>
      </c>
      <c r="AR322" s="4">
        <v>-11.99</v>
      </c>
      <c r="AS322" s="41">
        <v>416</v>
      </c>
      <c r="AT322" s="41">
        <v>435</v>
      </c>
      <c r="AU322" s="41">
        <v>364</v>
      </c>
      <c r="AV322" s="21">
        <f t="shared" ref="AV322:AV385" si="226">AS322/(AS322+AT322)</f>
        <v>0.48883666274970622</v>
      </c>
      <c r="AW322" s="26">
        <v>17.43</v>
      </c>
      <c r="AX322" s="42">
        <v>3</v>
      </c>
      <c r="AY322" s="41">
        <v>0.88200000000000001</v>
      </c>
      <c r="AZ322" s="1">
        <v>3</v>
      </c>
      <c r="BA322" s="43">
        <v>0.19600000000000001</v>
      </c>
      <c r="BB322" s="16">
        <v>49.83</v>
      </c>
      <c r="BC322" s="26">
        <v>16.18</v>
      </c>
      <c r="BD322" s="43">
        <v>-1.4119999999999999</v>
      </c>
      <c r="BE322" s="43">
        <v>1.51</v>
      </c>
      <c r="BF322" s="16">
        <v>50.98</v>
      </c>
      <c r="BG322" s="21">
        <f t="shared" ref="BG322:BG385" si="227">IF(BR322&gt;0,BR322/(BR322+BT322),0)</f>
        <v>7.4007220216606495E-2</v>
      </c>
      <c r="BH322" s="44">
        <f t="shared" ref="BH322:BH385" si="228">BU322/MAX(1,BS322+BU322)</f>
        <v>0.92362344582593248</v>
      </c>
      <c r="BI322" s="42">
        <f t="shared" ref="BI322:BI385" si="229">BH322*1000+BG322*1000</f>
        <v>997.63066604253891</v>
      </c>
      <c r="BJ322" s="21">
        <f t="shared" ref="BJ322:BJ385" si="230">BG322-(1-BH322)</f>
        <v>-2.3693339574610284E-3</v>
      </c>
      <c r="BK322" s="26">
        <f t="shared" ref="BK322:BK385" si="231">BR322/(W322*F322)*60</f>
        <v>2.1461661272170507</v>
      </c>
      <c r="BL322" s="26">
        <f t="shared" ref="BL322:BL385" si="232">BS322/(W322*F322)*60</f>
        <v>2.2508571578130043</v>
      </c>
      <c r="BM322" s="16">
        <f t="shared" ref="BM322:BM385" si="233">(BR322+BT322)/(W322*F322)*60</f>
        <v>28.999415475079172</v>
      </c>
      <c r="BN322" s="16">
        <f t="shared" ref="BN322:BN385" si="234">(BS322+BU322)/(W322*F322)*60</f>
        <v>29.470525112760964</v>
      </c>
      <c r="BO322" s="16">
        <f t="shared" ref="BO322:BO385" si="235">(BR322+BT322+BV322+BY322)/(W322*F322)*60</f>
        <v>51.979096690891005</v>
      </c>
      <c r="BP322" s="16">
        <f t="shared" ref="BP322:BP385" si="236">(BS322+BU322+BW322+BX322)/(W322*F322)*60</f>
        <v>52.868970450956617</v>
      </c>
      <c r="BQ322" s="16">
        <f t="shared" ref="BQ322:BQ385" si="237">BO322-BP322</f>
        <v>-0.88987376006561192</v>
      </c>
      <c r="BR322" s="1">
        <v>41</v>
      </c>
      <c r="BS322" s="1">
        <v>43</v>
      </c>
      <c r="BT322" s="42">
        <v>513</v>
      </c>
      <c r="BU322" s="42">
        <v>520</v>
      </c>
      <c r="BV322" s="42">
        <v>211</v>
      </c>
      <c r="BW322" s="42">
        <v>214</v>
      </c>
      <c r="BX322" s="42">
        <v>233</v>
      </c>
      <c r="BY322" s="42">
        <v>228</v>
      </c>
      <c r="BZ322" s="1">
        <v>423</v>
      </c>
      <c r="CA322" s="1">
        <v>453</v>
      </c>
      <c r="CB322" s="21">
        <f t="shared" ref="CB322:CB385" si="238">BZ322/(BZ322+CA322)</f>
        <v>0.48287671232876711</v>
      </c>
      <c r="CC322" s="4">
        <v>-4.51</v>
      </c>
      <c r="CD322" s="45">
        <f t="shared" ref="CD322:CD385" si="239">BQ322-(-11.91+BE322-BA322+AP322*24)</f>
        <v>-0.59346890176601619</v>
      </c>
      <c r="CE322" s="26">
        <f t="shared" ref="CE322:CE385" si="240">CL322/(Y322*F322)*60</f>
        <v>2.3120009534024546</v>
      </c>
      <c r="CF322" s="26">
        <f t="shared" ref="CF322:CF385" si="241">CM322/(Y322*F322)*60</f>
        <v>2.3596710761530209</v>
      </c>
      <c r="CG322" s="26">
        <f t="shared" ref="CG322:CG385" si="242">(CL322+CN322)/(Y322*F322)*60</f>
        <v>31.319270647121915</v>
      </c>
      <c r="CH322" s="26">
        <f t="shared" ref="CH322:CH385" si="243">(CM322+CO322)/(Y322*F322)*60</f>
        <v>28.101537361458703</v>
      </c>
      <c r="CI322" s="26">
        <f t="shared" ref="CI322:CI385" si="244">(CL322+CN322+CP322+CS322)/(Y322*F322)*60</f>
        <v>56.13156953879156</v>
      </c>
      <c r="CJ322" s="26">
        <f t="shared" ref="CJ322:CJ385" si="245">(CM322+CO322+CQ322+CR322)/(Y322*F322)*60</f>
        <v>50.554165176975324</v>
      </c>
      <c r="CK322" s="16">
        <f t="shared" ref="CK322:CK385" si="246">BQ322-(CI322-CJ322)</f>
        <v>-6.4672781218818471</v>
      </c>
      <c r="CL322" s="42">
        <v>97</v>
      </c>
      <c r="CM322" s="42">
        <v>99</v>
      </c>
      <c r="CN322" s="42">
        <v>1217</v>
      </c>
      <c r="CO322" s="42">
        <v>1080</v>
      </c>
      <c r="CP322" s="42">
        <v>454</v>
      </c>
      <c r="CQ322" s="42">
        <v>454</v>
      </c>
      <c r="CR322" s="42">
        <v>488</v>
      </c>
      <c r="CS322" s="42">
        <v>587</v>
      </c>
      <c r="CT322" s="1">
        <v>13</v>
      </c>
      <c r="CU322" s="1">
        <v>10</v>
      </c>
      <c r="CV322" s="42">
        <f t="shared" ref="CV322:CV385" si="247">CU322-CT322</f>
        <v>-3</v>
      </c>
      <c r="CW322" s="26">
        <f t="shared" ref="CW322:CW385" si="248">CT322/(U322*F322)*60</f>
        <v>0.65988917245947853</v>
      </c>
      <c r="CX322" s="26">
        <f t="shared" ref="CX322:CX385" si="249">CU322/(U322*F322)*60</f>
        <v>0.50760705573806042</v>
      </c>
      <c r="CY322" s="26">
        <f t="shared" ref="CY322:CY385" si="250">CV322/(U322*F322)*60</f>
        <v>-0.15228211672141811</v>
      </c>
      <c r="CZ322" s="13">
        <v>39</v>
      </c>
      <c r="DA322" s="13">
        <v>43</v>
      </c>
      <c r="DB322" s="27">
        <v>39.4</v>
      </c>
      <c r="DC322" s="27">
        <v>46.65</v>
      </c>
      <c r="DD322" s="27">
        <v>40.520000000000003</v>
      </c>
      <c r="DE322" s="27">
        <v>38.1</v>
      </c>
      <c r="DF322" s="1"/>
      <c r="DG322" s="1"/>
      <c r="DH322" s="21" t="str">
        <f t="shared" ref="DH322:DH385" si="251">IF((DF322+DG322)&gt;0,DF322/(DF322+DG322)," ")</f>
        <v xml:space="preserve"> </v>
      </c>
      <c r="DI322" s="42"/>
      <c r="DJ322" s="42"/>
      <c r="DK322" s="1"/>
      <c r="DL322" s="1"/>
      <c r="DM322" s="1"/>
      <c r="DN322" s="1"/>
      <c r="DO322" s="1"/>
      <c r="DP322" s="1"/>
      <c r="DQ322" s="1"/>
      <c r="DR322" s="42"/>
      <c r="DS322" s="1"/>
      <c r="DT322" s="1"/>
      <c r="DU322" s="1"/>
      <c r="DV322" s="1"/>
      <c r="DW322" s="1"/>
      <c r="DX322" s="13"/>
    </row>
    <row r="323" spans="1:128" ht="25.5" x14ac:dyDescent="0.2">
      <c r="A323" s="13" t="s">
        <v>1348</v>
      </c>
      <c r="B323" s="13" t="s">
        <v>1349</v>
      </c>
      <c r="C323" s="39" t="s">
        <v>3358</v>
      </c>
      <c r="D323" s="1" t="s">
        <v>162</v>
      </c>
      <c r="E323" s="13" t="s">
        <v>173</v>
      </c>
      <c r="F323" s="13">
        <v>76</v>
      </c>
      <c r="G323" s="13">
        <v>2</v>
      </c>
      <c r="H323" s="13">
        <v>13</v>
      </c>
      <c r="I323" s="40">
        <f t="shared" si="210"/>
        <v>15</v>
      </c>
      <c r="J323" s="19">
        <f t="shared" si="211"/>
        <v>0.81287350785027512</v>
      </c>
      <c r="K323" s="1">
        <v>2</v>
      </c>
      <c r="L323" s="1">
        <v>2</v>
      </c>
      <c r="M323" s="1">
        <v>11</v>
      </c>
      <c r="N323" s="1">
        <v>35</v>
      </c>
      <c r="O323" s="1">
        <v>9</v>
      </c>
      <c r="P323" s="1">
        <v>35</v>
      </c>
      <c r="Q323" s="1">
        <v>17</v>
      </c>
      <c r="R323" s="15">
        <f t="shared" si="212"/>
        <v>5.7142857142857141E-2</v>
      </c>
      <c r="S323" s="15">
        <f t="shared" si="213"/>
        <v>2.5316455696202531E-2</v>
      </c>
      <c r="T323" s="16">
        <v>1107.1833333333</v>
      </c>
      <c r="U323" s="16">
        <f t="shared" si="214"/>
        <v>14.568201754385527</v>
      </c>
      <c r="V323" s="16">
        <v>1068.92</v>
      </c>
      <c r="W323" s="16">
        <f t="shared" si="215"/>
        <v>14.064736842105264</v>
      </c>
      <c r="X323" s="16">
        <v>2610.7800000000002</v>
      </c>
      <c r="Y323" s="16">
        <f t="shared" si="216"/>
        <v>34.352368421052631</v>
      </c>
      <c r="Z323" s="21">
        <f t="shared" si="217"/>
        <v>0.29049107264179147</v>
      </c>
      <c r="AA323" s="20">
        <f t="shared" si="218"/>
        <v>17.555555555555557</v>
      </c>
      <c r="AB323">
        <v>128</v>
      </c>
      <c r="AC323" s="1">
        <v>89</v>
      </c>
      <c r="AD323" s="1">
        <v>72</v>
      </c>
      <c r="AE323" s="1">
        <v>25</v>
      </c>
      <c r="AF323" s="1">
        <v>14</v>
      </c>
      <c r="AG323" s="15">
        <f t="shared" si="219"/>
        <v>4.4444444444444446E-2</v>
      </c>
      <c r="AH323" s="15">
        <f t="shared" si="220"/>
        <v>0.28888888888888886</v>
      </c>
      <c r="AI323" s="15">
        <f t="shared" si="221"/>
        <v>0.33333333333333331</v>
      </c>
      <c r="AJ323" s="1">
        <v>292</v>
      </c>
      <c r="AK323" s="21">
        <f t="shared" si="222"/>
        <v>0.28968253968253971</v>
      </c>
      <c r="AL323" s="1">
        <v>359</v>
      </c>
      <c r="AM323" s="21">
        <f t="shared" si="223"/>
        <v>0.35615079365079366</v>
      </c>
      <c r="AN323" s="1">
        <v>357</v>
      </c>
      <c r="AO323" s="21">
        <f t="shared" si="224"/>
        <v>0.35416666666666669</v>
      </c>
      <c r="AP323" s="21">
        <f t="shared" si="225"/>
        <v>0.44854070660522272</v>
      </c>
      <c r="AQ323" s="1">
        <v>4</v>
      </c>
      <c r="AR323" s="4">
        <v>-0.68</v>
      </c>
      <c r="AS323" s="41">
        <v>348</v>
      </c>
      <c r="AT323" s="41">
        <v>394</v>
      </c>
      <c r="AU323" s="41">
        <v>324</v>
      </c>
      <c r="AV323" s="21">
        <f t="shared" si="226"/>
        <v>0.46900269541778977</v>
      </c>
      <c r="AW323" s="26">
        <v>17.16</v>
      </c>
      <c r="AX323" s="42">
        <v>6</v>
      </c>
      <c r="AY323" s="41">
        <v>-8.1000000000000003E-2</v>
      </c>
      <c r="AZ323" s="1">
        <v>5</v>
      </c>
      <c r="BA323" s="43">
        <v>1.2549999999999999</v>
      </c>
      <c r="BB323" s="16">
        <v>50.11</v>
      </c>
      <c r="BC323" s="26">
        <v>16.73</v>
      </c>
      <c r="BD323" s="43">
        <v>1.4430000000000001</v>
      </c>
      <c r="BE323" s="43">
        <v>-13.632999999999999</v>
      </c>
      <c r="BF323" s="16">
        <v>44.76</v>
      </c>
      <c r="BG323" s="21">
        <f t="shared" si="227"/>
        <v>0.11392405063291139</v>
      </c>
      <c r="BH323" s="44">
        <f t="shared" si="228"/>
        <v>0.92439862542955331</v>
      </c>
      <c r="BI323" s="42">
        <f t="shared" si="229"/>
        <v>1038.3226760624648</v>
      </c>
      <c r="BJ323" s="21">
        <f t="shared" si="230"/>
        <v>3.83226760624647E-2</v>
      </c>
      <c r="BK323" s="26">
        <f t="shared" si="231"/>
        <v>2.5259140066609289</v>
      </c>
      <c r="BL323" s="26">
        <f t="shared" si="232"/>
        <v>2.469782584290686</v>
      </c>
      <c r="BM323" s="16">
        <f t="shared" si="233"/>
        <v>22.171911836245929</v>
      </c>
      <c r="BN323" s="16">
        <f t="shared" si="234"/>
        <v>32.668487819481342</v>
      </c>
      <c r="BO323" s="16">
        <f t="shared" si="235"/>
        <v>41.93017251057141</v>
      </c>
      <c r="BP323" s="16">
        <f t="shared" si="236"/>
        <v>64.270478613928077</v>
      </c>
      <c r="BQ323" s="16">
        <f t="shared" si="237"/>
        <v>-22.340306103356667</v>
      </c>
      <c r="BR323" s="1">
        <v>45</v>
      </c>
      <c r="BS323" s="1">
        <v>44</v>
      </c>
      <c r="BT323" s="42">
        <v>350</v>
      </c>
      <c r="BU323" s="42">
        <v>538</v>
      </c>
      <c r="BV323" s="42">
        <v>134</v>
      </c>
      <c r="BW323" s="42">
        <v>233</v>
      </c>
      <c r="BX323" s="42">
        <v>330</v>
      </c>
      <c r="BY323" s="42">
        <v>218</v>
      </c>
      <c r="BZ323" s="1">
        <v>360</v>
      </c>
      <c r="CA323" s="1">
        <v>573</v>
      </c>
      <c r="CB323" s="21">
        <f t="shared" si="238"/>
        <v>0.38585209003215432</v>
      </c>
      <c r="CC323" s="4">
        <v>-7.8</v>
      </c>
      <c r="CD323" s="45">
        <f t="shared" si="239"/>
        <v>-6.3072830618820142</v>
      </c>
      <c r="CE323" s="26">
        <f t="shared" si="240"/>
        <v>2.4820168685220509</v>
      </c>
      <c r="CF323" s="26">
        <f t="shared" si="241"/>
        <v>2.6199066945510543</v>
      </c>
      <c r="CG323" s="26">
        <f t="shared" si="242"/>
        <v>29.002826741433594</v>
      </c>
      <c r="CH323" s="26">
        <f t="shared" si="243"/>
        <v>32.519017305173172</v>
      </c>
      <c r="CI323" s="26">
        <f t="shared" si="244"/>
        <v>51.524831659504066</v>
      </c>
      <c r="CJ323" s="26">
        <f t="shared" si="245"/>
        <v>63.452301611012814</v>
      </c>
      <c r="CK323" s="16">
        <f t="shared" si="246"/>
        <v>-10.41283615184792</v>
      </c>
      <c r="CL323" s="42">
        <v>108</v>
      </c>
      <c r="CM323" s="42">
        <v>114</v>
      </c>
      <c r="CN323" s="42">
        <v>1154</v>
      </c>
      <c r="CO323" s="42">
        <v>1301</v>
      </c>
      <c r="CP323" s="42">
        <v>419</v>
      </c>
      <c r="CQ323" s="42">
        <v>584</v>
      </c>
      <c r="CR323" s="42">
        <v>762</v>
      </c>
      <c r="CS323" s="42">
        <v>561</v>
      </c>
      <c r="CT323" s="1">
        <v>8</v>
      </c>
      <c r="CU323" s="1">
        <v>4</v>
      </c>
      <c r="CV323" s="42">
        <f t="shared" si="247"/>
        <v>-4</v>
      </c>
      <c r="CW323" s="26">
        <f t="shared" si="248"/>
        <v>0.4335325375201467</v>
      </c>
      <c r="CX323" s="26">
        <f t="shared" si="249"/>
        <v>0.21676626876007335</v>
      </c>
      <c r="CY323" s="26">
        <f t="shared" si="250"/>
        <v>-0.21676626876007335</v>
      </c>
      <c r="CZ323" s="13">
        <v>29</v>
      </c>
      <c r="DA323" s="13">
        <v>47</v>
      </c>
      <c r="DB323" s="27">
        <v>40.5</v>
      </c>
      <c r="DC323" s="27">
        <v>43.13</v>
      </c>
      <c r="DD323" s="27">
        <v>37.869999999999997</v>
      </c>
      <c r="DE323" s="27">
        <v>42.95</v>
      </c>
      <c r="DF323" s="1"/>
      <c r="DG323" s="1"/>
      <c r="DH323" s="21" t="str">
        <f t="shared" si="251"/>
        <v xml:space="preserve"> </v>
      </c>
      <c r="DI323" s="42"/>
      <c r="DJ323" s="42"/>
      <c r="DK323" s="1"/>
      <c r="DL323" s="1"/>
      <c r="DM323" s="1"/>
      <c r="DN323" s="1"/>
      <c r="DO323" s="1"/>
      <c r="DP323" s="1"/>
      <c r="DQ323" s="47"/>
      <c r="DR323" s="46"/>
      <c r="DS323" s="13"/>
      <c r="DT323" s="13"/>
      <c r="DU323" s="13"/>
      <c r="DV323" s="13"/>
      <c r="DW323" s="13"/>
      <c r="DX323" s="1"/>
    </row>
    <row r="324" spans="1:128" ht="25.5" x14ac:dyDescent="0.2">
      <c r="A324" s="13" t="s">
        <v>1352</v>
      </c>
      <c r="B324" s="13" t="s">
        <v>1353</v>
      </c>
      <c r="C324" s="39" t="s">
        <v>3359</v>
      </c>
      <c r="D324" s="1" t="s">
        <v>264</v>
      </c>
      <c r="E324" s="13" t="s">
        <v>173</v>
      </c>
      <c r="F324" s="13">
        <v>61</v>
      </c>
      <c r="G324" s="13">
        <v>2</v>
      </c>
      <c r="H324" s="13">
        <v>9</v>
      </c>
      <c r="I324" s="40">
        <f t="shared" si="210"/>
        <v>11</v>
      </c>
      <c r="J324" s="19">
        <f t="shared" si="211"/>
        <v>0.65498933161315942</v>
      </c>
      <c r="K324" s="1">
        <v>2</v>
      </c>
      <c r="L324" s="1">
        <v>3</v>
      </c>
      <c r="M324" s="1">
        <v>5</v>
      </c>
      <c r="N324" s="1">
        <v>39</v>
      </c>
      <c r="O324" s="1">
        <v>18</v>
      </c>
      <c r="P324" s="1">
        <v>36</v>
      </c>
      <c r="Q324" s="1">
        <v>18</v>
      </c>
      <c r="R324" s="15">
        <f t="shared" si="212"/>
        <v>5.128205128205128E-2</v>
      </c>
      <c r="S324" s="15">
        <f t="shared" si="213"/>
        <v>2.1505376344086023E-2</v>
      </c>
      <c r="T324" s="16">
        <v>1007.65</v>
      </c>
      <c r="U324" s="16">
        <f t="shared" si="214"/>
        <v>16.518852459016394</v>
      </c>
      <c r="V324" s="16">
        <v>963.38</v>
      </c>
      <c r="W324" s="16">
        <f t="shared" si="215"/>
        <v>15.79311475409836</v>
      </c>
      <c r="X324" s="16">
        <v>1990.7</v>
      </c>
      <c r="Y324" s="16">
        <f t="shared" si="216"/>
        <v>32.6344262295082</v>
      </c>
      <c r="Z324" s="21">
        <f t="shared" si="217"/>
        <v>0.32611845312246107</v>
      </c>
      <c r="AA324" s="20">
        <f t="shared" si="218"/>
        <v>33.974999999999994</v>
      </c>
      <c r="AB324">
        <v>96</v>
      </c>
      <c r="AC324" s="1">
        <v>39</v>
      </c>
      <c r="AD324" s="1">
        <v>117</v>
      </c>
      <c r="AE324" s="1">
        <v>12</v>
      </c>
      <c r="AF324" s="1">
        <v>7</v>
      </c>
      <c r="AG324" s="15">
        <f t="shared" si="219"/>
        <v>0.05</v>
      </c>
      <c r="AH324" s="15">
        <f t="shared" si="220"/>
        <v>0.2</v>
      </c>
      <c r="AI324" s="15">
        <f t="shared" si="221"/>
        <v>0.25</v>
      </c>
      <c r="AJ324" s="1">
        <v>355</v>
      </c>
      <c r="AK324" s="21">
        <f t="shared" si="222"/>
        <v>0.37056367432150311</v>
      </c>
      <c r="AL324" s="1">
        <v>267</v>
      </c>
      <c r="AM324" s="21">
        <f t="shared" si="223"/>
        <v>0.27870563674321502</v>
      </c>
      <c r="AN324" s="1">
        <v>336</v>
      </c>
      <c r="AO324" s="21">
        <f t="shared" si="224"/>
        <v>0.35073068893528186</v>
      </c>
      <c r="AP324" s="21">
        <f t="shared" si="225"/>
        <v>0.57073954983922826</v>
      </c>
      <c r="AQ324" s="1">
        <v>9</v>
      </c>
      <c r="AR324" s="4">
        <v>9.8699999999999992</v>
      </c>
      <c r="AS324" s="41">
        <v>350</v>
      </c>
      <c r="AT324" s="41">
        <v>345</v>
      </c>
      <c r="AU324" s="41">
        <v>293</v>
      </c>
      <c r="AV324" s="21">
        <f t="shared" si="226"/>
        <v>0.50359712230215825</v>
      </c>
      <c r="AW324" s="26">
        <v>17.399999999999999</v>
      </c>
      <c r="AX324" s="42">
        <v>4</v>
      </c>
      <c r="AY324" s="41">
        <v>0.32800000000000001</v>
      </c>
      <c r="AZ324" s="1">
        <v>4</v>
      </c>
      <c r="BA324" s="43">
        <v>-7.3999999999999996E-2</v>
      </c>
      <c r="BB324" s="16">
        <v>49.96</v>
      </c>
      <c r="BC324" s="26">
        <v>17.05</v>
      </c>
      <c r="BD324" s="43">
        <v>1.6819999999999999</v>
      </c>
      <c r="BE324" s="43">
        <v>4.6310000000000002</v>
      </c>
      <c r="BF324" s="16">
        <v>51.95</v>
      </c>
      <c r="BG324" s="21">
        <f t="shared" si="227"/>
        <v>8.8300220750551883E-2</v>
      </c>
      <c r="BH324" s="44">
        <f t="shared" si="228"/>
        <v>0.91745283018867929</v>
      </c>
      <c r="BI324" s="42">
        <f t="shared" si="229"/>
        <v>1005.7530509392311</v>
      </c>
      <c r="BJ324" s="21">
        <f t="shared" si="230"/>
        <v>5.7530509392311746E-3</v>
      </c>
      <c r="BK324" s="26">
        <f t="shared" si="231"/>
        <v>2.4912287986049115</v>
      </c>
      <c r="BL324" s="26">
        <f t="shared" si="232"/>
        <v>2.179825198779298</v>
      </c>
      <c r="BM324" s="16">
        <f t="shared" si="233"/>
        <v>28.213166144200628</v>
      </c>
      <c r="BN324" s="16">
        <f t="shared" si="234"/>
        <v>26.407025265212067</v>
      </c>
      <c r="BO324" s="16">
        <f t="shared" si="235"/>
        <v>51.132471091365815</v>
      </c>
      <c r="BP324" s="16">
        <f t="shared" si="236"/>
        <v>51.194751811330939</v>
      </c>
      <c r="BQ324" s="16">
        <f t="shared" si="237"/>
        <v>-6.228071996512341E-2</v>
      </c>
      <c r="BR324" s="1">
        <v>40</v>
      </c>
      <c r="BS324" s="1">
        <v>35</v>
      </c>
      <c r="BT324" s="42">
        <v>413</v>
      </c>
      <c r="BU324" s="42">
        <v>389</v>
      </c>
      <c r="BV324" s="42">
        <v>191</v>
      </c>
      <c r="BW324" s="42">
        <v>172</v>
      </c>
      <c r="BX324" s="42">
        <v>226</v>
      </c>
      <c r="BY324" s="42">
        <v>177</v>
      </c>
      <c r="BZ324" s="1">
        <v>399</v>
      </c>
      <c r="CA324" s="1">
        <v>377</v>
      </c>
      <c r="CB324" s="21">
        <f t="shared" si="238"/>
        <v>0.51417525773195871</v>
      </c>
      <c r="CC324" s="4">
        <v>-1.37</v>
      </c>
      <c r="CD324" s="45">
        <f t="shared" si="239"/>
        <v>-6.5550299161066015</v>
      </c>
      <c r="CE324" s="26">
        <f t="shared" si="240"/>
        <v>2.772893956899583</v>
      </c>
      <c r="CF324" s="26">
        <f t="shared" si="241"/>
        <v>2.3207916813181293</v>
      </c>
      <c r="CG324" s="26">
        <f t="shared" si="242"/>
        <v>30.712814587833421</v>
      </c>
      <c r="CH324" s="26">
        <f t="shared" si="243"/>
        <v>26.79459486612749</v>
      </c>
      <c r="CI324" s="26">
        <f t="shared" si="244"/>
        <v>56.603204902798005</v>
      </c>
      <c r="CJ324" s="26">
        <f t="shared" si="245"/>
        <v>52.172602602099758</v>
      </c>
      <c r="CK324" s="16">
        <f t="shared" si="246"/>
        <v>-4.4928830206633705</v>
      </c>
      <c r="CL324" s="42">
        <v>92</v>
      </c>
      <c r="CM324" s="42">
        <v>77</v>
      </c>
      <c r="CN324" s="42">
        <v>927</v>
      </c>
      <c r="CO324" s="42">
        <v>812</v>
      </c>
      <c r="CP324" s="42">
        <v>396</v>
      </c>
      <c r="CQ324" s="42">
        <v>348</v>
      </c>
      <c r="CR324" s="42">
        <v>494</v>
      </c>
      <c r="CS324" s="42">
        <v>463</v>
      </c>
      <c r="CT324" s="1">
        <v>0</v>
      </c>
      <c r="CU324" s="1">
        <v>4</v>
      </c>
      <c r="CV324" s="42">
        <f t="shared" si="247"/>
        <v>4</v>
      </c>
      <c r="CW324" s="26">
        <f t="shared" si="248"/>
        <v>0</v>
      </c>
      <c r="CX324" s="26">
        <f t="shared" si="249"/>
        <v>0.23817793876842161</v>
      </c>
      <c r="CY324" s="26">
        <f t="shared" si="250"/>
        <v>0.23817793876842161</v>
      </c>
      <c r="CZ324" s="13">
        <v>37</v>
      </c>
      <c r="DA324" s="13">
        <v>34</v>
      </c>
      <c r="DB324" s="27">
        <v>39.520000000000003</v>
      </c>
      <c r="DC324" s="27">
        <v>31.9</v>
      </c>
      <c r="DD324" s="27">
        <v>38.57</v>
      </c>
      <c r="DE324" s="27">
        <v>33.81</v>
      </c>
      <c r="DF324" s="1"/>
      <c r="DG324" s="1"/>
      <c r="DH324" s="21" t="str">
        <f t="shared" si="251"/>
        <v xml:space="preserve"> </v>
      </c>
      <c r="DI324" s="42"/>
      <c r="DJ324" s="42"/>
      <c r="DK324" s="1"/>
      <c r="DL324" s="1"/>
      <c r="DM324" s="1"/>
      <c r="DN324" s="1"/>
      <c r="DO324" s="1"/>
      <c r="DP324" s="1"/>
      <c r="DQ324" s="47"/>
      <c r="DR324" s="46"/>
      <c r="DS324" s="13"/>
      <c r="DT324" s="13"/>
      <c r="DU324" s="13"/>
      <c r="DV324" s="13"/>
      <c r="DW324" s="13"/>
      <c r="DX324" s="1"/>
    </row>
    <row r="325" spans="1:128" ht="25.5" x14ac:dyDescent="0.2">
      <c r="A325" s="13" t="s">
        <v>1352</v>
      </c>
      <c r="B325" s="13" t="s">
        <v>1357</v>
      </c>
      <c r="C325" s="39" t="s">
        <v>3360</v>
      </c>
      <c r="D325" s="1" t="s">
        <v>179</v>
      </c>
      <c r="E325" s="13" t="s">
        <v>129</v>
      </c>
      <c r="F325" s="13">
        <v>82</v>
      </c>
      <c r="G325" s="13">
        <v>16</v>
      </c>
      <c r="H325" s="13">
        <v>17</v>
      </c>
      <c r="I325" s="40">
        <f t="shared" si="210"/>
        <v>33</v>
      </c>
      <c r="J325" s="19">
        <f t="shared" si="211"/>
        <v>1.8314679493108872</v>
      </c>
      <c r="K325" s="1">
        <v>12</v>
      </c>
      <c r="L325" s="1">
        <v>8</v>
      </c>
      <c r="M325" s="1">
        <v>8</v>
      </c>
      <c r="N325" s="1">
        <v>157</v>
      </c>
      <c r="O325" s="1">
        <v>62</v>
      </c>
      <c r="P325" s="1">
        <v>59</v>
      </c>
      <c r="Q325" s="1">
        <v>142</v>
      </c>
      <c r="R325" s="15">
        <f t="shared" si="212"/>
        <v>0.10191082802547771</v>
      </c>
      <c r="S325" s="15">
        <f t="shared" si="213"/>
        <v>5.7553956834532377E-2</v>
      </c>
      <c r="T325" s="16">
        <v>1081.0999999999999</v>
      </c>
      <c r="U325" s="16">
        <f t="shared" si="214"/>
        <v>13.184146341463414</v>
      </c>
      <c r="V325" s="16">
        <v>1048.92</v>
      </c>
      <c r="W325" s="16">
        <f t="shared" si="215"/>
        <v>12.791707317073172</v>
      </c>
      <c r="X325" s="16">
        <v>2956.62</v>
      </c>
      <c r="Y325" s="16">
        <f t="shared" si="216"/>
        <v>36.056341463414633</v>
      </c>
      <c r="Z325" s="21">
        <f t="shared" si="217"/>
        <v>0.26186731377042799</v>
      </c>
      <c r="AA325" s="20">
        <f t="shared" si="218"/>
        <v>91.40425531914893</v>
      </c>
      <c r="AB325">
        <v>24</v>
      </c>
      <c r="AC325" s="1">
        <v>84</v>
      </c>
      <c r="AD325" s="1">
        <v>84</v>
      </c>
      <c r="AE325" s="1">
        <v>36</v>
      </c>
      <c r="AF325" s="1">
        <v>37</v>
      </c>
      <c r="AG325" s="15">
        <f t="shared" si="219"/>
        <v>0.34042553191489361</v>
      </c>
      <c r="AH325" s="15">
        <f t="shared" si="220"/>
        <v>0.34042553191489361</v>
      </c>
      <c r="AI325" s="15">
        <f t="shared" si="221"/>
        <v>0.68085106382978722</v>
      </c>
      <c r="AJ325" s="1">
        <v>262</v>
      </c>
      <c r="AK325" s="21">
        <f t="shared" si="222"/>
        <v>0.29942857142857143</v>
      </c>
      <c r="AL325" s="1">
        <v>260</v>
      </c>
      <c r="AM325" s="21">
        <f t="shared" si="223"/>
        <v>0.29714285714285715</v>
      </c>
      <c r="AN325" s="1">
        <v>353</v>
      </c>
      <c r="AO325" s="21">
        <f t="shared" si="224"/>
        <v>0.40342857142857141</v>
      </c>
      <c r="AP325" s="21">
        <f t="shared" si="225"/>
        <v>0.50191570881226055</v>
      </c>
      <c r="AQ325" s="1">
        <v>5</v>
      </c>
      <c r="AR325" s="4">
        <v>0.51</v>
      </c>
      <c r="AS325" s="41">
        <v>368</v>
      </c>
      <c r="AT325" s="41">
        <v>400</v>
      </c>
      <c r="AU325" s="41">
        <v>330</v>
      </c>
      <c r="AV325" s="21">
        <f t="shared" si="226"/>
        <v>0.47916666666666669</v>
      </c>
      <c r="AW325" s="26">
        <v>17.16</v>
      </c>
      <c r="AX325" s="42">
        <v>8</v>
      </c>
      <c r="AY325" s="41">
        <v>0.3</v>
      </c>
      <c r="AZ325" s="1">
        <v>7</v>
      </c>
      <c r="BA325" s="43">
        <v>0.374</v>
      </c>
      <c r="BB325" s="16">
        <v>50.02</v>
      </c>
      <c r="BC325" s="26">
        <v>17.350000000000001</v>
      </c>
      <c r="BD325" s="43">
        <v>0.46900000000000003</v>
      </c>
      <c r="BE325" s="43">
        <v>-0.437</v>
      </c>
      <c r="BF325" s="16">
        <v>50.1</v>
      </c>
      <c r="BG325" s="21">
        <f t="shared" si="227"/>
        <v>8.752327746741155E-2</v>
      </c>
      <c r="BH325" s="44">
        <f t="shared" si="228"/>
        <v>0.93359375</v>
      </c>
      <c r="BI325" s="42">
        <f t="shared" si="229"/>
        <v>1021.1170274674115</v>
      </c>
      <c r="BJ325" s="21">
        <f t="shared" si="230"/>
        <v>2.111702746741155E-2</v>
      </c>
      <c r="BK325" s="26">
        <f t="shared" si="231"/>
        <v>2.6884795789955378</v>
      </c>
      <c r="BL325" s="26">
        <f t="shared" si="232"/>
        <v>1.9448575677840061</v>
      </c>
      <c r="BM325" s="16">
        <f t="shared" si="233"/>
        <v>30.71730923235328</v>
      </c>
      <c r="BN325" s="16">
        <f t="shared" si="234"/>
        <v>29.287266903100331</v>
      </c>
      <c r="BO325" s="16">
        <f t="shared" si="235"/>
        <v>55.542844068184408</v>
      </c>
      <c r="BP325" s="16">
        <f t="shared" si="236"/>
        <v>54.79922205697288</v>
      </c>
      <c r="BQ325" s="16">
        <f t="shared" si="237"/>
        <v>0.74362201121152793</v>
      </c>
      <c r="BR325" s="1">
        <v>47</v>
      </c>
      <c r="BS325" s="1">
        <v>34</v>
      </c>
      <c r="BT325" s="42">
        <v>490</v>
      </c>
      <c r="BU325" s="42">
        <v>478</v>
      </c>
      <c r="BV325" s="42">
        <v>193</v>
      </c>
      <c r="BW325" s="42">
        <v>196</v>
      </c>
      <c r="BX325" s="42">
        <v>250</v>
      </c>
      <c r="BY325" s="42">
        <v>241</v>
      </c>
      <c r="BZ325" s="1">
        <v>437</v>
      </c>
      <c r="CA325" s="1">
        <v>439</v>
      </c>
      <c r="CB325" s="21">
        <f t="shared" si="238"/>
        <v>0.49885844748858449</v>
      </c>
      <c r="CC325" s="4">
        <v>-0.42</v>
      </c>
      <c r="CD325" s="45">
        <f t="shared" si="239"/>
        <v>1.4186449997172748</v>
      </c>
      <c r="CE325" s="26">
        <f t="shared" si="240"/>
        <v>2.8410820463908113</v>
      </c>
      <c r="CF325" s="26">
        <f t="shared" si="241"/>
        <v>2.1916918643586261</v>
      </c>
      <c r="CG325" s="26">
        <f t="shared" si="242"/>
        <v>30.683686101020761</v>
      </c>
      <c r="CH325" s="26">
        <f t="shared" si="243"/>
        <v>30.237230350873638</v>
      </c>
      <c r="CI325" s="26">
        <f t="shared" si="244"/>
        <v>55.279339245489787</v>
      </c>
      <c r="CJ325" s="26">
        <f t="shared" si="245"/>
        <v>57.166629462020829</v>
      </c>
      <c r="CK325" s="16">
        <f t="shared" si="246"/>
        <v>2.6309122277425701</v>
      </c>
      <c r="CL325" s="42">
        <v>140</v>
      </c>
      <c r="CM325" s="42">
        <v>108</v>
      </c>
      <c r="CN325" s="42">
        <v>1372</v>
      </c>
      <c r="CO325" s="42">
        <v>1382</v>
      </c>
      <c r="CP325" s="42">
        <v>526</v>
      </c>
      <c r="CQ325" s="42">
        <v>631</v>
      </c>
      <c r="CR325" s="42">
        <v>696</v>
      </c>
      <c r="CS325" s="42">
        <v>686</v>
      </c>
      <c r="CT325" s="1">
        <v>14</v>
      </c>
      <c r="CU325" s="1">
        <v>10</v>
      </c>
      <c r="CV325" s="42">
        <f t="shared" si="247"/>
        <v>-4</v>
      </c>
      <c r="CW325" s="26">
        <f t="shared" si="248"/>
        <v>0.77698640273795216</v>
      </c>
      <c r="CX325" s="26">
        <f t="shared" si="249"/>
        <v>0.55499028766996583</v>
      </c>
      <c r="CY325" s="26">
        <f t="shared" si="250"/>
        <v>-0.22199611506798633</v>
      </c>
      <c r="CZ325" s="13">
        <v>47</v>
      </c>
      <c r="DA325" s="13">
        <v>41</v>
      </c>
      <c r="DB325" s="27">
        <v>43.28</v>
      </c>
      <c r="DC325" s="27">
        <v>35.42</v>
      </c>
      <c r="DD325" s="27">
        <v>43.45</v>
      </c>
      <c r="DE325" s="27">
        <v>40.83</v>
      </c>
      <c r="DF325" s="13">
        <v>3</v>
      </c>
      <c r="DG325" s="13">
        <v>7</v>
      </c>
      <c r="DH325" s="21">
        <f t="shared" si="251"/>
        <v>0.3</v>
      </c>
      <c r="DI325" s="42">
        <v>4</v>
      </c>
      <c r="DJ325" s="42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3</v>
      </c>
      <c r="DR325" s="46">
        <v>2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</row>
    <row r="326" spans="1:128" ht="25.5" x14ac:dyDescent="0.2">
      <c r="A326" s="13" t="s">
        <v>1360</v>
      </c>
      <c r="B326" s="13" t="s">
        <v>1361</v>
      </c>
      <c r="C326" s="39" t="s">
        <v>3361</v>
      </c>
      <c r="D326" s="1" t="s">
        <v>358</v>
      </c>
      <c r="E326" s="13" t="s">
        <v>173</v>
      </c>
      <c r="F326" s="13">
        <v>81</v>
      </c>
      <c r="G326" s="13">
        <v>2</v>
      </c>
      <c r="H326" s="13">
        <v>7</v>
      </c>
      <c r="I326" s="40">
        <f t="shared" si="210"/>
        <v>9</v>
      </c>
      <c r="J326" s="19">
        <f t="shared" si="211"/>
        <v>0.35469533422372856</v>
      </c>
      <c r="K326" s="1">
        <v>2</v>
      </c>
      <c r="L326" s="1">
        <v>3</v>
      </c>
      <c r="M326" s="1">
        <v>2</v>
      </c>
      <c r="N326" s="1">
        <v>73</v>
      </c>
      <c r="O326" s="1">
        <v>33</v>
      </c>
      <c r="P326" s="1">
        <v>53</v>
      </c>
      <c r="Q326" s="1">
        <v>46</v>
      </c>
      <c r="R326" s="15">
        <f t="shared" si="212"/>
        <v>2.7397260273972601E-2</v>
      </c>
      <c r="S326" s="15">
        <f t="shared" si="213"/>
        <v>1.2578616352201259E-2</v>
      </c>
      <c r="T326" s="16">
        <v>1522.4333333333</v>
      </c>
      <c r="U326" s="16">
        <f t="shared" si="214"/>
        <v>18.795473251028394</v>
      </c>
      <c r="V326" s="16">
        <v>1415.08</v>
      </c>
      <c r="W326" s="16">
        <f t="shared" si="215"/>
        <v>17.470123456790123</v>
      </c>
      <c r="X326" s="16">
        <v>2583.2199999999998</v>
      </c>
      <c r="Y326" s="16">
        <f t="shared" si="216"/>
        <v>31.891604938271602</v>
      </c>
      <c r="Z326" s="21">
        <f t="shared" si="217"/>
        <v>0.3539204161768752</v>
      </c>
      <c r="AA326" s="20">
        <f t="shared" si="218"/>
        <v>50.414634146341463</v>
      </c>
      <c r="AB326">
        <v>101</v>
      </c>
      <c r="AC326" s="1">
        <v>98</v>
      </c>
      <c r="AD326" s="1">
        <v>93</v>
      </c>
      <c r="AE326" s="1">
        <v>43</v>
      </c>
      <c r="AF326" s="1">
        <v>14</v>
      </c>
      <c r="AG326" s="15">
        <f t="shared" si="219"/>
        <v>4.878048780487805E-2</v>
      </c>
      <c r="AH326" s="15">
        <f t="shared" si="220"/>
        <v>0.12195121951219512</v>
      </c>
      <c r="AI326" s="15">
        <f t="shared" si="221"/>
        <v>0.17073170731707316</v>
      </c>
      <c r="AJ326" s="1">
        <v>484</v>
      </c>
      <c r="AK326" s="21">
        <f t="shared" si="222"/>
        <v>0.34895457822638787</v>
      </c>
      <c r="AL326" s="1">
        <v>415</v>
      </c>
      <c r="AM326" s="21">
        <f t="shared" si="223"/>
        <v>0.29920692141312183</v>
      </c>
      <c r="AN326" s="1">
        <v>488</v>
      </c>
      <c r="AO326" s="21">
        <f t="shared" si="224"/>
        <v>0.35183850036049025</v>
      </c>
      <c r="AP326" s="21">
        <f t="shared" si="225"/>
        <v>0.53837597330367071</v>
      </c>
      <c r="AQ326" s="1">
        <v>3</v>
      </c>
      <c r="AR326" s="4">
        <v>1.43</v>
      </c>
      <c r="AS326" s="41">
        <v>551</v>
      </c>
      <c r="AT326" s="41">
        <v>473</v>
      </c>
      <c r="AU326" s="41">
        <v>472</v>
      </c>
      <c r="AV326" s="21">
        <f t="shared" si="226"/>
        <v>0.5380859375</v>
      </c>
      <c r="AW326" s="26">
        <v>17.47</v>
      </c>
      <c r="AX326" s="42">
        <v>2</v>
      </c>
      <c r="AY326" s="41">
        <v>0.66100000000000003</v>
      </c>
      <c r="AZ326" s="1">
        <v>2</v>
      </c>
      <c r="BA326" s="43">
        <v>6.2E-2</v>
      </c>
      <c r="BB326" s="16">
        <v>49.84</v>
      </c>
      <c r="BC326" s="26">
        <v>16.43</v>
      </c>
      <c r="BD326" s="43">
        <v>0.57400000000000007</v>
      </c>
      <c r="BE326" s="43">
        <v>5.7069999999999999</v>
      </c>
      <c r="BF326" s="16">
        <v>51.06</v>
      </c>
      <c r="BG326" s="21">
        <f t="shared" si="227"/>
        <v>5.9506531204644414E-2</v>
      </c>
      <c r="BH326" s="44">
        <f t="shared" si="228"/>
        <v>0.90836012861736337</v>
      </c>
      <c r="BI326" s="42">
        <f t="shared" si="229"/>
        <v>967.8666598220077</v>
      </c>
      <c r="BJ326" s="21">
        <f t="shared" si="230"/>
        <v>-3.2133340177992215E-2</v>
      </c>
      <c r="BK326" s="26">
        <f t="shared" si="231"/>
        <v>1.7384176159651752</v>
      </c>
      <c r="BL326" s="26">
        <f t="shared" si="232"/>
        <v>2.4168244904881706</v>
      </c>
      <c r="BM326" s="16">
        <f t="shared" si="233"/>
        <v>29.21389603414648</v>
      </c>
      <c r="BN326" s="16">
        <f t="shared" si="234"/>
        <v>26.37306724708144</v>
      </c>
      <c r="BO326" s="16">
        <f t="shared" si="235"/>
        <v>55.459761992254855</v>
      </c>
      <c r="BP326" s="16">
        <f t="shared" si="236"/>
        <v>51.304519885801511</v>
      </c>
      <c r="BQ326" s="16">
        <f t="shared" si="237"/>
        <v>4.1552421064533434</v>
      </c>
      <c r="BR326" s="1">
        <v>41</v>
      </c>
      <c r="BS326" s="1">
        <v>57</v>
      </c>
      <c r="BT326" s="42">
        <v>648</v>
      </c>
      <c r="BU326" s="42">
        <v>565</v>
      </c>
      <c r="BV326" s="42">
        <v>288</v>
      </c>
      <c r="BW326" s="42">
        <v>269</v>
      </c>
      <c r="BX326" s="42">
        <v>319</v>
      </c>
      <c r="BY326" s="42">
        <v>331</v>
      </c>
      <c r="BZ326" s="1">
        <v>621</v>
      </c>
      <c r="CA326" s="1">
        <v>578</v>
      </c>
      <c r="CB326" s="21">
        <f t="shared" si="238"/>
        <v>0.51793160967472895</v>
      </c>
      <c r="CC326" s="4">
        <v>0.87</v>
      </c>
      <c r="CD326" s="45">
        <f t="shared" si="239"/>
        <v>-2.5007812528347522</v>
      </c>
      <c r="CE326" s="26">
        <f t="shared" si="240"/>
        <v>1.9742801619683961</v>
      </c>
      <c r="CF326" s="26">
        <f t="shared" si="241"/>
        <v>2.7175385758859103</v>
      </c>
      <c r="CG326" s="26">
        <f t="shared" si="242"/>
        <v>31.356214337145115</v>
      </c>
      <c r="CH326" s="26">
        <f t="shared" si="243"/>
        <v>27.848963696471849</v>
      </c>
      <c r="CI326" s="26">
        <f t="shared" si="244"/>
        <v>60.738148512321843</v>
      </c>
      <c r="CJ326" s="26">
        <f t="shared" si="245"/>
        <v>54.188183739673747</v>
      </c>
      <c r="CK326" s="16">
        <f t="shared" si="246"/>
        <v>-2.3947226661947525</v>
      </c>
      <c r="CL326" s="42">
        <v>85</v>
      </c>
      <c r="CM326" s="42">
        <v>117</v>
      </c>
      <c r="CN326" s="42">
        <v>1265</v>
      </c>
      <c r="CO326" s="42">
        <v>1082</v>
      </c>
      <c r="CP326" s="42">
        <v>541</v>
      </c>
      <c r="CQ326" s="42">
        <v>532</v>
      </c>
      <c r="CR326" s="42">
        <v>602</v>
      </c>
      <c r="CS326" s="42">
        <v>724</v>
      </c>
      <c r="CT326" s="1">
        <v>5</v>
      </c>
      <c r="CU326" s="1">
        <v>3</v>
      </c>
      <c r="CV326" s="42">
        <f t="shared" si="247"/>
        <v>-2</v>
      </c>
      <c r="CW326" s="26">
        <f t="shared" si="248"/>
        <v>0.19705296345762699</v>
      </c>
      <c r="CX326" s="26">
        <f t="shared" si="249"/>
        <v>0.1182317780745762</v>
      </c>
      <c r="CY326" s="26">
        <f t="shared" si="250"/>
        <v>-7.8821185383050801E-2</v>
      </c>
      <c r="CZ326" s="13">
        <v>52</v>
      </c>
      <c r="DA326" s="13">
        <v>49</v>
      </c>
      <c r="DB326" s="27">
        <v>48.67</v>
      </c>
      <c r="DC326" s="27">
        <v>58.16</v>
      </c>
      <c r="DD326" s="27">
        <v>55.55</v>
      </c>
      <c r="DE326" s="27">
        <v>53.65</v>
      </c>
      <c r="DF326" s="1"/>
      <c r="DG326" s="1"/>
      <c r="DH326" s="21" t="str">
        <f t="shared" si="251"/>
        <v xml:space="preserve"> </v>
      </c>
      <c r="DI326" s="42"/>
      <c r="DJ326" s="42"/>
      <c r="DK326" s="1"/>
      <c r="DL326" s="1"/>
      <c r="DM326" s="1"/>
      <c r="DN326" s="1"/>
      <c r="DO326" s="1"/>
      <c r="DP326" s="1"/>
      <c r="DQ326" s="13">
        <v>1</v>
      </c>
      <c r="DR326" s="46">
        <v>1</v>
      </c>
      <c r="DS326" s="13">
        <v>0</v>
      </c>
      <c r="DT326" s="13">
        <v>0</v>
      </c>
      <c r="DU326" s="13">
        <v>0</v>
      </c>
      <c r="DV326" s="13">
        <v>0</v>
      </c>
      <c r="DW326" s="13">
        <v>0</v>
      </c>
      <c r="DX326" s="13">
        <v>0</v>
      </c>
    </row>
    <row r="327" spans="1:128" ht="25.5" x14ac:dyDescent="0.2">
      <c r="A327" s="13" t="s">
        <v>1363</v>
      </c>
      <c r="B327" s="13" t="s">
        <v>1364</v>
      </c>
      <c r="C327" s="39" t="s">
        <v>3362</v>
      </c>
      <c r="D327" s="1" t="s">
        <v>554</v>
      </c>
      <c r="E327" s="13" t="s">
        <v>146</v>
      </c>
      <c r="F327" s="13">
        <v>4</v>
      </c>
      <c r="G327" s="13">
        <v>0</v>
      </c>
      <c r="H327" s="13">
        <v>0</v>
      </c>
      <c r="I327" s="40">
        <f t="shared" si="210"/>
        <v>0</v>
      </c>
      <c r="J327" s="19">
        <f t="shared" si="211"/>
        <v>0</v>
      </c>
      <c r="K327" s="1">
        <v>0</v>
      </c>
      <c r="L327" s="1">
        <v>0</v>
      </c>
      <c r="M327" s="1">
        <v>0</v>
      </c>
      <c r="N327" s="1">
        <v>1</v>
      </c>
      <c r="O327" s="1">
        <v>0</v>
      </c>
      <c r="P327" s="1">
        <v>1</v>
      </c>
      <c r="Q327" s="1">
        <v>1</v>
      </c>
      <c r="R327" s="15">
        <f t="shared" si="212"/>
        <v>0</v>
      </c>
      <c r="S327" s="15">
        <f t="shared" si="213"/>
        <v>0</v>
      </c>
      <c r="T327" s="16">
        <v>30.0333333333</v>
      </c>
      <c r="U327" s="16">
        <f t="shared" si="214"/>
        <v>7.508333333325</v>
      </c>
      <c r="V327" s="16">
        <v>30.07</v>
      </c>
      <c r="W327" s="16">
        <f t="shared" si="215"/>
        <v>7.5175000000000001</v>
      </c>
      <c r="X327" s="16">
        <v>153.91</v>
      </c>
      <c r="Y327" s="16">
        <f t="shared" si="216"/>
        <v>38.477499999999999</v>
      </c>
      <c r="Z327" s="21">
        <f t="shared" si="217"/>
        <v>0.16344167844330906</v>
      </c>
      <c r="AA327" s="20">
        <f t="shared" si="218"/>
        <v>0</v>
      </c>
      <c r="AB327">
        <v>1</v>
      </c>
      <c r="AC327" s="1">
        <v>6</v>
      </c>
      <c r="AD327" s="1">
        <v>6</v>
      </c>
      <c r="AE327" s="1">
        <v>0</v>
      </c>
      <c r="AF327" s="1">
        <v>0</v>
      </c>
      <c r="AG327" s="15">
        <f t="shared" si="219"/>
        <v>0</v>
      </c>
      <c r="AH327" s="15">
        <f t="shared" si="220"/>
        <v>0</v>
      </c>
      <c r="AI327" s="15">
        <f t="shared" si="221"/>
        <v>0</v>
      </c>
      <c r="AJ327" s="1">
        <v>2</v>
      </c>
      <c r="AK327" s="21">
        <f t="shared" si="222"/>
        <v>7.1428571428571425E-2</v>
      </c>
      <c r="AL327" s="1">
        <v>13</v>
      </c>
      <c r="AM327" s="21">
        <f t="shared" si="223"/>
        <v>0.4642857142857143</v>
      </c>
      <c r="AN327" s="1">
        <v>13</v>
      </c>
      <c r="AO327" s="21">
        <f t="shared" si="224"/>
        <v>0.4642857142857143</v>
      </c>
      <c r="AP327" s="21">
        <f t="shared" si="225"/>
        <v>0.13333333333333333</v>
      </c>
      <c r="AQ327" s="1">
        <v>1</v>
      </c>
      <c r="AR327" s="4">
        <v>-31.11</v>
      </c>
      <c r="AS327" s="41">
        <v>14</v>
      </c>
      <c r="AT327" s="41">
        <v>13</v>
      </c>
      <c r="AU327" s="41">
        <v>6</v>
      </c>
      <c r="AV327" s="21">
        <f t="shared" si="226"/>
        <v>0.51851851851851849</v>
      </c>
      <c r="AW327" s="26">
        <v>16.420000000000002</v>
      </c>
      <c r="AX327" s="42">
        <v>12</v>
      </c>
      <c r="AY327" s="41">
        <v>-0.32400000000000001</v>
      </c>
      <c r="AZ327" s="1">
        <v>10</v>
      </c>
      <c r="BA327" s="43">
        <v>3.508</v>
      </c>
      <c r="BB327" s="16">
        <v>50.46</v>
      </c>
      <c r="BC327" s="26">
        <v>16.02</v>
      </c>
      <c r="BD327" s="43">
        <v>-4.8570000000000002</v>
      </c>
      <c r="BE327" s="43">
        <v>-1.7269999999999999</v>
      </c>
      <c r="BF327" s="16">
        <v>50.57</v>
      </c>
      <c r="BG327" s="21">
        <f t="shared" si="227"/>
        <v>0</v>
      </c>
      <c r="BH327" s="44">
        <f t="shared" si="228"/>
        <v>0.94736842105263153</v>
      </c>
      <c r="BI327" s="42">
        <f t="shared" si="229"/>
        <v>947.36842105263156</v>
      </c>
      <c r="BJ327" s="21">
        <f t="shared" si="230"/>
        <v>-5.2631578947368474E-2</v>
      </c>
      <c r="BK327" s="26">
        <f t="shared" si="231"/>
        <v>0</v>
      </c>
      <c r="BL327" s="26">
        <f t="shared" si="232"/>
        <v>1.9953441968739607</v>
      </c>
      <c r="BM327" s="16">
        <f t="shared" si="233"/>
        <v>13.967409378117726</v>
      </c>
      <c r="BN327" s="16">
        <f t="shared" si="234"/>
        <v>37.911539740605249</v>
      </c>
      <c r="BO327" s="16">
        <f t="shared" si="235"/>
        <v>33.920851346857333</v>
      </c>
      <c r="BP327" s="16">
        <f t="shared" si="236"/>
        <v>61.855670103092777</v>
      </c>
      <c r="BQ327" s="16">
        <f t="shared" si="237"/>
        <v>-27.934818756235444</v>
      </c>
      <c r="BR327" s="1">
        <v>0</v>
      </c>
      <c r="BS327" s="1">
        <v>1</v>
      </c>
      <c r="BT327" s="42">
        <v>7</v>
      </c>
      <c r="BU327" s="42">
        <v>18</v>
      </c>
      <c r="BV327" s="42">
        <v>3</v>
      </c>
      <c r="BW327" s="42">
        <v>7</v>
      </c>
      <c r="BX327" s="42">
        <v>5</v>
      </c>
      <c r="BY327" s="42">
        <v>7</v>
      </c>
      <c r="BZ327" s="1">
        <v>5</v>
      </c>
      <c r="CA327" s="1">
        <v>8</v>
      </c>
      <c r="CB327" s="21">
        <f t="shared" si="238"/>
        <v>0.38461538461538464</v>
      </c>
      <c r="CC327" s="4">
        <v>-0.56000000000000005</v>
      </c>
      <c r="CD327" s="45">
        <f t="shared" si="239"/>
        <v>-13.989818756235444</v>
      </c>
      <c r="CE327" s="26">
        <f t="shared" si="240"/>
        <v>1.9491910856994346</v>
      </c>
      <c r="CF327" s="26">
        <f t="shared" si="241"/>
        <v>3.1187057371190958</v>
      </c>
      <c r="CG327" s="26">
        <f t="shared" si="242"/>
        <v>24.559807679812877</v>
      </c>
      <c r="CH327" s="26">
        <f t="shared" si="243"/>
        <v>27.288675199792085</v>
      </c>
      <c r="CI327" s="26">
        <f t="shared" si="244"/>
        <v>51.458644662465076</v>
      </c>
      <c r="CJ327" s="26">
        <f t="shared" si="245"/>
        <v>62.374114742381906</v>
      </c>
      <c r="CK327" s="16">
        <f t="shared" si="246"/>
        <v>-17.019348676318614</v>
      </c>
      <c r="CL327" s="42">
        <v>5</v>
      </c>
      <c r="CM327" s="42">
        <v>8</v>
      </c>
      <c r="CN327" s="42">
        <v>58</v>
      </c>
      <c r="CO327" s="42">
        <v>62</v>
      </c>
      <c r="CP327" s="42">
        <v>29</v>
      </c>
      <c r="CQ327" s="42">
        <v>43</v>
      </c>
      <c r="CR327" s="42">
        <v>47</v>
      </c>
      <c r="CS327" s="42">
        <v>40</v>
      </c>
      <c r="CT327" s="1">
        <v>0</v>
      </c>
      <c r="CU327" s="1">
        <v>1</v>
      </c>
      <c r="CV327" s="42">
        <f t="shared" si="247"/>
        <v>1</v>
      </c>
      <c r="CW327" s="26">
        <f t="shared" si="248"/>
        <v>0</v>
      </c>
      <c r="CX327" s="26">
        <f t="shared" si="249"/>
        <v>1.997780244175358</v>
      </c>
      <c r="CY327" s="26">
        <f t="shared" si="250"/>
        <v>1.997780244175358</v>
      </c>
      <c r="CZ327" s="13">
        <v>1</v>
      </c>
      <c r="DA327" s="13">
        <v>1</v>
      </c>
      <c r="DB327" s="27">
        <v>0.92</v>
      </c>
      <c r="DC327" s="27">
        <v>1</v>
      </c>
      <c r="DD327" s="27">
        <v>1.03</v>
      </c>
      <c r="DE327" s="27">
        <v>1.06</v>
      </c>
      <c r="DF327" s="13">
        <v>2</v>
      </c>
      <c r="DG327" s="13">
        <v>0</v>
      </c>
      <c r="DH327" s="21">
        <f t="shared" si="251"/>
        <v>1</v>
      </c>
      <c r="DI327" s="42"/>
      <c r="DJ327" s="42"/>
      <c r="DK327" s="1"/>
      <c r="DL327" s="1"/>
      <c r="DM327" s="1"/>
      <c r="DN327" s="1"/>
      <c r="DO327" s="1"/>
      <c r="DP327" s="1"/>
      <c r="DQ327" s="13">
        <v>2</v>
      </c>
      <c r="DR327" s="46">
        <v>2</v>
      </c>
      <c r="DS327" s="13">
        <v>0</v>
      </c>
      <c r="DT327" s="13">
        <v>2</v>
      </c>
      <c r="DU327" s="13">
        <v>-1</v>
      </c>
      <c r="DV327" s="13">
        <v>0</v>
      </c>
      <c r="DW327" s="13">
        <v>0</v>
      </c>
      <c r="DX327" s="13">
        <v>0</v>
      </c>
    </row>
    <row r="328" spans="1:128" ht="25.5" x14ac:dyDescent="0.2">
      <c r="A328" s="13" t="s">
        <v>312</v>
      </c>
      <c r="B328" s="13" t="s">
        <v>1366</v>
      </c>
      <c r="C328" s="39" t="s">
        <v>3363</v>
      </c>
      <c r="D328" s="1" t="s">
        <v>584</v>
      </c>
      <c r="E328" s="13" t="s">
        <v>154</v>
      </c>
      <c r="F328" s="13">
        <v>47</v>
      </c>
      <c r="G328" s="13">
        <v>3</v>
      </c>
      <c r="H328" s="13">
        <v>5</v>
      </c>
      <c r="I328" s="40">
        <f t="shared" si="210"/>
        <v>8</v>
      </c>
      <c r="J328" s="19">
        <f t="shared" si="211"/>
        <v>1.0987753233375299</v>
      </c>
      <c r="K328" s="1">
        <v>3</v>
      </c>
      <c r="L328" s="1">
        <v>1</v>
      </c>
      <c r="M328" s="1">
        <v>3</v>
      </c>
      <c r="N328" s="1">
        <v>59</v>
      </c>
      <c r="O328" s="1">
        <v>13</v>
      </c>
      <c r="P328" s="1">
        <v>11</v>
      </c>
      <c r="Q328" s="1">
        <v>54</v>
      </c>
      <c r="R328" s="15">
        <f t="shared" si="212"/>
        <v>5.0847457627118647E-2</v>
      </c>
      <c r="S328" s="15">
        <f t="shared" si="213"/>
        <v>3.614457831325301E-2</v>
      </c>
      <c r="T328" s="16">
        <v>436.85</v>
      </c>
      <c r="U328" s="16">
        <f t="shared" si="214"/>
        <v>9.2946808510638306</v>
      </c>
      <c r="V328" s="16">
        <v>428.27</v>
      </c>
      <c r="W328" s="16">
        <f t="shared" si="215"/>
        <v>9.1121276595744671</v>
      </c>
      <c r="X328" s="16">
        <v>1731.76</v>
      </c>
      <c r="Y328" s="16">
        <f t="shared" si="216"/>
        <v>36.845957446808512</v>
      </c>
      <c r="Z328" s="21">
        <f t="shared" si="217"/>
        <v>0.19827039439267044</v>
      </c>
      <c r="AA328" s="20">
        <f t="shared" si="218"/>
        <v>12.8125</v>
      </c>
      <c r="AB328">
        <v>22</v>
      </c>
      <c r="AC328" s="1">
        <v>54</v>
      </c>
      <c r="AD328" s="1">
        <v>36</v>
      </c>
      <c r="AE328" s="1">
        <v>9</v>
      </c>
      <c r="AF328" s="1">
        <v>11</v>
      </c>
      <c r="AG328" s="15">
        <f t="shared" si="219"/>
        <v>0.1875</v>
      </c>
      <c r="AH328" s="15">
        <f t="shared" si="220"/>
        <v>0.25</v>
      </c>
      <c r="AI328" s="15">
        <f t="shared" si="221"/>
        <v>0.4375</v>
      </c>
      <c r="AJ328" s="1">
        <v>113</v>
      </c>
      <c r="AK328" s="21">
        <f t="shared" si="222"/>
        <v>0.3183098591549296</v>
      </c>
      <c r="AL328" s="1">
        <v>105</v>
      </c>
      <c r="AM328" s="21">
        <f t="shared" si="223"/>
        <v>0.29577464788732394</v>
      </c>
      <c r="AN328" s="1">
        <v>137</v>
      </c>
      <c r="AO328" s="21">
        <f t="shared" si="224"/>
        <v>0.38591549295774646</v>
      </c>
      <c r="AP328" s="21">
        <f t="shared" si="225"/>
        <v>0.51834862385321101</v>
      </c>
      <c r="AQ328" s="1">
        <v>11</v>
      </c>
      <c r="AR328" s="4">
        <v>1.83</v>
      </c>
      <c r="AS328" s="41">
        <v>163</v>
      </c>
      <c r="AT328" s="41">
        <v>167</v>
      </c>
      <c r="AU328" s="41">
        <v>108</v>
      </c>
      <c r="AV328" s="21">
        <f t="shared" si="226"/>
        <v>0.49393939393939396</v>
      </c>
      <c r="AW328" s="26">
        <v>16.739999999999998</v>
      </c>
      <c r="AX328" s="42">
        <v>12</v>
      </c>
      <c r="AY328" s="41">
        <v>-0.82100000000000006</v>
      </c>
      <c r="AZ328" s="1">
        <v>12</v>
      </c>
      <c r="BA328" s="43">
        <v>-1.41</v>
      </c>
      <c r="BB328" s="16">
        <v>49.43</v>
      </c>
      <c r="BC328" s="26">
        <v>16.670000000000002</v>
      </c>
      <c r="BD328" s="43">
        <v>-0.34300000000000003</v>
      </c>
      <c r="BE328" s="43">
        <v>3.7549999999999999</v>
      </c>
      <c r="BF328" s="16">
        <v>50.68</v>
      </c>
      <c r="BG328" s="21">
        <f t="shared" si="227"/>
        <v>7.8048780487804878E-2</v>
      </c>
      <c r="BH328" s="44">
        <f t="shared" si="228"/>
        <v>0.94240837696335078</v>
      </c>
      <c r="BI328" s="42">
        <f t="shared" si="229"/>
        <v>1020.4571574511556</v>
      </c>
      <c r="BJ328" s="21">
        <f t="shared" si="230"/>
        <v>2.0457157451155658E-2</v>
      </c>
      <c r="BK328" s="26">
        <f t="shared" si="231"/>
        <v>2.2415765755247858</v>
      </c>
      <c r="BL328" s="26">
        <f t="shared" si="232"/>
        <v>1.5410838956732902</v>
      </c>
      <c r="BM328" s="16">
        <f t="shared" si="233"/>
        <v>28.720199873911319</v>
      </c>
      <c r="BN328" s="16">
        <f t="shared" si="234"/>
        <v>26.758820370327133</v>
      </c>
      <c r="BO328" s="16">
        <f t="shared" si="235"/>
        <v>50.575571485277976</v>
      </c>
      <c r="BP328" s="16">
        <f t="shared" si="236"/>
        <v>52.256753916921575</v>
      </c>
      <c r="BQ328" s="16">
        <f t="shared" si="237"/>
        <v>-1.6811824316435988</v>
      </c>
      <c r="BR328" s="1">
        <v>16</v>
      </c>
      <c r="BS328" s="1">
        <v>11</v>
      </c>
      <c r="BT328" s="42">
        <v>189</v>
      </c>
      <c r="BU328" s="42">
        <v>180</v>
      </c>
      <c r="BV328" s="42">
        <v>77</v>
      </c>
      <c r="BW328" s="42">
        <v>79</v>
      </c>
      <c r="BX328" s="42">
        <v>103</v>
      </c>
      <c r="BY328" s="42">
        <v>79</v>
      </c>
      <c r="BZ328" s="1">
        <v>189</v>
      </c>
      <c r="CA328" s="1">
        <v>174</v>
      </c>
      <c r="CB328" s="21">
        <f t="shared" si="238"/>
        <v>0.52066115702479343</v>
      </c>
      <c r="CC328" s="4">
        <v>-1.35</v>
      </c>
      <c r="CD328" s="45">
        <f t="shared" si="239"/>
        <v>-7.376549404120663</v>
      </c>
      <c r="CE328" s="26">
        <f t="shared" si="240"/>
        <v>2.7717466623550608</v>
      </c>
      <c r="CF328" s="26">
        <f t="shared" si="241"/>
        <v>2.2173973298840486</v>
      </c>
      <c r="CG328" s="26">
        <f t="shared" si="242"/>
        <v>29.103339954728138</v>
      </c>
      <c r="CH328" s="26">
        <f t="shared" si="243"/>
        <v>28.756871621933755</v>
      </c>
      <c r="CI328" s="26">
        <f t="shared" si="244"/>
        <v>57.652330576985264</v>
      </c>
      <c r="CJ328" s="26">
        <f t="shared" si="245"/>
        <v>51.970249919157389</v>
      </c>
      <c r="CK328" s="16">
        <f t="shared" si="246"/>
        <v>-7.3632630894714737</v>
      </c>
      <c r="CL328" s="42">
        <v>80</v>
      </c>
      <c r="CM328" s="42">
        <v>64</v>
      </c>
      <c r="CN328" s="42">
        <v>760</v>
      </c>
      <c r="CO328" s="42">
        <v>766</v>
      </c>
      <c r="CP328" s="42">
        <v>348</v>
      </c>
      <c r="CQ328" s="42">
        <v>284</v>
      </c>
      <c r="CR328" s="42">
        <v>386</v>
      </c>
      <c r="CS328" s="42">
        <v>476</v>
      </c>
      <c r="CT328" s="1">
        <v>3</v>
      </c>
      <c r="CU328" s="1">
        <v>4</v>
      </c>
      <c r="CV328" s="42">
        <f t="shared" si="247"/>
        <v>1</v>
      </c>
      <c r="CW328" s="26">
        <f t="shared" si="248"/>
        <v>0.41204074625157372</v>
      </c>
      <c r="CX328" s="26">
        <f t="shared" si="249"/>
        <v>0.54938766166876496</v>
      </c>
      <c r="CY328" s="26">
        <f t="shared" si="250"/>
        <v>0.13734691541719124</v>
      </c>
      <c r="CZ328" s="13">
        <v>18</v>
      </c>
      <c r="DA328" s="13">
        <v>15</v>
      </c>
      <c r="DB328" s="27">
        <v>14.26</v>
      </c>
      <c r="DC328" s="27">
        <v>15.62</v>
      </c>
      <c r="DD328" s="27">
        <v>15.76</v>
      </c>
      <c r="DE328" s="27">
        <v>15.76</v>
      </c>
      <c r="DF328" s="13">
        <v>0</v>
      </c>
      <c r="DG328" s="13">
        <v>0</v>
      </c>
      <c r="DH328" s="21" t="str">
        <f t="shared" si="251"/>
        <v xml:space="preserve"> </v>
      </c>
      <c r="DI328" s="42"/>
      <c r="DJ328" s="42"/>
      <c r="DK328" s="1"/>
      <c r="DL328" s="1"/>
      <c r="DM328" s="1"/>
      <c r="DN328" s="1"/>
      <c r="DO328" s="1"/>
      <c r="DP328" s="1"/>
      <c r="DQ328" s="47"/>
      <c r="DR328" s="46"/>
      <c r="DS328" s="13"/>
      <c r="DT328" s="13"/>
      <c r="DU328" s="13"/>
      <c r="DV328" s="13"/>
      <c r="DW328" s="13"/>
      <c r="DX328" s="1"/>
    </row>
    <row r="329" spans="1:128" ht="25.5" x14ac:dyDescent="0.2">
      <c r="A329" s="13" t="s">
        <v>343</v>
      </c>
      <c r="B329" s="13" t="s">
        <v>1368</v>
      </c>
      <c r="C329" s="39" t="s">
        <v>3364</v>
      </c>
      <c r="D329" s="1" t="s">
        <v>136</v>
      </c>
      <c r="E329" s="13" t="s">
        <v>129</v>
      </c>
      <c r="F329" s="13">
        <v>53</v>
      </c>
      <c r="G329" s="13">
        <v>11</v>
      </c>
      <c r="H329" s="13">
        <v>21</v>
      </c>
      <c r="I329" s="40">
        <f t="shared" si="210"/>
        <v>32</v>
      </c>
      <c r="J329" s="19">
        <f t="shared" si="211"/>
        <v>2.1990188405519615</v>
      </c>
      <c r="K329" s="1">
        <v>7</v>
      </c>
      <c r="L329" s="1">
        <v>12</v>
      </c>
      <c r="M329" s="1">
        <v>7</v>
      </c>
      <c r="N329" s="1">
        <v>103</v>
      </c>
      <c r="O329" s="1">
        <v>42</v>
      </c>
      <c r="P329" s="1">
        <v>63</v>
      </c>
      <c r="Q329" s="1">
        <v>119</v>
      </c>
      <c r="R329" s="15">
        <f t="shared" si="212"/>
        <v>0.10679611650485436</v>
      </c>
      <c r="S329" s="15">
        <f t="shared" si="213"/>
        <v>5.2884615384615384E-2</v>
      </c>
      <c r="T329" s="16">
        <v>873.11666666669998</v>
      </c>
      <c r="U329" s="16">
        <f t="shared" si="214"/>
        <v>16.473899371069813</v>
      </c>
      <c r="V329" s="16">
        <v>838.73</v>
      </c>
      <c r="W329" s="16">
        <f t="shared" si="215"/>
        <v>15.825094339622641</v>
      </c>
      <c r="X329" s="16">
        <v>1782.84</v>
      </c>
      <c r="Y329" s="16">
        <f t="shared" si="216"/>
        <v>33.638490566037731</v>
      </c>
      <c r="Z329" s="21">
        <f t="shared" si="217"/>
        <v>0.31993423788035419</v>
      </c>
      <c r="AA329" s="20">
        <f t="shared" si="218"/>
        <v>125.33333333333333</v>
      </c>
      <c r="AB329">
        <v>33</v>
      </c>
      <c r="AC329" s="1">
        <v>58</v>
      </c>
      <c r="AD329" s="1">
        <v>124</v>
      </c>
      <c r="AE329" s="1">
        <v>46</v>
      </c>
      <c r="AF329" s="1">
        <v>25</v>
      </c>
      <c r="AG329" s="15">
        <f t="shared" si="219"/>
        <v>0.30555555555555558</v>
      </c>
      <c r="AH329" s="15">
        <f t="shared" si="220"/>
        <v>0.52777777777777779</v>
      </c>
      <c r="AI329" s="15">
        <f t="shared" si="221"/>
        <v>0.83333333333333337</v>
      </c>
      <c r="AJ329" s="1">
        <v>266</v>
      </c>
      <c r="AK329" s="21">
        <f t="shared" si="222"/>
        <v>0.32598039215686275</v>
      </c>
      <c r="AL329" s="1">
        <v>212</v>
      </c>
      <c r="AM329" s="21">
        <f t="shared" si="223"/>
        <v>0.25980392156862747</v>
      </c>
      <c r="AN329" s="1">
        <v>338</v>
      </c>
      <c r="AO329" s="21">
        <f t="shared" si="224"/>
        <v>0.41421568627450983</v>
      </c>
      <c r="AP329" s="21">
        <f t="shared" si="225"/>
        <v>0.55648535564853552</v>
      </c>
      <c r="AQ329" s="1">
        <v>8</v>
      </c>
      <c r="AR329" s="4">
        <v>8.75</v>
      </c>
      <c r="AS329" s="41">
        <v>347</v>
      </c>
      <c r="AT329" s="41">
        <v>273</v>
      </c>
      <c r="AU329" s="41">
        <v>284</v>
      </c>
      <c r="AV329" s="21">
        <f t="shared" si="226"/>
        <v>0.55967741935483872</v>
      </c>
      <c r="AW329" s="26">
        <v>17.739999999999998</v>
      </c>
      <c r="AX329" s="42">
        <v>3</v>
      </c>
      <c r="AY329" s="41">
        <v>0.57999999999999996</v>
      </c>
      <c r="AZ329" s="1">
        <v>6</v>
      </c>
      <c r="BA329" s="43">
        <v>1.2090000000000001</v>
      </c>
      <c r="BB329" s="16">
        <v>50.6</v>
      </c>
      <c r="BC329" s="26">
        <v>18.72</v>
      </c>
      <c r="BD329" s="43">
        <v>2.351</v>
      </c>
      <c r="BE329" s="43">
        <v>-1.9319999999999999</v>
      </c>
      <c r="BF329" s="16">
        <v>48.44</v>
      </c>
      <c r="BG329" s="21">
        <f t="shared" si="227"/>
        <v>9.5744680851063829E-2</v>
      </c>
      <c r="BH329" s="44">
        <f t="shared" si="228"/>
        <v>0.91885441527446299</v>
      </c>
      <c r="BI329" s="42">
        <f t="shared" si="229"/>
        <v>1014.5990961255268</v>
      </c>
      <c r="BJ329" s="21">
        <f t="shared" si="230"/>
        <v>1.4599096125526817E-2</v>
      </c>
      <c r="BK329" s="26">
        <f t="shared" si="231"/>
        <v>2.5753222133463689</v>
      </c>
      <c r="BL329" s="26">
        <f t="shared" si="232"/>
        <v>2.4322487570493481</v>
      </c>
      <c r="BM329" s="16">
        <f t="shared" si="233"/>
        <v>26.897809783839854</v>
      </c>
      <c r="BN329" s="16">
        <f t="shared" si="234"/>
        <v>29.973889094225793</v>
      </c>
      <c r="BO329" s="16">
        <f t="shared" si="235"/>
        <v>56.299405052877567</v>
      </c>
      <c r="BP329" s="16">
        <f t="shared" si="236"/>
        <v>55.512501043243951</v>
      </c>
      <c r="BQ329" s="16">
        <f t="shared" si="237"/>
        <v>0.7869040096336164</v>
      </c>
      <c r="BR329" s="1">
        <v>36</v>
      </c>
      <c r="BS329" s="1">
        <v>34</v>
      </c>
      <c r="BT329" s="42">
        <v>340</v>
      </c>
      <c r="BU329" s="42">
        <v>385</v>
      </c>
      <c r="BV329" s="42">
        <v>150</v>
      </c>
      <c r="BW329" s="42">
        <v>163</v>
      </c>
      <c r="BX329" s="42">
        <v>194</v>
      </c>
      <c r="BY329" s="42">
        <v>261</v>
      </c>
      <c r="BZ329" s="1">
        <v>371</v>
      </c>
      <c r="CA329" s="1">
        <v>396</v>
      </c>
      <c r="CB329" s="21">
        <f t="shared" si="238"/>
        <v>0.48370273794002605</v>
      </c>
      <c r="CC329" s="4">
        <v>5.2</v>
      </c>
      <c r="CD329" s="45">
        <f t="shared" si="239"/>
        <v>2.4822554740687632</v>
      </c>
      <c r="CE329" s="26">
        <f t="shared" si="240"/>
        <v>1.9182876758430374</v>
      </c>
      <c r="CF329" s="26">
        <f t="shared" si="241"/>
        <v>3.197146126405062</v>
      </c>
      <c r="CG329" s="26">
        <f t="shared" si="242"/>
        <v>26.654102443292729</v>
      </c>
      <c r="CH329" s="26">
        <f t="shared" si="243"/>
        <v>30.053173588207581</v>
      </c>
      <c r="CI329" s="26">
        <f t="shared" si="244"/>
        <v>51.490879719997316</v>
      </c>
      <c r="CJ329" s="26">
        <f t="shared" si="245"/>
        <v>58.423638688833556</v>
      </c>
      <c r="CK329" s="16">
        <f t="shared" si="246"/>
        <v>7.7196629784698558</v>
      </c>
      <c r="CL329" s="42">
        <v>57</v>
      </c>
      <c r="CM329" s="42">
        <v>95</v>
      </c>
      <c r="CN329" s="42">
        <v>735</v>
      </c>
      <c r="CO329" s="42">
        <v>798</v>
      </c>
      <c r="CP329" s="42">
        <v>337</v>
      </c>
      <c r="CQ329" s="42">
        <v>370</v>
      </c>
      <c r="CR329" s="42">
        <v>473</v>
      </c>
      <c r="CS329" s="42">
        <v>401</v>
      </c>
      <c r="CT329" s="1">
        <v>15</v>
      </c>
      <c r="CU329" s="1">
        <v>12</v>
      </c>
      <c r="CV329" s="42">
        <f t="shared" si="247"/>
        <v>-3</v>
      </c>
      <c r="CW329" s="26">
        <f t="shared" si="248"/>
        <v>1.0307900815087319</v>
      </c>
      <c r="CX329" s="26">
        <f t="shared" si="249"/>
        <v>0.8246320652069854</v>
      </c>
      <c r="CY329" s="26">
        <f t="shared" si="250"/>
        <v>-0.20615801630174635</v>
      </c>
      <c r="CZ329" s="13">
        <v>31</v>
      </c>
      <c r="DA329" s="13">
        <v>33</v>
      </c>
      <c r="DB329" s="27">
        <v>26.88</v>
      </c>
      <c r="DC329" s="27">
        <v>45.3</v>
      </c>
      <c r="DD329" s="27">
        <v>29.34</v>
      </c>
      <c r="DE329" s="27">
        <v>33.020000000000003</v>
      </c>
      <c r="DF329" s="13">
        <v>44</v>
      </c>
      <c r="DG329" s="13">
        <v>50</v>
      </c>
      <c r="DH329" s="21">
        <f t="shared" si="251"/>
        <v>0.46808510638297873</v>
      </c>
      <c r="DI329" s="42">
        <v>38</v>
      </c>
      <c r="DJ329" s="42">
        <v>19</v>
      </c>
      <c r="DK329" s="13">
        <v>6</v>
      </c>
      <c r="DL329" s="13">
        <v>1</v>
      </c>
      <c r="DM329" s="13">
        <v>0.13200000000000001</v>
      </c>
      <c r="DN329" s="13">
        <v>1</v>
      </c>
      <c r="DO329" s="13">
        <v>0</v>
      </c>
      <c r="DP329" s="13">
        <v>2.6000000000000002E-2</v>
      </c>
      <c r="DQ329" s="13">
        <v>23</v>
      </c>
      <c r="DR329" s="46">
        <v>11</v>
      </c>
      <c r="DS329" s="13">
        <v>0</v>
      </c>
      <c r="DT329" s="13">
        <v>1</v>
      </c>
      <c r="DU329" s="13">
        <v>-4.3000000000000003E-2</v>
      </c>
      <c r="DV329" s="13">
        <v>0</v>
      </c>
      <c r="DW329" s="13">
        <v>0</v>
      </c>
      <c r="DX329" s="13">
        <v>0</v>
      </c>
    </row>
    <row r="330" spans="1:128" ht="25.5" x14ac:dyDescent="0.2">
      <c r="A330" s="13" t="s">
        <v>542</v>
      </c>
      <c r="B330" s="13" t="s">
        <v>1372</v>
      </c>
      <c r="C330" s="39" t="s">
        <v>3365</v>
      </c>
      <c r="D330" s="1" t="s">
        <v>409</v>
      </c>
      <c r="E330" s="13" t="s">
        <v>173</v>
      </c>
      <c r="F330" s="13">
        <v>59</v>
      </c>
      <c r="G330" s="13">
        <v>0</v>
      </c>
      <c r="H330" s="13">
        <v>20</v>
      </c>
      <c r="I330" s="40">
        <f t="shared" si="210"/>
        <v>20</v>
      </c>
      <c r="J330" s="19">
        <f t="shared" si="211"/>
        <v>1.1601675797615583</v>
      </c>
      <c r="K330" s="1">
        <v>0</v>
      </c>
      <c r="L330" s="1">
        <v>6</v>
      </c>
      <c r="M330" s="1">
        <v>7</v>
      </c>
      <c r="N330" s="1">
        <v>67</v>
      </c>
      <c r="O330" s="1">
        <v>26</v>
      </c>
      <c r="P330" s="1">
        <v>49</v>
      </c>
      <c r="Q330" s="1">
        <v>31</v>
      </c>
      <c r="R330" s="15">
        <f t="shared" si="212"/>
        <v>0</v>
      </c>
      <c r="S330" s="15">
        <f t="shared" si="213"/>
        <v>0</v>
      </c>
      <c r="T330" s="16">
        <v>1034.3333333333001</v>
      </c>
      <c r="U330" s="16">
        <f t="shared" si="214"/>
        <v>17.53107344632712</v>
      </c>
      <c r="V330" s="16">
        <v>972.74</v>
      </c>
      <c r="W330" s="16">
        <f t="shared" si="215"/>
        <v>16.487118644067795</v>
      </c>
      <c r="X330" s="16">
        <v>1840.66</v>
      </c>
      <c r="Y330" s="16">
        <f t="shared" si="216"/>
        <v>31.197627118644068</v>
      </c>
      <c r="Z330" s="21">
        <f t="shared" si="217"/>
        <v>0.34575247032060852</v>
      </c>
      <c r="AA330" s="20">
        <f t="shared" si="218"/>
        <v>73.578947368421055</v>
      </c>
      <c r="AB330">
        <v>56</v>
      </c>
      <c r="AC330" s="1">
        <v>60</v>
      </c>
      <c r="AD330" s="1">
        <v>84</v>
      </c>
      <c r="AE330" s="1">
        <v>36</v>
      </c>
      <c r="AF330" s="1">
        <v>12</v>
      </c>
      <c r="AG330" s="15">
        <f t="shared" si="219"/>
        <v>0</v>
      </c>
      <c r="AH330" s="15">
        <f t="shared" si="220"/>
        <v>0.34210526315789475</v>
      </c>
      <c r="AI330" s="15">
        <f t="shared" si="221"/>
        <v>0.34210526315789475</v>
      </c>
      <c r="AJ330" s="1">
        <v>263</v>
      </c>
      <c r="AK330" s="21">
        <f t="shared" si="222"/>
        <v>0.28901098901098898</v>
      </c>
      <c r="AL330" s="1">
        <v>297</v>
      </c>
      <c r="AM330" s="21">
        <f t="shared" si="223"/>
        <v>0.32637362637362638</v>
      </c>
      <c r="AN330" s="1">
        <v>350</v>
      </c>
      <c r="AO330" s="21">
        <f t="shared" si="224"/>
        <v>0.38461538461538464</v>
      </c>
      <c r="AP330" s="21">
        <f t="shared" si="225"/>
        <v>0.46964285714285714</v>
      </c>
      <c r="AQ330" s="1">
        <v>1</v>
      </c>
      <c r="AR330" s="4">
        <v>-3.87</v>
      </c>
      <c r="AS330" s="41">
        <v>316</v>
      </c>
      <c r="AT330" s="41">
        <v>375</v>
      </c>
      <c r="AU330" s="41">
        <v>327</v>
      </c>
      <c r="AV330" s="21">
        <f t="shared" si="226"/>
        <v>0.45730824891461652</v>
      </c>
      <c r="AW330" s="26">
        <v>17.489999999999998</v>
      </c>
      <c r="AX330" s="42">
        <v>3</v>
      </c>
      <c r="AY330" s="41">
        <v>0.79200000000000004</v>
      </c>
      <c r="AZ330" s="1">
        <v>1</v>
      </c>
      <c r="BA330" s="43">
        <v>0.49299999999999999</v>
      </c>
      <c r="BB330" s="16">
        <v>50.11</v>
      </c>
      <c r="BC330" s="26">
        <v>16.170000000000002</v>
      </c>
      <c r="BD330" s="43">
        <v>-0.27800000000000002</v>
      </c>
      <c r="BE330" s="43">
        <v>-1.569</v>
      </c>
      <c r="BF330" s="16">
        <v>50.3</v>
      </c>
      <c r="BG330" s="21">
        <f t="shared" si="227"/>
        <v>8.15450643776824E-2</v>
      </c>
      <c r="BH330" s="44">
        <f t="shared" si="228"/>
        <v>0.90526315789473688</v>
      </c>
      <c r="BI330" s="42">
        <f t="shared" si="229"/>
        <v>986.80822227241924</v>
      </c>
      <c r="BJ330" s="21">
        <f t="shared" si="230"/>
        <v>-1.319177772758072E-2</v>
      </c>
      <c r="BK330" s="26">
        <f t="shared" si="231"/>
        <v>2.3438945658654937</v>
      </c>
      <c r="BL330" s="26">
        <f t="shared" si="232"/>
        <v>2.775664617472295</v>
      </c>
      <c r="BM330" s="16">
        <f t="shared" si="233"/>
        <v>28.743549149824211</v>
      </c>
      <c r="BN330" s="16">
        <f t="shared" si="234"/>
        <v>29.29868207331867</v>
      </c>
      <c r="BO330" s="16">
        <f t="shared" si="235"/>
        <v>53.662849271131037</v>
      </c>
      <c r="BP330" s="16">
        <f t="shared" si="236"/>
        <v>51.997450500647659</v>
      </c>
      <c r="BQ330" s="16">
        <f t="shared" si="237"/>
        <v>1.6653987704833781</v>
      </c>
      <c r="BR330" s="1">
        <v>38</v>
      </c>
      <c r="BS330" s="1">
        <v>45</v>
      </c>
      <c r="BT330" s="42">
        <v>428</v>
      </c>
      <c r="BU330" s="42">
        <v>430</v>
      </c>
      <c r="BV330" s="42">
        <v>180</v>
      </c>
      <c r="BW330" s="42">
        <v>159</v>
      </c>
      <c r="BX330" s="42">
        <v>209</v>
      </c>
      <c r="BY330" s="42">
        <v>224</v>
      </c>
      <c r="BZ330" s="1">
        <v>431</v>
      </c>
      <c r="CA330" s="1">
        <v>428</v>
      </c>
      <c r="CB330" s="21">
        <f t="shared" si="238"/>
        <v>0.50174621653084983</v>
      </c>
      <c r="CC330" s="4">
        <v>2.97</v>
      </c>
      <c r="CD330" s="45">
        <f t="shared" si="239"/>
        <v>4.3659701990548054</v>
      </c>
      <c r="CE330" s="26">
        <f t="shared" si="240"/>
        <v>2.7707452761509455</v>
      </c>
      <c r="CF330" s="26">
        <f t="shared" si="241"/>
        <v>2.6403572631556069</v>
      </c>
      <c r="CG330" s="26">
        <f t="shared" si="242"/>
        <v>31.358317125378939</v>
      </c>
      <c r="CH330" s="26">
        <f t="shared" si="243"/>
        <v>30.021839992176719</v>
      </c>
      <c r="CI330" s="26">
        <f t="shared" si="244"/>
        <v>54.632577445046884</v>
      </c>
      <c r="CJ330" s="26">
        <f t="shared" si="245"/>
        <v>56.262427607488618</v>
      </c>
      <c r="CK330" s="16">
        <f t="shared" si="246"/>
        <v>3.2952489329251122</v>
      </c>
      <c r="CL330" s="42">
        <v>85</v>
      </c>
      <c r="CM330" s="42">
        <v>81</v>
      </c>
      <c r="CN330" s="42">
        <v>877</v>
      </c>
      <c r="CO330" s="42">
        <v>840</v>
      </c>
      <c r="CP330" s="42">
        <v>318</v>
      </c>
      <c r="CQ330" s="42">
        <v>343</v>
      </c>
      <c r="CR330" s="42">
        <v>462</v>
      </c>
      <c r="CS330" s="42">
        <v>396</v>
      </c>
      <c r="CT330" s="1">
        <v>14</v>
      </c>
      <c r="CU330" s="1">
        <v>8</v>
      </c>
      <c r="CV330" s="42">
        <f t="shared" si="247"/>
        <v>-6</v>
      </c>
      <c r="CW330" s="26">
        <f t="shared" si="248"/>
        <v>0.81211730583309094</v>
      </c>
      <c r="CX330" s="26">
        <f t="shared" si="249"/>
        <v>0.46406703190462339</v>
      </c>
      <c r="CY330" s="26">
        <f t="shared" si="250"/>
        <v>-0.34805027392846749</v>
      </c>
      <c r="CZ330" s="13">
        <v>34</v>
      </c>
      <c r="DA330" s="13">
        <v>41</v>
      </c>
      <c r="DB330" s="27">
        <v>35.32</v>
      </c>
      <c r="DC330" s="27">
        <v>37.72</v>
      </c>
      <c r="DD330" s="27">
        <v>36.6</v>
      </c>
      <c r="DE330" s="27">
        <v>39.159999999999997</v>
      </c>
      <c r="DF330" s="1"/>
      <c r="DG330" s="1"/>
      <c r="DH330" s="21" t="str">
        <f t="shared" si="251"/>
        <v xml:space="preserve"> </v>
      </c>
      <c r="DI330" s="42"/>
      <c r="DJ330" s="42"/>
      <c r="DK330" s="1"/>
      <c r="DL330" s="1"/>
      <c r="DM330" s="1"/>
      <c r="DN330" s="1"/>
      <c r="DO330" s="1"/>
      <c r="DP330" s="1"/>
      <c r="DQ330" s="47"/>
      <c r="DR330" s="46"/>
      <c r="DS330" s="13"/>
      <c r="DT330" s="13"/>
      <c r="DU330" s="13"/>
      <c r="DV330" s="13"/>
      <c r="DW330" s="13"/>
      <c r="DX330" s="1"/>
    </row>
    <row r="331" spans="1:128" ht="25.5" x14ac:dyDescent="0.2">
      <c r="A331" s="13" t="s">
        <v>1252</v>
      </c>
      <c r="B331" s="13" t="s">
        <v>689</v>
      </c>
      <c r="C331" s="39" t="s">
        <v>3366</v>
      </c>
      <c r="D331" s="1" t="s">
        <v>136</v>
      </c>
      <c r="E331" s="13" t="s">
        <v>129</v>
      </c>
      <c r="F331" s="13">
        <v>1</v>
      </c>
      <c r="G331" s="13">
        <v>0</v>
      </c>
      <c r="H331" s="13">
        <v>0</v>
      </c>
      <c r="I331" s="40">
        <f t="shared" si="210"/>
        <v>0</v>
      </c>
      <c r="J331" s="19">
        <f t="shared" si="211"/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5">
        <f t="shared" si="212"/>
        <v>0</v>
      </c>
      <c r="S331" s="15">
        <f t="shared" si="213"/>
        <v>0</v>
      </c>
      <c r="T331" s="16">
        <v>7.7166666667000001</v>
      </c>
      <c r="U331" s="16">
        <f t="shared" si="214"/>
        <v>7.7166666667000001</v>
      </c>
      <c r="V331" s="16">
        <v>8.0500000000000007</v>
      </c>
      <c r="W331" s="16">
        <f t="shared" si="215"/>
        <v>8.0500000000000007</v>
      </c>
      <c r="X331" s="16">
        <v>42.52</v>
      </c>
      <c r="Y331" s="16">
        <f t="shared" si="216"/>
        <v>42.52</v>
      </c>
      <c r="Z331" s="21">
        <f t="shared" si="217"/>
        <v>0.15918528771999207</v>
      </c>
      <c r="AA331" s="20">
        <f t="shared" si="218"/>
        <v>0</v>
      </c>
      <c r="AB331">
        <v>1</v>
      </c>
      <c r="AC331" s="1">
        <v>4</v>
      </c>
      <c r="AD331" s="1">
        <v>1</v>
      </c>
      <c r="AE331" s="1">
        <v>0</v>
      </c>
      <c r="AF331" s="1">
        <v>0</v>
      </c>
      <c r="AG331" s="15">
        <f t="shared" si="219"/>
        <v>0</v>
      </c>
      <c r="AH331" s="15">
        <f t="shared" si="220"/>
        <v>0</v>
      </c>
      <c r="AI331" s="15">
        <f t="shared" si="221"/>
        <v>0</v>
      </c>
      <c r="AJ331" s="1">
        <v>7</v>
      </c>
      <c r="AK331" s="21">
        <f t="shared" si="222"/>
        <v>0.4375</v>
      </c>
      <c r="AL331" s="1">
        <v>4</v>
      </c>
      <c r="AM331" s="21">
        <f t="shared" si="223"/>
        <v>0.25</v>
      </c>
      <c r="AN331" s="1">
        <v>5</v>
      </c>
      <c r="AO331" s="21">
        <f t="shared" si="224"/>
        <v>0.3125</v>
      </c>
      <c r="AP331" s="21">
        <f t="shared" si="225"/>
        <v>0.63636363636363635</v>
      </c>
      <c r="AQ331" s="1">
        <v>14</v>
      </c>
      <c r="AR331" s="4">
        <v>10.51</v>
      </c>
      <c r="AS331" s="41">
        <v>7</v>
      </c>
      <c r="AT331" s="41">
        <v>2</v>
      </c>
      <c r="AU331" s="41">
        <v>3</v>
      </c>
      <c r="AV331" s="21">
        <f t="shared" si="226"/>
        <v>0.77777777777777779</v>
      </c>
      <c r="AW331" s="26">
        <v>15.54</v>
      </c>
      <c r="AX331" s="42">
        <v>15</v>
      </c>
      <c r="AY331" s="41">
        <v>0.13700000000000001</v>
      </c>
      <c r="AZ331" s="1">
        <v>11</v>
      </c>
      <c r="BA331" s="43">
        <v>5.44</v>
      </c>
      <c r="BB331" s="16">
        <v>51.35</v>
      </c>
      <c r="BC331" s="26">
        <v>15.53</v>
      </c>
      <c r="BD331" s="43">
        <v>-1.758</v>
      </c>
      <c r="BE331" s="43">
        <v>-6.891</v>
      </c>
      <c r="BF331" s="16">
        <v>45.1</v>
      </c>
      <c r="BG331" s="21">
        <f t="shared" si="227"/>
        <v>0</v>
      </c>
      <c r="BH331" s="44">
        <f t="shared" si="228"/>
        <v>1</v>
      </c>
      <c r="BI331" s="42">
        <f t="shared" si="229"/>
        <v>1000</v>
      </c>
      <c r="BJ331" s="21">
        <f t="shared" si="230"/>
        <v>0</v>
      </c>
      <c r="BK331" s="26">
        <f t="shared" si="231"/>
        <v>0</v>
      </c>
      <c r="BL331" s="26">
        <f t="shared" si="232"/>
        <v>0</v>
      </c>
      <c r="BM331" s="16">
        <f t="shared" si="233"/>
        <v>7.4534161490683219</v>
      </c>
      <c r="BN331" s="16">
        <f t="shared" si="234"/>
        <v>74.534161490683218</v>
      </c>
      <c r="BO331" s="16">
        <f t="shared" si="235"/>
        <v>29.813664596273288</v>
      </c>
      <c r="BP331" s="16">
        <f t="shared" si="236"/>
        <v>126.70807453416148</v>
      </c>
      <c r="BQ331" s="16">
        <f t="shared" si="237"/>
        <v>-96.894409937888199</v>
      </c>
      <c r="BR331" s="1">
        <v>0</v>
      </c>
      <c r="BS331" s="1">
        <v>0</v>
      </c>
      <c r="BT331" s="42">
        <v>1</v>
      </c>
      <c r="BU331" s="42">
        <v>10</v>
      </c>
      <c r="BV331" s="42">
        <v>1</v>
      </c>
      <c r="BW331" s="42">
        <v>2</v>
      </c>
      <c r="BX331" s="42">
        <v>5</v>
      </c>
      <c r="BY331" s="42">
        <v>2</v>
      </c>
      <c r="BZ331" s="1">
        <v>3</v>
      </c>
      <c r="CA331" s="1">
        <v>8</v>
      </c>
      <c r="CB331" s="21">
        <f t="shared" si="238"/>
        <v>0.27272727272727271</v>
      </c>
      <c r="CC331" s="4">
        <v>-1.3</v>
      </c>
      <c r="CD331" s="45">
        <f t="shared" si="239"/>
        <v>-87.926137210615465</v>
      </c>
      <c r="CE331" s="26">
        <f t="shared" si="240"/>
        <v>1.4111006585136405</v>
      </c>
      <c r="CF331" s="26">
        <f t="shared" si="241"/>
        <v>4.2333019755409209</v>
      </c>
      <c r="CG331" s="26">
        <f t="shared" si="242"/>
        <v>32.455315145813735</v>
      </c>
      <c r="CH331" s="26">
        <f t="shared" si="243"/>
        <v>53.62182502351834</v>
      </c>
      <c r="CI331" s="26">
        <f t="shared" si="244"/>
        <v>62.088428974600184</v>
      </c>
      <c r="CJ331" s="26">
        <f t="shared" si="245"/>
        <v>97.365945437441198</v>
      </c>
      <c r="CK331" s="16">
        <f t="shared" si="246"/>
        <v>-61.616893475047185</v>
      </c>
      <c r="CL331" s="42">
        <v>1</v>
      </c>
      <c r="CM331" s="42">
        <v>3</v>
      </c>
      <c r="CN331" s="42">
        <v>22</v>
      </c>
      <c r="CO331" s="42">
        <v>35</v>
      </c>
      <c r="CP331" s="42">
        <v>10</v>
      </c>
      <c r="CQ331" s="42">
        <v>14</v>
      </c>
      <c r="CR331" s="42">
        <v>17</v>
      </c>
      <c r="CS331" s="42">
        <v>11</v>
      </c>
      <c r="CT331" s="1">
        <v>1</v>
      </c>
      <c r="CU331" s="1">
        <v>0</v>
      </c>
      <c r="CV331" s="42">
        <f t="shared" si="247"/>
        <v>-1</v>
      </c>
      <c r="CW331" s="26">
        <f t="shared" si="248"/>
        <v>7.7753779697288312</v>
      </c>
      <c r="CX331" s="26">
        <f t="shared" si="249"/>
        <v>0</v>
      </c>
      <c r="CY331" s="26">
        <f t="shared" si="250"/>
        <v>-7.7753779697288312</v>
      </c>
      <c r="CZ331" s="13">
        <v>0</v>
      </c>
      <c r="DA331" s="13">
        <v>1</v>
      </c>
      <c r="DB331" s="27">
        <v>7.0000000000000007E-2</v>
      </c>
      <c r="DC331" s="27">
        <v>0.22</v>
      </c>
      <c r="DD331" s="27">
        <v>0.18</v>
      </c>
      <c r="DE331" s="27">
        <v>0.65</v>
      </c>
      <c r="DF331" s="13">
        <v>0</v>
      </c>
      <c r="DG331" s="13">
        <v>0</v>
      </c>
      <c r="DH331" s="21" t="str">
        <f t="shared" si="251"/>
        <v xml:space="preserve"> </v>
      </c>
      <c r="DI331" s="42"/>
      <c r="DJ331" s="42"/>
      <c r="DK331" s="1"/>
      <c r="DL331" s="1"/>
      <c r="DM331" s="1"/>
      <c r="DN331" s="1"/>
      <c r="DO331" s="1"/>
      <c r="DP331" s="1"/>
      <c r="DQ331" s="47"/>
      <c r="DR331" s="46"/>
      <c r="DS331" s="13"/>
      <c r="DT331" s="13"/>
      <c r="DU331" s="13"/>
      <c r="DV331" s="13"/>
      <c r="DW331" s="13"/>
      <c r="DX331" s="1"/>
    </row>
    <row r="332" spans="1:128" ht="25.5" x14ac:dyDescent="0.2">
      <c r="A332" s="13" t="s">
        <v>1376</v>
      </c>
      <c r="B332" s="13" t="s">
        <v>689</v>
      </c>
      <c r="C332" s="39" t="s">
        <v>3367</v>
      </c>
      <c r="D332" s="1" t="s">
        <v>314</v>
      </c>
      <c r="E332" s="13" t="s">
        <v>173</v>
      </c>
      <c r="F332" s="13">
        <v>72</v>
      </c>
      <c r="G332" s="13">
        <v>5</v>
      </c>
      <c r="H332" s="13">
        <v>22</v>
      </c>
      <c r="I332" s="40">
        <f t="shared" si="210"/>
        <v>27</v>
      </c>
      <c r="J332" s="19">
        <f t="shared" si="211"/>
        <v>1.273534845328407</v>
      </c>
      <c r="K332" s="1">
        <v>3</v>
      </c>
      <c r="L332" s="1">
        <v>5</v>
      </c>
      <c r="M332" s="1">
        <v>14</v>
      </c>
      <c r="N332" s="1">
        <v>126</v>
      </c>
      <c r="O332" s="1">
        <v>40</v>
      </c>
      <c r="P332" s="1">
        <v>93</v>
      </c>
      <c r="Q332" s="1">
        <v>83</v>
      </c>
      <c r="R332" s="15">
        <f t="shared" si="212"/>
        <v>3.968253968253968E-2</v>
      </c>
      <c r="S332" s="15">
        <f t="shared" si="213"/>
        <v>1.9305019305019305E-2</v>
      </c>
      <c r="T332" s="16">
        <v>1272.05</v>
      </c>
      <c r="U332" s="16">
        <f t="shared" si="214"/>
        <v>17.667361111111109</v>
      </c>
      <c r="V332" s="16">
        <v>1187.8499999999999</v>
      </c>
      <c r="W332" s="16">
        <f t="shared" si="215"/>
        <v>16.497916666666665</v>
      </c>
      <c r="X332" s="16">
        <v>2335.4299999999998</v>
      </c>
      <c r="Y332" s="16">
        <f t="shared" si="216"/>
        <v>32.436527777777776</v>
      </c>
      <c r="Z332" s="21">
        <f t="shared" si="217"/>
        <v>0.3371432301718853</v>
      </c>
      <c r="AA332" s="20">
        <f t="shared" si="218"/>
        <v>69.583333333333343</v>
      </c>
      <c r="AB332">
        <v>45</v>
      </c>
      <c r="AC332" s="1">
        <v>96</v>
      </c>
      <c r="AD332" s="1">
        <v>86</v>
      </c>
      <c r="AE332" s="1">
        <v>33</v>
      </c>
      <c r="AF332" s="1">
        <v>21</v>
      </c>
      <c r="AG332" s="15">
        <f t="shared" si="219"/>
        <v>0.10416666666666667</v>
      </c>
      <c r="AH332" s="15">
        <f t="shared" si="220"/>
        <v>0.39583333333333331</v>
      </c>
      <c r="AI332" s="15">
        <f t="shared" si="221"/>
        <v>0.5</v>
      </c>
      <c r="AJ332" s="1">
        <v>350</v>
      </c>
      <c r="AK332" s="21">
        <f t="shared" si="222"/>
        <v>0.30891438658428949</v>
      </c>
      <c r="AL332" s="1">
        <v>396</v>
      </c>
      <c r="AM332" s="21">
        <f t="shared" si="223"/>
        <v>0.34951456310679613</v>
      </c>
      <c r="AN332" s="1">
        <v>387</v>
      </c>
      <c r="AO332" s="21">
        <f t="shared" si="224"/>
        <v>0.34157105030891438</v>
      </c>
      <c r="AP332" s="21">
        <f t="shared" si="225"/>
        <v>0.46916890080428952</v>
      </c>
      <c r="AQ332" s="1">
        <v>3</v>
      </c>
      <c r="AR332" s="4">
        <v>-5.2</v>
      </c>
      <c r="AS332" s="41">
        <v>467</v>
      </c>
      <c r="AT332" s="41">
        <v>436</v>
      </c>
      <c r="AU332" s="41">
        <v>401</v>
      </c>
      <c r="AV332" s="21">
        <f t="shared" si="226"/>
        <v>0.51716500553709854</v>
      </c>
      <c r="AW332" s="26">
        <v>17.72</v>
      </c>
      <c r="AX332" s="42">
        <v>2</v>
      </c>
      <c r="AY332" s="41">
        <v>0.98</v>
      </c>
      <c r="AZ332" s="1">
        <v>2</v>
      </c>
      <c r="BA332" s="43">
        <v>-0.314</v>
      </c>
      <c r="BB332" s="16">
        <v>49.8</v>
      </c>
      <c r="BC332" s="26">
        <v>16.98</v>
      </c>
      <c r="BD332" s="43">
        <v>2.0499999999999998</v>
      </c>
      <c r="BE332" s="43">
        <v>4.9180000000000001</v>
      </c>
      <c r="BF332" s="16">
        <v>53.42</v>
      </c>
      <c r="BG332" s="21">
        <f t="shared" si="227"/>
        <v>7.1856287425149698E-2</v>
      </c>
      <c r="BH332" s="44">
        <f t="shared" si="228"/>
        <v>0.91385135135135132</v>
      </c>
      <c r="BI332" s="42">
        <f t="shared" si="229"/>
        <v>985.70763877650108</v>
      </c>
      <c r="BJ332" s="21">
        <f t="shared" si="230"/>
        <v>-1.4292361223498987E-2</v>
      </c>
      <c r="BK332" s="26">
        <f t="shared" si="231"/>
        <v>2.4245485541103675</v>
      </c>
      <c r="BL332" s="26">
        <f t="shared" si="232"/>
        <v>2.5760828387422654</v>
      </c>
      <c r="BM332" s="16">
        <f t="shared" si="233"/>
        <v>33.741634044702614</v>
      </c>
      <c r="BN332" s="16">
        <f t="shared" si="234"/>
        <v>29.902765500694535</v>
      </c>
      <c r="BO332" s="16">
        <f t="shared" si="235"/>
        <v>63.240308119712097</v>
      </c>
      <c r="BP332" s="16">
        <f t="shared" si="236"/>
        <v>51.925748200530379</v>
      </c>
      <c r="BQ332" s="16">
        <f t="shared" si="237"/>
        <v>11.314559919181718</v>
      </c>
      <c r="BR332" s="1">
        <v>48</v>
      </c>
      <c r="BS332" s="1">
        <v>51</v>
      </c>
      <c r="BT332" s="42">
        <v>620</v>
      </c>
      <c r="BU332" s="42">
        <v>541</v>
      </c>
      <c r="BV332" s="42">
        <v>246</v>
      </c>
      <c r="BW332" s="42">
        <v>221</v>
      </c>
      <c r="BX332" s="42">
        <v>215</v>
      </c>
      <c r="BY332" s="42">
        <v>338</v>
      </c>
      <c r="BZ332" s="1">
        <v>626</v>
      </c>
      <c r="CA332" s="1">
        <v>520</v>
      </c>
      <c r="CB332" s="21">
        <f t="shared" si="238"/>
        <v>0.5462478184991274</v>
      </c>
      <c r="CC332" s="4">
        <v>4.5199999999999996</v>
      </c>
      <c r="CD332" s="45">
        <f t="shared" si="239"/>
        <v>6.7325062998787706</v>
      </c>
      <c r="CE332" s="26">
        <f t="shared" si="240"/>
        <v>2.2351344292057567</v>
      </c>
      <c r="CF332" s="26">
        <f t="shared" si="241"/>
        <v>1.7470016228274881</v>
      </c>
      <c r="CG332" s="26">
        <f t="shared" si="242"/>
        <v>27.695113961882825</v>
      </c>
      <c r="CH332" s="26">
        <f t="shared" si="243"/>
        <v>29.210894781689028</v>
      </c>
      <c r="CI332" s="26">
        <f t="shared" si="244"/>
        <v>53.437696698252573</v>
      </c>
      <c r="CJ332" s="26">
        <f t="shared" si="245"/>
        <v>53.257858295902686</v>
      </c>
      <c r="CK332" s="16">
        <f t="shared" si="246"/>
        <v>11.134721516831831</v>
      </c>
      <c r="CL332" s="42">
        <v>87</v>
      </c>
      <c r="CM332" s="42">
        <v>68</v>
      </c>
      <c r="CN332" s="42">
        <v>991</v>
      </c>
      <c r="CO332" s="42">
        <v>1069</v>
      </c>
      <c r="CP332" s="42">
        <v>442</v>
      </c>
      <c r="CQ332" s="42">
        <v>411</v>
      </c>
      <c r="CR332" s="42">
        <v>525</v>
      </c>
      <c r="CS332" s="42">
        <v>560</v>
      </c>
      <c r="CT332" s="1">
        <v>15</v>
      </c>
      <c r="CU332" s="1">
        <v>6</v>
      </c>
      <c r="CV332" s="42">
        <f t="shared" si="247"/>
        <v>-9</v>
      </c>
      <c r="CW332" s="26">
        <f t="shared" si="248"/>
        <v>0.70751935851578163</v>
      </c>
      <c r="CX332" s="26">
        <f t="shared" si="249"/>
        <v>0.28300774340631268</v>
      </c>
      <c r="CY332" s="26">
        <f t="shared" si="250"/>
        <v>-0.424511615109469</v>
      </c>
      <c r="CZ332" s="13">
        <v>48</v>
      </c>
      <c r="DA332" s="13">
        <v>44</v>
      </c>
      <c r="DB332" s="27">
        <v>37.49</v>
      </c>
      <c r="DC332" s="27">
        <v>35.299999999999997</v>
      </c>
      <c r="DD332" s="27">
        <v>40.68</v>
      </c>
      <c r="DE332" s="27">
        <v>40.68</v>
      </c>
      <c r="DF332" s="1"/>
      <c r="DG332" s="1"/>
      <c r="DH332" s="21" t="str">
        <f t="shared" si="251"/>
        <v xml:space="preserve"> </v>
      </c>
      <c r="DI332" s="42"/>
      <c r="DJ332" s="42"/>
      <c r="DK332" s="1"/>
      <c r="DL332" s="1"/>
      <c r="DM332" s="1"/>
      <c r="DN332" s="1"/>
      <c r="DO332" s="1"/>
      <c r="DP332" s="1"/>
      <c r="DQ332" s="47"/>
      <c r="DR332" s="46"/>
      <c r="DS332" s="13"/>
      <c r="DT332" s="13"/>
      <c r="DU332" s="13"/>
      <c r="DV332" s="13"/>
      <c r="DW332" s="13"/>
      <c r="DX332" s="1"/>
    </row>
    <row r="333" spans="1:128" ht="25.5" x14ac:dyDescent="0.2">
      <c r="A333" s="13" t="s">
        <v>1378</v>
      </c>
      <c r="B333" s="13" t="s">
        <v>689</v>
      </c>
      <c r="C333" s="39" t="s">
        <v>3368</v>
      </c>
      <c r="D333" s="1" t="s">
        <v>162</v>
      </c>
      <c r="E333" s="13" t="s">
        <v>146</v>
      </c>
      <c r="F333" s="13">
        <v>18</v>
      </c>
      <c r="G333" s="13">
        <v>1</v>
      </c>
      <c r="H333" s="13">
        <v>0</v>
      </c>
      <c r="I333" s="40">
        <f t="shared" si="210"/>
        <v>1</v>
      </c>
      <c r="J333" s="19">
        <f t="shared" si="211"/>
        <v>0.45610034207525652</v>
      </c>
      <c r="K333" s="1">
        <v>1</v>
      </c>
      <c r="L333" s="1">
        <v>0</v>
      </c>
      <c r="M333" s="1">
        <v>0</v>
      </c>
      <c r="N333" s="1">
        <v>11</v>
      </c>
      <c r="O333" s="1">
        <v>3</v>
      </c>
      <c r="P333" s="1">
        <v>8</v>
      </c>
      <c r="Q333" s="1">
        <v>14</v>
      </c>
      <c r="R333" s="15">
        <f t="shared" si="212"/>
        <v>9.0909090909090912E-2</v>
      </c>
      <c r="S333" s="15">
        <f t="shared" si="213"/>
        <v>4.5454545454545456E-2</v>
      </c>
      <c r="T333" s="16">
        <v>131.55000000000001</v>
      </c>
      <c r="U333" s="16">
        <f t="shared" si="214"/>
        <v>7.3083333333333336</v>
      </c>
      <c r="V333" s="16">
        <v>129.61000000000001</v>
      </c>
      <c r="W333" s="16">
        <f t="shared" si="215"/>
        <v>7.2005555555555567</v>
      </c>
      <c r="X333" s="16">
        <v>774.03</v>
      </c>
      <c r="Y333" s="16">
        <f t="shared" si="216"/>
        <v>43.001666666666665</v>
      </c>
      <c r="Z333" s="21">
        <f t="shared" si="217"/>
        <v>0.14343101235005093</v>
      </c>
      <c r="AA333" s="20">
        <f t="shared" si="218"/>
        <v>0</v>
      </c>
      <c r="AB333">
        <v>3</v>
      </c>
      <c r="AC333" s="1">
        <v>25</v>
      </c>
      <c r="AD333" s="1">
        <v>16</v>
      </c>
      <c r="AE333" s="1">
        <v>1</v>
      </c>
      <c r="AF333" s="1">
        <v>2</v>
      </c>
      <c r="AG333" s="15">
        <f t="shared" si="219"/>
        <v>0.33333333333333331</v>
      </c>
      <c r="AH333" s="15">
        <f t="shared" si="220"/>
        <v>0</v>
      </c>
      <c r="AI333" s="15">
        <f t="shared" si="221"/>
        <v>0.33333333333333331</v>
      </c>
      <c r="AJ333" s="1">
        <v>38</v>
      </c>
      <c r="AK333" s="21">
        <f t="shared" si="222"/>
        <v>0.30894308943089432</v>
      </c>
      <c r="AL333" s="1">
        <v>37</v>
      </c>
      <c r="AM333" s="21">
        <f t="shared" si="223"/>
        <v>0.30081300813008133</v>
      </c>
      <c r="AN333" s="1">
        <v>48</v>
      </c>
      <c r="AO333" s="21">
        <f t="shared" si="224"/>
        <v>0.3902439024390244</v>
      </c>
      <c r="AP333" s="21">
        <f t="shared" si="225"/>
        <v>0.50666666666666671</v>
      </c>
      <c r="AQ333" s="1">
        <v>12</v>
      </c>
      <c r="AR333" s="4">
        <v>9.93</v>
      </c>
      <c r="AS333" s="41">
        <v>42</v>
      </c>
      <c r="AT333" s="41">
        <v>54</v>
      </c>
      <c r="AU333" s="41">
        <v>33</v>
      </c>
      <c r="AV333" s="21">
        <f t="shared" si="226"/>
        <v>0.4375</v>
      </c>
      <c r="AW333" s="26">
        <v>16.3</v>
      </c>
      <c r="AX333" s="42">
        <v>12</v>
      </c>
      <c r="AY333" s="41">
        <v>-2.0369999999999999</v>
      </c>
      <c r="AZ333" s="1">
        <v>12</v>
      </c>
      <c r="BA333" s="43">
        <v>-2.2610000000000001</v>
      </c>
      <c r="BB333" s="16">
        <v>49.13</v>
      </c>
      <c r="BC333" s="26">
        <v>16.100000000000001</v>
      </c>
      <c r="BD333" s="43">
        <v>-3.355</v>
      </c>
      <c r="BE333" s="43">
        <v>-16.489000000000001</v>
      </c>
      <c r="BF333" s="16">
        <v>43.9</v>
      </c>
      <c r="BG333" s="21">
        <f t="shared" si="227"/>
        <v>7.4999999999999997E-2</v>
      </c>
      <c r="BH333" s="44">
        <f t="shared" si="228"/>
        <v>0.93333333333333335</v>
      </c>
      <c r="BI333" s="42">
        <f t="shared" si="229"/>
        <v>1008.3333333333334</v>
      </c>
      <c r="BJ333" s="21">
        <f t="shared" si="230"/>
        <v>8.3333333333333454E-3</v>
      </c>
      <c r="BK333" s="26">
        <f t="shared" si="231"/>
        <v>1.3887817298047989</v>
      </c>
      <c r="BL333" s="26">
        <f t="shared" si="232"/>
        <v>1.8517089730730651</v>
      </c>
      <c r="BM333" s="16">
        <f t="shared" si="233"/>
        <v>18.517089730730653</v>
      </c>
      <c r="BN333" s="16">
        <f t="shared" si="234"/>
        <v>27.775634596095976</v>
      </c>
      <c r="BO333" s="16">
        <f t="shared" si="235"/>
        <v>34.719543245119972</v>
      </c>
      <c r="BP333" s="16">
        <f t="shared" si="236"/>
        <v>54.625414705655423</v>
      </c>
      <c r="BQ333" s="16">
        <f t="shared" si="237"/>
        <v>-19.905871460535451</v>
      </c>
      <c r="BR333" s="1">
        <v>3</v>
      </c>
      <c r="BS333" s="1">
        <v>4</v>
      </c>
      <c r="BT333" s="42">
        <v>37</v>
      </c>
      <c r="BU333" s="42">
        <v>56</v>
      </c>
      <c r="BV333" s="42">
        <v>11</v>
      </c>
      <c r="BW333" s="42">
        <v>24</v>
      </c>
      <c r="BX333" s="42">
        <v>34</v>
      </c>
      <c r="BY333" s="42">
        <v>24</v>
      </c>
      <c r="BZ333" s="1">
        <v>42</v>
      </c>
      <c r="CA333" s="1">
        <v>38</v>
      </c>
      <c r="CB333" s="21">
        <f t="shared" si="238"/>
        <v>0.52500000000000002</v>
      </c>
      <c r="CC333" s="4">
        <v>9.48</v>
      </c>
      <c r="CD333" s="45">
        <f t="shared" si="239"/>
        <v>-5.9278714605354494</v>
      </c>
      <c r="CE333" s="26">
        <f t="shared" si="240"/>
        <v>2.558040386031549</v>
      </c>
      <c r="CF333" s="26">
        <f t="shared" si="241"/>
        <v>2.6355567613658386</v>
      </c>
      <c r="CG333" s="26">
        <f t="shared" si="242"/>
        <v>25.96798573698694</v>
      </c>
      <c r="CH333" s="26">
        <f t="shared" si="243"/>
        <v>34.727336149761641</v>
      </c>
      <c r="CI333" s="26">
        <f t="shared" si="244"/>
        <v>46.199759699236466</v>
      </c>
      <c r="CJ333" s="26">
        <f t="shared" si="245"/>
        <v>65.966435409480255</v>
      </c>
      <c r="CK333" s="16">
        <f t="shared" si="246"/>
        <v>-0.13919575029166253</v>
      </c>
      <c r="CL333" s="42">
        <v>33</v>
      </c>
      <c r="CM333" s="42">
        <v>34</v>
      </c>
      <c r="CN333" s="42">
        <v>302</v>
      </c>
      <c r="CO333" s="42">
        <v>414</v>
      </c>
      <c r="CP333" s="42">
        <v>120</v>
      </c>
      <c r="CQ333" s="42">
        <v>168</v>
      </c>
      <c r="CR333" s="42">
        <v>235</v>
      </c>
      <c r="CS333" s="42">
        <v>141</v>
      </c>
      <c r="CT333" s="1">
        <v>0</v>
      </c>
      <c r="CU333" s="1">
        <v>0</v>
      </c>
      <c r="CV333" s="42">
        <f t="shared" si="247"/>
        <v>0</v>
      </c>
      <c r="CW333" s="26">
        <f t="shared" si="248"/>
        <v>0</v>
      </c>
      <c r="CX333" s="26">
        <f t="shared" si="249"/>
        <v>0</v>
      </c>
      <c r="CY333" s="26">
        <f t="shared" si="250"/>
        <v>0</v>
      </c>
      <c r="CZ333" s="13">
        <v>3</v>
      </c>
      <c r="DA333" s="13">
        <v>3</v>
      </c>
      <c r="DB333" s="27">
        <v>4.0199999999999996</v>
      </c>
      <c r="DC333" s="27">
        <v>4.28</v>
      </c>
      <c r="DD333" s="27">
        <v>3.86</v>
      </c>
      <c r="DE333" s="27">
        <v>5.22</v>
      </c>
      <c r="DF333" s="13">
        <v>23</v>
      </c>
      <c r="DG333" s="13">
        <v>35</v>
      </c>
      <c r="DH333" s="21">
        <f t="shared" si="251"/>
        <v>0.39655172413793105</v>
      </c>
      <c r="DI333" s="42">
        <v>23</v>
      </c>
      <c r="DJ333" s="42">
        <v>6</v>
      </c>
      <c r="DK333" s="13">
        <v>2</v>
      </c>
      <c r="DL333" s="13">
        <v>0</v>
      </c>
      <c r="DM333" s="13">
        <v>8.7000000000000008E-2</v>
      </c>
      <c r="DN333" s="13">
        <v>0</v>
      </c>
      <c r="DO333" s="13">
        <v>0</v>
      </c>
      <c r="DP333" s="13">
        <v>0</v>
      </c>
      <c r="DQ333" s="13">
        <v>17</v>
      </c>
      <c r="DR333" s="46">
        <v>7</v>
      </c>
      <c r="DS333" s="13">
        <v>0</v>
      </c>
      <c r="DT333" s="13">
        <v>1</v>
      </c>
      <c r="DU333" s="13">
        <v>-5.9000000000000004E-2</v>
      </c>
      <c r="DV333" s="13">
        <v>0</v>
      </c>
      <c r="DW333" s="13">
        <v>0</v>
      </c>
      <c r="DX333" s="13">
        <v>0</v>
      </c>
    </row>
    <row r="334" spans="1:128" ht="25.5" x14ac:dyDescent="0.2">
      <c r="A334" s="13" t="s">
        <v>519</v>
      </c>
      <c r="B334" s="13" t="s">
        <v>689</v>
      </c>
      <c r="C334" s="39" t="s">
        <v>3369</v>
      </c>
      <c r="D334" s="1" t="s">
        <v>136</v>
      </c>
      <c r="E334" s="13" t="s">
        <v>129</v>
      </c>
      <c r="F334" s="13">
        <v>16</v>
      </c>
      <c r="G334" s="13">
        <v>0</v>
      </c>
      <c r="H334" s="13">
        <v>1</v>
      </c>
      <c r="I334" s="40">
        <f t="shared" si="210"/>
        <v>1</v>
      </c>
      <c r="J334" s="19">
        <f t="shared" si="211"/>
        <v>0.31337047353754988</v>
      </c>
      <c r="K334" s="1">
        <v>0</v>
      </c>
      <c r="L334" s="1">
        <v>1</v>
      </c>
      <c r="M334" s="1">
        <v>0</v>
      </c>
      <c r="N334" s="1">
        <v>11</v>
      </c>
      <c r="O334" s="1">
        <v>4</v>
      </c>
      <c r="P334" s="1">
        <v>4</v>
      </c>
      <c r="Q334" s="1">
        <v>13</v>
      </c>
      <c r="R334" s="15">
        <f t="shared" si="212"/>
        <v>0</v>
      </c>
      <c r="S334" s="15">
        <f t="shared" si="213"/>
        <v>0</v>
      </c>
      <c r="T334" s="16">
        <v>191.46666666670001</v>
      </c>
      <c r="U334" s="16">
        <f t="shared" si="214"/>
        <v>11.96666666666875</v>
      </c>
      <c r="V334" s="16">
        <v>184.68</v>
      </c>
      <c r="W334" s="16">
        <f t="shared" si="215"/>
        <v>11.5425</v>
      </c>
      <c r="X334" s="16">
        <v>616.73</v>
      </c>
      <c r="Y334" s="16">
        <f t="shared" si="216"/>
        <v>38.545625000000001</v>
      </c>
      <c r="Z334" s="21">
        <f t="shared" si="217"/>
        <v>0.23044384272719332</v>
      </c>
      <c r="AA334" s="20">
        <f t="shared" si="218"/>
        <v>24</v>
      </c>
      <c r="AB334">
        <v>13</v>
      </c>
      <c r="AC334" s="1">
        <v>25</v>
      </c>
      <c r="AD334" s="1">
        <v>28</v>
      </c>
      <c r="AE334" s="1">
        <v>3</v>
      </c>
      <c r="AF334" s="1">
        <v>2</v>
      </c>
      <c r="AG334" s="15">
        <f t="shared" si="219"/>
        <v>0</v>
      </c>
      <c r="AH334" s="15">
        <f t="shared" si="220"/>
        <v>0.33333333333333331</v>
      </c>
      <c r="AI334" s="15">
        <f t="shared" si="221"/>
        <v>0.33333333333333331</v>
      </c>
      <c r="AJ334" s="1">
        <v>45</v>
      </c>
      <c r="AK334" s="21">
        <f t="shared" si="222"/>
        <v>0.27108433734939757</v>
      </c>
      <c r="AL334" s="1">
        <v>55</v>
      </c>
      <c r="AM334" s="21">
        <f t="shared" si="223"/>
        <v>0.33132530120481929</v>
      </c>
      <c r="AN334" s="1">
        <v>66</v>
      </c>
      <c r="AO334" s="21">
        <f t="shared" si="224"/>
        <v>0.39759036144578314</v>
      </c>
      <c r="AP334" s="21">
        <f t="shared" si="225"/>
        <v>0.45</v>
      </c>
      <c r="AQ334" s="1">
        <v>4</v>
      </c>
      <c r="AR334" s="4">
        <v>-6.92</v>
      </c>
      <c r="AS334" s="41">
        <v>70</v>
      </c>
      <c r="AT334" s="41">
        <v>53</v>
      </c>
      <c r="AU334" s="41">
        <v>55</v>
      </c>
      <c r="AV334" s="21">
        <f t="shared" si="226"/>
        <v>0.56910569105691056</v>
      </c>
      <c r="AW334" s="26">
        <v>17.16</v>
      </c>
      <c r="AX334" s="42">
        <v>10</v>
      </c>
      <c r="AY334" s="41">
        <v>-0.106</v>
      </c>
      <c r="AZ334" s="1">
        <v>12</v>
      </c>
      <c r="BA334" s="43">
        <v>2.6339999999999999</v>
      </c>
      <c r="BB334" s="16">
        <v>51.19</v>
      </c>
      <c r="BC334" s="26">
        <v>17.09</v>
      </c>
      <c r="BD334" s="43">
        <v>-1.7410000000000001</v>
      </c>
      <c r="BE334" s="43">
        <v>-5.1310000000000002</v>
      </c>
      <c r="BF334" s="16">
        <v>46.47</v>
      </c>
      <c r="BG334" s="21">
        <f t="shared" si="227"/>
        <v>4.1666666666666664E-2</v>
      </c>
      <c r="BH334" s="44">
        <f t="shared" si="228"/>
        <v>0.91346153846153844</v>
      </c>
      <c r="BI334" s="42">
        <f t="shared" si="229"/>
        <v>955.12820512820508</v>
      </c>
      <c r="BJ334" s="21">
        <f t="shared" si="230"/>
        <v>-4.48717948717949E-2</v>
      </c>
      <c r="BK334" s="26">
        <f t="shared" si="231"/>
        <v>0.97465886939571145</v>
      </c>
      <c r="BL334" s="26">
        <f t="shared" si="232"/>
        <v>2.9239766081871341</v>
      </c>
      <c r="BM334" s="16">
        <f t="shared" si="233"/>
        <v>23.391812865497073</v>
      </c>
      <c r="BN334" s="16">
        <f t="shared" si="234"/>
        <v>33.788174139051328</v>
      </c>
      <c r="BO334" s="16">
        <f t="shared" si="235"/>
        <v>42.884990253411303</v>
      </c>
      <c r="BP334" s="16">
        <f t="shared" si="236"/>
        <v>61.728395061728392</v>
      </c>
      <c r="BQ334" s="16">
        <f t="shared" si="237"/>
        <v>-18.843404808317089</v>
      </c>
      <c r="BR334" s="1">
        <v>3</v>
      </c>
      <c r="BS334" s="1">
        <v>9</v>
      </c>
      <c r="BT334" s="42">
        <v>69</v>
      </c>
      <c r="BU334" s="42">
        <v>95</v>
      </c>
      <c r="BV334" s="42">
        <v>27</v>
      </c>
      <c r="BW334" s="42">
        <v>42</v>
      </c>
      <c r="BX334" s="42">
        <v>44</v>
      </c>
      <c r="BY334" s="42">
        <v>33</v>
      </c>
      <c r="BZ334" s="1">
        <v>63</v>
      </c>
      <c r="CA334" s="1">
        <v>109</v>
      </c>
      <c r="CB334" s="21">
        <f t="shared" si="238"/>
        <v>0.36627906976744184</v>
      </c>
      <c r="CC334" s="4">
        <v>-10.55</v>
      </c>
      <c r="CD334" s="45">
        <f t="shared" si="239"/>
        <v>-9.9684048083170893</v>
      </c>
      <c r="CE334" s="26">
        <f t="shared" si="240"/>
        <v>1.9457461125614124</v>
      </c>
      <c r="CF334" s="26">
        <f t="shared" si="241"/>
        <v>3.1131937800982601</v>
      </c>
      <c r="CG334" s="26">
        <f t="shared" si="242"/>
        <v>28.797042465908905</v>
      </c>
      <c r="CH334" s="26">
        <f t="shared" si="243"/>
        <v>29.57534091093347</v>
      </c>
      <c r="CI334" s="26">
        <f t="shared" si="244"/>
        <v>52.24328312227393</v>
      </c>
      <c r="CJ334" s="26">
        <f t="shared" si="245"/>
        <v>56.81578648679325</v>
      </c>
      <c r="CK334" s="16">
        <f t="shared" si="246"/>
        <v>-14.270901443797769</v>
      </c>
      <c r="CL334" s="42">
        <v>20</v>
      </c>
      <c r="CM334" s="42">
        <v>32</v>
      </c>
      <c r="CN334" s="42">
        <v>276</v>
      </c>
      <c r="CO334" s="42">
        <v>272</v>
      </c>
      <c r="CP334" s="42">
        <v>104</v>
      </c>
      <c r="CQ334" s="42">
        <v>129</v>
      </c>
      <c r="CR334" s="42">
        <v>151</v>
      </c>
      <c r="CS334" s="42">
        <v>137</v>
      </c>
      <c r="CT334" s="1">
        <v>2</v>
      </c>
      <c r="CU334" s="1">
        <v>0</v>
      </c>
      <c r="CV334" s="42">
        <f t="shared" si="247"/>
        <v>-2</v>
      </c>
      <c r="CW334" s="26">
        <f t="shared" si="248"/>
        <v>0.62674094707509975</v>
      </c>
      <c r="CX334" s="26">
        <f t="shared" si="249"/>
        <v>0</v>
      </c>
      <c r="CY334" s="26">
        <f t="shared" si="250"/>
        <v>-0.62674094707509975</v>
      </c>
      <c r="CZ334" s="13">
        <v>5</v>
      </c>
      <c r="DA334" s="13">
        <v>8</v>
      </c>
      <c r="DB334" s="27">
        <v>5.69</v>
      </c>
      <c r="DC334" s="27">
        <v>8.48</v>
      </c>
      <c r="DD334" s="27">
        <v>6.38</v>
      </c>
      <c r="DE334" s="27">
        <v>7.73</v>
      </c>
      <c r="DF334" s="13">
        <v>1</v>
      </c>
      <c r="DG334" s="13">
        <v>2</v>
      </c>
      <c r="DH334" s="21">
        <f t="shared" si="251"/>
        <v>0.33333333333333331</v>
      </c>
      <c r="DI334" s="42"/>
      <c r="DJ334" s="42"/>
      <c r="DK334" s="1"/>
      <c r="DL334" s="1"/>
      <c r="DM334" s="1"/>
      <c r="DN334" s="1"/>
      <c r="DO334" s="1"/>
      <c r="DP334" s="1"/>
      <c r="DQ334" s="13">
        <v>1</v>
      </c>
      <c r="DR334" s="46">
        <v>1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</row>
    <row r="335" spans="1:128" ht="25.5" x14ac:dyDescent="0.2">
      <c r="A335" s="13" t="s">
        <v>1384</v>
      </c>
      <c r="B335" s="13" t="s">
        <v>1385</v>
      </c>
      <c r="C335" s="39" t="s">
        <v>3370</v>
      </c>
      <c r="D335" s="1" t="s">
        <v>287</v>
      </c>
      <c r="E335" s="13" t="s">
        <v>173</v>
      </c>
      <c r="F335" s="13">
        <v>71</v>
      </c>
      <c r="G335" s="13">
        <v>4</v>
      </c>
      <c r="H335" s="13">
        <v>21</v>
      </c>
      <c r="I335" s="40">
        <f t="shared" si="210"/>
        <v>25</v>
      </c>
      <c r="J335" s="19">
        <f t="shared" si="211"/>
        <v>1.1286398635600092</v>
      </c>
      <c r="K335" s="1">
        <v>4</v>
      </c>
      <c r="L335" s="1">
        <v>10</v>
      </c>
      <c r="M335" s="1">
        <v>9</v>
      </c>
      <c r="N335" s="1">
        <v>103</v>
      </c>
      <c r="O335" s="1">
        <v>46</v>
      </c>
      <c r="P335" s="1">
        <v>94</v>
      </c>
      <c r="Q335" s="1">
        <v>59</v>
      </c>
      <c r="R335" s="15">
        <f t="shared" si="212"/>
        <v>3.8834951456310676E-2</v>
      </c>
      <c r="S335" s="15">
        <f t="shared" si="213"/>
        <v>1.646090534979424E-2</v>
      </c>
      <c r="T335" s="16">
        <v>1329.0333333333001</v>
      </c>
      <c r="U335" s="16">
        <f t="shared" si="214"/>
        <v>18.718779342722538</v>
      </c>
      <c r="V335" s="16">
        <v>1269.4000000000001</v>
      </c>
      <c r="W335" s="16">
        <f t="shared" si="215"/>
        <v>17.878873239436622</v>
      </c>
      <c r="X335" s="16">
        <v>2218.9699999999998</v>
      </c>
      <c r="Y335" s="16">
        <f t="shared" si="216"/>
        <v>31.253098591549293</v>
      </c>
      <c r="Z335" s="21">
        <f t="shared" si="217"/>
        <v>0.36389488500359768</v>
      </c>
      <c r="AA335" s="20">
        <f t="shared" si="218"/>
        <v>140.40816326530611</v>
      </c>
      <c r="AB335">
        <v>105</v>
      </c>
      <c r="AC335" s="1">
        <v>196</v>
      </c>
      <c r="AD335" s="1">
        <v>112</v>
      </c>
      <c r="AE335" s="1">
        <v>44</v>
      </c>
      <c r="AF335" s="1">
        <v>18</v>
      </c>
      <c r="AG335" s="15">
        <f t="shared" si="219"/>
        <v>8.1632653061224483E-2</v>
      </c>
      <c r="AH335" s="15">
        <f t="shared" si="220"/>
        <v>0.38775510204081631</v>
      </c>
      <c r="AI335" s="15">
        <f t="shared" si="221"/>
        <v>0.46938775510204078</v>
      </c>
      <c r="AJ335" s="1">
        <v>393</v>
      </c>
      <c r="AK335" s="21">
        <f t="shared" si="222"/>
        <v>0.32266009852216748</v>
      </c>
      <c r="AL335" s="1">
        <v>370</v>
      </c>
      <c r="AM335" s="21">
        <f t="shared" si="223"/>
        <v>0.30377668308702793</v>
      </c>
      <c r="AN335" s="1">
        <v>455</v>
      </c>
      <c r="AO335" s="21">
        <f t="shared" si="224"/>
        <v>0.37356321839080459</v>
      </c>
      <c r="AP335" s="21">
        <f t="shared" si="225"/>
        <v>0.51507208387942338</v>
      </c>
      <c r="AQ335" s="1">
        <v>2</v>
      </c>
      <c r="AR335" s="4">
        <v>-2.2200000000000002</v>
      </c>
      <c r="AS335" s="41">
        <v>453</v>
      </c>
      <c r="AT335" s="41">
        <v>461</v>
      </c>
      <c r="AU335" s="41">
        <v>375</v>
      </c>
      <c r="AV335" s="21">
        <f t="shared" si="226"/>
        <v>0.49562363238512036</v>
      </c>
      <c r="AW335" s="26">
        <v>17.53</v>
      </c>
      <c r="AX335" s="42">
        <v>1</v>
      </c>
      <c r="AY335" s="41">
        <v>1.004</v>
      </c>
      <c r="AZ335" s="1">
        <v>1</v>
      </c>
      <c r="BA335" s="43">
        <v>0.16500000000000001</v>
      </c>
      <c r="BB335" s="16">
        <v>49.78</v>
      </c>
      <c r="BC335" s="26">
        <v>16.73</v>
      </c>
      <c r="BD335" s="43">
        <v>-0.17400000000000002</v>
      </c>
      <c r="BE335" s="43">
        <v>6.4790000000000001</v>
      </c>
      <c r="BF335" s="16">
        <v>52.11</v>
      </c>
      <c r="BG335" s="21">
        <f t="shared" si="227"/>
        <v>7.1220930232558141E-2</v>
      </c>
      <c r="BH335" s="44">
        <f t="shared" si="228"/>
        <v>0.93460925039872411</v>
      </c>
      <c r="BI335" s="42">
        <f t="shared" si="229"/>
        <v>1005.8301806312822</v>
      </c>
      <c r="BJ335" s="21">
        <f t="shared" si="230"/>
        <v>5.8301806312822529E-3</v>
      </c>
      <c r="BK335" s="26">
        <f t="shared" si="231"/>
        <v>2.3160548290530958</v>
      </c>
      <c r="BL335" s="26">
        <f t="shared" si="232"/>
        <v>1.937923428391366</v>
      </c>
      <c r="BM335" s="16">
        <f t="shared" si="233"/>
        <v>32.519300456908773</v>
      </c>
      <c r="BN335" s="16">
        <f t="shared" si="234"/>
        <v>29.636048526863082</v>
      </c>
      <c r="BO335" s="16">
        <f t="shared" si="235"/>
        <v>61.068221206869381</v>
      </c>
      <c r="BP335" s="16">
        <f t="shared" si="236"/>
        <v>59.083031353395299</v>
      </c>
      <c r="BQ335" s="16">
        <f t="shared" si="237"/>
        <v>1.9851898534740826</v>
      </c>
      <c r="BR335" s="1">
        <v>49</v>
      </c>
      <c r="BS335" s="1">
        <v>41</v>
      </c>
      <c r="BT335" s="42">
        <v>639</v>
      </c>
      <c r="BU335" s="42">
        <v>586</v>
      </c>
      <c r="BV335" s="42">
        <v>251</v>
      </c>
      <c r="BW335" s="42">
        <v>247</v>
      </c>
      <c r="BX335" s="42">
        <v>376</v>
      </c>
      <c r="BY335" s="42">
        <v>353</v>
      </c>
      <c r="BZ335" s="1">
        <v>662</v>
      </c>
      <c r="CA335" s="1">
        <v>616</v>
      </c>
      <c r="CB335" s="21">
        <f t="shared" si="238"/>
        <v>0.5179968701095462</v>
      </c>
      <c r="CC335" s="4">
        <v>-2.4900000000000002</v>
      </c>
      <c r="CD335" s="45">
        <f t="shared" si="239"/>
        <v>-4.7805401596320785</v>
      </c>
      <c r="CE335" s="26">
        <f t="shared" si="240"/>
        <v>2.7039572414228226</v>
      </c>
      <c r="CF335" s="26">
        <f t="shared" si="241"/>
        <v>2.6228385241801382</v>
      </c>
      <c r="CG335" s="26">
        <f t="shared" si="242"/>
        <v>33.231634497086489</v>
      </c>
      <c r="CH335" s="26">
        <f t="shared" si="243"/>
        <v>26.255424814215608</v>
      </c>
      <c r="CI335" s="26">
        <f t="shared" si="244"/>
        <v>63.029243297565991</v>
      </c>
      <c r="CJ335" s="26">
        <f t="shared" si="245"/>
        <v>52.591968345673898</v>
      </c>
      <c r="CK335" s="16">
        <f t="shared" si="246"/>
        <v>-8.45208509841801</v>
      </c>
      <c r="CL335" s="42">
        <v>100</v>
      </c>
      <c r="CM335" s="42">
        <v>97</v>
      </c>
      <c r="CN335" s="42">
        <v>1129</v>
      </c>
      <c r="CO335" s="42">
        <v>874</v>
      </c>
      <c r="CP335" s="42">
        <v>487</v>
      </c>
      <c r="CQ335" s="42">
        <v>382</v>
      </c>
      <c r="CR335" s="42">
        <v>592</v>
      </c>
      <c r="CS335" s="42">
        <v>615</v>
      </c>
      <c r="CT335" s="1">
        <v>13</v>
      </c>
      <c r="CU335" s="1">
        <v>3</v>
      </c>
      <c r="CV335" s="42">
        <f t="shared" si="247"/>
        <v>-10</v>
      </c>
      <c r="CW335" s="26">
        <f t="shared" si="248"/>
        <v>0.58689272905120471</v>
      </c>
      <c r="CX335" s="26">
        <f t="shared" si="249"/>
        <v>0.1354367836272011</v>
      </c>
      <c r="CY335" s="26">
        <f t="shared" si="250"/>
        <v>-0.45145594542400364</v>
      </c>
      <c r="CZ335" s="13">
        <v>60</v>
      </c>
      <c r="DA335" s="13">
        <v>54</v>
      </c>
      <c r="DB335" s="27">
        <v>53.2</v>
      </c>
      <c r="DC335" s="27">
        <v>54.86</v>
      </c>
      <c r="DD335" s="27">
        <v>59.82</v>
      </c>
      <c r="DE335" s="27">
        <v>49.68</v>
      </c>
      <c r="DF335" s="1"/>
      <c r="DG335" s="1"/>
      <c r="DH335" s="21" t="str">
        <f t="shared" si="251"/>
        <v xml:space="preserve"> </v>
      </c>
      <c r="DI335" s="42"/>
      <c r="DJ335" s="42"/>
      <c r="DK335" s="1"/>
      <c r="DL335" s="1"/>
      <c r="DM335" s="1"/>
      <c r="DN335" s="1"/>
      <c r="DO335" s="1"/>
      <c r="DP335" s="1"/>
      <c r="DQ335" s="47"/>
      <c r="DR335" s="46"/>
      <c r="DS335" s="13"/>
      <c r="DT335" s="13"/>
      <c r="DU335" s="13"/>
      <c r="DV335" s="13"/>
      <c r="DW335" s="13"/>
      <c r="DX335" s="1"/>
    </row>
    <row r="336" spans="1:128" ht="25.5" x14ac:dyDescent="0.2">
      <c r="A336" s="13" t="s">
        <v>1266</v>
      </c>
      <c r="B336" s="13" t="s">
        <v>1388</v>
      </c>
      <c r="C336" s="39" t="s">
        <v>3371</v>
      </c>
      <c r="D336" s="1" t="s">
        <v>554</v>
      </c>
      <c r="E336" s="13" t="s">
        <v>173</v>
      </c>
      <c r="F336" s="13">
        <v>58</v>
      </c>
      <c r="G336" s="13">
        <v>2</v>
      </c>
      <c r="H336" s="13">
        <v>5</v>
      </c>
      <c r="I336" s="40">
        <f t="shared" si="210"/>
        <v>7</v>
      </c>
      <c r="J336" s="19">
        <f t="shared" si="211"/>
        <v>0.49833887043189373</v>
      </c>
      <c r="K336" s="1">
        <v>2</v>
      </c>
      <c r="L336" s="1">
        <v>3</v>
      </c>
      <c r="M336" s="1">
        <v>2</v>
      </c>
      <c r="N336" s="1">
        <v>49</v>
      </c>
      <c r="O336" s="1">
        <v>16</v>
      </c>
      <c r="P336" s="1">
        <v>27</v>
      </c>
      <c r="Q336" s="1">
        <v>26</v>
      </c>
      <c r="R336" s="15">
        <f t="shared" si="212"/>
        <v>4.0816326530612242E-2</v>
      </c>
      <c r="S336" s="15">
        <f t="shared" si="213"/>
        <v>2.1739130434782608E-2</v>
      </c>
      <c r="T336" s="16">
        <v>842.8</v>
      </c>
      <c r="U336" s="16">
        <f t="shared" si="214"/>
        <v>14.531034482758621</v>
      </c>
      <c r="V336" s="16">
        <v>837</v>
      </c>
      <c r="W336" s="16">
        <f t="shared" si="215"/>
        <v>14.431034482758621</v>
      </c>
      <c r="X336" s="16">
        <v>1979.35</v>
      </c>
      <c r="Y336" s="16">
        <f t="shared" si="216"/>
        <v>34.126724137931035</v>
      </c>
      <c r="Z336" s="21">
        <f t="shared" si="217"/>
        <v>0.29719317556411667</v>
      </c>
      <c r="AA336" s="20">
        <f t="shared" si="218"/>
        <v>39.310344827586206</v>
      </c>
      <c r="AB336">
        <v>50</v>
      </c>
      <c r="AC336" s="1">
        <v>30</v>
      </c>
      <c r="AD336" s="1">
        <v>57</v>
      </c>
      <c r="AE336" s="1">
        <v>14</v>
      </c>
      <c r="AF336" s="1">
        <v>7</v>
      </c>
      <c r="AG336" s="15">
        <f t="shared" si="219"/>
        <v>6.8965517241379309E-2</v>
      </c>
      <c r="AH336" s="15">
        <f t="shared" si="220"/>
        <v>0.17241379310344829</v>
      </c>
      <c r="AI336" s="15">
        <f t="shared" si="221"/>
        <v>0.2413793103448276</v>
      </c>
      <c r="AJ336" s="1">
        <v>268</v>
      </c>
      <c r="AK336" s="21">
        <f t="shared" si="222"/>
        <v>0.34358974358974359</v>
      </c>
      <c r="AL336" s="1">
        <v>251</v>
      </c>
      <c r="AM336" s="21">
        <f t="shared" si="223"/>
        <v>0.32179487179487182</v>
      </c>
      <c r="AN336" s="1">
        <v>261</v>
      </c>
      <c r="AO336" s="21">
        <f t="shared" si="224"/>
        <v>0.33461538461538459</v>
      </c>
      <c r="AP336" s="21">
        <f t="shared" si="225"/>
        <v>0.51637764932562624</v>
      </c>
      <c r="AQ336" s="1">
        <v>6</v>
      </c>
      <c r="AR336" s="4">
        <v>6.1</v>
      </c>
      <c r="AS336" s="41">
        <v>337</v>
      </c>
      <c r="AT336" s="41">
        <v>318</v>
      </c>
      <c r="AU336" s="41">
        <v>261</v>
      </c>
      <c r="AV336" s="21">
        <f t="shared" si="226"/>
        <v>0.51450381679389312</v>
      </c>
      <c r="AW336" s="26">
        <v>17.13</v>
      </c>
      <c r="AX336" s="42">
        <v>7</v>
      </c>
      <c r="AY336" s="41">
        <v>-7.0000000000000007E-2</v>
      </c>
      <c r="AZ336" s="1">
        <v>6</v>
      </c>
      <c r="BA336" s="43">
        <v>2.8000000000000001E-2</v>
      </c>
      <c r="BB336" s="16">
        <v>50.09</v>
      </c>
      <c r="BC336" s="26">
        <v>16.239999999999998</v>
      </c>
      <c r="BD336" s="43">
        <v>0.69200000000000006</v>
      </c>
      <c r="BE336" s="43">
        <v>3.0230000000000001</v>
      </c>
      <c r="BF336" s="16">
        <v>51.49</v>
      </c>
      <c r="BG336" s="21">
        <f t="shared" si="227"/>
        <v>7.6315789473684212E-2</v>
      </c>
      <c r="BH336" s="44">
        <f t="shared" si="228"/>
        <v>0.93424036281179135</v>
      </c>
      <c r="BI336" s="42">
        <f t="shared" si="229"/>
        <v>1010.5561522854755</v>
      </c>
      <c r="BJ336" s="21">
        <f t="shared" si="230"/>
        <v>1.0556152285475559E-2</v>
      </c>
      <c r="BK336" s="26">
        <f t="shared" si="231"/>
        <v>2.0788530465949822</v>
      </c>
      <c r="BL336" s="26">
        <f t="shared" si="232"/>
        <v>2.0788530465949822</v>
      </c>
      <c r="BM336" s="16">
        <f t="shared" si="233"/>
        <v>27.240143369175627</v>
      </c>
      <c r="BN336" s="16">
        <f t="shared" si="234"/>
        <v>31.612903225806448</v>
      </c>
      <c r="BO336" s="16">
        <f t="shared" si="235"/>
        <v>52.616487455197131</v>
      </c>
      <c r="BP336" s="16">
        <f t="shared" si="236"/>
        <v>58.566308243727597</v>
      </c>
      <c r="BQ336" s="16">
        <f t="shared" si="237"/>
        <v>-5.9498207885304666</v>
      </c>
      <c r="BR336" s="1">
        <v>29</v>
      </c>
      <c r="BS336" s="1">
        <v>29</v>
      </c>
      <c r="BT336" s="42">
        <v>351</v>
      </c>
      <c r="BU336" s="42">
        <v>412</v>
      </c>
      <c r="BV336" s="42">
        <v>158</v>
      </c>
      <c r="BW336" s="42">
        <v>160</v>
      </c>
      <c r="BX336" s="42">
        <v>216</v>
      </c>
      <c r="BY336" s="42">
        <v>196</v>
      </c>
      <c r="BZ336" s="1">
        <v>343</v>
      </c>
      <c r="CA336" s="1">
        <v>362</v>
      </c>
      <c r="CB336" s="21">
        <f t="shared" si="238"/>
        <v>0.48652482269503544</v>
      </c>
      <c r="CC336" s="4">
        <v>-3.79</v>
      </c>
      <c r="CD336" s="45">
        <f t="shared" si="239"/>
        <v>-9.4278843723454955</v>
      </c>
      <c r="CE336" s="26">
        <f t="shared" si="240"/>
        <v>2.6372293934877611</v>
      </c>
      <c r="CF336" s="26">
        <f t="shared" si="241"/>
        <v>2.4856644858160508</v>
      </c>
      <c r="CG336" s="26">
        <f t="shared" si="242"/>
        <v>31.01018010963195</v>
      </c>
      <c r="CH336" s="26">
        <f t="shared" si="243"/>
        <v>28.494202642281557</v>
      </c>
      <c r="CI336" s="26">
        <f t="shared" si="244"/>
        <v>62.899436683759824</v>
      </c>
      <c r="CJ336" s="26">
        <f t="shared" si="245"/>
        <v>57.079344229166139</v>
      </c>
      <c r="CK336" s="16">
        <f t="shared" si="246"/>
        <v>-11.769913243124151</v>
      </c>
      <c r="CL336" s="42">
        <v>87</v>
      </c>
      <c r="CM336" s="42">
        <v>82</v>
      </c>
      <c r="CN336" s="42">
        <v>936</v>
      </c>
      <c r="CO336" s="42">
        <v>858</v>
      </c>
      <c r="CP336" s="42">
        <v>458</v>
      </c>
      <c r="CQ336" s="42">
        <v>407</v>
      </c>
      <c r="CR336" s="42">
        <v>536</v>
      </c>
      <c r="CS336" s="42">
        <v>594</v>
      </c>
      <c r="CT336" s="1">
        <v>9</v>
      </c>
      <c r="CU336" s="1">
        <v>0</v>
      </c>
      <c r="CV336" s="42">
        <f t="shared" si="247"/>
        <v>-9</v>
      </c>
      <c r="CW336" s="26">
        <f t="shared" si="248"/>
        <v>0.64072140484100615</v>
      </c>
      <c r="CX336" s="26">
        <f t="shared" si="249"/>
        <v>0</v>
      </c>
      <c r="CY336" s="26">
        <f t="shared" si="250"/>
        <v>-0.64072140484100615</v>
      </c>
      <c r="CZ336" s="13">
        <v>32</v>
      </c>
      <c r="DA336" s="13">
        <v>32</v>
      </c>
      <c r="DB336" s="27">
        <v>27.69</v>
      </c>
      <c r="DC336" s="27">
        <v>32.17</v>
      </c>
      <c r="DD336" s="27">
        <v>31.9</v>
      </c>
      <c r="DE336" s="27">
        <v>30.27</v>
      </c>
      <c r="DF336" s="1"/>
      <c r="DG336" s="1"/>
      <c r="DH336" s="21" t="str">
        <f t="shared" si="251"/>
        <v xml:space="preserve"> </v>
      </c>
      <c r="DI336" s="42"/>
      <c r="DJ336" s="42"/>
      <c r="DK336" s="1"/>
      <c r="DL336" s="1"/>
      <c r="DM336" s="1"/>
      <c r="DN336" s="1"/>
      <c r="DO336" s="1"/>
      <c r="DP336" s="1"/>
      <c r="DQ336" s="1"/>
      <c r="DR336" s="42"/>
      <c r="DS336" s="1"/>
      <c r="DT336" s="1"/>
      <c r="DU336" s="1"/>
      <c r="DV336" s="1"/>
      <c r="DW336" s="1"/>
      <c r="DX336" s="13"/>
    </row>
    <row r="337" spans="1:128" ht="25.5" x14ac:dyDescent="0.2">
      <c r="A337" s="13" t="s">
        <v>1391</v>
      </c>
      <c r="B337" s="13" t="s">
        <v>1392</v>
      </c>
      <c r="C337" s="39" t="s">
        <v>3372</v>
      </c>
      <c r="D337" s="1" t="s">
        <v>409</v>
      </c>
      <c r="E337" s="13" t="s">
        <v>154</v>
      </c>
      <c r="F337" s="13">
        <v>81</v>
      </c>
      <c r="G337" s="13">
        <v>15</v>
      </c>
      <c r="H337" s="13">
        <v>15</v>
      </c>
      <c r="I337" s="40">
        <f t="shared" si="210"/>
        <v>30</v>
      </c>
      <c r="J337" s="19">
        <f t="shared" si="211"/>
        <v>1.8199895519117704</v>
      </c>
      <c r="K337" s="1">
        <v>10</v>
      </c>
      <c r="L337" s="1">
        <v>11</v>
      </c>
      <c r="M337" s="1">
        <v>4</v>
      </c>
      <c r="N337" s="1">
        <v>116</v>
      </c>
      <c r="O337" s="1">
        <v>45</v>
      </c>
      <c r="P337" s="1">
        <v>48</v>
      </c>
      <c r="Q337" s="1">
        <v>108</v>
      </c>
      <c r="R337" s="15">
        <f t="shared" si="212"/>
        <v>0.12931034482758622</v>
      </c>
      <c r="S337" s="15">
        <f t="shared" si="213"/>
        <v>7.1770334928229665E-2</v>
      </c>
      <c r="T337" s="16">
        <v>989.01666666669996</v>
      </c>
      <c r="U337" s="16">
        <f t="shared" si="214"/>
        <v>12.210082304527161</v>
      </c>
      <c r="V337" s="16">
        <v>956.41</v>
      </c>
      <c r="W337" s="16">
        <f t="shared" si="215"/>
        <v>11.807530864197531</v>
      </c>
      <c r="X337" s="16">
        <v>2923.06</v>
      </c>
      <c r="Y337" s="16">
        <f t="shared" si="216"/>
        <v>36.087160493827163</v>
      </c>
      <c r="Z337" s="21">
        <f t="shared" si="217"/>
        <v>0.24653109832013134</v>
      </c>
      <c r="AA337" s="20">
        <f t="shared" si="218"/>
        <v>143.32352941176472</v>
      </c>
      <c r="AB337">
        <v>26</v>
      </c>
      <c r="AC337" s="1">
        <v>70</v>
      </c>
      <c r="AD337" s="1">
        <v>50</v>
      </c>
      <c r="AE337" s="1">
        <v>15</v>
      </c>
      <c r="AF337" s="1">
        <v>36</v>
      </c>
      <c r="AG337" s="15">
        <f t="shared" si="219"/>
        <v>0.44117647058823528</v>
      </c>
      <c r="AH337" s="15">
        <f t="shared" si="220"/>
        <v>0.44117647058823528</v>
      </c>
      <c r="AI337" s="15">
        <f t="shared" si="221"/>
        <v>0.88235294117647056</v>
      </c>
      <c r="AJ337" s="1">
        <v>273</v>
      </c>
      <c r="AK337" s="21">
        <f t="shared" si="222"/>
        <v>0.30605381165919282</v>
      </c>
      <c r="AL337" s="1">
        <v>304</v>
      </c>
      <c r="AM337" s="21">
        <f t="shared" si="223"/>
        <v>0.34080717488789236</v>
      </c>
      <c r="AN337" s="1">
        <v>315</v>
      </c>
      <c r="AO337" s="21">
        <f t="shared" si="224"/>
        <v>0.35313901345291482</v>
      </c>
      <c r="AP337" s="21">
        <f t="shared" si="225"/>
        <v>0.47313691507798961</v>
      </c>
      <c r="AQ337" s="1">
        <v>5</v>
      </c>
      <c r="AR337" s="4">
        <v>-4.12</v>
      </c>
      <c r="AS337" s="41">
        <v>343</v>
      </c>
      <c r="AT337" s="41">
        <v>392</v>
      </c>
      <c r="AU337" s="41">
        <v>309</v>
      </c>
      <c r="AV337" s="21">
        <f t="shared" si="226"/>
        <v>0.46666666666666667</v>
      </c>
      <c r="AW337" s="26">
        <v>17.14</v>
      </c>
      <c r="AX337" s="42">
        <v>10</v>
      </c>
      <c r="AY337" s="41">
        <v>0.25800000000000001</v>
      </c>
      <c r="AZ337" s="1">
        <v>10</v>
      </c>
      <c r="BA337" s="43">
        <v>0.622</v>
      </c>
      <c r="BB337" s="16">
        <v>50.2</v>
      </c>
      <c r="BC337" s="26">
        <v>17.18</v>
      </c>
      <c r="BD337" s="43">
        <v>-3.65</v>
      </c>
      <c r="BE337" s="43">
        <v>-4.4320000000000004</v>
      </c>
      <c r="BF337" s="16">
        <v>49.52</v>
      </c>
      <c r="BG337" s="21">
        <f t="shared" si="227"/>
        <v>7.6749435665914217E-2</v>
      </c>
      <c r="BH337" s="44">
        <f t="shared" si="228"/>
        <v>0.90578158458244107</v>
      </c>
      <c r="BI337" s="42">
        <f t="shared" si="229"/>
        <v>982.53102024835528</v>
      </c>
      <c r="BJ337" s="21">
        <f t="shared" si="230"/>
        <v>-1.7468979751644714E-2</v>
      </c>
      <c r="BK337" s="26">
        <f t="shared" si="231"/>
        <v>2.1329764431572231</v>
      </c>
      <c r="BL337" s="26">
        <f t="shared" si="232"/>
        <v>2.7603224558505244</v>
      </c>
      <c r="BM337" s="16">
        <f t="shared" si="233"/>
        <v>27.79142836231323</v>
      </c>
      <c r="BN337" s="16">
        <f t="shared" si="234"/>
        <v>29.297058792777154</v>
      </c>
      <c r="BO337" s="16">
        <f t="shared" si="235"/>
        <v>52.508861262429285</v>
      </c>
      <c r="BP337" s="16">
        <f t="shared" si="236"/>
        <v>55.896529730973114</v>
      </c>
      <c r="BQ337" s="16">
        <f t="shared" si="237"/>
        <v>-3.3876684685438292</v>
      </c>
      <c r="BR337" s="1">
        <v>34</v>
      </c>
      <c r="BS337" s="1">
        <v>44</v>
      </c>
      <c r="BT337" s="42">
        <v>409</v>
      </c>
      <c r="BU337" s="42">
        <v>423</v>
      </c>
      <c r="BV337" s="42">
        <v>181</v>
      </c>
      <c r="BW337" s="42">
        <v>161</v>
      </c>
      <c r="BX337" s="42">
        <v>263</v>
      </c>
      <c r="BY337" s="42">
        <v>213</v>
      </c>
      <c r="BZ337" s="1">
        <v>414</v>
      </c>
      <c r="CA337" s="1">
        <v>428</v>
      </c>
      <c r="CB337" s="21">
        <f t="shared" si="238"/>
        <v>0.49168646080760092</v>
      </c>
      <c r="CC337" s="4">
        <v>0.92</v>
      </c>
      <c r="CD337" s="45">
        <f t="shared" si="239"/>
        <v>2.2210455695844189</v>
      </c>
      <c r="CE337" s="26">
        <f t="shared" si="240"/>
        <v>2.6479100668477549</v>
      </c>
      <c r="CF337" s="26">
        <f t="shared" si="241"/>
        <v>2.5658043283408478</v>
      </c>
      <c r="CG337" s="26">
        <f t="shared" si="242"/>
        <v>30.851231243970357</v>
      </c>
      <c r="CH337" s="26">
        <f t="shared" si="243"/>
        <v>29.537539427859841</v>
      </c>
      <c r="CI337" s="26">
        <f t="shared" si="244"/>
        <v>55.380320622908869</v>
      </c>
      <c r="CJ337" s="26">
        <f t="shared" si="245"/>
        <v>55.585584969176132</v>
      </c>
      <c r="CK337" s="16">
        <f t="shared" si="246"/>
        <v>-3.1824041222765658</v>
      </c>
      <c r="CL337" s="42">
        <v>129</v>
      </c>
      <c r="CM337" s="42">
        <v>125</v>
      </c>
      <c r="CN337" s="42">
        <v>1374</v>
      </c>
      <c r="CO337" s="42">
        <v>1314</v>
      </c>
      <c r="CP337" s="42">
        <v>538</v>
      </c>
      <c r="CQ337" s="42">
        <v>557</v>
      </c>
      <c r="CR337" s="42">
        <v>712</v>
      </c>
      <c r="CS337" s="42">
        <v>657</v>
      </c>
      <c r="CT337" s="1">
        <v>9</v>
      </c>
      <c r="CU337" s="1">
        <v>12</v>
      </c>
      <c r="CV337" s="42">
        <f t="shared" si="247"/>
        <v>3</v>
      </c>
      <c r="CW337" s="26">
        <f t="shared" si="248"/>
        <v>0.54599686557353111</v>
      </c>
      <c r="CX337" s="26">
        <f t="shared" si="249"/>
        <v>0.72799582076470815</v>
      </c>
      <c r="CY337" s="26">
        <f t="shared" si="250"/>
        <v>0.18199895519117704</v>
      </c>
      <c r="CZ337" s="13">
        <v>37</v>
      </c>
      <c r="DA337" s="13">
        <v>39</v>
      </c>
      <c r="DB337" s="27">
        <v>36.64</v>
      </c>
      <c r="DC337" s="27">
        <v>34.909999999999997</v>
      </c>
      <c r="DD337" s="27">
        <v>32.86</v>
      </c>
      <c r="DE337" s="27">
        <v>40.880000000000003</v>
      </c>
      <c r="DF337" s="13">
        <v>1</v>
      </c>
      <c r="DG337" s="13">
        <v>3</v>
      </c>
      <c r="DH337" s="21">
        <f t="shared" si="251"/>
        <v>0.25</v>
      </c>
      <c r="DI337" s="42"/>
      <c r="DJ337" s="42"/>
      <c r="DK337" s="1"/>
      <c r="DL337" s="1"/>
      <c r="DM337" s="1"/>
      <c r="DN337" s="1"/>
      <c r="DO337" s="1"/>
      <c r="DP337" s="1"/>
      <c r="DQ337" s="13">
        <v>1</v>
      </c>
      <c r="DR337" s="46">
        <v>1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</row>
    <row r="338" spans="1:128" ht="25.5" x14ac:dyDescent="0.2">
      <c r="A338" s="13" t="s">
        <v>1043</v>
      </c>
      <c r="B338" s="13" t="s">
        <v>1395</v>
      </c>
      <c r="C338" s="39" t="s">
        <v>3373</v>
      </c>
      <c r="D338" s="1" t="s">
        <v>446</v>
      </c>
      <c r="E338" s="13" t="s">
        <v>146</v>
      </c>
      <c r="F338" s="13">
        <v>37</v>
      </c>
      <c r="G338" s="13">
        <v>7</v>
      </c>
      <c r="H338" s="13">
        <v>12</v>
      </c>
      <c r="I338" s="40">
        <f t="shared" si="210"/>
        <v>19</v>
      </c>
      <c r="J338" s="19">
        <f t="shared" si="211"/>
        <v>2.1534489815195137</v>
      </c>
      <c r="K338" s="1">
        <v>6</v>
      </c>
      <c r="L338" s="1">
        <v>6</v>
      </c>
      <c r="M338" s="1">
        <v>5</v>
      </c>
      <c r="N338" s="1">
        <v>59</v>
      </c>
      <c r="O338" s="1">
        <v>20</v>
      </c>
      <c r="P338" s="1">
        <v>23</v>
      </c>
      <c r="Q338" s="1">
        <v>58</v>
      </c>
      <c r="R338" s="15">
        <f t="shared" si="212"/>
        <v>0.11864406779661017</v>
      </c>
      <c r="S338" s="15">
        <f t="shared" si="213"/>
        <v>6.8627450980392163E-2</v>
      </c>
      <c r="T338" s="16">
        <v>529.38333333330002</v>
      </c>
      <c r="U338" s="16">
        <f t="shared" si="214"/>
        <v>14.307657657656756</v>
      </c>
      <c r="V338" s="16">
        <v>495.53</v>
      </c>
      <c r="W338" s="16">
        <f t="shared" si="215"/>
        <v>13.392702702702701</v>
      </c>
      <c r="X338" s="16">
        <v>1293.22</v>
      </c>
      <c r="Y338" s="16">
        <f t="shared" si="216"/>
        <v>34.95189189189189</v>
      </c>
      <c r="Z338" s="21">
        <f t="shared" si="217"/>
        <v>0.27702585604472396</v>
      </c>
      <c r="AA338" s="20">
        <f t="shared" si="218"/>
        <v>61.565217391304344</v>
      </c>
      <c r="AB338">
        <v>11</v>
      </c>
      <c r="AC338" s="1">
        <v>99</v>
      </c>
      <c r="AD338" s="1">
        <v>42</v>
      </c>
      <c r="AE338" s="1">
        <v>11</v>
      </c>
      <c r="AF338" s="1">
        <v>15</v>
      </c>
      <c r="AG338" s="15">
        <f t="shared" si="219"/>
        <v>0.30434782608695654</v>
      </c>
      <c r="AH338" s="15">
        <f t="shared" si="220"/>
        <v>0.47826086956521741</v>
      </c>
      <c r="AI338" s="15">
        <f t="shared" si="221"/>
        <v>0.78260869565217395</v>
      </c>
      <c r="AJ338" s="1">
        <v>167</v>
      </c>
      <c r="AK338" s="21">
        <f t="shared" si="222"/>
        <v>0.32239382239382242</v>
      </c>
      <c r="AL338" s="1">
        <v>145</v>
      </c>
      <c r="AM338" s="21">
        <f t="shared" si="223"/>
        <v>0.27992277992277992</v>
      </c>
      <c r="AN338" s="1">
        <v>206</v>
      </c>
      <c r="AO338" s="21">
        <f t="shared" si="224"/>
        <v>0.39768339768339767</v>
      </c>
      <c r="AP338" s="21">
        <f t="shared" si="225"/>
        <v>0.53525641025641024</v>
      </c>
      <c r="AQ338" s="1">
        <v>11</v>
      </c>
      <c r="AR338" s="4">
        <v>1.74</v>
      </c>
      <c r="AS338" s="41">
        <v>204</v>
      </c>
      <c r="AT338" s="41">
        <v>171</v>
      </c>
      <c r="AU338" s="41">
        <v>179</v>
      </c>
      <c r="AV338" s="21">
        <f t="shared" si="226"/>
        <v>0.54400000000000004</v>
      </c>
      <c r="AW338" s="26">
        <v>17.64</v>
      </c>
      <c r="AX338" s="42">
        <v>1</v>
      </c>
      <c r="AY338" s="41">
        <v>0.51500000000000001</v>
      </c>
      <c r="AZ338" s="1">
        <v>6</v>
      </c>
      <c r="BA338" s="43">
        <v>6.0999999999999999E-2</v>
      </c>
      <c r="BB338" s="16">
        <v>49.59</v>
      </c>
      <c r="BC338" s="26">
        <v>18.18</v>
      </c>
      <c r="BD338" s="43">
        <v>5.266</v>
      </c>
      <c r="BE338" s="43">
        <v>0.88200000000000001</v>
      </c>
      <c r="BF338" s="16">
        <v>50.32</v>
      </c>
      <c r="BG338" s="21">
        <f t="shared" si="227"/>
        <v>9.7457627118644072E-2</v>
      </c>
      <c r="BH338" s="44">
        <f t="shared" si="228"/>
        <v>0.89270386266094426</v>
      </c>
      <c r="BI338" s="42">
        <f t="shared" si="229"/>
        <v>990.16148977958835</v>
      </c>
      <c r="BJ338" s="21">
        <f t="shared" si="230"/>
        <v>-9.8385102204116698E-3</v>
      </c>
      <c r="BK338" s="26">
        <f t="shared" si="231"/>
        <v>2.7848969789921902</v>
      </c>
      <c r="BL338" s="26">
        <f t="shared" si="232"/>
        <v>3.0270619336871634</v>
      </c>
      <c r="BM338" s="16">
        <f t="shared" si="233"/>
        <v>28.575464654006822</v>
      </c>
      <c r="BN338" s="16">
        <f t="shared" si="234"/>
        <v>28.212217221964362</v>
      </c>
      <c r="BO338" s="16">
        <f t="shared" si="235"/>
        <v>57.272011785361137</v>
      </c>
      <c r="BP338" s="16">
        <f t="shared" si="236"/>
        <v>52.065465259419213</v>
      </c>
      <c r="BQ338" s="16">
        <f t="shared" si="237"/>
        <v>5.2065465259419241</v>
      </c>
      <c r="BR338" s="1">
        <v>23</v>
      </c>
      <c r="BS338" s="1">
        <v>25</v>
      </c>
      <c r="BT338" s="42">
        <v>213</v>
      </c>
      <c r="BU338" s="42">
        <v>208</v>
      </c>
      <c r="BV338" s="42">
        <v>108</v>
      </c>
      <c r="BW338" s="42">
        <v>96</v>
      </c>
      <c r="BX338" s="42">
        <v>101</v>
      </c>
      <c r="BY338" s="42">
        <v>129</v>
      </c>
      <c r="BZ338" s="1">
        <v>213</v>
      </c>
      <c r="CA338" s="1">
        <v>224</v>
      </c>
      <c r="CB338" s="21">
        <f t="shared" si="238"/>
        <v>0.48741418764302058</v>
      </c>
      <c r="CC338" s="4">
        <v>0.7</v>
      </c>
      <c r="CD338" s="45">
        <f t="shared" si="239"/>
        <v>3.4493926797880778</v>
      </c>
      <c r="CE338" s="26">
        <f t="shared" si="240"/>
        <v>1.8094369094198977</v>
      </c>
      <c r="CF338" s="26">
        <f t="shared" si="241"/>
        <v>2.8301449096054805</v>
      </c>
      <c r="CG338" s="26">
        <f t="shared" si="242"/>
        <v>28.115865823293792</v>
      </c>
      <c r="CH338" s="26">
        <f t="shared" si="243"/>
        <v>31.177989823850542</v>
      </c>
      <c r="CI338" s="26">
        <f t="shared" si="244"/>
        <v>55.211023646402005</v>
      </c>
      <c r="CJ338" s="26">
        <f t="shared" si="245"/>
        <v>59.293855647144333</v>
      </c>
      <c r="CK338" s="16">
        <f t="shared" si="246"/>
        <v>9.2893785266842528</v>
      </c>
      <c r="CL338" s="42">
        <v>39</v>
      </c>
      <c r="CM338" s="42">
        <v>61</v>
      </c>
      <c r="CN338" s="42">
        <v>567</v>
      </c>
      <c r="CO338" s="42">
        <v>611</v>
      </c>
      <c r="CP338" s="42">
        <v>256</v>
      </c>
      <c r="CQ338" s="42">
        <v>267</v>
      </c>
      <c r="CR338" s="42">
        <v>339</v>
      </c>
      <c r="CS338" s="42">
        <v>328</v>
      </c>
      <c r="CT338" s="1">
        <v>8</v>
      </c>
      <c r="CU338" s="1">
        <v>8</v>
      </c>
      <c r="CV338" s="42">
        <f t="shared" si="247"/>
        <v>0</v>
      </c>
      <c r="CW338" s="26">
        <f t="shared" si="248"/>
        <v>0.90671536063979519</v>
      </c>
      <c r="CX338" s="26">
        <f t="shared" si="249"/>
        <v>0.90671536063979519</v>
      </c>
      <c r="CY338" s="26">
        <f t="shared" si="250"/>
        <v>0</v>
      </c>
      <c r="CZ338" s="13">
        <v>16</v>
      </c>
      <c r="DA338" s="13">
        <v>18</v>
      </c>
      <c r="DB338" s="27">
        <v>12.82</v>
      </c>
      <c r="DC338" s="27">
        <v>21.98</v>
      </c>
      <c r="DD338" s="27">
        <v>17.149999999999999</v>
      </c>
      <c r="DE338" s="27">
        <v>19.809999999999999</v>
      </c>
      <c r="DF338" s="13">
        <v>291</v>
      </c>
      <c r="DG338" s="13">
        <v>218</v>
      </c>
      <c r="DH338" s="21">
        <f t="shared" si="251"/>
        <v>0.57170923379174854</v>
      </c>
      <c r="DI338" s="42">
        <v>143</v>
      </c>
      <c r="DJ338" s="42">
        <v>79</v>
      </c>
      <c r="DK338" s="13">
        <v>24</v>
      </c>
      <c r="DL338" s="13">
        <v>1</v>
      </c>
      <c r="DM338" s="13">
        <v>0.161</v>
      </c>
      <c r="DN338" s="13">
        <v>2</v>
      </c>
      <c r="DO338" s="13">
        <v>0</v>
      </c>
      <c r="DP338" s="13">
        <v>1.4E-2</v>
      </c>
      <c r="DQ338" s="13">
        <v>157</v>
      </c>
      <c r="DR338" s="46">
        <v>85</v>
      </c>
      <c r="DS338" s="13">
        <v>2</v>
      </c>
      <c r="DT338" s="13">
        <v>30</v>
      </c>
      <c r="DU338" s="13">
        <v>-0.17799999999999999</v>
      </c>
      <c r="DV338" s="13">
        <v>0</v>
      </c>
      <c r="DW338" s="13">
        <v>1</v>
      </c>
      <c r="DX338" s="13">
        <v>-6.0000000000000001E-3</v>
      </c>
    </row>
    <row r="339" spans="1:128" ht="25.5" x14ac:dyDescent="0.2">
      <c r="A339" s="13" t="s">
        <v>1266</v>
      </c>
      <c r="B339" s="13" t="s">
        <v>1398</v>
      </c>
      <c r="C339" s="39" t="s">
        <v>3374</v>
      </c>
      <c r="D339" s="1" t="s">
        <v>153</v>
      </c>
      <c r="E339" s="13" t="s">
        <v>173</v>
      </c>
      <c r="F339" s="13">
        <v>10</v>
      </c>
      <c r="G339" s="13">
        <v>0</v>
      </c>
      <c r="H339" s="13">
        <v>0</v>
      </c>
      <c r="I339" s="40">
        <f t="shared" si="210"/>
        <v>0</v>
      </c>
      <c r="J339" s="19">
        <f t="shared" si="211"/>
        <v>0</v>
      </c>
      <c r="K339" s="1">
        <v>0</v>
      </c>
      <c r="L339" s="1">
        <v>0</v>
      </c>
      <c r="M339" s="1">
        <v>0</v>
      </c>
      <c r="N339" s="1">
        <v>7</v>
      </c>
      <c r="O339" s="1">
        <v>3</v>
      </c>
      <c r="P339" s="1">
        <v>3</v>
      </c>
      <c r="Q339" s="1">
        <v>3</v>
      </c>
      <c r="R339" s="15">
        <f t="shared" si="212"/>
        <v>0</v>
      </c>
      <c r="S339" s="15">
        <f t="shared" si="213"/>
        <v>0</v>
      </c>
      <c r="T339" s="16">
        <v>141.4</v>
      </c>
      <c r="U339" s="16">
        <f t="shared" si="214"/>
        <v>14.14</v>
      </c>
      <c r="V339" s="16">
        <v>133.63999999999999</v>
      </c>
      <c r="W339" s="16">
        <f t="shared" si="215"/>
        <v>13.363999999999999</v>
      </c>
      <c r="X339" s="16">
        <v>335.12</v>
      </c>
      <c r="Y339" s="16">
        <f t="shared" si="216"/>
        <v>33.512</v>
      </c>
      <c r="Z339" s="21">
        <f t="shared" si="217"/>
        <v>0.2850925846915266</v>
      </c>
      <c r="AA339" s="20">
        <f t="shared" si="218"/>
        <v>0</v>
      </c>
      <c r="AB339">
        <v>9</v>
      </c>
      <c r="AC339" s="1">
        <v>8</v>
      </c>
      <c r="AD339" s="1">
        <v>13</v>
      </c>
      <c r="AE339" s="1">
        <v>0</v>
      </c>
      <c r="AF339" s="1">
        <v>1</v>
      </c>
      <c r="AG339" s="15">
        <f t="shared" si="219"/>
        <v>0</v>
      </c>
      <c r="AH339" s="15">
        <f t="shared" si="220"/>
        <v>0</v>
      </c>
      <c r="AI339" s="15">
        <f t="shared" si="221"/>
        <v>0</v>
      </c>
      <c r="AJ339" s="1">
        <v>44</v>
      </c>
      <c r="AK339" s="21">
        <f t="shared" si="222"/>
        <v>0.3728813559322034</v>
      </c>
      <c r="AL339" s="1">
        <v>28</v>
      </c>
      <c r="AM339" s="21">
        <f t="shared" si="223"/>
        <v>0.23728813559322035</v>
      </c>
      <c r="AN339" s="1">
        <v>46</v>
      </c>
      <c r="AO339" s="21">
        <f t="shared" si="224"/>
        <v>0.38983050847457629</v>
      </c>
      <c r="AP339" s="21">
        <f t="shared" si="225"/>
        <v>0.61111111111111116</v>
      </c>
      <c r="AQ339" s="1">
        <v>8</v>
      </c>
      <c r="AR339" s="4">
        <v>8.5299999999999994</v>
      </c>
      <c r="AS339" s="41">
        <v>57</v>
      </c>
      <c r="AT339" s="41">
        <v>44</v>
      </c>
      <c r="AU339" s="41">
        <v>46</v>
      </c>
      <c r="AV339" s="21">
        <f t="shared" si="226"/>
        <v>0.5643564356435643</v>
      </c>
      <c r="AW339" s="26">
        <v>17.329999999999998</v>
      </c>
      <c r="AX339" s="42">
        <v>5</v>
      </c>
      <c r="AY339" s="41">
        <v>1.6E-2</v>
      </c>
      <c r="AZ339" s="1">
        <v>5</v>
      </c>
      <c r="BA339" s="43">
        <v>0.99399999999999999</v>
      </c>
      <c r="BB339" s="16">
        <v>50.57</v>
      </c>
      <c r="BC339" s="26">
        <v>17.46</v>
      </c>
      <c r="BD339" s="43">
        <v>1.909</v>
      </c>
      <c r="BE339" s="43">
        <v>6.2009999999999996</v>
      </c>
      <c r="BF339" s="16">
        <v>51.17</v>
      </c>
      <c r="BG339" s="21">
        <f t="shared" si="227"/>
        <v>4.4117647058823532E-2</v>
      </c>
      <c r="BH339" s="44">
        <f t="shared" si="228"/>
        <v>0.80597014925373134</v>
      </c>
      <c r="BI339" s="42">
        <f t="shared" si="229"/>
        <v>850.08779631255493</v>
      </c>
      <c r="BJ339" s="21">
        <f t="shared" si="230"/>
        <v>-0.14991220368744512</v>
      </c>
      <c r="BK339" s="26">
        <f t="shared" si="231"/>
        <v>1.3469021251122419</v>
      </c>
      <c r="BL339" s="26">
        <f t="shared" si="232"/>
        <v>5.8365758754863819</v>
      </c>
      <c r="BM339" s="16">
        <f t="shared" si="233"/>
        <v>30.529781502544154</v>
      </c>
      <c r="BN339" s="16">
        <f t="shared" si="234"/>
        <v>30.080814127506741</v>
      </c>
      <c r="BO339" s="16">
        <f t="shared" si="235"/>
        <v>56.12092187967675</v>
      </c>
      <c r="BP339" s="16">
        <f t="shared" si="236"/>
        <v>50.284346004190368</v>
      </c>
      <c r="BQ339" s="16">
        <f t="shared" si="237"/>
        <v>5.8365758754863819</v>
      </c>
      <c r="BR339" s="1">
        <v>3</v>
      </c>
      <c r="BS339" s="1">
        <v>13</v>
      </c>
      <c r="BT339" s="42">
        <v>65</v>
      </c>
      <c r="BU339" s="42">
        <v>54</v>
      </c>
      <c r="BV339" s="42">
        <v>24</v>
      </c>
      <c r="BW339" s="42">
        <v>25</v>
      </c>
      <c r="BX339" s="42">
        <v>20</v>
      </c>
      <c r="BY339" s="42">
        <v>33</v>
      </c>
      <c r="BZ339" s="1">
        <v>56</v>
      </c>
      <c r="CA339" s="1">
        <v>61</v>
      </c>
      <c r="CB339" s="21">
        <f t="shared" si="238"/>
        <v>0.47863247863247865</v>
      </c>
      <c r="CC339" s="4">
        <v>-3.52</v>
      </c>
      <c r="CD339" s="45">
        <f t="shared" si="239"/>
        <v>-2.1270907911802857</v>
      </c>
      <c r="CE339" s="26">
        <f t="shared" si="240"/>
        <v>1.7904034375746001</v>
      </c>
      <c r="CF339" s="26">
        <f t="shared" si="241"/>
        <v>1.7904034375746001</v>
      </c>
      <c r="CG339" s="26">
        <f t="shared" si="242"/>
        <v>31.69014084507042</v>
      </c>
      <c r="CH339" s="26">
        <f t="shared" si="243"/>
        <v>29.720697063738363</v>
      </c>
      <c r="CI339" s="26">
        <f t="shared" si="244"/>
        <v>56.397708283599904</v>
      </c>
      <c r="CJ339" s="26">
        <f t="shared" si="245"/>
        <v>55.323466221055142</v>
      </c>
      <c r="CK339" s="16">
        <f t="shared" si="246"/>
        <v>4.7623338129416197</v>
      </c>
      <c r="CL339" s="42">
        <v>10</v>
      </c>
      <c r="CM339" s="42">
        <v>10</v>
      </c>
      <c r="CN339" s="42">
        <v>167</v>
      </c>
      <c r="CO339" s="42">
        <v>156</v>
      </c>
      <c r="CP339" s="42">
        <v>59</v>
      </c>
      <c r="CQ339" s="42">
        <v>62</v>
      </c>
      <c r="CR339" s="42">
        <v>81</v>
      </c>
      <c r="CS339" s="42">
        <v>79</v>
      </c>
      <c r="CT339" s="1">
        <v>2</v>
      </c>
      <c r="CU339" s="1">
        <v>0</v>
      </c>
      <c r="CV339" s="42">
        <f t="shared" si="247"/>
        <v>-2</v>
      </c>
      <c r="CW339" s="26">
        <f t="shared" si="248"/>
        <v>0.84865629420084865</v>
      </c>
      <c r="CX339" s="26">
        <f t="shared" si="249"/>
        <v>0</v>
      </c>
      <c r="CY339" s="26">
        <f t="shared" si="250"/>
        <v>-0.84865629420084865</v>
      </c>
      <c r="CZ339" s="13">
        <v>5</v>
      </c>
      <c r="DA339" s="13">
        <v>5</v>
      </c>
      <c r="DB339" s="27">
        <v>5.0599999999999996</v>
      </c>
      <c r="DC339" s="27">
        <v>4.04</v>
      </c>
      <c r="DD339" s="27">
        <v>4.8600000000000003</v>
      </c>
      <c r="DE339" s="27">
        <v>4.54</v>
      </c>
      <c r="DF339" s="1"/>
      <c r="DG339" s="1"/>
      <c r="DH339" s="21" t="str">
        <f t="shared" si="251"/>
        <v xml:space="preserve"> </v>
      </c>
      <c r="DI339" s="42"/>
      <c r="DJ339" s="42"/>
      <c r="DK339" s="1"/>
      <c r="DL339" s="1"/>
      <c r="DM339" s="1"/>
      <c r="DN339" s="1"/>
      <c r="DO339" s="1"/>
      <c r="DP339" s="1"/>
      <c r="DQ339" s="1"/>
      <c r="DR339" s="42"/>
      <c r="DS339" s="1"/>
      <c r="DT339" s="1"/>
      <c r="DU339" s="1"/>
      <c r="DV339" s="1"/>
      <c r="DW339" s="1"/>
      <c r="DX339" s="13"/>
    </row>
    <row r="340" spans="1:128" ht="25.5" x14ac:dyDescent="0.2">
      <c r="A340" s="13" t="s">
        <v>326</v>
      </c>
      <c r="B340" s="13" t="s">
        <v>1400</v>
      </c>
      <c r="C340" s="39" t="s">
        <v>3375</v>
      </c>
      <c r="D340" s="1" t="s">
        <v>584</v>
      </c>
      <c r="E340" s="13" t="s">
        <v>173</v>
      </c>
      <c r="F340" s="13">
        <v>55</v>
      </c>
      <c r="G340" s="13">
        <v>2</v>
      </c>
      <c r="H340" s="13">
        <v>5</v>
      </c>
      <c r="I340" s="40">
        <f t="shared" si="210"/>
        <v>7</v>
      </c>
      <c r="J340" s="19">
        <f t="shared" si="211"/>
        <v>0.55371228933661953</v>
      </c>
      <c r="K340" s="1">
        <v>2</v>
      </c>
      <c r="L340" s="1">
        <v>4</v>
      </c>
      <c r="M340" s="1">
        <v>1</v>
      </c>
      <c r="N340" s="1">
        <v>41</v>
      </c>
      <c r="O340" s="1">
        <v>23</v>
      </c>
      <c r="P340" s="1">
        <v>50</v>
      </c>
      <c r="Q340" s="1">
        <v>26</v>
      </c>
      <c r="R340" s="15">
        <f t="shared" si="212"/>
        <v>4.878048780487805E-2</v>
      </c>
      <c r="S340" s="15">
        <f t="shared" si="213"/>
        <v>1.7543859649122806E-2</v>
      </c>
      <c r="T340" s="16">
        <v>758.51666666669996</v>
      </c>
      <c r="U340" s="16">
        <f t="shared" si="214"/>
        <v>13.791212121212727</v>
      </c>
      <c r="V340" s="16">
        <v>749.62</v>
      </c>
      <c r="W340" s="16">
        <f t="shared" si="215"/>
        <v>13.629454545454546</v>
      </c>
      <c r="X340" s="16">
        <v>1857.99</v>
      </c>
      <c r="Y340" s="16">
        <f t="shared" si="216"/>
        <v>33.781636363636366</v>
      </c>
      <c r="Z340" s="21">
        <f t="shared" si="217"/>
        <v>0.28747397041735534</v>
      </c>
      <c r="AA340" s="20">
        <f t="shared" si="218"/>
        <v>58.608695652173914</v>
      </c>
      <c r="AB340">
        <v>60</v>
      </c>
      <c r="AC340" s="1">
        <v>72</v>
      </c>
      <c r="AD340" s="1">
        <v>51</v>
      </c>
      <c r="AE340" s="1">
        <v>28</v>
      </c>
      <c r="AF340" s="1">
        <v>12</v>
      </c>
      <c r="AG340" s="15">
        <f t="shared" si="219"/>
        <v>8.6956521739130432E-2</v>
      </c>
      <c r="AH340" s="15">
        <f t="shared" si="220"/>
        <v>0.21739130434782608</v>
      </c>
      <c r="AI340" s="15">
        <f t="shared" si="221"/>
        <v>0.30434782608695654</v>
      </c>
      <c r="AJ340" s="1">
        <v>224</v>
      </c>
      <c r="AK340" s="21">
        <f t="shared" si="222"/>
        <v>0.32463768115942027</v>
      </c>
      <c r="AL340" s="1">
        <v>224</v>
      </c>
      <c r="AM340" s="21">
        <f t="shared" si="223"/>
        <v>0.32463768115942027</v>
      </c>
      <c r="AN340" s="1">
        <v>242</v>
      </c>
      <c r="AO340" s="21">
        <f t="shared" si="224"/>
        <v>0.35072463768115941</v>
      </c>
      <c r="AP340" s="21">
        <f t="shared" si="225"/>
        <v>0.5</v>
      </c>
      <c r="AQ340" s="1">
        <v>4</v>
      </c>
      <c r="AR340" s="4">
        <v>0.67</v>
      </c>
      <c r="AS340" s="41">
        <v>281</v>
      </c>
      <c r="AT340" s="41">
        <v>302</v>
      </c>
      <c r="AU340" s="41">
        <v>227</v>
      </c>
      <c r="AV340" s="21">
        <f t="shared" si="226"/>
        <v>0.48198970840480276</v>
      </c>
      <c r="AW340" s="26">
        <v>17.04</v>
      </c>
      <c r="AX340" s="42">
        <v>7</v>
      </c>
      <c r="AY340" s="41">
        <v>-0.48599999999999999</v>
      </c>
      <c r="AZ340" s="1">
        <v>7</v>
      </c>
      <c r="BA340" s="43">
        <v>0.20400000000000001</v>
      </c>
      <c r="BB340" s="16">
        <v>49.83</v>
      </c>
      <c r="BC340" s="26">
        <v>16.13</v>
      </c>
      <c r="BD340" s="43">
        <v>-5.9000000000000004E-2</v>
      </c>
      <c r="BE340" s="43">
        <v>4.1820000000000004</v>
      </c>
      <c r="BF340" s="16">
        <v>50.66</v>
      </c>
      <c r="BG340" s="21">
        <f t="shared" si="227"/>
        <v>6.8249258160237386E-2</v>
      </c>
      <c r="BH340" s="44">
        <f t="shared" si="228"/>
        <v>0.92997198879551823</v>
      </c>
      <c r="BI340" s="42">
        <f t="shared" si="229"/>
        <v>998.22124695575553</v>
      </c>
      <c r="BJ340" s="21">
        <f t="shared" si="230"/>
        <v>-1.77875304424438E-3</v>
      </c>
      <c r="BK340" s="26">
        <f t="shared" si="231"/>
        <v>1.8409327392545556</v>
      </c>
      <c r="BL340" s="26">
        <f t="shared" si="232"/>
        <v>2.0010138470158214</v>
      </c>
      <c r="BM340" s="16">
        <f t="shared" si="233"/>
        <v>26.973666657773272</v>
      </c>
      <c r="BN340" s="16">
        <f t="shared" si="234"/>
        <v>28.574477735385926</v>
      </c>
      <c r="BO340" s="16">
        <f t="shared" si="235"/>
        <v>54.987860515994775</v>
      </c>
      <c r="BP340" s="16">
        <f t="shared" si="236"/>
        <v>54.58765774659161</v>
      </c>
      <c r="BQ340" s="16">
        <f t="shared" si="237"/>
        <v>0.40020276940316535</v>
      </c>
      <c r="BR340" s="1">
        <v>23</v>
      </c>
      <c r="BS340" s="1">
        <v>25</v>
      </c>
      <c r="BT340" s="42">
        <v>314</v>
      </c>
      <c r="BU340" s="42">
        <v>332</v>
      </c>
      <c r="BV340" s="42">
        <v>165</v>
      </c>
      <c r="BW340" s="42">
        <v>147</v>
      </c>
      <c r="BX340" s="42">
        <v>178</v>
      </c>
      <c r="BY340" s="42">
        <v>185</v>
      </c>
      <c r="BZ340" s="1">
        <v>319</v>
      </c>
      <c r="CA340" s="1">
        <v>344</v>
      </c>
      <c r="CB340" s="21">
        <f t="shared" si="238"/>
        <v>0.48114630467571645</v>
      </c>
      <c r="CC340" s="4">
        <v>-2.79</v>
      </c>
      <c r="CD340" s="45">
        <f t="shared" si="239"/>
        <v>-3.6677972305968352</v>
      </c>
      <c r="CE340" s="26">
        <f t="shared" si="240"/>
        <v>2.7126087869148914</v>
      </c>
      <c r="CF340" s="26">
        <f t="shared" si="241"/>
        <v>2.4219721311740101</v>
      </c>
      <c r="CG340" s="26">
        <f t="shared" si="242"/>
        <v>28.740735956598257</v>
      </c>
      <c r="CH340" s="26">
        <f t="shared" si="243"/>
        <v>27.707361180630681</v>
      </c>
      <c r="CI340" s="26">
        <f t="shared" si="244"/>
        <v>56.286632328483996</v>
      </c>
      <c r="CJ340" s="26">
        <f t="shared" si="245"/>
        <v>53.121922077083291</v>
      </c>
      <c r="CK340" s="16">
        <f t="shared" si="246"/>
        <v>-2.7645074819975406</v>
      </c>
      <c r="CL340" s="42">
        <v>84</v>
      </c>
      <c r="CM340" s="42">
        <v>75</v>
      </c>
      <c r="CN340" s="42">
        <v>806</v>
      </c>
      <c r="CO340" s="42">
        <v>783</v>
      </c>
      <c r="CP340" s="42">
        <v>370</v>
      </c>
      <c r="CQ340" s="42">
        <v>338</v>
      </c>
      <c r="CR340" s="42">
        <v>449</v>
      </c>
      <c r="CS340" s="42">
        <v>483</v>
      </c>
      <c r="CT340" s="1">
        <v>15</v>
      </c>
      <c r="CU340" s="1">
        <v>2</v>
      </c>
      <c r="CV340" s="42">
        <f t="shared" si="247"/>
        <v>-13</v>
      </c>
      <c r="CW340" s="26">
        <f t="shared" si="248"/>
        <v>1.1865263342927563</v>
      </c>
      <c r="CX340" s="26">
        <f t="shared" si="249"/>
        <v>0.15820351123903417</v>
      </c>
      <c r="CY340" s="26">
        <f t="shared" si="250"/>
        <v>-1.028322823053722</v>
      </c>
      <c r="CZ340" s="13">
        <v>27</v>
      </c>
      <c r="DA340" s="13">
        <v>31</v>
      </c>
      <c r="DB340" s="27">
        <v>25.7</v>
      </c>
      <c r="DC340" s="27">
        <v>26.53</v>
      </c>
      <c r="DD340" s="27">
        <v>27.21</v>
      </c>
      <c r="DE340" s="27">
        <v>25.8</v>
      </c>
      <c r="DF340" s="1"/>
      <c r="DG340" s="1"/>
      <c r="DH340" s="21" t="str">
        <f t="shared" si="251"/>
        <v xml:space="preserve"> </v>
      </c>
      <c r="DI340" s="42"/>
      <c r="DJ340" s="42"/>
      <c r="DK340" s="1"/>
      <c r="DL340" s="1"/>
      <c r="DM340" s="1"/>
      <c r="DN340" s="1"/>
      <c r="DO340" s="1"/>
      <c r="DP340" s="1"/>
      <c r="DQ340" s="1"/>
      <c r="DR340" s="42"/>
      <c r="DS340" s="1"/>
      <c r="DT340" s="1"/>
      <c r="DU340" s="1"/>
      <c r="DV340" s="1"/>
      <c r="DW340" s="1"/>
      <c r="DX340" s="13"/>
    </row>
    <row r="341" spans="1:128" ht="25.5" x14ac:dyDescent="0.2">
      <c r="A341" s="13" t="s">
        <v>1405</v>
      </c>
      <c r="B341" s="13" t="s">
        <v>1406</v>
      </c>
      <c r="C341" s="39" t="s">
        <v>3376</v>
      </c>
      <c r="D341" s="1" t="s">
        <v>398</v>
      </c>
      <c r="E341" s="13" t="s">
        <v>173</v>
      </c>
      <c r="F341" s="13">
        <v>43</v>
      </c>
      <c r="G341" s="13">
        <v>3</v>
      </c>
      <c r="H341" s="13">
        <v>2</v>
      </c>
      <c r="I341" s="40">
        <f t="shared" si="210"/>
        <v>5</v>
      </c>
      <c r="J341" s="19">
        <f t="shared" si="211"/>
        <v>0.52140663924450958</v>
      </c>
      <c r="K341" s="1">
        <v>3</v>
      </c>
      <c r="L341" s="1">
        <v>1</v>
      </c>
      <c r="M341" s="1">
        <v>0</v>
      </c>
      <c r="N341" s="1">
        <v>29</v>
      </c>
      <c r="O341" s="1">
        <v>13</v>
      </c>
      <c r="P341" s="1">
        <v>14</v>
      </c>
      <c r="Q341" s="1">
        <v>17</v>
      </c>
      <c r="R341" s="15">
        <f t="shared" si="212"/>
        <v>0.10344827586206896</v>
      </c>
      <c r="S341" s="15">
        <f t="shared" si="213"/>
        <v>5.3571428571428568E-2</v>
      </c>
      <c r="T341" s="16">
        <v>575.36666666669998</v>
      </c>
      <c r="U341" s="16">
        <f t="shared" si="214"/>
        <v>13.380620155039535</v>
      </c>
      <c r="V341" s="16">
        <v>556.14</v>
      </c>
      <c r="W341" s="16">
        <f t="shared" si="215"/>
        <v>12.933488372093024</v>
      </c>
      <c r="X341" s="16">
        <v>1553.33</v>
      </c>
      <c r="Y341" s="16">
        <f t="shared" si="216"/>
        <v>36.123953488372088</v>
      </c>
      <c r="Z341" s="21">
        <f t="shared" si="217"/>
        <v>0.2636396820054327</v>
      </c>
      <c r="AA341" s="20">
        <f t="shared" si="218"/>
        <v>14.923076923076923</v>
      </c>
      <c r="AB341">
        <v>30</v>
      </c>
      <c r="AC341" s="1">
        <v>33</v>
      </c>
      <c r="AD341" s="1">
        <v>69</v>
      </c>
      <c r="AE341" s="1">
        <v>11</v>
      </c>
      <c r="AF341" s="1">
        <v>6</v>
      </c>
      <c r="AG341" s="15">
        <f t="shared" si="219"/>
        <v>0.23076923076923078</v>
      </c>
      <c r="AH341" s="15">
        <f t="shared" si="220"/>
        <v>7.6923076923076927E-2</v>
      </c>
      <c r="AI341" s="15">
        <f t="shared" si="221"/>
        <v>0.30769230769230771</v>
      </c>
      <c r="AJ341" s="1">
        <v>126</v>
      </c>
      <c r="AK341" s="21">
        <f t="shared" si="222"/>
        <v>0.27272727272727271</v>
      </c>
      <c r="AL341" s="1">
        <v>172</v>
      </c>
      <c r="AM341" s="21">
        <f t="shared" si="223"/>
        <v>0.37229437229437229</v>
      </c>
      <c r="AN341" s="1">
        <v>164</v>
      </c>
      <c r="AO341" s="21">
        <f t="shared" si="224"/>
        <v>0.354978354978355</v>
      </c>
      <c r="AP341" s="21">
        <f t="shared" si="225"/>
        <v>0.42281879194630873</v>
      </c>
      <c r="AQ341" s="1">
        <v>5</v>
      </c>
      <c r="AR341" s="4">
        <v>-2.8</v>
      </c>
      <c r="AS341" s="41">
        <v>172</v>
      </c>
      <c r="AT341" s="41">
        <v>205</v>
      </c>
      <c r="AU341" s="41">
        <v>167</v>
      </c>
      <c r="AV341" s="21">
        <f t="shared" si="226"/>
        <v>0.45623342175066312</v>
      </c>
      <c r="AW341" s="26">
        <v>17.07</v>
      </c>
      <c r="AX341" s="42">
        <v>5</v>
      </c>
      <c r="AY341" s="41">
        <v>-0.45900000000000002</v>
      </c>
      <c r="AZ341" s="1">
        <v>6</v>
      </c>
      <c r="BA341" s="43">
        <v>0.45600000000000002</v>
      </c>
      <c r="BB341" s="16">
        <v>49.92</v>
      </c>
      <c r="BC341" s="26">
        <v>16.100000000000001</v>
      </c>
      <c r="BD341" s="43">
        <v>0.70300000000000007</v>
      </c>
      <c r="BE341" s="43">
        <v>-4.8949999999999996</v>
      </c>
      <c r="BF341" s="16">
        <v>48.51</v>
      </c>
      <c r="BG341" s="21">
        <f t="shared" si="227"/>
        <v>6.7010309278350513E-2</v>
      </c>
      <c r="BH341" s="44">
        <f t="shared" si="228"/>
        <v>0.92882562277580072</v>
      </c>
      <c r="BI341" s="42">
        <f t="shared" si="229"/>
        <v>995.83593205415127</v>
      </c>
      <c r="BJ341" s="21">
        <f t="shared" si="230"/>
        <v>-4.1640679458487678E-3</v>
      </c>
      <c r="BK341" s="26">
        <f t="shared" si="231"/>
        <v>1.4025245441795231</v>
      </c>
      <c r="BL341" s="26">
        <f t="shared" si="232"/>
        <v>2.1577300679684974</v>
      </c>
      <c r="BM341" s="16">
        <f t="shared" si="233"/>
        <v>20.929981659294423</v>
      </c>
      <c r="BN341" s="16">
        <f t="shared" si="234"/>
        <v>30.316107454957383</v>
      </c>
      <c r="BO341" s="16">
        <f t="shared" si="235"/>
        <v>39.594346747221927</v>
      </c>
      <c r="BP341" s="16">
        <f t="shared" si="236"/>
        <v>51.56974862444708</v>
      </c>
      <c r="BQ341" s="16">
        <f t="shared" si="237"/>
        <v>-11.975401877225153</v>
      </c>
      <c r="BR341" s="1">
        <v>13</v>
      </c>
      <c r="BS341" s="1">
        <v>20</v>
      </c>
      <c r="BT341" s="42">
        <v>181</v>
      </c>
      <c r="BU341" s="42">
        <v>261</v>
      </c>
      <c r="BV341" s="42">
        <v>80</v>
      </c>
      <c r="BW341" s="42">
        <v>96</v>
      </c>
      <c r="BX341" s="42">
        <v>101</v>
      </c>
      <c r="BY341" s="42">
        <v>93</v>
      </c>
      <c r="BZ341" s="1">
        <v>178</v>
      </c>
      <c r="CA341" s="1">
        <v>239</v>
      </c>
      <c r="CB341" s="21">
        <f t="shared" si="238"/>
        <v>0.42685851318944845</v>
      </c>
      <c r="CC341" s="4">
        <v>-5.08</v>
      </c>
      <c r="CD341" s="45">
        <f t="shared" si="239"/>
        <v>-4.8620528839365633</v>
      </c>
      <c r="CE341" s="26">
        <f t="shared" si="240"/>
        <v>1.8154545396020165</v>
      </c>
      <c r="CF341" s="26">
        <f t="shared" si="241"/>
        <v>2.0085880012618058</v>
      </c>
      <c r="CG341" s="26">
        <f t="shared" si="242"/>
        <v>24.759709784784953</v>
      </c>
      <c r="CH341" s="26">
        <f t="shared" si="243"/>
        <v>29.16315271062814</v>
      </c>
      <c r="CI341" s="26">
        <f t="shared" si="244"/>
        <v>46.043017259693698</v>
      </c>
      <c r="CJ341" s="26">
        <f t="shared" si="245"/>
        <v>53.84560911074918</v>
      </c>
      <c r="CK341" s="16">
        <f t="shared" si="246"/>
        <v>-4.172810026169671</v>
      </c>
      <c r="CL341" s="42">
        <v>47</v>
      </c>
      <c r="CM341" s="42">
        <v>52</v>
      </c>
      <c r="CN341" s="42">
        <v>594</v>
      </c>
      <c r="CO341" s="42">
        <v>703</v>
      </c>
      <c r="CP341" s="42">
        <v>262</v>
      </c>
      <c r="CQ341" s="42">
        <v>286</v>
      </c>
      <c r="CR341" s="42">
        <v>353</v>
      </c>
      <c r="CS341" s="42">
        <v>289</v>
      </c>
      <c r="CT341" s="1">
        <v>1</v>
      </c>
      <c r="CU341" s="1">
        <v>5</v>
      </c>
      <c r="CV341" s="42">
        <f t="shared" si="247"/>
        <v>4</v>
      </c>
      <c r="CW341" s="26">
        <f t="shared" si="248"/>
        <v>0.1042813278489019</v>
      </c>
      <c r="CX341" s="26">
        <f t="shared" si="249"/>
        <v>0.52140663924450958</v>
      </c>
      <c r="CY341" s="26">
        <f t="shared" si="250"/>
        <v>0.4171253113956076</v>
      </c>
      <c r="CZ341" s="13">
        <v>16</v>
      </c>
      <c r="DA341" s="13">
        <v>23</v>
      </c>
      <c r="DB341" s="27">
        <v>16.350000000000001</v>
      </c>
      <c r="DC341" s="27">
        <v>15.89</v>
      </c>
      <c r="DD341" s="27">
        <v>18.66</v>
      </c>
      <c r="DE341" s="27">
        <v>19.399999999999999</v>
      </c>
      <c r="DF341" s="1"/>
      <c r="DG341" s="1"/>
      <c r="DH341" s="21" t="str">
        <f t="shared" si="251"/>
        <v xml:space="preserve"> </v>
      </c>
      <c r="DI341" s="42"/>
      <c r="DJ341" s="42"/>
      <c r="DK341" s="1"/>
      <c r="DL341" s="1"/>
      <c r="DM341" s="1"/>
      <c r="DN341" s="1"/>
      <c r="DO341" s="1"/>
      <c r="DP341" s="1"/>
      <c r="DQ341" s="1"/>
      <c r="DR341" s="42"/>
      <c r="DS341" s="1"/>
      <c r="DT341" s="1"/>
      <c r="DU341" s="1"/>
      <c r="DV341" s="1"/>
      <c r="DW341" s="1"/>
      <c r="DX341" s="13"/>
    </row>
    <row r="342" spans="1:128" ht="25.5" x14ac:dyDescent="0.2">
      <c r="A342" s="13" t="s">
        <v>519</v>
      </c>
      <c r="B342" s="13" t="s">
        <v>1411</v>
      </c>
      <c r="C342" s="39" t="s">
        <v>3377</v>
      </c>
      <c r="D342" s="1" t="s">
        <v>322</v>
      </c>
      <c r="E342" s="13" t="s">
        <v>154</v>
      </c>
      <c r="F342" s="13">
        <v>5</v>
      </c>
      <c r="G342" s="13">
        <v>0</v>
      </c>
      <c r="H342" s="13">
        <v>0</v>
      </c>
      <c r="I342" s="40">
        <f t="shared" si="210"/>
        <v>0</v>
      </c>
      <c r="J342" s="19">
        <f t="shared" si="211"/>
        <v>0</v>
      </c>
      <c r="K342" s="1">
        <v>0</v>
      </c>
      <c r="L342" s="1">
        <v>0</v>
      </c>
      <c r="M342" s="1">
        <v>0</v>
      </c>
      <c r="N342" s="1">
        <v>8</v>
      </c>
      <c r="O342" s="1">
        <v>2</v>
      </c>
      <c r="P342" s="1">
        <v>1</v>
      </c>
      <c r="Q342" s="1">
        <v>8</v>
      </c>
      <c r="R342" s="15">
        <f t="shared" si="212"/>
        <v>0</v>
      </c>
      <c r="S342" s="15">
        <f t="shared" si="213"/>
        <v>0</v>
      </c>
      <c r="T342" s="16">
        <v>41.25</v>
      </c>
      <c r="U342" s="16">
        <f t="shared" si="214"/>
        <v>8.25</v>
      </c>
      <c r="V342" s="16">
        <v>44.54</v>
      </c>
      <c r="W342" s="16">
        <f t="shared" si="215"/>
        <v>8.9079999999999995</v>
      </c>
      <c r="X342" s="16">
        <v>201.14</v>
      </c>
      <c r="Y342" s="16">
        <f t="shared" si="216"/>
        <v>40.227999999999994</v>
      </c>
      <c r="Z342" s="21">
        <f t="shared" si="217"/>
        <v>0.1812927385216542</v>
      </c>
      <c r="AA342" s="20">
        <f t="shared" si="218"/>
        <v>0</v>
      </c>
      <c r="AB342">
        <v>2</v>
      </c>
      <c r="AC342" s="1">
        <v>11</v>
      </c>
      <c r="AD342" s="1">
        <v>9</v>
      </c>
      <c r="AE342" s="1">
        <v>0</v>
      </c>
      <c r="AF342" s="1">
        <v>0</v>
      </c>
      <c r="AG342" s="15">
        <f t="shared" si="219"/>
        <v>0</v>
      </c>
      <c r="AH342" s="15">
        <f t="shared" si="220"/>
        <v>0</v>
      </c>
      <c r="AI342" s="15">
        <f t="shared" si="221"/>
        <v>0</v>
      </c>
      <c r="AJ342" s="1">
        <v>15</v>
      </c>
      <c r="AK342" s="21">
        <f t="shared" si="222"/>
        <v>0.375</v>
      </c>
      <c r="AL342" s="1">
        <v>11</v>
      </c>
      <c r="AM342" s="21">
        <f t="shared" si="223"/>
        <v>0.27500000000000002</v>
      </c>
      <c r="AN342" s="1">
        <v>14</v>
      </c>
      <c r="AO342" s="21">
        <f t="shared" si="224"/>
        <v>0.35</v>
      </c>
      <c r="AP342" s="21">
        <f t="shared" si="225"/>
        <v>0.57692307692307687</v>
      </c>
      <c r="AQ342" s="1">
        <v>8</v>
      </c>
      <c r="AR342" s="4">
        <v>2.2200000000000002</v>
      </c>
      <c r="AS342" s="41">
        <v>12</v>
      </c>
      <c r="AT342" s="41">
        <v>19</v>
      </c>
      <c r="AU342" s="41">
        <v>15</v>
      </c>
      <c r="AV342" s="21">
        <f t="shared" si="226"/>
        <v>0.38709677419354838</v>
      </c>
      <c r="AW342" s="26">
        <v>16.149999999999999</v>
      </c>
      <c r="AX342" s="42">
        <v>15</v>
      </c>
      <c r="AY342" s="41">
        <v>-2.0489999999999999</v>
      </c>
      <c r="AZ342" s="1">
        <v>15</v>
      </c>
      <c r="BA342" s="43">
        <v>-2.6379999999999999</v>
      </c>
      <c r="BB342" s="16">
        <v>49.26</v>
      </c>
      <c r="BC342" s="26">
        <v>16.91</v>
      </c>
      <c r="BD342" s="43">
        <v>0.11600000000000001</v>
      </c>
      <c r="BE342" s="43">
        <v>8.5570000000000004</v>
      </c>
      <c r="BF342" s="16">
        <v>52.4</v>
      </c>
      <c r="BG342" s="21">
        <f t="shared" si="227"/>
        <v>0</v>
      </c>
      <c r="BH342" s="44">
        <f t="shared" si="228"/>
        <v>0.9285714285714286</v>
      </c>
      <c r="BI342" s="42">
        <f t="shared" si="229"/>
        <v>928.57142857142856</v>
      </c>
      <c r="BJ342" s="21">
        <f t="shared" si="230"/>
        <v>-7.1428571428571397E-2</v>
      </c>
      <c r="BK342" s="26">
        <f t="shared" si="231"/>
        <v>0</v>
      </c>
      <c r="BL342" s="26">
        <f t="shared" si="232"/>
        <v>1.3471037269869781</v>
      </c>
      <c r="BM342" s="16">
        <f t="shared" si="233"/>
        <v>32.330489447687469</v>
      </c>
      <c r="BN342" s="16">
        <f t="shared" si="234"/>
        <v>18.859452177817694</v>
      </c>
      <c r="BO342" s="16">
        <f t="shared" si="235"/>
        <v>57.925460260440055</v>
      </c>
      <c r="BP342" s="16">
        <f t="shared" si="236"/>
        <v>45.801526717557252</v>
      </c>
      <c r="BQ342" s="16">
        <f t="shared" si="237"/>
        <v>12.123933542882803</v>
      </c>
      <c r="BR342" s="1">
        <v>0</v>
      </c>
      <c r="BS342" s="1">
        <v>1</v>
      </c>
      <c r="BT342" s="42">
        <v>24</v>
      </c>
      <c r="BU342" s="42">
        <v>13</v>
      </c>
      <c r="BV342" s="42">
        <v>9</v>
      </c>
      <c r="BW342" s="42">
        <v>10</v>
      </c>
      <c r="BX342" s="42">
        <v>10</v>
      </c>
      <c r="BY342" s="42">
        <v>10</v>
      </c>
      <c r="BZ342" s="1">
        <v>20</v>
      </c>
      <c r="CA342" s="1">
        <v>14</v>
      </c>
      <c r="CB342" s="21">
        <f t="shared" si="238"/>
        <v>0.58823529411764708</v>
      </c>
      <c r="CC342" s="4">
        <v>7.51</v>
      </c>
      <c r="CD342" s="45">
        <f t="shared" si="239"/>
        <v>-1.0072203032710423</v>
      </c>
      <c r="CE342" s="26">
        <f t="shared" si="240"/>
        <v>2.0880978422988963</v>
      </c>
      <c r="CF342" s="26">
        <f t="shared" si="241"/>
        <v>2.6846972258128665</v>
      </c>
      <c r="CG342" s="26">
        <f t="shared" si="242"/>
        <v>28.338470716913594</v>
      </c>
      <c r="CH342" s="26">
        <f t="shared" si="243"/>
        <v>32.812966093268372</v>
      </c>
      <c r="CI342" s="26">
        <f t="shared" si="244"/>
        <v>61.748036193695938</v>
      </c>
      <c r="CJ342" s="26">
        <f t="shared" si="245"/>
        <v>51.904146365715427</v>
      </c>
      <c r="CK342" s="16">
        <f t="shared" si="246"/>
        <v>2.2800437149022912</v>
      </c>
      <c r="CL342" s="42">
        <v>7</v>
      </c>
      <c r="CM342" s="42">
        <v>9</v>
      </c>
      <c r="CN342" s="42">
        <v>88</v>
      </c>
      <c r="CO342" s="42">
        <v>101</v>
      </c>
      <c r="CP342" s="42">
        <v>41</v>
      </c>
      <c r="CQ342" s="42">
        <v>20</v>
      </c>
      <c r="CR342" s="42">
        <v>44</v>
      </c>
      <c r="CS342" s="42">
        <v>71</v>
      </c>
      <c r="CT342" s="1">
        <v>1</v>
      </c>
      <c r="CU342" s="1">
        <v>1</v>
      </c>
      <c r="CV342" s="42">
        <f t="shared" si="247"/>
        <v>0</v>
      </c>
      <c r="CW342" s="26">
        <f t="shared" si="248"/>
        <v>1.4545454545454546</v>
      </c>
      <c r="CX342" s="26">
        <f t="shared" si="249"/>
        <v>1.4545454545454546</v>
      </c>
      <c r="CY342" s="26">
        <f t="shared" si="250"/>
        <v>0</v>
      </c>
      <c r="CZ342" s="13">
        <v>2</v>
      </c>
      <c r="DA342" s="13">
        <v>1</v>
      </c>
      <c r="DB342" s="27">
        <v>1.44</v>
      </c>
      <c r="DC342" s="27">
        <v>1.46</v>
      </c>
      <c r="DD342" s="27">
        <v>1.74</v>
      </c>
      <c r="DE342" s="27">
        <v>1.71</v>
      </c>
      <c r="DF342" s="13">
        <v>0</v>
      </c>
      <c r="DG342" s="13">
        <v>0</v>
      </c>
      <c r="DH342" s="21" t="str">
        <f t="shared" si="251"/>
        <v xml:space="preserve"> </v>
      </c>
      <c r="DI342" s="42"/>
      <c r="DJ342" s="42"/>
      <c r="DK342" s="1"/>
      <c r="DL342" s="1"/>
      <c r="DM342" s="1"/>
      <c r="DN342" s="1"/>
      <c r="DO342" s="1"/>
      <c r="DP342" s="1"/>
      <c r="DQ342" s="47"/>
      <c r="DR342" s="46"/>
      <c r="DS342" s="13"/>
      <c r="DT342" s="13"/>
      <c r="DU342" s="13"/>
      <c r="DV342" s="13"/>
      <c r="DW342" s="13"/>
      <c r="DX342" s="1"/>
    </row>
    <row r="343" spans="1:128" ht="25.5" x14ac:dyDescent="0.2">
      <c r="A343" s="13" t="s">
        <v>1266</v>
      </c>
      <c r="B343" s="13" t="s">
        <v>1413</v>
      </c>
      <c r="C343" s="39" t="s">
        <v>3378</v>
      </c>
      <c r="D343" s="1" t="s">
        <v>145</v>
      </c>
      <c r="E343" s="13" t="s">
        <v>129</v>
      </c>
      <c r="F343" s="13">
        <v>77</v>
      </c>
      <c r="G343" s="13">
        <v>20</v>
      </c>
      <c r="H343" s="13">
        <v>24</v>
      </c>
      <c r="I343" s="40">
        <f t="shared" si="210"/>
        <v>44</v>
      </c>
      <c r="J343" s="19">
        <f t="shared" si="211"/>
        <v>2.3512646954043461</v>
      </c>
      <c r="K343" s="1">
        <v>17</v>
      </c>
      <c r="L343" s="1">
        <v>17</v>
      </c>
      <c r="M343" s="1">
        <v>4</v>
      </c>
      <c r="N343" s="1">
        <v>156</v>
      </c>
      <c r="O343" s="1">
        <v>41</v>
      </c>
      <c r="P343" s="1">
        <v>44</v>
      </c>
      <c r="Q343" s="1">
        <v>136</v>
      </c>
      <c r="R343" s="15">
        <f t="shared" si="212"/>
        <v>0.12820512820512819</v>
      </c>
      <c r="S343" s="15">
        <f t="shared" si="213"/>
        <v>8.2987551867219914E-2</v>
      </c>
      <c r="T343" s="16">
        <v>1122.8</v>
      </c>
      <c r="U343" s="16">
        <f t="shared" si="214"/>
        <v>14.581818181818182</v>
      </c>
      <c r="V343" s="16">
        <v>1085.02</v>
      </c>
      <c r="W343" s="16">
        <f t="shared" si="215"/>
        <v>14.091168831168831</v>
      </c>
      <c r="X343" s="16">
        <v>2543.2600000000002</v>
      </c>
      <c r="Y343" s="16">
        <f t="shared" si="216"/>
        <v>33.029350649350654</v>
      </c>
      <c r="Z343" s="21">
        <f t="shared" si="217"/>
        <v>0.29904527765222089</v>
      </c>
      <c r="AA343" s="20">
        <f t="shared" si="218"/>
        <v>190.20754716981131</v>
      </c>
      <c r="AB343">
        <v>35</v>
      </c>
      <c r="AC343" s="1">
        <v>145</v>
      </c>
      <c r="AD343" s="1">
        <v>91</v>
      </c>
      <c r="AE343" s="1">
        <v>34</v>
      </c>
      <c r="AF343" s="1">
        <v>32</v>
      </c>
      <c r="AG343" s="15">
        <f t="shared" si="219"/>
        <v>0.37735849056603776</v>
      </c>
      <c r="AH343" s="15">
        <f t="shared" si="220"/>
        <v>0.39622641509433965</v>
      </c>
      <c r="AI343" s="15">
        <f t="shared" si="221"/>
        <v>0.77358490566037741</v>
      </c>
      <c r="AJ343" s="1">
        <v>353</v>
      </c>
      <c r="AK343" s="21">
        <f t="shared" si="222"/>
        <v>0.3265494912118409</v>
      </c>
      <c r="AL343" s="1">
        <v>360</v>
      </c>
      <c r="AM343" s="21">
        <f t="shared" si="223"/>
        <v>0.33302497687326549</v>
      </c>
      <c r="AN343" s="1">
        <v>368</v>
      </c>
      <c r="AO343" s="21">
        <f t="shared" si="224"/>
        <v>0.34042553191489361</v>
      </c>
      <c r="AP343" s="21">
        <f t="shared" si="225"/>
        <v>0.49509116409537168</v>
      </c>
      <c r="AQ343" s="1">
        <v>17</v>
      </c>
      <c r="AR343" s="4">
        <v>3.74</v>
      </c>
      <c r="AS343" s="41">
        <v>438</v>
      </c>
      <c r="AT343" s="41">
        <v>406</v>
      </c>
      <c r="AU343" s="41">
        <v>367</v>
      </c>
      <c r="AV343" s="21">
        <f t="shared" si="226"/>
        <v>0.51895734597156395</v>
      </c>
      <c r="AW343" s="26">
        <v>17.57</v>
      </c>
      <c r="AX343" s="42">
        <v>5</v>
      </c>
      <c r="AY343" s="41">
        <v>8.4000000000000005E-2</v>
      </c>
      <c r="AZ343" s="1">
        <v>13</v>
      </c>
      <c r="BA343" s="43">
        <v>-8.4000000000000005E-2</v>
      </c>
      <c r="BB343" s="16">
        <v>49.84</v>
      </c>
      <c r="BC343" s="26">
        <v>18.190000000000001</v>
      </c>
      <c r="BD343" s="43">
        <v>1.8160000000000001</v>
      </c>
      <c r="BE343" s="43">
        <v>-3.05</v>
      </c>
      <c r="BF343" s="16">
        <v>48.5</v>
      </c>
      <c r="BG343" s="21">
        <f t="shared" si="227"/>
        <v>8.9376053962900506E-2</v>
      </c>
      <c r="BH343" s="44">
        <f t="shared" si="228"/>
        <v>0.90737240075614367</v>
      </c>
      <c r="BI343" s="42">
        <f t="shared" si="229"/>
        <v>996.74845471904416</v>
      </c>
      <c r="BJ343" s="21">
        <f t="shared" si="230"/>
        <v>-3.2515452809558226E-3</v>
      </c>
      <c r="BK343" s="26">
        <f t="shared" si="231"/>
        <v>2.9308215516764671</v>
      </c>
      <c r="BL343" s="26">
        <f t="shared" si="232"/>
        <v>2.7096274723046583</v>
      </c>
      <c r="BM343" s="16">
        <f t="shared" si="233"/>
        <v>32.79202226687066</v>
      </c>
      <c r="BN343" s="16">
        <f t="shared" si="234"/>
        <v>29.252916996921716</v>
      </c>
      <c r="BO343" s="16">
        <f t="shared" si="235"/>
        <v>57.510460636670295</v>
      </c>
      <c r="BP343" s="16">
        <f t="shared" si="236"/>
        <v>54.026653886564304</v>
      </c>
      <c r="BQ343" s="16">
        <f t="shared" si="237"/>
        <v>3.4838067501059911</v>
      </c>
      <c r="BR343" s="1">
        <v>53</v>
      </c>
      <c r="BS343" s="1">
        <v>49</v>
      </c>
      <c r="BT343" s="42">
        <v>540</v>
      </c>
      <c r="BU343" s="42">
        <v>480</v>
      </c>
      <c r="BV343" s="42">
        <v>195</v>
      </c>
      <c r="BW343" s="42">
        <v>215</v>
      </c>
      <c r="BX343" s="42">
        <v>233</v>
      </c>
      <c r="BY343" s="42">
        <v>252</v>
      </c>
      <c r="BZ343" s="1">
        <v>524</v>
      </c>
      <c r="CA343" s="1">
        <v>466</v>
      </c>
      <c r="CB343" s="21">
        <f t="shared" si="238"/>
        <v>0.52929292929292926</v>
      </c>
      <c r="CC343" s="4">
        <v>5.85</v>
      </c>
      <c r="CD343" s="45">
        <f t="shared" si="239"/>
        <v>6.4776188118170719</v>
      </c>
      <c r="CE343" s="26">
        <f t="shared" si="240"/>
        <v>2.2648097323907113</v>
      </c>
      <c r="CF343" s="26">
        <f t="shared" si="241"/>
        <v>2.5715027169852864</v>
      </c>
      <c r="CG343" s="26">
        <f t="shared" si="242"/>
        <v>27.130533252597058</v>
      </c>
      <c r="CH343" s="26">
        <f t="shared" si="243"/>
        <v>33.052067032076941</v>
      </c>
      <c r="CI343" s="26">
        <f t="shared" si="244"/>
        <v>49.047285767086336</v>
      </c>
      <c r="CJ343" s="26">
        <f t="shared" si="245"/>
        <v>57.917790552283286</v>
      </c>
      <c r="CK343" s="16">
        <f t="shared" si="246"/>
        <v>12.354311535302941</v>
      </c>
      <c r="CL343" s="42">
        <v>96</v>
      </c>
      <c r="CM343" s="42">
        <v>109</v>
      </c>
      <c r="CN343" s="42">
        <v>1054</v>
      </c>
      <c r="CO343" s="42">
        <v>1292</v>
      </c>
      <c r="CP343" s="42">
        <v>428</v>
      </c>
      <c r="CQ343" s="42">
        <v>475</v>
      </c>
      <c r="CR343" s="42">
        <v>579</v>
      </c>
      <c r="CS343" s="42">
        <v>501</v>
      </c>
      <c r="CT343" s="1">
        <v>20</v>
      </c>
      <c r="CU343" s="1">
        <v>10</v>
      </c>
      <c r="CV343" s="42">
        <f t="shared" si="247"/>
        <v>-10</v>
      </c>
      <c r="CW343" s="26">
        <f t="shared" si="248"/>
        <v>1.0687566797292485</v>
      </c>
      <c r="CX343" s="26">
        <f t="shared" si="249"/>
        <v>0.53437833986462424</v>
      </c>
      <c r="CY343" s="26">
        <f t="shared" si="250"/>
        <v>-0.53437833986462424</v>
      </c>
      <c r="CZ343" s="13">
        <v>45</v>
      </c>
      <c r="DA343" s="13">
        <v>40</v>
      </c>
      <c r="DB343" s="27">
        <v>34.770000000000003</v>
      </c>
      <c r="DC343" s="27">
        <v>45.58</v>
      </c>
      <c r="DD343" s="27">
        <v>38.01</v>
      </c>
      <c r="DE343" s="27">
        <v>43.42</v>
      </c>
      <c r="DF343" s="13">
        <v>7</v>
      </c>
      <c r="DG343" s="13">
        <v>6</v>
      </c>
      <c r="DH343" s="21">
        <f t="shared" si="251"/>
        <v>0.53846153846153844</v>
      </c>
      <c r="DI343" s="42">
        <v>6</v>
      </c>
      <c r="DJ343" s="42">
        <v>3</v>
      </c>
      <c r="DK343" s="13">
        <v>1</v>
      </c>
      <c r="DL343" s="13">
        <v>0</v>
      </c>
      <c r="DM343" s="13">
        <v>0.16700000000000001</v>
      </c>
      <c r="DN343" s="13">
        <v>0</v>
      </c>
      <c r="DO343" s="13">
        <v>0</v>
      </c>
      <c r="DP343" s="13">
        <v>0</v>
      </c>
      <c r="DQ343" s="13">
        <v>4</v>
      </c>
      <c r="DR343" s="46">
        <v>3</v>
      </c>
      <c r="DS343" s="13">
        <v>1</v>
      </c>
      <c r="DT343" s="13">
        <v>0</v>
      </c>
      <c r="DU343" s="13">
        <v>0.25</v>
      </c>
      <c r="DV343" s="13">
        <v>0</v>
      </c>
      <c r="DW343" s="13">
        <v>0</v>
      </c>
      <c r="DX343" s="13">
        <v>0</v>
      </c>
    </row>
    <row r="344" spans="1:128" x14ac:dyDescent="0.2">
      <c r="A344" s="13" t="s">
        <v>759</v>
      </c>
      <c r="B344" s="13" t="s">
        <v>1416</v>
      </c>
      <c r="C344" s="39" t="s">
        <v>3379</v>
      </c>
      <c r="D344" s="1" t="s">
        <v>292</v>
      </c>
      <c r="E344" s="13" t="s">
        <v>503</v>
      </c>
      <c r="F344" s="13">
        <v>72</v>
      </c>
      <c r="G344" s="13">
        <v>6</v>
      </c>
      <c r="H344" s="13">
        <v>6</v>
      </c>
      <c r="I344" s="40">
        <f t="shared" si="210"/>
        <v>12</v>
      </c>
      <c r="J344" s="19">
        <f t="shared" si="211"/>
        <v>1.0063361908311121</v>
      </c>
      <c r="K344" s="1">
        <v>6</v>
      </c>
      <c r="L344" s="1">
        <v>4</v>
      </c>
      <c r="M344" s="1">
        <v>2</v>
      </c>
      <c r="N344" s="1">
        <v>81</v>
      </c>
      <c r="O344" s="1">
        <v>33</v>
      </c>
      <c r="P344" s="1">
        <v>24</v>
      </c>
      <c r="Q344" s="1">
        <v>79</v>
      </c>
      <c r="R344" s="15">
        <f t="shared" si="212"/>
        <v>7.407407407407407E-2</v>
      </c>
      <c r="S344" s="15">
        <f t="shared" si="213"/>
        <v>4.3478260869565216E-2</v>
      </c>
      <c r="T344" s="16">
        <v>715.46666666670001</v>
      </c>
      <c r="U344" s="16">
        <f t="shared" si="214"/>
        <v>9.9370370370375003</v>
      </c>
      <c r="V344" s="16">
        <v>709.58</v>
      </c>
      <c r="W344" s="16">
        <f t="shared" si="215"/>
        <v>9.8552777777777791</v>
      </c>
      <c r="X344" s="16">
        <v>2722.85</v>
      </c>
      <c r="Y344" s="16">
        <f t="shared" si="216"/>
        <v>37.817361111111111</v>
      </c>
      <c r="Z344" s="21">
        <f t="shared" si="217"/>
        <v>0.20672817799634663</v>
      </c>
      <c r="AA344" s="20">
        <f t="shared" si="218"/>
        <v>64.8</v>
      </c>
      <c r="AB344">
        <v>30</v>
      </c>
      <c r="AC344" s="1">
        <v>29</v>
      </c>
      <c r="AD344" s="1">
        <v>44</v>
      </c>
      <c r="AE344" s="1">
        <v>9</v>
      </c>
      <c r="AF344" s="1">
        <v>26</v>
      </c>
      <c r="AG344" s="15">
        <f t="shared" si="219"/>
        <v>0.3</v>
      </c>
      <c r="AH344" s="15">
        <f t="shared" si="220"/>
        <v>0.3</v>
      </c>
      <c r="AI344" s="15">
        <f t="shared" si="221"/>
        <v>0.6</v>
      </c>
      <c r="AJ344" s="1">
        <v>165</v>
      </c>
      <c r="AK344" s="21">
        <f t="shared" si="222"/>
        <v>0.25902668759811615</v>
      </c>
      <c r="AL344" s="1">
        <v>231</v>
      </c>
      <c r="AM344" s="21">
        <f t="shared" si="223"/>
        <v>0.36263736263736263</v>
      </c>
      <c r="AN344" s="1">
        <v>241</v>
      </c>
      <c r="AO344" s="21">
        <f t="shared" si="224"/>
        <v>0.37833594976452117</v>
      </c>
      <c r="AP344" s="21">
        <f t="shared" si="225"/>
        <v>0.41666666666666669</v>
      </c>
      <c r="AQ344" s="1">
        <v>3</v>
      </c>
      <c r="AR344" s="4">
        <v>-11.02</v>
      </c>
      <c r="AS344" s="41">
        <v>249</v>
      </c>
      <c r="AT344" s="41">
        <v>277</v>
      </c>
      <c r="AU344" s="41">
        <v>228</v>
      </c>
      <c r="AV344" s="21">
        <f t="shared" si="226"/>
        <v>0.47338403041825095</v>
      </c>
      <c r="AW344" s="26">
        <v>17.16</v>
      </c>
      <c r="AX344" s="42">
        <v>11</v>
      </c>
      <c r="AY344" s="41">
        <v>0.13200000000000001</v>
      </c>
      <c r="AZ344" s="1">
        <v>12</v>
      </c>
      <c r="BA344" s="43">
        <v>0.443</v>
      </c>
      <c r="BB344" s="16">
        <v>49.99</v>
      </c>
      <c r="BC344" s="26">
        <v>17.39</v>
      </c>
      <c r="BD344" s="43">
        <v>-2.69</v>
      </c>
      <c r="BE344" s="43">
        <v>7.0000000000000001E-3</v>
      </c>
      <c r="BF344" s="16">
        <v>50.28</v>
      </c>
      <c r="BG344" s="21">
        <f t="shared" si="227"/>
        <v>6.1728395061728392E-2</v>
      </c>
      <c r="BH344" s="44">
        <f t="shared" si="228"/>
        <v>0.90595611285266453</v>
      </c>
      <c r="BI344" s="42">
        <f t="shared" si="229"/>
        <v>967.68450791439295</v>
      </c>
      <c r="BJ344" s="21">
        <f t="shared" si="230"/>
        <v>-3.2315492085607078E-2</v>
      </c>
      <c r="BK344" s="26">
        <f t="shared" si="231"/>
        <v>1.6911412384791</v>
      </c>
      <c r="BL344" s="26">
        <f t="shared" si="232"/>
        <v>2.5367118577186498</v>
      </c>
      <c r="BM344" s="16">
        <f t="shared" si="233"/>
        <v>27.396488063361421</v>
      </c>
      <c r="BN344" s="16">
        <f t="shared" si="234"/>
        <v>26.973702753741644</v>
      </c>
      <c r="BO344" s="16">
        <f t="shared" si="235"/>
        <v>49.719552411285541</v>
      </c>
      <c r="BP344" s="16">
        <f t="shared" si="236"/>
        <v>52.848163702471872</v>
      </c>
      <c r="BQ344" s="16">
        <f t="shared" si="237"/>
        <v>-3.1286112911863313</v>
      </c>
      <c r="BR344" s="1">
        <v>20</v>
      </c>
      <c r="BS344" s="1">
        <v>30</v>
      </c>
      <c r="BT344" s="42">
        <v>304</v>
      </c>
      <c r="BU344" s="42">
        <v>289</v>
      </c>
      <c r="BV344" s="42">
        <v>131</v>
      </c>
      <c r="BW344" s="42">
        <v>135</v>
      </c>
      <c r="BX344" s="42">
        <v>171</v>
      </c>
      <c r="BY344" s="42">
        <v>133</v>
      </c>
      <c r="BZ344" s="1">
        <v>286</v>
      </c>
      <c r="CA344" s="1">
        <v>290</v>
      </c>
      <c r="CB344" s="21">
        <f t="shared" si="238"/>
        <v>0.49652777777777779</v>
      </c>
      <c r="CC344" s="4">
        <v>-3.21</v>
      </c>
      <c r="CD344" s="45">
        <f t="shared" si="239"/>
        <v>-0.78261129118633121</v>
      </c>
      <c r="CE344" s="26">
        <f t="shared" si="240"/>
        <v>2.9968599078171771</v>
      </c>
      <c r="CF344" s="26">
        <f t="shared" si="241"/>
        <v>2.3357878693280938</v>
      </c>
      <c r="CG344" s="26">
        <f t="shared" si="242"/>
        <v>30.651706851277158</v>
      </c>
      <c r="CH344" s="26">
        <f t="shared" si="243"/>
        <v>27.346346658831738</v>
      </c>
      <c r="CI344" s="26">
        <f t="shared" si="244"/>
        <v>57.38105294085242</v>
      </c>
      <c r="CJ344" s="26">
        <f t="shared" si="245"/>
        <v>54.075692748407008</v>
      </c>
      <c r="CK344" s="16">
        <f t="shared" si="246"/>
        <v>-6.4339714836317441</v>
      </c>
      <c r="CL344" s="42">
        <v>136</v>
      </c>
      <c r="CM344" s="42">
        <v>106</v>
      </c>
      <c r="CN344" s="42">
        <v>1255</v>
      </c>
      <c r="CO344" s="42">
        <v>1135</v>
      </c>
      <c r="CP344" s="42">
        <v>542</v>
      </c>
      <c r="CQ344" s="42">
        <v>523</v>
      </c>
      <c r="CR344" s="42">
        <v>690</v>
      </c>
      <c r="CS344" s="42">
        <v>671</v>
      </c>
      <c r="CT344" s="1">
        <v>12</v>
      </c>
      <c r="CU344" s="1">
        <v>11</v>
      </c>
      <c r="CV344" s="42">
        <f t="shared" si="247"/>
        <v>-1</v>
      </c>
      <c r="CW344" s="26">
        <f t="shared" si="248"/>
        <v>1.0063361908311121</v>
      </c>
      <c r="CX344" s="26">
        <f t="shared" si="249"/>
        <v>0.92247484159518633</v>
      </c>
      <c r="CY344" s="26">
        <f t="shared" si="250"/>
        <v>-8.3861349235926017E-2</v>
      </c>
      <c r="CZ344" s="13">
        <v>25</v>
      </c>
      <c r="DA344" s="13">
        <v>24</v>
      </c>
      <c r="DB344" s="27">
        <v>29.94</v>
      </c>
      <c r="DC344" s="27">
        <v>26.8</v>
      </c>
      <c r="DD344" s="27">
        <v>25.98</v>
      </c>
      <c r="DE344" s="27">
        <v>22.95</v>
      </c>
      <c r="DF344" s="13">
        <v>236</v>
      </c>
      <c r="DG344" s="13">
        <v>270</v>
      </c>
      <c r="DH344" s="21">
        <f t="shared" si="251"/>
        <v>0.466403162055336</v>
      </c>
      <c r="DI344" s="42">
        <v>131</v>
      </c>
      <c r="DJ344" s="42">
        <v>72</v>
      </c>
      <c r="DK344" s="13">
        <v>21</v>
      </c>
      <c r="DL344" s="13">
        <v>5</v>
      </c>
      <c r="DM344" s="13">
        <v>0.122</v>
      </c>
      <c r="DN344" s="13">
        <v>1</v>
      </c>
      <c r="DO344" s="13">
        <v>0</v>
      </c>
      <c r="DP344" s="13">
        <v>8.0000000000000002E-3</v>
      </c>
      <c r="DQ344" s="13">
        <v>171</v>
      </c>
      <c r="DR344" s="46">
        <v>76</v>
      </c>
      <c r="DS344" s="13">
        <v>1</v>
      </c>
      <c r="DT344" s="13">
        <v>30</v>
      </c>
      <c r="DU344" s="13">
        <v>-0.17</v>
      </c>
      <c r="DV344" s="13">
        <v>0</v>
      </c>
      <c r="DW344" s="13">
        <v>2</v>
      </c>
      <c r="DX344" s="13">
        <v>-1.2E-2</v>
      </c>
    </row>
    <row r="345" spans="1:128" ht="25.5" x14ac:dyDescent="0.2">
      <c r="A345" s="13" t="s">
        <v>1043</v>
      </c>
      <c r="B345" s="13" t="s">
        <v>1419</v>
      </c>
      <c r="C345" s="39" t="s">
        <v>3380</v>
      </c>
      <c r="D345" s="1" t="s">
        <v>398</v>
      </c>
      <c r="E345" s="13" t="s">
        <v>844</v>
      </c>
      <c r="F345" s="13">
        <v>40</v>
      </c>
      <c r="G345" s="13">
        <v>2</v>
      </c>
      <c r="H345" s="13">
        <v>6</v>
      </c>
      <c r="I345" s="40">
        <f t="shared" si="210"/>
        <v>8</v>
      </c>
      <c r="J345" s="19">
        <f t="shared" si="211"/>
        <v>0.91217179235416901</v>
      </c>
      <c r="K345" s="1">
        <v>2</v>
      </c>
      <c r="L345" s="1">
        <v>3</v>
      </c>
      <c r="M345" s="1">
        <v>3</v>
      </c>
      <c r="N345" s="1">
        <v>39</v>
      </c>
      <c r="O345" s="1">
        <v>18</v>
      </c>
      <c r="P345" s="1">
        <v>11</v>
      </c>
      <c r="Q345" s="1">
        <v>48</v>
      </c>
      <c r="R345" s="15">
        <f t="shared" si="212"/>
        <v>5.128205128205128E-2</v>
      </c>
      <c r="S345" s="15">
        <f t="shared" si="213"/>
        <v>2.9411764705882353E-2</v>
      </c>
      <c r="T345" s="16">
        <v>526.21666666670001</v>
      </c>
      <c r="U345" s="16">
        <f t="shared" si="214"/>
        <v>13.155416666667501</v>
      </c>
      <c r="V345" s="16">
        <v>493.07</v>
      </c>
      <c r="W345" s="16">
        <f t="shared" si="215"/>
        <v>12.326750000000001</v>
      </c>
      <c r="X345" s="16">
        <v>1421.49</v>
      </c>
      <c r="Y345" s="16">
        <f t="shared" si="216"/>
        <v>35.53725</v>
      </c>
      <c r="Z345" s="21">
        <f t="shared" si="217"/>
        <v>0.25753697977603207</v>
      </c>
      <c r="AA345" s="20">
        <f t="shared" si="218"/>
        <v>44.307692307692314</v>
      </c>
      <c r="AB345">
        <v>11</v>
      </c>
      <c r="AC345" s="1">
        <v>10</v>
      </c>
      <c r="AD345" s="1">
        <v>34</v>
      </c>
      <c r="AE345" s="1">
        <v>11</v>
      </c>
      <c r="AF345" s="1">
        <v>17</v>
      </c>
      <c r="AG345" s="15">
        <f t="shared" si="219"/>
        <v>0.15384615384615385</v>
      </c>
      <c r="AH345" s="15">
        <f t="shared" si="220"/>
        <v>0.46153846153846156</v>
      </c>
      <c r="AI345" s="15">
        <f t="shared" si="221"/>
        <v>0.61538461538461542</v>
      </c>
      <c r="AJ345" s="1">
        <v>115</v>
      </c>
      <c r="AK345" s="21">
        <f t="shared" si="222"/>
        <v>0.23809523809523808</v>
      </c>
      <c r="AL345" s="1">
        <v>187</v>
      </c>
      <c r="AM345" s="21">
        <f t="shared" si="223"/>
        <v>0.38716356107660455</v>
      </c>
      <c r="AN345" s="1">
        <v>181</v>
      </c>
      <c r="AO345" s="21">
        <f t="shared" si="224"/>
        <v>0.37474120082815737</v>
      </c>
      <c r="AP345" s="21">
        <f t="shared" si="225"/>
        <v>0.38079470198675497</v>
      </c>
      <c r="AQ345" s="1">
        <v>1</v>
      </c>
      <c r="AR345" s="4">
        <v>-7.63</v>
      </c>
      <c r="AS345" s="41">
        <v>152</v>
      </c>
      <c r="AT345" s="41">
        <v>205</v>
      </c>
      <c r="AU345" s="41">
        <v>156</v>
      </c>
      <c r="AV345" s="21">
        <f t="shared" si="226"/>
        <v>0.42577030812324929</v>
      </c>
      <c r="AW345" s="26">
        <v>17.72</v>
      </c>
      <c r="AX345" s="42">
        <v>2</v>
      </c>
      <c r="AY345" s="41">
        <v>0.65500000000000003</v>
      </c>
      <c r="AZ345" s="1">
        <v>4</v>
      </c>
      <c r="BA345" s="43">
        <v>1.1830000000000001</v>
      </c>
      <c r="BB345" s="16">
        <v>50.09</v>
      </c>
      <c r="BC345" s="26">
        <v>18.41</v>
      </c>
      <c r="BD345" s="43">
        <v>0.66100000000000003</v>
      </c>
      <c r="BE345" s="43">
        <v>-4.4589999999999996</v>
      </c>
      <c r="BF345" s="16">
        <v>50.36</v>
      </c>
      <c r="BG345" s="21">
        <f t="shared" si="227"/>
        <v>6.7708333333333329E-2</v>
      </c>
      <c r="BH345" s="44">
        <f t="shared" si="228"/>
        <v>0.92105263157894735</v>
      </c>
      <c r="BI345" s="42">
        <f t="shared" si="229"/>
        <v>988.76096491228077</v>
      </c>
      <c r="BJ345" s="21">
        <f t="shared" si="230"/>
        <v>-1.1239035087719326E-2</v>
      </c>
      <c r="BK345" s="26">
        <f t="shared" si="231"/>
        <v>1.581925487253331</v>
      </c>
      <c r="BL345" s="26">
        <f t="shared" si="232"/>
        <v>2.5554180947938421</v>
      </c>
      <c r="BM345" s="16">
        <f t="shared" si="233"/>
        <v>23.363822580972272</v>
      </c>
      <c r="BN345" s="16">
        <f t="shared" si="234"/>
        <v>32.368629200722005</v>
      </c>
      <c r="BO345" s="16">
        <f t="shared" si="235"/>
        <v>43.928853915265577</v>
      </c>
      <c r="BP345" s="16">
        <f t="shared" si="236"/>
        <v>53.542093414728122</v>
      </c>
      <c r="BQ345" s="16">
        <f t="shared" si="237"/>
        <v>-9.6132394994625443</v>
      </c>
      <c r="BR345" s="1">
        <v>13</v>
      </c>
      <c r="BS345" s="1">
        <v>21</v>
      </c>
      <c r="BT345" s="42">
        <v>179</v>
      </c>
      <c r="BU345" s="42">
        <v>245</v>
      </c>
      <c r="BV345" s="42">
        <v>82</v>
      </c>
      <c r="BW345" s="42">
        <v>64</v>
      </c>
      <c r="BX345" s="42">
        <v>110</v>
      </c>
      <c r="BY345" s="42">
        <v>87</v>
      </c>
      <c r="BZ345" s="1">
        <v>191</v>
      </c>
      <c r="CA345" s="1">
        <v>214</v>
      </c>
      <c r="CB345" s="21">
        <f t="shared" si="238"/>
        <v>0.47160493827160493</v>
      </c>
      <c r="CC345" s="4">
        <v>0.5</v>
      </c>
      <c r="CD345" s="45">
        <f t="shared" si="239"/>
        <v>-1.2003123471446635</v>
      </c>
      <c r="CE345" s="26">
        <f t="shared" si="240"/>
        <v>2.0682523267838677</v>
      </c>
      <c r="CF345" s="26">
        <f t="shared" si="241"/>
        <v>2.2792984825781395</v>
      </c>
      <c r="CG345" s="26">
        <f t="shared" si="242"/>
        <v>23.594960217799631</v>
      </c>
      <c r="CH345" s="26">
        <f t="shared" si="243"/>
        <v>29.884135660468946</v>
      </c>
      <c r="CI345" s="26">
        <f t="shared" si="244"/>
        <v>44.404111179114871</v>
      </c>
      <c r="CJ345" s="26">
        <f t="shared" si="245"/>
        <v>53.732351265221702</v>
      </c>
      <c r="CK345" s="16">
        <f t="shared" si="246"/>
        <v>-0.28499941335571322</v>
      </c>
      <c r="CL345" s="42">
        <v>49</v>
      </c>
      <c r="CM345" s="42">
        <v>54</v>
      </c>
      <c r="CN345" s="42">
        <v>510</v>
      </c>
      <c r="CO345" s="42">
        <v>654</v>
      </c>
      <c r="CP345" s="42">
        <v>226</v>
      </c>
      <c r="CQ345" s="42">
        <v>255</v>
      </c>
      <c r="CR345" s="42">
        <v>310</v>
      </c>
      <c r="CS345" s="42">
        <v>267</v>
      </c>
      <c r="CT345" s="1">
        <v>3</v>
      </c>
      <c r="CU345" s="1">
        <v>4</v>
      </c>
      <c r="CV345" s="42">
        <f t="shared" si="247"/>
        <v>1</v>
      </c>
      <c r="CW345" s="26">
        <f t="shared" si="248"/>
        <v>0.34206442213281335</v>
      </c>
      <c r="CX345" s="26">
        <f t="shared" si="249"/>
        <v>0.4560858961770845</v>
      </c>
      <c r="CY345" s="26">
        <f t="shared" si="250"/>
        <v>0.11402147404427113</v>
      </c>
      <c r="CZ345" s="13">
        <v>17</v>
      </c>
      <c r="DA345" s="13">
        <v>20</v>
      </c>
      <c r="DB345" s="27">
        <v>14.23</v>
      </c>
      <c r="DC345" s="27">
        <v>14.56</v>
      </c>
      <c r="DD345" s="27">
        <v>16.559999999999999</v>
      </c>
      <c r="DE345" s="27">
        <v>17.97</v>
      </c>
      <c r="DF345" s="13">
        <v>0</v>
      </c>
      <c r="DG345" s="13">
        <v>0</v>
      </c>
      <c r="DH345" s="21" t="str">
        <f t="shared" si="251"/>
        <v xml:space="preserve"> </v>
      </c>
      <c r="DI345" s="42"/>
      <c r="DJ345" s="42"/>
      <c r="DK345" s="1"/>
      <c r="DL345" s="1"/>
      <c r="DM345" s="1"/>
      <c r="DN345" s="1"/>
      <c r="DO345" s="1"/>
      <c r="DP345" s="1"/>
      <c r="DQ345" s="1"/>
      <c r="DR345" s="42"/>
      <c r="DS345" s="1"/>
      <c r="DT345" s="1"/>
      <c r="DU345" s="1"/>
      <c r="DV345" s="1"/>
      <c r="DW345" s="1"/>
      <c r="DX345" s="13"/>
    </row>
    <row r="346" spans="1:128" ht="25.5" x14ac:dyDescent="0.2">
      <c r="A346" s="13" t="s">
        <v>1423</v>
      </c>
      <c r="B346" s="13" t="s">
        <v>1424</v>
      </c>
      <c r="C346" s="39" t="s">
        <v>3381</v>
      </c>
      <c r="D346" s="1" t="s">
        <v>554</v>
      </c>
      <c r="E346" s="13" t="s">
        <v>154</v>
      </c>
      <c r="F346" s="13">
        <v>4</v>
      </c>
      <c r="G346" s="13">
        <v>0</v>
      </c>
      <c r="H346" s="13">
        <v>0</v>
      </c>
      <c r="I346" s="40">
        <f t="shared" si="210"/>
        <v>0</v>
      </c>
      <c r="J346" s="19">
        <f t="shared" si="211"/>
        <v>0</v>
      </c>
      <c r="K346" s="1">
        <v>0</v>
      </c>
      <c r="L346" s="1">
        <v>0</v>
      </c>
      <c r="M346" s="1">
        <v>0</v>
      </c>
      <c r="N346" s="1">
        <v>10</v>
      </c>
      <c r="O346" s="1">
        <v>0</v>
      </c>
      <c r="P346" s="1">
        <v>0</v>
      </c>
      <c r="Q346" s="1">
        <v>4</v>
      </c>
      <c r="R346" s="15">
        <f t="shared" si="212"/>
        <v>0</v>
      </c>
      <c r="S346" s="15">
        <f t="shared" si="213"/>
        <v>0</v>
      </c>
      <c r="T346" s="16">
        <v>39.5333333333</v>
      </c>
      <c r="U346" s="16">
        <f t="shared" si="214"/>
        <v>9.883333333325</v>
      </c>
      <c r="V346" s="16">
        <v>37.090000000000003</v>
      </c>
      <c r="W346" s="16">
        <f t="shared" si="215"/>
        <v>9.2725000000000009</v>
      </c>
      <c r="X346" s="16">
        <v>154.07</v>
      </c>
      <c r="Y346" s="16">
        <f t="shared" si="216"/>
        <v>38.517499999999998</v>
      </c>
      <c r="Z346" s="21">
        <f t="shared" si="217"/>
        <v>0.19402594685080563</v>
      </c>
      <c r="AA346" s="20">
        <f t="shared" si="218"/>
        <v>0</v>
      </c>
      <c r="AB346">
        <v>3</v>
      </c>
      <c r="AC346" s="1">
        <v>7</v>
      </c>
      <c r="AD346" s="1">
        <v>7</v>
      </c>
      <c r="AE346" s="1">
        <v>1</v>
      </c>
      <c r="AF346" s="1">
        <v>1</v>
      </c>
      <c r="AG346" s="15">
        <f t="shared" si="219"/>
        <v>0</v>
      </c>
      <c r="AH346" s="15">
        <f t="shared" si="220"/>
        <v>0</v>
      </c>
      <c r="AI346" s="15">
        <f t="shared" si="221"/>
        <v>0</v>
      </c>
      <c r="AJ346" s="1">
        <v>9</v>
      </c>
      <c r="AK346" s="21">
        <f t="shared" si="222"/>
        <v>0.29032258064516131</v>
      </c>
      <c r="AL346" s="1">
        <v>10</v>
      </c>
      <c r="AM346" s="21">
        <f t="shared" si="223"/>
        <v>0.32258064516129031</v>
      </c>
      <c r="AN346" s="1">
        <v>12</v>
      </c>
      <c r="AO346" s="21">
        <f t="shared" si="224"/>
        <v>0.38709677419354838</v>
      </c>
      <c r="AP346" s="21">
        <f t="shared" si="225"/>
        <v>0.47368421052631576</v>
      </c>
      <c r="AQ346" s="1">
        <v>3</v>
      </c>
      <c r="AR346" s="4">
        <v>-3.06</v>
      </c>
      <c r="AS346" s="41">
        <v>16</v>
      </c>
      <c r="AT346" s="41">
        <v>17</v>
      </c>
      <c r="AU346" s="41">
        <v>11</v>
      </c>
      <c r="AV346" s="21">
        <f t="shared" si="226"/>
        <v>0.48484848484848486</v>
      </c>
      <c r="AW346" s="26">
        <v>16.71</v>
      </c>
      <c r="AX346" s="42">
        <v>11</v>
      </c>
      <c r="AY346" s="41">
        <v>-1.34</v>
      </c>
      <c r="AZ346" s="1">
        <v>12</v>
      </c>
      <c r="BA346" s="43">
        <v>-1.794</v>
      </c>
      <c r="BB346" s="16">
        <v>51.14</v>
      </c>
      <c r="BC346" s="26">
        <v>16.440000000000001</v>
      </c>
      <c r="BD346" s="43">
        <v>-6.3250000000000002</v>
      </c>
      <c r="BE346" s="43">
        <v>-2.57</v>
      </c>
      <c r="BF346" s="16">
        <v>49.51</v>
      </c>
      <c r="BG346" s="21">
        <f t="shared" si="227"/>
        <v>0</v>
      </c>
      <c r="BH346" s="44">
        <f t="shared" si="228"/>
        <v>0.9</v>
      </c>
      <c r="BI346" s="42">
        <f t="shared" si="229"/>
        <v>900</v>
      </c>
      <c r="BJ346" s="21">
        <f t="shared" si="230"/>
        <v>-9.9999999999999978E-2</v>
      </c>
      <c r="BK346" s="26">
        <f t="shared" si="231"/>
        <v>0</v>
      </c>
      <c r="BL346" s="26">
        <f t="shared" si="232"/>
        <v>3.235373416015098</v>
      </c>
      <c r="BM346" s="16">
        <f t="shared" si="233"/>
        <v>30.736047452143435</v>
      </c>
      <c r="BN346" s="16">
        <f t="shared" si="234"/>
        <v>32.353734160150978</v>
      </c>
      <c r="BO346" s="16">
        <f t="shared" si="235"/>
        <v>40.442167700188726</v>
      </c>
      <c r="BP346" s="16">
        <f t="shared" si="236"/>
        <v>51.765974656241568</v>
      </c>
      <c r="BQ346" s="16">
        <f t="shared" si="237"/>
        <v>-11.323806956052842</v>
      </c>
      <c r="BR346" s="1">
        <v>0</v>
      </c>
      <c r="BS346" s="1">
        <v>2</v>
      </c>
      <c r="BT346" s="42">
        <v>19</v>
      </c>
      <c r="BU346" s="42">
        <v>18</v>
      </c>
      <c r="BV346" s="42">
        <v>4</v>
      </c>
      <c r="BW346" s="42">
        <v>7</v>
      </c>
      <c r="BX346" s="42">
        <v>5</v>
      </c>
      <c r="BY346" s="42">
        <v>2</v>
      </c>
      <c r="BZ346" s="1">
        <v>9</v>
      </c>
      <c r="CA346" s="1">
        <v>15</v>
      </c>
      <c r="CB346" s="21">
        <f t="shared" si="238"/>
        <v>0.375</v>
      </c>
      <c r="CC346" s="4">
        <v>-6.64</v>
      </c>
      <c r="CD346" s="45">
        <f t="shared" si="239"/>
        <v>-10.00622800868442</v>
      </c>
      <c r="CE346" s="26">
        <f t="shared" si="240"/>
        <v>2.726033621081327</v>
      </c>
      <c r="CF346" s="26">
        <f t="shared" si="241"/>
        <v>3.5049003699617058</v>
      </c>
      <c r="CG346" s="26">
        <f t="shared" si="242"/>
        <v>29.986369831894592</v>
      </c>
      <c r="CH346" s="26">
        <f t="shared" si="243"/>
        <v>32.71240345297592</v>
      </c>
      <c r="CI346" s="26">
        <f t="shared" si="244"/>
        <v>51.794638800545215</v>
      </c>
      <c r="CJ346" s="26">
        <f t="shared" si="245"/>
        <v>58.415006166028427</v>
      </c>
      <c r="CK346" s="16">
        <f t="shared" si="246"/>
        <v>-4.70343959056963</v>
      </c>
      <c r="CL346" s="42">
        <v>7</v>
      </c>
      <c r="CM346" s="42">
        <v>9</v>
      </c>
      <c r="CN346" s="42">
        <v>70</v>
      </c>
      <c r="CO346" s="42">
        <v>75</v>
      </c>
      <c r="CP346" s="42">
        <v>24</v>
      </c>
      <c r="CQ346" s="42">
        <v>25</v>
      </c>
      <c r="CR346" s="42">
        <v>41</v>
      </c>
      <c r="CS346" s="42">
        <v>32</v>
      </c>
      <c r="CT346" s="1">
        <v>1</v>
      </c>
      <c r="CU346" s="1">
        <v>0</v>
      </c>
      <c r="CV346" s="42">
        <f t="shared" si="247"/>
        <v>-1</v>
      </c>
      <c r="CW346" s="26">
        <f t="shared" si="248"/>
        <v>1.5177065767297788</v>
      </c>
      <c r="CX346" s="26">
        <f t="shared" si="249"/>
        <v>0</v>
      </c>
      <c r="CY346" s="26">
        <f t="shared" si="250"/>
        <v>-1.5177065767297788</v>
      </c>
      <c r="CZ346" s="13">
        <v>2</v>
      </c>
      <c r="DA346" s="13">
        <v>2</v>
      </c>
      <c r="DB346" s="27">
        <v>1.25</v>
      </c>
      <c r="DC346" s="27">
        <v>1.51</v>
      </c>
      <c r="DD346" s="27">
        <v>1.43</v>
      </c>
      <c r="DE346" s="27">
        <v>1.58</v>
      </c>
      <c r="DF346" s="13">
        <v>1</v>
      </c>
      <c r="DG346" s="13">
        <v>0</v>
      </c>
      <c r="DH346" s="21">
        <f t="shared" si="251"/>
        <v>1</v>
      </c>
      <c r="DI346" s="42">
        <v>1</v>
      </c>
      <c r="DJ346" s="42">
        <v>1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47"/>
      <c r="DR346" s="46"/>
      <c r="DS346" s="13"/>
      <c r="DT346" s="13"/>
      <c r="DU346" s="13"/>
      <c r="DV346" s="13"/>
      <c r="DW346" s="13"/>
      <c r="DX346" s="1"/>
    </row>
    <row r="347" spans="1:128" ht="25.5" x14ac:dyDescent="0.2">
      <c r="A347" s="13" t="s">
        <v>1426</v>
      </c>
      <c r="B347" s="13" t="s">
        <v>1424</v>
      </c>
      <c r="C347" s="39" t="s">
        <v>3382</v>
      </c>
      <c r="D347" s="1" t="s">
        <v>302</v>
      </c>
      <c r="E347" s="13" t="s">
        <v>154</v>
      </c>
      <c r="F347" s="13">
        <v>72</v>
      </c>
      <c r="G347" s="13">
        <v>15</v>
      </c>
      <c r="H347" s="13">
        <v>9</v>
      </c>
      <c r="I347" s="40">
        <f t="shared" si="210"/>
        <v>24</v>
      </c>
      <c r="J347" s="19">
        <f t="shared" si="211"/>
        <v>1.5256930955324572</v>
      </c>
      <c r="K347" s="1">
        <v>15</v>
      </c>
      <c r="L347" s="1">
        <v>5</v>
      </c>
      <c r="M347" s="1">
        <v>3</v>
      </c>
      <c r="N347" s="1">
        <v>139</v>
      </c>
      <c r="O347" s="1">
        <v>39</v>
      </c>
      <c r="P347" s="1">
        <v>30</v>
      </c>
      <c r="Q347" s="1">
        <v>130</v>
      </c>
      <c r="R347" s="15">
        <f t="shared" si="212"/>
        <v>0.1079136690647482</v>
      </c>
      <c r="S347" s="15">
        <f t="shared" si="213"/>
        <v>7.2115384615384609E-2</v>
      </c>
      <c r="T347" s="16">
        <v>943.83333333329995</v>
      </c>
      <c r="U347" s="16">
        <f t="shared" si="214"/>
        <v>13.108796296295832</v>
      </c>
      <c r="V347" s="16">
        <v>917.88</v>
      </c>
      <c r="W347" s="16">
        <f t="shared" si="215"/>
        <v>12.748333333333333</v>
      </c>
      <c r="X347" s="16">
        <v>2591.8200000000002</v>
      </c>
      <c r="Y347" s="16">
        <f t="shared" si="216"/>
        <v>35.997500000000002</v>
      </c>
      <c r="Z347" s="21">
        <f t="shared" si="217"/>
        <v>0.26152662620736811</v>
      </c>
      <c r="AA347" s="20">
        <f t="shared" si="218"/>
        <v>61.666666666666664</v>
      </c>
      <c r="AB347">
        <v>12</v>
      </c>
      <c r="AC347" s="1">
        <v>143</v>
      </c>
      <c r="AD347" s="1">
        <v>86</v>
      </c>
      <c r="AE347" s="1">
        <v>16</v>
      </c>
      <c r="AF347" s="1">
        <v>20</v>
      </c>
      <c r="AG347" s="15">
        <f t="shared" si="219"/>
        <v>0.38461538461538464</v>
      </c>
      <c r="AH347" s="15">
        <f t="shared" si="220"/>
        <v>0.20512820512820512</v>
      </c>
      <c r="AI347" s="15">
        <f t="shared" si="221"/>
        <v>0.58974358974358976</v>
      </c>
      <c r="AJ347" s="1">
        <v>311</v>
      </c>
      <c r="AK347" s="21">
        <f t="shared" si="222"/>
        <v>0.37067938021454111</v>
      </c>
      <c r="AL347" s="1">
        <v>245</v>
      </c>
      <c r="AM347" s="21">
        <f t="shared" si="223"/>
        <v>0.29201430274135876</v>
      </c>
      <c r="AN347" s="1">
        <v>283</v>
      </c>
      <c r="AO347" s="21">
        <f t="shared" si="224"/>
        <v>0.33730631704410013</v>
      </c>
      <c r="AP347" s="21">
        <f t="shared" si="225"/>
        <v>0.55935251798561147</v>
      </c>
      <c r="AQ347" s="1">
        <v>13</v>
      </c>
      <c r="AR347" s="4">
        <v>6.24</v>
      </c>
      <c r="AS347" s="41">
        <v>360</v>
      </c>
      <c r="AT347" s="41">
        <v>279</v>
      </c>
      <c r="AU347" s="41">
        <v>284</v>
      </c>
      <c r="AV347" s="21">
        <f t="shared" si="226"/>
        <v>0.56338028169014087</v>
      </c>
      <c r="AW347" s="26">
        <v>17.309999999999999</v>
      </c>
      <c r="AX347" s="42">
        <v>8</v>
      </c>
      <c r="AY347" s="41">
        <v>0.38900000000000001</v>
      </c>
      <c r="AZ347" s="1">
        <v>6</v>
      </c>
      <c r="BA347" s="43">
        <v>-0.69100000000000006</v>
      </c>
      <c r="BB347" s="16">
        <v>49.56</v>
      </c>
      <c r="BC347" s="26">
        <v>17.77</v>
      </c>
      <c r="BD347" s="43">
        <v>0.50800000000000001</v>
      </c>
      <c r="BE347" s="43">
        <v>2.7970000000000002</v>
      </c>
      <c r="BF347" s="16">
        <v>51.64</v>
      </c>
      <c r="BG347" s="21">
        <f t="shared" si="227"/>
        <v>8.1081081081081086E-2</v>
      </c>
      <c r="BH347" s="44">
        <f t="shared" si="228"/>
        <v>0.92750533049040507</v>
      </c>
      <c r="BI347" s="42">
        <f t="shared" si="229"/>
        <v>1008.5864115714861</v>
      </c>
      <c r="BJ347" s="21">
        <f t="shared" si="230"/>
        <v>8.5864115714861522E-3</v>
      </c>
      <c r="BK347" s="26">
        <f t="shared" si="231"/>
        <v>2.5493528565825598</v>
      </c>
      <c r="BL347" s="26">
        <f t="shared" si="232"/>
        <v>2.2225127467642829</v>
      </c>
      <c r="BM347" s="16">
        <f t="shared" si="233"/>
        <v>31.442018564518236</v>
      </c>
      <c r="BN347" s="16">
        <f t="shared" si="234"/>
        <v>30.657602300954373</v>
      </c>
      <c r="BO347" s="16">
        <f t="shared" si="235"/>
        <v>56.151130866779972</v>
      </c>
      <c r="BP347" s="16">
        <f t="shared" si="236"/>
        <v>52.294417570924303</v>
      </c>
      <c r="BQ347" s="16">
        <f t="shared" si="237"/>
        <v>3.8567132958556698</v>
      </c>
      <c r="BR347" s="1">
        <v>39</v>
      </c>
      <c r="BS347" s="1">
        <v>34</v>
      </c>
      <c r="BT347" s="42">
        <v>442</v>
      </c>
      <c r="BU347" s="42">
        <v>435</v>
      </c>
      <c r="BV347" s="42">
        <v>189</v>
      </c>
      <c r="BW347" s="42">
        <v>180</v>
      </c>
      <c r="BX347" s="42">
        <v>151</v>
      </c>
      <c r="BY347" s="42">
        <v>189</v>
      </c>
      <c r="BZ347" s="1">
        <v>371</v>
      </c>
      <c r="CA347" s="1">
        <v>346</v>
      </c>
      <c r="CB347" s="21">
        <f t="shared" si="238"/>
        <v>0.51743375174337514</v>
      </c>
      <c r="CC347" s="4">
        <v>0.65</v>
      </c>
      <c r="CD347" s="45">
        <f t="shared" si="239"/>
        <v>-1.1457471357990077</v>
      </c>
      <c r="CE347" s="26">
        <f t="shared" si="240"/>
        <v>2.3844248443178926</v>
      </c>
      <c r="CF347" s="26">
        <f t="shared" si="241"/>
        <v>2.3381253327777389</v>
      </c>
      <c r="CG347" s="26">
        <f t="shared" si="242"/>
        <v>29.909484454938998</v>
      </c>
      <c r="CH347" s="26">
        <f t="shared" si="243"/>
        <v>28.126953260643099</v>
      </c>
      <c r="CI347" s="26">
        <f t="shared" si="244"/>
        <v>53.383336805796695</v>
      </c>
      <c r="CJ347" s="26">
        <f t="shared" si="245"/>
        <v>51.994351459592096</v>
      </c>
      <c r="CK347" s="16">
        <f t="shared" si="246"/>
        <v>2.4677279496510707</v>
      </c>
      <c r="CL347" s="42">
        <v>103</v>
      </c>
      <c r="CM347" s="42">
        <v>101</v>
      </c>
      <c r="CN347" s="42">
        <v>1189</v>
      </c>
      <c r="CO347" s="42">
        <v>1114</v>
      </c>
      <c r="CP347" s="42">
        <v>441</v>
      </c>
      <c r="CQ347" s="42">
        <v>472</v>
      </c>
      <c r="CR347" s="42">
        <v>559</v>
      </c>
      <c r="CS347" s="42">
        <v>573</v>
      </c>
      <c r="CT347" s="1">
        <v>2</v>
      </c>
      <c r="CU347" s="1">
        <v>8</v>
      </c>
      <c r="CV347" s="42">
        <f t="shared" si="247"/>
        <v>6</v>
      </c>
      <c r="CW347" s="26">
        <f t="shared" si="248"/>
        <v>0.12714109129437146</v>
      </c>
      <c r="CX347" s="26">
        <f t="shared" si="249"/>
        <v>0.50856436517748582</v>
      </c>
      <c r="CY347" s="26">
        <f t="shared" si="250"/>
        <v>0.38142327388311431</v>
      </c>
      <c r="CZ347" s="13">
        <v>35</v>
      </c>
      <c r="DA347" s="13">
        <v>34</v>
      </c>
      <c r="DB347" s="27">
        <v>33.92</v>
      </c>
      <c r="DC347" s="27">
        <v>34.53</v>
      </c>
      <c r="DD347" s="27">
        <v>33.46</v>
      </c>
      <c r="DE347" s="27">
        <v>31.03</v>
      </c>
      <c r="DF347" s="13">
        <v>3</v>
      </c>
      <c r="DG347" s="13">
        <v>5</v>
      </c>
      <c r="DH347" s="21">
        <f t="shared" si="251"/>
        <v>0.375</v>
      </c>
      <c r="DI347" s="42">
        <v>6</v>
      </c>
      <c r="DJ347" s="42">
        <v>2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"/>
      <c r="DR347" s="42"/>
      <c r="DS347" s="1"/>
      <c r="DT347" s="1"/>
      <c r="DU347" s="1"/>
      <c r="DV347" s="1"/>
      <c r="DW347" s="1"/>
      <c r="DX347" s="13"/>
    </row>
    <row r="348" spans="1:128" ht="25.5" x14ac:dyDescent="0.2">
      <c r="A348" s="13" t="s">
        <v>414</v>
      </c>
      <c r="B348" s="13" t="s">
        <v>1424</v>
      </c>
      <c r="C348" s="39" t="s">
        <v>3383</v>
      </c>
      <c r="D348" s="1" t="s">
        <v>179</v>
      </c>
      <c r="E348" s="13" t="s">
        <v>154</v>
      </c>
      <c r="F348" s="13">
        <v>79</v>
      </c>
      <c r="G348" s="13">
        <v>15</v>
      </c>
      <c r="H348" s="13">
        <v>24</v>
      </c>
      <c r="I348" s="40">
        <f t="shared" si="210"/>
        <v>39</v>
      </c>
      <c r="J348" s="19">
        <f t="shared" si="211"/>
        <v>2.4715699045874566</v>
      </c>
      <c r="K348" s="1">
        <v>14</v>
      </c>
      <c r="L348" s="1">
        <v>21</v>
      </c>
      <c r="M348" s="1">
        <v>1</v>
      </c>
      <c r="N348" s="1">
        <v>98</v>
      </c>
      <c r="O348" s="1">
        <v>28</v>
      </c>
      <c r="P348" s="1">
        <v>33</v>
      </c>
      <c r="Q348" s="1">
        <v>110</v>
      </c>
      <c r="R348" s="15">
        <f t="shared" si="212"/>
        <v>0.15306122448979592</v>
      </c>
      <c r="S348" s="15">
        <f t="shared" si="213"/>
        <v>9.4339622641509441E-2</v>
      </c>
      <c r="T348" s="16">
        <v>946.76666666669996</v>
      </c>
      <c r="U348" s="16">
        <f t="shared" si="214"/>
        <v>11.98438818565443</v>
      </c>
      <c r="V348" s="16">
        <v>933.79</v>
      </c>
      <c r="W348" s="16">
        <f t="shared" si="215"/>
        <v>11.82012658227848</v>
      </c>
      <c r="X348" s="16">
        <v>2940.86</v>
      </c>
      <c r="Y348" s="16">
        <f t="shared" si="216"/>
        <v>37.226075949367093</v>
      </c>
      <c r="Z348" s="21">
        <f t="shared" si="217"/>
        <v>0.24099983224291222</v>
      </c>
      <c r="AA348" s="20">
        <f t="shared" si="218"/>
        <v>240.00000000000003</v>
      </c>
      <c r="AB348">
        <v>26</v>
      </c>
      <c r="AC348" s="1">
        <v>55</v>
      </c>
      <c r="AD348" s="1">
        <v>69</v>
      </c>
      <c r="AE348" s="1">
        <v>35</v>
      </c>
      <c r="AF348" s="1">
        <v>38</v>
      </c>
      <c r="AG348" s="15">
        <f t="shared" si="219"/>
        <v>0.35714285714285715</v>
      </c>
      <c r="AH348" s="15">
        <f t="shared" si="220"/>
        <v>0.52380952380952384</v>
      </c>
      <c r="AI348" s="15">
        <f t="shared" si="221"/>
        <v>0.88095238095238093</v>
      </c>
      <c r="AJ348" s="1">
        <v>268</v>
      </c>
      <c r="AK348" s="21">
        <f t="shared" si="222"/>
        <v>0.34941329856584091</v>
      </c>
      <c r="AL348" s="1">
        <v>175</v>
      </c>
      <c r="AM348" s="21">
        <f t="shared" si="223"/>
        <v>0.22816166883963493</v>
      </c>
      <c r="AN348" s="1">
        <v>324</v>
      </c>
      <c r="AO348" s="21">
        <f t="shared" si="224"/>
        <v>0.42242503259452413</v>
      </c>
      <c r="AP348" s="21">
        <f t="shared" si="225"/>
        <v>0.60496613995485327</v>
      </c>
      <c r="AQ348" s="1">
        <v>13</v>
      </c>
      <c r="AR348" s="4">
        <v>13.07</v>
      </c>
      <c r="AS348" s="41">
        <v>339</v>
      </c>
      <c r="AT348" s="41">
        <v>319</v>
      </c>
      <c r="AU348" s="41">
        <v>311</v>
      </c>
      <c r="AV348" s="21">
        <f t="shared" si="226"/>
        <v>0.51519756838905773</v>
      </c>
      <c r="AW348" s="26">
        <v>17.100000000000001</v>
      </c>
      <c r="AX348" s="42">
        <v>9</v>
      </c>
      <c r="AY348" s="41">
        <v>-6.4000000000000001E-2</v>
      </c>
      <c r="AZ348" s="1">
        <v>9</v>
      </c>
      <c r="BA348" s="43">
        <v>8.2000000000000003E-2</v>
      </c>
      <c r="BB348" s="16">
        <v>49.82</v>
      </c>
      <c r="BC348" s="26">
        <v>17.52</v>
      </c>
      <c r="BD348" s="43">
        <v>0.67</v>
      </c>
      <c r="BE348" s="43">
        <v>-0.40900000000000003</v>
      </c>
      <c r="BF348" s="16">
        <v>50.04</v>
      </c>
      <c r="BG348" s="21">
        <f t="shared" si="227"/>
        <v>8.7499999999999994E-2</v>
      </c>
      <c r="BH348" s="44">
        <f t="shared" si="228"/>
        <v>0.9358974358974359</v>
      </c>
      <c r="BI348" s="42">
        <f t="shared" si="229"/>
        <v>1023.3974358974359</v>
      </c>
      <c r="BJ348" s="21">
        <f t="shared" si="230"/>
        <v>2.3397435897435898E-2</v>
      </c>
      <c r="BK348" s="26">
        <f t="shared" si="231"/>
        <v>2.6986795746366963</v>
      </c>
      <c r="BL348" s="26">
        <f t="shared" si="232"/>
        <v>1.9276282675976399</v>
      </c>
      <c r="BM348" s="16">
        <f t="shared" si="233"/>
        <v>30.842052281562239</v>
      </c>
      <c r="BN348" s="16">
        <f t="shared" si="234"/>
        <v>30.071000974523187</v>
      </c>
      <c r="BO348" s="16">
        <f t="shared" si="235"/>
        <v>55.451439831225443</v>
      </c>
      <c r="BP348" s="16">
        <f t="shared" si="236"/>
        <v>53.331048736868041</v>
      </c>
      <c r="BQ348" s="16">
        <f t="shared" si="237"/>
        <v>2.1203910943574016</v>
      </c>
      <c r="BR348" s="1">
        <v>42</v>
      </c>
      <c r="BS348" s="1">
        <v>30</v>
      </c>
      <c r="BT348" s="42">
        <v>438</v>
      </c>
      <c r="BU348" s="42">
        <v>438</v>
      </c>
      <c r="BV348" s="42">
        <v>169</v>
      </c>
      <c r="BW348" s="42">
        <v>155</v>
      </c>
      <c r="BX348" s="42">
        <v>207</v>
      </c>
      <c r="BY348" s="42">
        <v>214</v>
      </c>
      <c r="BZ348" s="1">
        <v>409</v>
      </c>
      <c r="CA348" s="1">
        <v>361</v>
      </c>
      <c r="CB348" s="21">
        <f t="shared" si="238"/>
        <v>0.53116883116883118</v>
      </c>
      <c r="CC348" s="4">
        <v>3.43</v>
      </c>
      <c r="CD348" s="45">
        <f t="shared" si="239"/>
        <v>2.203735440923893E-3</v>
      </c>
      <c r="CE348" s="26">
        <f t="shared" si="240"/>
        <v>2.7951007528410052</v>
      </c>
      <c r="CF348" s="26">
        <f t="shared" si="241"/>
        <v>2.0810239181735954</v>
      </c>
      <c r="CG348" s="26">
        <f t="shared" si="242"/>
        <v>30.848119257632117</v>
      </c>
      <c r="CH348" s="26">
        <f t="shared" si="243"/>
        <v>30.338064375726827</v>
      </c>
      <c r="CI348" s="26">
        <f t="shared" si="244"/>
        <v>55.840808470991462</v>
      </c>
      <c r="CJ348" s="26">
        <f t="shared" si="245"/>
        <v>58.085049951374756</v>
      </c>
      <c r="CK348" s="16">
        <f t="shared" si="246"/>
        <v>4.3646325747406962</v>
      </c>
      <c r="CL348" s="42">
        <v>137</v>
      </c>
      <c r="CM348" s="42">
        <v>102</v>
      </c>
      <c r="CN348" s="42">
        <v>1375</v>
      </c>
      <c r="CO348" s="42">
        <v>1385</v>
      </c>
      <c r="CP348" s="42">
        <v>535</v>
      </c>
      <c r="CQ348" s="42">
        <v>645</v>
      </c>
      <c r="CR348" s="42">
        <v>715</v>
      </c>
      <c r="CS348" s="42">
        <v>690</v>
      </c>
      <c r="CT348" s="1">
        <v>8</v>
      </c>
      <c r="CU348" s="1">
        <v>6</v>
      </c>
      <c r="CV348" s="42">
        <f t="shared" si="247"/>
        <v>-2</v>
      </c>
      <c r="CW348" s="26">
        <f t="shared" si="248"/>
        <v>0.50698869837691418</v>
      </c>
      <c r="CX348" s="26">
        <f t="shared" si="249"/>
        <v>0.38024152378268561</v>
      </c>
      <c r="CY348" s="26">
        <f t="shared" si="250"/>
        <v>-0.12674717459422855</v>
      </c>
      <c r="CZ348" s="13">
        <v>43</v>
      </c>
      <c r="DA348" s="13">
        <v>35</v>
      </c>
      <c r="DB348" s="27">
        <v>39.799999999999997</v>
      </c>
      <c r="DC348" s="27">
        <v>30.7</v>
      </c>
      <c r="DD348" s="27">
        <v>37.950000000000003</v>
      </c>
      <c r="DE348" s="27">
        <v>36.56</v>
      </c>
      <c r="DF348" s="13">
        <v>238</v>
      </c>
      <c r="DG348" s="13">
        <v>407</v>
      </c>
      <c r="DH348" s="21">
        <f t="shared" si="251"/>
        <v>0.36899224806201553</v>
      </c>
      <c r="DI348" s="42">
        <v>213</v>
      </c>
      <c r="DJ348" s="42">
        <v>81</v>
      </c>
      <c r="DK348" s="13">
        <v>26</v>
      </c>
      <c r="DL348" s="13">
        <v>2</v>
      </c>
      <c r="DM348" s="13">
        <v>0.113</v>
      </c>
      <c r="DN348" s="13">
        <v>3</v>
      </c>
      <c r="DO348" s="13">
        <v>0</v>
      </c>
      <c r="DP348" s="13">
        <v>1.4E-2</v>
      </c>
      <c r="DQ348" s="13">
        <v>129</v>
      </c>
      <c r="DR348" s="46">
        <v>52</v>
      </c>
      <c r="DS348" s="13">
        <v>7</v>
      </c>
      <c r="DT348" s="13">
        <v>32</v>
      </c>
      <c r="DU348" s="13">
        <v>-0.19400000000000001</v>
      </c>
      <c r="DV348" s="13">
        <v>0</v>
      </c>
      <c r="DW348" s="13">
        <v>1</v>
      </c>
      <c r="DX348" s="13">
        <v>-8.0000000000000002E-3</v>
      </c>
    </row>
    <row r="349" spans="1:128" ht="25.5" x14ac:dyDescent="0.2">
      <c r="A349" s="13" t="s">
        <v>1430</v>
      </c>
      <c r="B349" s="13" t="s">
        <v>1431</v>
      </c>
      <c r="C349" s="39" t="s">
        <v>3384</v>
      </c>
      <c r="D349" s="13" t="s">
        <v>334</v>
      </c>
      <c r="E349" s="13" t="s">
        <v>129</v>
      </c>
      <c r="F349" s="13">
        <v>6</v>
      </c>
      <c r="G349" s="13">
        <v>0</v>
      </c>
      <c r="H349" s="13">
        <v>0</v>
      </c>
      <c r="I349" s="40">
        <f t="shared" si="210"/>
        <v>0</v>
      </c>
      <c r="J349" s="19">
        <f t="shared" si="211"/>
        <v>0</v>
      </c>
      <c r="K349" s="1">
        <v>0</v>
      </c>
      <c r="L349" s="1">
        <v>0</v>
      </c>
      <c r="M349" s="1">
        <v>0</v>
      </c>
      <c r="N349" s="1">
        <v>7</v>
      </c>
      <c r="O349" s="1">
        <v>3</v>
      </c>
      <c r="P349" s="1">
        <v>2</v>
      </c>
      <c r="Q349" s="1">
        <v>8</v>
      </c>
      <c r="R349" s="15">
        <f t="shared" si="212"/>
        <v>0</v>
      </c>
      <c r="S349" s="15">
        <f t="shared" si="213"/>
        <v>0</v>
      </c>
      <c r="T349" s="16">
        <v>67.05</v>
      </c>
      <c r="U349" s="16">
        <f t="shared" si="214"/>
        <v>11.174999999999999</v>
      </c>
      <c r="V349" s="16">
        <v>67.14</v>
      </c>
      <c r="W349" s="16">
        <f t="shared" si="215"/>
        <v>11.19</v>
      </c>
      <c r="X349" s="16">
        <v>240.23</v>
      </c>
      <c r="Y349" s="16">
        <f t="shared" si="216"/>
        <v>40.038333333333334</v>
      </c>
      <c r="Z349" s="21">
        <f t="shared" si="217"/>
        <v>0.21843380941536258</v>
      </c>
      <c r="AA349" s="20">
        <f t="shared" si="218"/>
        <v>0</v>
      </c>
      <c r="AB349">
        <v>3</v>
      </c>
      <c r="AC349" s="1">
        <v>5</v>
      </c>
      <c r="AD349" s="1">
        <v>7</v>
      </c>
      <c r="AE349" s="1">
        <v>0</v>
      </c>
      <c r="AF349" s="1">
        <v>1</v>
      </c>
      <c r="AG349" s="15">
        <f t="shared" si="219"/>
        <v>0</v>
      </c>
      <c r="AH349" s="15">
        <f t="shared" si="220"/>
        <v>0</v>
      </c>
      <c r="AI349" s="15">
        <f t="shared" si="221"/>
        <v>0</v>
      </c>
      <c r="AJ349" s="1">
        <v>22</v>
      </c>
      <c r="AK349" s="21">
        <f t="shared" si="222"/>
        <v>0.3728813559322034</v>
      </c>
      <c r="AL349" s="1">
        <v>17</v>
      </c>
      <c r="AM349" s="21">
        <f t="shared" si="223"/>
        <v>0.28813559322033899</v>
      </c>
      <c r="AN349" s="1">
        <v>20</v>
      </c>
      <c r="AO349" s="21">
        <f t="shared" si="224"/>
        <v>0.33898305084745761</v>
      </c>
      <c r="AP349" s="21">
        <f t="shared" si="225"/>
        <v>0.5641025641025641</v>
      </c>
      <c r="AQ349" s="1">
        <v>14</v>
      </c>
      <c r="AR349" s="4">
        <v>10.63</v>
      </c>
      <c r="AS349" s="41">
        <v>20</v>
      </c>
      <c r="AT349" s="41">
        <v>22</v>
      </c>
      <c r="AU349" s="41">
        <v>17</v>
      </c>
      <c r="AV349" s="21">
        <f t="shared" si="226"/>
        <v>0.47619047619047616</v>
      </c>
      <c r="AW349" s="26">
        <v>16.98</v>
      </c>
      <c r="AX349" s="42">
        <v>10</v>
      </c>
      <c r="AY349" s="41">
        <v>-0.40900000000000003</v>
      </c>
      <c r="AZ349" s="1">
        <v>13</v>
      </c>
      <c r="BA349" s="43">
        <v>2.149</v>
      </c>
      <c r="BB349" s="16">
        <v>50.84</v>
      </c>
      <c r="BC349" s="26">
        <v>17.600000000000001</v>
      </c>
      <c r="BD349" s="43">
        <v>-1.1140000000000001</v>
      </c>
      <c r="BE349" s="43">
        <v>0.81900000000000006</v>
      </c>
      <c r="BF349" s="16">
        <v>48.98</v>
      </c>
      <c r="BG349" s="21">
        <f t="shared" si="227"/>
        <v>4.5454545454545456E-2</v>
      </c>
      <c r="BH349" s="44">
        <f t="shared" si="228"/>
        <v>0.89473684210526316</v>
      </c>
      <c r="BI349" s="42">
        <f t="shared" si="229"/>
        <v>940.19138755980862</v>
      </c>
      <c r="BJ349" s="21">
        <f t="shared" si="230"/>
        <v>-5.980861244019138E-2</v>
      </c>
      <c r="BK349" s="26">
        <f t="shared" si="231"/>
        <v>0.89365504915102767</v>
      </c>
      <c r="BL349" s="26">
        <f t="shared" si="232"/>
        <v>3.5746201966041107</v>
      </c>
      <c r="BM349" s="16">
        <f t="shared" si="233"/>
        <v>19.660411081322607</v>
      </c>
      <c r="BN349" s="16">
        <f t="shared" si="234"/>
        <v>33.958891867739055</v>
      </c>
      <c r="BO349" s="16">
        <f t="shared" si="235"/>
        <v>44.682752457551381</v>
      </c>
      <c r="BP349" s="16">
        <f t="shared" si="236"/>
        <v>59.874888293118858</v>
      </c>
      <c r="BQ349" s="16">
        <f t="shared" si="237"/>
        <v>-15.192135835567477</v>
      </c>
      <c r="BR349" s="1">
        <v>1</v>
      </c>
      <c r="BS349" s="1">
        <v>4</v>
      </c>
      <c r="BT349" s="42">
        <v>21</v>
      </c>
      <c r="BU349" s="42">
        <v>34</v>
      </c>
      <c r="BV349" s="42">
        <v>10</v>
      </c>
      <c r="BW349" s="42">
        <v>16</v>
      </c>
      <c r="BX349" s="42">
        <v>13</v>
      </c>
      <c r="BY349" s="42">
        <v>18</v>
      </c>
      <c r="BZ349" s="1">
        <v>26</v>
      </c>
      <c r="CA349" s="1">
        <v>23</v>
      </c>
      <c r="CB349" s="21">
        <f t="shared" si="238"/>
        <v>0.53061224489795922</v>
      </c>
      <c r="CC349" s="4">
        <v>2.29</v>
      </c>
      <c r="CD349" s="45">
        <f t="shared" si="239"/>
        <v>-15.490597374029017</v>
      </c>
      <c r="CE349" s="26">
        <f t="shared" si="240"/>
        <v>0.74928193814261324</v>
      </c>
      <c r="CF349" s="26">
        <f t="shared" si="241"/>
        <v>1.2488032302376888</v>
      </c>
      <c r="CG349" s="26">
        <f t="shared" si="242"/>
        <v>31.969362694084836</v>
      </c>
      <c r="CH349" s="26">
        <f t="shared" si="243"/>
        <v>31.22008075594222</v>
      </c>
      <c r="CI349" s="26">
        <f t="shared" si="244"/>
        <v>60.941597635599216</v>
      </c>
      <c r="CJ349" s="26">
        <f t="shared" si="245"/>
        <v>59.443033759313984</v>
      </c>
      <c r="CK349" s="16">
        <f t="shared" si="246"/>
        <v>-16.690699711852709</v>
      </c>
      <c r="CL349" s="42">
        <v>3</v>
      </c>
      <c r="CM349" s="42">
        <v>5</v>
      </c>
      <c r="CN349" s="42">
        <v>125</v>
      </c>
      <c r="CO349" s="42">
        <v>120</v>
      </c>
      <c r="CP349" s="42">
        <v>55</v>
      </c>
      <c r="CQ349" s="42">
        <v>46</v>
      </c>
      <c r="CR349" s="42">
        <v>67</v>
      </c>
      <c r="CS349" s="42">
        <v>61</v>
      </c>
      <c r="CT349" s="1">
        <v>0</v>
      </c>
      <c r="CU349" s="1">
        <v>0</v>
      </c>
      <c r="CV349" s="42">
        <f t="shared" si="247"/>
        <v>0</v>
      </c>
      <c r="CW349" s="26">
        <f t="shared" si="248"/>
        <v>0</v>
      </c>
      <c r="CX349" s="26">
        <f t="shared" si="249"/>
        <v>0</v>
      </c>
      <c r="CY349" s="26">
        <f t="shared" si="250"/>
        <v>0</v>
      </c>
      <c r="CZ349" s="13">
        <v>2</v>
      </c>
      <c r="DA349" s="13">
        <v>3</v>
      </c>
      <c r="DB349" s="27">
        <v>2.5300000000000002</v>
      </c>
      <c r="DC349" s="27">
        <v>2.33</v>
      </c>
      <c r="DD349" s="27">
        <v>2.4300000000000002</v>
      </c>
      <c r="DE349" s="27">
        <v>2.33</v>
      </c>
      <c r="DF349" s="13">
        <v>0</v>
      </c>
      <c r="DG349" s="13">
        <v>0</v>
      </c>
      <c r="DH349" s="21" t="str">
        <f t="shared" si="251"/>
        <v xml:space="preserve"> </v>
      </c>
      <c r="DI349" s="42"/>
      <c r="DJ349" s="42"/>
      <c r="DK349" s="1"/>
      <c r="DL349" s="1"/>
      <c r="DM349" s="1"/>
      <c r="DN349" s="1"/>
      <c r="DO349" s="1"/>
      <c r="DP349" s="1"/>
      <c r="DQ349" s="1"/>
      <c r="DR349" s="42"/>
      <c r="DS349" s="1"/>
      <c r="DT349" s="1"/>
      <c r="DU349" s="1"/>
      <c r="DV349" s="1"/>
      <c r="DW349" s="1"/>
      <c r="DX349" s="13"/>
    </row>
    <row r="350" spans="1:128" ht="25.5" x14ac:dyDescent="0.2">
      <c r="A350" s="13" t="s">
        <v>316</v>
      </c>
      <c r="B350" s="13" t="s">
        <v>1435</v>
      </c>
      <c r="C350" s="39" t="s">
        <v>3385</v>
      </c>
      <c r="D350" s="1" t="s">
        <v>219</v>
      </c>
      <c r="E350" s="13" t="s">
        <v>173</v>
      </c>
      <c r="F350" s="13">
        <v>59</v>
      </c>
      <c r="G350" s="13">
        <v>7</v>
      </c>
      <c r="H350" s="13">
        <v>20</v>
      </c>
      <c r="I350" s="40">
        <f t="shared" si="210"/>
        <v>27</v>
      </c>
      <c r="J350" s="19">
        <f t="shared" si="211"/>
        <v>1.5446224256292906</v>
      </c>
      <c r="K350" s="1">
        <v>7</v>
      </c>
      <c r="L350" s="1">
        <v>8</v>
      </c>
      <c r="M350" s="1">
        <v>7</v>
      </c>
      <c r="N350" s="1">
        <v>83</v>
      </c>
      <c r="O350" s="1">
        <v>32</v>
      </c>
      <c r="P350" s="1">
        <v>61</v>
      </c>
      <c r="Q350" s="1">
        <v>48</v>
      </c>
      <c r="R350" s="15">
        <f t="shared" si="212"/>
        <v>8.4337349397590355E-2</v>
      </c>
      <c r="S350" s="15">
        <f t="shared" si="213"/>
        <v>3.9772727272727272E-2</v>
      </c>
      <c r="T350" s="16">
        <v>1048.8</v>
      </c>
      <c r="U350" s="16">
        <f t="shared" si="214"/>
        <v>17.776271186440677</v>
      </c>
      <c r="V350" s="16">
        <v>971.88</v>
      </c>
      <c r="W350" s="16">
        <f t="shared" si="215"/>
        <v>16.472542372881357</v>
      </c>
      <c r="X350" s="16">
        <v>1791.05</v>
      </c>
      <c r="Y350" s="16">
        <f t="shared" si="216"/>
        <v>30.356779661016947</v>
      </c>
      <c r="Z350" s="21">
        <f t="shared" si="217"/>
        <v>0.35175701157828826</v>
      </c>
      <c r="AA350" s="20">
        <f t="shared" si="218"/>
        <v>68.689655172413794</v>
      </c>
      <c r="AB350">
        <v>78</v>
      </c>
      <c r="AC350" s="1">
        <v>46</v>
      </c>
      <c r="AD350" s="1">
        <v>96</v>
      </c>
      <c r="AE350" s="1">
        <v>45</v>
      </c>
      <c r="AF350" s="1">
        <v>20</v>
      </c>
      <c r="AG350" s="15">
        <f t="shared" si="219"/>
        <v>0.1206896551724138</v>
      </c>
      <c r="AH350" s="15">
        <f t="shared" si="220"/>
        <v>0.25862068965517243</v>
      </c>
      <c r="AI350" s="15">
        <f t="shared" si="221"/>
        <v>0.37931034482758624</v>
      </c>
      <c r="AJ350" s="1">
        <v>375</v>
      </c>
      <c r="AK350" s="21">
        <f t="shared" si="222"/>
        <v>0.3972457627118644</v>
      </c>
      <c r="AL350" s="1">
        <v>241</v>
      </c>
      <c r="AM350" s="21">
        <f t="shared" si="223"/>
        <v>0.25529661016949151</v>
      </c>
      <c r="AN350" s="1">
        <v>328</v>
      </c>
      <c r="AO350" s="21">
        <f t="shared" si="224"/>
        <v>0.34745762711864409</v>
      </c>
      <c r="AP350" s="21">
        <f t="shared" si="225"/>
        <v>0.60876623376623373</v>
      </c>
      <c r="AQ350" s="1">
        <v>9</v>
      </c>
      <c r="AR350" s="4">
        <v>9.27</v>
      </c>
      <c r="AS350" s="41">
        <v>333</v>
      </c>
      <c r="AT350" s="41">
        <v>336</v>
      </c>
      <c r="AU350" s="41">
        <v>334</v>
      </c>
      <c r="AV350" s="21">
        <f t="shared" si="226"/>
        <v>0.49775784753363228</v>
      </c>
      <c r="AW350" s="26">
        <v>17.45</v>
      </c>
      <c r="AX350" s="42">
        <v>4</v>
      </c>
      <c r="AY350" s="41">
        <v>0.45900000000000002</v>
      </c>
      <c r="AZ350" s="1">
        <v>5</v>
      </c>
      <c r="BA350" s="43">
        <v>-1.0940000000000001</v>
      </c>
      <c r="BB350" s="16">
        <v>49.46</v>
      </c>
      <c r="BC350" s="26">
        <v>16.760000000000002</v>
      </c>
      <c r="BD350" s="43">
        <v>1.157</v>
      </c>
      <c r="BE350" s="43">
        <v>6.63</v>
      </c>
      <c r="BF350" s="16">
        <v>53.26</v>
      </c>
      <c r="BG350" s="21">
        <f t="shared" si="227"/>
        <v>0.11646586345381527</v>
      </c>
      <c r="BH350" s="44">
        <f t="shared" si="228"/>
        <v>0.90120481927710838</v>
      </c>
      <c r="BI350" s="42">
        <f t="shared" si="229"/>
        <v>1017.6706827309237</v>
      </c>
      <c r="BJ350" s="21">
        <f t="shared" si="230"/>
        <v>1.7670682730923648E-2</v>
      </c>
      <c r="BK350" s="26">
        <f t="shared" si="231"/>
        <v>3.5806889739474013</v>
      </c>
      <c r="BL350" s="26">
        <f t="shared" si="232"/>
        <v>2.5311766884800591</v>
      </c>
      <c r="BM350" s="16">
        <f t="shared" si="233"/>
        <v>30.744536362513887</v>
      </c>
      <c r="BN350" s="16">
        <f t="shared" si="234"/>
        <v>25.620446968761577</v>
      </c>
      <c r="BO350" s="16">
        <f t="shared" si="235"/>
        <v>57.5997036671194</v>
      </c>
      <c r="BP350" s="16">
        <f t="shared" si="236"/>
        <v>49.265341400172865</v>
      </c>
      <c r="BQ350" s="16">
        <f t="shared" si="237"/>
        <v>8.3343622669465347</v>
      </c>
      <c r="BR350" s="1">
        <v>58</v>
      </c>
      <c r="BS350" s="1">
        <v>41</v>
      </c>
      <c r="BT350" s="42">
        <v>440</v>
      </c>
      <c r="BU350" s="42">
        <v>374</v>
      </c>
      <c r="BV350" s="42">
        <v>183</v>
      </c>
      <c r="BW350" s="42">
        <v>176</v>
      </c>
      <c r="BX350" s="42">
        <v>207</v>
      </c>
      <c r="BY350" s="42">
        <v>252</v>
      </c>
      <c r="BZ350" s="1">
        <v>501</v>
      </c>
      <c r="CA350" s="1">
        <v>421</v>
      </c>
      <c r="CB350" s="21">
        <f t="shared" si="238"/>
        <v>0.54338394793926248</v>
      </c>
      <c r="CC350" s="4">
        <v>-0.04</v>
      </c>
      <c r="CD350" s="45">
        <f t="shared" si="239"/>
        <v>-2.0900273434430758</v>
      </c>
      <c r="CE350" s="26">
        <f t="shared" si="240"/>
        <v>2.4119929650205187</v>
      </c>
      <c r="CF350" s="26">
        <f t="shared" si="241"/>
        <v>2.0434940398090506</v>
      </c>
      <c r="CG350" s="26">
        <f t="shared" si="242"/>
        <v>31.556907959018453</v>
      </c>
      <c r="CH350" s="26">
        <f t="shared" si="243"/>
        <v>26.933921442729126</v>
      </c>
      <c r="CI350" s="26">
        <f t="shared" si="244"/>
        <v>57.351832723821225</v>
      </c>
      <c r="CJ350" s="26">
        <f t="shared" si="245"/>
        <v>50.316853242511378</v>
      </c>
      <c r="CK350" s="16">
        <f t="shared" si="246"/>
        <v>1.2993827856366877</v>
      </c>
      <c r="CL350" s="42">
        <v>72</v>
      </c>
      <c r="CM350" s="42">
        <v>61</v>
      </c>
      <c r="CN350" s="42">
        <v>870</v>
      </c>
      <c r="CO350" s="42">
        <v>743</v>
      </c>
      <c r="CP350" s="42">
        <v>338</v>
      </c>
      <c r="CQ350" s="42">
        <v>314</v>
      </c>
      <c r="CR350" s="42">
        <v>384</v>
      </c>
      <c r="CS350" s="42">
        <v>432</v>
      </c>
      <c r="CT350" s="1">
        <v>10</v>
      </c>
      <c r="CU350" s="1">
        <v>8</v>
      </c>
      <c r="CV350" s="42">
        <f t="shared" si="247"/>
        <v>-2</v>
      </c>
      <c r="CW350" s="26">
        <f t="shared" si="248"/>
        <v>0.57208237986270027</v>
      </c>
      <c r="CX350" s="26">
        <f t="shared" si="249"/>
        <v>0.45766590389016021</v>
      </c>
      <c r="CY350" s="26">
        <f t="shared" si="250"/>
        <v>-0.11441647597254005</v>
      </c>
      <c r="CZ350" s="13">
        <v>40</v>
      </c>
      <c r="DA350" s="13">
        <v>32</v>
      </c>
      <c r="DB350" s="27">
        <v>42.34</v>
      </c>
      <c r="DC350" s="27">
        <v>33.200000000000003</v>
      </c>
      <c r="DD350" s="27">
        <v>42.18</v>
      </c>
      <c r="DE350" s="27">
        <v>34</v>
      </c>
      <c r="DF350" s="1"/>
      <c r="DG350" s="1"/>
      <c r="DH350" s="21" t="str">
        <f t="shared" si="251"/>
        <v xml:space="preserve"> </v>
      </c>
      <c r="DI350" s="42"/>
      <c r="DJ350" s="42"/>
      <c r="DK350" s="1"/>
      <c r="DL350" s="1"/>
      <c r="DM350" s="1"/>
      <c r="DN350" s="1"/>
      <c r="DO350" s="1"/>
      <c r="DP350" s="1"/>
      <c r="DQ350" s="1"/>
      <c r="DR350" s="42"/>
      <c r="DS350" s="1"/>
      <c r="DT350" s="1"/>
      <c r="DU350" s="1"/>
      <c r="DV350" s="1"/>
      <c r="DW350" s="1"/>
      <c r="DX350" s="13"/>
    </row>
    <row r="351" spans="1:128" x14ac:dyDescent="0.2">
      <c r="A351" s="13" t="s">
        <v>1437</v>
      </c>
      <c r="B351" s="13" t="s">
        <v>1438</v>
      </c>
      <c r="C351" s="39" t="s">
        <v>3386</v>
      </c>
      <c r="D351" s="1" t="s">
        <v>162</v>
      </c>
      <c r="E351" s="13" t="s">
        <v>173</v>
      </c>
      <c r="F351" s="13">
        <v>81</v>
      </c>
      <c r="G351" s="13">
        <v>1</v>
      </c>
      <c r="H351" s="13">
        <v>11</v>
      </c>
      <c r="I351" s="40">
        <f t="shared" si="210"/>
        <v>12</v>
      </c>
      <c r="J351" s="19">
        <f t="shared" si="211"/>
        <v>0.48517520215633425</v>
      </c>
      <c r="K351" s="1">
        <v>1</v>
      </c>
      <c r="L351" s="1">
        <v>4</v>
      </c>
      <c r="M351" s="1">
        <v>7</v>
      </c>
      <c r="N351" s="1">
        <v>78</v>
      </c>
      <c r="O351" s="1">
        <v>32</v>
      </c>
      <c r="P351" s="1">
        <v>56</v>
      </c>
      <c r="Q351" s="1">
        <v>35</v>
      </c>
      <c r="R351" s="15">
        <f t="shared" si="212"/>
        <v>1.282051282051282E-2</v>
      </c>
      <c r="S351" s="15">
        <f t="shared" si="213"/>
        <v>6.024096385542169E-3</v>
      </c>
      <c r="T351" s="16">
        <v>1484</v>
      </c>
      <c r="U351" s="16">
        <f t="shared" si="214"/>
        <v>18.320987654320987</v>
      </c>
      <c r="V351" s="16">
        <v>1413.88</v>
      </c>
      <c r="W351" s="16">
        <f t="shared" si="215"/>
        <v>17.455308641975311</v>
      </c>
      <c r="X351" s="16">
        <v>2492.34</v>
      </c>
      <c r="Y351" s="16">
        <f t="shared" si="216"/>
        <v>30.76962962962963</v>
      </c>
      <c r="Z351" s="21">
        <f t="shared" si="217"/>
        <v>0.36195605982253948</v>
      </c>
      <c r="AA351" s="20">
        <f t="shared" si="218"/>
        <v>55.083333333333329</v>
      </c>
      <c r="AB351">
        <v>116</v>
      </c>
      <c r="AC351" s="1">
        <v>133</v>
      </c>
      <c r="AD351" s="1">
        <v>115</v>
      </c>
      <c r="AE351" s="1">
        <v>24</v>
      </c>
      <c r="AF351" s="1">
        <v>12</v>
      </c>
      <c r="AG351" s="15">
        <f t="shared" si="219"/>
        <v>2.0833333333333332E-2</v>
      </c>
      <c r="AH351" s="15">
        <f t="shared" si="220"/>
        <v>0.22916666666666666</v>
      </c>
      <c r="AI351" s="15">
        <f t="shared" si="221"/>
        <v>0.25</v>
      </c>
      <c r="AJ351" s="1">
        <v>394</v>
      </c>
      <c r="AK351" s="21">
        <f t="shared" si="222"/>
        <v>0.28696285506190822</v>
      </c>
      <c r="AL351" s="1">
        <v>496</v>
      </c>
      <c r="AM351" s="21">
        <f t="shared" si="223"/>
        <v>0.36125273124544793</v>
      </c>
      <c r="AN351" s="1">
        <v>483</v>
      </c>
      <c r="AO351" s="21">
        <f t="shared" si="224"/>
        <v>0.35178441369264385</v>
      </c>
      <c r="AP351" s="21">
        <f t="shared" si="225"/>
        <v>0.44269662921348313</v>
      </c>
      <c r="AQ351" s="1">
        <v>3</v>
      </c>
      <c r="AR351" s="4">
        <v>-2.5099999999999998</v>
      </c>
      <c r="AS351" s="41">
        <v>519</v>
      </c>
      <c r="AT351" s="41">
        <v>549</v>
      </c>
      <c r="AU351" s="41">
        <v>452</v>
      </c>
      <c r="AV351" s="21">
        <f t="shared" si="226"/>
        <v>0.4859550561797753</v>
      </c>
      <c r="AW351" s="26">
        <v>17.53</v>
      </c>
      <c r="AX351" s="42">
        <v>3</v>
      </c>
      <c r="AY351" s="41">
        <v>0.90700000000000003</v>
      </c>
      <c r="AZ351" s="1">
        <v>3</v>
      </c>
      <c r="BA351" s="43">
        <v>1.8220000000000001</v>
      </c>
      <c r="BB351" s="16">
        <v>50.49</v>
      </c>
      <c r="BC351" s="26">
        <v>17.079999999999998</v>
      </c>
      <c r="BD351" s="43">
        <v>2.1269999999999998</v>
      </c>
      <c r="BE351" s="43">
        <v>-12.832000000000001</v>
      </c>
      <c r="BF351" s="16">
        <v>45.22</v>
      </c>
      <c r="BG351" s="21">
        <f t="shared" si="227"/>
        <v>7.2617246596066568E-2</v>
      </c>
      <c r="BH351" s="44">
        <f t="shared" si="228"/>
        <v>0.91855807743658213</v>
      </c>
      <c r="BI351" s="42">
        <f t="shared" si="229"/>
        <v>991.17532403264875</v>
      </c>
      <c r="BJ351" s="21">
        <f t="shared" si="230"/>
        <v>-8.8246759673513003E-3</v>
      </c>
      <c r="BK351" s="26">
        <f t="shared" si="231"/>
        <v>2.0369479729538571</v>
      </c>
      <c r="BL351" s="26">
        <f t="shared" si="232"/>
        <v>2.5886213822955271</v>
      </c>
      <c r="BM351" s="16">
        <f t="shared" si="233"/>
        <v>28.050471044218742</v>
      </c>
      <c r="BN351" s="16">
        <f t="shared" si="234"/>
        <v>31.784875661300813</v>
      </c>
      <c r="BO351" s="16">
        <f t="shared" si="235"/>
        <v>48.504823605963729</v>
      </c>
      <c r="BP351" s="16">
        <f t="shared" si="236"/>
        <v>62.890768664950343</v>
      </c>
      <c r="BQ351" s="16">
        <f t="shared" si="237"/>
        <v>-14.385945058986614</v>
      </c>
      <c r="BR351" s="1">
        <v>48</v>
      </c>
      <c r="BS351" s="1">
        <v>61</v>
      </c>
      <c r="BT351" s="42">
        <v>613</v>
      </c>
      <c r="BU351" s="42">
        <v>688</v>
      </c>
      <c r="BV351" s="42">
        <v>203</v>
      </c>
      <c r="BW351" s="42">
        <v>310</v>
      </c>
      <c r="BX351" s="42">
        <v>423</v>
      </c>
      <c r="BY351" s="42">
        <v>279</v>
      </c>
      <c r="BZ351" s="1">
        <v>584</v>
      </c>
      <c r="CA351" s="1">
        <v>708</v>
      </c>
      <c r="CB351" s="21">
        <f t="shared" si="238"/>
        <v>0.45201238390092879</v>
      </c>
      <c r="CC351" s="4">
        <v>1.4</v>
      </c>
      <c r="CD351" s="45">
        <f t="shared" si="239"/>
        <v>1.5533358398897903</v>
      </c>
      <c r="CE351" s="26">
        <f t="shared" si="240"/>
        <v>2.5999662967331902</v>
      </c>
      <c r="CF351" s="26">
        <f t="shared" si="241"/>
        <v>2.5036712487060351</v>
      </c>
      <c r="CG351" s="26">
        <f t="shared" si="242"/>
        <v>27.203351067671342</v>
      </c>
      <c r="CH351" s="26">
        <f t="shared" si="243"/>
        <v>33.12549652134139</v>
      </c>
      <c r="CI351" s="26">
        <f t="shared" si="244"/>
        <v>48.941958159801629</v>
      </c>
      <c r="CJ351" s="26">
        <f t="shared" si="245"/>
        <v>63.651026745949579</v>
      </c>
      <c r="CK351" s="16">
        <f t="shared" si="246"/>
        <v>0.32312352716133574</v>
      </c>
      <c r="CL351" s="42">
        <v>108</v>
      </c>
      <c r="CM351" s="42">
        <v>104</v>
      </c>
      <c r="CN351" s="42">
        <v>1022</v>
      </c>
      <c r="CO351" s="42">
        <v>1272</v>
      </c>
      <c r="CP351" s="42">
        <v>377</v>
      </c>
      <c r="CQ351" s="42">
        <v>547</v>
      </c>
      <c r="CR351" s="42">
        <v>721</v>
      </c>
      <c r="CS351" s="42">
        <v>526</v>
      </c>
      <c r="CT351" s="1">
        <v>17</v>
      </c>
      <c r="CU351" s="1">
        <v>3</v>
      </c>
      <c r="CV351" s="42">
        <f t="shared" si="247"/>
        <v>-14</v>
      </c>
      <c r="CW351" s="26">
        <f t="shared" si="248"/>
        <v>0.68733153638814015</v>
      </c>
      <c r="CX351" s="26">
        <f t="shared" si="249"/>
        <v>0.12129380053908356</v>
      </c>
      <c r="CY351" s="26">
        <f t="shared" si="250"/>
        <v>-0.56603773584905659</v>
      </c>
      <c r="CZ351" s="13">
        <v>47</v>
      </c>
      <c r="DA351" s="13">
        <v>58</v>
      </c>
      <c r="DB351" s="27">
        <v>60.46</v>
      </c>
      <c r="DC351" s="27">
        <v>52.32</v>
      </c>
      <c r="DD351" s="27">
        <v>46.04</v>
      </c>
      <c r="DE351" s="27">
        <v>60.69</v>
      </c>
      <c r="DF351" s="1"/>
      <c r="DG351" s="1"/>
      <c r="DH351" s="21" t="str">
        <f t="shared" si="251"/>
        <v xml:space="preserve"> </v>
      </c>
      <c r="DI351" s="42"/>
      <c r="DJ351" s="42"/>
      <c r="DK351" s="1"/>
      <c r="DL351" s="1"/>
      <c r="DM351" s="1"/>
      <c r="DN351" s="1"/>
      <c r="DO351" s="1"/>
      <c r="DP351" s="1"/>
      <c r="DQ351" s="47"/>
      <c r="DR351" s="46"/>
      <c r="DS351" s="13"/>
      <c r="DT351" s="13"/>
      <c r="DU351" s="13"/>
      <c r="DV351" s="13"/>
      <c r="DW351" s="13"/>
      <c r="DX351" s="1"/>
    </row>
    <row r="352" spans="1:128" ht="25.5" x14ac:dyDescent="0.2">
      <c r="A352" s="13" t="s">
        <v>1324</v>
      </c>
      <c r="B352" s="13" t="s">
        <v>1441</v>
      </c>
      <c r="C352" s="39" t="s">
        <v>3387</v>
      </c>
      <c r="D352" s="1" t="s">
        <v>398</v>
      </c>
      <c r="E352" s="13" t="s">
        <v>173</v>
      </c>
      <c r="F352" s="13">
        <v>22</v>
      </c>
      <c r="G352" s="13">
        <v>0</v>
      </c>
      <c r="H352" s="13">
        <v>2</v>
      </c>
      <c r="I352" s="40">
        <f t="shared" si="210"/>
        <v>2</v>
      </c>
      <c r="J352" s="19">
        <f t="shared" si="211"/>
        <v>0.44310419102708565</v>
      </c>
      <c r="K352" s="1">
        <v>0</v>
      </c>
      <c r="L352" s="1">
        <v>1</v>
      </c>
      <c r="M352" s="1">
        <v>1</v>
      </c>
      <c r="N352" s="1">
        <v>11</v>
      </c>
      <c r="O352" s="1">
        <v>7</v>
      </c>
      <c r="P352" s="1">
        <v>10</v>
      </c>
      <c r="Q352" s="1">
        <v>6</v>
      </c>
      <c r="R352" s="15">
        <f t="shared" si="212"/>
        <v>0</v>
      </c>
      <c r="S352" s="15">
        <f t="shared" si="213"/>
        <v>0</v>
      </c>
      <c r="T352" s="16">
        <v>270.81666666669997</v>
      </c>
      <c r="U352" s="16">
        <f t="shared" si="214"/>
        <v>12.309848484849999</v>
      </c>
      <c r="V352" s="16">
        <v>265.62</v>
      </c>
      <c r="W352" s="16">
        <f t="shared" si="215"/>
        <v>12.073636363636364</v>
      </c>
      <c r="X352" s="16">
        <v>782.08</v>
      </c>
      <c r="Y352" s="16">
        <f t="shared" si="216"/>
        <v>35.549090909090914</v>
      </c>
      <c r="Z352" s="21">
        <f t="shared" si="217"/>
        <v>0.25352677293118259</v>
      </c>
      <c r="AA352" s="20">
        <f t="shared" si="218"/>
        <v>9.9</v>
      </c>
      <c r="AB352">
        <v>12</v>
      </c>
      <c r="AC352" s="1">
        <v>38</v>
      </c>
      <c r="AD352" s="1">
        <v>21</v>
      </c>
      <c r="AE352" s="1">
        <v>8</v>
      </c>
      <c r="AF352" s="1">
        <v>2</v>
      </c>
      <c r="AG352" s="15">
        <f t="shared" si="219"/>
        <v>0</v>
      </c>
      <c r="AH352" s="15">
        <f t="shared" si="220"/>
        <v>0.2</v>
      </c>
      <c r="AI352" s="15">
        <f t="shared" si="221"/>
        <v>0.2</v>
      </c>
      <c r="AJ352" s="1">
        <v>50</v>
      </c>
      <c r="AK352" s="21">
        <f t="shared" si="222"/>
        <v>0.21459227467811159</v>
      </c>
      <c r="AL352" s="1">
        <v>79</v>
      </c>
      <c r="AM352" s="21">
        <f t="shared" si="223"/>
        <v>0.33905579399141633</v>
      </c>
      <c r="AN352" s="1">
        <v>104</v>
      </c>
      <c r="AO352" s="21">
        <f t="shared" si="224"/>
        <v>0.44635193133047213</v>
      </c>
      <c r="AP352" s="21">
        <f t="shared" si="225"/>
        <v>0.38759689922480622</v>
      </c>
      <c r="AQ352" s="1">
        <v>1</v>
      </c>
      <c r="AR352" s="4">
        <v>-10.38</v>
      </c>
      <c r="AS352" s="41">
        <v>85</v>
      </c>
      <c r="AT352" s="41">
        <v>77</v>
      </c>
      <c r="AU352" s="41">
        <v>77</v>
      </c>
      <c r="AV352" s="21">
        <f t="shared" si="226"/>
        <v>0.52469135802469136</v>
      </c>
      <c r="AW352" s="26">
        <v>17.04</v>
      </c>
      <c r="AX352" s="42">
        <v>6</v>
      </c>
      <c r="AY352" s="41">
        <v>-0.88700000000000001</v>
      </c>
      <c r="AZ352" s="1">
        <v>7</v>
      </c>
      <c r="BA352" s="43">
        <v>-2.2050000000000001</v>
      </c>
      <c r="BB352" s="16">
        <v>48.59</v>
      </c>
      <c r="BC352" s="26">
        <v>16.3</v>
      </c>
      <c r="BD352" s="43">
        <v>0.89200000000000002</v>
      </c>
      <c r="BE352" s="43">
        <v>-4.5919999999999996</v>
      </c>
      <c r="BF352" s="16">
        <v>51.03</v>
      </c>
      <c r="BG352" s="21">
        <f t="shared" si="227"/>
        <v>0.10101010101010101</v>
      </c>
      <c r="BH352" s="44">
        <f t="shared" si="228"/>
        <v>0.95238095238095233</v>
      </c>
      <c r="BI352" s="42">
        <f t="shared" si="229"/>
        <v>1053.3910533910532</v>
      </c>
      <c r="BJ352" s="21">
        <f t="shared" si="230"/>
        <v>5.3391053391053336E-2</v>
      </c>
      <c r="BK352" s="26">
        <f t="shared" si="231"/>
        <v>2.2588660492432799</v>
      </c>
      <c r="BL352" s="26">
        <f t="shared" si="232"/>
        <v>1.5812062344702957</v>
      </c>
      <c r="BM352" s="16">
        <f t="shared" si="233"/>
        <v>22.362773887508471</v>
      </c>
      <c r="BN352" s="16">
        <f t="shared" si="234"/>
        <v>33.205330923876218</v>
      </c>
      <c r="BO352" s="16">
        <f t="shared" si="235"/>
        <v>41.337248701152021</v>
      </c>
      <c r="BP352" s="16">
        <f t="shared" si="236"/>
        <v>53.083352157217078</v>
      </c>
      <c r="BQ352" s="16">
        <f t="shared" si="237"/>
        <v>-11.746103456065057</v>
      </c>
      <c r="BR352" s="1">
        <v>10</v>
      </c>
      <c r="BS352" s="1">
        <v>7</v>
      </c>
      <c r="BT352" s="42">
        <v>89</v>
      </c>
      <c r="BU352" s="42">
        <v>140</v>
      </c>
      <c r="BV352" s="42">
        <v>33</v>
      </c>
      <c r="BW352" s="42">
        <v>40</v>
      </c>
      <c r="BX352" s="42">
        <v>48</v>
      </c>
      <c r="BY352" s="42">
        <v>51</v>
      </c>
      <c r="BZ352" s="1">
        <v>117</v>
      </c>
      <c r="CA352" s="1">
        <v>109</v>
      </c>
      <c r="CB352" s="21">
        <f t="shared" si="238"/>
        <v>0.51769911504424782</v>
      </c>
      <c r="CC352" s="4">
        <v>0.87</v>
      </c>
      <c r="CD352" s="45">
        <f t="shared" si="239"/>
        <v>-6.751429037460408</v>
      </c>
      <c r="CE352" s="26">
        <f t="shared" si="240"/>
        <v>1.6110883797054008</v>
      </c>
      <c r="CF352" s="26">
        <f t="shared" si="241"/>
        <v>2.3782733224222579</v>
      </c>
      <c r="CG352" s="26">
        <f t="shared" si="242"/>
        <v>25.086947626841237</v>
      </c>
      <c r="CH352" s="26">
        <f t="shared" si="243"/>
        <v>28.002250409165296</v>
      </c>
      <c r="CI352" s="26">
        <f t="shared" si="244"/>
        <v>48.562806873977081</v>
      </c>
      <c r="CJ352" s="26">
        <f t="shared" si="245"/>
        <v>49.253273322422245</v>
      </c>
      <c r="CK352" s="16">
        <f t="shared" si="246"/>
        <v>-11.055637007619893</v>
      </c>
      <c r="CL352" s="42">
        <v>21</v>
      </c>
      <c r="CM352" s="42">
        <v>31</v>
      </c>
      <c r="CN352" s="42">
        <v>306</v>
      </c>
      <c r="CO352" s="42">
        <v>334</v>
      </c>
      <c r="CP352" s="42">
        <v>129</v>
      </c>
      <c r="CQ352" s="42">
        <v>116</v>
      </c>
      <c r="CR352" s="42">
        <v>161</v>
      </c>
      <c r="CS352" s="42">
        <v>177</v>
      </c>
      <c r="CT352" s="1">
        <v>3</v>
      </c>
      <c r="CU352" s="1">
        <v>1</v>
      </c>
      <c r="CV352" s="42">
        <f t="shared" si="247"/>
        <v>-2</v>
      </c>
      <c r="CW352" s="26">
        <f t="shared" si="248"/>
        <v>0.66465628654062836</v>
      </c>
      <c r="CX352" s="26">
        <f t="shared" si="249"/>
        <v>0.22155209551354282</v>
      </c>
      <c r="CY352" s="26">
        <f t="shared" si="250"/>
        <v>-0.44310419102708565</v>
      </c>
      <c r="CZ352" s="13">
        <v>9</v>
      </c>
      <c r="DA352" s="13">
        <v>10</v>
      </c>
      <c r="DB352" s="27">
        <v>7.52</v>
      </c>
      <c r="DC352" s="27">
        <v>8.1</v>
      </c>
      <c r="DD352" s="27">
        <v>8.73</v>
      </c>
      <c r="DE352" s="27">
        <v>9.4</v>
      </c>
      <c r="DF352" s="1"/>
      <c r="DG352" s="1"/>
      <c r="DH352" s="21" t="str">
        <f t="shared" si="251"/>
        <v xml:space="preserve"> </v>
      </c>
      <c r="DI352" s="42"/>
      <c r="DJ352" s="42"/>
      <c r="DK352" s="1"/>
      <c r="DL352" s="1"/>
      <c r="DM352" s="1"/>
      <c r="DN352" s="1"/>
      <c r="DO352" s="1"/>
      <c r="DP352" s="1"/>
      <c r="DQ352" s="1"/>
      <c r="DR352" s="42"/>
      <c r="DS352" s="1"/>
      <c r="DT352" s="1"/>
      <c r="DU352" s="1"/>
      <c r="DV352" s="1"/>
      <c r="DW352" s="1"/>
      <c r="DX352" s="13"/>
    </row>
    <row r="353" spans="1:128" ht="25.5" x14ac:dyDescent="0.2">
      <c r="A353" s="13" t="s">
        <v>1444</v>
      </c>
      <c r="B353" s="13" t="s">
        <v>1445</v>
      </c>
      <c r="C353" s="39" t="s">
        <v>3388</v>
      </c>
      <c r="D353" s="1" t="s">
        <v>128</v>
      </c>
      <c r="E353" s="13" t="s">
        <v>146</v>
      </c>
      <c r="F353" s="13">
        <v>75</v>
      </c>
      <c r="G353" s="13">
        <v>10</v>
      </c>
      <c r="H353" s="13">
        <v>14</v>
      </c>
      <c r="I353" s="40">
        <f t="shared" si="210"/>
        <v>24</v>
      </c>
      <c r="J353" s="19">
        <f t="shared" si="211"/>
        <v>1.4959225721557041</v>
      </c>
      <c r="K353" s="1">
        <v>8</v>
      </c>
      <c r="L353" s="1">
        <v>11</v>
      </c>
      <c r="M353" s="1">
        <v>1</v>
      </c>
      <c r="N353" s="1">
        <v>124</v>
      </c>
      <c r="O353" s="1">
        <v>41</v>
      </c>
      <c r="P353" s="1">
        <v>53</v>
      </c>
      <c r="Q353" s="1">
        <v>120</v>
      </c>
      <c r="R353" s="15">
        <f t="shared" si="212"/>
        <v>8.0645161290322578E-2</v>
      </c>
      <c r="S353" s="15">
        <f t="shared" si="213"/>
        <v>4.5871559633027525E-2</v>
      </c>
      <c r="T353" s="16">
        <v>962.61666666669998</v>
      </c>
      <c r="U353" s="16">
        <f t="shared" si="214"/>
        <v>12.834888888889333</v>
      </c>
      <c r="V353" s="16">
        <v>918.57</v>
      </c>
      <c r="W353" s="16">
        <f t="shared" si="215"/>
        <v>12.2476</v>
      </c>
      <c r="X353" s="16">
        <v>2577.9499999999998</v>
      </c>
      <c r="Y353" s="16">
        <f t="shared" si="216"/>
        <v>34.372666666666667</v>
      </c>
      <c r="Z353" s="21">
        <f t="shared" si="217"/>
        <v>0.26270978000983836</v>
      </c>
      <c r="AA353" s="20">
        <f t="shared" si="218"/>
        <v>145.91176470588235</v>
      </c>
      <c r="AB353">
        <v>16</v>
      </c>
      <c r="AC353" s="1">
        <v>116</v>
      </c>
      <c r="AD353" s="1">
        <v>100</v>
      </c>
      <c r="AE353" s="1">
        <v>16</v>
      </c>
      <c r="AF353" s="1">
        <v>22</v>
      </c>
      <c r="AG353" s="15">
        <f t="shared" si="219"/>
        <v>0.29411764705882354</v>
      </c>
      <c r="AH353" s="15">
        <f t="shared" si="220"/>
        <v>0.35294117647058826</v>
      </c>
      <c r="AI353" s="15">
        <f t="shared" si="221"/>
        <v>0.6470588235294118</v>
      </c>
      <c r="AJ353" s="1">
        <v>325</v>
      </c>
      <c r="AK353" s="21">
        <f t="shared" si="222"/>
        <v>0.36764705882352944</v>
      </c>
      <c r="AL353" s="1">
        <v>256</v>
      </c>
      <c r="AM353" s="21">
        <f t="shared" si="223"/>
        <v>0.2895927601809955</v>
      </c>
      <c r="AN353" s="1">
        <v>303</v>
      </c>
      <c r="AO353" s="21">
        <f t="shared" si="224"/>
        <v>0.34276018099547512</v>
      </c>
      <c r="AP353" s="21">
        <f t="shared" si="225"/>
        <v>0.55938037865748713</v>
      </c>
      <c r="AQ353" s="1">
        <v>5</v>
      </c>
      <c r="AR353" s="4">
        <v>1.79</v>
      </c>
      <c r="AS353" s="41">
        <v>357</v>
      </c>
      <c r="AT353" s="41">
        <v>328</v>
      </c>
      <c r="AU353" s="41">
        <v>283</v>
      </c>
      <c r="AV353" s="21">
        <f t="shared" si="226"/>
        <v>0.52116788321167884</v>
      </c>
      <c r="AW353" s="26">
        <v>17.489999999999998</v>
      </c>
      <c r="AX353" s="42">
        <v>6</v>
      </c>
      <c r="AY353" s="41">
        <v>0.375</v>
      </c>
      <c r="AZ353" s="1">
        <v>7</v>
      </c>
      <c r="BA353" s="43">
        <v>-0.46800000000000003</v>
      </c>
      <c r="BB353" s="16">
        <v>49.89</v>
      </c>
      <c r="BC353" s="26">
        <v>18.11</v>
      </c>
      <c r="BD353" s="43">
        <v>4.1890000000000001</v>
      </c>
      <c r="BE353" s="43">
        <v>9.77</v>
      </c>
      <c r="BF353" s="16">
        <v>54.06</v>
      </c>
      <c r="BG353" s="21">
        <f t="shared" si="227"/>
        <v>7.5388026607538808E-2</v>
      </c>
      <c r="BH353" s="44">
        <f t="shared" si="228"/>
        <v>0.9177057356608479</v>
      </c>
      <c r="BI353" s="42">
        <f t="shared" si="229"/>
        <v>993.09376226838674</v>
      </c>
      <c r="BJ353" s="21">
        <f t="shared" si="230"/>
        <v>-6.9062377316132934E-3</v>
      </c>
      <c r="BK353" s="26">
        <f t="shared" si="231"/>
        <v>2.2208432672523593</v>
      </c>
      <c r="BL353" s="26">
        <f t="shared" si="232"/>
        <v>2.1555243476272903</v>
      </c>
      <c r="BM353" s="16">
        <f t="shared" si="233"/>
        <v>29.4588327509063</v>
      </c>
      <c r="BN353" s="16">
        <f t="shared" si="234"/>
        <v>26.192886769652826</v>
      </c>
      <c r="BO353" s="16">
        <f t="shared" si="235"/>
        <v>59.832130376563569</v>
      </c>
      <c r="BP353" s="16">
        <f t="shared" si="236"/>
        <v>44.547503184297334</v>
      </c>
      <c r="BQ353" s="16">
        <f t="shared" si="237"/>
        <v>15.284627192266235</v>
      </c>
      <c r="BR353" s="1">
        <v>34</v>
      </c>
      <c r="BS353" s="1">
        <v>33</v>
      </c>
      <c r="BT353" s="42">
        <v>417</v>
      </c>
      <c r="BU353" s="42">
        <v>368</v>
      </c>
      <c r="BV353" s="42">
        <v>213</v>
      </c>
      <c r="BW353" s="42">
        <v>152</v>
      </c>
      <c r="BX353" s="42">
        <v>129</v>
      </c>
      <c r="BY353" s="42">
        <v>252</v>
      </c>
      <c r="BZ353" s="1">
        <v>424</v>
      </c>
      <c r="CA353" s="1">
        <v>335</v>
      </c>
      <c r="CB353" s="21">
        <f t="shared" si="238"/>
        <v>0.55862977602108033</v>
      </c>
      <c r="CC353" s="4">
        <v>3.03</v>
      </c>
      <c r="CD353" s="45">
        <f t="shared" si="239"/>
        <v>3.5314981044865448</v>
      </c>
      <c r="CE353" s="26">
        <f t="shared" si="240"/>
        <v>2.2576077891347772</v>
      </c>
      <c r="CF353" s="26">
        <f t="shared" si="241"/>
        <v>2.1645105607168484</v>
      </c>
      <c r="CG353" s="26">
        <f t="shared" si="242"/>
        <v>28.278283131945923</v>
      </c>
      <c r="CH353" s="26">
        <f t="shared" si="243"/>
        <v>27.161116390930776</v>
      </c>
      <c r="CI353" s="26">
        <f t="shared" si="244"/>
        <v>51.13365270854748</v>
      </c>
      <c r="CJ353" s="26">
        <f t="shared" si="245"/>
        <v>47.549409414457216</v>
      </c>
      <c r="CK353" s="16">
        <f t="shared" si="246"/>
        <v>11.700383898175971</v>
      </c>
      <c r="CL353" s="42">
        <v>97</v>
      </c>
      <c r="CM353" s="42">
        <v>93</v>
      </c>
      <c r="CN353" s="42">
        <v>1118</v>
      </c>
      <c r="CO353" s="42">
        <v>1074</v>
      </c>
      <c r="CP353" s="42">
        <v>423</v>
      </c>
      <c r="CQ353" s="42">
        <v>401</v>
      </c>
      <c r="CR353" s="42">
        <v>475</v>
      </c>
      <c r="CS353" s="42">
        <v>559</v>
      </c>
      <c r="CT353" s="1">
        <v>3</v>
      </c>
      <c r="CU353" s="1">
        <v>18</v>
      </c>
      <c r="CV353" s="42">
        <f t="shared" si="247"/>
        <v>15</v>
      </c>
      <c r="CW353" s="26">
        <f t="shared" si="248"/>
        <v>0.18699032151946302</v>
      </c>
      <c r="CX353" s="26">
        <f t="shared" si="249"/>
        <v>1.1219419291167783</v>
      </c>
      <c r="CY353" s="26">
        <f t="shared" si="250"/>
        <v>0.9349516075973151</v>
      </c>
      <c r="CZ353" s="13">
        <v>36</v>
      </c>
      <c r="DA353" s="13">
        <v>29</v>
      </c>
      <c r="DB353" s="27">
        <v>31.49</v>
      </c>
      <c r="DC353" s="27">
        <v>28.92</v>
      </c>
      <c r="DD353" s="27">
        <v>34.67</v>
      </c>
      <c r="DE353" s="27">
        <v>29.83</v>
      </c>
      <c r="DF353" s="13">
        <v>184</v>
      </c>
      <c r="DG353" s="13">
        <v>149</v>
      </c>
      <c r="DH353" s="21">
        <f t="shared" si="251"/>
        <v>0.55255255255255253</v>
      </c>
      <c r="DI353" s="42">
        <v>132</v>
      </c>
      <c r="DJ353" s="42">
        <v>74</v>
      </c>
      <c r="DK353" s="13">
        <v>32</v>
      </c>
      <c r="DL353" s="13">
        <v>1</v>
      </c>
      <c r="DM353" s="13">
        <v>0.23500000000000001</v>
      </c>
      <c r="DN353" s="13">
        <v>2</v>
      </c>
      <c r="DO353" s="13">
        <v>0</v>
      </c>
      <c r="DP353" s="13">
        <v>1.4999999999999999E-2</v>
      </c>
      <c r="DQ353" s="13">
        <v>99</v>
      </c>
      <c r="DR353" s="46">
        <v>58</v>
      </c>
      <c r="DS353" s="13">
        <v>2</v>
      </c>
      <c r="DT353" s="13">
        <v>13</v>
      </c>
      <c r="DU353" s="13">
        <v>-0.111</v>
      </c>
      <c r="DV353" s="13">
        <v>0</v>
      </c>
      <c r="DW353" s="13">
        <v>1</v>
      </c>
      <c r="DX353" s="13">
        <v>-0.01</v>
      </c>
    </row>
    <row r="354" spans="1:128" ht="25.5" x14ac:dyDescent="0.2">
      <c r="A354" s="13" t="s">
        <v>1448</v>
      </c>
      <c r="B354" s="13" t="s">
        <v>1449</v>
      </c>
      <c r="C354" s="39" t="s">
        <v>3389</v>
      </c>
      <c r="D354" s="13" t="s">
        <v>363</v>
      </c>
      <c r="E354" s="13" t="s">
        <v>154</v>
      </c>
      <c r="F354" s="13">
        <v>76</v>
      </c>
      <c r="G354" s="13">
        <v>10</v>
      </c>
      <c r="H354" s="13">
        <v>14</v>
      </c>
      <c r="I354" s="40">
        <f t="shared" si="210"/>
        <v>24</v>
      </c>
      <c r="J354" s="19">
        <f t="shared" si="211"/>
        <v>1.6251598826272806</v>
      </c>
      <c r="K354" s="1">
        <v>8</v>
      </c>
      <c r="L354" s="1">
        <v>4</v>
      </c>
      <c r="M354" s="1">
        <v>10</v>
      </c>
      <c r="N354" s="1">
        <v>120</v>
      </c>
      <c r="O354" s="1">
        <v>31</v>
      </c>
      <c r="P354" s="1">
        <v>63</v>
      </c>
      <c r="Q354" s="1">
        <v>112</v>
      </c>
      <c r="R354" s="15">
        <f t="shared" si="212"/>
        <v>8.3333333333333329E-2</v>
      </c>
      <c r="S354" s="15">
        <f t="shared" si="213"/>
        <v>4.6728971962616821E-2</v>
      </c>
      <c r="T354" s="16">
        <v>886.06666666670003</v>
      </c>
      <c r="U354" s="16">
        <f t="shared" si="214"/>
        <v>11.658771929825001</v>
      </c>
      <c r="V354" s="16">
        <v>854.51</v>
      </c>
      <c r="W354" s="16">
        <f t="shared" si="215"/>
        <v>11.243552631578947</v>
      </c>
      <c r="X354" s="16">
        <v>2730.52</v>
      </c>
      <c r="Y354" s="16">
        <f t="shared" si="216"/>
        <v>35.927894736842106</v>
      </c>
      <c r="Z354" s="21">
        <f t="shared" si="217"/>
        <v>0.23835504863278686</v>
      </c>
      <c r="AA354" s="20">
        <f t="shared" si="218"/>
        <v>48.648648648648646</v>
      </c>
      <c r="AB354">
        <v>31</v>
      </c>
      <c r="AC354" s="1">
        <v>20</v>
      </c>
      <c r="AD354" s="1">
        <v>85</v>
      </c>
      <c r="AE354" s="1">
        <v>31</v>
      </c>
      <c r="AF354" s="1">
        <v>24</v>
      </c>
      <c r="AG354" s="15">
        <f t="shared" si="219"/>
        <v>0.27027027027027029</v>
      </c>
      <c r="AH354" s="15">
        <f t="shared" si="220"/>
        <v>0.3783783783783784</v>
      </c>
      <c r="AI354" s="15">
        <f t="shared" si="221"/>
        <v>0.64864864864864868</v>
      </c>
      <c r="AJ354" s="1">
        <v>326</v>
      </c>
      <c r="AK354" s="21">
        <f t="shared" si="222"/>
        <v>0.36961451247165533</v>
      </c>
      <c r="AL354" s="1">
        <v>235</v>
      </c>
      <c r="AM354" s="21">
        <f t="shared" si="223"/>
        <v>0.26643990929705214</v>
      </c>
      <c r="AN354" s="1">
        <v>321</v>
      </c>
      <c r="AO354" s="21">
        <f t="shared" si="224"/>
        <v>0.36394557823129253</v>
      </c>
      <c r="AP354" s="21">
        <f t="shared" si="225"/>
        <v>0.58110516934046341</v>
      </c>
      <c r="AQ354" s="1">
        <v>13</v>
      </c>
      <c r="AR354" s="4">
        <v>9.44</v>
      </c>
      <c r="AS354" s="41">
        <v>346</v>
      </c>
      <c r="AT354" s="41">
        <v>325</v>
      </c>
      <c r="AU354" s="41">
        <v>313</v>
      </c>
      <c r="AV354" s="21">
        <f t="shared" si="226"/>
        <v>0.5156482861400894</v>
      </c>
      <c r="AW354" s="26">
        <v>17.399999999999999</v>
      </c>
      <c r="AX354" s="42">
        <v>6</v>
      </c>
      <c r="AY354" s="41">
        <v>0.33300000000000002</v>
      </c>
      <c r="AZ354" s="1">
        <v>11</v>
      </c>
      <c r="BA354" s="43">
        <v>0.223</v>
      </c>
      <c r="BB354" s="16">
        <v>50.08</v>
      </c>
      <c r="BC354" s="26">
        <v>17.63</v>
      </c>
      <c r="BD354" s="43">
        <v>0.92900000000000005</v>
      </c>
      <c r="BE354" s="43">
        <v>5.359</v>
      </c>
      <c r="BF354" s="16">
        <v>51.46</v>
      </c>
      <c r="BG354" s="21">
        <f t="shared" si="227"/>
        <v>8.2222222222222224E-2</v>
      </c>
      <c r="BH354" s="44">
        <f t="shared" si="228"/>
        <v>0.90552995391705071</v>
      </c>
      <c r="BI354" s="42">
        <f t="shared" si="229"/>
        <v>987.75217613927293</v>
      </c>
      <c r="BJ354" s="21">
        <f t="shared" si="230"/>
        <v>-1.2247823860727064E-2</v>
      </c>
      <c r="BK354" s="26">
        <f t="shared" si="231"/>
        <v>2.5979801289627975</v>
      </c>
      <c r="BL354" s="26">
        <f t="shared" si="232"/>
        <v>2.8788428456074242</v>
      </c>
      <c r="BM354" s="16">
        <f t="shared" si="233"/>
        <v>31.597055622520507</v>
      </c>
      <c r="BN354" s="16">
        <f t="shared" si="234"/>
        <v>30.473604755942006</v>
      </c>
      <c r="BO354" s="16">
        <f t="shared" si="235"/>
        <v>63.053679886718697</v>
      </c>
      <c r="BP354" s="16">
        <f t="shared" si="236"/>
        <v>58.349229382921209</v>
      </c>
      <c r="BQ354" s="16">
        <f t="shared" si="237"/>
        <v>4.7044505037974886</v>
      </c>
      <c r="BR354" s="1">
        <v>37</v>
      </c>
      <c r="BS354" s="1">
        <v>41</v>
      </c>
      <c r="BT354" s="42">
        <v>413</v>
      </c>
      <c r="BU354" s="42">
        <v>393</v>
      </c>
      <c r="BV354" s="42">
        <v>192</v>
      </c>
      <c r="BW354" s="42">
        <v>177</v>
      </c>
      <c r="BX354" s="42">
        <v>220</v>
      </c>
      <c r="BY354" s="42">
        <v>256</v>
      </c>
      <c r="BZ354" s="1">
        <v>445</v>
      </c>
      <c r="CA354" s="1">
        <v>409</v>
      </c>
      <c r="CB354" s="21">
        <f t="shared" si="238"/>
        <v>0.52107728337236536</v>
      </c>
      <c r="CC354" s="4">
        <v>-1.96</v>
      </c>
      <c r="CD354" s="45">
        <f t="shared" si="239"/>
        <v>-2.4680735603736332</v>
      </c>
      <c r="CE354" s="26">
        <f t="shared" si="240"/>
        <v>3.0104155984940597</v>
      </c>
      <c r="CF354" s="26">
        <f t="shared" si="241"/>
        <v>2.8565987430965532</v>
      </c>
      <c r="CG354" s="26">
        <f t="shared" si="242"/>
        <v>31.378638501091366</v>
      </c>
      <c r="CH354" s="26">
        <f t="shared" si="243"/>
        <v>29.906391456572376</v>
      </c>
      <c r="CI354" s="26">
        <f t="shared" si="244"/>
        <v>63.130832222433824</v>
      </c>
      <c r="CJ354" s="26">
        <f t="shared" si="245"/>
        <v>58.076849830801464</v>
      </c>
      <c r="CK354" s="16">
        <f t="shared" si="246"/>
        <v>-0.34953188783487121</v>
      </c>
      <c r="CL354" s="42">
        <v>137</v>
      </c>
      <c r="CM354" s="42">
        <v>130</v>
      </c>
      <c r="CN354" s="42">
        <v>1291</v>
      </c>
      <c r="CO354" s="42">
        <v>1231</v>
      </c>
      <c r="CP354" s="42">
        <v>706</v>
      </c>
      <c r="CQ354" s="42">
        <v>562</v>
      </c>
      <c r="CR354" s="42">
        <v>720</v>
      </c>
      <c r="CS354" s="42">
        <v>739</v>
      </c>
      <c r="CT354" s="1">
        <v>4</v>
      </c>
      <c r="CU354" s="1">
        <v>12</v>
      </c>
      <c r="CV354" s="42">
        <f t="shared" si="247"/>
        <v>8</v>
      </c>
      <c r="CW354" s="26">
        <f t="shared" si="248"/>
        <v>0.27085998043788007</v>
      </c>
      <c r="CX354" s="26">
        <f t="shared" si="249"/>
        <v>0.81257994131364031</v>
      </c>
      <c r="CY354" s="26">
        <f t="shared" si="250"/>
        <v>0.54171996087576013</v>
      </c>
      <c r="CZ354" s="13">
        <v>35</v>
      </c>
      <c r="DA354" s="13">
        <v>34</v>
      </c>
      <c r="DB354" s="27">
        <v>37.49</v>
      </c>
      <c r="DC354" s="27">
        <v>36.08</v>
      </c>
      <c r="DD354" s="27">
        <v>35.79</v>
      </c>
      <c r="DE354" s="27">
        <v>31.55</v>
      </c>
      <c r="DF354" s="13">
        <v>0</v>
      </c>
      <c r="DG354" s="13">
        <v>0</v>
      </c>
      <c r="DH354" s="21" t="str">
        <f t="shared" si="251"/>
        <v xml:space="preserve"> </v>
      </c>
      <c r="DI354" s="42"/>
      <c r="DJ354" s="42"/>
      <c r="DK354" s="1"/>
      <c r="DL354" s="1"/>
      <c r="DM354" s="1"/>
      <c r="DN354" s="1"/>
      <c r="DO354" s="1"/>
      <c r="DP354" s="1"/>
      <c r="DQ354" s="1"/>
      <c r="DR354" s="42"/>
      <c r="DS354" s="1"/>
      <c r="DT354" s="1"/>
      <c r="DU354" s="1"/>
      <c r="DV354" s="1"/>
      <c r="DW354" s="1"/>
      <c r="DX354" s="13"/>
    </row>
    <row r="355" spans="1:128" ht="25.5" x14ac:dyDescent="0.2">
      <c r="A355" s="13" t="s">
        <v>312</v>
      </c>
      <c r="B355" s="13" t="s">
        <v>1452</v>
      </c>
      <c r="C355" s="39" t="s">
        <v>3390</v>
      </c>
      <c r="D355" s="13" t="s">
        <v>136</v>
      </c>
      <c r="E355" s="13" t="s">
        <v>207</v>
      </c>
      <c r="F355" s="13">
        <v>71</v>
      </c>
      <c r="G355" s="13">
        <v>7</v>
      </c>
      <c r="H355" s="13">
        <v>7</v>
      </c>
      <c r="I355" s="40">
        <f t="shared" si="210"/>
        <v>14</v>
      </c>
      <c r="J355" s="19">
        <f t="shared" si="211"/>
        <v>1.1037140854939951</v>
      </c>
      <c r="K355" s="1">
        <v>5</v>
      </c>
      <c r="L355" s="1">
        <v>4</v>
      </c>
      <c r="M355" s="1">
        <v>1</v>
      </c>
      <c r="N355" s="1">
        <v>90</v>
      </c>
      <c r="O355" s="1">
        <v>35</v>
      </c>
      <c r="P355" s="1">
        <v>31</v>
      </c>
      <c r="Q355" s="1">
        <v>80</v>
      </c>
      <c r="R355" s="15">
        <f t="shared" si="212"/>
        <v>7.7777777777777779E-2</v>
      </c>
      <c r="S355" s="15">
        <f t="shared" si="213"/>
        <v>4.4871794871794872E-2</v>
      </c>
      <c r="T355" s="16">
        <v>761.06666666670003</v>
      </c>
      <c r="U355" s="16">
        <f t="shared" si="214"/>
        <v>10.719248826291549</v>
      </c>
      <c r="V355" s="16">
        <v>763.58</v>
      </c>
      <c r="W355" s="16">
        <f t="shared" si="215"/>
        <v>10.754647887323944</v>
      </c>
      <c r="X355" s="16">
        <v>2732.75</v>
      </c>
      <c r="Y355" s="16">
        <f t="shared" si="216"/>
        <v>38.489436619718312</v>
      </c>
      <c r="Z355" s="21">
        <f t="shared" si="217"/>
        <v>0.2183947167458449</v>
      </c>
      <c r="AA355" s="20">
        <f t="shared" si="218"/>
        <v>81.86666666666666</v>
      </c>
      <c r="AB355">
        <v>51</v>
      </c>
      <c r="AC355" s="1">
        <v>212</v>
      </c>
      <c r="AD355" s="1">
        <v>110</v>
      </c>
      <c r="AE355" s="1">
        <v>15</v>
      </c>
      <c r="AF355" s="1">
        <v>23</v>
      </c>
      <c r="AG355" s="15">
        <f t="shared" si="219"/>
        <v>0.46666666666666667</v>
      </c>
      <c r="AH355" s="15">
        <f t="shared" si="220"/>
        <v>0.33333333333333331</v>
      </c>
      <c r="AI355" s="15">
        <f t="shared" si="221"/>
        <v>0.8</v>
      </c>
      <c r="AJ355" s="1">
        <v>141</v>
      </c>
      <c r="AK355" s="21">
        <f t="shared" si="222"/>
        <v>0.17300613496932515</v>
      </c>
      <c r="AL355" s="1">
        <v>436</v>
      </c>
      <c r="AM355" s="21">
        <f t="shared" si="223"/>
        <v>0.53496932515337425</v>
      </c>
      <c r="AN355" s="1">
        <v>238</v>
      </c>
      <c r="AO355" s="21">
        <f t="shared" si="224"/>
        <v>0.29202453987730059</v>
      </c>
      <c r="AP355" s="21">
        <f t="shared" si="225"/>
        <v>0.24436741767764297</v>
      </c>
      <c r="AQ355" s="1">
        <v>3</v>
      </c>
      <c r="AR355" s="4">
        <v>-35.58</v>
      </c>
      <c r="AS355" s="41">
        <v>231</v>
      </c>
      <c r="AT355" s="41">
        <v>335</v>
      </c>
      <c r="AU355" s="41">
        <v>234</v>
      </c>
      <c r="AV355" s="21">
        <f t="shared" si="226"/>
        <v>0.40812720848056538</v>
      </c>
      <c r="AW355" s="26">
        <v>17.09</v>
      </c>
      <c r="AX355" s="42">
        <v>11</v>
      </c>
      <c r="AY355" s="41">
        <v>0.223</v>
      </c>
      <c r="AZ355" s="1">
        <v>11</v>
      </c>
      <c r="BA355" s="43">
        <v>0.36699999999999999</v>
      </c>
      <c r="BB355" s="16">
        <v>50.3</v>
      </c>
      <c r="BC355" s="26">
        <v>16.440000000000001</v>
      </c>
      <c r="BD355" s="43">
        <v>-3.5460000000000003</v>
      </c>
      <c r="BE355" s="43">
        <v>-6.1440000000000001</v>
      </c>
      <c r="BF355" s="16">
        <v>46.46</v>
      </c>
      <c r="BG355" s="21">
        <f t="shared" si="227"/>
        <v>4.8859934853420196E-2</v>
      </c>
      <c r="BH355" s="44">
        <f t="shared" si="228"/>
        <v>0.90119760479041922</v>
      </c>
      <c r="BI355" s="42">
        <f t="shared" si="229"/>
        <v>950.05753964383939</v>
      </c>
      <c r="BJ355" s="21">
        <f t="shared" si="230"/>
        <v>-4.9942460356160588E-2</v>
      </c>
      <c r="BK355" s="26">
        <f t="shared" si="231"/>
        <v>1.1786584247884964</v>
      </c>
      <c r="BL355" s="26">
        <f t="shared" si="232"/>
        <v>2.5930485345346916</v>
      </c>
      <c r="BM355" s="16">
        <f t="shared" si="233"/>
        <v>24.123209094004554</v>
      </c>
      <c r="BN355" s="16">
        <f t="shared" si="234"/>
        <v>26.244794258623848</v>
      </c>
      <c r="BO355" s="16">
        <f t="shared" si="235"/>
        <v>46.910605306582148</v>
      </c>
      <c r="BP355" s="16">
        <f t="shared" si="236"/>
        <v>57.125644988082456</v>
      </c>
      <c r="BQ355" s="16">
        <f t="shared" si="237"/>
        <v>-10.215039681500308</v>
      </c>
      <c r="BR355" s="1">
        <v>15</v>
      </c>
      <c r="BS355" s="1">
        <v>33</v>
      </c>
      <c r="BT355" s="42">
        <v>292</v>
      </c>
      <c r="BU355" s="42">
        <v>301</v>
      </c>
      <c r="BV355" s="42">
        <v>135</v>
      </c>
      <c r="BW355" s="42">
        <v>159</v>
      </c>
      <c r="BX355" s="42">
        <v>234</v>
      </c>
      <c r="BY355" s="42">
        <v>155</v>
      </c>
      <c r="BZ355" s="1">
        <v>257</v>
      </c>
      <c r="CA355" s="1">
        <v>344</v>
      </c>
      <c r="CB355" s="21">
        <f t="shared" si="238"/>
        <v>0.42762063227953412</v>
      </c>
      <c r="CC355" s="4">
        <v>-4.51</v>
      </c>
      <c r="CD355" s="45">
        <f t="shared" si="239"/>
        <v>2.3411422942362634</v>
      </c>
      <c r="CE355" s="26">
        <f t="shared" si="240"/>
        <v>2.2834141432622816</v>
      </c>
      <c r="CF355" s="26">
        <f t="shared" si="241"/>
        <v>3.1616503522093131</v>
      </c>
      <c r="CG355" s="26">
        <f t="shared" si="242"/>
        <v>29.398957094501874</v>
      </c>
      <c r="CH355" s="26">
        <f t="shared" si="243"/>
        <v>30.386972829567288</v>
      </c>
      <c r="CI355" s="26">
        <f t="shared" si="244"/>
        <v>57.348824444241146</v>
      </c>
      <c r="CJ355" s="26">
        <f t="shared" si="245"/>
        <v>56.887750434543953</v>
      </c>
      <c r="CK355" s="16">
        <f t="shared" si="246"/>
        <v>-10.6761136911975</v>
      </c>
      <c r="CL355" s="42">
        <v>104</v>
      </c>
      <c r="CM355" s="42">
        <v>144</v>
      </c>
      <c r="CN355" s="42">
        <v>1235</v>
      </c>
      <c r="CO355" s="42">
        <v>1240</v>
      </c>
      <c r="CP355" s="42">
        <v>539</v>
      </c>
      <c r="CQ355" s="42">
        <v>562</v>
      </c>
      <c r="CR355" s="42">
        <v>645</v>
      </c>
      <c r="CS355" s="42">
        <v>734</v>
      </c>
      <c r="CT355" s="1">
        <v>12</v>
      </c>
      <c r="CU355" s="1">
        <v>3</v>
      </c>
      <c r="CV355" s="42">
        <f t="shared" si="247"/>
        <v>-9</v>
      </c>
      <c r="CW355" s="26">
        <f t="shared" si="248"/>
        <v>0.94604064470913862</v>
      </c>
      <c r="CX355" s="26">
        <f t="shared" si="249"/>
        <v>0.23651016117728466</v>
      </c>
      <c r="CY355" s="26">
        <f t="shared" si="250"/>
        <v>-0.70953048353185399</v>
      </c>
      <c r="CZ355" s="13">
        <v>20</v>
      </c>
      <c r="DA355" s="13">
        <v>27</v>
      </c>
      <c r="DB355" s="27">
        <v>20.55</v>
      </c>
      <c r="DC355" s="27">
        <v>35.72</v>
      </c>
      <c r="DD355" s="27">
        <v>22.68</v>
      </c>
      <c r="DE355" s="27">
        <v>29.95</v>
      </c>
      <c r="DF355" s="13">
        <v>77</v>
      </c>
      <c r="DG355" s="13">
        <v>83</v>
      </c>
      <c r="DH355" s="21">
        <f t="shared" si="251"/>
        <v>0.48125000000000001</v>
      </c>
      <c r="DI355" s="42">
        <v>48</v>
      </c>
      <c r="DJ355" s="42">
        <v>28</v>
      </c>
      <c r="DK355" s="13">
        <v>11</v>
      </c>
      <c r="DL355" s="13">
        <v>1</v>
      </c>
      <c r="DM355" s="13">
        <v>0.20800000000000002</v>
      </c>
      <c r="DN355" s="13">
        <v>0</v>
      </c>
      <c r="DO355" s="13">
        <v>0</v>
      </c>
      <c r="DP355" s="13">
        <v>0</v>
      </c>
      <c r="DQ355" s="13">
        <v>54</v>
      </c>
      <c r="DR355" s="46">
        <v>16</v>
      </c>
      <c r="DS355" s="13">
        <v>1</v>
      </c>
      <c r="DT355" s="13">
        <v>8</v>
      </c>
      <c r="DU355" s="13">
        <v>-0.13</v>
      </c>
      <c r="DV355" s="13">
        <v>0</v>
      </c>
      <c r="DW355" s="13">
        <v>0</v>
      </c>
      <c r="DX355" s="13">
        <v>0</v>
      </c>
    </row>
    <row r="356" spans="1:128" ht="25.5" x14ac:dyDescent="0.2">
      <c r="A356" s="13" t="s">
        <v>144</v>
      </c>
      <c r="B356" s="13" t="s">
        <v>1456</v>
      </c>
      <c r="C356" s="39" t="s">
        <v>3391</v>
      </c>
      <c r="D356" s="1" t="s">
        <v>398</v>
      </c>
      <c r="E356" s="13" t="s">
        <v>146</v>
      </c>
      <c r="F356" s="13">
        <v>75</v>
      </c>
      <c r="G356" s="13">
        <v>11</v>
      </c>
      <c r="H356" s="13">
        <v>15</v>
      </c>
      <c r="I356" s="40">
        <f t="shared" si="210"/>
        <v>26</v>
      </c>
      <c r="J356" s="19">
        <f t="shared" si="211"/>
        <v>1.4687652015628707</v>
      </c>
      <c r="K356" s="1">
        <v>10</v>
      </c>
      <c r="L356" s="1">
        <v>7</v>
      </c>
      <c r="M356" s="1">
        <v>6</v>
      </c>
      <c r="N356" s="1">
        <v>103</v>
      </c>
      <c r="O356" s="1">
        <v>25</v>
      </c>
      <c r="P356" s="1">
        <v>49</v>
      </c>
      <c r="Q356" s="1">
        <v>110</v>
      </c>
      <c r="R356" s="15">
        <f t="shared" si="212"/>
        <v>0.10679611650485436</v>
      </c>
      <c r="S356" s="15">
        <f t="shared" si="213"/>
        <v>6.2146892655367235E-2</v>
      </c>
      <c r="T356" s="16">
        <v>1062.1166666667</v>
      </c>
      <c r="U356" s="16">
        <f t="shared" si="214"/>
        <v>14.161555555555999</v>
      </c>
      <c r="V356" s="16">
        <v>998.23</v>
      </c>
      <c r="W356" s="16">
        <f t="shared" si="215"/>
        <v>13.309733333333334</v>
      </c>
      <c r="X356" s="16">
        <v>2635.92</v>
      </c>
      <c r="Y356" s="16">
        <f t="shared" si="216"/>
        <v>35.145600000000002</v>
      </c>
      <c r="Z356" s="21">
        <f t="shared" si="217"/>
        <v>0.2746804617310788</v>
      </c>
      <c r="AA356" s="20">
        <f t="shared" si="218"/>
        <v>87.088235294117638</v>
      </c>
      <c r="AB356">
        <v>34</v>
      </c>
      <c r="AC356" s="1">
        <v>54</v>
      </c>
      <c r="AD356" s="1">
        <v>70</v>
      </c>
      <c r="AE356" s="1">
        <v>14</v>
      </c>
      <c r="AF356" s="1">
        <v>27</v>
      </c>
      <c r="AG356" s="15">
        <f t="shared" si="219"/>
        <v>0.3235294117647059</v>
      </c>
      <c r="AH356" s="15">
        <f t="shared" si="220"/>
        <v>0.38235294117647056</v>
      </c>
      <c r="AI356" s="15">
        <f t="shared" si="221"/>
        <v>0.70588235294117641</v>
      </c>
      <c r="AJ356" s="1">
        <v>265</v>
      </c>
      <c r="AK356" s="21">
        <f t="shared" si="222"/>
        <v>0.29346622369878184</v>
      </c>
      <c r="AL356" s="1">
        <v>308</v>
      </c>
      <c r="AM356" s="21">
        <f t="shared" si="223"/>
        <v>0.34108527131782945</v>
      </c>
      <c r="AN356" s="1">
        <v>330</v>
      </c>
      <c r="AO356" s="21">
        <f t="shared" si="224"/>
        <v>0.36544850498338871</v>
      </c>
      <c r="AP356" s="21">
        <f t="shared" si="225"/>
        <v>0.46247818499127402</v>
      </c>
      <c r="AQ356" s="1">
        <v>8</v>
      </c>
      <c r="AR356" s="4">
        <v>0.57000000000000006</v>
      </c>
      <c r="AS356" s="41">
        <v>338</v>
      </c>
      <c r="AT356" s="41">
        <v>364</v>
      </c>
      <c r="AU356" s="41">
        <v>302</v>
      </c>
      <c r="AV356" s="21">
        <f t="shared" si="226"/>
        <v>0.48148148148148145</v>
      </c>
      <c r="AW356" s="26">
        <v>17.32</v>
      </c>
      <c r="AX356" s="42">
        <v>6</v>
      </c>
      <c r="AY356" s="41">
        <v>0.52900000000000003</v>
      </c>
      <c r="AZ356" s="1">
        <v>6</v>
      </c>
      <c r="BA356" s="43">
        <v>0.58699999999999997</v>
      </c>
      <c r="BB356" s="16">
        <v>49.76</v>
      </c>
      <c r="BC356" s="26">
        <v>18.010000000000002</v>
      </c>
      <c r="BD356" s="43">
        <v>0.70799999999999996</v>
      </c>
      <c r="BE356" s="43">
        <v>-4.53</v>
      </c>
      <c r="BF356" s="16">
        <v>49.2</v>
      </c>
      <c r="BG356" s="21">
        <f t="shared" si="227"/>
        <v>8.0378250591016553E-2</v>
      </c>
      <c r="BH356" s="44">
        <f t="shared" si="228"/>
        <v>0.93320610687022898</v>
      </c>
      <c r="BI356" s="42">
        <f t="shared" si="229"/>
        <v>1013.5843574612455</v>
      </c>
      <c r="BJ356" s="21">
        <f t="shared" si="230"/>
        <v>1.3584357461245533E-2</v>
      </c>
      <c r="BK356" s="26">
        <f t="shared" si="231"/>
        <v>2.0436172024483334</v>
      </c>
      <c r="BL356" s="26">
        <f t="shared" si="232"/>
        <v>2.1037235907556378</v>
      </c>
      <c r="BM356" s="16">
        <f t="shared" si="233"/>
        <v>25.425002253989561</v>
      </c>
      <c r="BN356" s="16">
        <f t="shared" si="234"/>
        <v>31.495747473027254</v>
      </c>
      <c r="BO356" s="16">
        <f t="shared" si="235"/>
        <v>48.205323422457752</v>
      </c>
      <c r="BP356" s="16">
        <f t="shared" si="236"/>
        <v>56.980856115324123</v>
      </c>
      <c r="BQ356" s="16">
        <f t="shared" si="237"/>
        <v>-8.7755326928663706</v>
      </c>
      <c r="BR356" s="1">
        <v>34</v>
      </c>
      <c r="BS356" s="1">
        <v>35</v>
      </c>
      <c r="BT356" s="42">
        <v>389</v>
      </c>
      <c r="BU356" s="42">
        <v>489</v>
      </c>
      <c r="BV356" s="42">
        <v>168</v>
      </c>
      <c r="BW356" s="42">
        <v>169</v>
      </c>
      <c r="BX356" s="42">
        <v>255</v>
      </c>
      <c r="BY356" s="42">
        <v>211</v>
      </c>
      <c r="BZ356" s="1">
        <v>415</v>
      </c>
      <c r="CA356" s="1">
        <v>458</v>
      </c>
      <c r="CB356" s="21">
        <f t="shared" si="238"/>
        <v>0.47537227949599081</v>
      </c>
      <c r="CC356" s="4">
        <v>0.43</v>
      </c>
      <c r="CD356" s="45">
        <f t="shared" si="239"/>
        <v>-2.8480091326569461</v>
      </c>
      <c r="CE356" s="26">
        <f t="shared" si="240"/>
        <v>1.7071838295547663</v>
      </c>
      <c r="CF356" s="26">
        <f t="shared" si="241"/>
        <v>1.9575707912227989</v>
      </c>
      <c r="CG356" s="26">
        <f t="shared" si="242"/>
        <v>24.196485477556223</v>
      </c>
      <c r="CH356" s="26">
        <f t="shared" si="243"/>
        <v>28.817263042884459</v>
      </c>
      <c r="CI356" s="26">
        <f t="shared" si="244"/>
        <v>44.227442410998812</v>
      </c>
      <c r="CJ356" s="26">
        <f t="shared" si="245"/>
        <v>49.89529272512064</v>
      </c>
      <c r="CK356" s="16">
        <f t="shared" si="246"/>
        <v>-3.107682378744542</v>
      </c>
      <c r="CL356" s="42">
        <v>75</v>
      </c>
      <c r="CM356" s="42">
        <v>86</v>
      </c>
      <c r="CN356" s="42">
        <v>988</v>
      </c>
      <c r="CO356" s="42">
        <v>1180</v>
      </c>
      <c r="CP356" s="42">
        <v>411</v>
      </c>
      <c r="CQ356" s="42">
        <v>434</v>
      </c>
      <c r="CR356" s="42">
        <v>492</v>
      </c>
      <c r="CS356" s="42">
        <v>469</v>
      </c>
      <c r="CT356" s="1">
        <v>9</v>
      </c>
      <c r="CU356" s="1">
        <v>7</v>
      </c>
      <c r="CV356" s="42">
        <f t="shared" si="247"/>
        <v>-2</v>
      </c>
      <c r="CW356" s="26">
        <f t="shared" si="248"/>
        <v>0.50841872361791685</v>
      </c>
      <c r="CX356" s="26">
        <f t="shared" si="249"/>
        <v>0.39543678503615748</v>
      </c>
      <c r="CY356" s="26">
        <f t="shared" si="250"/>
        <v>-0.1129819385817593</v>
      </c>
      <c r="CZ356" s="13">
        <v>37</v>
      </c>
      <c r="DA356" s="13">
        <v>41</v>
      </c>
      <c r="DB356" s="27">
        <v>27.5</v>
      </c>
      <c r="DC356" s="27">
        <v>29.31</v>
      </c>
      <c r="DD356" s="27">
        <v>31.78</v>
      </c>
      <c r="DE356" s="27">
        <v>34.74</v>
      </c>
      <c r="DF356" s="13">
        <v>197</v>
      </c>
      <c r="DG356" s="13">
        <v>176</v>
      </c>
      <c r="DH356" s="21">
        <f t="shared" si="251"/>
        <v>0.52815013404825739</v>
      </c>
      <c r="DI356" s="42">
        <v>108</v>
      </c>
      <c r="DJ356" s="42">
        <v>48</v>
      </c>
      <c r="DK356" s="13">
        <v>13</v>
      </c>
      <c r="DL356" s="13">
        <v>1</v>
      </c>
      <c r="DM356" s="13">
        <v>0.111</v>
      </c>
      <c r="DN356" s="13">
        <v>0</v>
      </c>
      <c r="DO356" s="13">
        <v>1</v>
      </c>
      <c r="DP356" s="13">
        <v>-9.0000000000000011E-3</v>
      </c>
      <c r="DQ356" s="13">
        <v>136</v>
      </c>
      <c r="DR356" s="46">
        <v>78</v>
      </c>
      <c r="DS356" s="13">
        <v>1</v>
      </c>
      <c r="DT356" s="13">
        <v>22</v>
      </c>
      <c r="DU356" s="13">
        <v>-0.154</v>
      </c>
      <c r="DV356" s="13">
        <v>1</v>
      </c>
      <c r="DW356" s="13">
        <v>0</v>
      </c>
      <c r="DX356" s="13">
        <v>7.0000000000000001E-3</v>
      </c>
    </row>
    <row r="357" spans="1:128" ht="25.5" x14ac:dyDescent="0.2">
      <c r="A357" s="13" t="s">
        <v>1115</v>
      </c>
      <c r="B357" s="13" t="s">
        <v>1459</v>
      </c>
      <c r="C357" s="39" t="s">
        <v>3392</v>
      </c>
      <c r="D357" s="1" t="s">
        <v>554</v>
      </c>
      <c r="E357" s="13" t="s">
        <v>503</v>
      </c>
      <c r="F357" s="13">
        <v>82</v>
      </c>
      <c r="G357" s="13">
        <v>10</v>
      </c>
      <c r="H357" s="13">
        <v>15</v>
      </c>
      <c r="I357" s="40">
        <f t="shared" si="210"/>
        <v>25</v>
      </c>
      <c r="J357" s="19">
        <f t="shared" si="211"/>
        <v>1.4006038158672416</v>
      </c>
      <c r="K357" s="1">
        <v>10</v>
      </c>
      <c r="L357" s="1">
        <v>5</v>
      </c>
      <c r="M357" s="1">
        <v>8</v>
      </c>
      <c r="N357" s="1">
        <v>127</v>
      </c>
      <c r="O357" s="1">
        <v>60</v>
      </c>
      <c r="P357" s="1">
        <v>68</v>
      </c>
      <c r="Q357" s="1">
        <v>169</v>
      </c>
      <c r="R357" s="15">
        <f t="shared" si="212"/>
        <v>7.874015748031496E-2</v>
      </c>
      <c r="S357" s="15">
        <f t="shared" si="213"/>
        <v>3.9215686274509803E-2</v>
      </c>
      <c r="T357" s="16">
        <v>1070.9666666666999</v>
      </c>
      <c r="U357" s="16">
        <f t="shared" si="214"/>
        <v>13.060569105691462</v>
      </c>
      <c r="V357" s="16">
        <v>1056.98</v>
      </c>
      <c r="W357" s="16">
        <f t="shared" si="215"/>
        <v>12.89</v>
      </c>
      <c r="X357" s="16">
        <v>2938.46</v>
      </c>
      <c r="Y357" s="16">
        <f t="shared" si="216"/>
        <v>35.834878048780489</v>
      </c>
      <c r="Z357" s="21">
        <f t="shared" si="217"/>
        <v>0.26454658310473939</v>
      </c>
      <c r="AA357" s="20">
        <f t="shared" si="218"/>
        <v>71.31578947368422</v>
      </c>
      <c r="AB357">
        <v>32</v>
      </c>
      <c r="AC357" s="1">
        <v>105</v>
      </c>
      <c r="AD357" s="1">
        <v>90</v>
      </c>
      <c r="AE357" s="1">
        <v>53</v>
      </c>
      <c r="AF357" s="1">
        <v>28</v>
      </c>
      <c r="AG357" s="15">
        <f t="shared" si="219"/>
        <v>0.26315789473684209</v>
      </c>
      <c r="AH357" s="15">
        <f t="shared" si="220"/>
        <v>0.34210526315789475</v>
      </c>
      <c r="AI357" s="15">
        <f t="shared" si="221"/>
        <v>0.60526315789473684</v>
      </c>
      <c r="AJ357" s="1">
        <v>334</v>
      </c>
      <c r="AK357" s="21">
        <f t="shared" si="222"/>
        <v>0.32333010648596322</v>
      </c>
      <c r="AL357" s="1">
        <v>371</v>
      </c>
      <c r="AM357" s="21">
        <f t="shared" si="223"/>
        <v>0.3591481122942885</v>
      </c>
      <c r="AN357" s="1">
        <v>328</v>
      </c>
      <c r="AO357" s="21">
        <f t="shared" si="224"/>
        <v>0.31752178121974833</v>
      </c>
      <c r="AP357" s="21">
        <f t="shared" si="225"/>
        <v>0.47375886524822697</v>
      </c>
      <c r="AQ357" s="1">
        <v>4</v>
      </c>
      <c r="AR357" s="4">
        <v>-1.62</v>
      </c>
      <c r="AS357" s="41">
        <v>432</v>
      </c>
      <c r="AT357" s="41">
        <v>385</v>
      </c>
      <c r="AU357" s="41">
        <v>333</v>
      </c>
      <c r="AV357" s="21">
        <f t="shared" si="226"/>
        <v>0.52876376988984086</v>
      </c>
      <c r="AW357" s="26">
        <v>17.41</v>
      </c>
      <c r="AX357" s="42">
        <v>8</v>
      </c>
      <c r="AY357" s="41">
        <v>0.114</v>
      </c>
      <c r="AZ357" s="1">
        <v>9</v>
      </c>
      <c r="BA357" s="43">
        <v>-8.6000000000000007E-2</v>
      </c>
      <c r="BB357" s="16">
        <v>50</v>
      </c>
      <c r="BC357" s="26">
        <v>17.72</v>
      </c>
      <c r="BD357" s="43">
        <v>2.004</v>
      </c>
      <c r="BE357" s="43">
        <v>4.1689999999999996</v>
      </c>
      <c r="BF357" s="16">
        <v>51.77</v>
      </c>
      <c r="BG357" s="21">
        <f t="shared" si="227"/>
        <v>7.0110701107011064E-2</v>
      </c>
      <c r="BH357" s="44">
        <f t="shared" si="228"/>
        <v>0.92233009708737868</v>
      </c>
      <c r="BI357" s="42">
        <f t="shared" si="229"/>
        <v>992.4407981943898</v>
      </c>
      <c r="BJ357" s="21">
        <f t="shared" si="230"/>
        <v>-7.5592018056102606E-3</v>
      </c>
      <c r="BK357" s="26">
        <f t="shared" si="231"/>
        <v>2.1570890650721868</v>
      </c>
      <c r="BL357" s="26">
        <f t="shared" si="232"/>
        <v>2.2706200684970388</v>
      </c>
      <c r="BM357" s="16">
        <f t="shared" si="233"/>
        <v>30.766901928134875</v>
      </c>
      <c r="BN357" s="16">
        <f t="shared" si="234"/>
        <v>29.234233381899372</v>
      </c>
      <c r="BO357" s="16">
        <f t="shared" si="235"/>
        <v>63.577361917917088</v>
      </c>
      <c r="BP357" s="16">
        <f t="shared" si="236"/>
        <v>54.324585138791655</v>
      </c>
      <c r="BQ357" s="16">
        <f t="shared" si="237"/>
        <v>9.2527767791254334</v>
      </c>
      <c r="BR357" s="1">
        <v>38</v>
      </c>
      <c r="BS357" s="1">
        <v>40</v>
      </c>
      <c r="BT357" s="42">
        <v>504</v>
      </c>
      <c r="BU357" s="42">
        <v>475</v>
      </c>
      <c r="BV357" s="42">
        <v>259</v>
      </c>
      <c r="BW357" s="42">
        <v>191</v>
      </c>
      <c r="BX357" s="42">
        <v>251</v>
      </c>
      <c r="BY357" s="42">
        <v>319</v>
      </c>
      <c r="BZ357" s="1">
        <v>520</v>
      </c>
      <c r="CA357" s="1">
        <v>466</v>
      </c>
      <c r="CB357" s="21">
        <f t="shared" si="238"/>
        <v>0.52738336713995948</v>
      </c>
      <c r="CC357" s="4">
        <v>2.5499999999999998</v>
      </c>
      <c r="CD357" s="45">
        <f t="shared" si="239"/>
        <v>5.5375640131679864</v>
      </c>
      <c r="CE357" s="26">
        <f t="shared" si="240"/>
        <v>2.3481687686747477</v>
      </c>
      <c r="CF357" s="26">
        <f t="shared" si="241"/>
        <v>2.5115196395390784</v>
      </c>
      <c r="CG357" s="26">
        <f t="shared" si="242"/>
        <v>29.913628227030486</v>
      </c>
      <c r="CH357" s="26">
        <f t="shared" si="243"/>
        <v>29.464413332153576</v>
      </c>
      <c r="CI357" s="26">
        <f t="shared" si="244"/>
        <v>59.418879276900149</v>
      </c>
      <c r="CJ357" s="26">
        <f t="shared" si="245"/>
        <v>58.459192910572206</v>
      </c>
      <c r="CK357" s="16">
        <f t="shared" si="246"/>
        <v>8.2930904127974898</v>
      </c>
      <c r="CL357" s="42">
        <v>115</v>
      </c>
      <c r="CM357" s="42">
        <v>123</v>
      </c>
      <c r="CN357" s="42">
        <v>1350</v>
      </c>
      <c r="CO357" s="42">
        <v>1320</v>
      </c>
      <c r="CP357" s="42">
        <v>620</v>
      </c>
      <c r="CQ357" s="42">
        <v>610</v>
      </c>
      <c r="CR357" s="42">
        <v>810</v>
      </c>
      <c r="CS357" s="42">
        <v>825</v>
      </c>
      <c r="CT357" s="1">
        <v>6</v>
      </c>
      <c r="CU357" s="1">
        <v>12</v>
      </c>
      <c r="CV357" s="42">
        <f t="shared" si="247"/>
        <v>6</v>
      </c>
      <c r="CW357" s="26">
        <f t="shared" si="248"/>
        <v>0.33614491580813799</v>
      </c>
      <c r="CX357" s="26">
        <f t="shared" si="249"/>
        <v>0.67228983161627598</v>
      </c>
      <c r="CY357" s="26">
        <f t="shared" si="250"/>
        <v>0.33614491580813799</v>
      </c>
      <c r="CZ357" s="13">
        <v>45</v>
      </c>
      <c r="DA357" s="13">
        <v>40</v>
      </c>
      <c r="DB357" s="27">
        <v>37.11</v>
      </c>
      <c r="DC357" s="27">
        <v>40.409999999999997</v>
      </c>
      <c r="DD357" s="27">
        <v>41.1</v>
      </c>
      <c r="DE357" s="27">
        <v>39.020000000000003</v>
      </c>
      <c r="DF357" s="13">
        <v>23</v>
      </c>
      <c r="DG357" s="13">
        <v>35</v>
      </c>
      <c r="DH357" s="21">
        <f t="shared" si="251"/>
        <v>0.39655172413793105</v>
      </c>
      <c r="DI357" s="42">
        <v>25</v>
      </c>
      <c r="DJ357" s="42">
        <v>10</v>
      </c>
      <c r="DK357" s="13">
        <v>5</v>
      </c>
      <c r="DL357" s="13">
        <v>0</v>
      </c>
      <c r="DM357" s="13">
        <v>0.2</v>
      </c>
      <c r="DN357" s="13">
        <v>0</v>
      </c>
      <c r="DO357" s="13">
        <v>0</v>
      </c>
      <c r="DP357" s="13">
        <v>0</v>
      </c>
      <c r="DQ357" s="13">
        <v>11</v>
      </c>
      <c r="DR357" s="46">
        <v>3</v>
      </c>
      <c r="DS357" s="13">
        <v>0</v>
      </c>
      <c r="DT357" s="13">
        <v>2</v>
      </c>
      <c r="DU357" s="13">
        <v>-0.182</v>
      </c>
      <c r="DV357" s="13">
        <v>0</v>
      </c>
      <c r="DW357" s="13">
        <v>0</v>
      </c>
      <c r="DX357" s="13">
        <v>0</v>
      </c>
    </row>
    <row r="358" spans="1:128" ht="25.5" x14ac:dyDescent="0.2">
      <c r="A358" s="13" t="s">
        <v>1461</v>
      </c>
      <c r="B358" s="13" t="s">
        <v>1462</v>
      </c>
      <c r="C358" s="39" t="s">
        <v>3393</v>
      </c>
      <c r="D358" s="1" t="s">
        <v>287</v>
      </c>
      <c r="E358" s="13" t="s">
        <v>173</v>
      </c>
      <c r="F358" s="13">
        <v>81</v>
      </c>
      <c r="G358" s="13">
        <v>2</v>
      </c>
      <c r="H358" s="13">
        <v>18</v>
      </c>
      <c r="I358" s="40">
        <f t="shared" si="210"/>
        <v>20</v>
      </c>
      <c r="J358" s="19">
        <f t="shared" si="211"/>
        <v>0.880152559777028</v>
      </c>
      <c r="K358" s="1">
        <v>1</v>
      </c>
      <c r="L358" s="1">
        <v>9</v>
      </c>
      <c r="M358" s="1">
        <v>8</v>
      </c>
      <c r="N358" s="1">
        <v>67</v>
      </c>
      <c r="O358" s="1">
        <v>27</v>
      </c>
      <c r="P358" s="1">
        <v>62</v>
      </c>
      <c r="Q358" s="1">
        <v>48</v>
      </c>
      <c r="R358" s="15">
        <f t="shared" si="212"/>
        <v>2.9850746268656716E-2</v>
      </c>
      <c r="S358" s="15">
        <f t="shared" si="213"/>
        <v>1.282051282051282E-2</v>
      </c>
      <c r="T358" s="16">
        <v>1363.4</v>
      </c>
      <c r="U358" s="16">
        <f t="shared" si="214"/>
        <v>16.8320987654321</v>
      </c>
      <c r="V358" s="16">
        <v>1303.28</v>
      </c>
      <c r="W358" s="16">
        <f t="shared" si="215"/>
        <v>16.089876543209876</v>
      </c>
      <c r="X358" s="16">
        <v>2662.6</v>
      </c>
      <c r="Y358" s="16">
        <f t="shared" si="216"/>
        <v>32.871604938271602</v>
      </c>
      <c r="Z358" s="21">
        <f t="shared" si="217"/>
        <v>0.32862315551655624</v>
      </c>
      <c r="AA358" s="20">
        <f t="shared" si="218"/>
        <v>120.05999999999999</v>
      </c>
      <c r="AB358">
        <v>104</v>
      </c>
      <c r="AC358" s="1">
        <v>98</v>
      </c>
      <c r="AD358" s="1">
        <v>184</v>
      </c>
      <c r="AE358" s="1">
        <v>47</v>
      </c>
      <c r="AF358" s="1">
        <v>30</v>
      </c>
      <c r="AG358" s="15">
        <f t="shared" si="219"/>
        <v>0.04</v>
      </c>
      <c r="AH358" s="15">
        <f t="shared" si="220"/>
        <v>0.34</v>
      </c>
      <c r="AI358" s="15">
        <f t="shared" si="221"/>
        <v>0.38</v>
      </c>
      <c r="AJ358" s="1">
        <v>403</v>
      </c>
      <c r="AK358" s="21">
        <f t="shared" si="222"/>
        <v>0.32009531374106431</v>
      </c>
      <c r="AL358" s="1">
        <v>373</v>
      </c>
      <c r="AM358" s="21">
        <f t="shared" si="223"/>
        <v>0.29626687847498012</v>
      </c>
      <c r="AN358" s="1">
        <v>483</v>
      </c>
      <c r="AO358" s="21">
        <f t="shared" si="224"/>
        <v>0.38363780778395551</v>
      </c>
      <c r="AP358" s="21">
        <f t="shared" si="225"/>
        <v>0.51932989690721654</v>
      </c>
      <c r="AQ358" s="1">
        <v>3</v>
      </c>
      <c r="AR358" s="4">
        <v>-0.56000000000000005</v>
      </c>
      <c r="AS358" s="41">
        <v>461</v>
      </c>
      <c r="AT358" s="41">
        <v>445</v>
      </c>
      <c r="AU358" s="41">
        <v>421</v>
      </c>
      <c r="AV358" s="21">
        <f t="shared" si="226"/>
        <v>0.50883002207505523</v>
      </c>
      <c r="AW358" s="26">
        <v>17.29</v>
      </c>
      <c r="AX358" s="42">
        <v>6</v>
      </c>
      <c r="AY358" s="41">
        <v>0.109</v>
      </c>
      <c r="AZ358" s="1">
        <v>6</v>
      </c>
      <c r="BA358" s="43">
        <v>-0.126</v>
      </c>
      <c r="BB358" s="16">
        <v>49.66</v>
      </c>
      <c r="BC358" s="26">
        <v>16.61</v>
      </c>
      <c r="BD358" s="43">
        <v>-0.28500000000000003</v>
      </c>
      <c r="BE358" s="43">
        <v>6.702</v>
      </c>
      <c r="BF358" s="16">
        <v>52.2</v>
      </c>
      <c r="BG358" s="21">
        <f t="shared" si="227"/>
        <v>7.4962518740629688E-2</v>
      </c>
      <c r="BH358" s="44">
        <f t="shared" si="228"/>
        <v>0.8918032786885246</v>
      </c>
      <c r="BI358" s="42">
        <f t="shared" si="229"/>
        <v>966.7657974291543</v>
      </c>
      <c r="BJ358" s="21">
        <f t="shared" si="230"/>
        <v>-3.3234202570845708E-2</v>
      </c>
      <c r="BK358" s="26">
        <f t="shared" si="231"/>
        <v>2.301884476091093</v>
      </c>
      <c r="BL358" s="26">
        <f t="shared" si="232"/>
        <v>3.0384875084402432</v>
      </c>
      <c r="BM358" s="16">
        <f t="shared" si="233"/>
        <v>30.707138911055189</v>
      </c>
      <c r="BN358" s="16">
        <f t="shared" si="234"/>
        <v>28.082990608311338</v>
      </c>
      <c r="BO358" s="16">
        <f t="shared" si="235"/>
        <v>58.145601866061014</v>
      </c>
      <c r="BP358" s="16">
        <f t="shared" si="236"/>
        <v>53.864096740531579</v>
      </c>
      <c r="BQ358" s="16">
        <f t="shared" si="237"/>
        <v>4.281505125529435</v>
      </c>
      <c r="BR358" s="1">
        <v>50</v>
      </c>
      <c r="BS358" s="1">
        <v>66</v>
      </c>
      <c r="BT358" s="42">
        <v>617</v>
      </c>
      <c r="BU358" s="42">
        <v>544</v>
      </c>
      <c r="BV358" s="42">
        <v>268</v>
      </c>
      <c r="BW358" s="42">
        <v>222</v>
      </c>
      <c r="BX358" s="42">
        <v>338</v>
      </c>
      <c r="BY358" s="42">
        <v>328</v>
      </c>
      <c r="BZ358" s="1">
        <v>667</v>
      </c>
      <c r="CA358" s="1">
        <v>591</v>
      </c>
      <c r="CB358" s="21">
        <f t="shared" si="238"/>
        <v>0.53020667726550075</v>
      </c>
      <c r="CC358" s="4">
        <v>-0.12</v>
      </c>
      <c r="CD358" s="45">
        <f t="shared" si="239"/>
        <v>-3.100412400243763</v>
      </c>
      <c r="CE358" s="26">
        <f t="shared" si="240"/>
        <v>2.9069330729362277</v>
      </c>
      <c r="CF358" s="26">
        <f t="shared" si="241"/>
        <v>2.2985052204612035</v>
      </c>
      <c r="CG358" s="26">
        <f t="shared" si="242"/>
        <v>33.576203710658753</v>
      </c>
      <c r="CH358" s="26">
        <f t="shared" si="243"/>
        <v>27.920078119131677</v>
      </c>
      <c r="CI358" s="26">
        <f t="shared" si="244"/>
        <v>63.546909036280326</v>
      </c>
      <c r="CJ358" s="26">
        <f t="shared" si="245"/>
        <v>56.583790280177276</v>
      </c>
      <c r="CK358" s="16">
        <f t="shared" si="246"/>
        <v>-2.6816136305736151</v>
      </c>
      <c r="CL358" s="42">
        <v>129</v>
      </c>
      <c r="CM358" s="42">
        <v>102</v>
      </c>
      <c r="CN358" s="42">
        <v>1361</v>
      </c>
      <c r="CO358" s="42">
        <v>1137</v>
      </c>
      <c r="CP358" s="42">
        <v>575</v>
      </c>
      <c r="CQ358" s="42">
        <v>499</v>
      </c>
      <c r="CR358" s="42">
        <v>773</v>
      </c>
      <c r="CS358" s="42">
        <v>755</v>
      </c>
      <c r="CT358" s="1">
        <v>11</v>
      </c>
      <c r="CU358" s="1">
        <v>9</v>
      </c>
      <c r="CV358" s="42">
        <f t="shared" si="247"/>
        <v>-2</v>
      </c>
      <c r="CW358" s="26">
        <f t="shared" si="248"/>
        <v>0.48408390787736538</v>
      </c>
      <c r="CX358" s="26">
        <f t="shared" si="249"/>
        <v>0.39606865189966262</v>
      </c>
      <c r="CY358" s="26">
        <f t="shared" si="250"/>
        <v>-8.8015255977702794E-2</v>
      </c>
      <c r="CZ358" s="13">
        <v>62</v>
      </c>
      <c r="DA358" s="13">
        <v>52</v>
      </c>
      <c r="DB358" s="27">
        <v>60.78</v>
      </c>
      <c r="DC358" s="27">
        <v>44.88</v>
      </c>
      <c r="DD358" s="27">
        <v>65.930000000000007</v>
      </c>
      <c r="DE358" s="27">
        <v>53.47</v>
      </c>
      <c r="DF358" s="1"/>
      <c r="DG358" s="1"/>
      <c r="DH358" s="21" t="str">
        <f t="shared" si="251"/>
        <v xml:space="preserve"> </v>
      </c>
      <c r="DI358" s="42"/>
      <c r="DJ358" s="42"/>
      <c r="DK358" s="1"/>
      <c r="DL358" s="1"/>
      <c r="DM358" s="1"/>
      <c r="DN358" s="1"/>
      <c r="DO358" s="1"/>
      <c r="DP358" s="1"/>
      <c r="DQ358" s="47"/>
      <c r="DR358" s="46"/>
      <c r="DS358" s="13"/>
      <c r="DT358" s="13"/>
      <c r="DU358" s="13"/>
      <c r="DV358" s="13"/>
      <c r="DW358" s="13"/>
      <c r="DX358" s="1"/>
    </row>
    <row r="359" spans="1:128" ht="25.5" x14ac:dyDescent="0.2">
      <c r="A359" s="13" t="s">
        <v>591</v>
      </c>
      <c r="B359" s="13" t="s">
        <v>1465</v>
      </c>
      <c r="C359" s="39" t="s">
        <v>3394</v>
      </c>
      <c r="D359" s="1" t="s">
        <v>409</v>
      </c>
      <c r="E359" s="13" t="s">
        <v>129</v>
      </c>
      <c r="F359" s="13">
        <v>77</v>
      </c>
      <c r="G359" s="13">
        <v>9</v>
      </c>
      <c r="H359" s="13">
        <v>22</v>
      </c>
      <c r="I359" s="40">
        <f t="shared" si="210"/>
        <v>31</v>
      </c>
      <c r="J359" s="19">
        <f t="shared" si="211"/>
        <v>1.9573796369376482</v>
      </c>
      <c r="K359" s="1">
        <v>8</v>
      </c>
      <c r="L359" s="1">
        <v>11</v>
      </c>
      <c r="M359" s="1">
        <v>8</v>
      </c>
      <c r="N359" s="1">
        <v>122</v>
      </c>
      <c r="O359" s="1">
        <v>46</v>
      </c>
      <c r="P359" s="1">
        <v>42</v>
      </c>
      <c r="Q359" s="1">
        <v>133</v>
      </c>
      <c r="R359" s="15">
        <f t="shared" si="212"/>
        <v>7.3770491803278687E-2</v>
      </c>
      <c r="S359" s="15">
        <f t="shared" si="213"/>
        <v>4.2857142857142858E-2</v>
      </c>
      <c r="T359" s="16">
        <v>950.25</v>
      </c>
      <c r="U359" s="16">
        <f t="shared" si="214"/>
        <v>12.340909090909092</v>
      </c>
      <c r="V359" s="16">
        <v>921.88</v>
      </c>
      <c r="W359" s="16">
        <f t="shared" si="215"/>
        <v>11.972467532467533</v>
      </c>
      <c r="X359" s="16">
        <v>2756.68</v>
      </c>
      <c r="Y359" s="16">
        <f t="shared" si="216"/>
        <v>35.801038961038962</v>
      </c>
      <c r="Z359" s="21">
        <f t="shared" si="217"/>
        <v>0.25060893393066852</v>
      </c>
      <c r="AA359" s="20">
        <f t="shared" si="218"/>
        <v>128.5952380952381</v>
      </c>
      <c r="AB359">
        <v>23</v>
      </c>
      <c r="AC359" s="1">
        <v>69</v>
      </c>
      <c r="AD359" s="1">
        <v>44</v>
      </c>
      <c r="AE359" s="1">
        <v>14</v>
      </c>
      <c r="AF359" s="1">
        <v>22</v>
      </c>
      <c r="AG359" s="15">
        <f t="shared" si="219"/>
        <v>0.21428571428571427</v>
      </c>
      <c r="AH359" s="15">
        <f t="shared" si="220"/>
        <v>0.45238095238095238</v>
      </c>
      <c r="AI359" s="15">
        <f t="shared" si="221"/>
        <v>0.66666666666666663</v>
      </c>
      <c r="AJ359" s="1">
        <v>276</v>
      </c>
      <c r="AK359" s="21">
        <f t="shared" si="222"/>
        <v>0.31724137931034485</v>
      </c>
      <c r="AL359" s="1">
        <v>290</v>
      </c>
      <c r="AM359" s="21">
        <f t="shared" si="223"/>
        <v>0.33333333333333331</v>
      </c>
      <c r="AN359" s="1">
        <v>304</v>
      </c>
      <c r="AO359" s="21">
        <f t="shared" si="224"/>
        <v>0.34942528735632183</v>
      </c>
      <c r="AP359" s="21">
        <f t="shared" si="225"/>
        <v>0.48763250883392228</v>
      </c>
      <c r="AQ359" s="1">
        <v>7</v>
      </c>
      <c r="AR359" s="4">
        <v>-2.09</v>
      </c>
      <c r="AS359" s="41">
        <v>365</v>
      </c>
      <c r="AT359" s="41">
        <v>358</v>
      </c>
      <c r="AU359" s="41">
        <v>297</v>
      </c>
      <c r="AV359" s="21">
        <f t="shared" si="226"/>
        <v>0.50484094052558781</v>
      </c>
      <c r="AW359" s="26">
        <v>17.420000000000002</v>
      </c>
      <c r="AX359" s="42">
        <v>6</v>
      </c>
      <c r="AY359" s="41">
        <v>0.56100000000000005</v>
      </c>
      <c r="AZ359" s="1">
        <v>7</v>
      </c>
      <c r="BA359" s="43">
        <v>0.34800000000000003</v>
      </c>
      <c r="BB359" s="16">
        <v>50.03</v>
      </c>
      <c r="BC359" s="26">
        <v>17.45</v>
      </c>
      <c r="BD359" s="43">
        <v>0.93600000000000005</v>
      </c>
      <c r="BE359" s="43">
        <v>-0.96899999999999997</v>
      </c>
      <c r="BF359" s="16">
        <v>50.42</v>
      </c>
      <c r="BG359" s="21">
        <f t="shared" si="227"/>
        <v>8.5539714867617106E-2</v>
      </c>
      <c r="BH359" s="44">
        <f t="shared" si="228"/>
        <v>0.92122538293216627</v>
      </c>
      <c r="BI359" s="42">
        <f t="shared" si="229"/>
        <v>1006.7650977997835</v>
      </c>
      <c r="BJ359" s="21">
        <f t="shared" si="230"/>
        <v>6.7650977997833761E-3</v>
      </c>
      <c r="BK359" s="26">
        <f t="shared" si="231"/>
        <v>2.7335444960298521</v>
      </c>
      <c r="BL359" s="26">
        <f t="shared" si="232"/>
        <v>2.3430381394541588</v>
      </c>
      <c r="BM359" s="16">
        <f t="shared" si="233"/>
        <v>31.956436846444216</v>
      </c>
      <c r="BN359" s="16">
        <f t="shared" si="234"/>
        <v>29.743567492515293</v>
      </c>
      <c r="BO359" s="16">
        <f t="shared" si="235"/>
        <v>57.274265631101656</v>
      </c>
      <c r="BP359" s="16">
        <f t="shared" si="236"/>
        <v>55.451902633748418</v>
      </c>
      <c r="BQ359" s="16">
        <f t="shared" si="237"/>
        <v>1.8223629973532383</v>
      </c>
      <c r="BR359" s="1">
        <v>42</v>
      </c>
      <c r="BS359" s="1">
        <v>36</v>
      </c>
      <c r="BT359" s="42">
        <v>449</v>
      </c>
      <c r="BU359" s="42">
        <v>421</v>
      </c>
      <c r="BV359" s="42">
        <v>174</v>
      </c>
      <c r="BW359" s="42">
        <v>161</v>
      </c>
      <c r="BX359" s="42">
        <v>234</v>
      </c>
      <c r="BY359" s="42">
        <v>215</v>
      </c>
      <c r="BZ359" s="1">
        <v>431</v>
      </c>
      <c r="CA359" s="1">
        <v>424</v>
      </c>
      <c r="CB359" s="21">
        <f t="shared" si="238"/>
        <v>0.50409356725146204</v>
      </c>
      <c r="CC359" s="4">
        <v>2.1800000000000002</v>
      </c>
      <c r="CD359" s="45">
        <f t="shared" si="239"/>
        <v>3.3461827853391028</v>
      </c>
      <c r="CE359" s="26">
        <f t="shared" si="240"/>
        <v>2.5465414919395792</v>
      </c>
      <c r="CF359" s="26">
        <f t="shared" si="241"/>
        <v>2.6553680514241766</v>
      </c>
      <c r="CG359" s="26">
        <f t="shared" si="242"/>
        <v>29.862007922573525</v>
      </c>
      <c r="CH359" s="26">
        <f t="shared" si="243"/>
        <v>29.361405748944382</v>
      </c>
      <c r="CI359" s="26">
        <f t="shared" si="244"/>
        <v>54.108565375741826</v>
      </c>
      <c r="CJ359" s="26">
        <f t="shared" si="245"/>
        <v>55.349188153866237</v>
      </c>
      <c r="CK359" s="16">
        <f t="shared" si="246"/>
        <v>3.0629857754776495</v>
      </c>
      <c r="CL359" s="42">
        <v>117</v>
      </c>
      <c r="CM359" s="42">
        <v>122</v>
      </c>
      <c r="CN359" s="42">
        <v>1255</v>
      </c>
      <c r="CO359" s="42">
        <v>1227</v>
      </c>
      <c r="CP359" s="42">
        <v>508</v>
      </c>
      <c r="CQ359" s="42">
        <v>508</v>
      </c>
      <c r="CR359" s="42">
        <v>686</v>
      </c>
      <c r="CS359" s="42">
        <v>606</v>
      </c>
      <c r="CT359" s="1">
        <v>6</v>
      </c>
      <c r="CU359" s="1">
        <v>12</v>
      </c>
      <c r="CV359" s="42">
        <f t="shared" si="247"/>
        <v>6</v>
      </c>
      <c r="CW359" s="26">
        <f t="shared" si="248"/>
        <v>0.37884767166535116</v>
      </c>
      <c r="CX359" s="26">
        <f t="shared" si="249"/>
        <v>0.75769534333070232</v>
      </c>
      <c r="CY359" s="26">
        <f t="shared" si="250"/>
        <v>0.37884767166535116</v>
      </c>
      <c r="CZ359" s="13">
        <v>36</v>
      </c>
      <c r="DA359" s="13">
        <v>41</v>
      </c>
      <c r="DB359" s="27">
        <v>30.39</v>
      </c>
      <c r="DC359" s="27">
        <v>37.01</v>
      </c>
      <c r="DD359" s="27">
        <v>32.65</v>
      </c>
      <c r="DE359" s="27">
        <v>35.96</v>
      </c>
      <c r="DF359" s="13">
        <v>1</v>
      </c>
      <c r="DG359" s="13">
        <v>2</v>
      </c>
      <c r="DH359" s="21">
        <f t="shared" si="251"/>
        <v>0.33333333333333331</v>
      </c>
      <c r="DI359" s="42">
        <v>2</v>
      </c>
      <c r="DJ359" s="42">
        <v>1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1</v>
      </c>
      <c r="DR359" s="46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</row>
    <row r="360" spans="1:128" ht="25.5" x14ac:dyDescent="0.2">
      <c r="A360" s="13" t="s">
        <v>1467</v>
      </c>
      <c r="B360" s="13" t="s">
        <v>1468</v>
      </c>
      <c r="C360" s="39" t="s">
        <v>3395</v>
      </c>
      <c r="D360" s="1" t="s">
        <v>358</v>
      </c>
      <c r="E360" s="13" t="s">
        <v>173</v>
      </c>
      <c r="F360" s="13">
        <v>38</v>
      </c>
      <c r="G360" s="13">
        <v>0</v>
      </c>
      <c r="H360" s="13">
        <v>5</v>
      </c>
      <c r="I360" s="40">
        <f t="shared" si="210"/>
        <v>5</v>
      </c>
      <c r="J360" s="19">
        <f t="shared" si="211"/>
        <v>0.61789845868658011</v>
      </c>
      <c r="K360" s="1">
        <v>0</v>
      </c>
      <c r="L360" s="1">
        <v>1</v>
      </c>
      <c r="M360" s="1">
        <v>4</v>
      </c>
      <c r="N360" s="1">
        <v>24</v>
      </c>
      <c r="O360" s="1">
        <v>11</v>
      </c>
      <c r="P360" s="1">
        <v>36</v>
      </c>
      <c r="Q360" s="1">
        <v>26</v>
      </c>
      <c r="R360" s="15">
        <f t="shared" si="212"/>
        <v>0</v>
      </c>
      <c r="S360" s="15">
        <f t="shared" si="213"/>
        <v>0</v>
      </c>
      <c r="T360" s="16">
        <v>485.51666666670002</v>
      </c>
      <c r="U360" s="16">
        <f t="shared" si="214"/>
        <v>12.776754385965789</v>
      </c>
      <c r="V360" s="16">
        <v>481.82</v>
      </c>
      <c r="W360" s="16">
        <f t="shared" si="215"/>
        <v>12.679473684210526</v>
      </c>
      <c r="X360" s="16">
        <v>1333.16</v>
      </c>
      <c r="Y360" s="16">
        <f t="shared" si="216"/>
        <v>35.083157894736843</v>
      </c>
      <c r="Z360" s="21">
        <f t="shared" si="217"/>
        <v>0.26546849001090922</v>
      </c>
      <c r="AA360" s="20">
        <f t="shared" si="218"/>
        <v>14</v>
      </c>
      <c r="AB360">
        <v>51</v>
      </c>
      <c r="AC360" s="1">
        <v>38</v>
      </c>
      <c r="AD360" s="1">
        <v>85</v>
      </c>
      <c r="AE360" s="1">
        <v>9</v>
      </c>
      <c r="AF360" s="1">
        <v>6</v>
      </c>
      <c r="AG360" s="15">
        <f t="shared" si="219"/>
        <v>0</v>
      </c>
      <c r="AH360" s="15">
        <f t="shared" si="220"/>
        <v>0.33333333333333331</v>
      </c>
      <c r="AI360" s="15">
        <f t="shared" si="221"/>
        <v>0.33333333333333331</v>
      </c>
      <c r="AJ360" s="1">
        <v>156</v>
      </c>
      <c r="AK360" s="21">
        <f t="shared" si="222"/>
        <v>0.42276422764227645</v>
      </c>
      <c r="AL360" s="1">
        <v>103</v>
      </c>
      <c r="AM360" s="21">
        <f t="shared" si="223"/>
        <v>0.2791327913279133</v>
      </c>
      <c r="AN360" s="1">
        <v>110</v>
      </c>
      <c r="AO360" s="21">
        <f t="shared" si="224"/>
        <v>0.29810298102981031</v>
      </c>
      <c r="AP360" s="21">
        <f t="shared" si="225"/>
        <v>0.60231660231660233</v>
      </c>
      <c r="AQ360" s="1">
        <v>7</v>
      </c>
      <c r="AR360" s="4">
        <v>11.6</v>
      </c>
      <c r="AS360" s="41">
        <v>187</v>
      </c>
      <c r="AT360" s="41">
        <v>160</v>
      </c>
      <c r="AU360" s="41">
        <v>102</v>
      </c>
      <c r="AV360" s="21">
        <f t="shared" si="226"/>
        <v>0.5389048991354467</v>
      </c>
      <c r="AW360" s="26">
        <v>16.82</v>
      </c>
      <c r="AX360" s="42">
        <v>7</v>
      </c>
      <c r="AY360" s="41">
        <v>-0.97799999999999998</v>
      </c>
      <c r="AZ360" s="1">
        <v>7</v>
      </c>
      <c r="BA360" s="43">
        <v>1.1779999999999999</v>
      </c>
      <c r="BB360" s="16">
        <v>50.26</v>
      </c>
      <c r="BC360" s="26">
        <v>15.71</v>
      </c>
      <c r="BD360" s="43">
        <v>2.3079999999999998</v>
      </c>
      <c r="BE360" s="43">
        <v>4.6269999999999998</v>
      </c>
      <c r="BF360" s="16">
        <v>50.33</v>
      </c>
      <c r="BG360" s="21">
        <f t="shared" si="227"/>
        <v>7.1428571428571425E-2</v>
      </c>
      <c r="BH360" s="44">
        <f t="shared" si="228"/>
        <v>0.93004115226337447</v>
      </c>
      <c r="BI360" s="42">
        <f t="shared" si="229"/>
        <v>1001.4697236919459</v>
      </c>
      <c r="BJ360" s="21">
        <f t="shared" si="230"/>
        <v>1.4697236919458956E-3</v>
      </c>
      <c r="BK360" s="26">
        <f t="shared" si="231"/>
        <v>1.8679174795566809</v>
      </c>
      <c r="BL360" s="26">
        <f t="shared" si="232"/>
        <v>2.1169731434975718</v>
      </c>
      <c r="BM360" s="16">
        <f t="shared" si="233"/>
        <v>26.150844713793536</v>
      </c>
      <c r="BN360" s="16">
        <f t="shared" si="234"/>
        <v>30.260263168818227</v>
      </c>
      <c r="BO360" s="16">
        <f t="shared" si="235"/>
        <v>53.173384251380185</v>
      </c>
      <c r="BP360" s="16">
        <f t="shared" si="236"/>
        <v>57.158274874434433</v>
      </c>
      <c r="BQ360" s="16">
        <f t="shared" si="237"/>
        <v>-3.9848906230542482</v>
      </c>
      <c r="BR360" s="1">
        <v>15</v>
      </c>
      <c r="BS360" s="1">
        <v>17</v>
      </c>
      <c r="BT360" s="42">
        <v>195</v>
      </c>
      <c r="BU360" s="42">
        <v>226</v>
      </c>
      <c r="BV360" s="42">
        <v>86</v>
      </c>
      <c r="BW360" s="42">
        <v>85</v>
      </c>
      <c r="BX360" s="42">
        <v>131</v>
      </c>
      <c r="BY360" s="42">
        <v>131</v>
      </c>
      <c r="BZ360" s="1">
        <v>208</v>
      </c>
      <c r="CA360" s="1">
        <v>218</v>
      </c>
      <c r="CB360" s="21">
        <f t="shared" si="238"/>
        <v>0.48826291079812206</v>
      </c>
      <c r="CC360" s="4">
        <v>-5.31</v>
      </c>
      <c r="CD360" s="45">
        <f t="shared" si="239"/>
        <v>-9.9794890786527031</v>
      </c>
      <c r="CE360" s="26">
        <f t="shared" si="240"/>
        <v>2.835368597917729</v>
      </c>
      <c r="CF360" s="26">
        <f t="shared" si="241"/>
        <v>2.160280836508746</v>
      </c>
      <c r="CG360" s="26">
        <f t="shared" si="242"/>
        <v>30.333943412643642</v>
      </c>
      <c r="CH360" s="26">
        <f t="shared" si="243"/>
        <v>28.398691829937892</v>
      </c>
      <c r="CI360" s="26">
        <f t="shared" si="244"/>
        <v>62.063068198865857</v>
      </c>
      <c r="CJ360" s="26">
        <f t="shared" si="245"/>
        <v>57.247442167481772</v>
      </c>
      <c r="CK360" s="16">
        <f t="shared" si="246"/>
        <v>-8.8005166544383329</v>
      </c>
      <c r="CL360" s="42">
        <v>63</v>
      </c>
      <c r="CM360" s="42">
        <v>48</v>
      </c>
      <c r="CN360" s="42">
        <v>611</v>
      </c>
      <c r="CO360" s="42">
        <v>583</v>
      </c>
      <c r="CP360" s="42">
        <v>330</v>
      </c>
      <c r="CQ360" s="42">
        <v>275</v>
      </c>
      <c r="CR360" s="42">
        <v>366</v>
      </c>
      <c r="CS360" s="42">
        <v>375</v>
      </c>
      <c r="CT360" s="1">
        <v>5</v>
      </c>
      <c r="CU360" s="1">
        <v>3</v>
      </c>
      <c r="CV360" s="42">
        <f t="shared" si="247"/>
        <v>-2</v>
      </c>
      <c r="CW360" s="26">
        <f t="shared" si="248"/>
        <v>0.61789845868658011</v>
      </c>
      <c r="CX360" s="26">
        <f t="shared" si="249"/>
        <v>0.37073907521194804</v>
      </c>
      <c r="CY360" s="26">
        <f t="shared" si="250"/>
        <v>-0.24715938347463201</v>
      </c>
      <c r="CZ360" s="13">
        <v>16</v>
      </c>
      <c r="DA360" s="13">
        <v>18</v>
      </c>
      <c r="DB360" s="27">
        <v>18.579999999999998</v>
      </c>
      <c r="DC360" s="27">
        <v>16.329999999999998</v>
      </c>
      <c r="DD360" s="27">
        <v>17.670000000000002</v>
      </c>
      <c r="DE360" s="27">
        <v>16.510000000000002</v>
      </c>
      <c r="DF360" s="1"/>
      <c r="DG360" s="1"/>
      <c r="DH360" s="21" t="str">
        <f t="shared" si="251"/>
        <v xml:space="preserve"> </v>
      </c>
      <c r="DI360" s="42"/>
      <c r="DJ360" s="42"/>
      <c r="DK360" s="1"/>
      <c r="DL360" s="1"/>
      <c r="DM360" s="1"/>
      <c r="DN360" s="1"/>
      <c r="DO360" s="1"/>
      <c r="DP360" s="1"/>
      <c r="DQ360" s="47"/>
      <c r="DR360" s="46"/>
      <c r="DS360" s="13"/>
      <c r="DT360" s="13"/>
      <c r="DU360" s="13"/>
      <c r="DV360" s="13"/>
      <c r="DW360" s="13"/>
      <c r="DX360" s="1"/>
    </row>
    <row r="361" spans="1:128" ht="25.5" x14ac:dyDescent="0.2">
      <c r="A361" s="13" t="s">
        <v>1472</v>
      </c>
      <c r="B361" s="13" t="s">
        <v>1473</v>
      </c>
      <c r="C361" s="39" t="s">
        <v>3396</v>
      </c>
      <c r="D361" s="1" t="s">
        <v>162</v>
      </c>
      <c r="E361" s="13" t="s">
        <v>146</v>
      </c>
      <c r="F361" s="13">
        <v>13</v>
      </c>
      <c r="G361" s="13">
        <v>1</v>
      </c>
      <c r="H361" s="13">
        <v>1</v>
      </c>
      <c r="I361" s="40">
        <f t="shared" si="210"/>
        <v>2</v>
      </c>
      <c r="J361" s="19">
        <f t="shared" si="211"/>
        <v>1.0106681639531194</v>
      </c>
      <c r="K361" s="1">
        <v>1</v>
      </c>
      <c r="L361" s="1">
        <v>0</v>
      </c>
      <c r="M361" s="1">
        <v>1</v>
      </c>
      <c r="N361" s="1">
        <v>18</v>
      </c>
      <c r="O361" s="1">
        <v>4</v>
      </c>
      <c r="P361" s="1">
        <v>4</v>
      </c>
      <c r="Q361" s="1">
        <v>18</v>
      </c>
      <c r="R361" s="15">
        <f t="shared" si="212"/>
        <v>5.5555555555555552E-2</v>
      </c>
      <c r="S361" s="15">
        <f t="shared" si="213"/>
        <v>3.8461538461538464E-2</v>
      </c>
      <c r="T361" s="16">
        <v>118.7333333333</v>
      </c>
      <c r="U361" s="16">
        <f t="shared" si="214"/>
        <v>9.1333333333307696</v>
      </c>
      <c r="V361" s="16">
        <v>122.86</v>
      </c>
      <c r="W361" s="16">
        <f t="shared" si="215"/>
        <v>9.4507692307692306</v>
      </c>
      <c r="X361" s="16">
        <v>535.73</v>
      </c>
      <c r="Y361" s="16">
        <f t="shared" si="216"/>
        <v>41.21</v>
      </c>
      <c r="Z361" s="21">
        <f t="shared" si="217"/>
        <v>0.18655005390303525</v>
      </c>
      <c r="AA361" s="20">
        <f t="shared" si="218"/>
        <v>0</v>
      </c>
      <c r="AB361">
        <v>7</v>
      </c>
      <c r="AC361" s="1">
        <v>3</v>
      </c>
      <c r="AD361" s="1">
        <v>12</v>
      </c>
      <c r="AE361" s="1">
        <v>2</v>
      </c>
      <c r="AF361" s="1">
        <v>4</v>
      </c>
      <c r="AG361" s="15">
        <f t="shared" si="219"/>
        <v>0.5</v>
      </c>
      <c r="AH361" s="15">
        <f t="shared" si="220"/>
        <v>0.5</v>
      </c>
      <c r="AI361" s="15">
        <f t="shared" si="221"/>
        <v>1</v>
      </c>
      <c r="AJ361" s="1">
        <v>25</v>
      </c>
      <c r="AK361" s="21">
        <f t="shared" si="222"/>
        <v>0.24752475247524752</v>
      </c>
      <c r="AL361" s="1">
        <v>31</v>
      </c>
      <c r="AM361" s="21">
        <f t="shared" si="223"/>
        <v>0.30693069306930693</v>
      </c>
      <c r="AN361" s="1">
        <v>45</v>
      </c>
      <c r="AO361" s="21">
        <f t="shared" si="224"/>
        <v>0.44554455445544555</v>
      </c>
      <c r="AP361" s="21">
        <f t="shared" si="225"/>
        <v>0.44642857142857145</v>
      </c>
      <c r="AQ361" s="1">
        <v>5</v>
      </c>
      <c r="AR361" s="4">
        <v>5.43</v>
      </c>
      <c r="AS361" s="41">
        <v>34</v>
      </c>
      <c r="AT361" s="41">
        <v>42</v>
      </c>
      <c r="AU361" s="41">
        <v>28</v>
      </c>
      <c r="AV361" s="21">
        <f t="shared" si="226"/>
        <v>0.44736842105263158</v>
      </c>
      <c r="AW361" s="26">
        <v>16.510000000000002</v>
      </c>
      <c r="AX361" s="42">
        <v>10</v>
      </c>
      <c r="AY361" s="41">
        <v>-1.9530000000000001</v>
      </c>
      <c r="AZ361" s="1">
        <v>12</v>
      </c>
      <c r="BA361" s="43">
        <v>-1.7549999999999999</v>
      </c>
      <c r="BB361" s="16">
        <v>49.36</v>
      </c>
      <c r="BC361" s="26">
        <v>15.99</v>
      </c>
      <c r="BD361" s="43">
        <v>-3.7549999999999999</v>
      </c>
      <c r="BE361" s="43">
        <v>-17.902999999999999</v>
      </c>
      <c r="BF361" s="16">
        <v>42.54</v>
      </c>
      <c r="BG361" s="21">
        <f t="shared" si="227"/>
        <v>4.0816326530612242E-2</v>
      </c>
      <c r="BH361" s="44">
        <f t="shared" si="228"/>
        <v>0.95833333333333337</v>
      </c>
      <c r="BI361" s="42">
        <f t="shared" si="229"/>
        <v>999.14965986394566</v>
      </c>
      <c r="BJ361" s="21">
        <f t="shared" si="230"/>
        <v>-8.5034013605438802E-4</v>
      </c>
      <c r="BK361" s="26">
        <f t="shared" si="231"/>
        <v>0.97672147159368383</v>
      </c>
      <c r="BL361" s="26">
        <f t="shared" si="232"/>
        <v>0.97672147159368383</v>
      </c>
      <c r="BM361" s="16">
        <f t="shared" si="233"/>
        <v>23.929676054045256</v>
      </c>
      <c r="BN361" s="16">
        <f t="shared" si="234"/>
        <v>23.44131531824841</v>
      </c>
      <c r="BO361" s="16">
        <f t="shared" si="235"/>
        <v>38.580498127950513</v>
      </c>
      <c r="BP361" s="16">
        <f t="shared" si="236"/>
        <v>58.603288295621027</v>
      </c>
      <c r="BQ361" s="16">
        <f t="shared" si="237"/>
        <v>-20.022790167670514</v>
      </c>
      <c r="BR361" s="1">
        <v>2</v>
      </c>
      <c r="BS361" s="1">
        <v>2</v>
      </c>
      <c r="BT361" s="42">
        <v>47</v>
      </c>
      <c r="BU361" s="42">
        <v>46</v>
      </c>
      <c r="BV361" s="42">
        <v>10</v>
      </c>
      <c r="BW361" s="42">
        <v>31</v>
      </c>
      <c r="BX361" s="42">
        <v>41</v>
      </c>
      <c r="BY361" s="42">
        <v>20</v>
      </c>
      <c r="BZ361" s="1">
        <v>42</v>
      </c>
      <c r="CA361" s="1">
        <v>48</v>
      </c>
      <c r="CB361" s="21">
        <f t="shared" si="238"/>
        <v>0.46666666666666667</v>
      </c>
      <c r="CC361" s="4">
        <v>4.33</v>
      </c>
      <c r="CD361" s="45">
        <f t="shared" si="239"/>
        <v>-2.6790758819562299</v>
      </c>
      <c r="CE361" s="26">
        <f t="shared" si="240"/>
        <v>2.4639277247867395</v>
      </c>
      <c r="CF361" s="26">
        <f t="shared" si="241"/>
        <v>2.911914583838874</v>
      </c>
      <c r="CG361" s="26">
        <f t="shared" si="242"/>
        <v>24.191290388815261</v>
      </c>
      <c r="CH361" s="26">
        <f t="shared" si="243"/>
        <v>35.614955294644687</v>
      </c>
      <c r="CI361" s="26">
        <f t="shared" si="244"/>
        <v>45.134676049502545</v>
      </c>
      <c r="CJ361" s="26">
        <f t="shared" si="245"/>
        <v>67.758012431635336</v>
      </c>
      <c r="CK361" s="16">
        <f t="shared" si="246"/>
        <v>2.6005462144622769</v>
      </c>
      <c r="CL361" s="42">
        <v>22</v>
      </c>
      <c r="CM361" s="42">
        <v>26</v>
      </c>
      <c r="CN361" s="42">
        <v>194</v>
      </c>
      <c r="CO361" s="42">
        <v>292</v>
      </c>
      <c r="CP361" s="42">
        <v>86</v>
      </c>
      <c r="CQ361" s="42">
        <v>123</v>
      </c>
      <c r="CR361" s="42">
        <v>164</v>
      </c>
      <c r="CS361" s="42">
        <v>101</v>
      </c>
      <c r="CT361" s="1">
        <v>0</v>
      </c>
      <c r="CU361" s="1">
        <v>2</v>
      </c>
      <c r="CV361" s="42">
        <f t="shared" si="247"/>
        <v>2</v>
      </c>
      <c r="CW361" s="26">
        <f t="shared" si="248"/>
        <v>0</v>
      </c>
      <c r="CX361" s="26">
        <f t="shared" si="249"/>
        <v>1.0106681639531192</v>
      </c>
      <c r="CY361" s="26">
        <f t="shared" si="250"/>
        <v>1.0106681639531192</v>
      </c>
      <c r="CZ361" s="13">
        <v>3</v>
      </c>
      <c r="DA361" s="13">
        <v>3</v>
      </c>
      <c r="DB361" s="27">
        <v>3.94</v>
      </c>
      <c r="DC361" s="27">
        <v>3.96</v>
      </c>
      <c r="DD361" s="27">
        <v>3.39</v>
      </c>
      <c r="DE361" s="27">
        <v>4.3499999999999996</v>
      </c>
      <c r="DF361" s="13">
        <v>35</v>
      </c>
      <c r="DG361" s="13">
        <v>42</v>
      </c>
      <c r="DH361" s="21">
        <f t="shared" si="251"/>
        <v>0.45454545454545453</v>
      </c>
      <c r="DI361" s="42">
        <v>14</v>
      </c>
      <c r="DJ361" s="42">
        <v>4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23</v>
      </c>
      <c r="DR361" s="46">
        <v>13</v>
      </c>
      <c r="DS361" s="13">
        <v>0</v>
      </c>
      <c r="DT361" s="13">
        <v>4</v>
      </c>
      <c r="DU361" s="13">
        <v>-0.17400000000000002</v>
      </c>
      <c r="DV361" s="13">
        <v>0</v>
      </c>
      <c r="DW361" s="13">
        <v>0</v>
      </c>
      <c r="DX361" s="13">
        <v>0</v>
      </c>
    </row>
    <row r="362" spans="1:128" ht="25.5" x14ac:dyDescent="0.2">
      <c r="A362" s="13" t="s">
        <v>1477</v>
      </c>
      <c r="B362" s="13" t="s">
        <v>1478</v>
      </c>
      <c r="C362" s="39" t="s">
        <v>3397</v>
      </c>
      <c r="D362" s="1" t="s">
        <v>322</v>
      </c>
      <c r="E362" s="13" t="s">
        <v>173</v>
      </c>
      <c r="F362" s="13">
        <v>82</v>
      </c>
      <c r="G362" s="13">
        <v>3</v>
      </c>
      <c r="H362" s="13">
        <v>16</v>
      </c>
      <c r="I362" s="40">
        <f t="shared" si="210"/>
        <v>19</v>
      </c>
      <c r="J362" s="19">
        <f t="shared" si="211"/>
        <v>0.71953798087543785</v>
      </c>
      <c r="K362" s="1">
        <v>3</v>
      </c>
      <c r="L362" s="1">
        <v>5</v>
      </c>
      <c r="M362" s="1">
        <v>9</v>
      </c>
      <c r="N362" s="1">
        <v>89</v>
      </c>
      <c r="O362" s="1">
        <v>41</v>
      </c>
      <c r="P362" s="1">
        <v>90</v>
      </c>
      <c r="Q362" s="1">
        <v>45</v>
      </c>
      <c r="R362" s="15">
        <f t="shared" si="212"/>
        <v>3.3707865168539325E-2</v>
      </c>
      <c r="S362" s="15">
        <f t="shared" si="213"/>
        <v>1.3636363636363636E-2</v>
      </c>
      <c r="T362" s="16">
        <v>1584.35</v>
      </c>
      <c r="U362" s="16">
        <f t="shared" si="214"/>
        <v>19.321341463414633</v>
      </c>
      <c r="V362" s="16">
        <v>1506.7</v>
      </c>
      <c r="W362" s="16">
        <f t="shared" si="215"/>
        <v>18.37439024390244</v>
      </c>
      <c r="X362" s="16">
        <v>2489.75</v>
      </c>
      <c r="Y362" s="16">
        <f t="shared" si="216"/>
        <v>30.362804878048781</v>
      </c>
      <c r="Z362" s="21">
        <f t="shared" si="217"/>
        <v>0.37700959601646467</v>
      </c>
      <c r="AA362" s="20">
        <f t="shared" si="218"/>
        <v>74.907407407407405</v>
      </c>
      <c r="AB362">
        <v>95</v>
      </c>
      <c r="AC362" s="1">
        <v>34</v>
      </c>
      <c r="AD362" s="1">
        <v>162</v>
      </c>
      <c r="AE362" s="1">
        <v>53</v>
      </c>
      <c r="AF362" s="1">
        <v>34</v>
      </c>
      <c r="AG362" s="15">
        <f t="shared" si="219"/>
        <v>5.5555555555555552E-2</v>
      </c>
      <c r="AH362" s="15">
        <f t="shared" si="220"/>
        <v>0.25925925925925924</v>
      </c>
      <c r="AI362" s="15">
        <f t="shared" si="221"/>
        <v>0.31481481481481477</v>
      </c>
      <c r="AJ362" s="1">
        <v>479</v>
      </c>
      <c r="AK362" s="21">
        <f t="shared" si="222"/>
        <v>0.31763925729442971</v>
      </c>
      <c r="AL362" s="1">
        <v>498</v>
      </c>
      <c r="AM362" s="21">
        <f t="shared" si="223"/>
        <v>0.33023872679045091</v>
      </c>
      <c r="AN362" s="1">
        <v>531</v>
      </c>
      <c r="AO362" s="21">
        <f t="shared" si="224"/>
        <v>0.35212201591511938</v>
      </c>
      <c r="AP362" s="21">
        <f t="shared" si="225"/>
        <v>0.49027635619242577</v>
      </c>
      <c r="AQ362" s="1">
        <v>1</v>
      </c>
      <c r="AR362" s="4">
        <v>-9.42</v>
      </c>
      <c r="AS362" s="41">
        <v>561</v>
      </c>
      <c r="AT362" s="41">
        <v>543</v>
      </c>
      <c r="AU362" s="41">
        <v>473</v>
      </c>
      <c r="AV362" s="21">
        <f t="shared" si="226"/>
        <v>0.50815217391304346</v>
      </c>
      <c r="AW362" s="26">
        <v>17.79</v>
      </c>
      <c r="AX362" s="42">
        <v>1</v>
      </c>
      <c r="AY362" s="41">
        <v>1.462</v>
      </c>
      <c r="AZ362" s="1">
        <v>1</v>
      </c>
      <c r="BA362" s="43">
        <v>0.95800000000000007</v>
      </c>
      <c r="BB362" s="16">
        <v>50.39</v>
      </c>
      <c r="BC362" s="26">
        <v>16.96</v>
      </c>
      <c r="BD362" s="43">
        <v>-0.64100000000000001</v>
      </c>
      <c r="BE362" s="43">
        <v>8.1080000000000005</v>
      </c>
      <c r="BF362" s="16">
        <v>52.69</v>
      </c>
      <c r="BG362" s="21">
        <f t="shared" si="227"/>
        <v>6.6749072929542644E-2</v>
      </c>
      <c r="BH362" s="44">
        <f t="shared" si="228"/>
        <v>0.94896551724137934</v>
      </c>
      <c r="BI362" s="42">
        <f t="shared" si="229"/>
        <v>1015.714590170922</v>
      </c>
      <c r="BJ362" s="21">
        <f t="shared" si="230"/>
        <v>1.5714590170921985E-2</v>
      </c>
      <c r="BK362" s="26">
        <f t="shared" si="231"/>
        <v>2.1503949027676379</v>
      </c>
      <c r="BL362" s="26">
        <f t="shared" si="232"/>
        <v>1.4734187296741221</v>
      </c>
      <c r="BM362" s="16">
        <f t="shared" si="233"/>
        <v>32.216101413685536</v>
      </c>
      <c r="BN362" s="16">
        <f t="shared" si="234"/>
        <v>28.87104267604699</v>
      </c>
      <c r="BO362" s="16">
        <f t="shared" si="235"/>
        <v>57.941195991239134</v>
      </c>
      <c r="BP362" s="16">
        <f t="shared" si="236"/>
        <v>50.852857237671728</v>
      </c>
      <c r="BQ362" s="16">
        <f t="shared" si="237"/>
        <v>7.0883387535674061</v>
      </c>
      <c r="BR362" s="1">
        <v>54</v>
      </c>
      <c r="BS362" s="1">
        <v>37</v>
      </c>
      <c r="BT362" s="42">
        <v>755</v>
      </c>
      <c r="BU362" s="42">
        <v>688</v>
      </c>
      <c r="BV362" s="42">
        <v>245</v>
      </c>
      <c r="BW362" s="42">
        <v>220</v>
      </c>
      <c r="BX362" s="42">
        <v>332</v>
      </c>
      <c r="BY362" s="42">
        <v>401</v>
      </c>
      <c r="BZ362" s="1">
        <v>701</v>
      </c>
      <c r="CA362" s="1">
        <v>602</v>
      </c>
      <c r="CB362" s="21">
        <f t="shared" si="238"/>
        <v>0.53798925556408284</v>
      </c>
      <c r="CC362" s="4">
        <v>2.0699999999999998</v>
      </c>
      <c r="CD362" s="45">
        <f t="shared" si="239"/>
        <v>8.1706204949187011E-2</v>
      </c>
      <c r="CE362" s="26">
        <f t="shared" si="240"/>
        <v>2.5303745355959433</v>
      </c>
      <c r="CF362" s="26">
        <f t="shared" si="241"/>
        <v>2.4339793151922882</v>
      </c>
      <c r="CG362" s="26">
        <f t="shared" si="242"/>
        <v>34.07571041269204</v>
      </c>
      <c r="CH362" s="26">
        <f t="shared" si="243"/>
        <v>30.75007530876594</v>
      </c>
      <c r="CI362" s="26">
        <f t="shared" si="244"/>
        <v>63.596746661311386</v>
      </c>
      <c r="CJ362" s="26">
        <f t="shared" si="245"/>
        <v>53.71623656993674</v>
      </c>
      <c r="CK362" s="16">
        <f t="shared" si="246"/>
        <v>-2.7921713378072397</v>
      </c>
      <c r="CL362" s="42">
        <v>105</v>
      </c>
      <c r="CM362" s="42">
        <v>101</v>
      </c>
      <c r="CN362" s="42">
        <v>1309</v>
      </c>
      <c r="CO362" s="42">
        <v>1175</v>
      </c>
      <c r="CP362" s="42">
        <v>495</v>
      </c>
      <c r="CQ362" s="42">
        <v>420</v>
      </c>
      <c r="CR362" s="42">
        <v>533</v>
      </c>
      <c r="CS362" s="42">
        <v>730</v>
      </c>
      <c r="CT362" s="1">
        <v>16</v>
      </c>
      <c r="CU362" s="1">
        <v>6</v>
      </c>
      <c r="CV362" s="42">
        <f t="shared" si="247"/>
        <v>-10</v>
      </c>
      <c r="CW362" s="26">
        <f t="shared" si="248"/>
        <v>0.60592672073721088</v>
      </c>
      <c r="CX362" s="26">
        <f t="shared" si="249"/>
        <v>0.22722252027645407</v>
      </c>
      <c r="CY362" s="26">
        <f t="shared" si="250"/>
        <v>-0.37870420046075676</v>
      </c>
      <c r="CZ362" s="13">
        <v>64</v>
      </c>
      <c r="DA362" s="13">
        <v>56</v>
      </c>
      <c r="DB362" s="27">
        <v>57.33</v>
      </c>
      <c r="DC362" s="27">
        <v>59.35</v>
      </c>
      <c r="DD362" s="27">
        <v>65.16</v>
      </c>
      <c r="DE362" s="27">
        <v>63.39</v>
      </c>
      <c r="DF362" s="1"/>
      <c r="DG362" s="1"/>
      <c r="DH362" s="21" t="str">
        <f t="shared" si="251"/>
        <v xml:space="preserve"> </v>
      </c>
      <c r="DI362" s="42"/>
      <c r="DJ362" s="42"/>
      <c r="DK362" s="1"/>
      <c r="DL362" s="1"/>
      <c r="DM362" s="1"/>
      <c r="DN362" s="1"/>
      <c r="DO362" s="1"/>
      <c r="DP362" s="1"/>
      <c r="DQ362" s="47"/>
      <c r="DR362" s="46"/>
      <c r="DS362" s="13"/>
      <c r="DT362" s="13"/>
      <c r="DU362" s="13"/>
      <c r="DV362" s="13"/>
      <c r="DW362" s="13"/>
      <c r="DX362" s="1"/>
    </row>
    <row r="363" spans="1:128" ht="25.5" x14ac:dyDescent="0.2">
      <c r="A363" s="13" t="s">
        <v>126</v>
      </c>
      <c r="B363" s="13" t="s">
        <v>1480</v>
      </c>
      <c r="C363" s="39" t="s">
        <v>3398</v>
      </c>
      <c r="D363" s="1" t="s">
        <v>446</v>
      </c>
      <c r="E363" s="13" t="s">
        <v>146</v>
      </c>
      <c r="F363" s="13">
        <v>5</v>
      </c>
      <c r="G363" s="13">
        <v>0</v>
      </c>
      <c r="H363" s="13">
        <v>0</v>
      </c>
      <c r="I363" s="40">
        <f t="shared" si="210"/>
        <v>0</v>
      </c>
      <c r="J363" s="19">
        <f t="shared" si="211"/>
        <v>0</v>
      </c>
      <c r="K363" s="1">
        <v>0</v>
      </c>
      <c r="L363" s="1">
        <v>0</v>
      </c>
      <c r="M363" s="1">
        <v>0</v>
      </c>
      <c r="N363" s="1">
        <v>2</v>
      </c>
      <c r="O363" s="1">
        <v>0</v>
      </c>
      <c r="P363" s="1">
        <v>0</v>
      </c>
      <c r="Q363" s="1">
        <v>2</v>
      </c>
      <c r="R363" s="15">
        <f t="shared" si="212"/>
        <v>0</v>
      </c>
      <c r="S363" s="15">
        <f t="shared" si="213"/>
        <v>0</v>
      </c>
      <c r="T363" s="16">
        <v>53.316666666700002</v>
      </c>
      <c r="U363" s="16">
        <f t="shared" si="214"/>
        <v>10.663333333340001</v>
      </c>
      <c r="V363" s="16">
        <v>52.74</v>
      </c>
      <c r="W363" s="16">
        <f t="shared" si="215"/>
        <v>10.548</v>
      </c>
      <c r="X363" s="16">
        <v>171.68</v>
      </c>
      <c r="Y363" s="16">
        <f t="shared" si="216"/>
        <v>34.335999999999999</v>
      </c>
      <c r="Z363" s="21">
        <f t="shared" si="217"/>
        <v>0.23500579271009714</v>
      </c>
      <c r="AA363" s="20">
        <f t="shared" si="218"/>
        <v>0</v>
      </c>
      <c r="AB363">
        <v>0</v>
      </c>
      <c r="AC363" s="1">
        <v>8</v>
      </c>
      <c r="AD363" s="1">
        <v>2</v>
      </c>
      <c r="AE363" s="1">
        <v>1</v>
      </c>
      <c r="AF363" s="1">
        <v>0</v>
      </c>
      <c r="AG363" s="15">
        <f t="shared" si="219"/>
        <v>0</v>
      </c>
      <c r="AH363" s="15">
        <f t="shared" si="220"/>
        <v>0</v>
      </c>
      <c r="AI363" s="15">
        <f t="shared" si="221"/>
        <v>0</v>
      </c>
      <c r="AJ363" s="1">
        <v>16</v>
      </c>
      <c r="AK363" s="21">
        <f t="shared" si="222"/>
        <v>0.2711864406779661</v>
      </c>
      <c r="AL363" s="1">
        <v>16</v>
      </c>
      <c r="AM363" s="21">
        <f t="shared" si="223"/>
        <v>0.2711864406779661</v>
      </c>
      <c r="AN363" s="1">
        <v>27</v>
      </c>
      <c r="AO363" s="21">
        <f t="shared" si="224"/>
        <v>0.4576271186440678</v>
      </c>
      <c r="AP363" s="21">
        <f t="shared" si="225"/>
        <v>0.5</v>
      </c>
      <c r="AQ363" s="1">
        <v>6</v>
      </c>
      <c r="AR363" s="4">
        <v>-2</v>
      </c>
      <c r="AS363" s="41">
        <v>17</v>
      </c>
      <c r="AT363" s="41">
        <v>22</v>
      </c>
      <c r="AU363" s="41">
        <v>19</v>
      </c>
      <c r="AV363" s="21">
        <f t="shared" si="226"/>
        <v>0.4358974358974359</v>
      </c>
      <c r="AW363" s="26">
        <v>16.96</v>
      </c>
      <c r="AX363" s="42">
        <v>11</v>
      </c>
      <c r="AY363" s="41">
        <v>-0.502</v>
      </c>
      <c r="AZ363" s="1">
        <v>11</v>
      </c>
      <c r="BA363" s="43">
        <v>3.0259999999999998</v>
      </c>
      <c r="BB363" s="16">
        <v>50.62</v>
      </c>
      <c r="BC363" s="26">
        <v>17.78</v>
      </c>
      <c r="BD363" s="43">
        <v>1.2949999999999999</v>
      </c>
      <c r="BE363" s="43">
        <v>-1.9910000000000001</v>
      </c>
      <c r="BF363" s="16">
        <v>49.42</v>
      </c>
      <c r="BG363" s="21">
        <f t="shared" si="227"/>
        <v>0</v>
      </c>
      <c r="BH363" s="44">
        <f t="shared" si="228"/>
        <v>0.88888888888888884</v>
      </c>
      <c r="BI363" s="42">
        <f t="shared" si="229"/>
        <v>888.8888888888888</v>
      </c>
      <c r="BJ363" s="21">
        <f t="shared" si="230"/>
        <v>-0.11111111111111116</v>
      </c>
      <c r="BK363" s="26">
        <f t="shared" si="231"/>
        <v>0</v>
      </c>
      <c r="BL363" s="26">
        <f t="shared" si="232"/>
        <v>2.2753128555176336</v>
      </c>
      <c r="BM363" s="16">
        <f t="shared" si="233"/>
        <v>23.890784982935152</v>
      </c>
      <c r="BN363" s="16">
        <f t="shared" si="234"/>
        <v>20.477815699658702</v>
      </c>
      <c r="BO363" s="16">
        <f t="shared" si="235"/>
        <v>47.781569965870304</v>
      </c>
      <c r="BP363" s="16">
        <f t="shared" si="236"/>
        <v>40.955631399317404</v>
      </c>
      <c r="BQ363" s="16">
        <f t="shared" si="237"/>
        <v>6.8259385665528995</v>
      </c>
      <c r="BR363" s="1">
        <v>0</v>
      </c>
      <c r="BS363" s="1">
        <v>2</v>
      </c>
      <c r="BT363" s="42">
        <v>21</v>
      </c>
      <c r="BU363" s="42">
        <v>16</v>
      </c>
      <c r="BV363" s="42">
        <v>9</v>
      </c>
      <c r="BW363" s="42">
        <v>8</v>
      </c>
      <c r="BX363" s="42">
        <v>10</v>
      </c>
      <c r="BY363" s="42">
        <v>12</v>
      </c>
      <c r="BZ363" s="1">
        <v>24</v>
      </c>
      <c r="CA363" s="1">
        <v>16</v>
      </c>
      <c r="CB363" s="21">
        <f t="shared" si="238"/>
        <v>0.6</v>
      </c>
      <c r="CC363" s="4">
        <v>16.670000000000002</v>
      </c>
      <c r="CD363" s="45">
        <f t="shared" si="239"/>
        <v>11.752938566552899</v>
      </c>
      <c r="CE363" s="26">
        <f t="shared" si="240"/>
        <v>1.3979496738117427</v>
      </c>
      <c r="CF363" s="26">
        <f t="shared" si="241"/>
        <v>2.4464119291705497</v>
      </c>
      <c r="CG363" s="26">
        <f t="shared" si="242"/>
        <v>29.356943150046597</v>
      </c>
      <c r="CH363" s="26">
        <f t="shared" si="243"/>
        <v>38.793103448275865</v>
      </c>
      <c r="CI363" s="26">
        <f t="shared" si="244"/>
        <v>55.917986952469704</v>
      </c>
      <c r="CJ363" s="26">
        <f t="shared" si="245"/>
        <v>62.907735321528421</v>
      </c>
      <c r="CK363" s="16">
        <f t="shared" si="246"/>
        <v>13.815686935611616</v>
      </c>
      <c r="CL363" s="42">
        <v>4</v>
      </c>
      <c r="CM363" s="42">
        <v>7</v>
      </c>
      <c r="CN363" s="42">
        <v>80</v>
      </c>
      <c r="CO363" s="42">
        <v>104</v>
      </c>
      <c r="CP363" s="42">
        <v>32</v>
      </c>
      <c r="CQ363" s="42">
        <v>31</v>
      </c>
      <c r="CR363" s="42">
        <v>38</v>
      </c>
      <c r="CS363" s="42">
        <v>44</v>
      </c>
      <c r="CT363" s="1">
        <v>1</v>
      </c>
      <c r="CU363" s="1">
        <v>1</v>
      </c>
      <c r="CV363" s="42">
        <f t="shared" si="247"/>
        <v>0</v>
      </c>
      <c r="CW363" s="26">
        <f t="shared" si="248"/>
        <v>1.1253516723969208</v>
      </c>
      <c r="CX363" s="26">
        <f t="shared" si="249"/>
        <v>1.1253516723969208</v>
      </c>
      <c r="CY363" s="26">
        <f t="shared" si="250"/>
        <v>0</v>
      </c>
      <c r="CZ363" s="13">
        <v>2</v>
      </c>
      <c r="DA363" s="13">
        <v>1</v>
      </c>
      <c r="DB363" s="27">
        <v>1.52</v>
      </c>
      <c r="DC363" s="27">
        <v>2.37</v>
      </c>
      <c r="DD363" s="27">
        <v>1.73</v>
      </c>
      <c r="DE363" s="27">
        <v>2.12</v>
      </c>
      <c r="DF363" s="13">
        <v>23</v>
      </c>
      <c r="DG363" s="13">
        <v>21</v>
      </c>
      <c r="DH363" s="21">
        <f t="shared" si="251"/>
        <v>0.52272727272727271</v>
      </c>
      <c r="DI363" s="42">
        <v>15</v>
      </c>
      <c r="DJ363" s="42">
        <v>8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12</v>
      </c>
      <c r="DR363" s="46">
        <v>6</v>
      </c>
      <c r="DS363" s="13">
        <v>0</v>
      </c>
      <c r="DT363" s="13">
        <v>1</v>
      </c>
      <c r="DU363" s="13">
        <v>-8.3000000000000004E-2</v>
      </c>
      <c r="DV363" s="13">
        <v>0</v>
      </c>
      <c r="DW363" s="13">
        <v>1</v>
      </c>
      <c r="DX363" s="13">
        <v>-8.3000000000000004E-2</v>
      </c>
    </row>
    <row r="364" spans="1:128" ht="25.5" x14ac:dyDescent="0.2">
      <c r="A364" s="13" t="s">
        <v>677</v>
      </c>
      <c r="B364" s="13" t="s">
        <v>1482</v>
      </c>
      <c r="C364" s="39" t="s">
        <v>3399</v>
      </c>
      <c r="D364" s="1" t="s">
        <v>238</v>
      </c>
      <c r="E364" s="13" t="s">
        <v>146</v>
      </c>
      <c r="F364" s="13">
        <v>78</v>
      </c>
      <c r="G364" s="13">
        <v>6</v>
      </c>
      <c r="H364" s="13">
        <v>6</v>
      </c>
      <c r="I364" s="40">
        <f t="shared" si="210"/>
        <v>12</v>
      </c>
      <c r="J364" s="19">
        <f t="shared" si="211"/>
        <v>0.80242212604717211</v>
      </c>
      <c r="K364" s="1">
        <v>6</v>
      </c>
      <c r="L364" s="1">
        <v>5</v>
      </c>
      <c r="M364" s="1">
        <v>1</v>
      </c>
      <c r="N364" s="1">
        <v>106</v>
      </c>
      <c r="O364" s="1">
        <v>35</v>
      </c>
      <c r="P364" s="1">
        <v>49</v>
      </c>
      <c r="Q364" s="1">
        <v>103</v>
      </c>
      <c r="R364" s="15">
        <f t="shared" si="212"/>
        <v>5.6603773584905662E-2</v>
      </c>
      <c r="S364" s="15">
        <f t="shared" si="213"/>
        <v>3.1578947368421054E-2</v>
      </c>
      <c r="T364" s="16">
        <v>897.28333333329999</v>
      </c>
      <c r="U364" s="16">
        <f t="shared" si="214"/>
        <v>11.503632478632051</v>
      </c>
      <c r="V364" s="16">
        <v>872.57</v>
      </c>
      <c r="W364" s="16">
        <f t="shared" si="215"/>
        <v>11.186794871794872</v>
      </c>
      <c r="X364" s="16">
        <v>2931.88</v>
      </c>
      <c r="Y364" s="16">
        <f t="shared" si="216"/>
        <v>37.588205128205132</v>
      </c>
      <c r="Z364" s="21">
        <f t="shared" si="217"/>
        <v>0.22935509732024337</v>
      </c>
      <c r="AA364" s="20">
        <f t="shared" si="218"/>
        <v>93.333333333333343</v>
      </c>
      <c r="AB364">
        <v>21</v>
      </c>
      <c r="AC364" s="1">
        <v>39</v>
      </c>
      <c r="AD364" s="1">
        <v>56</v>
      </c>
      <c r="AE364" s="1">
        <v>13</v>
      </c>
      <c r="AF364" s="1">
        <v>23</v>
      </c>
      <c r="AG364" s="15">
        <f t="shared" si="219"/>
        <v>0.33333333333333331</v>
      </c>
      <c r="AH364" s="15">
        <f t="shared" si="220"/>
        <v>0.33333333333333331</v>
      </c>
      <c r="AI364" s="15">
        <f t="shared" si="221"/>
        <v>0.66666666666666663</v>
      </c>
      <c r="AJ364" s="1">
        <v>222</v>
      </c>
      <c r="AK364" s="21">
        <f t="shared" si="222"/>
        <v>0.28534704370179947</v>
      </c>
      <c r="AL364" s="1">
        <v>289</v>
      </c>
      <c r="AM364" s="21">
        <f t="shared" si="223"/>
        <v>0.37146529562982006</v>
      </c>
      <c r="AN364" s="1">
        <v>267</v>
      </c>
      <c r="AO364" s="21">
        <f t="shared" si="224"/>
        <v>0.34318766066838047</v>
      </c>
      <c r="AP364" s="21">
        <f t="shared" si="225"/>
        <v>0.43444227005870839</v>
      </c>
      <c r="AQ364" s="1">
        <v>10</v>
      </c>
      <c r="AR364" s="4">
        <v>4.04</v>
      </c>
      <c r="AS364" s="41">
        <v>329</v>
      </c>
      <c r="AT364" s="41">
        <v>323</v>
      </c>
      <c r="AU364" s="41">
        <v>230</v>
      </c>
      <c r="AV364" s="21">
        <f t="shared" si="226"/>
        <v>0.504601226993865</v>
      </c>
      <c r="AW364" s="26">
        <v>17.190000000000001</v>
      </c>
      <c r="AX364" s="42">
        <v>9</v>
      </c>
      <c r="AY364" s="41">
        <v>0.10200000000000001</v>
      </c>
      <c r="AZ364" s="1">
        <v>8</v>
      </c>
      <c r="BA364" s="43">
        <v>1.2</v>
      </c>
      <c r="BB364" s="16">
        <v>50.12</v>
      </c>
      <c r="BC364" s="26">
        <v>17.28</v>
      </c>
      <c r="BD364" s="43">
        <v>-1.133</v>
      </c>
      <c r="BE364" s="43">
        <v>-25.244</v>
      </c>
      <c r="BF364" s="16">
        <v>40.76</v>
      </c>
      <c r="BG364" s="21">
        <f t="shared" si="227"/>
        <v>5.3571428571428568E-2</v>
      </c>
      <c r="BH364" s="44">
        <f t="shared" si="228"/>
        <v>0.919921875</v>
      </c>
      <c r="BI364" s="42">
        <f t="shared" si="229"/>
        <v>973.49330357142856</v>
      </c>
      <c r="BJ364" s="21">
        <f t="shared" si="230"/>
        <v>-2.6506696428571432E-2</v>
      </c>
      <c r="BK364" s="26">
        <f t="shared" si="231"/>
        <v>1.2377230480076096</v>
      </c>
      <c r="BL364" s="26">
        <f t="shared" si="232"/>
        <v>2.8192580537951111</v>
      </c>
      <c r="BM364" s="16">
        <f t="shared" si="233"/>
        <v>23.104163562808715</v>
      </c>
      <c r="BN364" s="16">
        <f t="shared" si="234"/>
        <v>35.206344476660895</v>
      </c>
      <c r="BO364" s="16">
        <f t="shared" si="235"/>
        <v>42.013821240702754</v>
      </c>
      <c r="BP364" s="16">
        <f t="shared" si="236"/>
        <v>66.699519809298963</v>
      </c>
      <c r="BQ364" s="16">
        <f t="shared" si="237"/>
        <v>-24.685698568596209</v>
      </c>
      <c r="BR364" s="1">
        <v>18</v>
      </c>
      <c r="BS364" s="1">
        <v>41</v>
      </c>
      <c r="BT364" s="42">
        <v>318</v>
      </c>
      <c r="BU364" s="42">
        <v>471</v>
      </c>
      <c r="BV364" s="42">
        <v>113</v>
      </c>
      <c r="BW364" s="42">
        <v>211</v>
      </c>
      <c r="BX364" s="42">
        <v>247</v>
      </c>
      <c r="BY364" s="42">
        <v>162</v>
      </c>
      <c r="BZ364" s="1">
        <v>295</v>
      </c>
      <c r="CA364" s="1">
        <v>471</v>
      </c>
      <c r="CB364" s="21">
        <f t="shared" si="238"/>
        <v>0.38511749347258484</v>
      </c>
      <c r="CC364" s="4">
        <v>0.12</v>
      </c>
      <c r="CD364" s="45">
        <f t="shared" si="239"/>
        <v>3.24168694999479</v>
      </c>
      <c r="CE364" s="26">
        <f t="shared" si="240"/>
        <v>1.8418216298074956</v>
      </c>
      <c r="CF364" s="26">
        <f t="shared" si="241"/>
        <v>2.8650558685894372</v>
      </c>
      <c r="CG364" s="26">
        <f t="shared" si="242"/>
        <v>23.861822448394886</v>
      </c>
      <c r="CH364" s="26">
        <f t="shared" si="243"/>
        <v>35.547157455284662</v>
      </c>
      <c r="CI364" s="26">
        <f t="shared" si="244"/>
        <v>41.318198562014814</v>
      </c>
      <c r="CJ364" s="26">
        <f t="shared" si="245"/>
        <v>69.232028595986193</v>
      </c>
      <c r="CK364" s="16">
        <f t="shared" si="246"/>
        <v>3.2281314653751707</v>
      </c>
      <c r="CL364" s="42">
        <v>90</v>
      </c>
      <c r="CM364" s="42">
        <v>140</v>
      </c>
      <c r="CN364" s="42">
        <v>1076</v>
      </c>
      <c r="CO364" s="42">
        <v>1597</v>
      </c>
      <c r="CP364" s="42">
        <v>382</v>
      </c>
      <c r="CQ364" s="42">
        <v>689</v>
      </c>
      <c r="CR364" s="42">
        <v>957</v>
      </c>
      <c r="CS364" s="42">
        <v>471</v>
      </c>
      <c r="CT364" s="1">
        <v>4</v>
      </c>
      <c r="CU364" s="1">
        <v>10</v>
      </c>
      <c r="CV364" s="42">
        <f t="shared" si="247"/>
        <v>6</v>
      </c>
      <c r="CW364" s="26">
        <f t="shared" si="248"/>
        <v>0.267474042015724</v>
      </c>
      <c r="CX364" s="26">
        <f t="shared" si="249"/>
        <v>0.66868510503931011</v>
      </c>
      <c r="CY364" s="26">
        <f t="shared" si="250"/>
        <v>0.40121106302358606</v>
      </c>
      <c r="CZ364" s="13">
        <v>24</v>
      </c>
      <c r="DA364" s="13">
        <v>37</v>
      </c>
      <c r="DB364" s="27">
        <v>25</v>
      </c>
      <c r="DC364" s="27">
        <v>39.82</v>
      </c>
      <c r="DD364" s="27">
        <v>26.6</v>
      </c>
      <c r="DE364" s="27">
        <v>40.26</v>
      </c>
      <c r="DF364" s="13">
        <v>142</v>
      </c>
      <c r="DG364" s="13">
        <v>178</v>
      </c>
      <c r="DH364" s="21">
        <f t="shared" si="251"/>
        <v>0.44374999999999998</v>
      </c>
      <c r="DI364" s="42">
        <v>103</v>
      </c>
      <c r="DJ364" s="42">
        <v>38</v>
      </c>
      <c r="DK364" s="13">
        <v>14</v>
      </c>
      <c r="DL364" s="13">
        <v>1</v>
      </c>
      <c r="DM364" s="13">
        <v>0.126</v>
      </c>
      <c r="DN364" s="13">
        <v>0</v>
      </c>
      <c r="DO364" s="13">
        <v>0</v>
      </c>
      <c r="DP364" s="13">
        <v>0</v>
      </c>
      <c r="DQ364" s="13">
        <v>110</v>
      </c>
      <c r="DR364" s="46">
        <v>59</v>
      </c>
      <c r="DS364" s="13">
        <v>0</v>
      </c>
      <c r="DT364" s="13">
        <v>18</v>
      </c>
      <c r="DU364" s="13">
        <v>-0.16400000000000001</v>
      </c>
      <c r="DV364" s="13">
        <v>0</v>
      </c>
      <c r="DW364" s="13">
        <v>1</v>
      </c>
      <c r="DX364" s="13">
        <v>-9.0000000000000011E-3</v>
      </c>
    </row>
    <row r="365" spans="1:128" ht="25.5" x14ac:dyDescent="0.2">
      <c r="A365" s="13" t="s">
        <v>217</v>
      </c>
      <c r="B365" s="13" t="s">
        <v>1485</v>
      </c>
      <c r="C365" s="39" t="s">
        <v>3400</v>
      </c>
      <c r="D365" s="1" t="s">
        <v>482</v>
      </c>
      <c r="E365" s="13" t="s">
        <v>207</v>
      </c>
      <c r="F365" s="13">
        <v>79</v>
      </c>
      <c r="G365" s="13">
        <v>26</v>
      </c>
      <c r="H365" s="13">
        <v>19</v>
      </c>
      <c r="I365" s="40">
        <f t="shared" si="210"/>
        <v>45</v>
      </c>
      <c r="J365" s="19">
        <f t="shared" si="211"/>
        <v>2.6815864397800873</v>
      </c>
      <c r="K365" s="1">
        <v>22</v>
      </c>
      <c r="L365" s="1">
        <v>12</v>
      </c>
      <c r="M365" s="1">
        <v>5</v>
      </c>
      <c r="N365" s="1">
        <v>158</v>
      </c>
      <c r="O365" s="1">
        <v>48</v>
      </c>
      <c r="P365" s="1">
        <v>83</v>
      </c>
      <c r="Q365" s="1">
        <v>174</v>
      </c>
      <c r="R365" s="15">
        <f t="shared" si="212"/>
        <v>0.16455696202531644</v>
      </c>
      <c r="S365" s="15">
        <f t="shared" si="213"/>
        <v>8.9965397923875437E-2</v>
      </c>
      <c r="T365" s="16">
        <v>1006.8666666667</v>
      </c>
      <c r="U365" s="16">
        <f t="shared" si="214"/>
        <v>12.745147679325317</v>
      </c>
      <c r="V365" s="16">
        <v>922.55</v>
      </c>
      <c r="W365" s="16">
        <f t="shared" si="215"/>
        <v>11.677848101265822</v>
      </c>
      <c r="X365" s="16">
        <v>2811.13</v>
      </c>
      <c r="Y365" s="16">
        <f t="shared" si="216"/>
        <v>35.583924050632916</v>
      </c>
      <c r="Z365" s="21">
        <f t="shared" si="217"/>
        <v>0.24708866319556036</v>
      </c>
      <c r="AA365" s="20">
        <f t="shared" si="218"/>
        <v>114.35294117647059</v>
      </c>
      <c r="AB365">
        <v>33</v>
      </c>
      <c r="AC365" s="1">
        <v>39</v>
      </c>
      <c r="AD365" s="1">
        <v>67</v>
      </c>
      <c r="AE365" s="1">
        <v>37</v>
      </c>
      <c r="AF365" s="1">
        <v>51</v>
      </c>
      <c r="AG365" s="15">
        <f t="shared" si="219"/>
        <v>0.50980392156862742</v>
      </c>
      <c r="AH365" s="15">
        <f t="shared" si="220"/>
        <v>0.33333333333333331</v>
      </c>
      <c r="AI365" s="15">
        <f t="shared" si="221"/>
        <v>0.84313725490196068</v>
      </c>
      <c r="AJ365" s="1">
        <v>337</v>
      </c>
      <c r="AK365" s="21">
        <f t="shared" si="222"/>
        <v>0.38208616780045351</v>
      </c>
      <c r="AL365" s="1">
        <v>237</v>
      </c>
      <c r="AM365" s="21">
        <f t="shared" si="223"/>
        <v>0.2687074829931973</v>
      </c>
      <c r="AN365" s="1">
        <v>308</v>
      </c>
      <c r="AO365" s="21">
        <f t="shared" si="224"/>
        <v>0.34920634920634919</v>
      </c>
      <c r="AP365" s="21">
        <f t="shared" si="225"/>
        <v>0.58710801393728218</v>
      </c>
      <c r="AQ365" s="1">
        <v>15</v>
      </c>
      <c r="AR365" s="4">
        <v>11.74</v>
      </c>
      <c r="AS365" s="41">
        <v>367</v>
      </c>
      <c r="AT365" s="41">
        <v>324</v>
      </c>
      <c r="AU365" s="41">
        <v>299</v>
      </c>
      <c r="AV365" s="21">
        <f t="shared" si="226"/>
        <v>0.53111432706222861</v>
      </c>
      <c r="AW365" s="26">
        <v>17.38</v>
      </c>
      <c r="AX365" s="42">
        <v>7</v>
      </c>
      <c r="AY365" s="41">
        <v>0.52300000000000002</v>
      </c>
      <c r="AZ365" s="1">
        <v>6</v>
      </c>
      <c r="BA365" s="43">
        <v>9.0000000000000011E-3</v>
      </c>
      <c r="BB365" s="16">
        <v>49.8</v>
      </c>
      <c r="BC365" s="26">
        <v>18.05</v>
      </c>
      <c r="BD365" s="43">
        <v>0.22</v>
      </c>
      <c r="BE365" s="43">
        <v>0.48699999999999999</v>
      </c>
      <c r="BF365" s="16">
        <v>50.68</v>
      </c>
      <c r="BG365" s="21">
        <f t="shared" si="227"/>
        <v>0.10493827160493827</v>
      </c>
      <c r="BH365" s="44">
        <f t="shared" si="228"/>
        <v>0.92931392931392931</v>
      </c>
      <c r="BI365" s="42">
        <f t="shared" si="229"/>
        <v>1034.2522009188676</v>
      </c>
      <c r="BJ365" s="21">
        <f t="shared" si="230"/>
        <v>3.4252200918867576E-2</v>
      </c>
      <c r="BK365" s="26">
        <f t="shared" si="231"/>
        <v>3.3168933933120157</v>
      </c>
      <c r="BL365" s="26">
        <f t="shared" si="232"/>
        <v>2.2112622622080105</v>
      </c>
      <c r="BM365" s="16">
        <f t="shared" si="233"/>
        <v>31.60804292450274</v>
      </c>
      <c r="BN365" s="16">
        <f t="shared" si="234"/>
        <v>31.282857297707444</v>
      </c>
      <c r="BO365" s="16">
        <f t="shared" si="235"/>
        <v>59.313858327461929</v>
      </c>
      <c r="BP365" s="16">
        <f t="shared" si="236"/>
        <v>55.411630805918378</v>
      </c>
      <c r="BQ365" s="16">
        <f t="shared" si="237"/>
        <v>3.9022275215435513</v>
      </c>
      <c r="BR365" s="1">
        <v>51</v>
      </c>
      <c r="BS365" s="1">
        <v>34</v>
      </c>
      <c r="BT365" s="42">
        <v>435</v>
      </c>
      <c r="BU365" s="42">
        <v>447</v>
      </c>
      <c r="BV365" s="42">
        <v>170</v>
      </c>
      <c r="BW365" s="42">
        <v>160</v>
      </c>
      <c r="BX365" s="42">
        <v>211</v>
      </c>
      <c r="BY365" s="42">
        <v>256</v>
      </c>
      <c r="BZ365" s="1">
        <v>472</v>
      </c>
      <c r="CA365" s="1">
        <v>379</v>
      </c>
      <c r="CB365" s="21">
        <f t="shared" si="238"/>
        <v>0.55464159811985903</v>
      </c>
      <c r="CC365" s="4">
        <v>5.17</v>
      </c>
      <c r="CD365" s="45">
        <f t="shared" si="239"/>
        <v>1.2436351870487794</v>
      </c>
      <c r="CE365" s="26">
        <f t="shared" si="240"/>
        <v>2.2624353907503383</v>
      </c>
      <c r="CF365" s="26">
        <f t="shared" si="241"/>
        <v>2.3264665810545933</v>
      </c>
      <c r="CG365" s="26">
        <f t="shared" si="242"/>
        <v>28.942098017523197</v>
      </c>
      <c r="CH365" s="26">
        <f t="shared" si="243"/>
        <v>32.442469754155795</v>
      </c>
      <c r="CI365" s="26">
        <f t="shared" si="244"/>
        <v>55.515041993788962</v>
      </c>
      <c r="CJ365" s="26">
        <f t="shared" si="245"/>
        <v>56.496853578454207</v>
      </c>
      <c r="CK365" s="16">
        <f t="shared" si="246"/>
        <v>4.884039106208796</v>
      </c>
      <c r="CL365" s="42">
        <v>106</v>
      </c>
      <c r="CM365" s="42">
        <v>109</v>
      </c>
      <c r="CN365" s="42">
        <v>1250</v>
      </c>
      <c r="CO365" s="42">
        <v>1411</v>
      </c>
      <c r="CP365" s="42">
        <v>521</v>
      </c>
      <c r="CQ365" s="42">
        <v>526</v>
      </c>
      <c r="CR365" s="42">
        <v>601</v>
      </c>
      <c r="CS365" s="42">
        <v>724</v>
      </c>
      <c r="CT365" s="1">
        <v>4</v>
      </c>
      <c r="CU365" s="1">
        <v>8</v>
      </c>
      <c r="CV365" s="42">
        <f t="shared" si="247"/>
        <v>4</v>
      </c>
      <c r="CW365" s="26">
        <f t="shared" si="248"/>
        <v>0.23836323909156332</v>
      </c>
      <c r="CX365" s="26">
        <f t="shared" si="249"/>
        <v>0.47672647818312663</v>
      </c>
      <c r="CY365" s="26">
        <f t="shared" si="250"/>
        <v>0.23836323909156332</v>
      </c>
      <c r="CZ365" s="13">
        <v>41</v>
      </c>
      <c r="DA365" s="13">
        <v>36</v>
      </c>
      <c r="DB365" s="27">
        <v>31.06</v>
      </c>
      <c r="DC365" s="27">
        <v>36.21</v>
      </c>
      <c r="DD365" s="27">
        <v>34.340000000000003</v>
      </c>
      <c r="DE365" s="27">
        <v>37.46</v>
      </c>
      <c r="DF365" s="13">
        <v>5</v>
      </c>
      <c r="DG365" s="13">
        <v>7</v>
      </c>
      <c r="DH365" s="21">
        <f t="shared" si="251"/>
        <v>0.41666666666666669</v>
      </c>
      <c r="DI365" s="42">
        <v>8</v>
      </c>
      <c r="DJ365" s="42">
        <v>3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1</v>
      </c>
      <c r="DR365" s="46">
        <v>1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</row>
    <row r="366" spans="1:128" ht="25.5" x14ac:dyDescent="0.2">
      <c r="A366" s="13" t="s">
        <v>423</v>
      </c>
      <c r="B366" s="13" t="s">
        <v>1486</v>
      </c>
      <c r="C366" s="39" t="s">
        <v>3401</v>
      </c>
      <c r="D366" s="13" t="s">
        <v>162</v>
      </c>
      <c r="E366" s="13" t="s">
        <v>173</v>
      </c>
      <c r="F366" s="13">
        <v>78</v>
      </c>
      <c r="G366" s="13">
        <v>3</v>
      </c>
      <c r="H366" s="13">
        <v>5</v>
      </c>
      <c r="I366" s="40">
        <f t="shared" si="210"/>
        <v>8</v>
      </c>
      <c r="J366" s="19">
        <f t="shared" si="211"/>
        <v>0.38389762729939708</v>
      </c>
      <c r="K366" s="1">
        <v>2</v>
      </c>
      <c r="L366" s="1">
        <v>2</v>
      </c>
      <c r="M366" s="1">
        <v>2</v>
      </c>
      <c r="N366" s="1">
        <v>75</v>
      </c>
      <c r="O366" s="1">
        <v>28</v>
      </c>
      <c r="P366" s="1">
        <v>49</v>
      </c>
      <c r="Q366" s="1">
        <v>47</v>
      </c>
      <c r="R366" s="15">
        <f t="shared" si="212"/>
        <v>0.04</v>
      </c>
      <c r="S366" s="15">
        <f t="shared" si="213"/>
        <v>1.9736842105263157E-2</v>
      </c>
      <c r="T366" s="16">
        <v>1250.3333333333001</v>
      </c>
      <c r="U366" s="16">
        <f t="shared" si="214"/>
        <v>16.029914529914102</v>
      </c>
      <c r="V366" s="16">
        <v>1184.3499999999999</v>
      </c>
      <c r="W366" s="16">
        <f t="shared" si="215"/>
        <v>15.183974358974357</v>
      </c>
      <c r="X366" s="16">
        <v>2582.9299999999998</v>
      </c>
      <c r="Y366" s="16">
        <f t="shared" si="216"/>
        <v>33.114487179487178</v>
      </c>
      <c r="Z366" s="21">
        <f t="shared" si="217"/>
        <v>0.31437801278375904</v>
      </c>
      <c r="AA366" s="20">
        <f t="shared" si="218"/>
        <v>29.647058823529413</v>
      </c>
      <c r="AB366">
        <v>75</v>
      </c>
      <c r="AC366" s="1">
        <v>138</v>
      </c>
      <c r="AD366" s="1">
        <v>111</v>
      </c>
      <c r="AE366" s="1">
        <v>31</v>
      </c>
      <c r="AF366" s="1">
        <v>18</v>
      </c>
      <c r="AG366" s="15">
        <f t="shared" si="219"/>
        <v>8.8235294117647065E-2</v>
      </c>
      <c r="AH366" s="15">
        <f t="shared" si="220"/>
        <v>0.11764705882352941</v>
      </c>
      <c r="AI366" s="15">
        <f t="shared" si="221"/>
        <v>0.20588235294117646</v>
      </c>
      <c r="AJ366" s="1">
        <v>349</v>
      </c>
      <c r="AK366" s="21">
        <f t="shared" si="222"/>
        <v>0.29957081545064379</v>
      </c>
      <c r="AL366" s="1">
        <v>425</v>
      </c>
      <c r="AM366" s="21">
        <f t="shared" si="223"/>
        <v>0.36480686695278969</v>
      </c>
      <c r="AN366" s="1">
        <v>391</v>
      </c>
      <c r="AO366" s="21">
        <f t="shared" si="224"/>
        <v>0.33562231759656652</v>
      </c>
      <c r="AP366" s="21">
        <f t="shared" si="225"/>
        <v>0.45090439276485789</v>
      </c>
      <c r="AQ366" s="1">
        <v>5</v>
      </c>
      <c r="AR366" s="4">
        <v>-1.36</v>
      </c>
      <c r="AS366" s="41">
        <v>482</v>
      </c>
      <c r="AT366" s="41">
        <v>430</v>
      </c>
      <c r="AU366" s="41">
        <v>353</v>
      </c>
      <c r="AV366" s="21">
        <f t="shared" si="226"/>
        <v>0.52850877192982459</v>
      </c>
      <c r="AW366" s="26">
        <v>17.46</v>
      </c>
      <c r="AX366" s="42">
        <v>4</v>
      </c>
      <c r="AY366" s="41">
        <v>0.40100000000000002</v>
      </c>
      <c r="AZ366" s="1">
        <v>4</v>
      </c>
      <c r="BA366" s="43">
        <v>1.7250000000000001</v>
      </c>
      <c r="BB366" s="16">
        <v>50.43</v>
      </c>
      <c r="BC366" s="26">
        <v>17</v>
      </c>
      <c r="BD366" s="43">
        <v>-0.32200000000000001</v>
      </c>
      <c r="BE366" s="43">
        <v>-14.881</v>
      </c>
      <c r="BF366" s="16">
        <v>44.4</v>
      </c>
      <c r="BG366" s="21">
        <f t="shared" si="227"/>
        <v>6.7460317460317457E-2</v>
      </c>
      <c r="BH366" s="44">
        <f t="shared" si="228"/>
        <v>0.93432835820895521</v>
      </c>
      <c r="BI366" s="42">
        <f t="shared" si="229"/>
        <v>1001.7886756692727</v>
      </c>
      <c r="BJ366" s="21">
        <f t="shared" si="230"/>
        <v>1.7886756692726685E-3</v>
      </c>
      <c r="BK366" s="26">
        <f t="shared" si="231"/>
        <v>1.7224637987081524</v>
      </c>
      <c r="BL366" s="26">
        <f t="shared" si="232"/>
        <v>2.2290707983281974</v>
      </c>
      <c r="BM366" s="16">
        <f t="shared" si="233"/>
        <v>25.532992780850257</v>
      </c>
      <c r="BN366" s="16">
        <f t="shared" si="234"/>
        <v>33.942668974542997</v>
      </c>
      <c r="BO366" s="16">
        <f t="shared" si="235"/>
        <v>45.442647865918019</v>
      </c>
      <c r="BP366" s="16">
        <f t="shared" si="236"/>
        <v>62.616625153037539</v>
      </c>
      <c r="BQ366" s="16">
        <f t="shared" si="237"/>
        <v>-17.17397728711952</v>
      </c>
      <c r="BR366" s="1">
        <v>34</v>
      </c>
      <c r="BS366" s="1">
        <v>44</v>
      </c>
      <c r="BT366" s="42">
        <v>470</v>
      </c>
      <c r="BU366" s="42">
        <v>626</v>
      </c>
      <c r="BV366" s="42">
        <v>177</v>
      </c>
      <c r="BW366" s="42">
        <v>261</v>
      </c>
      <c r="BX366" s="42">
        <v>305</v>
      </c>
      <c r="BY366" s="42">
        <v>216</v>
      </c>
      <c r="BZ366" s="1">
        <v>445</v>
      </c>
      <c r="CA366" s="1">
        <v>581</v>
      </c>
      <c r="CB366" s="21">
        <f t="shared" si="238"/>
        <v>0.43372319688109162</v>
      </c>
      <c r="CC366" s="4">
        <v>-1.36</v>
      </c>
      <c r="CD366" s="45">
        <f t="shared" si="239"/>
        <v>0.5203172865238912</v>
      </c>
      <c r="CE366" s="26">
        <f t="shared" si="240"/>
        <v>2.741073122384269</v>
      </c>
      <c r="CF366" s="26">
        <f t="shared" si="241"/>
        <v>2.7875319888653585</v>
      </c>
      <c r="CG366" s="26">
        <f t="shared" si="242"/>
        <v>27.945008188375219</v>
      </c>
      <c r="CH366" s="26">
        <f t="shared" si="243"/>
        <v>32.079847305192168</v>
      </c>
      <c r="CI366" s="26">
        <f t="shared" si="244"/>
        <v>50.198805232817001</v>
      </c>
      <c r="CJ366" s="26">
        <f t="shared" si="245"/>
        <v>63.904170844738339</v>
      </c>
      <c r="CK366" s="16">
        <f t="shared" si="246"/>
        <v>-3.4686116751981828</v>
      </c>
      <c r="CL366" s="42">
        <v>118</v>
      </c>
      <c r="CM366" s="42">
        <v>120</v>
      </c>
      <c r="CN366" s="42">
        <v>1085</v>
      </c>
      <c r="CO366" s="42">
        <v>1261</v>
      </c>
      <c r="CP366" s="42">
        <v>391</v>
      </c>
      <c r="CQ366" s="42">
        <v>562</v>
      </c>
      <c r="CR366" s="42">
        <v>808</v>
      </c>
      <c r="CS366" s="42">
        <v>567</v>
      </c>
      <c r="CT366" s="1">
        <v>14</v>
      </c>
      <c r="CU366" s="1">
        <v>4</v>
      </c>
      <c r="CV366" s="42">
        <f t="shared" si="247"/>
        <v>-10</v>
      </c>
      <c r="CW366" s="26">
        <f t="shared" si="248"/>
        <v>0.67182084777394491</v>
      </c>
      <c r="CX366" s="26">
        <f t="shared" si="249"/>
        <v>0.19194881364969857</v>
      </c>
      <c r="CY366" s="26">
        <f t="shared" si="250"/>
        <v>-0.47987203412424639</v>
      </c>
      <c r="CZ366" s="13">
        <v>34</v>
      </c>
      <c r="DA366" s="13">
        <v>49</v>
      </c>
      <c r="DB366" s="27">
        <v>50.92</v>
      </c>
      <c r="DC366" s="27">
        <v>47.63</v>
      </c>
      <c r="DD366" s="27">
        <v>39.11</v>
      </c>
      <c r="DE366" s="27">
        <v>49.18</v>
      </c>
      <c r="DF366" s="1"/>
      <c r="DG366" s="1"/>
      <c r="DH366" s="21" t="str">
        <f t="shared" si="251"/>
        <v xml:space="preserve"> </v>
      </c>
      <c r="DI366" s="42"/>
      <c r="DJ366" s="42"/>
      <c r="DK366" s="1"/>
      <c r="DL366" s="1"/>
      <c r="DM366" s="1"/>
      <c r="DN366" s="1"/>
      <c r="DO366" s="1"/>
      <c r="DP366" s="1"/>
      <c r="DQ366" s="47"/>
      <c r="DR366" s="46"/>
      <c r="DS366" s="13"/>
      <c r="DT366" s="13"/>
      <c r="DU366" s="13"/>
      <c r="DV366" s="13"/>
      <c r="DW366" s="13"/>
      <c r="DX366" s="1"/>
    </row>
    <row r="367" spans="1:128" ht="25.5" x14ac:dyDescent="0.2">
      <c r="A367" s="13" t="s">
        <v>1405</v>
      </c>
      <c r="B367" s="13" t="s">
        <v>1488</v>
      </c>
      <c r="C367" s="39" t="s">
        <v>3402</v>
      </c>
      <c r="D367" s="13" t="s">
        <v>249</v>
      </c>
      <c r="E367" s="13" t="s">
        <v>146</v>
      </c>
      <c r="F367" s="13">
        <v>62</v>
      </c>
      <c r="G367" s="13">
        <v>9</v>
      </c>
      <c r="H367" s="13">
        <v>11</v>
      </c>
      <c r="I367" s="40">
        <f t="shared" si="210"/>
        <v>20</v>
      </c>
      <c r="J367" s="19">
        <f t="shared" si="211"/>
        <v>1.6527787342469529</v>
      </c>
      <c r="K367" s="1">
        <v>9</v>
      </c>
      <c r="L367" s="1">
        <v>6</v>
      </c>
      <c r="M367" s="1">
        <v>4</v>
      </c>
      <c r="N367" s="1">
        <v>76</v>
      </c>
      <c r="O367" s="1">
        <v>24</v>
      </c>
      <c r="P367" s="1">
        <v>25</v>
      </c>
      <c r="Q367" s="1">
        <v>69</v>
      </c>
      <c r="R367" s="15">
        <f t="shared" si="212"/>
        <v>0.11842105263157894</v>
      </c>
      <c r="S367" s="15">
        <f t="shared" si="213"/>
        <v>7.1999999999999995E-2</v>
      </c>
      <c r="T367" s="16">
        <v>726.05</v>
      </c>
      <c r="U367" s="16">
        <f t="shared" si="214"/>
        <v>11.710483870967741</v>
      </c>
      <c r="V367" s="16">
        <v>692.37</v>
      </c>
      <c r="W367" s="16">
        <f t="shared" si="215"/>
        <v>11.16725806451613</v>
      </c>
      <c r="X367" s="16">
        <v>2209.17</v>
      </c>
      <c r="Y367" s="16">
        <f t="shared" si="216"/>
        <v>35.631774193548388</v>
      </c>
      <c r="Z367" s="21">
        <f t="shared" si="217"/>
        <v>0.23862155958559939</v>
      </c>
      <c r="AA367" s="20">
        <f t="shared" si="218"/>
        <v>58.999999999999993</v>
      </c>
      <c r="AB367">
        <v>16</v>
      </c>
      <c r="AC367" s="1">
        <v>90</v>
      </c>
      <c r="AD367" s="1">
        <v>80</v>
      </c>
      <c r="AE367" s="1">
        <v>17</v>
      </c>
      <c r="AF367" s="1">
        <v>44</v>
      </c>
      <c r="AG367" s="15">
        <f t="shared" si="219"/>
        <v>0.3</v>
      </c>
      <c r="AH367" s="15">
        <f t="shared" si="220"/>
        <v>0.33333333333333331</v>
      </c>
      <c r="AI367" s="15">
        <f t="shared" si="221"/>
        <v>0.6333333333333333</v>
      </c>
      <c r="AJ367" s="1">
        <v>148</v>
      </c>
      <c r="AK367" s="21">
        <f t="shared" si="222"/>
        <v>0.22874806800618239</v>
      </c>
      <c r="AL367" s="1">
        <v>249</v>
      </c>
      <c r="AM367" s="21">
        <f t="shared" si="223"/>
        <v>0.3848531684698609</v>
      </c>
      <c r="AN367" s="1">
        <v>250</v>
      </c>
      <c r="AO367" s="21">
        <f t="shared" si="224"/>
        <v>0.38639876352395675</v>
      </c>
      <c r="AP367" s="21">
        <f t="shared" si="225"/>
        <v>0.37279596977329976</v>
      </c>
      <c r="AQ367" s="1">
        <v>1</v>
      </c>
      <c r="AR367" s="4">
        <v>-8.84</v>
      </c>
      <c r="AS367" s="41">
        <v>261</v>
      </c>
      <c r="AT367" s="41">
        <v>281</v>
      </c>
      <c r="AU367" s="41">
        <v>200</v>
      </c>
      <c r="AV367" s="21">
        <f t="shared" si="226"/>
        <v>0.48154981549815495</v>
      </c>
      <c r="AW367" s="26">
        <v>17.079999999999998</v>
      </c>
      <c r="AX367" s="42">
        <v>7</v>
      </c>
      <c r="AY367" s="41">
        <v>6.7000000000000004E-2</v>
      </c>
      <c r="AZ367" s="1">
        <v>10</v>
      </c>
      <c r="BA367" s="43">
        <v>-0.31</v>
      </c>
      <c r="BB367" s="16">
        <v>49.86</v>
      </c>
      <c r="BC367" s="26">
        <v>17.47</v>
      </c>
      <c r="BD367" s="43">
        <v>-0.63800000000000001</v>
      </c>
      <c r="BE367" s="43">
        <v>-7.6740000000000004</v>
      </c>
      <c r="BF367" s="16">
        <v>46.13</v>
      </c>
      <c r="BG367" s="21">
        <f t="shared" si="227"/>
        <v>0.10169491525423729</v>
      </c>
      <c r="BH367" s="44">
        <f t="shared" si="228"/>
        <v>0.92265193370165743</v>
      </c>
      <c r="BI367" s="42">
        <f t="shared" si="229"/>
        <v>1024.3468489558948</v>
      </c>
      <c r="BJ367" s="21">
        <f t="shared" si="230"/>
        <v>2.4346848955894729E-2</v>
      </c>
      <c r="BK367" s="26">
        <f t="shared" si="231"/>
        <v>2.5997660210581048</v>
      </c>
      <c r="BL367" s="26">
        <f t="shared" si="232"/>
        <v>2.4264482863208978</v>
      </c>
      <c r="BM367" s="16">
        <f t="shared" si="233"/>
        <v>25.56436587373803</v>
      </c>
      <c r="BN367" s="16">
        <f t="shared" si="234"/>
        <v>31.370509987434467</v>
      </c>
      <c r="BO367" s="16">
        <f t="shared" si="235"/>
        <v>46.882447246414486</v>
      </c>
      <c r="BP367" s="16">
        <f t="shared" si="236"/>
        <v>60.314571688548028</v>
      </c>
      <c r="BQ367" s="16">
        <f t="shared" si="237"/>
        <v>-13.432124442133542</v>
      </c>
      <c r="BR367" s="1">
        <v>30</v>
      </c>
      <c r="BS367" s="1">
        <v>28</v>
      </c>
      <c r="BT367" s="42">
        <v>265</v>
      </c>
      <c r="BU367" s="42">
        <v>334</v>
      </c>
      <c r="BV367" s="42">
        <v>112</v>
      </c>
      <c r="BW367" s="42">
        <v>183</v>
      </c>
      <c r="BX367" s="42">
        <v>151</v>
      </c>
      <c r="BY367" s="42">
        <v>134</v>
      </c>
      <c r="BZ367" s="1">
        <v>252</v>
      </c>
      <c r="CA367" s="1">
        <v>372</v>
      </c>
      <c r="CB367" s="21">
        <f t="shared" si="238"/>
        <v>0.40384615384615385</v>
      </c>
      <c r="CC367" s="4">
        <v>-5.3</v>
      </c>
      <c r="CD367" s="45">
        <f t="shared" si="239"/>
        <v>-3.1052277166927347</v>
      </c>
      <c r="CE367" s="26">
        <f t="shared" si="240"/>
        <v>2.5801545376770463</v>
      </c>
      <c r="CF367" s="26">
        <f t="shared" si="241"/>
        <v>2.7431116663724384</v>
      </c>
      <c r="CG367" s="26">
        <f t="shared" si="242"/>
        <v>29.522399815315254</v>
      </c>
      <c r="CH367" s="26">
        <f t="shared" si="243"/>
        <v>34.166677983133937</v>
      </c>
      <c r="CI367" s="26">
        <f t="shared" si="244"/>
        <v>55.025190456144166</v>
      </c>
      <c r="CJ367" s="26">
        <f t="shared" si="245"/>
        <v>63.254525455261479</v>
      </c>
      <c r="CK367" s="16">
        <f t="shared" si="246"/>
        <v>-5.2027894430162291</v>
      </c>
      <c r="CL367" s="42">
        <v>95</v>
      </c>
      <c r="CM367" s="42">
        <v>101</v>
      </c>
      <c r="CN367" s="42">
        <v>992</v>
      </c>
      <c r="CO367" s="42">
        <v>1157</v>
      </c>
      <c r="CP367" s="42">
        <v>434</v>
      </c>
      <c r="CQ367" s="42">
        <v>479</v>
      </c>
      <c r="CR367" s="42">
        <v>592</v>
      </c>
      <c r="CS367" s="42">
        <v>505</v>
      </c>
      <c r="CT367" s="1">
        <v>6</v>
      </c>
      <c r="CU367" s="1">
        <v>6</v>
      </c>
      <c r="CV367" s="42">
        <f t="shared" si="247"/>
        <v>0</v>
      </c>
      <c r="CW367" s="26">
        <f t="shared" si="248"/>
        <v>0.49583362027408584</v>
      </c>
      <c r="CX367" s="26">
        <f t="shared" si="249"/>
        <v>0.49583362027408584</v>
      </c>
      <c r="CY367" s="26">
        <f t="shared" si="250"/>
        <v>0</v>
      </c>
      <c r="CZ367" s="13">
        <v>22</v>
      </c>
      <c r="DA367" s="13">
        <v>29</v>
      </c>
      <c r="DB367" s="27">
        <v>23.29</v>
      </c>
      <c r="DC367" s="27">
        <v>29.43</v>
      </c>
      <c r="DD367" s="27">
        <v>25.49</v>
      </c>
      <c r="DE367" s="27">
        <v>27.34</v>
      </c>
      <c r="DF367" s="13">
        <v>263</v>
      </c>
      <c r="DG367" s="13">
        <v>315</v>
      </c>
      <c r="DH367" s="21">
        <f t="shared" si="251"/>
        <v>0.45501730103806226</v>
      </c>
      <c r="DI367" s="42">
        <v>116</v>
      </c>
      <c r="DJ367" s="42">
        <v>43</v>
      </c>
      <c r="DK367" s="13">
        <v>15</v>
      </c>
      <c r="DL367" s="13">
        <v>1</v>
      </c>
      <c r="DM367" s="13">
        <v>0.121</v>
      </c>
      <c r="DN367" s="13">
        <v>0</v>
      </c>
      <c r="DO367" s="13">
        <v>1</v>
      </c>
      <c r="DP367" s="13">
        <v>-9.0000000000000011E-3</v>
      </c>
      <c r="DQ367" s="13">
        <v>219</v>
      </c>
      <c r="DR367" s="46">
        <v>102</v>
      </c>
      <c r="DS367" s="13">
        <v>4</v>
      </c>
      <c r="DT367" s="13">
        <v>49</v>
      </c>
      <c r="DU367" s="13">
        <v>-0.20500000000000002</v>
      </c>
      <c r="DV367" s="13">
        <v>1</v>
      </c>
      <c r="DW367" s="13">
        <v>1</v>
      </c>
      <c r="DX367" s="13">
        <v>0</v>
      </c>
    </row>
    <row r="368" spans="1:128" ht="25.5" x14ac:dyDescent="0.2">
      <c r="A368" s="13" t="s">
        <v>1491</v>
      </c>
      <c r="B368" s="13" t="s">
        <v>1492</v>
      </c>
      <c r="C368" s="39" t="s">
        <v>3403</v>
      </c>
      <c r="D368" s="1" t="s">
        <v>249</v>
      </c>
      <c r="E368" s="13" t="s">
        <v>173</v>
      </c>
      <c r="F368" s="13">
        <v>34</v>
      </c>
      <c r="G368" s="13">
        <v>0</v>
      </c>
      <c r="H368" s="13">
        <v>6</v>
      </c>
      <c r="I368" s="40">
        <f t="shared" si="210"/>
        <v>6</v>
      </c>
      <c r="J368" s="19">
        <f t="shared" si="211"/>
        <v>0.71937654033176035</v>
      </c>
      <c r="K368" s="1">
        <v>0</v>
      </c>
      <c r="L368" s="1">
        <v>5</v>
      </c>
      <c r="M368" s="1">
        <v>1</v>
      </c>
      <c r="N368" s="1">
        <v>31</v>
      </c>
      <c r="O368" s="1">
        <v>10</v>
      </c>
      <c r="P368" s="1">
        <v>7</v>
      </c>
      <c r="Q368" s="1">
        <v>7</v>
      </c>
      <c r="R368" s="15">
        <f t="shared" si="212"/>
        <v>0</v>
      </c>
      <c r="S368" s="15">
        <f t="shared" si="213"/>
        <v>0</v>
      </c>
      <c r="T368" s="16">
        <v>500.43333333330003</v>
      </c>
      <c r="U368" s="16">
        <f t="shared" si="214"/>
        <v>14.718627450979412</v>
      </c>
      <c r="V368" s="16">
        <v>475.4</v>
      </c>
      <c r="W368" s="16">
        <f t="shared" si="215"/>
        <v>13.982352941176471</v>
      </c>
      <c r="X368" s="16">
        <v>1132.2</v>
      </c>
      <c r="Y368" s="16">
        <f t="shared" si="216"/>
        <v>33.300000000000004</v>
      </c>
      <c r="Z368" s="21">
        <f t="shared" si="217"/>
        <v>0.29572032843991036</v>
      </c>
      <c r="AA368" s="20">
        <f t="shared" si="218"/>
        <v>53.5</v>
      </c>
      <c r="AB368">
        <v>42</v>
      </c>
      <c r="AC368" s="1">
        <v>102</v>
      </c>
      <c r="AD368" s="1">
        <v>63</v>
      </c>
      <c r="AE368" s="1">
        <v>20</v>
      </c>
      <c r="AF368" s="1">
        <v>7</v>
      </c>
      <c r="AG368" s="15">
        <f t="shared" si="219"/>
        <v>0</v>
      </c>
      <c r="AH368" s="15">
        <f t="shared" si="220"/>
        <v>0.3</v>
      </c>
      <c r="AI368" s="15">
        <f t="shared" si="221"/>
        <v>0.3</v>
      </c>
      <c r="AJ368" s="1">
        <v>137</v>
      </c>
      <c r="AK368" s="21">
        <f t="shared" si="222"/>
        <v>0.31065759637188206</v>
      </c>
      <c r="AL368" s="1">
        <v>160</v>
      </c>
      <c r="AM368" s="21">
        <f t="shared" si="223"/>
        <v>0.36281179138321995</v>
      </c>
      <c r="AN368" s="1">
        <v>144</v>
      </c>
      <c r="AO368" s="21">
        <f t="shared" si="224"/>
        <v>0.32653061224489793</v>
      </c>
      <c r="AP368" s="21">
        <f t="shared" si="225"/>
        <v>0.46127946127946129</v>
      </c>
      <c r="AQ368" s="1">
        <v>5</v>
      </c>
      <c r="AR368" s="4">
        <v>2.91</v>
      </c>
      <c r="AS368" s="41">
        <v>157</v>
      </c>
      <c r="AT368" s="41">
        <v>182</v>
      </c>
      <c r="AU368" s="41">
        <v>146</v>
      </c>
      <c r="AV368" s="21">
        <f t="shared" si="226"/>
        <v>0.46312684365781709</v>
      </c>
      <c r="AW368" s="26">
        <v>17.260000000000002</v>
      </c>
      <c r="AX368" s="42">
        <v>4</v>
      </c>
      <c r="AY368" s="41">
        <v>0.218</v>
      </c>
      <c r="AZ368" s="1">
        <v>4</v>
      </c>
      <c r="BA368" s="43">
        <v>1.5859999999999999</v>
      </c>
      <c r="BB368" s="16">
        <v>50.53</v>
      </c>
      <c r="BC368" s="26">
        <v>16.670000000000002</v>
      </c>
      <c r="BD368" s="43">
        <v>0.89800000000000002</v>
      </c>
      <c r="BE368" s="43">
        <v>-7.0819999999999999</v>
      </c>
      <c r="BF368" s="16">
        <v>45.53</v>
      </c>
      <c r="BG368" s="21">
        <f t="shared" si="227"/>
        <v>9.3457943925233641E-2</v>
      </c>
      <c r="BH368" s="44">
        <f t="shared" si="228"/>
        <v>0.9274809160305344</v>
      </c>
      <c r="BI368" s="42">
        <f t="shared" si="229"/>
        <v>1020.9388599557681</v>
      </c>
      <c r="BJ368" s="21">
        <f t="shared" si="230"/>
        <v>2.0938859955768038E-2</v>
      </c>
      <c r="BK368" s="26">
        <f t="shared" si="231"/>
        <v>2.5241901556583928</v>
      </c>
      <c r="BL368" s="26">
        <f t="shared" si="232"/>
        <v>2.3979806478754733</v>
      </c>
      <c r="BM368" s="16">
        <f t="shared" si="233"/>
        <v>27.008834665544807</v>
      </c>
      <c r="BN368" s="16">
        <f t="shared" si="234"/>
        <v>33.066891039124947</v>
      </c>
      <c r="BO368" s="16">
        <f t="shared" si="235"/>
        <v>48.969289019772823</v>
      </c>
      <c r="BP368" s="16">
        <f t="shared" si="236"/>
        <v>62.72612536811107</v>
      </c>
      <c r="BQ368" s="16">
        <f t="shared" si="237"/>
        <v>-13.756836348338247</v>
      </c>
      <c r="BR368" s="1">
        <v>20</v>
      </c>
      <c r="BS368" s="1">
        <v>19</v>
      </c>
      <c r="BT368" s="42">
        <v>194</v>
      </c>
      <c r="BU368" s="42">
        <v>243</v>
      </c>
      <c r="BV368" s="42">
        <v>87</v>
      </c>
      <c r="BW368" s="42">
        <v>99</v>
      </c>
      <c r="BX368" s="42">
        <v>136</v>
      </c>
      <c r="BY368" s="42">
        <v>87</v>
      </c>
      <c r="BZ368" s="1">
        <v>188</v>
      </c>
      <c r="CA368" s="1">
        <v>260</v>
      </c>
      <c r="CB368" s="21">
        <f t="shared" si="238"/>
        <v>0.41964285714285715</v>
      </c>
      <c r="CC368" s="4">
        <v>-2.4</v>
      </c>
      <c r="CD368" s="45">
        <f t="shared" si="239"/>
        <v>-4.2495434190453185</v>
      </c>
      <c r="CE368" s="26">
        <f t="shared" si="240"/>
        <v>1.9077901430842605</v>
      </c>
      <c r="CF368" s="26">
        <f t="shared" si="241"/>
        <v>2.6497085320614735</v>
      </c>
      <c r="CG368" s="26">
        <f t="shared" si="242"/>
        <v>28.66984631690514</v>
      </c>
      <c r="CH368" s="26">
        <f t="shared" si="243"/>
        <v>32.379438261791201</v>
      </c>
      <c r="CI368" s="26">
        <f t="shared" si="244"/>
        <v>56.067832538420767</v>
      </c>
      <c r="CJ368" s="26">
        <f t="shared" si="245"/>
        <v>60.99629040805511</v>
      </c>
      <c r="CK368" s="16">
        <f t="shared" si="246"/>
        <v>-8.8283784787039039</v>
      </c>
      <c r="CL368" s="42">
        <v>36</v>
      </c>
      <c r="CM368" s="42">
        <v>50</v>
      </c>
      <c r="CN368" s="42">
        <v>505</v>
      </c>
      <c r="CO368" s="42">
        <v>561</v>
      </c>
      <c r="CP368" s="42">
        <v>236</v>
      </c>
      <c r="CQ368" s="42">
        <v>272</v>
      </c>
      <c r="CR368" s="42">
        <v>268</v>
      </c>
      <c r="CS368" s="42">
        <v>281</v>
      </c>
      <c r="CT368" s="1">
        <v>4</v>
      </c>
      <c r="CU368" s="1">
        <v>1</v>
      </c>
      <c r="CV368" s="42">
        <f t="shared" si="247"/>
        <v>-3</v>
      </c>
      <c r="CW368" s="26">
        <f t="shared" si="248"/>
        <v>0.47958436022117362</v>
      </c>
      <c r="CX368" s="26">
        <f t="shared" si="249"/>
        <v>0.11989609005529341</v>
      </c>
      <c r="CY368" s="26">
        <f t="shared" si="250"/>
        <v>-0.35968827016588023</v>
      </c>
      <c r="CZ368" s="13">
        <v>18</v>
      </c>
      <c r="DA368" s="13">
        <v>20</v>
      </c>
      <c r="DB368" s="27">
        <v>16.170000000000002</v>
      </c>
      <c r="DC368" s="27">
        <v>20.36</v>
      </c>
      <c r="DD368" s="27">
        <v>17.22</v>
      </c>
      <c r="DE368" s="27">
        <v>19.23</v>
      </c>
      <c r="DF368" s="1"/>
      <c r="DG368" s="1"/>
      <c r="DH368" s="21" t="str">
        <f t="shared" si="251"/>
        <v xml:space="preserve"> </v>
      </c>
      <c r="DI368" s="42"/>
      <c r="DJ368" s="42"/>
      <c r="DK368" s="1"/>
      <c r="DL368" s="1"/>
      <c r="DM368" s="1"/>
      <c r="DN368" s="1"/>
      <c r="DO368" s="1"/>
      <c r="DP368" s="1"/>
      <c r="DQ368" s="47"/>
      <c r="DR368" s="46"/>
      <c r="DS368" s="13"/>
      <c r="DT368" s="13"/>
      <c r="DU368" s="13"/>
      <c r="DV368" s="13"/>
      <c r="DW368" s="13"/>
      <c r="DX368" s="1"/>
    </row>
    <row r="369" spans="1:128" ht="25.5" x14ac:dyDescent="0.2">
      <c r="A369" s="13" t="s">
        <v>1494</v>
      </c>
      <c r="B369" s="13" t="s">
        <v>1495</v>
      </c>
      <c r="C369" s="39" t="s">
        <v>3404</v>
      </c>
      <c r="D369" s="1" t="s">
        <v>363</v>
      </c>
      <c r="E369" s="13" t="s">
        <v>146</v>
      </c>
      <c r="F369" s="13">
        <v>76</v>
      </c>
      <c r="G369" s="13">
        <v>7</v>
      </c>
      <c r="H369" s="13">
        <v>17</v>
      </c>
      <c r="I369" s="40">
        <f t="shared" si="210"/>
        <v>24</v>
      </c>
      <c r="J369" s="19">
        <f t="shared" si="211"/>
        <v>1.8059068202245598</v>
      </c>
      <c r="K369" s="1">
        <v>6</v>
      </c>
      <c r="L369" s="1">
        <v>9</v>
      </c>
      <c r="M369" s="1">
        <v>7</v>
      </c>
      <c r="N369" s="1">
        <v>66</v>
      </c>
      <c r="O369" s="1">
        <v>23</v>
      </c>
      <c r="P369" s="1">
        <v>31</v>
      </c>
      <c r="Q369" s="1">
        <v>74</v>
      </c>
      <c r="R369" s="15">
        <f t="shared" si="212"/>
        <v>0.10606060606060606</v>
      </c>
      <c r="S369" s="15">
        <f t="shared" si="213"/>
        <v>5.8333333333333334E-2</v>
      </c>
      <c r="T369" s="16">
        <v>797.38333333330002</v>
      </c>
      <c r="U369" s="16">
        <f t="shared" si="214"/>
        <v>10.491885964911843</v>
      </c>
      <c r="V369" s="16">
        <v>764.39</v>
      </c>
      <c r="W369" s="16">
        <f t="shared" si="215"/>
        <v>10.057763157894737</v>
      </c>
      <c r="X369" s="16">
        <v>2819.5</v>
      </c>
      <c r="Y369" s="16">
        <f t="shared" si="216"/>
        <v>37.098684210526315</v>
      </c>
      <c r="Z369" s="21">
        <f t="shared" si="217"/>
        <v>0.21328500595721409</v>
      </c>
      <c r="AA369" s="20">
        <f t="shared" si="218"/>
        <v>112.35483870967742</v>
      </c>
      <c r="AB369">
        <v>19</v>
      </c>
      <c r="AC369" s="1">
        <v>73</v>
      </c>
      <c r="AD369" s="1">
        <v>31</v>
      </c>
      <c r="AE369" s="1">
        <v>20</v>
      </c>
      <c r="AF369" s="1">
        <v>16</v>
      </c>
      <c r="AG369" s="15">
        <f t="shared" si="219"/>
        <v>0.22580645161290322</v>
      </c>
      <c r="AH369" s="15">
        <f t="shared" si="220"/>
        <v>0.5161290322580645</v>
      </c>
      <c r="AI369" s="15">
        <f t="shared" si="221"/>
        <v>0.74193548387096775</v>
      </c>
      <c r="AJ369" s="1">
        <v>231</v>
      </c>
      <c r="AK369" s="21">
        <f t="shared" si="222"/>
        <v>0.3168724279835391</v>
      </c>
      <c r="AL369" s="1">
        <v>222</v>
      </c>
      <c r="AM369" s="21">
        <f t="shared" si="223"/>
        <v>0.30452674897119342</v>
      </c>
      <c r="AN369" s="1">
        <v>276</v>
      </c>
      <c r="AO369" s="21">
        <f t="shared" si="224"/>
        <v>0.37860082304526749</v>
      </c>
      <c r="AP369" s="21">
        <f t="shared" si="225"/>
        <v>0.50993377483443714</v>
      </c>
      <c r="AQ369" s="1">
        <v>7</v>
      </c>
      <c r="AR369" s="4">
        <v>0.06</v>
      </c>
      <c r="AS369" s="41">
        <v>288</v>
      </c>
      <c r="AT369" s="41">
        <v>275</v>
      </c>
      <c r="AU369" s="41">
        <v>242</v>
      </c>
      <c r="AV369" s="21">
        <f t="shared" si="226"/>
        <v>0.51154529307282415</v>
      </c>
      <c r="AW369" s="26">
        <v>17.059999999999999</v>
      </c>
      <c r="AX369" s="42">
        <v>12</v>
      </c>
      <c r="AY369" s="41">
        <v>0.124</v>
      </c>
      <c r="AZ369" s="1">
        <v>13</v>
      </c>
      <c r="BA369" s="43">
        <v>-0.222</v>
      </c>
      <c r="BB369" s="16">
        <v>49.91</v>
      </c>
      <c r="BC369" s="26">
        <v>16.920000000000002</v>
      </c>
      <c r="BD369" s="43">
        <v>-1.1259999999999999</v>
      </c>
      <c r="BE369" s="43">
        <v>3.9889999999999999</v>
      </c>
      <c r="BF369" s="16">
        <v>50.69</v>
      </c>
      <c r="BG369" s="21">
        <f t="shared" si="227"/>
        <v>8.0103359173126609E-2</v>
      </c>
      <c r="BH369" s="44">
        <f t="shared" si="228"/>
        <v>0.94021739130434778</v>
      </c>
      <c r="BI369" s="42">
        <f t="shared" si="229"/>
        <v>1020.3207504774743</v>
      </c>
      <c r="BJ369" s="21">
        <f t="shared" si="230"/>
        <v>2.0320750477474392E-2</v>
      </c>
      <c r="BK369" s="26">
        <f t="shared" si="231"/>
        <v>2.4333128376875681</v>
      </c>
      <c r="BL369" s="26">
        <f t="shared" si="232"/>
        <v>1.7268671751331128</v>
      </c>
      <c r="BM369" s="16">
        <f t="shared" si="233"/>
        <v>30.377163489841578</v>
      </c>
      <c r="BN369" s="16">
        <f t="shared" si="234"/>
        <v>28.885778202226611</v>
      </c>
      <c r="BO369" s="16">
        <f t="shared" si="235"/>
        <v>60.126375279634743</v>
      </c>
      <c r="BP369" s="16">
        <f t="shared" si="236"/>
        <v>54.003846204162798</v>
      </c>
      <c r="BQ369" s="16">
        <f t="shared" si="237"/>
        <v>6.1225290754719452</v>
      </c>
      <c r="BR369" s="1">
        <v>31</v>
      </c>
      <c r="BS369" s="1">
        <v>22</v>
      </c>
      <c r="BT369" s="42">
        <v>356</v>
      </c>
      <c r="BU369" s="42">
        <v>346</v>
      </c>
      <c r="BV369" s="42">
        <v>166</v>
      </c>
      <c r="BW369" s="42">
        <v>157</v>
      </c>
      <c r="BX369" s="42">
        <v>163</v>
      </c>
      <c r="BY369" s="42">
        <v>213</v>
      </c>
      <c r="BZ369" s="1">
        <v>394</v>
      </c>
      <c r="CA369" s="1">
        <v>327</v>
      </c>
      <c r="CB369" s="21">
        <f t="shared" si="238"/>
        <v>0.54646324549237169</v>
      </c>
      <c r="CC369" s="4">
        <v>1.9500000000000002</v>
      </c>
      <c r="CD369" s="45">
        <f t="shared" si="239"/>
        <v>1.5831184794454547</v>
      </c>
      <c r="CE369" s="26">
        <f t="shared" si="240"/>
        <v>2.7451675829047701</v>
      </c>
      <c r="CF369" s="26">
        <f t="shared" si="241"/>
        <v>3.2346160666784893</v>
      </c>
      <c r="CG369" s="26">
        <f t="shared" si="242"/>
        <v>31.665188863273631</v>
      </c>
      <c r="CH369" s="26">
        <f t="shared" si="243"/>
        <v>30.430927469409472</v>
      </c>
      <c r="CI369" s="26">
        <f t="shared" si="244"/>
        <v>64.436956907253048</v>
      </c>
      <c r="CJ369" s="26">
        <f t="shared" si="245"/>
        <v>59.968079446710405</v>
      </c>
      <c r="CK369" s="16">
        <f t="shared" si="246"/>
        <v>1.6536516149293021</v>
      </c>
      <c r="CL369" s="42">
        <v>129</v>
      </c>
      <c r="CM369" s="42">
        <v>152</v>
      </c>
      <c r="CN369" s="42">
        <v>1359</v>
      </c>
      <c r="CO369" s="42">
        <v>1278</v>
      </c>
      <c r="CP369" s="42">
        <v>739</v>
      </c>
      <c r="CQ369" s="42">
        <v>601</v>
      </c>
      <c r="CR369" s="42">
        <v>787</v>
      </c>
      <c r="CS369" s="42">
        <v>801</v>
      </c>
      <c r="CT369" s="1">
        <v>10</v>
      </c>
      <c r="CU369" s="1">
        <v>2</v>
      </c>
      <c r="CV369" s="42">
        <f t="shared" si="247"/>
        <v>-8</v>
      </c>
      <c r="CW369" s="26">
        <f t="shared" si="248"/>
        <v>0.75246117509356647</v>
      </c>
      <c r="CX369" s="26">
        <f t="shared" si="249"/>
        <v>0.15049223501871331</v>
      </c>
      <c r="CY369" s="26">
        <f t="shared" si="250"/>
        <v>-0.60196894007485324</v>
      </c>
      <c r="CZ369" s="13">
        <v>30</v>
      </c>
      <c r="DA369" s="13">
        <v>27</v>
      </c>
      <c r="DB369" s="27">
        <v>34.19</v>
      </c>
      <c r="DC369" s="27">
        <v>37.700000000000003</v>
      </c>
      <c r="DD369" s="27">
        <v>33.409999999999997</v>
      </c>
      <c r="DE369" s="27">
        <v>30.29</v>
      </c>
      <c r="DF369" s="13">
        <v>189</v>
      </c>
      <c r="DG369" s="13">
        <v>185</v>
      </c>
      <c r="DH369" s="21">
        <f t="shared" si="251"/>
        <v>0.50534759358288772</v>
      </c>
      <c r="DI369" s="42">
        <v>105</v>
      </c>
      <c r="DJ369" s="42">
        <v>52</v>
      </c>
      <c r="DK369" s="13">
        <v>17</v>
      </c>
      <c r="DL369" s="13">
        <v>1</v>
      </c>
      <c r="DM369" s="13">
        <v>0.152</v>
      </c>
      <c r="DN369" s="13">
        <v>0</v>
      </c>
      <c r="DO369" s="13">
        <v>0</v>
      </c>
      <c r="DP369" s="13">
        <v>0</v>
      </c>
      <c r="DQ369" s="13">
        <v>121</v>
      </c>
      <c r="DR369" s="46">
        <v>64</v>
      </c>
      <c r="DS369" s="13">
        <v>1</v>
      </c>
      <c r="DT369" s="13">
        <v>21</v>
      </c>
      <c r="DU369" s="13">
        <v>-0.16500000000000001</v>
      </c>
      <c r="DV369" s="13">
        <v>0</v>
      </c>
      <c r="DW369" s="13">
        <v>1</v>
      </c>
      <c r="DX369" s="13">
        <v>-8.0000000000000002E-3</v>
      </c>
    </row>
    <row r="370" spans="1:128" ht="25.5" x14ac:dyDescent="0.2">
      <c r="A370" s="13" t="s">
        <v>1498</v>
      </c>
      <c r="B370" s="13" t="s">
        <v>1499</v>
      </c>
      <c r="C370" s="39" t="s">
        <v>3405</v>
      </c>
      <c r="D370" s="1" t="s">
        <v>153</v>
      </c>
      <c r="E370" s="13" t="s">
        <v>154</v>
      </c>
      <c r="F370" s="13">
        <v>64</v>
      </c>
      <c r="G370" s="13">
        <v>19</v>
      </c>
      <c r="H370" s="13">
        <v>17</v>
      </c>
      <c r="I370" s="40">
        <f t="shared" si="210"/>
        <v>36</v>
      </c>
      <c r="J370" s="19">
        <f t="shared" si="211"/>
        <v>2.3630230650014536</v>
      </c>
      <c r="K370" s="1">
        <v>15</v>
      </c>
      <c r="L370" s="1">
        <v>8</v>
      </c>
      <c r="M370" s="1">
        <v>7</v>
      </c>
      <c r="N370" s="1">
        <v>147</v>
      </c>
      <c r="O370" s="1">
        <v>54</v>
      </c>
      <c r="P370" s="1">
        <v>64</v>
      </c>
      <c r="Q370" s="1">
        <v>152</v>
      </c>
      <c r="R370" s="15">
        <f t="shared" si="212"/>
        <v>0.12925170068027211</v>
      </c>
      <c r="S370" s="15">
        <f t="shared" si="213"/>
        <v>7.1698113207547168E-2</v>
      </c>
      <c r="T370" s="16">
        <v>914.08333333329995</v>
      </c>
      <c r="U370" s="16">
        <f t="shared" si="214"/>
        <v>14.282552083332812</v>
      </c>
      <c r="V370" s="16">
        <v>847.68</v>
      </c>
      <c r="W370" s="16">
        <f t="shared" si="215"/>
        <v>13.244999999999999</v>
      </c>
      <c r="X370" s="16">
        <v>2156.3000000000002</v>
      </c>
      <c r="Y370" s="16">
        <f t="shared" si="216"/>
        <v>33.692187500000003</v>
      </c>
      <c r="Z370" s="21">
        <f t="shared" si="217"/>
        <v>0.28218563372592359</v>
      </c>
      <c r="AA370" s="20">
        <f t="shared" si="218"/>
        <v>75.102040816326536</v>
      </c>
      <c r="AB370">
        <v>29</v>
      </c>
      <c r="AC370" s="1">
        <v>76</v>
      </c>
      <c r="AD370" s="1">
        <v>131</v>
      </c>
      <c r="AE370" s="1">
        <v>4</v>
      </c>
      <c r="AF370" s="1">
        <v>29</v>
      </c>
      <c r="AG370" s="15">
        <f t="shared" si="219"/>
        <v>0.38775510204081631</v>
      </c>
      <c r="AH370" s="15">
        <f t="shared" si="220"/>
        <v>0.30612244897959184</v>
      </c>
      <c r="AI370" s="15">
        <f t="shared" si="221"/>
        <v>0.69387755102040816</v>
      </c>
      <c r="AJ370" s="1">
        <v>316</v>
      </c>
      <c r="AK370" s="21">
        <f t="shared" si="222"/>
        <v>0.36197021764032072</v>
      </c>
      <c r="AL370" s="1">
        <v>247</v>
      </c>
      <c r="AM370" s="21">
        <f t="shared" si="223"/>
        <v>0.2829324169530355</v>
      </c>
      <c r="AN370" s="1">
        <v>310</v>
      </c>
      <c r="AO370" s="21">
        <f t="shared" si="224"/>
        <v>0.35509736540664377</v>
      </c>
      <c r="AP370" s="21">
        <f t="shared" si="225"/>
        <v>0.56127886323268206</v>
      </c>
      <c r="AQ370" s="1">
        <v>10</v>
      </c>
      <c r="AR370" s="4">
        <v>3.4</v>
      </c>
      <c r="AS370" s="41">
        <v>348</v>
      </c>
      <c r="AT370" s="41">
        <v>295</v>
      </c>
      <c r="AU370" s="41">
        <v>327</v>
      </c>
      <c r="AV370" s="21">
        <f t="shared" si="226"/>
        <v>0.54121306376360812</v>
      </c>
      <c r="AW370" s="26">
        <v>17.78</v>
      </c>
      <c r="AX370" s="42">
        <v>1</v>
      </c>
      <c r="AY370" s="41">
        <v>0.441</v>
      </c>
      <c r="AZ370" s="1">
        <v>6</v>
      </c>
      <c r="BA370" s="43">
        <v>-0.23700000000000002</v>
      </c>
      <c r="BB370" s="16">
        <v>49.83</v>
      </c>
      <c r="BC370" s="26">
        <v>18.96</v>
      </c>
      <c r="BD370" s="43">
        <v>3.44</v>
      </c>
      <c r="BE370" s="43">
        <v>7.4539999999999997</v>
      </c>
      <c r="BF370" s="16">
        <v>52.62</v>
      </c>
      <c r="BG370" s="21">
        <f t="shared" si="227"/>
        <v>0.10652173913043478</v>
      </c>
      <c r="BH370" s="44">
        <f t="shared" si="228"/>
        <v>0.92167101827676245</v>
      </c>
      <c r="BI370" s="42">
        <f t="shared" si="229"/>
        <v>1028.1927574071972</v>
      </c>
      <c r="BJ370" s="21">
        <f t="shared" si="230"/>
        <v>2.8192757407197233E-2</v>
      </c>
      <c r="BK370" s="26">
        <f t="shared" si="231"/>
        <v>3.4682899207248017</v>
      </c>
      <c r="BL370" s="26">
        <f t="shared" si="232"/>
        <v>2.1234428086070216</v>
      </c>
      <c r="BM370" s="16">
        <f t="shared" si="233"/>
        <v>32.559456398640997</v>
      </c>
      <c r="BN370" s="16">
        <f t="shared" si="234"/>
        <v>27.109286523216308</v>
      </c>
      <c r="BO370" s="16">
        <f t="shared" si="235"/>
        <v>60.730464326160813</v>
      </c>
      <c r="BP370" s="16">
        <f t="shared" si="236"/>
        <v>50.537938844847112</v>
      </c>
      <c r="BQ370" s="16">
        <f t="shared" si="237"/>
        <v>10.192525481313702</v>
      </c>
      <c r="BR370" s="1">
        <v>49</v>
      </c>
      <c r="BS370" s="1">
        <v>30</v>
      </c>
      <c r="BT370" s="42">
        <v>411</v>
      </c>
      <c r="BU370" s="42">
        <v>353</v>
      </c>
      <c r="BV370" s="42">
        <v>168</v>
      </c>
      <c r="BW370" s="42">
        <v>148</v>
      </c>
      <c r="BX370" s="42">
        <v>183</v>
      </c>
      <c r="BY370" s="42">
        <v>230</v>
      </c>
      <c r="BZ370" s="1">
        <v>448</v>
      </c>
      <c r="CA370" s="1">
        <v>366</v>
      </c>
      <c r="CB370" s="21">
        <f t="shared" si="238"/>
        <v>0.55036855036855037</v>
      </c>
      <c r="CC370" s="4">
        <v>5.01</v>
      </c>
      <c r="CD370" s="45">
        <f t="shared" si="239"/>
        <v>0.94083276372933256</v>
      </c>
      <c r="CE370" s="26">
        <f t="shared" si="240"/>
        <v>1.8643045958354587</v>
      </c>
      <c r="CF370" s="26">
        <f t="shared" si="241"/>
        <v>1.8643045958354587</v>
      </c>
      <c r="CG370" s="26">
        <f t="shared" si="242"/>
        <v>29.244539257060701</v>
      </c>
      <c r="CH370" s="26">
        <f t="shared" si="243"/>
        <v>27.936743495802993</v>
      </c>
      <c r="CI370" s="26">
        <f t="shared" si="244"/>
        <v>53.508324444650555</v>
      </c>
      <c r="CJ370" s="26">
        <f t="shared" si="245"/>
        <v>50.920558363864018</v>
      </c>
      <c r="CK370" s="16">
        <f t="shared" si="246"/>
        <v>7.6047594005271648</v>
      </c>
      <c r="CL370" s="42">
        <v>67</v>
      </c>
      <c r="CM370" s="42">
        <v>67</v>
      </c>
      <c r="CN370" s="42">
        <v>984</v>
      </c>
      <c r="CO370" s="42">
        <v>937</v>
      </c>
      <c r="CP370" s="42">
        <v>375</v>
      </c>
      <c r="CQ370" s="42">
        <v>350</v>
      </c>
      <c r="CR370" s="42">
        <v>476</v>
      </c>
      <c r="CS370" s="42">
        <v>497</v>
      </c>
      <c r="CT370" s="1">
        <v>5</v>
      </c>
      <c r="CU370" s="1">
        <v>14</v>
      </c>
      <c r="CV370" s="42">
        <f t="shared" si="247"/>
        <v>9</v>
      </c>
      <c r="CW370" s="26">
        <f t="shared" si="248"/>
        <v>0.32819764791686856</v>
      </c>
      <c r="CX370" s="26">
        <f t="shared" si="249"/>
        <v>0.91895341416723197</v>
      </c>
      <c r="CY370" s="26">
        <f t="shared" si="250"/>
        <v>0.59075576625036341</v>
      </c>
      <c r="CZ370" s="13">
        <v>38</v>
      </c>
      <c r="DA370" s="13">
        <v>31</v>
      </c>
      <c r="DB370" s="27">
        <v>29.31</v>
      </c>
      <c r="DC370" s="27">
        <v>29.45</v>
      </c>
      <c r="DD370" s="27">
        <v>32.75</v>
      </c>
      <c r="DE370" s="27">
        <v>30.31</v>
      </c>
      <c r="DF370" s="13">
        <v>1</v>
      </c>
      <c r="DG370" s="13">
        <v>5</v>
      </c>
      <c r="DH370" s="21">
        <f t="shared" si="251"/>
        <v>0.16666666666666666</v>
      </c>
      <c r="DI370" s="42">
        <v>2</v>
      </c>
      <c r="DJ370" s="42">
        <v>1</v>
      </c>
      <c r="DK370" s="13">
        <v>0</v>
      </c>
      <c r="DL370" s="13">
        <v>0</v>
      </c>
      <c r="DM370" s="13">
        <v>0</v>
      </c>
      <c r="DN370" s="13">
        <v>0</v>
      </c>
      <c r="DO370" s="13">
        <v>0</v>
      </c>
      <c r="DP370" s="13">
        <v>0</v>
      </c>
      <c r="DQ370" s="47"/>
      <c r="DR370" s="46"/>
      <c r="DS370" s="13"/>
      <c r="DT370" s="13"/>
      <c r="DU370" s="13"/>
      <c r="DV370" s="13"/>
      <c r="DW370" s="13"/>
      <c r="DX370" s="1"/>
    </row>
    <row r="371" spans="1:128" x14ac:dyDescent="0.2">
      <c r="A371" s="13" t="s">
        <v>1501</v>
      </c>
      <c r="B371" s="13" t="s">
        <v>1502</v>
      </c>
      <c r="C371" s="39" t="s">
        <v>3406</v>
      </c>
      <c r="D371" s="1" t="s">
        <v>409</v>
      </c>
      <c r="E371" s="13" t="s">
        <v>146</v>
      </c>
      <c r="F371" s="13">
        <v>68</v>
      </c>
      <c r="G371" s="13">
        <v>12</v>
      </c>
      <c r="H371" s="13">
        <v>12</v>
      </c>
      <c r="I371" s="40">
        <f t="shared" si="210"/>
        <v>24</v>
      </c>
      <c r="J371" s="19">
        <f t="shared" si="211"/>
        <v>1.8750813837405325</v>
      </c>
      <c r="K371" s="1">
        <v>12</v>
      </c>
      <c r="L371" s="1">
        <v>6</v>
      </c>
      <c r="M371" s="1">
        <v>4</v>
      </c>
      <c r="N371" s="1">
        <v>82</v>
      </c>
      <c r="O371" s="1">
        <v>26</v>
      </c>
      <c r="P371" s="1">
        <v>20</v>
      </c>
      <c r="Q371" s="1">
        <v>98</v>
      </c>
      <c r="R371" s="15">
        <f t="shared" si="212"/>
        <v>0.14634146341463414</v>
      </c>
      <c r="S371" s="15">
        <f t="shared" si="213"/>
        <v>9.375E-2</v>
      </c>
      <c r="T371" s="16">
        <v>767.96666666670001</v>
      </c>
      <c r="U371" s="16">
        <f t="shared" si="214"/>
        <v>11.293627450980882</v>
      </c>
      <c r="V371" s="16">
        <v>753.45</v>
      </c>
      <c r="W371" s="16">
        <f t="shared" si="215"/>
        <v>11.080147058823529</v>
      </c>
      <c r="X371" s="16">
        <v>2521.1</v>
      </c>
      <c r="Y371" s="16">
        <f t="shared" si="216"/>
        <v>37.074999999999996</v>
      </c>
      <c r="Z371" s="21">
        <f t="shared" si="217"/>
        <v>0.23009268449099879</v>
      </c>
      <c r="AA371" s="20">
        <f t="shared" si="218"/>
        <v>73.5</v>
      </c>
      <c r="AB371">
        <v>44</v>
      </c>
      <c r="AC371" s="1">
        <v>69</v>
      </c>
      <c r="AD371" s="1">
        <v>46</v>
      </c>
      <c r="AE371" s="1">
        <v>10</v>
      </c>
      <c r="AF371" s="1">
        <v>13</v>
      </c>
      <c r="AG371" s="15">
        <f t="shared" si="219"/>
        <v>0.42857142857142855</v>
      </c>
      <c r="AH371" s="15">
        <f t="shared" si="220"/>
        <v>0.35714285714285715</v>
      </c>
      <c r="AI371" s="15">
        <f t="shared" si="221"/>
        <v>0.7857142857142857</v>
      </c>
      <c r="AJ371" s="1">
        <v>220</v>
      </c>
      <c r="AK371" s="21">
        <f t="shared" si="222"/>
        <v>0.30013642564802184</v>
      </c>
      <c r="AL371" s="1">
        <v>245</v>
      </c>
      <c r="AM371" s="21">
        <f t="shared" si="223"/>
        <v>0.33424283765347884</v>
      </c>
      <c r="AN371" s="1">
        <v>268</v>
      </c>
      <c r="AO371" s="21">
        <f t="shared" si="224"/>
        <v>0.36562073669849932</v>
      </c>
      <c r="AP371" s="21">
        <f t="shared" si="225"/>
        <v>0.4731182795698925</v>
      </c>
      <c r="AQ371" s="1">
        <v>4</v>
      </c>
      <c r="AR371" s="4">
        <v>-3.65</v>
      </c>
      <c r="AS371" s="41">
        <v>253</v>
      </c>
      <c r="AT371" s="41">
        <v>294</v>
      </c>
      <c r="AU371" s="41">
        <v>256</v>
      </c>
      <c r="AV371" s="21">
        <f t="shared" si="226"/>
        <v>0.46252285191956122</v>
      </c>
      <c r="AW371" s="26">
        <v>16.989999999999998</v>
      </c>
      <c r="AX371" s="42">
        <v>13</v>
      </c>
      <c r="AY371" s="41">
        <v>7.9000000000000001E-2</v>
      </c>
      <c r="AZ371" s="1">
        <v>12</v>
      </c>
      <c r="BA371" s="43">
        <v>0.435</v>
      </c>
      <c r="BB371" s="16">
        <v>50.18</v>
      </c>
      <c r="BC371" s="26">
        <v>17.260000000000002</v>
      </c>
      <c r="BD371" s="43">
        <v>-3.4119999999999999</v>
      </c>
      <c r="BE371" s="43">
        <v>-3.9249999999999998</v>
      </c>
      <c r="BF371" s="16">
        <v>49.7</v>
      </c>
      <c r="BG371" s="21">
        <f t="shared" si="227"/>
        <v>8.1632653061224483E-2</v>
      </c>
      <c r="BH371" s="44">
        <f t="shared" si="228"/>
        <v>0.91442542787286063</v>
      </c>
      <c r="BI371" s="42">
        <f t="shared" si="229"/>
        <v>996.05808093408507</v>
      </c>
      <c r="BJ371" s="21">
        <f t="shared" si="230"/>
        <v>-3.9419190659148867E-3</v>
      </c>
      <c r="BK371" s="26">
        <f t="shared" si="231"/>
        <v>2.2297431813657176</v>
      </c>
      <c r="BL371" s="26">
        <f t="shared" si="232"/>
        <v>2.7871789767071471</v>
      </c>
      <c r="BM371" s="16">
        <f t="shared" si="233"/>
        <v>27.314353971730039</v>
      </c>
      <c r="BN371" s="16">
        <f t="shared" si="234"/>
        <v>32.57017718494923</v>
      </c>
      <c r="BO371" s="16">
        <f t="shared" si="235"/>
        <v>49.293251045192115</v>
      </c>
      <c r="BP371" s="16">
        <f t="shared" si="236"/>
        <v>60.760501692215804</v>
      </c>
      <c r="BQ371" s="16">
        <f t="shared" si="237"/>
        <v>-11.46725064702369</v>
      </c>
      <c r="BR371" s="1">
        <v>28</v>
      </c>
      <c r="BS371" s="1">
        <v>35</v>
      </c>
      <c r="BT371" s="42">
        <v>315</v>
      </c>
      <c r="BU371" s="42">
        <v>374</v>
      </c>
      <c r="BV371" s="42">
        <v>135</v>
      </c>
      <c r="BW371" s="42">
        <v>139</v>
      </c>
      <c r="BX371" s="42">
        <v>215</v>
      </c>
      <c r="BY371" s="42">
        <v>141</v>
      </c>
      <c r="BZ371" s="1">
        <v>322</v>
      </c>
      <c r="CA371" s="1">
        <v>375</v>
      </c>
      <c r="CB371" s="21">
        <f t="shared" si="238"/>
        <v>0.46197991391678622</v>
      </c>
      <c r="CC371" s="4">
        <v>-2.63</v>
      </c>
      <c r="CD371" s="45">
        <f t="shared" si="239"/>
        <v>-6.55208935670111</v>
      </c>
      <c r="CE371" s="26">
        <f t="shared" si="240"/>
        <v>2.7606996945777635</v>
      </c>
      <c r="CF371" s="26">
        <f t="shared" si="241"/>
        <v>2.4037126651065011</v>
      </c>
      <c r="CG371" s="26">
        <f t="shared" si="242"/>
        <v>30.462893181547738</v>
      </c>
      <c r="CH371" s="26">
        <f t="shared" si="243"/>
        <v>28.77315457538376</v>
      </c>
      <c r="CI371" s="26">
        <f t="shared" si="244"/>
        <v>55.927967950497802</v>
      </c>
      <c r="CJ371" s="26">
        <f t="shared" si="245"/>
        <v>55.642378326920792</v>
      </c>
      <c r="CK371" s="16">
        <f t="shared" si="246"/>
        <v>-11.7528402706007</v>
      </c>
      <c r="CL371" s="42">
        <v>116</v>
      </c>
      <c r="CM371" s="42">
        <v>101</v>
      </c>
      <c r="CN371" s="42">
        <v>1164</v>
      </c>
      <c r="CO371" s="42">
        <v>1108</v>
      </c>
      <c r="CP371" s="42">
        <v>466</v>
      </c>
      <c r="CQ371" s="42">
        <v>491</v>
      </c>
      <c r="CR371" s="42">
        <v>638</v>
      </c>
      <c r="CS371" s="42">
        <v>604</v>
      </c>
      <c r="CT371" s="1">
        <v>7</v>
      </c>
      <c r="CU371" s="1">
        <v>6</v>
      </c>
      <c r="CV371" s="42">
        <f t="shared" si="247"/>
        <v>-1</v>
      </c>
      <c r="CW371" s="26">
        <f t="shared" si="248"/>
        <v>0.546898736924322</v>
      </c>
      <c r="CX371" s="26">
        <f t="shared" si="249"/>
        <v>0.46877034593513311</v>
      </c>
      <c r="CY371" s="26">
        <f t="shared" si="250"/>
        <v>-7.8128390989188848E-2</v>
      </c>
      <c r="CZ371" s="13">
        <v>30</v>
      </c>
      <c r="DA371" s="13">
        <v>34</v>
      </c>
      <c r="DB371" s="27">
        <v>26.94</v>
      </c>
      <c r="DC371" s="27">
        <v>29.43</v>
      </c>
      <c r="DD371" s="27">
        <v>25.7</v>
      </c>
      <c r="DE371" s="27">
        <v>30.67</v>
      </c>
      <c r="DF371" s="13">
        <v>394</v>
      </c>
      <c r="DG371" s="13">
        <v>360</v>
      </c>
      <c r="DH371" s="21">
        <f t="shared" si="251"/>
        <v>0.52254641909814326</v>
      </c>
      <c r="DI371" s="42">
        <v>226</v>
      </c>
      <c r="DJ371" s="42">
        <v>124</v>
      </c>
      <c r="DK371" s="13">
        <v>46</v>
      </c>
      <c r="DL371" s="13">
        <v>1</v>
      </c>
      <c r="DM371" s="13">
        <v>0.19900000000000001</v>
      </c>
      <c r="DN371" s="13">
        <v>1</v>
      </c>
      <c r="DO371" s="13">
        <v>0</v>
      </c>
      <c r="DP371" s="13">
        <v>4.0000000000000001E-3</v>
      </c>
      <c r="DQ371" s="13">
        <v>257</v>
      </c>
      <c r="DR371" s="46">
        <v>140</v>
      </c>
      <c r="DS371" s="13">
        <v>2</v>
      </c>
      <c r="DT371" s="13">
        <v>41</v>
      </c>
      <c r="DU371" s="13">
        <v>-0.152</v>
      </c>
      <c r="DV371" s="13">
        <v>1</v>
      </c>
      <c r="DW371" s="13">
        <v>2</v>
      </c>
      <c r="DX371" s="13">
        <v>-4.0000000000000001E-3</v>
      </c>
    </row>
    <row r="372" spans="1:128" ht="25.5" x14ac:dyDescent="0.2">
      <c r="A372" s="13" t="s">
        <v>1166</v>
      </c>
      <c r="B372" s="13" t="s">
        <v>1505</v>
      </c>
      <c r="C372" s="39" t="s">
        <v>3407</v>
      </c>
      <c r="D372" s="1" t="s">
        <v>322</v>
      </c>
      <c r="E372" s="13" t="s">
        <v>154</v>
      </c>
      <c r="F372" s="13">
        <v>82</v>
      </c>
      <c r="G372" s="13">
        <v>15</v>
      </c>
      <c r="H372" s="13">
        <v>28</v>
      </c>
      <c r="I372" s="40">
        <f t="shared" si="210"/>
        <v>43</v>
      </c>
      <c r="J372" s="19">
        <f t="shared" si="211"/>
        <v>2.1632801363929164</v>
      </c>
      <c r="K372" s="1">
        <v>11</v>
      </c>
      <c r="L372" s="1">
        <v>15</v>
      </c>
      <c r="M372" s="1">
        <v>11</v>
      </c>
      <c r="N372" s="1">
        <v>185</v>
      </c>
      <c r="O372" s="1">
        <v>51</v>
      </c>
      <c r="P372" s="1">
        <v>92</v>
      </c>
      <c r="Q372" s="1">
        <v>200</v>
      </c>
      <c r="R372" s="15">
        <f t="shared" si="212"/>
        <v>8.1081081081081086E-2</v>
      </c>
      <c r="S372" s="15">
        <f t="shared" si="213"/>
        <v>4.573170731707317E-2</v>
      </c>
      <c r="T372" s="16">
        <v>1192.6333333333</v>
      </c>
      <c r="U372" s="16">
        <f t="shared" si="214"/>
        <v>14.544308943089025</v>
      </c>
      <c r="V372" s="16">
        <v>1126.2</v>
      </c>
      <c r="W372" s="16">
        <f t="shared" si="215"/>
        <v>13.734146341463415</v>
      </c>
      <c r="X372" s="16">
        <v>2870.25</v>
      </c>
      <c r="Y372" s="16">
        <f t="shared" si="216"/>
        <v>35.003048780487802</v>
      </c>
      <c r="Z372" s="21">
        <f t="shared" si="217"/>
        <v>0.28180009758660812</v>
      </c>
      <c r="AA372" s="20">
        <f t="shared" si="218"/>
        <v>178.05555555555554</v>
      </c>
      <c r="AB372">
        <v>21</v>
      </c>
      <c r="AC372" s="1">
        <v>53</v>
      </c>
      <c r="AD372" s="1">
        <v>58</v>
      </c>
      <c r="AE372" s="1">
        <v>20</v>
      </c>
      <c r="AF372" s="1">
        <v>53</v>
      </c>
      <c r="AG372" s="15">
        <f t="shared" si="219"/>
        <v>0.27777777777777779</v>
      </c>
      <c r="AH372" s="15">
        <f t="shared" si="220"/>
        <v>0.48148148148148145</v>
      </c>
      <c r="AI372" s="15">
        <f t="shared" si="221"/>
        <v>0.7592592592592593</v>
      </c>
      <c r="AJ372" s="1">
        <v>392</v>
      </c>
      <c r="AK372" s="21">
        <f t="shared" si="222"/>
        <v>0.34176111595466435</v>
      </c>
      <c r="AL372" s="1">
        <v>316</v>
      </c>
      <c r="AM372" s="21">
        <f t="shared" si="223"/>
        <v>0.27550130775937226</v>
      </c>
      <c r="AN372" s="1">
        <v>439</v>
      </c>
      <c r="AO372" s="21">
        <f t="shared" si="224"/>
        <v>0.38273757628596339</v>
      </c>
      <c r="AP372" s="21">
        <f t="shared" si="225"/>
        <v>0.5536723163841808</v>
      </c>
      <c r="AQ372" s="1">
        <v>6</v>
      </c>
      <c r="AR372" s="4">
        <v>0.79</v>
      </c>
      <c r="AS372" s="41">
        <v>457</v>
      </c>
      <c r="AT372" s="41">
        <v>399</v>
      </c>
      <c r="AU372" s="41">
        <v>341</v>
      </c>
      <c r="AV372" s="21">
        <f t="shared" si="226"/>
        <v>0.53387850467289721</v>
      </c>
      <c r="AW372" s="26">
        <v>18.03</v>
      </c>
      <c r="AX372" s="42">
        <v>2</v>
      </c>
      <c r="AY372" s="41">
        <v>1.522</v>
      </c>
      <c r="AZ372" s="1">
        <v>1</v>
      </c>
      <c r="BA372" s="43">
        <v>1.1579999999999999</v>
      </c>
      <c r="BB372" s="16">
        <v>50.53</v>
      </c>
      <c r="BC372" s="26">
        <v>18.690000000000001</v>
      </c>
      <c r="BD372" s="43">
        <v>1.554</v>
      </c>
      <c r="BE372" s="43">
        <v>9.7639999999999993</v>
      </c>
      <c r="BF372" s="16">
        <v>53.49</v>
      </c>
      <c r="BG372" s="21">
        <f t="shared" si="227"/>
        <v>8.4243369734789394E-2</v>
      </c>
      <c r="BH372" s="44">
        <f t="shared" si="228"/>
        <v>0.94003527336860671</v>
      </c>
      <c r="BI372" s="42">
        <f t="shared" si="229"/>
        <v>1024.278643103396</v>
      </c>
      <c r="BJ372" s="21">
        <f t="shared" si="230"/>
        <v>2.42786431033961E-2</v>
      </c>
      <c r="BK372" s="26">
        <f t="shared" si="231"/>
        <v>2.8769312733084709</v>
      </c>
      <c r="BL372" s="26">
        <f t="shared" si="232"/>
        <v>1.8114011720831114</v>
      </c>
      <c r="BM372" s="16">
        <f t="shared" si="233"/>
        <v>34.150239744272774</v>
      </c>
      <c r="BN372" s="16">
        <f t="shared" si="234"/>
        <v>30.207778369738946</v>
      </c>
      <c r="BO372" s="16">
        <f t="shared" si="235"/>
        <v>63.026105487480017</v>
      </c>
      <c r="BP372" s="16">
        <f t="shared" si="236"/>
        <v>51.145444858817257</v>
      </c>
      <c r="BQ372" s="16">
        <f t="shared" si="237"/>
        <v>11.88066062866276</v>
      </c>
      <c r="BR372" s="1">
        <v>54</v>
      </c>
      <c r="BS372" s="1">
        <v>34</v>
      </c>
      <c r="BT372" s="42">
        <v>587</v>
      </c>
      <c r="BU372" s="42">
        <v>533</v>
      </c>
      <c r="BV372" s="42">
        <v>212</v>
      </c>
      <c r="BW372" s="42">
        <v>166</v>
      </c>
      <c r="BX372" s="42">
        <v>227</v>
      </c>
      <c r="BY372" s="42">
        <v>330</v>
      </c>
      <c r="BZ372" s="1">
        <v>588</v>
      </c>
      <c r="CA372" s="1">
        <v>492</v>
      </c>
      <c r="CB372" s="21">
        <f t="shared" si="238"/>
        <v>0.5444444444444444</v>
      </c>
      <c r="CC372" s="4">
        <v>2.81</v>
      </c>
      <c r="CD372" s="45">
        <f t="shared" si="239"/>
        <v>1.896525035442421</v>
      </c>
      <c r="CE372" s="26">
        <f t="shared" si="240"/>
        <v>2.1949307551607</v>
      </c>
      <c r="CF372" s="26">
        <f t="shared" si="241"/>
        <v>2.006793833289783</v>
      </c>
      <c r="CG372" s="26">
        <f t="shared" si="242"/>
        <v>32.92396132741051</v>
      </c>
      <c r="CH372" s="26">
        <f t="shared" si="243"/>
        <v>30.018291089626342</v>
      </c>
      <c r="CI372" s="26">
        <f t="shared" si="244"/>
        <v>60.308335510844003</v>
      </c>
      <c r="CJ372" s="26">
        <f t="shared" si="245"/>
        <v>53.263652991899662</v>
      </c>
      <c r="CK372" s="16">
        <f t="shared" si="246"/>
        <v>4.8359781097184182</v>
      </c>
      <c r="CL372" s="42">
        <v>105</v>
      </c>
      <c r="CM372" s="42">
        <v>96</v>
      </c>
      <c r="CN372" s="42">
        <v>1470</v>
      </c>
      <c r="CO372" s="42">
        <v>1340</v>
      </c>
      <c r="CP372" s="42">
        <v>522</v>
      </c>
      <c r="CQ372" s="42">
        <v>474</v>
      </c>
      <c r="CR372" s="42">
        <v>638</v>
      </c>
      <c r="CS372" s="42">
        <v>788</v>
      </c>
      <c r="CT372" s="1">
        <v>9</v>
      </c>
      <c r="CU372" s="1">
        <v>11</v>
      </c>
      <c r="CV372" s="42">
        <f t="shared" si="247"/>
        <v>2</v>
      </c>
      <c r="CW372" s="26">
        <f t="shared" si="248"/>
        <v>0.45277956343107556</v>
      </c>
      <c r="CX372" s="26">
        <f t="shared" si="249"/>
        <v>0.55339724419353675</v>
      </c>
      <c r="CY372" s="26">
        <f t="shared" si="250"/>
        <v>0.10061768076246123</v>
      </c>
      <c r="CZ372" s="13">
        <v>55</v>
      </c>
      <c r="DA372" s="13">
        <v>44</v>
      </c>
      <c r="DB372" s="27">
        <v>38.82</v>
      </c>
      <c r="DC372" s="27">
        <v>39.380000000000003</v>
      </c>
      <c r="DD372" s="27">
        <v>45.54</v>
      </c>
      <c r="DE372" s="27">
        <v>46.84</v>
      </c>
      <c r="DF372" s="13">
        <v>4</v>
      </c>
      <c r="DG372" s="13">
        <v>1</v>
      </c>
      <c r="DH372" s="21">
        <f t="shared" si="251"/>
        <v>0.8</v>
      </c>
      <c r="DI372" s="42">
        <v>1</v>
      </c>
      <c r="DJ372" s="42">
        <v>1</v>
      </c>
      <c r="DK372" s="13">
        <v>0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3</v>
      </c>
      <c r="DR372" s="46">
        <v>2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</row>
    <row r="373" spans="1:128" ht="25.5" x14ac:dyDescent="0.2">
      <c r="A373" s="13" t="s">
        <v>1510</v>
      </c>
      <c r="B373" s="13" t="s">
        <v>1511</v>
      </c>
      <c r="C373" s="39" t="s">
        <v>3408</v>
      </c>
      <c r="D373" s="1" t="s">
        <v>398</v>
      </c>
      <c r="E373" s="13" t="s">
        <v>173</v>
      </c>
      <c r="F373" s="13">
        <v>1</v>
      </c>
      <c r="G373" s="13">
        <v>0</v>
      </c>
      <c r="H373" s="13">
        <v>0</v>
      </c>
      <c r="I373" s="40">
        <f t="shared" si="210"/>
        <v>0</v>
      </c>
      <c r="J373" s="19">
        <f t="shared" si="211"/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5">
        <f t="shared" si="212"/>
        <v>0</v>
      </c>
      <c r="S373" s="15">
        <f t="shared" si="213"/>
        <v>0</v>
      </c>
      <c r="T373" s="16">
        <v>10.8833333333</v>
      </c>
      <c r="U373" s="16">
        <f t="shared" si="214"/>
        <v>10.8833333333</v>
      </c>
      <c r="V373" s="16">
        <v>10.46</v>
      </c>
      <c r="W373" s="16">
        <f t="shared" si="215"/>
        <v>10.46</v>
      </c>
      <c r="X373" s="16">
        <v>33.65</v>
      </c>
      <c r="Y373" s="16">
        <f t="shared" si="216"/>
        <v>33.65</v>
      </c>
      <c r="Z373" s="21">
        <f t="shared" si="217"/>
        <v>0.23713443663568354</v>
      </c>
      <c r="AA373" s="20">
        <f t="shared" si="218"/>
        <v>0</v>
      </c>
      <c r="AB373">
        <v>2</v>
      </c>
      <c r="AC373" s="1">
        <v>1</v>
      </c>
      <c r="AD373" s="1">
        <v>0</v>
      </c>
      <c r="AE373" s="1">
        <v>0</v>
      </c>
      <c r="AF373" s="1">
        <v>0</v>
      </c>
      <c r="AG373" s="15">
        <f t="shared" si="219"/>
        <v>0</v>
      </c>
      <c r="AH373" s="15">
        <f t="shared" si="220"/>
        <v>0</v>
      </c>
      <c r="AI373" s="15">
        <f t="shared" si="221"/>
        <v>0</v>
      </c>
      <c r="AJ373" s="1">
        <v>2</v>
      </c>
      <c r="AK373" s="21">
        <f t="shared" si="222"/>
        <v>0.4</v>
      </c>
      <c r="AL373" s="1">
        <v>0</v>
      </c>
      <c r="AM373" s="21">
        <f t="shared" si="223"/>
        <v>0</v>
      </c>
      <c r="AN373" s="1">
        <v>3</v>
      </c>
      <c r="AO373" s="21">
        <f t="shared" si="224"/>
        <v>0.6</v>
      </c>
      <c r="AP373" s="21">
        <f t="shared" si="225"/>
        <v>1</v>
      </c>
      <c r="AQ373" s="1">
        <v>8</v>
      </c>
      <c r="AR373" s="4">
        <v>47.06</v>
      </c>
      <c r="AS373" s="41">
        <v>4</v>
      </c>
      <c r="AT373" s="41">
        <v>1</v>
      </c>
      <c r="AU373" s="41">
        <v>2</v>
      </c>
      <c r="AV373" s="21">
        <f t="shared" si="226"/>
        <v>0.8</v>
      </c>
      <c r="AW373" s="26">
        <v>16.8</v>
      </c>
      <c r="AX373" s="42">
        <v>8</v>
      </c>
      <c r="AY373" s="41">
        <v>0.55700000000000005</v>
      </c>
      <c r="AZ373" s="1">
        <v>2</v>
      </c>
      <c r="BA373" s="43">
        <v>5.415</v>
      </c>
      <c r="BB373" s="16">
        <v>51.97</v>
      </c>
      <c r="BC373" s="26">
        <v>15.23</v>
      </c>
      <c r="BD373" s="43">
        <v>-2.96</v>
      </c>
      <c r="BE373" s="43">
        <v>-6.9719999999999995</v>
      </c>
      <c r="BF373" s="16">
        <v>47.26</v>
      </c>
      <c r="BG373" s="21">
        <f t="shared" si="227"/>
        <v>0.25</v>
      </c>
      <c r="BH373" s="44">
        <f t="shared" si="228"/>
        <v>1</v>
      </c>
      <c r="BI373" s="42">
        <f t="shared" si="229"/>
        <v>1250</v>
      </c>
      <c r="BJ373" s="21">
        <f t="shared" si="230"/>
        <v>0.25</v>
      </c>
      <c r="BK373" s="26">
        <f t="shared" si="231"/>
        <v>5.736137667304015</v>
      </c>
      <c r="BL373" s="26">
        <f t="shared" si="232"/>
        <v>0</v>
      </c>
      <c r="BM373" s="16">
        <f t="shared" si="233"/>
        <v>22.94455066921606</v>
      </c>
      <c r="BN373" s="16">
        <f t="shared" si="234"/>
        <v>22.94455066921606</v>
      </c>
      <c r="BO373" s="16">
        <f t="shared" si="235"/>
        <v>45.88910133843212</v>
      </c>
      <c r="BP373" s="16">
        <f t="shared" si="236"/>
        <v>45.88910133843212</v>
      </c>
      <c r="BQ373" s="16">
        <f t="shared" si="237"/>
        <v>0</v>
      </c>
      <c r="BR373" s="1">
        <v>1</v>
      </c>
      <c r="BS373" s="1">
        <v>0</v>
      </c>
      <c r="BT373" s="42">
        <v>3</v>
      </c>
      <c r="BU373" s="42">
        <v>4</v>
      </c>
      <c r="BV373" s="42">
        <v>2</v>
      </c>
      <c r="BW373" s="42">
        <v>2</v>
      </c>
      <c r="BX373" s="42">
        <v>2</v>
      </c>
      <c r="BY373" s="42">
        <v>2</v>
      </c>
      <c r="BZ373" s="1">
        <v>8</v>
      </c>
      <c r="CA373" s="1">
        <v>3</v>
      </c>
      <c r="CB373" s="21">
        <f t="shared" si="238"/>
        <v>0.72727272727272729</v>
      </c>
      <c r="CC373" s="4">
        <v>21.21</v>
      </c>
      <c r="CD373" s="45">
        <f t="shared" si="239"/>
        <v>0.29699999999999704</v>
      </c>
      <c r="CE373" s="26">
        <f t="shared" si="240"/>
        <v>1.7830609212481427</v>
      </c>
      <c r="CF373" s="26">
        <f t="shared" si="241"/>
        <v>1.7830609212481427</v>
      </c>
      <c r="CG373" s="26">
        <f t="shared" si="242"/>
        <v>24.962852897473997</v>
      </c>
      <c r="CH373" s="26">
        <f t="shared" si="243"/>
        <v>24.962852897473997</v>
      </c>
      <c r="CI373" s="26">
        <f t="shared" si="244"/>
        <v>58.841010401188711</v>
      </c>
      <c r="CJ373" s="26">
        <f t="shared" si="245"/>
        <v>51.708766716196138</v>
      </c>
      <c r="CK373" s="16">
        <f t="shared" si="246"/>
        <v>-7.1322436849925737</v>
      </c>
      <c r="CL373" s="42">
        <v>1</v>
      </c>
      <c r="CM373" s="42">
        <v>1</v>
      </c>
      <c r="CN373" s="42">
        <v>13</v>
      </c>
      <c r="CO373" s="42">
        <v>13</v>
      </c>
      <c r="CP373" s="42">
        <v>4</v>
      </c>
      <c r="CQ373" s="42">
        <v>4</v>
      </c>
      <c r="CR373" s="42">
        <v>11</v>
      </c>
      <c r="CS373" s="42">
        <v>15</v>
      </c>
      <c r="CT373" s="1">
        <v>0</v>
      </c>
      <c r="CU373" s="1">
        <v>0</v>
      </c>
      <c r="CV373" s="42">
        <f t="shared" si="247"/>
        <v>0</v>
      </c>
      <c r="CW373" s="26">
        <f t="shared" si="248"/>
        <v>0</v>
      </c>
      <c r="CX373" s="26">
        <f t="shared" si="249"/>
        <v>0</v>
      </c>
      <c r="CY373" s="26">
        <f t="shared" si="250"/>
        <v>0</v>
      </c>
      <c r="CZ373" s="13">
        <v>0</v>
      </c>
      <c r="DA373" s="13">
        <v>0</v>
      </c>
      <c r="DB373" s="27">
        <v>0.47</v>
      </c>
      <c r="DC373" s="27">
        <v>0.08</v>
      </c>
      <c r="DD373" s="27">
        <v>0.35</v>
      </c>
      <c r="DE373" s="27">
        <v>0.2</v>
      </c>
      <c r="DF373" s="1"/>
      <c r="DG373" s="1"/>
      <c r="DH373" s="21" t="str">
        <f t="shared" si="251"/>
        <v xml:space="preserve"> </v>
      </c>
      <c r="DI373" s="42"/>
      <c r="DJ373" s="42"/>
      <c r="DK373" s="1"/>
      <c r="DL373" s="1"/>
      <c r="DM373" s="1"/>
      <c r="DN373" s="1"/>
      <c r="DO373" s="1"/>
      <c r="DP373" s="1"/>
      <c r="DQ373" s="1"/>
      <c r="DR373" s="42"/>
      <c r="DS373" s="1"/>
      <c r="DT373" s="1"/>
      <c r="DU373" s="1"/>
      <c r="DV373" s="1"/>
      <c r="DW373" s="1"/>
      <c r="DX373" s="13"/>
    </row>
    <row r="374" spans="1:128" ht="38.25" x14ac:dyDescent="0.2">
      <c r="A374" s="13" t="s">
        <v>953</v>
      </c>
      <c r="B374" s="13" t="s">
        <v>1514</v>
      </c>
      <c r="C374" s="39" t="s">
        <v>3409</v>
      </c>
      <c r="D374" s="1" t="s">
        <v>302</v>
      </c>
      <c r="E374" s="13" t="s">
        <v>207</v>
      </c>
      <c r="F374" s="13">
        <v>79</v>
      </c>
      <c r="G374" s="13">
        <v>15</v>
      </c>
      <c r="H374" s="13">
        <v>27</v>
      </c>
      <c r="I374" s="40">
        <f t="shared" si="210"/>
        <v>42</v>
      </c>
      <c r="J374" s="19">
        <f t="shared" si="211"/>
        <v>2.2352315061202765</v>
      </c>
      <c r="K374" s="1">
        <v>14</v>
      </c>
      <c r="L374" s="1">
        <v>18</v>
      </c>
      <c r="M374" s="1">
        <v>8</v>
      </c>
      <c r="N374" s="1">
        <v>134</v>
      </c>
      <c r="O374" s="1">
        <v>31</v>
      </c>
      <c r="P374" s="1">
        <v>54</v>
      </c>
      <c r="Q374" s="1">
        <v>129</v>
      </c>
      <c r="R374" s="15">
        <f t="shared" si="212"/>
        <v>0.11194029850746269</v>
      </c>
      <c r="S374" s="15">
        <f t="shared" si="213"/>
        <v>6.8493150684931503E-2</v>
      </c>
      <c r="T374" s="16">
        <v>1127.4000000000001</v>
      </c>
      <c r="U374" s="16">
        <f t="shared" si="214"/>
        <v>14.270886075949369</v>
      </c>
      <c r="V374" s="16">
        <v>1059.79</v>
      </c>
      <c r="W374" s="16">
        <f t="shared" si="215"/>
        <v>13.415063291139241</v>
      </c>
      <c r="X374" s="16">
        <v>2758.41</v>
      </c>
      <c r="Y374" s="16">
        <f t="shared" si="216"/>
        <v>34.916582278481009</v>
      </c>
      <c r="Z374" s="21">
        <f t="shared" si="217"/>
        <v>0.27756272589178149</v>
      </c>
      <c r="AA374" s="20">
        <f t="shared" si="218"/>
        <v>195.83999999999997</v>
      </c>
      <c r="AB374">
        <v>24</v>
      </c>
      <c r="AC374" s="1">
        <v>65</v>
      </c>
      <c r="AD374" s="1">
        <v>118</v>
      </c>
      <c r="AE374" s="1">
        <v>18</v>
      </c>
      <c r="AF374" s="1">
        <v>29</v>
      </c>
      <c r="AG374" s="15">
        <f t="shared" si="219"/>
        <v>0.3</v>
      </c>
      <c r="AH374" s="15">
        <f t="shared" si="220"/>
        <v>0.52</v>
      </c>
      <c r="AI374" s="15">
        <f t="shared" si="221"/>
        <v>0.82000000000000006</v>
      </c>
      <c r="AJ374" s="1">
        <v>314</v>
      </c>
      <c r="AK374" s="21">
        <f t="shared" si="222"/>
        <v>0.30574488802336902</v>
      </c>
      <c r="AL374" s="1">
        <v>309</v>
      </c>
      <c r="AM374" s="21">
        <f t="shared" si="223"/>
        <v>0.30087633885102238</v>
      </c>
      <c r="AN374" s="1">
        <v>404</v>
      </c>
      <c r="AO374" s="21">
        <f t="shared" si="224"/>
        <v>0.39337877312560859</v>
      </c>
      <c r="AP374" s="21">
        <f t="shared" si="225"/>
        <v>0.5040128410914928</v>
      </c>
      <c r="AQ374" s="1">
        <v>7</v>
      </c>
      <c r="AR374" s="4">
        <v>-0.63</v>
      </c>
      <c r="AS374" s="41">
        <v>394</v>
      </c>
      <c r="AT374" s="41">
        <v>379</v>
      </c>
      <c r="AU374" s="41">
        <v>345</v>
      </c>
      <c r="AV374" s="21">
        <f t="shared" si="226"/>
        <v>0.50970245795601554</v>
      </c>
      <c r="AW374" s="26">
        <v>17.57</v>
      </c>
      <c r="AX374" s="42">
        <v>2</v>
      </c>
      <c r="AY374" s="41">
        <v>0.51300000000000001</v>
      </c>
      <c r="AZ374" s="1">
        <v>5</v>
      </c>
      <c r="BA374" s="43">
        <v>-0.40400000000000003</v>
      </c>
      <c r="BB374" s="16">
        <v>49.66</v>
      </c>
      <c r="BC374" s="26">
        <v>18.25</v>
      </c>
      <c r="BD374" s="43">
        <v>1.8</v>
      </c>
      <c r="BE374" s="43">
        <v>3.1920000000000002</v>
      </c>
      <c r="BF374" s="16">
        <v>51.7</v>
      </c>
      <c r="BG374" s="21">
        <f t="shared" si="227"/>
        <v>9.1911764705882359E-2</v>
      </c>
      <c r="BH374" s="44">
        <f t="shared" si="228"/>
        <v>0.93013972055888228</v>
      </c>
      <c r="BI374" s="42">
        <f t="shared" si="229"/>
        <v>1022.0514852647646</v>
      </c>
      <c r="BJ374" s="21">
        <f t="shared" si="230"/>
        <v>2.2051485264764636E-2</v>
      </c>
      <c r="BK374" s="26">
        <f t="shared" si="231"/>
        <v>2.8307494881061346</v>
      </c>
      <c r="BL374" s="26">
        <f t="shared" si="232"/>
        <v>1.981524641674294</v>
      </c>
      <c r="BM374" s="16">
        <f t="shared" si="233"/>
        <v>30.798554430594741</v>
      </c>
      <c r="BN374" s="16">
        <f t="shared" si="234"/>
        <v>28.364109870823466</v>
      </c>
      <c r="BO374" s="16">
        <f t="shared" si="235"/>
        <v>55.765764915690845</v>
      </c>
      <c r="BP374" s="16">
        <f t="shared" si="236"/>
        <v>50.670415837099803</v>
      </c>
      <c r="BQ374" s="16">
        <f t="shared" si="237"/>
        <v>5.0953490785910418</v>
      </c>
      <c r="BR374" s="1">
        <v>50</v>
      </c>
      <c r="BS374" s="1">
        <v>35</v>
      </c>
      <c r="BT374" s="42">
        <v>494</v>
      </c>
      <c r="BU374" s="42">
        <v>466</v>
      </c>
      <c r="BV374" s="42">
        <v>189</v>
      </c>
      <c r="BW374" s="42">
        <v>178</v>
      </c>
      <c r="BX374" s="42">
        <v>216</v>
      </c>
      <c r="BY374" s="42">
        <v>252</v>
      </c>
      <c r="BZ374" s="1">
        <v>469</v>
      </c>
      <c r="CA374" s="1">
        <v>408</v>
      </c>
      <c r="CB374" s="21">
        <f t="shared" si="238"/>
        <v>0.53477765108323827</v>
      </c>
      <c r="CC374" s="4">
        <v>2.64</v>
      </c>
      <c r="CD374" s="45">
        <f t="shared" si="239"/>
        <v>1.3130408923952146</v>
      </c>
      <c r="CE374" s="26">
        <f t="shared" si="240"/>
        <v>2.1751661283130499</v>
      </c>
      <c r="CF374" s="26">
        <f t="shared" si="241"/>
        <v>2.2839244347287027</v>
      </c>
      <c r="CG374" s="26">
        <f t="shared" si="242"/>
        <v>30.343567489967047</v>
      </c>
      <c r="CH374" s="26">
        <f t="shared" si="243"/>
        <v>28.842702861431043</v>
      </c>
      <c r="CI374" s="26">
        <f t="shared" si="244"/>
        <v>53.878864998314249</v>
      </c>
      <c r="CJ374" s="26">
        <f t="shared" si="245"/>
        <v>52.465007014910768</v>
      </c>
      <c r="CK374" s="16">
        <f t="shared" si="246"/>
        <v>3.6814910951875603</v>
      </c>
      <c r="CL374" s="42">
        <v>100</v>
      </c>
      <c r="CM374" s="42">
        <v>105</v>
      </c>
      <c r="CN374" s="42">
        <v>1295</v>
      </c>
      <c r="CO374" s="42">
        <v>1221</v>
      </c>
      <c r="CP374" s="42">
        <v>497</v>
      </c>
      <c r="CQ374" s="42">
        <v>534</v>
      </c>
      <c r="CR374" s="42">
        <v>552</v>
      </c>
      <c r="CS374" s="42">
        <v>585</v>
      </c>
      <c r="CT374" s="1">
        <v>9</v>
      </c>
      <c r="CU374" s="1">
        <v>19</v>
      </c>
      <c r="CV374" s="42">
        <f t="shared" si="247"/>
        <v>10</v>
      </c>
      <c r="CW374" s="26">
        <f t="shared" si="248"/>
        <v>0.47897817988291641</v>
      </c>
      <c r="CX374" s="26">
        <f t="shared" si="249"/>
        <v>1.0111761575306013</v>
      </c>
      <c r="CY374" s="26">
        <f t="shared" si="250"/>
        <v>0.53219797764768484</v>
      </c>
      <c r="CZ374" s="13">
        <v>40</v>
      </c>
      <c r="DA374" s="13">
        <v>38</v>
      </c>
      <c r="DB374" s="27">
        <v>37.5</v>
      </c>
      <c r="DC374" s="27">
        <v>41.02</v>
      </c>
      <c r="DD374" s="27">
        <v>39.43</v>
      </c>
      <c r="DE374" s="27">
        <v>35.21</v>
      </c>
      <c r="DF374" s="13">
        <v>2</v>
      </c>
      <c r="DG374" s="13">
        <v>3</v>
      </c>
      <c r="DH374" s="21">
        <f t="shared" si="251"/>
        <v>0.4</v>
      </c>
      <c r="DI374" s="42">
        <v>4</v>
      </c>
      <c r="DJ374" s="42">
        <v>2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1</v>
      </c>
      <c r="DR374" s="46">
        <v>0</v>
      </c>
      <c r="DS374" s="13">
        <v>0</v>
      </c>
      <c r="DT374" s="13">
        <v>1</v>
      </c>
      <c r="DU374" s="13">
        <v>-1</v>
      </c>
      <c r="DV374" s="13">
        <v>0</v>
      </c>
      <c r="DW374" s="13">
        <v>0</v>
      </c>
      <c r="DX374" s="13">
        <v>0</v>
      </c>
    </row>
    <row r="375" spans="1:128" x14ac:dyDescent="0.2">
      <c r="A375" s="13" t="s">
        <v>1517</v>
      </c>
      <c r="B375" s="13" t="s">
        <v>1518</v>
      </c>
      <c r="C375" s="39" t="s">
        <v>3410</v>
      </c>
      <c r="D375" s="1" t="s">
        <v>270</v>
      </c>
      <c r="E375" s="13" t="s">
        <v>137</v>
      </c>
      <c r="F375" s="13">
        <v>78</v>
      </c>
      <c r="G375" s="13">
        <v>25</v>
      </c>
      <c r="H375" s="13">
        <v>35</v>
      </c>
      <c r="I375" s="40">
        <f t="shared" si="210"/>
        <v>60</v>
      </c>
      <c r="J375" s="19">
        <f t="shared" si="211"/>
        <v>3.0792917628945347</v>
      </c>
      <c r="K375" s="1">
        <v>18</v>
      </c>
      <c r="L375" s="1">
        <v>19</v>
      </c>
      <c r="M375" s="1">
        <v>9</v>
      </c>
      <c r="N375" s="1">
        <v>99</v>
      </c>
      <c r="O375" s="1">
        <v>47</v>
      </c>
      <c r="P375" s="1">
        <v>32</v>
      </c>
      <c r="Q375" s="1">
        <v>124</v>
      </c>
      <c r="R375" s="15">
        <f t="shared" si="212"/>
        <v>0.25252525252525254</v>
      </c>
      <c r="S375" s="15">
        <f t="shared" si="213"/>
        <v>0.1404494382022472</v>
      </c>
      <c r="T375" s="16">
        <v>1169.0999999999999</v>
      </c>
      <c r="U375" s="16">
        <f t="shared" si="214"/>
        <v>14.988461538461538</v>
      </c>
      <c r="V375" s="16">
        <v>1061.08</v>
      </c>
      <c r="W375" s="16">
        <f t="shared" si="215"/>
        <v>13.603589743589742</v>
      </c>
      <c r="X375" s="16">
        <v>2764.55</v>
      </c>
      <c r="Y375" s="16">
        <f t="shared" si="216"/>
        <v>35.442948717948717</v>
      </c>
      <c r="Z375" s="21">
        <f t="shared" si="217"/>
        <v>0.27736085298369156</v>
      </c>
      <c r="AA375" s="20">
        <f t="shared" si="218"/>
        <v>172.09615384615384</v>
      </c>
      <c r="AB375">
        <v>13</v>
      </c>
      <c r="AC375" s="1">
        <v>19</v>
      </c>
      <c r="AD375" s="1">
        <v>30</v>
      </c>
      <c r="AE375" s="1">
        <v>20</v>
      </c>
      <c r="AF375" s="1">
        <v>33</v>
      </c>
      <c r="AG375" s="15">
        <f t="shared" si="219"/>
        <v>0.48076923076923078</v>
      </c>
      <c r="AH375" s="15">
        <f t="shared" si="220"/>
        <v>0.53846153846153844</v>
      </c>
      <c r="AI375" s="15">
        <f t="shared" si="221"/>
        <v>1.0192307692307692</v>
      </c>
      <c r="AJ375" s="1">
        <v>445</v>
      </c>
      <c r="AK375" s="21">
        <f t="shared" si="222"/>
        <v>0.36807278742762611</v>
      </c>
      <c r="AL375" s="1">
        <v>374</v>
      </c>
      <c r="AM375" s="21">
        <f t="shared" si="223"/>
        <v>0.30934656741108352</v>
      </c>
      <c r="AN375" s="1">
        <v>390</v>
      </c>
      <c r="AO375" s="21">
        <f t="shared" si="224"/>
        <v>0.32258064516129031</v>
      </c>
      <c r="AP375" s="21">
        <f t="shared" si="225"/>
        <v>0.5433455433455433</v>
      </c>
      <c r="AQ375" s="1">
        <v>13</v>
      </c>
      <c r="AR375" s="4">
        <v>14.03</v>
      </c>
      <c r="AS375" s="41">
        <v>447</v>
      </c>
      <c r="AT375" s="41">
        <v>418</v>
      </c>
      <c r="AU375" s="41">
        <v>353</v>
      </c>
      <c r="AV375" s="21">
        <f t="shared" si="226"/>
        <v>0.51676300578034684</v>
      </c>
      <c r="AW375" s="26">
        <v>17.64</v>
      </c>
      <c r="AX375" s="42">
        <v>3</v>
      </c>
      <c r="AY375" s="41">
        <v>0.752</v>
      </c>
      <c r="AZ375" s="1">
        <v>5</v>
      </c>
      <c r="BA375" s="43">
        <v>1.0509999999999999</v>
      </c>
      <c r="BB375" s="16">
        <v>50.32</v>
      </c>
      <c r="BC375" s="26">
        <v>19.190000000000001</v>
      </c>
      <c r="BD375" s="43">
        <v>1.093</v>
      </c>
      <c r="BE375" s="43">
        <v>-10.827</v>
      </c>
      <c r="BF375" s="16">
        <v>45.77</v>
      </c>
      <c r="BG375" s="21">
        <f t="shared" si="227"/>
        <v>0.11040339702760085</v>
      </c>
      <c r="BH375" s="44">
        <f t="shared" si="228"/>
        <v>0.92</v>
      </c>
      <c r="BI375" s="42">
        <f t="shared" si="229"/>
        <v>1030.4033970276009</v>
      </c>
      <c r="BJ375" s="21">
        <f t="shared" si="230"/>
        <v>3.0403397027600892E-2</v>
      </c>
      <c r="BK375" s="26">
        <f t="shared" si="231"/>
        <v>2.940400346816451</v>
      </c>
      <c r="BL375" s="26">
        <f t="shared" si="232"/>
        <v>2.3749387416594416</v>
      </c>
      <c r="BM375" s="16">
        <f t="shared" si="233"/>
        <v>26.633241602895165</v>
      </c>
      <c r="BN375" s="16">
        <f t="shared" si="234"/>
        <v>29.68673427074302</v>
      </c>
      <c r="BO375" s="16">
        <f t="shared" si="235"/>
        <v>53.718852489915939</v>
      </c>
      <c r="BP375" s="16">
        <f t="shared" si="236"/>
        <v>61.409130320051268</v>
      </c>
      <c r="BQ375" s="16">
        <f t="shared" si="237"/>
        <v>-7.6902778301353294</v>
      </c>
      <c r="BR375" s="1">
        <v>52</v>
      </c>
      <c r="BS375" s="1">
        <v>42</v>
      </c>
      <c r="BT375" s="42">
        <v>419</v>
      </c>
      <c r="BU375" s="42">
        <v>483</v>
      </c>
      <c r="BV375" s="42">
        <v>204</v>
      </c>
      <c r="BW375" s="42">
        <v>231</v>
      </c>
      <c r="BX375" s="42">
        <v>330</v>
      </c>
      <c r="BY375" s="42">
        <v>275</v>
      </c>
      <c r="BZ375" s="1">
        <v>471</v>
      </c>
      <c r="CA375" s="1">
        <v>541</v>
      </c>
      <c r="CB375" s="21">
        <f t="shared" si="238"/>
        <v>0.46541501976284583</v>
      </c>
      <c r="CC375" s="4">
        <v>2.2999999999999998</v>
      </c>
      <c r="CD375" s="45">
        <f t="shared" si="239"/>
        <v>3.0574291295716307</v>
      </c>
      <c r="CE375" s="26">
        <f t="shared" si="240"/>
        <v>2.1486317845580656</v>
      </c>
      <c r="CF375" s="26">
        <f t="shared" si="241"/>
        <v>2.2571485413539274</v>
      </c>
      <c r="CG375" s="26">
        <f t="shared" si="242"/>
        <v>24.980557414407411</v>
      </c>
      <c r="CH375" s="26">
        <f t="shared" si="243"/>
        <v>30.102548335172091</v>
      </c>
      <c r="CI375" s="26">
        <f t="shared" si="244"/>
        <v>48.919353963574544</v>
      </c>
      <c r="CJ375" s="26">
        <f t="shared" si="245"/>
        <v>64.285326725868586</v>
      </c>
      <c r="CK375" s="16">
        <f t="shared" si="246"/>
        <v>7.6756949321587129</v>
      </c>
      <c r="CL375" s="42">
        <v>99</v>
      </c>
      <c r="CM375" s="42">
        <v>104</v>
      </c>
      <c r="CN375" s="42">
        <v>1052</v>
      </c>
      <c r="CO375" s="42">
        <v>1283</v>
      </c>
      <c r="CP375" s="42">
        <v>454</v>
      </c>
      <c r="CQ375" s="42">
        <v>607</v>
      </c>
      <c r="CR375" s="42">
        <v>968</v>
      </c>
      <c r="CS375" s="42">
        <v>649</v>
      </c>
      <c r="CT375" s="1">
        <v>5</v>
      </c>
      <c r="CU375" s="1">
        <v>6</v>
      </c>
      <c r="CV375" s="42">
        <f t="shared" si="247"/>
        <v>1</v>
      </c>
      <c r="CW375" s="26">
        <f t="shared" si="248"/>
        <v>0.25660764690787791</v>
      </c>
      <c r="CX375" s="26">
        <f t="shared" si="249"/>
        <v>0.30792917628945349</v>
      </c>
      <c r="CY375" s="26">
        <f t="shared" si="250"/>
        <v>5.1321529381575581E-2</v>
      </c>
      <c r="CZ375" s="13">
        <v>40</v>
      </c>
      <c r="DA375" s="13">
        <v>42</v>
      </c>
      <c r="DB375" s="27">
        <v>41.43</v>
      </c>
      <c r="DC375" s="27">
        <v>38.590000000000003</v>
      </c>
      <c r="DD375" s="27">
        <v>35.58</v>
      </c>
      <c r="DE375" s="27">
        <v>45.32</v>
      </c>
      <c r="DF375" s="13">
        <v>15</v>
      </c>
      <c r="DG375" s="13">
        <v>15</v>
      </c>
      <c r="DH375" s="21">
        <f t="shared" si="251"/>
        <v>0.5</v>
      </c>
      <c r="DI375" s="42">
        <v>18</v>
      </c>
      <c r="DJ375" s="42">
        <v>8</v>
      </c>
      <c r="DK375" s="13">
        <v>2</v>
      </c>
      <c r="DL375" s="13">
        <v>0</v>
      </c>
      <c r="DM375" s="13">
        <v>0.111</v>
      </c>
      <c r="DN375" s="13">
        <v>0</v>
      </c>
      <c r="DO375" s="13">
        <v>0</v>
      </c>
      <c r="DP375" s="13">
        <v>0</v>
      </c>
      <c r="DQ375" s="13">
        <v>4</v>
      </c>
      <c r="DR375" s="46">
        <v>3</v>
      </c>
      <c r="DS375" s="13">
        <v>1</v>
      </c>
      <c r="DT375" s="13">
        <v>0</v>
      </c>
      <c r="DU375" s="13">
        <v>0.25</v>
      </c>
      <c r="DV375" s="13">
        <v>0</v>
      </c>
      <c r="DW375" s="13">
        <v>0</v>
      </c>
      <c r="DX375" s="13">
        <v>0</v>
      </c>
    </row>
    <row r="376" spans="1:128" x14ac:dyDescent="0.2">
      <c r="A376" s="13" t="s">
        <v>535</v>
      </c>
      <c r="B376" s="13" t="s">
        <v>1521</v>
      </c>
      <c r="C376" s="39" t="s">
        <v>3411</v>
      </c>
      <c r="D376" s="1" t="s">
        <v>136</v>
      </c>
      <c r="E376" s="13" t="s">
        <v>173</v>
      </c>
      <c r="F376" s="13">
        <v>11</v>
      </c>
      <c r="G376" s="13">
        <v>0</v>
      </c>
      <c r="H376" s="13">
        <v>2</v>
      </c>
      <c r="I376" s="40">
        <f t="shared" si="210"/>
        <v>2</v>
      </c>
      <c r="J376" s="19">
        <f t="shared" si="211"/>
        <v>0.67201792047775388</v>
      </c>
      <c r="K376" s="1">
        <v>0</v>
      </c>
      <c r="L376" s="1">
        <v>2</v>
      </c>
      <c r="M376" s="1">
        <v>0</v>
      </c>
      <c r="N376" s="1">
        <v>14</v>
      </c>
      <c r="O376" s="1">
        <v>7</v>
      </c>
      <c r="P376" s="1">
        <v>12</v>
      </c>
      <c r="Q376" s="1">
        <v>5</v>
      </c>
      <c r="R376" s="15">
        <f t="shared" si="212"/>
        <v>0</v>
      </c>
      <c r="S376" s="15">
        <f t="shared" si="213"/>
        <v>0</v>
      </c>
      <c r="T376" s="16">
        <v>178.5666666667</v>
      </c>
      <c r="U376" s="16">
        <f t="shared" si="214"/>
        <v>16.233333333336365</v>
      </c>
      <c r="V376" s="16">
        <v>170.02</v>
      </c>
      <c r="W376" s="16">
        <f t="shared" si="215"/>
        <v>15.456363636363637</v>
      </c>
      <c r="X376" s="16">
        <v>364.52</v>
      </c>
      <c r="Y376" s="16">
        <f t="shared" si="216"/>
        <v>33.138181818181813</v>
      </c>
      <c r="Z376" s="21">
        <f t="shared" si="217"/>
        <v>0.31806787144086507</v>
      </c>
      <c r="AA376" s="20">
        <f t="shared" si="218"/>
        <v>30.400000000000002</v>
      </c>
      <c r="AB376">
        <v>10</v>
      </c>
      <c r="AC376" s="1">
        <v>8</v>
      </c>
      <c r="AD376" s="1">
        <v>16</v>
      </c>
      <c r="AE376" s="1">
        <v>5</v>
      </c>
      <c r="AF376" s="1">
        <v>4</v>
      </c>
      <c r="AG376" s="15">
        <f t="shared" si="219"/>
        <v>0</v>
      </c>
      <c r="AH376" s="15">
        <f t="shared" si="220"/>
        <v>0.4</v>
      </c>
      <c r="AI376" s="15">
        <f t="shared" si="221"/>
        <v>0.4</v>
      </c>
      <c r="AJ376" s="1">
        <v>44</v>
      </c>
      <c r="AK376" s="21">
        <f t="shared" si="222"/>
        <v>0.28205128205128205</v>
      </c>
      <c r="AL376" s="1">
        <v>38</v>
      </c>
      <c r="AM376" s="21">
        <f t="shared" si="223"/>
        <v>0.24358974358974358</v>
      </c>
      <c r="AN376" s="1">
        <v>74</v>
      </c>
      <c r="AO376" s="21">
        <f t="shared" si="224"/>
        <v>0.47435897435897434</v>
      </c>
      <c r="AP376" s="21">
        <f t="shared" si="225"/>
        <v>0.53658536585365857</v>
      </c>
      <c r="AQ376" s="1">
        <v>5</v>
      </c>
      <c r="AR376" s="4">
        <v>4.1500000000000004</v>
      </c>
      <c r="AS376" s="41">
        <v>48</v>
      </c>
      <c r="AT376" s="41">
        <v>60</v>
      </c>
      <c r="AU376" s="41">
        <v>68</v>
      </c>
      <c r="AV376" s="21">
        <f t="shared" si="226"/>
        <v>0.44444444444444442</v>
      </c>
      <c r="AW376" s="26">
        <v>17.18</v>
      </c>
      <c r="AX376" s="42">
        <v>6</v>
      </c>
      <c r="AY376" s="41">
        <v>-0.64300000000000002</v>
      </c>
      <c r="AZ376" s="1">
        <v>7</v>
      </c>
      <c r="BA376" s="43">
        <v>-1.667</v>
      </c>
      <c r="BB376" s="16">
        <v>49.86</v>
      </c>
      <c r="BC376" s="26">
        <v>17.2</v>
      </c>
      <c r="BD376" s="43">
        <v>3.0979999999999999</v>
      </c>
      <c r="BE376" s="43">
        <v>-0.37</v>
      </c>
      <c r="BF376" s="16">
        <v>46.75</v>
      </c>
      <c r="BG376" s="21">
        <f t="shared" si="227"/>
        <v>6.5789473684210523E-2</v>
      </c>
      <c r="BH376" s="44">
        <f t="shared" si="228"/>
        <v>0.85897435897435892</v>
      </c>
      <c r="BI376" s="42">
        <f t="shared" si="229"/>
        <v>924.76383265856941</v>
      </c>
      <c r="BJ376" s="21">
        <f t="shared" si="230"/>
        <v>-7.5236167341430557E-2</v>
      </c>
      <c r="BK376" s="26">
        <f t="shared" si="231"/>
        <v>1.7644982943183154</v>
      </c>
      <c r="BL376" s="26">
        <f t="shared" si="232"/>
        <v>3.8818962475002938</v>
      </c>
      <c r="BM376" s="16">
        <f t="shared" si="233"/>
        <v>26.820374073638391</v>
      </c>
      <c r="BN376" s="16">
        <f t="shared" si="234"/>
        <v>27.52617339136572</v>
      </c>
      <c r="BO376" s="16">
        <f t="shared" si="235"/>
        <v>56.11104575932243</v>
      </c>
      <c r="BP376" s="16">
        <f t="shared" si="236"/>
        <v>58.581343371368071</v>
      </c>
      <c r="BQ376" s="16">
        <f t="shared" si="237"/>
        <v>-2.4702976120456412</v>
      </c>
      <c r="BR376" s="1">
        <v>5</v>
      </c>
      <c r="BS376" s="1">
        <v>11</v>
      </c>
      <c r="BT376" s="42">
        <v>71</v>
      </c>
      <c r="BU376" s="42">
        <v>67</v>
      </c>
      <c r="BV376" s="42">
        <v>34</v>
      </c>
      <c r="BW376" s="42">
        <v>41</v>
      </c>
      <c r="BX376" s="42">
        <v>47</v>
      </c>
      <c r="BY376" s="42">
        <v>49</v>
      </c>
      <c r="BZ376" s="1">
        <v>60</v>
      </c>
      <c r="CA376" s="1">
        <v>79</v>
      </c>
      <c r="CB376" s="21">
        <f t="shared" si="238"/>
        <v>0.43165467625899279</v>
      </c>
      <c r="CC376" s="4">
        <v>-3.16</v>
      </c>
      <c r="CD376" s="45">
        <f t="shared" si="239"/>
        <v>-4.7353463925334474</v>
      </c>
      <c r="CE376" s="26">
        <f t="shared" si="240"/>
        <v>2.1398002853067051</v>
      </c>
      <c r="CF376" s="26">
        <f t="shared" si="241"/>
        <v>3.6212004828267315</v>
      </c>
      <c r="CG376" s="26">
        <f t="shared" si="242"/>
        <v>29.134203884560524</v>
      </c>
      <c r="CH376" s="26">
        <f t="shared" si="243"/>
        <v>33.084604411280601</v>
      </c>
      <c r="CI376" s="26">
        <f t="shared" si="244"/>
        <v>55.799407439921005</v>
      </c>
      <c r="CJ376" s="26">
        <f t="shared" si="245"/>
        <v>57.610007681334373</v>
      </c>
      <c r="CK376" s="16">
        <f t="shared" si="246"/>
        <v>-0.65969737063227285</v>
      </c>
      <c r="CL376" s="42">
        <v>13</v>
      </c>
      <c r="CM376" s="42">
        <v>22</v>
      </c>
      <c r="CN376" s="42">
        <v>164</v>
      </c>
      <c r="CO376" s="42">
        <v>179</v>
      </c>
      <c r="CP376" s="42">
        <v>73</v>
      </c>
      <c r="CQ376" s="42">
        <v>59</v>
      </c>
      <c r="CR376" s="42">
        <v>90</v>
      </c>
      <c r="CS376" s="42">
        <v>89</v>
      </c>
      <c r="CT376" s="1">
        <v>0</v>
      </c>
      <c r="CU376" s="1">
        <v>1</v>
      </c>
      <c r="CV376" s="42">
        <f t="shared" si="247"/>
        <v>1</v>
      </c>
      <c r="CW376" s="26">
        <f t="shared" si="248"/>
        <v>0</v>
      </c>
      <c r="CX376" s="26">
        <f t="shared" si="249"/>
        <v>0.33600896023887694</v>
      </c>
      <c r="CY376" s="26">
        <f t="shared" si="250"/>
        <v>0.33600896023887694</v>
      </c>
      <c r="CZ376" s="13">
        <v>6</v>
      </c>
      <c r="DA376" s="13">
        <v>7</v>
      </c>
      <c r="DB376" s="27">
        <v>5.78</v>
      </c>
      <c r="DC376" s="27">
        <v>7.76</v>
      </c>
      <c r="DD376" s="27">
        <v>6</v>
      </c>
      <c r="DE376" s="27">
        <v>6.39</v>
      </c>
      <c r="DF376" s="1"/>
      <c r="DG376" s="1"/>
      <c r="DH376" s="21" t="str">
        <f t="shared" si="251"/>
        <v xml:space="preserve"> </v>
      </c>
      <c r="DI376" s="42"/>
      <c r="DJ376" s="42"/>
      <c r="DK376" s="1"/>
      <c r="DL376" s="1"/>
      <c r="DM376" s="1"/>
      <c r="DN376" s="1"/>
      <c r="DO376" s="1"/>
      <c r="DP376" s="1"/>
      <c r="DQ376" s="47"/>
      <c r="DR376" s="46"/>
      <c r="DS376" s="13"/>
      <c r="DT376" s="13"/>
      <c r="DU376" s="13"/>
      <c r="DV376" s="13"/>
      <c r="DW376" s="13"/>
      <c r="DX376" s="1"/>
    </row>
    <row r="377" spans="1:128" ht="25.5" x14ac:dyDescent="0.2">
      <c r="A377" s="13" t="s">
        <v>312</v>
      </c>
      <c r="B377" s="13" t="s">
        <v>1524</v>
      </c>
      <c r="C377" s="39" t="s">
        <v>3412</v>
      </c>
      <c r="D377" s="1" t="s">
        <v>179</v>
      </c>
      <c r="E377" s="13" t="s">
        <v>173</v>
      </c>
      <c r="F377" s="13">
        <v>55</v>
      </c>
      <c r="G377" s="13">
        <v>2</v>
      </c>
      <c r="H377" s="13">
        <v>7</v>
      </c>
      <c r="I377" s="40">
        <f t="shared" si="210"/>
        <v>9</v>
      </c>
      <c r="J377" s="19">
        <f t="shared" si="211"/>
        <v>0.65526028394612301</v>
      </c>
      <c r="K377" s="1">
        <v>2</v>
      </c>
      <c r="L377" s="1">
        <v>4</v>
      </c>
      <c r="M377" s="1">
        <v>2</v>
      </c>
      <c r="N377" s="1">
        <v>66</v>
      </c>
      <c r="O377" s="1">
        <v>22</v>
      </c>
      <c r="P377" s="1">
        <v>37</v>
      </c>
      <c r="Q377" s="1">
        <v>33</v>
      </c>
      <c r="R377" s="15">
        <f t="shared" si="212"/>
        <v>3.0303030303030304E-2</v>
      </c>
      <c r="S377" s="15">
        <f t="shared" si="213"/>
        <v>1.6E-2</v>
      </c>
      <c r="T377" s="16">
        <v>824.1</v>
      </c>
      <c r="U377" s="16">
        <f t="shared" si="214"/>
        <v>14.983636363636364</v>
      </c>
      <c r="V377" s="16">
        <v>803.55</v>
      </c>
      <c r="W377" s="16">
        <f t="shared" si="215"/>
        <v>14.61</v>
      </c>
      <c r="X377" s="16">
        <v>1864.69</v>
      </c>
      <c r="Y377" s="16">
        <f t="shared" si="216"/>
        <v>33.903454545454544</v>
      </c>
      <c r="Z377" s="21">
        <f t="shared" si="217"/>
        <v>0.30115356939405752</v>
      </c>
      <c r="AA377" s="20">
        <f t="shared" si="218"/>
        <v>41.953488372093027</v>
      </c>
      <c r="AB377">
        <v>35</v>
      </c>
      <c r="AC377" s="1">
        <v>51</v>
      </c>
      <c r="AD377" s="1">
        <v>101</v>
      </c>
      <c r="AE377" s="1">
        <v>27</v>
      </c>
      <c r="AF377" s="1">
        <v>15</v>
      </c>
      <c r="AG377" s="15">
        <f t="shared" si="219"/>
        <v>4.6511627906976744E-2</v>
      </c>
      <c r="AH377" s="15">
        <f t="shared" si="220"/>
        <v>0.13953488372093023</v>
      </c>
      <c r="AI377" s="15">
        <f t="shared" si="221"/>
        <v>0.18604651162790697</v>
      </c>
      <c r="AJ377" s="1">
        <v>236</v>
      </c>
      <c r="AK377" s="21">
        <f t="shared" si="222"/>
        <v>0.35382308845577209</v>
      </c>
      <c r="AL377" s="1">
        <v>158</v>
      </c>
      <c r="AM377" s="21">
        <f t="shared" si="223"/>
        <v>0.23688155922038981</v>
      </c>
      <c r="AN377" s="1">
        <v>273</v>
      </c>
      <c r="AO377" s="21">
        <f t="shared" si="224"/>
        <v>0.40929535232383807</v>
      </c>
      <c r="AP377" s="21">
        <f t="shared" si="225"/>
        <v>0.59898477157360408</v>
      </c>
      <c r="AQ377" s="1">
        <v>7</v>
      </c>
      <c r="AR377" s="4">
        <v>13.51</v>
      </c>
      <c r="AS377" s="41">
        <v>305</v>
      </c>
      <c r="AT377" s="41">
        <v>302</v>
      </c>
      <c r="AU377" s="41">
        <v>241</v>
      </c>
      <c r="AV377" s="21">
        <f t="shared" si="226"/>
        <v>0.50247116968698513</v>
      </c>
      <c r="AW377" s="26">
        <v>16.87</v>
      </c>
      <c r="AX377" s="42">
        <v>8</v>
      </c>
      <c r="AY377" s="41">
        <v>-0.64300000000000002</v>
      </c>
      <c r="AZ377" s="1">
        <v>8</v>
      </c>
      <c r="BA377" s="43">
        <v>-1.6680000000000001</v>
      </c>
      <c r="BB377" s="16">
        <v>49.19</v>
      </c>
      <c r="BC377" s="26">
        <v>16.170000000000002</v>
      </c>
      <c r="BD377" s="43">
        <v>0.498</v>
      </c>
      <c r="BE377" s="43">
        <v>-0.60299999999999998</v>
      </c>
      <c r="BF377" s="16">
        <v>49.77</v>
      </c>
      <c r="BG377" s="21">
        <f t="shared" si="227"/>
        <v>9.5343680709534362E-2</v>
      </c>
      <c r="BH377" s="44">
        <f t="shared" si="228"/>
        <v>0.93175853018372701</v>
      </c>
      <c r="BI377" s="42">
        <f t="shared" si="229"/>
        <v>1027.1022108932614</v>
      </c>
      <c r="BJ377" s="21">
        <f t="shared" si="230"/>
        <v>2.7102210893261369E-2</v>
      </c>
      <c r="BK377" s="26">
        <f t="shared" si="231"/>
        <v>3.2107522867276463</v>
      </c>
      <c r="BL377" s="26">
        <f t="shared" si="232"/>
        <v>1.941385103602763</v>
      </c>
      <c r="BM377" s="16">
        <f t="shared" si="233"/>
        <v>33.67556468172485</v>
      </c>
      <c r="BN377" s="16">
        <f t="shared" si="234"/>
        <v>28.448758633563564</v>
      </c>
      <c r="BO377" s="16">
        <f t="shared" si="235"/>
        <v>57.420197871943252</v>
      </c>
      <c r="BP377" s="16">
        <f t="shared" si="236"/>
        <v>51.073361956318841</v>
      </c>
      <c r="BQ377" s="16">
        <f t="shared" si="237"/>
        <v>6.3468359156244105</v>
      </c>
      <c r="BR377" s="1">
        <v>43</v>
      </c>
      <c r="BS377" s="1">
        <v>26</v>
      </c>
      <c r="BT377" s="42">
        <v>408</v>
      </c>
      <c r="BU377" s="42">
        <v>355</v>
      </c>
      <c r="BV377" s="42">
        <v>141</v>
      </c>
      <c r="BW377" s="42">
        <v>164</v>
      </c>
      <c r="BX377" s="42">
        <v>139</v>
      </c>
      <c r="BY377" s="42">
        <v>177</v>
      </c>
      <c r="BZ377" s="1">
        <v>351</v>
      </c>
      <c r="CA377" s="1">
        <v>324</v>
      </c>
      <c r="CB377" s="21">
        <f t="shared" si="238"/>
        <v>0.52</v>
      </c>
      <c r="CC377" s="4">
        <v>2.46</v>
      </c>
      <c r="CD377" s="45">
        <f t="shared" si="239"/>
        <v>2.8162013978579115</v>
      </c>
      <c r="CE377" s="26">
        <f t="shared" si="240"/>
        <v>2.7350390681561012</v>
      </c>
      <c r="CF377" s="26">
        <f t="shared" si="241"/>
        <v>2.2202081847384822</v>
      </c>
      <c r="CG377" s="26">
        <f t="shared" si="242"/>
        <v>28.894883331813869</v>
      </c>
      <c r="CH377" s="26">
        <f t="shared" si="243"/>
        <v>30.857676074843539</v>
      </c>
      <c r="CI377" s="26">
        <f t="shared" si="244"/>
        <v>53.73547345671399</v>
      </c>
      <c r="CJ377" s="26">
        <f t="shared" si="245"/>
        <v>58.047182105336553</v>
      </c>
      <c r="CK377" s="16">
        <f t="shared" si="246"/>
        <v>10.658544564246974</v>
      </c>
      <c r="CL377" s="42">
        <v>85</v>
      </c>
      <c r="CM377" s="42">
        <v>69</v>
      </c>
      <c r="CN377" s="42">
        <v>813</v>
      </c>
      <c r="CO377" s="42">
        <v>890</v>
      </c>
      <c r="CP377" s="42">
        <v>334</v>
      </c>
      <c r="CQ377" s="42">
        <v>372</v>
      </c>
      <c r="CR377" s="42">
        <v>473</v>
      </c>
      <c r="CS377" s="42">
        <v>438</v>
      </c>
      <c r="CT377" s="1">
        <v>7</v>
      </c>
      <c r="CU377" s="1">
        <v>1</v>
      </c>
      <c r="CV377" s="42">
        <f t="shared" si="247"/>
        <v>-6</v>
      </c>
      <c r="CW377" s="26">
        <f t="shared" si="248"/>
        <v>0.50964688751365128</v>
      </c>
      <c r="CX377" s="26">
        <f t="shared" si="249"/>
        <v>7.2806698216235893E-2</v>
      </c>
      <c r="CY377" s="26">
        <f t="shared" si="250"/>
        <v>-0.43684018929741536</v>
      </c>
      <c r="CZ377" s="13">
        <v>38</v>
      </c>
      <c r="DA377" s="13">
        <v>32</v>
      </c>
      <c r="DB377" s="27">
        <v>32.53</v>
      </c>
      <c r="DC377" s="27">
        <v>26.42</v>
      </c>
      <c r="DD377" s="27">
        <v>32.659999999999997</v>
      </c>
      <c r="DE377" s="27">
        <v>30.93</v>
      </c>
      <c r="DF377" s="1"/>
      <c r="DG377" s="1"/>
      <c r="DH377" s="21" t="str">
        <f t="shared" si="251"/>
        <v xml:space="preserve"> </v>
      </c>
      <c r="DI377" s="42"/>
      <c r="DJ377" s="42"/>
      <c r="DK377" s="1"/>
      <c r="DL377" s="1"/>
      <c r="DM377" s="1"/>
      <c r="DN377" s="1"/>
      <c r="DO377" s="1"/>
      <c r="DP377" s="1"/>
      <c r="DQ377" s="1"/>
      <c r="DR377" s="42"/>
      <c r="DS377" s="1"/>
      <c r="DT377" s="1"/>
      <c r="DU377" s="1"/>
      <c r="DV377" s="1"/>
      <c r="DW377" s="1"/>
      <c r="DX377" s="13"/>
    </row>
    <row r="378" spans="1:128" ht="25.5" x14ac:dyDescent="0.2">
      <c r="A378" s="13" t="s">
        <v>1526</v>
      </c>
      <c r="B378" s="13" t="s">
        <v>1527</v>
      </c>
      <c r="C378" s="39" t="s">
        <v>3413</v>
      </c>
      <c r="D378" s="1" t="s">
        <v>162</v>
      </c>
      <c r="E378" s="13" t="s">
        <v>154</v>
      </c>
      <c r="F378" s="13">
        <v>82</v>
      </c>
      <c r="G378" s="13">
        <v>21</v>
      </c>
      <c r="H378" s="13">
        <v>25</v>
      </c>
      <c r="I378" s="40">
        <f t="shared" si="210"/>
        <v>46</v>
      </c>
      <c r="J378" s="19">
        <f t="shared" si="211"/>
        <v>2.2093255953572144</v>
      </c>
      <c r="K378" s="1">
        <v>20</v>
      </c>
      <c r="L378" s="1">
        <v>18</v>
      </c>
      <c r="M378" s="1">
        <v>4</v>
      </c>
      <c r="N378" s="1">
        <v>124</v>
      </c>
      <c r="O378" s="1">
        <v>34</v>
      </c>
      <c r="P378" s="1">
        <v>69</v>
      </c>
      <c r="Q378" s="1">
        <v>129</v>
      </c>
      <c r="R378" s="15">
        <f t="shared" si="212"/>
        <v>0.16935483870967741</v>
      </c>
      <c r="S378" s="15">
        <f t="shared" si="213"/>
        <v>9.2511013215859028E-2</v>
      </c>
      <c r="T378" s="16">
        <v>1249.25</v>
      </c>
      <c r="U378" s="16">
        <f t="shared" si="214"/>
        <v>15.234756097560975</v>
      </c>
      <c r="V378" s="16">
        <v>1173</v>
      </c>
      <c r="W378" s="16">
        <f t="shared" si="215"/>
        <v>14.304878048780488</v>
      </c>
      <c r="X378" s="16">
        <v>2781.93</v>
      </c>
      <c r="Y378" s="16">
        <f t="shared" si="216"/>
        <v>33.925975609756094</v>
      </c>
      <c r="Z378" s="21">
        <f t="shared" si="217"/>
        <v>0.29659184865471705</v>
      </c>
      <c r="AA378" s="20">
        <f t="shared" si="218"/>
        <v>171.33333333333334</v>
      </c>
      <c r="AB378">
        <v>41</v>
      </c>
      <c r="AC378" s="1">
        <v>92</v>
      </c>
      <c r="AD378" s="1">
        <v>72</v>
      </c>
      <c r="AE378" s="1">
        <v>24</v>
      </c>
      <c r="AF378" s="1">
        <v>29</v>
      </c>
      <c r="AG378" s="15">
        <f t="shared" si="219"/>
        <v>0.3888888888888889</v>
      </c>
      <c r="AH378" s="15">
        <f t="shared" si="220"/>
        <v>0.40740740740740738</v>
      </c>
      <c r="AI378" s="15">
        <f t="shared" si="221"/>
        <v>0.79629629629629628</v>
      </c>
      <c r="AJ378" s="1">
        <v>316</v>
      </c>
      <c r="AK378" s="21">
        <f t="shared" si="222"/>
        <v>0.28088888888888891</v>
      </c>
      <c r="AL378" s="1">
        <v>399</v>
      </c>
      <c r="AM378" s="21">
        <f t="shared" si="223"/>
        <v>0.35466666666666669</v>
      </c>
      <c r="AN378" s="1">
        <v>410</v>
      </c>
      <c r="AO378" s="21">
        <f t="shared" si="224"/>
        <v>0.36444444444444446</v>
      </c>
      <c r="AP378" s="21">
        <f t="shared" si="225"/>
        <v>0.44195804195804195</v>
      </c>
      <c r="AQ378" s="1">
        <v>4</v>
      </c>
      <c r="AR378" s="4">
        <v>-2.2000000000000002</v>
      </c>
      <c r="AS378" s="41">
        <v>433</v>
      </c>
      <c r="AT378" s="41">
        <v>472</v>
      </c>
      <c r="AU378" s="41">
        <v>380</v>
      </c>
      <c r="AV378" s="21">
        <f t="shared" si="226"/>
        <v>0.47845303867403316</v>
      </c>
      <c r="AW378" s="26">
        <v>17.760000000000002</v>
      </c>
      <c r="AX378" s="42">
        <v>4</v>
      </c>
      <c r="AY378" s="41">
        <v>0.98699999999999999</v>
      </c>
      <c r="AZ378" s="1">
        <v>5</v>
      </c>
      <c r="BA378" s="43">
        <v>2.016</v>
      </c>
      <c r="BB378" s="16">
        <v>50.56</v>
      </c>
      <c r="BC378" s="26">
        <v>18.55</v>
      </c>
      <c r="BD378" s="43">
        <v>0.67700000000000005</v>
      </c>
      <c r="BE378" s="43">
        <v>-14.029</v>
      </c>
      <c r="BF378" s="16">
        <v>44.72</v>
      </c>
      <c r="BG378" s="21">
        <f t="shared" si="227"/>
        <v>0.10505836575875487</v>
      </c>
      <c r="BH378" s="44">
        <f t="shared" si="228"/>
        <v>0.92941176470588238</v>
      </c>
      <c r="BI378" s="42">
        <f t="shared" si="229"/>
        <v>1034.4701304646374</v>
      </c>
      <c r="BJ378" s="21">
        <f t="shared" si="230"/>
        <v>3.4470130464637247E-2</v>
      </c>
      <c r="BK378" s="26">
        <f t="shared" si="231"/>
        <v>2.7621483375959079</v>
      </c>
      <c r="BL378" s="26">
        <f t="shared" si="232"/>
        <v>2.4552429667519182</v>
      </c>
      <c r="BM378" s="16">
        <f t="shared" si="233"/>
        <v>26.291560102301791</v>
      </c>
      <c r="BN378" s="16">
        <f t="shared" si="234"/>
        <v>34.782608695652172</v>
      </c>
      <c r="BO378" s="16">
        <f t="shared" si="235"/>
        <v>47.774936061381077</v>
      </c>
      <c r="BP378" s="16">
        <f t="shared" si="236"/>
        <v>67.314578005115081</v>
      </c>
      <c r="BQ378" s="16">
        <f t="shared" si="237"/>
        <v>-19.539641943734004</v>
      </c>
      <c r="BR378" s="1">
        <v>54</v>
      </c>
      <c r="BS378" s="1">
        <v>48</v>
      </c>
      <c r="BT378" s="42">
        <v>460</v>
      </c>
      <c r="BU378" s="42">
        <v>632</v>
      </c>
      <c r="BV378" s="42">
        <v>171</v>
      </c>
      <c r="BW378" s="42">
        <v>280</v>
      </c>
      <c r="BX378" s="42">
        <v>356</v>
      </c>
      <c r="BY378" s="42">
        <v>249</v>
      </c>
      <c r="BZ378" s="1">
        <v>506</v>
      </c>
      <c r="CA378" s="1">
        <v>654</v>
      </c>
      <c r="CB378" s="21">
        <f t="shared" si="238"/>
        <v>0.43620689655172412</v>
      </c>
      <c r="CC378" s="4">
        <v>-1.06</v>
      </c>
      <c r="CD378" s="45">
        <f t="shared" si="239"/>
        <v>-2.1916349507270141</v>
      </c>
      <c r="CE378" s="26">
        <f t="shared" si="240"/>
        <v>2.2861826142282515</v>
      </c>
      <c r="CF378" s="26">
        <f t="shared" si="241"/>
        <v>2.523427979855712</v>
      </c>
      <c r="CG378" s="26">
        <f t="shared" si="242"/>
        <v>27.283217047157908</v>
      </c>
      <c r="CH378" s="26">
        <f t="shared" si="243"/>
        <v>31.683040191521712</v>
      </c>
      <c r="CI378" s="26">
        <f t="shared" si="244"/>
        <v>48.225512503909165</v>
      </c>
      <c r="CJ378" s="26">
        <f t="shared" si="245"/>
        <v>61.554388500070104</v>
      </c>
      <c r="CK378" s="16">
        <f t="shared" si="246"/>
        <v>-6.2107659475730657</v>
      </c>
      <c r="CL378" s="42">
        <v>106</v>
      </c>
      <c r="CM378" s="42">
        <v>117</v>
      </c>
      <c r="CN378" s="42">
        <v>1159</v>
      </c>
      <c r="CO378" s="42">
        <v>1352</v>
      </c>
      <c r="CP378" s="42">
        <v>413</v>
      </c>
      <c r="CQ378" s="42">
        <v>582</v>
      </c>
      <c r="CR378" s="42">
        <v>803</v>
      </c>
      <c r="CS378" s="42">
        <v>558</v>
      </c>
      <c r="CT378" s="1">
        <v>6</v>
      </c>
      <c r="CU378" s="1">
        <v>4</v>
      </c>
      <c r="CV378" s="42">
        <f t="shared" si="247"/>
        <v>-2</v>
      </c>
      <c r="CW378" s="26">
        <f t="shared" si="248"/>
        <v>0.28817290374224536</v>
      </c>
      <c r="CX378" s="26">
        <f t="shared" si="249"/>
        <v>0.1921152691614969</v>
      </c>
      <c r="CY378" s="26">
        <f t="shared" si="250"/>
        <v>-9.6057634580748452E-2</v>
      </c>
      <c r="CZ378" s="13">
        <v>41</v>
      </c>
      <c r="DA378" s="13">
        <v>52</v>
      </c>
      <c r="DB378" s="27">
        <v>42.46</v>
      </c>
      <c r="DC378" s="27">
        <v>47.67</v>
      </c>
      <c r="DD378" s="27">
        <v>37.44</v>
      </c>
      <c r="DE378" s="27">
        <v>48.82</v>
      </c>
      <c r="DF378" s="13">
        <v>46</v>
      </c>
      <c r="DG378" s="13">
        <v>56</v>
      </c>
      <c r="DH378" s="21">
        <f t="shared" si="251"/>
        <v>0.45098039215686275</v>
      </c>
      <c r="DI378" s="42">
        <v>88</v>
      </c>
      <c r="DJ378" s="42">
        <v>37</v>
      </c>
      <c r="DK378" s="13">
        <v>12</v>
      </c>
      <c r="DL378" s="13">
        <v>1</v>
      </c>
      <c r="DM378" s="13">
        <v>0.125</v>
      </c>
      <c r="DN378" s="13">
        <v>0</v>
      </c>
      <c r="DO378" s="13">
        <v>0</v>
      </c>
      <c r="DP378" s="13">
        <v>0</v>
      </c>
      <c r="DQ378" s="13">
        <v>7</v>
      </c>
      <c r="DR378" s="46">
        <v>4</v>
      </c>
      <c r="DS378" s="13">
        <v>0</v>
      </c>
      <c r="DT378" s="13">
        <v>2</v>
      </c>
      <c r="DU378" s="13">
        <v>-0.28600000000000003</v>
      </c>
      <c r="DV378" s="13">
        <v>0</v>
      </c>
      <c r="DW378" s="13">
        <v>1</v>
      </c>
      <c r="DX378" s="13">
        <v>-0.14300000000000002</v>
      </c>
    </row>
    <row r="379" spans="1:128" ht="25.5" x14ac:dyDescent="0.2">
      <c r="A379" s="13" t="s">
        <v>312</v>
      </c>
      <c r="B379" s="13" t="s">
        <v>1530</v>
      </c>
      <c r="C379" s="39" t="s">
        <v>3414</v>
      </c>
      <c r="D379" s="1" t="s">
        <v>554</v>
      </c>
      <c r="E379" s="13" t="s">
        <v>173</v>
      </c>
      <c r="F379" s="13">
        <v>53</v>
      </c>
      <c r="G379" s="13">
        <v>7</v>
      </c>
      <c r="H379" s="13">
        <v>9</v>
      </c>
      <c r="I379" s="40">
        <f t="shared" si="210"/>
        <v>16</v>
      </c>
      <c r="J379" s="19">
        <f t="shared" si="211"/>
        <v>1.1659919028340555</v>
      </c>
      <c r="K379" s="1">
        <v>7</v>
      </c>
      <c r="L379" s="1">
        <v>4</v>
      </c>
      <c r="M379" s="1">
        <v>4</v>
      </c>
      <c r="N379" s="1">
        <v>74</v>
      </c>
      <c r="O379" s="1">
        <v>24</v>
      </c>
      <c r="P379" s="1">
        <v>51</v>
      </c>
      <c r="Q379" s="1">
        <v>37</v>
      </c>
      <c r="R379" s="15">
        <f t="shared" si="212"/>
        <v>9.45945945945946E-2</v>
      </c>
      <c r="S379" s="15">
        <f t="shared" si="213"/>
        <v>4.6979865771812082E-2</v>
      </c>
      <c r="T379" s="16">
        <v>823.33333333329995</v>
      </c>
      <c r="U379" s="16">
        <f t="shared" si="214"/>
        <v>15.534591194967923</v>
      </c>
      <c r="V379" s="16">
        <v>805.51</v>
      </c>
      <c r="W379" s="16">
        <f t="shared" si="215"/>
        <v>15.198301886792454</v>
      </c>
      <c r="X379" s="16">
        <v>1786.14</v>
      </c>
      <c r="Y379" s="16">
        <f t="shared" si="216"/>
        <v>33.700754716981137</v>
      </c>
      <c r="Z379" s="21">
        <f t="shared" si="217"/>
        <v>0.31080971581810818</v>
      </c>
      <c r="AA379" s="20">
        <f t="shared" si="218"/>
        <v>49.090909090909086</v>
      </c>
      <c r="AB379">
        <v>60</v>
      </c>
      <c r="AC379" s="1">
        <v>54</v>
      </c>
      <c r="AD379" s="1">
        <v>90</v>
      </c>
      <c r="AE379" s="1">
        <v>22</v>
      </c>
      <c r="AF379" s="1">
        <v>11</v>
      </c>
      <c r="AG379" s="15">
        <f t="shared" si="219"/>
        <v>0.21212121212121213</v>
      </c>
      <c r="AH379" s="15">
        <f t="shared" si="220"/>
        <v>0.24242424242424243</v>
      </c>
      <c r="AI379" s="15">
        <f t="shared" si="221"/>
        <v>0.45454545454545459</v>
      </c>
      <c r="AJ379" s="1">
        <v>248</v>
      </c>
      <c r="AK379" s="21">
        <f t="shared" si="222"/>
        <v>0.34444444444444444</v>
      </c>
      <c r="AL379" s="1">
        <v>220</v>
      </c>
      <c r="AM379" s="21">
        <f t="shared" si="223"/>
        <v>0.30555555555555558</v>
      </c>
      <c r="AN379" s="1">
        <v>252</v>
      </c>
      <c r="AO379" s="21">
        <f t="shared" si="224"/>
        <v>0.35</v>
      </c>
      <c r="AP379" s="21">
        <f t="shared" si="225"/>
        <v>0.52991452991452992</v>
      </c>
      <c r="AQ379" s="1">
        <v>8</v>
      </c>
      <c r="AR379" s="4">
        <v>4.08</v>
      </c>
      <c r="AS379" s="41">
        <v>307</v>
      </c>
      <c r="AT379" s="41">
        <v>302</v>
      </c>
      <c r="AU379" s="41">
        <v>240</v>
      </c>
      <c r="AV379" s="21">
        <f t="shared" si="226"/>
        <v>0.50410509031198691</v>
      </c>
      <c r="AW379" s="26">
        <v>17.03</v>
      </c>
      <c r="AX379" s="42">
        <v>8</v>
      </c>
      <c r="AY379" s="41">
        <v>-0.57000000000000006</v>
      </c>
      <c r="AZ379" s="1">
        <v>8</v>
      </c>
      <c r="BA379" s="43">
        <v>-1.1859999999999999</v>
      </c>
      <c r="BB379" s="16">
        <v>49.7</v>
      </c>
      <c r="BC379" s="26">
        <v>16</v>
      </c>
      <c r="BD379" s="43">
        <v>-0.52900000000000003</v>
      </c>
      <c r="BE379" s="43">
        <v>2.492</v>
      </c>
      <c r="BF379" s="16">
        <v>50.92</v>
      </c>
      <c r="BG379" s="21">
        <f t="shared" si="227"/>
        <v>8.1481481481481488E-2</v>
      </c>
      <c r="BH379" s="44">
        <f t="shared" si="228"/>
        <v>0.9140625</v>
      </c>
      <c r="BI379" s="42">
        <f t="shared" si="229"/>
        <v>995.54398148148152</v>
      </c>
      <c r="BJ379" s="21">
        <f t="shared" si="230"/>
        <v>-4.4560185185185119E-3</v>
      </c>
      <c r="BK379" s="26">
        <f t="shared" si="231"/>
        <v>2.4580700425817184</v>
      </c>
      <c r="BL379" s="26">
        <f t="shared" si="232"/>
        <v>2.4580700425817184</v>
      </c>
      <c r="BM379" s="16">
        <f t="shared" si="233"/>
        <v>30.167223249866542</v>
      </c>
      <c r="BN379" s="16">
        <f t="shared" si="234"/>
        <v>28.602996859132723</v>
      </c>
      <c r="BO379" s="16">
        <f t="shared" si="235"/>
        <v>58.025350399126019</v>
      </c>
      <c r="BP379" s="16">
        <f t="shared" si="236"/>
        <v>54.673436704696407</v>
      </c>
      <c r="BQ379" s="16">
        <f t="shared" si="237"/>
        <v>3.3519136944296122</v>
      </c>
      <c r="BR379" s="1">
        <v>33</v>
      </c>
      <c r="BS379" s="1">
        <v>33</v>
      </c>
      <c r="BT379" s="42">
        <v>372</v>
      </c>
      <c r="BU379" s="42">
        <v>351</v>
      </c>
      <c r="BV379" s="42">
        <v>166</v>
      </c>
      <c r="BW379" s="42">
        <v>159</v>
      </c>
      <c r="BX379" s="42">
        <v>191</v>
      </c>
      <c r="BY379" s="42">
        <v>208</v>
      </c>
      <c r="BZ379" s="1">
        <v>377</v>
      </c>
      <c r="CA379" s="1">
        <v>339</v>
      </c>
      <c r="CB379" s="21">
        <f t="shared" si="238"/>
        <v>0.52653631284916202</v>
      </c>
      <c r="CC379" s="4">
        <v>2.56</v>
      </c>
      <c r="CD379" s="45">
        <f t="shared" si="239"/>
        <v>-1.1340350235191075</v>
      </c>
      <c r="CE379" s="26">
        <f t="shared" si="240"/>
        <v>2.3514394168430242</v>
      </c>
      <c r="CF379" s="26">
        <f t="shared" si="241"/>
        <v>2.9560952668883735</v>
      </c>
      <c r="CG379" s="26">
        <f t="shared" si="242"/>
        <v>30.871040343981985</v>
      </c>
      <c r="CH379" s="26">
        <f t="shared" si="243"/>
        <v>30.467936443951757</v>
      </c>
      <c r="CI379" s="26">
        <f t="shared" si="244"/>
        <v>61.842856662971528</v>
      </c>
      <c r="CJ379" s="26">
        <f t="shared" si="245"/>
        <v>58.483657496052928</v>
      </c>
      <c r="CK379" s="16">
        <f t="shared" si="246"/>
        <v>-7.2854724889879208E-3</v>
      </c>
      <c r="CL379" s="42">
        <v>70</v>
      </c>
      <c r="CM379" s="42">
        <v>88</v>
      </c>
      <c r="CN379" s="42">
        <v>849</v>
      </c>
      <c r="CO379" s="42">
        <v>819</v>
      </c>
      <c r="CP379" s="42">
        <v>414</v>
      </c>
      <c r="CQ379" s="42">
        <v>362</v>
      </c>
      <c r="CR379" s="42">
        <v>472</v>
      </c>
      <c r="CS379" s="42">
        <v>508</v>
      </c>
      <c r="CT379" s="1">
        <v>7</v>
      </c>
      <c r="CU379" s="1">
        <v>4</v>
      </c>
      <c r="CV379" s="42">
        <f t="shared" si="247"/>
        <v>-3</v>
      </c>
      <c r="CW379" s="26">
        <f t="shared" si="248"/>
        <v>0.51012145748989923</v>
      </c>
      <c r="CX379" s="26">
        <f t="shared" si="249"/>
        <v>0.29149797570851388</v>
      </c>
      <c r="CY379" s="26">
        <f t="shared" si="250"/>
        <v>-0.21862348178138538</v>
      </c>
      <c r="CZ379" s="13">
        <v>35</v>
      </c>
      <c r="DA379" s="13">
        <v>29</v>
      </c>
      <c r="DB379" s="27">
        <v>25.47</v>
      </c>
      <c r="DC379" s="27">
        <v>28.8</v>
      </c>
      <c r="DD379" s="27">
        <v>31.07</v>
      </c>
      <c r="DE379" s="27">
        <v>31.34</v>
      </c>
      <c r="DF379" s="1"/>
      <c r="DG379" s="1"/>
      <c r="DH379" s="21" t="str">
        <f t="shared" si="251"/>
        <v xml:space="preserve"> </v>
      </c>
      <c r="DI379" s="42"/>
      <c r="DJ379" s="42"/>
      <c r="DK379" s="1"/>
      <c r="DL379" s="1"/>
      <c r="DM379" s="1"/>
      <c r="DN379" s="1"/>
      <c r="DO379" s="1"/>
      <c r="DP379" s="1"/>
      <c r="DQ379" s="47"/>
      <c r="DR379" s="46"/>
      <c r="DS379" s="13"/>
      <c r="DT379" s="13"/>
      <c r="DU379" s="13"/>
      <c r="DV379" s="13"/>
      <c r="DW379" s="13"/>
      <c r="DX379" s="1"/>
    </row>
    <row r="380" spans="1:128" ht="25.5" x14ac:dyDescent="0.2">
      <c r="A380" s="13" t="s">
        <v>1532</v>
      </c>
      <c r="B380" s="13" t="s">
        <v>1533</v>
      </c>
      <c r="C380" s="39" t="s">
        <v>3415</v>
      </c>
      <c r="D380" s="13" t="s">
        <v>264</v>
      </c>
      <c r="E380" s="13" t="s">
        <v>173</v>
      </c>
      <c r="F380" s="13">
        <v>80</v>
      </c>
      <c r="G380" s="13">
        <v>2</v>
      </c>
      <c r="H380" s="13">
        <v>12</v>
      </c>
      <c r="I380" s="40">
        <f t="shared" si="210"/>
        <v>14</v>
      </c>
      <c r="J380" s="19">
        <f t="shared" si="211"/>
        <v>0.7230989956958187</v>
      </c>
      <c r="K380" s="1">
        <v>2</v>
      </c>
      <c r="L380" s="1">
        <v>5</v>
      </c>
      <c r="M380" s="1">
        <v>6</v>
      </c>
      <c r="N380" s="1">
        <v>78</v>
      </c>
      <c r="O380" s="1">
        <v>25</v>
      </c>
      <c r="P380" s="1">
        <v>45</v>
      </c>
      <c r="Q380" s="1">
        <v>33</v>
      </c>
      <c r="R380" s="15">
        <f t="shared" si="212"/>
        <v>2.564102564102564E-2</v>
      </c>
      <c r="S380" s="15">
        <f t="shared" si="213"/>
        <v>1.3513513513513514E-2</v>
      </c>
      <c r="T380" s="16">
        <v>1161.6666666666999</v>
      </c>
      <c r="U380" s="16">
        <f t="shared" si="214"/>
        <v>14.52083333333375</v>
      </c>
      <c r="V380" s="16">
        <v>1126.8699999999999</v>
      </c>
      <c r="W380" s="16">
        <f t="shared" si="215"/>
        <v>14.085874999999998</v>
      </c>
      <c r="X380" s="16">
        <v>2714.09</v>
      </c>
      <c r="Y380" s="16">
        <f t="shared" si="216"/>
        <v>33.926124999999999</v>
      </c>
      <c r="Z380" s="21">
        <f t="shared" si="217"/>
        <v>0.29338238357077395</v>
      </c>
      <c r="AA380" s="20">
        <f t="shared" si="218"/>
        <v>73.918918918918919</v>
      </c>
      <c r="AB380">
        <v>94</v>
      </c>
      <c r="AC380" s="1">
        <v>94</v>
      </c>
      <c r="AD380" s="1">
        <v>114</v>
      </c>
      <c r="AE380" s="1">
        <v>26</v>
      </c>
      <c r="AF380" s="1">
        <v>14</v>
      </c>
      <c r="AG380" s="15">
        <f t="shared" si="219"/>
        <v>5.4054054054054057E-2</v>
      </c>
      <c r="AH380" s="15">
        <f t="shared" si="220"/>
        <v>0.29729729729729731</v>
      </c>
      <c r="AI380" s="15">
        <f t="shared" si="221"/>
        <v>0.35135135135135137</v>
      </c>
      <c r="AJ380" s="1">
        <v>269</v>
      </c>
      <c r="AK380" s="21">
        <f t="shared" si="222"/>
        <v>0.27477017364657813</v>
      </c>
      <c r="AL380" s="1">
        <v>362</v>
      </c>
      <c r="AM380" s="21">
        <f t="shared" si="223"/>
        <v>0.36976506639427986</v>
      </c>
      <c r="AN380" s="1">
        <v>348</v>
      </c>
      <c r="AO380" s="21">
        <f t="shared" si="224"/>
        <v>0.35546475995914201</v>
      </c>
      <c r="AP380" s="21">
        <f t="shared" si="225"/>
        <v>0.42630744849445323</v>
      </c>
      <c r="AQ380" s="1">
        <v>1</v>
      </c>
      <c r="AR380" s="4">
        <v>-9.5399999999999991</v>
      </c>
      <c r="AS380" s="41">
        <v>392</v>
      </c>
      <c r="AT380" s="41">
        <v>412</v>
      </c>
      <c r="AU380" s="41">
        <v>319</v>
      </c>
      <c r="AV380" s="21">
        <f t="shared" si="226"/>
        <v>0.48756218905472637</v>
      </c>
      <c r="AW380" s="26">
        <v>16.95</v>
      </c>
      <c r="AX380" s="42">
        <v>9</v>
      </c>
      <c r="AY380" s="41">
        <v>-0.41899999999999998</v>
      </c>
      <c r="AZ380" s="1">
        <v>9</v>
      </c>
      <c r="BA380" s="43">
        <v>-0.44400000000000001</v>
      </c>
      <c r="BB380" s="16">
        <v>49.86</v>
      </c>
      <c r="BC380" s="26">
        <v>16.100000000000001</v>
      </c>
      <c r="BD380" s="43">
        <v>0.502</v>
      </c>
      <c r="BE380" s="43">
        <v>3.9020000000000001</v>
      </c>
      <c r="BF380" s="16">
        <v>51.33</v>
      </c>
      <c r="BG380" s="21">
        <f t="shared" si="227"/>
        <v>6.7641681901279713E-2</v>
      </c>
      <c r="BH380" s="44">
        <f t="shared" si="228"/>
        <v>0.91684434968017059</v>
      </c>
      <c r="BI380" s="42">
        <f t="shared" si="229"/>
        <v>984.48603158145033</v>
      </c>
      <c r="BJ380" s="21">
        <f t="shared" si="230"/>
        <v>-1.5513968418549698E-2</v>
      </c>
      <c r="BK380" s="26">
        <f t="shared" si="231"/>
        <v>1.9700586580528365</v>
      </c>
      <c r="BL380" s="26">
        <f t="shared" si="232"/>
        <v>2.076548315244882</v>
      </c>
      <c r="BM380" s="16">
        <f t="shared" si="233"/>
        <v>29.124921242024371</v>
      </c>
      <c r="BN380" s="16">
        <f t="shared" si="234"/>
        <v>24.971824611534608</v>
      </c>
      <c r="BO380" s="16">
        <f t="shared" si="235"/>
        <v>54.842173453903293</v>
      </c>
      <c r="BP380" s="16">
        <f t="shared" si="236"/>
        <v>49.03848713693683</v>
      </c>
      <c r="BQ380" s="16">
        <f t="shared" si="237"/>
        <v>5.8036863169664628</v>
      </c>
      <c r="BR380" s="1">
        <v>37</v>
      </c>
      <c r="BS380" s="1">
        <v>39</v>
      </c>
      <c r="BT380" s="42">
        <v>510</v>
      </c>
      <c r="BU380" s="42">
        <v>430</v>
      </c>
      <c r="BV380" s="42">
        <v>223</v>
      </c>
      <c r="BW380" s="42">
        <v>172</v>
      </c>
      <c r="BX380" s="42">
        <v>280</v>
      </c>
      <c r="BY380" s="42">
        <v>260</v>
      </c>
      <c r="BZ380" s="1">
        <v>507</v>
      </c>
      <c r="CA380" s="1">
        <v>430</v>
      </c>
      <c r="CB380" s="21">
        <f t="shared" si="238"/>
        <v>0.54108858057630738</v>
      </c>
      <c r="CC380" s="4">
        <v>2.38</v>
      </c>
      <c r="CD380" s="45">
        <f t="shared" si="239"/>
        <v>3.1363075530995834</v>
      </c>
      <c r="CE380" s="26">
        <f t="shared" si="240"/>
        <v>2.6749297186165526</v>
      </c>
      <c r="CF380" s="26">
        <f t="shared" si="241"/>
        <v>2.1885788606862704</v>
      </c>
      <c r="CG380" s="26">
        <f t="shared" si="242"/>
        <v>30.861172621394278</v>
      </c>
      <c r="CH380" s="26">
        <f t="shared" si="243"/>
        <v>27.633571473311498</v>
      </c>
      <c r="CI380" s="26">
        <f t="shared" si="244"/>
        <v>55.908241804803815</v>
      </c>
      <c r="CJ380" s="26">
        <f t="shared" si="245"/>
        <v>52.879602371328872</v>
      </c>
      <c r="CK380" s="16">
        <f t="shared" si="246"/>
        <v>2.7750468834915196</v>
      </c>
      <c r="CL380" s="42">
        <v>121</v>
      </c>
      <c r="CM380" s="42">
        <v>99</v>
      </c>
      <c r="CN380" s="42">
        <v>1275</v>
      </c>
      <c r="CO380" s="42">
        <v>1151</v>
      </c>
      <c r="CP380" s="42">
        <v>546</v>
      </c>
      <c r="CQ380" s="42">
        <v>509</v>
      </c>
      <c r="CR380" s="42">
        <v>633</v>
      </c>
      <c r="CS380" s="42">
        <v>587</v>
      </c>
      <c r="CT380" s="1">
        <v>7</v>
      </c>
      <c r="CU380" s="1">
        <v>8</v>
      </c>
      <c r="CV380" s="42">
        <f t="shared" si="247"/>
        <v>1</v>
      </c>
      <c r="CW380" s="26">
        <f t="shared" si="248"/>
        <v>0.36154949784790935</v>
      </c>
      <c r="CX380" s="26">
        <f t="shared" si="249"/>
        <v>0.41319942611189636</v>
      </c>
      <c r="CY380" s="26">
        <f t="shared" si="250"/>
        <v>5.1649928263987045E-2</v>
      </c>
      <c r="CZ380" s="13">
        <v>43</v>
      </c>
      <c r="DA380" s="13">
        <v>39</v>
      </c>
      <c r="DB380" s="27">
        <v>44.06</v>
      </c>
      <c r="DC380" s="27">
        <v>33.51</v>
      </c>
      <c r="DD380" s="27">
        <v>44.06</v>
      </c>
      <c r="DE380" s="27">
        <v>39.909999999999997</v>
      </c>
      <c r="DF380" s="1"/>
      <c r="DG380" s="1"/>
      <c r="DH380" s="21" t="str">
        <f t="shared" si="251"/>
        <v xml:space="preserve"> </v>
      </c>
      <c r="DI380" s="42"/>
      <c r="DJ380" s="42"/>
      <c r="DK380" s="1"/>
      <c r="DL380" s="1"/>
      <c r="DM380" s="1"/>
      <c r="DN380" s="1"/>
      <c r="DO380" s="1"/>
      <c r="DP380" s="1"/>
      <c r="DQ380" s="1"/>
      <c r="DR380" s="42"/>
      <c r="DS380" s="1"/>
      <c r="DT380" s="1"/>
      <c r="DU380" s="1"/>
      <c r="DV380" s="1"/>
      <c r="DW380" s="1"/>
      <c r="DX380" s="13"/>
    </row>
    <row r="381" spans="1:128" ht="25.5" x14ac:dyDescent="0.2">
      <c r="A381" s="13" t="s">
        <v>1053</v>
      </c>
      <c r="B381" s="13" t="s">
        <v>1533</v>
      </c>
      <c r="C381" s="39" t="s">
        <v>3416</v>
      </c>
      <c r="D381" s="1" t="s">
        <v>334</v>
      </c>
      <c r="E381" s="13" t="s">
        <v>154</v>
      </c>
      <c r="F381" s="13">
        <v>55</v>
      </c>
      <c r="G381" s="13">
        <v>5</v>
      </c>
      <c r="H381" s="13">
        <v>2</v>
      </c>
      <c r="I381" s="40">
        <f t="shared" si="210"/>
        <v>7</v>
      </c>
      <c r="J381" s="19">
        <f t="shared" si="211"/>
        <v>0.9193389515158148</v>
      </c>
      <c r="K381" s="1">
        <v>5</v>
      </c>
      <c r="L381" s="1">
        <v>0</v>
      </c>
      <c r="M381" s="1">
        <v>2</v>
      </c>
      <c r="N381" s="1">
        <v>55</v>
      </c>
      <c r="O381" s="1">
        <v>29</v>
      </c>
      <c r="P381" s="1">
        <v>17</v>
      </c>
      <c r="Q381" s="1">
        <v>58</v>
      </c>
      <c r="R381" s="15">
        <f t="shared" si="212"/>
        <v>9.0909090909090912E-2</v>
      </c>
      <c r="S381" s="15">
        <f t="shared" si="213"/>
        <v>4.9504950495049507E-2</v>
      </c>
      <c r="T381" s="16">
        <v>456.85</v>
      </c>
      <c r="U381" s="16">
        <f t="shared" si="214"/>
        <v>8.3063636363636366</v>
      </c>
      <c r="V381" s="16">
        <v>454.83</v>
      </c>
      <c r="W381" s="16">
        <f t="shared" si="215"/>
        <v>8.2696363636363639</v>
      </c>
      <c r="X381" s="16">
        <v>2151.0700000000002</v>
      </c>
      <c r="Y381" s="16">
        <f t="shared" si="216"/>
        <v>39.110363636363637</v>
      </c>
      <c r="Z381" s="21">
        <f t="shared" si="217"/>
        <v>0.17453854714302161</v>
      </c>
      <c r="AA381" s="20">
        <f t="shared" si="218"/>
        <v>0</v>
      </c>
      <c r="AB381">
        <v>19</v>
      </c>
      <c r="AC381" s="1">
        <v>109</v>
      </c>
      <c r="AD381" s="1">
        <v>81</v>
      </c>
      <c r="AE381" s="1">
        <v>6</v>
      </c>
      <c r="AF381" s="1">
        <v>6</v>
      </c>
      <c r="AG381" s="15">
        <f t="shared" si="219"/>
        <v>0.5</v>
      </c>
      <c r="AH381" s="15">
        <f t="shared" si="220"/>
        <v>0.2</v>
      </c>
      <c r="AI381" s="15">
        <f t="shared" si="221"/>
        <v>0.7</v>
      </c>
      <c r="AJ381" s="1">
        <v>133</v>
      </c>
      <c r="AK381" s="21">
        <f t="shared" si="222"/>
        <v>0.30787037037037035</v>
      </c>
      <c r="AL381" s="1">
        <v>133</v>
      </c>
      <c r="AM381" s="21">
        <f t="shared" si="223"/>
        <v>0.30787037037037035</v>
      </c>
      <c r="AN381" s="1">
        <v>166</v>
      </c>
      <c r="AO381" s="21">
        <f t="shared" si="224"/>
        <v>0.38425925925925924</v>
      </c>
      <c r="AP381" s="21">
        <f t="shared" si="225"/>
        <v>0.5</v>
      </c>
      <c r="AQ381" s="1">
        <v>7</v>
      </c>
      <c r="AR381" s="4">
        <v>1.38</v>
      </c>
      <c r="AS381" s="41">
        <v>156</v>
      </c>
      <c r="AT381" s="41">
        <v>204</v>
      </c>
      <c r="AU381" s="41">
        <v>135</v>
      </c>
      <c r="AV381" s="21">
        <f t="shared" si="226"/>
        <v>0.43333333333333335</v>
      </c>
      <c r="AW381" s="26">
        <v>16.5</v>
      </c>
      <c r="AX381" s="42">
        <v>14</v>
      </c>
      <c r="AY381" s="41">
        <v>-1.506</v>
      </c>
      <c r="AZ381" s="1">
        <v>14</v>
      </c>
      <c r="BA381" s="43">
        <v>-1.214</v>
      </c>
      <c r="BB381" s="16">
        <v>49.39</v>
      </c>
      <c r="BC381" s="26">
        <v>16.93</v>
      </c>
      <c r="BD381" s="43">
        <v>-1.6819999999999999</v>
      </c>
      <c r="BE381" s="43">
        <v>0.752</v>
      </c>
      <c r="BF381" s="16">
        <v>49.23</v>
      </c>
      <c r="BG381" s="21">
        <f t="shared" si="227"/>
        <v>4.5662100456621002E-2</v>
      </c>
      <c r="BH381" s="44">
        <f t="shared" si="228"/>
        <v>0.93034825870646765</v>
      </c>
      <c r="BI381" s="42">
        <f t="shared" si="229"/>
        <v>976.01035916308865</v>
      </c>
      <c r="BJ381" s="21">
        <f t="shared" si="230"/>
        <v>-2.3989640836911352E-2</v>
      </c>
      <c r="BK381" s="26">
        <f t="shared" si="231"/>
        <v>1.3191741969527075</v>
      </c>
      <c r="BL381" s="26">
        <f t="shared" si="232"/>
        <v>1.8468438757337904</v>
      </c>
      <c r="BM381" s="16">
        <f t="shared" si="233"/>
        <v>28.889914913264295</v>
      </c>
      <c r="BN381" s="16">
        <f t="shared" si="234"/>
        <v>26.515401358749418</v>
      </c>
      <c r="BO381" s="16">
        <f t="shared" si="235"/>
        <v>52.107380779631946</v>
      </c>
      <c r="BP381" s="16">
        <f t="shared" si="236"/>
        <v>51.315876261460325</v>
      </c>
      <c r="BQ381" s="16">
        <f t="shared" si="237"/>
        <v>0.79150451817162093</v>
      </c>
      <c r="BR381" s="1">
        <v>10</v>
      </c>
      <c r="BS381" s="1">
        <v>14</v>
      </c>
      <c r="BT381" s="42">
        <v>209</v>
      </c>
      <c r="BU381" s="42">
        <v>187</v>
      </c>
      <c r="BV381" s="42">
        <v>85</v>
      </c>
      <c r="BW381" s="42">
        <v>85</v>
      </c>
      <c r="BX381" s="42">
        <v>103</v>
      </c>
      <c r="BY381" s="42">
        <v>91</v>
      </c>
      <c r="BZ381" s="1">
        <v>190</v>
      </c>
      <c r="CA381" s="1">
        <v>166</v>
      </c>
      <c r="CB381" s="21">
        <f t="shared" si="238"/>
        <v>0.5337078651685393</v>
      </c>
      <c r="CC381" s="4">
        <v>3.07</v>
      </c>
      <c r="CD381" s="45">
        <f t="shared" si="239"/>
        <v>-1.26449548182838</v>
      </c>
      <c r="CE381" s="26">
        <f t="shared" si="240"/>
        <v>2.9566680768175839</v>
      </c>
      <c r="CF381" s="26">
        <f t="shared" si="241"/>
        <v>2.3151268903382967</v>
      </c>
      <c r="CG381" s="26">
        <f t="shared" si="242"/>
        <v>28.478850060667479</v>
      </c>
      <c r="CH381" s="26">
        <f t="shared" si="243"/>
        <v>29.455108387918568</v>
      </c>
      <c r="CI381" s="26">
        <f t="shared" si="244"/>
        <v>55.897762508890921</v>
      </c>
      <c r="CJ381" s="26">
        <f t="shared" si="245"/>
        <v>57.097165596656538</v>
      </c>
      <c r="CK381" s="16">
        <f t="shared" si="246"/>
        <v>1.9909076059372381</v>
      </c>
      <c r="CL381" s="42">
        <v>106</v>
      </c>
      <c r="CM381" s="42">
        <v>83</v>
      </c>
      <c r="CN381" s="42">
        <v>915</v>
      </c>
      <c r="CO381" s="42">
        <v>973</v>
      </c>
      <c r="CP381" s="42">
        <v>477</v>
      </c>
      <c r="CQ381" s="42">
        <v>455</v>
      </c>
      <c r="CR381" s="42">
        <v>536</v>
      </c>
      <c r="CS381" s="42">
        <v>506</v>
      </c>
      <c r="CT381" s="1">
        <v>5</v>
      </c>
      <c r="CU381" s="1">
        <v>9</v>
      </c>
      <c r="CV381" s="42">
        <f t="shared" si="247"/>
        <v>4</v>
      </c>
      <c r="CW381" s="26">
        <f t="shared" si="248"/>
        <v>0.65667067965415349</v>
      </c>
      <c r="CX381" s="26">
        <f t="shared" si="249"/>
        <v>1.1820072233774761</v>
      </c>
      <c r="CY381" s="26">
        <f t="shared" si="250"/>
        <v>0.52533654372332272</v>
      </c>
      <c r="CZ381" s="13">
        <v>16</v>
      </c>
      <c r="DA381" s="13">
        <v>16</v>
      </c>
      <c r="DB381" s="27">
        <v>18.559999999999999</v>
      </c>
      <c r="DC381" s="27">
        <v>17.73</v>
      </c>
      <c r="DD381" s="27">
        <v>17.13</v>
      </c>
      <c r="DE381" s="27">
        <v>17.059999999999999</v>
      </c>
      <c r="DF381" s="13">
        <v>10</v>
      </c>
      <c r="DG381" s="13">
        <v>4</v>
      </c>
      <c r="DH381" s="21">
        <f t="shared" si="251"/>
        <v>0.7142857142857143</v>
      </c>
      <c r="DI381" s="42">
        <v>7</v>
      </c>
      <c r="DJ381" s="42">
        <v>6</v>
      </c>
      <c r="DK381" s="13">
        <v>0</v>
      </c>
      <c r="DL381" s="13">
        <v>1</v>
      </c>
      <c r="DM381" s="13">
        <v>-0.14300000000000002</v>
      </c>
      <c r="DN381" s="13">
        <v>0</v>
      </c>
      <c r="DO381" s="13">
        <v>0</v>
      </c>
      <c r="DP381" s="13">
        <v>0</v>
      </c>
      <c r="DQ381" s="13">
        <v>3</v>
      </c>
      <c r="DR381" s="46">
        <v>1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</row>
    <row r="382" spans="1:128" ht="25.5" x14ac:dyDescent="0.2">
      <c r="A382" s="13" t="s">
        <v>1538</v>
      </c>
      <c r="B382" s="13" t="s">
        <v>1539</v>
      </c>
      <c r="C382" s="39" t="s">
        <v>3417</v>
      </c>
      <c r="D382" s="1" t="s">
        <v>302</v>
      </c>
      <c r="E382" s="13" t="s">
        <v>154</v>
      </c>
      <c r="F382" s="13">
        <v>77</v>
      </c>
      <c r="G382" s="13">
        <v>13</v>
      </c>
      <c r="H382" s="13">
        <v>23</v>
      </c>
      <c r="I382" s="40">
        <f t="shared" si="210"/>
        <v>36</v>
      </c>
      <c r="J382" s="19">
        <f t="shared" si="211"/>
        <v>1.8458646081098928</v>
      </c>
      <c r="K382" s="1">
        <v>12</v>
      </c>
      <c r="L382" s="1">
        <v>14</v>
      </c>
      <c r="M382" s="1">
        <v>6</v>
      </c>
      <c r="N382" s="1">
        <v>128</v>
      </c>
      <c r="O382" s="1">
        <v>49</v>
      </c>
      <c r="P382" s="1">
        <v>54</v>
      </c>
      <c r="Q382" s="1">
        <v>160</v>
      </c>
      <c r="R382" s="15">
        <f t="shared" si="212"/>
        <v>0.1015625</v>
      </c>
      <c r="S382" s="15">
        <f t="shared" si="213"/>
        <v>5.627705627705628E-2</v>
      </c>
      <c r="T382" s="16">
        <v>1170.1833333333</v>
      </c>
      <c r="U382" s="16">
        <f t="shared" si="214"/>
        <v>15.197186147185715</v>
      </c>
      <c r="V382" s="16">
        <v>1064.53</v>
      </c>
      <c r="W382" s="16">
        <f t="shared" si="215"/>
        <v>13.825064935064935</v>
      </c>
      <c r="X382" s="16">
        <v>2640.68</v>
      </c>
      <c r="Y382" s="16">
        <f t="shared" si="216"/>
        <v>34.29454545454545</v>
      </c>
      <c r="Z382" s="21">
        <f t="shared" si="217"/>
        <v>0.28730625254708914</v>
      </c>
      <c r="AA382" s="20">
        <f t="shared" si="218"/>
        <v>167.68181818181819</v>
      </c>
      <c r="AB382">
        <v>12</v>
      </c>
      <c r="AC382" s="1">
        <v>28</v>
      </c>
      <c r="AD382" s="1">
        <v>89</v>
      </c>
      <c r="AE382" s="1">
        <v>34</v>
      </c>
      <c r="AF382" s="1">
        <v>35</v>
      </c>
      <c r="AG382" s="15">
        <f t="shared" si="219"/>
        <v>0.29545454545454547</v>
      </c>
      <c r="AH382" s="15">
        <f t="shared" si="220"/>
        <v>0.45454545454545453</v>
      </c>
      <c r="AI382" s="15">
        <f t="shared" si="221"/>
        <v>0.75</v>
      </c>
      <c r="AJ382" s="1">
        <v>340</v>
      </c>
      <c r="AK382" s="21">
        <f t="shared" si="222"/>
        <v>0.32882011605415862</v>
      </c>
      <c r="AL382" s="1">
        <v>303</v>
      </c>
      <c r="AM382" s="21">
        <f t="shared" si="223"/>
        <v>0.29303675048355898</v>
      </c>
      <c r="AN382" s="1">
        <v>391</v>
      </c>
      <c r="AO382" s="21">
        <f t="shared" si="224"/>
        <v>0.3781431334622824</v>
      </c>
      <c r="AP382" s="21">
        <f t="shared" si="225"/>
        <v>0.52877138413685842</v>
      </c>
      <c r="AQ382" s="1">
        <v>11</v>
      </c>
      <c r="AR382" s="4">
        <v>7.19</v>
      </c>
      <c r="AS382" s="41">
        <v>423</v>
      </c>
      <c r="AT382" s="41">
        <v>362</v>
      </c>
      <c r="AU382" s="41">
        <v>352</v>
      </c>
      <c r="AV382" s="21">
        <f t="shared" si="226"/>
        <v>0.53885350318471337</v>
      </c>
      <c r="AW382" s="26">
        <v>17.600000000000001</v>
      </c>
      <c r="AX382" s="42">
        <v>1</v>
      </c>
      <c r="AY382" s="41">
        <v>0.14200000000000002</v>
      </c>
      <c r="AZ382" s="1">
        <v>11</v>
      </c>
      <c r="BA382" s="43">
        <v>0.65700000000000003</v>
      </c>
      <c r="BB382" s="16">
        <v>49.95</v>
      </c>
      <c r="BC382" s="26">
        <v>18.600000000000001</v>
      </c>
      <c r="BD382" s="43">
        <v>0.91900000000000004</v>
      </c>
      <c r="BE382" s="43">
        <v>-2.7570000000000001</v>
      </c>
      <c r="BF382" s="16">
        <v>50.68</v>
      </c>
      <c r="BG382" s="21">
        <f t="shared" si="227"/>
        <v>8.3491461100569264E-2</v>
      </c>
      <c r="BH382" s="44">
        <f t="shared" si="228"/>
        <v>0.92500000000000004</v>
      </c>
      <c r="BI382" s="42">
        <f t="shared" si="229"/>
        <v>1008.4914611005693</v>
      </c>
      <c r="BJ382" s="21">
        <f t="shared" si="230"/>
        <v>8.4914611005693086E-3</v>
      </c>
      <c r="BK382" s="26">
        <f t="shared" si="231"/>
        <v>2.4799676852695556</v>
      </c>
      <c r="BL382" s="26">
        <f t="shared" si="232"/>
        <v>2.0290644697659999</v>
      </c>
      <c r="BM382" s="16">
        <f t="shared" si="233"/>
        <v>29.703249321296724</v>
      </c>
      <c r="BN382" s="16">
        <f t="shared" si="234"/>
        <v>27.054192930213333</v>
      </c>
      <c r="BO382" s="16">
        <f t="shared" si="235"/>
        <v>53.037490723605728</v>
      </c>
      <c r="BP382" s="16">
        <f t="shared" si="236"/>
        <v>47.401200529811277</v>
      </c>
      <c r="BQ382" s="16">
        <f t="shared" si="237"/>
        <v>5.6362901937944514</v>
      </c>
      <c r="BR382" s="1">
        <v>44</v>
      </c>
      <c r="BS382" s="1">
        <v>36</v>
      </c>
      <c r="BT382" s="42">
        <v>483</v>
      </c>
      <c r="BU382" s="42">
        <v>444</v>
      </c>
      <c r="BV382" s="42">
        <v>175</v>
      </c>
      <c r="BW382" s="42">
        <v>171</v>
      </c>
      <c r="BX382" s="42">
        <v>190</v>
      </c>
      <c r="BY382" s="42">
        <v>239</v>
      </c>
      <c r="BZ382" s="1">
        <v>471</v>
      </c>
      <c r="CA382" s="1">
        <v>404</v>
      </c>
      <c r="CB382" s="21">
        <f t="shared" si="238"/>
        <v>0.53828571428571426</v>
      </c>
      <c r="CC382" s="4">
        <v>6.5</v>
      </c>
      <c r="CD382" s="45">
        <f t="shared" si="239"/>
        <v>8.2697769745098491</v>
      </c>
      <c r="CE382" s="26">
        <f t="shared" si="240"/>
        <v>1.8631564596997745</v>
      </c>
      <c r="CF382" s="26">
        <f t="shared" si="241"/>
        <v>1.8858778799400158</v>
      </c>
      <c r="CG382" s="26">
        <f t="shared" si="242"/>
        <v>24.402805338018997</v>
      </c>
      <c r="CH382" s="26">
        <f t="shared" si="243"/>
        <v>29.151582168229396</v>
      </c>
      <c r="CI382" s="26">
        <f t="shared" si="244"/>
        <v>46.033597406728575</v>
      </c>
      <c r="CJ382" s="26">
        <f t="shared" si="245"/>
        <v>51.577623945347412</v>
      </c>
      <c r="CK382" s="16">
        <f t="shared" si="246"/>
        <v>11.180316732413289</v>
      </c>
      <c r="CL382" s="42">
        <v>82</v>
      </c>
      <c r="CM382" s="42">
        <v>83</v>
      </c>
      <c r="CN382" s="42">
        <v>992</v>
      </c>
      <c r="CO382" s="42">
        <v>1200</v>
      </c>
      <c r="CP382" s="42">
        <v>434</v>
      </c>
      <c r="CQ382" s="42">
        <v>456</v>
      </c>
      <c r="CR382" s="42">
        <v>531</v>
      </c>
      <c r="CS382" s="42">
        <v>518</v>
      </c>
      <c r="CT382" s="1">
        <v>16</v>
      </c>
      <c r="CU382" s="1">
        <v>12</v>
      </c>
      <c r="CV382" s="42">
        <f t="shared" si="247"/>
        <v>-4</v>
      </c>
      <c r="CW382" s="26">
        <f t="shared" si="248"/>
        <v>0.82038427027106353</v>
      </c>
      <c r="CX382" s="26">
        <f t="shared" si="249"/>
        <v>0.61528820270329765</v>
      </c>
      <c r="CY382" s="26">
        <f t="shared" si="250"/>
        <v>-0.20509606756776588</v>
      </c>
      <c r="CZ382" s="13">
        <v>41</v>
      </c>
      <c r="DA382" s="13">
        <v>35</v>
      </c>
      <c r="DB382" s="27">
        <v>32.68</v>
      </c>
      <c r="DC382" s="27">
        <v>34.520000000000003</v>
      </c>
      <c r="DD382" s="27">
        <v>35.880000000000003</v>
      </c>
      <c r="DE382" s="27">
        <v>40.89</v>
      </c>
      <c r="DF382" s="13">
        <v>1</v>
      </c>
      <c r="DG382" s="13">
        <v>0</v>
      </c>
      <c r="DH382" s="21">
        <f t="shared" si="251"/>
        <v>1</v>
      </c>
      <c r="DI382" s="42"/>
      <c r="DJ382" s="42"/>
      <c r="DK382" s="1"/>
      <c r="DL382" s="1"/>
      <c r="DM382" s="1"/>
      <c r="DN382" s="1"/>
      <c r="DO382" s="1"/>
      <c r="DP382" s="1"/>
      <c r="DQ382" s="13">
        <v>1</v>
      </c>
      <c r="DR382" s="46">
        <v>1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</row>
    <row r="383" spans="1:128" ht="25.5" x14ac:dyDescent="0.2">
      <c r="A383" s="13" t="s">
        <v>1542</v>
      </c>
      <c r="B383" s="13" t="s">
        <v>1543</v>
      </c>
      <c r="C383" s="39" t="s">
        <v>3418</v>
      </c>
      <c r="D383" s="1" t="s">
        <v>243</v>
      </c>
      <c r="E383" s="13" t="s">
        <v>146</v>
      </c>
      <c r="F383" s="13">
        <v>74</v>
      </c>
      <c r="G383" s="13">
        <v>7</v>
      </c>
      <c r="H383" s="13">
        <v>10</v>
      </c>
      <c r="I383" s="40">
        <f t="shared" si="210"/>
        <v>17</v>
      </c>
      <c r="J383" s="19">
        <f t="shared" si="211"/>
        <v>1.2379892788509663</v>
      </c>
      <c r="K383" s="1">
        <v>7</v>
      </c>
      <c r="L383" s="1">
        <v>5</v>
      </c>
      <c r="M383" s="1">
        <v>5</v>
      </c>
      <c r="N383" s="1">
        <v>90</v>
      </c>
      <c r="O383" s="1">
        <v>39</v>
      </c>
      <c r="P383" s="1">
        <v>42</v>
      </c>
      <c r="Q383" s="1">
        <v>109</v>
      </c>
      <c r="R383" s="15">
        <f t="shared" si="212"/>
        <v>7.7777777777777779E-2</v>
      </c>
      <c r="S383" s="15">
        <f t="shared" si="213"/>
        <v>4.0935672514619881E-2</v>
      </c>
      <c r="T383" s="16">
        <v>823.91666666670005</v>
      </c>
      <c r="U383" s="16">
        <f t="shared" si="214"/>
        <v>11.134009009009461</v>
      </c>
      <c r="V383" s="16">
        <v>807.52</v>
      </c>
      <c r="W383" s="16">
        <f t="shared" si="215"/>
        <v>10.912432432432432</v>
      </c>
      <c r="X383" s="16">
        <v>2764.12</v>
      </c>
      <c r="Y383" s="16">
        <f t="shared" si="216"/>
        <v>37.352972972972971</v>
      </c>
      <c r="Z383" s="21">
        <f t="shared" si="217"/>
        <v>0.22609221534085183</v>
      </c>
      <c r="AA383" s="20">
        <f t="shared" si="218"/>
        <v>76.111111111111114</v>
      </c>
      <c r="AB383">
        <v>16</v>
      </c>
      <c r="AC383" s="1">
        <v>30</v>
      </c>
      <c r="AD383" s="1">
        <v>77</v>
      </c>
      <c r="AE383" s="1">
        <v>9</v>
      </c>
      <c r="AF383" s="1">
        <v>16</v>
      </c>
      <c r="AG383" s="15">
        <f t="shared" si="219"/>
        <v>0.25925925925925924</v>
      </c>
      <c r="AH383" s="15">
        <f t="shared" si="220"/>
        <v>0.37037037037037035</v>
      </c>
      <c r="AI383" s="15">
        <f t="shared" si="221"/>
        <v>0.62962962962962954</v>
      </c>
      <c r="AJ383" s="1">
        <v>287</v>
      </c>
      <c r="AK383" s="21">
        <f t="shared" si="222"/>
        <v>0.35475896168108778</v>
      </c>
      <c r="AL383" s="1">
        <v>227</v>
      </c>
      <c r="AM383" s="21">
        <f t="shared" si="223"/>
        <v>0.28059332509270707</v>
      </c>
      <c r="AN383" s="1">
        <v>295</v>
      </c>
      <c r="AO383" s="21">
        <f t="shared" si="224"/>
        <v>0.36464771322620521</v>
      </c>
      <c r="AP383" s="21">
        <f t="shared" si="225"/>
        <v>0.55836575875486383</v>
      </c>
      <c r="AQ383" s="1">
        <v>9</v>
      </c>
      <c r="AR383" s="4">
        <v>6.89</v>
      </c>
      <c r="AS383" s="41">
        <v>296</v>
      </c>
      <c r="AT383" s="41">
        <v>277</v>
      </c>
      <c r="AU383" s="41">
        <v>237</v>
      </c>
      <c r="AV383" s="21">
        <f t="shared" si="226"/>
        <v>0.51657940663176261</v>
      </c>
      <c r="AW383" s="26">
        <v>17.13</v>
      </c>
      <c r="AX383" s="42">
        <v>14</v>
      </c>
      <c r="AY383" s="41">
        <v>0.128</v>
      </c>
      <c r="AZ383" s="1">
        <v>12</v>
      </c>
      <c r="BA383" s="43">
        <v>0.33800000000000002</v>
      </c>
      <c r="BB383" s="16">
        <v>49.93</v>
      </c>
      <c r="BC383" s="26">
        <v>17.489999999999998</v>
      </c>
      <c r="BD383" s="43">
        <v>-0.59899999999999998</v>
      </c>
      <c r="BE383" s="43">
        <v>4.5910000000000002</v>
      </c>
      <c r="BF383" s="16">
        <v>51.57</v>
      </c>
      <c r="BG383" s="21">
        <f t="shared" si="227"/>
        <v>6.569343065693431E-2</v>
      </c>
      <c r="BH383" s="44">
        <f t="shared" si="228"/>
        <v>0.92469879518072284</v>
      </c>
      <c r="BI383" s="42">
        <f t="shared" si="229"/>
        <v>990.39222583765718</v>
      </c>
      <c r="BJ383" s="21">
        <f t="shared" si="230"/>
        <v>-9.607774162342847E-3</v>
      </c>
      <c r="BK383" s="26">
        <f t="shared" si="231"/>
        <v>2.0061422627303349</v>
      </c>
      <c r="BL383" s="26">
        <f t="shared" si="232"/>
        <v>1.8575391321577175</v>
      </c>
      <c r="BM383" s="16">
        <f t="shared" si="233"/>
        <v>30.537943332672878</v>
      </c>
      <c r="BN383" s="16">
        <f t="shared" si="234"/>
        <v>24.668119675054488</v>
      </c>
      <c r="BO383" s="16">
        <f t="shared" si="235"/>
        <v>55.5032692688726</v>
      </c>
      <c r="BP383" s="16">
        <f t="shared" si="236"/>
        <v>47.404398652664945</v>
      </c>
      <c r="BQ383" s="16">
        <f t="shared" si="237"/>
        <v>8.0988706162076554</v>
      </c>
      <c r="BR383" s="1">
        <v>27</v>
      </c>
      <c r="BS383" s="1">
        <v>25</v>
      </c>
      <c r="BT383" s="42">
        <v>384</v>
      </c>
      <c r="BU383" s="42">
        <v>307</v>
      </c>
      <c r="BV383" s="42">
        <v>153</v>
      </c>
      <c r="BW383" s="42">
        <v>123</v>
      </c>
      <c r="BX383" s="42">
        <v>183</v>
      </c>
      <c r="BY383" s="42">
        <v>183</v>
      </c>
      <c r="BZ383" s="1">
        <v>349</v>
      </c>
      <c r="CA383" s="1">
        <v>269</v>
      </c>
      <c r="CB383" s="21">
        <f t="shared" si="238"/>
        <v>0.56472491909385114</v>
      </c>
      <c r="CC383" s="4">
        <v>3.68</v>
      </c>
      <c r="CD383" s="45">
        <f t="shared" si="239"/>
        <v>2.3550924060909235</v>
      </c>
      <c r="CE383" s="26">
        <f t="shared" si="240"/>
        <v>2.8652880482757626</v>
      </c>
      <c r="CF383" s="26">
        <f t="shared" si="241"/>
        <v>2.3660333125913491</v>
      </c>
      <c r="CG383" s="26">
        <f t="shared" si="242"/>
        <v>31.995716539079343</v>
      </c>
      <c r="CH383" s="26">
        <f t="shared" si="243"/>
        <v>29.347495767188111</v>
      </c>
      <c r="CI383" s="26">
        <f t="shared" si="244"/>
        <v>59.693501005745048</v>
      </c>
      <c r="CJ383" s="26">
        <f t="shared" si="245"/>
        <v>55.61263620971593</v>
      </c>
      <c r="CK383" s="16">
        <f t="shared" si="246"/>
        <v>4.0180058201785371</v>
      </c>
      <c r="CL383" s="42">
        <v>132</v>
      </c>
      <c r="CM383" s="42">
        <v>109</v>
      </c>
      <c r="CN383" s="42">
        <v>1342</v>
      </c>
      <c r="CO383" s="42">
        <v>1243</v>
      </c>
      <c r="CP383" s="42">
        <v>556</v>
      </c>
      <c r="CQ383" s="42">
        <v>523</v>
      </c>
      <c r="CR383" s="42">
        <v>687</v>
      </c>
      <c r="CS383" s="42">
        <v>720</v>
      </c>
      <c r="CT383" s="1">
        <v>8</v>
      </c>
      <c r="CU383" s="1">
        <v>11</v>
      </c>
      <c r="CV383" s="42">
        <f t="shared" si="247"/>
        <v>3</v>
      </c>
      <c r="CW383" s="26">
        <f t="shared" si="248"/>
        <v>0.58258319004751358</v>
      </c>
      <c r="CX383" s="26">
        <f t="shared" si="249"/>
        <v>0.8010518863153312</v>
      </c>
      <c r="CY383" s="26">
        <f t="shared" si="250"/>
        <v>0.21846869626781759</v>
      </c>
      <c r="CZ383" s="13">
        <v>31</v>
      </c>
      <c r="DA383" s="13">
        <v>23</v>
      </c>
      <c r="DB383" s="27">
        <v>33.130000000000003</v>
      </c>
      <c r="DC383" s="27">
        <v>25.94</v>
      </c>
      <c r="DD383" s="27">
        <v>30.07</v>
      </c>
      <c r="DE383" s="27">
        <v>27.41</v>
      </c>
      <c r="DF383" s="13">
        <v>283</v>
      </c>
      <c r="DG383" s="13">
        <v>319</v>
      </c>
      <c r="DH383" s="21">
        <f t="shared" si="251"/>
        <v>0.4700996677740864</v>
      </c>
      <c r="DI383" s="42">
        <v>182</v>
      </c>
      <c r="DJ383" s="42">
        <v>86</v>
      </c>
      <c r="DK383" s="13">
        <v>36</v>
      </c>
      <c r="DL383" s="13">
        <v>0</v>
      </c>
      <c r="DM383" s="13">
        <v>0.19800000000000001</v>
      </c>
      <c r="DN383" s="13">
        <v>1</v>
      </c>
      <c r="DO383" s="13">
        <v>0</v>
      </c>
      <c r="DP383" s="13">
        <v>5.0000000000000001E-3</v>
      </c>
      <c r="DQ383" s="13">
        <v>146</v>
      </c>
      <c r="DR383" s="46">
        <v>68</v>
      </c>
      <c r="DS383" s="13">
        <v>3</v>
      </c>
      <c r="DT383" s="13">
        <v>16</v>
      </c>
      <c r="DU383" s="13">
        <v>-8.8999999999999996E-2</v>
      </c>
      <c r="DV383" s="13">
        <v>0</v>
      </c>
      <c r="DW383" s="13">
        <v>2</v>
      </c>
      <c r="DX383" s="13">
        <v>-1.4E-2</v>
      </c>
    </row>
    <row r="384" spans="1:128" ht="25.5" x14ac:dyDescent="0.2">
      <c r="A384" s="13" t="s">
        <v>1546</v>
      </c>
      <c r="B384" s="13" t="s">
        <v>1547</v>
      </c>
      <c r="C384" s="39" t="s">
        <v>3419</v>
      </c>
      <c r="D384" s="1" t="s">
        <v>264</v>
      </c>
      <c r="E384" s="13" t="s">
        <v>154</v>
      </c>
      <c r="F384" s="13">
        <v>54</v>
      </c>
      <c r="G384" s="13">
        <v>10</v>
      </c>
      <c r="H384" s="13">
        <v>5</v>
      </c>
      <c r="I384" s="40">
        <f t="shared" si="210"/>
        <v>15</v>
      </c>
      <c r="J384" s="19">
        <f t="shared" si="211"/>
        <v>1.3466669991769697</v>
      </c>
      <c r="K384" s="1">
        <v>10</v>
      </c>
      <c r="L384" s="1">
        <v>2</v>
      </c>
      <c r="M384" s="1">
        <v>3</v>
      </c>
      <c r="N384" s="1">
        <v>91</v>
      </c>
      <c r="O384" s="1">
        <v>43</v>
      </c>
      <c r="P384" s="1">
        <v>33</v>
      </c>
      <c r="Q384" s="1">
        <v>98</v>
      </c>
      <c r="R384" s="15">
        <f t="shared" si="212"/>
        <v>0.10989010989010989</v>
      </c>
      <c r="S384" s="15">
        <f t="shared" si="213"/>
        <v>5.9880239520958084E-2</v>
      </c>
      <c r="T384" s="16">
        <v>668.31666666670003</v>
      </c>
      <c r="U384" s="16">
        <f t="shared" si="214"/>
        <v>12.376234567901852</v>
      </c>
      <c r="V384" s="16">
        <v>664.18</v>
      </c>
      <c r="W384" s="16">
        <f t="shared" si="215"/>
        <v>12.299629629629628</v>
      </c>
      <c r="X384" s="16">
        <v>1942.52</v>
      </c>
      <c r="Y384" s="16">
        <f t="shared" si="216"/>
        <v>35.972592592592591</v>
      </c>
      <c r="Z384" s="21">
        <f t="shared" si="217"/>
        <v>0.25479725323205582</v>
      </c>
      <c r="AA384" s="20">
        <f t="shared" si="218"/>
        <v>23.724137931034484</v>
      </c>
      <c r="AB384">
        <v>20</v>
      </c>
      <c r="AC384" s="1">
        <v>142</v>
      </c>
      <c r="AD384" s="1">
        <v>106</v>
      </c>
      <c r="AE384" s="1">
        <v>9</v>
      </c>
      <c r="AF384" s="1">
        <v>16</v>
      </c>
      <c r="AG384" s="15">
        <f t="shared" si="219"/>
        <v>0.34482758620689657</v>
      </c>
      <c r="AH384" s="15">
        <f t="shared" si="220"/>
        <v>0.17241379310344829</v>
      </c>
      <c r="AI384" s="15">
        <f t="shared" si="221"/>
        <v>0.51724137931034486</v>
      </c>
      <c r="AJ384" s="1">
        <v>177</v>
      </c>
      <c r="AK384" s="21">
        <f t="shared" si="222"/>
        <v>0.2945091514143095</v>
      </c>
      <c r="AL384" s="1">
        <v>201</v>
      </c>
      <c r="AM384" s="21">
        <f t="shared" si="223"/>
        <v>0.33444259567387685</v>
      </c>
      <c r="AN384" s="1">
        <v>223</v>
      </c>
      <c r="AO384" s="21">
        <f t="shared" si="224"/>
        <v>0.37104825291181365</v>
      </c>
      <c r="AP384" s="21">
        <f t="shared" si="225"/>
        <v>0.46825396825396826</v>
      </c>
      <c r="AQ384" s="1">
        <v>7</v>
      </c>
      <c r="AR384" s="4">
        <v>-3.61</v>
      </c>
      <c r="AS384" s="41">
        <v>220</v>
      </c>
      <c r="AT384" s="41">
        <v>240</v>
      </c>
      <c r="AU384" s="41">
        <v>172</v>
      </c>
      <c r="AV384" s="21">
        <f t="shared" si="226"/>
        <v>0.47826086956521741</v>
      </c>
      <c r="AW384" s="26">
        <v>17.2</v>
      </c>
      <c r="AX384" s="42">
        <v>9</v>
      </c>
      <c r="AY384" s="41">
        <v>1.4E-2</v>
      </c>
      <c r="AZ384" s="1">
        <v>10</v>
      </c>
      <c r="BA384" s="43">
        <v>-0.4</v>
      </c>
      <c r="BB384" s="16">
        <v>49.93</v>
      </c>
      <c r="BC384" s="26">
        <v>17.73</v>
      </c>
      <c r="BD384" s="43">
        <v>1.9239999999999999</v>
      </c>
      <c r="BE384" s="43">
        <v>4.9240000000000004</v>
      </c>
      <c r="BF384" s="16">
        <v>51.7</v>
      </c>
      <c r="BG384" s="21">
        <f t="shared" si="227"/>
        <v>8.4302325581395346E-2</v>
      </c>
      <c r="BH384" s="44">
        <f t="shared" si="228"/>
        <v>0.91860465116279066</v>
      </c>
      <c r="BI384" s="42">
        <f t="shared" si="229"/>
        <v>1002.9069767441861</v>
      </c>
      <c r="BJ384" s="21">
        <f t="shared" si="230"/>
        <v>2.90697674418601E-3</v>
      </c>
      <c r="BK384" s="26">
        <f t="shared" si="231"/>
        <v>2.619771748622362</v>
      </c>
      <c r="BL384" s="26">
        <f t="shared" si="232"/>
        <v>1.897076093829986</v>
      </c>
      <c r="BM384" s="16">
        <f t="shared" si="233"/>
        <v>31.075913156072154</v>
      </c>
      <c r="BN384" s="16">
        <f t="shared" si="234"/>
        <v>23.306934867054114</v>
      </c>
      <c r="BO384" s="16">
        <f t="shared" si="235"/>
        <v>56.189587160107202</v>
      </c>
      <c r="BP384" s="16">
        <f t="shared" si="236"/>
        <v>45.078141467674428</v>
      </c>
      <c r="BQ384" s="16">
        <f t="shared" si="237"/>
        <v>11.111445692432774</v>
      </c>
      <c r="BR384" s="1">
        <v>29</v>
      </c>
      <c r="BS384" s="1">
        <v>21</v>
      </c>
      <c r="BT384" s="42">
        <v>315</v>
      </c>
      <c r="BU384" s="42">
        <v>237</v>
      </c>
      <c r="BV384" s="42">
        <v>142</v>
      </c>
      <c r="BW384" s="42">
        <v>104</v>
      </c>
      <c r="BX384" s="42">
        <v>137</v>
      </c>
      <c r="BY384" s="42">
        <v>136</v>
      </c>
      <c r="BZ384" s="1">
        <v>301</v>
      </c>
      <c r="CA384" s="1">
        <v>219</v>
      </c>
      <c r="CB384" s="21">
        <f t="shared" si="238"/>
        <v>0.5788461538461539</v>
      </c>
      <c r="CC384" s="4">
        <v>5.57</v>
      </c>
      <c r="CD384" s="45">
        <f t="shared" si="239"/>
        <v>6.4593504543375362</v>
      </c>
      <c r="CE384" s="26">
        <f t="shared" si="240"/>
        <v>2.749006445236085</v>
      </c>
      <c r="CF384" s="26">
        <f t="shared" si="241"/>
        <v>2.2548030393509459</v>
      </c>
      <c r="CG384" s="26">
        <f t="shared" si="242"/>
        <v>29.3124395115623</v>
      </c>
      <c r="CH384" s="26">
        <f t="shared" si="243"/>
        <v>27.490064452360851</v>
      </c>
      <c r="CI384" s="26">
        <f t="shared" si="244"/>
        <v>55.906760290756338</v>
      </c>
      <c r="CJ384" s="26">
        <f t="shared" si="245"/>
        <v>53.065090706916791</v>
      </c>
      <c r="CK384" s="16">
        <f t="shared" si="246"/>
        <v>8.2697761085932271</v>
      </c>
      <c r="CL384" s="42">
        <v>89</v>
      </c>
      <c r="CM384" s="42">
        <v>73</v>
      </c>
      <c r="CN384" s="42">
        <v>860</v>
      </c>
      <c r="CO384" s="42">
        <v>817</v>
      </c>
      <c r="CP384" s="42">
        <v>409</v>
      </c>
      <c r="CQ384" s="42">
        <v>353</v>
      </c>
      <c r="CR384" s="42">
        <v>475</v>
      </c>
      <c r="CS384" s="42">
        <v>452</v>
      </c>
      <c r="CT384" s="1">
        <v>6</v>
      </c>
      <c r="CU384" s="1">
        <v>9</v>
      </c>
      <c r="CV384" s="42">
        <f t="shared" si="247"/>
        <v>3</v>
      </c>
      <c r="CW384" s="26">
        <f t="shared" si="248"/>
        <v>0.5386667996707879</v>
      </c>
      <c r="CX384" s="26">
        <f t="shared" si="249"/>
        <v>0.80800019950618174</v>
      </c>
      <c r="CY384" s="26">
        <f t="shared" si="250"/>
        <v>0.26933339983539395</v>
      </c>
      <c r="CZ384" s="13">
        <v>26</v>
      </c>
      <c r="DA384" s="13">
        <v>20</v>
      </c>
      <c r="DB384" s="27">
        <v>24.54</v>
      </c>
      <c r="DC384" s="27">
        <v>23.77</v>
      </c>
      <c r="DD384" s="27">
        <v>25.1</v>
      </c>
      <c r="DE384" s="27">
        <v>23.77</v>
      </c>
      <c r="DF384" s="13">
        <v>1</v>
      </c>
      <c r="DG384" s="13">
        <v>3</v>
      </c>
      <c r="DH384" s="21">
        <f t="shared" si="251"/>
        <v>0.25</v>
      </c>
      <c r="DI384" s="42">
        <v>2</v>
      </c>
      <c r="DJ384" s="42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"/>
      <c r="DR384" s="42"/>
      <c r="DS384" s="1"/>
      <c r="DT384" s="1"/>
      <c r="DU384" s="1"/>
      <c r="DV384" s="1"/>
      <c r="DW384" s="1"/>
      <c r="DX384" s="13"/>
    </row>
    <row r="385" spans="1:128" ht="25.5" x14ac:dyDescent="0.2">
      <c r="A385" s="13" t="s">
        <v>1550</v>
      </c>
      <c r="B385" s="13" t="s">
        <v>1551</v>
      </c>
      <c r="C385" s="39" t="s">
        <v>3420</v>
      </c>
      <c r="D385" s="13" t="s">
        <v>145</v>
      </c>
      <c r="E385" s="13" t="s">
        <v>146</v>
      </c>
      <c r="F385" s="13">
        <v>31</v>
      </c>
      <c r="G385" s="13">
        <v>7</v>
      </c>
      <c r="H385" s="13">
        <v>5</v>
      </c>
      <c r="I385" s="40">
        <f t="shared" si="210"/>
        <v>12</v>
      </c>
      <c r="J385" s="19">
        <f t="shared" si="211"/>
        <v>1.5722812636483892</v>
      </c>
      <c r="K385" s="1">
        <v>5</v>
      </c>
      <c r="L385" s="1">
        <v>3</v>
      </c>
      <c r="M385" s="1">
        <v>1</v>
      </c>
      <c r="N385" s="1">
        <v>63</v>
      </c>
      <c r="O385" s="1">
        <v>19</v>
      </c>
      <c r="P385" s="1">
        <v>19</v>
      </c>
      <c r="Q385" s="1">
        <v>63</v>
      </c>
      <c r="R385" s="15">
        <f t="shared" si="212"/>
        <v>0.1111111111111111</v>
      </c>
      <c r="S385" s="15">
        <f t="shared" si="213"/>
        <v>6.9306930693069313E-2</v>
      </c>
      <c r="T385" s="16">
        <v>457.93333333330003</v>
      </c>
      <c r="U385" s="16">
        <f t="shared" si="214"/>
        <v>14.772043010751613</v>
      </c>
      <c r="V385" s="16">
        <v>438.28</v>
      </c>
      <c r="W385" s="16">
        <f t="shared" si="215"/>
        <v>14.138064516129031</v>
      </c>
      <c r="X385" s="16">
        <v>1023.48</v>
      </c>
      <c r="Y385" s="16">
        <f t="shared" si="216"/>
        <v>33.015483870967742</v>
      </c>
      <c r="Z385" s="21">
        <f t="shared" si="217"/>
        <v>0.29983034150612958</v>
      </c>
      <c r="AA385" s="20">
        <f t="shared" si="218"/>
        <v>34.89473684210526</v>
      </c>
      <c r="AB385">
        <v>18</v>
      </c>
      <c r="AC385" s="1">
        <v>99</v>
      </c>
      <c r="AD385" s="1">
        <v>39</v>
      </c>
      <c r="AE385" s="1">
        <v>16</v>
      </c>
      <c r="AF385" s="1">
        <v>13</v>
      </c>
      <c r="AG385" s="15">
        <f t="shared" si="219"/>
        <v>0.36842105263157893</v>
      </c>
      <c r="AH385" s="15">
        <f t="shared" si="220"/>
        <v>0.21052631578947367</v>
      </c>
      <c r="AI385" s="15">
        <f t="shared" si="221"/>
        <v>0.57894736842105265</v>
      </c>
      <c r="AJ385" s="1">
        <v>122</v>
      </c>
      <c r="AK385" s="21">
        <f t="shared" si="222"/>
        <v>0.28773584905660377</v>
      </c>
      <c r="AL385" s="1">
        <v>140</v>
      </c>
      <c r="AM385" s="21">
        <f t="shared" si="223"/>
        <v>0.330188679245283</v>
      </c>
      <c r="AN385" s="1">
        <v>162</v>
      </c>
      <c r="AO385" s="21">
        <f t="shared" si="224"/>
        <v>0.38207547169811323</v>
      </c>
      <c r="AP385" s="21">
        <f t="shared" si="225"/>
        <v>0.46564885496183206</v>
      </c>
      <c r="AQ385" s="1">
        <v>8</v>
      </c>
      <c r="AR385" s="4">
        <v>4.25</v>
      </c>
      <c r="AS385" s="41">
        <v>171</v>
      </c>
      <c r="AT385" s="41">
        <v>176</v>
      </c>
      <c r="AU385" s="41">
        <v>166</v>
      </c>
      <c r="AV385" s="21">
        <f t="shared" si="226"/>
        <v>0.49279538904899134</v>
      </c>
      <c r="AW385" s="26">
        <v>17.559999999999999</v>
      </c>
      <c r="AX385" s="42">
        <v>6</v>
      </c>
      <c r="AY385" s="41">
        <v>0.20500000000000002</v>
      </c>
      <c r="AZ385" s="1">
        <v>9</v>
      </c>
      <c r="BA385" s="43">
        <v>1.7210000000000001</v>
      </c>
      <c r="BB385" s="16">
        <v>50.12</v>
      </c>
      <c r="BC385" s="26">
        <v>18.27</v>
      </c>
      <c r="BD385" s="43">
        <v>1.6910000000000001</v>
      </c>
      <c r="BE385" s="43">
        <v>-4.0679999999999996</v>
      </c>
      <c r="BF385" s="16">
        <v>48.52</v>
      </c>
      <c r="BG385" s="21">
        <f t="shared" si="227"/>
        <v>8.5972850678733032E-2</v>
      </c>
      <c r="BH385" s="44">
        <f t="shared" si="228"/>
        <v>0.90625</v>
      </c>
      <c r="BI385" s="42">
        <f t="shared" si="229"/>
        <v>992.22285067873304</v>
      </c>
      <c r="BJ385" s="21">
        <f t="shared" si="230"/>
        <v>-7.7771493212669685E-3</v>
      </c>
      <c r="BK385" s="26">
        <f t="shared" si="231"/>
        <v>2.6010769371178246</v>
      </c>
      <c r="BL385" s="26">
        <f t="shared" si="232"/>
        <v>2.8748745094460166</v>
      </c>
      <c r="BM385" s="16">
        <f t="shared" si="233"/>
        <v>30.254631742265218</v>
      </c>
      <c r="BN385" s="16">
        <f t="shared" si="234"/>
        <v>30.66532810075751</v>
      </c>
      <c r="BO385" s="16">
        <f t="shared" si="235"/>
        <v>51.473943597700099</v>
      </c>
      <c r="BP385" s="16">
        <f t="shared" si="236"/>
        <v>56.128502327279364</v>
      </c>
      <c r="BQ385" s="16">
        <f t="shared" si="237"/>
        <v>-4.6545587295792643</v>
      </c>
      <c r="BR385" s="1">
        <v>19</v>
      </c>
      <c r="BS385" s="1">
        <v>21</v>
      </c>
      <c r="BT385" s="42">
        <v>202</v>
      </c>
      <c r="BU385" s="42">
        <v>203</v>
      </c>
      <c r="BV385" s="42">
        <v>69</v>
      </c>
      <c r="BW385" s="42">
        <v>80</v>
      </c>
      <c r="BX385" s="42">
        <v>106</v>
      </c>
      <c r="BY385" s="42">
        <v>86</v>
      </c>
      <c r="BZ385" s="1">
        <v>198</v>
      </c>
      <c r="CA385" s="1">
        <v>183</v>
      </c>
      <c r="CB385" s="21">
        <f t="shared" si="238"/>
        <v>0.51968503937007871</v>
      </c>
      <c r="CC385" s="4">
        <v>6.25</v>
      </c>
      <c r="CD385" s="45">
        <f t="shared" si="239"/>
        <v>1.8688687513367643</v>
      </c>
      <c r="CE385" s="26">
        <f t="shared" si="240"/>
        <v>2.1690702309766676</v>
      </c>
      <c r="CF385" s="26">
        <f t="shared" si="241"/>
        <v>2.1104467112205416</v>
      </c>
      <c r="CG385" s="26">
        <f t="shared" si="242"/>
        <v>26.673701489037402</v>
      </c>
      <c r="CH385" s="26">
        <f t="shared" si="243"/>
        <v>34.001641458553173</v>
      </c>
      <c r="CI385" s="26">
        <f t="shared" si="244"/>
        <v>48.012662680267319</v>
      </c>
      <c r="CJ385" s="26">
        <f t="shared" si="245"/>
        <v>57.802790479540391</v>
      </c>
      <c r="CK385" s="16">
        <f t="shared" si="246"/>
        <v>5.1355690696938083</v>
      </c>
      <c r="CL385" s="42">
        <v>37</v>
      </c>
      <c r="CM385" s="42">
        <v>36</v>
      </c>
      <c r="CN385" s="42">
        <v>418</v>
      </c>
      <c r="CO385" s="42">
        <v>544</v>
      </c>
      <c r="CP385" s="42">
        <v>169</v>
      </c>
      <c r="CQ385" s="42">
        <v>174</v>
      </c>
      <c r="CR385" s="42">
        <v>232</v>
      </c>
      <c r="CS385" s="42">
        <v>195</v>
      </c>
      <c r="CT385" s="1">
        <v>5</v>
      </c>
      <c r="CU385" s="1">
        <v>12</v>
      </c>
      <c r="CV385" s="42">
        <f t="shared" si="247"/>
        <v>7</v>
      </c>
      <c r="CW385" s="26">
        <f t="shared" si="248"/>
        <v>0.65511719318682882</v>
      </c>
      <c r="CX385" s="26">
        <f t="shared" si="249"/>
        <v>1.5722812636483892</v>
      </c>
      <c r="CY385" s="26">
        <f t="shared" si="250"/>
        <v>0.91716407046156034</v>
      </c>
      <c r="CZ385" s="13">
        <v>17</v>
      </c>
      <c r="DA385" s="13">
        <v>16</v>
      </c>
      <c r="DB385" s="27">
        <v>14.67</v>
      </c>
      <c r="DC385" s="27">
        <v>17.71</v>
      </c>
      <c r="DD385" s="27">
        <v>15.16</v>
      </c>
      <c r="DE385" s="27">
        <v>17.29</v>
      </c>
      <c r="DF385" s="13">
        <v>119</v>
      </c>
      <c r="DG385" s="13">
        <v>120</v>
      </c>
      <c r="DH385" s="21">
        <f t="shared" si="251"/>
        <v>0.497907949790795</v>
      </c>
      <c r="DI385" s="42">
        <v>82</v>
      </c>
      <c r="DJ385" s="42">
        <v>34</v>
      </c>
      <c r="DK385" s="13">
        <v>15</v>
      </c>
      <c r="DL385" s="13">
        <v>2</v>
      </c>
      <c r="DM385" s="13">
        <v>0.159</v>
      </c>
      <c r="DN385" s="13">
        <v>1</v>
      </c>
      <c r="DO385" s="13">
        <v>2</v>
      </c>
      <c r="DP385" s="13">
        <v>-1.2E-2</v>
      </c>
      <c r="DQ385" s="13">
        <v>71</v>
      </c>
      <c r="DR385" s="46">
        <v>39</v>
      </c>
      <c r="DS385" s="13">
        <v>2</v>
      </c>
      <c r="DT385" s="13">
        <v>10</v>
      </c>
      <c r="DU385" s="13">
        <v>-0.113</v>
      </c>
      <c r="DV385" s="13">
        <v>0</v>
      </c>
      <c r="DW385" s="13">
        <v>0</v>
      </c>
      <c r="DX385" s="13">
        <v>0</v>
      </c>
    </row>
    <row r="386" spans="1:128" ht="25.5" x14ac:dyDescent="0.2">
      <c r="A386" s="13" t="s">
        <v>274</v>
      </c>
      <c r="B386" s="13" t="s">
        <v>1554</v>
      </c>
      <c r="C386" s="39" t="s">
        <v>3421</v>
      </c>
      <c r="D386" s="1" t="s">
        <v>409</v>
      </c>
      <c r="E386" s="13" t="s">
        <v>596</v>
      </c>
      <c r="F386" s="13">
        <v>5</v>
      </c>
      <c r="G386" s="13">
        <v>0</v>
      </c>
      <c r="H386" s="13">
        <v>0</v>
      </c>
      <c r="I386" s="40">
        <f t="shared" ref="I386:I449" si="252">G386+H386</f>
        <v>0</v>
      </c>
      <c r="J386" s="19">
        <f t="shared" ref="J386:J449" si="253">I386/T386*60</f>
        <v>0</v>
      </c>
      <c r="K386" s="1">
        <v>0</v>
      </c>
      <c r="L386" s="1">
        <v>0</v>
      </c>
      <c r="M386" s="1">
        <v>0</v>
      </c>
      <c r="N386" s="1">
        <v>7</v>
      </c>
      <c r="O386" s="1">
        <v>0</v>
      </c>
      <c r="P386" s="1">
        <v>2</v>
      </c>
      <c r="Q386" s="1">
        <v>5</v>
      </c>
      <c r="R386" s="15">
        <f t="shared" ref="R386:R449" si="254">IF(N386&gt;0,G386/N386,0)</f>
        <v>0</v>
      </c>
      <c r="S386" s="15">
        <f t="shared" ref="S386:S449" si="255">IF(SUM(N386:P386)&gt;0,G386/SUM(N386:P386),0)</f>
        <v>0</v>
      </c>
      <c r="T386" s="16">
        <v>47.183333333299998</v>
      </c>
      <c r="U386" s="16">
        <f t="shared" ref="U386:U449" si="256">T386/F386</f>
        <v>9.436666666659999</v>
      </c>
      <c r="V386" s="16">
        <v>48.19</v>
      </c>
      <c r="W386" s="16">
        <f t="shared" ref="W386:W449" si="257">V386/F386</f>
        <v>9.6379999999999999</v>
      </c>
      <c r="X386" s="16">
        <v>194.11</v>
      </c>
      <c r="Y386" s="16">
        <f t="shared" ref="Y386:Y449" si="258">X386/F386</f>
        <v>38.822000000000003</v>
      </c>
      <c r="Z386" s="21">
        <f t="shared" ref="Z386:Z449" si="259">W386/(W386+Y386)</f>
        <v>0.19888567891044159</v>
      </c>
      <c r="AA386" s="20">
        <f t="shared" ref="AA386:AA449" si="260">IF(BG386&gt;0,L386/BG386,0)</f>
        <v>0</v>
      </c>
      <c r="AB386">
        <v>4</v>
      </c>
      <c r="AC386" s="1">
        <v>7</v>
      </c>
      <c r="AD386" s="1">
        <v>2</v>
      </c>
      <c r="AE386" s="1">
        <v>1</v>
      </c>
      <c r="AF386" s="1">
        <v>0</v>
      </c>
      <c r="AG386" s="15">
        <f t="shared" ref="AG386:AG449" si="261">IF(K386&gt;0,G386/BR386,0)</f>
        <v>0</v>
      </c>
      <c r="AH386" s="15">
        <f t="shared" ref="AH386:AH449" si="262">IF(BR386&gt;0,(L386+M386)/BR386,0)</f>
        <v>0</v>
      </c>
      <c r="AI386" s="15">
        <f t="shared" ref="AI386:AI449" si="263">AG386+AH386</f>
        <v>0</v>
      </c>
      <c r="AJ386" s="1">
        <v>19</v>
      </c>
      <c r="AK386" s="21">
        <f t="shared" ref="AK386:AK449" si="264">AJ386/(AJ386+AL386+AN386)</f>
        <v>0.38</v>
      </c>
      <c r="AL386" s="1">
        <v>17</v>
      </c>
      <c r="AM386" s="21">
        <f t="shared" ref="AM386:AM449" si="265">AL386/(AJ386+AL386+AN386)</f>
        <v>0.34</v>
      </c>
      <c r="AN386" s="1">
        <v>14</v>
      </c>
      <c r="AO386" s="21">
        <f t="shared" ref="AO386:AO449" si="266">AN386/(AJ386+AL386+AN386)</f>
        <v>0.28000000000000003</v>
      </c>
      <c r="AP386" s="21">
        <f t="shared" ref="AP386:AP449" si="267">AJ386/(AJ386+AL386)</f>
        <v>0.52777777777777779</v>
      </c>
      <c r="AQ386" s="1">
        <v>13</v>
      </c>
      <c r="AR386" s="4">
        <v>2.3199999999999998</v>
      </c>
      <c r="AS386" s="41">
        <v>21</v>
      </c>
      <c r="AT386" s="41">
        <v>15</v>
      </c>
      <c r="AU386" s="41">
        <v>19</v>
      </c>
      <c r="AV386" s="21">
        <f t="shared" ref="AV386:AV449" si="268">AS386/(AS386+AT386)</f>
        <v>0.58333333333333337</v>
      </c>
      <c r="AW386" s="26">
        <v>16.89</v>
      </c>
      <c r="AX386" s="42">
        <v>15</v>
      </c>
      <c r="AY386" s="41">
        <v>-1.2130000000000001</v>
      </c>
      <c r="AZ386" s="1">
        <v>15</v>
      </c>
      <c r="BA386" s="43">
        <v>-2.09</v>
      </c>
      <c r="BB386" s="16">
        <v>49.07</v>
      </c>
      <c r="BC386" s="26">
        <v>17.61</v>
      </c>
      <c r="BD386" s="43">
        <v>-2.1709999999999998</v>
      </c>
      <c r="BE386" s="43">
        <v>-3.3119999999999998</v>
      </c>
      <c r="BF386" s="16">
        <v>49.99</v>
      </c>
      <c r="BG386" s="21">
        <f t="shared" ref="BG386:BG449" si="269">IF(BR386&gt;0,BR386/(BR386+BT386),0)</f>
        <v>3.8461538461538464E-2</v>
      </c>
      <c r="BH386" s="44">
        <f t="shared" ref="BH386:BH449" si="270">BU386/MAX(1,BS386+BU386)</f>
        <v>0.9</v>
      </c>
      <c r="BI386" s="42">
        <f t="shared" ref="BI386:BI449" si="271">BH386*1000+BG386*1000</f>
        <v>938.46153846153845</v>
      </c>
      <c r="BJ386" s="21">
        <f t="shared" ref="BJ386:BJ449" si="272">BG386-(1-BH386)</f>
        <v>-6.1538461538461514E-2</v>
      </c>
      <c r="BK386" s="26">
        <f t="shared" ref="BK386:BK449" si="273">BR386/(W386*F386)*60</f>
        <v>1.245071591616518</v>
      </c>
      <c r="BL386" s="26">
        <f t="shared" ref="BL386:BL449" si="274">BS386/(W386*F386)*60</f>
        <v>2.4901431832330361</v>
      </c>
      <c r="BM386" s="16">
        <f t="shared" ref="BM386:BM449" si="275">(BR386+BT386)/(W386*F386)*60</f>
        <v>32.371861382029472</v>
      </c>
      <c r="BN386" s="16">
        <f t="shared" ref="BN386:BN449" si="276">(BS386+BU386)/(W386*F386)*60</f>
        <v>24.90143183233036</v>
      </c>
      <c r="BO386" s="16">
        <f t="shared" ref="BO386:BO449" si="277">(BR386+BT386+BV386+BY386)/(W386*F386)*60</f>
        <v>51.047935256277235</v>
      </c>
      <c r="BP386" s="16">
        <f t="shared" ref="BP386:BP449" si="278">(BS386+BU386+BW386+BX386)/(W386*F386)*60</f>
        <v>52.293006847893757</v>
      </c>
      <c r="BQ386" s="16">
        <f t="shared" ref="BQ386:BQ449" si="279">BO386-BP386</f>
        <v>-1.2450715916165223</v>
      </c>
      <c r="BR386" s="1">
        <v>1</v>
      </c>
      <c r="BS386" s="1">
        <v>2</v>
      </c>
      <c r="BT386" s="42">
        <v>25</v>
      </c>
      <c r="BU386" s="42">
        <v>18</v>
      </c>
      <c r="BV386" s="42">
        <v>6</v>
      </c>
      <c r="BW386" s="42">
        <v>8</v>
      </c>
      <c r="BX386" s="42">
        <v>14</v>
      </c>
      <c r="BY386" s="42">
        <v>9</v>
      </c>
      <c r="BZ386" s="1">
        <v>21</v>
      </c>
      <c r="CA386" s="1">
        <v>17</v>
      </c>
      <c r="CB386" s="21">
        <f t="shared" ref="CB386:CB449" si="280">BZ386/(BZ386+CA386)</f>
        <v>0.55263157894736847</v>
      </c>
      <c r="CC386" s="4">
        <v>7.71</v>
      </c>
      <c r="CD386" s="45">
        <f t="shared" ref="CD386:CD449" si="281">BQ386-(-11.91+BE386-BA386+AP386*24)</f>
        <v>-0.77973825828319043</v>
      </c>
      <c r="CE386" s="26">
        <f t="shared" ref="CE386:CE449" si="282">CL386/(Y386*F386)*60</f>
        <v>1.854618515274844</v>
      </c>
      <c r="CF386" s="26">
        <f t="shared" ref="CF386:CF449" si="283">CM386/(Y386*F386)*60</f>
        <v>3.0910308587914068</v>
      </c>
      <c r="CG386" s="26">
        <f t="shared" ref="CG386:CG449" si="284">(CL386+CN386)/(Y386*F386)*60</f>
        <v>29.673896244397504</v>
      </c>
      <c r="CH386" s="26">
        <f t="shared" ref="CH386:CH449" si="285">(CM386+CO386)/(Y386*F386)*60</f>
        <v>26.273762299726958</v>
      </c>
      <c r="CI386" s="26">
        <f t="shared" ref="CI386:CI449" si="286">(CL386+CN386+CP386+CS386)/(Y386*F386)*60</f>
        <v>54.402143114728759</v>
      </c>
      <c r="CJ386" s="26">
        <f t="shared" ref="CJ386:CJ449" si="287">(CM386+CO386+CQ386+CR386)/(Y386*F386)*60</f>
        <v>56.565864715882746</v>
      </c>
      <c r="CK386" s="16">
        <f t="shared" ref="CK386:CK449" si="288">BQ386-(CI386-CJ386)</f>
        <v>0.91865000953746545</v>
      </c>
      <c r="CL386" s="42">
        <v>6</v>
      </c>
      <c r="CM386" s="42">
        <v>10</v>
      </c>
      <c r="CN386" s="42">
        <v>90</v>
      </c>
      <c r="CO386" s="42">
        <v>75</v>
      </c>
      <c r="CP386" s="42">
        <v>31</v>
      </c>
      <c r="CQ386" s="42">
        <v>42</v>
      </c>
      <c r="CR386" s="42">
        <v>56</v>
      </c>
      <c r="CS386" s="42">
        <v>49</v>
      </c>
      <c r="CT386" s="1">
        <v>0</v>
      </c>
      <c r="CU386" s="1">
        <v>0</v>
      </c>
      <c r="CV386" s="42">
        <f t="shared" ref="CV386:CV449" si="289">CU386-CT386</f>
        <v>0</v>
      </c>
      <c r="CW386" s="26">
        <f t="shared" ref="CW386:CW449" si="290">CT386/(U386*F386)*60</f>
        <v>0</v>
      </c>
      <c r="CX386" s="26">
        <f t="shared" ref="CX386:CX449" si="291">CU386/(U386*F386)*60</f>
        <v>0</v>
      </c>
      <c r="CY386" s="26">
        <f t="shared" ref="CY386:CY449" si="292">CV386/(U386*F386)*60</f>
        <v>0</v>
      </c>
      <c r="CZ386" s="13">
        <v>2</v>
      </c>
      <c r="DA386" s="13">
        <v>2</v>
      </c>
      <c r="DB386" s="27">
        <v>1.69</v>
      </c>
      <c r="DC386" s="27">
        <v>1.83</v>
      </c>
      <c r="DD386" s="27">
        <v>1.69</v>
      </c>
      <c r="DE386" s="27">
        <v>1.94</v>
      </c>
      <c r="DF386" s="13">
        <v>0</v>
      </c>
      <c r="DG386" s="13">
        <v>0</v>
      </c>
      <c r="DH386" s="21" t="str">
        <f t="shared" ref="DH386:DH449" si="293">IF((DF386+DG386)&gt;0,DF386/(DF386+DG386)," ")</f>
        <v xml:space="preserve"> </v>
      </c>
      <c r="DI386" s="42"/>
      <c r="DJ386" s="42"/>
      <c r="DK386" s="1"/>
      <c r="DL386" s="1"/>
      <c r="DM386" s="1"/>
      <c r="DN386" s="1"/>
      <c r="DO386" s="1"/>
      <c r="DP386" s="1"/>
      <c r="DQ386" s="47"/>
      <c r="DR386" s="46"/>
      <c r="DS386" s="13"/>
      <c r="DT386" s="13"/>
      <c r="DU386" s="13"/>
      <c r="DV386" s="13"/>
      <c r="DW386" s="13"/>
      <c r="DX386" s="1"/>
    </row>
    <row r="387" spans="1:128" ht="25.5" x14ac:dyDescent="0.2">
      <c r="A387" s="13" t="s">
        <v>428</v>
      </c>
      <c r="B387" s="13" t="s">
        <v>1555</v>
      </c>
      <c r="C387" s="39" t="s">
        <v>3422</v>
      </c>
      <c r="D387" s="1" t="s">
        <v>136</v>
      </c>
      <c r="E387" s="13" t="s">
        <v>129</v>
      </c>
      <c r="F387" s="13">
        <v>20</v>
      </c>
      <c r="G387" s="13">
        <v>1</v>
      </c>
      <c r="H387" s="13">
        <v>2</v>
      </c>
      <c r="I387" s="40">
        <f t="shared" si="252"/>
        <v>3</v>
      </c>
      <c r="J387" s="19">
        <f t="shared" si="253"/>
        <v>0.92505353319073658</v>
      </c>
      <c r="K387" s="1">
        <v>1</v>
      </c>
      <c r="L387" s="1">
        <v>0</v>
      </c>
      <c r="M387" s="1">
        <v>1</v>
      </c>
      <c r="N387" s="1">
        <v>17</v>
      </c>
      <c r="O387" s="1">
        <v>10</v>
      </c>
      <c r="P387" s="1">
        <v>2</v>
      </c>
      <c r="Q387" s="1">
        <v>17</v>
      </c>
      <c r="R387" s="15">
        <f t="shared" si="254"/>
        <v>5.8823529411764705E-2</v>
      </c>
      <c r="S387" s="15">
        <f t="shared" si="255"/>
        <v>3.4482758620689655E-2</v>
      </c>
      <c r="T387" s="16">
        <v>194.5833333333</v>
      </c>
      <c r="U387" s="16">
        <f t="shared" si="256"/>
        <v>9.7291666666649999</v>
      </c>
      <c r="V387" s="16">
        <v>191.48</v>
      </c>
      <c r="W387" s="16">
        <f t="shared" si="257"/>
        <v>9.5739999999999998</v>
      </c>
      <c r="X387" s="16">
        <v>775.29</v>
      </c>
      <c r="Y387" s="16">
        <f t="shared" si="258"/>
        <v>38.764499999999998</v>
      </c>
      <c r="Z387" s="21">
        <f t="shared" si="259"/>
        <v>0.19806158652006167</v>
      </c>
      <c r="AA387" s="20">
        <f t="shared" si="260"/>
        <v>0</v>
      </c>
      <c r="AB387">
        <v>8</v>
      </c>
      <c r="AC387" s="1">
        <v>37</v>
      </c>
      <c r="AD387" s="1">
        <v>22</v>
      </c>
      <c r="AE387" s="1">
        <v>4</v>
      </c>
      <c r="AF387" s="1">
        <v>7</v>
      </c>
      <c r="AG387" s="15">
        <f t="shared" si="261"/>
        <v>1</v>
      </c>
      <c r="AH387" s="15">
        <f t="shared" si="262"/>
        <v>1</v>
      </c>
      <c r="AI387" s="15">
        <f t="shared" si="263"/>
        <v>2</v>
      </c>
      <c r="AJ387" s="1">
        <v>21</v>
      </c>
      <c r="AK387" s="21">
        <f t="shared" si="264"/>
        <v>9.3333333333333338E-2</v>
      </c>
      <c r="AL387" s="1">
        <v>148</v>
      </c>
      <c r="AM387" s="21">
        <f t="shared" si="265"/>
        <v>0.65777777777777779</v>
      </c>
      <c r="AN387" s="1">
        <v>56</v>
      </c>
      <c r="AO387" s="21">
        <f t="shared" si="266"/>
        <v>0.24888888888888888</v>
      </c>
      <c r="AP387" s="21">
        <f t="shared" si="267"/>
        <v>0.1242603550295858</v>
      </c>
      <c r="AQ387" s="1">
        <v>1</v>
      </c>
      <c r="AR387" s="4">
        <v>-52.63</v>
      </c>
      <c r="AS387" s="41">
        <v>58</v>
      </c>
      <c r="AT387" s="41">
        <v>93</v>
      </c>
      <c r="AU387" s="41">
        <v>70</v>
      </c>
      <c r="AV387" s="21">
        <f t="shared" si="268"/>
        <v>0.38410596026490068</v>
      </c>
      <c r="AW387" s="26">
        <v>16.96</v>
      </c>
      <c r="AX387" s="42">
        <v>14</v>
      </c>
      <c r="AY387" s="41">
        <v>0.75600000000000001</v>
      </c>
      <c r="AZ387" s="1">
        <v>4</v>
      </c>
      <c r="BA387" s="43">
        <v>-0.13700000000000001</v>
      </c>
      <c r="BB387" s="16">
        <v>50.07</v>
      </c>
      <c r="BC387" s="26">
        <v>16.600000000000001</v>
      </c>
      <c r="BD387" s="43">
        <v>-4.8330000000000002</v>
      </c>
      <c r="BE387" s="43">
        <v>-6.1070000000000002</v>
      </c>
      <c r="BF387" s="16">
        <v>46</v>
      </c>
      <c r="BG387" s="21">
        <f t="shared" si="269"/>
        <v>1.2658227848101266E-2</v>
      </c>
      <c r="BH387" s="44">
        <f t="shared" si="270"/>
        <v>0.86956521739130432</v>
      </c>
      <c r="BI387" s="42">
        <f t="shared" si="271"/>
        <v>882.22344523940569</v>
      </c>
      <c r="BJ387" s="21">
        <f t="shared" si="272"/>
        <v>-0.11777655476059441</v>
      </c>
      <c r="BK387" s="26">
        <f t="shared" si="273"/>
        <v>0.31334865260079381</v>
      </c>
      <c r="BL387" s="26">
        <f t="shared" si="274"/>
        <v>3.7601838312095262</v>
      </c>
      <c r="BM387" s="16">
        <f t="shared" si="275"/>
        <v>24.75454355546271</v>
      </c>
      <c r="BN387" s="16">
        <f t="shared" si="276"/>
        <v>28.828076039273036</v>
      </c>
      <c r="BO387" s="16">
        <f t="shared" si="277"/>
        <v>49.509087110925421</v>
      </c>
      <c r="BP387" s="16">
        <f t="shared" si="278"/>
        <v>58.282849383747653</v>
      </c>
      <c r="BQ387" s="16">
        <f t="shared" si="279"/>
        <v>-8.773762272822232</v>
      </c>
      <c r="BR387" s="1">
        <v>1</v>
      </c>
      <c r="BS387" s="1">
        <v>12</v>
      </c>
      <c r="BT387" s="42">
        <v>78</v>
      </c>
      <c r="BU387" s="42">
        <v>80</v>
      </c>
      <c r="BV387" s="42">
        <v>41</v>
      </c>
      <c r="BW387" s="42">
        <v>38</v>
      </c>
      <c r="BX387" s="42">
        <v>56</v>
      </c>
      <c r="BY387" s="42">
        <v>38</v>
      </c>
      <c r="BZ387" s="1">
        <v>67</v>
      </c>
      <c r="CA387" s="1">
        <v>86</v>
      </c>
      <c r="CB387" s="21">
        <f t="shared" si="280"/>
        <v>0.43790849673202614</v>
      </c>
      <c r="CC387" s="4">
        <v>-5.83</v>
      </c>
      <c r="CD387" s="45">
        <f t="shared" si="281"/>
        <v>6.1239892064677086</v>
      </c>
      <c r="CE387" s="26">
        <f t="shared" si="282"/>
        <v>2.7086638548156174</v>
      </c>
      <c r="CF387" s="26">
        <f t="shared" si="283"/>
        <v>3.2503966257787411</v>
      </c>
      <c r="CG387" s="26">
        <f t="shared" si="284"/>
        <v>30.259644778083043</v>
      </c>
      <c r="CH387" s="26">
        <f t="shared" si="285"/>
        <v>31.343110320009288</v>
      </c>
      <c r="CI387" s="26">
        <f t="shared" si="286"/>
        <v>56.494988971868594</v>
      </c>
      <c r="CJ387" s="26">
        <f t="shared" si="287"/>
        <v>55.101961846534849</v>
      </c>
      <c r="CK387" s="16">
        <f t="shared" si="288"/>
        <v>-10.166789398155977</v>
      </c>
      <c r="CL387" s="42">
        <v>35</v>
      </c>
      <c r="CM387" s="42">
        <v>42</v>
      </c>
      <c r="CN387" s="42">
        <v>356</v>
      </c>
      <c r="CO387" s="42">
        <v>363</v>
      </c>
      <c r="CP387" s="42">
        <v>137</v>
      </c>
      <c r="CQ387" s="42">
        <v>141</v>
      </c>
      <c r="CR387" s="42">
        <v>166</v>
      </c>
      <c r="CS387" s="42">
        <v>202</v>
      </c>
      <c r="CT387" s="1">
        <v>7</v>
      </c>
      <c r="CU387" s="1">
        <v>1</v>
      </c>
      <c r="CV387" s="42">
        <f t="shared" si="289"/>
        <v>-6</v>
      </c>
      <c r="CW387" s="26">
        <f t="shared" si="290"/>
        <v>2.1584582441117188</v>
      </c>
      <c r="CX387" s="26">
        <f t="shared" si="291"/>
        <v>0.30835117773024551</v>
      </c>
      <c r="CY387" s="26">
        <f t="shared" si="292"/>
        <v>-1.8501070663814732</v>
      </c>
      <c r="CZ387" s="13">
        <v>6</v>
      </c>
      <c r="DA387" s="13">
        <v>7</v>
      </c>
      <c r="DB387" s="27">
        <v>5.8</v>
      </c>
      <c r="DC387" s="27">
        <v>7.93</v>
      </c>
      <c r="DD387" s="27">
        <v>5.83</v>
      </c>
      <c r="DE387" s="27">
        <v>7.09</v>
      </c>
      <c r="DF387" s="13">
        <v>0</v>
      </c>
      <c r="DG387" s="13">
        <v>0</v>
      </c>
      <c r="DH387" s="21" t="str">
        <f t="shared" si="293"/>
        <v xml:space="preserve"> </v>
      </c>
      <c r="DI387" s="42"/>
      <c r="DJ387" s="42"/>
      <c r="DK387" s="1"/>
      <c r="DL387" s="1"/>
      <c r="DM387" s="1"/>
      <c r="DN387" s="1"/>
      <c r="DO387" s="1"/>
      <c r="DP387" s="1"/>
      <c r="DQ387" s="47"/>
      <c r="DR387" s="46"/>
      <c r="DS387" s="13"/>
      <c r="DT387" s="13"/>
      <c r="DU387" s="13"/>
      <c r="DV387" s="13"/>
      <c r="DW387" s="13"/>
      <c r="DX387" s="1"/>
    </row>
    <row r="388" spans="1:128" ht="25.5" x14ac:dyDescent="0.2">
      <c r="A388" s="13" t="s">
        <v>519</v>
      </c>
      <c r="B388" s="13" t="s">
        <v>1557</v>
      </c>
      <c r="C388" s="39" t="s">
        <v>3423</v>
      </c>
      <c r="D388" s="1" t="s">
        <v>145</v>
      </c>
      <c r="E388" s="13" t="s">
        <v>146</v>
      </c>
      <c r="F388" s="13">
        <v>82</v>
      </c>
      <c r="G388" s="13">
        <v>17</v>
      </c>
      <c r="H388" s="13">
        <v>26</v>
      </c>
      <c r="I388" s="40">
        <f t="shared" si="252"/>
        <v>43</v>
      </c>
      <c r="J388" s="19">
        <f t="shared" si="253"/>
        <v>2.057416267942584</v>
      </c>
      <c r="K388" s="1">
        <v>15</v>
      </c>
      <c r="L388" s="1">
        <v>13</v>
      </c>
      <c r="M388" s="1">
        <v>7</v>
      </c>
      <c r="N388" s="1">
        <v>127</v>
      </c>
      <c r="O388" s="1">
        <v>39</v>
      </c>
      <c r="P388" s="1">
        <v>48</v>
      </c>
      <c r="Q388" s="1">
        <v>136</v>
      </c>
      <c r="R388" s="15">
        <f t="shared" si="254"/>
        <v>0.13385826771653545</v>
      </c>
      <c r="S388" s="15">
        <f t="shared" si="255"/>
        <v>7.9439252336448593E-2</v>
      </c>
      <c r="T388" s="16">
        <v>1254</v>
      </c>
      <c r="U388" s="16">
        <f t="shared" si="256"/>
        <v>15.292682926829269</v>
      </c>
      <c r="V388" s="16">
        <v>1157.06</v>
      </c>
      <c r="W388" s="16">
        <f t="shared" si="257"/>
        <v>14.110487804878048</v>
      </c>
      <c r="X388" s="16">
        <v>2710.02</v>
      </c>
      <c r="Y388" s="16">
        <f t="shared" si="258"/>
        <v>33.0490243902439</v>
      </c>
      <c r="Z388" s="21">
        <f t="shared" si="259"/>
        <v>0.29920767090414474</v>
      </c>
      <c r="AA388" s="20">
        <f t="shared" si="260"/>
        <v>154.14285714285717</v>
      </c>
      <c r="AB388">
        <v>21</v>
      </c>
      <c r="AC388" s="1">
        <v>77</v>
      </c>
      <c r="AD388" s="1">
        <v>64</v>
      </c>
      <c r="AE388" s="1">
        <v>41</v>
      </c>
      <c r="AF388" s="1">
        <v>47</v>
      </c>
      <c r="AG388" s="15">
        <f t="shared" si="261"/>
        <v>0.34693877551020408</v>
      </c>
      <c r="AH388" s="15">
        <f t="shared" si="262"/>
        <v>0.40816326530612246</v>
      </c>
      <c r="AI388" s="15">
        <f t="shared" si="263"/>
        <v>0.75510204081632648</v>
      </c>
      <c r="AJ388" s="1">
        <v>367</v>
      </c>
      <c r="AK388" s="21">
        <f t="shared" si="264"/>
        <v>0.3233480176211454</v>
      </c>
      <c r="AL388" s="1">
        <v>387</v>
      </c>
      <c r="AM388" s="21">
        <f t="shared" si="265"/>
        <v>0.34096916299559471</v>
      </c>
      <c r="AN388" s="1">
        <v>381</v>
      </c>
      <c r="AO388" s="21">
        <f t="shared" si="266"/>
        <v>0.33568281938325989</v>
      </c>
      <c r="AP388" s="21">
        <f t="shared" si="267"/>
        <v>0.48673740053050396</v>
      </c>
      <c r="AQ388" s="1">
        <v>13</v>
      </c>
      <c r="AR388" s="4">
        <v>2.36</v>
      </c>
      <c r="AS388" s="41">
        <v>471</v>
      </c>
      <c r="AT388" s="41">
        <v>458</v>
      </c>
      <c r="AU388" s="41">
        <v>394</v>
      </c>
      <c r="AV388" s="21">
        <f t="shared" si="268"/>
        <v>0.50699677072120564</v>
      </c>
      <c r="AW388" s="26">
        <v>17.79</v>
      </c>
      <c r="AX388" s="42">
        <v>1</v>
      </c>
      <c r="AY388" s="41">
        <v>0.55100000000000005</v>
      </c>
      <c r="AZ388" s="1">
        <v>4</v>
      </c>
      <c r="BA388" s="43">
        <v>0.63600000000000001</v>
      </c>
      <c r="BB388" s="16">
        <v>50.14</v>
      </c>
      <c r="BC388" s="26">
        <v>18.43</v>
      </c>
      <c r="BD388" s="43">
        <v>2.907</v>
      </c>
      <c r="BE388" s="43">
        <v>-2.706</v>
      </c>
      <c r="BF388" s="16">
        <v>48.79</v>
      </c>
      <c r="BG388" s="21">
        <f t="shared" si="269"/>
        <v>8.4337349397590355E-2</v>
      </c>
      <c r="BH388" s="44">
        <f t="shared" si="270"/>
        <v>0.91263650546021846</v>
      </c>
      <c r="BI388" s="42">
        <f t="shared" si="271"/>
        <v>996.97385485780887</v>
      </c>
      <c r="BJ388" s="21">
        <f t="shared" si="272"/>
        <v>-3.0261451421911834E-3</v>
      </c>
      <c r="BK388" s="26">
        <f t="shared" si="273"/>
        <v>2.540922683352635</v>
      </c>
      <c r="BL388" s="26">
        <f t="shared" si="274"/>
        <v>2.9039116381172976</v>
      </c>
      <c r="BM388" s="16">
        <f t="shared" si="275"/>
        <v>30.128083245466961</v>
      </c>
      <c r="BN388" s="16">
        <f t="shared" si="276"/>
        <v>33.239417143449778</v>
      </c>
      <c r="BO388" s="16">
        <f t="shared" si="277"/>
        <v>53.359376350405341</v>
      </c>
      <c r="BP388" s="16">
        <f t="shared" si="278"/>
        <v>58.90792180180803</v>
      </c>
      <c r="BQ388" s="16">
        <f t="shared" si="279"/>
        <v>-5.5485454514026884</v>
      </c>
      <c r="BR388" s="1">
        <v>49</v>
      </c>
      <c r="BS388" s="1">
        <v>56</v>
      </c>
      <c r="BT388" s="42">
        <v>532</v>
      </c>
      <c r="BU388" s="42">
        <v>585</v>
      </c>
      <c r="BV388" s="42">
        <v>213</v>
      </c>
      <c r="BW388" s="42">
        <v>236</v>
      </c>
      <c r="BX388" s="42">
        <v>259</v>
      </c>
      <c r="BY388" s="42">
        <v>235</v>
      </c>
      <c r="BZ388" s="1">
        <v>540</v>
      </c>
      <c r="CA388" s="1">
        <v>558</v>
      </c>
      <c r="CB388" s="21">
        <f t="shared" si="280"/>
        <v>0.49180327868852458</v>
      </c>
      <c r="CC388" s="4">
        <v>0.75</v>
      </c>
      <c r="CD388" s="45">
        <f t="shared" si="281"/>
        <v>-1.9782430641347837</v>
      </c>
      <c r="CE388" s="26">
        <f t="shared" si="282"/>
        <v>2.191865742688246</v>
      </c>
      <c r="CF388" s="26">
        <f t="shared" si="283"/>
        <v>2.5461066707994773</v>
      </c>
      <c r="CG388" s="26">
        <f t="shared" si="284"/>
        <v>27.586512276662166</v>
      </c>
      <c r="CH388" s="26">
        <f t="shared" si="285"/>
        <v>31.571722717913524</v>
      </c>
      <c r="CI388" s="26">
        <f t="shared" si="286"/>
        <v>49.261629065468156</v>
      </c>
      <c r="CJ388" s="26">
        <f t="shared" si="287"/>
        <v>55.460845307414708</v>
      </c>
      <c r="CK388" s="16">
        <f t="shared" si="288"/>
        <v>0.65067079054386312</v>
      </c>
      <c r="CL388" s="42">
        <v>99</v>
      </c>
      <c r="CM388" s="42">
        <v>115</v>
      </c>
      <c r="CN388" s="42">
        <v>1147</v>
      </c>
      <c r="CO388" s="42">
        <v>1311</v>
      </c>
      <c r="CP388" s="42">
        <v>428</v>
      </c>
      <c r="CQ388" s="42">
        <v>487</v>
      </c>
      <c r="CR388" s="42">
        <v>592</v>
      </c>
      <c r="CS388" s="42">
        <v>551</v>
      </c>
      <c r="CT388" s="1">
        <v>10</v>
      </c>
      <c r="CU388" s="1">
        <v>10</v>
      </c>
      <c r="CV388" s="42">
        <f t="shared" si="289"/>
        <v>0</v>
      </c>
      <c r="CW388" s="26">
        <f t="shared" si="290"/>
        <v>0.47846889952153104</v>
      </c>
      <c r="CX388" s="26">
        <f t="shared" si="291"/>
        <v>0.47846889952153104</v>
      </c>
      <c r="CY388" s="26">
        <f t="shared" si="292"/>
        <v>0</v>
      </c>
      <c r="CZ388" s="13">
        <v>46</v>
      </c>
      <c r="DA388" s="13">
        <v>50</v>
      </c>
      <c r="DB388" s="27">
        <v>42.29</v>
      </c>
      <c r="DC388" s="27">
        <v>45.59</v>
      </c>
      <c r="DD388" s="27">
        <v>42.1</v>
      </c>
      <c r="DE388" s="27">
        <v>44.42</v>
      </c>
      <c r="DF388" s="13">
        <v>608</v>
      </c>
      <c r="DG388" s="13">
        <v>555</v>
      </c>
      <c r="DH388" s="21">
        <f t="shared" si="293"/>
        <v>0.52278589853826307</v>
      </c>
      <c r="DI388" s="42">
        <v>372</v>
      </c>
      <c r="DJ388" s="42">
        <v>194</v>
      </c>
      <c r="DK388" s="13">
        <v>70</v>
      </c>
      <c r="DL388" s="13">
        <v>7</v>
      </c>
      <c r="DM388" s="13">
        <v>0.16900000000000001</v>
      </c>
      <c r="DN388" s="13">
        <v>4</v>
      </c>
      <c r="DO388" s="13">
        <v>0</v>
      </c>
      <c r="DP388" s="13">
        <v>1.0999999999999999E-2</v>
      </c>
      <c r="DQ388" s="13">
        <v>408</v>
      </c>
      <c r="DR388" s="46">
        <v>229</v>
      </c>
      <c r="DS388" s="13">
        <v>7</v>
      </c>
      <c r="DT388" s="13">
        <v>47</v>
      </c>
      <c r="DU388" s="13">
        <v>-9.8000000000000004E-2</v>
      </c>
      <c r="DV388" s="13">
        <v>1</v>
      </c>
      <c r="DW388" s="13">
        <v>4</v>
      </c>
      <c r="DX388" s="13">
        <v>-7.0000000000000001E-3</v>
      </c>
    </row>
    <row r="389" spans="1:128" ht="25.5" x14ac:dyDescent="0.2">
      <c r="A389" s="13" t="s">
        <v>1124</v>
      </c>
      <c r="B389" s="13" t="s">
        <v>1559</v>
      </c>
      <c r="C389" s="39" t="s">
        <v>3424</v>
      </c>
      <c r="D389" s="1" t="s">
        <v>190</v>
      </c>
      <c r="E389" s="13" t="s">
        <v>207</v>
      </c>
      <c r="F389" s="13">
        <v>82</v>
      </c>
      <c r="G389" s="13">
        <v>17</v>
      </c>
      <c r="H389" s="13">
        <v>15</v>
      </c>
      <c r="I389" s="40">
        <f t="shared" si="252"/>
        <v>32</v>
      </c>
      <c r="J389" s="19">
        <f t="shared" si="253"/>
        <v>1.732461087299797</v>
      </c>
      <c r="K389" s="1">
        <v>15</v>
      </c>
      <c r="L389" s="1">
        <v>7</v>
      </c>
      <c r="M389" s="1">
        <v>6</v>
      </c>
      <c r="N389" s="1">
        <v>108</v>
      </c>
      <c r="O389" s="1">
        <v>41</v>
      </c>
      <c r="P389" s="1">
        <v>55</v>
      </c>
      <c r="Q389" s="1">
        <v>123</v>
      </c>
      <c r="R389" s="15">
        <f t="shared" si="254"/>
        <v>0.15740740740740741</v>
      </c>
      <c r="S389" s="15">
        <f t="shared" si="255"/>
        <v>8.3333333333333329E-2</v>
      </c>
      <c r="T389" s="16">
        <v>1108.25</v>
      </c>
      <c r="U389" s="16">
        <f t="shared" si="256"/>
        <v>13.515243902439025</v>
      </c>
      <c r="V389" s="16">
        <v>1017.88</v>
      </c>
      <c r="W389" s="16">
        <f t="shared" si="257"/>
        <v>12.413170731707318</v>
      </c>
      <c r="X389" s="16">
        <v>2900.38</v>
      </c>
      <c r="Y389" s="16">
        <f t="shared" si="258"/>
        <v>35.370487804878053</v>
      </c>
      <c r="Z389" s="21">
        <f t="shared" si="259"/>
        <v>0.25977857518388264</v>
      </c>
      <c r="AA389" s="20">
        <f t="shared" si="260"/>
        <v>87.230769230769241</v>
      </c>
      <c r="AB389">
        <v>16</v>
      </c>
      <c r="AC389" s="1">
        <v>66</v>
      </c>
      <c r="AD389" s="1">
        <v>101</v>
      </c>
      <c r="AE389" s="1">
        <v>18</v>
      </c>
      <c r="AF389" s="1">
        <v>22</v>
      </c>
      <c r="AG389" s="15">
        <f t="shared" si="261"/>
        <v>0.4358974358974359</v>
      </c>
      <c r="AH389" s="15">
        <f t="shared" si="262"/>
        <v>0.33333333333333331</v>
      </c>
      <c r="AI389" s="15">
        <f t="shared" si="263"/>
        <v>0.76923076923076916</v>
      </c>
      <c r="AJ389" s="1">
        <v>324</v>
      </c>
      <c r="AK389" s="21">
        <f t="shared" si="264"/>
        <v>0.36080178173719374</v>
      </c>
      <c r="AL389" s="1">
        <v>236</v>
      </c>
      <c r="AM389" s="21">
        <f t="shared" si="265"/>
        <v>0.26280623608017817</v>
      </c>
      <c r="AN389" s="1">
        <v>338</v>
      </c>
      <c r="AO389" s="21">
        <f t="shared" si="266"/>
        <v>0.37639198218262804</v>
      </c>
      <c r="AP389" s="21">
        <f t="shared" si="267"/>
        <v>0.57857142857142863</v>
      </c>
      <c r="AQ389" s="1">
        <v>12</v>
      </c>
      <c r="AR389" s="4">
        <v>6.54</v>
      </c>
      <c r="AS389" s="41">
        <v>399</v>
      </c>
      <c r="AT389" s="41">
        <v>340</v>
      </c>
      <c r="AU389" s="41">
        <v>286</v>
      </c>
      <c r="AV389" s="21">
        <f t="shared" si="268"/>
        <v>0.53991880920162383</v>
      </c>
      <c r="AW389" s="26">
        <v>17.25</v>
      </c>
      <c r="AX389" s="42">
        <v>7</v>
      </c>
      <c r="AY389" s="41">
        <v>1.2E-2</v>
      </c>
      <c r="AZ389" s="1">
        <v>9</v>
      </c>
      <c r="BA389" s="43">
        <v>-0.30499999999999999</v>
      </c>
      <c r="BB389" s="16">
        <v>49.87</v>
      </c>
      <c r="BC389" s="26">
        <v>17.93</v>
      </c>
      <c r="BD389" s="43">
        <v>1.0269999999999999</v>
      </c>
      <c r="BE389" s="43">
        <v>3.427</v>
      </c>
      <c r="BF389" s="16">
        <v>50.29</v>
      </c>
      <c r="BG389" s="21">
        <f t="shared" si="269"/>
        <v>8.0246913580246909E-2</v>
      </c>
      <c r="BH389" s="44">
        <f t="shared" si="270"/>
        <v>0.91792656587472998</v>
      </c>
      <c r="BI389" s="42">
        <f t="shared" si="271"/>
        <v>998.17347945497681</v>
      </c>
      <c r="BJ389" s="21">
        <f t="shared" si="272"/>
        <v>-1.8265205450231081E-3</v>
      </c>
      <c r="BK389" s="26">
        <f t="shared" si="273"/>
        <v>2.2988957440955708</v>
      </c>
      <c r="BL389" s="26">
        <f t="shared" si="274"/>
        <v>2.2399496993751713</v>
      </c>
      <c r="BM389" s="16">
        <f t="shared" si="275"/>
        <v>28.64777773411404</v>
      </c>
      <c r="BN389" s="16">
        <f t="shared" si="276"/>
        <v>27.292018705544855</v>
      </c>
      <c r="BO389" s="16">
        <f t="shared" si="277"/>
        <v>58.061854049593265</v>
      </c>
      <c r="BP389" s="16">
        <f t="shared" si="278"/>
        <v>51.165166817306556</v>
      </c>
      <c r="BQ389" s="16">
        <f t="shared" si="279"/>
        <v>6.896687232286709</v>
      </c>
      <c r="BR389" s="1">
        <v>39</v>
      </c>
      <c r="BS389" s="1">
        <v>38</v>
      </c>
      <c r="BT389" s="42">
        <v>447</v>
      </c>
      <c r="BU389" s="42">
        <v>425</v>
      </c>
      <c r="BV389" s="42">
        <v>207</v>
      </c>
      <c r="BW389" s="42">
        <v>167</v>
      </c>
      <c r="BX389" s="42">
        <v>238</v>
      </c>
      <c r="BY389" s="42">
        <v>292</v>
      </c>
      <c r="BZ389" s="1">
        <v>459</v>
      </c>
      <c r="CA389" s="1">
        <v>407</v>
      </c>
      <c r="CB389" s="21">
        <f t="shared" si="280"/>
        <v>0.53002309468822173</v>
      </c>
      <c r="CC389" s="4">
        <v>1.2</v>
      </c>
      <c r="CD389" s="45">
        <f t="shared" si="281"/>
        <v>1.1889729465724237</v>
      </c>
      <c r="CE389" s="26">
        <f t="shared" si="282"/>
        <v>2.4203725029134113</v>
      </c>
      <c r="CF389" s="26">
        <f t="shared" si="283"/>
        <v>2.0893813914038848</v>
      </c>
      <c r="CG389" s="26">
        <f t="shared" si="284"/>
        <v>28.196305311717772</v>
      </c>
      <c r="CH389" s="26">
        <f t="shared" si="285"/>
        <v>27.865314200208246</v>
      </c>
      <c r="CI389" s="26">
        <f t="shared" si="286"/>
        <v>55.999558678517985</v>
      </c>
      <c r="CJ389" s="26">
        <f t="shared" si="287"/>
        <v>55.047959232928093</v>
      </c>
      <c r="CK389" s="16">
        <f t="shared" si="288"/>
        <v>5.945087786696817</v>
      </c>
      <c r="CL389" s="42">
        <v>117</v>
      </c>
      <c r="CM389" s="42">
        <v>101</v>
      </c>
      <c r="CN389" s="42">
        <v>1246</v>
      </c>
      <c r="CO389" s="42">
        <v>1246</v>
      </c>
      <c r="CP389" s="42">
        <v>606</v>
      </c>
      <c r="CQ389" s="42">
        <v>547</v>
      </c>
      <c r="CR389" s="42">
        <v>767</v>
      </c>
      <c r="CS389" s="42">
        <v>738</v>
      </c>
      <c r="CT389" s="1">
        <v>3</v>
      </c>
      <c r="CU389" s="1">
        <v>13</v>
      </c>
      <c r="CV389" s="42">
        <f t="shared" si="289"/>
        <v>10</v>
      </c>
      <c r="CW389" s="26">
        <f t="shared" si="290"/>
        <v>0.16241822693435598</v>
      </c>
      <c r="CX389" s="26">
        <f t="shared" si="291"/>
        <v>0.70381231671554256</v>
      </c>
      <c r="CY389" s="26">
        <f t="shared" si="292"/>
        <v>0.54139408978118653</v>
      </c>
      <c r="CZ389" s="13">
        <v>38</v>
      </c>
      <c r="DA389" s="13">
        <v>36</v>
      </c>
      <c r="DB389" s="27">
        <v>42.19</v>
      </c>
      <c r="DC389" s="27">
        <v>34.299999999999997</v>
      </c>
      <c r="DD389" s="27">
        <v>37.9</v>
      </c>
      <c r="DE389" s="27">
        <v>37.39</v>
      </c>
      <c r="DF389" s="13">
        <v>6</v>
      </c>
      <c r="DG389" s="13">
        <v>8</v>
      </c>
      <c r="DH389" s="21">
        <f t="shared" si="293"/>
        <v>0.42857142857142855</v>
      </c>
      <c r="DI389" s="42">
        <v>11</v>
      </c>
      <c r="DJ389" s="42">
        <v>4</v>
      </c>
      <c r="DK389" s="13">
        <v>1</v>
      </c>
      <c r="DL389" s="13">
        <v>0</v>
      </c>
      <c r="DM389" s="13">
        <v>9.0999999999999998E-2</v>
      </c>
      <c r="DN389" s="13">
        <v>0</v>
      </c>
      <c r="DO389" s="13">
        <v>0</v>
      </c>
      <c r="DP389" s="13">
        <v>0</v>
      </c>
      <c r="DQ389" s="13">
        <v>2</v>
      </c>
      <c r="DR389" s="46">
        <v>1</v>
      </c>
      <c r="DS389" s="13">
        <v>0</v>
      </c>
      <c r="DT389" s="13">
        <v>1</v>
      </c>
      <c r="DU389" s="13">
        <v>-0.5</v>
      </c>
      <c r="DV389" s="13">
        <v>0</v>
      </c>
      <c r="DW389" s="13">
        <v>0</v>
      </c>
      <c r="DX389" s="13">
        <v>0</v>
      </c>
    </row>
    <row r="390" spans="1:128" ht="25.5" x14ac:dyDescent="0.2">
      <c r="A390" s="13" t="s">
        <v>759</v>
      </c>
      <c r="B390" s="13" t="s">
        <v>1561</v>
      </c>
      <c r="C390" s="39" t="s">
        <v>3425</v>
      </c>
      <c r="D390" s="1" t="s">
        <v>162</v>
      </c>
      <c r="E390" s="13" t="s">
        <v>173</v>
      </c>
      <c r="F390" s="13">
        <v>47</v>
      </c>
      <c r="G390" s="13">
        <v>9</v>
      </c>
      <c r="H390" s="13">
        <v>7</v>
      </c>
      <c r="I390" s="40">
        <f t="shared" si="252"/>
        <v>16</v>
      </c>
      <c r="J390" s="19">
        <f t="shared" si="253"/>
        <v>1.0589208566964265</v>
      </c>
      <c r="K390" s="1">
        <v>8</v>
      </c>
      <c r="L390" s="1">
        <v>2</v>
      </c>
      <c r="M390" s="1">
        <v>3</v>
      </c>
      <c r="N390" s="1">
        <v>77</v>
      </c>
      <c r="O390" s="1">
        <v>25</v>
      </c>
      <c r="P390" s="1">
        <v>47</v>
      </c>
      <c r="Q390" s="1">
        <v>51</v>
      </c>
      <c r="R390" s="15">
        <f t="shared" si="254"/>
        <v>0.11688311688311688</v>
      </c>
      <c r="S390" s="15">
        <f t="shared" si="255"/>
        <v>6.0402684563758392E-2</v>
      </c>
      <c r="T390" s="16">
        <v>906.58333333329995</v>
      </c>
      <c r="U390" s="16">
        <f t="shared" si="256"/>
        <v>19.28900709219787</v>
      </c>
      <c r="V390" s="16">
        <v>846.33</v>
      </c>
      <c r="W390" s="16">
        <f t="shared" si="257"/>
        <v>18.007021276595747</v>
      </c>
      <c r="X390" s="16">
        <v>1382.42</v>
      </c>
      <c r="Y390" s="16">
        <f t="shared" si="258"/>
        <v>29.413191489361704</v>
      </c>
      <c r="Z390" s="21">
        <f t="shared" si="259"/>
        <v>0.37973303421200227</v>
      </c>
      <c r="AA390" s="20">
        <f t="shared" si="260"/>
        <v>26.909090909090907</v>
      </c>
      <c r="AB390">
        <v>74</v>
      </c>
      <c r="AC390" s="1">
        <v>80</v>
      </c>
      <c r="AD390" s="1">
        <v>42</v>
      </c>
      <c r="AE390" s="1">
        <v>29</v>
      </c>
      <c r="AF390" s="1">
        <v>20</v>
      </c>
      <c r="AG390" s="15">
        <f t="shared" si="261"/>
        <v>0.27272727272727271</v>
      </c>
      <c r="AH390" s="15">
        <f t="shared" si="262"/>
        <v>0.15151515151515152</v>
      </c>
      <c r="AI390" s="15">
        <f t="shared" si="263"/>
        <v>0.4242424242424242</v>
      </c>
      <c r="AJ390" s="1">
        <v>251</v>
      </c>
      <c r="AK390" s="21">
        <f t="shared" si="264"/>
        <v>0.27643171806167399</v>
      </c>
      <c r="AL390" s="1">
        <v>324</v>
      </c>
      <c r="AM390" s="21">
        <f t="shared" si="265"/>
        <v>0.35682819383259912</v>
      </c>
      <c r="AN390" s="1">
        <v>333</v>
      </c>
      <c r="AO390" s="21">
        <f t="shared" si="266"/>
        <v>0.36674008810572689</v>
      </c>
      <c r="AP390" s="21">
        <f t="shared" si="267"/>
        <v>0.43652173913043479</v>
      </c>
      <c r="AQ390" s="1">
        <v>2</v>
      </c>
      <c r="AR390" s="4">
        <v>-6.97</v>
      </c>
      <c r="AS390" s="41">
        <v>341</v>
      </c>
      <c r="AT390" s="41">
        <v>361</v>
      </c>
      <c r="AU390" s="41">
        <v>274</v>
      </c>
      <c r="AV390" s="21">
        <f t="shared" si="268"/>
        <v>0.48575498575498577</v>
      </c>
      <c r="AW390" s="26">
        <v>17.78</v>
      </c>
      <c r="AX390" s="42">
        <v>1</v>
      </c>
      <c r="AY390" s="41">
        <v>1.488</v>
      </c>
      <c r="AZ390" s="1">
        <v>1</v>
      </c>
      <c r="BA390" s="43">
        <v>2.0750000000000002</v>
      </c>
      <c r="BB390" s="16">
        <v>50.48</v>
      </c>
      <c r="BC390" s="26">
        <v>17.7</v>
      </c>
      <c r="BD390" s="43">
        <v>1.579</v>
      </c>
      <c r="BE390" s="43">
        <v>-13.254</v>
      </c>
      <c r="BF390" s="16">
        <v>45.73</v>
      </c>
      <c r="BG390" s="21">
        <f t="shared" si="269"/>
        <v>7.4324324324324328E-2</v>
      </c>
      <c r="BH390" s="44">
        <f t="shared" si="270"/>
        <v>0.93304535637149033</v>
      </c>
      <c r="BI390" s="42">
        <f t="shared" si="271"/>
        <v>1007.3696806958146</v>
      </c>
      <c r="BJ390" s="21">
        <f t="shared" si="272"/>
        <v>7.3696806958146593E-3</v>
      </c>
      <c r="BK390" s="26">
        <f t="shared" si="273"/>
        <v>2.3395129559391723</v>
      </c>
      <c r="BL390" s="26">
        <f t="shared" si="274"/>
        <v>2.1977242919428588</v>
      </c>
      <c r="BM390" s="16">
        <f t="shared" si="275"/>
        <v>31.477083407181592</v>
      </c>
      <c r="BN390" s="16">
        <f t="shared" si="276"/>
        <v>32.82407571514657</v>
      </c>
      <c r="BO390" s="16">
        <f t="shared" si="277"/>
        <v>52.674488674630453</v>
      </c>
      <c r="BP390" s="16">
        <f t="shared" si="278"/>
        <v>60.898231186416631</v>
      </c>
      <c r="BQ390" s="16">
        <f t="shared" si="279"/>
        <v>-8.2237425117861775</v>
      </c>
      <c r="BR390" s="1">
        <v>33</v>
      </c>
      <c r="BS390" s="1">
        <v>31</v>
      </c>
      <c r="BT390" s="42">
        <v>411</v>
      </c>
      <c r="BU390" s="42">
        <v>432</v>
      </c>
      <c r="BV390" s="42">
        <v>128</v>
      </c>
      <c r="BW390" s="42">
        <v>180</v>
      </c>
      <c r="BX390" s="42">
        <v>216</v>
      </c>
      <c r="BY390" s="42">
        <v>171</v>
      </c>
      <c r="BZ390" s="1">
        <v>367</v>
      </c>
      <c r="CA390" s="1">
        <v>448</v>
      </c>
      <c r="CB390" s="21">
        <f t="shared" si="280"/>
        <v>0.45030674846625768</v>
      </c>
      <c r="CC390" s="4">
        <v>2.59</v>
      </c>
      <c r="CD390" s="45">
        <f t="shared" si="281"/>
        <v>8.5387357490833864</v>
      </c>
      <c r="CE390" s="26">
        <f t="shared" si="282"/>
        <v>2.3003139422172714</v>
      </c>
      <c r="CF390" s="26">
        <f t="shared" si="283"/>
        <v>2.6475311410425197</v>
      </c>
      <c r="CG390" s="26">
        <f t="shared" si="284"/>
        <v>26.64892000983782</v>
      </c>
      <c r="CH390" s="26">
        <f t="shared" si="285"/>
        <v>32.768623139132821</v>
      </c>
      <c r="CI390" s="26">
        <f t="shared" si="286"/>
        <v>47.047930440821162</v>
      </c>
      <c r="CJ390" s="26">
        <f t="shared" si="287"/>
        <v>63.10672588648891</v>
      </c>
      <c r="CK390" s="16">
        <f t="shared" si="288"/>
        <v>7.8350529338815704</v>
      </c>
      <c r="CL390" s="42">
        <v>53</v>
      </c>
      <c r="CM390" s="42">
        <v>61</v>
      </c>
      <c r="CN390" s="42">
        <v>561</v>
      </c>
      <c r="CO390" s="42">
        <v>694</v>
      </c>
      <c r="CP390" s="42">
        <v>179</v>
      </c>
      <c r="CQ390" s="42">
        <v>310</v>
      </c>
      <c r="CR390" s="42">
        <v>389</v>
      </c>
      <c r="CS390" s="42">
        <v>291</v>
      </c>
      <c r="CT390" s="1">
        <v>6</v>
      </c>
      <c r="CU390" s="1">
        <v>4</v>
      </c>
      <c r="CV390" s="42">
        <f t="shared" si="289"/>
        <v>-2</v>
      </c>
      <c r="CW390" s="26">
        <f t="shared" si="290"/>
        <v>0.39709532126115998</v>
      </c>
      <c r="CX390" s="26">
        <f t="shared" si="291"/>
        <v>0.26473021417410664</v>
      </c>
      <c r="CY390" s="26">
        <f t="shared" si="292"/>
        <v>-0.13236510708705332</v>
      </c>
      <c r="CZ390" s="13">
        <v>29</v>
      </c>
      <c r="DA390" s="13">
        <v>39</v>
      </c>
      <c r="DB390" s="27">
        <v>33.950000000000003</v>
      </c>
      <c r="DC390" s="27">
        <v>37.03</v>
      </c>
      <c r="DD390" s="27">
        <v>28.34</v>
      </c>
      <c r="DE390" s="27">
        <v>34.51</v>
      </c>
      <c r="DF390" s="1"/>
      <c r="DG390" s="1"/>
      <c r="DH390" s="21" t="str">
        <f t="shared" si="293"/>
        <v xml:space="preserve"> </v>
      </c>
      <c r="DI390" s="42"/>
      <c r="DJ390" s="42"/>
      <c r="DK390" s="1"/>
      <c r="DL390" s="1"/>
      <c r="DM390" s="1"/>
      <c r="DN390" s="1"/>
      <c r="DO390" s="1"/>
      <c r="DP390" s="1"/>
      <c r="DQ390" s="1"/>
      <c r="DR390" s="42"/>
      <c r="DS390" s="1"/>
      <c r="DT390" s="1"/>
      <c r="DU390" s="1"/>
      <c r="DV390" s="1"/>
      <c r="DW390" s="1"/>
      <c r="DX390" s="13"/>
    </row>
    <row r="391" spans="1:128" ht="25.5" x14ac:dyDescent="0.2">
      <c r="A391" s="13" t="s">
        <v>1467</v>
      </c>
      <c r="B391" s="13" t="s">
        <v>1561</v>
      </c>
      <c r="C391" s="39" t="s">
        <v>3426</v>
      </c>
      <c r="D391" s="1" t="s">
        <v>145</v>
      </c>
      <c r="E391" s="13" t="s">
        <v>173</v>
      </c>
      <c r="F391" s="13">
        <v>79</v>
      </c>
      <c r="G391" s="13">
        <v>5</v>
      </c>
      <c r="H391" s="13">
        <v>14</v>
      </c>
      <c r="I391" s="40">
        <f t="shared" si="252"/>
        <v>19</v>
      </c>
      <c r="J391" s="19">
        <f t="shared" si="253"/>
        <v>0.78799119846086463</v>
      </c>
      <c r="K391" s="1">
        <v>3</v>
      </c>
      <c r="L391" s="1">
        <v>4</v>
      </c>
      <c r="M391" s="1">
        <v>7</v>
      </c>
      <c r="N391" s="1">
        <v>94</v>
      </c>
      <c r="O391" s="1">
        <v>38</v>
      </c>
      <c r="P391" s="1">
        <v>56</v>
      </c>
      <c r="Q391" s="1">
        <v>55</v>
      </c>
      <c r="R391" s="15">
        <f t="shared" si="254"/>
        <v>5.3191489361702128E-2</v>
      </c>
      <c r="S391" s="15">
        <f t="shared" si="255"/>
        <v>2.6595744680851064E-2</v>
      </c>
      <c r="T391" s="16">
        <v>1446.7166666666999</v>
      </c>
      <c r="U391" s="16">
        <f t="shared" si="256"/>
        <v>18.312869198312658</v>
      </c>
      <c r="V391" s="16">
        <v>1361.27</v>
      </c>
      <c r="W391" s="16">
        <f t="shared" si="257"/>
        <v>17.23126582278481</v>
      </c>
      <c r="X391" s="16">
        <v>2373.12</v>
      </c>
      <c r="Y391" s="16">
        <f t="shared" si="258"/>
        <v>30.039493670886074</v>
      </c>
      <c r="Z391" s="21">
        <f t="shared" si="259"/>
        <v>0.36452271990874013</v>
      </c>
      <c r="AA391" s="20">
        <f t="shared" si="260"/>
        <v>46</v>
      </c>
      <c r="AB391">
        <v>91</v>
      </c>
      <c r="AC391" s="1">
        <v>115</v>
      </c>
      <c r="AD391" s="1">
        <v>114</v>
      </c>
      <c r="AE391" s="1">
        <v>23</v>
      </c>
      <c r="AF391" s="1">
        <v>13</v>
      </c>
      <c r="AG391" s="15">
        <f t="shared" si="261"/>
        <v>8.9285714285714288E-2</v>
      </c>
      <c r="AH391" s="15">
        <f t="shared" si="262"/>
        <v>0.19642857142857142</v>
      </c>
      <c r="AI391" s="15">
        <f t="shared" si="263"/>
        <v>0.2857142857142857</v>
      </c>
      <c r="AJ391" s="1">
        <v>377</v>
      </c>
      <c r="AK391" s="21">
        <f t="shared" si="264"/>
        <v>0.28778625954198472</v>
      </c>
      <c r="AL391" s="1">
        <v>471</v>
      </c>
      <c r="AM391" s="21">
        <f t="shared" si="265"/>
        <v>0.35954198473282445</v>
      </c>
      <c r="AN391" s="1">
        <v>462</v>
      </c>
      <c r="AO391" s="21">
        <f t="shared" si="266"/>
        <v>0.35267175572519083</v>
      </c>
      <c r="AP391" s="21">
        <f t="shared" si="267"/>
        <v>0.44457547169811323</v>
      </c>
      <c r="AQ391" s="1">
        <v>2</v>
      </c>
      <c r="AR391" s="4">
        <v>-3.99</v>
      </c>
      <c r="AS391" s="41">
        <v>503</v>
      </c>
      <c r="AT391" s="41">
        <v>542</v>
      </c>
      <c r="AU391" s="41">
        <v>438</v>
      </c>
      <c r="AV391" s="21">
        <f t="shared" si="268"/>
        <v>0.48133971291866029</v>
      </c>
      <c r="AW391" s="26">
        <v>17.5</v>
      </c>
      <c r="AX391" s="42">
        <v>1</v>
      </c>
      <c r="AY391" s="41">
        <v>0.34400000000000003</v>
      </c>
      <c r="AZ391" s="1">
        <v>2</v>
      </c>
      <c r="BA391" s="43">
        <v>0.21</v>
      </c>
      <c r="BB391" s="16">
        <v>49.89</v>
      </c>
      <c r="BC391" s="26">
        <v>17.04</v>
      </c>
      <c r="BD391" s="43">
        <v>1.0269999999999999</v>
      </c>
      <c r="BE391" s="43">
        <v>-4.2699999999999996</v>
      </c>
      <c r="BF391" s="16">
        <v>48.25</v>
      </c>
      <c r="BG391" s="21">
        <f t="shared" si="269"/>
        <v>8.6956521739130432E-2</v>
      </c>
      <c r="BH391" s="44">
        <f t="shared" si="270"/>
        <v>0.90733056708160442</v>
      </c>
      <c r="BI391" s="42">
        <f t="shared" si="271"/>
        <v>994.28708882073488</v>
      </c>
      <c r="BJ391" s="21">
        <f t="shared" si="272"/>
        <v>-5.7129111792651455E-3</v>
      </c>
      <c r="BK391" s="26">
        <f t="shared" si="273"/>
        <v>2.4682832942766684</v>
      </c>
      <c r="BL391" s="26">
        <f t="shared" si="274"/>
        <v>2.9531246556524424</v>
      </c>
      <c r="BM391" s="16">
        <f t="shared" si="275"/>
        <v>28.385257884181684</v>
      </c>
      <c r="BN391" s="16">
        <f t="shared" si="276"/>
        <v>31.867300388607696</v>
      </c>
      <c r="BO391" s="16">
        <f t="shared" si="277"/>
        <v>50.159042658693721</v>
      </c>
      <c r="BP391" s="16">
        <f t="shared" si="278"/>
        <v>55.580450608622826</v>
      </c>
      <c r="BQ391" s="16">
        <f t="shared" si="279"/>
        <v>-5.4214079499291046</v>
      </c>
      <c r="BR391" s="1">
        <v>56</v>
      </c>
      <c r="BS391" s="1">
        <v>67</v>
      </c>
      <c r="BT391" s="42">
        <v>588</v>
      </c>
      <c r="BU391" s="42">
        <v>656</v>
      </c>
      <c r="BV391" s="42">
        <v>226</v>
      </c>
      <c r="BW391" s="42">
        <v>245</v>
      </c>
      <c r="BX391" s="42">
        <v>293</v>
      </c>
      <c r="BY391" s="42">
        <v>268</v>
      </c>
      <c r="BZ391" s="1">
        <v>578</v>
      </c>
      <c r="CA391" s="1">
        <v>579</v>
      </c>
      <c r="CB391" s="21">
        <f t="shared" si="280"/>
        <v>0.49956784788245462</v>
      </c>
      <c r="CC391" s="4">
        <v>1.97</v>
      </c>
      <c r="CD391" s="45">
        <f t="shared" si="281"/>
        <v>0.29878072931617794</v>
      </c>
      <c r="CE391" s="26">
        <f t="shared" si="282"/>
        <v>2.2502022653721685</v>
      </c>
      <c r="CF391" s="26">
        <f t="shared" si="283"/>
        <v>2.3766181229773462</v>
      </c>
      <c r="CG391" s="26">
        <f t="shared" si="284"/>
        <v>28.645833333333336</v>
      </c>
      <c r="CH391" s="26">
        <f t="shared" si="285"/>
        <v>32.033778317152105</v>
      </c>
      <c r="CI391" s="26">
        <f t="shared" si="286"/>
        <v>50.970873786407772</v>
      </c>
      <c r="CJ391" s="26">
        <f t="shared" si="287"/>
        <v>56.609021035598708</v>
      </c>
      <c r="CK391" s="16">
        <f t="shared" si="288"/>
        <v>0.21673929926183177</v>
      </c>
      <c r="CL391" s="42">
        <v>89</v>
      </c>
      <c r="CM391" s="42">
        <v>94</v>
      </c>
      <c r="CN391" s="42">
        <v>1044</v>
      </c>
      <c r="CO391" s="42">
        <v>1173</v>
      </c>
      <c r="CP391" s="42">
        <v>399</v>
      </c>
      <c r="CQ391" s="42">
        <v>448</v>
      </c>
      <c r="CR391" s="42">
        <v>524</v>
      </c>
      <c r="CS391" s="42">
        <v>484</v>
      </c>
      <c r="CT391" s="1">
        <v>17</v>
      </c>
      <c r="CU391" s="1">
        <v>6</v>
      </c>
      <c r="CV391" s="42">
        <f t="shared" si="289"/>
        <v>-11</v>
      </c>
      <c r="CW391" s="26">
        <f t="shared" si="290"/>
        <v>0.70504475651761567</v>
      </c>
      <c r="CX391" s="26">
        <f t="shared" si="291"/>
        <v>0.24883932582974669</v>
      </c>
      <c r="CY391" s="26">
        <f t="shared" si="292"/>
        <v>-0.45620543068786901</v>
      </c>
      <c r="CZ391" s="13">
        <v>49</v>
      </c>
      <c r="DA391" s="13">
        <v>55</v>
      </c>
      <c r="DB391" s="27">
        <v>47.48</v>
      </c>
      <c r="DC391" s="27">
        <v>51.53</v>
      </c>
      <c r="DD391" s="27">
        <v>47.48</v>
      </c>
      <c r="DE391" s="27">
        <v>51.53</v>
      </c>
      <c r="DF391" s="1"/>
      <c r="DG391" s="1"/>
      <c r="DH391" s="21" t="str">
        <f t="shared" si="293"/>
        <v xml:space="preserve"> </v>
      </c>
      <c r="DI391" s="42"/>
      <c r="DJ391" s="42"/>
      <c r="DK391" s="1"/>
      <c r="DL391" s="1"/>
      <c r="DM391" s="1"/>
      <c r="DN391" s="1"/>
      <c r="DO391" s="1"/>
      <c r="DP391" s="1"/>
      <c r="DQ391" s="47"/>
      <c r="DR391" s="46"/>
      <c r="DS391" s="13"/>
      <c r="DT391" s="13"/>
      <c r="DU391" s="13"/>
      <c r="DV391" s="13"/>
      <c r="DW391" s="13"/>
      <c r="DX391" s="1"/>
    </row>
    <row r="392" spans="1:128" ht="25.5" x14ac:dyDescent="0.2">
      <c r="A392" s="13" t="s">
        <v>546</v>
      </c>
      <c r="B392" s="13" t="s">
        <v>1561</v>
      </c>
      <c r="C392" s="39" t="s">
        <v>3427</v>
      </c>
      <c r="D392" s="1" t="s">
        <v>219</v>
      </c>
      <c r="E392" s="13" t="s">
        <v>146</v>
      </c>
      <c r="F392" s="13">
        <v>77</v>
      </c>
      <c r="G392" s="13">
        <v>21</v>
      </c>
      <c r="H392" s="13">
        <v>34</v>
      </c>
      <c r="I392" s="40">
        <f t="shared" si="252"/>
        <v>55</v>
      </c>
      <c r="J392" s="19">
        <f t="shared" si="253"/>
        <v>3.2391048292108366</v>
      </c>
      <c r="K392" s="1">
        <v>18</v>
      </c>
      <c r="L392" s="1">
        <v>20</v>
      </c>
      <c r="M392" s="1">
        <v>10</v>
      </c>
      <c r="N392" s="1">
        <v>160</v>
      </c>
      <c r="O392" s="1">
        <v>44</v>
      </c>
      <c r="P392" s="1">
        <v>57</v>
      </c>
      <c r="Q392" s="1">
        <v>177</v>
      </c>
      <c r="R392" s="15">
        <f t="shared" si="254"/>
        <v>0.13125000000000001</v>
      </c>
      <c r="S392" s="15">
        <f t="shared" si="255"/>
        <v>8.0459770114942528E-2</v>
      </c>
      <c r="T392" s="16">
        <v>1018.8</v>
      </c>
      <c r="U392" s="16">
        <f t="shared" si="256"/>
        <v>13.23116883116883</v>
      </c>
      <c r="V392" s="16">
        <v>969.36</v>
      </c>
      <c r="W392" s="16">
        <f t="shared" si="257"/>
        <v>12.58909090909091</v>
      </c>
      <c r="X392" s="16">
        <v>2677.19</v>
      </c>
      <c r="Y392" s="16">
        <f t="shared" si="258"/>
        <v>34.768701298701302</v>
      </c>
      <c r="Z392" s="21">
        <f t="shared" si="259"/>
        <v>0.26582934554578985</v>
      </c>
      <c r="AA392" s="20">
        <f t="shared" si="260"/>
        <v>177.8125</v>
      </c>
      <c r="AB392">
        <v>20</v>
      </c>
      <c r="AC392" s="1">
        <v>58</v>
      </c>
      <c r="AD392" s="1">
        <v>46</v>
      </c>
      <c r="AE392" s="1">
        <v>24</v>
      </c>
      <c r="AF392" s="1">
        <v>19</v>
      </c>
      <c r="AG392" s="15">
        <f t="shared" si="261"/>
        <v>0.328125</v>
      </c>
      <c r="AH392" s="15">
        <f t="shared" si="262"/>
        <v>0.46875</v>
      </c>
      <c r="AI392" s="15">
        <f t="shared" si="263"/>
        <v>0.796875</v>
      </c>
      <c r="AJ392" s="1">
        <v>289</v>
      </c>
      <c r="AK392" s="21">
        <f t="shared" si="264"/>
        <v>0.31584699453551912</v>
      </c>
      <c r="AL392" s="1">
        <v>235</v>
      </c>
      <c r="AM392" s="21">
        <f t="shared" si="265"/>
        <v>0.25683060109289618</v>
      </c>
      <c r="AN392" s="1">
        <v>391</v>
      </c>
      <c r="AO392" s="21">
        <f t="shared" si="266"/>
        <v>0.4273224043715847</v>
      </c>
      <c r="AP392" s="21">
        <f t="shared" si="267"/>
        <v>0.55152671755725191</v>
      </c>
      <c r="AQ392" s="1">
        <v>7</v>
      </c>
      <c r="AR392" s="4">
        <v>1.61</v>
      </c>
      <c r="AS392" s="41">
        <v>361</v>
      </c>
      <c r="AT392" s="41">
        <v>320</v>
      </c>
      <c r="AU392" s="41">
        <v>337</v>
      </c>
      <c r="AV392" s="21">
        <f t="shared" si="268"/>
        <v>0.5301027900146843</v>
      </c>
      <c r="AW392" s="26">
        <v>17.579999999999998</v>
      </c>
      <c r="AX392" s="42">
        <v>3</v>
      </c>
      <c r="AY392" s="41">
        <v>0.873</v>
      </c>
      <c r="AZ392" s="1">
        <v>3</v>
      </c>
      <c r="BA392" s="43">
        <v>-0.45800000000000002</v>
      </c>
      <c r="BB392" s="16">
        <v>49.61</v>
      </c>
      <c r="BC392" s="26">
        <v>17.87</v>
      </c>
      <c r="BD392" s="43">
        <v>3.5089999999999999</v>
      </c>
      <c r="BE392" s="43">
        <v>8.3780000000000001</v>
      </c>
      <c r="BF392" s="16">
        <v>53.59</v>
      </c>
      <c r="BG392" s="21">
        <f t="shared" si="269"/>
        <v>0.11247803163444639</v>
      </c>
      <c r="BH392" s="44">
        <f t="shared" si="270"/>
        <v>0.92342342342342343</v>
      </c>
      <c r="BI392" s="42">
        <f t="shared" si="271"/>
        <v>1035.9014550578697</v>
      </c>
      <c r="BJ392" s="21">
        <f t="shared" si="272"/>
        <v>3.5901455057869819E-2</v>
      </c>
      <c r="BK392" s="26">
        <f t="shared" si="273"/>
        <v>3.9613765783609804</v>
      </c>
      <c r="BL392" s="26">
        <f t="shared" si="274"/>
        <v>2.1044813072542707</v>
      </c>
      <c r="BM392" s="16">
        <f t="shared" si="275"/>
        <v>35.219113641990589</v>
      </c>
      <c r="BN392" s="16">
        <f t="shared" si="276"/>
        <v>27.482050012379304</v>
      </c>
      <c r="BO392" s="16">
        <f t="shared" si="277"/>
        <v>62.082198564000983</v>
      </c>
      <c r="BP392" s="16">
        <f t="shared" si="278"/>
        <v>51.99306759098787</v>
      </c>
      <c r="BQ392" s="16">
        <f t="shared" si="279"/>
        <v>10.089130973013113</v>
      </c>
      <c r="BR392" s="1">
        <v>64</v>
      </c>
      <c r="BS392" s="1">
        <v>34</v>
      </c>
      <c r="BT392" s="42">
        <v>505</v>
      </c>
      <c r="BU392" s="42">
        <v>410</v>
      </c>
      <c r="BV392" s="42">
        <v>195</v>
      </c>
      <c r="BW392" s="42">
        <v>194</v>
      </c>
      <c r="BX392" s="42">
        <v>202</v>
      </c>
      <c r="BY392" s="42">
        <v>239</v>
      </c>
      <c r="BZ392" s="1">
        <v>569</v>
      </c>
      <c r="CA392" s="1">
        <v>434</v>
      </c>
      <c r="CB392" s="21">
        <f t="shared" si="280"/>
        <v>0.56729810568295114</v>
      </c>
      <c r="CC392" s="4">
        <v>3.96</v>
      </c>
      <c r="CD392" s="45">
        <f t="shared" si="281"/>
        <v>-7.3510248360934227E-2</v>
      </c>
      <c r="CE392" s="26">
        <f t="shared" si="282"/>
        <v>2.4876829810360865</v>
      </c>
      <c r="CF392" s="26">
        <f t="shared" si="283"/>
        <v>2.3756251890975237</v>
      </c>
      <c r="CG392" s="26">
        <f t="shared" si="284"/>
        <v>29.09020278725081</v>
      </c>
      <c r="CH392" s="26">
        <f t="shared" si="285"/>
        <v>26.535285131051587</v>
      </c>
      <c r="CI392" s="26">
        <f t="shared" si="286"/>
        <v>55.065198958609585</v>
      </c>
      <c r="CJ392" s="26">
        <f t="shared" si="287"/>
        <v>50.493241047516236</v>
      </c>
      <c r="CK392" s="16">
        <f t="shared" si="288"/>
        <v>5.5171730619197632</v>
      </c>
      <c r="CL392" s="42">
        <v>111</v>
      </c>
      <c r="CM392" s="42">
        <v>106</v>
      </c>
      <c r="CN392" s="42">
        <v>1187</v>
      </c>
      <c r="CO392" s="42">
        <v>1078</v>
      </c>
      <c r="CP392" s="42">
        <v>500</v>
      </c>
      <c r="CQ392" s="42">
        <v>464</v>
      </c>
      <c r="CR392" s="42">
        <v>605</v>
      </c>
      <c r="CS392" s="42">
        <v>659</v>
      </c>
      <c r="CT392" s="1">
        <v>3</v>
      </c>
      <c r="CU392" s="1">
        <v>20</v>
      </c>
      <c r="CV392" s="42">
        <f t="shared" si="289"/>
        <v>17</v>
      </c>
      <c r="CW392" s="26">
        <f t="shared" si="290"/>
        <v>0.17667844522968199</v>
      </c>
      <c r="CX392" s="26">
        <f t="shared" si="291"/>
        <v>1.1778563015312133</v>
      </c>
      <c r="CY392" s="26">
        <f t="shared" si="292"/>
        <v>1.0011778563015312</v>
      </c>
      <c r="CZ392" s="13">
        <v>49</v>
      </c>
      <c r="DA392" s="13">
        <v>36</v>
      </c>
      <c r="DB392" s="27">
        <v>47.69</v>
      </c>
      <c r="DC392" s="27">
        <v>36.17</v>
      </c>
      <c r="DD392" s="27">
        <v>41.29</v>
      </c>
      <c r="DE392" s="27">
        <v>33.770000000000003</v>
      </c>
      <c r="DF392" s="13">
        <v>417</v>
      </c>
      <c r="DG392" s="13">
        <v>421</v>
      </c>
      <c r="DH392" s="21">
        <f t="shared" si="293"/>
        <v>0.49761336515513127</v>
      </c>
      <c r="DI392" s="42">
        <v>276</v>
      </c>
      <c r="DJ392" s="42">
        <v>134</v>
      </c>
      <c r="DK392" s="13">
        <v>56</v>
      </c>
      <c r="DL392" s="13">
        <v>1</v>
      </c>
      <c r="DM392" s="13">
        <v>0.19900000000000001</v>
      </c>
      <c r="DN392" s="13">
        <v>4</v>
      </c>
      <c r="DO392" s="13">
        <v>0</v>
      </c>
      <c r="DP392" s="13">
        <v>1.4E-2</v>
      </c>
      <c r="DQ392" s="13">
        <v>207</v>
      </c>
      <c r="DR392" s="46">
        <v>108</v>
      </c>
      <c r="DS392" s="13">
        <v>1</v>
      </c>
      <c r="DT392" s="13">
        <v>35</v>
      </c>
      <c r="DU392" s="13">
        <v>-0.16400000000000001</v>
      </c>
      <c r="DV392" s="13">
        <v>0</v>
      </c>
      <c r="DW392" s="13">
        <v>1</v>
      </c>
      <c r="DX392" s="13">
        <v>-5.0000000000000001E-3</v>
      </c>
    </row>
    <row r="393" spans="1:128" ht="25.5" x14ac:dyDescent="0.2">
      <c r="A393" s="13" t="s">
        <v>1568</v>
      </c>
      <c r="B393" s="13" t="s">
        <v>1569</v>
      </c>
      <c r="C393" s="39" t="s">
        <v>3428</v>
      </c>
      <c r="D393" s="1" t="s">
        <v>302</v>
      </c>
      <c r="E393" s="13" t="s">
        <v>207</v>
      </c>
      <c r="F393" s="13">
        <v>81</v>
      </c>
      <c r="G393" s="13">
        <v>6</v>
      </c>
      <c r="H393" s="13">
        <v>29</v>
      </c>
      <c r="I393" s="40">
        <f t="shared" si="252"/>
        <v>35</v>
      </c>
      <c r="J393" s="19">
        <f t="shared" si="253"/>
        <v>2.029639175257667</v>
      </c>
      <c r="K393" s="1">
        <v>6</v>
      </c>
      <c r="L393" s="1">
        <v>14</v>
      </c>
      <c r="M393" s="1">
        <v>12</v>
      </c>
      <c r="N393" s="1">
        <v>90</v>
      </c>
      <c r="O393" s="1">
        <v>26</v>
      </c>
      <c r="P393" s="1">
        <v>33</v>
      </c>
      <c r="Q393" s="1">
        <v>71</v>
      </c>
      <c r="R393" s="15">
        <f t="shared" si="254"/>
        <v>6.6666666666666666E-2</v>
      </c>
      <c r="S393" s="15">
        <f t="shared" si="255"/>
        <v>4.0268456375838924E-2</v>
      </c>
      <c r="T393" s="16">
        <v>1034.6666666666999</v>
      </c>
      <c r="U393" s="16">
        <f t="shared" si="256"/>
        <v>12.77366255144074</v>
      </c>
      <c r="V393" s="16">
        <v>951.33</v>
      </c>
      <c r="W393" s="16">
        <f t="shared" si="257"/>
        <v>11.744814814814815</v>
      </c>
      <c r="X393" s="16">
        <v>2957.41</v>
      </c>
      <c r="Y393" s="16">
        <f t="shared" si="258"/>
        <v>36.511234567901234</v>
      </c>
      <c r="Z393" s="21">
        <f t="shared" si="259"/>
        <v>0.24338533645113258</v>
      </c>
      <c r="AA393" s="20">
        <f t="shared" si="260"/>
        <v>175.17948717948715</v>
      </c>
      <c r="AB393">
        <v>28</v>
      </c>
      <c r="AC393" s="1">
        <v>43</v>
      </c>
      <c r="AD393" s="1">
        <v>58</v>
      </c>
      <c r="AE393" s="1">
        <v>19</v>
      </c>
      <c r="AF393" s="1">
        <v>20</v>
      </c>
      <c r="AG393" s="15">
        <f t="shared" si="261"/>
        <v>0.15384615384615385</v>
      </c>
      <c r="AH393" s="15">
        <f t="shared" si="262"/>
        <v>0.66666666666666663</v>
      </c>
      <c r="AI393" s="15">
        <f t="shared" si="263"/>
        <v>0.82051282051282048</v>
      </c>
      <c r="AJ393" s="1">
        <v>344</v>
      </c>
      <c r="AK393" s="21">
        <f t="shared" si="264"/>
        <v>0.33236714975845411</v>
      </c>
      <c r="AL393" s="1">
        <v>323</v>
      </c>
      <c r="AM393" s="21">
        <f t="shared" si="265"/>
        <v>0.31207729468599033</v>
      </c>
      <c r="AN393" s="1">
        <v>368</v>
      </c>
      <c r="AO393" s="21">
        <f t="shared" si="266"/>
        <v>0.35555555555555557</v>
      </c>
      <c r="AP393" s="21">
        <f t="shared" si="267"/>
        <v>0.51574212893553228</v>
      </c>
      <c r="AQ393" s="1">
        <v>9</v>
      </c>
      <c r="AR393" s="4">
        <v>1.38</v>
      </c>
      <c r="AS393" s="41">
        <v>400</v>
      </c>
      <c r="AT393" s="41">
        <v>335</v>
      </c>
      <c r="AU393" s="41">
        <v>353</v>
      </c>
      <c r="AV393" s="21">
        <f t="shared" si="268"/>
        <v>0.54421768707482998</v>
      </c>
      <c r="AW393" s="26">
        <v>17.47</v>
      </c>
      <c r="AX393" s="42">
        <v>6</v>
      </c>
      <c r="AY393" s="41">
        <v>1.0309999999999999</v>
      </c>
      <c r="AZ393" s="1">
        <v>2</v>
      </c>
      <c r="BA393" s="43">
        <v>-0.27700000000000002</v>
      </c>
      <c r="BB393" s="16">
        <v>49.77</v>
      </c>
      <c r="BC393" s="26">
        <v>17.89</v>
      </c>
      <c r="BD393" s="43">
        <v>-9.0000000000000011E-3</v>
      </c>
      <c r="BE393" s="43">
        <v>2.4380000000000002</v>
      </c>
      <c r="BF393" s="16">
        <v>51.1</v>
      </c>
      <c r="BG393" s="21">
        <f t="shared" si="269"/>
        <v>7.9918032786885251E-2</v>
      </c>
      <c r="BH393" s="44">
        <f t="shared" si="270"/>
        <v>0.90496760259179265</v>
      </c>
      <c r="BI393" s="42">
        <f t="shared" si="271"/>
        <v>984.88563537867799</v>
      </c>
      <c r="BJ393" s="21">
        <f t="shared" si="272"/>
        <v>-1.5114364621322096E-2</v>
      </c>
      <c r="BK393" s="26">
        <f t="shared" si="273"/>
        <v>2.4597142947242281</v>
      </c>
      <c r="BL393" s="26">
        <f t="shared" si="274"/>
        <v>2.7750622812273344</v>
      </c>
      <c r="BM393" s="16">
        <f t="shared" si="275"/>
        <v>30.777963482703168</v>
      </c>
      <c r="BN393" s="16">
        <f t="shared" si="276"/>
        <v>29.201223550187631</v>
      </c>
      <c r="BO393" s="16">
        <f t="shared" si="277"/>
        <v>54.365992873135511</v>
      </c>
      <c r="BP393" s="16">
        <f t="shared" si="278"/>
        <v>52.915392135221225</v>
      </c>
      <c r="BQ393" s="16">
        <f t="shared" si="279"/>
        <v>1.4506007379142858</v>
      </c>
      <c r="BR393" s="1">
        <v>39</v>
      </c>
      <c r="BS393" s="1">
        <v>44</v>
      </c>
      <c r="BT393" s="42">
        <v>449</v>
      </c>
      <c r="BU393" s="42">
        <v>419</v>
      </c>
      <c r="BV393" s="42">
        <v>165</v>
      </c>
      <c r="BW393" s="42">
        <v>169</v>
      </c>
      <c r="BX393" s="42">
        <v>207</v>
      </c>
      <c r="BY393" s="42">
        <v>209</v>
      </c>
      <c r="BZ393" s="1">
        <v>369</v>
      </c>
      <c r="CA393" s="1">
        <v>337</v>
      </c>
      <c r="CB393" s="21">
        <f t="shared" si="280"/>
        <v>0.52266288951841355</v>
      </c>
      <c r="CC393" s="4">
        <v>1.35</v>
      </c>
      <c r="CD393" s="45">
        <f t="shared" si="281"/>
        <v>-1.7322103565384879</v>
      </c>
      <c r="CE393" s="26">
        <f t="shared" si="282"/>
        <v>2.2113944295853467</v>
      </c>
      <c r="CF393" s="26">
        <f t="shared" si="283"/>
        <v>2.1099543181364777</v>
      </c>
      <c r="CG393" s="26">
        <f t="shared" si="284"/>
        <v>30.005984966575486</v>
      </c>
      <c r="CH393" s="26">
        <f t="shared" si="285"/>
        <v>28.403231205683351</v>
      </c>
      <c r="CI393" s="26">
        <f t="shared" si="286"/>
        <v>53.682106978741537</v>
      </c>
      <c r="CJ393" s="26">
        <f t="shared" si="287"/>
        <v>51.592440682894832</v>
      </c>
      <c r="CK393" s="16">
        <f t="shared" si="288"/>
        <v>-0.63906555793241893</v>
      </c>
      <c r="CL393" s="42">
        <v>109</v>
      </c>
      <c r="CM393" s="42">
        <v>104</v>
      </c>
      <c r="CN393" s="42">
        <v>1370</v>
      </c>
      <c r="CO393" s="42">
        <v>1296</v>
      </c>
      <c r="CP393" s="42">
        <v>534</v>
      </c>
      <c r="CQ393" s="42">
        <v>559</v>
      </c>
      <c r="CR393" s="42">
        <v>584</v>
      </c>
      <c r="CS393" s="42">
        <v>633</v>
      </c>
      <c r="CT393" s="1">
        <v>7</v>
      </c>
      <c r="CU393" s="1">
        <v>9</v>
      </c>
      <c r="CV393" s="42">
        <f t="shared" si="289"/>
        <v>2</v>
      </c>
      <c r="CW393" s="26">
        <f t="shared" si="290"/>
        <v>0.40592783505153335</v>
      </c>
      <c r="CX393" s="26">
        <f t="shared" si="291"/>
        <v>0.52190721649482863</v>
      </c>
      <c r="CY393" s="26">
        <f t="shared" si="292"/>
        <v>0.11597938144329524</v>
      </c>
      <c r="CZ393" s="13">
        <v>34</v>
      </c>
      <c r="DA393" s="13">
        <v>34</v>
      </c>
      <c r="DB393" s="27">
        <v>36.4</v>
      </c>
      <c r="DC393" s="27">
        <v>32.549999999999997</v>
      </c>
      <c r="DD393" s="27">
        <v>36.56</v>
      </c>
      <c r="DE393" s="27">
        <v>34.479999999999997</v>
      </c>
      <c r="DF393" s="13">
        <v>83</v>
      </c>
      <c r="DG393" s="13">
        <v>92</v>
      </c>
      <c r="DH393" s="21">
        <f t="shared" si="293"/>
        <v>0.47428571428571431</v>
      </c>
      <c r="DI393" s="42">
        <v>91</v>
      </c>
      <c r="DJ393" s="42">
        <v>40</v>
      </c>
      <c r="DK393" s="13">
        <v>14</v>
      </c>
      <c r="DL393" s="13">
        <v>1</v>
      </c>
      <c r="DM393" s="13">
        <v>0.14300000000000002</v>
      </c>
      <c r="DN393" s="13">
        <v>0</v>
      </c>
      <c r="DO393" s="13">
        <v>0</v>
      </c>
      <c r="DP393" s="13">
        <v>0</v>
      </c>
      <c r="DQ393" s="13">
        <v>44</v>
      </c>
      <c r="DR393" s="46">
        <v>25</v>
      </c>
      <c r="DS393" s="13">
        <v>0</v>
      </c>
      <c r="DT393" s="13">
        <v>5</v>
      </c>
      <c r="DU393" s="13">
        <v>-0.114</v>
      </c>
      <c r="DV393" s="13">
        <v>0</v>
      </c>
      <c r="DW393" s="13">
        <v>1</v>
      </c>
      <c r="DX393" s="13">
        <v>-2.3E-2</v>
      </c>
    </row>
    <row r="394" spans="1:128" ht="25.5" x14ac:dyDescent="0.2">
      <c r="A394" s="13" t="s">
        <v>1572</v>
      </c>
      <c r="B394" s="13" t="s">
        <v>1569</v>
      </c>
      <c r="C394" s="39" t="s">
        <v>3429</v>
      </c>
      <c r="D394" s="1" t="s">
        <v>264</v>
      </c>
      <c r="E394" s="13" t="s">
        <v>146</v>
      </c>
      <c r="F394" s="13">
        <v>62</v>
      </c>
      <c r="G394" s="13">
        <v>4</v>
      </c>
      <c r="H394" s="13">
        <v>6</v>
      </c>
      <c r="I394" s="40">
        <f t="shared" si="252"/>
        <v>10</v>
      </c>
      <c r="J394" s="19">
        <f t="shared" si="253"/>
        <v>0.83816441992037438</v>
      </c>
      <c r="K394" s="1">
        <v>4</v>
      </c>
      <c r="L394" s="1">
        <v>5</v>
      </c>
      <c r="M394" s="1">
        <v>0</v>
      </c>
      <c r="N394" s="1">
        <v>101</v>
      </c>
      <c r="O394" s="1">
        <v>33</v>
      </c>
      <c r="P394" s="1">
        <v>32</v>
      </c>
      <c r="Q394" s="1">
        <v>77</v>
      </c>
      <c r="R394" s="15">
        <f t="shared" si="254"/>
        <v>3.9603960396039604E-2</v>
      </c>
      <c r="S394" s="15">
        <f t="shared" si="255"/>
        <v>2.4096385542168676E-2</v>
      </c>
      <c r="T394" s="16">
        <v>715.85</v>
      </c>
      <c r="U394" s="16">
        <f t="shared" si="256"/>
        <v>11.545967741935485</v>
      </c>
      <c r="V394" s="16">
        <v>699.8</v>
      </c>
      <c r="W394" s="16">
        <f t="shared" si="257"/>
        <v>11.287096774193548</v>
      </c>
      <c r="X394" s="16">
        <v>2244.23</v>
      </c>
      <c r="Y394" s="16">
        <f t="shared" si="258"/>
        <v>36.197258064516127</v>
      </c>
      <c r="Z394" s="21">
        <f t="shared" si="259"/>
        <v>0.23770138211906808</v>
      </c>
      <c r="AA394" s="20">
        <f t="shared" si="260"/>
        <v>107.5</v>
      </c>
      <c r="AB394">
        <v>14</v>
      </c>
      <c r="AC394" s="1">
        <v>63</v>
      </c>
      <c r="AD394" s="1">
        <v>35</v>
      </c>
      <c r="AE394" s="1">
        <v>8</v>
      </c>
      <c r="AF394" s="1">
        <v>11</v>
      </c>
      <c r="AG394" s="15">
        <f t="shared" si="261"/>
        <v>0.25</v>
      </c>
      <c r="AH394" s="15">
        <f t="shared" si="262"/>
        <v>0.3125</v>
      </c>
      <c r="AI394" s="15">
        <f t="shared" si="263"/>
        <v>0.5625</v>
      </c>
      <c r="AJ394" s="1">
        <v>228</v>
      </c>
      <c r="AK394" s="21">
        <f t="shared" si="264"/>
        <v>0.31666666666666665</v>
      </c>
      <c r="AL394" s="1">
        <v>243</v>
      </c>
      <c r="AM394" s="21">
        <f t="shared" si="265"/>
        <v>0.33750000000000002</v>
      </c>
      <c r="AN394" s="1">
        <v>249</v>
      </c>
      <c r="AO394" s="21">
        <f t="shared" si="266"/>
        <v>0.34583333333333333</v>
      </c>
      <c r="AP394" s="21">
        <f t="shared" si="267"/>
        <v>0.48407643312101911</v>
      </c>
      <c r="AQ394" s="1">
        <v>8</v>
      </c>
      <c r="AR394" s="4">
        <v>-2.37</v>
      </c>
      <c r="AS394" s="41">
        <v>286</v>
      </c>
      <c r="AT394" s="41">
        <v>278</v>
      </c>
      <c r="AU394" s="41">
        <v>201</v>
      </c>
      <c r="AV394" s="21">
        <f t="shared" si="268"/>
        <v>0.50709219858156029</v>
      </c>
      <c r="AW394" s="26">
        <v>17.149999999999999</v>
      </c>
      <c r="AX394" s="42">
        <v>10</v>
      </c>
      <c r="AY394" s="41">
        <v>0.27800000000000002</v>
      </c>
      <c r="AZ394" s="1">
        <v>8</v>
      </c>
      <c r="BA394" s="43">
        <v>1.077</v>
      </c>
      <c r="BB394" s="16">
        <v>50.15</v>
      </c>
      <c r="BC394" s="26">
        <v>17.23</v>
      </c>
      <c r="BD394" s="43">
        <v>-1.87</v>
      </c>
      <c r="BE394" s="43">
        <v>2.7250000000000001</v>
      </c>
      <c r="BF394" s="16">
        <v>50.6</v>
      </c>
      <c r="BG394" s="21">
        <f t="shared" si="269"/>
        <v>4.6511627906976744E-2</v>
      </c>
      <c r="BH394" s="44">
        <f t="shared" si="270"/>
        <v>0.96979865771812079</v>
      </c>
      <c r="BI394" s="42">
        <f t="shared" si="271"/>
        <v>1016.3102856250975</v>
      </c>
      <c r="BJ394" s="21">
        <f t="shared" si="272"/>
        <v>1.6310285625097537E-2</v>
      </c>
      <c r="BK394" s="26">
        <f t="shared" si="273"/>
        <v>1.371820520148614</v>
      </c>
      <c r="BL394" s="26">
        <f t="shared" si="274"/>
        <v>0.77164904258359535</v>
      </c>
      <c r="BM394" s="16">
        <f t="shared" si="275"/>
        <v>29.4941411831952</v>
      </c>
      <c r="BN394" s="16">
        <f t="shared" si="276"/>
        <v>25.550157187767937</v>
      </c>
      <c r="BO394" s="16">
        <f t="shared" si="277"/>
        <v>53.501000285795946</v>
      </c>
      <c r="BP394" s="16">
        <f t="shared" si="278"/>
        <v>51.014575593026585</v>
      </c>
      <c r="BQ394" s="16">
        <f t="shared" si="279"/>
        <v>2.4864246927693614</v>
      </c>
      <c r="BR394" s="1">
        <v>16</v>
      </c>
      <c r="BS394" s="1">
        <v>9</v>
      </c>
      <c r="BT394" s="42">
        <v>328</v>
      </c>
      <c r="BU394" s="42">
        <v>289</v>
      </c>
      <c r="BV394" s="42">
        <v>136</v>
      </c>
      <c r="BW394" s="42">
        <v>132</v>
      </c>
      <c r="BX394" s="42">
        <v>165</v>
      </c>
      <c r="BY394" s="42">
        <v>144</v>
      </c>
      <c r="BZ394" s="1">
        <v>280</v>
      </c>
      <c r="CA394" s="1">
        <v>247</v>
      </c>
      <c r="CB394" s="21">
        <f t="shared" si="280"/>
        <v>0.53130929791271342</v>
      </c>
      <c r="CC394" s="4">
        <v>-0.31</v>
      </c>
      <c r="CD394" s="45">
        <f t="shared" si="281"/>
        <v>1.1305902978649023</v>
      </c>
      <c r="CE394" s="26">
        <f t="shared" si="282"/>
        <v>2.9141398163289858</v>
      </c>
      <c r="CF394" s="26">
        <f t="shared" si="283"/>
        <v>2.3527000352013832</v>
      </c>
      <c r="CG394" s="26">
        <f t="shared" si="284"/>
        <v>32.403095939364505</v>
      </c>
      <c r="CH394" s="26">
        <f t="shared" si="285"/>
        <v>28.686899292853226</v>
      </c>
      <c r="CI394" s="26">
        <f t="shared" si="286"/>
        <v>60.582025906435611</v>
      </c>
      <c r="CJ394" s="26">
        <f t="shared" si="287"/>
        <v>54.727011046104899</v>
      </c>
      <c r="CK394" s="16">
        <f t="shared" si="288"/>
        <v>-3.3685901675613508</v>
      </c>
      <c r="CL394" s="42">
        <v>109</v>
      </c>
      <c r="CM394" s="42">
        <v>88</v>
      </c>
      <c r="CN394" s="42">
        <v>1103</v>
      </c>
      <c r="CO394" s="42">
        <v>985</v>
      </c>
      <c r="CP394" s="42">
        <v>445</v>
      </c>
      <c r="CQ394" s="42">
        <v>415</v>
      </c>
      <c r="CR394" s="42">
        <v>559</v>
      </c>
      <c r="CS394" s="42">
        <v>609</v>
      </c>
      <c r="CT394" s="1">
        <v>11</v>
      </c>
      <c r="CU394" s="1">
        <v>9</v>
      </c>
      <c r="CV394" s="42">
        <f t="shared" si="289"/>
        <v>-2</v>
      </c>
      <c r="CW394" s="26">
        <f t="shared" si="290"/>
        <v>0.9219808619124118</v>
      </c>
      <c r="CX394" s="26">
        <f t="shared" si="291"/>
        <v>0.75434797792833685</v>
      </c>
      <c r="CY394" s="26">
        <f t="shared" si="292"/>
        <v>-0.16763288398407486</v>
      </c>
      <c r="CZ394" s="13">
        <v>23</v>
      </c>
      <c r="DA394" s="13">
        <v>19</v>
      </c>
      <c r="DB394" s="27">
        <v>29.85</v>
      </c>
      <c r="DC394" s="27">
        <v>24.12</v>
      </c>
      <c r="DD394" s="27">
        <v>26.8</v>
      </c>
      <c r="DE394" s="27">
        <v>23.55</v>
      </c>
      <c r="DF394" s="13">
        <v>111</v>
      </c>
      <c r="DG394" s="13">
        <v>165</v>
      </c>
      <c r="DH394" s="21">
        <f t="shared" si="293"/>
        <v>0.40217391304347827</v>
      </c>
      <c r="DI394" s="42">
        <v>102</v>
      </c>
      <c r="DJ394" s="42">
        <v>37</v>
      </c>
      <c r="DK394" s="13">
        <v>19</v>
      </c>
      <c r="DL394" s="13">
        <v>1</v>
      </c>
      <c r="DM394" s="13">
        <v>0.17599999999999999</v>
      </c>
      <c r="DN394" s="13">
        <v>0</v>
      </c>
      <c r="DO394" s="13">
        <v>0</v>
      </c>
      <c r="DP394" s="13">
        <v>0</v>
      </c>
      <c r="DQ394" s="13">
        <v>85</v>
      </c>
      <c r="DR394" s="46">
        <v>35</v>
      </c>
      <c r="DS394" s="13">
        <v>1</v>
      </c>
      <c r="DT394" s="13">
        <v>16</v>
      </c>
      <c r="DU394" s="13">
        <v>-0.17599999999999999</v>
      </c>
      <c r="DV394" s="13">
        <v>0</v>
      </c>
      <c r="DW394" s="13">
        <v>0</v>
      </c>
      <c r="DX394" s="13">
        <v>0</v>
      </c>
    </row>
    <row r="395" spans="1:128" ht="25.5" x14ac:dyDescent="0.2">
      <c r="A395" s="13" t="s">
        <v>1575</v>
      </c>
      <c r="B395" s="13" t="s">
        <v>1576</v>
      </c>
      <c r="C395" s="39" t="s">
        <v>3430</v>
      </c>
      <c r="D395" s="1" t="s">
        <v>363</v>
      </c>
      <c r="E395" s="13" t="s">
        <v>173</v>
      </c>
      <c r="F395" s="13">
        <v>51</v>
      </c>
      <c r="G395" s="13">
        <v>0</v>
      </c>
      <c r="H395" s="13">
        <v>10</v>
      </c>
      <c r="I395" s="40">
        <f t="shared" si="252"/>
        <v>10</v>
      </c>
      <c r="J395" s="19">
        <f t="shared" si="253"/>
        <v>0.76013513513516728</v>
      </c>
      <c r="K395" s="1">
        <v>0</v>
      </c>
      <c r="L395" s="1">
        <v>3</v>
      </c>
      <c r="M395" s="1">
        <v>5</v>
      </c>
      <c r="N395" s="1">
        <v>37</v>
      </c>
      <c r="O395" s="1">
        <v>21</v>
      </c>
      <c r="P395" s="1">
        <v>36</v>
      </c>
      <c r="Q395" s="1">
        <v>33</v>
      </c>
      <c r="R395" s="15">
        <f t="shared" si="254"/>
        <v>0</v>
      </c>
      <c r="S395" s="15">
        <f t="shared" si="255"/>
        <v>0</v>
      </c>
      <c r="T395" s="16">
        <v>789.33333333329995</v>
      </c>
      <c r="U395" s="16">
        <f t="shared" si="256"/>
        <v>15.477124183005881</v>
      </c>
      <c r="V395" s="16">
        <v>763.84</v>
      </c>
      <c r="W395" s="16">
        <f t="shared" si="257"/>
        <v>14.977254901960785</v>
      </c>
      <c r="X395" s="16">
        <v>1672.92</v>
      </c>
      <c r="Y395" s="16">
        <f t="shared" si="258"/>
        <v>32.802352941176473</v>
      </c>
      <c r="Z395" s="21">
        <f t="shared" si="259"/>
        <v>0.31346542129713229</v>
      </c>
      <c r="AA395" s="20">
        <f t="shared" si="260"/>
        <v>33.454545454545453</v>
      </c>
      <c r="AB395">
        <v>54</v>
      </c>
      <c r="AC395" s="1">
        <v>38</v>
      </c>
      <c r="AD395" s="1">
        <v>89</v>
      </c>
      <c r="AE395" s="1">
        <v>35</v>
      </c>
      <c r="AF395" s="1">
        <v>15</v>
      </c>
      <c r="AG395" s="15">
        <f t="shared" si="261"/>
        <v>0</v>
      </c>
      <c r="AH395" s="15">
        <f t="shared" si="262"/>
        <v>0.24242424242424243</v>
      </c>
      <c r="AI395" s="15">
        <f t="shared" si="263"/>
        <v>0.24242424242424243</v>
      </c>
      <c r="AJ395" s="1">
        <v>278</v>
      </c>
      <c r="AK395" s="21">
        <f t="shared" si="264"/>
        <v>0.35101010101010099</v>
      </c>
      <c r="AL395" s="1">
        <v>209</v>
      </c>
      <c r="AM395" s="21">
        <f t="shared" si="265"/>
        <v>0.2638888888888889</v>
      </c>
      <c r="AN395" s="1">
        <v>305</v>
      </c>
      <c r="AO395" s="21">
        <f t="shared" si="266"/>
        <v>0.38510101010101011</v>
      </c>
      <c r="AP395" s="21">
        <f t="shared" si="267"/>
        <v>0.57084188911704314</v>
      </c>
      <c r="AQ395" s="1">
        <v>7</v>
      </c>
      <c r="AR395" s="4">
        <v>8.17</v>
      </c>
      <c r="AS395" s="41">
        <v>294</v>
      </c>
      <c r="AT395" s="41">
        <v>287</v>
      </c>
      <c r="AU395" s="41">
        <v>276</v>
      </c>
      <c r="AV395" s="21">
        <f t="shared" si="268"/>
        <v>0.50602409638554213</v>
      </c>
      <c r="AW395" s="26">
        <v>17.309999999999999</v>
      </c>
      <c r="AX395" s="42">
        <v>5</v>
      </c>
      <c r="AY395" s="41">
        <v>0.51</v>
      </c>
      <c r="AZ395" s="1">
        <v>4</v>
      </c>
      <c r="BA395" s="43">
        <v>-0.78600000000000003</v>
      </c>
      <c r="BB395" s="16">
        <v>49.68</v>
      </c>
      <c r="BC395" s="26">
        <v>16.260000000000002</v>
      </c>
      <c r="BD395" s="43">
        <v>-1.5089999999999999</v>
      </c>
      <c r="BE395" s="43">
        <v>3.919</v>
      </c>
      <c r="BF395" s="16">
        <v>50.94</v>
      </c>
      <c r="BG395" s="21">
        <f t="shared" si="269"/>
        <v>8.9673913043478257E-2</v>
      </c>
      <c r="BH395" s="44">
        <f t="shared" si="270"/>
        <v>0.91005291005291</v>
      </c>
      <c r="BI395" s="42">
        <f t="shared" si="271"/>
        <v>999.72682309638822</v>
      </c>
      <c r="BJ395" s="21">
        <f t="shared" si="272"/>
        <v>-2.7317690361174096E-4</v>
      </c>
      <c r="BK395" s="26">
        <f t="shared" si="273"/>
        <v>2.5921658986175116</v>
      </c>
      <c r="BL395" s="26">
        <f t="shared" si="274"/>
        <v>2.6707163803937997</v>
      </c>
      <c r="BM395" s="16">
        <f t="shared" si="275"/>
        <v>28.906577293674065</v>
      </c>
      <c r="BN395" s="16">
        <f t="shared" si="276"/>
        <v>29.69208211143695</v>
      </c>
      <c r="BO395" s="16">
        <f t="shared" si="277"/>
        <v>57.97025555090071</v>
      </c>
      <c r="BP395" s="16">
        <f t="shared" si="278"/>
        <v>58.598659405111015</v>
      </c>
      <c r="BQ395" s="16">
        <f t="shared" si="279"/>
        <v>-0.62840385421030476</v>
      </c>
      <c r="BR395" s="1">
        <v>33</v>
      </c>
      <c r="BS395" s="1">
        <v>34</v>
      </c>
      <c r="BT395" s="42">
        <v>335</v>
      </c>
      <c r="BU395" s="42">
        <v>344</v>
      </c>
      <c r="BV395" s="42">
        <v>177</v>
      </c>
      <c r="BW395" s="42">
        <v>174</v>
      </c>
      <c r="BX395" s="42">
        <v>194</v>
      </c>
      <c r="BY395" s="42">
        <v>193</v>
      </c>
      <c r="BZ395" s="1">
        <v>371</v>
      </c>
      <c r="CA395" s="1">
        <v>355</v>
      </c>
      <c r="CB395" s="21">
        <f t="shared" si="280"/>
        <v>0.51101928374655647</v>
      </c>
      <c r="CC395" s="4">
        <v>-5.14</v>
      </c>
      <c r="CD395" s="45">
        <f t="shared" si="281"/>
        <v>-7.1236091930193393</v>
      </c>
      <c r="CE395" s="26">
        <f t="shared" si="282"/>
        <v>2.8333691987662291</v>
      </c>
      <c r="CF395" s="26">
        <f t="shared" si="283"/>
        <v>3.1561580948282044</v>
      </c>
      <c r="CG395" s="26">
        <f t="shared" si="284"/>
        <v>31.597446381177818</v>
      </c>
      <c r="CH395" s="26">
        <f t="shared" si="285"/>
        <v>29.373789541639766</v>
      </c>
      <c r="CI395" s="26">
        <f t="shared" si="286"/>
        <v>66.135858259809197</v>
      </c>
      <c r="CJ395" s="26">
        <f t="shared" si="287"/>
        <v>55.699017287138652</v>
      </c>
      <c r="CK395" s="16">
        <f t="shared" si="288"/>
        <v>-11.06524482688085</v>
      </c>
      <c r="CL395" s="42">
        <v>79</v>
      </c>
      <c r="CM395" s="42">
        <v>88</v>
      </c>
      <c r="CN395" s="42">
        <v>802</v>
      </c>
      <c r="CO395" s="42">
        <v>731</v>
      </c>
      <c r="CP395" s="42">
        <v>443</v>
      </c>
      <c r="CQ395" s="42">
        <v>317</v>
      </c>
      <c r="CR395" s="42">
        <v>417</v>
      </c>
      <c r="CS395" s="42">
        <v>520</v>
      </c>
      <c r="CT395" s="1">
        <v>4</v>
      </c>
      <c r="CU395" s="1">
        <v>0</v>
      </c>
      <c r="CV395" s="42">
        <f t="shared" si="289"/>
        <v>-4</v>
      </c>
      <c r="CW395" s="26">
        <f t="shared" si="290"/>
        <v>0.30405405405406694</v>
      </c>
      <c r="CX395" s="26">
        <f t="shared" si="291"/>
        <v>0</v>
      </c>
      <c r="CY395" s="26">
        <f t="shared" si="292"/>
        <v>-0.30405405405406694</v>
      </c>
      <c r="CZ395" s="13">
        <v>30</v>
      </c>
      <c r="DA395" s="13">
        <v>29</v>
      </c>
      <c r="DB395" s="27">
        <v>34.24</v>
      </c>
      <c r="DC395" s="27">
        <v>33.729999999999997</v>
      </c>
      <c r="DD395" s="27">
        <v>32.340000000000003</v>
      </c>
      <c r="DE395" s="27">
        <v>29.18</v>
      </c>
      <c r="DF395" s="1"/>
      <c r="DG395" s="1"/>
      <c r="DH395" s="21" t="str">
        <f t="shared" si="293"/>
        <v xml:space="preserve"> </v>
      </c>
      <c r="DI395" s="42"/>
      <c r="DJ395" s="42"/>
      <c r="DK395" s="1"/>
      <c r="DL395" s="1"/>
      <c r="DM395" s="1"/>
      <c r="DN395" s="1"/>
      <c r="DO395" s="1"/>
      <c r="DP395" s="1"/>
      <c r="DQ395" s="47"/>
      <c r="DR395" s="46"/>
      <c r="DS395" s="13"/>
      <c r="DT395" s="13"/>
      <c r="DU395" s="13"/>
      <c r="DV395" s="13"/>
      <c r="DW395" s="13"/>
      <c r="DX395" s="1"/>
    </row>
    <row r="396" spans="1:128" x14ac:dyDescent="0.2">
      <c r="A396" s="13" t="s">
        <v>1579</v>
      </c>
      <c r="B396" s="13" t="s">
        <v>1580</v>
      </c>
      <c r="C396" s="39" t="s">
        <v>3431</v>
      </c>
      <c r="D396" s="1" t="s">
        <v>167</v>
      </c>
      <c r="E396" s="13" t="s">
        <v>146</v>
      </c>
      <c r="F396" s="13">
        <v>4</v>
      </c>
      <c r="G396" s="13">
        <v>0</v>
      </c>
      <c r="H396" s="13">
        <v>0</v>
      </c>
      <c r="I396" s="40">
        <f t="shared" si="252"/>
        <v>0</v>
      </c>
      <c r="J396" s="19">
        <f t="shared" si="253"/>
        <v>0</v>
      </c>
      <c r="K396" s="1">
        <v>0</v>
      </c>
      <c r="L396" s="1">
        <v>0</v>
      </c>
      <c r="M396" s="1">
        <v>0</v>
      </c>
      <c r="N396" s="1">
        <v>0</v>
      </c>
      <c r="O396" s="1">
        <v>1</v>
      </c>
      <c r="P396" s="1">
        <v>2</v>
      </c>
      <c r="Q396" s="1">
        <v>0</v>
      </c>
      <c r="R396" s="15">
        <f t="shared" si="254"/>
        <v>0</v>
      </c>
      <c r="S396" s="15">
        <f t="shared" si="255"/>
        <v>0</v>
      </c>
      <c r="T396" s="16">
        <v>27.666666666699999</v>
      </c>
      <c r="U396" s="16">
        <f t="shared" si="256"/>
        <v>6.9166666666749999</v>
      </c>
      <c r="V396" s="16">
        <v>26.61</v>
      </c>
      <c r="W396" s="16">
        <f t="shared" si="257"/>
        <v>6.6524999999999999</v>
      </c>
      <c r="X396" s="16">
        <v>166.36</v>
      </c>
      <c r="Y396" s="16">
        <f t="shared" si="258"/>
        <v>41.59</v>
      </c>
      <c r="Z396" s="21">
        <f t="shared" si="259"/>
        <v>0.13789708244804891</v>
      </c>
      <c r="AA396" s="20">
        <f t="shared" si="260"/>
        <v>0</v>
      </c>
      <c r="AB396">
        <v>1</v>
      </c>
      <c r="AC396" s="1">
        <v>7</v>
      </c>
      <c r="AD396" s="1">
        <v>4</v>
      </c>
      <c r="AE396" s="1">
        <v>1</v>
      </c>
      <c r="AF396" s="1">
        <v>1</v>
      </c>
      <c r="AG396" s="15">
        <f t="shared" si="261"/>
        <v>0</v>
      </c>
      <c r="AH396" s="15">
        <f t="shared" si="262"/>
        <v>0</v>
      </c>
      <c r="AI396" s="15">
        <f t="shared" si="263"/>
        <v>0</v>
      </c>
      <c r="AJ396" s="1">
        <v>4</v>
      </c>
      <c r="AK396" s="21">
        <f t="shared" si="264"/>
        <v>0.2</v>
      </c>
      <c r="AL396" s="1">
        <v>7</v>
      </c>
      <c r="AM396" s="21">
        <f t="shared" si="265"/>
        <v>0.35</v>
      </c>
      <c r="AN396" s="1">
        <v>9</v>
      </c>
      <c r="AO396" s="21">
        <f t="shared" si="266"/>
        <v>0.45</v>
      </c>
      <c r="AP396" s="21">
        <f t="shared" si="267"/>
        <v>0.36363636363636365</v>
      </c>
      <c r="AQ396" s="1">
        <v>1</v>
      </c>
      <c r="AR396" s="4">
        <v>-8.9499999999999993</v>
      </c>
      <c r="AS396" s="41">
        <v>14</v>
      </c>
      <c r="AT396" s="41">
        <v>10</v>
      </c>
      <c r="AU396" s="41">
        <v>9</v>
      </c>
      <c r="AV396" s="21">
        <f t="shared" si="268"/>
        <v>0.58333333333333337</v>
      </c>
      <c r="AW396" s="26">
        <v>16.350000000000001</v>
      </c>
      <c r="AX396" s="42">
        <v>14</v>
      </c>
      <c r="AY396" s="41">
        <v>-0.24399999999999999</v>
      </c>
      <c r="AZ396" s="1">
        <v>9</v>
      </c>
      <c r="BA396" s="43">
        <v>5.4390000000000001</v>
      </c>
      <c r="BB396" s="16">
        <v>51.12</v>
      </c>
      <c r="BC396" s="26">
        <v>15.04</v>
      </c>
      <c r="BD396" s="43">
        <v>-6.101</v>
      </c>
      <c r="BE396" s="43">
        <v>-7.0190000000000001</v>
      </c>
      <c r="BF396" s="16">
        <v>47.43</v>
      </c>
      <c r="BG396" s="21">
        <f t="shared" si="269"/>
        <v>0</v>
      </c>
      <c r="BH396" s="44">
        <f t="shared" si="270"/>
        <v>0.80952380952380953</v>
      </c>
      <c r="BI396" s="42">
        <f t="shared" si="271"/>
        <v>809.52380952380952</v>
      </c>
      <c r="BJ396" s="21">
        <f t="shared" si="272"/>
        <v>-0.19047619047619047</v>
      </c>
      <c r="BK396" s="26">
        <f t="shared" si="273"/>
        <v>0</v>
      </c>
      <c r="BL396" s="26">
        <f t="shared" si="274"/>
        <v>9.0191657271702361</v>
      </c>
      <c r="BM396" s="16">
        <f t="shared" si="275"/>
        <v>20.293122886133034</v>
      </c>
      <c r="BN396" s="16">
        <f t="shared" si="276"/>
        <v>47.350620067643746</v>
      </c>
      <c r="BO396" s="16">
        <f t="shared" si="277"/>
        <v>42.841037204058622</v>
      </c>
      <c r="BP396" s="16">
        <f t="shared" si="278"/>
        <v>69.898534385569334</v>
      </c>
      <c r="BQ396" s="16">
        <f t="shared" si="279"/>
        <v>-27.057497181510712</v>
      </c>
      <c r="BR396" s="1">
        <v>0</v>
      </c>
      <c r="BS396" s="1">
        <v>4</v>
      </c>
      <c r="BT396" s="42">
        <v>9</v>
      </c>
      <c r="BU396" s="42">
        <v>17</v>
      </c>
      <c r="BV396" s="42">
        <v>5</v>
      </c>
      <c r="BW396" s="42">
        <v>3</v>
      </c>
      <c r="BX396" s="42">
        <v>7</v>
      </c>
      <c r="BY396" s="42">
        <v>5</v>
      </c>
      <c r="BZ396" s="1">
        <v>5</v>
      </c>
      <c r="CA396" s="1">
        <v>11</v>
      </c>
      <c r="CB396" s="21">
        <f t="shared" si="280"/>
        <v>0.3125</v>
      </c>
      <c r="CC396" s="4">
        <v>-20.28</v>
      </c>
      <c r="CD396" s="45">
        <f t="shared" si="281"/>
        <v>-11.416769908783436</v>
      </c>
      <c r="CE396" s="26">
        <f t="shared" si="282"/>
        <v>2.8853089685020432</v>
      </c>
      <c r="CF396" s="26">
        <f t="shared" si="283"/>
        <v>2.1639817263765324</v>
      </c>
      <c r="CG396" s="26">
        <f t="shared" si="284"/>
        <v>28.853089685020436</v>
      </c>
      <c r="CH396" s="26">
        <f t="shared" si="285"/>
        <v>32.82038951671074</v>
      </c>
      <c r="CI396" s="26">
        <f t="shared" si="286"/>
        <v>63.476797307044961</v>
      </c>
      <c r="CJ396" s="26">
        <f t="shared" si="287"/>
        <v>58.427506612166383</v>
      </c>
      <c r="CK396" s="16">
        <f t="shared" si="288"/>
        <v>-32.106787876389291</v>
      </c>
      <c r="CL396" s="42">
        <v>8</v>
      </c>
      <c r="CM396" s="42">
        <v>6</v>
      </c>
      <c r="CN396" s="42">
        <v>72</v>
      </c>
      <c r="CO396" s="42">
        <v>85</v>
      </c>
      <c r="CP396" s="42">
        <v>36</v>
      </c>
      <c r="CQ396" s="42">
        <v>29</v>
      </c>
      <c r="CR396" s="42">
        <v>42</v>
      </c>
      <c r="CS396" s="42">
        <v>60</v>
      </c>
      <c r="CT396" s="1">
        <v>1</v>
      </c>
      <c r="CU396" s="1">
        <v>1</v>
      </c>
      <c r="CV396" s="42">
        <f t="shared" si="289"/>
        <v>0</v>
      </c>
      <c r="CW396" s="26">
        <f t="shared" si="290"/>
        <v>2.1686746987925676</v>
      </c>
      <c r="CX396" s="26">
        <f t="shared" si="291"/>
        <v>2.1686746987925676</v>
      </c>
      <c r="CY396" s="26">
        <f t="shared" si="292"/>
        <v>0</v>
      </c>
      <c r="CZ396" s="13">
        <v>1</v>
      </c>
      <c r="DA396" s="13">
        <v>2</v>
      </c>
      <c r="DB396" s="27">
        <v>0.82</v>
      </c>
      <c r="DC396" s="27">
        <v>1.01</v>
      </c>
      <c r="DD396" s="27">
        <v>0.87</v>
      </c>
      <c r="DE396" s="27">
        <v>1.05</v>
      </c>
      <c r="DF396" s="13">
        <v>5</v>
      </c>
      <c r="DG396" s="13">
        <v>5</v>
      </c>
      <c r="DH396" s="21">
        <f t="shared" si="293"/>
        <v>0.5</v>
      </c>
      <c r="DI396" s="42">
        <v>1</v>
      </c>
      <c r="DJ396" s="42">
        <v>1</v>
      </c>
      <c r="DK396" s="13">
        <v>0</v>
      </c>
      <c r="DL396" s="13">
        <v>0</v>
      </c>
      <c r="DM396" s="13">
        <v>0</v>
      </c>
      <c r="DN396" s="13">
        <v>0</v>
      </c>
      <c r="DO396" s="13">
        <v>0</v>
      </c>
      <c r="DP396" s="13">
        <v>0</v>
      </c>
      <c r="DQ396" s="13">
        <v>2</v>
      </c>
      <c r="DR396" s="46">
        <v>0</v>
      </c>
      <c r="DS396" s="13">
        <v>0</v>
      </c>
      <c r="DT396" s="13">
        <v>1</v>
      </c>
      <c r="DU396" s="13">
        <v>-0.5</v>
      </c>
      <c r="DV396" s="13">
        <v>0</v>
      </c>
      <c r="DW396" s="13">
        <v>0</v>
      </c>
      <c r="DX396" s="13">
        <v>0</v>
      </c>
    </row>
    <row r="397" spans="1:128" ht="25.5" x14ac:dyDescent="0.2">
      <c r="A397" s="13" t="s">
        <v>262</v>
      </c>
      <c r="B397" s="13" t="s">
        <v>1580</v>
      </c>
      <c r="C397" s="39" t="s">
        <v>3432</v>
      </c>
      <c r="D397" s="1" t="s">
        <v>270</v>
      </c>
      <c r="E397" s="13" t="s">
        <v>154</v>
      </c>
      <c r="F397" s="13">
        <v>67</v>
      </c>
      <c r="G397" s="13">
        <v>12</v>
      </c>
      <c r="H397" s="13">
        <v>16</v>
      </c>
      <c r="I397" s="40">
        <f t="shared" si="252"/>
        <v>28</v>
      </c>
      <c r="J397" s="19">
        <f t="shared" si="253"/>
        <v>1.8760469011725294</v>
      </c>
      <c r="K397" s="1">
        <v>11</v>
      </c>
      <c r="L397" s="1">
        <v>10</v>
      </c>
      <c r="M397" s="1">
        <v>5</v>
      </c>
      <c r="N397" s="1">
        <v>105</v>
      </c>
      <c r="O397" s="1">
        <v>44</v>
      </c>
      <c r="P397" s="1">
        <v>39</v>
      </c>
      <c r="Q397" s="1">
        <v>111</v>
      </c>
      <c r="R397" s="15">
        <f t="shared" si="254"/>
        <v>0.11428571428571428</v>
      </c>
      <c r="S397" s="15">
        <f t="shared" si="255"/>
        <v>6.3829787234042548E-2</v>
      </c>
      <c r="T397" s="16">
        <v>895.5</v>
      </c>
      <c r="U397" s="16">
        <f t="shared" si="256"/>
        <v>13.365671641791044</v>
      </c>
      <c r="V397" s="16">
        <v>885.98</v>
      </c>
      <c r="W397" s="16">
        <f t="shared" si="257"/>
        <v>13.22358208955224</v>
      </c>
      <c r="X397" s="16">
        <v>2413.4299999999998</v>
      </c>
      <c r="Y397" s="16">
        <f t="shared" si="258"/>
        <v>36.021343283582084</v>
      </c>
      <c r="Z397" s="21">
        <f t="shared" si="259"/>
        <v>0.26852679721525974</v>
      </c>
      <c r="AA397" s="20">
        <f t="shared" si="260"/>
        <v>120.30303030303031</v>
      </c>
      <c r="AB397">
        <v>44</v>
      </c>
      <c r="AC397" s="1">
        <v>122</v>
      </c>
      <c r="AD397" s="1">
        <v>68</v>
      </c>
      <c r="AE397" s="1">
        <v>25</v>
      </c>
      <c r="AF397" s="1">
        <v>24</v>
      </c>
      <c r="AG397" s="15">
        <f t="shared" si="261"/>
        <v>0.36363636363636365</v>
      </c>
      <c r="AH397" s="15">
        <f t="shared" si="262"/>
        <v>0.45454545454545453</v>
      </c>
      <c r="AI397" s="15">
        <f t="shared" si="263"/>
        <v>0.81818181818181812</v>
      </c>
      <c r="AJ397" s="1">
        <v>230</v>
      </c>
      <c r="AK397" s="21">
        <f t="shared" si="264"/>
        <v>0.2344546381243629</v>
      </c>
      <c r="AL397" s="1">
        <v>411</v>
      </c>
      <c r="AM397" s="21">
        <f t="shared" si="265"/>
        <v>0.41896024464831805</v>
      </c>
      <c r="AN397" s="1">
        <v>340</v>
      </c>
      <c r="AO397" s="21">
        <f t="shared" si="266"/>
        <v>0.34658511722731905</v>
      </c>
      <c r="AP397" s="21">
        <f t="shared" si="267"/>
        <v>0.35881435257410299</v>
      </c>
      <c r="AQ397" s="1">
        <v>3</v>
      </c>
      <c r="AR397" s="4">
        <v>-13.54</v>
      </c>
      <c r="AS397" s="41">
        <v>286</v>
      </c>
      <c r="AT397" s="41">
        <v>391</v>
      </c>
      <c r="AU397" s="41">
        <v>286</v>
      </c>
      <c r="AV397" s="21">
        <f t="shared" si="268"/>
        <v>0.42245199409158052</v>
      </c>
      <c r="AW397" s="26">
        <v>17.66</v>
      </c>
      <c r="AX397" s="42">
        <v>2</v>
      </c>
      <c r="AY397" s="41">
        <v>1.504</v>
      </c>
      <c r="AZ397" s="1">
        <v>1</v>
      </c>
      <c r="BA397" s="43">
        <v>1.2789999999999999</v>
      </c>
      <c r="BB397" s="16">
        <v>50.35</v>
      </c>
      <c r="BC397" s="26">
        <v>18.86</v>
      </c>
      <c r="BD397" s="43">
        <v>-6.2E-2</v>
      </c>
      <c r="BE397" s="43">
        <v>-11.458</v>
      </c>
      <c r="BF397" s="16">
        <v>45.76</v>
      </c>
      <c r="BG397" s="21">
        <f t="shared" si="269"/>
        <v>8.3123425692695208E-2</v>
      </c>
      <c r="BH397" s="44">
        <f t="shared" si="270"/>
        <v>0.91855203619909498</v>
      </c>
      <c r="BI397" s="42">
        <f t="shared" si="271"/>
        <v>1001.6754618917903</v>
      </c>
      <c r="BJ397" s="21">
        <f t="shared" si="272"/>
        <v>1.6754618917901865E-3</v>
      </c>
      <c r="BK397" s="26">
        <f t="shared" si="273"/>
        <v>2.23481342693966</v>
      </c>
      <c r="BL397" s="26">
        <f t="shared" si="274"/>
        <v>2.4379782839341746</v>
      </c>
      <c r="BM397" s="16">
        <f t="shared" si="275"/>
        <v>26.885482742274093</v>
      </c>
      <c r="BN397" s="16">
        <f t="shared" si="276"/>
        <v>29.93295559719181</v>
      </c>
      <c r="BO397" s="16">
        <f t="shared" si="277"/>
        <v>51.197543962617665</v>
      </c>
      <c r="BP397" s="16">
        <f t="shared" si="278"/>
        <v>65.825413666222701</v>
      </c>
      <c r="BQ397" s="16">
        <f t="shared" si="279"/>
        <v>-14.627869703605036</v>
      </c>
      <c r="BR397" s="1">
        <v>33</v>
      </c>
      <c r="BS397" s="1">
        <v>36</v>
      </c>
      <c r="BT397" s="42">
        <v>364</v>
      </c>
      <c r="BU397" s="42">
        <v>406</v>
      </c>
      <c r="BV397" s="42">
        <v>160</v>
      </c>
      <c r="BW397" s="42">
        <v>214</v>
      </c>
      <c r="BX397" s="42">
        <v>316</v>
      </c>
      <c r="BY397" s="42">
        <v>199</v>
      </c>
      <c r="BZ397" s="1">
        <v>366</v>
      </c>
      <c r="CA397" s="1">
        <v>431</v>
      </c>
      <c r="CB397" s="21">
        <f t="shared" si="280"/>
        <v>0.4592220828105395</v>
      </c>
      <c r="CC397" s="4">
        <v>-0.01</v>
      </c>
      <c r="CD397" s="45">
        <f t="shared" si="281"/>
        <v>1.4075858346164942</v>
      </c>
      <c r="CE397" s="26">
        <f t="shared" si="282"/>
        <v>2.5606709123529585</v>
      </c>
      <c r="CF397" s="26">
        <f t="shared" si="283"/>
        <v>2.4860882644203484</v>
      </c>
      <c r="CG397" s="26">
        <f t="shared" si="284"/>
        <v>26.128787659057856</v>
      </c>
      <c r="CH397" s="26">
        <f t="shared" si="285"/>
        <v>30.156250647418823</v>
      </c>
      <c r="CI397" s="26">
        <f t="shared" si="286"/>
        <v>52.879097384220799</v>
      </c>
      <c r="CJ397" s="26">
        <f t="shared" si="287"/>
        <v>63.967051043535555</v>
      </c>
      <c r="CK397" s="16">
        <f t="shared" si="288"/>
        <v>-3.5399160442902797</v>
      </c>
      <c r="CL397" s="42">
        <v>103</v>
      </c>
      <c r="CM397" s="42">
        <v>100</v>
      </c>
      <c r="CN397" s="42">
        <v>948</v>
      </c>
      <c r="CO397" s="42">
        <v>1113</v>
      </c>
      <c r="CP397" s="42">
        <v>441</v>
      </c>
      <c r="CQ397" s="42">
        <v>536</v>
      </c>
      <c r="CR397" s="42">
        <v>824</v>
      </c>
      <c r="CS397" s="42">
        <v>635</v>
      </c>
      <c r="CT397" s="1">
        <v>8</v>
      </c>
      <c r="CU397" s="1">
        <v>10</v>
      </c>
      <c r="CV397" s="42">
        <f t="shared" si="289"/>
        <v>2</v>
      </c>
      <c r="CW397" s="26">
        <f t="shared" si="290"/>
        <v>0.53601340033500833</v>
      </c>
      <c r="CX397" s="26">
        <f t="shared" si="291"/>
        <v>0.67001675041876052</v>
      </c>
      <c r="CY397" s="26">
        <f t="shared" si="292"/>
        <v>0.13400335008375208</v>
      </c>
      <c r="CZ397" s="13">
        <v>34</v>
      </c>
      <c r="DA397" s="13">
        <v>35</v>
      </c>
      <c r="DB397" s="27">
        <v>33.69</v>
      </c>
      <c r="DC397" s="27">
        <v>31.08</v>
      </c>
      <c r="DD397" s="27">
        <v>28.03</v>
      </c>
      <c r="DE397" s="27">
        <v>35.72</v>
      </c>
      <c r="DF397" s="13">
        <v>13</v>
      </c>
      <c r="DG397" s="13">
        <v>13</v>
      </c>
      <c r="DH397" s="21">
        <f t="shared" si="293"/>
        <v>0.5</v>
      </c>
      <c r="DI397" s="42">
        <v>18</v>
      </c>
      <c r="DJ397" s="42">
        <v>8</v>
      </c>
      <c r="DK397" s="13">
        <v>5</v>
      </c>
      <c r="DL397" s="13">
        <v>0</v>
      </c>
      <c r="DM397" s="13">
        <v>0.27800000000000002</v>
      </c>
      <c r="DN397" s="13">
        <v>0</v>
      </c>
      <c r="DO397" s="13">
        <v>0</v>
      </c>
      <c r="DP397" s="13">
        <v>0</v>
      </c>
      <c r="DQ397" s="13">
        <v>4</v>
      </c>
      <c r="DR397" s="46">
        <v>4</v>
      </c>
      <c r="DS397" s="13">
        <v>0</v>
      </c>
      <c r="DT397" s="13">
        <v>0</v>
      </c>
      <c r="DU397" s="13">
        <v>0</v>
      </c>
      <c r="DV397" s="13">
        <v>0</v>
      </c>
      <c r="DW397" s="13">
        <v>0</v>
      </c>
      <c r="DX397" s="13">
        <v>0</v>
      </c>
    </row>
    <row r="398" spans="1:128" x14ac:dyDescent="0.2">
      <c r="A398" s="13" t="s">
        <v>1324</v>
      </c>
      <c r="B398" s="13" t="s">
        <v>1580</v>
      </c>
      <c r="C398" s="39" t="s">
        <v>3433</v>
      </c>
      <c r="D398" s="1" t="s">
        <v>243</v>
      </c>
      <c r="E398" s="13" t="s">
        <v>173</v>
      </c>
      <c r="F398" s="13">
        <v>82</v>
      </c>
      <c r="G398" s="13">
        <v>5</v>
      </c>
      <c r="H398" s="13">
        <v>10</v>
      </c>
      <c r="I398" s="40">
        <f t="shared" si="252"/>
        <v>15</v>
      </c>
      <c r="J398" s="19">
        <f t="shared" si="253"/>
        <v>0.68487069894857933</v>
      </c>
      <c r="K398" s="1">
        <v>4</v>
      </c>
      <c r="L398" s="1">
        <v>5</v>
      </c>
      <c r="M398" s="1">
        <v>4</v>
      </c>
      <c r="N398" s="1">
        <v>85</v>
      </c>
      <c r="O398" s="1">
        <v>28</v>
      </c>
      <c r="P398" s="1">
        <v>76</v>
      </c>
      <c r="Q398" s="1">
        <v>53</v>
      </c>
      <c r="R398" s="15">
        <f t="shared" si="254"/>
        <v>5.8823529411764705E-2</v>
      </c>
      <c r="S398" s="15">
        <f t="shared" si="255"/>
        <v>2.6455026455026454E-2</v>
      </c>
      <c r="T398" s="16">
        <v>1314.1166666667</v>
      </c>
      <c r="U398" s="16">
        <f t="shared" si="256"/>
        <v>16.025813008130488</v>
      </c>
      <c r="V398" s="16">
        <v>1238.97</v>
      </c>
      <c r="W398" s="16">
        <f t="shared" si="257"/>
        <v>15.109390243902439</v>
      </c>
      <c r="X398" s="16">
        <v>2715.61</v>
      </c>
      <c r="Y398" s="16">
        <f t="shared" si="258"/>
        <v>33.11719512195122</v>
      </c>
      <c r="Z398" s="21">
        <f t="shared" si="259"/>
        <v>0.31330002174693644</v>
      </c>
      <c r="AA398" s="20">
        <f t="shared" si="260"/>
        <v>65.425531914893625</v>
      </c>
      <c r="AB398">
        <v>73</v>
      </c>
      <c r="AC398" s="1">
        <v>61</v>
      </c>
      <c r="AD398" s="1">
        <v>76</v>
      </c>
      <c r="AE398" s="1">
        <v>34</v>
      </c>
      <c r="AF398" s="1">
        <v>30</v>
      </c>
      <c r="AG398" s="15">
        <f t="shared" si="261"/>
        <v>0.10638297872340426</v>
      </c>
      <c r="AH398" s="15">
        <f t="shared" si="262"/>
        <v>0.19148936170212766</v>
      </c>
      <c r="AI398" s="15">
        <f t="shared" si="263"/>
        <v>0.2978723404255319</v>
      </c>
      <c r="AJ398" s="1">
        <v>398</v>
      </c>
      <c r="AK398" s="21">
        <f t="shared" si="264"/>
        <v>0.35663082437275984</v>
      </c>
      <c r="AL398" s="1">
        <v>335</v>
      </c>
      <c r="AM398" s="21">
        <f t="shared" si="265"/>
        <v>0.30017921146953402</v>
      </c>
      <c r="AN398" s="1">
        <v>383</v>
      </c>
      <c r="AO398" s="21">
        <f t="shared" si="266"/>
        <v>0.34318996415770608</v>
      </c>
      <c r="AP398" s="21">
        <f t="shared" si="267"/>
        <v>0.5429740791268759</v>
      </c>
      <c r="AQ398" s="1">
        <v>5</v>
      </c>
      <c r="AR398" s="4">
        <v>4.6100000000000003</v>
      </c>
      <c r="AS398" s="41">
        <v>493</v>
      </c>
      <c r="AT398" s="41">
        <v>444</v>
      </c>
      <c r="AU398" s="41">
        <v>397</v>
      </c>
      <c r="AV398" s="21">
        <f t="shared" si="268"/>
        <v>0.52614727854855925</v>
      </c>
      <c r="AW398" s="26">
        <v>17.100000000000001</v>
      </c>
      <c r="AX398" s="42">
        <v>6</v>
      </c>
      <c r="AY398" s="41">
        <v>-0.23500000000000001</v>
      </c>
      <c r="AZ398" s="1">
        <v>6</v>
      </c>
      <c r="BA398" s="43">
        <v>-0.50800000000000001</v>
      </c>
      <c r="BB398" s="16">
        <v>49.66</v>
      </c>
      <c r="BC398" s="26">
        <v>15.94</v>
      </c>
      <c r="BD398" s="43">
        <v>1.1719999999999999</v>
      </c>
      <c r="BE398" s="43">
        <v>5.5430000000000001</v>
      </c>
      <c r="BF398" s="16">
        <v>51.99</v>
      </c>
      <c r="BG398" s="21">
        <f t="shared" si="269"/>
        <v>7.642276422764227E-2</v>
      </c>
      <c r="BH398" s="44">
        <f t="shared" si="270"/>
        <v>0.92619926199261993</v>
      </c>
      <c r="BI398" s="42">
        <f t="shared" si="271"/>
        <v>1002.6220262202621</v>
      </c>
      <c r="BJ398" s="21">
        <f t="shared" si="272"/>
        <v>2.6220262202621969E-3</v>
      </c>
      <c r="BK398" s="26">
        <f t="shared" si="273"/>
        <v>2.2760841666868448</v>
      </c>
      <c r="BL398" s="26">
        <f t="shared" si="274"/>
        <v>1.9370929078185912</v>
      </c>
      <c r="BM398" s="16">
        <f t="shared" si="275"/>
        <v>29.782803457710841</v>
      </c>
      <c r="BN398" s="16">
        <f t="shared" si="276"/>
        <v>26.247608900941913</v>
      </c>
      <c r="BO398" s="16">
        <f t="shared" si="277"/>
        <v>58.354923848035064</v>
      </c>
      <c r="BP398" s="16">
        <f t="shared" si="278"/>
        <v>49.541151117460473</v>
      </c>
      <c r="BQ398" s="16">
        <f t="shared" si="279"/>
        <v>8.8137727305745912</v>
      </c>
      <c r="BR398" s="1">
        <v>47</v>
      </c>
      <c r="BS398" s="1">
        <v>40</v>
      </c>
      <c r="BT398" s="42">
        <v>568</v>
      </c>
      <c r="BU398" s="42">
        <v>502</v>
      </c>
      <c r="BV398" s="42">
        <v>269</v>
      </c>
      <c r="BW398" s="42">
        <v>215</v>
      </c>
      <c r="BX398" s="42">
        <v>266</v>
      </c>
      <c r="BY398" s="42">
        <v>321</v>
      </c>
      <c r="BZ398" s="1">
        <v>561</v>
      </c>
      <c r="CA398" s="1">
        <v>468</v>
      </c>
      <c r="CB398" s="21">
        <f t="shared" si="280"/>
        <v>0.54518950437317781</v>
      </c>
      <c r="CC398" s="4">
        <v>0.7</v>
      </c>
      <c r="CD398" s="45">
        <f t="shared" si="281"/>
        <v>1.6413948315295688</v>
      </c>
      <c r="CE398" s="26">
        <f t="shared" si="282"/>
        <v>2.7176214552163236</v>
      </c>
      <c r="CF398" s="26">
        <f t="shared" si="283"/>
        <v>2.231542820949989</v>
      </c>
      <c r="CG398" s="26">
        <f t="shared" si="284"/>
        <v>32.324229178711228</v>
      </c>
      <c r="CH398" s="26">
        <f t="shared" si="285"/>
        <v>28.987962188974116</v>
      </c>
      <c r="CI398" s="26">
        <f t="shared" si="286"/>
        <v>59.898144431637824</v>
      </c>
      <c r="CJ398" s="26">
        <f t="shared" si="287"/>
        <v>55.346680856234876</v>
      </c>
      <c r="CK398" s="16">
        <f t="shared" si="288"/>
        <v>4.2623091551716428</v>
      </c>
      <c r="CL398" s="42">
        <v>123</v>
      </c>
      <c r="CM398" s="42">
        <v>101</v>
      </c>
      <c r="CN398" s="42">
        <v>1340</v>
      </c>
      <c r="CO398" s="42">
        <v>1211</v>
      </c>
      <c r="CP398" s="42">
        <v>537</v>
      </c>
      <c r="CQ398" s="42">
        <v>505</v>
      </c>
      <c r="CR398" s="42">
        <v>688</v>
      </c>
      <c r="CS398" s="42">
        <v>711</v>
      </c>
      <c r="CT398" s="1">
        <v>5</v>
      </c>
      <c r="CU398" s="1">
        <v>9</v>
      </c>
      <c r="CV398" s="42">
        <f t="shared" si="289"/>
        <v>4</v>
      </c>
      <c r="CW398" s="26">
        <f t="shared" si="290"/>
        <v>0.22829023298285978</v>
      </c>
      <c r="CX398" s="26">
        <f t="shared" si="291"/>
        <v>0.41092241936914758</v>
      </c>
      <c r="CY398" s="26">
        <f t="shared" si="292"/>
        <v>0.18263218638628781</v>
      </c>
      <c r="CZ398" s="13">
        <v>48</v>
      </c>
      <c r="DA398" s="13">
        <v>41</v>
      </c>
      <c r="DB398" s="27">
        <v>56.92</v>
      </c>
      <c r="DC398" s="27">
        <v>41.76</v>
      </c>
      <c r="DD398" s="27">
        <v>49.03</v>
      </c>
      <c r="DE398" s="27">
        <v>42.59</v>
      </c>
      <c r="DF398" s="1"/>
      <c r="DG398" s="1"/>
      <c r="DH398" s="21" t="str">
        <f t="shared" si="293"/>
        <v xml:space="preserve"> </v>
      </c>
      <c r="DI398" s="42"/>
      <c r="DJ398" s="42"/>
      <c r="DK398" s="1"/>
      <c r="DL398" s="1"/>
      <c r="DM398" s="1"/>
      <c r="DN398" s="1"/>
      <c r="DO398" s="1"/>
      <c r="DP398" s="1"/>
      <c r="DQ398" s="47"/>
      <c r="DR398" s="46"/>
      <c r="DS398" s="13"/>
      <c r="DT398" s="13"/>
      <c r="DU398" s="13"/>
      <c r="DV398" s="13"/>
      <c r="DW398" s="13"/>
      <c r="DX398" s="1"/>
    </row>
    <row r="399" spans="1:128" x14ac:dyDescent="0.2">
      <c r="A399" s="13" t="s">
        <v>193</v>
      </c>
      <c r="B399" s="13" t="s">
        <v>1585</v>
      </c>
      <c r="C399" s="39" t="s">
        <v>3434</v>
      </c>
      <c r="D399" s="1" t="s">
        <v>270</v>
      </c>
      <c r="E399" s="13" t="s">
        <v>137</v>
      </c>
      <c r="F399" s="13">
        <v>60</v>
      </c>
      <c r="G399" s="13">
        <v>8</v>
      </c>
      <c r="H399" s="13">
        <v>11</v>
      </c>
      <c r="I399" s="40">
        <f t="shared" si="252"/>
        <v>19</v>
      </c>
      <c r="J399" s="19">
        <f t="shared" si="253"/>
        <v>1.4966522252855454</v>
      </c>
      <c r="K399" s="1">
        <v>6</v>
      </c>
      <c r="L399" s="1">
        <v>4</v>
      </c>
      <c r="M399" s="1">
        <v>6</v>
      </c>
      <c r="N399" s="1">
        <v>72</v>
      </c>
      <c r="O399" s="1">
        <v>37</v>
      </c>
      <c r="P399" s="1">
        <v>29</v>
      </c>
      <c r="Q399" s="1">
        <v>82</v>
      </c>
      <c r="R399" s="15">
        <f t="shared" si="254"/>
        <v>0.1111111111111111</v>
      </c>
      <c r="S399" s="15">
        <f t="shared" si="255"/>
        <v>5.7971014492753624E-2</v>
      </c>
      <c r="T399" s="16">
        <v>761.7</v>
      </c>
      <c r="U399" s="16">
        <f t="shared" si="256"/>
        <v>12.695</v>
      </c>
      <c r="V399" s="16">
        <v>732.78</v>
      </c>
      <c r="W399" s="16">
        <f t="shared" si="257"/>
        <v>12.212999999999999</v>
      </c>
      <c r="X399" s="16">
        <v>2205.11</v>
      </c>
      <c r="Y399" s="16">
        <f t="shared" si="258"/>
        <v>36.751833333333337</v>
      </c>
      <c r="Z399" s="21">
        <f t="shared" si="259"/>
        <v>0.24942390627286926</v>
      </c>
      <c r="AA399" s="20">
        <f t="shared" si="260"/>
        <v>41.733333333333334</v>
      </c>
      <c r="AB399">
        <v>24</v>
      </c>
      <c r="AC399" s="1">
        <v>57</v>
      </c>
      <c r="AD399" s="1">
        <v>59</v>
      </c>
      <c r="AE399" s="1">
        <v>27</v>
      </c>
      <c r="AF399" s="1">
        <v>35</v>
      </c>
      <c r="AG399" s="15">
        <f t="shared" si="261"/>
        <v>0.26666666666666666</v>
      </c>
      <c r="AH399" s="15">
        <f t="shared" si="262"/>
        <v>0.33333333333333331</v>
      </c>
      <c r="AI399" s="15">
        <f t="shared" si="263"/>
        <v>0.6</v>
      </c>
      <c r="AJ399" s="1">
        <v>231</v>
      </c>
      <c r="AK399" s="21">
        <f t="shared" si="264"/>
        <v>0.34684684684684686</v>
      </c>
      <c r="AL399" s="1">
        <v>220</v>
      </c>
      <c r="AM399" s="21">
        <f t="shared" si="265"/>
        <v>0.33033033033033032</v>
      </c>
      <c r="AN399" s="1">
        <v>215</v>
      </c>
      <c r="AO399" s="21">
        <f t="shared" si="266"/>
        <v>0.32282282282282282</v>
      </c>
      <c r="AP399" s="21">
        <f t="shared" si="267"/>
        <v>0.51219512195121952</v>
      </c>
      <c r="AQ399" s="1">
        <v>11</v>
      </c>
      <c r="AR399" s="4">
        <v>6.41</v>
      </c>
      <c r="AS399" s="41">
        <v>284</v>
      </c>
      <c r="AT399" s="41">
        <v>286</v>
      </c>
      <c r="AU399" s="41">
        <v>230</v>
      </c>
      <c r="AV399" s="21">
        <f t="shared" si="268"/>
        <v>0.49824561403508771</v>
      </c>
      <c r="AW399" s="26">
        <v>17.190000000000001</v>
      </c>
      <c r="AX399" s="42">
        <v>10</v>
      </c>
      <c r="AY399" s="41">
        <v>8.5000000000000006E-2</v>
      </c>
      <c r="AZ399" s="1">
        <v>10</v>
      </c>
      <c r="BA399" s="43">
        <v>-0.26</v>
      </c>
      <c r="BB399" s="16">
        <v>49.82</v>
      </c>
      <c r="BC399" s="26">
        <v>17.8</v>
      </c>
      <c r="BD399" s="43">
        <v>8.7000000000000008E-2</v>
      </c>
      <c r="BE399" s="43">
        <v>-11.484</v>
      </c>
      <c r="BF399" s="16">
        <v>45.45</v>
      </c>
      <c r="BG399" s="21">
        <f t="shared" si="269"/>
        <v>9.5846645367412137E-2</v>
      </c>
      <c r="BH399" s="44">
        <f t="shared" si="270"/>
        <v>0.90536277602523663</v>
      </c>
      <c r="BI399" s="42">
        <f t="shared" si="271"/>
        <v>1001.2094213926488</v>
      </c>
      <c r="BJ399" s="21">
        <f t="shared" si="272"/>
        <v>1.2094213926487629E-3</v>
      </c>
      <c r="BK399" s="26">
        <f t="shared" si="273"/>
        <v>2.4563989191844757</v>
      </c>
      <c r="BL399" s="26">
        <f t="shared" si="274"/>
        <v>2.4563989191844757</v>
      </c>
      <c r="BM399" s="16">
        <f t="shared" si="275"/>
        <v>25.628428723491364</v>
      </c>
      <c r="BN399" s="16">
        <f t="shared" si="276"/>
        <v>25.955948579382625</v>
      </c>
      <c r="BO399" s="16">
        <f t="shared" si="277"/>
        <v>51.338737410955538</v>
      </c>
      <c r="BP399" s="16">
        <f t="shared" si="278"/>
        <v>57.889134528780808</v>
      </c>
      <c r="BQ399" s="16">
        <f t="shared" si="279"/>
        <v>-6.5503971178252698</v>
      </c>
      <c r="BR399" s="1">
        <v>30</v>
      </c>
      <c r="BS399" s="1">
        <v>30</v>
      </c>
      <c r="BT399" s="42">
        <v>283</v>
      </c>
      <c r="BU399" s="42">
        <v>287</v>
      </c>
      <c r="BV399" s="42">
        <v>131</v>
      </c>
      <c r="BW399" s="42">
        <v>137</v>
      </c>
      <c r="BX399" s="42">
        <v>253</v>
      </c>
      <c r="BY399" s="42">
        <v>183</v>
      </c>
      <c r="BZ399" s="1">
        <v>311</v>
      </c>
      <c r="CA399" s="1">
        <v>323</v>
      </c>
      <c r="CB399" s="21">
        <f t="shared" si="280"/>
        <v>0.49053627760252366</v>
      </c>
      <c r="CC399" s="4">
        <v>3.75</v>
      </c>
      <c r="CD399" s="45">
        <f t="shared" si="281"/>
        <v>4.2909199553454584</v>
      </c>
      <c r="CE399" s="26">
        <f t="shared" si="282"/>
        <v>2.3400193187641429</v>
      </c>
      <c r="CF399" s="26">
        <f t="shared" si="283"/>
        <v>2.448857426613638</v>
      </c>
      <c r="CG399" s="26">
        <f t="shared" si="284"/>
        <v>27.127898381486634</v>
      </c>
      <c r="CH399" s="26">
        <f t="shared" si="285"/>
        <v>29.712803442912143</v>
      </c>
      <c r="CI399" s="26">
        <f t="shared" si="286"/>
        <v>52.541596564343727</v>
      </c>
      <c r="CJ399" s="26">
        <f t="shared" si="287"/>
        <v>61.466321408002315</v>
      </c>
      <c r="CK399" s="16">
        <f t="shared" si="288"/>
        <v>2.374327725833318</v>
      </c>
      <c r="CL399" s="42">
        <v>86</v>
      </c>
      <c r="CM399" s="42">
        <v>90</v>
      </c>
      <c r="CN399" s="42">
        <v>911</v>
      </c>
      <c r="CO399" s="42">
        <v>1002</v>
      </c>
      <c r="CP399" s="42">
        <v>403</v>
      </c>
      <c r="CQ399" s="42">
        <v>463</v>
      </c>
      <c r="CR399" s="42">
        <v>704</v>
      </c>
      <c r="CS399" s="42">
        <v>531</v>
      </c>
      <c r="CT399" s="1">
        <v>4</v>
      </c>
      <c r="CU399" s="1">
        <v>11</v>
      </c>
      <c r="CV399" s="42">
        <f t="shared" si="289"/>
        <v>7</v>
      </c>
      <c r="CW399" s="26">
        <f t="shared" si="290"/>
        <v>0.31508467900748327</v>
      </c>
      <c r="CX399" s="26">
        <f t="shared" si="291"/>
        <v>0.86648286727057888</v>
      </c>
      <c r="CY399" s="26">
        <f t="shared" si="292"/>
        <v>0.55139818826309561</v>
      </c>
      <c r="CZ399" s="13">
        <v>25</v>
      </c>
      <c r="DA399" s="13">
        <v>27</v>
      </c>
      <c r="DB399" s="27">
        <v>27.9</v>
      </c>
      <c r="DC399" s="27">
        <v>27.17</v>
      </c>
      <c r="DD399" s="27">
        <v>24.28</v>
      </c>
      <c r="DE399" s="27">
        <v>29.35</v>
      </c>
      <c r="DF399" s="13">
        <v>240</v>
      </c>
      <c r="DG399" s="13">
        <v>254</v>
      </c>
      <c r="DH399" s="21">
        <f t="shared" si="293"/>
        <v>0.48582995951417002</v>
      </c>
      <c r="DI399" s="42">
        <v>163</v>
      </c>
      <c r="DJ399" s="42">
        <v>72</v>
      </c>
      <c r="DK399" s="13">
        <v>25</v>
      </c>
      <c r="DL399" s="13">
        <v>3</v>
      </c>
      <c r="DM399" s="13">
        <v>0.13500000000000001</v>
      </c>
      <c r="DN399" s="13">
        <v>1</v>
      </c>
      <c r="DO399" s="13">
        <v>1</v>
      </c>
      <c r="DP399" s="13">
        <v>0</v>
      </c>
      <c r="DQ399" s="13">
        <v>158</v>
      </c>
      <c r="DR399" s="46">
        <v>77</v>
      </c>
      <c r="DS399" s="13">
        <v>2</v>
      </c>
      <c r="DT399" s="13">
        <v>22</v>
      </c>
      <c r="DU399" s="13">
        <v>-0.127</v>
      </c>
      <c r="DV399" s="13">
        <v>0</v>
      </c>
      <c r="DW399" s="13">
        <v>1</v>
      </c>
      <c r="DX399" s="13">
        <v>-6.0000000000000001E-3</v>
      </c>
    </row>
    <row r="400" spans="1:128" ht="25.5" x14ac:dyDescent="0.2">
      <c r="A400" s="13" t="s">
        <v>1589</v>
      </c>
      <c r="B400" s="13" t="s">
        <v>665</v>
      </c>
      <c r="C400" s="39" t="s">
        <v>3435</v>
      </c>
      <c r="D400" s="1" t="s">
        <v>358</v>
      </c>
      <c r="E400" s="13" t="s">
        <v>173</v>
      </c>
      <c r="F400" s="13">
        <v>38</v>
      </c>
      <c r="G400" s="13">
        <v>0</v>
      </c>
      <c r="H400" s="13">
        <v>4</v>
      </c>
      <c r="I400" s="40">
        <f t="shared" si="252"/>
        <v>4</v>
      </c>
      <c r="J400" s="19">
        <f t="shared" si="253"/>
        <v>0.42556964269882075</v>
      </c>
      <c r="K400" s="1">
        <v>0</v>
      </c>
      <c r="L400" s="1">
        <v>0</v>
      </c>
      <c r="M400" s="1">
        <v>3</v>
      </c>
      <c r="N400" s="1">
        <v>34</v>
      </c>
      <c r="O400" s="1">
        <v>6</v>
      </c>
      <c r="P400" s="1">
        <v>30</v>
      </c>
      <c r="Q400" s="1">
        <v>19</v>
      </c>
      <c r="R400" s="15">
        <f t="shared" si="254"/>
        <v>0</v>
      </c>
      <c r="S400" s="15">
        <f t="shared" si="255"/>
        <v>0</v>
      </c>
      <c r="T400" s="16">
        <v>563.95000000000005</v>
      </c>
      <c r="U400" s="16">
        <f t="shared" si="256"/>
        <v>14.840789473684211</v>
      </c>
      <c r="V400" s="16">
        <v>543.41999999999996</v>
      </c>
      <c r="W400" s="16">
        <f t="shared" si="257"/>
        <v>14.300526315789472</v>
      </c>
      <c r="X400" s="16">
        <v>1333.47</v>
      </c>
      <c r="Y400" s="16">
        <f t="shared" si="258"/>
        <v>35.091315789473683</v>
      </c>
      <c r="Z400" s="21">
        <f t="shared" si="259"/>
        <v>0.28953215159119611</v>
      </c>
      <c r="AA400" s="20">
        <f t="shared" si="260"/>
        <v>0</v>
      </c>
      <c r="AB400">
        <v>59</v>
      </c>
      <c r="AC400" s="1">
        <v>35</v>
      </c>
      <c r="AD400" s="1">
        <v>79</v>
      </c>
      <c r="AE400" s="1">
        <v>18</v>
      </c>
      <c r="AF400" s="1">
        <v>7</v>
      </c>
      <c r="AG400" s="15">
        <f t="shared" si="261"/>
        <v>0</v>
      </c>
      <c r="AH400" s="15">
        <f t="shared" si="262"/>
        <v>0.2</v>
      </c>
      <c r="AI400" s="15">
        <f t="shared" si="263"/>
        <v>0.2</v>
      </c>
      <c r="AJ400" s="1">
        <v>188</v>
      </c>
      <c r="AK400" s="21">
        <f t="shared" si="264"/>
        <v>0.38524590163934425</v>
      </c>
      <c r="AL400" s="1">
        <v>127</v>
      </c>
      <c r="AM400" s="21">
        <f t="shared" si="265"/>
        <v>0.26024590163934425</v>
      </c>
      <c r="AN400" s="1">
        <v>173</v>
      </c>
      <c r="AO400" s="21">
        <f t="shared" si="266"/>
        <v>0.35450819672131145</v>
      </c>
      <c r="AP400" s="21">
        <f t="shared" si="267"/>
        <v>0.59682539682539681</v>
      </c>
      <c r="AQ400" s="1">
        <v>5</v>
      </c>
      <c r="AR400" s="4">
        <v>9.5</v>
      </c>
      <c r="AS400" s="41">
        <v>225</v>
      </c>
      <c r="AT400" s="41">
        <v>196</v>
      </c>
      <c r="AU400" s="41">
        <v>149</v>
      </c>
      <c r="AV400" s="21">
        <f t="shared" si="268"/>
        <v>0.53444180522565321</v>
      </c>
      <c r="AW400" s="26">
        <v>17.04</v>
      </c>
      <c r="AX400" s="42">
        <v>5</v>
      </c>
      <c r="AY400" s="41">
        <v>-0.33200000000000002</v>
      </c>
      <c r="AZ400" s="1">
        <v>4</v>
      </c>
      <c r="BA400" s="43">
        <v>9.4E-2</v>
      </c>
      <c r="BB400" s="16">
        <v>49.77</v>
      </c>
      <c r="BC400" s="26">
        <v>16.100000000000001</v>
      </c>
      <c r="BD400" s="43">
        <v>-0.41200000000000003</v>
      </c>
      <c r="BE400" s="43">
        <v>5.07</v>
      </c>
      <c r="BF400" s="16">
        <v>50.88</v>
      </c>
      <c r="BG400" s="21">
        <f t="shared" si="269"/>
        <v>5.6390977443609019E-2</v>
      </c>
      <c r="BH400" s="44">
        <f t="shared" si="270"/>
        <v>0.9</v>
      </c>
      <c r="BI400" s="42">
        <f t="shared" si="271"/>
        <v>956.39097744360902</v>
      </c>
      <c r="BJ400" s="21">
        <f t="shared" si="272"/>
        <v>-4.3609022556390958E-2</v>
      </c>
      <c r="BK400" s="26">
        <f t="shared" si="273"/>
        <v>1.6561775422325276</v>
      </c>
      <c r="BL400" s="26">
        <f t="shared" si="274"/>
        <v>2.5394722314232085</v>
      </c>
      <c r="BM400" s="16">
        <f t="shared" si="275"/>
        <v>29.369548415590153</v>
      </c>
      <c r="BN400" s="16">
        <f t="shared" si="276"/>
        <v>25.394722314232087</v>
      </c>
      <c r="BO400" s="16">
        <f t="shared" si="277"/>
        <v>54.764270729822243</v>
      </c>
      <c r="BP400" s="16">
        <f t="shared" si="278"/>
        <v>51.341503809208355</v>
      </c>
      <c r="BQ400" s="16">
        <f t="shared" si="279"/>
        <v>3.4227669206138884</v>
      </c>
      <c r="BR400" s="1">
        <v>15</v>
      </c>
      <c r="BS400" s="1">
        <v>23</v>
      </c>
      <c r="BT400" s="42">
        <v>251</v>
      </c>
      <c r="BU400" s="42">
        <v>207</v>
      </c>
      <c r="BV400" s="42">
        <v>88</v>
      </c>
      <c r="BW400" s="42">
        <v>99</v>
      </c>
      <c r="BX400" s="42">
        <v>136</v>
      </c>
      <c r="BY400" s="42">
        <v>142</v>
      </c>
      <c r="BZ400" s="1">
        <v>220</v>
      </c>
      <c r="CA400" s="1">
        <v>220</v>
      </c>
      <c r="CB400" s="21">
        <f t="shared" si="280"/>
        <v>0.5</v>
      </c>
      <c r="CC400" s="4">
        <v>-2.31</v>
      </c>
      <c r="CD400" s="45">
        <f t="shared" si="281"/>
        <v>-3.9670426031956341</v>
      </c>
      <c r="CE400" s="26">
        <f t="shared" si="282"/>
        <v>1.9348016828275103</v>
      </c>
      <c r="CF400" s="26">
        <f t="shared" si="283"/>
        <v>2.6997232783639675</v>
      </c>
      <c r="CG400" s="26">
        <f t="shared" si="284"/>
        <v>32.621656280231278</v>
      </c>
      <c r="CH400" s="26">
        <f t="shared" si="285"/>
        <v>27.627168215257935</v>
      </c>
      <c r="CI400" s="26">
        <f t="shared" si="286"/>
        <v>62.588584670071313</v>
      </c>
      <c r="CJ400" s="26">
        <f t="shared" si="287"/>
        <v>53.544511687552031</v>
      </c>
      <c r="CK400" s="16">
        <f t="shared" si="288"/>
        <v>-5.6213060619053934</v>
      </c>
      <c r="CL400" s="42">
        <v>43</v>
      </c>
      <c r="CM400" s="42">
        <v>60</v>
      </c>
      <c r="CN400" s="42">
        <v>682</v>
      </c>
      <c r="CO400" s="42">
        <v>554</v>
      </c>
      <c r="CP400" s="42">
        <v>291</v>
      </c>
      <c r="CQ400" s="42">
        <v>279</v>
      </c>
      <c r="CR400" s="42">
        <v>297</v>
      </c>
      <c r="CS400" s="42">
        <v>375</v>
      </c>
      <c r="CT400" s="1">
        <v>2</v>
      </c>
      <c r="CU400" s="1">
        <v>9</v>
      </c>
      <c r="CV400" s="42">
        <f t="shared" si="289"/>
        <v>7</v>
      </c>
      <c r="CW400" s="26">
        <f t="shared" si="290"/>
        <v>0.21278482134941037</v>
      </c>
      <c r="CX400" s="26">
        <f t="shared" si="291"/>
        <v>0.95753169607234689</v>
      </c>
      <c r="CY400" s="26">
        <f t="shared" si="292"/>
        <v>0.74474687472293644</v>
      </c>
      <c r="CZ400" s="13">
        <v>18</v>
      </c>
      <c r="DA400" s="13">
        <v>19</v>
      </c>
      <c r="DB400" s="27">
        <v>17.43</v>
      </c>
      <c r="DC400" s="27">
        <v>22.45</v>
      </c>
      <c r="DD400" s="27">
        <v>21.18</v>
      </c>
      <c r="DE400" s="27">
        <v>20.260000000000002</v>
      </c>
      <c r="DF400" s="1"/>
      <c r="DG400" s="1"/>
      <c r="DH400" s="21" t="str">
        <f t="shared" si="293"/>
        <v xml:space="preserve"> </v>
      </c>
      <c r="DI400" s="42"/>
      <c r="DJ400" s="42"/>
      <c r="DK400" s="1"/>
      <c r="DL400" s="1"/>
      <c r="DM400" s="1"/>
      <c r="DN400" s="1"/>
      <c r="DO400" s="1"/>
      <c r="DP400" s="1"/>
      <c r="DQ400" s="1"/>
      <c r="DR400" s="42"/>
      <c r="DS400" s="1"/>
      <c r="DT400" s="1"/>
      <c r="DU400" s="1"/>
      <c r="DV400" s="1"/>
      <c r="DW400" s="1"/>
      <c r="DX400" s="13"/>
    </row>
    <row r="401" spans="1:128" ht="25.5" x14ac:dyDescent="0.2">
      <c r="A401" s="13" t="s">
        <v>886</v>
      </c>
      <c r="B401" s="13" t="s">
        <v>1591</v>
      </c>
      <c r="C401" s="39" t="s">
        <v>3436</v>
      </c>
      <c r="D401" s="1" t="s">
        <v>398</v>
      </c>
      <c r="E401" s="13" t="s">
        <v>146</v>
      </c>
      <c r="F401" s="13">
        <v>62</v>
      </c>
      <c r="G401" s="13">
        <v>3</v>
      </c>
      <c r="H401" s="13">
        <v>3</v>
      </c>
      <c r="I401" s="40">
        <f t="shared" si="252"/>
        <v>6</v>
      </c>
      <c r="J401" s="19">
        <f t="shared" si="253"/>
        <v>0.57676902536712538</v>
      </c>
      <c r="K401" s="1">
        <v>3</v>
      </c>
      <c r="L401" s="1">
        <v>2</v>
      </c>
      <c r="M401" s="1">
        <v>1</v>
      </c>
      <c r="N401" s="1">
        <v>52</v>
      </c>
      <c r="O401" s="1">
        <v>26</v>
      </c>
      <c r="P401" s="1">
        <v>22</v>
      </c>
      <c r="Q401" s="1">
        <v>70</v>
      </c>
      <c r="R401" s="15">
        <f t="shared" si="254"/>
        <v>5.7692307692307696E-2</v>
      </c>
      <c r="S401" s="15">
        <f t="shared" si="255"/>
        <v>0.03</v>
      </c>
      <c r="T401" s="16">
        <v>624.16666666670005</v>
      </c>
      <c r="U401" s="16">
        <f t="shared" si="256"/>
        <v>10.067204301075808</v>
      </c>
      <c r="V401" s="16">
        <v>610.24</v>
      </c>
      <c r="W401" s="16">
        <f t="shared" si="257"/>
        <v>9.8425806451612896</v>
      </c>
      <c r="X401" s="16">
        <v>2395.4699999999998</v>
      </c>
      <c r="Y401" s="16">
        <f t="shared" si="258"/>
        <v>38.636612903225803</v>
      </c>
      <c r="Z401" s="21">
        <f t="shared" si="259"/>
        <v>0.20302690545661423</v>
      </c>
      <c r="AA401" s="20">
        <f t="shared" si="260"/>
        <v>35.53846153846154</v>
      </c>
      <c r="AB401">
        <v>21</v>
      </c>
      <c r="AC401" s="1">
        <v>51</v>
      </c>
      <c r="AD401" s="1">
        <v>67</v>
      </c>
      <c r="AE401" s="1">
        <v>10</v>
      </c>
      <c r="AF401" s="1">
        <v>12</v>
      </c>
      <c r="AG401" s="15">
        <f t="shared" si="261"/>
        <v>0.23076923076923078</v>
      </c>
      <c r="AH401" s="15">
        <f t="shared" si="262"/>
        <v>0.23076923076923078</v>
      </c>
      <c r="AI401" s="15">
        <f t="shared" si="263"/>
        <v>0.46153846153846156</v>
      </c>
      <c r="AJ401" s="1">
        <v>142</v>
      </c>
      <c r="AK401" s="21">
        <f t="shared" si="264"/>
        <v>0.27466150870406192</v>
      </c>
      <c r="AL401" s="1">
        <v>165</v>
      </c>
      <c r="AM401" s="21">
        <f t="shared" si="265"/>
        <v>0.31914893617021278</v>
      </c>
      <c r="AN401" s="1">
        <v>210</v>
      </c>
      <c r="AO401" s="21">
        <f t="shared" si="266"/>
        <v>0.40618955512572535</v>
      </c>
      <c r="AP401" s="21">
        <f t="shared" si="267"/>
        <v>0.46254071661237783</v>
      </c>
      <c r="AQ401" s="1">
        <v>9</v>
      </c>
      <c r="AR401" s="4">
        <v>-0.65</v>
      </c>
      <c r="AS401" s="41">
        <v>192</v>
      </c>
      <c r="AT401" s="41">
        <v>205</v>
      </c>
      <c r="AU401" s="41">
        <v>172</v>
      </c>
      <c r="AV401" s="21">
        <f t="shared" si="268"/>
        <v>0.48362720403022669</v>
      </c>
      <c r="AW401" s="26">
        <v>16.8</v>
      </c>
      <c r="AX401" s="42">
        <v>13</v>
      </c>
      <c r="AY401" s="41">
        <v>-0.504</v>
      </c>
      <c r="AZ401" s="1">
        <v>11</v>
      </c>
      <c r="BA401" s="43">
        <v>-0.54</v>
      </c>
      <c r="BB401" s="16">
        <v>49.48</v>
      </c>
      <c r="BC401" s="26">
        <v>16.649999999999999</v>
      </c>
      <c r="BD401" s="43">
        <v>-0.372</v>
      </c>
      <c r="BE401" s="43">
        <v>-5.21</v>
      </c>
      <c r="BF401" s="16">
        <v>48.92</v>
      </c>
      <c r="BG401" s="21">
        <f t="shared" si="269"/>
        <v>5.627705627705628E-2</v>
      </c>
      <c r="BH401" s="44">
        <f t="shared" si="270"/>
        <v>0.94252873563218387</v>
      </c>
      <c r="BI401" s="42">
        <f t="shared" si="271"/>
        <v>998.80579190924016</v>
      </c>
      <c r="BJ401" s="21">
        <f t="shared" si="272"/>
        <v>-1.1942080907598532E-3</v>
      </c>
      <c r="BK401" s="26">
        <f t="shared" si="273"/>
        <v>1.278185631882538</v>
      </c>
      <c r="BL401" s="26">
        <f t="shared" si="274"/>
        <v>1.4748295752490823</v>
      </c>
      <c r="BM401" s="16">
        <f t="shared" si="275"/>
        <v>22.712375458835869</v>
      </c>
      <c r="BN401" s="16">
        <f t="shared" si="276"/>
        <v>25.662034609334032</v>
      </c>
      <c r="BO401" s="16">
        <f t="shared" si="277"/>
        <v>47.292868379653903</v>
      </c>
      <c r="BP401" s="16">
        <f t="shared" si="278"/>
        <v>46.113004719454636</v>
      </c>
      <c r="BQ401" s="16">
        <f t="shared" si="279"/>
        <v>1.1798636601992669</v>
      </c>
      <c r="BR401" s="1">
        <v>13</v>
      </c>
      <c r="BS401" s="1">
        <v>15</v>
      </c>
      <c r="BT401" s="42">
        <v>218</v>
      </c>
      <c r="BU401" s="42">
        <v>246</v>
      </c>
      <c r="BV401" s="42">
        <v>114</v>
      </c>
      <c r="BW401" s="42">
        <v>99</v>
      </c>
      <c r="BX401" s="42">
        <v>109</v>
      </c>
      <c r="BY401" s="42">
        <v>136</v>
      </c>
      <c r="BZ401" s="1">
        <v>209</v>
      </c>
      <c r="CA401" s="1">
        <v>213</v>
      </c>
      <c r="CB401" s="21">
        <f t="shared" si="280"/>
        <v>0.49526066350710901</v>
      </c>
      <c r="CC401" s="4">
        <v>2.3199999999999998</v>
      </c>
      <c r="CD401" s="45">
        <f t="shared" si="281"/>
        <v>6.6588864615022008</v>
      </c>
      <c r="CE401" s="26">
        <f t="shared" si="282"/>
        <v>1.9787348620521232</v>
      </c>
      <c r="CF401" s="26">
        <f t="shared" si="283"/>
        <v>2.0288294155217974</v>
      </c>
      <c r="CG401" s="26">
        <f t="shared" si="284"/>
        <v>26.199451464639509</v>
      </c>
      <c r="CH401" s="26">
        <f t="shared" si="285"/>
        <v>30.457488509561799</v>
      </c>
      <c r="CI401" s="26">
        <f t="shared" si="286"/>
        <v>47.239163921902602</v>
      </c>
      <c r="CJ401" s="26">
        <f t="shared" si="287"/>
        <v>53.951834086838907</v>
      </c>
      <c r="CK401" s="16">
        <f t="shared" si="288"/>
        <v>7.8925338251355726</v>
      </c>
      <c r="CL401" s="42">
        <v>79</v>
      </c>
      <c r="CM401" s="42">
        <v>81</v>
      </c>
      <c r="CN401" s="42">
        <v>967</v>
      </c>
      <c r="CO401" s="42">
        <v>1135</v>
      </c>
      <c r="CP401" s="42">
        <v>377</v>
      </c>
      <c r="CQ401" s="42">
        <v>430</v>
      </c>
      <c r="CR401" s="42">
        <v>508</v>
      </c>
      <c r="CS401" s="42">
        <v>463</v>
      </c>
      <c r="CT401" s="1">
        <v>10</v>
      </c>
      <c r="CU401" s="1">
        <v>4</v>
      </c>
      <c r="CV401" s="42">
        <f t="shared" si="289"/>
        <v>-6</v>
      </c>
      <c r="CW401" s="26">
        <f t="shared" si="290"/>
        <v>0.96128170894520903</v>
      </c>
      <c r="CX401" s="26">
        <f t="shared" si="291"/>
        <v>0.38451268357808355</v>
      </c>
      <c r="CY401" s="26">
        <f t="shared" si="292"/>
        <v>-0.57676902536712538</v>
      </c>
      <c r="CZ401" s="13">
        <v>18</v>
      </c>
      <c r="DA401" s="13">
        <v>19</v>
      </c>
      <c r="DB401" s="27">
        <v>16.579999999999998</v>
      </c>
      <c r="DC401" s="27">
        <v>18.72</v>
      </c>
      <c r="DD401" s="27">
        <v>19.940000000000001</v>
      </c>
      <c r="DE401" s="27">
        <v>22.18</v>
      </c>
      <c r="DF401" s="13">
        <v>229</v>
      </c>
      <c r="DG401" s="13">
        <v>239</v>
      </c>
      <c r="DH401" s="21">
        <f t="shared" si="293"/>
        <v>0.4893162393162393</v>
      </c>
      <c r="DI401" s="42">
        <v>124</v>
      </c>
      <c r="DJ401" s="42">
        <v>61</v>
      </c>
      <c r="DK401" s="13">
        <v>18</v>
      </c>
      <c r="DL401" s="13">
        <v>5</v>
      </c>
      <c r="DM401" s="13">
        <v>0.105</v>
      </c>
      <c r="DN401" s="13">
        <v>0</v>
      </c>
      <c r="DO401" s="13">
        <v>0</v>
      </c>
      <c r="DP401" s="13">
        <v>0</v>
      </c>
      <c r="DQ401" s="13">
        <v>145</v>
      </c>
      <c r="DR401" s="46">
        <v>67</v>
      </c>
      <c r="DS401" s="13">
        <v>0</v>
      </c>
      <c r="DT401" s="13">
        <v>19</v>
      </c>
      <c r="DU401" s="13">
        <v>-0.13100000000000001</v>
      </c>
      <c r="DV401" s="13">
        <v>0</v>
      </c>
      <c r="DW401" s="13">
        <v>0</v>
      </c>
      <c r="DX401" s="13">
        <v>0</v>
      </c>
    </row>
    <row r="402" spans="1:128" x14ac:dyDescent="0.2">
      <c r="A402" s="13" t="s">
        <v>1594</v>
      </c>
      <c r="B402" s="13" t="s">
        <v>1595</v>
      </c>
      <c r="C402" s="39" t="s">
        <v>3437</v>
      </c>
      <c r="D402" s="1" t="s">
        <v>243</v>
      </c>
      <c r="E402" s="13" t="s">
        <v>173</v>
      </c>
      <c r="F402" s="13">
        <v>81</v>
      </c>
      <c r="G402" s="13">
        <v>12</v>
      </c>
      <c r="H402" s="13">
        <v>25</v>
      </c>
      <c r="I402" s="40">
        <f t="shared" si="252"/>
        <v>37</v>
      </c>
      <c r="J402" s="19">
        <f t="shared" si="253"/>
        <v>1.3096572473600379</v>
      </c>
      <c r="K402" s="1">
        <v>10</v>
      </c>
      <c r="L402" s="1">
        <v>10</v>
      </c>
      <c r="M402" s="1">
        <v>12</v>
      </c>
      <c r="N402" s="1">
        <v>136</v>
      </c>
      <c r="O402" s="1">
        <v>43</v>
      </c>
      <c r="P402" s="1">
        <v>87</v>
      </c>
      <c r="Q402" s="1">
        <v>78</v>
      </c>
      <c r="R402" s="15">
        <f t="shared" si="254"/>
        <v>8.8235294117647065E-2</v>
      </c>
      <c r="S402" s="15">
        <f t="shared" si="255"/>
        <v>4.5112781954887216E-2</v>
      </c>
      <c r="T402" s="16">
        <v>1695.1</v>
      </c>
      <c r="U402" s="16">
        <f t="shared" si="256"/>
        <v>20.927160493827159</v>
      </c>
      <c r="V402" s="16">
        <v>1583.77</v>
      </c>
      <c r="W402" s="16">
        <f t="shared" si="257"/>
        <v>19.552716049382717</v>
      </c>
      <c r="X402" s="16">
        <v>2318.46</v>
      </c>
      <c r="Y402" s="16">
        <f t="shared" si="258"/>
        <v>28.622962962962962</v>
      </c>
      <c r="Z402" s="21">
        <f t="shared" si="259"/>
        <v>0.40586280152630672</v>
      </c>
      <c r="AA402" s="20">
        <f t="shared" si="260"/>
        <v>125</v>
      </c>
      <c r="AB402">
        <v>151</v>
      </c>
      <c r="AC402" s="1">
        <v>49</v>
      </c>
      <c r="AD402" s="1">
        <v>114</v>
      </c>
      <c r="AE402" s="1">
        <v>29</v>
      </c>
      <c r="AF402" s="1">
        <v>19</v>
      </c>
      <c r="AG402" s="15">
        <f t="shared" si="261"/>
        <v>0.17647058823529413</v>
      </c>
      <c r="AH402" s="15">
        <f t="shared" si="262"/>
        <v>0.3235294117647059</v>
      </c>
      <c r="AI402" s="15">
        <f t="shared" si="263"/>
        <v>0.5</v>
      </c>
      <c r="AJ402" s="1">
        <v>562</v>
      </c>
      <c r="AK402" s="21">
        <f t="shared" si="264"/>
        <v>0.2987772461456672</v>
      </c>
      <c r="AL402" s="1">
        <v>670</v>
      </c>
      <c r="AM402" s="21">
        <f t="shared" si="265"/>
        <v>0.35619351408825095</v>
      </c>
      <c r="AN402" s="1">
        <v>649</v>
      </c>
      <c r="AO402" s="21">
        <f t="shared" si="266"/>
        <v>0.34502923976608185</v>
      </c>
      <c r="AP402" s="21">
        <f t="shared" si="267"/>
        <v>0.45616883116883117</v>
      </c>
      <c r="AQ402" s="1">
        <v>1</v>
      </c>
      <c r="AR402" s="4">
        <v>-10.02</v>
      </c>
      <c r="AS402" s="41">
        <v>628</v>
      </c>
      <c r="AT402" s="41">
        <v>715</v>
      </c>
      <c r="AU402" s="41">
        <v>530</v>
      </c>
      <c r="AV402" s="21">
        <f t="shared" si="268"/>
        <v>0.46760982874162321</v>
      </c>
      <c r="AW402" s="26">
        <v>17.78</v>
      </c>
      <c r="AX402" s="42">
        <v>1</v>
      </c>
      <c r="AY402" s="41">
        <v>1.294</v>
      </c>
      <c r="AZ402" s="1">
        <v>2</v>
      </c>
      <c r="BA402" s="43">
        <v>0.74099999999999999</v>
      </c>
      <c r="BB402" s="16">
        <v>50.19</v>
      </c>
      <c r="BC402" s="26">
        <v>17.36</v>
      </c>
      <c r="BD402" s="43">
        <v>-1.895</v>
      </c>
      <c r="BE402" s="43">
        <v>4.08</v>
      </c>
      <c r="BF402" s="16">
        <v>51</v>
      </c>
      <c r="BG402" s="21">
        <f t="shared" si="269"/>
        <v>0.08</v>
      </c>
      <c r="BH402" s="44">
        <f t="shared" si="270"/>
        <v>0.94486215538847118</v>
      </c>
      <c r="BI402" s="42">
        <f t="shared" si="271"/>
        <v>1024.8621553884711</v>
      </c>
      <c r="BJ402" s="21">
        <f t="shared" si="272"/>
        <v>2.4862155388471183E-2</v>
      </c>
      <c r="BK402" s="26">
        <f t="shared" si="273"/>
        <v>2.5761316352753241</v>
      </c>
      <c r="BL402" s="26">
        <f t="shared" si="274"/>
        <v>1.6669087051781508</v>
      </c>
      <c r="BM402" s="16">
        <f t="shared" si="275"/>
        <v>32.201645440941547</v>
      </c>
      <c r="BN402" s="16">
        <f t="shared" si="276"/>
        <v>30.23166242573101</v>
      </c>
      <c r="BO402" s="16">
        <f t="shared" si="277"/>
        <v>58.341804681235281</v>
      </c>
      <c r="BP402" s="16">
        <f t="shared" si="278"/>
        <v>57.584118906154302</v>
      </c>
      <c r="BQ402" s="16">
        <f t="shared" si="279"/>
        <v>0.75768577508097934</v>
      </c>
      <c r="BR402" s="1">
        <v>68</v>
      </c>
      <c r="BS402" s="1">
        <v>44</v>
      </c>
      <c r="BT402" s="42">
        <v>782</v>
      </c>
      <c r="BU402" s="42">
        <v>754</v>
      </c>
      <c r="BV402" s="42">
        <v>292</v>
      </c>
      <c r="BW402" s="42">
        <v>310</v>
      </c>
      <c r="BX402" s="42">
        <v>412</v>
      </c>
      <c r="BY402" s="42">
        <v>398</v>
      </c>
      <c r="BZ402" s="1">
        <v>681</v>
      </c>
      <c r="CA402" s="1">
        <v>649</v>
      </c>
      <c r="CB402" s="21">
        <f t="shared" si="280"/>
        <v>0.51203007518796995</v>
      </c>
      <c r="CC402" s="4">
        <v>-4.78</v>
      </c>
      <c r="CD402" s="45">
        <f t="shared" si="281"/>
        <v>-1.6193661729709685</v>
      </c>
      <c r="CE402" s="26">
        <f t="shared" si="282"/>
        <v>2.4844077534225302</v>
      </c>
      <c r="CF402" s="26">
        <f t="shared" si="283"/>
        <v>2.1997360316761987</v>
      </c>
      <c r="CG402" s="26">
        <f t="shared" si="284"/>
        <v>30.822183690898267</v>
      </c>
      <c r="CH402" s="26">
        <f t="shared" si="285"/>
        <v>26.163919153231024</v>
      </c>
      <c r="CI402" s="26">
        <f t="shared" si="286"/>
        <v>59.030563391216582</v>
      </c>
      <c r="CJ402" s="26">
        <f t="shared" si="287"/>
        <v>49.01529463523201</v>
      </c>
      <c r="CK402" s="16">
        <f t="shared" si="288"/>
        <v>-9.2575829809035923</v>
      </c>
      <c r="CL402" s="42">
        <v>96</v>
      </c>
      <c r="CM402" s="42">
        <v>85</v>
      </c>
      <c r="CN402" s="42">
        <v>1095</v>
      </c>
      <c r="CO402" s="42">
        <v>926</v>
      </c>
      <c r="CP402" s="42">
        <v>486</v>
      </c>
      <c r="CQ402" s="42">
        <v>381</v>
      </c>
      <c r="CR402" s="42">
        <v>502</v>
      </c>
      <c r="CS402" s="42">
        <v>604</v>
      </c>
      <c r="CT402" s="1">
        <v>7</v>
      </c>
      <c r="CU402" s="1">
        <v>14</v>
      </c>
      <c r="CV402" s="42">
        <f t="shared" si="289"/>
        <v>7</v>
      </c>
      <c r="CW402" s="26">
        <f t="shared" si="290"/>
        <v>0.24777299274379094</v>
      </c>
      <c r="CX402" s="26">
        <f t="shared" si="291"/>
        <v>0.49554598548758189</v>
      </c>
      <c r="CY402" s="26">
        <f t="shared" si="292"/>
        <v>0.24777299274379094</v>
      </c>
      <c r="CZ402" s="13">
        <v>58</v>
      </c>
      <c r="DA402" s="13">
        <v>55</v>
      </c>
      <c r="DB402" s="27">
        <v>67.69</v>
      </c>
      <c r="DC402" s="27">
        <v>58.36</v>
      </c>
      <c r="DD402" s="27">
        <v>65.36</v>
      </c>
      <c r="DE402" s="27">
        <v>52.91</v>
      </c>
      <c r="DF402" s="1"/>
      <c r="DG402" s="1"/>
      <c r="DH402" s="21" t="str">
        <f t="shared" si="293"/>
        <v xml:space="preserve"> </v>
      </c>
      <c r="DI402" s="42"/>
      <c r="DJ402" s="42"/>
      <c r="DK402" s="1"/>
      <c r="DL402" s="1"/>
      <c r="DM402" s="1"/>
      <c r="DN402" s="1"/>
      <c r="DO402" s="1"/>
      <c r="DP402" s="1"/>
      <c r="DQ402" s="13">
        <v>1</v>
      </c>
      <c r="DR402" s="46">
        <v>0</v>
      </c>
      <c r="DS402" s="13">
        <v>0</v>
      </c>
      <c r="DT402" s="13">
        <v>0</v>
      </c>
      <c r="DU402" s="13">
        <v>0</v>
      </c>
      <c r="DV402" s="13">
        <v>0</v>
      </c>
      <c r="DW402" s="13">
        <v>0</v>
      </c>
      <c r="DX402" s="13">
        <v>0</v>
      </c>
    </row>
    <row r="403" spans="1:128" ht="25.5" x14ac:dyDescent="0.2">
      <c r="A403" s="13" t="s">
        <v>1115</v>
      </c>
      <c r="B403" s="13" t="s">
        <v>1598</v>
      </c>
      <c r="C403" s="39" t="s">
        <v>3438</v>
      </c>
      <c r="D403" s="1" t="s">
        <v>128</v>
      </c>
      <c r="E403" s="13" t="s">
        <v>154</v>
      </c>
      <c r="F403" s="13">
        <v>63</v>
      </c>
      <c r="G403" s="13">
        <v>2</v>
      </c>
      <c r="H403" s="13">
        <v>14</v>
      </c>
      <c r="I403" s="40">
        <f t="shared" si="252"/>
        <v>16</v>
      </c>
      <c r="J403" s="19">
        <f t="shared" si="253"/>
        <v>1.4688257044499029</v>
      </c>
      <c r="K403" s="1">
        <v>2</v>
      </c>
      <c r="L403" s="1">
        <v>8</v>
      </c>
      <c r="M403" s="1">
        <v>6</v>
      </c>
      <c r="N403" s="1">
        <v>80</v>
      </c>
      <c r="O403" s="1">
        <v>40</v>
      </c>
      <c r="P403" s="1">
        <v>29</v>
      </c>
      <c r="Q403" s="1">
        <v>89</v>
      </c>
      <c r="R403" s="15">
        <f t="shared" si="254"/>
        <v>2.5000000000000001E-2</v>
      </c>
      <c r="S403" s="15">
        <f t="shared" si="255"/>
        <v>1.3422818791946308E-2</v>
      </c>
      <c r="T403" s="16">
        <v>653.58333333329995</v>
      </c>
      <c r="U403" s="16">
        <f t="shared" si="256"/>
        <v>10.374338624338094</v>
      </c>
      <c r="V403" s="16">
        <v>652.89</v>
      </c>
      <c r="W403" s="16">
        <f t="shared" si="257"/>
        <v>10.363333333333333</v>
      </c>
      <c r="X403" s="16">
        <v>2265.5</v>
      </c>
      <c r="Y403" s="16">
        <f t="shared" si="258"/>
        <v>35.960317460317462</v>
      </c>
      <c r="Z403" s="21">
        <f t="shared" si="259"/>
        <v>0.22371581591219813</v>
      </c>
      <c r="AA403" s="20">
        <f t="shared" si="260"/>
        <v>110.33333333333333</v>
      </c>
      <c r="AB403">
        <v>11</v>
      </c>
      <c r="AC403" s="1">
        <v>95</v>
      </c>
      <c r="AD403" s="1">
        <v>77</v>
      </c>
      <c r="AE403" s="1">
        <v>15</v>
      </c>
      <c r="AF403" s="1">
        <v>17</v>
      </c>
      <c r="AG403" s="15">
        <f t="shared" si="261"/>
        <v>8.3333333333333329E-2</v>
      </c>
      <c r="AH403" s="15">
        <f t="shared" si="262"/>
        <v>0.58333333333333337</v>
      </c>
      <c r="AI403" s="15">
        <f t="shared" si="263"/>
        <v>0.66666666666666674</v>
      </c>
      <c r="AJ403" s="1">
        <v>206</v>
      </c>
      <c r="AK403" s="21">
        <f t="shared" si="264"/>
        <v>0.31888544891640869</v>
      </c>
      <c r="AL403" s="1">
        <v>190</v>
      </c>
      <c r="AM403" s="21">
        <f t="shared" si="265"/>
        <v>0.29411764705882354</v>
      </c>
      <c r="AN403" s="1">
        <v>250</v>
      </c>
      <c r="AO403" s="21">
        <f t="shared" si="266"/>
        <v>0.38699690402476783</v>
      </c>
      <c r="AP403" s="21">
        <f t="shared" si="267"/>
        <v>0.52020202020202022</v>
      </c>
      <c r="AQ403" s="1">
        <v>4</v>
      </c>
      <c r="AR403" s="4">
        <v>-4.4000000000000004</v>
      </c>
      <c r="AS403" s="41">
        <v>268</v>
      </c>
      <c r="AT403" s="41">
        <v>240</v>
      </c>
      <c r="AU403" s="41">
        <v>191</v>
      </c>
      <c r="AV403" s="21">
        <f t="shared" si="268"/>
        <v>0.52755905511811019</v>
      </c>
      <c r="AW403" s="26">
        <v>17.149999999999999</v>
      </c>
      <c r="AX403" s="42">
        <v>11</v>
      </c>
      <c r="AY403" s="41">
        <v>-8.6000000000000007E-2</v>
      </c>
      <c r="AZ403" s="1">
        <v>12</v>
      </c>
      <c r="BA403" s="43">
        <v>-0.82500000000000007</v>
      </c>
      <c r="BB403" s="16">
        <v>49.76</v>
      </c>
      <c r="BC403" s="26">
        <v>17.32</v>
      </c>
      <c r="BD403" s="43">
        <v>-1.843</v>
      </c>
      <c r="BE403" s="43">
        <v>5.0739999999999998</v>
      </c>
      <c r="BF403" s="16">
        <v>51.96</v>
      </c>
      <c r="BG403" s="21">
        <f t="shared" si="269"/>
        <v>7.2507552870090641E-2</v>
      </c>
      <c r="BH403" s="44">
        <f t="shared" si="270"/>
        <v>0.93436293436293438</v>
      </c>
      <c r="BI403" s="42">
        <f t="shared" si="271"/>
        <v>1006.8704872330251</v>
      </c>
      <c r="BJ403" s="21">
        <f t="shared" si="272"/>
        <v>6.8704872330250244E-3</v>
      </c>
      <c r="BK403" s="26">
        <f t="shared" si="273"/>
        <v>2.2055782750539907</v>
      </c>
      <c r="BL403" s="26">
        <f t="shared" si="274"/>
        <v>1.5622846114965767</v>
      </c>
      <c r="BM403" s="16">
        <f t="shared" si="275"/>
        <v>30.418600376786287</v>
      </c>
      <c r="BN403" s="16">
        <f t="shared" si="276"/>
        <v>23.801865551624317</v>
      </c>
      <c r="BO403" s="16">
        <f t="shared" si="277"/>
        <v>53.577172264853189</v>
      </c>
      <c r="BP403" s="16">
        <f t="shared" si="278"/>
        <v>43.192574553140652</v>
      </c>
      <c r="BQ403" s="16">
        <f t="shared" si="279"/>
        <v>10.384597711712537</v>
      </c>
      <c r="BR403" s="1">
        <v>24</v>
      </c>
      <c r="BS403" s="1">
        <v>17</v>
      </c>
      <c r="BT403" s="42">
        <v>307</v>
      </c>
      <c r="BU403" s="42">
        <v>242</v>
      </c>
      <c r="BV403" s="42">
        <v>106</v>
      </c>
      <c r="BW403" s="42">
        <v>103</v>
      </c>
      <c r="BX403" s="42">
        <v>108</v>
      </c>
      <c r="BY403" s="42">
        <v>146</v>
      </c>
      <c r="BZ403" s="1">
        <v>290</v>
      </c>
      <c r="CA403" s="1">
        <v>214</v>
      </c>
      <c r="CB403" s="21">
        <f t="shared" si="280"/>
        <v>0.57539682539682535</v>
      </c>
      <c r="CC403" s="4">
        <v>4.32</v>
      </c>
      <c r="CD403" s="45">
        <f t="shared" si="281"/>
        <v>3.9107492268640529</v>
      </c>
      <c r="CE403" s="26">
        <f t="shared" si="282"/>
        <v>2.4100640035312293</v>
      </c>
      <c r="CF403" s="26">
        <f t="shared" si="283"/>
        <v>2.383579783712205</v>
      </c>
      <c r="CG403" s="26">
        <f t="shared" si="284"/>
        <v>29.582873537850364</v>
      </c>
      <c r="CH403" s="26">
        <f t="shared" si="285"/>
        <v>28.735378503641577</v>
      </c>
      <c r="CI403" s="26">
        <f t="shared" si="286"/>
        <v>54.292650629000221</v>
      </c>
      <c r="CJ403" s="26">
        <f t="shared" si="287"/>
        <v>49.36658574266167</v>
      </c>
      <c r="CK403" s="16">
        <f t="shared" si="288"/>
        <v>5.458532825373986</v>
      </c>
      <c r="CL403" s="42">
        <v>91</v>
      </c>
      <c r="CM403" s="42">
        <v>90</v>
      </c>
      <c r="CN403" s="42">
        <v>1026</v>
      </c>
      <c r="CO403" s="42">
        <v>995</v>
      </c>
      <c r="CP403" s="42">
        <v>414</v>
      </c>
      <c r="CQ403" s="42">
        <v>376</v>
      </c>
      <c r="CR403" s="42">
        <v>403</v>
      </c>
      <c r="CS403" s="42">
        <v>519</v>
      </c>
      <c r="CT403" s="1">
        <v>5</v>
      </c>
      <c r="CU403" s="1">
        <v>14</v>
      </c>
      <c r="CV403" s="42">
        <f t="shared" si="289"/>
        <v>9</v>
      </c>
      <c r="CW403" s="26">
        <f t="shared" si="290"/>
        <v>0.45900803264059464</v>
      </c>
      <c r="CX403" s="26">
        <f t="shared" si="291"/>
        <v>1.2852224913936652</v>
      </c>
      <c r="CY403" s="26">
        <f t="shared" si="292"/>
        <v>0.82621445875307042</v>
      </c>
      <c r="CZ403" s="13">
        <v>26</v>
      </c>
      <c r="DA403" s="13">
        <v>19</v>
      </c>
      <c r="DB403" s="27">
        <v>20.9</v>
      </c>
      <c r="DC403" s="27">
        <v>22.73</v>
      </c>
      <c r="DD403" s="27">
        <v>22.73</v>
      </c>
      <c r="DE403" s="27">
        <v>22.08</v>
      </c>
      <c r="DF403" s="13">
        <v>0</v>
      </c>
      <c r="DG403" s="13">
        <v>2</v>
      </c>
      <c r="DH403" s="21">
        <f t="shared" si="293"/>
        <v>0</v>
      </c>
      <c r="DI403" s="42"/>
      <c r="DJ403" s="42"/>
      <c r="DK403" s="1"/>
      <c r="DL403" s="1"/>
      <c r="DM403" s="1"/>
      <c r="DN403" s="1"/>
      <c r="DO403" s="1"/>
      <c r="DP403" s="1"/>
      <c r="DQ403" s="1"/>
      <c r="DR403" s="42"/>
      <c r="DS403" s="1"/>
      <c r="DT403" s="1"/>
      <c r="DU403" s="1"/>
      <c r="DV403" s="1"/>
      <c r="DW403" s="1"/>
      <c r="DX403" s="13"/>
    </row>
    <row r="404" spans="1:128" ht="25.5" x14ac:dyDescent="0.2">
      <c r="A404" s="13" t="s">
        <v>1600</v>
      </c>
      <c r="B404" s="13" t="s">
        <v>1601</v>
      </c>
      <c r="C404" s="39" t="s">
        <v>3439</v>
      </c>
      <c r="D404" s="1" t="s">
        <v>249</v>
      </c>
      <c r="E404" s="13" t="s">
        <v>146</v>
      </c>
      <c r="F404" s="13">
        <v>73</v>
      </c>
      <c r="G404" s="13">
        <v>14</v>
      </c>
      <c r="H404" s="13">
        <v>17</v>
      </c>
      <c r="I404" s="40">
        <f t="shared" si="252"/>
        <v>31</v>
      </c>
      <c r="J404" s="19">
        <f t="shared" si="253"/>
        <v>1.7021016990512856</v>
      </c>
      <c r="K404" s="1">
        <v>13</v>
      </c>
      <c r="L404" s="1">
        <v>7</v>
      </c>
      <c r="M404" s="1">
        <v>8</v>
      </c>
      <c r="N404" s="1">
        <v>133</v>
      </c>
      <c r="O404" s="1">
        <v>54</v>
      </c>
      <c r="P404" s="1">
        <v>66</v>
      </c>
      <c r="Q404" s="1">
        <v>162</v>
      </c>
      <c r="R404" s="15">
        <f t="shared" si="254"/>
        <v>0.10526315789473684</v>
      </c>
      <c r="S404" s="15">
        <f t="shared" si="255"/>
        <v>5.533596837944664E-2</v>
      </c>
      <c r="T404" s="16">
        <v>1092.7666666667001</v>
      </c>
      <c r="U404" s="16">
        <f t="shared" si="256"/>
        <v>14.969406392694522</v>
      </c>
      <c r="V404" s="16">
        <v>1031.52</v>
      </c>
      <c r="W404" s="16">
        <f t="shared" si="257"/>
        <v>14.130410958904109</v>
      </c>
      <c r="X404" s="16">
        <v>2398.09</v>
      </c>
      <c r="Y404" s="16">
        <f t="shared" si="258"/>
        <v>32.850547945205484</v>
      </c>
      <c r="Z404" s="21">
        <f t="shared" si="259"/>
        <v>0.30076889208977114</v>
      </c>
      <c r="AA404" s="20">
        <f t="shared" si="260"/>
        <v>83.5</v>
      </c>
      <c r="AB404">
        <v>21</v>
      </c>
      <c r="AC404" s="1">
        <v>106</v>
      </c>
      <c r="AD404" s="1">
        <v>146</v>
      </c>
      <c r="AE404" s="1">
        <v>34</v>
      </c>
      <c r="AF404" s="1">
        <v>39</v>
      </c>
      <c r="AG404" s="15">
        <f t="shared" si="261"/>
        <v>0.33333333333333331</v>
      </c>
      <c r="AH404" s="15">
        <f t="shared" si="262"/>
        <v>0.35714285714285715</v>
      </c>
      <c r="AI404" s="15">
        <f t="shared" si="263"/>
        <v>0.69047619047619047</v>
      </c>
      <c r="AJ404" s="1">
        <v>277</v>
      </c>
      <c r="AK404" s="21">
        <f t="shared" si="264"/>
        <v>0.27077223851417398</v>
      </c>
      <c r="AL404" s="1">
        <v>358</v>
      </c>
      <c r="AM404" s="21">
        <f t="shared" si="265"/>
        <v>0.34995112414467255</v>
      </c>
      <c r="AN404" s="1">
        <v>388</v>
      </c>
      <c r="AO404" s="21">
        <f t="shared" si="266"/>
        <v>0.37927663734115347</v>
      </c>
      <c r="AP404" s="21">
        <f t="shared" si="267"/>
        <v>0.43622047244094486</v>
      </c>
      <c r="AQ404" s="1">
        <v>5</v>
      </c>
      <c r="AR404" s="4">
        <v>-1.96</v>
      </c>
      <c r="AS404" s="41">
        <v>353</v>
      </c>
      <c r="AT404" s="41">
        <v>440</v>
      </c>
      <c r="AU404" s="41">
        <v>351</v>
      </c>
      <c r="AV404" s="21">
        <f t="shared" si="268"/>
        <v>0.44514501891551073</v>
      </c>
      <c r="AW404" s="26">
        <v>17.489999999999998</v>
      </c>
      <c r="AX404" s="42">
        <v>4</v>
      </c>
      <c r="AY404" s="41">
        <v>0.76200000000000001</v>
      </c>
      <c r="AZ404" s="1">
        <v>3</v>
      </c>
      <c r="BA404" s="43">
        <v>0.94500000000000006</v>
      </c>
      <c r="BB404" s="16">
        <v>50.35</v>
      </c>
      <c r="BC404" s="26">
        <v>18.059999999999999</v>
      </c>
      <c r="BD404" s="43">
        <v>-6.0000000000000001E-3</v>
      </c>
      <c r="BE404" s="43">
        <v>-6.8710000000000004</v>
      </c>
      <c r="BF404" s="16">
        <v>46.03</v>
      </c>
      <c r="BG404" s="21">
        <f t="shared" si="269"/>
        <v>8.3832335329341312E-2</v>
      </c>
      <c r="BH404" s="44">
        <f t="shared" si="270"/>
        <v>0.91896869244935542</v>
      </c>
      <c r="BI404" s="42">
        <f t="shared" si="271"/>
        <v>1002.8010277786967</v>
      </c>
      <c r="BJ404" s="21">
        <f t="shared" si="272"/>
        <v>2.8010277786967297E-3</v>
      </c>
      <c r="BK404" s="26">
        <f t="shared" si="273"/>
        <v>2.4429967426710095</v>
      </c>
      <c r="BL404" s="26">
        <f t="shared" si="274"/>
        <v>2.5593299208934392</v>
      </c>
      <c r="BM404" s="16">
        <f t="shared" si="275"/>
        <v>29.141461144718477</v>
      </c>
      <c r="BN404" s="16">
        <f t="shared" si="276"/>
        <v>31.584457887389483</v>
      </c>
      <c r="BO404" s="16">
        <f t="shared" si="277"/>
        <v>57.061423918101447</v>
      </c>
      <c r="BP404" s="16">
        <f t="shared" si="278"/>
        <v>57.526756630991159</v>
      </c>
      <c r="BQ404" s="16">
        <f t="shared" si="279"/>
        <v>-0.46533271288971179</v>
      </c>
      <c r="BR404" s="1">
        <v>42</v>
      </c>
      <c r="BS404" s="1">
        <v>44</v>
      </c>
      <c r="BT404" s="42">
        <v>459</v>
      </c>
      <c r="BU404" s="42">
        <v>499</v>
      </c>
      <c r="BV404" s="42">
        <v>232</v>
      </c>
      <c r="BW404" s="42">
        <v>210</v>
      </c>
      <c r="BX404" s="42">
        <v>236</v>
      </c>
      <c r="BY404" s="42">
        <v>248</v>
      </c>
      <c r="BZ404" s="1">
        <v>514</v>
      </c>
      <c r="CA404" s="1">
        <v>534</v>
      </c>
      <c r="CB404" s="21">
        <f t="shared" si="280"/>
        <v>0.49045801526717558</v>
      </c>
      <c r="CC404" s="4">
        <v>5.75</v>
      </c>
      <c r="CD404" s="45">
        <f t="shared" si="281"/>
        <v>8.7913759485276106</v>
      </c>
      <c r="CE404" s="26">
        <f t="shared" si="282"/>
        <v>2.1266924927755002</v>
      </c>
      <c r="CF404" s="26">
        <f t="shared" si="283"/>
        <v>2.7271703730885828</v>
      </c>
      <c r="CG404" s="26">
        <f t="shared" si="284"/>
        <v>28.322540021433721</v>
      </c>
      <c r="CH404" s="26">
        <f t="shared" si="285"/>
        <v>33.82692059097031</v>
      </c>
      <c r="CI404" s="26">
        <f t="shared" si="286"/>
        <v>51.465958325167108</v>
      </c>
      <c r="CJ404" s="26">
        <f t="shared" si="287"/>
        <v>63.400456196389626</v>
      </c>
      <c r="CK404" s="16">
        <f t="shared" si="288"/>
        <v>11.469165158332807</v>
      </c>
      <c r="CL404" s="42">
        <v>85</v>
      </c>
      <c r="CM404" s="42">
        <v>109</v>
      </c>
      <c r="CN404" s="42">
        <v>1047</v>
      </c>
      <c r="CO404" s="42">
        <v>1243</v>
      </c>
      <c r="CP404" s="42">
        <v>424</v>
      </c>
      <c r="CQ404" s="42">
        <v>575</v>
      </c>
      <c r="CR404" s="42">
        <v>607</v>
      </c>
      <c r="CS404" s="42">
        <v>501</v>
      </c>
      <c r="CT404" s="1">
        <v>10</v>
      </c>
      <c r="CU404" s="1">
        <v>31</v>
      </c>
      <c r="CV404" s="42">
        <f t="shared" si="289"/>
        <v>21</v>
      </c>
      <c r="CW404" s="26">
        <f t="shared" si="290"/>
        <v>0.54906506421009205</v>
      </c>
      <c r="CX404" s="26">
        <f t="shared" si="291"/>
        <v>1.7021016990512856</v>
      </c>
      <c r="CY404" s="26">
        <f t="shared" si="292"/>
        <v>1.1530366348411933</v>
      </c>
      <c r="CZ404" s="13">
        <v>40</v>
      </c>
      <c r="DA404" s="13">
        <v>43</v>
      </c>
      <c r="DB404" s="27">
        <v>34.96</v>
      </c>
      <c r="DC404" s="27">
        <v>42.09</v>
      </c>
      <c r="DD404" s="27">
        <v>34.28</v>
      </c>
      <c r="DE404" s="27">
        <v>40.39</v>
      </c>
      <c r="DF404" s="13">
        <v>481</v>
      </c>
      <c r="DG404" s="13">
        <v>536</v>
      </c>
      <c r="DH404" s="21">
        <f t="shared" si="293"/>
        <v>0.47295968534906591</v>
      </c>
      <c r="DI404" s="42">
        <v>262</v>
      </c>
      <c r="DJ404" s="42">
        <v>123</v>
      </c>
      <c r="DK404" s="13">
        <v>40</v>
      </c>
      <c r="DL404" s="13">
        <v>3</v>
      </c>
      <c r="DM404" s="13">
        <v>0.14100000000000001</v>
      </c>
      <c r="DN404" s="13">
        <v>0</v>
      </c>
      <c r="DO404" s="13">
        <v>0</v>
      </c>
      <c r="DP404" s="13">
        <v>0</v>
      </c>
      <c r="DQ404" s="13">
        <v>361</v>
      </c>
      <c r="DR404" s="46">
        <v>162</v>
      </c>
      <c r="DS404" s="13">
        <v>6</v>
      </c>
      <c r="DT404" s="13">
        <v>79</v>
      </c>
      <c r="DU404" s="13">
        <v>-0.20200000000000001</v>
      </c>
      <c r="DV404" s="13">
        <v>0</v>
      </c>
      <c r="DW404" s="13">
        <v>3</v>
      </c>
      <c r="DX404" s="13">
        <v>-8.0000000000000002E-3</v>
      </c>
    </row>
    <row r="405" spans="1:128" ht="25.5" x14ac:dyDescent="0.2">
      <c r="A405" s="13" t="s">
        <v>477</v>
      </c>
      <c r="B405" s="13" t="s">
        <v>1603</v>
      </c>
      <c r="C405" s="39" t="s">
        <v>3440</v>
      </c>
      <c r="D405" s="1" t="s">
        <v>238</v>
      </c>
      <c r="E405" s="13" t="s">
        <v>154</v>
      </c>
      <c r="F405" s="13">
        <v>42</v>
      </c>
      <c r="G405" s="13">
        <v>0</v>
      </c>
      <c r="H405" s="13">
        <v>2</v>
      </c>
      <c r="I405" s="40">
        <f t="shared" si="252"/>
        <v>2</v>
      </c>
      <c r="J405" s="19">
        <f t="shared" si="253"/>
        <v>0.37385118645831811</v>
      </c>
      <c r="K405" s="1">
        <v>0</v>
      </c>
      <c r="L405" s="1">
        <v>1</v>
      </c>
      <c r="M405" s="1">
        <v>1</v>
      </c>
      <c r="N405" s="1">
        <v>25</v>
      </c>
      <c r="O405" s="1">
        <v>5</v>
      </c>
      <c r="P405" s="1">
        <v>10</v>
      </c>
      <c r="Q405" s="1">
        <v>19</v>
      </c>
      <c r="R405" s="15">
        <f t="shared" si="254"/>
        <v>0</v>
      </c>
      <c r="S405" s="15">
        <f t="shared" si="255"/>
        <v>0</v>
      </c>
      <c r="T405" s="16">
        <v>320.98333333329998</v>
      </c>
      <c r="U405" s="16">
        <f t="shared" si="256"/>
        <v>7.6424603174595234</v>
      </c>
      <c r="V405" s="16">
        <v>325.95999999999998</v>
      </c>
      <c r="W405" s="16">
        <f t="shared" si="257"/>
        <v>7.7609523809523804</v>
      </c>
      <c r="X405" s="16">
        <v>1734.02</v>
      </c>
      <c r="Y405" s="16">
        <f t="shared" si="258"/>
        <v>41.286190476190477</v>
      </c>
      <c r="Z405" s="21">
        <f t="shared" si="259"/>
        <v>0.15823454596646569</v>
      </c>
      <c r="AA405" s="20">
        <f t="shared" si="260"/>
        <v>35.333333333333336</v>
      </c>
      <c r="AB405">
        <v>17</v>
      </c>
      <c r="AC405" s="1">
        <v>84</v>
      </c>
      <c r="AD405" s="1">
        <v>35</v>
      </c>
      <c r="AE405" s="1">
        <v>3</v>
      </c>
      <c r="AF405" s="1">
        <v>7</v>
      </c>
      <c r="AG405" s="15">
        <f t="shared" si="261"/>
        <v>0</v>
      </c>
      <c r="AH405" s="15">
        <f t="shared" si="262"/>
        <v>0.66666666666666663</v>
      </c>
      <c r="AI405" s="15">
        <f t="shared" si="263"/>
        <v>0.66666666666666663</v>
      </c>
      <c r="AJ405" s="1">
        <v>61</v>
      </c>
      <c r="AK405" s="21">
        <f t="shared" si="264"/>
        <v>0.21478873239436619</v>
      </c>
      <c r="AL405" s="1">
        <v>122</v>
      </c>
      <c r="AM405" s="21">
        <f t="shared" si="265"/>
        <v>0.42957746478873238</v>
      </c>
      <c r="AN405" s="1">
        <v>101</v>
      </c>
      <c r="AO405" s="21">
        <f t="shared" si="266"/>
        <v>0.35563380281690143</v>
      </c>
      <c r="AP405" s="21">
        <f t="shared" si="267"/>
        <v>0.33333333333333331</v>
      </c>
      <c r="AQ405" s="1">
        <v>3</v>
      </c>
      <c r="AR405" s="4">
        <v>-10.18</v>
      </c>
      <c r="AS405" s="41">
        <v>118</v>
      </c>
      <c r="AT405" s="41">
        <v>127</v>
      </c>
      <c r="AU405" s="41">
        <v>88</v>
      </c>
      <c r="AV405" s="21">
        <f t="shared" si="268"/>
        <v>0.48163265306122449</v>
      </c>
      <c r="AW405" s="26">
        <v>16.760000000000002</v>
      </c>
      <c r="AX405" s="42">
        <v>14</v>
      </c>
      <c r="AY405" s="41">
        <v>-0.69600000000000006</v>
      </c>
      <c r="AZ405" s="1">
        <v>14</v>
      </c>
      <c r="BA405" s="43">
        <v>0.61899999999999999</v>
      </c>
      <c r="BB405" s="16">
        <v>50.29</v>
      </c>
      <c r="BC405" s="26">
        <v>16.54</v>
      </c>
      <c r="BD405" s="43">
        <v>-1.6059999999999999</v>
      </c>
      <c r="BE405" s="43">
        <v>-26.765999999999998</v>
      </c>
      <c r="BF405" s="16">
        <v>40.380000000000003</v>
      </c>
      <c r="BG405" s="21">
        <f t="shared" si="269"/>
        <v>2.8301886792452831E-2</v>
      </c>
      <c r="BH405" s="44">
        <f t="shared" si="270"/>
        <v>0.9242424242424242</v>
      </c>
      <c r="BI405" s="42">
        <f t="shared" si="271"/>
        <v>952.54431103487707</v>
      </c>
      <c r="BJ405" s="21">
        <f t="shared" si="272"/>
        <v>-4.745568896512297E-2</v>
      </c>
      <c r="BK405" s="26">
        <f t="shared" si="273"/>
        <v>0.55221499570499444</v>
      </c>
      <c r="BL405" s="26">
        <f t="shared" si="274"/>
        <v>2.7610749785249729</v>
      </c>
      <c r="BM405" s="16">
        <f t="shared" si="275"/>
        <v>19.511596514909808</v>
      </c>
      <c r="BN405" s="16">
        <f t="shared" si="276"/>
        <v>36.446189716529638</v>
      </c>
      <c r="BO405" s="16">
        <f t="shared" si="277"/>
        <v>32.396613081359675</v>
      </c>
      <c r="BP405" s="16">
        <f t="shared" si="278"/>
        <v>66.633942815069332</v>
      </c>
      <c r="BQ405" s="16">
        <f t="shared" si="279"/>
        <v>-34.237329733709657</v>
      </c>
      <c r="BR405" s="1">
        <v>3</v>
      </c>
      <c r="BS405" s="1">
        <v>15</v>
      </c>
      <c r="BT405" s="42">
        <v>103</v>
      </c>
      <c r="BU405" s="42">
        <v>183</v>
      </c>
      <c r="BV405" s="42">
        <v>31</v>
      </c>
      <c r="BW405" s="42">
        <v>59</v>
      </c>
      <c r="BX405" s="42">
        <v>105</v>
      </c>
      <c r="BY405" s="42">
        <v>39</v>
      </c>
      <c r="BZ405" s="1">
        <v>79</v>
      </c>
      <c r="CA405" s="1">
        <v>183</v>
      </c>
      <c r="CB405" s="21">
        <f t="shared" si="280"/>
        <v>0.30152671755725191</v>
      </c>
      <c r="CC405" s="4">
        <v>-8.92</v>
      </c>
      <c r="CD405" s="45">
        <f t="shared" si="281"/>
        <v>-2.9423297337096557</v>
      </c>
      <c r="CE405" s="26">
        <f t="shared" si="282"/>
        <v>1.9376939135650109</v>
      </c>
      <c r="CF405" s="26">
        <f t="shared" si="283"/>
        <v>3.1141509325151957</v>
      </c>
      <c r="CG405" s="26">
        <f t="shared" si="284"/>
        <v>24.878605783093622</v>
      </c>
      <c r="CH405" s="26">
        <f t="shared" si="285"/>
        <v>33.321414977912596</v>
      </c>
      <c r="CI405" s="26">
        <f t="shared" si="286"/>
        <v>42.906079514653811</v>
      </c>
      <c r="CJ405" s="26">
        <f t="shared" si="287"/>
        <v>66.469821570685454</v>
      </c>
      <c r="CK405" s="16">
        <f t="shared" si="288"/>
        <v>-10.673587677678015</v>
      </c>
      <c r="CL405" s="42">
        <v>56</v>
      </c>
      <c r="CM405" s="42">
        <v>90</v>
      </c>
      <c r="CN405" s="42">
        <v>663</v>
      </c>
      <c r="CO405" s="42">
        <v>873</v>
      </c>
      <c r="CP405" s="42">
        <v>216</v>
      </c>
      <c r="CQ405" s="42">
        <v>405</v>
      </c>
      <c r="CR405" s="42">
        <v>553</v>
      </c>
      <c r="CS405" s="42">
        <v>305</v>
      </c>
      <c r="CT405" s="1">
        <v>4</v>
      </c>
      <c r="CU405" s="1">
        <v>7</v>
      </c>
      <c r="CV405" s="42">
        <f t="shared" si="289"/>
        <v>3</v>
      </c>
      <c r="CW405" s="26">
        <f t="shared" si="290"/>
        <v>0.74770237291663622</v>
      </c>
      <c r="CX405" s="26">
        <f t="shared" si="291"/>
        <v>1.3084791526041133</v>
      </c>
      <c r="CY405" s="26">
        <f t="shared" si="292"/>
        <v>0.56077677968747708</v>
      </c>
      <c r="CZ405" s="13">
        <v>7</v>
      </c>
      <c r="DA405" s="13">
        <v>16</v>
      </c>
      <c r="DB405" s="27">
        <v>8.73</v>
      </c>
      <c r="DC405" s="27">
        <v>14.6</v>
      </c>
      <c r="DD405" s="27">
        <v>9.2100000000000009</v>
      </c>
      <c r="DE405" s="27">
        <v>13.76</v>
      </c>
      <c r="DF405" s="13">
        <v>3</v>
      </c>
      <c r="DG405" s="13">
        <v>4</v>
      </c>
      <c r="DH405" s="21">
        <f t="shared" si="293"/>
        <v>0.42857142857142855</v>
      </c>
      <c r="DI405" s="42">
        <v>1</v>
      </c>
      <c r="DJ405" s="42">
        <v>0</v>
      </c>
      <c r="DK405" s="13">
        <v>0</v>
      </c>
      <c r="DL405" s="13">
        <v>0</v>
      </c>
      <c r="DM405" s="13">
        <v>0</v>
      </c>
      <c r="DN405" s="13">
        <v>0</v>
      </c>
      <c r="DO405" s="13">
        <v>0</v>
      </c>
      <c r="DP405" s="13">
        <v>0</v>
      </c>
      <c r="DQ405" s="13">
        <v>1</v>
      </c>
      <c r="DR405" s="46">
        <v>1</v>
      </c>
      <c r="DS405" s="13">
        <v>0</v>
      </c>
      <c r="DT405" s="13">
        <v>0</v>
      </c>
      <c r="DU405" s="13">
        <v>0</v>
      </c>
      <c r="DV405" s="13">
        <v>0</v>
      </c>
      <c r="DW405" s="13">
        <v>0</v>
      </c>
      <c r="DX405" s="13">
        <v>0</v>
      </c>
    </row>
    <row r="406" spans="1:128" ht="25.5" x14ac:dyDescent="0.2">
      <c r="A406" s="13" t="s">
        <v>1604</v>
      </c>
      <c r="B406" s="13" t="s">
        <v>1605</v>
      </c>
      <c r="C406" s="39" t="s">
        <v>3441</v>
      </c>
      <c r="D406" s="1" t="s">
        <v>302</v>
      </c>
      <c r="E406" s="13" t="s">
        <v>173</v>
      </c>
      <c r="F406" s="13">
        <v>25</v>
      </c>
      <c r="G406" s="13">
        <v>2</v>
      </c>
      <c r="H406" s="13">
        <v>1</v>
      </c>
      <c r="I406" s="40">
        <f t="shared" si="252"/>
        <v>3</v>
      </c>
      <c r="J406" s="19">
        <f t="shared" si="253"/>
        <v>0.45820958845994558</v>
      </c>
      <c r="K406" s="1">
        <v>2</v>
      </c>
      <c r="L406" s="1">
        <v>0</v>
      </c>
      <c r="M406" s="1">
        <v>1</v>
      </c>
      <c r="N406" s="1">
        <v>22</v>
      </c>
      <c r="O406" s="1">
        <v>15</v>
      </c>
      <c r="P406" s="1">
        <v>15</v>
      </c>
      <c r="Q406" s="1">
        <v>17</v>
      </c>
      <c r="R406" s="15">
        <f t="shared" si="254"/>
        <v>9.0909090909090912E-2</v>
      </c>
      <c r="S406" s="15">
        <f t="shared" si="255"/>
        <v>3.8461538461538464E-2</v>
      </c>
      <c r="T406" s="16">
        <v>392.8333333333</v>
      </c>
      <c r="U406" s="16">
        <f t="shared" si="256"/>
        <v>15.713333333332001</v>
      </c>
      <c r="V406" s="16">
        <v>382.17</v>
      </c>
      <c r="W406" s="16">
        <f t="shared" si="257"/>
        <v>15.286800000000001</v>
      </c>
      <c r="X406" s="16">
        <v>827.94</v>
      </c>
      <c r="Y406" s="16">
        <f t="shared" si="258"/>
        <v>33.117600000000003</v>
      </c>
      <c r="Z406" s="21">
        <f t="shared" si="259"/>
        <v>0.31581426481890079</v>
      </c>
      <c r="AA406" s="20">
        <f t="shared" si="260"/>
        <v>0</v>
      </c>
      <c r="AB406">
        <v>27</v>
      </c>
      <c r="AC406" s="1">
        <v>46</v>
      </c>
      <c r="AD406" s="1">
        <v>60</v>
      </c>
      <c r="AE406" s="1">
        <v>6</v>
      </c>
      <c r="AF406" s="1">
        <v>6</v>
      </c>
      <c r="AG406" s="15">
        <f t="shared" si="261"/>
        <v>0.25</v>
      </c>
      <c r="AH406" s="15">
        <f t="shared" si="262"/>
        <v>0.125</v>
      </c>
      <c r="AI406" s="15">
        <f t="shared" si="263"/>
        <v>0.375</v>
      </c>
      <c r="AJ406" s="1">
        <v>101</v>
      </c>
      <c r="AK406" s="21">
        <f t="shared" si="264"/>
        <v>0.28370786516853935</v>
      </c>
      <c r="AL406" s="1">
        <v>120</v>
      </c>
      <c r="AM406" s="21">
        <f t="shared" si="265"/>
        <v>0.33707865168539325</v>
      </c>
      <c r="AN406" s="1">
        <v>135</v>
      </c>
      <c r="AO406" s="21">
        <f t="shared" si="266"/>
        <v>0.3792134831460674</v>
      </c>
      <c r="AP406" s="21">
        <f t="shared" si="267"/>
        <v>0.45701357466063347</v>
      </c>
      <c r="AQ406" s="1">
        <v>4</v>
      </c>
      <c r="AR406" s="4">
        <v>-7.08</v>
      </c>
      <c r="AS406" s="41">
        <v>125</v>
      </c>
      <c r="AT406" s="41">
        <v>132</v>
      </c>
      <c r="AU406" s="41">
        <v>121</v>
      </c>
      <c r="AV406" s="21">
        <f t="shared" si="268"/>
        <v>0.48638132295719844</v>
      </c>
      <c r="AW406" s="26">
        <v>17.21</v>
      </c>
      <c r="AX406" s="42">
        <v>4</v>
      </c>
      <c r="AY406" s="41">
        <v>0.27600000000000002</v>
      </c>
      <c r="AZ406" s="1">
        <v>6</v>
      </c>
      <c r="BA406" s="43">
        <v>0.78300000000000003</v>
      </c>
      <c r="BB406" s="16">
        <v>50.26</v>
      </c>
      <c r="BC406" s="26">
        <v>16.190000000000001</v>
      </c>
      <c r="BD406" s="43">
        <v>-0.44900000000000001</v>
      </c>
      <c r="BE406" s="43">
        <v>1.718</v>
      </c>
      <c r="BF406" s="16">
        <v>50.84</v>
      </c>
      <c r="BG406" s="21">
        <f t="shared" si="269"/>
        <v>5.0632911392405063E-2</v>
      </c>
      <c r="BH406" s="44">
        <f t="shared" si="270"/>
        <v>0.9213483146067416</v>
      </c>
      <c r="BI406" s="42">
        <f t="shared" si="271"/>
        <v>971.98122599914666</v>
      </c>
      <c r="BJ406" s="21">
        <f t="shared" si="272"/>
        <v>-2.8018774000853335E-2</v>
      </c>
      <c r="BK406" s="26">
        <f t="shared" si="273"/>
        <v>1.2559855561661042</v>
      </c>
      <c r="BL406" s="26">
        <f t="shared" si="274"/>
        <v>2.1979747232906819</v>
      </c>
      <c r="BM406" s="16">
        <f t="shared" si="275"/>
        <v>24.805714734280556</v>
      </c>
      <c r="BN406" s="16">
        <f t="shared" si="276"/>
        <v>27.945678624695816</v>
      </c>
      <c r="BO406" s="16">
        <f t="shared" si="277"/>
        <v>50.23942224664416</v>
      </c>
      <c r="BP406" s="16">
        <f t="shared" si="278"/>
        <v>53.0653897480179</v>
      </c>
      <c r="BQ406" s="16">
        <f t="shared" si="279"/>
        <v>-2.8259675013737393</v>
      </c>
      <c r="BR406" s="1">
        <v>8</v>
      </c>
      <c r="BS406" s="1">
        <v>14</v>
      </c>
      <c r="BT406" s="42">
        <v>150</v>
      </c>
      <c r="BU406" s="42">
        <v>164</v>
      </c>
      <c r="BV406" s="42">
        <v>79</v>
      </c>
      <c r="BW406" s="42">
        <v>73</v>
      </c>
      <c r="BX406" s="42">
        <v>87</v>
      </c>
      <c r="BY406" s="42">
        <v>83</v>
      </c>
      <c r="BZ406" s="1">
        <v>140</v>
      </c>
      <c r="CA406" s="1">
        <v>133</v>
      </c>
      <c r="CB406" s="21">
        <f t="shared" si="280"/>
        <v>0.51282051282051277</v>
      </c>
      <c r="CC406" s="4">
        <v>0.81</v>
      </c>
      <c r="CD406" s="45">
        <f t="shared" si="281"/>
        <v>-2.8192932932289434</v>
      </c>
      <c r="CE406" s="26">
        <f t="shared" si="282"/>
        <v>2.4639466628016522</v>
      </c>
      <c r="CF406" s="26">
        <f t="shared" si="283"/>
        <v>2.1740705848249875</v>
      </c>
      <c r="CG406" s="26">
        <f t="shared" si="284"/>
        <v>29.060076817160663</v>
      </c>
      <c r="CH406" s="26">
        <f t="shared" si="285"/>
        <v>29.857236031596489</v>
      </c>
      <c r="CI406" s="26">
        <f t="shared" si="286"/>
        <v>53.04732226972969</v>
      </c>
      <c r="CJ406" s="26">
        <f t="shared" si="287"/>
        <v>52.322632074788025</v>
      </c>
      <c r="CK406" s="16">
        <f t="shared" si="288"/>
        <v>-3.5506576963154046</v>
      </c>
      <c r="CL406" s="42">
        <v>34</v>
      </c>
      <c r="CM406" s="42">
        <v>30</v>
      </c>
      <c r="CN406" s="42">
        <v>367</v>
      </c>
      <c r="CO406" s="42">
        <v>382</v>
      </c>
      <c r="CP406" s="42">
        <v>129</v>
      </c>
      <c r="CQ406" s="42">
        <v>150</v>
      </c>
      <c r="CR406" s="42">
        <v>160</v>
      </c>
      <c r="CS406" s="42">
        <v>202</v>
      </c>
      <c r="CT406" s="1">
        <v>3</v>
      </c>
      <c r="CU406" s="1">
        <v>1</v>
      </c>
      <c r="CV406" s="42">
        <f t="shared" si="289"/>
        <v>-2</v>
      </c>
      <c r="CW406" s="26">
        <f t="shared" si="290"/>
        <v>0.45820958845994558</v>
      </c>
      <c r="CX406" s="26">
        <f t="shared" si="291"/>
        <v>0.15273652948664851</v>
      </c>
      <c r="CY406" s="26">
        <f t="shared" si="292"/>
        <v>-0.30547305897329702</v>
      </c>
      <c r="CZ406" s="13">
        <v>12</v>
      </c>
      <c r="DA406" s="13">
        <v>13</v>
      </c>
      <c r="DB406" s="27">
        <v>13.73</v>
      </c>
      <c r="DC406" s="27">
        <v>13.98</v>
      </c>
      <c r="DD406" s="27">
        <v>13.73</v>
      </c>
      <c r="DE406" s="27">
        <v>13.3</v>
      </c>
      <c r="DF406" s="1"/>
      <c r="DG406" s="1"/>
      <c r="DH406" s="21" t="str">
        <f t="shared" si="293"/>
        <v xml:space="preserve"> </v>
      </c>
      <c r="DI406" s="42"/>
      <c r="DJ406" s="42"/>
      <c r="DK406" s="1"/>
      <c r="DL406" s="1"/>
      <c r="DM406" s="1"/>
      <c r="DN406" s="1"/>
      <c r="DO406" s="1"/>
      <c r="DP406" s="1"/>
      <c r="DQ406" s="1"/>
      <c r="DR406" s="42"/>
      <c r="DS406" s="1"/>
      <c r="DT406" s="1"/>
      <c r="DU406" s="1"/>
      <c r="DV406" s="1"/>
      <c r="DW406" s="1"/>
      <c r="DX406" s="13"/>
    </row>
    <row r="407" spans="1:128" ht="25.5" x14ac:dyDescent="0.2">
      <c r="A407" s="13" t="s">
        <v>1607</v>
      </c>
      <c r="B407" s="13" t="s">
        <v>1608</v>
      </c>
      <c r="C407" s="39" t="s">
        <v>3442</v>
      </c>
      <c r="D407" s="1" t="s">
        <v>584</v>
      </c>
      <c r="E407" s="13" t="s">
        <v>129</v>
      </c>
      <c r="F407" s="13">
        <v>37</v>
      </c>
      <c r="G407" s="13">
        <v>5</v>
      </c>
      <c r="H407" s="13">
        <v>8</v>
      </c>
      <c r="I407" s="40">
        <f t="shared" si="252"/>
        <v>13</v>
      </c>
      <c r="J407" s="19">
        <f t="shared" si="253"/>
        <v>1.3719512195122756</v>
      </c>
      <c r="K407" s="1">
        <v>5</v>
      </c>
      <c r="L407" s="1">
        <v>2</v>
      </c>
      <c r="M407" s="1">
        <v>3</v>
      </c>
      <c r="N407" s="1">
        <v>90</v>
      </c>
      <c r="O407" s="1">
        <v>44</v>
      </c>
      <c r="P407" s="1">
        <v>38</v>
      </c>
      <c r="Q407" s="1">
        <v>84</v>
      </c>
      <c r="R407" s="15">
        <f t="shared" si="254"/>
        <v>5.5555555555555552E-2</v>
      </c>
      <c r="S407" s="15">
        <f t="shared" si="255"/>
        <v>2.9069767441860465E-2</v>
      </c>
      <c r="T407" s="16">
        <v>568.53333333329999</v>
      </c>
      <c r="U407" s="16">
        <f t="shared" si="256"/>
        <v>15.365765765764865</v>
      </c>
      <c r="V407" s="16">
        <v>539.77</v>
      </c>
      <c r="W407" s="16">
        <f t="shared" si="257"/>
        <v>14.588378378378378</v>
      </c>
      <c r="X407" s="16">
        <v>1179.7</v>
      </c>
      <c r="Y407" s="16">
        <f t="shared" si="258"/>
        <v>31.883783783783784</v>
      </c>
      <c r="Z407" s="21">
        <f t="shared" si="259"/>
        <v>0.31391649752540024</v>
      </c>
      <c r="AA407" s="20">
        <f t="shared" si="260"/>
        <v>25.619047619047617</v>
      </c>
      <c r="AB407">
        <v>9</v>
      </c>
      <c r="AC407" s="1">
        <v>105</v>
      </c>
      <c r="AD407" s="1">
        <v>73</v>
      </c>
      <c r="AE407" s="1">
        <v>15</v>
      </c>
      <c r="AF407" s="1">
        <v>13</v>
      </c>
      <c r="AG407" s="15">
        <f t="shared" si="261"/>
        <v>0.23809523809523808</v>
      </c>
      <c r="AH407" s="15">
        <f t="shared" si="262"/>
        <v>0.23809523809523808</v>
      </c>
      <c r="AI407" s="15">
        <f t="shared" si="263"/>
        <v>0.47619047619047616</v>
      </c>
      <c r="AJ407" s="1">
        <v>138</v>
      </c>
      <c r="AK407" s="21">
        <f t="shared" si="264"/>
        <v>0.29677419354838708</v>
      </c>
      <c r="AL407" s="1">
        <v>156</v>
      </c>
      <c r="AM407" s="21">
        <f t="shared" si="265"/>
        <v>0.33548387096774196</v>
      </c>
      <c r="AN407" s="1">
        <v>171</v>
      </c>
      <c r="AO407" s="21">
        <f t="shared" si="266"/>
        <v>0.36774193548387096</v>
      </c>
      <c r="AP407" s="21">
        <f t="shared" si="267"/>
        <v>0.46938775510204084</v>
      </c>
      <c r="AQ407" s="1">
        <v>3</v>
      </c>
      <c r="AR407" s="4">
        <v>-3.73</v>
      </c>
      <c r="AS407" s="41">
        <v>208</v>
      </c>
      <c r="AT407" s="41">
        <v>199</v>
      </c>
      <c r="AU407" s="41">
        <v>168</v>
      </c>
      <c r="AV407" s="21">
        <f t="shared" si="268"/>
        <v>0.51105651105651106</v>
      </c>
      <c r="AW407" s="26">
        <v>17.38</v>
      </c>
      <c r="AX407" s="42">
        <v>8</v>
      </c>
      <c r="AY407" s="41">
        <v>0.22900000000000001</v>
      </c>
      <c r="AZ407" s="1">
        <v>8</v>
      </c>
      <c r="BA407" s="43">
        <v>3.2000000000000001E-2</v>
      </c>
      <c r="BB407" s="16">
        <v>50.15</v>
      </c>
      <c r="BC407" s="26">
        <v>18.39</v>
      </c>
      <c r="BD407" s="43">
        <v>1.34</v>
      </c>
      <c r="BE407" s="43">
        <v>5.4710000000000001</v>
      </c>
      <c r="BF407" s="16">
        <v>50.94</v>
      </c>
      <c r="BG407" s="21">
        <f t="shared" si="269"/>
        <v>7.8066914498141265E-2</v>
      </c>
      <c r="BH407" s="44">
        <f t="shared" si="270"/>
        <v>0.91699604743083007</v>
      </c>
      <c r="BI407" s="42">
        <f t="shared" si="271"/>
        <v>995.06296192897139</v>
      </c>
      <c r="BJ407" s="21">
        <f t="shared" si="272"/>
        <v>-4.9370380710286599E-3</v>
      </c>
      <c r="BK407" s="26">
        <f t="shared" si="273"/>
        <v>2.3343275839709507</v>
      </c>
      <c r="BL407" s="26">
        <f t="shared" si="274"/>
        <v>2.3343275839709507</v>
      </c>
      <c r="BM407" s="16">
        <f t="shared" si="275"/>
        <v>29.901624766104081</v>
      </c>
      <c r="BN407" s="16">
        <f t="shared" si="276"/>
        <v>28.123089464030976</v>
      </c>
      <c r="BO407" s="16">
        <f t="shared" si="277"/>
        <v>56.913129666339366</v>
      </c>
      <c r="BP407" s="16">
        <f t="shared" si="278"/>
        <v>50.799414565463074</v>
      </c>
      <c r="BQ407" s="16">
        <f t="shared" si="279"/>
        <v>6.1137151008762913</v>
      </c>
      <c r="BR407" s="1">
        <v>21</v>
      </c>
      <c r="BS407" s="1">
        <v>21</v>
      </c>
      <c r="BT407" s="42">
        <v>248</v>
      </c>
      <c r="BU407" s="42">
        <v>232</v>
      </c>
      <c r="BV407" s="42">
        <v>107</v>
      </c>
      <c r="BW407" s="42">
        <v>88</v>
      </c>
      <c r="BX407" s="42">
        <v>116</v>
      </c>
      <c r="BY407" s="42">
        <v>136</v>
      </c>
      <c r="BZ407" s="1">
        <v>267</v>
      </c>
      <c r="CA407" s="1">
        <v>230</v>
      </c>
      <c r="CB407" s="21">
        <f t="shared" si="280"/>
        <v>0.53722334004024141</v>
      </c>
      <c r="CC407" s="4">
        <v>1.27</v>
      </c>
      <c r="CD407" s="45">
        <f t="shared" si="281"/>
        <v>1.3194089784273118</v>
      </c>
      <c r="CE407" s="26">
        <f t="shared" si="282"/>
        <v>2.8481817411206238</v>
      </c>
      <c r="CF407" s="26">
        <f t="shared" si="283"/>
        <v>1.5766720352632024</v>
      </c>
      <c r="CG407" s="26">
        <f t="shared" si="284"/>
        <v>29.041281681783502</v>
      </c>
      <c r="CH407" s="26">
        <f t="shared" si="285"/>
        <v>28.074934305331862</v>
      </c>
      <c r="CI407" s="26">
        <f t="shared" si="286"/>
        <v>55.234381622446385</v>
      </c>
      <c r="CJ407" s="26">
        <f t="shared" si="287"/>
        <v>53.047384928371613</v>
      </c>
      <c r="CK407" s="16">
        <f t="shared" si="288"/>
        <v>3.9267184068015197</v>
      </c>
      <c r="CL407" s="42">
        <v>56</v>
      </c>
      <c r="CM407" s="42">
        <v>31</v>
      </c>
      <c r="CN407" s="42">
        <v>515</v>
      </c>
      <c r="CO407" s="42">
        <v>521</v>
      </c>
      <c r="CP407" s="42">
        <v>223</v>
      </c>
      <c r="CQ407" s="42">
        <v>215</v>
      </c>
      <c r="CR407" s="42">
        <v>276</v>
      </c>
      <c r="CS407" s="42">
        <v>292</v>
      </c>
      <c r="CT407" s="1">
        <v>11</v>
      </c>
      <c r="CU407" s="1">
        <v>3</v>
      </c>
      <c r="CV407" s="42">
        <f t="shared" si="289"/>
        <v>-8</v>
      </c>
      <c r="CW407" s="26">
        <f t="shared" si="290"/>
        <v>1.1608818011257718</v>
      </c>
      <c r="CX407" s="26">
        <f t="shared" si="291"/>
        <v>0.31660412757975587</v>
      </c>
      <c r="CY407" s="26">
        <f t="shared" si="292"/>
        <v>-0.84427767354601579</v>
      </c>
      <c r="CZ407" s="13">
        <v>23</v>
      </c>
      <c r="DA407" s="13">
        <v>22</v>
      </c>
      <c r="DB407" s="27">
        <v>19.25</v>
      </c>
      <c r="DC407" s="27">
        <v>16.27</v>
      </c>
      <c r="DD407" s="27">
        <v>20.38</v>
      </c>
      <c r="DE407" s="27">
        <v>18.29</v>
      </c>
      <c r="DF407" s="13">
        <v>21</v>
      </c>
      <c r="DG407" s="13">
        <v>23</v>
      </c>
      <c r="DH407" s="21">
        <f t="shared" si="293"/>
        <v>0.47727272727272729</v>
      </c>
      <c r="DI407" s="42">
        <v>29</v>
      </c>
      <c r="DJ407" s="42">
        <v>14</v>
      </c>
      <c r="DK407" s="13">
        <v>4</v>
      </c>
      <c r="DL407" s="13">
        <v>1</v>
      </c>
      <c r="DM407" s="13">
        <v>0.10300000000000001</v>
      </c>
      <c r="DN407" s="13">
        <v>0</v>
      </c>
      <c r="DO407" s="13">
        <v>0</v>
      </c>
      <c r="DP407" s="13">
        <v>0</v>
      </c>
      <c r="DQ407" s="13">
        <v>11</v>
      </c>
      <c r="DR407" s="46">
        <v>5</v>
      </c>
      <c r="DS407" s="13">
        <v>1</v>
      </c>
      <c r="DT407" s="13">
        <v>3</v>
      </c>
      <c r="DU407" s="13">
        <v>-0.182</v>
      </c>
      <c r="DV407" s="13">
        <v>0</v>
      </c>
      <c r="DW407" s="13">
        <v>0</v>
      </c>
      <c r="DX407" s="13">
        <v>0</v>
      </c>
    </row>
    <row r="408" spans="1:128" ht="25.5" x14ac:dyDescent="0.2">
      <c r="A408" s="13" t="s">
        <v>477</v>
      </c>
      <c r="B408" s="13" t="s">
        <v>1608</v>
      </c>
      <c r="C408" s="39" t="s">
        <v>3443</v>
      </c>
      <c r="D408" s="1" t="s">
        <v>322</v>
      </c>
      <c r="E408" s="13" t="s">
        <v>154</v>
      </c>
      <c r="F408" s="13">
        <v>61</v>
      </c>
      <c r="G408" s="13">
        <v>21</v>
      </c>
      <c r="H408" s="13">
        <v>21</v>
      </c>
      <c r="I408" s="40">
        <f t="shared" si="252"/>
        <v>42</v>
      </c>
      <c r="J408" s="19">
        <f t="shared" si="253"/>
        <v>2.5606720070451483</v>
      </c>
      <c r="K408" s="1">
        <v>19</v>
      </c>
      <c r="L408" s="1">
        <v>11</v>
      </c>
      <c r="M408" s="1">
        <v>3</v>
      </c>
      <c r="N408" s="1">
        <v>125</v>
      </c>
      <c r="O408" s="1">
        <v>42</v>
      </c>
      <c r="P408" s="1">
        <v>54</v>
      </c>
      <c r="Q408" s="1">
        <v>135</v>
      </c>
      <c r="R408" s="15">
        <f t="shared" si="254"/>
        <v>0.16800000000000001</v>
      </c>
      <c r="S408" s="15">
        <f t="shared" si="255"/>
        <v>9.5022624434389136E-2</v>
      </c>
      <c r="T408" s="16">
        <v>984.11666666669998</v>
      </c>
      <c r="U408" s="16">
        <f t="shared" si="256"/>
        <v>16.133060109290163</v>
      </c>
      <c r="V408" s="16">
        <v>908.6</v>
      </c>
      <c r="W408" s="16">
        <f t="shared" si="257"/>
        <v>14.895081967213114</v>
      </c>
      <c r="X408" s="16">
        <v>2034.88</v>
      </c>
      <c r="Y408" s="16">
        <f t="shared" si="258"/>
        <v>33.358688524590164</v>
      </c>
      <c r="Z408" s="21">
        <f t="shared" si="259"/>
        <v>0.30868224006957751</v>
      </c>
      <c r="AA408" s="20">
        <f t="shared" si="260"/>
        <v>126.25000000000001</v>
      </c>
      <c r="AB408">
        <v>14</v>
      </c>
      <c r="AC408" s="1">
        <v>20</v>
      </c>
      <c r="AD408" s="1">
        <v>60</v>
      </c>
      <c r="AE408" s="1">
        <v>23</v>
      </c>
      <c r="AF408" s="1">
        <v>29</v>
      </c>
      <c r="AG408" s="15">
        <f t="shared" si="261"/>
        <v>0.47727272727272729</v>
      </c>
      <c r="AH408" s="15">
        <f t="shared" si="262"/>
        <v>0.31818181818181818</v>
      </c>
      <c r="AI408" s="15">
        <f t="shared" si="263"/>
        <v>0.79545454545454541</v>
      </c>
      <c r="AJ408" s="1">
        <v>373</v>
      </c>
      <c r="AK408" s="21">
        <f t="shared" si="264"/>
        <v>0.44404761904761902</v>
      </c>
      <c r="AL408" s="1">
        <v>185</v>
      </c>
      <c r="AM408" s="21">
        <f t="shared" si="265"/>
        <v>0.22023809523809523</v>
      </c>
      <c r="AN408" s="1">
        <v>282</v>
      </c>
      <c r="AO408" s="21">
        <f t="shared" si="266"/>
        <v>0.33571428571428569</v>
      </c>
      <c r="AP408" s="21">
        <f t="shared" si="267"/>
        <v>0.6684587813620072</v>
      </c>
      <c r="AQ408" s="1">
        <v>12</v>
      </c>
      <c r="AR408" s="4">
        <v>17.38</v>
      </c>
      <c r="AS408" s="41">
        <v>372</v>
      </c>
      <c r="AT408" s="41">
        <v>312</v>
      </c>
      <c r="AU408" s="41">
        <v>316</v>
      </c>
      <c r="AV408" s="21">
        <f t="shared" si="268"/>
        <v>0.54385964912280704</v>
      </c>
      <c r="AW408" s="26">
        <v>17.559999999999999</v>
      </c>
      <c r="AX408" s="42">
        <v>6</v>
      </c>
      <c r="AY408" s="41">
        <v>0.16800000000000001</v>
      </c>
      <c r="AZ408" s="1">
        <v>8</v>
      </c>
      <c r="BA408" s="43">
        <v>-2.1000000000000001E-2</v>
      </c>
      <c r="BB408" s="16">
        <v>50.06</v>
      </c>
      <c r="BC408" s="26">
        <v>18.149999999999999</v>
      </c>
      <c r="BD408" s="43">
        <v>1.3440000000000001</v>
      </c>
      <c r="BE408" s="43">
        <v>9.6720000000000006</v>
      </c>
      <c r="BF408" s="16">
        <v>53.27</v>
      </c>
      <c r="BG408" s="21">
        <f t="shared" si="269"/>
        <v>8.7128712871287123E-2</v>
      </c>
      <c r="BH408" s="44">
        <f t="shared" si="270"/>
        <v>0.92340425531914894</v>
      </c>
      <c r="BI408" s="42">
        <f t="shared" si="271"/>
        <v>1010.532968190436</v>
      </c>
      <c r="BJ408" s="21">
        <f t="shared" si="272"/>
        <v>1.0532968190436059E-2</v>
      </c>
      <c r="BK408" s="26">
        <f t="shared" si="273"/>
        <v>2.9055690072639226</v>
      </c>
      <c r="BL408" s="26">
        <f t="shared" si="274"/>
        <v>2.3772837332159367</v>
      </c>
      <c r="BM408" s="16">
        <f t="shared" si="275"/>
        <v>33.348007924279109</v>
      </c>
      <c r="BN408" s="16">
        <f t="shared" si="276"/>
        <v>31.036759850319172</v>
      </c>
      <c r="BO408" s="16">
        <f t="shared" si="277"/>
        <v>60.88487783403037</v>
      </c>
      <c r="BP408" s="16">
        <f t="shared" si="278"/>
        <v>53.686990975126569</v>
      </c>
      <c r="BQ408" s="16">
        <f t="shared" si="279"/>
        <v>7.1978868589038001</v>
      </c>
      <c r="BR408" s="1">
        <v>44</v>
      </c>
      <c r="BS408" s="1">
        <v>36</v>
      </c>
      <c r="BT408" s="42">
        <v>461</v>
      </c>
      <c r="BU408" s="42">
        <v>434</v>
      </c>
      <c r="BV408" s="42">
        <v>175</v>
      </c>
      <c r="BW408" s="42">
        <v>150</v>
      </c>
      <c r="BX408" s="42">
        <v>193</v>
      </c>
      <c r="BY408" s="42">
        <v>242</v>
      </c>
      <c r="BZ408" s="1">
        <v>424</v>
      </c>
      <c r="CA408" s="1">
        <v>408</v>
      </c>
      <c r="CB408" s="21">
        <f t="shared" si="280"/>
        <v>0.50961538461538458</v>
      </c>
      <c r="CC408" s="4">
        <v>-3.42</v>
      </c>
      <c r="CD408" s="45">
        <f t="shared" si="281"/>
        <v>-6.6281238937843732</v>
      </c>
      <c r="CE408" s="26">
        <f t="shared" si="282"/>
        <v>2.2114326151910677</v>
      </c>
      <c r="CF408" s="26">
        <f t="shared" si="283"/>
        <v>2.122975310583425</v>
      </c>
      <c r="CG408" s="26">
        <f t="shared" si="284"/>
        <v>33.436861141688944</v>
      </c>
      <c r="CH408" s="26">
        <f t="shared" si="285"/>
        <v>28.807595533888975</v>
      </c>
      <c r="CI408" s="26">
        <f t="shared" si="286"/>
        <v>61.743198616134606</v>
      </c>
      <c r="CJ408" s="26">
        <f t="shared" si="287"/>
        <v>51.275750904230222</v>
      </c>
      <c r="CK408" s="16">
        <f t="shared" si="288"/>
        <v>-3.2695608530005842</v>
      </c>
      <c r="CL408" s="42">
        <v>75</v>
      </c>
      <c r="CM408" s="42">
        <v>72</v>
      </c>
      <c r="CN408" s="42">
        <v>1059</v>
      </c>
      <c r="CO408" s="42">
        <v>905</v>
      </c>
      <c r="CP408" s="42">
        <v>376</v>
      </c>
      <c r="CQ408" s="42">
        <v>318</v>
      </c>
      <c r="CR408" s="42">
        <v>444</v>
      </c>
      <c r="CS408" s="42">
        <v>584</v>
      </c>
      <c r="CT408" s="1">
        <v>4</v>
      </c>
      <c r="CU408" s="1">
        <v>12</v>
      </c>
      <c r="CV408" s="42">
        <f t="shared" si="289"/>
        <v>8</v>
      </c>
      <c r="CW408" s="26">
        <f t="shared" si="290"/>
        <v>0.24387352448049035</v>
      </c>
      <c r="CX408" s="26">
        <f t="shared" si="291"/>
        <v>0.73162057344147102</v>
      </c>
      <c r="CY408" s="26">
        <f t="shared" si="292"/>
        <v>0.4877470489609807</v>
      </c>
      <c r="CZ408" s="13">
        <v>40</v>
      </c>
      <c r="DA408" s="13">
        <v>36</v>
      </c>
      <c r="DB408" s="27">
        <v>33.31</v>
      </c>
      <c r="DC408" s="27">
        <v>28.01</v>
      </c>
      <c r="DD408" s="27">
        <v>38.61</v>
      </c>
      <c r="DE408" s="27">
        <v>36.64</v>
      </c>
      <c r="DF408" s="13">
        <v>3</v>
      </c>
      <c r="DG408" s="13">
        <v>4</v>
      </c>
      <c r="DH408" s="21">
        <f t="shared" si="293"/>
        <v>0.42857142857142855</v>
      </c>
      <c r="DI408" s="42">
        <v>7</v>
      </c>
      <c r="DJ408" s="42">
        <v>3</v>
      </c>
      <c r="DK408" s="13">
        <v>1</v>
      </c>
      <c r="DL408" s="13">
        <v>0</v>
      </c>
      <c r="DM408" s="13">
        <v>0.14300000000000002</v>
      </c>
      <c r="DN408" s="13">
        <v>0</v>
      </c>
      <c r="DO408" s="13">
        <v>0</v>
      </c>
      <c r="DP408" s="13">
        <v>0</v>
      </c>
      <c r="DQ408" s="47"/>
      <c r="DR408" s="46"/>
      <c r="DS408" s="13"/>
      <c r="DT408" s="13"/>
      <c r="DU408" s="13"/>
      <c r="DV408" s="13"/>
      <c r="DW408" s="13"/>
      <c r="DX408" s="1"/>
    </row>
    <row r="409" spans="1:128" ht="25.5" x14ac:dyDescent="0.2">
      <c r="A409" s="13" t="s">
        <v>759</v>
      </c>
      <c r="B409" s="13" t="s">
        <v>1614</v>
      </c>
      <c r="C409" s="39" t="s">
        <v>3444</v>
      </c>
      <c r="D409" s="1" t="s">
        <v>482</v>
      </c>
      <c r="E409" s="13" t="s">
        <v>173</v>
      </c>
      <c r="F409" s="13">
        <v>82</v>
      </c>
      <c r="G409" s="13">
        <v>15</v>
      </c>
      <c r="H409" s="13">
        <v>21</v>
      </c>
      <c r="I409" s="40">
        <f t="shared" si="252"/>
        <v>36</v>
      </c>
      <c r="J409" s="19">
        <f t="shared" si="253"/>
        <v>1.2032532402421585</v>
      </c>
      <c r="K409" s="1">
        <v>14</v>
      </c>
      <c r="L409" s="1">
        <v>9</v>
      </c>
      <c r="M409" s="1">
        <v>9</v>
      </c>
      <c r="N409" s="1">
        <v>180</v>
      </c>
      <c r="O409" s="1">
        <v>80</v>
      </c>
      <c r="P409" s="1">
        <v>136</v>
      </c>
      <c r="Q409" s="1">
        <v>128</v>
      </c>
      <c r="R409" s="15">
        <f t="shared" si="254"/>
        <v>8.3333333333333329E-2</v>
      </c>
      <c r="S409" s="15">
        <f t="shared" si="255"/>
        <v>3.787878787878788E-2</v>
      </c>
      <c r="T409" s="16">
        <v>1795.1333333333</v>
      </c>
      <c r="U409" s="16">
        <f t="shared" si="256"/>
        <v>21.891869918698781</v>
      </c>
      <c r="V409" s="16">
        <v>1656.21</v>
      </c>
      <c r="W409" s="16">
        <f t="shared" si="257"/>
        <v>20.19768292682927</v>
      </c>
      <c r="X409" s="16">
        <v>2202.29</v>
      </c>
      <c r="Y409" s="16">
        <f t="shared" si="258"/>
        <v>26.857195121951218</v>
      </c>
      <c r="Z409" s="21">
        <f t="shared" si="259"/>
        <v>0.42923675003239603</v>
      </c>
      <c r="AA409" s="20">
        <f t="shared" si="260"/>
        <v>103.73684210526316</v>
      </c>
      <c r="AB409">
        <v>74</v>
      </c>
      <c r="AC409" s="1">
        <v>80</v>
      </c>
      <c r="AD409" s="1">
        <v>124</v>
      </c>
      <c r="AE409" s="1">
        <v>77</v>
      </c>
      <c r="AF409" s="1">
        <v>48</v>
      </c>
      <c r="AG409" s="15">
        <f t="shared" si="261"/>
        <v>0.19736842105263158</v>
      </c>
      <c r="AH409" s="15">
        <f t="shared" si="262"/>
        <v>0.23684210526315788</v>
      </c>
      <c r="AI409" s="15">
        <f t="shared" si="263"/>
        <v>0.43421052631578949</v>
      </c>
      <c r="AJ409" s="1">
        <v>586</v>
      </c>
      <c r="AK409" s="21">
        <f t="shared" si="264"/>
        <v>0.33485714285714285</v>
      </c>
      <c r="AL409" s="1">
        <v>524</v>
      </c>
      <c r="AM409" s="21">
        <f t="shared" si="265"/>
        <v>0.29942857142857143</v>
      </c>
      <c r="AN409" s="1">
        <v>640</v>
      </c>
      <c r="AO409" s="21">
        <f t="shared" si="266"/>
        <v>0.36571428571428571</v>
      </c>
      <c r="AP409" s="21">
        <f t="shared" si="267"/>
        <v>0.52792792792792798</v>
      </c>
      <c r="AQ409" s="1">
        <v>6</v>
      </c>
      <c r="AR409" s="4">
        <v>5.33</v>
      </c>
      <c r="AS409" s="41">
        <v>631</v>
      </c>
      <c r="AT409" s="41">
        <v>622</v>
      </c>
      <c r="AU409" s="41">
        <v>556</v>
      </c>
      <c r="AV409" s="21">
        <f t="shared" si="268"/>
        <v>0.50359138068635279</v>
      </c>
      <c r="AW409" s="26">
        <v>17.45</v>
      </c>
      <c r="AX409" s="42">
        <v>2</v>
      </c>
      <c r="AY409" s="41">
        <v>0.41</v>
      </c>
      <c r="AZ409" s="1">
        <v>4</v>
      </c>
      <c r="BA409" s="43">
        <v>-0.21199999999999999</v>
      </c>
      <c r="BB409" s="16">
        <v>49.8</v>
      </c>
      <c r="BC409" s="26">
        <v>16.97</v>
      </c>
      <c r="BD409" s="43">
        <v>0.98299999999999998</v>
      </c>
      <c r="BE409" s="43">
        <v>1.345</v>
      </c>
      <c r="BF409" s="16">
        <v>51.14</v>
      </c>
      <c r="BG409" s="21">
        <f t="shared" si="269"/>
        <v>8.6757990867579904E-2</v>
      </c>
      <c r="BH409" s="44">
        <f t="shared" si="270"/>
        <v>0.92378752886836024</v>
      </c>
      <c r="BI409" s="42">
        <f t="shared" si="271"/>
        <v>1010.5455197359402</v>
      </c>
      <c r="BJ409" s="21">
        <f t="shared" si="272"/>
        <v>1.0545519735940145E-2</v>
      </c>
      <c r="BK409" s="26">
        <f t="shared" si="273"/>
        <v>2.7532740413353376</v>
      </c>
      <c r="BL409" s="26">
        <f t="shared" si="274"/>
        <v>2.3910011411596352</v>
      </c>
      <c r="BM409" s="16">
        <f t="shared" si="275"/>
        <v>31.735106055391526</v>
      </c>
      <c r="BN409" s="16">
        <f t="shared" si="276"/>
        <v>31.372833155215819</v>
      </c>
      <c r="BO409" s="16">
        <f t="shared" si="277"/>
        <v>60.209756009201733</v>
      </c>
      <c r="BP409" s="16">
        <f t="shared" si="278"/>
        <v>53.942434836162079</v>
      </c>
      <c r="BQ409" s="16">
        <f t="shared" si="279"/>
        <v>6.2673211730396545</v>
      </c>
      <c r="BR409" s="1">
        <v>76</v>
      </c>
      <c r="BS409" s="1">
        <v>66</v>
      </c>
      <c r="BT409" s="42">
        <v>800</v>
      </c>
      <c r="BU409" s="42">
        <v>800</v>
      </c>
      <c r="BV409" s="42">
        <v>318</v>
      </c>
      <c r="BW409" s="42">
        <v>303</v>
      </c>
      <c r="BX409" s="42">
        <v>320</v>
      </c>
      <c r="BY409" s="42">
        <v>468</v>
      </c>
      <c r="BZ409" s="1">
        <v>810</v>
      </c>
      <c r="CA409" s="1">
        <v>680</v>
      </c>
      <c r="CB409" s="21">
        <f t="shared" si="280"/>
        <v>0.5436241610738255</v>
      </c>
      <c r="CC409" s="4">
        <v>5.19</v>
      </c>
      <c r="CD409" s="45">
        <f t="shared" si="281"/>
        <v>3.950050902769382</v>
      </c>
      <c r="CE409" s="26">
        <f t="shared" si="282"/>
        <v>2.4247487842200619</v>
      </c>
      <c r="CF409" s="26">
        <f t="shared" si="283"/>
        <v>2.0978163638757841</v>
      </c>
      <c r="CG409" s="26">
        <f t="shared" si="284"/>
        <v>27.734766992539583</v>
      </c>
      <c r="CH409" s="26">
        <f t="shared" si="285"/>
        <v>32.393553982445546</v>
      </c>
      <c r="CI409" s="26">
        <f t="shared" si="286"/>
        <v>53.044785200859103</v>
      </c>
      <c r="CJ409" s="26">
        <f t="shared" si="287"/>
        <v>57.185929191886629</v>
      </c>
      <c r="CK409" s="16">
        <f t="shared" si="288"/>
        <v>10.408465164067181</v>
      </c>
      <c r="CL409" s="42">
        <v>89</v>
      </c>
      <c r="CM409" s="42">
        <v>77</v>
      </c>
      <c r="CN409" s="42">
        <v>929</v>
      </c>
      <c r="CO409" s="42">
        <v>1112</v>
      </c>
      <c r="CP409" s="42">
        <v>392</v>
      </c>
      <c r="CQ409" s="42">
        <v>399</v>
      </c>
      <c r="CR409" s="42">
        <v>511</v>
      </c>
      <c r="CS409" s="42">
        <v>537</v>
      </c>
      <c r="CT409" s="1">
        <v>13</v>
      </c>
      <c r="CU409" s="1">
        <v>12</v>
      </c>
      <c r="CV409" s="42">
        <f t="shared" si="289"/>
        <v>-1</v>
      </c>
      <c r="CW409" s="26">
        <f t="shared" si="290"/>
        <v>0.43450811453189059</v>
      </c>
      <c r="CX409" s="26">
        <f t="shared" si="291"/>
        <v>0.40108441341405282</v>
      </c>
      <c r="CY409" s="26">
        <f t="shared" si="292"/>
        <v>-3.3423701117837733E-2</v>
      </c>
      <c r="CZ409" s="13">
        <v>71</v>
      </c>
      <c r="DA409" s="13">
        <v>64</v>
      </c>
      <c r="DB409" s="27">
        <v>58.18</v>
      </c>
      <c r="DC409" s="27">
        <v>53.49</v>
      </c>
      <c r="DD409" s="27">
        <v>61.21</v>
      </c>
      <c r="DE409" s="27">
        <v>63.14</v>
      </c>
      <c r="DF409" s="1"/>
      <c r="DG409" s="1"/>
      <c r="DH409" s="21" t="str">
        <f t="shared" si="293"/>
        <v xml:space="preserve"> </v>
      </c>
      <c r="DI409" s="42"/>
      <c r="DJ409" s="42"/>
      <c r="DK409" s="1"/>
      <c r="DL409" s="1"/>
      <c r="DM409" s="1"/>
      <c r="DN409" s="1"/>
      <c r="DO409" s="1"/>
      <c r="DP409" s="1"/>
      <c r="DQ409" s="47"/>
      <c r="DR409" s="46"/>
      <c r="DS409" s="13"/>
      <c r="DT409" s="13"/>
      <c r="DU409" s="13"/>
      <c r="DV409" s="13"/>
      <c r="DW409" s="13"/>
      <c r="DX409" s="1"/>
    </row>
    <row r="410" spans="1:128" ht="25.5" x14ac:dyDescent="0.2">
      <c r="A410" s="13" t="s">
        <v>1617</v>
      </c>
      <c r="B410" s="13" t="s">
        <v>1614</v>
      </c>
      <c r="C410" s="39" t="s">
        <v>3445</v>
      </c>
      <c r="D410" s="1" t="s">
        <v>554</v>
      </c>
      <c r="E410" s="13" t="s">
        <v>146</v>
      </c>
      <c r="F410" s="13">
        <v>53</v>
      </c>
      <c r="G410" s="13">
        <v>12</v>
      </c>
      <c r="H410" s="13">
        <v>11</v>
      </c>
      <c r="I410" s="40">
        <f t="shared" si="252"/>
        <v>23</v>
      </c>
      <c r="J410" s="19">
        <f t="shared" si="253"/>
        <v>1.832223230289298</v>
      </c>
      <c r="K410" s="1">
        <v>12</v>
      </c>
      <c r="L410" s="1">
        <v>3</v>
      </c>
      <c r="M410" s="1">
        <v>5</v>
      </c>
      <c r="N410" s="1">
        <v>94</v>
      </c>
      <c r="O410" s="1">
        <v>39</v>
      </c>
      <c r="P410" s="1">
        <v>30</v>
      </c>
      <c r="Q410" s="1">
        <v>108</v>
      </c>
      <c r="R410" s="15">
        <f t="shared" si="254"/>
        <v>0.1276595744680851</v>
      </c>
      <c r="S410" s="15">
        <f t="shared" si="255"/>
        <v>7.3619631901840496E-2</v>
      </c>
      <c r="T410" s="16">
        <v>753.18333333329997</v>
      </c>
      <c r="U410" s="16">
        <f t="shared" si="256"/>
        <v>14.211006289307546</v>
      </c>
      <c r="V410" s="16">
        <v>726.61</v>
      </c>
      <c r="W410" s="16">
        <f t="shared" si="257"/>
        <v>13.709622641509434</v>
      </c>
      <c r="X410" s="16">
        <v>1856.88</v>
      </c>
      <c r="Y410" s="16">
        <f t="shared" si="258"/>
        <v>35.035471698113213</v>
      </c>
      <c r="Z410" s="21">
        <f t="shared" si="259"/>
        <v>0.28125133056446894</v>
      </c>
      <c r="AA410" s="20">
        <f t="shared" si="260"/>
        <v>38</v>
      </c>
      <c r="AB410">
        <v>22</v>
      </c>
      <c r="AC410" s="1">
        <v>49</v>
      </c>
      <c r="AD410" s="1">
        <v>101</v>
      </c>
      <c r="AE410" s="1">
        <v>21</v>
      </c>
      <c r="AF410" s="1">
        <v>21</v>
      </c>
      <c r="AG410" s="15">
        <f t="shared" si="261"/>
        <v>0.4</v>
      </c>
      <c r="AH410" s="15">
        <f t="shared" si="262"/>
        <v>0.26666666666666666</v>
      </c>
      <c r="AI410" s="15">
        <f t="shared" si="263"/>
        <v>0.66666666666666674</v>
      </c>
      <c r="AJ410" s="1">
        <v>263</v>
      </c>
      <c r="AK410" s="21">
        <f t="shared" si="264"/>
        <v>0.33081761006289306</v>
      </c>
      <c r="AL410" s="1">
        <v>258</v>
      </c>
      <c r="AM410" s="21">
        <f t="shared" si="265"/>
        <v>0.32452830188679244</v>
      </c>
      <c r="AN410" s="1">
        <v>274</v>
      </c>
      <c r="AO410" s="21">
        <f t="shared" si="266"/>
        <v>0.34465408805031444</v>
      </c>
      <c r="AP410" s="21">
        <f t="shared" si="267"/>
        <v>0.50479846449136279</v>
      </c>
      <c r="AQ410" s="1">
        <v>11</v>
      </c>
      <c r="AR410" s="4">
        <v>2.77</v>
      </c>
      <c r="AS410" s="41">
        <v>305</v>
      </c>
      <c r="AT410" s="41">
        <v>276</v>
      </c>
      <c r="AU410" s="41">
        <v>247</v>
      </c>
      <c r="AV410" s="21">
        <f t="shared" si="268"/>
        <v>0.52495697074010328</v>
      </c>
      <c r="AW410" s="26">
        <v>17.75</v>
      </c>
      <c r="AX410" s="42">
        <v>5</v>
      </c>
      <c r="AY410" s="41">
        <v>0.51900000000000002</v>
      </c>
      <c r="AZ410" s="1">
        <v>7</v>
      </c>
      <c r="BA410" s="43">
        <v>0.82</v>
      </c>
      <c r="BB410" s="16">
        <v>50.37</v>
      </c>
      <c r="BC410" s="26">
        <v>18.52</v>
      </c>
      <c r="BD410" s="43">
        <v>6.2759999999999998</v>
      </c>
      <c r="BE410" s="43">
        <v>7.2290000000000001</v>
      </c>
      <c r="BF410" s="16">
        <v>52.7</v>
      </c>
      <c r="BG410" s="21">
        <f t="shared" si="269"/>
        <v>7.8947368421052627E-2</v>
      </c>
      <c r="BH410" s="44">
        <f t="shared" si="270"/>
        <v>0.90536277602523663</v>
      </c>
      <c r="BI410" s="42">
        <f t="shared" si="271"/>
        <v>984.3101444462892</v>
      </c>
      <c r="BJ410" s="21">
        <f t="shared" si="272"/>
        <v>-1.5689855553710746E-2</v>
      </c>
      <c r="BK410" s="26">
        <f t="shared" si="273"/>
        <v>2.4772574008064852</v>
      </c>
      <c r="BL410" s="26">
        <f t="shared" si="274"/>
        <v>2.4772574008064852</v>
      </c>
      <c r="BM410" s="16">
        <f t="shared" si="275"/>
        <v>31.378593743548809</v>
      </c>
      <c r="BN410" s="16">
        <f t="shared" si="276"/>
        <v>26.176353201855193</v>
      </c>
      <c r="BO410" s="16">
        <f t="shared" si="277"/>
        <v>61.931435020162127</v>
      </c>
      <c r="BP410" s="16">
        <f t="shared" si="278"/>
        <v>51.774679676855527</v>
      </c>
      <c r="BQ410" s="16">
        <f t="shared" si="279"/>
        <v>10.1567553433066</v>
      </c>
      <c r="BR410" s="1">
        <v>30</v>
      </c>
      <c r="BS410" s="1">
        <v>30</v>
      </c>
      <c r="BT410" s="42">
        <v>350</v>
      </c>
      <c r="BU410" s="42">
        <v>287</v>
      </c>
      <c r="BV410" s="42">
        <v>161</v>
      </c>
      <c r="BW410" s="42">
        <v>137</v>
      </c>
      <c r="BX410" s="42">
        <v>173</v>
      </c>
      <c r="BY410" s="42">
        <v>209</v>
      </c>
      <c r="BZ410" s="1">
        <v>351</v>
      </c>
      <c r="CA410" s="1">
        <v>294</v>
      </c>
      <c r="CB410" s="21">
        <f t="shared" si="280"/>
        <v>0.54418604651162794</v>
      </c>
      <c r="CC410" s="4">
        <v>5.32</v>
      </c>
      <c r="CD410" s="45">
        <f t="shared" si="281"/>
        <v>3.542592195513893</v>
      </c>
      <c r="CE410" s="26">
        <f t="shared" si="282"/>
        <v>2.294170867261212</v>
      </c>
      <c r="CF410" s="26">
        <f t="shared" si="283"/>
        <v>2.5203567274137257</v>
      </c>
      <c r="CG410" s="26">
        <f t="shared" si="284"/>
        <v>30.115031666020414</v>
      </c>
      <c r="CH410" s="26">
        <f t="shared" si="285"/>
        <v>30.761276980741886</v>
      </c>
      <c r="CI410" s="26">
        <f t="shared" si="286"/>
        <v>59.777691611735804</v>
      </c>
      <c r="CJ410" s="26">
        <f t="shared" si="287"/>
        <v>61.13480677265089</v>
      </c>
      <c r="CK410" s="16">
        <f t="shared" si="288"/>
        <v>11.513870504221686</v>
      </c>
      <c r="CL410" s="42">
        <v>71</v>
      </c>
      <c r="CM410" s="42">
        <v>78</v>
      </c>
      <c r="CN410" s="42">
        <v>861</v>
      </c>
      <c r="CO410" s="42">
        <v>874</v>
      </c>
      <c r="CP410" s="42">
        <v>413</v>
      </c>
      <c r="CQ410" s="42">
        <v>404</v>
      </c>
      <c r="CR410" s="42">
        <v>536</v>
      </c>
      <c r="CS410" s="42">
        <v>505</v>
      </c>
      <c r="CT410" s="1">
        <v>8</v>
      </c>
      <c r="CU410" s="1">
        <v>7</v>
      </c>
      <c r="CV410" s="42">
        <f t="shared" si="289"/>
        <v>-1</v>
      </c>
      <c r="CW410" s="26">
        <f t="shared" si="290"/>
        <v>0.63729503662236453</v>
      </c>
      <c r="CX410" s="26">
        <f t="shared" si="291"/>
        <v>0.55763315704456895</v>
      </c>
      <c r="CY410" s="26">
        <f t="shared" si="292"/>
        <v>-7.9661879577795566E-2</v>
      </c>
      <c r="CZ410" s="13">
        <v>32</v>
      </c>
      <c r="DA410" s="13">
        <v>26</v>
      </c>
      <c r="DB410" s="27">
        <v>24.63</v>
      </c>
      <c r="DC410" s="27">
        <v>27.28</v>
      </c>
      <c r="DD410" s="27">
        <v>29.44</v>
      </c>
      <c r="DE410" s="27">
        <v>27.04</v>
      </c>
      <c r="DF410" s="13">
        <v>8</v>
      </c>
      <c r="DG410" s="13">
        <v>12</v>
      </c>
      <c r="DH410" s="21">
        <f t="shared" si="293"/>
        <v>0.4</v>
      </c>
      <c r="DI410" s="42">
        <v>16</v>
      </c>
      <c r="DJ410" s="42">
        <v>6</v>
      </c>
      <c r="DK410" s="13">
        <v>1</v>
      </c>
      <c r="DL410" s="13">
        <v>0</v>
      </c>
      <c r="DM410" s="13">
        <v>6.3E-2</v>
      </c>
      <c r="DN410" s="13">
        <v>0</v>
      </c>
      <c r="DO410" s="13">
        <v>0</v>
      </c>
      <c r="DP410" s="13">
        <v>0</v>
      </c>
      <c r="DQ410" s="13">
        <v>1</v>
      </c>
      <c r="DR410" s="46">
        <v>0</v>
      </c>
      <c r="DS410" s="13">
        <v>0</v>
      </c>
      <c r="DT410" s="13">
        <v>0</v>
      </c>
      <c r="DU410" s="13">
        <v>0</v>
      </c>
      <c r="DV410" s="13">
        <v>0</v>
      </c>
      <c r="DW410" s="13">
        <v>0</v>
      </c>
      <c r="DX410" s="13">
        <v>0</v>
      </c>
    </row>
    <row r="411" spans="1:128" ht="25.5" x14ac:dyDescent="0.2">
      <c r="A411" s="13" t="s">
        <v>1620</v>
      </c>
      <c r="B411" s="13" t="s">
        <v>1614</v>
      </c>
      <c r="C411" s="39" t="s">
        <v>3446</v>
      </c>
      <c r="D411" s="1" t="s">
        <v>145</v>
      </c>
      <c r="E411" s="13" t="s">
        <v>146</v>
      </c>
      <c r="F411" s="13">
        <v>21</v>
      </c>
      <c r="G411" s="13">
        <v>3</v>
      </c>
      <c r="H411" s="13">
        <v>1</v>
      </c>
      <c r="I411" s="40">
        <f t="shared" si="252"/>
        <v>4</v>
      </c>
      <c r="J411" s="19">
        <f t="shared" si="253"/>
        <v>1.1110253838436679</v>
      </c>
      <c r="K411" s="1">
        <v>3</v>
      </c>
      <c r="L411" s="1">
        <v>1</v>
      </c>
      <c r="M411" s="1">
        <v>0</v>
      </c>
      <c r="N411" s="1">
        <v>23</v>
      </c>
      <c r="O411" s="1">
        <v>11</v>
      </c>
      <c r="P411" s="1">
        <v>6</v>
      </c>
      <c r="Q411" s="1">
        <v>21</v>
      </c>
      <c r="R411" s="15">
        <f t="shared" si="254"/>
        <v>0.13043478260869565</v>
      </c>
      <c r="S411" s="15">
        <f t="shared" si="255"/>
        <v>7.4999999999999997E-2</v>
      </c>
      <c r="T411" s="16">
        <v>216.01666666669999</v>
      </c>
      <c r="U411" s="16">
        <f t="shared" si="256"/>
        <v>10.286507936509523</v>
      </c>
      <c r="V411" s="16">
        <v>212.24</v>
      </c>
      <c r="W411" s="16">
        <f t="shared" si="257"/>
        <v>10.106666666666667</v>
      </c>
      <c r="X411" s="16">
        <v>790.89</v>
      </c>
      <c r="Y411" s="16">
        <f t="shared" si="258"/>
        <v>37.661428571428573</v>
      </c>
      <c r="Z411" s="21">
        <f t="shared" si="259"/>
        <v>0.21157776160617267</v>
      </c>
      <c r="AA411" s="20">
        <f t="shared" si="260"/>
        <v>10.8</v>
      </c>
      <c r="AB411">
        <v>6</v>
      </c>
      <c r="AC411" s="1">
        <v>18</v>
      </c>
      <c r="AD411" s="1">
        <v>27</v>
      </c>
      <c r="AE411" s="1">
        <v>7</v>
      </c>
      <c r="AF411" s="1">
        <v>8</v>
      </c>
      <c r="AG411" s="15">
        <f t="shared" si="261"/>
        <v>0.3</v>
      </c>
      <c r="AH411" s="15">
        <f t="shared" si="262"/>
        <v>0.1</v>
      </c>
      <c r="AI411" s="15">
        <f t="shared" si="263"/>
        <v>0.4</v>
      </c>
      <c r="AJ411" s="1">
        <v>73</v>
      </c>
      <c r="AK411" s="21">
        <f t="shared" si="264"/>
        <v>0.37244897959183676</v>
      </c>
      <c r="AL411" s="1">
        <v>54</v>
      </c>
      <c r="AM411" s="21">
        <f t="shared" si="265"/>
        <v>0.27551020408163263</v>
      </c>
      <c r="AN411" s="1">
        <v>69</v>
      </c>
      <c r="AO411" s="21">
        <f t="shared" si="266"/>
        <v>0.35204081632653061</v>
      </c>
      <c r="AP411" s="21">
        <f t="shared" si="267"/>
        <v>0.57480314960629919</v>
      </c>
      <c r="AQ411" s="1">
        <v>20</v>
      </c>
      <c r="AR411" s="4">
        <v>9.57</v>
      </c>
      <c r="AS411" s="41">
        <v>67</v>
      </c>
      <c r="AT411" s="41">
        <v>97</v>
      </c>
      <c r="AU411" s="41">
        <v>71</v>
      </c>
      <c r="AV411" s="21">
        <f t="shared" si="268"/>
        <v>0.40853658536585363</v>
      </c>
      <c r="AW411" s="26">
        <v>17.09</v>
      </c>
      <c r="AX411" s="42">
        <v>16</v>
      </c>
      <c r="AY411" s="41">
        <v>0.185</v>
      </c>
      <c r="AZ411" s="1">
        <v>10</v>
      </c>
      <c r="BA411" s="43">
        <v>-0.23500000000000001</v>
      </c>
      <c r="BB411" s="16">
        <v>50.2</v>
      </c>
      <c r="BC411" s="26">
        <v>17.27</v>
      </c>
      <c r="BD411" s="43">
        <v>1.913</v>
      </c>
      <c r="BE411" s="43">
        <v>2.5249999999999999</v>
      </c>
      <c r="BF411" s="16">
        <v>49.05</v>
      </c>
      <c r="BG411" s="21">
        <f t="shared" si="269"/>
        <v>9.2592592592592587E-2</v>
      </c>
      <c r="BH411" s="44">
        <f t="shared" si="270"/>
        <v>0.93457943925233644</v>
      </c>
      <c r="BI411" s="42">
        <f t="shared" si="271"/>
        <v>1027.1720318449291</v>
      </c>
      <c r="BJ411" s="21">
        <f t="shared" si="272"/>
        <v>2.7172031844929029E-2</v>
      </c>
      <c r="BK411" s="26">
        <f t="shared" si="273"/>
        <v>2.8269883151149644</v>
      </c>
      <c r="BL411" s="26">
        <f t="shared" si="274"/>
        <v>1.9788918205804749</v>
      </c>
      <c r="BM411" s="16">
        <f t="shared" si="275"/>
        <v>30.53147380324161</v>
      </c>
      <c r="BN411" s="16">
        <f t="shared" si="276"/>
        <v>30.248774971730114</v>
      </c>
      <c r="BO411" s="16">
        <f t="shared" si="277"/>
        <v>53.430079155672821</v>
      </c>
      <c r="BP411" s="16">
        <f t="shared" si="278"/>
        <v>55.408970976253293</v>
      </c>
      <c r="BQ411" s="16">
        <f t="shared" si="279"/>
        <v>-1.978891820580472</v>
      </c>
      <c r="BR411" s="1">
        <v>10</v>
      </c>
      <c r="BS411" s="1">
        <v>7</v>
      </c>
      <c r="BT411" s="42">
        <v>98</v>
      </c>
      <c r="BU411" s="42">
        <v>100</v>
      </c>
      <c r="BV411" s="42">
        <v>37</v>
      </c>
      <c r="BW411" s="42">
        <v>43</v>
      </c>
      <c r="BX411" s="42">
        <v>46</v>
      </c>
      <c r="BY411" s="42">
        <v>44</v>
      </c>
      <c r="BZ411" s="1">
        <v>87</v>
      </c>
      <c r="CA411" s="1">
        <v>78</v>
      </c>
      <c r="CB411" s="21">
        <f t="shared" si="280"/>
        <v>0.52727272727272723</v>
      </c>
      <c r="CC411" s="4">
        <v>1.1499999999999999</v>
      </c>
      <c r="CD411" s="45">
        <f t="shared" si="281"/>
        <v>-6.6241674111316531</v>
      </c>
      <c r="CE411" s="26">
        <f t="shared" si="282"/>
        <v>2.503508705382544</v>
      </c>
      <c r="CF411" s="26">
        <f t="shared" si="283"/>
        <v>1.972461404240792</v>
      </c>
      <c r="CG411" s="26">
        <f t="shared" si="284"/>
        <v>29.890376664264309</v>
      </c>
      <c r="CH411" s="26">
        <f t="shared" si="285"/>
        <v>27.538595759207983</v>
      </c>
      <c r="CI411" s="26">
        <f t="shared" si="286"/>
        <v>55.987558320373253</v>
      </c>
      <c r="CJ411" s="26">
        <f t="shared" si="287"/>
        <v>54.622008117437318</v>
      </c>
      <c r="CK411" s="16">
        <f t="shared" si="288"/>
        <v>-3.3444420235164074</v>
      </c>
      <c r="CL411" s="42">
        <v>33</v>
      </c>
      <c r="CM411" s="42">
        <v>26</v>
      </c>
      <c r="CN411" s="42">
        <v>361</v>
      </c>
      <c r="CO411" s="42">
        <v>337</v>
      </c>
      <c r="CP411" s="42">
        <v>157</v>
      </c>
      <c r="CQ411" s="42">
        <v>165</v>
      </c>
      <c r="CR411" s="42">
        <v>192</v>
      </c>
      <c r="CS411" s="42">
        <v>187</v>
      </c>
      <c r="CT411" s="1">
        <v>0</v>
      </c>
      <c r="CU411" s="1">
        <v>4</v>
      </c>
      <c r="CV411" s="42">
        <f t="shared" si="289"/>
        <v>4</v>
      </c>
      <c r="CW411" s="26">
        <f t="shared" si="290"/>
        <v>0</v>
      </c>
      <c r="CX411" s="26">
        <f t="shared" si="291"/>
        <v>1.1110253838436679</v>
      </c>
      <c r="CY411" s="26">
        <f t="shared" si="292"/>
        <v>1.1110253838436679</v>
      </c>
      <c r="CZ411" s="13">
        <v>9</v>
      </c>
      <c r="DA411" s="13">
        <v>8</v>
      </c>
      <c r="DB411" s="27">
        <v>8.25</v>
      </c>
      <c r="DC411" s="27">
        <v>7.68</v>
      </c>
      <c r="DD411" s="27">
        <v>8.02</v>
      </c>
      <c r="DE411" s="27">
        <v>7.6</v>
      </c>
      <c r="DF411" s="13">
        <v>80</v>
      </c>
      <c r="DG411" s="13">
        <v>83</v>
      </c>
      <c r="DH411" s="21">
        <f t="shared" si="293"/>
        <v>0.49079754601226994</v>
      </c>
      <c r="DI411" s="42">
        <v>52</v>
      </c>
      <c r="DJ411" s="42">
        <v>23</v>
      </c>
      <c r="DK411" s="13">
        <v>6</v>
      </c>
      <c r="DL411" s="13">
        <v>0</v>
      </c>
      <c r="DM411" s="13">
        <v>0.115</v>
      </c>
      <c r="DN411" s="13">
        <v>0</v>
      </c>
      <c r="DO411" s="13">
        <v>0</v>
      </c>
      <c r="DP411" s="13">
        <v>0</v>
      </c>
      <c r="DQ411" s="13">
        <v>50</v>
      </c>
      <c r="DR411" s="46">
        <v>25</v>
      </c>
      <c r="DS411" s="13">
        <v>0</v>
      </c>
      <c r="DT411" s="13">
        <v>14</v>
      </c>
      <c r="DU411" s="13">
        <v>-0.28000000000000003</v>
      </c>
      <c r="DV411" s="13">
        <v>0</v>
      </c>
      <c r="DW411" s="13">
        <v>0</v>
      </c>
      <c r="DX411" s="13">
        <v>0</v>
      </c>
    </row>
    <row r="412" spans="1:128" ht="25.5" x14ac:dyDescent="0.2">
      <c r="A412" s="13" t="s">
        <v>1623</v>
      </c>
      <c r="B412" s="13" t="s">
        <v>1624</v>
      </c>
      <c r="C412" s="39" t="s">
        <v>3447</v>
      </c>
      <c r="D412" s="1" t="s">
        <v>409</v>
      </c>
      <c r="E412" s="13" t="s">
        <v>154</v>
      </c>
      <c r="F412" s="13">
        <v>42</v>
      </c>
      <c r="G412" s="13">
        <v>9</v>
      </c>
      <c r="H412" s="13">
        <v>6</v>
      </c>
      <c r="I412" s="40">
        <f t="shared" si="252"/>
        <v>15</v>
      </c>
      <c r="J412" s="19">
        <f t="shared" si="253"/>
        <v>1.7936028166208386</v>
      </c>
      <c r="K412" s="1">
        <v>9</v>
      </c>
      <c r="L412" s="1">
        <v>4</v>
      </c>
      <c r="M412" s="1">
        <v>2</v>
      </c>
      <c r="N412" s="1">
        <v>49</v>
      </c>
      <c r="O412" s="1">
        <v>13</v>
      </c>
      <c r="P412" s="1">
        <v>20</v>
      </c>
      <c r="Q412" s="1">
        <v>50</v>
      </c>
      <c r="R412" s="15">
        <f t="shared" si="254"/>
        <v>0.18367346938775511</v>
      </c>
      <c r="S412" s="15">
        <f t="shared" si="255"/>
        <v>0.10975609756097561</v>
      </c>
      <c r="T412" s="16">
        <v>501.78333333329999</v>
      </c>
      <c r="U412" s="16">
        <f t="shared" si="256"/>
        <v>11.947222222221429</v>
      </c>
      <c r="V412" s="16">
        <v>499.81</v>
      </c>
      <c r="W412" s="16">
        <f t="shared" si="257"/>
        <v>11.900238095238095</v>
      </c>
      <c r="X412" s="16">
        <v>1478.78</v>
      </c>
      <c r="Y412" s="16">
        <f t="shared" si="258"/>
        <v>35.209047619047617</v>
      </c>
      <c r="Z412" s="21">
        <f t="shared" si="259"/>
        <v>0.25260918128566301</v>
      </c>
      <c r="AA412" s="20">
        <f t="shared" si="260"/>
        <v>42.608695652173914</v>
      </c>
      <c r="AB412">
        <v>2</v>
      </c>
      <c r="AC412" s="1">
        <v>88</v>
      </c>
      <c r="AD412" s="1">
        <v>39</v>
      </c>
      <c r="AE412" s="1">
        <v>13</v>
      </c>
      <c r="AF412" s="1">
        <v>9</v>
      </c>
      <c r="AG412" s="15">
        <f t="shared" si="261"/>
        <v>0.39130434782608697</v>
      </c>
      <c r="AH412" s="15">
        <f t="shared" si="262"/>
        <v>0.2608695652173913</v>
      </c>
      <c r="AI412" s="15">
        <f t="shared" si="263"/>
        <v>0.65217391304347827</v>
      </c>
      <c r="AJ412" s="1">
        <v>143</v>
      </c>
      <c r="AK412" s="21">
        <f t="shared" si="264"/>
        <v>0.33333333333333331</v>
      </c>
      <c r="AL412" s="1">
        <v>132</v>
      </c>
      <c r="AM412" s="21">
        <f t="shared" si="265"/>
        <v>0.30769230769230771</v>
      </c>
      <c r="AN412" s="1">
        <v>154</v>
      </c>
      <c r="AO412" s="21">
        <f t="shared" si="266"/>
        <v>0.35897435897435898</v>
      </c>
      <c r="AP412" s="21">
        <f t="shared" si="267"/>
        <v>0.52</v>
      </c>
      <c r="AQ412" s="1">
        <v>11</v>
      </c>
      <c r="AR412" s="4">
        <v>1.36</v>
      </c>
      <c r="AS412" s="41">
        <v>162</v>
      </c>
      <c r="AT412" s="41">
        <v>219</v>
      </c>
      <c r="AU412" s="41">
        <v>145</v>
      </c>
      <c r="AV412" s="21">
        <f t="shared" si="268"/>
        <v>0.42519685039370081</v>
      </c>
      <c r="AW412" s="26">
        <v>17.21</v>
      </c>
      <c r="AX412" s="42">
        <v>7</v>
      </c>
      <c r="AY412" s="41">
        <v>0.7</v>
      </c>
      <c r="AZ412" s="1">
        <v>5</v>
      </c>
      <c r="BA412" s="43">
        <v>-0.32200000000000001</v>
      </c>
      <c r="BB412" s="16">
        <v>49.62</v>
      </c>
      <c r="BC412" s="26">
        <v>17.47</v>
      </c>
      <c r="BD412" s="43">
        <v>-0.437</v>
      </c>
      <c r="BE412" s="43">
        <v>-1.9020000000000001</v>
      </c>
      <c r="BF412" s="16">
        <v>50.26</v>
      </c>
      <c r="BG412" s="21">
        <f t="shared" si="269"/>
        <v>9.3877551020408165E-2</v>
      </c>
      <c r="BH412" s="44">
        <f t="shared" si="270"/>
        <v>0.88936170212765953</v>
      </c>
      <c r="BI412" s="42">
        <f t="shared" si="271"/>
        <v>983.23925314806775</v>
      </c>
      <c r="BJ412" s="21">
        <f t="shared" si="272"/>
        <v>-1.6760746851932309E-2</v>
      </c>
      <c r="BK412" s="26">
        <f t="shared" si="273"/>
        <v>2.7610491986955044</v>
      </c>
      <c r="BL412" s="26">
        <f t="shared" si="274"/>
        <v>3.1211860506992659</v>
      </c>
      <c r="BM412" s="16">
        <f t="shared" si="275"/>
        <v>29.411176246973852</v>
      </c>
      <c r="BN412" s="16">
        <f t="shared" si="276"/>
        <v>28.210720073627982</v>
      </c>
      <c r="BO412" s="16">
        <f t="shared" si="277"/>
        <v>53.180208479222109</v>
      </c>
      <c r="BP412" s="16">
        <f t="shared" si="278"/>
        <v>53.660390948560455</v>
      </c>
      <c r="BQ412" s="16">
        <f t="shared" si="279"/>
        <v>-0.48018246933834519</v>
      </c>
      <c r="BR412" s="1">
        <v>23</v>
      </c>
      <c r="BS412" s="1">
        <v>26</v>
      </c>
      <c r="BT412" s="42">
        <v>222</v>
      </c>
      <c r="BU412" s="42">
        <v>209</v>
      </c>
      <c r="BV412" s="42">
        <v>90</v>
      </c>
      <c r="BW412" s="42">
        <v>98</v>
      </c>
      <c r="BX412" s="42">
        <v>114</v>
      </c>
      <c r="BY412" s="42">
        <v>108</v>
      </c>
      <c r="BZ412" s="1">
        <v>212</v>
      </c>
      <c r="CA412" s="1">
        <v>271</v>
      </c>
      <c r="CB412" s="21">
        <f t="shared" si="280"/>
        <v>0.43892339544513459</v>
      </c>
      <c r="CC412" s="4">
        <v>-7.64</v>
      </c>
      <c r="CD412" s="45">
        <f t="shared" si="281"/>
        <v>0.52981753066165638</v>
      </c>
      <c r="CE412" s="26">
        <f t="shared" si="282"/>
        <v>2.8807530531924965</v>
      </c>
      <c r="CF412" s="26">
        <f t="shared" si="283"/>
        <v>2.272143253222251</v>
      </c>
      <c r="CG412" s="26">
        <f t="shared" si="284"/>
        <v>30.836229865159115</v>
      </c>
      <c r="CH412" s="26">
        <f t="shared" si="285"/>
        <v>29.091548438577746</v>
      </c>
      <c r="CI412" s="26">
        <f t="shared" si="286"/>
        <v>56.397841463909444</v>
      </c>
      <c r="CJ412" s="26">
        <f t="shared" si="287"/>
        <v>54.490864090669341</v>
      </c>
      <c r="CK412" s="16">
        <f t="shared" si="288"/>
        <v>-2.3871598425784484</v>
      </c>
      <c r="CL412" s="42">
        <v>71</v>
      </c>
      <c r="CM412" s="42">
        <v>56</v>
      </c>
      <c r="CN412" s="42">
        <v>689</v>
      </c>
      <c r="CO412" s="42">
        <v>661</v>
      </c>
      <c r="CP412" s="42">
        <v>287</v>
      </c>
      <c r="CQ412" s="42">
        <v>242</v>
      </c>
      <c r="CR412" s="42">
        <v>384</v>
      </c>
      <c r="CS412" s="42">
        <v>343</v>
      </c>
      <c r="CT412" s="1">
        <v>10</v>
      </c>
      <c r="CU412" s="1">
        <v>6</v>
      </c>
      <c r="CV412" s="42">
        <f t="shared" si="289"/>
        <v>-4</v>
      </c>
      <c r="CW412" s="26">
        <f t="shared" si="290"/>
        <v>1.1957352110805592</v>
      </c>
      <c r="CX412" s="26">
        <f t="shared" si="291"/>
        <v>0.71744112664833548</v>
      </c>
      <c r="CY412" s="26">
        <f t="shared" si="292"/>
        <v>-0.47829408443222365</v>
      </c>
      <c r="CZ412" s="13">
        <v>18</v>
      </c>
      <c r="DA412" s="13">
        <v>23</v>
      </c>
      <c r="DB412" s="27">
        <v>17.57</v>
      </c>
      <c r="DC412" s="27">
        <v>17.73</v>
      </c>
      <c r="DD412" s="27">
        <v>18.059999999999999</v>
      </c>
      <c r="DE412" s="27">
        <v>19.53</v>
      </c>
      <c r="DF412" s="13">
        <v>0</v>
      </c>
      <c r="DG412" s="13">
        <v>5</v>
      </c>
      <c r="DH412" s="21">
        <f t="shared" si="293"/>
        <v>0</v>
      </c>
      <c r="DI412" s="42">
        <v>5</v>
      </c>
      <c r="DJ412" s="42">
        <v>0</v>
      </c>
      <c r="DK412" s="13">
        <v>1</v>
      </c>
      <c r="DL412" s="13">
        <v>0</v>
      </c>
      <c r="DM412" s="13">
        <v>0.2</v>
      </c>
      <c r="DN412" s="13">
        <v>0</v>
      </c>
      <c r="DO412" s="13">
        <v>0</v>
      </c>
      <c r="DP412" s="13">
        <v>0</v>
      </c>
      <c r="DQ412" s="1"/>
      <c r="DR412" s="42"/>
      <c r="DS412" s="1"/>
      <c r="DT412" s="1"/>
      <c r="DU412" s="1"/>
      <c r="DV412" s="1"/>
      <c r="DW412" s="1"/>
      <c r="DX412" s="13"/>
    </row>
    <row r="413" spans="1:128" ht="25.5" x14ac:dyDescent="0.2">
      <c r="A413" s="13" t="s">
        <v>1627</v>
      </c>
      <c r="B413" s="13" t="s">
        <v>258</v>
      </c>
      <c r="C413" s="39" t="s">
        <v>3448</v>
      </c>
      <c r="D413" s="1" t="s">
        <v>322</v>
      </c>
      <c r="E413" s="13" t="s">
        <v>173</v>
      </c>
      <c r="F413" s="13">
        <v>80</v>
      </c>
      <c r="G413" s="13">
        <v>7</v>
      </c>
      <c r="H413" s="13">
        <v>21</v>
      </c>
      <c r="I413" s="40">
        <f t="shared" si="252"/>
        <v>28</v>
      </c>
      <c r="J413" s="19">
        <f t="shared" si="253"/>
        <v>1.0569804752217993</v>
      </c>
      <c r="K413" s="1">
        <v>7</v>
      </c>
      <c r="L413" s="1">
        <v>7</v>
      </c>
      <c r="M413" s="1">
        <v>7</v>
      </c>
      <c r="N413" s="1">
        <v>102</v>
      </c>
      <c r="O413" s="1">
        <v>46</v>
      </c>
      <c r="P413" s="1">
        <v>101</v>
      </c>
      <c r="Q413" s="1">
        <v>62</v>
      </c>
      <c r="R413" s="15">
        <f t="shared" si="254"/>
        <v>6.8627450980392163E-2</v>
      </c>
      <c r="S413" s="15">
        <f t="shared" si="255"/>
        <v>2.8112449799196786E-2</v>
      </c>
      <c r="T413" s="16">
        <v>1589.4333333333</v>
      </c>
      <c r="U413" s="16">
        <f t="shared" si="256"/>
        <v>19.86791666666625</v>
      </c>
      <c r="V413" s="16">
        <v>1472.92</v>
      </c>
      <c r="W413" s="16">
        <f t="shared" si="257"/>
        <v>18.4115</v>
      </c>
      <c r="X413" s="16">
        <v>2421.48</v>
      </c>
      <c r="Y413" s="16">
        <f t="shared" si="258"/>
        <v>30.2685</v>
      </c>
      <c r="Z413" s="21">
        <f t="shared" si="259"/>
        <v>0.37821487263763354</v>
      </c>
      <c r="AA413" s="20">
        <f t="shared" si="260"/>
        <v>98.112903225806448</v>
      </c>
      <c r="AB413">
        <v>83</v>
      </c>
      <c r="AC413" s="1">
        <v>15</v>
      </c>
      <c r="AD413" s="1">
        <v>117</v>
      </c>
      <c r="AE413" s="1">
        <v>51</v>
      </c>
      <c r="AF413" s="1">
        <v>35</v>
      </c>
      <c r="AG413" s="15">
        <f t="shared" si="261"/>
        <v>0.11290322580645161</v>
      </c>
      <c r="AH413" s="15">
        <f t="shared" si="262"/>
        <v>0.22580645161290322</v>
      </c>
      <c r="AI413" s="15">
        <f t="shared" si="263"/>
        <v>0.33870967741935482</v>
      </c>
      <c r="AJ413" s="1">
        <v>494</v>
      </c>
      <c r="AK413" s="21">
        <f t="shared" si="264"/>
        <v>0.3605839416058394</v>
      </c>
      <c r="AL413" s="1">
        <v>419</v>
      </c>
      <c r="AM413" s="21">
        <f t="shared" si="265"/>
        <v>0.30583941605839415</v>
      </c>
      <c r="AN413" s="1">
        <v>457</v>
      </c>
      <c r="AO413" s="21">
        <f t="shared" si="266"/>
        <v>0.33357664233576645</v>
      </c>
      <c r="AP413" s="21">
        <f t="shared" si="267"/>
        <v>0.54107338444687847</v>
      </c>
      <c r="AQ413" s="1">
        <v>4</v>
      </c>
      <c r="AR413" s="4">
        <v>-1.1299999999999999</v>
      </c>
      <c r="AS413" s="41">
        <v>584</v>
      </c>
      <c r="AT413" s="41">
        <v>542</v>
      </c>
      <c r="AU413" s="41">
        <v>476</v>
      </c>
      <c r="AV413" s="21">
        <f t="shared" si="268"/>
        <v>0.51865008880994667</v>
      </c>
      <c r="AW413" s="26">
        <v>17.46</v>
      </c>
      <c r="AX413" s="42">
        <v>4</v>
      </c>
      <c r="AY413" s="41">
        <v>0.45200000000000001</v>
      </c>
      <c r="AZ413" s="1">
        <v>3</v>
      </c>
      <c r="BA413" s="43">
        <v>0.43</v>
      </c>
      <c r="BB413" s="16">
        <v>50.21</v>
      </c>
      <c r="BC413" s="26">
        <v>16.559999999999999</v>
      </c>
      <c r="BD413" s="43">
        <v>0.76200000000000001</v>
      </c>
      <c r="BE413" s="43">
        <v>9.0120000000000005</v>
      </c>
      <c r="BF413" s="16">
        <v>53.19</v>
      </c>
      <c r="BG413" s="21">
        <f t="shared" si="269"/>
        <v>7.1346375143843496E-2</v>
      </c>
      <c r="BH413" s="44">
        <f t="shared" si="270"/>
        <v>0.92933333333333334</v>
      </c>
      <c r="BI413" s="42">
        <f t="shared" si="271"/>
        <v>1000.6797084771769</v>
      </c>
      <c r="BJ413" s="21">
        <f t="shared" si="272"/>
        <v>6.797084771768408E-4</v>
      </c>
      <c r="BK413" s="26">
        <f t="shared" si="273"/>
        <v>2.5255954159085356</v>
      </c>
      <c r="BL413" s="26">
        <f t="shared" si="274"/>
        <v>2.1589767265024573</v>
      </c>
      <c r="BM413" s="16">
        <f t="shared" si="275"/>
        <v>35.399071232653498</v>
      </c>
      <c r="BN413" s="16">
        <f t="shared" si="276"/>
        <v>30.551557450506476</v>
      </c>
      <c r="BO413" s="16">
        <f t="shared" si="277"/>
        <v>65.502539173885879</v>
      </c>
      <c r="BP413" s="16">
        <f t="shared" si="278"/>
        <v>51.896912255926999</v>
      </c>
      <c r="BQ413" s="16">
        <f t="shared" si="279"/>
        <v>13.60562691795888</v>
      </c>
      <c r="BR413" s="1">
        <v>62</v>
      </c>
      <c r="BS413" s="1">
        <v>53</v>
      </c>
      <c r="BT413" s="42">
        <v>807</v>
      </c>
      <c r="BU413" s="42">
        <v>697</v>
      </c>
      <c r="BV413" s="42">
        <v>289</v>
      </c>
      <c r="BW413" s="42">
        <v>232</v>
      </c>
      <c r="BX413" s="42">
        <v>292</v>
      </c>
      <c r="BY413" s="42">
        <v>450</v>
      </c>
      <c r="BZ413" s="1">
        <v>755</v>
      </c>
      <c r="CA413" s="1">
        <v>641</v>
      </c>
      <c r="CB413" s="21">
        <f t="shared" si="280"/>
        <v>0.54083094555873923</v>
      </c>
      <c r="CC413" s="4">
        <v>2.54</v>
      </c>
      <c r="CD413" s="45">
        <f t="shared" si="281"/>
        <v>3.9478656912337957</v>
      </c>
      <c r="CE413" s="26">
        <f t="shared" si="282"/>
        <v>2.1309281926755541</v>
      </c>
      <c r="CF413" s="26">
        <f t="shared" si="283"/>
        <v>1.8583676098914712</v>
      </c>
      <c r="CG413" s="26">
        <f t="shared" si="284"/>
        <v>31.567471133356463</v>
      </c>
      <c r="CH413" s="26">
        <f t="shared" si="285"/>
        <v>29.88255116705486</v>
      </c>
      <c r="CI413" s="26">
        <f t="shared" si="286"/>
        <v>58.104960602606667</v>
      </c>
      <c r="CJ413" s="26">
        <f t="shared" si="287"/>
        <v>52.876753060111994</v>
      </c>
      <c r="CK413" s="16">
        <f t="shared" si="288"/>
        <v>8.377419375464207</v>
      </c>
      <c r="CL413" s="42">
        <v>86</v>
      </c>
      <c r="CM413" s="42">
        <v>75</v>
      </c>
      <c r="CN413" s="42">
        <v>1188</v>
      </c>
      <c r="CO413" s="42">
        <v>1131</v>
      </c>
      <c r="CP413" s="42">
        <v>422</v>
      </c>
      <c r="CQ413" s="42">
        <v>389</v>
      </c>
      <c r="CR413" s="42">
        <v>539</v>
      </c>
      <c r="CS413" s="42">
        <v>649</v>
      </c>
      <c r="CT413" s="1">
        <v>8</v>
      </c>
      <c r="CU413" s="1">
        <v>1</v>
      </c>
      <c r="CV413" s="42">
        <f t="shared" si="289"/>
        <v>-7</v>
      </c>
      <c r="CW413" s="26">
        <f t="shared" si="290"/>
        <v>0.30199442149194267</v>
      </c>
      <c r="CX413" s="26">
        <f t="shared" si="291"/>
        <v>3.7749302686492833E-2</v>
      </c>
      <c r="CY413" s="26">
        <f t="shared" si="292"/>
        <v>-0.26424511880544982</v>
      </c>
      <c r="CZ413" s="13">
        <v>65</v>
      </c>
      <c r="DA413" s="13">
        <v>59</v>
      </c>
      <c r="DB413" s="27">
        <v>52.14</v>
      </c>
      <c r="DC413" s="27">
        <v>45.5</v>
      </c>
      <c r="DD413" s="27">
        <v>62.22</v>
      </c>
      <c r="DE413" s="27">
        <v>60.26</v>
      </c>
      <c r="DF413" s="1"/>
      <c r="DG413" s="1"/>
      <c r="DH413" s="21" t="str">
        <f t="shared" si="293"/>
        <v xml:space="preserve"> </v>
      </c>
      <c r="DI413" s="42"/>
      <c r="DJ413" s="42"/>
      <c r="DK413" s="1"/>
      <c r="DL413" s="1"/>
      <c r="DM413" s="1"/>
      <c r="DN413" s="1"/>
      <c r="DO413" s="1"/>
      <c r="DP413" s="1"/>
      <c r="DQ413" s="1"/>
      <c r="DR413" s="42"/>
      <c r="DS413" s="1"/>
      <c r="DT413" s="1"/>
      <c r="DU413" s="1"/>
      <c r="DV413" s="1"/>
      <c r="DW413" s="1"/>
      <c r="DX413" s="13"/>
    </row>
    <row r="414" spans="1:128" x14ac:dyDescent="0.2">
      <c r="A414" s="13" t="s">
        <v>591</v>
      </c>
      <c r="B414" s="13" t="s">
        <v>1629</v>
      </c>
      <c r="C414" s="39" t="s">
        <v>3449</v>
      </c>
      <c r="D414" s="1" t="s">
        <v>314</v>
      </c>
      <c r="E414" s="13" t="s">
        <v>146</v>
      </c>
      <c r="F414" s="13">
        <v>80</v>
      </c>
      <c r="G414" s="13">
        <v>6</v>
      </c>
      <c r="H414" s="13">
        <v>20</v>
      </c>
      <c r="I414" s="40">
        <f t="shared" si="252"/>
        <v>26</v>
      </c>
      <c r="J414" s="19">
        <f t="shared" si="253"/>
        <v>1.4666478634889295</v>
      </c>
      <c r="K414" s="1">
        <v>5</v>
      </c>
      <c r="L414" s="1">
        <v>9</v>
      </c>
      <c r="M414" s="1">
        <v>8</v>
      </c>
      <c r="N414" s="1">
        <v>95</v>
      </c>
      <c r="O414" s="1">
        <v>38</v>
      </c>
      <c r="P414" s="1">
        <v>33</v>
      </c>
      <c r="Q414" s="1">
        <v>109</v>
      </c>
      <c r="R414" s="15">
        <f t="shared" si="254"/>
        <v>6.3157894736842107E-2</v>
      </c>
      <c r="S414" s="15">
        <f t="shared" si="255"/>
        <v>3.614457831325301E-2</v>
      </c>
      <c r="T414" s="16">
        <v>1063.6500000000001</v>
      </c>
      <c r="U414" s="16">
        <f t="shared" si="256"/>
        <v>13.295625000000001</v>
      </c>
      <c r="V414" s="16">
        <v>1018.73</v>
      </c>
      <c r="W414" s="16">
        <f t="shared" si="257"/>
        <v>12.734125000000001</v>
      </c>
      <c r="X414" s="16">
        <v>2907.12</v>
      </c>
      <c r="Y414" s="16">
        <f t="shared" si="258"/>
        <v>36.338999999999999</v>
      </c>
      <c r="Z414" s="21">
        <f t="shared" si="259"/>
        <v>0.25949284868245098</v>
      </c>
      <c r="AA414" s="20">
        <f t="shared" si="260"/>
        <v>127.40625</v>
      </c>
      <c r="AB414">
        <v>38</v>
      </c>
      <c r="AC414" s="1">
        <v>119</v>
      </c>
      <c r="AD414" s="1">
        <v>74</v>
      </c>
      <c r="AE414" s="1">
        <v>14</v>
      </c>
      <c r="AF414" s="1">
        <v>25</v>
      </c>
      <c r="AG414" s="15">
        <f t="shared" si="261"/>
        <v>0.1875</v>
      </c>
      <c r="AH414" s="15">
        <f t="shared" si="262"/>
        <v>0.53125</v>
      </c>
      <c r="AI414" s="15">
        <f t="shared" si="263"/>
        <v>0.71875</v>
      </c>
      <c r="AJ414" s="1">
        <v>287</v>
      </c>
      <c r="AK414" s="21">
        <f t="shared" si="264"/>
        <v>0.30178759200841221</v>
      </c>
      <c r="AL414" s="1">
        <v>325</v>
      </c>
      <c r="AM414" s="21">
        <f t="shared" si="265"/>
        <v>0.34174553101997895</v>
      </c>
      <c r="AN414" s="1">
        <v>339</v>
      </c>
      <c r="AO414" s="21">
        <f t="shared" si="266"/>
        <v>0.35646687697160884</v>
      </c>
      <c r="AP414" s="21">
        <f t="shared" si="267"/>
        <v>0.46895424836601307</v>
      </c>
      <c r="AQ414" s="1">
        <v>4</v>
      </c>
      <c r="AR414" s="4">
        <v>-3.94</v>
      </c>
      <c r="AS414" s="41">
        <v>346</v>
      </c>
      <c r="AT414" s="41">
        <v>368</v>
      </c>
      <c r="AU414" s="41">
        <v>301</v>
      </c>
      <c r="AV414" s="21">
        <f t="shared" si="268"/>
        <v>0.484593837535014</v>
      </c>
      <c r="AW414" s="26">
        <v>17.22</v>
      </c>
      <c r="AX414" s="42">
        <v>9</v>
      </c>
      <c r="AY414" s="41">
        <v>0.47900000000000004</v>
      </c>
      <c r="AZ414" s="1">
        <v>6</v>
      </c>
      <c r="BA414" s="43">
        <v>-0.17</v>
      </c>
      <c r="BB414" s="16">
        <v>49.83</v>
      </c>
      <c r="BC414" s="26">
        <v>17.940000000000001</v>
      </c>
      <c r="BD414" s="43">
        <v>-0.51100000000000001</v>
      </c>
      <c r="BE414" s="43">
        <v>2.952</v>
      </c>
      <c r="BF414" s="16">
        <v>52.15</v>
      </c>
      <c r="BG414" s="21">
        <f t="shared" si="269"/>
        <v>7.0640176600441501E-2</v>
      </c>
      <c r="BH414" s="44">
        <f t="shared" si="270"/>
        <v>0.92873563218390809</v>
      </c>
      <c r="BI414" s="42">
        <f t="shared" si="271"/>
        <v>999.3758087843496</v>
      </c>
      <c r="BJ414" s="21">
        <f t="shared" si="272"/>
        <v>-6.2419121565041036E-4</v>
      </c>
      <c r="BK414" s="26">
        <f t="shared" si="273"/>
        <v>1.8846995769242096</v>
      </c>
      <c r="BL414" s="26">
        <f t="shared" si="274"/>
        <v>1.825802715145328</v>
      </c>
      <c r="BM414" s="16">
        <f t="shared" si="275"/>
        <v>26.68027838583334</v>
      </c>
      <c r="BN414" s="16">
        <f t="shared" si="276"/>
        <v>25.620134873813473</v>
      </c>
      <c r="BO414" s="16">
        <f t="shared" si="277"/>
        <v>52.653794430320104</v>
      </c>
      <c r="BP414" s="16">
        <f t="shared" si="278"/>
        <v>49.414467032481625</v>
      </c>
      <c r="BQ414" s="16">
        <f t="shared" si="279"/>
        <v>3.2393273978384798</v>
      </c>
      <c r="BR414" s="1">
        <v>32</v>
      </c>
      <c r="BS414" s="1">
        <v>31</v>
      </c>
      <c r="BT414" s="42">
        <v>421</v>
      </c>
      <c r="BU414" s="42">
        <v>404</v>
      </c>
      <c r="BV414" s="42">
        <v>196</v>
      </c>
      <c r="BW414" s="42">
        <v>181</v>
      </c>
      <c r="BX414" s="42">
        <v>223</v>
      </c>
      <c r="BY414" s="42">
        <v>245</v>
      </c>
      <c r="BZ414" s="1">
        <v>436</v>
      </c>
      <c r="CA414" s="1">
        <v>375</v>
      </c>
      <c r="CB414" s="21">
        <f t="shared" si="280"/>
        <v>0.53760789149198518</v>
      </c>
      <c r="CC414" s="4">
        <v>2.6</v>
      </c>
      <c r="CD414" s="45">
        <f t="shared" si="281"/>
        <v>0.77242543705416722</v>
      </c>
      <c r="CE414" s="26">
        <f t="shared" si="282"/>
        <v>2.3322050689342029</v>
      </c>
      <c r="CF414" s="26">
        <f t="shared" si="283"/>
        <v>2.311566086023281</v>
      </c>
      <c r="CG414" s="26">
        <f t="shared" si="284"/>
        <v>30.89655741765046</v>
      </c>
      <c r="CH414" s="26">
        <f t="shared" si="285"/>
        <v>30.690167588541236</v>
      </c>
      <c r="CI414" s="26">
        <f t="shared" si="286"/>
        <v>58.057458928424012</v>
      </c>
      <c r="CJ414" s="26">
        <f t="shared" si="287"/>
        <v>53.991579294972347</v>
      </c>
      <c r="CK414" s="16">
        <f t="shared" si="288"/>
        <v>-0.82655223561318536</v>
      </c>
      <c r="CL414" s="42">
        <v>113</v>
      </c>
      <c r="CM414" s="42">
        <v>112</v>
      </c>
      <c r="CN414" s="42">
        <v>1384</v>
      </c>
      <c r="CO414" s="42">
        <v>1375</v>
      </c>
      <c r="CP414" s="42">
        <v>550</v>
      </c>
      <c r="CQ414" s="42">
        <v>530</v>
      </c>
      <c r="CR414" s="42">
        <v>599</v>
      </c>
      <c r="CS414" s="42">
        <v>766</v>
      </c>
      <c r="CT414" s="1">
        <v>11</v>
      </c>
      <c r="CU414" s="1">
        <v>14</v>
      </c>
      <c r="CV414" s="42">
        <f t="shared" si="289"/>
        <v>3</v>
      </c>
      <c r="CW414" s="26">
        <f t="shared" si="290"/>
        <v>0.62050486532223936</v>
      </c>
      <c r="CX414" s="26">
        <f t="shared" si="291"/>
        <v>0.78973346495557739</v>
      </c>
      <c r="CY414" s="26">
        <f t="shared" si="292"/>
        <v>0.16922859963333803</v>
      </c>
      <c r="CZ414" s="13">
        <v>36</v>
      </c>
      <c r="DA414" s="13">
        <v>31</v>
      </c>
      <c r="DB414" s="27">
        <v>35.5</v>
      </c>
      <c r="DC414" s="27">
        <v>34.479999999999997</v>
      </c>
      <c r="DD414" s="27">
        <v>36.86</v>
      </c>
      <c r="DE414" s="27">
        <v>37.200000000000003</v>
      </c>
      <c r="DF414" s="13">
        <v>213</v>
      </c>
      <c r="DG414" s="13">
        <v>219</v>
      </c>
      <c r="DH414" s="21">
        <f t="shared" si="293"/>
        <v>0.49305555555555558</v>
      </c>
      <c r="DI414" s="42">
        <v>142</v>
      </c>
      <c r="DJ414" s="42">
        <v>74</v>
      </c>
      <c r="DK414" s="13">
        <v>24</v>
      </c>
      <c r="DL414" s="13">
        <v>5</v>
      </c>
      <c r="DM414" s="13">
        <v>0.13400000000000001</v>
      </c>
      <c r="DN414" s="13">
        <v>1</v>
      </c>
      <c r="DO414" s="13">
        <v>0</v>
      </c>
      <c r="DP414" s="13">
        <v>7.0000000000000001E-3</v>
      </c>
      <c r="DQ414" s="13">
        <v>160</v>
      </c>
      <c r="DR414" s="46">
        <v>71</v>
      </c>
      <c r="DS414" s="13">
        <v>1</v>
      </c>
      <c r="DT414" s="13">
        <v>30</v>
      </c>
      <c r="DU414" s="13">
        <v>-0.18099999999999999</v>
      </c>
      <c r="DV414" s="13">
        <v>0</v>
      </c>
      <c r="DW414" s="13">
        <v>2</v>
      </c>
      <c r="DX414" s="13">
        <v>-1.3000000000000001E-2</v>
      </c>
    </row>
    <row r="415" spans="1:128" ht="25.5" x14ac:dyDescent="0.2">
      <c r="A415" s="13" t="s">
        <v>1631</v>
      </c>
      <c r="B415" s="13" t="s">
        <v>1632</v>
      </c>
      <c r="C415" s="39" t="s">
        <v>3450</v>
      </c>
      <c r="D415" s="1" t="s">
        <v>409</v>
      </c>
      <c r="E415" s="13" t="s">
        <v>129</v>
      </c>
      <c r="F415" s="13">
        <v>30</v>
      </c>
      <c r="G415" s="13">
        <v>4</v>
      </c>
      <c r="H415" s="13">
        <v>8</v>
      </c>
      <c r="I415" s="40">
        <f t="shared" si="252"/>
        <v>12</v>
      </c>
      <c r="J415" s="19">
        <f t="shared" si="253"/>
        <v>1.9726027397260273</v>
      </c>
      <c r="K415" s="1">
        <v>4</v>
      </c>
      <c r="L415" s="1">
        <v>5</v>
      </c>
      <c r="M415" s="1">
        <v>3</v>
      </c>
      <c r="N415" s="1">
        <v>38</v>
      </c>
      <c r="O415" s="1">
        <v>12</v>
      </c>
      <c r="P415" s="1">
        <v>18</v>
      </c>
      <c r="Q415" s="1">
        <v>46</v>
      </c>
      <c r="R415" s="15">
        <f t="shared" si="254"/>
        <v>0.10526315789473684</v>
      </c>
      <c r="S415" s="15">
        <f t="shared" si="255"/>
        <v>5.8823529411764705E-2</v>
      </c>
      <c r="T415" s="16">
        <v>365</v>
      </c>
      <c r="U415" s="16">
        <f t="shared" si="256"/>
        <v>12.166666666666666</v>
      </c>
      <c r="V415" s="16">
        <v>373.65</v>
      </c>
      <c r="W415" s="16">
        <f t="shared" si="257"/>
        <v>12.455</v>
      </c>
      <c r="X415" s="16">
        <v>1074.76</v>
      </c>
      <c r="Y415" s="16">
        <f t="shared" si="258"/>
        <v>35.825333333333333</v>
      </c>
      <c r="Z415" s="21">
        <f t="shared" si="259"/>
        <v>0.25797253540088788</v>
      </c>
      <c r="AA415" s="20">
        <f t="shared" si="260"/>
        <v>59.285714285714292</v>
      </c>
      <c r="AB415">
        <v>7</v>
      </c>
      <c r="AC415" s="1">
        <v>71</v>
      </c>
      <c r="AD415" s="1">
        <v>39</v>
      </c>
      <c r="AE415" s="1">
        <v>9</v>
      </c>
      <c r="AF415" s="1">
        <v>13</v>
      </c>
      <c r="AG415" s="15">
        <f t="shared" si="261"/>
        <v>0.2857142857142857</v>
      </c>
      <c r="AH415" s="15">
        <f t="shared" si="262"/>
        <v>0.5714285714285714</v>
      </c>
      <c r="AI415" s="15">
        <f t="shared" si="263"/>
        <v>0.8571428571428571</v>
      </c>
      <c r="AJ415" s="1">
        <v>97</v>
      </c>
      <c r="AK415" s="21">
        <f t="shared" si="264"/>
        <v>0.27953890489913547</v>
      </c>
      <c r="AL415" s="1">
        <v>133</v>
      </c>
      <c r="AM415" s="21">
        <f t="shared" si="265"/>
        <v>0.38328530259365995</v>
      </c>
      <c r="AN415" s="1">
        <v>117</v>
      </c>
      <c r="AO415" s="21">
        <f t="shared" si="266"/>
        <v>0.33717579250720459</v>
      </c>
      <c r="AP415" s="21">
        <f t="shared" si="267"/>
        <v>0.42173913043478262</v>
      </c>
      <c r="AQ415" s="1">
        <v>2</v>
      </c>
      <c r="AR415" s="4">
        <v>-9.0299999999999994</v>
      </c>
      <c r="AS415" s="41">
        <v>113</v>
      </c>
      <c r="AT415" s="41">
        <v>133</v>
      </c>
      <c r="AU415" s="41">
        <v>97</v>
      </c>
      <c r="AV415" s="21">
        <f t="shared" si="268"/>
        <v>0.45934959349593496</v>
      </c>
      <c r="AW415" s="26">
        <v>17.05</v>
      </c>
      <c r="AX415" s="42">
        <v>11</v>
      </c>
      <c r="AY415" s="41">
        <v>0.34500000000000003</v>
      </c>
      <c r="AZ415" s="1">
        <v>8</v>
      </c>
      <c r="BA415" s="43">
        <v>-0.314</v>
      </c>
      <c r="BB415" s="16">
        <v>49.91</v>
      </c>
      <c r="BC415" s="26">
        <v>17.37</v>
      </c>
      <c r="BD415" s="43">
        <v>-4.03</v>
      </c>
      <c r="BE415" s="43">
        <v>-4.8319999999999999</v>
      </c>
      <c r="BF415" s="16">
        <v>48.98</v>
      </c>
      <c r="BG415" s="21">
        <f t="shared" si="269"/>
        <v>8.4337349397590355E-2</v>
      </c>
      <c r="BH415" s="44">
        <f t="shared" si="270"/>
        <v>0.91397849462365588</v>
      </c>
      <c r="BI415" s="42">
        <f t="shared" si="271"/>
        <v>998.31584402124633</v>
      </c>
      <c r="BJ415" s="21">
        <f t="shared" si="272"/>
        <v>-1.6841559787537652E-3</v>
      </c>
      <c r="BK415" s="26">
        <f t="shared" si="273"/>
        <v>2.2480931352870335</v>
      </c>
      <c r="BL415" s="26">
        <f t="shared" si="274"/>
        <v>2.5692492974708951</v>
      </c>
      <c r="BM415" s="16">
        <f t="shared" si="275"/>
        <v>26.655961461260539</v>
      </c>
      <c r="BN415" s="16">
        <f t="shared" si="276"/>
        <v>29.867523083099162</v>
      </c>
      <c r="BO415" s="16">
        <f t="shared" si="277"/>
        <v>48.494580489763152</v>
      </c>
      <c r="BP415" s="16">
        <f t="shared" si="278"/>
        <v>53.15134484142915</v>
      </c>
      <c r="BQ415" s="16">
        <f t="shared" si="279"/>
        <v>-4.6567643516659984</v>
      </c>
      <c r="BR415" s="1">
        <v>14</v>
      </c>
      <c r="BS415" s="1">
        <v>16</v>
      </c>
      <c r="BT415" s="42">
        <v>152</v>
      </c>
      <c r="BU415" s="42">
        <v>170</v>
      </c>
      <c r="BV415" s="42">
        <v>58</v>
      </c>
      <c r="BW415" s="42">
        <v>56</v>
      </c>
      <c r="BX415" s="42">
        <v>89</v>
      </c>
      <c r="BY415" s="42">
        <v>78</v>
      </c>
      <c r="BZ415" s="1">
        <v>154</v>
      </c>
      <c r="CA415" s="1">
        <v>172</v>
      </c>
      <c r="CB415" s="21">
        <f t="shared" si="280"/>
        <v>0.47239263803680981</v>
      </c>
      <c r="CC415" s="4">
        <v>-2.4500000000000002</v>
      </c>
      <c r="CD415" s="45">
        <f t="shared" si="281"/>
        <v>1.6494965178992196</v>
      </c>
      <c r="CE415" s="26">
        <f t="shared" si="282"/>
        <v>3.1262793553909711</v>
      </c>
      <c r="CF415" s="26">
        <f t="shared" si="283"/>
        <v>2.9588001042093119</v>
      </c>
      <c r="CG415" s="26">
        <f t="shared" si="284"/>
        <v>32.825933231605198</v>
      </c>
      <c r="CH415" s="26">
        <f t="shared" si="285"/>
        <v>29.978785961516991</v>
      </c>
      <c r="CI415" s="26">
        <f t="shared" si="286"/>
        <v>57.83616807473296</v>
      </c>
      <c r="CJ415" s="26">
        <f t="shared" si="287"/>
        <v>54.598235885220888</v>
      </c>
      <c r="CK415" s="16">
        <f t="shared" si="288"/>
        <v>-7.894696541178071</v>
      </c>
      <c r="CL415" s="42">
        <v>56</v>
      </c>
      <c r="CM415" s="42">
        <v>53</v>
      </c>
      <c r="CN415" s="42">
        <v>532</v>
      </c>
      <c r="CO415" s="42">
        <v>484</v>
      </c>
      <c r="CP415" s="42">
        <v>197</v>
      </c>
      <c r="CQ415" s="42">
        <v>188</v>
      </c>
      <c r="CR415" s="42">
        <v>253</v>
      </c>
      <c r="CS415" s="42">
        <v>251</v>
      </c>
      <c r="CT415" s="1">
        <v>4</v>
      </c>
      <c r="CU415" s="1">
        <v>0</v>
      </c>
      <c r="CV415" s="42">
        <f t="shared" si="289"/>
        <v>-4</v>
      </c>
      <c r="CW415" s="26">
        <f t="shared" si="290"/>
        <v>0.65753424657534243</v>
      </c>
      <c r="CX415" s="26">
        <f t="shared" si="291"/>
        <v>0</v>
      </c>
      <c r="CY415" s="26">
        <f t="shared" si="292"/>
        <v>-0.65753424657534243</v>
      </c>
      <c r="CZ415" s="13">
        <v>15</v>
      </c>
      <c r="DA415" s="13">
        <v>16</v>
      </c>
      <c r="DB415" s="27">
        <v>13.68</v>
      </c>
      <c r="DC415" s="27">
        <v>14.82</v>
      </c>
      <c r="DD415" s="27">
        <v>13.02</v>
      </c>
      <c r="DE415" s="27">
        <v>15.37</v>
      </c>
      <c r="DF415" s="13">
        <v>0</v>
      </c>
      <c r="DG415" s="13">
        <v>0</v>
      </c>
      <c r="DH415" s="21" t="str">
        <f t="shared" si="293"/>
        <v xml:space="preserve"> </v>
      </c>
      <c r="DI415" s="42"/>
      <c r="DJ415" s="42"/>
      <c r="DK415" s="1"/>
      <c r="DL415" s="1"/>
      <c r="DM415" s="1"/>
      <c r="DN415" s="1"/>
      <c r="DO415" s="1"/>
      <c r="DP415" s="1"/>
      <c r="DQ415" s="47"/>
      <c r="DR415" s="46"/>
      <c r="DS415" s="13"/>
      <c r="DT415" s="13"/>
      <c r="DU415" s="13"/>
      <c r="DV415" s="13"/>
      <c r="DW415" s="13"/>
      <c r="DX415" s="1"/>
    </row>
    <row r="416" spans="1:128" ht="25.5" x14ac:dyDescent="0.2">
      <c r="A416" s="13" t="s">
        <v>546</v>
      </c>
      <c r="B416" s="13" t="s">
        <v>1635</v>
      </c>
      <c r="C416" s="39" t="s">
        <v>3451</v>
      </c>
      <c r="D416" s="1" t="s">
        <v>287</v>
      </c>
      <c r="E416" s="13" t="s">
        <v>503</v>
      </c>
      <c r="F416" s="13">
        <v>38</v>
      </c>
      <c r="G416" s="13">
        <v>6</v>
      </c>
      <c r="H416" s="13">
        <v>8</v>
      </c>
      <c r="I416" s="40">
        <f t="shared" si="252"/>
        <v>14</v>
      </c>
      <c r="J416" s="19">
        <f t="shared" si="253"/>
        <v>2.0109324502252712</v>
      </c>
      <c r="K416" s="1">
        <v>6</v>
      </c>
      <c r="L416" s="1">
        <v>5</v>
      </c>
      <c r="M416" s="1">
        <v>2</v>
      </c>
      <c r="N416" s="1">
        <v>78</v>
      </c>
      <c r="O416" s="1">
        <v>23</v>
      </c>
      <c r="P416" s="1">
        <v>38</v>
      </c>
      <c r="Q416" s="1">
        <v>57</v>
      </c>
      <c r="R416" s="15">
        <f t="shared" si="254"/>
        <v>7.6923076923076927E-2</v>
      </c>
      <c r="S416" s="15">
        <f t="shared" si="255"/>
        <v>4.3165467625899283E-2</v>
      </c>
      <c r="T416" s="16">
        <v>417.71666666670001</v>
      </c>
      <c r="U416" s="16">
        <f t="shared" si="256"/>
        <v>10.99254385965</v>
      </c>
      <c r="V416" s="16">
        <v>408.3</v>
      </c>
      <c r="W416" s="16">
        <f t="shared" si="257"/>
        <v>10.744736842105263</v>
      </c>
      <c r="X416" s="16">
        <v>1456.07</v>
      </c>
      <c r="Y416" s="16">
        <f t="shared" si="258"/>
        <v>38.317631578947363</v>
      </c>
      <c r="Z416" s="21">
        <f t="shared" si="259"/>
        <v>0.21900159303142619</v>
      </c>
      <c r="AA416" s="20">
        <f t="shared" si="260"/>
        <v>68.235294117647058</v>
      </c>
      <c r="AB416">
        <v>8</v>
      </c>
      <c r="AC416" s="1">
        <v>49</v>
      </c>
      <c r="AD416" s="1">
        <v>49</v>
      </c>
      <c r="AE416" s="1">
        <v>6</v>
      </c>
      <c r="AF416" s="1">
        <v>20</v>
      </c>
      <c r="AG416" s="15">
        <f t="shared" si="261"/>
        <v>0.35294117647058826</v>
      </c>
      <c r="AH416" s="15">
        <f t="shared" si="262"/>
        <v>0.41176470588235292</v>
      </c>
      <c r="AI416" s="15">
        <f t="shared" si="263"/>
        <v>0.76470588235294112</v>
      </c>
      <c r="AJ416" s="1">
        <v>131</v>
      </c>
      <c r="AK416" s="21">
        <f t="shared" si="264"/>
        <v>0.3512064343163539</v>
      </c>
      <c r="AL416" s="1">
        <v>115</v>
      </c>
      <c r="AM416" s="21">
        <f t="shared" si="265"/>
        <v>0.30831099195710454</v>
      </c>
      <c r="AN416" s="1">
        <v>127</v>
      </c>
      <c r="AO416" s="21">
        <f t="shared" si="266"/>
        <v>0.34048257372654156</v>
      </c>
      <c r="AP416" s="21">
        <f t="shared" si="267"/>
        <v>0.53252032520325199</v>
      </c>
      <c r="AQ416" s="1">
        <v>10</v>
      </c>
      <c r="AR416" s="4">
        <v>3.67</v>
      </c>
      <c r="AS416" s="41">
        <v>162</v>
      </c>
      <c r="AT416" s="41">
        <v>148</v>
      </c>
      <c r="AU416" s="41">
        <v>140</v>
      </c>
      <c r="AV416" s="21">
        <f t="shared" si="268"/>
        <v>0.52258064516129032</v>
      </c>
      <c r="AW416" s="26">
        <v>16.850000000000001</v>
      </c>
      <c r="AX416" s="42">
        <v>13</v>
      </c>
      <c r="AY416" s="41">
        <v>-0.26100000000000001</v>
      </c>
      <c r="AZ416" s="1">
        <v>12</v>
      </c>
      <c r="BA416" s="43">
        <v>-1.028</v>
      </c>
      <c r="BB416" s="16">
        <v>49.63</v>
      </c>
      <c r="BC416" s="26">
        <v>17.22</v>
      </c>
      <c r="BD416" s="43">
        <v>-1.496</v>
      </c>
      <c r="BE416" s="43">
        <v>2.714</v>
      </c>
      <c r="BF416" s="16">
        <v>51.62</v>
      </c>
      <c r="BG416" s="21">
        <f t="shared" si="269"/>
        <v>7.3275862068965511E-2</v>
      </c>
      <c r="BH416" s="44">
        <f t="shared" si="270"/>
        <v>0.90954773869346739</v>
      </c>
      <c r="BI416" s="42">
        <f t="shared" si="271"/>
        <v>982.82360076243287</v>
      </c>
      <c r="BJ416" s="21">
        <f t="shared" si="272"/>
        <v>-1.71763992375671E-2</v>
      </c>
      <c r="BK416" s="26">
        <f t="shared" si="273"/>
        <v>2.4981631153563555</v>
      </c>
      <c r="BL416" s="26">
        <f t="shared" si="274"/>
        <v>2.6451138868479056</v>
      </c>
      <c r="BM416" s="16">
        <f t="shared" si="275"/>
        <v>34.092578986039676</v>
      </c>
      <c r="BN416" s="16">
        <f t="shared" si="276"/>
        <v>29.243203526818515</v>
      </c>
      <c r="BO416" s="16">
        <f t="shared" si="277"/>
        <v>67.009551800146937</v>
      </c>
      <c r="BP416" s="16">
        <f t="shared" si="278"/>
        <v>55.988243938280675</v>
      </c>
      <c r="BQ416" s="16">
        <f t="shared" si="279"/>
        <v>11.021307861866262</v>
      </c>
      <c r="BR416" s="1">
        <v>17</v>
      </c>
      <c r="BS416" s="1">
        <v>18</v>
      </c>
      <c r="BT416" s="42">
        <v>215</v>
      </c>
      <c r="BU416" s="42">
        <v>181</v>
      </c>
      <c r="BV416" s="42">
        <v>75</v>
      </c>
      <c r="BW416" s="42">
        <v>85</v>
      </c>
      <c r="BX416" s="42">
        <v>97</v>
      </c>
      <c r="BY416" s="42">
        <v>149</v>
      </c>
      <c r="BZ416" s="1">
        <v>195</v>
      </c>
      <c r="CA416" s="1">
        <v>196</v>
      </c>
      <c r="CB416" s="21">
        <f t="shared" si="280"/>
        <v>0.49872122762148335</v>
      </c>
      <c r="CC416" s="4">
        <v>-1.9500000000000002</v>
      </c>
      <c r="CD416" s="45">
        <f t="shared" si="281"/>
        <v>6.4088200569882137</v>
      </c>
      <c r="CE416" s="26">
        <f t="shared" si="282"/>
        <v>1.9367200752711067</v>
      </c>
      <c r="CF416" s="26">
        <f t="shared" si="283"/>
        <v>2.7196494674019798</v>
      </c>
      <c r="CG416" s="26">
        <f t="shared" si="284"/>
        <v>31.770450596468581</v>
      </c>
      <c r="CH416" s="26">
        <f t="shared" si="285"/>
        <v>29.874937331309628</v>
      </c>
      <c r="CI416" s="26">
        <f t="shared" si="286"/>
        <v>63.211246712039959</v>
      </c>
      <c r="CJ416" s="26">
        <f t="shared" si="287"/>
        <v>57.27746605589018</v>
      </c>
      <c r="CK416" s="16">
        <f t="shared" si="288"/>
        <v>5.0875272057164835</v>
      </c>
      <c r="CL416" s="42">
        <v>47</v>
      </c>
      <c r="CM416" s="42">
        <v>66</v>
      </c>
      <c r="CN416" s="42">
        <v>724</v>
      </c>
      <c r="CO416" s="42">
        <v>659</v>
      </c>
      <c r="CP416" s="42">
        <v>328</v>
      </c>
      <c r="CQ416" s="42">
        <v>282</v>
      </c>
      <c r="CR416" s="42">
        <v>383</v>
      </c>
      <c r="CS416" s="42">
        <v>435</v>
      </c>
      <c r="CT416" s="1">
        <v>5</v>
      </c>
      <c r="CU416" s="1">
        <v>2</v>
      </c>
      <c r="CV416" s="42">
        <f t="shared" si="289"/>
        <v>-3</v>
      </c>
      <c r="CW416" s="26">
        <f t="shared" si="290"/>
        <v>0.71819016079473974</v>
      </c>
      <c r="CX416" s="26">
        <f t="shared" si="291"/>
        <v>0.28727606431789593</v>
      </c>
      <c r="CY416" s="26">
        <f t="shared" si="292"/>
        <v>-0.43091409647684387</v>
      </c>
      <c r="CZ416" s="13">
        <v>18</v>
      </c>
      <c r="DA416" s="13">
        <v>16</v>
      </c>
      <c r="DB416" s="27">
        <v>14.67</v>
      </c>
      <c r="DC416" s="27">
        <v>15.76</v>
      </c>
      <c r="DD416" s="27">
        <v>17.11</v>
      </c>
      <c r="DE416" s="27">
        <v>16.05</v>
      </c>
      <c r="DF416" s="13">
        <v>13</v>
      </c>
      <c r="DG416" s="13">
        <v>15</v>
      </c>
      <c r="DH416" s="21">
        <f t="shared" si="293"/>
        <v>0.4642857142857143</v>
      </c>
      <c r="DI416" s="42">
        <v>14</v>
      </c>
      <c r="DJ416" s="42">
        <v>7</v>
      </c>
      <c r="DK416" s="13">
        <v>2</v>
      </c>
      <c r="DL416" s="13">
        <v>0</v>
      </c>
      <c r="DM416" s="13">
        <v>0.14300000000000002</v>
      </c>
      <c r="DN416" s="13">
        <v>0</v>
      </c>
      <c r="DO416" s="13">
        <v>0</v>
      </c>
      <c r="DP416" s="13">
        <v>0</v>
      </c>
      <c r="DQ416" s="13">
        <v>8</v>
      </c>
      <c r="DR416" s="46">
        <v>3</v>
      </c>
      <c r="DS416" s="13">
        <v>0</v>
      </c>
      <c r="DT416" s="13">
        <v>0</v>
      </c>
      <c r="DU416" s="13">
        <v>0</v>
      </c>
      <c r="DV416" s="13">
        <v>0</v>
      </c>
      <c r="DW416" s="13">
        <v>0</v>
      </c>
      <c r="DX416" s="13">
        <v>0</v>
      </c>
    </row>
    <row r="417" spans="1:128" ht="25.5" x14ac:dyDescent="0.2">
      <c r="A417" s="13" t="s">
        <v>519</v>
      </c>
      <c r="B417" s="13" t="s">
        <v>1640</v>
      </c>
      <c r="C417" s="39" t="s">
        <v>3452</v>
      </c>
      <c r="D417" s="1" t="s">
        <v>334</v>
      </c>
      <c r="E417" s="13" t="s">
        <v>146</v>
      </c>
      <c r="F417" s="13">
        <v>81</v>
      </c>
      <c r="G417" s="13">
        <v>14</v>
      </c>
      <c r="H417" s="13">
        <v>19</v>
      </c>
      <c r="I417" s="40">
        <f t="shared" si="252"/>
        <v>33</v>
      </c>
      <c r="J417" s="19">
        <f t="shared" si="253"/>
        <v>1.6560953509444944</v>
      </c>
      <c r="K417" s="1">
        <v>10</v>
      </c>
      <c r="L417" s="1">
        <v>8</v>
      </c>
      <c r="M417" s="1">
        <v>7</v>
      </c>
      <c r="N417" s="1">
        <v>125</v>
      </c>
      <c r="O417" s="1">
        <v>52</v>
      </c>
      <c r="P417" s="1">
        <v>56</v>
      </c>
      <c r="Q417" s="1">
        <v>126</v>
      </c>
      <c r="R417" s="15">
        <f t="shared" si="254"/>
        <v>0.112</v>
      </c>
      <c r="S417" s="15">
        <f t="shared" si="255"/>
        <v>6.0085836909871244E-2</v>
      </c>
      <c r="T417" s="16">
        <v>1195.5833333333001</v>
      </c>
      <c r="U417" s="16">
        <f t="shared" si="256"/>
        <v>14.760288065843211</v>
      </c>
      <c r="V417" s="16">
        <v>1117.75</v>
      </c>
      <c r="W417" s="16">
        <f t="shared" si="257"/>
        <v>13.799382716049383</v>
      </c>
      <c r="X417" s="16">
        <v>2784.3</v>
      </c>
      <c r="Y417" s="16">
        <f t="shared" si="258"/>
        <v>34.374074074074073</v>
      </c>
      <c r="Z417" s="21">
        <f t="shared" si="259"/>
        <v>0.28645199318307046</v>
      </c>
      <c r="AA417" s="20">
        <f t="shared" si="260"/>
        <v>108.1025641025641</v>
      </c>
      <c r="AB417">
        <v>37</v>
      </c>
      <c r="AC417" s="1">
        <v>152</v>
      </c>
      <c r="AD417" s="1">
        <v>101</v>
      </c>
      <c r="AE417" s="1">
        <v>20</v>
      </c>
      <c r="AF417" s="1">
        <v>36</v>
      </c>
      <c r="AG417" s="15">
        <f t="shared" si="261"/>
        <v>0.35897435897435898</v>
      </c>
      <c r="AH417" s="15">
        <f t="shared" si="262"/>
        <v>0.38461538461538464</v>
      </c>
      <c r="AI417" s="15">
        <f t="shared" si="263"/>
        <v>0.74358974358974361</v>
      </c>
      <c r="AJ417" s="1">
        <v>360</v>
      </c>
      <c r="AK417" s="21">
        <f t="shared" si="264"/>
        <v>0.30664395229982966</v>
      </c>
      <c r="AL417" s="1">
        <v>418</v>
      </c>
      <c r="AM417" s="21">
        <f t="shared" si="265"/>
        <v>0.35604770017035775</v>
      </c>
      <c r="AN417" s="1">
        <v>396</v>
      </c>
      <c r="AO417" s="21">
        <f t="shared" si="266"/>
        <v>0.33730834752981259</v>
      </c>
      <c r="AP417" s="21">
        <f t="shared" si="267"/>
        <v>0.46272493573264784</v>
      </c>
      <c r="AQ417" s="1">
        <v>2</v>
      </c>
      <c r="AR417" s="4">
        <v>-5.32</v>
      </c>
      <c r="AS417" s="41">
        <v>441</v>
      </c>
      <c r="AT417" s="41">
        <v>407</v>
      </c>
      <c r="AU417" s="41">
        <v>384</v>
      </c>
      <c r="AV417" s="21">
        <f t="shared" si="268"/>
        <v>0.52004716981132071</v>
      </c>
      <c r="AW417" s="26">
        <v>17.63</v>
      </c>
      <c r="AX417" s="42">
        <v>3</v>
      </c>
      <c r="AY417" s="41">
        <v>1.2669999999999999</v>
      </c>
      <c r="AZ417" s="1">
        <v>2</v>
      </c>
      <c r="BA417" s="43">
        <v>0.98</v>
      </c>
      <c r="BB417" s="16">
        <v>50.47</v>
      </c>
      <c r="BC417" s="26">
        <v>17.66</v>
      </c>
      <c r="BD417" s="43">
        <v>0.57100000000000006</v>
      </c>
      <c r="BE417" s="43">
        <v>2.4830000000000001</v>
      </c>
      <c r="BF417" s="16">
        <v>50.09</v>
      </c>
      <c r="BG417" s="21">
        <f t="shared" si="269"/>
        <v>7.4003795066413663E-2</v>
      </c>
      <c r="BH417" s="44">
        <f t="shared" si="270"/>
        <v>0.92110091743119271</v>
      </c>
      <c r="BI417" s="42">
        <f t="shared" si="271"/>
        <v>995.10471249760633</v>
      </c>
      <c r="BJ417" s="21">
        <f t="shared" si="272"/>
        <v>-4.8952875023936249E-3</v>
      </c>
      <c r="BK417" s="26">
        <f t="shared" si="273"/>
        <v>2.0934913889510174</v>
      </c>
      <c r="BL417" s="26">
        <f t="shared" si="274"/>
        <v>2.3082084544844554</v>
      </c>
      <c r="BM417" s="16">
        <f t="shared" si="275"/>
        <v>28.288973384030417</v>
      </c>
      <c r="BN417" s="16">
        <f t="shared" si="276"/>
        <v>29.255200178930888</v>
      </c>
      <c r="BO417" s="16">
        <f t="shared" si="277"/>
        <v>56.846343099977638</v>
      </c>
      <c r="BP417" s="16">
        <f t="shared" si="278"/>
        <v>54.699172444643253</v>
      </c>
      <c r="BQ417" s="16">
        <f t="shared" si="279"/>
        <v>2.147170655334385</v>
      </c>
      <c r="BR417" s="1">
        <v>39</v>
      </c>
      <c r="BS417" s="1">
        <v>43</v>
      </c>
      <c r="BT417" s="42">
        <v>488</v>
      </c>
      <c r="BU417" s="42">
        <v>502</v>
      </c>
      <c r="BV417" s="42">
        <v>250</v>
      </c>
      <c r="BW417" s="42">
        <v>225</v>
      </c>
      <c r="BX417" s="42">
        <v>249</v>
      </c>
      <c r="BY417" s="42">
        <v>282</v>
      </c>
      <c r="BZ417" s="1">
        <v>467</v>
      </c>
      <c r="CA417" s="1">
        <v>463</v>
      </c>
      <c r="CB417" s="21">
        <f t="shared" si="280"/>
        <v>0.50215053763440864</v>
      </c>
      <c r="CC417" s="4">
        <v>-2.9</v>
      </c>
      <c r="CD417" s="45">
        <f t="shared" si="281"/>
        <v>1.4487721977508379</v>
      </c>
      <c r="CE417" s="26">
        <f t="shared" si="282"/>
        <v>2.5428294364831379</v>
      </c>
      <c r="CF417" s="26">
        <f t="shared" si="283"/>
        <v>2.2411378084258162</v>
      </c>
      <c r="CG417" s="26">
        <f t="shared" si="284"/>
        <v>29.220989117551991</v>
      </c>
      <c r="CH417" s="26">
        <f t="shared" si="285"/>
        <v>27.626333369249007</v>
      </c>
      <c r="CI417" s="26">
        <f t="shared" si="286"/>
        <v>56.00689580864131</v>
      </c>
      <c r="CJ417" s="26">
        <f t="shared" si="287"/>
        <v>53.205473548109047</v>
      </c>
      <c r="CK417" s="16">
        <f t="shared" si="288"/>
        <v>-0.65425160519787795</v>
      </c>
      <c r="CL417" s="42">
        <v>118</v>
      </c>
      <c r="CM417" s="42">
        <v>104</v>
      </c>
      <c r="CN417" s="42">
        <v>1238</v>
      </c>
      <c r="CO417" s="42">
        <v>1178</v>
      </c>
      <c r="CP417" s="42">
        <v>624</v>
      </c>
      <c r="CQ417" s="42">
        <v>535</v>
      </c>
      <c r="CR417" s="42">
        <v>652</v>
      </c>
      <c r="CS417" s="42">
        <v>619</v>
      </c>
      <c r="CT417" s="1">
        <v>14</v>
      </c>
      <c r="CU417" s="1">
        <v>15</v>
      </c>
      <c r="CV417" s="42">
        <f t="shared" si="289"/>
        <v>1</v>
      </c>
      <c r="CW417" s="26">
        <f t="shared" si="290"/>
        <v>0.7025859064613007</v>
      </c>
      <c r="CX417" s="26">
        <f t="shared" si="291"/>
        <v>0.75277061406567924</v>
      </c>
      <c r="CY417" s="26">
        <f t="shared" si="292"/>
        <v>5.0184707604378619E-2</v>
      </c>
      <c r="CZ417" s="13">
        <v>42</v>
      </c>
      <c r="DA417" s="13">
        <v>41</v>
      </c>
      <c r="DB417" s="27">
        <v>47.49</v>
      </c>
      <c r="DC417" s="27">
        <v>40.39</v>
      </c>
      <c r="DD417" s="27">
        <v>42.76</v>
      </c>
      <c r="DE417" s="27">
        <v>40.21</v>
      </c>
      <c r="DF417" s="13">
        <v>696</v>
      </c>
      <c r="DG417" s="13">
        <v>516</v>
      </c>
      <c r="DH417" s="21">
        <f t="shared" si="293"/>
        <v>0.57425742574257421</v>
      </c>
      <c r="DI417" s="42">
        <v>380</v>
      </c>
      <c r="DJ417" s="42">
        <v>224</v>
      </c>
      <c r="DK417" s="13">
        <v>69</v>
      </c>
      <c r="DL417" s="13">
        <v>4</v>
      </c>
      <c r="DM417" s="13">
        <v>0.17100000000000001</v>
      </c>
      <c r="DN417" s="13">
        <v>3</v>
      </c>
      <c r="DO417" s="13">
        <v>1</v>
      </c>
      <c r="DP417" s="13">
        <v>5.0000000000000001E-3</v>
      </c>
      <c r="DQ417" s="13">
        <v>423</v>
      </c>
      <c r="DR417" s="46">
        <v>243</v>
      </c>
      <c r="DS417" s="13">
        <v>5</v>
      </c>
      <c r="DT417" s="13">
        <v>59</v>
      </c>
      <c r="DU417" s="13">
        <v>-0.128</v>
      </c>
      <c r="DV417" s="13">
        <v>0</v>
      </c>
      <c r="DW417" s="13">
        <v>6</v>
      </c>
      <c r="DX417" s="13">
        <v>-1.4E-2</v>
      </c>
    </row>
    <row r="418" spans="1:128" x14ac:dyDescent="0.2">
      <c r="A418" s="13" t="s">
        <v>1642</v>
      </c>
      <c r="B418" s="13" t="s">
        <v>1643</v>
      </c>
      <c r="C418" s="39" t="s">
        <v>3453</v>
      </c>
      <c r="D418" s="1" t="s">
        <v>249</v>
      </c>
      <c r="E418" s="13" t="s">
        <v>328</v>
      </c>
      <c r="F418" s="13">
        <v>82</v>
      </c>
      <c r="G418" s="13">
        <v>17</v>
      </c>
      <c r="H418" s="13">
        <v>19</v>
      </c>
      <c r="I418" s="40">
        <f t="shared" si="252"/>
        <v>36</v>
      </c>
      <c r="J418" s="19">
        <f t="shared" si="253"/>
        <v>1.7458072337846029</v>
      </c>
      <c r="K418" s="1">
        <v>14</v>
      </c>
      <c r="L418" s="1">
        <v>8</v>
      </c>
      <c r="M418" s="1">
        <v>8</v>
      </c>
      <c r="N418" s="1">
        <v>186</v>
      </c>
      <c r="O418" s="1">
        <v>58</v>
      </c>
      <c r="P418" s="1">
        <v>82</v>
      </c>
      <c r="Q418" s="1">
        <v>176</v>
      </c>
      <c r="R418" s="15">
        <f t="shared" si="254"/>
        <v>9.1397849462365593E-2</v>
      </c>
      <c r="S418" s="15">
        <f t="shared" si="255"/>
        <v>5.2147239263803678E-2</v>
      </c>
      <c r="T418" s="16">
        <v>1237.25</v>
      </c>
      <c r="U418" s="16">
        <f t="shared" si="256"/>
        <v>15.088414634146341</v>
      </c>
      <c r="V418" s="16">
        <v>1142.3800000000001</v>
      </c>
      <c r="W418" s="16">
        <f t="shared" si="257"/>
        <v>13.931463414634148</v>
      </c>
      <c r="X418" s="16">
        <v>2711.45</v>
      </c>
      <c r="Y418" s="16">
        <f t="shared" si="258"/>
        <v>33.066463414634143</v>
      </c>
      <c r="Z418" s="21">
        <f t="shared" si="259"/>
        <v>0.29642719061297468</v>
      </c>
      <c r="AA418" s="20">
        <f t="shared" si="260"/>
        <v>117.46341463414633</v>
      </c>
      <c r="AB418">
        <v>11</v>
      </c>
      <c r="AC418" s="1">
        <v>17</v>
      </c>
      <c r="AD418" s="1">
        <v>44</v>
      </c>
      <c r="AE418" s="1">
        <v>46</v>
      </c>
      <c r="AF418" s="1">
        <v>31</v>
      </c>
      <c r="AG418" s="15">
        <f t="shared" si="261"/>
        <v>0.41463414634146339</v>
      </c>
      <c r="AH418" s="15">
        <f t="shared" si="262"/>
        <v>0.3902439024390244</v>
      </c>
      <c r="AI418" s="15">
        <f t="shared" si="263"/>
        <v>0.80487804878048785</v>
      </c>
      <c r="AJ418" s="1">
        <v>376</v>
      </c>
      <c r="AK418" s="21">
        <f t="shared" si="264"/>
        <v>0.32246998284734135</v>
      </c>
      <c r="AL418" s="1">
        <v>379</v>
      </c>
      <c r="AM418" s="21">
        <f t="shared" si="265"/>
        <v>0.32504288164665524</v>
      </c>
      <c r="AN418" s="1">
        <v>411</v>
      </c>
      <c r="AO418" s="21">
        <f t="shared" si="266"/>
        <v>0.35248713550600341</v>
      </c>
      <c r="AP418" s="21">
        <f t="shared" si="267"/>
        <v>0.49801324503311256</v>
      </c>
      <c r="AQ418" s="1">
        <v>12</v>
      </c>
      <c r="AR418" s="4">
        <v>7.52</v>
      </c>
      <c r="AS418" s="41">
        <v>417</v>
      </c>
      <c r="AT418" s="41">
        <v>464</v>
      </c>
      <c r="AU418" s="41">
        <v>422</v>
      </c>
      <c r="AV418" s="21">
        <f t="shared" si="268"/>
        <v>0.47332576617480138</v>
      </c>
      <c r="AW418" s="26">
        <v>17.73</v>
      </c>
      <c r="AX418" s="42">
        <v>2</v>
      </c>
      <c r="AY418" s="41">
        <v>0.4</v>
      </c>
      <c r="AZ418" s="1">
        <v>5</v>
      </c>
      <c r="BA418" s="43">
        <v>0.41899999999999998</v>
      </c>
      <c r="BB418" s="16">
        <v>50.16</v>
      </c>
      <c r="BC418" s="26">
        <v>18.64</v>
      </c>
      <c r="BD418" s="43">
        <v>-1.2390000000000001</v>
      </c>
      <c r="BE418" s="43">
        <v>-8.56</v>
      </c>
      <c r="BF418" s="16">
        <v>45.34</v>
      </c>
      <c r="BG418" s="21">
        <f t="shared" si="269"/>
        <v>6.8106312292358806E-2</v>
      </c>
      <c r="BH418" s="44">
        <f t="shared" si="270"/>
        <v>0.91061452513966479</v>
      </c>
      <c r="BI418" s="42">
        <f t="shared" si="271"/>
        <v>978.72083743202359</v>
      </c>
      <c r="BJ418" s="21">
        <f t="shared" si="272"/>
        <v>-2.1279162567976406E-2</v>
      </c>
      <c r="BK418" s="26">
        <f t="shared" si="273"/>
        <v>2.1533990441009121</v>
      </c>
      <c r="BL418" s="26">
        <f t="shared" si="274"/>
        <v>3.3614033859136185</v>
      </c>
      <c r="BM418" s="16">
        <f t="shared" si="275"/>
        <v>31.618200598749972</v>
      </c>
      <c r="BN418" s="16">
        <f t="shared" si="276"/>
        <v>37.605700379908612</v>
      </c>
      <c r="BO418" s="16">
        <f t="shared" si="277"/>
        <v>56.933769848911915</v>
      </c>
      <c r="BP418" s="16">
        <f t="shared" si="278"/>
        <v>67.070501934557669</v>
      </c>
      <c r="BQ418" s="16">
        <f t="shared" si="279"/>
        <v>-10.136732085645754</v>
      </c>
      <c r="BR418" s="1">
        <v>41</v>
      </c>
      <c r="BS418" s="1">
        <v>64</v>
      </c>
      <c r="BT418" s="42">
        <v>561</v>
      </c>
      <c r="BU418" s="42">
        <v>652</v>
      </c>
      <c r="BV418" s="42">
        <v>221</v>
      </c>
      <c r="BW418" s="42">
        <v>261</v>
      </c>
      <c r="BX418" s="42">
        <v>300</v>
      </c>
      <c r="BY418" s="42">
        <v>261</v>
      </c>
      <c r="BZ418" s="1">
        <v>559</v>
      </c>
      <c r="CA418" s="1">
        <v>737</v>
      </c>
      <c r="CB418" s="21">
        <f t="shared" si="280"/>
        <v>0.43132716049382713</v>
      </c>
      <c r="CC418" s="4">
        <v>-2.66</v>
      </c>
      <c r="CD418" s="45">
        <f t="shared" si="281"/>
        <v>-1.2000499664404565</v>
      </c>
      <c r="CE418" s="26">
        <f t="shared" si="282"/>
        <v>2.2792232938095855</v>
      </c>
      <c r="CF418" s="26">
        <f t="shared" si="283"/>
        <v>2.456250345755961</v>
      </c>
      <c r="CG418" s="26">
        <f t="shared" si="284"/>
        <v>27.129395710782056</v>
      </c>
      <c r="CH418" s="26">
        <f t="shared" si="285"/>
        <v>31.355916576001775</v>
      </c>
      <c r="CI418" s="26">
        <f t="shared" si="286"/>
        <v>51.182946393995834</v>
      </c>
      <c r="CJ418" s="26">
        <f t="shared" si="287"/>
        <v>59.23767725755593</v>
      </c>
      <c r="CK418" s="16">
        <f t="shared" si="288"/>
        <v>-2.0820012220856583</v>
      </c>
      <c r="CL418" s="42">
        <v>103</v>
      </c>
      <c r="CM418" s="42">
        <v>111</v>
      </c>
      <c r="CN418" s="42">
        <v>1123</v>
      </c>
      <c r="CO418" s="42">
        <v>1306</v>
      </c>
      <c r="CP418" s="42">
        <v>507</v>
      </c>
      <c r="CQ418" s="42">
        <v>616</v>
      </c>
      <c r="CR418" s="42">
        <v>644</v>
      </c>
      <c r="CS418" s="42">
        <v>580</v>
      </c>
      <c r="CT418" s="1">
        <v>10</v>
      </c>
      <c r="CU418" s="1">
        <v>9</v>
      </c>
      <c r="CV418" s="42">
        <f t="shared" si="289"/>
        <v>-1</v>
      </c>
      <c r="CW418" s="26">
        <f t="shared" si="290"/>
        <v>0.48494645382905643</v>
      </c>
      <c r="CX418" s="26">
        <f t="shared" si="291"/>
        <v>0.43645180844615072</v>
      </c>
      <c r="CY418" s="26">
        <f t="shared" si="292"/>
        <v>-4.8494645382905634E-2</v>
      </c>
      <c r="CZ418" s="13">
        <v>45</v>
      </c>
      <c r="DA418" s="13">
        <v>56</v>
      </c>
      <c r="DB418" s="27">
        <v>41</v>
      </c>
      <c r="DC418" s="27">
        <v>51.15</v>
      </c>
      <c r="DD418" s="27">
        <v>42.34</v>
      </c>
      <c r="DE418" s="27">
        <v>46.94</v>
      </c>
      <c r="DF418" s="13">
        <v>1</v>
      </c>
      <c r="DG418" s="13">
        <v>2</v>
      </c>
      <c r="DH418" s="21">
        <f t="shared" si="293"/>
        <v>0.33333333333333331</v>
      </c>
      <c r="DI418" s="42">
        <v>2</v>
      </c>
      <c r="DJ418" s="42">
        <v>0</v>
      </c>
      <c r="DK418" s="13">
        <v>1</v>
      </c>
      <c r="DL418" s="13">
        <v>0</v>
      </c>
      <c r="DM418" s="13">
        <v>0.5</v>
      </c>
      <c r="DN418" s="13">
        <v>0</v>
      </c>
      <c r="DO418" s="13">
        <v>0</v>
      </c>
      <c r="DP418" s="13">
        <v>0</v>
      </c>
      <c r="DQ418" s="13">
        <v>1</v>
      </c>
      <c r="DR418" s="46">
        <v>1</v>
      </c>
      <c r="DS418" s="13">
        <v>0</v>
      </c>
      <c r="DT418" s="13">
        <v>0</v>
      </c>
      <c r="DU418" s="13">
        <v>0</v>
      </c>
      <c r="DV418" s="13">
        <v>0</v>
      </c>
      <c r="DW418" s="13">
        <v>0</v>
      </c>
      <c r="DX418" s="13">
        <v>0</v>
      </c>
    </row>
    <row r="419" spans="1:128" ht="38.25" x14ac:dyDescent="0.2">
      <c r="A419" s="13" t="s">
        <v>407</v>
      </c>
      <c r="B419" s="13" t="s">
        <v>1645</v>
      </c>
      <c r="C419" s="39" t="s">
        <v>3454</v>
      </c>
      <c r="D419" s="1" t="s">
        <v>314</v>
      </c>
      <c r="E419" s="13" t="s">
        <v>503</v>
      </c>
      <c r="F419" s="13">
        <v>3</v>
      </c>
      <c r="G419" s="13">
        <v>0</v>
      </c>
      <c r="H419" s="13">
        <v>0</v>
      </c>
      <c r="I419" s="40">
        <f t="shared" si="252"/>
        <v>0</v>
      </c>
      <c r="J419" s="19">
        <f t="shared" si="253"/>
        <v>0</v>
      </c>
      <c r="K419" s="1">
        <v>0</v>
      </c>
      <c r="L419" s="1">
        <v>0</v>
      </c>
      <c r="M419" s="1">
        <v>0</v>
      </c>
      <c r="N419" s="1">
        <v>1</v>
      </c>
      <c r="O419" s="1">
        <v>0</v>
      </c>
      <c r="P419" s="1">
        <v>0</v>
      </c>
      <c r="Q419" s="1">
        <v>1</v>
      </c>
      <c r="R419" s="15">
        <f t="shared" si="254"/>
        <v>0</v>
      </c>
      <c r="S419" s="15">
        <f t="shared" si="255"/>
        <v>0</v>
      </c>
      <c r="T419" s="16">
        <v>21.766666666700001</v>
      </c>
      <c r="U419" s="16">
        <f t="shared" si="256"/>
        <v>7.2555555555666666</v>
      </c>
      <c r="V419" s="16">
        <v>20.79</v>
      </c>
      <c r="W419" s="16">
        <f t="shared" si="257"/>
        <v>6.93</v>
      </c>
      <c r="X419" s="16">
        <v>131.91</v>
      </c>
      <c r="Y419" s="16">
        <f t="shared" si="258"/>
        <v>43.97</v>
      </c>
      <c r="Z419" s="21">
        <f t="shared" si="259"/>
        <v>0.1361493123772102</v>
      </c>
      <c r="AA419" s="20">
        <f t="shared" si="260"/>
        <v>0</v>
      </c>
      <c r="AB419">
        <v>0</v>
      </c>
      <c r="AC419" s="1">
        <v>1</v>
      </c>
      <c r="AD419" s="1">
        <v>4</v>
      </c>
      <c r="AE419" s="1">
        <v>1</v>
      </c>
      <c r="AF419" s="1">
        <v>0</v>
      </c>
      <c r="AG419" s="15">
        <f t="shared" si="261"/>
        <v>0</v>
      </c>
      <c r="AH419" s="15">
        <f t="shared" si="262"/>
        <v>0</v>
      </c>
      <c r="AI419" s="15">
        <f t="shared" si="263"/>
        <v>0</v>
      </c>
      <c r="AJ419" s="1">
        <v>12</v>
      </c>
      <c r="AK419" s="21">
        <f t="shared" si="264"/>
        <v>0.66666666666666663</v>
      </c>
      <c r="AL419" s="1">
        <v>2</v>
      </c>
      <c r="AM419" s="21">
        <f t="shared" si="265"/>
        <v>0.1111111111111111</v>
      </c>
      <c r="AN419" s="1">
        <v>4</v>
      </c>
      <c r="AO419" s="21">
        <f t="shared" si="266"/>
        <v>0.22222222222222221</v>
      </c>
      <c r="AP419" s="21">
        <f t="shared" si="267"/>
        <v>0.8571428571428571</v>
      </c>
      <c r="AQ419" s="1">
        <v>16</v>
      </c>
      <c r="AR419" s="4">
        <v>32.770000000000003</v>
      </c>
      <c r="AS419" s="41">
        <v>8</v>
      </c>
      <c r="AT419" s="41">
        <v>5</v>
      </c>
      <c r="AU419" s="41">
        <v>5</v>
      </c>
      <c r="AV419" s="21">
        <f t="shared" si="268"/>
        <v>0.61538461538461542</v>
      </c>
      <c r="AW419" s="26">
        <v>16.86</v>
      </c>
      <c r="AX419" s="42">
        <v>15</v>
      </c>
      <c r="AY419" s="41">
        <v>-2.633</v>
      </c>
      <c r="AZ419" s="1">
        <v>16</v>
      </c>
      <c r="BA419" s="43">
        <v>-4.9909999999999997</v>
      </c>
      <c r="BB419" s="16">
        <v>47.9</v>
      </c>
      <c r="BC419" s="26">
        <v>17.149999999999999</v>
      </c>
      <c r="BD419" s="43">
        <v>-2.0369999999999999</v>
      </c>
      <c r="BE419" s="43">
        <v>2.8810000000000002</v>
      </c>
      <c r="BF419" s="16">
        <v>51.86</v>
      </c>
      <c r="BG419" s="21">
        <f t="shared" si="269"/>
        <v>0</v>
      </c>
      <c r="BH419" s="44">
        <f t="shared" si="270"/>
        <v>0.8666666666666667</v>
      </c>
      <c r="BI419" s="42">
        <f t="shared" si="271"/>
        <v>866.66666666666674</v>
      </c>
      <c r="BJ419" s="21">
        <f t="shared" si="272"/>
        <v>-0.1333333333333333</v>
      </c>
      <c r="BK419" s="26">
        <f t="shared" si="273"/>
        <v>0</v>
      </c>
      <c r="BL419" s="26">
        <f t="shared" si="274"/>
        <v>5.7720057720057723</v>
      </c>
      <c r="BM419" s="16">
        <f t="shared" si="275"/>
        <v>23.088023088023089</v>
      </c>
      <c r="BN419" s="16">
        <f t="shared" si="276"/>
        <v>43.290043290043293</v>
      </c>
      <c r="BO419" s="16">
        <f t="shared" si="277"/>
        <v>43.290043290043293</v>
      </c>
      <c r="BP419" s="16">
        <f t="shared" si="278"/>
        <v>51.948051948051948</v>
      </c>
      <c r="BQ419" s="16">
        <f t="shared" si="279"/>
        <v>-8.6580086580086544</v>
      </c>
      <c r="BR419" s="1">
        <v>0</v>
      </c>
      <c r="BS419" s="1">
        <v>2</v>
      </c>
      <c r="BT419" s="42">
        <v>8</v>
      </c>
      <c r="BU419" s="42">
        <v>13</v>
      </c>
      <c r="BV419" s="42">
        <v>5</v>
      </c>
      <c r="BW419" s="42">
        <v>2</v>
      </c>
      <c r="BX419" s="42">
        <v>1</v>
      </c>
      <c r="BY419" s="42">
        <v>2</v>
      </c>
      <c r="BZ419" s="1">
        <v>5</v>
      </c>
      <c r="CA419" s="1">
        <v>10</v>
      </c>
      <c r="CB419" s="21">
        <f t="shared" si="280"/>
        <v>0.33333333333333331</v>
      </c>
      <c r="CC419" s="4">
        <v>-20.51</v>
      </c>
      <c r="CD419" s="45">
        <f t="shared" si="281"/>
        <v>-25.191437229437224</v>
      </c>
      <c r="CE419" s="26">
        <f t="shared" si="282"/>
        <v>2.2742779167614282</v>
      </c>
      <c r="CF419" s="26">
        <f t="shared" si="283"/>
        <v>1.364566750056857</v>
      </c>
      <c r="CG419" s="26">
        <f t="shared" si="284"/>
        <v>35.478735501478283</v>
      </c>
      <c r="CH419" s="26">
        <f t="shared" si="285"/>
        <v>25.471912667727999</v>
      </c>
      <c r="CI419" s="26">
        <f t="shared" si="286"/>
        <v>65.954059586081428</v>
      </c>
      <c r="CJ419" s="26">
        <f t="shared" si="287"/>
        <v>52.30839208551285</v>
      </c>
      <c r="CK419" s="16">
        <f t="shared" si="288"/>
        <v>-22.303676158577233</v>
      </c>
      <c r="CL419" s="42">
        <v>5</v>
      </c>
      <c r="CM419" s="42">
        <v>3</v>
      </c>
      <c r="CN419" s="42">
        <v>73</v>
      </c>
      <c r="CO419" s="42">
        <v>53</v>
      </c>
      <c r="CP419" s="42">
        <v>34</v>
      </c>
      <c r="CQ419" s="42">
        <v>30</v>
      </c>
      <c r="CR419" s="42">
        <v>29</v>
      </c>
      <c r="CS419" s="42">
        <v>33</v>
      </c>
      <c r="CT419" s="1">
        <v>0</v>
      </c>
      <c r="CU419" s="1">
        <v>0</v>
      </c>
      <c r="CV419" s="42">
        <f t="shared" si="289"/>
        <v>0</v>
      </c>
      <c r="CW419" s="26">
        <f t="shared" si="290"/>
        <v>0</v>
      </c>
      <c r="CX419" s="26">
        <f t="shared" si="291"/>
        <v>0</v>
      </c>
      <c r="CY419" s="26">
        <f t="shared" si="292"/>
        <v>0</v>
      </c>
      <c r="CZ419" s="13">
        <v>0</v>
      </c>
      <c r="DA419" s="13">
        <v>1</v>
      </c>
      <c r="DB419" s="27">
        <v>0.66</v>
      </c>
      <c r="DC419" s="27">
        <v>0.60000000000000009</v>
      </c>
      <c r="DD419" s="27">
        <v>0.73</v>
      </c>
      <c r="DE419" s="27">
        <v>0.71</v>
      </c>
      <c r="DF419" s="13">
        <v>9</v>
      </c>
      <c r="DG419" s="13">
        <v>8</v>
      </c>
      <c r="DH419" s="21">
        <f t="shared" si="293"/>
        <v>0.52941176470588236</v>
      </c>
      <c r="DI419" s="42">
        <v>11</v>
      </c>
      <c r="DJ419" s="42">
        <v>4</v>
      </c>
      <c r="DK419" s="13">
        <v>0</v>
      </c>
      <c r="DL419" s="13">
        <v>1</v>
      </c>
      <c r="DM419" s="13">
        <v>-9.0999999999999998E-2</v>
      </c>
      <c r="DN419" s="13">
        <v>0</v>
      </c>
      <c r="DO419" s="13">
        <v>0</v>
      </c>
      <c r="DP419" s="13">
        <v>0</v>
      </c>
      <c r="DQ419" s="13">
        <v>2</v>
      </c>
      <c r="DR419" s="46">
        <v>2</v>
      </c>
      <c r="DS419" s="13">
        <v>0</v>
      </c>
      <c r="DT419" s="13">
        <v>0</v>
      </c>
      <c r="DU419" s="13">
        <v>0</v>
      </c>
      <c r="DV419" s="13">
        <v>0</v>
      </c>
      <c r="DW419" s="13">
        <v>0</v>
      </c>
      <c r="DX419" s="13">
        <v>0</v>
      </c>
    </row>
    <row r="420" spans="1:128" ht="25.5" x14ac:dyDescent="0.2">
      <c r="A420" s="13" t="s">
        <v>407</v>
      </c>
      <c r="B420" s="13" t="s">
        <v>1647</v>
      </c>
      <c r="C420" s="39" t="s">
        <v>3455</v>
      </c>
      <c r="D420" s="1" t="s">
        <v>219</v>
      </c>
      <c r="E420" s="13" t="s">
        <v>503</v>
      </c>
      <c r="F420" s="13">
        <v>71</v>
      </c>
      <c r="G420" s="13">
        <v>13</v>
      </c>
      <c r="H420" s="13">
        <v>21</v>
      </c>
      <c r="I420" s="40">
        <f t="shared" si="252"/>
        <v>34</v>
      </c>
      <c r="J420" s="19">
        <f t="shared" si="253"/>
        <v>2.0472678006924583</v>
      </c>
      <c r="K420" s="1">
        <v>11</v>
      </c>
      <c r="L420" s="1">
        <v>12</v>
      </c>
      <c r="M420" s="1">
        <v>9</v>
      </c>
      <c r="N420" s="1">
        <v>105</v>
      </c>
      <c r="O420" s="1">
        <v>38</v>
      </c>
      <c r="P420" s="1">
        <v>36</v>
      </c>
      <c r="Q420" s="1">
        <v>118</v>
      </c>
      <c r="R420" s="15">
        <f t="shared" si="254"/>
        <v>0.12380952380952381</v>
      </c>
      <c r="S420" s="15">
        <f t="shared" si="255"/>
        <v>7.2625698324022353E-2</v>
      </c>
      <c r="T420" s="16">
        <v>996.45</v>
      </c>
      <c r="U420" s="16">
        <f t="shared" si="256"/>
        <v>14.034507042253521</v>
      </c>
      <c r="V420" s="16">
        <v>942.99</v>
      </c>
      <c r="W420" s="16">
        <f t="shared" si="257"/>
        <v>13.281549295774647</v>
      </c>
      <c r="X420" s="16">
        <v>2393.88</v>
      </c>
      <c r="Y420" s="16">
        <f t="shared" si="258"/>
        <v>33.716619718309857</v>
      </c>
      <c r="Z420" s="21">
        <f t="shared" si="259"/>
        <v>0.28259716440856253</v>
      </c>
      <c r="AA420" s="20">
        <f t="shared" si="260"/>
        <v>132.27272727272728</v>
      </c>
      <c r="AB420">
        <v>20</v>
      </c>
      <c r="AC420" s="1">
        <v>56</v>
      </c>
      <c r="AD420" s="1">
        <v>101</v>
      </c>
      <c r="AE420" s="1">
        <v>33</v>
      </c>
      <c r="AF420" s="1">
        <v>27</v>
      </c>
      <c r="AG420" s="15">
        <f t="shared" si="261"/>
        <v>0.29545454545454547</v>
      </c>
      <c r="AH420" s="15">
        <f t="shared" si="262"/>
        <v>0.47727272727272729</v>
      </c>
      <c r="AI420" s="15">
        <f t="shared" si="263"/>
        <v>0.77272727272727271</v>
      </c>
      <c r="AJ420" s="1">
        <v>343</v>
      </c>
      <c r="AK420" s="21">
        <f t="shared" si="264"/>
        <v>0.38496071829405165</v>
      </c>
      <c r="AL420" s="1">
        <v>221</v>
      </c>
      <c r="AM420" s="21">
        <f t="shared" si="265"/>
        <v>0.24803591470258138</v>
      </c>
      <c r="AN420" s="1">
        <v>327</v>
      </c>
      <c r="AO420" s="21">
        <f t="shared" si="266"/>
        <v>0.367003367003367</v>
      </c>
      <c r="AP420" s="21">
        <f t="shared" si="267"/>
        <v>0.60815602836879434</v>
      </c>
      <c r="AQ420" s="1">
        <v>13</v>
      </c>
      <c r="AR420" s="4">
        <v>8.2899999999999991</v>
      </c>
      <c r="AS420" s="41">
        <v>351</v>
      </c>
      <c r="AT420" s="41">
        <v>305</v>
      </c>
      <c r="AU420" s="41">
        <v>292</v>
      </c>
      <c r="AV420" s="21">
        <f t="shared" si="268"/>
        <v>0.53506097560975607</v>
      </c>
      <c r="AW420" s="26">
        <v>17.41</v>
      </c>
      <c r="AX420" s="42">
        <v>7</v>
      </c>
      <c r="AY420" s="41">
        <v>0.29899999999999999</v>
      </c>
      <c r="AZ420" s="1">
        <v>8</v>
      </c>
      <c r="BA420" s="43">
        <v>-1.157</v>
      </c>
      <c r="BB420" s="16">
        <v>49.42</v>
      </c>
      <c r="BC420" s="26">
        <v>18.14</v>
      </c>
      <c r="BD420" s="43">
        <v>0.127</v>
      </c>
      <c r="BE420" s="43">
        <v>5.8449999999999998</v>
      </c>
      <c r="BF420" s="16">
        <v>52.96</v>
      </c>
      <c r="BG420" s="21">
        <f t="shared" si="269"/>
        <v>9.0721649484536079E-2</v>
      </c>
      <c r="BH420" s="44">
        <f t="shared" si="270"/>
        <v>0.90769230769230769</v>
      </c>
      <c r="BI420" s="42">
        <f t="shared" si="271"/>
        <v>998.41395717684384</v>
      </c>
      <c r="BJ420" s="21">
        <f t="shared" si="272"/>
        <v>-1.5860428231562335E-3</v>
      </c>
      <c r="BK420" s="26">
        <f t="shared" si="273"/>
        <v>2.7996055101326629</v>
      </c>
      <c r="BL420" s="26">
        <f t="shared" si="274"/>
        <v>2.2905863264721789</v>
      </c>
      <c r="BM420" s="16">
        <f t="shared" si="275"/>
        <v>30.859288009416854</v>
      </c>
      <c r="BN420" s="16">
        <f t="shared" si="276"/>
        <v>24.814685203448605</v>
      </c>
      <c r="BO420" s="16">
        <f t="shared" si="277"/>
        <v>57.519167753634719</v>
      </c>
      <c r="BP420" s="16">
        <f t="shared" si="278"/>
        <v>47.211529284509908</v>
      </c>
      <c r="BQ420" s="16">
        <f t="shared" si="279"/>
        <v>10.307638469124811</v>
      </c>
      <c r="BR420" s="1">
        <v>44</v>
      </c>
      <c r="BS420" s="1">
        <v>36</v>
      </c>
      <c r="BT420" s="42">
        <v>441</v>
      </c>
      <c r="BU420" s="42">
        <v>354</v>
      </c>
      <c r="BV420" s="42">
        <v>177</v>
      </c>
      <c r="BW420" s="42">
        <v>157</v>
      </c>
      <c r="BX420" s="42">
        <v>195</v>
      </c>
      <c r="BY420" s="42">
        <v>242</v>
      </c>
      <c r="BZ420" s="1">
        <v>471</v>
      </c>
      <c r="CA420" s="1">
        <v>394</v>
      </c>
      <c r="CB420" s="21">
        <f t="shared" si="280"/>
        <v>0.54450867052023122</v>
      </c>
      <c r="CC420" s="4">
        <v>0.37</v>
      </c>
      <c r="CD420" s="45">
        <f t="shared" si="281"/>
        <v>0.61989378827374608</v>
      </c>
      <c r="CE420" s="26">
        <f t="shared" si="282"/>
        <v>2.9575417314151085</v>
      </c>
      <c r="CF420" s="26">
        <f t="shared" si="283"/>
        <v>2.2808160810065665</v>
      </c>
      <c r="CG420" s="26">
        <f t="shared" si="284"/>
        <v>31.605594265376709</v>
      </c>
      <c r="CH420" s="26">
        <f t="shared" si="285"/>
        <v>27.770815579728307</v>
      </c>
      <c r="CI420" s="26">
        <f t="shared" si="286"/>
        <v>57.596872023660332</v>
      </c>
      <c r="CJ420" s="26">
        <f t="shared" si="287"/>
        <v>52.132938994435804</v>
      </c>
      <c r="CK420" s="16">
        <f t="shared" si="288"/>
        <v>4.8437054399002832</v>
      </c>
      <c r="CL420" s="42">
        <v>118</v>
      </c>
      <c r="CM420" s="42">
        <v>91</v>
      </c>
      <c r="CN420" s="42">
        <v>1143</v>
      </c>
      <c r="CO420" s="42">
        <v>1017</v>
      </c>
      <c r="CP420" s="42">
        <v>457</v>
      </c>
      <c r="CQ420" s="42">
        <v>449</v>
      </c>
      <c r="CR420" s="42">
        <v>523</v>
      </c>
      <c r="CS420" s="42">
        <v>580</v>
      </c>
      <c r="CT420" s="1">
        <v>10</v>
      </c>
      <c r="CU420" s="1">
        <v>14</v>
      </c>
      <c r="CV420" s="42">
        <f t="shared" si="289"/>
        <v>4</v>
      </c>
      <c r="CW420" s="26">
        <f t="shared" si="290"/>
        <v>0.60213758843895826</v>
      </c>
      <c r="CX420" s="26">
        <f t="shared" si="291"/>
        <v>0.84299262381454165</v>
      </c>
      <c r="CY420" s="26">
        <f t="shared" si="292"/>
        <v>0.24085503537558334</v>
      </c>
      <c r="CZ420" s="13">
        <v>40</v>
      </c>
      <c r="DA420" s="13">
        <v>31</v>
      </c>
      <c r="DB420" s="27">
        <v>41.67</v>
      </c>
      <c r="DC420" s="27">
        <v>34.1</v>
      </c>
      <c r="DD420" s="27">
        <v>38.729999999999997</v>
      </c>
      <c r="DE420" s="27">
        <v>33.33</v>
      </c>
      <c r="DF420" s="13">
        <v>32</v>
      </c>
      <c r="DG420" s="13">
        <v>42</v>
      </c>
      <c r="DH420" s="21">
        <f t="shared" si="293"/>
        <v>0.43243243243243246</v>
      </c>
      <c r="DI420" s="42">
        <v>62</v>
      </c>
      <c r="DJ420" s="42">
        <v>26</v>
      </c>
      <c r="DK420" s="13">
        <v>15</v>
      </c>
      <c r="DL420" s="13">
        <v>2</v>
      </c>
      <c r="DM420" s="13">
        <v>0.21</v>
      </c>
      <c r="DN420" s="13">
        <v>0</v>
      </c>
      <c r="DO420" s="13">
        <v>1</v>
      </c>
      <c r="DP420" s="13">
        <v>-1.6E-2</v>
      </c>
      <c r="DQ420" s="13">
        <v>6</v>
      </c>
      <c r="DR420" s="46">
        <v>5</v>
      </c>
      <c r="DS420" s="13">
        <v>0</v>
      </c>
      <c r="DT420" s="13">
        <v>0</v>
      </c>
      <c r="DU420" s="13">
        <v>0</v>
      </c>
      <c r="DV420" s="13">
        <v>0</v>
      </c>
      <c r="DW420" s="13">
        <v>0</v>
      </c>
      <c r="DX420" s="13">
        <v>0</v>
      </c>
    </row>
    <row r="421" spans="1:128" ht="25.5" x14ac:dyDescent="0.2">
      <c r="A421" s="13" t="s">
        <v>1649</v>
      </c>
      <c r="B421" s="13" t="s">
        <v>1650</v>
      </c>
      <c r="C421" s="39" t="s">
        <v>3456</v>
      </c>
      <c r="D421" s="1" t="s">
        <v>128</v>
      </c>
      <c r="E421" s="13" t="s">
        <v>173</v>
      </c>
      <c r="F421" s="13">
        <v>35</v>
      </c>
      <c r="G421" s="13">
        <v>3</v>
      </c>
      <c r="H421" s="13">
        <v>3</v>
      </c>
      <c r="I421" s="40">
        <f t="shared" si="252"/>
        <v>6</v>
      </c>
      <c r="J421" s="19">
        <f t="shared" si="253"/>
        <v>0.73735235884486494</v>
      </c>
      <c r="K421" s="1">
        <v>3</v>
      </c>
      <c r="L421" s="1">
        <v>1</v>
      </c>
      <c r="M421" s="1">
        <v>2</v>
      </c>
      <c r="N421" s="1">
        <v>36</v>
      </c>
      <c r="O421" s="1">
        <v>19</v>
      </c>
      <c r="P421" s="1">
        <v>30</v>
      </c>
      <c r="Q421" s="1">
        <v>17</v>
      </c>
      <c r="R421" s="15">
        <f t="shared" si="254"/>
        <v>8.3333333333333329E-2</v>
      </c>
      <c r="S421" s="15">
        <f t="shared" si="255"/>
        <v>3.5294117647058823E-2</v>
      </c>
      <c r="T421" s="16">
        <v>488.23333333329998</v>
      </c>
      <c r="U421" s="16">
        <f t="shared" si="256"/>
        <v>13.949523809522857</v>
      </c>
      <c r="V421" s="16">
        <v>460.07</v>
      </c>
      <c r="W421" s="16">
        <f t="shared" si="257"/>
        <v>13.144857142857143</v>
      </c>
      <c r="X421" s="16">
        <v>1151.22</v>
      </c>
      <c r="Y421" s="16">
        <f t="shared" si="258"/>
        <v>32.892000000000003</v>
      </c>
      <c r="Z421" s="21">
        <f t="shared" si="259"/>
        <v>0.28552898609188909</v>
      </c>
      <c r="AA421" s="20">
        <f t="shared" si="260"/>
        <v>15</v>
      </c>
      <c r="AB421">
        <v>24</v>
      </c>
      <c r="AC421" s="1">
        <v>27</v>
      </c>
      <c r="AD421" s="1">
        <v>26</v>
      </c>
      <c r="AE421" s="1">
        <v>19</v>
      </c>
      <c r="AF421" s="1">
        <v>2</v>
      </c>
      <c r="AG421" s="15">
        <f t="shared" si="261"/>
        <v>0.17647058823529413</v>
      </c>
      <c r="AH421" s="15">
        <f t="shared" si="262"/>
        <v>0.17647058823529413</v>
      </c>
      <c r="AI421" s="15">
        <f t="shared" si="263"/>
        <v>0.35294117647058826</v>
      </c>
      <c r="AJ421" s="1">
        <v>202</v>
      </c>
      <c r="AK421" s="21">
        <f t="shared" si="264"/>
        <v>0.45190156599552572</v>
      </c>
      <c r="AL421" s="1">
        <v>96</v>
      </c>
      <c r="AM421" s="21">
        <f t="shared" si="265"/>
        <v>0.21476510067114093</v>
      </c>
      <c r="AN421" s="1">
        <v>149</v>
      </c>
      <c r="AO421" s="21">
        <f t="shared" si="266"/>
        <v>0.33333333333333331</v>
      </c>
      <c r="AP421" s="21">
        <f t="shared" si="267"/>
        <v>0.67785234899328861</v>
      </c>
      <c r="AQ421" s="1">
        <v>8</v>
      </c>
      <c r="AR421" s="4">
        <v>13.99</v>
      </c>
      <c r="AS421" s="41">
        <v>205</v>
      </c>
      <c r="AT421" s="41">
        <v>160</v>
      </c>
      <c r="AU421" s="41">
        <v>135</v>
      </c>
      <c r="AV421" s="21">
        <f t="shared" si="268"/>
        <v>0.56164383561643838</v>
      </c>
      <c r="AW421" s="26">
        <v>16.84</v>
      </c>
      <c r="AX421" s="42">
        <v>8</v>
      </c>
      <c r="AY421" s="41">
        <v>-1.1890000000000001</v>
      </c>
      <c r="AZ421" s="1">
        <v>8</v>
      </c>
      <c r="BA421" s="43">
        <v>-1.4060000000000001</v>
      </c>
      <c r="BB421" s="16">
        <v>49.63</v>
      </c>
      <c r="BC421" s="26">
        <v>16.34</v>
      </c>
      <c r="BD421" s="43">
        <v>1.518</v>
      </c>
      <c r="BE421" s="43">
        <v>7.5229999999999997</v>
      </c>
      <c r="BF421" s="16">
        <v>52.92</v>
      </c>
      <c r="BG421" s="21">
        <f t="shared" si="269"/>
        <v>6.6666666666666666E-2</v>
      </c>
      <c r="BH421" s="44">
        <f t="shared" si="270"/>
        <v>0.94527363184079605</v>
      </c>
      <c r="BI421" s="42">
        <f t="shared" si="271"/>
        <v>1011.9402985074627</v>
      </c>
      <c r="BJ421" s="21">
        <f t="shared" si="272"/>
        <v>1.1940298507462713E-2</v>
      </c>
      <c r="BK421" s="26">
        <f t="shared" si="273"/>
        <v>2.2170539265763902</v>
      </c>
      <c r="BL421" s="26">
        <f t="shared" si="274"/>
        <v>1.4345643054317823</v>
      </c>
      <c r="BM421" s="16">
        <f t="shared" si="275"/>
        <v>33.25580889864586</v>
      </c>
      <c r="BN421" s="16">
        <f t="shared" si="276"/>
        <v>26.213402308344381</v>
      </c>
      <c r="BO421" s="16">
        <f t="shared" si="277"/>
        <v>58.425891712130763</v>
      </c>
      <c r="BP421" s="16">
        <f t="shared" si="278"/>
        <v>42.906514226096029</v>
      </c>
      <c r="BQ421" s="16">
        <f t="shared" si="279"/>
        <v>15.519377486034735</v>
      </c>
      <c r="BR421" s="1">
        <v>17</v>
      </c>
      <c r="BS421" s="1">
        <v>11</v>
      </c>
      <c r="BT421" s="42">
        <v>238</v>
      </c>
      <c r="BU421" s="42">
        <v>190</v>
      </c>
      <c r="BV421" s="42">
        <v>78</v>
      </c>
      <c r="BW421" s="42">
        <v>56</v>
      </c>
      <c r="BX421" s="42">
        <v>72</v>
      </c>
      <c r="BY421" s="42">
        <v>115</v>
      </c>
      <c r="BZ421" s="1">
        <v>205</v>
      </c>
      <c r="CA421" s="1">
        <v>152</v>
      </c>
      <c r="CB421" s="21">
        <f t="shared" si="280"/>
        <v>0.57422969187675066</v>
      </c>
      <c r="CC421" s="4">
        <v>4.92</v>
      </c>
      <c r="CD421" s="45">
        <f t="shared" si="281"/>
        <v>2.2319211101958079</v>
      </c>
      <c r="CE421" s="26">
        <f t="shared" si="282"/>
        <v>2.7622869651326418</v>
      </c>
      <c r="CF421" s="26">
        <f t="shared" si="283"/>
        <v>2.1889821233126594</v>
      </c>
      <c r="CG421" s="26">
        <f t="shared" si="284"/>
        <v>29.707614530671808</v>
      </c>
      <c r="CH421" s="26">
        <f t="shared" si="285"/>
        <v>25.955073747850108</v>
      </c>
      <c r="CI421" s="26">
        <f t="shared" si="286"/>
        <v>53.369468911241988</v>
      </c>
      <c r="CJ421" s="26">
        <f t="shared" si="287"/>
        <v>46.75040391932037</v>
      </c>
      <c r="CK421" s="16">
        <f t="shared" si="288"/>
        <v>8.9003124941131162</v>
      </c>
      <c r="CL421" s="42">
        <v>53</v>
      </c>
      <c r="CM421" s="42">
        <v>42</v>
      </c>
      <c r="CN421" s="42">
        <v>517</v>
      </c>
      <c r="CO421" s="42">
        <v>456</v>
      </c>
      <c r="CP421" s="42">
        <v>205</v>
      </c>
      <c r="CQ421" s="42">
        <v>190</v>
      </c>
      <c r="CR421" s="42">
        <v>209</v>
      </c>
      <c r="CS421" s="42">
        <v>249</v>
      </c>
      <c r="CT421" s="1">
        <v>9</v>
      </c>
      <c r="CU421" s="1">
        <v>4</v>
      </c>
      <c r="CV421" s="42">
        <f t="shared" si="289"/>
        <v>-5</v>
      </c>
      <c r="CW421" s="26">
        <f t="shared" si="290"/>
        <v>1.1060285382672974</v>
      </c>
      <c r="CX421" s="26">
        <f t="shared" si="291"/>
        <v>0.49156823922991005</v>
      </c>
      <c r="CY421" s="26">
        <f t="shared" si="292"/>
        <v>-0.61446029903738741</v>
      </c>
      <c r="CZ421" s="13">
        <v>21</v>
      </c>
      <c r="DA421" s="13">
        <v>14</v>
      </c>
      <c r="DB421" s="27">
        <v>15.93</v>
      </c>
      <c r="DC421" s="27">
        <v>15.63</v>
      </c>
      <c r="DD421" s="27">
        <v>16.54</v>
      </c>
      <c r="DE421" s="27">
        <v>15.4</v>
      </c>
      <c r="DF421" s="1"/>
      <c r="DG421" s="1"/>
      <c r="DH421" s="21" t="str">
        <f t="shared" si="293"/>
        <v xml:space="preserve"> </v>
      </c>
      <c r="DI421" s="42"/>
      <c r="DJ421" s="42"/>
      <c r="DK421" s="1"/>
      <c r="DL421" s="1"/>
      <c r="DM421" s="1"/>
      <c r="DN421" s="1"/>
      <c r="DO421" s="1"/>
      <c r="DP421" s="1"/>
      <c r="DQ421" s="1"/>
      <c r="DR421" s="42"/>
      <c r="DS421" s="1"/>
      <c r="DT421" s="1"/>
      <c r="DU421" s="1"/>
      <c r="DV421" s="1"/>
      <c r="DW421" s="1"/>
      <c r="DX421" s="13"/>
    </row>
    <row r="422" spans="1:128" ht="25.5" x14ac:dyDescent="0.2">
      <c r="A422" s="13" t="s">
        <v>1653</v>
      </c>
      <c r="B422" s="13" t="s">
        <v>1654</v>
      </c>
      <c r="C422" s="39" t="s">
        <v>3457</v>
      </c>
      <c r="D422" s="1" t="s">
        <v>206</v>
      </c>
      <c r="E422" s="13" t="s">
        <v>129</v>
      </c>
      <c r="F422" s="13">
        <v>81</v>
      </c>
      <c r="G422" s="13">
        <v>13</v>
      </c>
      <c r="H422" s="13">
        <v>11</v>
      </c>
      <c r="I422" s="40">
        <f t="shared" si="252"/>
        <v>24</v>
      </c>
      <c r="J422" s="19">
        <f t="shared" si="253"/>
        <v>1.3601586851799377</v>
      </c>
      <c r="K422" s="1">
        <v>12</v>
      </c>
      <c r="L422" s="1">
        <v>8</v>
      </c>
      <c r="M422" s="1">
        <v>3</v>
      </c>
      <c r="N422" s="1">
        <v>116</v>
      </c>
      <c r="O422" s="1">
        <v>35</v>
      </c>
      <c r="P422" s="1">
        <v>33</v>
      </c>
      <c r="Q422" s="1">
        <v>115</v>
      </c>
      <c r="R422" s="15">
        <f t="shared" si="254"/>
        <v>0.11206896551724138</v>
      </c>
      <c r="S422" s="15">
        <f t="shared" si="255"/>
        <v>7.0652173913043473E-2</v>
      </c>
      <c r="T422" s="16">
        <v>1058.7</v>
      </c>
      <c r="U422" s="16">
        <f t="shared" si="256"/>
        <v>13.070370370370371</v>
      </c>
      <c r="V422" s="16">
        <v>1022.42</v>
      </c>
      <c r="W422" s="16">
        <f t="shared" si="257"/>
        <v>12.622469135802469</v>
      </c>
      <c r="X422" s="16">
        <v>2899.43</v>
      </c>
      <c r="Y422" s="16">
        <f t="shared" si="258"/>
        <v>35.795432098765431</v>
      </c>
      <c r="Z422" s="21">
        <f t="shared" si="259"/>
        <v>0.26069839489016661</v>
      </c>
      <c r="AA422" s="20">
        <f t="shared" si="260"/>
        <v>122.97142857142858</v>
      </c>
      <c r="AB422">
        <v>8</v>
      </c>
      <c r="AC422" s="1">
        <v>116</v>
      </c>
      <c r="AD422" s="1">
        <v>125</v>
      </c>
      <c r="AE422" s="1">
        <v>20</v>
      </c>
      <c r="AF422" s="1">
        <v>19</v>
      </c>
      <c r="AG422" s="15">
        <f t="shared" si="261"/>
        <v>0.37142857142857144</v>
      </c>
      <c r="AH422" s="15">
        <f t="shared" si="262"/>
        <v>0.31428571428571428</v>
      </c>
      <c r="AI422" s="15">
        <f t="shared" si="263"/>
        <v>0.68571428571428572</v>
      </c>
      <c r="AJ422" s="1">
        <v>324</v>
      </c>
      <c r="AK422" s="21">
        <f t="shared" si="264"/>
        <v>0.3336766220391349</v>
      </c>
      <c r="AL422" s="1">
        <v>286</v>
      </c>
      <c r="AM422" s="21">
        <f t="shared" si="265"/>
        <v>0.29454170957775488</v>
      </c>
      <c r="AN422" s="1">
        <v>361</v>
      </c>
      <c r="AO422" s="21">
        <f t="shared" si="266"/>
        <v>0.37178166838311022</v>
      </c>
      <c r="AP422" s="21">
        <f t="shared" si="267"/>
        <v>0.5311475409836065</v>
      </c>
      <c r="AQ422" s="1">
        <v>5</v>
      </c>
      <c r="AR422" s="4">
        <v>-1.85</v>
      </c>
      <c r="AS422" s="41">
        <v>396</v>
      </c>
      <c r="AT422" s="41">
        <v>368</v>
      </c>
      <c r="AU422" s="41">
        <v>291</v>
      </c>
      <c r="AV422" s="21">
        <f t="shared" si="268"/>
        <v>0.51832460732984298</v>
      </c>
      <c r="AW422" s="26">
        <v>17.48</v>
      </c>
      <c r="AX422" s="42">
        <v>5</v>
      </c>
      <c r="AY422" s="41">
        <v>0.82</v>
      </c>
      <c r="AZ422" s="1">
        <v>4</v>
      </c>
      <c r="BA422" s="43">
        <v>-0.307</v>
      </c>
      <c r="BB422" s="16">
        <v>49.69</v>
      </c>
      <c r="BC422" s="26">
        <v>17.93</v>
      </c>
      <c r="BD422" s="43">
        <v>0.29499999999999998</v>
      </c>
      <c r="BE422" s="43">
        <v>10.137</v>
      </c>
      <c r="BF422" s="16">
        <v>54.6</v>
      </c>
      <c r="BG422" s="21">
        <f t="shared" si="269"/>
        <v>6.5055762081784388E-2</v>
      </c>
      <c r="BH422" s="44">
        <f t="shared" si="270"/>
        <v>0.93125000000000002</v>
      </c>
      <c r="BI422" s="42">
        <f t="shared" si="271"/>
        <v>996.30576208178445</v>
      </c>
      <c r="BJ422" s="21">
        <f t="shared" si="272"/>
        <v>-3.6942379182155899E-3</v>
      </c>
      <c r="BK422" s="26">
        <f t="shared" si="273"/>
        <v>2.0539504313295907</v>
      </c>
      <c r="BL422" s="26">
        <f t="shared" si="274"/>
        <v>1.9365818352536139</v>
      </c>
      <c r="BM422" s="16">
        <f t="shared" si="275"/>
        <v>31.572152344437704</v>
      </c>
      <c r="BN422" s="16">
        <f t="shared" si="276"/>
        <v>28.168463058234387</v>
      </c>
      <c r="BO422" s="16">
        <f t="shared" si="277"/>
        <v>59.564562508558126</v>
      </c>
      <c r="BP422" s="16">
        <f t="shared" si="278"/>
        <v>49.646916140138103</v>
      </c>
      <c r="BQ422" s="16">
        <f t="shared" si="279"/>
        <v>9.9176463684200229</v>
      </c>
      <c r="BR422" s="1">
        <v>35</v>
      </c>
      <c r="BS422" s="1">
        <v>33</v>
      </c>
      <c r="BT422" s="42">
        <v>503</v>
      </c>
      <c r="BU422" s="42">
        <v>447</v>
      </c>
      <c r="BV422" s="42">
        <v>223</v>
      </c>
      <c r="BW422" s="42">
        <v>187</v>
      </c>
      <c r="BX422" s="42">
        <v>179</v>
      </c>
      <c r="BY422" s="42">
        <v>254</v>
      </c>
      <c r="BZ422" s="1">
        <v>438</v>
      </c>
      <c r="CA422" s="1">
        <v>437</v>
      </c>
      <c r="CB422" s="21">
        <f t="shared" si="280"/>
        <v>0.50057142857142856</v>
      </c>
      <c r="CC422" s="4">
        <v>-4.3</v>
      </c>
      <c r="CD422" s="45">
        <f t="shared" si="281"/>
        <v>-1.363894615186533</v>
      </c>
      <c r="CE422" s="26">
        <f t="shared" si="282"/>
        <v>2.5660215973484441</v>
      </c>
      <c r="CF422" s="26">
        <f t="shared" si="283"/>
        <v>2.0693722559261651</v>
      </c>
      <c r="CG422" s="26">
        <f t="shared" si="284"/>
        <v>30.647403110266502</v>
      </c>
      <c r="CH422" s="26">
        <f t="shared" si="285"/>
        <v>25.577441083247397</v>
      </c>
      <c r="CI422" s="26">
        <f t="shared" si="286"/>
        <v>59.618614693232807</v>
      </c>
      <c r="CJ422" s="26">
        <f t="shared" si="287"/>
        <v>48.692329181942654</v>
      </c>
      <c r="CK422" s="16">
        <f t="shared" si="288"/>
        <v>-1.0086391428701305</v>
      </c>
      <c r="CL422" s="42">
        <v>124</v>
      </c>
      <c r="CM422" s="42">
        <v>100</v>
      </c>
      <c r="CN422" s="42">
        <v>1357</v>
      </c>
      <c r="CO422" s="42">
        <v>1136</v>
      </c>
      <c r="CP422" s="42">
        <v>656</v>
      </c>
      <c r="CQ422" s="42">
        <v>539</v>
      </c>
      <c r="CR422" s="42">
        <v>578</v>
      </c>
      <c r="CS422" s="42">
        <v>744</v>
      </c>
      <c r="CT422" s="1">
        <v>7</v>
      </c>
      <c r="CU422" s="1">
        <v>4</v>
      </c>
      <c r="CV422" s="42">
        <f t="shared" si="289"/>
        <v>-3</v>
      </c>
      <c r="CW422" s="26">
        <f t="shared" si="290"/>
        <v>0.39671294984414845</v>
      </c>
      <c r="CX422" s="26">
        <f t="shared" si="291"/>
        <v>0.22669311419665628</v>
      </c>
      <c r="CY422" s="26">
        <f t="shared" si="292"/>
        <v>-0.17001983564749221</v>
      </c>
      <c r="CZ422" s="13">
        <v>40</v>
      </c>
      <c r="DA422" s="13">
        <v>37</v>
      </c>
      <c r="DB422" s="27">
        <v>44.87</v>
      </c>
      <c r="DC422" s="27">
        <v>34.94</v>
      </c>
      <c r="DD422" s="27">
        <v>40.42</v>
      </c>
      <c r="DE422" s="27">
        <v>34.94</v>
      </c>
      <c r="DF422" s="13">
        <v>3</v>
      </c>
      <c r="DG422" s="13">
        <v>2</v>
      </c>
      <c r="DH422" s="21">
        <f t="shared" si="293"/>
        <v>0.6</v>
      </c>
      <c r="DI422" s="42">
        <v>3</v>
      </c>
      <c r="DJ422" s="42">
        <v>2</v>
      </c>
      <c r="DK422" s="13">
        <v>0</v>
      </c>
      <c r="DL422" s="13">
        <v>0</v>
      </c>
      <c r="DM422" s="13">
        <v>0</v>
      </c>
      <c r="DN422" s="13">
        <v>0</v>
      </c>
      <c r="DO422" s="13">
        <v>0</v>
      </c>
      <c r="DP422" s="13">
        <v>0</v>
      </c>
      <c r="DQ422" s="13">
        <v>2</v>
      </c>
      <c r="DR422" s="46">
        <v>1</v>
      </c>
      <c r="DS422" s="13">
        <v>0</v>
      </c>
      <c r="DT422" s="13">
        <v>0</v>
      </c>
      <c r="DU422" s="13">
        <v>0</v>
      </c>
      <c r="DV422" s="13">
        <v>0</v>
      </c>
      <c r="DW422" s="13">
        <v>0</v>
      </c>
      <c r="DX422" s="13">
        <v>0</v>
      </c>
    </row>
    <row r="423" spans="1:128" ht="25.5" x14ac:dyDescent="0.2">
      <c r="A423" s="13" t="s">
        <v>1655</v>
      </c>
      <c r="B423" s="13" t="s">
        <v>1656</v>
      </c>
      <c r="C423" s="39" t="s">
        <v>3458</v>
      </c>
      <c r="D423" s="1" t="s">
        <v>136</v>
      </c>
      <c r="E423" s="13" t="s">
        <v>173</v>
      </c>
      <c r="F423" s="13">
        <v>60</v>
      </c>
      <c r="G423" s="13">
        <v>2</v>
      </c>
      <c r="H423" s="13">
        <v>16</v>
      </c>
      <c r="I423" s="40">
        <f t="shared" si="252"/>
        <v>18</v>
      </c>
      <c r="J423" s="19">
        <f t="shared" si="253"/>
        <v>0.90939710340181878</v>
      </c>
      <c r="K423" s="1">
        <v>2</v>
      </c>
      <c r="L423" s="1">
        <v>4</v>
      </c>
      <c r="M423" s="1">
        <v>10</v>
      </c>
      <c r="N423" s="1">
        <v>85</v>
      </c>
      <c r="O423" s="1">
        <v>46</v>
      </c>
      <c r="P423" s="1">
        <v>62</v>
      </c>
      <c r="Q423" s="1">
        <v>51</v>
      </c>
      <c r="R423" s="15">
        <f t="shared" si="254"/>
        <v>2.3529411764705882E-2</v>
      </c>
      <c r="S423" s="15">
        <f t="shared" si="255"/>
        <v>1.0362694300518135E-2</v>
      </c>
      <c r="T423" s="16">
        <v>1187.5999999999999</v>
      </c>
      <c r="U423" s="16">
        <f t="shared" si="256"/>
        <v>19.793333333333333</v>
      </c>
      <c r="V423" s="16">
        <v>1116.71</v>
      </c>
      <c r="W423" s="16">
        <f t="shared" si="257"/>
        <v>18.611833333333333</v>
      </c>
      <c r="X423" s="16">
        <v>1902.87</v>
      </c>
      <c r="Y423" s="16">
        <f t="shared" si="258"/>
        <v>31.714499999999997</v>
      </c>
      <c r="Z423" s="21">
        <f t="shared" si="259"/>
        <v>0.36982295551036903</v>
      </c>
      <c r="AA423" s="20">
        <f t="shared" si="260"/>
        <v>54.3</v>
      </c>
      <c r="AB423">
        <v>83</v>
      </c>
      <c r="AC423" s="1">
        <v>42</v>
      </c>
      <c r="AD423" s="1">
        <v>110</v>
      </c>
      <c r="AE423" s="1">
        <v>45</v>
      </c>
      <c r="AF423" s="1">
        <v>40</v>
      </c>
      <c r="AG423" s="15">
        <f t="shared" si="261"/>
        <v>0.05</v>
      </c>
      <c r="AH423" s="15">
        <f t="shared" si="262"/>
        <v>0.35</v>
      </c>
      <c r="AI423" s="15">
        <f t="shared" si="263"/>
        <v>0.39999999999999997</v>
      </c>
      <c r="AJ423" s="1">
        <v>381</v>
      </c>
      <c r="AK423" s="21">
        <f t="shared" si="264"/>
        <v>0.35943396226415092</v>
      </c>
      <c r="AL423" s="1">
        <v>274</v>
      </c>
      <c r="AM423" s="21">
        <f t="shared" si="265"/>
        <v>0.25849056603773585</v>
      </c>
      <c r="AN423" s="1">
        <v>405</v>
      </c>
      <c r="AO423" s="21">
        <f t="shared" si="266"/>
        <v>0.38207547169811323</v>
      </c>
      <c r="AP423" s="21">
        <f t="shared" si="267"/>
        <v>0.58167938931297714</v>
      </c>
      <c r="AQ423" s="1">
        <v>6</v>
      </c>
      <c r="AR423" s="4">
        <v>12.59</v>
      </c>
      <c r="AS423" s="41">
        <v>392</v>
      </c>
      <c r="AT423" s="41">
        <v>353</v>
      </c>
      <c r="AU423" s="41">
        <v>351</v>
      </c>
      <c r="AV423" s="21">
        <f t="shared" si="268"/>
        <v>0.52617449664429528</v>
      </c>
      <c r="AW423" s="26">
        <v>17.52</v>
      </c>
      <c r="AX423" s="42">
        <v>2</v>
      </c>
      <c r="AY423" s="41">
        <v>0.47500000000000003</v>
      </c>
      <c r="AZ423" s="1">
        <v>5</v>
      </c>
      <c r="BA423" s="43">
        <v>0.79300000000000004</v>
      </c>
      <c r="BB423" s="16">
        <v>50.44</v>
      </c>
      <c r="BC423" s="26">
        <v>17.149999999999999</v>
      </c>
      <c r="BD423" s="43">
        <v>2.2240000000000002</v>
      </c>
      <c r="BE423" s="43">
        <v>-2.056</v>
      </c>
      <c r="BF423" s="16">
        <v>48.21</v>
      </c>
      <c r="BG423" s="21">
        <f t="shared" si="269"/>
        <v>7.3664825046040522E-2</v>
      </c>
      <c r="BH423" s="44">
        <f t="shared" si="270"/>
        <v>0.88212180746561886</v>
      </c>
      <c r="BI423" s="42">
        <f t="shared" si="271"/>
        <v>955.78663251165938</v>
      </c>
      <c r="BJ423" s="21">
        <f t="shared" si="272"/>
        <v>-4.4213367488340621E-2</v>
      </c>
      <c r="BK423" s="26">
        <f t="shared" si="273"/>
        <v>2.1491703307035848</v>
      </c>
      <c r="BL423" s="26">
        <f t="shared" si="274"/>
        <v>3.2237554960553769</v>
      </c>
      <c r="BM423" s="16">
        <f t="shared" si="275"/>
        <v>29.17498723930116</v>
      </c>
      <c r="BN423" s="16">
        <f t="shared" si="276"/>
        <v>27.348192458203112</v>
      </c>
      <c r="BO423" s="16">
        <f t="shared" si="277"/>
        <v>54.320280108533098</v>
      </c>
      <c r="BP423" s="16">
        <f t="shared" si="278"/>
        <v>54.750114174673811</v>
      </c>
      <c r="BQ423" s="16">
        <f t="shared" si="279"/>
        <v>-0.42983406614071384</v>
      </c>
      <c r="BR423" s="1">
        <v>40</v>
      </c>
      <c r="BS423" s="1">
        <v>60</v>
      </c>
      <c r="BT423" s="42">
        <v>503</v>
      </c>
      <c r="BU423" s="42">
        <v>449</v>
      </c>
      <c r="BV423" s="42">
        <v>215</v>
      </c>
      <c r="BW423" s="42">
        <v>239</v>
      </c>
      <c r="BX423" s="42">
        <v>271</v>
      </c>
      <c r="BY423" s="42">
        <v>253</v>
      </c>
      <c r="BZ423" s="1">
        <v>508</v>
      </c>
      <c r="CA423" s="1">
        <v>561</v>
      </c>
      <c r="CB423" s="21">
        <f t="shared" si="280"/>
        <v>0.47521047708138447</v>
      </c>
      <c r="CC423" s="4">
        <v>4.63</v>
      </c>
      <c r="CD423" s="45">
        <f t="shared" si="281"/>
        <v>0.36886059034783614</v>
      </c>
      <c r="CE423" s="26">
        <f t="shared" si="282"/>
        <v>2.0810670198174339</v>
      </c>
      <c r="CF423" s="26">
        <f t="shared" si="283"/>
        <v>2.9008813003515743</v>
      </c>
      <c r="CG423" s="26">
        <f t="shared" si="284"/>
        <v>25.382711378076273</v>
      </c>
      <c r="CH423" s="26">
        <f t="shared" si="285"/>
        <v>30.396191016727364</v>
      </c>
      <c r="CI423" s="26">
        <f t="shared" si="286"/>
        <v>50.387046934367568</v>
      </c>
      <c r="CJ423" s="26">
        <f t="shared" si="287"/>
        <v>59.594191931135605</v>
      </c>
      <c r="CK423" s="16">
        <f t="shared" si="288"/>
        <v>8.7773109306273227</v>
      </c>
      <c r="CL423" s="42">
        <v>66</v>
      </c>
      <c r="CM423" s="42">
        <v>92</v>
      </c>
      <c r="CN423" s="42">
        <v>739</v>
      </c>
      <c r="CO423" s="42">
        <v>872</v>
      </c>
      <c r="CP423" s="42">
        <v>338</v>
      </c>
      <c r="CQ423" s="42">
        <v>417</v>
      </c>
      <c r="CR423" s="42">
        <v>509</v>
      </c>
      <c r="CS423" s="42">
        <v>455</v>
      </c>
      <c r="CT423" s="1">
        <v>3</v>
      </c>
      <c r="CU423" s="1">
        <v>2</v>
      </c>
      <c r="CV423" s="42">
        <f t="shared" si="289"/>
        <v>-1</v>
      </c>
      <c r="CW423" s="26">
        <f t="shared" si="290"/>
        <v>0.15156618390030316</v>
      </c>
      <c r="CX423" s="26">
        <f t="shared" si="291"/>
        <v>0.1010441226002021</v>
      </c>
      <c r="CY423" s="26">
        <f t="shared" si="292"/>
        <v>-5.0522061300101048E-2</v>
      </c>
      <c r="CZ423" s="13">
        <v>43</v>
      </c>
      <c r="DA423" s="13">
        <v>47</v>
      </c>
      <c r="DB423" s="27">
        <v>39.450000000000003</v>
      </c>
      <c r="DC423" s="27">
        <v>52.42</v>
      </c>
      <c r="DD423" s="27">
        <v>38.14</v>
      </c>
      <c r="DE423" s="27">
        <v>44.9</v>
      </c>
      <c r="DF423" s="1"/>
      <c r="DG423" s="1"/>
      <c r="DH423" s="21" t="str">
        <f t="shared" si="293"/>
        <v xml:space="preserve"> </v>
      </c>
      <c r="DI423" s="42"/>
      <c r="DJ423" s="42"/>
      <c r="DK423" s="1"/>
      <c r="DL423" s="1"/>
      <c r="DM423" s="1"/>
      <c r="DN423" s="1"/>
      <c r="DO423" s="1"/>
      <c r="DP423" s="1"/>
      <c r="DQ423" s="47"/>
      <c r="DR423" s="46"/>
      <c r="DS423" s="13"/>
      <c r="DT423" s="13"/>
      <c r="DU423" s="13"/>
      <c r="DV423" s="13"/>
      <c r="DW423" s="13"/>
      <c r="DX423" s="1"/>
    </row>
    <row r="424" spans="1:128" x14ac:dyDescent="0.2">
      <c r="A424" s="13" t="s">
        <v>414</v>
      </c>
      <c r="B424" s="13" t="s">
        <v>1658</v>
      </c>
      <c r="C424" s="39" t="s">
        <v>3459</v>
      </c>
      <c r="D424" s="1" t="s">
        <v>179</v>
      </c>
      <c r="E424" s="13" t="s">
        <v>173</v>
      </c>
      <c r="F424" s="13">
        <v>65</v>
      </c>
      <c r="G424" s="13">
        <v>9</v>
      </c>
      <c r="H424" s="13">
        <v>17</v>
      </c>
      <c r="I424" s="40">
        <f t="shared" si="252"/>
        <v>26</v>
      </c>
      <c r="J424" s="19">
        <f t="shared" si="253"/>
        <v>1.4479302023389642</v>
      </c>
      <c r="K424" s="1">
        <v>7</v>
      </c>
      <c r="L424" s="1">
        <v>5</v>
      </c>
      <c r="M424" s="1">
        <v>11</v>
      </c>
      <c r="N424" s="1">
        <v>69</v>
      </c>
      <c r="O424" s="1">
        <v>28</v>
      </c>
      <c r="P424" s="1">
        <v>66</v>
      </c>
      <c r="Q424" s="1">
        <v>35</v>
      </c>
      <c r="R424" s="15">
        <f t="shared" si="254"/>
        <v>0.13043478260869565</v>
      </c>
      <c r="S424" s="15">
        <f t="shared" si="255"/>
        <v>5.5214723926380369E-2</v>
      </c>
      <c r="T424" s="16">
        <v>1077.4000000000001</v>
      </c>
      <c r="U424" s="16">
        <f t="shared" si="256"/>
        <v>16.575384615384618</v>
      </c>
      <c r="V424" s="16">
        <v>1044.08</v>
      </c>
      <c r="W424" s="16">
        <f t="shared" si="257"/>
        <v>16.062769230769231</v>
      </c>
      <c r="X424" s="16">
        <v>2122.8200000000002</v>
      </c>
      <c r="Y424" s="16">
        <f t="shared" si="258"/>
        <v>32.658769230769231</v>
      </c>
      <c r="Z424" s="21">
        <f t="shared" si="259"/>
        <v>0.32968518109191958</v>
      </c>
      <c r="AA424" s="20">
        <f t="shared" si="260"/>
        <v>47</v>
      </c>
      <c r="AB424">
        <v>93</v>
      </c>
      <c r="AC424" s="1">
        <v>115</v>
      </c>
      <c r="AD424" s="1">
        <v>93</v>
      </c>
      <c r="AE424" s="1">
        <v>41</v>
      </c>
      <c r="AF424" s="1">
        <v>10</v>
      </c>
      <c r="AG424" s="15">
        <f t="shared" si="261"/>
        <v>0.16363636363636364</v>
      </c>
      <c r="AH424" s="15">
        <f t="shared" si="262"/>
        <v>0.29090909090909089</v>
      </c>
      <c r="AI424" s="15">
        <f t="shared" si="263"/>
        <v>0.45454545454545453</v>
      </c>
      <c r="AJ424" s="1">
        <v>277</v>
      </c>
      <c r="AK424" s="21">
        <f t="shared" si="264"/>
        <v>0.27951564076690211</v>
      </c>
      <c r="AL424" s="1">
        <v>349</v>
      </c>
      <c r="AM424" s="21">
        <f t="shared" si="265"/>
        <v>0.35216952573158428</v>
      </c>
      <c r="AN424" s="1">
        <v>365</v>
      </c>
      <c r="AO424" s="21">
        <f t="shared" si="266"/>
        <v>0.36831483350151362</v>
      </c>
      <c r="AP424" s="21">
        <f t="shared" si="267"/>
        <v>0.44249201277955269</v>
      </c>
      <c r="AQ424" s="1">
        <v>3</v>
      </c>
      <c r="AR424" s="4">
        <v>-8.6</v>
      </c>
      <c r="AS424" s="41">
        <v>342</v>
      </c>
      <c r="AT424" s="41">
        <v>391</v>
      </c>
      <c r="AU424" s="41">
        <v>349</v>
      </c>
      <c r="AV424" s="21">
        <f t="shared" si="268"/>
        <v>0.4665757162346521</v>
      </c>
      <c r="AW424" s="26">
        <v>17.23</v>
      </c>
      <c r="AX424" s="42">
        <v>4</v>
      </c>
      <c r="AY424" s="41">
        <v>0</v>
      </c>
      <c r="AZ424" s="1">
        <v>4</v>
      </c>
      <c r="BA424" s="43">
        <v>-6.9000000000000006E-2</v>
      </c>
      <c r="BB424" s="16">
        <v>49.8</v>
      </c>
      <c r="BC424" s="26">
        <v>16.48</v>
      </c>
      <c r="BD424" s="43">
        <v>0.249</v>
      </c>
      <c r="BE424" s="43">
        <v>-0.753</v>
      </c>
      <c r="BF424" s="16">
        <v>49.84</v>
      </c>
      <c r="BG424" s="21">
        <f t="shared" si="269"/>
        <v>0.10638297872340426</v>
      </c>
      <c r="BH424" s="44">
        <f t="shared" si="270"/>
        <v>0.92706333973128596</v>
      </c>
      <c r="BI424" s="42">
        <f t="shared" si="271"/>
        <v>1033.4463184546903</v>
      </c>
      <c r="BJ424" s="21">
        <f t="shared" si="272"/>
        <v>3.3446318454690219E-2</v>
      </c>
      <c r="BK424" s="26">
        <f t="shared" si="273"/>
        <v>3.1606773427323578</v>
      </c>
      <c r="BL424" s="26">
        <f t="shared" si="274"/>
        <v>2.1837407095241743</v>
      </c>
      <c r="BM424" s="16">
        <f t="shared" si="275"/>
        <v>29.710367021684164</v>
      </c>
      <c r="BN424" s="16">
        <f t="shared" si="276"/>
        <v>29.94023446479197</v>
      </c>
      <c r="BO424" s="16">
        <f t="shared" si="277"/>
        <v>53.903915408780939</v>
      </c>
      <c r="BP424" s="16">
        <f t="shared" si="278"/>
        <v>55.57045437131255</v>
      </c>
      <c r="BQ424" s="16">
        <f t="shared" si="279"/>
        <v>-1.6665389625316109</v>
      </c>
      <c r="BR424" s="1">
        <v>55</v>
      </c>
      <c r="BS424" s="1">
        <v>38</v>
      </c>
      <c r="BT424" s="42">
        <v>462</v>
      </c>
      <c r="BU424" s="42">
        <v>483</v>
      </c>
      <c r="BV424" s="42">
        <v>160</v>
      </c>
      <c r="BW424" s="42">
        <v>209</v>
      </c>
      <c r="BX424" s="42">
        <v>237</v>
      </c>
      <c r="BY424" s="42">
        <v>261</v>
      </c>
      <c r="BZ424" s="1">
        <v>418</v>
      </c>
      <c r="CA424" s="1">
        <v>414</v>
      </c>
      <c r="CB424" s="21">
        <f t="shared" si="280"/>
        <v>0.50240384615384615</v>
      </c>
      <c r="CC424" s="4">
        <v>-0.52</v>
      </c>
      <c r="CD424" s="45">
        <f t="shared" si="281"/>
        <v>0.30765273075912347</v>
      </c>
      <c r="CE424" s="26">
        <f t="shared" si="282"/>
        <v>2.6285789657154162</v>
      </c>
      <c r="CF424" s="26">
        <f t="shared" si="283"/>
        <v>2.0067645867289734</v>
      </c>
      <c r="CG424" s="26">
        <f t="shared" si="284"/>
        <v>31.429890428769273</v>
      </c>
      <c r="CH424" s="26">
        <f t="shared" si="285"/>
        <v>29.564447291809948</v>
      </c>
      <c r="CI424" s="26">
        <f t="shared" si="286"/>
        <v>57.461301476338072</v>
      </c>
      <c r="CJ424" s="26">
        <f t="shared" si="287"/>
        <v>55.595858339378744</v>
      </c>
      <c r="CK424" s="16">
        <f t="shared" si="288"/>
        <v>-3.5319820994909392</v>
      </c>
      <c r="CL424" s="42">
        <v>93</v>
      </c>
      <c r="CM424" s="42">
        <v>71</v>
      </c>
      <c r="CN424" s="42">
        <v>1019</v>
      </c>
      <c r="CO424" s="42">
        <v>975</v>
      </c>
      <c r="CP424" s="42">
        <v>415</v>
      </c>
      <c r="CQ424" s="42">
        <v>415</v>
      </c>
      <c r="CR424" s="42">
        <v>506</v>
      </c>
      <c r="CS424" s="42">
        <v>506</v>
      </c>
      <c r="CT424" s="1">
        <v>4</v>
      </c>
      <c r="CU424" s="1">
        <v>3</v>
      </c>
      <c r="CV424" s="42">
        <f t="shared" si="289"/>
        <v>-1</v>
      </c>
      <c r="CW424" s="26">
        <f t="shared" si="290"/>
        <v>0.22275849266753292</v>
      </c>
      <c r="CX424" s="26">
        <f t="shared" si="291"/>
        <v>0.1670688695006497</v>
      </c>
      <c r="CY424" s="26">
        <f t="shared" si="292"/>
        <v>-5.568962316688323E-2</v>
      </c>
      <c r="CZ424" s="13">
        <v>43</v>
      </c>
      <c r="DA424" s="13">
        <v>43</v>
      </c>
      <c r="DB424" s="27">
        <v>43.06</v>
      </c>
      <c r="DC424" s="27">
        <v>33.72</v>
      </c>
      <c r="DD424" s="27">
        <v>45.48</v>
      </c>
      <c r="DE424" s="27">
        <v>40.81</v>
      </c>
      <c r="DF424" s="1"/>
      <c r="DG424" s="1"/>
      <c r="DH424" s="21" t="str">
        <f t="shared" si="293"/>
        <v xml:space="preserve"> </v>
      </c>
      <c r="DI424" s="42">
        <v>1</v>
      </c>
      <c r="DJ424" s="42">
        <v>0</v>
      </c>
      <c r="DK424" s="13">
        <v>0</v>
      </c>
      <c r="DL424" s="13">
        <v>0</v>
      </c>
      <c r="DM424" s="13">
        <v>0</v>
      </c>
      <c r="DN424" s="13">
        <v>0</v>
      </c>
      <c r="DO424" s="13">
        <v>0</v>
      </c>
      <c r="DP424" s="13">
        <v>0</v>
      </c>
      <c r="DQ424" s="47"/>
      <c r="DR424" s="46"/>
      <c r="DS424" s="13"/>
      <c r="DT424" s="13"/>
      <c r="DU424" s="13"/>
      <c r="DV424" s="13"/>
      <c r="DW424" s="13"/>
      <c r="DX424" s="1"/>
    </row>
    <row r="425" spans="1:128" ht="25.5" x14ac:dyDescent="0.2">
      <c r="A425" s="13" t="s">
        <v>1352</v>
      </c>
      <c r="B425" s="13" t="s">
        <v>1661</v>
      </c>
      <c r="C425" s="39" t="s">
        <v>3460</v>
      </c>
      <c r="D425" s="13" t="s">
        <v>584</v>
      </c>
      <c r="E425" s="13" t="s">
        <v>129</v>
      </c>
      <c r="F425" s="13">
        <v>2</v>
      </c>
      <c r="G425" s="13">
        <v>0</v>
      </c>
      <c r="H425" s="13">
        <v>0</v>
      </c>
      <c r="I425" s="40">
        <f t="shared" si="252"/>
        <v>0</v>
      </c>
      <c r="J425" s="19">
        <f t="shared" si="253"/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5">
        <f t="shared" si="254"/>
        <v>0</v>
      </c>
      <c r="S425" s="15">
        <f t="shared" si="255"/>
        <v>0</v>
      </c>
      <c r="T425" s="16">
        <v>6.6166666667000005</v>
      </c>
      <c r="U425" s="16">
        <f t="shared" si="256"/>
        <v>3.3083333333500002</v>
      </c>
      <c r="V425" s="16">
        <v>5.97</v>
      </c>
      <c r="W425" s="16">
        <f t="shared" si="257"/>
        <v>2.9849999999999999</v>
      </c>
      <c r="X425" s="16">
        <v>85.01</v>
      </c>
      <c r="Y425" s="16">
        <f t="shared" si="258"/>
        <v>42.505000000000003</v>
      </c>
      <c r="Z425" s="21">
        <f t="shared" si="259"/>
        <v>6.5618817322488449E-2</v>
      </c>
      <c r="AA425" s="20">
        <f t="shared" si="260"/>
        <v>0</v>
      </c>
      <c r="AB425">
        <v>0</v>
      </c>
      <c r="AC425" s="1">
        <v>2</v>
      </c>
      <c r="AD425" s="1">
        <v>1</v>
      </c>
      <c r="AE425" s="1">
        <v>1</v>
      </c>
      <c r="AF425" s="1">
        <v>0</v>
      </c>
      <c r="AG425" s="15">
        <f t="shared" si="261"/>
        <v>0</v>
      </c>
      <c r="AH425" s="15">
        <f t="shared" si="262"/>
        <v>0</v>
      </c>
      <c r="AI425" s="15">
        <f t="shared" si="263"/>
        <v>0</v>
      </c>
      <c r="AJ425" s="1">
        <v>3</v>
      </c>
      <c r="AK425" s="21">
        <f t="shared" si="264"/>
        <v>0.6</v>
      </c>
      <c r="AL425" s="1">
        <v>2</v>
      </c>
      <c r="AM425" s="21">
        <f t="shared" si="265"/>
        <v>0.4</v>
      </c>
      <c r="AN425" s="1">
        <v>0</v>
      </c>
      <c r="AO425" s="21">
        <f t="shared" si="266"/>
        <v>0</v>
      </c>
      <c r="AP425" s="21">
        <f t="shared" si="267"/>
        <v>0.6</v>
      </c>
      <c r="AQ425" s="1">
        <v>16</v>
      </c>
      <c r="AR425" s="4">
        <v>15.22</v>
      </c>
      <c r="AS425" s="41">
        <v>3</v>
      </c>
      <c r="AT425" s="41">
        <v>3</v>
      </c>
      <c r="AU425" s="41">
        <v>5</v>
      </c>
      <c r="AV425" s="21">
        <f t="shared" si="268"/>
        <v>0.5</v>
      </c>
      <c r="AW425" s="26">
        <v>16.14</v>
      </c>
      <c r="AX425" s="42">
        <v>16</v>
      </c>
      <c r="AY425" s="41">
        <v>-0.84699999999999998</v>
      </c>
      <c r="AZ425" s="1">
        <v>12</v>
      </c>
      <c r="BA425" s="43">
        <v>-0.38900000000000001</v>
      </c>
      <c r="BB425" s="16">
        <v>48.7</v>
      </c>
      <c r="BC425" s="26">
        <v>12.91</v>
      </c>
      <c r="BD425" s="43">
        <v>-6.2949999999999999</v>
      </c>
      <c r="BE425" s="43">
        <v>-0.186</v>
      </c>
      <c r="BF425" s="16">
        <v>49.36</v>
      </c>
      <c r="BG425" s="21">
        <f t="shared" si="269"/>
        <v>0</v>
      </c>
      <c r="BH425" s="44">
        <f t="shared" si="270"/>
        <v>0.8</v>
      </c>
      <c r="BI425" s="42">
        <f t="shared" si="271"/>
        <v>800</v>
      </c>
      <c r="BJ425" s="21">
        <f t="shared" si="272"/>
        <v>-0.19999999999999996</v>
      </c>
      <c r="BK425" s="26">
        <f t="shared" si="273"/>
        <v>0</v>
      </c>
      <c r="BL425" s="26">
        <f t="shared" si="274"/>
        <v>10.050251256281408</v>
      </c>
      <c r="BM425" s="16">
        <f t="shared" si="275"/>
        <v>10.050251256281408</v>
      </c>
      <c r="BN425" s="16">
        <f t="shared" si="276"/>
        <v>50.251256281407038</v>
      </c>
      <c r="BO425" s="16">
        <f t="shared" si="277"/>
        <v>40.201005025125632</v>
      </c>
      <c r="BP425" s="16">
        <f t="shared" si="278"/>
        <v>50.251256281407038</v>
      </c>
      <c r="BQ425" s="16">
        <f t="shared" si="279"/>
        <v>-10.050251256281406</v>
      </c>
      <c r="BR425" s="1">
        <v>0</v>
      </c>
      <c r="BS425" s="1">
        <v>1</v>
      </c>
      <c r="BT425" s="42">
        <v>1</v>
      </c>
      <c r="BU425" s="42">
        <v>4</v>
      </c>
      <c r="BV425" s="42">
        <v>1</v>
      </c>
      <c r="BW425" s="42">
        <v>0</v>
      </c>
      <c r="BX425" s="42">
        <v>0</v>
      </c>
      <c r="BY425" s="42">
        <v>2</v>
      </c>
      <c r="BZ425" s="1">
        <v>1</v>
      </c>
      <c r="CA425" s="1">
        <v>2</v>
      </c>
      <c r="CB425" s="21">
        <f t="shared" si="280"/>
        <v>0.33333333333333331</v>
      </c>
      <c r="CC425" s="4">
        <v>-8.44</v>
      </c>
      <c r="CD425" s="45">
        <f t="shared" si="281"/>
        <v>-12.743251256281404</v>
      </c>
      <c r="CE425" s="26">
        <f t="shared" si="282"/>
        <v>2.8231972709093047</v>
      </c>
      <c r="CF425" s="26">
        <f t="shared" si="283"/>
        <v>2.1173979531819782</v>
      </c>
      <c r="CG425" s="26">
        <f t="shared" si="284"/>
        <v>28.937772026820372</v>
      </c>
      <c r="CH425" s="26">
        <f t="shared" si="285"/>
        <v>28.937772026820372</v>
      </c>
      <c r="CI425" s="26">
        <f t="shared" si="286"/>
        <v>51.52335019409481</v>
      </c>
      <c r="CJ425" s="26">
        <f t="shared" si="287"/>
        <v>69.168333137277969</v>
      </c>
      <c r="CK425" s="16">
        <f t="shared" si="288"/>
        <v>7.5947316869017527</v>
      </c>
      <c r="CL425" s="42">
        <v>4</v>
      </c>
      <c r="CM425" s="42">
        <v>3</v>
      </c>
      <c r="CN425" s="42">
        <v>37</v>
      </c>
      <c r="CO425" s="42">
        <v>38</v>
      </c>
      <c r="CP425" s="42">
        <v>20</v>
      </c>
      <c r="CQ425" s="42">
        <v>29</v>
      </c>
      <c r="CR425" s="42">
        <v>28</v>
      </c>
      <c r="CS425" s="42">
        <v>12</v>
      </c>
      <c r="CT425" s="1">
        <v>0</v>
      </c>
      <c r="CU425" s="1">
        <v>1</v>
      </c>
      <c r="CV425" s="42">
        <f t="shared" si="289"/>
        <v>1</v>
      </c>
      <c r="CW425" s="26">
        <f t="shared" si="290"/>
        <v>0</v>
      </c>
      <c r="CX425" s="26">
        <f t="shared" si="291"/>
        <v>9.0680100755210677</v>
      </c>
      <c r="CY425" s="26">
        <f t="shared" si="292"/>
        <v>9.0680100755210677</v>
      </c>
      <c r="CZ425" s="13">
        <v>0</v>
      </c>
      <c r="DA425" s="13">
        <v>0</v>
      </c>
      <c r="DB425" s="27">
        <v>0.21</v>
      </c>
      <c r="DC425" s="27">
        <v>0.22</v>
      </c>
      <c r="DD425" s="27">
        <v>0.23</v>
      </c>
      <c r="DE425" s="27">
        <v>0.25</v>
      </c>
      <c r="DF425" s="13">
        <v>0</v>
      </c>
      <c r="DG425" s="13">
        <v>0</v>
      </c>
      <c r="DH425" s="21" t="str">
        <f t="shared" si="293"/>
        <v xml:space="preserve"> </v>
      </c>
      <c r="DI425" s="42"/>
      <c r="DJ425" s="42"/>
      <c r="DK425" s="1"/>
      <c r="DL425" s="1"/>
      <c r="DM425" s="1"/>
      <c r="DN425" s="1"/>
      <c r="DO425" s="1"/>
      <c r="DP425" s="1"/>
      <c r="DQ425" s="1"/>
      <c r="DR425" s="42"/>
      <c r="DS425" s="1"/>
      <c r="DT425" s="1"/>
      <c r="DU425" s="1"/>
      <c r="DV425" s="1"/>
      <c r="DW425" s="1"/>
      <c r="DX425" s="13"/>
    </row>
    <row r="426" spans="1:128" ht="25.5" x14ac:dyDescent="0.2">
      <c r="A426" s="13" t="s">
        <v>661</v>
      </c>
      <c r="B426" s="13" t="s">
        <v>1661</v>
      </c>
      <c r="C426" s="39" t="s">
        <v>3461</v>
      </c>
      <c r="D426" s="1" t="s">
        <v>363</v>
      </c>
      <c r="E426" s="13" t="s">
        <v>173</v>
      </c>
      <c r="F426" s="13">
        <v>65</v>
      </c>
      <c r="G426" s="13">
        <v>9</v>
      </c>
      <c r="H426" s="13">
        <v>19</v>
      </c>
      <c r="I426" s="40">
        <f t="shared" si="252"/>
        <v>28</v>
      </c>
      <c r="J426" s="19">
        <f t="shared" si="253"/>
        <v>1.3783672911254308</v>
      </c>
      <c r="K426" s="1">
        <v>8</v>
      </c>
      <c r="L426" s="1">
        <v>11</v>
      </c>
      <c r="M426" s="1">
        <v>5</v>
      </c>
      <c r="N426" s="1">
        <v>67</v>
      </c>
      <c r="O426" s="1">
        <v>27</v>
      </c>
      <c r="P426" s="1">
        <v>72</v>
      </c>
      <c r="Q426" s="1">
        <v>56</v>
      </c>
      <c r="R426" s="15">
        <f t="shared" si="254"/>
        <v>0.13432835820895522</v>
      </c>
      <c r="S426" s="15">
        <f t="shared" si="255"/>
        <v>5.4216867469879519E-2</v>
      </c>
      <c r="T426" s="16">
        <v>1218.8333333333001</v>
      </c>
      <c r="U426" s="16">
        <f t="shared" si="256"/>
        <v>18.751282051281539</v>
      </c>
      <c r="V426" s="16">
        <v>1134.92</v>
      </c>
      <c r="W426" s="16">
        <f t="shared" si="257"/>
        <v>17.460307692307694</v>
      </c>
      <c r="X426" s="16">
        <v>1938.06</v>
      </c>
      <c r="Y426" s="16">
        <f t="shared" si="258"/>
        <v>29.816307692307692</v>
      </c>
      <c r="Z426" s="21">
        <f t="shared" si="259"/>
        <v>0.3693222865101628</v>
      </c>
      <c r="AA426" s="20">
        <f t="shared" si="260"/>
        <v>119.23214285714285</v>
      </c>
      <c r="AB426">
        <v>66</v>
      </c>
      <c r="AC426" s="1">
        <v>53</v>
      </c>
      <c r="AD426" s="1">
        <v>152</v>
      </c>
      <c r="AE426" s="1">
        <v>47</v>
      </c>
      <c r="AF426" s="1">
        <v>27</v>
      </c>
      <c r="AG426" s="15">
        <f t="shared" si="261"/>
        <v>0.16071428571428573</v>
      </c>
      <c r="AH426" s="15">
        <f t="shared" si="262"/>
        <v>0.2857142857142857</v>
      </c>
      <c r="AI426" s="15">
        <f t="shared" si="263"/>
        <v>0.4464285714285714</v>
      </c>
      <c r="AJ426" s="1">
        <v>343</v>
      </c>
      <c r="AK426" s="21">
        <f t="shared" si="264"/>
        <v>0.28230452674897122</v>
      </c>
      <c r="AL426" s="1">
        <v>374</v>
      </c>
      <c r="AM426" s="21">
        <f t="shared" si="265"/>
        <v>0.30781893004115224</v>
      </c>
      <c r="AN426" s="1">
        <v>498</v>
      </c>
      <c r="AO426" s="21">
        <f t="shared" si="266"/>
        <v>0.40987654320987654</v>
      </c>
      <c r="AP426" s="21">
        <f t="shared" si="267"/>
        <v>0.47838214783821481</v>
      </c>
      <c r="AQ426" s="1">
        <v>1</v>
      </c>
      <c r="AR426" s="4">
        <v>-3.63</v>
      </c>
      <c r="AS426" s="41">
        <v>445</v>
      </c>
      <c r="AT426" s="41">
        <v>451</v>
      </c>
      <c r="AU426" s="41">
        <v>432</v>
      </c>
      <c r="AV426" s="21">
        <f t="shared" si="268"/>
        <v>0.4966517857142857</v>
      </c>
      <c r="AW426" s="26">
        <v>17.559999999999999</v>
      </c>
      <c r="AX426" s="42">
        <v>3</v>
      </c>
      <c r="AY426" s="41">
        <v>0.92700000000000005</v>
      </c>
      <c r="AZ426" s="1">
        <v>3</v>
      </c>
      <c r="BA426" s="43">
        <v>8.7000000000000008E-2</v>
      </c>
      <c r="BB426" s="16">
        <v>49.97</v>
      </c>
      <c r="BC426" s="26">
        <v>16.72</v>
      </c>
      <c r="BD426" s="43">
        <v>1.1619999999999999</v>
      </c>
      <c r="BE426" s="43">
        <v>5.6050000000000004</v>
      </c>
      <c r="BF426" s="16">
        <v>51.37</v>
      </c>
      <c r="BG426" s="21">
        <f t="shared" si="269"/>
        <v>9.2257001647446463E-2</v>
      </c>
      <c r="BH426" s="44">
        <f t="shared" si="270"/>
        <v>0.92119089316987746</v>
      </c>
      <c r="BI426" s="42">
        <f t="shared" si="271"/>
        <v>1013.4478948173239</v>
      </c>
      <c r="BJ426" s="21">
        <f t="shared" si="272"/>
        <v>1.3447894817323919E-2</v>
      </c>
      <c r="BK426" s="26">
        <f t="shared" si="273"/>
        <v>2.9605610968173965</v>
      </c>
      <c r="BL426" s="26">
        <f t="shared" si="274"/>
        <v>2.3790223099425507</v>
      </c>
      <c r="BM426" s="16">
        <f t="shared" si="275"/>
        <v>32.090367603002854</v>
      </c>
      <c r="BN426" s="16">
        <f t="shared" si="276"/>
        <v>30.187149755048814</v>
      </c>
      <c r="BO426" s="16">
        <f t="shared" si="277"/>
        <v>64.973742642653221</v>
      </c>
      <c r="BP426" s="16">
        <f t="shared" si="278"/>
        <v>56.356395164416867</v>
      </c>
      <c r="BQ426" s="16">
        <f t="shared" si="279"/>
        <v>8.6173474782363542</v>
      </c>
      <c r="BR426" s="1">
        <v>56</v>
      </c>
      <c r="BS426" s="1">
        <v>45</v>
      </c>
      <c r="BT426" s="42">
        <v>551</v>
      </c>
      <c r="BU426" s="42">
        <v>526</v>
      </c>
      <c r="BV426" s="42">
        <v>278</v>
      </c>
      <c r="BW426" s="42">
        <v>213</v>
      </c>
      <c r="BX426" s="42">
        <v>282</v>
      </c>
      <c r="BY426" s="42">
        <v>344</v>
      </c>
      <c r="BZ426" s="1">
        <v>625</v>
      </c>
      <c r="CA426" s="1">
        <v>513</v>
      </c>
      <c r="CB426" s="21">
        <f t="shared" si="280"/>
        <v>0.54920913884007028</v>
      </c>
      <c r="CC426" s="4">
        <v>1.78</v>
      </c>
      <c r="CD426" s="45">
        <f t="shared" si="281"/>
        <v>3.5281759301191986</v>
      </c>
      <c r="CE426" s="26">
        <f t="shared" si="282"/>
        <v>2.7553326522398689</v>
      </c>
      <c r="CF426" s="26">
        <f t="shared" si="283"/>
        <v>3.033961796848395</v>
      </c>
      <c r="CG426" s="26">
        <f t="shared" si="284"/>
        <v>30.649205906937869</v>
      </c>
      <c r="CH426" s="26">
        <f t="shared" si="285"/>
        <v>29.906194854648465</v>
      </c>
      <c r="CI426" s="26">
        <f t="shared" si="286"/>
        <v>61.88662889693817</v>
      </c>
      <c r="CJ426" s="26">
        <f t="shared" si="287"/>
        <v>58.512120367790473</v>
      </c>
      <c r="CK426" s="16">
        <f t="shared" si="288"/>
        <v>5.2428389490886573</v>
      </c>
      <c r="CL426" s="42">
        <v>89</v>
      </c>
      <c r="CM426" s="42">
        <v>98</v>
      </c>
      <c r="CN426" s="42">
        <v>901</v>
      </c>
      <c r="CO426" s="42">
        <v>868</v>
      </c>
      <c r="CP426" s="42">
        <v>486</v>
      </c>
      <c r="CQ426" s="42">
        <v>408</v>
      </c>
      <c r="CR426" s="42">
        <v>516</v>
      </c>
      <c r="CS426" s="42">
        <v>523</v>
      </c>
      <c r="CT426" s="1">
        <v>13</v>
      </c>
      <c r="CU426" s="1">
        <v>11</v>
      </c>
      <c r="CV426" s="42">
        <f t="shared" si="289"/>
        <v>-2</v>
      </c>
      <c r="CW426" s="26">
        <f t="shared" si="290"/>
        <v>0.63995624230823567</v>
      </c>
      <c r="CX426" s="26">
        <f t="shared" si="291"/>
        <v>0.54150143579927634</v>
      </c>
      <c r="CY426" s="26">
        <f t="shared" si="292"/>
        <v>-9.8454806508959353E-2</v>
      </c>
      <c r="CZ426" s="13">
        <v>48</v>
      </c>
      <c r="DA426" s="13">
        <v>44</v>
      </c>
      <c r="DB426" s="27">
        <v>50.36</v>
      </c>
      <c r="DC426" s="27">
        <v>52.63</v>
      </c>
      <c r="DD426" s="27">
        <v>48.47</v>
      </c>
      <c r="DE426" s="27">
        <v>42.41</v>
      </c>
      <c r="DF426" s="1"/>
      <c r="DG426" s="1"/>
      <c r="DH426" s="21" t="str">
        <f t="shared" si="293"/>
        <v xml:space="preserve"> </v>
      </c>
      <c r="DI426" s="42"/>
      <c r="DJ426" s="42"/>
      <c r="DK426" s="1"/>
      <c r="DL426" s="1"/>
      <c r="DM426" s="1"/>
      <c r="DN426" s="1"/>
      <c r="DO426" s="1"/>
      <c r="DP426" s="1"/>
      <c r="DQ426" s="1"/>
      <c r="DR426" s="42"/>
      <c r="DS426" s="1"/>
      <c r="DT426" s="1"/>
      <c r="DU426" s="1"/>
      <c r="DV426" s="1"/>
      <c r="DW426" s="1"/>
      <c r="DX426" s="13"/>
    </row>
    <row r="427" spans="1:128" ht="25.5" x14ac:dyDescent="0.2">
      <c r="A427" s="13" t="s">
        <v>1664</v>
      </c>
      <c r="B427" s="13" t="s">
        <v>1665</v>
      </c>
      <c r="C427" s="39" t="s">
        <v>3462</v>
      </c>
      <c r="D427" s="1" t="s">
        <v>136</v>
      </c>
      <c r="E427" s="13" t="s">
        <v>207</v>
      </c>
      <c r="F427" s="13">
        <v>69</v>
      </c>
      <c r="G427" s="13">
        <v>5</v>
      </c>
      <c r="H427" s="13">
        <v>4</v>
      </c>
      <c r="I427" s="40">
        <f t="shared" si="252"/>
        <v>9</v>
      </c>
      <c r="J427" s="19">
        <f t="shared" si="253"/>
        <v>0.7053905773752811</v>
      </c>
      <c r="K427" s="1">
        <v>5</v>
      </c>
      <c r="L427" s="1">
        <v>3</v>
      </c>
      <c r="M427" s="1">
        <v>1</v>
      </c>
      <c r="N427" s="1">
        <v>64</v>
      </c>
      <c r="O427" s="1">
        <v>30</v>
      </c>
      <c r="P427" s="1">
        <v>23</v>
      </c>
      <c r="Q427" s="1">
        <v>68</v>
      </c>
      <c r="R427" s="15">
        <f t="shared" si="254"/>
        <v>7.8125E-2</v>
      </c>
      <c r="S427" s="15">
        <f t="shared" si="255"/>
        <v>4.2735042735042736E-2</v>
      </c>
      <c r="T427" s="16">
        <v>765.53333333329999</v>
      </c>
      <c r="U427" s="16">
        <f t="shared" si="256"/>
        <v>11.09468599033768</v>
      </c>
      <c r="V427" s="16">
        <v>775.62</v>
      </c>
      <c r="W427" s="16">
        <f t="shared" si="257"/>
        <v>11.240869565217391</v>
      </c>
      <c r="X427" s="16">
        <v>2606.4699999999998</v>
      </c>
      <c r="Y427" s="16">
        <f t="shared" si="258"/>
        <v>37.774927536231878</v>
      </c>
      <c r="Z427" s="21">
        <f t="shared" si="259"/>
        <v>0.22933156716704764</v>
      </c>
      <c r="AA427" s="20">
        <f t="shared" si="260"/>
        <v>55.941176470588239</v>
      </c>
      <c r="AB427">
        <v>12</v>
      </c>
      <c r="AC427" s="1">
        <v>236</v>
      </c>
      <c r="AD427" s="1">
        <v>83</v>
      </c>
      <c r="AE427" s="1">
        <v>12</v>
      </c>
      <c r="AF427" s="1">
        <v>13</v>
      </c>
      <c r="AG427" s="15">
        <f t="shared" si="261"/>
        <v>0.29411764705882354</v>
      </c>
      <c r="AH427" s="15">
        <f t="shared" si="262"/>
        <v>0.23529411764705882</v>
      </c>
      <c r="AI427" s="15">
        <f t="shared" si="263"/>
        <v>0.52941176470588236</v>
      </c>
      <c r="AJ427" s="1">
        <v>198</v>
      </c>
      <c r="AK427" s="21">
        <f t="shared" si="264"/>
        <v>0.25222929936305732</v>
      </c>
      <c r="AL427" s="1">
        <v>316</v>
      </c>
      <c r="AM427" s="21">
        <f t="shared" si="265"/>
        <v>0.40254777070063696</v>
      </c>
      <c r="AN427" s="1">
        <v>271</v>
      </c>
      <c r="AO427" s="21">
        <f t="shared" si="266"/>
        <v>0.34522292993630571</v>
      </c>
      <c r="AP427" s="21">
        <f t="shared" si="267"/>
        <v>0.38521400778210119</v>
      </c>
      <c r="AQ427" s="1">
        <v>4</v>
      </c>
      <c r="AR427" s="4">
        <v>-17.440000000000001</v>
      </c>
      <c r="AS427" s="41">
        <v>270</v>
      </c>
      <c r="AT427" s="41">
        <v>309</v>
      </c>
      <c r="AU427" s="41">
        <v>225</v>
      </c>
      <c r="AV427" s="21">
        <f t="shared" si="268"/>
        <v>0.46632124352331605</v>
      </c>
      <c r="AW427" s="26">
        <v>17.190000000000001</v>
      </c>
      <c r="AX427" s="42">
        <v>8</v>
      </c>
      <c r="AY427" s="41">
        <v>0.42499999999999999</v>
      </c>
      <c r="AZ427" s="1">
        <v>10</v>
      </c>
      <c r="BA427" s="43">
        <v>0.25700000000000001</v>
      </c>
      <c r="BB427" s="16">
        <v>50.1</v>
      </c>
      <c r="BC427" s="26">
        <v>16.87</v>
      </c>
      <c r="BD427" s="43">
        <v>-1.917</v>
      </c>
      <c r="BE427" s="43">
        <v>-3.9329999999999998</v>
      </c>
      <c r="BF427" s="16">
        <v>47.36</v>
      </c>
      <c r="BG427" s="21">
        <f t="shared" si="269"/>
        <v>5.362776025236593E-2</v>
      </c>
      <c r="BH427" s="44">
        <f t="shared" si="270"/>
        <v>0.92476489028213171</v>
      </c>
      <c r="BI427" s="42">
        <f t="shared" si="271"/>
        <v>978.39265053449753</v>
      </c>
      <c r="BJ427" s="21">
        <f t="shared" si="272"/>
        <v>-2.1607349465502357E-2</v>
      </c>
      <c r="BK427" s="26">
        <f t="shared" si="273"/>
        <v>1.3150769706815193</v>
      </c>
      <c r="BL427" s="26">
        <f t="shared" si="274"/>
        <v>1.8565792527268508</v>
      </c>
      <c r="BM427" s="16">
        <f t="shared" si="275"/>
        <v>24.522317629767155</v>
      </c>
      <c r="BN427" s="16">
        <f t="shared" si="276"/>
        <v>24.67703256749439</v>
      </c>
      <c r="BO427" s="16">
        <f t="shared" si="277"/>
        <v>47.033341069080222</v>
      </c>
      <c r="BP427" s="16">
        <f t="shared" si="278"/>
        <v>51.210644387715632</v>
      </c>
      <c r="BQ427" s="16">
        <f t="shared" si="279"/>
        <v>-4.1773033186354098</v>
      </c>
      <c r="BR427" s="1">
        <v>17</v>
      </c>
      <c r="BS427" s="1">
        <v>24</v>
      </c>
      <c r="BT427" s="42">
        <v>300</v>
      </c>
      <c r="BU427" s="42">
        <v>295</v>
      </c>
      <c r="BV427" s="42">
        <v>148</v>
      </c>
      <c r="BW427" s="42">
        <v>150</v>
      </c>
      <c r="BX427" s="42">
        <v>193</v>
      </c>
      <c r="BY427" s="42">
        <v>143</v>
      </c>
      <c r="BZ427" s="1">
        <v>288</v>
      </c>
      <c r="CA427" s="1">
        <v>334</v>
      </c>
      <c r="CB427" s="21">
        <f t="shared" si="280"/>
        <v>0.46302250803858519</v>
      </c>
      <c r="CC427" s="4">
        <v>1.1599999999999999</v>
      </c>
      <c r="CD427" s="45">
        <f t="shared" si="281"/>
        <v>2.6775604945941627</v>
      </c>
      <c r="CE427" s="26">
        <f t="shared" si="282"/>
        <v>2.348003238095969</v>
      </c>
      <c r="CF427" s="26">
        <f t="shared" si="283"/>
        <v>3.1306709841279585</v>
      </c>
      <c r="CG427" s="26">
        <f t="shared" si="284"/>
        <v>29.142863719897029</v>
      </c>
      <c r="CH427" s="26">
        <f t="shared" si="285"/>
        <v>30.731218851550182</v>
      </c>
      <c r="CI427" s="26">
        <f t="shared" si="286"/>
        <v>55.408272491147031</v>
      </c>
      <c r="CJ427" s="26">
        <f t="shared" si="287"/>
        <v>58.953296987880165</v>
      </c>
      <c r="CK427" s="16">
        <f t="shared" si="288"/>
        <v>-0.63227882190227547</v>
      </c>
      <c r="CL427" s="42">
        <v>102</v>
      </c>
      <c r="CM427" s="42">
        <v>136</v>
      </c>
      <c r="CN427" s="42">
        <v>1164</v>
      </c>
      <c r="CO427" s="42">
        <v>1199</v>
      </c>
      <c r="CP427" s="42">
        <v>493</v>
      </c>
      <c r="CQ427" s="42">
        <v>582</v>
      </c>
      <c r="CR427" s="42">
        <v>644</v>
      </c>
      <c r="CS427" s="42">
        <v>648</v>
      </c>
      <c r="CT427" s="1">
        <v>8</v>
      </c>
      <c r="CU427" s="1">
        <v>20</v>
      </c>
      <c r="CV427" s="42">
        <f t="shared" si="289"/>
        <v>12</v>
      </c>
      <c r="CW427" s="26">
        <f t="shared" si="290"/>
        <v>0.62701384655580539</v>
      </c>
      <c r="CX427" s="26">
        <f t="shared" si="291"/>
        <v>1.5675346163895136</v>
      </c>
      <c r="CY427" s="26">
        <f t="shared" si="292"/>
        <v>0.94052076983370825</v>
      </c>
      <c r="CZ427" s="13">
        <v>23</v>
      </c>
      <c r="DA427" s="13">
        <v>26</v>
      </c>
      <c r="DB427" s="27">
        <v>22.98</v>
      </c>
      <c r="DC427" s="27">
        <v>32.82</v>
      </c>
      <c r="DD427" s="27">
        <v>24.4</v>
      </c>
      <c r="DE427" s="27">
        <v>30.17</v>
      </c>
      <c r="DF427" s="13">
        <v>10</v>
      </c>
      <c r="DG427" s="13">
        <v>27</v>
      </c>
      <c r="DH427" s="21">
        <f t="shared" si="293"/>
        <v>0.27027027027027029</v>
      </c>
      <c r="DI427" s="42">
        <v>16</v>
      </c>
      <c r="DJ427" s="42">
        <v>5</v>
      </c>
      <c r="DK427" s="13">
        <v>0</v>
      </c>
      <c r="DL427" s="13">
        <v>1</v>
      </c>
      <c r="DM427" s="13">
        <v>-6.3E-2</v>
      </c>
      <c r="DN427" s="13">
        <v>0</v>
      </c>
      <c r="DO427" s="13">
        <v>0</v>
      </c>
      <c r="DP427" s="13">
        <v>0</v>
      </c>
      <c r="DQ427" s="13">
        <v>11</v>
      </c>
      <c r="DR427" s="46">
        <v>2</v>
      </c>
      <c r="DS427" s="13">
        <v>0</v>
      </c>
      <c r="DT427" s="13">
        <v>1</v>
      </c>
      <c r="DU427" s="13">
        <v>-9.0999999999999998E-2</v>
      </c>
      <c r="DV427" s="13">
        <v>0</v>
      </c>
      <c r="DW427" s="13">
        <v>0</v>
      </c>
      <c r="DX427" s="13">
        <v>0</v>
      </c>
    </row>
    <row r="428" spans="1:128" ht="25.5" x14ac:dyDescent="0.2">
      <c r="A428" s="13" t="s">
        <v>1668</v>
      </c>
      <c r="B428" s="13" t="s">
        <v>1669</v>
      </c>
      <c r="C428" s="39" t="s">
        <v>3463</v>
      </c>
      <c r="D428" s="1" t="s">
        <v>270</v>
      </c>
      <c r="E428" s="13" t="s">
        <v>146</v>
      </c>
      <c r="F428" s="13">
        <v>2</v>
      </c>
      <c r="G428" s="13">
        <v>0</v>
      </c>
      <c r="H428" s="13">
        <v>0</v>
      </c>
      <c r="I428" s="40">
        <f t="shared" si="252"/>
        <v>0</v>
      </c>
      <c r="J428" s="19">
        <f t="shared" si="253"/>
        <v>0</v>
      </c>
      <c r="K428" s="1">
        <v>0</v>
      </c>
      <c r="L428" s="1">
        <v>0</v>
      </c>
      <c r="M428" s="1">
        <v>0</v>
      </c>
      <c r="N428" s="1">
        <v>2</v>
      </c>
      <c r="O428" s="1">
        <v>1</v>
      </c>
      <c r="P428" s="1">
        <v>1</v>
      </c>
      <c r="Q428" s="1">
        <v>2</v>
      </c>
      <c r="R428" s="15">
        <f t="shared" si="254"/>
        <v>0</v>
      </c>
      <c r="S428" s="15">
        <f t="shared" si="255"/>
        <v>0</v>
      </c>
      <c r="T428" s="16">
        <v>12.8</v>
      </c>
      <c r="U428" s="16">
        <f t="shared" si="256"/>
        <v>6.4</v>
      </c>
      <c r="V428" s="16">
        <v>12.86</v>
      </c>
      <c r="W428" s="16">
        <f t="shared" si="257"/>
        <v>6.43</v>
      </c>
      <c r="X428" s="16">
        <v>77.489999999999995</v>
      </c>
      <c r="Y428" s="16">
        <f t="shared" si="258"/>
        <v>38.744999999999997</v>
      </c>
      <c r="Z428" s="21">
        <f t="shared" si="259"/>
        <v>0.14233536247924738</v>
      </c>
      <c r="AA428" s="20">
        <f t="shared" si="260"/>
        <v>0</v>
      </c>
      <c r="AB428">
        <v>1</v>
      </c>
      <c r="AC428" s="1">
        <v>4</v>
      </c>
      <c r="AD428" s="1">
        <v>2</v>
      </c>
      <c r="AE428" s="1">
        <v>0</v>
      </c>
      <c r="AF428" s="1">
        <v>0</v>
      </c>
      <c r="AG428" s="15">
        <f t="shared" si="261"/>
        <v>0</v>
      </c>
      <c r="AH428" s="15">
        <f t="shared" si="262"/>
        <v>0</v>
      </c>
      <c r="AI428" s="15">
        <f t="shared" si="263"/>
        <v>0</v>
      </c>
      <c r="AJ428" s="1">
        <v>5</v>
      </c>
      <c r="AK428" s="21">
        <f t="shared" si="264"/>
        <v>0.45454545454545453</v>
      </c>
      <c r="AL428" s="1">
        <v>1</v>
      </c>
      <c r="AM428" s="21">
        <f t="shared" si="265"/>
        <v>9.0909090909090912E-2</v>
      </c>
      <c r="AN428" s="1">
        <v>5</v>
      </c>
      <c r="AO428" s="21">
        <f t="shared" si="266"/>
        <v>0.45454545454545453</v>
      </c>
      <c r="AP428" s="21">
        <f t="shared" si="267"/>
        <v>0.83333333333333337</v>
      </c>
      <c r="AQ428" s="1">
        <v>14</v>
      </c>
      <c r="AR428" s="4">
        <v>32.42</v>
      </c>
      <c r="AS428" s="41">
        <v>2</v>
      </c>
      <c r="AT428" s="41">
        <v>3</v>
      </c>
      <c r="AU428" s="41">
        <v>3</v>
      </c>
      <c r="AV428" s="21">
        <f t="shared" si="268"/>
        <v>0.4</v>
      </c>
      <c r="AW428" s="26">
        <v>16.68</v>
      </c>
      <c r="AX428" s="42">
        <v>14</v>
      </c>
      <c r="AY428" s="41">
        <v>-0.78100000000000003</v>
      </c>
      <c r="AZ428" s="1">
        <v>13</v>
      </c>
      <c r="BA428" s="43">
        <v>-2.5430000000000001</v>
      </c>
      <c r="BB428" s="16">
        <v>50.17</v>
      </c>
      <c r="BC428" s="26">
        <v>16.18</v>
      </c>
      <c r="BD428" s="43">
        <v>-3.6829999999999998</v>
      </c>
      <c r="BE428" s="43">
        <v>-15.071999999999999</v>
      </c>
      <c r="BF428" s="16">
        <v>43.89</v>
      </c>
      <c r="BG428" s="21">
        <f t="shared" si="269"/>
        <v>0</v>
      </c>
      <c r="BH428" s="44">
        <f t="shared" si="270"/>
        <v>1</v>
      </c>
      <c r="BI428" s="42">
        <f t="shared" si="271"/>
        <v>1000</v>
      </c>
      <c r="BJ428" s="21">
        <f t="shared" si="272"/>
        <v>0</v>
      </c>
      <c r="BK428" s="26">
        <f t="shared" si="273"/>
        <v>0</v>
      </c>
      <c r="BL428" s="26">
        <f t="shared" si="274"/>
        <v>0</v>
      </c>
      <c r="BM428" s="16">
        <f t="shared" si="275"/>
        <v>27.993779160186627</v>
      </c>
      <c r="BN428" s="16">
        <f t="shared" si="276"/>
        <v>18.662519440124417</v>
      </c>
      <c r="BO428" s="16">
        <f t="shared" si="277"/>
        <v>51.321928460342143</v>
      </c>
      <c r="BP428" s="16">
        <f t="shared" si="278"/>
        <v>46.65629860031104</v>
      </c>
      <c r="BQ428" s="16">
        <f t="shared" si="279"/>
        <v>4.6656298600311032</v>
      </c>
      <c r="BR428" s="1">
        <v>0</v>
      </c>
      <c r="BS428" s="1">
        <v>0</v>
      </c>
      <c r="BT428" s="42">
        <v>6</v>
      </c>
      <c r="BU428" s="42">
        <v>4</v>
      </c>
      <c r="BV428" s="42">
        <v>2</v>
      </c>
      <c r="BW428" s="42">
        <v>3</v>
      </c>
      <c r="BX428" s="42">
        <v>3</v>
      </c>
      <c r="BY428" s="42">
        <v>3</v>
      </c>
      <c r="BZ428" s="1">
        <v>5</v>
      </c>
      <c r="CA428" s="1">
        <v>6</v>
      </c>
      <c r="CB428" s="21">
        <f t="shared" si="280"/>
        <v>0.45454545454545453</v>
      </c>
      <c r="CC428" s="4">
        <v>2.4300000000000002</v>
      </c>
      <c r="CD428" s="45">
        <f t="shared" si="281"/>
        <v>9.1046298600311033</v>
      </c>
      <c r="CE428" s="26">
        <f t="shared" si="282"/>
        <v>3.0971738288811461</v>
      </c>
      <c r="CF428" s="26">
        <f t="shared" si="283"/>
        <v>4.645760743321719</v>
      </c>
      <c r="CG428" s="26">
        <f t="shared" si="284"/>
        <v>36.39179248935347</v>
      </c>
      <c r="CH428" s="26">
        <f t="shared" si="285"/>
        <v>34.068912117692605</v>
      </c>
      <c r="CI428" s="26">
        <f t="shared" si="286"/>
        <v>58.072009291521489</v>
      </c>
      <c r="CJ428" s="26">
        <f t="shared" si="287"/>
        <v>62.717770034843213</v>
      </c>
      <c r="CK428" s="16">
        <f t="shared" si="288"/>
        <v>9.3113906033528266</v>
      </c>
      <c r="CL428" s="42">
        <v>4</v>
      </c>
      <c r="CM428" s="42">
        <v>6</v>
      </c>
      <c r="CN428" s="42">
        <v>43</v>
      </c>
      <c r="CO428" s="42">
        <v>38</v>
      </c>
      <c r="CP428" s="42">
        <v>12</v>
      </c>
      <c r="CQ428" s="42">
        <v>15</v>
      </c>
      <c r="CR428" s="42">
        <v>22</v>
      </c>
      <c r="CS428" s="42">
        <v>16</v>
      </c>
      <c r="CT428" s="1">
        <v>0</v>
      </c>
      <c r="CU428" s="1">
        <v>0</v>
      </c>
      <c r="CV428" s="42">
        <f t="shared" si="289"/>
        <v>0</v>
      </c>
      <c r="CW428" s="26">
        <f t="shared" si="290"/>
        <v>0</v>
      </c>
      <c r="CX428" s="26">
        <f t="shared" si="291"/>
        <v>0</v>
      </c>
      <c r="CY428" s="26">
        <f t="shared" si="292"/>
        <v>0</v>
      </c>
      <c r="CZ428" s="13">
        <v>0</v>
      </c>
      <c r="DA428" s="13">
        <v>0</v>
      </c>
      <c r="DB428" s="27">
        <v>0.41</v>
      </c>
      <c r="DC428" s="27">
        <v>0.67</v>
      </c>
      <c r="DD428" s="27">
        <v>0.4</v>
      </c>
      <c r="DE428" s="27">
        <v>0.53</v>
      </c>
      <c r="DF428" s="13">
        <v>9</v>
      </c>
      <c r="DG428" s="13">
        <v>2</v>
      </c>
      <c r="DH428" s="21">
        <f t="shared" si="293"/>
        <v>0.81818181818181823</v>
      </c>
      <c r="DI428" s="42">
        <v>5</v>
      </c>
      <c r="DJ428" s="42">
        <v>5</v>
      </c>
      <c r="DK428" s="13">
        <v>2</v>
      </c>
      <c r="DL428" s="13">
        <v>0</v>
      </c>
      <c r="DM428" s="13">
        <v>0.4</v>
      </c>
      <c r="DN428" s="13">
        <v>0</v>
      </c>
      <c r="DO428" s="13">
        <v>0</v>
      </c>
      <c r="DP428" s="13">
        <v>0</v>
      </c>
      <c r="DQ428" s="13">
        <v>1</v>
      </c>
      <c r="DR428" s="46">
        <v>1</v>
      </c>
      <c r="DS428" s="13">
        <v>1</v>
      </c>
      <c r="DT428" s="13">
        <v>0</v>
      </c>
      <c r="DU428" s="13">
        <v>1</v>
      </c>
      <c r="DV428" s="13">
        <v>0</v>
      </c>
      <c r="DW428" s="13">
        <v>0</v>
      </c>
      <c r="DX428" s="13">
        <v>0</v>
      </c>
    </row>
    <row r="429" spans="1:128" ht="25.5" x14ac:dyDescent="0.2">
      <c r="A429" s="13" t="s">
        <v>1672</v>
      </c>
      <c r="B429" s="13" t="s">
        <v>1673</v>
      </c>
      <c r="C429" s="39" t="s">
        <v>3464</v>
      </c>
      <c r="D429" s="1" t="s">
        <v>219</v>
      </c>
      <c r="E429" s="13" t="s">
        <v>173</v>
      </c>
      <c r="F429" s="13">
        <v>3</v>
      </c>
      <c r="G429" s="13">
        <v>0</v>
      </c>
      <c r="H429" s="13">
        <v>0</v>
      </c>
      <c r="I429" s="40">
        <f t="shared" si="252"/>
        <v>0</v>
      </c>
      <c r="J429" s="19">
        <f t="shared" si="253"/>
        <v>0</v>
      </c>
      <c r="K429" s="1">
        <v>0</v>
      </c>
      <c r="L429" s="1">
        <v>0</v>
      </c>
      <c r="M429" s="1">
        <v>0</v>
      </c>
      <c r="N429" s="1">
        <v>5</v>
      </c>
      <c r="O429" s="1">
        <v>1</v>
      </c>
      <c r="P429" s="1">
        <v>1</v>
      </c>
      <c r="Q429" s="1">
        <v>1</v>
      </c>
      <c r="R429" s="15">
        <f t="shared" si="254"/>
        <v>0</v>
      </c>
      <c r="S429" s="15">
        <f t="shared" si="255"/>
        <v>0</v>
      </c>
      <c r="T429" s="16">
        <v>47.433333333299998</v>
      </c>
      <c r="U429" s="16">
        <f t="shared" si="256"/>
        <v>15.811111111099999</v>
      </c>
      <c r="V429" s="16">
        <v>41.46</v>
      </c>
      <c r="W429" s="16">
        <f t="shared" si="257"/>
        <v>13.82</v>
      </c>
      <c r="X429" s="16">
        <v>98.74</v>
      </c>
      <c r="Y429" s="16">
        <f t="shared" si="258"/>
        <v>32.913333333333334</v>
      </c>
      <c r="Z429" s="21">
        <f t="shared" si="259"/>
        <v>0.2957203994293866</v>
      </c>
      <c r="AA429" s="20">
        <f t="shared" si="260"/>
        <v>0</v>
      </c>
      <c r="AB429">
        <v>2</v>
      </c>
      <c r="AC429" s="1">
        <v>2</v>
      </c>
      <c r="AD429" s="1">
        <v>8</v>
      </c>
      <c r="AE429" s="1">
        <v>0</v>
      </c>
      <c r="AF429" s="1">
        <v>1</v>
      </c>
      <c r="AG429" s="15">
        <f t="shared" si="261"/>
        <v>0</v>
      </c>
      <c r="AH429" s="15">
        <f t="shared" si="262"/>
        <v>0</v>
      </c>
      <c r="AI429" s="15">
        <f t="shared" si="263"/>
        <v>0</v>
      </c>
      <c r="AJ429" s="1">
        <v>12</v>
      </c>
      <c r="AK429" s="21">
        <f t="shared" si="264"/>
        <v>0.31578947368421051</v>
      </c>
      <c r="AL429" s="1">
        <v>11</v>
      </c>
      <c r="AM429" s="21">
        <f t="shared" si="265"/>
        <v>0.28947368421052633</v>
      </c>
      <c r="AN429" s="1">
        <v>15</v>
      </c>
      <c r="AO429" s="21">
        <f t="shared" si="266"/>
        <v>0.39473684210526316</v>
      </c>
      <c r="AP429" s="21">
        <f t="shared" si="267"/>
        <v>0.52173913043478259</v>
      </c>
      <c r="AQ429" s="1">
        <v>4</v>
      </c>
      <c r="AR429" s="4">
        <v>7.53</v>
      </c>
      <c r="AS429" s="41">
        <v>18</v>
      </c>
      <c r="AT429" s="41">
        <v>20</v>
      </c>
      <c r="AU429" s="41">
        <v>9</v>
      </c>
      <c r="AV429" s="21">
        <f t="shared" si="268"/>
        <v>0.47368421052631576</v>
      </c>
      <c r="AW429" s="26">
        <v>17.34</v>
      </c>
      <c r="AX429" s="42">
        <v>5</v>
      </c>
      <c r="AY429" s="41">
        <v>1.667</v>
      </c>
      <c r="AZ429" s="1">
        <v>1</v>
      </c>
      <c r="BA429" s="43">
        <v>-0.34700000000000003</v>
      </c>
      <c r="BB429" s="16">
        <v>50.03</v>
      </c>
      <c r="BC429" s="26">
        <v>16.48</v>
      </c>
      <c r="BD429" s="43">
        <v>0.34</v>
      </c>
      <c r="BE429" s="43">
        <v>5.6989999999999998</v>
      </c>
      <c r="BF429" s="16">
        <v>52.62</v>
      </c>
      <c r="BG429" s="21">
        <f t="shared" si="269"/>
        <v>4.7619047619047616E-2</v>
      </c>
      <c r="BH429" s="44">
        <f t="shared" si="270"/>
        <v>0.96</v>
      </c>
      <c r="BI429" s="42">
        <f t="shared" si="271"/>
        <v>1007.6190476190476</v>
      </c>
      <c r="BJ429" s="21">
        <f t="shared" si="272"/>
        <v>7.6190476190475809E-3</v>
      </c>
      <c r="BK429" s="26">
        <f t="shared" si="273"/>
        <v>1.4471780028943559</v>
      </c>
      <c r="BL429" s="26">
        <f t="shared" si="274"/>
        <v>1.4471780028943559</v>
      </c>
      <c r="BM429" s="16">
        <f t="shared" si="275"/>
        <v>30.390738060781473</v>
      </c>
      <c r="BN429" s="16">
        <f t="shared" si="276"/>
        <v>36.179450072358904</v>
      </c>
      <c r="BO429" s="16">
        <f t="shared" si="277"/>
        <v>60.781476121562946</v>
      </c>
      <c r="BP429" s="16">
        <f t="shared" si="278"/>
        <v>59.334298118668599</v>
      </c>
      <c r="BQ429" s="16">
        <f t="shared" si="279"/>
        <v>1.4471780028943471</v>
      </c>
      <c r="BR429" s="1">
        <v>1</v>
      </c>
      <c r="BS429" s="1">
        <v>1</v>
      </c>
      <c r="BT429" s="42">
        <v>20</v>
      </c>
      <c r="BU429" s="42">
        <v>24</v>
      </c>
      <c r="BV429" s="42">
        <v>13</v>
      </c>
      <c r="BW429" s="42">
        <v>6</v>
      </c>
      <c r="BX429" s="42">
        <v>10</v>
      </c>
      <c r="BY429" s="42">
        <v>8</v>
      </c>
      <c r="BZ429" s="1">
        <v>25</v>
      </c>
      <c r="CA429" s="1">
        <v>19</v>
      </c>
      <c r="CB429" s="21">
        <f t="shared" si="280"/>
        <v>0.56818181818181823</v>
      </c>
      <c r="CC429" s="4">
        <v>9.3800000000000008</v>
      </c>
      <c r="CD429" s="45">
        <f t="shared" si="281"/>
        <v>-5.2105611275404344</v>
      </c>
      <c r="CE429" s="26">
        <f t="shared" si="282"/>
        <v>1.2153129430828438</v>
      </c>
      <c r="CF429" s="26">
        <f t="shared" si="283"/>
        <v>0.60765647154142188</v>
      </c>
      <c r="CG429" s="26">
        <f t="shared" si="284"/>
        <v>32.813449463236779</v>
      </c>
      <c r="CH429" s="26">
        <f t="shared" si="285"/>
        <v>28.559854162446829</v>
      </c>
      <c r="CI429" s="26">
        <f t="shared" si="286"/>
        <v>56.512051853352233</v>
      </c>
      <c r="CJ429" s="26">
        <f t="shared" si="287"/>
        <v>55.29673891026939</v>
      </c>
      <c r="CK429" s="16">
        <f t="shared" si="288"/>
        <v>0.23186505981150418</v>
      </c>
      <c r="CL429" s="42">
        <v>2</v>
      </c>
      <c r="CM429" s="42">
        <v>1</v>
      </c>
      <c r="CN429" s="42">
        <v>52</v>
      </c>
      <c r="CO429" s="42">
        <v>46</v>
      </c>
      <c r="CP429" s="42">
        <v>17</v>
      </c>
      <c r="CQ429" s="42">
        <v>28</v>
      </c>
      <c r="CR429" s="42">
        <v>16</v>
      </c>
      <c r="CS429" s="42">
        <v>22</v>
      </c>
      <c r="CT429" s="1">
        <v>1</v>
      </c>
      <c r="CU429" s="1">
        <v>1</v>
      </c>
      <c r="CV429" s="42">
        <f t="shared" si="289"/>
        <v>0</v>
      </c>
      <c r="CW429" s="26">
        <f t="shared" si="290"/>
        <v>1.2649332396354638</v>
      </c>
      <c r="CX429" s="26">
        <f t="shared" si="291"/>
        <v>1.2649332396354638</v>
      </c>
      <c r="CY429" s="26">
        <f t="shared" si="292"/>
        <v>0</v>
      </c>
      <c r="CZ429" s="13">
        <v>1</v>
      </c>
      <c r="DA429" s="13">
        <v>1</v>
      </c>
      <c r="DB429" s="27">
        <v>1.83</v>
      </c>
      <c r="DC429" s="27">
        <v>1.39</v>
      </c>
      <c r="DD429" s="27">
        <v>1.72</v>
      </c>
      <c r="DE429" s="27">
        <v>1.42</v>
      </c>
      <c r="DF429" s="1"/>
      <c r="DG429" s="1"/>
      <c r="DH429" s="21" t="str">
        <f t="shared" si="293"/>
        <v xml:space="preserve"> </v>
      </c>
      <c r="DI429" s="42"/>
      <c r="DJ429" s="42"/>
      <c r="DK429" s="1"/>
      <c r="DL429" s="1"/>
      <c r="DM429" s="1"/>
      <c r="DN429" s="1"/>
      <c r="DO429" s="1"/>
      <c r="DP429" s="1"/>
      <c r="DQ429" s="47"/>
      <c r="DR429" s="46"/>
      <c r="DS429" s="13"/>
      <c r="DT429" s="13"/>
      <c r="DU429" s="13"/>
      <c r="DV429" s="13"/>
      <c r="DW429" s="13"/>
      <c r="DX429" s="1"/>
    </row>
    <row r="430" spans="1:128" ht="25.5" x14ac:dyDescent="0.2">
      <c r="A430" s="13" t="s">
        <v>1676</v>
      </c>
      <c r="B430" s="13" t="s">
        <v>1677</v>
      </c>
      <c r="C430" s="39" t="s">
        <v>3465</v>
      </c>
      <c r="D430" s="1" t="s">
        <v>292</v>
      </c>
      <c r="E430" s="13" t="s">
        <v>146</v>
      </c>
      <c r="F430" s="13">
        <v>80</v>
      </c>
      <c r="G430" s="13">
        <v>10</v>
      </c>
      <c r="H430" s="13">
        <v>23</v>
      </c>
      <c r="I430" s="40">
        <f t="shared" si="252"/>
        <v>33</v>
      </c>
      <c r="J430" s="19">
        <f t="shared" si="253"/>
        <v>1.6887473702165896</v>
      </c>
      <c r="K430" s="1">
        <v>8</v>
      </c>
      <c r="L430" s="1">
        <v>11</v>
      </c>
      <c r="M430" s="1">
        <v>9</v>
      </c>
      <c r="N430" s="1">
        <v>103</v>
      </c>
      <c r="O430" s="1">
        <v>43</v>
      </c>
      <c r="P430" s="1">
        <v>46</v>
      </c>
      <c r="Q430" s="1">
        <v>98</v>
      </c>
      <c r="R430" s="15">
        <f t="shared" si="254"/>
        <v>9.7087378640776698E-2</v>
      </c>
      <c r="S430" s="15">
        <f t="shared" si="255"/>
        <v>5.2083333333333336E-2</v>
      </c>
      <c r="T430" s="16">
        <v>1172.4666666666999</v>
      </c>
      <c r="U430" s="16">
        <f t="shared" si="256"/>
        <v>14.655833333333749</v>
      </c>
      <c r="V430" s="16">
        <v>1080.67</v>
      </c>
      <c r="W430" s="16">
        <f t="shared" si="257"/>
        <v>13.508375000000001</v>
      </c>
      <c r="X430" s="16">
        <v>2759.35</v>
      </c>
      <c r="Y430" s="16">
        <f t="shared" si="258"/>
        <v>34.491875</v>
      </c>
      <c r="Z430" s="21">
        <f t="shared" si="259"/>
        <v>0.28142301342180509</v>
      </c>
      <c r="AA430" s="20">
        <f t="shared" si="260"/>
        <v>141</v>
      </c>
      <c r="AB430">
        <v>33</v>
      </c>
      <c r="AC430" s="1">
        <v>35</v>
      </c>
      <c r="AD430" s="1">
        <v>50</v>
      </c>
      <c r="AE430" s="1">
        <v>13</v>
      </c>
      <c r="AF430" s="1">
        <v>51</v>
      </c>
      <c r="AG430" s="15">
        <f t="shared" si="261"/>
        <v>0.22727272727272727</v>
      </c>
      <c r="AH430" s="15">
        <f t="shared" si="262"/>
        <v>0.45454545454545453</v>
      </c>
      <c r="AI430" s="15">
        <f t="shared" si="263"/>
        <v>0.68181818181818177</v>
      </c>
      <c r="AJ430" s="1">
        <v>424</v>
      </c>
      <c r="AK430" s="21">
        <f t="shared" si="264"/>
        <v>0.34138486312399358</v>
      </c>
      <c r="AL430" s="1">
        <v>339</v>
      </c>
      <c r="AM430" s="21">
        <f t="shared" si="265"/>
        <v>0.27294685990338163</v>
      </c>
      <c r="AN430" s="1">
        <v>479</v>
      </c>
      <c r="AO430" s="21">
        <f t="shared" si="266"/>
        <v>0.38566827697262479</v>
      </c>
      <c r="AP430" s="21">
        <f t="shared" si="267"/>
        <v>0.55570117955439058</v>
      </c>
      <c r="AQ430" s="1">
        <v>12</v>
      </c>
      <c r="AR430" s="4">
        <v>6.51</v>
      </c>
      <c r="AS430" s="41">
        <v>407</v>
      </c>
      <c r="AT430" s="41">
        <v>403</v>
      </c>
      <c r="AU430" s="41">
        <v>377</v>
      </c>
      <c r="AV430" s="21">
        <f t="shared" si="268"/>
        <v>0.5024691358024691</v>
      </c>
      <c r="AW430" s="26">
        <v>17.54</v>
      </c>
      <c r="AX430" s="42">
        <v>4</v>
      </c>
      <c r="AY430" s="41">
        <v>0.23700000000000002</v>
      </c>
      <c r="AZ430" s="1">
        <v>9</v>
      </c>
      <c r="BA430" s="43">
        <v>0.35100000000000003</v>
      </c>
      <c r="BB430" s="16">
        <v>49.94</v>
      </c>
      <c r="BC430" s="26">
        <v>19.350000000000001</v>
      </c>
      <c r="BD430" s="43">
        <v>2.5710000000000002</v>
      </c>
      <c r="BE430" s="43">
        <v>2.8149999999999999</v>
      </c>
      <c r="BF430" s="16">
        <v>51.09</v>
      </c>
      <c r="BG430" s="21">
        <f t="shared" si="269"/>
        <v>7.8014184397163122E-2</v>
      </c>
      <c r="BH430" s="44">
        <f t="shared" si="270"/>
        <v>0.91666666666666663</v>
      </c>
      <c r="BI430" s="42">
        <f t="shared" si="271"/>
        <v>994.68085106382978</v>
      </c>
      <c r="BJ430" s="21">
        <f t="shared" si="272"/>
        <v>-5.3191489361702482E-3</v>
      </c>
      <c r="BK430" s="26">
        <f t="shared" si="273"/>
        <v>2.4429289237232457</v>
      </c>
      <c r="BL430" s="26">
        <f t="shared" si="274"/>
        <v>2.1653233642092404</v>
      </c>
      <c r="BM430" s="16">
        <f t="shared" si="275"/>
        <v>31.313907113179788</v>
      </c>
      <c r="BN430" s="16">
        <f t="shared" si="276"/>
        <v>25.983880370510885</v>
      </c>
      <c r="BO430" s="16">
        <f t="shared" si="277"/>
        <v>57.075703036079467</v>
      </c>
      <c r="BP430" s="16">
        <f t="shared" si="278"/>
        <v>47.470550676894888</v>
      </c>
      <c r="BQ430" s="16">
        <f t="shared" si="279"/>
        <v>9.6051523591845793</v>
      </c>
      <c r="BR430" s="1">
        <v>44</v>
      </c>
      <c r="BS430" s="1">
        <v>39</v>
      </c>
      <c r="BT430" s="42">
        <v>520</v>
      </c>
      <c r="BU430" s="42">
        <v>429</v>
      </c>
      <c r="BV430" s="42">
        <v>224</v>
      </c>
      <c r="BW430" s="42">
        <v>171</v>
      </c>
      <c r="BX430" s="42">
        <v>216</v>
      </c>
      <c r="BY430" s="42">
        <v>240</v>
      </c>
      <c r="BZ430" s="1">
        <v>475</v>
      </c>
      <c r="CA430" s="1">
        <v>368</v>
      </c>
      <c r="CB430" s="21">
        <f t="shared" si="280"/>
        <v>0.56346381969157766</v>
      </c>
      <c r="CC430" s="4">
        <v>5.0599999999999996</v>
      </c>
      <c r="CD430" s="45">
        <f t="shared" si="281"/>
        <v>5.7143240498792061</v>
      </c>
      <c r="CE430" s="26">
        <f t="shared" si="282"/>
        <v>2.7180314204432205</v>
      </c>
      <c r="CF430" s="26">
        <f t="shared" si="283"/>
        <v>2.2614021418087598</v>
      </c>
      <c r="CG430" s="26">
        <f t="shared" si="284"/>
        <v>29.767880116694151</v>
      </c>
      <c r="CH430" s="26">
        <f t="shared" si="285"/>
        <v>28.202294018518856</v>
      </c>
      <c r="CI430" s="26">
        <f t="shared" si="286"/>
        <v>55.295631217496876</v>
      </c>
      <c r="CJ430" s="26">
        <f t="shared" si="287"/>
        <v>55.643539239313611</v>
      </c>
      <c r="CK430" s="16">
        <f t="shared" si="288"/>
        <v>9.9530603810013147</v>
      </c>
      <c r="CL430" s="42">
        <v>125</v>
      </c>
      <c r="CM430" s="42">
        <v>104</v>
      </c>
      <c r="CN430" s="42">
        <v>1244</v>
      </c>
      <c r="CO430" s="42">
        <v>1193</v>
      </c>
      <c r="CP430" s="42">
        <v>529</v>
      </c>
      <c r="CQ430" s="42">
        <v>529</v>
      </c>
      <c r="CR430" s="42">
        <v>733</v>
      </c>
      <c r="CS430" s="42">
        <v>645</v>
      </c>
      <c r="CT430" s="1">
        <v>15</v>
      </c>
      <c r="CU430" s="1">
        <v>4</v>
      </c>
      <c r="CV430" s="42">
        <f t="shared" si="289"/>
        <v>-11</v>
      </c>
      <c r="CW430" s="26">
        <f t="shared" si="290"/>
        <v>0.76761244100754067</v>
      </c>
      <c r="CX430" s="26">
        <f t="shared" si="291"/>
        <v>0.20469665093534417</v>
      </c>
      <c r="CY430" s="26">
        <f t="shared" si="292"/>
        <v>-0.56291579007219639</v>
      </c>
      <c r="CZ430" s="13">
        <v>41</v>
      </c>
      <c r="DA430" s="13">
        <v>32</v>
      </c>
      <c r="DB430" s="27">
        <v>49.94</v>
      </c>
      <c r="DC430" s="27">
        <v>44.91</v>
      </c>
      <c r="DD430" s="27">
        <v>41.68</v>
      </c>
      <c r="DE430" s="27">
        <v>37.549999999999997</v>
      </c>
      <c r="DF430" s="13">
        <v>722</v>
      </c>
      <c r="DG430" s="13">
        <v>590</v>
      </c>
      <c r="DH430" s="21">
        <f t="shared" si="293"/>
        <v>0.55030487804878048</v>
      </c>
      <c r="DI430" s="42">
        <v>445</v>
      </c>
      <c r="DJ430" s="42">
        <v>238</v>
      </c>
      <c r="DK430" s="13">
        <v>82</v>
      </c>
      <c r="DL430" s="13">
        <v>9</v>
      </c>
      <c r="DM430" s="13">
        <v>0.16400000000000001</v>
      </c>
      <c r="DN430" s="13">
        <v>2</v>
      </c>
      <c r="DO430" s="13">
        <v>1</v>
      </c>
      <c r="DP430" s="13">
        <v>2E-3</v>
      </c>
      <c r="DQ430" s="13">
        <v>369</v>
      </c>
      <c r="DR430" s="46">
        <v>200</v>
      </c>
      <c r="DS430" s="13">
        <v>6</v>
      </c>
      <c r="DT430" s="13">
        <v>52</v>
      </c>
      <c r="DU430" s="13">
        <v>-0.125</v>
      </c>
      <c r="DV430" s="13">
        <v>2</v>
      </c>
      <c r="DW430" s="13">
        <v>3</v>
      </c>
      <c r="DX430" s="13">
        <v>-3.0000000000000001E-3</v>
      </c>
    </row>
    <row r="431" spans="1:128" ht="25.5" x14ac:dyDescent="0.2">
      <c r="A431" s="13" t="s">
        <v>1683</v>
      </c>
      <c r="B431" s="13" t="s">
        <v>1684</v>
      </c>
      <c r="C431" s="39" t="s">
        <v>3466</v>
      </c>
      <c r="D431" s="1" t="s">
        <v>249</v>
      </c>
      <c r="E431" s="13" t="s">
        <v>146</v>
      </c>
      <c r="F431" s="13">
        <v>62</v>
      </c>
      <c r="G431" s="13">
        <v>7</v>
      </c>
      <c r="H431" s="13">
        <v>15</v>
      </c>
      <c r="I431" s="40">
        <f t="shared" si="252"/>
        <v>22</v>
      </c>
      <c r="J431" s="19">
        <f t="shared" si="253"/>
        <v>1.7740345847145518</v>
      </c>
      <c r="K431" s="1">
        <v>7</v>
      </c>
      <c r="L431" s="1">
        <v>9</v>
      </c>
      <c r="M431" s="1">
        <v>5</v>
      </c>
      <c r="N431" s="1">
        <v>67</v>
      </c>
      <c r="O431" s="1">
        <v>22</v>
      </c>
      <c r="P431" s="1">
        <v>26</v>
      </c>
      <c r="Q431" s="1">
        <v>68</v>
      </c>
      <c r="R431" s="15">
        <f t="shared" si="254"/>
        <v>0.1044776119402985</v>
      </c>
      <c r="S431" s="15">
        <f t="shared" si="255"/>
        <v>6.0869565217391307E-2</v>
      </c>
      <c r="T431" s="16">
        <v>744.06666666670003</v>
      </c>
      <c r="U431" s="16">
        <f t="shared" si="256"/>
        <v>12.001075268817742</v>
      </c>
      <c r="V431" s="16">
        <v>735.5</v>
      </c>
      <c r="W431" s="16">
        <f t="shared" si="257"/>
        <v>11.862903225806452</v>
      </c>
      <c r="X431" s="16">
        <v>2167.75</v>
      </c>
      <c r="Y431" s="16">
        <f t="shared" si="258"/>
        <v>34.963709677419352</v>
      </c>
      <c r="Z431" s="21">
        <f t="shared" si="259"/>
        <v>0.25333677774907432</v>
      </c>
      <c r="AA431" s="20">
        <f t="shared" si="260"/>
        <v>104.89655172413794</v>
      </c>
      <c r="AB431">
        <v>18</v>
      </c>
      <c r="AC431" s="1">
        <v>221</v>
      </c>
      <c r="AD431" s="1">
        <v>48</v>
      </c>
      <c r="AE431" s="1">
        <v>13</v>
      </c>
      <c r="AF431" s="1">
        <v>41</v>
      </c>
      <c r="AG431" s="15">
        <f t="shared" si="261"/>
        <v>0.2413793103448276</v>
      </c>
      <c r="AH431" s="15">
        <f t="shared" si="262"/>
        <v>0.48275862068965519</v>
      </c>
      <c r="AI431" s="15">
        <f t="shared" si="263"/>
        <v>0.72413793103448276</v>
      </c>
      <c r="AJ431" s="1">
        <v>215</v>
      </c>
      <c r="AK431" s="21">
        <f t="shared" si="264"/>
        <v>0.26445264452644529</v>
      </c>
      <c r="AL431" s="1">
        <v>318</v>
      </c>
      <c r="AM431" s="21">
        <f t="shared" si="265"/>
        <v>0.39114391143911437</v>
      </c>
      <c r="AN431" s="1">
        <v>280</v>
      </c>
      <c r="AO431" s="21">
        <f t="shared" si="266"/>
        <v>0.34440344403444034</v>
      </c>
      <c r="AP431" s="21">
        <f t="shared" si="267"/>
        <v>0.40337711069418386</v>
      </c>
      <c r="AQ431" s="1">
        <v>3</v>
      </c>
      <c r="AR431" s="4">
        <v>-8.02</v>
      </c>
      <c r="AS431" s="41">
        <v>280</v>
      </c>
      <c r="AT431" s="41">
        <v>312</v>
      </c>
      <c r="AU431" s="41">
        <v>247</v>
      </c>
      <c r="AV431" s="21">
        <f t="shared" si="268"/>
        <v>0.47297297297297297</v>
      </c>
      <c r="AW431" s="26">
        <v>17.22</v>
      </c>
      <c r="AX431" s="42">
        <v>6</v>
      </c>
      <c r="AY431" s="41">
        <v>0.79100000000000004</v>
      </c>
      <c r="AZ431" s="1">
        <v>1</v>
      </c>
      <c r="BA431" s="43">
        <v>-0.19500000000000001</v>
      </c>
      <c r="BB431" s="16">
        <v>49.89</v>
      </c>
      <c r="BC431" s="26">
        <v>17.510000000000002</v>
      </c>
      <c r="BD431" s="43">
        <v>-0.27800000000000002</v>
      </c>
      <c r="BE431" s="43">
        <v>-7.32</v>
      </c>
      <c r="BF431" s="16">
        <v>46.19</v>
      </c>
      <c r="BG431" s="21">
        <f t="shared" si="269"/>
        <v>8.5798816568047331E-2</v>
      </c>
      <c r="BH431" s="44">
        <f t="shared" si="270"/>
        <v>0.91208791208791207</v>
      </c>
      <c r="BI431" s="42">
        <f t="shared" si="271"/>
        <v>997.88672865595936</v>
      </c>
      <c r="BJ431" s="21">
        <f t="shared" si="272"/>
        <v>-2.1132713440406015E-3</v>
      </c>
      <c r="BK431" s="26">
        <f t="shared" si="273"/>
        <v>2.3657375934738276</v>
      </c>
      <c r="BL431" s="26">
        <f t="shared" si="274"/>
        <v>2.610469068660775</v>
      </c>
      <c r="BM431" s="16">
        <f t="shared" si="275"/>
        <v>27.573079537729438</v>
      </c>
      <c r="BN431" s="16">
        <f t="shared" si="276"/>
        <v>29.694085656016316</v>
      </c>
      <c r="BO431" s="16">
        <f t="shared" si="277"/>
        <v>49.435757987763424</v>
      </c>
      <c r="BP431" s="16">
        <f t="shared" si="278"/>
        <v>55.961930659415366</v>
      </c>
      <c r="BQ431" s="16">
        <f t="shared" si="279"/>
        <v>-6.5261726716519419</v>
      </c>
      <c r="BR431" s="1">
        <v>29</v>
      </c>
      <c r="BS431" s="1">
        <v>32</v>
      </c>
      <c r="BT431" s="42">
        <v>309</v>
      </c>
      <c r="BU431" s="42">
        <v>332</v>
      </c>
      <c r="BV431" s="42">
        <v>134</v>
      </c>
      <c r="BW431" s="42">
        <v>165</v>
      </c>
      <c r="BX431" s="42">
        <v>157</v>
      </c>
      <c r="BY431" s="42">
        <v>134</v>
      </c>
      <c r="BZ431" s="1">
        <v>294</v>
      </c>
      <c r="CA431" s="1">
        <v>335</v>
      </c>
      <c r="CB431" s="21">
        <f t="shared" si="280"/>
        <v>0.46740858505564387</v>
      </c>
      <c r="CC431" s="4">
        <v>1.49</v>
      </c>
      <c r="CD431" s="45">
        <f t="shared" si="281"/>
        <v>2.827776671687646</v>
      </c>
      <c r="CE431" s="26">
        <f t="shared" si="282"/>
        <v>2.0758851343558988</v>
      </c>
      <c r="CF431" s="26">
        <f t="shared" si="283"/>
        <v>2.9062391880982585</v>
      </c>
      <c r="CG431" s="26">
        <f t="shared" si="284"/>
        <v>29.283819628647215</v>
      </c>
      <c r="CH431" s="26">
        <f t="shared" si="285"/>
        <v>33.490946834275171</v>
      </c>
      <c r="CI431" s="26">
        <f t="shared" si="286"/>
        <v>55.052473763118442</v>
      </c>
      <c r="CJ431" s="26">
        <f t="shared" si="287"/>
        <v>61.224772229269981</v>
      </c>
      <c r="CK431" s="16">
        <f t="shared" si="288"/>
        <v>-0.3538742055004036</v>
      </c>
      <c r="CL431" s="42">
        <v>75</v>
      </c>
      <c r="CM431" s="42">
        <v>105</v>
      </c>
      <c r="CN431" s="42">
        <v>983</v>
      </c>
      <c r="CO431" s="42">
        <v>1105</v>
      </c>
      <c r="CP431" s="42">
        <v>399</v>
      </c>
      <c r="CQ431" s="42">
        <v>462</v>
      </c>
      <c r="CR431" s="42">
        <v>540</v>
      </c>
      <c r="CS431" s="42">
        <v>532</v>
      </c>
      <c r="CT431" s="1">
        <v>6</v>
      </c>
      <c r="CU431" s="1">
        <v>9</v>
      </c>
      <c r="CV431" s="42">
        <f t="shared" si="289"/>
        <v>3</v>
      </c>
      <c r="CW431" s="26">
        <f t="shared" si="290"/>
        <v>0.48382761401305951</v>
      </c>
      <c r="CX431" s="26">
        <f t="shared" si="291"/>
        <v>0.72574142101958938</v>
      </c>
      <c r="CY431" s="26">
        <f t="shared" si="292"/>
        <v>0.24191380700652976</v>
      </c>
      <c r="CZ431" s="13">
        <v>27</v>
      </c>
      <c r="DA431" s="13">
        <v>26</v>
      </c>
      <c r="DB431" s="27">
        <v>24.55</v>
      </c>
      <c r="DC431" s="27">
        <v>29.26</v>
      </c>
      <c r="DD431" s="27">
        <v>25.15</v>
      </c>
      <c r="DE431" s="27">
        <v>29.62</v>
      </c>
      <c r="DF431" s="13">
        <v>86</v>
      </c>
      <c r="DG431" s="13">
        <v>72</v>
      </c>
      <c r="DH431" s="21">
        <f t="shared" si="293"/>
        <v>0.54430379746835444</v>
      </c>
      <c r="DI431" s="42">
        <v>55</v>
      </c>
      <c r="DJ431" s="42">
        <v>30</v>
      </c>
      <c r="DK431" s="13">
        <v>12</v>
      </c>
      <c r="DL431" s="13">
        <v>0</v>
      </c>
      <c r="DM431" s="13">
        <v>0.218</v>
      </c>
      <c r="DN431" s="13">
        <v>0</v>
      </c>
      <c r="DO431" s="13">
        <v>0</v>
      </c>
      <c r="DP431" s="13">
        <v>0</v>
      </c>
      <c r="DQ431" s="13">
        <v>61</v>
      </c>
      <c r="DR431" s="46">
        <v>31</v>
      </c>
      <c r="DS431" s="13">
        <v>1</v>
      </c>
      <c r="DT431" s="13">
        <v>15</v>
      </c>
      <c r="DU431" s="13">
        <v>-0.23</v>
      </c>
      <c r="DV431" s="13">
        <v>0</v>
      </c>
      <c r="DW431" s="13">
        <v>0</v>
      </c>
      <c r="DX431" s="13">
        <v>0</v>
      </c>
    </row>
    <row r="432" spans="1:128" ht="25.5" x14ac:dyDescent="0.2">
      <c r="A432" s="13" t="s">
        <v>1115</v>
      </c>
      <c r="B432" s="13" t="s">
        <v>1688</v>
      </c>
      <c r="C432" s="39" t="s">
        <v>3467</v>
      </c>
      <c r="D432" s="1" t="s">
        <v>302</v>
      </c>
      <c r="E432" s="13" t="s">
        <v>154</v>
      </c>
      <c r="F432" s="13">
        <v>64</v>
      </c>
      <c r="G432" s="13">
        <v>2</v>
      </c>
      <c r="H432" s="13">
        <v>6</v>
      </c>
      <c r="I432" s="40">
        <f t="shared" si="252"/>
        <v>8</v>
      </c>
      <c r="J432" s="19">
        <f t="shared" si="253"/>
        <v>0.71522586733549987</v>
      </c>
      <c r="K432" s="1">
        <v>2</v>
      </c>
      <c r="L432" s="1">
        <v>4</v>
      </c>
      <c r="M432" s="1">
        <v>1</v>
      </c>
      <c r="N432" s="1">
        <v>92</v>
      </c>
      <c r="O432" s="1">
        <v>34</v>
      </c>
      <c r="P432" s="1">
        <v>37</v>
      </c>
      <c r="Q432" s="1">
        <v>70</v>
      </c>
      <c r="R432" s="15">
        <f t="shared" si="254"/>
        <v>2.1739130434782608E-2</v>
      </c>
      <c r="S432" s="15">
        <f t="shared" si="255"/>
        <v>1.2269938650306749E-2</v>
      </c>
      <c r="T432" s="16">
        <v>671.11666666669998</v>
      </c>
      <c r="U432" s="16">
        <f t="shared" si="256"/>
        <v>10.486197916667187</v>
      </c>
      <c r="V432" s="16">
        <v>666.98</v>
      </c>
      <c r="W432" s="16">
        <f t="shared" si="257"/>
        <v>10.4215625</v>
      </c>
      <c r="X432" s="16">
        <v>2418.63</v>
      </c>
      <c r="Y432" s="16">
        <f t="shared" si="258"/>
        <v>37.791093750000002</v>
      </c>
      <c r="Z432" s="21">
        <f t="shared" si="259"/>
        <v>0.21615823127355693</v>
      </c>
      <c r="AA432" s="20">
        <f t="shared" si="260"/>
        <v>120.39999999999999</v>
      </c>
      <c r="AB432">
        <v>13</v>
      </c>
      <c r="AC432" s="1">
        <v>82</v>
      </c>
      <c r="AD432" s="1">
        <v>96</v>
      </c>
      <c r="AE432" s="1">
        <v>10</v>
      </c>
      <c r="AF432" s="1">
        <v>9</v>
      </c>
      <c r="AG432" s="15">
        <f t="shared" si="261"/>
        <v>0.2</v>
      </c>
      <c r="AH432" s="15">
        <f t="shared" si="262"/>
        <v>0.5</v>
      </c>
      <c r="AI432" s="15">
        <f t="shared" si="263"/>
        <v>0.7</v>
      </c>
      <c r="AJ432" s="1">
        <v>196</v>
      </c>
      <c r="AK432" s="21">
        <f t="shared" si="264"/>
        <v>0.31309904153354634</v>
      </c>
      <c r="AL432" s="1">
        <v>209</v>
      </c>
      <c r="AM432" s="21">
        <f t="shared" si="265"/>
        <v>0.33386581469648563</v>
      </c>
      <c r="AN432" s="1">
        <v>221</v>
      </c>
      <c r="AO432" s="21">
        <f t="shared" si="266"/>
        <v>0.35303514376996803</v>
      </c>
      <c r="AP432" s="21">
        <f t="shared" si="267"/>
        <v>0.48395061728395061</v>
      </c>
      <c r="AQ432" s="1">
        <v>3</v>
      </c>
      <c r="AR432" s="4">
        <v>-2.79</v>
      </c>
      <c r="AS432" s="41">
        <v>272</v>
      </c>
      <c r="AT432" s="41">
        <v>280</v>
      </c>
      <c r="AU432" s="41">
        <v>220</v>
      </c>
      <c r="AV432" s="21">
        <f t="shared" si="268"/>
        <v>0.49275362318840582</v>
      </c>
      <c r="AW432" s="26">
        <v>16.920000000000002</v>
      </c>
      <c r="AX432" s="42">
        <v>12</v>
      </c>
      <c r="AY432" s="41">
        <v>-0.115</v>
      </c>
      <c r="AZ432" s="1">
        <v>12</v>
      </c>
      <c r="BA432" s="43">
        <v>-0.82600000000000007</v>
      </c>
      <c r="BB432" s="16">
        <v>49.35</v>
      </c>
      <c r="BC432" s="26">
        <v>16.649999999999999</v>
      </c>
      <c r="BD432" s="43">
        <v>-1.802</v>
      </c>
      <c r="BE432" s="43">
        <v>0.754</v>
      </c>
      <c r="BF432" s="16">
        <v>50.66</v>
      </c>
      <c r="BG432" s="21">
        <f t="shared" si="269"/>
        <v>3.3222591362126248E-2</v>
      </c>
      <c r="BH432" s="44">
        <f t="shared" si="270"/>
        <v>0.91331269349845201</v>
      </c>
      <c r="BI432" s="42">
        <f t="shared" si="271"/>
        <v>946.53528486057826</v>
      </c>
      <c r="BJ432" s="21">
        <f t="shared" si="272"/>
        <v>-5.3464715139421741E-2</v>
      </c>
      <c r="BK432" s="26">
        <f t="shared" si="273"/>
        <v>0.89957719871660313</v>
      </c>
      <c r="BL432" s="26">
        <f t="shared" si="274"/>
        <v>2.5188161564064888</v>
      </c>
      <c r="BM432" s="16">
        <f t="shared" si="275"/>
        <v>27.077273681369757</v>
      </c>
      <c r="BN432" s="16">
        <f t="shared" si="276"/>
        <v>29.056343518546282</v>
      </c>
      <c r="BO432" s="16">
        <f t="shared" si="277"/>
        <v>48.217337851209926</v>
      </c>
      <c r="BP432" s="16">
        <f t="shared" si="278"/>
        <v>52.715223844792945</v>
      </c>
      <c r="BQ432" s="16">
        <f t="shared" si="279"/>
        <v>-4.4978859935830187</v>
      </c>
      <c r="BR432" s="1">
        <v>10</v>
      </c>
      <c r="BS432" s="1">
        <v>28</v>
      </c>
      <c r="BT432" s="42">
        <v>291</v>
      </c>
      <c r="BU432" s="42">
        <v>295</v>
      </c>
      <c r="BV432" s="42">
        <v>103</v>
      </c>
      <c r="BW432" s="42">
        <v>124</v>
      </c>
      <c r="BX432" s="42">
        <v>139</v>
      </c>
      <c r="BY432" s="42">
        <v>132</v>
      </c>
      <c r="BZ432" s="1">
        <v>213</v>
      </c>
      <c r="CA432" s="1">
        <v>263</v>
      </c>
      <c r="CB432" s="21">
        <f t="shared" si="280"/>
        <v>0.44747899159663868</v>
      </c>
      <c r="CC432" s="4">
        <v>-6.97</v>
      </c>
      <c r="CD432" s="45">
        <f t="shared" si="281"/>
        <v>-5.7827008083978324</v>
      </c>
      <c r="CE432" s="26">
        <f t="shared" si="282"/>
        <v>2.7784324183525384</v>
      </c>
      <c r="CF432" s="26">
        <f t="shared" si="283"/>
        <v>2.3070912045248755</v>
      </c>
      <c r="CG432" s="26">
        <f t="shared" si="284"/>
        <v>32.026395107974345</v>
      </c>
      <c r="CH432" s="26">
        <f t="shared" si="285"/>
        <v>29.223155257315089</v>
      </c>
      <c r="CI432" s="26">
        <f t="shared" si="286"/>
        <v>55.990374716264995</v>
      </c>
      <c r="CJ432" s="26">
        <f t="shared" si="287"/>
        <v>52.666178787164633</v>
      </c>
      <c r="CK432" s="16">
        <f t="shared" si="288"/>
        <v>-7.8220819226833811</v>
      </c>
      <c r="CL432" s="42">
        <v>112</v>
      </c>
      <c r="CM432" s="42">
        <v>93</v>
      </c>
      <c r="CN432" s="42">
        <v>1179</v>
      </c>
      <c r="CO432" s="42">
        <v>1085</v>
      </c>
      <c r="CP432" s="42">
        <v>444</v>
      </c>
      <c r="CQ432" s="42">
        <v>456</v>
      </c>
      <c r="CR432" s="42">
        <v>489</v>
      </c>
      <c r="CS432" s="42">
        <v>522</v>
      </c>
      <c r="CT432" s="1">
        <v>9</v>
      </c>
      <c r="CU432" s="1">
        <v>12</v>
      </c>
      <c r="CV432" s="42">
        <f t="shared" si="289"/>
        <v>3</v>
      </c>
      <c r="CW432" s="26">
        <f t="shared" si="290"/>
        <v>0.80462910075243732</v>
      </c>
      <c r="CX432" s="26">
        <f t="shared" si="291"/>
        <v>1.0728388010032497</v>
      </c>
      <c r="CY432" s="26">
        <f t="shared" si="292"/>
        <v>0.26820970025081242</v>
      </c>
      <c r="CZ432" s="13">
        <v>20</v>
      </c>
      <c r="DA432" s="13">
        <v>24</v>
      </c>
      <c r="DB432" s="27">
        <v>22.24</v>
      </c>
      <c r="DC432" s="27">
        <v>26</v>
      </c>
      <c r="DD432" s="27">
        <v>21.59</v>
      </c>
      <c r="DE432" s="27">
        <v>21.81</v>
      </c>
      <c r="DF432" s="13">
        <v>2</v>
      </c>
      <c r="DG432" s="13">
        <v>0</v>
      </c>
      <c r="DH432" s="21">
        <f t="shared" si="293"/>
        <v>1</v>
      </c>
      <c r="DI432" s="42">
        <v>1</v>
      </c>
      <c r="DJ432" s="42">
        <v>1</v>
      </c>
      <c r="DK432" s="13">
        <v>0</v>
      </c>
      <c r="DL432" s="13">
        <v>0</v>
      </c>
      <c r="DM432" s="13">
        <v>0</v>
      </c>
      <c r="DN432" s="13">
        <v>0</v>
      </c>
      <c r="DO432" s="13">
        <v>0</v>
      </c>
      <c r="DP432" s="13">
        <v>0</v>
      </c>
      <c r="DQ432" s="13">
        <v>1</v>
      </c>
      <c r="DR432" s="46">
        <v>1</v>
      </c>
      <c r="DS432" s="13">
        <v>0</v>
      </c>
      <c r="DT432" s="13">
        <v>0</v>
      </c>
      <c r="DU432" s="13">
        <v>0</v>
      </c>
      <c r="DV432" s="13">
        <v>0</v>
      </c>
      <c r="DW432" s="13">
        <v>0</v>
      </c>
      <c r="DX432" s="13">
        <v>0</v>
      </c>
    </row>
    <row r="433" spans="1:128" ht="25.5" x14ac:dyDescent="0.2">
      <c r="A433" s="13" t="s">
        <v>1694</v>
      </c>
      <c r="B433" s="13" t="s">
        <v>1695</v>
      </c>
      <c r="C433" s="39" t="s">
        <v>3468</v>
      </c>
      <c r="D433" s="1" t="s">
        <v>206</v>
      </c>
      <c r="E433" s="13" t="s">
        <v>146</v>
      </c>
      <c r="F433" s="13">
        <v>79</v>
      </c>
      <c r="G433" s="13">
        <v>10</v>
      </c>
      <c r="H433" s="13">
        <v>30</v>
      </c>
      <c r="I433" s="40">
        <f t="shared" si="252"/>
        <v>40</v>
      </c>
      <c r="J433" s="19">
        <f t="shared" si="253"/>
        <v>2.0430168548891108</v>
      </c>
      <c r="K433" s="1">
        <v>9</v>
      </c>
      <c r="L433" s="1">
        <v>15</v>
      </c>
      <c r="M433" s="1">
        <v>9</v>
      </c>
      <c r="N433" s="1">
        <v>101</v>
      </c>
      <c r="O433" s="1">
        <v>37</v>
      </c>
      <c r="P433" s="1">
        <v>42</v>
      </c>
      <c r="Q433" s="1">
        <v>115</v>
      </c>
      <c r="R433" s="15">
        <f t="shared" si="254"/>
        <v>9.9009900990099015E-2</v>
      </c>
      <c r="S433" s="15">
        <f t="shared" si="255"/>
        <v>5.5555555555555552E-2</v>
      </c>
      <c r="T433" s="16">
        <v>1174.7333333332999</v>
      </c>
      <c r="U433" s="16">
        <f t="shared" si="256"/>
        <v>14.870042194092404</v>
      </c>
      <c r="V433" s="16">
        <v>1088.48</v>
      </c>
      <c r="W433" s="16">
        <f t="shared" si="257"/>
        <v>13.778227848101267</v>
      </c>
      <c r="X433" s="16">
        <v>2742.97</v>
      </c>
      <c r="Y433" s="16">
        <f t="shared" si="258"/>
        <v>34.721139240506325</v>
      </c>
      <c r="Z433" s="21">
        <f t="shared" si="259"/>
        <v>0.28409087943206884</v>
      </c>
      <c r="AA433" s="20">
        <f t="shared" si="260"/>
        <v>202.84090909090909</v>
      </c>
      <c r="AB433">
        <v>34</v>
      </c>
      <c r="AC433" s="1">
        <v>90</v>
      </c>
      <c r="AD433" s="1">
        <v>89</v>
      </c>
      <c r="AE433" s="1">
        <v>28</v>
      </c>
      <c r="AF433" s="1">
        <v>24</v>
      </c>
      <c r="AG433" s="15">
        <f t="shared" si="261"/>
        <v>0.22727272727272727</v>
      </c>
      <c r="AH433" s="15">
        <f t="shared" si="262"/>
        <v>0.54545454545454541</v>
      </c>
      <c r="AI433" s="15">
        <f t="shared" si="263"/>
        <v>0.77272727272727271</v>
      </c>
      <c r="AJ433" s="1">
        <v>367</v>
      </c>
      <c r="AK433" s="21">
        <f t="shared" si="264"/>
        <v>0.33063063063063064</v>
      </c>
      <c r="AL433" s="1">
        <v>328</v>
      </c>
      <c r="AM433" s="21">
        <f t="shared" si="265"/>
        <v>0.29549549549549547</v>
      </c>
      <c r="AN433" s="1">
        <v>415</v>
      </c>
      <c r="AO433" s="21">
        <f t="shared" si="266"/>
        <v>0.37387387387387389</v>
      </c>
      <c r="AP433" s="21">
        <f t="shared" si="267"/>
        <v>0.52805755395683451</v>
      </c>
      <c r="AQ433" s="1">
        <v>3</v>
      </c>
      <c r="AR433" s="4">
        <v>-3.13</v>
      </c>
      <c r="AS433" s="41">
        <v>408</v>
      </c>
      <c r="AT433" s="41">
        <v>355</v>
      </c>
      <c r="AU433" s="41">
        <v>362</v>
      </c>
      <c r="AV433" s="21">
        <f t="shared" si="268"/>
        <v>0.53473132372214938</v>
      </c>
      <c r="AW433" s="26">
        <v>17.78</v>
      </c>
      <c r="AX433" s="42">
        <v>1</v>
      </c>
      <c r="AY433" s="41">
        <v>0.86399999999999999</v>
      </c>
      <c r="AZ433" s="1">
        <v>3</v>
      </c>
      <c r="BA433" s="43">
        <v>-0.22600000000000001</v>
      </c>
      <c r="BB433" s="16">
        <v>49.83</v>
      </c>
      <c r="BC433" s="26">
        <v>18.71</v>
      </c>
      <c r="BD433" s="43">
        <v>2.2549999999999999</v>
      </c>
      <c r="BE433" s="43">
        <v>11.75</v>
      </c>
      <c r="BF433" s="16">
        <v>54.98</v>
      </c>
      <c r="BG433" s="21">
        <f t="shared" si="269"/>
        <v>7.3949579831932774E-2</v>
      </c>
      <c r="BH433" s="44">
        <f t="shared" si="270"/>
        <v>0.91148325358851678</v>
      </c>
      <c r="BI433" s="42">
        <f t="shared" si="271"/>
        <v>985.43283342044947</v>
      </c>
      <c r="BJ433" s="21">
        <f t="shared" si="272"/>
        <v>-1.4567166579550442E-2</v>
      </c>
      <c r="BK433" s="26">
        <f t="shared" si="273"/>
        <v>2.4254005585770981</v>
      </c>
      <c r="BL433" s="26">
        <f t="shared" si="274"/>
        <v>2.0395413788034689</v>
      </c>
      <c r="BM433" s="16">
        <f t="shared" si="275"/>
        <v>32.798030280758482</v>
      </c>
      <c r="BN433" s="16">
        <f t="shared" si="276"/>
        <v>23.041305306482432</v>
      </c>
      <c r="BO433" s="16">
        <f t="shared" si="277"/>
        <v>63.556519182713508</v>
      </c>
      <c r="BP433" s="16">
        <f t="shared" si="278"/>
        <v>43.767455534323091</v>
      </c>
      <c r="BQ433" s="16">
        <f t="shared" si="279"/>
        <v>19.789063648390417</v>
      </c>
      <c r="BR433" s="1">
        <v>44</v>
      </c>
      <c r="BS433" s="1">
        <v>37</v>
      </c>
      <c r="BT433" s="42">
        <v>551</v>
      </c>
      <c r="BU433" s="42">
        <v>381</v>
      </c>
      <c r="BV433" s="42">
        <v>263</v>
      </c>
      <c r="BW433" s="42">
        <v>180</v>
      </c>
      <c r="BX433" s="42">
        <v>196</v>
      </c>
      <c r="BY433" s="42">
        <v>295</v>
      </c>
      <c r="BZ433" s="1">
        <v>538</v>
      </c>
      <c r="CA433" s="1">
        <v>407</v>
      </c>
      <c r="CB433" s="21">
        <f t="shared" si="280"/>
        <v>0.56931216931216932</v>
      </c>
      <c r="CC433" s="4">
        <v>4.71</v>
      </c>
      <c r="CD433" s="45">
        <f t="shared" si="281"/>
        <v>7.0496823534263893</v>
      </c>
      <c r="CE433" s="26">
        <f t="shared" si="282"/>
        <v>2.4061509969121064</v>
      </c>
      <c r="CF433" s="26">
        <f t="shared" si="283"/>
        <v>1.9467948975016132</v>
      </c>
      <c r="CG433" s="26">
        <f t="shared" si="284"/>
        <v>30.251880261176755</v>
      </c>
      <c r="CH433" s="26">
        <f t="shared" si="285"/>
        <v>27.058261665275232</v>
      </c>
      <c r="CI433" s="26">
        <f t="shared" si="286"/>
        <v>58.119483625413331</v>
      </c>
      <c r="CJ433" s="26">
        <f t="shared" si="287"/>
        <v>50.376052235350741</v>
      </c>
      <c r="CK433" s="16">
        <f t="shared" si="288"/>
        <v>12.045632258327828</v>
      </c>
      <c r="CL433" s="42">
        <v>110</v>
      </c>
      <c r="CM433" s="42">
        <v>89</v>
      </c>
      <c r="CN433" s="42">
        <v>1273</v>
      </c>
      <c r="CO433" s="42">
        <v>1148</v>
      </c>
      <c r="CP433" s="42">
        <v>593</v>
      </c>
      <c r="CQ433" s="42">
        <v>533</v>
      </c>
      <c r="CR433" s="42">
        <v>533</v>
      </c>
      <c r="CS433" s="42">
        <v>681</v>
      </c>
      <c r="CT433" s="1">
        <v>4</v>
      </c>
      <c r="CU433" s="1">
        <v>14</v>
      </c>
      <c r="CV433" s="42">
        <f t="shared" si="289"/>
        <v>10</v>
      </c>
      <c r="CW433" s="26">
        <f t="shared" si="290"/>
        <v>0.20430168548891109</v>
      </c>
      <c r="CX433" s="26">
        <f t="shared" si="291"/>
        <v>0.71505589921118884</v>
      </c>
      <c r="CY433" s="26">
        <f t="shared" si="292"/>
        <v>0.51075421372227769</v>
      </c>
      <c r="CZ433" s="13">
        <v>45</v>
      </c>
      <c r="DA433" s="13">
        <v>34</v>
      </c>
      <c r="DB433" s="27">
        <v>48.05</v>
      </c>
      <c r="DC433" s="27">
        <v>38.840000000000003</v>
      </c>
      <c r="DD433" s="27">
        <v>42.09</v>
      </c>
      <c r="DE433" s="27">
        <v>38.119999999999997</v>
      </c>
      <c r="DF433" s="13">
        <v>570</v>
      </c>
      <c r="DG433" s="13">
        <v>523</v>
      </c>
      <c r="DH433" s="21">
        <f t="shared" si="293"/>
        <v>0.52150045745654161</v>
      </c>
      <c r="DI433" s="42">
        <v>350</v>
      </c>
      <c r="DJ433" s="42">
        <v>172</v>
      </c>
      <c r="DK433" s="13">
        <v>74</v>
      </c>
      <c r="DL433" s="13">
        <v>5</v>
      </c>
      <c r="DM433" s="13">
        <v>0.19700000000000001</v>
      </c>
      <c r="DN433" s="13">
        <v>1</v>
      </c>
      <c r="DO433" s="13">
        <v>1</v>
      </c>
      <c r="DP433" s="13">
        <v>0</v>
      </c>
      <c r="DQ433" s="13">
        <v>326</v>
      </c>
      <c r="DR433" s="46">
        <v>177</v>
      </c>
      <c r="DS433" s="13">
        <v>5</v>
      </c>
      <c r="DT433" s="13">
        <v>57</v>
      </c>
      <c r="DU433" s="13">
        <v>-0.16</v>
      </c>
      <c r="DV433" s="13">
        <v>0</v>
      </c>
      <c r="DW433" s="13">
        <v>1</v>
      </c>
      <c r="DX433" s="13">
        <v>-3.0000000000000001E-3</v>
      </c>
    </row>
    <row r="434" spans="1:128" ht="25.5" x14ac:dyDescent="0.2">
      <c r="A434" s="13" t="s">
        <v>1697</v>
      </c>
      <c r="B434" s="13" t="s">
        <v>1698</v>
      </c>
      <c r="C434" s="39" t="s">
        <v>3469</v>
      </c>
      <c r="D434" s="13" t="s">
        <v>446</v>
      </c>
      <c r="E434" s="13" t="s">
        <v>129</v>
      </c>
      <c r="F434" s="13">
        <v>69</v>
      </c>
      <c r="G434" s="13">
        <v>1</v>
      </c>
      <c r="H434" s="13">
        <v>11</v>
      </c>
      <c r="I434" s="40">
        <f t="shared" si="252"/>
        <v>12</v>
      </c>
      <c r="J434" s="19">
        <f t="shared" si="253"/>
        <v>0.82714252891166318</v>
      </c>
      <c r="K434" s="1">
        <v>1</v>
      </c>
      <c r="L434" s="1">
        <v>4</v>
      </c>
      <c r="M434" s="1">
        <v>6</v>
      </c>
      <c r="N434" s="1">
        <v>65</v>
      </c>
      <c r="O434" s="1">
        <v>30</v>
      </c>
      <c r="P434" s="1">
        <v>39</v>
      </c>
      <c r="Q434" s="1">
        <v>85</v>
      </c>
      <c r="R434" s="15">
        <f t="shared" si="254"/>
        <v>1.5384615384615385E-2</v>
      </c>
      <c r="S434" s="15">
        <f t="shared" si="255"/>
        <v>7.462686567164179E-3</v>
      </c>
      <c r="T434" s="16">
        <v>870.46666666670001</v>
      </c>
      <c r="U434" s="16">
        <f t="shared" si="256"/>
        <v>12.61545893719855</v>
      </c>
      <c r="V434" s="16">
        <v>847.8</v>
      </c>
      <c r="W434" s="16">
        <f t="shared" si="257"/>
        <v>12.28695652173913</v>
      </c>
      <c r="X434" s="16">
        <v>2508.34</v>
      </c>
      <c r="Y434" s="16">
        <f t="shared" si="258"/>
        <v>36.352753623188406</v>
      </c>
      <c r="Z434" s="21">
        <f t="shared" si="259"/>
        <v>0.25261163121919827</v>
      </c>
      <c r="AA434" s="20">
        <f t="shared" si="260"/>
        <v>100.57142857142857</v>
      </c>
      <c r="AB434">
        <v>40</v>
      </c>
      <c r="AC434" s="1">
        <v>135</v>
      </c>
      <c r="AD434" s="1">
        <v>105</v>
      </c>
      <c r="AE434" s="1">
        <v>12</v>
      </c>
      <c r="AF434" s="1">
        <v>18</v>
      </c>
      <c r="AG434" s="15">
        <f t="shared" si="261"/>
        <v>7.1428571428571425E-2</v>
      </c>
      <c r="AH434" s="15">
        <f t="shared" si="262"/>
        <v>0.7142857142857143</v>
      </c>
      <c r="AI434" s="15">
        <f t="shared" si="263"/>
        <v>0.7857142857142857</v>
      </c>
      <c r="AJ434" s="1">
        <v>261</v>
      </c>
      <c r="AK434" s="21">
        <f t="shared" si="264"/>
        <v>0.30069124423963134</v>
      </c>
      <c r="AL434" s="1">
        <v>305</v>
      </c>
      <c r="AM434" s="21">
        <f t="shared" si="265"/>
        <v>0.35138248847926268</v>
      </c>
      <c r="AN434" s="1">
        <v>302</v>
      </c>
      <c r="AO434" s="21">
        <f t="shared" si="266"/>
        <v>0.34792626728110598</v>
      </c>
      <c r="AP434" s="21">
        <f t="shared" si="267"/>
        <v>0.46113074204946997</v>
      </c>
      <c r="AQ434" s="1">
        <v>6</v>
      </c>
      <c r="AR434" s="4">
        <v>-4.78</v>
      </c>
      <c r="AS434" s="41">
        <v>304</v>
      </c>
      <c r="AT434" s="41">
        <v>346</v>
      </c>
      <c r="AU434" s="41">
        <v>247</v>
      </c>
      <c r="AV434" s="21">
        <f t="shared" si="268"/>
        <v>0.46769230769230768</v>
      </c>
      <c r="AW434" s="26">
        <v>17.37</v>
      </c>
      <c r="AX434" s="42">
        <v>6</v>
      </c>
      <c r="AY434" s="41">
        <v>0.45900000000000002</v>
      </c>
      <c r="AZ434" s="1">
        <v>8</v>
      </c>
      <c r="BA434" s="43">
        <v>0.84799999999999998</v>
      </c>
      <c r="BB434" s="16">
        <v>49.89</v>
      </c>
      <c r="BC434" s="26">
        <v>17.63</v>
      </c>
      <c r="BD434" s="43">
        <v>1.0589999999999999</v>
      </c>
      <c r="BE434" s="43">
        <v>-2.105</v>
      </c>
      <c r="BF434" s="16">
        <v>49.32</v>
      </c>
      <c r="BG434" s="21">
        <f t="shared" si="269"/>
        <v>3.9772727272727272E-2</v>
      </c>
      <c r="BH434" s="44">
        <f t="shared" si="270"/>
        <v>0.91789473684210521</v>
      </c>
      <c r="BI434" s="42">
        <f t="shared" si="271"/>
        <v>957.66746411483246</v>
      </c>
      <c r="BJ434" s="21">
        <f t="shared" si="272"/>
        <v>-4.233253588516752E-2</v>
      </c>
      <c r="BK434" s="26">
        <f t="shared" si="273"/>
        <v>0.99079971691436663</v>
      </c>
      <c r="BL434" s="26">
        <f t="shared" si="274"/>
        <v>2.7600849256900211</v>
      </c>
      <c r="BM434" s="16">
        <f t="shared" si="275"/>
        <v>24.911535739561216</v>
      </c>
      <c r="BN434" s="16">
        <f t="shared" si="276"/>
        <v>33.616418966737442</v>
      </c>
      <c r="BO434" s="16">
        <f t="shared" si="277"/>
        <v>49.752300070771412</v>
      </c>
      <c r="BP434" s="16">
        <f t="shared" si="278"/>
        <v>63.411181882519465</v>
      </c>
      <c r="BQ434" s="16">
        <f t="shared" si="279"/>
        <v>-13.658881811748053</v>
      </c>
      <c r="BR434" s="1">
        <v>14</v>
      </c>
      <c r="BS434" s="1">
        <v>39</v>
      </c>
      <c r="BT434" s="42">
        <v>338</v>
      </c>
      <c r="BU434" s="42">
        <v>436</v>
      </c>
      <c r="BV434" s="42">
        <v>151</v>
      </c>
      <c r="BW434" s="42">
        <v>171</v>
      </c>
      <c r="BX434" s="42">
        <v>250</v>
      </c>
      <c r="BY434" s="42">
        <v>200</v>
      </c>
      <c r="BZ434" s="1">
        <v>327</v>
      </c>
      <c r="CA434" s="1">
        <v>416</v>
      </c>
      <c r="CB434" s="21">
        <f t="shared" si="280"/>
        <v>0.44010767160161507</v>
      </c>
      <c r="CC434" s="4">
        <v>-4.01</v>
      </c>
      <c r="CD434" s="45">
        <f t="shared" si="281"/>
        <v>-9.8630196209353311</v>
      </c>
      <c r="CE434" s="26">
        <f t="shared" si="282"/>
        <v>1.8179353676136409</v>
      </c>
      <c r="CF434" s="26">
        <f t="shared" si="283"/>
        <v>2.9182646690640022</v>
      </c>
      <c r="CG434" s="26">
        <f t="shared" si="284"/>
        <v>29.302247701667238</v>
      </c>
      <c r="CH434" s="26">
        <f t="shared" si="285"/>
        <v>30.402577003117599</v>
      </c>
      <c r="CI434" s="26">
        <f t="shared" si="286"/>
        <v>56.284235789406537</v>
      </c>
      <c r="CJ434" s="26">
        <f t="shared" si="287"/>
        <v>56.475597407050074</v>
      </c>
      <c r="CK434" s="16">
        <f t="shared" si="288"/>
        <v>-13.467520194104516</v>
      </c>
      <c r="CL434" s="42">
        <v>76</v>
      </c>
      <c r="CM434" s="42">
        <v>122</v>
      </c>
      <c r="CN434" s="42">
        <v>1149</v>
      </c>
      <c r="CO434" s="42">
        <v>1149</v>
      </c>
      <c r="CP434" s="42">
        <v>509</v>
      </c>
      <c r="CQ434" s="42">
        <v>509</v>
      </c>
      <c r="CR434" s="42">
        <v>581</v>
      </c>
      <c r="CS434" s="42">
        <v>619</v>
      </c>
      <c r="CT434" s="1">
        <v>5</v>
      </c>
      <c r="CU434" s="1">
        <v>8</v>
      </c>
      <c r="CV434" s="42">
        <f t="shared" si="289"/>
        <v>3</v>
      </c>
      <c r="CW434" s="26">
        <f t="shared" si="290"/>
        <v>0.34464272037985966</v>
      </c>
      <c r="CX434" s="26">
        <f t="shared" si="291"/>
        <v>0.55142835260777545</v>
      </c>
      <c r="CY434" s="26">
        <f t="shared" si="292"/>
        <v>0.20678563222791579</v>
      </c>
      <c r="CZ434" s="13">
        <v>26</v>
      </c>
      <c r="DA434" s="13">
        <v>37</v>
      </c>
      <c r="DB434" s="27">
        <v>24.87</v>
      </c>
      <c r="DC434" s="27">
        <v>37.93</v>
      </c>
      <c r="DD434" s="27">
        <v>28.8</v>
      </c>
      <c r="DE434" s="27">
        <v>32.74</v>
      </c>
      <c r="DF434" s="13">
        <v>9</v>
      </c>
      <c r="DG434" s="13">
        <v>16</v>
      </c>
      <c r="DH434" s="21">
        <f t="shared" si="293"/>
        <v>0.36</v>
      </c>
      <c r="DI434" s="42">
        <v>10</v>
      </c>
      <c r="DJ434" s="42">
        <v>4</v>
      </c>
      <c r="DK434" s="13">
        <v>1</v>
      </c>
      <c r="DL434" s="13">
        <v>0</v>
      </c>
      <c r="DM434" s="13">
        <v>0.1</v>
      </c>
      <c r="DN434" s="13">
        <v>0</v>
      </c>
      <c r="DO434" s="13">
        <v>0</v>
      </c>
      <c r="DP434" s="13">
        <v>0</v>
      </c>
      <c r="DQ434" s="13">
        <v>6</v>
      </c>
      <c r="DR434" s="46">
        <v>2</v>
      </c>
      <c r="DS434" s="13">
        <v>0</v>
      </c>
      <c r="DT434" s="13">
        <v>0</v>
      </c>
      <c r="DU434" s="13">
        <v>0</v>
      </c>
      <c r="DV434" s="13">
        <v>0</v>
      </c>
      <c r="DW434" s="13">
        <v>0</v>
      </c>
      <c r="DX434" s="13">
        <v>0</v>
      </c>
    </row>
    <row r="435" spans="1:128" ht="25.5" x14ac:dyDescent="0.2">
      <c r="A435" s="13" t="s">
        <v>506</v>
      </c>
      <c r="B435" s="13" t="s">
        <v>1702</v>
      </c>
      <c r="C435" s="39" t="s">
        <v>3470</v>
      </c>
      <c r="D435" s="1" t="s">
        <v>179</v>
      </c>
      <c r="E435" s="13" t="s">
        <v>173</v>
      </c>
      <c r="F435" s="13">
        <v>7</v>
      </c>
      <c r="G435" s="13">
        <v>0</v>
      </c>
      <c r="H435" s="13">
        <v>1</v>
      </c>
      <c r="I435" s="40">
        <f t="shared" si="252"/>
        <v>1</v>
      </c>
      <c r="J435" s="19">
        <f t="shared" si="253"/>
        <v>0.58527068769286772</v>
      </c>
      <c r="K435" s="1">
        <v>0</v>
      </c>
      <c r="L435" s="1">
        <v>0</v>
      </c>
      <c r="M435" s="1">
        <v>1</v>
      </c>
      <c r="N435" s="1">
        <v>5</v>
      </c>
      <c r="O435" s="1">
        <v>1</v>
      </c>
      <c r="P435" s="1">
        <v>5</v>
      </c>
      <c r="Q435" s="1">
        <v>2</v>
      </c>
      <c r="R435" s="15">
        <f t="shared" si="254"/>
        <v>0</v>
      </c>
      <c r="S435" s="15">
        <f t="shared" si="255"/>
        <v>0</v>
      </c>
      <c r="T435" s="16">
        <v>102.5166666667</v>
      </c>
      <c r="U435" s="16">
        <f t="shared" si="256"/>
        <v>14.645238095242858</v>
      </c>
      <c r="V435" s="16">
        <v>100.25</v>
      </c>
      <c r="W435" s="16">
        <f t="shared" si="257"/>
        <v>14.321428571428571</v>
      </c>
      <c r="X435" s="16">
        <v>234.63</v>
      </c>
      <c r="Y435" s="16">
        <f t="shared" si="258"/>
        <v>33.518571428571427</v>
      </c>
      <c r="Z435" s="21">
        <f t="shared" si="259"/>
        <v>0.29936096512183469</v>
      </c>
      <c r="AA435" s="20">
        <f t="shared" si="260"/>
        <v>0</v>
      </c>
      <c r="AB435">
        <v>9</v>
      </c>
      <c r="AC435" s="1">
        <v>5</v>
      </c>
      <c r="AD435" s="1">
        <v>15</v>
      </c>
      <c r="AE435" s="1">
        <v>5</v>
      </c>
      <c r="AF435" s="1">
        <v>2</v>
      </c>
      <c r="AG435" s="15">
        <f t="shared" si="261"/>
        <v>0</v>
      </c>
      <c r="AH435" s="15">
        <f t="shared" si="262"/>
        <v>0.16666666666666666</v>
      </c>
      <c r="AI435" s="15">
        <f t="shared" si="263"/>
        <v>0.16666666666666666</v>
      </c>
      <c r="AJ435" s="1">
        <v>32</v>
      </c>
      <c r="AK435" s="21">
        <f t="shared" si="264"/>
        <v>0.38095238095238093</v>
      </c>
      <c r="AL435" s="1">
        <v>22</v>
      </c>
      <c r="AM435" s="21">
        <f t="shared" si="265"/>
        <v>0.26190476190476192</v>
      </c>
      <c r="AN435" s="1">
        <v>30</v>
      </c>
      <c r="AO435" s="21">
        <f t="shared" si="266"/>
        <v>0.35714285714285715</v>
      </c>
      <c r="AP435" s="21">
        <f t="shared" si="267"/>
        <v>0.59259259259259256</v>
      </c>
      <c r="AQ435" s="1">
        <v>6</v>
      </c>
      <c r="AR435" s="4">
        <v>14.54</v>
      </c>
      <c r="AS435" s="41">
        <v>39</v>
      </c>
      <c r="AT435" s="41">
        <v>37</v>
      </c>
      <c r="AU435" s="41">
        <v>25</v>
      </c>
      <c r="AV435" s="21">
        <f t="shared" si="268"/>
        <v>0.51315789473684215</v>
      </c>
      <c r="AW435" s="26">
        <v>17.010000000000002</v>
      </c>
      <c r="AX435" s="42">
        <v>7</v>
      </c>
      <c r="AY435" s="41">
        <v>-0.316</v>
      </c>
      <c r="AZ435" s="1">
        <v>6</v>
      </c>
      <c r="BA435" s="43">
        <v>2.02</v>
      </c>
      <c r="BB435" s="16">
        <v>50.06</v>
      </c>
      <c r="BC435" s="26">
        <v>16.440000000000001</v>
      </c>
      <c r="BD435" s="43">
        <v>1.2509999999999999</v>
      </c>
      <c r="BE435" s="43">
        <v>0.441</v>
      </c>
      <c r="BF435" s="16">
        <v>49.79</v>
      </c>
      <c r="BG435" s="21">
        <f t="shared" si="269"/>
        <v>0.125</v>
      </c>
      <c r="BH435" s="44">
        <f t="shared" si="270"/>
        <v>0.89130434782608692</v>
      </c>
      <c r="BI435" s="42">
        <f t="shared" si="271"/>
        <v>1016.3043478260869</v>
      </c>
      <c r="BJ435" s="21">
        <f t="shared" si="272"/>
        <v>1.6304347826086918E-2</v>
      </c>
      <c r="BK435" s="26">
        <f t="shared" si="273"/>
        <v>3.591022443890274</v>
      </c>
      <c r="BL435" s="26">
        <f t="shared" si="274"/>
        <v>2.9925187032418954</v>
      </c>
      <c r="BM435" s="16">
        <f t="shared" si="275"/>
        <v>28.728179551122192</v>
      </c>
      <c r="BN435" s="16">
        <f t="shared" si="276"/>
        <v>27.531172069825438</v>
      </c>
      <c r="BO435" s="16">
        <f t="shared" si="277"/>
        <v>55.062344139650875</v>
      </c>
      <c r="BP435" s="16">
        <f t="shared" si="278"/>
        <v>49.67581047381546</v>
      </c>
      <c r="BQ435" s="16">
        <f t="shared" si="279"/>
        <v>5.3865336658354153</v>
      </c>
      <c r="BR435" s="1">
        <v>6</v>
      </c>
      <c r="BS435" s="1">
        <v>5</v>
      </c>
      <c r="BT435" s="42">
        <v>42</v>
      </c>
      <c r="BU435" s="42">
        <v>41</v>
      </c>
      <c r="BV435" s="42">
        <v>22</v>
      </c>
      <c r="BW435" s="42">
        <v>20</v>
      </c>
      <c r="BX435" s="42">
        <v>17</v>
      </c>
      <c r="BY435" s="42">
        <v>22</v>
      </c>
      <c r="BZ435" s="1">
        <v>40</v>
      </c>
      <c r="CA435" s="1">
        <v>36</v>
      </c>
      <c r="CB435" s="21">
        <f t="shared" si="280"/>
        <v>0.52631578947368418</v>
      </c>
      <c r="CC435" s="4">
        <v>1.99</v>
      </c>
      <c r="CD435" s="45">
        <f t="shared" si="281"/>
        <v>4.6533114436131928</v>
      </c>
      <c r="CE435" s="26">
        <f t="shared" si="282"/>
        <v>2.3014959723820483</v>
      </c>
      <c r="CF435" s="26">
        <f t="shared" si="283"/>
        <v>2.3014959723820483</v>
      </c>
      <c r="CG435" s="26">
        <f t="shared" si="284"/>
        <v>33.49955248689426</v>
      </c>
      <c r="CH435" s="26">
        <f t="shared" si="285"/>
        <v>31.453778289221329</v>
      </c>
      <c r="CI435" s="26">
        <f t="shared" si="286"/>
        <v>59.327451732515023</v>
      </c>
      <c r="CJ435" s="26">
        <f t="shared" si="287"/>
        <v>63.163278353151775</v>
      </c>
      <c r="CK435" s="16">
        <f t="shared" si="288"/>
        <v>9.222360286472167</v>
      </c>
      <c r="CL435" s="42">
        <v>9</v>
      </c>
      <c r="CM435" s="42">
        <v>9</v>
      </c>
      <c r="CN435" s="42">
        <v>122</v>
      </c>
      <c r="CO435" s="42">
        <v>114</v>
      </c>
      <c r="CP435" s="42">
        <v>40</v>
      </c>
      <c r="CQ435" s="42">
        <v>55</v>
      </c>
      <c r="CR435" s="42">
        <v>69</v>
      </c>
      <c r="CS435" s="42">
        <v>61</v>
      </c>
      <c r="CT435" s="1">
        <v>0</v>
      </c>
      <c r="CU435" s="1">
        <v>1</v>
      </c>
      <c r="CV435" s="42">
        <f t="shared" si="289"/>
        <v>1</v>
      </c>
      <c r="CW435" s="26">
        <f t="shared" si="290"/>
        <v>0</v>
      </c>
      <c r="CX435" s="26">
        <f t="shared" si="291"/>
        <v>0.58527068769286772</v>
      </c>
      <c r="CY435" s="26">
        <f t="shared" si="292"/>
        <v>0.58527068769286772</v>
      </c>
      <c r="CZ435" s="13">
        <v>4</v>
      </c>
      <c r="DA435" s="13">
        <v>4</v>
      </c>
      <c r="DB435" s="27">
        <v>3.9</v>
      </c>
      <c r="DC435" s="27">
        <v>3.1</v>
      </c>
      <c r="DD435" s="27">
        <v>4.46</v>
      </c>
      <c r="DE435" s="27">
        <v>3.88</v>
      </c>
      <c r="DF435" s="1"/>
      <c r="DG435" s="1"/>
      <c r="DH435" s="21" t="str">
        <f t="shared" si="293"/>
        <v xml:space="preserve"> </v>
      </c>
      <c r="DI435" s="42"/>
      <c r="DJ435" s="42"/>
      <c r="DK435" s="1"/>
      <c r="DL435" s="1"/>
      <c r="DM435" s="1"/>
      <c r="DN435" s="1"/>
      <c r="DO435" s="1"/>
      <c r="DP435" s="1"/>
      <c r="DQ435" s="1"/>
      <c r="DR435" s="42"/>
      <c r="DS435" s="1"/>
      <c r="DT435" s="1"/>
      <c r="DU435" s="1"/>
      <c r="DV435" s="1"/>
      <c r="DW435" s="1"/>
      <c r="DX435" s="13"/>
    </row>
    <row r="436" spans="1:128" ht="25.5" x14ac:dyDescent="0.2">
      <c r="A436" s="13" t="s">
        <v>466</v>
      </c>
      <c r="B436" s="13" t="s">
        <v>1705</v>
      </c>
      <c r="C436" s="39" t="s">
        <v>3471</v>
      </c>
      <c r="D436" s="1" t="s">
        <v>249</v>
      </c>
      <c r="E436" s="13" t="s">
        <v>154</v>
      </c>
      <c r="F436" s="13">
        <v>20</v>
      </c>
      <c r="G436" s="13">
        <v>2</v>
      </c>
      <c r="H436" s="13">
        <v>2</v>
      </c>
      <c r="I436" s="40">
        <f t="shared" si="252"/>
        <v>4</v>
      </c>
      <c r="J436" s="19">
        <f t="shared" si="253"/>
        <v>1.6168874915790741</v>
      </c>
      <c r="K436" s="1">
        <v>2</v>
      </c>
      <c r="L436" s="1">
        <v>1</v>
      </c>
      <c r="M436" s="1">
        <v>1</v>
      </c>
      <c r="N436" s="1">
        <v>7</v>
      </c>
      <c r="O436" s="1">
        <v>0</v>
      </c>
      <c r="P436" s="1">
        <v>8</v>
      </c>
      <c r="Q436" s="1">
        <v>10</v>
      </c>
      <c r="R436" s="15">
        <f t="shared" si="254"/>
        <v>0.2857142857142857</v>
      </c>
      <c r="S436" s="15">
        <f t="shared" si="255"/>
        <v>0.13333333333333333</v>
      </c>
      <c r="T436" s="16">
        <v>148.4333333333</v>
      </c>
      <c r="U436" s="16">
        <f t="shared" si="256"/>
        <v>7.4216666666649997</v>
      </c>
      <c r="V436" s="16">
        <v>148.72</v>
      </c>
      <c r="W436" s="16">
        <f t="shared" si="257"/>
        <v>7.4359999999999999</v>
      </c>
      <c r="X436" s="16">
        <v>772.38</v>
      </c>
      <c r="Y436" s="16">
        <f t="shared" si="258"/>
        <v>38.619</v>
      </c>
      <c r="Z436" s="21">
        <f t="shared" si="259"/>
        <v>0.1614591249592878</v>
      </c>
      <c r="AA436" s="20">
        <f t="shared" si="260"/>
        <v>10.6</v>
      </c>
      <c r="AB436">
        <v>4</v>
      </c>
      <c r="AC436" s="1">
        <v>19</v>
      </c>
      <c r="AD436" s="1">
        <v>30</v>
      </c>
      <c r="AE436" s="1">
        <v>4</v>
      </c>
      <c r="AF436" s="1">
        <v>4</v>
      </c>
      <c r="AG436" s="15">
        <f t="shared" si="261"/>
        <v>0.4</v>
      </c>
      <c r="AH436" s="15">
        <f t="shared" si="262"/>
        <v>0.4</v>
      </c>
      <c r="AI436" s="15">
        <f t="shared" si="263"/>
        <v>0.8</v>
      </c>
      <c r="AJ436" s="1">
        <v>36</v>
      </c>
      <c r="AK436" s="21">
        <f t="shared" si="264"/>
        <v>0.25531914893617019</v>
      </c>
      <c r="AL436" s="1">
        <v>38</v>
      </c>
      <c r="AM436" s="21">
        <f t="shared" si="265"/>
        <v>0.26950354609929078</v>
      </c>
      <c r="AN436" s="1">
        <v>67</v>
      </c>
      <c r="AO436" s="21">
        <f t="shared" si="266"/>
        <v>0.47517730496453903</v>
      </c>
      <c r="AP436" s="21">
        <f t="shared" si="267"/>
        <v>0.48648648648648651</v>
      </c>
      <c r="AQ436" s="1">
        <v>9</v>
      </c>
      <c r="AR436" s="4">
        <v>6.19</v>
      </c>
      <c r="AS436" s="41">
        <v>45</v>
      </c>
      <c r="AT436" s="41">
        <v>63</v>
      </c>
      <c r="AU436" s="41">
        <v>50</v>
      </c>
      <c r="AV436" s="21">
        <f t="shared" si="268"/>
        <v>0.41666666666666669</v>
      </c>
      <c r="AW436" s="26">
        <v>16.63</v>
      </c>
      <c r="AX436" s="42">
        <v>13</v>
      </c>
      <c r="AY436" s="41">
        <v>-0.78400000000000003</v>
      </c>
      <c r="AZ436" s="1">
        <v>13</v>
      </c>
      <c r="BA436" s="43">
        <v>-1.782</v>
      </c>
      <c r="BB436" s="16">
        <v>48.61</v>
      </c>
      <c r="BC436" s="26">
        <v>16.3</v>
      </c>
      <c r="BD436" s="43">
        <v>-1.1160000000000001</v>
      </c>
      <c r="BE436" s="43">
        <v>-7.5910000000000002</v>
      </c>
      <c r="BF436" s="16">
        <v>46.28</v>
      </c>
      <c r="BG436" s="21">
        <f t="shared" si="269"/>
        <v>9.4339622641509441E-2</v>
      </c>
      <c r="BH436" s="44">
        <f t="shared" si="270"/>
        <v>0.88311688311688308</v>
      </c>
      <c r="BI436" s="42">
        <f t="shared" si="271"/>
        <v>977.4565057583925</v>
      </c>
      <c r="BJ436" s="21">
        <f t="shared" si="272"/>
        <v>-2.2543494241607481E-2</v>
      </c>
      <c r="BK436" s="26">
        <f t="shared" si="273"/>
        <v>2.0172135556750943</v>
      </c>
      <c r="BL436" s="26">
        <f t="shared" si="274"/>
        <v>3.6309844002151697</v>
      </c>
      <c r="BM436" s="16">
        <f t="shared" si="275"/>
        <v>21.382463690155998</v>
      </c>
      <c r="BN436" s="16">
        <f t="shared" si="276"/>
        <v>31.065088757396449</v>
      </c>
      <c r="BO436" s="16">
        <f t="shared" si="277"/>
        <v>42.764927380311995</v>
      </c>
      <c r="BP436" s="16">
        <f t="shared" si="278"/>
        <v>53.657880580957503</v>
      </c>
      <c r="BQ436" s="16">
        <f t="shared" si="279"/>
        <v>-10.892953200645508</v>
      </c>
      <c r="BR436" s="1">
        <v>5</v>
      </c>
      <c r="BS436" s="1">
        <v>9</v>
      </c>
      <c r="BT436" s="42">
        <v>48</v>
      </c>
      <c r="BU436" s="42">
        <v>68</v>
      </c>
      <c r="BV436" s="42">
        <v>18</v>
      </c>
      <c r="BW436" s="42">
        <v>25</v>
      </c>
      <c r="BX436" s="42">
        <v>31</v>
      </c>
      <c r="BY436" s="42">
        <v>35</v>
      </c>
      <c r="BZ436" s="1">
        <v>52</v>
      </c>
      <c r="CA436" s="1">
        <v>80</v>
      </c>
      <c r="CB436" s="21">
        <f t="shared" si="280"/>
        <v>0.39393939393939392</v>
      </c>
      <c r="CC436" s="4">
        <v>-5.18</v>
      </c>
      <c r="CD436" s="45">
        <f t="shared" si="281"/>
        <v>-4.8496288763211837</v>
      </c>
      <c r="CE436" s="26">
        <f t="shared" si="282"/>
        <v>1.5536394002951914</v>
      </c>
      <c r="CF436" s="26">
        <f t="shared" si="283"/>
        <v>3.3403247106346621</v>
      </c>
      <c r="CG436" s="26">
        <f t="shared" si="284"/>
        <v>28.742328905461044</v>
      </c>
      <c r="CH436" s="26">
        <f t="shared" si="285"/>
        <v>34.490794686553258</v>
      </c>
      <c r="CI436" s="26">
        <f t="shared" si="286"/>
        <v>54.377379010331708</v>
      </c>
      <c r="CJ436" s="26">
        <f t="shared" si="287"/>
        <v>62.378621921851945</v>
      </c>
      <c r="CK436" s="16">
        <f t="shared" si="288"/>
        <v>-2.8917102891252711</v>
      </c>
      <c r="CL436" s="42">
        <v>20</v>
      </c>
      <c r="CM436" s="42">
        <v>43</v>
      </c>
      <c r="CN436" s="42">
        <v>350</v>
      </c>
      <c r="CO436" s="42">
        <v>401</v>
      </c>
      <c r="CP436" s="42">
        <v>144</v>
      </c>
      <c r="CQ436" s="42">
        <v>173</v>
      </c>
      <c r="CR436" s="42">
        <v>186</v>
      </c>
      <c r="CS436" s="42">
        <v>186</v>
      </c>
      <c r="CT436" s="1">
        <v>2</v>
      </c>
      <c r="CU436" s="1">
        <v>0</v>
      </c>
      <c r="CV436" s="42">
        <f t="shared" si="289"/>
        <v>-2</v>
      </c>
      <c r="CW436" s="26">
        <f t="shared" si="290"/>
        <v>0.80844374578953704</v>
      </c>
      <c r="CX436" s="26">
        <f t="shared" si="291"/>
        <v>0</v>
      </c>
      <c r="CY436" s="26">
        <f t="shared" si="292"/>
        <v>-0.80844374578953704</v>
      </c>
      <c r="CZ436" s="13">
        <v>3</v>
      </c>
      <c r="DA436" s="13">
        <v>6</v>
      </c>
      <c r="DB436" s="27">
        <v>4.63</v>
      </c>
      <c r="DC436" s="27">
        <v>6.23</v>
      </c>
      <c r="DD436" s="27">
        <v>5</v>
      </c>
      <c r="DE436" s="27">
        <v>5.56</v>
      </c>
      <c r="DF436" s="13">
        <v>1</v>
      </c>
      <c r="DG436" s="13">
        <v>1</v>
      </c>
      <c r="DH436" s="21">
        <f t="shared" si="293"/>
        <v>0.5</v>
      </c>
      <c r="DI436" s="42"/>
      <c r="DJ436" s="42"/>
      <c r="DK436" s="1"/>
      <c r="DL436" s="1"/>
      <c r="DM436" s="1"/>
      <c r="DN436" s="1"/>
      <c r="DO436" s="1"/>
      <c r="DP436" s="1"/>
      <c r="DQ436" s="13">
        <v>2</v>
      </c>
      <c r="DR436" s="46">
        <v>1</v>
      </c>
      <c r="DS436" s="13">
        <v>0</v>
      </c>
      <c r="DT436" s="13">
        <v>0</v>
      </c>
      <c r="DU436" s="13">
        <v>0</v>
      </c>
      <c r="DV436" s="13">
        <v>0</v>
      </c>
      <c r="DW436" s="13">
        <v>0</v>
      </c>
      <c r="DX436" s="13">
        <v>0</v>
      </c>
    </row>
    <row r="437" spans="1:128" ht="25.5" x14ac:dyDescent="0.2">
      <c r="A437" s="13" t="s">
        <v>591</v>
      </c>
      <c r="B437" s="13" t="s">
        <v>1707</v>
      </c>
      <c r="C437" s="39" t="s">
        <v>3472</v>
      </c>
      <c r="D437" s="1" t="s">
        <v>179</v>
      </c>
      <c r="E437" s="13" t="s">
        <v>207</v>
      </c>
      <c r="F437" s="13">
        <v>80</v>
      </c>
      <c r="G437" s="13">
        <v>14</v>
      </c>
      <c r="H437" s="13">
        <v>24</v>
      </c>
      <c r="I437" s="40">
        <f t="shared" si="252"/>
        <v>38</v>
      </c>
      <c r="J437" s="19">
        <f t="shared" si="253"/>
        <v>2.0607685702665459</v>
      </c>
      <c r="K437" s="1">
        <v>14</v>
      </c>
      <c r="L437" s="1">
        <v>14</v>
      </c>
      <c r="M437" s="1">
        <v>8</v>
      </c>
      <c r="N437" s="1">
        <v>153</v>
      </c>
      <c r="O437" s="1">
        <v>62</v>
      </c>
      <c r="P437" s="1">
        <v>38</v>
      </c>
      <c r="Q437" s="1">
        <v>153</v>
      </c>
      <c r="R437" s="15">
        <f t="shared" si="254"/>
        <v>9.1503267973856203E-2</v>
      </c>
      <c r="S437" s="15">
        <f t="shared" si="255"/>
        <v>5.533596837944664E-2</v>
      </c>
      <c r="T437" s="16">
        <v>1106.3833333333</v>
      </c>
      <c r="U437" s="16">
        <f t="shared" si="256"/>
        <v>13.829791666666249</v>
      </c>
      <c r="V437" s="16">
        <v>1072.83</v>
      </c>
      <c r="W437" s="16">
        <f t="shared" si="257"/>
        <v>13.410374999999998</v>
      </c>
      <c r="X437" s="16">
        <v>2834.47</v>
      </c>
      <c r="Y437" s="16">
        <f t="shared" si="258"/>
        <v>35.430875</v>
      </c>
      <c r="Z437" s="21">
        <f t="shared" si="259"/>
        <v>0.27457067540245178</v>
      </c>
      <c r="AA437" s="20">
        <f t="shared" si="260"/>
        <v>149.42307692307693</v>
      </c>
      <c r="AB437">
        <v>17</v>
      </c>
      <c r="AC437" s="1">
        <v>150</v>
      </c>
      <c r="AD437" s="1">
        <v>77</v>
      </c>
      <c r="AE437" s="1">
        <v>39</v>
      </c>
      <c r="AF437" s="1">
        <v>23</v>
      </c>
      <c r="AG437" s="15">
        <f t="shared" si="261"/>
        <v>0.26923076923076922</v>
      </c>
      <c r="AH437" s="15">
        <f t="shared" si="262"/>
        <v>0.42307692307692307</v>
      </c>
      <c r="AI437" s="15">
        <f t="shared" si="263"/>
        <v>0.69230769230769229</v>
      </c>
      <c r="AJ437" s="1">
        <v>379</v>
      </c>
      <c r="AK437" s="21">
        <f t="shared" si="264"/>
        <v>0.35453695042095418</v>
      </c>
      <c r="AL437" s="1">
        <v>314</v>
      </c>
      <c r="AM437" s="21">
        <f t="shared" si="265"/>
        <v>0.29373246024321797</v>
      </c>
      <c r="AN437" s="1">
        <v>376</v>
      </c>
      <c r="AO437" s="21">
        <f t="shared" si="266"/>
        <v>0.3517305893358279</v>
      </c>
      <c r="AP437" s="21">
        <f t="shared" si="267"/>
        <v>0.54689754689754688</v>
      </c>
      <c r="AQ437" s="1">
        <v>10</v>
      </c>
      <c r="AR437" s="4">
        <v>6.76</v>
      </c>
      <c r="AS437" s="41">
        <v>399</v>
      </c>
      <c r="AT437" s="41">
        <v>407</v>
      </c>
      <c r="AU437" s="41">
        <v>360</v>
      </c>
      <c r="AV437" s="21">
        <f t="shared" si="268"/>
        <v>0.49503722084367247</v>
      </c>
      <c r="AW437" s="26">
        <v>17.59</v>
      </c>
      <c r="AX437" s="42">
        <v>6</v>
      </c>
      <c r="AY437" s="41">
        <v>0.81800000000000006</v>
      </c>
      <c r="AZ437" s="1">
        <v>5</v>
      </c>
      <c r="BA437" s="43">
        <v>0.58699999999999997</v>
      </c>
      <c r="BB437" s="16">
        <v>50.27</v>
      </c>
      <c r="BC437" s="26">
        <v>18.21</v>
      </c>
      <c r="BD437" s="43">
        <v>-2.5779999999999998</v>
      </c>
      <c r="BE437" s="43">
        <v>-2.782</v>
      </c>
      <c r="BF437" s="16">
        <v>49.2</v>
      </c>
      <c r="BG437" s="21">
        <f t="shared" si="269"/>
        <v>9.3693693693693694E-2</v>
      </c>
      <c r="BH437" s="44">
        <f t="shared" si="270"/>
        <v>0.95255474452554745</v>
      </c>
      <c r="BI437" s="42">
        <f t="shared" si="271"/>
        <v>1046.2484382192411</v>
      </c>
      <c r="BJ437" s="21">
        <f t="shared" si="272"/>
        <v>4.6248438219241142E-2</v>
      </c>
      <c r="BK437" s="26">
        <f t="shared" si="273"/>
        <v>2.9081960795279773</v>
      </c>
      <c r="BL437" s="26">
        <f t="shared" si="274"/>
        <v>1.4540980397639887</v>
      </c>
      <c r="BM437" s="16">
        <f t="shared" si="275"/>
        <v>31.039400464192838</v>
      </c>
      <c r="BN437" s="16">
        <f t="shared" si="276"/>
        <v>30.647912530410224</v>
      </c>
      <c r="BO437" s="16">
        <f t="shared" si="277"/>
        <v>56.98945778921172</v>
      </c>
      <c r="BP437" s="16">
        <f t="shared" si="278"/>
        <v>56.542043007745875</v>
      </c>
      <c r="BQ437" s="16">
        <f t="shared" si="279"/>
        <v>0.44741478146584512</v>
      </c>
      <c r="BR437" s="1">
        <v>52</v>
      </c>
      <c r="BS437" s="1">
        <v>26</v>
      </c>
      <c r="BT437" s="42">
        <v>503</v>
      </c>
      <c r="BU437" s="42">
        <v>522</v>
      </c>
      <c r="BV437" s="42">
        <v>213</v>
      </c>
      <c r="BW437" s="42">
        <v>223</v>
      </c>
      <c r="BX437" s="42">
        <v>240</v>
      </c>
      <c r="BY437" s="42">
        <v>251</v>
      </c>
      <c r="BZ437" s="1">
        <v>491</v>
      </c>
      <c r="CA437" s="1">
        <v>449</v>
      </c>
      <c r="CB437" s="21">
        <f t="shared" si="280"/>
        <v>0.52234042553191484</v>
      </c>
      <c r="CC437" s="4">
        <v>3</v>
      </c>
      <c r="CD437" s="45">
        <f t="shared" si="281"/>
        <v>2.600873655924719</v>
      </c>
      <c r="CE437" s="26">
        <f t="shared" si="282"/>
        <v>2.7730051826267341</v>
      </c>
      <c r="CF437" s="26">
        <f t="shared" si="283"/>
        <v>2.3496456127600576</v>
      </c>
      <c r="CG437" s="26">
        <f t="shared" si="284"/>
        <v>30.672400836840744</v>
      </c>
      <c r="CH437" s="26">
        <f t="shared" si="285"/>
        <v>29.84684967560073</v>
      </c>
      <c r="CI437" s="26">
        <f t="shared" si="286"/>
        <v>54.82506429773467</v>
      </c>
      <c r="CJ437" s="26">
        <f t="shared" si="287"/>
        <v>56.539670555694713</v>
      </c>
      <c r="CK437" s="16">
        <f t="shared" si="288"/>
        <v>2.1620210394258876</v>
      </c>
      <c r="CL437" s="42">
        <v>131</v>
      </c>
      <c r="CM437" s="42">
        <v>111</v>
      </c>
      <c r="CN437" s="42">
        <v>1318</v>
      </c>
      <c r="CO437" s="42">
        <v>1299</v>
      </c>
      <c r="CP437" s="42">
        <v>489</v>
      </c>
      <c r="CQ437" s="42">
        <v>580</v>
      </c>
      <c r="CR437" s="42">
        <v>681</v>
      </c>
      <c r="CS437" s="42">
        <v>652</v>
      </c>
      <c r="CT437" s="1">
        <v>15</v>
      </c>
      <c r="CU437" s="1">
        <v>13</v>
      </c>
      <c r="CV437" s="42">
        <f t="shared" si="289"/>
        <v>-2</v>
      </c>
      <c r="CW437" s="26">
        <f t="shared" si="290"/>
        <v>0.81346127773679444</v>
      </c>
      <c r="CX437" s="26">
        <f t="shared" si="291"/>
        <v>0.70499977403855518</v>
      </c>
      <c r="CY437" s="26">
        <f t="shared" si="292"/>
        <v>-0.10846150369823926</v>
      </c>
      <c r="CZ437" s="13">
        <v>49</v>
      </c>
      <c r="DA437" s="13">
        <v>45</v>
      </c>
      <c r="DB437" s="27">
        <v>47.76</v>
      </c>
      <c r="DC437" s="27">
        <v>42.01</v>
      </c>
      <c r="DD437" s="27">
        <v>43.99</v>
      </c>
      <c r="DE437" s="27">
        <v>42.37</v>
      </c>
      <c r="DF437" s="13">
        <v>8</v>
      </c>
      <c r="DG437" s="13">
        <v>8</v>
      </c>
      <c r="DH437" s="21">
        <f t="shared" si="293"/>
        <v>0.5</v>
      </c>
      <c r="DI437" s="42">
        <v>9</v>
      </c>
      <c r="DJ437" s="42">
        <v>6</v>
      </c>
      <c r="DK437" s="13">
        <v>0</v>
      </c>
      <c r="DL437" s="13">
        <v>0</v>
      </c>
      <c r="DM437" s="13">
        <v>0</v>
      </c>
      <c r="DN437" s="13">
        <v>0</v>
      </c>
      <c r="DO437" s="13">
        <v>0</v>
      </c>
      <c r="DP437" s="13">
        <v>0</v>
      </c>
      <c r="DQ437" s="13">
        <v>1</v>
      </c>
      <c r="DR437" s="46">
        <v>0</v>
      </c>
      <c r="DS437" s="13">
        <v>0</v>
      </c>
      <c r="DT437" s="13">
        <v>1</v>
      </c>
      <c r="DU437" s="13">
        <v>-1</v>
      </c>
      <c r="DV437" s="13">
        <v>0</v>
      </c>
      <c r="DW437" s="13">
        <v>0</v>
      </c>
      <c r="DX437" s="13">
        <v>0</v>
      </c>
    </row>
    <row r="438" spans="1:128" ht="25.5" x14ac:dyDescent="0.2">
      <c r="A438" s="13" t="s">
        <v>262</v>
      </c>
      <c r="B438" s="13" t="s">
        <v>1711</v>
      </c>
      <c r="C438" s="39" t="s">
        <v>3473</v>
      </c>
      <c r="D438" s="1" t="s">
        <v>314</v>
      </c>
      <c r="E438" s="13" t="s">
        <v>146</v>
      </c>
      <c r="F438" s="13">
        <v>47</v>
      </c>
      <c r="G438" s="13">
        <v>5</v>
      </c>
      <c r="H438" s="13">
        <v>17</v>
      </c>
      <c r="I438" s="40">
        <f t="shared" si="252"/>
        <v>22</v>
      </c>
      <c r="J438" s="19">
        <f t="shared" si="253"/>
        <v>1.8270739134445959</v>
      </c>
      <c r="K438" s="1">
        <v>5</v>
      </c>
      <c r="L438" s="1">
        <v>6</v>
      </c>
      <c r="M438" s="1">
        <v>8</v>
      </c>
      <c r="N438" s="1">
        <v>51</v>
      </c>
      <c r="O438" s="1">
        <v>24</v>
      </c>
      <c r="P438" s="1">
        <v>16</v>
      </c>
      <c r="Q438" s="1">
        <v>64</v>
      </c>
      <c r="R438" s="15">
        <f t="shared" si="254"/>
        <v>9.8039215686274508E-2</v>
      </c>
      <c r="S438" s="15">
        <f t="shared" si="255"/>
        <v>5.4945054945054944E-2</v>
      </c>
      <c r="T438" s="16">
        <v>722.46666666670001</v>
      </c>
      <c r="U438" s="16">
        <f t="shared" si="256"/>
        <v>15.371631205674468</v>
      </c>
      <c r="V438" s="16">
        <v>671.75</v>
      </c>
      <c r="W438" s="16">
        <f t="shared" si="257"/>
        <v>14.292553191489361</v>
      </c>
      <c r="X438" s="16">
        <v>1639.22</v>
      </c>
      <c r="Y438" s="16">
        <f t="shared" si="258"/>
        <v>34.877021276595748</v>
      </c>
      <c r="Z438" s="21">
        <f t="shared" si="259"/>
        <v>0.29067880586939682</v>
      </c>
      <c r="AA438" s="20">
        <f t="shared" si="260"/>
        <v>73.333333333333329</v>
      </c>
      <c r="AB438">
        <v>26</v>
      </c>
      <c r="AC438" s="1">
        <v>30</v>
      </c>
      <c r="AD438" s="1">
        <v>60</v>
      </c>
      <c r="AE438" s="1">
        <v>16</v>
      </c>
      <c r="AF438" s="1">
        <v>15</v>
      </c>
      <c r="AG438" s="15">
        <f t="shared" si="261"/>
        <v>0.18518518518518517</v>
      </c>
      <c r="AH438" s="15">
        <f t="shared" si="262"/>
        <v>0.51851851851851849</v>
      </c>
      <c r="AI438" s="15">
        <f t="shared" si="263"/>
        <v>0.70370370370370372</v>
      </c>
      <c r="AJ438" s="1">
        <v>232</v>
      </c>
      <c r="AK438" s="21">
        <f t="shared" si="264"/>
        <v>0.35802469135802467</v>
      </c>
      <c r="AL438" s="1">
        <v>213</v>
      </c>
      <c r="AM438" s="21">
        <f t="shared" si="265"/>
        <v>0.32870370370370372</v>
      </c>
      <c r="AN438" s="1">
        <v>203</v>
      </c>
      <c r="AO438" s="21">
        <f t="shared" si="266"/>
        <v>0.31327160493827161</v>
      </c>
      <c r="AP438" s="21">
        <f t="shared" si="267"/>
        <v>0.52134831460674158</v>
      </c>
      <c r="AQ438" s="1">
        <v>11</v>
      </c>
      <c r="AR438" s="4">
        <v>1.61</v>
      </c>
      <c r="AS438" s="41">
        <v>275</v>
      </c>
      <c r="AT438" s="41">
        <v>241</v>
      </c>
      <c r="AU438" s="41">
        <v>235</v>
      </c>
      <c r="AV438" s="21">
        <f t="shared" si="268"/>
        <v>0.53294573643410847</v>
      </c>
      <c r="AW438" s="26">
        <v>17.63</v>
      </c>
      <c r="AX438" s="42">
        <v>4</v>
      </c>
      <c r="AY438" s="41">
        <v>0.125</v>
      </c>
      <c r="AZ438" s="1">
        <v>8</v>
      </c>
      <c r="BA438" s="43">
        <v>-0.91800000000000004</v>
      </c>
      <c r="BB438" s="16">
        <v>49.59</v>
      </c>
      <c r="BC438" s="26">
        <v>18.170000000000002</v>
      </c>
      <c r="BD438" s="43">
        <v>2.0720000000000001</v>
      </c>
      <c r="BE438" s="43">
        <v>5.0890000000000004</v>
      </c>
      <c r="BF438" s="16">
        <v>52.51</v>
      </c>
      <c r="BG438" s="21">
        <f t="shared" si="269"/>
        <v>8.1818181818181818E-2</v>
      </c>
      <c r="BH438" s="44">
        <f t="shared" si="270"/>
        <v>0.93905817174515238</v>
      </c>
      <c r="BI438" s="42">
        <f t="shared" si="271"/>
        <v>1020.8763535633343</v>
      </c>
      <c r="BJ438" s="21">
        <f t="shared" si="272"/>
        <v>2.0876353563334199E-2</v>
      </c>
      <c r="BK438" s="26">
        <f t="shared" si="273"/>
        <v>2.4116114625976923</v>
      </c>
      <c r="BL438" s="26">
        <f t="shared" si="274"/>
        <v>1.9650167473018239</v>
      </c>
      <c r="BM438" s="16">
        <f t="shared" si="275"/>
        <v>29.475251209527354</v>
      </c>
      <c r="BN438" s="16">
        <f t="shared" si="276"/>
        <v>32.244138444361738</v>
      </c>
      <c r="BO438" s="16">
        <f t="shared" si="277"/>
        <v>58.057312988462968</v>
      </c>
      <c r="BP438" s="16">
        <f t="shared" si="278"/>
        <v>55.199106810569404</v>
      </c>
      <c r="BQ438" s="16">
        <f t="shared" si="279"/>
        <v>2.8582061778935639</v>
      </c>
      <c r="BR438" s="1">
        <v>27</v>
      </c>
      <c r="BS438" s="1">
        <v>22</v>
      </c>
      <c r="BT438" s="42">
        <v>303</v>
      </c>
      <c r="BU438" s="42">
        <v>339</v>
      </c>
      <c r="BV438" s="42">
        <v>137</v>
      </c>
      <c r="BW438" s="42">
        <v>132</v>
      </c>
      <c r="BX438" s="42">
        <v>125</v>
      </c>
      <c r="BY438" s="42">
        <v>183</v>
      </c>
      <c r="BZ438" s="1">
        <v>311</v>
      </c>
      <c r="CA438" s="1">
        <v>330</v>
      </c>
      <c r="CB438" s="21">
        <f t="shared" si="280"/>
        <v>0.48517940717628705</v>
      </c>
      <c r="CC438" s="4">
        <v>-4.78</v>
      </c>
      <c r="CD438" s="45">
        <f t="shared" si="281"/>
        <v>-3.7511533726682336</v>
      </c>
      <c r="CE438" s="26">
        <f t="shared" si="282"/>
        <v>2.2327692439086881</v>
      </c>
      <c r="CF438" s="26">
        <f t="shared" si="283"/>
        <v>2.2693720183989941</v>
      </c>
      <c r="CG438" s="26">
        <f t="shared" si="284"/>
        <v>30.490111150425196</v>
      </c>
      <c r="CH438" s="26">
        <f t="shared" si="285"/>
        <v>27.708300289161915</v>
      </c>
      <c r="CI438" s="26">
        <f t="shared" si="286"/>
        <v>55.709422774246278</v>
      </c>
      <c r="CJ438" s="26">
        <f t="shared" si="287"/>
        <v>51.317089835409519</v>
      </c>
      <c r="CK438" s="16">
        <f t="shared" si="288"/>
        <v>-1.5341267609431952</v>
      </c>
      <c r="CL438" s="42">
        <v>61</v>
      </c>
      <c r="CM438" s="42">
        <v>62</v>
      </c>
      <c r="CN438" s="42">
        <v>772</v>
      </c>
      <c r="CO438" s="42">
        <v>695</v>
      </c>
      <c r="CP438" s="42">
        <v>295</v>
      </c>
      <c r="CQ438" s="42">
        <v>287</v>
      </c>
      <c r="CR438" s="42">
        <v>358</v>
      </c>
      <c r="CS438" s="42">
        <v>394</v>
      </c>
      <c r="CT438" s="1">
        <v>6</v>
      </c>
      <c r="CU438" s="1">
        <v>5</v>
      </c>
      <c r="CV438" s="42">
        <f t="shared" si="289"/>
        <v>-1</v>
      </c>
      <c r="CW438" s="26">
        <f t="shared" si="290"/>
        <v>0.49829288548488981</v>
      </c>
      <c r="CX438" s="26">
        <f t="shared" si="291"/>
        <v>0.41524407123740814</v>
      </c>
      <c r="CY438" s="26">
        <f t="shared" si="292"/>
        <v>-8.3048814247481631E-2</v>
      </c>
      <c r="CZ438" s="13">
        <v>23</v>
      </c>
      <c r="DA438" s="13">
        <v>27</v>
      </c>
      <c r="DB438" s="27">
        <v>24.04</v>
      </c>
      <c r="DC438" s="27">
        <v>24.82</v>
      </c>
      <c r="DD438" s="27">
        <v>25.27</v>
      </c>
      <c r="DE438" s="27">
        <v>23.14</v>
      </c>
      <c r="DF438" s="13">
        <v>280</v>
      </c>
      <c r="DG438" s="13">
        <v>256</v>
      </c>
      <c r="DH438" s="21">
        <f t="shared" si="293"/>
        <v>0.52238805970149249</v>
      </c>
      <c r="DI438" s="42">
        <v>216</v>
      </c>
      <c r="DJ438" s="42">
        <v>111</v>
      </c>
      <c r="DK438" s="13">
        <v>47</v>
      </c>
      <c r="DL438" s="13">
        <v>2</v>
      </c>
      <c r="DM438" s="13">
        <v>0.20800000000000002</v>
      </c>
      <c r="DN438" s="13">
        <v>2</v>
      </c>
      <c r="DO438" s="13">
        <v>0</v>
      </c>
      <c r="DP438" s="13">
        <v>9.0000000000000011E-3</v>
      </c>
      <c r="DQ438" s="13">
        <v>155</v>
      </c>
      <c r="DR438" s="46">
        <v>78</v>
      </c>
      <c r="DS438" s="13">
        <v>1</v>
      </c>
      <c r="DT438" s="13">
        <v>23</v>
      </c>
      <c r="DU438" s="13">
        <v>-0.14200000000000002</v>
      </c>
      <c r="DV438" s="13">
        <v>0</v>
      </c>
      <c r="DW438" s="13">
        <v>2</v>
      </c>
      <c r="DX438" s="13">
        <v>-1.3000000000000001E-2</v>
      </c>
    </row>
    <row r="439" spans="1:128" ht="25.5" x14ac:dyDescent="0.2">
      <c r="A439" s="13" t="s">
        <v>1477</v>
      </c>
      <c r="B439" s="13" t="s">
        <v>1714</v>
      </c>
      <c r="C439" s="39" t="s">
        <v>3474</v>
      </c>
      <c r="D439" s="13" t="s">
        <v>128</v>
      </c>
      <c r="E439" s="13" t="s">
        <v>173</v>
      </c>
      <c r="F439" s="13">
        <v>80</v>
      </c>
      <c r="G439" s="13">
        <v>6</v>
      </c>
      <c r="H439" s="13">
        <v>15</v>
      </c>
      <c r="I439" s="40">
        <f t="shared" si="252"/>
        <v>21</v>
      </c>
      <c r="J439" s="19">
        <f t="shared" si="253"/>
        <v>0.88652274352992921</v>
      </c>
      <c r="K439" s="1">
        <v>4</v>
      </c>
      <c r="L439" s="1">
        <v>3</v>
      </c>
      <c r="M439" s="1">
        <v>8</v>
      </c>
      <c r="N439" s="1">
        <v>53</v>
      </c>
      <c r="O439" s="1">
        <v>20</v>
      </c>
      <c r="P439" s="1">
        <v>41</v>
      </c>
      <c r="Q439" s="1">
        <v>33</v>
      </c>
      <c r="R439" s="15">
        <f t="shared" si="254"/>
        <v>0.11320754716981132</v>
      </c>
      <c r="S439" s="15">
        <f t="shared" si="255"/>
        <v>5.2631578947368418E-2</v>
      </c>
      <c r="T439" s="16">
        <v>1421.2833333333001</v>
      </c>
      <c r="U439" s="16">
        <f t="shared" si="256"/>
        <v>17.766041666666251</v>
      </c>
      <c r="V439" s="16">
        <v>1285.28</v>
      </c>
      <c r="W439" s="16">
        <f t="shared" si="257"/>
        <v>16.065999999999999</v>
      </c>
      <c r="X439" s="16">
        <v>2437.59</v>
      </c>
      <c r="Y439" s="16">
        <f t="shared" si="258"/>
        <v>30.469875000000002</v>
      </c>
      <c r="Z439" s="21">
        <f t="shared" si="259"/>
        <v>0.34523902258204014</v>
      </c>
      <c r="AA439" s="20">
        <f t="shared" si="260"/>
        <v>45.230769230769226</v>
      </c>
      <c r="AB439">
        <v>68</v>
      </c>
      <c r="AC439" s="1">
        <v>69</v>
      </c>
      <c r="AD439" s="1">
        <v>72</v>
      </c>
      <c r="AE439" s="1">
        <v>36</v>
      </c>
      <c r="AF439" s="1">
        <v>6</v>
      </c>
      <c r="AG439" s="15">
        <f t="shared" si="261"/>
        <v>0.15384615384615385</v>
      </c>
      <c r="AH439" s="15">
        <f t="shared" si="262"/>
        <v>0.28205128205128205</v>
      </c>
      <c r="AI439" s="15">
        <f t="shared" si="263"/>
        <v>0.4358974358974359</v>
      </c>
      <c r="AJ439" s="1">
        <v>419</v>
      </c>
      <c r="AK439" s="21">
        <f t="shared" si="264"/>
        <v>0.32480620155038759</v>
      </c>
      <c r="AL439" s="1">
        <v>399</v>
      </c>
      <c r="AM439" s="21">
        <f t="shared" si="265"/>
        <v>0.30930232558139537</v>
      </c>
      <c r="AN439" s="1">
        <v>472</v>
      </c>
      <c r="AO439" s="21">
        <f t="shared" si="266"/>
        <v>0.36589147286821705</v>
      </c>
      <c r="AP439" s="21">
        <f t="shared" si="267"/>
        <v>0.51222493887530562</v>
      </c>
      <c r="AQ439" s="1">
        <v>2</v>
      </c>
      <c r="AR439" s="4">
        <v>-6.04</v>
      </c>
      <c r="AS439" s="41">
        <v>501</v>
      </c>
      <c r="AT439" s="41">
        <v>452</v>
      </c>
      <c r="AU439" s="41">
        <v>420</v>
      </c>
      <c r="AV439" s="21">
        <f t="shared" si="268"/>
        <v>0.52570828961175231</v>
      </c>
      <c r="AW439" s="26">
        <v>17.82</v>
      </c>
      <c r="AX439" s="42">
        <v>1</v>
      </c>
      <c r="AY439" s="41">
        <v>1.3440000000000001</v>
      </c>
      <c r="AZ439" s="1">
        <v>1</v>
      </c>
      <c r="BA439" s="43">
        <v>0.38600000000000001</v>
      </c>
      <c r="BB439" s="16">
        <v>50.1</v>
      </c>
      <c r="BC439" s="26">
        <v>16.920000000000002</v>
      </c>
      <c r="BD439" s="43">
        <v>-0.47700000000000004</v>
      </c>
      <c r="BE439" s="43">
        <v>6.258</v>
      </c>
      <c r="BF439" s="16">
        <v>52.83</v>
      </c>
      <c r="BG439" s="21">
        <f t="shared" si="269"/>
        <v>6.6326530612244902E-2</v>
      </c>
      <c r="BH439" s="44">
        <f t="shared" si="270"/>
        <v>0.92307692307692313</v>
      </c>
      <c r="BI439" s="42">
        <f t="shared" si="271"/>
        <v>989.40345368916803</v>
      </c>
      <c r="BJ439" s="21">
        <f t="shared" si="272"/>
        <v>-1.059654631083197E-2</v>
      </c>
      <c r="BK439" s="26">
        <f t="shared" si="273"/>
        <v>1.8206149632764845</v>
      </c>
      <c r="BL439" s="26">
        <f t="shared" si="274"/>
        <v>2.2407568778787503</v>
      </c>
      <c r="BM439" s="16">
        <f t="shared" si="275"/>
        <v>27.449271754014688</v>
      </c>
      <c r="BN439" s="16">
        <f t="shared" si="276"/>
        <v>29.129839412423753</v>
      </c>
      <c r="BO439" s="16">
        <f t="shared" si="277"/>
        <v>49.950205402713806</v>
      </c>
      <c r="BP439" s="16">
        <f t="shared" si="278"/>
        <v>50.090252707581229</v>
      </c>
      <c r="BQ439" s="16">
        <f t="shared" si="279"/>
        <v>-0.14004730486742289</v>
      </c>
      <c r="BR439" s="1">
        <v>39</v>
      </c>
      <c r="BS439" s="1">
        <v>48</v>
      </c>
      <c r="BT439" s="42">
        <v>549</v>
      </c>
      <c r="BU439" s="42">
        <v>576</v>
      </c>
      <c r="BV439" s="42">
        <v>209</v>
      </c>
      <c r="BW439" s="42">
        <v>242</v>
      </c>
      <c r="BX439" s="42">
        <v>207</v>
      </c>
      <c r="BY439" s="42">
        <v>273</v>
      </c>
      <c r="BZ439" s="1">
        <v>528</v>
      </c>
      <c r="CA439" s="1">
        <v>533</v>
      </c>
      <c r="CB439" s="21">
        <f t="shared" si="280"/>
        <v>0.49764373232799247</v>
      </c>
      <c r="CC439" s="4">
        <v>-5.84</v>
      </c>
      <c r="CD439" s="45">
        <f t="shared" si="281"/>
        <v>-6.3954458378747567</v>
      </c>
      <c r="CE439" s="26">
        <f t="shared" si="282"/>
        <v>2.2891462469078063</v>
      </c>
      <c r="CF439" s="26">
        <f t="shared" si="283"/>
        <v>2.0922304407221888</v>
      </c>
      <c r="CG439" s="26">
        <f t="shared" si="284"/>
        <v>28.897394557739407</v>
      </c>
      <c r="CH439" s="26">
        <f t="shared" si="285"/>
        <v>26.091344319594352</v>
      </c>
      <c r="CI439" s="26">
        <f t="shared" si="286"/>
        <v>54.717979643828535</v>
      </c>
      <c r="CJ439" s="26">
        <f t="shared" si="287"/>
        <v>44.847574858774436</v>
      </c>
      <c r="CK439" s="16">
        <f t="shared" si="288"/>
        <v>-10.010452089921522</v>
      </c>
      <c r="CL439" s="42">
        <v>93</v>
      </c>
      <c r="CM439" s="42">
        <v>85</v>
      </c>
      <c r="CN439" s="42">
        <v>1081</v>
      </c>
      <c r="CO439" s="42">
        <v>975</v>
      </c>
      <c r="CP439" s="42">
        <v>463</v>
      </c>
      <c r="CQ439" s="42">
        <v>340</v>
      </c>
      <c r="CR439" s="42">
        <v>422</v>
      </c>
      <c r="CS439" s="42">
        <v>586</v>
      </c>
      <c r="CT439" s="1">
        <v>14</v>
      </c>
      <c r="CU439" s="1">
        <v>4</v>
      </c>
      <c r="CV439" s="42">
        <f t="shared" si="289"/>
        <v>-10</v>
      </c>
      <c r="CW439" s="26">
        <f t="shared" si="290"/>
        <v>0.59101516235328611</v>
      </c>
      <c r="CX439" s="26">
        <f t="shared" si="291"/>
        <v>0.16886147495808174</v>
      </c>
      <c r="CY439" s="26">
        <f t="shared" si="292"/>
        <v>-0.42215368739520437</v>
      </c>
      <c r="CZ439" s="13">
        <v>47</v>
      </c>
      <c r="DA439" s="13">
        <v>48</v>
      </c>
      <c r="DB439" s="27">
        <v>50.75</v>
      </c>
      <c r="DC439" s="27">
        <v>47.08</v>
      </c>
      <c r="DD439" s="27">
        <v>50.32</v>
      </c>
      <c r="DE439" s="27">
        <v>41.03</v>
      </c>
      <c r="DF439" s="1"/>
      <c r="DG439" s="1"/>
      <c r="DH439" s="21" t="str">
        <f t="shared" si="293"/>
        <v xml:space="preserve"> </v>
      </c>
      <c r="DI439" s="42"/>
      <c r="DJ439" s="42"/>
      <c r="DK439" s="1"/>
      <c r="DL439" s="1"/>
      <c r="DM439" s="1"/>
      <c r="DN439" s="1"/>
      <c r="DO439" s="1"/>
      <c r="DP439" s="1"/>
      <c r="DQ439" s="47"/>
      <c r="DR439" s="46"/>
      <c r="DS439" s="13"/>
      <c r="DT439" s="13"/>
      <c r="DU439" s="13"/>
      <c r="DV439" s="13"/>
      <c r="DW439" s="13"/>
      <c r="DX439" s="1"/>
    </row>
    <row r="440" spans="1:128" x14ac:dyDescent="0.2">
      <c r="A440" s="13" t="s">
        <v>1716</v>
      </c>
      <c r="B440" s="13" t="s">
        <v>1717</v>
      </c>
      <c r="C440" s="39" t="s">
        <v>3475</v>
      </c>
      <c r="D440" s="1" t="s">
        <v>314</v>
      </c>
      <c r="E440" s="13" t="s">
        <v>173</v>
      </c>
      <c r="F440" s="13">
        <v>78</v>
      </c>
      <c r="G440" s="13">
        <v>10</v>
      </c>
      <c r="H440" s="13">
        <v>15</v>
      </c>
      <c r="I440" s="40">
        <f t="shared" si="252"/>
        <v>25</v>
      </c>
      <c r="J440" s="19">
        <f t="shared" si="253"/>
        <v>1.1461026143874373</v>
      </c>
      <c r="K440" s="1">
        <v>10</v>
      </c>
      <c r="L440" s="1">
        <v>5</v>
      </c>
      <c r="M440" s="1">
        <v>4</v>
      </c>
      <c r="N440" s="1">
        <v>127</v>
      </c>
      <c r="O440" s="1">
        <v>60</v>
      </c>
      <c r="P440" s="1">
        <v>85</v>
      </c>
      <c r="Q440" s="1">
        <v>74</v>
      </c>
      <c r="R440" s="15">
        <f t="shared" si="254"/>
        <v>7.874015748031496E-2</v>
      </c>
      <c r="S440" s="15">
        <f t="shared" si="255"/>
        <v>3.6764705882352942E-2</v>
      </c>
      <c r="T440" s="16">
        <v>1308.7833333333001</v>
      </c>
      <c r="U440" s="16">
        <f t="shared" si="256"/>
        <v>16.779273504273078</v>
      </c>
      <c r="V440" s="16">
        <v>1215.9000000000001</v>
      </c>
      <c r="W440" s="16">
        <f t="shared" si="257"/>
        <v>15.588461538461539</v>
      </c>
      <c r="X440" s="16">
        <v>2601.44</v>
      </c>
      <c r="Y440" s="16">
        <f t="shared" si="258"/>
        <v>33.351794871794873</v>
      </c>
      <c r="Z440" s="21">
        <f t="shared" si="259"/>
        <v>0.31852022612604591</v>
      </c>
      <c r="AA440" s="20">
        <f t="shared" si="260"/>
        <v>59.519230769230766</v>
      </c>
      <c r="AB440">
        <v>57</v>
      </c>
      <c r="AC440" s="1">
        <v>71</v>
      </c>
      <c r="AD440" s="1">
        <v>119</v>
      </c>
      <c r="AE440" s="1">
        <v>26</v>
      </c>
      <c r="AF440" s="1">
        <v>13</v>
      </c>
      <c r="AG440" s="15">
        <f t="shared" si="261"/>
        <v>0.19230769230769232</v>
      </c>
      <c r="AH440" s="15">
        <f t="shared" si="262"/>
        <v>0.17307692307692307</v>
      </c>
      <c r="AI440" s="15">
        <f t="shared" si="263"/>
        <v>0.36538461538461542</v>
      </c>
      <c r="AJ440" s="1">
        <v>442</v>
      </c>
      <c r="AK440" s="21">
        <f t="shared" si="264"/>
        <v>0.40036231884057971</v>
      </c>
      <c r="AL440" s="1">
        <v>296</v>
      </c>
      <c r="AM440" s="21">
        <f t="shared" si="265"/>
        <v>0.26811594202898553</v>
      </c>
      <c r="AN440" s="1">
        <v>366</v>
      </c>
      <c r="AO440" s="21">
        <f t="shared" si="266"/>
        <v>0.33152173913043476</v>
      </c>
      <c r="AP440" s="21">
        <f t="shared" si="267"/>
        <v>0.59891598915989164</v>
      </c>
      <c r="AQ440" s="1">
        <v>8</v>
      </c>
      <c r="AR440" s="4">
        <v>14.66</v>
      </c>
      <c r="AS440" s="41">
        <v>461</v>
      </c>
      <c r="AT440" s="41">
        <v>418</v>
      </c>
      <c r="AU440" s="41">
        <v>331</v>
      </c>
      <c r="AV440" s="21">
        <f t="shared" si="268"/>
        <v>0.52445961319681456</v>
      </c>
      <c r="AW440" s="26">
        <v>17.11</v>
      </c>
      <c r="AX440" s="42">
        <v>7</v>
      </c>
      <c r="AY440" s="41">
        <v>-0.20400000000000001</v>
      </c>
      <c r="AZ440" s="1">
        <v>8</v>
      </c>
      <c r="BA440" s="43">
        <v>-0.56500000000000006</v>
      </c>
      <c r="BB440" s="16">
        <v>49.69</v>
      </c>
      <c r="BC440" s="26">
        <v>16.55</v>
      </c>
      <c r="BD440" s="43">
        <v>-0.57000000000000006</v>
      </c>
      <c r="BE440" s="43">
        <v>2.8079999999999998</v>
      </c>
      <c r="BF440" s="16">
        <v>51.85</v>
      </c>
      <c r="BG440" s="21">
        <f t="shared" si="269"/>
        <v>8.4006462035541199E-2</v>
      </c>
      <c r="BH440" s="44">
        <f t="shared" si="270"/>
        <v>0.93851132686084138</v>
      </c>
      <c r="BI440" s="42">
        <f t="shared" si="271"/>
        <v>1022.5177888963825</v>
      </c>
      <c r="BJ440" s="21">
        <f t="shared" si="272"/>
        <v>2.2517788896382576E-2</v>
      </c>
      <c r="BK440" s="26">
        <f t="shared" si="273"/>
        <v>2.5660004934616332</v>
      </c>
      <c r="BL440" s="26">
        <f t="shared" si="274"/>
        <v>1.8751542067604243</v>
      </c>
      <c r="BM440" s="16">
        <f t="shared" si="275"/>
        <v>30.545275104860593</v>
      </c>
      <c r="BN440" s="16">
        <f t="shared" si="276"/>
        <v>30.495928941524795</v>
      </c>
      <c r="BO440" s="16">
        <f t="shared" si="277"/>
        <v>58.869972859610165</v>
      </c>
      <c r="BP440" s="16">
        <f t="shared" si="278"/>
        <v>52.060202319269671</v>
      </c>
      <c r="BQ440" s="16">
        <f t="shared" si="279"/>
        <v>6.8097705403404944</v>
      </c>
      <c r="BR440" s="1">
        <v>52</v>
      </c>
      <c r="BS440" s="1">
        <v>38</v>
      </c>
      <c r="BT440" s="42">
        <v>567</v>
      </c>
      <c r="BU440" s="42">
        <v>580</v>
      </c>
      <c r="BV440" s="42">
        <v>251</v>
      </c>
      <c r="BW440" s="42">
        <v>185</v>
      </c>
      <c r="BX440" s="42">
        <v>252</v>
      </c>
      <c r="BY440" s="42">
        <v>323</v>
      </c>
      <c r="BZ440" s="1">
        <v>610</v>
      </c>
      <c r="CA440" s="1">
        <v>545</v>
      </c>
      <c r="CB440" s="21">
        <f t="shared" si="280"/>
        <v>0.52813852813852813</v>
      </c>
      <c r="CC440" s="4">
        <v>2.1800000000000002</v>
      </c>
      <c r="CD440" s="45">
        <f t="shared" si="281"/>
        <v>0.97278680050309596</v>
      </c>
      <c r="CE440" s="26">
        <f t="shared" si="282"/>
        <v>2.0065809705393933</v>
      </c>
      <c r="CF440" s="26">
        <f t="shared" si="283"/>
        <v>2.2372224614059903</v>
      </c>
      <c r="CG440" s="26">
        <f t="shared" si="284"/>
        <v>29.452918383664432</v>
      </c>
      <c r="CH440" s="26">
        <f t="shared" si="285"/>
        <v>29.383725936404453</v>
      </c>
      <c r="CI440" s="26">
        <f t="shared" si="286"/>
        <v>55.284765360723291</v>
      </c>
      <c r="CJ440" s="26">
        <f t="shared" si="287"/>
        <v>53.993173011870347</v>
      </c>
      <c r="CK440" s="16">
        <f t="shared" si="288"/>
        <v>5.5181781914875501</v>
      </c>
      <c r="CL440" s="42">
        <v>87</v>
      </c>
      <c r="CM440" s="42">
        <v>97</v>
      </c>
      <c r="CN440" s="42">
        <v>1190</v>
      </c>
      <c r="CO440" s="42">
        <v>1177</v>
      </c>
      <c r="CP440" s="42">
        <v>470</v>
      </c>
      <c r="CQ440" s="42">
        <v>514</v>
      </c>
      <c r="CR440" s="42">
        <v>553</v>
      </c>
      <c r="CS440" s="42">
        <v>650</v>
      </c>
      <c r="CT440" s="1">
        <v>4</v>
      </c>
      <c r="CU440" s="1">
        <v>8</v>
      </c>
      <c r="CV440" s="42">
        <f t="shared" si="289"/>
        <v>4</v>
      </c>
      <c r="CW440" s="26">
        <f t="shared" si="290"/>
        <v>0.18337641830198997</v>
      </c>
      <c r="CX440" s="26">
        <f t="shared" si="291"/>
        <v>0.36675283660397995</v>
      </c>
      <c r="CY440" s="26">
        <f t="shared" si="292"/>
        <v>0.18337641830198997</v>
      </c>
      <c r="CZ440" s="13">
        <v>50</v>
      </c>
      <c r="DA440" s="13">
        <v>46</v>
      </c>
      <c r="DB440" s="27">
        <v>37.1</v>
      </c>
      <c r="DC440" s="27">
        <v>40.14</v>
      </c>
      <c r="DD440" s="27">
        <v>40.14</v>
      </c>
      <c r="DE440" s="27">
        <v>40.75</v>
      </c>
      <c r="DF440" s="1"/>
      <c r="DG440" s="1"/>
      <c r="DH440" s="21" t="str">
        <f t="shared" si="293"/>
        <v xml:space="preserve"> </v>
      </c>
      <c r="DI440" s="42"/>
      <c r="DJ440" s="42"/>
      <c r="DK440" s="1"/>
      <c r="DL440" s="1"/>
      <c r="DM440" s="1"/>
      <c r="DN440" s="1"/>
      <c r="DO440" s="1"/>
      <c r="DP440" s="1"/>
      <c r="DQ440" s="47"/>
      <c r="DR440" s="46"/>
      <c r="DS440" s="13"/>
      <c r="DT440" s="13"/>
      <c r="DU440" s="13"/>
      <c r="DV440" s="13"/>
      <c r="DW440" s="13"/>
      <c r="DX440" s="1"/>
    </row>
    <row r="441" spans="1:128" ht="25.5" x14ac:dyDescent="0.2">
      <c r="A441" s="13" t="s">
        <v>1124</v>
      </c>
      <c r="B441" s="13" t="s">
        <v>1719</v>
      </c>
      <c r="C441" s="39" t="s">
        <v>3476</v>
      </c>
      <c r="D441" s="1" t="s">
        <v>322</v>
      </c>
      <c r="E441" s="13" t="s">
        <v>146</v>
      </c>
      <c r="F441" s="13">
        <v>81</v>
      </c>
      <c r="G441" s="13">
        <v>7</v>
      </c>
      <c r="H441" s="13">
        <v>10</v>
      </c>
      <c r="I441" s="40">
        <f t="shared" si="252"/>
        <v>17</v>
      </c>
      <c r="J441" s="19">
        <f t="shared" si="253"/>
        <v>1.1615989067304406</v>
      </c>
      <c r="K441" s="1">
        <v>6</v>
      </c>
      <c r="L441" s="1">
        <v>6</v>
      </c>
      <c r="M441" s="1">
        <v>3</v>
      </c>
      <c r="N441" s="1">
        <v>117</v>
      </c>
      <c r="O441" s="1">
        <v>24</v>
      </c>
      <c r="P441" s="1">
        <v>32</v>
      </c>
      <c r="Q441" s="1">
        <v>97</v>
      </c>
      <c r="R441" s="15">
        <f t="shared" si="254"/>
        <v>5.9829059829059832E-2</v>
      </c>
      <c r="S441" s="15">
        <f t="shared" si="255"/>
        <v>4.046242774566474E-2</v>
      </c>
      <c r="T441" s="16">
        <v>878.1</v>
      </c>
      <c r="U441" s="16">
        <f t="shared" si="256"/>
        <v>10.840740740740742</v>
      </c>
      <c r="V441" s="16">
        <v>860.18</v>
      </c>
      <c r="W441" s="16">
        <f t="shared" si="257"/>
        <v>10.619506172839506</v>
      </c>
      <c r="X441" s="16">
        <v>3092.7</v>
      </c>
      <c r="Y441" s="16">
        <f t="shared" si="258"/>
        <v>38.181481481481477</v>
      </c>
      <c r="Z441" s="21">
        <f t="shared" si="259"/>
        <v>0.21760842727327923</v>
      </c>
      <c r="AA441" s="20">
        <f t="shared" si="260"/>
        <v>149.33333333333331</v>
      </c>
      <c r="AB441">
        <v>39</v>
      </c>
      <c r="AC441" s="1">
        <v>26</v>
      </c>
      <c r="AD441" s="1">
        <v>122</v>
      </c>
      <c r="AE441" s="1">
        <v>8</v>
      </c>
      <c r="AF441" s="1">
        <v>24</v>
      </c>
      <c r="AG441" s="15">
        <f t="shared" si="261"/>
        <v>0.3888888888888889</v>
      </c>
      <c r="AH441" s="15">
        <f t="shared" si="262"/>
        <v>0.5</v>
      </c>
      <c r="AI441" s="15">
        <f t="shared" si="263"/>
        <v>0.88888888888888884</v>
      </c>
      <c r="AJ441" s="1">
        <v>153</v>
      </c>
      <c r="AK441" s="21">
        <f t="shared" si="264"/>
        <v>0.17485714285714285</v>
      </c>
      <c r="AL441" s="1">
        <v>453</v>
      </c>
      <c r="AM441" s="21">
        <f t="shared" si="265"/>
        <v>0.51771428571428568</v>
      </c>
      <c r="AN441" s="1">
        <v>269</v>
      </c>
      <c r="AO441" s="21">
        <f t="shared" si="266"/>
        <v>0.30742857142857144</v>
      </c>
      <c r="AP441" s="21">
        <f t="shared" si="267"/>
        <v>0.25247524752475248</v>
      </c>
      <c r="AQ441" s="1">
        <v>2</v>
      </c>
      <c r="AR441" s="4">
        <v>-38.880000000000003</v>
      </c>
      <c r="AS441" s="41">
        <v>275</v>
      </c>
      <c r="AT441" s="41">
        <v>354</v>
      </c>
      <c r="AU441" s="41">
        <v>252</v>
      </c>
      <c r="AV441" s="21">
        <f t="shared" si="268"/>
        <v>0.43720190779014306</v>
      </c>
      <c r="AW441" s="26">
        <v>17.29</v>
      </c>
      <c r="AX441" s="42">
        <v>7</v>
      </c>
      <c r="AY441" s="41">
        <v>0.90200000000000002</v>
      </c>
      <c r="AZ441" s="1">
        <v>5</v>
      </c>
      <c r="BA441" s="43">
        <v>0.44700000000000001</v>
      </c>
      <c r="BB441" s="16">
        <v>50.16</v>
      </c>
      <c r="BC441" s="26">
        <v>17.25</v>
      </c>
      <c r="BD441" s="43">
        <v>-3.4249999999999998</v>
      </c>
      <c r="BE441" s="43">
        <v>5.5110000000000001</v>
      </c>
      <c r="BF441" s="16">
        <v>51.7</v>
      </c>
      <c r="BG441" s="21">
        <f t="shared" si="269"/>
        <v>4.0178571428571432E-2</v>
      </c>
      <c r="BH441" s="44">
        <f t="shared" si="270"/>
        <v>0.93516209476309231</v>
      </c>
      <c r="BI441" s="42">
        <f t="shared" si="271"/>
        <v>975.34066619166379</v>
      </c>
      <c r="BJ441" s="21">
        <f t="shared" si="272"/>
        <v>-2.4659333808336258E-2</v>
      </c>
      <c r="BK441" s="26">
        <f t="shared" si="273"/>
        <v>1.2555511637099213</v>
      </c>
      <c r="BL441" s="26">
        <f t="shared" si="274"/>
        <v>1.8135739031365528</v>
      </c>
      <c r="BM441" s="16">
        <f t="shared" si="275"/>
        <v>31.249273407891376</v>
      </c>
      <c r="BN441" s="16">
        <f t="shared" si="276"/>
        <v>27.970889813759911</v>
      </c>
      <c r="BO441" s="16">
        <f t="shared" si="277"/>
        <v>56.709060894231442</v>
      </c>
      <c r="BP441" s="16">
        <f t="shared" si="278"/>
        <v>51.826361924248417</v>
      </c>
      <c r="BQ441" s="16">
        <f t="shared" si="279"/>
        <v>4.882698969983025</v>
      </c>
      <c r="BR441" s="1">
        <v>18</v>
      </c>
      <c r="BS441" s="1">
        <v>26</v>
      </c>
      <c r="BT441" s="42">
        <v>430</v>
      </c>
      <c r="BU441" s="42">
        <v>375</v>
      </c>
      <c r="BV441" s="42">
        <v>138</v>
      </c>
      <c r="BW441" s="42">
        <v>136</v>
      </c>
      <c r="BX441" s="42">
        <v>206</v>
      </c>
      <c r="BY441" s="42">
        <v>227</v>
      </c>
      <c r="BZ441" s="1">
        <v>374</v>
      </c>
      <c r="CA441" s="1">
        <v>349</v>
      </c>
      <c r="CB441" s="21">
        <f t="shared" si="280"/>
        <v>0.51728907330567087</v>
      </c>
      <c r="CC441" s="4">
        <v>-0.98</v>
      </c>
      <c r="CD441" s="45">
        <f t="shared" si="281"/>
        <v>5.6692930293889656</v>
      </c>
      <c r="CE441" s="26">
        <f t="shared" si="282"/>
        <v>2.8130759530507325</v>
      </c>
      <c r="CF441" s="26">
        <f t="shared" si="283"/>
        <v>2.1534581433698712</v>
      </c>
      <c r="CG441" s="26">
        <f t="shared" si="284"/>
        <v>34.261325055776503</v>
      </c>
      <c r="CH441" s="26">
        <f t="shared" si="285"/>
        <v>30.963236007372199</v>
      </c>
      <c r="CI441" s="26">
        <f t="shared" si="286"/>
        <v>62.877097681637402</v>
      </c>
      <c r="CJ441" s="26">
        <f t="shared" si="287"/>
        <v>53.293238917450779</v>
      </c>
      <c r="CK441" s="16">
        <f t="shared" si="288"/>
        <v>-4.7011597942035976</v>
      </c>
      <c r="CL441" s="42">
        <v>145</v>
      </c>
      <c r="CM441" s="42">
        <v>111</v>
      </c>
      <c r="CN441" s="42">
        <v>1621</v>
      </c>
      <c r="CO441" s="42">
        <v>1485</v>
      </c>
      <c r="CP441" s="42">
        <v>591</v>
      </c>
      <c r="CQ441" s="42">
        <v>497</v>
      </c>
      <c r="CR441" s="42">
        <v>654</v>
      </c>
      <c r="CS441" s="42">
        <v>884</v>
      </c>
      <c r="CT441" s="1">
        <v>13</v>
      </c>
      <c r="CU441" s="1">
        <v>10</v>
      </c>
      <c r="CV441" s="42">
        <f t="shared" si="289"/>
        <v>-3</v>
      </c>
      <c r="CW441" s="26">
        <f t="shared" si="290"/>
        <v>0.88828151691151336</v>
      </c>
      <c r="CX441" s="26">
        <f t="shared" si="291"/>
        <v>0.68329347454731792</v>
      </c>
      <c r="CY441" s="26">
        <f t="shared" si="292"/>
        <v>-0.20498804236419538</v>
      </c>
      <c r="CZ441" s="13">
        <v>35</v>
      </c>
      <c r="DA441" s="13">
        <v>35</v>
      </c>
      <c r="DB441" s="27">
        <v>29.31</v>
      </c>
      <c r="DC441" s="27">
        <v>21.77</v>
      </c>
      <c r="DD441" s="27">
        <v>32.44</v>
      </c>
      <c r="DE441" s="27">
        <v>32.01</v>
      </c>
      <c r="DF441" s="13">
        <v>280</v>
      </c>
      <c r="DG441" s="13">
        <v>234</v>
      </c>
      <c r="DH441" s="21">
        <f t="shared" si="293"/>
        <v>0.54474708171206221</v>
      </c>
      <c r="DI441" s="42">
        <v>84</v>
      </c>
      <c r="DJ441" s="42">
        <v>48</v>
      </c>
      <c r="DK441" s="13">
        <v>12</v>
      </c>
      <c r="DL441" s="13">
        <v>0</v>
      </c>
      <c r="DM441" s="13">
        <v>0.14300000000000002</v>
      </c>
      <c r="DN441" s="13">
        <v>0</v>
      </c>
      <c r="DO441" s="13">
        <v>0</v>
      </c>
      <c r="DP441" s="13">
        <v>0</v>
      </c>
      <c r="DQ441" s="13">
        <v>266</v>
      </c>
      <c r="DR441" s="46">
        <v>141</v>
      </c>
      <c r="DS441" s="13">
        <v>1</v>
      </c>
      <c r="DT441" s="13">
        <v>39</v>
      </c>
      <c r="DU441" s="13">
        <v>-0.14300000000000002</v>
      </c>
      <c r="DV441" s="13">
        <v>0</v>
      </c>
      <c r="DW441" s="13">
        <v>1</v>
      </c>
      <c r="DX441" s="13">
        <v>-4.0000000000000001E-3</v>
      </c>
    </row>
    <row r="442" spans="1:128" ht="25.5" x14ac:dyDescent="0.2">
      <c r="A442" s="13" t="s">
        <v>1720</v>
      </c>
      <c r="B442" s="13" t="s">
        <v>1721</v>
      </c>
      <c r="C442" s="39" t="s">
        <v>3477</v>
      </c>
      <c r="D442" s="1" t="s">
        <v>219</v>
      </c>
      <c r="E442" s="13" t="s">
        <v>154</v>
      </c>
      <c r="F442" s="13">
        <v>82</v>
      </c>
      <c r="G442" s="13">
        <v>27</v>
      </c>
      <c r="H442" s="13">
        <v>23</v>
      </c>
      <c r="I442" s="40">
        <f t="shared" si="252"/>
        <v>50</v>
      </c>
      <c r="J442" s="19">
        <f t="shared" si="253"/>
        <v>2.8769619282037242</v>
      </c>
      <c r="K442" s="1">
        <v>23</v>
      </c>
      <c r="L442" s="1">
        <v>13</v>
      </c>
      <c r="M442" s="1">
        <v>7</v>
      </c>
      <c r="N442" s="1">
        <v>149</v>
      </c>
      <c r="O442" s="1">
        <v>52</v>
      </c>
      <c r="P442" s="1">
        <v>46</v>
      </c>
      <c r="Q442" s="1">
        <v>172</v>
      </c>
      <c r="R442" s="15">
        <f t="shared" si="254"/>
        <v>0.18120805369127516</v>
      </c>
      <c r="S442" s="15">
        <f t="shared" si="255"/>
        <v>0.10931174089068826</v>
      </c>
      <c r="T442" s="16">
        <v>1042.7666666667001</v>
      </c>
      <c r="U442" s="16">
        <f t="shared" si="256"/>
        <v>12.716666666667074</v>
      </c>
      <c r="V442" s="16">
        <v>999.98</v>
      </c>
      <c r="W442" s="16">
        <f t="shared" si="257"/>
        <v>12.194878048780488</v>
      </c>
      <c r="X442" s="16">
        <v>2863.96</v>
      </c>
      <c r="Y442" s="16">
        <f t="shared" si="258"/>
        <v>34.926341463414637</v>
      </c>
      <c r="Z442" s="21">
        <f t="shared" si="259"/>
        <v>0.2587980144619223</v>
      </c>
      <c r="AA442" s="20">
        <f t="shared" si="260"/>
        <v>112.35714285714285</v>
      </c>
      <c r="AB442">
        <v>26</v>
      </c>
      <c r="AC442" s="1">
        <v>63</v>
      </c>
      <c r="AD442" s="1">
        <v>72</v>
      </c>
      <c r="AE442" s="1">
        <v>33</v>
      </c>
      <c r="AF442" s="1">
        <v>21</v>
      </c>
      <c r="AG442" s="15">
        <f t="shared" si="261"/>
        <v>0.38571428571428573</v>
      </c>
      <c r="AH442" s="15">
        <f t="shared" si="262"/>
        <v>0.2857142857142857</v>
      </c>
      <c r="AI442" s="15">
        <f t="shared" si="263"/>
        <v>0.67142857142857149</v>
      </c>
      <c r="AJ442" s="1">
        <v>306</v>
      </c>
      <c r="AK442" s="21">
        <f t="shared" si="264"/>
        <v>0.33849557522123896</v>
      </c>
      <c r="AL442" s="1">
        <v>205</v>
      </c>
      <c r="AM442" s="21">
        <f t="shared" si="265"/>
        <v>0.22676991150442477</v>
      </c>
      <c r="AN442" s="1">
        <v>393</v>
      </c>
      <c r="AO442" s="21">
        <f t="shared" si="266"/>
        <v>0.43473451327433627</v>
      </c>
      <c r="AP442" s="21">
        <f t="shared" si="267"/>
        <v>0.598825831702544</v>
      </c>
      <c r="AQ442" s="1">
        <v>11</v>
      </c>
      <c r="AR442" s="4">
        <v>7.17</v>
      </c>
      <c r="AS442" s="41">
        <v>386</v>
      </c>
      <c r="AT442" s="41">
        <v>331</v>
      </c>
      <c r="AU442" s="41">
        <v>363</v>
      </c>
      <c r="AV442" s="21">
        <f t="shared" si="268"/>
        <v>0.53835425383542534</v>
      </c>
      <c r="AW442" s="26">
        <v>17.53</v>
      </c>
      <c r="AX442" s="42">
        <v>6</v>
      </c>
      <c r="AY442" s="41">
        <v>0.84799999999999998</v>
      </c>
      <c r="AZ442" s="1">
        <v>4</v>
      </c>
      <c r="BA442" s="43">
        <v>-0.51</v>
      </c>
      <c r="BB442" s="16">
        <v>49.62</v>
      </c>
      <c r="BC442" s="26">
        <v>17.86</v>
      </c>
      <c r="BD442" s="43">
        <v>2.2480000000000002</v>
      </c>
      <c r="BE442" s="43">
        <v>7.2720000000000002</v>
      </c>
      <c r="BF442" s="16">
        <v>53.23</v>
      </c>
      <c r="BG442" s="21">
        <f t="shared" si="269"/>
        <v>0.11570247933884298</v>
      </c>
      <c r="BH442" s="44">
        <f t="shared" si="270"/>
        <v>0.921875</v>
      </c>
      <c r="BI442" s="42">
        <f t="shared" si="271"/>
        <v>1037.577479338843</v>
      </c>
      <c r="BJ442" s="21">
        <f t="shared" si="272"/>
        <v>3.7577479338842978E-2</v>
      </c>
      <c r="BK442" s="26">
        <f t="shared" si="273"/>
        <v>4.2000840016800343</v>
      </c>
      <c r="BL442" s="26">
        <f t="shared" si="274"/>
        <v>2.1000420008400171</v>
      </c>
      <c r="BM442" s="16">
        <f t="shared" si="275"/>
        <v>36.300726014520286</v>
      </c>
      <c r="BN442" s="16">
        <f t="shared" si="276"/>
        <v>26.880537610752214</v>
      </c>
      <c r="BO442" s="16">
        <f t="shared" si="277"/>
        <v>63.42126842536851</v>
      </c>
      <c r="BP442" s="16">
        <f t="shared" si="278"/>
        <v>49.860997219944402</v>
      </c>
      <c r="BQ442" s="16">
        <f t="shared" si="279"/>
        <v>13.560271205424108</v>
      </c>
      <c r="BR442" s="1">
        <v>70</v>
      </c>
      <c r="BS442" s="1">
        <v>35</v>
      </c>
      <c r="BT442" s="42">
        <v>535</v>
      </c>
      <c r="BU442" s="42">
        <v>413</v>
      </c>
      <c r="BV442" s="42">
        <v>207</v>
      </c>
      <c r="BW442" s="42">
        <v>188</v>
      </c>
      <c r="BX442" s="42">
        <v>195</v>
      </c>
      <c r="BY442" s="42">
        <v>245</v>
      </c>
      <c r="BZ442" s="1">
        <v>608</v>
      </c>
      <c r="CA442" s="1">
        <v>439</v>
      </c>
      <c r="CB442" s="21">
        <f t="shared" si="280"/>
        <v>0.58070678127984721</v>
      </c>
      <c r="CC442" s="4">
        <v>6.01</v>
      </c>
      <c r="CD442" s="45">
        <f t="shared" si="281"/>
        <v>3.3164512445630514</v>
      </c>
      <c r="CE442" s="26">
        <f t="shared" si="282"/>
        <v>2.3673514993226163</v>
      </c>
      <c r="CF442" s="26">
        <f t="shared" si="283"/>
        <v>2.3464014860542743</v>
      </c>
      <c r="CG442" s="26">
        <f t="shared" si="284"/>
        <v>29.015768376653305</v>
      </c>
      <c r="CH442" s="26">
        <f t="shared" si="285"/>
        <v>26.962667076355814</v>
      </c>
      <c r="CI442" s="26">
        <f t="shared" si="286"/>
        <v>54.637634603835245</v>
      </c>
      <c r="CJ442" s="26">
        <f t="shared" si="287"/>
        <v>51.369432533973935</v>
      </c>
      <c r="CK442" s="16">
        <f t="shared" si="288"/>
        <v>10.292069135562798</v>
      </c>
      <c r="CL442" s="42">
        <v>113</v>
      </c>
      <c r="CM442" s="42">
        <v>112</v>
      </c>
      <c r="CN442" s="42">
        <v>1272</v>
      </c>
      <c r="CO442" s="42">
        <v>1175</v>
      </c>
      <c r="CP442" s="42">
        <v>526</v>
      </c>
      <c r="CQ442" s="42">
        <v>507</v>
      </c>
      <c r="CR442" s="42">
        <v>658</v>
      </c>
      <c r="CS442" s="42">
        <v>697</v>
      </c>
      <c r="CT442" s="1">
        <v>6</v>
      </c>
      <c r="CU442" s="1">
        <v>13</v>
      </c>
      <c r="CV442" s="42">
        <f t="shared" si="289"/>
        <v>7</v>
      </c>
      <c r="CW442" s="26">
        <f t="shared" si="290"/>
        <v>0.34523543138444696</v>
      </c>
      <c r="CX442" s="26">
        <f t="shared" si="291"/>
        <v>0.74801010133296841</v>
      </c>
      <c r="CY442" s="26">
        <f t="shared" si="292"/>
        <v>0.40277466994852146</v>
      </c>
      <c r="CZ442" s="13">
        <v>52</v>
      </c>
      <c r="DA442" s="13">
        <v>35</v>
      </c>
      <c r="DB442" s="27">
        <v>38.42</v>
      </c>
      <c r="DC442" s="27">
        <v>39.409999999999997</v>
      </c>
      <c r="DD442" s="27">
        <v>38.42</v>
      </c>
      <c r="DE442" s="27">
        <v>36.6</v>
      </c>
      <c r="DF442" s="13">
        <v>0</v>
      </c>
      <c r="DG442" s="13">
        <v>2</v>
      </c>
      <c r="DH442" s="21">
        <f t="shared" si="293"/>
        <v>0</v>
      </c>
      <c r="DI442" s="42"/>
      <c r="DJ442" s="42"/>
      <c r="DK442" s="1"/>
      <c r="DL442" s="1"/>
      <c r="DM442" s="1"/>
      <c r="DN442" s="1"/>
      <c r="DO442" s="1"/>
      <c r="DP442" s="1"/>
      <c r="DQ442" s="13">
        <v>1</v>
      </c>
      <c r="DR442" s="46">
        <v>0</v>
      </c>
      <c r="DS442" s="13">
        <v>0</v>
      </c>
      <c r="DT442" s="13">
        <v>1</v>
      </c>
      <c r="DU442" s="13">
        <v>-1</v>
      </c>
      <c r="DV442" s="13">
        <v>0</v>
      </c>
      <c r="DW442" s="13">
        <v>1</v>
      </c>
      <c r="DX442" s="13">
        <v>-1</v>
      </c>
    </row>
    <row r="443" spans="1:128" ht="25.5" x14ac:dyDescent="0.2">
      <c r="A443" s="13" t="s">
        <v>356</v>
      </c>
      <c r="B443" s="13" t="s">
        <v>1723</v>
      </c>
      <c r="C443" s="39" t="s">
        <v>3478</v>
      </c>
      <c r="D443" s="1" t="s">
        <v>270</v>
      </c>
      <c r="E443" s="13" t="s">
        <v>173</v>
      </c>
      <c r="F443" s="13">
        <v>1</v>
      </c>
      <c r="G443" s="13">
        <v>0</v>
      </c>
      <c r="H443" s="13">
        <v>0</v>
      </c>
      <c r="I443" s="40">
        <f t="shared" si="252"/>
        <v>0</v>
      </c>
      <c r="J443" s="19">
        <f t="shared" si="253"/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1</v>
      </c>
      <c r="Q443" s="1">
        <v>0</v>
      </c>
      <c r="R443" s="15">
        <f t="shared" si="254"/>
        <v>0</v>
      </c>
      <c r="S443" s="15">
        <f t="shared" si="255"/>
        <v>0</v>
      </c>
      <c r="T443" s="16">
        <v>18.066666666700002</v>
      </c>
      <c r="U443" s="16">
        <f t="shared" si="256"/>
        <v>18.066666666700002</v>
      </c>
      <c r="V443" s="16">
        <v>16.37</v>
      </c>
      <c r="W443" s="16">
        <f t="shared" si="257"/>
        <v>16.37</v>
      </c>
      <c r="X443" s="16">
        <v>34.65</v>
      </c>
      <c r="Y443" s="16">
        <f t="shared" si="258"/>
        <v>34.65</v>
      </c>
      <c r="Z443" s="21">
        <f t="shared" si="259"/>
        <v>0.32085456683653474</v>
      </c>
      <c r="AA443" s="20">
        <f t="shared" si="260"/>
        <v>0</v>
      </c>
      <c r="AB443">
        <v>0</v>
      </c>
      <c r="AC443" s="1">
        <v>0</v>
      </c>
      <c r="AD443" s="1">
        <v>1</v>
      </c>
      <c r="AE443" s="1">
        <v>1</v>
      </c>
      <c r="AF443" s="1">
        <v>0</v>
      </c>
      <c r="AG443" s="15">
        <f t="shared" si="261"/>
        <v>0</v>
      </c>
      <c r="AH443" s="15">
        <f t="shared" si="262"/>
        <v>0</v>
      </c>
      <c r="AI443" s="15">
        <f t="shared" si="263"/>
        <v>0</v>
      </c>
      <c r="AJ443" s="1">
        <v>8</v>
      </c>
      <c r="AK443" s="21">
        <f t="shared" si="264"/>
        <v>0.44444444444444442</v>
      </c>
      <c r="AL443" s="1">
        <v>0</v>
      </c>
      <c r="AM443" s="21">
        <f t="shared" si="265"/>
        <v>0</v>
      </c>
      <c r="AN443" s="1">
        <v>10</v>
      </c>
      <c r="AO443" s="21">
        <f t="shared" si="266"/>
        <v>0.55555555555555558</v>
      </c>
      <c r="AP443" s="21">
        <f t="shared" si="267"/>
        <v>1</v>
      </c>
      <c r="AQ443" s="1">
        <v>8</v>
      </c>
      <c r="AR443" s="4">
        <v>59.09</v>
      </c>
      <c r="AS443" s="41">
        <v>8</v>
      </c>
      <c r="AT443" s="41">
        <v>2</v>
      </c>
      <c r="AU443" s="41">
        <v>12</v>
      </c>
      <c r="AV443" s="21">
        <f t="shared" si="268"/>
        <v>0.8</v>
      </c>
      <c r="AW443" s="26">
        <v>15.57</v>
      </c>
      <c r="AX443" s="42">
        <v>8</v>
      </c>
      <c r="AY443" s="41">
        <v>-2.024</v>
      </c>
      <c r="AZ443" s="1">
        <v>8</v>
      </c>
      <c r="BA443" s="43">
        <v>0.43</v>
      </c>
      <c r="BB443" s="16">
        <v>50.58</v>
      </c>
      <c r="BC443" s="26">
        <v>14.21</v>
      </c>
      <c r="BD443" s="43">
        <v>-2.3609999999999998</v>
      </c>
      <c r="BE443" s="43">
        <v>-6.556</v>
      </c>
      <c r="BF443" s="16">
        <v>46.99</v>
      </c>
      <c r="BG443" s="21">
        <f t="shared" si="269"/>
        <v>0.125</v>
      </c>
      <c r="BH443" s="44">
        <f t="shared" si="270"/>
        <v>0.83333333333333337</v>
      </c>
      <c r="BI443" s="42">
        <f t="shared" si="271"/>
        <v>958.33333333333337</v>
      </c>
      <c r="BJ443" s="21">
        <f t="shared" si="272"/>
        <v>-4.166666666666663E-2</v>
      </c>
      <c r="BK443" s="26">
        <f t="shared" si="273"/>
        <v>3.6652412950519242</v>
      </c>
      <c r="BL443" s="26">
        <f t="shared" si="274"/>
        <v>3.6652412950519242</v>
      </c>
      <c r="BM443" s="16">
        <f t="shared" si="275"/>
        <v>29.321930360415394</v>
      </c>
      <c r="BN443" s="16">
        <f t="shared" si="276"/>
        <v>21.991447770311545</v>
      </c>
      <c r="BO443" s="16">
        <f t="shared" si="277"/>
        <v>51.313378130726932</v>
      </c>
      <c r="BP443" s="16">
        <f t="shared" si="278"/>
        <v>32.987171655467321</v>
      </c>
      <c r="BQ443" s="16">
        <f t="shared" si="279"/>
        <v>18.32620647525961</v>
      </c>
      <c r="BR443" s="1">
        <v>1</v>
      </c>
      <c r="BS443" s="1">
        <v>1</v>
      </c>
      <c r="BT443" s="42">
        <v>7</v>
      </c>
      <c r="BU443" s="42">
        <v>5</v>
      </c>
      <c r="BV443" s="42">
        <v>3</v>
      </c>
      <c r="BW443" s="42">
        <v>1</v>
      </c>
      <c r="BX443" s="42">
        <v>2</v>
      </c>
      <c r="BY443" s="42">
        <v>3</v>
      </c>
      <c r="BZ443" s="1">
        <v>6</v>
      </c>
      <c r="CA443" s="1">
        <v>5</v>
      </c>
      <c r="CB443" s="21">
        <f t="shared" si="280"/>
        <v>0.54545454545454541</v>
      </c>
      <c r="CC443" s="4">
        <v>6.72</v>
      </c>
      <c r="CD443" s="45">
        <f t="shared" si="281"/>
        <v>13.222206475259611</v>
      </c>
      <c r="CE443" s="26">
        <f t="shared" si="282"/>
        <v>0</v>
      </c>
      <c r="CF443" s="26">
        <f t="shared" si="283"/>
        <v>6.9264069264069263</v>
      </c>
      <c r="CG443" s="26">
        <f t="shared" si="284"/>
        <v>27.705627705627705</v>
      </c>
      <c r="CH443" s="26">
        <f t="shared" si="285"/>
        <v>20.779220779220783</v>
      </c>
      <c r="CI443" s="26">
        <f t="shared" si="286"/>
        <v>46.753246753246756</v>
      </c>
      <c r="CJ443" s="26">
        <f t="shared" si="287"/>
        <v>41.558441558441565</v>
      </c>
      <c r="CK443" s="16">
        <f t="shared" si="288"/>
        <v>13.131401280454419</v>
      </c>
      <c r="CL443" s="42">
        <v>0</v>
      </c>
      <c r="CM443" s="42">
        <v>4</v>
      </c>
      <c r="CN443" s="42">
        <v>16</v>
      </c>
      <c r="CO443" s="42">
        <v>8</v>
      </c>
      <c r="CP443" s="42">
        <v>4</v>
      </c>
      <c r="CQ443" s="42">
        <v>3</v>
      </c>
      <c r="CR443" s="42">
        <v>9</v>
      </c>
      <c r="CS443" s="42">
        <v>7</v>
      </c>
      <c r="CT443" s="1">
        <v>1</v>
      </c>
      <c r="CU443" s="1">
        <v>0</v>
      </c>
      <c r="CV443" s="42">
        <f t="shared" si="289"/>
        <v>-1</v>
      </c>
      <c r="CW443" s="26">
        <f t="shared" si="290"/>
        <v>3.3210332103259756</v>
      </c>
      <c r="CX443" s="26">
        <f t="shared" si="291"/>
        <v>0</v>
      </c>
      <c r="CY443" s="26">
        <f t="shared" si="292"/>
        <v>-3.3210332103259756</v>
      </c>
      <c r="CZ443" s="13">
        <v>1</v>
      </c>
      <c r="DA443" s="13">
        <v>0</v>
      </c>
      <c r="DB443" s="27">
        <v>0</v>
      </c>
      <c r="DC443" s="27">
        <v>2.76</v>
      </c>
      <c r="DD443" s="27">
        <v>0.35</v>
      </c>
      <c r="DE443" s="27">
        <v>0.66</v>
      </c>
      <c r="DF443" s="1"/>
      <c r="DG443" s="1"/>
      <c r="DH443" s="21" t="str">
        <f t="shared" si="293"/>
        <v xml:space="preserve"> </v>
      </c>
      <c r="DI443" s="42"/>
      <c r="DJ443" s="42"/>
      <c r="DK443" s="1"/>
      <c r="DL443" s="1"/>
      <c r="DM443" s="1"/>
      <c r="DN443" s="1"/>
      <c r="DO443" s="1"/>
      <c r="DP443" s="1"/>
      <c r="DQ443" s="1"/>
      <c r="DR443" s="42"/>
      <c r="DS443" s="1"/>
      <c r="DT443" s="1"/>
      <c r="DU443" s="1"/>
      <c r="DV443" s="1"/>
      <c r="DW443" s="1"/>
      <c r="DX443" s="13"/>
    </row>
    <row r="444" spans="1:128" ht="25.5" x14ac:dyDescent="0.2">
      <c r="A444" s="13" t="s">
        <v>1726</v>
      </c>
      <c r="B444" s="13" t="s">
        <v>1727</v>
      </c>
      <c r="C444" s="39" t="s">
        <v>3479</v>
      </c>
      <c r="D444" s="1" t="s">
        <v>287</v>
      </c>
      <c r="E444" s="13" t="s">
        <v>129</v>
      </c>
      <c r="F444" s="13">
        <v>82</v>
      </c>
      <c r="G444" s="13">
        <v>12</v>
      </c>
      <c r="H444" s="13">
        <v>15</v>
      </c>
      <c r="I444" s="40">
        <f t="shared" si="252"/>
        <v>27</v>
      </c>
      <c r="J444" s="19">
        <f t="shared" si="253"/>
        <v>1.5354722524998814</v>
      </c>
      <c r="K444" s="1">
        <v>11</v>
      </c>
      <c r="L444" s="1">
        <v>6</v>
      </c>
      <c r="M444" s="1">
        <v>8</v>
      </c>
      <c r="N444" s="1">
        <v>101</v>
      </c>
      <c r="O444" s="1">
        <v>45</v>
      </c>
      <c r="P444" s="1">
        <v>42</v>
      </c>
      <c r="Q444" s="1">
        <v>136</v>
      </c>
      <c r="R444" s="15">
        <f t="shared" si="254"/>
        <v>0.11881188118811881</v>
      </c>
      <c r="S444" s="15">
        <f t="shared" si="255"/>
        <v>6.3829787234042548E-2</v>
      </c>
      <c r="T444" s="16">
        <v>1055.05</v>
      </c>
      <c r="U444" s="16">
        <f t="shared" si="256"/>
        <v>12.866463414634145</v>
      </c>
      <c r="V444" s="16">
        <v>1019.42</v>
      </c>
      <c r="W444" s="16">
        <f t="shared" si="257"/>
        <v>12.431951219512195</v>
      </c>
      <c r="X444" s="16">
        <v>2997.23</v>
      </c>
      <c r="Y444" s="16">
        <f t="shared" si="258"/>
        <v>36.551585365853661</v>
      </c>
      <c r="Z444" s="21">
        <f t="shared" si="259"/>
        <v>0.25379856347951651</v>
      </c>
      <c r="AA444" s="20">
        <f t="shared" si="260"/>
        <v>83.675675675675677</v>
      </c>
      <c r="AB444">
        <v>45</v>
      </c>
      <c r="AC444" s="1">
        <v>126</v>
      </c>
      <c r="AD444" s="1">
        <v>56</v>
      </c>
      <c r="AE444" s="1">
        <v>28</v>
      </c>
      <c r="AF444" s="1">
        <v>40</v>
      </c>
      <c r="AG444" s="15">
        <f t="shared" si="261"/>
        <v>0.32432432432432434</v>
      </c>
      <c r="AH444" s="15">
        <f t="shared" si="262"/>
        <v>0.3783783783783784</v>
      </c>
      <c r="AI444" s="15">
        <f t="shared" si="263"/>
        <v>0.70270270270270274</v>
      </c>
      <c r="AJ444" s="1">
        <v>302</v>
      </c>
      <c r="AK444" s="21">
        <f t="shared" si="264"/>
        <v>0.30505050505050507</v>
      </c>
      <c r="AL444" s="1">
        <v>311</v>
      </c>
      <c r="AM444" s="21">
        <f t="shared" si="265"/>
        <v>0.31414141414141417</v>
      </c>
      <c r="AN444" s="1">
        <v>377</v>
      </c>
      <c r="AO444" s="21">
        <f t="shared" si="266"/>
        <v>0.38080808080808082</v>
      </c>
      <c r="AP444" s="21">
        <f t="shared" si="267"/>
        <v>0.4926590538336052</v>
      </c>
      <c r="AQ444" s="1">
        <v>9</v>
      </c>
      <c r="AR444" s="4">
        <v>-4.37</v>
      </c>
      <c r="AS444" s="41">
        <v>355</v>
      </c>
      <c r="AT444" s="41">
        <v>359</v>
      </c>
      <c r="AU444" s="41">
        <v>314</v>
      </c>
      <c r="AV444" s="21">
        <f t="shared" si="268"/>
        <v>0.49719887955182074</v>
      </c>
      <c r="AW444" s="26">
        <v>17.559999999999999</v>
      </c>
      <c r="AX444" s="42">
        <v>4</v>
      </c>
      <c r="AY444" s="41">
        <v>0.752</v>
      </c>
      <c r="AZ444" s="1">
        <v>6</v>
      </c>
      <c r="BA444" s="43">
        <v>0.20899999999999999</v>
      </c>
      <c r="BB444" s="16">
        <v>49.88</v>
      </c>
      <c r="BC444" s="26">
        <v>17.91</v>
      </c>
      <c r="BD444" s="43">
        <v>1.0629999999999999</v>
      </c>
      <c r="BE444" s="43">
        <v>7.5529999999999999</v>
      </c>
      <c r="BF444" s="16">
        <v>52.5</v>
      </c>
      <c r="BG444" s="21">
        <f t="shared" si="269"/>
        <v>7.170542635658915E-2</v>
      </c>
      <c r="BH444" s="44">
        <f t="shared" si="270"/>
        <v>0.91914893617021276</v>
      </c>
      <c r="BI444" s="42">
        <f t="shared" si="271"/>
        <v>990.85436252680188</v>
      </c>
      <c r="BJ444" s="21">
        <f t="shared" si="272"/>
        <v>-9.14563747319809E-3</v>
      </c>
      <c r="BK444" s="26">
        <f t="shared" si="273"/>
        <v>2.1777088932922641</v>
      </c>
      <c r="BL444" s="26">
        <f t="shared" si="274"/>
        <v>2.2365658904082713</v>
      </c>
      <c r="BM444" s="16">
        <f t="shared" si="275"/>
        <v>30.370210511859682</v>
      </c>
      <c r="BN444" s="16">
        <f t="shared" si="276"/>
        <v>27.662788644523356</v>
      </c>
      <c r="BO444" s="16">
        <f t="shared" si="277"/>
        <v>59.210139098703188</v>
      </c>
      <c r="BP444" s="16">
        <f t="shared" si="278"/>
        <v>54.442722332306609</v>
      </c>
      <c r="BQ444" s="16">
        <f t="shared" si="279"/>
        <v>4.767416766396579</v>
      </c>
      <c r="BR444" s="1">
        <v>37</v>
      </c>
      <c r="BS444" s="1">
        <v>38</v>
      </c>
      <c r="BT444" s="42">
        <v>479</v>
      </c>
      <c r="BU444" s="42">
        <v>432</v>
      </c>
      <c r="BV444" s="42">
        <v>213</v>
      </c>
      <c r="BW444" s="42">
        <v>177</v>
      </c>
      <c r="BX444" s="42">
        <v>278</v>
      </c>
      <c r="BY444" s="42">
        <v>277</v>
      </c>
      <c r="BZ444" s="1">
        <v>504</v>
      </c>
      <c r="CA444" s="1">
        <v>448</v>
      </c>
      <c r="CB444" s="21">
        <f t="shared" si="280"/>
        <v>0.52941176470588236</v>
      </c>
      <c r="CC444" s="4">
        <v>-0.5</v>
      </c>
      <c r="CD444" s="45">
        <f t="shared" si="281"/>
        <v>-2.4904005256099451</v>
      </c>
      <c r="CE444" s="26">
        <f t="shared" si="282"/>
        <v>2.8025877226639264</v>
      </c>
      <c r="CF444" s="26">
        <f t="shared" si="283"/>
        <v>2.6224213690641025</v>
      </c>
      <c r="CG444" s="26">
        <f t="shared" si="284"/>
        <v>33.711126606900365</v>
      </c>
      <c r="CH444" s="26">
        <f t="shared" si="285"/>
        <v>27.885747840506067</v>
      </c>
      <c r="CI444" s="26">
        <f t="shared" si="286"/>
        <v>62.91809437380514</v>
      </c>
      <c r="CJ444" s="26">
        <f t="shared" si="287"/>
        <v>55.771495681012134</v>
      </c>
      <c r="CK444" s="16">
        <f t="shared" si="288"/>
        <v>-2.3791819263964271</v>
      </c>
      <c r="CL444" s="42">
        <v>140</v>
      </c>
      <c r="CM444" s="42">
        <v>131</v>
      </c>
      <c r="CN444" s="42">
        <v>1544</v>
      </c>
      <c r="CO444" s="42">
        <v>1262</v>
      </c>
      <c r="CP444" s="42">
        <v>644</v>
      </c>
      <c r="CQ444" s="42">
        <v>553</v>
      </c>
      <c r="CR444" s="42">
        <v>840</v>
      </c>
      <c r="CS444" s="42">
        <v>815</v>
      </c>
      <c r="CT444" s="1">
        <v>2</v>
      </c>
      <c r="CU444" s="1">
        <v>5</v>
      </c>
      <c r="CV444" s="42">
        <f t="shared" si="289"/>
        <v>3</v>
      </c>
      <c r="CW444" s="26">
        <f t="shared" si="290"/>
        <v>0.11373868537036161</v>
      </c>
      <c r="CX444" s="26">
        <f t="shared" si="291"/>
        <v>0.28434671342590401</v>
      </c>
      <c r="CY444" s="26">
        <f t="shared" si="292"/>
        <v>0.1706080280555424</v>
      </c>
      <c r="CZ444" s="13">
        <v>47</v>
      </c>
      <c r="DA444" s="13">
        <v>39</v>
      </c>
      <c r="DB444" s="27">
        <v>46.73</v>
      </c>
      <c r="DC444" s="27">
        <v>42.3</v>
      </c>
      <c r="DD444" s="27">
        <v>52.19</v>
      </c>
      <c r="DE444" s="27">
        <v>42.98</v>
      </c>
      <c r="DF444" s="13">
        <v>5</v>
      </c>
      <c r="DG444" s="13">
        <v>8</v>
      </c>
      <c r="DH444" s="21">
        <f t="shared" si="293"/>
        <v>0.38461538461538464</v>
      </c>
      <c r="DI444" s="42">
        <v>3</v>
      </c>
      <c r="DJ444" s="42">
        <v>0</v>
      </c>
      <c r="DK444" s="13">
        <v>0</v>
      </c>
      <c r="DL444" s="13">
        <v>0</v>
      </c>
      <c r="DM444" s="13">
        <v>0</v>
      </c>
      <c r="DN444" s="13">
        <v>0</v>
      </c>
      <c r="DO444" s="13">
        <v>0</v>
      </c>
      <c r="DP444" s="13">
        <v>0</v>
      </c>
      <c r="DQ444" s="13">
        <v>7</v>
      </c>
      <c r="DR444" s="46">
        <v>3</v>
      </c>
      <c r="DS444" s="13">
        <v>0</v>
      </c>
      <c r="DT444" s="13">
        <v>1</v>
      </c>
      <c r="DU444" s="13">
        <v>-0.14300000000000002</v>
      </c>
      <c r="DV444" s="13">
        <v>0</v>
      </c>
      <c r="DW444" s="13">
        <v>0</v>
      </c>
      <c r="DX444" s="13">
        <v>0</v>
      </c>
    </row>
    <row r="445" spans="1:128" ht="25.5" x14ac:dyDescent="0.2">
      <c r="A445" s="13" t="s">
        <v>1730</v>
      </c>
      <c r="B445" s="13" t="s">
        <v>1731</v>
      </c>
      <c r="C445" s="39" t="s">
        <v>3480</v>
      </c>
      <c r="D445" s="1" t="s">
        <v>302</v>
      </c>
      <c r="E445" s="13" t="s">
        <v>173</v>
      </c>
      <c r="F445" s="13">
        <v>73</v>
      </c>
      <c r="G445" s="13">
        <v>2</v>
      </c>
      <c r="H445" s="13">
        <v>13</v>
      </c>
      <c r="I445" s="40">
        <f t="shared" si="252"/>
        <v>15</v>
      </c>
      <c r="J445" s="19">
        <f t="shared" si="253"/>
        <v>0.71327618317990971</v>
      </c>
      <c r="K445" s="1">
        <v>2</v>
      </c>
      <c r="L445" s="1">
        <v>4</v>
      </c>
      <c r="M445" s="1">
        <v>9</v>
      </c>
      <c r="N445" s="1">
        <v>61</v>
      </c>
      <c r="O445" s="1">
        <v>26</v>
      </c>
      <c r="P445" s="1">
        <v>49</v>
      </c>
      <c r="Q445" s="1">
        <v>26</v>
      </c>
      <c r="R445" s="15">
        <f t="shared" si="254"/>
        <v>3.2786885245901641E-2</v>
      </c>
      <c r="S445" s="15">
        <f t="shared" si="255"/>
        <v>1.4705882352941176E-2</v>
      </c>
      <c r="T445" s="16">
        <v>1261.7833333333001</v>
      </c>
      <c r="U445" s="16">
        <f t="shared" si="256"/>
        <v>17.284703196346577</v>
      </c>
      <c r="V445" s="16">
        <v>1190.22</v>
      </c>
      <c r="W445" s="16">
        <f t="shared" si="257"/>
        <v>16.304383561643835</v>
      </c>
      <c r="X445" s="16">
        <v>2319.29</v>
      </c>
      <c r="Y445" s="16">
        <f t="shared" si="258"/>
        <v>31.771095890410958</v>
      </c>
      <c r="Z445" s="21">
        <f t="shared" si="259"/>
        <v>0.33914136161458436</v>
      </c>
      <c r="AA445" s="20">
        <f t="shared" si="260"/>
        <v>52.62222222222222</v>
      </c>
      <c r="AB445">
        <v>71</v>
      </c>
      <c r="AC445" s="1">
        <v>102</v>
      </c>
      <c r="AD445" s="1">
        <v>194</v>
      </c>
      <c r="AE445" s="1">
        <v>20</v>
      </c>
      <c r="AF445" s="1">
        <v>13</v>
      </c>
      <c r="AG445" s="15">
        <f t="shared" si="261"/>
        <v>4.4444444444444446E-2</v>
      </c>
      <c r="AH445" s="15">
        <f t="shared" si="262"/>
        <v>0.28888888888888886</v>
      </c>
      <c r="AI445" s="15">
        <f t="shared" si="263"/>
        <v>0.33333333333333331</v>
      </c>
      <c r="AJ445" s="1">
        <v>347</v>
      </c>
      <c r="AK445" s="21">
        <f t="shared" si="264"/>
        <v>0.27649402390438249</v>
      </c>
      <c r="AL445" s="1">
        <v>421</v>
      </c>
      <c r="AM445" s="21">
        <f t="shared" si="265"/>
        <v>0.33545816733067729</v>
      </c>
      <c r="AN445" s="1">
        <v>487</v>
      </c>
      <c r="AO445" s="21">
        <f t="shared" si="266"/>
        <v>0.38804780876494022</v>
      </c>
      <c r="AP445" s="21">
        <f t="shared" si="267"/>
        <v>0.45182291666666669</v>
      </c>
      <c r="AQ445" s="1">
        <v>3</v>
      </c>
      <c r="AR445" s="4">
        <v>-8.73</v>
      </c>
      <c r="AS445" s="41">
        <v>432</v>
      </c>
      <c r="AT445" s="41">
        <v>460</v>
      </c>
      <c r="AU445" s="41">
        <v>421</v>
      </c>
      <c r="AV445" s="21">
        <f t="shared" si="268"/>
        <v>0.48430493273542602</v>
      </c>
      <c r="AW445" s="26">
        <v>17.46</v>
      </c>
      <c r="AX445" s="42">
        <v>2</v>
      </c>
      <c r="AY445" s="41">
        <v>0.95500000000000007</v>
      </c>
      <c r="AZ445" s="1">
        <v>2</v>
      </c>
      <c r="BA445" s="43">
        <v>-0.20300000000000001</v>
      </c>
      <c r="BB445" s="16">
        <v>49.72</v>
      </c>
      <c r="BC445" s="26">
        <v>16.600000000000001</v>
      </c>
      <c r="BD445" s="43">
        <v>-1.0369999999999999</v>
      </c>
      <c r="BE445" s="43">
        <v>1.59</v>
      </c>
      <c r="BF445" s="16">
        <v>51.13</v>
      </c>
      <c r="BG445" s="21">
        <f t="shared" si="269"/>
        <v>7.6013513513513514E-2</v>
      </c>
      <c r="BH445" s="44">
        <f t="shared" si="270"/>
        <v>0.92429577464788737</v>
      </c>
      <c r="BI445" s="42">
        <f t="shared" si="271"/>
        <v>1000.3092881614009</v>
      </c>
      <c r="BJ445" s="21">
        <f t="shared" si="272"/>
        <v>3.0928816140088355E-4</v>
      </c>
      <c r="BK445" s="26">
        <f t="shared" si="273"/>
        <v>2.2684881786560465</v>
      </c>
      <c r="BL445" s="26">
        <f t="shared" si="274"/>
        <v>2.1676664818268891</v>
      </c>
      <c r="BM445" s="16">
        <f t="shared" si="275"/>
        <v>29.843222261430661</v>
      </c>
      <c r="BN445" s="16">
        <f t="shared" si="276"/>
        <v>28.633361899480768</v>
      </c>
      <c r="BO445" s="16">
        <f t="shared" si="277"/>
        <v>53.032212532136917</v>
      </c>
      <c r="BP445" s="16">
        <f t="shared" si="278"/>
        <v>50.814135201895446</v>
      </c>
      <c r="BQ445" s="16">
        <f t="shared" si="279"/>
        <v>2.2180773302414707</v>
      </c>
      <c r="BR445" s="1">
        <v>45</v>
      </c>
      <c r="BS445" s="1">
        <v>43</v>
      </c>
      <c r="BT445" s="42">
        <v>547</v>
      </c>
      <c r="BU445" s="42">
        <v>525</v>
      </c>
      <c r="BV445" s="42">
        <v>214</v>
      </c>
      <c r="BW445" s="42">
        <v>204</v>
      </c>
      <c r="BX445" s="42">
        <v>236</v>
      </c>
      <c r="BY445" s="42">
        <v>246</v>
      </c>
      <c r="BZ445" s="1">
        <v>451</v>
      </c>
      <c r="CA445" s="1">
        <v>456</v>
      </c>
      <c r="CB445" s="21">
        <f t="shared" si="280"/>
        <v>0.49724366041896362</v>
      </c>
      <c r="CC445" s="4">
        <v>-3.76</v>
      </c>
      <c r="CD445" s="45">
        <f t="shared" si="281"/>
        <v>1.4913273302414716</v>
      </c>
      <c r="CE445" s="26">
        <f t="shared" si="282"/>
        <v>2.1989488162325541</v>
      </c>
      <c r="CF445" s="26">
        <f t="shared" si="283"/>
        <v>2.2248188023058781</v>
      </c>
      <c r="CG445" s="26">
        <f t="shared" si="284"/>
        <v>31.561383009455479</v>
      </c>
      <c r="CH445" s="26">
        <f t="shared" si="285"/>
        <v>27.939584959190096</v>
      </c>
      <c r="CI445" s="26">
        <f t="shared" si="286"/>
        <v>56.241349723406735</v>
      </c>
      <c r="CJ445" s="26">
        <f t="shared" si="287"/>
        <v>50.912132592301951</v>
      </c>
      <c r="CK445" s="16">
        <f t="shared" si="288"/>
        <v>-3.1111398008633131</v>
      </c>
      <c r="CL445" s="42">
        <v>85</v>
      </c>
      <c r="CM445" s="42">
        <v>86</v>
      </c>
      <c r="CN445" s="42">
        <v>1135</v>
      </c>
      <c r="CO445" s="42">
        <v>994</v>
      </c>
      <c r="CP445" s="42">
        <v>420</v>
      </c>
      <c r="CQ445" s="42">
        <v>440</v>
      </c>
      <c r="CR445" s="42">
        <v>448</v>
      </c>
      <c r="CS445" s="42">
        <v>534</v>
      </c>
      <c r="CT445" s="1">
        <v>9</v>
      </c>
      <c r="CU445" s="1">
        <v>6</v>
      </c>
      <c r="CV445" s="42">
        <f t="shared" si="289"/>
        <v>-3</v>
      </c>
      <c r="CW445" s="26">
        <f t="shared" si="290"/>
        <v>0.4279657099079458</v>
      </c>
      <c r="CX445" s="26">
        <f t="shared" si="291"/>
        <v>0.2853104732719639</v>
      </c>
      <c r="CY445" s="26">
        <f t="shared" si="292"/>
        <v>-0.14265523663598195</v>
      </c>
      <c r="CZ445" s="13">
        <v>43</v>
      </c>
      <c r="DA445" s="13">
        <v>41</v>
      </c>
      <c r="DB445" s="27">
        <v>42.48</v>
      </c>
      <c r="DC445" s="27">
        <v>43.85</v>
      </c>
      <c r="DD445" s="27">
        <v>41.89</v>
      </c>
      <c r="DE445" s="27">
        <v>41.31</v>
      </c>
      <c r="DF445" s="1"/>
      <c r="DG445" s="1"/>
      <c r="DH445" s="21" t="str">
        <f t="shared" si="293"/>
        <v xml:space="preserve"> </v>
      </c>
      <c r="DI445" s="42"/>
      <c r="DJ445" s="42"/>
      <c r="DK445" s="1"/>
      <c r="DL445" s="1"/>
      <c r="DM445" s="1"/>
      <c r="DN445" s="1"/>
      <c r="DO445" s="1"/>
      <c r="DP445" s="1"/>
      <c r="DQ445" s="47"/>
      <c r="DR445" s="46"/>
      <c r="DS445" s="13"/>
      <c r="DT445" s="13"/>
      <c r="DU445" s="13"/>
      <c r="DV445" s="13"/>
      <c r="DW445" s="13"/>
      <c r="DX445" s="1"/>
    </row>
    <row r="446" spans="1:128" ht="25.5" x14ac:dyDescent="0.2">
      <c r="A446" s="13" t="s">
        <v>591</v>
      </c>
      <c r="B446" s="13" t="s">
        <v>1734</v>
      </c>
      <c r="C446" s="39" t="s">
        <v>3481</v>
      </c>
      <c r="D446" s="1" t="s">
        <v>153</v>
      </c>
      <c r="E446" s="13" t="s">
        <v>129</v>
      </c>
      <c r="F446" s="13">
        <v>74</v>
      </c>
      <c r="G446" s="13">
        <v>7</v>
      </c>
      <c r="H446" s="13">
        <v>16</v>
      </c>
      <c r="I446" s="40">
        <f t="shared" si="252"/>
        <v>23</v>
      </c>
      <c r="J446" s="19">
        <f t="shared" si="253"/>
        <v>1.2723780253553982</v>
      </c>
      <c r="K446" s="1">
        <v>7</v>
      </c>
      <c r="L446" s="1">
        <v>11</v>
      </c>
      <c r="M446" s="1">
        <v>4</v>
      </c>
      <c r="N446" s="1">
        <v>121</v>
      </c>
      <c r="O446" s="1">
        <v>42</v>
      </c>
      <c r="P446" s="1">
        <v>61</v>
      </c>
      <c r="Q446" s="1">
        <v>125</v>
      </c>
      <c r="R446" s="15">
        <f t="shared" si="254"/>
        <v>5.7851239669421489E-2</v>
      </c>
      <c r="S446" s="15">
        <f t="shared" si="255"/>
        <v>3.125E-2</v>
      </c>
      <c r="T446" s="16">
        <v>1084.5833333333001</v>
      </c>
      <c r="U446" s="16">
        <f t="shared" si="256"/>
        <v>14.656531531531082</v>
      </c>
      <c r="V446" s="16">
        <v>1024.71</v>
      </c>
      <c r="W446" s="16">
        <f t="shared" si="257"/>
        <v>13.847432432432432</v>
      </c>
      <c r="X446" s="16">
        <v>2472</v>
      </c>
      <c r="Y446" s="16">
        <f t="shared" si="258"/>
        <v>33.405405405405403</v>
      </c>
      <c r="Z446" s="21">
        <f t="shared" si="259"/>
        <v>0.29304975248161846</v>
      </c>
      <c r="AA446" s="20">
        <f t="shared" si="260"/>
        <v>152.72093023255815</v>
      </c>
      <c r="AB446">
        <v>28</v>
      </c>
      <c r="AC446" s="1">
        <v>173</v>
      </c>
      <c r="AD446" s="1">
        <v>94</v>
      </c>
      <c r="AE446" s="1">
        <v>17</v>
      </c>
      <c r="AF446" s="1">
        <v>25</v>
      </c>
      <c r="AG446" s="15">
        <f t="shared" si="261"/>
        <v>0.16279069767441862</v>
      </c>
      <c r="AH446" s="15">
        <f t="shared" si="262"/>
        <v>0.34883720930232559</v>
      </c>
      <c r="AI446" s="15">
        <f t="shared" si="263"/>
        <v>0.51162790697674421</v>
      </c>
      <c r="AJ446" s="1">
        <v>378</v>
      </c>
      <c r="AK446" s="21">
        <f t="shared" si="264"/>
        <v>0.378</v>
      </c>
      <c r="AL446" s="1">
        <v>259</v>
      </c>
      <c r="AM446" s="21">
        <f t="shared" si="265"/>
        <v>0.25900000000000001</v>
      </c>
      <c r="AN446" s="1">
        <v>363</v>
      </c>
      <c r="AO446" s="21">
        <f t="shared" si="266"/>
        <v>0.36299999999999999</v>
      </c>
      <c r="AP446" s="21">
        <f t="shared" si="267"/>
        <v>0.59340659340659341</v>
      </c>
      <c r="AQ446" s="1">
        <v>12</v>
      </c>
      <c r="AR446" s="4">
        <v>6.05</v>
      </c>
      <c r="AS446" s="41">
        <v>414</v>
      </c>
      <c r="AT446" s="41">
        <v>339</v>
      </c>
      <c r="AU446" s="41">
        <v>362</v>
      </c>
      <c r="AV446" s="21">
        <f t="shared" si="268"/>
        <v>0.54980079681274896</v>
      </c>
      <c r="AW446" s="26">
        <v>17.61</v>
      </c>
      <c r="AX446" s="42">
        <v>3</v>
      </c>
      <c r="AY446" s="41">
        <v>5.2000000000000005E-2</v>
      </c>
      <c r="AZ446" s="1">
        <v>12</v>
      </c>
      <c r="BA446" s="43">
        <v>0.46700000000000003</v>
      </c>
      <c r="BB446" s="16">
        <v>50.06</v>
      </c>
      <c r="BC446" s="26">
        <v>18.87</v>
      </c>
      <c r="BD446" s="43">
        <v>3.4510000000000001</v>
      </c>
      <c r="BE446" s="43">
        <v>7.601</v>
      </c>
      <c r="BF446" s="16">
        <v>52.38</v>
      </c>
      <c r="BG446" s="21">
        <f t="shared" si="269"/>
        <v>7.2026800670016752E-2</v>
      </c>
      <c r="BH446" s="44">
        <f t="shared" si="270"/>
        <v>0.92505353319057815</v>
      </c>
      <c r="BI446" s="42">
        <f t="shared" si="271"/>
        <v>997.08033386059492</v>
      </c>
      <c r="BJ446" s="21">
        <f t="shared" si="272"/>
        <v>-2.9196661394050999E-3</v>
      </c>
      <c r="BK446" s="26">
        <f t="shared" si="273"/>
        <v>2.5177855198056034</v>
      </c>
      <c r="BL446" s="26">
        <f t="shared" si="274"/>
        <v>2.0493603068185142</v>
      </c>
      <c r="BM446" s="16">
        <f t="shared" si="275"/>
        <v>34.956231519161513</v>
      </c>
      <c r="BN446" s="16">
        <f t="shared" si="276"/>
        <v>27.344321808121322</v>
      </c>
      <c r="BO446" s="16">
        <f t="shared" si="277"/>
        <v>63.998594724361041</v>
      </c>
      <c r="BP446" s="16">
        <f t="shared" si="278"/>
        <v>48.716222150657259</v>
      </c>
      <c r="BQ446" s="16">
        <f t="shared" si="279"/>
        <v>15.282372573703782</v>
      </c>
      <c r="BR446" s="1">
        <v>43</v>
      </c>
      <c r="BS446" s="1">
        <v>35</v>
      </c>
      <c r="BT446" s="42">
        <v>554</v>
      </c>
      <c r="BU446" s="42">
        <v>432</v>
      </c>
      <c r="BV446" s="42">
        <v>216</v>
      </c>
      <c r="BW446" s="42">
        <v>161</v>
      </c>
      <c r="BX446" s="42">
        <v>204</v>
      </c>
      <c r="BY446" s="42">
        <v>280</v>
      </c>
      <c r="BZ446" s="1">
        <v>529</v>
      </c>
      <c r="CA446" s="1">
        <v>427</v>
      </c>
      <c r="CB446" s="21">
        <f t="shared" si="280"/>
        <v>0.55334728033472802</v>
      </c>
      <c r="CC446" s="4">
        <v>4.5600000000000005</v>
      </c>
      <c r="CD446" s="45">
        <f t="shared" si="281"/>
        <v>5.8166143319455408</v>
      </c>
      <c r="CE446" s="26">
        <f t="shared" si="282"/>
        <v>2.3058252427184467</v>
      </c>
      <c r="CF446" s="26">
        <f t="shared" si="283"/>
        <v>2.233009708737864</v>
      </c>
      <c r="CG446" s="26">
        <f t="shared" si="284"/>
        <v>29.029126213592235</v>
      </c>
      <c r="CH446" s="26">
        <f t="shared" si="285"/>
        <v>27.742718446601941</v>
      </c>
      <c r="CI446" s="26">
        <f t="shared" si="286"/>
        <v>54.029126213592235</v>
      </c>
      <c r="CJ446" s="26">
        <f t="shared" si="287"/>
        <v>51.432038834951456</v>
      </c>
      <c r="CK446" s="16">
        <f t="shared" si="288"/>
        <v>12.685285195063003</v>
      </c>
      <c r="CL446" s="42">
        <v>95</v>
      </c>
      <c r="CM446" s="42">
        <v>92</v>
      </c>
      <c r="CN446" s="42">
        <v>1101</v>
      </c>
      <c r="CO446" s="42">
        <v>1051</v>
      </c>
      <c r="CP446" s="42">
        <v>442</v>
      </c>
      <c r="CQ446" s="42">
        <v>409</v>
      </c>
      <c r="CR446" s="42">
        <v>567</v>
      </c>
      <c r="CS446" s="42">
        <v>588</v>
      </c>
      <c r="CT446" s="1">
        <v>10</v>
      </c>
      <c r="CU446" s="1">
        <v>7</v>
      </c>
      <c r="CV446" s="42">
        <f t="shared" si="289"/>
        <v>-3</v>
      </c>
      <c r="CW446" s="26">
        <f t="shared" si="290"/>
        <v>0.55320783711104271</v>
      </c>
      <c r="CX446" s="26">
        <f t="shared" si="291"/>
        <v>0.3872454859777299</v>
      </c>
      <c r="CY446" s="26">
        <f t="shared" si="292"/>
        <v>-0.16596235113331281</v>
      </c>
      <c r="CZ446" s="13">
        <v>44</v>
      </c>
      <c r="DA446" s="13">
        <v>35</v>
      </c>
      <c r="DB446" s="27">
        <v>41.58</v>
      </c>
      <c r="DC446" s="27">
        <v>36.47</v>
      </c>
      <c r="DD446" s="27">
        <v>40.22</v>
      </c>
      <c r="DE446" s="27">
        <v>37.49</v>
      </c>
      <c r="DF446" s="13">
        <v>3</v>
      </c>
      <c r="DG446" s="13">
        <v>3</v>
      </c>
      <c r="DH446" s="21">
        <f t="shared" si="293"/>
        <v>0.5</v>
      </c>
      <c r="DI446" s="42">
        <v>3</v>
      </c>
      <c r="DJ446" s="42">
        <v>2</v>
      </c>
      <c r="DK446" s="13">
        <v>0</v>
      </c>
      <c r="DL446" s="13">
        <v>0</v>
      </c>
      <c r="DM446" s="13">
        <v>0</v>
      </c>
      <c r="DN446" s="13">
        <v>0</v>
      </c>
      <c r="DO446" s="13">
        <v>0</v>
      </c>
      <c r="DP446" s="13">
        <v>0</v>
      </c>
      <c r="DQ446" s="13">
        <v>2</v>
      </c>
      <c r="DR446" s="46">
        <v>1</v>
      </c>
      <c r="DS446" s="13">
        <v>0</v>
      </c>
      <c r="DT446" s="13">
        <v>0</v>
      </c>
      <c r="DU446" s="13">
        <v>0</v>
      </c>
      <c r="DV446" s="13">
        <v>0</v>
      </c>
      <c r="DW446" s="13">
        <v>0</v>
      </c>
      <c r="DX446" s="13">
        <v>0</v>
      </c>
    </row>
    <row r="447" spans="1:128" ht="25.5" x14ac:dyDescent="0.2">
      <c r="A447" s="13" t="s">
        <v>1736</v>
      </c>
      <c r="B447" s="13" t="s">
        <v>1737</v>
      </c>
      <c r="C447" s="39" t="s">
        <v>3482</v>
      </c>
      <c r="D447" s="1" t="s">
        <v>190</v>
      </c>
      <c r="E447" s="13" t="s">
        <v>146</v>
      </c>
      <c r="F447" s="13">
        <v>80</v>
      </c>
      <c r="G447" s="13">
        <v>7</v>
      </c>
      <c r="H447" s="13">
        <v>17</v>
      </c>
      <c r="I447" s="40">
        <f t="shared" si="252"/>
        <v>24</v>
      </c>
      <c r="J447" s="19">
        <f t="shared" si="253"/>
        <v>1.5083272232114799</v>
      </c>
      <c r="K447" s="1">
        <v>4</v>
      </c>
      <c r="L447" s="1">
        <v>11</v>
      </c>
      <c r="M447" s="1">
        <v>5</v>
      </c>
      <c r="N447" s="1">
        <v>92</v>
      </c>
      <c r="O447" s="1">
        <v>43</v>
      </c>
      <c r="P447" s="1">
        <v>38</v>
      </c>
      <c r="Q447" s="1">
        <v>92</v>
      </c>
      <c r="R447" s="15">
        <f t="shared" si="254"/>
        <v>7.6086956521739135E-2</v>
      </c>
      <c r="S447" s="15">
        <f t="shared" si="255"/>
        <v>4.046242774566474E-2</v>
      </c>
      <c r="T447" s="16">
        <v>954.7</v>
      </c>
      <c r="U447" s="16">
        <f t="shared" si="256"/>
        <v>11.93375</v>
      </c>
      <c r="V447" s="16">
        <v>887.99</v>
      </c>
      <c r="W447" s="16">
        <f t="shared" si="257"/>
        <v>11.099875000000001</v>
      </c>
      <c r="X447" s="16">
        <v>2927.67</v>
      </c>
      <c r="Y447" s="16">
        <f t="shared" si="258"/>
        <v>36.595874999999999</v>
      </c>
      <c r="Z447" s="21">
        <f t="shared" si="259"/>
        <v>0.23272251720541137</v>
      </c>
      <c r="AA447" s="20">
        <f t="shared" si="260"/>
        <v>123.82857142857142</v>
      </c>
      <c r="AB447">
        <v>15</v>
      </c>
      <c r="AC447" s="1">
        <v>42</v>
      </c>
      <c r="AD447" s="1">
        <v>49</v>
      </c>
      <c r="AE447" s="1">
        <v>20</v>
      </c>
      <c r="AF447" s="1">
        <v>29</v>
      </c>
      <c r="AG447" s="15">
        <f t="shared" si="261"/>
        <v>0.2</v>
      </c>
      <c r="AH447" s="15">
        <f t="shared" si="262"/>
        <v>0.45714285714285713</v>
      </c>
      <c r="AI447" s="15">
        <f t="shared" si="263"/>
        <v>0.65714285714285714</v>
      </c>
      <c r="AJ447" s="1">
        <v>269</v>
      </c>
      <c r="AK447" s="21">
        <f t="shared" si="264"/>
        <v>0.36253369272237196</v>
      </c>
      <c r="AL447" s="1">
        <v>215</v>
      </c>
      <c r="AM447" s="21">
        <f t="shared" si="265"/>
        <v>0.28975741239892183</v>
      </c>
      <c r="AN447" s="1">
        <v>258</v>
      </c>
      <c r="AO447" s="21">
        <f t="shared" si="266"/>
        <v>0.34770889487870621</v>
      </c>
      <c r="AP447" s="21">
        <f t="shared" si="267"/>
        <v>0.55578512396694213</v>
      </c>
      <c r="AQ447" s="1">
        <v>9</v>
      </c>
      <c r="AR447" s="4">
        <v>3.04</v>
      </c>
      <c r="AS447" s="41">
        <v>372</v>
      </c>
      <c r="AT447" s="41">
        <v>293</v>
      </c>
      <c r="AU447" s="41">
        <v>264</v>
      </c>
      <c r="AV447" s="21">
        <f t="shared" si="268"/>
        <v>0.55939849624060145</v>
      </c>
      <c r="AW447" s="26">
        <v>17.010000000000002</v>
      </c>
      <c r="AX447" s="42">
        <v>12</v>
      </c>
      <c r="AY447" s="41">
        <v>-0.109</v>
      </c>
      <c r="AZ447" s="1">
        <v>10</v>
      </c>
      <c r="BA447" s="43">
        <v>-0.23600000000000002</v>
      </c>
      <c r="BB447" s="16">
        <v>49.9</v>
      </c>
      <c r="BC447" s="26">
        <v>17.27</v>
      </c>
      <c r="BD447" s="43">
        <v>-0.115</v>
      </c>
      <c r="BE447" s="43">
        <v>2.286</v>
      </c>
      <c r="BF447" s="16">
        <v>49.71</v>
      </c>
      <c r="BG447" s="21">
        <f t="shared" si="269"/>
        <v>8.8832487309644673E-2</v>
      </c>
      <c r="BH447" s="44">
        <f t="shared" si="270"/>
        <v>0.94050343249427915</v>
      </c>
      <c r="BI447" s="42">
        <f t="shared" si="271"/>
        <v>1029.3359198039238</v>
      </c>
      <c r="BJ447" s="21">
        <f t="shared" si="272"/>
        <v>2.9335919803923818E-2</v>
      </c>
      <c r="BK447" s="26">
        <f t="shared" si="273"/>
        <v>2.3648914965258618</v>
      </c>
      <c r="BL447" s="26">
        <f t="shared" si="274"/>
        <v>1.7567765402763544</v>
      </c>
      <c r="BM447" s="16">
        <f t="shared" si="275"/>
        <v>26.621921418033988</v>
      </c>
      <c r="BN447" s="16">
        <f t="shared" si="276"/>
        <v>29.527359542337187</v>
      </c>
      <c r="BO447" s="16">
        <f t="shared" si="277"/>
        <v>52.162749580513299</v>
      </c>
      <c r="BP447" s="16">
        <f t="shared" si="278"/>
        <v>53.851957792317485</v>
      </c>
      <c r="BQ447" s="16">
        <f t="shared" si="279"/>
        <v>-1.6892082118041856</v>
      </c>
      <c r="BR447" s="1">
        <v>35</v>
      </c>
      <c r="BS447" s="1">
        <v>26</v>
      </c>
      <c r="BT447" s="42">
        <v>359</v>
      </c>
      <c r="BU447" s="42">
        <v>411</v>
      </c>
      <c r="BV447" s="42">
        <v>159</v>
      </c>
      <c r="BW447" s="42">
        <v>153</v>
      </c>
      <c r="BX447" s="42">
        <v>207</v>
      </c>
      <c r="BY447" s="42">
        <v>219</v>
      </c>
      <c r="BZ447" s="1">
        <v>389</v>
      </c>
      <c r="CA447" s="1">
        <v>382</v>
      </c>
      <c r="CB447" s="21">
        <f t="shared" si="280"/>
        <v>0.50453955901426717</v>
      </c>
      <c r="CC447" s="4">
        <v>-2.23</v>
      </c>
      <c r="CD447" s="45">
        <f t="shared" si="281"/>
        <v>-5.6400511870107959</v>
      </c>
      <c r="CE447" s="26">
        <f t="shared" si="282"/>
        <v>2.4387994548565923</v>
      </c>
      <c r="CF447" s="26">
        <f t="shared" si="283"/>
        <v>2.2953406633944398</v>
      </c>
      <c r="CG447" s="26">
        <f t="shared" si="284"/>
        <v>29.14262877988298</v>
      </c>
      <c r="CH447" s="26">
        <f t="shared" si="285"/>
        <v>27.072723360214777</v>
      </c>
      <c r="CI447" s="26">
        <f t="shared" si="286"/>
        <v>58.592669255756284</v>
      </c>
      <c r="CJ447" s="26">
        <f t="shared" si="287"/>
        <v>54.288905511891706</v>
      </c>
      <c r="CK447" s="16">
        <f t="shared" si="288"/>
        <v>-5.9929719556687644</v>
      </c>
      <c r="CL447" s="42">
        <v>119</v>
      </c>
      <c r="CM447" s="42">
        <v>112</v>
      </c>
      <c r="CN447" s="42">
        <v>1303</v>
      </c>
      <c r="CO447" s="42">
        <v>1209</v>
      </c>
      <c r="CP447" s="42">
        <v>654</v>
      </c>
      <c r="CQ447" s="42">
        <v>560</v>
      </c>
      <c r="CR447" s="42">
        <v>768</v>
      </c>
      <c r="CS447" s="42">
        <v>783</v>
      </c>
      <c r="CT447" s="1">
        <v>7</v>
      </c>
      <c r="CU447" s="1">
        <v>8</v>
      </c>
      <c r="CV447" s="42">
        <f t="shared" si="289"/>
        <v>1</v>
      </c>
      <c r="CW447" s="26">
        <f t="shared" si="290"/>
        <v>0.43992877343668169</v>
      </c>
      <c r="CX447" s="26">
        <f t="shared" si="291"/>
        <v>0.50277574107049339</v>
      </c>
      <c r="CY447" s="26">
        <f t="shared" si="292"/>
        <v>6.2846967633811673E-2</v>
      </c>
      <c r="CZ447" s="13">
        <v>32</v>
      </c>
      <c r="DA447" s="13">
        <v>32</v>
      </c>
      <c r="DB447" s="27">
        <v>38.130000000000003</v>
      </c>
      <c r="DC447" s="27">
        <v>31.8</v>
      </c>
      <c r="DD447" s="27">
        <v>32.700000000000003</v>
      </c>
      <c r="DE447" s="27">
        <v>31.2</v>
      </c>
      <c r="DF447" s="13">
        <v>272</v>
      </c>
      <c r="DG447" s="13">
        <v>345</v>
      </c>
      <c r="DH447" s="21">
        <f t="shared" si="293"/>
        <v>0.44084278768233387</v>
      </c>
      <c r="DI447" s="42">
        <v>229</v>
      </c>
      <c r="DJ447" s="42">
        <v>85</v>
      </c>
      <c r="DK447" s="13">
        <v>25</v>
      </c>
      <c r="DL447" s="13">
        <v>1</v>
      </c>
      <c r="DM447" s="13">
        <v>0.105</v>
      </c>
      <c r="DN447" s="13">
        <v>0</v>
      </c>
      <c r="DO447" s="13">
        <v>0</v>
      </c>
      <c r="DP447" s="13">
        <v>0</v>
      </c>
      <c r="DQ447" s="13">
        <v>136</v>
      </c>
      <c r="DR447" s="46">
        <v>68</v>
      </c>
      <c r="DS447" s="13">
        <v>4</v>
      </c>
      <c r="DT447" s="13">
        <v>27</v>
      </c>
      <c r="DU447" s="13">
        <v>-0.16900000000000001</v>
      </c>
      <c r="DV447" s="13">
        <v>0</v>
      </c>
      <c r="DW447" s="13">
        <v>2</v>
      </c>
      <c r="DX447" s="13">
        <v>-1.4999999999999999E-2</v>
      </c>
    </row>
    <row r="448" spans="1:128" ht="25.5" x14ac:dyDescent="0.2">
      <c r="A448" s="13" t="s">
        <v>160</v>
      </c>
      <c r="B448" s="13" t="s">
        <v>1739</v>
      </c>
      <c r="C448" s="39" t="s">
        <v>3483</v>
      </c>
      <c r="D448" s="1" t="s">
        <v>584</v>
      </c>
      <c r="E448" s="13" t="s">
        <v>129</v>
      </c>
      <c r="F448" s="13">
        <v>81</v>
      </c>
      <c r="G448" s="13">
        <v>15</v>
      </c>
      <c r="H448" s="13">
        <v>27</v>
      </c>
      <c r="I448" s="40">
        <f t="shared" si="252"/>
        <v>42</v>
      </c>
      <c r="J448" s="19">
        <f t="shared" si="253"/>
        <v>2.0640792868552023</v>
      </c>
      <c r="K448" s="1">
        <v>12</v>
      </c>
      <c r="L448" s="1">
        <v>17</v>
      </c>
      <c r="M448" s="1">
        <v>7</v>
      </c>
      <c r="N448" s="1">
        <v>149</v>
      </c>
      <c r="O448" s="1">
        <v>49</v>
      </c>
      <c r="P448" s="1">
        <v>54</v>
      </c>
      <c r="Q448" s="1">
        <v>150</v>
      </c>
      <c r="R448" s="15">
        <f t="shared" si="254"/>
        <v>0.10067114093959731</v>
      </c>
      <c r="S448" s="15">
        <f t="shared" si="255"/>
        <v>5.9523809523809521E-2</v>
      </c>
      <c r="T448" s="16">
        <v>1220.8833333333</v>
      </c>
      <c r="U448" s="16">
        <f t="shared" si="256"/>
        <v>15.072633744855557</v>
      </c>
      <c r="V448" s="16">
        <v>1135.51</v>
      </c>
      <c r="W448" s="16">
        <f t="shared" si="257"/>
        <v>14.018641975308642</v>
      </c>
      <c r="X448" s="16">
        <v>2633.03</v>
      </c>
      <c r="Y448" s="16">
        <f t="shared" si="258"/>
        <v>32.506543209876547</v>
      </c>
      <c r="Z448" s="21">
        <f t="shared" si="259"/>
        <v>0.30131297531670087</v>
      </c>
      <c r="AA448" s="20">
        <f t="shared" si="260"/>
        <v>221</v>
      </c>
      <c r="AB448">
        <v>24</v>
      </c>
      <c r="AC448" s="1">
        <v>187</v>
      </c>
      <c r="AD448" s="1">
        <v>77</v>
      </c>
      <c r="AE448" s="1">
        <v>40</v>
      </c>
      <c r="AF448" s="1">
        <v>20</v>
      </c>
      <c r="AG448" s="15">
        <f t="shared" si="261"/>
        <v>0.34090909090909088</v>
      </c>
      <c r="AH448" s="15">
        <f t="shared" si="262"/>
        <v>0.54545454545454541</v>
      </c>
      <c r="AI448" s="15">
        <f t="shared" si="263"/>
        <v>0.88636363636363624</v>
      </c>
      <c r="AJ448" s="1">
        <v>427</v>
      </c>
      <c r="AK448" s="21">
        <f t="shared" si="264"/>
        <v>0.34132693844924061</v>
      </c>
      <c r="AL448" s="1">
        <v>350</v>
      </c>
      <c r="AM448" s="21">
        <f t="shared" si="265"/>
        <v>0.27977617905675461</v>
      </c>
      <c r="AN448" s="1">
        <v>474</v>
      </c>
      <c r="AO448" s="21">
        <f t="shared" si="266"/>
        <v>0.37889688249400477</v>
      </c>
      <c r="AP448" s="21">
        <f t="shared" si="267"/>
        <v>0.5495495495495496</v>
      </c>
      <c r="AQ448" s="1">
        <v>15</v>
      </c>
      <c r="AR448" s="4">
        <v>4.54</v>
      </c>
      <c r="AS448" s="41">
        <v>444</v>
      </c>
      <c r="AT448" s="41">
        <v>453</v>
      </c>
      <c r="AU448" s="41">
        <v>379</v>
      </c>
      <c r="AV448" s="21">
        <f t="shared" si="268"/>
        <v>0.49498327759197325</v>
      </c>
      <c r="AW448" s="26">
        <v>17.829999999999998</v>
      </c>
      <c r="AX448" s="42">
        <v>2</v>
      </c>
      <c r="AY448" s="41">
        <v>1.1739999999999999</v>
      </c>
      <c r="AZ448" s="1">
        <v>1</v>
      </c>
      <c r="BA448" s="43">
        <v>1.169</v>
      </c>
      <c r="BB448" s="16">
        <v>50.51</v>
      </c>
      <c r="BC448" s="26">
        <v>19.09</v>
      </c>
      <c r="BD448" s="43">
        <v>1.5</v>
      </c>
      <c r="BE448" s="43">
        <v>5.0629999999999997</v>
      </c>
      <c r="BF448" s="16">
        <v>52.25</v>
      </c>
      <c r="BG448" s="21">
        <f t="shared" si="269"/>
        <v>7.6923076923076927E-2</v>
      </c>
      <c r="BH448" s="44">
        <f t="shared" si="270"/>
        <v>0.93726235741444863</v>
      </c>
      <c r="BI448" s="42">
        <f t="shared" si="271"/>
        <v>1014.1854343375255</v>
      </c>
      <c r="BJ448" s="21">
        <f t="shared" si="272"/>
        <v>1.418543433752556E-2</v>
      </c>
      <c r="BK448" s="26">
        <f t="shared" si="273"/>
        <v>2.3249464998106579</v>
      </c>
      <c r="BL448" s="26">
        <f t="shared" si="274"/>
        <v>1.7437098748579933</v>
      </c>
      <c r="BM448" s="16">
        <f t="shared" si="275"/>
        <v>30.224304497538551</v>
      </c>
      <c r="BN448" s="16">
        <f t="shared" si="276"/>
        <v>27.793678611372865</v>
      </c>
      <c r="BO448" s="16">
        <f t="shared" si="277"/>
        <v>58.652059427041593</v>
      </c>
      <c r="BP448" s="16">
        <f t="shared" si="278"/>
        <v>50.092029132284168</v>
      </c>
      <c r="BQ448" s="16">
        <f t="shared" si="279"/>
        <v>8.5600302947574249</v>
      </c>
      <c r="BR448" s="1">
        <v>44</v>
      </c>
      <c r="BS448" s="1">
        <v>33</v>
      </c>
      <c r="BT448" s="42">
        <v>528</v>
      </c>
      <c r="BU448" s="42">
        <v>493</v>
      </c>
      <c r="BV448" s="42">
        <v>225</v>
      </c>
      <c r="BW448" s="42">
        <v>186</v>
      </c>
      <c r="BX448" s="42">
        <v>236</v>
      </c>
      <c r="BY448" s="42">
        <v>313</v>
      </c>
      <c r="BZ448" s="1">
        <v>536</v>
      </c>
      <c r="CA448" s="1">
        <v>471</v>
      </c>
      <c r="CB448" s="21">
        <f t="shared" si="280"/>
        <v>0.53227408142999011</v>
      </c>
      <c r="CC448" s="4">
        <v>1.34</v>
      </c>
      <c r="CD448" s="45">
        <f t="shared" si="281"/>
        <v>3.3868411055682355</v>
      </c>
      <c r="CE448" s="26">
        <f t="shared" si="282"/>
        <v>2.210381195808631</v>
      </c>
      <c r="CF448" s="26">
        <f t="shared" si="283"/>
        <v>2.1192314557752852</v>
      </c>
      <c r="CG448" s="26">
        <f t="shared" si="284"/>
        <v>28.484293760420503</v>
      </c>
      <c r="CH448" s="26">
        <f t="shared" si="285"/>
        <v>26.798023569803608</v>
      </c>
      <c r="CI448" s="26">
        <f t="shared" si="286"/>
        <v>54.667056584999031</v>
      </c>
      <c r="CJ448" s="26">
        <f t="shared" si="287"/>
        <v>51.066641853681872</v>
      </c>
      <c r="CK448" s="16">
        <f t="shared" si="288"/>
        <v>4.9596155634402663</v>
      </c>
      <c r="CL448" s="42">
        <v>97</v>
      </c>
      <c r="CM448" s="42">
        <v>93</v>
      </c>
      <c r="CN448" s="42">
        <v>1153</v>
      </c>
      <c r="CO448" s="42">
        <v>1083</v>
      </c>
      <c r="CP448" s="42">
        <v>513</v>
      </c>
      <c r="CQ448" s="42">
        <v>486</v>
      </c>
      <c r="CR448" s="42">
        <v>579</v>
      </c>
      <c r="CS448" s="42">
        <v>636</v>
      </c>
      <c r="CT448" s="1">
        <v>18</v>
      </c>
      <c r="CU448" s="1">
        <v>3</v>
      </c>
      <c r="CV448" s="42">
        <f t="shared" si="289"/>
        <v>-15</v>
      </c>
      <c r="CW448" s="26">
        <f t="shared" si="290"/>
        <v>0.88460540865222947</v>
      </c>
      <c r="CX448" s="26">
        <f t="shared" si="291"/>
        <v>0.1474342347753716</v>
      </c>
      <c r="CY448" s="26">
        <f t="shared" si="292"/>
        <v>-0.73717117387685793</v>
      </c>
      <c r="CZ448" s="13">
        <v>42</v>
      </c>
      <c r="DA448" s="13">
        <v>39</v>
      </c>
      <c r="DB448" s="27">
        <v>42.4</v>
      </c>
      <c r="DC448" s="27">
        <v>43.33</v>
      </c>
      <c r="DD448" s="27">
        <v>42.96</v>
      </c>
      <c r="DE448" s="27">
        <v>44.44</v>
      </c>
      <c r="DF448" s="13">
        <v>5</v>
      </c>
      <c r="DG448" s="13">
        <v>10</v>
      </c>
      <c r="DH448" s="21">
        <f t="shared" si="293"/>
        <v>0.33333333333333331</v>
      </c>
      <c r="DI448" s="42">
        <v>9</v>
      </c>
      <c r="DJ448" s="42">
        <v>3</v>
      </c>
      <c r="DK448" s="13">
        <v>2</v>
      </c>
      <c r="DL448" s="13">
        <v>0</v>
      </c>
      <c r="DM448" s="13">
        <v>0.222</v>
      </c>
      <c r="DN448" s="13">
        <v>0</v>
      </c>
      <c r="DO448" s="13">
        <v>0</v>
      </c>
      <c r="DP448" s="13">
        <v>0</v>
      </c>
      <c r="DQ448" s="13">
        <v>3</v>
      </c>
      <c r="DR448" s="46">
        <v>1</v>
      </c>
      <c r="DS448" s="13">
        <v>0</v>
      </c>
      <c r="DT448" s="13">
        <v>0</v>
      </c>
      <c r="DU448" s="13">
        <v>0</v>
      </c>
      <c r="DV448" s="13">
        <v>0</v>
      </c>
      <c r="DW448" s="13">
        <v>0</v>
      </c>
      <c r="DX448" s="13">
        <v>0</v>
      </c>
    </row>
    <row r="449" spans="1:128" ht="25.5" x14ac:dyDescent="0.2">
      <c r="A449" s="13" t="s">
        <v>1742</v>
      </c>
      <c r="B449" s="13" t="s">
        <v>1743</v>
      </c>
      <c r="C449" s="39" t="s">
        <v>3484</v>
      </c>
      <c r="D449" s="1" t="s">
        <v>190</v>
      </c>
      <c r="E449" s="13" t="s">
        <v>146</v>
      </c>
      <c r="F449" s="13">
        <v>66</v>
      </c>
      <c r="G449" s="13">
        <v>7</v>
      </c>
      <c r="H449" s="13">
        <v>11</v>
      </c>
      <c r="I449" s="40">
        <f t="shared" si="252"/>
        <v>18</v>
      </c>
      <c r="J449" s="19">
        <f t="shared" si="253"/>
        <v>1.3454590756197831</v>
      </c>
      <c r="K449" s="1">
        <v>5</v>
      </c>
      <c r="L449" s="1">
        <v>5</v>
      </c>
      <c r="M449" s="1">
        <v>6</v>
      </c>
      <c r="N449" s="1">
        <v>88</v>
      </c>
      <c r="O449" s="1">
        <v>23</v>
      </c>
      <c r="P449" s="1">
        <v>35</v>
      </c>
      <c r="Q449" s="1">
        <v>94</v>
      </c>
      <c r="R449" s="15">
        <f t="shared" si="254"/>
        <v>7.9545454545454544E-2</v>
      </c>
      <c r="S449" s="15">
        <f t="shared" si="255"/>
        <v>4.7945205479452052E-2</v>
      </c>
      <c r="T449" s="16">
        <v>802.7</v>
      </c>
      <c r="U449" s="16">
        <f t="shared" si="256"/>
        <v>12.162121212121212</v>
      </c>
      <c r="V449" s="16">
        <v>759.32</v>
      </c>
      <c r="W449" s="16">
        <f t="shared" si="257"/>
        <v>11.504848484848486</v>
      </c>
      <c r="X449" s="16">
        <v>2371.4699999999998</v>
      </c>
      <c r="Y449" s="16">
        <f t="shared" si="258"/>
        <v>35.931363636363635</v>
      </c>
      <c r="Z449" s="21">
        <f t="shared" si="259"/>
        <v>0.24253303479313529</v>
      </c>
      <c r="AA449" s="20">
        <f t="shared" si="260"/>
        <v>67.692307692307693</v>
      </c>
      <c r="AB449">
        <v>34</v>
      </c>
      <c r="AC449" s="1">
        <v>100</v>
      </c>
      <c r="AD449" s="1">
        <v>102</v>
      </c>
      <c r="AE449" s="1">
        <v>19</v>
      </c>
      <c r="AF449" s="1">
        <v>21</v>
      </c>
      <c r="AG449" s="15">
        <f t="shared" si="261"/>
        <v>0.26923076923076922</v>
      </c>
      <c r="AH449" s="15">
        <f t="shared" si="262"/>
        <v>0.42307692307692307</v>
      </c>
      <c r="AI449" s="15">
        <f t="shared" si="263"/>
        <v>0.69230769230769229</v>
      </c>
      <c r="AJ449" s="1">
        <v>216</v>
      </c>
      <c r="AK449" s="21">
        <f t="shared" si="264"/>
        <v>0.29071332436069985</v>
      </c>
      <c r="AL449" s="1">
        <v>240</v>
      </c>
      <c r="AM449" s="21">
        <f t="shared" si="265"/>
        <v>0.32301480484522205</v>
      </c>
      <c r="AN449" s="1">
        <v>287</v>
      </c>
      <c r="AO449" s="21">
        <f t="shared" si="266"/>
        <v>0.38627187079407804</v>
      </c>
      <c r="AP449" s="21">
        <f t="shared" si="267"/>
        <v>0.47368421052631576</v>
      </c>
      <c r="AQ449" s="1">
        <v>6</v>
      </c>
      <c r="AR449" s="4">
        <v>-6.49</v>
      </c>
      <c r="AS449" s="41">
        <v>243</v>
      </c>
      <c r="AT449" s="41">
        <v>273</v>
      </c>
      <c r="AU449" s="41">
        <v>256</v>
      </c>
      <c r="AV449" s="21">
        <f t="shared" si="268"/>
        <v>0.47093023255813954</v>
      </c>
      <c r="AW449" s="26">
        <v>17.37</v>
      </c>
      <c r="AX449" s="42">
        <v>6</v>
      </c>
      <c r="AY449" s="41">
        <v>1.2050000000000001</v>
      </c>
      <c r="AZ449" s="1">
        <v>3</v>
      </c>
      <c r="BA449" s="43">
        <v>1.637</v>
      </c>
      <c r="BB449" s="16">
        <v>50.65</v>
      </c>
      <c r="BC449" s="26">
        <v>17.95</v>
      </c>
      <c r="BD449" s="43">
        <v>-1.9159999999999999</v>
      </c>
      <c r="BE449" s="43">
        <v>1.3180000000000001</v>
      </c>
      <c r="BF449" s="16">
        <v>49.73</v>
      </c>
      <c r="BG449" s="21">
        <f t="shared" si="269"/>
        <v>7.3863636363636367E-2</v>
      </c>
      <c r="BH449" s="44">
        <f t="shared" si="270"/>
        <v>0.92045454545454541</v>
      </c>
      <c r="BI449" s="42">
        <f t="shared" si="271"/>
        <v>994.31818181818176</v>
      </c>
      <c r="BJ449" s="21">
        <f t="shared" si="272"/>
        <v>-5.6818181818182184E-3</v>
      </c>
      <c r="BK449" s="26">
        <f t="shared" si="273"/>
        <v>2.0544697887583627</v>
      </c>
      <c r="BL449" s="26">
        <f t="shared" si="274"/>
        <v>2.2125059263551599</v>
      </c>
      <c r="BM449" s="16">
        <f t="shared" si="275"/>
        <v>27.814360217036295</v>
      </c>
      <c r="BN449" s="16">
        <f t="shared" si="276"/>
        <v>27.814360217036295</v>
      </c>
      <c r="BO449" s="16">
        <f t="shared" si="277"/>
        <v>55.786756571669386</v>
      </c>
      <c r="BP449" s="16">
        <f t="shared" si="278"/>
        <v>56.181846915661374</v>
      </c>
      <c r="BQ449" s="16">
        <f t="shared" si="279"/>
        <v>-0.39509034399198839</v>
      </c>
      <c r="BR449" s="1">
        <v>26</v>
      </c>
      <c r="BS449" s="1">
        <v>28</v>
      </c>
      <c r="BT449" s="42">
        <v>326</v>
      </c>
      <c r="BU449" s="42">
        <v>324</v>
      </c>
      <c r="BV449" s="42">
        <v>141</v>
      </c>
      <c r="BW449" s="42">
        <v>149</v>
      </c>
      <c r="BX449" s="42">
        <v>210</v>
      </c>
      <c r="BY449" s="42">
        <v>213</v>
      </c>
      <c r="BZ449" s="1">
        <v>350</v>
      </c>
      <c r="CA449" s="1">
        <v>322</v>
      </c>
      <c r="CB449" s="21">
        <f t="shared" si="280"/>
        <v>0.52083333333333337</v>
      </c>
      <c r="CC449" s="4">
        <v>-0.06</v>
      </c>
      <c r="CD449" s="45">
        <f t="shared" si="281"/>
        <v>0.46548860337643383</v>
      </c>
      <c r="CE449" s="26">
        <f t="shared" si="282"/>
        <v>2.7071816215258893</v>
      </c>
      <c r="CF449" s="26">
        <f t="shared" si="283"/>
        <v>1.8975572113499226</v>
      </c>
      <c r="CG449" s="26">
        <f t="shared" si="284"/>
        <v>28.286252830522844</v>
      </c>
      <c r="CH449" s="26">
        <f t="shared" si="285"/>
        <v>27.982643676706854</v>
      </c>
      <c r="CI449" s="26">
        <f t="shared" si="286"/>
        <v>58.039949904489625</v>
      </c>
      <c r="CJ449" s="26">
        <f t="shared" si="287"/>
        <v>54.573745398423767</v>
      </c>
      <c r="CK449" s="16">
        <f t="shared" si="288"/>
        <v>-3.8612948500578455</v>
      </c>
      <c r="CL449" s="42">
        <v>107</v>
      </c>
      <c r="CM449" s="42">
        <v>75</v>
      </c>
      <c r="CN449" s="42">
        <v>1011</v>
      </c>
      <c r="CO449" s="42">
        <v>1031</v>
      </c>
      <c r="CP449" s="42">
        <v>548</v>
      </c>
      <c r="CQ449" s="42">
        <v>451</v>
      </c>
      <c r="CR449" s="42">
        <v>600</v>
      </c>
      <c r="CS449" s="42">
        <v>628</v>
      </c>
      <c r="CT449" s="1">
        <v>9</v>
      </c>
      <c r="CU449" s="1">
        <v>7</v>
      </c>
      <c r="CV449" s="42">
        <f t="shared" si="289"/>
        <v>-2</v>
      </c>
      <c r="CW449" s="26">
        <f t="shared" si="290"/>
        <v>0.67272953780989153</v>
      </c>
      <c r="CX449" s="26">
        <f t="shared" si="291"/>
        <v>0.52323408496324897</v>
      </c>
      <c r="CY449" s="26">
        <f t="shared" si="292"/>
        <v>-0.14949545284664256</v>
      </c>
      <c r="CZ449" s="13">
        <v>29</v>
      </c>
      <c r="DA449" s="13">
        <v>27</v>
      </c>
      <c r="DB449" s="27">
        <v>29.04</v>
      </c>
      <c r="DC449" s="27">
        <v>25.16</v>
      </c>
      <c r="DD449" s="27">
        <v>26.04</v>
      </c>
      <c r="DE449" s="27">
        <v>26.67</v>
      </c>
      <c r="DF449" s="13">
        <v>60</v>
      </c>
      <c r="DG449" s="13">
        <v>60</v>
      </c>
      <c r="DH449" s="21">
        <f t="shared" si="293"/>
        <v>0.5</v>
      </c>
      <c r="DI449" s="42">
        <v>45</v>
      </c>
      <c r="DJ449" s="42">
        <v>21</v>
      </c>
      <c r="DK449" s="13">
        <v>11</v>
      </c>
      <c r="DL449" s="13">
        <v>0</v>
      </c>
      <c r="DM449" s="13">
        <v>0.24399999999999999</v>
      </c>
      <c r="DN449" s="13">
        <v>1</v>
      </c>
      <c r="DO449" s="13">
        <v>0</v>
      </c>
      <c r="DP449" s="13">
        <v>2.1999999999999999E-2</v>
      </c>
      <c r="DQ449" s="13">
        <v>41</v>
      </c>
      <c r="DR449" s="46">
        <v>21</v>
      </c>
      <c r="DS449" s="13">
        <v>0</v>
      </c>
      <c r="DT449" s="13">
        <v>5</v>
      </c>
      <c r="DU449" s="13">
        <v>-0.122</v>
      </c>
      <c r="DV449" s="13">
        <v>0</v>
      </c>
      <c r="DW449" s="13">
        <v>1</v>
      </c>
      <c r="DX449" s="13">
        <v>-2.4E-2</v>
      </c>
    </row>
    <row r="450" spans="1:128" ht="25.5" x14ac:dyDescent="0.2">
      <c r="A450" s="13" t="s">
        <v>1746</v>
      </c>
      <c r="B450" s="13" t="s">
        <v>1747</v>
      </c>
      <c r="C450" s="39" t="s">
        <v>3485</v>
      </c>
      <c r="D450" s="1" t="s">
        <v>136</v>
      </c>
      <c r="E450" s="13" t="s">
        <v>146</v>
      </c>
      <c r="F450" s="13">
        <v>38</v>
      </c>
      <c r="G450" s="13">
        <v>2</v>
      </c>
      <c r="H450" s="13">
        <v>11</v>
      </c>
      <c r="I450" s="40">
        <f t="shared" ref="I450:I513" si="294">G450+H450</f>
        <v>13</v>
      </c>
      <c r="J450" s="19">
        <f t="shared" ref="J450:J513" si="295">I450/T450*60</f>
        <v>1.6980515946446064</v>
      </c>
      <c r="K450" s="1">
        <v>1</v>
      </c>
      <c r="L450" s="1">
        <v>5</v>
      </c>
      <c r="M450" s="1">
        <v>5</v>
      </c>
      <c r="N450" s="1">
        <v>44</v>
      </c>
      <c r="O450" s="1">
        <v>8</v>
      </c>
      <c r="P450" s="1">
        <v>11</v>
      </c>
      <c r="Q450" s="1">
        <v>44</v>
      </c>
      <c r="R450" s="15">
        <f t="shared" ref="R450:R513" si="296">IF(N450&gt;0,G450/N450,0)</f>
        <v>4.5454545454545456E-2</v>
      </c>
      <c r="S450" s="15">
        <f t="shared" ref="S450:S513" si="297">IF(SUM(N450:P450)&gt;0,G450/SUM(N450:P450),0)</f>
        <v>3.1746031746031744E-2</v>
      </c>
      <c r="T450" s="16">
        <v>459.35</v>
      </c>
      <c r="U450" s="16">
        <f t="shared" ref="U450:U513" si="298">T450/F450</f>
        <v>12.088157894736844</v>
      </c>
      <c r="V450" s="16">
        <v>451.06</v>
      </c>
      <c r="W450" s="16">
        <f t="shared" ref="W450:W513" si="299">V450/F450</f>
        <v>11.87</v>
      </c>
      <c r="X450" s="16">
        <v>1459.03</v>
      </c>
      <c r="Y450" s="16">
        <f t="shared" ref="Y450:Y513" si="300">X450/F450</f>
        <v>38.395526315789475</v>
      </c>
      <c r="Z450" s="21">
        <f t="shared" ref="Z450:Z513" si="301">W450/(W450+Y450)</f>
        <v>0.23614594076718898</v>
      </c>
      <c r="AA450" s="20">
        <f t="shared" ref="AA450:AA513" si="302">IF(BG450&gt;0,L450/BG450,0)</f>
        <v>88.461538461538467</v>
      </c>
      <c r="AB450">
        <v>9</v>
      </c>
      <c r="AC450" s="1">
        <v>56</v>
      </c>
      <c r="AD450" s="1">
        <v>28</v>
      </c>
      <c r="AE450" s="1">
        <v>14</v>
      </c>
      <c r="AF450" s="1">
        <v>6</v>
      </c>
      <c r="AG450" s="15">
        <f t="shared" ref="AG450:AG513" si="303">IF(K450&gt;0,G450/BR450,0)</f>
        <v>0.15384615384615385</v>
      </c>
      <c r="AH450" s="15">
        <f t="shared" ref="AH450:AH513" si="304">IF(BR450&gt;0,(L450+M450)/BR450,0)</f>
        <v>0.76923076923076927</v>
      </c>
      <c r="AI450" s="15">
        <f t="shared" ref="AI450:AI513" si="305">AG450+AH450</f>
        <v>0.92307692307692313</v>
      </c>
      <c r="AJ450" s="1">
        <v>118</v>
      </c>
      <c r="AK450" s="21">
        <f t="shared" ref="AK450:AK513" si="306">AJ450/(AJ450+AL450+AN450)</f>
        <v>0.30569948186528495</v>
      </c>
      <c r="AL450" s="1">
        <v>125</v>
      </c>
      <c r="AM450" s="21">
        <f t="shared" ref="AM450:AM513" si="307">AL450/(AJ450+AL450+AN450)</f>
        <v>0.32383419689119169</v>
      </c>
      <c r="AN450" s="1">
        <v>143</v>
      </c>
      <c r="AO450" s="21">
        <f t="shared" ref="AO450:AO513" si="308">AN450/(AJ450+AL450+AN450)</f>
        <v>0.3704663212435233</v>
      </c>
      <c r="AP450" s="21">
        <f t="shared" ref="AP450:AP513" si="309">AJ450/(AJ450+AL450)</f>
        <v>0.48559670781893005</v>
      </c>
      <c r="AQ450" s="1">
        <v>5</v>
      </c>
      <c r="AR450" s="4">
        <v>-0.74</v>
      </c>
      <c r="AS450" s="41">
        <v>162</v>
      </c>
      <c r="AT450" s="41">
        <v>160</v>
      </c>
      <c r="AU450" s="41">
        <v>126</v>
      </c>
      <c r="AV450" s="21">
        <f t="shared" ref="AV450:AV513" si="310">AS450/(AS450+AT450)</f>
        <v>0.50310559006211175</v>
      </c>
      <c r="AW450" s="26">
        <v>16.97</v>
      </c>
      <c r="AX450" s="42">
        <v>13</v>
      </c>
      <c r="AY450" s="41">
        <v>-0.33800000000000002</v>
      </c>
      <c r="AZ450" s="1">
        <v>14</v>
      </c>
      <c r="BA450" s="43">
        <v>-0.73899999999999999</v>
      </c>
      <c r="BB450" s="16">
        <v>49.93</v>
      </c>
      <c r="BC450" s="26">
        <v>17.059999999999999</v>
      </c>
      <c r="BD450" s="43">
        <v>-1.1020000000000001</v>
      </c>
      <c r="BE450" s="43">
        <v>-4.976</v>
      </c>
      <c r="BF450" s="16">
        <v>47.71</v>
      </c>
      <c r="BG450" s="21">
        <f t="shared" ref="BG450:BG513" si="311">IF(BR450&gt;0,BR450/(BR450+BT450),0)</f>
        <v>5.6521739130434782E-2</v>
      </c>
      <c r="BH450" s="44">
        <f t="shared" ref="BH450:BH513" si="312">BU450/MAX(1,BS450+BU450)</f>
        <v>0.89655172413793105</v>
      </c>
      <c r="BI450" s="42">
        <f t="shared" ref="BI450:BI513" si="313">BH450*1000+BG450*1000</f>
        <v>953.0734632683658</v>
      </c>
      <c r="BJ450" s="21">
        <f t="shared" ref="BJ450:BJ513" si="314">BG450-(1-BH450)</f>
        <v>-4.6926536731634168E-2</v>
      </c>
      <c r="BK450" s="26">
        <f t="shared" ref="BK450:BK513" si="315">BR450/(W450*F450)*60</f>
        <v>1.7292599654148009</v>
      </c>
      <c r="BL450" s="26">
        <f t="shared" ref="BL450:BL513" si="316">BS450/(W450*F450)*60</f>
        <v>3.1924799361504017</v>
      </c>
      <c r="BM450" s="16">
        <f t="shared" ref="BM450:BM513" si="317">(BR450+BT450)/(W450*F450)*60</f>
        <v>30.594599388108016</v>
      </c>
      <c r="BN450" s="16">
        <f t="shared" ref="BN450:BN513" si="318">(BS450+BU450)/(W450*F450)*60</f>
        <v>30.860639382787213</v>
      </c>
      <c r="BO450" s="16">
        <f t="shared" ref="BO450:BO513" si="319">(BR450+BT450+BV450+BY450)/(W450*F450)*60</f>
        <v>54.006118919877629</v>
      </c>
      <c r="BP450" s="16">
        <f t="shared" ref="BP450:BP513" si="320">(BS450+BU450+BW450+BX450)/(W450*F450)*60</f>
        <v>57.597658848046834</v>
      </c>
      <c r="BQ450" s="16">
        <f t="shared" ref="BQ450:BQ513" si="321">BO450-BP450</f>
        <v>-3.5915399281692046</v>
      </c>
      <c r="BR450" s="1">
        <v>13</v>
      </c>
      <c r="BS450" s="1">
        <v>24</v>
      </c>
      <c r="BT450" s="42">
        <v>217</v>
      </c>
      <c r="BU450" s="42">
        <v>208</v>
      </c>
      <c r="BV450" s="42">
        <v>82</v>
      </c>
      <c r="BW450" s="42">
        <v>97</v>
      </c>
      <c r="BX450" s="42">
        <v>104</v>
      </c>
      <c r="BY450" s="42">
        <v>94</v>
      </c>
      <c r="BZ450" s="1">
        <v>202</v>
      </c>
      <c r="CA450" s="1">
        <v>240</v>
      </c>
      <c r="CB450" s="21">
        <f t="shared" ref="CB450:CB513" si="322">BZ450/(BZ450+CA450)</f>
        <v>0.45701357466063347</v>
      </c>
      <c r="CC450" s="4">
        <v>2.58</v>
      </c>
      <c r="CD450" s="45">
        <f t="shared" ref="CD450:CD513" si="323">BQ450-(-11.91+BE450-BA450+AP450*24)</f>
        <v>0.90113908417647259</v>
      </c>
      <c r="CE450" s="26">
        <f t="shared" ref="CE450:CE513" si="324">CL450/(Y450*F450)*60</f>
        <v>2.4673927198207029</v>
      </c>
      <c r="CF450" s="26">
        <f t="shared" ref="CF450:CF513" si="325">CM450/(Y450*F450)*60</f>
        <v>3.0019944757818551</v>
      </c>
      <c r="CG450" s="26">
        <f t="shared" ref="CG450:CG513" si="326">(CL450+CN450)/(Y450*F450)*60</f>
        <v>27.305812766015777</v>
      </c>
      <c r="CH450" s="26">
        <f t="shared" ref="CH450:CH513" si="327">(CM450+CO450)/(Y450*F450)*60</f>
        <v>30.266684029800619</v>
      </c>
      <c r="CI450" s="26">
        <f t="shared" ref="CI450:CI513" si="328">(CL450+CN450+CP450+CS450)/(Y450*F450)*60</f>
        <v>52.144232812210859</v>
      </c>
      <c r="CJ450" s="26">
        <f t="shared" ref="CJ450:CJ513" si="329">(CM450+CO450+CQ450+CR450)/(Y450*F450)*60</f>
        <v>59.793150243655035</v>
      </c>
      <c r="CK450" s="16">
        <f t="shared" ref="CK450:CK513" si="330">BQ450-(CI450-CJ450)</f>
        <v>4.0573775032749708</v>
      </c>
      <c r="CL450" s="42">
        <v>60</v>
      </c>
      <c r="CM450" s="42">
        <v>73</v>
      </c>
      <c r="CN450" s="42">
        <v>604</v>
      </c>
      <c r="CO450" s="42">
        <v>663</v>
      </c>
      <c r="CP450" s="42">
        <v>276</v>
      </c>
      <c r="CQ450" s="42">
        <v>343</v>
      </c>
      <c r="CR450" s="42">
        <v>375</v>
      </c>
      <c r="CS450" s="42">
        <v>328</v>
      </c>
      <c r="CT450" s="1">
        <v>4</v>
      </c>
      <c r="CU450" s="1">
        <v>2</v>
      </c>
      <c r="CV450" s="42">
        <f t="shared" ref="CV450:CV513" si="331">CU450-CT450</f>
        <v>-2</v>
      </c>
      <c r="CW450" s="26">
        <f t="shared" ref="CW450:CW513" si="332">CT450/(U450*F450)*60</f>
        <v>0.5224774137368019</v>
      </c>
      <c r="CX450" s="26">
        <f t="shared" ref="CX450:CX513" si="333">CU450/(U450*F450)*60</f>
        <v>0.26123870686840095</v>
      </c>
      <c r="CY450" s="26">
        <f t="shared" ref="CY450:CY513" si="334">CV450/(U450*F450)*60</f>
        <v>-0.26123870686840095</v>
      </c>
      <c r="CZ450" s="13">
        <v>16</v>
      </c>
      <c r="DA450" s="13">
        <v>20</v>
      </c>
      <c r="DB450" s="27">
        <v>12.42</v>
      </c>
      <c r="DC450" s="27">
        <v>20.55</v>
      </c>
      <c r="DD450" s="27">
        <v>14.41</v>
      </c>
      <c r="DE450" s="27">
        <v>17.37</v>
      </c>
      <c r="DF450" s="13">
        <v>200</v>
      </c>
      <c r="DG450" s="13">
        <v>185</v>
      </c>
      <c r="DH450" s="21">
        <f t="shared" ref="DH450:DH513" si="335">IF((DF450+DG450)&gt;0,DF450/(DF450+DG450)," ")</f>
        <v>0.51948051948051943</v>
      </c>
      <c r="DI450" s="42">
        <v>115</v>
      </c>
      <c r="DJ450" s="42">
        <v>63</v>
      </c>
      <c r="DK450" s="13">
        <v>27</v>
      </c>
      <c r="DL450" s="13">
        <v>1</v>
      </c>
      <c r="DM450" s="13">
        <v>0.22600000000000001</v>
      </c>
      <c r="DN450" s="13">
        <v>2</v>
      </c>
      <c r="DO450" s="13">
        <v>0</v>
      </c>
      <c r="DP450" s="13">
        <v>1.7000000000000001E-2</v>
      </c>
      <c r="DQ450" s="13">
        <v>128</v>
      </c>
      <c r="DR450" s="46">
        <v>71</v>
      </c>
      <c r="DS450" s="13">
        <v>1</v>
      </c>
      <c r="DT450" s="13">
        <v>19</v>
      </c>
      <c r="DU450" s="13">
        <v>-0.14100000000000001</v>
      </c>
      <c r="DV450" s="13">
        <v>0</v>
      </c>
      <c r="DW450" s="13">
        <v>0</v>
      </c>
      <c r="DX450" s="13">
        <v>0</v>
      </c>
    </row>
    <row r="451" spans="1:128" ht="25.5" x14ac:dyDescent="0.2">
      <c r="A451" s="13" t="s">
        <v>511</v>
      </c>
      <c r="B451" s="13" t="s">
        <v>1749</v>
      </c>
      <c r="C451" s="39" t="s">
        <v>3486</v>
      </c>
      <c r="D451" s="1" t="s">
        <v>162</v>
      </c>
      <c r="E451" s="13" t="s">
        <v>129</v>
      </c>
      <c r="F451" s="13">
        <v>82</v>
      </c>
      <c r="G451" s="13">
        <v>15</v>
      </c>
      <c r="H451" s="13">
        <v>27</v>
      </c>
      <c r="I451" s="40">
        <f t="shared" si="294"/>
        <v>42</v>
      </c>
      <c r="J451" s="19">
        <f t="shared" si="295"/>
        <v>1.975669989938666</v>
      </c>
      <c r="K451" s="1">
        <v>13</v>
      </c>
      <c r="L451" s="1">
        <v>16</v>
      </c>
      <c r="M451" s="1">
        <v>8</v>
      </c>
      <c r="N451" s="1">
        <v>153</v>
      </c>
      <c r="O451" s="1">
        <v>50</v>
      </c>
      <c r="P451" s="1">
        <v>56</v>
      </c>
      <c r="Q451" s="1">
        <v>139</v>
      </c>
      <c r="R451" s="15">
        <f t="shared" si="296"/>
        <v>9.8039215686274508E-2</v>
      </c>
      <c r="S451" s="15">
        <f t="shared" si="297"/>
        <v>5.7915057915057917E-2</v>
      </c>
      <c r="T451" s="16">
        <v>1275.5166666667001</v>
      </c>
      <c r="U451" s="16">
        <f t="shared" si="298"/>
        <v>15.555081300813416</v>
      </c>
      <c r="V451" s="16">
        <v>1200.6199999999999</v>
      </c>
      <c r="W451" s="16">
        <f t="shared" si="299"/>
        <v>14.64170731707317</v>
      </c>
      <c r="X451" s="16">
        <v>2754.3</v>
      </c>
      <c r="Y451" s="16">
        <f t="shared" si="300"/>
        <v>33.589024390243907</v>
      </c>
      <c r="Z451" s="21">
        <f t="shared" si="301"/>
        <v>0.30357630495686383</v>
      </c>
      <c r="AA451" s="20">
        <f t="shared" si="302"/>
        <v>179.07692307692307</v>
      </c>
      <c r="AB451">
        <v>65</v>
      </c>
      <c r="AC451" s="1">
        <v>150</v>
      </c>
      <c r="AD451" s="1">
        <v>115</v>
      </c>
      <c r="AE451" s="1">
        <v>26</v>
      </c>
      <c r="AF451" s="1">
        <v>47</v>
      </c>
      <c r="AG451" s="15">
        <f t="shared" si="303"/>
        <v>0.28846153846153844</v>
      </c>
      <c r="AH451" s="15">
        <f t="shared" si="304"/>
        <v>0.46153846153846156</v>
      </c>
      <c r="AI451" s="15">
        <f t="shared" si="305"/>
        <v>0.75</v>
      </c>
      <c r="AJ451" s="1">
        <v>336</v>
      </c>
      <c r="AK451" s="21">
        <f t="shared" si="306"/>
        <v>0.28816466552315612</v>
      </c>
      <c r="AL451" s="1">
        <v>442</v>
      </c>
      <c r="AM451" s="21">
        <f t="shared" si="307"/>
        <v>0.379073756432247</v>
      </c>
      <c r="AN451" s="1">
        <v>388</v>
      </c>
      <c r="AO451" s="21">
        <f t="shared" si="308"/>
        <v>0.33276157804459694</v>
      </c>
      <c r="AP451" s="21">
        <f t="shared" si="309"/>
        <v>0.43187660668380462</v>
      </c>
      <c r="AQ451" s="1">
        <v>1</v>
      </c>
      <c r="AR451" s="4">
        <v>-3.74</v>
      </c>
      <c r="AS451" s="41">
        <v>494</v>
      </c>
      <c r="AT451" s="41">
        <v>458</v>
      </c>
      <c r="AU451" s="41">
        <v>396</v>
      </c>
      <c r="AV451" s="21">
        <f t="shared" si="310"/>
        <v>0.51890756302521013</v>
      </c>
      <c r="AW451" s="26">
        <v>17.850000000000001</v>
      </c>
      <c r="AX451" s="42">
        <v>2</v>
      </c>
      <c r="AY451" s="41">
        <v>1.1719999999999999</v>
      </c>
      <c r="AZ451" s="1">
        <v>1</v>
      </c>
      <c r="BA451" s="43">
        <v>2.1869999999999998</v>
      </c>
      <c r="BB451" s="16">
        <v>50.6</v>
      </c>
      <c r="BC451" s="26">
        <v>18.61</v>
      </c>
      <c r="BD451" s="43">
        <v>3</v>
      </c>
      <c r="BE451" s="43">
        <v>-12.363</v>
      </c>
      <c r="BF451" s="16">
        <v>45.48</v>
      </c>
      <c r="BG451" s="21">
        <f t="shared" si="311"/>
        <v>8.9347079037800689E-2</v>
      </c>
      <c r="BH451" s="44">
        <f t="shared" si="312"/>
        <v>0.91967213114754098</v>
      </c>
      <c r="BI451" s="42">
        <f t="shared" si="313"/>
        <v>1009.0192101853416</v>
      </c>
      <c r="BJ451" s="21">
        <f t="shared" si="314"/>
        <v>9.0192101853416723E-3</v>
      </c>
      <c r="BK451" s="26">
        <f t="shared" si="315"/>
        <v>2.5986573603638123</v>
      </c>
      <c r="BL451" s="26">
        <f t="shared" si="316"/>
        <v>2.448734820342823</v>
      </c>
      <c r="BM451" s="16">
        <f t="shared" si="317"/>
        <v>29.0849727640719</v>
      </c>
      <c r="BN451" s="16">
        <f t="shared" si="318"/>
        <v>30.484249804267797</v>
      </c>
      <c r="BO451" s="16">
        <f t="shared" si="319"/>
        <v>53.872166047542102</v>
      </c>
      <c r="BP451" s="16">
        <f t="shared" si="320"/>
        <v>59.069480768269727</v>
      </c>
      <c r="BQ451" s="16">
        <f t="shared" si="321"/>
        <v>-5.1973147207276256</v>
      </c>
      <c r="BR451" s="1">
        <v>52</v>
      </c>
      <c r="BS451" s="1">
        <v>49</v>
      </c>
      <c r="BT451" s="42">
        <v>530</v>
      </c>
      <c r="BU451" s="42">
        <v>561</v>
      </c>
      <c r="BV451" s="42">
        <v>216</v>
      </c>
      <c r="BW451" s="42">
        <v>240</v>
      </c>
      <c r="BX451" s="42">
        <v>332</v>
      </c>
      <c r="BY451" s="42">
        <v>280</v>
      </c>
      <c r="BZ451" s="1">
        <v>550</v>
      </c>
      <c r="CA451" s="1">
        <v>557</v>
      </c>
      <c r="CB451" s="21">
        <f t="shared" si="322"/>
        <v>0.49683830171635052</v>
      </c>
      <c r="CC451" s="4">
        <v>7.78</v>
      </c>
      <c r="CD451" s="45">
        <f t="shared" si="323"/>
        <v>10.897646718861065</v>
      </c>
      <c r="CE451" s="26">
        <f t="shared" si="324"/>
        <v>2.3309007733362379</v>
      </c>
      <c r="CF451" s="26">
        <f t="shared" si="325"/>
        <v>2.461605489598083</v>
      </c>
      <c r="CG451" s="26">
        <f t="shared" si="326"/>
        <v>26.14094325236902</v>
      </c>
      <c r="CH451" s="26">
        <f t="shared" si="327"/>
        <v>33.48219148240932</v>
      </c>
      <c r="CI451" s="26">
        <f t="shared" si="328"/>
        <v>45.354536542860245</v>
      </c>
      <c r="CJ451" s="26">
        <f t="shared" si="329"/>
        <v>65.221653414660707</v>
      </c>
      <c r="CK451" s="16">
        <f t="shared" si="330"/>
        <v>14.669802151072837</v>
      </c>
      <c r="CL451" s="42">
        <v>107</v>
      </c>
      <c r="CM451" s="42">
        <v>113</v>
      </c>
      <c r="CN451" s="42">
        <v>1093</v>
      </c>
      <c r="CO451" s="42">
        <v>1424</v>
      </c>
      <c r="CP451" s="42">
        <v>364</v>
      </c>
      <c r="CQ451" s="42">
        <v>630</v>
      </c>
      <c r="CR451" s="42">
        <v>827</v>
      </c>
      <c r="CS451" s="42">
        <v>518</v>
      </c>
      <c r="CT451" s="1">
        <v>17</v>
      </c>
      <c r="CU451" s="1">
        <v>13</v>
      </c>
      <c r="CV451" s="42">
        <f t="shared" si="331"/>
        <v>-4</v>
      </c>
      <c r="CW451" s="26">
        <f t="shared" si="332"/>
        <v>0.79967594830850763</v>
      </c>
      <c r="CX451" s="26">
        <f t="shared" si="333"/>
        <v>0.61151690164768224</v>
      </c>
      <c r="CY451" s="26">
        <f t="shared" si="334"/>
        <v>-0.18815904666082534</v>
      </c>
      <c r="CZ451" s="13">
        <v>42</v>
      </c>
      <c r="DA451" s="13">
        <v>46</v>
      </c>
      <c r="DB451" s="27">
        <v>43.64</v>
      </c>
      <c r="DC451" s="27">
        <v>46.96</v>
      </c>
      <c r="DD451" s="27">
        <v>37.57</v>
      </c>
      <c r="DE451" s="27">
        <v>52.25</v>
      </c>
      <c r="DF451" s="13">
        <v>13</v>
      </c>
      <c r="DG451" s="13">
        <v>19</v>
      </c>
      <c r="DH451" s="21">
        <f t="shared" si="335"/>
        <v>0.40625</v>
      </c>
      <c r="DI451" s="42">
        <v>9</v>
      </c>
      <c r="DJ451" s="42">
        <v>4</v>
      </c>
      <c r="DK451" s="13">
        <v>1</v>
      </c>
      <c r="DL451" s="13">
        <v>1</v>
      </c>
      <c r="DM451" s="13">
        <v>0</v>
      </c>
      <c r="DN451" s="13">
        <v>0</v>
      </c>
      <c r="DO451" s="13">
        <v>0</v>
      </c>
      <c r="DP451" s="13">
        <v>0</v>
      </c>
      <c r="DQ451" s="13">
        <v>15</v>
      </c>
      <c r="DR451" s="46">
        <v>5</v>
      </c>
      <c r="DS451" s="13">
        <v>0</v>
      </c>
      <c r="DT451" s="13">
        <v>1</v>
      </c>
      <c r="DU451" s="13">
        <v>-6.7000000000000004E-2</v>
      </c>
      <c r="DV451" s="13">
        <v>0</v>
      </c>
      <c r="DW451" s="13">
        <v>0</v>
      </c>
      <c r="DX451" s="13">
        <v>0</v>
      </c>
    </row>
    <row r="452" spans="1:128" ht="25.5" x14ac:dyDescent="0.2">
      <c r="A452" s="13" t="s">
        <v>1752</v>
      </c>
      <c r="B452" s="13" t="s">
        <v>1753</v>
      </c>
      <c r="C452" s="39" t="s">
        <v>3487</v>
      </c>
      <c r="D452" s="1" t="s">
        <v>153</v>
      </c>
      <c r="E452" s="13" t="s">
        <v>146</v>
      </c>
      <c r="F452" s="13">
        <v>80</v>
      </c>
      <c r="G452" s="13">
        <v>2</v>
      </c>
      <c r="H452" s="13">
        <v>9</v>
      </c>
      <c r="I452" s="40">
        <f t="shared" si="294"/>
        <v>11</v>
      </c>
      <c r="J452" s="19">
        <f t="shared" si="295"/>
        <v>0.94841212817933607</v>
      </c>
      <c r="K452" s="1">
        <v>2</v>
      </c>
      <c r="L452" s="1">
        <v>6</v>
      </c>
      <c r="M452" s="1">
        <v>3</v>
      </c>
      <c r="N452" s="1">
        <v>80</v>
      </c>
      <c r="O452" s="1">
        <v>22</v>
      </c>
      <c r="P452" s="1">
        <v>22</v>
      </c>
      <c r="Q452" s="1">
        <v>71</v>
      </c>
      <c r="R452" s="15">
        <f t="shared" si="296"/>
        <v>2.5000000000000001E-2</v>
      </c>
      <c r="S452" s="15">
        <f t="shared" si="297"/>
        <v>1.6129032258064516E-2</v>
      </c>
      <c r="T452" s="16">
        <v>695.9</v>
      </c>
      <c r="U452" s="16">
        <f t="shared" si="298"/>
        <v>8.6987500000000004</v>
      </c>
      <c r="V452" s="16">
        <v>698.38</v>
      </c>
      <c r="W452" s="16">
        <f t="shared" si="299"/>
        <v>8.7297499999999992</v>
      </c>
      <c r="X452" s="16">
        <v>3095.17</v>
      </c>
      <c r="Y452" s="16">
        <f t="shared" si="300"/>
        <v>38.689624999999999</v>
      </c>
      <c r="Z452" s="21">
        <f t="shared" si="301"/>
        <v>0.18409669043508056</v>
      </c>
      <c r="AA452" s="20">
        <f t="shared" si="302"/>
        <v>103.875</v>
      </c>
      <c r="AB452">
        <v>24</v>
      </c>
      <c r="AC452" s="1">
        <v>148</v>
      </c>
      <c r="AD452" s="1">
        <v>74</v>
      </c>
      <c r="AE452" s="1">
        <v>8</v>
      </c>
      <c r="AF452" s="1">
        <v>9</v>
      </c>
      <c r="AG452" s="15">
        <f t="shared" si="303"/>
        <v>0.125</v>
      </c>
      <c r="AH452" s="15">
        <f t="shared" si="304"/>
        <v>0.5625</v>
      </c>
      <c r="AI452" s="15">
        <f t="shared" si="305"/>
        <v>0.6875</v>
      </c>
      <c r="AJ452" s="1">
        <v>161</v>
      </c>
      <c r="AK452" s="21">
        <f t="shared" si="306"/>
        <v>0.27104377104377103</v>
      </c>
      <c r="AL452" s="1">
        <v>233</v>
      </c>
      <c r="AM452" s="21">
        <f t="shared" si="307"/>
        <v>0.39225589225589225</v>
      </c>
      <c r="AN452" s="1">
        <v>200</v>
      </c>
      <c r="AO452" s="21">
        <f t="shared" si="308"/>
        <v>0.33670033670033672</v>
      </c>
      <c r="AP452" s="21">
        <f t="shared" si="309"/>
        <v>0.40862944162436549</v>
      </c>
      <c r="AQ452" s="1">
        <v>1</v>
      </c>
      <c r="AR452" s="4">
        <v>-13.95</v>
      </c>
      <c r="AS452" s="41">
        <v>252</v>
      </c>
      <c r="AT452" s="41">
        <v>288</v>
      </c>
      <c r="AU452" s="41">
        <v>199</v>
      </c>
      <c r="AV452" s="21">
        <f t="shared" si="310"/>
        <v>0.46666666666666667</v>
      </c>
      <c r="AW452" s="26">
        <v>16.600000000000001</v>
      </c>
      <c r="AX452" s="42">
        <v>14</v>
      </c>
      <c r="AY452" s="41">
        <v>-0.79500000000000004</v>
      </c>
      <c r="AZ452" s="1">
        <v>14</v>
      </c>
      <c r="BA452" s="43">
        <v>-1.3719999999999999</v>
      </c>
      <c r="BB452" s="16">
        <v>49.4</v>
      </c>
      <c r="BC452" s="26">
        <v>16.41</v>
      </c>
      <c r="BD452" s="43">
        <v>-3.3439999999999999</v>
      </c>
      <c r="BE452" s="43">
        <v>1.6040000000000001</v>
      </c>
      <c r="BF452" s="16">
        <v>49.59</v>
      </c>
      <c r="BG452" s="21">
        <f t="shared" si="311"/>
        <v>5.7761732851985562E-2</v>
      </c>
      <c r="BH452" s="44">
        <f t="shared" si="312"/>
        <v>0.90801186943620182</v>
      </c>
      <c r="BI452" s="42">
        <f t="shared" si="313"/>
        <v>965.77360228818736</v>
      </c>
      <c r="BJ452" s="21">
        <f t="shared" si="314"/>
        <v>-3.4226397711812614E-2</v>
      </c>
      <c r="BK452" s="26">
        <f t="shared" si="315"/>
        <v>1.3746098112775282</v>
      </c>
      <c r="BL452" s="26">
        <f t="shared" si="316"/>
        <v>2.6633065093502108</v>
      </c>
      <c r="BM452" s="16">
        <f t="shared" si="317"/>
        <v>23.797932357742209</v>
      </c>
      <c r="BN452" s="16">
        <f t="shared" si="318"/>
        <v>28.952719150032941</v>
      </c>
      <c r="BO452" s="16">
        <f t="shared" si="319"/>
        <v>41.75377301755492</v>
      </c>
      <c r="BP452" s="16">
        <f t="shared" si="320"/>
        <v>53.180217073799376</v>
      </c>
      <c r="BQ452" s="16">
        <f t="shared" si="321"/>
        <v>-11.426444056244456</v>
      </c>
      <c r="BR452" s="1">
        <v>16</v>
      </c>
      <c r="BS452" s="1">
        <v>31</v>
      </c>
      <c r="BT452" s="42">
        <v>261</v>
      </c>
      <c r="BU452" s="42">
        <v>306</v>
      </c>
      <c r="BV452" s="42">
        <v>86</v>
      </c>
      <c r="BW452" s="42">
        <v>112</v>
      </c>
      <c r="BX452" s="42">
        <v>170</v>
      </c>
      <c r="BY452" s="42">
        <v>123</v>
      </c>
      <c r="BZ452" s="1">
        <v>230</v>
      </c>
      <c r="CA452" s="1">
        <v>328</v>
      </c>
      <c r="CB452" s="21">
        <f t="shared" si="322"/>
        <v>0.41218637992831542</v>
      </c>
      <c r="CC452" s="4">
        <v>-13.12</v>
      </c>
      <c r="CD452" s="45">
        <f t="shared" si="323"/>
        <v>-12.299550655229227</v>
      </c>
      <c r="CE452" s="26">
        <f t="shared" si="324"/>
        <v>2.6557507342084601</v>
      </c>
      <c r="CF452" s="26">
        <f t="shared" si="325"/>
        <v>1.9578892274091566</v>
      </c>
      <c r="CG452" s="26">
        <f t="shared" si="326"/>
        <v>32.702565610289582</v>
      </c>
      <c r="CH452" s="26">
        <f t="shared" si="327"/>
        <v>27.100288514039615</v>
      </c>
      <c r="CI452" s="26">
        <f t="shared" si="328"/>
        <v>59.89977933360688</v>
      </c>
      <c r="CJ452" s="26">
        <f t="shared" si="329"/>
        <v>50.614344284805036</v>
      </c>
      <c r="CK452" s="16">
        <f t="shared" si="330"/>
        <v>-20.7118791050463</v>
      </c>
      <c r="CL452" s="42">
        <v>137</v>
      </c>
      <c r="CM452" s="42">
        <v>101</v>
      </c>
      <c r="CN452" s="42">
        <v>1550</v>
      </c>
      <c r="CO452" s="42">
        <v>1297</v>
      </c>
      <c r="CP452" s="42">
        <v>686</v>
      </c>
      <c r="CQ452" s="42">
        <v>538</v>
      </c>
      <c r="CR452" s="42">
        <v>675</v>
      </c>
      <c r="CS452" s="42">
        <v>717</v>
      </c>
      <c r="CT452" s="1">
        <v>10</v>
      </c>
      <c r="CU452" s="1">
        <v>4</v>
      </c>
      <c r="CV452" s="42">
        <f t="shared" si="331"/>
        <v>-6</v>
      </c>
      <c r="CW452" s="26">
        <f t="shared" si="332"/>
        <v>0.86219284379939642</v>
      </c>
      <c r="CX452" s="26">
        <f t="shared" si="333"/>
        <v>0.34487713751975857</v>
      </c>
      <c r="CY452" s="26">
        <f t="shared" si="334"/>
        <v>-0.51731570627963774</v>
      </c>
      <c r="CZ452" s="13">
        <v>23</v>
      </c>
      <c r="DA452" s="13">
        <v>28</v>
      </c>
      <c r="DB452" s="27">
        <v>22.9</v>
      </c>
      <c r="DC452" s="27">
        <v>19.739999999999998</v>
      </c>
      <c r="DD452" s="27">
        <v>24.34</v>
      </c>
      <c r="DE452" s="27">
        <v>23.98</v>
      </c>
      <c r="DF452" s="13">
        <v>240</v>
      </c>
      <c r="DG452" s="13">
        <v>205</v>
      </c>
      <c r="DH452" s="21">
        <f t="shared" si="335"/>
        <v>0.5393258426966292</v>
      </c>
      <c r="DI452" s="42">
        <v>110</v>
      </c>
      <c r="DJ452" s="42">
        <v>61</v>
      </c>
      <c r="DK452" s="13">
        <v>15</v>
      </c>
      <c r="DL452" s="13">
        <v>1</v>
      </c>
      <c r="DM452" s="13">
        <v>0.127</v>
      </c>
      <c r="DN452" s="13">
        <v>0</v>
      </c>
      <c r="DO452" s="13">
        <v>0</v>
      </c>
      <c r="DP452" s="13">
        <v>0</v>
      </c>
      <c r="DQ452" s="13">
        <v>182</v>
      </c>
      <c r="DR452" s="46">
        <v>107</v>
      </c>
      <c r="DS452" s="13">
        <v>0</v>
      </c>
      <c r="DT452" s="13">
        <v>28</v>
      </c>
      <c r="DU452" s="13">
        <v>-0.154</v>
      </c>
      <c r="DV452" s="13">
        <v>0</v>
      </c>
      <c r="DW452" s="13">
        <v>3</v>
      </c>
      <c r="DX452" s="13">
        <v>-1.6E-2</v>
      </c>
    </row>
    <row r="453" spans="1:128" ht="25.5" x14ac:dyDescent="0.2">
      <c r="A453" s="13" t="s">
        <v>144</v>
      </c>
      <c r="B453" s="13" t="s">
        <v>1755</v>
      </c>
      <c r="C453" s="39" t="s">
        <v>3488</v>
      </c>
      <c r="D453" s="1" t="s">
        <v>398</v>
      </c>
      <c r="E453" s="13" t="s">
        <v>173</v>
      </c>
      <c r="F453" s="13">
        <v>64</v>
      </c>
      <c r="G453" s="13">
        <v>3</v>
      </c>
      <c r="H453" s="13">
        <v>18</v>
      </c>
      <c r="I453" s="40">
        <f t="shared" si="294"/>
        <v>21</v>
      </c>
      <c r="J453" s="19">
        <f t="shared" si="295"/>
        <v>1.1262066499821239</v>
      </c>
      <c r="K453" s="1">
        <v>3</v>
      </c>
      <c r="L453" s="1">
        <v>8</v>
      </c>
      <c r="M453" s="1">
        <v>9</v>
      </c>
      <c r="N453" s="1">
        <v>82</v>
      </c>
      <c r="O453" s="1">
        <v>28</v>
      </c>
      <c r="P453" s="1">
        <v>51</v>
      </c>
      <c r="Q453" s="1">
        <v>36</v>
      </c>
      <c r="R453" s="15">
        <f t="shared" si="296"/>
        <v>3.6585365853658534E-2</v>
      </c>
      <c r="S453" s="15">
        <f t="shared" si="297"/>
        <v>1.8633540372670808E-2</v>
      </c>
      <c r="T453" s="16">
        <v>1118.8</v>
      </c>
      <c r="U453" s="16">
        <f t="shared" si="298"/>
        <v>17.481249999999999</v>
      </c>
      <c r="V453" s="16">
        <v>1041.67</v>
      </c>
      <c r="W453" s="16">
        <f t="shared" si="299"/>
        <v>16.276093750000001</v>
      </c>
      <c r="X453" s="16">
        <v>2065.0300000000002</v>
      </c>
      <c r="Y453" s="16">
        <f t="shared" si="300"/>
        <v>32.266093750000003</v>
      </c>
      <c r="Z453" s="21">
        <f t="shared" si="301"/>
        <v>0.33529790452892133</v>
      </c>
      <c r="AA453" s="20">
        <f t="shared" si="302"/>
        <v>110</v>
      </c>
      <c r="AB453">
        <v>83</v>
      </c>
      <c r="AC453" s="1">
        <v>78</v>
      </c>
      <c r="AD453" s="1">
        <v>92</v>
      </c>
      <c r="AE453" s="1">
        <v>26</v>
      </c>
      <c r="AF453" s="1">
        <v>15</v>
      </c>
      <c r="AG453" s="15">
        <f t="shared" si="303"/>
        <v>9.375E-2</v>
      </c>
      <c r="AH453" s="15">
        <f t="shared" si="304"/>
        <v>0.53125</v>
      </c>
      <c r="AI453" s="15">
        <f t="shared" si="305"/>
        <v>0.625</v>
      </c>
      <c r="AJ453" s="1">
        <v>220</v>
      </c>
      <c r="AK453" s="21">
        <f t="shared" si="306"/>
        <v>0.24043715846994534</v>
      </c>
      <c r="AL453" s="1">
        <v>347</v>
      </c>
      <c r="AM453" s="21">
        <f t="shared" si="307"/>
        <v>0.37923497267759565</v>
      </c>
      <c r="AN453" s="1">
        <v>348</v>
      </c>
      <c r="AO453" s="21">
        <f t="shared" si="308"/>
        <v>0.38032786885245901</v>
      </c>
      <c r="AP453" s="21">
        <f t="shared" si="309"/>
        <v>0.38800705467372132</v>
      </c>
      <c r="AQ453" s="1">
        <v>2</v>
      </c>
      <c r="AR453" s="4">
        <v>-11.11</v>
      </c>
      <c r="AS453" s="41">
        <v>336</v>
      </c>
      <c r="AT453" s="41">
        <v>371</v>
      </c>
      <c r="AU453" s="41">
        <v>309</v>
      </c>
      <c r="AV453" s="21">
        <f t="shared" si="310"/>
        <v>0.47524752475247523</v>
      </c>
      <c r="AW453" s="26">
        <v>17.559999999999999</v>
      </c>
      <c r="AX453" s="42">
        <v>2</v>
      </c>
      <c r="AY453" s="41">
        <v>1.075</v>
      </c>
      <c r="AZ453" s="1">
        <v>2</v>
      </c>
      <c r="BA453" s="43">
        <v>0.187</v>
      </c>
      <c r="BB453" s="16">
        <v>49.84</v>
      </c>
      <c r="BC453" s="26">
        <v>16.739999999999998</v>
      </c>
      <c r="BD453" s="43">
        <v>-0.108</v>
      </c>
      <c r="BE453" s="43">
        <v>-5.3010000000000002</v>
      </c>
      <c r="BF453" s="16">
        <v>48.51</v>
      </c>
      <c r="BG453" s="21">
        <f t="shared" si="311"/>
        <v>7.2727272727272724E-2</v>
      </c>
      <c r="BH453" s="44">
        <f t="shared" si="312"/>
        <v>0.9355509355509356</v>
      </c>
      <c r="BI453" s="42">
        <f t="shared" si="313"/>
        <v>1008.2782082782084</v>
      </c>
      <c r="BJ453" s="21">
        <f t="shared" si="314"/>
        <v>8.2782082782083266E-3</v>
      </c>
      <c r="BK453" s="26">
        <f t="shared" si="315"/>
        <v>1.8431941017788742</v>
      </c>
      <c r="BL453" s="26">
        <f t="shared" si="316"/>
        <v>1.7855942860982843</v>
      </c>
      <c r="BM453" s="16">
        <f t="shared" si="317"/>
        <v>25.343918899459521</v>
      </c>
      <c r="BN453" s="16">
        <f t="shared" si="318"/>
        <v>27.7055113423637</v>
      </c>
      <c r="BO453" s="16">
        <f t="shared" si="319"/>
        <v>45.849453281749497</v>
      </c>
      <c r="BP453" s="16">
        <f t="shared" si="320"/>
        <v>51.839834112530838</v>
      </c>
      <c r="BQ453" s="16">
        <f t="shared" si="321"/>
        <v>-5.9903808307813406</v>
      </c>
      <c r="BR453" s="1">
        <v>32</v>
      </c>
      <c r="BS453" s="1">
        <v>31</v>
      </c>
      <c r="BT453" s="42">
        <v>408</v>
      </c>
      <c r="BU453" s="42">
        <v>450</v>
      </c>
      <c r="BV453" s="42">
        <v>155</v>
      </c>
      <c r="BW453" s="42">
        <v>189</v>
      </c>
      <c r="BX453" s="42">
        <v>230</v>
      </c>
      <c r="BY453" s="42">
        <v>201</v>
      </c>
      <c r="BZ453" s="1">
        <v>422</v>
      </c>
      <c r="CA453" s="1">
        <v>422</v>
      </c>
      <c r="CB453" s="21">
        <f t="shared" si="322"/>
        <v>0.5</v>
      </c>
      <c r="CC453" s="4">
        <v>3.8</v>
      </c>
      <c r="CD453" s="45">
        <f t="shared" si="323"/>
        <v>2.0954498570493474</v>
      </c>
      <c r="CE453" s="26">
        <f t="shared" si="324"/>
        <v>1.7433160777325267</v>
      </c>
      <c r="CF453" s="26">
        <f t="shared" si="325"/>
        <v>2.0048134893924057</v>
      </c>
      <c r="CG453" s="26">
        <f t="shared" si="326"/>
        <v>23.709098657162365</v>
      </c>
      <c r="CH453" s="26">
        <f t="shared" si="327"/>
        <v>29.955981269037252</v>
      </c>
      <c r="CI453" s="26">
        <f t="shared" si="328"/>
        <v>45.18094168123465</v>
      </c>
      <c r="CJ453" s="26">
        <f t="shared" si="329"/>
        <v>50.904829469789782</v>
      </c>
      <c r="CK453" s="16">
        <f t="shared" si="330"/>
        <v>-0.26649304222620884</v>
      </c>
      <c r="CL453" s="42">
        <v>60</v>
      </c>
      <c r="CM453" s="42">
        <v>69</v>
      </c>
      <c r="CN453" s="42">
        <v>756</v>
      </c>
      <c r="CO453" s="42">
        <v>962</v>
      </c>
      <c r="CP453" s="42">
        <v>338</v>
      </c>
      <c r="CQ453" s="42">
        <v>324</v>
      </c>
      <c r="CR453" s="42">
        <v>397</v>
      </c>
      <c r="CS453" s="42">
        <v>401</v>
      </c>
      <c r="CT453" s="1">
        <v>13</v>
      </c>
      <c r="CU453" s="1">
        <v>6</v>
      </c>
      <c r="CV453" s="42">
        <f t="shared" si="331"/>
        <v>-7</v>
      </c>
      <c r="CW453" s="26">
        <f t="shared" si="332"/>
        <v>0.69717554522702896</v>
      </c>
      <c r="CX453" s="26">
        <f t="shared" si="333"/>
        <v>0.32177332856632107</v>
      </c>
      <c r="CY453" s="26">
        <f t="shared" si="334"/>
        <v>-0.37540221666070789</v>
      </c>
      <c r="CZ453" s="13">
        <v>36</v>
      </c>
      <c r="DA453" s="13">
        <v>35</v>
      </c>
      <c r="DB453" s="27">
        <v>31.15</v>
      </c>
      <c r="DC453" s="27">
        <v>34.15</v>
      </c>
      <c r="DD453" s="27">
        <v>34.5</v>
      </c>
      <c r="DE453" s="27">
        <v>39.25</v>
      </c>
      <c r="DF453" s="1"/>
      <c r="DG453" s="1"/>
      <c r="DH453" s="21" t="str">
        <f t="shared" si="335"/>
        <v xml:space="preserve"> </v>
      </c>
      <c r="DI453" s="42"/>
      <c r="DJ453" s="42"/>
      <c r="DK453" s="1"/>
      <c r="DL453" s="1"/>
      <c r="DM453" s="1"/>
      <c r="DN453" s="1"/>
      <c r="DO453" s="1"/>
      <c r="DP453" s="1"/>
      <c r="DQ453" s="1"/>
      <c r="DR453" s="42"/>
      <c r="DS453" s="1"/>
      <c r="DT453" s="1"/>
      <c r="DU453" s="1"/>
      <c r="DV453" s="1"/>
      <c r="DW453" s="1"/>
      <c r="DX453" s="13"/>
    </row>
    <row r="454" spans="1:128" ht="25.5" x14ac:dyDescent="0.2">
      <c r="A454" s="13" t="s">
        <v>1148</v>
      </c>
      <c r="B454" s="13" t="s">
        <v>1755</v>
      </c>
      <c r="C454" s="39" t="s">
        <v>3489</v>
      </c>
      <c r="D454" s="1" t="s">
        <v>238</v>
      </c>
      <c r="E454" s="13" t="s">
        <v>129</v>
      </c>
      <c r="F454" s="13">
        <v>39</v>
      </c>
      <c r="G454" s="13">
        <v>5</v>
      </c>
      <c r="H454" s="13">
        <v>7</v>
      </c>
      <c r="I454" s="40">
        <f t="shared" si="294"/>
        <v>12</v>
      </c>
      <c r="J454" s="19">
        <f t="shared" si="295"/>
        <v>1.4053350683149906</v>
      </c>
      <c r="K454" s="1">
        <v>5</v>
      </c>
      <c r="L454" s="1">
        <v>3</v>
      </c>
      <c r="M454" s="1">
        <v>4</v>
      </c>
      <c r="N454" s="1">
        <v>39</v>
      </c>
      <c r="O454" s="1">
        <v>17</v>
      </c>
      <c r="P454" s="1">
        <v>13</v>
      </c>
      <c r="Q454" s="1">
        <v>47</v>
      </c>
      <c r="R454" s="15">
        <f t="shared" si="296"/>
        <v>0.12820512820512819</v>
      </c>
      <c r="S454" s="15">
        <f t="shared" si="297"/>
        <v>7.2463768115942032E-2</v>
      </c>
      <c r="T454" s="16">
        <v>512.33333333329995</v>
      </c>
      <c r="U454" s="16">
        <f t="shared" si="298"/>
        <v>13.13675213675128</v>
      </c>
      <c r="V454" s="16">
        <v>485.93</v>
      </c>
      <c r="W454" s="16">
        <f t="shared" si="299"/>
        <v>12.45974358974359</v>
      </c>
      <c r="X454" s="16">
        <v>1433.3</v>
      </c>
      <c r="Y454" s="16">
        <f t="shared" si="300"/>
        <v>36.751282051282047</v>
      </c>
      <c r="Z454" s="21">
        <f t="shared" si="301"/>
        <v>0.25319008143891042</v>
      </c>
      <c r="AA454" s="20">
        <f t="shared" si="302"/>
        <v>45.642857142857139</v>
      </c>
      <c r="AB454">
        <v>18</v>
      </c>
      <c r="AC454" s="1">
        <v>56</v>
      </c>
      <c r="AD454" s="1">
        <v>62</v>
      </c>
      <c r="AE454" s="1">
        <v>10</v>
      </c>
      <c r="AF454" s="1">
        <v>9</v>
      </c>
      <c r="AG454" s="15">
        <f t="shared" si="303"/>
        <v>0.35714285714285715</v>
      </c>
      <c r="AH454" s="15">
        <f t="shared" si="304"/>
        <v>0.5</v>
      </c>
      <c r="AI454" s="15">
        <f t="shared" si="305"/>
        <v>0.85714285714285721</v>
      </c>
      <c r="AJ454" s="1">
        <v>120</v>
      </c>
      <c r="AK454" s="21">
        <f t="shared" si="306"/>
        <v>0.28639618138424822</v>
      </c>
      <c r="AL454" s="1">
        <v>137</v>
      </c>
      <c r="AM454" s="21">
        <f t="shared" si="307"/>
        <v>0.32696897374701672</v>
      </c>
      <c r="AN454" s="1">
        <v>162</v>
      </c>
      <c r="AO454" s="21">
        <f t="shared" si="308"/>
        <v>0.38663484486873506</v>
      </c>
      <c r="AP454" s="21">
        <f t="shared" si="309"/>
        <v>0.46692607003891051</v>
      </c>
      <c r="AQ454" s="1">
        <v>14</v>
      </c>
      <c r="AR454" s="4">
        <v>8.31</v>
      </c>
      <c r="AS454" s="41">
        <v>170</v>
      </c>
      <c r="AT454" s="41">
        <v>176</v>
      </c>
      <c r="AU454" s="41">
        <v>140</v>
      </c>
      <c r="AV454" s="21">
        <f t="shared" si="310"/>
        <v>0.4913294797687861</v>
      </c>
      <c r="AW454" s="26">
        <v>17.37</v>
      </c>
      <c r="AX454" s="42">
        <v>5</v>
      </c>
      <c r="AY454" s="41">
        <v>0.27400000000000002</v>
      </c>
      <c r="AZ454" s="1">
        <v>6</v>
      </c>
      <c r="BA454" s="43">
        <v>0.53800000000000003</v>
      </c>
      <c r="BB454" s="16">
        <v>50.15</v>
      </c>
      <c r="BC454" s="26">
        <v>17.86</v>
      </c>
      <c r="BD454" s="43">
        <v>1.206</v>
      </c>
      <c r="BE454" s="43">
        <v>-24.628</v>
      </c>
      <c r="BF454" s="16">
        <v>40.26</v>
      </c>
      <c r="BG454" s="21">
        <f t="shared" si="311"/>
        <v>6.5727699530516437E-2</v>
      </c>
      <c r="BH454" s="44">
        <f t="shared" si="312"/>
        <v>0.9507575757575758</v>
      </c>
      <c r="BI454" s="42">
        <f t="shared" si="313"/>
        <v>1016.4852752880922</v>
      </c>
      <c r="BJ454" s="21">
        <f t="shared" si="314"/>
        <v>1.6485275288092238E-2</v>
      </c>
      <c r="BK454" s="26">
        <f t="shared" si="315"/>
        <v>1.728644043380734</v>
      </c>
      <c r="BL454" s="26">
        <f t="shared" si="316"/>
        <v>1.6051694688535385</v>
      </c>
      <c r="BM454" s="16">
        <f t="shared" si="317"/>
        <v>26.300084374292595</v>
      </c>
      <c r="BN454" s="16">
        <f t="shared" si="318"/>
        <v>32.597287675179551</v>
      </c>
      <c r="BO454" s="16">
        <f t="shared" si="319"/>
        <v>46.05601629864384</v>
      </c>
      <c r="BP454" s="16">
        <f t="shared" si="320"/>
        <v>63.465931306978376</v>
      </c>
      <c r="BQ454" s="16">
        <f t="shared" si="321"/>
        <v>-17.409915008334536</v>
      </c>
      <c r="BR454" s="1">
        <v>14</v>
      </c>
      <c r="BS454" s="1">
        <v>13</v>
      </c>
      <c r="BT454" s="42">
        <v>199</v>
      </c>
      <c r="BU454" s="42">
        <v>251</v>
      </c>
      <c r="BV454" s="42">
        <v>66</v>
      </c>
      <c r="BW454" s="42">
        <v>114</v>
      </c>
      <c r="BX454" s="42">
        <v>136</v>
      </c>
      <c r="BY454" s="42">
        <v>94</v>
      </c>
      <c r="BZ454" s="1">
        <v>201</v>
      </c>
      <c r="CA454" s="1">
        <v>232</v>
      </c>
      <c r="CB454" s="21">
        <f t="shared" si="322"/>
        <v>0.46420323325635104</v>
      </c>
      <c r="CC454" s="4">
        <v>9.16</v>
      </c>
      <c r="CD454" s="45">
        <f t="shared" si="323"/>
        <v>8.4598593107316056</v>
      </c>
      <c r="CE454" s="26">
        <f t="shared" si="324"/>
        <v>1.7163189841624227</v>
      </c>
      <c r="CF454" s="26">
        <f t="shared" si="325"/>
        <v>3.3907765296867374</v>
      </c>
      <c r="CG454" s="26">
        <f t="shared" si="326"/>
        <v>24.321495848740675</v>
      </c>
      <c r="CH454" s="26">
        <f t="shared" si="327"/>
        <v>37.549710458382762</v>
      </c>
      <c r="CI454" s="26">
        <f t="shared" si="328"/>
        <v>40.731179794878955</v>
      </c>
      <c r="CJ454" s="26">
        <f t="shared" si="329"/>
        <v>70.076048280192566</v>
      </c>
      <c r="CK454" s="16">
        <f t="shared" si="330"/>
        <v>11.934953476979075</v>
      </c>
      <c r="CL454" s="42">
        <v>41</v>
      </c>
      <c r="CM454" s="42">
        <v>81</v>
      </c>
      <c r="CN454" s="42">
        <v>540</v>
      </c>
      <c r="CO454" s="42">
        <v>816</v>
      </c>
      <c r="CP454" s="42">
        <v>191</v>
      </c>
      <c r="CQ454" s="42">
        <v>329</v>
      </c>
      <c r="CR454" s="42">
        <v>448</v>
      </c>
      <c r="CS454" s="42">
        <v>201</v>
      </c>
      <c r="CT454" s="1">
        <v>4</v>
      </c>
      <c r="CU454" s="1">
        <v>7</v>
      </c>
      <c r="CV454" s="42">
        <f t="shared" si="331"/>
        <v>3</v>
      </c>
      <c r="CW454" s="26">
        <f t="shared" si="332"/>
        <v>0.46844502277166356</v>
      </c>
      <c r="CX454" s="26">
        <f t="shared" si="333"/>
        <v>0.81977878985041119</v>
      </c>
      <c r="CY454" s="26">
        <f t="shared" si="334"/>
        <v>0.35133376707874764</v>
      </c>
      <c r="CZ454" s="13">
        <v>16</v>
      </c>
      <c r="DA454" s="13">
        <v>20</v>
      </c>
      <c r="DB454" s="27">
        <v>13.86</v>
      </c>
      <c r="DC454" s="27">
        <v>22.91</v>
      </c>
      <c r="DD454" s="27">
        <v>15</v>
      </c>
      <c r="DE454" s="27">
        <v>22.42</v>
      </c>
      <c r="DF454" s="13">
        <v>130</v>
      </c>
      <c r="DG454" s="13">
        <v>164</v>
      </c>
      <c r="DH454" s="21">
        <f t="shared" si="335"/>
        <v>0.44217687074829931</v>
      </c>
      <c r="DI454" s="42">
        <v>91</v>
      </c>
      <c r="DJ454" s="42">
        <v>38</v>
      </c>
      <c r="DK454" s="13">
        <v>9</v>
      </c>
      <c r="DL454" s="13">
        <v>2</v>
      </c>
      <c r="DM454" s="13">
        <v>7.6999999999999999E-2</v>
      </c>
      <c r="DN454" s="13">
        <v>1</v>
      </c>
      <c r="DO454" s="13">
        <v>1</v>
      </c>
      <c r="DP454" s="13">
        <v>0</v>
      </c>
      <c r="DQ454" s="13">
        <v>95</v>
      </c>
      <c r="DR454" s="46">
        <v>36</v>
      </c>
      <c r="DS454" s="13">
        <v>0</v>
      </c>
      <c r="DT454" s="13">
        <v>15</v>
      </c>
      <c r="DU454" s="13">
        <v>-0.158</v>
      </c>
      <c r="DV454" s="13">
        <v>0</v>
      </c>
      <c r="DW454" s="13">
        <v>1</v>
      </c>
      <c r="DX454" s="13">
        <v>-1.0999999999999999E-2</v>
      </c>
    </row>
    <row r="455" spans="1:128" ht="25.5" x14ac:dyDescent="0.2">
      <c r="A455" s="13" t="s">
        <v>539</v>
      </c>
      <c r="B455" s="13" t="s">
        <v>1760</v>
      </c>
      <c r="C455" s="39" t="s">
        <v>3490</v>
      </c>
      <c r="D455" s="1" t="s">
        <v>128</v>
      </c>
      <c r="E455" s="13" t="s">
        <v>173</v>
      </c>
      <c r="F455" s="13">
        <v>11</v>
      </c>
      <c r="G455" s="13">
        <v>0</v>
      </c>
      <c r="H455" s="13">
        <v>2</v>
      </c>
      <c r="I455" s="40">
        <f t="shared" si="294"/>
        <v>2</v>
      </c>
      <c r="J455" s="19">
        <f t="shared" si="295"/>
        <v>0.91860168410332199</v>
      </c>
      <c r="K455" s="1">
        <v>0</v>
      </c>
      <c r="L455" s="1">
        <v>0</v>
      </c>
      <c r="M455" s="1">
        <v>2</v>
      </c>
      <c r="N455" s="1">
        <v>7</v>
      </c>
      <c r="O455" s="1">
        <v>3</v>
      </c>
      <c r="P455" s="1">
        <v>1</v>
      </c>
      <c r="Q455" s="1">
        <v>1</v>
      </c>
      <c r="R455" s="15">
        <f t="shared" si="296"/>
        <v>0</v>
      </c>
      <c r="S455" s="15">
        <f t="shared" si="297"/>
        <v>0</v>
      </c>
      <c r="T455" s="16">
        <v>130.63333333329999</v>
      </c>
      <c r="U455" s="16">
        <f t="shared" si="298"/>
        <v>11.875757575754545</v>
      </c>
      <c r="V455" s="16">
        <v>128.21</v>
      </c>
      <c r="W455" s="16">
        <f t="shared" si="299"/>
        <v>11.655454545454546</v>
      </c>
      <c r="X455" s="16">
        <v>373.56</v>
      </c>
      <c r="Y455" s="16">
        <f t="shared" si="300"/>
        <v>33.96</v>
      </c>
      <c r="Z455" s="21">
        <f t="shared" si="301"/>
        <v>0.25551547521772927</v>
      </c>
      <c r="AA455" s="20">
        <f t="shared" si="302"/>
        <v>0</v>
      </c>
      <c r="AB455">
        <v>13</v>
      </c>
      <c r="AC455" s="1">
        <v>6</v>
      </c>
      <c r="AD455" s="1">
        <v>11</v>
      </c>
      <c r="AE455" s="1">
        <v>2</v>
      </c>
      <c r="AF455" s="1">
        <v>2</v>
      </c>
      <c r="AG455" s="15">
        <f t="shared" si="303"/>
        <v>0</v>
      </c>
      <c r="AH455" s="15">
        <f t="shared" si="304"/>
        <v>0.33333333333333331</v>
      </c>
      <c r="AI455" s="15">
        <f t="shared" si="305"/>
        <v>0.33333333333333331</v>
      </c>
      <c r="AJ455" s="1">
        <v>56</v>
      </c>
      <c r="AK455" s="21">
        <f t="shared" si="306"/>
        <v>0.44094488188976377</v>
      </c>
      <c r="AL455" s="1">
        <v>26</v>
      </c>
      <c r="AM455" s="21">
        <f t="shared" si="307"/>
        <v>0.20472440944881889</v>
      </c>
      <c r="AN455" s="1">
        <v>45</v>
      </c>
      <c r="AO455" s="21">
        <f t="shared" si="308"/>
        <v>0.3543307086614173</v>
      </c>
      <c r="AP455" s="21">
        <f t="shared" si="309"/>
        <v>0.68292682926829273</v>
      </c>
      <c r="AQ455" s="1">
        <v>8</v>
      </c>
      <c r="AR455" s="4">
        <v>26.29</v>
      </c>
      <c r="AS455" s="41">
        <v>48</v>
      </c>
      <c r="AT455" s="41">
        <v>63</v>
      </c>
      <c r="AU455" s="41">
        <v>35</v>
      </c>
      <c r="AV455" s="21">
        <f t="shared" si="310"/>
        <v>0.43243243243243246</v>
      </c>
      <c r="AW455" s="26">
        <v>17.14</v>
      </c>
      <c r="AX455" s="42">
        <v>5</v>
      </c>
      <c r="AY455" s="41">
        <v>-0.151</v>
      </c>
      <c r="AZ455" s="1">
        <v>4</v>
      </c>
      <c r="BA455" s="43">
        <v>-3.9140000000000001</v>
      </c>
      <c r="BB455" s="16">
        <v>48.55</v>
      </c>
      <c r="BC455" s="26">
        <v>16.170000000000002</v>
      </c>
      <c r="BD455" s="43">
        <v>3.06</v>
      </c>
      <c r="BE455" s="43">
        <v>8.9600000000000009</v>
      </c>
      <c r="BF455" s="16">
        <v>53.83</v>
      </c>
      <c r="BG455" s="21">
        <f t="shared" si="311"/>
        <v>9.8360655737704916E-2</v>
      </c>
      <c r="BH455" s="44">
        <f t="shared" si="312"/>
        <v>0.967741935483871</v>
      </c>
      <c r="BI455" s="42">
        <f t="shared" si="313"/>
        <v>1066.1025912215759</v>
      </c>
      <c r="BJ455" s="21">
        <f t="shared" si="314"/>
        <v>6.6102591221575913E-2</v>
      </c>
      <c r="BK455" s="26">
        <f t="shared" si="315"/>
        <v>2.8078933000545976</v>
      </c>
      <c r="BL455" s="26">
        <f t="shared" si="316"/>
        <v>0.93596443335153257</v>
      </c>
      <c r="BM455" s="16">
        <f t="shared" si="317"/>
        <v>28.546915217221741</v>
      </c>
      <c r="BN455" s="16">
        <f t="shared" si="318"/>
        <v>29.014897433897509</v>
      </c>
      <c r="BO455" s="16">
        <f t="shared" si="319"/>
        <v>52.414008267685823</v>
      </c>
      <c r="BP455" s="16">
        <f t="shared" si="320"/>
        <v>51.478043834334294</v>
      </c>
      <c r="BQ455" s="16">
        <f t="shared" si="321"/>
        <v>0.93596443335152912</v>
      </c>
      <c r="BR455" s="1">
        <v>6</v>
      </c>
      <c r="BS455" s="1">
        <v>2</v>
      </c>
      <c r="BT455" s="42">
        <v>55</v>
      </c>
      <c r="BU455" s="42">
        <v>60</v>
      </c>
      <c r="BV455" s="42">
        <v>24</v>
      </c>
      <c r="BW455" s="42">
        <v>14</v>
      </c>
      <c r="BX455" s="42">
        <v>34</v>
      </c>
      <c r="BY455" s="42">
        <v>27</v>
      </c>
      <c r="BZ455" s="1">
        <v>53</v>
      </c>
      <c r="CA455" s="1">
        <v>59</v>
      </c>
      <c r="CB455" s="21">
        <f t="shared" si="322"/>
        <v>0.4732142857142857</v>
      </c>
      <c r="CC455" s="4">
        <v>-2.68</v>
      </c>
      <c r="CD455" s="45">
        <f t="shared" si="323"/>
        <v>-16.418279469087498</v>
      </c>
      <c r="CE455" s="26">
        <f t="shared" si="324"/>
        <v>1.7667844522968199</v>
      </c>
      <c r="CF455" s="26">
        <f t="shared" si="325"/>
        <v>3.8548024413748792</v>
      </c>
      <c r="CG455" s="26">
        <f t="shared" si="326"/>
        <v>28.268551236749119</v>
      </c>
      <c r="CH455" s="26">
        <f t="shared" si="327"/>
        <v>32.123353678123991</v>
      </c>
      <c r="CI455" s="26">
        <f t="shared" si="328"/>
        <v>53.646000642467072</v>
      </c>
      <c r="CJ455" s="26">
        <f t="shared" si="329"/>
        <v>55.252168326373273</v>
      </c>
      <c r="CK455" s="16">
        <f t="shared" si="330"/>
        <v>2.5421321172577294</v>
      </c>
      <c r="CL455" s="42">
        <v>11</v>
      </c>
      <c r="CM455" s="42">
        <v>24</v>
      </c>
      <c r="CN455" s="42">
        <v>165</v>
      </c>
      <c r="CO455" s="42">
        <v>176</v>
      </c>
      <c r="CP455" s="42">
        <v>75</v>
      </c>
      <c r="CQ455" s="42">
        <v>71</v>
      </c>
      <c r="CR455" s="42">
        <v>73</v>
      </c>
      <c r="CS455" s="42">
        <v>83</v>
      </c>
      <c r="CT455" s="1">
        <v>1</v>
      </c>
      <c r="CU455" s="1">
        <v>0</v>
      </c>
      <c r="CV455" s="42">
        <f t="shared" si="331"/>
        <v>-1</v>
      </c>
      <c r="CW455" s="26">
        <f t="shared" si="332"/>
        <v>0.459300842051661</v>
      </c>
      <c r="CX455" s="26">
        <f t="shared" si="333"/>
        <v>0</v>
      </c>
      <c r="CY455" s="26">
        <f t="shared" si="334"/>
        <v>-0.459300842051661</v>
      </c>
      <c r="CZ455" s="13">
        <v>5</v>
      </c>
      <c r="DA455" s="13">
        <v>5</v>
      </c>
      <c r="DB455" s="27">
        <v>4.37</v>
      </c>
      <c r="DC455" s="27">
        <v>4.41</v>
      </c>
      <c r="DD455" s="27">
        <v>4.9000000000000004</v>
      </c>
      <c r="DE455" s="27">
        <v>4.18</v>
      </c>
      <c r="DF455" s="1"/>
      <c r="DG455" s="1"/>
      <c r="DH455" s="21" t="str">
        <f t="shared" si="335"/>
        <v xml:space="preserve"> </v>
      </c>
      <c r="DI455" s="42"/>
      <c r="DJ455" s="42"/>
      <c r="DK455" s="1"/>
      <c r="DL455" s="1"/>
      <c r="DM455" s="1"/>
      <c r="DN455" s="1"/>
      <c r="DO455" s="1"/>
      <c r="DP455" s="1"/>
      <c r="DQ455" s="1"/>
      <c r="DR455" s="42"/>
      <c r="DS455" s="1"/>
      <c r="DT455" s="1"/>
      <c r="DU455" s="1"/>
      <c r="DV455" s="1"/>
      <c r="DW455" s="1"/>
      <c r="DX455" s="13"/>
    </row>
    <row r="456" spans="1:128" ht="25.5" x14ac:dyDescent="0.2">
      <c r="A456" s="13" t="s">
        <v>506</v>
      </c>
      <c r="B456" s="13" t="s">
        <v>1762</v>
      </c>
      <c r="C456" s="39" t="s">
        <v>3491</v>
      </c>
      <c r="D456" s="1" t="s">
        <v>190</v>
      </c>
      <c r="E456" s="13" t="s">
        <v>146</v>
      </c>
      <c r="F456" s="13">
        <v>53</v>
      </c>
      <c r="G456" s="13">
        <v>0</v>
      </c>
      <c r="H456" s="13">
        <v>6</v>
      </c>
      <c r="I456" s="40">
        <f t="shared" si="294"/>
        <v>6</v>
      </c>
      <c r="J456" s="19">
        <f t="shared" si="295"/>
        <v>0.82323347816144521</v>
      </c>
      <c r="K456" s="1">
        <v>0</v>
      </c>
      <c r="L456" s="1">
        <v>4</v>
      </c>
      <c r="M456" s="1">
        <v>2</v>
      </c>
      <c r="N456" s="1">
        <v>24</v>
      </c>
      <c r="O456" s="1">
        <v>11</v>
      </c>
      <c r="P456" s="1">
        <v>16</v>
      </c>
      <c r="Q456" s="1">
        <v>21</v>
      </c>
      <c r="R456" s="15">
        <f t="shared" si="296"/>
        <v>0</v>
      </c>
      <c r="S456" s="15">
        <f t="shared" si="297"/>
        <v>0</v>
      </c>
      <c r="T456" s="16">
        <v>437.3</v>
      </c>
      <c r="U456" s="16">
        <f t="shared" si="298"/>
        <v>8.2509433962264147</v>
      </c>
      <c r="V456" s="16">
        <v>433.74</v>
      </c>
      <c r="W456" s="16">
        <f t="shared" si="299"/>
        <v>8.1837735849056603</v>
      </c>
      <c r="X456" s="16">
        <v>2087.1999999999998</v>
      </c>
      <c r="Y456" s="16">
        <f t="shared" si="300"/>
        <v>39.381132075471697</v>
      </c>
      <c r="Z456" s="21">
        <f t="shared" si="301"/>
        <v>0.17205486842209652</v>
      </c>
      <c r="AA456" s="20">
        <f t="shared" si="302"/>
        <v>65.333333333333329</v>
      </c>
      <c r="AB456">
        <v>12</v>
      </c>
      <c r="AC456" s="1">
        <v>90</v>
      </c>
      <c r="AD456" s="1">
        <v>64</v>
      </c>
      <c r="AE456" s="1">
        <v>11</v>
      </c>
      <c r="AF456" s="1">
        <v>14</v>
      </c>
      <c r="AG456" s="15">
        <f t="shared" si="303"/>
        <v>0</v>
      </c>
      <c r="AH456" s="15">
        <f t="shared" si="304"/>
        <v>0.5</v>
      </c>
      <c r="AI456" s="15">
        <f t="shared" si="305"/>
        <v>0.5</v>
      </c>
      <c r="AJ456" s="1">
        <v>118</v>
      </c>
      <c r="AK456" s="21">
        <f t="shared" si="306"/>
        <v>0.30569948186528495</v>
      </c>
      <c r="AL456" s="1">
        <v>123</v>
      </c>
      <c r="AM456" s="21">
        <f t="shared" si="307"/>
        <v>0.31865284974093266</v>
      </c>
      <c r="AN456" s="1">
        <v>145</v>
      </c>
      <c r="AO456" s="21">
        <f t="shared" si="308"/>
        <v>0.37564766839378239</v>
      </c>
      <c r="AP456" s="21">
        <f t="shared" si="309"/>
        <v>0.48962655601659749</v>
      </c>
      <c r="AQ456" s="1">
        <v>7</v>
      </c>
      <c r="AR456" s="4">
        <v>-2.0499999999999998</v>
      </c>
      <c r="AS456" s="41">
        <v>167</v>
      </c>
      <c r="AT456" s="41">
        <v>152</v>
      </c>
      <c r="AU456" s="41">
        <v>131</v>
      </c>
      <c r="AV456" s="21">
        <f t="shared" si="310"/>
        <v>0.52351097178683381</v>
      </c>
      <c r="AW456" s="26">
        <v>16.41</v>
      </c>
      <c r="AX456" s="42">
        <v>14</v>
      </c>
      <c r="AY456" s="41">
        <v>-1.98</v>
      </c>
      <c r="AZ456" s="1">
        <v>14</v>
      </c>
      <c r="BA456" s="43">
        <v>-1.5329999999999999</v>
      </c>
      <c r="BB456" s="16">
        <v>49.34</v>
      </c>
      <c r="BC456" s="26">
        <v>16.829999999999998</v>
      </c>
      <c r="BD456" s="43">
        <v>-0.46900000000000003</v>
      </c>
      <c r="BE456" s="43">
        <v>2.19</v>
      </c>
      <c r="BF456" s="16">
        <v>49.41</v>
      </c>
      <c r="BG456" s="21">
        <f t="shared" si="311"/>
        <v>6.1224489795918366E-2</v>
      </c>
      <c r="BH456" s="44">
        <f t="shared" si="312"/>
        <v>0.95580110497237569</v>
      </c>
      <c r="BI456" s="42">
        <f t="shared" si="313"/>
        <v>1017.025594768294</v>
      </c>
      <c r="BJ456" s="21">
        <f t="shared" si="314"/>
        <v>1.7025594768294058E-2</v>
      </c>
      <c r="BK456" s="26">
        <f t="shared" si="315"/>
        <v>1.6599806335592751</v>
      </c>
      <c r="BL456" s="26">
        <f t="shared" si="316"/>
        <v>1.1066537557061835</v>
      </c>
      <c r="BM456" s="16">
        <f t="shared" si="317"/>
        <v>27.113017014801493</v>
      </c>
      <c r="BN456" s="16">
        <f t="shared" si="318"/>
        <v>25.038041222852399</v>
      </c>
      <c r="BO456" s="16">
        <f t="shared" si="319"/>
        <v>50.076082445704799</v>
      </c>
      <c r="BP456" s="16">
        <f t="shared" si="320"/>
        <v>48.139438373218979</v>
      </c>
      <c r="BQ456" s="16">
        <f t="shared" si="321"/>
        <v>1.9366440724858194</v>
      </c>
      <c r="BR456" s="1">
        <v>12</v>
      </c>
      <c r="BS456" s="1">
        <v>8</v>
      </c>
      <c r="BT456" s="42">
        <v>184</v>
      </c>
      <c r="BU456" s="42">
        <v>173</v>
      </c>
      <c r="BV456" s="42">
        <v>73</v>
      </c>
      <c r="BW456" s="42">
        <v>58</v>
      </c>
      <c r="BX456" s="42">
        <v>109</v>
      </c>
      <c r="BY456" s="42">
        <v>93</v>
      </c>
      <c r="BZ456" s="1">
        <v>169</v>
      </c>
      <c r="CA456" s="1">
        <v>151</v>
      </c>
      <c r="CB456" s="21">
        <f t="shared" si="322"/>
        <v>0.52812499999999996</v>
      </c>
      <c r="CC456" s="4">
        <v>0.72</v>
      </c>
      <c r="CD456" s="45">
        <f t="shared" si="323"/>
        <v>-1.6273932719125188</v>
      </c>
      <c r="CE456" s="26">
        <f t="shared" si="324"/>
        <v>2.6446914526638561</v>
      </c>
      <c r="CF456" s="26">
        <f t="shared" si="325"/>
        <v>2.4434649290916064</v>
      </c>
      <c r="CG456" s="26">
        <f t="shared" si="326"/>
        <v>29.06285933307781</v>
      </c>
      <c r="CH456" s="26">
        <f t="shared" si="327"/>
        <v>28.14296665389038</v>
      </c>
      <c r="CI456" s="26">
        <f t="shared" si="328"/>
        <v>56.487159831353011</v>
      </c>
      <c r="CJ456" s="26">
        <f t="shared" si="329"/>
        <v>54.963587581448841</v>
      </c>
      <c r="CK456" s="16">
        <f t="shared" si="330"/>
        <v>0.41307182258164943</v>
      </c>
      <c r="CL456" s="42">
        <v>92</v>
      </c>
      <c r="CM456" s="42">
        <v>85</v>
      </c>
      <c r="CN456" s="42">
        <v>919</v>
      </c>
      <c r="CO456" s="42">
        <v>894</v>
      </c>
      <c r="CP456" s="42">
        <v>427</v>
      </c>
      <c r="CQ456" s="42">
        <v>402</v>
      </c>
      <c r="CR456" s="42">
        <v>531</v>
      </c>
      <c r="CS456" s="42">
        <v>527</v>
      </c>
      <c r="CT456" s="1">
        <v>3</v>
      </c>
      <c r="CU456" s="1">
        <v>1</v>
      </c>
      <c r="CV456" s="42">
        <f t="shared" si="331"/>
        <v>-2</v>
      </c>
      <c r="CW456" s="26">
        <f t="shared" si="332"/>
        <v>0.41161673908072266</v>
      </c>
      <c r="CX456" s="26">
        <f t="shared" si="333"/>
        <v>0.13720557969357422</v>
      </c>
      <c r="CY456" s="26">
        <f t="shared" si="334"/>
        <v>-0.27441115938714844</v>
      </c>
      <c r="CZ456" s="13">
        <v>16</v>
      </c>
      <c r="DA456" s="13">
        <v>13</v>
      </c>
      <c r="DB456" s="27">
        <v>16.14</v>
      </c>
      <c r="DC456" s="27">
        <v>14.72</v>
      </c>
      <c r="DD456" s="27">
        <v>15.08</v>
      </c>
      <c r="DE456" s="27">
        <v>15</v>
      </c>
      <c r="DF456" s="13">
        <v>158</v>
      </c>
      <c r="DG456" s="13">
        <v>172</v>
      </c>
      <c r="DH456" s="21">
        <f t="shared" si="335"/>
        <v>0.47878787878787876</v>
      </c>
      <c r="DI456" s="42">
        <v>101</v>
      </c>
      <c r="DJ456" s="42">
        <v>48</v>
      </c>
      <c r="DK456" s="13">
        <v>20</v>
      </c>
      <c r="DL456" s="13">
        <v>0</v>
      </c>
      <c r="DM456" s="13">
        <v>0.19800000000000001</v>
      </c>
      <c r="DN456" s="13">
        <v>1</v>
      </c>
      <c r="DO456" s="13">
        <v>0</v>
      </c>
      <c r="DP456" s="13">
        <v>0.01</v>
      </c>
      <c r="DQ456" s="13">
        <v>108</v>
      </c>
      <c r="DR456" s="46">
        <v>52</v>
      </c>
      <c r="DS456" s="13">
        <v>0</v>
      </c>
      <c r="DT456" s="13">
        <v>13</v>
      </c>
      <c r="DU456" s="13">
        <v>-0.12</v>
      </c>
      <c r="DV456" s="13">
        <v>0</v>
      </c>
      <c r="DW456" s="13">
        <v>0</v>
      </c>
      <c r="DX456" s="13">
        <v>0</v>
      </c>
    </row>
    <row r="457" spans="1:128" ht="25.5" x14ac:dyDescent="0.2">
      <c r="A457" s="13" t="s">
        <v>1266</v>
      </c>
      <c r="B457" s="13" t="s">
        <v>1764</v>
      </c>
      <c r="C457" s="39" t="s">
        <v>3492</v>
      </c>
      <c r="D457" s="1" t="s">
        <v>167</v>
      </c>
      <c r="E457" s="13" t="s">
        <v>503</v>
      </c>
      <c r="F457" s="13">
        <v>31</v>
      </c>
      <c r="G457" s="13">
        <v>2</v>
      </c>
      <c r="H457" s="13">
        <v>3</v>
      </c>
      <c r="I457" s="40">
        <f t="shared" si="294"/>
        <v>5</v>
      </c>
      <c r="J457" s="19">
        <f t="shared" si="295"/>
        <v>0.84813645573190899</v>
      </c>
      <c r="K457" s="1">
        <v>0</v>
      </c>
      <c r="L457" s="1">
        <v>1</v>
      </c>
      <c r="M457" s="1">
        <v>1</v>
      </c>
      <c r="N457" s="1">
        <v>42</v>
      </c>
      <c r="O457" s="1">
        <v>14</v>
      </c>
      <c r="P457" s="1">
        <v>21</v>
      </c>
      <c r="Q457" s="1">
        <v>45</v>
      </c>
      <c r="R457" s="15">
        <f t="shared" si="296"/>
        <v>4.7619047619047616E-2</v>
      </c>
      <c r="S457" s="15">
        <f t="shared" si="297"/>
        <v>2.5974025974025976E-2</v>
      </c>
      <c r="T457" s="16">
        <v>353.71666666670001</v>
      </c>
      <c r="U457" s="16">
        <f t="shared" si="298"/>
        <v>11.410215053764516</v>
      </c>
      <c r="V457" s="16">
        <v>348.12</v>
      </c>
      <c r="W457" s="16">
        <f t="shared" si="299"/>
        <v>11.229677419354839</v>
      </c>
      <c r="X457" s="16">
        <v>1132.1199999999999</v>
      </c>
      <c r="Y457" s="16">
        <f t="shared" si="300"/>
        <v>36.519999999999996</v>
      </c>
      <c r="Z457" s="21">
        <f t="shared" si="301"/>
        <v>0.23517807923039508</v>
      </c>
      <c r="AA457" s="20">
        <f t="shared" si="302"/>
        <v>17.375</v>
      </c>
      <c r="AB457">
        <v>9</v>
      </c>
      <c r="AC457" s="1">
        <v>58</v>
      </c>
      <c r="AD457" s="1">
        <v>29</v>
      </c>
      <c r="AE457" s="1">
        <v>11</v>
      </c>
      <c r="AF457" s="1">
        <v>8</v>
      </c>
      <c r="AG457" s="15">
        <f t="shared" si="303"/>
        <v>0</v>
      </c>
      <c r="AH457" s="15">
        <f t="shared" si="304"/>
        <v>0.25</v>
      </c>
      <c r="AI457" s="15">
        <f t="shared" si="305"/>
        <v>0.25</v>
      </c>
      <c r="AJ457" s="1">
        <v>94</v>
      </c>
      <c r="AK457" s="21">
        <f t="shared" si="306"/>
        <v>0.29936305732484075</v>
      </c>
      <c r="AL457" s="1">
        <v>91</v>
      </c>
      <c r="AM457" s="21">
        <f t="shared" si="307"/>
        <v>0.28980891719745222</v>
      </c>
      <c r="AN457" s="1">
        <v>129</v>
      </c>
      <c r="AO457" s="21">
        <f t="shared" si="308"/>
        <v>0.41082802547770703</v>
      </c>
      <c r="AP457" s="21">
        <f t="shared" si="309"/>
        <v>0.50810810810810814</v>
      </c>
      <c r="AQ457" s="1">
        <v>7</v>
      </c>
      <c r="AR457" s="4">
        <v>-1.54</v>
      </c>
      <c r="AS457" s="41">
        <v>127</v>
      </c>
      <c r="AT457" s="41">
        <v>136</v>
      </c>
      <c r="AU457" s="41">
        <v>127</v>
      </c>
      <c r="AV457" s="21">
        <f t="shared" si="310"/>
        <v>0.4828897338403042</v>
      </c>
      <c r="AW457" s="26">
        <v>17</v>
      </c>
      <c r="AX457" s="42">
        <v>9</v>
      </c>
      <c r="AY457" s="41">
        <v>0.112</v>
      </c>
      <c r="AZ457" s="1">
        <v>8</v>
      </c>
      <c r="BA457" s="43">
        <v>1.105</v>
      </c>
      <c r="BB457" s="16">
        <v>50.55</v>
      </c>
      <c r="BC457" s="26">
        <v>17.68</v>
      </c>
      <c r="BD457" s="43">
        <v>0.51300000000000001</v>
      </c>
      <c r="BE457" s="43">
        <v>0.16500000000000001</v>
      </c>
      <c r="BF457" s="16">
        <v>48.23</v>
      </c>
      <c r="BG457" s="21">
        <f t="shared" si="311"/>
        <v>5.7553956834532377E-2</v>
      </c>
      <c r="BH457" s="44">
        <f t="shared" si="312"/>
        <v>0.93220338983050843</v>
      </c>
      <c r="BI457" s="42">
        <f t="shared" si="313"/>
        <v>989.75734666504081</v>
      </c>
      <c r="BJ457" s="21">
        <f t="shared" si="314"/>
        <v>-1.024265333495919E-2</v>
      </c>
      <c r="BK457" s="26">
        <f t="shared" si="315"/>
        <v>1.3788348845225784</v>
      </c>
      <c r="BL457" s="26">
        <f t="shared" si="316"/>
        <v>2.0682523267838677</v>
      </c>
      <c r="BM457" s="16">
        <f t="shared" si="317"/>
        <v>23.957256118579799</v>
      </c>
      <c r="BN457" s="16">
        <f t="shared" si="318"/>
        <v>30.506721820062047</v>
      </c>
      <c r="BO457" s="16">
        <f t="shared" si="319"/>
        <v>45.846259910375736</v>
      </c>
      <c r="BP457" s="16">
        <f t="shared" si="320"/>
        <v>56.015167183729744</v>
      </c>
      <c r="BQ457" s="16">
        <f t="shared" si="321"/>
        <v>-10.168907273354009</v>
      </c>
      <c r="BR457" s="1">
        <v>8</v>
      </c>
      <c r="BS457" s="1">
        <v>12</v>
      </c>
      <c r="BT457" s="42">
        <v>131</v>
      </c>
      <c r="BU457" s="42">
        <v>165</v>
      </c>
      <c r="BV457" s="42">
        <v>51</v>
      </c>
      <c r="BW457" s="42">
        <v>67</v>
      </c>
      <c r="BX457" s="42">
        <v>81</v>
      </c>
      <c r="BY457" s="42">
        <v>76</v>
      </c>
      <c r="BZ457" s="1">
        <v>134</v>
      </c>
      <c r="CA457" s="1">
        <v>141</v>
      </c>
      <c r="CB457" s="21">
        <f t="shared" si="322"/>
        <v>0.48727272727272725</v>
      </c>
      <c r="CC457" s="4">
        <v>-0.41</v>
      </c>
      <c r="CD457" s="45">
        <f t="shared" si="323"/>
        <v>-9.5135018679486016</v>
      </c>
      <c r="CE457" s="26">
        <f t="shared" si="324"/>
        <v>2.1199166166130801</v>
      </c>
      <c r="CF457" s="26">
        <f t="shared" si="325"/>
        <v>1.9079249549517721</v>
      </c>
      <c r="CG457" s="26">
        <f t="shared" si="326"/>
        <v>27.293926438893404</v>
      </c>
      <c r="CH457" s="26">
        <f t="shared" si="327"/>
        <v>27.293926438893404</v>
      </c>
      <c r="CI457" s="26">
        <f t="shared" si="328"/>
        <v>53.315902907818959</v>
      </c>
      <c r="CJ457" s="26">
        <f t="shared" si="329"/>
        <v>54.852842454863442</v>
      </c>
      <c r="CK457" s="16">
        <f t="shared" si="330"/>
        <v>-8.6319677263095258</v>
      </c>
      <c r="CL457" s="42">
        <v>40</v>
      </c>
      <c r="CM457" s="42">
        <v>36</v>
      </c>
      <c r="CN457" s="42">
        <v>475</v>
      </c>
      <c r="CO457" s="42">
        <v>479</v>
      </c>
      <c r="CP457" s="42">
        <v>227</v>
      </c>
      <c r="CQ457" s="42">
        <v>233</v>
      </c>
      <c r="CR457" s="42">
        <v>287</v>
      </c>
      <c r="CS457" s="42">
        <v>264</v>
      </c>
      <c r="CT457" s="1">
        <v>6</v>
      </c>
      <c r="CU457" s="1">
        <v>4</v>
      </c>
      <c r="CV457" s="42">
        <f t="shared" si="331"/>
        <v>-2</v>
      </c>
      <c r="CW457" s="26">
        <f t="shared" si="332"/>
        <v>1.0177637468782907</v>
      </c>
      <c r="CX457" s="26">
        <f t="shared" si="333"/>
        <v>0.67850916458552712</v>
      </c>
      <c r="CY457" s="26">
        <f t="shared" si="334"/>
        <v>-0.33925458229276356</v>
      </c>
      <c r="CZ457" s="13">
        <v>11</v>
      </c>
      <c r="DA457" s="13">
        <v>12</v>
      </c>
      <c r="DB457" s="27">
        <v>12.24</v>
      </c>
      <c r="DC457" s="27">
        <v>12.07</v>
      </c>
      <c r="DD457" s="27">
        <v>12.18</v>
      </c>
      <c r="DE457" s="27">
        <v>12.35</v>
      </c>
      <c r="DF457" s="13">
        <v>130</v>
      </c>
      <c r="DG457" s="13">
        <v>137</v>
      </c>
      <c r="DH457" s="21">
        <f t="shared" si="335"/>
        <v>0.48689138576779029</v>
      </c>
      <c r="DI457" s="42">
        <v>74</v>
      </c>
      <c r="DJ457" s="42">
        <v>31</v>
      </c>
      <c r="DK457" s="13">
        <v>5</v>
      </c>
      <c r="DL457" s="13">
        <v>0</v>
      </c>
      <c r="DM457" s="13">
        <v>6.8000000000000005E-2</v>
      </c>
      <c r="DN457" s="13">
        <v>0</v>
      </c>
      <c r="DO457" s="13">
        <v>0</v>
      </c>
      <c r="DP457" s="13">
        <v>0</v>
      </c>
      <c r="DQ457" s="13">
        <v>66</v>
      </c>
      <c r="DR457" s="46">
        <v>32</v>
      </c>
      <c r="DS457" s="13">
        <v>1</v>
      </c>
      <c r="DT457" s="13">
        <v>12</v>
      </c>
      <c r="DU457" s="13">
        <v>-0.16700000000000001</v>
      </c>
      <c r="DV457" s="13">
        <v>0</v>
      </c>
      <c r="DW457" s="13">
        <v>1</v>
      </c>
      <c r="DX457" s="13">
        <v>-1.4999999999999999E-2</v>
      </c>
    </row>
    <row r="458" spans="1:128" ht="25.5" x14ac:dyDescent="0.2">
      <c r="A458" s="13" t="s">
        <v>1008</v>
      </c>
      <c r="B458" s="13" t="s">
        <v>1767</v>
      </c>
      <c r="C458" s="39" t="s">
        <v>3493</v>
      </c>
      <c r="D458" s="1" t="s">
        <v>167</v>
      </c>
      <c r="E458" s="13" t="s">
        <v>173</v>
      </c>
      <c r="F458" s="13">
        <v>1</v>
      </c>
      <c r="G458" s="13">
        <v>0</v>
      </c>
      <c r="H458" s="13">
        <v>0</v>
      </c>
      <c r="I458" s="40">
        <f t="shared" si="294"/>
        <v>0</v>
      </c>
      <c r="J458" s="19">
        <f t="shared" si="295"/>
        <v>0</v>
      </c>
      <c r="K458" s="1">
        <v>0</v>
      </c>
      <c r="L458" s="1">
        <v>0</v>
      </c>
      <c r="M458" s="1">
        <v>0</v>
      </c>
      <c r="N458" s="1">
        <v>2</v>
      </c>
      <c r="O458" s="1">
        <v>1</v>
      </c>
      <c r="P458" s="1">
        <v>0</v>
      </c>
      <c r="Q458" s="1">
        <v>1</v>
      </c>
      <c r="R458" s="15">
        <f t="shared" si="296"/>
        <v>0</v>
      </c>
      <c r="S458" s="15">
        <f t="shared" si="297"/>
        <v>0</v>
      </c>
      <c r="T458" s="16">
        <v>9.0833333333000006</v>
      </c>
      <c r="U458" s="16">
        <f t="shared" si="298"/>
        <v>9.0833333333000006</v>
      </c>
      <c r="V458" s="16">
        <v>10.08</v>
      </c>
      <c r="W458" s="16">
        <f t="shared" si="299"/>
        <v>10.08</v>
      </c>
      <c r="X458" s="16">
        <v>37.94</v>
      </c>
      <c r="Y458" s="16">
        <f t="shared" si="300"/>
        <v>37.94</v>
      </c>
      <c r="Z458" s="21">
        <f t="shared" si="301"/>
        <v>0.2099125364431487</v>
      </c>
      <c r="AA458" s="20">
        <f t="shared" si="302"/>
        <v>0</v>
      </c>
      <c r="AB458">
        <v>0</v>
      </c>
      <c r="AC458" s="1">
        <v>2</v>
      </c>
      <c r="AD458" s="1">
        <v>1</v>
      </c>
      <c r="AE458" s="1">
        <v>0</v>
      </c>
      <c r="AF458" s="1">
        <v>0</v>
      </c>
      <c r="AG458" s="15">
        <f t="shared" si="303"/>
        <v>0</v>
      </c>
      <c r="AH458" s="15">
        <f t="shared" si="304"/>
        <v>0</v>
      </c>
      <c r="AI458" s="15">
        <f t="shared" si="305"/>
        <v>0</v>
      </c>
      <c r="AJ458" s="1">
        <v>3</v>
      </c>
      <c r="AK458" s="21">
        <f t="shared" si="306"/>
        <v>0.33333333333333331</v>
      </c>
      <c r="AL458" s="1">
        <v>4</v>
      </c>
      <c r="AM458" s="21">
        <f t="shared" si="307"/>
        <v>0.44444444444444442</v>
      </c>
      <c r="AN458" s="1">
        <v>2</v>
      </c>
      <c r="AO458" s="21">
        <f t="shared" si="308"/>
        <v>0.22222222222222221</v>
      </c>
      <c r="AP458" s="21">
        <f t="shared" si="309"/>
        <v>0.42857142857142855</v>
      </c>
      <c r="AQ458" s="1">
        <v>1</v>
      </c>
      <c r="AR458" s="4">
        <v>13.82</v>
      </c>
      <c r="AS458" s="41">
        <v>1</v>
      </c>
      <c r="AT458" s="41">
        <v>3</v>
      </c>
      <c r="AU458" s="41">
        <v>4</v>
      </c>
      <c r="AV458" s="21">
        <f t="shared" si="310"/>
        <v>0.25</v>
      </c>
      <c r="AW458" s="26">
        <v>15.61</v>
      </c>
      <c r="AX458" s="42">
        <v>7</v>
      </c>
      <c r="AY458" s="41">
        <v>-6.0140000000000002</v>
      </c>
      <c r="AZ458" s="1">
        <v>7</v>
      </c>
      <c r="BA458" s="43">
        <v>-0.93800000000000006</v>
      </c>
      <c r="BB458" s="16">
        <v>48.4</v>
      </c>
      <c r="BC458" s="26">
        <v>14.52</v>
      </c>
      <c r="BD458" s="43">
        <v>15.446999999999999</v>
      </c>
      <c r="BE458" s="43">
        <v>5.4790000000000001</v>
      </c>
      <c r="BF458" s="16">
        <v>48.88</v>
      </c>
      <c r="BG458" s="21">
        <f t="shared" si="311"/>
        <v>0</v>
      </c>
      <c r="BH458" s="44">
        <f t="shared" si="312"/>
        <v>0.8</v>
      </c>
      <c r="BI458" s="42">
        <f t="shared" si="313"/>
        <v>800</v>
      </c>
      <c r="BJ458" s="21">
        <f t="shared" si="314"/>
        <v>-0.19999999999999996</v>
      </c>
      <c r="BK458" s="26">
        <f t="shared" si="315"/>
        <v>0</v>
      </c>
      <c r="BL458" s="26">
        <f t="shared" si="316"/>
        <v>5.9523809523809517</v>
      </c>
      <c r="BM458" s="16">
        <f t="shared" si="317"/>
        <v>11.904761904761903</v>
      </c>
      <c r="BN458" s="16">
        <f t="shared" si="318"/>
        <v>29.761904761904763</v>
      </c>
      <c r="BO458" s="16">
        <f t="shared" si="319"/>
        <v>59.523809523809526</v>
      </c>
      <c r="BP458" s="16">
        <f t="shared" si="320"/>
        <v>41.666666666666664</v>
      </c>
      <c r="BQ458" s="16">
        <f t="shared" si="321"/>
        <v>17.857142857142861</v>
      </c>
      <c r="BR458" s="1">
        <v>0</v>
      </c>
      <c r="BS458" s="1">
        <v>1</v>
      </c>
      <c r="BT458" s="42">
        <v>2</v>
      </c>
      <c r="BU458" s="42">
        <v>4</v>
      </c>
      <c r="BV458" s="42">
        <v>4</v>
      </c>
      <c r="BW458" s="42">
        <v>1</v>
      </c>
      <c r="BX458" s="42">
        <v>1</v>
      </c>
      <c r="BY458" s="42">
        <v>4</v>
      </c>
      <c r="BZ458" s="1">
        <v>3</v>
      </c>
      <c r="CA458" s="1">
        <v>4</v>
      </c>
      <c r="CB458" s="21">
        <f t="shared" si="322"/>
        <v>0.42857142857142855</v>
      </c>
      <c r="CC458" s="4">
        <v>13.13</v>
      </c>
      <c r="CD458" s="45">
        <f t="shared" si="323"/>
        <v>13.064428571428577</v>
      </c>
      <c r="CE458" s="26">
        <f t="shared" si="324"/>
        <v>1.5814443858724303</v>
      </c>
      <c r="CF458" s="26">
        <f t="shared" si="325"/>
        <v>0</v>
      </c>
      <c r="CG458" s="26">
        <f t="shared" si="326"/>
        <v>18.977332630469164</v>
      </c>
      <c r="CH458" s="26">
        <f t="shared" si="327"/>
        <v>49.024775962045332</v>
      </c>
      <c r="CI458" s="26">
        <f t="shared" si="328"/>
        <v>41.117554032683188</v>
      </c>
      <c r="CJ458" s="26">
        <f t="shared" si="329"/>
        <v>83.816552451238792</v>
      </c>
      <c r="CK458" s="16">
        <f t="shared" si="330"/>
        <v>60.556141275698465</v>
      </c>
      <c r="CL458" s="42">
        <v>1</v>
      </c>
      <c r="CM458" s="42">
        <v>0</v>
      </c>
      <c r="CN458" s="42">
        <v>11</v>
      </c>
      <c r="CO458" s="42">
        <v>31</v>
      </c>
      <c r="CP458" s="42">
        <v>3</v>
      </c>
      <c r="CQ458" s="42">
        <v>6</v>
      </c>
      <c r="CR458" s="42">
        <v>16</v>
      </c>
      <c r="CS458" s="42">
        <v>11</v>
      </c>
      <c r="CT458" s="1">
        <v>0</v>
      </c>
      <c r="CU458" s="1">
        <v>0</v>
      </c>
      <c r="CV458" s="42">
        <f t="shared" si="331"/>
        <v>0</v>
      </c>
      <c r="CW458" s="26">
        <f t="shared" si="332"/>
        <v>0</v>
      </c>
      <c r="CX458" s="26">
        <f t="shared" si="333"/>
        <v>0</v>
      </c>
      <c r="CY458" s="26">
        <f t="shared" si="334"/>
        <v>0</v>
      </c>
      <c r="CZ458" s="13">
        <v>0</v>
      </c>
      <c r="DA458" s="13">
        <v>0</v>
      </c>
      <c r="DB458" s="27">
        <v>0.25</v>
      </c>
      <c r="DC458" s="27">
        <v>0.22</v>
      </c>
      <c r="DD458" s="27">
        <v>0.28000000000000003</v>
      </c>
      <c r="DE458" s="27">
        <v>0.28000000000000003</v>
      </c>
      <c r="DF458" s="1"/>
      <c r="DG458" s="1"/>
      <c r="DH458" s="21" t="str">
        <f t="shared" si="335"/>
        <v xml:space="preserve"> </v>
      </c>
      <c r="DI458" s="42"/>
      <c r="DJ458" s="42"/>
      <c r="DK458" s="1"/>
      <c r="DL458" s="1"/>
      <c r="DM458" s="1"/>
      <c r="DN458" s="1"/>
      <c r="DO458" s="1"/>
      <c r="DP458" s="1"/>
      <c r="DQ458" s="1"/>
      <c r="DR458" s="42"/>
      <c r="DS458" s="1"/>
      <c r="DT458" s="1"/>
      <c r="DU458" s="1"/>
      <c r="DV458" s="1"/>
      <c r="DW458" s="1"/>
      <c r="DX458" s="13"/>
    </row>
    <row r="459" spans="1:128" ht="25.5" x14ac:dyDescent="0.2">
      <c r="A459" s="13" t="s">
        <v>1252</v>
      </c>
      <c r="B459" s="13" t="s">
        <v>1770</v>
      </c>
      <c r="C459" s="39" t="s">
        <v>3494</v>
      </c>
      <c r="D459" s="1" t="s">
        <v>482</v>
      </c>
      <c r="E459" s="13" t="s">
        <v>146</v>
      </c>
      <c r="F459" s="13">
        <v>67</v>
      </c>
      <c r="G459" s="13">
        <v>6</v>
      </c>
      <c r="H459" s="13">
        <v>9</v>
      </c>
      <c r="I459" s="40">
        <f t="shared" si="294"/>
        <v>15</v>
      </c>
      <c r="J459" s="19">
        <f t="shared" si="295"/>
        <v>1.0953791228853542</v>
      </c>
      <c r="K459" s="1">
        <v>6</v>
      </c>
      <c r="L459" s="1">
        <v>4</v>
      </c>
      <c r="M459" s="1">
        <v>2</v>
      </c>
      <c r="N459" s="1">
        <v>88</v>
      </c>
      <c r="O459" s="1">
        <v>31</v>
      </c>
      <c r="P459" s="1">
        <v>38</v>
      </c>
      <c r="Q459" s="1">
        <v>92</v>
      </c>
      <c r="R459" s="15">
        <f t="shared" si="296"/>
        <v>6.8181818181818177E-2</v>
      </c>
      <c r="S459" s="15">
        <f t="shared" si="297"/>
        <v>3.8216560509554139E-2</v>
      </c>
      <c r="T459" s="16">
        <v>821.63333333330002</v>
      </c>
      <c r="U459" s="16">
        <f t="shared" si="298"/>
        <v>12.263184079601492</v>
      </c>
      <c r="V459" s="16">
        <v>799.52</v>
      </c>
      <c r="W459" s="16">
        <f t="shared" si="299"/>
        <v>11.933134328358209</v>
      </c>
      <c r="X459" s="16">
        <v>2366.39</v>
      </c>
      <c r="Y459" s="16">
        <f t="shared" si="300"/>
        <v>35.319253731343281</v>
      </c>
      <c r="Z459" s="21">
        <f t="shared" si="301"/>
        <v>0.25254034385058327</v>
      </c>
      <c r="AA459" s="20">
        <f t="shared" si="302"/>
        <v>51.741935483870968</v>
      </c>
      <c r="AB459">
        <v>31</v>
      </c>
      <c r="AC459" s="1">
        <v>163</v>
      </c>
      <c r="AD459" s="1">
        <v>133</v>
      </c>
      <c r="AE459" s="1">
        <v>12</v>
      </c>
      <c r="AF459" s="1">
        <v>24</v>
      </c>
      <c r="AG459" s="15">
        <f t="shared" si="303"/>
        <v>0.19354838709677419</v>
      </c>
      <c r="AH459" s="15">
        <f t="shared" si="304"/>
        <v>0.19354838709677419</v>
      </c>
      <c r="AI459" s="15">
        <f t="shared" si="305"/>
        <v>0.38709677419354838</v>
      </c>
      <c r="AJ459" s="1">
        <v>199</v>
      </c>
      <c r="AK459" s="21">
        <f t="shared" si="306"/>
        <v>0.29613095238095238</v>
      </c>
      <c r="AL459" s="1">
        <v>216</v>
      </c>
      <c r="AM459" s="21">
        <f t="shared" si="307"/>
        <v>0.32142857142857145</v>
      </c>
      <c r="AN459" s="1">
        <v>257</v>
      </c>
      <c r="AO459" s="21">
        <f t="shared" si="308"/>
        <v>0.38244047619047616</v>
      </c>
      <c r="AP459" s="21">
        <f t="shared" si="309"/>
        <v>0.4795180722891566</v>
      </c>
      <c r="AQ459" s="1">
        <v>8</v>
      </c>
      <c r="AR459" s="4">
        <v>-4.1900000000000004</v>
      </c>
      <c r="AS459" s="41">
        <v>279</v>
      </c>
      <c r="AT459" s="41">
        <v>273</v>
      </c>
      <c r="AU459" s="41">
        <v>238</v>
      </c>
      <c r="AV459" s="21">
        <f t="shared" si="310"/>
        <v>0.50543478260869568</v>
      </c>
      <c r="AW459" s="26">
        <v>17.09</v>
      </c>
      <c r="AX459" s="42">
        <v>11</v>
      </c>
      <c r="AY459" s="41">
        <v>0.187</v>
      </c>
      <c r="AZ459" s="1">
        <v>10</v>
      </c>
      <c r="BA459" s="43">
        <v>-0.53100000000000003</v>
      </c>
      <c r="BB459" s="16">
        <v>49.54</v>
      </c>
      <c r="BC459" s="26">
        <v>17.52</v>
      </c>
      <c r="BD459" s="43">
        <v>-9.8000000000000004E-2</v>
      </c>
      <c r="BE459" s="43">
        <v>0.65700000000000003</v>
      </c>
      <c r="BF459" s="16">
        <v>51.24</v>
      </c>
      <c r="BG459" s="21">
        <f t="shared" si="311"/>
        <v>7.7306733167082295E-2</v>
      </c>
      <c r="BH459" s="44">
        <f t="shared" si="312"/>
        <v>0.91831683168316836</v>
      </c>
      <c r="BI459" s="42">
        <f t="shared" si="313"/>
        <v>995.62356485025066</v>
      </c>
      <c r="BJ459" s="21">
        <f t="shared" si="314"/>
        <v>-4.3764351497493498E-3</v>
      </c>
      <c r="BK459" s="26">
        <f t="shared" si="315"/>
        <v>2.3263958375025018</v>
      </c>
      <c r="BL459" s="26">
        <f t="shared" si="316"/>
        <v>2.4764858915349208</v>
      </c>
      <c r="BM459" s="16">
        <f t="shared" si="317"/>
        <v>30.093055833500099</v>
      </c>
      <c r="BN459" s="16">
        <f t="shared" si="318"/>
        <v>30.31819091454873</v>
      </c>
      <c r="BO459" s="16">
        <f t="shared" si="319"/>
        <v>55.308184910946572</v>
      </c>
      <c r="BP459" s="16">
        <f t="shared" si="320"/>
        <v>53.281969181508906</v>
      </c>
      <c r="BQ459" s="16">
        <f t="shared" si="321"/>
        <v>2.0262157294376664</v>
      </c>
      <c r="BR459" s="1">
        <v>31</v>
      </c>
      <c r="BS459" s="1">
        <v>33</v>
      </c>
      <c r="BT459" s="42">
        <v>370</v>
      </c>
      <c r="BU459" s="42">
        <v>371</v>
      </c>
      <c r="BV459" s="42">
        <v>141</v>
      </c>
      <c r="BW459" s="42">
        <v>139</v>
      </c>
      <c r="BX459" s="42">
        <v>167</v>
      </c>
      <c r="BY459" s="42">
        <v>195</v>
      </c>
      <c r="BZ459" s="1">
        <v>376</v>
      </c>
      <c r="CA459" s="1">
        <v>317</v>
      </c>
      <c r="CB459" s="21">
        <f t="shared" si="322"/>
        <v>0.54256854256854259</v>
      </c>
      <c r="CC459" s="4">
        <v>3.51</v>
      </c>
      <c r="CD459" s="45">
        <f t="shared" si="323"/>
        <v>1.2397819944979069</v>
      </c>
      <c r="CE459" s="26">
        <f t="shared" si="324"/>
        <v>2.8397685926664669</v>
      </c>
      <c r="CF459" s="26">
        <f t="shared" si="325"/>
        <v>2.2819569048212678</v>
      </c>
      <c r="CG459" s="26">
        <f t="shared" si="326"/>
        <v>29.995055760039556</v>
      </c>
      <c r="CH459" s="26">
        <f t="shared" si="327"/>
        <v>32.809469275985791</v>
      </c>
      <c r="CI459" s="26">
        <f t="shared" si="328"/>
        <v>57.251763234293591</v>
      </c>
      <c r="CJ459" s="26">
        <f t="shared" si="329"/>
        <v>57.403893694615007</v>
      </c>
      <c r="CK459" s="16">
        <f t="shared" si="330"/>
        <v>2.1783461897590826</v>
      </c>
      <c r="CL459" s="42">
        <v>112</v>
      </c>
      <c r="CM459" s="42">
        <v>90</v>
      </c>
      <c r="CN459" s="42">
        <v>1071</v>
      </c>
      <c r="CO459" s="42">
        <v>1204</v>
      </c>
      <c r="CP459" s="42">
        <v>447</v>
      </c>
      <c r="CQ459" s="42">
        <v>451</v>
      </c>
      <c r="CR459" s="42">
        <v>519</v>
      </c>
      <c r="CS459" s="42">
        <v>628</v>
      </c>
      <c r="CT459" s="1">
        <v>6</v>
      </c>
      <c r="CU459" s="1">
        <v>9</v>
      </c>
      <c r="CV459" s="42">
        <f t="shared" si="331"/>
        <v>3</v>
      </c>
      <c r="CW459" s="26">
        <f t="shared" si="332"/>
        <v>0.43815164915414168</v>
      </c>
      <c r="CX459" s="26">
        <f t="shared" si="333"/>
        <v>0.65722747373121249</v>
      </c>
      <c r="CY459" s="26">
        <f t="shared" si="334"/>
        <v>0.21907582457707084</v>
      </c>
      <c r="CZ459" s="13">
        <v>31</v>
      </c>
      <c r="DA459" s="13">
        <v>30</v>
      </c>
      <c r="DB459" s="27">
        <v>30.5</v>
      </c>
      <c r="DC459" s="27">
        <v>27.17</v>
      </c>
      <c r="DD459" s="27">
        <v>30.9</v>
      </c>
      <c r="DE459" s="27">
        <v>30.36</v>
      </c>
      <c r="DF459" s="13">
        <v>118</v>
      </c>
      <c r="DG459" s="13">
        <v>124</v>
      </c>
      <c r="DH459" s="21">
        <f t="shared" si="335"/>
        <v>0.48760330578512395</v>
      </c>
      <c r="DI459" s="42">
        <v>85</v>
      </c>
      <c r="DJ459" s="42">
        <v>37</v>
      </c>
      <c r="DK459" s="13">
        <v>8</v>
      </c>
      <c r="DL459" s="13">
        <v>1</v>
      </c>
      <c r="DM459" s="13">
        <v>8.2000000000000003E-2</v>
      </c>
      <c r="DN459" s="13">
        <v>2</v>
      </c>
      <c r="DO459" s="13">
        <v>0</v>
      </c>
      <c r="DP459" s="13">
        <v>2.4E-2</v>
      </c>
      <c r="DQ459" s="13">
        <v>57</v>
      </c>
      <c r="DR459" s="46">
        <v>28</v>
      </c>
      <c r="DS459" s="13">
        <v>1</v>
      </c>
      <c r="DT459" s="13">
        <v>10</v>
      </c>
      <c r="DU459" s="13">
        <v>-0.158</v>
      </c>
      <c r="DV459" s="13">
        <v>0</v>
      </c>
      <c r="DW459" s="13">
        <v>0</v>
      </c>
      <c r="DX459" s="13">
        <v>0</v>
      </c>
    </row>
    <row r="460" spans="1:128" ht="25.5" x14ac:dyDescent="0.2">
      <c r="A460" s="13" t="s">
        <v>1772</v>
      </c>
      <c r="B460" s="13" t="s">
        <v>1773</v>
      </c>
      <c r="C460" s="39" t="s">
        <v>3495</v>
      </c>
      <c r="D460" s="1" t="s">
        <v>167</v>
      </c>
      <c r="E460" s="13" t="s">
        <v>146</v>
      </c>
      <c r="F460" s="13">
        <v>57</v>
      </c>
      <c r="G460" s="13">
        <v>7</v>
      </c>
      <c r="H460" s="13">
        <v>9</v>
      </c>
      <c r="I460" s="40">
        <f t="shared" si="294"/>
        <v>16</v>
      </c>
      <c r="J460" s="19">
        <f t="shared" si="295"/>
        <v>1.5718807990394918</v>
      </c>
      <c r="K460" s="1">
        <v>6</v>
      </c>
      <c r="L460" s="1">
        <v>6</v>
      </c>
      <c r="M460" s="1">
        <v>3</v>
      </c>
      <c r="N460" s="1">
        <v>77</v>
      </c>
      <c r="O460" s="1">
        <v>21</v>
      </c>
      <c r="P460" s="1">
        <v>32</v>
      </c>
      <c r="Q460" s="1">
        <v>69</v>
      </c>
      <c r="R460" s="15">
        <f t="shared" si="296"/>
        <v>9.0909090909090912E-2</v>
      </c>
      <c r="S460" s="15">
        <f t="shared" si="297"/>
        <v>5.3846153846153849E-2</v>
      </c>
      <c r="T460" s="16">
        <v>610.73333333330004</v>
      </c>
      <c r="U460" s="16">
        <f t="shared" si="298"/>
        <v>10.714619883040351</v>
      </c>
      <c r="V460" s="16">
        <v>585.36</v>
      </c>
      <c r="W460" s="16">
        <f t="shared" si="299"/>
        <v>10.269473684210526</v>
      </c>
      <c r="X460" s="16">
        <v>2143.7800000000002</v>
      </c>
      <c r="Y460" s="16">
        <f t="shared" si="300"/>
        <v>37.610175438596492</v>
      </c>
      <c r="Z460" s="21">
        <f t="shared" si="301"/>
        <v>0.21448514916786973</v>
      </c>
      <c r="AA460" s="20">
        <f t="shared" si="302"/>
        <v>69.27272727272728</v>
      </c>
      <c r="AB460">
        <v>15</v>
      </c>
      <c r="AC460" s="1">
        <v>38</v>
      </c>
      <c r="AD460" s="1">
        <v>33</v>
      </c>
      <c r="AE460" s="1">
        <v>12</v>
      </c>
      <c r="AF460" s="1">
        <v>10</v>
      </c>
      <c r="AG460" s="15">
        <f t="shared" si="303"/>
        <v>0.31818181818181818</v>
      </c>
      <c r="AH460" s="15">
        <f t="shared" si="304"/>
        <v>0.40909090909090912</v>
      </c>
      <c r="AI460" s="15">
        <f t="shared" si="305"/>
        <v>0.72727272727272729</v>
      </c>
      <c r="AJ460" s="1">
        <v>200</v>
      </c>
      <c r="AK460" s="21">
        <f t="shared" si="306"/>
        <v>0.38022813688212925</v>
      </c>
      <c r="AL460" s="1">
        <v>149</v>
      </c>
      <c r="AM460" s="21">
        <f t="shared" si="307"/>
        <v>0.28326996197718629</v>
      </c>
      <c r="AN460" s="1">
        <v>177</v>
      </c>
      <c r="AO460" s="21">
        <f t="shared" si="308"/>
        <v>0.3365019011406844</v>
      </c>
      <c r="AP460" s="21">
        <f t="shared" si="309"/>
        <v>0.57306590257879653</v>
      </c>
      <c r="AQ460" s="1">
        <v>13</v>
      </c>
      <c r="AR460" s="4">
        <v>7.2</v>
      </c>
      <c r="AS460" s="41">
        <v>230</v>
      </c>
      <c r="AT460" s="41">
        <v>211</v>
      </c>
      <c r="AU460" s="41">
        <v>178</v>
      </c>
      <c r="AV460" s="21">
        <f t="shared" si="310"/>
        <v>0.52154195011337867</v>
      </c>
      <c r="AW460" s="26">
        <v>16.8</v>
      </c>
      <c r="AX460" s="42">
        <v>13</v>
      </c>
      <c r="AY460" s="41">
        <v>-1.0389999999999999</v>
      </c>
      <c r="AZ460" s="1">
        <v>13</v>
      </c>
      <c r="BA460" s="43">
        <v>-1.611</v>
      </c>
      <c r="BB460" s="16">
        <v>49.38</v>
      </c>
      <c r="BC460" s="26">
        <v>16.71</v>
      </c>
      <c r="BD460" s="43">
        <v>-2.5249999999999999</v>
      </c>
      <c r="BE460" s="43">
        <v>-2.738</v>
      </c>
      <c r="BF460" s="16">
        <v>47.78</v>
      </c>
      <c r="BG460" s="21">
        <f t="shared" si="311"/>
        <v>8.6614173228346455E-2</v>
      </c>
      <c r="BH460" s="44">
        <f t="shared" si="312"/>
        <v>0.91419141914191415</v>
      </c>
      <c r="BI460" s="42">
        <f t="shared" si="313"/>
        <v>1000.8055923702606</v>
      </c>
      <c r="BJ460" s="21">
        <f t="shared" si="314"/>
        <v>8.055923702606077E-4</v>
      </c>
      <c r="BK460" s="26">
        <f t="shared" si="315"/>
        <v>2.2550225502255019</v>
      </c>
      <c r="BL460" s="26">
        <f t="shared" si="316"/>
        <v>2.665026650266503</v>
      </c>
      <c r="BM460" s="16">
        <f t="shared" si="317"/>
        <v>26.035260352603526</v>
      </c>
      <c r="BN460" s="16">
        <f t="shared" si="318"/>
        <v>31.05781057810578</v>
      </c>
      <c r="BO460" s="16">
        <f t="shared" si="319"/>
        <v>50.020500205002051</v>
      </c>
      <c r="BP460" s="16">
        <f t="shared" si="320"/>
        <v>57.91307913079131</v>
      </c>
      <c r="BQ460" s="16">
        <f t="shared" si="321"/>
        <v>-7.8925789257892589</v>
      </c>
      <c r="BR460" s="1">
        <v>22</v>
      </c>
      <c r="BS460" s="1">
        <v>26</v>
      </c>
      <c r="BT460" s="42">
        <v>232</v>
      </c>
      <c r="BU460" s="42">
        <v>277</v>
      </c>
      <c r="BV460" s="42">
        <v>105</v>
      </c>
      <c r="BW460" s="42">
        <v>114</v>
      </c>
      <c r="BX460" s="42">
        <v>148</v>
      </c>
      <c r="BY460" s="42">
        <v>129</v>
      </c>
      <c r="BZ460" s="1">
        <v>224</v>
      </c>
      <c r="CA460" s="1">
        <v>258</v>
      </c>
      <c r="CB460" s="21">
        <f t="shared" si="322"/>
        <v>0.46473029045643155</v>
      </c>
      <c r="CC460" s="4">
        <v>-3.34</v>
      </c>
      <c r="CD460" s="45">
        <f t="shared" si="323"/>
        <v>-8.6091605876803765</v>
      </c>
      <c r="CE460" s="26">
        <f t="shared" si="324"/>
        <v>2.1270839358516263</v>
      </c>
      <c r="CF460" s="26">
        <f t="shared" si="325"/>
        <v>2.0711080428028996</v>
      </c>
      <c r="CG460" s="26">
        <f t="shared" si="326"/>
        <v>28.211850096558415</v>
      </c>
      <c r="CH460" s="26">
        <f t="shared" si="327"/>
        <v>30.310946085885671</v>
      </c>
      <c r="CI460" s="26">
        <f t="shared" si="328"/>
        <v>56.115832781348828</v>
      </c>
      <c r="CJ460" s="26">
        <f t="shared" si="329"/>
        <v>56.003880995251372</v>
      </c>
      <c r="CK460" s="16">
        <f t="shared" si="330"/>
        <v>-8.0045307118867157</v>
      </c>
      <c r="CL460" s="42">
        <v>76</v>
      </c>
      <c r="CM460" s="42">
        <v>74</v>
      </c>
      <c r="CN460" s="42">
        <v>932</v>
      </c>
      <c r="CO460" s="42">
        <v>1009</v>
      </c>
      <c r="CP460" s="42">
        <v>406</v>
      </c>
      <c r="CQ460" s="42">
        <v>406</v>
      </c>
      <c r="CR460" s="42">
        <v>512</v>
      </c>
      <c r="CS460" s="42">
        <v>591</v>
      </c>
      <c r="CT460" s="1">
        <v>2</v>
      </c>
      <c r="CU460" s="1">
        <v>1</v>
      </c>
      <c r="CV460" s="42">
        <f t="shared" si="331"/>
        <v>-1</v>
      </c>
      <c r="CW460" s="26">
        <f t="shared" si="332"/>
        <v>0.19648509987993648</v>
      </c>
      <c r="CX460" s="26">
        <f t="shared" si="333"/>
        <v>9.8242549939968241E-2</v>
      </c>
      <c r="CY460" s="26">
        <f t="shared" si="334"/>
        <v>-9.8242549939968241E-2</v>
      </c>
      <c r="CZ460" s="13">
        <v>21</v>
      </c>
      <c r="DA460" s="13">
        <v>23</v>
      </c>
      <c r="DB460" s="27">
        <v>17.61</v>
      </c>
      <c r="DC460" s="27">
        <v>18.97</v>
      </c>
      <c r="DD460" s="27">
        <v>19.46</v>
      </c>
      <c r="DE460" s="27">
        <v>21.22</v>
      </c>
      <c r="DF460" s="13">
        <v>81</v>
      </c>
      <c r="DG460" s="13">
        <v>79</v>
      </c>
      <c r="DH460" s="21">
        <f t="shared" si="335"/>
        <v>0.50624999999999998</v>
      </c>
      <c r="DI460" s="42">
        <v>82</v>
      </c>
      <c r="DJ460" s="42">
        <v>45</v>
      </c>
      <c r="DK460" s="13">
        <v>18</v>
      </c>
      <c r="DL460" s="13">
        <v>0</v>
      </c>
      <c r="DM460" s="13">
        <v>0.22</v>
      </c>
      <c r="DN460" s="13">
        <v>1</v>
      </c>
      <c r="DO460" s="13">
        <v>0</v>
      </c>
      <c r="DP460" s="13">
        <v>1.2E-2</v>
      </c>
      <c r="DQ460" s="13">
        <v>33</v>
      </c>
      <c r="DR460" s="46">
        <v>16</v>
      </c>
      <c r="DS460" s="13">
        <v>0</v>
      </c>
      <c r="DT460" s="13">
        <v>8</v>
      </c>
      <c r="DU460" s="13">
        <v>-0.24199999999999999</v>
      </c>
      <c r="DV460" s="13">
        <v>0</v>
      </c>
      <c r="DW460" s="13">
        <v>0</v>
      </c>
      <c r="DX460" s="13">
        <v>0</v>
      </c>
    </row>
    <row r="461" spans="1:128" x14ac:dyDescent="0.2">
      <c r="A461" s="13" t="s">
        <v>423</v>
      </c>
      <c r="B461" s="13" t="s">
        <v>1776</v>
      </c>
      <c r="C461" s="39" t="s">
        <v>3496</v>
      </c>
      <c r="D461" s="1" t="s">
        <v>287</v>
      </c>
      <c r="E461" s="13" t="s">
        <v>173</v>
      </c>
      <c r="F461" s="13">
        <v>78</v>
      </c>
      <c r="G461" s="13">
        <v>9</v>
      </c>
      <c r="H461" s="13">
        <v>15</v>
      </c>
      <c r="I461" s="40">
        <f t="shared" si="294"/>
        <v>24</v>
      </c>
      <c r="J461" s="19">
        <f t="shared" si="295"/>
        <v>1.0704197432974609</v>
      </c>
      <c r="K461" s="1">
        <v>9</v>
      </c>
      <c r="L461" s="1">
        <v>5</v>
      </c>
      <c r="M461" s="1">
        <v>10</v>
      </c>
      <c r="N461" s="1">
        <v>92</v>
      </c>
      <c r="O461" s="1">
        <v>33</v>
      </c>
      <c r="P461" s="1">
        <v>50</v>
      </c>
      <c r="Q461" s="1">
        <v>61</v>
      </c>
      <c r="R461" s="15">
        <f t="shared" si="296"/>
        <v>9.7826086956521743E-2</v>
      </c>
      <c r="S461" s="15">
        <f t="shared" si="297"/>
        <v>5.1428571428571428E-2</v>
      </c>
      <c r="T461" s="16">
        <v>1345.2666666667001</v>
      </c>
      <c r="U461" s="16">
        <f t="shared" si="298"/>
        <v>17.247008547008974</v>
      </c>
      <c r="V461" s="16">
        <v>1258.05</v>
      </c>
      <c r="W461" s="16">
        <f t="shared" si="299"/>
        <v>16.128846153846155</v>
      </c>
      <c r="X461" s="16">
        <v>2570.81</v>
      </c>
      <c r="Y461" s="16">
        <f t="shared" si="300"/>
        <v>32.959102564102565</v>
      </c>
      <c r="Z461" s="21">
        <f t="shared" si="301"/>
        <v>0.3285703838740513</v>
      </c>
      <c r="AA461" s="20">
        <f t="shared" si="302"/>
        <v>63.508771929824569</v>
      </c>
      <c r="AB461">
        <v>82</v>
      </c>
      <c r="AC461" s="1">
        <v>60</v>
      </c>
      <c r="AD461" s="1">
        <v>68</v>
      </c>
      <c r="AE461" s="1">
        <v>31</v>
      </c>
      <c r="AF461" s="1">
        <v>32</v>
      </c>
      <c r="AG461" s="15">
        <f t="shared" si="303"/>
        <v>0.15789473684210525</v>
      </c>
      <c r="AH461" s="15">
        <f t="shared" si="304"/>
        <v>0.26315789473684209</v>
      </c>
      <c r="AI461" s="15">
        <f t="shared" si="305"/>
        <v>0.42105263157894735</v>
      </c>
      <c r="AJ461" s="1">
        <v>394</v>
      </c>
      <c r="AK461" s="21">
        <f t="shared" si="306"/>
        <v>0.3447069116360455</v>
      </c>
      <c r="AL461" s="1">
        <v>335</v>
      </c>
      <c r="AM461" s="21">
        <f t="shared" si="307"/>
        <v>0.29308836395450566</v>
      </c>
      <c r="AN461" s="1">
        <v>414</v>
      </c>
      <c r="AO461" s="21">
        <f t="shared" si="308"/>
        <v>0.36220472440944884</v>
      </c>
      <c r="AP461" s="21">
        <f t="shared" si="309"/>
        <v>0.54046639231824412</v>
      </c>
      <c r="AQ461" s="1">
        <v>5</v>
      </c>
      <c r="AR461" s="4">
        <v>2.1800000000000002</v>
      </c>
      <c r="AS461" s="41">
        <v>464</v>
      </c>
      <c r="AT461" s="41">
        <v>431</v>
      </c>
      <c r="AU461" s="41">
        <v>378</v>
      </c>
      <c r="AV461" s="21">
        <f t="shared" si="310"/>
        <v>0.51843575418994414</v>
      </c>
      <c r="AW461" s="26">
        <v>17.37</v>
      </c>
      <c r="AX461" s="42">
        <v>4</v>
      </c>
      <c r="AY461" s="41">
        <v>0.50700000000000001</v>
      </c>
      <c r="AZ461" s="1">
        <v>5</v>
      </c>
      <c r="BA461" s="43">
        <v>0.10200000000000001</v>
      </c>
      <c r="BB461" s="16">
        <v>49.75</v>
      </c>
      <c r="BC461" s="26">
        <v>16.45</v>
      </c>
      <c r="BD461" s="43">
        <v>1.8320000000000001</v>
      </c>
      <c r="BE461" s="43">
        <v>8.0779999999999994</v>
      </c>
      <c r="BF461" s="16">
        <v>52.71</v>
      </c>
      <c r="BG461" s="21">
        <f t="shared" si="311"/>
        <v>7.8729281767955794E-2</v>
      </c>
      <c r="BH461" s="44">
        <f t="shared" si="312"/>
        <v>0.92720306513409967</v>
      </c>
      <c r="BI461" s="42">
        <f t="shared" si="313"/>
        <v>1005.9323469020555</v>
      </c>
      <c r="BJ461" s="21">
        <f t="shared" si="314"/>
        <v>5.9323469020554631E-3</v>
      </c>
      <c r="BK461" s="26">
        <f t="shared" si="315"/>
        <v>2.718492905687373</v>
      </c>
      <c r="BL461" s="26">
        <f t="shared" si="316"/>
        <v>1.812328603791582</v>
      </c>
      <c r="BM461" s="16">
        <f t="shared" si="317"/>
        <v>34.529629188029084</v>
      </c>
      <c r="BN461" s="16">
        <f t="shared" si="318"/>
        <v>24.895671873136994</v>
      </c>
      <c r="BO461" s="16">
        <f t="shared" si="319"/>
        <v>65.434601168475012</v>
      </c>
      <c r="BP461" s="16">
        <f t="shared" si="320"/>
        <v>51.937522356027173</v>
      </c>
      <c r="BQ461" s="16">
        <f t="shared" si="321"/>
        <v>13.497078812447839</v>
      </c>
      <c r="BR461" s="1">
        <v>57</v>
      </c>
      <c r="BS461" s="1">
        <v>38</v>
      </c>
      <c r="BT461" s="42">
        <v>667</v>
      </c>
      <c r="BU461" s="42">
        <v>484</v>
      </c>
      <c r="BV461" s="42">
        <v>277</v>
      </c>
      <c r="BW461" s="42">
        <v>214</v>
      </c>
      <c r="BX461" s="42">
        <v>353</v>
      </c>
      <c r="BY461" s="42">
        <v>371</v>
      </c>
      <c r="BZ461" s="1">
        <v>691</v>
      </c>
      <c r="CA461" s="1">
        <v>551</v>
      </c>
      <c r="CB461" s="21">
        <f t="shared" si="322"/>
        <v>0.55636070853462161</v>
      </c>
      <c r="CC461" s="4">
        <v>3.28</v>
      </c>
      <c r="CD461" s="45">
        <f t="shared" si="323"/>
        <v>4.4598853968099803</v>
      </c>
      <c r="CE461" s="26">
        <f t="shared" si="324"/>
        <v>2.7073179270346701</v>
      </c>
      <c r="CF461" s="26">
        <f t="shared" si="325"/>
        <v>2.777334769975222</v>
      </c>
      <c r="CG461" s="26">
        <f t="shared" si="326"/>
        <v>31.647613009129415</v>
      </c>
      <c r="CH461" s="26">
        <f t="shared" si="327"/>
        <v>28.893617186801048</v>
      </c>
      <c r="CI461" s="26">
        <f t="shared" si="328"/>
        <v>59.560994394762744</v>
      </c>
      <c r="CJ461" s="26">
        <f t="shared" si="329"/>
        <v>56.526931200672159</v>
      </c>
      <c r="CK461" s="16">
        <f t="shared" si="330"/>
        <v>10.463015618357254</v>
      </c>
      <c r="CL461" s="42">
        <v>116</v>
      </c>
      <c r="CM461" s="42">
        <v>119</v>
      </c>
      <c r="CN461" s="42">
        <v>1240</v>
      </c>
      <c r="CO461" s="42">
        <v>1119</v>
      </c>
      <c r="CP461" s="42">
        <v>542</v>
      </c>
      <c r="CQ461" s="42">
        <v>478</v>
      </c>
      <c r="CR461" s="42">
        <v>706</v>
      </c>
      <c r="CS461" s="42">
        <v>654</v>
      </c>
      <c r="CT461" s="1">
        <v>4</v>
      </c>
      <c r="CU461" s="1">
        <v>2</v>
      </c>
      <c r="CV461" s="42">
        <f t="shared" si="331"/>
        <v>-2</v>
      </c>
      <c r="CW461" s="26">
        <f t="shared" si="332"/>
        <v>0.17840329054957682</v>
      </c>
      <c r="CX461" s="26">
        <f t="shared" si="333"/>
        <v>8.920164527478841E-2</v>
      </c>
      <c r="CY461" s="26">
        <f t="shared" si="334"/>
        <v>-8.920164527478841E-2</v>
      </c>
      <c r="CZ461" s="13">
        <v>62</v>
      </c>
      <c r="DA461" s="13">
        <v>46</v>
      </c>
      <c r="DB461" s="27">
        <v>57.54</v>
      </c>
      <c r="DC461" s="27">
        <v>57.96</v>
      </c>
      <c r="DD461" s="27">
        <v>62.13</v>
      </c>
      <c r="DE461" s="27">
        <v>55.25</v>
      </c>
      <c r="DF461" s="1"/>
      <c r="DG461" s="1"/>
      <c r="DH461" s="21" t="str">
        <f t="shared" si="335"/>
        <v xml:space="preserve"> </v>
      </c>
      <c r="DI461" s="42"/>
      <c r="DJ461" s="42"/>
      <c r="DK461" s="1"/>
      <c r="DL461" s="1"/>
      <c r="DM461" s="1"/>
      <c r="DN461" s="1"/>
      <c r="DO461" s="1"/>
      <c r="DP461" s="1"/>
      <c r="DQ461" s="1"/>
      <c r="DR461" s="42"/>
      <c r="DS461" s="1"/>
      <c r="DT461" s="1"/>
      <c r="DU461" s="1"/>
      <c r="DV461" s="1"/>
      <c r="DW461" s="1"/>
      <c r="DX461" s="13"/>
    </row>
    <row r="462" spans="1:128" x14ac:dyDescent="0.2">
      <c r="A462" s="13" t="s">
        <v>1778</v>
      </c>
      <c r="B462" s="13" t="s">
        <v>1779</v>
      </c>
      <c r="C462" s="39" t="s">
        <v>3497</v>
      </c>
      <c r="D462" s="1" t="s">
        <v>287</v>
      </c>
      <c r="E462" s="13" t="s">
        <v>146</v>
      </c>
      <c r="F462" s="13">
        <v>76</v>
      </c>
      <c r="G462" s="13">
        <v>20</v>
      </c>
      <c r="H462" s="13">
        <v>15</v>
      </c>
      <c r="I462" s="40">
        <f t="shared" si="294"/>
        <v>35</v>
      </c>
      <c r="J462" s="19">
        <f t="shared" si="295"/>
        <v>2.274450341167551</v>
      </c>
      <c r="K462" s="1">
        <v>17</v>
      </c>
      <c r="L462" s="1">
        <v>7</v>
      </c>
      <c r="M462" s="1">
        <v>7</v>
      </c>
      <c r="N462" s="1">
        <v>157</v>
      </c>
      <c r="O462" s="1">
        <v>53</v>
      </c>
      <c r="P462" s="1">
        <v>37</v>
      </c>
      <c r="Q462" s="1">
        <v>171</v>
      </c>
      <c r="R462" s="15">
        <f t="shared" si="296"/>
        <v>0.12738853503184713</v>
      </c>
      <c r="S462" s="15">
        <f t="shared" si="297"/>
        <v>8.0971659919028341E-2</v>
      </c>
      <c r="T462" s="16">
        <v>923.3</v>
      </c>
      <c r="U462" s="16">
        <f t="shared" si="298"/>
        <v>12.148684210526316</v>
      </c>
      <c r="V462" s="16">
        <v>910.25</v>
      </c>
      <c r="W462" s="16">
        <f t="shared" si="299"/>
        <v>11.976973684210526</v>
      </c>
      <c r="X462" s="16">
        <v>2822.92</v>
      </c>
      <c r="Y462" s="16">
        <f t="shared" si="300"/>
        <v>37.143684210526317</v>
      </c>
      <c r="Z462" s="21">
        <f t="shared" si="301"/>
        <v>0.24382763174460309</v>
      </c>
      <c r="AA462" s="20">
        <f t="shared" si="302"/>
        <v>81</v>
      </c>
      <c r="AB462">
        <v>27</v>
      </c>
      <c r="AC462" s="1">
        <v>159</v>
      </c>
      <c r="AD462" s="1">
        <v>125</v>
      </c>
      <c r="AE462" s="1">
        <v>17</v>
      </c>
      <c r="AF462" s="1">
        <v>22</v>
      </c>
      <c r="AG462" s="15">
        <f t="shared" si="303"/>
        <v>0.40816326530612246</v>
      </c>
      <c r="AH462" s="15">
        <f t="shared" si="304"/>
        <v>0.2857142857142857</v>
      </c>
      <c r="AI462" s="15">
        <f t="shared" si="305"/>
        <v>0.69387755102040816</v>
      </c>
      <c r="AJ462" s="1">
        <v>327</v>
      </c>
      <c r="AK462" s="21">
        <f t="shared" si="306"/>
        <v>0.38111888111888109</v>
      </c>
      <c r="AL462" s="1">
        <v>238</v>
      </c>
      <c r="AM462" s="21">
        <f t="shared" si="307"/>
        <v>0.27738927738927738</v>
      </c>
      <c r="AN462" s="1">
        <v>293</v>
      </c>
      <c r="AO462" s="21">
        <f t="shared" si="308"/>
        <v>0.34149184149184147</v>
      </c>
      <c r="AP462" s="21">
        <f t="shared" si="309"/>
        <v>0.57876106194690269</v>
      </c>
      <c r="AQ462" s="1">
        <v>11</v>
      </c>
      <c r="AR462" s="4">
        <v>7.54</v>
      </c>
      <c r="AS462" s="41">
        <v>356</v>
      </c>
      <c r="AT462" s="41">
        <v>325</v>
      </c>
      <c r="AU462" s="41">
        <v>286</v>
      </c>
      <c r="AV462" s="21">
        <f t="shared" si="310"/>
        <v>0.52276064610866368</v>
      </c>
      <c r="AW462" s="26">
        <v>17.34</v>
      </c>
      <c r="AX462" s="42">
        <v>8</v>
      </c>
      <c r="AY462" s="41">
        <v>0.19600000000000001</v>
      </c>
      <c r="AZ462" s="1">
        <v>10</v>
      </c>
      <c r="BA462" s="43">
        <v>-0.191</v>
      </c>
      <c r="BB462" s="16">
        <v>49.7</v>
      </c>
      <c r="BC462" s="26">
        <v>17.89</v>
      </c>
      <c r="BD462" s="43">
        <v>1.3180000000000001</v>
      </c>
      <c r="BE462" s="43">
        <v>7.7</v>
      </c>
      <c r="BF462" s="16">
        <v>53.24</v>
      </c>
      <c r="BG462" s="21">
        <f t="shared" si="311"/>
        <v>8.6419753086419748E-2</v>
      </c>
      <c r="BH462" s="44">
        <f t="shared" si="312"/>
        <v>0.91666666666666663</v>
      </c>
      <c r="BI462" s="42">
        <f t="shared" si="313"/>
        <v>1003.0864197530864</v>
      </c>
      <c r="BJ462" s="21">
        <f t="shared" si="314"/>
        <v>3.0864197530863779E-3</v>
      </c>
      <c r="BK462" s="26">
        <f t="shared" si="315"/>
        <v>3.2298819005767649</v>
      </c>
      <c r="BL462" s="26">
        <f t="shared" si="316"/>
        <v>2.3729744575666025</v>
      </c>
      <c r="BM462" s="16">
        <f t="shared" si="317"/>
        <v>37.374347706673994</v>
      </c>
      <c r="BN462" s="16">
        <f t="shared" si="318"/>
        <v>28.47569349079923</v>
      </c>
      <c r="BO462" s="16">
        <f t="shared" si="319"/>
        <v>66.838780554792635</v>
      </c>
      <c r="BP462" s="16">
        <f t="shared" si="320"/>
        <v>56.687723152979949</v>
      </c>
      <c r="BQ462" s="16">
        <f t="shared" si="321"/>
        <v>10.151057401812686</v>
      </c>
      <c r="BR462" s="1">
        <v>49</v>
      </c>
      <c r="BS462" s="1">
        <v>36</v>
      </c>
      <c r="BT462" s="42">
        <v>518</v>
      </c>
      <c r="BU462" s="42">
        <v>396</v>
      </c>
      <c r="BV462" s="42">
        <v>190</v>
      </c>
      <c r="BW462" s="42">
        <v>172</v>
      </c>
      <c r="BX462" s="42">
        <v>256</v>
      </c>
      <c r="BY462" s="42">
        <v>257</v>
      </c>
      <c r="BZ462" s="1">
        <v>523</v>
      </c>
      <c r="CA462" s="1">
        <v>444</v>
      </c>
      <c r="CB462" s="21">
        <f t="shared" si="322"/>
        <v>0.54084798345398144</v>
      </c>
      <c r="CC462" s="4">
        <v>1.27</v>
      </c>
      <c r="CD462" s="45">
        <f t="shared" si="323"/>
        <v>0.2797919150870225</v>
      </c>
      <c r="CE462" s="26">
        <f t="shared" si="324"/>
        <v>2.4442775565726267</v>
      </c>
      <c r="CF462" s="26">
        <f t="shared" si="325"/>
        <v>2.4230229691241694</v>
      </c>
      <c r="CG462" s="26">
        <f t="shared" si="326"/>
        <v>31.371771073923455</v>
      </c>
      <c r="CH462" s="26">
        <f t="shared" si="327"/>
        <v>27.609709095546453</v>
      </c>
      <c r="CI462" s="26">
        <f t="shared" si="328"/>
        <v>60.511810465758856</v>
      </c>
      <c r="CJ462" s="26">
        <f t="shared" si="329"/>
        <v>55.028126904056791</v>
      </c>
      <c r="CK462" s="16">
        <f t="shared" si="330"/>
        <v>4.6673738401106206</v>
      </c>
      <c r="CL462" s="42">
        <v>115</v>
      </c>
      <c r="CM462" s="42">
        <v>114</v>
      </c>
      <c r="CN462" s="42">
        <v>1361</v>
      </c>
      <c r="CO462" s="42">
        <v>1185</v>
      </c>
      <c r="CP462" s="42">
        <v>600</v>
      </c>
      <c r="CQ462" s="42">
        <v>509</v>
      </c>
      <c r="CR462" s="42">
        <v>781</v>
      </c>
      <c r="CS462" s="42">
        <v>771</v>
      </c>
      <c r="CT462" s="1">
        <v>9</v>
      </c>
      <c r="CU462" s="1">
        <v>4</v>
      </c>
      <c r="CV462" s="42">
        <f t="shared" si="331"/>
        <v>-5</v>
      </c>
      <c r="CW462" s="26">
        <f t="shared" si="332"/>
        <v>0.58485865915737034</v>
      </c>
      <c r="CX462" s="26">
        <f t="shared" si="333"/>
        <v>0.25993718184772019</v>
      </c>
      <c r="CY462" s="26">
        <f t="shared" si="334"/>
        <v>-0.32492147730965021</v>
      </c>
      <c r="CZ462" s="13">
        <v>51</v>
      </c>
      <c r="DA462" s="13">
        <v>37</v>
      </c>
      <c r="DB462" s="27">
        <v>40.85</v>
      </c>
      <c r="DC462" s="27">
        <v>38</v>
      </c>
      <c r="DD462" s="27">
        <v>43.85</v>
      </c>
      <c r="DE462" s="27">
        <v>38</v>
      </c>
      <c r="DF462" s="13">
        <v>1</v>
      </c>
      <c r="DG462" s="13">
        <v>0</v>
      </c>
      <c r="DH462" s="21">
        <f t="shared" si="335"/>
        <v>1</v>
      </c>
      <c r="DI462" s="42"/>
      <c r="DJ462" s="42"/>
      <c r="DK462" s="1"/>
      <c r="DL462" s="1"/>
      <c r="DM462" s="1"/>
      <c r="DN462" s="1"/>
      <c r="DO462" s="1"/>
      <c r="DP462" s="1"/>
      <c r="DQ462" s="1"/>
      <c r="DR462" s="42"/>
      <c r="DS462" s="1"/>
      <c r="DT462" s="1"/>
      <c r="DU462" s="1"/>
      <c r="DV462" s="1"/>
      <c r="DW462" s="1"/>
      <c r="DX462" s="13"/>
    </row>
    <row r="463" spans="1:128" ht="25.5" x14ac:dyDescent="0.2">
      <c r="A463" s="13" t="s">
        <v>262</v>
      </c>
      <c r="B463" s="13" t="s">
        <v>1781</v>
      </c>
      <c r="C463" s="39" t="s">
        <v>3498</v>
      </c>
      <c r="D463" s="1" t="s">
        <v>482</v>
      </c>
      <c r="E463" s="13" t="s">
        <v>146</v>
      </c>
      <c r="F463" s="13">
        <v>80</v>
      </c>
      <c r="G463" s="13">
        <v>3</v>
      </c>
      <c r="H463" s="13">
        <v>10</v>
      </c>
      <c r="I463" s="40">
        <f t="shared" si="294"/>
        <v>13</v>
      </c>
      <c r="J463" s="19">
        <f t="shared" si="295"/>
        <v>0.98692534795449138</v>
      </c>
      <c r="K463" s="1">
        <v>3</v>
      </c>
      <c r="L463" s="1">
        <v>3</v>
      </c>
      <c r="M463" s="1">
        <v>4</v>
      </c>
      <c r="N463" s="1">
        <v>57</v>
      </c>
      <c r="O463" s="1">
        <v>17</v>
      </c>
      <c r="P463" s="1">
        <v>32</v>
      </c>
      <c r="Q463" s="1">
        <v>59</v>
      </c>
      <c r="R463" s="15">
        <f t="shared" si="296"/>
        <v>5.2631578947368418E-2</v>
      </c>
      <c r="S463" s="15">
        <f t="shared" si="297"/>
        <v>2.8301886792452831E-2</v>
      </c>
      <c r="T463" s="16">
        <v>790.33333333329995</v>
      </c>
      <c r="U463" s="16">
        <f t="shared" si="298"/>
        <v>9.879166666666249</v>
      </c>
      <c r="V463" s="16">
        <v>765.17</v>
      </c>
      <c r="W463" s="16">
        <f t="shared" si="299"/>
        <v>9.5646249999999995</v>
      </c>
      <c r="X463" s="16">
        <v>2998.26</v>
      </c>
      <c r="Y463" s="16">
        <f t="shared" si="300"/>
        <v>37.478250000000003</v>
      </c>
      <c r="Z463" s="21">
        <f t="shared" si="301"/>
        <v>0.20331718671531021</v>
      </c>
      <c r="AA463" s="20">
        <f t="shared" si="302"/>
        <v>45.954545454545453</v>
      </c>
      <c r="AB463">
        <v>17</v>
      </c>
      <c r="AC463" s="1">
        <v>40</v>
      </c>
      <c r="AD463" s="1">
        <v>60</v>
      </c>
      <c r="AE463" s="1">
        <v>11</v>
      </c>
      <c r="AF463" s="1">
        <v>20</v>
      </c>
      <c r="AG463" s="15">
        <f t="shared" si="303"/>
        <v>0.13636363636363635</v>
      </c>
      <c r="AH463" s="15">
        <f t="shared" si="304"/>
        <v>0.31818181818181818</v>
      </c>
      <c r="AI463" s="15">
        <f t="shared" si="305"/>
        <v>0.45454545454545453</v>
      </c>
      <c r="AJ463" s="1">
        <v>216</v>
      </c>
      <c r="AK463" s="21">
        <f t="shared" si="306"/>
        <v>0.28993288590604027</v>
      </c>
      <c r="AL463" s="1">
        <v>268</v>
      </c>
      <c r="AM463" s="21">
        <f t="shared" si="307"/>
        <v>0.3597315436241611</v>
      </c>
      <c r="AN463" s="1">
        <v>261</v>
      </c>
      <c r="AO463" s="21">
        <f t="shared" si="308"/>
        <v>0.35033557046979868</v>
      </c>
      <c r="AP463" s="21">
        <f t="shared" si="309"/>
        <v>0.4462809917355372</v>
      </c>
      <c r="AQ463" s="1">
        <v>6</v>
      </c>
      <c r="AR463" s="4">
        <v>-6.74</v>
      </c>
      <c r="AS463" s="41">
        <v>289</v>
      </c>
      <c r="AT463" s="41">
        <v>294</v>
      </c>
      <c r="AU463" s="41">
        <v>254</v>
      </c>
      <c r="AV463" s="21">
        <f t="shared" si="310"/>
        <v>0.49571183533447682</v>
      </c>
      <c r="AW463" s="26">
        <v>16.91</v>
      </c>
      <c r="AX463" s="42">
        <v>15</v>
      </c>
      <c r="AY463" s="41">
        <v>-0.51200000000000001</v>
      </c>
      <c r="AZ463" s="1">
        <v>15</v>
      </c>
      <c r="BA463" s="43">
        <v>-1.129</v>
      </c>
      <c r="BB463" s="16">
        <v>49.44</v>
      </c>
      <c r="BC463" s="26">
        <v>16.98</v>
      </c>
      <c r="BD463" s="43">
        <v>-0.85899999999999999</v>
      </c>
      <c r="BE463" s="43">
        <v>-0.39600000000000002</v>
      </c>
      <c r="BF463" s="16">
        <v>50.62</v>
      </c>
      <c r="BG463" s="21">
        <f t="shared" si="311"/>
        <v>6.5281899109792291E-2</v>
      </c>
      <c r="BH463" s="44">
        <f t="shared" si="312"/>
        <v>0.94502617801047117</v>
      </c>
      <c r="BI463" s="42">
        <f t="shared" si="313"/>
        <v>1010.3080771202635</v>
      </c>
      <c r="BJ463" s="21">
        <f t="shared" si="314"/>
        <v>1.0308077120263465E-2</v>
      </c>
      <c r="BK463" s="26">
        <f t="shared" si="315"/>
        <v>1.7251068390030975</v>
      </c>
      <c r="BL463" s="26">
        <f t="shared" si="316"/>
        <v>1.646692891775684</v>
      </c>
      <c r="BM463" s="16">
        <f t="shared" si="317"/>
        <v>26.425500215638358</v>
      </c>
      <c r="BN463" s="16">
        <f t="shared" si="318"/>
        <v>29.954127840871962</v>
      </c>
      <c r="BO463" s="16">
        <f t="shared" si="319"/>
        <v>51.047479645046202</v>
      </c>
      <c r="BP463" s="16">
        <f t="shared" si="320"/>
        <v>52.380516747912232</v>
      </c>
      <c r="BQ463" s="16">
        <f t="shared" si="321"/>
        <v>-1.3330371028660295</v>
      </c>
      <c r="BR463" s="1">
        <v>22</v>
      </c>
      <c r="BS463" s="1">
        <v>21</v>
      </c>
      <c r="BT463" s="42">
        <v>315</v>
      </c>
      <c r="BU463" s="42">
        <v>361</v>
      </c>
      <c r="BV463" s="42">
        <v>125</v>
      </c>
      <c r="BW463" s="42">
        <v>136</v>
      </c>
      <c r="BX463" s="42">
        <v>150</v>
      </c>
      <c r="BY463" s="42">
        <v>189</v>
      </c>
      <c r="BZ463" s="1">
        <v>323</v>
      </c>
      <c r="CA463" s="1">
        <v>308</v>
      </c>
      <c r="CB463" s="21">
        <f t="shared" si="322"/>
        <v>0.51188589540412044</v>
      </c>
      <c r="CC463" s="4">
        <v>-0.46</v>
      </c>
      <c r="CD463" s="45">
        <f t="shared" si="323"/>
        <v>-0.86678090451892054</v>
      </c>
      <c r="CE463" s="26">
        <f t="shared" si="324"/>
        <v>2.7415901222709174</v>
      </c>
      <c r="CF463" s="26">
        <f t="shared" si="325"/>
        <v>2.421404414560445</v>
      </c>
      <c r="CG463" s="26">
        <f t="shared" si="326"/>
        <v>30.797862760401035</v>
      </c>
      <c r="CH463" s="26">
        <f t="shared" si="327"/>
        <v>32.418802905685297</v>
      </c>
      <c r="CI463" s="26">
        <f t="shared" si="328"/>
        <v>58.253787196574009</v>
      </c>
      <c r="CJ463" s="26">
        <f t="shared" si="329"/>
        <v>56.93302115226831</v>
      </c>
      <c r="CK463" s="16">
        <f t="shared" si="330"/>
        <v>-2.6538031471717289</v>
      </c>
      <c r="CL463" s="42">
        <v>137</v>
      </c>
      <c r="CM463" s="42">
        <v>121</v>
      </c>
      <c r="CN463" s="42">
        <v>1402</v>
      </c>
      <c r="CO463" s="42">
        <v>1499</v>
      </c>
      <c r="CP463" s="42">
        <v>574</v>
      </c>
      <c r="CQ463" s="42">
        <v>554</v>
      </c>
      <c r="CR463" s="42">
        <v>671</v>
      </c>
      <c r="CS463" s="42">
        <v>798</v>
      </c>
      <c r="CT463" s="1">
        <v>11</v>
      </c>
      <c r="CU463" s="1">
        <v>6</v>
      </c>
      <c r="CV463" s="42">
        <f t="shared" si="331"/>
        <v>-5</v>
      </c>
      <c r="CW463" s="26">
        <f t="shared" si="332"/>
        <v>0.83509067903841572</v>
      </c>
      <c r="CX463" s="26">
        <f t="shared" si="333"/>
        <v>0.45550400674822678</v>
      </c>
      <c r="CY463" s="26">
        <f t="shared" si="334"/>
        <v>-0.37958667229018894</v>
      </c>
      <c r="CZ463" s="13">
        <v>27</v>
      </c>
      <c r="DA463" s="13">
        <v>27</v>
      </c>
      <c r="DB463" s="27">
        <v>28.87</v>
      </c>
      <c r="DC463" s="27">
        <v>28.36</v>
      </c>
      <c r="DD463" s="27">
        <v>29.5</v>
      </c>
      <c r="DE463" s="27">
        <v>29.63</v>
      </c>
      <c r="DF463" s="13">
        <v>336</v>
      </c>
      <c r="DG463" s="13">
        <v>362</v>
      </c>
      <c r="DH463" s="21">
        <f t="shared" si="335"/>
        <v>0.48137535816618909</v>
      </c>
      <c r="DI463" s="42">
        <v>195</v>
      </c>
      <c r="DJ463" s="42">
        <v>75</v>
      </c>
      <c r="DK463" s="13">
        <v>23</v>
      </c>
      <c r="DL463" s="13">
        <v>5</v>
      </c>
      <c r="DM463" s="13">
        <v>9.1999999999999998E-2</v>
      </c>
      <c r="DN463" s="13">
        <v>1</v>
      </c>
      <c r="DO463" s="13">
        <v>0</v>
      </c>
      <c r="DP463" s="13">
        <v>5.0000000000000001E-3</v>
      </c>
      <c r="DQ463" s="13">
        <v>263</v>
      </c>
      <c r="DR463" s="46">
        <v>148</v>
      </c>
      <c r="DS463" s="13">
        <v>4</v>
      </c>
      <c r="DT463" s="13">
        <v>42</v>
      </c>
      <c r="DU463" s="13">
        <v>-0.14400000000000002</v>
      </c>
      <c r="DV463" s="13">
        <v>1</v>
      </c>
      <c r="DW463" s="13">
        <v>2</v>
      </c>
      <c r="DX463" s="13">
        <v>-4.0000000000000001E-3</v>
      </c>
    </row>
    <row r="464" spans="1:128" ht="25.5" x14ac:dyDescent="0.2">
      <c r="A464" s="13" t="s">
        <v>1783</v>
      </c>
      <c r="B464" s="13" t="s">
        <v>1784</v>
      </c>
      <c r="C464" s="39" t="s">
        <v>3499</v>
      </c>
      <c r="D464" s="1" t="s">
        <v>264</v>
      </c>
      <c r="E464" s="13" t="s">
        <v>146</v>
      </c>
      <c r="F464" s="13">
        <v>75</v>
      </c>
      <c r="G464" s="13">
        <v>11</v>
      </c>
      <c r="H464" s="13">
        <v>24</v>
      </c>
      <c r="I464" s="40">
        <f t="shared" si="294"/>
        <v>35</v>
      </c>
      <c r="J464" s="19">
        <f t="shared" si="295"/>
        <v>2.0775623268698062</v>
      </c>
      <c r="K464" s="1">
        <v>11</v>
      </c>
      <c r="L464" s="1">
        <v>15</v>
      </c>
      <c r="M464" s="1">
        <v>5</v>
      </c>
      <c r="N464" s="1">
        <v>77</v>
      </c>
      <c r="O464" s="1">
        <v>22</v>
      </c>
      <c r="P464" s="1">
        <v>37</v>
      </c>
      <c r="Q464" s="1">
        <v>91</v>
      </c>
      <c r="R464" s="15">
        <f t="shared" si="296"/>
        <v>0.14285714285714285</v>
      </c>
      <c r="S464" s="15">
        <f t="shared" si="297"/>
        <v>8.0882352941176475E-2</v>
      </c>
      <c r="T464" s="16">
        <v>1010.8</v>
      </c>
      <c r="U464" s="16">
        <f t="shared" si="298"/>
        <v>13.477333333333332</v>
      </c>
      <c r="V464" s="16">
        <v>947.02</v>
      </c>
      <c r="W464" s="16">
        <f t="shared" si="299"/>
        <v>12.626933333333334</v>
      </c>
      <c r="X464" s="16">
        <v>2628.59</v>
      </c>
      <c r="Y464" s="16">
        <f t="shared" si="300"/>
        <v>35.047866666666671</v>
      </c>
      <c r="Z464" s="21">
        <f t="shared" si="301"/>
        <v>0.26485550717220274</v>
      </c>
      <c r="AA464" s="20">
        <f t="shared" si="302"/>
        <v>140.1</v>
      </c>
      <c r="AB464">
        <v>33</v>
      </c>
      <c r="AC464" s="1">
        <v>39</v>
      </c>
      <c r="AD464" s="1">
        <v>75</v>
      </c>
      <c r="AE464" s="1">
        <v>15</v>
      </c>
      <c r="AF464" s="1">
        <v>37</v>
      </c>
      <c r="AG464" s="15">
        <f t="shared" si="303"/>
        <v>0.22</v>
      </c>
      <c r="AH464" s="15">
        <f t="shared" si="304"/>
        <v>0.4</v>
      </c>
      <c r="AI464" s="15">
        <f t="shared" si="305"/>
        <v>0.62</v>
      </c>
      <c r="AJ464" s="1">
        <v>373</v>
      </c>
      <c r="AK464" s="21">
        <f t="shared" si="306"/>
        <v>0.39807897545357523</v>
      </c>
      <c r="AL464" s="1">
        <v>255</v>
      </c>
      <c r="AM464" s="21">
        <f t="shared" si="307"/>
        <v>0.27214514407684098</v>
      </c>
      <c r="AN464" s="1">
        <v>309</v>
      </c>
      <c r="AO464" s="21">
        <f t="shared" si="308"/>
        <v>0.32977588046958378</v>
      </c>
      <c r="AP464" s="21">
        <f t="shared" si="309"/>
        <v>0.5939490445859873</v>
      </c>
      <c r="AQ464" s="1">
        <v>13</v>
      </c>
      <c r="AR464" s="4">
        <v>12.99</v>
      </c>
      <c r="AS464" s="41">
        <v>388</v>
      </c>
      <c r="AT464" s="41">
        <v>351</v>
      </c>
      <c r="AU464" s="41">
        <v>300</v>
      </c>
      <c r="AV464" s="21">
        <f t="shared" si="310"/>
        <v>0.52503382949932342</v>
      </c>
      <c r="AW464" s="26">
        <v>17.54</v>
      </c>
      <c r="AX464" s="42">
        <v>6</v>
      </c>
      <c r="AY464" s="41">
        <v>0.74</v>
      </c>
      <c r="AZ464" s="1">
        <v>1</v>
      </c>
      <c r="BA464" s="43">
        <v>0.8</v>
      </c>
      <c r="BB464" s="16">
        <v>50.49</v>
      </c>
      <c r="BC464" s="26">
        <v>18.47</v>
      </c>
      <c r="BD464" s="43">
        <v>2.5140000000000002</v>
      </c>
      <c r="BE464" s="43">
        <v>5.5609999999999999</v>
      </c>
      <c r="BF464" s="16">
        <v>52.39</v>
      </c>
      <c r="BG464" s="21">
        <f t="shared" si="311"/>
        <v>0.10706638115631692</v>
      </c>
      <c r="BH464" s="44">
        <f t="shared" si="312"/>
        <v>0.92839506172839503</v>
      </c>
      <c r="BI464" s="42">
        <f t="shared" si="313"/>
        <v>1035.4614428847119</v>
      </c>
      <c r="BJ464" s="21">
        <f t="shared" si="314"/>
        <v>3.5461442884711952E-2</v>
      </c>
      <c r="BK464" s="26">
        <f t="shared" si="315"/>
        <v>3.1678317247787797</v>
      </c>
      <c r="BL464" s="26">
        <f t="shared" si="316"/>
        <v>1.8373424003716923</v>
      </c>
      <c r="BM464" s="16">
        <f t="shared" si="317"/>
        <v>29.587548309433803</v>
      </c>
      <c r="BN464" s="16">
        <f t="shared" si="318"/>
        <v>25.659436970708114</v>
      </c>
      <c r="BO464" s="16">
        <f t="shared" si="319"/>
        <v>54.486705666195014</v>
      </c>
      <c r="BP464" s="16">
        <f t="shared" si="320"/>
        <v>50.241811154991446</v>
      </c>
      <c r="BQ464" s="16">
        <f t="shared" si="321"/>
        <v>4.2448945112035688</v>
      </c>
      <c r="BR464" s="1">
        <v>50</v>
      </c>
      <c r="BS464" s="1">
        <v>29</v>
      </c>
      <c r="BT464" s="42">
        <v>417</v>
      </c>
      <c r="BU464" s="42">
        <v>376</v>
      </c>
      <c r="BV464" s="42">
        <v>162</v>
      </c>
      <c r="BW464" s="42">
        <v>146</v>
      </c>
      <c r="BX464" s="42">
        <v>242</v>
      </c>
      <c r="BY464" s="42">
        <v>231</v>
      </c>
      <c r="BZ464" s="1">
        <v>451</v>
      </c>
      <c r="CA464" s="1">
        <v>360</v>
      </c>
      <c r="CB464" s="21">
        <f t="shared" si="322"/>
        <v>0.55610357583230574</v>
      </c>
      <c r="CC464" s="4">
        <v>4.2</v>
      </c>
      <c r="CD464" s="45">
        <f t="shared" si="323"/>
        <v>-2.8608825588601272</v>
      </c>
      <c r="CE464" s="26">
        <f t="shared" si="324"/>
        <v>2.4651999741306176</v>
      </c>
      <c r="CF464" s="26">
        <f t="shared" si="325"/>
        <v>2.2369407172666715</v>
      </c>
      <c r="CG464" s="26">
        <f t="shared" si="326"/>
        <v>30.495436717023196</v>
      </c>
      <c r="CH464" s="26">
        <f t="shared" si="327"/>
        <v>27.025896012691213</v>
      </c>
      <c r="CI464" s="26">
        <f t="shared" si="328"/>
        <v>55.398521640879707</v>
      </c>
      <c r="CJ464" s="26">
        <f t="shared" si="329"/>
        <v>52.52245500439399</v>
      </c>
      <c r="CK464" s="16">
        <f t="shared" si="330"/>
        <v>1.3688278747178515</v>
      </c>
      <c r="CL464" s="42">
        <v>108</v>
      </c>
      <c r="CM464" s="42">
        <v>98</v>
      </c>
      <c r="CN464" s="42">
        <v>1228</v>
      </c>
      <c r="CO464" s="42">
        <v>1086</v>
      </c>
      <c r="CP464" s="42">
        <v>541</v>
      </c>
      <c r="CQ464" s="42">
        <v>496</v>
      </c>
      <c r="CR464" s="42">
        <v>621</v>
      </c>
      <c r="CS464" s="42">
        <v>550</v>
      </c>
      <c r="CT464" s="1">
        <v>17</v>
      </c>
      <c r="CU464" s="1">
        <v>8</v>
      </c>
      <c r="CV464" s="42">
        <f t="shared" si="331"/>
        <v>-9</v>
      </c>
      <c r="CW464" s="26">
        <f t="shared" si="332"/>
        <v>1.0091017016224773</v>
      </c>
      <c r="CX464" s="26">
        <f t="shared" si="333"/>
        <v>0.47487138899881282</v>
      </c>
      <c r="CY464" s="26">
        <f t="shared" si="334"/>
        <v>-0.53423031262366449</v>
      </c>
      <c r="CZ464" s="13">
        <v>42</v>
      </c>
      <c r="DA464" s="13">
        <v>32</v>
      </c>
      <c r="DB464" s="27">
        <v>35.78</v>
      </c>
      <c r="DC464" s="27">
        <v>35.15</v>
      </c>
      <c r="DD464" s="27">
        <v>39.9</v>
      </c>
      <c r="DE464" s="27">
        <v>36.409999999999997</v>
      </c>
      <c r="DF464" s="13">
        <v>449</v>
      </c>
      <c r="DG464" s="13">
        <v>442</v>
      </c>
      <c r="DH464" s="21">
        <f t="shared" si="335"/>
        <v>0.5039281705948373</v>
      </c>
      <c r="DI464" s="42">
        <v>362</v>
      </c>
      <c r="DJ464" s="42">
        <v>179</v>
      </c>
      <c r="DK464" s="13">
        <v>46</v>
      </c>
      <c r="DL464" s="13">
        <v>7</v>
      </c>
      <c r="DM464" s="13">
        <v>0.108</v>
      </c>
      <c r="DN464" s="13">
        <v>3</v>
      </c>
      <c r="DO464" s="13">
        <v>0</v>
      </c>
      <c r="DP464" s="13">
        <v>8.0000000000000002E-3</v>
      </c>
      <c r="DQ464" s="13">
        <v>237</v>
      </c>
      <c r="DR464" s="46">
        <v>128</v>
      </c>
      <c r="DS464" s="13">
        <v>3</v>
      </c>
      <c r="DT464" s="13">
        <v>29</v>
      </c>
      <c r="DU464" s="13">
        <v>-0.11</v>
      </c>
      <c r="DV464" s="13">
        <v>0</v>
      </c>
      <c r="DW464" s="13">
        <v>1</v>
      </c>
      <c r="DX464" s="13">
        <v>-4.0000000000000001E-3</v>
      </c>
    </row>
    <row r="465" spans="1:128" x14ac:dyDescent="0.2">
      <c r="A465" s="13" t="s">
        <v>193</v>
      </c>
      <c r="B465" s="13" t="s">
        <v>1787</v>
      </c>
      <c r="C465" s="39" t="s">
        <v>3500</v>
      </c>
      <c r="D465" s="1" t="s">
        <v>249</v>
      </c>
      <c r="E465" s="13" t="s">
        <v>129</v>
      </c>
      <c r="F465" s="13">
        <v>9</v>
      </c>
      <c r="G465" s="13">
        <v>1</v>
      </c>
      <c r="H465" s="13">
        <v>0</v>
      </c>
      <c r="I465" s="40">
        <f t="shared" si="294"/>
        <v>1</v>
      </c>
      <c r="J465" s="19">
        <f t="shared" si="295"/>
        <v>0.88235294117647056</v>
      </c>
      <c r="K465" s="1">
        <v>1</v>
      </c>
      <c r="L465" s="1">
        <v>0</v>
      </c>
      <c r="M465" s="1">
        <v>0</v>
      </c>
      <c r="N465" s="1">
        <v>10</v>
      </c>
      <c r="O465" s="1">
        <v>2</v>
      </c>
      <c r="P465" s="1">
        <v>3</v>
      </c>
      <c r="Q465" s="1">
        <v>8</v>
      </c>
      <c r="R465" s="15">
        <f t="shared" si="296"/>
        <v>0.1</v>
      </c>
      <c r="S465" s="15">
        <f t="shared" si="297"/>
        <v>6.6666666666666666E-2</v>
      </c>
      <c r="T465" s="16">
        <v>68</v>
      </c>
      <c r="U465" s="16">
        <f t="shared" si="298"/>
        <v>7.5555555555555554</v>
      </c>
      <c r="V465" s="16">
        <v>66.84</v>
      </c>
      <c r="W465" s="16">
        <f t="shared" si="299"/>
        <v>7.4266666666666667</v>
      </c>
      <c r="X465" s="16">
        <v>352.68</v>
      </c>
      <c r="Y465" s="16">
        <f t="shared" si="300"/>
        <v>39.186666666666667</v>
      </c>
      <c r="Z465" s="21">
        <f t="shared" si="301"/>
        <v>0.15932494279176201</v>
      </c>
      <c r="AA465" s="20">
        <f t="shared" si="302"/>
        <v>0</v>
      </c>
      <c r="AB465">
        <v>0</v>
      </c>
      <c r="AC465" s="1">
        <v>5</v>
      </c>
      <c r="AD465" s="1">
        <v>11</v>
      </c>
      <c r="AE465" s="1">
        <v>0</v>
      </c>
      <c r="AF465" s="1">
        <v>7</v>
      </c>
      <c r="AG465" s="15">
        <f t="shared" si="303"/>
        <v>0.33333333333333331</v>
      </c>
      <c r="AH465" s="15">
        <f t="shared" si="304"/>
        <v>0</v>
      </c>
      <c r="AI465" s="15">
        <f t="shared" si="305"/>
        <v>0.33333333333333331</v>
      </c>
      <c r="AJ465" s="1">
        <v>27</v>
      </c>
      <c r="AK465" s="21">
        <f t="shared" si="306"/>
        <v>0.39705882352941174</v>
      </c>
      <c r="AL465" s="1">
        <v>19</v>
      </c>
      <c r="AM465" s="21">
        <f t="shared" si="307"/>
        <v>0.27941176470588236</v>
      </c>
      <c r="AN465" s="1">
        <v>22</v>
      </c>
      <c r="AO465" s="21">
        <f t="shared" si="308"/>
        <v>0.3235294117647059</v>
      </c>
      <c r="AP465" s="21">
        <f t="shared" si="309"/>
        <v>0.58695652173913049</v>
      </c>
      <c r="AQ465" s="1">
        <v>13</v>
      </c>
      <c r="AR465" s="4">
        <v>9.1</v>
      </c>
      <c r="AS465" s="41">
        <v>27</v>
      </c>
      <c r="AT465" s="41">
        <v>25</v>
      </c>
      <c r="AU465" s="41">
        <v>18</v>
      </c>
      <c r="AV465" s="21">
        <f t="shared" si="310"/>
        <v>0.51923076923076927</v>
      </c>
      <c r="AW465" s="26">
        <v>16.309999999999999</v>
      </c>
      <c r="AX465" s="42">
        <v>13</v>
      </c>
      <c r="AY465" s="41">
        <v>-2.2749999999999999</v>
      </c>
      <c r="AZ465" s="1">
        <v>13</v>
      </c>
      <c r="BA465" s="43">
        <v>-3.2269999999999999</v>
      </c>
      <c r="BB465" s="16">
        <v>48.67</v>
      </c>
      <c r="BC465" s="26">
        <v>16.170000000000002</v>
      </c>
      <c r="BD465" s="43">
        <v>1.393</v>
      </c>
      <c r="BE465" s="43">
        <v>-6.6040000000000001</v>
      </c>
      <c r="BF465" s="16">
        <v>45.86</v>
      </c>
      <c r="BG465" s="21">
        <f t="shared" si="311"/>
        <v>7.3170731707317069E-2</v>
      </c>
      <c r="BH465" s="44">
        <f t="shared" si="312"/>
        <v>0.88571428571428568</v>
      </c>
      <c r="BI465" s="42">
        <f t="shared" si="313"/>
        <v>958.8850174216027</v>
      </c>
      <c r="BJ465" s="21">
        <f t="shared" si="314"/>
        <v>-4.1114982578397255E-2</v>
      </c>
      <c r="BK465" s="26">
        <f t="shared" si="315"/>
        <v>2.6929982046678633</v>
      </c>
      <c r="BL465" s="26">
        <f t="shared" si="316"/>
        <v>3.5906642728904847</v>
      </c>
      <c r="BM465" s="16">
        <f t="shared" si="317"/>
        <v>36.804308797127462</v>
      </c>
      <c r="BN465" s="16">
        <f t="shared" si="318"/>
        <v>31.418312387791737</v>
      </c>
      <c r="BO465" s="16">
        <f t="shared" si="319"/>
        <v>58.348294434470375</v>
      </c>
      <c r="BP465" s="16">
        <f t="shared" si="320"/>
        <v>53.85996409335727</v>
      </c>
      <c r="BQ465" s="16">
        <f t="shared" si="321"/>
        <v>4.4883303411131052</v>
      </c>
      <c r="BR465" s="1">
        <v>3</v>
      </c>
      <c r="BS465" s="1">
        <v>4</v>
      </c>
      <c r="BT465" s="42">
        <v>38</v>
      </c>
      <c r="BU465" s="42">
        <v>31</v>
      </c>
      <c r="BV465" s="42">
        <v>12</v>
      </c>
      <c r="BW465" s="42">
        <v>4</v>
      </c>
      <c r="BX465" s="42">
        <v>21</v>
      </c>
      <c r="BY465" s="42">
        <v>12</v>
      </c>
      <c r="BZ465" s="1">
        <v>34</v>
      </c>
      <c r="CA465" s="1">
        <v>33</v>
      </c>
      <c r="CB465" s="21">
        <f t="shared" si="322"/>
        <v>0.5074626865671642</v>
      </c>
      <c r="CC465" s="4">
        <v>6.63</v>
      </c>
      <c r="CD465" s="45">
        <f t="shared" si="323"/>
        <v>5.6883738193739717</v>
      </c>
      <c r="CE465" s="26">
        <f t="shared" si="324"/>
        <v>3.5726437563797209</v>
      </c>
      <c r="CF465" s="26">
        <f t="shared" si="325"/>
        <v>3.9128955427015994</v>
      </c>
      <c r="CG465" s="26">
        <f t="shared" si="326"/>
        <v>30.282408982647159</v>
      </c>
      <c r="CH465" s="26">
        <f t="shared" si="327"/>
        <v>35.556311670636269</v>
      </c>
      <c r="CI465" s="26">
        <f t="shared" si="328"/>
        <v>56.992174208914598</v>
      </c>
      <c r="CJ465" s="26">
        <f t="shared" si="329"/>
        <v>70.261993875467837</v>
      </c>
      <c r="CK465" s="16">
        <f t="shared" si="330"/>
        <v>17.758150007666345</v>
      </c>
      <c r="CL465" s="42">
        <v>21</v>
      </c>
      <c r="CM465" s="42">
        <v>23</v>
      </c>
      <c r="CN465" s="42">
        <v>157</v>
      </c>
      <c r="CO465" s="42">
        <v>186</v>
      </c>
      <c r="CP465" s="42">
        <v>83</v>
      </c>
      <c r="CQ465" s="42">
        <v>95</v>
      </c>
      <c r="CR465" s="42">
        <v>109</v>
      </c>
      <c r="CS465" s="42">
        <v>74</v>
      </c>
      <c r="CT465" s="1">
        <v>1</v>
      </c>
      <c r="CU465" s="1">
        <v>0</v>
      </c>
      <c r="CV465" s="42">
        <f t="shared" si="331"/>
        <v>-1</v>
      </c>
      <c r="CW465" s="26">
        <f t="shared" si="332"/>
        <v>0.88235294117647056</v>
      </c>
      <c r="CX465" s="26">
        <f t="shared" si="333"/>
        <v>0</v>
      </c>
      <c r="CY465" s="26">
        <f t="shared" si="334"/>
        <v>-0.88235294117647056</v>
      </c>
      <c r="CZ465" s="13">
        <v>3</v>
      </c>
      <c r="DA465" s="13">
        <v>3</v>
      </c>
      <c r="DB465" s="27">
        <v>2.2000000000000002</v>
      </c>
      <c r="DC465" s="27">
        <v>2.64</v>
      </c>
      <c r="DD465" s="27">
        <v>2.39</v>
      </c>
      <c r="DE465" s="27">
        <v>2.61</v>
      </c>
      <c r="DF465" s="13">
        <v>0</v>
      </c>
      <c r="DG465" s="13">
        <v>2</v>
      </c>
      <c r="DH465" s="21">
        <f t="shared" si="335"/>
        <v>0</v>
      </c>
      <c r="DI465" s="42">
        <v>1</v>
      </c>
      <c r="DJ465" s="42">
        <v>0</v>
      </c>
      <c r="DK465" s="13">
        <v>0</v>
      </c>
      <c r="DL465" s="13">
        <v>0</v>
      </c>
      <c r="DM465" s="13">
        <v>0</v>
      </c>
      <c r="DN465" s="13">
        <v>0</v>
      </c>
      <c r="DO465" s="13">
        <v>0</v>
      </c>
      <c r="DP465" s="13">
        <v>0</v>
      </c>
      <c r="DQ465" s="13">
        <v>1</v>
      </c>
      <c r="DR465" s="46">
        <v>0</v>
      </c>
      <c r="DS465" s="13">
        <v>0</v>
      </c>
      <c r="DT465" s="13">
        <v>0</v>
      </c>
      <c r="DU465" s="13">
        <v>0</v>
      </c>
      <c r="DV465" s="13">
        <v>0</v>
      </c>
      <c r="DW465" s="13">
        <v>0</v>
      </c>
      <c r="DX465" s="13">
        <v>0</v>
      </c>
    </row>
    <row r="466" spans="1:128" ht="25.5" x14ac:dyDescent="0.2">
      <c r="A466" s="13" t="s">
        <v>665</v>
      </c>
      <c r="B466" s="13" t="s">
        <v>1790</v>
      </c>
      <c r="C466" s="39" t="s">
        <v>3501</v>
      </c>
      <c r="D466" s="1" t="s">
        <v>292</v>
      </c>
      <c r="E466" s="13" t="s">
        <v>173</v>
      </c>
      <c r="F466" s="13">
        <v>43</v>
      </c>
      <c r="G466" s="13">
        <v>0</v>
      </c>
      <c r="H466" s="13">
        <v>3</v>
      </c>
      <c r="I466" s="40">
        <f t="shared" si="294"/>
        <v>3</v>
      </c>
      <c r="J466" s="19">
        <f t="shared" si="295"/>
        <v>0.29387755102040813</v>
      </c>
      <c r="K466" s="1">
        <v>0</v>
      </c>
      <c r="L466" s="1">
        <v>2</v>
      </c>
      <c r="M466" s="1">
        <v>1</v>
      </c>
      <c r="N466" s="1">
        <v>34</v>
      </c>
      <c r="O466" s="1">
        <v>6</v>
      </c>
      <c r="P466" s="1">
        <v>26</v>
      </c>
      <c r="Q466" s="1">
        <v>24</v>
      </c>
      <c r="R466" s="15">
        <f t="shared" si="296"/>
        <v>0</v>
      </c>
      <c r="S466" s="15">
        <f t="shared" si="297"/>
        <v>0</v>
      </c>
      <c r="T466" s="16">
        <v>612.5</v>
      </c>
      <c r="U466" s="16">
        <f t="shared" si="298"/>
        <v>14.244186046511627</v>
      </c>
      <c r="V466" s="16">
        <v>579.52</v>
      </c>
      <c r="W466" s="16">
        <f t="shared" si="299"/>
        <v>13.477209302325582</v>
      </c>
      <c r="X466" s="16">
        <v>1481.58</v>
      </c>
      <c r="Y466" s="16">
        <f t="shared" si="300"/>
        <v>34.4553488372093</v>
      </c>
      <c r="Z466" s="21">
        <f t="shared" si="301"/>
        <v>0.2811702488962205</v>
      </c>
      <c r="AA466" s="20">
        <f t="shared" si="302"/>
        <v>35.53846153846154</v>
      </c>
      <c r="AB466">
        <v>46</v>
      </c>
      <c r="AC466" s="1">
        <v>32</v>
      </c>
      <c r="AD466" s="1">
        <v>52</v>
      </c>
      <c r="AE466" s="1">
        <v>8</v>
      </c>
      <c r="AF466" s="1">
        <v>9</v>
      </c>
      <c r="AG466" s="15">
        <f t="shared" si="303"/>
        <v>0</v>
      </c>
      <c r="AH466" s="15">
        <f t="shared" si="304"/>
        <v>0.23076923076923078</v>
      </c>
      <c r="AI466" s="15">
        <f t="shared" si="305"/>
        <v>0.23076923076923078</v>
      </c>
      <c r="AJ466" s="1">
        <v>146</v>
      </c>
      <c r="AK466" s="21">
        <f t="shared" si="306"/>
        <v>0.2868369351669941</v>
      </c>
      <c r="AL466" s="1">
        <v>170</v>
      </c>
      <c r="AM466" s="21">
        <f t="shared" si="307"/>
        <v>0.33398821218074654</v>
      </c>
      <c r="AN466" s="1">
        <v>193</v>
      </c>
      <c r="AO466" s="21">
        <f t="shared" si="308"/>
        <v>0.37917485265225931</v>
      </c>
      <c r="AP466" s="21">
        <f t="shared" si="309"/>
        <v>0.46202531645569622</v>
      </c>
      <c r="AQ466" s="1">
        <v>3</v>
      </c>
      <c r="AR466" s="4">
        <v>-2.37</v>
      </c>
      <c r="AS466" s="41">
        <v>214</v>
      </c>
      <c r="AT466" s="41">
        <v>223</v>
      </c>
      <c r="AU466" s="41">
        <v>164</v>
      </c>
      <c r="AV466" s="21">
        <f t="shared" si="310"/>
        <v>0.48970251716247137</v>
      </c>
      <c r="AW466" s="26">
        <v>17.07</v>
      </c>
      <c r="AX466" s="42">
        <v>6</v>
      </c>
      <c r="AY466" s="41">
        <v>-0.21</v>
      </c>
      <c r="AZ466" s="1">
        <v>5</v>
      </c>
      <c r="BA466" s="43">
        <v>1.5680000000000001</v>
      </c>
      <c r="BB466" s="16">
        <v>50.65</v>
      </c>
      <c r="BC466" s="26">
        <v>16.510000000000002</v>
      </c>
      <c r="BD466" s="43">
        <v>0.67600000000000005</v>
      </c>
      <c r="BE466" s="43">
        <v>-1.4359999999999999</v>
      </c>
      <c r="BF466" s="16">
        <v>49.23</v>
      </c>
      <c r="BG466" s="21">
        <f t="shared" si="311"/>
        <v>5.627705627705628E-2</v>
      </c>
      <c r="BH466" s="44">
        <f t="shared" si="312"/>
        <v>0.9426751592356688</v>
      </c>
      <c r="BI466" s="42">
        <f t="shared" si="313"/>
        <v>998.95221551272516</v>
      </c>
      <c r="BJ466" s="21">
        <f t="shared" si="314"/>
        <v>-1.0477844872749179E-3</v>
      </c>
      <c r="BK466" s="26">
        <f t="shared" si="315"/>
        <v>1.345941468801767</v>
      </c>
      <c r="BL466" s="26">
        <f t="shared" si="316"/>
        <v>1.8636112644947542</v>
      </c>
      <c r="BM466" s="16">
        <f t="shared" si="317"/>
        <v>23.916344561016015</v>
      </c>
      <c r="BN466" s="16">
        <f t="shared" si="318"/>
        <v>32.509663169519605</v>
      </c>
      <c r="BO466" s="16">
        <f t="shared" si="319"/>
        <v>45.969077857537272</v>
      </c>
      <c r="BP466" s="16">
        <f t="shared" si="320"/>
        <v>56.218939812258419</v>
      </c>
      <c r="BQ466" s="16">
        <f t="shared" si="321"/>
        <v>-10.249861954721148</v>
      </c>
      <c r="BR466" s="1">
        <v>13</v>
      </c>
      <c r="BS466" s="1">
        <v>18</v>
      </c>
      <c r="BT466" s="42">
        <v>218</v>
      </c>
      <c r="BU466" s="42">
        <v>296</v>
      </c>
      <c r="BV466" s="42">
        <v>100</v>
      </c>
      <c r="BW466" s="42">
        <v>86</v>
      </c>
      <c r="BX466" s="42">
        <v>143</v>
      </c>
      <c r="BY466" s="42">
        <v>113</v>
      </c>
      <c r="BZ466" s="1">
        <v>216</v>
      </c>
      <c r="CA466" s="1">
        <v>235</v>
      </c>
      <c r="CB466" s="21">
        <f t="shared" si="322"/>
        <v>0.47893569844789358</v>
      </c>
      <c r="CC466" s="4">
        <v>-2.11</v>
      </c>
      <c r="CD466" s="45">
        <f t="shared" si="323"/>
        <v>-6.4244695496578572</v>
      </c>
      <c r="CE466" s="26">
        <f t="shared" si="324"/>
        <v>2.5918276434617096</v>
      </c>
      <c r="CF466" s="26">
        <f t="shared" si="325"/>
        <v>2.2273518810999069</v>
      </c>
      <c r="CG466" s="26">
        <f t="shared" si="326"/>
        <v>30.494472117604182</v>
      </c>
      <c r="CH466" s="26">
        <f t="shared" si="327"/>
        <v>29.927509820596931</v>
      </c>
      <c r="CI466" s="26">
        <f t="shared" si="328"/>
        <v>55.035840116632251</v>
      </c>
      <c r="CJ466" s="26">
        <f t="shared" si="329"/>
        <v>56.615235086866726</v>
      </c>
      <c r="CK466" s="16">
        <f t="shared" si="330"/>
        <v>-8.6704669844866729</v>
      </c>
      <c r="CL466" s="42">
        <v>64</v>
      </c>
      <c r="CM466" s="42">
        <v>55</v>
      </c>
      <c r="CN466" s="42">
        <v>689</v>
      </c>
      <c r="CO466" s="42">
        <v>684</v>
      </c>
      <c r="CP466" s="42">
        <v>278</v>
      </c>
      <c r="CQ466" s="42">
        <v>273</v>
      </c>
      <c r="CR466" s="42">
        <v>386</v>
      </c>
      <c r="CS466" s="42">
        <v>328</v>
      </c>
      <c r="CT466" s="1">
        <v>3</v>
      </c>
      <c r="CU466" s="1">
        <v>3</v>
      </c>
      <c r="CV466" s="42">
        <f t="shared" si="331"/>
        <v>0</v>
      </c>
      <c r="CW466" s="26">
        <f t="shared" si="332"/>
        <v>0.29387755102040813</v>
      </c>
      <c r="CX466" s="26">
        <f t="shared" si="333"/>
        <v>0.29387755102040813</v>
      </c>
      <c r="CY466" s="26">
        <f t="shared" si="334"/>
        <v>0</v>
      </c>
      <c r="CZ466" s="13">
        <v>17</v>
      </c>
      <c r="DA466" s="13">
        <v>21</v>
      </c>
      <c r="DB466" s="27">
        <v>24.21</v>
      </c>
      <c r="DC466" s="27">
        <v>23.7</v>
      </c>
      <c r="DD466" s="27">
        <v>22.2</v>
      </c>
      <c r="DE466" s="27">
        <v>21.38</v>
      </c>
      <c r="DF466" s="1"/>
      <c r="DG466" s="1"/>
      <c r="DH466" s="21" t="str">
        <f t="shared" si="335"/>
        <v xml:space="preserve"> </v>
      </c>
      <c r="DI466" s="42"/>
      <c r="DJ466" s="42"/>
      <c r="DK466" s="1"/>
      <c r="DL466" s="1"/>
      <c r="DM466" s="1"/>
      <c r="DN466" s="1"/>
      <c r="DO466" s="1"/>
      <c r="DP466" s="1"/>
      <c r="DQ466" s="1"/>
      <c r="DR466" s="42"/>
      <c r="DS466" s="1"/>
      <c r="DT466" s="1"/>
      <c r="DU466" s="1"/>
      <c r="DV466" s="1"/>
      <c r="DW466" s="1"/>
      <c r="DX466" s="13"/>
    </row>
    <row r="467" spans="1:128" x14ac:dyDescent="0.2">
      <c r="A467" s="13" t="s">
        <v>170</v>
      </c>
      <c r="B467" s="13" t="s">
        <v>1793</v>
      </c>
      <c r="C467" s="39" t="s">
        <v>3502</v>
      </c>
      <c r="D467" s="1" t="s">
        <v>554</v>
      </c>
      <c r="E467" s="13" t="s">
        <v>503</v>
      </c>
      <c r="F467" s="13">
        <v>2</v>
      </c>
      <c r="G467" s="13">
        <v>1</v>
      </c>
      <c r="H467" s="13">
        <v>0</v>
      </c>
      <c r="I467" s="40">
        <f t="shared" si="294"/>
        <v>1</v>
      </c>
      <c r="J467" s="19">
        <f t="shared" si="295"/>
        <v>2.5936599423668496</v>
      </c>
      <c r="K467" s="1">
        <v>1</v>
      </c>
      <c r="L467" s="1">
        <v>0</v>
      </c>
      <c r="M467" s="1">
        <v>0</v>
      </c>
      <c r="N467" s="1">
        <v>8</v>
      </c>
      <c r="O467" s="1">
        <v>1</v>
      </c>
      <c r="P467" s="1">
        <v>0</v>
      </c>
      <c r="Q467" s="1">
        <v>5</v>
      </c>
      <c r="R467" s="15">
        <f t="shared" si="296"/>
        <v>0.125</v>
      </c>
      <c r="S467" s="15">
        <f t="shared" si="297"/>
        <v>0.1111111111111111</v>
      </c>
      <c r="T467" s="16">
        <v>23.133333333300001</v>
      </c>
      <c r="U467" s="16">
        <f t="shared" si="298"/>
        <v>11.566666666650001</v>
      </c>
      <c r="V467" s="16">
        <v>20.93</v>
      </c>
      <c r="W467" s="16">
        <f t="shared" si="299"/>
        <v>10.465</v>
      </c>
      <c r="X467" s="16">
        <v>76.069999999999993</v>
      </c>
      <c r="Y467" s="16">
        <f t="shared" si="300"/>
        <v>38.034999999999997</v>
      </c>
      <c r="Z467" s="21">
        <f t="shared" si="301"/>
        <v>0.21577319587628865</v>
      </c>
      <c r="AA467" s="20">
        <f t="shared" si="302"/>
        <v>0</v>
      </c>
      <c r="AB467">
        <v>0</v>
      </c>
      <c r="AC467" s="1">
        <v>3</v>
      </c>
      <c r="AD467" s="1">
        <v>4</v>
      </c>
      <c r="AE467" s="1">
        <v>1</v>
      </c>
      <c r="AF467" s="1">
        <v>0</v>
      </c>
      <c r="AG467" s="15">
        <f t="shared" si="303"/>
        <v>1</v>
      </c>
      <c r="AH467" s="15">
        <f t="shared" si="304"/>
        <v>0</v>
      </c>
      <c r="AI467" s="15">
        <f t="shared" si="305"/>
        <v>1</v>
      </c>
      <c r="AJ467" s="1">
        <v>6</v>
      </c>
      <c r="AK467" s="21">
        <f t="shared" si="306"/>
        <v>0.23076923076923078</v>
      </c>
      <c r="AL467" s="1">
        <v>11</v>
      </c>
      <c r="AM467" s="21">
        <f t="shared" si="307"/>
        <v>0.42307692307692307</v>
      </c>
      <c r="AN467" s="1">
        <v>9</v>
      </c>
      <c r="AO467" s="21">
        <f t="shared" si="308"/>
        <v>0.34615384615384615</v>
      </c>
      <c r="AP467" s="21">
        <f t="shared" si="309"/>
        <v>0.35294117647058826</v>
      </c>
      <c r="AQ467" s="1">
        <v>2</v>
      </c>
      <c r="AR467" s="4">
        <v>-8.4600000000000009</v>
      </c>
      <c r="AS467" s="41">
        <v>8</v>
      </c>
      <c r="AT467" s="41">
        <v>10</v>
      </c>
      <c r="AU467" s="41">
        <v>9</v>
      </c>
      <c r="AV467" s="21">
        <f t="shared" si="310"/>
        <v>0.44444444444444442</v>
      </c>
      <c r="AW467" s="26">
        <v>16.38</v>
      </c>
      <c r="AX467" s="42">
        <v>12</v>
      </c>
      <c r="AY467" s="41">
        <v>-4.4109999999999996</v>
      </c>
      <c r="AZ467" s="1">
        <v>13</v>
      </c>
      <c r="BA467" s="43">
        <v>-2.6760000000000002</v>
      </c>
      <c r="BB467" s="16">
        <v>51.12</v>
      </c>
      <c r="BC467" s="26">
        <v>16.38</v>
      </c>
      <c r="BD467" s="43">
        <v>-2.3130000000000002</v>
      </c>
      <c r="BE467" s="43">
        <v>2.4990000000000001</v>
      </c>
      <c r="BF467" s="16">
        <v>50.71</v>
      </c>
      <c r="BG467" s="21">
        <f t="shared" si="311"/>
        <v>6.6666666666666666E-2</v>
      </c>
      <c r="BH467" s="44">
        <f t="shared" si="312"/>
        <v>0.91666666666666663</v>
      </c>
      <c r="BI467" s="42">
        <f t="shared" si="313"/>
        <v>983.33333333333326</v>
      </c>
      <c r="BJ467" s="21">
        <f t="shared" si="314"/>
        <v>-1.6666666666666705E-2</v>
      </c>
      <c r="BK467" s="26">
        <f t="shared" si="315"/>
        <v>2.8666985188724317</v>
      </c>
      <c r="BL467" s="26">
        <f t="shared" si="316"/>
        <v>2.8666985188724317</v>
      </c>
      <c r="BM467" s="16">
        <f t="shared" si="317"/>
        <v>43.000477783086481</v>
      </c>
      <c r="BN467" s="16">
        <f t="shared" si="318"/>
        <v>34.400382226469183</v>
      </c>
      <c r="BO467" s="16">
        <f t="shared" si="319"/>
        <v>80.267558528428097</v>
      </c>
      <c r="BP467" s="16">
        <f t="shared" si="320"/>
        <v>54.467271858576204</v>
      </c>
      <c r="BQ467" s="16">
        <f t="shared" si="321"/>
        <v>25.800286669851893</v>
      </c>
      <c r="BR467" s="1">
        <v>1</v>
      </c>
      <c r="BS467" s="1">
        <v>1</v>
      </c>
      <c r="BT467" s="42">
        <v>14</v>
      </c>
      <c r="BU467" s="42">
        <v>11</v>
      </c>
      <c r="BV467" s="42">
        <v>4</v>
      </c>
      <c r="BW467" s="42">
        <v>2</v>
      </c>
      <c r="BX467" s="42">
        <v>5</v>
      </c>
      <c r="BY467" s="42">
        <v>9</v>
      </c>
      <c r="BZ467" s="1">
        <v>15</v>
      </c>
      <c r="CA467" s="1">
        <v>12</v>
      </c>
      <c r="CB467" s="21">
        <f t="shared" si="322"/>
        <v>0.55555555555555558</v>
      </c>
      <c r="CC467" s="4">
        <v>-6.29</v>
      </c>
      <c r="CD467" s="45">
        <f t="shared" si="323"/>
        <v>24.064698434557776</v>
      </c>
      <c r="CE467" s="26">
        <f t="shared" si="324"/>
        <v>1.5774944130406205</v>
      </c>
      <c r="CF467" s="26">
        <f t="shared" si="325"/>
        <v>2.366241619560931</v>
      </c>
      <c r="CG467" s="26">
        <f t="shared" si="326"/>
        <v>37.071118706454584</v>
      </c>
      <c r="CH467" s="26">
        <f t="shared" si="327"/>
        <v>34.704877086893653</v>
      </c>
      <c r="CI467" s="26">
        <f t="shared" si="328"/>
        <v>64.677270934665444</v>
      </c>
      <c r="CJ467" s="26">
        <f t="shared" si="329"/>
        <v>63.099776521624825</v>
      </c>
      <c r="CK467" s="16">
        <f t="shared" si="330"/>
        <v>24.222792256811275</v>
      </c>
      <c r="CL467" s="42">
        <v>2</v>
      </c>
      <c r="CM467" s="42">
        <v>3</v>
      </c>
      <c r="CN467" s="42">
        <v>45</v>
      </c>
      <c r="CO467" s="42">
        <v>41</v>
      </c>
      <c r="CP467" s="42">
        <v>20</v>
      </c>
      <c r="CQ467" s="42">
        <v>15</v>
      </c>
      <c r="CR467" s="42">
        <v>21</v>
      </c>
      <c r="CS467" s="42">
        <v>15</v>
      </c>
      <c r="CT467" s="1">
        <v>0</v>
      </c>
      <c r="CU467" s="1">
        <v>1</v>
      </c>
      <c r="CV467" s="42">
        <f t="shared" si="331"/>
        <v>1</v>
      </c>
      <c r="CW467" s="26">
        <f t="shared" si="332"/>
        <v>0</v>
      </c>
      <c r="CX467" s="26">
        <f t="shared" si="333"/>
        <v>2.5936599423668496</v>
      </c>
      <c r="CY467" s="26">
        <f t="shared" si="334"/>
        <v>2.5936599423668496</v>
      </c>
      <c r="CZ467" s="13">
        <v>1</v>
      </c>
      <c r="DA467" s="13">
        <v>1</v>
      </c>
      <c r="DB467" s="27">
        <v>0.57999999999999996</v>
      </c>
      <c r="DC467" s="27">
        <v>1.3</v>
      </c>
      <c r="DD467" s="27">
        <v>1.55</v>
      </c>
      <c r="DE467" s="27">
        <v>1.0900000000000001</v>
      </c>
      <c r="DF467" s="13">
        <v>4</v>
      </c>
      <c r="DG467" s="13">
        <v>0</v>
      </c>
      <c r="DH467" s="21">
        <f t="shared" si="335"/>
        <v>1</v>
      </c>
      <c r="DI467" s="42">
        <v>1</v>
      </c>
      <c r="DJ467" s="42">
        <v>1</v>
      </c>
      <c r="DK467" s="13">
        <v>0</v>
      </c>
      <c r="DL467" s="13">
        <v>0</v>
      </c>
      <c r="DM467" s="13">
        <v>0</v>
      </c>
      <c r="DN467" s="13">
        <v>0</v>
      </c>
      <c r="DO467" s="13">
        <v>0</v>
      </c>
      <c r="DP467" s="13">
        <v>0</v>
      </c>
      <c r="DQ467" s="13">
        <v>1</v>
      </c>
      <c r="DR467" s="46">
        <v>1</v>
      </c>
      <c r="DS467" s="13">
        <v>0</v>
      </c>
      <c r="DT467" s="13">
        <v>0</v>
      </c>
      <c r="DU467" s="13">
        <v>0</v>
      </c>
      <c r="DV467" s="13">
        <v>0</v>
      </c>
      <c r="DW467" s="13">
        <v>0</v>
      </c>
      <c r="DX467" s="13">
        <v>0</v>
      </c>
    </row>
    <row r="468" spans="1:128" ht="25.5" x14ac:dyDescent="0.2">
      <c r="A468" s="13" t="s">
        <v>1796</v>
      </c>
      <c r="B468" s="13" t="s">
        <v>1797</v>
      </c>
      <c r="C468" s="39" t="s">
        <v>3503</v>
      </c>
      <c r="D468" s="13" t="s">
        <v>446</v>
      </c>
      <c r="E468" s="13" t="s">
        <v>129</v>
      </c>
      <c r="F468" s="13">
        <v>26</v>
      </c>
      <c r="G468" s="13">
        <v>2</v>
      </c>
      <c r="H468" s="13">
        <v>3</v>
      </c>
      <c r="I468" s="40">
        <f t="shared" si="294"/>
        <v>5</v>
      </c>
      <c r="J468" s="19">
        <f t="shared" si="295"/>
        <v>0.92459420587621488</v>
      </c>
      <c r="K468" s="1">
        <v>2</v>
      </c>
      <c r="L468" s="1">
        <v>1</v>
      </c>
      <c r="M468" s="1">
        <v>2</v>
      </c>
      <c r="N468" s="1">
        <v>43</v>
      </c>
      <c r="O468" s="1">
        <v>9</v>
      </c>
      <c r="P468" s="1">
        <v>9</v>
      </c>
      <c r="Q468" s="1">
        <v>44</v>
      </c>
      <c r="R468" s="15">
        <f t="shared" si="296"/>
        <v>4.6511627906976744E-2</v>
      </c>
      <c r="S468" s="15">
        <f t="shared" si="297"/>
        <v>3.2786885245901641E-2</v>
      </c>
      <c r="T468" s="16">
        <v>324.46666666670001</v>
      </c>
      <c r="U468" s="16">
        <f t="shared" si="298"/>
        <v>12.479487179488462</v>
      </c>
      <c r="V468" s="16">
        <v>317.70999999999998</v>
      </c>
      <c r="W468" s="16">
        <f t="shared" si="299"/>
        <v>12.219615384615384</v>
      </c>
      <c r="X468" s="16">
        <v>957.37</v>
      </c>
      <c r="Y468" s="16">
        <f t="shared" si="300"/>
        <v>36.821923076923078</v>
      </c>
      <c r="Z468" s="21">
        <f t="shared" si="301"/>
        <v>0.24916867961225958</v>
      </c>
      <c r="AA468" s="20">
        <f t="shared" si="302"/>
        <v>23.142857142857146</v>
      </c>
      <c r="AB468">
        <v>6</v>
      </c>
      <c r="AC468" s="1">
        <v>58</v>
      </c>
      <c r="AD468" s="1">
        <v>42</v>
      </c>
      <c r="AE468" s="1">
        <v>7</v>
      </c>
      <c r="AF468" s="1">
        <v>6</v>
      </c>
      <c r="AG468" s="15">
        <f t="shared" si="303"/>
        <v>0.2857142857142857</v>
      </c>
      <c r="AH468" s="15">
        <f t="shared" si="304"/>
        <v>0.42857142857142855</v>
      </c>
      <c r="AI468" s="15">
        <f t="shared" si="305"/>
        <v>0.71428571428571419</v>
      </c>
      <c r="AJ468" s="1">
        <v>107</v>
      </c>
      <c r="AK468" s="21">
        <f t="shared" si="306"/>
        <v>0.36896551724137933</v>
      </c>
      <c r="AL468" s="1">
        <v>81</v>
      </c>
      <c r="AM468" s="21">
        <f t="shared" si="307"/>
        <v>0.27931034482758621</v>
      </c>
      <c r="AN468" s="1">
        <v>102</v>
      </c>
      <c r="AO468" s="21">
        <f t="shared" si="308"/>
        <v>0.35172413793103446</v>
      </c>
      <c r="AP468" s="21">
        <f t="shared" si="309"/>
        <v>0.56914893617021278</v>
      </c>
      <c r="AQ468" s="1">
        <v>12</v>
      </c>
      <c r="AR468" s="4">
        <v>11.62</v>
      </c>
      <c r="AS468" s="41">
        <v>119</v>
      </c>
      <c r="AT468" s="41">
        <v>117</v>
      </c>
      <c r="AU468" s="41">
        <v>96</v>
      </c>
      <c r="AV468" s="21">
        <f t="shared" si="310"/>
        <v>0.50423728813559321</v>
      </c>
      <c r="AW468" s="26">
        <v>17.079999999999998</v>
      </c>
      <c r="AX468" s="42">
        <v>11</v>
      </c>
      <c r="AY468" s="41">
        <v>-0.78</v>
      </c>
      <c r="AZ468" s="1">
        <v>13</v>
      </c>
      <c r="BA468" s="43">
        <v>0.10200000000000001</v>
      </c>
      <c r="BB468" s="16">
        <v>50.02</v>
      </c>
      <c r="BC468" s="26">
        <v>17.47</v>
      </c>
      <c r="BD468" s="43">
        <v>4.3999999999999997E-2</v>
      </c>
      <c r="BE468" s="43">
        <v>-2.5390000000000001</v>
      </c>
      <c r="BF468" s="16">
        <v>49.04</v>
      </c>
      <c r="BG468" s="21">
        <f t="shared" si="311"/>
        <v>4.3209876543209874E-2</v>
      </c>
      <c r="BH468" s="44">
        <f t="shared" si="312"/>
        <v>0.89506172839506171</v>
      </c>
      <c r="BI468" s="42">
        <f t="shared" si="313"/>
        <v>938.27160493827159</v>
      </c>
      <c r="BJ468" s="21">
        <f t="shared" si="314"/>
        <v>-6.1728395061728419E-2</v>
      </c>
      <c r="BK468" s="26">
        <f t="shared" si="315"/>
        <v>1.3219602782411635</v>
      </c>
      <c r="BL468" s="26">
        <f t="shared" si="316"/>
        <v>3.2104749614428254</v>
      </c>
      <c r="BM468" s="16">
        <f t="shared" si="317"/>
        <v>30.593937867866924</v>
      </c>
      <c r="BN468" s="16">
        <f t="shared" si="318"/>
        <v>30.593937867866924</v>
      </c>
      <c r="BO468" s="16">
        <f t="shared" si="319"/>
        <v>51.934153788045705</v>
      </c>
      <c r="BP468" s="16">
        <f t="shared" si="320"/>
        <v>54.7669258128482</v>
      </c>
      <c r="BQ468" s="16">
        <f t="shared" si="321"/>
        <v>-2.8327720248024946</v>
      </c>
      <c r="BR468" s="1">
        <v>7</v>
      </c>
      <c r="BS468" s="1">
        <v>17</v>
      </c>
      <c r="BT468" s="42">
        <v>155</v>
      </c>
      <c r="BU468" s="42">
        <v>145</v>
      </c>
      <c r="BV468" s="42">
        <v>54</v>
      </c>
      <c r="BW468" s="42">
        <v>52</v>
      </c>
      <c r="BX468" s="42">
        <v>76</v>
      </c>
      <c r="BY468" s="42">
        <v>59</v>
      </c>
      <c r="BZ468" s="1">
        <v>135</v>
      </c>
      <c r="CA468" s="1">
        <v>133</v>
      </c>
      <c r="CB468" s="21">
        <f t="shared" si="322"/>
        <v>0.50373134328358204</v>
      </c>
      <c r="CC468" s="4">
        <v>2.99</v>
      </c>
      <c r="CD468" s="45">
        <f t="shared" si="323"/>
        <v>-1.9413464928876021</v>
      </c>
      <c r="CE468" s="26">
        <f t="shared" si="324"/>
        <v>1.5667923582314047</v>
      </c>
      <c r="CF468" s="26">
        <f t="shared" si="325"/>
        <v>3.0709130221335532</v>
      </c>
      <c r="CG468" s="26">
        <f t="shared" si="326"/>
        <v>28.766307697128592</v>
      </c>
      <c r="CH468" s="26">
        <f t="shared" si="327"/>
        <v>31.523862247615867</v>
      </c>
      <c r="CI468" s="26">
        <f t="shared" si="328"/>
        <v>54.6497174551114</v>
      </c>
      <c r="CJ468" s="26">
        <f t="shared" si="329"/>
        <v>59.851468084439666</v>
      </c>
      <c r="CK468" s="16">
        <f t="shared" si="330"/>
        <v>2.3689786045257719</v>
      </c>
      <c r="CL468" s="42">
        <v>25</v>
      </c>
      <c r="CM468" s="42">
        <v>49</v>
      </c>
      <c r="CN468" s="42">
        <v>434</v>
      </c>
      <c r="CO468" s="42">
        <v>454</v>
      </c>
      <c r="CP468" s="42">
        <v>184</v>
      </c>
      <c r="CQ468" s="42">
        <v>197</v>
      </c>
      <c r="CR468" s="42">
        <v>255</v>
      </c>
      <c r="CS468" s="42">
        <v>229</v>
      </c>
      <c r="CT468" s="1">
        <v>3</v>
      </c>
      <c r="CU468" s="1">
        <v>3</v>
      </c>
      <c r="CV468" s="42">
        <f t="shared" si="331"/>
        <v>0</v>
      </c>
      <c r="CW468" s="26">
        <f t="shared" si="332"/>
        <v>0.55475652352572891</v>
      </c>
      <c r="CX468" s="26">
        <f t="shared" si="333"/>
        <v>0.55475652352572891</v>
      </c>
      <c r="CY468" s="26">
        <f t="shared" si="334"/>
        <v>0</v>
      </c>
      <c r="CZ468" s="13">
        <v>11</v>
      </c>
      <c r="DA468" s="13">
        <v>12</v>
      </c>
      <c r="DB468" s="27">
        <v>8.25</v>
      </c>
      <c r="DC468" s="27">
        <v>13.31</v>
      </c>
      <c r="DD468" s="27">
        <v>10.65</v>
      </c>
      <c r="DE468" s="27">
        <v>12.99</v>
      </c>
      <c r="DF468" s="13">
        <v>0</v>
      </c>
      <c r="DG468" s="13">
        <v>2</v>
      </c>
      <c r="DH468" s="21">
        <f t="shared" si="335"/>
        <v>0</v>
      </c>
      <c r="DI468" s="42">
        <v>2</v>
      </c>
      <c r="DJ468" s="42">
        <v>0</v>
      </c>
      <c r="DK468" s="13">
        <v>0</v>
      </c>
      <c r="DL468" s="13">
        <v>0</v>
      </c>
      <c r="DM468" s="13">
        <v>0</v>
      </c>
      <c r="DN468" s="13">
        <v>0</v>
      </c>
      <c r="DO468" s="13">
        <v>0</v>
      </c>
      <c r="DP468" s="13">
        <v>0</v>
      </c>
      <c r="DQ468" s="1"/>
      <c r="DR468" s="42"/>
      <c r="DS468" s="1"/>
      <c r="DT468" s="1"/>
      <c r="DU468" s="1"/>
      <c r="DV468" s="1"/>
      <c r="DW468" s="1"/>
      <c r="DX468" s="13"/>
    </row>
    <row r="469" spans="1:128" ht="25.5" x14ac:dyDescent="0.2">
      <c r="A469" s="13" t="s">
        <v>1799</v>
      </c>
      <c r="B469" s="13" t="s">
        <v>1800</v>
      </c>
      <c r="C469" s="39" t="s">
        <v>3504</v>
      </c>
      <c r="D469" s="1" t="s">
        <v>153</v>
      </c>
      <c r="E469" s="13" t="s">
        <v>173</v>
      </c>
      <c r="F469" s="13">
        <v>69</v>
      </c>
      <c r="G469" s="13">
        <v>8</v>
      </c>
      <c r="H469" s="13">
        <v>21</v>
      </c>
      <c r="I469" s="40">
        <f t="shared" si="294"/>
        <v>29</v>
      </c>
      <c r="J469" s="19">
        <f t="shared" si="295"/>
        <v>1.3337932620443831</v>
      </c>
      <c r="K469" s="1">
        <v>5</v>
      </c>
      <c r="L469" s="1">
        <v>7</v>
      </c>
      <c r="M469" s="1">
        <v>9</v>
      </c>
      <c r="N469" s="1">
        <v>130</v>
      </c>
      <c r="O469" s="1">
        <v>41</v>
      </c>
      <c r="P469" s="1">
        <v>93</v>
      </c>
      <c r="Q469" s="1">
        <v>69</v>
      </c>
      <c r="R469" s="15">
        <f t="shared" si="296"/>
        <v>6.1538461538461542E-2</v>
      </c>
      <c r="S469" s="15">
        <f t="shared" si="297"/>
        <v>3.0303030303030304E-2</v>
      </c>
      <c r="T469" s="16">
        <v>1304.55</v>
      </c>
      <c r="U469" s="16">
        <f t="shared" si="298"/>
        <v>18.906521739130433</v>
      </c>
      <c r="V469" s="16">
        <v>1212.47</v>
      </c>
      <c r="W469" s="16">
        <f t="shared" si="299"/>
        <v>17.572028985507245</v>
      </c>
      <c r="X469" s="16">
        <v>2020.23</v>
      </c>
      <c r="Y469" s="16">
        <f t="shared" si="300"/>
        <v>29.278695652173912</v>
      </c>
      <c r="Z469" s="21">
        <f t="shared" si="301"/>
        <v>0.37506418783060602</v>
      </c>
      <c r="AA469" s="20">
        <f t="shared" si="302"/>
        <v>91.538461538461533</v>
      </c>
      <c r="AB469">
        <v>86</v>
      </c>
      <c r="AC469" s="1">
        <v>98</v>
      </c>
      <c r="AD469" s="1">
        <v>126</v>
      </c>
      <c r="AE469" s="1">
        <v>35</v>
      </c>
      <c r="AF469" s="1">
        <v>23</v>
      </c>
      <c r="AG469" s="15">
        <f t="shared" si="303"/>
        <v>0.15384615384615385</v>
      </c>
      <c r="AH469" s="15">
        <f t="shared" si="304"/>
        <v>0.30769230769230771</v>
      </c>
      <c r="AI469" s="15">
        <f t="shared" si="305"/>
        <v>0.46153846153846156</v>
      </c>
      <c r="AJ469" s="1">
        <v>415</v>
      </c>
      <c r="AK469" s="21">
        <f t="shared" si="306"/>
        <v>0.34903280067283432</v>
      </c>
      <c r="AL469" s="1">
        <v>325</v>
      </c>
      <c r="AM469" s="21">
        <f t="shared" si="307"/>
        <v>0.27333894028595457</v>
      </c>
      <c r="AN469" s="1">
        <v>449</v>
      </c>
      <c r="AO469" s="21">
        <f t="shared" si="308"/>
        <v>0.37762825904121111</v>
      </c>
      <c r="AP469" s="21">
        <f t="shared" si="309"/>
        <v>0.56081081081081086</v>
      </c>
      <c r="AQ469" s="1">
        <v>8</v>
      </c>
      <c r="AR469" s="4">
        <v>2.4700000000000002</v>
      </c>
      <c r="AS469" s="41">
        <v>486</v>
      </c>
      <c r="AT469" s="41">
        <v>450</v>
      </c>
      <c r="AU469" s="41">
        <v>432</v>
      </c>
      <c r="AV469" s="21">
        <f t="shared" si="310"/>
        <v>0.51923076923076927</v>
      </c>
      <c r="AW469" s="26">
        <v>17.690000000000001</v>
      </c>
      <c r="AX469" s="42">
        <v>1</v>
      </c>
      <c r="AY469" s="41">
        <v>1.2490000000000001</v>
      </c>
      <c r="AZ469" s="1">
        <v>2</v>
      </c>
      <c r="BA469" s="43">
        <v>0.96099999999999997</v>
      </c>
      <c r="BB469" s="16">
        <v>50.33</v>
      </c>
      <c r="BC469" s="26">
        <v>17.23</v>
      </c>
      <c r="BD469" s="43">
        <v>1.323</v>
      </c>
      <c r="BE469" s="43">
        <v>5.835</v>
      </c>
      <c r="BF469" s="16">
        <v>51.86</v>
      </c>
      <c r="BG469" s="21">
        <f t="shared" si="311"/>
        <v>7.6470588235294124E-2</v>
      </c>
      <c r="BH469" s="44">
        <f t="shared" si="312"/>
        <v>0.92730496453900713</v>
      </c>
      <c r="BI469" s="42">
        <f t="shared" si="313"/>
        <v>1003.7755527743012</v>
      </c>
      <c r="BJ469" s="21">
        <f t="shared" si="314"/>
        <v>3.7755527743012496E-3</v>
      </c>
      <c r="BK469" s="26">
        <f t="shared" si="315"/>
        <v>2.5732595445660515</v>
      </c>
      <c r="BL469" s="26">
        <f t="shared" si="316"/>
        <v>2.0289161793693866</v>
      </c>
      <c r="BM469" s="16">
        <f t="shared" si="317"/>
        <v>33.650317121248364</v>
      </c>
      <c r="BN469" s="16">
        <f t="shared" si="318"/>
        <v>27.909968906447176</v>
      </c>
      <c r="BO469" s="16">
        <f t="shared" si="319"/>
        <v>62.747944279033725</v>
      </c>
      <c r="BP469" s="16">
        <f t="shared" si="320"/>
        <v>50.030103837620736</v>
      </c>
      <c r="BQ469" s="16">
        <f t="shared" si="321"/>
        <v>12.717840441412989</v>
      </c>
      <c r="BR469" s="1">
        <v>52</v>
      </c>
      <c r="BS469" s="1">
        <v>41</v>
      </c>
      <c r="BT469" s="42">
        <v>628</v>
      </c>
      <c r="BU469" s="42">
        <v>523</v>
      </c>
      <c r="BV469" s="42">
        <v>250</v>
      </c>
      <c r="BW469" s="42">
        <v>179</v>
      </c>
      <c r="BX469" s="42">
        <v>268</v>
      </c>
      <c r="BY469" s="42">
        <v>338</v>
      </c>
      <c r="BZ469" s="1">
        <v>608</v>
      </c>
      <c r="CA469" s="1">
        <v>476</v>
      </c>
      <c r="CB469" s="21">
        <f t="shared" si="322"/>
        <v>0.56088560885608851</v>
      </c>
      <c r="CC469" s="4">
        <v>6.6</v>
      </c>
      <c r="CD469" s="45">
        <f t="shared" si="323"/>
        <v>6.2943809819535295</v>
      </c>
      <c r="CE469" s="26">
        <f t="shared" si="324"/>
        <v>2.1383703835701877</v>
      </c>
      <c r="CF469" s="26">
        <f t="shared" si="325"/>
        <v>2.1383703835701877</v>
      </c>
      <c r="CG469" s="26">
        <f t="shared" si="326"/>
        <v>27.977012518376622</v>
      </c>
      <c r="CH469" s="26">
        <f t="shared" si="327"/>
        <v>27.056325269895012</v>
      </c>
      <c r="CI469" s="26">
        <f t="shared" si="328"/>
        <v>52.003979744880532</v>
      </c>
      <c r="CJ469" s="26">
        <f t="shared" si="329"/>
        <v>50.073506481935226</v>
      </c>
      <c r="CK469" s="16">
        <f t="shared" si="330"/>
        <v>10.787367178467683</v>
      </c>
      <c r="CL469" s="42">
        <v>72</v>
      </c>
      <c r="CM469" s="42">
        <v>72</v>
      </c>
      <c r="CN469" s="42">
        <v>870</v>
      </c>
      <c r="CO469" s="42">
        <v>839</v>
      </c>
      <c r="CP469" s="42">
        <v>350</v>
      </c>
      <c r="CQ469" s="42">
        <v>323</v>
      </c>
      <c r="CR469" s="42">
        <v>452</v>
      </c>
      <c r="CS469" s="42">
        <v>459</v>
      </c>
      <c r="CT469" s="1">
        <v>14</v>
      </c>
      <c r="CU469" s="1">
        <v>10</v>
      </c>
      <c r="CV469" s="42">
        <f t="shared" si="331"/>
        <v>-4</v>
      </c>
      <c r="CW469" s="26">
        <f t="shared" si="332"/>
        <v>0.64390019546970223</v>
      </c>
      <c r="CX469" s="26">
        <f t="shared" si="333"/>
        <v>0.45992871104978733</v>
      </c>
      <c r="CY469" s="26">
        <f t="shared" si="334"/>
        <v>-0.18397148441991493</v>
      </c>
      <c r="CZ469" s="13">
        <v>53</v>
      </c>
      <c r="DA469" s="13">
        <v>42</v>
      </c>
      <c r="DB469" s="27">
        <v>45.21</v>
      </c>
      <c r="DC469" s="27">
        <v>40.79</v>
      </c>
      <c r="DD469" s="27">
        <v>41.19</v>
      </c>
      <c r="DE469" s="27">
        <v>43.4</v>
      </c>
      <c r="DF469" s="1"/>
      <c r="DG469" s="1"/>
      <c r="DH469" s="21" t="str">
        <f t="shared" si="335"/>
        <v xml:space="preserve"> </v>
      </c>
      <c r="DI469" s="42"/>
      <c r="DJ469" s="42"/>
      <c r="DK469" s="1"/>
      <c r="DL469" s="1"/>
      <c r="DM469" s="1"/>
      <c r="DN469" s="1"/>
      <c r="DO469" s="1"/>
      <c r="DP469" s="1"/>
      <c r="DQ469" s="1"/>
      <c r="DR469" s="42"/>
      <c r="DS469" s="1"/>
      <c r="DT469" s="1"/>
      <c r="DU469" s="1"/>
      <c r="DV469" s="1"/>
      <c r="DW469" s="1"/>
      <c r="DX469" s="13"/>
    </row>
    <row r="470" spans="1:128" ht="25.5" x14ac:dyDescent="0.2">
      <c r="A470" s="13" t="s">
        <v>183</v>
      </c>
      <c r="B470" s="13" t="s">
        <v>1804</v>
      </c>
      <c r="C470" s="39" t="s">
        <v>3505</v>
      </c>
      <c r="D470" s="1" t="s">
        <v>145</v>
      </c>
      <c r="E470" s="13" t="s">
        <v>146</v>
      </c>
      <c r="F470" s="13">
        <v>54</v>
      </c>
      <c r="G470" s="13">
        <v>6</v>
      </c>
      <c r="H470" s="13">
        <v>5</v>
      </c>
      <c r="I470" s="40">
        <f t="shared" si="294"/>
        <v>11</v>
      </c>
      <c r="J470" s="19">
        <f t="shared" si="295"/>
        <v>1.2032816773017321</v>
      </c>
      <c r="K470" s="1">
        <v>6</v>
      </c>
      <c r="L470" s="1">
        <v>3</v>
      </c>
      <c r="M470" s="1">
        <v>2</v>
      </c>
      <c r="N470" s="1">
        <v>53</v>
      </c>
      <c r="O470" s="1">
        <v>11</v>
      </c>
      <c r="P470" s="1">
        <v>19</v>
      </c>
      <c r="Q470" s="1">
        <v>42</v>
      </c>
      <c r="R470" s="15">
        <f t="shared" si="296"/>
        <v>0.11320754716981132</v>
      </c>
      <c r="S470" s="15">
        <f t="shared" si="297"/>
        <v>7.2289156626506021E-2</v>
      </c>
      <c r="T470" s="16">
        <v>548.5</v>
      </c>
      <c r="U470" s="16">
        <f t="shared" si="298"/>
        <v>10.157407407407407</v>
      </c>
      <c r="V470" s="16">
        <v>525.38</v>
      </c>
      <c r="W470" s="16">
        <f t="shared" si="299"/>
        <v>9.7292592592592584</v>
      </c>
      <c r="X470" s="16">
        <v>2028.53</v>
      </c>
      <c r="Y470" s="16">
        <f t="shared" si="300"/>
        <v>37.565370370370367</v>
      </c>
      <c r="Z470" s="21">
        <f t="shared" si="301"/>
        <v>0.20571594143881342</v>
      </c>
      <c r="AA470" s="20">
        <f t="shared" si="302"/>
        <v>41.0625</v>
      </c>
      <c r="AB470">
        <v>13</v>
      </c>
      <c r="AC470" s="1">
        <v>45</v>
      </c>
      <c r="AD470" s="1">
        <v>24</v>
      </c>
      <c r="AE470" s="1">
        <v>6</v>
      </c>
      <c r="AF470" s="1">
        <v>15</v>
      </c>
      <c r="AG470" s="15">
        <f t="shared" si="303"/>
        <v>0.375</v>
      </c>
      <c r="AH470" s="15">
        <f t="shared" si="304"/>
        <v>0.3125</v>
      </c>
      <c r="AI470" s="15">
        <f t="shared" si="305"/>
        <v>0.6875</v>
      </c>
      <c r="AJ470" s="1">
        <v>146</v>
      </c>
      <c r="AK470" s="21">
        <f t="shared" si="306"/>
        <v>0.28239845261121854</v>
      </c>
      <c r="AL470" s="1">
        <v>192</v>
      </c>
      <c r="AM470" s="21">
        <f t="shared" si="307"/>
        <v>0.37137330754352033</v>
      </c>
      <c r="AN470" s="1">
        <v>179</v>
      </c>
      <c r="AO470" s="21">
        <f t="shared" si="308"/>
        <v>0.34622823984526113</v>
      </c>
      <c r="AP470" s="21">
        <f t="shared" si="309"/>
        <v>0.43195266272189348</v>
      </c>
      <c r="AQ470" s="1">
        <v>4</v>
      </c>
      <c r="AR470" s="4">
        <v>-5.34</v>
      </c>
      <c r="AS470" s="41">
        <v>207</v>
      </c>
      <c r="AT470" s="41">
        <v>211</v>
      </c>
      <c r="AU470" s="41">
        <v>149</v>
      </c>
      <c r="AV470" s="21">
        <f t="shared" si="310"/>
        <v>0.49521531100478466</v>
      </c>
      <c r="AW470" s="26">
        <v>16.760000000000002</v>
      </c>
      <c r="AX470" s="42">
        <v>18</v>
      </c>
      <c r="AY470" s="41">
        <v>-0.879</v>
      </c>
      <c r="AZ470" s="1">
        <v>17</v>
      </c>
      <c r="BA470" s="43">
        <v>-1.589</v>
      </c>
      <c r="BB470" s="16">
        <v>49.19</v>
      </c>
      <c r="BC470" s="26">
        <v>16.62</v>
      </c>
      <c r="BD470" s="43">
        <v>-2.9740000000000002</v>
      </c>
      <c r="BE470" s="43">
        <v>-7.1459999999999999</v>
      </c>
      <c r="BF470" s="16">
        <v>46.86</v>
      </c>
      <c r="BG470" s="21">
        <f t="shared" si="311"/>
        <v>7.3059360730593603E-2</v>
      </c>
      <c r="BH470" s="44">
        <f t="shared" si="312"/>
        <v>0.92096219931271472</v>
      </c>
      <c r="BI470" s="42">
        <f t="shared" si="313"/>
        <v>994.02156004330823</v>
      </c>
      <c r="BJ470" s="21">
        <f t="shared" si="314"/>
        <v>-5.9784399566916724E-3</v>
      </c>
      <c r="BK470" s="26">
        <f t="shared" si="315"/>
        <v>1.8272488484525486</v>
      </c>
      <c r="BL470" s="26">
        <f t="shared" si="316"/>
        <v>2.6266702196505385</v>
      </c>
      <c r="BM470" s="16">
        <f t="shared" si="317"/>
        <v>25.010468613194259</v>
      </c>
      <c r="BN470" s="16">
        <f t="shared" si="318"/>
        <v>33.233088431230726</v>
      </c>
      <c r="BO470" s="16">
        <f t="shared" si="319"/>
        <v>41.56991130229548</v>
      </c>
      <c r="BP470" s="16">
        <f t="shared" si="320"/>
        <v>55.959495983859298</v>
      </c>
      <c r="BQ470" s="16">
        <f t="shared" si="321"/>
        <v>-14.389584681563818</v>
      </c>
      <c r="BR470" s="1">
        <v>16</v>
      </c>
      <c r="BS470" s="1">
        <v>23</v>
      </c>
      <c r="BT470" s="42">
        <v>203</v>
      </c>
      <c r="BU470" s="42">
        <v>268</v>
      </c>
      <c r="BV470" s="42">
        <v>61</v>
      </c>
      <c r="BW470" s="42">
        <v>94</v>
      </c>
      <c r="BX470" s="42">
        <v>105</v>
      </c>
      <c r="BY470" s="42">
        <v>84</v>
      </c>
      <c r="BZ470" s="1">
        <v>173</v>
      </c>
      <c r="CA470" s="1">
        <v>233</v>
      </c>
      <c r="CB470" s="21">
        <f t="shared" si="322"/>
        <v>0.42610837438423643</v>
      </c>
      <c r="CC470" s="4">
        <v>-8.65</v>
      </c>
      <c r="CD470" s="45">
        <f t="shared" si="323"/>
        <v>-7.2894485868892591</v>
      </c>
      <c r="CE470" s="26">
        <f t="shared" si="324"/>
        <v>3.0761191601800322</v>
      </c>
      <c r="CF470" s="26">
        <f t="shared" si="325"/>
        <v>2.6916042651575283</v>
      </c>
      <c r="CG470" s="26">
        <f t="shared" si="326"/>
        <v>31.707689804932638</v>
      </c>
      <c r="CH470" s="26">
        <f t="shared" si="327"/>
        <v>31.737267873780524</v>
      </c>
      <c r="CI470" s="26">
        <f t="shared" si="328"/>
        <v>56.878626394482716</v>
      </c>
      <c r="CJ470" s="26">
        <f t="shared" si="329"/>
        <v>56.109596604437698</v>
      </c>
      <c r="CK470" s="16">
        <f t="shared" si="330"/>
        <v>-15.158614471608836</v>
      </c>
      <c r="CL470" s="42">
        <v>104</v>
      </c>
      <c r="CM470" s="42">
        <v>91</v>
      </c>
      <c r="CN470" s="42">
        <v>968</v>
      </c>
      <c r="CO470" s="42">
        <v>982</v>
      </c>
      <c r="CP470" s="42">
        <v>389</v>
      </c>
      <c r="CQ470" s="42">
        <v>393</v>
      </c>
      <c r="CR470" s="42">
        <v>431</v>
      </c>
      <c r="CS470" s="42">
        <v>462</v>
      </c>
      <c r="CT470" s="1">
        <v>0</v>
      </c>
      <c r="CU470" s="1">
        <v>4</v>
      </c>
      <c r="CV470" s="42">
        <f t="shared" si="331"/>
        <v>4</v>
      </c>
      <c r="CW470" s="26">
        <f t="shared" si="332"/>
        <v>0</v>
      </c>
      <c r="CX470" s="26">
        <f t="shared" si="333"/>
        <v>0.43755697356426615</v>
      </c>
      <c r="CY470" s="26">
        <f t="shared" si="334"/>
        <v>0.43755697356426615</v>
      </c>
      <c r="CZ470" s="13">
        <v>16</v>
      </c>
      <c r="DA470" s="13">
        <v>23</v>
      </c>
      <c r="DB470" s="27">
        <v>18.11</v>
      </c>
      <c r="DC470" s="27">
        <v>22.59</v>
      </c>
      <c r="DD470" s="27">
        <v>19.34</v>
      </c>
      <c r="DE470" s="27">
        <v>20.57</v>
      </c>
      <c r="DF470" s="13">
        <v>274</v>
      </c>
      <c r="DG470" s="13">
        <v>222</v>
      </c>
      <c r="DH470" s="21">
        <f t="shared" si="335"/>
        <v>0.55241935483870963</v>
      </c>
      <c r="DI470" s="42">
        <v>142</v>
      </c>
      <c r="DJ470" s="42">
        <v>72</v>
      </c>
      <c r="DK470" s="13">
        <v>24</v>
      </c>
      <c r="DL470" s="13">
        <v>1</v>
      </c>
      <c r="DM470" s="13">
        <v>0.16200000000000001</v>
      </c>
      <c r="DN470" s="13">
        <v>0</v>
      </c>
      <c r="DO470" s="13">
        <v>0</v>
      </c>
      <c r="DP470" s="13">
        <v>0</v>
      </c>
      <c r="DQ470" s="13">
        <v>184</v>
      </c>
      <c r="DR470" s="46">
        <v>101</v>
      </c>
      <c r="DS470" s="13">
        <v>1</v>
      </c>
      <c r="DT470" s="13">
        <v>33</v>
      </c>
      <c r="DU470" s="13">
        <v>-0.17400000000000002</v>
      </c>
      <c r="DV470" s="13">
        <v>0</v>
      </c>
      <c r="DW470" s="13">
        <v>2</v>
      </c>
      <c r="DX470" s="13">
        <v>-1.0999999999999999E-2</v>
      </c>
    </row>
    <row r="471" spans="1:128" ht="25.5" x14ac:dyDescent="0.2">
      <c r="A471" s="13" t="s">
        <v>856</v>
      </c>
      <c r="B471" s="13" t="s">
        <v>1808</v>
      </c>
      <c r="C471" s="39" t="s">
        <v>3506</v>
      </c>
      <c r="D471" s="1" t="s">
        <v>206</v>
      </c>
      <c r="E471" s="13" t="s">
        <v>146</v>
      </c>
      <c r="F471" s="13">
        <v>73</v>
      </c>
      <c r="G471" s="13">
        <v>8</v>
      </c>
      <c r="H471" s="13">
        <v>16</v>
      </c>
      <c r="I471" s="40">
        <f t="shared" si="294"/>
        <v>24</v>
      </c>
      <c r="J471" s="19">
        <f t="shared" si="295"/>
        <v>1.5923332104681753</v>
      </c>
      <c r="K471" s="1">
        <v>8</v>
      </c>
      <c r="L471" s="1">
        <v>8</v>
      </c>
      <c r="M471" s="1">
        <v>8</v>
      </c>
      <c r="N471" s="1">
        <v>131</v>
      </c>
      <c r="O471" s="1">
        <v>36</v>
      </c>
      <c r="P471" s="1">
        <v>33</v>
      </c>
      <c r="Q471" s="1">
        <v>111</v>
      </c>
      <c r="R471" s="15">
        <f t="shared" si="296"/>
        <v>6.1068702290076333E-2</v>
      </c>
      <c r="S471" s="15">
        <f t="shared" si="297"/>
        <v>0.04</v>
      </c>
      <c r="T471" s="16">
        <v>904.33333333329995</v>
      </c>
      <c r="U471" s="16">
        <f t="shared" si="298"/>
        <v>12.388127853880821</v>
      </c>
      <c r="V471" s="16">
        <v>893.78</v>
      </c>
      <c r="W471" s="16">
        <f t="shared" si="299"/>
        <v>12.243561643835616</v>
      </c>
      <c r="X471" s="16">
        <v>2650.72</v>
      </c>
      <c r="Y471" s="16">
        <f t="shared" si="300"/>
        <v>36.311232876712324</v>
      </c>
      <c r="Z471" s="21">
        <f t="shared" si="301"/>
        <v>0.25215968401749189</v>
      </c>
      <c r="AA471" s="20">
        <f t="shared" si="302"/>
        <v>121.10344827586206</v>
      </c>
      <c r="AB471">
        <v>16</v>
      </c>
      <c r="AC471" s="1">
        <v>185</v>
      </c>
      <c r="AD471" s="1">
        <v>137</v>
      </c>
      <c r="AE471" s="1">
        <v>6</v>
      </c>
      <c r="AF471" s="1">
        <v>13</v>
      </c>
      <c r="AG471" s="15">
        <f t="shared" si="303"/>
        <v>0.27586206896551724</v>
      </c>
      <c r="AH471" s="15">
        <f t="shared" si="304"/>
        <v>0.55172413793103448</v>
      </c>
      <c r="AI471" s="15">
        <f t="shared" si="305"/>
        <v>0.82758620689655171</v>
      </c>
      <c r="AJ471" s="1">
        <v>285</v>
      </c>
      <c r="AK471" s="21">
        <f t="shared" si="306"/>
        <v>0.3616751269035533</v>
      </c>
      <c r="AL471" s="1">
        <v>200</v>
      </c>
      <c r="AM471" s="21">
        <f t="shared" si="307"/>
        <v>0.25380710659898476</v>
      </c>
      <c r="AN471" s="1">
        <v>303</v>
      </c>
      <c r="AO471" s="21">
        <f t="shared" si="308"/>
        <v>0.38451776649746194</v>
      </c>
      <c r="AP471" s="21">
        <f t="shared" si="309"/>
        <v>0.58762886597938147</v>
      </c>
      <c r="AQ471" s="1">
        <v>13</v>
      </c>
      <c r="AR471" s="4">
        <v>3.74</v>
      </c>
      <c r="AS471" s="41">
        <v>335</v>
      </c>
      <c r="AT471" s="41">
        <v>293</v>
      </c>
      <c r="AU471" s="41">
        <v>241</v>
      </c>
      <c r="AV471" s="21">
        <f t="shared" si="310"/>
        <v>0.53343949044585992</v>
      </c>
      <c r="AW471" s="26">
        <v>17.18</v>
      </c>
      <c r="AX471" s="42">
        <v>10</v>
      </c>
      <c r="AY471" s="41">
        <v>0.36699999999999999</v>
      </c>
      <c r="AZ471" s="1">
        <v>7</v>
      </c>
      <c r="BA471" s="43">
        <v>-0.50600000000000001</v>
      </c>
      <c r="BB471" s="16">
        <v>49.67</v>
      </c>
      <c r="BC471" s="26">
        <v>17.850000000000001</v>
      </c>
      <c r="BD471" s="43">
        <v>-0.65700000000000003</v>
      </c>
      <c r="BE471" s="43">
        <v>9.5</v>
      </c>
      <c r="BF471" s="16">
        <v>54.09</v>
      </c>
      <c r="BG471" s="21">
        <f t="shared" si="311"/>
        <v>6.6059225512528477E-2</v>
      </c>
      <c r="BH471" s="44">
        <f t="shared" si="312"/>
        <v>0.93786982248520712</v>
      </c>
      <c r="BI471" s="42">
        <f t="shared" si="313"/>
        <v>1003.9290479977356</v>
      </c>
      <c r="BJ471" s="21">
        <f t="shared" si="314"/>
        <v>3.9290479977355935E-3</v>
      </c>
      <c r="BK471" s="26">
        <f t="shared" si="315"/>
        <v>1.9467878001297858</v>
      </c>
      <c r="BL471" s="26">
        <f t="shared" si="316"/>
        <v>1.4097428897491553</v>
      </c>
      <c r="BM471" s="16">
        <f t="shared" si="317"/>
        <v>29.470339457137104</v>
      </c>
      <c r="BN471" s="16">
        <f t="shared" si="318"/>
        <v>22.690147463581642</v>
      </c>
      <c r="BO471" s="16">
        <f t="shared" si="319"/>
        <v>57.128152341739579</v>
      </c>
      <c r="BP471" s="16">
        <f t="shared" si="320"/>
        <v>43.702029582223815</v>
      </c>
      <c r="BQ471" s="16">
        <f t="shared" si="321"/>
        <v>13.426122759515764</v>
      </c>
      <c r="BR471" s="1">
        <v>29</v>
      </c>
      <c r="BS471" s="1">
        <v>21</v>
      </c>
      <c r="BT471" s="42">
        <v>410</v>
      </c>
      <c r="BU471" s="42">
        <v>317</v>
      </c>
      <c r="BV471" s="42">
        <v>189</v>
      </c>
      <c r="BW471" s="42">
        <v>144</v>
      </c>
      <c r="BX471" s="42">
        <v>169</v>
      </c>
      <c r="BY471" s="42">
        <v>223</v>
      </c>
      <c r="BZ471" s="1">
        <v>368</v>
      </c>
      <c r="CA471" s="1">
        <v>319</v>
      </c>
      <c r="CB471" s="21">
        <f t="shared" si="322"/>
        <v>0.53566229985443958</v>
      </c>
      <c r="CC471" s="4">
        <v>-0.06</v>
      </c>
      <c r="CD471" s="45">
        <f t="shared" si="323"/>
        <v>1.2270299760106091</v>
      </c>
      <c r="CE471" s="26">
        <f t="shared" si="324"/>
        <v>2.5577956177944108</v>
      </c>
      <c r="CF471" s="26">
        <f t="shared" si="325"/>
        <v>2.4898895394458864</v>
      </c>
      <c r="CG471" s="26">
        <f t="shared" si="326"/>
        <v>31.96112754270538</v>
      </c>
      <c r="CH471" s="26">
        <f t="shared" si="327"/>
        <v>26.664453431520496</v>
      </c>
      <c r="CI471" s="26">
        <f t="shared" si="328"/>
        <v>60.979658356974717</v>
      </c>
      <c r="CJ471" s="26">
        <f t="shared" si="329"/>
        <v>50.137321180660358</v>
      </c>
      <c r="CK471" s="16">
        <f t="shared" si="330"/>
        <v>2.5837855832014043</v>
      </c>
      <c r="CL471" s="42">
        <v>113</v>
      </c>
      <c r="CM471" s="42">
        <v>110</v>
      </c>
      <c r="CN471" s="42">
        <v>1299</v>
      </c>
      <c r="CO471" s="42">
        <v>1068</v>
      </c>
      <c r="CP471" s="42">
        <v>589</v>
      </c>
      <c r="CQ471" s="42">
        <v>512</v>
      </c>
      <c r="CR471" s="42">
        <v>525</v>
      </c>
      <c r="CS471" s="42">
        <v>693</v>
      </c>
      <c r="CT471" s="1">
        <v>4</v>
      </c>
      <c r="CU471" s="1">
        <v>11</v>
      </c>
      <c r="CV471" s="42">
        <f t="shared" si="331"/>
        <v>7</v>
      </c>
      <c r="CW471" s="26">
        <f t="shared" si="332"/>
        <v>0.26538886841136256</v>
      </c>
      <c r="CX471" s="26">
        <f t="shared" si="333"/>
        <v>0.72981938813124703</v>
      </c>
      <c r="CY471" s="26">
        <f t="shared" si="334"/>
        <v>0.46443051971988447</v>
      </c>
      <c r="CZ471" s="13">
        <v>32</v>
      </c>
      <c r="DA471" s="13">
        <v>26</v>
      </c>
      <c r="DB471" s="27">
        <v>34.29</v>
      </c>
      <c r="DC471" s="27">
        <v>30.19</v>
      </c>
      <c r="DD471" s="27">
        <v>34.15</v>
      </c>
      <c r="DE471" s="27">
        <v>31.21</v>
      </c>
      <c r="DF471" s="13">
        <v>68</v>
      </c>
      <c r="DG471" s="13">
        <v>90</v>
      </c>
      <c r="DH471" s="21">
        <f t="shared" si="335"/>
        <v>0.43037974683544306</v>
      </c>
      <c r="DI471" s="42">
        <v>55</v>
      </c>
      <c r="DJ471" s="42">
        <v>20</v>
      </c>
      <c r="DK471" s="13">
        <v>10</v>
      </c>
      <c r="DL471" s="13">
        <v>2</v>
      </c>
      <c r="DM471" s="13">
        <v>0.14499999999999999</v>
      </c>
      <c r="DN471" s="13">
        <v>0</v>
      </c>
      <c r="DO471" s="13">
        <v>0</v>
      </c>
      <c r="DP471" s="13">
        <v>0</v>
      </c>
      <c r="DQ471" s="13">
        <v>32</v>
      </c>
      <c r="DR471" s="46">
        <v>18</v>
      </c>
      <c r="DS471" s="13">
        <v>0</v>
      </c>
      <c r="DT471" s="13">
        <v>1</v>
      </c>
      <c r="DU471" s="13">
        <v>-3.1E-2</v>
      </c>
      <c r="DV471" s="13">
        <v>0</v>
      </c>
      <c r="DW471" s="13">
        <v>0</v>
      </c>
      <c r="DX471" s="13">
        <v>0</v>
      </c>
    </row>
    <row r="472" spans="1:128" ht="38.25" x14ac:dyDescent="0.2">
      <c r="A472" s="13" t="s">
        <v>1810</v>
      </c>
      <c r="B472" s="13" t="s">
        <v>1811</v>
      </c>
      <c r="C472" s="39" t="s">
        <v>3507</v>
      </c>
      <c r="D472" s="1" t="s">
        <v>358</v>
      </c>
      <c r="E472" s="13" t="s">
        <v>173</v>
      </c>
      <c r="F472" s="13">
        <v>57</v>
      </c>
      <c r="G472" s="13">
        <v>2</v>
      </c>
      <c r="H472" s="13">
        <v>13</v>
      </c>
      <c r="I472" s="40">
        <f t="shared" si="294"/>
        <v>15</v>
      </c>
      <c r="J472" s="19">
        <f t="shared" si="295"/>
        <v>0.93600499202665655</v>
      </c>
      <c r="K472" s="1">
        <v>2</v>
      </c>
      <c r="L472" s="1">
        <v>1</v>
      </c>
      <c r="M472" s="1">
        <v>12</v>
      </c>
      <c r="N472" s="1">
        <v>70</v>
      </c>
      <c r="O472" s="1">
        <v>37</v>
      </c>
      <c r="P472" s="1">
        <v>43</v>
      </c>
      <c r="Q472" s="1">
        <v>44</v>
      </c>
      <c r="R472" s="15">
        <f t="shared" si="296"/>
        <v>2.8571428571428571E-2</v>
      </c>
      <c r="S472" s="15">
        <f t="shared" si="297"/>
        <v>1.3333333333333334E-2</v>
      </c>
      <c r="T472" s="16">
        <v>961.53333333329999</v>
      </c>
      <c r="U472" s="16">
        <f t="shared" si="298"/>
        <v>16.869005847952632</v>
      </c>
      <c r="V472" s="16">
        <v>906.44</v>
      </c>
      <c r="W472" s="16">
        <f t="shared" si="299"/>
        <v>15.902456140350878</v>
      </c>
      <c r="X472" s="16">
        <v>1937.48</v>
      </c>
      <c r="Y472" s="16">
        <f t="shared" si="300"/>
        <v>33.99087719298246</v>
      </c>
      <c r="Z472" s="21">
        <f t="shared" si="301"/>
        <v>0.31872907817378826</v>
      </c>
      <c r="AA472" s="20">
        <f t="shared" si="302"/>
        <v>16.142857142857142</v>
      </c>
      <c r="AB472">
        <v>65</v>
      </c>
      <c r="AC472" s="1">
        <v>59</v>
      </c>
      <c r="AD472" s="1">
        <v>127</v>
      </c>
      <c r="AE472" s="1">
        <v>31</v>
      </c>
      <c r="AF472" s="1">
        <v>14</v>
      </c>
      <c r="AG472" s="15">
        <f t="shared" si="303"/>
        <v>7.1428571428571425E-2</v>
      </c>
      <c r="AH472" s="15">
        <f t="shared" si="304"/>
        <v>0.4642857142857143</v>
      </c>
      <c r="AI472" s="15">
        <f t="shared" si="305"/>
        <v>0.5357142857142857</v>
      </c>
      <c r="AJ472" s="1">
        <v>279</v>
      </c>
      <c r="AK472" s="21">
        <f t="shared" si="306"/>
        <v>0.3595360824742268</v>
      </c>
      <c r="AL472" s="1">
        <v>232</v>
      </c>
      <c r="AM472" s="21">
        <f t="shared" si="307"/>
        <v>0.29896907216494845</v>
      </c>
      <c r="AN472" s="1">
        <v>265</v>
      </c>
      <c r="AO472" s="21">
        <f t="shared" si="308"/>
        <v>0.34149484536082475</v>
      </c>
      <c r="AP472" s="21">
        <f t="shared" si="309"/>
        <v>0.54598825831702547</v>
      </c>
      <c r="AQ472" s="1">
        <v>4</v>
      </c>
      <c r="AR472" s="4">
        <v>-1.61</v>
      </c>
      <c r="AS472" s="41">
        <v>309</v>
      </c>
      <c r="AT472" s="41">
        <v>307</v>
      </c>
      <c r="AU472" s="41">
        <v>246</v>
      </c>
      <c r="AV472" s="21">
        <f t="shared" si="310"/>
        <v>0.50162337662337664</v>
      </c>
      <c r="AW472" s="26">
        <v>17.14</v>
      </c>
      <c r="AX472" s="42">
        <v>4</v>
      </c>
      <c r="AY472" s="41">
        <v>-0.36399999999999999</v>
      </c>
      <c r="AZ472" s="1">
        <v>5</v>
      </c>
      <c r="BA472" s="43">
        <v>-1.298</v>
      </c>
      <c r="BB472" s="16">
        <v>49.49</v>
      </c>
      <c r="BC472" s="26">
        <v>16.23</v>
      </c>
      <c r="BD472" s="43">
        <v>-0.45500000000000002</v>
      </c>
      <c r="BE472" s="43">
        <v>5.0179999999999998</v>
      </c>
      <c r="BF472" s="16">
        <v>50.53</v>
      </c>
      <c r="BG472" s="21">
        <f t="shared" si="311"/>
        <v>6.1946902654867256E-2</v>
      </c>
      <c r="BH472" s="44">
        <f t="shared" si="312"/>
        <v>0.92650918635170598</v>
      </c>
      <c r="BI472" s="42">
        <f t="shared" si="313"/>
        <v>988.45608900657328</v>
      </c>
      <c r="BJ472" s="21">
        <f t="shared" si="314"/>
        <v>-1.1543910993426762E-2</v>
      </c>
      <c r="BK472" s="26">
        <f t="shared" si="315"/>
        <v>1.8534045276024889</v>
      </c>
      <c r="BL472" s="26">
        <f t="shared" si="316"/>
        <v>1.8534045276024889</v>
      </c>
      <c r="BM472" s="16">
        <f t="shared" si="317"/>
        <v>29.919244517011602</v>
      </c>
      <c r="BN472" s="16">
        <f t="shared" si="318"/>
        <v>25.219540179162436</v>
      </c>
      <c r="BO472" s="16">
        <f t="shared" si="319"/>
        <v>58.779400732536068</v>
      </c>
      <c r="BP472" s="16">
        <f t="shared" si="320"/>
        <v>48.122324698821757</v>
      </c>
      <c r="BQ472" s="16">
        <f t="shared" si="321"/>
        <v>10.657076033714311</v>
      </c>
      <c r="BR472" s="1">
        <v>28</v>
      </c>
      <c r="BS472" s="1">
        <v>28</v>
      </c>
      <c r="BT472" s="42">
        <v>424</v>
      </c>
      <c r="BU472" s="42">
        <v>353</v>
      </c>
      <c r="BV472" s="42">
        <v>203</v>
      </c>
      <c r="BW472" s="42">
        <v>155</v>
      </c>
      <c r="BX472" s="42">
        <v>191</v>
      </c>
      <c r="BY472" s="42">
        <v>233</v>
      </c>
      <c r="BZ472" s="1">
        <v>413</v>
      </c>
      <c r="CA472" s="1">
        <v>338</v>
      </c>
      <c r="CB472" s="21">
        <f t="shared" si="322"/>
        <v>0.54993342210386154</v>
      </c>
      <c r="CC472" s="4">
        <v>2.5099999999999998</v>
      </c>
      <c r="CD472" s="45">
        <f t="shared" si="323"/>
        <v>3.1473578341057005</v>
      </c>
      <c r="CE472" s="26">
        <f t="shared" si="324"/>
        <v>1.8580836963478329</v>
      </c>
      <c r="CF472" s="26">
        <f t="shared" si="325"/>
        <v>2.9729339141565325</v>
      </c>
      <c r="CG472" s="26">
        <f t="shared" si="326"/>
        <v>32.051943762000114</v>
      </c>
      <c r="CH472" s="26">
        <f t="shared" si="327"/>
        <v>27.282862274707348</v>
      </c>
      <c r="CI472" s="26">
        <f t="shared" si="328"/>
        <v>62.029027396411827</v>
      </c>
      <c r="CJ472" s="26">
        <f t="shared" si="329"/>
        <v>52.397960237008888</v>
      </c>
      <c r="CK472" s="16">
        <f t="shared" si="330"/>
        <v>1.0260088743113727</v>
      </c>
      <c r="CL472" s="42">
        <v>60</v>
      </c>
      <c r="CM472" s="42">
        <v>96</v>
      </c>
      <c r="CN472" s="42">
        <v>975</v>
      </c>
      <c r="CO472" s="42">
        <v>785</v>
      </c>
      <c r="CP472" s="42">
        <v>407</v>
      </c>
      <c r="CQ472" s="42">
        <v>391</v>
      </c>
      <c r="CR472" s="42">
        <v>420</v>
      </c>
      <c r="CS472" s="42">
        <v>561</v>
      </c>
      <c r="CT472" s="1">
        <v>5</v>
      </c>
      <c r="CU472" s="1">
        <v>7</v>
      </c>
      <c r="CV472" s="42">
        <f t="shared" si="331"/>
        <v>2</v>
      </c>
      <c r="CW472" s="26">
        <f t="shared" si="332"/>
        <v>0.31200166400888552</v>
      </c>
      <c r="CX472" s="26">
        <f t="shared" si="333"/>
        <v>0.4368023296124397</v>
      </c>
      <c r="CY472" s="26">
        <f t="shared" si="334"/>
        <v>0.12480066560355421</v>
      </c>
      <c r="CZ472" s="13">
        <v>33</v>
      </c>
      <c r="DA472" s="13">
        <v>30</v>
      </c>
      <c r="DB472" s="27">
        <v>27.59</v>
      </c>
      <c r="DC472" s="27">
        <v>40.1</v>
      </c>
      <c r="DD472" s="27">
        <v>34.07</v>
      </c>
      <c r="DE472" s="27">
        <v>34.369999999999997</v>
      </c>
      <c r="DF472" s="1"/>
      <c r="DG472" s="1"/>
      <c r="DH472" s="21" t="str">
        <f t="shared" si="335"/>
        <v xml:space="preserve"> </v>
      </c>
      <c r="DI472" s="42"/>
      <c r="DJ472" s="42"/>
      <c r="DK472" s="1"/>
      <c r="DL472" s="1"/>
      <c r="DM472" s="1"/>
      <c r="DN472" s="1"/>
      <c r="DO472" s="1"/>
      <c r="DP472" s="1"/>
      <c r="DQ472" s="1"/>
      <c r="DR472" s="42"/>
      <c r="DS472" s="1"/>
      <c r="DT472" s="1"/>
      <c r="DU472" s="1"/>
      <c r="DV472" s="1"/>
      <c r="DW472" s="1"/>
      <c r="DX472" s="13"/>
    </row>
    <row r="473" spans="1:128" ht="25.5" x14ac:dyDescent="0.2">
      <c r="A473" s="13" t="s">
        <v>1655</v>
      </c>
      <c r="B473" s="13" t="s">
        <v>1814</v>
      </c>
      <c r="C473" s="39" t="s">
        <v>3508</v>
      </c>
      <c r="D473" s="1" t="s">
        <v>179</v>
      </c>
      <c r="E473" s="13" t="s">
        <v>146</v>
      </c>
      <c r="F473" s="13">
        <v>1</v>
      </c>
      <c r="G473" s="13">
        <v>0</v>
      </c>
      <c r="H473" s="13">
        <v>0</v>
      </c>
      <c r="I473" s="40">
        <f t="shared" si="294"/>
        <v>0</v>
      </c>
      <c r="J473" s="19">
        <f t="shared" si="295"/>
        <v>0</v>
      </c>
      <c r="K473" s="1">
        <v>0</v>
      </c>
      <c r="L473" s="1">
        <v>0</v>
      </c>
      <c r="M473" s="1">
        <v>0</v>
      </c>
      <c r="N473" s="1">
        <v>2</v>
      </c>
      <c r="O473" s="1">
        <v>0</v>
      </c>
      <c r="P473" s="1">
        <v>1</v>
      </c>
      <c r="Q473" s="1">
        <v>2</v>
      </c>
      <c r="R473" s="15">
        <f t="shared" si="296"/>
        <v>0</v>
      </c>
      <c r="S473" s="15">
        <f t="shared" si="297"/>
        <v>0</v>
      </c>
      <c r="T473" s="16">
        <v>8.3000000000000007</v>
      </c>
      <c r="U473" s="16">
        <f t="shared" si="298"/>
        <v>8.3000000000000007</v>
      </c>
      <c r="V473" s="16">
        <v>8.93</v>
      </c>
      <c r="W473" s="16">
        <f t="shared" si="299"/>
        <v>8.93</v>
      </c>
      <c r="X473" s="16">
        <v>45.51</v>
      </c>
      <c r="Y473" s="16">
        <f t="shared" si="300"/>
        <v>45.51</v>
      </c>
      <c r="Z473" s="21">
        <f t="shared" si="301"/>
        <v>0.16403379867744305</v>
      </c>
      <c r="AA473" s="20">
        <f t="shared" si="302"/>
        <v>0</v>
      </c>
      <c r="AB473">
        <v>0</v>
      </c>
      <c r="AC473" s="1">
        <v>3</v>
      </c>
      <c r="AD473" s="1">
        <v>0</v>
      </c>
      <c r="AE473" s="1">
        <v>1</v>
      </c>
      <c r="AF473" s="1">
        <v>0</v>
      </c>
      <c r="AG473" s="15">
        <f t="shared" si="303"/>
        <v>0</v>
      </c>
      <c r="AH473" s="15">
        <f t="shared" si="304"/>
        <v>0</v>
      </c>
      <c r="AI473" s="15">
        <f t="shared" si="305"/>
        <v>0</v>
      </c>
      <c r="AJ473" s="1">
        <v>1</v>
      </c>
      <c r="AK473" s="21">
        <f t="shared" si="306"/>
        <v>0.2</v>
      </c>
      <c r="AL473" s="1">
        <v>0</v>
      </c>
      <c r="AM473" s="21">
        <f t="shared" si="307"/>
        <v>0</v>
      </c>
      <c r="AN473" s="1">
        <v>4</v>
      </c>
      <c r="AO473" s="21">
        <f t="shared" si="308"/>
        <v>0.8</v>
      </c>
      <c r="AP473" s="21">
        <f t="shared" si="309"/>
        <v>1</v>
      </c>
      <c r="AQ473" s="1">
        <v>13</v>
      </c>
      <c r="AR473" s="4">
        <v>50</v>
      </c>
      <c r="AS473" s="41">
        <v>6</v>
      </c>
      <c r="AT473" s="41">
        <v>2</v>
      </c>
      <c r="AU473" s="41">
        <v>0</v>
      </c>
      <c r="AV473" s="21">
        <f t="shared" si="310"/>
        <v>0.75</v>
      </c>
      <c r="AW473" s="26">
        <v>17.36</v>
      </c>
      <c r="AX473" s="42">
        <v>6</v>
      </c>
      <c r="AY473" s="41">
        <v>-1.3360000000000001</v>
      </c>
      <c r="AZ473" s="1">
        <v>13</v>
      </c>
      <c r="BA473" s="43">
        <v>-12.712</v>
      </c>
      <c r="BB473" s="16">
        <v>45.63</v>
      </c>
      <c r="BC473" s="26">
        <v>16.84</v>
      </c>
      <c r="BD473" s="43">
        <v>3.7709999999999999</v>
      </c>
      <c r="BE473" s="43">
        <v>1.6579999999999999</v>
      </c>
      <c r="BF473" s="16">
        <v>51.82</v>
      </c>
      <c r="BG473" s="21">
        <f t="shared" si="311"/>
        <v>0</v>
      </c>
      <c r="BH473" s="44">
        <f t="shared" si="312"/>
        <v>1</v>
      </c>
      <c r="BI473" s="42">
        <f t="shared" si="313"/>
        <v>1000</v>
      </c>
      <c r="BJ473" s="21">
        <f t="shared" si="314"/>
        <v>0</v>
      </c>
      <c r="BK473" s="26">
        <f t="shared" si="315"/>
        <v>0</v>
      </c>
      <c r="BL473" s="26">
        <f t="shared" si="316"/>
        <v>0</v>
      </c>
      <c r="BM473" s="16">
        <f t="shared" si="317"/>
        <v>40.313549832026879</v>
      </c>
      <c r="BN473" s="16">
        <f t="shared" si="318"/>
        <v>33.594624860022392</v>
      </c>
      <c r="BO473" s="16">
        <f t="shared" si="319"/>
        <v>67.189249720044785</v>
      </c>
      <c r="BP473" s="16">
        <f t="shared" si="320"/>
        <v>40.313549832026879</v>
      </c>
      <c r="BQ473" s="16">
        <f t="shared" si="321"/>
        <v>26.875699888017905</v>
      </c>
      <c r="BR473" s="1">
        <v>0</v>
      </c>
      <c r="BS473" s="1">
        <v>0</v>
      </c>
      <c r="BT473" s="42">
        <v>6</v>
      </c>
      <c r="BU473" s="42">
        <v>5</v>
      </c>
      <c r="BV473" s="42">
        <v>1</v>
      </c>
      <c r="BW473" s="42">
        <v>0</v>
      </c>
      <c r="BX473" s="42">
        <v>1</v>
      </c>
      <c r="BY473" s="42">
        <v>3</v>
      </c>
      <c r="BZ473" s="1">
        <v>5</v>
      </c>
      <c r="CA473" s="1">
        <v>0</v>
      </c>
      <c r="CB473" s="21">
        <f t="shared" si="322"/>
        <v>1</v>
      </c>
      <c r="CC473" s="4">
        <v>37.04</v>
      </c>
      <c r="CD473" s="45">
        <f t="shared" si="323"/>
        <v>0.41569988801790458</v>
      </c>
      <c r="CE473" s="26">
        <f t="shared" si="324"/>
        <v>1.3183915622940015</v>
      </c>
      <c r="CF473" s="26">
        <f t="shared" si="325"/>
        <v>0</v>
      </c>
      <c r="CG473" s="26">
        <f t="shared" si="326"/>
        <v>25.049439683586026</v>
      </c>
      <c r="CH473" s="26">
        <f t="shared" si="327"/>
        <v>21.094264996704023</v>
      </c>
      <c r="CI473" s="26">
        <f t="shared" si="328"/>
        <v>56.690837178642063</v>
      </c>
      <c r="CJ473" s="26">
        <f t="shared" si="329"/>
        <v>43.50692155570205</v>
      </c>
      <c r="CK473" s="16">
        <f t="shared" si="330"/>
        <v>13.691784265077892</v>
      </c>
      <c r="CL473" s="42">
        <v>1</v>
      </c>
      <c r="CM473" s="42">
        <v>0</v>
      </c>
      <c r="CN473" s="42">
        <v>18</v>
      </c>
      <c r="CO473" s="42">
        <v>16</v>
      </c>
      <c r="CP473" s="42">
        <v>10</v>
      </c>
      <c r="CQ473" s="42">
        <v>9</v>
      </c>
      <c r="CR473" s="42">
        <v>8</v>
      </c>
      <c r="CS473" s="42">
        <v>14</v>
      </c>
      <c r="CT473" s="1">
        <v>0</v>
      </c>
      <c r="CU473" s="1">
        <v>0</v>
      </c>
      <c r="CV473" s="42">
        <f t="shared" si="331"/>
        <v>0</v>
      </c>
      <c r="CW473" s="26">
        <f t="shared" si="332"/>
        <v>0</v>
      </c>
      <c r="CX473" s="26">
        <f t="shared" si="333"/>
        <v>0</v>
      </c>
      <c r="CY473" s="26">
        <f t="shared" si="334"/>
        <v>0</v>
      </c>
      <c r="CZ473" s="13">
        <v>1</v>
      </c>
      <c r="DA473" s="13">
        <v>0</v>
      </c>
      <c r="DB473" s="27">
        <v>0.39</v>
      </c>
      <c r="DC473" s="27">
        <v>0.27</v>
      </c>
      <c r="DD473" s="27">
        <v>0.36</v>
      </c>
      <c r="DE473" s="27">
        <v>0.33</v>
      </c>
      <c r="DF473" s="13">
        <v>2</v>
      </c>
      <c r="DG473" s="13">
        <v>3</v>
      </c>
      <c r="DH473" s="21">
        <f t="shared" si="335"/>
        <v>0.4</v>
      </c>
      <c r="DI473" s="42">
        <v>1</v>
      </c>
      <c r="DJ473" s="42">
        <v>0</v>
      </c>
      <c r="DK473" s="13">
        <v>0</v>
      </c>
      <c r="DL473" s="13">
        <v>0</v>
      </c>
      <c r="DM473" s="13">
        <v>0</v>
      </c>
      <c r="DN473" s="13">
        <v>0</v>
      </c>
      <c r="DO473" s="13">
        <v>0</v>
      </c>
      <c r="DP473" s="13">
        <v>0</v>
      </c>
      <c r="DQ473" s="1"/>
      <c r="DR473" s="42"/>
      <c r="DS473" s="1"/>
      <c r="DT473" s="1"/>
      <c r="DU473" s="1"/>
      <c r="DV473" s="1"/>
      <c r="DW473" s="1"/>
      <c r="DX473" s="13"/>
    </row>
    <row r="474" spans="1:128" ht="25.5" x14ac:dyDescent="0.2">
      <c r="A474" s="13" t="s">
        <v>312</v>
      </c>
      <c r="B474" s="13" t="s">
        <v>1816</v>
      </c>
      <c r="C474" s="39" t="s">
        <v>3509</v>
      </c>
      <c r="D474" s="1" t="s">
        <v>314</v>
      </c>
      <c r="E474" s="13" t="s">
        <v>503</v>
      </c>
      <c r="F474" s="13">
        <v>2</v>
      </c>
      <c r="G474" s="13">
        <v>0</v>
      </c>
      <c r="H474" s="13">
        <v>0</v>
      </c>
      <c r="I474" s="40">
        <f t="shared" si="294"/>
        <v>0</v>
      </c>
      <c r="J474" s="19">
        <f t="shared" si="295"/>
        <v>0</v>
      </c>
      <c r="K474" s="1">
        <v>0</v>
      </c>
      <c r="L474" s="1">
        <v>0</v>
      </c>
      <c r="M474" s="1">
        <v>0</v>
      </c>
      <c r="N474" s="1">
        <v>3</v>
      </c>
      <c r="O474" s="1">
        <v>1</v>
      </c>
      <c r="P474" s="1">
        <v>1</v>
      </c>
      <c r="Q474" s="1">
        <v>3</v>
      </c>
      <c r="R474" s="15">
        <f t="shared" si="296"/>
        <v>0</v>
      </c>
      <c r="S474" s="15">
        <f t="shared" si="297"/>
        <v>0</v>
      </c>
      <c r="T474" s="16">
        <v>13.55</v>
      </c>
      <c r="U474" s="16">
        <f t="shared" si="298"/>
        <v>6.7750000000000004</v>
      </c>
      <c r="V474" s="16">
        <v>15.24</v>
      </c>
      <c r="W474" s="16">
        <f t="shared" si="299"/>
        <v>7.62</v>
      </c>
      <c r="X474" s="16">
        <v>82.64</v>
      </c>
      <c r="Y474" s="16">
        <f t="shared" si="300"/>
        <v>41.32</v>
      </c>
      <c r="Z474" s="21">
        <f t="shared" si="301"/>
        <v>0.15570085819370658</v>
      </c>
      <c r="AA474" s="20">
        <f t="shared" si="302"/>
        <v>0</v>
      </c>
      <c r="AB474">
        <v>0</v>
      </c>
      <c r="AC474" s="1">
        <v>2</v>
      </c>
      <c r="AD474" s="1">
        <v>1</v>
      </c>
      <c r="AE474" s="1">
        <v>0</v>
      </c>
      <c r="AF474" s="1">
        <v>0</v>
      </c>
      <c r="AG474" s="15">
        <f t="shared" si="303"/>
        <v>0</v>
      </c>
      <c r="AH474" s="15">
        <f t="shared" si="304"/>
        <v>0</v>
      </c>
      <c r="AI474" s="15">
        <f t="shared" si="305"/>
        <v>0</v>
      </c>
      <c r="AJ474" s="1">
        <v>9</v>
      </c>
      <c r="AK474" s="21">
        <f t="shared" si="306"/>
        <v>0.45</v>
      </c>
      <c r="AL474" s="1">
        <v>5</v>
      </c>
      <c r="AM474" s="21">
        <f t="shared" si="307"/>
        <v>0.25</v>
      </c>
      <c r="AN474" s="1">
        <v>6</v>
      </c>
      <c r="AO474" s="21">
        <f t="shared" si="308"/>
        <v>0.3</v>
      </c>
      <c r="AP474" s="21">
        <f t="shared" si="309"/>
        <v>0.6428571428571429</v>
      </c>
      <c r="AQ474" s="1">
        <v>15</v>
      </c>
      <c r="AR474" s="4">
        <v>-6.08</v>
      </c>
      <c r="AS474" s="41">
        <v>8</v>
      </c>
      <c r="AT474" s="41">
        <v>3</v>
      </c>
      <c r="AU474" s="41">
        <v>0</v>
      </c>
      <c r="AV474" s="21">
        <f t="shared" si="310"/>
        <v>0.72727272727272729</v>
      </c>
      <c r="AW474" s="26">
        <v>16.22</v>
      </c>
      <c r="AX474" s="42">
        <v>16</v>
      </c>
      <c r="AY474" s="41">
        <v>-9.0239999999999991</v>
      </c>
      <c r="AZ474" s="1">
        <v>16</v>
      </c>
      <c r="BA474" s="43">
        <v>-4.4480000000000004</v>
      </c>
      <c r="BB474" s="16">
        <v>48.03</v>
      </c>
      <c r="BC474" s="26">
        <v>16.88</v>
      </c>
      <c r="BD474" s="43">
        <v>-7.7140000000000004</v>
      </c>
      <c r="BE474" s="43">
        <v>-2.3220000000000001</v>
      </c>
      <c r="BF474" s="16">
        <v>51.05</v>
      </c>
      <c r="BG474" s="21">
        <f t="shared" si="311"/>
        <v>0</v>
      </c>
      <c r="BH474" s="44">
        <f t="shared" si="312"/>
        <v>1</v>
      </c>
      <c r="BI474" s="42">
        <f t="shared" si="313"/>
        <v>1000</v>
      </c>
      <c r="BJ474" s="21">
        <f t="shared" si="314"/>
        <v>0</v>
      </c>
      <c r="BK474" s="26">
        <f t="shared" si="315"/>
        <v>0</v>
      </c>
      <c r="BL474" s="26">
        <f t="shared" si="316"/>
        <v>0</v>
      </c>
      <c r="BM474" s="16">
        <f t="shared" si="317"/>
        <v>27.559055118110233</v>
      </c>
      <c r="BN474" s="16">
        <f t="shared" si="318"/>
        <v>11.811023622047243</v>
      </c>
      <c r="BO474" s="16">
        <f t="shared" si="319"/>
        <v>43.30708661417323</v>
      </c>
      <c r="BP474" s="16">
        <f t="shared" si="320"/>
        <v>11.811023622047243</v>
      </c>
      <c r="BQ474" s="16">
        <f t="shared" si="321"/>
        <v>31.496062992125985</v>
      </c>
      <c r="BR474" s="1">
        <v>0</v>
      </c>
      <c r="BS474" s="1">
        <v>0</v>
      </c>
      <c r="BT474" s="42">
        <v>7</v>
      </c>
      <c r="BU474" s="42">
        <v>3</v>
      </c>
      <c r="BV474" s="42">
        <v>2</v>
      </c>
      <c r="BW474" s="42">
        <v>0</v>
      </c>
      <c r="BX474" s="42">
        <v>0</v>
      </c>
      <c r="BY474" s="42">
        <v>2</v>
      </c>
      <c r="BZ474" s="1">
        <v>6</v>
      </c>
      <c r="CA474" s="1">
        <v>2</v>
      </c>
      <c r="CB474" s="21">
        <f t="shared" si="322"/>
        <v>0.75</v>
      </c>
      <c r="CC474" s="4">
        <v>24.32</v>
      </c>
      <c r="CD474" s="45">
        <f t="shared" si="323"/>
        <v>25.851491563554553</v>
      </c>
      <c r="CE474" s="26">
        <f t="shared" si="324"/>
        <v>2.9041626331074539</v>
      </c>
      <c r="CF474" s="26">
        <f t="shared" si="325"/>
        <v>1.452081316553727</v>
      </c>
      <c r="CG474" s="26">
        <f t="shared" si="326"/>
        <v>45.014520813165539</v>
      </c>
      <c r="CH474" s="26">
        <f t="shared" si="327"/>
        <v>29.041626331074539</v>
      </c>
      <c r="CI474" s="26">
        <f t="shared" si="328"/>
        <v>72.604065827686355</v>
      </c>
      <c r="CJ474" s="26">
        <f t="shared" si="329"/>
        <v>53.000968054211036</v>
      </c>
      <c r="CK474" s="16">
        <f t="shared" si="330"/>
        <v>11.892965218650666</v>
      </c>
      <c r="CL474" s="42">
        <v>4</v>
      </c>
      <c r="CM474" s="42">
        <v>2</v>
      </c>
      <c r="CN474" s="42">
        <v>58</v>
      </c>
      <c r="CO474" s="42">
        <v>38</v>
      </c>
      <c r="CP474" s="42">
        <v>21</v>
      </c>
      <c r="CQ474" s="42">
        <v>14</v>
      </c>
      <c r="CR474" s="42">
        <v>19</v>
      </c>
      <c r="CS474" s="42">
        <v>17</v>
      </c>
      <c r="CT474" s="1">
        <v>0</v>
      </c>
      <c r="CU474" s="1">
        <v>0</v>
      </c>
      <c r="CV474" s="42">
        <f t="shared" si="331"/>
        <v>0</v>
      </c>
      <c r="CW474" s="26">
        <f t="shared" si="332"/>
        <v>0</v>
      </c>
      <c r="CX474" s="26">
        <f t="shared" si="333"/>
        <v>0</v>
      </c>
      <c r="CY474" s="26">
        <f t="shared" si="334"/>
        <v>0</v>
      </c>
      <c r="CZ474" s="13">
        <v>0</v>
      </c>
      <c r="DA474" s="13">
        <v>0</v>
      </c>
      <c r="DB474" s="27">
        <v>0.35</v>
      </c>
      <c r="DC474" s="27">
        <v>0.57000000000000006</v>
      </c>
      <c r="DD474" s="27">
        <v>0.41</v>
      </c>
      <c r="DE474" s="27">
        <v>0.49</v>
      </c>
      <c r="DF474" s="13">
        <v>0</v>
      </c>
      <c r="DG474" s="13">
        <v>5</v>
      </c>
      <c r="DH474" s="21">
        <f t="shared" si="335"/>
        <v>0</v>
      </c>
      <c r="DI474" s="42">
        <v>4</v>
      </c>
      <c r="DJ474" s="42">
        <v>0</v>
      </c>
      <c r="DK474" s="13">
        <v>0</v>
      </c>
      <c r="DL474" s="13">
        <v>0</v>
      </c>
      <c r="DM474" s="13">
        <v>0</v>
      </c>
      <c r="DN474" s="13">
        <v>0</v>
      </c>
      <c r="DO474" s="13">
        <v>0</v>
      </c>
      <c r="DP474" s="13">
        <v>0</v>
      </c>
      <c r="DQ474" s="1"/>
      <c r="DR474" s="42"/>
      <c r="DS474" s="1"/>
      <c r="DT474" s="1"/>
      <c r="DU474" s="1"/>
      <c r="DV474" s="1"/>
      <c r="DW474" s="1"/>
      <c r="DX474" s="13"/>
    </row>
    <row r="475" spans="1:128" ht="25.5" x14ac:dyDescent="0.2">
      <c r="A475" s="13" t="s">
        <v>1818</v>
      </c>
      <c r="B475" s="13" t="s">
        <v>1819</v>
      </c>
      <c r="C475" s="39" t="s">
        <v>3510</v>
      </c>
      <c r="D475" s="1" t="s">
        <v>264</v>
      </c>
      <c r="E475" s="13" t="s">
        <v>173</v>
      </c>
      <c r="F475" s="13">
        <v>23</v>
      </c>
      <c r="G475" s="13">
        <v>2</v>
      </c>
      <c r="H475" s="13">
        <v>1</v>
      </c>
      <c r="I475" s="40">
        <f t="shared" si="294"/>
        <v>3</v>
      </c>
      <c r="J475" s="19">
        <f t="shared" si="295"/>
        <v>0.51603038845615978</v>
      </c>
      <c r="K475" s="1">
        <v>1</v>
      </c>
      <c r="L475" s="1">
        <v>1</v>
      </c>
      <c r="M475" s="1">
        <v>0</v>
      </c>
      <c r="N475" s="1">
        <v>30</v>
      </c>
      <c r="O475" s="1">
        <v>7</v>
      </c>
      <c r="P475" s="1">
        <v>12</v>
      </c>
      <c r="Q475" s="1">
        <v>17</v>
      </c>
      <c r="R475" s="15">
        <f t="shared" si="296"/>
        <v>6.6666666666666666E-2</v>
      </c>
      <c r="S475" s="15">
        <f t="shared" si="297"/>
        <v>4.0816326530612242E-2</v>
      </c>
      <c r="T475" s="16">
        <v>348.81666666669997</v>
      </c>
      <c r="U475" s="16">
        <f t="shared" si="298"/>
        <v>15.165942028986956</v>
      </c>
      <c r="V475" s="16">
        <v>331.57</v>
      </c>
      <c r="W475" s="16">
        <f t="shared" si="299"/>
        <v>14.416086956521738</v>
      </c>
      <c r="X475" s="16">
        <v>761.77</v>
      </c>
      <c r="Y475" s="16">
        <f t="shared" si="300"/>
        <v>33.120434782608697</v>
      </c>
      <c r="Z475" s="21">
        <f t="shared" si="301"/>
        <v>0.30326339473539793</v>
      </c>
      <c r="AA475" s="20">
        <f t="shared" si="302"/>
        <v>14.555555555555555</v>
      </c>
      <c r="AB475">
        <v>20</v>
      </c>
      <c r="AC475" s="1">
        <v>22</v>
      </c>
      <c r="AD475" s="1">
        <v>62</v>
      </c>
      <c r="AE475" s="1">
        <v>3</v>
      </c>
      <c r="AF475" s="1">
        <v>5</v>
      </c>
      <c r="AG475" s="15">
        <f t="shared" si="303"/>
        <v>0.22222222222222221</v>
      </c>
      <c r="AH475" s="15">
        <f t="shared" si="304"/>
        <v>0.1111111111111111</v>
      </c>
      <c r="AI475" s="15">
        <f t="shared" si="305"/>
        <v>0.33333333333333331</v>
      </c>
      <c r="AJ475" s="1">
        <v>105</v>
      </c>
      <c r="AK475" s="21">
        <f t="shared" si="306"/>
        <v>0.34313725490196079</v>
      </c>
      <c r="AL475" s="1">
        <v>98</v>
      </c>
      <c r="AM475" s="21">
        <f t="shared" si="307"/>
        <v>0.3202614379084967</v>
      </c>
      <c r="AN475" s="1">
        <v>103</v>
      </c>
      <c r="AO475" s="21">
        <f t="shared" si="308"/>
        <v>0.33660130718954251</v>
      </c>
      <c r="AP475" s="21">
        <f t="shared" si="309"/>
        <v>0.51724137931034486</v>
      </c>
      <c r="AQ475" s="1">
        <v>5</v>
      </c>
      <c r="AR475" s="4">
        <v>4.49</v>
      </c>
      <c r="AS475" s="41">
        <v>124</v>
      </c>
      <c r="AT475" s="41">
        <v>123</v>
      </c>
      <c r="AU475" s="41">
        <v>95</v>
      </c>
      <c r="AV475" s="21">
        <f t="shared" si="310"/>
        <v>0.50202429149797567</v>
      </c>
      <c r="AW475" s="26">
        <v>17.239999999999998</v>
      </c>
      <c r="AX475" s="42">
        <v>7</v>
      </c>
      <c r="AY475" s="41">
        <v>0.26</v>
      </c>
      <c r="AZ475" s="1">
        <v>5</v>
      </c>
      <c r="BA475" s="43">
        <v>1.403</v>
      </c>
      <c r="BB475" s="16">
        <v>50.62</v>
      </c>
      <c r="BC475" s="26">
        <v>16.55</v>
      </c>
      <c r="BD475" s="43">
        <v>0.23600000000000002</v>
      </c>
      <c r="BE475" s="43">
        <v>3.91</v>
      </c>
      <c r="BF475" s="16">
        <v>51.2</v>
      </c>
      <c r="BG475" s="21">
        <f t="shared" si="311"/>
        <v>6.8702290076335881E-2</v>
      </c>
      <c r="BH475" s="44">
        <f t="shared" si="312"/>
        <v>0.91489361702127658</v>
      </c>
      <c r="BI475" s="42">
        <f t="shared" si="313"/>
        <v>983.59590709761244</v>
      </c>
      <c r="BJ475" s="21">
        <f t="shared" si="314"/>
        <v>-1.6404092902387535E-2</v>
      </c>
      <c r="BK475" s="26">
        <f t="shared" si="315"/>
        <v>1.6286153753355248</v>
      </c>
      <c r="BL475" s="26">
        <f t="shared" si="316"/>
        <v>2.1714871671140337</v>
      </c>
      <c r="BM475" s="16">
        <f t="shared" si="317"/>
        <v>23.705401574328199</v>
      </c>
      <c r="BN475" s="16">
        <f t="shared" si="318"/>
        <v>25.514974213589891</v>
      </c>
      <c r="BO475" s="16">
        <f t="shared" si="319"/>
        <v>50.125162107548931</v>
      </c>
      <c r="BP475" s="16">
        <f t="shared" si="320"/>
        <v>49.401333051844261</v>
      </c>
      <c r="BQ475" s="16">
        <f t="shared" si="321"/>
        <v>0.7238290557046696</v>
      </c>
      <c r="BR475" s="1">
        <v>9</v>
      </c>
      <c r="BS475" s="1">
        <v>12</v>
      </c>
      <c r="BT475" s="42">
        <v>122</v>
      </c>
      <c r="BU475" s="42">
        <v>129</v>
      </c>
      <c r="BV475" s="42">
        <v>64</v>
      </c>
      <c r="BW475" s="42">
        <v>55</v>
      </c>
      <c r="BX475" s="42">
        <v>77</v>
      </c>
      <c r="BY475" s="42">
        <v>82</v>
      </c>
      <c r="BZ475" s="1">
        <v>139</v>
      </c>
      <c r="CA475" s="1">
        <v>135</v>
      </c>
      <c r="CB475" s="21">
        <f t="shared" si="322"/>
        <v>0.50729927007299269</v>
      </c>
      <c r="CC475" s="4">
        <v>-0.21</v>
      </c>
      <c r="CD475" s="45">
        <f t="shared" si="323"/>
        <v>-2.2869640477436075</v>
      </c>
      <c r="CE475" s="26">
        <f t="shared" si="324"/>
        <v>3.3080851175551675</v>
      </c>
      <c r="CF475" s="26">
        <f t="shared" si="325"/>
        <v>2.2053900783701117</v>
      </c>
      <c r="CG475" s="26">
        <f t="shared" si="326"/>
        <v>31.505572548144457</v>
      </c>
      <c r="CH475" s="26">
        <f t="shared" si="327"/>
        <v>26.622208803182062</v>
      </c>
      <c r="CI475" s="26">
        <f t="shared" si="328"/>
        <v>57.103850243511822</v>
      </c>
      <c r="CJ475" s="26">
        <f t="shared" si="329"/>
        <v>53.244417606364124</v>
      </c>
      <c r="CK475" s="16">
        <f t="shared" si="330"/>
        <v>-3.1356035814430285</v>
      </c>
      <c r="CL475" s="42">
        <v>42</v>
      </c>
      <c r="CM475" s="42">
        <v>28</v>
      </c>
      <c r="CN475" s="42">
        <v>358</v>
      </c>
      <c r="CO475" s="42">
        <v>310</v>
      </c>
      <c r="CP475" s="42">
        <v>145</v>
      </c>
      <c r="CQ475" s="42">
        <v>141</v>
      </c>
      <c r="CR475" s="42">
        <v>197</v>
      </c>
      <c r="CS475" s="42">
        <v>180</v>
      </c>
      <c r="CT475" s="1">
        <v>6</v>
      </c>
      <c r="CU475" s="1">
        <v>3</v>
      </c>
      <c r="CV475" s="42">
        <f t="shared" si="331"/>
        <v>-3</v>
      </c>
      <c r="CW475" s="26">
        <f t="shared" si="332"/>
        <v>1.0320607769123196</v>
      </c>
      <c r="CX475" s="26">
        <f t="shared" si="333"/>
        <v>0.51603038845615978</v>
      </c>
      <c r="CY475" s="26">
        <f t="shared" si="334"/>
        <v>-0.51603038845615978</v>
      </c>
      <c r="CZ475" s="13">
        <v>10</v>
      </c>
      <c r="DA475" s="13">
        <v>11</v>
      </c>
      <c r="DB475" s="27">
        <v>13.78</v>
      </c>
      <c r="DC475" s="27">
        <v>11.28</v>
      </c>
      <c r="DD475" s="27">
        <v>13.33</v>
      </c>
      <c r="DE475" s="27">
        <v>11.89</v>
      </c>
      <c r="DF475" s="1"/>
      <c r="DG475" s="1"/>
      <c r="DH475" s="21" t="str">
        <f t="shared" si="335"/>
        <v xml:space="preserve"> </v>
      </c>
      <c r="DI475" s="42"/>
      <c r="DJ475" s="42"/>
      <c r="DK475" s="1"/>
      <c r="DL475" s="1"/>
      <c r="DM475" s="1"/>
      <c r="DN475" s="1"/>
      <c r="DO475" s="1"/>
      <c r="DP475" s="1"/>
      <c r="DQ475" s="1"/>
      <c r="DR475" s="42"/>
      <c r="DS475" s="1"/>
      <c r="DT475" s="1"/>
      <c r="DU475" s="1"/>
      <c r="DV475" s="1"/>
      <c r="DW475" s="1"/>
      <c r="DX475" s="13"/>
    </row>
    <row r="476" spans="1:128" ht="25.5" x14ac:dyDescent="0.2">
      <c r="A476" s="13" t="s">
        <v>1014</v>
      </c>
      <c r="B476" s="13" t="s">
        <v>1822</v>
      </c>
      <c r="C476" s="39" t="s">
        <v>3511</v>
      </c>
      <c r="D476" s="1" t="s">
        <v>358</v>
      </c>
      <c r="E476" s="13" t="s">
        <v>146</v>
      </c>
      <c r="F476" s="13">
        <v>81</v>
      </c>
      <c r="G476" s="13">
        <v>13</v>
      </c>
      <c r="H476" s="13">
        <v>11</v>
      </c>
      <c r="I476" s="40">
        <f t="shared" si="294"/>
        <v>24</v>
      </c>
      <c r="J476" s="19">
        <f t="shared" si="295"/>
        <v>1.2813857950079723</v>
      </c>
      <c r="K476" s="1">
        <v>11</v>
      </c>
      <c r="L476" s="1">
        <v>7</v>
      </c>
      <c r="M476" s="1">
        <v>3</v>
      </c>
      <c r="N476" s="1">
        <v>130</v>
      </c>
      <c r="O476" s="1">
        <v>44</v>
      </c>
      <c r="P476" s="1">
        <v>59</v>
      </c>
      <c r="Q476" s="1">
        <v>127</v>
      </c>
      <c r="R476" s="15">
        <f t="shared" si="296"/>
        <v>0.1</v>
      </c>
      <c r="S476" s="15">
        <f t="shared" si="297"/>
        <v>5.5793991416309016E-2</v>
      </c>
      <c r="T476" s="16">
        <v>1123.7833333333001</v>
      </c>
      <c r="U476" s="16">
        <f t="shared" si="298"/>
        <v>13.873868312756791</v>
      </c>
      <c r="V476" s="16">
        <v>1065</v>
      </c>
      <c r="W476" s="16">
        <f t="shared" si="299"/>
        <v>13.148148148148149</v>
      </c>
      <c r="X476" s="16">
        <v>2928.61</v>
      </c>
      <c r="Y476" s="16">
        <f t="shared" si="300"/>
        <v>36.155679012345679</v>
      </c>
      <c r="Z476" s="21">
        <f t="shared" si="301"/>
        <v>0.26667601493385684</v>
      </c>
      <c r="AA476" s="20">
        <f t="shared" si="302"/>
        <v>132.09677419354838</v>
      </c>
      <c r="AB476">
        <v>28</v>
      </c>
      <c r="AC476" s="1">
        <v>97</v>
      </c>
      <c r="AD476" s="1">
        <v>125</v>
      </c>
      <c r="AE476" s="1">
        <v>31</v>
      </c>
      <c r="AF476" s="1">
        <v>33</v>
      </c>
      <c r="AG476" s="15">
        <f t="shared" si="303"/>
        <v>0.41935483870967744</v>
      </c>
      <c r="AH476" s="15">
        <f t="shared" si="304"/>
        <v>0.32258064516129031</v>
      </c>
      <c r="AI476" s="15">
        <f t="shared" si="305"/>
        <v>0.74193548387096775</v>
      </c>
      <c r="AJ476" s="1">
        <v>391</v>
      </c>
      <c r="AK476" s="21">
        <f t="shared" si="306"/>
        <v>0.36270871985157699</v>
      </c>
      <c r="AL476" s="1">
        <v>300</v>
      </c>
      <c r="AM476" s="21">
        <f t="shared" si="307"/>
        <v>0.2782931354359926</v>
      </c>
      <c r="AN476" s="1">
        <v>387</v>
      </c>
      <c r="AO476" s="21">
        <f t="shared" si="308"/>
        <v>0.35899814471243041</v>
      </c>
      <c r="AP476" s="21">
        <f t="shared" si="309"/>
        <v>0.56584659913169322</v>
      </c>
      <c r="AQ476" s="1">
        <v>11</v>
      </c>
      <c r="AR476" s="4">
        <v>5.44</v>
      </c>
      <c r="AS476" s="41">
        <v>437</v>
      </c>
      <c r="AT476" s="41">
        <v>402</v>
      </c>
      <c r="AU476" s="41">
        <v>338</v>
      </c>
      <c r="AV476" s="21">
        <f t="shared" si="310"/>
        <v>0.52085816448152567</v>
      </c>
      <c r="AW476" s="26">
        <v>17.61</v>
      </c>
      <c r="AX476" s="42">
        <v>3</v>
      </c>
      <c r="AY476" s="41">
        <v>0.78800000000000003</v>
      </c>
      <c r="AZ476" s="1">
        <v>1</v>
      </c>
      <c r="BA476" s="43">
        <v>0.11700000000000001</v>
      </c>
      <c r="BB476" s="16">
        <v>49.89</v>
      </c>
      <c r="BC476" s="26">
        <v>18.11</v>
      </c>
      <c r="BD476" s="43">
        <v>3.6230000000000002</v>
      </c>
      <c r="BE476" s="43">
        <v>8.1370000000000005</v>
      </c>
      <c r="BF476" s="16">
        <v>51.38</v>
      </c>
      <c r="BG476" s="21">
        <f t="shared" si="311"/>
        <v>5.2991452991452991E-2</v>
      </c>
      <c r="BH476" s="44">
        <f t="shared" si="312"/>
        <v>0.90457256461232605</v>
      </c>
      <c r="BI476" s="42">
        <f t="shared" si="313"/>
        <v>957.56401760377901</v>
      </c>
      <c r="BJ476" s="21">
        <f t="shared" si="314"/>
        <v>-4.2435982396220963E-2</v>
      </c>
      <c r="BK476" s="26">
        <f t="shared" si="315"/>
        <v>1.7464788732394367</v>
      </c>
      <c r="BL476" s="26">
        <f t="shared" si="316"/>
        <v>2.704225352112676</v>
      </c>
      <c r="BM476" s="16">
        <f t="shared" si="317"/>
        <v>32.95774647887324</v>
      </c>
      <c r="BN476" s="16">
        <f t="shared" si="318"/>
        <v>28.338028169014084</v>
      </c>
      <c r="BO476" s="16">
        <f t="shared" si="319"/>
        <v>60.394366197183096</v>
      </c>
      <c r="BP476" s="16">
        <f t="shared" si="320"/>
        <v>52.676056338028168</v>
      </c>
      <c r="BQ476" s="16">
        <f t="shared" si="321"/>
        <v>7.7183098591549282</v>
      </c>
      <c r="BR476" s="1">
        <v>31</v>
      </c>
      <c r="BS476" s="1">
        <v>48</v>
      </c>
      <c r="BT476" s="42">
        <v>554</v>
      </c>
      <c r="BU476" s="42">
        <v>455</v>
      </c>
      <c r="BV476" s="42">
        <v>201</v>
      </c>
      <c r="BW476" s="42">
        <v>198</v>
      </c>
      <c r="BX476" s="42">
        <v>234</v>
      </c>
      <c r="BY476" s="42">
        <v>286</v>
      </c>
      <c r="BZ476" s="1">
        <v>507</v>
      </c>
      <c r="CA476" s="1">
        <v>470</v>
      </c>
      <c r="CB476" s="21">
        <f t="shared" si="322"/>
        <v>0.51893551688843398</v>
      </c>
      <c r="CC476" s="4">
        <v>1.03</v>
      </c>
      <c r="CD476" s="45">
        <f t="shared" si="323"/>
        <v>-1.9720085200057085</v>
      </c>
      <c r="CE476" s="26">
        <f t="shared" si="324"/>
        <v>1.987290899095475</v>
      </c>
      <c r="CF476" s="26">
        <f t="shared" si="325"/>
        <v>2.4789917401087886</v>
      </c>
      <c r="CG476" s="26">
        <f t="shared" si="326"/>
        <v>29.379125250545481</v>
      </c>
      <c r="CH476" s="26">
        <f t="shared" si="327"/>
        <v>26.818183370267803</v>
      </c>
      <c r="CI476" s="26">
        <f t="shared" si="328"/>
        <v>57.385585653262126</v>
      </c>
      <c r="CJ476" s="26">
        <f t="shared" si="329"/>
        <v>53.185640969606744</v>
      </c>
      <c r="CK476" s="16">
        <f t="shared" si="330"/>
        <v>3.5183651754995466</v>
      </c>
      <c r="CL476" s="42">
        <v>97</v>
      </c>
      <c r="CM476" s="42">
        <v>121</v>
      </c>
      <c r="CN476" s="42">
        <v>1337</v>
      </c>
      <c r="CO476" s="42">
        <v>1188</v>
      </c>
      <c r="CP476" s="42">
        <v>616</v>
      </c>
      <c r="CQ476" s="42">
        <v>606</v>
      </c>
      <c r="CR476" s="42">
        <v>681</v>
      </c>
      <c r="CS476" s="42">
        <v>751</v>
      </c>
      <c r="CT476" s="1">
        <v>2</v>
      </c>
      <c r="CU476" s="1">
        <v>9</v>
      </c>
      <c r="CV476" s="42">
        <f t="shared" si="331"/>
        <v>7</v>
      </c>
      <c r="CW476" s="26">
        <f t="shared" si="332"/>
        <v>0.1067821495839977</v>
      </c>
      <c r="CX476" s="26">
        <f t="shared" si="333"/>
        <v>0.48051967312798965</v>
      </c>
      <c r="CY476" s="26">
        <f t="shared" si="334"/>
        <v>0.37373752354399192</v>
      </c>
      <c r="CZ476" s="13">
        <v>44</v>
      </c>
      <c r="DA476" s="13">
        <v>40</v>
      </c>
      <c r="DB476" s="27">
        <v>33.28</v>
      </c>
      <c r="DC476" s="27">
        <v>40.43</v>
      </c>
      <c r="DD476" s="27">
        <v>40.08</v>
      </c>
      <c r="DE476" s="27">
        <v>37.64</v>
      </c>
      <c r="DF476" s="13">
        <v>75</v>
      </c>
      <c r="DG476" s="13">
        <v>78</v>
      </c>
      <c r="DH476" s="21">
        <f t="shared" si="335"/>
        <v>0.49019607843137253</v>
      </c>
      <c r="DI476" s="42">
        <v>78</v>
      </c>
      <c r="DJ476" s="42">
        <v>41</v>
      </c>
      <c r="DK476" s="13">
        <v>7</v>
      </c>
      <c r="DL476" s="13">
        <v>0</v>
      </c>
      <c r="DM476" s="13">
        <v>0.09</v>
      </c>
      <c r="DN476" s="13">
        <v>0</v>
      </c>
      <c r="DO476" s="13">
        <v>0</v>
      </c>
      <c r="DP476" s="13">
        <v>0</v>
      </c>
      <c r="DQ476" s="13">
        <v>41</v>
      </c>
      <c r="DR476" s="46">
        <v>18</v>
      </c>
      <c r="DS476" s="13">
        <v>0</v>
      </c>
      <c r="DT476" s="13">
        <v>7</v>
      </c>
      <c r="DU476" s="13">
        <v>-0.17100000000000001</v>
      </c>
      <c r="DV476" s="13">
        <v>0</v>
      </c>
      <c r="DW476" s="13">
        <v>0</v>
      </c>
      <c r="DX476" s="13">
        <v>0</v>
      </c>
    </row>
    <row r="477" spans="1:128" ht="25.5" x14ac:dyDescent="0.2">
      <c r="A477" s="13" t="s">
        <v>1825</v>
      </c>
      <c r="B477" s="13" t="s">
        <v>1822</v>
      </c>
      <c r="C477" s="39" t="s">
        <v>3512</v>
      </c>
      <c r="D477" s="13" t="s">
        <v>334</v>
      </c>
      <c r="E477" s="13" t="s">
        <v>173</v>
      </c>
      <c r="F477" s="13">
        <v>78</v>
      </c>
      <c r="G477" s="13">
        <v>7</v>
      </c>
      <c r="H477" s="13">
        <v>21</v>
      </c>
      <c r="I477" s="40">
        <f t="shared" si="294"/>
        <v>28</v>
      </c>
      <c r="J477" s="19">
        <f t="shared" si="295"/>
        <v>1.1846141190020374</v>
      </c>
      <c r="K477" s="1">
        <v>5</v>
      </c>
      <c r="L477" s="1">
        <v>10</v>
      </c>
      <c r="M477" s="1">
        <v>10</v>
      </c>
      <c r="N477" s="1">
        <v>75</v>
      </c>
      <c r="O477" s="1">
        <v>34</v>
      </c>
      <c r="P477" s="1">
        <v>65</v>
      </c>
      <c r="Q477" s="1">
        <v>49</v>
      </c>
      <c r="R477" s="15">
        <f t="shared" si="296"/>
        <v>9.3333333333333338E-2</v>
      </c>
      <c r="S477" s="15">
        <f t="shared" si="297"/>
        <v>4.0229885057471264E-2</v>
      </c>
      <c r="T477" s="16">
        <v>1418.1833333333</v>
      </c>
      <c r="U477" s="16">
        <f t="shared" si="298"/>
        <v>18.181837606837178</v>
      </c>
      <c r="V477" s="16">
        <v>1326.09</v>
      </c>
      <c r="W477" s="16">
        <f t="shared" si="299"/>
        <v>17.001153846153844</v>
      </c>
      <c r="X477" s="16">
        <v>2427.56</v>
      </c>
      <c r="Y477" s="16">
        <f t="shared" si="300"/>
        <v>31.122564102564102</v>
      </c>
      <c r="Z477" s="21">
        <f t="shared" si="301"/>
        <v>0.35328014066308788</v>
      </c>
      <c r="AA477" s="20">
        <f t="shared" si="302"/>
        <v>103.38709677419355</v>
      </c>
      <c r="AB477">
        <v>63</v>
      </c>
      <c r="AC477" s="1">
        <v>52</v>
      </c>
      <c r="AD477" s="1">
        <v>106</v>
      </c>
      <c r="AE477" s="1">
        <v>53</v>
      </c>
      <c r="AF477" s="1">
        <v>23</v>
      </c>
      <c r="AG477" s="15">
        <f t="shared" si="303"/>
        <v>0.11290322580645161</v>
      </c>
      <c r="AH477" s="15">
        <f t="shared" si="304"/>
        <v>0.32258064516129031</v>
      </c>
      <c r="AI477" s="15">
        <f t="shared" si="305"/>
        <v>0.43548387096774194</v>
      </c>
      <c r="AJ477" s="1">
        <v>400</v>
      </c>
      <c r="AK477" s="21">
        <f t="shared" si="306"/>
        <v>0.31771247021445592</v>
      </c>
      <c r="AL477" s="1">
        <v>400</v>
      </c>
      <c r="AM477" s="21">
        <f t="shared" si="307"/>
        <v>0.31771247021445592</v>
      </c>
      <c r="AN477" s="1">
        <v>459</v>
      </c>
      <c r="AO477" s="21">
        <f t="shared" si="308"/>
        <v>0.36457505957108816</v>
      </c>
      <c r="AP477" s="21">
        <f t="shared" si="309"/>
        <v>0.5</v>
      </c>
      <c r="AQ477" s="1">
        <v>3</v>
      </c>
      <c r="AR477" s="4">
        <v>0.28000000000000003</v>
      </c>
      <c r="AS477" s="41">
        <v>507</v>
      </c>
      <c r="AT477" s="41">
        <v>499</v>
      </c>
      <c r="AU477" s="41">
        <v>420</v>
      </c>
      <c r="AV477" s="21">
        <f t="shared" si="310"/>
        <v>0.50397614314115313</v>
      </c>
      <c r="AW477" s="26">
        <v>17.440000000000001</v>
      </c>
      <c r="AX477" s="42">
        <v>2</v>
      </c>
      <c r="AY477" s="41">
        <v>0.54800000000000004</v>
      </c>
      <c r="AZ477" s="1">
        <v>2</v>
      </c>
      <c r="BA477" s="43">
        <v>-1.2E-2</v>
      </c>
      <c r="BB477" s="16">
        <v>50.06</v>
      </c>
      <c r="BC477" s="26">
        <v>16.739999999999998</v>
      </c>
      <c r="BD477" s="43">
        <v>-0.52300000000000002</v>
      </c>
      <c r="BE477" s="43">
        <v>1.536</v>
      </c>
      <c r="BF477" s="16">
        <v>50</v>
      </c>
      <c r="BG477" s="21">
        <f t="shared" si="311"/>
        <v>9.6723868954758194E-2</v>
      </c>
      <c r="BH477" s="44">
        <f t="shared" si="312"/>
        <v>0.93492063492063493</v>
      </c>
      <c r="BI477" s="42">
        <f t="shared" si="313"/>
        <v>1031.6445038753932</v>
      </c>
      <c r="BJ477" s="21">
        <f t="shared" si="314"/>
        <v>3.1644503875393123E-2</v>
      </c>
      <c r="BK477" s="26">
        <f t="shared" si="315"/>
        <v>2.8052394633848383</v>
      </c>
      <c r="BL477" s="26">
        <f t="shared" si="316"/>
        <v>1.8550777096577158</v>
      </c>
      <c r="BM477" s="16">
        <f t="shared" si="317"/>
        <v>29.002556387575506</v>
      </c>
      <c r="BN477" s="16">
        <f t="shared" si="318"/>
        <v>28.504852611813678</v>
      </c>
      <c r="BO477" s="16">
        <f t="shared" si="319"/>
        <v>56.783476234644716</v>
      </c>
      <c r="BP477" s="16">
        <f t="shared" si="320"/>
        <v>53.29954980431193</v>
      </c>
      <c r="BQ477" s="16">
        <f t="shared" si="321"/>
        <v>3.4839264303327866</v>
      </c>
      <c r="BR477" s="1">
        <v>62</v>
      </c>
      <c r="BS477" s="1">
        <v>41</v>
      </c>
      <c r="BT477" s="42">
        <v>579</v>
      </c>
      <c r="BU477" s="42">
        <v>589</v>
      </c>
      <c r="BV477" s="42">
        <v>300</v>
      </c>
      <c r="BW477" s="42">
        <v>272</v>
      </c>
      <c r="BX477" s="42">
        <v>276</v>
      </c>
      <c r="BY477" s="42">
        <v>314</v>
      </c>
      <c r="BZ477" s="1">
        <v>566</v>
      </c>
      <c r="CA477" s="1">
        <v>513</v>
      </c>
      <c r="CB477" s="21">
        <f t="shared" si="322"/>
        <v>0.52455977757182581</v>
      </c>
      <c r="CC477" s="4">
        <v>0.04</v>
      </c>
      <c r="CD477" s="45">
        <f t="shared" si="323"/>
        <v>1.8459264303327867</v>
      </c>
      <c r="CE477" s="26">
        <f t="shared" si="324"/>
        <v>2.3233205358466935</v>
      </c>
      <c r="CF477" s="26">
        <f t="shared" si="325"/>
        <v>2.5457661190660579</v>
      </c>
      <c r="CG477" s="26">
        <f t="shared" si="326"/>
        <v>29.01679052217041</v>
      </c>
      <c r="CH477" s="26">
        <f t="shared" si="327"/>
        <v>28.127008189292955</v>
      </c>
      <c r="CI477" s="26">
        <f t="shared" si="328"/>
        <v>56.006854619453279</v>
      </c>
      <c r="CJ477" s="26">
        <f t="shared" si="329"/>
        <v>54.301438481438154</v>
      </c>
      <c r="CK477" s="16">
        <f t="shared" si="330"/>
        <v>1.7785102923176623</v>
      </c>
      <c r="CL477" s="42">
        <v>94</v>
      </c>
      <c r="CM477" s="42">
        <v>103</v>
      </c>
      <c r="CN477" s="42">
        <v>1080</v>
      </c>
      <c r="CO477" s="42">
        <v>1035</v>
      </c>
      <c r="CP477" s="42">
        <v>544</v>
      </c>
      <c r="CQ477" s="42">
        <v>458</v>
      </c>
      <c r="CR477" s="42">
        <v>601</v>
      </c>
      <c r="CS477" s="42">
        <v>548</v>
      </c>
      <c r="CT477" s="1">
        <v>9</v>
      </c>
      <c r="CU477" s="1">
        <v>6</v>
      </c>
      <c r="CV477" s="42">
        <f t="shared" si="331"/>
        <v>-3</v>
      </c>
      <c r="CW477" s="26">
        <f t="shared" si="332"/>
        <v>0.38076882396494066</v>
      </c>
      <c r="CX477" s="26">
        <f t="shared" si="333"/>
        <v>0.25384588264329377</v>
      </c>
      <c r="CY477" s="26">
        <f t="shared" si="334"/>
        <v>-0.12692294132164689</v>
      </c>
      <c r="CZ477" s="13">
        <v>49</v>
      </c>
      <c r="DA477" s="13">
        <v>48</v>
      </c>
      <c r="DB477" s="27">
        <v>48.3</v>
      </c>
      <c r="DC477" s="27">
        <v>54.89</v>
      </c>
      <c r="DD477" s="27">
        <v>52.47</v>
      </c>
      <c r="DE477" s="27">
        <v>50.72</v>
      </c>
      <c r="DF477" s="1"/>
      <c r="DG477" s="1"/>
      <c r="DH477" s="21" t="str">
        <f t="shared" si="335"/>
        <v xml:space="preserve"> </v>
      </c>
      <c r="DI477" s="42">
        <v>1</v>
      </c>
      <c r="DJ477" s="42">
        <v>0</v>
      </c>
      <c r="DK477" s="13">
        <v>0</v>
      </c>
      <c r="DL477" s="13">
        <v>0</v>
      </c>
      <c r="DM477" s="13">
        <v>0</v>
      </c>
      <c r="DN477" s="13">
        <v>0</v>
      </c>
      <c r="DO477" s="13">
        <v>0</v>
      </c>
      <c r="DP477" s="13">
        <v>0</v>
      </c>
      <c r="DQ477" s="1"/>
      <c r="DR477" s="42"/>
      <c r="DS477" s="1"/>
      <c r="DT477" s="1"/>
      <c r="DU477" s="1"/>
      <c r="DV477" s="1"/>
      <c r="DW477" s="1"/>
      <c r="DX477" s="13"/>
    </row>
    <row r="478" spans="1:128" ht="25.5" x14ac:dyDescent="0.2">
      <c r="A478" s="13" t="s">
        <v>199</v>
      </c>
      <c r="B478" s="13" t="s">
        <v>1827</v>
      </c>
      <c r="C478" s="39" t="s">
        <v>3513</v>
      </c>
      <c r="D478" s="1" t="s">
        <v>249</v>
      </c>
      <c r="E478" s="13" t="s">
        <v>146</v>
      </c>
      <c r="F478" s="13">
        <v>53</v>
      </c>
      <c r="G478" s="13">
        <v>2</v>
      </c>
      <c r="H478" s="13">
        <v>3</v>
      </c>
      <c r="I478" s="40">
        <f t="shared" si="294"/>
        <v>5</v>
      </c>
      <c r="J478" s="19">
        <f t="shared" si="295"/>
        <v>0.56639395846440743</v>
      </c>
      <c r="K478" s="1">
        <v>2</v>
      </c>
      <c r="L478" s="1">
        <v>2</v>
      </c>
      <c r="M478" s="1">
        <v>1</v>
      </c>
      <c r="N478" s="1">
        <v>47</v>
      </c>
      <c r="O478" s="1">
        <v>18</v>
      </c>
      <c r="P478" s="1">
        <v>31</v>
      </c>
      <c r="Q478" s="1">
        <v>57</v>
      </c>
      <c r="R478" s="15">
        <f t="shared" si="296"/>
        <v>4.2553191489361701E-2</v>
      </c>
      <c r="S478" s="15">
        <f t="shared" si="297"/>
        <v>2.0833333333333332E-2</v>
      </c>
      <c r="T478" s="16">
        <v>529.66666666670005</v>
      </c>
      <c r="U478" s="16">
        <f t="shared" si="298"/>
        <v>9.9937106918245284</v>
      </c>
      <c r="V478" s="16">
        <v>529.33000000000004</v>
      </c>
      <c r="W478" s="16">
        <f t="shared" si="299"/>
        <v>9.987358490566038</v>
      </c>
      <c r="X478" s="16">
        <v>1981.67</v>
      </c>
      <c r="Y478" s="16">
        <f t="shared" si="300"/>
        <v>37.39</v>
      </c>
      <c r="Z478" s="21">
        <f t="shared" si="301"/>
        <v>0.21080446037435285</v>
      </c>
      <c r="AA478" s="20">
        <f t="shared" si="302"/>
        <v>61.75</v>
      </c>
      <c r="AB478">
        <v>5</v>
      </c>
      <c r="AC478" s="1">
        <v>14</v>
      </c>
      <c r="AD478" s="1">
        <v>60</v>
      </c>
      <c r="AE478" s="1">
        <v>13</v>
      </c>
      <c r="AF478" s="1">
        <v>19</v>
      </c>
      <c r="AG478" s="15">
        <f t="shared" si="303"/>
        <v>0.25</v>
      </c>
      <c r="AH478" s="15">
        <f t="shared" si="304"/>
        <v>0.375</v>
      </c>
      <c r="AI478" s="15">
        <f t="shared" si="305"/>
        <v>0.625</v>
      </c>
      <c r="AJ478" s="1">
        <v>172</v>
      </c>
      <c r="AK478" s="21">
        <f t="shared" si="306"/>
        <v>0.30879712746858168</v>
      </c>
      <c r="AL478" s="1">
        <v>180</v>
      </c>
      <c r="AM478" s="21">
        <f t="shared" si="307"/>
        <v>0.3231597845601436</v>
      </c>
      <c r="AN478" s="1">
        <v>205</v>
      </c>
      <c r="AO478" s="21">
        <f t="shared" si="308"/>
        <v>0.36804308797127466</v>
      </c>
      <c r="AP478" s="21">
        <f t="shared" si="309"/>
        <v>0.48863636363636365</v>
      </c>
      <c r="AQ478" s="1">
        <v>10</v>
      </c>
      <c r="AR478" s="4">
        <v>4.05</v>
      </c>
      <c r="AS478" s="41">
        <v>211</v>
      </c>
      <c r="AT478" s="41">
        <v>222</v>
      </c>
      <c r="AU478" s="41">
        <v>139</v>
      </c>
      <c r="AV478" s="21">
        <f t="shared" si="310"/>
        <v>0.48729792147806006</v>
      </c>
      <c r="AW478" s="26">
        <v>17.02</v>
      </c>
      <c r="AX478" s="42">
        <v>8</v>
      </c>
      <c r="AY478" s="41">
        <v>0.28100000000000003</v>
      </c>
      <c r="AZ478" s="1">
        <v>7</v>
      </c>
      <c r="BA478" s="43">
        <v>-0.83200000000000007</v>
      </c>
      <c r="BB478" s="16">
        <v>49.63</v>
      </c>
      <c r="BC478" s="26">
        <v>17.579999999999998</v>
      </c>
      <c r="BD478" s="43">
        <v>1.5329999999999999</v>
      </c>
      <c r="BE478" s="43">
        <v>1.0469999999999999</v>
      </c>
      <c r="BF478" s="16">
        <v>50.2</v>
      </c>
      <c r="BG478" s="21">
        <f t="shared" si="311"/>
        <v>3.2388663967611336E-2</v>
      </c>
      <c r="BH478" s="44">
        <f t="shared" si="312"/>
        <v>0.91093117408906887</v>
      </c>
      <c r="BI478" s="42">
        <f t="shared" si="313"/>
        <v>943.31983805668028</v>
      </c>
      <c r="BJ478" s="21">
        <f t="shared" si="314"/>
        <v>-5.668016194331979E-2</v>
      </c>
      <c r="BK478" s="26">
        <f t="shared" si="315"/>
        <v>0.90680671792643519</v>
      </c>
      <c r="BL478" s="26">
        <f t="shared" si="316"/>
        <v>2.493718474297697</v>
      </c>
      <c r="BM478" s="16">
        <f t="shared" si="317"/>
        <v>27.99765741597869</v>
      </c>
      <c r="BN478" s="16">
        <f t="shared" si="318"/>
        <v>27.99765741597869</v>
      </c>
      <c r="BO478" s="16">
        <f t="shared" si="319"/>
        <v>52.594789639733243</v>
      </c>
      <c r="BP478" s="16">
        <f t="shared" si="320"/>
        <v>50.667825364139567</v>
      </c>
      <c r="BQ478" s="16">
        <f t="shared" si="321"/>
        <v>1.9269642755936758</v>
      </c>
      <c r="BR478" s="1">
        <v>8</v>
      </c>
      <c r="BS478" s="1">
        <v>22</v>
      </c>
      <c r="BT478" s="42">
        <v>239</v>
      </c>
      <c r="BU478" s="42">
        <v>225</v>
      </c>
      <c r="BV478" s="42">
        <v>90</v>
      </c>
      <c r="BW478" s="42">
        <v>92</v>
      </c>
      <c r="BX478" s="42">
        <v>108</v>
      </c>
      <c r="BY478" s="42">
        <v>127</v>
      </c>
      <c r="BZ478" s="1">
        <v>223</v>
      </c>
      <c r="CA478" s="1">
        <v>222</v>
      </c>
      <c r="CB478" s="21">
        <f t="shared" si="322"/>
        <v>0.50112359550561802</v>
      </c>
      <c r="CC478" s="4">
        <v>2.65</v>
      </c>
      <c r="CD478" s="45">
        <f t="shared" si="323"/>
        <v>0.23069154832094796</v>
      </c>
      <c r="CE478" s="26">
        <f t="shared" si="324"/>
        <v>2.5130319377091039</v>
      </c>
      <c r="CF478" s="26">
        <f t="shared" si="325"/>
        <v>2.4524769512582818</v>
      </c>
      <c r="CG478" s="26">
        <f t="shared" si="326"/>
        <v>30.065550772833014</v>
      </c>
      <c r="CH478" s="26">
        <f t="shared" si="327"/>
        <v>32.033587832484727</v>
      </c>
      <c r="CI478" s="26">
        <f t="shared" si="328"/>
        <v>54.802262737993708</v>
      </c>
      <c r="CJ478" s="26">
        <f t="shared" si="329"/>
        <v>58.76861435052254</v>
      </c>
      <c r="CK478" s="16">
        <f t="shared" si="330"/>
        <v>5.8933158881225083</v>
      </c>
      <c r="CL478" s="42">
        <v>83</v>
      </c>
      <c r="CM478" s="42">
        <v>81</v>
      </c>
      <c r="CN478" s="42">
        <v>910</v>
      </c>
      <c r="CO478" s="42">
        <v>977</v>
      </c>
      <c r="CP478" s="42">
        <v>380</v>
      </c>
      <c r="CQ478" s="42">
        <v>406</v>
      </c>
      <c r="CR478" s="42">
        <v>477</v>
      </c>
      <c r="CS478" s="42">
        <v>437</v>
      </c>
      <c r="CT478" s="1">
        <v>6</v>
      </c>
      <c r="CU478" s="1">
        <v>6</v>
      </c>
      <c r="CV478" s="42">
        <f t="shared" si="331"/>
        <v>0</v>
      </c>
      <c r="CW478" s="26">
        <f t="shared" si="332"/>
        <v>0.67967275015728879</v>
      </c>
      <c r="CX478" s="26">
        <f t="shared" si="333"/>
        <v>0.67967275015728879</v>
      </c>
      <c r="CY478" s="26">
        <f t="shared" si="334"/>
        <v>0</v>
      </c>
      <c r="CZ478" s="13">
        <v>16</v>
      </c>
      <c r="DA478" s="13">
        <v>18</v>
      </c>
      <c r="DB478" s="27">
        <v>20.100000000000001</v>
      </c>
      <c r="DC478" s="27">
        <v>19.11</v>
      </c>
      <c r="DD478" s="27">
        <v>19.920000000000002</v>
      </c>
      <c r="DE478" s="27">
        <v>19.04</v>
      </c>
      <c r="DF478" s="13">
        <v>7</v>
      </c>
      <c r="DG478" s="13">
        <v>16</v>
      </c>
      <c r="DH478" s="21">
        <f t="shared" si="335"/>
        <v>0.30434782608695654</v>
      </c>
      <c r="DI478" s="42">
        <v>12</v>
      </c>
      <c r="DJ478" s="42">
        <v>2</v>
      </c>
      <c r="DK478" s="13">
        <v>1</v>
      </c>
      <c r="DL478" s="13">
        <v>1</v>
      </c>
      <c r="DM478" s="13">
        <v>0</v>
      </c>
      <c r="DN478" s="13">
        <v>0</v>
      </c>
      <c r="DO478" s="13">
        <v>0</v>
      </c>
      <c r="DP478" s="13">
        <v>0</v>
      </c>
      <c r="DQ478" s="13">
        <v>5</v>
      </c>
      <c r="DR478" s="46">
        <v>3</v>
      </c>
      <c r="DS478" s="13">
        <v>0</v>
      </c>
      <c r="DT478" s="13">
        <v>0</v>
      </c>
      <c r="DU478" s="13">
        <v>0</v>
      </c>
      <c r="DV478" s="13">
        <v>0</v>
      </c>
      <c r="DW478" s="13">
        <v>0</v>
      </c>
      <c r="DX478" s="13">
        <v>0</v>
      </c>
    </row>
    <row r="479" spans="1:128" ht="25.5" x14ac:dyDescent="0.2">
      <c r="A479" s="13" t="s">
        <v>170</v>
      </c>
      <c r="B479" s="13" t="s">
        <v>1830</v>
      </c>
      <c r="C479" s="39" t="s">
        <v>3514</v>
      </c>
      <c r="D479" s="1" t="s">
        <v>584</v>
      </c>
      <c r="E479" s="13" t="s">
        <v>146</v>
      </c>
      <c r="F479" s="13">
        <v>70</v>
      </c>
      <c r="G479" s="13">
        <v>14</v>
      </c>
      <c r="H479" s="13">
        <v>19</v>
      </c>
      <c r="I479" s="40">
        <f t="shared" si="294"/>
        <v>33</v>
      </c>
      <c r="J479" s="19">
        <f t="shared" si="295"/>
        <v>1.9270698157279418</v>
      </c>
      <c r="K479" s="1">
        <v>13</v>
      </c>
      <c r="L479" s="1">
        <v>7</v>
      </c>
      <c r="M479" s="1">
        <v>9</v>
      </c>
      <c r="N479" s="1">
        <v>86</v>
      </c>
      <c r="O479" s="1">
        <v>33</v>
      </c>
      <c r="P479" s="1">
        <v>41</v>
      </c>
      <c r="Q479" s="1">
        <v>103</v>
      </c>
      <c r="R479" s="15">
        <f t="shared" si="296"/>
        <v>0.16279069767441862</v>
      </c>
      <c r="S479" s="15">
        <f t="shared" si="297"/>
        <v>8.7499999999999994E-2</v>
      </c>
      <c r="T479" s="16">
        <v>1027.4666666666999</v>
      </c>
      <c r="U479" s="16">
        <f t="shared" si="298"/>
        <v>14.678095238095713</v>
      </c>
      <c r="V479" s="16">
        <v>944.56</v>
      </c>
      <c r="W479" s="16">
        <f t="shared" si="299"/>
        <v>13.493714285714285</v>
      </c>
      <c r="X479" s="16">
        <v>2299.59</v>
      </c>
      <c r="Y479" s="16">
        <f t="shared" si="300"/>
        <v>32.851285714285716</v>
      </c>
      <c r="Z479" s="21">
        <f t="shared" si="301"/>
        <v>0.29115793042861765</v>
      </c>
      <c r="AA479" s="20">
        <f t="shared" si="302"/>
        <v>95.861111111111114</v>
      </c>
      <c r="AB479">
        <v>18</v>
      </c>
      <c r="AC479" s="1">
        <v>48</v>
      </c>
      <c r="AD479" s="1">
        <v>46</v>
      </c>
      <c r="AE479" s="1">
        <v>14</v>
      </c>
      <c r="AF479" s="1">
        <v>19</v>
      </c>
      <c r="AG479" s="15">
        <f t="shared" si="303"/>
        <v>0.3888888888888889</v>
      </c>
      <c r="AH479" s="15">
        <f t="shared" si="304"/>
        <v>0.44444444444444442</v>
      </c>
      <c r="AI479" s="15">
        <f t="shared" si="305"/>
        <v>0.83333333333333326</v>
      </c>
      <c r="AJ479" s="1">
        <v>370</v>
      </c>
      <c r="AK479" s="21">
        <f t="shared" si="306"/>
        <v>0.34386617100371747</v>
      </c>
      <c r="AL479" s="1">
        <v>303</v>
      </c>
      <c r="AM479" s="21">
        <f t="shared" si="307"/>
        <v>0.28159851301115241</v>
      </c>
      <c r="AN479" s="1">
        <v>403</v>
      </c>
      <c r="AO479" s="21">
        <f t="shared" si="308"/>
        <v>0.37453531598513012</v>
      </c>
      <c r="AP479" s="21">
        <f t="shared" si="309"/>
        <v>0.54977711738484403</v>
      </c>
      <c r="AQ479" s="1">
        <v>16</v>
      </c>
      <c r="AR479" s="4">
        <v>4.6399999999999997</v>
      </c>
      <c r="AS479" s="41">
        <v>362</v>
      </c>
      <c r="AT479" s="41">
        <v>375</v>
      </c>
      <c r="AU479" s="41">
        <v>311</v>
      </c>
      <c r="AV479" s="21">
        <f t="shared" si="310"/>
        <v>0.49118046132971505</v>
      </c>
      <c r="AW479" s="26">
        <v>17.86</v>
      </c>
      <c r="AX479" s="42">
        <v>1</v>
      </c>
      <c r="AY479" s="41">
        <v>1.1559999999999999</v>
      </c>
      <c r="AZ479" s="1">
        <v>2</v>
      </c>
      <c r="BA479" s="43">
        <v>0.89400000000000002</v>
      </c>
      <c r="BB479" s="16">
        <v>50.4</v>
      </c>
      <c r="BC479" s="26">
        <v>19.239999999999998</v>
      </c>
      <c r="BD479" s="43">
        <v>2.14</v>
      </c>
      <c r="BE479" s="43">
        <v>5.4269999999999996</v>
      </c>
      <c r="BF479" s="16">
        <v>52.02</v>
      </c>
      <c r="BG479" s="21">
        <f t="shared" si="311"/>
        <v>7.3022312373225151E-2</v>
      </c>
      <c r="BH479" s="44">
        <f t="shared" si="312"/>
        <v>0.93986636971046766</v>
      </c>
      <c r="BI479" s="42">
        <f t="shared" si="313"/>
        <v>1012.8886820836929</v>
      </c>
      <c r="BJ479" s="21">
        <f t="shared" si="314"/>
        <v>1.2888682083692815E-2</v>
      </c>
      <c r="BK479" s="26">
        <f t="shared" si="315"/>
        <v>2.2867790293893453</v>
      </c>
      <c r="BL479" s="26">
        <f t="shared" si="316"/>
        <v>1.7150842720420092</v>
      </c>
      <c r="BM479" s="16">
        <f t="shared" si="317"/>
        <v>31.316168374692982</v>
      </c>
      <c r="BN479" s="16">
        <f t="shared" si="318"/>
        <v>28.521216227661558</v>
      </c>
      <c r="BO479" s="16">
        <f t="shared" si="319"/>
        <v>59.392733124417717</v>
      </c>
      <c r="BP479" s="16">
        <f t="shared" si="320"/>
        <v>51.07139832302871</v>
      </c>
      <c r="BQ479" s="16">
        <f t="shared" si="321"/>
        <v>8.3213348013890069</v>
      </c>
      <c r="BR479" s="1">
        <v>36</v>
      </c>
      <c r="BS479" s="1">
        <v>27</v>
      </c>
      <c r="BT479" s="42">
        <v>457</v>
      </c>
      <c r="BU479" s="42">
        <v>422</v>
      </c>
      <c r="BV479" s="42">
        <v>185</v>
      </c>
      <c r="BW479" s="42">
        <v>153</v>
      </c>
      <c r="BX479" s="42">
        <v>202</v>
      </c>
      <c r="BY479" s="42">
        <v>257</v>
      </c>
      <c r="BZ479" s="1">
        <v>462</v>
      </c>
      <c r="CA479" s="1">
        <v>384</v>
      </c>
      <c r="CB479" s="21">
        <f t="shared" si="322"/>
        <v>0.54609929078014185</v>
      </c>
      <c r="CC479" s="4">
        <v>1.99</v>
      </c>
      <c r="CD479" s="45">
        <f t="shared" si="323"/>
        <v>2.503683984152751</v>
      </c>
      <c r="CE479" s="26">
        <f t="shared" si="324"/>
        <v>2.2177866489243732</v>
      </c>
      <c r="CF479" s="26">
        <f t="shared" si="325"/>
        <v>2.0873286107523512</v>
      </c>
      <c r="CG479" s="26">
        <f t="shared" si="326"/>
        <v>29.405241803973748</v>
      </c>
      <c r="CH479" s="26">
        <f t="shared" si="327"/>
        <v>26.352523710748436</v>
      </c>
      <c r="CI479" s="26">
        <f t="shared" si="328"/>
        <v>55.88822355289421</v>
      </c>
      <c r="CJ479" s="26">
        <f t="shared" si="329"/>
        <v>50.330711126766076</v>
      </c>
      <c r="CK479" s="16">
        <f t="shared" si="330"/>
        <v>2.7638223752608724</v>
      </c>
      <c r="CL479" s="42">
        <v>85</v>
      </c>
      <c r="CM479" s="42">
        <v>80</v>
      </c>
      <c r="CN479" s="42">
        <v>1042</v>
      </c>
      <c r="CO479" s="42">
        <v>930</v>
      </c>
      <c r="CP479" s="42">
        <v>450</v>
      </c>
      <c r="CQ479" s="42">
        <v>427</v>
      </c>
      <c r="CR479" s="42">
        <v>492</v>
      </c>
      <c r="CS479" s="42">
        <v>565</v>
      </c>
      <c r="CT479" s="1">
        <v>7</v>
      </c>
      <c r="CU479" s="1">
        <v>12</v>
      </c>
      <c r="CV479" s="42">
        <f t="shared" si="331"/>
        <v>5</v>
      </c>
      <c r="CW479" s="26">
        <f t="shared" si="332"/>
        <v>0.40877238515441194</v>
      </c>
      <c r="CX479" s="26">
        <f t="shared" si="333"/>
        <v>0.70075266026470606</v>
      </c>
      <c r="CY479" s="26">
        <f t="shared" si="334"/>
        <v>0.29198027511029417</v>
      </c>
      <c r="CZ479" s="13">
        <v>34</v>
      </c>
      <c r="DA479" s="13">
        <v>33</v>
      </c>
      <c r="DB479" s="27">
        <v>37.85</v>
      </c>
      <c r="DC479" s="27">
        <v>31.31</v>
      </c>
      <c r="DD479" s="27">
        <v>37.22</v>
      </c>
      <c r="DE479" s="27">
        <v>34.729999999999997</v>
      </c>
      <c r="DF479" s="13">
        <v>576</v>
      </c>
      <c r="DG479" s="13">
        <v>593</v>
      </c>
      <c r="DH479" s="21">
        <f t="shared" si="335"/>
        <v>0.49272882805816937</v>
      </c>
      <c r="DI479" s="42">
        <v>392</v>
      </c>
      <c r="DJ479" s="42">
        <v>190</v>
      </c>
      <c r="DK479" s="13">
        <v>67</v>
      </c>
      <c r="DL479" s="13">
        <v>10</v>
      </c>
      <c r="DM479" s="13">
        <v>0.14499999999999999</v>
      </c>
      <c r="DN479" s="13">
        <v>3</v>
      </c>
      <c r="DO479" s="13">
        <v>0</v>
      </c>
      <c r="DP479" s="13">
        <v>8.0000000000000002E-3</v>
      </c>
      <c r="DQ479" s="13">
        <v>331</v>
      </c>
      <c r="DR479" s="46">
        <v>153</v>
      </c>
      <c r="DS479" s="13">
        <v>4</v>
      </c>
      <c r="DT479" s="13">
        <v>51</v>
      </c>
      <c r="DU479" s="13">
        <v>-0.14200000000000002</v>
      </c>
      <c r="DV479" s="13">
        <v>1</v>
      </c>
      <c r="DW479" s="13">
        <v>3</v>
      </c>
      <c r="DX479" s="13">
        <v>-6.0000000000000001E-3</v>
      </c>
    </row>
    <row r="480" spans="1:128" ht="25.5" x14ac:dyDescent="0.2">
      <c r="A480" s="13" t="s">
        <v>690</v>
      </c>
      <c r="B480" s="13" t="s">
        <v>1833</v>
      </c>
      <c r="C480" s="39" t="s">
        <v>3515</v>
      </c>
      <c r="D480" s="1" t="s">
        <v>153</v>
      </c>
      <c r="E480" s="13" t="s">
        <v>173</v>
      </c>
      <c r="F480" s="13">
        <v>60</v>
      </c>
      <c r="G480" s="13">
        <v>2</v>
      </c>
      <c r="H480" s="13">
        <v>10</v>
      </c>
      <c r="I480" s="40">
        <f t="shared" si="294"/>
        <v>12</v>
      </c>
      <c r="J480" s="19">
        <f t="shared" si="295"/>
        <v>0.69399820074538321</v>
      </c>
      <c r="K480" s="1">
        <v>2</v>
      </c>
      <c r="L480" s="1">
        <v>3</v>
      </c>
      <c r="M480" s="1">
        <v>6</v>
      </c>
      <c r="N480" s="1">
        <v>75</v>
      </c>
      <c r="O480" s="1">
        <v>34</v>
      </c>
      <c r="P480" s="1">
        <v>44</v>
      </c>
      <c r="Q480" s="1">
        <v>40</v>
      </c>
      <c r="R480" s="15">
        <f t="shared" si="296"/>
        <v>2.6666666666666668E-2</v>
      </c>
      <c r="S480" s="15">
        <f t="shared" si="297"/>
        <v>1.3071895424836602E-2</v>
      </c>
      <c r="T480" s="16">
        <v>1037.4666666666999</v>
      </c>
      <c r="U480" s="16">
        <f t="shared" si="298"/>
        <v>17.291111111111665</v>
      </c>
      <c r="V480" s="16">
        <v>1003.48</v>
      </c>
      <c r="W480" s="16">
        <f t="shared" si="299"/>
        <v>16.724666666666668</v>
      </c>
      <c r="X480" s="16">
        <v>1880.9</v>
      </c>
      <c r="Y480" s="16">
        <f t="shared" si="300"/>
        <v>31.348333333333336</v>
      </c>
      <c r="Z480" s="21">
        <f t="shared" si="301"/>
        <v>0.34790145542542933</v>
      </c>
      <c r="AA480" s="20">
        <f t="shared" si="302"/>
        <v>51.857142857142854</v>
      </c>
      <c r="AB480">
        <v>83</v>
      </c>
      <c r="AC480" s="1">
        <v>157</v>
      </c>
      <c r="AD480" s="1">
        <v>130</v>
      </c>
      <c r="AE480" s="1">
        <v>20</v>
      </c>
      <c r="AF480" s="1">
        <v>10</v>
      </c>
      <c r="AG480" s="15">
        <f t="shared" si="303"/>
        <v>7.1428571428571425E-2</v>
      </c>
      <c r="AH480" s="15">
        <f t="shared" si="304"/>
        <v>0.32142857142857145</v>
      </c>
      <c r="AI480" s="15">
        <f t="shared" si="305"/>
        <v>0.3928571428571429</v>
      </c>
      <c r="AJ480" s="1">
        <v>325</v>
      </c>
      <c r="AK480" s="21">
        <f t="shared" si="306"/>
        <v>0.32828282828282829</v>
      </c>
      <c r="AL480" s="1">
        <v>323</v>
      </c>
      <c r="AM480" s="21">
        <f t="shared" si="307"/>
        <v>0.32626262626262625</v>
      </c>
      <c r="AN480" s="1">
        <v>342</v>
      </c>
      <c r="AO480" s="21">
        <f t="shared" si="308"/>
        <v>0.34545454545454546</v>
      </c>
      <c r="AP480" s="21">
        <f t="shared" si="309"/>
        <v>0.50154320987654322</v>
      </c>
      <c r="AQ480" s="1">
        <v>3</v>
      </c>
      <c r="AR480" s="4">
        <v>-6.37</v>
      </c>
      <c r="AS480" s="41">
        <v>378</v>
      </c>
      <c r="AT480" s="41">
        <v>379</v>
      </c>
      <c r="AU480" s="41">
        <v>307</v>
      </c>
      <c r="AV480" s="21">
        <f t="shared" si="310"/>
        <v>0.49933949801849403</v>
      </c>
      <c r="AW480" s="26">
        <v>17.440000000000001</v>
      </c>
      <c r="AX480" s="42">
        <v>5</v>
      </c>
      <c r="AY480" s="41">
        <v>0.46</v>
      </c>
      <c r="AZ480" s="1">
        <v>4</v>
      </c>
      <c r="BA480" s="43">
        <v>-0.23500000000000001</v>
      </c>
      <c r="BB480" s="16">
        <v>49.93</v>
      </c>
      <c r="BC480" s="26">
        <v>16.68</v>
      </c>
      <c r="BD480" s="43">
        <v>-0.46400000000000002</v>
      </c>
      <c r="BE480" s="43">
        <v>2.605</v>
      </c>
      <c r="BF480" s="16">
        <v>50.89</v>
      </c>
      <c r="BG480" s="21">
        <f t="shared" si="311"/>
        <v>5.7851239669421489E-2</v>
      </c>
      <c r="BH480" s="44">
        <f t="shared" si="312"/>
        <v>0.92794759825327511</v>
      </c>
      <c r="BI480" s="42">
        <f t="shared" si="313"/>
        <v>985.79883792269663</v>
      </c>
      <c r="BJ480" s="21">
        <f t="shared" si="314"/>
        <v>-1.4201162077303403E-2</v>
      </c>
      <c r="BK480" s="26">
        <f t="shared" si="315"/>
        <v>1.6741738749152948</v>
      </c>
      <c r="BL480" s="26">
        <f t="shared" si="316"/>
        <v>1.9731334954358832</v>
      </c>
      <c r="BM480" s="16">
        <f t="shared" si="317"/>
        <v>28.939291266392953</v>
      </c>
      <c r="BN480" s="16">
        <f t="shared" si="318"/>
        <v>27.384701239685892</v>
      </c>
      <c r="BO480" s="16">
        <f t="shared" si="319"/>
        <v>57.041495595328257</v>
      </c>
      <c r="BP480" s="16">
        <f t="shared" si="320"/>
        <v>52.497309363415312</v>
      </c>
      <c r="BQ480" s="16">
        <f t="shared" si="321"/>
        <v>4.5441862319129456</v>
      </c>
      <c r="BR480" s="1">
        <v>28</v>
      </c>
      <c r="BS480" s="1">
        <v>33</v>
      </c>
      <c r="BT480" s="42">
        <v>456</v>
      </c>
      <c r="BU480" s="42">
        <v>425</v>
      </c>
      <c r="BV480" s="42">
        <v>226</v>
      </c>
      <c r="BW480" s="42">
        <v>164</v>
      </c>
      <c r="BX480" s="42">
        <v>256</v>
      </c>
      <c r="BY480" s="42">
        <v>244</v>
      </c>
      <c r="BZ480" s="1">
        <v>440</v>
      </c>
      <c r="CA480" s="1">
        <v>404</v>
      </c>
      <c r="CB480" s="21">
        <f t="shared" si="322"/>
        <v>0.52132701421800953</v>
      </c>
      <c r="CC480" s="4">
        <v>-0.79</v>
      </c>
      <c r="CD480" s="45">
        <f t="shared" si="323"/>
        <v>1.5771491948759078</v>
      </c>
      <c r="CE480" s="26">
        <f t="shared" si="324"/>
        <v>2.7752671593386147</v>
      </c>
      <c r="CF480" s="26">
        <f t="shared" si="325"/>
        <v>2.3605720665638787</v>
      </c>
      <c r="CG480" s="26">
        <f t="shared" si="326"/>
        <v>30.878834600457228</v>
      </c>
      <c r="CH480" s="26">
        <f t="shared" si="327"/>
        <v>28.103567441118614</v>
      </c>
      <c r="CI480" s="26">
        <f t="shared" si="328"/>
        <v>59.078100909139238</v>
      </c>
      <c r="CJ480" s="26">
        <f t="shared" si="329"/>
        <v>54.037960550800143</v>
      </c>
      <c r="CK480" s="16">
        <f t="shared" si="330"/>
        <v>-0.49595412642614889</v>
      </c>
      <c r="CL480" s="42">
        <v>87</v>
      </c>
      <c r="CM480" s="42">
        <v>74</v>
      </c>
      <c r="CN480" s="42">
        <v>881</v>
      </c>
      <c r="CO480" s="42">
        <v>807</v>
      </c>
      <c r="CP480" s="42">
        <v>434</v>
      </c>
      <c r="CQ480" s="42">
        <v>373</v>
      </c>
      <c r="CR480" s="42">
        <v>440</v>
      </c>
      <c r="CS480" s="42">
        <v>450</v>
      </c>
      <c r="CT480" s="1">
        <v>10</v>
      </c>
      <c r="CU480" s="1">
        <v>2</v>
      </c>
      <c r="CV480" s="42">
        <f t="shared" si="331"/>
        <v>-8</v>
      </c>
      <c r="CW480" s="26">
        <f t="shared" si="332"/>
        <v>0.57833183395448606</v>
      </c>
      <c r="CX480" s="26">
        <f t="shared" si="333"/>
        <v>0.1156663667908972</v>
      </c>
      <c r="CY480" s="26">
        <f t="shared" si="334"/>
        <v>-0.46266546716358881</v>
      </c>
      <c r="CZ480" s="13">
        <v>39</v>
      </c>
      <c r="DA480" s="13">
        <v>34</v>
      </c>
      <c r="DB480" s="27">
        <v>40.090000000000003</v>
      </c>
      <c r="DC480" s="27">
        <v>38.85</v>
      </c>
      <c r="DD480" s="27">
        <v>38.08</v>
      </c>
      <c r="DE480" s="27">
        <v>36.909999999999997</v>
      </c>
      <c r="DF480" s="1"/>
      <c r="DG480" s="1"/>
      <c r="DH480" s="21" t="str">
        <f t="shared" si="335"/>
        <v xml:space="preserve"> </v>
      </c>
      <c r="DI480" s="42"/>
      <c r="DJ480" s="42"/>
      <c r="DK480" s="1"/>
      <c r="DL480" s="1"/>
      <c r="DM480" s="1"/>
      <c r="DN480" s="1"/>
      <c r="DO480" s="1"/>
      <c r="DP480" s="1"/>
      <c r="DQ480" s="1"/>
      <c r="DR480" s="42"/>
      <c r="DS480" s="1"/>
      <c r="DT480" s="1"/>
      <c r="DU480" s="1"/>
      <c r="DV480" s="1"/>
      <c r="DW480" s="1"/>
      <c r="DX480" s="13"/>
    </row>
    <row r="481" spans="1:128" ht="25.5" x14ac:dyDescent="0.2">
      <c r="A481" s="13" t="s">
        <v>1837</v>
      </c>
      <c r="B481" s="13" t="s">
        <v>1838</v>
      </c>
      <c r="C481" s="39" t="s">
        <v>3516</v>
      </c>
      <c r="D481" s="1" t="s">
        <v>358</v>
      </c>
      <c r="E481" s="13" t="s">
        <v>173</v>
      </c>
      <c r="F481" s="13">
        <v>2</v>
      </c>
      <c r="G481" s="13">
        <v>0</v>
      </c>
      <c r="H481" s="13">
        <v>0</v>
      </c>
      <c r="I481" s="40">
        <f t="shared" si="294"/>
        <v>0</v>
      </c>
      <c r="J481" s="19">
        <f t="shared" si="295"/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4</v>
      </c>
      <c r="Q481" s="1">
        <v>0</v>
      </c>
      <c r="R481" s="15">
        <f t="shared" si="296"/>
        <v>0</v>
      </c>
      <c r="S481" s="15">
        <f t="shared" si="297"/>
        <v>0</v>
      </c>
      <c r="T481" s="16">
        <v>27.683333333299998</v>
      </c>
      <c r="U481" s="16">
        <f t="shared" si="298"/>
        <v>13.841666666649999</v>
      </c>
      <c r="V481" s="16">
        <v>27.59</v>
      </c>
      <c r="W481" s="16">
        <f t="shared" si="299"/>
        <v>13.795</v>
      </c>
      <c r="X481" s="16">
        <v>66.83</v>
      </c>
      <c r="Y481" s="16">
        <f t="shared" si="300"/>
        <v>33.414999999999999</v>
      </c>
      <c r="Z481" s="21">
        <f t="shared" si="301"/>
        <v>0.29220504130480829</v>
      </c>
      <c r="AA481" s="20">
        <f t="shared" si="302"/>
        <v>0</v>
      </c>
      <c r="AB481">
        <v>4</v>
      </c>
      <c r="AC481" s="1">
        <v>3</v>
      </c>
      <c r="AD481" s="1">
        <v>0</v>
      </c>
      <c r="AE481" s="1">
        <v>0</v>
      </c>
      <c r="AF481" s="1">
        <v>2</v>
      </c>
      <c r="AG481" s="15">
        <f t="shared" si="303"/>
        <v>0</v>
      </c>
      <c r="AH481" s="15">
        <f t="shared" si="304"/>
        <v>0</v>
      </c>
      <c r="AI481" s="15">
        <f t="shared" si="305"/>
        <v>0</v>
      </c>
      <c r="AJ481" s="1">
        <v>11</v>
      </c>
      <c r="AK481" s="21">
        <f t="shared" si="306"/>
        <v>0.34375</v>
      </c>
      <c r="AL481" s="1">
        <v>8</v>
      </c>
      <c r="AM481" s="21">
        <f t="shared" si="307"/>
        <v>0.25</v>
      </c>
      <c r="AN481" s="1">
        <v>13</v>
      </c>
      <c r="AO481" s="21">
        <f t="shared" si="308"/>
        <v>0.40625</v>
      </c>
      <c r="AP481" s="21">
        <f t="shared" si="309"/>
        <v>0.57894736842105265</v>
      </c>
      <c r="AQ481" s="1">
        <v>4</v>
      </c>
      <c r="AR481" s="4">
        <v>4.7</v>
      </c>
      <c r="AS481" s="41">
        <v>11</v>
      </c>
      <c r="AT481" s="41">
        <v>9</v>
      </c>
      <c r="AU481" s="41">
        <v>9</v>
      </c>
      <c r="AV481" s="21">
        <f t="shared" si="310"/>
        <v>0.55000000000000004</v>
      </c>
      <c r="AW481" s="26">
        <v>15.96</v>
      </c>
      <c r="AX481" s="42">
        <v>7</v>
      </c>
      <c r="AY481" s="41">
        <v>-2.6</v>
      </c>
      <c r="AZ481" s="1">
        <v>7</v>
      </c>
      <c r="BA481" s="43">
        <v>-0.126</v>
      </c>
      <c r="BB481" s="16">
        <v>48.86</v>
      </c>
      <c r="BC481" s="26">
        <v>16.29</v>
      </c>
      <c r="BD481" s="43">
        <v>2.1469999999999998</v>
      </c>
      <c r="BE481" s="43">
        <v>6.726</v>
      </c>
      <c r="BF481" s="16">
        <v>52.06</v>
      </c>
      <c r="BG481" s="21">
        <f t="shared" si="311"/>
        <v>0</v>
      </c>
      <c r="BH481" s="44">
        <f t="shared" si="312"/>
        <v>0.94117647058823528</v>
      </c>
      <c r="BI481" s="42">
        <f t="shared" si="313"/>
        <v>941.17647058823525</v>
      </c>
      <c r="BJ481" s="21">
        <f t="shared" si="314"/>
        <v>-5.8823529411764719E-2</v>
      </c>
      <c r="BK481" s="26">
        <f t="shared" si="315"/>
        <v>0</v>
      </c>
      <c r="BL481" s="26">
        <f t="shared" si="316"/>
        <v>2.1747009786154403</v>
      </c>
      <c r="BM481" s="16">
        <f t="shared" si="317"/>
        <v>8.6988039144617613</v>
      </c>
      <c r="BN481" s="16">
        <f t="shared" si="318"/>
        <v>36.969916636462486</v>
      </c>
      <c r="BO481" s="16">
        <f t="shared" si="319"/>
        <v>34.795215657847045</v>
      </c>
      <c r="BP481" s="16">
        <f t="shared" si="320"/>
        <v>76.11453425154042</v>
      </c>
      <c r="BQ481" s="16">
        <f t="shared" si="321"/>
        <v>-41.319318593693374</v>
      </c>
      <c r="BR481" s="1">
        <v>0</v>
      </c>
      <c r="BS481" s="1">
        <v>1</v>
      </c>
      <c r="BT481" s="42">
        <v>4</v>
      </c>
      <c r="BU481" s="42">
        <v>16</v>
      </c>
      <c r="BV481" s="42">
        <v>3</v>
      </c>
      <c r="BW481" s="42">
        <v>9</v>
      </c>
      <c r="BX481" s="42">
        <v>9</v>
      </c>
      <c r="BY481" s="42">
        <v>9</v>
      </c>
      <c r="BZ481" s="1">
        <v>7</v>
      </c>
      <c r="CA481" s="1">
        <v>18</v>
      </c>
      <c r="CB481" s="21">
        <f t="shared" si="322"/>
        <v>0.28000000000000003</v>
      </c>
      <c r="CC481" s="4">
        <v>-28.36</v>
      </c>
      <c r="CD481" s="45">
        <f t="shared" si="323"/>
        <v>-50.156055435798635</v>
      </c>
      <c r="CE481" s="26">
        <f t="shared" si="324"/>
        <v>1.7956007780936707</v>
      </c>
      <c r="CF481" s="26">
        <f t="shared" si="325"/>
        <v>0.89780038904683535</v>
      </c>
      <c r="CG481" s="26">
        <f t="shared" si="326"/>
        <v>40.401017507107589</v>
      </c>
      <c r="CH481" s="26">
        <f t="shared" si="327"/>
        <v>28.729612449498731</v>
      </c>
      <c r="CI481" s="26">
        <f t="shared" si="328"/>
        <v>68.232829567559492</v>
      </c>
      <c r="CJ481" s="26">
        <f t="shared" si="329"/>
        <v>57.459224898997462</v>
      </c>
      <c r="CK481" s="16">
        <f t="shared" si="330"/>
        <v>-52.092923262255404</v>
      </c>
      <c r="CL481" s="42">
        <v>2</v>
      </c>
      <c r="CM481" s="42">
        <v>1</v>
      </c>
      <c r="CN481" s="42">
        <v>43</v>
      </c>
      <c r="CO481" s="42">
        <v>31</v>
      </c>
      <c r="CP481" s="42">
        <v>18</v>
      </c>
      <c r="CQ481" s="42">
        <v>11</v>
      </c>
      <c r="CR481" s="42">
        <v>21</v>
      </c>
      <c r="CS481" s="42">
        <v>13</v>
      </c>
      <c r="CT481" s="1">
        <v>0</v>
      </c>
      <c r="CU481" s="1">
        <v>0</v>
      </c>
      <c r="CV481" s="42">
        <f t="shared" si="331"/>
        <v>0</v>
      </c>
      <c r="CW481" s="26">
        <f t="shared" si="332"/>
        <v>0</v>
      </c>
      <c r="CX481" s="26">
        <f t="shared" si="333"/>
        <v>0</v>
      </c>
      <c r="CY481" s="26">
        <f t="shared" si="334"/>
        <v>0</v>
      </c>
      <c r="CZ481" s="13">
        <v>0</v>
      </c>
      <c r="DA481" s="13">
        <v>1</v>
      </c>
      <c r="DB481" s="27">
        <v>0.04</v>
      </c>
      <c r="DC481" s="27">
        <v>0</v>
      </c>
      <c r="DD481" s="27">
        <v>0.89</v>
      </c>
      <c r="DE481" s="27">
        <v>0.73</v>
      </c>
      <c r="DF481" s="1"/>
      <c r="DG481" s="1"/>
      <c r="DH481" s="21" t="str">
        <f t="shared" si="335"/>
        <v xml:space="preserve"> </v>
      </c>
      <c r="DI481" s="42"/>
      <c r="DJ481" s="42"/>
      <c r="DK481" s="1"/>
      <c r="DL481" s="1"/>
      <c r="DM481" s="1"/>
      <c r="DN481" s="1"/>
      <c r="DO481" s="1"/>
      <c r="DP481" s="1"/>
      <c r="DQ481" s="1"/>
      <c r="DR481" s="42"/>
      <c r="DS481" s="1"/>
      <c r="DT481" s="1"/>
      <c r="DU481" s="1"/>
      <c r="DV481" s="1"/>
      <c r="DW481" s="1"/>
      <c r="DX481" s="13"/>
    </row>
    <row r="482" spans="1:128" ht="25.5" x14ac:dyDescent="0.2">
      <c r="A482" s="13" t="s">
        <v>144</v>
      </c>
      <c r="B482" s="13" t="s">
        <v>1839</v>
      </c>
      <c r="C482" s="39" t="s">
        <v>3517</v>
      </c>
      <c r="D482" s="13" t="s">
        <v>584</v>
      </c>
      <c r="E482" s="13" t="s">
        <v>129</v>
      </c>
      <c r="F482" s="13">
        <v>80</v>
      </c>
      <c r="G482" s="13">
        <v>10</v>
      </c>
      <c r="H482" s="13">
        <v>9</v>
      </c>
      <c r="I482" s="40">
        <f t="shared" si="294"/>
        <v>19</v>
      </c>
      <c r="J482" s="19">
        <f t="shared" si="295"/>
        <v>1.135194343944008</v>
      </c>
      <c r="K482" s="1">
        <v>10</v>
      </c>
      <c r="L482" s="1">
        <v>7</v>
      </c>
      <c r="M482" s="1">
        <v>1</v>
      </c>
      <c r="N482" s="1">
        <v>95</v>
      </c>
      <c r="O482" s="1">
        <v>34</v>
      </c>
      <c r="P482" s="1">
        <v>36</v>
      </c>
      <c r="Q482" s="1">
        <v>114</v>
      </c>
      <c r="R482" s="15">
        <f t="shared" si="296"/>
        <v>0.10526315789473684</v>
      </c>
      <c r="S482" s="15">
        <f t="shared" si="297"/>
        <v>6.0606060606060608E-2</v>
      </c>
      <c r="T482" s="16">
        <v>1004.2333333333</v>
      </c>
      <c r="U482" s="16">
        <f t="shared" si="298"/>
        <v>12.552916666666251</v>
      </c>
      <c r="V482" s="16">
        <v>985.12</v>
      </c>
      <c r="W482" s="16">
        <f t="shared" si="299"/>
        <v>12.314</v>
      </c>
      <c r="X482" s="16">
        <v>2746.39</v>
      </c>
      <c r="Y482" s="16">
        <f t="shared" si="300"/>
        <v>34.329875000000001</v>
      </c>
      <c r="Z482" s="21">
        <f t="shared" si="301"/>
        <v>0.26400036446371578</v>
      </c>
      <c r="AA482" s="20">
        <f t="shared" si="302"/>
        <v>98.875</v>
      </c>
      <c r="AB482">
        <v>28</v>
      </c>
      <c r="AC482" s="1">
        <v>251</v>
      </c>
      <c r="AD482" s="1">
        <v>120</v>
      </c>
      <c r="AE482" s="1">
        <v>13</v>
      </c>
      <c r="AF482" s="1">
        <v>22</v>
      </c>
      <c r="AG482" s="15">
        <f t="shared" si="303"/>
        <v>0.3125</v>
      </c>
      <c r="AH482" s="15">
        <f t="shared" si="304"/>
        <v>0.25</v>
      </c>
      <c r="AI482" s="15">
        <f t="shared" si="305"/>
        <v>0.5625</v>
      </c>
      <c r="AJ482" s="1">
        <v>309</v>
      </c>
      <c r="AK482" s="21">
        <f t="shared" si="306"/>
        <v>0.32767762460233296</v>
      </c>
      <c r="AL482" s="1">
        <v>261</v>
      </c>
      <c r="AM482" s="21">
        <f t="shared" si="307"/>
        <v>0.27677624602332979</v>
      </c>
      <c r="AN482" s="1">
        <v>373</v>
      </c>
      <c r="AO482" s="21">
        <f t="shared" si="308"/>
        <v>0.3955461293743372</v>
      </c>
      <c r="AP482" s="21">
        <f t="shared" si="309"/>
        <v>0.54210526315789476</v>
      </c>
      <c r="AQ482" s="1">
        <v>13</v>
      </c>
      <c r="AR482" s="4">
        <v>3.17</v>
      </c>
      <c r="AS482" s="41">
        <v>372</v>
      </c>
      <c r="AT482" s="41">
        <v>374</v>
      </c>
      <c r="AU482" s="41">
        <v>315</v>
      </c>
      <c r="AV482" s="21">
        <f t="shared" si="310"/>
        <v>0.49865951742627346</v>
      </c>
      <c r="AW482" s="26">
        <v>16.989999999999998</v>
      </c>
      <c r="AX482" s="42">
        <v>11</v>
      </c>
      <c r="AY482" s="41">
        <v>8.7999999999999995E-2</v>
      </c>
      <c r="AZ482" s="1">
        <v>9</v>
      </c>
      <c r="BA482" s="43">
        <v>0.38600000000000001</v>
      </c>
      <c r="BB482" s="16">
        <v>50.03</v>
      </c>
      <c r="BC482" s="26">
        <v>17.670000000000002</v>
      </c>
      <c r="BD482" s="43">
        <v>1.7000000000000001E-2</v>
      </c>
      <c r="BE482" s="43">
        <v>3.8639999999999999</v>
      </c>
      <c r="BF482" s="16">
        <v>50.99</v>
      </c>
      <c r="BG482" s="21">
        <f t="shared" si="311"/>
        <v>7.0796460176991149E-2</v>
      </c>
      <c r="BH482" s="44">
        <f t="shared" si="312"/>
        <v>0.92156862745098034</v>
      </c>
      <c r="BI482" s="42">
        <f t="shared" si="313"/>
        <v>992.36508762797143</v>
      </c>
      <c r="BJ482" s="21">
        <f t="shared" si="314"/>
        <v>-7.6349123720285128E-3</v>
      </c>
      <c r="BK482" s="26">
        <f t="shared" si="315"/>
        <v>1.9490011369173301</v>
      </c>
      <c r="BL482" s="26">
        <f t="shared" si="316"/>
        <v>1.9490011369173301</v>
      </c>
      <c r="BM482" s="16">
        <f t="shared" si="317"/>
        <v>27.529641058957285</v>
      </c>
      <c r="BN482" s="16">
        <f t="shared" si="318"/>
        <v>24.849764495695958</v>
      </c>
      <c r="BO482" s="16">
        <f t="shared" si="319"/>
        <v>55.120188403443237</v>
      </c>
      <c r="BP482" s="16">
        <f t="shared" si="320"/>
        <v>46.166964430729251</v>
      </c>
      <c r="BQ482" s="16">
        <f t="shared" si="321"/>
        <v>8.9532239727139853</v>
      </c>
      <c r="BR482" s="1">
        <v>32</v>
      </c>
      <c r="BS482" s="1">
        <v>32</v>
      </c>
      <c r="BT482" s="42">
        <v>420</v>
      </c>
      <c r="BU482" s="42">
        <v>376</v>
      </c>
      <c r="BV482" s="42">
        <v>196</v>
      </c>
      <c r="BW482" s="42">
        <v>163</v>
      </c>
      <c r="BX482" s="42">
        <v>187</v>
      </c>
      <c r="BY482" s="42">
        <v>257</v>
      </c>
      <c r="BZ482" s="1">
        <v>440</v>
      </c>
      <c r="CA482" s="1">
        <v>388</v>
      </c>
      <c r="CB482" s="21">
        <f t="shared" si="322"/>
        <v>0.53140096618357491</v>
      </c>
      <c r="CC482" s="4">
        <v>1.1400000000000001</v>
      </c>
      <c r="CD482" s="45">
        <f t="shared" si="323"/>
        <v>4.3746976569245106</v>
      </c>
      <c r="CE482" s="26">
        <f t="shared" si="324"/>
        <v>2.5342358514267818</v>
      </c>
      <c r="CF482" s="26">
        <f t="shared" si="325"/>
        <v>2.1191454964517056</v>
      </c>
      <c r="CG482" s="26">
        <f t="shared" si="326"/>
        <v>29.711730671900199</v>
      </c>
      <c r="CH482" s="26">
        <f t="shared" si="327"/>
        <v>27.98582866963541</v>
      </c>
      <c r="CI482" s="26">
        <f t="shared" si="328"/>
        <v>56.58336944133935</v>
      </c>
      <c r="CJ482" s="26">
        <f t="shared" si="329"/>
        <v>52.847556246563663</v>
      </c>
      <c r="CK482" s="16">
        <f t="shared" si="330"/>
        <v>5.2174107779382979</v>
      </c>
      <c r="CL482" s="42">
        <v>116</v>
      </c>
      <c r="CM482" s="42">
        <v>97</v>
      </c>
      <c r="CN482" s="42">
        <v>1244</v>
      </c>
      <c r="CO482" s="42">
        <v>1184</v>
      </c>
      <c r="CP482" s="42">
        <v>532</v>
      </c>
      <c r="CQ482" s="42">
        <v>509</v>
      </c>
      <c r="CR482" s="42">
        <v>629</v>
      </c>
      <c r="CS482" s="42">
        <v>698</v>
      </c>
      <c r="CT482" s="1">
        <v>9</v>
      </c>
      <c r="CU482" s="1">
        <v>9</v>
      </c>
      <c r="CV482" s="42">
        <f t="shared" si="331"/>
        <v>0</v>
      </c>
      <c r="CW482" s="26">
        <f t="shared" si="332"/>
        <v>0.53772363660505651</v>
      </c>
      <c r="CX482" s="26">
        <f t="shared" si="333"/>
        <v>0.53772363660505651</v>
      </c>
      <c r="CY482" s="26">
        <f t="shared" si="334"/>
        <v>0</v>
      </c>
      <c r="CZ482" s="13">
        <v>38</v>
      </c>
      <c r="DA482" s="13">
        <v>32</v>
      </c>
      <c r="DB482" s="27">
        <v>36.79</v>
      </c>
      <c r="DC482" s="27">
        <v>32.369999999999997</v>
      </c>
      <c r="DD482" s="27">
        <v>38.26</v>
      </c>
      <c r="DE482" s="27">
        <v>36.950000000000003</v>
      </c>
      <c r="DF482" s="13">
        <v>369</v>
      </c>
      <c r="DG482" s="13">
        <v>417</v>
      </c>
      <c r="DH482" s="21">
        <f t="shared" si="335"/>
        <v>0.46946564885496184</v>
      </c>
      <c r="DI482" s="42">
        <v>235</v>
      </c>
      <c r="DJ482" s="42">
        <v>117</v>
      </c>
      <c r="DK482" s="13">
        <v>26</v>
      </c>
      <c r="DL482" s="13">
        <v>3</v>
      </c>
      <c r="DM482" s="13">
        <v>9.8000000000000004E-2</v>
      </c>
      <c r="DN482" s="13">
        <v>1</v>
      </c>
      <c r="DO482" s="13">
        <v>1</v>
      </c>
      <c r="DP482" s="13">
        <v>0</v>
      </c>
      <c r="DQ482" s="13">
        <v>225</v>
      </c>
      <c r="DR482" s="46">
        <v>99</v>
      </c>
      <c r="DS482" s="13">
        <v>5</v>
      </c>
      <c r="DT482" s="13">
        <v>48</v>
      </c>
      <c r="DU482" s="13">
        <v>-0.191</v>
      </c>
      <c r="DV482" s="13">
        <v>0</v>
      </c>
      <c r="DW482" s="13">
        <v>2</v>
      </c>
      <c r="DX482" s="13">
        <v>-9.0000000000000011E-3</v>
      </c>
    </row>
    <row r="483" spans="1:128" ht="25.5" x14ac:dyDescent="0.2">
      <c r="A483" s="13" t="s">
        <v>1840</v>
      </c>
      <c r="B483" s="13" t="s">
        <v>1841</v>
      </c>
      <c r="C483" s="39" t="s">
        <v>3518</v>
      </c>
      <c r="D483" s="1" t="s">
        <v>314</v>
      </c>
      <c r="E483" s="13" t="s">
        <v>129</v>
      </c>
      <c r="F483" s="13">
        <v>81</v>
      </c>
      <c r="G483" s="13">
        <v>16</v>
      </c>
      <c r="H483" s="13">
        <v>20</v>
      </c>
      <c r="I483" s="40">
        <f t="shared" si="294"/>
        <v>36</v>
      </c>
      <c r="J483" s="19">
        <f t="shared" si="295"/>
        <v>1.8417985959127463</v>
      </c>
      <c r="K483" s="1">
        <v>13</v>
      </c>
      <c r="L483" s="1">
        <v>11</v>
      </c>
      <c r="M483" s="1">
        <v>7</v>
      </c>
      <c r="N483" s="1">
        <v>119</v>
      </c>
      <c r="O483" s="1">
        <v>60</v>
      </c>
      <c r="P483" s="1">
        <v>51</v>
      </c>
      <c r="Q483" s="1">
        <v>128</v>
      </c>
      <c r="R483" s="15">
        <f t="shared" si="296"/>
        <v>0.13445378151260504</v>
      </c>
      <c r="S483" s="15">
        <f t="shared" si="297"/>
        <v>6.9565217391304349E-2</v>
      </c>
      <c r="T483" s="16">
        <v>1172.7666666667001</v>
      </c>
      <c r="U483" s="16">
        <f t="shared" si="298"/>
        <v>14.47860082304568</v>
      </c>
      <c r="V483" s="16">
        <v>1109.31</v>
      </c>
      <c r="W483" s="16">
        <f t="shared" si="299"/>
        <v>13.695185185185185</v>
      </c>
      <c r="X483" s="16">
        <v>2865.7</v>
      </c>
      <c r="Y483" s="16">
        <f t="shared" si="300"/>
        <v>35.379012345679008</v>
      </c>
      <c r="Z483" s="21">
        <f t="shared" si="301"/>
        <v>0.27907099604780866</v>
      </c>
      <c r="AA483" s="20">
        <f t="shared" si="302"/>
        <v>124.20833333333334</v>
      </c>
      <c r="AB483">
        <v>22</v>
      </c>
      <c r="AC483" s="1">
        <v>233</v>
      </c>
      <c r="AD483" s="1">
        <v>115</v>
      </c>
      <c r="AE483" s="1">
        <v>40</v>
      </c>
      <c r="AF483" s="1">
        <v>30</v>
      </c>
      <c r="AG483" s="15">
        <f t="shared" si="303"/>
        <v>0.33333333333333331</v>
      </c>
      <c r="AH483" s="15">
        <f t="shared" si="304"/>
        <v>0.375</v>
      </c>
      <c r="AI483" s="15">
        <f t="shared" si="305"/>
        <v>0.70833333333333326</v>
      </c>
      <c r="AJ483" s="1">
        <v>345</v>
      </c>
      <c r="AK483" s="21">
        <f t="shared" si="306"/>
        <v>0.36624203821656048</v>
      </c>
      <c r="AL483" s="1">
        <v>296</v>
      </c>
      <c r="AM483" s="21">
        <f t="shared" si="307"/>
        <v>0.31422505307855625</v>
      </c>
      <c r="AN483" s="1">
        <v>301</v>
      </c>
      <c r="AO483" s="21">
        <f t="shared" si="308"/>
        <v>0.31953290870488321</v>
      </c>
      <c r="AP483" s="21">
        <f t="shared" si="309"/>
        <v>0.53822152886115449</v>
      </c>
      <c r="AQ483" s="1">
        <v>13</v>
      </c>
      <c r="AR483" s="4">
        <v>5.54</v>
      </c>
      <c r="AS483" s="41">
        <v>410</v>
      </c>
      <c r="AT483" s="41">
        <v>375</v>
      </c>
      <c r="AU483" s="41">
        <v>357</v>
      </c>
      <c r="AV483" s="21">
        <f t="shared" si="310"/>
        <v>0.52229299363057324</v>
      </c>
      <c r="AW483" s="26">
        <v>17.38</v>
      </c>
      <c r="AX483" s="42">
        <v>7</v>
      </c>
      <c r="AY483" s="41">
        <v>0.24099999999999999</v>
      </c>
      <c r="AZ483" s="1">
        <v>7</v>
      </c>
      <c r="BA483" s="43">
        <v>-0.34600000000000003</v>
      </c>
      <c r="BB483" s="16">
        <v>49.79</v>
      </c>
      <c r="BC483" s="26">
        <v>17.73</v>
      </c>
      <c r="BD483" s="43">
        <v>0.373</v>
      </c>
      <c r="BE483" s="43">
        <v>3.85</v>
      </c>
      <c r="BF483" s="16">
        <v>52.17</v>
      </c>
      <c r="BG483" s="21">
        <f t="shared" si="311"/>
        <v>8.8560885608856083E-2</v>
      </c>
      <c r="BH483" s="44">
        <f t="shared" si="312"/>
        <v>0.9425837320574163</v>
      </c>
      <c r="BI483" s="42">
        <f t="shared" si="313"/>
        <v>1031.1446176662723</v>
      </c>
      <c r="BJ483" s="21">
        <f t="shared" si="314"/>
        <v>3.1144617666272384E-2</v>
      </c>
      <c r="BK483" s="26">
        <f t="shared" si="315"/>
        <v>2.596208453903778</v>
      </c>
      <c r="BL483" s="26">
        <f t="shared" si="316"/>
        <v>1.9471563404278338</v>
      </c>
      <c r="BM483" s="16">
        <f t="shared" si="317"/>
        <v>29.315520458663496</v>
      </c>
      <c r="BN483" s="16">
        <f t="shared" si="318"/>
        <v>33.912972929118098</v>
      </c>
      <c r="BO483" s="16">
        <f t="shared" si="319"/>
        <v>58.252427184466022</v>
      </c>
      <c r="BP483" s="16">
        <f t="shared" si="320"/>
        <v>55.710306406685234</v>
      </c>
      <c r="BQ483" s="16">
        <f t="shared" si="321"/>
        <v>2.5421207777807879</v>
      </c>
      <c r="BR483" s="1">
        <v>48</v>
      </c>
      <c r="BS483" s="1">
        <v>36</v>
      </c>
      <c r="BT483" s="42">
        <v>494</v>
      </c>
      <c r="BU483" s="42">
        <v>591</v>
      </c>
      <c r="BV483" s="42">
        <v>246</v>
      </c>
      <c r="BW483" s="42">
        <v>186</v>
      </c>
      <c r="BX483" s="42">
        <v>217</v>
      </c>
      <c r="BY483" s="42">
        <v>289</v>
      </c>
      <c r="BZ483" s="1">
        <v>500</v>
      </c>
      <c r="CA483" s="1">
        <v>535</v>
      </c>
      <c r="CB483" s="21">
        <f t="shared" si="322"/>
        <v>0.48309178743961351</v>
      </c>
      <c r="CC483" s="4">
        <v>-4.82</v>
      </c>
      <c r="CD483" s="45">
        <f t="shared" si="323"/>
        <v>-2.6611959148869193</v>
      </c>
      <c r="CE483" s="26">
        <f t="shared" si="324"/>
        <v>2.0309174023798726</v>
      </c>
      <c r="CF483" s="26">
        <f t="shared" si="325"/>
        <v>2.2193530376522315</v>
      </c>
      <c r="CG483" s="26">
        <f t="shared" si="326"/>
        <v>29.710018494608651</v>
      </c>
      <c r="CH483" s="26">
        <f t="shared" si="327"/>
        <v>27.783787556268976</v>
      </c>
      <c r="CI483" s="26">
        <f t="shared" si="328"/>
        <v>55.776948040618358</v>
      </c>
      <c r="CJ483" s="26">
        <f t="shared" si="329"/>
        <v>51.924486163939001</v>
      </c>
      <c r="CK483" s="16">
        <f t="shared" si="330"/>
        <v>-1.3103410988985686</v>
      </c>
      <c r="CL483" s="42">
        <v>97</v>
      </c>
      <c r="CM483" s="42">
        <v>106</v>
      </c>
      <c r="CN483" s="42">
        <v>1322</v>
      </c>
      <c r="CO483" s="42">
        <v>1221</v>
      </c>
      <c r="CP483" s="42">
        <v>518</v>
      </c>
      <c r="CQ483" s="42">
        <v>538</v>
      </c>
      <c r="CR483" s="42">
        <v>615</v>
      </c>
      <c r="CS483" s="42">
        <v>727</v>
      </c>
      <c r="CT483" s="1">
        <v>10</v>
      </c>
      <c r="CU483" s="1">
        <v>8</v>
      </c>
      <c r="CV483" s="42">
        <f t="shared" si="331"/>
        <v>-2</v>
      </c>
      <c r="CW483" s="26">
        <f t="shared" si="332"/>
        <v>0.511610721086874</v>
      </c>
      <c r="CX483" s="26">
        <f t="shared" si="333"/>
        <v>0.40928857686949915</v>
      </c>
      <c r="CY483" s="26">
        <f t="shared" si="334"/>
        <v>-0.10232214421737479</v>
      </c>
      <c r="CZ483" s="13">
        <v>41</v>
      </c>
      <c r="DA483" s="13">
        <v>46</v>
      </c>
      <c r="DB483" s="27">
        <v>30.52</v>
      </c>
      <c r="DC483" s="27">
        <v>40.630000000000003</v>
      </c>
      <c r="DD483" s="27">
        <v>38.79</v>
      </c>
      <c r="DE483" s="27">
        <v>36.590000000000003</v>
      </c>
      <c r="DF483" s="13">
        <v>14</v>
      </c>
      <c r="DG483" s="13">
        <v>15</v>
      </c>
      <c r="DH483" s="21">
        <f t="shared" si="335"/>
        <v>0.48275862068965519</v>
      </c>
      <c r="DI483" s="42">
        <v>11</v>
      </c>
      <c r="DJ483" s="42">
        <v>6</v>
      </c>
      <c r="DK483" s="13">
        <v>1</v>
      </c>
      <c r="DL483" s="13">
        <v>0</v>
      </c>
      <c r="DM483" s="13">
        <v>9.0999999999999998E-2</v>
      </c>
      <c r="DN483" s="13">
        <v>0</v>
      </c>
      <c r="DO483" s="13">
        <v>0</v>
      </c>
      <c r="DP483" s="13">
        <v>0</v>
      </c>
      <c r="DQ483" s="13">
        <v>8</v>
      </c>
      <c r="DR483" s="46">
        <v>4</v>
      </c>
      <c r="DS483" s="13">
        <v>1</v>
      </c>
      <c r="DT483" s="13">
        <v>2</v>
      </c>
      <c r="DU483" s="13">
        <v>-0.125</v>
      </c>
      <c r="DV483" s="13">
        <v>0</v>
      </c>
      <c r="DW483" s="13">
        <v>0</v>
      </c>
      <c r="DX483" s="13">
        <v>0</v>
      </c>
    </row>
    <row r="484" spans="1:128" ht="25.5" x14ac:dyDescent="0.2">
      <c r="A484" s="13" t="s">
        <v>1844</v>
      </c>
      <c r="B484" s="13" t="s">
        <v>1845</v>
      </c>
      <c r="C484" s="39" t="s">
        <v>3519</v>
      </c>
      <c r="D484" s="1" t="s">
        <v>249</v>
      </c>
      <c r="E484" s="13" t="s">
        <v>844</v>
      </c>
      <c r="F484" s="13">
        <v>55</v>
      </c>
      <c r="G484" s="13">
        <v>8</v>
      </c>
      <c r="H484" s="13">
        <v>10</v>
      </c>
      <c r="I484" s="40">
        <f t="shared" si="294"/>
        <v>18</v>
      </c>
      <c r="J484" s="19">
        <f t="shared" si="295"/>
        <v>1.4771587489742626</v>
      </c>
      <c r="K484" s="1">
        <v>8</v>
      </c>
      <c r="L484" s="1">
        <v>5</v>
      </c>
      <c r="M484" s="1">
        <v>4</v>
      </c>
      <c r="N484" s="1">
        <v>77</v>
      </c>
      <c r="O484" s="1">
        <v>29</v>
      </c>
      <c r="P484" s="1">
        <v>24</v>
      </c>
      <c r="Q484" s="1">
        <v>80</v>
      </c>
      <c r="R484" s="15">
        <f t="shared" si="296"/>
        <v>0.1038961038961039</v>
      </c>
      <c r="S484" s="15">
        <f t="shared" si="297"/>
        <v>6.1538461538461542E-2</v>
      </c>
      <c r="T484" s="16">
        <v>731.13333333330002</v>
      </c>
      <c r="U484" s="16">
        <f t="shared" si="298"/>
        <v>13.293333333332727</v>
      </c>
      <c r="V484" s="16">
        <v>693.11</v>
      </c>
      <c r="W484" s="16">
        <f t="shared" si="299"/>
        <v>12.602</v>
      </c>
      <c r="X484" s="16">
        <v>1882.4</v>
      </c>
      <c r="Y484" s="16">
        <f t="shared" si="300"/>
        <v>34.225454545454546</v>
      </c>
      <c r="Z484" s="21">
        <f t="shared" si="301"/>
        <v>0.26911563146716577</v>
      </c>
      <c r="AA484" s="20">
        <f t="shared" si="302"/>
        <v>48.970588235294116</v>
      </c>
      <c r="AB484">
        <v>20</v>
      </c>
      <c r="AC484" s="1">
        <v>69</v>
      </c>
      <c r="AD484" s="1">
        <v>83</v>
      </c>
      <c r="AE484" s="1">
        <v>20</v>
      </c>
      <c r="AF484" s="1">
        <v>33</v>
      </c>
      <c r="AG484" s="15">
        <f t="shared" si="303"/>
        <v>0.23529411764705882</v>
      </c>
      <c r="AH484" s="15">
        <f t="shared" si="304"/>
        <v>0.26470588235294118</v>
      </c>
      <c r="AI484" s="15">
        <f t="shared" si="305"/>
        <v>0.5</v>
      </c>
      <c r="AJ484" s="1">
        <v>171</v>
      </c>
      <c r="AK484" s="21">
        <f t="shared" si="306"/>
        <v>0.24963503649635035</v>
      </c>
      <c r="AL484" s="1">
        <v>262</v>
      </c>
      <c r="AM484" s="21">
        <f t="shared" si="307"/>
        <v>0.38248175182481753</v>
      </c>
      <c r="AN484" s="1">
        <v>252</v>
      </c>
      <c r="AO484" s="21">
        <f t="shared" si="308"/>
        <v>0.36788321167883209</v>
      </c>
      <c r="AP484" s="21">
        <f t="shared" si="309"/>
        <v>0.394919168591224</v>
      </c>
      <c r="AQ484" s="1">
        <v>2</v>
      </c>
      <c r="AR484" s="4">
        <v>-4.42</v>
      </c>
      <c r="AS484" s="41">
        <v>238</v>
      </c>
      <c r="AT484" s="41">
        <v>301</v>
      </c>
      <c r="AU484" s="41">
        <v>232</v>
      </c>
      <c r="AV484" s="21">
        <f t="shared" si="310"/>
        <v>0.44155844155844154</v>
      </c>
      <c r="AW484" s="26">
        <v>17.38</v>
      </c>
      <c r="AX484" s="42">
        <v>5</v>
      </c>
      <c r="AY484" s="41">
        <v>0.32100000000000001</v>
      </c>
      <c r="AZ484" s="1">
        <v>6</v>
      </c>
      <c r="BA484" s="43">
        <v>7.9000000000000001E-2</v>
      </c>
      <c r="BB484" s="16">
        <v>49.94</v>
      </c>
      <c r="BC484" s="26">
        <v>17.829999999999998</v>
      </c>
      <c r="BD484" s="43">
        <v>0.84699999999999998</v>
      </c>
      <c r="BE484" s="43">
        <v>-6.91</v>
      </c>
      <c r="BF484" s="16">
        <v>46.15</v>
      </c>
      <c r="BG484" s="21">
        <f t="shared" si="311"/>
        <v>0.1021021021021021</v>
      </c>
      <c r="BH484" s="44">
        <f t="shared" si="312"/>
        <v>0.91421568627450978</v>
      </c>
      <c r="BI484" s="42">
        <f t="shared" si="313"/>
        <v>1016.3177883766118</v>
      </c>
      <c r="BJ484" s="21">
        <f t="shared" si="314"/>
        <v>1.631778837661188E-2</v>
      </c>
      <c r="BK484" s="26">
        <f t="shared" si="315"/>
        <v>2.9432557602689329</v>
      </c>
      <c r="BL484" s="26">
        <f t="shared" si="316"/>
        <v>3.0298221061591954</v>
      </c>
      <c r="BM484" s="16">
        <f t="shared" si="317"/>
        <v>28.82659318145749</v>
      </c>
      <c r="BN484" s="16">
        <f t="shared" si="318"/>
        <v>35.319069123227194</v>
      </c>
      <c r="BO484" s="16">
        <f t="shared" si="319"/>
        <v>51.247276767035537</v>
      </c>
      <c r="BP484" s="16">
        <f t="shared" si="320"/>
        <v>65.09789210947757</v>
      </c>
      <c r="BQ484" s="16">
        <f t="shared" si="321"/>
        <v>-13.850615342442033</v>
      </c>
      <c r="BR484" s="1">
        <v>34</v>
      </c>
      <c r="BS484" s="1">
        <v>35</v>
      </c>
      <c r="BT484" s="42">
        <v>299</v>
      </c>
      <c r="BU484" s="42">
        <v>373</v>
      </c>
      <c r="BV484" s="42">
        <v>129</v>
      </c>
      <c r="BW484" s="42">
        <v>166</v>
      </c>
      <c r="BX484" s="42">
        <v>178</v>
      </c>
      <c r="BY484" s="42">
        <v>130</v>
      </c>
      <c r="BZ484" s="1">
        <v>303</v>
      </c>
      <c r="CA484" s="1">
        <v>415</v>
      </c>
      <c r="CB484" s="21">
        <f t="shared" si="322"/>
        <v>0.42200557103064068</v>
      </c>
      <c r="CC484" s="4">
        <v>-3.1</v>
      </c>
      <c r="CD484" s="45">
        <f t="shared" si="323"/>
        <v>-4.4296753886314093</v>
      </c>
      <c r="CE484" s="26">
        <f t="shared" si="324"/>
        <v>2.1674458138546537</v>
      </c>
      <c r="CF484" s="26">
        <f t="shared" si="325"/>
        <v>2.6455588610284742</v>
      </c>
      <c r="CG484" s="26">
        <f t="shared" si="326"/>
        <v>27.889927751806205</v>
      </c>
      <c r="CH484" s="26">
        <f t="shared" si="327"/>
        <v>33.563535911602209</v>
      </c>
      <c r="CI484" s="26">
        <f t="shared" si="328"/>
        <v>53.325541861453459</v>
      </c>
      <c r="CJ484" s="26">
        <f t="shared" si="329"/>
        <v>61.039099022524432</v>
      </c>
      <c r="CK484" s="16">
        <f t="shared" si="330"/>
        <v>-6.1370581813710601</v>
      </c>
      <c r="CL484" s="42">
        <v>68</v>
      </c>
      <c r="CM484" s="42">
        <v>83</v>
      </c>
      <c r="CN484" s="42">
        <v>807</v>
      </c>
      <c r="CO484" s="42">
        <v>970</v>
      </c>
      <c r="CP484" s="42">
        <v>364</v>
      </c>
      <c r="CQ484" s="42">
        <v>428</v>
      </c>
      <c r="CR484" s="42">
        <v>434</v>
      </c>
      <c r="CS484" s="42">
        <v>434</v>
      </c>
      <c r="CT484" s="1">
        <v>10</v>
      </c>
      <c r="CU484" s="1">
        <v>8</v>
      </c>
      <c r="CV484" s="42">
        <f t="shared" si="331"/>
        <v>-2</v>
      </c>
      <c r="CW484" s="26">
        <f t="shared" si="332"/>
        <v>0.82064374943014595</v>
      </c>
      <c r="CX484" s="26">
        <f t="shared" si="333"/>
        <v>0.65651499954411674</v>
      </c>
      <c r="CY484" s="26">
        <f t="shared" si="334"/>
        <v>-0.16412874988602918</v>
      </c>
      <c r="CZ484" s="13">
        <v>25</v>
      </c>
      <c r="DA484" s="13">
        <v>32</v>
      </c>
      <c r="DB484" s="27">
        <v>22.33</v>
      </c>
      <c r="DC484" s="27">
        <v>28.92</v>
      </c>
      <c r="DD484" s="27">
        <v>24.64</v>
      </c>
      <c r="DE484" s="27">
        <v>27.54</v>
      </c>
      <c r="DF484" s="13">
        <v>2</v>
      </c>
      <c r="DG484" s="13">
        <v>2</v>
      </c>
      <c r="DH484" s="21">
        <f t="shared" si="335"/>
        <v>0.5</v>
      </c>
      <c r="DI484" s="42">
        <v>2</v>
      </c>
      <c r="DJ484" s="42">
        <v>0</v>
      </c>
      <c r="DK484" s="13">
        <v>0</v>
      </c>
      <c r="DL484" s="13">
        <v>0</v>
      </c>
      <c r="DM484" s="13">
        <v>0</v>
      </c>
      <c r="DN484" s="13">
        <v>0</v>
      </c>
      <c r="DO484" s="13">
        <v>0</v>
      </c>
      <c r="DP484" s="13">
        <v>0</v>
      </c>
      <c r="DQ484" s="1"/>
      <c r="DR484" s="42"/>
      <c r="DS484" s="1"/>
      <c r="DT484" s="1"/>
      <c r="DU484" s="1"/>
      <c r="DV484" s="1"/>
      <c r="DW484" s="1"/>
      <c r="DX484" s="13"/>
    </row>
    <row r="485" spans="1:128" ht="25.5" x14ac:dyDescent="0.2">
      <c r="A485" s="13" t="s">
        <v>1572</v>
      </c>
      <c r="B485" s="13" t="s">
        <v>1849</v>
      </c>
      <c r="C485" s="39" t="s">
        <v>3520</v>
      </c>
      <c r="D485" s="1" t="s">
        <v>153</v>
      </c>
      <c r="E485" s="13" t="s">
        <v>173</v>
      </c>
      <c r="F485" s="13">
        <v>20</v>
      </c>
      <c r="G485" s="13">
        <v>1</v>
      </c>
      <c r="H485" s="13">
        <v>6</v>
      </c>
      <c r="I485" s="40">
        <f t="shared" si="294"/>
        <v>7</v>
      </c>
      <c r="J485" s="19">
        <f t="shared" si="295"/>
        <v>1.2340237990304097</v>
      </c>
      <c r="K485" s="1">
        <v>1</v>
      </c>
      <c r="L485" s="1">
        <v>4</v>
      </c>
      <c r="M485" s="1">
        <v>2</v>
      </c>
      <c r="N485" s="1">
        <v>18</v>
      </c>
      <c r="O485" s="1">
        <v>9</v>
      </c>
      <c r="P485" s="1">
        <v>15</v>
      </c>
      <c r="Q485" s="1">
        <v>14</v>
      </c>
      <c r="R485" s="15">
        <f t="shared" si="296"/>
        <v>5.5555555555555552E-2</v>
      </c>
      <c r="S485" s="15">
        <f t="shared" si="297"/>
        <v>2.3809523809523808E-2</v>
      </c>
      <c r="T485" s="16">
        <v>340.35</v>
      </c>
      <c r="U485" s="16">
        <f t="shared" si="298"/>
        <v>17.017500000000002</v>
      </c>
      <c r="V485" s="16">
        <v>327.05</v>
      </c>
      <c r="W485" s="16">
        <f t="shared" si="299"/>
        <v>16.352499999999999</v>
      </c>
      <c r="X485" s="16">
        <v>628.65</v>
      </c>
      <c r="Y485" s="16">
        <f t="shared" si="300"/>
        <v>31.432499999999997</v>
      </c>
      <c r="Z485" s="21">
        <f t="shared" si="301"/>
        <v>0.34220989850371458</v>
      </c>
      <c r="AA485" s="20">
        <f t="shared" si="302"/>
        <v>45.6</v>
      </c>
      <c r="AB485">
        <v>26</v>
      </c>
      <c r="AC485" s="1">
        <v>11</v>
      </c>
      <c r="AD485" s="1">
        <v>40</v>
      </c>
      <c r="AE485" s="1">
        <v>8</v>
      </c>
      <c r="AF485" s="1">
        <v>3</v>
      </c>
      <c r="AG485" s="15">
        <f t="shared" si="303"/>
        <v>6.6666666666666666E-2</v>
      </c>
      <c r="AH485" s="15">
        <f t="shared" si="304"/>
        <v>0.4</v>
      </c>
      <c r="AI485" s="15">
        <f t="shared" si="305"/>
        <v>0.46666666666666667</v>
      </c>
      <c r="AJ485" s="1">
        <v>106</v>
      </c>
      <c r="AK485" s="21">
        <f t="shared" si="306"/>
        <v>0.31547619047619047</v>
      </c>
      <c r="AL485" s="1">
        <v>106</v>
      </c>
      <c r="AM485" s="21">
        <f t="shared" si="307"/>
        <v>0.31547619047619047</v>
      </c>
      <c r="AN485" s="1">
        <v>124</v>
      </c>
      <c r="AO485" s="21">
        <f t="shared" si="308"/>
        <v>0.36904761904761907</v>
      </c>
      <c r="AP485" s="21">
        <f t="shared" si="309"/>
        <v>0.5</v>
      </c>
      <c r="AQ485" s="1">
        <v>2</v>
      </c>
      <c r="AR485" s="4">
        <v>1.67</v>
      </c>
      <c r="AS485" s="41">
        <v>119</v>
      </c>
      <c r="AT485" s="41">
        <v>126</v>
      </c>
      <c r="AU485" s="41">
        <v>102</v>
      </c>
      <c r="AV485" s="21">
        <f t="shared" si="310"/>
        <v>0.48571428571428571</v>
      </c>
      <c r="AW485" s="26">
        <v>17.61</v>
      </c>
      <c r="AX485" s="42">
        <v>3</v>
      </c>
      <c r="AY485" s="41">
        <v>0.60699999999999998</v>
      </c>
      <c r="AZ485" s="1">
        <v>3</v>
      </c>
      <c r="BA485" s="43">
        <v>1.26</v>
      </c>
      <c r="BB485" s="16">
        <v>50.22</v>
      </c>
      <c r="BC485" s="26">
        <v>17.55</v>
      </c>
      <c r="BD485" s="43">
        <v>1.3440000000000001</v>
      </c>
      <c r="BE485" s="43">
        <v>6.0229999999999997</v>
      </c>
      <c r="BF485" s="16">
        <v>51.31</v>
      </c>
      <c r="BG485" s="21">
        <f t="shared" si="311"/>
        <v>8.771929824561403E-2</v>
      </c>
      <c r="BH485" s="44">
        <f t="shared" si="312"/>
        <v>0.92452830188679247</v>
      </c>
      <c r="BI485" s="42">
        <f t="shared" si="313"/>
        <v>1012.2476001324065</v>
      </c>
      <c r="BJ485" s="21">
        <f t="shared" si="314"/>
        <v>1.22476001324065E-2</v>
      </c>
      <c r="BK485" s="26">
        <f t="shared" si="315"/>
        <v>2.7518728023238039</v>
      </c>
      <c r="BL485" s="26">
        <f t="shared" si="316"/>
        <v>2.2014982418590434</v>
      </c>
      <c r="BM485" s="16">
        <f t="shared" si="317"/>
        <v>31.371349946491367</v>
      </c>
      <c r="BN485" s="16">
        <f t="shared" si="318"/>
        <v>29.169851704632322</v>
      </c>
      <c r="BO485" s="16">
        <f t="shared" si="319"/>
        <v>55.22091423329767</v>
      </c>
      <c r="BP485" s="16">
        <f t="shared" si="320"/>
        <v>53.75324873872497</v>
      </c>
      <c r="BQ485" s="16">
        <f t="shared" si="321"/>
        <v>1.4676654945726995</v>
      </c>
      <c r="BR485" s="1">
        <v>15</v>
      </c>
      <c r="BS485" s="1">
        <v>12</v>
      </c>
      <c r="BT485" s="42">
        <v>156</v>
      </c>
      <c r="BU485" s="42">
        <v>147</v>
      </c>
      <c r="BV485" s="42">
        <v>51</v>
      </c>
      <c r="BW485" s="42">
        <v>58</v>
      </c>
      <c r="BX485" s="42">
        <v>76</v>
      </c>
      <c r="BY485" s="42">
        <v>79</v>
      </c>
      <c r="BZ485" s="1">
        <v>153</v>
      </c>
      <c r="CA485" s="1">
        <v>151</v>
      </c>
      <c r="CB485" s="21">
        <f t="shared" si="322"/>
        <v>0.50328947368421051</v>
      </c>
      <c r="CC485" s="4">
        <v>2.89</v>
      </c>
      <c r="CD485" s="45">
        <f t="shared" si="323"/>
        <v>-3.3853345054273003</v>
      </c>
      <c r="CE485" s="26">
        <f t="shared" si="324"/>
        <v>2.2906227630637082</v>
      </c>
      <c r="CF485" s="26">
        <f t="shared" si="325"/>
        <v>1.4316392269148177</v>
      </c>
      <c r="CG485" s="26">
        <f t="shared" si="326"/>
        <v>25.960391314722024</v>
      </c>
      <c r="CH485" s="26">
        <f t="shared" si="327"/>
        <v>26.819374850870915</v>
      </c>
      <c r="CI485" s="26">
        <f t="shared" si="328"/>
        <v>46.385110952040087</v>
      </c>
      <c r="CJ485" s="26">
        <f t="shared" si="329"/>
        <v>51.729897399188737</v>
      </c>
      <c r="CK485" s="16">
        <f t="shared" si="330"/>
        <v>6.8124519417213492</v>
      </c>
      <c r="CL485" s="42">
        <v>24</v>
      </c>
      <c r="CM485" s="42">
        <v>15</v>
      </c>
      <c r="CN485" s="42">
        <v>248</v>
      </c>
      <c r="CO485" s="42">
        <v>266</v>
      </c>
      <c r="CP485" s="42">
        <v>83</v>
      </c>
      <c r="CQ485" s="42">
        <v>102</v>
      </c>
      <c r="CR485" s="42">
        <v>159</v>
      </c>
      <c r="CS485" s="42">
        <v>131</v>
      </c>
      <c r="CT485" s="1">
        <v>3</v>
      </c>
      <c r="CU485" s="1">
        <v>4</v>
      </c>
      <c r="CV485" s="42">
        <f t="shared" si="331"/>
        <v>1</v>
      </c>
      <c r="CW485" s="26">
        <f t="shared" si="332"/>
        <v>0.52886734244160427</v>
      </c>
      <c r="CX485" s="26">
        <f t="shared" si="333"/>
        <v>0.70515645658880566</v>
      </c>
      <c r="CY485" s="26">
        <f t="shared" si="334"/>
        <v>0.17628911414720141</v>
      </c>
      <c r="CZ485" s="13">
        <v>13</v>
      </c>
      <c r="DA485" s="13">
        <v>11</v>
      </c>
      <c r="DB485" s="27">
        <v>12.73</v>
      </c>
      <c r="DC485" s="27">
        <v>10.33</v>
      </c>
      <c r="DD485" s="27">
        <v>11.98</v>
      </c>
      <c r="DE485" s="27">
        <v>11.45</v>
      </c>
      <c r="DF485" s="1"/>
      <c r="DG485" s="1"/>
      <c r="DH485" s="21" t="str">
        <f t="shared" si="335"/>
        <v xml:space="preserve"> </v>
      </c>
      <c r="DI485" s="42"/>
      <c r="DJ485" s="42"/>
      <c r="DK485" s="1"/>
      <c r="DL485" s="1"/>
      <c r="DM485" s="1"/>
      <c r="DN485" s="1"/>
      <c r="DO485" s="1"/>
      <c r="DP485" s="1"/>
      <c r="DQ485" s="1"/>
      <c r="DR485" s="42"/>
      <c r="DS485" s="1"/>
      <c r="DT485" s="1"/>
      <c r="DU485" s="1"/>
      <c r="DV485" s="1"/>
      <c r="DW485" s="1"/>
      <c r="DX485" s="13"/>
    </row>
    <row r="486" spans="1:128" ht="25.5" x14ac:dyDescent="0.2">
      <c r="A486" s="13" t="s">
        <v>1853</v>
      </c>
      <c r="B486" s="13" t="s">
        <v>1854</v>
      </c>
      <c r="C486" s="39" t="s">
        <v>3521</v>
      </c>
      <c r="D486" s="1" t="s">
        <v>482</v>
      </c>
      <c r="E486" s="13" t="s">
        <v>129</v>
      </c>
      <c r="F486" s="13">
        <v>62</v>
      </c>
      <c r="G486" s="13">
        <v>10</v>
      </c>
      <c r="H486" s="13">
        <v>16</v>
      </c>
      <c r="I486" s="40">
        <f t="shared" si="294"/>
        <v>26</v>
      </c>
      <c r="J486" s="19">
        <f t="shared" si="295"/>
        <v>1.8377805265948046</v>
      </c>
      <c r="K486" s="1">
        <v>9</v>
      </c>
      <c r="L486" s="1">
        <v>10</v>
      </c>
      <c r="M486" s="1">
        <v>4</v>
      </c>
      <c r="N486" s="1">
        <v>97</v>
      </c>
      <c r="O486" s="1">
        <v>27</v>
      </c>
      <c r="P486" s="1">
        <v>42</v>
      </c>
      <c r="Q486" s="1">
        <v>100</v>
      </c>
      <c r="R486" s="15">
        <f t="shared" si="296"/>
        <v>0.10309278350515463</v>
      </c>
      <c r="S486" s="15">
        <f t="shared" si="297"/>
        <v>6.0240963855421686E-2</v>
      </c>
      <c r="T486" s="16">
        <v>848.85</v>
      </c>
      <c r="U486" s="16">
        <f t="shared" si="298"/>
        <v>13.691129032258065</v>
      </c>
      <c r="V486" s="16">
        <v>789.49</v>
      </c>
      <c r="W486" s="16">
        <f t="shared" si="299"/>
        <v>12.733709677419355</v>
      </c>
      <c r="X486" s="16">
        <v>2094.4699999999998</v>
      </c>
      <c r="Y486" s="16">
        <f t="shared" si="300"/>
        <v>33.781774193548387</v>
      </c>
      <c r="Z486" s="21">
        <f t="shared" si="301"/>
        <v>0.27375206313541106</v>
      </c>
      <c r="AA486" s="20">
        <f t="shared" si="302"/>
        <v>122.18749999999999</v>
      </c>
      <c r="AB486">
        <v>14</v>
      </c>
      <c r="AC486" s="1">
        <v>65</v>
      </c>
      <c r="AD486" s="1">
        <v>70</v>
      </c>
      <c r="AE486" s="1">
        <v>26</v>
      </c>
      <c r="AF486" s="1">
        <v>26</v>
      </c>
      <c r="AG486" s="15">
        <f t="shared" si="303"/>
        <v>0.3125</v>
      </c>
      <c r="AH486" s="15">
        <f t="shared" si="304"/>
        <v>0.4375</v>
      </c>
      <c r="AI486" s="15">
        <f t="shared" si="305"/>
        <v>0.75</v>
      </c>
      <c r="AJ486" s="1">
        <v>257</v>
      </c>
      <c r="AK486" s="21">
        <f t="shared" si="306"/>
        <v>0.31806930693069307</v>
      </c>
      <c r="AL486" s="1">
        <v>270</v>
      </c>
      <c r="AM486" s="21">
        <f t="shared" si="307"/>
        <v>0.33415841584158418</v>
      </c>
      <c r="AN486" s="1">
        <v>281</v>
      </c>
      <c r="AO486" s="21">
        <f t="shared" si="308"/>
        <v>0.34777227722772275</v>
      </c>
      <c r="AP486" s="21">
        <f t="shared" si="309"/>
        <v>0.48766603415559773</v>
      </c>
      <c r="AQ486" s="1">
        <v>9</v>
      </c>
      <c r="AR486" s="4">
        <v>0.19</v>
      </c>
      <c r="AS486" s="41">
        <v>285</v>
      </c>
      <c r="AT486" s="41">
        <v>306</v>
      </c>
      <c r="AU486" s="41">
        <v>253</v>
      </c>
      <c r="AV486" s="21">
        <f t="shared" si="310"/>
        <v>0.48223350253807107</v>
      </c>
      <c r="AW486" s="26">
        <v>17.649999999999999</v>
      </c>
      <c r="AX486" s="42">
        <v>2</v>
      </c>
      <c r="AY486" s="41">
        <v>0.34300000000000003</v>
      </c>
      <c r="AZ486" s="1">
        <v>9</v>
      </c>
      <c r="BA486" s="43">
        <v>-0.245</v>
      </c>
      <c r="BB486" s="16">
        <v>49.86</v>
      </c>
      <c r="BC486" s="26">
        <v>18.899999999999999</v>
      </c>
      <c r="BD486" s="43">
        <v>0.95500000000000007</v>
      </c>
      <c r="BE486" s="43">
        <v>0.94500000000000006</v>
      </c>
      <c r="BF486" s="16">
        <v>51.03</v>
      </c>
      <c r="BG486" s="21">
        <f t="shared" si="311"/>
        <v>8.1841432225063945E-2</v>
      </c>
      <c r="BH486" s="44">
        <f t="shared" si="312"/>
        <v>0.92461197339246115</v>
      </c>
      <c r="BI486" s="42">
        <f t="shared" si="313"/>
        <v>1006.453405617525</v>
      </c>
      <c r="BJ486" s="21">
        <f t="shared" si="314"/>
        <v>6.4534056175250959E-3</v>
      </c>
      <c r="BK486" s="26">
        <f t="shared" si="315"/>
        <v>2.4319497397053795</v>
      </c>
      <c r="BL486" s="26">
        <f t="shared" si="316"/>
        <v>2.5839465984369658</v>
      </c>
      <c r="BM486" s="16">
        <f t="shared" si="317"/>
        <v>29.715385882025103</v>
      </c>
      <c r="BN486" s="16">
        <f t="shared" si="318"/>
        <v>34.275291643972693</v>
      </c>
      <c r="BO486" s="16">
        <f t="shared" si="319"/>
        <v>57.606809459271176</v>
      </c>
      <c r="BP486" s="16">
        <f t="shared" si="320"/>
        <v>56.390834589418489</v>
      </c>
      <c r="BQ486" s="16">
        <f t="shared" si="321"/>
        <v>1.2159748698526869</v>
      </c>
      <c r="BR486" s="1">
        <v>32</v>
      </c>
      <c r="BS486" s="1">
        <v>34</v>
      </c>
      <c r="BT486" s="42">
        <v>359</v>
      </c>
      <c r="BU486" s="42">
        <v>417</v>
      </c>
      <c r="BV486" s="42">
        <v>161</v>
      </c>
      <c r="BW486" s="42">
        <v>146</v>
      </c>
      <c r="BX486" s="42">
        <v>145</v>
      </c>
      <c r="BY486" s="42">
        <v>206</v>
      </c>
      <c r="BZ486" s="1">
        <v>376</v>
      </c>
      <c r="CA486" s="1">
        <v>360</v>
      </c>
      <c r="CB486" s="21">
        <f t="shared" si="322"/>
        <v>0.51086956521739135</v>
      </c>
      <c r="CC486" s="4">
        <v>0.35</v>
      </c>
      <c r="CD486" s="45">
        <f t="shared" si="323"/>
        <v>0.23199005011834295</v>
      </c>
      <c r="CE486" s="26">
        <f t="shared" si="324"/>
        <v>2.2917492253410172</v>
      </c>
      <c r="CF486" s="26">
        <f t="shared" si="325"/>
        <v>2.2917492253410172</v>
      </c>
      <c r="CG486" s="26">
        <f t="shared" si="326"/>
        <v>28.389043528911852</v>
      </c>
      <c r="CH486" s="26">
        <f t="shared" si="327"/>
        <v>31.626139309706037</v>
      </c>
      <c r="CI486" s="26">
        <f t="shared" si="328"/>
        <v>54.68686588970003</v>
      </c>
      <c r="CJ486" s="26">
        <f t="shared" si="329"/>
        <v>55.718153041103484</v>
      </c>
      <c r="CK486" s="16">
        <f t="shared" si="330"/>
        <v>2.2472620212561409</v>
      </c>
      <c r="CL486" s="42">
        <v>80</v>
      </c>
      <c r="CM486" s="42">
        <v>80</v>
      </c>
      <c r="CN486" s="42">
        <v>911</v>
      </c>
      <c r="CO486" s="42">
        <v>1024</v>
      </c>
      <c r="CP486" s="42">
        <v>378</v>
      </c>
      <c r="CQ486" s="42">
        <v>389</v>
      </c>
      <c r="CR486" s="42">
        <v>452</v>
      </c>
      <c r="CS486" s="42">
        <v>540</v>
      </c>
      <c r="CT486" s="1">
        <v>10</v>
      </c>
      <c r="CU486" s="1">
        <v>13</v>
      </c>
      <c r="CV486" s="42">
        <f t="shared" si="331"/>
        <v>3</v>
      </c>
      <c r="CW486" s="26">
        <f t="shared" si="332"/>
        <v>0.70683866407492491</v>
      </c>
      <c r="CX486" s="26">
        <f t="shared" si="333"/>
        <v>0.91889026329740231</v>
      </c>
      <c r="CY486" s="26">
        <f t="shared" si="334"/>
        <v>0.21205159922247746</v>
      </c>
      <c r="CZ486" s="13">
        <v>33</v>
      </c>
      <c r="DA486" s="13">
        <v>33</v>
      </c>
      <c r="DB486" s="27">
        <v>34.22</v>
      </c>
      <c r="DC486" s="27">
        <v>31.03</v>
      </c>
      <c r="DD486" s="27">
        <v>31.7</v>
      </c>
      <c r="DE486" s="27">
        <v>31.43</v>
      </c>
      <c r="DF486" s="13">
        <v>8</v>
      </c>
      <c r="DG486" s="13">
        <v>12</v>
      </c>
      <c r="DH486" s="21">
        <f t="shared" si="335"/>
        <v>0.4</v>
      </c>
      <c r="DI486" s="42">
        <v>17</v>
      </c>
      <c r="DJ486" s="42">
        <v>6</v>
      </c>
      <c r="DK486" s="13">
        <v>2</v>
      </c>
      <c r="DL486" s="13">
        <v>0</v>
      </c>
      <c r="DM486" s="13">
        <v>0.11800000000000001</v>
      </c>
      <c r="DN486" s="13">
        <v>0</v>
      </c>
      <c r="DO486" s="13">
        <v>0</v>
      </c>
      <c r="DP486" s="13">
        <v>0</v>
      </c>
      <c r="DQ486" s="13">
        <v>2</v>
      </c>
      <c r="DR486" s="46">
        <v>1</v>
      </c>
      <c r="DS486" s="13">
        <v>0</v>
      </c>
      <c r="DT486" s="13">
        <v>0</v>
      </c>
      <c r="DU486" s="13">
        <v>0</v>
      </c>
      <c r="DV486" s="13">
        <v>0</v>
      </c>
      <c r="DW486" s="13">
        <v>0</v>
      </c>
      <c r="DX486" s="13">
        <v>0</v>
      </c>
    </row>
    <row r="487" spans="1:128" ht="25.5" x14ac:dyDescent="0.2">
      <c r="A487" s="13" t="s">
        <v>160</v>
      </c>
      <c r="B487" s="13" t="s">
        <v>1858</v>
      </c>
      <c r="C487" s="39" t="s">
        <v>3522</v>
      </c>
      <c r="D487" s="1" t="s">
        <v>167</v>
      </c>
      <c r="E487" s="13" t="s">
        <v>173</v>
      </c>
      <c r="F487" s="13">
        <v>58</v>
      </c>
      <c r="G487" s="13">
        <v>1</v>
      </c>
      <c r="H487" s="13">
        <v>6</v>
      </c>
      <c r="I487" s="40">
        <f t="shared" si="294"/>
        <v>7</v>
      </c>
      <c r="J487" s="19">
        <f t="shared" si="295"/>
        <v>0.4261003364840103</v>
      </c>
      <c r="K487" s="1">
        <v>1</v>
      </c>
      <c r="L487" s="1">
        <v>2</v>
      </c>
      <c r="M487" s="1">
        <v>3</v>
      </c>
      <c r="N487" s="1">
        <v>36</v>
      </c>
      <c r="O487" s="1">
        <v>31</v>
      </c>
      <c r="P487" s="1">
        <v>41</v>
      </c>
      <c r="Q487" s="1">
        <v>26</v>
      </c>
      <c r="R487" s="15">
        <f t="shared" si="296"/>
        <v>2.7777777777777776E-2</v>
      </c>
      <c r="S487" s="15">
        <f t="shared" si="297"/>
        <v>9.2592592592592587E-3</v>
      </c>
      <c r="T487" s="16">
        <v>985.68333333329997</v>
      </c>
      <c r="U487" s="16">
        <f t="shared" si="298"/>
        <v>16.994540229884482</v>
      </c>
      <c r="V487" s="16">
        <v>931.03</v>
      </c>
      <c r="W487" s="16">
        <f t="shared" si="299"/>
        <v>16.052241379310345</v>
      </c>
      <c r="X487" s="16">
        <v>1860.57</v>
      </c>
      <c r="Y487" s="16">
        <f t="shared" si="300"/>
        <v>32.078793103448277</v>
      </c>
      <c r="Z487" s="21">
        <f t="shared" si="301"/>
        <v>0.3335112480298037</v>
      </c>
      <c r="AA487" s="20">
        <f t="shared" si="302"/>
        <v>29.285714285714285</v>
      </c>
      <c r="AB487">
        <v>62</v>
      </c>
      <c r="AC487" s="1">
        <v>29</v>
      </c>
      <c r="AD487" s="1">
        <v>108</v>
      </c>
      <c r="AE487" s="1">
        <v>20</v>
      </c>
      <c r="AF487" s="1">
        <v>10</v>
      </c>
      <c r="AG487" s="15">
        <f t="shared" si="303"/>
        <v>3.5714285714285712E-2</v>
      </c>
      <c r="AH487" s="15">
        <f t="shared" si="304"/>
        <v>0.17857142857142858</v>
      </c>
      <c r="AI487" s="15">
        <f t="shared" si="305"/>
        <v>0.2142857142857143</v>
      </c>
      <c r="AJ487" s="1">
        <v>315</v>
      </c>
      <c r="AK487" s="21">
        <f t="shared" si="306"/>
        <v>0.36082474226804123</v>
      </c>
      <c r="AL487" s="1">
        <v>270</v>
      </c>
      <c r="AM487" s="21">
        <f t="shared" si="307"/>
        <v>0.30927835051546393</v>
      </c>
      <c r="AN487" s="1">
        <v>288</v>
      </c>
      <c r="AO487" s="21">
        <f t="shared" si="308"/>
        <v>0.32989690721649484</v>
      </c>
      <c r="AP487" s="21">
        <f t="shared" si="309"/>
        <v>0.53846153846153844</v>
      </c>
      <c r="AQ487" s="1">
        <v>5</v>
      </c>
      <c r="AR487" s="4">
        <v>3.04</v>
      </c>
      <c r="AS487" s="41">
        <v>346</v>
      </c>
      <c r="AT487" s="41">
        <v>357</v>
      </c>
      <c r="AU487" s="41">
        <v>280</v>
      </c>
      <c r="AV487" s="21">
        <f t="shared" si="310"/>
        <v>0.49217638691322901</v>
      </c>
      <c r="AW487" s="26">
        <v>17.23</v>
      </c>
      <c r="AX487" s="42">
        <v>5</v>
      </c>
      <c r="AY487" s="41">
        <v>-0.16700000000000001</v>
      </c>
      <c r="AZ487" s="1">
        <v>5</v>
      </c>
      <c r="BA487" s="43">
        <v>0.36199999999999999</v>
      </c>
      <c r="BB487" s="16">
        <v>50.19</v>
      </c>
      <c r="BC487" s="26">
        <v>16.21</v>
      </c>
      <c r="BD487" s="43">
        <v>0.58099999999999996</v>
      </c>
      <c r="BE487" s="43">
        <v>-0.53500000000000003</v>
      </c>
      <c r="BF487" s="16">
        <v>49.01</v>
      </c>
      <c r="BG487" s="21">
        <f t="shared" si="311"/>
        <v>6.8292682926829273E-2</v>
      </c>
      <c r="BH487" s="44">
        <f t="shared" si="312"/>
        <v>0.93378995433789957</v>
      </c>
      <c r="BI487" s="42">
        <f t="shared" si="313"/>
        <v>1002.0826372647288</v>
      </c>
      <c r="BJ487" s="21">
        <f t="shared" si="314"/>
        <v>2.0826372647288482E-3</v>
      </c>
      <c r="BK487" s="26">
        <f t="shared" si="315"/>
        <v>1.8044531325521198</v>
      </c>
      <c r="BL487" s="26">
        <f t="shared" si="316"/>
        <v>1.8688978872861242</v>
      </c>
      <c r="BM487" s="16">
        <f t="shared" si="317"/>
        <v>26.422349440941755</v>
      </c>
      <c r="BN487" s="16">
        <f t="shared" si="318"/>
        <v>28.22680257349387</v>
      </c>
      <c r="BO487" s="16">
        <f t="shared" si="319"/>
        <v>51.878027560873448</v>
      </c>
      <c r="BP487" s="16">
        <f t="shared" si="320"/>
        <v>54.004704467095586</v>
      </c>
      <c r="BQ487" s="16">
        <f t="shared" si="321"/>
        <v>-2.1266769062221371</v>
      </c>
      <c r="BR487" s="1">
        <v>28</v>
      </c>
      <c r="BS487" s="1">
        <v>29</v>
      </c>
      <c r="BT487" s="42">
        <v>382</v>
      </c>
      <c r="BU487" s="42">
        <v>409</v>
      </c>
      <c r="BV487" s="42">
        <v>170</v>
      </c>
      <c r="BW487" s="42">
        <v>194</v>
      </c>
      <c r="BX487" s="42">
        <v>206</v>
      </c>
      <c r="BY487" s="42">
        <v>225</v>
      </c>
      <c r="BZ487" s="1">
        <v>405</v>
      </c>
      <c r="CA487" s="1">
        <v>408</v>
      </c>
      <c r="CB487" s="21">
        <f t="shared" si="322"/>
        <v>0.49815498154981552</v>
      </c>
      <c r="CC487" s="4">
        <v>-0.5</v>
      </c>
      <c r="CD487" s="45">
        <f t="shared" si="323"/>
        <v>-2.2427538292990601</v>
      </c>
      <c r="CE487" s="26">
        <f t="shared" si="324"/>
        <v>2.2573727406117476</v>
      </c>
      <c r="CF487" s="26">
        <f t="shared" si="325"/>
        <v>2.4508618326641831</v>
      </c>
      <c r="CG487" s="26">
        <f t="shared" si="326"/>
        <v>29.216852899917765</v>
      </c>
      <c r="CH487" s="26">
        <f t="shared" si="327"/>
        <v>28.475144713716762</v>
      </c>
      <c r="CI487" s="26">
        <f t="shared" si="328"/>
        <v>56.466566697302433</v>
      </c>
      <c r="CJ487" s="26">
        <f t="shared" si="329"/>
        <v>55.434624873022777</v>
      </c>
      <c r="CK487" s="16">
        <f t="shared" si="330"/>
        <v>-3.158618730501793</v>
      </c>
      <c r="CL487" s="42">
        <v>70</v>
      </c>
      <c r="CM487" s="42">
        <v>76</v>
      </c>
      <c r="CN487" s="42">
        <v>836</v>
      </c>
      <c r="CO487" s="42">
        <v>807</v>
      </c>
      <c r="CP487" s="42">
        <v>350</v>
      </c>
      <c r="CQ487" s="42">
        <v>363</v>
      </c>
      <c r="CR487" s="42">
        <v>473</v>
      </c>
      <c r="CS487" s="42">
        <v>495</v>
      </c>
      <c r="CT487" s="1">
        <v>14</v>
      </c>
      <c r="CU487" s="1">
        <v>6</v>
      </c>
      <c r="CV487" s="42">
        <f t="shared" si="331"/>
        <v>-8</v>
      </c>
      <c r="CW487" s="26">
        <f t="shared" si="332"/>
        <v>0.8522006729680206</v>
      </c>
      <c r="CX487" s="26">
        <f t="shared" si="333"/>
        <v>0.36522885984343739</v>
      </c>
      <c r="CY487" s="26">
        <f t="shared" si="334"/>
        <v>-0.48697181312458321</v>
      </c>
      <c r="CZ487" s="13">
        <v>33</v>
      </c>
      <c r="DA487" s="13">
        <v>33</v>
      </c>
      <c r="DB487" s="27">
        <v>33.799999999999997</v>
      </c>
      <c r="DC487" s="27">
        <v>33.65</v>
      </c>
      <c r="DD487" s="27">
        <v>32.549999999999997</v>
      </c>
      <c r="DE487" s="27">
        <v>33.65</v>
      </c>
      <c r="DF487" s="1"/>
      <c r="DG487" s="1"/>
      <c r="DH487" s="21" t="str">
        <f t="shared" si="335"/>
        <v xml:space="preserve"> </v>
      </c>
      <c r="DI487" s="42"/>
      <c r="DJ487" s="42"/>
      <c r="DK487" s="1"/>
      <c r="DL487" s="1"/>
      <c r="DM487" s="1"/>
      <c r="DN487" s="1"/>
      <c r="DO487" s="1"/>
      <c r="DP487" s="1"/>
      <c r="DQ487" s="1"/>
      <c r="DR487" s="42"/>
      <c r="DS487" s="1"/>
      <c r="DT487" s="1"/>
      <c r="DU487" s="1"/>
      <c r="DV487" s="1"/>
      <c r="DW487" s="1"/>
      <c r="DX487" s="13"/>
    </row>
    <row r="488" spans="1:128" ht="25.5" x14ac:dyDescent="0.2">
      <c r="A488" s="13" t="s">
        <v>935</v>
      </c>
      <c r="B488" s="13" t="s">
        <v>1861</v>
      </c>
      <c r="C488" s="39" t="s">
        <v>3523</v>
      </c>
      <c r="D488" s="13" t="s">
        <v>302</v>
      </c>
      <c r="E488" s="13" t="s">
        <v>146</v>
      </c>
      <c r="F488" s="13">
        <v>82</v>
      </c>
      <c r="G488" s="13">
        <v>4</v>
      </c>
      <c r="H488" s="13">
        <v>6</v>
      </c>
      <c r="I488" s="40">
        <f t="shared" si="294"/>
        <v>10</v>
      </c>
      <c r="J488" s="19">
        <f t="shared" si="295"/>
        <v>0.74099993824997457</v>
      </c>
      <c r="K488" s="1">
        <v>3</v>
      </c>
      <c r="L488" s="1">
        <v>2</v>
      </c>
      <c r="M488" s="1">
        <v>2</v>
      </c>
      <c r="N488" s="1">
        <v>57</v>
      </c>
      <c r="O488" s="1">
        <v>25</v>
      </c>
      <c r="P488" s="1">
        <v>21</v>
      </c>
      <c r="Q488" s="1">
        <v>45</v>
      </c>
      <c r="R488" s="15">
        <f t="shared" si="296"/>
        <v>7.0175438596491224E-2</v>
      </c>
      <c r="S488" s="15">
        <f t="shared" si="297"/>
        <v>3.8834951456310676E-2</v>
      </c>
      <c r="T488" s="16">
        <v>809.71666666670001</v>
      </c>
      <c r="U488" s="16">
        <f t="shared" si="298"/>
        <v>9.8745934959353665</v>
      </c>
      <c r="V488" s="16">
        <v>801.91</v>
      </c>
      <c r="W488" s="16">
        <f t="shared" si="299"/>
        <v>9.7793902439024389</v>
      </c>
      <c r="X488" s="16">
        <v>3156.29</v>
      </c>
      <c r="Y488" s="16">
        <f t="shared" si="300"/>
        <v>38.491341463414635</v>
      </c>
      <c r="Z488" s="21">
        <f t="shared" si="301"/>
        <v>0.20259461371330401</v>
      </c>
      <c r="AA488" s="20">
        <f t="shared" si="302"/>
        <v>61.090909090909086</v>
      </c>
      <c r="AB488">
        <v>29</v>
      </c>
      <c r="AC488" s="1">
        <v>264</v>
      </c>
      <c r="AD488" s="1">
        <v>80</v>
      </c>
      <c r="AE488" s="1">
        <v>7</v>
      </c>
      <c r="AF488" s="1">
        <v>19</v>
      </c>
      <c r="AG488" s="15">
        <f t="shared" si="303"/>
        <v>0.36363636363636365</v>
      </c>
      <c r="AH488" s="15">
        <f t="shared" si="304"/>
        <v>0.36363636363636365</v>
      </c>
      <c r="AI488" s="15">
        <f t="shared" si="305"/>
        <v>0.72727272727272729</v>
      </c>
      <c r="AJ488" s="1">
        <v>265</v>
      </c>
      <c r="AK488" s="21">
        <f t="shared" si="306"/>
        <v>0.33166458072590738</v>
      </c>
      <c r="AL488" s="1">
        <v>275</v>
      </c>
      <c r="AM488" s="21">
        <f t="shared" si="307"/>
        <v>0.34418022528160203</v>
      </c>
      <c r="AN488" s="1">
        <v>259</v>
      </c>
      <c r="AO488" s="21">
        <f t="shared" si="308"/>
        <v>0.3241551939924906</v>
      </c>
      <c r="AP488" s="21">
        <f t="shared" si="309"/>
        <v>0.49074074074074076</v>
      </c>
      <c r="AQ488" s="1">
        <v>4</v>
      </c>
      <c r="AR488" s="4">
        <v>-2.0699999999999998</v>
      </c>
      <c r="AS488" s="41">
        <v>325</v>
      </c>
      <c r="AT488" s="41">
        <v>327</v>
      </c>
      <c r="AU488" s="41">
        <v>256</v>
      </c>
      <c r="AV488" s="21">
        <f t="shared" si="310"/>
        <v>0.49846625766871167</v>
      </c>
      <c r="AW488" s="26">
        <v>16.79</v>
      </c>
      <c r="AX488" s="42">
        <v>13</v>
      </c>
      <c r="AY488" s="41">
        <v>-0.248</v>
      </c>
      <c r="AZ488" s="1">
        <v>13</v>
      </c>
      <c r="BA488" s="43">
        <v>-1.383</v>
      </c>
      <c r="BB488" s="16">
        <v>49.13</v>
      </c>
      <c r="BC488" s="26">
        <v>16.75</v>
      </c>
      <c r="BD488" s="43">
        <v>-1.8879999999999999</v>
      </c>
      <c r="BE488" s="43">
        <v>0.55800000000000005</v>
      </c>
      <c r="BF488" s="16">
        <v>50.84</v>
      </c>
      <c r="BG488" s="21">
        <f t="shared" si="311"/>
        <v>3.273809523809524E-2</v>
      </c>
      <c r="BH488" s="44">
        <f t="shared" si="312"/>
        <v>0.91460055096418735</v>
      </c>
      <c r="BI488" s="42">
        <f t="shared" si="313"/>
        <v>947.33864620228269</v>
      </c>
      <c r="BJ488" s="21">
        <f t="shared" si="314"/>
        <v>-5.2661353797717407E-2</v>
      </c>
      <c r="BK488" s="26">
        <f t="shared" si="315"/>
        <v>0.82303500392812157</v>
      </c>
      <c r="BL488" s="26">
        <f t="shared" si="316"/>
        <v>2.3194622837974337</v>
      </c>
      <c r="BM488" s="16">
        <f t="shared" si="317"/>
        <v>25.13997830180444</v>
      </c>
      <c r="BN488" s="16">
        <f t="shared" si="318"/>
        <v>27.160155129628013</v>
      </c>
      <c r="BO488" s="16">
        <f t="shared" si="319"/>
        <v>47.736030227831058</v>
      </c>
      <c r="BP488" s="16">
        <f t="shared" si="320"/>
        <v>50.055492511628486</v>
      </c>
      <c r="BQ488" s="16">
        <f t="shared" si="321"/>
        <v>-2.3194622837974279</v>
      </c>
      <c r="BR488" s="1">
        <v>11</v>
      </c>
      <c r="BS488" s="1">
        <v>31</v>
      </c>
      <c r="BT488" s="42">
        <v>325</v>
      </c>
      <c r="BU488" s="42">
        <v>332</v>
      </c>
      <c r="BV488" s="42">
        <v>129</v>
      </c>
      <c r="BW488" s="42">
        <v>144</v>
      </c>
      <c r="BX488" s="42">
        <v>162</v>
      </c>
      <c r="BY488" s="42">
        <v>173</v>
      </c>
      <c r="BZ488" s="1">
        <v>228</v>
      </c>
      <c r="CA488" s="1">
        <v>301</v>
      </c>
      <c r="CB488" s="21">
        <f t="shared" si="322"/>
        <v>0.43100189035916825</v>
      </c>
      <c r="CC488" s="4">
        <v>-10.11</v>
      </c>
      <c r="CD488" s="45">
        <f t="shared" si="323"/>
        <v>-4.1282400615752053</v>
      </c>
      <c r="CE488" s="26">
        <f t="shared" si="324"/>
        <v>2.7183813908100967</v>
      </c>
      <c r="CF488" s="26">
        <f t="shared" si="325"/>
        <v>2.2621495489958146</v>
      </c>
      <c r="CG488" s="26">
        <f t="shared" si="326"/>
        <v>31.936228926999735</v>
      </c>
      <c r="CH488" s="26">
        <f t="shared" si="327"/>
        <v>29.046760595509284</v>
      </c>
      <c r="CI488" s="26">
        <f t="shared" si="328"/>
        <v>56.059487562929895</v>
      </c>
      <c r="CJ488" s="26">
        <f t="shared" si="329"/>
        <v>52.371613508264453</v>
      </c>
      <c r="CK488" s="16">
        <f t="shared" si="330"/>
        <v>-6.0073363384628706</v>
      </c>
      <c r="CL488" s="42">
        <v>143</v>
      </c>
      <c r="CM488" s="42">
        <v>119</v>
      </c>
      <c r="CN488" s="42">
        <v>1537</v>
      </c>
      <c r="CO488" s="42">
        <v>1409</v>
      </c>
      <c r="CP488" s="42">
        <v>578</v>
      </c>
      <c r="CQ488" s="42">
        <v>595</v>
      </c>
      <c r="CR488" s="42">
        <v>632</v>
      </c>
      <c r="CS488" s="42">
        <v>691</v>
      </c>
      <c r="CT488" s="1">
        <v>11</v>
      </c>
      <c r="CU488" s="1">
        <v>8</v>
      </c>
      <c r="CV488" s="42">
        <f t="shared" si="331"/>
        <v>-3</v>
      </c>
      <c r="CW488" s="26">
        <f t="shared" si="332"/>
        <v>0.81509993207497211</v>
      </c>
      <c r="CX488" s="26">
        <f t="shared" si="333"/>
        <v>0.5927999505999797</v>
      </c>
      <c r="CY488" s="26">
        <f t="shared" si="334"/>
        <v>-0.22229998147499241</v>
      </c>
      <c r="CZ488" s="13">
        <v>21</v>
      </c>
      <c r="DA488" s="13">
        <v>26</v>
      </c>
      <c r="DB488" s="27">
        <v>31.27</v>
      </c>
      <c r="DC488" s="27">
        <v>33.6</v>
      </c>
      <c r="DD488" s="27">
        <v>30.75</v>
      </c>
      <c r="DE488" s="27">
        <v>29.32</v>
      </c>
      <c r="DF488" s="13">
        <v>416</v>
      </c>
      <c r="DG488" s="13">
        <v>338</v>
      </c>
      <c r="DH488" s="21">
        <f t="shared" si="335"/>
        <v>0.55172413793103448</v>
      </c>
      <c r="DI488" s="42">
        <v>241</v>
      </c>
      <c r="DJ488" s="42">
        <v>123</v>
      </c>
      <c r="DK488" s="13">
        <v>35</v>
      </c>
      <c r="DL488" s="13">
        <v>2</v>
      </c>
      <c r="DM488" s="13">
        <v>0.13700000000000001</v>
      </c>
      <c r="DN488" s="13">
        <v>1</v>
      </c>
      <c r="DO488" s="13">
        <v>0</v>
      </c>
      <c r="DP488" s="13">
        <v>4.0000000000000001E-3</v>
      </c>
      <c r="DQ488" s="13">
        <v>268</v>
      </c>
      <c r="DR488" s="46">
        <v>161</v>
      </c>
      <c r="DS488" s="13">
        <v>3</v>
      </c>
      <c r="DT488" s="13">
        <v>39</v>
      </c>
      <c r="DU488" s="13">
        <v>-0.13400000000000001</v>
      </c>
      <c r="DV488" s="13">
        <v>0</v>
      </c>
      <c r="DW488" s="13">
        <v>2</v>
      </c>
      <c r="DX488" s="13">
        <v>-7.0000000000000001E-3</v>
      </c>
    </row>
    <row r="489" spans="1:128" ht="25.5" x14ac:dyDescent="0.2">
      <c r="A489" s="13" t="s">
        <v>338</v>
      </c>
      <c r="B489" s="13" t="s">
        <v>1863</v>
      </c>
      <c r="C489" s="39" t="s">
        <v>3524</v>
      </c>
      <c r="D489" s="13" t="s">
        <v>162</v>
      </c>
      <c r="E489" s="13" t="s">
        <v>146</v>
      </c>
      <c r="F489" s="13">
        <v>64</v>
      </c>
      <c r="G489" s="13">
        <v>11</v>
      </c>
      <c r="H489" s="13">
        <v>20</v>
      </c>
      <c r="I489" s="40">
        <f t="shared" si="294"/>
        <v>31</v>
      </c>
      <c r="J489" s="19">
        <f t="shared" si="295"/>
        <v>1.9953870085286702</v>
      </c>
      <c r="K489" s="1">
        <v>10</v>
      </c>
      <c r="L489" s="1">
        <v>12</v>
      </c>
      <c r="M489" s="1">
        <v>7</v>
      </c>
      <c r="N489" s="1">
        <v>158</v>
      </c>
      <c r="O489" s="1">
        <v>47</v>
      </c>
      <c r="P489" s="1">
        <v>48</v>
      </c>
      <c r="Q489" s="1">
        <v>154</v>
      </c>
      <c r="R489" s="15">
        <f t="shared" si="296"/>
        <v>6.9620253164556958E-2</v>
      </c>
      <c r="S489" s="15">
        <f t="shared" si="297"/>
        <v>4.3478260869565216E-2</v>
      </c>
      <c r="T489" s="16">
        <v>932.15</v>
      </c>
      <c r="U489" s="16">
        <f t="shared" si="298"/>
        <v>14.56484375</v>
      </c>
      <c r="V489" s="16">
        <v>870.47</v>
      </c>
      <c r="W489" s="16">
        <f t="shared" si="299"/>
        <v>13.60109375</v>
      </c>
      <c r="X489" s="16">
        <v>2175.8000000000002</v>
      </c>
      <c r="Y489" s="16">
        <f t="shared" si="300"/>
        <v>33.996875000000003</v>
      </c>
      <c r="Z489" s="21">
        <f t="shared" si="301"/>
        <v>0.28574945753331121</v>
      </c>
      <c r="AA489" s="20">
        <f t="shared" si="302"/>
        <v>159.66666666666669</v>
      </c>
      <c r="AB489">
        <v>38</v>
      </c>
      <c r="AC489" s="1">
        <v>38</v>
      </c>
      <c r="AD489" s="1">
        <v>65</v>
      </c>
      <c r="AE489" s="1">
        <v>25</v>
      </c>
      <c r="AF489" s="1">
        <v>40</v>
      </c>
      <c r="AG489" s="15">
        <f t="shared" si="303"/>
        <v>0.30555555555555558</v>
      </c>
      <c r="AH489" s="15">
        <f t="shared" si="304"/>
        <v>0.52777777777777779</v>
      </c>
      <c r="AI489" s="15">
        <f t="shared" si="305"/>
        <v>0.83333333333333337</v>
      </c>
      <c r="AJ489" s="1">
        <v>266</v>
      </c>
      <c r="AK489" s="21">
        <f t="shared" si="306"/>
        <v>0.30822711471610659</v>
      </c>
      <c r="AL489" s="1">
        <v>301</v>
      </c>
      <c r="AM489" s="21">
        <f t="shared" si="307"/>
        <v>0.34878331402085749</v>
      </c>
      <c r="AN489" s="1">
        <v>296</v>
      </c>
      <c r="AO489" s="21">
        <f t="shared" si="308"/>
        <v>0.34298957126303592</v>
      </c>
      <c r="AP489" s="21">
        <f t="shared" si="309"/>
        <v>0.46913580246913578</v>
      </c>
      <c r="AQ489" s="1">
        <v>10</v>
      </c>
      <c r="AR489" s="4">
        <v>0.06</v>
      </c>
      <c r="AS489" s="41">
        <v>362</v>
      </c>
      <c r="AT489" s="41">
        <v>327</v>
      </c>
      <c r="AU489" s="41">
        <v>270</v>
      </c>
      <c r="AV489" s="21">
        <f t="shared" si="310"/>
        <v>0.52539912917271403</v>
      </c>
      <c r="AW489" s="26">
        <v>17.66</v>
      </c>
      <c r="AX489" s="42">
        <v>6</v>
      </c>
      <c r="AY489" s="41">
        <v>1.026</v>
      </c>
      <c r="AZ489" s="1">
        <v>4</v>
      </c>
      <c r="BA489" s="43">
        <v>2.9530000000000003</v>
      </c>
      <c r="BB489" s="16">
        <v>50.86</v>
      </c>
      <c r="BC489" s="26">
        <v>18.57</v>
      </c>
      <c r="BD489" s="43">
        <v>2.613</v>
      </c>
      <c r="BE489" s="43">
        <v>-12.531000000000001</v>
      </c>
      <c r="BF489" s="16">
        <v>45.79</v>
      </c>
      <c r="BG489" s="21">
        <f t="shared" si="311"/>
        <v>7.5156576200417533E-2</v>
      </c>
      <c r="BH489" s="44">
        <f t="shared" si="312"/>
        <v>0.92747252747252751</v>
      </c>
      <c r="BI489" s="42">
        <f t="shared" si="313"/>
        <v>1002.6291036729451</v>
      </c>
      <c r="BJ489" s="21">
        <f t="shared" si="314"/>
        <v>2.6291036729450407E-3</v>
      </c>
      <c r="BK489" s="26">
        <f t="shared" si="315"/>
        <v>2.4814180844830953</v>
      </c>
      <c r="BL489" s="26">
        <f t="shared" si="316"/>
        <v>2.2746332441095038</v>
      </c>
      <c r="BM489" s="16">
        <f t="shared" si="317"/>
        <v>33.016646179650074</v>
      </c>
      <c r="BN489" s="16">
        <f t="shared" si="318"/>
        <v>31.362367456661342</v>
      </c>
      <c r="BO489" s="16">
        <f t="shared" si="319"/>
        <v>56.727974542488539</v>
      </c>
      <c r="BP489" s="16">
        <f t="shared" si="320"/>
        <v>59.140464346847104</v>
      </c>
      <c r="BQ489" s="16">
        <f t="shared" si="321"/>
        <v>-2.4124898043585645</v>
      </c>
      <c r="BR489" s="1">
        <v>36</v>
      </c>
      <c r="BS489" s="1">
        <v>33</v>
      </c>
      <c r="BT489" s="42">
        <v>443</v>
      </c>
      <c r="BU489" s="42">
        <v>422</v>
      </c>
      <c r="BV489" s="42">
        <v>144</v>
      </c>
      <c r="BW489" s="42">
        <v>178</v>
      </c>
      <c r="BX489" s="42">
        <v>225</v>
      </c>
      <c r="BY489" s="42">
        <v>200</v>
      </c>
      <c r="BZ489" s="1">
        <v>417</v>
      </c>
      <c r="CA489" s="1">
        <v>417</v>
      </c>
      <c r="CB489" s="21">
        <f t="shared" si="322"/>
        <v>0.5</v>
      </c>
      <c r="CC489" s="4">
        <v>8.09</v>
      </c>
      <c r="CD489" s="45">
        <f t="shared" si="323"/>
        <v>13.722250936382178</v>
      </c>
      <c r="CE489" s="26">
        <f t="shared" si="324"/>
        <v>2.4542696939056894</v>
      </c>
      <c r="CF489" s="26">
        <f t="shared" si="325"/>
        <v>2.5094218218586266</v>
      </c>
      <c r="CG489" s="26">
        <f t="shared" si="326"/>
        <v>25.507859178233289</v>
      </c>
      <c r="CH489" s="26">
        <f t="shared" si="327"/>
        <v>32.677635812115085</v>
      </c>
      <c r="CI489" s="26">
        <f t="shared" si="328"/>
        <v>46.107178968655198</v>
      </c>
      <c r="CJ489" s="26">
        <f t="shared" si="329"/>
        <v>64.66587002481846</v>
      </c>
      <c r="CK489" s="16">
        <f t="shared" si="330"/>
        <v>16.146201251804698</v>
      </c>
      <c r="CL489" s="42">
        <v>89</v>
      </c>
      <c r="CM489" s="42">
        <v>91</v>
      </c>
      <c r="CN489" s="42">
        <v>836</v>
      </c>
      <c r="CO489" s="42">
        <v>1094</v>
      </c>
      <c r="CP489" s="42">
        <v>309</v>
      </c>
      <c r="CQ489" s="42">
        <v>497</v>
      </c>
      <c r="CR489" s="42">
        <v>663</v>
      </c>
      <c r="CS489" s="42">
        <v>438</v>
      </c>
      <c r="CT489" s="1">
        <v>9</v>
      </c>
      <c r="CU489" s="1">
        <v>22</v>
      </c>
      <c r="CV489" s="42">
        <f t="shared" si="331"/>
        <v>13</v>
      </c>
      <c r="CW489" s="26">
        <f t="shared" si="332"/>
        <v>0.57930590570187201</v>
      </c>
      <c r="CX489" s="26">
        <f t="shared" si="333"/>
        <v>1.4160811028267983</v>
      </c>
      <c r="CY489" s="26">
        <f t="shared" si="334"/>
        <v>0.83677519712492632</v>
      </c>
      <c r="CZ489" s="13">
        <v>33</v>
      </c>
      <c r="DA489" s="13">
        <v>35</v>
      </c>
      <c r="DB489" s="27">
        <v>34.31</v>
      </c>
      <c r="DC489" s="27">
        <v>36.46</v>
      </c>
      <c r="DD489" s="27">
        <v>26.99</v>
      </c>
      <c r="DE489" s="27">
        <v>36.6</v>
      </c>
      <c r="DF489" s="13">
        <v>168</v>
      </c>
      <c r="DG489" s="13">
        <v>201</v>
      </c>
      <c r="DH489" s="21">
        <f t="shared" si="335"/>
        <v>0.45528455284552843</v>
      </c>
      <c r="DI489" s="42">
        <v>122</v>
      </c>
      <c r="DJ489" s="42">
        <v>53</v>
      </c>
      <c r="DK489" s="13">
        <v>17</v>
      </c>
      <c r="DL489" s="13">
        <v>1</v>
      </c>
      <c r="DM489" s="13">
        <v>0.13100000000000001</v>
      </c>
      <c r="DN489" s="13">
        <v>0</v>
      </c>
      <c r="DO489" s="13">
        <v>0</v>
      </c>
      <c r="DP489" s="13">
        <v>0</v>
      </c>
      <c r="DQ489" s="13">
        <v>118</v>
      </c>
      <c r="DR489" s="46">
        <v>57</v>
      </c>
      <c r="DS489" s="13">
        <v>1</v>
      </c>
      <c r="DT489" s="13">
        <v>26</v>
      </c>
      <c r="DU489" s="13">
        <v>-0.21199999999999999</v>
      </c>
      <c r="DV489" s="13">
        <v>0</v>
      </c>
      <c r="DW489" s="13">
        <v>0</v>
      </c>
      <c r="DX489" s="13">
        <v>0</v>
      </c>
    </row>
    <row r="490" spans="1:128" ht="38.25" x14ac:dyDescent="0.2">
      <c r="A490" s="13" t="s">
        <v>160</v>
      </c>
      <c r="B490" s="13" t="s">
        <v>1864</v>
      </c>
      <c r="C490" s="39" t="s">
        <v>3525</v>
      </c>
      <c r="D490" s="1" t="s">
        <v>249</v>
      </c>
      <c r="E490" s="13" t="s">
        <v>173</v>
      </c>
      <c r="F490" s="13">
        <v>12</v>
      </c>
      <c r="G490" s="13">
        <v>0</v>
      </c>
      <c r="H490" s="13">
        <v>2</v>
      </c>
      <c r="I490" s="40">
        <f t="shared" si="294"/>
        <v>2</v>
      </c>
      <c r="J490" s="19">
        <f t="shared" si="295"/>
        <v>0.79707738292925934</v>
      </c>
      <c r="K490" s="1">
        <v>0</v>
      </c>
      <c r="L490" s="1">
        <v>0</v>
      </c>
      <c r="M490" s="1">
        <v>2</v>
      </c>
      <c r="N490" s="1">
        <v>5</v>
      </c>
      <c r="O490" s="1">
        <v>2</v>
      </c>
      <c r="P490" s="1">
        <v>5</v>
      </c>
      <c r="Q490" s="1">
        <v>5</v>
      </c>
      <c r="R490" s="15">
        <f t="shared" si="296"/>
        <v>0</v>
      </c>
      <c r="S490" s="15">
        <f t="shared" si="297"/>
        <v>0</v>
      </c>
      <c r="T490" s="16">
        <v>150.55000000000001</v>
      </c>
      <c r="U490" s="16">
        <f t="shared" si="298"/>
        <v>12.545833333333334</v>
      </c>
      <c r="V490" s="16">
        <v>149.63999999999999</v>
      </c>
      <c r="W490" s="16">
        <f t="shared" si="299"/>
        <v>12.469999999999999</v>
      </c>
      <c r="X490" s="16">
        <v>412.4</v>
      </c>
      <c r="Y490" s="16">
        <f t="shared" si="300"/>
        <v>34.366666666666667</v>
      </c>
      <c r="Z490" s="21">
        <f t="shared" si="301"/>
        <v>0.26624439541669631</v>
      </c>
      <c r="AA490" s="20">
        <f t="shared" si="302"/>
        <v>0</v>
      </c>
      <c r="AB490">
        <v>14</v>
      </c>
      <c r="AC490" s="1">
        <v>28</v>
      </c>
      <c r="AD490" s="1">
        <v>15</v>
      </c>
      <c r="AE490" s="1">
        <v>4</v>
      </c>
      <c r="AF490" s="1">
        <v>2</v>
      </c>
      <c r="AG490" s="15">
        <f t="shared" si="303"/>
        <v>0</v>
      </c>
      <c r="AH490" s="15">
        <f t="shared" si="304"/>
        <v>1</v>
      </c>
      <c r="AI490" s="15">
        <f t="shared" si="305"/>
        <v>1</v>
      </c>
      <c r="AJ490" s="1">
        <v>29</v>
      </c>
      <c r="AK490" s="21">
        <f t="shared" si="306"/>
        <v>0.25</v>
      </c>
      <c r="AL490" s="1">
        <v>45</v>
      </c>
      <c r="AM490" s="21">
        <f t="shared" si="307"/>
        <v>0.38793103448275862</v>
      </c>
      <c r="AN490" s="1">
        <v>42</v>
      </c>
      <c r="AO490" s="21">
        <f t="shared" si="308"/>
        <v>0.36206896551724138</v>
      </c>
      <c r="AP490" s="21">
        <f t="shared" si="309"/>
        <v>0.39189189189189189</v>
      </c>
      <c r="AQ490" s="1">
        <v>1</v>
      </c>
      <c r="AR490" s="4">
        <v>-5.69</v>
      </c>
      <c r="AS490" s="41">
        <v>52</v>
      </c>
      <c r="AT490" s="41">
        <v>54</v>
      </c>
      <c r="AU490" s="41">
        <v>43</v>
      </c>
      <c r="AV490" s="21">
        <f t="shared" si="310"/>
        <v>0.49056603773584906</v>
      </c>
      <c r="AW490" s="26">
        <v>16.79</v>
      </c>
      <c r="AX490" s="42">
        <v>8</v>
      </c>
      <c r="AY490" s="41">
        <v>0.14200000000000002</v>
      </c>
      <c r="AZ490" s="1">
        <v>4</v>
      </c>
      <c r="BA490" s="43">
        <v>-3.1589999999999998</v>
      </c>
      <c r="BB490" s="16">
        <v>48.46</v>
      </c>
      <c r="BC490" s="26">
        <v>15.5</v>
      </c>
      <c r="BD490" s="43">
        <v>-0.27200000000000002</v>
      </c>
      <c r="BE490" s="43">
        <v>-6.7110000000000003</v>
      </c>
      <c r="BF490" s="16">
        <v>46.84</v>
      </c>
      <c r="BG490" s="21">
        <f t="shared" si="311"/>
        <v>3.2786885245901641E-2</v>
      </c>
      <c r="BH490" s="44">
        <f t="shared" si="312"/>
        <v>0.91397849462365588</v>
      </c>
      <c r="BI490" s="42">
        <f t="shared" si="313"/>
        <v>946.76537986955759</v>
      </c>
      <c r="BJ490" s="21">
        <f t="shared" si="314"/>
        <v>-5.323462013044248E-2</v>
      </c>
      <c r="BK490" s="26">
        <f t="shared" si="315"/>
        <v>0.80192461908580603</v>
      </c>
      <c r="BL490" s="26">
        <f t="shared" si="316"/>
        <v>3.2076984763432241</v>
      </c>
      <c r="BM490" s="16">
        <f t="shared" si="317"/>
        <v>24.458700882117085</v>
      </c>
      <c r="BN490" s="16">
        <f t="shared" si="318"/>
        <v>37.289494787489978</v>
      </c>
      <c r="BO490" s="16">
        <f t="shared" si="319"/>
        <v>42.502004811547714</v>
      </c>
      <c r="BP490" s="16">
        <f t="shared" si="320"/>
        <v>63.352044907778676</v>
      </c>
      <c r="BQ490" s="16">
        <f t="shared" si="321"/>
        <v>-20.850040096230963</v>
      </c>
      <c r="BR490" s="1">
        <v>2</v>
      </c>
      <c r="BS490" s="1">
        <v>8</v>
      </c>
      <c r="BT490" s="42">
        <v>59</v>
      </c>
      <c r="BU490" s="42">
        <v>85</v>
      </c>
      <c r="BV490" s="42">
        <v>20</v>
      </c>
      <c r="BW490" s="42">
        <v>30</v>
      </c>
      <c r="BX490" s="42">
        <v>35</v>
      </c>
      <c r="BY490" s="42">
        <v>25</v>
      </c>
      <c r="BZ490" s="1">
        <v>51</v>
      </c>
      <c r="CA490" s="1">
        <v>88</v>
      </c>
      <c r="CB490" s="21">
        <f t="shared" si="322"/>
        <v>0.36690647482014388</v>
      </c>
      <c r="CC490" s="4">
        <v>-9.08</v>
      </c>
      <c r="CD490" s="45">
        <f t="shared" si="323"/>
        <v>-14.793445501636365</v>
      </c>
      <c r="CE490" s="26">
        <f t="shared" si="324"/>
        <v>1.8913676042677012</v>
      </c>
      <c r="CF490" s="26">
        <f t="shared" si="325"/>
        <v>3.6372453928225026</v>
      </c>
      <c r="CG490" s="26">
        <f t="shared" si="326"/>
        <v>30.407371483996119</v>
      </c>
      <c r="CH490" s="26">
        <f t="shared" si="327"/>
        <v>34.481086323957321</v>
      </c>
      <c r="CI490" s="26">
        <f t="shared" si="328"/>
        <v>55.431619786614938</v>
      </c>
      <c r="CJ490" s="26">
        <f t="shared" si="329"/>
        <v>61.542192046556742</v>
      </c>
      <c r="CK490" s="16">
        <f t="shared" si="330"/>
        <v>-14.739467836289158</v>
      </c>
      <c r="CL490" s="42">
        <v>13</v>
      </c>
      <c r="CM490" s="42">
        <v>25</v>
      </c>
      <c r="CN490" s="42">
        <v>196</v>
      </c>
      <c r="CO490" s="42">
        <v>212</v>
      </c>
      <c r="CP490" s="42">
        <v>70</v>
      </c>
      <c r="CQ490" s="42">
        <v>94</v>
      </c>
      <c r="CR490" s="42">
        <v>92</v>
      </c>
      <c r="CS490" s="42">
        <v>102</v>
      </c>
      <c r="CT490" s="1">
        <v>5</v>
      </c>
      <c r="CU490" s="1">
        <v>3</v>
      </c>
      <c r="CV490" s="42">
        <f t="shared" si="331"/>
        <v>-2</v>
      </c>
      <c r="CW490" s="26">
        <f t="shared" si="332"/>
        <v>1.9926934573231485</v>
      </c>
      <c r="CX490" s="26">
        <f t="shared" si="333"/>
        <v>1.1956160743938891</v>
      </c>
      <c r="CY490" s="26">
        <f t="shared" si="334"/>
        <v>-0.79707738292925934</v>
      </c>
      <c r="CZ490" s="13">
        <v>3</v>
      </c>
      <c r="DA490" s="13">
        <v>7</v>
      </c>
      <c r="DB490" s="27">
        <v>4.5999999999999996</v>
      </c>
      <c r="DC490" s="27">
        <v>6.74</v>
      </c>
      <c r="DD490" s="27">
        <v>5.22</v>
      </c>
      <c r="DE490" s="27">
        <v>5.92</v>
      </c>
      <c r="DF490" s="1"/>
      <c r="DG490" s="1"/>
      <c r="DH490" s="21" t="str">
        <f t="shared" si="335"/>
        <v xml:space="preserve"> </v>
      </c>
      <c r="DI490" s="42"/>
      <c r="DJ490" s="42"/>
      <c r="DK490" s="1"/>
      <c r="DL490" s="1"/>
      <c r="DM490" s="1"/>
      <c r="DN490" s="1"/>
      <c r="DO490" s="1"/>
      <c r="DP490" s="1"/>
      <c r="DQ490" s="13">
        <v>1</v>
      </c>
      <c r="DR490" s="46">
        <v>0</v>
      </c>
      <c r="DS490" s="13">
        <v>0</v>
      </c>
      <c r="DT490" s="13">
        <v>0</v>
      </c>
      <c r="DU490" s="13">
        <v>0</v>
      </c>
      <c r="DV490" s="13">
        <v>0</v>
      </c>
      <c r="DW490" s="13">
        <v>0</v>
      </c>
      <c r="DX490" s="13">
        <v>0</v>
      </c>
    </row>
    <row r="491" spans="1:128" ht="25.5" x14ac:dyDescent="0.2">
      <c r="A491" s="13" t="s">
        <v>1866</v>
      </c>
      <c r="B491" s="13" t="s">
        <v>1867</v>
      </c>
      <c r="C491" s="39" t="s">
        <v>3526</v>
      </c>
      <c r="D491" s="1" t="s">
        <v>214</v>
      </c>
      <c r="E491" s="13" t="s">
        <v>146</v>
      </c>
      <c r="F491" s="13">
        <v>58</v>
      </c>
      <c r="G491" s="13">
        <v>1</v>
      </c>
      <c r="H491" s="13">
        <v>3</v>
      </c>
      <c r="I491" s="40">
        <f t="shared" si="294"/>
        <v>4</v>
      </c>
      <c r="J491" s="19">
        <f t="shared" si="295"/>
        <v>0.49155145929339478</v>
      </c>
      <c r="K491" s="1">
        <v>1</v>
      </c>
      <c r="L491" s="1">
        <v>1</v>
      </c>
      <c r="M491" s="1">
        <v>2</v>
      </c>
      <c r="N491" s="1">
        <v>42</v>
      </c>
      <c r="O491" s="1">
        <v>16</v>
      </c>
      <c r="P491" s="1">
        <v>16</v>
      </c>
      <c r="Q491" s="1">
        <v>28</v>
      </c>
      <c r="R491" s="15">
        <f t="shared" si="296"/>
        <v>2.3809523809523808E-2</v>
      </c>
      <c r="S491" s="15">
        <f t="shared" si="297"/>
        <v>1.3513513513513514E-2</v>
      </c>
      <c r="T491" s="16">
        <v>488.25</v>
      </c>
      <c r="U491" s="16">
        <f t="shared" si="298"/>
        <v>8.4181034482758612</v>
      </c>
      <c r="V491" s="16">
        <v>491.6</v>
      </c>
      <c r="W491" s="16">
        <f t="shared" si="299"/>
        <v>8.4758620689655171</v>
      </c>
      <c r="X491" s="16">
        <v>2282.4299999999998</v>
      </c>
      <c r="Y491" s="16">
        <f t="shared" si="300"/>
        <v>39.352241379310342</v>
      </c>
      <c r="Z491" s="21">
        <f t="shared" si="301"/>
        <v>0.17721509861104603</v>
      </c>
      <c r="AA491" s="20">
        <f t="shared" si="302"/>
        <v>21.142857142857142</v>
      </c>
      <c r="AB491">
        <v>45</v>
      </c>
      <c r="AC491" s="1">
        <v>33</v>
      </c>
      <c r="AD491" s="1">
        <v>63</v>
      </c>
      <c r="AE491" s="1">
        <v>19</v>
      </c>
      <c r="AF491" s="1">
        <v>10</v>
      </c>
      <c r="AG491" s="15">
        <f t="shared" si="303"/>
        <v>0.14285714285714285</v>
      </c>
      <c r="AH491" s="15">
        <f t="shared" si="304"/>
        <v>0.42857142857142855</v>
      </c>
      <c r="AI491" s="15">
        <f t="shared" si="305"/>
        <v>0.5714285714285714</v>
      </c>
      <c r="AJ491" s="1">
        <v>102</v>
      </c>
      <c r="AK491" s="21">
        <f t="shared" si="306"/>
        <v>0.15201192250372578</v>
      </c>
      <c r="AL491" s="1">
        <v>440</v>
      </c>
      <c r="AM491" s="21">
        <f t="shared" si="307"/>
        <v>0.65573770491803274</v>
      </c>
      <c r="AN491" s="1">
        <v>129</v>
      </c>
      <c r="AO491" s="21">
        <f t="shared" si="308"/>
        <v>0.19225037257824143</v>
      </c>
      <c r="AP491" s="21">
        <f t="shared" si="309"/>
        <v>0.18819188191881919</v>
      </c>
      <c r="AQ491" s="1">
        <v>1</v>
      </c>
      <c r="AR491" s="4">
        <v>-39.51</v>
      </c>
      <c r="AS491" s="41">
        <v>150</v>
      </c>
      <c r="AT491" s="41">
        <v>225</v>
      </c>
      <c r="AU491" s="41">
        <v>139</v>
      </c>
      <c r="AV491" s="21">
        <f t="shared" si="310"/>
        <v>0.4</v>
      </c>
      <c r="AW491" s="26">
        <v>16.79</v>
      </c>
      <c r="AX491" s="42">
        <v>14</v>
      </c>
      <c r="AY491" s="41">
        <v>-0.88300000000000001</v>
      </c>
      <c r="AZ491" s="1">
        <v>15</v>
      </c>
      <c r="BA491" s="43">
        <v>-0.84199999999999997</v>
      </c>
      <c r="BB491" s="16">
        <v>49.4</v>
      </c>
      <c r="BC491" s="26">
        <v>16.600000000000001</v>
      </c>
      <c r="BD491" s="43">
        <v>-2.2730000000000001</v>
      </c>
      <c r="BE491" s="43">
        <v>-5.0670000000000002</v>
      </c>
      <c r="BF491" s="16">
        <v>47.53</v>
      </c>
      <c r="BG491" s="21">
        <f t="shared" si="311"/>
        <v>4.72972972972973E-2</v>
      </c>
      <c r="BH491" s="44">
        <f t="shared" si="312"/>
        <v>0.95102040816326527</v>
      </c>
      <c r="BI491" s="42">
        <f t="shared" si="313"/>
        <v>998.31770546056259</v>
      </c>
      <c r="BJ491" s="21">
        <f t="shared" si="314"/>
        <v>-1.6822945394374261E-3</v>
      </c>
      <c r="BK491" s="26">
        <f t="shared" si="315"/>
        <v>0.85435313262815304</v>
      </c>
      <c r="BL491" s="26">
        <f t="shared" si="316"/>
        <v>1.4646053702196908</v>
      </c>
      <c r="BM491" s="16">
        <f t="shared" si="317"/>
        <v>18.063466232709523</v>
      </c>
      <c r="BN491" s="16">
        <f t="shared" si="318"/>
        <v>29.902359641985356</v>
      </c>
      <c r="BO491" s="16">
        <f t="shared" si="319"/>
        <v>35.150528885272585</v>
      </c>
      <c r="BP491" s="16">
        <f t="shared" si="320"/>
        <v>64.320585842148091</v>
      </c>
      <c r="BQ491" s="16">
        <f t="shared" si="321"/>
        <v>-29.170056956875506</v>
      </c>
      <c r="BR491" s="1">
        <v>7</v>
      </c>
      <c r="BS491" s="1">
        <v>12</v>
      </c>
      <c r="BT491" s="42">
        <v>141</v>
      </c>
      <c r="BU491" s="42">
        <v>233</v>
      </c>
      <c r="BV491" s="42">
        <v>54</v>
      </c>
      <c r="BW491" s="42">
        <v>106</v>
      </c>
      <c r="BX491" s="42">
        <v>176</v>
      </c>
      <c r="BY491" s="42">
        <v>86</v>
      </c>
      <c r="BZ491" s="1">
        <v>117</v>
      </c>
      <c r="CA491" s="1">
        <v>244</v>
      </c>
      <c r="CB491" s="21">
        <f t="shared" si="322"/>
        <v>0.32409972299168976</v>
      </c>
      <c r="CC491" s="4">
        <v>-18.78</v>
      </c>
      <c r="CD491" s="45">
        <f t="shared" si="323"/>
        <v>-17.551662122927166</v>
      </c>
      <c r="CE491" s="26">
        <f t="shared" si="324"/>
        <v>2.8653671744588007</v>
      </c>
      <c r="CF491" s="26">
        <f t="shared" si="325"/>
        <v>1.9715829182055968</v>
      </c>
      <c r="CG491" s="26">
        <f t="shared" si="326"/>
        <v>29.678894862054918</v>
      </c>
      <c r="CH491" s="26">
        <f t="shared" si="327"/>
        <v>29.810333723268624</v>
      </c>
      <c r="CI491" s="26">
        <f t="shared" si="328"/>
        <v>58.648019873555818</v>
      </c>
      <c r="CJ491" s="26">
        <f t="shared" si="329"/>
        <v>57.833098934030843</v>
      </c>
      <c r="CK491" s="16">
        <f t="shared" si="330"/>
        <v>-29.98497789640048</v>
      </c>
      <c r="CL491" s="42">
        <v>109</v>
      </c>
      <c r="CM491" s="42">
        <v>75</v>
      </c>
      <c r="CN491" s="42">
        <v>1020</v>
      </c>
      <c r="CO491" s="42">
        <v>1059</v>
      </c>
      <c r="CP491" s="42">
        <v>452</v>
      </c>
      <c r="CQ491" s="42">
        <v>428</v>
      </c>
      <c r="CR491" s="42">
        <v>638</v>
      </c>
      <c r="CS491" s="42">
        <v>650</v>
      </c>
      <c r="CT491" s="1">
        <v>5</v>
      </c>
      <c r="CU491" s="1">
        <v>5</v>
      </c>
      <c r="CV491" s="42">
        <f t="shared" si="331"/>
        <v>0</v>
      </c>
      <c r="CW491" s="26">
        <f t="shared" si="332"/>
        <v>0.61443932411674362</v>
      </c>
      <c r="CX491" s="26">
        <f t="shared" si="333"/>
        <v>0.61443932411674362</v>
      </c>
      <c r="CY491" s="26">
        <f t="shared" si="334"/>
        <v>0</v>
      </c>
      <c r="CZ491" s="13">
        <v>10</v>
      </c>
      <c r="DA491" s="13">
        <v>19</v>
      </c>
      <c r="DB491" s="27">
        <v>17.84</v>
      </c>
      <c r="DC491" s="27">
        <v>13.38</v>
      </c>
      <c r="DD491" s="27">
        <v>17.04</v>
      </c>
      <c r="DE491" s="27">
        <v>17.440000000000001</v>
      </c>
      <c r="DF491" s="13">
        <v>411</v>
      </c>
      <c r="DG491" s="13">
        <v>279</v>
      </c>
      <c r="DH491" s="21">
        <f t="shared" si="335"/>
        <v>0.59565217391304348</v>
      </c>
      <c r="DI491" s="42">
        <v>102</v>
      </c>
      <c r="DJ491" s="42">
        <v>61</v>
      </c>
      <c r="DK491" s="13">
        <v>13</v>
      </c>
      <c r="DL491" s="13">
        <v>2</v>
      </c>
      <c r="DM491" s="13">
        <v>0.108</v>
      </c>
      <c r="DN491" s="13">
        <v>1</v>
      </c>
      <c r="DO491" s="13">
        <v>0</v>
      </c>
      <c r="DP491" s="13">
        <v>0.01</v>
      </c>
      <c r="DQ491" s="13">
        <v>458</v>
      </c>
      <c r="DR491" s="46">
        <v>271</v>
      </c>
      <c r="DS491" s="13">
        <v>5</v>
      </c>
      <c r="DT491" s="13">
        <v>59</v>
      </c>
      <c r="DU491" s="13">
        <v>-0.11800000000000001</v>
      </c>
      <c r="DV491" s="13">
        <v>0</v>
      </c>
      <c r="DW491" s="13">
        <v>3</v>
      </c>
      <c r="DX491" s="13">
        <v>-7.0000000000000001E-3</v>
      </c>
    </row>
    <row r="492" spans="1:128" ht="25.5" x14ac:dyDescent="0.2">
      <c r="A492" s="13" t="s">
        <v>1869</v>
      </c>
      <c r="B492" s="13" t="s">
        <v>1870</v>
      </c>
      <c r="C492" s="39" t="s">
        <v>3527</v>
      </c>
      <c r="D492" s="1" t="s">
        <v>153</v>
      </c>
      <c r="E492" s="13" t="s">
        <v>146</v>
      </c>
      <c r="F492" s="13">
        <v>69</v>
      </c>
      <c r="G492" s="13">
        <v>19</v>
      </c>
      <c r="H492" s="13">
        <v>25</v>
      </c>
      <c r="I492" s="40">
        <f t="shared" si="294"/>
        <v>44</v>
      </c>
      <c r="J492" s="19">
        <f t="shared" si="295"/>
        <v>2.5102215460682706</v>
      </c>
      <c r="K492" s="1">
        <v>17</v>
      </c>
      <c r="L492" s="1">
        <v>11</v>
      </c>
      <c r="M492" s="1">
        <v>11</v>
      </c>
      <c r="N492" s="1">
        <v>128</v>
      </c>
      <c r="O492" s="1">
        <v>57</v>
      </c>
      <c r="P492" s="1">
        <v>48</v>
      </c>
      <c r="Q492" s="1">
        <v>156</v>
      </c>
      <c r="R492" s="15">
        <f t="shared" si="296"/>
        <v>0.1484375</v>
      </c>
      <c r="S492" s="15">
        <f t="shared" si="297"/>
        <v>8.15450643776824E-2</v>
      </c>
      <c r="T492" s="16">
        <v>1051.7</v>
      </c>
      <c r="U492" s="16">
        <f t="shared" si="298"/>
        <v>15.242028985507247</v>
      </c>
      <c r="V492" s="16">
        <v>985.67</v>
      </c>
      <c r="W492" s="16">
        <f t="shared" si="299"/>
        <v>14.285072463768115</v>
      </c>
      <c r="X492" s="16">
        <v>2253.25</v>
      </c>
      <c r="Y492" s="16">
        <f t="shared" si="300"/>
        <v>32.655797101449274</v>
      </c>
      <c r="Z492" s="21">
        <f t="shared" si="301"/>
        <v>0.30432057599446727</v>
      </c>
      <c r="AA492" s="20">
        <f t="shared" si="302"/>
        <v>123.97916666666667</v>
      </c>
      <c r="AB492">
        <v>14</v>
      </c>
      <c r="AC492" s="1">
        <v>18</v>
      </c>
      <c r="AD492" s="1">
        <v>97</v>
      </c>
      <c r="AE492" s="1">
        <v>33</v>
      </c>
      <c r="AF492" s="1">
        <v>35</v>
      </c>
      <c r="AG492" s="15">
        <f t="shared" si="303"/>
        <v>0.39583333333333331</v>
      </c>
      <c r="AH492" s="15">
        <f t="shared" si="304"/>
        <v>0.45833333333333331</v>
      </c>
      <c r="AI492" s="15">
        <f t="shared" si="305"/>
        <v>0.85416666666666663</v>
      </c>
      <c r="AJ492" s="1">
        <v>338</v>
      </c>
      <c r="AK492" s="21">
        <f t="shared" si="306"/>
        <v>0.3550420168067227</v>
      </c>
      <c r="AL492" s="1">
        <v>263</v>
      </c>
      <c r="AM492" s="21">
        <f t="shared" si="307"/>
        <v>0.27626050420168069</v>
      </c>
      <c r="AN492" s="1">
        <v>351</v>
      </c>
      <c r="AO492" s="21">
        <f t="shared" si="308"/>
        <v>0.36869747899159666</v>
      </c>
      <c r="AP492" s="21">
        <f t="shared" si="309"/>
        <v>0.56239600665557399</v>
      </c>
      <c r="AQ492" s="1">
        <v>11</v>
      </c>
      <c r="AR492" s="4">
        <v>4.5999999999999996</v>
      </c>
      <c r="AS492" s="41">
        <v>363</v>
      </c>
      <c r="AT492" s="41">
        <v>371</v>
      </c>
      <c r="AU492" s="41">
        <v>332</v>
      </c>
      <c r="AV492" s="21">
        <f t="shared" si="310"/>
        <v>0.49455040871934602</v>
      </c>
      <c r="AW492" s="26">
        <v>17.579999999999998</v>
      </c>
      <c r="AX492" s="42">
        <v>4</v>
      </c>
      <c r="AY492" s="41">
        <v>0.77300000000000002</v>
      </c>
      <c r="AZ492" s="1">
        <v>3</v>
      </c>
      <c r="BA492" s="43">
        <v>-0.16900000000000001</v>
      </c>
      <c r="BB492" s="16">
        <v>49.91</v>
      </c>
      <c r="BC492" s="26">
        <v>18.239999999999998</v>
      </c>
      <c r="BD492" s="43">
        <v>1.5529999999999999</v>
      </c>
      <c r="BE492" s="43">
        <v>6.0259999999999998</v>
      </c>
      <c r="BF492" s="16">
        <v>51.55</v>
      </c>
      <c r="BG492" s="21">
        <f t="shared" si="311"/>
        <v>8.8724584103512014E-2</v>
      </c>
      <c r="BH492" s="44">
        <f t="shared" si="312"/>
        <v>0.92430278884462147</v>
      </c>
      <c r="BI492" s="42">
        <f t="shared" si="313"/>
        <v>1013.0273729481335</v>
      </c>
      <c r="BJ492" s="21">
        <f t="shared" si="314"/>
        <v>1.3027372948133484E-2</v>
      </c>
      <c r="BK492" s="26">
        <f t="shared" si="315"/>
        <v>2.9218704028731723</v>
      </c>
      <c r="BL492" s="26">
        <f t="shared" si="316"/>
        <v>2.3131474022745948</v>
      </c>
      <c r="BM492" s="16">
        <f t="shared" si="317"/>
        <v>32.931914332383052</v>
      </c>
      <c r="BN492" s="16">
        <f t="shared" si="318"/>
        <v>30.557894630048601</v>
      </c>
      <c r="BO492" s="16">
        <f t="shared" si="319"/>
        <v>62.941958261892935</v>
      </c>
      <c r="BP492" s="16">
        <f t="shared" si="320"/>
        <v>51.680582750819241</v>
      </c>
      <c r="BQ492" s="16">
        <f t="shared" si="321"/>
        <v>11.261375511073695</v>
      </c>
      <c r="BR492" s="1">
        <v>48</v>
      </c>
      <c r="BS492" s="1">
        <v>38</v>
      </c>
      <c r="BT492" s="42">
        <v>493</v>
      </c>
      <c r="BU492" s="42">
        <v>464</v>
      </c>
      <c r="BV492" s="42">
        <v>205</v>
      </c>
      <c r="BW492" s="42">
        <v>142</v>
      </c>
      <c r="BX492" s="42">
        <v>205</v>
      </c>
      <c r="BY492" s="42">
        <v>288</v>
      </c>
      <c r="BZ492" s="1">
        <v>533</v>
      </c>
      <c r="CA492" s="1">
        <v>425</v>
      </c>
      <c r="CB492" s="21">
        <f t="shared" si="322"/>
        <v>0.55636743215031315</v>
      </c>
      <c r="CC492" s="4">
        <v>5.2</v>
      </c>
      <c r="CD492" s="45">
        <f t="shared" si="323"/>
        <v>3.4788713513399196</v>
      </c>
      <c r="CE492" s="26">
        <f t="shared" si="324"/>
        <v>2.3432819261067346</v>
      </c>
      <c r="CF492" s="26">
        <f t="shared" si="325"/>
        <v>1.8107178519915679</v>
      </c>
      <c r="CG492" s="26">
        <f t="shared" si="326"/>
        <v>29.50404970598025</v>
      </c>
      <c r="CH492" s="26">
        <f t="shared" si="327"/>
        <v>27.054254965050482</v>
      </c>
      <c r="CI492" s="26">
        <f t="shared" si="328"/>
        <v>53.922112504160658</v>
      </c>
      <c r="CJ492" s="26">
        <f t="shared" si="329"/>
        <v>51.47231776323089</v>
      </c>
      <c r="CK492" s="16">
        <f t="shared" si="330"/>
        <v>8.8115807701439266</v>
      </c>
      <c r="CL492" s="42">
        <v>88</v>
      </c>
      <c r="CM492" s="42">
        <v>68</v>
      </c>
      <c r="CN492" s="42">
        <v>1020</v>
      </c>
      <c r="CO492" s="42">
        <v>948</v>
      </c>
      <c r="CP492" s="42">
        <v>411</v>
      </c>
      <c r="CQ492" s="42">
        <v>388</v>
      </c>
      <c r="CR492" s="42">
        <v>529</v>
      </c>
      <c r="CS492" s="42">
        <v>506</v>
      </c>
      <c r="CT492" s="1">
        <v>15</v>
      </c>
      <c r="CU492" s="1">
        <v>16</v>
      </c>
      <c r="CV492" s="42">
        <f t="shared" si="331"/>
        <v>1</v>
      </c>
      <c r="CW492" s="26">
        <f t="shared" si="332"/>
        <v>0.8557573452505467</v>
      </c>
      <c r="CX492" s="26">
        <f t="shared" si="333"/>
        <v>0.91280783493391648</v>
      </c>
      <c r="CY492" s="26">
        <f t="shared" si="334"/>
        <v>5.705048968336978E-2</v>
      </c>
      <c r="CZ492" s="13">
        <v>45</v>
      </c>
      <c r="DA492" s="13">
        <v>38</v>
      </c>
      <c r="DB492" s="27">
        <v>34.229999999999997</v>
      </c>
      <c r="DC492" s="27">
        <v>32.44</v>
      </c>
      <c r="DD492" s="27">
        <v>34.72</v>
      </c>
      <c r="DE492" s="27">
        <v>34.229999999999997</v>
      </c>
      <c r="DF492" s="13">
        <v>318</v>
      </c>
      <c r="DG492" s="13">
        <v>420</v>
      </c>
      <c r="DH492" s="21">
        <f t="shared" si="335"/>
        <v>0.43089430894308944</v>
      </c>
      <c r="DI492" s="42">
        <v>262</v>
      </c>
      <c r="DJ492" s="42">
        <v>115</v>
      </c>
      <c r="DK492" s="13">
        <v>49</v>
      </c>
      <c r="DL492" s="13">
        <v>3</v>
      </c>
      <c r="DM492" s="13">
        <v>0.17599999999999999</v>
      </c>
      <c r="DN492" s="13">
        <v>3</v>
      </c>
      <c r="DO492" s="13">
        <v>0</v>
      </c>
      <c r="DP492" s="13">
        <v>1.0999999999999999E-2</v>
      </c>
      <c r="DQ492" s="13">
        <v>194</v>
      </c>
      <c r="DR492" s="46">
        <v>82</v>
      </c>
      <c r="DS492" s="13">
        <v>2</v>
      </c>
      <c r="DT492" s="13">
        <v>38</v>
      </c>
      <c r="DU492" s="13">
        <v>-0.186</v>
      </c>
      <c r="DV492" s="13">
        <v>0</v>
      </c>
      <c r="DW492" s="13">
        <v>0</v>
      </c>
      <c r="DX492" s="13">
        <v>0</v>
      </c>
    </row>
    <row r="493" spans="1:128" ht="25.5" x14ac:dyDescent="0.2">
      <c r="A493" s="13" t="s">
        <v>535</v>
      </c>
      <c r="B493" s="13" t="s">
        <v>1873</v>
      </c>
      <c r="C493" s="39" t="s">
        <v>3528</v>
      </c>
      <c r="D493" s="1" t="s">
        <v>358</v>
      </c>
      <c r="E493" s="13" t="s">
        <v>146</v>
      </c>
      <c r="F493" s="13">
        <v>65</v>
      </c>
      <c r="G493" s="13">
        <v>7</v>
      </c>
      <c r="H493" s="13">
        <v>8</v>
      </c>
      <c r="I493" s="40">
        <f t="shared" si="294"/>
        <v>15</v>
      </c>
      <c r="J493" s="19">
        <f t="shared" si="295"/>
        <v>1.4301983738115545</v>
      </c>
      <c r="K493" s="1">
        <v>6</v>
      </c>
      <c r="L493" s="1">
        <v>5</v>
      </c>
      <c r="M493" s="1">
        <v>3</v>
      </c>
      <c r="N493" s="1">
        <v>64</v>
      </c>
      <c r="O493" s="1">
        <v>34</v>
      </c>
      <c r="P493" s="1">
        <v>19</v>
      </c>
      <c r="Q493" s="1">
        <v>55</v>
      </c>
      <c r="R493" s="15">
        <f t="shared" si="296"/>
        <v>0.109375</v>
      </c>
      <c r="S493" s="15">
        <f t="shared" si="297"/>
        <v>5.9829059829059832E-2</v>
      </c>
      <c r="T493" s="16">
        <v>629.28333333329999</v>
      </c>
      <c r="U493" s="16">
        <f t="shared" si="298"/>
        <v>9.6812820512815385</v>
      </c>
      <c r="V493" s="16">
        <v>624.15</v>
      </c>
      <c r="W493" s="16">
        <f t="shared" si="299"/>
        <v>9.6023076923076918</v>
      </c>
      <c r="X493" s="16">
        <v>2591.9499999999998</v>
      </c>
      <c r="Y493" s="16">
        <f t="shared" si="300"/>
        <v>39.876153846153841</v>
      </c>
      <c r="Z493" s="21">
        <f t="shared" si="301"/>
        <v>0.19407045800814654</v>
      </c>
      <c r="AA493" s="20">
        <f t="shared" si="302"/>
        <v>69.722222222222214</v>
      </c>
      <c r="AB493">
        <v>14</v>
      </c>
      <c r="AC493" s="1">
        <v>160</v>
      </c>
      <c r="AD493" s="1">
        <v>103</v>
      </c>
      <c r="AE493" s="1">
        <v>17</v>
      </c>
      <c r="AF493" s="1">
        <v>14</v>
      </c>
      <c r="AG493" s="15">
        <f t="shared" si="303"/>
        <v>0.3888888888888889</v>
      </c>
      <c r="AH493" s="15">
        <f t="shared" si="304"/>
        <v>0.44444444444444442</v>
      </c>
      <c r="AI493" s="15">
        <f t="shared" si="305"/>
        <v>0.83333333333333326</v>
      </c>
      <c r="AJ493" s="1">
        <v>135</v>
      </c>
      <c r="AK493" s="21">
        <f t="shared" si="306"/>
        <v>0.27054108216432865</v>
      </c>
      <c r="AL493" s="1">
        <v>175</v>
      </c>
      <c r="AM493" s="21">
        <f t="shared" si="307"/>
        <v>0.35070140280561124</v>
      </c>
      <c r="AN493" s="1">
        <v>189</v>
      </c>
      <c r="AO493" s="21">
        <f t="shared" si="308"/>
        <v>0.37875751503006011</v>
      </c>
      <c r="AP493" s="21">
        <f t="shared" si="309"/>
        <v>0.43548387096774194</v>
      </c>
      <c r="AQ493" s="1">
        <v>2</v>
      </c>
      <c r="AR493" s="4">
        <v>-9.11</v>
      </c>
      <c r="AS493" s="41">
        <v>195</v>
      </c>
      <c r="AT493" s="41">
        <v>224</v>
      </c>
      <c r="AU493" s="41">
        <v>179</v>
      </c>
      <c r="AV493" s="21">
        <f t="shared" si="310"/>
        <v>0.46539379474940334</v>
      </c>
      <c r="AW493" s="26">
        <v>16.79</v>
      </c>
      <c r="AX493" s="42">
        <v>14</v>
      </c>
      <c r="AY493" s="41">
        <v>-0.53800000000000003</v>
      </c>
      <c r="AZ493" s="1">
        <v>14</v>
      </c>
      <c r="BA493" s="43">
        <v>-1.3160000000000001</v>
      </c>
      <c r="BB493" s="16">
        <v>49.12</v>
      </c>
      <c r="BC493" s="26">
        <v>16.59</v>
      </c>
      <c r="BD493" s="43">
        <v>-8.5009999999999994</v>
      </c>
      <c r="BE493" s="43">
        <v>-1.3460000000000001</v>
      </c>
      <c r="BF493" s="16">
        <v>47.94</v>
      </c>
      <c r="BG493" s="21">
        <f t="shared" si="311"/>
        <v>7.1713147410358571E-2</v>
      </c>
      <c r="BH493" s="44">
        <f t="shared" si="312"/>
        <v>0.90875912408759119</v>
      </c>
      <c r="BI493" s="42">
        <f t="shared" si="313"/>
        <v>980.47227149794981</v>
      </c>
      <c r="BJ493" s="21">
        <f t="shared" si="314"/>
        <v>-1.9527728502050243E-2</v>
      </c>
      <c r="BK493" s="26">
        <f t="shared" si="315"/>
        <v>1.7303532804614277</v>
      </c>
      <c r="BL493" s="26">
        <f t="shared" si="316"/>
        <v>2.4032684450853163</v>
      </c>
      <c r="BM493" s="16">
        <f t="shared" si="317"/>
        <v>24.128815188656574</v>
      </c>
      <c r="BN493" s="16">
        <f t="shared" si="318"/>
        <v>26.339822158135064</v>
      </c>
      <c r="BO493" s="16">
        <f t="shared" si="319"/>
        <v>44.989185291997117</v>
      </c>
      <c r="BP493" s="16">
        <f t="shared" si="320"/>
        <v>54.602259072338384</v>
      </c>
      <c r="BQ493" s="16">
        <f t="shared" si="321"/>
        <v>-9.6130737803412671</v>
      </c>
      <c r="BR493" s="1">
        <v>18</v>
      </c>
      <c r="BS493" s="1">
        <v>25</v>
      </c>
      <c r="BT493" s="42">
        <v>233</v>
      </c>
      <c r="BU493" s="42">
        <v>249</v>
      </c>
      <c r="BV493" s="42">
        <v>109</v>
      </c>
      <c r="BW493" s="42">
        <v>140</v>
      </c>
      <c r="BX493" s="42">
        <v>154</v>
      </c>
      <c r="BY493" s="42">
        <v>108</v>
      </c>
      <c r="BZ493" s="1">
        <v>202</v>
      </c>
      <c r="CA493" s="1">
        <v>275</v>
      </c>
      <c r="CB493" s="21">
        <f t="shared" si="322"/>
        <v>0.42348008385744235</v>
      </c>
      <c r="CC493" s="4">
        <v>-9.31</v>
      </c>
      <c r="CD493" s="45">
        <f t="shared" si="323"/>
        <v>-8.1246866835670737</v>
      </c>
      <c r="CE493" s="26">
        <f t="shared" si="324"/>
        <v>2.0370763324909817</v>
      </c>
      <c r="CF493" s="26">
        <f t="shared" si="325"/>
        <v>2.569494010301125</v>
      </c>
      <c r="CG493" s="26">
        <f t="shared" si="326"/>
        <v>32.222843804857348</v>
      </c>
      <c r="CH493" s="26">
        <f t="shared" si="327"/>
        <v>27.963502382376205</v>
      </c>
      <c r="CI493" s="26">
        <f t="shared" si="328"/>
        <v>61.065992785354652</v>
      </c>
      <c r="CJ493" s="26">
        <f t="shared" si="329"/>
        <v>54.376048920696775</v>
      </c>
      <c r="CK493" s="16">
        <f t="shared" si="330"/>
        <v>-16.303017644999144</v>
      </c>
      <c r="CL493" s="42">
        <v>88</v>
      </c>
      <c r="CM493" s="42">
        <v>111</v>
      </c>
      <c r="CN493" s="42">
        <v>1304</v>
      </c>
      <c r="CO493" s="42">
        <v>1097</v>
      </c>
      <c r="CP493" s="42">
        <v>555</v>
      </c>
      <c r="CQ493" s="42">
        <v>524</v>
      </c>
      <c r="CR493" s="42">
        <v>617</v>
      </c>
      <c r="CS493" s="42">
        <v>691</v>
      </c>
      <c r="CT493" s="1">
        <v>9</v>
      </c>
      <c r="CU493" s="1">
        <v>7</v>
      </c>
      <c r="CV493" s="42">
        <f t="shared" si="331"/>
        <v>-2</v>
      </c>
      <c r="CW493" s="26">
        <f t="shared" si="332"/>
        <v>0.85811902428693276</v>
      </c>
      <c r="CX493" s="26">
        <f t="shared" si="333"/>
        <v>0.66742590777872546</v>
      </c>
      <c r="CY493" s="26">
        <f t="shared" si="334"/>
        <v>-0.19069311650820728</v>
      </c>
      <c r="CZ493" s="13">
        <v>19</v>
      </c>
      <c r="DA493" s="13">
        <v>22</v>
      </c>
      <c r="DB493" s="27">
        <v>19.54</v>
      </c>
      <c r="DC493" s="27">
        <v>26.84</v>
      </c>
      <c r="DD493" s="27">
        <v>21.8</v>
      </c>
      <c r="DE493" s="27">
        <v>24.17</v>
      </c>
      <c r="DF493" s="13">
        <v>28</v>
      </c>
      <c r="DG493" s="13">
        <v>18</v>
      </c>
      <c r="DH493" s="21">
        <f t="shared" si="335"/>
        <v>0.60869565217391308</v>
      </c>
      <c r="DI493" s="42">
        <v>22</v>
      </c>
      <c r="DJ493" s="42">
        <v>14</v>
      </c>
      <c r="DK493" s="13">
        <v>7</v>
      </c>
      <c r="DL493" s="13">
        <v>1</v>
      </c>
      <c r="DM493" s="13">
        <v>0.27300000000000002</v>
      </c>
      <c r="DN493" s="13">
        <v>0</v>
      </c>
      <c r="DO493" s="13">
        <v>0</v>
      </c>
      <c r="DP493" s="13">
        <v>0</v>
      </c>
      <c r="DQ493" s="13">
        <v>12</v>
      </c>
      <c r="DR493" s="46">
        <v>8</v>
      </c>
      <c r="DS493" s="13">
        <v>0</v>
      </c>
      <c r="DT493" s="13">
        <v>1</v>
      </c>
      <c r="DU493" s="13">
        <v>-8.3000000000000004E-2</v>
      </c>
      <c r="DV493" s="13">
        <v>0</v>
      </c>
      <c r="DW493" s="13">
        <v>0</v>
      </c>
      <c r="DX493" s="13">
        <v>0</v>
      </c>
    </row>
    <row r="494" spans="1:128" ht="25.5" x14ac:dyDescent="0.2">
      <c r="A494" s="13" t="s">
        <v>519</v>
      </c>
      <c r="B494" s="13" t="s">
        <v>1873</v>
      </c>
      <c r="C494" s="39" t="s">
        <v>3529</v>
      </c>
      <c r="D494" s="1" t="s">
        <v>179</v>
      </c>
      <c r="E494" s="13" t="s">
        <v>129</v>
      </c>
      <c r="F494" s="13">
        <v>6</v>
      </c>
      <c r="G494" s="13">
        <v>0</v>
      </c>
      <c r="H494" s="13">
        <v>0</v>
      </c>
      <c r="I494" s="40">
        <f t="shared" si="294"/>
        <v>0</v>
      </c>
      <c r="J494" s="19">
        <f t="shared" si="295"/>
        <v>0</v>
      </c>
      <c r="K494" s="1">
        <v>0</v>
      </c>
      <c r="L494" s="1">
        <v>0</v>
      </c>
      <c r="M494" s="1">
        <v>0</v>
      </c>
      <c r="N494" s="1">
        <v>4</v>
      </c>
      <c r="O494" s="1">
        <v>0</v>
      </c>
      <c r="P494" s="1">
        <v>0</v>
      </c>
      <c r="Q494" s="1">
        <v>3</v>
      </c>
      <c r="R494" s="15">
        <f t="shared" si="296"/>
        <v>0</v>
      </c>
      <c r="S494" s="15">
        <f t="shared" si="297"/>
        <v>0</v>
      </c>
      <c r="T494" s="16">
        <v>46.833333333299997</v>
      </c>
      <c r="U494" s="16">
        <f t="shared" si="298"/>
        <v>7.8055555555499998</v>
      </c>
      <c r="V494" s="16">
        <v>45.34</v>
      </c>
      <c r="W494" s="16">
        <f t="shared" si="299"/>
        <v>7.5566666666666675</v>
      </c>
      <c r="X494" s="16">
        <v>233.85</v>
      </c>
      <c r="Y494" s="16">
        <f t="shared" si="300"/>
        <v>38.975000000000001</v>
      </c>
      <c r="Z494" s="21">
        <f t="shared" si="301"/>
        <v>0.16239836670367852</v>
      </c>
      <c r="AA494" s="20">
        <f t="shared" si="302"/>
        <v>0</v>
      </c>
      <c r="AB494">
        <v>2</v>
      </c>
      <c r="AC494" s="1">
        <v>9</v>
      </c>
      <c r="AD494" s="1">
        <v>6</v>
      </c>
      <c r="AE494" s="1">
        <v>1</v>
      </c>
      <c r="AF494" s="1">
        <v>0</v>
      </c>
      <c r="AG494" s="15">
        <f t="shared" si="303"/>
        <v>0</v>
      </c>
      <c r="AH494" s="15">
        <f t="shared" si="304"/>
        <v>0</v>
      </c>
      <c r="AI494" s="15">
        <f t="shared" si="305"/>
        <v>0</v>
      </c>
      <c r="AJ494" s="1">
        <v>9</v>
      </c>
      <c r="AK494" s="21">
        <f t="shared" si="306"/>
        <v>0.23076923076923078</v>
      </c>
      <c r="AL494" s="1">
        <v>9</v>
      </c>
      <c r="AM494" s="21">
        <f t="shared" si="307"/>
        <v>0.23076923076923078</v>
      </c>
      <c r="AN494" s="1">
        <v>21</v>
      </c>
      <c r="AO494" s="21">
        <f t="shared" si="308"/>
        <v>0.53846153846153844</v>
      </c>
      <c r="AP494" s="21">
        <f t="shared" si="309"/>
        <v>0.5</v>
      </c>
      <c r="AQ494" s="1">
        <v>4</v>
      </c>
      <c r="AR494" s="4">
        <v>2.63</v>
      </c>
      <c r="AS494" s="41">
        <v>10</v>
      </c>
      <c r="AT494" s="41">
        <v>16</v>
      </c>
      <c r="AU494" s="41">
        <v>23</v>
      </c>
      <c r="AV494" s="21">
        <f t="shared" si="310"/>
        <v>0.38461538461538464</v>
      </c>
      <c r="AW494" s="26">
        <v>16.559999999999999</v>
      </c>
      <c r="AX494" s="42">
        <v>13</v>
      </c>
      <c r="AY494" s="41">
        <v>-3.427</v>
      </c>
      <c r="AZ494" s="1">
        <v>13</v>
      </c>
      <c r="BA494" s="43">
        <v>-0.54900000000000004</v>
      </c>
      <c r="BB494" s="16">
        <v>50.31</v>
      </c>
      <c r="BC494" s="26">
        <v>16.3</v>
      </c>
      <c r="BD494" s="43">
        <v>-3.8730000000000002</v>
      </c>
      <c r="BE494" s="43">
        <v>-3.399</v>
      </c>
      <c r="BF494" s="16">
        <v>48.31</v>
      </c>
      <c r="BG494" s="21">
        <f t="shared" si="311"/>
        <v>0</v>
      </c>
      <c r="BH494" s="44">
        <f t="shared" si="312"/>
        <v>0.82608695652173914</v>
      </c>
      <c r="BI494" s="42">
        <f t="shared" si="313"/>
        <v>826.08695652173913</v>
      </c>
      <c r="BJ494" s="21">
        <f t="shared" si="314"/>
        <v>-0.17391304347826086</v>
      </c>
      <c r="BK494" s="26">
        <f t="shared" si="315"/>
        <v>0</v>
      </c>
      <c r="BL494" s="26">
        <f t="shared" si="316"/>
        <v>5.2933392148213496</v>
      </c>
      <c r="BM494" s="16">
        <f t="shared" si="317"/>
        <v>31.760035288928098</v>
      </c>
      <c r="BN494" s="16">
        <f t="shared" si="318"/>
        <v>30.436700485222758</v>
      </c>
      <c r="BO494" s="16">
        <f t="shared" si="319"/>
        <v>64.843405381561524</v>
      </c>
      <c r="BP494" s="16">
        <f t="shared" si="320"/>
        <v>47.640052933392148</v>
      </c>
      <c r="BQ494" s="16">
        <f t="shared" si="321"/>
        <v>17.203352448169376</v>
      </c>
      <c r="BR494" s="1">
        <v>0</v>
      </c>
      <c r="BS494" s="1">
        <v>4</v>
      </c>
      <c r="BT494" s="42">
        <v>24</v>
      </c>
      <c r="BU494" s="42">
        <v>19</v>
      </c>
      <c r="BV494" s="42">
        <v>12</v>
      </c>
      <c r="BW494" s="42">
        <v>4</v>
      </c>
      <c r="BX494" s="42">
        <v>9</v>
      </c>
      <c r="BY494" s="42">
        <v>13</v>
      </c>
      <c r="BZ494" s="1">
        <v>22</v>
      </c>
      <c r="CA494" s="1">
        <v>19</v>
      </c>
      <c r="CB494" s="21">
        <f t="shared" si="322"/>
        <v>0.53658536585365857</v>
      </c>
      <c r="CC494" s="4">
        <v>-3.78</v>
      </c>
      <c r="CD494" s="45">
        <f t="shared" si="323"/>
        <v>19.963352448169378</v>
      </c>
      <c r="CE494" s="26">
        <f t="shared" si="324"/>
        <v>4.1051956382296337</v>
      </c>
      <c r="CF494" s="26">
        <f t="shared" si="325"/>
        <v>2.0525978191148169</v>
      </c>
      <c r="CG494" s="26">
        <f t="shared" si="326"/>
        <v>32.071840923669015</v>
      </c>
      <c r="CH494" s="26">
        <f t="shared" si="327"/>
        <v>27.96664528543938</v>
      </c>
      <c r="CI494" s="26">
        <f t="shared" si="328"/>
        <v>54.393842206542651</v>
      </c>
      <c r="CJ494" s="26">
        <f t="shared" si="329"/>
        <v>47.466324567030142</v>
      </c>
      <c r="CK494" s="16">
        <f t="shared" si="330"/>
        <v>10.275834808656867</v>
      </c>
      <c r="CL494" s="42">
        <v>16</v>
      </c>
      <c r="CM494" s="42">
        <v>8</v>
      </c>
      <c r="CN494" s="42">
        <v>109</v>
      </c>
      <c r="CO494" s="42">
        <v>101</v>
      </c>
      <c r="CP494" s="42">
        <v>32</v>
      </c>
      <c r="CQ494" s="42">
        <v>41</v>
      </c>
      <c r="CR494" s="42">
        <v>35</v>
      </c>
      <c r="CS494" s="42">
        <v>55</v>
      </c>
      <c r="CT494" s="1">
        <v>1</v>
      </c>
      <c r="CU494" s="1">
        <v>2</v>
      </c>
      <c r="CV494" s="42">
        <f t="shared" si="331"/>
        <v>1</v>
      </c>
      <c r="CW494" s="26">
        <f t="shared" si="332"/>
        <v>1.2811387900364992</v>
      </c>
      <c r="CX494" s="26">
        <f t="shared" si="333"/>
        <v>2.5622775800729984</v>
      </c>
      <c r="CY494" s="26">
        <f t="shared" si="334"/>
        <v>1.2811387900364992</v>
      </c>
      <c r="CZ494" s="13">
        <v>2</v>
      </c>
      <c r="DA494" s="13">
        <v>2</v>
      </c>
      <c r="DB494" s="27">
        <v>1.92</v>
      </c>
      <c r="DC494" s="27">
        <v>1.66</v>
      </c>
      <c r="DD494" s="27">
        <v>1.91</v>
      </c>
      <c r="DE494" s="27">
        <v>1.84</v>
      </c>
      <c r="DF494" s="13">
        <v>0</v>
      </c>
      <c r="DG494" s="13">
        <v>0</v>
      </c>
      <c r="DH494" s="21" t="str">
        <f t="shared" si="335"/>
        <v xml:space="preserve"> </v>
      </c>
      <c r="DI494" s="42"/>
      <c r="DJ494" s="42"/>
      <c r="DK494" s="1"/>
      <c r="DL494" s="1"/>
      <c r="DM494" s="1"/>
      <c r="DN494" s="1"/>
      <c r="DO494" s="1"/>
      <c r="DP494" s="1"/>
      <c r="DQ494" s="1"/>
      <c r="DR494" s="42"/>
      <c r="DS494" s="1"/>
      <c r="DT494" s="1"/>
      <c r="DU494" s="1"/>
      <c r="DV494" s="1"/>
      <c r="DW494" s="1"/>
      <c r="DX494" s="13"/>
    </row>
    <row r="495" spans="1:128" ht="25.5" x14ac:dyDescent="0.2">
      <c r="A495" s="13" t="s">
        <v>466</v>
      </c>
      <c r="B495" s="13" t="s">
        <v>1877</v>
      </c>
      <c r="C495" s="39" t="s">
        <v>3530</v>
      </c>
      <c r="D495" s="1" t="s">
        <v>167</v>
      </c>
      <c r="E495" s="13" t="s">
        <v>173</v>
      </c>
      <c r="F495" s="13">
        <v>11</v>
      </c>
      <c r="G495" s="13">
        <v>0</v>
      </c>
      <c r="H495" s="13">
        <v>3</v>
      </c>
      <c r="I495" s="40">
        <f t="shared" si="294"/>
        <v>3</v>
      </c>
      <c r="J495" s="19">
        <f t="shared" si="295"/>
        <v>1.1402027027024619</v>
      </c>
      <c r="K495" s="1">
        <v>0</v>
      </c>
      <c r="L495" s="1">
        <v>2</v>
      </c>
      <c r="M495" s="1">
        <v>1</v>
      </c>
      <c r="N495" s="1">
        <v>9</v>
      </c>
      <c r="O495" s="1">
        <v>5</v>
      </c>
      <c r="P495" s="1">
        <v>7</v>
      </c>
      <c r="Q495" s="1">
        <v>7</v>
      </c>
      <c r="R495" s="15">
        <f t="shared" si="296"/>
        <v>0</v>
      </c>
      <c r="S495" s="15">
        <f t="shared" si="297"/>
        <v>0</v>
      </c>
      <c r="T495" s="16">
        <v>157.86666666670001</v>
      </c>
      <c r="U495" s="16">
        <f t="shared" si="298"/>
        <v>14.351515151518184</v>
      </c>
      <c r="V495" s="16">
        <v>150.78</v>
      </c>
      <c r="W495" s="16">
        <f t="shared" si="299"/>
        <v>13.707272727272727</v>
      </c>
      <c r="X495" s="16">
        <v>338.52</v>
      </c>
      <c r="Y495" s="16">
        <f t="shared" si="300"/>
        <v>30.774545454545454</v>
      </c>
      <c r="Z495" s="21">
        <f t="shared" si="301"/>
        <v>0.30815450643776821</v>
      </c>
      <c r="AA495" s="20">
        <f t="shared" si="302"/>
        <v>27</v>
      </c>
      <c r="AB495">
        <v>9</v>
      </c>
      <c r="AC495" s="1">
        <v>15</v>
      </c>
      <c r="AD495" s="1">
        <v>20</v>
      </c>
      <c r="AE495" s="1">
        <v>5</v>
      </c>
      <c r="AF495" s="1">
        <v>0</v>
      </c>
      <c r="AG495" s="15">
        <f t="shared" si="303"/>
        <v>0</v>
      </c>
      <c r="AH495" s="15">
        <f t="shared" si="304"/>
        <v>0.5</v>
      </c>
      <c r="AI495" s="15">
        <f t="shared" si="305"/>
        <v>0.5</v>
      </c>
      <c r="AJ495" s="1">
        <v>42</v>
      </c>
      <c r="AK495" s="21">
        <f t="shared" si="306"/>
        <v>0.28965517241379313</v>
      </c>
      <c r="AL495" s="1">
        <v>48</v>
      </c>
      <c r="AM495" s="21">
        <f t="shared" si="307"/>
        <v>0.33103448275862069</v>
      </c>
      <c r="AN495" s="1">
        <v>55</v>
      </c>
      <c r="AO495" s="21">
        <f t="shared" si="308"/>
        <v>0.37931034482758619</v>
      </c>
      <c r="AP495" s="21">
        <f t="shared" si="309"/>
        <v>0.46666666666666667</v>
      </c>
      <c r="AQ495" s="1">
        <v>1</v>
      </c>
      <c r="AR495" s="4">
        <v>-3.11</v>
      </c>
      <c r="AS495" s="41">
        <v>55</v>
      </c>
      <c r="AT495" s="41">
        <v>63</v>
      </c>
      <c r="AU495" s="41">
        <v>52</v>
      </c>
      <c r="AV495" s="21">
        <f t="shared" si="310"/>
        <v>0.46610169491525422</v>
      </c>
      <c r="AW495" s="26">
        <v>17.03</v>
      </c>
      <c r="AX495" s="42">
        <v>6</v>
      </c>
      <c r="AY495" s="41">
        <v>-0.85899999999999999</v>
      </c>
      <c r="AZ495" s="1">
        <v>6</v>
      </c>
      <c r="BA495" s="43">
        <v>2.7530000000000001</v>
      </c>
      <c r="BB495" s="16">
        <v>50.86</v>
      </c>
      <c r="BC495" s="26">
        <v>16</v>
      </c>
      <c r="BD495" s="43">
        <v>1.468</v>
      </c>
      <c r="BE495" s="43">
        <v>-0.45200000000000001</v>
      </c>
      <c r="BF495" s="16">
        <v>49.33</v>
      </c>
      <c r="BG495" s="21">
        <f t="shared" si="311"/>
        <v>7.407407407407407E-2</v>
      </c>
      <c r="BH495" s="44">
        <f t="shared" si="312"/>
        <v>0.95945945945945943</v>
      </c>
      <c r="BI495" s="42">
        <f t="shared" si="313"/>
        <v>1033.5335335335335</v>
      </c>
      <c r="BJ495" s="21">
        <f t="shared" si="314"/>
        <v>3.3533533533533499E-2</v>
      </c>
      <c r="BK495" s="26">
        <f t="shared" si="315"/>
        <v>2.38758456028651</v>
      </c>
      <c r="BL495" s="26">
        <f t="shared" si="316"/>
        <v>1.193792280143255</v>
      </c>
      <c r="BM495" s="16">
        <f t="shared" si="317"/>
        <v>32.232391563867886</v>
      </c>
      <c r="BN495" s="16">
        <f t="shared" si="318"/>
        <v>29.446876243533627</v>
      </c>
      <c r="BO495" s="16">
        <f t="shared" si="319"/>
        <v>52.526860326303222</v>
      </c>
      <c r="BP495" s="16">
        <f t="shared" si="320"/>
        <v>51.730998806207722</v>
      </c>
      <c r="BQ495" s="16">
        <f t="shared" si="321"/>
        <v>0.79586152009549949</v>
      </c>
      <c r="BR495" s="1">
        <v>6</v>
      </c>
      <c r="BS495" s="1">
        <v>3</v>
      </c>
      <c r="BT495" s="42">
        <v>75</v>
      </c>
      <c r="BU495" s="42">
        <v>71</v>
      </c>
      <c r="BV495" s="42">
        <v>22</v>
      </c>
      <c r="BW495" s="42">
        <v>18</v>
      </c>
      <c r="BX495" s="42">
        <v>38</v>
      </c>
      <c r="BY495" s="42">
        <v>29</v>
      </c>
      <c r="BZ495" s="1">
        <v>63</v>
      </c>
      <c r="CA495" s="1">
        <v>56</v>
      </c>
      <c r="CB495" s="21">
        <f t="shared" si="322"/>
        <v>0.52941176470588236</v>
      </c>
      <c r="CC495" s="4">
        <v>8.86</v>
      </c>
      <c r="CD495" s="45">
        <f t="shared" si="323"/>
        <v>4.7108615200955004</v>
      </c>
      <c r="CE495" s="26">
        <f t="shared" si="324"/>
        <v>2.3041474654377883</v>
      </c>
      <c r="CF495" s="26">
        <f t="shared" si="325"/>
        <v>2.481389578163772</v>
      </c>
      <c r="CG495" s="26">
        <f t="shared" si="326"/>
        <v>26.231832683445589</v>
      </c>
      <c r="CH495" s="26">
        <f t="shared" si="327"/>
        <v>33.498759305210925</v>
      </c>
      <c r="CI495" s="26">
        <f t="shared" si="328"/>
        <v>50.691244239631338</v>
      </c>
      <c r="CJ495" s="26">
        <f t="shared" si="329"/>
        <v>59.198865650478552</v>
      </c>
      <c r="CK495" s="16">
        <f t="shared" si="330"/>
        <v>9.3034829309427138</v>
      </c>
      <c r="CL495" s="42">
        <v>13</v>
      </c>
      <c r="CM495" s="42">
        <v>14</v>
      </c>
      <c r="CN495" s="42">
        <v>135</v>
      </c>
      <c r="CO495" s="42">
        <v>175</v>
      </c>
      <c r="CP495" s="42">
        <v>68</v>
      </c>
      <c r="CQ495" s="42">
        <v>57</v>
      </c>
      <c r="CR495" s="42">
        <v>88</v>
      </c>
      <c r="CS495" s="42">
        <v>70</v>
      </c>
      <c r="CT495" s="1">
        <v>1</v>
      </c>
      <c r="CU495" s="1">
        <v>0</v>
      </c>
      <c r="CV495" s="42">
        <f t="shared" si="331"/>
        <v>-1</v>
      </c>
      <c r="CW495" s="26">
        <f t="shared" si="332"/>
        <v>0.38006756756748727</v>
      </c>
      <c r="CX495" s="26">
        <f t="shared" si="333"/>
        <v>0</v>
      </c>
      <c r="CY495" s="26">
        <f t="shared" si="334"/>
        <v>-0.38006756756748727</v>
      </c>
      <c r="CZ495" s="13">
        <v>6</v>
      </c>
      <c r="DA495" s="13">
        <v>6</v>
      </c>
      <c r="DB495" s="27">
        <v>4.88</v>
      </c>
      <c r="DC495" s="27">
        <v>5.01</v>
      </c>
      <c r="DD495" s="27">
        <v>5.24</v>
      </c>
      <c r="DE495" s="27">
        <v>5.37</v>
      </c>
      <c r="DF495" s="1"/>
      <c r="DG495" s="1"/>
      <c r="DH495" s="21" t="str">
        <f t="shared" si="335"/>
        <v xml:space="preserve"> </v>
      </c>
      <c r="DI495" s="42"/>
      <c r="DJ495" s="42"/>
      <c r="DK495" s="1"/>
      <c r="DL495" s="1"/>
      <c r="DM495" s="1"/>
      <c r="DN495" s="1"/>
      <c r="DO495" s="1"/>
      <c r="DP495" s="1"/>
      <c r="DQ495" s="1"/>
      <c r="DR495" s="42"/>
      <c r="DS495" s="1"/>
      <c r="DT495" s="1"/>
      <c r="DU495" s="1"/>
      <c r="DV495" s="1"/>
      <c r="DW495" s="1"/>
      <c r="DX495" s="13"/>
    </row>
    <row r="496" spans="1:128" ht="25.5" x14ac:dyDescent="0.2">
      <c r="A496" s="13" t="s">
        <v>193</v>
      </c>
      <c r="B496" s="13" t="s">
        <v>1880</v>
      </c>
      <c r="C496" s="39" t="s">
        <v>3531</v>
      </c>
      <c r="D496" s="1" t="s">
        <v>334</v>
      </c>
      <c r="E496" s="13" t="s">
        <v>173</v>
      </c>
      <c r="F496" s="13">
        <v>28</v>
      </c>
      <c r="G496" s="13">
        <v>0</v>
      </c>
      <c r="H496" s="13">
        <v>3</v>
      </c>
      <c r="I496" s="40">
        <f t="shared" si="294"/>
        <v>3</v>
      </c>
      <c r="J496" s="19">
        <f t="shared" si="295"/>
        <v>0.38243626062320241</v>
      </c>
      <c r="K496" s="1">
        <v>0</v>
      </c>
      <c r="L496" s="1">
        <v>1</v>
      </c>
      <c r="M496" s="1">
        <v>2</v>
      </c>
      <c r="N496" s="1">
        <v>24</v>
      </c>
      <c r="O496" s="1">
        <v>6</v>
      </c>
      <c r="P496" s="1">
        <v>21</v>
      </c>
      <c r="Q496" s="1">
        <v>7</v>
      </c>
      <c r="R496" s="15">
        <f t="shared" si="296"/>
        <v>0</v>
      </c>
      <c r="S496" s="15">
        <f t="shared" si="297"/>
        <v>0</v>
      </c>
      <c r="T496" s="16">
        <v>470.6666666667</v>
      </c>
      <c r="U496" s="16">
        <f t="shared" si="298"/>
        <v>16.809523809525</v>
      </c>
      <c r="V496" s="16">
        <v>449.99</v>
      </c>
      <c r="W496" s="16">
        <f t="shared" si="299"/>
        <v>16.071071428571429</v>
      </c>
      <c r="X496" s="16">
        <v>903.98</v>
      </c>
      <c r="Y496" s="16">
        <f t="shared" si="300"/>
        <v>32.285000000000004</v>
      </c>
      <c r="Z496" s="21">
        <f t="shared" si="301"/>
        <v>0.33234857493149772</v>
      </c>
      <c r="AA496" s="20">
        <f t="shared" si="302"/>
        <v>15.600000000000001</v>
      </c>
      <c r="AB496">
        <v>19</v>
      </c>
      <c r="AC496" s="1">
        <v>41</v>
      </c>
      <c r="AD496" s="1">
        <v>48</v>
      </c>
      <c r="AE496" s="1">
        <v>15</v>
      </c>
      <c r="AF496" s="1">
        <v>8</v>
      </c>
      <c r="AG496" s="15">
        <f t="shared" si="303"/>
        <v>0</v>
      </c>
      <c r="AH496" s="15">
        <f t="shared" si="304"/>
        <v>0.2</v>
      </c>
      <c r="AI496" s="15">
        <f t="shared" si="305"/>
        <v>0.2</v>
      </c>
      <c r="AJ496" s="1">
        <v>140</v>
      </c>
      <c r="AK496" s="21">
        <f t="shared" si="306"/>
        <v>0.30973451327433627</v>
      </c>
      <c r="AL496" s="1">
        <v>131</v>
      </c>
      <c r="AM496" s="21">
        <f t="shared" si="307"/>
        <v>0.28982300884955753</v>
      </c>
      <c r="AN496" s="1">
        <v>181</v>
      </c>
      <c r="AO496" s="21">
        <f t="shared" si="308"/>
        <v>0.40044247787610621</v>
      </c>
      <c r="AP496" s="21">
        <f t="shared" si="309"/>
        <v>0.51660516605166051</v>
      </c>
      <c r="AQ496" s="1">
        <v>7</v>
      </c>
      <c r="AR496" s="4">
        <v>8.2200000000000006</v>
      </c>
      <c r="AS496" s="41">
        <v>169</v>
      </c>
      <c r="AT496" s="41">
        <v>161</v>
      </c>
      <c r="AU496" s="41">
        <v>137</v>
      </c>
      <c r="AV496" s="21">
        <f t="shared" si="310"/>
        <v>0.51212121212121209</v>
      </c>
      <c r="AW496" s="26">
        <v>17.23</v>
      </c>
      <c r="AX496" s="42">
        <v>7</v>
      </c>
      <c r="AY496" s="41">
        <v>0.33400000000000002</v>
      </c>
      <c r="AZ496" s="1">
        <v>5</v>
      </c>
      <c r="BA496" s="43">
        <v>0.53100000000000003</v>
      </c>
      <c r="BB496" s="16">
        <v>50.28</v>
      </c>
      <c r="BC496" s="26">
        <v>16.41</v>
      </c>
      <c r="BD496" s="43">
        <v>-0.33800000000000002</v>
      </c>
      <c r="BE496" s="43">
        <v>1.681</v>
      </c>
      <c r="BF496" s="16">
        <v>49.8</v>
      </c>
      <c r="BG496" s="21">
        <f t="shared" si="311"/>
        <v>6.4102564102564097E-2</v>
      </c>
      <c r="BH496" s="44">
        <f t="shared" si="312"/>
        <v>0.93596059113300489</v>
      </c>
      <c r="BI496" s="42">
        <f t="shared" si="313"/>
        <v>1000.063155235569</v>
      </c>
      <c r="BJ496" s="21">
        <f t="shared" si="314"/>
        <v>6.3155235568990165E-5</v>
      </c>
      <c r="BK496" s="26">
        <f t="shared" si="315"/>
        <v>2.0000444454321205</v>
      </c>
      <c r="BL496" s="26">
        <f t="shared" si="316"/>
        <v>1.7333718527078379</v>
      </c>
      <c r="BM496" s="16">
        <f t="shared" si="317"/>
        <v>31.200693348741083</v>
      </c>
      <c r="BN496" s="16">
        <f t="shared" si="318"/>
        <v>27.067268161514701</v>
      </c>
      <c r="BO496" s="16">
        <f t="shared" si="319"/>
        <v>58.667970399342209</v>
      </c>
      <c r="BP496" s="16">
        <f t="shared" si="320"/>
        <v>49.201093357630171</v>
      </c>
      <c r="BQ496" s="16">
        <f t="shared" si="321"/>
        <v>9.4668770417120385</v>
      </c>
      <c r="BR496" s="1">
        <v>15</v>
      </c>
      <c r="BS496" s="1">
        <v>13</v>
      </c>
      <c r="BT496" s="42">
        <v>219</v>
      </c>
      <c r="BU496" s="42">
        <v>190</v>
      </c>
      <c r="BV496" s="42">
        <v>90</v>
      </c>
      <c r="BW496" s="42">
        <v>79</v>
      </c>
      <c r="BX496" s="42">
        <v>87</v>
      </c>
      <c r="BY496" s="42">
        <v>116</v>
      </c>
      <c r="BZ496" s="1">
        <v>203</v>
      </c>
      <c r="CA496" s="1">
        <v>188</v>
      </c>
      <c r="CB496" s="21">
        <f t="shared" si="322"/>
        <v>0.51918158567774941</v>
      </c>
      <c r="CC496" s="4">
        <v>-0.54</v>
      </c>
      <c r="CD496" s="45">
        <f t="shared" si="323"/>
        <v>7.8283530564721868</v>
      </c>
      <c r="CE496" s="26">
        <f t="shared" si="324"/>
        <v>3.1195380428770543</v>
      </c>
      <c r="CF496" s="26">
        <f t="shared" si="325"/>
        <v>2.8540454434832627</v>
      </c>
      <c r="CG496" s="26">
        <f t="shared" si="326"/>
        <v>28.208588685590385</v>
      </c>
      <c r="CH496" s="26">
        <f t="shared" si="327"/>
        <v>29.934290581650032</v>
      </c>
      <c r="CI496" s="26">
        <f t="shared" si="328"/>
        <v>55.620699572999392</v>
      </c>
      <c r="CJ496" s="26">
        <f t="shared" si="329"/>
        <v>59.204849664815583</v>
      </c>
      <c r="CK496" s="16">
        <f t="shared" si="330"/>
        <v>13.05102713352823</v>
      </c>
      <c r="CL496" s="42">
        <v>47</v>
      </c>
      <c r="CM496" s="42">
        <v>43</v>
      </c>
      <c r="CN496" s="42">
        <v>378</v>
      </c>
      <c r="CO496" s="42">
        <v>408</v>
      </c>
      <c r="CP496" s="42">
        <v>203</v>
      </c>
      <c r="CQ496" s="42">
        <v>209</v>
      </c>
      <c r="CR496" s="42">
        <v>232</v>
      </c>
      <c r="CS496" s="42">
        <v>210</v>
      </c>
      <c r="CT496" s="1">
        <v>11</v>
      </c>
      <c r="CU496" s="1">
        <v>0</v>
      </c>
      <c r="CV496" s="42">
        <f t="shared" si="331"/>
        <v>-11</v>
      </c>
      <c r="CW496" s="26">
        <f t="shared" si="332"/>
        <v>1.4022662889517421</v>
      </c>
      <c r="CX496" s="26">
        <f t="shared" si="333"/>
        <v>0</v>
      </c>
      <c r="CY496" s="26">
        <f t="shared" si="334"/>
        <v>-1.4022662889517421</v>
      </c>
      <c r="CZ496" s="13">
        <v>18</v>
      </c>
      <c r="DA496" s="13">
        <v>17</v>
      </c>
      <c r="DB496" s="27">
        <v>17.649999999999999</v>
      </c>
      <c r="DC496" s="27">
        <v>17.940000000000001</v>
      </c>
      <c r="DD496" s="27">
        <v>17.2</v>
      </c>
      <c r="DE496" s="27">
        <v>16.39</v>
      </c>
      <c r="DF496" s="1"/>
      <c r="DG496" s="1"/>
      <c r="DH496" s="21" t="str">
        <f t="shared" si="335"/>
        <v xml:space="preserve"> </v>
      </c>
      <c r="DI496" s="42"/>
      <c r="DJ496" s="42"/>
      <c r="DK496" s="1"/>
      <c r="DL496" s="1"/>
      <c r="DM496" s="1"/>
      <c r="DN496" s="1"/>
      <c r="DO496" s="1"/>
      <c r="DP496" s="1"/>
      <c r="DQ496" s="1"/>
      <c r="DR496" s="42"/>
      <c r="DS496" s="1"/>
      <c r="DT496" s="1"/>
      <c r="DU496" s="1"/>
      <c r="DV496" s="1"/>
      <c r="DW496" s="1"/>
      <c r="DX496" s="13"/>
    </row>
    <row r="497" spans="1:128" ht="25.5" x14ac:dyDescent="0.2">
      <c r="A497" s="13" t="s">
        <v>535</v>
      </c>
      <c r="B497" s="13" t="s">
        <v>1882</v>
      </c>
      <c r="C497" s="39" t="s">
        <v>3532</v>
      </c>
      <c r="D497" s="1" t="s">
        <v>314</v>
      </c>
      <c r="E497" s="13" t="s">
        <v>207</v>
      </c>
      <c r="F497" s="13">
        <v>77</v>
      </c>
      <c r="G497" s="13">
        <v>20</v>
      </c>
      <c r="H497" s="13">
        <v>17</v>
      </c>
      <c r="I497" s="40">
        <f t="shared" si="294"/>
        <v>37</v>
      </c>
      <c r="J497" s="19">
        <f t="shared" si="295"/>
        <v>1.9847419239480861</v>
      </c>
      <c r="K497" s="1">
        <v>14</v>
      </c>
      <c r="L497" s="1">
        <v>12</v>
      </c>
      <c r="M497" s="1">
        <v>4</v>
      </c>
      <c r="N497" s="1">
        <v>147</v>
      </c>
      <c r="O497" s="1">
        <v>53</v>
      </c>
      <c r="P497" s="1">
        <v>61</v>
      </c>
      <c r="Q497" s="1">
        <v>174</v>
      </c>
      <c r="R497" s="15">
        <f t="shared" si="296"/>
        <v>0.1360544217687075</v>
      </c>
      <c r="S497" s="15">
        <f t="shared" si="297"/>
        <v>7.662835249042145E-2</v>
      </c>
      <c r="T497" s="16">
        <v>1118.5333333333001</v>
      </c>
      <c r="U497" s="16">
        <f t="shared" si="298"/>
        <v>14.526406926406494</v>
      </c>
      <c r="V497" s="16">
        <v>1057.1099999999999</v>
      </c>
      <c r="W497" s="16">
        <f t="shared" si="299"/>
        <v>13.728701298701298</v>
      </c>
      <c r="X497" s="16">
        <v>2723.08</v>
      </c>
      <c r="Y497" s="16">
        <f t="shared" si="300"/>
        <v>35.364675324675325</v>
      </c>
      <c r="Z497" s="21">
        <f t="shared" si="301"/>
        <v>0.27964467394496045</v>
      </c>
      <c r="AA497" s="20">
        <f t="shared" si="302"/>
        <v>173.30232558139534</v>
      </c>
      <c r="AB497">
        <v>20</v>
      </c>
      <c r="AC497" s="1">
        <v>63</v>
      </c>
      <c r="AD497" s="1">
        <v>110</v>
      </c>
      <c r="AE497" s="1">
        <v>38</v>
      </c>
      <c r="AF497" s="1">
        <v>36</v>
      </c>
      <c r="AG497" s="15">
        <f t="shared" si="303"/>
        <v>0.46511627906976744</v>
      </c>
      <c r="AH497" s="15">
        <f t="shared" si="304"/>
        <v>0.37209302325581395</v>
      </c>
      <c r="AI497" s="15">
        <f t="shared" si="305"/>
        <v>0.83720930232558133</v>
      </c>
      <c r="AJ497" s="1">
        <v>376</v>
      </c>
      <c r="AK497" s="21">
        <f t="shared" si="306"/>
        <v>0.31729957805907172</v>
      </c>
      <c r="AL497" s="1">
        <v>383</v>
      </c>
      <c r="AM497" s="21">
        <f t="shared" si="307"/>
        <v>0.3232067510548523</v>
      </c>
      <c r="AN497" s="1">
        <v>426</v>
      </c>
      <c r="AO497" s="21">
        <f t="shared" si="308"/>
        <v>0.35949367088607592</v>
      </c>
      <c r="AP497" s="21">
        <f t="shared" si="309"/>
        <v>0.49538866930171277</v>
      </c>
      <c r="AQ497" s="1">
        <v>7</v>
      </c>
      <c r="AR497" s="4">
        <v>-0.18</v>
      </c>
      <c r="AS497" s="41">
        <v>442</v>
      </c>
      <c r="AT497" s="41">
        <v>389</v>
      </c>
      <c r="AU497" s="41">
        <v>358</v>
      </c>
      <c r="AV497" s="21">
        <f t="shared" si="310"/>
        <v>0.53188929001203367</v>
      </c>
      <c r="AW497" s="26">
        <v>17.899999999999999</v>
      </c>
      <c r="AX497" s="42">
        <v>2</v>
      </c>
      <c r="AY497" s="41">
        <v>1.2370000000000001</v>
      </c>
      <c r="AZ497" s="1">
        <v>2</v>
      </c>
      <c r="BA497" s="43">
        <v>0.53900000000000003</v>
      </c>
      <c r="BB497" s="16">
        <v>50.19</v>
      </c>
      <c r="BC497" s="26">
        <v>18.12</v>
      </c>
      <c r="BD497" s="43">
        <v>6.0090000000000003</v>
      </c>
      <c r="BE497" s="43">
        <v>8.0920000000000005</v>
      </c>
      <c r="BF497" s="16">
        <v>54.33</v>
      </c>
      <c r="BG497" s="21">
        <f t="shared" si="311"/>
        <v>6.9243156199677941E-2</v>
      </c>
      <c r="BH497" s="44">
        <f t="shared" si="312"/>
        <v>0.91044776119402981</v>
      </c>
      <c r="BI497" s="42">
        <f t="shared" si="313"/>
        <v>979.69091739370776</v>
      </c>
      <c r="BJ497" s="21">
        <f t="shared" si="314"/>
        <v>-2.0309082606292245E-2</v>
      </c>
      <c r="BK497" s="26">
        <f t="shared" si="315"/>
        <v>2.4406163975366804</v>
      </c>
      <c r="BL497" s="26">
        <f t="shared" si="316"/>
        <v>2.3838578766637344</v>
      </c>
      <c r="BM497" s="16">
        <f t="shared" si="317"/>
        <v>35.247041462099503</v>
      </c>
      <c r="BN497" s="16">
        <f t="shared" si="318"/>
        <v>26.619746289411701</v>
      </c>
      <c r="BO497" s="16">
        <f t="shared" si="319"/>
        <v>64.137128586429043</v>
      </c>
      <c r="BP497" s="16">
        <f t="shared" si="320"/>
        <v>49.379913159463072</v>
      </c>
      <c r="BQ497" s="16">
        <f t="shared" si="321"/>
        <v>14.757215426965971</v>
      </c>
      <c r="BR497" s="1">
        <v>43</v>
      </c>
      <c r="BS497" s="1">
        <v>42</v>
      </c>
      <c r="BT497" s="42">
        <v>578</v>
      </c>
      <c r="BU497" s="42">
        <v>427</v>
      </c>
      <c r="BV497" s="42">
        <v>204</v>
      </c>
      <c r="BW497" s="42">
        <v>180</v>
      </c>
      <c r="BX497" s="42">
        <v>221</v>
      </c>
      <c r="BY497" s="42">
        <v>305</v>
      </c>
      <c r="BZ497" s="1">
        <v>579</v>
      </c>
      <c r="CA497" s="1">
        <v>416</v>
      </c>
      <c r="CB497" s="21">
        <f t="shared" si="322"/>
        <v>0.58190954773869352</v>
      </c>
      <c r="CC497" s="4">
        <v>8.73</v>
      </c>
      <c r="CD497" s="45">
        <f t="shared" si="323"/>
        <v>7.2248873637248643</v>
      </c>
      <c r="CE497" s="26">
        <f t="shared" si="324"/>
        <v>2.0932179737650016</v>
      </c>
      <c r="CF497" s="26">
        <f t="shared" si="325"/>
        <v>2.0050824801327911</v>
      </c>
      <c r="CG497" s="26">
        <f t="shared" si="326"/>
        <v>27.388104646209438</v>
      </c>
      <c r="CH497" s="26">
        <f t="shared" si="327"/>
        <v>30.64911791060123</v>
      </c>
      <c r="CI497" s="26">
        <f t="shared" si="328"/>
        <v>52.991465546366619</v>
      </c>
      <c r="CJ497" s="26">
        <f t="shared" si="329"/>
        <v>53.916888229504828</v>
      </c>
      <c r="CK497" s="16">
        <f t="shared" si="330"/>
        <v>15.682638110104179</v>
      </c>
      <c r="CL497" s="42">
        <v>95</v>
      </c>
      <c r="CM497" s="42">
        <v>91</v>
      </c>
      <c r="CN497" s="42">
        <v>1148</v>
      </c>
      <c r="CO497" s="42">
        <v>1300</v>
      </c>
      <c r="CP497" s="42">
        <v>512</v>
      </c>
      <c r="CQ497" s="42">
        <v>484</v>
      </c>
      <c r="CR497" s="42">
        <v>572</v>
      </c>
      <c r="CS497" s="42">
        <v>650</v>
      </c>
      <c r="CT497" s="1">
        <v>28</v>
      </c>
      <c r="CU497" s="1">
        <v>18</v>
      </c>
      <c r="CV497" s="42">
        <f t="shared" si="331"/>
        <v>-10</v>
      </c>
      <c r="CW497" s="26">
        <f t="shared" si="332"/>
        <v>1.5019668613661192</v>
      </c>
      <c r="CX497" s="26">
        <f t="shared" si="333"/>
        <v>0.96555012516393379</v>
      </c>
      <c r="CY497" s="26">
        <f t="shared" si="334"/>
        <v>-0.53641673620218544</v>
      </c>
      <c r="CZ497" s="13">
        <v>43</v>
      </c>
      <c r="DA497" s="13">
        <v>34</v>
      </c>
      <c r="DB497" s="27">
        <v>33.14</v>
      </c>
      <c r="DC497" s="27">
        <v>34.700000000000003</v>
      </c>
      <c r="DD497" s="27">
        <v>37.65</v>
      </c>
      <c r="DE497" s="27">
        <v>35.39</v>
      </c>
      <c r="DF497" s="13">
        <v>7</v>
      </c>
      <c r="DG497" s="13">
        <v>13</v>
      </c>
      <c r="DH497" s="21">
        <f t="shared" si="335"/>
        <v>0.35</v>
      </c>
      <c r="DI497" s="42">
        <v>15</v>
      </c>
      <c r="DJ497" s="42">
        <v>4</v>
      </c>
      <c r="DK497" s="13">
        <v>0</v>
      </c>
      <c r="DL497" s="13">
        <v>0</v>
      </c>
      <c r="DM497" s="13">
        <v>0</v>
      </c>
      <c r="DN497" s="13">
        <v>0</v>
      </c>
      <c r="DO497" s="13">
        <v>0</v>
      </c>
      <c r="DP497" s="13">
        <v>0</v>
      </c>
      <c r="DQ497" s="13">
        <v>4</v>
      </c>
      <c r="DR497" s="46">
        <v>2</v>
      </c>
      <c r="DS497" s="13">
        <v>0</v>
      </c>
      <c r="DT497" s="13">
        <v>0</v>
      </c>
      <c r="DU497" s="13">
        <v>0</v>
      </c>
      <c r="DV497" s="13">
        <v>0</v>
      </c>
      <c r="DW497" s="13">
        <v>0</v>
      </c>
      <c r="DX497" s="13">
        <v>0</v>
      </c>
    </row>
    <row r="498" spans="1:128" ht="25.5" x14ac:dyDescent="0.2">
      <c r="A498" s="13" t="s">
        <v>1884</v>
      </c>
      <c r="B498" s="13" t="s">
        <v>1885</v>
      </c>
      <c r="C498" s="39" t="s">
        <v>3533</v>
      </c>
      <c r="D498" s="1" t="s">
        <v>128</v>
      </c>
      <c r="E498" s="13" t="s">
        <v>173</v>
      </c>
      <c r="F498" s="13">
        <v>13</v>
      </c>
      <c r="G498" s="13">
        <v>1</v>
      </c>
      <c r="H498" s="13">
        <v>1</v>
      </c>
      <c r="I498" s="40">
        <f t="shared" si="294"/>
        <v>2</v>
      </c>
      <c r="J498" s="19">
        <f t="shared" si="295"/>
        <v>0.63280014062236478</v>
      </c>
      <c r="K498" s="1">
        <v>0</v>
      </c>
      <c r="L498" s="1">
        <v>0</v>
      </c>
      <c r="M498" s="1">
        <v>1</v>
      </c>
      <c r="N498" s="1">
        <v>6</v>
      </c>
      <c r="O498" s="1">
        <v>4</v>
      </c>
      <c r="P498" s="1">
        <v>8</v>
      </c>
      <c r="Q498" s="1">
        <v>5</v>
      </c>
      <c r="R498" s="15">
        <f t="shared" si="296"/>
        <v>0.16666666666666666</v>
      </c>
      <c r="S498" s="15">
        <f t="shared" si="297"/>
        <v>5.5555555555555552E-2</v>
      </c>
      <c r="T498" s="16">
        <v>189.63333333329999</v>
      </c>
      <c r="U498" s="16">
        <f t="shared" si="298"/>
        <v>14.587179487176922</v>
      </c>
      <c r="V498" s="16">
        <v>186.56</v>
      </c>
      <c r="W498" s="16">
        <f t="shared" si="299"/>
        <v>14.350769230769231</v>
      </c>
      <c r="X498" s="16">
        <v>428.29</v>
      </c>
      <c r="Y498" s="16">
        <f t="shared" si="300"/>
        <v>32.945384615384619</v>
      </c>
      <c r="Z498" s="21">
        <f t="shared" si="301"/>
        <v>0.30342359925185003</v>
      </c>
      <c r="AA498" s="20">
        <f t="shared" si="302"/>
        <v>0</v>
      </c>
      <c r="AB498">
        <v>8</v>
      </c>
      <c r="AC498" s="1">
        <v>7</v>
      </c>
      <c r="AD498" s="1">
        <v>20</v>
      </c>
      <c r="AE498" s="1">
        <v>4</v>
      </c>
      <c r="AF498" s="1">
        <v>4</v>
      </c>
      <c r="AG498" s="15">
        <f t="shared" si="303"/>
        <v>0</v>
      </c>
      <c r="AH498" s="15">
        <f t="shared" si="304"/>
        <v>0.25</v>
      </c>
      <c r="AI498" s="15">
        <f t="shared" si="305"/>
        <v>0.25</v>
      </c>
      <c r="AJ498" s="1">
        <v>63</v>
      </c>
      <c r="AK498" s="21">
        <f t="shared" si="306"/>
        <v>0.3888888888888889</v>
      </c>
      <c r="AL498" s="1">
        <v>34</v>
      </c>
      <c r="AM498" s="21">
        <f t="shared" si="307"/>
        <v>0.20987654320987653</v>
      </c>
      <c r="AN498" s="1">
        <v>65</v>
      </c>
      <c r="AO498" s="21">
        <f t="shared" si="308"/>
        <v>0.40123456790123457</v>
      </c>
      <c r="AP498" s="21">
        <f t="shared" si="309"/>
        <v>0.64948453608247425</v>
      </c>
      <c r="AQ498" s="1">
        <v>7</v>
      </c>
      <c r="AR498" s="4">
        <v>14.58</v>
      </c>
      <c r="AS498" s="41">
        <v>72</v>
      </c>
      <c r="AT498" s="41">
        <v>63</v>
      </c>
      <c r="AU498" s="41">
        <v>51</v>
      </c>
      <c r="AV498" s="21">
        <f t="shared" si="310"/>
        <v>0.53333333333333333</v>
      </c>
      <c r="AW498" s="26">
        <v>16.97</v>
      </c>
      <c r="AX498" s="42">
        <v>6</v>
      </c>
      <c r="AY498" s="41">
        <v>-0.84899999999999998</v>
      </c>
      <c r="AZ498" s="1">
        <v>7</v>
      </c>
      <c r="BA498" s="43">
        <v>1.948</v>
      </c>
      <c r="BB498" s="16">
        <v>50.74</v>
      </c>
      <c r="BC498" s="26">
        <v>16.079999999999998</v>
      </c>
      <c r="BD498" s="43">
        <v>-5.5E-2</v>
      </c>
      <c r="BE498" s="43">
        <v>6.4589999999999996</v>
      </c>
      <c r="BF498" s="16">
        <v>53.33</v>
      </c>
      <c r="BG498" s="21">
        <f t="shared" si="311"/>
        <v>4.49438202247191E-2</v>
      </c>
      <c r="BH498" s="44">
        <f t="shared" si="312"/>
        <v>0.91935483870967738</v>
      </c>
      <c r="BI498" s="42">
        <f t="shared" si="313"/>
        <v>964.29865893439637</v>
      </c>
      <c r="BJ498" s="21">
        <f t="shared" si="314"/>
        <v>-3.570134106560352E-2</v>
      </c>
      <c r="BK498" s="26">
        <f t="shared" si="315"/>
        <v>1.2864493996569468</v>
      </c>
      <c r="BL498" s="26">
        <f t="shared" si="316"/>
        <v>1.6080617495711835</v>
      </c>
      <c r="BM498" s="16">
        <f t="shared" si="317"/>
        <v>28.623499142367066</v>
      </c>
      <c r="BN498" s="16">
        <f t="shared" si="318"/>
        <v>19.939965694682677</v>
      </c>
      <c r="BO498" s="16">
        <f t="shared" si="319"/>
        <v>55.638936535162948</v>
      </c>
      <c r="BP498" s="16">
        <f t="shared" si="320"/>
        <v>40.201543739279593</v>
      </c>
      <c r="BQ498" s="16">
        <f t="shared" si="321"/>
        <v>15.437392795883355</v>
      </c>
      <c r="BR498" s="1">
        <v>4</v>
      </c>
      <c r="BS498" s="1">
        <v>5</v>
      </c>
      <c r="BT498" s="42">
        <v>85</v>
      </c>
      <c r="BU498" s="42">
        <v>57</v>
      </c>
      <c r="BV498" s="42">
        <v>34</v>
      </c>
      <c r="BW498" s="42">
        <v>31</v>
      </c>
      <c r="BX498" s="42">
        <v>32</v>
      </c>
      <c r="BY498" s="42">
        <v>50</v>
      </c>
      <c r="BZ498" s="1">
        <v>76</v>
      </c>
      <c r="CA498" s="1">
        <v>51</v>
      </c>
      <c r="CB498" s="21">
        <f t="shared" si="322"/>
        <v>0.59842519685039375</v>
      </c>
      <c r="CC498" s="4">
        <v>10.130000000000001</v>
      </c>
      <c r="CD498" s="45">
        <f t="shared" si="323"/>
        <v>7.2487639299039728</v>
      </c>
      <c r="CE498" s="26">
        <f t="shared" si="324"/>
        <v>2.5216558873660371</v>
      </c>
      <c r="CF498" s="26">
        <f t="shared" si="325"/>
        <v>2.3815638936234791</v>
      </c>
      <c r="CG498" s="26">
        <f t="shared" si="326"/>
        <v>27.037754792313617</v>
      </c>
      <c r="CH498" s="26">
        <f t="shared" si="327"/>
        <v>29.559410679679655</v>
      </c>
      <c r="CI498" s="26">
        <f t="shared" si="328"/>
        <v>53.375049615914449</v>
      </c>
      <c r="CJ498" s="26">
        <f t="shared" si="329"/>
        <v>54.916061547082585</v>
      </c>
      <c r="CK498" s="16">
        <f t="shared" si="330"/>
        <v>16.97840472705149</v>
      </c>
      <c r="CL498" s="42">
        <v>18</v>
      </c>
      <c r="CM498" s="42">
        <v>17</v>
      </c>
      <c r="CN498" s="42">
        <v>175</v>
      </c>
      <c r="CO498" s="42">
        <v>194</v>
      </c>
      <c r="CP498" s="42">
        <v>80</v>
      </c>
      <c r="CQ498" s="42">
        <v>89</v>
      </c>
      <c r="CR498" s="42">
        <v>92</v>
      </c>
      <c r="CS498" s="42">
        <v>108</v>
      </c>
      <c r="CT498" s="1">
        <v>1</v>
      </c>
      <c r="CU498" s="1">
        <v>0</v>
      </c>
      <c r="CV498" s="42">
        <f t="shared" si="331"/>
        <v>-1</v>
      </c>
      <c r="CW498" s="26">
        <f t="shared" si="332"/>
        <v>0.31640007031118239</v>
      </c>
      <c r="CX498" s="26">
        <f t="shared" si="333"/>
        <v>0</v>
      </c>
      <c r="CY498" s="26">
        <f t="shared" si="334"/>
        <v>-0.31640007031118239</v>
      </c>
      <c r="CZ498" s="13">
        <v>5</v>
      </c>
      <c r="DA498" s="13">
        <v>4</v>
      </c>
      <c r="DB498" s="27">
        <v>6.45</v>
      </c>
      <c r="DC498" s="27">
        <v>5.98</v>
      </c>
      <c r="DD498" s="27">
        <v>6.88</v>
      </c>
      <c r="DE498" s="27">
        <v>6.2</v>
      </c>
      <c r="DF498" s="1"/>
      <c r="DG498" s="1"/>
      <c r="DH498" s="21" t="str">
        <f t="shared" si="335"/>
        <v xml:space="preserve"> </v>
      </c>
      <c r="DI498" s="42"/>
      <c r="DJ498" s="42"/>
      <c r="DK498" s="1"/>
      <c r="DL498" s="1"/>
      <c r="DM498" s="1"/>
      <c r="DN498" s="1"/>
      <c r="DO498" s="1"/>
      <c r="DP498" s="1"/>
      <c r="DQ498" s="1"/>
      <c r="DR498" s="42"/>
      <c r="DS498" s="1"/>
      <c r="DT498" s="1"/>
      <c r="DU498" s="1"/>
      <c r="DV498" s="1"/>
      <c r="DW498" s="1"/>
      <c r="DX498" s="13"/>
    </row>
    <row r="499" spans="1:128" ht="38.25" x14ac:dyDescent="0.2">
      <c r="A499" s="13" t="s">
        <v>953</v>
      </c>
      <c r="B499" s="13" t="s">
        <v>1888</v>
      </c>
      <c r="C499" s="39" t="s">
        <v>3534</v>
      </c>
      <c r="D499" s="1" t="s">
        <v>219</v>
      </c>
      <c r="E499" s="13" t="s">
        <v>146</v>
      </c>
      <c r="F499" s="13">
        <v>2</v>
      </c>
      <c r="G499" s="13">
        <v>1</v>
      </c>
      <c r="H499" s="13">
        <v>0</v>
      </c>
      <c r="I499" s="40">
        <f t="shared" si="294"/>
        <v>1</v>
      </c>
      <c r="J499" s="19">
        <f t="shared" si="295"/>
        <v>2.6865671641831139</v>
      </c>
      <c r="K499" s="1">
        <v>1</v>
      </c>
      <c r="L499" s="1">
        <v>0</v>
      </c>
      <c r="M499" s="1">
        <v>1</v>
      </c>
      <c r="N499" s="1">
        <v>3</v>
      </c>
      <c r="O499" s="1">
        <v>1</v>
      </c>
      <c r="P499" s="1">
        <v>1</v>
      </c>
      <c r="Q499" s="1">
        <v>3</v>
      </c>
      <c r="R499" s="15">
        <f t="shared" si="296"/>
        <v>0.33333333333333331</v>
      </c>
      <c r="S499" s="15">
        <f t="shared" si="297"/>
        <v>0.2</v>
      </c>
      <c r="T499" s="16">
        <v>22.333333333300001</v>
      </c>
      <c r="U499" s="16">
        <f t="shared" si="298"/>
        <v>11.16666666665</v>
      </c>
      <c r="V499" s="16">
        <v>22.63</v>
      </c>
      <c r="W499" s="16">
        <f t="shared" si="299"/>
        <v>11.315</v>
      </c>
      <c r="X499" s="16">
        <v>76.64</v>
      </c>
      <c r="Y499" s="16">
        <f t="shared" si="300"/>
        <v>38.32</v>
      </c>
      <c r="Z499" s="21">
        <f t="shared" si="301"/>
        <v>0.22796413820892517</v>
      </c>
      <c r="AA499" s="20">
        <f t="shared" si="302"/>
        <v>0</v>
      </c>
      <c r="AB499">
        <v>0</v>
      </c>
      <c r="AC499" s="1">
        <v>4</v>
      </c>
      <c r="AD499" s="1">
        <v>2</v>
      </c>
      <c r="AE499" s="1">
        <v>0</v>
      </c>
      <c r="AF499" s="1">
        <v>1</v>
      </c>
      <c r="AG499" s="15">
        <f t="shared" si="303"/>
        <v>0.5</v>
      </c>
      <c r="AH499" s="15">
        <f t="shared" si="304"/>
        <v>0.5</v>
      </c>
      <c r="AI499" s="15">
        <f t="shared" si="305"/>
        <v>1</v>
      </c>
      <c r="AJ499" s="1">
        <v>3</v>
      </c>
      <c r="AK499" s="21">
        <f t="shared" si="306"/>
        <v>0.15789473684210525</v>
      </c>
      <c r="AL499" s="1">
        <v>9</v>
      </c>
      <c r="AM499" s="21">
        <f t="shared" si="307"/>
        <v>0.47368421052631576</v>
      </c>
      <c r="AN499" s="1">
        <v>7</v>
      </c>
      <c r="AO499" s="21">
        <f t="shared" si="308"/>
        <v>0.36842105263157893</v>
      </c>
      <c r="AP499" s="21">
        <f t="shared" si="309"/>
        <v>0.25</v>
      </c>
      <c r="AQ499" s="1">
        <v>1</v>
      </c>
      <c r="AR499" s="4">
        <v>-21.51</v>
      </c>
      <c r="AS499" s="41">
        <v>5</v>
      </c>
      <c r="AT499" s="41">
        <v>11</v>
      </c>
      <c r="AU499" s="41">
        <v>7</v>
      </c>
      <c r="AV499" s="21">
        <f t="shared" si="310"/>
        <v>0.3125</v>
      </c>
      <c r="AW499" s="26">
        <v>17.62</v>
      </c>
      <c r="AX499" s="42">
        <v>2</v>
      </c>
      <c r="AY499" s="41">
        <v>1.972</v>
      </c>
      <c r="AZ499" s="1">
        <v>1</v>
      </c>
      <c r="BA499" s="43">
        <v>3.9290000000000003</v>
      </c>
      <c r="BB499" s="16">
        <v>51.81</v>
      </c>
      <c r="BC499" s="26">
        <v>17.739999999999998</v>
      </c>
      <c r="BD499" s="43">
        <v>-1.6739999999999999</v>
      </c>
      <c r="BE499" s="43">
        <v>3.4470000000000001</v>
      </c>
      <c r="BF499" s="16">
        <v>50.77</v>
      </c>
      <c r="BG499" s="21">
        <f t="shared" si="311"/>
        <v>0.16666666666666666</v>
      </c>
      <c r="BH499" s="44">
        <f t="shared" si="312"/>
        <v>0.93333333333333335</v>
      </c>
      <c r="BI499" s="42">
        <f t="shared" si="313"/>
        <v>1100</v>
      </c>
      <c r="BJ499" s="21">
        <f t="shared" si="314"/>
        <v>0.1</v>
      </c>
      <c r="BK499" s="26">
        <f t="shared" si="315"/>
        <v>5.3026955368979234</v>
      </c>
      <c r="BL499" s="26">
        <f t="shared" si="316"/>
        <v>2.6513477684489617</v>
      </c>
      <c r="BM499" s="16">
        <f t="shared" si="317"/>
        <v>31.81617322138754</v>
      </c>
      <c r="BN499" s="16">
        <f t="shared" si="318"/>
        <v>39.770216526734423</v>
      </c>
      <c r="BO499" s="16">
        <f t="shared" si="319"/>
        <v>53.026955368979237</v>
      </c>
      <c r="BP499" s="16">
        <f t="shared" si="320"/>
        <v>58.329650905877152</v>
      </c>
      <c r="BQ499" s="16">
        <f t="shared" si="321"/>
        <v>-5.3026955368979145</v>
      </c>
      <c r="BR499" s="1">
        <v>2</v>
      </c>
      <c r="BS499" s="1">
        <v>1</v>
      </c>
      <c r="BT499" s="42">
        <v>10</v>
      </c>
      <c r="BU499" s="42">
        <v>14</v>
      </c>
      <c r="BV499" s="42">
        <v>4</v>
      </c>
      <c r="BW499" s="42">
        <v>6</v>
      </c>
      <c r="BX499" s="42">
        <v>1</v>
      </c>
      <c r="BY499" s="42">
        <v>4</v>
      </c>
      <c r="BZ499" s="1">
        <v>9</v>
      </c>
      <c r="CA499" s="1">
        <v>9</v>
      </c>
      <c r="CB499" s="21">
        <f t="shared" si="322"/>
        <v>0.5</v>
      </c>
      <c r="CC499" s="4">
        <v>11.82</v>
      </c>
      <c r="CD499" s="45">
        <f t="shared" si="323"/>
        <v>1.0893044631020867</v>
      </c>
      <c r="CE499" s="26">
        <f t="shared" si="324"/>
        <v>1.5657620041753653</v>
      </c>
      <c r="CF499" s="26">
        <f t="shared" si="325"/>
        <v>5.4801670146137793</v>
      </c>
      <c r="CG499" s="26">
        <f t="shared" si="326"/>
        <v>21.920668058455117</v>
      </c>
      <c r="CH499" s="26">
        <f t="shared" si="327"/>
        <v>25.052192066805844</v>
      </c>
      <c r="CI499" s="26">
        <f t="shared" si="328"/>
        <v>46.189979123173273</v>
      </c>
      <c r="CJ499" s="26">
        <f t="shared" si="329"/>
        <v>50.104384133611688</v>
      </c>
      <c r="CK499" s="16">
        <f t="shared" si="330"/>
        <v>-1.3882905264594996</v>
      </c>
      <c r="CL499" s="42">
        <v>2</v>
      </c>
      <c r="CM499" s="42">
        <v>7</v>
      </c>
      <c r="CN499" s="42">
        <v>26</v>
      </c>
      <c r="CO499" s="42">
        <v>25</v>
      </c>
      <c r="CP499" s="42">
        <v>15</v>
      </c>
      <c r="CQ499" s="42">
        <v>10</v>
      </c>
      <c r="CR499" s="42">
        <v>22</v>
      </c>
      <c r="CS499" s="42">
        <v>16</v>
      </c>
      <c r="CT499" s="1">
        <v>0</v>
      </c>
      <c r="CU499" s="1">
        <v>0</v>
      </c>
      <c r="CV499" s="42">
        <f t="shared" si="331"/>
        <v>0</v>
      </c>
      <c r="CW499" s="26">
        <f t="shared" si="332"/>
        <v>0</v>
      </c>
      <c r="CX499" s="26">
        <f t="shared" si="333"/>
        <v>0</v>
      </c>
      <c r="CY499" s="26">
        <f t="shared" si="334"/>
        <v>0</v>
      </c>
      <c r="CZ499" s="13">
        <v>1</v>
      </c>
      <c r="DA499" s="13">
        <v>1</v>
      </c>
      <c r="DB499" s="27">
        <v>0.82</v>
      </c>
      <c r="DC499" s="27">
        <v>0.83</v>
      </c>
      <c r="DD499" s="27">
        <v>0.87</v>
      </c>
      <c r="DE499" s="27">
        <v>0.79</v>
      </c>
      <c r="DF499" s="13">
        <v>1</v>
      </c>
      <c r="DG499" s="13">
        <v>1</v>
      </c>
      <c r="DH499" s="21">
        <f t="shared" si="335"/>
        <v>0.5</v>
      </c>
      <c r="DI499" s="42">
        <v>1</v>
      </c>
      <c r="DJ499" s="42">
        <v>0</v>
      </c>
      <c r="DK499" s="13">
        <v>0</v>
      </c>
      <c r="DL499" s="13">
        <v>0</v>
      </c>
      <c r="DM499" s="13">
        <v>0</v>
      </c>
      <c r="DN499" s="13">
        <v>0</v>
      </c>
      <c r="DO499" s="13">
        <v>0</v>
      </c>
      <c r="DP499" s="13">
        <v>0</v>
      </c>
      <c r="DQ499" s="13">
        <v>1</v>
      </c>
      <c r="DR499" s="46">
        <v>1</v>
      </c>
      <c r="DS499" s="13">
        <v>0</v>
      </c>
      <c r="DT499" s="13">
        <v>0</v>
      </c>
      <c r="DU499" s="13">
        <v>0</v>
      </c>
      <c r="DV499" s="13">
        <v>0</v>
      </c>
      <c r="DW499" s="13">
        <v>0</v>
      </c>
      <c r="DX499" s="13">
        <v>0</v>
      </c>
    </row>
    <row r="500" spans="1:128" ht="25.5" x14ac:dyDescent="0.2">
      <c r="A500" s="13" t="s">
        <v>1043</v>
      </c>
      <c r="B500" s="13" t="s">
        <v>1889</v>
      </c>
      <c r="C500" s="39" t="s">
        <v>3535</v>
      </c>
      <c r="D500" s="1" t="s">
        <v>136</v>
      </c>
      <c r="E500" s="13" t="s">
        <v>173</v>
      </c>
      <c r="F500" s="13">
        <v>41</v>
      </c>
      <c r="G500" s="13">
        <v>1</v>
      </c>
      <c r="H500" s="13">
        <v>4</v>
      </c>
      <c r="I500" s="40">
        <f t="shared" si="294"/>
        <v>5</v>
      </c>
      <c r="J500" s="19">
        <f t="shared" si="295"/>
        <v>0.43511893250819789</v>
      </c>
      <c r="K500" s="1">
        <v>1</v>
      </c>
      <c r="L500" s="1">
        <v>2</v>
      </c>
      <c r="M500" s="1">
        <v>1</v>
      </c>
      <c r="N500" s="1">
        <v>35</v>
      </c>
      <c r="O500" s="1">
        <v>25</v>
      </c>
      <c r="P500" s="1">
        <v>45</v>
      </c>
      <c r="Q500" s="1">
        <v>35</v>
      </c>
      <c r="R500" s="15">
        <f t="shared" si="296"/>
        <v>2.8571428571428571E-2</v>
      </c>
      <c r="S500" s="15">
        <f t="shared" si="297"/>
        <v>9.5238095238095247E-3</v>
      </c>
      <c r="T500" s="16">
        <v>689.46666666670001</v>
      </c>
      <c r="U500" s="16">
        <f t="shared" si="298"/>
        <v>16.81626016260244</v>
      </c>
      <c r="V500" s="16">
        <v>669.86</v>
      </c>
      <c r="W500" s="16">
        <f t="shared" si="299"/>
        <v>16.338048780487807</v>
      </c>
      <c r="X500" s="16">
        <v>1381.78</v>
      </c>
      <c r="Y500" s="16">
        <f t="shared" si="300"/>
        <v>33.701951219512196</v>
      </c>
      <c r="Z500" s="21">
        <f t="shared" si="301"/>
        <v>0.32649977578912481</v>
      </c>
      <c r="AA500" s="20">
        <f t="shared" si="302"/>
        <v>36.82352941176471</v>
      </c>
      <c r="AB500">
        <v>45</v>
      </c>
      <c r="AC500" s="1">
        <v>15</v>
      </c>
      <c r="AD500" s="1">
        <v>38</v>
      </c>
      <c r="AE500" s="1">
        <v>33</v>
      </c>
      <c r="AF500" s="1">
        <v>14</v>
      </c>
      <c r="AG500" s="15">
        <f t="shared" si="303"/>
        <v>5.8823529411764705E-2</v>
      </c>
      <c r="AH500" s="15">
        <f t="shared" si="304"/>
        <v>0.17647058823529413</v>
      </c>
      <c r="AI500" s="15">
        <f t="shared" si="305"/>
        <v>0.23529411764705882</v>
      </c>
      <c r="AJ500" s="1">
        <v>185</v>
      </c>
      <c r="AK500" s="21">
        <f t="shared" si="306"/>
        <v>0.27570789865871831</v>
      </c>
      <c r="AL500" s="1">
        <v>238</v>
      </c>
      <c r="AM500" s="21">
        <f t="shared" si="307"/>
        <v>0.35469448584202684</v>
      </c>
      <c r="AN500" s="1">
        <v>248</v>
      </c>
      <c r="AO500" s="21">
        <f t="shared" si="308"/>
        <v>0.36959761549925485</v>
      </c>
      <c r="AP500" s="21">
        <f t="shared" si="309"/>
        <v>0.43735224586288418</v>
      </c>
      <c r="AQ500" s="1">
        <v>3</v>
      </c>
      <c r="AR500" s="4">
        <v>-13.11</v>
      </c>
      <c r="AS500" s="41">
        <v>217</v>
      </c>
      <c r="AT500" s="41">
        <v>219</v>
      </c>
      <c r="AU500" s="41">
        <v>205</v>
      </c>
      <c r="AV500" s="21">
        <f t="shared" si="310"/>
        <v>0.49770642201834864</v>
      </c>
      <c r="AW500" s="26">
        <v>17.399999999999999</v>
      </c>
      <c r="AX500" s="42">
        <v>3</v>
      </c>
      <c r="AY500" s="41">
        <v>0.74299999999999999</v>
      </c>
      <c r="AZ500" s="1">
        <v>2</v>
      </c>
      <c r="BA500" s="43">
        <v>0.437</v>
      </c>
      <c r="BB500" s="16">
        <v>50.17</v>
      </c>
      <c r="BC500" s="26">
        <v>16.329999999999998</v>
      </c>
      <c r="BD500" s="43">
        <v>-1.0369999999999999</v>
      </c>
      <c r="BE500" s="43">
        <v>-4.3220000000000001</v>
      </c>
      <c r="BF500" s="16">
        <v>46.98</v>
      </c>
      <c r="BG500" s="21">
        <f t="shared" si="311"/>
        <v>5.4313099041533544E-2</v>
      </c>
      <c r="BH500" s="44">
        <f t="shared" si="312"/>
        <v>0.93146417445482865</v>
      </c>
      <c r="BI500" s="42">
        <f t="shared" si="313"/>
        <v>985.77727349636223</v>
      </c>
      <c r="BJ500" s="21">
        <f t="shared" si="314"/>
        <v>-1.4222726503637803E-2</v>
      </c>
      <c r="BK500" s="26">
        <f t="shared" si="315"/>
        <v>1.5227062371241753</v>
      </c>
      <c r="BL500" s="26">
        <f t="shared" si="316"/>
        <v>1.9705610127489326</v>
      </c>
      <c r="BM500" s="16">
        <f t="shared" si="317"/>
        <v>28.035708954109815</v>
      </c>
      <c r="BN500" s="16">
        <f t="shared" si="318"/>
        <v>28.752276595109425</v>
      </c>
      <c r="BO500" s="16">
        <f t="shared" si="319"/>
        <v>54.36956976084555</v>
      </c>
      <c r="BP500" s="16">
        <f t="shared" si="320"/>
        <v>57.056698414594095</v>
      </c>
      <c r="BQ500" s="16">
        <f t="shared" si="321"/>
        <v>-2.6871286537485446</v>
      </c>
      <c r="BR500" s="1">
        <v>17</v>
      </c>
      <c r="BS500" s="1">
        <v>22</v>
      </c>
      <c r="BT500" s="42">
        <v>296</v>
      </c>
      <c r="BU500" s="42">
        <v>299</v>
      </c>
      <c r="BV500" s="42">
        <v>114</v>
      </c>
      <c r="BW500" s="42">
        <v>142</v>
      </c>
      <c r="BX500" s="42">
        <v>174</v>
      </c>
      <c r="BY500" s="42">
        <v>180</v>
      </c>
      <c r="BZ500" s="1">
        <v>313</v>
      </c>
      <c r="CA500" s="1">
        <v>344</v>
      </c>
      <c r="CB500" s="21">
        <f t="shared" si="322"/>
        <v>0.47640791476407912</v>
      </c>
      <c r="CC500" s="4">
        <v>1.41</v>
      </c>
      <c r="CD500" s="45">
        <f t="shared" si="323"/>
        <v>3.485417445542236</v>
      </c>
      <c r="CE500" s="26">
        <f t="shared" si="324"/>
        <v>2.3448016326766923</v>
      </c>
      <c r="CF500" s="26">
        <f t="shared" si="325"/>
        <v>3.6040469539289903</v>
      </c>
      <c r="CG500" s="26">
        <f t="shared" si="326"/>
        <v>30.09162095268422</v>
      </c>
      <c r="CH500" s="26">
        <f t="shared" si="327"/>
        <v>31.481133031307447</v>
      </c>
      <c r="CI500" s="26">
        <f t="shared" si="328"/>
        <v>56.01470566949876</v>
      </c>
      <c r="CJ500" s="26">
        <f t="shared" si="329"/>
        <v>59.445063613599849</v>
      </c>
      <c r="CK500" s="16">
        <f t="shared" si="330"/>
        <v>0.74322929035254504</v>
      </c>
      <c r="CL500" s="42">
        <v>54</v>
      </c>
      <c r="CM500" s="42">
        <v>83</v>
      </c>
      <c r="CN500" s="42">
        <v>639</v>
      </c>
      <c r="CO500" s="42">
        <v>642</v>
      </c>
      <c r="CP500" s="42">
        <v>279</v>
      </c>
      <c r="CQ500" s="42">
        <v>293</v>
      </c>
      <c r="CR500" s="42">
        <v>351</v>
      </c>
      <c r="CS500" s="42">
        <v>318</v>
      </c>
      <c r="CT500" s="1">
        <v>7</v>
      </c>
      <c r="CU500" s="1">
        <v>2</v>
      </c>
      <c r="CV500" s="42">
        <f t="shared" si="331"/>
        <v>-5</v>
      </c>
      <c r="CW500" s="26">
        <f t="shared" si="332"/>
        <v>0.60916650551147711</v>
      </c>
      <c r="CX500" s="26">
        <f t="shared" si="333"/>
        <v>0.17404757300327914</v>
      </c>
      <c r="CY500" s="26">
        <f t="shared" si="334"/>
        <v>-0.43511893250819789</v>
      </c>
      <c r="CZ500" s="13">
        <v>24</v>
      </c>
      <c r="DA500" s="13">
        <v>26</v>
      </c>
      <c r="DB500" s="27">
        <v>20.73</v>
      </c>
      <c r="DC500" s="27">
        <v>38.24</v>
      </c>
      <c r="DD500" s="27">
        <v>22.07</v>
      </c>
      <c r="DE500" s="27">
        <v>27.76</v>
      </c>
      <c r="DF500" s="1"/>
      <c r="DG500" s="1"/>
      <c r="DH500" s="21" t="str">
        <f t="shared" si="335"/>
        <v xml:space="preserve"> </v>
      </c>
      <c r="DI500" s="42">
        <v>1</v>
      </c>
      <c r="DJ500" s="42">
        <v>1</v>
      </c>
      <c r="DK500" s="13">
        <v>0</v>
      </c>
      <c r="DL500" s="13">
        <v>0</v>
      </c>
      <c r="DM500" s="13">
        <v>0</v>
      </c>
      <c r="DN500" s="13">
        <v>0</v>
      </c>
      <c r="DO500" s="13">
        <v>0</v>
      </c>
      <c r="DP500" s="13">
        <v>0</v>
      </c>
      <c r="DQ500" s="1"/>
      <c r="DR500" s="42"/>
      <c r="DS500" s="1"/>
      <c r="DT500" s="1"/>
      <c r="DU500" s="1"/>
      <c r="DV500" s="1"/>
      <c r="DW500" s="1"/>
      <c r="DX500" s="13"/>
    </row>
    <row r="501" spans="1:128" ht="25.5" x14ac:dyDescent="0.2">
      <c r="A501" s="13" t="s">
        <v>1892</v>
      </c>
      <c r="B501" s="13" t="s">
        <v>1893</v>
      </c>
      <c r="C501" s="39" t="s">
        <v>3536</v>
      </c>
      <c r="D501" s="1" t="s">
        <v>214</v>
      </c>
      <c r="E501" s="13" t="s">
        <v>173</v>
      </c>
      <c r="F501" s="13">
        <v>81</v>
      </c>
      <c r="G501" s="13">
        <v>6</v>
      </c>
      <c r="H501" s="13">
        <v>18</v>
      </c>
      <c r="I501" s="40">
        <f t="shared" si="294"/>
        <v>24</v>
      </c>
      <c r="J501" s="19">
        <f t="shared" si="295"/>
        <v>0.92790480384051488</v>
      </c>
      <c r="K501" s="1">
        <v>4</v>
      </c>
      <c r="L501" s="1">
        <v>8</v>
      </c>
      <c r="M501" s="1">
        <v>7</v>
      </c>
      <c r="N501" s="1">
        <v>95</v>
      </c>
      <c r="O501" s="1">
        <v>54</v>
      </c>
      <c r="P501" s="1">
        <v>84</v>
      </c>
      <c r="Q501" s="1">
        <v>65</v>
      </c>
      <c r="R501" s="15">
        <f t="shared" si="296"/>
        <v>6.3157894736842107E-2</v>
      </c>
      <c r="S501" s="15">
        <f t="shared" si="297"/>
        <v>2.575107296137339E-2</v>
      </c>
      <c r="T501" s="16">
        <v>1551.8833333333</v>
      </c>
      <c r="U501" s="16">
        <f t="shared" si="298"/>
        <v>19.159053497941976</v>
      </c>
      <c r="V501" s="16">
        <v>1406.47</v>
      </c>
      <c r="W501" s="16">
        <f t="shared" si="299"/>
        <v>17.363827160493827</v>
      </c>
      <c r="X501" s="16">
        <v>2478.6</v>
      </c>
      <c r="Y501" s="16">
        <f t="shared" si="300"/>
        <v>30.599999999999998</v>
      </c>
      <c r="Z501" s="21">
        <f t="shared" si="301"/>
        <v>0.36201921715696245</v>
      </c>
      <c r="AA501" s="20">
        <f t="shared" si="302"/>
        <v>93.935483870967744</v>
      </c>
      <c r="AB501">
        <v>130</v>
      </c>
      <c r="AC501" s="1">
        <v>40</v>
      </c>
      <c r="AD501" s="1">
        <v>53</v>
      </c>
      <c r="AE501" s="1">
        <v>60</v>
      </c>
      <c r="AF501" s="1">
        <v>31</v>
      </c>
      <c r="AG501" s="15">
        <f t="shared" si="303"/>
        <v>9.6774193548387094E-2</v>
      </c>
      <c r="AH501" s="15">
        <f t="shared" si="304"/>
        <v>0.24193548387096775</v>
      </c>
      <c r="AI501" s="15">
        <f t="shared" si="305"/>
        <v>0.33870967741935487</v>
      </c>
      <c r="AJ501" s="1">
        <v>515</v>
      </c>
      <c r="AK501" s="21">
        <f t="shared" si="306"/>
        <v>0.3153704837721984</v>
      </c>
      <c r="AL501" s="1">
        <v>550</v>
      </c>
      <c r="AM501" s="21">
        <f t="shared" si="307"/>
        <v>0.33680342927127987</v>
      </c>
      <c r="AN501" s="1">
        <v>568</v>
      </c>
      <c r="AO501" s="21">
        <f t="shared" si="308"/>
        <v>0.34782608695652173</v>
      </c>
      <c r="AP501" s="21">
        <f t="shared" si="309"/>
        <v>0.48356807511737088</v>
      </c>
      <c r="AQ501" s="1">
        <v>5</v>
      </c>
      <c r="AR501" s="4">
        <v>2.75</v>
      </c>
      <c r="AS501" s="41">
        <v>607</v>
      </c>
      <c r="AT501" s="41">
        <v>618</v>
      </c>
      <c r="AU501" s="41">
        <v>543</v>
      </c>
      <c r="AV501" s="21">
        <f t="shared" si="310"/>
        <v>0.49551020408163265</v>
      </c>
      <c r="AW501" s="26">
        <v>17.7</v>
      </c>
      <c r="AX501" s="42">
        <v>1</v>
      </c>
      <c r="AY501" s="41">
        <v>1.1060000000000001</v>
      </c>
      <c r="AZ501" s="1">
        <v>1</v>
      </c>
      <c r="BA501" s="43">
        <v>0.52800000000000002</v>
      </c>
      <c r="BB501" s="16">
        <v>50.18</v>
      </c>
      <c r="BC501" s="26">
        <v>17.600000000000001</v>
      </c>
      <c r="BD501" s="43">
        <v>4.1340000000000003</v>
      </c>
      <c r="BE501" s="43">
        <v>-0.995</v>
      </c>
      <c r="BF501" s="16">
        <v>49.04</v>
      </c>
      <c r="BG501" s="21">
        <f t="shared" si="311"/>
        <v>8.5164835164835168E-2</v>
      </c>
      <c r="BH501" s="44">
        <f t="shared" si="312"/>
        <v>0.94059405940594054</v>
      </c>
      <c r="BI501" s="42">
        <f t="shared" si="313"/>
        <v>1025.7588945707757</v>
      </c>
      <c r="BJ501" s="21">
        <f t="shared" si="314"/>
        <v>2.5758894570775709E-2</v>
      </c>
      <c r="BK501" s="26">
        <f t="shared" si="315"/>
        <v>2.6449195503636762</v>
      </c>
      <c r="BL501" s="26">
        <f t="shared" si="316"/>
        <v>1.7917196954076517</v>
      </c>
      <c r="BM501" s="16">
        <f t="shared" si="317"/>
        <v>31.056474720399294</v>
      </c>
      <c r="BN501" s="16">
        <f t="shared" si="318"/>
        <v>30.160614872695469</v>
      </c>
      <c r="BO501" s="16">
        <f t="shared" si="319"/>
        <v>59.97994980340853</v>
      </c>
      <c r="BP501" s="16">
        <f t="shared" si="320"/>
        <v>58.230890100748681</v>
      </c>
      <c r="BQ501" s="16">
        <f t="shared" si="321"/>
        <v>1.7490597026598493</v>
      </c>
      <c r="BR501" s="1">
        <v>62</v>
      </c>
      <c r="BS501" s="1">
        <v>42</v>
      </c>
      <c r="BT501" s="42">
        <v>666</v>
      </c>
      <c r="BU501" s="42">
        <v>665</v>
      </c>
      <c r="BV501" s="42">
        <v>280</v>
      </c>
      <c r="BW501" s="42">
        <v>265</v>
      </c>
      <c r="BX501" s="42">
        <v>393</v>
      </c>
      <c r="BY501" s="42">
        <v>398</v>
      </c>
      <c r="BZ501" s="1">
        <v>641</v>
      </c>
      <c r="CA501" s="1">
        <v>651</v>
      </c>
      <c r="CB501" s="21">
        <f t="shared" si="322"/>
        <v>0.49613003095975233</v>
      </c>
      <c r="CC501" s="4">
        <v>3.01</v>
      </c>
      <c r="CD501" s="45">
        <f t="shared" si="323"/>
        <v>3.576425899842949</v>
      </c>
      <c r="CE501" s="26">
        <f t="shared" si="324"/>
        <v>2.0334059549745822</v>
      </c>
      <c r="CF501" s="26">
        <f t="shared" si="325"/>
        <v>1.8881626724763982</v>
      </c>
      <c r="CG501" s="26">
        <f t="shared" si="326"/>
        <v>26.385862987170178</v>
      </c>
      <c r="CH501" s="26">
        <f t="shared" si="327"/>
        <v>29.145485354635682</v>
      </c>
      <c r="CI501" s="26">
        <f t="shared" si="328"/>
        <v>51.658194141854274</v>
      </c>
      <c r="CJ501" s="26">
        <f t="shared" si="329"/>
        <v>58.000484144274999</v>
      </c>
      <c r="CK501" s="16">
        <f t="shared" si="330"/>
        <v>8.0913497050805745</v>
      </c>
      <c r="CL501" s="42">
        <v>84</v>
      </c>
      <c r="CM501" s="42">
        <v>78</v>
      </c>
      <c r="CN501" s="42">
        <v>1006</v>
      </c>
      <c r="CO501" s="42">
        <v>1126</v>
      </c>
      <c r="CP501" s="42">
        <v>425</v>
      </c>
      <c r="CQ501" s="42">
        <v>470</v>
      </c>
      <c r="CR501" s="42">
        <v>722</v>
      </c>
      <c r="CS501" s="42">
        <v>619</v>
      </c>
      <c r="CT501" s="1">
        <v>9</v>
      </c>
      <c r="CU501" s="1">
        <v>5</v>
      </c>
      <c r="CV501" s="42">
        <f t="shared" si="331"/>
        <v>-4</v>
      </c>
      <c r="CW501" s="26">
        <f t="shared" si="332"/>
        <v>0.34796430144019302</v>
      </c>
      <c r="CX501" s="26">
        <f t="shared" si="333"/>
        <v>0.19331350080010726</v>
      </c>
      <c r="CY501" s="26">
        <f t="shared" si="334"/>
        <v>-0.15465080064008579</v>
      </c>
      <c r="CZ501" s="13">
        <v>54</v>
      </c>
      <c r="DA501" s="13">
        <v>55</v>
      </c>
      <c r="DB501" s="27">
        <v>51.45</v>
      </c>
      <c r="DC501" s="27">
        <v>48.83</v>
      </c>
      <c r="DD501" s="27">
        <v>50.73</v>
      </c>
      <c r="DE501" s="27">
        <v>56.21</v>
      </c>
      <c r="DF501" s="1"/>
      <c r="DG501" s="1"/>
      <c r="DH501" s="21" t="str">
        <f t="shared" si="335"/>
        <v xml:space="preserve"> </v>
      </c>
      <c r="DI501" s="42"/>
      <c r="DJ501" s="42"/>
      <c r="DK501" s="1"/>
      <c r="DL501" s="1"/>
      <c r="DM501" s="1"/>
      <c r="DN501" s="1"/>
      <c r="DO501" s="1"/>
      <c r="DP501" s="1"/>
      <c r="DQ501" s="1"/>
      <c r="DR501" s="42"/>
      <c r="DS501" s="1"/>
      <c r="DT501" s="1"/>
      <c r="DU501" s="1"/>
      <c r="DV501" s="1"/>
      <c r="DW501" s="1"/>
      <c r="DX501" s="13"/>
    </row>
    <row r="502" spans="1:128" ht="25.5" x14ac:dyDescent="0.2">
      <c r="A502" s="13" t="s">
        <v>477</v>
      </c>
      <c r="B502" s="13" t="s">
        <v>1896</v>
      </c>
      <c r="C502" s="39" t="s">
        <v>3537</v>
      </c>
      <c r="D502" s="1" t="s">
        <v>554</v>
      </c>
      <c r="E502" s="13" t="s">
        <v>207</v>
      </c>
      <c r="F502" s="13">
        <v>82</v>
      </c>
      <c r="G502" s="13">
        <v>12</v>
      </c>
      <c r="H502" s="13">
        <v>21</v>
      </c>
      <c r="I502" s="40">
        <f t="shared" si="294"/>
        <v>33</v>
      </c>
      <c r="J502" s="19">
        <f t="shared" si="295"/>
        <v>1.6199190040498415</v>
      </c>
      <c r="K502" s="1">
        <v>8</v>
      </c>
      <c r="L502" s="1">
        <v>11</v>
      </c>
      <c r="M502" s="1">
        <v>8</v>
      </c>
      <c r="N502" s="1">
        <v>138</v>
      </c>
      <c r="O502" s="1">
        <v>41</v>
      </c>
      <c r="P502" s="1">
        <v>63</v>
      </c>
      <c r="Q502" s="1">
        <v>142</v>
      </c>
      <c r="R502" s="15">
        <f t="shared" si="296"/>
        <v>8.6956521739130432E-2</v>
      </c>
      <c r="S502" s="15">
        <f t="shared" si="297"/>
        <v>4.9586776859504134E-2</v>
      </c>
      <c r="T502" s="16">
        <v>1222.2833333333001</v>
      </c>
      <c r="U502" s="16">
        <f t="shared" si="298"/>
        <v>14.905894308942685</v>
      </c>
      <c r="V502" s="16">
        <v>1137.95</v>
      </c>
      <c r="W502" s="16">
        <f t="shared" si="299"/>
        <v>13.877439024390245</v>
      </c>
      <c r="X502" s="16">
        <v>2857.49</v>
      </c>
      <c r="Y502" s="16">
        <f t="shared" si="300"/>
        <v>34.847439024390241</v>
      </c>
      <c r="Z502" s="21">
        <f t="shared" si="301"/>
        <v>0.28481218589191687</v>
      </c>
      <c r="AA502" s="20">
        <f t="shared" si="302"/>
        <v>155.8780487804878</v>
      </c>
      <c r="AB502">
        <v>17</v>
      </c>
      <c r="AC502" s="1">
        <v>76</v>
      </c>
      <c r="AD502" s="1">
        <v>65</v>
      </c>
      <c r="AE502" s="1">
        <v>54</v>
      </c>
      <c r="AF502" s="1">
        <v>31</v>
      </c>
      <c r="AG502" s="15">
        <f t="shared" si="303"/>
        <v>0.29268292682926828</v>
      </c>
      <c r="AH502" s="15">
        <f t="shared" si="304"/>
        <v>0.46341463414634149</v>
      </c>
      <c r="AI502" s="15">
        <f t="shared" si="305"/>
        <v>0.75609756097560976</v>
      </c>
      <c r="AJ502" s="1">
        <v>378</v>
      </c>
      <c r="AK502" s="21">
        <f t="shared" si="306"/>
        <v>0.30706742485783917</v>
      </c>
      <c r="AL502" s="1">
        <v>400</v>
      </c>
      <c r="AM502" s="21">
        <f t="shared" si="307"/>
        <v>0.3249390739236393</v>
      </c>
      <c r="AN502" s="1">
        <v>453</v>
      </c>
      <c r="AO502" s="21">
        <f t="shared" si="308"/>
        <v>0.36799350121852153</v>
      </c>
      <c r="AP502" s="21">
        <f t="shared" si="309"/>
        <v>0.48586118251928023</v>
      </c>
      <c r="AQ502" s="1">
        <v>5</v>
      </c>
      <c r="AR502" s="4">
        <v>0.04</v>
      </c>
      <c r="AS502" s="41">
        <v>455</v>
      </c>
      <c r="AT502" s="41">
        <v>460</v>
      </c>
      <c r="AU502" s="41">
        <v>388</v>
      </c>
      <c r="AV502" s="21">
        <f t="shared" si="310"/>
        <v>0.49726775956284153</v>
      </c>
      <c r="AW502" s="26">
        <v>17.95</v>
      </c>
      <c r="AX502" s="42">
        <v>2</v>
      </c>
      <c r="AY502" s="41">
        <v>1.5840000000000001</v>
      </c>
      <c r="AZ502" s="1">
        <v>2</v>
      </c>
      <c r="BA502" s="43">
        <v>1.1020000000000001</v>
      </c>
      <c r="BB502" s="16">
        <v>50.48</v>
      </c>
      <c r="BC502" s="26">
        <v>18.14</v>
      </c>
      <c r="BD502" s="43">
        <v>0.72199999999999998</v>
      </c>
      <c r="BE502" s="43">
        <v>3.5009999999999999</v>
      </c>
      <c r="BF502" s="16">
        <v>51.86</v>
      </c>
      <c r="BG502" s="21">
        <f t="shared" si="311"/>
        <v>7.0567986230636828E-2</v>
      </c>
      <c r="BH502" s="44">
        <f t="shared" si="312"/>
        <v>0.91542288557213936</v>
      </c>
      <c r="BI502" s="42">
        <f t="shared" si="313"/>
        <v>985.99087180277616</v>
      </c>
      <c r="BJ502" s="21">
        <f t="shared" si="314"/>
        <v>-1.4009128197223816E-2</v>
      </c>
      <c r="BK502" s="26">
        <f t="shared" si="315"/>
        <v>2.1617821521156468</v>
      </c>
      <c r="BL502" s="26">
        <f t="shared" si="316"/>
        <v>2.6890460916560479</v>
      </c>
      <c r="BM502" s="16">
        <f t="shared" si="317"/>
        <v>30.634034887297336</v>
      </c>
      <c r="BN502" s="16">
        <f t="shared" si="318"/>
        <v>31.794015554286215</v>
      </c>
      <c r="BO502" s="16">
        <f t="shared" si="319"/>
        <v>61.162616986686587</v>
      </c>
      <c r="BP502" s="16">
        <f t="shared" si="320"/>
        <v>60.318994683421941</v>
      </c>
      <c r="BQ502" s="16">
        <f t="shared" si="321"/>
        <v>0.84362230326464527</v>
      </c>
      <c r="BR502" s="1">
        <v>41</v>
      </c>
      <c r="BS502" s="1">
        <v>51</v>
      </c>
      <c r="BT502" s="42">
        <v>540</v>
      </c>
      <c r="BU502" s="42">
        <v>552</v>
      </c>
      <c r="BV502" s="42">
        <v>263</v>
      </c>
      <c r="BW502" s="42">
        <v>244</v>
      </c>
      <c r="BX502" s="42">
        <v>297</v>
      </c>
      <c r="BY502" s="42">
        <v>316</v>
      </c>
      <c r="BZ502" s="1">
        <v>584</v>
      </c>
      <c r="CA502" s="1">
        <v>580</v>
      </c>
      <c r="CB502" s="21">
        <f t="shared" si="322"/>
        <v>0.50171821305841924</v>
      </c>
      <c r="CC502" s="4">
        <v>-1.05</v>
      </c>
      <c r="CD502" s="45">
        <f t="shared" si="323"/>
        <v>-1.3060460771980793</v>
      </c>
      <c r="CE502" s="26">
        <f t="shared" si="324"/>
        <v>2.2887219202866853</v>
      </c>
      <c r="CF502" s="26">
        <f t="shared" si="325"/>
        <v>2.2257295738567766</v>
      </c>
      <c r="CG502" s="26">
        <f t="shared" si="326"/>
        <v>29.438423231577367</v>
      </c>
      <c r="CH502" s="26">
        <f t="shared" si="327"/>
        <v>28.15757885416922</v>
      </c>
      <c r="CI502" s="26">
        <f t="shared" si="328"/>
        <v>59.296795439354121</v>
      </c>
      <c r="CJ502" s="26">
        <f t="shared" si="329"/>
        <v>55.790221488089202</v>
      </c>
      <c r="CK502" s="16">
        <f t="shared" si="330"/>
        <v>-2.6629516480002735</v>
      </c>
      <c r="CL502" s="42">
        <v>109</v>
      </c>
      <c r="CM502" s="42">
        <v>106</v>
      </c>
      <c r="CN502" s="42">
        <v>1293</v>
      </c>
      <c r="CO502" s="42">
        <v>1235</v>
      </c>
      <c r="CP502" s="42">
        <v>610</v>
      </c>
      <c r="CQ502" s="42">
        <v>557</v>
      </c>
      <c r="CR502" s="42">
        <v>759</v>
      </c>
      <c r="CS502" s="42">
        <v>812</v>
      </c>
      <c r="CT502" s="1">
        <v>4</v>
      </c>
      <c r="CU502" s="1">
        <v>9</v>
      </c>
      <c r="CV502" s="42">
        <f t="shared" si="331"/>
        <v>5</v>
      </c>
      <c r="CW502" s="26">
        <f t="shared" si="332"/>
        <v>0.19635381867270807</v>
      </c>
      <c r="CX502" s="26">
        <f t="shared" si="333"/>
        <v>0.44179609201359316</v>
      </c>
      <c r="CY502" s="26">
        <f t="shared" si="334"/>
        <v>0.24544227334088509</v>
      </c>
      <c r="CZ502" s="13">
        <v>49</v>
      </c>
      <c r="DA502" s="13">
        <v>46</v>
      </c>
      <c r="DB502" s="27">
        <v>41.27</v>
      </c>
      <c r="DC502" s="27">
        <v>46.19</v>
      </c>
      <c r="DD502" s="27">
        <v>45.05</v>
      </c>
      <c r="DE502" s="27">
        <v>43.16</v>
      </c>
      <c r="DF502" s="13">
        <v>139</v>
      </c>
      <c r="DG502" s="13">
        <v>152</v>
      </c>
      <c r="DH502" s="21">
        <f t="shared" si="335"/>
        <v>0.47766323024054985</v>
      </c>
      <c r="DI502" s="42">
        <v>112</v>
      </c>
      <c r="DJ502" s="42">
        <v>53</v>
      </c>
      <c r="DK502" s="13">
        <v>28</v>
      </c>
      <c r="DL502" s="13">
        <v>2</v>
      </c>
      <c r="DM502" s="13">
        <v>0.23200000000000001</v>
      </c>
      <c r="DN502" s="13">
        <v>1</v>
      </c>
      <c r="DO502" s="13">
        <v>0</v>
      </c>
      <c r="DP502" s="13">
        <v>9.0000000000000011E-3</v>
      </c>
      <c r="DQ502" s="13">
        <v>90</v>
      </c>
      <c r="DR502" s="46">
        <v>38</v>
      </c>
      <c r="DS502" s="13">
        <v>1</v>
      </c>
      <c r="DT502" s="13">
        <v>11</v>
      </c>
      <c r="DU502" s="13">
        <v>-0.111</v>
      </c>
      <c r="DV502" s="13">
        <v>0</v>
      </c>
      <c r="DW502" s="13">
        <v>0</v>
      </c>
      <c r="DX502" s="13">
        <v>0</v>
      </c>
    </row>
    <row r="503" spans="1:128" ht="25.5" x14ac:dyDescent="0.2">
      <c r="A503" s="13" t="s">
        <v>477</v>
      </c>
      <c r="B503" s="13" t="s">
        <v>1898</v>
      </c>
      <c r="C503" s="39" t="s">
        <v>3538</v>
      </c>
      <c r="D503" s="1" t="s">
        <v>334</v>
      </c>
      <c r="E503" s="13" t="s">
        <v>129</v>
      </c>
      <c r="F503" s="13">
        <v>71</v>
      </c>
      <c r="G503" s="13">
        <v>8</v>
      </c>
      <c r="H503" s="13">
        <v>19</v>
      </c>
      <c r="I503" s="40">
        <f t="shared" si="294"/>
        <v>27</v>
      </c>
      <c r="J503" s="19">
        <f t="shared" si="295"/>
        <v>1.8867192049381531</v>
      </c>
      <c r="K503" s="1">
        <v>7</v>
      </c>
      <c r="L503" s="1">
        <v>14</v>
      </c>
      <c r="M503" s="1">
        <v>4</v>
      </c>
      <c r="N503" s="1">
        <v>101</v>
      </c>
      <c r="O503" s="1">
        <v>43</v>
      </c>
      <c r="P503" s="1">
        <v>18</v>
      </c>
      <c r="Q503" s="1">
        <v>104</v>
      </c>
      <c r="R503" s="15">
        <f t="shared" si="296"/>
        <v>7.9207920792079209E-2</v>
      </c>
      <c r="S503" s="15">
        <f t="shared" si="297"/>
        <v>4.9382716049382713E-2</v>
      </c>
      <c r="T503" s="16">
        <v>858.63333333330002</v>
      </c>
      <c r="U503" s="16">
        <f t="shared" si="298"/>
        <v>12.09342723004648</v>
      </c>
      <c r="V503" s="16">
        <v>846.32</v>
      </c>
      <c r="W503" s="16">
        <f t="shared" si="299"/>
        <v>11.92</v>
      </c>
      <c r="X503" s="16">
        <v>2599.34</v>
      </c>
      <c r="Y503" s="16">
        <f t="shared" si="300"/>
        <v>36.610422535211271</v>
      </c>
      <c r="Z503" s="21">
        <f t="shared" si="301"/>
        <v>0.24561912666949146</v>
      </c>
      <c r="AA503" s="20">
        <f t="shared" si="302"/>
        <v>161.36842105263159</v>
      </c>
      <c r="AB503">
        <v>10</v>
      </c>
      <c r="AC503" s="1">
        <v>117</v>
      </c>
      <c r="AD503" s="1">
        <v>104</v>
      </c>
      <c r="AE503" s="1">
        <v>23</v>
      </c>
      <c r="AF503" s="1">
        <v>14</v>
      </c>
      <c r="AG503" s="15">
        <f t="shared" si="303"/>
        <v>0.21052631578947367</v>
      </c>
      <c r="AH503" s="15">
        <f t="shared" si="304"/>
        <v>0.47368421052631576</v>
      </c>
      <c r="AI503" s="15">
        <f t="shared" si="305"/>
        <v>0.68421052631578938</v>
      </c>
      <c r="AJ503" s="1">
        <v>235</v>
      </c>
      <c r="AK503" s="21">
        <f t="shared" si="306"/>
        <v>0.30012771392081738</v>
      </c>
      <c r="AL503" s="1">
        <v>239</v>
      </c>
      <c r="AM503" s="21">
        <f t="shared" si="307"/>
        <v>0.30523627075351212</v>
      </c>
      <c r="AN503" s="1">
        <v>309</v>
      </c>
      <c r="AO503" s="21">
        <f t="shared" si="308"/>
        <v>0.3946360153256705</v>
      </c>
      <c r="AP503" s="21">
        <f t="shared" si="309"/>
        <v>0.49578059071729957</v>
      </c>
      <c r="AQ503" s="1">
        <v>5</v>
      </c>
      <c r="AR503" s="4">
        <v>0.38</v>
      </c>
      <c r="AS503" s="41">
        <v>299</v>
      </c>
      <c r="AT503" s="41">
        <v>291</v>
      </c>
      <c r="AU503" s="41">
        <v>288</v>
      </c>
      <c r="AV503" s="21">
        <f t="shared" si="310"/>
        <v>0.50677966101694916</v>
      </c>
      <c r="AW503" s="26">
        <v>17.41</v>
      </c>
      <c r="AX503" s="42">
        <v>7</v>
      </c>
      <c r="AY503" s="41">
        <v>0.14200000000000002</v>
      </c>
      <c r="AZ503" s="1">
        <v>9</v>
      </c>
      <c r="BA503" s="43">
        <v>0.436</v>
      </c>
      <c r="BB503" s="16">
        <v>50.2</v>
      </c>
      <c r="BC503" s="26">
        <v>17.88</v>
      </c>
      <c r="BD503" s="43">
        <v>-0.19400000000000001</v>
      </c>
      <c r="BE503" s="43">
        <v>1.8660000000000001</v>
      </c>
      <c r="BF503" s="16">
        <v>50.3</v>
      </c>
      <c r="BG503" s="21">
        <f t="shared" si="311"/>
        <v>8.6757990867579904E-2</v>
      </c>
      <c r="BH503" s="44">
        <f t="shared" si="312"/>
        <v>0.90561224489795922</v>
      </c>
      <c r="BI503" s="42">
        <f t="shared" si="313"/>
        <v>992.37023576553918</v>
      </c>
      <c r="BJ503" s="21">
        <f t="shared" si="314"/>
        <v>-7.6297642344608785E-3</v>
      </c>
      <c r="BK503" s="26">
        <f t="shared" si="315"/>
        <v>2.6940164476793647</v>
      </c>
      <c r="BL503" s="26">
        <f t="shared" si="316"/>
        <v>2.623121278003592</v>
      </c>
      <c r="BM503" s="16">
        <f t="shared" si="317"/>
        <v>31.05208431798847</v>
      </c>
      <c r="BN503" s="16">
        <f t="shared" si="318"/>
        <v>27.790906512902922</v>
      </c>
      <c r="BO503" s="16">
        <f t="shared" si="319"/>
        <v>57.354192267700157</v>
      </c>
      <c r="BP503" s="16">
        <f t="shared" si="320"/>
        <v>52.60421589942338</v>
      </c>
      <c r="BQ503" s="16">
        <f t="shared" si="321"/>
        <v>4.7499763682767764</v>
      </c>
      <c r="BR503" s="1">
        <v>38</v>
      </c>
      <c r="BS503" s="1">
        <v>37</v>
      </c>
      <c r="BT503" s="42">
        <v>400</v>
      </c>
      <c r="BU503" s="42">
        <v>355</v>
      </c>
      <c r="BV503" s="42">
        <v>188</v>
      </c>
      <c r="BW503" s="42">
        <v>151</v>
      </c>
      <c r="BX503" s="42">
        <v>199</v>
      </c>
      <c r="BY503" s="42">
        <v>183</v>
      </c>
      <c r="BZ503" s="1">
        <v>393</v>
      </c>
      <c r="CA503" s="1">
        <v>344</v>
      </c>
      <c r="CB503" s="21">
        <f t="shared" si="322"/>
        <v>0.53324287652645863</v>
      </c>
      <c r="CC503" s="4">
        <v>1.18</v>
      </c>
      <c r="CD503" s="45">
        <f t="shared" si="323"/>
        <v>3.3312421910615875</v>
      </c>
      <c r="CE503" s="26">
        <f t="shared" si="324"/>
        <v>2.5852716458793386</v>
      </c>
      <c r="CF503" s="26">
        <f t="shared" si="325"/>
        <v>2.4929405156693618</v>
      </c>
      <c r="CG503" s="26">
        <f t="shared" si="326"/>
        <v>28.41490532212023</v>
      </c>
      <c r="CH503" s="26">
        <f t="shared" si="327"/>
        <v>28.41490532212023</v>
      </c>
      <c r="CI503" s="26">
        <f t="shared" si="328"/>
        <v>56.760562296582975</v>
      </c>
      <c r="CJ503" s="26">
        <f t="shared" si="329"/>
        <v>54.359952911123592</v>
      </c>
      <c r="CK503" s="16">
        <f t="shared" si="330"/>
        <v>2.3493669828173935</v>
      </c>
      <c r="CL503" s="42">
        <v>112</v>
      </c>
      <c r="CM503" s="42">
        <v>108</v>
      </c>
      <c r="CN503" s="42">
        <v>1119</v>
      </c>
      <c r="CO503" s="42">
        <v>1123</v>
      </c>
      <c r="CP503" s="42">
        <v>601</v>
      </c>
      <c r="CQ503" s="42">
        <v>518</v>
      </c>
      <c r="CR503" s="42">
        <v>606</v>
      </c>
      <c r="CS503" s="42">
        <v>627</v>
      </c>
      <c r="CT503" s="1">
        <v>13</v>
      </c>
      <c r="CU503" s="1">
        <v>6</v>
      </c>
      <c r="CV503" s="42">
        <f t="shared" si="331"/>
        <v>-7</v>
      </c>
      <c r="CW503" s="26">
        <f t="shared" si="332"/>
        <v>0.90842035793318476</v>
      </c>
      <c r="CX503" s="26">
        <f t="shared" si="333"/>
        <v>0.41927093443070068</v>
      </c>
      <c r="CY503" s="26">
        <f t="shared" si="334"/>
        <v>-0.48914942350248414</v>
      </c>
      <c r="CZ503" s="13">
        <v>35</v>
      </c>
      <c r="DA503" s="13">
        <v>31</v>
      </c>
      <c r="DB503" s="27">
        <v>32.549999999999997</v>
      </c>
      <c r="DC503" s="27">
        <v>30.87</v>
      </c>
      <c r="DD503" s="27">
        <v>31.85</v>
      </c>
      <c r="DE503" s="27">
        <v>30.87</v>
      </c>
      <c r="DF503" s="13">
        <v>4</v>
      </c>
      <c r="DG503" s="13">
        <v>11</v>
      </c>
      <c r="DH503" s="21">
        <f t="shared" si="335"/>
        <v>0.26666666666666666</v>
      </c>
      <c r="DI503" s="42">
        <v>8</v>
      </c>
      <c r="DJ503" s="42">
        <v>2</v>
      </c>
      <c r="DK503" s="13">
        <v>2</v>
      </c>
      <c r="DL503" s="13">
        <v>0</v>
      </c>
      <c r="DM503" s="13">
        <v>0.25</v>
      </c>
      <c r="DN503" s="13">
        <v>0</v>
      </c>
      <c r="DO503" s="13">
        <v>0</v>
      </c>
      <c r="DP503" s="13">
        <v>0</v>
      </c>
      <c r="DQ503" s="13">
        <v>2</v>
      </c>
      <c r="DR503" s="46">
        <v>1</v>
      </c>
      <c r="DS503" s="13">
        <v>0</v>
      </c>
      <c r="DT503" s="13">
        <v>1</v>
      </c>
      <c r="DU503" s="13">
        <v>-0.5</v>
      </c>
      <c r="DV503" s="13">
        <v>0</v>
      </c>
      <c r="DW503" s="13">
        <v>0</v>
      </c>
      <c r="DX503" s="13">
        <v>0</v>
      </c>
    </row>
    <row r="504" spans="1:128" ht="25.5" x14ac:dyDescent="0.2">
      <c r="A504" s="13" t="s">
        <v>312</v>
      </c>
      <c r="B504" s="13" t="s">
        <v>1043</v>
      </c>
      <c r="C504" s="39" t="s">
        <v>3539</v>
      </c>
      <c r="D504" s="1" t="s">
        <v>287</v>
      </c>
      <c r="E504" s="13" t="s">
        <v>129</v>
      </c>
      <c r="F504" s="13">
        <v>78</v>
      </c>
      <c r="G504" s="13">
        <v>8</v>
      </c>
      <c r="H504" s="13">
        <v>6</v>
      </c>
      <c r="I504" s="40">
        <f t="shared" si="294"/>
        <v>14</v>
      </c>
      <c r="J504" s="19">
        <f t="shared" si="295"/>
        <v>0.971772327626099</v>
      </c>
      <c r="K504" s="1">
        <v>8</v>
      </c>
      <c r="L504" s="1">
        <v>3</v>
      </c>
      <c r="M504" s="1">
        <v>3</v>
      </c>
      <c r="N504" s="1">
        <v>87</v>
      </c>
      <c r="O504" s="1">
        <v>28</v>
      </c>
      <c r="P504" s="1">
        <v>24</v>
      </c>
      <c r="Q504" s="1">
        <v>95</v>
      </c>
      <c r="R504" s="15">
        <f t="shared" si="296"/>
        <v>9.1954022988505746E-2</v>
      </c>
      <c r="S504" s="15">
        <f t="shared" si="297"/>
        <v>5.7553956834532377E-2</v>
      </c>
      <c r="T504" s="16">
        <v>864.4</v>
      </c>
      <c r="U504" s="16">
        <f t="shared" si="298"/>
        <v>11.082051282051282</v>
      </c>
      <c r="V504" s="16">
        <v>868.11</v>
      </c>
      <c r="W504" s="16">
        <f t="shared" si="299"/>
        <v>11.129615384615384</v>
      </c>
      <c r="X504" s="16">
        <v>2949.8</v>
      </c>
      <c r="Y504" s="16">
        <f t="shared" si="300"/>
        <v>37.817948717948717</v>
      </c>
      <c r="Z504" s="21">
        <f t="shared" si="301"/>
        <v>0.22737833002873301</v>
      </c>
      <c r="AA504" s="20">
        <f t="shared" si="302"/>
        <v>46.153846153846153</v>
      </c>
      <c r="AB504">
        <v>34</v>
      </c>
      <c r="AC504" s="1">
        <v>380</v>
      </c>
      <c r="AD504" s="1">
        <v>134</v>
      </c>
      <c r="AE504" s="1">
        <v>27</v>
      </c>
      <c r="AF504" s="1">
        <v>24</v>
      </c>
      <c r="AG504" s="15">
        <f t="shared" si="303"/>
        <v>0.30769230769230771</v>
      </c>
      <c r="AH504" s="15">
        <f t="shared" si="304"/>
        <v>0.23076923076923078</v>
      </c>
      <c r="AI504" s="15">
        <f t="shared" si="305"/>
        <v>0.53846153846153855</v>
      </c>
      <c r="AJ504" s="1">
        <v>214</v>
      </c>
      <c r="AK504" s="21">
        <f t="shared" si="306"/>
        <v>0.26583850931677017</v>
      </c>
      <c r="AL504" s="1">
        <v>258</v>
      </c>
      <c r="AM504" s="21">
        <f t="shared" si="307"/>
        <v>0.32049689440993789</v>
      </c>
      <c r="AN504" s="1">
        <v>333</v>
      </c>
      <c r="AO504" s="21">
        <f t="shared" si="308"/>
        <v>0.41366459627329194</v>
      </c>
      <c r="AP504" s="21">
        <f t="shared" si="309"/>
        <v>0.45338983050847459</v>
      </c>
      <c r="AQ504" s="1">
        <v>5</v>
      </c>
      <c r="AR504" s="4">
        <v>-9.59</v>
      </c>
      <c r="AS504" s="41">
        <v>310</v>
      </c>
      <c r="AT504" s="41">
        <v>295</v>
      </c>
      <c r="AU504" s="41">
        <v>260</v>
      </c>
      <c r="AV504" s="21">
        <f t="shared" si="310"/>
        <v>0.51239669421487599</v>
      </c>
      <c r="AW504" s="26">
        <v>16.829999999999998</v>
      </c>
      <c r="AX504" s="42">
        <v>14</v>
      </c>
      <c r="AY504" s="41">
        <v>-0.69500000000000006</v>
      </c>
      <c r="AZ504" s="1">
        <v>14</v>
      </c>
      <c r="BA504" s="43">
        <v>-1.2210000000000001</v>
      </c>
      <c r="BB504" s="16">
        <v>49.25</v>
      </c>
      <c r="BC504" s="26">
        <v>17.149999999999999</v>
      </c>
      <c r="BD504" s="43">
        <v>-3.22</v>
      </c>
      <c r="BE504" s="43">
        <v>4.202</v>
      </c>
      <c r="BF504" s="16">
        <v>51.6</v>
      </c>
      <c r="BG504" s="21">
        <f t="shared" si="311"/>
        <v>6.5000000000000002E-2</v>
      </c>
      <c r="BH504" s="44">
        <f t="shared" si="312"/>
        <v>0.91279069767441856</v>
      </c>
      <c r="BI504" s="42">
        <f t="shared" si="313"/>
        <v>977.79069767441854</v>
      </c>
      <c r="BJ504" s="21">
        <f t="shared" si="314"/>
        <v>-2.2209302325581437E-2</v>
      </c>
      <c r="BK504" s="26">
        <f t="shared" si="315"/>
        <v>1.7970072917026645</v>
      </c>
      <c r="BL504" s="26">
        <f t="shared" si="316"/>
        <v>2.0734699519646127</v>
      </c>
      <c r="BM504" s="16">
        <f t="shared" si="317"/>
        <v>27.646266026194837</v>
      </c>
      <c r="BN504" s="16">
        <f t="shared" si="318"/>
        <v>23.77578878252756</v>
      </c>
      <c r="BO504" s="16">
        <f t="shared" si="319"/>
        <v>50.661782493002036</v>
      </c>
      <c r="BP504" s="16">
        <f t="shared" si="320"/>
        <v>48.311849880775476</v>
      </c>
      <c r="BQ504" s="16">
        <f t="shared" si="321"/>
        <v>2.34993261222656</v>
      </c>
      <c r="BR504" s="1">
        <v>26</v>
      </c>
      <c r="BS504" s="1">
        <v>30</v>
      </c>
      <c r="BT504" s="42">
        <v>374</v>
      </c>
      <c r="BU504" s="42">
        <v>314</v>
      </c>
      <c r="BV504" s="42">
        <v>153</v>
      </c>
      <c r="BW504" s="42">
        <v>144</v>
      </c>
      <c r="BX504" s="42">
        <v>211</v>
      </c>
      <c r="BY504" s="42">
        <v>180</v>
      </c>
      <c r="BZ504" s="1">
        <v>399</v>
      </c>
      <c r="CA504" s="1">
        <v>354</v>
      </c>
      <c r="CB504" s="21">
        <f t="shared" si="322"/>
        <v>0.52988047808764938</v>
      </c>
      <c r="CC504" s="4">
        <v>-0.67</v>
      </c>
      <c r="CD504" s="45">
        <f t="shared" si="323"/>
        <v>-2.0444233199768309</v>
      </c>
      <c r="CE504" s="26">
        <f t="shared" si="324"/>
        <v>2.9086717743575838</v>
      </c>
      <c r="CF504" s="26">
        <f t="shared" si="325"/>
        <v>2.6239067055393588</v>
      </c>
      <c r="CG504" s="26">
        <f t="shared" si="326"/>
        <v>34.395552240829886</v>
      </c>
      <c r="CH504" s="26">
        <f t="shared" si="327"/>
        <v>28.618889416231614</v>
      </c>
      <c r="CI504" s="26">
        <f t="shared" si="328"/>
        <v>65.679029086717748</v>
      </c>
      <c r="CJ504" s="26">
        <f t="shared" si="329"/>
        <v>56.647908332768331</v>
      </c>
      <c r="CK504" s="16">
        <f t="shared" si="330"/>
        <v>-6.6811881417228562</v>
      </c>
      <c r="CL504" s="42">
        <v>143</v>
      </c>
      <c r="CM504" s="42">
        <v>129</v>
      </c>
      <c r="CN504" s="42">
        <v>1548</v>
      </c>
      <c r="CO504" s="42">
        <v>1278</v>
      </c>
      <c r="CP504" s="42">
        <v>669</v>
      </c>
      <c r="CQ504" s="42">
        <v>529</v>
      </c>
      <c r="CR504" s="42">
        <v>849</v>
      </c>
      <c r="CS504" s="42">
        <v>869</v>
      </c>
      <c r="CT504" s="1">
        <v>10</v>
      </c>
      <c r="CU504" s="1">
        <v>11</v>
      </c>
      <c r="CV504" s="42">
        <f t="shared" si="331"/>
        <v>1</v>
      </c>
      <c r="CW504" s="26">
        <f t="shared" si="332"/>
        <v>0.69412309116149939</v>
      </c>
      <c r="CX504" s="26">
        <f t="shared" si="333"/>
        <v>0.76353540027764932</v>
      </c>
      <c r="CY504" s="26">
        <f t="shared" si="334"/>
        <v>6.9412309116149928E-2</v>
      </c>
      <c r="CZ504" s="13">
        <v>35</v>
      </c>
      <c r="DA504" s="13">
        <v>31</v>
      </c>
      <c r="DB504" s="27">
        <v>34.549999999999997</v>
      </c>
      <c r="DC504" s="27">
        <v>39.619999999999997</v>
      </c>
      <c r="DD504" s="27">
        <v>39.06</v>
      </c>
      <c r="DE504" s="27">
        <v>38.64</v>
      </c>
      <c r="DF504" s="13">
        <v>5</v>
      </c>
      <c r="DG504" s="13">
        <v>5</v>
      </c>
      <c r="DH504" s="21">
        <f t="shared" si="335"/>
        <v>0.5</v>
      </c>
      <c r="DI504" s="42">
        <v>2</v>
      </c>
      <c r="DJ504" s="42">
        <v>1</v>
      </c>
      <c r="DK504" s="13">
        <v>0</v>
      </c>
      <c r="DL504" s="13">
        <v>0</v>
      </c>
      <c r="DM504" s="13">
        <v>0</v>
      </c>
      <c r="DN504" s="13">
        <v>0</v>
      </c>
      <c r="DO504" s="13">
        <v>0</v>
      </c>
      <c r="DP504" s="13">
        <v>0</v>
      </c>
      <c r="DQ504" s="13">
        <v>4</v>
      </c>
      <c r="DR504" s="46">
        <v>3</v>
      </c>
      <c r="DS504" s="13">
        <v>0</v>
      </c>
      <c r="DT504" s="13">
        <v>0</v>
      </c>
      <c r="DU504" s="13">
        <v>0</v>
      </c>
      <c r="DV504" s="13">
        <v>0</v>
      </c>
      <c r="DW504" s="13">
        <v>0</v>
      </c>
      <c r="DX504" s="13">
        <v>0</v>
      </c>
    </row>
    <row r="505" spans="1:128" ht="25.5" x14ac:dyDescent="0.2">
      <c r="A505" s="13" t="s">
        <v>628</v>
      </c>
      <c r="B505" s="13" t="s">
        <v>1043</v>
      </c>
      <c r="C505" s="39" t="s">
        <v>3540</v>
      </c>
      <c r="D505" s="1" t="s">
        <v>153</v>
      </c>
      <c r="E505" s="13" t="s">
        <v>173</v>
      </c>
      <c r="F505" s="13">
        <v>74</v>
      </c>
      <c r="G505" s="13">
        <v>3</v>
      </c>
      <c r="H505" s="13">
        <v>16</v>
      </c>
      <c r="I505" s="40">
        <f t="shared" si="294"/>
        <v>19</v>
      </c>
      <c r="J505" s="19">
        <f t="shared" si="295"/>
        <v>0.82944279391254894</v>
      </c>
      <c r="K505" s="1">
        <v>3</v>
      </c>
      <c r="L505" s="1">
        <v>9</v>
      </c>
      <c r="M505" s="1">
        <v>6</v>
      </c>
      <c r="N505" s="1">
        <v>44</v>
      </c>
      <c r="O505" s="1">
        <v>37</v>
      </c>
      <c r="P505" s="1">
        <v>45</v>
      </c>
      <c r="Q505" s="1">
        <v>31</v>
      </c>
      <c r="R505" s="15">
        <f t="shared" si="296"/>
        <v>6.8181818181818177E-2</v>
      </c>
      <c r="S505" s="15">
        <f t="shared" si="297"/>
        <v>2.3809523809523808E-2</v>
      </c>
      <c r="T505" s="16">
        <v>1374.4166666666999</v>
      </c>
      <c r="U505" s="16">
        <f t="shared" si="298"/>
        <v>18.573198198198646</v>
      </c>
      <c r="V505" s="16">
        <v>1270.92</v>
      </c>
      <c r="W505" s="16">
        <f t="shared" si="299"/>
        <v>17.174594594594595</v>
      </c>
      <c r="X505" s="16">
        <v>2224.44</v>
      </c>
      <c r="Y505" s="16">
        <f t="shared" si="300"/>
        <v>30.060000000000002</v>
      </c>
      <c r="Z505" s="21">
        <f t="shared" si="301"/>
        <v>0.36360203240867894</v>
      </c>
      <c r="AA505" s="20">
        <f t="shared" si="302"/>
        <v>109.16666666666667</v>
      </c>
      <c r="AB505">
        <v>96</v>
      </c>
      <c r="AC505" s="1">
        <v>50</v>
      </c>
      <c r="AD505" s="1">
        <v>99</v>
      </c>
      <c r="AE505" s="1">
        <v>31</v>
      </c>
      <c r="AF505" s="1">
        <v>20</v>
      </c>
      <c r="AG505" s="15">
        <f t="shared" si="303"/>
        <v>5.5555555555555552E-2</v>
      </c>
      <c r="AH505" s="15">
        <f t="shared" si="304"/>
        <v>0.27777777777777779</v>
      </c>
      <c r="AI505" s="15">
        <f t="shared" si="305"/>
        <v>0.33333333333333337</v>
      </c>
      <c r="AJ505" s="1">
        <v>410</v>
      </c>
      <c r="AK505" s="21">
        <f t="shared" si="306"/>
        <v>0.32283464566929132</v>
      </c>
      <c r="AL505" s="1">
        <v>364</v>
      </c>
      <c r="AM505" s="21">
        <f t="shared" si="307"/>
        <v>0.28661417322834648</v>
      </c>
      <c r="AN505" s="1">
        <v>496</v>
      </c>
      <c r="AO505" s="21">
        <f t="shared" si="308"/>
        <v>0.3905511811023622</v>
      </c>
      <c r="AP505" s="21">
        <f t="shared" si="309"/>
        <v>0.52971576227390182</v>
      </c>
      <c r="AQ505" s="1">
        <v>5</v>
      </c>
      <c r="AR505" s="4">
        <v>-2.37</v>
      </c>
      <c r="AS505" s="41">
        <v>474</v>
      </c>
      <c r="AT505" s="41">
        <v>465</v>
      </c>
      <c r="AU505" s="41">
        <v>419</v>
      </c>
      <c r="AV505" s="21">
        <f t="shared" si="310"/>
        <v>0.50479233226837061</v>
      </c>
      <c r="AW505" s="26">
        <v>17.649999999999999</v>
      </c>
      <c r="AX505" s="42">
        <v>2</v>
      </c>
      <c r="AY505" s="41">
        <v>1.3839999999999999</v>
      </c>
      <c r="AZ505" s="1">
        <v>1</v>
      </c>
      <c r="BA505" s="43">
        <v>0.51900000000000002</v>
      </c>
      <c r="BB505" s="16">
        <v>50.11</v>
      </c>
      <c r="BC505" s="26">
        <v>17.29</v>
      </c>
      <c r="BD505" s="43">
        <v>2.1850000000000001</v>
      </c>
      <c r="BE505" s="43">
        <v>6.3970000000000002</v>
      </c>
      <c r="BF505" s="16">
        <v>52.01</v>
      </c>
      <c r="BG505" s="21">
        <f t="shared" si="311"/>
        <v>8.2442748091603055E-2</v>
      </c>
      <c r="BH505" s="44">
        <f t="shared" si="312"/>
        <v>0.94045534150612964</v>
      </c>
      <c r="BI505" s="42">
        <f t="shared" si="313"/>
        <v>1022.8980895977327</v>
      </c>
      <c r="BJ505" s="21">
        <f t="shared" si="314"/>
        <v>2.2898089597732693E-2</v>
      </c>
      <c r="BK505" s="26">
        <f t="shared" si="315"/>
        <v>2.5493343404777642</v>
      </c>
      <c r="BL505" s="26">
        <f t="shared" si="316"/>
        <v>1.6051364365971108</v>
      </c>
      <c r="BM505" s="16">
        <f t="shared" si="317"/>
        <v>30.922481352091399</v>
      </c>
      <c r="BN505" s="16">
        <f t="shared" si="318"/>
        <v>26.956850155792655</v>
      </c>
      <c r="BO505" s="16">
        <f t="shared" si="319"/>
        <v>55.566046643376453</v>
      </c>
      <c r="BP505" s="16">
        <f t="shared" si="320"/>
        <v>49.759229534510425</v>
      </c>
      <c r="BQ505" s="16">
        <f t="shared" si="321"/>
        <v>5.8068171088660279</v>
      </c>
      <c r="BR505" s="1">
        <v>54</v>
      </c>
      <c r="BS505" s="1">
        <v>34</v>
      </c>
      <c r="BT505" s="42">
        <v>601</v>
      </c>
      <c r="BU505" s="42">
        <v>537</v>
      </c>
      <c r="BV505" s="42">
        <v>224</v>
      </c>
      <c r="BW505" s="42">
        <v>197</v>
      </c>
      <c r="BX505" s="42">
        <v>286</v>
      </c>
      <c r="BY505" s="42">
        <v>298</v>
      </c>
      <c r="BZ505" s="1">
        <v>550</v>
      </c>
      <c r="CA505" s="1">
        <v>501</v>
      </c>
      <c r="CB505" s="21">
        <f t="shared" si="322"/>
        <v>0.52331113225499526</v>
      </c>
      <c r="CC505" s="4">
        <v>-0.02</v>
      </c>
      <c r="CD505" s="45">
        <f t="shared" si="323"/>
        <v>-0.87436118570761678</v>
      </c>
      <c r="CE505" s="26">
        <f t="shared" si="324"/>
        <v>2.1308733883584181</v>
      </c>
      <c r="CF505" s="26">
        <f t="shared" si="325"/>
        <v>2.1848195500890109</v>
      </c>
      <c r="CG505" s="26">
        <f t="shared" si="326"/>
        <v>30.560500620380861</v>
      </c>
      <c r="CH505" s="26">
        <f t="shared" si="327"/>
        <v>27.080973188757618</v>
      </c>
      <c r="CI505" s="26">
        <f t="shared" si="328"/>
        <v>56.562550574526625</v>
      </c>
      <c r="CJ505" s="26">
        <f t="shared" si="329"/>
        <v>49.846253439067809</v>
      </c>
      <c r="CK505" s="16">
        <f t="shared" si="330"/>
        <v>-0.9094800265927887</v>
      </c>
      <c r="CL505" s="42">
        <v>79</v>
      </c>
      <c r="CM505" s="42">
        <v>81</v>
      </c>
      <c r="CN505" s="42">
        <v>1054</v>
      </c>
      <c r="CO505" s="42">
        <v>923</v>
      </c>
      <c r="CP505" s="42">
        <v>430</v>
      </c>
      <c r="CQ505" s="42">
        <v>366</v>
      </c>
      <c r="CR505" s="42">
        <v>478</v>
      </c>
      <c r="CS505" s="42">
        <v>534</v>
      </c>
      <c r="CT505" s="1">
        <v>4</v>
      </c>
      <c r="CU505" s="1">
        <v>4</v>
      </c>
      <c r="CV505" s="42">
        <f t="shared" si="331"/>
        <v>0</v>
      </c>
      <c r="CW505" s="26">
        <f t="shared" si="332"/>
        <v>0.17461953556053661</v>
      </c>
      <c r="CX505" s="26">
        <f t="shared" si="333"/>
        <v>0.17461953556053661</v>
      </c>
      <c r="CY505" s="26">
        <f t="shared" si="334"/>
        <v>0</v>
      </c>
      <c r="CZ505" s="13">
        <v>49</v>
      </c>
      <c r="DA505" s="13">
        <v>44</v>
      </c>
      <c r="DB505" s="27">
        <v>47.02</v>
      </c>
      <c r="DC505" s="27">
        <v>48.08</v>
      </c>
      <c r="DD505" s="27">
        <v>49.79</v>
      </c>
      <c r="DE505" s="27">
        <v>45.74</v>
      </c>
      <c r="DF505" s="1"/>
      <c r="DG505" s="1"/>
      <c r="DH505" s="21" t="str">
        <f t="shared" si="335"/>
        <v xml:space="preserve"> </v>
      </c>
      <c r="DI505" s="42"/>
      <c r="DJ505" s="42"/>
      <c r="DK505" s="1"/>
      <c r="DL505" s="1"/>
      <c r="DM505" s="1"/>
      <c r="DN505" s="1"/>
      <c r="DO505" s="1"/>
      <c r="DP505" s="1"/>
      <c r="DQ505" s="1"/>
      <c r="DR505" s="42"/>
      <c r="DS505" s="1"/>
      <c r="DT505" s="1"/>
      <c r="DU505" s="1"/>
      <c r="DV505" s="1"/>
      <c r="DW505" s="1"/>
      <c r="DX505" s="13"/>
    </row>
    <row r="506" spans="1:128" ht="25.5" x14ac:dyDescent="0.2">
      <c r="A506" s="13" t="s">
        <v>1900</v>
      </c>
      <c r="B506" s="13" t="s">
        <v>1901</v>
      </c>
      <c r="C506" s="39" t="s">
        <v>3541</v>
      </c>
      <c r="D506" s="1" t="s">
        <v>206</v>
      </c>
      <c r="E506" s="13" t="s">
        <v>173</v>
      </c>
      <c r="F506" s="13">
        <v>56</v>
      </c>
      <c r="G506" s="13">
        <v>5</v>
      </c>
      <c r="H506" s="13">
        <v>13</v>
      </c>
      <c r="I506" s="40">
        <f t="shared" si="294"/>
        <v>18</v>
      </c>
      <c r="J506" s="19">
        <f t="shared" si="295"/>
        <v>1.1768979295313775</v>
      </c>
      <c r="K506" s="1">
        <v>5</v>
      </c>
      <c r="L506" s="1">
        <v>5</v>
      </c>
      <c r="M506" s="1">
        <v>6</v>
      </c>
      <c r="N506" s="1">
        <v>79</v>
      </c>
      <c r="O506" s="1">
        <v>32</v>
      </c>
      <c r="P506" s="1">
        <v>58</v>
      </c>
      <c r="Q506" s="1">
        <v>49</v>
      </c>
      <c r="R506" s="15">
        <f t="shared" si="296"/>
        <v>6.3291139240506333E-2</v>
      </c>
      <c r="S506" s="15">
        <f t="shared" si="297"/>
        <v>2.9585798816568046E-2</v>
      </c>
      <c r="T506" s="16">
        <v>917.66666666670005</v>
      </c>
      <c r="U506" s="16">
        <f t="shared" si="298"/>
        <v>16.38690476190536</v>
      </c>
      <c r="V506" s="16">
        <v>868.33</v>
      </c>
      <c r="W506" s="16">
        <f t="shared" si="299"/>
        <v>15.505892857142857</v>
      </c>
      <c r="X506" s="16">
        <v>1852.12</v>
      </c>
      <c r="Y506" s="16">
        <f t="shared" si="300"/>
        <v>33.073571428571427</v>
      </c>
      <c r="Z506" s="21">
        <f t="shared" si="301"/>
        <v>0.31918616405374117</v>
      </c>
      <c r="AA506" s="20">
        <f t="shared" si="302"/>
        <v>52.435897435897438</v>
      </c>
      <c r="AB506">
        <v>90</v>
      </c>
      <c r="AC506" s="1">
        <v>74</v>
      </c>
      <c r="AD506" s="1">
        <v>97</v>
      </c>
      <c r="AE506" s="1">
        <v>30</v>
      </c>
      <c r="AF506" s="1">
        <v>9</v>
      </c>
      <c r="AG506" s="15">
        <f t="shared" si="303"/>
        <v>0.12820512820512819</v>
      </c>
      <c r="AH506" s="15">
        <f t="shared" si="304"/>
        <v>0.28205128205128205</v>
      </c>
      <c r="AI506" s="15">
        <f t="shared" si="305"/>
        <v>0.41025641025641024</v>
      </c>
      <c r="AJ506" s="1">
        <v>267</v>
      </c>
      <c r="AK506" s="21">
        <f t="shared" si="306"/>
        <v>0.32841328413284132</v>
      </c>
      <c r="AL506" s="1">
        <v>267</v>
      </c>
      <c r="AM506" s="21">
        <f t="shared" si="307"/>
        <v>0.32841328413284132</v>
      </c>
      <c r="AN506" s="1">
        <v>279</v>
      </c>
      <c r="AO506" s="21">
        <f t="shared" si="308"/>
        <v>0.34317343173431736</v>
      </c>
      <c r="AP506" s="21">
        <f t="shared" si="309"/>
        <v>0.5</v>
      </c>
      <c r="AQ506" s="1">
        <v>3</v>
      </c>
      <c r="AR506" s="4">
        <v>-5.96</v>
      </c>
      <c r="AS506" s="41">
        <v>338</v>
      </c>
      <c r="AT506" s="41">
        <v>297</v>
      </c>
      <c r="AU506" s="41">
        <v>283</v>
      </c>
      <c r="AV506" s="21">
        <f t="shared" si="310"/>
        <v>0.5322834645669291</v>
      </c>
      <c r="AW506" s="26">
        <v>17.32</v>
      </c>
      <c r="AX506" s="42">
        <v>5</v>
      </c>
      <c r="AY506" s="41">
        <v>-4.7E-2</v>
      </c>
      <c r="AZ506" s="1">
        <v>5</v>
      </c>
      <c r="BA506" s="43">
        <v>-1.52</v>
      </c>
      <c r="BB506" s="16">
        <v>49.28</v>
      </c>
      <c r="BC506" s="26">
        <v>16.059999999999999</v>
      </c>
      <c r="BD506" s="43">
        <v>-1.651</v>
      </c>
      <c r="BE506" s="43">
        <v>8.9749999999999996</v>
      </c>
      <c r="BF506" s="16">
        <v>54.13</v>
      </c>
      <c r="BG506" s="21">
        <f t="shared" si="311"/>
        <v>9.5354523227383858E-2</v>
      </c>
      <c r="BH506" s="44">
        <f t="shared" si="312"/>
        <v>0.92947103274559195</v>
      </c>
      <c r="BI506" s="42">
        <f t="shared" si="313"/>
        <v>1024.8255559729757</v>
      </c>
      <c r="BJ506" s="21">
        <f t="shared" si="314"/>
        <v>2.482555597297581E-2</v>
      </c>
      <c r="BK506" s="26">
        <f t="shared" si="315"/>
        <v>2.6948280031785146</v>
      </c>
      <c r="BL506" s="26">
        <f t="shared" si="316"/>
        <v>1.9347483099743186</v>
      </c>
      <c r="BM506" s="16">
        <f t="shared" si="317"/>
        <v>28.261144956410579</v>
      </c>
      <c r="BN506" s="16">
        <f t="shared" si="318"/>
        <v>27.43196710927873</v>
      </c>
      <c r="BO506" s="16">
        <f t="shared" si="319"/>
        <v>57.973351145301898</v>
      </c>
      <c r="BP506" s="16">
        <f t="shared" si="320"/>
        <v>51.409026522174749</v>
      </c>
      <c r="BQ506" s="16">
        <f t="shared" si="321"/>
        <v>6.564324623127149</v>
      </c>
      <c r="BR506" s="1">
        <v>39</v>
      </c>
      <c r="BS506" s="1">
        <v>28</v>
      </c>
      <c r="BT506" s="42">
        <v>370</v>
      </c>
      <c r="BU506" s="42">
        <v>369</v>
      </c>
      <c r="BV506" s="42">
        <v>208</v>
      </c>
      <c r="BW506" s="42">
        <v>155</v>
      </c>
      <c r="BX506" s="42">
        <v>192</v>
      </c>
      <c r="BY506" s="42">
        <v>222</v>
      </c>
      <c r="BZ506" s="1">
        <v>378</v>
      </c>
      <c r="CA506" s="1">
        <v>385</v>
      </c>
      <c r="CB506" s="21">
        <f t="shared" si="322"/>
        <v>0.49541284403669728</v>
      </c>
      <c r="CC506" s="4">
        <v>-4.67</v>
      </c>
      <c r="CD506" s="45">
        <f t="shared" si="323"/>
        <v>-4.02067537687285</v>
      </c>
      <c r="CE506" s="26">
        <f t="shared" si="324"/>
        <v>2.1380904045094269</v>
      </c>
      <c r="CF506" s="26">
        <f t="shared" si="325"/>
        <v>2.2028810228278948</v>
      </c>
      <c r="CG506" s="26">
        <f t="shared" si="326"/>
        <v>32.978424724099952</v>
      </c>
      <c r="CH506" s="26">
        <f t="shared" si="327"/>
        <v>26.110619182342397</v>
      </c>
      <c r="CI506" s="26">
        <f t="shared" si="328"/>
        <v>60.870785910200212</v>
      </c>
      <c r="CJ506" s="26">
        <f t="shared" si="329"/>
        <v>47.977452864825182</v>
      </c>
      <c r="CK506" s="16">
        <f t="shared" si="330"/>
        <v>-6.3290084222478811</v>
      </c>
      <c r="CL506" s="42">
        <v>66</v>
      </c>
      <c r="CM506" s="42">
        <v>68</v>
      </c>
      <c r="CN506" s="42">
        <v>952</v>
      </c>
      <c r="CO506" s="42">
        <v>738</v>
      </c>
      <c r="CP506" s="42">
        <v>396</v>
      </c>
      <c r="CQ506" s="42">
        <v>345</v>
      </c>
      <c r="CR506" s="42">
        <v>330</v>
      </c>
      <c r="CS506" s="42">
        <v>465</v>
      </c>
      <c r="CT506" s="1">
        <v>4</v>
      </c>
      <c r="CU506" s="1">
        <v>6</v>
      </c>
      <c r="CV506" s="42">
        <f t="shared" si="331"/>
        <v>2</v>
      </c>
      <c r="CW506" s="26">
        <f t="shared" si="332"/>
        <v>0.26153287322919494</v>
      </c>
      <c r="CX506" s="26">
        <f t="shared" si="333"/>
        <v>0.39229930984379241</v>
      </c>
      <c r="CY506" s="26">
        <f t="shared" si="334"/>
        <v>0.13076643661459747</v>
      </c>
      <c r="CZ506" s="13">
        <v>33</v>
      </c>
      <c r="DA506" s="13">
        <v>33</v>
      </c>
      <c r="DB506" s="27">
        <v>30.97</v>
      </c>
      <c r="DC506" s="27">
        <v>27.66</v>
      </c>
      <c r="DD506" s="27">
        <v>33.270000000000003</v>
      </c>
      <c r="DE506" s="27">
        <v>28.95</v>
      </c>
      <c r="DF506" s="1"/>
      <c r="DG506" s="1"/>
      <c r="DH506" s="21" t="str">
        <f t="shared" si="335"/>
        <v xml:space="preserve"> </v>
      </c>
      <c r="DI506" s="42"/>
      <c r="DJ506" s="42"/>
      <c r="DK506" s="1"/>
      <c r="DL506" s="1"/>
      <c r="DM506" s="1"/>
      <c r="DN506" s="1"/>
      <c r="DO506" s="1"/>
      <c r="DP506" s="1"/>
      <c r="DQ506" s="1"/>
      <c r="DR506" s="42"/>
      <c r="DS506" s="1"/>
      <c r="DT506" s="1"/>
      <c r="DU506" s="1"/>
      <c r="DV506" s="1"/>
      <c r="DW506" s="1"/>
      <c r="DX506" s="13"/>
    </row>
    <row r="507" spans="1:128" ht="25.5" x14ac:dyDescent="0.2">
      <c r="A507" s="13" t="s">
        <v>665</v>
      </c>
      <c r="B507" s="13" t="s">
        <v>1903</v>
      </c>
      <c r="C507" s="39" t="s">
        <v>3542</v>
      </c>
      <c r="D507" s="13" t="s">
        <v>446</v>
      </c>
      <c r="E507" s="13" t="s">
        <v>207</v>
      </c>
      <c r="F507" s="13">
        <v>8</v>
      </c>
      <c r="G507" s="13">
        <v>0</v>
      </c>
      <c r="H507" s="13">
        <v>1</v>
      </c>
      <c r="I507" s="40">
        <f t="shared" si="294"/>
        <v>1</v>
      </c>
      <c r="J507" s="19">
        <f t="shared" si="295"/>
        <v>0.68689181453921011</v>
      </c>
      <c r="K507" s="1">
        <v>0</v>
      </c>
      <c r="L507" s="1">
        <v>0</v>
      </c>
      <c r="M507" s="1">
        <v>1</v>
      </c>
      <c r="N507" s="1">
        <v>8</v>
      </c>
      <c r="O507" s="1">
        <v>12</v>
      </c>
      <c r="P507" s="1">
        <v>2</v>
      </c>
      <c r="Q507" s="1">
        <v>16</v>
      </c>
      <c r="R507" s="15">
        <f t="shared" si="296"/>
        <v>0</v>
      </c>
      <c r="S507" s="15">
        <f t="shared" si="297"/>
        <v>0</v>
      </c>
      <c r="T507" s="16">
        <v>87.35</v>
      </c>
      <c r="U507" s="16">
        <f t="shared" si="298"/>
        <v>10.918749999999999</v>
      </c>
      <c r="V507" s="16">
        <v>87.76</v>
      </c>
      <c r="W507" s="16">
        <f t="shared" si="299"/>
        <v>10.97</v>
      </c>
      <c r="X507" s="16">
        <v>312.29000000000002</v>
      </c>
      <c r="Y507" s="16">
        <f t="shared" si="300"/>
        <v>39.036250000000003</v>
      </c>
      <c r="Z507" s="21">
        <f t="shared" si="301"/>
        <v>0.21937257842769656</v>
      </c>
      <c r="AA507" s="20">
        <f t="shared" si="302"/>
        <v>0</v>
      </c>
      <c r="AB507">
        <v>2</v>
      </c>
      <c r="AC507" s="1">
        <v>14</v>
      </c>
      <c r="AD507" s="1">
        <v>12</v>
      </c>
      <c r="AE507" s="1">
        <v>0</v>
      </c>
      <c r="AF507" s="1">
        <v>2</v>
      </c>
      <c r="AG507" s="15">
        <f t="shared" si="303"/>
        <v>0</v>
      </c>
      <c r="AH507" s="15">
        <f t="shared" si="304"/>
        <v>0.33333333333333331</v>
      </c>
      <c r="AI507" s="15">
        <f t="shared" si="305"/>
        <v>0.33333333333333331</v>
      </c>
      <c r="AJ507" s="1">
        <v>21</v>
      </c>
      <c r="AK507" s="21">
        <f t="shared" si="306"/>
        <v>0.27272727272727271</v>
      </c>
      <c r="AL507" s="1">
        <v>14</v>
      </c>
      <c r="AM507" s="21">
        <f t="shared" si="307"/>
        <v>0.18181818181818182</v>
      </c>
      <c r="AN507" s="1">
        <v>42</v>
      </c>
      <c r="AO507" s="21">
        <f t="shared" si="308"/>
        <v>0.54545454545454541</v>
      </c>
      <c r="AP507" s="21">
        <f t="shared" si="309"/>
        <v>0.6</v>
      </c>
      <c r="AQ507" s="1">
        <v>13</v>
      </c>
      <c r="AR507" s="4">
        <v>3.16</v>
      </c>
      <c r="AS507" s="41">
        <v>31</v>
      </c>
      <c r="AT507" s="41">
        <v>22</v>
      </c>
      <c r="AU507" s="41">
        <v>30</v>
      </c>
      <c r="AV507" s="21">
        <f t="shared" si="310"/>
        <v>0.58490566037735847</v>
      </c>
      <c r="AW507" s="26">
        <v>17.04</v>
      </c>
      <c r="AX507" s="42">
        <v>11</v>
      </c>
      <c r="AY507" s="41">
        <v>1.069</v>
      </c>
      <c r="AZ507" s="1">
        <v>1</v>
      </c>
      <c r="BA507" s="43">
        <v>0.57899999999999996</v>
      </c>
      <c r="BB507" s="16">
        <v>50.52</v>
      </c>
      <c r="BC507" s="26">
        <v>16.64</v>
      </c>
      <c r="BD507" s="43">
        <v>4.5999999999999999E-2</v>
      </c>
      <c r="BE507" s="43">
        <v>-3.0430000000000001</v>
      </c>
      <c r="BF507" s="16">
        <v>49.05</v>
      </c>
      <c r="BG507" s="21">
        <f t="shared" si="311"/>
        <v>6.3829787234042548E-2</v>
      </c>
      <c r="BH507" s="44">
        <f t="shared" si="312"/>
        <v>0.8666666666666667</v>
      </c>
      <c r="BI507" s="42">
        <f t="shared" si="313"/>
        <v>930.4964539007093</v>
      </c>
      <c r="BJ507" s="21">
        <f t="shared" si="314"/>
        <v>-6.9503546099290756E-2</v>
      </c>
      <c r="BK507" s="26">
        <f t="shared" si="315"/>
        <v>2.051048313582498</v>
      </c>
      <c r="BL507" s="26">
        <f t="shared" si="316"/>
        <v>4.1020966271649959</v>
      </c>
      <c r="BM507" s="16">
        <f t="shared" si="317"/>
        <v>32.133090246125796</v>
      </c>
      <c r="BN507" s="16">
        <f t="shared" si="318"/>
        <v>30.765724703737462</v>
      </c>
      <c r="BO507" s="16">
        <f t="shared" si="319"/>
        <v>73.837739288969914</v>
      </c>
      <c r="BP507" s="16">
        <f t="shared" si="320"/>
        <v>54.694621695533272</v>
      </c>
      <c r="BQ507" s="16">
        <f t="shared" si="321"/>
        <v>19.143117593436642</v>
      </c>
      <c r="BR507" s="1">
        <v>3</v>
      </c>
      <c r="BS507" s="1">
        <v>6</v>
      </c>
      <c r="BT507" s="42">
        <v>44</v>
      </c>
      <c r="BU507" s="42">
        <v>39</v>
      </c>
      <c r="BV507" s="42">
        <v>35</v>
      </c>
      <c r="BW507" s="42">
        <v>13</v>
      </c>
      <c r="BX507" s="42">
        <v>22</v>
      </c>
      <c r="BY507" s="42">
        <v>26</v>
      </c>
      <c r="BZ507" s="1">
        <v>55</v>
      </c>
      <c r="CA507" s="1">
        <v>40</v>
      </c>
      <c r="CB507" s="21">
        <f t="shared" si="322"/>
        <v>0.57894736842105265</v>
      </c>
      <c r="CC507" s="4">
        <v>6.36</v>
      </c>
      <c r="CD507" s="45">
        <f t="shared" si="323"/>
        <v>20.275117593436644</v>
      </c>
      <c r="CE507" s="26">
        <f t="shared" si="324"/>
        <v>0.96064555381216177</v>
      </c>
      <c r="CF507" s="26">
        <f t="shared" si="325"/>
        <v>4.2268404367735117</v>
      </c>
      <c r="CG507" s="26">
        <f t="shared" si="326"/>
        <v>29.780012168177013</v>
      </c>
      <c r="CH507" s="26">
        <f t="shared" si="327"/>
        <v>29.972141278939443</v>
      </c>
      <c r="CI507" s="26">
        <f t="shared" si="328"/>
        <v>57.446604117967276</v>
      </c>
      <c r="CJ507" s="26">
        <f t="shared" si="329"/>
        <v>53.796151013481058</v>
      </c>
      <c r="CK507" s="16">
        <f t="shared" si="330"/>
        <v>15.492664488950425</v>
      </c>
      <c r="CL507" s="42">
        <v>5</v>
      </c>
      <c r="CM507" s="42">
        <v>22</v>
      </c>
      <c r="CN507" s="42">
        <v>150</v>
      </c>
      <c r="CO507" s="42">
        <v>134</v>
      </c>
      <c r="CP507" s="42">
        <v>68</v>
      </c>
      <c r="CQ507" s="42">
        <v>56</v>
      </c>
      <c r="CR507" s="42">
        <v>68</v>
      </c>
      <c r="CS507" s="42">
        <v>76</v>
      </c>
      <c r="CT507" s="1">
        <v>0</v>
      </c>
      <c r="CU507" s="1">
        <v>2</v>
      </c>
      <c r="CV507" s="42">
        <f t="shared" si="331"/>
        <v>2</v>
      </c>
      <c r="CW507" s="26">
        <f t="shared" si="332"/>
        <v>0</v>
      </c>
      <c r="CX507" s="26">
        <f t="shared" si="333"/>
        <v>1.3737836290784202</v>
      </c>
      <c r="CY507" s="26">
        <f t="shared" si="334"/>
        <v>1.3737836290784202</v>
      </c>
      <c r="CZ507" s="13">
        <v>4</v>
      </c>
      <c r="DA507" s="13">
        <v>3</v>
      </c>
      <c r="DB507" s="27">
        <v>2.2000000000000002</v>
      </c>
      <c r="DC507" s="27">
        <v>3.57</v>
      </c>
      <c r="DD507" s="27">
        <v>3</v>
      </c>
      <c r="DE507" s="27">
        <v>3.45</v>
      </c>
      <c r="DF507" s="13">
        <v>1</v>
      </c>
      <c r="DG507" s="13">
        <v>0</v>
      </c>
      <c r="DH507" s="21">
        <f t="shared" si="335"/>
        <v>1</v>
      </c>
      <c r="DI507" s="42"/>
      <c r="DJ507" s="42"/>
      <c r="DK507" s="1"/>
      <c r="DL507" s="1"/>
      <c r="DM507" s="1"/>
      <c r="DN507" s="1"/>
      <c r="DO507" s="1"/>
      <c r="DP507" s="1"/>
      <c r="DQ507" s="1"/>
      <c r="DR507" s="42"/>
      <c r="DS507" s="1"/>
      <c r="DT507" s="1"/>
      <c r="DU507" s="1"/>
      <c r="DV507" s="1"/>
      <c r="DW507" s="1"/>
      <c r="DX507" s="13"/>
    </row>
    <row r="508" spans="1:128" ht="25.5" x14ac:dyDescent="0.2">
      <c r="A508" s="13" t="s">
        <v>1025</v>
      </c>
      <c r="B508" s="13" t="s">
        <v>1905</v>
      </c>
      <c r="C508" s="39" t="s">
        <v>3543</v>
      </c>
      <c r="D508" s="1" t="s">
        <v>398</v>
      </c>
      <c r="E508" s="13" t="s">
        <v>207</v>
      </c>
      <c r="F508" s="13">
        <v>7</v>
      </c>
      <c r="G508" s="13">
        <v>1</v>
      </c>
      <c r="H508" s="13">
        <v>0</v>
      </c>
      <c r="I508" s="40">
        <f t="shared" si="294"/>
        <v>1</v>
      </c>
      <c r="J508" s="19">
        <f t="shared" si="295"/>
        <v>0.72318200080324502</v>
      </c>
      <c r="K508" s="1">
        <v>1</v>
      </c>
      <c r="L508" s="1">
        <v>0</v>
      </c>
      <c r="M508" s="1">
        <v>0</v>
      </c>
      <c r="N508" s="1">
        <v>8</v>
      </c>
      <c r="O508" s="1">
        <v>2</v>
      </c>
      <c r="P508" s="1">
        <v>3</v>
      </c>
      <c r="Q508" s="1">
        <v>6</v>
      </c>
      <c r="R508" s="15">
        <f t="shared" si="296"/>
        <v>0.125</v>
      </c>
      <c r="S508" s="15">
        <f t="shared" si="297"/>
        <v>7.6923076923076927E-2</v>
      </c>
      <c r="T508" s="16">
        <v>82.966666666699993</v>
      </c>
      <c r="U508" s="16">
        <f t="shared" si="298"/>
        <v>11.852380952385714</v>
      </c>
      <c r="V508" s="16">
        <v>81.69</v>
      </c>
      <c r="W508" s="16">
        <f t="shared" si="299"/>
        <v>11.67</v>
      </c>
      <c r="X508" s="16">
        <v>251.82</v>
      </c>
      <c r="Y508" s="16">
        <f t="shared" si="300"/>
        <v>35.974285714285713</v>
      </c>
      <c r="Z508" s="21">
        <f t="shared" si="301"/>
        <v>0.24494018170369702</v>
      </c>
      <c r="AA508" s="20">
        <f t="shared" si="302"/>
        <v>0</v>
      </c>
      <c r="AB508">
        <v>1</v>
      </c>
      <c r="AC508" s="1">
        <v>17</v>
      </c>
      <c r="AD508" s="1">
        <v>18</v>
      </c>
      <c r="AE508" s="1">
        <v>3</v>
      </c>
      <c r="AF508" s="1">
        <v>2</v>
      </c>
      <c r="AG508" s="15">
        <f t="shared" si="303"/>
        <v>1</v>
      </c>
      <c r="AH508" s="15">
        <f t="shared" si="304"/>
        <v>0</v>
      </c>
      <c r="AI508" s="15">
        <f t="shared" si="305"/>
        <v>1</v>
      </c>
      <c r="AJ508" s="1">
        <v>18</v>
      </c>
      <c r="AK508" s="21">
        <f t="shared" si="306"/>
        <v>0.24</v>
      </c>
      <c r="AL508" s="1">
        <v>27</v>
      </c>
      <c r="AM508" s="21">
        <f t="shared" si="307"/>
        <v>0.36</v>
      </c>
      <c r="AN508" s="1">
        <v>30</v>
      </c>
      <c r="AO508" s="21">
        <f t="shared" si="308"/>
        <v>0.4</v>
      </c>
      <c r="AP508" s="21">
        <f t="shared" si="309"/>
        <v>0.4</v>
      </c>
      <c r="AQ508" s="1">
        <v>3</v>
      </c>
      <c r="AR508" s="4">
        <v>-11.22</v>
      </c>
      <c r="AS508" s="41">
        <v>18</v>
      </c>
      <c r="AT508" s="41">
        <v>33</v>
      </c>
      <c r="AU508" s="41">
        <v>31</v>
      </c>
      <c r="AV508" s="21">
        <f t="shared" si="310"/>
        <v>0.35294117647058826</v>
      </c>
      <c r="AW508" s="26">
        <v>17.47</v>
      </c>
      <c r="AX508" s="42">
        <v>4</v>
      </c>
      <c r="AY508" s="41">
        <v>8.7000000000000008E-2</v>
      </c>
      <c r="AZ508" s="1">
        <v>8</v>
      </c>
      <c r="BA508" s="43">
        <v>0.39800000000000002</v>
      </c>
      <c r="BB508" s="16">
        <v>49.86</v>
      </c>
      <c r="BC508" s="26">
        <v>18.05</v>
      </c>
      <c r="BD508" s="43">
        <v>0.19800000000000001</v>
      </c>
      <c r="BE508" s="43">
        <v>-5.0659999999999998</v>
      </c>
      <c r="BF508" s="16">
        <v>46.65</v>
      </c>
      <c r="BG508" s="21">
        <f t="shared" si="311"/>
        <v>3.2258064516129031E-2</v>
      </c>
      <c r="BH508" s="44">
        <f t="shared" si="312"/>
        <v>0.97499999999999998</v>
      </c>
      <c r="BI508" s="42">
        <f t="shared" si="313"/>
        <v>1007.258064516129</v>
      </c>
      <c r="BJ508" s="21">
        <f t="shared" si="314"/>
        <v>7.2580645161290092E-3</v>
      </c>
      <c r="BK508" s="26">
        <f t="shared" si="315"/>
        <v>0.73448402497245691</v>
      </c>
      <c r="BL508" s="26">
        <f t="shared" si="316"/>
        <v>0.73448402497245691</v>
      </c>
      <c r="BM508" s="16">
        <f t="shared" si="317"/>
        <v>22.769004774146161</v>
      </c>
      <c r="BN508" s="16">
        <f t="shared" si="318"/>
        <v>29.379360998898278</v>
      </c>
      <c r="BO508" s="16">
        <f t="shared" si="319"/>
        <v>35.989717223650381</v>
      </c>
      <c r="BP508" s="16">
        <f t="shared" si="320"/>
        <v>48.475945648182147</v>
      </c>
      <c r="BQ508" s="16">
        <f t="shared" si="321"/>
        <v>-12.486228424531767</v>
      </c>
      <c r="BR508" s="1">
        <v>1</v>
      </c>
      <c r="BS508" s="1">
        <v>1</v>
      </c>
      <c r="BT508" s="42">
        <v>30</v>
      </c>
      <c r="BU508" s="42">
        <v>39</v>
      </c>
      <c r="BV508" s="42">
        <v>10</v>
      </c>
      <c r="BW508" s="42">
        <v>14</v>
      </c>
      <c r="BX508" s="42">
        <v>12</v>
      </c>
      <c r="BY508" s="42">
        <v>8</v>
      </c>
      <c r="BZ508" s="1">
        <v>21</v>
      </c>
      <c r="CA508" s="1">
        <v>27</v>
      </c>
      <c r="CB508" s="21">
        <f t="shared" si="322"/>
        <v>0.4375</v>
      </c>
      <c r="CC508" s="4">
        <v>-5.46</v>
      </c>
      <c r="CD508" s="45">
        <f t="shared" si="323"/>
        <v>-4.7122284245317694</v>
      </c>
      <c r="CE508" s="26">
        <f t="shared" si="324"/>
        <v>1.6678579938050988</v>
      </c>
      <c r="CF508" s="26">
        <f t="shared" si="325"/>
        <v>2.8591851322373123</v>
      </c>
      <c r="CG508" s="26">
        <f t="shared" si="326"/>
        <v>25.256135334762927</v>
      </c>
      <c r="CH508" s="26">
        <f t="shared" si="327"/>
        <v>30.021443888491781</v>
      </c>
      <c r="CI508" s="26">
        <f t="shared" si="328"/>
        <v>50.98880152489874</v>
      </c>
      <c r="CJ508" s="26">
        <f t="shared" si="329"/>
        <v>48.367881820347868</v>
      </c>
      <c r="CK508" s="16">
        <f t="shared" si="330"/>
        <v>-15.107148129082638</v>
      </c>
      <c r="CL508" s="42">
        <v>7</v>
      </c>
      <c r="CM508" s="42">
        <v>12</v>
      </c>
      <c r="CN508" s="42">
        <v>99</v>
      </c>
      <c r="CO508" s="42">
        <v>114</v>
      </c>
      <c r="CP508" s="42">
        <v>46</v>
      </c>
      <c r="CQ508" s="42">
        <v>35</v>
      </c>
      <c r="CR508" s="42">
        <v>42</v>
      </c>
      <c r="CS508" s="42">
        <v>62</v>
      </c>
      <c r="CT508" s="1">
        <v>2</v>
      </c>
      <c r="CU508" s="1">
        <v>0</v>
      </c>
      <c r="CV508" s="42">
        <f t="shared" si="331"/>
        <v>-2</v>
      </c>
      <c r="CW508" s="26">
        <f t="shared" si="332"/>
        <v>1.44636400160649</v>
      </c>
      <c r="CX508" s="26">
        <f t="shared" si="333"/>
        <v>0</v>
      </c>
      <c r="CY508" s="26">
        <f t="shared" si="334"/>
        <v>-1.44636400160649</v>
      </c>
      <c r="CZ508" s="13">
        <v>3</v>
      </c>
      <c r="DA508" s="13">
        <v>2</v>
      </c>
      <c r="DB508" s="27">
        <v>2.29</v>
      </c>
      <c r="DC508" s="27">
        <v>2.4300000000000002</v>
      </c>
      <c r="DD508" s="27">
        <v>2.61</v>
      </c>
      <c r="DE508" s="27">
        <v>2.86</v>
      </c>
      <c r="DF508" s="13">
        <v>0</v>
      </c>
      <c r="DG508" s="13">
        <v>0</v>
      </c>
      <c r="DH508" s="21" t="str">
        <f t="shared" si="335"/>
        <v xml:space="preserve"> </v>
      </c>
      <c r="DI508" s="42"/>
      <c r="DJ508" s="42"/>
      <c r="DK508" s="1"/>
      <c r="DL508" s="1"/>
      <c r="DM508" s="1"/>
      <c r="DN508" s="1"/>
      <c r="DO508" s="1"/>
      <c r="DP508" s="1"/>
      <c r="DQ508" s="1"/>
      <c r="DR508" s="42"/>
      <c r="DS508" s="1"/>
      <c r="DT508" s="1"/>
      <c r="DU508" s="1"/>
      <c r="DV508" s="1"/>
      <c r="DW508" s="1"/>
      <c r="DX508" s="13"/>
    </row>
    <row r="509" spans="1:128" ht="25.5" x14ac:dyDescent="0.2">
      <c r="A509" s="13" t="s">
        <v>1494</v>
      </c>
      <c r="B509" s="13" t="s">
        <v>1907</v>
      </c>
      <c r="C509" s="39" t="s">
        <v>3544</v>
      </c>
      <c r="D509" s="1" t="s">
        <v>409</v>
      </c>
      <c r="E509" s="13" t="s">
        <v>146</v>
      </c>
      <c r="F509" s="13">
        <v>78</v>
      </c>
      <c r="G509" s="13">
        <v>17</v>
      </c>
      <c r="H509" s="13">
        <v>8</v>
      </c>
      <c r="I509" s="40">
        <f t="shared" si="294"/>
        <v>25</v>
      </c>
      <c r="J509" s="19">
        <f t="shared" si="295"/>
        <v>1.634194614420919</v>
      </c>
      <c r="K509" s="1">
        <v>16</v>
      </c>
      <c r="L509" s="1">
        <v>3</v>
      </c>
      <c r="M509" s="1">
        <v>2</v>
      </c>
      <c r="N509" s="1">
        <v>116</v>
      </c>
      <c r="O509" s="1">
        <v>45</v>
      </c>
      <c r="P509" s="1">
        <v>27</v>
      </c>
      <c r="Q509" s="1">
        <v>127</v>
      </c>
      <c r="R509" s="15">
        <f t="shared" si="296"/>
        <v>0.14655172413793102</v>
      </c>
      <c r="S509" s="15">
        <f t="shared" si="297"/>
        <v>9.0425531914893623E-2</v>
      </c>
      <c r="T509" s="16">
        <v>917.88333333330002</v>
      </c>
      <c r="U509" s="16">
        <f t="shared" si="298"/>
        <v>11.767735042734616</v>
      </c>
      <c r="V509" s="16">
        <v>886.41</v>
      </c>
      <c r="W509" s="16">
        <f t="shared" si="299"/>
        <v>11.364230769230769</v>
      </c>
      <c r="X509" s="16">
        <v>2850.62</v>
      </c>
      <c r="Y509" s="16">
        <f t="shared" si="300"/>
        <v>36.546410256410255</v>
      </c>
      <c r="Z509" s="21">
        <f t="shared" si="301"/>
        <v>0.2371963832241111</v>
      </c>
      <c r="AA509" s="20">
        <f t="shared" si="302"/>
        <v>41.785714285714292</v>
      </c>
      <c r="AB509">
        <v>30</v>
      </c>
      <c r="AC509" s="1">
        <v>60</v>
      </c>
      <c r="AD509" s="1">
        <v>66</v>
      </c>
      <c r="AE509" s="1">
        <v>17</v>
      </c>
      <c r="AF509" s="1">
        <v>29</v>
      </c>
      <c r="AG509" s="15">
        <f t="shared" si="303"/>
        <v>0.6071428571428571</v>
      </c>
      <c r="AH509" s="15">
        <f t="shared" si="304"/>
        <v>0.17857142857142858</v>
      </c>
      <c r="AI509" s="15">
        <f t="shared" si="305"/>
        <v>0.7857142857142857</v>
      </c>
      <c r="AJ509" s="1">
        <v>274</v>
      </c>
      <c r="AK509" s="21">
        <f t="shared" si="306"/>
        <v>0.33868974042027195</v>
      </c>
      <c r="AL509" s="1">
        <v>277</v>
      </c>
      <c r="AM509" s="21">
        <f t="shared" si="307"/>
        <v>0.34239802224969096</v>
      </c>
      <c r="AN509" s="1">
        <v>258</v>
      </c>
      <c r="AO509" s="21">
        <f t="shared" si="308"/>
        <v>0.3189122373300371</v>
      </c>
      <c r="AP509" s="21">
        <f t="shared" si="309"/>
        <v>0.49727767695099817</v>
      </c>
      <c r="AQ509" s="1">
        <v>8</v>
      </c>
      <c r="AR509" s="4">
        <v>-0.92</v>
      </c>
      <c r="AS509" s="41">
        <v>310</v>
      </c>
      <c r="AT509" s="41">
        <v>371</v>
      </c>
      <c r="AU509" s="41">
        <v>275</v>
      </c>
      <c r="AV509" s="21">
        <f t="shared" si="310"/>
        <v>0.45521292217327458</v>
      </c>
      <c r="AW509" s="26">
        <v>17.18</v>
      </c>
      <c r="AX509" s="42">
        <v>8</v>
      </c>
      <c r="AY509" s="41">
        <v>0.314</v>
      </c>
      <c r="AZ509" s="1">
        <v>9</v>
      </c>
      <c r="BA509" s="43">
        <v>0.38300000000000001</v>
      </c>
      <c r="BB509" s="16">
        <v>50.01</v>
      </c>
      <c r="BC509" s="26">
        <v>17.350000000000001</v>
      </c>
      <c r="BD509" s="43">
        <v>-1.7069999999999999</v>
      </c>
      <c r="BE509" s="43">
        <v>-2.8250000000000002</v>
      </c>
      <c r="BF509" s="16">
        <v>50.02</v>
      </c>
      <c r="BG509" s="21">
        <f t="shared" si="311"/>
        <v>7.179487179487179E-2</v>
      </c>
      <c r="BH509" s="44">
        <f t="shared" si="312"/>
        <v>0.91982182628062359</v>
      </c>
      <c r="BI509" s="42">
        <f t="shared" si="313"/>
        <v>991.61669807549538</v>
      </c>
      <c r="BJ509" s="21">
        <f t="shared" si="314"/>
        <v>-8.3833019245046214E-3</v>
      </c>
      <c r="BK509" s="26">
        <f t="shared" si="315"/>
        <v>1.8952854773750296</v>
      </c>
      <c r="BL509" s="26">
        <f t="shared" si="316"/>
        <v>2.4367956137678957</v>
      </c>
      <c r="BM509" s="16">
        <f t="shared" si="317"/>
        <v>26.398619149152196</v>
      </c>
      <c r="BN509" s="16">
        <f t="shared" si="318"/>
        <v>30.392256405049583</v>
      </c>
      <c r="BO509" s="16">
        <f t="shared" si="319"/>
        <v>50.834264053880261</v>
      </c>
      <c r="BP509" s="16">
        <f t="shared" si="320"/>
        <v>56.181676650759812</v>
      </c>
      <c r="BQ509" s="16">
        <f t="shared" si="321"/>
        <v>-5.3474125968795505</v>
      </c>
      <c r="BR509" s="1">
        <v>28</v>
      </c>
      <c r="BS509" s="1">
        <v>36</v>
      </c>
      <c r="BT509" s="42">
        <v>362</v>
      </c>
      <c r="BU509" s="42">
        <v>413</v>
      </c>
      <c r="BV509" s="42">
        <v>166</v>
      </c>
      <c r="BW509" s="42">
        <v>159</v>
      </c>
      <c r="BX509" s="42">
        <v>222</v>
      </c>
      <c r="BY509" s="42">
        <v>195</v>
      </c>
      <c r="BZ509" s="1">
        <v>376</v>
      </c>
      <c r="CA509" s="1">
        <v>419</v>
      </c>
      <c r="CB509" s="21">
        <f t="shared" si="322"/>
        <v>0.4729559748427673</v>
      </c>
      <c r="CC509" s="4">
        <v>-1.64</v>
      </c>
      <c r="CD509" s="45">
        <f t="shared" si="323"/>
        <v>-2.1640768437035085</v>
      </c>
      <c r="CE509" s="26">
        <f t="shared" si="324"/>
        <v>2.6941507461534684</v>
      </c>
      <c r="CF509" s="26">
        <f t="shared" si="325"/>
        <v>2.6520546407448204</v>
      </c>
      <c r="CG509" s="26">
        <f t="shared" si="326"/>
        <v>31.340550476738397</v>
      </c>
      <c r="CH509" s="26">
        <f t="shared" si="327"/>
        <v>29.761946523914098</v>
      </c>
      <c r="CI509" s="26">
        <f t="shared" si="328"/>
        <v>56.114108509727714</v>
      </c>
      <c r="CJ509" s="26">
        <f t="shared" si="329"/>
        <v>55.966772140797445</v>
      </c>
      <c r="CK509" s="16">
        <f t="shared" si="330"/>
        <v>-5.4947489658098192</v>
      </c>
      <c r="CL509" s="42">
        <v>128</v>
      </c>
      <c r="CM509" s="42">
        <v>126</v>
      </c>
      <c r="CN509" s="42">
        <v>1361</v>
      </c>
      <c r="CO509" s="42">
        <v>1288</v>
      </c>
      <c r="CP509" s="42">
        <v>533</v>
      </c>
      <c r="CQ509" s="42">
        <v>533</v>
      </c>
      <c r="CR509" s="42">
        <v>712</v>
      </c>
      <c r="CS509" s="42">
        <v>644</v>
      </c>
      <c r="CT509" s="1">
        <v>5</v>
      </c>
      <c r="CU509" s="1">
        <v>8</v>
      </c>
      <c r="CV509" s="42">
        <f t="shared" si="331"/>
        <v>3</v>
      </c>
      <c r="CW509" s="26">
        <f t="shared" si="332"/>
        <v>0.32683892288418381</v>
      </c>
      <c r="CX509" s="26">
        <f t="shared" si="333"/>
        <v>0.52294227661469406</v>
      </c>
      <c r="CY509" s="26">
        <f t="shared" si="334"/>
        <v>0.19610335373051027</v>
      </c>
      <c r="CZ509" s="13">
        <v>33</v>
      </c>
      <c r="DA509" s="13">
        <v>37</v>
      </c>
      <c r="DB509" s="27">
        <v>36.450000000000003</v>
      </c>
      <c r="DC509" s="27">
        <v>36.01</v>
      </c>
      <c r="DD509" s="27">
        <v>32.17</v>
      </c>
      <c r="DE509" s="27">
        <v>38.369999999999997</v>
      </c>
      <c r="DF509" s="13">
        <v>68</v>
      </c>
      <c r="DG509" s="13">
        <v>74</v>
      </c>
      <c r="DH509" s="21">
        <f t="shared" si="335"/>
        <v>0.47887323943661969</v>
      </c>
      <c r="DI509" s="42">
        <v>41</v>
      </c>
      <c r="DJ509" s="42">
        <v>23</v>
      </c>
      <c r="DK509" s="13">
        <v>7</v>
      </c>
      <c r="DL509" s="13">
        <v>1</v>
      </c>
      <c r="DM509" s="13">
        <v>0.14599999999999999</v>
      </c>
      <c r="DN509" s="13">
        <v>0</v>
      </c>
      <c r="DO509" s="13">
        <v>0</v>
      </c>
      <c r="DP509" s="13">
        <v>0</v>
      </c>
      <c r="DQ509" s="13">
        <v>50</v>
      </c>
      <c r="DR509" s="46">
        <v>24</v>
      </c>
      <c r="DS509" s="13">
        <v>0</v>
      </c>
      <c r="DT509" s="13">
        <v>8</v>
      </c>
      <c r="DU509" s="13">
        <v>-0.16</v>
      </c>
      <c r="DV509" s="13">
        <v>0</v>
      </c>
      <c r="DW509" s="13">
        <v>0</v>
      </c>
      <c r="DX509" s="13">
        <v>0</v>
      </c>
    </row>
    <row r="510" spans="1:128" ht="25.5" x14ac:dyDescent="0.2">
      <c r="A510" s="13" t="s">
        <v>361</v>
      </c>
      <c r="B510" s="13" t="s">
        <v>1910</v>
      </c>
      <c r="C510" s="39" t="s">
        <v>3545</v>
      </c>
      <c r="D510" s="1" t="s">
        <v>206</v>
      </c>
      <c r="E510" s="13" t="s">
        <v>173</v>
      </c>
      <c r="F510" s="13">
        <v>26</v>
      </c>
      <c r="G510" s="13">
        <v>2</v>
      </c>
      <c r="H510" s="13">
        <v>4</v>
      </c>
      <c r="I510" s="40">
        <f t="shared" si="294"/>
        <v>6</v>
      </c>
      <c r="J510" s="19">
        <f t="shared" si="295"/>
        <v>1.2658969700523079</v>
      </c>
      <c r="K510" s="1">
        <v>2</v>
      </c>
      <c r="L510" s="1">
        <v>1</v>
      </c>
      <c r="M510" s="1">
        <v>3</v>
      </c>
      <c r="N510" s="1">
        <v>11</v>
      </c>
      <c r="O510" s="1">
        <v>15</v>
      </c>
      <c r="P510" s="1">
        <v>12</v>
      </c>
      <c r="Q510" s="1">
        <v>7</v>
      </c>
      <c r="R510" s="15">
        <f t="shared" si="296"/>
        <v>0.18181818181818182</v>
      </c>
      <c r="S510" s="15">
        <f t="shared" si="297"/>
        <v>5.2631578947368418E-2</v>
      </c>
      <c r="T510" s="16">
        <v>284.38333333330002</v>
      </c>
      <c r="U510" s="16">
        <f t="shared" si="298"/>
        <v>10.937820512819231</v>
      </c>
      <c r="V510" s="16">
        <v>288.38</v>
      </c>
      <c r="W510" s="16">
        <f t="shared" si="299"/>
        <v>11.091538461538461</v>
      </c>
      <c r="X510" s="16">
        <v>961.1</v>
      </c>
      <c r="Y510" s="16">
        <f t="shared" si="300"/>
        <v>36.965384615384615</v>
      </c>
      <c r="Z510" s="21">
        <f t="shared" si="301"/>
        <v>0.230800012805327</v>
      </c>
      <c r="AA510" s="20">
        <f t="shared" si="302"/>
        <v>9.0625</v>
      </c>
      <c r="AB510">
        <v>26</v>
      </c>
      <c r="AC510" s="1">
        <v>20</v>
      </c>
      <c r="AD510" s="1">
        <v>27</v>
      </c>
      <c r="AE510" s="1">
        <v>6</v>
      </c>
      <c r="AF510" s="1">
        <v>1</v>
      </c>
      <c r="AG510" s="15">
        <f t="shared" si="303"/>
        <v>0.125</v>
      </c>
      <c r="AH510" s="15">
        <f t="shared" si="304"/>
        <v>0.25</v>
      </c>
      <c r="AI510" s="15">
        <f t="shared" si="305"/>
        <v>0.375</v>
      </c>
      <c r="AJ510" s="1">
        <v>93</v>
      </c>
      <c r="AK510" s="21">
        <f t="shared" si="306"/>
        <v>0.44075829383886256</v>
      </c>
      <c r="AL510" s="1">
        <v>41</v>
      </c>
      <c r="AM510" s="21">
        <f t="shared" si="307"/>
        <v>0.19431279620853081</v>
      </c>
      <c r="AN510" s="1">
        <v>77</v>
      </c>
      <c r="AO510" s="21">
        <f t="shared" si="308"/>
        <v>0.36492890995260663</v>
      </c>
      <c r="AP510" s="21">
        <f t="shared" si="309"/>
        <v>0.69402985074626866</v>
      </c>
      <c r="AQ510" s="1">
        <v>8</v>
      </c>
      <c r="AR510" s="4">
        <v>14.63</v>
      </c>
      <c r="AS510" s="41">
        <v>113</v>
      </c>
      <c r="AT510" s="41">
        <v>88</v>
      </c>
      <c r="AU510" s="41">
        <v>96</v>
      </c>
      <c r="AV510" s="21">
        <f t="shared" si="310"/>
        <v>0.56218905472636815</v>
      </c>
      <c r="AW510" s="26">
        <v>16.53</v>
      </c>
      <c r="AX510" s="42">
        <v>8</v>
      </c>
      <c r="AY510" s="41">
        <v>-1.0900000000000001</v>
      </c>
      <c r="AZ510" s="1">
        <v>8</v>
      </c>
      <c r="BA510" s="43">
        <v>-0.505</v>
      </c>
      <c r="BB510" s="16">
        <v>49.96</v>
      </c>
      <c r="BC510" s="26">
        <v>15.88</v>
      </c>
      <c r="BD510" s="43">
        <v>-0.10200000000000001</v>
      </c>
      <c r="BE510" s="43">
        <v>10.295</v>
      </c>
      <c r="BF510" s="16">
        <v>53.97</v>
      </c>
      <c r="BG510" s="21">
        <f t="shared" si="311"/>
        <v>0.1103448275862069</v>
      </c>
      <c r="BH510" s="44">
        <f t="shared" si="312"/>
        <v>0.9145299145299145</v>
      </c>
      <c r="BI510" s="42">
        <f t="shared" si="313"/>
        <v>1024.8747421161215</v>
      </c>
      <c r="BJ510" s="21">
        <f t="shared" si="314"/>
        <v>2.4874742116121396E-2</v>
      </c>
      <c r="BK510" s="26">
        <f t="shared" si="315"/>
        <v>3.3289409806505303</v>
      </c>
      <c r="BL510" s="26">
        <f t="shared" si="316"/>
        <v>2.0805881129065815</v>
      </c>
      <c r="BM510" s="16">
        <f t="shared" si="317"/>
        <v>30.168527637145431</v>
      </c>
      <c r="BN510" s="16">
        <f t="shared" si="318"/>
        <v>24.342880921007005</v>
      </c>
      <c r="BO510" s="16">
        <f t="shared" si="319"/>
        <v>54.927526180733757</v>
      </c>
      <c r="BP510" s="16">
        <f t="shared" si="320"/>
        <v>47.853526596851374</v>
      </c>
      <c r="BQ510" s="16">
        <f t="shared" si="321"/>
        <v>7.073999583882383</v>
      </c>
      <c r="BR510" s="1">
        <v>16</v>
      </c>
      <c r="BS510" s="1">
        <v>10</v>
      </c>
      <c r="BT510" s="42">
        <v>129</v>
      </c>
      <c r="BU510" s="42">
        <v>107</v>
      </c>
      <c r="BV510" s="42">
        <v>61</v>
      </c>
      <c r="BW510" s="42">
        <v>56</v>
      </c>
      <c r="BX510" s="42">
        <v>57</v>
      </c>
      <c r="BY510" s="42">
        <v>58</v>
      </c>
      <c r="BZ510" s="1">
        <v>120</v>
      </c>
      <c r="CA510" s="1">
        <v>119</v>
      </c>
      <c r="CB510" s="21">
        <f t="shared" si="322"/>
        <v>0.502092050209205</v>
      </c>
      <c r="CC510" s="4">
        <v>-5.2</v>
      </c>
      <c r="CD510" s="45">
        <f t="shared" si="323"/>
        <v>-8.4727168340280663</v>
      </c>
      <c r="CE510" s="26">
        <f t="shared" si="324"/>
        <v>2.6219956300072833</v>
      </c>
      <c r="CF510" s="26">
        <f t="shared" si="325"/>
        <v>2.4971386952450314</v>
      </c>
      <c r="CG510" s="26">
        <f t="shared" si="326"/>
        <v>32.088232233898651</v>
      </c>
      <c r="CH510" s="26">
        <f t="shared" si="327"/>
        <v>27.406097180314223</v>
      </c>
      <c r="CI510" s="26">
        <f t="shared" si="328"/>
        <v>63.177608989699301</v>
      </c>
      <c r="CJ510" s="26">
        <f t="shared" si="329"/>
        <v>51.441057122047653</v>
      </c>
      <c r="CK510" s="16">
        <f t="shared" si="330"/>
        <v>-4.6625522837692657</v>
      </c>
      <c r="CL510" s="42">
        <v>42</v>
      </c>
      <c r="CM510" s="42">
        <v>40</v>
      </c>
      <c r="CN510" s="42">
        <v>472</v>
      </c>
      <c r="CO510" s="42">
        <v>399</v>
      </c>
      <c r="CP510" s="42">
        <v>249</v>
      </c>
      <c r="CQ510" s="42">
        <v>185</v>
      </c>
      <c r="CR510" s="42">
        <v>200</v>
      </c>
      <c r="CS510" s="42">
        <v>249</v>
      </c>
      <c r="CT510" s="1">
        <v>1</v>
      </c>
      <c r="CU510" s="1">
        <v>0</v>
      </c>
      <c r="CV510" s="42">
        <f t="shared" si="331"/>
        <v>-1</v>
      </c>
      <c r="CW510" s="26">
        <f t="shared" si="332"/>
        <v>0.21098282834205134</v>
      </c>
      <c r="CX510" s="26">
        <f t="shared" si="333"/>
        <v>0</v>
      </c>
      <c r="CY510" s="26">
        <f t="shared" si="334"/>
        <v>-0.21098282834205134</v>
      </c>
      <c r="CZ510" s="13">
        <v>11</v>
      </c>
      <c r="DA510" s="13">
        <v>9</v>
      </c>
      <c r="DB510" s="27">
        <v>10.01</v>
      </c>
      <c r="DC510" s="27">
        <v>8.4</v>
      </c>
      <c r="DD510" s="27">
        <v>10.38</v>
      </c>
      <c r="DE510" s="27">
        <v>9.41</v>
      </c>
      <c r="DF510" s="1"/>
      <c r="DG510" s="1"/>
      <c r="DH510" s="21" t="str">
        <f t="shared" si="335"/>
        <v xml:space="preserve"> </v>
      </c>
      <c r="DI510" s="42"/>
      <c r="DJ510" s="42"/>
      <c r="DK510" s="1"/>
      <c r="DL510" s="1"/>
      <c r="DM510" s="1"/>
      <c r="DN510" s="1"/>
      <c r="DO510" s="1"/>
      <c r="DP510" s="1"/>
      <c r="DQ510" s="1"/>
      <c r="DR510" s="42"/>
      <c r="DS510" s="1"/>
      <c r="DT510" s="1"/>
      <c r="DU510" s="1"/>
      <c r="DV510" s="1"/>
      <c r="DW510" s="1"/>
      <c r="DX510" s="13"/>
    </row>
    <row r="511" spans="1:128" ht="25.5" x14ac:dyDescent="0.2">
      <c r="A511" s="13" t="s">
        <v>1190</v>
      </c>
      <c r="B511" s="13" t="s">
        <v>1913</v>
      </c>
      <c r="C511" s="39" t="s">
        <v>3546</v>
      </c>
      <c r="D511" s="1" t="s">
        <v>238</v>
      </c>
      <c r="E511" s="13" t="s">
        <v>173</v>
      </c>
      <c r="F511" s="13">
        <v>2</v>
      </c>
      <c r="G511" s="13">
        <v>0</v>
      </c>
      <c r="H511" s="13">
        <v>0</v>
      </c>
      <c r="I511" s="40">
        <f t="shared" si="294"/>
        <v>0</v>
      </c>
      <c r="J511" s="19">
        <f t="shared" si="295"/>
        <v>0</v>
      </c>
      <c r="K511" s="1">
        <v>0</v>
      </c>
      <c r="L511" s="1">
        <v>0</v>
      </c>
      <c r="M511" s="1">
        <v>0</v>
      </c>
      <c r="N511" s="1">
        <v>1</v>
      </c>
      <c r="O511" s="1">
        <v>1</v>
      </c>
      <c r="P511" s="1">
        <v>0</v>
      </c>
      <c r="Q511" s="1">
        <v>0</v>
      </c>
      <c r="R511" s="15">
        <f t="shared" si="296"/>
        <v>0</v>
      </c>
      <c r="S511" s="15">
        <f t="shared" si="297"/>
        <v>0</v>
      </c>
      <c r="T511" s="16">
        <v>20.583333333300001</v>
      </c>
      <c r="U511" s="16">
        <f t="shared" si="298"/>
        <v>10.29166666665</v>
      </c>
      <c r="V511" s="16">
        <v>20.69</v>
      </c>
      <c r="W511" s="16">
        <f t="shared" si="299"/>
        <v>10.345000000000001</v>
      </c>
      <c r="X511" s="16">
        <v>65.75</v>
      </c>
      <c r="Y511" s="16">
        <f t="shared" si="300"/>
        <v>32.875</v>
      </c>
      <c r="Z511" s="21">
        <f t="shared" si="301"/>
        <v>0.23935677926885704</v>
      </c>
      <c r="AA511" s="20">
        <f t="shared" si="302"/>
        <v>0</v>
      </c>
      <c r="AB511">
        <v>1</v>
      </c>
      <c r="AC511" s="1">
        <v>4</v>
      </c>
      <c r="AD511" s="1">
        <v>5</v>
      </c>
      <c r="AE511" s="1">
        <v>0</v>
      </c>
      <c r="AF511" s="1">
        <v>0</v>
      </c>
      <c r="AG511" s="15">
        <f t="shared" si="303"/>
        <v>0</v>
      </c>
      <c r="AH511" s="15">
        <f t="shared" si="304"/>
        <v>0</v>
      </c>
      <c r="AI511" s="15">
        <f t="shared" si="305"/>
        <v>0</v>
      </c>
      <c r="AJ511" s="1">
        <v>7</v>
      </c>
      <c r="AK511" s="21">
        <f t="shared" si="306"/>
        <v>0.33333333333333331</v>
      </c>
      <c r="AL511" s="1">
        <v>8</v>
      </c>
      <c r="AM511" s="21">
        <f t="shared" si="307"/>
        <v>0.38095238095238093</v>
      </c>
      <c r="AN511" s="1">
        <v>6</v>
      </c>
      <c r="AO511" s="21">
        <f t="shared" si="308"/>
        <v>0.2857142857142857</v>
      </c>
      <c r="AP511" s="21">
        <f t="shared" si="309"/>
        <v>0.46666666666666667</v>
      </c>
      <c r="AQ511" s="1">
        <v>5</v>
      </c>
      <c r="AR511" s="4">
        <v>10.5</v>
      </c>
      <c r="AS511" s="41">
        <v>7</v>
      </c>
      <c r="AT511" s="41">
        <v>15</v>
      </c>
      <c r="AU511" s="41">
        <v>2</v>
      </c>
      <c r="AV511" s="21">
        <f t="shared" si="310"/>
        <v>0.31818181818181818</v>
      </c>
      <c r="AW511" s="26">
        <v>17.66</v>
      </c>
      <c r="AX511" s="42">
        <v>1</v>
      </c>
      <c r="AY511" s="41">
        <v>-0.32200000000000001</v>
      </c>
      <c r="AZ511" s="1">
        <v>8</v>
      </c>
      <c r="BA511" s="43">
        <v>-0.68500000000000005</v>
      </c>
      <c r="BB511" s="16">
        <v>48.84</v>
      </c>
      <c r="BC511" s="26">
        <v>15.83</v>
      </c>
      <c r="BD511" s="43">
        <v>0.77400000000000002</v>
      </c>
      <c r="BE511" s="43">
        <v>-25.384</v>
      </c>
      <c r="BF511" s="16">
        <v>38.729999999999997</v>
      </c>
      <c r="BG511" s="21">
        <f t="shared" si="311"/>
        <v>0</v>
      </c>
      <c r="BH511" s="44">
        <f t="shared" si="312"/>
        <v>1</v>
      </c>
      <c r="BI511" s="42">
        <f t="shared" si="313"/>
        <v>1000</v>
      </c>
      <c r="BJ511" s="21">
        <f t="shared" si="314"/>
        <v>0</v>
      </c>
      <c r="BK511" s="26">
        <f t="shared" si="315"/>
        <v>0</v>
      </c>
      <c r="BL511" s="26">
        <f t="shared" si="316"/>
        <v>0</v>
      </c>
      <c r="BM511" s="16">
        <f t="shared" si="317"/>
        <v>23.19961333977767</v>
      </c>
      <c r="BN511" s="16">
        <f t="shared" si="318"/>
        <v>34.799420009666505</v>
      </c>
      <c r="BO511" s="16">
        <f t="shared" si="319"/>
        <v>43.499275012083132</v>
      </c>
      <c r="BP511" s="16">
        <f t="shared" si="320"/>
        <v>52.199130014499751</v>
      </c>
      <c r="BQ511" s="16">
        <f t="shared" si="321"/>
        <v>-8.6998550024166192</v>
      </c>
      <c r="BR511" s="1">
        <v>0</v>
      </c>
      <c r="BS511" s="1">
        <v>0</v>
      </c>
      <c r="BT511" s="42">
        <v>8</v>
      </c>
      <c r="BU511" s="42">
        <v>12</v>
      </c>
      <c r="BV511" s="42">
        <v>2</v>
      </c>
      <c r="BW511" s="42">
        <v>5</v>
      </c>
      <c r="BX511" s="42">
        <v>1</v>
      </c>
      <c r="BY511" s="42">
        <v>5</v>
      </c>
      <c r="BZ511" s="1">
        <v>6</v>
      </c>
      <c r="CA511" s="1">
        <v>7</v>
      </c>
      <c r="CB511" s="21">
        <f t="shared" si="322"/>
        <v>0.46153846153846156</v>
      </c>
      <c r="CC511" s="4">
        <v>18.28</v>
      </c>
      <c r="CD511" s="45">
        <f t="shared" si="323"/>
        <v>16.709144997583376</v>
      </c>
      <c r="CE511" s="26">
        <f t="shared" si="324"/>
        <v>2.7376425855513311</v>
      </c>
      <c r="CF511" s="26">
        <f t="shared" si="325"/>
        <v>1.8250950570342206</v>
      </c>
      <c r="CG511" s="26">
        <f t="shared" si="326"/>
        <v>22.813688212927755</v>
      </c>
      <c r="CH511" s="26">
        <f t="shared" si="327"/>
        <v>51.102661596958171</v>
      </c>
      <c r="CI511" s="26">
        <f t="shared" si="328"/>
        <v>32.851711026615973</v>
      </c>
      <c r="CJ511" s="26">
        <f t="shared" si="329"/>
        <v>95.817490494296578</v>
      </c>
      <c r="CK511" s="16">
        <f t="shared" si="330"/>
        <v>54.265924465263986</v>
      </c>
      <c r="CL511" s="42">
        <v>3</v>
      </c>
      <c r="CM511" s="42">
        <v>2</v>
      </c>
      <c r="CN511" s="42">
        <v>22</v>
      </c>
      <c r="CO511" s="42">
        <v>54</v>
      </c>
      <c r="CP511" s="42">
        <v>6</v>
      </c>
      <c r="CQ511" s="42">
        <v>14</v>
      </c>
      <c r="CR511" s="42">
        <v>35</v>
      </c>
      <c r="CS511" s="42">
        <v>5</v>
      </c>
      <c r="CT511" s="1">
        <v>0</v>
      </c>
      <c r="CU511" s="1">
        <v>0</v>
      </c>
      <c r="CV511" s="42">
        <f t="shared" si="331"/>
        <v>0</v>
      </c>
      <c r="CW511" s="26">
        <f t="shared" si="332"/>
        <v>0</v>
      </c>
      <c r="CX511" s="26">
        <f t="shared" si="333"/>
        <v>0</v>
      </c>
      <c r="CY511" s="26">
        <f t="shared" si="334"/>
        <v>0</v>
      </c>
      <c r="CZ511" s="13">
        <v>1</v>
      </c>
      <c r="DA511" s="13">
        <v>1</v>
      </c>
      <c r="DB511" s="27">
        <v>0.55000000000000004</v>
      </c>
      <c r="DC511" s="27">
        <v>0.86</v>
      </c>
      <c r="DD511" s="27">
        <v>0.61</v>
      </c>
      <c r="DE511" s="27">
        <v>0.92</v>
      </c>
      <c r="DF511" s="1"/>
      <c r="DG511" s="1"/>
      <c r="DH511" s="21" t="str">
        <f t="shared" si="335"/>
        <v xml:space="preserve"> </v>
      </c>
      <c r="DI511" s="42"/>
      <c r="DJ511" s="42"/>
      <c r="DK511" s="1"/>
      <c r="DL511" s="1"/>
      <c r="DM511" s="1"/>
      <c r="DN511" s="1"/>
      <c r="DO511" s="1"/>
      <c r="DP511" s="1"/>
      <c r="DQ511" s="1"/>
      <c r="DR511" s="42"/>
      <c r="DS511" s="1"/>
      <c r="DT511" s="1"/>
      <c r="DU511" s="1"/>
      <c r="DV511" s="1"/>
      <c r="DW511" s="1"/>
      <c r="DX511" s="13"/>
    </row>
    <row r="512" spans="1:128" ht="25.5" x14ac:dyDescent="0.2">
      <c r="A512" s="13" t="s">
        <v>326</v>
      </c>
      <c r="B512" s="13" t="s">
        <v>1915</v>
      </c>
      <c r="C512" s="39" t="s">
        <v>3547</v>
      </c>
      <c r="D512" s="1" t="s">
        <v>358</v>
      </c>
      <c r="E512" s="13" t="s">
        <v>146</v>
      </c>
      <c r="F512" s="13">
        <v>82</v>
      </c>
      <c r="G512" s="13">
        <v>7</v>
      </c>
      <c r="H512" s="13">
        <v>14</v>
      </c>
      <c r="I512" s="40">
        <f t="shared" si="294"/>
        <v>21</v>
      </c>
      <c r="J512" s="19">
        <f t="shared" si="295"/>
        <v>1.3696148411173823</v>
      </c>
      <c r="K512" s="1">
        <v>7</v>
      </c>
      <c r="L512" s="1">
        <v>8</v>
      </c>
      <c r="M512" s="1">
        <v>6</v>
      </c>
      <c r="N512" s="1">
        <v>68</v>
      </c>
      <c r="O512" s="1">
        <v>24</v>
      </c>
      <c r="P512" s="1">
        <v>25</v>
      </c>
      <c r="Q512" s="1">
        <v>79</v>
      </c>
      <c r="R512" s="15">
        <f t="shared" si="296"/>
        <v>0.10294117647058823</v>
      </c>
      <c r="S512" s="15">
        <f t="shared" si="297"/>
        <v>5.9829059829059832E-2</v>
      </c>
      <c r="T512" s="16">
        <v>919.96666666670001</v>
      </c>
      <c r="U512" s="16">
        <f t="shared" si="298"/>
        <v>11.219105691057317</v>
      </c>
      <c r="V512" s="16">
        <v>887.72</v>
      </c>
      <c r="W512" s="16">
        <f t="shared" si="299"/>
        <v>10.825853658536586</v>
      </c>
      <c r="X512" s="16">
        <v>3157.72</v>
      </c>
      <c r="Y512" s="16">
        <f t="shared" si="300"/>
        <v>38.508780487804877</v>
      </c>
      <c r="Z512" s="21">
        <f t="shared" si="301"/>
        <v>0.21943719348204399</v>
      </c>
      <c r="AA512" s="20">
        <f t="shared" si="302"/>
        <v>84.121212121212125</v>
      </c>
      <c r="AB512">
        <v>35</v>
      </c>
      <c r="AC512" s="1">
        <v>74</v>
      </c>
      <c r="AD512" s="1">
        <v>80</v>
      </c>
      <c r="AE512" s="1">
        <v>13</v>
      </c>
      <c r="AF512" s="1">
        <v>29</v>
      </c>
      <c r="AG512" s="15">
        <f t="shared" si="303"/>
        <v>0.21212121212121213</v>
      </c>
      <c r="AH512" s="15">
        <f t="shared" si="304"/>
        <v>0.42424242424242425</v>
      </c>
      <c r="AI512" s="15">
        <f t="shared" si="305"/>
        <v>0.63636363636363635</v>
      </c>
      <c r="AJ512" s="1">
        <v>200</v>
      </c>
      <c r="AK512" s="21">
        <f t="shared" si="306"/>
        <v>0.26490066225165565</v>
      </c>
      <c r="AL512" s="1">
        <v>292</v>
      </c>
      <c r="AM512" s="21">
        <f t="shared" si="307"/>
        <v>0.38675496688741723</v>
      </c>
      <c r="AN512" s="1">
        <v>263</v>
      </c>
      <c r="AO512" s="21">
        <f t="shared" si="308"/>
        <v>0.34834437086092718</v>
      </c>
      <c r="AP512" s="21">
        <f t="shared" si="309"/>
        <v>0.4065040650406504</v>
      </c>
      <c r="AQ512" s="1">
        <v>1</v>
      </c>
      <c r="AR512" s="4">
        <v>-15.18</v>
      </c>
      <c r="AS512" s="41">
        <v>294</v>
      </c>
      <c r="AT512" s="41">
        <v>336</v>
      </c>
      <c r="AU512" s="41">
        <v>284</v>
      </c>
      <c r="AV512" s="21">
        <f t="shared" si="310"/>
        <v>0.46666666666666667</v>
      </c>
      <c r="AW512" s="26">
        <v>16.940000000000001</v>
      </c>
      <c r="AX512" s="42">
        <v>12</v>
      </c>
      <c r="AY512" s="41">
        <v>-0.219</v>
      </c>
      <c r="AZ512" s="1">
        <v>12</v>
      </c>
      <c r="BA512" s="43">
        <v>-1.0649999999999999</v>
      </c>
      <c r="BB512" s="16">
        <v>49.29</v>
      </c>
      <c r="BC512" s="26">
        <v>16.52</v>
      </c>
      <c r="BD512" s="43">
        <v>-5.5330000000000004</v>
      </c>
      <c r="BE512" s="43">
        <v>0.70699999999999996</v>
      </c>
      <c r="BF512" s="16">
        <v>49</v>
      </c>
      <c r="BG512" s="21">
        <f t="shared" si="311"/>
        <v>9.5100864553314124E-2</v>
      </c>
      <c r="BH512" s="44">
        <f t="shared" si="312"/>
        <v>0.90167865707434047</v>
      </c>
      <c r="BI512" s="42">
        <f t="shared" si="313"/>
        <v>996.7795216276545</v>
      </c>
      <c r="BJ512" s="21">
        <f t="shared" si="314"/>
        <v>-3.2204783723454034E-3</v>
      </c>
      <c r="BK512" s="26">
        <f t="shared" si="315"/>
        <v>2.2304330194205377</v>
      </c>
      <c r="BL512" s="26">
        <f t="shared" si="316"/>
        <v>2.7711440544315775</v>
      </c>
      <c r="BM512" s="16">
        <f t="shared" si="317"/>
        <v>23.453341143603836</v>
      </c>
      <c r="BN512" s="16">
        <f t="shared" si="318"/>
        <v>28.184562699950433</v>
      </c>
      <c r="BO512" s="16">
        <f t="shared" si="319"/>
        <v>45.014193664669037</v>
      </c>
      <c r="BP512" s="16">
        <f t="shared" si="320"/>
        <v>57.991258504933988</v>
      </c>
      <c r="BQ512" s="16">
        <f t="shared" si="321"/>
        <v>-12.977064840264951</v>
      </c>
      <c r="BR512" s="1">
        <v>33</v>
      </c>
      <c r="BS512" s="1">
        <v>41</v>
      </c>
      <c r="BT512" s="42">
        <v>314</v>
      </c>
      <c r="BU512" s="42">
        <v>376</v>
      </c>
      <c r="BV512" s="42">
        <v>155</v>
      </c>
      <c r="BW512" s="42">
        <v>197</v>
      </c>
      <c r="BX512" s="42">
        <v>244</v>
      </c>
      <c r="BY512" s="42">
        <v>164</v>
      </c>
      <c r="BZ512" s="1">
        <v>317</v>
      </c>
      <c r="CA512" s="1">
        <v>432</v>
      </c>
      <c r="CB512" s="21">
        <f t="shared" si="322"/>
        <v>0.42323097463284381</v>
      </c>
      <c r="CC512" s="4">
        <v>-11.04</v>
      </c>
      <c r="CD512" s="45">
        <f t="shared" si="323"/>
        <v>-12.595162401240561</v>
      </c>
      <c r="CE512" s="26">
        <f t="shared" si="324"/>
        <v>1.8621030363680124</v>
      </c>
      <c r="CF512" s="26">
        <f t="shared" si="325"/>
        <v>2.6031440406369151</v>
      </c>
      <c r="CG512" s="26">
        <f t="shared" si="326"/>
        <v>32.81481575313834</v>
      </c>
      <c r="CH512" s="26">
        <f t="shared" si="327"/>
        <v>27.038496130119199</v>
      </c>
      <c r="CI512" s="26">
        <f t="shared" si="328"/>
        <v>62.855478003116183</v>
      </c>
      <c r="CJ512" s="26">
        <f t="shared" si="329"/>
        <v>51.568853476559042</v>
      </c>
      <c r="CK512" s="16">
        <f t="shared" si="330"/>
        <v>-24.263689366822092</v>
      </c>
      <c r="CL512" s="42">
        <v>98</v>
      </c>
      <c r="CM512" s="42">
        <v>137</v>
      </c>
      <c r="CN512" s="42">
        <v>1629</v>
      </c>
      <c r="CO512" s="42">
        <v>1286</v>
      </c>
      <c r="CP512" s="42">
        <v>681</v>
      </c>
      <c r="CQ512" s="42">
        <v>616</v>
      </c>
      <c r="CR512" s="42">
        <v>675</v>
      </c>
      <c r="CS512" s="42">
        <v>900</v>
      </c>
      <c r="CT512" s="1">
        <v>4</v>
      </c>
      <c r="CU512" s="1">
        <v>3</v>
      </c>
      <c r="CV512" s="42">
        <f t="shared" si="331"/>
        <v>-1</v>
      </c>
      <c r="CW512" s="26">
        <f t="shared" si="332"/>
        <v>0.26087901735569186</v>
      </c>
      <c r="CX512" s="26">
        <f t="shared" si="333"/>
        <v>0.19565926301676889</v>
      </c>
      <c r="CY512" s="26">
        <f t="shared" si="334"/>
        <v>-6.5219754338922964E-2</v>
      </c>
      <c r="CZ512" s="13">
        <v>28</v>
      </c>
      <c r="DA512" s="13">
        <v>37</v>
      </c>
      <c r="DB512" s="27">
        <v>22.17</v>
      </c>
      <c r="DC512" s="27">
        <v>35.229999999999997</v>
      </c>
      <c r="DD512" s="27">
        <v>32.299999999999997</v>
      </c>
      <c r="DE512" s="27">
        <v>29.51</v>
      </c>
      <c r="DF512" s="13">
        <v>413</v>
      </c>
      <c r="DG512" s="13">
        <v>316</v>
      </c>
      <c r="DH512" s="21">
        <f t="shared" si="335"/>
        <v>0.56652949245541839</v>
      </c>
      <c r="DI512" s="42">
        <v>185</v>
      </c>
      <c r="DJ512" s="42">
        <v>112</v>
      </c>
      <c r="DK512" s="13">
        <v>44</v>
      </c>
      <c r="DL512" s="13">
        <v>1</v>
      </c>
      <c r="DM512" s="13">
        <v>0.23200000000000001</v>
      </c>
      <c r="DN512" s="13">
        <v>2</v>
      </c>
      <c r="DO512" s="13">
        <v>0</v>
      </c>
      <c r="DP512" s="13">
        <v>1.0999999999999999E-2</v>
      </c>
      <c r="DQ512" s="13">
        <v>291</v>
      </c>
      <c r="DR512" s="46">
        <v>156</v>
      </c>
      <c r="DS512" s="13">
        <v>3</v>
      </c>
      <c r="DT512" s="13">
        <v>47</v>
      </c>
      <c r="DU512" s="13">
        <v>-0.151</v>
      </c>
      <c r="DV512" s="13">
        <v>0</v>
      </c>
      <c r="DW512" s="13">
        <v>2</v>
      </c>
      <c r="DX512" s="13">
        <v>-7.0000000000000001E-3</v>
      </c>
    </row>
    <row r="513" spans="1:128" ht="25.5" x14ac:dyDescent="0.2">
      <c r="A513" s="13" t="s">
        <v>677</v>
      </c>
      <c r="B513" s="13" t="s">
        <v>1917</v>
      </c>
      <c r="C513" s="39" t="s">
        <v>3548</v>
      </c>
      <c r="D513" s="13" t="s">
        <v>238</v>
      </c>
      <c r="E513" s="13" t="s">
        <v>146</v>
      </c>
      <c r="F513" s="13">
        <v>33</v>
      </c>
      <c r="G513" s="13">
        <v>0</v>
      </c>
      <c r="H513" s="13">
        <v>3</v>
      </c>
      <c r="I513" s="40">
        <f t="shared" si="294"/>
        <v>3</v>
      </c>
      <c r="J513" s="19">
        <f t="shared" si="295"/>
        <v>0.57692307692307698</v>
      </c>
      <c r="K513" s="1">
        <v>0</v>
      </c>
      <c r="L513" s="1">
        <v>3</v>
      </c>
      <c r="M513" s="1">
        <v>0</v>
      </c>
      <c r="N513" s="1">
        <v>27</v>
      </c>
      <c r="O513" s="1">
        <v>8</v>
      </c>
      <c r="P513" s="1">
        <v>12</v>
      </c>
      <c r="Q513" s="1">
        <v>19</v>
      </c>
      <c r="R513" s="15">
        <f t="shared" si="296"/>
        <v>0</v>
      </c>
      <c r="S513" s="15">
        <f t="shared" si="297"/>
        <v>0</v>
      </c>
      <c r="T513" s="16">
        <v>312</v>
      </c>
      <c r="U513" s="16">
        <f t="shared" si="298"/>
        <v>9.454545454545455</v>
      </c>
      <c r="V513" s="16">
        <v>312.19</v>
      </c>
      <c r="W513" s="16">
        <f t="shared" si="299"/>
        <v>9.4603030303030309</v>
      </c>
      <c r="X513" s="16">
        <v>1275.51</v>
      </c>
      <c r="Y513" s="16">
        <f t="shared" si="300"/>
        <v>38.651818181818179</v>
      </c>
      <c r="Z513" s="21">
        <f t="shared" si="301"/>
        <v>0.19663034578320843</v>
      </c>
      <c r="AA513" s="20">
        <f t="shared" si="302"/>
        <v>58.8</v>
      </c>
      <c r="AB513">
        <v>22</v>
      </c>
      <c r="AC513" s="1">
        <v>76</v>
      </c>
      <c r="AD513" s="1">
        <v>16</v>
      </c>
      <c r="AE513" s="1">
        <v>10</v>
      </c>
      <c r="AF513" s="1">
        <v>3</v>
      </c>
      <c r="AG513" s="15">
        <f t="shared" si="303"/>
        <v>0</v>
      </c>
      <c r="AH513" s="15">
        <f t="shared" si="304"/>
        <v>0.6</v>
      </c>
      <c r="AI513" s="15">
        <f t="shared" si="305"/>
        <v>0.6</v>
      </c>
      <c r="AJ513" s="1">
        <v>59</v>
      </c>
      <c r="AK513" s="21">
        <f t="shared" si="306"/>
        <v>0.21771217712177121</v>
      </c>
      <c r="AL513" s="1">
        <v>123</v>
      </c>
      <c r="AM513" s="21">
        <f t="shared" si="307"/>
        <v>0.45387453874538747</v>
      </c>
      <c r="AN513" s="1">
        <v>89</v>
      </c>
      <c r="AO513" s="21">
        <f t="shared" si="308"/>
        <v>0.32841328413284132</v>
      </c>
      <c r="AP513" s="21">
        <f t="shared" si="309"/>
        <v>0.32417582417582419</v>
      </c>
      <c r="AQ513" s="1">
        <v>2</v>
      </c>
      <c r="AR513" s="4">
        <v>-9.91</v>
      </c>
      <c r="AS513" s="41">
        <v>106</v>
      </c>
      <c r="AT513" s="41">
        <v>115</v>
      </c>
      <c r="AU513" s="41">
        <v>90</v>
      </c>
      <c r="AV513" s="21">
        <f t="shared" si="310"/>
        <v>0.47963800904977377</v>
      </c>
      <c r="AW513" s="26">
        <v>16.93</v>
      </c>
      <c r="AX513" s="42">
        <v>12</v>
      </c>
      <c r="AY513" s="41">
        <v>-0.371</v>
      </c>
      <c r="AZ513" s="1">
        <v>12</v>
      </c>
      <c r="BA513" s="43">
        <v>2.0409999999999999</v>
      </c>
      <c r="BB513" s="16">
        <v>50.57</v>
      </c>
      <c r="BC513" s="26">
        <v>16.88</v>
      </c>
      <c r="BD513" s="43">
        <v>-2.4830000000000001</v>
      </c>
      <c r="BE513" s="43">
        <v>-27.077000000000002</v>
      </c>
      <c r="BF513" s="16">
        <v>41.72</v>
      </c>
      <c r="BG513" s="21">
        <f t="shared" si="311"/>
        <v>5.1020408163265307E-2</v>
      </c>
      <c r="BH513" s="44">
        <f t="shared" si="312"/>
        <v>0.9107142857142857</v>
      </c>
      <c r="BI513" s="42">
        <f t="shared" si="313"/>
        <v>961.73469387755097</v>
      </c>
      <c r="BJ513" s="21">
        <f t="shared" si="314"/>
        <v>-3.8265306122448994E-2</v>
      </c>
      <c r="BK513" s="26">
        <f t="shared" si="315"/>
        <v>0.96095326563951444</v>
      </c>
      <c r="BL513" s="26">
        <f t="shared" si="316"/>
        <v>2.882859796918543</v>
      </c>
      <c r="BM513" s="16">
        <f t="shared" si="317"/>
        <v>18.834684006534484</v>
      </c>
      <c r="BN513" s="16">
        <f t="shared" si="318"/>
        <v>32.288029725487689</v>
      </c>
      <c r="BO513" s="16">
        <f t="shared" si="319"/>
        <v>35.555270828662032</v>
      </c>
      <c r="BP513" s="16">
        <f t="shared" si="320"/>
        <v>65.152631410359078</v>
      </c>
      <c r="BQ513" s="16">
        <f t="shared" si="321"/>
        <v>-29.597360581697046</v>
      </c>
      <c r="BR513" s="1">
        <v>5</v>
      </c>
      <c r="BS513" s="1">
        <v>15</v>
      </c>
      <c r="BT513" s="42">
        <v>93</v>
      </c>
      <c r="BU513" s="42">
        <v>153</v>
      </c>
      <c r="BV513" s="42">
        <v>34</v>
      </c>
      <c r="BW513" s="42">
        <v>66</v>
      </c>
      <c r="BX513" s="42">
        <v>105</v>
      </c>
      <c r="BY513" s="42">
        <v>53</v>
      </c>
      <c r="BZ513" s="1">
        <v>83</v>
      </c>
      <c r="CA513" s="1">
        <v>161</v>
      </c>
      <c r="CB513" s="21">
        <f t="shared" si="322"/>
        <v>0.3401639344262295</v>
      </c>
      <c r="CC513" s="4">
        <v>-2.57</v>
      </c>
      <c r="CD513" s="45">
        <f t="shared" si="323"/>
        <v>3.6504196380831715</v>
      </c>
      <c r="CE513" s="26">
        <f t="shared" si="324"/>
        <v>1.6934402709504432</v>
      </c>
      <c r="CF513" s="26">
        <f t="shared" si="325"/>
        <v>3.1046404967424794</v>
      </c>
      <c r="CG513" s="26">
        <f t="shared" si="326"/>
        <v>22.485123597619776</v>
      </c>
      <c r="CH513" s="26">
        <f t="shared" si="327"/>
        <v>37.302725968436157</v>
      </c>
      <c r="CI513" s="26">
        <f t="shared" si="328"/>
        <v>40.87776654044265</v>
      </c>
      <c r="CJ513" s="26">
        <f t="shared" si="329"/>
        <v>69.054731048756977</v>
      </c>
      <c r="CK513" s="16">
        <f t="shared" si="330"/>
        <v>-1.4203960733827188</v>
      </c>
      <c r="CL513" s="42">
        <v>36</v>
      </c>
      <c r="CM513" s="42">
        <v>66</v>
      </c>
      <c r="CN513" s="42">
        <v>442</v>
      </c>
      <c r="CO513" s="42">
        <v>727</v>
      </c>
      <c r="CP513" s="42">
        <v>162</v>
      </c>
      <c r="CQ513" s="42">
        <v>307</v>
      </c>
      <c r="CR513" s="42">
        <v>368</v>
      </c>
      <c r="CS513" s="42">
        <v>229</v>
      </c>
      <c r="CT513" s="1">
        <v>3</v>
      </c>
      <c r="CU513" s="1">
        <v>4</v>
      </c>
      <c r="CV513" s="42">
        <f t="shared" si="331"/>
        <v>1</v>
      </c>
      <c r="CW513" s="26">
        <f t="shared" si="332"/>
        <v>0.57692307692307698</v>
      </c>
      <c r="CX513" s="26">
        <f t="shared" si="333"/>
        <v>0.76923076923076916</v>
      </c>
      <c r="CY513" s="26">
        <f t="shared" si="334"/>
        <v>0.19230769230769229</v>
      </c>
      <c r="CZ513" s="13">
        <v>7</v>
      </c>
      <c r="DA513" s="13">
        <v>13</v>
      </c>
      <c r="DB513" s="27">
        <v>8.2200000000000006</v>
      </c>
      <c r="DC513" s="27">
        <v>13.26</v>
      </c>
      <c r="DD513" s="27">
        <v>8.84</v>
      </c>
      <c r="DE513" s="27">
        <v>13.82</v>
      </c>
      <c r="DF513" s="13">
        <v>106</v>
      </c>
      <c r="DG513" s="13">
        <v>93</v>
      </c>
      <c r="DH513" s="21">
        <f t="shared" si="335"/>
        <v>0.53266331658291455</v>
      </c>
      <c r="DI513" s="42">
        <v>42</v>
      </c>
      <c r="DJ513" s="42">
        <v>16</v>
      </c>
      <c r="DK513" s="13">
        <v>3</v>
      </c>
      <c r="DL513" s="13">
        <v>2</v>
      </c>
      <c r="DM513" s="13">
        <v>2.4E-2</v>
      </c>
      <c r="DN513" s="13">
        <v>0</v>
      </c>
      <c r="DO513" s="13">
        <v>0</v>
      </c>
      <c r="DP513" s="13">
        <v>0</v>
      </c>
      <c r="DQ513" s="13">
        <v>96</v>
      </c>
      <c r="DR513" s="46">
        <v>58</v>
      </c>
      <c r="DS513" s="13">
        <v>0</v>
      </c>
      <c r="DT513" s="13">
        <v>15</v>
      </c>
      <c r="DU513" s="13">
        <v>-0.156</v>
      </c>
      <c r="DV513" s="13">
        <v>0</v>
      </c>
      <c r="DW513" s="13">
        <v>1</v>
      </c>
      <c r="DX513" s="13">
        <v>-0.01</v>
      </c>
    </row>
    <row r="514" spans="1:128" ht="25.5" x14ac:dyDescent="0.2">
      <c r="A514" s="13" t="s">
        <v>519</v>
      </c>
      <c r="B514" s="13" t="s">
        <v>1920</v>
      </c>
      <c r="C514" s="39" t="s">
        <v>3549</v>
      </c>
      <c r="D514" s="1" t="s">
        <v>179</v>
      </c>
      <c r="E514" s="13" t="s">
        <v>173</v>
      </c>
      <c r="F514" s="13">
        <v>71</v>
      </c>
      <c r="G514" s="13">
        <v>5</v>
      </c>
      <c r="H514" s="13">
        <v>13</v>
      </c>
      <c r="I514" s="40">
        <f t="shared" ref="I514:I577" si="336">G514+H514</f>
        <v>18</v>
      </c>
      <c r="J514" s="19">
        <f t="shared" ref="J514:J577" si="337">I514/T514*60</f>
        <v>0.83557916725765402</v>
      </c>
      <c r="K514" s="1">
        <v>5</v>
      </c>
      <c r="L514" s="1">
        <v>5</v>
      </c>
      <c r="M514" s="1">
        <v>4</v>
      </c>
      <c r="N514" s="1">
        <v>95</v>
      </c>
      <c r="O514" s="1">
        <v>32</v>
      </c>
      <c r="P514" s="1">
        <v>54</v>
      </c>
      <c r="Q514" s="1">
        <v>49</v>
      </c>
      <c r="R514" s="15">
        <f t="shared" ref="R514:R577" si="338">IF(N514&gt;0,G514/N514,0)</f>
        <v>5.2631578947368418E-2</v>
      </c>
      <c r="S514" s="15">
        <f t="shared" ref="S514:S577" si="339">IF(SUM(N514:P514)&gt;0,G514/SUM(N514:P514),0)</f>
        <v>2.7624309392265192E-2</v>
      </c>
      <c r="T514" s="16">
        <v>1292.5166666667001</v>
      </c>
      <c r="U514" s="16">
        <f t="shared" ref="U514:U577" si="340">T514/F514</f>
        <v>18.204460093897183</v>
      </c>
      <c r="V514" s="16">
        <v>1224.1400000000001</v>
      </c>
      <c r="W514" s="16">
        <f t="shared" ref="W514:W577" si="341">V514/F514</f>
        <v>17.241408450704228</v>
      </c>
      <c r="X514" s="16">
        <v>2244.48</v>
      </c>
      <c r="Y514" s="16">
        <f t="shared" ref="Y514:Y577" si="342">X514/F514</f>
        <v>31.612394366197183</v>
      </c>
      <c r="Z514" s="21">
        <f t="shared" ref="Z514:Z577" si="343">W514/(W514+Y514)</f>
        <v>0.35291845171855096</v>
      </c>
      <c r="AA514" s="20">
        <f t="shared" ref="AA514:AA577" si="344">IF(BG514&gt;0,L514/BG514,0)</f>
        <v>52.672413793103445</v>
      </c>
      <c r="AB514">
        <v>93</v>
      </c>
      <c r="AC514" s="1">
        <v>53</v>
      </c>
      <c r="AD514" s="1">
        <v>77</v>
      </c>
      <c r="AE514" s="1">
        <v>46</v>
      </c>
      <c r="AF514" s="1">
        <v>23</v>
      </c>
      <c r="AG514" s="15">
        <f t="shared" ref="AG514:AG577" si="345">IF(K514&gt;0,G514/BR514,0)</f>
        <v>8.6206896551724144E-2</v>
      </c>
      <c r="AH514" s="15">
        <f t="shared" ref="AH514:AH577" si="346">IF(BR514&gt;0,(L514+M514)/BR514,0)</f>
        <v>0.15517241379310345</v>
      </c>
      <c r="AI514" s="15">
        <f t="shared" ref="AI514:AI577" si="347">AG514+AH514</f>
        <v>0.2413793103448276</v>
      </c>
      <c r="AJ514" s="1">
        <v>373</v>
      </c>
      <c r="AK514" s="21">
        <f t="shared" ref="AK514:AK577" si="348">AJ514/(AJ514+AL514+AN514)</f>
        <v>0.29532858273950913</v>
      </c>
      <c r="AL514" s="1">
        <v>445</v>
      </c>
      <c r="AM514" s="21">
        <f t="shared" ref="AM514:AM577" si="349">AL514/(AJ514+AL514+AN514)</f>
        <v>0.35233570863024544</v>
      </c>
      <c r="AN514" s="1">
        <v>445</v>
      </c>
      <c r="AO514" s="21">
        <f t="shared" ref="AO514:AO577" si="350">AN514/(AJ514+AL514+AN514)</f>
        <v>0.35233570863024544</v>
      </c>
      <c r="AP514" s="21">
        <f t="shared" ref="AP514:AP577" si="351">AJ514/(AJ514+AL514)</f>
        <v>0.45599022004889977</v>
      </c>
      <c r="AQ514" s="1">
        <v>5</v>
      </c>
      <c r="AR514" s="4">
        <v>-7.4</v>
      </c>
      <c r="AS514" s="41">
        <v>445</v>
      </c>
      <c r="AT514" s="41">
        <v>490</v>
      </c>
      <c r="AU514" s="41">
        <v>424</v>
      </c>
      <c r="AV514" s="21">
        <f t="shared" ref="AV514:AV577" si="352">AS514/(AS514+AT514)</f>
        <v>0.47593582887700536</v>
      </c>
      <c r="AW514" s="26">
        <v>17.68</v>
      </c>
      <c r="AX514" s="42">
        <v>2</v>
      </c>
      <c r="AY514" s="41">
        <v>1.262</v>
      </c>
      <c r="AZ514" s="1">
        <v>2</v>
      </c>
      <c r="BA514" s="43">
        <v>1.0620000000000001</v>
      </c>
      <c r="BB514" s="16">
        <v>50.42</v>
      </c>
      <c r="BC514" s="26">
        <v>16.7</v>
      </c>
      <c r="BD514" s="43">
        <v>-1.345</v>
      </c>
      <c r="BE514" s="43">
        <v>-1.8320000000000001</v>
      </c>
      <c r="BF514" s="16">
        <v>49.25</v>
      </c>
      <c r="BG514" s="21">
        <f t="shared" ref="BG514:BG577" si="353">IF(BR514&gt;0,BR514/(BR514+BT514),0)</f>
        <v>9.4926350245499183E-2</v>
      </c>
      <c r="BH514" s="44">
        <f t="shared" ref="BH514:BH577" si="354">BU514/MAX(1,BS514+BU514)</f>
        <v>0.92368839427662952</v>
      </c>
      <c r="BI514" s="42">
        <f t="shared" ref="BI514:BI577" si="355">BH514*1000+BG514*1000</f>
        <v>1018.6147445221287</v>
      </c>
      <c r="BJ514" s="21">
        <f t="shared" ref="BJ514:BJ577" si="356">BG514-(1-BH514)</f>
        <v>1.8614744522128704E-2</v>
      </c>
      <c r="BK514" s="26">
        <f t="shared" ref="BK514:BK577" si="357">BR514/(W514*F514)*60</f>
        <v>2.842812096655611</v>
      </c>
      <c r="BL514" s="26">
        <f t="shared" ref="BL514:BL577" si="358">BS514/(W514*F514)*60</f>
        <v>2.3526720799908505</v>
      </c>
      <c r="BM514" s="16">
        <f t="shared" ref="BM514:BM577" si="359">(BR514+BT514)/(W514*F514)*60</f>
        <v>29.947555018216867</v>
      </c>
      <c r="BN514" s="16">
        <f t="shared" ref="BN514:BN577" si="360">(BS514+BU514)/(W514*F514)*60</f>
        <v>30.829807048213439</v>
      </c>
      <c r="BO514" s="16">
        <f t="shared" ref="BO514:BO577" si="361">(BR514+BT514+BV514+BY514)/(W514*F514)*60</f>
        <v>53.91540183312366</v>
      </c>
      <c r="BP514" s="16">
        <f t="shared" ref="BP514:BP577" si="362">(BS514+BU514+BW514+BX514)/(W514*F514)*60</f>
        <v>56.709199928112795</v>
      </c>
      <c r="BQ514" s="16">
        <f t="shared" ref="BQ514:BQ577" si="363">BO514-BP514</f>
        <v>-2.7937980949891354</v>
      </c>
      <c r="BR514" s="1">
        <v>58</v>
      </c>
      <c r="BS514" s="1">
        <v>48</v>
      </c>
      <c r="BT514" s="42">
        <v>553</v>
      </c>
      <c r="BU514" s="42">
        <v>581</v>
      </c>
      <c r="BV514" s="42">
        <v>214</v>
      </c>
      <c r="BW514" s="42">
        <v>229</v>
      </c>
      <c r="BX514" s="42">
        <v>299</v>
      </c>
      <c r="BY514" s="42">
        <v>275</v>
      </c>
      <c r="BZ514" s="1">
        <v>492</v>
      </c>
      <c r="CA514" s="1">
        <v>537</v>
      </c>
      <c r="CB514" s="21">
        <f t="shared" ref="CB514:CB577" si="364">BZ514/(BZ514+CA514)</f>
        <v>0.478134110787172</v>
      </c>
      <c r="CC514" s="4">
        <v>-4.09</v>
      </c>
      <c r="CD514" s="45">
        <f t="shared" ref="CD514:CD577" si="365">BQ514-(-11.91+BE514-BA514+AP514*24)</f>
        <v>1.0664366238372711</v>
      </c>
      <c r="CE514" s="26">
        <f t="shared" ref="CE514:CE577" si="366">CL514/(Y514*F514)*60</f>
        <v>2.7534217279726261</v>
      </c>
      <c r="CF514" s="26">
        <f t="shared" ref="CF514:CF577" si="367">CM514/(Y514*F514)*60</f>
        <v>1.9514542343883661</v>
      </c>
      <c r="CG514" s="26">
        <f t="shared" ref="CG514:CG577" si="368">(CL514+CN514)/(Y514*F514)*60</f>
        <v>31.784644995722843</v>
      </c>
      <c r="CH514" s="26">
        <f t="shared" ref="CH514:CH577" si="369">(CM514+CO514)/(Y514*F514)*60</f>
        <v>29.271813515825492</v>
      </c>
      <c r="CI514" s="26">
        <f t="shared" ref="CI514:CI577" si="370">(CL514+CN514+CP514+CS514)/(Y514*F514)*60</f>
        <v>56.699101796407184</v>
      </c>
      <c r="CJ514" s="26">
        <f t="shared" ref="CJ514:CJ577" si="371">(CM514+CO514+CQ514+CR514)/(Y514*F514)*60</f>
        <v>55.897134302822927</v>
      </c>
      <c r="CK514" s="16">
        <f t="shared" ref="CK514:CK577" si="372">BQ514-(CI514-CJ514)</f>
        <v>-3.5957655885733928</v>
      </c>
      <c r="CL514" s="42">
        <v>103</v>
      </c>
      <c r="CM514" s="42">
        <v>73</v>
      </c>
      <c r="CN514" s="42">
        <v>1086</v>
      </c>
      <c r="CO514" s="42">
        <v>1022</v>
      </c>
      <c r="CP514" s="42">
        <v>413</v>
      </c>
      <c r="CQ514" s="42">
        <v>481</v>
      </c>
      <c r="CR514" s="42">
        <v>515</v>
      </c>
      <c r="CS514" s="42">
        <v>519</v>
      </c>
      <c r="CT514" s="1">
        <v>8</v>
      </c>
      <c r="CU514" s="1">
        <v>5</v>
      </c>
      <c r="CV514" s="42">
        <f t="shared" ref="CV514:CV577" si="373">CU514-CT514</f>
        <v>-3</v>
      </c>
      <c r="CW514" s="26">
        <f t="shared" ref="CW514:CW577" si="374">CT514/(U514*F514)*60</f>
        <v>0.37136851878117955</v>
      </c>
      <c r="CX514" s="26">
        <f t="shared" ref="CX514:CX577" si="375">CU514/(U514*F514)*60</f>
        <v>0.23210532423823724</v>
      </c>
      <c r="CY514" s="26">
        <f t="shared" ref="CY514:CY577" si="376">CV514/(U514*F514)*60</f>
        <v>-0.13926319454294234</v>
      </c>
      <c r="CZ514" s="13">
        <v>53</v>
      </c>
      <c r="DA514" s="13">
        <v>51</v>
      </c>
      <c r="DB514" s="27">
        <v>52.11</v>
      </c>
      <c r="DC514" s="27">
        <v>39.08</v>
      </c>
      <c r="DD514" s="27">
        <v>51.09</v>
      </c>
      <c r="DE514" s="27">
        <v>48.24</v>
      </c>
      <c r="DF514" s="1"/>
      <c r="DG514" s="1"/>
      <c r="DH514" s="21" t="str">
        <f t="shared" ref="DH514:DH577" si="377">IF((DF514+DG514)&gt;0,DF514/(DF514+DG514)," ")</f>
        <v xml:space="preserve"> </v>
      </c>
      <c r="DI514" s="42"/>
      <c r="DJ514" s="42"/>
      <c r="DK514" s="1"/>
      <c r="DL514" s="1"/>
      <c r="DM514" s="1"/>
      <c r="DN514" s="1"/>
      <c r="DO514" s="1"/>
      <c r="DP514" s="1"/>
      <c r="DQ514" s="1"/>
      <c r="DR514" s="42"/>
      <c r="DS514" s="1"/>
      <c r="DT514" s="1"/>
      <c r="DU514" s="1"/>
      <c r="DV514" s="1"/>
      <c r="DW514" s="1"/>
      <c r="DX514" s="13"/>
    </row>
    <row r="515" spans="1:128" ht="25.5" x14ac:dyDescent="0.2">
      <c r="A515" s="13" t="s">
        <v>1151</v>
      </c>
      <c r="B515" s="13" t="s">
        <v>1923</v>
      </c>
      <c r="C515" s="39" t="s">
        <v>3550</v>
      </c>
      <c r="D515" s="1" t="s">
        <v>287</v>
      </c>
      <c r="E515" s="13" t="s">
        <v>154</v>
      </c>
      <c r="F515" s="13">
        <v>18</v>
      </c>
      <c r="G515" s="13">
        <v>2</v>
      </c>
      <c r="H515" s="13">
        <v>6</v>
      </c>
      <c r="I515" s="40">
        <f t="shared" si="336"/>
        <v>8</v>
      </c>
      <c r="J515" s="19">
        <f t="shared" si="337"/>
        <v>2.5718878371142297</v>
      </c>
      <c r="K515" s="1">
        <v>2</v>
      </c>
      <c r="L515" s="1">
        <v>4</v>
      </c>
      <c r="M515" s="1">
        <v>2</v>
      </c>
      <c r="N515" s="1">
        <v>28</v>
      </c>
      <c r="O515" s="1">
        <v>10</v>
      </c>
      <c r="P515" s="1">
        <v>9</v>
      </c>
      <c r="Q515" s="1">
        <v>29</v>
      </c>
      <c r="R515" s="15">
        <f t="shared" si="338"/>
        <v>7.1428571428571425E-2</v>
      </c>
      <c r="S515" s="15">
        <f t="shared" si="339"/>
        <v>4.2553191489361701E-2</v>
      </c>
      <c r="T515" s="16">
        <v>186.63333333329999</v>
      </c>
      <c r="U515" s="16">
        <f t="shared" si="340"/>
        <v>10.368518518516666</v>
      </c>
      <c r="V515" s="16">
        <v>187.41</v>
      </c>
      <c r="W515" s="16">
        <f t="shared" si="341"/>
        <v>10.411666666666667</v>
      </c>
      <c r="X515" s="16">
        <v>673.98</v>
      </c>
      <c r="Y515" s="16">
        <f t="shared" si="342"/>
        <v>37.443333333333335</v>
      </c>
      <c r="Z515" s="21">
        <f t="shared" si="343"/>
        <v>0.21756695573433635</v>
      </c>
      <c r="AA515" s="20">
        <f t="shared" si="344"/>
        <v>49.000000000000007</v>
      </c>
      <c r="AB515">
        <v>6</v>
      </c>
      <c r="AC515" s="1">
        <v>71</v>
      </c>
      <c r="AD515" s="1">
        <v>28</v>
      </c>
      <c r="AE515" s="1">
        <v>5</v>
      </c>
      <c r="AF515" s="1">
        <v>2</v>
      </c>
      <c r="AG515" s="15">
        <f t="shared" si="345"/>
        <v>0.25</v>
      </c>
      <c r="AH515" s="15">
        <f t="shared" si="346"/>
        <v>0.75</v>
      </c>
      <c r="AI515" s="15">
        <f t="shared" si="347"/>
        <v>1</v>
      </c>
      <c r="AJ515" s="1">
        <v>41</v>
      </c>
      <c r="AK515" s="21">
        <f t="shared" si="348"/>
        <v>0.22404371584699453</v>
      </c>
      <c r="AL515" s="1">
        <v>51</v>
      </c>
      <c r="AM515" s="21">
        <f t="shared" si="349"/>
        <v>0.27868852459016391</v>
      </c>
      <c r="AN515" s="1">
        <v>91</v>
      </c>
      <c r="AO515" s="21">
        <f t="shared" si="350"/>
        <v>0.49726775956284153</v>
      </c>
      <c r="AP515" s="21">
        <f t="shared" si="351"/>
        <v>0.44565217391304346</v>
      </c>
      <c r="AQ515" s="1">
        <v>3</v>
      </c>
      <c r="AR515" s="4">
        <v>-10.28</v>
      </c>
      <c r="AS515" s="41">
        <v>70</v>
      </c>
      <c r="AT515" s="41">
        <v>72</v>
      </c>
      <c r="AU515" s="41">
        <v>68</v>
      </c>
      <c r="AV515" s="21">
        <f t="shared" si="352"/>
        <v>0.49295774647887325</v>
      </c>
      <c r="AW515" s="26">
        <v>16.95</v>
      </c>
      <c r="AX515" s="42">
        <v>11</v>
      </c>
      <c r="AY515" s="41">
        <v>-0.25</v>
      </c>
      <c r="AZ515" s="1">
        <v>11</v>
      </c>
      <c r="BA515" s="43">
        <v>-2.1779999999999999</v>
      </c>
      <c r="BB515" s="16">
        <v>48.46</v>
      </c>
      <c r="BC515" s="26">
        <v>17.12</v>
      </c>
      <c r="BD515" s="43">
        <v>-3.202</v>
      </c>
      <c r="BE515" s="43">
        <v>4.22</v>
      </c>
      <c r="BF515" s="16">
        <v>51.96</v>
      </c>
      <c r="BG515" s="21">
        <f t="shared" si="353"/>
        <v>8.1632653061224483E-2</v>
      </c>
      <c r="BH515" s="44">
        <f t="shared" si="354"/>
        <v>0.88172043010752688</v>
      </c>
      <c r="BI515" s="42">
        <f t="shared" si="355"/>
        <v>963.35308316875137</v>
      </c>
      <c r="BJ515" s="21">
        <f t="shared" si="356"/>
        <v>-3.6646916831248641E-2</v>
      </c>
      <c r="BK515" s="26">
        <f t="shared" si="357"/>
        <v>2.5612293901072514</v>
      </c>
      <c r="BL515" s="26">
        <f t="shared" si="358"/>
        <v>3.5216904113974707</v>
      </c>
      <c r="BM515" s="16">
        <f t="shared" si="359"/>
        <v>31.375060028813827</v>
      </c>
      <c r="BN515" s="16">
        <f t="shared" si="360"/>
        <v>29.774291659996798</v>
      </c>
      <c r="BO515" s="16">
        <f t="shared" si="361"/>
        <v>56.667200256122939</v>
      </c>
      <c r="BP515" s="16">
        <f t="shared" si="362"/>
        <v>56.987353929886346</v>
      </c>
      <c r="BQ515" s="16">
        <f t="shared" si="363"/>
        <v>-0.3201536737634072</v>
      </c>
      <c r="BR515" s="1">
        <v>8</v>
      </c>
      <c r="BS515" s="1">
        <v>11</v>
      </c>
      <c r="BT515" s="42">
        <v>90</v>
      </c>
      <c r="BU515" s="42">
        <v>82</v>
      </c>
      <c r="BV515" s="42">
        <v>33</v>
      </c>
      <c r="BW515" s="42">
        <v>35</v>
      </c>
      <c r="BX515" s="42">
        <v>50</v>
      </c>
      <c r="BY515" s="42">
        <v>46</v>
      </c>
      <c r="BZ515" s="1">
        <v>101</v>
      </c>
      <c r="CA515" s="1">
        <v>96</v>
      </c>
      <c r="CB515" s="21">
        <f t="shared" si="364"/>
        <v>0.51269035532994922</v>
      </c>
      <c r="CC515" s="4">
        <v>-1.45</v>
      </c>
      <c r="CD515" s="45">
        <f t="shared" si="365"/>
        <v>-5.5038058476764498</v>
      </c>
      <c r="CE515" s="26">
        <f t="shared" si="366"/>
        <v>3.5609365263064183</v>
      </c>
      <c r="CF515" s="26">
        <f t="shared" si="367"/>
        <v>2.7597258078874742</v>
      </c>
      <c r="CG515" s="26">
        <f t="shared" si="368"/>
        <v>36.766669634113775</v>
      </c>
      <c r="CH515" s="26">
        <f t="shared" si="369"/>
        <v>31.336241431496482</v>
      </c>
      <c r="CI515" s="26">
        <f t="shared" si="370"/>
        <v>68.369981305083229</v>
      </c>
      <c r="CJ515" s="26">
        <f t="shared" si="371"/>
        <v>62.672482862992965</v>
      </c>
      <c r="CK515" s="16">
        <f t="shared" si="372"/>
        <v>-6.0176521158536715</v>
      </c>
      <c r="CL515" s="42">
        <v>40</v>
      </c>
      <c r="CM515" s="42">
        <v>31</v>
      </c>
      <c r="CN515" s="42">
        <v>373</v>
      </c>
      <c r="CO515" s="42">
        <v>321</v>
      </c>
      <c r="CP515" s="42">
        <v>142</v>
      </c>
      <c r="CQ515" s="42">
        <v>142</v>
      </c>
      <c r="CR515" s="42">
        <v>210</v>
      </c>
      <c r="CS515" s="42">
        <v>213</v>
      </c>
      <c r="CT515" s="1">
        <v>0</v>
      </c>
      <c r="CU515" s="1">
        <v>2</v>
      </c>
      <c r="CV515" s="42">
        <f t="shared" si="373"/>
        <v>2</v>
      </c>
      <c r="CW515" s="26">
        <f t="shared" si="374"/>
        <v>0</v>
      </c>
      <c r="CX515" s="26">
        <f t="shared" si="375"/>
        <v>0.64297195927855744</v>
      </c>
      <c r="CY515" s="26">
        <f t="shared" si="376"/>
        <v>0.64297195927855744</v>
      </c>
      <c r="CZ515" s="13">
        <v>9</v>
      </c>
      <c r="DA515" s="13">
        <v>8</v>
      </c>
      <c r="DB515" s="27">
        <v>7.03</v>
      </c>
      <c r="DC515" s="27">
        <v>6.84</v>
      </c>
      <c r="DD515" s="27">
        <v>8.26</v>
      </c>
      <c r="DE515" s="27">
        <v>7.18</v>
      </c>
      <c r="DF515" s="13">
        <v>2</v>
      </c>
      <c r="DG515" s="13">
        <v>2</v>
      </c>
      <c r="DH515" s="21">
        <f t="shared" si="377"/>
        <v>0.5</v>
      </c>
      <c r="DI515" s="42">
        <v>4</v>
      </c>
      <c r="DJ515" s="42">
        <v>2</v>
      </c>
      <c r="DK515" s="13">
        <v>0</v>
      </c>
      <c r="DL515" s="13">
        <v>0</v>
      </c>
      <c r="DM515" s="13">
        <v>0</v>
      </c>
      <c r="DN515" s="13">
        <v>0</v>
      </c>
      <c r="DO515" s="13">
        <v>0</v>
      </c>
      <c r="DP515" s="13">
        <v>0</v>
      </c>
      <c r="DQ515" s="1"/>
      <c r="DR515" s="42"/>
      <c r="DS515" s="1"/>
      <c r="DT515" s="1"/>
      <c r="DU515" s="1"/>
      <c r="DV515" s="1"/>
      <c r="DW515" s="1"/>
      <c r="DX515" s="13"/>
    </row>
    <row r="516" spans="1:128" ht="25.5" x14ac:dyDescent="0.2">
      <c r="A516" s="13" t="s">
        <v>361</v>
      </c>
      <c r="B516" s="13" t="s">
        <v>1926</v>
      </c>
      <c r="C516" s="39" t="s">
        <v>3551</v>
      </c>
      <c r="D516" s="1" t="s">
        <v>162</v>
      </c>
      <c r="E516" s="13" t="s">
        <v>129</v>
      </c>
      <c r="F516" s="13">
        <v>19</v>
      </c>
      <c r="G516" s="13">
        <v>3</v>
      </c>
      <c r="H516" s="13">
        <v>2</v>
      </c>
      <c r="I516" s="40">
        <f t="shared" si="336"/>
        <v>5</v>
      </c>
      <c r="J516" s="19">
        <f t="shared" si="337"/>
        <v>1.2500868115843116</v>
      </c>
      <c r="K516" s="1">
        <v>3</v>
      </c>
      <c r="L516" s="1">
        <v>0</v>
      </c>
      <c r="M516" s="1">
        <v>2</v>
      </c>
      <c r="N516" s="1">
        <v>26</v>
      </c>
      <c r="O516" s="1">
        <v>10</v>
      </c>
      <c r="P516" s="1">
        <v>2</v>
      </c>
      <c r="Q516" s="1">
        <v>26</v>
      </c>
      <c r="R516" s="15">
        <f t="shared" si="338"/>
        <v>0.11538461538461539</v>
      </c>
      <c r="S516" s="15">
        <f t="shared" si="339"/>
        <v>7.8947368421052627E-2</v>
      </c>
      <c r="T516" s="16">
        <v>239.98333333330001</v>
      </c>
      <c r="U516" s="16">
        <f t="shared" si="340"/>
        <v>12.63070175438421</v>
      </c>
      <c r="V516" s="16">
        <v>235.6</v>
      </c>
      <c r="W516" s="16">
        <f t="shared" si="341"/>
        <v>12.4</v>
      </c>
      <c r="X516" s="16">
        <v>635.11</v>
      </c>
      <c r="Y516" s="16">
        <f t="shared" si="342"/>
        <v>33.426842105263155</v>
      </c>
      <c r="Z516" s="21">
        <f t="shared" si="343"/>
        <v>0.27058377645829268</v>
      </c>
      <c r="AA516" s="20">
        <f t="shared" si="344"/>
        <v>0</v>
      </c>
      <c r="AB516">
        <v>7</v>
      </c>
      <c r="AC516" s="1">
        <v>26</v>
      </c>
      <c r="AD516" s="1">
        <v>16</v>
      </c>
      <c r="AE516" s="1">
        <v>6</v>
      </c>
      <c r="AF516" s="1">
        <v>8</v>
      </c>
      <c r="AG516" s="15">
        <f t="shared" si="345"/>
        <v>0.375</v>
      </c>
      <c r="AH516" s="15">
        <f t="shared" si="346"/>
        <v>0.25</v>
      </c>
      <c r="AI516" s="15">
        <f t="shared" si="347"/>
        <v>0.625</v>
      </c>
      <c r="AJ516" s="1">
        <v>75</v>
      </c>
      <c r="AK516" s="21">
        <f t="shared" si="348"/>
        <v>0.29296875</v>
      </c>
      <c r="AL516" s="1">
        <v>89</v>
      </c>
      <c r="AM516" s="21">
        <f t="shared" si="349"/>
        <v>0.34765625</v>
      </c>
      <c r="AN516" s="1">
        <v>92</v>
      </c>
      <c r="AO516" s="21">
        <f t="shared" si="350"/>
        <v>0.359375</v>
      </c>
      <c r="AP516" s="21">
        <f t="shared" si="351"/>
        <v>0.45731707317073172</v>
      </c>
      <c r="AQ516" s="1">
        <v>6</v>
      </c>
      <c r="AR516" s="4">
        <v>-6.16</v>
      </c>
      <c r="AS516" s="41">
        <v>87</v>
      </c>
      <c r="AT516" s="41">
        <v>97</v>
      </c>
      <c r="AU516" s="41">
        <v>79</v>
      </c>
      <c r="AV516" s="21">
        <f t="shared" si="352"/>
        <v>0.47282608695652173</v>
      </c>
      <c r="AW516" s="26">
        <v>17.37</v>
      </c>
      <c r="AX516" s="42">
        <v>6</v>
      </c>
      <c r="AY516" s="41">
        <v>0.26200000000000001</v>
      </c>
      <c r="AZ516" s="1">
        <v>7</v>
      </c>
      <c r="BA516" s="43">
        <v>0.56300000000000006</v>
      </c>
      <c r="BB516" s="16">
        <v>50.01</v>
      </c>
      <c r="BC516" s="26">
        <v>18.48</v>
      </c>
      <c r="BD516" s="43">
        <v>0.84799999999999998</v>
      </c>
      <c r="BE516" s="43">
        <v>-13.682</v>
      </c>
      <c r="BF516" s="16">
        <v>46.1</v>
      </c>
      <c r="BG516" s="21">
        <f t="shared" si="353"/>
        <v>7.6190476190476197E-2</v>
      </c>
      <c r="BH516" s="44">
        <f t="shared" si="354"/>
        <v>0.91034482758620694</v>
      </c>
      <c r="BI516" s="42">
        <f t="shared" si="355"/>
        <v>986.53530377668312</v>
      </c>
      <c r="BJ516" s="21">
        <f t="shared" si="356"/>
        <v>-1.3464696223316863E-2</v>
      </c>
      <c r="BK516" s="26">
        <f t="shared" si="357"/>
        <v>2.037351443123939</v>
      </c>
      <c r="BL516" s="26">
        <f t="shared" si="358"/>
        <v>3.3106960950764006</v>
      </c>
      <c r="BM516" s="16">
        <f t="shared" si="359"/>
        <v>26.740237691001695</v>
      </c>
      <c r="BN516" s="16">
        <f t="shared" si="360"/>
        <v>36.926994906621388</v>
      </c>
      <c r="BO516" s="16">
        <f t="shared" si="361"/>
        <v>42.784380305602724</v>
      </c>
      <c r="BP516" s="16">
        <f t="shared" si="362"/>
        <v>64.940577249575554</v>
      </c>
      <c r="BQ516" s="16">
        <f t="shared" si="363"/>
        <v>-22.15619694397283</v>
      </c>
      <c r="BR516" s="1">
        <v>8</v>
      </c>
      <c r="BS516" s="1">
        <v>13</v>
      </c>
      <c r="BT516" s="42">
        <v>97</v>
      </c>
      <c r="BU516" s="42">
        <v>132</v>
      </c>
      <c r="BV516" s="42">
        <v>28</v>
      </c>
      <c r="BW516" s="42">
        <v>49</v>
      </c>
      <c r="BX516" s="42">
        <v>61</v>
      </c>
      <c r="BY516" s="42">
        <v>35</v>
      </c>
      <c r="BZ516" s="1">
        <v>88</v>
      </c>
      <c r="CA516" s="1">
        <v>140</v>
      </c>
      <c r="CB516" s="21">
        <f t="shared" si="364"/>
        <v>0.38596491228070173</v>
      </c>
      <c r="CC516" s="4">
        <v>-5.76</v>
      </c>
      <c r="CD516" s="45">
        <f t="shared" si="365"/>
        <v>-6.9768067000703944</v>
      </c>
      <c r="CE516" s="26">
        <f t="shared" si="366"/>
        <v>2.2673237706853935</v>
      </c>
      <c r="CF516" s="26">
        <f t="shared" si="367"/>
        <v>2.6452110657996255</v>
      </c>
      <c r="CG516" s="26">
        <f t="shared" si="368"/>
        <v>28.81390625246021</v>
      </c>
      <c r="CH516" s="26">
        <f t="shared" si="369"/>
        <v>32.49830737982397</v>
      </c>
      <c r="CI516" s="26">
        <f t="shared" si="370"/>
        <v>49.975594778857214</v>
      </c>
      <c r="CJ516" s="26">
        <f t="shared" si="371"/>
        <v>60.839854513391387</v>
      </c>
      <c r="CK516" s="16">
        <f t="shared" si="372"/>
        <v>-11.291937209438657</v>
      </c>
      <c r="CL516" s="42">
        <v>24</v>
      </c>
      <c r="CM516" s="42">
        <v>28</v>
      </c>
      <c r="CN516" s="42">
        <v>281</v>
      </c>
      <c r="CO516" s="42">
        <v>316</v>
      </c>
      <c r="CP516" s="42">
        <v>86</v>
      </c>
      <c r="CQ516" s="42">
        <v>125</v>
      </c>
      <c r="CR516" s="42">
        <v>175</v>
      </c>
      <c r="CS516" s="42">
        <v>138</v>
      </c>
      <c r="CT516" s="1">
        <v>2</v>
      </c>
      <c r="CU516" s="1">
        <v>2</v>
      </c>
      <c r="CV516" s="42">
        <f t="shared" si="373"/>
        <v>0</v>
      </c>
      <c r="CW516" s="26">
        <f t="shared" si="374"/>
        <v>0.50003472463372456</v>
      </c>
      <c r="CX516" s="26">
        <f t="shared" si="375"/>
        <v>0.50003472463372456</v>
      </c>
      <c r="CY516" s="26">
        <f t="shared" si="376"/>
        <v>0</v>
      </c>
      <c r="CZ516" s="13">
        <v>8</v>
      </c>
      <c r="DA516" s="13">
        <v>13</v>
      </c>
      <c r="DB516" s="27">
        <v>9.44</v>
      </c>
      <c r="DC516" s="27">
        <v>9.2100000000000009</v>
      </c>
      <c r="DD516" s="27">
        <v>7.88</v>
      </c>
      <c r="DE516" s="27">
        <v>9.7100000000000009</v>
      </c>
      <c r="DF516" s="13">
        <v>0</v>
      </c>
      <c r="DG516" s="13">
        <v>0</v>
      </c>
      <c r="DH516" s="21" t="str">
        <f t="shared" si="377"/>
        <v xml:space="preserve"> </v>
      </c>
      <c r="DI516" s="42"/>
      <c r="DJ516" s="42"/>
      <c r="DK516" s="1"/>
      <c r="DL516" s="1"/>
      <c r="DM516" s="1"/>
      <c r="DN516" s="1"/>
      <c r="DO516" s="1"/>
      <c r="DP516" s="1"/>
      <c r="DQ516" s="1"/>
      <c r="DR516" s="42"/>
      <c r="DS516" s="1"/>
      <c r="DT516" s="1"/>
      <c r="DU516" s="1"/>
      <c r="DV516" s="1"/>
      <c r="DW516" s="1"/>
      <c r="DX516" s="13"/>
    </row>
    <row r="517" spans="1:128" x14ac:dyDescent="0.2">
      <c r="A517" s="13" t="s">
        <v>1927</v>
      </c>
      <c r="B517" s="13" t="s">
        <v>1926</v>
      </c>
      <c r="C517" s="39" t="s">
        <v>3552</v>
      </c>
      <c r="D517" s="1" t="s">
        <v>446</v>
      </c>
      <c r="E517" s="13" t="s">
        <v>129</v>
      </c>
      <c r="F517" s="13">
        <v>51</v>
      </c>
      <c r="G517" s="13">
        <v>2</v>
      </c>
      <c r="H517" s="13">
        <v>5</v>
      </c>
      <c r="I517" s="40">
        <f t="shared" si="336"/>
        <v>7</v>
      </c>
      <c r="J517" s="19">
        <f t="shared" si="337"/>
        <v>0.82361015785861358</v>
      </c>
      <c r="K517" s="1">
        <v>2</v>
      </c>
      <c r="L517" s="1">
        <v>2</v>
      </c>
      <c r="M517" s="1">
        <v>2</v>
      </c>
      <c r="N517" s="1">
        <v>59</v>
      </c>
      <c r="O517" s="1">
        <v>23</v>
      </c>
      <c r="P517" s="1">
        <v>36</v>
      </c>
      <c r="Q517" s="1">
        <v>68</v>
      </c>
      <c r="R517" s="15">
        <f t="shared" si="338"/>
        <v>3.3898305084745763E-2</v>
      </c>
      <c r="S517" s="15">
        <f t="shared" si="339"/>
        <v>1.6949152542372881E-2</v>
      </c>
      <c r="T517" s="16">
        <v>509.95</v>
      </c>
      <c r="U517" s="16">
        <f t="shared" si="340"/>
        <v>9.9990196078431364</v>
      </c>
      <c r="V517" s="16">
        <v>504.19</v>
      </c>
      <c r="W517" s="16">
        <f t="shared" si="341"/>
        <v>9.8860784313725496</v>
      </c>
      <c r="X517" s="16">
        <v>1952.87</v>
      </c>
      <c r="Y517" s="16">
        <f t="shared" si="342"/>
        <v>38.291568627450978</v>
      </c>
      <c r="Z517" s="21">
        <f t="shared" si="343"/>
        <v>0.20520052420372317</v>
      </c>
      <c r="AA517" s="20">
        <f t="shared" si="344"/>
        <v>35</v>
      </c>
      <c r="AB517">
        <v>17</v>
      </c>
      <c r="AC517" s="1">
        <v>71</v>
      </c>
      <c r="AD517" s="1">
        <v>74</v>
      </c>
      <c r="AE517" s="1">
        <v>11</v>
      </c>
      <c r="AF517" s="1">
        <v>8</v>
      </c>
      <c r="AG517" s="15">
        <f t="shared" si="345"/>
        <v>0.16666666666666666</v>
      </c>
      <c r="AH517" s="15">
        <f t="shared" si="346"/>
        <v>0.33333333333333331</v>
      </c>
      <c r="AI517" s="15">
        <f t="shared" si="347"/>
        <v>0.5</v>
      </c>
      <c r="AJ517" s="1">
        <v>146</v>
      </c>
      <c r="AK517" s="21">
        <f t="shared" si="348"/>
        <v>0.33106575963718821</v>
      </c>
      <c r="AL517" s="1">
        <v>145</v>
      </c>
      <c r="AM517" s="21">
        <f t="shared" si="349"/>
        <v>0.3287981859410431</v>
      </c>
      <c r="AN517" s="1">
        <v>150</v>
      </c>
      <c r="AO517" s="21">
        <f t="shared" si="350"/>
        <v>0.3401360544217687</v>
      </c>
      <c r="AP517" s="21">
        <f t="shared" si="351"/>
        <v>0.50171821305841924</v>
      </c>
      <c r="AQ517" s="1">
        <v>7</v>
      </c>
      <c r="AR517" s="4">
        <v>3.47</v>
      </c>
      <c r="AS517" s="41">
        <v>200</v>
      </c>
      <c r="AT517" s="41">
        <v>186</v>
      </c>
      <c r="AU517" s="41">
        <v>146</v>
      </c>
      <c r="AV517" s="21">
        <f t="shared" si="352"/>
        <v>0.51813471502590669</v>
      </c>
      <c r="AW517" s="26">
        <v>16.72</v>
      </c>
      <c r="AX517" s="42">
        <v>14</v>
      </c>
      <c r="AY517" s="41">
        <v>-0.81500000000000006</v>
      </c>
      <c r="AZ517" s="1">
        <v>14</v>
      </c>
      <c r="BA517" s="43">
        <v>-1.796</v>
      </c>
      <c r="BB517" s="16">
        <v>48.83</v>
      </c>
      <c r="BC517" s="26">
        <v>16.54</v>
      </c>
      <c r="BD517" s="43">
        <v>-4.492</v>
      </c>
      <c r="BE517" s="43">
        <v>-3.004</v>
      </c>
      <c r="BF517" s="16">
        <v>49.82</v>
      </c>
      <c r="BG517" s="21">
        <f t="shared" si="353"/>
        <v>5.7142857142857141E-2</v>
      </c>
      <c r="BH517" s="44">
        <f t="shared" si="354"/>
        <v>0.94782608695652171</v>
      </c>
      <c r="BI517" s="42">
        <f t="shared" si="355"/>
        <v>1004.9689440993789</v>
      </c>
      <c r="BJ517" s="21">
        <f t="shared" si="356"/>
        <v>4.9689440993788483E-3</v>
      </c>
      <c r="BK517" s="26">
        <f t="shared" si="357"/>
        <v>1.4280330827664174</v>
      </c>
      <c r="BL517" s="26">
        <f t="shared" si="358"/>
        <v>1.4280330827664174</v>
      </c>
      <c r="BM517" s="16">
        <f t="shared" si="359"/>
        <v>24.990578948412303</v>
      </c>
      <c r="BN517" s="16">
        <f t="shared" si="360"/>
        <v>27.370634086356333</v>
      </c>
      <c r="BO517" s="16">
        <f t="shared" si="361"/>
        <v>52.242210277871429</v>
      </c>
      <c r="BP517" s="16">
        <f t="shared" si="362"/>
        <v>58.430353636525908</v>
      </c>
      <c r="BQ517" s="16">
        <f t="shared" si="363"/>
        <v>-6.1881433586544787</v>
      </c>
      <c r="BR517" s="1">
        <v>12</v>
      </c>
      <c r="BS517" s="1">
        <v>12</v>
      </c>
      <c r="BT517" s="42">
        <v>198</v>
      </c>
      <c r="BU517" s="42">
        <v>218</v>
      </c>
      <c r="BV517" s="42">
        <v>82</v>
      </c>
      <c r="BW517" s="42">
        <v>118</v>
      </c>
      <c r="BX517" s="42">
        <v>143</v>
      </c>
      <c r="BY517" s="42">
        <v>147</v>
      </c>
      <c r="BZ517" s="1">
        <v>197</v>
      </c>
      <c r="CA517" s="1">
        <v>256</v>
      </c>
      <c r="CB517" s="21">
        <f t="shared" si="364"/>
        <v>0.43487858719646799</v>
      </c>
      <c r="CC517" s="4">
        <v>-4.71</v>
      </c>
      <c r="CD517" s="45">
        <f t="shared" si="365"/>
        <v>-5.1113804720565401</v>
      </c>
      <c r="CE517" s="26">
        <f t="shared" si="366"/>
        <v>2.0892327702304816</v>
      </c>
      <c r="CF517" s="26">
        <f t="shared" si="367"/>
        <v>2.3350248608458322</v>
      </c>
      <c r="CG517" s="26">
        <f t="shared" si="368"/>
        <v>29.617946919149766</v>
      </c>
      <c r="CH517" s="26">
        <f t="shared" si="369"/>
        <v>32.229487881937871</v>
      </c>
      <c r="CI517" s="26">
        <f t="shared" si="370"/>
        <v>60.003994121472509</v>
      </c>
      <c r="CJ517" s="26">
        <f t="shared" si="371"/>
        <v>60.772094404645472</v>
      </c>
      <c r="CK517" s="16">
        <f t="shared" si="372"/>
        <v>-5.4200430754815159</v>
      </c>
      <c r="CL517" s="42">
        <v>68</v>
      </c>
      <c r="CM517" s="42">
        <v>76</v>
      </c>
      <c r="CN517" s="42">
        <v>896</v>
      </c>
      <c r="CO517" s="42">
        <v>973</v>
      </c>
      <c r="CP517" s="42">
        <v>428</v>
      </c>
      <c r="CQ517" s="42">
        <v>405</v>
      </c>
      <c r="CR517" s="42">
        <v>524</v>
      </c>
      <c r="CS517" s="42">
        <v>561</v>
      </c>
      <c r="CT517" s="1">
        <v>4</v>
      </c>
      <c r="CU517" s="1">
        <v>4</v>
      </c>
      <c r="CV517" s="42">
        <f t="shared" si="373"/>
        <v>0</v>
      </c>
      <c r="CW517" s="26">
        <f t="shared" si="374"/>
        <v>0.47063437591920781</v>
      </c>
      <c r="CX517" s="26">
        <f t="shared" si="375"/>
        <v>0.47063437591920781</v>
      </c>
      <c r="CY517" s="26">
        <f t="shared" si="376"/>
        <v>0</v>
      </c>
      <c r="CZ517" s="13">
        <v>16</v>
      </c>
      <c r="DA517" s="13">
        <v>18</v>
      </c>
      <c r="DB517" s="27">
        <v>15.3</v>
      </c>
      <c r="DC517" s="27">
        <v>20.260000000000002</v>
      </c>
      <c r="DD517" s="27">
        <v>18.170000000000002</v>
      </c>
      <c r="DE517" s="27">
        <v>20.45</v>
      </c>
      <c r="DF517" s="13">
        <v>1</v>
      </c>
      <c r="DG517" s="13">
        <v>1</v>
      </c>
      <c r="DH517" s="21">
        <f t="shared" si="377"/>
        <v>0.5</v>
      </c>
      <c r="DI517" s="42">
        <v>2</v>
      </c>
      <c r="DJ517" s="42">
        <v>1</v>
      </c>
      <c r="DK517" s="13">
        <v>0</v>
      </c>
      <c r="DL517" s="13">
        <v>0</v>
      </c>
      <c r="DM517" s="13">
        <v>0</v>
      </c>
      <c r="DN517" s="13">
        <v>0</v>
      </c>
      <c r="DO517" s="13">
        <v>0</v>
      </c>
      <c r="DP517" s="13">
        <v>0</v>
      </c>
      <c r="DQ517" s="1"/>
      <c r="DR517" s="42"/>
      <c r="DS517" s="1"/>
      <c r="DT517" s="1"/>
      <c r="DU517" s="1"/>
      <c r="DV517" s="1"/>
      <c r="DW517" s="1"/>
      <c r="DX517" s="13"/>
    </row>
    <row r="518" spans="1:128" ht="25.5" x14ac:dyDescent="0.2">
      <c r="A518" s="13" t="s">
        <v>539</v>
      </c>
      <c r="B518" s="13" t="s">
        <v>1930</v>
      </c>
      <c r="C518" s="39" t="s">
        <v>3553</v>
      </c>
      <c r="D518" s="1" t="s">
        <v>270</v>
      </c>
      <c r="E518" s="13" t="s">
        <v>154</v>
      </c>
      <c r="F518" s="13">
        <v>8</v>
      </c>
      <c r="G518" s="13">
        <v>0</v>
      </c>
      <c r="H518" s="13">
        <v>0</v>
      </c>
      <c r="I518" s="40">
        <f t="shared" si="336"/>
        <v>0</v>
      </c>
      <c r="J518" s="19">
        <f t="shared" si="337"/>
        <v>0</v>
      </c>
      <c r="K518" s="1">
        <v>0</v>
      </c>
      <c r="L518" s="1">
        <v>0</v>
      </c>
      <c r="M518" s="1">
        <v>0</v>
      </c>
      <c r="N518" s="1">
        <v>10</v>
      </c>
      <c r="O518" s="1">
        <v>4</v>
      </c>
      <c r="P518" s="1">
        <v>1</v>
      </c>
      <c r="Q518" s="1">
        <v>6</v>
      </c>
      <c r="R518" s="15">
        <f t="shared" si="338"/>
        <v>0</v>
      </c>
      <c r="S518" s="15">
        <f t="shared" si="339"/>
        <v>0</v>
      </c>
      <c r="T518" s="16">
        <v>52.8</v>
      </c>
      <c r="U518" s="16">
        <f t="shared" si="340"/>
        <v>6.6</v>
      </c>
      <c r="V518" s="16">
        <v>52</v>
      </c>
      <c r="W518" s="16">
        <f t="shared" si="341"/>
        <v>6.5</v>
      </c>
      <c r="X518" s="16">
        <v>327.76</v>
      </c>
      <c r="Y518" s="16">
        <f t="shared" si="342"/>
        <v>40.97</v>
      </c>
      <c r="Z518" s="21">
        <f t="shared" si="343"/>
        <v>0.13692858647566886</v>
      </c>
      <c r="AA518" s="20">
        <f t="shared" si="344"/>
        <v>0</v>
      </c>
      <c r="AB518">
        <v>1</v>
      </c>
      <c r="AC518" s="1">
        <v>11</v>
      </c>
      <c r="AD518" s="1">
        <v>6</v>
      </c>
      <c r="AE518" s="1">
        <v>0</v>
      </c>
      <c r="AF518" s="1">
        <v>3</v>
      </c>
      <c r="AG518" s="15">
        <f t="shared" si="345"/>
        <v>0</v>
      </c>
      <c r="AH518" s="15">
        <f t="shared" si="346"/>
        <v>0</v>
      </c>
      <c r="AI518" s="15">
        <f t="shared" si="347"/>
        <v>0</v>
      </c>
      <c r="AJ518" s="1">
        <v>19</v>
      </c>
      <c r="AK518" s="21">
        <f t="shared" si="348"/>
        <v>0.36538461538461536</v>
      </c>
      <c r="AL518" s="1">
        <v>17</v>
      </c>
      <c r="AM518" s="21">
        <f t="shared" si="349"/>
        <v>0.32692307692307693</v>
      </c>
      <c r="AN518" s="1">
        <v>16</v>
      </c>
      <c r="AO518" s="21">
        <f t="shared" si="350"/>
        <v>0.30769230769230771</v>
      </c>
      <c r="AP518" s="21">
        <f t="shared" si="351"/>
        <v>0.52777777777777779</v>
      </c>
      <c r="AQ518" s="1">
        <v>11</v>
      </c>
      <c r="AR518" s="4">
        <v>3.99</v>
      </c>
      <c r="AS518" s="41">
        <v>23</v>
      </c>
      <c r="AT518" s="41">
        <v>24</v>
      </c>
      <c r="AU518" s="41">
        <v>15</v>
      </c>
      <c r="AV518" s="21">
        <f t="shared" si="352"/>
        <v>0.48936170212765956</v>
      </c>
      <c r="AW518" s="26">
        <v>16.809999999999999</v>
      </c>
      <c r="AX518" s="42">
        <v>12</v>
      </c>
      <c r="AY518" s="41">
        <v>-1.4950000000000001</v>
      </c>
      <c r="AZ518" s="1">
        <v>14</v>
      </c>
      <c r="BA518" s="43">
        <v>0.52700000000000002</v>
      </c>
      <c r="BB518" s="16">
        <v>50.39</v>
      </c>
      <c r="BC518" s="26">
        <v>15.92</v>
      </c>
      <c r="BD518" s="43">
        <v>-5.069</v>
      </c>
      <c r="BE518" s="43">
        <v>-15.202999999999999</v>
      </c>
      <c r="BF518" s="16">
        <v>44.08</v>
      </c>
      <c r="BG518" s="21">
        <f t="shared" si="353"/>
        <v>0</v>
      </c>
      <c r="BH518" s="44">
        <f t="shared" si="354"/>
        <v>0.92592592592592593</v>
      </c>
      <c r="BI518" s="42">
        <f t="shared" si="355"/>
        <v>925.92592592592598</v>
      </c>
      <c r="BJ518" s="21">
        <f t="shared" si="356"/>
        <v>-7.407407407407407E-2</v>
      </c>
      <c r="BK518" s="26">
        <f t="shared" si="357"/>
        <v>0</v>
      </c>
      <c r="BL518" s="26">
        <f t="shared" si="358"/>
        <v>2.3076923076923079</v>
      </c>
      <c r="BM518" s="16">
        <f t="shared" si="359"/>
        <v>26.538461538461537</v>
      </c>
      <c r="BN518" s="16">
        <f t="shared" si="360"/>
        <v>31.153846153846157</v>
      </c>
      <c r="BO518" s="16">
        <f t="shared" si="361"/>
        <v>53.076923076923073</v>
      </c>
      <c r="BP518" s="16">
        <f t="shared" si="362"/>
        <v>70.384615384615387</v>
      </c>
      <c r="BQ518" s="16">
        <f t="shared" si="363"/>
        <v>-17.307692307692314</v>
      </c>
      <c r="BR518" s="1">
        <v>0</v>
      </c>
      <c r="BS518" s="1">
        <v>2</v>
      </c>
      <c r="BT518" s="42">
        <v>23</v>
      </c>
      <c r="BU518" s="42">
        <v>25</v>
      </c>
      <c r="BV518" s="42">
        <v>12</v>
      </c>
      <c r="BW518" s="42">
        <v>14</v>
      </c>
      <c r="BX518" s="42">
        <v>20</v>
      </c>
      <c r="BY518" s="42">
        <v>11</v>
      </c>
      <c r="BZ518" s="1">
        <v>22</v>
      </c>
      <c r="CA518" s="1">
        <v>29</v>
      </c>
      <c r="CB518" s="21">
        <f t="shared" si="364"/>
        <v>0.43137254901960786</v>
      </c>
      <c r="CC518" s="4">
        <v>3.2</v>
      </c>
      <c r="CD518" s="45">
        <f t="shared" si="365"/>
        <v>-2.334358974358981</v>
      </c>
      <c r="CE518" s="26">
        <f t="shared" si="366"/>
        <v>2.9289724188430557</v>
      </c>
      <c r="CF518" s="26">
        <f t="shared" si="367"/>
        <v>2.3797900903099829</v>
      </c>
      <c r="CG518" s="26">
        <f t="shared" si="368"/>
        <v>24.164022455455211</v>
      </c>
      <c r="CH518" s="26">
        <f t="shared" si="369"/>
        <v>31.669514278740543</v>
      </c>
      <c r="CI518" s="26">
        <f t="shared" si="370"/>
        <v>49.060288015621182</v>
      </c>
      <c r="CJ518" s="26">
        <f t="shared" si="371"/>
        <v>67.18330485721259</v>
      </c>
      <c r="CK518" s="16">
        <f t="shared" si="372"/>
        <v>0.81532453389909421</v>
      </c>
      <c r="CL518" s="42">
        <v>16</v>
      </c>
      <c r="CM518" s="42">
        <v>13</v>
      </c>
      <c r="CN518" s="42">
        <v>116</v>
      </c>
      <c r="CO518" s="42">
        <v>160</v>
      </c>
      <c r="CP518" s="42">
        <v>56</v>
      </c>
      <c r="CQ518" s="42">
        <v>73</v>
      </c>
      <c r="CR518" s="42">
        <v>121</v>
      </c>
      <c r="CS518" s="42">
        <v>80</v>
      </c>
      <c r="CT518" s="1">
        <v>1</v>
      </c>
      <c r="CU518" s="1">
        <v>1</v>
      </c>
      <c r="CV518" s="42">
        <f t="shared" si="373"/>
        <v>0</v>
      </c>
      <c r="CW518" s="26">
        <f t="shared" si="374"/>
        <v>1.1363636363636365</v>
      </c>
      <c r="CX518" s="26">
        <f t="shared" si="375"/>
        <v>1.1363636363636365</v>
      </c>
      <c r="CY518" s="26">
        <f t="shared" si="376"/>
        <v>0</v>
      </c>
      <c r="CZ518" s="13">
        <v>1</v>
      </c>
      <c r="DA518" s="13">
        <v>2</v>
      </c>
      <c r="DB518" s="27">
        <v>1.71</v>
      </c>
      <c r="DC518" s="27">
        <v>2.0499999999999998</v>
      </c>
      <c r="DD518" s="27">
        <v>1.65</v>
      </c>
      <c r="DE518" s="27">
        <v>2.0099999999999998</v>
      </c>
      <c r="DF518" s="13">
        <v>0</v>
      </c>
      <c r="DG518" s="13">
        <v>0</v>
      </c>
      <c r="DH518" s="21" t="str">
        <f t="shared" si="377"/>
        <v xml:space="preserve"> </v>
      </c>
      <c r="DI518" s="42"/>
      <c r="DJ518" s="42"/>
      <c r="DK518" s="1"/>
      <c r="DL518" s="1"/>
      <c r="DM518" s="1"/>
      <c r="DN518" s="1"/>
      <c r="DO518" s="1"/>
      <c r="DP518" s="1"/>
      <c r="DQ518" s="1"/>
      <c r="DR518" s="42"/>
      <c r="DS518" s="1"/>
      <c r="DT518" s="1"/>
      <c r="DU518" s="1"/>
      <c r="DV518" s="1"/>
      <c r="DW518" s="1"/>
      <c r="DX518" s="13"/>
    </row>
    <row r="519" spans="1:128" ht="25.5" x14ac:dyDescent="0.2">
      <c r="A519" s="13" t="s">
        <v>1931</v>
      </c>
      <c r="B519" s="13" t="s">
        <v>1932</v>
      </c>
      <c r="C519" s="39" t="s">
        <v>3554</v>
      </c>
      <c r="D519" s="1" t="s">
        <v>179</v>
      </c>
      <c r="E519" s="13" t="s">
        <v>173</v>
      </c>
      <c r="F519" s="13">
        <v>1</v>
      </c>
      <c r="G519" s="13">
        <v>0</v>
      </c>
      <c r="H519" s="13">
        <v>0</v>
      </c>
      <c r="I519" s="40">
        <f t="shared" si="336"/>
        <v>0</v>
      </c>
      <c r="J519" s="19">
        <f t="shared" si="337"/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5">
        <f t="shared" si="338"/>
        <v>0</v>
      </c>
      <c r="S519" s="15">
        <f t="shared" si="339"/>
        <v>0</v>
      </c>
      <c r="T519" s="16">
        <v>7.7666666666999999</v>
      </c>
      <c r="U519" s="16">
        <f t="shared" si="340"/>
        <v>7.7666666666999999</v>
      </c>
      <c r="V519" s="16">
        <v>8.2200000000000006</v>
      </c>
      <c r="W519" s="16">
        <f t="shared" si="341"/>
        <v>8.2200000000000006</v>
      </c>
      <c r="X519" s="16">
        <v>38.380000000000003</v>
      </c>
      <c r="Y519" s="16">
        <f t="shared" si="342"/>
        <v>38.380000000000003</v>
      </c>
      <c r="Z519" s="21">
        <f t="shared" si="343"/>
        <v>0.17639484978540773</v>
      </c>
      <c r="AA519" s="20">
        <f t="shared" si="344"/>
        <v>0</v>
      </c>
      <c r="AB519">
        <v>3</v>
      </c>
      <c r="AC519" s="1">
        <v>2</v>
      </c>
      <c r="AD519" s="1">
        <v>0</v>
      </c>
      <c r="AE519" s="1">
        <v>1</v>
      </c>
      <c r="AF519" s="1">
        <v>0</v>
      </c>
      <c r="AG519" s="15">
        <f t="shared" si="345"/>
        <v>0</v>
      </c>
      <c r="AH519" s="15">
        <f t="shared" si="346"/>
        <v>0</v>
      </c>
      <c r="AI519" s="15">
        <f t="shared" si="347"/>
        <v>0</v>
      </c>
      <c r="AJ519" s="1">
        <v>3</v>
      </c>
      <c r="AK519" s="21">
        <f t="shared" si="348"/>
        <v>0.21428571428571427</v>
      </c>
      <c r="AL519" s="1">
        <v>4</v>
      </c>
      <c r="AM519" s="21">
        <f t="shared" si="349"/>
        <v>0.2857142857142857</v>
      </c>
      <c r="AN519" s="1">
        <v>7</v>
      </c>
      <c r="AO519" s="21">
        <f t="shared" si="350"/>
        <v>0.5</v>
      </c>
      <c r="AP519" s="21">
        <f t="shared" si="351"/>
        <v>0.42857142857142855</v>
      </c>
      <c r="AQ519" s="1">
        <v>1</v>
      </c>
      <c r="AR519" s="4">
        <v>-12.14</v>
      </c>
      <c r="AS519" s="41">
        <v>2</v>
      </c>
      <c r="AT519" s="41">
        <v>4</v>
      </c>
      <c r="AU519" s="41">
        <v>5</v>
      </c>
      <c r="AV519" s="21">
        <f t="shared" si="352"/>
        <v>0.33333333333333331</v>
      </c>
      <c r="AW519" s="26">
        <v>16.260000000000002</v>
      </c>
      <c r="AX519" s="42">
        <v>8</v>
      </c>
      <c r="AY519" s="41">
        <v>-2.42</v>
      </c>
      <c r="AZ519" s="1">
        <v>8</v>
      </c>
      <c r="BA519" s="43">
        <v>1.758</v>
      </c>
      <c r="BB519" s="16">
        <v>50.86</v>
      </c>
      <c r="BC519" s="26">
        <v>16.079999999999998</v>
      </c>
      <c r="BD519" s="43">
        <v>3.1059999999999999</v>
      </c>
      <c r="BE519" s="43">
        <v>2.383</v>
      </c>
      <c r="BF519" s="16">
        <v>49.78</v>
      </c>
      <c r="BG519" s="21">
        <f t="shared" si="353"/>
        <v>0</v>
      </c>
      <c r="BH519" s="44">
        <f t="shared" si="354"/>
        <v>1</v>
      </c>
      <c r="BI519" s="42">
        <f t="shared" si="355"/>
        <v>1000</v>
      </c>
      <c r="BJ519" s="21">
        <f t="shared" si="356"/>
        <v>0</v>
      </c>
      <c r="BK519" s="26">
        <f t="shared" si="357"/>
        <v>0</v>
      </c>
      <c r="BL519" s="26">
        <f t="shared" si="358"/>
        <v>0</v>
      </c>
      <c r="BM519" s="16">
        <f t="shared" si="359"/>
        <v>43.795620437956202</v>
      </c>
      <c r="BN519" s="16">
        <f t="shared" si="360"/>
        <v>14.5985401459854</v>
      </c>
      <c r="BO519" s="16">
        <f t="shared" si="361"/>
        <v>80.291970802919707</v>
      </c>
      <c r="BP519" s="16">
        <f t="shared" si="362"/>
        <v>43.795620437956202</v>
      </c>
      <c r="BQ519" s="16">
        <f t="shared" si="363"/>
        <v>36.496350364963504</v>
      </c>
      <c r="BR519" s="1">
        <v>0</v>
      </c>
      <c r="BS519" s="1">
        <v>0</v>
      </c>
      <c r="BT519" s="42">
        <v>6</v>
      </c>
      <c r="BU519" s="42">
        <v>2</v>
      </c>
      <c r="BV519" s="42">
        <v>4</v>
      </c>
      <c r="BW519" s="42">
        <v>1</v>
      </c>
      <c r="BX519" s="42">
        <v>3</v>
      </c>
      <c r="BY519" s="42">
        <v>1</v>
      </c>
      <c r="BZ519" s="1">
        <v>9</v>
      </c>
      <c r="CA519" s="1">
        <v>2</v>
      </c>
      <c r="CB519" s="21">
        <f t="shared" si="364"/>
        <v>0.81818181818181823</v>
      </c>
      <c r="CC519" s="4">
        <v>33.1</v>
      </c>
      <c r="CD519" s="45">
        <f t="shared" si="365"/>
        <v>37.495636079249223</v>
      </c>
      <c r="CE519" s="26">
        <f t="shared" si="366"/>
        <v>3.1266284523189158</v>
      </c>
      <c r="CF519" s="26">
        <f t="shared" si="367"/>
        <v>3.1266284523189158</v>
      </c>
      <c r="CG519" s="26">
        <f t="shared" si="368"/>
        <v>32.829598749348619</v>
      </c>
      <c r="CH519" s="26">
        <f t="shared" si="369"/>
        <v>35.956227201667531</v>
      </c>
      <c r="CI519" s="26">
        <f t="shared" si="370"/>
        <v>59.405940594059402</v>
      </c>
      <c r="CJ519" s="26">
        <f t="shared" si="371"/>
        <v>56.279312141740483</v>
      </c>
      <c r="CK519" s="16">
        <f t="shared" si="372"/>
        <v>33.369721912644586</v>
      </c>
      <c r="CL519" s="42">
        <v>2</v>
      </c>
      <c r="CM519" s="42">
        <v>2</v>
      </c>
      <c r="CN519" s="42">
        <v>19</v>
      </c>
      <c r="CO519" s="42">
        <v>21</v>
      </c>
      <c r="CP519" s="42">
        <v>6</v>
      </c>
      <c r="CQ519" s="42">
        <v>9</v>
      </c>
      <c r="CR519" s="42">
        <v>4</v>
      </c>
      <c r="CS519" s="42">
        <v>11</v>
      </c>
      <c r="CT519" s="1">
        <v>1</v>
      </c>
      <c r="CU519" s="1">
        <v>0</v>
      </c>
      <c r="CV519" s="42">
        <f t="shared" si="373"/>
        <v>-1</v>
      </c>
      <c r="CW519" s="26">
        <f t="shared" si="374"/>
        <v>7.7253218883788612</v>
      </c>
      <c r="CX519" s="26">
        <f t="shared" si="375"/>
        <v>0</v>
      </c>
      <c r="CY519" s="26">
        <f t="shared" si="376"/>
        <v>-7.7253218883788612</v>
      </c>
      <c r="CZ519" s="13">
        <v>1</v>
      </c>
      <c r="DA519" s="13">
        <v>0</v>
      </c>
      <c r="DB519" s="27">
        <v>0.28999999999999998</v>
      </c>
      <c r="DC519" s="27">
        <v>0.30000000000000004</v>
      </c>
      <c r="DD519" s="27">
        <v>0.32</v>
      </c>
      <c r="DE519" s="27">
        <v>0.28999999999999998</v>
      </c>
      <c r="DF519" s="1"/>
      <c r="DG519" s="1"/>
      <c r="DH519" s="21" t="str">
        <f t="shared" si="377"/>
        <v xml:space="preserve"> </v>
      </c>
      <c r="DI519" s="42"/>
      <c r="DJ519" s="42"/>
      <c r="DK519" s="1"/>
      <c r="DL519" s="1"/>
      <c r="DM519" s="1"/>
      <c r="DN519" s="1"/>
      <c r="DO519" s="1"/>
      <c r="DP519" s="1"/>
      <c r="DQ519" s="1"/>
      <c r="DR519" s="42"/>
      <c r="DS519" s="1"/>
      <c r="DT519" s="1"/>
      <c r="DU519" s="1"/>
      <c r="DV519" s="1"/>
      <c r="DW519" s="1"/>
      <c r="DX519" s="13"/>
    </row>
    <row r="520" spans="1:128" ht="25.5" x14ac:dyDescent="0.2">
      <c r="A520" s="13" t="s">
        <v>1935</v>
      </c>
      <c r="B520" s="13" t="s">
        <v>1936</v>
      </c>
      <c r="C520" s="39" t="s">
        <v>3555</v>
      </c>
      <c r="D520" s="1" t="s">
        <v>249</v>
      </c>
      <c r="E520" s="13" t="s">
        <v>146</v>
      </c>
      <c r="F520" s="13">
        <v>3</v>
      </c>
      <c r="G520" s="13">
        <v>0</v>
      </c>
      <c r="H520" s="13">
        <v>0</v>
      </c>
      <c r="I520" s="40">
        <f t="shared" si="336"/>
        <v>0</v>
      </c>
      <c r="J520" s="19">
        <f t="shared" si="337"/>
        <v>0</v>
      </c>
      <c r="K520" s="1">
        <v>0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  <c r="Q520" s="1">
        <v>1</v>
      </c>
      <c r="R520" s="15">
        <f t="shared" si="338"/>
        <v>0</v>
      </c>
      <c r="S520" s="15">
        <f t="shared" si="339"/>
        <v>0</v>
      </c>
      <c r="T520" s="16">
        <v>27.2166666667</v>
      </c>
      <c r="U520" s="16">
        <f t="shared" si="340"/>
        <v>9.072222222233334</v>
      </c>
      <c r="V520" s="16">
        <v>29.2</v>
      </c>
      <c r="W520" s="16">
        <f t="shared" si="341"/>
        <v>9.7333333333333325</v>
      </c>
      <c r="X520" s="16">
        <v>113.63</v>
      </c>
      <c r="Y520" s="16">
        <f t="shared" si="342"/>
        <v>37.876666666666665</v>
      </c>
      <c r="Z520" s="21">
        <f t="shared" si="343"/>
        <v>0.20443884338024224</v>
      </c>
      <c r="AA520" s="20">
        <f t="shared" si="344"/>
        <v>0</v>
      </c>
      <c r="AB520">
        <v>2</v>
      </c>
      <c r="AC520" s="1">
        <v>3</v>
      </c>
      <c r="AD520" s="1">
        <v>1</v>
      </c>
      <c r="AE520" s="1">
        <v>0</v>
      </c>
      <c r="AF520" s="1">
        <v>0</v>
      </c>
      <c r="AG520" s="15">
        <f t="shared" si="345"/>
        <v>0</v>
      </c>
      <c r="AH520" s="15">
        <f t="shared" si="346"/>
        <v>0</v>
      </c>
      <c r="AI520" s="15">
        <f t="shared" si="347"/>
        <v>0</v>
      </c>
      <c r="AJ520" s="1">
        <v>7</v>
      </c>
      <c r="AK520" s="21">
        <f t="shared" si="348"/>
        <v>0.20588235294117646</v>
      </c>
      <c r="AL520" s="1">
        <v>12</v>
      </c>
      <c r="AM520" s="21">
        <f t="shared" si="349"/>
        <v>0.35294117647058826</v>
      </c>
      <c r="AN520" s="1">
        <v>15</v>
      </c>
      <c r="AO520" s="21">
        <f t="shared" si="350"/>
        <v>0.44117647058823528</v>
      </c>
      <c r="AP520" s="21">
        <f t="shared" si="351"/>
        <v>0.36842105263157893</v>
      </c>
      <c r="AQ520" s="1">
        <v>1</v>
      </c>
      <c r="AR520" s="4">
        <v>-10.98</v>
      </c>
      <c r="AS520" s="41">
        <v>8</v>
      </c>
      <c r="AT520" s="41">
        <v>12</v>
      </c>
      <c r="AU520" s="41">
        <v>11</v>
      </c>
      <c r="AV520" s="21">
        <f t="shared" si="352"/>
        <v>0.4</v>
      </c>
      <c r="AW520" s="26">
        <v>16.97</v>
      </c>
      <c r="AX520" s="42">
        <v>9</v>
      </c>
      <c r="AY520" s="41">
        <v>0.19900000000000001</v>
      </c>
      <c r="AZ520" s="1">
        <v>7</v>
      </c>
      <c r="BA520" s="43">
        <v>3.258</v>
      </c>
      <c r="BB520" s="16">
        <v>51.14</v>
      </c>
      <c r="BC520" s="26">
        <v>17.510000000000002</v>
      </c>
      <c r="BD520" s="43">
        <v>0.127</v>
      </c>
      <c r="BE520" s="43">
        <v>-7.9770000000000003</v>
      </c>
      <c r="BF520" s="16">
        <v>45.4</v>
      </c>
      <c r="BG520" s="21">
        <f t="shared" si="353"/>
        <v>0</v>
      </c>
      <c r="BH520" s="44">
        <f t="shared" si="354"/>
        <v>1</v>
      </c>
      <c r="BI520" s="42">
        <f t="shared" si="355"/>
        <v>1000</v>
      </c>
      <c r="BJ520" s="21">
        <f t="shared" si="356"/>
        <v>0</v>
      </c>
      <c r="BK520" s="26">
        <f t="shared" si="357"/>
        <v>0</v>
      </c>
      <c r="BL520" s="26">
        <f t="shared" si="358"/>
        <v>0</v>
      </c>
      <c r="BM520" s="16">
        <f t="shared" si="359"/>
        <v>16.438356164383563</v>
      </c>
      <c r="BN520" s="16">
        <f t="shared" si="360"/>
        <v>30.821917808219183</v>
      </c>
      <c r="BO520" s="16">
        <f t="shared" si="361"/>
        <v>32.876712328767127</v>
      </c>
      <c r="BP520" s="16">
        <f t="shared" si="362"/>
        <v>63.698630136986317</v>
      </c>
      <c r="BQ520" s="16">
        <f t="shared" si="363"/>
        <v>-30.82191780821919</v>
      </c>
      <c r="BR520" s="1">
        <v>0</v>
      </c>
      <c r="BS520" s="1">
        <v>0</v>
      </c>
      <c r="BT520" s="42">
        <v>8</v>
      </c>
      <c r="BU520" s="42">
        <v>15</v>
      </c>
      <c r="BV520" s="42">
        <v>5</v>
      </c>
      <c r="BW520" s="42">
        <v>7</v>
      </c>
      <c r="BX520" s="42">
        <v>9</v>
      </c>
      <c r="BY520" s="42">
        <v>3</v>
      </c>
      <c r="BZ520" s="1">
        <v>8</v>
      </c>
      <c r="CA520" s="1">
        <v>13</v>
      </c>
      <c r="CB520" s="21">
        <f t="shared" si="364"/>
        <v>0.38095238095238093</v>
      </c>
      <c r="CC520" s="4">
        <v>-3.81</v>
      </c>
      <c r="CD520" s="45">
        <f t="shared" si="365"/>
        <v>-16.519023071377084</v>
      </c>
      <c r="CE520" s="26">
        <f t="shared" si="366"/>
        <v>1.0560591393118015</v>
      </c>
      <c r="CF520" s="26">
        <f t="shared" si="367"/>
        <v>5.2802956965590075</v>
      </c>
      <c r="CG520" s="26">
        <f t="shared" si="368"/>
        <v>28.51359676141864</v>
      </c>
      <c r="CH520" s="26">
        <f t="shared" si="369"/>
        <v>38.018129015224851</v>
      </c>
      <c r="CI520" s="26">
        <f t="shared" si="370"/>
        <v>53.859016104901876</v>
      </c>
      <c r="CJ520" s="26">
        <f t="shared" si="371"/>
        <v>65.475666637331699</v>
      </c>
      <c r="CK520" s="16">
        <f t="shared" si="372"/>
        <v>-19.205267275789367</v>
      </c>
      <c r="CL520" s="42">
        <v>2</v>
      </c>
      <c r="CM520" s="42">
        <v>10</v>
      </c>
      <c r="CN520" s="42">
        <v>52</v>
      </c>
      <c r="CO520" s="42">
        <v>62</v>
      </c>
      <c r="CP520" s="42">
        <v>24</v>
      </c>
      <c r="CQ520" s="42">
        <v>27</v>
      </c>
      <c r="CR520" s="42">
        <v>25</v>
      </c>
      <c r="CS520" s="42">
        <v>24</v>
      </c>
      <c r="CT520" s="1">
        <v>0</v>
      </c>
      <c r="CU520" s="1">
        <v>1</v>
      </c>
      <c r="CV520" s="42">
        <f t="shared" si="373"/>
        <v>1</v>
      </c>
      <c r="CW520" s="26">
        <f t="shared" si="374"/>
        <v>0</v>
      </c>
      <c r="CX520" s="26">
        <f t="shared" si="375"/>
        <v>2.2045315370456775</v>
      </c>
      <c r="CY520" s="26">
        <f t="shared" si="376"/>
        <v>2.2045315370456775</v>
      </c>
      <c r="CZ520" s="13">
        <v>0</v>
      </c>
      <c r="DA520" s="13">
        <v>1</v>
      </c>
      <c r="DB520" s="27">
        <v>0.94</v>
      </c>
      <c r="DC520" s="27">
        <v>1.23</v>
      </c>
      <c r="DD520" s="27">
        <v>0.95</v>
      </c>
      <c r="DE520" s="27">
        <v>1.0900000000000001</v>
      </c>
      <c r="DF520" s="13">
        <v>17</v>
      </c>
      <c r="DG520" s="13">
        <v>15</v>
      </c>
      <c r="DH520" s="21">
        <f t="shared" si="377"/>
        <v>0.53125</v>
      </c>
      <c r="DI520" s="42">
        <v>6</v>
      </c>
      <c r="DJ520" s="42">
        <v>3</v>
      </c>
      <c r="DK520" s="13">
        <v>0</v>
      </c>
      <c r="DL520" s="13">
        <v>0</v>
      </c>
      <c r="DM520" s="13">
        <v>0</v>
      </c>
      <c r="DN520" s="13">
        <v>0</v>
      </c>
      <c r="DO520" s="13">
        <v>0</v>
      </c>
      <c r="DP520" s="13">
        <v>0</v>
      </c>
      <c r="DQ520" s="13">
        <v>12</v>
      </c>
      <c r="DR520" s="46">
        <v>3</v>
      </c>
      <c r="DS520" s="13">
        <v>0</v>
      </c>
      <c r="DT520" s="13">
        <v>1</v>
      </c>
      <c r="DU520" s="13">
        <v>-8.3000000000000004E-2</v>
      </c>
      <c r="DV520" s="13">
        <v>0</v>
      </c>
      <c r="DW520" s="13">
        <v>0</v>
      </c>
      <c r="DX520" s="13">
        <v>0</v>
      </c>
    </row>
    <row r="521" spans="1:128" ht="25.5" x14ac:dyDescent="0.2">
      <c r="A521" s="13" t="s">
        <v>1252</v>
      </c>
      <c r="B521" s="13" t="s">
        <v>1938</v>
      </c>
      <c r="C521" s="39" t="s">
        <v>3556</v>
      </c>
      <c r="D521" s="1" t="s">
        <v>363</v>
      </c>
      <c r="E521" s="13" t="s">
        <v>129</v>
      </c>
      <c r="F521" s="13">
        <v>36</v>
      </c>
      <c r="G521" s="13">
        <v>4</v>
      </c>
      <c r="H521" s="13">
        <v>1</v>
      </c>
      <c r="I521" s="40">
        <f t="shared" si="336"/>
        <v>5</v>
      </c>
      <c r="J521" s="19">
        <f t="shared" si="337"/>
        <v>0.72883346155397588</v>
      </c>
      <c r="K521" s="1">
        <v>4</v>
      </c>
      <c r="L521" s="1">
        <v>1</v>
      </c>
      <c r="M521" s="1">
        <v>0</v>
      </c>
      <c r="N521" s="1">
        <v>41</v>
      </c>
      <c r="O521" s="1">
        <v>25</v>
      </c>
      <c r="P521" s="1">
        <v>11</v>
      </c>
      <c r="Q521" s="1">
        <v>50</v>
      </c>
      <c r="R521" s="15">
        <f t="shared" si="338"/>
        <v>9.7560975609756101E-2</v>
      </c>
      <c r="S521" s="15">
        <f t="shared" si="339"/>
        <v>5.1948051948051951E-2</v>
      </c>
      <c r="T521" s="16">
        <v>411.61666666669998</v>
      </c>
      <c r="U521" s="16">
        <f t="shared" si="340"/>
        <v>11.433796296297222</v>
      </c>
      <c r="V521" s="16">
        <v>395.26</v>
      </c>
      <c r="W521" s="16">
        <f t="shared" si="341"/>
        <v>10.979444444444445</v>
      </c>
      <c r="X521" s="16">
        <v>1318.98</v>
      </c>
      <c r="Y521" s="16">
        <f t="shared" si="342"/>
        <v>36.638333333333335</v>
      </c>
      <c r="Z521" s="21">
        <f t="shared" si="343"/>
        <v>0.2305744819861863</v>
      </c>
      <c r="AA521" s="20">
        <f t="shared" si="344"/>
        <v>23.875</v>
      </c>
      <c r="AB521">
        <v>13</v>
      </c>
      <c r="AC521" s="1">
        <v>84</v>
      </c>
      <c r="AD521" s="1">
        <v>47</v>
      </c>
      <c r="AE521" s="1">
        <v>12</v>
      </c>
      <c r="AF521" s="1">
        <v>9</v>
      </c>
      <c r="AG521" s="15">
        <f t="shared" si="345"/>
        <v>0.5</v>
      </c>
      <c r="AH521" s="15">
        <f t="shared" si="346"/>
        <v>0.125</v>
      </c>
      <c r="AI521" s="15">
        <f t="shared" si="347"/>
        <v>0.625</v>
      </c>
      <c r="AJ521" s="1">
        <v>124</v>
      </c>
      <c r="AK521" s="21">
        <f t="shared" si="348"/>
        <v>0.33155080213903743</v>
      </c>
      <c r="AL521" s="1">
        <v>105</v>
      </c>
      <c r="AM521" s="21">
        <f t="shared" si="349"/>
        <v>0.28074866310160429</v>
      </c>
      <c r="AN521" s="1">
        <v>145</v>
      </c>
      <c r="AO521" s="21">
        <f t="shared" si="350"/>
        <v>0.38770053475935828</v>
      </c>
      <c r="AP521" s="21">
        <f t="shared" si="351"/>
        <v>0.54148471615720528</v>
      </c>
      <c r="AQ521" s="1">
        <v>10</v>
      </c>
      <c r="AR521" s="4">
        <v>4.6500000000000004</v>
      </c>
      <c r="AS521" s="41">
        <v>145</v>
      </c>
      <c r="AT521" s="41">
        <v>157</v>
      </c>
      <c r="AU521" s="41">
        <v>124</v>
      </c>
      <c r="AV521" s="21">
        <f t="shared" si="352"/>
        <v>0.48013245033112584</v>
      </c>
      <c r="AW521" s="26">
        <v>17.03</v>
      </c>
      <c r="AX521" s="42">
        <v>13</v>
      </c>
      <c r="AY521" s="41">
        <v>0.32700000000000001</v>
      </c>
      <c r="AZ521" s="1">
        <v>12</v>
      </c>
      <c r="BA521" s="43">
        <v>0.28899999999999998</v>
      </c>
      <c r="BB521" s="16">
        <v>50.19</v>
      </c>
      <c r="BC521" s="26">
        <v>17.149999999999999</v>
      </c>
      <c r="BD521" s="43">
        <v>0.55300000000000005</v>
      </c>
      <c r="BE521" s="43">
        <v>5.9269999999999996</v>
      </c>
      <c r="BF521" s="16">
        <v>51.46</v>
      </c>
      <c r="BG521" s="21">
        <f t="shared" si="353"/>
        <v>4.1884816753926704E-2</v>
      </c>
      <c r="BH521" s="44">
        <f t="shared" si="354"/>
        <v>0.92610837438423643</v>
      </c>
      <c r="BI521" s="42">
        <f t="shared" si="355"/>
        <v>967.99319113816307</v>
      </c>
      <c r="BJ521" s="21">
        <f t="shared" si="356"/>
        <v>-3.2006808861836863E-2</v>
      </c>
      <c r="BK521" s="26">
        <f t="shared" si="357"/>
        <v>1.2143905277538836</v>
      </c>
      <c r="BL521" s="26">
        <f t="shared" si="358"/>
        <v>2.2769822395385315</v>
      </c>
      <c r="BM521" s="16">
        <f t="shared" si="359"/>
        <v>28.993573850123969</v>
      </c>
      <c r="BN521" s="16">
        <f t="shared" si="360"/>
        <v>30.815159641754793</v>
      </c>
      <c r="BO521" s="16">
        <f t="shared" si="361"/>
        <v>59.960532307847998</v>
      </c>
      <c r="BP521" s="16">
        <f t="shared" si="362"/>
        <v>57.987147700247938</v>
      </c>
      <c r="BQ521" s="16">
        <f t="shared" si="363"/>
        <v>1.9733846076000603</v>
      </c>
      <c r="BR521" s="1">
        <v>8</v>
      </c>
      <c r="BS521" s="1">
        <v>15</v>
      </c>
      <c r="BT521" s="42">
        <v>183</v>
      </c>
      <c r="BU521" s="42">
        <v>188</v>
      </c>
      <c r="BV521" s="42">
        <v>91</v>
      </c>
      <c r="BW521" s="42">
        <v>87</v>
      </c>
      <c r="BX521" s="42">
        <v>92</v>
      </c>
      <c r="BY521" s="42">
        <v>113</v>
      </c>
      <c r="BZ521" s="1">
        <v>184</v>
      </c>
      <c r="CA521" s="1">
        <v>203</v>
      </c>
      <c r="CB521" s="21">
        <f t="shared" si="364"/>
        <v>0.47545219638242892</v>
      </c>
      <c r="CC521" s="4">
        <v>-7.25</v>
      </c>
      <c r="CD521" s="45">
        <f t="shared" si="365"/>
        <v>-4.7502485801728671</v>
      </c>
      <c r="CE521" s="26">
        <f t="shared" si="366"/>
        <v>3.0932993676932172</v>
      </c>
      <c r="CF521" s="26">
        <f t="shared" si="367"/>
        <v>3.5027066369467317</v>
      </c>
      <c r="CG521" s="26">
        <f t="shared" si="368"/>
        <v>31.069462766683348</v>
      </c>
      <c r="CH521" s="26">
        <f t="shared" si="369"/>
        <v>28.840467634080881</v>
      </c>
      <c r="CI521" s="26">
        <f t="shared" si="370"/>
        <v>65.641632170313429</v>
      </c>
      <c r="CJ521" s="26">
        <f t="shared" si="371"/>
        <v>57.453486785243143</v>
      </c>
      <c r="CK521" s="16">
        <f t="shared" si="372"/>
        <v>-6.2147607774702252</v>
      </c>
      <c r="CL521" s="42">
        <v>68</v>
      </c>
      <c r="CM521" s="42">
        <v>77</v>
      </c>
      <c r="CN521" s="42">
        <v>615</v>
      </c>
      <c r="CO521" s="42">
        <v>557</v>
      </c>
      <c r="CP521" s="42">
        <v>341</v>
      </c>
      <c r="CQ521" s="42">
        <v>290</v>
      </c>
      <c r="CR521" s="42">
        <v>339</v>
      </c>
      <c r="CS521" s="42">
        <v>419</v>
      </c>
      <c r="CT521" s="1">
        <v>4</v>
      </c>
      <c r="CU521" s="1">
        <v>5</v>
      </c>
      <c r="CV521" s="42">
        <f t="shared" si="373"/>
        <v>1</v>
      </c>
      <c r="CW521" s="26">
        <f t="shared" si="374"/>
        <v>0.58306676924318079</v>
      </c>
      <c r="CX521" s="26">
        <f t="shared" si="375"/>
        <v>0.72883346155397588</v>
      </c>
      <c r="CY521" s="26">
        <f t="shared" si="376"/>
        <v>0.1457666923107952</v>
      </c>
      <c r="CZ521" s="13">
        <v>15</v>
      </c>
      <c r="DA521" s="13">
        <v>17</v>
      </c>
      <c r="DB521" s="27">
        <v>19.16</v>
      </c>
      <c r="DC521" s="27">
        <v>17.39</v>
      </c>
      <c r="DD521" s="27">
        <v>17.66</v>
      </c>
      <c r="DE521" s="27">
        <v>15.07</v>
      </c>
      <c r="DF521" s="13">
        <v>3</v>
      </c>
      <c r="DG521" s="13">
        <v>5</v>
      </c>
      <c r="DH521" s="21">
        <f t="shared" si="377"/>
        <v>0.375</v>
      </c>
      <c r="DI521" s="42">
        <v>4</v>
      </c>
      <c r="DJ521" s="42">
        <v>2</v>
      </c>
      <c r="DK521" s="13">
        <v>0</v>
      </c>
      <c r="DL521" s="13">
        <v>0</v>
      </c>
      <c r="DM521" s="13">
        <v>0</v>
      </c>
      <c r="DN521" s="13">
        <v>0</v>
      </c>
      <c r="DO521" s="13">
        <v>0</v>
      </c>
      <c r="DP521" s="13">
        <v>0</v>
      </c>
      <c r="DQ521" s="13">
        <v>2</v>
      </c>
      <c r="DR521" s="46">
        <v>0</v>
      </c>
      <c r="DS521" s="13">
        <v>0</v>
      </c>
      <c r="DT521" s="13">
        <v>1</v>
      </c>
      <c r="DU521" s="13">
        <v>-0.5</v>
      </c>
      <c r="DV521" s="13">
        <v>0</v>
      </c>
      <c r="DW521" s="13">
        <v>0</v>
      </c>
      <c r="DX521" s="13">
        <v>0</v>
      </c>
    </row>
    <row r="522" spans="1:128" ht="25.5" x14ac:dyDescent="0.2">
      <c r="A522" s="13" t="s">
        <v>677</v>
      </c>
      <c r="B522" s="13" t="s">
        <v>1941</v>
      </c>
      <c r="C522" s="39" t="s">
        <v>3557</v>
      </c>
      <c r="D522" s="1" t="s">
        <v>162</v>
      </c>
      <c r="E522" s="13" t="s">
        <v>129</v>
      </c>
      <c r="F522" s="13">
        <v>82</v>
      </c>
      <c r="G522" s="13">
        <v>6</v>
      </c>
      <c r="H522" s="13">
        <v>5</v>
      </c>
      <c r="I522" s="40">
        <f t="shared" si="336"/>
        <v>11</v>
      </c>
      <c r="J522" s="19">
        <f t="shared" si="337"/>
        <v>0.85706865206471916</v>
      </c>
      <c r="K522" s="1">
        <v>6</v>
      </c>
      <c r="L522" s="1">
        <v>1</v>
      </c>
      <c r="M522" s="1">
        <v>3</v>
      </c>
      <c r="N522" s="1">
        <v>79</v>
      </c>
      <c r="O522" s="1">
        <v>16</v>
      </c>
      <c r="P522" s="1">
        <v>16</v>
      </c>
      <c r="Q522" s="1">
        <v>69</v>
      </c>
      <c r="R522" s="15">
        <f t="shared" si="338"/>
        <v>7.5949367088607597E-2</v>
      </c>
      <c r="S522" s="15">
        <f t="shared" si="339"/>
        <v>5.4054054054054057E-2</v>
      </c>
      <c r="T522" s="16">
        <v>770.06666666670003</v>
      </c>
      <c r="U522" s="16">
        <f t="shared" si="340"/>
        <v>9.3910569105695121</v>
      </c>
      <c r="V522" s="16">
        <v>767.27</v>
      </c>
      <c r="W522" s="16">
        <f t="shared" si="341"/>
        <v>9.3569512195121956</v>
      </c>
      <c r="X522" s="16">
        <v>3187.65</v>
      </c>
      <c r="Y522" s="16">
        <f t="shared" si="342"/>
        <v>38.873780487804879</v>
      </c>
      <c r="Z522" s="21">
        <f t="shared" si="343"/>
        <v>0.19400392422602733</v>
      </c>
      <c r="AA522" s="20">
        <f t="shared" si="344"/>
        <v>12.374999999999998</v>
      </c>
      <c r="AB522">
        <v>31</v>
      </c>
      <c r="AC522" s="1">
        <v>260</v>
      </c>
      <c r="AD522" s="1">
        <v>75</v>
      </c>
      <c r="AE522" s="1">
        <v>5</v>
      </c>
      <c r="AF522" s="1">
        <v>7</v>
      </c>
      <c r="AG522" s="15">
        <f t="shared" si="345"/>
        <v>0.25</v>
      </c>
      <c r="AH522" s="15">
        <f t="shared" si="346"/>
        <v>0.16666666666666666</v>
      </c>
      <c r="AI522" s="15">
        <f t="shared" si="347"/>
        <v>0.41666666666666663</v>
      </c>
      <c r="AJ522" s="1">
        <v>207</v>
      </c>
      <c r="AK522" s="21">
        <f t="shared" si="348"/>
        <v>0.29154929577464789</v>
      </c>
      <c r="AL522" s="1">
        <v>253</v>
      </c>
      <c r="AM522" s="21">
        <f t="shared" si="349"/>
        <v>0.35633802816901411</v>
      </c>
      <c r="AN522" s="1">
        <v>250</v>
      </c>
      <c r="AO522" s="21">
        <f t="shared" si="350"/>
        <v>0.352112676056338</v>
      </c>
      <c r="AP522" s="21">
        <f t="shared" si="351"/>
        <v>0.45</v>
      </c>
      <c r="AQ522" s="1">
        <v>6</v>
      </c>
      <c r="AR522" s="4">
        <v>-0.94</v>
      </c>
      <c r="AS522" s="41">
        <v>272</v>
      </c>
      <c r="AT522" s="41">
        <v>285</v>
      </c>
      <c r="AU522" s="41">
        <v>189</v>
      </c>
      <c r="AV522" s="21">
        <f t="shared" si="352"/>
        <v>0.48833034111310591</v>
      </c>
      <c r="AW522" s="26">
        <v>16.579999999999998</v>
      </c>
      <c r="AX522" s="42">
        <v>10</v>
      </c>
      <c r="AY522" s="41">
        <v>-1.125</v>
      </c>
      <c r="AZ522" s="1">
        <v>10</v>
      </c>
      <c r="BA522" s="43">
        <v>0.497</v>
      </c>
      <c r="BB522" s="16">
        <v>49.84</v>
      </c>
      <c r="BC522" s="26">
        <v>16.510000000000002</v>
      </c>
      <c r="BD522" s="43">
        <v>-2.306</v>
      </c>
      <c r="BE522" s="43">
        <v>-16.103000000000002</v>
      </c>
      <c r="BF522" s="16">
        <v>43.55</v>
      </c>
      <c r="BG522" s="21">
        <f t="shared" si="353"/>
        <v>8.0808080808080815E-2</v>
      </c>
      <c r="BH522" s="44">
        <f t="shared" si="354"/>
        <v>0.93500000000000005</v>
      </c>
      <c r="BI522" s="42">
        <f t="shared" si="355"/>
        <v>1015.8080808080808</v>
      </c>
      <c r="BJ522" s="21">
        <f t="shared" si="356"/>
        <v>1.5808080808080868E-2</v>
      </c>
      <c r="BK522" s="26">
        <f t="shared" si="357"/>
        <v>1.8767839222177329</v>
      </c>
      <c r="BL522" s="26">
        <f t="shared" si="358"/>
        <v>2.033182582402544</v>
      </c>
      <c r="BM522" s="16">
        <f t="shared" si="359"/>
        <v>23.225201037444446</v>
      </c>
      <c r="BN522" s="16">
        <f t="shared" si="360"/>
        <v>31.279732036962219</v>
      </c>
      <c r="BO522" s="16">
        <f t="shared" si="361"/>
        <v>38.786867725833154</v>
      </c>
      <c r="BP522" s="16">
        <f t="shared" si="362"/>
        <v>61.464673452630755</v>
      </c>
      <c r="BQ522" s="16">
        <f t="shared" si="363"/>
        <v>-22.677805726797601</v>
      </c>
      <c r="BR522" s="1">
        <v>24</v>
      </c>
      <c r="BS522" s="1">
        <v>26</v>
      </c>
      <c r="BT522" s="42">
        <v>273</v>
      </c>
      <c r="BU522" s="42">
        <v>374</v>
      </c>
      <c r="BV522" s="42">
        <v>92</v>
      </c>
      <c r="BW522" s="42">
        <v>173</v>
      </c>
      <c r="BX522" s="42">
        <v>213</v>
      </c>
      <c r="BY522" s="42">
        <v>107</v>
      </c>
      <c r="BZ522" s="1">
        <v>233</v>
      </c>
      <c r="CA522" s="1">
        <v>374</v>
      </c>
      <c r="CB522" s="21">
        <f t="shared" si="364"/>
        <v>0.38385502471169686</v>
      </c>
      <c r="CC522" s="4">
        <v>-7.18</v>
      </c>
      <c r="CD522" s="45">
        <f t="shared" si="365"/>
        <v>-4.9678057267976001</v>
      </c>
      <c r="CE522" s="26">
        <f t="shared" si="366"/>
        <v>2.6163474660015997</v>
      </c>
      <c r="CF522" s="26">
        <f t="shared" si="367"/>
        <v>2.7104606842030963</v>
      </c>
      <c r="CG522" s="26">
        <f t="shared" si="368"/>
        <v>28.196320173168321</v>
      </c>
      <c r="CH522" s="26">
        <f t="shared" si="369"/>
        <v>33.109030163286434</v>
      </c>
      <c r="CI522" s="26">
        <f t="shared" si="370"/>
        <v>51.009364265211047</v>
      </c>
      <c r="CJ522" s="26">
        <f t="shared" si="371"/>
        <v>64.222860100701141</v>
      </c>
      <c r="CK522" s="16">
        <f t="shared" si="372"/>
        <v>-9.4643098913075079</v>
      </c>
      <c r="CL522" s="42">
        <v>139</v>
      </c>
      <c r="CM522" s="42">
        <v>144</v>
      </c>
      <c r="CN522" s="42">
        <v>1359</v>
      </c>
      <c r="CO522" s="42">
        <v>1615</v>
      </c>
      <c r="CP522" s="42">
        <v>500</v>
      </c>
      <c r="CQ522" s="42">
        <v>696</v>
      </c>
      <c r="CR522" s="42">
        <v>957</v>
      </c>
      <c r="CS522" s="42">
        <v>712</v>
      </c>
      <c r="CT522" s="1">
        <v>15</v>
      </c>
      <c r="CU522" s="1">
        <v>4</v>
      </c>
      <c r="CV522" s="42">
        <f t="shared" si="373"/>
        <v>-11</v>
      </c>
      <c r="CW522" s="26">
        <f t="shared" si="374"/>
        <v>1.1687299800882534</v>
      </c>
      <c r="CX522" s="26">
        <f t="shared" si="375"/>
        <v>0.31166132802353425</v>
      </c>
      <c r="CY522" s="26">
        <f t="shared" si="376"/>
        <v>-0.85706865206471916</v>
      </c>
      <c r="CZ522" s="13">
        <v>20</v>
      </c>
      <c r="DA522" s="13">
        <v>30</v>
      </c>
      <c r="DB522" s="27">
        <v>25.4</v>
      </c>
      <c r="DC522" s="27">
        <v>29.99</v>
      </c>
      <c r="DD522" s="27">
        <v>22.92</v>
      </c>
      <c r="DE522" s="27">
        <v>30.61</v>
      </c>
      <c r="DF522" s="13">
        <v>0</v>
      </c>
      <c r="DG522" s="13">
        <v>1</v>
      </c>
      <c r="DH522" s="21">
        <f t="shared" si="377"/>
        <v>0</v>
      </c>
      <c r="DI522" s="42">
        <v>1</v>
      </c>
      <c r="DJ522" s="42">
        <v>0</v>
      </c>
      <c r="DK522" s="13">
        <v>0</v>
      </c>
      <c r="DL522" s="13">
        <v>0</v>
      </c>
      <c r="DM522" s="13">
        <v>0</v>
      </c>
      <c r="DN522" s="13">
        <v>0</v>
      </c>
      <c r="DO522" s="13">
        <v>0</v>
      </c>
      <c r="DP522" s="13">
        <v>0</v>
      </c>
      <c r="DQ522" s="1"/>
      <c r="DR522" s="42"/>
      <c r="DS522" s="1"/>
      <c r="DT522" s="1"/>
      <c r="DU522" s="1"/>
      <c r="DV522" s="1"/>
      <c r="DW522" s="1"/>
      <c r="DX522" s="13"/>
    </row>
    <row r="523" spans="1:128" ht="25.5" x14ac:dyDescent="0.2">
      <c r="A523" s="13" t="s">
        <v>466</v>
      </c>
      <c r="B523" s="13" t="s">
        <v>1943</v>
      </c>
      <c r="C523" s="39" t="s">
        <v>3558</v>
      </c>
      <c r="D523" s="1" t="s">
        <v>409</v>
      </c>
      <c r="E523" s="13" t="s">
        <v>207</v>
      </c>
      <c r="F523" s="13">
        <v>58</v>
      </c>
      <c r="G523" s="13">
        <v>1</v>
      </c>
      <c r="H523" s="13">
        <v>3</v>
      </c>
      <c r="I523" s="40">
        <f t="shared" si="336"/>
        <v>4</v>
      </c>
      <c r="J523" s="19">
        <f t="shared" si="337"/>
        <v>0.45682380559606262</v>
      </c>
      <c r="K523" s="1">
        <v>1</v>
      </c>
      <c r="L523" s="1">
        <v>0</v>
      </c>
      <c r="M523" s="1">
        <v>3</v>
      </c>
      <c r="N523" s="1">
        <v>49</v>
      </c>
      <c r="O523" s="1">
        <v>24</v>
      </c>
      <c r="P523" s="1">
        <v>25</v>
      </c>
      <c r="Q523" s="1">
        <v>66</v>
      </c>
      <c r="R523" s="15">
        <f t="shared" si="338"/>
        <v>2.0408163265306121E-2</v>
      </c>
      <c r="S523" s="15">
        <f t="shared" si="339"/>
        <v>1.020408163265306E-2</v>
      </c>
      <c r="T523" s="16">
        <v>525.36666666669998</v>
      </c>
      <c r="U523" s="16">
        <f t="shared" si="340"/>
        <v>9.0580459770120694</v>
      </c>
      <c r="V523" s="16">
        <v>531.47</v>
      </c>
      <c r="W523" s="16">
        <f t="shared" si="341"/>
        <v>9.163275862068966</v>
      </c>
      <c r="X523" s="16">
        <v>2271.4299999999998</v>
      </c>
      <c r="Y523" s="16">
        <f t="shared" si="342"/>
        <v>39.162586206896549</v>
      </c>
      <c r="Z523" s="21">
        <f t="shared" si="343"/>
        <v>0.18961432801741057</v>
      </c>
      <c r="AA523" s="20">
        <f t="shared" si="344"/>
        <v>0</v>
      </c>
      <c r="AB523">
        <v>13</v>
      </c>
      <c r="AC523" s="1">
        <v>86</v>
      </c>
      <c r="AD523" s="1">
        <v>102</v>
      </c>
      <c r="AE523" s="1">
        <v>1</v>
      </c>
      <c r="AF523" s="1">
        <v>11</v>
      </c>
      <c r="AG523" s="15">
        <f t="shared" si="345"/>
        <v>0.125</v>
      </c>
      <c r="AH523" s="15">
        <f t="shared" si="346"/>
        <v>0.375</v>
      </c>
      <c r="AI523" s="15">
        <f t="shared" si="347"/>
        <v>0.5</v>
      </c>
      <c r="AJ523" s="1">
        <v>118</v>
      </c>
      <c r="AK523" s="21">
        <f t="shared" si="348"/>
        <v>0.22306238185255198</v>
      </c>
      <c r="AL523" s="1">
        <v>212</v>
      </c>
      <c r="AM523" s="21">
        <f t="shared" si="349"/>
        <v>0.40075614366729678</v>
      </c>
      <c r="AN523" s="1">
        <v>199</v>
      </c>
      <c r="AO523" s="21">
        <f t="shared" si="350"/>
        <v>0.37618147448015121</v>
      </c>
      <c r="AP523" s="21">
        <f t="shared" si="351"/>
        <v>0.3575757575757576</v>
      </c>
      <c r="AQ523" s="1">
        <v>1</v>
      </c>
      <c r="AR523" s="4">
        <v>-17.440000000000001</v>
      </c>
      <c r="AS523" s="41">
        <v>170</v>
      </c>
      <c r="AT523" s="41">
        <v>226</v>
      </c>
      <c r="AU523" s="41">
        <v>151</v>
      </c>
      <c r="AV523" s="21">
        <f t="shared" si="352"/>
        <v>0.42929292929292928</v>
      </c>
      <c r="AW523" s="26">
        <v>16.899999999999999</v>
      </c>
      <c r="AX523" s="42">
        <v>15</v>
      </c>
      <c r="AY523" s="41">
        <v>-0.55600000000000005</v>
      </c>
      <c r="AZ523" s="1">
        <v>14</v>
      </c>
      <c r="BA523" s="43">
        <v>0.187</v>
      </c>
      <c r="BB523" s="16">
        <v>49.62</v>
      </c>
      <c r="BC523" s="26">
        <v>16.59</v>
      </c>
      <c r="BD523" s="43">
        <v>-2.8759999999999999</v>
      </c>
      <c r="BE523" s="43">
        <v>-5.22</v>
      </c>
      <c r="BF523" s="16">
        <v>48.59</v>
      </c>
      <c r="BG523" s="21">
        <f t="shared" si="353"/>
        <v>4.060913705583756E-2</v>
      </c>
      <c r="BH523" s="44">
        <f t="shared" si="354"/>
        <v>0.89772727272727271</v>
      </c>
      <c r="BI523" s="42">
        <f t="shared" si="355"/>
        <v>938.3364097831103</v>
      </c>
      <c r="BJ523" s="21">
        <f t="shared" si="356"/>
        <v>-6.1663590216889733E-2</v>
      </c>
      <c r="BK523" s="26">
        <f t="shared" si="357"/>
        <v>0.90315539917587062</v>
      </c>
      <c r="BL523" s="26">
        <f t="shared" si="358"/>
        <v>3.0481494722185634</v>
      </c>
      <c r="BM523" s="16">
        <f t="shared" si="359"/>
        <v>22.240201704705814</v>
      </c>
      <c r="BN523" s="16">
        <f t="shared" si="360"/>
        <v>29.804128172803733</v>
      </c>
      <c r="BO523" s="16">
        <f t="shared" si="361"/>
        <v>47.754341731424162</v>
      </c>
      <c r="BP523" s="16">
        <f t="shared" si="362"/>
        <v>55.431162624419059</v>
      </c>
      <c r="BQ523" s="16">
        <f t="shared" si="363"/>
        <v>-7.6768208929948969</v>
      </c>
      <c r="BR523" s="1">
        <v>8</v>
      </c>
      <c r="BS523" s="1">
        <v>27</v>
      </c>
      <c r="BT523" s="42">
        <v>189</v>
      </c>
      <c r="BU523" s="42">
        <v>237</v>
      </c>
      <c r="BV523" s="42">
        <v>104</v>
      </c>
      <c r="BW523" s="42">
        <v>99</v>
      </c>
      <c r="BX523" s="42">
        <v>128</v>
      </c>
      <c r="BY523" s="42">
        <v>122</v>
      </c>
      <c r="BZ523" s="1">
        <v>203</v>
      </c>
      <c r="CA523" s="1">
        <v>229</v>
      </c>
      <c r="CB523" s="21">
        <f t="shared" si="364"/>
        <v>0.46990740740740738</v>
      </c>
      <c r="CC523" s="4">
        <v>0.26</v>
      </c>
      <c r="CD523" s="45">
        <f t="shared" si="365"/>
        <v>1.0583609251869213</v>
      </c>
      <c r="CE523" s="26">
        <f t="shared" si="366"/>
        <v>2.3245268399202268</v>
      </c>
      <c r="CF523" s="26">
        <f t="shared" si="367"/>
        <v>2.7207530058157197</v>
      </c>
      <c r="CG523" s="26">
        <f t="shared" si="368"/>
        <v>28.79243472173917</v>
      </c>
      <c r="CH523" s="26">
        <f t="shared" si="369"/>
        <v>30.905640939848467</v>
      </c>
      <c r="CI523" s="26">
        <f t="shared" si="370"/>
        <v>55.233927525831753</v>
      </c>
      <c r="CJ523" s="26">
        <f t="shared" si="371"/>
        <v>58.799963018891191</v>
      </c>
      <c r="CK523" s="16">
        <f t="shared" si="372"/>
        <v>-4.1107853999354589</v>
      </c>
      <c r="CL523" s="42">
        <v>88</v>
      </c>
      <c r="CM523" s="42">
        <v>103</v>
      </c>
      <c r="CN523" s="42">
        <v>1002</v>
      </c>
      <c r="CO523" s="42">
        <v>1067</v>
      </c>
      <c r="CP523" s="42">
        <v>429</v>
      </c>
      <c r="CQ523" s="42">
        <v>476</v>
      </c>
      <c r="CR523" s="42">
        <v>580</v>
      </c>
      <c r="CS523" s="42">
        <v>572</v>
      </c>
      <c r="CT523" s="1">
        <v>5</v>
      </c>
      <c r="CU523" s="1">
        <v>9</v>
      </c>
      <c r="CV523" s="42">
        <f t="shared" si="373"/>
        <v>4</v>
      </c>
      <c r="CW523" s="26">
        <f t="shared" si="374"/>
        <v>0.5710297569950783</v>
      </c>
      <c r="CX523" s="26">
        <f t="shared" si="375"/>
        <v>1.0278535625911409</v>
      </c>
      <c r="CY523" s="26">
        <f t="shared" si="376"/>
        <v>0.45682380559606262</v>
      </c>
      <c r="CZ523" s="13">
        <v>16</v>
      </c>
      <c r="DA523" s="13">
        <v>18</v>
      </c>
      <c r="DB523" s="27">
        <v>15.3</v>
      </c>
      <c r="DC523" s="27">
        <v>21.52</v>
      </c>
      <c r="DD523" s="27">
        <v>17.77</v>
      </c>
      <c r="DE523" s="27">
        <v>21.22</v>
      </c>
      <c r="DF523" s="13">
        <v>10</v>
      </c>
      <c r="DG523" s="13">
        <v>10</v>
      </c>
      <c r="DH523" s="21">
        <f t="shared" si="377"/>
        <v>0.5</v>
      </c>
      <c r="DI523" s="42">
        <v>9</v>
      </c>
      <c r="DJ523" s="42">
        <v>4</v>
      </c>
      <c r="DK523" s="13">
        <v>0</v>
      </c>
      <c r="DL523" s="13">
        <v>0</v>
      </c>
      <c r="DM523" s="13">
        <v>0</v>
      </c>
      <c r="DN523" s="13">
        <v>0</v>
      </c>
      <c r="DO523" s="13">
        <v>0</v>
      </c>
      <c r="DP523" s="13">
        <v>0</v>
      </c>
      <c r="DQ523" s="13">
        <v>5</v>
      </c>
      <c r="DR523" s="46">
        <v>3</v>
      </c>
      <c r="DS523" s="13">
        <v>0</v>
      </c>
      <c r="DT523" s="13">
        <v>1</v>
      </c>
      <c r="DU523" s="13">
        <v>-0.2</v>
      </c>
      <c r="DV523" s="13">
        <v>0</v>
      </c>
      <c r="DW523" s="13">
        <v>0</v>
      </c>
      <c r="DX523" s="13">
        <v>0</v>
      </c>
    </row>
    <row r="524" spans="1:128" ht="25.5" x14ac:dyDescent="0.2">
      <c r="A524" s="13" t="s">
        <v>1946</v>
      </c>
      <c r="B524" s="13" t="s">
        <v>1947</v>
      </c>
      <c r="C524" s="39" t="s">
        <v>3559</v>
      </c>
      <c r="D524" s="1" t="s">
        <v>206</v>
      </c>
      <c r="E524" s="13" t="s">
        <v>173</v>
      </c>
      <c r="F524" s="13">
        <v>71</v>
      </c>
      <c r="G524" s="13">
        <v>2</v>
      </c>
      <c r="H524" s="13">
        <v>17</v>
      </c>
      <c r="I524" s="40">
        <f t="shared" si="336"/>
        <v>19</v>
      </c>
      <c r="J524" s="19">
        <f t="shared" si="337"/>
        <v>1.1391266695533047</v>
      </c>
      <c r="K524" s="1">
        <v>2</v>
      </c>
      <c r="L524" s="1">
        <v>6</v>
      </c>
      <c r="M524" s="1">
        <v>11</v>
      </c>
      <c r="N524" s="1">
        <v>64</v>
      </c>
      <c r="O524" s="1">
        <v>41</v>
      </c>
      <c r="P524" s="1">
        <v>61</v>
      </c>
      <c r="Q524" s="1">
        <v>41</v>
      </c>
      <c r="R524" s="15">
        <f t="shared" si="338"/>
        <v>3.125E-2</v>
      </c>
      <c r="S524" s="15">
        <f t="shared" si="339"/>
        <v>1.2048192771084338E-2</v>
      </c>
      <c r="T524" s="16">
        <v>1000.7666666667</v>
      </c>
      <c r="U524" s="16">
        <f t="shared" si="340"/>
        <v>14.095305164319718</v>
      </c>
      <c r="V524" s="16">
        <v>996.67</v>
      </c>
      <c r="W524" s="16">
        <f t="shared" si="341"/>
        <v>14.037605633802816</v>
      </c>
      <c r="X524" s="16">
        <v>2424.64</v>
      </c>
      <c r="Y524" s="16">
        <f t="shared" si="342"/>
        <v>34.149859154929572</v>
      </c>
      <c r="Z524" s="21">
        <f t="shared" si="343"/>
        <v>0.29131239203696835</v>
      </c>
      <c r="AA524" s="20">
        <f t="shared" si="344"/>
        <v>80.461538461538453</v>
      </c>
      <c r="AB524">
        <v>43</v>
      </c>
      <c r="AC524" s="1">
        <v>157</v>
      </c>
      <c r="AD524" s="1">
        <v>122</v>
      </c>
      <c r="AE524" s="1">
        <v>37</v>
      </c>
      <c r="AF524" s="1">
        <v>10</v>
      </c>
      <c r="AG524" s="15">
        <f t="shared" si="345"/>
        <v>5.128205128205128E-2</v>
      </c>
      <c r="AH524" s="15">
        <f t="shared" si="346"/>
        <v>0.4358974358974359</v>
      </c>
      <c r="AI524" s="15">
        <f t="shared" si="347"/>
        <v>0.48717948717948717</v>
      </c>
      <c r="AJ524" s="1">
        <v>336</v>
      </c>
      <c r="AK524" s="21">
        <f t="shared" si="348"/>
        <v>0.39436619718309857</v>
      </c>
      <c r="AL524" s="1">
        <v>221</v>
      </c>
      <c r="AM524" s="21">
        <f t="shared" si="349"/>
        <v>0.25938967136150237</v>
      </c>
      <c r="AN524" s="1">
        <v>295</v>
      </c>
      <c r="AO524" s="21">
        <f t="shared" si="350"/>
        <v>0.34624413145539906</v>
      </c>
      <c r="AP524" s="21">
        <f t="shared" si="351"/>
        <v>0.60323159784560143</v>
      </c>
      <c r="AQ524" s="1">
        <v>7</v>
      </c>
      <c r="AR524" s="4">
        <v>7.85</v>
      </c>
      <c r="AS524" s="41">
        <v>372</v>
      </c>
      <c r="AT524" s="41">
        <v>346</v>
      </c>
      <c r="AU524" s="41">
        <v>282</v>
      </c>
      <c r="AV524" s="21">
        <f t="shared" si="352"/>
        <v>0.51810584958217265</v>
      </c>
      <c r="AW524" s="26">
        <v>17.04</v>
      </c>
      <c r="AX524" s="42">
        <v>7</v>
      </c>
      <c r="AY524" s="41">
        <v>-0.57999999999999996</v>
      </c>
      <c r="AZ524" s="1">
        <v>7</v>
      </c>
      <c r="BA524" s="43">
        <v>-1.609</v>
      </c>
      <c r="BB524" s="16">
        <v>49.22</v>
      </c>
      <c r="BC524" s="26">
        <v>16.260000000000002</v>
      </c>
      <c r="BD524" s="43">
        <v>-0.28000000000000003</v>
      </c>
      <c r="BE524" s="43">
        <v>9.6180000000000003</v>
      </c>
      <c r="BF524" s="16">
        <v>54.04</v>
      </c>
      <c r="BG524" s="21">
        <f t="shared" si="353"/>
        <v>7.4569789674952203E-2</v>
      </c>
      <c r="BH524" s="44">
        <f t="shared" si="354"/>
        <v>0.93670886075949367</v>
      </c>
      <c r="BI524" s="42">
        <f t="shared" si="355"/>
        <v>1011.2786504344458</v>
      </c>
      <c r="BJ524" s="21">
        <f t="shared" si="356"/>
        <v>1.1278650434445869E-2</v>
      </c>
      <c r="BK524" s="26">
        <f t="shared" si="357"/>
        <v>2.3478182347216228</v>
      </c>
      <c r="BL524" s="26">
        <f t="shared" si="358"/>
        <v>1.5050116889241174</v>
      </c>
      <c r="BM524" s="16">
        <f t="shared" si="359"/>
        <v>31.484844532292534</v>
      </c>
      <c r="BN524" s="16">
        <f t="shared" si="360"/>
        <v>23.779184685001056</v>
      </c>
      <c r="BO524" s="16">
        <f t="shared" si="361"/>
        <v>59.177059608496293</v>
      </c>
      <c r="BP524" s="16">
        <f t="shared" si="362"/>
        <v>44.488145524596909</v>
      </c>
      <c r="BQ524" s="16">
        <f t="shared" si="363"/>
        <v>14.688914083899384</v>
      </c>
      <c r="BR524" s="1">
        <v>39</v>
      </c>
      <c r="BS524" s="1">
        <v>25</v>
      </c>
      <c r="BT524" s="42">
        <v>484</v>
      </c>
      <c r="BU524" s="42">
        <v>370</v>
      </c>
      <c r="BV524" s="42">
        <v>219</v>
      </c>
      <c r="BW524" s="42">
        <v>186</v>
      </c>
      <c r="BX524" s="42">
        <v>158</v>
      </c>
      <c r="BY524" s="42">
        <v>241</v>
      </c>
      <c r="BZ524" s="1">
        <v>450</v>
      </c>
      <c r="CA524" s="1">
        <v>384</v>
      </c>
      <c r="CB524" s="21">
        <f t="shared" si="364"/>
        <v>0.53956834532374098</v>
      </c>
      <c r="CC524" s="4">
        <v>1.41</v>
      </c>
      <c r="CD524" s="45">
        <f t="shared" si="365"/>
        <v>0.8943557356049503</v>
      </c>
      <c r="CE524" s="26">
        <f t="shared" si="366"/>
        <v>2.3508644582288509</v>
      </c>
      <c r="CF524" s="26">
        <f t="shared" si="367"/>
        <v>2.177642866569883</v>
      </c>
      <c r="CG524" s="26">
        <f t="shared" si="368"/>
        <v>30.561237956975063</v>
      </c>
      <c r="CH524" s="26">
        <f t="shared" si="369"/>
        <v>28.012405965421678</v>
      </c>
      <c r="CI524" s="26">
        <f t="shared" si="370"/>
        <v>59.885178830671784</v>
      </c>
      <c r="CJ524" s="26">
        <f t="shared" si="371"/>
        <v>52.090207206018228</v>
      </c>
      <c r="CK524" s="16">
        <f t="shared" si="372"/>
        <v>6.893942459245828</v>
      </c>
      <c r="CL524" s="42">
        <v>95</v>
      </c>
      <c r="CM524" s="42">
        <v>88</v>
      </c>
      <c r="CN524" s="42">
        <v>1140</v>
      </c>
      <c r="CO524" s="42">
        <v>1044</v>
      </c>
      <c r="CP524" s="42">
        <v>559</v>
      </c>
      <c r="CQ524" s="42">
        <v>472</v>
      </c>
      <c r="CR524" s="42">
        <v>501</v>
      </c>
      <c r="CS524" s="42">
        <v>626</v>
      </c>
      <c r="CT524" s="1">
        <v>12</v>
      </c>
      <c r="CU524" s="1">
        <v>10</v>
      </c>
      <c r="CV524" s="42">
        <f t="shared" si="373"/>
        <v>-2</v>
      </c>
      <c r="CW524" s="26">
        <f t="shared" si="374"/>
        <v>0.71944842287577127</v>
      </c>
      <c r="CX524" s="26">
        <f t="shared" si="375"/>
        <v>0.59954035239647607</v>
      </c>
      <c r="CY524" s="26">
        <f t="shared" si="376"/>
        <v>-0.11990807047929522</v>
      </c>
      <c r="CZ524" s="13">
        <v>36</v>
      </c>
      <c r="DA524" s="13">
        <v>29</v>
      </c>
      <c r="DB524" s="27">
        <v>37.700000000000003</v>
      </c>
      <c r="DC524" s="27">
        <v>33.78</v>
      </c>
      <c r="DD524" s="27">
        <v>38.35</v>
      </c>
      <c r="DE524" s="27">
        <v>34.6</v>
      </c>
      <c r="DF524" s="1"/>
      <c r="DG524" s="1"/>
      <c r="DH524" s="21" t="str">
        <f t="shared" si="377"/>
        <v xml:space="preserve"> </v>
      </c>
      <c r="DI524" s="42"/>
      <c r="DJ524" s="42"/>
      <c r="DK524" s="1"/>
      <c r="DL524" s="1"/>
      <c r="DM524" s="1"/>
      <c r="DN524" s="1"/>
      <c r="DO524" s="1"/>
      <c r="DP524" s="1"/>
      <c r="DQ524" s="13">
        <v>1</v>
      </c>
      <c r="DR524" s="46">
        <v>1</v>
      </c>
      <c r="DS524" s="13">
        <v>0</v>
      </c>
      <c r="DT524" s="13">
        <v>0</v>
      </c>
      <c r="DU524" s="13">
        <v>0</v>
      </c>
      <c r="DV524" s="13">
        <v>0</v>
      </c>
      <c r="DW524" s="13">
        <v>0</v>
      </c>
      <c r="DX524" s="13">
        <v>0</v>
      </c>
    </row>
    <row r="525" spans="1:128" ht="25.5" x14ac:dyDescent="0.2">
      <c r="A525" s="13" t="s">
        <v>144</v>
      </c>
      <c r="B525" s="13" t="s">
        <v>1950</v>
      </c>
      <c r="C525" s="39" t="s">
        <v>3560</v>
      </c>
      <c r="D525" s="1" t="s">
        <v>314</v>
      </c>
      <c r="E525" s="13" t="s">
        <v>173</v>
      </c>
      <c r="F525" s="13">
        <v>63</v>
      </c>
      <c r="G525" s="13">
        <v>1</v>
      </c>
      <c r="H525" s="13">
        <v>6</v>
      </c>
      <c r="I525" s="40">
        <f t="shared" si="336"/>
        <v>7</v>
      </c>
      <c r="J525" s="19">
        <f t="shared" si="337"/>
        <v>0.40500795551339885</v>
      </c>
      <c r="K525" s="1">
        <v>1</v>
      </c>
      <c r="L525" s="1">
        <v>2</v>
      </c>
      <c r="M525" s="1">
        <v>3</v>
      </c>
      <c r="N525" s="1">
        <v>57</v>
      </c>
      <c r="O525" s="1">
        <v>23</v>
      </c>
      <c r="P525" s="1">
        <v>49</v>
      </c>
      <c r="Q525" s="1">
        <v>23</v>
      </c>
      <c r="R525" s="15">
        <f t="shared" si="338"/>
        <v>1.7543859649122806E-2</v>
      </c>
      <c r="S525" s="15">
        <f t="shared" si="339"/>
        <v>7.7519379844961239E-3</v>
      </c>
      <c r="T525" s="16">
        <v>1037.0166666667001</v>
      </c>
      <c r="U525" s="16">
        <f t="shared" si="340"/>
        <v>16.460582010582542</v>
      </c>
      <c r="V525" s="16">
        <v>1000.73</v>
      </c>
      <c r="W525" s="16">
        <f t="shared" si="341"/>
        <v>15.884603174603175</v>
      </c>
      <c r="X525" s="16">
        <v>2078.9499999999998</v>
      </c>
      <c r="Y525" s="16">
        <f t="shared" si="342"/>
        <v>32.999206349206347</v>
      </c>
      <c r="Z525" s="21">
        <f t="shared" si="343"/>
        <v>0.32494609829592691</v>
      </c>
      <c r="AA525" s="20">
        <f t="shared" si="344"/>
        <v>34.846153846153847</v>
      </c>
      <c r="AB525">
        <v>74</v>
      </c>
      <c r="AC525" s="1">
        <v>131</v>
      </c>
      <c r="AD525" s="1">
        <v>130</v>
      </c>
      <c r="AE525" s="1">
        <v>20</v>
      </c>
      <c r="AF525" s="1">
        <v>5</v>
      </c>
      <c r="AG525" s="15">
        <f t="shared" si="345"/>
        <v>3.8461538461538464E-2</v>
      </c>
      <c r="AH525" s="15">
        <f t="shared" si="346"/>
        <v>0.19230769230769232</v>
      </c>
      <c r="AI525" s="15">
        <f t="shared" si="347"/>
        <v>0.23076923076923078</v>
      </c>
      <c r="AJ525" s="1">
        <v>337</v>
      </c>
      <c r="AK525" s="21">
        <f t="shared" si="348"/>
        <v>0.31852551984877125</v>
      </c>
      <c r="AL525" s="1">
        <v>341</v>
      </c>
      <c r="AM525" s="21">
        <f t="shared" si="349"/>
        <v>0.32230623818525522</v>
      </c>
      <c r="AN525" s="1">
        <v>380</v>
      </c>
      <c r="AO525" s="21">
        <f t="shared" si="350"/>
        <v>0.35916824196597352</v>
      </c>
      <c r="AP525" s="21">
        <f t="shared" si="351"/>
        <v>0.49705014749262538</v>
      </c>
      <c r="AQ525" s="1">
        <v>5</v>
      </c>
      <c r="AR525" s="4">
        <v>0.97</v>
      </c>
      <c r="AS525" s="41">
        <v>397</v>
      </c>
      <c r="AT525" s="41">
        <v>381</v>
      </c>
      <c r="AU525" s="41">
        <v>292</v>
      </c>
      <c r="AV525" s="21">
        <f t="shared" si="352"/>
        <v>0.51028277634961439</v>
      </c>
      <c r="AW525" s="26">
        <v>17.16</v>
      </c>
      <c r="AX525" s="42">
        <v>6</v>
      </c>
      <c r="AY525" s="41">
        <v>0.23200000000000001</v>
      </c>
      <c r="AZ525" s="1">
        <v>4</v>
      </c>
      <c r="BA525" s="43">
        <v>-0.44900000000000001</v>
      </c>
      <c r="BB525" s="16">
        <v>49.8</v>
      </c>
      <c r="BC525" s="26">
        <v>16.399999999999999</v>
      </c>
      <c r="BD525" s="43">
        <v>-0.61199999999999999</v>
      </c>
      <c r="BE525" s="43">
        <v>2.7919999999999998</v>
      </c>
      <c r="BF525" s="16">
        <v>51.98</v>
      </c>
      <c r="BG525" s="21">
        <f t="shared" si="353"/>
        <v>5.7395143487858721E-2</v>
      </c>
      <c r="BH525" s="44">
        <f t="shared" si="354"/>
        <v>0.93191489361702129</v>
      </c>
      <c r="BI525" s="42">
        <f t="shared" si="355"/>
        <v>989.31003710488005</v>
      </c>
      <c r="BJ525" s="21">
        <f t="shared" si="356"/>
        <v>-1.0689962895119989E-2</v>
      </c>
      <c r="BK525" s="26">
        <f t="shared" si="357"/>
        <v>1.5588620307175762</v>
      </c>
      <c r="BL525" s="26">
        <f t="shared" si="358"/>
        <v>1.9185994224216321</v>
      </c>
      <c r="BM525" s="16">
        <f t="shared" si="359"/>
        <v>27.160173073656228</v>
      </c>
      <c r="BN525" s="16">
        <f t="shared" si="360"/>
        <v>28.179429016817721</v>
      </c>
      <c r="BO525" s="16">
        <f t="shared" si="361"/>
        <v>51.742228173433389</v>
      </c>
      <c r="BP525" s="16">
        <f t="shared" si="362"/>
        <v>52.761484116594886</v>
      </c>
      <c r="BQ525" s="16">
        <f t="shared" si="363"/>
        <v>-1.0192559431614967</v>
      </c>
      <c r="BR525" s="1">
        <v>26</v>
      </c>
      <c r="BS525" s="1">
        <v>32</v>
      </c>
      <c r="BT525" s="42">
        <v>427</v>
      </c>
      <c r="BU525" s="42">
        <v>438</v>
      </c>
      <c r="BV525" s="42">
        <v>177</v>
      </c>
      <c r="BW525" s="42">
        <v>175</v>
      </c>
      <c r="BX525" s="42">
        <v>235</v>
      </c>
      <c r="BY525" s="42">
        <v>233</v>
      </c>
      <c r="BZ525" s="1">
        <v>412</v>
      </c>
      <c r="CA525" s="1">
        <v>423</v>
      </c>
      <c r="CB525" s="21">
        <f t="shared" si="364"/>
        <v>0.4934131736526946</v>
      </c>
      <c r="CC525" s="4">
        <v>-3.91</v>
      </c>
      <c r="CD525" s="45">
        <f t="shared" si="365"/>
        <v>-4.279459482984505</v>
      </c>
      <c r="CE525" s="26">
        <f t="shared" si="366"/>
        <v>2.3665792828110348</v>
      </c>
      <c r="CF525" s="26">
        <f t="shared" si="367"/>
        <v>2.1356934991221532</v>
      </c>
      <c r="CG525" s="26">
        <f t="shared" si="368"/>
        <v>31.11185935207677</v>
      </c>
      <c r="CH525" s="26">
        <f t="shared" si="369"/>
        <v>30.27489838620458</v>
      </c>
      <c r="CI525" s="26">
        <f t="shared" si="370"/>
        <v>59.424228576925856</v>
      </c>
      <c r="CJ525" s="26">
        <f t="shared" si="371"/>
        <v>53.536641092859377</v>
      </c>
      <c r="CK525" s="16">
        <f t="shared" si="372"/>
        <v>-6.906843427227976</v>
      </c>
      <c r="CL525" s="42">
        <v>82</v>
      </c>
      <c r="CM525" s="42">
        <v>74</v>
      </c>
      <c r="CN525" s="42">
        <v>996</v>
      </c>
      <c r="CO525" s="42">
        <v>975</v>
      </c>
      <c r="CP525" s="42">
        <v>410</v>
      </c>
      <c r="CQ525" s="42">
        <v>382</v>
      </c>
      <c r="CR525" s="42">
        <v>424</v>
      </c>
      <c r="CS525" s="42">
        <v>571</v>
      </c>
      <c r="CT525" s="1">
        <v>18</v>
      </c>
      <c r="CU525" s="1">
        <v>9</v>
      </c>
      <c r="CV525" s="42">
        <f t="shared" si="373"/>
        <v>-9</v>
      </c>
      <c r="CW525" s="26">
        <f t="shared" si="374"/>
        <v>1.0414490284630256</v>
      </c>
      <c r="CX525" s="26">
        <f t="shared" si="375"/>
        <v>0.52072451423151278</v>
      </c>
      <c r="CY525" s="26">
        <f t="shared" si="376"/>
        <v>-0.52072451423151278</v>
      </c>
      <c r="CZ525" s="13">
        <v>33</v>
      </c>
      <c r="DA525" s="13">
        <v>34</v>
      </c>
      <c r="DB525" s="27">
        <v>37.19</v>
      </c>
      <c r="DC525" s="27">
        <v>34</v>
      </c>
      <c r="DD525" s="27">
        <v>37.36</v>
      </c>
      <c r="DE525" s="27">
        <v>36.18</v>
      </c>
      <c r="DF525" s="1"/>
      <c r="DG525" s="1"/>
      <c r="DH525" s="21" t="str">
        <f t="shared" si="377"/>
        <v xml:space="preserve"> </v>
      </c>
      <c r="DI525" s="42"/>
      <c r="DJ525" s="42"/>
      <c r="DK525" s="1"/>
      <c r="DL525" s="1"/>
      <c r="DM525" s="1"/>
      <c r="DN525" s="1"/>
      <c r="DO525" s="1"/>
      <c r="DP525" s="1"/>
      <c r="DQ525" s="13">
        <v>1</v>
      </c>
      <c r="DR525" s="46">
        <v>0</v>
      </c>
      <c r="DS525" s="13">
        <v>0</v>
      </c>
      <c r="DT525" s="13">
        <v>0</v>
      </c>
      <c r="DU525" s="13">
        <v>0</v>
      </c>
      <c r="DV525" s="13">
        <v>0</v>
      </c>
      <c r="DW525" s="13">
        <v>0</v>
      </c>
      <c r="DX525" s="13">
        <v>0</v>
      </c>
    </row>
    <row r="526" spans="1:128" ht="25.5" x14ac:dyDescent="0.2">
      <c r="A526" s="13" t="s">
        <v>1954</v>
      </c>
      <c r="B526" s="13" t="s">
        <v>1955</v>
      </c>
      <c r="C526" s="39" t="s">
        <v>3561</v>
      </c>
      <c r="D526" s="1" t="s">
        <v>153</v>
      </c>
      <c r="E526" s="13" t="s">
        <v>137</v>
      </c>
      <c r="F526" s="13">
        <v>12</v>
      </c>
      <c r="G526" s="13">
        <v>0</v>
      </c>
      <c r="H526" s="13">
        <v>1</v>
      </c>
      <c r="I526" s="40">
        <f t="shared" si="336"/>
        <v>1</v>
      </c>
      <c r="J526" s="19">
        <f t="shared" si="337"/>
        <v>0.47593865679522052</v>
      </c>
      <c r="K526" s="1">
        <v>0</v>
      </c>
      <c r="L526" s="1">
        <v>0</v>
      </c>
      <c r="M526" s="1">
        <v>1</v>
      </c>
      <c r="N526" s="1">
        <v>12</v>
      </c>
      <c r="O526" s="1">
        <v>4</v>
      </c>
      <c r="P526" s="1">
        <v>6</v>
      </c>
      <c r="Q526" s="1">
        <v>10</v>
      </c>
      <c r="R526" s="15">
        <f t="shared" si="338"/>
        <v>0</v>
      </c>
      <c r="S526" s="15">
        <f t="shared" si="339"/>
        <v>0</v>
      </c>
      <c r="T526" s="16">
        <v>126.0666666667</v>
      </c>
      <c r="U526" s="16">
        <f t="shared" si="340"/>
        <v>10.505555555558333</v>
      </c>
      <c r="V526" s="16">
        <v>120.8</v>
      </c>
      <c r="W526" s="16">
        <f t="shared" si="341"/>
        <v>10.066666666666666</v>
      </c>
      <c r="X526" s="16">
        <v>434.05</v>
      </c>
      <c r="Y526" s="16">
        <f t="shared" si="342"/>
        <v>36.170833333333334</v>
      </c>
      <c r="Z526" s="21">
        <f t="shared" si="343"/>
        <v>0.2177164999549428</v>
      </c>
      <c r="AA526" s="20">
        <f t="shared" si="344"/>
        <v>0</v>
      </c>
      <c r="AB526">
        <v>8</v>
      </c>
      <c r="AC526" s="1">
        <v>40</v>
      </c>
      <c r="AD526" s="1">
        <v>16</v>
      </c>
      <c r="AE526" s="1">
        <v>4</v>
      </c>
      <c r="AF526" s="1">
        <v>3</v>
      </c>
      <c r="AG526" s="15">
        <f t="shared" si="345"/>
        <v>0</v>
      </c>
      <c r="AH526" s="15">
        <f t="shared" si="346"/>
        <v>0.5</v>
      </c>
      <c r="AI526" s="15">
        <f t="shared" si="347"/>
        <v>0.5</v>
      </c>
      <c r="AJ526" s="1">
        <v>26</v>
      </c>
      <c r="AK526" s="21">
        <f t="shared" si="348"/>
        <v>0.24299065420560748</v>
      </c>
      <c r="AL526" s="1">
        <v>44</v>
      </c>
      <c r="AM526" s="21">
        <f t="shared" si="349"/>
        <v>0.41121495327102803</v>
      </c>
      <c r="AN526" s="1">
        <v>37</v>
      </c>
      <c r="AO526" s="21">
        <f t="shared" si="350"/>
        <v>0.34579439252336447</v>
      </c>
      <c r="AP526" s="21">
        <f t="shared" si="351"/>
        <v>0.37142857142857144</v>
      </c>
      <c r="AQ526" s="1">
        <v>1</v>
      </c>
      <c r="AR526" s="4">
        <v>-17.010000000000002</v>
      </c>
      <c r="AS526" s="41">
        <v>35</v>
      </c>
      <c r="AT526" s="41">
        <v>55</v>
      </c>
      <c r="AU526" s="41">
        <v>30</v>
      </c>
      <c r="AV526" s="21">
        <f t="shared" si="352"/>
        <v>0.3888888888888889</v>
      </c>
      <c r="AW526" s="26">
        <v>17.36</v>
      </c>
      <c r="AX526" s="42">
        <v>7</v>
      </c>
      <c r="AY526" s="41">
        <v>0.35499999999999998</v>
      </c>
      <c r="AZ526" s="1">
        <v>7</v>
      </c>
      <c r="BA526" s="43">
        <v>-0.76</v>
      </c>
      <c r="BB526" s="16">
        <v>49.77</v>
      </c>
      <c r="BC526" s="26">
        <v>17.43</v>
      </c>
      <c r="BD526" s="43">
        <v>-1.54</v>
      </c>
      <c r="BE526" s="43">
        <v>3.32</v>
      </c>
      <c r="BF526" s="16">
        <v>49.72</v>
      </c>
      <c r="BG526" s="21">
        <f t="shared" si="353"/>
        <v>4.5454545454545456E-2</v>
      </c>
      <c r="BH526" s="44">
        <f t="shared" si="354"/>
        <v>0.94117647058823528</v>
      </c>
      <c r="BI526" s="42">
        <f t="shared" si="355"/>
        <v>986.63101604278074</v>
      </c>
      <c r="BJ526" s="21">
        <f t="shared" si="356"/>
        <v>-1.3368983957219263E-2</v>
      </c>
      <c r="BK526" s="26">
        <f t="shared" si="357"/>
        <v>0.99337748344370869</v>
      </c>
      <c r="BL526" s="26">
        <f t="shared" si="358"/>
        <v>1.9867549668874174</v>
      </c>
      <c r="BM526" s="16">
        <f t="shared" si="359"/>
        <v>21.85430463576159</v>
      </c>
      <c r="BN526" s="16">
        <f t="shared" si="360"/>
        <v>33.774834437086092</v>
      </c>
      <c r="BO526" s="16">
        <f t="shared" si="361"/>
        <v>47.185430463576154</v>
      </c>
      <c r="BP526" s="16">
        <f t="shared" si="362"/>
        <v>56.622516556291394</v>
      </c>
      <c r="BQ526" s="16">
        <f t="shared" si="363"/>
        <v>-9.4370860927152407</v>
      </c>
      <c r="BR526" s="1">
        <v>2</v>
      </c>
      <c r="BS526" s="1">
        <v>4</v>
      </c>
      <c r="BT526" s="42">
        <v>42</v>
      </c>
      <c r="BU526" s="42">
        <v>64</v>
      </c>
      <c r="BV526" s="42">
        <v>17</v>
      </c>
      <c r="BW526" s="42">
        <v>16</v>
      </c>
      <c r="BX526" s="42">
        <v>30</v>
      </c>
      <c r="BY526" s="42">
        <v>34</v>
      </c>
      <c r="BZ526" s="1">
        <v>44</v>
      </c>
      <c r="CA526" s="1">
        <v>50</v>
      </c>
      <c r="CB526" s="21">
        <f t="shared" si="364"/>
        <v>0.46808510638297873</v>
      </c>
      <c r="CC526" s="4">
        <v>-2.04</v>
      </c>
      <c r="CD526" s="45">
        <f t="shared" si="365"/>
        <v>-10.521371807000955</v>
      </c>
      <c r="CE526" s="26">
        <f t="shared" si="366"/>
        <v>2.2117267595899088</v>
      </c>
      <c r="CF526" s="26">
        <f t="shared" si="367"/>
        <v>2.0734938371155396</v>
      </c>
      <c r="CG526" s="26">
        <f t="shared" si="368"/>
        <v>29.858311254463771</v>
      </c>
      <c r="CH526" s="26">
        <f t="shared" si="369"/>
        <v>27.370118649925125</v>
      </c>
      <c r="CI526" s="26">
        <f t="shared" si="370"/>
        <v>54.325538532427139</v>
      </c>
      <c r="CJ526" s="26">
        <f t="shared" si="371"/>
        <v>50.316783780670427</v>
      </c>
      <c r="CK526" s="16">
        <f t="shared" si="372"/>
        <v>-13.445840844471952</v>
      </c>
      <c r="CL526" s="42">
        <v>16</v>
      </c>
      <c r="CM526" s="42">
        <v>15</v>
      </c>
      <c r="CN526" s="42">
        <v>200</v>
      </c>
      <c r="CO526" s="42">
        <v>183</v>
      </c>
      <c r="CP526" s="42">
        <v>77</v>
      </c>
      <c r="CQ526" s="42">
        <v>77</v>
      </c>
      <c r="CR526" s="42">
        <v>89</v>
      </c>
      <c r="CS526" s="42">
        <v>100</v>
      </c>
      <c r="CT526" s="1">
        <v>4</v>
      </c>
      <c r="CU526" s="1">
        <v>1</v>
      </c>
      <c r="CV526" s="42">
        <f t="shared" si="373"/>
        <v>-3</v>
      </c>
      <c r="CW526" s="26">
        <f t="shared" si="374"/>
        <v>1.9037546271808821</v>
      </c>
      <c r="CX526" s="26">
        <f t="shared" si="375"/>
        <v>0.47593865679522052</v>
      </c>
      <c r="CY526" s="26">
        <f t="shared" si="376"/>
        <v>-1.4278159703856617</v>
      </c>
      <c r="CZ526" s="13">
        <v>3</v>
      </c>
      <c r="DA526" s="13">
        <v>6</v>
      </c>
      <c r="DB526" s="27">
        <v>4.82</v>
      </c>
      <c r="DC526" s="27">
        <v>4.07</v>
      </c>
      <c r="DD526" s="27">
        <v>4.4800000000000004</v>
      </c>
      <c r="DE526" s="27">
        <v>4.4400000000000004</v>
      </c>
      <c r="DF526" s="13">
        <v>0</v>
      </c>
      <c r="DG526" s="13">
        <v>0</v>
      </c>
      <c r="DH526" s="21" t="str">
        <f t="shared" si="377"/>
        <v xml:space="preserve"> </v>
      </c>
      <c r="DI526" s="42"/>
      <c r="DJ526" s="42"/>
      <c r="DK526" s="1"/>
      <c r="DL526" s="1"/>
      <c r="DM526" s="1"/>
      <c r="DN526" s="1"/>
      <c r="DO526" s="1"/>
      <c r="DP526" s="1"/>
      <c r="DQ526" s="1"/>
      <c r="DR526" s="42"/>
      <c r="DS526" s="1"/>
      <c r="DT526" s="1"/>
      <c r="DU526" s="1"/>
      <c r="DV526" s="1"/>
      <c r="DW526" s="1"/>
      <c r="DX526" s="13"/>
    </row>
    <row r="527" spans="1:128" ht="25.5" x14ac:dyDescent="0.2">
      <c r="A527" s="13" t="s">
        <v>1958</v>
      </c>
      <c r="B527" s="13" t="s">
        <v>1959</v>
      </c>
      <c r="C527" s="39" t="s">
        <v>3562</v>
      </c>
      <c r="D527" s="1" t="s">
        <v>398</v>
      </c>
      <c r="E527" s="13" t="s">
        <v>173</v>
      </c>
      <c r="F527" s="13">
        <v>66</v>
      </c>
      <c r="G527" s="13">
        <v>0</v>
      </c>
      <c r="H527" s="13">
        <v>9</v>
      </c>
      <c r="I527" s="40">
        <f t="shared" si="336"/>
        <v>9</v>
      </c>
      <c r="J527" s="19">
        <f t="shared" si="337"/>
        <v>0.4595549125569125</v>
      </c>
      <c r="K527" s="1">
        <v>0</v>
      </c>
      <c r="L527" s="1">
        <v>3</v>
      </c>
      <c r="M527" s="1">
        <v>6</v>
      </c>
      <c r="N527" s="1">
        <v>39</v>
      </c>
      <c r="O527" s="1">
        <v>26</v>
      </c>
      <c r="P527" s="1">
        <v>32</v>
      </c>
      <c r="Q527" s="1">
        <v>21</v>
      </c>
      <c r="R527" s="15">
        <f t="shared" si="338"/>
        <v>0</v>
      </c>
      <c r="S527" s="15">
        <f t="shared" si="339"/>
        <v>0</v>
      </c>
      <c r="T527" s="16">
        <v>1175.05</v>
      </c>
      <c r="U527" s="16">
        <f t="shared" si="340"/>
        <v>17.80378787878788</v>
      </c>
      <c r="V527" s="16">
        <v>1108.6600000000001</v>
      </c>
      <c r="W527" s="16">
        <f t="shared" si="341"/>
        <v>16.797878787878791</v>
      </c>
      <c r="X527" s="16">
        <v>2104.92</v>
      </c>
      <c r="Y527" s="16">
        <f t="shared" si="342"/>
        <v>31.892727272727274</v>
      </c>
      <c r="Z527" s="21">
        <f t="shared" si="343"/>
        <v>0.3449921893962497</v>
      </c>
      <c r="AA527" s="20">
        <f t="shared" si="344"/>
        <v>43.821428571428577</v>
      </c>
      <c r="AB527">
        <v>63</v>
      </c>
      <c r="AC527" s="1">
        <v>55</v>
      </c>
      <c r="AD527" s="1">
        <v>120</v>
      </c>
      <c r="AE527" s="1">
        <v>25</v>
      </c>
      <c r="AF527" s="1">
        <v>13</v>
      </c>
      <c r="AG527" s="15">
        <f t="shared" si="345"/>
        <v>0</v>
      </c>
      <c r="AH527" s="15">
        <f t="shared" si="346"/>
        <v>0.32142857142857145</v>
      </c>
      <c r="AI527" s="15">
        <f t="shared" si="347"/>
        <v>0.32142857142857145</v>
      </c>
      <c r="AJ527" s="1">
        <v>296</v>
      </c>
      <c r="AK527" s="21">
        <f t="shared" si="348"/>
        <v>0.30020283975659229</v>
      </c>
      <c r="AL527" s="1">
        <v>325</v>
      </c>
      <c r="AM527" s="21">
        <f t="shared" si="349"/>
        <v>0.32961460446247465</v>
      </c>
      <c r="AN527" s="1">
        <v>365</v>
      </c>
      <c r="AO527" s="21">
        <f t="shared" si="350"/>
        <v>0.37018255578093306</v>
      </c>
      <c r="AP527" s="21">
        <f t="shared" si="351"/>
        <v>0.47665056360708535</v>
      </c>
      <c r="AQ527" s="1">
        <v>7</v>
      </c>
      <c r="AR527" s="4">
        <v>3.9</v>
      </c>
      <c r="AS527" s="41">
        <v>346</v>
      </c>
      <c r="AT527" s="41">
        <v>386</v>
      </c>
      <c r="AU527" s="41">
        <v>331</v>
      </c>
      <c r="AV527" s="21">
        <f t="shared" si="352"/>
        <v>0.47267759562841533</v>
      </c>
      <c r="AW527" s="26">
        <v>17.18</v>
      </c>
      <c r="AX527" s="42">
        <v>4</v>
      </c>
      <c r="AY527" s="41">
        <v>-0.16800000000000001</v>
      </c>
      <c r="AZ527" s="1">
        <v>4</v>
      </c>
      <c r="BA527" s="43">
        <v>-5.6000000000000001E-2</v>
      </c>
      <c r="BB527" s="16">
        <v>49.62</v>
      </c>
      <c r="BC527" s="26">
        <v>16.78</v>
      </c>
      <c r="BD527" s="43">
        <v>1.028</v>
      </c>
      <c r="BE527" s="43">
        <v>-4.2439999999999998</v>
      </c>
      <c r="BF527" s="16">
        <v>49.22</v>
      </c>
      <c r="BG527" s="21">
        <f t="shared" si="353"/>
        <v>6.8459657701711488E-2</v>
      </c>
      <c r="BH527" s="44">
        <f t="shared" si="354"/>
        <v>0.92750929368029744</v>
      </c>
      <c r="BI527" s="42">
        <f t="shared" si="355"/>
        <v>995.96895138200898</v>
      </c>
      <c r="BJ527" s="21">
        <f t="shared" si="356"/>
        <v>-4.0310486179910704E-3</v>
      </c>
      <c r="BK527" s="26">
        <f t="shared" si="357"/>
        <v>1.5153428463189795</v>
      </c>
      <c r="BL527" s="26">
        <f t="shared" si="358"/>
        <v>2.1106561073728645</v>
      </c>
      <c r="BM527" s="16">
        <f t="shared" si="359"/>
        <v>22.134829433730808</v>
      </c>
      <c r="BN527" s="16">
        <f t="shared" si="360"/>
        <v>29.116230404271821</v>
      </c>
      <c r="BO527" s="16">
        <f t="shared" si="361"/>
        <v>41.617808886403402</v>
      </c>
      <c r="BP527" s="16">
        <f t="shared" si="362"/>
        <v>50.006313928526325</v>
      </c>
      <c r="BQ527" s="16">
        <f t="shared" si="363"/>
        <v>-8.3885050421229224</v>
      </c>
      <c r="BR527" s="1">
        <v>28</v>
      </c>
      <c r="BS527" s="1">
        <v>39</v>
      </c>
      <c r="BT527" s="42">
        <v>381</v>
      </c>
      <c r="BU527" s="42">
        <v>499</v>
      </c>
      <c r="BV527" s="42">
        <v>182</v>
      </c>
      <c r="BW527" s="42">
        <v>178</v>
      </c>
      <c r="BX527" s="42">
        <v>208</v>
      </c>
      <c r="BY527" s="42">
        <v>178</v>
      </c>
      <c r="BZ527" s="1">
        <v>366</v>
      </c>
      <c r="CA527" s="1">
        <v>452</v>
      </c>
      <c r="CB527" s="21">
        <f t="shared" si="364"/>
        <v>0.44743276283618583</v>
      </c>
      <c r="CC527" s="4">
        <v>-3.2</v>
      </c>
      <c r="CD527" s="45">
        <f t="shared" si="365"/>
        <v>-3.7301185686929728</v>
      </c>
      <c r="CE527" s="26">
        <f t="shared" si="366"/>
        <v>2.1093438230431558</v>
      </c>
      <c r="CF527" s="26">
        <f t="shared" si="367"/>
        <v>2.0523345305284759</v>
      </c>
      <c r="CG527" s="26">
        <f t="shared" si="368"/>
        <v>25.283621230260529</v>
      </c>
      <c r="CH527" s="26">
        <f t="shared" si="369"/>
        <v>29.901373923949603</v>
      </c>
      <c r="CI527" s="26">
        <f t="shared" si="370"/>
        <v>46.320050168177417</v>
      </c>
      <c r="CJ527" s="26">
        <f t="shared" si="371"/>
        <v>52.790604868593583</v>
      </c>
      <c r="CK527" s="16">
        <f t="shared" si="372"/>
        <v>-1.9179503417067565</v>
      </c>
      <c r="CL527" s="42">
        <v>74</v>
      </c>
      <c r="CM527" s="42">
        <v>72</v>
      </c>
      <c r="CN527" s="42">
        <v>813</v>
      </c>
      <c r="CO527" s="42">
        <v>977</v>
      </c>
      <c r="CP527" s="42">
        <v>328</v>
      </c>
      <c r="CQ527" s="42">
        <v>357</v>
      </c>
      <c r="CR527" s="42">
        <v>446</v>
      </c>
      <c r="CS527" s="42">
        <v>410</v>
      </c>
      <c r="CT527" s="1">
        <v>9</v>
      </c>
      <c r="CU527" s="1">
        <v>7</v>
      </c>
      <c r="CV527" s="42">
        <f t="shared" si="373"/>
        <v>-2</v>
      </c>
      <c r="CW527" s="26">
        <f t="shared" si="374"/>
        <v>0.4595549125569125</v>
      </c>
      <c r="CX527" s="26">
        <f t="shared" si="375"/>
        <v>0.35743159865537638</v>
      </c>
      <c r="CY527" s="26">
        <f t="shared" si="376"/>
        <v>-0.10212331390153612</v>
      </c>
      <c r="CZ527" s="13">
        <v>32</v>
      </c>
      <c r="DA527" s="13">
        <v>40</v>
      </c>
      <c r="DB527" s="27">
        <v>35.729999999999997</v>
      </c>
      <c r="DC527" s="27">
        <v>32.76</v>
      </c>
      <c r="DD527" s="27">
        <v>38.69</v>
      </c>
      <c r="DE527" s="27">
        <v>40.17</v>
      </c>
      <c r="DF527" s="1"/>
      <c r="DG527" s="1"/>
      <c r="DH527" s="21" t="str">
        <f t="shared" si="377"/>
        <v xml:space="preserve"> </v>
      </c>
      <c r="DI527" s="42"/>
      <c r="DJ527" s="42"/>
      <c r="DK527" s="1"/>
      <c r="DL527" s="1"/>
      <c r="DM527" s="1"/>
      <c r="DN527" s="1"/>
      <c r="DO527" s="1"/>
      <c r="DP527" s="1"/>
      <c r="DQ527" s="1"/>
      <c r="DR527" s="42"/>
      <c r="DS527" s="1"/>
      <c r="DT527" s="1"/>
      <c r="DU527" s="1"/>
      <c r="DV527" s="1"/>
      <c r="DW527" s="1"/>
      <c r="DX527" s="13"/>
    </row>
    <row r="528" spans="1:128" ht="25.5" x14ac:dyDescent="0.2">
      <c r="A528" s="13" t="s">
        <v>1963</v>
      </c>
      <c r="B528" s="13" t="s">
        <v>1964</v>
      </c>
      <c r="C528" s="39" t="s">
        <v>3563</v>
      </c>
      <c r="D528" s="1" t="s">
        <v>238</v>
      </c>
      <c r="E528" s="13" t="s">
        <v>173</v>
      </c>
      <c r="F528" s="13">
        <v>60</v>
      </c>
      <c r="G528" s="13">
        <v>6</v>
      </c>
      <c r="H528" s="13">
        <v>7</v>
      </c>
      <c r="I528" s="40">
        <f t="shared" si="336"/>
        <v>13</v>
      </c>
      <c r="J528" s="19">
        <f t="shared" si="337"/>
        <v>0.83917588624507666</v>
      </c>
      <c r="K528" s="1">
        <v>6</v>
      </c>
      <c r="L528" s="1">
        <v>3</v>
      </c>
      <c r="M528" s="1">
        <v>3</v>
      </c>
      <c r="N528" s="1">
        <v>44</v>
      </c>
      <c r="O528" s="1">
        <v>15</v>
      </c>
      <c r="P528" s="1">
        <v>39</v>
      </c>
      <c r="Q528" s="1">
        <v>32</v>
      </c>
      <c r="R528" s="15">
        <f t="shared" si="338"/>
        <v>0.13636363636363635</v>
      </c>
      <c r="S528" s="15">
        <f t="shared" si="339"/>
        <v>6.1224489795918366E-2</v>
      </c>
      <c r="T528" s="16">
        <v>929.48333333330004</v>
      </c>
      <c r="U528" s="16">
        <f t="shared" si="340"/>
        <v>15.491388888888334</v>
      </c>
      <c r="V528" s="16">
        <v>891.53</v>
      </c>
      <c r="W528" s="16">
        <f t="shared" si="341"/>
        <v>14.858833333333333</v>
      </c>
      <c r="X528" s="16">
        <v>1998.92</v>
      </c>
      <c r="Y528" s="16">
        <f t="shared" si="342"/>
        <v>33.315333333333335</v>
      </c>
      <c r="Z528" s="21">
        <f t="shared" si="343"/>
        <v>0.30843986230517739</v>
      </c>
      <c r="AA528" s="20">
        <f t="shared" si="344"/>
        <v>35.53125</v>
      </c>
      <c r="AB528">
        <v>85</v>
      </c>
      <c r="AC528" s="1">
        <v>60</v>
      </c>
      <c r="AD528" s="1">
        <v>46</v>
      </c>
      <c r="AE528" s="1">
        <v>14</v>
      </c>
      <c r="AF528" s="1">
        <v>5</v>
      </c>
      <c r="AG528" s="15">
        <f t="shared" si="345"/>
        <v>0.1875</v>
      </c>
      <c r="AH528" s="15">
        <f t="shared" si="346"/>
        <v>0.1875</v>
      </c>
      <c r="AI528" s="15">
        <f t="shared" si="347"/>
        <v>0.375</v>
      </c>
      <c r="AJ528" s="1">
        <v>253</v>
      </c>
      <c r="AK528" s="21">
        <f t="shared" si="348"/>
        <v>0.31823899371069181</v>
      </c>
      <c r="AL528" s="1">
        <v>280</v>
      </c>
      <c r="AM528" s="21">
        <f t="shared" si="349"/>
        <v>0.3522012578616352</v>
      </c>
      <c r="AN528" s="1">
        <v>262</v>
      </c>
      <c r="AO528" s="21">
        <f t="shared" si="350"/>
        <v>0.32955974842767294</v>
      </c>
      <c r="AP528" s="21">
        <f t="shared" si="351"/>
        <v>0.47467166979362102</v>
      </c>
      <c r="AQ528" s="1">
        <v>7</v>
      </c>
      <c r="AR528" s="4">
        <v>8.4700000000000006</v>
      </c>
      <c r="AS528" s="41">
        <v>330</v>
      </c>
      <c r="AT528" s="41">
        <v>364</v>
      </c>
      <c r="AU528" s="41">
        <v>279</v>
      </c>
      <c r="AV528" s="21">
        <f t="shared" si="352"/>
        <v>0.47550432276657062</v>
      </c>
      <c r="AW528" s="26">
        <v>17.11</v>
      </c>
      <c r="AX528" s="42">
        <v>8</v>
      </c>
      <c r="AY528" s="41">
        <v>-0.20600000000000002</v>
      </c>
      <c r="AZ528" s="1">
        <v>7</v>
      </c>
      <c r="BA528" s="43">
        <v>0.32900000000000001</v>
      </c>
      <c r="BB528" s="16">
        <v>49.93</v>
      </c>
      <c r="BC528" s="26">
        <v>16.440000000000001</v>
      </c>
      <c r="BD528" s="43">
        <v>0.95600000000000007</v>
      </c>
      <c r="BE528" s="43">
        <v>-25.154</v>
      </c>
      <c r="BF528" s="16">
        <v>40.43</v>
      </c>
      <c r="BG528" s="21">
        <f t="shared" si="353"/>
        <v>8.4432717678100261E-2</v>
      </c>
      <c r="BH528" s="44">
        <f t="shared" si="354"/>
        <v>0.92081031307550643</v>
      </c>
      <c r="BI528" s="42">
        <f t="shared" si="355"/>
        <v>1005.2430307536067</v>
      </c>
      <c r="BJ528" s="21">
        <f t="shared" si="356"/>
        <v>5.2430307536066867E-3</v>
      </c>
      <c r="BK528" s="26">
        <f t="shared" si="357"/>
        <v>2.1536011126939081</v>
      </c>
      <c r="BL528" s="26">
        <f t="shared" si="358"/>
        <v>2.8939014951824396</v>
      </c>
      <c r="BM528" s="16">
        <f t="shared" si="359"/>
        <v>25.506713178468477</v>
      </c>
      <c r="BN528" s="16">
        <f t="shared" si="360"/>
        <v>36.543918881024751</v>
      </c>
      <c r="BO528" s="16">
        <f t="shared" si="361"/>
        <v>44.014222740681745</v>
      </c>
      <c r="BP528" s="16">
        <f t="shared" si="362"/>
        <v>69.588235953921924</v>
      </c>
      <c r="BQ528" s="16">
        <f t="shared" si="363"/>
        <v>-25.574013213240178</v>
      </c>
      <c r="BR528" s="1">
        <v>32</v>
      </c>
      <c r="BS528" s="1">
        <v>43</v>
      </c>
      <c r="BT528" s="42">
        <v>347</v>
      </c>
      <c r="BU528" s="42">
        <v>500</v>
      </c>
      <c r="BV528" s="42">
        <v>128</v>
      </c>
      <c r="BW528" s="42">
        <v>216</v>
      </c>
      <c r="BX528" s="42">
        <v>275</v>
      </c>
      <c r="BY528" s="42">
        <v>147</v>
      </c>
      <c r="BZ528" s="1">
        <v>338</v>
      </c>
      <c r="CA528" s="1">
        <v>499</v>
      </c>
      <c r="CB528" s="21">
        <f t="shared" si="364"/>
        <v>0.4038231780167264</v>
      </c>
      <c r="CC528" s="4">
        <v>1.36</v>
      </c>
      <c r="CD528" s="45">
        <f t="shared" si="365"/>
        <v>0.42686671171291835</v>
      </c>
      <c r="CE528" s="26">
        <f t="shared" si="366"/>
        <v>1.4707942288835969</v>
      </c>
      <c r="CF528" s="26">
        <f t="shared" si="367"/>
        <v>2.8515398315090148</v>
      </c>
      <c r="CG528" s="26">
        <f t="shared" si="368"/>
        <v>24.223080463450263</v>
      </c>
      <c r="CH528" s="26">
        <f t="shared" si="369"/>
        <v>35.389110119464505</v>
      </c>
      <c r="CI528" s="26">
        <f t="shared" si="370"/>
        <v>41.902627418806148</v>
      </c>
      <c r="CJ528" s="26">
        <f t="shared" si="371"/>
        <v>67.506453484881831</v>
      </c>
      <c r="CK528" s="16">
        <f t="shared" si="372"/>
        <v>2.9812852835505055E-2</v>
      </c>
      <c r="CL528" s="42">
        <v>49</v>
      </c>
      <c r="CM528" s="42">
        <v>95</v>
      </c>
      <c r="CN528" s="42">
        <v>758</v>
      </c>
      <c r="CO528" s="42">
        <v>1084</v>
      </c>
      <c r="CP528" s="42">
        <v>261</v>
      </c>
      <c r="CQ528" s="42">
        <v>450</v>
      </c>
      <c r="CR528" s="42">
        <v>620</v>
      </c>
      <c r="CS528" s="42">
        <v>328</v>
      </c>
      <c r="CT528" s="1">
        <v>14</v>
      </c>
      <c r="CU528" s="1">
        <v>3</v>
      </c>
      <c r="CV528" s="42">
        <f t="shared" si="373"/>
        <v>-11</v>
      </c>
      <c r="CW528" s="26">
        <f t="shared" si="374"/>
        <v>0.90372787749469785</v>
      </c>
      <c r="CX528" s="26">
        <f t="shared" si="375"/>
        <v>0.19365597374886381</v>
      </c>
      <c r="CY528" s="26">
        <f t="shared" si="376"/>
        <v>-0.71007190374583407</v>
      </c>
      <c r="CZ528" s="13">
        <v>31</v>
      </c>
      <c r="DA528" s="13">
        <v>43</v>
      </c>
      <c r="DB528" s="27">
        <v>22.42</v>
      </c>
      <c r="DC528" s="27">
        <v>38.72</v>
      </c>
      <c r="DD528" s="27">
        <v>26.01</v>
      </c>
      <c r="DE528" s="27">
        <v>39.32</v>
      </c>
      <c r="DF528" s="1"/>
      <c r="DG528" s="1"/>
      <c r="DH528" s="21" t="str">
        <f t="shared" si="377"/>
        <v xml:space="preserve"> </v>
      </c>
      <c r="DI528" s="42"/>
      <c r="DJ528" s="42"/>
      <c r="DK528" s="1"/>
      <c r="DL528" s="1"/>
      <c r="DM528" s="1"/>
      <c r="DN528" s="1"/>
      <c r="DO528" s="1"/>
      <c r="DP528" s="1"/>
      <c r="DQ528" s="1"/>
      <c r="DR528" s="42"/>
      <c r="DS528" s="1"/>
      <c r="DT528" s="1"/>
      <c r="DU528" s="1"/>
      <c r="DV528" s="1"/>
      <c r="DW528" s="1"/>
      <c r="DX528" s="13"/>
    </row>
    <row r="529" spans="1:128" ht="25.5" x14ac:dyDescent="0.2">
      <c r="A529" s="13" t="s">
        <v>1967</v>
      </c>
      <c r="B529" s="13" t="s">
        <v>1968</v>
      </c>
      <c r="C529" s="39" t="s">
        <v>3564</v>
      </c>
      <c r="D529" s="1" t="s">
        <v>482</v>
      </c>
      <c r="E529" s="13" t="s">
        <v>173</v>
      </c>
      <c r="F529" s="13">
        <v>45</v>
      </c>
      <c r="G529" s="13">
        <v>1</v>
      </c>
      <c r="H529" s="13">
        <v>10</v>
      </c>
      <c r="I529" s="40">
        <f t="shared" si="336"/>
        <v>11</v>
      </c>
      <c r="J529" s="19">
        <f t="shared" si="337"/>
        <v>0.70814184295700333</v>
      </c>
      <c r="K529" s="1">
        <v>1</v>
      </c>
      <c r="L529" s="1">
        <v>2</v>
      </c>
      <c r="M529" s="1">
        <v>7</v>
      </c>
      <c r="N529" s="1">
        <v>41</v>
      </c>
      <c r="O529" s="1">
        <v>16</v>
      </c>
      <c r="P529" s="1">
        <v>24</v>
      </c>
      <c r="Q529" s="1">
        <v>18</v>
      </c>
      <c r="R529" s="15">
        <f t="shared" si="338"/>
        <v>2.4390243902439025E-2</v>
      </c>
      <c r="S529" s="15">
        <f t="shared" si="339"/>
        <v>1.2345679012345678E-2</v>
      </c>
      <c r="T529" s="16">
        <v>932.01666666669996</v>
      </c>
      <c r="U529" s="16">
        <f t="shared" si="340"/>
        <v>20.71148148148222</v>
      </c>
      <c r="V529" s="16">
        <v>867.81</v>
      </c>
      <c r="W529" s="16">
        <f t="shared" si="341"/>
        <v>19.284666666666666</v>
      </c>
      <c r="X529" s="16">
        <v>1301.1300000000001</v>
      </c>
      <c r="Y529" s="16">
        <f t="shared" si="342"/>
        <v>28.914000000000001</v>
      </c>
      <c r="Z529" s="21">
        <f t="shared" si="343"/>
        <v>0.40010788680184789</v>
      </c>
      <c r="AA529" s="20">
        <f t="shared" si="344"/>
        <v>22.85</v>
      </c>
      <c r="AB529">
        <v>55</v>
      </c>
      <c r="AC529" s="1">
        <v>81</v>
      </c>
      <c r="AD529" s="1">
        <v>61</v>
      </c>
      <c r="AE529" s="1">
        <v>21</v>
      </c>
      <c r="AF529" s="1">
        <v>8</v>
      </c>
      <c r="AG529" s="15">
        <f t="shared" si="345"/>
        <v>2.5000000000000001E-2</v>
      </c>
      <c r="AH529" s="15">
        <f t="shared" si="346"/>
        <v>0.22500000000000001</v>
      </c>
      <c r="AI529" s="15">
        <f t="shared" si="347"/>
        <v>0.25</v>
      </c>
      <c r="AJ529" s="1">
        <v>338</v>
      </c>
      <c r="AK529" s="21">
        <f t="shared" si="348"/>
        <v>0.35318704284221525</v>
      </c>
      <c r="AL529" s="1">
        <v>265</v>
      </c>
      <c r="AM529" s="21">
        <f t="shared" si="349"/>
        <v>0.2769070010449321</v>
      </c>
      <c r="AN529" s="1">
        <v>354</v>
      </c>
      <c r="AO529" s="21">
        <f t="shared" si="350"/>
        <v>0.36990595611285265</v>
      </c>
      <c r="AP529" s="21">
        <f t="shared" si="351"/>
        <v>0.56053067993366501</v>
      </c>
      <c r="AQ529" s="1">
        <v>8</v>
      </c>
      <c r="AR529" s="4">
        <v>5.56</v>
      </c>
      <c r="AS529" s="41">
        <v>320</v>
      </c>
      <c r="AT529" s="41">
        <v>293</v>
      </c>
      <c r="AU529" s="41">
        <v>283</v>
      </c>
      <c r="AV529" s="21">
        <f t="shared" si="352"/>
        <v>0.52202283849918429</v>
      </c>
      <c r="AW529" s="26">
        <v>17.510000000000002</v>
      </c>
      <c r="AX529" s="42">
        <v>1</v>
      </c>
      <c r="AY529" s="41">
        <v>0.74</v>
      </c>
      <c r="AZ529" s="1">
        <v>1</v>
      </c>
      <c r="BA529" s="43">
        <v>-0.72499999999999998</v>
      </c>
      <c r="BB529" s="16">
        <v>49.28</v>
      </c>
      <c r="BC529" s="26">
        <v>17.690000000000001</v>
      </c>
      <c r="BD529" s="43">
        <v>3.02</v>
      </c>
      <c r="BE529" s="43">
        <v>2.5670000000000002</v>
      </c>
      <c r="BF529" s="16">
        <v>51.77</v>
      </c>
      <c r="BG529" s="21">
        <f t="shared" si="353"/>
        <v>8.7527352297592995E-2</v>
      </c>
      <c r="BH529" s="44">
        <f t="shared" si="354"/>
        <v>0.94607843137254899</v>
      </c>
      <c r="BI529" s="42">
        <f t="shared" si="355"/>
        <v>1033.605783670142</v>
      </c>
      <c r="BJ529" s="21">
        <f t="shared" si="356"/>
        <v>3.3605783670141984E-2</v>
      </c>
      <c r="BK529" s="26">
        <f t="shared" si="357"/>
        <v>2.7655823279289247</v>
      </c>
      <c r="BL529" s="26">
        <f t="shared" si="358"/>
        <v>1.5210702803609084</v>
      </c>
      <c r="BM529" s="16">
        <f t="shared" si="359"/>
        <v>31.596778096587965</v>
      </c>
      <c r="BN529" s="16">
        <f t="shared" si="360"/>
        <v>28.208939744875032</v>
      </c>
      <c r="BO529" s="16">
        <f t="shared" si="361"/>
        <v>60.013136516057664</v>
      </c>
      <c r="BP529" s="16">
        <f t="shared" si="362"/>
        <v>50.541017042901103</v>
      </c>
      <c r="BQ529" s="16">
        <f t="shared" si="363"/>
        <v>9.4721194731565603</v>
      </c>
      <c r="BR529" s="1">
        <v>40</v>
      </c>
      <c r="BS529" s="1">
        <v>22</v>
      </c>
      <c r="BT529" s="42">
        <v>417</v>
      </c>
      <c r="BU529" s="42">
        <v>386</v>
      </c>
      <c r="BV529" s="42">
        <v>174</v>
      </c>
      <c r="BW529" s="42">
        <v>149</v>
      </c>
      <c r="BX529" s="42">
        <v>174</v>
      </c>
      <c r="BY529" s="42">
        <v>237</v>
      </c>
      <c r="BZ529" s="1">
        <v>422</v>
      </c>
      <c r="CA529" s="1">
        <v>305</v>
      </c>
      <c r="CB529" s="21">
        <f t="shared" si="364"/>
        <v>0.58046767537826682</v>
      </c>
      <c r="CC529" s="4">
        <v>6.92</v>
      </c>
      <c r="CD529" s="45">
        <f t="shared" si="365"/>
        <v>4.6373831547485995</v>
      </c>
      <c r="CE529" s="26">
        <f t="shared" si="366"/>
        <v>2.6284844711904265</v>
      </c>
      <c r="CF529" s="26">
        <f t="shared" si="367"/>
        <v>2.582370708537963</v>
      </c>
      <c r="CG529" s="26">
        <f t="shared" si="368"/>
        <v>30.112287012058747</v>
      </c>
      <c r="CH529" s="26">
        <f t="shared" si="369"/>
        <v>32.095178806114681</v>
      </c>
      <c r="CI529" s="26">
        <f t="shared" si="370"/>
        <v>57.088838163749969</v>
      </c>
      <c r="CJ529" s="26">
        <f t="shared" si="371"/>
        <v>56.950496875792574</v>
      </c>
      <c r="CK529" s="16">
        <f t="shared" si="372"/>
        <v>9.333778185199165</v>
      </c>
      <c r="CL529" s="42">
        <v>57</v>
      </c>
      <c r="CM529" s="42">
        <v>56</v>
      </c>
      <c r="CN529" s="42">
        <v>596</v>
      </c>
      <c r="CO529" s="42">
        <v>640</v>
      </c>
      <c r="CP529" s="42">
        <v>242</v>
      </c>
      <c r="CQ529" s="42">
        <v>242</v>
      </c>
      <c r="CR529" s="42">
        <v>297</v>
      </c>
      <c r="CS529" s="42">
        <v>343</v>
      </c>
      <c r="CT529" s="1">
        <v>7</v>
      </c>
      <c r="CU529" s="1">
        <v>2</v>
      </c>
      <c r="CV529" s="42">
        <f t="shared" si="373"/>
        <v>-5</v>
      </c>
      <c r="CW529" s="26">
        <f t="shared" si="374"/>
        <v>0.4506357182453658</v>
      </c>
      <c r="CX529" s="26">
        <f t="shared" si="375"/>
        <v>0.12875306235581879</v>
      </c>
      <c r="CY529" s="26">
        <f t="shared" si="376"/>
        <v>-0.32188265588954701</v>
      </c>
      <c r="CZ529" s="13">
        <v>38</v>
      </c>
      <c r="DA529" s="13">
        <v>26</v>
      </c>
      <c r="DB529" s="27">
        <v>35.56</v>
      </c>
      <c r="DC529" s="27">
        <v>37.44</v>
      </c>
      <c r="DD529" s="27">
        <v>34.25</v>
      </c>
      <c r="DE529" s="27">
        <v>36.43</v>
      </c>
      <c r="DF529" s="1"/>
      <c r="DG529" s="1"/>
      <c r="DH529" s="21" t="str">
        <f t="shared" si="377"/>
        <v xml:space="preserve"> </v>
      </c>
      <c r="DI529" s="42"/>
      <c r="DJ529" s="42"/>
      <c r="DK529" s="1"/>
      <c r="DL529" s="1"/>
      <c r="DM529" s="1"/>
      <c r="DN529" s="1"/>
      <c r="DO529" s="1"/>
      <c r="DP529" s="1"/>
      <c r="DQ529" s="1"/>
      <c r="DR529" s="42"/>
      <c r="DS529" s="1"/>
      <c r="DT529" s="1"/>
      <c r="DU529" s="1"/>
      <c r="DV529" s="1"/>
      <c r="DW529" s="1"/>
      <c r="DX529" s="13"/>
    </row>
    <row r="530" spans="1:128" ht="25.5" x14ac:dyDescent="0.2">
      <c r="A530" s="13" t="s">
        <v>1840</v>
      </c>
      <c r="B530" s="13" t="s">
        <v>1971</v>
      </c>
      <c r="C530" s="39" t="s">
        <v>3565</v>
      </c>
      <c r="D530" s="13" t="s">
        <v>482</v>
      </c>
      <c r="E530" s="13" t="s">
        <v>129</v>
      </c>
      <c r="F530" s="13">
        <v>66</v>
      </c>
      <c r="G530" s="13">
        <v>7</v>
      </c>
      <c r="H530" s="13">
        <v>16</v>
      </c>
      <c r="I530" s="40">
        <f t="shared" si="336"/>
        <v>23</v>
      </c>
      <c r="J530" s="19">
        <f t="shared" si="337"/>
        <v>1.6532555957110535</v>
      </c>
      <c r="K530" s="1">
        <v>7</v>
      </c>
      <c r="L530" s="1">
        <v>9</v>
      </c>
      <c r="M530" s="1">
        <v>5</v>
      </c>
      <c r="N530" s="1">
        <v>92</v>
      </c>
      <c r="O530" s="1">
        <v>43</v>
      </c>
      <c r="P530" s="1">
        <v>43</v>
      </c>
      <c r="Q530" s="1">
        <v>107</v>
      </c>
      <c r="R530" s="15">
        <f t="shared" si="338"/>
        <v>7.6086956521739135E-2</v>
      </c>
      <c r="S530" s="15">
        <f t="shared" si="339"/>
        <v>3.9325842696629212E-2</v>
      </c>
      <c r="T530" s="16">
        <v>834.71666666670001</v>
      </c>
      <c r="U530" s="16">
        <f t="shared" si="340"/>
        <v>12.647222222222727</v>
      </c>
      <c r="V530" s="16">
        <v>805.11</v>
      </c>
      <c r="W530" s="16">
        <f t="shared" si="341"/>
        <v>12.198636363636364</v>
      </c>
      <c r="X530" s="16">
        <v>2287.94</v>
      </c>
      <c r="Y530" s="16">
        <f t="shared" si="342"/>
        <v>34.665757575757574</v>
      </c>
      <c r="Z530" s="21">
        <f t="shared" si="343"/>
        <v>0.26029647112073845</v>
      </c>
      <c r="AA530" s="20">
        <f t="shared" si="344"/>
        <v>110.39999999999999</v>
      </c>
      <c r="AB530">
        <v>29</v>
      </c>
      <c r="AC530" s="1">
        <v>57</v>
      </c>
      <c r="AD530" s="1">
        <v>83</v>
      </c>
      <c r="AE530" s="1">
        <v>9</v>
      </c>
      <c r="AF530" s="1">
        <v>17</v>
      </c>
      <c r="AG530" s="15">
        <f t="shared" si="345"/>
        <v>0.23333333333333334</v>
      </c>
      <c r="AH530" s="15">
        <f t="shared" si="346"/>
        <v>0.46666666666666667</v>
      </c>
      <c r="AI530" s="15">
        <f t="shared" si="347"/>
        <v>0.7</v>
      </c>
      <c r="AJ530" s="1">
        <v>221</v>
      </c>
      <c r="AK530" s="21">
        <f t="shared" si="348"/>
        <v>0.29194187582562747</v>
      </c>
      <c r="AL530" s="1">
        <v>249</v>
      </c>
      <c r="AM530" s="21">
        <f t="shared" si="349"/>
        <v>0.32892998678996038</v>
      </c>
      <c r="AN530" s="1">
        <v>287</v>
      </c>
      <c r="AO530" s="21">
        <f t="shared" si="350"/>
        <v>0.37912813738441214</v>
      </c>
      <c r="AP530" s="21">
        <f t="shared" si="351"/>
        <v>0.47021276595744682</v>
      </c>
      <c r="AQ530" s="1">
        <v>7</v>
      </c>
      <c r="AR530" s="4">
        <v>-2.21</v>
      </c>
      <c r="AS530" s="41">
        <v>304</v>
      </c>
      <c r="AT530" s="41">
        <v>306</v>
      </c>
      <c r="AU530" s="41">
        <v>246</v>
      </c>
      <c r="AV530" s="21">
        <f t="shared" si="352"/>
        <v>0.49836065573770494</v>
      </c>
      <c r="AW530" s="26">
        <v>17.48</v>
      </c>
      <c r="AX530" s="42">
        <v>6</v>
      </c>
      <c r="AY530" s="41">
        <v>0.75900000000000001</v>
      </c>
      <c r="AZ530" s="1">
        <v>3</v>
      </c>
      <c r="BA530" s="43">
        <v>-0.24199999999999999</v>
      </c>
      <c r="BB530" s="16">
        <v>49.72</v>
      </c>
      <c r="BC530" s="26">
        <v>18</v>
      </c>
      <c r="BD530" s="43">
        <v>0.24099999999999999</v>
      </c>
      <c r="BE530" s="43">
        <v>0.50600000000000001</v>
      </c>
      <c r="BF530" s="16">
        <v>51.07</v>
      </c>
      <c r="BG530" s="21">
        <f t="shared" si="353"/>
        <v>8.1521739130434784E-2</v>
      </c>
      <c r="BH530" s="44">
        <f t="shared" si="354"/>
        <v>0.92216981132075471</v>
      </c>
      <c r="BI530" s="42">
        <f t="shared" si="355"/>
        <v>1003.6915504511894</v>
      </c>
      <c r="BJ530" s="21">
        <f t="shared" si="356"/>
        <v>3.6915504511894903E-3</v>
      </c>
      <c r="BK530" s="26">
        <f t="shared" si="357"/>
        <v>2.2357193426985131</v>
      </c>
      <c r="BL530" s="26">
        <f t="shared" si="358"/>
        <v>2.4592912769683641</v>
      </c>
      <c r="BM530" s="16">
        <f t="shared" si="359"/>
        <v>27.424823937101763</v>
      </c>
      <c r="BN530" s="16">
        <f t="shared" si="360"/>
        <v>31.598166710138983</v>
      </c>
      <c r="BO530" s="16">
        <f t="shared" si="361"/>
        <v>53.806312180944218</v>
      </c>
      <c r="BP530" s="16">
        <f t="shared" si="362"/>
        <v>55.669411633192979</v>
      </c>
      <c r="BQ530" s="16">
        <f t="shared" si="363"/>
        <v>-1.8630994522487612</v>
      </c>
      <c r="BR530" s="1">
        <v>30</v>
      </c>
      <c r="BS530" s="1">
        <v>33</v>
      </c>
      <c r="BT530" s="42">
        <v>338</v>
      </c>
      <c r="BU530" s="42">
        <v>391</v>
      </c>
      <c r="BV530" s="42">
        <v>144</v>
      </c>
      <c r="BW530" s="42">
        <v>153</v>
      </c>
      <c r="BX530" s="42">
        <v>170</v>
      </c>
      <c r="BY530" s="42">
        <v>210</v>
      </c>
      <c r="BZ530" s="1">
        <v>322</v>
      </c>
      <c r="CA530" s="1">
        <v>352</v>
      </c>
      <c r="CB530" s="21">
        <f t="shared" si="364"/>
        <v>0.47774480712166173</v>
      </c>
      <c r="CC530" s="4">
        <v>-5.0999999999999996</v>
      </c>
      <c r="CD530" s="45">
        <f t="shared" si="365"/>
        <v>-1.9862058352274854</v>
      </c>
      <c r="CE530" s="26">
        <f t="shared" si="366"/>
        <v>2.8322421042509855</v>
      </c>
      <c r="CF530" s="26">
        <f t="shared" si="367"/>
        <v>2.2028549699729889</v>
      </c>
      <c r="CG530" s="26">
        <f t="shared" si="368"/>
        <v>30.577724940339341</v>
      </c>
      <c r="CH530" s="26">
        <f t="shared" si="369"/>
        <v>32.282315095675585</v>
      </c>
      <c r="CI530" s="26">
        <f t="shared" si="370"/>
        <v>56.880862260373959</v>
      </c>
      <c r="CJ530" s="26">
        <f t="shared" si="371"/>
        <v>55.831883703243967</v>
      </c>
      <c r="CK530" s="16">
        <f t="shared" si="372"/>
        <v>-2.9120780093787531</v>
      </c>
      <c r="CL530" s="42">
        <v>108</v>
      </c>
      <c r="CM530" s="42">
        <v>84</v>
      </c>
      <c r="CN530" s="42">
        <v>1058</v>
      </c>
      <c r="CO530" s="42">
        <v>1147</v>
      </c>
      <c r="CP530" s="42">
        <v>408</v>
      </c>
      <c r="CQ530" s="42">
        <v>416</v>
      </c>
      <c r="CR530" s="42">
        <v>482</v>
      </c>
      <c r="CS530" s="42">
        <v>595</v>
      </c>
      <c r="CT530" s="1">
        <v>9</v>
      </c>
      <c r="CU530" s="1">
        <v>10</v>
      </c>
      <c r="CV530" s="42">
        <f t="shared" si="373"/>
        <v>1</v>
      </c>
      <c r="CW530" s="26">
        <f t="shared" si="374"/>
        <v>0.64692610266954276</v>
      </c>
      <c r="CX530" s="26">
        <f t="shared" si="375"/>
        <v>0.71880678074393634</v>
      </c>
      <c r="CY530" s="26">
        <f t="shared" si="376"/>
        <v>7.1880678074393634E-2</v>
      </c>
      <c r="CZ530" s="13">
        <v>29</v>
      </c>
      <c r="DA530" s="13">
        <v>30</v>
      </c>
      <c r="DB530" s="27">
        <v>32.19</v>
      </c>
      <c r="DC530" s="27">
        <v>30.59</v>
      </c>
      <c r="DD530" s="27">
        <v>31.39</v>
      </c>
      <c r="DE530" s="27">
        <v>31.26</v>
      </c>
      <c r="DF530" s="13">
        <v>3</v>
      </c>
      <c r="DG530" s="13">
        <v>4</v>
      </c>
      <c r="DH530" s="21">
        <f t="shared" si="377"/>
        <v>0.42857142857142855</v>
      </c>
      <c r="DI530" s="42">
        <v>5</v>
      </c>
      <c r="DJ530" s="42">
        <v>2</v>
      </c>
      <c r="DK530" s="13">
        <v>1</v>
      </c>
      <c r="DL530" s="13">
        <v>0</v>
      </c>
      <c r="DM530" s="13">
        <v>0.2</v>
      </c>
      <c r="DN530" s="13">
        <v>0</v>
      </c>
      <c r="DO530" s="13">
        <v>0</v>
      </c>
      <c r="DP530" s="13">
        <v>0</v>
      </c>
      <c r="DQ530" s="13">
        <v>2</v>
      </c>
      <c r="DR530" s="46">
        <v>1</v>
      </c>
      <c r="DS530" s="13">
        <v>0</v>
      </c>
      <c r="DT530" s="13">
        <v>1</v>
      </c>
      <c r="DU530" s="13">
        <v>-0.5</v>
      </c>
      <c r="DV530" s="13">
        <v>0</v>
      </c>
      <c r="DW530" s="13">
        <v>0</v>
      </c>
      <c r="DX530" s="13">
        <v>0</v>
      </c>
    </row>
    <row r="531" spans="1:128" ht="25.5" x14ac:dyDescent="0.2">
      <c r="A531" s="13" t="s">
        <v>1974</v>
      </c>
      <c r="B531" s="13" t="s">
        <v>1971</v>
      </c>
      <c r="C531" s="39" t="s">
        <v>3566</v>
      </c>
      <c r="D531" s="1" t="s">
        <v>264</v>
      </c>
      <c r="E531" s="13" t="s">
        <v>173</v>
      </c>
      <c r="F531" s="13">
        <v>68</v>
      </c>
      <c r="G531" s="13">
        <v>4</v>
      </c>
      <c r="H531" s="13">
        <v>8</v>
      </c>
      <c r="I531" s="40">
        <f t="shared" si="336"/>
        <v>12</v>
      </c>
      <c r="J531" s="19">
        <f t="shared" si="337"/>
        <v>0.59337399044008565</v>
      </c>
      <c r="K531" s="1">
        <v>3</v>
      </c>
      <c r="L531" s="1">
        <v>2</v>
      </c>
      <c r="M531" s="1">
        <v>4</v>
      </c>
      <c r="N531" s="1">
        <v>75</v>
      </c>
      <c r="O531" s="1">
        <v>31</v>
      </c>
      <c r="P531" s="1">
        <v>65</v>
      </c>
      <c r="Q531" s="1">
        <v>40</v>
      </c>
      <c r="R531" s="15">
        <f t="shared" si="338"/>
        <v>5.3333333333333337E-2</v>
      </c>
      <c r="S531" s="15">
        <f t="shared" si="339"/>
        <v>2.3391812865497075E-2</v>
      </c>
      <c r="T531" s="16">
        <v>1213.4000000000001</v>
      </c>
      <c r="U531" s="16">
        <f t="shared" si="340"/>
        <v>17.844117647058823</v>
      </c>
      <c r="V531" s="16">
        <v>1141.6099999999999</v>
      </c>
      <c r="W531" s="16">
        <f t="shared" si="341"/>
        <v>16.788382352941174</v>
      </c>
      <c r="X531" s="16">
        <v>2145.15</v>
      </c>
      <c r="Y531" s="16">
        <f t="shared" si="342"/>
        <v>31.546323529411765</v>
      </c>
      <c r="Z531" s="21">
        <f t="shared" si="343"/>
        <v>0.34733597828864898</v>
      </c>
      <c r="AA531" s="20">
        <f t="shared" si="344"/>
        <v>28.102564102564106</v>
      </c>
      <c r="AB531">
        <v>104</v>
      </c>
      <c r="AC531" s="1">
        <v>70</v>
      </c>
      <c r="AD531" s="1">
        <v>170</v>
      </c>
      <c r="AE531" s="1">
        <v>21</v>
      </c>
      <c r="AF531" s="1">
        <v>12</v>
      </c>
      <c r="AG531" s="15">
        <f t="shared" si="345"/>
        <v>0.10256410256410256</v>
      </c>
      <c r="AH531" s="15">
        <f t="shared" si="346"/>
        <v>0.15384615384615385</v>
      </c>
      <c r="AI531" s="15">
        <f t="shared" si="347"/>
        <v>0.25641025641025639</v>
      </c>
      <c r="AJ531" s="1">
        <v>321</v>
      </c>
      <c r="AK531" s="21">
        <f t="shared" si="348"/>
        <v>0.26398026315789475</v>
      </c>
      <c r="AL531" s="1">
        <v>419</v>
      </c>
      <c r="AM531" s="21">
        <f t="shared" si="349"/>
        <v>0.34457236842105265</v>
      </c>
      <c r="AN531" s="1">
        <v>476</v>
      </c>
      <c r="AO531" s="21">
        <f t="shared" si="350"/>
        <v>0.39144736842105265</v>
      </c>
      <c r="AP531" s="21">
        <f t="shared" si="351"/>
        <v>0.43378378378378379</v>
      </c>
      <c r="AQ531" s="1">
        <v>2</v>
      </c>
      <c r="AR531" s="4">
        <v>-10.46</v>
      </c>
      <c r="AS531" s="41">
        <v>412</v>
      </c>
      <c r="AT531" s="41">
        <v>465</v>
      </c>
      <c r="AU531" s="41">
        <v>395</v>
      </c>
      <c r="AV531" s="21">
        <f t="shared" si="352"/>
        <v>0.46978335233751423</v>
      </c>
      <c r="AW531" s="26">
        <v>17.66</v>
      </c>
      <c r="AX531" s="42">
        <v>2</v>
      </c>
      <c r="AY531" s="41">
        <v>0.93</v>
      </c>
      <c r="AZ531" s="1">
        <v>1</v>
      </c>
      <c r="BA531" s="43">
        <v>1.0580000000000001</v>
      </c>
      <c r="BB531" s="16">
        <v>50.01</v>
      </c>
      <c r="BC531" s="26">
        <v>16.8</v>
      </c>
      <c r="BD531" s="43">
        <v>2.1680000000000001</v>
      </c>
      <c r="BE531" s="43">
        <v>0.112</v>
      </c>
      <c r="BF531" s="16">
        <v>50.1</v>
      </c>
      <c r="BG531" s="21">
        <f t="shared" si="353"/>
        <v>7.1167883211678828E-2</v>
      </c>
      <c r="BH531" s="44">
        <f t="shared" si="354"/>
        <v>0.90729783037475342</v>
      </c>
      <c r="BI531" s="42">
        <f t="shared" si="355"/>
        <v>978.46571358643223</v>
      </c>
      <c r="BJ531" s="21">
        <f t="shared" si="356"/>
        <v>-2.1534286413567749E-2</v>
      </c>
      <c r="BK531" s="26">
        <f t="shared" si="357"/>
        <v>2.0497367752559983</v>
      </c>
      <c r="BL531" s="26">
        <f t="shared" si="358"/>
        <v>2.4701956009495363</v>
      </c>
      <c r="BM531" s="16">
        <f t="shared" si="359"/>
        <v>28.80142956000736</v>
      </c>
      <c r="BN531" s="16">
        <f t="shared" si="360"/>
        <v>26.64657807832798</v>
      </c>
      <c r="BO531" s="16">
        <f t="shared" si="361"/>
        <v>54.712204693371646</v>
      </c>
      <c r="BP531" s="16">
        <f t="shared" si="362"/>
        <v>50.980632615341499</v>
      </c>
      <c r="BQ531" s="16">
        <f t="shared" si="363"/>
        <v>3.7315720780301476</v>
      </c>
      <c r="BR531" s="1">
        <v>39</v>
      </c>
      <c r="BS531" s="1">
        <v>47</v>
      </c>
      <c r="BT531" s="42">
        <v>509</v>
      </c>
      <c r="BU531" s="42">
        <v>460</v>
      </c>
      <c r="BV531" s="42">
        <v>205</v>
      </c>
      <c r="BW531" s="42">
        <v>212</v>
      </c>
      <c r="BX531" s="42">
        <v>251</v>
      </c>
      <c r="BY531" s="42">
        <v>288</v>
      </c>
      <c r="BZ531" s="1">
        <v>470</v>
      </c>
      <c r="CA531" s="1">
        <v>452</v>
      </c>
      <c r="CB531" s="21">
        <f t="shared" si="364"/>
        <v>0.50976138828633411</v>
      </c>
      <c r="CC531" s="4">
        <v>4.24</v>
      </c>
      <c r="CD531" s="45">
        <f t="shared" si="365"/>
        <v>6.1767612672193355</v>
      </c>
      <c r="CE531" s="26">
        <f t="shared" si="366"/>
        <v>1.706174393399063</v>
      </c>
      <c r="CF531" s="26">
        <f t="shared" si="367"/>
        <v>2.7410670582476748</v>
      </c>
      <c r="CG531" s="26">
        <f t="shared" si="368"/>
        <v>28.33368295923362</v>
      </c>
      <c r="CH531" s="26">
        <f t="shared" si="369"/>
        <v>29.760156632403326</v>
      </c>
      <c r="CI531" s="26">
        <f t="shared" si="370"/>
        <v>56.052024333962663</v>
      </c>
      <c r="CJ531" s="26">
        <f t="shared" si="371"/>
        <v>57.702258583315846</v>
      </c>
      <c r="CK531" s="16">
        <f t="shared" si="372"/>
        <v>5.3818063273833303</v>
      </c>
      <c r="CL531" s="42">
        <v>61</v>
      </c>
      <c r="CM531" s="42">
        <v>98</v>
      </c>
      <c r="CN531" s="42">
        <v>952</v>
      </c>
      <c r="CO531" s="42">
        <v>966</v>
      </c>
      <c r="CP531" s="42">
        <v>434</v>
      </c>
      <c r="CQ531" s="42">
        <v>434</v>
      </c>
      <c r="CR531" s="42">
        <v>565</v>
      </c>
      <c r="CS531" s="42">
        <v>557</v>
      </c>
      <c r="CT531" s="1">
        <v>6</v>
      </c>
      <c r="CU531" s="1">
        <v>4</v>
      </c>
      <c r="CV531" s="42">
        <f t="shared" si="373"/>
        <v>-2</v>
      </c>
      <c r="CW531" s="26">
        <f t="shared" si="374"/>
        <v>0.29668699522004283</v>
      </c>
      <c r="CX531" s="26">
        <f t="shared" si="375"/>
        <v>0.19779133014669523</v>
      </c>
      <c r="CY531" s="26">
        <f t="shared" si="376"/>
        <v>-9.8895665073347613E-2</v>
      </c>
      <c r="CZ531" s="13">
        <v>39</v>
      </c>
      <c r="DA531" s="13">
        <v>40</v>
      </c>
      <c r="DB531" s="27">
        <v>32.68</v>
      </c>
      <c r="DC531" s="27">
        <v>47.59</v>
      </c>
      <c r="DD531" s="27">
        <v>39.94</v>
      </c>
      <c r="DE531" s="27">
        <v>45.63</v>
      </c>
      <c r="DF531" s="1"/>
      <c r="DG531" s="1"/>
      <c r="DH531" s="21" t="str">
        <f t="shared" si="377"/>
        <v xml:space="preserve"> </v>
      </c>
      <c r="DI531" s="42"/>
      <c r="DJ531" s="42"/>
      <c r="DK531" s="1"/>
      <c r="DL531" s="1"/>
      <c r="DM531" s="1"/>
      <c r="DN531" s="1"/>
      <c r="DO531" s="1"/>
      <c r="DP531" s="1"/>
      <c r="DQ531" s="1"/>
      <c r="DR531" s="42"/>
      <c r="DS531" s="1"/>
      <c r="DT531" s="1"/>
      <c r="DU531" s="1"/>
      <c r="DV531" s="1"/>
      <c r="DW531" s="1"/>
      <c r="DX531" s="13"/>
    </row>
    <row r="532" spans="1:128" ht="25.5" x14ac:dyDescent="0.2">
      <c r="A532" s="13" t="s">
        <v>160</v>
      </c>
      <c r="B532" s="13" t="s">
        <v>1977</v>
      </c>
      <c r="C532" s="39" t="s">
        <v>3567</v>
      </c>
      <c r="D532" s="1" t="s">
        <v>136</v>
      </c>
      <c r="E532" s="13" t="s">
        <v>146</v>
      </c>
      <c r="F532" s="13">
        <v>9</v>
      </c>
      <c r="G532" s="13">
        <v>1</v>
      </c>
      <c r="H532" s="13">
        <v>5</v>
      </c>
      <c r="I532" s="40">
        <f t="shared" si="336"/>
        <v>6</v>
      </c>
      <c r="J532" s="19">
        <f t="shared" si="337"/>
        <v>2.9122286638794899</v>
      </c>
      <c r="K532" s="1">
        <v>0</v>
      </c>
      <c r="L532" s="1">
        <v>1</v>
      </c>
      <c r="M532" s="1">
        <v>2</v>
      </c>
      <c r="N532" s="1">
        <v>13</v>
      </c>
      <c r="O532" s="1">
        <v>6</v>
      </c>
      <c r="P532" s="1">
        <v>2</v>
      </c>
      <c r="Q532" s="1">
        <v>18</v>
      </c>
      <c r="R532" s="15">
        <f t="shared" si="338"/>
        <v>7.6923076923076927E-2</v>
      </c>
      <c r="S532" s="15">
        <f t="shared" si="339"/>
        <v>4.7619047619047616E-2</v>
      </c>
      <c r="T532" s="16">
        <v>123.6166666667</v>
      </c>
      <c r="U532" s="16">
        <f t="shared" si="340"/>
        <v>13.73518518518889</v>
      </c>
      <c r="V532" s="16">
        <v>124.88</v>
      </c>
      <c r="W532" s="16">
        <f t="shared" si="341"/>
        <v>13.875555555555556</v>
      </c>
      <c r="X532" s="16">
        <v>338.73</v>
      </c>
      <c r="Y532" s="16">
        <f t="shared" si="342"/>
        <v>37.63666666666667</v>
      </c>
      <c r="Z532" s="21">
        <f t="shared" si="343"/>
        <v>0.26936433640344254</v>
      </c>
      <c r="AA532" s="20">
        <f t="shared" si="344"/>
        <v>22.333333333333336</v>
      </c>
      <c r="AB532">
        <v>6</v>
      </c>
      <c r="AC532" s="1">
        <v>7</v>
      </c>
      <c r="AD532" s="1">
        <v>9</v>
      </c>
      <c r="AE532" s="1">
        <v>6</v>
      </c>
      <c r="AF532" s="1">
        <v>3</v>
      </c>
      <c r="AG532" s="15">
        <f t="shared" si="345"/>
        <v>0</v>
      </c>
      <c r="AH532" s="15">
        <f t="shared" si="346"/>
        <v>1</v>
      </c>
      <c r="AI532" s="15">
        <f t="shared" si="347"/>
        <v>1</v>
      </c>
      <c r="AJ532" s="1">
        <v>28</v>
      </c>
      <c r="AK532" s="21">
        <f t="shared" si="348"/>
        <v>0.23728813559322035</v>
      </c>
      <c r="AL532" s="1">
        <v>38</v>
      </c>
      <c r="AM532" s="21">
        <f t="shared" si="349"/>
        <v>0.32203389830508472</v>
      </c>
      <c r="AN532" s="1">
        <v>52</v>
      </c>
      <c r="AO532" s="21">
        <f t="shared" si="350"/>
        <v>0.44067796610169491</v>
      </c>
      <c r="AP532" s="21">
        <f t="shared" si="351"/>
        <v>0.42424242424242425</v>
      </c>
      <c r="AQ532" s="1">
        <v>4</v>
      </c>
      <c r="AR532" s="4">
        <v>-14.59</v>
      </c>
      <c r="AS532" s="41">
        <v>39</v>
      </c>
      <c r="AT532" s="41">
        <v>46</v>
      </c>
      <c r="AU532" s="41">
        <v>38</v>
      </c>
      <c r="AV532" s="21">
        <f t="shared" si="352"/>
        <v>0.45882352941176469</v>
      </c>
      <c r="AW532" s="26">
        <v>17.03</v>
      </c>
      <c r="AX532" s="42">
        <v>12</v>
      </c>
      <c r="AY532" s="41">
        <v>-0.70100000000000007</v>
      </c>
      <c r="AZ532" s="1">
        <v>14</v>
      </c>
      <c r="BA532" s="43">
        <v>-3.73</v>
      </c>
      <c r="BB532" s="16">
        <v>48.66</v>
      </c>
      <c r="BC532" s="26">
        <v>17.739999999999998</v>
      </c>
      <c r="BD532" s="43">
        <v>2.339</v>
      </c>
      <c r="BE532" s="43">
        <v>-3</v>
      </c>
      <c r="BF532" s="16">
        <v>48.05</v>
      </c>
      <c r="BG532" s="21">
        <f t="shared" si="353"/>
        <v>4.4776119402985072E-2</v>
      </c>
      <c r="BH532" s="44">
        <f t="shared" si="354"/>
        <v>0.87692307692307692</v>
      </c>
      <c r="BI532" s="42">
        <f t="shared" si="355"/>
        <v>921.69919632606195</v>
      </c>
      <c r="BJ532" s="21">
        <f t="shared" si="356"/>
        <v>-7.8300803673938019E-2</v>
      </c>
      <c r="BK532" s="26">
        <f t="shared" si="357"/>
        <v>1.4413837283792441</v>
      </c>
      <c r="BL532" s="26">
        <f t="shared" si="358"/>
        <v>3.8436899423446507</v>
      </c>
      <c r="BM532" s="16">
        <f t="shared" si="359"/>
        <v>32.190903267136456</v>
      </c>
      <c r="BN532" s="16">
        <f t="shared" si="360"/>
        <v>31.229980781550285</v>
      </c>
      <c r="BO532" s="16">
        <f t="shared" si="361"/>
        <v>54.772581678411271</v>
      </c>
      <c r="BP532" s="16">
        <f t="shared" si="362"/>
        <v>63.901345291479828</v>
      </c>
      <c r="BQ532" s="16">
        <f t="shared" si="363"/>
        <v>-9.128763613068557</v>
      </c>
      <c r="BR532" s="1">
        <v>3</v>
      </c>
      <c r="BS532" s="1">
        <v>8</v>
      </c>
      <c r="BT532" s="42">
        <v>64</v>
      </c>
      <c r="BU532" s="42">
        <v>57</v>
      </c>
      <c r="BV532" s="42">
        <v>30</v>
      </c>
      <c r="BW532" s="42">
        <v>36</v>
      </c>
      <c r="BX532" s="42">
        <v>32</v>
      </c>
      <c r="BY532" s="42">
        <v>17</v>
      </c>
      <c r="BZ532" s="1">
        <v>68</v>
      </c>
      <c r="CA532" s="1">
        <v>73</v>
      </c>
      <c r="CB532" s="21">
        <f t="shared" si="364"/>
        <v>0.48226950354609927</v>
      </c>
      <c r="CC532" s="4">
        <v>0.19</v>
      </c>
      <c r="CD532" s="45">
        <f t="shared" si="365"/>
        <v>-8.1305817948867389</v>
      </c>
      <c r="CE532" s="26">
        <f t="shared" si="366"/>
        <v>2.4798512089274642</v>
      </c>
      <c r="CF532" s="26">
        <f t="shared" si="367"/>
        <v>2.8341156673456731</v>
      </c>
      <c r="CG532" s="26">
        <f t="shared" si="368"/>
        <v>32.060933486847937</v>
      </c>
      <c r="CH532" s="26">
        <f t="shared" si="369"/>
        <v>28.695421131874944</v>
      </c>
      <c r="CI532" s="26">
        <f t="shared" si="370"/>
        <v>58.630767868213617</v>
      </c>
      <c r="CJ532" s="26">
        <f t="shared" si="371"/>
        <v>56.859445576122575</v>
      </c>
      <c r="CK532" s="16">
        <f t="shared" si="372"/>
        <v>-10.9000859051596</v>
      </c>
      <c r="CL532" s="42">
        <v>14</v>
      </c>
      <c r="CM532" s="42">
        <v>16</v>
      </c>
      <c r="CN532" s="42">
        <v>167</v>
      </c>
      <c r="CO532" s="42">
        <v>146</v>
      </c>
      <c r="CP532" s="42">
        <v>72</v>
      </c>
      <c r="CQ532" s="42">
        <v>67</v>
      </c>
      <c r="CR532" s="42">
        <v>92</v>
      </c>
      <c r="CS532" s="42">
        <v>78</v>
      </c>
      <c r="CT532" s="1">
        <v>0</v>
      </c>
      <c r="CU532" s="1">
        <v>1</v>
      </c>
      <c r="CV532" s="42">
        <f t="shared" si="373"/>
        <v>1</v>
      </c>
      <c r="CW532" s="26">
        <f t="shared" si="374"/>
        <v>0</v>
      </c>
      <c r="CX532" s="26">
        <f t="shared" si="375"/>
        <v>0.48537144397991488</v>
      </c>
      <c r="CY532" s="26">
        <f t="shared" si="376"/>
        <v>0.48537144397991488</v>
      </c>
      <c r="CZ532" s="13">
        <v>5</v>
      </c>
      <c r="DA532" s="13">
        <v>5</v>
      </c>
      <c r="DB532" s="27">
        <v>3.81</v>
      </c>
      <c r="DC532" s="27">
        <v>5.7</v>
      </c>
      <c r="DD532" s="27">
        <v>4.58</v>
      </c>
      <c r="DE532" s="27">
        <v>4.84</v>
      </c>
      <c r="DF532" s="13">
        <v>0</v>
      </c>
      <c r="DG532" s="13">
        <v>1</v>
      </c>
      <c r="DH532" s="21">
        <f t="shared" si="377"/>
        <v>0</v>
      </c>
      <c r="DI532" s="42">
        <v>1</v>
      </c>
      <c r="DJ532" s="42">
        <v>0</v>
      </c>
      <c r="DK532" s="13">
        <v>0</v>
      </c>
      <c r="DL532" s="13">
        <v>0</v>
      </c>
      <c r="DM532" s="13">
        <v>0</v>
      </c>
      <c r="DN532" s="13">
        <v>0</v>
      </c>
      <c r="DO532" s="13">
        <v>0</v>
      </c>
      <c r="DP532" s="13">
        <v>0</v>
      </c>
      <c r="DQ532" s="1"/>
      <c r="DR532" s="42"/>
      <c r="DS532" s="1"/>
      <c r="DT532" s="1"/>
      <c r="DU532" s="1"/>
      <c r="DV532" s="1"/>
      <c r="DW532" s="1"/>
      <c r="DX532" s="13"/>
    </row>
    <row r="533" spans="1:128" ht="25.5" x14ac:dyDescent="0.2">
      <c r="A533" s="13" t="s">
        <v>939</v>
      </c>
      <c r="B533" s="13" t="s">
        <v>1977</v>
      </c>
      <c r="C533" s="39" t="s">
        <v>3568</v>
      </c>
      <c r="D533" s="1" t="s">
        <v>128</v>
      </c>
      <c r="E533" s="13" t="s">
        <v>129</v>
      </c>
      <c r="F533" s="13">
        <v>82</v>
      </c>
      <c r="G533" s="13">
        <v>4</v>
      </c>
      <c r="H533" s="13">
        <v>7</v>
      </c>
      <c r="I533" s="40">
        <f t="shared" si="336"/>
        <v>11</v>
      </c>
      <c r="J533" s="19">
        <f t="shared" si="337"/>
        <v>0.7890804025106789</v>
      </c>
      <c r="K533" s="1">
        <v>4</v>
      </c>
      <c r="L533" s="1">
        <v>4</v>
      </c>
      <c r="M533" s="1">
        <v>3</v>
      </c>
      <c r="N533" s="1">
        <v>90</v>
      </c>
      <c r="O533" s="1">
        <v>18</v>
      </c>
      <c r="P533" s="1">
        <v>27</v>
      </c>
      <c r="Q533" s="1">
        <v>83</v>
      </c>
      <c r="R533" s="15">
        <f t="shared" si="338"/>
        <v>4.4444444444444446E-2</v>
      </c>
      <c r="S533" s="15">
        <f t="shared" si="339"/>
        <v>2.9629629629629631E-2</v>
      </c>
      <c r="T533" s="16">
        <v>836.41666666670005</v>
      </c>
      <c r="U533" s="16">
        <f t="shared" si="340"/>
        <v>10.200203252032928</v>
      </c>
      <c r="V533" s="16">
        <v>822.08</v>
      </c>
      <c r="W533" s="16">
        <f t="shared" si="341"/>
        <v>10.025365853658537</v>
      </c>
      <c r="X533" s="16">
        <v>2998.38</v>
      </c>
      <c r="Y533" s="16">
        <f t="shared" si="342"/>
        <v>36.565609756097565</v>
      </c>
      <c r="Z533" s="21">
        <f t="shared" si="343"/>
        <v>0.21517827696141301</v>
      </c>
      <c r="AA533" s="20">
        <f t="shared" si="344"/>
        <v>64.421052631578945</v>
      </c>
      <c r="AB533">
        <v>47</v>
      </c>
      <c r="AC533" s="1">
        <v>115</v>
      </c>
      <c r="AD533" s="1">
        <v>110</v>
      </c>
      <c r="AE533" s="1">
        <v>8</v>
      </c>
      <c r="AF533" s="1">
        <v>15</v>
      </c>
      <c r="AG533" s="15">
        <f t="shared" si="345"/>
        <v>0.21052631578947367</v>
      </c>
      <c r="AH533" s="15">
        <f t="shared" si="346"/>
        <v>0.36842105263157893</v>
      </c>
      <c r="AI533" s="15">
        <f t="shared" si="347"/>
        <v>0.57894736842105265</v>
      </c>
      <c r="AJ533" s="1">
        <v>155</v>
      </c>
      <c r="AK533" s="21">
        <f t="shared" si="348"/>
        <v>0.21174863387978143</v>
      </c>
      <c r="AL533" s="1">
        <v>280</v>
      </c>
      <c r="AM533" s="21">
        <f t="shared" si="349"/>
        <v>0.38251366120218577</v>
      </c>
      <c r="AN533" s="1">
        <v>297</v>
      </c>
      <c r="AO533" s="21">
        <f t="shared" si="350"/>
        <v>0.40573770491803279</v>
      </c>
      <c r="AP533" s="21">
        <f t="shared" si="351"/>
        <v>0.35632183908045978</v>
      </c>
      <c r="AQ533" s="1">
        <v>1</v>
      </c>
      <c r="AR533" s="4">
        <v>-23.8</v>
      </c>
      <c r="AS533" s="41">
        <v>255</v>
      </c>
      <c r="AT533" s="41">
        <v>338</v>
      </c>
      <c r="AU533" s="41">
        <v>234</v>
      </c>
      <c r="AV533" s="21">
        <f t="shared" si="352"/>
        <v>0.4300168634064081</v>
      </c>
      <c r="AW533" s="26">
        <v>17.079999999999998</v>
      </c>
      <c r="AX533" s="42">
        <v>12</v>
      </c>
      <c r="AY533" s="41">
        <v>0.161</v>
      </c>
      <c r="AZ533" s="1">
        <v>11</v>
      </c>
      <c r="BA533" s="43">
        <v>-0.48199999999999998</v>
      </c>
      <c r="BB533" s="16">
        <v>49.79</v>
      </c>
      <c r="BC533" s="26">
        <v>16.940000000000001</v>
      </c>
      <c r="BD533" s="43">
        <v>-7.86</v>
      </c>
      <c r="BE533" s="43">
        <v>0.38400000000000001</v>
      </c>
      <c r="BF533" s="16">
        <v>50.52</v>
      </c>
      <c r="BG533" s="21">
        <f t="shared" si="353"/>
        <v>6.2091503267973858E-2</v>
      </c>
      <c r="BH533" s="44">
        <f t="shared" si="354"/>
        <v>0.93266832917705733</v>
      </c>
      <c r="BI533" s="42">
        <f t="shared" si="355"/>
        <v>994.75983244503118</v>
      </c>
      <c r="BJ533" s="21">
        <f t="shared" si="356"/>
        <v>-5.2401675549688109E-3</v>
      </c>
      <c r="BK533" s="26">
        <f t="shared" si="357"/>
        <v>1.3867263526664071</v>
      </c>
      <c r="BL533" s="26">
        <f t="shared" si="358"/>
        <v>1.9706111327364733</v>
      </c>
      <c r="BM533" s="16">
        <f t="shared" si="359"/>
        <v>22.33359283768003</v>
      </c>
      <c r="BN533" s="16">
        <f t="shared" si="360"/>
        <v>29.267224601012067</v>
      </c>
      <c r="BO533" s="16">
        <f t="shared" si="361"/>
        <v>39.047294667185675</v>
      </c>
      <c r="BP533" s="16">
        <f t="shared" si="362"/>
        <v>51.892759828727129</v>
      </c>
      <c r="BQ533" s="16">
        <f t="shared" si="363"/>
        <v>-12.845465161541455</v>
      </c>
      <c r="BR533" s="1">
        <v>19</v>
      </c>
      <c r="BS533" s="1">
        <v>27</v>
      </c>
      <c r="BT533" s="42">
        <v>287</v>
      </c>
      <c r="BU533" s="42">
        <v>374</v>
      </c>
      <c r="BV533" s="42">
        <v>101</v>
      </c>
      <c r="BW533" s="42">
        <v>143</v>
      </c>
      <c r="BX533" s="42">
        <v>167</v>
      </c>
      <c r="BY533" s="42">
        <v>128</v>
      </c>
      <c r="BZ533" s="1">
        <v>258</v>
      </c>
      <c r="CA533" s="1">
        <v>312</v>
      </c>
      <c r="CB533" s="21">
        <f t="shared" si="364"/>
        <v>0.45263157894736844</v>
      </c>
      <c r="CC533" s="4">
        <v>-10.35</v>
      </c>
      <c r="CD533" s="45">
        <f t="shared" si="365"/>
        <v>-10.35318929947249</v>
      </c>
      <c r="CE533" s="26">
        <f t="shared" si="366"/>
        <v>2.5213615352290231</v>
      </c>
      <c r="CF533" s="26">
        <f t="shared" si="367"/>
        <v>2.3012426710423624</v>
      </c>
      <c r="CG533" s="26">
        <f t="shared" si="368"/>
        <v>30.956716626978562</v>
      </c>
      <c r="CH533" s="26">
        <f t="shared" si="369"/>
        <v>26.75444740159686</v>
      </c>
      <c r="CI533" s="26">
        <f t="shared" si="370"/>
        <v>58.471574650311155</v>
      </c>
      <c r="CJ533" s="26">
        <f t="shared" si="371"/>
        <v>45.564604886638776</v>
      </c>
      <c r="CK533" s="16">
        <f t="shared" si="372"/>
        <v>-25.752434925213834</v>
      </c>
      <c r="CL533" s="42">
        <v>126</v>
      </c>
      <c r="CM533" s="42">
        <v>115</v>
      </c>
      <c r="CN533" s="42">
        <v>1421</v>
      </c>
      <c r="CO533" s="42">
        <v>1222</v>
      </c>
      <c r="CP533" s="42">
        <v>598</v>
      </c>
      <c r="CQ533" s="42">
        <v>460</v>
      </c>
      <c r="CR533" s="42">
        <v>480</v>
      </c>
      <c r="CS533" s="42">
        <v>777</v>
      </c>
      <c r="CT533" s="1">
        <v>9</v>
      </c>
      <c r="CU533" s="1">
        <v>8</v>
      </c>
      <c r="CV533" s="42">
        <f t="shared" si="373"/>
        <v>-1</v>
      </c>
      <c r="CW533" s="26">
        <f t="shared" si="374"/>
        <v>0.64561123841782819</v>
      </c>
      <c r="CX533" s="26">
        <f t="shared" si="375"/>
        <v>0.57387665637140284</v>
      </c>
      <c r="CY533" s="26">
        <f t="shared" si="376"/>
        <v>-7.1734582046425355E-2</v>
      </c>
      <c r="CZ533" s="13">
        <v>23</v>
      </c>
      <c r="DA533" s="13">
        <v>29</v>
      </c>
      <c r="DB533" s="27">
        <v>30.89</v>
      </c>
      <c r="DC533" s="27">
        <v>23.54</v>
      </c>
      <c r="DD533" s="27">
        <v>30.61</v>
      </c>
      <c r="DE533" s="27">
        <v>26.53</v>
      </c>
      <c r="DF533" s="13">
        <v>3</v>
      </c>
      <c r="DG533" s="13">
        <v>5</v>
      </c>
      <c r="DH533" s="21">
        <f t="shared" si="377"/>
        <v>0.375</v>
      </c>
      <c r="DI533" s="42">
        <v>3</v>
      </c>
      <c r="DJ533" s="42">
        <v>2</v>
      </c>
      <c r="DK533" s="13">
        <v>0</v>
      </c>
      <c r="DL533" s="13">
        <v>0</v>
      </c>
      <c r="DM533" s="13">
        <v>0</v>
      </c>
      <c r="DN533" s="13">
        <v>0</v>
      </c>
      <c r="DO533" s="13">
        <v>0</v>
      </c>
      <c r="DP533" s="13">
        <v>0</v>
      </c>
      <c r="DQ533" s="13">
        <v>4</v>
      </c>
      <c r="DR533" s="46">
        <v>1</v>
      </c>
      <c r="DS533" s="13">
        <v>0</v>
      </c>
      <c r="DT533" s="13">
        <v>0</v>
      </c>
      <c r="DU533" s="13">
        <v>0</v>
      </c>
      <c r="DV533" s="13">
        <v>0</v>
      </c>
      <c r="DW533" s="13">
        <v>0</v>
      </c>
      <c r="DX533" s="13">
        <v>0</v>
      </c>
    </row>
    <row r="534" spans="1:128" x14ac:dyDescent="0.2">
      <c r="A534" s="13" t="s">
        <v>599</v>
      </c>
      <c r="B534" s="13" t="s">
        <v>1977</v>
      </c>
      <c r="C534" s="39" t="s">
        <v>3569</v>
      </c>
      <c r="D534" s="1" t="s">
        <v>179</v>
      </c>
      <c r="E534" s="13" t="s">
        <v>146</v>
      </c>
      <c r="F534" s="13">
        <v>58</v>
      </c>
      <c r="G534" s="13">
        <v>8</v>
      </c>
      <c r="H534" s="13">
        <v>12</v>
      </c>
      <c r="I534" s="40">
        <f t="shared" si="336"/>
        <v>20</v>
      </c>
      <c r="J534" s="19">
        <f t="shared" si="337"/>
        <v>1.7557549746390091</v>
      </c>
      <c r="K534" s="1">
        <v>8</v>
      </c>
      <c r="L534" s="1">
        <v>6</v>
      </c>
      <c r="M534" s="1">
        <v>3</v>
      </c>
      <c r="N534" s="1">
        <v>83</v>
      </c>
      <c r="O534" s="1">
        <v>31</v>
      </c>
      <c r="P534" s="1">
        <v>24</v>
      </c>
      <c r="Q534" s="1">
        <v>72</v>
      </c>
      <c r="R534" s="15">
        <f t="shared" si="338"/>
        <v>9.6385542168674704E-2</v>
      </c>
      <c r="S534" s="15">
        <f t="shared" si="339"/>
        <v>5.7971014492753624E-2</v>
      </c>
      <c r="T534" s="16">
        <v>683.46666666670001</v>
      </c>
      <c r="U534" s="16">
        <f t="shared" si="340"/>
        <v>11.783908045977586</v>
      </c>
      <c r="V534" s="16">
        <v>680.01</v>
      </c>
      <c r="W534" s="16">
        <f t="shared" si="341"/>
        <v>11.724310344827586</v>
      </c>
      <c r="X534" s="16">
        <v>2181.63</v>
      </c>
      <c r="Y534" s="16">
        <f t="shared" si="342"/>
        <v>37.614310344827587</v>
      </c>
      <c r="Z534" s="21">
        <f t="shared" si="343"/>
        <v>0.23762947121231182</v>
      </c>
      <c r="AA534" s="20">
        <f t="shared" si="344"/>
        <v>67.935483870967744</v>
      </c>
      <c r="AB534">
        <v>28</v>
      </c>
      <c r="AC534" s="1">
        <v>89</v>
      </c>
      <c r="AD534" s="1">
        <v>89</v>
      </c>
      <c r="AE534" s="1">
        <v>20</v>
      </c>
      <c r="AF534" s="1">
        <v>25</v>
      </c>
      <c r="AG534" s="15">
        <f t="shared" si="345"/>
        <v>0.25806451612903225</v>
      </c>
      <c r="AH534" s="15">
        <f t="shared" si="346"/>
        <v>0.29032258064516131</v>
      </c>
      <c r="AI534" s="15">
        <f t="shared" si="347"/>
        <v>0.54838709677419351</v>
      </c>
      <c r="AJ534" s="1">
        <v>197</v>
      </c>
      <c r="AK534" s="21">
        <f t="shared" si="348"/>
        <v>0.31877022653721682</v>
      </c>
      <c r="AL534" s="1">
        <v>184</v>
      </c>
      <c r="AM534" s="21">
        <f t="shared" si="349"/>
        <v>0.29773462783171523</v>
      </c>
      <c r="AN534" s="1">
        <v>237</v>
      </c>
      <c r="AO534" s="21">
        <f t="shared" si="350"/>
        <v>0.38349514563106796</v>
      </c>
      <c r="AP534" s="21">
        <f t="shared" si="351"/>
        <v>0.51706036745406825</v>
      </c>
      <c r="AQ534" s="1">
        <v>7</v>
      </c>
      <c r="AR534" s="4">
        <v>2.4900000000000002</v>
      </c>
      <c r="AS534" s="41">
        <v>221</v>
      </c>
      <c r="AT534" s="41">
        <v>258</v>
      </c>
      <c r="AU534" s="41">
        <v>195</v>
      </c>
      <c r="AV534" s="21">
        <f t="shared" si="352"/>
        <v>0.4613778705636743</v>
      </c>
      <c r="AW534" s="26">
        <v>17.2</v>
      </c>
      <c r="AX534" s="42">
        <v>7</v>
      </c>
      <c r="AY534" s="41">
        <v>-7.4999999999999997E-2</v>
      </c>
      <c r="AZ534" s="1">
        <v>10</v>
      </c>
      <c r="BA534" s="43">
        <v>0.17799999999999999</v>
      </c>
      <c r="BB534" s="16">
        <v>50.06</v>
      </c>
      <c r="BC534" s="26">
        <v>17.649999999999999</v>
      </c>
      <c r="BD534" s="43">
        <v>-4.2000000000000003E-2</v>
      </c>
      <c r="BE534" s="43">
        <v>-0.91500000000000004</v>
      </c>
      <c r="BF534" s="16">
        <v>49.9</v>
      </c>
      <c r="BG534" s="21">
        <f t="shared" si="353"/>
        <v>8.8319088319088315E-2</v>
      </c>
      <c r="BH534" s="44">
        <f t="shared" si="354"/>
        <v>0.92592592592592593</v>
      </c>
      <c r="BI534" s="42">
        <f t="shared" si="355"/>
        <v>1014.2450142450143</v>
      </c>
      <c r="BJ534" s="21">
        <f t="shared" si="356"/>
        <v>1.4245014245014245E-2</v>
      </c>
      <c r="BK534" s="26">
        <f t="shared" si="357"/>
        <v>2.7352538933250985</v>
      </c>
      <c r="BL534" s="26">
        <f t="shared" si="358"/>
        <v>2.1176159174129792</v>
      </c>
      <c r="BM534" s="16">
        <f t="shared" si="359"/>
        <v>30.970132792164826</v>
      </c>
      <c r="BN534" s="16">
        <f t="shared" si="360"/>
        <v>28.587814885075218</v>
      </c>
      <c r="BO534" s="16">
        <f t="shared" si="361"/>
        <v>57.44033175982706</v>
      </c>
      <c r="BP534" s="16">
        <f t="shared" si="362"/>
        <v>55.763885825208455</v>
      </c>
      <c r="BQ534" s="16">
        <f t="shared" si="363"/>
        <v>1.6764459346186058</v>
      </c>
      <c r="BR534" s="1">
        <v>31</v>
      </c>
      <c r="BS534" s="1">
        <v>24</v>
      </c>
      <c r="BT534" s="42">
        <v>320</v>
      </c>
      <c r="BU534" s="42">
        <v>300</v>
      </c>
      <c r="BV534" s="42">
        <v>143</v>
      </c>
      <c r="BW534" s="42">
        <v>146</v>
      </c>
      <c r="BX534" s="42">
        <v>162</v>
      </c>
      <c r="BY534" s="42">
        <v>157</v>
      </c>
      <c r="BZ534" s="1">
        <v>278</v>
      </c>
      <c r="CA534" s="1">
        <v>266</v>
      </c>
      <c r="CB534" s="21">
        <f t="shared" si="364"/>
        <v>0.51102941176470584</v>
      </c>
      <c r="CC534" s="4">
        <v>1.69</v>
      </c>
      <c r="CD534" s="45">
        <f t="shared" si="365"/>
        <v>2.2699971157209688</v>
      </c>
      <c r="CE534" s="26">
        <f t="shared" si="366"/>
        <v>3.0252609287551051</v>
      </c>
      <c r="CF534" s="26">
        <f t="shared" si="367"/>
        <v>2.1451850222081652</v>
      </c>
      <c r="CG534" s="26">
        <f t="shared" si="368"/>
        <v>31.902751612326561</v>
      </c>
      <c r="CH534" s="26">
        <f t="shared" si="369"/>
        <v>30.940168589540843</v>
      </c>
      <c r="CI534" s="26">
        <f t="shared" si="370"/>
        <v>55.802312949491892</v>
      </c>
      <c r="CJ534" s="26">
        <f t="shared" si="371"/>
        <v>58.222521692495974</v>
      </c>
      <c r="CK534" s="16">
        <f t="shared" si="372"/>
        <v>4.0966546776226878</v>
      </c>
      <c r="CL534" s="42">
        <v>110</v>
      </c>
      <c r="CM534" s="42">
        <v>78</v>
      </c>
      <c r="CN534" s="42">
        <v>1050</v>
      </c>
      <c r="CO534" s="42">
        <v>1047</v>
      </c>
      <c r="CP534" s="42">
        <v>379</v>
      </c>
      <c r="CQ534" s="42">
        <v>457</v>
      </c>
      <c r="CR534" s="42">
        <v>535</v>
      </c>
      <c r="CS534" s="42">
        <v>490</v>
      </c>
      <c r="CT534" s="1">
        <v>3</v>
      </c>
      <c r="CU534" s="1">
        <v>9</v>
      </c>
      <c r="CV534" s="42">
        <f t="shared" si="373"/>
        <v>6</v>
      </c>
      <c r="CW534" s="26">
        <f t="shared" si="374"/>
        <v>0.26336324619585139</v>
      </c>
      <c r="CX534" s="26">
        <f t="shared" si="375"/>
        <v>0.79008973858755416</v>
      </c>
      <c r="CY534" s="26">
        <f t="shared" si="376"/>
        <v>0.52672649239170277</v>
      </c>
      <c r="CZ534" s="13">
        <v>29</v>
      </c>
      <c r="DA534" s="13">
        <v>26</v>
      </c>
      <c r="DB534" s="27">
        <v>29.32</v>
      </c>
      <c r="DC534" s="27">
        <v>21.68</v>
      </c>
      <c r="DD534" s="27">
        <v>28.99</v>
      </c>
      <c r="DE534" s="27">
        <v>26.85</v>
      </c>
      <c r="DF534" s="13">
        <v>69</v>
      </c>
      <c r="DG534" s="13">
        <v>85</v>
      </c>
      <c r="DH534" s="21">
        <f t="shared" si="377"/>
        <v>0.44805194805194803</v>
      </c>
      <c r="DI534" s="42">
        <v>83</v>
      </c>
      <c r="DJ534" s="42">
        <v>35</v>
      </c>
      <c r="DK534" s="13">
        <v>16</v>
      </c>
      <c r="DL534" s="13">
        <v>1</v>
      </c>
      <c r="DM534" s="13">
        <v>0.18099999999999999</v>
      </c>
      <c r="DN534" s="13">
        <v>0</v>
      </c>
      <c r="DO534" s="13">
        <v>0</v>
      </c>
      <c r="DP534" s="13">
        <v>0</v>
      </c>
      <c r="DQ534" s="13">
        <v>45</v>
      </c>
      <c r="DR534" s="46">
        <v>22</v>
      </c>
      <c r="DS534" s="13">
        <v>1</v>
      </c>
      <c r="DT534" s="13">
        <v>7</v>
      </c>
      <c r="DU534" s="13">
        <v>-0.13300000000000001</v>
      </c>
      <c r="DV534" s="13">
        <v>0</v>
      </c>
      <c r="DW534" s="13">
        <v>0</v>
      </c>
      <c r="DX534" s="13">
        <v>0</v>
      </c>
    </row>
    <row r="535" spans="1:128" ht="25.5" x14ac:dyDescent="0.2">
      <c r="A535" s="13" t="s">
        <v>1983</v>
      </c>
      <c r="B535" s="13" t="s">
        <v>1977</v>
      </c>
      <c r="C535" s="39" t="s">
        <v>3570</v>
      </c>
      <c r="D535" s="1" t="s">
        <v>314</v>
      </c>
      <c r="E535" s="13" t="s">
        <v>173</v>
      </c>
      <c r="F535" s="13">
        <v>41</v>
      </c>
      <c r="G535" s="13">
        <v>2</v>
      </c>
      <c r="H535" s="13">
        <v>5</v>
      </c>
      <c r="I535" s="40">
        <f t="shared" si="336"/>
        <v>7</v>
      </c>
      <c r="J535" s="19">
        <f t="shared" si="337"/>
        <v>0.67293313394577403</v>
      </c>
      <c r="K535" s="1">
        <v>2</v>
      </c>
      <c r="L535" s="1">
        <v>1</v>
      </c>
      <c r="M535" s="1">
        <v>5</v>
      </c>
      <c r="N535" s="1">
        <v>35</v>
      </c>
      <c r="O535" s="1">
        <v>19</v>
      </c>
      <c r="P535" s="1">
        <v>31</v>
      </c>
      <c r="Q535" s="1">
        <v>25</v>
      </c>
      <c r="R535" s="15">
        <f t="shared" si="338"/>
        <v>5.7142857142857141E-2</v>
      </c>
      <c r="S535" s="15">
        <f t="shared" si="339"/>
        <v>2.3529411764705882E-2</v>
      </c>
      <c r="T535" s="16">
        <v>624.13333333330002</v>
      </c>
      <c r="U535" s="16">
        <f t="shared" si="340"/>
        <v>15.222764227641465</v>
      </c>
      <c r="V535" s="16">
        <v>625.91999999999996</v>
      </c>
      <c r="W535" s="16">
        <f t="shared" si="341"/>
        <v>15.266341463414633</v>
      </c>
      <c r="X535" s="16">
        <v>1373.12</v>
      </c>
      <c r="Y535" s="16">
        <f t="shared" si="342"/>
        <v>33.490731707317067</v>
      </c>
      <c r="Z535" s="21">
        <f t="shared" si="343"/>
        <v>0.31311029294061155</v>
      </c>
      <c r="AA535" s="20">
        <f t="shared" si="344"/>
        <v>11.360000000000001</v>
      </c>
      <c r="AB535">
        <v>48</v>
      </c>
      <c r="AC535" s="1">
        <v>84</v>
      </c>
      <c r="AD535" s="1">
        <v>120</v>
      </c>
      <c r="AE535" s="1">
        <v>15</v>
      </c>
      <c r="AF535" s="1">
        <v>5</v>
      </c>
      <c r="AG535" s="15">
        <f t="shared" si="345"/>
        <v>0.08</v>
      </c>
      <c r="AH535" s="15">
        <f t="shared" si="346"/>
        <v>0.24</v>
      </c>
      <c r="AI535" s="15">
        <f t="shared" si="347"/>
        <v>0.32</v>
      </c>
      <c r="AJ535" s="1">
        <v>194</v>
      </c>
      <c r="AK535" s="21">
        <f t="shared" si="348"/>
        <v>0.32770270270270269</v>
      </c>
      <c r="AL535" s="1">
        <v>179</v>
      </c>
      <c r="AM535" s="21">
        <f t="shared" si="349"/>
        <v>0.30236486486486486</v>
      </c>
      <c r="AN535" s="1">
        <v>219</v>
      </c>
      <c r="AO535" s="21">
        <f t="shared" si="350"/>
        <v>0.36993243243243246</v>
      </c>
      <c r="AP535" s="21">
        <f t="shared" si="351"/>
        <v>0.52010723860589814</v>
      </c>
      <c r="AQ535" s="1">
        <v>6</v>
      </c>
      <c r="AR535" s="4">
        <v>-0.83</v>
      </c>
      <c r="AS535" s="41">
        <v>217</v>
      </c>
      <c r="AT535" s="41">
        <v>201</v>
      </c>
      <c r="AU535" s="41">
        <v>180</v>
      </c>
      <c r="AV535" s="21">
        <f t="shared" si="352"/>
        <v>0.51913875598086123</v>
      </c>
      <c r="AW535" s="26">
        <v>17.309999999999999</v>
      </c>
      <c r="AX535" s="42">
        <v>4</v>
      </c>
      <c r="AY535" s="41">
        <v>0.127</v>
      </c>
      <c r="AZ535" s="1">
        <v>5</v>
      </c>
      <c r="BA535" s="43">
        <v>0.59</v>
      </c>
      <c r="BB535" s="16">
        <v>50.08</v>
      </c>
      <c r="BC535" s="26">
        <v>16.57</v>
      </c>
      <c r="BD535" s="43">
        <v>6.3E-2</v>
      </c>
      <c r="BE535" s="43">
        <v>3.1760000000000002</v>
      </c>
      <c r="BF535" s="16">
        <v>52.44</v>
      </c>
      <c r="BG535" s="21">
        <f t="shared" si="353"/>
        <v>8.8028169014084501E-2</v>
      </c>
      <c r="BH535" s="44">
        <f t="shared" si="354"/>
        <v>0.95620437956204385</v>
      </c>
      <c r="BI535" s="42">
        <f t="shared" si="355"/>
        <v>1044.2325485761285</v>
      </c>
      <c r="BJ535" s="21">
        <f t="shared" si="356"/>
        <v>4.423254857612835E-2</v>
      </c>
      <c r="BK535" s="26">
        <f t="shared" si="357"/>
        <v>2.3964723926380369</v>
      </c>
      <c r="BL535" s="26">
        <f t="shared" si="358"/>
        <v>1.1503067484662577</v>
      </c>
      <c r="BM535" s="16">
        <f t="shared" si="359"/>
        <v>27.223926380368098</v>
      </c>
      <c r="BN535" s="16">
        <f t="shared" si="360"/>
        <v>26.265337423312886</v>
      </c>
      <c r="BO535" s="16">
        <f t="shared" si="361"/>
        <v>50.709355828220858</v>
      </c>
      <c r="BP535" s="16">
        <f t="shared" si="362"/>
        <v>51.284509202453989</v>
      </c>
      <c r="BQ535" s="16">
        <f t="shared" si="363"/>
        <v>-0.57515337423313184</v>
      </c>
      <c r="BR535" s="1">
        <v>25</v>
      </c>
      <c r="BS535" s="1">
        <v>12</v>
      </c>
      <c r="BT535" s="42">
        <v>259</v>
      </c>
      <c r="BU535" s="42">
        <v>262</v>
      </c>
      <c r="BV535" s="42">
        <v>112</v>
      </c>
      <c r="BW535" s="42">
        <v>114</v>
      </c>
      <c r="BX535" s="42">
        <v>147</v>
      </c>
      <c r="BY535" s="42">
        <v>133</v>
      </c>
      <c r="BZ535" s="1">
        <v>269</v>
      </c>
      <c r="CA535" s="1">
        <v>257</v>
      </c>
      <c r="CB535" s="21">
        <f t="shared" si="364"/>
        <v>0.51140684410646386</v>
      </c>
      <c r="CC535" s="4">
        <v>0.05</v>
      </c>
      <c r="CD535" s="45">
        <f t="shared" si="365"/>
        <v>-3.7337271007746882</v>
      </c>
      <c r="CE535" s="26">
        <f t="shared" si="366"/>
        <v>2.403285947331625</v>
      </c>
      <c r="CF535" s="26">
        <f t="shared" si="367"/>
        <v>2.7091587042647411</v>
      </c>
      <c r="CG535" s="26">
        <f t="shared" si="368"/>
        <v>32.466208343043583</v>
      </c>
      <c r="CH535" s="26">
        <f t="shared" si="369"/>
        <v>29.494872989979033</v>
      </c>
      <c r="CI535" s="26">
        <f t="shared" si="370"/>
        <v>59.251922628757882</v>
      </c>
      <c r="CJ535" s="26">
        <f t="shared" si="371"/>
        <v>53.003379165695655</v>
      </c>
      <c r="CK535" s="16">
        <f t="shared" si="372"/>
        <v>-6.8236968372953584</v>
      </c>
      <c r="CL535" s="42">
        <v>55</v>
      </c>
      <c r="CM535" s="42">
        <v>62</v>
      </c>
      <c r="CN535" s="42">
        <v>688</v>
      </c>
      <c r="CO535" s="42">
        <v>613</v>
      </c>
      <c r="CP535" s="42">
        <v>265</v>
      </c>
      <c r="CQ535" s="42">
        <v>254</v>
      </c>
      <c r="CR535" s="42">
        <v>284</v>
      </c>
      <c r="CS535" s="42">
        <v>348</v>
      </c>
      <c r="CT535" s="1">
        <v>3</v>
      </c>
      <c r="CU535" s="1">
        <v>1</v>
      </c>
      <c r="CV535" s="42">
        <f t="shared" si="373"/>
        <v>-2</v>
      </c>
      <c r="CW535" s="26">
        <f t="shared" si="374"/>
        <v>0.28839991454818886</v>
      </c>
      <c r="CX535" s="26">
        <f t="shared" si="375"/>
        <v>9.6133304849396278E-2</v>
      </c>
      <c r="CY535" s="26">
        <f t="shared" si="376"/>
        <v>-0.19226660969879256</v>
      </c>
      <c r="CZ535" s="13">
        <v>21</v>
      </c>
      <c r="DA535" s="13">
        <v>19</v>
      </c>
      <c r="DB535" s="27">
        <v>21.44</v>
      </c>
      <c r="DC535" s="27">
        <v>21.95</v>
      </c>
      <c r="DD535" s="27">
        <v>22.26</v>
      </c>
      <c r="DE535" s="27">
        <v>22.36</v>
      </c>
      <c r="DF535" s="1"/>
      <c r="DG535" s="1"/>
      <c r="DH535" s="21" t="str">
        <f t="shared" si="377"/>
        <v xml:space="preserve"> </v>
      </c>
      <c r="DI535" s="42"/>
      <c r="DJ535" s="42"/>
      <c r="DK535" s="1"/>
      <c r="DL535" s="1"/>
      <c r="DM535" s="1"/>
      <c r="DN535" s="1"/>
      <c r="DO535" s="1"/>
      <c r="DP535" s="1"/>
      <c r="DQ535" s="1"/>
      <c r="DR535" s="42"/>
      <c r="DS535" s="1"/>
      <c r="DT535" s="1"/>
      <c r="DU535" s="1"/>
      <c r="DV535" s="1"/>
      <c r="DW535" s="1"/>
      <c r="DX535" s="13"/>
    </row>
    <row r="536" spans="1:128" ht="25.5" x14ac:dyDescent="0.2">
      <c r="A536" s="13" t="s">
        <v>661</v>
      </c>
      <c r="B536" s="13" t="s">
        <v>1984</v>
      </c>
      <c r="C536" s="39" t="s">
        <v>3571</v>
      </c>
      <c r="D536" s="1" t="s">
        <v>162</v>
      </c>
      <c r="E536" s="13" t="s">
        <v>146</v>
      </c>
      <c r="F536" s="13">
        <v>68</v>
      </c>
      <c r="G536" s="13">
        <v>7</v>
      </c>
      <c r="H536" s="13">
        <v>14</v>
      </c>
      <c r="I536" s="40">
        <f t="shared" si="336"/>
        <v>21</v>
      </c>
      <c r="J536" s="19">
        <f t="shared" si="337"/>
        <v>1.2969412087628864</v>
      </c>
      <c r="K536" s="1">
        <v>7</v>
      </c>
      <c r="L536" s="1">
        <v>8</v>
      </c>
      <c r="M536" s="1">
        <v>5</v>
      </c>
      <c r="N536" s="1">
        <v>82</v>
      </c>
      <c r="O536" s="1">
        <v>36</v>
      </c>
      <c r="P536" s="1">
        <v>55</v>
      </c>
      <c r="Q536" s="1">
        <v>87</v>
      </c>
      <c r="R536" s="15">
        <f t="shared" si="338"/>
        <v>8.5365853658536592E-2</v>
      </c>
      <c r="S536" s="15">
        <f t="shared" si="339"/>
        <v>4.046242774566474E-2</v>
      </c>
      <c r="T536" s="16">
        <v>971.51666666669996</v>
      </c>
      <c r="U536" s="16">
        <f t="shared" si="340"/>
        <v>14.287009803922059</v>
      </c>
      <c r="V536" s="16">
        <v>910.01</v>
      </c>
      <c r="W536" s="16">
        <f t="shared" si="341"/>
        <v>13.3825</v>
      </c>
      <c r="X536" s="16">
        <v>2385.38</v>
      </c>
      <c r="Y536" s="16">
        <f t="shared" si="342"/>
        <v>35.079117647058823</v>
      </c>
      <c r="Z536" s="21">
        <f t="shared" si="343"/>
        <v>0.27614637417725973</v>
      </c>
      <c r="AA536" s="20">
        <f t="shared" si="344"/>
        <v>92.606060606060609</v>
      </c>
      <c r="AB536">
        <v>52</v>
      </c>
      <c r="AC536" s="1">
        <v>136</v>
      </c>
      <c r="AD536" s="1">
        <v>64</v>
      </c>
      <c r="AE536" s="1">
        <v>16</v>
      </c>
      <c r="AF536" s="1">
        <v>37</v>
      </c>
      <c r="AG536" s="15">
        <f t="shared" si="345"/>
        <v>0.21212121212121213</v>
      </c>
      <c r="AH536" s="15">
        <f t="shared" si="346"/>
        <v>0.39393939393939392</v>
      </c>
      <c r="AI536" s="15">
        <f t="shared" si="347"/>
        <v>0.60606060606060608</v>
      </c>
      <c r="AJ536" s="1">
        <v>257</v>
      </c>
      <c r="AK536" s="21">
        <f t="shared" si="348"/>
        <v>0.29438717067583048</v>
      </c>
      <c r="AL536" s="1">
        <v>335</v>
      </c>
      <c r="AM536" s="21">
        <f t="shared" si="349"/>
        <v>0.38373424971363118</v>
      </c>
      <c r="AN536" s="1">
        <v>281</v>
      </c>
      <c r="AO536" s="21">
        <f t="shared" si="350"/>
        <v>0.3218785796105384</v>
      </c>
      <c r="AP536" s="21">
        <f t="shared" si="351"/>
        <v>0.4341216216216216</v>
      </c>
      <c r="AQ536" s="1">
        <v>2</v>
      </c>
      <c r="AR536" s="4">
        <v>-2.63</v>
      </c>
      <c r="AS536" s="41">
        <v>331</v>
      </c>
      <c r="AT536" s="41">
        <v>357</v>
      </c>
      <c r="AU536" s="41">
        <v>294</v>
      </c>
      <c r="AV536" s="21">
        <f t="shared" si="352"/>
        <v>0.48110465116279072</v>
      </c>
      <c r="AW536" s="26">
        <v>17.3</v>
      </c>
      <c r="AX536" s="42">
        <v>7</v>
      </c>
      <c r="AY536" s="41">
        <v>0.56500000000000006</v>
      </c>
      <c r="AZ536" s="1">
        <v>7</v>
      </c>
      <c r="BA536" s="43">
        <v>1.61</v>
      </c>
      <c r="BB536" s="16">
        <v>50.37</v>
      </c>
      <c r="BC536" s="26">
        <v>17.940000000000001</v>
      </c>
      <c r="BD536" s="43">
        <v>-1.548</v>
      </c>
      <c r="BE536" s="43">
        <v>-15.651</v>
      </c>
      <c r="BF536" s="16">
        <v>44.16</v>
      </c>
      <c r="BG536" s="21">
        <f t="shared" si="353"/>
        <v>8.6387434554973816E-2</v>
      </c>
      <c r="BH536" s="44">
        <f t="shared" si="354"/>
        <v>0.91701244813278004</v>
      </c>
      <c r="BI536" s="42">
        <f t="shared" si="355"/>
        <v>1003.3998826877539</v>
      </c>
      <c r="BJ536" s="21">
        <f t="shared" si="356"/>
        <v>3.3998826877538607E-3</v>
      </c>
      <c r="BK536" s="26">
        <f t="shared" si="357"/>
        <v>2.1758002659311435</v>
      </c>
      <c r="BL536" s="26">
        <f t="shared" si="358"/>
        <v>2.6373336556741136</v>
      </c>
      <c r="BM536" s="16">
        <f t="shared" si="359"/>
        <v>25.186536411687786</v>
      </c>
      <c r="BN536" s="16">
        <f t="shared" si="360"/>
        <v>31.779870550873067</v>
      </c>
      <c r="BO536" s="16">
        <f t="shared" si="361"/>
        <v>46.746739046823663</v>
      </c>
      <c r="BP536" s="16">
        <f t="shared" si="362"/>
        <v>64.746541246799481</v>
      </c>
      <c r="BQ536" s="16">
        <f t="shared" si="363"/>
        <v>-17.999802199975818</v>
      </c>
      <c r="BR536" s="1">
        <v>33</v>
      </c>
      <c r="BS536" s="1">
        <v>40</v>
      </c>
      <c r="BT536" s="42">
        <v>349</v>
      </c>
      <c r="BU536" s="42">
        <v>442</v>
      </c>
      <c r="BV536" s="42">
        <v>132</v>
      </c>
      <c r="BW536" s="42">
        <v>206</v>
      </c>
      <c r="BX536" s="42">
        <v>294</v>
      </c>
      <c r="BY536" s="42">
        <v>195</v>
      </c>
      <c r="BZ536" s="1">
        <v>331</v>
      </c>
      <c r="CA536" s="1">
        <v>468</v>
      </c>
      <c r="CB536" s="21">
        <f t="shared" si="364"/>
        <v>0.41426783479349188</v>
      </c>
      <c r="CC536" s="4">
        <v>-3.52</v>
      </c>
      <c r="CD536" s="45">
        <f t="shared" si="365"/>
        <v>0.75227888110526209</v>
      </c>
      <c r="CE536" s="26">
        <f t="shared" si="366"/>
        <v>2.6662418566433859</v>
      </c>
      <c r="CF536" s="26">
        <f t="shared" si="367"/>
        <v>2.4650160561419985</v>
      </c>
      <c r="CG536" s="26">
        <f t="shared" si="368"/>
        <v>27.618241118815451</v>
      </c>
      <c r="CH536" s="26">
        <f t="shared" si="369"/>
        <v>32.271587755410039</v>
      </c>
      <c r="CI536" s="26">
        <f t="shared" si="370"/>
        <v>48.621184046147782</v>
      </c>
      <c r="CJ536" s="26">
        <f t="shared" si="371"/>
        <v>63.41128038299977</v>
      </c>
      <c r="CK536" s="16">
        <f t="shared" si="372"/>
        <v>-3.2097058631238298</v>
      </c>
      <c r="CL536" s="42">
        <v>106</v>
      </c>
      <c r="CM536" s="42">
        <v>98</v>
      </c>
      <c r="CN536" s="42">
        <v>992</v>
      </c>
      <c r="CO536" s="42">
        <v>1185</v>
      </c>
      <c r="CP536" s="42">
        <v>367</v>
      </c>
      <c r="CQ536" s="42">
        <v>528</v>
      </c>
      <c r="CR536" s="42">
        <v>710</v>
      </c>
      <c r="CS536" s="42">
        <v>468</v>
      </c>
      <c r="CT536" s="1">
        <v>9</v>
      </c>
      <c r="CU536" s="1">
        <v>12</v>
      </c>
      <c r="CV536" s="42">
        <f t="shared" si="373"/>
        <v>3</v>
      </c>
      <c r="CW536" s="26">
        <f t="shared" si="374"/>
        <v>0.55583194661266555</v>
      </c>
      <c r="CX536" s="26">
        <f t="shared" si="375"/>
        <v>0.74110926215022077</v>
      </c>
      <c r="CY536" s="26">
        <f t="shared" si="376"/>
        <v>0.18527731553755519</v>
      </c>
      <c r="CZ536" s="13">
        <v>28</v>
      </c>
      <c r="DA536" s="13">
        <v>37</v>
      </c>
      <c r="DB536" s="27">
        <v>34.71</v>
      </c>
      <c r="DC536" s="27">
        <v>36.979999999999997</v>
      </c>
      <c r="DD536" s="27">
        <v>29.73</v>
      </c>
      <c r="DE536" s="27">
        <v>39.090000000000003</v>
      </c>
      <c r="DF536" s="13">
        <v>344</v>
      </c>
      <c r="DG536" s="13">
        <v>332</v>
      </c>
      <c r="DH536" s="21">
        <f t="shared" si="377"/>
        <v>0.50887573964497046</v>
      </c>
      <c r="DI536" s="42">
        <v>213</v>
      </c>
      <c r="DJ536" s="42">
        <v>114</v>
      </c>
      <c r="DK536" s="13">
        <v>20</v>
      </c>
      <c r="DL536" s="13">
        <v>0</v>
      </c>
      <c r="DM536" s="13">
        <v>9.4E-2</v>
      </c>
      <c r="DN536" s="13">
        <v>1</v>
      </c>
      <c r="DO536" s="13">
        <v>0</v>
      </c>
      <c r="DP536" s="13">
        <v>5.0000000000000001E-3</v>
      </c>
      <c r="DQ536" s="13">
        <v>257</v>
      </c>
      <c r="DR536" s="46">
        <v>126</v>
      </c>
      <c r="DS536" s="13">
        <v>2</v>
      </c>
      <c r="DT536" s="13">
        <v>41</v>
      </c>
      <c r="DU536" s="13">
        <v>-0.152</v>
      </c>
      <c r="DV536" s="13">
        <v>0</v>
      </c>
      <c r="DW536" s="13">
        <v>2</v>
      </c>
      <c r="DX536" s="13">
        <v>-8.0000000000000002E-3</v>
      </c>
    </row>
    <row r="537" spans="1:128" ht="25.5" x14ac:dyDescent="0.2">
      <c r="A537" s="13" t="s">
        <v>1988</v>
      </c>
      <c r="B537" s="13" t="s">
        <v>1984</v>
      </c>
      <c r="C537" s="39" t="s">
        <v>3572</v>
      </c>
      <c r="D537" s="1" t="s">
        <v>214</v>
      </c>
      <c r="E537" s="13" t="s">
        <v>137</v>
      </c>
      <c r="F537" s="13">
        <v>65</v>
      </c>
      <c r="G537" s="13">
        <v>6</v>
      </c>
      <c r="H537" s="13">
        <v>8</v>
      </c>
      <c r="I537" s="40">
        <f t="shared" si="336"/>
        <v>14</v>
      </c>
      <c r="J537" s="19">
        <f t="shared" si="337"/>
        <v>1.0677287460542311</v>
      </c>
      <c r="K537" s="1">
        <v>6</v>
      </c>
      <c r="L537" s="1">
        <v>5</v>
      </c>
      <c r="M537" s="1">
        <v>3</v>
      </c>
      <c r="N537" s="1">
        <v>49</v>
      </c>
      <c r="O537" s="1">
        <v>15</v>
      </c>
      <c r="P537" s="1">
        <v>22</v>
      </c>
      <c r="Q537" s="1">
        <v>54</v>
      </c>
      <c r="R537" s="15">
        <f t="shared" si="338"/>
        <v>0.12244897959183673</v>
      </c>
      <c r="S537" s="15">
        <f t="shared" si="339"/>
        <v>6.9767441860465115E-2</v>
      </c>
      <c r="T537" s="16">
        <v>786.71666666670001</v>
      </c>
      <c r="U537" s="16">
        <f t="shared" si="340"/>
        <v>12.103333333333847</v>
      </c>
      <c r="V537" s="16">
        <v>752.98</v>
      </c>
      <c r="W537" s="16">
        <f t="shared" si="341"/>
        <v>11.584307692307693</v>
      </c>
      <c r="X537" s="16">
        <v>2364.98</v>
      </c>
      <c r="Y537" s="16">
        <f t="shared" si="342"/>
        <v>36.384307692307694</v>
      </c>
      <c r="Z537" s="21">
        <f t="shared" si="343"/>
        <v>0.24149764589667602</v>
      </c>
      <c r="AA537" s="20">
        <f t="shared" si="344"/>
        <v>61.521739130434788</v>
      </c>
      <c r="AB537">
        <v>42</v>
      </c>
      <c r="AC537" s="1">
        <v>56</v>
      </c>
      <c r="AD537" s="1">
        <v>47</v>
      </c>
      <c r="AE537" s="1">
        <v>17</v>
      </c>
      <c r="AF537" s="1">
        <v>18</v>
      </c>
      <c r="AG537" s="15">
        <f t="shared" si="345"/>
        <v>0.2608695652173913</v>
      </c>
      <c r="AH537" s="15">
        <f t="shared" si="346"/>
        <v>0.34782608695652173</v>
      </c>
      <c r="AI537" s="15">
        <f t="shared" si="347"/>
        <v>0.60869565217391308</v>
      </c>
      <c r="AJ537" s="1">
        <v>220</v>
      </c>
      <c r="AK537" s="21">
        <f t="shared" si="348"/>
        <v>0.25641025641025639</v>
      </c>
      <c r="AL537" s="1">
        <v>370</v>
      </c>
      <c r="AM537" s="21">
        <f t="shared" si="349"/>
        <v>0.43123543123543123</v>
      </c>
      <c r="AN537" s="1">
        <v>268</v>
      </c>
      <c r="AO537" s="21">
        <f t="shared" si="350"/>
        <v>0.31235431235431238</v>
      </c>
      <c r="AP537" s="21">
        <f t="shared" si="351"/>
        <v>0.3728813559322034</v>
      </c>
      <c r="AQ537" s="1">
        <v>5</v>
      </c>
      <c r="AR537" s="4">
        <v>-7.26</v>
      </c>
      <c r="AS537" s="41">
        <v>266</v>
      </c>
      <c r="AT537" s="41">
        <v>339</v>
      </c>
      <c r="AU537" s="41">
        <v>236</v>
      </c>
      <c r="AV537" s="21">
        <f t="shared" si="352"/>
        <v>0.4396694214876033</v>
      </c>
      <c r="AW537" s="26">
        <v>17.32</v>
      </c>
      <c r="AX537" s="42">
        <v>7</v>
      </c>
      <c r="AY537" s="41">
        <v>0.72099999999999997</v>
      </c>
      <c r="AZ537" s="1">
        <v>2</v>
      </c>
      <c r="BA537" s="43">
        <v>1.9060000000000001</v>
      </c>
      <c r="BB537" s="16">
        <v>50.39</v>
      </c>
      <c r="BC537" s="26">
        <v>18.059999999999999</v>
      </c>
      <c r="BD537" s="43">
        <v>-2.4E-2</v>
      </c>
      <c r="BE537" s="43">
        <v>-21.977</v>
      </c>
      <c r="BF537" s="16">
        <v>42.03</v>
      </c>
      <c r="BG537" s="21">
        <f t="shared" si="353"/>
        <v>8.1272084805653705E-2</v>
      </c>
      <c r="BH537" s="44">
        <f t="shared" si="354"/>
        <v>0.92564102564102568</v>
      </c>
      <c r="BI537" s="42">
        <f t="shared" si="355"/>
        <v>1006.9131104466793</v>
      </c>
      <c r="BJ537" s="21">
        <f t="shared" si="356"/>
        <v>6.913110446679388E-3</v>
      </c>
      <c r="BK537" s="26">
        <f t="shared" si="357"/>
        <v>1.8327180004781003</v>
      </c>
      <c r="BL537" s="26">
        <f t="shared" si="358"/>
        <v>2.3108183484289091</v>
      </c>
      <c r="BM537" s="16">
        <f t="shared" si="359"/>
        <v>22.550399745013149</v>
      </c>
      <c r="BN537" s="16">
        <f t="shared" si="360"/>
        <v>31.076522616802571</v>
      </c>
      <c r="BO537" s="16">
        <f t="shared" si="361"/>
        <v>41.435363489070099</v>
      </c>
      <c r="BP537" s="16">
        <f t="shared" si="362"/>
        <v>63.667029668782703</v>
      </c>
      <c r="BQ537" s="16">
        <f t="shared" si="363"/>
        <v>-22.231666179712605</v>
      </c>
      <c r="BR537" s="1">
        <v>23</v>
      </c>
      <c r="BS537" s="1">
        <v>29</v>
      </c>
      <c r="BT537" s="42">
        <v>260</v>
      </c>
      <c r="BU537" s="42">
        <v>361</v>
      </c>
      <c r="BV537" s="42">
        <v>105</v>
      </c>
      <c r="BW537" s="42">
        <v>166</v>
      </c>
      <c r="BX537" s="42">
        <v>243</v>
      </c>
      <c r="BY537" s="42">
        <v>132</v>
      </c>
      <c r="BZ537" s="1">
        <v>245</v>
      </c>
      <c r="CA537" s="1">
        <v>350</v>
      </c>
      <c r="CB537" s="21">
        <f t="shared" si="364"/>
        <v>0.41176470588235292</v>
      </c>
      <c r="CC537" s="4">
        <v>2.74</v>
      </c>
      <c r="CD537" s="45">
        <f t="shared" si="365"/>
        <v>4.6121812779145124</v>
      </c>
      <c r="CE537" s="26">
        <f t="shared" si="366"/>
        <v>1.9027645054080795</v>
      </c>
      <c r="CF537" s="26">
        <f t="shared" si="367"/>
        <v>2.5623895339495473</v>
      </c>
      <c r="CG537" s="26">
        <f t="shared" si="368"/>
        <v>24.177794315385331</v>
      </c>
      <c r="CH537" s="26">
        <f t="shared" si="369"/>
        <v>34.224390903939991</v>
      </c>
      <c r="CI537" s="26">
        <f t="shared" si="370"/>
        <v>43.33229033649333</v>
      </c>
      <c r="CJ537" s="26">
        <f t="shared" si="371"/>
        <v>67.078791363986156</v>
      </c>
      <c r="CK537" s="16">
        <f t="shared" si="372"/>
        <v>1.5148348477802216</v>
      </c>
      <c r="CL537" s="42">
        <v>75</v>
      </c>
      <c r="CM537" s="42">
        <v>101</v>
      </c>
      <c r="CN537" s="42">
        <v>878</v>
      </c>
      <c r="CO537" s="42">
        <v>1248</v>
      </c>
      <c r="CP537" s="42">
        <v>322</v>
      </c>
      <c r="CQ537" s="42">
        <v>560</v>
      </c>
      <c r="CR537" s="42">
        <v>735</v>
      </c>
      <c r="CS537" s="42">
        <v>433</v>
      </c>
      <c r="CT537" s="1">
        <v>11</v>
      </c>
      <c r="CU537" s="1">
        <v>8</v>
      </c>
      <c r="CV537" s="42">
        <f t="shared" si="373"/>
        <v>-3</v>
      </c>
      <c r="CW537" s="26">
        <f t="shared" si="374"/>
        <v>0.8389297290426101</v>
      </c>
      <c r="CX537" s="26">
        <f t="shared" si="375"/>
        <v>0.61013071203098912</v>
      </c>
      <c r="CY537" s="26">
        <f t="shared" si="376"/>
        <v>-0.22879901701162092</v>
      </c>
      <c r="CZ537" s="13">
        <v>22</v>
      </c>
      <c r="DA537" s="13">
        <v>29</v>
      </c>
      <c r="DB537" s="27">
        <v>21.7</v>
      </c>
      <c r="DC537" s="27">
        <v>31.97</v>
      </c>
      <c r="DD537" s="27">
        <v>23.73</v>
      </c>
      <c r="DE537" s="27">
        <v>34.380000000000003</v>
      </c>
      <c r="DF537" s="13">
        <v>344</v>
      </c>
      <c r="DG537" s="13">
        <v>362</v>
      </c>
      <c r="DH537" s="21">
        <f t="shared" si="377"/>
        <v>0.48725212464589235</v>
      </c>
      <c r="DI537" s="42">
        <v>185</v>
      </c>
      <c r="DJ537" s="42">
        <v>82</v>
      </c>
      <c r="DK537" s="13">
        <v>33</v>
      </c>
      <c r="DL537" s="13">
        <v>3</v>
      </c>
      <c r="DM537" s="13">
        <v>0.16200000000000001</v>
      </c>
      <c r="DN537" s="13">
        <v>1</v>
      </c>
      <c r="DO537" s="13">
        <v>0</v>
      </c>
      <c r="DP537" s="13">
        <v>5.0000000000000001E-3</v>
      </c>
      <c r="DQ537" s="13">
        <v>307</v>
      </c>
      <c r="DR537" s="46">
        <v>147</v>
      </c>
      <c r="DS537" s="13">
        <v>3</v>
      </c>
      <c r="DT537" s="13">
        <v>53</v>
      </c>
      <c r="DU537" s="13">
        <v>-0.16300000000000001</v>
      </c>
      <c r="DV537" s="13">
        <v>1</v>
      </c>
      <c r="DW537" s="13">
        <v>2</v>
      </c>
      <c r="DX537" s="13">
        <v>-3.0000000000000001E-3</v>
      </c>
    </row>
    <row r="538" spans="1:128" ht="25.5" x14ac:dyDescent="0.2">
      <c r="A538" s="13" t="s">
        <v>1992</v>
      </c>
      <c r="B538" s="13" t="s">
        <v>1984</v>
      </c>
      <c r="C538" s="39" t="s">
        <v>3573</v>
      </c>
      <c r="D538" s="1" t="s">
        <v>302</v>
      </c>
      <c r="E538" s="13" t="s">
        <v>173</v>
      </c>
      <c r="F538" s="13">
        <v>66</v>
      </c>
      <c r="G538" s="13">
        <v>3</v>
      </c>
      <c r="H538" s="13">
        <v>4</v>
      </c>
      <c r="I538" s="40">
        <f t="shared" si="336"/>
        <v>7</v>
      </c>
      <c r="J538" s="19">
        <f t="shared" si="337"/>
        <v>0.34834054435120615</v>
      </c>
      <c r="K538" s="1">
        <v>3</v>
      </c>
      <c r="L538" s="1">
        <v>2</v>
      </c>
      <c r="M538" s="1">
        <v>2</v>
      </c>
      <c r="N538" s="1">
        <v>74</v>
      </c>
      <c r="O538" s="1">
        <v>29</v>
      </c>
      <c r="P538" s="1">
        <v>70</v>
      </c>
      <c r="Q538" s="1">
        <v>34</v>
      </c>
      <c r="R538" s="15">
        <f t="shared" si="338"/>
        <v>4.0540540540540543E-2</v>
      </c>
      <c r="S538" s="15">
        <f t="shared" si="339"/>
        <v>1.7341040462427744E-2</v>
      </c>
      <c r="T538" s="16">
        <v>1205.7166666666999</v>
      </c>
      <c r="U538" s="16">
        <f t="shared" si="340"/>
        <v>18.268434343434848</v>
      </c>
      <c r="V538" s="16">
        <v>1138.9100000000001</v>
      </c>
      <c r="W538" s="16">
        <f t="shared" si="341"/>
        <v>17.256212121212123</v>
      </c>
      <c r="X538" s="16">
        <v>2041.13</v>
      </c>
      <c r="Y538" s="16">
        <f t="shared" si="342"/>
        <v>30.926212121212124</v>
      </c>
      <c r="Z538" s="21">
        <f t="shared" si="343"/>
        <v>0.35814329379504661</v>
      </c>
      <c r="AA538" s="20">
        <f t="shared" si="344"/>
        <v>25.40909090909091</v>
      </c>
      <c r="AB538">
        <v>105</v>
      </c>
      <c r="AC538" s="1">
        <v>91</v>
      </c>
      <c r="AD538" s="1">
        <v>117</v>
      </c>
      <c r="AE538" s="1">
        <v>27</v>
      </c>
      <c r="AF538" s="1">
        <v>13</v>
      </c>
      <c r="AG538" s="15">
        <f t="shared" si="345"/>
        <v>6.8181818181818177E-2</v>
      </c>
      <c r="AH538" s="15">
        <f t="shared" si="346"/>
        <v>9.0909090909090912E-2</v>
      </c>
      <c r="AI538" s="15">
        <f t="shared" si="347"/>
        <v>0.15909090909090909</v>
      </c>
      <c r="AJ538" s="1">
        <v>306</v>
      </c>
      <c r="AK538" s="21">
        <f t="shared" si="348"/>
        <v>0.25331125827814571</v>
      </c>
      <c r="AL538" s="1">
        <v>440</v>
      </c>
      <c r="AM538" s="21">
        <f t="shared" si="349"/>
        <v>0.36423841059602646</v>
      </c>
      <c r="AN538" s="1">
        <v>462</v>
      </c>
      <c r="AO538" s="21">
        <f t="shared" si="350"/>
        <v>0.38245033112582782</v>
      </c>
      <c r="AP538" s="21">
        <f t="shared" si="351"/>
        <v>0.41018766756032171</v>
      </c>
      <c r="AQ538" s="1">
        <v>1</v>
      </c>
      <c r="AR538" s="4">
        <v>-14.44</v>
      </c>
      <c r="AS538" s="41">
        <v>422</v>
      </c>
      <c r="AT538" s="41">
        <v>488</v>
      </c>
      <c r="AU538" s="41">
        <v>380</v>
      </c>
      <c r="AV538" s="21">
        <f t="shared" si="352"/>
        <v>0.46373626373626375</v>
      </c>
      <c r="AW538" s="26">
        <v>17.55</v>
      </c>
      <c r="AX538" s="42">
        <v>1</v>
      </c>
      <c r="AY538" s="41">
        <v>1.125</v>
      </c>
      <c r="AZ538" s="1">
        <v>1</v>
      </c>
      <c r="BA538" s="43">
        <v>-0.70499999999999996</v>
      </c>
      <c r="BB538" s="16">
        <v>49.47</v>
      </c>
      <c r="BC538" s="26">
        <v>16.46</v>
      </c>
      <c r="BD538" s="43">
        <v>-0.68100000000000005</v>
      </c>
      <c r="BE538" s="43">
        <v>1.98</v>
      </c>
      <c r="BF538" s="16">
        <v>51.25</v>
      </c>
      <c r="BG538" s="21">
        <f t="shared" si="353"/>
        <v>7.8711985688729877E-2</v>
      </c>
      <c r="BH538" s="44">
        <f t="shared" si="354"/>
        <v>0.92066420664206639</v>
      </c>
      <c r="BI538" s="42">
        <f t="shared" si="355"/>
        <v>999.37619233079624</v>
      </c>
      <c r="BJ538" s="21">
        <f t="shared" si="356"/>
        <v>-6.2380766920373809E-4</v>
      </c>
      <c r="BK538" s="26">
        <f t="shared" si="357"/>
        <v>2.3180058125751817</v>
      </c>
      <c r="BL538" s="26">
        <f t="shared" si="358"/>
        <v>2.2653238622893817</v>
      </c>
      <c r="BM538" s="16">
        <f t="shared" si="359"/>
        <v>29.449210209761965</v>
      </c>
      <c r="BN538" s="16">
        <f t="shared" si="360"/>
        <v>28.55361705490337</v>
      </c>
      <c r="BO538" s="16">
        <f t="shared" si="361"/>
        <v>53.946317092658767</v>
      </c>
      <c r="BP538" s="16">
        <f t="shared" si="362"/>
        <v>53.20876978865757</v>
      </c>
      <c r="BQ538" s="16">
        <f t="shared" si="363"/>
        <v>0.73754730400119684</v>
      </c>
      <c r="BR538" s="1">
        <v>44</v>
      </c>
      <c r="BS538" s="1">
        <v>43</v>
      </c>
      <c r="BT538" s="42">
        <v>515</v>
      </c>
      <c r="BU538" s="42">
        <v>499</v>
      </c>
      <c r="BV538" s="42">
        <v>209</v>
      </c>
      <c r="BW538" s="42">
        <v>218</v>
      </c>
      <c r="BX538" s="42">
        <v>250</v>
      </c>
      <c r="BY538" s="42">
        <v>256</v>
      </c>
      <c r="BZ538" s="1">
        <v>439</v>
      </c>
      <c r="CA538" s="1">
        <v>430</v>
      </c>
      <c r="CB538" s="21">
        <f t="shared" si="364"/>
        <v>0.50517836593785959</v>
      </c>
      <c r="CC538" s="4">
        <v>-2.4</v>
      </c>
      <c r="CD538" s="45">
        <f t="shared" si="365"/>
        <v>0.11804328255347585</v>
      </c>
      <c r="CE538" s="26">
        <f t="shared" si="366"/>
        <v>2.4398249988976692</v>
      </c>
      <c r="CF538" s="26">
        <f t="shared" si="367"/>
        <v>2.2340566254966614</v>
      </c>
      <c r="CG538" s="26">
        <f t="shared" si="368"/>
        <v>32.628984925017022</v>
      </c>
      <c r="CH538" s="26">
        <f t="shared" si="369"/>
        <v>27.866916854879403</v>
      </c>
      <c r="CI538" s="26">
        <f t="shared" si="370"/>
        <v>57.35058521505244</v>
      </c>
      <c r="CJ538" s="26">
        <f t="shared" si="371"/>
        <v>50.560228892819175</v>
      </c>
      <c r="CK538" s="16">
        <f t="shared" si="372"/>
        <v>-6.0528090182320682</v>
      </c>
      <c r="CL538" s="42">
        <v>83</v>
      </c>
      <c r="CM538" s="42">
        <v>76</v>
      </c>
      <c r="CN538" s="42">
        <v>1027</v>
      </c>
      <c r="CO538" s="42">
        <v>872</v>
      </c>
      <c r="CP538" s="42">
        <v>393</v>
      </c>
      <c r="CQ538" s="42">
        <v>383</v>
      </c>
      <c r="CR538" s="42">
        <v>389</v>
      </c>
      <c r="CS538" s="42">
        <v>448</v>
      </c>
      <c r="CT538" s="1">
        <v>5</v>
      </c>
      <c r="CU538" s="1">
        <v>4</v>
      </c>
      <c r="CV538" s="42">
        <f t="shared" si="373"/>
        <v>-1</v>
      </c>
      <c r="CW538" s="26">
        <f t="shared" si="374"/>
        <v>0.24881467453657583</v>
      </c>
      <c r="CX538" s="26">
        <f t="shared" si="375"/>
        <v>0.19905173962926065</v>
      </c>
      <c r="CY538" s="26">
        <f t="shared" si="376"/>
        <v>-4.9762934907315162E-2</v>
      </c>
      <c r="CZ538" s="13">
        <v>42</v>
      </c>
      <c r="DA538" s="13">
        <v>39</v>
      </c>
      <c r="DB538" s="27">
        <v>41.1</v>
      </c>
      <c r="DC538" s="27">
        <v>40.54</v>
      </c>
      <c r="DD538" s="27">
        <v>39.979999999999997</v>
      </c>
      <c r="DE538" s="27">
        <v>39.79</v>
      </c>
      <c r="DF538" s="1"/>
      <c r="DG538" s="1"/>
      <c r="DH538" s="21" t="str">
        <f t="shared" si="377"/>
        <v xml:space="preserve"> </v>
      </c>
      <c r="DI538" s="42"/>
      <c r="DJ538" s="42"/>
      <c r="DK538" s="1"/>
      <c r="DL538" s="1"/>
      <c r="DM538" s="1"/>
      <c r="DN538" s="1"/>
      <c r="DO538" s="1"/>
      <c r="DP538" s="1"/>
      <c r="DQ538" s="1"/>
      <c r="DR538" s="42"/>
      <c r="DS538" s="1"/>
      <c r="DT538" s="1"/>
      <c r="DU538" s="1"/>
      <c r="DV538" s="1"/>
      <c r="DW538" s="1"/>
      <c r="DX538" s="13"/>
    </row>
    <row r="539" spans="1:128" ht="25.5" x14ac:dyDescent="0.2">
      <c r="A539" s="13" t="s">
        <v>1384</v>
      </c>
      <c r="B539" s="13" t="s">
        <v>1995</v>
      </c>
      <c r="C539" s="39" t="s">
        <v>3574</v>
      </c>
      <c r="D539" s="1" t="s">
        <v>363</v>
      </c>
      <c r="E539" s="13" t="s">
        <v>129</v>
      </c>
      <c r="F539" s="13">
        <v>44</v>
      </c>
      <c r="G539" s="13">
        <v>3</v>
      </c>
      <c r="H539" s="13">
        <v>6</v>
      </c>
      <c r="I539" s="40">
        <f t="shared" si="336"/>
        <v>9</v>
      </c>
      <c r="J539" s="19">
        <f t="shared" si="337"/>
        <v>1.4208656755690039</v>
      </c>
      <c r="K539" s="1">
        <v>2</v>
      </c>
      <c r="L539" s="1">
        <v>4</v>
      </c>
      <c r="M539" s="1">
        <v>2</v>
      </c>
      <c r="N539" s="1">
        <v>33</v>
      </c>
      <c r="O539" s="1">
        <v>12</v>
      </c>
      <c r="P539" s="1">
        <v>9</v>
      </c>
      <c r="Q539" s="1">
        <v>40</v>
      </c>
      <c r="R539" s="15">
        <f t="shared" si="338"/>
        <v>9.0909090909090912E-2</v>
      </c>
      <c r="S539" s="15">
        <f t="shared" si="339"/>
        <v>5.5555555555555552E-2</v>
      </c>
      <c r="T539" s="16">
        <v>380.05</v>
      </c>
      <c r="U539" s="16">
        <f t="shared" si="340"/>
        <v>8.6375000000000011</v>
      </c>
      <c r="V539" s="16">
        <v>372.59</v>
      </c>
      <c r="W539" s="16">
        <f t="shared" si="341"/>
        <v>8.4679545454545444</v>
      </c>
      <c r="X539" s="16">
        <v>1668.4</v>
      </c>
      <c r="Y539" s="16">
        <f t="shared" si="342"/>
        <v>37.918181818181822</v>
      </c>
      <c r="Z539" s="21">
        <f t="shared" si="343"/>
        <v>0.18255356469164472</v>
      </c>
      <c r="AA539" s="20">
        <f t="shared" si="344"/>
        <v>44.857142857142861</v>
      </c>
      <c r="AB539">
        <v>20</v>
      </c>
      <c r="AC539" s="1">
        <v>62</v>
      </c>
      <c r="AD539" s="1">
        <v>54</v>
      </c>
      <c r="AE539" s="1">
        <v>7</v>
      </c>
      <c r="AF539" s="1">
        <v>6</v>
      </c>
      <c r="AG539" s="15">
        <f t="shared" si="345"/>
        <v>0.21428571428571427</v>
      </c>
      <c r="AH539" s="15">
        <f t="shared" si="346"/>
        <v>0.42857142857142855</v>
      </c>
      <c r="AI539" s="15">
        <f t="shared" si="347"/>
        <v>0.64285714285714279</v>
      </c>
      <c r="AJ539" s="1">
        <v>84</v>
      </c>
      <c r="AK539" s="21">
        <f t="shared" si="348"/>
        <v>0.24</v>
      </c>
      <c r="AL539" s="1">
        <v>130</v>
      </c>
      <c r="AM539" s="21">
        <f t="shared" si="349"/>
        <v>0.37142857142857144</v>
      </c>
      <c r="AN539" s="1">
        <v>136</v>
      </c>
      <c r="AO539" s="21">
        <f t="shared" si="350"/>
        <v>0.38857142857142857</v>
      </c>
      <c r="AP539" s="21">
        <f t="shared" si="351"/>
        <v>0.3925233644859813</v>
      </c>
      <c r="AQ539" s="1">
        <v>1</v>
      </c>
      <c r="AR539" s="4">
        <v>-9.09</v>
      </c>
      <c r="AS539" s="41">
        <v>130</v>
      </c>
      <c r="AT539" s="41">
        <v>136</v>
      </c>
      <c r="AU539" s="41">
        <v>145</v>
      </c>
      <c r="AV539" s="21">
        <f t="shared" si="352"/>
        <v>0.48872180451127817</v>
      </c>
      <c r="AW539" s="26">
        <v>16.940000000000001</v>
      </c>
      <c r="AX539" s="42">
        <v>14</v>
      </c>
      <c r="AY539" s="41">
        <v>-0.157</v>
      </c>
      <c r="AZ539" s="1">
        <v>14</v>
      </c>
      <c r="BA539" s="43">
        <v>0.47100000000000003</v>
      </c>
      <c r="BB539" s="16">
        <v>50.13</v>
      </c>
      <c r="BC539" s="26">
        <v>16.440000000000001</v>
      </c>
      <c r="BD539" s="43">
        <v>-2.508</v>
      </c>
      <c r="BE539" s="43">
        <v>1.2669999999999999</v>
      </c>
      <c r="BF539" s="16">
        <v>49.83</v>
      </c>
      <c r="BG539" s="21">
        <f t="shared" si="353"/>
        <v>8.9171974522292988E-2</v>
      </c>
      <c r="BH539" s="44">
        <f t="shared" si="354"/>
        <v>0.9107142857142857</v>
      </c>
      <c r="BI539" s="42">
        <f t="shared" si="355"/>
        <v>999.88626023657866</v>
      </c>
      <c r="BJ539" s="21">
        <f t="shared" si="356"/>
        <v>-1.1373976342131387E-4</v>
      </c>
      <c r="BK539" s="26">
        <f t="shared" si="357"/>
        <v>2.2544888483319467</v>
      </c>
      <c r="BL539" s="26">
        <f t="shared" si="358"/>
        <v>2.4155237660699429</v>
      </c>
      <c r="BM539" s="16">
        <f t="shared" si="359"/>
        <v>25.282482084865403</v>
      </c>
      <c r="BN539" s="16">
        <f t="shared" si="360"/>
        <v>27.053866179983359</v>
      </c>
      <c r="BO539" s="16">
        <f t="shared" si="361"/>
        <v>45.57288171985293</v>
      </c>
      <c r="BP539" s="16">
        <f t="shared" si="362"/>
        <v>58.13360530341663</v>
      </c>
      <c r="BQ539" s="16">
        <f t="shared" si="363"/>
        <v>-12.5607235835637</v>
      </c>
      <c r="BR539" s="1">
        <v>14</v>
      </c>
      <c r="BS539" s="1">
        <v>15</v>
      </c>
      <c r="BT539" s="42">
        <v>143</v>
      </c>
      <c r="BU539" s="42">
        <v>153</v>
      </c>
      <c r="BV539" s="42">
        <v>61</v>
      </c>
      <c r="BW539" s="42">
        <v>84</v>
      </c>
      <c r="BX539" s="42">
        <v>109</v>
      </c>
      <c r="BY539" s="42">
        <v>65</v>
      </c>
      <c r="BZ539" s="1">
        <v>149</v>
      </c>
      <c r="CA539" s="1">
        <v>159</v>
      </c>
      <c r="CB539" s="21">
        <f t="shared" si="364"/>
        <v>0.48376623376623379</v>
      </c>
      <c r="CC539" s="4">
        <v>-1.81</v>
      </c>
      <c r="CD539" s="45">
        <f t="shared" si="365"/>
        <v>-10.86728433122725</v>
      </c>
      <c r="CE539" s="26">
        <f t="shared" si="366"/>
        <v>3.1287461040517863</v>
      </c>
      <c r="CF539" s="26">
        <f t="shared" si="367"/>
        <v>2.9848957084631982</v>
      </c>
      <c r="CG539" s="26">
        <f t="shared" si="368"/>
        <v>30.568209062574923</v>
      </c>
      <c r="CH539" s="26">
        <f t="shared" si="369"/>
        <v>32.582114600815153</v>
      </c>
      <c r="CI539" s="26">
        <f t="shared" si="370"/>
        <v>60.992567729561252</v>
      </c>
      <c r="CJ539" s="26">
        <f t="shared" si="371"/>
        <v>62.502996883241423</v>
      </c>
      <c r="CK539" s="16">
        <f t="shared" si="372"/>
        <v>-11.050294429883529</v>
      </c>
      <c r="CL539" s="42">
        <v>87</v>
      </c>
      <c r="CM539" s="42">
        <v>83</v>
      </c>
      <c r="CN539" s="42">
        <v>763</v>
      </c>
      <c r="CO539" s="42">
        <v>823</v>
      </c>
      <c r="CP539" s="42">
        <v>372</v>
      </c>
      <c r="CQ539" s="42">
        <v>335</v>
      </c>
      <c r="CR539" s="42">
        <v>497</v>
      </c>
      <c r="CS539" s="42">
        <v>474</v>
      </c>
      <c r="CT539" s="1">
        <v>3</v>
      </c>
      <c r="CU539" s="1">
        <v>0</v>
      </c>
      <c r="CV539" s="42">
        <f t="shared" si="373"/>
        <v>-3</v>
      </c>
      <c r="CW539" s="26">
        <f t="shared" si="374"/>
        <v>0.47362189185633463</v>
      </c>
      <c r="CX539" s="26">
        <f t="shared" si="375"/>
        <v>0</v>
      </c>
      <c r="CY539" s="26">
        <f t="shared" si="376"/>
        <v>-0.47362189185633463</v>
      </c>
      <c r="CZ539" s="13">
        <v>13</v>
      </c>
      <c r="DA539" s="13">
        <v>14</v>
      </c>
      <c r="DB539" s="27">
        <v>14.9</v>
      </c>
      <c r="DC539" s="27">
        <v>14.87</v>
      </c>
      <c r="DD539" s="27">
        <v>15.11</v>
      </c>
      <c r="DE539" s="27">
        <v>14.42</v>
      </c>
      <c r="DF539" s="13">
        <v>0</v>
      </c>
      <c r="DG539" s="13">
        <v>3</v>
      </c>
      <c r="DH539" s="21">
        <f t="shared" si="377"/>
        <v>0</v>
      </c>
      <c r="DI539" s="42"/>
      <c r="DJ539" s="42"/>
      <c r="DK539" s="1"/>
      <c r="DL539" s="1"/>
      <c r="DM539" s="1"/>
      <c r="DN539" s="1"/>
      <c r="DO539" s="1"/>
      <c r="DP539" s="1"/>
      <c r="DQ539" s="13">
        <v>1</v>
      </c>
      <c r="DR539" s="46">
        <v>0</v>
      </c>
      <c r="DS539" s="13">
        <v>0</v>
      </c>
      <c r="DT539" s="13">
        <v>0</v>
      </c>
      <c r="DU539" s="13">
        <v>0</v>
      </c>
      <c r="DV539" s="13">
        <v>0</v>
      </c>
      <c r="DW539" s="13">
        <v>0</v>
      </c>
      <c r="DX539" s="13">
        <v>0</v>
      </c>
    </row>
    <row r="540" spans="1:128" ht="25.5" x14ac:dyDescent="0.2">
      <c r="A540" s="13" t="s">
        <v>382</v>
      </c>
      <c r="B540" s="13" t="s">
        <v>1998</v>
      </c>
      <c r="C540" s="39" t="s">
        <v>3575</v>
      </c>
      <c r="D540" s="13" t="s">
        <v>270</v>
      </c>
      <c r="E540" s="13" t="s">
        <v>146</v>
      </c>
      <c r="F540" s="13">
        <v>81</v>
      </c>
      <c r="G540" s="13">
        <v>20</v>
      </c>
      <c r="H540" s="13">
        <v>21</v>
      </c>
      <c r="I540" s="40">
        <f t="shared" si="336"/>
        <v>41</v>
      </c>
      <c r="J540" s="19">
        <f t="shared" si="337"/>
        <v>1.9041230197637109</v>
      </c>
      <c r="K540" s="1">
        <v>15</v>
      </c>
      <c r="L540" s="1">
        <v>11</v>
      </c>
      <c r="M540" s="1">
        <v>7</v>
      </c>
      <c r="N540" s="1">
        <v>128</v>
      </c>
      <c r="O540" s="1">
        <v>48</v>
      </c>
      <c r="P540" s="1">
        <v>64</v>
      </c>
      <c r="Q540" s="1">
        <v>155</v>
      </c>
      <c r="R540" s="15">
        <f t="shared" si="338"/>
        <v>0.15625</v>
      </c>
      <c r="S540" s="15">
        <f t="shared" si="339"/>
        <v>8.3333333333333329E-2</v>
      </c>
      <c r="T540" s="16">
        <v>1291.9333333333</v>
      </c>
      <c r="U540" s="16">
        <f t="shared" si="340"/>
        <v>15.949794238682715</v>
      </c>
      <c r="V540" s="16">
        <v>1190.81</v>
      </c>
      <c r="W540" s="16">
        <f t="shared" si="341"/>
        <v>14.701358024691357</v>
      </c>
      <c r="X540" s="16">
        <v>2773.64</v>
      </c>
      <c r="Y540" s="16">
        <f t="shared" si="342"/>
        <v>34.242469135802466</v>
      </c>
      <c r="Z540" s="21">
        <f t="shared" si="343"/>
        <v>0.30037205665350802</v>
      </c>
      <c r="AA540" s="20">
        <f t="shared" si="344"/>
        <v>134.81395348837211</v>
      </c>
      <c r="AB540">
        <v>37</v>
      </c>
      <c r="AC540" s="1">
        <v>32</v>
      </c>
      <c r="AD540" s="1">
        <v>42</v>
      </c>
      <c r="AE540" s="1">
        <v>43</v>
      </c>
      <c r="AF540" s="1">
        <v>64</v>
      </c>
      <c r="AG540" s="15">
        <f t="shared" si="345"/>
        <v>0.46511627906976744</v>
      </c>
      <c r="AH540" s="15">
        <f t="shared" si="346"/>
        <v>0.41860465116279072</v>
      </c>
      <c r="AI540" s="15">
        <f t="shared" si="347"/>
        <v>0.88372093023255816</v>
      </c>
      <c r="AJ540" s="1">
        <v>443</v>
      </c>
      <c r="AK540" s="21">
        <f t="shared" si="348"/>
        <v>0.3182471264367816</v>
      </c>
      <c r="AL540" s="1">
        <v>504</v>
      </c>
      <c r="AM540" s="21">
        <f t="shared" si="349"/>
        <v>0.36206896551724138</v>
      </c>
      <c r="AN540" s="1">
        <v>445</v>
      </c>
      <c r="AO540" s="21">
        <f t="shared" si="350"/>
        <v>0.31968390804597702</v>
      </c>
      <c r="AP540" s="21">
        <f t="shared" si="351"/>
        <v>0.46779303062302008</v>
      </c>
      <c r="AQ540" s="1">
        <v>8</v>
      </c>
      <c r="AR540" s="4">
        <v>2.52</v>
      </c>
      <c r="AS540" s="41">
        <v>464</v>
      </c>
      <c r="AT540" s="41">
        <v>496</v>
      </c>
      <c r="AU540" s="41">
        <v>388</v>
      </c>
      <c r="AV540" s="21">
        <f t="shared" si="352"/>
        <v>0.48333333333333334</v>
      </c>
      <c r="AW540" s="26">
        <v>17.75</v>
      </c>
      <c r="AX540" s="42">
        <v>1</v>
      </c>
      <c r="AY540" s="41">
        <v>1.0289999999999999</v>
      </c>
      <c r="AZ540" s="1">
        <v>2</v>
      </c>
      <c r="BA540" s="43">
        <v>1.34</v>
      </c>
      <c r="BB540" s="16">
        <v>50.48</v>
      </c>
      <c r="BC540" s="26">
        <v>19.16</v>
      </c>
      <c r="BD540" s="43">
        <v>1.4910000000000001</v>
      </c>
      <c r="BE540" s="43">
        <v>-10.477</v>
      </c>
      <c r="BF540" s="16">
        <v>45.79</v>
      </c>
      <c r="BG540" s="21">
        <f t="shared" si="353"/>
        <v>8.1593927893738136E-2</v>
      </c>
      <c r="BH540" s="44">
        <f t="shared" si="354"/>
        <v>0.93108974358974361</v>
      </c>
      <c r="BI540" s="42">
        <f t="shared" si="355"/>
        <v>1012.6836714834818</v>
      </c>
      <c r="BJ540" s="21">
        <f t="shared" si="356"/>
        <v>1.2683671483481748E-2</v>
      </c>
      <c r="BK540" s="26">
        <f t="shared" si="357"/>
        <v>2.1665924874665143</v>
      </c>
      <c r="BL540" s="26">
        <f t="shared" si="358"/>
        <v>2.1665924874665143</v>
      </c>
      <c r="BM540" s="16">
        <f t="shared" si="359"/>
        <v>26.553354439415187</v>
      </c>
      <c r="BN540" s="16">
        <f t="shared" si="360"/>
        <v>31.440784004165238</v>
      </c>
      <c r="BO540" s="16">
        <f t="shared" si="361"/>
        <v>53.106708878830375</v>
      </c>
      <c r="BP540" s="16">
        <f t="shared" si="362"/>
        <v>63.73812782895677</v>
      </c>
      <c r="BQ540" s="16">
        <f t="shared" si="363"/>
        <v>-10.631418950126395</v>
      </c>
      <c r="BR540" s="1">
        <v>43</v>
      </c>
      <c r="BS540" s="1">
        <v>43</v>
      </c>
      <c r="BT540" s="42">
        <v>484</v>
      </c>
      <c r="BU540" s="42">
        <v>581</v>
      </c>
      <c r="BV540" s="42">
        <v>223</v>
      </c>
      <c r="BW540" s="42">
        <v>269</v>
      </c>
      <c r="BX540" s="42">
        <v>372</v>
      </c>
      <c r="BY540" s="42">
        <v>304</v>
      </c>
      <c r="BZ540" s="1">
        <v>512</v>
      </c>
      <c r="CA540" s="1">
        <v>626</v>
      </c>
      <c r="CB540" s="21">
        <f t="shared" si="364"/>
        <v>0.44991212653778556</v>
      </c>
      <c r="CC540" s="4">
        <v>-0.02</v>
      </c>
      <c r="CD540" s="45">
        <f t="shared" si="365"/>
        <v>1.8685483149211226</v>
      </c>
      <c r="CE540" s="26">
        <f t="shared" si="366"/>
        <v>2.4660734630305301</v>
      </c>
      <c r="CF540" s="26">
        <f t="shared" si="367"/>
        <v>2.4444412396706134</v>
      </c>
      <c r="CG540" s="26">
        <f t="shared" si="368"/>
        <v>25.482759117982148</v>
      </c>
      <c r="CH540" s="26">
        <f t="shared" si="369"/>
        <v>29.419823769487028</v>
      </c>
      <c r="CI540" s="26">
        <f t="shared" si="370"/>
        <v>49.732481504449034</v>
      </c>
      <c r="CJ540" s="26">
        <f t="shared" si="371"/>
        <v>63.274253327757023</v>
      </c>
      <c r="CK540" s="16">
        <f t="shared" si="372"/>
        <v>2.9103528731815942</v>
      </c>
      <c r="CL540" s="42">
        <v>114</v>
      </c>
      <c r="CM540" s="42">
        <v>113</v>
      </c>
      <c r="CN540" s="42">
        <v>1064</v>
      </c>
      <c r="CO540" s="42">
        <v>1247</v>
      </c>
      <c r="CP540" s="42">
        <v>469</v>
      </c>
      <c r="CQ540" s="42">
        <v>595</v>
      </c>
      <c r="CR540" s="42">
        <v>970</v>
      </c>
      <c r="CS540" s="42">
        <v>652</v>
      </c>
      <c r="CT540" s="1">
        <v>4</v>
      </c>
      <c r="CU540" s="1">
        <v>10</v>
      </c>
      <c r="CV540" s="42">
        <f t="shared" si="373"/>
        <v>6</v>
      </c>
      <c r="CW540" s="26">
        <f t="shared" si="374"/>
        <v>0.18576809948914252</v>
      </c>
      <c r="CX540" s="26">
        <f t="shared" si="375"/>
        <v>0.46442024872285631</v>
      </c>
      <c r="CY540" s="26">
        <f t="shared" si="376"/>
        <v>0.27865214923371379</v>
      </c>
      <c r="CZ540" s="13">
        <v>43</v>
      </c>
      <c r="DA540" s="13">
        <v>52</v>
      </c>
      <c r="DB540" s="27">
        <v>50.35</v>
      </c>
      <c r="DC540" s="27">
        <v>46.02</v>
      </c>
      <c r="DD540" s="27">
        <v>39.729999999999997</v>
      </c>
      <c r="DE540" s="27">
        <v>46.02</v>
      </c>
      <c r="DF540" s="13">
        <v>720</v>
      </c>
      <c r="DG540" s="13">
        <v>749</v>
      </c>
      <c r="DH540" s="21">
        <f t="shared" si="377"/>
        <v>0.49012933968686179</v>
      </c>
      <c r="DI540" s="42">
        <v>466</v>
      </c>
      <c r="DJ540" s="42">
        <v>228</v>
      </c>
      <c r="DK540" s="13">
        <v>74</v>
      </c>
      <c r="DL540" s="13">
        <v>4</v>
      </c>
      <c r="DM540" s="13">
        <v>0.15</v>
      </c>
      <c r="DN540" s="13">
        <v>4</v>
      </c>
      <c r="DO540" s="13">
        <v>0</v>
      </c>
      <c r="DP540" s="13">
        <v>9.0000000000000011E-3</v>
      </c>
      <c r="DQ540" s="13">
        <v>532</v>
      </c>
      <c r="DR540" s="46">
        <v>263</v>
      </c>
      <c r="DS540" s="13">
        <v>4</v>
      </c>
      <c r="DT540" s="13">
        <v>76</v>
      </c>
      <c r="DU540" s="13">
        <v>-0.13500000000000001</v>
      </c>
      <c r="DV540" s="13">
        <v>0</v>
      </c>
      <c r="DW540" s="13">
        <v>6</v>
      </c>
      <c r="DX540" s="13">
        <v>-1.0999999999999999E-2</v>
      </c>
    </row>
    <row r="541" spans="1:128" ht="25.5" x14ac:dyDescent="0.2">
      <c r="A541" s="13" t="s">
        <v>2000</v>
      </c>
      <c r="B541" s="13" t="s">
        <v>2001</v>
      </c>
      <c r="C541" s="39" t="s">
        <v>3576</v>
      </c>
      <c r="D541" s="1" t="s">
        <v>179</v>
      </c>
      <c r="E541" s="13" t="s">
        <v>146</v>
      </c>
      <c r="F541" s="13">
        <v>82</v>
      </c>
      <c r="G541" s="13">
        <v>8</v>
      </c>
      <c r="H541" s="13">
        <v>16</v>
      </c>
      <c r="I541" s="40">
        <f t="shared" si="336"/>
        <v>24</v>
      </c>
      <c r="J541" s="19">
        <f t="shared" si="337"/>
        <v>1.5072483994208783</v>
      </c>
      <c r="K541" s="1">
        <v>7</v>
      </c>
      <c r="L541" s="1">
        <v>6</v>
      </c>
      <c r="M541" s="1">
        <v>6</v>
      </c>
      <c r="N541" s="1">
        <v>101</v>
      </c>
      <c r="O541" s="1">
        <v>38</v>
      </c>
      <c r="P541" s="1">
        <v>43</v>
      </c>
      <c r="Q541" s="1">
        <v>85</v>
      </c>
      <c r="R541" s="15">
        <f t="shared" si="338"/>
        <v>7.9207920792079209E-2</v>
      </c>
      <c r="S541" s="15">
        <f t="shared" si="339"/>
        <v>4.3956043956043959E-2</v>
      </c>
      <c r="T541" s="16">
        <v>955.38333333330002</v>
      </c>
      <c r="U541" s="16">
        <f t="shared" si="340"/>
        <v>11.651016260162196</v>
      </c>
      <c r="V541" s="16">
        <v>924</v>
      </c>
      <c r="W541" s="16">
        <f t="shared" si="341"/>
        <v>11.268292682926829</v>
      </c>
      <c r="X541" s="16">
        <v>3081.53</v>
      </c>
      <c r="Y541" s="16">
        <f t="shared" si="342"/>
        <v>37.579634146341469</v>
      </c>
      <c r="Z541" s="21">
        <f t="shared" si="343"/>
        <v>0.23068108340219642</v>
      </c>
      <c r="AA541" s="20">
        <f t="shared" si="344"/>
        <v>90.206896551724128</v>
      </c>
      <c r="AB541">
        <v>29</v>
      </c>
      <c r="AC541" s="1">
        <v>50</v>
      </c>
      <c r="AD541" s="1">
        <v>90</v>
      </c>
      <c r="AE541" s="1">
        <v>17</v>
      </c>
      <c r="AF541" s="1">
        <v>25</v>
      </c>
      <c r="AG541" s="15">
        <f t="shared" si="345"/>
        <v>0.27586206896551724</v>
      </c>
      <c r="AH541" s="15">
        <f t="shared" si="346"/>
        <v>0.41379310344827586</v>
      </c>
      <c r="AI541" s="15">
        <f t="shared" si="347"/>
        <v>0.68965517241379315</v>
      </c>
      <c r="AJ541" s="1">
        <v>153</v>
      </c>
      <c r="AK541" s="21">
        <f t="shared" si="348"/>
        <v>0.17894736842105263</v>
      </c>
      <c r="AL541" s="1">
        <v>401</v>
      </c>
      <c r="AM541" s="21">
        <f t="shared" si="349"/>
        <v>0.46900584795321637</v>
      </c>
      <c r="AN541" s="1">
        <v>301</v>
      </c>
      <c r="AO541" s="21">
        <f t="shared" si="350"/>
        <v>0.352046783625731</v>
      </c>
      <c r="AP541" s="21">
        <f t="shared" si="351"/>
        <v>0.27617328519855594</v>
      </c>
      <c r="AQ541" s="1">
        <v>1</v>
      </c>
      <c r="AR541" s="4">
        <v>-28.72</v>
      </c>
      <c r="AS541" s="41">
        <v>277</v>
      </c>
      <c r="AT541" s="41">
        <v>349</v>
      </c>
      <c r="AU541" s="41">
        <v>278</v>
      </c>
      <c r="AV541" s="21">
        <f t="shared" si="352"/>
        <v>0.44249201277955269</v>
      </c>
      <c r="AW541" s="26">
        <v>16.920000000000002</v>
      </c>
      <c r="AX541" s="42">
        <v>11</v>
      </c>
      <c r="AY541" s="41">
        <v>-0.41100000000000003</v>
      </c>
      <c r="AZ541" s="1">
        <v>11</v>
      </c>
      <c r="BA541" s="43">
        <v>-0.33400000000000002</v>
      </c>
      <c r="BB541" s="16">
        <v>49.73</v>
      </c>
      <c r="BC541" s="26">
        <v>16.89</v>
      </c>
      <c r="BD541" s="43">
        <v>-1.915</v>
      </c>
      <c r="BE541" s="43">
        <v>-2.2650000000000001</v>
      </c>
      <c r="BF541" s="16">
        <v>48.86</v>
      </c>
      <c r="BG541" s="21">
        <f t="shared" si="353"/>
        <v>6.6513761467889912E-2</v>
      </c>
      <c r="BH541" s="44">
        <f t="shared" si="354"/>
        <v>0.92682926829268297</v>
      </c>
      <c r="BI541" s="42">
        <f t="shared" si="355"/>
        <v>993.3430297605729</v>
      </c>
      <c r="BJ541" s="21">
        <f t="shared" si="356"/>
        <v>-6.6569702394271152E-3</v>
      </c>
      <c r="BK541" s="26">
        <f t="shared" si="357"/>
        <v>1.883116883116883</v>
      </c>
      <c r="BL541" s="26">
        <f t="shared" si="358"/>
        <v>2.1428571428571428</v>
      </c>
      <c r="BM541" s="16">
        <f t="shared" si="359"/>
        <v>28.311688311688311</v>
      </c>
      <c r="BN541" s="16">
        <f t="shared" si="360"/>
        <v>29.285714285714285</v>
      </c>
      <c r="BO541" s="16">
        <f t="shared" si="361"/>
        <v>49.350649350649348</v>
      </c>
      <c r="BP541" s="16">
        <f t="shared" si="362"/>
        <v>55.194805194805191</v>
      </c>
      <c r="BQ541" s="16">
        <f t="shared" si="363"/>
        <v>-5.8441558441558428</v>
      </c>
      <c r="BR541" s="1">
        <v>29</v>
      </c>
      <c r="BS541" s="1">
        <v>33</v>
      </c>
      <c r="BT541" s="42">
        <v>407</v>
      </c>
      <c r="BU541" s="42">
        <v>418</v>
      </c>
      <c r="BV541" s="42">
        <v>135</v>
      </c>
      <c r="BW541" s="42">
        <v>193</v>
      </c>
      <c r="BX541" s="42">
        <v>206</v>
      </c>
      <c r="BY541" s="42">
        <v>189</v>
      </c>
      <c r="BZ541" s="1">
        <v>323</v>
      </c>
      <c r="CA541" s="1">
        <v>366</v>
      </c>
      <c r="CB541" s="21">
        <f t="shared" si="364"/>
        <v>0.46879535558780844</v>
      </c>
      <c r="CC541" s="4">
        <v>-4.2</v>
      </c>
      <c r="CD541" s="45">
        <f t="shared" si="365"/>
        <v>1.3686853110788153</v>
      </c>
      <c r="CE541" s="26">
        <f t="shared" si="366"/>
        <v>3.0374521747313827</v>
      </c>
      <c r="CF541" s="26">
        <f t="shared" si="367"/>
        <v>2.122322352857184</v>
      </c>
      <c r="CG541" s="26">
        <f t="shared" si="368"/>
        <v>31.562243431022893</v>
      </c>
      <c r="CH541" s="26">
        <f t="shared" si="369"/>
        <v>30.140871580026797</v>
      </c>
      <c r="CI541" s="26">
        <f t="shared" si="370"/>
        <v>57.244290985322216</v>
      </c>
      <c r="CJ541" s="26">
        <f t="shared" si="371"/>
        <v>56.835403192569913</v>
      </c>
      <c r="CK541" s="16">
        <f t="shared" si="372"/>
        <v>-6.2530436369081457</v>
      </c>
      <c r="CL541" s="42">
        <v>156</v>
      </c>
      <c r="CM541" s="42">
        <v>109</v>
      </c>
      <c r="CN541" s="42">
        <v>1465</v>
      </c>
      <c r="CO541" s="42">
        <v>1439</v>
      </c>
      <c r="CP541" s="42">
        <v>584</v>
      </c>
      <c r="CQ541" s="42">
        <v>636</v>
      </c>
      <c r="CR541" s="42">
        <v>735</v>
      </c>
      <c r="CS541" s="42">
        <v>735</v>
      </c>
      <c r="CT541" s="1">
        <v>10</v>
      </c>
      <c r="CU541" s="1">
        <v>9</v>
      </c>
      <c r="CV541" s="42">
        <f t="shared" si="373"/>
        <v>-1</v>
      </c>
      <c r="CW541" s="26">
        <f t="shared" si="374"/>
        <v>0.62802016642536596</v>
      </c>
      <c r="CX541" s="26">
        <f t="shared" si="375"/>
        <v>0.56521814978282936</v>
      </c>
      <c r="CY541" s="26">
        <f t="shared" si="376"/>
        <v>-6.2802016642536596E-2</v>
      </c>
      <c r="CZ541" s="13">
        <v>36</v>
      </c>
      <c r="DA541" s="13">
        <v>36</v>
      </c>
      <c r="DB541" s="27">
        <v>39.15</v>
      </c>
      <c r="DC541" s="27">
        <v>33.01</v>
      </c>
      <c r="DD541" s="27">
        <v>37.770000000000003</v>
      </c>
      <c r="DE541" s="27">
        <v>37.159999999999997</v>
      </c>
      <c r="DF541" s="13">
        <v>454</v>
      </c>
      <c r="DG541" s="13">
        <v>368</v>
      </c>
      <c r="DH541" s="21">
        <f t="shared" si="377"/>
        <v>0.55231143552311435</v>
      </c>
      <c r="DI541" s="42">
        <v>144</v>
      </c>
      <c r="DJ541" s="42">
        <v>68</v>
      </c>
      <c r="DK541" s="13">
        <v>21</v>
      </c>
      <c r="DL541" s="13">
        <v>2</v>
      </c>
      <c r="DM541" s="13">
        <v>0.13200000000000001</v>
      </c>
      <c r="DN541" s="13">
        <v>2</v>
      </c>
      <c r="DO541" s="13">
        <v>0</v>
      </c>
      <c r="DP541" s="13">
        <v>1.4E-2</v>
      </c>
      <c r="DQ541" s="13">
        <v>390</v>
      </c>
      <c r="DR541" s="46">
        <v>217</v>
      </c>
      <c r="DS541" s="13">
        <v>8</v>
      </c>
      <c r="DT541" s="13">
        <v>52</v>
      </c>
      <c r="DU541" s="13">
        <v>-0.113</v>
      </c>
      <c r="DV541" s="13">
        <v>1</v>
      </c>
      <c r="DW541" s="13">
        <v>3</v>
      </c>
      <c r="DX541" s="13">
        <v>-5.0000000000000001E-3</v>
      </c>
    </row>
    <row r="542" spans="1:128" ht="25.5" x14ac:dyDescent="0.2">
      <c r="A542" s="13" t="s">
        <v>661</v>
      </c>
      <c r="B542" s="13" t="s">
        <v>2001</v>
      </c>
      <c r="C542" s="39" t="s">
        <v>3577</v>
      </c>
      <c r="D542" s="1" t="s">
        <v>446</v>
      </c>
      <c r="E542" s="13" t="s">
        <v>173</v>
      </c>
      <c r="F542" s="13">
        <v>57</v>
      </c>
      <c r="G542" s="13">
        <v>2</v>
      </c>
      <c r="H542" s="13">
        <v>5</v>
      </c>
      <c r="I542" s="40">
        <f t="shared" si="336"/>
        <v>7</v>
      </c>
      <c r="J542" s="19">
        <f t="shared" si="337"/>
        <v>0.49828960117060483</v>
      </c>
      <c r="K542" s="1">
        <v>2</v>
      </c>
      <c r="L542" s="1">
        <v>2</v>
      </c>
      <c r="M542" s="1">
        <v>3</v>
      </c>
      <c r="N542" s="1">
        <v>59</v>
      </c>
      <c r="O542" s="1">
        <v>31</v>
      </c>
      <c r="P542" s="1">
        <v>53</v>
      </c>
      <c r="Q542" s="1">
        <v>34</v>
      </c>
      <c r="R542" s="15">
        <f t="shared" si="338"/>
        <v>3.3898305084745763E-2</v>
      </c>
      <c r="S542" s="15">
        <f t="shared" si="339"/>
        <v>1.3986013986013986E-2</v>
      </c>
      <c r="T542" s="16">
        <v>842.88333333330002</v>
      </c>
      <c r="U542" s="16">
        <f t="shared" si="340"/>
        <v>14.787426900584212</v>
      </c>
      <c r="V542" s="16">
        <v>790.42</v>
      </c>
      <c r="W542" s="16">
        <f t="shared" si="341"/>
        <v>13.867017543859648</v>
      </c>
      <c r="X542" s="16">
        <v>1989.74</v>
      </c>
      <c r="Y542" s="16">
        <f t="shared" si="342"/>
        <v>34.907719298245617</v>
      </c>
      <c r="Z542" s="21">
        <f t="shared" si="343"/>
        <v>0.2843073779926335</v>
      </c>
      <c r="AA542" s="20">
        <f t="shared" si="344"/>
        <v>28.5</v>
      </c>
      <c r="AB542">
        <v>48</v>
      </c>
      <c r="AC542" s="1">
        <v>72</v>
      </c>
      <c r="AD542" s="1">
        <v>92</v>
      </c>
      <c r="AE542" s="1">
        <v>18</v>
      </c>
      <c r="AF542" s="1">
        <v>4</v>
      </c>
      <c r="AG542" s="15">
        <f t="shared" si="345"/>
        <v>7.1428571428571425E-2</v>
      </c>
      <c r="AH542" s="15">
        <f t="shared" si="346"/>
        <v>0.17857142857142858</v>
      </c>
      <c r="AI542" s="15">
        <f t="shared" si="347"/>
        <v>0.25</v>
      </c>
      <c r="AJ542" s="1">
        <v>261</v>
      </c>
      <c r="AK542" s="21">
        <f t="shared" si="348"/>
        <v>0.36812411847672777</v>
      </c>
      <c r="AL542" s="1">
        <v>189</v>
      </c>
      <c r="AM542" s="21">
        <f t="shared" si="349"/>
        <v>0.26657263751763044</v>
      </c>
      <c r="AN542" s="1">
        <v>259</v>
      </c>
      <c r="AO542" s="21">
        <f t="shared" si="350"/>
        <v>0.36530324400564174</v>
      </c>
      <c r="AP542" s="21">
        <f t="shared" si="351"/>
        <v>0.57999999999999996</v>
      </c>
      <c r="AQ542" s="1">
        <v>7</v>
      </c>
      <c r="AR542" s="4">
        <v>12.43</v>
      </c>
      <c r="AS542" s="41">
        <v>285</v>
      </c>
      <c r="AT542" s="41">
        <v>281</v>
      </c>
      <c r="AU542" s="41">
        <v>213</v>
      </c>
      <c r="AV542" s="21">
        <f t="shared" si="352"/>
        <v>0.50353356890459366</v>
      </c>
      <c r="AW542" s="26">
        <v>16.91</v>
      </c>
      <c r="AX542" s="42">
        <v>7</v>
      </c>
      <c r="AY542" s="41">
        <v>-1.196</v>
      </c>
      <c r="AZ542" s="1">
        <v>7</v>
      </c>
      <c r="BA542" s="43">
        <v>-1.4670000000000001</v>
      </c>
      <c r="BB542" s="16">
        <v>49.29</v>
      </c>
      <c r="BC542" s="26">
        <v>16.05</v>
      </c>
      <c r="BD542" s="43">
        <v>-0.17300000000000001</v>
      </c>
      <c r="BE542" s="43">
        <v>-1.8010000000000002</v>
      </c>
      <c r="BF542" s="16">
        <v>49.62</v>
      </c>
      <c r="BG542" s="21">
        <f t="shared" si="353"/>
        <v>7.0175438596491224E-2</v>
      </c>
      <c r="BH542" s="44">
        <f t="shared" si="354"/>
        <v>0.9364303178484108</v>
      </c>
      <c r="BI542" s="42">
        <f t="shared" si="355"/>
        <v>1006.605756444902</v>
      </c>
      <c r="BJ542" s="21">
        <f t="shared" si="356"/>
        <v>6.6057564449020223E-3</v>
      </c>
      <c r="BK542" s="26">
        <f t="shared" si="357"/>
        <v>2.125452291186964</v>
      </c>
      <c r="BL542" s="26">
        <f t="shared" si="358"/>
        <v>1.9736342703878953</v>
      </c>
      <c r="BM542" s="16">
        <f t="shared" si="359"/>
        <v>30.28769514941424</v>
      </c>
      <c r="BN542" s="16">
        <f t="shared" si="360"/>
        <v>31.046785253409581</v>
      </c>
      <c r="BO542" s="16">
        <f t="shared" si="361"/>
        <v>56.552212747653151</v>
      </c>
      <c r="BP542" s="16">
        <f t="shared" si="362"/>
        <v>55.64130462285874</v>
      </c>
      <c r="BQ542" s="16">
        <f t="shared" si="363"/>
        <v>0.91090812479441041</v>
      </c>
      <c r="BR542" s="1">
        <v>28</v>
      </c>
      <c r="BS542" s="1">
        <v>26</v>
      </c>
      <c r="BT542" s="42">
        <v>371</v>
      </c>
      <c r="BU542" s="42">
        <v>383</v>
      </c>
      <c r="BV542" s="42">
        <v>152</v>
      </c>
      <c r="BW542" s="42">
        <v>159</v>
      </c>
      <c r="BX542" s="42">
        <v>165</v>
      </c>
      <c r="BY542" s="42">
        <v>194</v>
      </c>
      <c r="BZ542" s="1">
        <v>345</v>
      </c>
      <c r="CA542" s="1">
        <v>335</v>
      </c>
      <c r="CB542" s="21">
        <f t="shared" si="364"/>
        <v>0.50735294117647056</v>
      </c>
      <c r="CC542" s="4">
        <v>2.95</v>
      </c>
      <c r="CD542" s="45">
        <f t="shared" si="365"/>
        <v>-0.76509187520558797</v>
      </c>
      <c r="CE542" s="26">
        <f t="shared" si="366"/>
        <v>2.6234583412908217</v>
      </c>
      <c r="CF542" s="26">
        <f t="shared" si="367"/>
        <v>2.442530179822489</v>
      </c>
      <c r="CG542" s="26">
        <f t="shared" si="368"/>
        <v>29.70237317438459</v>
      </c>
      <c r="CH542" s="26">
        <f t="shared" si="369"/>
        <v>31.54180948264597</v>
      </c>
      <c r="CI542" s="26">
        <f t="shared" si="370"/>
        <v>55.96711128087086</v>
      </c>
      <c r="CJ542" s="26">
        <f t="shared" si="371"/>
        <v>59.434901042347235</v>
      </c>
      <c r="CK542" s="16">
        <f t="shared" si="372"/>
        <v>4.3786978862707855</v>
      </c>
      <c r="CL542" s="42">
        <v>87</v>
      </c>
      <c r="CM542" s="42">
        <v>81</v>
      </c>
      <c r="CN542" s="42">
        <v>898</v>
      </c>
      <c r="CO542" s="42">
        <v>965</v>
      </c>
      <c r="CP542" s="42">
        <v>370</v>
      </c>
      <c r="CQ542" s="42">
        <v>434</v>
      </c>
      <c r="CR542" s="42">
        <v>491</v>
      </c>
      <c r="CS542" s="42">
        <v>501</v>
      </c>
      <c r="CT542" s="1">
        <v>4</v>
      </c>
      <c r="CU542" s="1">
        <v>4</v>
      </c>
      <c r="CV542" s="42">
        <f t="shared" si="373"/>
        <v>0</v>
      </c>
      <c r="CW542" s="26">
        <f t="shared" si="374"/>
        <v>0.28473691495463133</v>
      </c>
      <c r="CX542" s="26">
        <f t="shared" si="375"/>
        <v>0.28473691495463133</v>
      </c>
      <c r="CY542" s="26">
        <f t="shared" si="376"/>
        <v>0</v>
      </c>
      <c r="CZ542" s="13">
        <v>31</v>
      </c>
      <c r="DA542" s="13">
        <v>31</v>
      </c>
      <c r="DB542" s="27">
        <v>30.54</v>
      </c>
      <c r="DC542" s="27">
        <v>29.05</v>
      </c>
      <c r="DD542" s="27">
        <v>31.55</v>
      </c>
      <c r="DE542" s="27">
        <v>32.409999999999997</v>
      </c>
      <c r="DF542" s="1"/>
      <c r="DG542" s="1"/>
      <c r="DH542" s="21" t="str">
        <f t="shared" si="377"/>
        <v xml:space="preserve"> </v>
      </c>
      <c r="DI542" s="42"/>
      <c r="DJ542" s="42"/>
      <c r="DK542" s="1"/>
      <c r="DL542" s="1"/>
      <c r="DM542" s="1"/>
      <c r="DN542" s="1"/>
      <c r="DO542" s="1"/>
      <c r="DP542" s="1"/>
      <c r="DQ542" s="1"/>
      <c r="DR542" s="42"/>
      <c r="DS542" s="1"/>
      <c r="DT542" s="1"/>
      <c r="DU542" s="1"/>
      <c r="DV542" s="1"/>
      <c r="DW542" s="1"/>
      <c r="DX542" s="13"/>
    </row>
    <row r="543" spans="1:128" ht="25.5" x14ac:dyDescent="0.2">
      <c r="A543" s="13" t="s">
        <v>2007</v>
      </c>
      <c r="B543" s="13" t="s">
        <v>2008</v>
      </c>
      <c r="C543" s="39" t="s">
        <v>3578</v>
      </c>
      <c r="D543" s="1" t="s">
        <v>145</v>
      </c>
      <c r="E543" s="13" t="s">
        <v>844</v>
      </c>
      <c r="F543" s="13">
        <v>43</v>
      </c>
      <c r="G543" s="13">
        <v>2</v>
      </c>
      <c r="H543" s="13">
        <v>4</v>
      </c>
      <c r="I543" s="40">
        <f t="shared" si="336"/>
        <v>6</v>
      </c>
      <c r="J543" s="19">
        <f t="shared" si="337"/>
        <v>0.84030344290987424</v>
      </c>
      <c r="K543" s="1">
        <v>2</v>
      </c>
      <c r="L543" s="1">
        <v>4</v>
      </c>
      <c r="M543" s="1">
        <v>0</v>
      </c>
      <c r="N543" s="1">
        <v>70</v>
      </c>
      <c r="O543" s="1">
        <v>15</v>
      </c>
      <c r="P543" s="1">
        <v>21</v>
      </c>
      <c r="Q543" s="1">
        <v>52</v>
      </c>
      <c r="R543" s="15">
        <f t="shared" si="338"/>
        <v>2.8571428571428571E-2</v>
      </c>
      <c r="S543" s="15">
        <f t="shared" si="339"/>
        <v>1.8867924528301886E-2</v>
      </c>
      <c r="T543" s="16">
        <v>428.4166666667</v>
      </c>
      <c r="U543" s="16">
        <f t="shared" si="340"/>
        <v>9.9631782945744192</v>
      </c>
      <c r="V543" s="16">
        <v>425.4</v>
      </c>
      <c r="W543" s="16">
        <f t="shared" si="341"/>
        <v>9.8930232558139526</v>
      </c>
      <c r="X543" s="16">
        <v>1595.13</v>
      </c>
      <c r="Y543" s="16">
        <f t="shared" si="342"/>
        <v>37.096046511627911</v>
      </c>
      <c r="Z543" s="21">
        <f t="shared" si="343"/>
        <v>0.21053881902273164</v>
      </c>
      <c r="AA543" s="20">
        <f t="shared" si="344"/>
        <v>65.600000000000009</v>
      </c>
      <c r="AB543">
        <v>5</v>
      </c>
      <c r="AC543" s="1">
        <v>44</v>
      </c>
      <c r="AD543" s="1">
        <v>41</v>
      </c>
      <c r="AE543" s="1">
        <v>9</v>
      </c>
      <c r="AF543" s="1">
        <v>14</v>
      </c>
      <c r="AG543" s="15">
        <f t="shared" si="345"/>
        <v>0.13333333333333333</v>
      </c>
      <c r="AH543" s="15">
        <f t="shared" si="346"/>
        <v>0.26666666666666666</v>
      </c>
      <c r="AI543" s="15">
        <f t="shared" si="347"/>
        <v>0.4</v>
      </c>
      <c r="AJ543" s="1">
        <v>142</v>
      </c>
      <c r="AK543" s="21">
        <f t="shared" si="348"/>
        <v>0.35949367088607592</v>
      </c>
      <c r="AL543" s="1">
        <v>127</v>
      </c>
      <c r="AM543" s="21">
        <f t="shared" si="349"/>
        <v>0.32151898734177214</v>
      </c>
      <c r="AN543" s="1">
        <v>126</v>
      </c>
      <c r="AO543" s="21">
        <f t="shared" si="350"/>
        <v>0.31898734177215188</v>
      </c>
      <c r="AP543" s="21">
        <f t="shared" si="351"/>
        <v>0.52788104089219334</v>
      </c>
      <c r="AQ543" s="1">
        <v>19</v>
      </c>
      <c r="AR543" s="4">
        <v>2.68</v>
      </c>
      <c r="AS543" s="41">
        <v>178</v>
      </c>
      <c r="AT543" s="41">
        <v>160</v>
      </c>
      <c r="AU543" s="41">
        <v>125</v>
      </c>
      <c r="AV543" s="21">
        <f t="shared" si="352"/>
        <v>0.52662721893491127</v>
      </c>
      <c r="AW543" s="26">
        <v>17.260000000000002</v>
      </c>
      <c r="AX543" s="42">
        <v>12</v>
      </c>
      <c r="AY543" s="41">
        <v>0.13500000000000001</v>
      </c>
      <c r="AZ543" s="1">
        <v>12</v>
      </c>
      <c r="BA543" s="43">
        <v>-0.375</v>
      </c>
      <c r="BB543" s="16">
        <v>49.83</v>
      </c>
      <c r="BC543" s="26">
        <v>17.55</v>
      </c>
      <c r="BD543" s="43">
        <v>0.23300000000000001</v>
      </c>
      <c r="BE543" s="43">
        <v>-0.70399999999999996</v>
      </c>
      <c r="BF543" s="16">
        <v>48.83</v>
      </c>
      <c r="BG543" s="21">
        <f t="shared" si="353"/>
        <v>6.097560975609756E-2</v>
      </c>
      <c r="BH543" s="44">
        <f t="shared" si="354"/>
        <v>0.93069306930693074</v>
      </c>
      <c r="BI543" s="42">
        <f t="shared" si="355"/>
        <v>991.66867906302832</v>
      </c>
      <c r="BJ543" s="21">
        <f t="shared" si="356"/>
        <v>-8.3313209369716978E-3</v>
      </c>
      <c r="BK543" s="26">
        <f t="shared" si="357"/>
        <v>2.1156558533145278</v>
      </c>
      <c r="BL543" s="26">
        <f t="shared" si="358"/>
        <v>1.9746121297602259</v>
      </c>
      <c r="BM543" s="16">
        <f t="shared" si="359"/>
        <v>34.696755994358249</v>
      </c>
      <c r="BN543" s="16">
        <f t="shared" si="360"/>
        <v>28.490832157968974</v>
      </c>
      <c r="BO543" s="16">
        <f t="shared" si="361"/>
        <v>55.994358251057832</v>
      </c>
      <c r="BP543" s="16">
        <f t="shared" si="362"/>
        <v>49.083215796897044</v>
      </c>
      <c r="BQ543" s="16">
        <f t="shared" si="363"/>
        <v>6.9111424541607889</v>
      </c>
      <c r="BR543" s="1">
        <v>15</v>
      </c>
      <c r="BS543" s="1">
        <v>14</v>
      </c>
      <c r="BT543" s="42">
        <v>231</v>
      </c>
      <c r="BU543" s="42">
        <v>188</v>
      </c>
      <c r="BV543" s="42">
        <v>61</v>
      </c>
      <c r="BW543" s="42">
        <v>66</v>
      </c>
      <c r="BX543" s="42">
        <v>80</v>
      </c>
      <c r="BY543" s="42">
        <v>90</v>
      </c>
      <c r="BZ543" s="1">
        <v>171</v>
      </c>
      <c r="CA543" s="1">
        <v>172</v>
      </c>
      <c r="CB543" s="21">
        <f t="shared" si="364"/>
        <v>0.49854227405247814</v>
      </c>
      <c r="CC543" s="4">
        <v>-1.91</v>
      </c>
      <c r="CD543" s="45">
        <f t="shared" si="365"/>
        <v>6.4809974727481503</v>
      </c>
      <c r="CE543" s="26">
        <f t="shared" si="366"/>
        <v>2.8963156607925371</v>
      </c>
      <c r="CF543" s="26">
        <f t="shared" si="367"/>
        <v>2.444941791578116</v>
      </c>
      <c r="CG543" s="26">
        <f t="shared" si="368"/>
        <v>31.257640443098683</v>
      </c>
      <c r="CH543" s="26">
        <f t="shared" si="369"/>
        <v>30.50535066107464</v>
      </c>
      <c r="CI543" s="26">
        <f t="shared" si="370"/>
        <v>56.384119162701474</v>
      </c>
      <c r="CJ543" s="26">
        <f t="shared" si="371"/>
        <v>53.901562882022148</v>
      </c>
      <c r="CK543" s="16">
        <f t="shared" si="372"/>
        <v>4.4285861734814631</v>
      </c>
      <c r="CL543" s="42">
        <v>77</v>
      </c>
      <c r="CM543" s="42">
        <v>65</v>
      </c>
      <c r="CN543" s="42">
        <v>754</v>
      </c>
      <c r="CO543" s="42">
        <v>746</v>
      </c>
      <c r="CP543" s="42">
        <v>273</v>
      </c>
      <c r="CQ543" s="42">
        <v>292</v>
      </c>
      <c r="CR543" s="42">
        <v>330</v>
      </c>
      <c r="CS543" s="42">
        <v>395</v>
      </c>
      <c r="CT543" s="1">
        <v>5</v>
      </c>
      <c r="CU543" s="1">
        <v>6</v>
      </c>
      <c r="CV543" s="42">
        <f t="shared" si="373"/>
        <v>1</v>
      </c>
      <c r="CW543" s="26">
        <f t="shared" si="374"/>
        <v>0.70025286909156181</v>
      </c>
      <c r="CX543" s="26">
        <f t="shared" si="375"/>
        <v>0.84030344290987413</v>
      </c>
      <c r="CY543" s="26">
        <f t="shared" si="376"/>
        <v>0.14005057381831237</v>
      </c>
      <c r="CZ543" s="13">
        <v>17</v>
      </c>
      <c r="DA543" s="13">
        <v>16</v>
      </c>
      <c r="DB543" s="27">
        <v>15.7</v>
      </c>
      <c r="DC543" s="27">
        <v>16.7</v>
      </c>
      <c r="DD543" s="27">
        <v>15.53</v>
      </c>
      <c r="DE543" s="27">
        <v>16.72</v>
      </c>
      <c r="DF543" s="13">
        <v>1</v>
      </c>
      <c r="DG543" s="13">
        <v>3</v>
      </c>
      <c r="DH543" s="21">
        <f t="shared" si="377"/>
        <v>0.25</v>
      </c>
      <c r="DI543" s="42">
        <v>2</v>
      </c>
      <c r="DJ543" s="42">
        <v>0</v>
      </c>
      <c r="DK543" s="13">
        <v>0</v>
      </c>
      <c r="DL543" s="13">
        <v>0</v>
      </c>
      <c r="DM543" s="13">
        <v>0</v>
      </c>
      <c r="DN543" s="13">
        <v>0</v>
      </c>
      <c r="DO543" s="13">
        <v>0</v>
      </c>
      <c r="DP543" s="13">
        <v>0</v>
      </c>
      <c r="DQ543" s="1"/>
      <c r="DR543" s="42"/>
      <c r="DS543" s="1"/>
      <c r="DT543" s="1"/>
      <c r="DU543" s="1"/>
      <c r="DV543" s="1"/>
      <c r="DW543" s="1"/>
      <c r="DX543" s="13"/>
    </row>
    <row r="544" spans="1:128" ht="25.5" x14ac:dyDescent="0.2">
      <c r="A544" s="13" t="s">
        <v>1384</v>
      </c>
      <c r="B544" s="13" t="s">
        <v>2008</v>
      </c>
      <c r="C544" s="39" t="s">
        <v>3579</v>
      </c>
      <c r="D544" s="1" t="s">
        <v>363</v>
      </c>
      <c r="E544" s="13" t="s">
        <v>146</v>
      </c>
      <c r="F544" s="13">
        <v>6</v>
      </c>
      <c r="G544" s="13">
        <v>0</v>
      </c>
      <c r="H544" s="13">
        <v>0</v>
      </c>
      <c r="I544" s="40">
        <f t="shared" si="336"/>
        <v>0</v>
      </c>
      <c r="J544" s="19">
        <f t="shared" si="337"/>
        <v>0</v>
      </c>
      <c r="K544" s="1">
        <v>0</v>
      </c>
      <c r="L544" s="1">
        <v>0</v>
      </c>
      <c r="M544" s="1">
        <v>0</v>
      </c>
      <c r="N544" s="1">
        <v>10</v>
      </c>
      <c r="O544" s="1">
        <v>4</v>
      </c>
      <c r="P544" s="1">
        <v>6</v>
      </c>
      <c r="Q544" s="1">
        <v>9</v>
      </c>
      <c r="R544" s="15">
        <f t="shared" si="338"/>
        <v>0</v>
      </c>
      <c r="S544" s="15">
        <f t="shared" si="339"/>
        <v>0</v>
      </c>
      <c r="T544" s="16">
        <v>64.683333333299998</v>
      </c>
      <c r="U544" s="16">
        <f t="shared" si="340"/>
        <v>10.78055555555</v>
      </c>
      <c r="V544" s="16">
        <v>64.790000000000006</v>
      </c>
      <c r="W544" s="16">
        <f t="shared" si="341"/>
        <v>10.798333333333334</v>
      </c>
      <c r="X544" s="16">
        <v>224.03</v>
      </c>
      <c r="Y544" s="16">
        <f t="shared" si="342"/>
        <v>37.338333333333331</v>
      </c>
      <c r="Z544" s="21">
        <f t="shared" si="343"/>
        <v>0.22432657018212038</v>
      </c>
      <c r="AA544" s="20">
        <f t="shared" si="344"/>
        <v>0</v>
      </c>
      <c r="AB544">
        <v>0</v>
      </c>
      <c r="AC544" s="1">
        <v>3</v>
      </c>
      <c r="AD544" s="1">
        <v>2</v>
      </c>
      <c r="AE544" s="1">
        <v>1</v>
      </c>
      <c r="AF544" s="1">
        <v>2</v>
      </c>
      <c r="AG544" s="15">
        <f t="shared" si="345"/>
        <v>0</v>
      </c>
      <c r="AH544" s="15">
        <f t="shared" si="346"/>
        <v>0</v>
      </c>
      <c r="AI544" s="15">
        <f t="shared" si="347"/>
        <v>0</v>
      </c>
      <c r="AJ544" s="1">
        <v>27</v>
      </c>
      <c r="AK544" s="21">
        <f t="shared" si="348"/>
        <v>0.43548387096774194</v>
      </c>
      <c r="AL544" s="1">
        <v>14</v>
      </c>
      <c r="AM544" s="21">
        <f t="shared" si="349"/>
        <v>0.22580645161290322</v>
      </c>
      <c r="AN544" s="1">
        <v>21</v>
      </c>
      <c r="AO544" s="21">
        <f t="shared" si="350"/>
        <v>0.33870967741935482</v>
      </c>
      <c r="AP544" s="21">
        <f t="shared" si="351"/>
        <v>0.65853658536585369</v>
      </c>
      <c r="AQ544" s="1">
        <v>14</v>
      </c>
      <c r="AR544" s="4">
        <v>8.7100000000000009</v>
      </c>
      <c r="AS544" s="41">
        <v>31</v>
      </c>
      <c r="AT544" s="41">
        <v>20</v>
      </c>
      <c r="AU544" s="41">
        <v>17</v>
      </c>
      <c r="AV544" s="21">
        <f t="shared" si="352"/>
        <v>0.60784313725490191</v>
      </c>
      <c r="AW544" s="26">
        <v>17.010000000000002</v>
      </c>
      <c r="AX544" s="42">
        <v>13</v>
      </c>
      <c r="AY544" s="41">
        <v>-0.21</v>
      </c>
      <c r="AZ544" s="1">
        <v>14</v>
      </c>
      <c r="BA544" s="43">
        <v>-7.9</v>
      </c>
      <c r="BB544" s="16">
        <v>47.27</v>
      </c>
      <c r="BC544" s="26">
        <v>17.5</v>
      </c>
      <c r="BD544" s="43">
        <v>-1.2170000000000001</v>
      </c>
      <c r="BE544" s="43">
        <v>3.911</v>
      </c>
      <c r="BF544" s="16">
        <v>50.56</v>
      </c>
      <c r="BG544" s="21">
        <f t="shared" si="353"/>
        <v>3.0303030303030304E-2</v>
      </c>
      <c r="BH544" s="44">
        <f t="shared" si="354"/>
        <v>1</v>
      </c>
      <c r="BI544" s="42">
        <f t="shared" si="355"/>
        <v>1030.3030303030303</v>
      </c>
      <c r="BJ544" s="21">
        <f t="shared" si="356"/>
        <v>3.0303030303030304E-2</v>
      </c>
      <c r="BK544" s="26">
        <f t="shared" si="357"/>
        <v>0.92606883778360849</v>
      </c>
      <c r="BL544" s="26">
        <f t="shared" si="358"/>
        <v>0</v>
      </c>
      <c r="BM544" s="16">
        <f t="shared" si="359"/>
        <v>30.560271646859078</v>
      </c>
      <c r="BN544" s="16">
        <f t="shared" si="360"/>
        <v>18.521376755672168</v>
      </c>
      <c r="BO544" s="16">
        <f t="shared" si="361"/>
        <v>72.233369347121467</v>
      </c>
      <c r="BP544" s="16">
        <f t="shared" si="362"/>
        <v>40.747028862478778</v>
      </c>
      <c r="BQ544" s="16">
        <f t="shared" si="363"/>
        <v>31.486340484642689</v>
      </c>
      <c r="BR544" s="1">
        <v>1</v>
      </c>
      <c r="BS544" s="1">
        <v>0</v>
      </c>
      <c r="BT544" s="42">
        <v>32</v>
      </c>
      <c r="BU544" s="42">
        <v>20</v>
      </c>
      <c r="BV544" s="42">
        <v>14</v>
      </c>
      <c r="BW544" s="42">
        <v>8</v>
      </c>
      <c r="BX544" s="42">
        <v>16</v>
      </c>
      <c r="BY544" s="42">
        <v>31</v>
      </c>
      <c r="BZ544" s="1">
        <v>34</v>
      </c>
      <c r="CA544" s="1">
        <v>13</v>
      </c>
      <c r="CB544" s="21">
        <f t="shared" si="364"/>
        <v>0.72340425531914898</v>
      </c>
      <c r="CC544" s="4">
        <v>17.46</v>
      </c>
      <c r="CD544" s="45">
        <f t="shared" si="365"/>
        <v>15.780462435862201</v>
      </c>
      <c r="CE544" s="26">
        <f t="shared" si="366"/>
        <v>2.9460340133017904</v>
      </c>
      <c r="CF544" s="26">
        <f t="shared" si="367"/>
        <v>3.7494978351113697</v>
      </c>
      <c r="CG544" s="26">
        <f t="shared" si="368"/>
        <v>36.155871981431062</v>
      </c>
      <c r="CH544" s="26">
        <f t="shared" si="369"/>
        <v>30.799446502700537</v>
      </c>
      <c r="CI544" s="26">
        <f t="shared" si="370"/>
        <v>71.240458867116018</v>
      </c>
      <c r="CJ544" s="26">
        <f t="shared" si="371"/>
        <v>54.099897335178333</v>
      </c>
      <c r="CK544" s="16">
        <f t="shared" si="372"/>
        <v>14.345778952705004</v>
      </c>
      <c r="CL544" s="42">
        <v>11</v>
      </c>
      <c r="CM544" s="42">
        <v>14</v>
      </c>
      <c r="CN544" s="42">
        <v>124</v>
      </c>
      <c r="CO544" s="42">
        <v>101</v>
      </c>
      <c r="CP544" s="42">
        <v>65</v>
      </c>
      <c r="CQ544" s="42">
        <v>45</v>
      </c>
      <c r="CR544" s="42">
        <v>42</v>
      </c>
      <c r="CS544" s="42">
        <v>66</v>
      </c>
      <c r="CT544" s="1">
        <v>0</v>
      </c>
      <c r="CU544" s="1">
        <v>0</v>
      </c>
      <c r="CV544" s="42">
        <f t="shared" si="373"/>
        <v>0</v>
      </c>
      <c r="CW544" s="26">
        <f t="shared" si="374"/>
        <v>0</v>
      </c>
      <c r="CX544" s="26">
        <f t="shared" si="375"/>
        <v>0</v>
      </c>
      <c r="CY544" s="26">
        <f t="shared" si="376"/>
        <v>0</v>
      </c>
      <c r="CZ544" s="13">
        <v>2</v>
      </c>
      <c r="DA544" s="13">
        <v>1</v>
      </c>
      <c r="DB544" s="27">
        <v>2.67</v>
      </c>
      <c r="DC544" s="27">
        <v>2.92</v>
      </c>
      <c r="DD544" s="27">
        <v>2.68</v>
      </c>
      <c r="DE544" s="27">
        <v>2.5099999999999998</v>
      </c>
      <c r="DF544" s="13">
        <v>26</v>
      </c>
      <c r="DG544" s="13">
        <v>31</v>
      </c>
      <c r="DH544" s="21">
        <f t="shared" si="377"/>
        <v>0.45614035087719296</v>
      </c>
      <c r="DI544" s="42">
        <v>23</v>
      </c>
      <c r="DJ544" s="42">
        <v>11</v>
      </c>
      <c r="DK544" s="13">
        <v>2</v>
      </c>
      <c r="DL544" s="13">
        <v>0</v>
      </c>
      <c r="DM544" s="13">
        <v>8.7000000000000008E-2</v>
      </c>
      <c r="DN544" s="13">
        <v>0</v>
      </c>
      <c r="DO544" s="13">
        <v>0</v>
      </c>
      <c r="DP544" s="13">
        <v>0</v>
      </c>
      <c r="DQ544" s="13">
        <v>14</v>
      </c>
      <c r="DR544" s="46">
        <v>6</v>
      </c>
      <c r="DS544" s="13">
        <v>1</v>
      </c>
      <c r="DT544" s="13">
        <v>1</v>
      </c>
      <c r="DU544" s="13">
        <v>0</v>
      </c>
      <c r="DV544" s="13">
        <v>0</v>
      </c>
      <c r="DW544" s="13">
        <v>0</v>
      </c>
      <c r="DX544" s="13">
        <v>0</v>
      </c>
    </row>
    <row r="545" spans="1:128" ht="25.5" x14ac:dyDescent="0.2">
      <c r="A545" s="13" t="s">
        <v>922</v>
      </c>
      <c r="B545" s="13" t="s">
        <v>2014</v>
      </c>
      <c r="C545" s="39" t="s">
        <v>3580</v>
      </c>
      <c r="D545" s="1" t="s">
        <v>219</v>
      </c>
      <c r="E545" s="13" t="s">
        <v>129</v>
      </c>
      <c r="F545" s="13">
        <v>70</v>
      </c>
      <c r="G545" s="13">
        <v>3</v>
      </c>
      <c r="H545" s="13">
        <v>5</v>
      </c>
      <c r="I545" s="40">
        <f t="shared" si="336"/>
        <v>8</v>
      </c>
      <c r="J545" s="19">
        <f t="shared" si="337"/>
        <v>0.74630733350605094</v>
      </c>
      <c r="K545" s="1">
        <v>3</v>
      </c>
      <c r="L545" s="1">
        <v>4</v>
      </c>
      <c r="M545" s="1">
        <v>1</v>
      </c>
      <c r="N545" s="1">
        <v>28</v>
      </c>
      <c r="O545" s="1">
        <v>16</v>
      </c>
      <c r="P545" s="1">
        <v>13</v>
      </c>
      <c r="Q545" s="1">
        <v>42</v>
      </c>
      <c r="R545" s="15">
        <f t="shared" si="338"/>
        <v>0.10714285714285714</v>
      </c>
      <c r="S545" s="15">
        <f t="shared" si="339"/>
        <v>5.2631578947368418E-2</v>
      </c>
      <c r="T545" s="16">
        <v>643.16666666670005</v>
      </c>
      <c r="U545" s="16">
        <f t="shared" si="340"/>
        <v>9.1880952380957144</v>
      </c>
      <c r="V545" s="16">
        <v>630.95000000000005</v>
      </c>
      <c r="W545" s="16">
        <f t="shared" si="341"/>
        <v>9.0135714285714297</v>
      </c>
      <c r="X545" s="16">
        <v>2661.03</v>
      </c>
      <c r="Y545" s="16">
        <f t="shared" si="342"/>
        <v>38.014714285714291</v>
      </c>
      <c r="Z545" s="21">
        <f t="shared" si="343"/>
        <v>0.19166276830357412</v>
      </c>
      <c r="AA545" s="20">
        <f t="shared" si="344"/>
        <v>58.947368421052637</v>
      </c>
      <c r="AB545">
        <v>15</v>
      </c>
      <c r="AC545" s="1">
        <v>110</v>
      </c>
      <c r="AD545" s="1">
        <v>68</v>
      </c>
      <c r="AE545" s="1">
        <v>20</v>
      </c>
      <c r="AF545" s="1">
        <v>11</v>
      </c>
      <c r="AG545" s="15">
        <f t="shared" si="345"/>
        <v>0.15789473684210525</v>
      </c>
      <c r="AH545" s="15">
        <f t="shared" si="346"/>
        <v>0.26315789473684209</v>
      </c>
      <c r="AI545" s="15">
        <f t="shared" si="347"/>
        <v>0.42105263157894735</v>
      </c>
      <c r="AJ545" s="1">
        <v>125</v>
      </c>
      <c r="AK545" s="21">
        <f t="shared" si="348"/>
        <v>0.23584905660377359</v>
      </c>
      <c r="AL545" s="1">
        <v>171</v>
      </c>
      <c r="AM545" s="21">
        <f t="shared" si="349"/>
        <v>0.32264150943396225</v>
      </c>
      <c r="AN545" s="1">
        <v>234</v>
      </c>
      <c r="AO545" s="21">
        <f t="shared" si="350"/>
        <v>0.44150943396226416</v>
      </c>
      <c r="AP545" s="21">
        <f t="shared" si="351"/>
        <v>0.42229729729729731</v>
      </c>
      <c r="AQ545" s="1">
        <v>2</v>
      </c>
      <c r="AR545" s="4">
        <v>-14.65</v>
      </c>
      <c r="AS545" s="41">
        <v>195</v>
      </c>
      <c r="AT545" s="41">
        <v>236</v>
      </c>
      <c r="AU545" s="41">
        <v>187</v>
      </c>
      <c r="AV545" s="21">
        <f t="shared" si="352"/>
        <v>0.45243619489559167</v>
      </c>
      <c r="AW545" s="26">
        <v>16.71</v>
      </c>
      <c r="AX545" s="42">
        <v>13</v>
      </c>
      <c r="AY545" s="41">
        <v>-0.39100000000000001</v>
      </c>
      <c r="AZ545" s="1">
        <v>13</v>
      </c>
      <c r="BA545" s="43">
        <v>-1.7669999999999999</v>
      </c>
      <c r="BB545" s="16">
        <v>49.13</v>
      </c>
      <c r="BC545" s="26">
        <v>16.3</v>
      </c>
      <c r="BD545" s="43">
        <v>-3.07</v>
      </c>
      <c r="BE545" s="43">
        <v>3.177</v>
      </c>
      <c r="BF545" s="16">
        <v>51.49</v>
      </c>
      <c r="BG545" s="21">
        <f t="shared" si="353"/>
        <v>6.7857142857142852E-2</v>
      </c>
      <c r="BH545" s="44">
        <f t="shared" si="354"/>
        <v>0.91914893617021276</v>
      </c>
      <c r="BI545" s="42">
        <f t="shared" si="355"/>
        <v>987.00607902735567</v>
      </c>
      <c r="BJ545" s="21">
        <f t="shared" si="356"/>
        <v>-1.2993920972644388E-2</v>
      </c>
      <c r="BK545" s="26">
        <f t="shared" si="357"/>
        <v>1.8067992709406449</v>
      </c>
      <c r="BL545" s="26">
        <f t="shared" si="358"/>
        <v>1.8067992709406449</v>
      </c>
      <c r="BM545" s="16">
        <f t="shared" si="359"/>
        <v>26.626515571756872</v>
      </c>
      <c r="BN545" s="16">
        <f t="shared" si="360"/>
        <v>22.347254140581658</v>
      </c>
      <c r="BO545" s="16">
        <f t="shared" si="361"/>
        <v>49.449243204691335</v>
      </c>
      <c r="BP545" s="16">
        <f t="shared" si="362"/>
        <v>44.789602979633884</v>
      </c>
      <c r="BQ545" s="16">
        <f t="shared" si="363"/>
        <v>4.6596402250574513</v>
      </c>
      <c r="BR545" s="1">
        <v>19</v>
      </c>
      <c r="BS545" s="1">
        <v>19</v>
      </c>
      <c r="BT545" s="42">
        <v>261</v>
      </c>
      <c r="BU545" s="42">
        <v>216</v>
      </c>
      <c r="BV545" s="42">
        <v>100</v>
      </c>
      <c r="BW545" s="42">
        <v>97</v>
      </c>
      <c r="BX545" s="42">
        <v>139</v>
      </c>
      <c r="BY545" s="42">
        <v>140</v>
      </c>
      <c r="BZ545" s="1">
        <v>255</v>
      </c>
      <c r="CA545" s="1">
        <v>230</v>
      </c>
      <c r="CB545" s="21">
        <f t="shared" si="364"/>
        <v>0.52577319587628868</v>
      </c>
      <c r="CC545" s="4">
        <v>-1.44</v>
      </c>
      <c r="CD545" s="45">
        <f t="shared" si="365"/>
        <v>1.4905050899223173</v>
      </c>
      <c r="CE545" s="26">
        <f t="shared" si="366"/>
        <v>3.1566724163199962</v>
      </c>
      <c r="CF545" s="26">
        <f t="shared" si="367"/>
        <v>2.5704332532891394</v>
      </c>
      <c r="CG545" s="26">
        <f t="shared" si="368"/>
        <v>32.33334460716339</v>
      </c>
      <c r="CH545" s="26">
        <f t="shared" si="369"/>
        <v>28.16202748559768</v>
      </c>
      <c r="CI545" s="26">
        <f t="shared" si="370"/>
        <v>59.165060145883359</v>
      </c>
      <c r="CJ545" s="26">
        <f t="shared" si="371"/>
        <v>52.626238712077651</v>
      </c>
      <c r="CK545" s="16">
        <f t="shared" si="372"/>
        <v>-1.8791812087482569</v>
      </c>
      <c r="CL545" s="42">
        <v>140</v>
      </c>
      <c r="CM545" s="42">
        <v>114</v>
      </c>
      <c r="CN545" s="42">
        <v>1294</v>
      </c>
      <c r="CO545" s="42">
        <v>1135</v>
      </c>
      <c r="CP545" s="42">
        <v>527</v>
      </c>
      <c r="CQ545" s="42">
        <v>486</v>
      </c>
      <c r="CR545" s="42">
        <v>599</v>
      </c>
      <c r="CS545" s="42">
        <v>663</v>
      </c>
      <c r="CT545" s="1">
        <v>12</v>
      </c>
      <c r="CU545" s="1">
        <v>7</v>
      </c>
      <c r="CV545" s="42">
        <f t="shared" si="373"/>
        <v>-5</v>
      </c>
      <c r="CW545" s="26">
        <f t="shared" si="374"/>
        <v>1.1194610002590764</v>
      </c>
      <c r="CX545" s="26">
        <f t="shared" si="375"/>
        <v>0.65301891681779456</v>
      </c>
      <c r="CY545" s="26">
        <f t="shared" si="376"/>
        <v>-0.4664420834412818</v>
      </c>
      <c r="CZ545" s="13">
        <v>22</v>
      </c>
      <c r="DA545" s="13">
        <v>19</v>
      </c>
      <c r="DB545" s="27">
        <v>27.97</v>
      </c>
      <c r="DC545" s="27">
        <v>23.03</v>
      </c>
      <c r="DD545" s="27">
        <v>25.13</v>
      </c>
      <c r="DE545" s="27">
        <v>22.82</v>
      </c>
      <c r="DF545" s="13">
        <v>0</v>
      </c>
      <c r="DG545" s="13">
        <v>0</v>
      </c>
      <c r="DH545" s="21" t="str">
        <f t="shared" si="377"/>
        <v xml:space="preserve"> </v>
      </c>
      <c r="DI545" s="42"/>
      <c r="DJ545" s="42"/>
      <c r="DK545" s="1"/>
      <c r="DL545" s="1"/>
      <c r="DM545" s="1"/>
      <c r="DN545" s="1"/>
      <c r="DO545" s="1"/>
      <c r="DP545" s="1"/>
      <c r="DQ545" s="1"/>
      <c r="DR545" s="42"/>
      <c r="DS545" s="1"/>
      <c r="DT545" s="1"/>
      <c r="DU545" s="1"/>
      <c r="DV545" s="1"/>
      <c r="DW545" s="1"/>
      <c r="DX545" s="13"/>
    </row>
    <row r="546" spans="1:128" ht="25.5" x14ac:dyDescent="0.2">
      <c r="A546" s="13" t="s">
        <v>755</v>
      </c>
      <c r="B546" s="13" t="s">
        <v>2014</v>
      </c>
      <c r="C546" s="39" t="s">
        <v>3581</v>
      </c>
      <c r="D546" s="1" t="s">
        <v>314</v>
      </c>
      <c r="E546" s="13" t="s">
        <v>173</v>
      </c>
      <c r="F546" s="13">
        <v>15</v>
      </c>
      <c r="G546" s="13">
        <v>1</v>
      </c>
      <c r="H546" s="13">
        <v>0</v>
      </c>
      <c r="I546" s="40">
        <f t="shared" si="336"/>
        <v>1</v>
      </c>
      <c r="J546" s="19">
        <f t="shared" si="337"/>
        <v>0.25245441795227874</v>
      </c>
      <c r="K546" s="1">
        <v>1</v>
      </c>
      <c r="L546" s="1">
        <v>0</v>
      </c>
      <c r="M546" s="1">
        <v>0</v>
      </c>
      <c r="N546" s="1">
        <v>20</v>
      </c>
      <c r="O546" s="1">
        <v>10</v>
      </c>
      <c r="P546" s="1">
        <v>16</v>
      </c>
      <c r="Q546" s="1">
        <v>14</v>
      </c>
      <c r="R546" s="15">
        <f t="shared" si="338"/>
        <v>0.05</v>
      </c>
      <c r="S546" s="15">
        <f t="shared" si="339"/>
        <v>2.1739130434782608E-2</v>
      </c>
      <c r="T546" s="16">
        <v>237.6666666667</v>
      </c>
      <c r="U546" s="16">
        <f t="shared" si="340"/>
        <v>15.844444444446667</v>
      </c>
      <c r="V546" s="16">
        <v>227.98</v>
      </c>
      <c r="W546" s="16">
        <f t="shared" si="341"/>
        <v>15.198666666666666</v>
      </c>
      <c r="X546" s="16">
        <v>521.79</v>
      </c>
      <c r="Y546" s="16">
        <f t="shared" si="342"/>
        <v>34.785999999999994</v>
      </c>
      <c r="Z546" s="21">
        <f t="shared" si="343"/>
        <v>0.30406658041799489</v>
      </c>
      <c r="AA546" s="20">
        <f t="shared" si="344"/>
        <v>0</v>
      </c>
      <c r="AB546">
        <v>21</v>
      </c>
      <c r="AC546" s="1">
        <v>17</v>
      </c>
      <c r="AD546" s="1">
        <v>21</v>
      </c>
      <c r="AE546" s="1">
        <v>3</v>
      </c>
      <c r="AF546" s="1">
        <v>1</v>
      </c>
      <c r="AG546" s="15">
        <f t="shared" si="345"/>
        <v>0.16666666666666666</v>
      </c>
      <c r="AH546" s="15">
        <f t="shared" si="346"/>
        <v>0</v>
      </c>
      <c r="AI546" s="15">
        <f t="shared" si="347"/>
        <v>0.16666666666666666</v>
      </c>
      <c r="AJ546" s="1">
        <v>64</v>
      </c>
      <c r="AK546" s="21">
        <f t="shared" si="348"/>
        <v>0.30331753554502372</v>
      </c>
      <c r="AL546" s="1">
        <v>64</v>
      </c>
      <c r="AM546" s="21">
        <f t="shared" si="349"/>
        <v>0.30331753554502372</v>
      </c>
      <c r="AN546" s="1">
        <v>83</v>
      </c>
      <c r="AO546" s="21">
        <f t="shared" si="350"/>
        <v>0.39336492890995262</v>
      </c>
      <c r="AP546" s="21">
        <f t="shared" si="351"/>
        <v>0.5</v>
      </c>
      <c r="AQ546" s="1">
        <v>5</v>
      </c>
      <c r="AR546" s="4">
        <v>0.83</v>
      </c>
      <c r="AS546" s="41">
        <v>91</v>
      </c>
      <c r="AT546" s="41">
        <v>77</v>
      </c>
      <c r="AU546" s="41">
        <v>46</v>
      </c>
      <c r="AV546" s="21">
        <f t="shared" si="352"/>
        <v>0.54166666666666663</v>
      </c>
      <c r="AW546" s="26">
        <v>17.02</v>
      </c>
      <c r="AX546" s="42">
        <v>8</v>
      </c>
      <c r="AY546" s="41">
        <v>-0.44400000000000001</v>
      </c>
      <c r="AZ546" s="1">
        <v>8</v>
      </c>
      <c r="BA546" s="43">
        <v>-2.6589999999999998</v>
      </c>
      <c r="BB546" s="16">
        <v>48.96</v>
      </c>
      <c r="BC546" s="26">
        <v>16.420000000000002</v>
      </c>
      <c r="BD546" s="43">
        <v>-1.913</v>
      </c>
      <c r="BE546" s="43">
        <v>1.9550000000000001</v>
      </c>
      <c r="BF546" s="16">
        <v>52.86</v>
      </c>
      <c r="BG546" s="21">
        <f t="shared" si="353"/>
        <v>6.5934065934065936E-2</v>
      </c>
      <c r="BH546" s="44">
        <f t="shared" si="354"/>
        <v>0.97222222222222221</v>
      </c>
      <c r="BI546" s="42">
        <f t="shared" si="355"/>
        <v>1038.1562881562882</v>
      </c>
      <c r="BJ546" s="21">
        <f t="shared" si="356"/>
        <v>3.8156288156288146E-2</v>
      </c>
      <c r="BK546" s="26">
        <f t="shared" si="357"/>
        <v>1.5790858847267306</v>
      </c>
      <c r="BL546" s="26">
        <f t="shared" si="358"/>
        <v>0.78954294236336531</v>
      </c>
      <c r="BM546" s="16">
        <f t="shared" si="359"/>
        <v>23.949469251688747</v>
      </c>
      <c r="BN546" s="16">
        <f t="shared" si="360"/>
        <v>28.42354592508115</v>
      </c>
      <c r="BO546" s="16">
        <f t="shared" si="361"/>
        <v>53.425739099921053</v>
      </c>
      <c r="BP546" s="16">
        <f t="shared" si="362"/>
        <v>52.636196157557684</v>
      </c>
      <c r="BQ546" s="16">
        <f t="shared" si="363"/>
        <v>0.78954294236336864</v>
      </c>
      <c r="BR546" s="1">
        <v>6</v>
      </c>
      <c r="BS546" s="1">
        <v>3</v>
      </c>
      <c r="BT546" s="42">
        <v>85</v>
      </c>
      <c r="BU546" s="42">
        <v>105</v>
      </c>
      <c r="BV546" s="42">
        <v>45</v>
      </c>
      <c r="BW546" s="42">
        <v>38</v>
      </c>
      <c r="BX546" s="42">
        <v>54</v>
      </c>
      <c r="BY546" s="42">
        <v>67</v>
      </c>
      <c r="BZ546" s="1">
        <v>95</v>
      </c>
      <c r="CA546" s="1">
        <v>94</v>
      </c>
      <c r="CB546" s="21">
        <f t="shared" si="364"/>
        <v>0.50264550264550267</v>
      </c>
      <c r="CC546" s="4">
        <v>-2.9</v>
      </c>
      <c r="CD546" s="45">
        <f t="shared" si="365"/>
        <v>-3.9144570576366311</v>
      </c>
      <c r="CE546" s="26">
        <f t="shared" si="366"/>
        <v>2.7597309262346923</v>
      </c>
      <c r="CF546" s="26">
        <f t="shared" si="367"/>
        <v>2.2997757718622438</v>
      </c>
      <c r="CG546" s="26">
        <f t="shared" si="368"/>
        <v>29.897085034209166</v>
      </c>
      <c r="CH546" s="26">
        <f t="shared" si="369"/>
        <v>29.322141091243605</v>
      </c>
      <c r="CI546" s="26">
        <f t="shared" si="370"/>
        <v>59.449203702638997</v>
      </c>
      <c r="CJ546" s="26">
        <f t="shared" si="371"/>
        <v>51.284999712528034</v>
      </c>
      <c r="CK546" s="16">
        <f t="shared" si="372"/>
        <v>-7.374661047747594</v>
      </c>
      <c r="CL546" s="42">
        <v>24</v>
      </c>
      <c r="CM546" s="42">
        <v>20</v>
      </c>
      <c r="CN546" s="42">
        <v>236</v>
      </c>
      <c r="CO546" s="42">
        <v>235</v>
      </c>
      <c r="CP546" s="42">
        <v>119</v>
      </c>
      <c r="CQ546" s="42">
        <v>97</v>
      </c>
      <c r="CR546" s="42">
        <v>94</v>
      </c>
      <c r="CS546" s="42">
        <v>138</v>
      </c>
      <c r="CT546" s="1">
        <v>1</v>
      </c>
      <c r="CU546" s="1">
        <v>3</v>
      </c>
      <c r="CV546" s="42">
        <f t="shared" si="373"/>
        <v>2</v>
      </c>
      <c r="CW546" s="26">
        <f t="shared" si="374"/>
        <v>0.25245441795227874</v>
      </c>
      <c r="CX546" s="26">
        <f t="shared" si="375"/>
        <v>0.75736325385683634</v>
      </c>
      <c r="CY546" s="26">
        <f t="shared" si="376"/>
        <v>0.50490883590455748</v>
      </c>
      <c r="CZ546" s="13">
        <v>8</v>
      </c>
      <c r="DA546" s="13">
        <v>7</v>
      </c>
      <c r="DB546" s="27">
        <v>7.79</v>
      </c>
      <c r="DC546" s="27">
        <v>8.56</v>
      </c>
      <c r="DD546" s="27">
        <v>8.14</v>
      </c>
      <c r="DE546" s="27">
        <v>8.26</v>
      </c>
      <c r="DF546" s="1"/>
      <c r="DG546" s="1"/>
      <c r="DH546" s="21" t="str">
        <f t="shared" si="377"/>
        <v xml:space="preserve"> </v>
      </c>
      <c r="DI546" s="42"/>
      <c r="DJ546" s="42"/>
      <c r="DK546" s="1"/>
      <c r="DL546" s="1"/>
      <c r="DM546" s="1"/>
      <c r="DN546" s="1"/>
      <c r="DO546" s="1"/>
      <c r="DP546" s="1"/>
      <c r="DQ546" s="1"/>
      <c r="DR546" s="42"/>
      <c r="DS546" s="1"/>
      <c r="DT546" s="1"/>
      <c r="DU546" s="1"/>
      <c r="DV546" s="1"/>
      <c r="DW546" s="1"/>
      <c r="DX546" s="13"/>
    </row>
    <row r="547" spans="1:128" ht="25.5" x14ac:dyDescent="0.2">
      <c r="A547" s="13" t="s">
        <v>262</v>
      </c>
      <c r="B547" s="13" t="s">
        <v>2017</v>
      </c>
      <c r="C547" s="39" t="s">
        <v>3582</v>
      </c>
      <c r="D547" s="1" t="s">
        <v>446</v>
      </c>
      <c r="E547" s="13" t="s">
        <v>154</v>
      </c>
      <c r="F547" s="13">
        <v>60</v>
      </c>
      <c r="G547" s="13">
        <v>3</v>
      </c>
      <c r="H547" s="13">
        <v>6</v>
      </c>
      <c r="I547" s="40">
        <f t="shared" si="336"/>
        <v>9</v>
      </c>
      <c r="J547" s="19">
        <f t="shared" si="337"/>
        <v>0.80649176084030427</v>
      </c>
      <c r="K547" s="1">
        <v>3</v>
      </c>
      <c r="L547" s="1">
        <v>2</v>
      </c>
      <c r="M547" s="1">
        <v>2</v>
      </c>
      <c r="N547" s="1">
        <v>81</v>
      </c>
      <c r="O547" s="1">
        <v>31</v>
      </c>
      <c r="P547" s="1">
        <v>32</v>
      </c>
      <c r="Q547" s="1">
        <v>87</v>
      </c>
      <c r="R547" s="15">
        <f t="shared" si="338"/>
        <v>3.7037037037037035E-2</v>
      </c>
      <c r="S547" s="15">
        <f t="shared" si="339"/>
        <v>2.0833333333333332E-2</v>
      </c>
      <c r="T547" s="16">
        <v>669.56666666670003</v>
      </c>
      <c r="U547" s="16">
        <f t="shared" si="340"/>
        <v>11.159444444445</v>
      </c>
      <c r="V547" s="16">
        <v>649.65</v>
      </c>
      <c r="W547" s="16">
        <f t="shared" si="341"/>
        <v>10.827499999999999</v>
      </c>
      <c r="X547" s="16">
        <v>2242.62</v>
      </c>
      <c r="Y547" s="16">
        <f t="shared" si="342"/>
        <v>37.376999999999995</v>
      </c>
      <c r="Z547" s="21">
        <f t="shared" si="343"/>
        <v>0.22461595909095622</v>
      </c>
      <c r="AA547" s="20">
        <f t="shared" si="344"/>
        <v>58.363636363636367</v>
      </c>
      <c r="AB547">
        <v>21</v>
      </c>
      <c r="AC547" s="1">
        <v>109</v>
      </c>
      <c r="AD547" s="1">
        <v>52</v>
      </c>
      <c r="AE547" s="1">
        <v>8</v>
      </c>
      <c r="AF547" s="1">
        <v>12</v>
      </c>
      <c r="AG547" s="15">
        <f t="shared" si="345"/>
        <v>0.27272727272727271</v>
      </c>
      <c r="AH547" s="15">
        <f t="shared" si="346"/>
        <v>0.36363636363636365</v>
      </c>
      <c r="AI547" s="15">
        <f t="shared" si="347"/>
        <v>0.63636363636363635</v>
      </c>
      <c r="AJ547" s="1">
        <v>168</v>
      </c>
      <c r="AK547" s="21">
        <f t="shared" si="348"/>
        <v>0.25112107623318386</v>
      </c>
      <c r="AL547" s="1">
        <v>251</v>
      </c>
      <c r="AM547" s="21">
        <f t="shared" si="349"/>
        <v>0.37518684603886399</v>
      </c>
      <c r="AN547" s="1">
        <v>250</v>
      </c>
      <c r="AO547" s="21">
        <f t="shared" si="350"/>
        <v>0.37369207772795215</v>
      </c>
      <c r="AP547" s="21">
        <f t="shared" si="351"/>
        <v>0.40095465393794749</v>
      </c>
      <c r="AQ547" s="1">
        <v>4</v>
      </c>
      <c r="AR547" s="4">
        <v>-10.51</v>
      </c>
      <c r="AS547" s="41">
        <v>240</v>
      </c>
      <c r="AT547" s="41">
        <v>266</v>
      </c>
      <c r="AU547" s="41">
        <v>186</v>
      </c>
      <c r="AV547" s="21">
        <f t="shared" si="352"/>
        <v>0.4743083003952569</v>
      </c>
      <c r="AW547" s="26">
        <v>17.3</v>
      </c>
      <c r="AX547" s="42">
        <v>8</v>
      </c>
      <c r="AY547" s="41">
        <v>0.83200000000000007</v>
      </c>
      <c r="AZ547" s="1">
        <v>1</v>
      </c>
      <c r="BA547" s="43">
        <v>0.495</v>
      </c>
      <c r="BB547" s="16">
        <v>50.08</v>
      </c>
      <c r="BC547" s="26">
        <v>17.36</v>
      </c>
      <c r="BD547" s="43">
        <v>0.84599999999999997</v>
      </c>
      <c r="BE547" s="43">
        <v>-2.3570000000000002</v>
      </c>
      <c r="BF547" s="16">
        <v>49.49</v>
      </c>
      <c r="BG547" s="21">
        <f t="shared" si="353"/>
        <v>3.4267912772585667E-2</v>
      </c>
      <c r="BH547" s="44">
        <f t="shared" si="354"/>
        <v>0.91717791411042948</v>
      </c>
      <c r="BI547" s="42">
        <f t="shared" si="355"/>
        <v>951.44582688301512</v>
      </c>
      <c r="BJ547" s="21">
        <f t="shared" si="356"/>
        <v>-4.8554173116984851E-2</v>
      </c>
      <c r="BK547" s="26">
        <f t="shared" si="357"/>
        <v>1.0159316555068114</v>
      </c>
      <c r="BL547" s="26">
        <f t="shared" si="358"/>
        <v>2.4936504271530824</v>
      </c>
      <c r="BM547" s="16">
        <f t="shared" si="359"/>
        <v>29.646732856153314</v>
      </c>
      <c r="BN547" s="16">
        <f t="shared" si="360"/>
        <v>30.108519972292772</v>
      </c>
      <c r="BO547" s="16">
        <f t="shared" si="361"/>
        <v>56.153313322558304</v>
      </c>
      <c r="BP547" s="16">
        <f t="shared" si="362"/>
        <v>58.000461787116137</v>
      </c>
      <c r="BQ547" s="16">
        <f t="shared" si="363"/>
        <v>-1.8471484645578329</v>
      </c>
      <c r="BR547" s="1">
        <v>11</v>
      </c>
      <c r="BS547" s="1">
        <v>27</v>
      </c>
      <c r="BT547" s="42">
        <v>310</v>
      </c>
      <c r="BU547" s="42">
        <v>299</v>
      </c>
      <c r="BV547" s="42">
        <v>129</v>
      </c>
      <c r="BW547" s="42">
        <v>132</v>
      </c>
      <c r="BX547" s="42">
        <v>170</v>
      </c>
      <c r="BY547" s="42">
        <v>158</v>
      </c>
      <c r="BZ547" s="1">
        <v>300</v>
      </c>
      <c r="CA547" s="1">
        <v>298</v>
      </c>
      <c r="CB547" s="21">
        <f t="shared" si="364"/>
        <v>0.50167224080267558</v>
      </c>
      <c r="CC547" s="4">
        <v>3.48</v>
      </c>
      <c r="CD547" s="45">
        <f t="shared" si="365"/>
        <v>3.2919398409314251</v>
      </c>
      <c r="CE547" s="26">
        <f t="shared" si="366"/>
        <v>1.7925462182625678</v>
      </c>
      <c r="CF547" s="26">
        <f t="shared" si="367"/>
        <v>2.9964951708269796</v>
      </c>
      <c r="CG547" s="26">
        <f t="shared" si="368"/>
        <v>29.483372127244031</v>
      </c>
      <c r="CH547" s="26">
        <f t="shared" si="369"/>
        <v>32.319340771062421</v>
      </c>
      <c r="CI547" s="26">
        <f t="shared" si="370"/>
        <v>57.174198036225491</v>
      </c>
      <c r="CJ547" s="26">
        <f t="shared" si="371"/>
        <v>59.689113626026703</v>
      </c>
      <c r="CK547" s="16">
        <f t="shared" si="372"/>
        <v>0.66776712524337967</v>
      </c>
      <c r="CL547" s="42">
        <v>67</v>
      </c>
      <c r="CM547" s="42">
        <v>112</v>
      </c>
      <c r="CN547" s="42">
        <v>1035</v>
      </c>
      <c r="CO547" s="42">
        <v>1096</v>
      </c>
      <c r="CP547" s="42">
        <v>466</v>
      </c>
      <c r="CQ547" s="42">
        <v>485</v>
      </c>
      <c r="CR547" s="42">
        <v>538</v>
      </c>
      <c r="CS547" s="42">
        <v>569</v>
      </c>
      <c r="CT547" s="1">
        <v>7</v>
      </c>
      <c r="CU547" s="1">
        <v>5</v>
      </c>
      <c r="CV547" s="42">
        <f t="shared" si="373"/>
        <v>-2</v>
      </c>
      <c r="CW547" s="26">
        <f t="shared" si="374"/>
        <v>0.62727136954245899</v>
      </c>
      <c r="CX547" s="26">
        <f t="shared" si="375"/>
        <v>0.44805097824461348</v>
      </c>
      <c r="CY547" s="26">
        <f t="shared" si="376"/>
        <v>-0.17922039129784539</v>
      </c>
      <c r="CZ547" s="13">
        <v>25</v>
      </c>
      <c r="DA547" s="13">
        <v>25</v>
      </c>
      <c r="DB547" s="27">
        <v>17.21</v>
      </c>
      <c r="DC547" s="27">
        <v>28.79</v>
      </c>
      <c r="DD547" s="27">
        <v>20.89</v>
      </c>
      <c r="DE547" s="27">
        <v>26.52</v>
      </c>
      <c r="DF547" s="13">
        <v>4</v>
      </c>
      <c r="DG547" s="13">
        <v>4</v>
      </c>
      <c r="DH547" s="21">
        <f t="shared" si="377"/>
        <v>0.5</v>
      </c>
      <c r="DI547" s="42">
        <v>3</v>
      </c>
      <c r="DJ547" s="42">
        <v>1</v>
      </c>
      <c r="DK547" s="13">
        <v>0</v>
      </c>
      <c r="DL547" s="13">
        <v>0</v>
      </c>
      <c r="DM547" s="13">
        <v>0</v>
      </c>
      <c r="DN547" s="13">
        <v>0</v>
      </c>
      <c r="DO547" s="13">
        <v>0</v>
      </c>
      <c r="DP547" s="13">
        <v>0</v>
      </c>
      <c r="DQ547" s="13">
        <v>1</v>
      </c>
      <c r="DR547" s="46">
        <v>0</v>
      </c>
      <c r="DS547" s="13">
        <v>0</v>
      </c>
      <c r="DT547" s="13">
        <v>0</v>
      </c>
      <c r="DU547" s="13">
        <v>0</v>
      </c>
      <c r="DV547" s="13">
        <v>0</v>
      </c>
      <c r="DW547" s="13">
        <v>0</v>
      </c>
      <c r="DX547" s="13">
        <v>0</v>
      </c>
    </row>
    <row r="548" spans="1:128" ht="25.5" x14ac:dyDescent="0.2">
      <c r="A548" s="13" t="s">
        <v>2019</v>
      </c>
      <c r="B548" s="13" t="s">
        <v>2020</v>
      </c>
      <c r="C548" s="39" t="s">
        <v>3583</v>
      </c>
      <c r="D548" s="1" t="s">
        <v>287</v>
      </c>
      <c r="E548" s="13" t="s">
        <v>129</v>
      </c>
      <c r="F548" s="13">
        <v>6</v>
      </c>
      <c r="G548" s="13">
        <v>1</v>
      </c>
      <c r="H548" s="13">
        <v>1</v>
      </c>
      <c r="I548" s="40">
        <f t="shared" si="336"/>
        <v>2</v>
      </c>
      <c r="J548" s="19">
        <f t="shared" si="337"/>
        <v>2.311396468698355</v>
      </c>
      <c r="K548" s="1">
        <v>1</v>
      </c>
      <c r="L548" s="1">
        <v>0</v>
      </c>
      <c r="M548" s="1">
        <v>1</v>
      </c>
      <c r="N548" s="1">
        <v>1</v>
      </c>
      <c r="O548" s="1">
        <v>2</v>
      </c>
      <c r="P548" s="1">
        <v>1</v>
      </c>
      <c r="Q548" s="1">
        <v>3</v>
      </c>
      <c r="R548" s="15">
        <f t="shared" si="338"/>
        <v>1</v>
      </c>
      <c r="S548" s="15">
        <f t="shared" si="339"/>
        <v>0.25</v>
      </c>
      <c r="T548" s="16">
        <v>51.916666666700003</v>
      </c>
      <c r="U548" s="16">
        <f t="shared" si="340"/>
        <v>8.6527777777833332</v>
      </c>
      <c r="V548" s="16">
        <v>48.2</v>
      </c>
      <c r="W548" s="16">
        <f t="shared" si="341"/>
        <v>8.0333333333333332</v>
      </c>
      <c r="X548" s="16">
        <v>236.54</v>
      </c>
      <c r="Y548" s="16">
        <f t="shared" si="342"/>
        <v>39.423333333333332</v>
      </c>
      <c r="Z548" s="21">
        <f t="shared" si="343"/>
        <v>0.16927723537262065</v>
      </c>
      <c r="AA548" s="20">
        <f t="shared" si="344"/>
        <v>0</v>
      </c>
      <c r="AB548">
        <v>3</v>
      </c>
      <c r="AC548" s="1">
        <v>8</v>
      </c>
      <c r="AD548" s="1">
        <v>3</v>
      </c>
      <c r="AE548" s="1">
        <v>0</v>
      </c>
      <c r="AF548" s="1">
        <v>4</v>
      </c>
      <c r="AG548" s="15">
        <f t="shared" si="345"/>
        <v>0.5</v>
      </c>
      <c r="AH548" s="15">
        <f t="shared" si="346"/>
        <v>0.5</v>
      </c>
      <c r="AI548" s="15">
        <f t="shared" si="347"/>
        <v>1</v>
      </c>
      <c r="AJ548" s="1">
        <v>11</v>
      </c>
      <c r="AK548" s="21">
        <f t="shared" si="348"/>
        <v>0.29729729729729731</v>
      </c>
      <c r="AL548" s="1">
        <v>9</v>
      </c>
      <c r="AM548" s="21">
        <f t="shared" si="349"/>
        <v>0.24324324324324326</v>
      </c>
      <c r="AN548" s="1">
        <v>17</v>
      </c>
      <c r="AO548" s="21">
        <f t="shared" si="350"/>
        <v>0.45945945945945948</v>
      </c>
      <c r="AP548" s="21">
        <f t="shared" si="351"/>
        <v>0.55000000000000004</v>
      </c>
      <c r="AQ548" s="1">
        <v>10</v>
      </c>
      <c r="AR548" s="4">
        <v>0.95</v>
      </c>
      <c r="AS548" s="41">
        <v>16</v>
      </c>
      <c r="AT548" s="41">
        <v>19</v>
      </c>
      <c r="AU548" s="41">
        <v>18</v>
      </c>
      <c r="AV548" s="21">
        <f t="shared" si="352"/>
        <v>0.45714285714285713</v>
      </c>
      <c r="AW548" s="26">
        <v>16.559999999999999</v>
      </c>
      <c r="AX548" s="42">
        <v>14</v>
      </c>
      <c r="AY548" s="41">
        <v>-0.21099999999999999</v>
      </c>
      <c r="AZ548" s="1">
        <v>11</v>
      </c>
      <c r="BA548" s="43">
        <v>-1.5350000000000001</v>
      </c>
      <c r="BB548" s="16">
        <v>48.96</v>
      </c>
      <c r="BC548" s="26">
        <v>17.21</v>
      </c>
      <c r="BD548" s="43">
        <v>-2.0179999999999998</v>
      </c>
      <c r="BE548" s="43">
        <v>4.944</v>
      </c>
      <c r="BF548" s="16">
        <v>52.39</v>
      </c>
      <c r="BG548" s="21">
        <f t="shared" si="353"/>
        <v>0.125</v>
      </c>
      <c r="BH548" s="44">
        <f t="shared" si="354"/>
        <v>0.82608695652173914</v>
      </c>
      <c r="BI548" s="42">
        <f t="shared" si="355"/>
        <v>951.08695652173913</v>
      </c>
      <c r="BJ548" s="21">
        <f t="shared" si="356"/>
        <v>-4.8913043478260865E-2</v>
      </c>
      <c r="BK548" s="26">
        <f t="shared" si="357"/>
        <v>2.4896265560165975</v>
      </c>
      <c r="BL548" s="26">
        <f t="shared" si="358"/>
        <v>4.9792531120331951</v>
      </c>
      <c r="BM548" s="16">
        <f t="shared" si="359"/>
        <v>19.91701244813278</v>
      </c>
      <c r="BN548" s="16">
        <f t="shared" si="360"/>
        <v>28.630705394190869</v>
      </c>
      <c r="BO548" s="16">
        <f t="shared" si="361"/>
        <v>51.037344398340245</v>
      </c>
      <c r="BP548" s="16">
        <f t="shared" si="362"/>
        <v>64.730290456431533</v>
      </c>
      <c r="BQ548" s="16">
        <f t="shared" si="363"/>
        <v>-13.692946058091287</v>
      </c>
      <c r="BR548" s="1">
        <v>2</v>
      </c>
      <c r="BS548" s="1">
        <v>4</v>
      </c>
      <c r="BT548" s="42">
        <v>14</v>
      </c>
      <c r="BU548" s="42">
        <v>19</v>
      </c>
      <c r="BV548" s="42">
        <v>10</v>
      </c>
      <c r="BW548" s="42">
        <v>13</v>
      </c>
      <c r="BX548" s="42">
        <v>16</v>
      </c>
      <c r="BY548" s="42">
        <v>15</v>
      </c>
      <c r="BZ548" s="1">
        <v>15</v>
      </c>
      <c r="CA548" s="1">
        <v>23</v>
      </c>
      <c r="CB548" s="21">
        <f t="shared" si="364"/>
        <v>0.39473684210526316</v>
      </c>
      <c r="CC548" s="4">
        <v>-10.53</v>
      </c>
      <c r="CD548" s="45">
        <f t="shared" si="365"/>
        <v>-21.461946058091289</v>
      </c>
      <c r="CE548" s="26">
        <f t="shared" si="366"/>
        <v>2.7902257546292386</v>
      </c>
      <c r="CF548" s="26">
        <f t="shared" si="367"/>
        <v>1.5219413207068573</v>
      </c>
      <c r="CG548" s="26">
        <f t="shared" si="368"/>
        <v>38.809503678024853</v>
      </c>
      <c r="CH548" s="26">
        <f t="shared" si="369"/>
        <v>30.438826414137147</v>
      </c>
      <c r="CI548" s="26">
        <f t="shared" si="370"/>
        <v>73.053183393929146</v>
      </c>
      <c r="CJ548" s="26">
        <f t="shared" si="371"/>
        <v>66.711761224317243</v>
      </c>
      <c r="CK548" s="16">
        <f t="shared" si="372"/>
        <v>-20.03436822770319</v>
      </c>
      <c r="CL548" s="42">
        <v>11</v>
      </c>
      <c r="CM548" s="42">
        <v>6</v>
      </c>
      <c r="CN548" s="42">
        <v>142</v>
      </c>
      <c r="CO548" s="42">
        <v>114</v>
      </c>
      <c r="CP548" s="42">
        <v>51</v>
      </c>
      <c r="CQ548" s="42">
        <v>54</v>
      </c>
      <c r="CR548" s="42">
        <v>89</v>
      </c>
      <c r="CS548" s="42">
        <v>84</v>
      </c>
      <c r="CT548" s="1">
        <v>1</v>
      </c>
      <c r="CU548" s="1">
        <v>0</v>
      </c>
      <c r="CV548" s="42">
        <f t="shared" si="373"/>
        <v>-1</v>
      </c>
      <c r="CW548" s="26">
        <f t="shared" si="374"/>
        <v>1.1556982343491777</v>
      </c>
      <c r="CX548" s="26">
        <f t="shared" si="375"/>
        <v>0</v>
      </c>
      <c r="CY548" s="26">
        <f t="shared" si="376"/>
        <v>-1.1556982343491777</v>
      </c>
      <c r="CZ548" s="13">
        <v>1</v>
      </c>
      <c r="DA548" s="13">
        <v>2</v>
      </c>
      <c r="DB548" s="27">
        <v>2.0699999999999998</v>
      </c>
      <c r="DC548" s="27">
        <v>2</v>
      </c>
      <c r="DD548" s="27">
        <v>2.46</v>
      </c>
      <c r="DE548" s="27">
        <v>2.11</v>
      </c>
      <c r="DF548" s="13">
        <v>16</v>
      </c>
      <c r="DG548" s="13">
        <v>18</v>
      </c>
      <c r="DH548" s="21">
        <f t="shared" si="377"/>
        <v>0.47058823529411764</v>
      </c>
      <c r="DI548" s="42">
        <v>9</v>
      </c>
      <c r="DJ548" s="42">
        <v>3</v>
      </c>
      <c r="DK548" s="13">
        <v>0</v>
      </c>
      <c r="DL548" s="13">
        <v>0</v>
      </c>
      <c r="DM548" s="13">
        <v>0</v>
      </c>
      <c r="DN548" s="13">
        <v>0</v>
      </c>
      <c r="DO548" s="13">
        <v>0</v>
      </c>
      <c r="DP548" s="13">
        <v>0</v>
      </c>
      <c r="DQ548" s="13">
        <v>8</v>
      </c>
      <c r="DR548" s="46">
        <v>3</v>
      </c>
      <c r="DS548" s="13">
        <v>0</v>
      </c>
      <c r="DT548" s="13">
        <v>2</v>
      </c>
      <c r="DU548" s="13">
        <v>-0.25</v>
      </c>
      <c r="DV548" s="13">
        <v>0</v>
      </c>
      <c r="DW548" s="13">
        <v>1</v>
      </c>
      <c r="DX548" s="13">
        <v>-0.125</v>
      </c>
    </row>
    <row r="549" spans="1:128" ht="25.5" x14ac:dyDescent="0.2">
      <c r="A549" s="13" t="s">
        <v>312</v>
      </c>
      <c r="B549" s="13" t="s">
        <v>2023</v>
      </c>
      <c r="C549" s="39" t="s">
        <v>3584</v>
      </c>
      <c r="D549" s="1" t="s">
        <v>238</v>
      </c>
      <c r="E549" s="13" t="s">
        <v>129</v>
      </c>
      <c r="F549" s="13">
        <v>77</v>
      </c>
      <c r="G549" s="13">
        <v>10</v>
      </c>
      <c r="H549" s="13">
        <v>20</v>
      </c>
      <c r="I549" s="40">
        <f t="shared" si="336"/>
        <v>30</v>
      </c>
      <c r="J549" s="19">
        <f t="shared" si="337"/>
        <v>1.5838796251484886</v>
      </c>
      <c r="K549" s="1">
        <v>10</v>
      </c>
      <c r="L549" s="1">
        <v>12</v>
      </c>
      <c r="M549" s="1">
        <v>7</v>
      </c>
      <c r="N549" s="1">
        <v>111</v>
      </c>
      <c r="O549" s="1">
        <v>42</v>
      </c>
      <c r="P549" s="1">
        <v>38</v>
      </c>
      <c r="Q549" s="1">
        <v>129</v>
      </c>
      <c r="R549" s="15">
        <f t="shared" si="338"/>
        <v>9.0090090090090086E-2</v>
      </c>
      <c r="S549" s="15">
        <f t="shared" si="339"/>
        <v>5.2356020942408377E-2</v>
      </c>
      <c r="T549" s="16">
        <v>1136.45</v>
      </c>
      <c r="U549" s="16">
        <f t="shared" si="340"/>
        <v>14.75909090909091</v>
      </c>
      <c r="V549" s="16">
        <v>1080.3900000000001</v>
      </c>
      <c r="W549" s="16">
        <f t="shared" si="341"/>
        <v>14.031038961038963</v>
      </c>
      <c r="X549" s="16">
        <v>2673.03</v>
      </c>
      <c r="Y549" s="16">
        <f t="shared" si="342"/>
        <v>34.714675324675326</v>
      </c>
      <c r="Z549" s="21">
        <f t="shared" si="343"/>
        <v>0.28784148856243108</v>
      </c>
      <c r="AA549" s="20">
        <f t="shared" si="344"/>
        <v>141.53846153846155</v>
      </c>
      <c r="AB549">
        <v>47</v>
      </c>
      <c r="AC549" s="1">
        <v>32</v>
      </c>
      <c r="AD549" s="1">
        <v>29</v>
      </c>
      <c r="AE549" s="1">
        <v>16</v>
      </c>
      <c r="AF549" s="1">
        <v>22</v>
      </c>
      <c r="AG549" s="15">
        <f t="shared" si="345"/>
        <v>0.25641025641025639</v>
      </c>
      <c r="AH549" s="15">
        <f t="shared" si="346"/>
        <v>0.48717948717948717</v>
      </c>
      <c r="AI549" s="15">
        <f t="shared" si="347"/>
        <v>0.74358974358974361</v>
      </c>
      <c r="AJ549" s="1">
        <v>310</v>
      </c>
      <c r="AK549" s="21">
        <f t="shared" si="348"/>
        <v>0.29356060606060608</v>
      </c>
      <c r="AL549" s="1">
        <v>382</v>
      </c>
      <c r="AM549" s="21">
        <f t="shared" si="349"/>
        <v>0.36174242424242425</v>
      </c>
      <c r="AN549" s="1">
        <v>364</v>
      </c>
      <c r="AO549" s="21">
        <f t="shared" si="350"/>
        <v>0.34469696969696972</v>
      </c>
      <c r="AP549" s="21">
        <f t="shared" si="351"/>
        <v>0.44797687861271679</v>
      </c>
      <c r="AQ549" s="1">
        <v>13</v>
      </c>
      <c r="AR549" s="4">
        <v>5.74</v>
      </c>
      <c r="AS549" s="41">
        <v>356</v>
      </c>
      <c r="AT549" s="41">
        <v>409</v>
      </c>
      <c r="AU549" s="41">
        <v>322</v>
      </c>
      <c r="AV549" s="21">
        <f t="shared" si="352"/>
        <v>0.46535947712418302</v>
      </c>
      <c r="AW549" s="26">
        <v>17.54</v>
      </c>
      <c r="AX549" s="42">
        <v>2</v>
      </c>
      <c r="AY549" s="41">
        <v>0.58699999999999997</v>
      </c>
      <c r="AZ549" s="1">
        <v>4</v>
      </c>
      <c r="BA549" s="43">
        <v>1.4119999999999999</v>
      </c>
      <c r="BB549" s="16">
        <v>50.36</v>
      </c>
      <c r="BC549" s="26">
        <v>18.73</v>
      </c>
      <c r="BD549" s="43">
        <v>0.23900000000000002</v>
      </c>
      <c r="BE549" s="43">
        <v>-25.030999999999999</v>
      </c>
      <c r="BF549" s="16">
        <v>40.54</v>
      </c>
      <c r="BG549" s="21">
        <f t="shared" si="353"/>
        <v>8.478260869565217E-2</v>
      </c>
      <c r="BH549" s="44">
        <f t="shared" si="354"/>
        <v>0.93011647254575702</v>
      </c>
      <c r="BI549" s="42">
        <f t="shared" si="355"/>
        <v>1014.8990812414091</v>
      </c>
      <c r="BJ549" s="21">
        <f t="shared" si="356"/>
        <v>1.4899081241409193E-2</v>
      </c>
      <c r="BK549" s="26">
        <f t="shared" si="357"/>
        <v>2.165884541693277</v>
      </c>
      <c r="BL549" s="26">
        <f t="shared" si="358"/>
        <v>2.3324910449004523</v>
      </c>
      <c r="BM549" s="16">
        <f t="shared" si="359"/>
        <v>25.546330491766859</v>
      </c>
      <c r="BN549" s="16">
        <f t="shared" si="360"/>
        <v>33.376836142504089</v>
      </c>
      <c r="BO549" s="16">
        <f t="shared" si="361"/>
        <v>44.539471857384832</v>
      </c>
      <c r="BP549" s="16">
        <f t="shared" si="362"/>
        <v>66.309388276455707</v>
      </c>
      <c r="BQ549" s="16">
        <f t="shared" si="363"/>
        <v>-21.769916419070874</v>
      </c>
      <c r="BR549" s="1">
        <v>39</v>
      </c>
      <c r="BS549" s="1">
        <v>42</v>
      </c>
      <c r="BT549" s="42">
        <v>421</v>
      </c>
      <c r="BU549" s="42">
        <v>559</v>
      </c>
      <c r="BV549" s="42">
        <v>165</v>
      </c>
      <c r="BW549" s="42">
        <v>260</v>
      </c>
      <c r="BX549" s="42">
        <v>333</v>
      </c>
      <c r="BY549" s="42">
        <v>177</v>
      </c>
      <c r="BZ549" s="1">
        <v>445</v>
      </c>
      <c r="CA549" s="1">
        <v>581</v>
      </c>
      <c r="CB549" s="21">
        <f t="shared" si="364"/>
        <v>0.43372319688109162</v>
      </c>
      <c r="CC549" s="4">
        <v>7.52</v>
      </c>
      <c r="CD549" s="45">
        <f t="shared" si="365"/>
        <v>5.8316384942239239</v>
      </c>
      <c r="CE549" s="26">
        <f t="shared" si="366"/>
        <v>1.503911291680228</v>
      </c>
      <c r="CF549" s="26">
        <f t="shared" si="367"/>
        <v>2.8506975230356559</v>
      </c>
      <c r="CG549" s="26">
        <f t="shared" si="368"/>
        <v>22.08729419422902</v>
      </c>
      <c r="CH549" s="26">
        <f t="shared" si="369"/>
        <v>35.734728005297356</v>
      </c>
      <c r="CI549" s="26">
        <f t="shared" si="370"/>
        <v>39.438390141524785</v>
      </c>
      <c r="CJ549" s="26">
        <f t="shared" si="371"/>
        <v>69.426830226372317</v>
      </c>
      <c r="CK549" s="16">
        <f t="shared" si="372"/>
        <v>8.218523665776658</v>
      </c>
      <c r="CL549" s="42">
        <v>67</v>
      </c>
      <c r="CM549" s="42">
        <v>127</v>
      </c>
      <c r="CN549" s="42">
        <v>917</v>
      </c>
      <c r="CO549" s="42">
        <v>1465</v>
      </c>
      <c r="CP549" s="42">
        <v>333</v>
      </c>
      <c r="CQ549" s="42">
        <v>634</v>
      </c>
      <c r="CR549" s="42">
        <v>867</v>
      </c>
      <c r="CS549" s="42">
        <v>440</v>
      </c>
      <c r="CT549" s="1">
        <v>0</v>
      </c>
      <c r="CU549" s="1">
        <v>6</v>
      </c>
      <c r="CV549" s="42">
        <f t="shared" si="373"/>
        <v>6</v>
      </c>
      <c r="CW549" s="26">
        <f t="shared" si="374"/>
        <v>0</v>
      </c>
      <c r="CX549" s="26">
        <f t="shared" si="375"/>
        <v>0.3167759250296977</v>
      </c>
      <c r="CY549" s="26">
        <f t="shared" si="376"/>
        <v>0.3167759250296977</v>
      </c>
      <c r="CZ549" s="13">
        <v>39</v>
      </c>
      <c r="DA549" s="13">
        <v>48</v>
      </c>
      <c r="DB549" s="27">
        <v>25.72</v>
      </c>
      <c r="DC549" s="27">
        <v>48.39</v>
      </c>
      <c r="DD549" s="27">
        <v>30.94</v>
      </c>
      <c r="DE549" s="27">
        <v>49.64</v>
      </c>
      <c r="DF549" s="13">
        <v>7</v>
      </c>
      <c r="DG549" s="13">
        <v>7</v>
      </c>
      <c r="DH549" s="21">
        <f t="shared" si="377"/>
        <v>0.5</v>
      </c>
      <c r="DI549" s="42">
        <v>6</v>
      </c>
      <c r="DJ549" s="42">
        <v>4</v>
      </c>
      <c r="DK549" s="13">
        <v>0</v>
      </c>
      <c r="DL549" s="13">
        <v>0</v>
      </c>
      <c r="DM549" s="13">
        <v>0</v>
      </c>
      <c r="DN549" s="13">
        <v>0</v>
      </c>
      <c r="DO549" s="13">
        <v>0</v>
      </c>
      <c r="DP549" s="13">
        <v>0</v>
      </c>
      <c r="DQ549" s="13">
        <v>7</v>
      </c>
      <c r="DR549" s="46">
        <v>3</v>
      </c>
      <c r="DS549" s="13">
        <v>0</v>
      </c>
      <c r="DT549" s="13">
        <v>2</v>
      </c>
      <c r="DU549" s="13">
        <v>-0.28600000000000003</v>
      </c>
      <c r="DV549" s="13">
        <v>0</v>
      </c>
      <c r="DW549" s="13">
        <v>0</v>
      </c>
      <c r="DX549" s="13">
        <v>0</v>
      </c>
    </row>
    <row r="550" spans="1:128" ht="25.5" x14ac:dyDescent="0.2">
      <c r="A550" s="13" t="s">
        <v>591</v>
      </c>
      <c r="B550" s="13" t="s">
        <v>2026</v>
      </c>
      <c r="C550" s="39" t="s">
        <v>3585</v>
      </c>
      <c r="D550" s="1" t="s">
        <v>179</v>
      </c>
      <c r="E550" s="13" t="s">
        <v>146</v>
      </c>
      <c r="F550" s="13">
        <v>7</v>
      </c>
      <c r="G550" s="13">
        <v>0</v>
      </c>
      <c r="H550" s="13">
        <v>1</v>
      </c>
      <c r="I550" s="40">
        <f t="shared" si="336"/>
        <v>1</v>
      </c>
      <c r="J550" s="19">
        <f t="shared" si="337"/>
        <v>0.99972229936073331</v>
      </c>
      <c r="K550" s="1">
        <v>0</v>
      </c>
      <c r="L550" s="1">
        <v>0</v>
      </c>
      <c r="M550" s="1">
        <v>0</v>
      </c>
      <c r="N550" s="1">
        <v>5</v>
      </c>
      <c r="O550" s="1">
        <v>0</v>
      </c>
      <c r="P550" s="1">
        <v>3</v>
      </c>
      <c r="Q550" s="1">
        <v>3</v>
      </c>
      <c r="R550" s="15">
        <f t="shared" si="338"/>
        <v>0</v>
      </c>
      <c r="S550" s="15">
        <f t="shared" si="339"/>
        <v>0</v>
      </c>
      <c r="T550" s="16">
        <v>60.016666666699997</v>
      </c>
      <c r="U550" s="16">
        <f t="shared" si="340"/>
        <v>8.5738095238142851</v>
      </c>
      <c r="V550" s="16">
        <v>63.61</v>
      </c>
      <c r="W550" s="16">
        <f t="shared" si="341"/>
        <v>9.0871428571428563</v>
      </c>
      <c r="X550" s="16">
        <v>266.82</v>
      </c>
      <c r="Y550" s="16">
        <f t="shared" si="342"/>
        <v>38.117142857142859</v>
      </c>
      <c r="Z550" s="21">
        <f t="shared" si="343"/>
        <v>0.19250673365009227</v>
      </c>
      <c r="AA550" s="20">
        <f t="shared" si="344"/>
        <v>0</v>
      </c>
      <c r="AB550">
        <v>1</v>
      </c>
      <c r="AC550" s="1">
        <v>3</v>
      </c>
      <c r="AD550" s="1">
        <v>9</v>
      </c>
      <c r="AE550" s="1">
        <v>0</v>
      </c>
      <c r="AF550" s="1">
        <v>1</v>
      </c>
      <c r="AG550" s="15">
        <f t="shared" si="345"/>
        <v>0</v>
      </c>
      <c r="AH550" s="15">
        <f t="shared" si="346"/>
        <v>0</v>
      </c>
      <c r="AI550" s="15">
        <f t="shared" si="347"/>
        <v>0</v>
      </c>
      <c r="AJ550" s="1">
        <v>9</v>
      </c>
      <c r="AK550" s="21">
        <f t="shared" si="348"/>
        <v>0.1875</v>
      </c>
      <c r="AL550" s="1">
        <v>15</v>
      </c>
      <c r="AM550" s="21">
        <f t="shared" si="349"/>
        <v>0.3125</v>
      </c>
      <c r="AN550" s="1">
        <v>24</v>
      </c>
      <c r="AO550" s="21">
        <f t="shared" si="350"/>
        <v>0.5</v>
      </c>
      <c r="AP550" s="21">
        <f t="shared" si="351"/>
        <v>0.375</v>
      </c>
      <c r="AQ550" s="1">
        <v>2</v>
      </c>
      <c r="AR550" s="4">
        <v>-13.73</v>
      </c>
      <c r="AS550" s="41">
        <v>13</v>
      </c>
      <c r="AT550" s="41">
        <v>24</v>
      </c>
      <c r="AU550" s="41">
        <v>24</v>
      </c>
      <c r="AV550" s="21">
        <f t="shared" si="352"/>
        <v>0.35135135135135137</v>
      </c>
      <c r="AW550" s="26">
        <v>16.95</v>
      </c>
      <c r="AX550" s="42">
        <v>10</v>
      </c>
      <c r="AY550" s="41">
        <v>-1.516</v>
      </c>
      <c r="AZ550" s="1">
        <v>13</v>
      </c>
      <c r="BA550" s="43">
        <v>-9.8000000000000004E-2</v>
      </c>
      <c r="BB550" s="16">
        <v>50.57</v>
      </c>
      <c r="BC550" s="26">
        <v>16.899999999999999</v>
      </c>
      <c r="BD550" s="43">
        <v>-1.1479999999999999</v>
      </c>
      <c r="BE550" s="43">
        <v>-0.437</v>
      </c>
      <c r="BF550" s="16">
        <v>49.35</v>
      </c>
      <c r="BG550" s="21">
        <f t="shared" si="353"/>
        <v>7.6923076923076927E-2</v>
      </c>
      <c r="BH550" s="44">
        <f t="shared" si="354"/>
        <v>0.88</v>
      </c>
      <c r="BI550" s="42">
        <f t="shared" si="355"/>
        <v>956.92307692307691</v>
      </c>
      <c r="BJ550" s="21">
        <f t="shared" si="356"/>
        <v>-4.3076923076923068E-2</v>
      </c>
      <c r="BK550" s="26">
        <f t="shared" si="357"/>
        <v>1.8864958339883668</v>
      </c>
      <c r="BL550" s="26">
        <f t="shared" si="358"/>
        <v>2.8297437509825505</v>
      </c>
      <c r="BM550" s="16">
        <f t="shared" si="359"/>
        <v>24.52444584184877</v>
      </c>
      <c r="BN550" s="16">
        <f t="shared" si="360"/>
        <v>23.581197924854585</v>
      </c>
      <c r="BO550" s="16">
        <f t="shared" si="361"/>
        <v>48.105643766703359</v>
      </c>
      <c r="BP550" s="16">
        <f t="shared" si="362"/>
        <v>51.878635434680092</v>
      </c>
      <c r="BQ550" s="16">
        <f t="shared" si="363"/>
        <v>-3.7729916679767328</v>
      </c>
      <c r="BR550" s="1">
        <v>2</v>
      </c>
      <c r="BS550" s="1">
        <v>3</v>
      </c>
      <c r="BT550" s="42">
        <v>24</v>
      </c>
      <c r="BU550" s="42">
        <v>22</v>
      </c>
      <c r="BV550" s="42">
        <v>9</v>
      </c>
      <c r="BW550" s="42">
        <v>15</v>
      </c>
      <c r="BX550" s="42">
        <v>15</v>
      </c>
      <c r="BY550" s="42">
        <v>16</v>
      </c>
      <c r="BZ550" s="1">
        <v>26</v>
      </c>
      <c r="CA550" s="1">
        <v>27</v>
      </c>
      <c r="CB550" s="21">
        <f t="shared" si="364"/>
        <v>0.49056603773584906</v>
      </c>
      <c r="CC550" s="4">
        <v>-4.3</v>
      </c>
      <c r="CD550" s="45">
        <f t="shared" si="365"/>
        <v>-0.52399166797673402</v>
      </c>
      <c r="CE550" s="26">
        <f t="shared" si="366"/>
        <v>2.9233190915223748</v>
      </c>
      <c r="CF550" s="26">
        <f t="shared" si="367"/>
        <v>1.34922419608725</v>
      </c>
      <c r="CG550" s="26">
        <f t="shared" si="368"/>
        <v>32.156510006746124</v>
      </c>
      <c r="CH550" s="26">
        <f t="shared" si="369"/>
        <v>29.233190915223748</v>
      </c>
      <c r="CI550" s="26">
        <f t="shared" si="370"/>
        <v>55.767933438272998</v>
      </c>
      <c r="CJ550" s="26">
        <f t="shared" si="371"/>
        <v>52.844614346750618</v>
      </c>
      <c r="CK550" s="16">
        <f t="shared" si="372"/>
        <v>-6.6963107594991129</v>
      </c>
      <c r="CL550" s="42">
        <v>13</v>
      </c>
      <c r="CM550" s="42">
        <v>6</v>
      </c>
      <c r="CN550" s="42">
        <v>130</v>
      </c>
      <c r="CO550" s="42">
        <v>124</v>
      </c>
      <c r="CP550" s="42">
        <v>47</v>
      </c>
      <c r="CQ550" s="42">
        <v>48</v>
      </c>
      <c r="CR550" s="42">
        <v>57</v>
      </c>
      <c r="CS550" s="42">
        <v>58</v>
      </c>
      <c r="CT550" s="1">
        <v>0</v>
      </c>
      <c r="CU550" s="1">
        <v>1</v>
      </c>
      <c r="CV550" s="42">
        <f t="shared" si="373"/>
        <v>1</v>
      </c>
      <c r="CW550" s="26">
        <f t="shared" si="374"/>
        <v>0</v>
      </c>
      <c r="CX550" s="26">
        <f t="shared" si="375"/>
        <v>0.99972229936073331</v>
      </c>
      <c r="CY550" s="26">
        <f t="shared" si="376"/>
        <v>0.99972229936073331</v>
      </c>
      <c r="CZ550" s="13">
        <v>2</v>
      </c>
      <c r="DA550" s="13">
        <v>2</v>
      </c>
      <c r="DB550" s="27">
        <v>2.2400000000000002</v>
      </c>
      <c r="DC550" s="27">
        <v>2.25</v>
      </c>
      <c r="DD550" s="27">
        <v>2.5099999999999998</v>
      </c>
      <c r="DE550" s="27">
        <v>2.37</v>
      </c>
      <c r="DF550" s="13">
        <v>26</v>
      </c>
      <c r="DG550" s="13">
        <v>25</v>
      </c>
      <c r="DH550" s="21">
        <f t="shared" si="377"/>
        <v>0.50980392156862742</v>
      </c>
      <c r="DI550" s="42">
        <v>11</v>
      </c>
      <c r="DJ550" s="42">
        <v>6</v>
      </c>
      <c r="DK550" s="13">
        <v>3</v>
      </c>
      <c r="DL550" s="13">
        <v>0</v>
      </c>
      <c r="DM550" s="13">
        <v>0.27300000000000002</v>
      </c>
      <c r="DN550" s="13">
        <v>0</v>
      </c>
      <c r="DO550" s="13">
        <v>0</v>
      </c>
      <c r="DP550" s="13">
        <v>0</v>
      </c>
      <c r="DQ550" s="13">
        <v>15</v>
      </c>
      <c r="DR550" s="46">
        <v>6</v>
      </c>
      <c r="DS550" s="13">
        <v>0</v>
      </c>
      <c r="DT550" s="13">
        <v>0</v>
      </c>
      <c r="DU550" s="13">
        <v>0</v>
      </c>
      <c r="DV550" s="13">
        <v>0</v>
      </c>
      <c r="DW550" s="13">
        <v>0</v>
      </c>
      <c r="DX550" s="13">
        <v>0</v>
      </c>
    </row>
    <row r="551" spans="1:128" ht="25.5" x14ac:dyDescent="0.2">
      <c r="A551" s="13" t="s">
        <v>2029</v>
      </c>
      <c r="B551" s="13" t="s">
        <v>2026</v>
      </c>
      <c r="C551" s="39" t="s">
        <v>3586</v>
      </c>
      <c r="D551" s="1" t="s">
        <v>554</v>
      </c>
      <c r="E551" s="13" t="s">
        <v>173</v>
      </c>
      <c r="F551" s="13">
        <v>39</v>
      </c>
      <c r="G551" s="13">
        <v>1</v>
      </c>
      <c r="H551" s="13">
        <v>3</v>
      </c>
      <c r="I551" s="40">
        <f t="shared" si="336"/>
        <v>4</v>
      </c>
      <c r="J551" s="19">
        <f t="shared" si="337"/>
        <v>0.38818201423331966</v>
      </c>
      <c r="K551" s="1">
        <v>1</v>
      </c>
      <c r="L551" s="1">
        <v>1</v>
      </c>
      <c r="M551" s="1">
        <v>2</v>
      </c>
      <c r="N551" s="1">
        <v>27</v>
      </c>
      <c r="O551" s="1">
        <v>12</v>
      </c>
      <c r="P551" s="1">
        <v>24</v>
      </c>
      <c r="Q551" s="1">
        <v>16</v>
      </c>
      <c r="R551" s="15">
        <f t="shared" si="338"/>
        <v>3.7037037037037035E-2</v>
      </c>
      <c r="S551" s="15">
        <f t="shared" si="339"/>
        <v>1.5873015873015872E-2</v>
      </c>
      <c r="T551" s="16">
        <v>618.26666666669996</v>
      </c>
      <c r="U551" s="16">
        <f t="shared" si="340"/>
        <v>15.852991452992306</v>
      </c>
      <c r="V551" s="16">
        <v>592.58000000000004</v>
      </c>
      <c r="W551" s="16">
        <f t="shared" si="341"/>
        <v>15.194358974358975</v>
      </c>
      <c r="X551" s="16">
        <v>1325.12</v>
      </c>
      <c r="Y551" s="16">
        <f t="shared" si="342"/>
        <v>33.977435897435896</v>
      </c>
      <c r="Z551" s="21">
        <f t="shared" si="343"/>
        <v>0.30900557960056318</v>
      </c>
      <c r="AA551" s="20">
        <f t="shared" si="344"/>
        <v>17.058823529411764</v>
      </c>
      <c r="AB551">
        <v>50</v>
      </c>
      <c r="AC551" s="1">
        <v>47</v>
      </c>
      <c r="AD551" s="1">
        <v>65</v>
      </c>
      <c r="AE551" s="1">
        <v>20</v>
      </c>
      <c r="AF551" s="1">
        <v>17</v>
      </c>
      <c r="AG551" s="15">
        <f t="shared" si="345"/>
        <v>5.8823529411764705E-2</v>
      </c>
      <c r="AH551" s="15">
        <f t="shared" si="346"/>
        <v>0.17647058823529413</v>
      </c>
      <c r="AI551" s="15">
        <f t="shared" si="347"/>
        <v>0.23529411764705882</v>
      </c>
      <c r="AJ551" s="1">
        <v>220</v>
      </c>
      <c r="AK551" s="21">
        <f t="shared" si="348"/>
        <v>0.34108527131782945</v>
      </c>
      <c r="AL551" s="1">
        <v>224</v>
      </c>
      <c r="AM551" s="21">
        <f t="shared" si="349"/>
        <v>0.34728682170542635</v>
      </c>
      <c r="AN551" s="1">
        <v>201</v>
      </c>
      <c r="AO551" s="21">
        <f t="shared" si="350"/>
        <v>0.3116279069767442</v>
      </c>
      <c r="AP551" s="21">
        <f t="shared" si="351"/>
        <v>0.49549549549549549</v>
      </c>
      <c r="AQ551" s="1">
        <v>4</v>
      </c>
      <c r="AR551" s="4">
        <v>2.5</v>
      </c>
      <c r="AS551" s="41">
        <v>245</v>
      </c>
      <c r="AT551" s="41">
        <v>222</v>
      </c>
      <c r="AU551" s="41">
        <v>196</v>
      </c>
      <c r="AV551" s="21">
        <f t="shared" si="352"/>
        <v>0.52462526766595285</v>
      </c>
      <c r="AW551" s="26">
        <v>17.329999999999998</v>
      </c>
      <c r="AX551" s="42">
        <v>5</v>
      </c>
      <c r="AY551" s="41">
        <v>0.311</v>
      </c>
      <c r="AZ551" s="1">
        <v>5</v>
      </c>
      <c r="BA551" s="43">
        <v>-0.79300000000000004</v>
      </c>
      <c r="BB551" s="16">
        <v>49.75</v>
      </c>
      <c r="BC551" s="26">
        <v>16.559999999999999</v>
      </c>
      <c r="BD551" s="43">
        <v>1.462</v>
      </c>
      <c r="BE551" s="43">
        <v>3.5680000000000001</v>
      </c>
      <c r="BF551" s="16">
        <v>51.41</v>
      </c>
      <c r="BG551" s="21">
        <f t="shared" si="353"/>
        <v>5.8620689655172413E-2</v>
      </c>
      <c r="BH551" s="44">
        <f t="shared" si="354"/>
        <v>0.90689655172413797</v>
      </c>
      <c r="BI551" s="42">
        <f t="shared" si="355"/>
        <v>965.51724137931046</v>
      </c>
      <c r="BJ551" s="21">
        <f t="shared" si="356"/>
        <v>-3.448275862068962E-2</v>
      </c>
      <c r="BK551" s="26">
        <f t="shared" si="357"/>
        <v>1.7212865773397683</v>
      </c>
      <c r="BL551" s="26">
        <f t="shared" si="358"/>
        <v>2.7338080934219851</v>
      </c>
      <c r="BM551" s="16">
        <f t="shared" si="359"/>
        <v>29.363123966384286</v>
      </c>
      <c r="BN551" s="16">
        <f t="shared" si="360"/>
        <v>29.363123966384286</v>
      </c>
      <c r="BO551" s="16">
        <f t="shared" si="361"/>
        <v>57.713726416686349</v>
      </c>
      <c r="BP551" s="16">
        <f t="shared" si="362"/>
        <v>56.802457052212354</v>
      </c>
      <c r="BQ551" s="16">
        <f t="shared" si="363"/>
        <v>0.91126936447399487</v>
      </c>
      <c r="BR551" s="1">
        <v>17</v>
      </c>
      <c r="BS551" s="1">
        <v>27</v>
      </c>
      <c r="BT551" s="42">
        <v>273</v>
      </c>
      <c r="BU551" s="42">
        <v>263</v>
      </c>
      <c r="BV551" s="42">
        <v>113</v>
      </c>
      <c r="BW551" s="42">
        <v>112</v>
      </c>
      <c r="BX551" s="42">
        <v>159</v>
      </c>
      <c r="BY551" s="42">
        <v>167</v>
      </c>
      <c r="BZ551" s="1">
        <v>262</v>
      </c>
      <c r="CA551" s="1">
        <v>250</v>
      </c>
      <c r="CB551" s="21">
        <f t="shared" si="364"/>
        <v>0.51171875</v>
      </c>
      <c r="CC551" s="4">
        <v>-0.49</v>
      </c>
      <c r="CD551" s="45">
        <f t="shared" si="365"/>
        <v>-3.431622527417896</v>
      </c>
      <c r="CE551" s="26">
        <f t="shared" si="366"/>
        <v>2.4450615793286645</v>
      </c>
      <c r="CF551" s="26">
        <f t="shared" si="367"/>
        <v>2.0828302342429366</v>
      </c>
      <c r="CG551" s="26">
        <f t="shared" si="368"/>
        <v>30.336875150929728</v>
      </c>
      <c r="CH551" s="26">
        <f t="shared" si="369"/>
        <v>30.29159623279401</v>
      </c>
      <c r="CI551" s="26">
        <f t="shared" si="370"/>
        <v>62.847138372373827</v>
      </c>
      <c r="CJ551" s="26">
        <f t="shared" si="371"/>
        <v>57.36838927795219</v>
      </c>
      <c r="CK551" s="16">
        <f t="shared" si="372"/>
        <v>-4.5674797299476424</v>
      </c>
      <c r="CL551" s="42">
        <v>54</v>
      </c>
      <c r="CM551" s="42">
        <v>46</v>
      </c>
      <c r="CN551" s="42">
        <v>616</v>
      </c>
      <c r="CO551" s="42">
        <v>623</v>
      </c>
      <c r="CP551" s="42">
        <v>307</v>
      </c>
      <c r="CQ551" s="42">
        <v>255</v>
      </c>
      <c r="CR551" s="42">
        <v>343</v>
      </c>
      <c r="CS551" s="42">
        <v>411</v>
      </c>
      <c r="CT551" s="1">
        <v>3</v>
      </c>
      <c r="CU551" s="1">
        <v>3</v>
      </c>
      <c r="CV551" s="42">
        <f t="shared" si="373"/>
        <v>0</v>
      </c>
      <c r="CW551" s="26">
        <f t="shared" si="374"/>
        <v>0.29113651067498975</v>
      </c>
      <c r="CX551" s="26">
        <f t="shared" si="375"/>
        <v>0.29113651067498975</v>
      </c>
      <c r="CY551" s="26">
        <f t="shared" si="376"/>
        <v>0</v>
      </c>
      <c r="CZ551" s="13">
        <v>23</v>
      </c>
      <c r="DA551" s="13">
        <v>23</v>
      </c>
      <c r="DB551" s="27">
        <v>21.85</v>
      </c>
      <c r="DC551" s="27">
        <v>22.54</v>
      </c>
      <c r="DD551" s="27">
        <v>23.43</v>
      </c>
      <c r="DE551" s="27">
        <v>22.44</v>
      </c>
      <c r="DF551" s="1"/>
      <c r="DG551" s="1"/>
      <c r="DH551" s="21" t="str">
        <f t="shared" si="377"/>
        <v xml:space="preserve"> </v>
      </c>
      <c r="DI551" s="42"/>
      <c r="DJ551" s="42"/>
      <c r="DK551" s="1"/>
      <c r="DL551" s="1"/>
      <c r="DM551" s="1"/>
      <c r="DN551" s="1"/>
      <c r="DO551" s="1"/>
      <c r="DP551" s="1"/>
      <c r="DQ551" s="1"/>
      <c r="DR551" s="42"/>
      <c r="DS551" s="1"/>
      <c r="DT551" s="1"/>
      <c r="DU551" s="1"/>
      <c r="DV551" s="1"/>
      <c r="DW551" s="1"/>
      <c r="DX551" s="13"/>
    </row>
    <row r="552" spans="1:128" ht="25.5" x14ac:dyDescent="0.2">
      <c r="A552" s="13" t="s">
        <v>2032</v>
      </c>
      <c r="B552" s="13" t="s">
        <v>2033</v>
      </c>
      <c r="C552" s="39" t="s">
        <v>3587</v>
      </c>
      <c r="D552" s="1" t="s">
        <v>446</v>
      </c>
      <c r="E552" s="13" t="s">
        <v>173</v>
      </c>
      <c r="F552" s="13">
        <v>73</v>
      </c>
      <c r="G552" s="13">
        <v>4</v>
      </c>
      <c r="H552" s="13">
        <v>3</v>
      </c>
      <c r="I552" s="40">
        <f t="shared" si="336"/>
        <v>7</v>
      </c>
      <c r="J552" s="19">
        <f t="shared" si="337"/>
        <v>0.38296126316428181</v>
      </c>
      <c r="K552" s="1">
        <v>4</v>
      </c>
      <c r="L552" s="1">
        <v>1</v>
      </c>
      <c r="M552" s="1">
        <v>2</v>
      </c>
      <c r="N552" s="1">
        <v>66</v>
      </c>
      <c r="O552" s="1">
        <v>34</v>
      </c>
      <c r="P552" s="1">
        <v>48</v>
      </c>
      <c r="Q552" s="1">
        <v>33</v>
      </c>
      <c r="R552" s="15">
        <f t="shared" si="338"/>
        <v>6.0606060606060608E-2</v>
      </c>
      <c r="S552" s="15">
        <f t="shared" si="339"/>
        <v>2.7027027027027029E-2</v>
      </c>
      <c r="T552" s="16">
        <v>1096.7166666666999</v>
      </c>
      <c r="U552" s="16">
        <f t="shared" si="340"/>
        <v>15.023515981735615</v>
      </c>
      <c r="V552" s="16">
        <v>1078.82</v>
      </c>
      <c r="W552" s="16">
        <f t="shared" si="341"/>
        <v>14.778356164383561</v>
      </c>
      <c r="X552" s="16">
        <v>2427.11</v>
      </c>
      <c r="Y552" s="16">
        <f t="shared" si="342"/>
        <v>33.248082191780824</v>
      </c>
      <c r="Z552" s="21">
        <f t="shared" si="343"/>
        <v>0.30771293208934575</v>
      </c>
      <c r="AA552" s="20">
        <f t="shared" si="344"/>
        <v>15.962962962962964</v>
      </c>
      <c r="AB552">
        <v>104</v>
      </c>
      <c r="AC552" s="1">
        <v>127</v>
      </c>
      <c r="AD552" s="1">
        <v>153</v>
      </c>
      <c r="AE552" s="1">
        <v>22</v>
      </c>
      <c r="AF552" s="1">
        <v>7</v>
      </c>
      <c r="AG552" s="15">
        <f t="shared" si="345"/>
        <v>0.14814814814814814</v>
      </c>
      <c r="AH552" s="15">
        <f t="shared" si="346"/>
        <v>0.1111111111111111</v>
      </c>
      <c r="AI552" s="15">
        <f t="shared" si="347"/>
        <v>0.25925925925925924</v>
      </c>
      <c r="AJ552" s="1">
        <v>315</v>
      </c>
      <c r="AK552" s="21">
        <f t="shared" si="348"/>
        <v>0.3336864406779661</v>
      </c>
      <c r="AL552" s="1">
        <v>298</v>
      </c>
      <c r="AM552" s="21">
        <f t="shared" si="349"/>
        <v>0.31567796610169491</v>
      </c>
      <c r="AN552" s="1">
        <v>331</v>
      </c>
      <c r="AO552" s="21">
        <f t="shared" si="350"/>
        <v>0.35063559322033899</v>
      </c>
      <c r="AP552" s="21">
        <f t="shared" si="351"/>
        <v>0.51386623164763456</v>
      </c>
      <c r="AQ552" s="1">
        <v>4</v>
      </c>
      <c r="AR552" s="4">
        <v>2.57</v>
      </c>
      <c r="AS552" s="41">
        <v>401</v>
      </c>
      <c r="AT552" s="41">
        <v>389</v>
      </c>
      <c r="AU552" s="41">
        <v>337</v>
      </c>
      <c r="AV552" s="21">
        <f t="shared" si="352"/>
        <v>0.5075949367088608</v>
      </c>
      <c r="AW552" s="26">
        <v>17.13</v>
      </c>
      <c r="AX552" s="42">
        <v>5</v>
      </c>
      <c r="AY552" s="41">
        <v>-0.33600000000000002</v>
      </c>
      <c r="AZ552" s="1">
        <v>5</v>
      </c>
      <c r="BA552" s="43">
        <v>-0.60399999999999998</v>
      </c>
      <c r="BB552" s="16">
        <v>49.29</v>
      </c>
      <c r="BC552" s="26">
        <v>16.12</v>
      </c>
      <c r="BD552" s="43">
        <v>-0.187</v>
      </c>
      <c r="BE552" s="43">
        <v>-3.1259999999999999</v>
      </c>
      <c r="BF552" s="16">
        <v>49.05</v>
      </c>
      <c r="BG552" s="21">
        <f t="shared" si="353"/>
        <v>6.2645011600928072E-2</v>
      </c>
      <c r="BH552" s="44">
        <f t="shared" si="354"/>
        <v>0.91005291005291</v>
      </c>
      <c r="BI552" s="42">
        <f t="shared" si="355"/>
        <v>972.69792165383808</v>
      </c>
      <c r="BJ552" s="21">
        <f t="shared" si="356"/>
        <v>-2.7302078346161926E-2</v>
      </c>
      <c r="BK552" s="26">
        <f t="shared" si="357"/>
        <v>1.5016406814853267</v>
      </c>
      <c r="BL552" s="26">
        <f t="shared" si="358"/>
        <v>2.8364323983611728</v>
      </c>
      <c r="BM552" s="16">
        <f t="shared" si="359"/>
        <v>23.970634582228733</v>
      </c>
      <c r="BN552" s="16">
        <f t="shared" si="360"/>
        <v>31.534454311191858</v>
      </c>
      <c r="BO552" s="16">
        <f t="shared" si="361"/>
        <v>48.386199736749411</v>
      </c>
      <c r="BP552" s="16">
        <f t="shared" si="362"/>
        <v>59.676313008657608</v>
      </c>
      <c r="BQ552" s="16">
        <f t="shared" si="363"/>
        <v>-11.290113271908197</v>
      </c>
      <c r="BR552" s="1">
        <v>27</v>
      </c>
      <c r="BS552" s="1">
        <v>51</v>
      </c>
      <c r="BT552" s="42">
        <v>404</v>
      </c>
      <c r="BU552" s="42">
        <v>516</v>
      </c>
      <c r="BV552" s="42">
        <v>186</v>
      </c>
      <c r="BW552" s="42">
        <v>232</v>
      </c>
      <c r="BX552" s="42">
        <v>274</v>
      </c>
      <c r="BY552" s="42">
        <v>253</v>
      </c>
      <c r="BZ552" s="1">
        <v>428</v>
      </c>
      <c r="CA552" s="1">
        <v>521</v>
      </c>
      <c r="CB552" s="21">
        <f t="shared" si="364"/>
        <v>0.45100105374077976</v>
      </c>
      <c r="CC552" s="4">
        <v>-2.19</v>
      </c>
      <c r="CD552" s="45">
        <f t="shared" si="365"/>
        <v>-9.1909028314514263</v>
      </c>
      <c r="CE552" s="26">
        <f t="shared" si="366"/>
        <v>1.9034983993308914</v>
      </c>
      <c r="CF552" s="26">
        <f t="shared" si="367"/>
        <v>2.7687249444812965</v>
      </c>
      <c r="CG552" s="26">
        <f t="shared" si="368"/>
        <v>30.33237059712992</v>
      </c>
      <c r="CH552" s="26">
        <f t="shared" si="369"/>
        <v>30.975110316384505</v>
      </c>
      <c r="CI552" s="26">
        <f t="shared" si="370"/>
        <v>57.426321839554035</v>
      </c>
      <c r="CJ552" s="26">
        <f t="shared" si="371"/>
        <v>58.044340800375757</v>
      </c>
      <c r="CK552" s="16">
        <f t="shared" si="372"/>
        <v>-10.672094311086475</v>
      </c>
      <c r="CL552" s="42">
        <v>77</v>
      </c>
      <c r="CM552" s="42">
        <v>112</v>
      </c>
      <c r="CN552" s="42">
        <v>1150</v>
      </c>
      <c r="CO552" s="42">
        <v>1141</v>
      </c>
      <c r="CP552" s="42">
        <v>494</v>
      </c>
      <c r="CQ552" s="42">
        <v>506</v>
      </c>
      <c r="CR552" s="42">
        <v>589</v>
      </c>
      <c r="CS552" s="42">
        <v>602</v>
      </c>
      <c r="CT552" s="1">
        <v>8</v>
      </c>
      <c r="CU552" s="1">
        <v>8</v>
      </c>
      <c r="CV552" s="42">
        <f t="shared" si="373"/>
        <v>0</v>
      </c>
      <c r="CW552" s="26">
        <f t="shared" si="374"/>
        <v>0.4376700150448935</v>
      </c>
      <c r="CX552" s="26">
        <f t="shared" si="375"/>
        <v>0.4376700150448935</v>
      </c>
      <c r="CY552" s="26">
        <f t="shared" si="376"/>
        <v>0</v>
      </c>
      <c r="CZ552" s="13">
        <v>31</v>
      </c>
      <c r="DA552" s="13">
        <v>43</v>
      </c>
      <c r="DB552" s="27">
        <v>27.57</v>
      </c>
      <c r="DC552" s="27">
        <v>45.06</v>
      </c>
      <c r="DD552" s="27">
        <v>37.28</v>
      </c>
      <c r="DE552" s="27">
        <v>43.11</v>
      </c>
      <c r="DF552" s="1"/>
      <c r="DG552" s="1"/>
      <c r="DH552" s="21" t="str">
        <f t="shared" si="377"/>
        <v xml:space="preserve"> </v>
      </c>
      <c r="DI552" s="42"/>
      <c r="DJ552" s="42"/>
      <c r="DK552" s="1"/>
      <c r="DL552" s="1"/>
      <c r="DM552" s="1"/>
      <c r="DN552" s="1"/>
      <c r="DO552" s="1"/>
      <c r="DP552" s="1"/>
      <c r="DQ552" s="13">
        <v>1</v>
      </c>
      <c r="DR552" s="46">
        <v>0</v>
      </c>
      <c r="DS552" s="13">
        <v>0</v>
      </c>
      <c r="DT552" s="13">
        <v>0</v>
      </c>
      <c r="DU552" s="13">
        <v>0</v>
      </c>
      <c r="DV552" s="13">
        <v>0</v>
      </c>
      <c r="DW552" s="13">
        <v>0</v>
      </c>
      <c r="DX552" s="13">
        <v>0</v>
      </c>
    </row>
    <row r="553" spans="1:128" ht="25.5" x14ac:dyDescent="0.2">
      <c r="A553" s="13" t="s">
        <v>519</v>
      </c>
      <c r="B553" s="13" t="s">
        <v>2033</v>
      </c>
      <c r="C553" s="39" t="s">
        <v>3588</v>
      </c>
      <c r="D553" s="13" t="s">
        <v>358</v>
      </c>
      <c r="E553" s="13" t="s">
        <v>173</v>
      </c>
      <c r="F553" s="13">
        <v>37</v>
      </c>
      <c r="G553" s="13">
        <v>1</v>
      </c>
      <c r="H553" s="13">
        <v>7</v>
      </c>
      <c r="I553" s="40">
        <f t="shared" si="336"/>
        <v>8</v>
      </c>
      <c r="J553" s="19">
        <f t="shared" si="337"/>
        <v>0.80231780699794952</v>
      </c>
      <c r="K553" s="1">
        <v>1</v>
      </c>
      <c r="L553" s="1">
        <v>6</v>
      </c>
      <c r="M553" s="1">
        <v>1</v>
      </c>
      <c r="N553" s="1">
        <v>43</v>
      </c>
      <c r="O553" s="1">
        <v>16</v>
      </c>
      <c r="P553" s="1">
        <v>35</v>
      </c>
      <c r="Q553" s="1">
        <v>24</v>
      </c>
      <c r="R553" s="15">
        <f t="shared" si="338"/>
        <v>2.3255813953488372E-2</v>
      </c>
      <c r="S553" s="15">
        <f t="shared" si="339"/>
        <v>1.0638297872340425E-2</v>
      </c>
      <c r="T553" s="16">
        <v>598.26666666669996</v>
      </c>
      <c r="U553" s="16">
        <f t="shared" si="340"/>
        <v>16.169369369370269</v>
      </c>
      <c r="V553" s="16">
        <v>558.12</v>
      </c>
      <c r="W553" s="16">
        <f t="shared" si="341"/>
        <v>15.084324324324324</v>
      </c>
      <c r="X553" s="16">
        <v>1290.04</v>
      </c>
      <c r="Y553" s="16">
        <f t="shared" si="342"/>
        <v>34.865945945945946</v>
      </c>
      <c r="Z553" s="21">
        <f t="shared" si="343"/>
        <v>0.30198684096615014</v>
      </c>
      <c r="AA553" s="20">
        <f t="shared" si="344"/>
        <v>87.333333333333329</v>
      </c>
      <c r="AB553">
        <v>31</v>
      </c>
      <c r="AC553" s="1">
        <v>19</v>
      </c>
      <c r="AD553" s="1">
        <v>52</v>
      </c>
      <c r="AE553" s="1">
        <v>25</v>
      </c>
      <c r="AF553" s="1">
        <v>14</v>
      </c>
      <c r="AG553" s="15">
        <f t="shared" si="345"/>
        <v>5.5555555555555552E-2</v>
      </c>
      <c r="AH553" s="15">
        <f t="shared" si="346"/>
        <v>0.3888888888888889</v>
      </c>
      <c r="AI553" s="15">
        <f t="shared" si="347"/>
        <v>0.44444444444444442</v>
      </c>
      <c r="AJ553" s="1">
        <v>186</v>
      </c>
      <c r="AK553" s="21">
        <f t="shared" si="348"/>
        <v>0.36046511627906974</v>
      </c>
      <c r="AL553" s="1">
        <v>123</v>
      </c>
      <c r="AM553" s="21">
        <f t="shared" si="349"/>
        <v>0.23837209302325582</v>
      </c>
      <c r="AN553" s="1">
        <v>207</v>
      </c>
      <c r="AO553" s="21">
        <f t="shared" si="350"/>
        <v>0.40116279069767441</v>
      </c>
      <c r="AP553" s="21">
        <f t="shared" si="351"/>
        <v>0.60194174757281549</v>
      </c>
      <c r="AQ553" s="1">
        <v>6</v>
      </c>
      <c r="AR553" s="4">
        <v>10.95</v>
      </c>
      <c r="AS553" s="41">
        <v>203</v>
      </c>
      <c r="AT553" s="41">
        <v>179</v>
      </c>
      <c r="AU553" s="41">
        <v>179</v>
      </c>
      <c r="AV553" s="21">
        <f t="shared" si="352"/>
        <v>0.53141361256544506</v>
      </c>
      <c r="AW553" s="26">
        <v>16.97</v>
      </c>
      <c r="AX553" s="42">
        <v>6</v>
      </c>
      <c r="AY553" s="41">
        <v>-0.78</v>
      </c>
      <c r="AZ553" s="1">
        <v>6</v>
      </c>
      <c r="BA553" s="43">
        <v>-1.669</v>
      </c>
      <c r="BB553" s="16">
        <v>49.09</v>
      </c>
      <c r="BC553" s="26">
        <v>15.97</v>
      </c>
      <c r="BD553" s="43">
        <v>-1.6840000000000002</v>
      </c>
      <c r="BE553" s="43">
        <v>4.2649999999999997</v>
      </c>
      <c r="BF553" s="16">
        <v>50.34</v>
      </c>
      <c r="BG553" s="21">
        <f t="shared" si="353"/>
        <v>6.8702290076335881E-2</v>
      </c>
      <c r="BH553" s="44">
        <f t="shared" si="354"/>
        <v>0.90283400809716596</v>
      </c>
      <c r="BI553" s="42">
        <f t="shared" si="355"/>
        <v>971.53629817350179</v>
      </c>
      <c r="BJ553" s="21">
        <f t="shared" si="356"/>
        <v>-2.8463701826498156E-2</v>
      </c>
      <c r="BK553" s="26">
        <f t="shared" si="357"/>
        <v>1.9350677273704577</v>
      </c>
      <c r="BL553" s="26">
        <f t="shared" si="358"/>
        <v>2.5800903031606106</v>
      </c>
      <c r="BM553" s="16">
        <f t="shared" si="359"/>
        <v>28.165985809503333</v>
      </c>
      <c r="BN553" s="16">
        <f t="shared" si="360"/>
        <v>26.553429370027953</v>
      </c>
      <c r="BO553" s="16">
        <f t="shared" si="361"/>
        <v>54.611911416899595</v>
      </c>
      <c r="BP553" s="16">
        <f t="shared" si="362"/>
        <v>52.246828639002359</v>
      </c>
      <c r="BQ553" s="16">
        <f t="shared" si="363"/>
        <v>2.3650827778972356</v>
      </c>
      <c r="BR553" s="1">
        <v>18</v>
      </c>
      <c r="BS553" s="1">
        <v>24</v>
      </c>
      <c r="BT553" s="42">
        <v>244</v>
      </c>
      <c r="BU553" s="42">
        <v>223</v>
      </c>
      <c r="BV553" s="42">
        <v>100</v>
      </c>
      <c r="BW553" s="42">
        <v>117</v>
      </c>
      <c r="BX553" s="42">
        <v>122</v>
      </c>
      <c r="BY553" s="42">
        <v>146</v>
      </c>
      <c r="BZ553" s="1">
        <v>235</v>
      </c>
      <c r="CA553" s="1">
        <v>242</v>
      </c>
      <c r="CB553" s="21">
        <f t="shared" si="364"/>
        <v>0.49266247379454925</v>
      </c>
      <c r="CC553" s="4">
        <v>-1.98</v>
      </c>
      <c r="CD553" s="45">
        <f t="shared" si="365"/>
        <v>-6.1055191638503352</v>
      </c>
      <c r="CE553" s="26">
        <f t="shared" si="366"/>
        <v>2.0929583578803759</v>
      </c>
      <c r="CF553" s="26">
        <f t="shared" si="367"/>
        <v>2.5115500294564512</v>
      </c>
      <c r="CG553" s="26">
        <f t="shared" si="368"/>
        <v>30.278130910669439</v>
      </c>
      <c r="CH553" s="26">
        <f t="shared" si="369"/>
        <v>27.952621624135684</v>
      </c>
      <c r="CI553" s="26">
        <f t="shared" si="370"/>
        <v>57.114508077268923</v>
      </c>
      <c r="CJ553" s="26">
        <f t="shared" si="371"/>
        <v>53.719264518929648</v>
      </c>
      <c r="CK553" s="16">
        <f t="shared" si="372"/>
        <v>-1.0301607804420385</v>
      </c>
      <c r="CL553" s="42">
        <v>45</v>
      </c>
      <c r="CM553" s="42">
        <v>54</v>
      </c>
      <c r="CN553" s="42">
        <v>606</v>
      </c>
      <c r="CO553" s="42">
        <v>547</v>
      </c>
      <c r="CP553" s="42">
        <v>272</v>
      </c>
      <c r="CQ553" s="42">
        <v>262</v>
      </c>
      <c r="CR553" s="42">
        <v>292</v>
      </c>
      <c r="CS553" s="42">
        <v>305</v>
      </c>
      <c r="CT553" s="1">
        <v>4</v>
      </c>
      <c r="CU553" s="1">
        <v>2</v>
      </c>
      <c r="CV553" s="42">
        <f t="shared" si="373"/>
        <v>-2</v>
      </c>
      <c r="CW553" s="26">
        <f t="shared" si="374"/>
        <v>0.40115890349897476</v>
      </c>
      <c r="CX553" s="26">
        <f t="shared" si="375"/>
        <v>0.20057945174948738</v>
      </c>
      <c r="CY553" s="26">
        <f t="shared" si="376"/>
        <v>-0.20057945174948738</v>
      </c>
      <c r="CZ553" s="13">
        <v>21</v>
      </c>
      <c r="DA553" s="13">
        <v>20</v>
      </c>
      <c r="DB553" s="27">
        <v>16.03</v>
      </c>
      <c r="DC553" s="27">
        <v>22.66</v>
      </c>
      <c r="DD553" s="27">
        <v>20.45</v>
      </c>
      <c r="DE553" s="27">
        <v>20.54</v>
      </c>
      <c r="DF553" s="1"/>
      <c r="DG553" s="1"/>
      <c r="DH553" s="21" t="str">
        <f t="shared" si="377"/>
        <v xml:space="preserve"> </v>
      </c>
      <c r="DI553" s="42"/>
      <c r="DJ553" s="42"/>
      <c r="DK553" s="1"/>
      <c r="DL553" s="1"/>
      <c r="DM553" s="1"/>
      <c r="DN553" s="1"/>
      <c r="DO553" s="1"/>
      <c r="DP553" s="1"/>
      <c r="DQ553" s="1"/>
      <c r="DR553" s="42"/>
      <c r="DS553" s="1"/>
      <c r="DT553" s="1"/>
      <c r="DU553" s="1"/>
      <c r="DV553" s="1"/>
      <c r="DW553" s="1"/>
      <c r="DX553" s="13"/>
    </row>
    <row r="554" spans="1:128" ht="25.5" x14ac:dyDescent="0.2">
      <c r="A554" s="13" t="s">
        <v>519</v>
      </c>
      <c r="B554" s="13" t="s">
        <v>2038</v>
      </c>
      <c r="C554" s="39" t="s">
        <v>3589</v>
      </c>
      <c r="D554" s="1" t="s">
        <v>145</v>
      </c>
      <c r="E554" s="13" t="s">
        <v>173</v>
      </c>
      <c r="F554" s="13">
        <v>12</v>
      </c>
      <c r="G554" s="13">
        <v>0</v>
      </c>
      <c r="H554" s="13">
        <v>2</v>
      </c>
      <c r="I554" s="40">
        <f t="shared" si="336"/>
        <v>2</v>
      </c>
      <c r="J554" s="19">
        <f t="shared" si="337"/>
        <v>0.60934326337180245</v>
      </c>
      <c r="K554" s="1">
        <v>0</v>
      </c>
      <c r="L554" s="1">
        <v>1</v>
      </c>
      <c r="M554" s="1">
        <v>0</v>
      </c>
      <c r="N554" s="1">
        <v>6</v>
      </c>
      <c r="O554" s="1">
        <v>3</v>
      </c>
      <c r="P554" s="1">
        <v>3</v>
      </c>
      <c r="Q554" s="1">
        <v>1</v>
      </c>
      <c r="R554" s="15">
        <f t="shared" si="338"/>
        <v>0</v>
      </c>
      <c r="S554" s="15">
        <f t="shared" si="339"/>
        <v>0</v>
      </c>
      <c r="T554" s="16">
        <v>196.9333333333</v>
      </c>
      <c r="U554" s="16">
        <f t="shared" si="340"/>
        <v>16.411111111108333</v>
      </c>
      <c r="V554" s="16">
        <v>186.28</v>
      </c>
      <c r="W554" s="16">
        <f t="shared" si="341"/>
        <v>15.523333333333333</v>
      </c>
      <c r="X554" s="16">
        <v>379.58</v>
      </c>
      <c r="Y554" s="16">
        <f t="shared" si="342"/>
        <v>31.631666666666664</v>
      </c>
      <c r="Z554" s="21">
        <f t="shared" si="343"/>
        <v>0.32919803484960941</v>
      </c>
      <c r="AA554" s="20">
        <f t="shared" si="344"/>
        <v>14.285714285714285</v>
      </c>
      <c r="AB554">
        <v>8</v>
      </c>
      <c r="AC554" s="1">
        <v>4</v>
      </c>
      <c r="AD554" s="1">
        <v>21</v>
      </c>
      <c r="AE554" s="1">
        <v>2</v>
      </c>
      <c r="AF554" s="1">
        <v>5</v>
      </c>
      <c r="AG554" s="15">
        <f t="shared" si="345"/>
        <v>0</v>
      </c>
      <c r="AH554" s="15">
        <f t="shared" si="346"/>
        <v>0.14285714285714285</v>
      </c>
      <c r="AI554" s="15">
        <f t="shared" si="347"/>
        <v>0.14285714285714285</v>
      </c>
      <c r="AJ554" s="1">
        <v>61</v>
      </c>
      <c r="AK554" s="21">
        <f t="shared" si="348"/>
        <v>0.31122448979591838</v>
      </c>
      <c r="AL554" s="1">
        <v>68</v>
      </c>
      <c r="AM554" s="21">
        <f t="shared" si="349"/>
        <v>0.34693877551020408</v>
      </c>
      <c r="AN554" s="1">
        <v>67</v>
      </c>
      <c r="AO554" s="21">
        <f t="shared" si="350"/>
        <v>0.34183673469387754</v>
      </c>
      <c r="AP554" s="21">
        <f t="shared" si="351"/>
        <v>0.47286821705426357</v>
      </c>
      <c r="AQ554" s="1">
        <v>3</v>
      </c>
      <c r="AR554" s="4">
        <v>-0.12</v>
      </c>
      <c r="AS554" s="41">
        <v>79</v>
      </c>
      <c r="AT554" s="41">
        <v>65</v>
      </c>
      <c r="AU554" s="41">
        <v>65</v>
      </c>
      <c r="AV554" s="21">
        <f t="shared" si="352"/>
        <v>0.54861111111111116</v>
      </c>
      <c r="AW554" s="26">
        <v>17.2</v>
      </c>
      <c r="AX554" s="42">
        <v>4</v>
      </c>
      <c r="AY554" s="41">
        <v>-0.40500000000000003</v>
      </c>
      <c r="AZ554" s="1">
        <v>5</v>
      </c>
      <c r="BA554" s="43">
        <v>-2.8180000000000001</v>
      </c>
      <c r="BB554" s="16">
        <v>48.86</v>
      </c>
      <c r="BC554" s="26">
        <v>16.5</v>
      </c>
      <c r="BD554" s="43">
        <v>0.53600000000000003</v>
      </c>
      <c r="BE554" s="43">
        <v>-4.6289999999999996</v>
      </c>
      <c r="BF554" s="16">
        <v>48.54</v>
      </c>
      <c r="BG554" s="21">
        <f t="shared" si="353"/>
        <v>7.0000000000000007E-2</v>
      </c>
      <c r="BH554" s="44">
        <f t="shared" si="354"/>
        <v>0.91954022988505746</v>
      </c>
      <c r="BI554" s="42">
        <f t="shared" si="355"/>
        <v>989.54022988505744</v>
      </c>
      <c r="BJ554" s="21">
        <f t="shared" si="356"/>
        <v>-1.0459770114942535E-2</v>
      </c>
      <c r="BK554" s="26">
        <f t="shared" si="357"/>
        <v>2.254670388662229</v>
      </c>
      <c r="BL554" s="26">
        <f t="shared" si="358"/>
        <v>2.254670388662229</v>
      </c>
      <c r="BM554" s="16">
        <f t="shared" si="359"/>
        <v>32.209576980888983</v>
      </c>
      <c r="BN554" s="16">
        <f t="shared" si="360"/>
        <v>28.022331973373415</v>
      </c>
      <c r="BO554" s="16">
        <f t="shared" si="361"/>
        <v>49.924844320377922</v>
      </c>
      <c r="BP554" s="16">
        <f t="shared" si="362"/>
        <v>50.246940090186818</v>
      </c>
      <c r="BQ554" s="16">
        <f t="shared" si="363"/>
        <v>-0.32209576980889665</v>
      </c>
      <c r="BR554" s="1">
        <v>7</v>
      </c>
      <c r="BS554" s="1">
        <v>7</v>
      </c>
      <c r="BT554" s="42">
        <v>93</v>
      </c>
      <c r="BU554" s="42">
        <v>80</v>
      </c>
      <c r="BV554" s="42">
        <v>26</v>
      </c>
      <c r="BW554" s="42">
        <v>33</v>
      </c>
      <c r="BX554" s="42">
        <v>36</v>
      </c>
      <c r="BY554" s="42">
        <v>29</v>
      </c>
      <c r="BZ554" s="1">
        <v>78</v>
      </c>
      <c r="CA554" s="1">
        <v>69</v>
      </c>
      <c r="CB554" s="21">
        <f t="shared" si="364"/>
        <v>0.53061224489795922</v>
      </c>
      <c r="CC554" s="4">
        <v>3.22</v>
      </c>
      <c r="CD554" s="45">
        <f t="shared" si="365"/>
        <v>2.050067020888779</v>
      </c>
      <c r="CE554" s="26">
        <f t="shared" si="366"/>
        <v>2.529111122819959</v>
      </c>
      <c r="CF554" s="26">
        <f t="shared" si="367"/>
        <v>2.2129722324674641</v>
      </c>
      <c r="CG554" s="26">
        <f t="shared" si="368"/>
        <v>30.349333473839511</v>
      </c>
      <c r="CH554" s="26">
        <f t="shared" si="369"/>
        <v>33.984930712893203</v>
      </c>
      <c r="CI554" s="26">
        <f t="shared" si="370"/>
        <v>52.479055798514153</v>
      </c>
      <c r="CJ554" s="26">
        <f t="shared" si="371"/>
        <v>56.272722482744086</v>
      </c>
      <c r="CK554" s="16">
        <f t="shared" si="372"/>
        <v>3.4715709144210365</v>
      </c>
      <c r="CL554" s="42">
        <v>16</v>
      </c>
      <c r="CM554" s="42">
        <v>14</v>
      </c>
      <c r="CN554" s="42">
        <v>176</v>
      </c>
      <c r="CO554" s="42">
        <v>201</v>
      </c>
      <c r="CP554" s="42">
        <v>65</v>
      </c>
      <c r="CQ554" s="42">
        <v>66</v>
      </c>
      <c r="CR554" s="42">
        <v>75</v>
      </c>
      <c r="CS554" s="42">
        <v>75</v>
      </c>
      <c r="CT554" s="1">
        <v>3</v>
      </c>
      <c r="CU554" s="1">
        <v>0</v>
      </c>
      <c r="CV554" s="42">
        <f t="shared" si="373"/>
        <v>-3</v>
      </c>
      <c r="CW554" s="26">
        <f t="shared" si="374"/>
        <v>0.91401489505770384</v>
      </c>
      <c r="CX554" s="26">
        <f t="shared" si="375"/>
        <v>0</v>
      </c>
      <c r="CY554" s="26">
        <f t="shared" si="376"/>
        <v>-0.91401489505770384</v>
      </c>
      <c r="CZ554" s="13">
        <v>6</v>
      </c>
      <c r="DA554" s="13">
        <v>6</v>
      </c>
      <c r="DB554" s="27">
        <v>6.77</v>
      </c>
      <c r="DC554" s="27">
        <v>7.83</v>
      </c>
      <c r="DD554" s="27">
        <v>6.62</v>
      </c>
      <c r="DE554" s="27">
        <v>7.64</v>
      </c>
      <c r="DF554" s="1"/>
      <c r="DG554" s="1"/>
      <c r="DH554" s="21" t="str">
        <f t="shared" si="377"/>
        <v xml:space="preserve"> </v>
      </c>
      <c r="DI554" s="42"/>
      <c r="DJ554" s="42"/>
      <c r="DK554" s="1"/>
      <c r="DL554" s="1"/>
      <c r="DM554" s="1"/>
      <c r="DN554" s="1"/>
      <c r="DO554" s="1"/>
      <c r="DP554" s="1"/>
      <c r="DQ554" s="1"/>
      <c r="DR554" s="42"/>
      <c r="DS554" s="1"/>
      <c r="DT554" s="1"/>
      <c r="DU554" s="1"/>
      <c r="DV554" s="1"/>
      <c r="DW554" s="1"/>
      <c r="DX554" s="13"/>
    </row>
    <row r="555" spans="1:128" ht="25.5" x14ac:dyDescent="0.2">
      <c r="A555" s="13" t="s">
        <v>262</v>
      </c>
      <c r="B555" s="13" t="s">
        <v>2041</v>
      </c>
      <c r="C555" s="39" t="s">
        <v>3590</v>
      </c>
      <c r="D555" s="1" t="s">
        <v>136</v>
      </c>
      <c r="E555" s="13" t="s">
        <v>173</v>
      </c>
      <c r="F555" s="13">
        <v>4</v>
      </c>
      <c r="G555" s="13">
        <v>0</v>
      </c>
      <c r="H555" s="13">
        <v>2</v>
      </c>
      <c r="I555" s="40">
        <f t="shared" si="336"/>
        <v>2</v>
      </c>
      <c r="J555" s="19">
        <f t="shared" si="337"/>
        <v>1.6434603971688457</v>
      </c>
      <c r="K555" s="1">
        <v>0</v>
      </c>
      <c r="L555" s="1">
        <v>1</v>
      </c>
      <c r="M555" s="1">
        <v>0</v>
      </c>
      <c r="N555" s="1">
        <v>3</v>
      </c>
      <c r="O555" s="1">
        <v>1</v>
      </c>
      <c r="P555" s="1">
        <v>3</v>
      </c>
      <c r="Q555" s="1">
        <v>1</v>
      </c>
      <c r="R555" s="15">
        <f t="shared" si="338"/>
        <v>0</v>
      </c>
      <c r="S555" s="15">
        <f t="shared" si="339"/>
        <v>0</v>
      </c>
      <c r="T555" s="16">
        <v>73.016666666700004</v>
      </c>
      <c r="U555" s="16">
        <f t="shared" si="340"/>
        <v>18.254166666675001</v>
      </c>
      <c r="V555" s="16">
        <v>72.239999999999995</v>
      </c>
      <c r="W555" s="16">
        <f t="shared" si="341"/>
        <v>18.059999999999999</v>
      </c>
      <c r="X555" s="16">
        <v>143.47999999999999</v>
      </c>
      <c r="Y555" s="16">
        <f t="shared" si="342"/>
        <v>35.869999999999997</v>
      </c>
      <c r="Z555" s="21">
        <f t="shared" si="343"/>
        <v>0.33487854626367514</v>
      </c>
      <c r="AA555" s="20">
        <f t="shared" si="344"/>
        <v>10</v>
      </c>
      <c r="AB555">
        <v>8</v>
      </c>
      <c r="AC555" s="1">
        <v>4</v>
      </c>
      <c r="AD555" s="1">
        <v>4</v>
      </c>
      <c r="AE555" s="1">
        <v>1</v>
      </c>
      <c r="AF555" s="1">
        <v>1</v>
      </c>
      <c r="AG555" s="15">
        <f t="shared" si="345"/>
        <v>0</v>
      </c>
      <c r="AH555" s="15">
        <f t="shared" si="346"/>
        <v>0.33333333333333331</v>
      </c>
      <c r="AI555" s="15">
        <f t="shared" si="347"/>
        <v>0.33333333333333331</v>
      </c>
      <c r="AJ555" s="1">
        <v>19</v>
      </c>
      <c r="AK555" s="21">
        <f t="shared" si="348"/>
        <v>0.32758620689655171</v>
      </c>
      <c r="AL555" s="1">
        <v>21</v>
      </c>
      <c r="AM555" s="21">
        <f t="shared" si="349"/>
        <v>0.36206896551724138</v>
      </c>
      <c r="AN555" s="1">
        <v>18</v>
      </c>
      <c r="AO555" s="21">
        <f t="shared" si="350"/>
        <v>0.31034482758620691</v>
      </c>
      <c r="AP555" s="21">
        <f t="shared" si="351"/>
        <v>0.47499999999999998</v>
      </c>
      <c r="AQ555" s="1">
        <v>4</v>
      </c>
      <c r="AR555" s="4">
        <v>-7.6</v>
      </c>
      <c r="AS555" s="41">
        <v>20</v>
      </c>
      <c r="AT555" s="41">
        <v>24</v>
      </c>
      <c r="AU555" s="41">
        <v>17</v>
      </c>
      <c r="AV555" s="21">
        <f t="shared" si="352"/>
        <v>0.45454545454545453</v>
      </c>
      <c r="AW555" s="26">
        <v>17.239999999999998</v>
      </c>
      <c r="AX555" s="42">
        <v>6</v>
      </c>
      <c r="AY555" s="41">
        <v>1.73</v>
      </c>
      <c r="AZ555" s="1">
        <v>1</v>
      </c>
      <c r="BA555" s="43">
        <v>1.3340000000000001</v>
      </c>
      <c r="BB555" s="16">
        <v>50.46</v>
      </c>
      <c r="BC555" s="26">
        <v>16.649999999999999</v>
      </c>
      <c r="BD555" s="43">
        <v>1.06</v>
      </c>
      <c r="BE555" s="43">
        <v>-3.3069999999999999</v>
      </c>
      <c r="BF555" s="16">
        <v>47.7</v>
      </c>
      <c r="BG555" s="21">
        <f t="shared" si="353"/>
        <v>0.1</v>
      </c>
      <c r="BH555" s="44">
        <f t="shared" si="354"/>
        <v>0.8936170212765957</v>
      </c>
      <c r="BI555" s="42">
        <f t="shared" si="355"/>
        <v>993.61702127659566</v>
      </c>
      <c r="BJ555" s="21">
        <f t="shared" si="356"/>
        <v>-6.3829787234042923E-3</v>
      </c>
      <c r="BK555" s="26">
        <f t="shared" si="357"/>
        <v>2.4916943521594686</v>
      </c>
      <c r="BL555" s="26">
        <f t="shared" si="358"/>
        <v>4.1528239202657806</v>
      </c>
      <c r="BM555" s="16">
        <f t="shared" si="359"/>
        <v>24.916943521594689</v>
      </c>
      <c r="BN555" s="16">
        <f t="shared" si="360"/>
        <v>39.036544850498345</v>
      </c>
      <c r="BO555" s="16">
        <f t="shared" si="361"/>
        <v>57.308970099667782</v>
      </c>
      <c r="BP555" s="16">
        <f t="shared" si="362"/>
        <v>70.598006644518279</v>
      </c>
      <c r="BQ555" s="16">
        <f t="shared" si="363"/>
        <v>-13.289036544850497</v>
      </c>
      <c r="BR555" s="1">
        <v>3</v>
      </c>
      <c r="BS555" s="1">
        <v>5</v>
      </c>
      <c r="BT555" s="42">
        <v>27</v>
      </c>
      <c r="BU555" s="42">
        <v>42</v>
      </c>
      <c r="BV555" s="42">
        <v>16</v>
      </c>
      <c r="BW555" s="42">
        <v>17</v>
      </c>
      <c r="BX555" s="42">
        <v>21</v>
      </c>
      <c r="BY555" s="42">
        <v>23</v>
      </c>
      <c r="BZ555" s="1">
        <v>41</v>
      </c>
      <c r="CA555" s="1">
        <v>50</v>
      </c>
      <c r="CB555" s="21">
        <f t="shared" si="364"/>
        <v>0.45054945054945056</v>
      </c>
      <c r="CC555" s="4">
        <v>-0.51</v>
      </c>
      <c r="CD555" s="45">
        <f t="shared" si="365"/>
        <v>-8.1380365448504932</v>
      </c>
      <c r="CE555" s="26">
        <f t="shared" si="366"/>
        <v>2.5090604962364091</v>
      </c>
      <c r="CF555" s="26">
        <f t="shared" si="367"/>
        <v>2.0908837468636747</v>
      </c>
      <c r="CG555" s="26">
        <f t="shared" si="368"/>
        <v>25.090604962364093</v>
      </c>
      <c r="CH555" s="26">
        <f t="shared" si="369"/>
        <v>30.108725954836913</v>
      </c>
      <c r="CI555" s="26">
        <f t="shared" si="370"/>
        <v>51.435740172846394</v>
      </c>
      <c r="CJ555" s="26">
        <f t="shared" si="371"/>
        <v>62.308335656537494</v>
      </c>
      <c r="CK555" s="16">
        <f t="shared" si="372"/>
        <v>-2.4164410611593965</v>
      </c>
      <c r="CL555" s="42">
        <v>6</v>
      </c>
      <c r="CM555" s="42">
        <v>5</v>
      </c>
      <c r="CN555" s="42">
        <v>54</v>
      </c>
      <c r="CO555" s="42">
        <v>67</v>
      </c>
      <c r="CP555" s="42">
        <v>31</v>
      </c>
      <c r="CQ555" s="42">
        <v>28</v>
      </c>
      <c r="CR555" s="42">
        <v>49</v>
      </c>
      <c r="CS555" s="42">
        <v>32</v>
      </c>
      <c r="CT555" s="1">
        <v>1</v>
      </c>
      <c r="CU555" s="1">
        <v>0</v>
      </c>
      <c r="CV555" s="42">
        <f t="shared" si="373"/>
        <v>-1</v>
      </c>
      <c r="CW555" s="26">
        <f t="shared" si="374"/>
        <v>0.82173019858442287</v>
      </c>
      <c r="CX555" s="26">
        <f t="shared" si="375"/>
        <v>0</v>
      </c>
      <c r="CY555" s="26">
        <f t="shared" si="376"/>
        <v>-0.82173019858442287</v>
      </c>
      <c r="CZ555" s="13">
        <v>3</v>
      </c>
      <c r="DA555" s="13">
        <v>4</v>
      </c>
      <c r="DB555" s="27">
        <v>2.64</v>
      </c>
      <c r="DC555" s="27">
        <v>3.14</v>
      </c>
      <c r="DD555" s="27">
        <v>2.9</v>
      </c>
      <c r="DE555" s="27">
        <v>3.72</v>
      </c>
      <c r="DF555" s="1"/>
      <c r="DG555" s="1"/>
      <c r="DH555" s="21" t="str">
        <f t="shared" si="377"/>
        <v xml:space="preserve"> </v>
      </c>
      <c r="DI555" s="42"/>
      <c r="DJ555" s="42"/>
      <c r="DK555" s="1"/>
      <c r="DL555" s="1"/>
      <c r="DM555" s="1"/>
      <c r="DN555" s="1"/>
      <c r="DO555" s="1"/>
      <c r="DP555" s="1"/>
      <c r="DQ555" s="1"/>
      <c r="DR555" s="42"/>
      <c r="DS555" s="1"/>
      <c r="DT555" s="1"/>
      <c r="DU555" s="1"/>
      <c r="DV555" s="1"/>
      <c r="DW555" s="1"/>
      <c r="DX555" s="13"/>
    </row>
    <row r="556" spans="1:128" ht="25.5" x14ac:dyDescent="0.2">
      <c r="A556" s="13" t="s">
        <v>1190</v>
      </c>
      <c r="B556" s="13" t="s">
        <v>2043</v>
      </c>
      <c r="C556" s="39" t="s">
        <v>3591</v>
      </c>
      <c r="D556" s="1" t="s">
        <v>206</v>
      </c>
      <c r="E556" s="13" t="s">
        <v>173</v>
      </c>
      <c r="F556" s="13">
        <v>76</v>
      </c>
      <c r="G556" s="13">
        <v>6</v>
      </c>
      <c r="H556" s="13">
        <v>20</v>
      </c>
      <c r="I556" s="40">
        <f t="shared" si="336"/>
        <v>26</v>
      </c>
      <c r="J556" s="19">
        <f t="shared" si="337"/>
        <v>1.0677009068613714</v>
      </c>
      <c r="K556" s="1">
        <v>6</v>
      </c>
      <c r="L556" s="1">
        <v>10</v>
      </c>
      <c r="M556" s="1">
        <v>9</v>
      </c>
      <c r="N556" s="1">
        <v>115</v>
      </c>
      <c r="O556" s="1">
        <v>57</v>
      </c>
      <c r="P556" s="1">
        <v>99</v>
      </c>
      <c r="Q556" s="1">
        <v>71</v>
      </c>
      <c r="R556" s="15">
        <f t="shared" si="338"/>
        <v>5.2173913043478258E-2</v>
      </c>
      <c r="S556" s="15">
        <f t="shared" si="339"/>
        <v>2.2140221402214021E-2</v>
      </c>
      <c r="T556" s="16">
        <v>1461.0833333333001</v>
      </c>
      <c r="U556" s="16">
        <f t="shared" si="340"/>
        <v>19.224780701753946</v>
      </c>
      <c r="V556" s="16">
        <v>1373.82</v>
      </c>
      <c r="W556" s="16">
        <f t="shared" si="341"/>
        <v>18.076578947368422</v>
      </c>
      <c r="X556" s="16">
        <v>2316.9299999999998</v>
      </c>
      <c r="Y556" s="16">
        <f t="shared" si="342"/>
        <v>30.485921052631578</v>
      </c>
      <c r="Z556" s="21">
        <f t="shared" si="343"/>
        <v>0.37223328591749644</v>
      </c>
      <c r="AA556" s="20">
        <f t="shared" si="344"/>
        <v>150.40816326530611</v>
      </c>
      <c r="AB556">
        <v>88</v>
      </c>
      <c r="AC556" s="1">
        <v>170</v>
      </c>
      <c r="AD556" s="1">
        <v>174</v>
      </c>
      <c r="AE556" s="1">
        <v>55</v>
      </c>
      <c r="AF556" s="1">
        <v>14</v>
      </c>
      <c r="AG556" s="15">
        <f t="shared" si="345"/>
        <v>0.12244897959183673</v>
      </c>
      <c r="AH556" s="15">
        <f t="shared" si="346"/>
        <v>0.38775510204081631</v>
      </c>
      <c r="AI556" s="15">
        <f t="shared" si="347"/>
        <v>0.51020408163265307</v>
      </c>
      <c r="AJ556" s="1">
        <v>513</v>
      </c>
      <c r="AK556" s="21">
        <f t="shared" si="348"/>
        <v>0.36050597329585382</v>
      </c>
      <c r="AL556" s="1">
        <v>386</v>
      </c>
      <c r="AM556" s="21">
        <f t="shared" si="349"/>
        <v>0.27125790583274773</v>
      </c>
      <c r="AN556" s="1">
        <v>524</v>
      </c>
      <c r="AO556" s="21">
        <f t="shared" si="350"/>
        <v>0.36823612087139845</v>
      </c>
      <c r="AP556" s="21">
        <f t="shared" si="351"/>
        <v>0.57063403781979982</v>
      </c>
      <c r="AQ556" s="1">
        <v>5</v>
      </c>
      <c r="AR556" s="4">
        <v>2.98</v>
      </c>
      <c r="AS556" s="41">
        <v>556</v>
      </c>
      <c r="AT556" s="41">
        <v>451</v>
      </c>
      <c r="AU556" s="41">
        <v>436</v>
      </c>
      <c r="AV556" s="21">
        <f t="shared" si="352"/>
        <v>0.55213505461767631</v>
      </c>
      <c r="AW556" s="26">
        <v>17.47</v>
      </c>
      <c r="AX556" s="42">
        <v>3</v>
      </c>
      <c r="AY556" s="41">
        <v>0.754</v>
      </c>
      <c r="AZ556" s="1">
        <v>3</v>
      </c>
      <c r="BA556" s="43">
        <v>-0.45300000000000001</v>
      </c>
      <c r="BB556" s="16">
        <v>49.66</v>
      </c>
      <c r="BC556" s="26">
        <v>17.28</v>
      </c>
      <c r="BD556" s="43">
        <v>0.89</v>
      </c>
      <c r="BE556" s="43">
        <v>10.649000000000001</v>
      </c>
      <c r="BF556" s="16">
        <v>54.8</v>
      </c>
      <c r="BG556" s="21">
        <f t="shared" si="353"/>
        <v>6.6485753052917235E-2</v>
      </c>
      <c r="BH556" s="44">
        <f t="shared" si="354"/>
        <v>0.91148775894538603</v>
      </c>
      <c r="BI556" s="42">
        <f t="shared" si="355"/>
        <v>977.97351199830337</v>
      </c>
      <c r="BJ556" s="21">
        <f t="shared" si="356"/>
        <v>-2.2026488001696737E-2</v>
      </c>
      <c r="BK556" s="26">
        <f t="shared" si="357"/>
        <v>2.1400183430143684</v>
      </c>
      <c r="BL556" s="26">
        <f t="shared" si="358"/>
        <v>2.0526706555443948</v>
      </c>
      <c r="BM556" s="16">
        <f t="shared" si="359"/>
        <v>32.187622832685506</v>
      </c>
      <c r="BN556" s="16">
        <f t="shared" si="360"/>
        <v>23.190811023278158</v>
      </c>
      <c r="BO556" s="16">
        <f t="shared" si="361"/>
        <v>62.671965759706517</v>
      </c>
      <c r="BP556" s="16">
        <f t="shared" si="362"/>
        <v>45.158754421976681</v>
      </c>
      <c r="BQ556" s="16">
        <f t="shared" si="363"/>
        <v>17.513211337729835</v>
      </c>
      <c r="BR556" s="1">
        <v>49</v>
      </c>
      <c r="BS556" s="1">
        <v>47</v>
      </c>
      <c r="BT556" s="42">
        <v>688</v>
      </c>
      <c r="BU556" s="42">
        <v>484</v>
      </c>
      <c r="BV556" s="42">
        <v>319</v>
      </c>
      <c r="BW556" s="42">
        <v>247</v>
      </c>
      <c r="BX556" s="42">
        <v>256</v>
      </c>
      <c r="BY556" s="42">
        <v>379</v>
      </c>
      <c r="BZ556" s="1">
        <v>645</v>
      </c>
      <c r="CA556" s="1">
        <v>508</v>
      </c>
      <c r="CB556" s="21">
        <f t="shared" si="364"/>
        <v>0.55941023417172597</v>
      </c>
      <c r="CC556" s="4">
        <v>3.43</v>
      </c>
      <c r="CD556" s="45">
        <f t="shared" si="365"/>
        <v>4.6259944300546394</v>
      </c>
      <c r="CE556" s="26">
        <f t="shared" si="366"/>
        <v>2.5378410223873833</v>
      </c>
      <c r="CF556" s="26">
        <f t="shared" si="367"/>
        <v>2.1234996309771987</v>
      </c>
      <c r="CG556" s="26">
        <f t="shared" si="368"/>
        <v>30.816640986132516</v>
      </c>
      <c r="CH556" s="26">
        <f t="shared" si="369"/>
        <v>27.165257474330257</v>
      </c>
      <c r="CI556" s="26">
        <f t="shared" si="370"/>
        <v>58.499825199725507</v>
      </c>
      <c r="CJ556" s="26">
        <f t="shared" si="371"/>
        <v>49.772759643148476</v>
      </c>
      <c r="CK556" s="16">
        <f t="shared" si="372"/>
        <v>8.7861457811528041</v>
      </c>
      <c r="CL556" s="42">
        <v>98</v>
      </c>
      <c r="CM556" s="42">
        <v>82</v>
      </c>
      <c r="CN556" s="42">
        <v>1092</v>
      </c>
      <c r="CO556" s="42">
        <v>967</v>
      </c>
      <c r="CP556" s="42">
        <v>497</v>
      </c>
      <c r="CQ556" s="42">
        <v>423</v>
      </c>
      <c r="CR556" s="42">
        <v>450</v>
      </c>
      <c r="CS556" s="42">
        <v>572</v>
      </c>
      <c r="CT556" s="1">
        <v>9</v>
      </c>
      <c r="CU556" s="1">
        <v>9</v>
      </c>
      <c r="CV556" s="42">
        <f t="shared" si="373"/>
        <v>0</v>
      </c>
      <c r="CW556" s="26">
        <f t="shared" si="374"/>
        <v>0.3695887754520133</v>
      </c>
      <c r="CX556" s="26">
        <f t="shared" si="375"/>
        <v>0.3695887754520133</v>
      </c>
      <c r="CY556" s="26">
        <f t="shared" si="376"/>
        <v>0</v>
      </c>
      <c r="CZ556" s="13">
        <v>57</v>
      </c>
      <c r="DA556" s="13">
        <v>43</v>
      </c>
      <c r="DB556" s="27">
        <v>57.02</v>
      </c>
      <c r="DC556" s="27">
        <v>42.13</v>
      </c>
      <c r="DD556" s="27">
        <v>51.98</v>
      </c>
      <c r="DE556" s="27">
        <v>48.78</v>
      </c>
      <c r="DF556" s="1"/>
      <c r="DG556" s="1"/>
      <c r="DH556" s="21" t="str">
        <f t="shared" si="377"/>
        <v xml:space="preserve"> </v>
      </c>
      <c r="DI556" s="42"/>
      <c r="DJ556" s="42"/>
      <c r="DK556" s="1"/>
      <c r="DL556" s="1"/>
      <c r="DM556" s="1"/>
      <c r="DN556" s="1"/>
      <c r="DO556" s="1"/>
      <c r="DP556" s="1"/>
      <c r="DQ556" s="1"/>
      <c r="DR556" s="42"/>
      <c r="DS556" s="1"/>
      <c r="DT556" s="1"/>
      <c r="DU556" s="1"/>
      <c r="DV556" s="1"/>
      <c r="DW556" s="1"/>
      <c r="DX556" s="13"/>
    </row>
    <row r="557" spans="1:128" ht="25.5" x14ac:dyDescent="0.2">
      <c r="A557" s="13" t="s">
        <v>546</v>
      </c>
      <c r="B557" s="13" t="s">
        <v>2045</v>
      </c>
      <c r="C557" s="39" t="s">
        <v>3592</v>
      </c>
      <c r="D557" s="1" t="s">
        <v>584</v>
      </c>
      <c r="E557" s="13" t="s">
        <v>173</v>
      </c>
      <c r="F557" s="13">
        <v>71</v>
      </c>
      <c r="G557" s="13">
        <v>5</v>
      </c>
      <c r="H557" s="13">
        <v>15</v>
      </c>
      <c r="I557" s="40">
        <f t="shared" si="336"/>
        <v>20</v>
      </c>
      <c r="J557" s="19">
        <f t="shared" si="337"/>
        <v>0.88351146724256369</v>
      </c>
      <c r="K557" s="1">
        <v>5</v>
      </c>
      <c r="L557" s="1">
        <v>6</v>
      </c>
      <c r="M557" s="1">
        <v>7</v>
      </c>
      <c r="N557" s="1">
        <v>77</v>
      </c>
      <c r="O557" s="1">
        <v>24</v>
      </c>
      <c r="P557" s="1">
        <v>34</v>
      </c>
      <c r="Q557" s="1">
        <v>43</v>
      </c>
      <c r="R557" s="15">
        <f t="shared" si="338"/>
        <v>6.4935064935064929E-2</v>
      </c>
      <c r="S557" s="15">
        <f t="shared" si="339"/>
        <v>3.7037037037037035E-2</v>
      </c>
      <c r="T557" s="16">
        <v>1358.2166666666999</v>
      </c>
      <c r="U557" s="16">
        <f t="shared" si="340"/>
        <v>19.129812206573238</v>
      </c>
      <c r="V557" s="16">
        <v>1291.5</v>
      </c>
      <c r="W557" s="16">
        <f t="shared" si="341"/>
        <v>18.190140845070424</v>
      </c>
      <c r="X557" s="16">
        <v>2130.88</v>
      </c>
      <c r="Y557" s="16">
        <f t="shared" si="342"/>
        <v>30.012394366197185</v>
      </c>
      <c r="Z557" s="21">
        <f t="shared" si="343"/>
        <v>0.37736896545678739</v>
      </c>
      <c r="AA557" s="20">
        <f t="shared" si="344"/>
        <v>63.391304347826086</v>
      </c>
      <c r="AB557">
        <v>99</v>
      </c>
      <c r="AC557" s="1">
        <v>50</v>
      </c>
      <c r="AD557" s="1">
        <v>85</v>
      </c>
      <c r="AE557" s="1">
        <v>48</v>
      </c>
      <c r="AF557" s="1">
        <v>35</v>
      </c>
      <c r="AG557" s="15">
        <f t="shared" si="345"/>
        <v>0.10869565217391304</v>
      </c>
      <c r="AH557" s="15">
        <f t="shared" si="346"/>
        <v>0.28260869565217389</v>
      </c>
      <c r="AI557" s="15">
        <f t="shared" si="347"/>
        <v>0.39130434782608692</v>
      </c>
      <c r="AJ557" s="1">
        <v>360</v>
      </c>
      <c r="AK557" s="21">
        <f t="shared" si="348"/>
        <v>0.26745913818722139</v>
      </c>
      <c r="AL557" s="1">
        <v>520</v>
      </c>
      <c r="AM557" s="21">
        <f t="shared" si="349"/>
        <v>0.38632986627043092</v>
      </c>
      <c r="AN557" s="1">
        <v>466</v>
      </c>
      <c r="AO557" s="21">
        <f t="shared" si="350"/>
        <v>0.34621099554234769</v>
      </c>
      <c r="AP557" s="21">
        <f t="shared" si="351"/>
        <v>0.40909090909090912</v>
      </c>
      <c r="AQ557" s="1">
        <v>1</v>
      </c>
      <c r="AR557" s="4">
        <v>-8.3000000000000007</v>
      </c>
      <c r="AS557" s="41">
        <v>444</v>
      </c>
      <c r="AT557" s="41">
        <v>474</v>
      </c>
      <c r="AU557" s="41">
        <v>389</v>
      </c>
      <c r="AV557" s="21">
        <f t="shared" si="352"/>
        <v>0.48366013071895425</v>
      </c>
      <c r="AW557" s="26">
        <v>17.66</v>
      </c>
      <c r="AX557" s="42">
        <v>1</v>
      </c>
      <c r="AY557" s="41">
        <v>1.173</v>
      </c>
      <c r="AZ557" s="1">
        <v>1</v>
      </c>
      <c r="BA557" s="43">
        <v>2.1579999999999999</v>
      </c>
      <c r="BB557" s="16">
        <v>50.57</v>
      </c>
      <c r="BC557" s="26">
        <v>17.34</v>
      </c>
      <c r="BD557" s="43">
        <v>-0.23800000000000002</v>
      </c>
      <c r="BE557" s="43">
        <v>-16.367999999999999</v>
      </c>
      <c r="BF557" s="16">
        <v>44.6</v>
      </c>
      <c r="BG557" s="21">
        <f t="shared" si="353"/>
        <v>9.4650205761316872E-2</v>
      </c>
      <c r="BH557" s="44">
        <f t="shared" si="354"/>
        <v>0.92708333333333337</v>
      </c>
      <c r="BI557" s="42">
        <f t="shared" si="355"/>
        <v>1021.7335390946503</v>
      </c>
      <c r="BJ557" s="21">
        <f t="shared" si="356"/>
        <v>2.1733539094650242E-2</v>
      </c>
      <c r="BK557" s="26">
        <f t="shared" si="357"/>
        <v>2.1370499419279909</v>
      </c>
      <c r="BL557" s="26">
        <f t="shared" si="358"/>
        <v>2.2764227642276422</v>
      </c>
      <c r="BM557" s="16">
        <f t="shared" si="359"/>
        <v>22.578397212543557</v>
      </c>
      <c r="BN557" s="16">
        <f t="shared" si="360"/>
        <v>31.219512195121954</v>
      </c>
      <c r="BO557" s="16">
        <f t="shared" si="361"/>
        <v>40.139372822299656</v>
      </c>
      <c r="BP557" s="16">
        <f t="shared" si="362"/>
        <v>62.764227642276417</v>
      </c>
      <c r="BQ557" s="16">
        <f t="shared" si="363"/>
        <v>-22.624854819976761</v>
      </c>
      <c r="BR557" s="1">
        <v>46</v>
      </c>
      <c r="BS557" s="1">
        <v>49</v>
      </c>
      <c r="BT557" s="42">
        <v>440</v>
      </c>
      <c r="BU557" s="42">
        <v>623</v>
      </c>
      <c r="BV557" s="42">
        <v>173</v>
      </c>
      <c r="BW557" s="42">
        <v>291</v>
      </c>
      <c r="BX557" s="42">
        <v>388</v>
      </c>
      <c r="BY557" s="42">
        <v>205</v>
      </c>
      <c r="BZ557" s="1">
        <v>439</v>
      </c>
      <c r="CA557" s="1">
        <v>663</v>
      </c>
      <c r="CB557" s="21">
        <f t="shared" si="364"/>
        <v>0.39836660617059894</v>
      </c>
      <c r="CC557" s="4">
        <v>-2.59</v>
      </c>
      <c r="CD557" s="45">
        <f t="shared" si="365"/>
        <v>-2.0070366381585814</v>
      </c>
      <c r="CE557" s="26">
        <f t="shared" si="366"/>
        <v>1.6894428592881814</v>
      </c>
      <c r="CF557" s="26">
        <f t="shared" si="367"/>
        <v>2.618636431896681</v>
      </c>
      <c r="CG557" s="26">
        <f t="shared" si="368"/>
        <v>25.65137408019222</v>
      </c>
      <c r="CH557" s="26">
        <f t="shared" si="369"/>
        <v>32.071256945487313</v>
      </c>
      <c r="CI557" s="26">
        <f t="shared" si="370"/>
        <v>48.402537918606399</v>
      </c>
      <c r="CJ557" s="26">
        <f t="shared" si="371"/>
        <v>61.017044601291488</v>
      </c>
      <c r="CK557" s="16">
        <f t="shared" si="372"/>
        <v>-10.010348137291672</v>
      </c>
      <c r="CL557" s="42">
        <v>60</v>
      </c>
      <c r="CM557" s="42">
        <v>93</v>
      </c>
      <c r="CN557" s="42">
        <v>851</v>
      </c>
      <c r="CO557" s="42">
        <v>1046</v>
      </c>
      <c r="CP557" s="42">
        <v>339</v>
      </c>
      <c r="CQ557" s="42">
        <v>458</v>
      </c>
      <c r="CR557" s="42">
        <v>570</v>
      </c>
      <c r="CS557" s="42">
        <v>469</v>
      </c>
      <c r="CT557" s="1">
        <v>23</v>
      </c>
      <c r="CU557" s="1">
        <v>9</v>
      </c>
      <c r="CV557" s="42">
        <f t="shared" si="373"/>
        <v>-14</v>
      </c>
      <c r="CW557" s="26">
        <f t="shared" si="374"/>
        <v>1.0160381873289484</v>
      </c>
      <c r="CX557" s="26">
        <f t="shared" si="375"/>
        <v>0.39758016025915366</v>
      </c>
      <c r="CY557" s="26">
        <f t="shared" si="376"/>
        <v>-0.61845802706979458</v>
      </c>
      <c r="CZ557" s="13">
        <v>39</v>
      </c>
      <c r="DA557" s="13">
        <v>52</v>
      </c>
      <c r="DB557" s="27">
        <v>35.840000000000003</v>
      </c>
      <c r="DC557" s="27">
        <v>52.88</v>
      </c>
      <c r="DD557" s="27">
        <v>41.39</v>
      </c>
      <c r="DE557" s="27">
        <v>52.62</v>
      </c>
      <c r="DF557" s="1"/>
      <c r="DG557" s="1"/>
      <c r="DH557" s="21" t="str">
        <f t="shared" si="377"/>
        <v xml:space="preserve"> </v>
      </c>
      <c r="DI557" s="42"/>
      <c r="DJ557" s="42"/>
      <c r="DK557" s="1"/>
      <c r="DL557" s="1"/>
      <c r="DM557" s="1"/>
      <c r="DN557" s="1"/>
      <c r="DO557" s="1"/>
      <c r="DP557" s="1"/>
      <c r="DQ557" s="1"/>
      <c r="DR557" s="42"/>
      <c r="DS557" s="1"/>
      <c r="DT557" s="1"/>
      <c r="DU557" s="1"/>
      <c r="DV557" s="1"/>
      <c r="DW557" s="1"/>
      <c r="DX557" s="13"/>
    </row>
    <row r="558" spans="1:128" ht="38.25" x14ac:dyDescent="0.2">
      <c r="A558" s="13" t="s">
        <v>2049</v>
      </c>
      <c r="B558" s="13" t="s">
        <v>2050</v>
      </c>
      <c r="C558" s="39" t="s">
        <v>3593</v>
      </c>
      <c r="D558" s="1" t="s">
        <v>219</v>
      </c>
      <c r="E558" s="13" t="s">
        <v>146</v>
      </c>
      <c r="F558" s="13">
        <v>43</v>
      </c>
      <c r="G558" s="13">
        <v>8</v>
      </c>
      <c r="H558" s="13">
        <v>6</v>
      </c>
      <c r="I558" s="40">
        <f t="shared" si="336"/>
        <v>14</v>
      </c>
      <c r="J558" s="19">
        <f t="shared" si="337"/>
        <v>1.814777473714402</v>
      </c>
      <c r="K558" s="1">
        <v>8</v>
      </c>
      <c r="L558" s="1">
        <v>3</v>
      </c>
      <c r="M558" s="1">
        <v>3</v>
      </c>
      <c r="N558" s="1">
        <v>42</v>
      </c>
      <c r="O558" s="1">
        <v>12</v>
      </c>
      <c r="P558" s="1">
        <v>11</v>
      </c>
      <c r="Q558" s="1">
        <v>54</v>
      </c>
      <c r="R558" s="15">
        <f t="shared" si="338"/>
        <v>0.19047619047619047</v>
      </c>
      <c r="S558" s="15">
        <f t="shared" si="339"/>
        <v>0.12307692307692308</v>
      </c>
      <c r="T558" s="16">
        <v>462.86666666669998</v>
      </c>
      <c r="U558" s="16">
        <f t="shared" si="340"/>
        <v>10.764341085272093</v>
      </c>
      <c r="V558" s="16">
        <v>440.43</v>
      </c>
      <c r="W558" s="16">
        <f t="shared" si="341"/>
        <v>10.242558139534884</v>
      </c>
      <c r="X558" s="16">
        <v>1591.22</v>
      </c>
      <c r="Y558" s="16">
        <f t="shared" si="342"/>
        <v>37.005116279069767</v>
      </c>
      <c r="Z558" s="21">
        <f t="shared" si="343"/>
        <v>0.21678438707454531</v>
      </c>
      <c r="AA558" s="20">
        <f t="shared" si="344"/>
        <v>33</v>
      </c>
      <c r="AB558">
        <v>11</v>
      </c>
      <c r="AC558" s="1">
        <v>39</v>
      </c>
      <c r="AD558" s="1">
        <v>52</v>
      </c>
      <c r="AE558" s="1">
        <v>7</v>
      </c>
      <c r="AF558" s="1">
        <v>15</v>
      </c>
      <c r="AG558" s="15">
        <f t="shared" si="345"/>
        <v>0.44444444444444442</v>
      </c>
      <c r="AH558" s="15">
        <f t="shared" si="346"/>
        <v>0.33333333333333331</v>
      </c>
      <c r="AI558" s="15">
        <f t="shared" si="347"/>
        <v>0.77777777777777768</v>
      </c>
      <c r="AJ558" s="1">
        <v>123</v>
      </c>
      <c r="AK558" s="21">
        <f t="shared" si="348"/>
        <v>0.31948051948051948</v>
      </c>
      <c r="AL558" s="1">
        <v>110</v>
      </c>
      <c r="AM558" s="21">
        <f t="shared" si="349"/>
        <v>0.2857142857142857</v>
      </c>
      <c r="AN558" s="1">
        <v>152</v>
      </c>
      <c r="AO558" s="21">
        <f t="shared" si="350"/>
        <v>0.39480519480519483</v>
      </c>
      <c r="AP558" s="21">
        <f t="shared" si="351"/>
        <v>0.52789699570815452</v>
      </c>
      <c r="AQ558" s="1">
        <v>5</v>
      </c>
      <c r="AR558" s="4">
        <v>-0.79</v>
      </c>
      <c r="AS558" s="41">
        <v>151</v>
      </c>
      <c r="AT558" s="41">
        <v>143</v>
      </c>
      <c r="AU558" s="41">
        <v>157</v>
      </c>
      <c r="AV558" s="21">
        <f t="shared" si="352"/>
        <v>0.51360544217687076</v>
      </c>
      <c r="AW558" s="26">
        <v>17.239999999999998</v>
      </c>
      <c r="AX558" s="42">
        <v>8</v>
      </c>
      <c r="AY558" s="41">
        <v>0.94</v>
      </c>
      <c r="AZ558" s="1">
        <v>1</v>
      </c>
      <c r="BA558" s="43">
        <v>-0.10100000000000001</v>
      </c>
      <c r="BB558" s="16">
        <v>50.01</v>
      </c>
      <c r="BC558" s="26">
        <v>17.309999999999999</v>
      </c>
      <c r="BD558" s="43">
        <v>-0.52100000000000002</v>
      </c>
      <c r="BE558" s="43">
        <v>5.0869999999999997</v>
      </c>
      <c r="BF558" s="16">
        <v>51.87</v>
      </c>
      <c r="BG558" s="21">
        <f t="shared" si="353"/>
        <v>9.0909090909090912E-2</v>
      </c>
      <c r="BH558" s="44">
        <f t="shared" si="354"/>
        <v>0.9211822660098522</v>
      </c>
      <c r="BI558" s="42">
        <f t="shared" si="355"/>
        <v>1012.0913569189431</v>
      </c>
      <c r="BJ558" s="21">
        <f t="shared" si="356"/>
        <v>1.2091356918943114E-2</v>
      </c>
      <c r="BK558" s="26">
        <f t="shared" si="357"/>
        <v>2.4521490361691982</v>
      </c>
      <c r="BL558" s="26">
        <f t="shared" si="358"/>
        <v>2.1796880321503984</v>
      </c>
      <c r="BM558" s="16">
        <f t="shared" si="359"/>
        <v>26.973639397861181</v>
      </c>
      <c r="BN558" s="16">
        <f t="shared" si="360"/>
        <v>27.65479190790818</v>
      </c>
      <c r="BO558" s="16">
        <f t="shared" si="361"/>
        <v>49.724133233430969</v>
      </c>
      <c r="BP558" s="16">
        <f t="shared" si="362"/>
        <v>51.358899257543762</v>
      </c>
      <c r="BQ558" s="16">
        <f t="shared" si="363"/>
        <v>-1.6347660241127926</v>
      </c>
      <c r="BR558" s="1">
        <v>18</v>
      </c>
      <c r="BS558" s="1">
        <v>16</v>
      </c>
      <c r="BT558" s="42">
        <v>180</v>
      </c>
      <c r="BU558" s="42">
        <v>187</v>
      </c>
      <c r="BV558" s="42">
        <v>73</v>
      </c>
      <c r="BW558" s="42">
        <v>79</v>
      </c>
      <c r="BX558" s="42">
        <v>95</v>
      </c>
      <c r="BY558" s="42">
        <v>94</v>
      </c>
      <c r="BZ558" s="1">
        <v>202</v>
      </c>
      <c r="CA558" s="1">
        <v>193</v>
      </c>
      <c r="CB558" s="21">
        <f t="shared" si="364"/>
        <v>0.51139240506329109</v>
      </c>
      <c r="CC558" s="4">
        <v>-0.89</v>
      </c>
      <c r="CD558" s="45">
        <f t="shared" si="365"/>
        <v>-7.5822939211085005</v>
      </c>
      <c r="CE558" s="26">
        <f t="shared" si="366"/>
        <v>2.9034325863174169</v>
      </c>
      <c r="CF558" s="26">
        <f t="shared" si="367"/>
        <v>2.2624150023252598</v>
      </c>
      <c r="CG558" s="26">
        <f t="shared" si="368"/>
        <v>31.145913198677743</v>
      </c>
      <c r="CH558" s="26">
        <f t="shared" si="369"/>
        <v>27.450635361546485</v>
      </c>
      <c r="CI558" s="26">
        <f t="shared" si="370"/>
        <v>55.504581390379705</v>
      </c>
      <c r="CJ558" s="26">
        <f t="shared" si="371"/>
        <v>51.847010469953872</v>
      </c>
      <c r="CK558" s="16">
        <f t="shared" si="372"/>
        <v>-5.2923369445386257</v>
      </c>
      <c r="CL558" s="42">
        <v>77</v>
      </c>
      <c r="CM558" s="42">
        <v>60</v>
      </c>
      <c r="CN558" s="42">
        <v>749</v>
      </c>
      <c r="CO558" s="42">
        <v>668</v>
      </c>
      <c r="CP558" s="42">
        <v>276</v>
      </c>
      <c r="CQ558" s="42">
        <v>274</v>
      </c>
      <c r="CR558" s="42">
        <v>373</v>
      </c>
      <c r="CS558" s="42">
        <v>370</v>
      </c>
      <c r="CT558" s="1">
        <v>4</v>
      </c>
      <c r="CU558" s="1">
        <v>7</v>
      </c>
      <c r="CV558" s="42">
        <f t="shared" si="373"/>
        <v>3</v>
      </c>
      <c r="CW558" s="26">
        <f t="shared" si="374"/>
        <v>0.51850784963268626</v>
      </c>
      <c r="CX558" s="26">
        <f t="shared" si="375"/>
        <v>0.90738873685720101</v>
      </c>
      <c r="CY558" s="26">
        <f t="shared" si="376"/>
        <v>0.38888088722451469</v>
      </c>
      <c r="CZ558" s="13">
        <v>17</v>
      </c>
      <c r="DA558" s="13">
        <v>15</v>
      </c>
      <c r="DB558" s="27">
        <v>22.62</v>
      </c>
      <c r="DC558" s="27">
        <v>16.12</v>
      </c>
      <c r="DD558" s="27">
        <v>19.52</v>
      </c>
      <c r="DE558" s="27">
        <v>15.97</v>
      </c>
      <c r="DF558" s="13">
        <v>61</v>
      </c>
      <c r="DG558" s="13">
        <v>70</v>
      </c>
      <c r="DH558" s="21">
        <f t="shared" si="377"/>
        <v>0.46564885496183206</v>
      </c>
      <c r="DI558" s="42">
        <v>35</v>
      </c>
      <c r="DJ558" s="42">
        <v>18</v>
      </c>
      <c r="DK558" s="13">
        <v>4</v>
      </c>
      <c r="DL558" s="13">
        <v>0</v>
      </c>
      <c r="DM558" s="13">
        <v>0.114</v>
      </c>
      <c r="DN558" s="13">
        <v>1</v>
      </c>
      <c r="DO558" s="13">
        <v>0</v>
      </c>
      <c r="DP558" s="13">
        <v>2.9000000000000001E-2</v>
      </c>
      <c r="DQ558" s="13">
        <v>24</v>
      </c>
      <c r="DR558" s="46">
        <v>9</v>
      </c>
      <c r="DS558" s="13">
        <v>1</v>
      </c>
      <c r="DT558" s="13">
        <v>6</v>
      </c>
      <c r="DU558" s="13">
        <v>-0.20800000000000002</v>
      </c>
      <c r="DV558" s="13">
        <v>0</v>
      </c>
      <c r="DW558" s="13">
        <v>1</v>
      </c>
      <c r="DX558" s="13">
        <v>-4.2000000000000003E-2</v>
      </c>
    </row>
    <row r="559" spans="1:128" x14ac:dyDescent="0.2">
      <c r="A559" s="13" t="s">
        <v>2052</v>
      </c>
      <c r="B559" s="13" t="s">
        <v>2053</v>
      </c>
      <c r="C559" s="39" t="s">
        <v>3594</v>
      </c>
      <c r="D559" s="1" t="s">
        <v>179</v>
      </c>
      <c r="E559" s="13" t="s">
        <v>129</v>
      </c>
      <c r="F559" s="13">
        <v>79</v>
      </c>
      <c r="G559" s="13">
        <v>32</v>
      </c>
      <c r="H559" s="13">
        <v>20</v>
      </c>
      <c r="I559" s="40">
        <f t="shared" si="336"/>
        <v>52</v>
      </c>
      <c r="J559" s="19">
        <f t="shared" si="337"/>
        <v>2.9416848688655048</v>
      </c>
      <c r="K559" s="1">
        <v>29</v>
      </c>
      <c r="L559" s="1">
        <v>14</v>
      </c>
      <c r="M559" s="1">
        <v>5</v>
      </c>
      <c r="N559" s="1">
        <v>226</v>
      </c>
      <c r="O559" s="1">
        <v>59</v>
      </c>
      <c r="P559" s="1">
        <v>84</v>
      </c>
      <c r="Q559" s="1">
        <v>174</v>
      </c>
      <c r="R559" s="15">
        <f t="shared" si="338"/>
        <v>0.1415929203539823</v>
      </c>
      <c r="S559" s="15">
        <f t="shared" si="339"/>
        <v>8.6720867208672087E-2</v>
      </c>
      <c r="T559" s="16">
        <v>1060.6166666667</v>
      </c>
      <c r="U559" s="16">
        <f t="shared" si="340"/>
        <v>13.425527426160759</v>
      </c>
      <c r="V559" s="16">
        <v>1000.91</v>
      </c>
      <c r="W559" s="16">
        <f t="shared" si="341"/>
        <v>12.669746835443037</v>
      </c>
      <c r="X559" s="16">
        <v>2850.73</v>
      </c>
      <c r="Y559" s="16">
        <f t="shared" si="342"/>
        <v>36.085189873417718</v>
      </c>
      <c r="Z559" s="21">
        <f t="shared" si="343"/>
        <v>0.25986592724138291</v>
      </c>
      <c r="AA559" s="20">
        <f t="shared" si="344"/>
        <v>135.72881355932202</v>
      </c>
      <c r="AB559">
        <v>28</v>
      </c>
      <c r="AC559" s="1">
        <v>39</v>
      </c>
      <c r="AD559" s="1">
        <v>54</v>
      </c>
      <c r="AE559" s="1">
        <v>26</v>
      </c>
      <c r="AF559" s="1">
        <v>53</v>
      </c>
      <c r="AG559" s="15">
        <f t="shared" si="345"/>
        <v>0.5423728813559322</v>
      </c>
      <c r="AH559" s="15">
        <f t="shared" si="346"/>
        <v>0.32203389830508472</v>
      </c>
      <c r="AI559" s="15">
        <f t="shared" si="347"/>
        <v>0.86440677966101687</v>
      </c>
      <c r="AJ559" s="1">
        <v>393</v>
      </c>
      <c r="AK559" s="21">
        <f t="shared" si="348"/>
        <v>0.34964412811387902</v>
      </c>
      <c r="AL559" s="1">
        <v>330</v>
      </c>
      <c r="AM559" s="21">
        <f t="shared" si="349"/>
        <v>0.29359430604982206</v>
      </c>
      <c r="AN559" s="1">
        <v>401</v>
      </c>
      <c r="AO559" s="21">
        <f t="shared" si="350"/>
        <v>0.35676156583629892</v>
      </c>
      <c r="AP559" s="21">
        <f t="shared" si="351"/>
        <v>0.54356846473029041</v>
      </c>
      <c r="AQ559" s="1">
        <v>9</v>
      </c>
      <c r="AR559" s="4">
        <v>6.61</v>
      </c>
      <c r="AS559" s="41">
        <v>386</v>
      </c>
      <c r="AT559" s="41">
        <v>368</v>
      </c>
      <c r="AU559" s="41">
        <v>324</v>
      </c>
      <c r="AV559" s="21">
        <f t="shared" si="352"/>
        <v>0.51193633952254647</v>
      </c>
      <c r="AW559" s="26">
        <v>17.760000000000002</v>
      </c>
      <c r="AX559" s="42">
        <v>1</v>
      </c>
      <c r="AY559" s="41">
        <v>1.254</v>
      </c>
      <c r="AZ559" s="1">
        <v>1</v>
      </c>
      <c r="BA559" s="43">
        <v>1.31</v>
      </c>
      <c r="BB559" s="16">
        <v>50.48</v>
      </c>
      <c r="BC559" s="26">
        <v>18.5</v>
      </c>
      <c r="BD559" s="43">
        <v>1.4330000000000001</v>
      </c>
      <c r="BE559" s="43">
        <v>0.14100000000000001</v>
      </c>
      <c r="BF559" s="16">
        <v>50.12</v>
      </c>
      <c r="BG559" s="21">
        <f t="shared" si="353"/>
        <v>0.10314685314685315</v>
      </c>
      <c r="BH559" s="44">
        <f t="shared" si="354"/>
        <v>0.92929292929292928</v>
      </c>
      <c r="BI559" s="42">
        <f t="shared" si="355"/>
        <v>1032.4397824397824</v>
      </c>
      <c r="BJ559" s="21">
        <f t="shared" si="356"/>
        <v>3.2439782439782433E-2</v>
      </c>
      <c r="BK559" s="26">
        <f t="shared" si="357"/>
        <v>3.5367815288087838</v>
      </c>
      <c r="BL559" s="26">
        <f t="shared" si="358"/>
        <v>2.0980907374289397</v>
      </c>
      <c r="BM559" s="16">
        <f t="shared" si="359"/>
        <v>34.288797194552956</v>
      </c>
      <c r="BN559" s="16">
        <f t="shared" si="360"/>
        <v>29.67299757220929</v>
      </c>
      <c r="BO559" s="16">
        <f t="shared" si="361"/>
        <v>58.087140701961218</v>
      </c>
      <c r="BP559" s="16">
        <f t="shared" si="362"/>
        <v>56.588504460940541</v>
      </c>
      <c r="BQ559" s="16">
        <f t="shared" si="363"/>
        <v>1.4986362410206766</v>
      </c>
      <c r="BR559" s="1">
        <v>59</v>
      </c>
      <c r="BS559" s="1">
        <v>35</v>
      </c>
      <c r="BT559" s="42">
        <v>513</v>
      </c>
      <c r="BU559" s="42">
        <v>460</v>
      </c>
      <c r="BV559" s="42">
        <v>173</v>
      </c>
      <c r="BW559" s="42">
        <v>217</v>
      </c>
      <c r="BX559" s="42">
        <v>232</v>
      </c>
      <c r="BY559" s="42">
        <v>224</v>
      </c>
      <c r="BZ559" s="1">
        <v>467</v>
      </c>
      <c r="CA559" s="1">
        <v>413</v>
      </c>
      <c r="CB559" s="21">
        <f t="shared" si="364"/>
        <v>0.53068181818181814</v>
      </c>
      <c r="CC559" s="4">
        <v>4.0999999999999996</v>
      </c>
      <c r="CD559" s="45">
        <f t="shared" si="365"/>
        <v>1.5319930874937064</v>
      </c>
      <c r="CE559" s="26">
        <f t="shared" si="366"/>
        <v>2.6519523069529565</v>
      </c>
      <c r="CF559" s="26">
        <f t="shared" si="367"/>
        <v>2.1257712936686395</v>
      </c>
      <c r="CG559" s="26">
        <f t="shared" si="368"/>
        <v>29.65556190870409</v>
      </c>
      <c r="CH559" s="26">
        <f t="shared" si="369"/>
        <v>30.539546011021741</v>
      </c>
      <c r="CI559" s="26">
        <f t="shared" si="370"/>
        <v>54.533400216786589</v>
      </c>
      <c r="CJ559" s="26">
        <f t="shared" si="371"/>
        <v>56.743360472580719</v>
      </c>
      <c r="CK559" s="16">
        <f t="shared" si="372"/>
        <v>3.7085964968148062</v>
      </c>
      <c r="CL559" s="42">
        <v>126</v>
      </c>
      <c r="CM559" s="42">
        <v>101</v>
      </c>
      <c r="CN559" s="42">
        <v>1283</v>
      </c>
      <c r="CO559" s="42">
        <v>1350</v>
      </c>
      <c r="CP559" s="42">
        <v>524</v>
      </c>
      <c r="CQ559" s="42">
        <v>567</v>
      </c>
      <c r="CR559" s="42">
        <v>678</v>
      </c>
      <c r="CS559" s="42">
        <v>658</v>
      </c>
      <c r="CT559" s="1">
        <v>11</v>
      </c>
      <c r="CU559" s="1">
        <v>6</v>
      </c>
      <c r="CV559" s="42">
        <f t="shared" si="373"/>
        <v>-5</v>
      </c>
      <c r="CW559" s="26">
        <f t="shared" si="374"/>
        <v>0.62227949149077988</v>
      </c>
      <c r="CX559" s="26">
        <f t="shared" si="375"/>
        <v>0.33942517717678899</v>
      </c>
      <c r="CY559" s="26">
        <f t="shared" si="376"/>
        <v>-0.28285431431399083</v>
      </c>
      <c r="CZ559" s="13">
        <v>47</v>
      </c>
      <c r="DA559" s="13">
        <v>40</v>
      </c>
      <c r="DB559" s="27">
        <v>45.03</v>
      </c>
      <c r="DC559" s="27">
        <v>38.159999999999997</v>
      </c>
      <c r="DD559" s="27">
        <v>42.52</v>
      </c>
      <c r="DE559" s="27">
        <v>40.17</v>
      </c>
      <c r="DF559" s="13">
        <v>2</v>
      </c>
      <c r="DG559" s="13">
        <v>2</v>
      </c>
      <c r="DH559" s="21">
        <f t="shared" si="377"/>
        <v>0.5</v>
      </c>
      <c r="DI559" s="42">
        <v>3</v>
      </c>
      <c r="DJ559" s="42">
        <v>1</v>
      </c>
      <c r="DK559" s="13">
        <v>0</v>
      </c>
      <c r="DL559" s="13">
        <v>0</v>
      </c>
      <c r="DM559" s="13">
        <v>0</v>
      </c>
      <c r="DN559" s="13">
        <v>0</v>
      </c>
      <c r="DO559" s="13">
        <v>0</v>
      </c>
      <c r="DP559" s="13">
        <v>0</v>
      </c>
      <c r="DQ559" s="1"/>
      <c r="DR559" s="42"/>
      <c r="DS559" s="1"/>
      <c r="DT559" s="1"/>
      <c r="DU559" s="1"/>
      <c r="DV559" s="1"/>
      <c r="DW559" s="1"/>
      <c r="DX559" s="13"/>
    </row>
    <row r="560" spans="1:128" x14ac:dyDescent="0.2">
      <c r="A560" s="13" t="s">
        <v>2057</v>
      </c>
      <c r="B560" s="13" t="s">
        <v>2053</v>
      </c>
      <c r="C560" s="39" t="s">
        <v>3595</v>
      </c>
      <c r="D560" s="1" t="s">
        <v>358</v>
      </c>
      <c r="E560" s="13" t="s">
        <v>146</v>
      </c>
      <c r="F560" s="13">
        <v>68</v>
      </c>
      <c r="G560" s="13">
        <v>7</v>
      </c>
      <c r="H560" s="13">
        <v>12</v>
      </c>
      <c r="I560" s="40">
        <f t="shared" si="336"/>
        <v>19</v>
      </c>
      <c r="J560" s="19">
        <f t="shared" si="337"/>
        <v>1.2935191663987107</v>
      </c>
      <c r="K560" s="1">
        <v>6</v>
      </c>
      <c r="L560" s="1">
        <v>7</v>
      </c>
      <c r="M560" s="1">
        <v>5</v>
      </c>
      <c r="N560" s="1">
        <v>74</v>
      </c>
      <c r="O560" s="1">
        <v>18</v>
      </c>
      <c r="P560" s="1">
        <v>33</v>
      </c>
      <c r="Q560" s="1">
        <v>93</v>
      </c>
      <c r="R560" s="15">
        <f t="shared" si="338"/>
        <v>9.45945945945946E-2</v>
      </c>
      <c r="S560" s="15">
        <f t="shared" si="339"/>
        <v>5.6000000000000001E-2</v>
      </c>
      <c r="T560" s="16">
        <v>881.31666666670003</v>
      </c>
      <c r="U560" s="16">
        <f t="shared" si="340"/>
        <v>12.960539215686765</v>
      </c>
      <c r="V560" s="16">
        <v>830.44</v>
      </c>
      <c r="W560" s="16">
        <f t="shared" si="341"/>
        <v>12.212352941176471</v>
      </c>
      <c r="X560" s="16">
        <v>2494.14</v>
      </c>
      <c r="Y560" s="16">
        <f t="shared" si="342"/>
        <v>36.678529411764707</v>
      </c>
      <c r="Z560" s="21">
        <f t="shared" si="343"/>
        <v>0.24978794313868219</v>
      </c>
      <c r="AA560" s="20">
        <f t="shared" si="344"/>
        <v>106.88461538461539</v>
      </c>
      <c r="AB560">
        <v>36</v>
      </c>
      <c r="AC560" s="1">
        <v>76</v>
      </c>
      <c r="AD560" s="1">
        <v>123</v>
      </c>
      <c r="AE560" s="1">
        <v>18</v>
      </c>
      <c r="AF560" s="1">
        <v>39</v>
      </c>
      <c r="AG560" s="15">
        <f t="shared" si="345"/>
        <v>0.26923076923076922</v>
      </c>
      <c r="AH560" s="15">
        <f t="shared" si="346"/>
        <v>0.46153846153846156</v>
      </c>
      <c r="AI560" s="15">
        <f t="shared" si="347"/>
        <v>0.73076923076923084</v>
      </c>
      <c r="AJ560" s="1">
        <v>284</v>
      </c>
      <c r="AK560" s="21">
        <f t="shared" si="348"/>
        <v>0.34803921568627449</v>
      </c>
      <c r="AL560" s="1">
        <v>255</v>
      </c>
      <c r="AM560" s="21">
        <f t="shared" si="349"/>
        <v>0.3125</v>
      </c>
      <c r="AN560" s="1">
        <v>277</v>
      </c>
      <c r="AO560" s="21">
        <f t="shared" si="350"/>
        <v>0.33946078431372551</v>
      </c>
      <c r="AP560" s="21">
        <f t="shared" si="351"/>
        <v>0.52690166975881259</v>
      </c>
      <c r="AQ560" s="1">
        <v>7</v>
      </c>
      <c r="AR560" s="4">
        <v>0.38</v>
      </c>
      <c r="AS560" s="41">
        <v>317</v>
      </c>
      <c r="AT560" s="41">
        <v>310</v>
      </c>
      <c r="AU560" s="41">
        <v>266</v>
      </c>
      <c r="AV560" s="21">
        <f t="shared" si="352"/>
        <v>0.50558213716108458</v>
      </c>
      <c r="AW560" s="26">
        <v>17.329999999999998</v>
      </c>
      <c r="AX560" s="42">
        <v>8</v>
      </c>
      <c r="AY560" s="41">
        <v>0.47</v>
      </c>
      <c r="AZ560" s="1">
        <v>5</v>
      </c>
      <c r="BA560" s="43">
        <v>-0.13700000000000001</v>
      </c>
      <c r="BB560" s="16">
        <v>49.78</v>
      </c>
      <c r="BC560" s="26">
        <v>17.62</v>
      </c>
      <c r="BD560" s="43">
        <v>0.67</v>
      </c>
      <c r="BE560" s="43">
        <v>6.0010000000000003</v>
      </c>
      <c r="BF560" s="16">
        <v>50.54</v>
      </c>
      <c r="BG560" s="21">
        <f t="shared" si="353"/>
        <v>6.5491183879093195E-2</v>
      </c>
      <c r="BH560" s="44">
        <f t="shared" si="354"/>
        <v>0.91208791208791207</v>
      </c>
      <c r="BI560" s="42">
        <f t="shared" si="355"/>
        <v>977.57909596700529</v>
      </c>
      <c r="BJ560" s="21">
        <f t="shared" si="356"/>
        <v>-2.2420904032994737E-2</v>
      </c>
      <c r="BK560" s="26">
        <f t="shared" si="357"/>
        <v>1.8785222291797119</v>
      </c>
      <c r="BL560" s="26">
        <f t="shared" si="358"/>
        <v>2.3120273589904148</v>
      </c>
      <c r="BM560" s="16">
        <f t="shared" si="359"/>
        <v>28.683589422474832</v>
      </c>
      <c r="BN560" s="16">
        <f t="shared" si="360"/>
        <v>26.299311208515967</v>
      </c>
      <c r="BO560" s="16">
        <f t="shared" si="361"/>
        <v>56.427917730359809</v>
      </c>
      <c r="BP560" s="16">
        <f t="shared" si="362"/>
        <v>50.864601897789122</v>
      </c>
      <c r="BQ560" s="16">
        <f t="shared" si="363"/>
        <v>5.5633158325706873</v>
      </c>
      <c r="BR560" s="1">
        <v>26</v>
      </c>
      <c r="BS560" s="1">
        <v>32</v>
      </c>
      <c r="BT560" s="42">
        <v>371</v>
      </c>
      <c r="BU560" s="42">
        <v>332</v>
      </c>
      <c r="BV560" s="42">
        <v>158</v>
      </c>
      <c r="BW560" s="42">
        <v>154</v>
      </c>
      <c r="BX560" s="42">
        <v>186</v>
      </c>
      <c r="BY560" s="42">
        <v>226</v>
      </c>
      <c r="BZ560" s="1">
        <v>378</v>
      </c>
      <c r="CA560" s="1">
        <v>338</v>
      </c>
      <c r="CB560" s="21">
        <f t="shared" si="364"/>
        <v>0.52793296089385477</v>
      </c>
      <c r="CC560" s="4">
        <v>3.3</v>
      </c>
      <c r="CD560" s="45">
        <f t="shared" si="365"/>
        <v>-1.3103242416408154</v>
      </c>
      <c r="CE560" s="26">
        <f t="shared" si="366"/>
        <v>2.0929057711275227</v>
      </c>
      <c r="CF560" s="26">
        <f t="shared" si="367"/>
        <v>2.6462026991267535</v>
      </c>
      <c r="CG560" s="26">
        <f t="shared" si="368"/>
        <v>30.912458803435257</v>
      </c>
      <c r="CH560" s="26">
        <f t="shared" si="369"/>
        <v>27.905410281700309</v>
      </c>
      <c r="CI560" s="26">
        <f t="shared" si="370"/>
        <v>59.732011835742981</v>
      </c>
      <c r="CJ560" s="26">
        <f t="shared" si="371"/>
        <v>55.401861964444663</v>
      </c>
      <c r="CK560" s="16">
        <f t="shared" si="372"/>
        <v>1.2331659612723698</v>
      </c>
      <c r="CL560" s="42">
        <v>87</v>
      </c>
      <c r="CM560" s="42">
        <v>110</v>
      </c>
      <c r="CN560" s="42">
        <v>1198</v>
      </c>
      <c r="CO560" s="42">
        <v>1050</v>
      </c>
      <c r="CP560" s="42">
        <v>521</v>
      </c>
      <c r="CQ560" s="42">
        <v>546</v>
      </c>
      <c r="CR560" s="42">
        <v>597</v>
      </c>
      <c r="CS560" s="42">
        <v>677</v>
      </c>
      <c r="CT560" s="1">
        <v>3</v>
      </c>
      <c r="CU560" s="1">
        <v>5</v>
      </c>
      <c r="CV560" s="42">
        <f t="shared" si="373"/>
        <v>2</v>
      </c>
      <c r="CW560" s="26">
        <f t="shared" si="374"/>
        <v>0.20423986837874375</v>
      </c>
      <c r="CX560" s="26">
        <f t="shared" si="375"/>
        <v>0.3403997806312396</v>
      </c>
      <c r="CY560" s="26">
        <f t="shared" si="376"/>
        <v>0.13615991225249585</v>
      </c>
      <c r="CZ560" s="13">
        <v>31</v>
      </c>
      <c r="DA560" s="13">
        <v>29</v>
      </c>
      <c r="DB560" s="27">
        <v>26.39</v>
      </c>
      <c r="DC560" s="27">
        <v>35.19</v>
      </c>
      <c r="DD560" s="27">
        <v>31.76</v>
      </c>
      <c r="DE560" s="27">
        <v>31.62</v>
      </c>
      <c r="DF560" s="13">
        <v>384</v>
      </c>
      <c r="DG560" s="13">
        <v>380</v>
      </c>
      <c r="DH560" s="21">
        <f t="shared" si="377"/>
        <v>0.50261780104712039</v>
      </c>
      <c r="DI560" s="42">
        <v>251</v>
      </c>
      <c r="DJ560" s="42">
        <v>135</v>
      </c>
      <c r="DK560" s="13">
        <v>40</v>
      </c>
      <c r="DL560" s="13">
        <v>4</v>
      </c>
      <c r="DM560" s="13">
        <v>0.14300000000000002</v>
      </c>
      <c r="DN560" s="13">
        <v>2</v>
      </c>
      <c r="DO560" s="13">
        <v>1</v>
      </c>
      <c r="DP560" s="13">
        <v>4.0000000000000001E-3</v>
      </c>
      <c r="DQ560" s="13">
        <v>247</v>
      </c>
      <c r="DR560" s="46">
        <v>120</v>
      </c>
      <c r="DS560" s="13">
        <v>4</v>
      </c>
      <c r="DT560" s="13">
        <v>38</v>
      </c>
      <c r="DU560" s="13">
        <v>-0.13800000000000001</v>
      </c>
      <c r="DV560" s="13">
        <v>0</v>
      </c>
      <c r="DW560" s="13">
        <v>1</v>
      </c>
      <c r="DX560" s="13">
        <v>-4.0000000000000001E-3</v>
      </c>
    </row>
    <row r="561" spans="1:128" x14ac:dyDescent="0.2">
      <c r="A561" s="13" t="s">
        <v>2060</v>
      </c>
      <c r="B561" s="13" t="s">
        <v>2061</v>
      </c>
      <c r="C561" s="39" t="s">
        <v>3596</v>
      </c>
      <c r="D561" s="1" t="s">
        <v>243</v>
      </c>
      <c r="E561" s="13" t="s">
        <v>129</v>
      </c>
      <c r="F561" s="13">
        <v>67</v>
      </c>
      <c r="G561" s="13">
        <v>20</v>
      </c>
      <c r="H561" s="13">
        <v>13</v>
      </c>
      <c r="I561" s="40">
        <f t="shared" si="336"/>
        <v>33</v>
      </c>
      <c r="J561" s="19">
        <f t="shared" si="337"/>
        <v>1.9460734528061447</v>
      </c>
      <c r="K561" s="1">
        <v>16</v>
      </c>
      <c r="L561" s="1">
        <v>8</v>
      </c>
      <c r="M561" s="1">
        <v>5</v>
      </c>
      <c r="N561" s="1">
        <v>170</v>
      </c>
      <c r="O561" s="1">
        <v>74</v>
      </c>
      <c r="P561" s="1">
        <v>101</v>
      </c>
      <c r="Q561" s="1">
        <v>178</v>
      </c>
      <c r="R561" s="15">
        <f t="shared" si="338"/>
        <v>0.11764705882352941</v>
      </c>
      <c r="S561" s="15">
        <f t="shared" si="339"/>
        <v>5.7971014492753624E-2</v>
      </c>
      <c r="T561" s="16">
        <v>1017.4333333333</v>
      </c>
      <c r="U561" s="16">
        <f t="shared" si="340"/>
        <v>15.185572139302984</v>
      </c>
      <c r="V561" s="16">
        <v>951.32</v>
      </c>
      <c r="W561" s="16">
        <f t="shared" si="341"/>
        <v>14.198805970149255</v>
      </c>
      <c r="X561" s="16">
        <v>2282.94</v>
      </c>
      <c r="Y561" s="16">
        <f t="shared" si="342"/>
        <v>34.073731343283583</v>
      </c>
      <c r="Z561" s="21">
        <f t="shared" si="343"/>
        <v>0.29413838095885925</v>
      </c>
      <c r="AA561" s="20">
        <f t="shared" si="344"/>
        <v>84.769230769230759</v>
      </c>
      <c r="AB561">
        <v>24</v>
      </c>
      <c r="AC561" s="1">
        <v>67</v>
      </c>
      <c r="AD561" s="1">
        <v>49</v>
      </c>
      <c r="AE561" s="1">
        <v>22</v>
      </c>
      <c r="AF561" s="1">
        <v>33</v>
      </c>
      <c r="AG561" s="15">
        <f t="shared" si="345"/>
        <v>0.38461538461538464</v>
      </c>
      <c r="AH561" s="15">
        <f t="shared" si="346"/>
        <v>0.25</v>
      </c>
      <c r="AI561" s="15">
        <f t="shared" si="347"/>
        <v>0.63461538461538458</v>
      </c>
      <c r="AJ561" s="1">
        <v>435</v>
      </c>
      <c r="AK561" s="21">
        <f t="shared" si="348"/>
        <v>0.44938016528925617</v>
      </c>
      <c r="AL561" s="1">
        <v>229</v>
      </c>
      <c r="AM561" s="21">
        <f t="shared" si="349"/>
        <v>0.23657024793388429</v>
      </c>
      <c r="AN561" s="1">
        <v>304</v>
      </c>
      <c r="AO561" s="21">
        <f t="shared" si="350"/>
        <v>0.31404958677685951</v>
      </c>
      <c r="AP561" s="21">
        <f t="shared" si="351"/>
        <v>0.65512048192771088</v>
      </c>
      <c r="AQ561" s="1">
        <v>12</v>
      </c>
      <c r="AR561" s="4">
        <v>19.78</v>
      </c>
      <c r="AS561" s="41">
        <v>435</v>
      </c>
      <c r="AT561" s="41">
        <v>360</v>
      </c>
      <c r="AU561" s="41">
        <v>318</v>
      </c>
      <c r="AV561" s="21">
        <f t="shared" si="352"/>
        <v>0.54716981132075471</v>
      </c>
      <c r="AW561" s="26">
        <v>17.62</v>
      </c>
      <c r="AX561" s="42">
        <v>1</v>
      </c>
      <c r="AY561" s="41">
        <v>0.20500000000000002</v>
      </c>
      <c r="AZ561" s="1">
        <v>10</v>
      </c>
      <c r="BA561" s="43">
        <v>9.8000000000000004E-2</v>
      </c>
      <c r="BB561" s="16">
        <v>50.05</v>
      </c>
      <c r="BC561" s="26">
        <v>18.71</v>
      </c>
      <c r="BD561" s="43">
        <v>4.6079999999999997</v>
      </c>
      <c r="BE561" s="43">
        <v>8.8780000000000001</v>
      </c>
      <c r="BF561" s="16">
        <v>52.22</v>
      </c>
      <c r="BG561" s="21">
        <f t="shared" si="353"/>
        <v>9.4373865698729589E-2</v>
      </c>
      <c r="BH561" s="44">
        <f t="shared" si="354"/>
        <v>0.92237442922374424</v>
      </c>
      <c r="BI561" s="42">
        <f t="shared" si="355"/>
        <v>1016.7482949224737</v>
      </c>
      <c r="BJ561" s="21">
        <f t="shared" si="356"/>
        <v>1.674829492247383E-2</v>
      </c>
      <c r="BK561" s="26">
        <f t="shared" si="357"/>
        <v>3.2796535340369166</v>
      </c>
      <c r="BL561" s="26">
        <f t="shared" si="358"/>
        <v>2.1443888491779841</v>
      </c>
      <c r="BM561" s="16">
        <f t="shared" si="359"/>
        <v>34.751713408737338</v>
      </c>
      <c r="BN561" s="16">
        <f t="shared" si="360"/>
        <v>27.62477399823403</v>
      </c>
      <c r="BO561" s="16">
        <f t="shared" si="361"/>
        <v>68.68351343396543</v>
      </c>
      <c r="BP561" s="16">
        <f t="shared" si="362"/>
        <v>51.780683681621319</v>
      </c>
      <c r="BQ561" s="16">
        <f t="shared" si="363"/>
        <v>16.902829752344111</v>
      </c>
      <c r="BR561" s="1">
        <v>52</v>
      </c>
      <c r="BS561" s="1">
        <v>34</v>
      </c>
      <c r="BT561" s="42">
        <v>499</v>
      </c>
      <c r="BU561" s="42">
        <v>404</v>
      </c>
      <c r="BV561" s="42">
        <v>226</v>
      </c>
      <c r="BW561" s="42">
        <v>171</v>
      </c>
      <c r="BX561" s="42">
        <v>212</v>
      </c>
      <c r="BY561" s="42">
        <v>312</v>
      </c>
      <c r="BZ561" s="1">
        <v>502</v>
      </c>
      <c r="CA561" s="1">
        <v>365</v>
      </c>
      <c r="CB561" s="21">
        <f t="shared" si="364"/>
        <v>0.57900807381776243</v>
      </c>
      <c r="CC561" s="4">
        <v>4.72</v>
      </c>
      <c r="CD561" s="45">
        <f t="shared" si="365"/>
        <v>4.309938186079048</v>
      </c>
      <c r="CE561" s="26">
        <f t="shared" si="366"/>
        <v>2.1025519724565691</v>
      </c>
      <c r="CF561" s="26">
        <f t="shared" si="367"/>
        <v>1.9185786748666191</v>
      </c>
      <c r="CG561" s="26">
        <f t="shared" si="368"/>
        <v>30.776104496833028</v>
      </c>
      <c r="CH561" s="26">
        <f t="shared" si="369"/>
        <v>28.77868012299929</v>
      </c>
      <c r="CI561" s="26">
        <f t="shared" si="370"/>
        <v>56.21698336355751</v>
      </c>
      <c r="CJ561" s="26">
        <f t="shared" si="371"/>
        <v>54.009303792478121</v>
      </c>
      <c r="CK561" s="16">
        <f t="shared" si="372"/>
        <v>14.695150181264722</v>
      </c>
      <c r="CL561" s="42">
        <v>80</v>
      </c>
      <c r="CM561" s="42">
        <v>73</v>
      </c>
      <c r="CN561" s="42">
        <v>1091</v>
      </c>
      <c r="CO561" s="42">
        <v>1022</v>
      </c>
      <c r="CP561" s="42">
        <v>428</v>
      </c>
      <c r="CQ561" s="42">
        <v>397</v>
      </c>
      <c r="CR561" s="42">
        <v>563</v>
      </c>
      <c r="CS561" s="42">
        <v>540</v>
      </c>
      <c r="CT561" s="1">
        <v>12</v>
      </c>
      <c r="CU561" s="1">
        <v>15</v>
      </c>
      <c r="CV561" s="42">
        <f t="shared" si="373"/>
        <v>3</v>
      </c>
      <c r="CW561" s="26">
        <f t="shared" si="374"/>
        <v>0.70766307374768889</v>
      </c>
      <c r="CX561" s="26">
        <f t="shared" si="375"/>
        <v>0.88457884218461102</v>
      </c>
      <c r="CY561" s="26">
        <f t="shared" si="376"/>
        <v>0.17691576843692222</v>
      </c>
      <c r="CZ561" s="13">
        <v>42</v>
      </c>
      <c r="DA561" s="13">
        <v>32</v>
      </c>
      <c r="DB561" s="27">
        <v>40.43</v>
      </c>
      <c r="DC561" s="27">
        <v>30.68</v>
      </c>
      <c r="DD561" s="27">
        <v>37.44</v>
      </c>
      <c r="DE561" s="27">
        <v>32.409999999999997</v>
      </c>
      <c r="DF561" s="13">
        <v>6</v>
      </c>
      <c r="DG561" s="13">
        <v>7</v>
      </c>
      <c r="DH561" s="21">
        <f t="shared" si="377"/>
        <v>0.46153846153846156</v>
      </c>
      <c r="DI561" s="42">
        <v>10</v>
      </c>
      <c r="DJ561" s="42">
        <v>6</v>
      </c>
      <c r="DK561" s="13">
        <v>5</v>
      </c>
      <c r="DL561" s="13">
        <v>0</v>
      </c>
      <c r="DM561" s="13">
        <v>0.5</v>
      </c>
      <c r="DN561" s="13">
        <v>0</v>
      </c>
      <c r="DO561" s="13">
        <v>0</v>
      </c>
      <c r="DP561" s="13">
        <v>0</v>
      </c>
      <c r="DQ561" s="13">
        <v>1</v>
      </c>
      <c r="DR561" s="46">
        <v>0</v>
      </c>
      <c r="DS561" s="13">
        <v>0</v>
      </c>
      <c r="DT561" s="13">
        <v>0</v>
      </c>
      <c r="DU561" s="13">
        <v>0</v>
      </c>
      <c r="DV561" s="13">
        <v>0</v>
      </c>
      <c r="DW561" s="13">
        <v>0</v>
      </c>
      <c r="DX561" s="13">
        <v>0</v>
      </c>
    </row>
    <row r="562" spans="1:128" x14ac:dyDescent="0.2">
      <c r="A562" s="13" t="s">
        <v>591</v>
      </c>
      <c r="B562" s="13" t="s">
        <v>2064</v>
      </c>
      <c r="C562" s="39" t="s">
        <v>3597</v>
      </c>
      <c r="D562" s="1" t="s">
        <v>482</v>
      </c>
      <c r="E562" s="13" t="s">
        <v>154</v>
      </c>
      <c r="F562" s="13">
        <v>38</v>
      </c>
      <c r="G562" s="13">
        <v>3</v>
      </c>
      <c r="H562" s="13">
        <v>3</v>
      </c>
      <c r="I562" s="40">
        <f t="shared" si="336"/>
        <v>6</v>
      </c>
      <c r="J562" s="19">
        <f t="shared" si="337"/>
        <v>0.99032598230241697</v>
      </c>
      <c r="K562" s="1">
        <v>1</v>
      </c>
      <c r="L562" s="1">
        <v>2</v>
      </c>
      <c r="M562" s="1">
        <v>1</v>
      </c>
      <c r="N562" s="1">
        <v>20</v>
      </c>
      <c r="O562" s="1">
        <v>12</v>
      </c>
      <c r="P562" s="1">
        <v>11</v>
      </c>
      <c r="Q562" s="1">
        <v>24</v>
      </c>
      <c r="R562" s="15">
        <f t="shared" si="338"/>
        <v>0.15</v>
      </c>
      <c r="S562" s="15">
        <f t="shared" si="339"/>
        <v>6.9767441860465115E-2</v>
      </c>
      <c r="T562" s="16">
        <v>363.51666666670002</v>
      </c>
      <c r="U562" s="16">
        <f t="shared" si="340"/>
        <v>9.5662280701763169</v>
      </c>
      <c r="V562" s="16">
        <v>366.32</v>
      </c>
      <c r="W562" s="16">
        <f t="shared" si="341"/>
        <v>9.64</v>
      </c>
      <c r="X562" s="16">
        <v>1406.38</v>
      </c>
      <c r="Y562" s="16">
        <f t="shared" si="342"/>
        <v>37.010000000000005</v>
      </c>
      <c r="Z562" s="21">
        <f t="shared" si="343"/>
        <v>0.20664523043944263</v>
      </c>
      <c r="AA562" s="20">
        <f t="shared" si="344"/>
        <v>27.400000000000002</v>
      </c>
      <c r="AB562">
        <v>11</v>
      </c>
      <c r="AC562" s="1">
        <v>136</v>
      </c>
      <c r="AD562" s="1">
        <v>27</v>
      </c>
      <c r="AE562" s="1">
        <v>2</v>
      </c>
      <c r="AF562" s="1">
        <v>4</v>
      </c>
      <c r="AG562" s="15">
        <f t="shared" si="345"/>
        <v>0.3</v>
      </c>
      <c r="AH562" s="15">
        <f t="shared" si="346"/>
        <v>0.3</v>
      </c>
      <c r="AI562" s="15">
        <f t="shared" si="347"/>
        <v>0.6</v>
      </c>
      <c r="AJ562" s="1">
        <v>98</v>
      </c>
      <c r="AK562" s="21">
        <f t="shared" si="348"/>
        <v>0.26997245179063362</v>
      </c>
      <c r="AL562" s="1">
        <v>127</v>
      </c>
      <c r="AM562" s="21">
        <f t="shared" si="349"/>
        <v>0.34986225895316803</v>
      </c>
      <c r="AN562" s="1">
        <v>138</v>
      </c>
      <c r="AO562" s="21">
        <f t="shared" si="350"/>
        <v>0.38016528925619836</v>
      </c>
      <c r="AP562" s="21">
        <f t="shared" si="351"/>
        <v>0.43555555555555553</v>
      </c>
      <c r="AQ562" s="1">
        <v>3</v>
      </c>
      <c r="AR562" s="4">
        <v>-6.79</v>
      </c>
      <c r="AS562" s="41">
        <v>130</v>
      </c>
      <c r="AT562" s="41">
        <v>138</v>
      </c>
      <c r="AU562" s="41">
        <v>124</v>
      </c>
      <c r="AV562" s="21">
        <f t="shared" si="352"/>
        <v>0.48507462686567165</v>
      </c>
      <c r="AW562" s="26">
        <v>16.96</v>
      </c>
      <c r="AX562" s="42">
        <v>14</v>
      </c>
      <c r="AY562" s="41">
        <v>-0.129</v>
      </c>
      <c r="AZ562" s="1">
        <v>13</v>
      </c>
      <c r="BA562" s="43">
        <v>0.28800000000000003</v>
      </c>
      <c r="BB562" s="16">
        <v>49.81</v>
      </c>
      <c r="BC562" s="26">
        <v>16.89</v>
      </c>
      <c r="BD562" s="43">
        <v>-2.4289999999999998</v>
      </c>
      <c r="BE562" s="43">
        <v>-1.679</v>
      </c>
      <c r="BF562" s="16">
        <v>50.14</v>
      </c>
      <c r="BG562" s="21">
        <f t="shared" si="353"/>
        <v>7.2992700729927001E-2</v>
      </c>
      <c r="BH562" s="44">
        <f t="shared" si="354"/>
        <v>0.96195652173913049</v>
      </c>
      <c r="BI562" s="42">
        <f t="shared" si="355"/>
        <v>1034.9492224690575</v>
      </c>
      <c r="BJ562" s="21">
        <f t="shared" si="356"/>
        <v>3.4949222469057489E-2</v>
      </c>
      <c r="BK562" s="26">
        <f t="shared" si="357"/>
        <v>1.6379122079056561</v>
      </c>
      <c r="BL562" s="26">
        <f t="shared" si="358"/>
        <v>1.1465385455339592</v>
      </c>
      <c r="BM562" s="16">
        <f t="shared" si="359"/>
        <v>22.43939724830749</v>
      </c>
      <c r="BN562" s="16">
        <f t="shared" si="360"/>
        <v>30.137584625464072</v>
      </c>
      <c r="BO562" s="16">
        <f t="shared" si="361"/>
        <v>44.059838392662144</v>
      </c>
      <c r="BP562" s="16">
        <f t="shared" si="362"/>
        <v>53.232146756933815</v>
      </c>
      <c r="BQ562" s="16">
        <f t="shared" si="363"/>
        <v>-9.1723083642716716</v>
      </c>
      <c r="BR562" s="1">
        <v>10</v>
      </c>
      <c r="BS562" s="1">
        <v>7</v>
      </c>
      <c r="BT562" s="42">
        <v>127</v>
      </c>
      <c r="BU562" s="42">
        <v>177</v>
      </c>
      <c r="BV562" s="42">
        <v>57</v>
      </c>
      <c r="BW562" s="42">
        <v>67</v>
      </c>
      <c r="BX562" s="42">
        <v>74</v>
      </c>
      <c r="BY562" s="42">
        <v>75</v>
      </c>
      <c r="BZ562" s="1">
        <v>118</v>
      </c>
      <c r="CA562" s="1">
        <v>155</v>
      </c>
      <c r="CB562" s="21">
        <f t="shared" si="364"/>
        <v>0.43223443223443225</v>
      </c>
      <c r="CC562" s="4">
        <v>-7.27</v>
      </c>
      <c r="CD562" s="45">
        <f t="shared" si="365"/>
        <v>-5.7486416976050041</v>
      </c>
      <c r="CE562" s="26">
        <f t="shared" si="366"/>
        <v>2.5171006413629313</v>
      </c>
      <c r="CF562" s="26">
        <f t="shared" si="367"/>
        <v>2.858402423242651</v>
      </c>
      <c r="CG562" s="26">
        <f t="shared" si="368"/>
        <v>29.821243191740496</v>
      </c>
      <c r="CH562" s="26">
        <f t="shared" si="369"/>
        <v>34.684793583526499</v>
      </c>
      <c r="CI562" s="26">
        <f t="shared" si="370"/>
        <v>57.040060296648129</v>
      </c>
      <c r="CJ562" s="26">
        <f t="shared" si="371"/>
        <v>57.594675692202678</v>
      </c>
      <c r="CK562" s="16">
        <f t="shared" si="372"/>
        <v>-8.6176929687171224</v>
      </c>
      <c r="CL562" s="42">
        <v>59</v>
      </c>
      <c r="CM562" s="42">
        <v>67</v>
      </c>
      <c r="CN562" s="42">
        <v>640</v>
      </c>
      <c r="CO562" s="42">
        <v>746</v>
      </c>
      <c r="CP562" s="42">
        <v>266</v>
      </c>
      <c r="CQ562" s="42">
        <v>254</v>
      </c>
      <c r="CR562" s="42">
        <v>283</v>
      </c>
      <c r="CS562" s="42">
        <v>372</v>
      </c>
      <c r="CT562" s="1">
        <v>6</v>
      </c>
      <c r="CU562" s="1">
        <v>6</v>
      </c>
      <c r="CV562" s="42">
        <f t="shared" si="373"/>
        <v>0</v>
      </c>
      <c r="CW562" s="26">
        <f t="shared" si="374"/>
        <v>0.99032598230241697</v>
      </c>
      <c r="CX562" s="26">
        <f t="shared" si="375"/>
        <v>0.99032598230241697</v>
      </c>
      <c r="CY562" s="26">
        <f t="shared" si="376"/>
        <v>0</v>
      </c>
      <c r="CZ562" s="13">
        <v>10</v>
      </c>
      <c r="DA562" s="13">
        <v>13</v>
      </c>
      <c r="DB562" s="27">
        <v>12.9</v>
      </c>
      <c r="DC562" s="27">
        <v>13.8</v>
      </c>
      <c r="DD562" s="27">
        <v>13.74</v>
      </c>
      <c r="DE562" s="27">
        <v>13.86</v>
      </c>
      <c r="DF562" s="13">
        <v>3</v>
      </c>
      <c r="DG562" s="13">
        <v>2</v>
      </c>
      <c r="DH562" s="21">
        <f t="shared" si="377"/>
        <v>0.6</v>
      </c>
      <c r="DI562" s="42">
        <v>1</v>
      </c>
      <c r="DJ562" s="42">
        <v>1</v>
      </c>
      <c r="DK562" s="13">
        <v>1</v>
      </c>
      <c r="DL562" s="13">
        <v>0</v>
      </c>
      <c r="DM562" s="13">
        <v>1</v>
      </c>
      <c r="DN562" s="13">
        <v>0</v>
      </c>
      <c r="DO562" s="13">
        <v>0</v>
      </c>
      <c r="DP562" s="13">
        <v>0</v>
      </c>
      <c r="DQ562" s="13">
        <v>4</v>
      </c>
      <c r="DR562" s="46">
        <v>2</v>
      </c>
      <c r="DS562" s="13">
        <v>0</v>
      </c>
      <c r="DT562" s="13">
        <v>2</v>
      </c>
      <c r="DU562" s="13">
        <v>-0.5</v>
      </c>
      <c r="DV562" s="13">
        <v>0</v>
      </c>
      <c r="DW562" s="13">
        <v>0</v>
      </c>
      <c r="DX562" s="13">
        <v>0</v>
      </c>
    </row>
    <row r="563" spans="1:128" ht="25.5" x14ac:dyDescent="0.2">
      <c r="A563" s="13" t="s">
        <v>2068</v>
      </c>
      <c r="B563" s="13" t="s">
        <v>2069</v>
      </c>
      <c r="C563" s="39" t="s">
        <v>3598</v>
      </c>
      <c r="D563" s="1" t="s">
        <v>287</v>
      </c>
      <c r="E563" s="13" t="s">
        <v>146</v>
      </c>
      <c r="F563" s="13">
        <v>82</v>
      </c>
      <c r="G563" s="13">
        <v>10</v>
      </c>
      <c r="H563" s="13">
        <v>17</v>
      </c>
      <c r="I563" s="40">
        <f t="shared" si="336"/>
        <v>27</v>
      </c>
      <c r="J563" s="19">
        <f t="shared" si="337"/>
        <v>1.6161213088587389</v>
      </c>
      <c r="K563" s="1">
        <v>10</v>
      </c>
      <c r="L563" s="1">
        <v>6</v>
      </c>
      <c r="M563" s="1">
        <v>10</v>
      </c>
      <c r="N563" s="1">
        <v>126</v>
      </c>
      <c r="O563" s="1">
        <v>42</v>
      </c>
      <c r="P563" s="1">
        <v>48</v>
      </c>
      <c r="Q563" s="1">
        <v>148</v>
      </c>
      <c r="R563" s="15">
        <f t="shared" si="338"/>
        <v>7.9365079365079361E-2</v>
      </c>
      <c r="S563" s="15">
        <f t="shared" si="339"/>
        <v>4.6296296296296294E-2</v>
      </c>
      <c r="T563" s="16">
        <v>1002.4</v>
      </c>
      <c r="U563" s="16">
        <f t="shared" si="340"/>
        <v>12.224390243902439</v>
      </c>
      <c r="V563" s="16">
        <v>941.77</v>
      </c>
      <c r="W563" s="16">
        <f t="shared" si="341"/>
        <v>11.484999999999999</v>
      </c>
      <c r="X563" s="16">
        <v>3074.88</v>
      </c>
      <c r="Y563" s="16">
        <f t="shared" si="342"/>
        <v>37.498536585365855</v>
      </c>
      <c r="Z563" s="21">
        <f t="shared" si="343"/>
        <v>0.23446653305615375</v>
      </c>
      <c r="AA563" s="20">
        <f t="shared" si="344"/>
        <v>77.860465116279059</v>
      </c>
      <c r="AB563">
        <v>49</v>
      </c>
      <c r="AC563" s="1">
        <v>91</v>
      </c>
      <c r="AD563" s="1">
        <v>109</v>
      </c>
      <c r="AE563" s="1">
        <v>23</v>
      </c>
      <c r="AF563" s="1">
        <v>42</v>
      </c>
      <c r="AG563" s="15">
        <f t="shared" si="345"/>
        <v>0.23255813953488372</v>
      </c>
      <c r="AH563" s="15">
        <f t="shared" si="346"/>
        <v>0.37209302325581395</v>
      </c>
      <c r="AI563" s="15">
        <f t="shared" si="347"/>
        <v>0.60465116279069764</v>
      </c>
      <c r="AJ563" s="1">
        <v>235</v>
      </c>
      <c r="AK563" s="21">
        <f t="shared" si="348"/>
        <v>0.28009535160905841</v>
      </c>
      <c r="AL563" s="1">
        <v>307</v>
      </c>
      <c r="AM563" s="21">
        <f t="shared" si="349"/>
        <v>0.36591179976162097</v>
      </c>
      <c r="AN563" s="1">
        <v>297</v>
      </c>
      <c r="AO563" s="21">
        <f t="shared" si="350"/>
        <v>0.35399284862932062</v>
      </c>
      <c r="AP563" s="21">
        <f t="shared" si="351"/>
        <v>0.43357933579335795</v>
      </c>
      <c r="AQ563" s="1">
        <v>3</v>
      </c>
      <c r="AR563" s="4">
        <v>-11.84</v>
      </c>
      <c r="AS563" s="41">
        <v>350</v>
      </c>
      <c r="AT563" s="41">
        <v>347</v>
      </c>
      <c r="AU563" s="41">
        <v>279</v>
      </c>
      <c r="AV563" s="21">
        <f t="shared" si="352"/>
        <v>0.5021520803443329</v>
      </c>
      <c r="AW563" s="26">
        <v>17.170000000000002</v>
      </c>
      <c r="AX563" s="42">
        <v>10</v>
      </c>
      <c r="AY563" s="41">
        <v>0.21</v>
      </c>
      <c r="AZ563" s="1">
        <v>9</v>
      </c>
      <c r="BA563" s="43">
        <v>-0.105</v>
      </c>
      <c r="BB563" s="16">
        <v>49.69</v>
      </c>
      <c r="BC563" s="26">
        <v>17.29</v>
      </c>
      <c r="BD563" s="43">
        <v>0.39100000000000001</v>
      </c>
      <c r="BE563" s="43">
        <v>6.9640000000000004</v>
      </c>
      <c r="BF563" s="16">
        <v>52.4</v>
      </c>
      <c r="BG563" s="21">
        <f t="shared" si="353"/>
        <v>7.7060931899641583E-2</v>
      </c>
      <c r="BH563" s="44">
        <f t="shared" si="354"/>
        <v>0.92111368909512759</v>
      </c>
      <c r="BI563" s="42">
        <f t="shared" si="355"/>
        <v>998.17462099476916</v>
      </c>
      <c r="BJ563" s="21">
        <f t="shared" si="356"/>
        <v>-1.8253790052308316E-3</v>
      </c>
      <c r="BK563" s="26">
        <f t="shared" si="357"/>
        <v>2.7395223886936302</v>
      </c>
      <c r="BL563" s="26">
        <f t="shared" si="358"/>
        <v>2.1661339817577541</v>
      </c>
      <c r="BM563" s="16">
        <f t="shared" si="359"/>
        <v>35.550081230024318</v>
      </c>
      <c r="BN563" s="16">
        <f t="shared" si="360"/>
        <v>27.458933709929177</v>
      </c>
      <c r="BO563" s="16">
        <f t="shared" si="361"/>
        <v>63.072724762946372</v>
      </c>
      <c r="BP563" s="16">
        <f t="shared" si="362"/>
        <v>55.682385295772853</v>
      </c>
      <c r="BQ563" s="16">
        <f t="shared" si="363"/>
        <v>7.3903394671735185</v>
      </c>
      <c r="BR563" s="1">
        <v>43</v>
      </c>
      <c r="BS563" s="1">
        <v>34</v>
      </c>
      <c r="BT563" s="42">
        <v>515</v>
      </c>
      <c r="BU563" s="42">
        <v>397</v>
      </c>
      <c r="BV563" s="42">
        <v>191</v>
      </c>
      <c r="BW563" s="42">
        <v>169</v>
      </c>
      <c r="BX563" s="42">
        <v>274</v>
      </c>
      <c r="BY563" s="42">
        <v>241</v>
      </c>
      <c r="BZ563" s="1">
        <v>527</v>
      </c>
      <c r="CA563" s="1">
        <v>432</v>
      </c>
      <c r="CB563" s="21">
        <f t="shared" si="364"/>
        <v>0.54953076120959332</v>
      </c>
      <c r="CC563" s="4">
        <v>2.14</v>
      </c>
      <c r="CD563" s="45">
        <f t="shared" si="365"/>
        <v>1.8254354081329272</v>
      </c>
      <c r="CE563" s="26">
        <f t="shared" si="366"/>
        <v>2.653762098033094</v>
      </c>
      <c r="CF563" s="26">
        <f t="shared" si="367"/>
        <v>2.5757102716203559</v>
      </c>
      <c r="CG563" s="26">
        <f t="shared" si="368"/>
        <v>31.981735872619421</v>
      </c>
      <c r="CH563" s="26">
        <f t="shared" si="369"/>
        <v>27.96206681236341</v>
      </c>
      <c r="CI563" s="26">
        <f t="shared" si="370"/>
        <v>61.504839213237588</v>
      </c>
      <c r="CJ563" s="26">
        <f t="shared" si="371"/>
        <v>55.280206056821726</v>
      </c>
      <c r="CK563" s="16">
        <f t="shared" si="372"/>
        <v>1.1657063107576562</v>
      </c>
      <c r="CL563" s="42">
        <v>136</v>
      </c>
      <c r="CM563" s="42">
        <v>132</v>
      </c>
      <c r="CN563" s="42">
        <v>1503</v>
      </c>
      <c r="CO563" s="42">
        <v>1301</v>
      </c>
      <c r="CP563" s="42">
        <v>666</v>
      </c>
      <c r="CQ563" s="42">
        <v>558</v>
      </c>
      <c r="CR563" s="42">
        <v>842</v>
      </c>
      <c r="CS563" s="42">
        <v>847</v>
      </c>
      <c r="CT563" s="1">
        <v>8</v>
      </c>
      <c r="CU563" s="1">
        <v>20</v>
      </c>
      <c r="CV563" s="42">
        <f t="shared" si="373"/>
        <v>12</v>
      </c>
      <c r="CW563" s="26">
        <f t="shared" si="374"/>
        <v>0.4788507581803671</v>
      </c>
      <c r="CX563" s="26">
        <f t="shared" si="375"/>
        <v>1.1971268954509178</v>
      </c>
      <c r="CY563" s="26">
        <f t="shared" si="376"/>
        <v>0.71827613727055073</v>
      </c>
      <c r="CZ563" s="13">
        <v>50</v>
      </c>
      <c r="DA563" s="13">
        <v>37</v>
      </c>
      <c r="DB563" s="27">
        <v>41.98</v>
      </c>
      <c r="DC563" s="27">
        <v>39.01</v>
      </c>
      <c r="DD563" s="27">
        <v>45.41</v>
      </c>
      <c r="DE563" s="27">
        <v>38.86</v>
      </c>
      <c r="DF563" s="13">
        <v>317</v>
      </c>
      <c r="DG563" s="13">
        <v>403</v>
      </c>
      <c r="DH563" s="21">
        <f t="shared" si="377"/>
        <v>0.44027777777777777</v>
      </c>
      <c r="DI563" s="42">
        <v>186</v>
      </c>
      <c r="DJ563" s="42">
        <v>69</v>
      </c>
      <c r="DK563" s="13">
        <v>26</v>
      </c>
      <c r="DL563" s="13">
        <v>2</v>
      </c>
      <c r="DM563" s="13">
        <v>0.129</v>
      </c>
      <c r="DN563" s="13">
        <v>0</v>
      </c>
      <c r="DO563" s="13">
        <v>0</v>
      </c>
      <c r="DP563" s="13">
        <v>0</v>
      </c>
      <c r="DQ563" s="13">
        <v>262</v>
      </c>
      <c r="DR563" s="46">
        <v>126</v>
      </c>
      <c r="DS563" s="13">
        <v>2</v>
      </c>
      <c r="DT563" s="13">
        <v>45</v>
      </c>
      <c r="DU563" s="13">
        <v>-0.16400000000000001</v>
      </c>
      <c r="DV563" s="13">
        <v>0</v>
      </c>
      <c r="DW563" s="13">
        <v>2</v>
      </c>
      <c r="DX563" s="13">
        <v>-8.0000000000000002E-3</v>
      </c>
    </row>
    <row r="564" spans="1:128" ht="25.5" x14ac:dyDescent="0.2">
      <c r="A564" s="13" t="s">
        <v>392</v>
      </c>
      <c r="B564" s="13" t="s">
        <v>2071</v>
      </c>
      <c r="C564" s="39" t="s">
        <v>3599</v>
      </c>
      <c r="D564" s="1" t="s">
        <v>363</v>
      </c>
      <c r="E564" s="13" t="s">
        <v>173</v>
      </c>
      <c r="F564" s="13">
        <v>22</v>
      </c>
      <c r="G564" s="13">
        <v>0</v>
      </c>
      <c r="H564" s="13">
        <v>3</v>
      </c>
      <c r="I564" s="40">
        <f t="shared" si="336"/>
        <v>3</v>
      </c>
      <c r="J564" s="19">
        <f t="shared" si="337"/>
        <v>0.54589567327138555</v>
      </c>
      <c r="K564" s="1">
        <v>0</v>
      </c>
      <c r="L564" s="1">
        <v>1</v>
      </c>
      <c r="M564" s="1">
        <v>2</v>
      </c>
      <c r="N564" s="1">
        <v>13</v>
      </c>
      <c r="O564" s="1">
        <v>6</v>
      </c>
      <c r="P564" s="1">
        <v>17</v>
      </c>
      <c r="Q564" s="1">
        <v>15</v>
      </c>
      <c r="R564" s="15">
        <f t="shared" si="338"/>
        <v>0</v>
      </c>
      <c r="S564" s="15">
        <f t="shared" si="339"/>
        <v>0</v>
      </c>
      <c r="T564" s="16">
        <v>329.73333333329998</v>
      </c>
      <c r="U564" s="16">
        <f t="shared" si="340"/>
        <v>14.987878787877271</v>
      </c>
      <c r="V564" s="16">
        <v>321.10000000000002</v>
      </c>
      <c r="W564" s="16">
        <f t="shared" si="341"/>
        <v>14.595454545454546</v>
      </c>
      <c r="X564" s="16">
        <v>728.24</v>
      </c>
      <c r="Y564" s="16">
        <f t="shared" si="342"/>
        <v>33.101818181818182</v>
      </c>
      <c r="Z564" s="21">
        <f t="shared" si="343"/>
        <v>0.30600186784073802</v>
      </c>
      <c r="AA564" s="20">
        <f t="shared" si="344"/>
        <v>14.9</v>
      </c>
      <c r="AB564">
        <v>17</v>
      </c>
      <c r="AC564" s="1">
        <v>22</v>
      </c>
      <c r="AD564" s="1">
        <v>41</v>
      </c>
      <c r="AE564" s="1">
        <v>8</v>
      </c>
      <c r="AF564" s="1">
        <v>3</v>
      </c>
      <c r="AG564" s="15">
        <f t="shared" si="345"/>
        <v>0</v>
      </c>
      <c r="AH564" s="15">
        <f t="shared" si="346"/>
        <v>0.3</v>
      </c>
      <c r="AI564" s="15">
        <f t="shared" si="347"/>
        <v>0.3</v>
      </c>
      <c r="AJ564" s="1">
        <v>107</v>
      </c>
      <c r="AK564" s="21">
        <f t="shared" si="348"/>
        <v>0.36769759450171824</v>
      </c>
      <c r="AL564" s="1">
        <v>76</v>
      </c>
      <c r="AM564" s="21">
        <f t="shared" si="349"/>
        <v>0.2611683848797251</v>
      </c>
      <c r="AN564" s="1">
        <v>108</v>
      </c>
      <c r="AO564" s="21">
        <f t="shared" si="350"/>
        <v>0.37113402061855671</v>
      </c>
      <c r="AP564" s="21">
        <f t="shared" si="351"/>
        <v>0.58469945355191255</v>
      </c>
      <c r="AQ564" s="1">
        <v>8</v>
      </c>
      <c r="AR564" s="4">
        <v>8.58</v>
      </c>
      <c r="AS564" s="41">
        <v>114</v>
      </c>
      <c r="AT564" s="41">
        <v>111</v>
      </c>
      <c r="AU564" s="41">
        <v>94</v>
      </c>
      <c r="AV564" s="21">
        <f t="shared" si="352"/>
        <v>0.50666666666666671</v>
      </c>
      <c r="AW564" s="26">
        <v>17.079999999999998</v>
      </c>
      <c r="AX564" s="42">
        <v>8</v>
      </c>
      <c r="AY564" s="41">
        <v>0.315</v>
      </c>
      <c r="AZ564" s="1">
        <v>6</v>
      </c>
      <c r="BA564" s="43">
        <v>6.4000000000000001E-2</v>
      </c>
      <c r="BB564" s="16">
        <v>49.98</v>
      </c>
      <c r="BC564" s="26">
        <v>16.28</v>
      </c>
      <c r="BD564" s="43">
        <v>-0.217</v>
      </c>
      <c r="BE564" s="43">
        <v>4.766</v>
      </c>
      <c r="BF564" s="16">
        <v>52.22</v>
      </c>
      <c r="BG564" s="21">
        <f t="shared" si="353"/>
        <v>6.7114093959731544E-2</v>
      </c>
      <c r="BH564" s="44">
        <f t="shared" si="354"/>
        <v>0.91428571428571426</v>
      </c>
      <c r="BI564" s="42">
        <f t="shared" si="355"/>
        <v>981.3998082454458</v>
      </c>
      <c r="BJ564" s="21">
        <f t="shared" si="356"/>
        <v>-1.8600191754554199E-2</v>
      </c>
      <c r="BK564" s="26">
        <f t="shared" si="357"/>
        <v>1.8685767673621925</v>
      </c>
      <c r="BL564" s="26">
        <f t="shared" si="358"/>
        <v>2.2422921208346311</v>
      </c>
      <c r="BM564" s="16">
        <f t="shared" si="359"/>
        <v>27.841793833696666</v>
      </c>
      <c r="BN564" s="16">
        <f t="shared" si="360"/>
        <v>26.160074743070691</v>
      </c>
      <c r="BO564" s="16">
        <f t="shared" si="361"/>
        <v>60.728744939271252</v>
      </c>
      <c r="BP564" s="16">
        <f t="shared" si="362"/>
        <v>52.880722516350041</v>
      </c>
      <c r="BQ564" s="16">
        <f t="shared" si="363"/>
        <v>7.8480224229212112</v>
      </c>
      <c r="BR564" s="1">
        <v>10</v>
      </c>
      <c r="BS564" s="1">
        <v>12</v>
      </c>
      <c r="BT564" s="42">
        <v>139</v>
      </c>
      <c r="BU564" s="42">
        <v>128</v>
      </c>
      <c r="BV564" s="42">
        <v>80</v>
      </c>
      <c r="BW564" s="42">
        <v>68</v>
      </c>
      <c r="BX564" s="42">
        <v>75</v>
      </c>
      <c r="BY564" s="42">
        <v>96</v>
      </c>
      <c r="BZ564" s="1">
        <v>165</v>
      </c>
      <c r="CA564" s="1">
        <v>134</v>
      </c>
      <c r="CB564" s="21">
        <f t="shared" si="364"/>
        <v>0.55183946488294311</v>
      </c>
      <c r="CC564" s="4">
        <v>-7.0000000000000007E-2</v>
      </c>
      <c r="CD564" s="45">
        <f t="shared" si="365"/>
        <v>1.0232355376753102</v>
      </c>
      <c r="CE564" s="26">
        <f t="shared" si="366"/>
        <v>3.1308359881357792</v>
      </c>
      <c r="CF564" s="26">
        <f t="shared" si="367"/>
        <v>2.6364934636932875</v>
      </c>
      <c r="CG564" s="26">
        <f t="shared" si="368"/>
        <v>32.461825771723611</v>
      </c>
      <c r="CH564" s="26">
        <f t="shared" si="369"/>
        <v>26.85927716137537</v>
      </c>
      <c r="CI564" s="26">
        <f t="shared" si="370"/>
        <v>67.889706690102159</v>
      </c>
      <c r="CJ564" s="26">
        <f t="shared" si="371"/>
        <v>54.78962979237614</v>
      </c>
      <c r="CK564" s="16">
        <f t="shared" si="372"/>
        <v>-5.2520544748048081</v>
      </c>
      <c r="CL564" s="42">
        <v>38</v>
      </c>
      <c r="CM564" s="42">
        <v>32</v>
      </c>
      <c r="CN564" s="42">
        <v>356</v>
      </c>
      <c r="CO564" s="42">
        <v>294</v>
      </c>
      <c r="CP564" s="42">
        <v>206</v>
      </c>
      <c r="CQ564" s="42">
        <v>146</v>
      </c>
      <c r="CR564" s="42">
        <v>193</v>
      </c>
      <c r="CS564" s="42">
        <v>224</v>
      </c>
      <c r="CT564" s="1">
        <v>3</v>
      </c>
      <c r="CU564" s="1">
        <v>1</v>
      </c>
      <c r="CV564" s="42">
        <f t="shared" si="373"/>
        <v>-2</v>
      </c>
      <c r="CW564" s="26">
        <f t="shared" si="374"/>
        <v>0.54589567327138555</v>
      </c>
      <c r="CX564" s="26">
        <f t="shared" si="375"/>
        <v>0.1819652244237952</v>
      </c>
      <c r="CY564" s="26">
        <f t="shared" si="376"/>
        <v>-0.3639304488475904</v>
      </c>
      <c r="CZ564" s="13">
        <v>11</v>
      </c>
      <c r="DA564" s="13">
        <v>11</v>
      </c>
      <c r="DB564" s="27">
        <v>14.33</v>
      </c>
      <c r="DC564" s="27">
        <v>13.96</v>
      </c>
      <c r="DD564" s="27">
        <v>13.65</v>
      </c>
      <c r="DE564" s="27">
        <v>12.07</v>
      </c>
      <c r="DF564" s="1"/>
      <c r="DG564" s="1"/>
      <c r="DH564" s="21" t="str">
        <f t="shared" si="377"/>
        <v xml:space="preserve"> </v>
      </c>
      <c r="DI564" s="42"/>
      <c r="DJ564" s="42"/>
      <c r="DK564" s="1"/>
      <c r="DL564" s="1"/>
      <c r="DM564" s="1"/>
      <c r="DN564" s="1"/>
      <c r="DO564" s="1"/>
      <c r="DP564" s="1"/>
      <c r="DQ564" s="1"/>
      <c r="DR564" s="42"/>
      <c r="DS564" s="1"/>
      <c r="DT564" s="1"/>
      <c r="DU564" s="1"/>
      <c r="DV564" s="1"/>
      <c r="DW564" s="1"/>
      <c r="DX564" s="13"/>
    </row>
    <row r="565" spans="1:128" ht="25.5" x14ac:dyDescent="0.2">
      <c r="A565" s="13" t="s">
        <v>1720</v>
      </c>
      <c r="B565" s="13" t="s">
        <v>2073</v>
      </c>
      <c r="C565" s="39" t="s">
        <v>3600</v>
      </c>
      <c r="D565" s="1" t="s">
        <v>219</v>
      </c>
      <c r="E565" s="13" t="s">
        <v>173</v>
      </c>
      <c r="F565" s="13">
        <v>27</v>
      </c>
      <c r="G565" s="13">
        <v>1</v>
      </c>
      <c r="H565" s="13">
        <v>4</v>
      </c>
      <c r="I565" s="40">
        <f t="shared" si="336"/>
        <v>5</v>
      </c>
      <c r="J565" s="19">
        <f t="shared" si="337"/>
        <v>0.7249295207410974</v>
      </c>
      <c r="K565" s="1">
        <v>2</v>
      </c>
      <c r="L565" s="1">
        <v>0</v>
      </c>
      <c r="M565" s="1">
        <v>3</v>
      </c>
      <c r="N565" s="1">
        <v>35</v>
      </c>
      <c r="O565" s="1">
        <v>12</v>
      </c>
      <c r="P565" s="1">
        <v>16</v>
      </c>
      <c r="Q565" s="1">
        <v>19</v>
      </c>
      <c r="R565" s="15">
        <f t="shared" si="338"/>
        <v>2.8571428571428571E-2</v>
      </c>
      <c r="S565" s="15">
        <f t="shared" si="339"/>
        <v>1.5873015873015872E-2</v>
      </c>
      <c r="T565" s="16">
        <v>413.8333333333</v>
      </c>
      <c r="U565" s="16">
        <f t="shared" si="340"/>
        <v>15.327160493825927</v>
      </c>
      <c r="V565" s="16">
        <v>397.59</v>
      </c>
      <c r="W565" s="16">
        <f t="shared" si="341"/>
        <v>14.725555555555555</v>
      </c>
      <c r="X565" s="16">
        <v>863.08</v>
      </c>
      <c r="Y565" s="16">
        <f t="shared" si="342"/>
        <v>31.965925925925927</v>
      </c>
      <c r="Z565" s="21">
        <f t="shared" si="343"/>
        <v>0.31537991702824686</v>
      </c>
      <c r="AA565" s="20">
        <f t="shared" si="344"/>
        <v>0</v>
      </c>
      <c r="AB565">
        <v>17</v>
      </c>
      <c r="AC565" s="1">
        <v>40</v>
      </c>
      <c r="AD565" s="1">
        <v>25</v>
      </c>
      <c r="AE565" s="1">
        <v>14</v>
      </c>
      <c r="AF565" s="1">
        <v>14</v>
      </c>
      <c r="AG565" s="15">
        <f t="shared" si="345"/>
        <v>4.3478260869565216E-2</v>
      </c>
      <c r="AH565" s="15">
        <f t="shared" si="346"/>
        <v>0.13043478260869565</v>
      </c>
      <c r="AI565" s="15">
        <f t="shared" si="347"/>
        <v>0.17391304347826086</v>
      </c>
      <c r="AJ565" s="1">
        <v>117</v>
      </c>
      <c r="AK565" s="21">
        <f t="shared" si="348"/>
        <v>0.34411764705882353</v>
      </c>
      <c r="AL565" s="1">
        <v>108</v>
      </c>
      <c r="AM565" s="21">
        <f t="shared" si="349"/>
        <v>0.31764705882352939</v>
      </c>
      <c r="AN565" s="1">
        <v>115</v>
      </c>
      <c r="AO565" s="21">
        <f t="shared" si="350"/>
        <v>0.33823529411764708</v>
      </c>
      <c r="AP565" s="21">
        <f t="shared" si="351"/>
        <v>0.52</v>
      </c>
      <c r="AQ565" s="1">
        <v>3</v>
      </c>
      <c r="AR565" s="4">
        <v>2</v>
      </c>
      <c r="AS565" s="41">
        <v>137</v>
      </c>
      <c r="AT565" s="41">
        <v>127</v>
      </c>
      <c r="AU565" s="41">
        <v>110</v>
      </c>
      <c r="AV565" s="21">
        <f t="shared" si="352"/>
        <v>0.51893939393939392</v>
      </c>
      <c r="AW565" s="26">
        <v>17.23</v>
      </c>
      <c r="AX565" s="42">
        <v>6</v>
      </c>
      <c r="AY565" s="41">
        <v>0.112</v>
      </c>
      <c r="AZ565" s="1">
        <v>7</v>
      </c>
      <c r="BA565" s="43">
        <v>-1.615</v>
      </c>
      <c r="BB565" s="16">
        <v>49.31</v>
      </c>
      <c r="BC565" s="26">
        <v>16.559999999999999</v>
      </c>
      <c r="BD565" s="43">
        <v>1.21</v>
      </c>
      <c r="BE565" s="43">
        <v>6.7050000000000001</v>
      </c>
      <c r="BF565" s="16">
        <v>53.54</v>
      </c>
      <c r="BG565" s="21">
        <f t="shared" si="353"/>
        <v>0.1031390134529148</v>
      </c>
      <c r="BH565" s="44">
        <f t="shared" si="354"/>
        <v>0.91099476439790572</v>
      </c>
      <c r="BI565" s="42">
        <f t="shared" si="355"/>
        <v>1014.1337778508205</v>
      </c>
      <c r="BJ565" s="21">
        <f t="shared" si="356"/>
        <v>1.4133777850820525E-2</v>
      </c>
      <c r="BK565" s="26">
        <f t="shared" si="357"/>
        <v>3.4709122462838602</v>
      </c>
      <c r="BL565" s="26">
        <f t="shared" si="358"/>
        <v>2.5654568776880708</v>
      </c>
      <c r="BM565" s="16">
        <f t="shared" si="359"/>
        <v>33.652757866143517</v>
      </c>
      <c r="BN565" s="16">
        <f t="shared" si="360"/>
        <v>28.823662566965972</v>
      </c>
      <c r="BO565" s="16">
        <f t="shared" si="361"/>
        <v>59.760054327322123</v>
      </c>
      <c r="BP565" s="16">
        <f t="shared" si="362"/>
        <v>50.705500641364225</v>
      </c>
      <c r="BQ565" s="16">
        <f t="shared" si="363"/>
        <v>9.0545536859578988</v>
      </c>
      <c r="BR565" s="1">
        <v>23</v>
      </c>
      <c r="BS565" s="1">
        <v>17</v>
      </c>
      <c r="BT565" s="42">
        <v>200</v>
      </c>
      <c r="BU565" s="42">
        <v>174</v>
      </c>
      <c r="BV565" s="42">
        <v>85</v>
      </c>
      <c r="BW565" s="42">
        <v>76</v>
      </c>
      <c r="BX565" s="42">
        <v>69</v>
      </c>
      <c r="BY565" s="42">
        <v>88</v>
      </c>
      <c r="BZ565" s="1">
        <v>205</v>
      </c>
      <c r="CA565" s="1">
        <v>183</v>
      </c>
      <c r="CB565" s="21">
        <f t="shared" si="364"/>
        <v>0.52835051546391754</v>
      </c>
      <c r="CC565" s="4">
        <v>0.4</v>
      </c>
      <c r="CD565" s="45">
        <f t="shared" si="365"/>
        <v>0.16455368595789821</v>
      </c>
      <c r="CE565" s="26">
        <f t="shared" si="366"/>
        <v>2.9197756870741993</v>
      </c>
      <c r="CF565" s="26">
        <f t="shared" si="367"/>
        <v>2.2245909996755806</v>
      </c>
      <c r="CG565" s="26">
        <f t="shared" si="368"/>
        <v>30.031978495620333</v>
      </c>
      <c r="CH565" s="26">
        <f t="shared" si="369"/>
        <v>25.721833433748898</v>
      </c>
      <c r="CI565" s="26">
        <f t="shared" si="370"/>
        <v>54.08536867961255</v>
      </c>
      <c r="CJ565" s="26">
        <f t="shared" si="371"/>
        <v>54.154887148352408</v>
      </c>
      <c r="CK565" s="16">
        <f t="shared" si="372"/>
        <v>9.1240721546977568</v>
      </c>
      <c r="CL565" s="42">
        <v>42</v>
      </c>
      <c r="CM565" s="42">
        <v>32</v>
      </c>
      <c r="CN565" s="42">
        <v>390</v>
      </c>
      <c r="CO565" s="42">
        <v>338</v>
      </c>
      <c r="CP565" s="42">
        <v>156</v>
      </c>
      <c r="CQ565" s="42">
        <v>184</v>
      </c>
      <c r="CR565" s="42">
        <v>225</v>
      </c>
      <c r="CS565" s="42">
        <v>190</v>
      </c>
      <c r="CT565" s="1">
        <v>6</v>
      </c>
      <c r="CU565" s="1">
        <v>3</v>
      </c>
      <c r="CV565" s="42">
        <f t="shared" si="373"/>
        <v>-3</v>
      </c>
      <c r="CW565" s="26">
        <f t="shared" si="374"/>
        <v>0.86991542488931695</v>
      </c>
      <c r="CX565" s="26">
        <f t="shared" si="375"/>
        <v>0.43495771244465847</v>
      </c>
      <c r="CY565" s="26">
        <f t="shared" si="376"/>
        <v>-0.43495771244465847</v>
      </c>
      <c r="CZ565" s="13">
        <v>17</v>
      </c>
      <c r="DA565" s="13">
        <v>16</v>
      </c>
      <c r="DB565" s="27">
        <v>18.16</v>
      </c>
      <c r="DC565" s="27">
        <v>13.7</v>
      </c>
      <c r="DD565" s="27">
        <v>16.649999999999999</v>
      </c>
      <c r="DE565" s="27">
        <v>13.31</v>
      </c>
      <c r="DF565" s="1"/>
      <c r="DG565" s="1"/>
      <c r="DH565" s="21" t="str">
        <f t="shared" si="377"/>
        <v xml:space="preserve"> </v>
      </c>
      <c r="DI565" s="42"/>
      <c r="DJ565" s="42"/>
      <c r="DK565" s="1"/>
      <c r="DL565" s="1"/>
      <c r="DM565" s="1"/>
      <c r="DN565" s="1"/>
      <c r="DO565" s="1"/>
      <c r="DP565" s="1"/>
      <c r="DQ565" s="1"/>
      <c r="DR565" s="42"/>
      <c r="DS565" s="1"/>
      <c r="DT565" s="1"/>
      <c r="DU565" s="1"/>
      <c r="DV565" s="1"/>
      <c r="DW565" s="1"/>
      <c r="DX565" s="13"/>
    </row>
    <row r="566" spans="1:128" ht="25.5" x14ac:dyDescent="0.2">
      <c r="A566" s="13" t="s">
        <v>1963</v>
      </c>
      <c r="B566" s="13" t="s">
        <v>2074</v>
      </c>
      <c r="C566" s="39" t="s">
        <v>3601</v>
      </c>
      <c r="D566" s="1" t="s">
        <v>358</v>
      </c>
      <c r="E566" s="13" t="s">
        <v>146</v>
      </c>
      <c r="F566" s="13">
        <v>54</v>
      </c>
      <c r="G566" s="13">
        <v>5</v>
      </c>
      <c r="H566" s="13">
        <v>10</v>
      </c>
      <c r="I566" s="40">
        <f t="shared" si="336"/>
        <v>15</v>
      </c>
      <c r="J566" s="19">
        <f t="shared" si="337"/>
        <v>1.3904266549940207</v>
      </c>
      <c r="K566" s="1">
        <v>5</v>
      </c>
      <c r="L566" s="1">
        <v>7</v>
      </c>
      <c r="M566" s="1">
        <v>2</v>
      </c>
      <c r="N566" s="1">
        <v>71</v>
      </c>
      <c r="O566" s="1">
        <v>38</v>
      </c>
      <c r="P566" s="1">
        <v>17</v>
      </c>
      <c r="Q566" s="1">
        <v>71</v>
      </c>
      <c r="R566" s="15">
        <f t="shared" si="338"/>
        <v>7.0422535211267609E-2</v>
      </c>
      <c r="S566" s="15">
        <f t="shared" si="339"/>
        <v>3.968253968253968E-2</v>
      </c>
      <c r="T566" s="16">
        <v>647.28333333329999</v>
      </c>
      <c r="U566" s="16">
        <f t="shared" si="340"/>
        <v>11.98672839506111</v>
      </c>
      <c r="V566" s="16">
        <v>630.02</v>
      </c>
      <c r="W566" s="16">
        <f t="shared" si="341"/>
        <v>11.667037037037037</v>
      </c>
      <c r="X566" s="16">
        <v>2023.1</v>
      </c>
      <c r="Y566" s="16">
        <f t="shared" si="342"/>
        <v>37.464814814814815</v>
      </c>
      <c r="Z566" s="21">
        <f t="shared" si="343"/>
        <v>0.23746381618622606</v>
      </c>
      <c r="AA566" s="20">
        <f t="shared" si="344"/>
        <v>113.66666666666667</v>
      </c>
      <c r="AB566">
        <v>16</v>
      </c>
      <c r="AC566" s="1">
        <v>52</v>
      </c>
      <c r="AD566" s="1">
        <v>75</v>
      </c>
      <c r="AE566" s="1">
        <v>12</v>
      </c>
      <c r="AF566" s="1">
        <v>29</v>
      </c>
      <c r="AG566" s="15">
        <f t="shared" si="345"/>
        <v>0.23809523809523808</v>
      </c>
      <c r="AH566" s="15">
        <f t="shared" si="346"/>
        <v>0.42857142857142855</v>
      </c>
      <c r="AI566" s="15">
        <f t="shared" si="347"/>
        <v>0.66666666666666663</v>
      </c>
      <c r="AJ566" s="1">
        <v>204</v>
      </c>
      <c r="AK566" s="21">
        <f t="shared" si="348"/>
        <v>0.35915492957746481</v>
      </c>
      <c r="AL566" s="1">
        <v>151</v>
      </c>
      <c r="AM566" s="21">
        <f t="shared" si="349"/>
        <v>0.26584507042253519</v>
      </c>
      <c r="AN566" s="1">
        <v>213</v>
      </c>
      <c r="AO566" s="21">
        <f t="shared" si="350"/>
        <v>0.375</v>
      </c>
      <c r="AP566" s="21">
        <f t="shared" si="351"/>
        <v>0.57464788732394367</v>
      </c>
      <c r="AQ566" s="1">
        <v>13</v>
      </c>
      <c r="AR566" s="4">
        <v>1.36</v>
      </c>
      <c r="AS566" s="41">
        <v>242</v>
      </c>
      <c r="AT566" s="41">
        <v>214</v>
      </c>
      <c r="AU566" s="41">
        <v>179</v>
      </c>
      <c r="AV566" s="21">
        <f t="shared" si="352"/>
        <v>0.5307017543859649</v>
      </c>
      <c r="AW566" s="26">
        <v>17.12</v>
      </c>
      <c r="AX566" s="42">
        <v>10</v>
      </c>
      <c r="AY566" s="41">
        <v>0.182</v>
      </c>
      <c r="AZ566" s="1">
        <v>9</v>
      </c>
      <c r="BA566" s="43">
        <v>0.376</v>
      </c>
      <c r="BB566" s="16">
        <v>50.22</v>
      </c>
      <c r="BC566" s="26">
        <v>17.329999999999998</v>
      </c>
      <c r="BD566" s="43">
        <v>0.72299999999999998</v>
      </c>
      <c r="BE566" s="43">
        <v>6.4279999999999999</v>
      </c>
      <c r="BF566" s="16">
        <v>51.47</v>
      </c>
      <c r="BG566" s="21">
        <f t="shared" si="353"/>
        <v>6.1583577712609971E-2</v>
      </c>
      <c r="BH566" s="44">
        <f t="shared" si="354"/>
        <v>0.92936802973977695</v>
      </c>
      <c r="BI566" s="42">
        <f t="shared" si="355"/>
        <v>990.95160745238695</v>
      </c>
      <c r="BJ566" s="21">
        <f t="shared" si="356"/>
        <v>-9.0483925476130822E-3</v>
      </c>
      <c r="BK566" s="26">
        <f t="shared" si="357"/>
        <v>1.9999365099520652</v>
      </c>
      <c r="BL566" s="26">
        <f t="shared" si="358"/>
        <v>1.8094663661471064</v>
      </c>
      <c r="BM566" s="16">
        <f t="shared" si="359"/>
        <v>32.475159518745443</v>
      </c>
      <c r="BN566" s="16">
        <f t="shared" si="360"/>
        <v>25.618234341766929</v>
      </c>
      <c r="BO566" s="16">
        <f t="shared" si="361"/>
        <v>61.617091520904097</v>
      </c>
      <c r="BP566" s="16">
        <f t="shared" si="362"/>
        <v>47.903241166947076</v>
      </c>
      <c r="BQ566" s="16">
        <f t="shared" si="363"/>
        <v>13.713850353957021</v>
      </c>
      <c r="BR566" s="1">
        <v>21</v>
      </c>
      <c r="BS566" s="1">
        <v>19</v>
      </c>
      <c r="BT566" s="42">
        <v>320</v>
      </c>
      <c r="BU566" s="42">
        <v>250</v>
      </c>
      <c r="BV566" s="42">
        <v>133</v>
      </c>
      <c r="BW566" s="42">
        <v>104</v>
      </c>
      <c r="BX566" s="42">
        <v>130</v>
      </c>
      <c r="BY566" s="42">
        <v>173</v>
      </c>
      <c r="BZ566" s="1">
        <v>281</v>
      </c>
      <c r="CA566" s="1">
        <v>245</v>
      </c>
      <c r="CB566" s="21">
        <f t="shared" si="364"/>
        <v>0.53422053231939159</v>
      </c>
      <c r="CC566" s="4">
        <v>-0.31</v>
      </c>
      <c r="CD566" s="45">
        <f t="shared" si="365"/>
        <v>5.7803010581823742</v>
      </c>
      <c r="CE566" s="26">
        <f t="shared" si="366"/>
        <v>1.9573921210024221</v>
      </c>
      <c r="CF566" s="26">
        <f t="shared" si="367"/>
        <v>2.8174583559883351</v>
      </c>
      <c r="CG566" s="26">
        <f t="shared" si="368"/>
        <v>30.576837526568141</v>
      </c>
      <c r="CH566" s="26">
        <f t="shared" si="369"/>
        <v>26.75102565369977</v>
      </c>
      <c r="CI566" s="26">
        <f t="shared" si="370"/>
        <v>58.603133804557366</v>
      </c>
      <c r="CJ566" s="26">
        <f t="shared" si="371"/>
        <v>50.476990756759427</v>
      </c>
      <c r="CK566" s="16">
        <f t="shared" si="372"/>
        <v>5.5877073061590821</v>
      </c>
      <c r="CL566" s="42">
        <v>66</v>
      </c>
      <c r="CM566" s="42">
        <v>95</v>
      </c>
      <c r="CN566" s="42">
        <v>965</v>
      </c>
      <c r="CO566" s="42">
        <v>807</v>
      </c>
      <c r="CP566" s="42">
        <v>385</v>
      </c>
      <c r="CQ566" s="42">
        <v>371</v>
      </c>
      <c r="CR566" s="42">
        <v>429</v>
      </c>
      <c r="CS566" s="42">
        <v>560</v>
      </c>
      <c r="CT566" s="1">
        <v>4</v>
      </c>
      <c r="CU566" s="1">
        <v>4</v>
      </c>
      <c r="CV566" s="42">
        <f t="shared" si="373"/>
        <v>0</v>
      </c>
      <c r="CW566" s="26">
        <f t="shared" si="374"/>
        <v>0.37078044133173887</v>
      </c>
      <c r="CX566" s="26">
        <f t="shared" si="375"/>
        <v>0.37078044133173887</v>
      </c>
      <c r="CY566" s="26">
        <f t="shared" si="376"/>
        <v>0</v>
      </c>
      <c r="CZ566" s="13">
        <v>25</v>
      </c>
      <c r="DA566" s="13">
        <v>21</v>
      </c>
      <c r="DB566" s="27">
        <v>19.25</v>
      </c>
      <c r="DC566" s="27">
        <v>26.27</v>
      </c>
      <c r="DD566" s="27">
        <v>23.92</v>
      </c>
      <c r="DE566" s="27">
        <v>23.06</v>
      </c>
      <c r="DF566" s="13">
        <v>53</v>
      </c>
      <c r="DG566" s="13">
        <v>39</v>
      </c>
      <c r="DH566" s="21">
        <f t="shared" si="377"/>
        <v>0.57608695652173914</v>
      </c>
      <c r="DI566" s="42">
        <v>38</v>
      </c>
      <c r="DJ566" s="42">
        <v>21</v>
      </c>
      <c r="DK566" s="13">
        <v>7</v>
      </c>
      <c r="DL566" s="13">
        <v>1</v>
      </c>
      <c r="DM566" s="13">
        <v>0.158</v>
      </c>
      <c r="DN566" s="13">
        <v>0</v>
      </c>
      <c r="DO566" s="13">
        <v>0</v>
      </c>
      <c r="DP566" s="13">
        <v>0</v>
      </c>
      <c r="DQ566" s="13">
        <v>19</v>
      </c>
      <c r="DR566" s="46">
        <v>11</v>
      </c>
      <c r="DS566" s="13">
        <v>0</v>
      </c>
      <c r="DT566" s="13">
        <v>2</v>
      </c>
      <c r="DU566" s="13">
        <v>-0.105</v>
      </c>
      <c r="DV566" s="13">
        <v>0</v>
      </c>
      <c r="DW566" s="13">
        <v>0</v>
      </c>
      <c r="DX566" s="13">
        <v>0</v>
      </c>
    </row>
    <row r="567" spans="1:128" ht="25.5" x14ac:dyDescent="0.2">
      <c r="A567" s="13" t="s">
        <v>2077</v>
      </c>
      <c r="B567" s="13" t="s">
        <v>2078</v>
      </c>
      <c r="C567" s="39" t="s">
        <v>3602</v>
      </c>
      <c r="D567" s="1" t="s">
        <v>363</v>
      </c>
      <c r="E567" s="13" t="s">
        <v>154</v>
      </c>
      <c r="F567" s="13">
        <v>8</v>
      </c>
      <c r="G567" s="13">
        <v>0</v>
      </c>
      <c r="H567" s="13">
        <v>1</v>
      </c>
      <c r="I567" s="40">
        <f t="shared" si="336"/>
        <v>1</v>
      </c>
      <c r="J567" s="19">
        <f t="shared" si="337"/>
        <v>0.57070386810417595</v>
      </c>
      <c r="K567" s="1">
        <v>0</v>
      </c>
      <c r="L567" s="1">
        <v>0</v>
      </c>
      <c r="M567" s="1">
        <v>1</v>
      </c>
      <c r="N567" s="1">
        <v>6</v>
      </c>
      <c r="O567" s="1">
        <v>5</v>
      </c>
      <c r="P567" s="1">
        <v>7</v>
      </c>
      <c r="Q567" s="1">
        <v>10</v>
      </c>
      <c r="R567" s="15">
        <f t="shared" si="338"/>
        <v>0</v>
      </c>
      <c r="S567" s="15">
        <f t="shared" si="339"/>
        <v>0</v>
      </c>
      <c r="T567" s="16">
        <v>105.1333333333</v>
      </c>
      <c r="U567" s="16">
        <f t="shared" si="340"/>
        <v>13.1416666666625</v>
      </c>
      <c r="V567" s="16">
        <v>98.42</v>
      </c>
      <c r="W567" s="16">
        <f t="shared" si="341"/>
        <v>12.3025</v>
      </c>
      <c r="X567" s="16">
        <v>290.08</v>
      </c>
      <c r="Y567" s="16">
        <f t="shared" si="342"/>
        <v>36.26</v>
      </c>
      <c r="Z567" s="21">
        <f t="shared" si="343"/>
        <v>0.25333333333333335</v>
      </c>
      <c r="AA567" s="20">
        <f t="shared" si="344"/>
        <v>0</v>
      </c>
      <c r="AB567">
        <v>1</v>
      </c>
      <c r="AC567" s="1">
        <v>7</v>
      </c>
      <c r="AD567" s="1">
        <v>7</v>
      </c>
      <c r="AE567" s="1">
        <v>6</v>
      </c>
      <c r="AF567" s="1">
        <v>5</v>
      </c>
      <c r="AG567" s="15">
        <f t="shared" si="345"/>
        <v>0</v>
      </c>
      <c r="AH567" s="15">
        <f t="shared" si="346"/>
        <v>0.33333333333333331</v>
      </c>
      <c r="AI567" s="15">
        <f t="shared" si="347"/>
        <v>0.33333333333333331</v>
      </c>
      <c r="AJ567" s="1">
        <v>36</v>
      </c>
      <c r="AK567" s="21">
        <f t="shared" si="348"/>
        <v>0.33962264150943394</v>
      </c>
      <c r="AL567" s="1">
        <v>26</v>
      </c>
      <c r="AM567" s="21">
        <f t="shared" si="349"/>
        <v>0.24528301886792453</v>
      </c>
      <c r="AN567" s="1">
        <v>44</v>
      </c>
      <c r="AO567" s="21">
        <f t="shared" si="350"/>
        <v>0.41509433962264153</v>
      </c>
      <c r="AP567" s="21">
        <f t="shared" si="351"/>
        <v>0.58064516129032262</v>
      </c>
      <c r="AQ567" s="1">
        <v>12</v>
      </c>
      <c r="AR567" s="4">
        <v>7.58</v>
      </c>
      <c r="AS567" s="41">
        <v>37</v>
      </c>
      <c r="AT567" s="41">
        <v>37</v>
      </c>
      <c r="AU567" s="41">
        <v>35</v>
      </c>
      <c r="AV567" s="21">
        <f t="shared" si="352"/>
        <v>0.5</v>
      </c>
      <c r="AW567" s="26">
        <v>17.57</v>
      </c>
      <c r="AX567" s="42">
        <v>3</v>
      </c>
      <c r="AY567" s="41">
        <v>9.0999999999999998E-2</v>
      </c>
      <c r="AZ567" s="1">
        <v>13</v>
      </c>
      <c r="BA567" s="43">
        <v>5.4420000000000002</v>
      </c>
      <c r="BB567" s="16">
        <v>52.06</v>
      </c>
      <c r="BC567" s="26">
        <v>18.11</v>
      </c>
      <c r="BD567" s="43">
        <v>2.4780000000000002</v>
      </c>
      <c r="BE567" s="43">
        <v>6.391</v>
      </c>
      <c r="BF567" s="16">
        <v>52.74</v>
      </c>
      <c r="BG567" s="21">
        <f t="shared" si="353"/>
        <v>7.1428571428571425E-2</v>
      </c>
      <c r="BH567" s="44">
        <f t="shared" si="354"/>
        <v>0.9</v>
      </c>
      <c r="BI567" s="42">
        <f t="shared" si="355"/>
        <v>971.42857142857144</v>
      </c>
      <c r="BJ567" s="21">
        <f t="shared" si="356"/>
        <v>-2.8571428571428553E-2</v>
      </c>
      <c r="BK567" s="26">
        <f t="shared" si="357"/>
        <v>1.8288965657386709</v>
      </c>
      <c r="BL567" s="26">
        <f t="shared" si="358"/>
        <v>2.4385287543182281</v>
      </c>
      <c r="BM567" s="16">
        <f t="shared" si="359"/>
        <v>25.604551920341393</v>
      </c>
      <c r="BN567" s="16">
        <f t="shared" si="360"/>
        <v>24.38528754318228</v>
      </c>
      <c r="BO567" s="16">
        <f t="shared" si="361"/>
        <v>52.4283682178419</v>
      </c>
      <c r="BP567" s="16">
        <f t="shared" si="362"/>
        <v>52.4283682178419</v>
      </c>
      <c r="BQ567" s="16">
        <f t="shared" si="363"/>
        <v>0</v>
      </c>
      <c r="BR567" s="1">
        <v>3</v>
      </c>
      <c r="BS567" s="1">
        <v>4</v>
      </c>
      <c r="BT567" s="42">
        <v>39</v>
      </c>
      <c r="BU567" s="42">
        <v>36</v>
      </c>
      <c r="BV567" s="42">
        <v>23</v>
      </c>
      <c r="BW567" s="42">
        <v>22</v>
      </c>
      <c r="BX567" s="42">
        <v>24</v>
      </c>
      <c r="BY567" s="42">
        <v>21</v>
      </c>
      <c r="BZ567" s="1">
        <v>40</v>
      </c>
      <c r="CA567" s="1">
        <v>37</v>
      </c>
      <c r="CB567" s="21">
        <f t="shared" si="364"/>
        <v>0.51948051948051943</v>
      </c>
      <c r="CC567" s="4">
        <v>-0.02</v>
      </c>
      <c r="CD567" s="45">
        <f t="shared" si="365"/>
        <v>-2.9744838709677435</v>
      </c>
      <c r="CE567" s="26">
        <f t="shared" si="366"/>
        <v>2.8957528957528957</v>
      </c>
      <c r="CF567" s="26">
        <f t="shared" si="367"/>
        <v>2.2752344180915611</v>
      </c>
      <c r="CG567" s="26">
        <f t="shared" si="368"/>
        <v>29.578047435190296</v>
      </c>
      <c r="CH567" s="26">
        <f t="shared" si="369"/>
        <v>27.716492002206291</v>
      </c>
      <c r="CI567" s="26">
        <f t="shared" si="370"/>
        <v>64.120242691671265</v>
      </c>
      <c r="CJ567" s="26">
        <f t="shared" si="371"/>
        <v>58.742415885273033</v>
      </c>
      <c r="CK567" s="16">
        <f t="shared" si="372"/>
        <v>-5.3778268063982324</v>
      </c>
      <c r="CL567" s="42">
        <v>14</v>
      </c>
      <c r="CM567" s="42">
        <v>11</v>
      </c>
      <c r="CN567" s="42">
        <v>129</v>
      </c>
      <c r="CO567" s="42">
        <v>123</v>
      </c>
      <c r="CP567" s="42">
        <v>88</v>
      </c>
      <c r="CQ567" s="42">
        <v>63</v>
      </c>
      <c r="CR567" s="42">
        <v>87</v>
      </c>
      <c r="CS567" s="42">
        <v>79</v>
      </c>
      <c r="CT567" s="1">
        <v>1</v>
      </c>
      <c r="CU567" s="1">
        <v>1</v>
      </c>
      <c r="CV567" s="42">
        <f t="shared" si="373"/>
        <v>0</v>
      </c>
      <c r="CW567" s="26">
        <f t="shared" si="374"/>
        <v>0.57070386810417595</v>
      </c>
      <c r="CX567" s="26">
        <f t="shared" si="375"/>
        <v>0.57070386810417595</v>
      </c>
      <c r="CY567" s="26">
        <f t="shared" si="376"/>
        <v>0</v>
      </c>
      <c r="CZ567" s="13">
        <v>4</v>
      </c>
      <c r="DA567" s="13">
        <v>2</v>
      </c>
      <c r="DB567" s="27">
        <v>5.2</v>
      </c>
      <c r="DC567" s="27">
        <v>4.5199999999999996</v>
      </c>
      <c r="DD567" s="27">
        <v>4.24</v>
      </c>
      <c r="DE567" s="27">
        <v>3.81</v>
      </c>
      <c r="DF567" s="13">
        <v>0</v>
      </c>
      <c r="DG567" s="13">
        <v>0</v>
      </c>
      <c r="DH567" s="21" t="str">
        <f t="shared" si="377"/>
        <v xml:space="preserve"> </v>
      </c>
      <c r="DI567" s="42"/>
      <c r="DJ567" s="42"/>
      <c r="DK567" s="1"/>
      <c r="DL567" s="1"/>
      <c r="DM567" s="1"/>
      <c r="DN567" s="1"/>
      <c r="DO567" s="1"/>
      <c r="DP567" s="1"/>
      <c r="DQ567" s="1"/>
      <c r="DR567" s="42"/>
      <c r="DS567" s="1"/>
      <c r="DT567" s="1"/>
      <c r="DU567" s="1"/>
      <c r="DV567" s="1"/>
      <c r="DW567" s="1"/>
      <c r="DX567" s="13"/>
    </row>
    <row r="568" spans="1:128" ht="25.5" x14ac:dyDescent="0.2">
      <c r="A568" s="13" t="s">
        <v>2082</v>
      </c>
      <c r="B568" s="13" t="s">
        <v>2083</v>
      </c>
      <c r="C568" s="39" t="s">
        <v>3603</v>
      </c>
      <c r="D568" s="1" t="s">
        <v>292</v>
      </c>
      <c r="E568" s="13" t="s">
        <v>154</v>
      </c>
      <c r="F568" s="13">
        <v>80</v>
      </c>
      <c r="G568" s="13">
        <v>17</v>
      </c>
      <c r="H568" s="13">
        <v>11</v>
      </c>
      <c r="I568" s="40">
        <f t="shared" si="336"/>
        <v>28</v>
      </c>
      <c r="J568" s="19">
        <f t="shared" si="337"/>
        <v>1.6736401673640167</v>
      </c>
      <c r="K568" s="1">
        <v>14</v>
      </c>
      <c r="L568" s="1">
        <v>5</v>
      </c>
      <c r="M568" s="1">
        <v>5</v>
      </c>
      <c r="N568" s="1">
        <v>120</v>
      </c>
      <c r="O568" s="1">
        <v>54</v>
      </c>
      <c r="P568" s="1">
        <v>48</v>
      </c>
      <c r="Q568" s="1">
        <v>143</v>
      </c>
      <c r="R568" s="15">
        <f t="shared" si="338"/>
        <v>0.14166666666666666</v>
      </c>
      <c r="S568" s="15">
        <f t="shared" si="339"/>
        <v>7.6576576576576572E-2</v>
      </c>
      <c r="T568" s="16">
        <v>1003.8</v>
      </c>
      <c r="U568" s="16">
        <f t="shared" si="340"/>
        <v>12.547499999999999</v>
      </c>
      <c r="V568" s="16">
        <v>970.87</v>
      </c>
      <c r="W568" s="16">
        <f t="shared" si="341"/>
        <v>12.135875</v>
      </c>
      <c r="X568" s="16">
        <v>2858.84</v>
      </c>
      <c r="Y568" s="16">
        <f t="shared" si="342"/>
        <v>35.735500000000002</v>
      </c>
      <c r="Z568" s="21">
        <f t="shared" si="343"/>
        <v>0.25351005689725853</v>
      </c>
      <c r="AA568" s="20">
        <f t="shared" si="344"/>
        <v>61.44736842105263</v>
      </c>
      <c r="AB568">
        <v>28</v>
      </c>
      <c r="AC568" s="1">
        <v>142</v>
      </c>
      <c r="AD568" s="1">
        <v>101</v>
      </c>
      <c r="AE568" s="1">
        <v>14</v>
      </c>
      <c r="AF568" s="1">
        <v>25</v>
      </c>
      <c r="AG568" s="15">
        <f t="shared" si="345"/>
        <v>0.44736842105263158</v>
      </c>
      <c r="AH568" s="15">
        <f t="shared" si="346"/>
        <v>0.26315789473684209</v>
      </c>
      <c r="AI568" s="15">
        <f t="shared" si="347"/>
        <v>0.71052631578947367</v>
      </c>
      <c r="AJ568" s="1">
        <v>252</v>
      </c>
      <c r="AK568" s="21">
        <f t="shared" si="348"/>
        <v>0.27125941872981701</v>
      </c>
      <c r="AL568" s="1">
        <v>335</v>
      </c>
      <c r="AM568" s="21">
        <f t="shared" si="349"/>
        <v>0.36060279870828849</v>
      </c>
      <c r="AN568" s="1">
        <v>342</v>
      </c>
      <c r="AO568" s="21">
        <f t="shared" si="350"/>
        <v>0.3681377825618945</v>
      </c>
      <c r="AP568" s="21">
        <f t="shared" si="351"/>
        <v>0.4293015332197615</v>
      </c>
      <c r="AQ568" s="1">
        <v>6</v>
      </c>
      <c r="AR568" s="4">
        <v>-10.69</v>
      </c>
      <c r="AS568" s="41">
        <v>349</v>
      </c>
      <c r="AT568" s="41">
        <v>336</v>
      </c>
      <c r="AU568" s="41">
        <v>333</v>
      </c>
      <c r="AV568" s="21">
        <f t="shared" si="352"/>
        <v>0.50948905109489051</v>
      </c>
      <c r="AW568" s="26">
        <v>17.36</v>
      </c>
      <c r="AX568" s="42">
        <v>7</v>
      </c>
      <c r="AY568" s="41">
        <v>0.308</v>
      </c>
      <c r="AZ568" s="1">
        <v>6</v>
      </c>
      <c r="BA568" s="43">
        <v>0.33500000000000002</v>
      </c>
      <c r="BB568" s="16">
        <v>49.89</v>
      </c>
      <c r="BC568" s="26">
        <v>18.43</v>
      </c>
      <c r="BD568" s="43">
        <v>-0.34100000000000003</v>
      </c>
      <c r="BE568" s="43">
        <v>0.56700000000000006</v>
      </c>
      <c r="BF568" s="16">
        <v>50.76</v>
      </c>
      <c r="BG568" s="21">
        <f t="shared" si="353"/>
        <v>8.137044967880086E-2</v>
      </c>
      <c r="BH568" s="44">
        <f t="shared" si="354"/>
        <v>0.91314553990610325</v>
      </c>
      <c r="BI568" s="42">
        <f t="shared" si="355"/>
        <v>994.51598958490422</v>
      </c>
      <c r="BJ568" s="21">
        <f t="shared" si="356"/>
        <v>-5.4840104150958857E-3</v>
      </c>
      <c r="BK568" s="26">
        <f t="shared" si="357"/>
        <v>2.3484091587957194</v>
      </c>
      <c r="BL568" s="26">
        <f t="shared" si="358"/>
        <v>2.2866089177747795</v>
      </c>
      <c r="BM568" s="16">
        <f t="shared" si="359"/>
        <v>28.860712556778971</v>
      </c>
      <c r="BN568" s="16">
        <f t="shared" si="360"/>
        <v>26.326902674920433</v>
      </c>
      <c r="BO568" s="16">
        <f t="shared" si="361"/>
        <v>55.187615231699404</v>
      </c>
      <c r="BP568" s="16">
        <f t="shared" si="362"/>
        <v>49.749194021856681</v>
      </c>
      <c r="BQ568" s="16">
        <f t="shared" si="363"/>
        <v>5.4384212098427227</v>
      </c>
      <c r="BR568" s="1">
        <v>38</v>
      </c>
      <c r="BS568" s="1">
        <v>37</v>
      </c>
      <c r="BT568" s="42">
        <v>429</v>
      </c>
      <c r="BU568" s="42">
        <v>389</v>
      </c>
      <c r="BV568" s="42">
        <v>196</v>
      </c>
      <c r="BW568" s="42">
        <v>149</v>
      </c>
      <c r="BX568" s="42">
        <v>230</v>
      </c>
      <c r="BY568" s="42">
        <v>230</v>
      </c>
      <c r="BZ568" s="1">
        <v>414</v>
      </c>
      <c r="CA568" s="1">
        <v>362</v>
      </c>
      <c r="CB568" s="21">
        <f t="shared" si="364"/>
        <v>0.53350515463917525</v>
      </c>
      <c r="CC568" s="4">
        <v>1.45</v>
      </c>
      <c r="CD568" s="45">
        <f t="shared" si="365"/>
        <v>6.8131844125684466</v>
      </c>
      <c r="CE568" s="26">
        <f t="shared" si="366"/>
        <v>2.7493668760756109</v>
      </c>
      <c r="CF568" s="26">
        <f t="shared" si="367"/>
        <v>2.3506037413776215</v>
      </c>
      <c r="CG568" s="26">
        <f t="shared" si="368"/>
        <v>30.746736438555494</v>
      </c>
      <c r="CH568" s="26">
        <f t="shared" si="369"/>
        <v>27.913419428859257</v>
      </c>
      <c r="CI568" s="26">
        <f t="shared" si="370"/>
        <v>56.5194274600887</v>
      </c>
      <c r="CJ568" s="26">
        <f t="shared" si="371"/>
        <v>55.407088189615365</v>
      </c>
      <c r="CK568" s="16">
        <f t="shared" si="372"/>
        <v>4.3260819393693879</v>
      </c>
      <c r="CL568" s="42">
        <v>131</v>
      </c>
      <c r="CM568" s="42">
        <v>112</v>
      </c>
      <c r="CN568" s="42">
        <v>1334</v>
      </c>
      <c r="CO568" s="42">
        <v>1218</v>
      </c>
      <c r="CP568" s="42">
        <v>566</v>
      </c>
      <c r="CQ568" s="42">
        <v>561</v>
      </c>
      <c r="CR568" s="42">
        <v>749</v>
      </c>
      <c r="CS568" s="42">
        <v>662</v>
      </c>
      <c r="CT568" s="1">
        <v>7</v>
      </c>
      <c r="CU568" s="1">
        <v>18</v>
      </c>
      <c r="CV568" s="42">
        <f t="shared" si="373"/>
        <v>11</v>
      </c>
      <c r="CW568" s="26">
        <f t="shared" si="374"/>
        <v>0.41841004184100417</v>
      </c>
      <c r="CX568" s="26">
        <f t="shared" si="375"/>
        <v>1.0759115361625822</v>
      </c>
      <c r="CY568" s="26">
        <f t="shared" si="376"/>
        <v>0.65750149432157812</v>
      </c>
      <c r="CZ568" s="13">
        <v>36</v>
      </c>
      <c r="DA568" s="13">
        <v>28</v>
      </c>
      <c r="DB568" s="27">
        <v>40.47</v>
      </c>
      <c r="DC568" s="27">
        <v>34.94</v>
      </c>
      <c r="DD568" s="27">
        <v>37.54</v>
      </c>
      <c r="DE568" s="27">
        <v>33.15</v>
      </c>
      <c r="DF568" s="13">
        <v>2</v>
      </c>
      <c r="DG568" s="13">
        <v>3</v>
      </c>
      <c r="DH568" s="21">
        <f t="shared" si="377"/>
        <v>0.4</v>
      </c>
      <c r="DI568" s="42">
        <v>1</v>
      </c>
      <c r="DJ568" s="42">
        <v>0</v>
      </c>
      <c r="DK568" s="13">
        <v>0</v>
      </c>
      <c r="DL568" s="13">
        <v>0</v>
      </c>
      <c r="DM568" s="13">
        <v>0</v>
      </c>
      <c r="DN568" s="13">
        <v>0</v>
      </c>
      <c r="DO568" s="13">
        <v>0</v>
      </c>
      <c r="DP568" s="13">
        <v>0</v>
      </c>
      <c r="DQ568" s="13">
        <v>2</v>
      </c>
      <c r="DR568" s="46">
        <v>2</v>
      </c>
      <c r="DS568" s="13">
        <v>0</v>
      </c>
      <c r="DT568" s="13">
        <v>0</v>
      </c>
      <c r="DU568" s="13">
        <v>0</v>
      </c>
      <c r="DV568" s="13">
        <v>0</v>
      </c>
      <c r="DW568" s="13">
        <v>0</v>
      </c>
      <c r="DX568" s="13">
        <v>0</v>
      </c>
    </row>
    <row r="569" spans="1:128" ht="25.5" x14ac:dyDescent="0.2">
      <c r="A569" s="1" t="s">
        <v>2086</v>
      </c>
      <c r="B569" s="1" t="s">
        <v>2087</v>
      </c>
      <c r="C569" s="39" t="s">
        <v>3604</v>
      </c>
      <c r="D569" s="1" t="s">
        <v>287</v>
      </c>
      <c r="E569" s="30" t="s">
        <v>146</v>
      </c>
      <c r="F569" s="13">
        <v>78</v>
      </c>
      <c r="G569" s="13">
        <v>9</v>
      </c>
      <c r="H569" s="13">
        <v>13</v>
      </c>
      <c r="I569" s="40">
        <f t="shared" si="336"/>
        <v>22</v>
      </c>
      <c r="J569" s="19">
        <f t="shared" si="337"/>
        <v>1.4127216296242942</v>
      </c>
      <c r="K569" s="1">
        <v>8</v>
      </c>
      <c r="L569" s="1">
        <v>7</v>
      </c>
      <c r="M569" s="1">
        <v>6</v>
      </c>
      <c r="N569" s="1">
        <v>107</v>
      </c>
      <c r="O569" s="1">
        <v>52</v>
      </c>
      <c r="P569" s="1">
        <v>65</v>
      </c>
      <c r="Q569" s="1">
        <v>118</v>
      </c>
      <c r="R569" s="15">
        <f t="shared" si="338"/>
        <v>8.4112149532710276E-2</v>
      </c>
      <c r="S569" s="15">
        <f t="shared" si="339"/>
        <v>4.0178571428571432E-2</v>
      </c>
      <c r="T569" s="16">
        <v>934.36666666669998</v>
      </c>
      <c r="U569" s="16">
        <f t="shared" si="340"/>
        <v>11.979059829060256</v>
      </c>
      <c r="V569" s="16">
        <v>893.18</v>
      </c>
      <c r="W569" s="16">
        <f t="shared" si="341"/>
        <v>11.451025641025641</v>
      </c>
      <c r="X569" s="16">
        <v>2927.03</v>
      </c>
      <c r="Y569" s="16">
        <f t="shared" si="342"/>
        <v>37.52602564102564</v>
      </c>
      <c r="Z569" s="21">
        <f t="shared" si="343"/>
        <v>0.23380390083267677</v>
      </c>
      <c r="AA569" s="20">
        <f t="shared" si="344"/>
        <v>88.8</v>
      </c>
      <c r="AB569">
        <v>64</v>
      </c>
      <c r="AC569" s="1">
        <v>47</v>
      </c>
      <c r="AD569" s="1">
        <v>111</v>
      </c>
      <c r="AE569" s="1">
        <v>24</v>
      </c>
      <c r="AF569" s="1">
        <v>38</v>
      </c>
      <c r="AG569" s="15">
        <f t="shared" si="345"/>
        <v>0.25714285714285712</v>
      </c>
      <c r="AH569" s="15">
        <f t="shared" si="346"/>
        <v>0.37142857142857144</v>
      </c>
      <c r="AI569" s="15">
        <f t="shared" si="347"/>
        <v>0.62857142857142856</v>
      </c>
      <c r="AJ569" s="1">
        <v>284</v>
      </c>
      <c r="AK569" s="21">
        <f t="shared" si="348"/>
        <v>0.29957805907172996</v>
      </c>
      <c r="AL569" s="1">
        <v>317</v>
      </c>
      <c r="AM569" s="21">
        <f t="shared" si="349"/>
        <v>0.33438818565400846</v>
      </c>
      <c r="AN569" s="1">
        <v>347</v>
      </c>
      <c r="AO569" s="21">
        <f t="shared" si="350"/>
        <v>0.36603375527426163</v>
      </c>
      <c r="AP569" s="21">
        <f t="shared" si="351"/>
        <v>0.47254575707154745</v>
      </c>
      <c r="AQ569" s="1">
        <v>7</v>
      </c>
      <c r="AR569" s="4">
        <v>-8.01</v>
      </c>
      <c r="AS569" s="41">
        <v>306</v>
      </c>
      <c r="AT569" s="41">
        <v>307</v>
      </c>
      <c r="AU569" s="41">
        <v>289</v>
      </c>
      <c r="AV569" s="21">
        <f t="shared" si="352"/>
        <v>0.49918433931484502</v>
      </c>
      <c r="AW569" s="26">
        <v>17.5</v>
      </c>
      <c r="AX569" s="42">
        <v>5</v>
      </c>
      <c r="AY569" s="41">
        <v>1.125</v>
      </c>
      <c r="AZ569" s="1">
        <v>3</v>
      </c>
      <c r="BA569" s="43">
        <v>0.62</v>
      </c>
      <c r="BB569" s="16">
        <v>50.05</v>
      </c>
      <c r="BC569" s="26">
        <v>17.57</v>
      </c>
      <c r="BD569" s="43">
        <v>1.1400000000000001</v>
      </c>
      <c r="BE569" s="43">
        <v>7.6909999999999998</v>
      </c>
      <c r="BF569" s="16">
        <v>52.57</v>
      </c>
      <c r="BG569" s="21">
        <f t="shared" si="353"/>
        <v>7.8828828828828829E-2</v>
      </c>
      <c r="BH569" s="44">
        <f t="shared" si="354"/>
        <v>0.92911392405063287</v>
      </c>
      <c r="BI569" s="42">
        <f t="shared" si="355"/>
        <v>1007.9427528794616</v>
      </c>
      <c r="BJ569" s="21">
        <f t="shared" si="356"/>
        <v>7.9427528794616953E-3</v>
      </c>
      <c r="BK569" s="26">
        <f t="shared" si="357"/>
        <v>2.3511498242235609</v>
      </c>
      <c r="BL569" s="26">
        <f t="shared" si="358"/>
        <v>1.8809198593788488</v>
      </c>
      <c r="BM569" s="16">
        <f t="shared" si="359"/>
        <v>29.826014913007459</v>
      </c>
      <c r="BN569" s="16">
        <f t="shared" si="360"/>
        <v>26.534405159094472</v>
      </c>
      <c r="BO569" s="16">
        <f t="shared" si="361"/>
        <v>60.458138337177274</v>
      </c>
      <c r="BP569" s="16">
        <f t="shared" si="362"/>
        <v>54.815378759040733</v>
      </c>
      <c r="BQ569" s="16">
        <f t="shared" si="363"/>
        <v>5.6427595781365412</v>
      </c>
      <c r="BR569" s="1">
        <v>35</v>
      </c>
      <c r="BS569" s="1">
        <v>28</v>
      </c>
      <c r="BT569" s="42">
        <v>409</v>
      </c>
      <c r="BU569" s="42">
        <v>367</v>
      </c>
      <c r="BV569" s="42">
        <v>196</v>
      </c>
      <c r="BW569" s="42">
        <v>154</v>
      </c>
      <c r="BX569" s="42">
        <v>267</v>
      </c>
      <c r="BY569" s="42">
        <v>260</v>
      </c>
      <c r="BZ569" s="1">
        <v>445</v>
      </c>
      <c r="CA569" s="1">
        <v>404</v>
      </c>
      <c r="CB569" s="21">
        <f t="shared" si="364"/>
        <v>0.52414605418138982</v>
      </c>
      <c r="CC569" s="4">
        <v>-1.45</v>
      </c>
      <c r="CD569" s="45">
        <f t="shared" si="365"/>
        <v>-0.85933859158059711</v>
      </c>
      <c r="CE569" s="26">
        <f t="shared" si="366"/>
        <v>2.6648172379510973</v>
      </c>
      <c r="CF569" s="26">
        <f t="shared" si="367"/>
        <v>2.6238200496749267</v>
      </c>
      <c r="CG569" s="26">
        <f t="shared" si="368"/>
        <v>33.474204227493402</v>
      </c>
      <c r="CH569" s="26">
        <f t="shared" si="369"/>
        <v>27.857589433658013</v>
      </c>
      <c r="CI569" s="26">
        <f t="shared" si="370"/>
        <v>62.151737426674828</v>
      </c>
      <c r="CJ569" s="26">
        <f t="shared" si="371"/>
        <v>54.608254783859408</v>
      </c>
      <c r="CK569" s="16">
        <f t="shared" si="372"/>
        <v>-1.9007230646788784</v>
      </c>
      <c r="CL569" s="42">
        <v>130</v>
      </c>
      <c r="CM569" s="42">
        <v>128</v>
      </c>
      <c r="CN569" s="42">
        <v>1503</v>
      </c>
      <c r="CO569" s="42">
        <v>1231</v>
      </c>
      <c r="CP569" s="42">
        <v>623</v>
      </c>
      <c r="CQ569" s="42">
        <v>524</v>
      </c>
      <c r="CR569" s="42">
        <v>781</v>
      </c>
      <c r="CS569" s="42">
        <v>776</v>
      </c>
      <c r="CT569" s="1">
        <v>5</v>
      </c>
      <c r="CU569" s="1">
        <v>11</v>
      </c>
      <c r="CV569" s="42">
        <f t="shared" si="373"/>
        <v>6</v>
      </c>
      <c r="CW569" s="26">
        <f t="shared" si="374"/>
        <v>0.32107309764188502</v>
      </c>
      <c r="CX569" s="26">
        <f t="shared" si="375"/>
        <v>0.70636081481214708</v>
      </c>
      <c r="CY569" s="26">
        <f t="shared" si="376"/>
        <v>0.385287717170262</v>
      </c>
      <c r="CZ569" s="13">
        <v>37</v>
      </c>
      <c r="DA569" s="13">
        <v>35</v>
      </c>
      <c r="DB569" s="27">
        <v>38.42</v>
      </c>
      <c r="DC569" s="27">
        <v>34.68</v>
      </c>
      <c r="DD569" s="27">
        <v>45.47</v>
      </c>
      <c r="DE569" s="27">
        <v>35.25</v>
      </c>
      <c r="DF569" s="13">
        <v>419</v>
      </c>
      <c r="DG569" s="13">
        <v>431</v>
      </c>
      <c r="DH569" s="21">
        <f t="shared" si="377"/>
        <v>0.49294117647058822</v>
      </c>
      <c r="DI569" s="42">
        <v>230</v>
      </c>
      <c r="DJ569" s="42">
        <v>124</v>
      </c>
      <c r="DK569" s="13">
        <v>38</v>
      </c>
      <c r="DL569" s="13">
        <v>2</v>
      </c>
      <c r="DM569" s="13">
        <v>0.157</v>
      </c>
      <c r="DN569" s="13">
        <v>2</v>
      </c>
      <c r="DO569" s="13">
        <v>0</v>
      </c>
      <c r="DP569" s="13">
        <v>9.0000000000000011E-3</v>
      </c>
      <c r="DQ569" s="13">
        <v>281</v>
      </c>
      <c r="DR569" s="46">
        <v>146</v>
      </c>
      <c r="DS569" s="13">
        <v>3</v>
      </c>
      <c r="DT569" s="13">
        <v>38</v>
      </c>
      <c r="DU569" s="13">
        <v>-0.125</v>
      </c>
      <c r="DV569" s="13">
        <v>1</v>
      </c>
      <c r="DW569" s="13">
        <v>0</v>
      </c>
      <c r="DX569" s="13">
        <v>4.0000000000000001E-3</v>
      </c>
    </row>
    <row r="570" spans="1:128" ht="25.5" x14ac:dyDescent="0.2">
      <c r="A570" s="13" t="s">
        <v>312</v>
      </c>
      <c r="B570" s="13" t="s">
        <v>2089</v>
      </c>
      <c r="C570" s="39" t="s">
        <v>3605</v>
      </c>
      <c r="D570" s="1" t="s">
        <v>554</v>
      </c>
      <c r="E570" s="13" t="s">
        <v>129</v>
      </c>
      <c r="F570" s="13">
        <v>72</v>
      </c>
      <c r="G570" s="13">
        <v>9</v>
      </c>
      <c r="H570" s="13">
        <v>13</v>
      </c>
      <c r="I570" s="40">
        <f t="shared" si="336"/>
        <v>22</v>
      </c>
      <c r="J570" s="19">
        <f t="shared" si="337"/>
        <v>1.3791422153342023</v>
      </c>
      <c r="K570" s="1">
        <v>6</v>
      </c>
      <c r="L570" s="1">
        <v>8</v>
      </c>
      <c r="M570" s="1">
        <v>5</v>
      </c>
      <c r="N570" s="1">
        <v>111</v>
      </c>
      <c r="O570" s="1">
        <v>42</v>
      </c>
      <c r="P570" s="1">
        <v>36</v>
      </c>
      <c r="Q570" s="1">
        <v>128</v>
      </c>
      <c r="R570" s="15">
        <f t="shared" si="338"/>
        <v>8.1081081081081086E-2</v>
      </c>
      <c r="S570" s="15">
        <f t="shared" si="339"/>
        <v>4.7619047619047616E-2</v>
      </c>
      <c r="T570" s="16">
        <v>957.11666666669998</v>
      </c>
      <c r="U570" s="16">
        <f t="shared" si="340"/>
        <v>13.2932870370375</v>
      </c>
      <c r="V570" s="16">
        <v>923.22</v>
      </c>
      <c r="W570" s="16">
        <f t="shared" si="341"/>
        <v>12.8225</v>
      </c>
      <c r="X570" s="16">
        <v>2564.29</v>
      </c>
      <c r="Y570" s="16">
        <f t="shared" si="342"/>
        <v>35.615138888888886</v>
      </c>
      <c r="Z570" s="21">
        <f t="shared" si="343"/>
        <v>0.26472182158617469</v>
      </c>
      <c r="AA570" s="20">
        <f t="shared" si="344"/>
        <v>120.72727272727272</v>
      </c>
      <c r="AB570">
        <v>26</v>
      </c>
      <c r="AC570" s="1">
        <v>23</v>
      </c>
      <c r="AD570" s="1">
        <v>86</v>
      </c>
      <c r="AE570" s="1">
        <v>33</v>
      </c>
      <c r="AF570" s="1">
        <v>28</v>
      </c>
      <c r="AG570" s="15">
        <f t="shared" si="345"/>
        <v>0.27272727272727271</v>
      </c>
      <c r="AH570" s="15">
        <f t="shared" si="346"/>
        <v>0.39393939393939392</v>
      </c>
      <c r="AI570" s="15">
        <f t="shared" si="347"/>
        <v>0.66666666666666663</v>
      </c>
      <c r="AJ570" s="1">
        <v>298</v>
      </c>
      <c r="AK570" s="21">
        <f t="shared" si="348"/>
        <v>0.31138975966562171</v>
      </c>
      <c r="AL570" s="1">
        <v>300</v>
      </c>
      <c r="AM570" s="21">
        <f t="shared" si="349"/>
        <v>0.31347962382445144</v>
      </c>
      <c r="AN570" s="1">
        <v>359</v>
      </c>
      <c r="AO570" s="21">
        <f t="shared" si="350"/>
        <v>0.37513061650992685</v>
      </c>
      <c r="AP570" s="21">
        <f t="shared" si="351"/>
        <v>0.49832775919732442</v>
      </c>
      <c r="AQ570" s="1">
        <v>8</v>
      </c>
      <c r="AR570" s="4">
        <v>-0.46</v>
      </c>
      <c r="AS570" s="41">
        <v>353</v>
      </c>
      <c r="AT570" s="41">
        <v>345</v>
      </c>
      <c r="AU570" s="41">
        <v>286</v>
      </c>
      <c r="AV570" s="21">
        <f t="shared" si="352"/>
        <v>0.50573065902578795</v>
      </c>
      <c r="AW570" s="26">
        <v>17.52</v>
      </c>
      <c r="AX570" s="42">
        <v>6</v>
      </c>
      <c r="AY570" s="41">
        <v>1.01</v>
      </c>
      <c r="AZ570" s="1">
        <v>3</v>
      </c>
      <c r="BA570" s="43">
        <v>0.45</v>
      </c>
      <c r="BB570" s="16">
        <v>50.27</v>
      </c>
      <c r="BC570" s="26">
        <v>17.97</v>
      </c>
      <c r="BD570" s="43">
        <v>-0.13300000000000001</v>
      </c>
      <c r="BE570" s="43">
        <v>2.6520000000000001</v>
      </c>
      <c r="BF570" s="16">
        <v>51.22</v>
      </c>
      <c r="BG570" s="21">
        <f t="shared" si="353"/>
        <v>6.6265060240963861E-2</v>
      </c>
      <c r="BH570" s="44">
        <f t="shared" si="354"/>
        <v>0.89632829373650103</v>
      </c>
      <c r="BI570" s="42">
        <f t="shared" si="355"/>
        <v>962.59335397746486</v>
      </c>
      <c r="BJ570" s="21">
        <f t="shared" si="356"/>
        <v>-3.7406646022535114E-2</v>
      </c>
      <c r="BK570" s="26">
        <f t="shared" si="357"/>
        <v>2.1446675765256384</v>
      </c>
      <c r="BL570" s="26">
        <f t="shared" si="358"/>
        <v>3.1195164749463835</v>
      </c>
      <c r="BM570" s="16">
        <f t="shared" si="359"/>
        <v>32.364983427568724</v>
      </c>
      <c r="BN570" s="16">
        <f t="shared" si="360"/>
        <v>30.090335997920324</v>
      </c>
      <c r="BO570" s="16">
        <f t="shared" si="361"/>
        <v>62.780269058295964</v>
      </c>
      <c r="BP570" s="16">
        <f t="shared" si="362"/>
        <v>56.476246181841816</v>
      </c>
      <c r="BQ570" s="16">
        <f t="shared" si="363"/>
        <v>6.3040228764541482</v>
      </c>
      <c r="BR570" s="1">
        <v>33</v>
      </c>
      <c r="BS570" s="1">
        <v>48</v>
      </c>
      <c r="BT570" s="42">
        <v>465</v>
      </c>
      <c r="BU570" s="42">
        <v>415</v>
      </c>
      <c r="BV570" s="42">
        <v>208</v>
      </c>
      <c r="BW570" s="42">
        <v>170</v>
      </c>
      <c r="BX570" s="42">
        <v>236</v>
      </c>
      <c r="BY570" s="42">
        <v>260</v>
      </c>
      <c r="BZ570" s="1">
        <v>466</v>
      </c>
      <c r="CA570" s="1">
        <v>404</v>
      </c>
      <c r="CB570" s="21">
        <f t="shared" si="364"/>
        <v>0.53563218390804601</v>
      </c>
      <c r="CC570" s="4">
        <v>2.91</v>
      </c>
      <c r="CD570" s="45">
        <f t="shared" si="365"/>
        <v>4.0521566557183597</v>
      </c>
      <c r="CE570" s="26">
        <f t="shared" si="366"/>
        <v>2.3866255376731962</v>
      </c>
      <c r="CF570" s="26">
        <f t="shared" si="367"/>
        <v>2.4802186960133215</v>
      </c>
      <c r="CG570" s="26">
        <f t="shared" si="368"/>
        <v>30.090200406350299</v>
      </c>
      <c r="CH570" s="26">
        <f t="shared" si="369"/>
        <v>29.364853429214325</v>
      </c>
      <c r="CI570" s="26">
        <f t="shared" si="370"/>
        <v>60.765358052326377</v>
      </c>
      <c r="CJ570" s="26">
        <f t="shared" si="371"/>
        <v>56.67065737494589</v>
      </c>
      <c r="CK570" s="16">
        <f t="shared" si="372"/>
        <v>2.2093221990736609</v>
      </c>
      <c r="CL570" s="42">
        <v>102</v>
      </c>
      <c r="CM570" s="42">
        <v>106</v>
      </c>
      <c r="CN570" s="42">
        <v>1184</v>
      </c>
      <c r="CO570" s="42">
        <v>1149</v>
      </c>
      <c r="CP570" s="42">
        <v>562</v>
      </c>
      <c r="CQ570" s="42">
        <v>505</v>
      </c>
      <c r="CR570" s="42">
        <v>662</v>
      </c>
      <c r="CS570" s="42">
        <v>749</v>
      </c>
      <c r="CT570" s="1">
        <v>6</v>
      </c>
      <c r="CU570" s="1">
        <v>5</v>
      </c>
      <c r="CV570" s="42">
        <f t="shared" si="373"/>
        <v>-1</v>
      </c>
      <c r="CW570" s="26">
        <f t="shared" si="374"/>
        <v>0.37612969509114613</v>
      </c>
      <c r="CX570" s="26">
        <f t="shared" si="375"/>
        <v>0.31344141257595509</v>
      </c>
      <c r="CY570" s="26">
        <f t="shared" si="376"/>
        <v>-6.2688282515191027E-2</v>
      </c>
      <c r="CZ570" s="13">
        <v>40</v>
      </c>
      <c r="DA570" s="13">
        <v>35</v>
      </c>
      <c r="DB570" s="27">
        <v>32.35</v>
      </c>
      <c r="DC570" s="27">
        <v>32.96</v>
      </c>
      <c r="DD570" s="27">
        <v>36.299999999999997</v>
      </c>
      <c r="DE570" s="27">
        <v>34.93</v>
      </c>
      <c r="DF570" s="13">
        <v>0</v>
      </c>
      <c r="DG570" s="13">
        <v>1</v>
      </c>
      <c r="DH570" s="21">
        <f t="shared" si="377"/>
        <v>0</v>
      </c>
      <c r="DI570" s="42">
        <v>1</v>
      </c>
      <c r="DJ570" s="42">
        <v>0</v>
      </c>
      <c r="DK570" s="13">
        <v>1</v>
      </c>
      <c r="DL570" s="13">
        <v>0</v>
      </c>
      <c r="DM570" s="13">
        <v>1</v>
      </c>
      <c r="DN570" s="13">
        <v>0</v>
      </c>
      <c r="DO570" s="13">
        <v>0</v>
      </c>
      <c r="DP570" s="13">
        <v>0</v>
      </c>
      <c r="DQ570" s="1"/>
      <c r="DR570" s="42"/>
      <c r="DS570" s="1"/>
      <c r="DT570" s="1"/>
      <c r="DU570" s="1"/>
      <c r="DV570" s="1"/>
      <c r="DW570" s="1"/>
      <c r="DX570" s="13"/>
    </row>
    <row r="571" spans="1:128" ht="25.5" x14ac:dyDescent="0.2">
      <c r="A571" s="13" t="s">
        <v>1720</v>
      </c>
      <c r="B571" s="13" t="s">
        <v>2091</v>
      </c>
      <c r="C571" s="39" t="s">
        <v>3606</v>
      </c>
      <c r="D571" s="1" t="s">
        <v>136</v>
      </c>
      <c r="E571" s="13" t="s">
        <v>173</v>
      </c>
      <c r="F571" s="13">
        <v>42</v>
      </c>
      <c r="G571" s="13">
        <v>2</v>
      </c>
      <c r="H571" s="13">
        <v>5</v>
      </c>
      <c r="I571" s="40">
        <f t="shared" si="336"/>
        <v>7</v>
      </c>
      <c r="J571" s="19">
        <f t="shared" si="337"/>
        <v>0.61867818913873029</v>
      </c>
      <c r="K571" s="1">
        <v>1</v>
      </c>
      <c r="L571" s="1">
        <v>2</v>
      </c>
      <c r="M571" s="1">
        <v>1</v>
      </c>
      <c r="N571" s="1">
        <v>66</v>
      </c>
      <c r="O571" s="1">
        <v>15</v>
      </c>
      <c r="P571" s="1">
        <v>32</v>
      </c>
      <c r="Q571" s="1">
        <v>14</v>
      </c>
      <c r="R571" s="15">
        <f t="shared" si="338"/>
        <v>3.0303030303030304E-2</v>
      </c>
      <c r="S571" s="15">
        <f t="shared" si="339"/>
        <v>1.7699115044247787E-2</v>
      </c>
      <c r="T571" s="16">
        <v>678.86666666669998</v>
      </c>
      <c r="U571" s="16">
        <f t="shared" si="340"/>
        <v>16.163492063492857</v>
      </c>
      <c r="V571" s="16">
        <v>649.33000000000004</v>
      </c>
      <c r="W571" s="16">
        <f t="shared" si="341"/>
        <v>15.460238095238097</v>
      </c>
      <c r="X571" s="16">
        <v>1411.48</v>
      </c>
      <c r="Y571" s="16">
        <f t="shared" si="342"/>
        <v>33.606666666666669</v>
      </c>
      <c r="Z571" s="21">
        <f t="shared" si="343"/>
        <v>0.31508484527928338</v>
      </c>
      <c r="AA571" s="20">
        <f t="shared" si="344"/>
        <v>38.941176470588232</v>
      </c>
      <c r="AB571">
        <v>42</v>
      </c>
      <c r="AC571" s="1">
        <v>19</v>
      </c>
      <c r="AD571" s="1">
        <v>47</v>
      </c>
      <c r="AE571" s="1">
        <v>27</v>
      </c>
      <c r="AF571" s="1">
        <v>14</v>
      </c>
      <c r="AG571" s="15">
        <f t="shared" si="345"/>
        <v>0.11764705882352941</v>
      </c>
      <c r="AH571" s="15">
        <f t="shared" si="346"/>
        <v>0.17647058823529413</v>
      </c>
      <c r="AI571" s="15">
        <f t="shared" si="347"/>
        <v>0.29411764705882354</v>
      </c>
      <c r="AJ571" s="1">
        <v>233</v>
      </c>
      <c r="AK571" s="21">
        <f t="shared" si="348"/>
        <v>0.3362193362193362</v>
      </c>
      <c r="AL571" s="1">
        <v>219</v>
      </c>
      <c r="AM571" s="21">
        <f t="shared" si="349"/>
        <v>0.31601731601731603</v>
      </c>
      <c r="AN571" s="1">
        <v>241</v>
      </c>
      <c r="AO571" s="21">
        <f t="shared" si="350"/>
        <v>0.34776334776334777</v>
      </c>
      <c r="AP571" s="21">
        <f t="shared" si="351"/>
        <v>0.51548672566371678</v>
      </c>
      <c r="AQ571" s="1">
        <v>5</v>
      </c>
      <c r="AR571" s="4">
        <v>4.99</v>
      </c>
      <c r="AS571" s="41">
        <v>259</v>
      </c>
      <c r="AT571" s="41">
        <v>265</v>
      </c>
      <c r="AU571" s="41">
        <v>234</v>
      </c>
      <c r="AV571" s="21">
        <f t="shared" si="352"/>
        <v>0.49427480916030536</v>
      </c>
      <c r="AW571" s="26">
        <v>17.399999999999999</v>
      </c>
      <c r="AX571" s="42">
        <v>4</v>
      </c>
      <c r="AY571" s="41">
        <v>0.495</v>
      </c>
      <c r="AZ571" s="1">
        <v>4</v>
      </c>
      <c r="BA571" s="43">
        <v>-0.38600000000000001</v>
      </c>
      <c r="BB571" s="16">
        <v>50.22</v>
      </c>
      <c r="BC571" s="26">
        <v>16.66</v>
      </c>
      <c r="BD571" s="43">
        <v>0.751</v>
      </c>
      <c r="BE571" s="43">
        <v>-2.4209999999999998</v>
      </c>
      <c r="BF571" s="16">
        <v>47.74</v>
      </c>
      <c r="BG571" s="21">
        <f t="shared" si="353"/>
        <v>5.1359516616314202E-2</v>
      </c>
      <c r="BH571" s="44">
        <f t="shared" si="354"/>
        <v>0.90189873417721522</v>
      </c>
      <c r="BI571" s="42">
        <f t="shared" si="355"/>
        <v>953.25825079352944</v>
      </c>
      <c r="BJ571" s="21">
        <f t="shared" si="356"/>
        <v>-4.6741749206470576E-2</v>
      </c>
      <c r="BK571" s="26">
        <f t="shared" si="357"/>
        <v>1.5708499530285063</v>
      </c>
      <c r="BL571" s="26">
        <f t="shared" si="358"/>
        <v>2.8644910908166876</v>
      </c>
      <c r="BM571" s="16">
        <f t="shared" si="359"/>
        <v>30.585372614849152</v>
      </c>
      <c r="BN571" s="16">
        <f t="shared" si="360"/>
        <v>29.199328538647528</v>
      </c>
      <c r="BO571" s="16">
        <f t="shared" si="361"/>
        <v>53.039286649315443</v>
      </c>
      <c r="BP571" s="16">
        <f t="shared" si="362"/>
        <v>55.534165986478371</v>
      </c>
      <c r="BQ571" s="16">
        <f t="shared" si="363"/>
        <v>-2.4948793371629279</v>
      </c>
      <c r="BR571" s="1">
        <v>17</v>
      </c>
      <c r="BS571" s="1">
        <v>31</v>
      </c>
      <c r="BT571" s="42">
        <v>314</v>
      </c>
      <c r="BU571" s="42">
        <v>285</v>
      </c>
      <c r="BV571" s="42">
        <v>90</v>
      </c>
      <c r="BW571" s="42">
        <v>117</v>
      </c>
      <c r="BX571" s="42">
        <v>168</v>
      </c>
      <c r="BY571" s="42">
        <v>153</v>
      </c>
      <c r="BZ571" s="1">
        <v>233</v>
      </c>
      <c r="CA571" s="1">
        <v>289</v>
      </c>
      <c r="CB571" s="21">
        <f t="shared" si="364"/>
        <v>0.44636015325670497</v>
      </c>
      <c r="CC571" s="4">
        <v>-2.93</v>
      </c>
      <c r="CD571" s="45">
        <f t="shared" si="365"/>
        <v>-0.92156075309213037</v>
      </c>
      <c r="CE571" s="26">
        <f t="shared" si="366"/>
        <v>2.4229886360416018</v>
      </c>
      <c r="CF571" s="26">
        <f t="shared" si="367"/>
        <v>2.8055657891008021</v>
      </c>
      <c r="CG571" s="26">
        <f t="shared" si="368"/>
        <v>28.863320769688553</v>
      </c>
      <c r="CH571" s="26">
        <f t="shared" si="369"/>
        <v>30.05356080142829</v>
      </c>
      <c r="CI571" s="26">
        <f t="shared" si="370"/>
        <v>56.536401507637372</v>
      </c>
      <c r="CJ571" s="26">
        <f t="shared" si="371"/>
        <v>57.003995805820843</v>
      </c>
      <c r="CK571" s="16">
        <f t="shared" si="372"/>
        <v>-2.027285038979457</v>
      </c>
      <c r="CL571" s="42">
        <v>57</v>
      </c>
      <c r="CM571" s="42">
        <v>66</v>
      </c>
      <c r="CN571" s="42">
        <v>622</v>
      </c>
      <c r="CO571" s="42">
        <v>641</v>
      </c>
      <c r="CP571" s="42">
        <v>297</v>
      </c>
      <c r="CQ571" s="42">
        <v>297</v>
      </c>
      <c r="CR571" s="42">
        <v>337</v>
      </c>
      <c r="CS571" s="42">
        <v>354</v>
      </c>
      <c r="CT571" s="1">
        <v>5</v>
      </c>
      <c r="CU571" s="1">
        <v>5</v>
      </c>
      <c r="CV571" s="42">
        <f t="shared" si="373"/>
        <v>0</v>
      </c>
      <c r="CW571" s="26">
        <f t="shared" si="374"/>
        <v>0.44191299224195019</v>
      </c>
      <c r="CX571" s="26">
        <f t="shared" si="375"/>
        <v>0.44191299224195019</v>
      </c>
      <c r="CY571" s="26">
        <f t="shared" si="376"/>
        <v>0</v>
      </c>
      <c r="CZ571" s="13">
        <v>21</v>
      </c>
      <c r="DA571" s="13">
        <v>24</v>
      </c>
      <c r="DB571" s="27">
        <v>21.61</v>
      </c>
      <c r="DC571" s="27">
        <v>31.21</v>
      </c>
      <c r="DD571" s="27">
        <v>22.48</v>
      </c>
      <c r="DE571" s="27">
        <v>25.97</v>
      </c>
      <c r="DF571" s="1"/>
      <c r="DG571" s="1"/>
      <c r="DH571" s="21" t="str">
        <f t="shared" si="377"/>
        <v xml:space="preserve"> </v>
      </c>
      <c r="DI571" s="42"/>
      <c r="DJ571" s="42"/>
      <c r="DK571" s="1"/>
      <c r="DL571" s="1"/>
      <c r="DM571" s="1"/>
      <c r="DN571" s="1"/>
      <c r="DO571" s="1"/>
      <c r="DP571" s="1"/>
      <c r="DQ571" s="1"/>
      <c r="DR571" s="42"/>
      <c r="DS571" s="1"/>
      <c r="DT571" s="1"/>
      <c r="DU571" s="1"/>
      <c r="DV571" s="1"/>
      <c r="DW571" s="1"/>
      <c r="DX571" s="13"/>
    </row>
    <row r="572" spans="1:128" ht="25.5" x14ac:dyDescent="0.2">
      <c r="A572" s="13" t="s">
        <v>312</v>
      </c>
      <c r="B572" s="13" t="s">
        <v>2094</v>
      </c>
      <c r="C572" s="39" t="s">
        <v>3607</v>
      </c>
      <c r="D572" s="1" t="s">
        <v>190</v>
      </c>
      <c r="E572" s="13" t="s">
        <v>173</v>
      </c>
      <c r="F572" s="13">
        <v>82</v>
      </c>
      <c r="G572" s="13">
        <v>2</v>
      </c>
      <c r="H572" s="13">
        <v>18</v>
      </c>
      <c r="I572" s="40">
        <f t="shared" si="336"/>
        <v>20</v>
      </c>
      <c r="J572" s="19">
        <f t="shared" si="337"/>
        <v>0.77016055708278652</v>
      </c>
      <c r="K572" s="1">
        <v>2</v>
      </c>
      <c r="L572" s="1">
        <v>11</v>
      </c>
      <c r="M572" s="1">
        <v>3</v>
      </c>
      <c r="N572" s="1">
        <v>84</v>
      </c>
      <c r="O572" s="1">
        <v>64</v>
      </c>
      <c r="P572" s="1">
        <v>82</v>
      </c>
      <c r="Q572" s="1">
        <v>53</v>
      </c>
      <c r="R572" s="15">
        <f t="shared" si="338"/>
        <v>2.3809523809523808E-2</v>
      </c>
      <c r="S572" s="15">
        <f t="shared" si="339"/>
        <v>8.6956521739130436E-3</v>
      </c>
      <c r="T572" s="16">
        <v>1558.1166666667</v>
      </c>
      <c r="U572" s="16">
        <f t="shared" si="340"/>
        <v>19.00142276422805</v>
      </c>
      <c r="V572" s="16">
        <v>1428.53</v>
      </c>
      <c r="W572" s="16">
        <f t="shared" si="341"/>
        <v>17.42109756097561</v>
      </c>
      <c r="X572" s="16">
        <v>2489.7399999999998</v>
      </c>
      <c r="Y572" s="16">
        <f t="shared" si="342"/>
        <v>30.362682926829265</v>
      </c>
      <c r="Z572" s="21">
        <f t="shared" si="343"/>
        <v>0.36458181799620754</v>
      </c>
      <c r="AA572" s="20">
        <f t="shared" si="344"/>
        <v>152.08695652173913</v>
      </c>
      <c r="AB572">
        <v>79</v>
      </c>
      <c r="AC572" s="1">
        <v>128</v>
      </c>
      <c r="AD572" s="1">
        <v>198</v>
      </c>
      <c r="AE572" s="1">
        <v>59</v>
      </c>
      <c r="AF572" s="1">
        <v>26</v>
      </c>
      <c r="AG572" s="15">
        <f t="shared" si="345"/>
        <v>4.3478260869565216E-2</v>
      </c>
      <c r="AH572" s="15">
        <f t="shared" si="346"/>
        <v>0.30434782608695654</v>
      </c>
      <c r="AI572" s="15">
        <f t="shared" si="347"/>
        <v>0.34782608695652173</v>
      </c>
      <c r="AJ572" s="1">
        <v>444</v>
      </c>
      <c r="AK572" s="21">
        <f t="shared" si="348"/>
        <v>0.32057761732851986</v>
      </c>
      <c r="AL572" s="1">
        <v>411</v>
      </c>
      <c r="AM572" s="21">
        <f t="shared" si="349"/>
        <v>0.29675090252707581</v>
      </c>
      <c r="AN572" s="1">
        <v>530</v>
      </c>
      <c r="AO572" s="21">
        <f t="shared" si="350"/>
        <v>0.38267148014440433</v>
      </c>
      <c r="AP572" s="21">
        <f t="shared" si="351"/>
        <v>0.51929824561403504</v>
      </c>
      <c r="AQ572" s="1">
        <v>4</v>
      </c>
      <c r="AR572" s="4">
        <v>-1.49</v>
      </c>
      <c r="AS572" s="41">
        <v>523</v>
      </c>
      <c r="AT572" s="41">
        <v>466</v>
      </c>
      <c r="AU572" s="41">
        <v>477</v>
      </c>
      <c r="AV572" s="21">
        <f t="shared" si="352"/>
        <v>0.52881698685540945</v>
      </c>
      <c r="AW572" s="26">
        <v>17.329999999999998</v>
      </c>
      <c r="AX572" s="42">
        <v>4</v>
      </c>
      <c r="AY572" s="41">
        <v>0.56500000000000006</v>
      </c>
      <c r="AZ572" s="1">
        <v>4</v>
      </c>
      <c r="BA572" s="43">
        <v>6.9000000000000006E-2</v>
      </c>
      <c r="BB572" s="16">
        <v>50.05</v>
      </c>
      <c r="BC572" s="26">
        <v>16.64</v>
      </c>
      <c r="BD572" s="43">
        <v>0.38100000000000001</v>
      </c>
      <c r="BE572" s="43">
        <v>2.7389999999999999</v>
      </c>
      <c r="BF572" s="16">
        <v>49.54</v>
      </c>
      <c r="BG572" s="21">
        <f t="shared" si="353"/>
        <v>7.2327044025157231E-2</v>
      </c>
      <c r="BH572" s="44">
        <f t="shared" si="354"/>
        <v>0.92879746835443033</v>
      </c>
      <c r="BI572" s="42">
        <f t="shared" si="355"/>
        <v>1001.1245123795875</v>
      </c>
      <c r="BJ572" s="21">
        <f t="shared" si="356"/>
        <v>1.1245123795875639E-3</v>
      </c>
      <c r="BK572" s="26">
        <f t="shared" si="357"/>
        <v>1.9320560296248592</v>
      </c>
      <c r="BL572" s="26">
        <f t="shared" si="358"/>
        <v>1.8900548115895364</v>
      </c>
      <c r="BM572" s="16">
        <f t="shared" si="359"/>
        <v>26.712774670465443</v>
      </c>
      <c r="BN572" s="16">
        <f t="shared" si="360"/>
        <v>26.544769798324154</v>
      </c>
      <c r="BO572" s="16">
        <f t="shared" si="361"/>
        <v>54.7275871000259</v>
      </c>
      <c r="BP572" s="16">
        <f t="shared" si="362"/>
        <v>50.61146773256425</v>
      </c>
      <c r="BQ572" s="16">
        <f t="shared" si="363"/>
        <v>4.1161193674616499</v>
      </c>
      <c r="BR572" s="1">
        <v>46</v>
      </c>
      <c r="BS572" s="1">
        <v>45</v>
      </c>
      <c r="BT572" s="42">
        <v>590</v>
      </c>
      <c r="BU572" s="42">
        <v>587</v>
      </c>
      <c r="BV572" s="42">
        <v>301</v>
      </c>
      <c r="BW572" s="42">
        <v>238</v>
      </c>
      <c r="BX572" s="42">
        <v>335</v>
      </c>
      <c r="BY572" s="42">
        <v>366</v>
      </c>
      <c r="BZ572" s="1">
        <v>622</v>
      </c>
      <c r="CA572" s="1">
        <v>551</v>
      </c>
      <c r="CB572" s="21">
        <f t="shared" si="364"/>
        <v>0.53026427962489342</v>
      </c>
      <c r="CC572" s="4">
        <v>1.4</v>
      </c>
      <c r="CD572" s="45">
        <f t="shared" si="365"/>
        <v>0.8929614727248083</v>
      </c>
      <c r="CE572" s="26">
        <f t="shared" si="366"/>
        <v>2.6508792082707435</v>
      </c>
      <c r="CF572" s="26">
        <f t="shared" si="367"/>
        <v>2.2652967779768169</v>
      </c>
      <c r="CG572" s="26">
        <f t="shared" si="368"/>
        <v>29.448858113698623</v>
      </c>
      <c r="CH572" s="26">
        <f t="shared" si="369"/>
        <v>28.460803136070435</v>
      </c>
      <c r="CI572" s="26">
        <f t="shared" si="370"/>
        <v>57.981957955449168</v>
      </c>
      <c r="CJ572" s="26">
        <f t="shared" si="371"/>
        <v>56.19863921533976</v>
      </c>
      <c r="CK572" s="16">
        <f t="shared" si="372"/>
        <v>2.3328006273522419</v>
      </c>
      <c r="CL572" s="42">
        <v>110</v>
      </c>
      <c r="CM572" s="42">
        <v>94</v>
      </c>
      <c r="CN572" s="42">
        <v>1112</v>
      </c>
      <c r="CO572" s="42">
        <v>1087</v>
      </c>
      <c r="CP572" s="42">
        <v>522</v>
      </c>
      <c r="CQ572" s="42">
        <v>485</v>
      </c>
      <c r="CR572" s="42">
        <v>666</v>
      </c>
      <c r="CS572" s="42">
        <v>662</v>
      </c>
      <c r="CT572" s="1">
        <v>18</v>
      </c>
      <c r="CU572" s="1">
        <v>1</v>
      </c>
      <c r="CV572" s="42">
        <f t="shared" si="373"/>
        <v>-17</v>
      </c>
      <c r="CW572" s="26">
        <f t="shared" si="374"/>
        <v>0.69314450137450778</v>
      </c>
      <c r="CX572" s="26">
        <f t="shared" si="375"/>
        <v>3.8508027854139329E-2</v>
      </c>
      <c r="CY572" s="26">
        <f t="shared" si="376"/>
        <v>-0.65463647352036847</v>
      </c>
      <c r="CZ572" s="13">
        <v>51</v>
      </c>
      <c r="DA572" s="13">
        <v>48</v>
      </c>
      <c r="DB572" s="27">
        <v>67.92</v>
      </c>
      <c r="DC572" s="27">
        <v>48.48</v>
      </c>
      <c r="DD572" s="27">
        <v>51.84</v>
      </c>
      <c r="DE572" s="27">
        <v>53.76</v>
      </c>
      <c r="DF572" s="1"/>
      <c r="DG572" s="1"/>
      <c r="DH572" s="21" t="str">
        <f t="shared" si="377"/>
        <v xml:space="preserve"> </v>
      </c>
      <c r="DI572" s="42"/>
      <c r="DJ572" s="42"/>
      <c r="DK572" s="1"/>
      <c r="DL572" s="1"/>
      <c r="DM572" s="1"/>
      <c r="DN572" s="1"/>
      <c r="DO572" s="1"/>
      <c r="DP572" s="1"/>
      <c r="DQ572" s="1"/>
      <c r="DR572" s="42"/>
      <c r="DS572" s="1"/>
      <c r="DT572" s="1"/>
      <c r="DU572" s="1"/>
      <c r="DV572" s="1"/>
      <c r="DW572" s="1"/>
      <c r="DX572" s="13"/>
    </row>
    <row r="573" spans="1:128" ht="25.5" x14ac:dyDescent="0.2">
      <c r="A573" s="13" t="s">
        <v>1025</v>
      </c>
      <c r="B573" s="13" t="s">
        <v>2097</v>
      </c>
      <c r="C573" s="39" t="s">
        <v>3608</v>
      </c>
      <c r="D573" s="1" t="s">
        <v>334</v>
      </c>
      <c r="E573" s="13" t="s">
        <v>154</v>
      </c>
      <c r="F573" s="13">
        <v>1</v>
      </c>
      <c r="G573" s="13">
        <v>0</v>
      </c>
      <c r="H573" s="13">
        <v>0</v>
      </c>
      <c r="I573" s="40">
        <f t="shared" si="336"/>
        <v>0</v>
      </c>
      <c r="J573" s="19">
        <f t="shared" si="337"/>
        <v>0</v>
      </c>
      <c r="K573" s="1">
        <v>0</v>
      </c>
      <c r="L573" s="1">
        <v>0</v>
      </c>
      <c r="M573" s="1">
        <v>0</v>
      </c>
      <c r="N573" s="1">
        <v>0</v>
      </c>
      <c r="O573" s="1">
        <v>1</v>
      </c>
      <c r="P573" s="1">
        <v>0</v>
      </c>
      <c r="Q573" s="1">
        <v>1</v>
      </c>
      <c r="R573" s="15">
        <f t="shared" si="338"/>
        <v>0</v>
      </c>
      <c r="S573" s="15">
        <f t="shared" si="339"/>
        <v>0</v>
      </c>
      <c r="T573" s="16">
        <v>6.9</v>
      </c>
      <c r="U573" s="16">
        <f t="shared" si="340"/>
        <v>6.9</v>
      </c>
      <c r="V573" s="16">
        <v>7.47</v>
      </c>
      <c r="W573" s="16">
        <f t="shared" si="341"/>
        <v>7.47</v>
      </c>
      <c r="X573" s="16">
        <v>37.86</v>
      </c>
      <c r="Y573" s="16">
        <f t="shared" si="342"/>
        <v>37.86</v>
      </c>
      <c r="Z573" s="21">
        <f t="shared" si="343"/>
        <v>0.16479152878888154</v>
      </c>
      <c r="AA573" s="20">
        <f t="shared" si="344"/>
        <v>0</v>
      </c>
      <c r="AB573">
        <v>1</v>
      </c>
      <c r="AC573" s="1">
        <v>0</v>
      </c>
      <c r="AD573" s="1">
        <v>0</v>
      </c>
      <c r="AE573" s="1">
        <v>0</v>
      </c>
      <c r="AF573" s="1">
        <v>0</v>
      </c>
      <c r="AG573" s="15">
        <f t="shared" si="345"/>
        <v>0</v>
      </c>
      <c r="AH573" s="15">
        <f t="shared" si="346"/>
        <v>0</v>
      </c>
      <c r="AI573" s="15">
        <f t="shared" si="347"/>
        <v>0</v>
      </c>
      <c r="AJ573" s="1">
        <v>0</v>
      </c>
      <c r="AK573" s="21">
        <f t="shared" si="348"/>
        <v>0</v>
      </c>
      <c r="AL573" s="1">
        <v>2</v>
      </c>
      <c r="AM573" s="21">
        <f t="shared" si="349"/>
        <v>0.5</v>
      </c>
      <c r="AN573" s="1">
        <v>2</v>
      </c>
      <c r="AO573" s="21">
        <f t="shared" si="350"/>
        <v>0.5</v>
      </c>
      <c r="AP573" s="21">
        <f t="shared" si="351"/>
        <v>0</v>
      </c>
      <c r="AQ573" s="1">
        <v>1</v>
      </c>
      <c r="AR573" s="4">
        <v>-51.85</v>
      </c>
      <c r="AS573" s="41">
        <v>3</v>
      </c>
      <c r="AT573" s="41">
        <v>2</v>
      </c>
      <c r="AU573" s="41">
        <v>1</v>
      </c>
      <c r="AV573" s="21">
        <f t="shared" si="352"/>
        <v>0.6</v>
      </c>
      <c r="AW573" s="26">
        <v>16.43</v>
      </c>
      <c r="AX573" s="42">
        <v>14</v>
      </c>
      <c r="AY573" s="41">
        <v>-3.573</v>
      </c>
      <c r="AZ573" s="1">
        <v>14</v>
      </c>
      <c r="BA573" s="43">
        <v>-18.591000000000001</v>
      </c>
      <c r="BB573" s="16">
        <v>43.01</v>
      </c>
      <c r="BC573" s="26">
        <v>16.88</v>
      </c>
      <c r="BD573" s="43">
        <v>0.13</v>
      </c>
      <c r="BE573" s="43">
        <v>1.02</v>
      </c>
      <c r="BF573" s="16">
        <v>51.93</v>
      </c>
      <c r="BG573" s="21">
        <f t="shared" si="353"/>
        <v>0</v>
      </c>
      <c r="BH573" s="44">
        <f t="shared" si="354"/>
        <v>1</v>
      </c>
      <c r="BI573" s="42">
        <f t="shared" si="355"/>
        <v>1000</v>
      </c>
      <c r="BJ573" s="21">
        <f t="shared" si="356"/>
        <v>0</v>
      </c>
      <c r="BK573" s="26">
        <f t="shared" si="357"/>
        <v>0</v>
      </c>
      <c r="BL573" s="26">
        <f t="shared" si="358"/>
        <v>0</v>
      </c>
      <c r="BM573" s="16">
        <f t="shared" si="359"/>
        <v>16.064257028112451</v>
      </c>
      <c r="BN573" s="16">
        <f t="shared" si="360"/>
        <v>8.0321285140562253</v>
      </c>
      <c r="BO573" s="16">
        <f t="shared" si="361"/>
        <v>32.128514056224901</v>
      </c>
      <c r="BP573" s="16">
        <f t="shared" si="362"/>
        <v>40.160642570281126</v>
      </c>
      <c r="BQ573" s="16">
        <f t="shared" si="363"/>
        <v>-8.0321285140562253</v>
      </c>
      <c r="BR573" s="1">
        <v>0</v>
      </c>
      <c r="BS573" s="1">
        <v>0</v>
      </c>
      <c r="BT573" s="42">
        <v>2</v>
      </c>
      <c r="BU573" s="42">
        <v>1</v>
      </c>
      <c r="BV573" s="42">
        <v>1</v>
      </c>
      <c r="BW573" s="42">
        <v>3</v>
      </c>
      <c r="BX573" s="42">
        <v>1</v>
      </c>
      <c r="BY573" s="42">
        <v>1</v>
      </c>
      <c r="BZ573" s="1">
        <v>3</v>
      </c>
      <c r="CA573" s="1">
        <v>2</v>
      </c>
      <c r="CB573" s="21">
        <f t="shared" si="364"/>
        <v>0.6</v>
      </c>
      <c r="CC573" s="4">
        <v>2.31</v>
      </c>
      <c r="CD573" s="45">
        <f t="shared" si="365"/>
        <v>-15.733128514056226</v>
      </c>
      <c r="CE573" s="26">
        <f t="shared" si="366"/>
        <v>3.1695721077654517</v>
      </c>
      <c r="CF573" s="26">
        <f t="shared" si="367"/>
        <v>4.7543581616481774</v>
      </c>
      <c r="CG573" s="26">
        <f t="shared" si="368"/>
        <v>41.204437400950873</v>
      </c>
      <c r="CH573" s="26">
        <f t="shared" si="369"/>
        <v>28.526148969889068</v>
      </c>
      <c r="CI573" s="26">
        <f t="shared" si="370"/>
        <v>77.654516640253561</v>
      </c>
      <c r="CJ573" s="26">
        <f t="shared" si="371"/>
        <v>50.713153724247228</v>
      </c>
      <c r="CK573" s="16">
        <f t="shared" si="372"/>
        <v>-34.973491430062559</v>
      </c>
      <c r="CL573" s="42">
        <v>2</v>
      </c>
      <c r="CM573" s="42">
        <v>3</v>
      </c>
      <c r="CN573" s="42">
        <v>24</v>
      </c>
      <c r="CO573" s="42">
        <v>15</v>
      </c>
      <c r="CP573" s="42">
        <v>14</v>
      </c>
      <c r="CQ573" s="42">
        <v>9</v>
      </c>
      <c r="CR573" s="42">
        <v>5</v>
      </c>
      <c r="CS573" s="42">
        <v>9</v>
      </c>
      <c r="CT573" s="1">
        <v>0</v>
      </c>
      <c r="CU573" s="1">
        <v>1</v>
      </c>
      <c r="CV573" s="42">
        <f t="shared" si="373"/>
        <v>1</v>
      </c>
      <c r="CW573" s="26">
        <f t="shared" si="374"/>
        <v>0</v>
      </c>
      <c r="CX573" s="26">
        <f t="shared" si="375"/>
        <v>8.695652173913043</v>
      </c>
      <c r="CY573" s="26">
        <f t="shared" si="376"/>
        <v>8.695652173913043</v>
      </c>
      <c r="CZ573" s="13">
        <v>0</v>
      </c>
      <c r="DA573" s="13">
        <v>0</v>
      </c>
      <c r="DB573" s="27">
        <v>0.16</v>
      </c>
      <c r="DC573" s="27">
        <v>0.1</v>
      </c>
      <c r="DD573" s="27">
        <v>0.2</v>
      </c>
      <c r="DE573" s="27">
        <v>0.09</v>
      </c>
      <c r="DF573" s="13">
        <v>0</v>
      </c>
      <c r="DG573" s="13">
        <v>0</v>
      </c>
      <c r="DH573" s="21" t="str">
        <f t="shared" si="377"/>
        <v xml:space="preserve"> </v>
      </c>
      <c r="DI573" s="42"/>
      <c r="DJ573" s="42"/>
      <c r="DK573" s="1"/>
      <c r="DL573" s="1"/>
      <c r="DM573" s="1"/>
      <c r="DN573" s="1"/>
      <c r="DO573" s="1"/>
      <c r="DP573" s="1"/>
      <c r="DQ573" s="1"/>
      <c r="DR573" s="42"/>
      <c r="DS573" s="1"/>
      <c r="DT573" s="1"/>
      <c r="DU573" s="1"/>
      <c r="DV573" s="1"/>
      <c r="DW573" s="1"/>
      <c r="DX573" s="13"/>
    </row>
    <row r="574" spans="1:128" ht="25.5" x14ac:dyDescent="0.2">
      <c r="A574" s="13" t="s">
        <v>665</v>
      </c>
      <c r="B574" s="13" t="s">
        <v>2100</v>
      </c>
      <c r="C574" s="39" t="s">
        <v>3609</v>
      </c>
      <c r="D574" s="1" t="s">
        <v>206</v>
      </c>
      <c r="E574" s="13" t="s">
        <v>146</v>
      </c>
      <c r="F574" s="13">
        <v>60</v>
      </c>
      <c r="G574" s="13">
        <v>6</v>
      </c>
      <c r="H574" s="13">
        <v>3</v>
      </c>
      <c r="I574" s="40">
        <f t="shared" si="336"/>
        <v>9</v>
      </c>
      <c r="J574" s="19">
        <f t="shared" si="337"/>
        <v>0.91170015195002541</v>
      </c>
      <c r="K574" s="1">
        <v>6</v>
      </c>
      <c r="L574" s="1">
        <v>2</v>
      </c>
      <c r="M574" s="1">
        <v>1</v>
      </c>
      <c r="N574" s="1">
        <v>44</v>
      </c>
      <c r="O574" s="1">
        <v>23</v>
      </c>
      <c r="P574" s="1">
        <v>22</v>
      </c>
      <c r="Q574" s="1">
        <v>49</v>
      </c>
      <c r="R574" s="15">
        <f t="shared" si="338"/>
        <v>0.13636363636363635</v>
      </c>
      <c r="S574" s="15">
        <f t="shared" si="339"/>
        <v>6.741573033707865E-2</v>
      </c>
      <c r="T574" s="16">
        <v>592.29999999999995</v>
      </c>
      <c r="U574" s="16">
        <f t="shared" si="340"/>
        <v>9.8716666666666661</v>
      </c>
      <c r="V574" s="16">
        <v>582.91999999999996</v>
      </c>
      <c r="W574" s="16">
        <f t="shared" si="341"/>
        <v>9.7153333333333318</v>
      </c>
      <c r="X574" s="16">
        <v>2355.31</v>
      </c>
      <c r="Y574" s="16">
        <f t="shared" si="342"/>
        <v>39.255166666666668</v>
      </c>
      <c r="Z574" s="21">
        <f t="shared" si="343"/>
        <v>0.19839154865344097</v>
      </c>
      <c r="AA574" s="20">
        <f t="shared" si="344"/>
        <v>34</v>
      </c>
      <c r="AB574">
        <v>11</v>
      </c>
      <c r="AC574" s="1">
        <v>101</v>
      </c>
      <c r="AD574" s="1">
        <v>74</v>
      </c>
      <c r="AE574" s="1">
        <v>16</v>
      </c>
      <c r="AF574" s="1">
        <v>11</v>
      </c>
      <c r="AG574" s="15">
        <f t="shared" si="345"/>
        <v>0.42857142857142855</v>
      </c>
      <c r="AH574" s="15">
        <f t="shared" si="346"/>
        <v>0.21428571428571427</v>
      </c>
      <c r="AI574" s="15">
        <f t="shared" si="347"/>
        <v>0.64285714285714279</v>
      </c>
      <c r="AJ574" s="1">
        <v>164</v>
      </c>
      <c r="AK574" s="21">
        <f t="shared" si="348"/>
        <v>0.36771300448430494</v>
      </c>
      <c r="AL574" s="1">
        <v>148</v>
      </c>
      <c r="AM574" s="21">
        <f t="shared" si="349"/>
        <v>0.33183856502242154</v>
      </c>
      <c r="AN574" s="1">
        <v>134</v>
      </c>
      <c r="AO574" s="21">
        <f t="shared" si="350"/>
        <v>0.30044843049327352</v>
      </c>
      <c r="AP574" s="21">
        <f t="shared" si="351"/>
        <v>0.52564102564102566</v>
      </c>
      <c r="AQ574" s="1">
        <v>2</v>
      </c>
      <c r="AR574" s="4">
        <v>-1.18</v>
      </c>
      <c r="AS574" s="41">
        <v>216</v>
      </c>
      <c r="AT574" s="41">
        <v>211</v>
      </c>
      <c r="AU574" s="41">
        <v>165</v>
      </c>
      <c r="AV574" s="21">
        <f t="shared" si="352"/>
        <v>0.50585480093676816</v>
      </c>
      <c r="AW574" s="26">
        <v>16.53</v>
      </c>
      <c r="AX574" s="42">
        <v>14</v>
      </c>
      <c r="AY574" s="41">
        <v>-1.0960000000000001</v>
      </c>
      <c r="AZ574" s="1">
        <v>14</v>
      </c>
      <c r="BA574" s="43">
        <v>-2.6790000000000003</v>
      </c>
      <c r="BB574" s="16">
        <v>48.84</v>
      </c>
      <c r="BC574" s="26">
        <v>16.96</v>
      </c>
      <c r="BD574" s="43">
        <v>-2.2709999999999999</v>
      </c>
      <c r="BE574" s="43">
        <v>7.9050000000000002</v>
      </c>
      <c r="BF574" s="16">
        <v>53.41</v>
      </c>
      <c r="BG574" s="21">
        <f t="shared" si="353"/>
        <v>5.8823529411764705E-2</v>
      </c>
      <c r="BH574" s="44">
        <f t="shared" si="354"/>
        <v>0.92565055762081783</v>
      </c>
      <c r="BI574" s="42">
        <f t="shared" si="355"/>
        <v>984.47408703258259</v>
      </c>
      <c r="BJ574" s="21">
        <f t="shared" si="356"/>
        <v>-1.5525912967417468E-2</v>
      </c>
      <c r="BK574" s="26">
        <f t="shared" si="357"/>
        <v>1.4410210663555894</v>
      </c>
      <c r="BL574" s="26">
        <f t="shared" si="358"/>
        <v>2.0586015233651276</v>
      </c>
      <c r="BM574" s="16">
        <f t="shared" si="359"/>
        <v>24.497358128045015</v>
      </c>
      <c r="BN574" s="16">
        <f t="shared" si="360"/>
        <v>27.688190489260965</v>
      </c>
      <c r="BO574" s="16">
        <f t="shared" si="361"/>
        <v>48.788856103753517</v>
      </c>
      <c r="BP574" s="16">
        <f t="shared" si="362"/>
        <v>51.156247855623413</v>
      </c>
      <c r="BQ574" s="16">
        <f t="shared" si="363"/>
        <v>-2.3673917518698957</v>
      </c>
      <c r="BR574" s="1">
        <v>14</v>
      </c>
      <c r="BS574" s="1">
        <v>20</v>
      </c>
      <c r="BT574" s="42">
        <v>224</v>
      </c>
      <c r="BU574" s="42">
        <v>249</v>
      </c>
      <c r="BV574" s="42">
        <v>103</v>
      </c>
      <c r="BW574" s="42">
        <v>110</v>
      </c>
      <c r="BX574" s="42">
        <v>118</v>
      </c>
      <c r="BY574" s="42">
        <v>133</v>
      </c>
      <c r="BZ574" s="1">
        <v>207</v>
      </c>
      <c r="CA574" s="1">
        <v>251</v>
      </c>
      <c r="CB574" s="21">
        <f t="shared" si="364"/>
        <v>0.45196506550218341</v>
      </c>
      <c r="CC574" s="4">
        <v>-9.6199999999999992</v>
      </c>
      <c r="CD574" s="45">
        <f t="shared" si="365"/>
        <v>-13.656776367254512</v>
      </c>
      <c r="CE574" s="26">
        <f t="shared" si="366"/>
        <v>2.5219610157473964</v>
      </c>
      <c r="CF574" s="26">
        <f t="shared" si="367"/>
        <v>1.8851021733869429</v>
      </c>
      <c r="CG574" s="26">
        <f t="shared" si="368"/>
        <v>32.174108716050114</v>
      </c>
      <c r="CH574" s="26">
        <f t="shared" si="369"/>
        <v>26.23858430525069</v>
      </c>
      <c r="CI574" s="26">
        <f t="shared" si="370"/>
        <v>61.826256416352841</v>
      </c>
      <c r="CJ574" s="26">
        <f t="shared" si="371"/>
        <v>47.738938823339609</v>
      </c>
      <c r="CK574" s="16">
        <f t="shared" si="372"/>
        <v>-16.454709344883128</v>
      </c>
      <c r="CL574" s="42">
        <v>99</v>
      </c>
      <c r="CM574" s="42">
        <v>74</v>
      </c>
      <c r="CN574" s="42">
        <v>1164</v>
      </c>
      <c r="CO574" s="42">
        <v>956</v>
      </c>
      <c r="CP574" s="42">
        <v>548</v>
      </c>
      <c r="CQ574" s="42">
        <v>424</v>
      </c>
      <c r="CR574" s="42">
        <v>420</v>
      </c>
      <c r="CS574" s="42">
        <v>616</v>
      </c>
      <c r="CT574" s="1">
        <v>5</v>
      </c>
      <c r="CU574" s="1">
        <v>7</v>
      </c>
      <c r="CV574" s="42">
        <f t="shared" si="373"/>
        <v>2</v>
      </c>
      <c r="CW574" s="26">
        <f t="shared" si="374"/>
        <v>0.50650008441668071</v>
      </c>
      <c r="CX574" s="26">
        <f t="shared" si="375"/>
        <v>0.70910011818335317</v>
      </c>
      <c r="CY574" s="26">
        <f t="shared" si="376"/>
        <v>0.20260003376667229</v>
      </c>
      <c r="CZ574" s="13">
        <v>19</v>
      </c>
      <c r="DA574" s="13">
        <v>21</v>
      </c>
      <c r="DB574" s="27">
        <v>23.42</v>
      </c>
      <c r="DC574" s="27">
        <v>17.420000000000002</v>
      </c>
      <c r="DD574" s="27">
        <v>22.73</v>
      </c>
      <c r="DE574" s="27">
        <v>20.27</v>
      </c>
      <c r="DF574" s="13">
        <v>1</v>
      </c>
      <c r="DG574" s="13">
        <v>3</v>
      </c>
      <c r="DH574" s="21">
        <f t="shared" si="377"/>
        <v>0.25</v>
      </c>
      <c r="DI574" s="42">
        <v>4</v>
      </c>
      <c r="DJ574" s="42">
        <v>1</v>
      </c>
      <c r="DK574" s="13">
        <v>1</v>
      </c>
      <c r="DL574" s="13">
        <v>0</v>
      </c>
      <c r="DM574" s="13">
        <v>0.25</v>
      </c>
      <c r="DN574" s="13">
        <v>0</v>
      </c>
      <c r="DO574" s="13">
        <v>0</v>
      </c>
      <c r="DP574" s="13">
        <v>0</v>
      </c>
      <c r="DQ574" s="1"/>
      <c r="DR574" s="42"/>
      <c r="DS574" s="1"/>
      <c r="DT574" s="1"/>
      <c r="DU574" s="1"/>
      <c r="DV574" s="1"/>
      <c r="DW574" s="1"/>
      <c r="DX574" s="13"/>
    </row>
    <row r="575" spans="1:128" ht="25.5" x14ac:dyDescent="0.2">
      <c r="A575" s="13" t="s">
        <v>199</v>
      </c>
      <c r="B575" s="13" t="s">
        <v>2102</v>
      </c>
      <c r="C575" s="39" t="s">
        <v>3610</v>
      </c>
      <c r="D575" s="1" t="s">
        <v>322</v>
      </c>
      <c r="E575" s="13" t="s">
        <v>207</v>
      </c>
      <c r="F575" s="13">
        <v>38</v>
      </c>
      <c r="G575" s="13">
        <v>0</v>
      </c>
      <c r="H575" s="13">
        <v>3</v>
      </c>
      <c r="I575" s="40">
        <f t="shared" si="336"/>
        <v>3</v>
      </c>
      <c r="J575" s="19">
        <f t="shared" si="337"/>
        <v>0.45815127476353945</v>
      </c>
      <c r="K575" s="1">
        <v>0</v>
      </c>
      <c r="L575" s="1">
        <v>0</v>
      </c>
      <c r="M575" s="1">
        <v>2</v>
      </c>
      <c r="N575" s="1">
        <v>39</v>
      </c>
      <c r="O575" s="1">
        <v>19</v>
      </c>
      <c r="P575" s="1">
        <v>24</v>
      </c>
      <c r="Q575" s="1">
        <v>40</v>
      </c>
      <c r="R575" s="15">
        <f t="shared" si="338"/>
        <v>0</v>
      </c>
      <c r="S575" s="15">
        <f t="shared" si="339"/>
        <v>0</v>
      </c>
      <c r="T575" s="16">
        <v>392.88333333330002</v>
      </c>
      <c r="U575" s="16">
        <f t="shared" si="340"/>
        <v>10.339035087718422</v>
      </c>
      <c r="V575" s="16">
        <v>390.42</v>
      </c>
      <c r="W575" s="16">
        <f t="shared" si="341"/>
        <v>10.274210526315789</v>
      </c>
      <c r="X575" s="16">
        <v>1485.28</v>
      </c>
      <c r="Y575" s="16">
        <f t="shared" si="342"/>
        <v>39.08631578947368</v>
      </c>
      <c r="Z575" s="21">
        <f t="shared" si="343"/>
        <v>0.20814629205096766</v>
      </c>
      <c r="AA575" s="20">
        <f t="shared" si="344"/>
        <v>0</v>
      </c>
      <c r="AB575">
        <v>13</v>
      </c>
      <c r="AC575" s="1">
        <v>73</v>
      </c>
      <c r="AD575" s="1">
        <v>50</v>
      </c>
      <c r="AE575" s="1">
        <v>3</v>
      </c>
      <c r="AF575" s="1">
        <v>9</v>
      </c>
      <c r="AG575" s="15">
        <f t="shared" si="345"/>
        <v>0</v>
      </c>
      <c r="AH575" s="15">
        <f t="shared" si="346"/>
        <v>0.5</v>
      </c>
      <c r="AI575" s="15">
        <f t="shared" si="347"/>
        <v>0.5</v>
      </c>
      <c r="AJ575" s="1">
        <v>37</v>
      </c>
      <c r="AK575" s="21">
        <f t="shared" si="348"/>
        <v>0.10220994475138122</v>
      </c>
      <c r="AL575" s="1">
        <v>209</v>
      </c>
      <c r="AM575" s="21">
        <f t="shared" si="349"/>
        <v>0.57734806629834257</v>
      </c>
      <c r="AN575" s="1">
        <v>116</v>
      </c>
      <c r="AO575" s="21">
        <f t="shared" si="350"/>
        <v>0.32044198895027626</v>
      </c>
      <c r="AP575" s="21">
        <f t="shared" si="351"/>
        <v>0.15040650406504066</v>
      </c>
      <c r="AQ575" s="1">
        <v>1</v>
      </c>
      <c r="AR575" s="4">
        <v>-49.82</v>
      </c>
      <c r="AS575" s="41">
        <v>103</v>
      </c>
      <c r="AT575" s="41">
        <v>158</v>
      </c>
      <c r="AU575" s="41">
        <v>98</v>
      </c>
      <c r="AV575" s="21">
        <f t="shared" si="352"/>
        <v>0.3946360153256705</v>
      </c>
      <c r="AW575" s="26">
        <v>17.18</v>
      </c>
      <c r="AX575" s="42">
        <v>9</v>
      </c>
      <c r="AY575" s="41">
        <v>1.2130000000000001</v>
      </c>
      <c r="AZ575" s="1">
        <v>3</v>
      </c>
      <c r="BA575" s="43">
        <v>0.76100000000000001</v>
      </c>
      <c r="BB575" s="16">
        <v>50.01</v>
      </c>
      <c r="BC575" s="26">
        <v>17.29</v>
      </c>
      <c r="BD575" s="43">
        <v>-3.0310000000000001</v>
      </c>
      <c r="BE575" s="43">
        <v>6.1</v>
      </c>
      <c r="BF575" s="16">
        <v>51.89</v>
      </c>
      <c r="BG575" s="21">
        <f t="shared" si="353"/>
        <v>2.1505376344086023E-2</v>
      </c>
      <c r="BH575" s="44">
        <f t="shared" si="354"/>
        <v>0.9382022471910112</v>
      </c>
      <c r="BI575" s="42">
        <f t="shared" si="355"/>
        <v>959.70762353509724</v>
      </c>
      <c r="BJ575" s="21">
        <f t="shared" si="356"/>
        <v>-4.0292376464902781E-2</v>
      </c>
      <c r="BK575" s="26">
        <f t="shared" si="357"/>
        <v>0.61472260642385124</v>
      </c>
      <c r="BL575" s="26">
        <f t="shared" si="358"/>
        <v>1.6904871676655908</v>
      </c>
      <c r="BM575" s="16">
        <f t="shared" si="359"/>
        <v>28.58460119870908</v>
      </c>
      <c r="BN575" s="16">
        <f t="shared" si="360"/>
        <v>27.35515598586138</v>
      </c>
      <c r="BO575" s="16">
        <f t="shared" si="361"/>
        <v>50.560934378361765</v>
      </c>
      <c r="BP575" s="16">
        <f t="shared" si="362"/>
        <v>51.636698939603505</v>
      </c>
      <c r="BQ575" s="16">
        <f t="shared" si="363"/>
        <v>-1.0757645612417406</v>
      </c>
      <c r="BR575" s="1">
        <v>4</v>
      </c>
      <c r="BS575" s="1">
        <v>11</v>
      </c>
      <c r="BT575" s="42">
        <v>182</v>
      </c>
      <c r="BU575" s="42">
        <v>167</v>
      </c>
      <c r="BV575" s="42">
        <v>62</v>
      </c>
      <c r="BW575" s="42">
        <v>65</v>
      </c>
      <c r="BX575" s="42">
        <v>93</v>
      </c>
      <c r="BY575" s="42">
        <v>81</v>
      </c>
      <c r="BZ575" s="1">
        <v>149</v>
      </c>
      <c r="CA575" s="1">
        <v>158</v>
      </c>
      <c r="CB575" s="21">
        <f t="shared" si="364"/>
        <v>0.48534201954397393</v>
      </c>
      <c r="CC575" s="4">
        <v>-3.23</v>
      </c>
      <c r="CD575" s="45">
        <f t="shared" si="365"/>
        <v>1.8854793411972839</v>
      </c>
      <c r="CE575" s="26">
        <f t="shared" si="366"/>
        <v>2.8277496498976626</v>
      </c>
      <c r="CF575" s="26">
        <f t="shared" si="367"/>
        <v>2.2218032963481638</v>
      </c>
      <c r="CG575" s="26">
        <f t="shared" si="368"/>
        <v>33.569427986642253</v>
      </c>
      <c r="CH575" s="26">
        <f t="shared" si="369"/>
        <v>30.701281913174626</v>
      </c>
      <c r="CI575" s="26">
        <f t="shared" si="370"/>
        <v>62.776042227728112</v>
      </c>
      <c r="CJ575" s="26">
        <f t="shared" si="371"/>
        <v>54.373586125175059</v>
      </c>
      <c r="CK575" s="16">
        <f t="shared" si="372"/>
        <v>-9.4782206637947937</v>
      </c>
      <c r="CL575" s="42">
        <v>70</v>
      </c>
      <c r="CM575" s="42">
        <v>55</v>
      </c>
      <c r="CN575" s="42">
        <v>761</v>
      </c>
      <c r="CO575" s="42">
        <v>705</v>
      </c>
      <c r="CP575" s="42">
        <v>297</v>
      </c>
      <c r="CQ575" s="42">
        <v>254</v>
      </c>
      <c r="CR575" s="42">
        <v>332</v>
      </c>
      <c r="CS575" s="42">
        <v>426</v>
      </c>
      <c r="CT575" s="1">
        <v>1</v>
      </c>
      <c r="CU575" s="1">
        <v>5</v>
      </c>
      <c r="CV575" s="42">
        <f t="shared" si="373"/>
        <v>4</v>
      </c>
      <c r="CW575" s="26">
        <f t="shared" si="374"/>
        <v>0.15271709158784649</v>
      </c>
      <c r="CX575" s="26">
        <f t="shared" si="375"/>
        <v>0.76358545793923238</v>
      </c>
      <c r="CY575" s="26">
        <f t="shared" si="376"/>
        <v>0.61086836635138597</v>
      </c>
      <c r="CZ575" s="13">
        <v>13</v>
      </c>
      <c r="DA575" s="13">
        <v>16</v>
      </c>
      <c r="DB575" s="27">
        <v>13.09</v>
      </c>
      <c r="DC575" s="27">
        <v>11.56</v>
      </c>
      <c r="DD575" s="27">
        <v>15.77</v>
      </c>
      <c r="DE575" s="27">
        <v>15</v>
      </c>
      <c r="DF575" s="13">
        <v>2</v>
      </c>
      <c r="DG575" s="13">
        <v>3</v>
      </c>
      <c r="DH575" s="21">
        <f t="shared" si="377"/>
        <v>0.4</v>
      </c>
      <c r="DI575" s="42"/>
      <c r="DJ575" s="42"/>
      <c r="DK575" s="1"/>
      <c r="DL575" s="1"/>
      <c r="DM575" s="1"/>
      <c r="DN575" s="1"/>
      <c r="DO575" s="1"/>
      <c r="DP575" s="1"/>
      <c r="DQ575" s="13">
        <v>2</v>
      </c>
      <c r="DR575" s="46">
        <v>0</v>
      </c>
      <c r="DS575" s="13">
        <v>0</v>
      </c>
      <c r="DT575" s="13">
        <v>0</v>
      </c>
      <c r="DU575" s="13">
        <v>0</v>
      </c>
      <c r="DV575" s="13">
        <v>0</v>
      </c>
      <c r="DW575" s="13">
        <v>0</v>
      </c>
      <c r="DX575" s="13">
        <v>0</v>
      </c>
    </row>
    <row r="576" spans="1:128" ht="38.25" x14ac:dyDescent="0.2">
      <c r="A576" s="13" t="s">
        <v>519</v>
      </c>
      <c r="B576" s="13" t="s">
        <v>2104</v>
      </c>
      <c r="C576" s="39" t="s">
        <v>3611</v>
      </c>
      <c r="D576" s="1" t="s">
        <v>136</v>
      </c>
      <c r="E576" s="13" t="s">
        <v>146</v>
      </c>
      <c r="F576" s="13">
        <v>76</v>
      </c>
      <c r="G576" s="13">
        <v>22</v>
      </c>
      <c r="H576" s="13">
        <v>19</v>
      </c>
      <c r="I576" s="40">
        <f t="shared" si="336"/>
        <v>41</v>
      </c>
      <c r="J576" s="19">
        <f t="shared" si="337"/>
        <v>1.9880929931843971</v>
      </c>
      <c r="K576" s="1">
        <v>19</v>
      </c>
      <c r="L576" s="1">
        <v>10</v>
      </c>
      <c r="M576" s="1">
        <v>8</v>
      </c>
      <c r="N576" s="1">
        <v>136</v>
      </c>
      <c r="O576" s="1">
        <v>38</v>
      </c>
      <c r="P576" s="1">
        <v>64</v>
      </c>
      <c r="Q576" s="1">
        <v>151</v>
      </c>
      <c r="R576" s="15">
        <f t="shared" si="338"/>
        <v>0.16176470588235295</v>
      </c>
      <c r="S576" s="15">
        <f t="shared" si="339"/>
        <v>9.2436974789915971E-2</v>
      </c>
      <c r="T576" s="16">
        <v>1237.3666666667</v>
      </c>
      <c r="U576" s="16">
        <f t="shared" si="340"/>
        <v>16.281140350877632</v>
      </c>
      <c r="V576" s="16">
        <v>1159.08</v>
      </c>
      <c r="W576" s="16">
        <f t="shared" si="341"/>
        <v>15.251052631578947</v>
      </c>
      <c r="X576" s="16">
        <v>2601.29</v>
      </c>
      <c r="Y576" s="16">
        <f t="shared" si="342"/>
        <v>34.227499999999999</v>
      </c>
      <c r="Z576" s="21">
        <f t="shared" si="343"/>
        <v>0.30823562574959379</v>
      </c>
      <c r="AA576" s="20">
        <f t="shared" si="344"/>
        <v>105.19230769230769</v>
      </c>
      <c r="AB576">
        <v>31</v>
      </c>
      <c r="AC576" s="1">
        <v>81</v>
      </c>
      <c r="AD576" s="1">
        <v>80</v>
      </c>
      <c r="AE576" s="1">
        <v>30</v>
      </c>
      <c r="AF576" s="1">
        <v>47</v>
      </c>
      <c r="AG576" s="15">
        <f t="shared" si="345"/>
        <v>0.42307692307692307</v>
      </c>
      <c r="AH576" s="15">
        <f t="shared" si="346"/>
        <v>0.34615384615384615</v>
      </c>
      <c r="AI576" s="15">
        <f t="shared" si="347"/>
        <v>0.76923076923076916</v>
      </c>
      <c r="AJ576" s="1">
        <v>395</v>
      </c>
      <c r="AK576" s="21">
        <f t="shared" si="348"/>
        <v>0.35811423390752495</v>
      </c>
      <c r="AL576" s="1">
        <v>244</v>
      </c>
      <c r="AM576" s="21">
        <f t="shared" si="349"/>
        <v>0.22121486854034453</v>
      </c>
      <c r="AN576" s="1">
        <v>464</v>
      </c>
      <c r="AO576" s="21">
        <f t="shared" si="350"/>
        <v>0.42067089755213055</v>
      </c>
      <c r="AP576" s="21">
        <f t="shared" si="351"/>
        <v>0.61815336463223791</v>
      </c>
      <c r="AQ576" s="1">
        <v>13</v>
      </c>
      <c r="AR576" s="4">
        <v>16.82</v>
      </c>
      <c r="AS576" s="41">
        <v>459</v>
      </c>
      <c r="AT576" s="41">
        <v>347</v>
      </c>
      <c r="AU576" s="41">
        <v>403</v>
      </c>
      <c r="AV576" s="21">
        <f t="shared" si="352"/>
        <v>0.5694789081885856</v>
      </c>
      <c r="AW576" s="26">
        <v>17.97</v>
      </c>
      <c r="AX576" s="42">
        <v>1</v>
      </c>
      <c r="AY576" s="41">
        <v>0.94500000000000006</v>
      </c>
      <c r="AZ576" s="1">
        <v>1</v>
      </c>
      <c r="BA576" s="43">
        <v>0.877</v>
      </c>
      <c r="BB576" s="16">
        <v>50.45</v>
      </c>
      <c r="BC576" s="26">
        <v>18.96</v>
      </c>
      <c r="BD576" s="43">
        <v>3.468</v>
      </c>
      <c r="BE576" s="43">
        <v>-1.355</v>
      </c>
      <c r="BF576" s="16">
        <v>48.62</v>
      </c>
      <c r="BG576" s="21">
        <f t="shared" si="353"/>
        <v>9.5063985374771481E-2</v>
      </c>
      <c r="BH576" s="44">
        <f t="shared" si="354"/>
        <v>0.89426523297491034</v>
      </c>
      <c r="BI576" s="42">
        <f t="shared" si="355"/>
        <v>989.32921834968181</v>
      </c>
      <c r="BJ576" s="21">
        <f t="shared" si="356"/>
        <v>-1.0670781650318178E-2</v>
      </c>
      <c r="BK576" s="26">
        <f t="shared" si="357"/>
        <v>2.6917900403768509</v>
      </c>
      <c r="BL576" s="26">
        <f t="shared" si="358"/>
        <v>3.0541463919660425</v>
      </c>
      <c r="BM576" s="16">
        <f t="shared" si="359"/>
        <v>28.3155606170411</v>
      </c>
      <c r="BN576" s="16">
        <f t="shared" si="360"/>
        <v>28.884977740966978</v>
      </c>
      <c r="BO576" s="16">
        <f t="shared" si="361"/>
        <v>55.492286986230461</v>
      </c>
      <c r="BP576" s="16">
        <f t="shared" si="362"/>
        <v>55.751112951651315</v>
      </c>
      <c r="BQ576" s="16">
        <f t="shared" si="363"/>
        <v>-0.25882596542085423</v>
      </c>
      <c r="BR576" s="1">
        <v>52</v>
      </c>
      <c r="BS576" s="1">
        <v>59</v>
      </c>
      <c r="BT576" s="42">
        <v>495</v>
      </c>
      <c r="BU576" s="42">
        <v>499</v>
      </c>
      <c r="BV576" s="42">
        <v>200</v>
      </c>
      <c r="BW576" s="42">
        <v>249</v>
      </c>
      <c r="BX576" s="42">
        <v>270</v>
      </c>
      <c r="BY576" s="42">
        <v>325</v>
      </c>
      <c r="BZ576" s="1">
        <v>520</v>
      </c>
      <c r="CA576" s="1">
        <v>556</v>
      </c>
      <c r="CB576" s="21">
        <f t="shared" si="364"/>
        <v>0.48327137546468402</v>
      </c>
      <c r="CC576" s="4">
        <v>3.79</v>
      </c>
      <c r="CD576" s="45">
        <f t="shared" si="365"/>
        <v>-0.95250671659456287</v>
      </c>
      <c r="CE576" s="26">
        <f t="shared" si="366"/>
        <v>1.6837799707068415</v>
      </c>
      <c r="CF576" s="26">
        <f t="shared" si="367"/>
        <v>2.8601194022965526</v>
      </c>
      <c r="CG576" s="26">
        <f t="shared" si="368"/>
        <v>27.194199800868031</v>
      </c>
      <c r="CH576" s="26">
        <f t="shared" si="369"/>
        <v>29.985122766012246</v>
      </c>
      <c r="CI576" s="26">
        <f t="shared" si="370"/>
        <v>51.805065948048849</v>
      </c>
      <c r="CJ576" s="26">
        <f t="shared" si="371"/>
        <v>57.409977357388065</v>
      </c>
      <c r="CK576" s="16">
        <f t="shared" si="372"/>
        <v>5.346085443918362</v>
      </c>
      <c r="CL576" s="42">
        <v>73</v>
      </c>
      <c r="CM576" s="42">
        <v>124</v>
      </c>
      <c r="CN576" s="42">
        <v>1106</v>
      </c>
      <c r="CO576" s="42">
        <v>1176</v>
      </c>
      <c r="CP576" s="42">
        <v>483</v>
      </c>
      <c r="CQ576" s="42">
        <v>531</v>
      </c>
      <c r="CR576" s="42">
        <v>658</v>
      </c>
      <c r="CS576" s="42">
        <v>584</v>
      </c>
      <c r="CT576" s="1">
        <v>6</v>
      </c>
      <c r="CU576" s="1">
        <v>17</v>
      </c>
      <c r="CV576" s="42">
        <f t="shared" si="373"/>
        <v>11</v>
      </c>
      <c r="CW576" s="26">
        <f t="shared" si="374"/>
        <v>0.29094043802698499</v>
      </c>
      <c r="CX576" s="26">
        <f t="shared" si="375"/>
        <v>0.8243312410764575</v>
      </c>
      <c r="CY576" s="26">
        <f t="shared" si="376"/>
        <v>0.5333908030494724</v>
      </c>
      <c r="CZ576" s="13">
        <v>44</v>
      </c>
      <c r="DA576" s="13">
        <v>44</v>
      </c>
      <c r="DB576" s="27">
        <v>33.78</v>
      </c>
      <c r="DC576" s="27">
        <v>55.98</v>
      </c>
      <c r="DD576" s="27">
        <v>39.19</v>
      </c>
      <c r="DE576" s="27">
        <v>48.45</v>
      </c>
      <c r="DF576" s="13">
        <v>502</v>
      </c>
      <c r="DG576" s="13">
        <v>630</v>
      </c>
      <c r="DH576" s="21">
        <f t="shared" si="377"/>
        <v>0.44346289752650175</v>
      </c>
      <c r="DI576" s="42">
        <v>410</v>
      </c>
      <c r="DJ576" s="42">
        <v>173</v>
      </c>
      <c r="DK576" s="13">
        <v>49</v>
      </c>
      <c r="DL576" s="13">
        <v>6</v>
      </c>
      <c r="DM576" s="13">
        <v>0.105</v>
      </c>
      <c r="DN576" s="13">
        <v>1</v>
      </c>
      <c r="DO576" s="13">
        <v>0</v>
      </c>
      <c r="DP576" s="13">
        <v>2E-3</v>
      </c>
      <c r="DQ576" s="13">
        <v>231</v>
      </c>
      <c r="DR576" s="46">
        <v>103</v>
      </c>
      <c r="DS576" s="13">
        <v>6</v>
      </c>
      <c r="DT576" s="13">
        <v>57</v>
      </c>
      <c r="DU576" s="13">
        <v>-0.221</v>
      </c>
      <c r="DV576" s="13">
        <v>1</v>
      </c>
      <c r="DW576" s="13">
        <v>3</v>
      </c>
      <c r="DX576" s="13">
        <v>-9.0000000000000011E-3</v>
      </c>
    </row>
    <row r="577" spans="1:128" ht="25.5" x14ac:dyDescent="0.2">
      <c r="A577" s="13" t="s">
        <v>2106</v>
      </c>
      <c r="B577" s="13" t="s">
        <v>2107</v>
      </c>
      <c r="C577" s="39" t="s">
        <v>3612</v>
      </c>
      <c r="D577" s="1" t="s">
        <v>136</v>
      </c>
      <c r="E577" s="13" t="s">
        <v>173</v>
      </c>
      <c r="F577" s="13">
        <v>2</v>
      </c>
      <c r="G577" s="13">
        <v>0</v>
      </c>
      <c r="H577" s="13">
        <v>0</v>
      </c>
      <c r="I577" s="40">
        <f t="shared" si="336"/>
        <v>0</v>
      </c>
      <c r="J577" s="19">
        <f t="shared" si="337"/>
        <v>0</v>
      </c>
      <c r="K577" s="1">
        <v>0</v>
      </c>
      <c r="L577" s="1">
        <v>0</v>
      </c>
      <c r="M577" s="1">
        <v>0</v>
      </c>
      <c r="N577" s="1">
        <v>2</v>
      </c>
      <c r="O577" s="1">
        <v>0</v>
      </c>
      <c r="P577" s="1">
        <v>1</v>
      </c>
      <c r="Q577" s="1">
        <v>0</v>
      </c>
      <c r="R577" s="15">
        <f t="shared" si="338"/>
        <v>0</v>
      </c>
      <c r="S577" s="15">
        <f t="shared" si="339"/>
        <v>0</v>
      </c>
      <c r="T577" s="16">
        <v>32.799999999999997</v>
      </c>
      <c r="U577" s="16">
        <f t="shared" si="340"/>
        <v>16.399999999999999</v>
      </c>
      <c r="V577" s="16">
        <v>30.43</v>
      </c>
      <c r="W577" s="16">
        <f t="shared" si="341"/>
        <v>15.215</v>
      </c>
      <c r="X577" s="16">
        <v>64.52</v>
      </c>
      <c r="Y577" s="16">
        <f t="shared" si="342"/>
        <v>32.26</v>
      </c>
      <c r="Z577" s="21">
        <f t="shared" si="343"/>
        <v>0.32048446550816223</v>
      </c>
      <c r="AA577" s="20">
        <f t="shared" si="344"/>
        <v>0</v>
      </c>
      <c r="AB577">
        <v>0</v>
      </c>
      <c r="AC577" s="1">
        <v>5</v>
      </c>
      <c r="AD577" s="1">
        <v>1</v>
      </c>
      <c r="AE577" s="1">
        <v>0</v>
      </c>
      <c r="AF577" s="1">
        <v>0</v>
      </c>
      <c r="AG577" s="15">
        <f t="shared" si="345"/>
        <v>0</v>
      </c>
      <c r="AH577" s="15">
        <f t="shared" si="346"/>
        <v>0</v>
      </c>
      <c r="AI577" s="15">
        <f t="shared" si="347"/>
        <v>0</v>
      </c>
      <c r="AJ577" s="1">
        <v>11</v>
      </c>
      <c r="AK577" s="21">
        <f t="shared" si="348"/>
        <v>0.33333333333333331</v>
      </c>
      <c r="AL577" s="1">
        <v>3</v>
      </c>
      <c r="AM577" s="21">
        <f t="shared" si="349"/>
        <v>9.0909090909090912E-2</v>
      </c>
      <c r="AN577" s="1">
        <v>19</v>
      </c>
      <c r="AO577" s="21">
        <f t="shared" si="350"/>
        <v>0.5757575757575758</v>
      </c>
      <c r="AP577" s="21">
        <f t="shared" si="351"/>
        <v>0.7857142857142857</v>
      </c>
      <c r="AQ577" s="1">
        <v>7</v>
      </c>
      <c r="AR577" s="4">
        <v>41.07</v>
      </c>
      <c r="AS577" s="41">
        <v>10</v>
      </c>
      <c r="AT577" s="41">
        <v>8</v>
      </c>
      <c r="AU577" s="41">
        <v>18</v>
      </c>
      <c r="AV577" s="21">
        <f t="shared" si="352"/>
        <v>0.55555555555555558</v>
      </c>
      <c r="AW577" s="26">
        <v>16.87</v>
      </c>
      <c r="AX577" s="42">
        <v>7</v>
      </c>
      <c r="AY577" s="41">
        <v>-1.347</v>
      </c>
      <c r="AZ577" s="1">
        <v>7</v>
      </c>
      <c r="BA577" s="43">
        <v>2.2439999999999998</v>
      </c>
      <c r="BB577" s="16">
        <v>51.99</v>
      </c>
      <c r="BC577" s="26">
        <v>16.54</v>
      </c>
      <c r="BD577" s="43">
        <v>1.5779999999999998</v>
      </c>
      <c r="BE577" s="43">
        <v>-0.64</v>
      </c>
      <c r="BF577" s="16">
        <v>47.31</v>
      </c>
      <c r="BG577" s="21">
        <f t="shared" si="353"/>
        <v>9.5238095238095233E-2</v>
      </c>
      <c r="BH577" s="44">
        <f t="shared" si="354"/>
        <v>0.73333333333333328</v>
      </c>
      <c r="BI577" s="42">
        <f t="shared" si="355"/>
        <v>828.57142857142844</v>
      </c>
      <c r="BJ577" s="21">
        <f t="shared" si="356"/>
        <v>-0.17142857142857149</v>
      </c>
      <c r="BK577" s="26">
        <f t="shared" si="357"/>
        <v>3.9434768320736113</v>
      </c>
      <c r="BL577" s="26">
        <f t="shared" si="358"/>
        <v>7.8869536641472227</v>
      </c>
      <c r="BM577" s="16">
        <f t="shared" si="359"/>
        <v>41.406506736772918</v>
      </c>
      <c r="BN577" s="16">
        <f t="shared" si="360"/>
        <v>29.576076240552087</v>
      </c>
      <c r="BO577" s="16">
        <f t="shared" si="361"/>
        <v>61.123890897140981</v>
      </c>
      <c r="BP577" s="16">
        <f t="shared" si="362"/>
        <v>47.321721984883339</v>
      </c>
      <c r="BQ577" s="16">
        <f t="shared" si="363"/>
        <v>13.802168912257642</v>
      </c>
      <c r="BR577" s="1">
        <v>2</v>
      </c>
      <c r="BS577" s="1">
        <v>4</v>
      </c>
      <c r="BT577" s="42">
        <v>19</v>
      </c>
      <c r="BU577" s="42">
        <v>11</v>
      </c>
      <c r="BV577" s="42">
        <v>4</v>
      </c>
      <c r="BW577" s="42">
        <v>8</v>
      </c>
      <c r="BX577" s="42">
        <v>1</v>
      </c>
      <c r="BY577" s="42">
        <v>6</v>
      </c>
      <c r="BZ577" s="1">
        <v>18</v>
      </c>
      <c r="CA577" s="1">
        <v>16</v>
      </c>
      <c r="CB577" s="21">
        <f t="shared" si="364"/>
        <v>0.52941176470588236</v>
      </c>
      <c r="CC577" s="4">
        <v>8.5</v>
      </c>
      <c r="CD577" s="45">
        <f t="shared" si="365"/>
        <v>9.7390260551147847</v>
      </c>
      <c r="CE577" s="26">
        <f t="shared" si="366"/>
        <v>1.8598884066955985</v>
      </c>
      <c r="CF577" s="26">
        <f t="shared" si="367"/>
        <v>5.5796652200867953</v>
      </c>
      <c r="CG577" s="26">
        <f t="shared" si="368"/>
        <v>22.318660880347181</v>
      </c>
      <c r="CH577" s="26">
        <f t="shared" si="369"/>
        <v>26.038437693738377</v>
      </c>
      <c r="CI577" s="26">
        <f t="shared" si="370"/>
        <v>51.146931184128952</v>
      </c>
      <c r="CJ577" s="26">
        <f t="shared" si="371"/>
        <v>47.42715437073776</v>
      </c>
      <c r="CK577" s="16">
        <f t="shared" si="372"/>
        <v>10.08239209886645</v>
      </c>
      <c r="CL577" s="42">
        <v>2</v>
      </c>
      <c r="CM577" s="42">
        <v>6</v>
      </c>
      <c r="CN577" s="42">
        <v>22</v>
      </c>
      <c r="CO577" s="42">
        <v>22</v>
      </c>
      <c r="CP577" s="42">
        <v>14</v>
      </c>
      <c r="CQ577" s="42">
        <v>11</v>
      </c>
      <c r="CR577" s="42">
        <v>12</v>
      </c>
      <c r="CS577" s="42">
        <v>17</v>
      </c>
      <c r="CT577" s="1">
        <v>0</v>
      </c>
      <c r="CU577" s="1">
        <v>0</v>
      </c>
      <c r="CV577" s="42">
        <f t="shared" si="373"/>
        <v>0</v>
      </c>
      <c r="CW577" s="26">
        <f t="shared" si="374"/>
        <v>0</v>
      </c>
      <c r="CX577" s="26">
        <f t="shared" si="375"/>
        <v>0</v>
      </c>
      <c r="CY577" s="26">
        <f t="shared" si="376"/>
        <v>0</v>
      </c>
      <c r="CZ577" s="13">
        <v>2</v>
      </c>
      <c r="DA577" s="13">
        <v>2</v>
      </c>
      <c r="DB577" s="27">
        <v>0.97</v>
      </c>
      <c r="DC577" s="27">
        <v>1.64</v>
      </c>
      <c r="DD577" s="27">
        <v>1.06</v>
      </c>
      <c r="DE577" s="27">
        <v>1.21</v>
      </c>
      <c r="DF577" s="1"/>
      <c r="DG577" s="1"/>
      <c r="DH577" s="21" t="str">
        <f t="shared" si="377"/>
        <v xml:space="preserve"> </v>
      </c>
      <c r="DI577" s="42"/>
      <c r="DJ577" s="42"/>
      <c r="DK577" s="1"/>
      <c r="DL577" s="1"/>
      <c r="DM577" s="1"/>
      <c r="DN577" s="1"/>
      <c r="DO577" s="1"/>
      <c r="DP577" s="1"/>
      <c r="DQ577" s="1"/>
      <c r="DR577" s="42"/>
      <c r="DS577" s="1"/>
      <c r="DT577" s="1"/>
      <c r="DU577" s="1"/>
      <c r="DV577" s="1"/>
      <c r="DW577" s="1"/>
      <c r="DX577" s="13"/>
    </row>
    <row r="578" spans="1:128" ht="25.5" x14ac:dyDescent="0.2">
      <c r="A578" s="13" t="s">
        <v>2110</v>
      </c>
      <c r="B578" s="13" t="s">
        <v>2111</v>
      </c>
      <c r="C578" s="39" t="s">
        <v>3613</v>
      </c>
      <c r="D578" s="1" t="s">
        <v>128</v>
      </c>
      <c r="E578" s="13" t="s">
        <v>328</v>
      </c>
      <c r="F578" s="13">
        <v>82</v>
      </c>
      <c r="G578" s="13">
        <v>13</v>
      </c>
      <c r="H578" s="13">
        <v>17</v>
      </c>
      <c r="I578" s="40">
        <f t="shared" ref="I578:I641" si="378">G578+H578</f>
        <v>30</v>
      </c>
      <c r="J578" s="19">
        <f t="shared" ref="J578:J641" si="379">I578/T578*60</f>
        <v>1.6104260173269431</v>
      </c>
      <c r="K578" s="1">
        <v>11</v>
      </c>
      <c r="L578" s="1">
        <v>10</v>
      </c>
      <c r="M578" s="1">
        <v>4</v>
      </c>
      <c r="N578" s="1">
        <v>138</v>
      </c>
      <c r="O578" s="1">
        <v>42</v>
      </c>
      <c r="P578" s="1">
        <v>65</v>
      </c>
      <c r="Q578" s="1">
        <v>142</v>
      </c>
      <c r="R578" s="15">
        <f t="shared" ref="R578:R641" si="380">IF(N578&gt;0,G578/N578,0)</f>
        <v>9.420289855072464E-2</v>
      </c>
      <c r="S578" s="15">
        <f t="shared" ref="S578:S641" si="381">IF(SUM(N578:P578)&gt;0,G578/SUM(N578:P578),0)</f>
        <v>5.3061224489795916E-2</v>
      </c>
      <c r="T578" s="16">
        <v>1117.7166666666999</v>
      </c>
      <c r="U578" s="16">
        <f t="shared" ref="U578:U641" si="382">T578/F578</f>
        <v>13.630691056910974</v>
      </c>
      <c r="V578" s="16">
        <v>1041.08</v>
      </c>
      <c r="W578" s="16">
        <f t="shared" ref="W578:W641" si="383">V578/F578</f>
        <v>12.696097560975609</v>
      </c>
      <c r="X578" s="16">
        <v>2779.38</v>
      </c>
      <c r="Y578" s="16">
        <f t="shared" ref="Y578:Y641" si="384">X578/F578</f>
        <v>33.894878048780491</v>
      </c>
      <c r="Z578" s="21">
        <f t="shared" ref="Z578:Z641" si="385">W578/(W578+Y578)</f>
        <v>0.2725012171309214</v>
      </c>
      <c r="AA578" s="20">
        <f t="shared" ref="AA578:AA641" si="386">IF(BG578&gt;0,L578/BG578,0)</f>
        <v>137.42857142857142</v>
      </c>
      <c r="AB578">
        <v>29</v>
      </c>
      <c r="AC578" s="1">
        <v>42</v>
      </c>
      <c r="AD578" s="1">
        <v>66</v>
      </c>
      <c r="AE578" s="1">
        <v>20</v>
      </c>
      <c r="AF578" s="1">
        <v>29</v>
      </c>
      <c r="AG578" s="15">
        <f t="shared" ref="AG578:AG641" si="387">IF(K578&gt;0,G578/BR578,0)</f>
        <v>0.37142857142857144</v>
      </c>
      <c r="AH578" s="15">
        <f t="shared" ref="AH578:AH641" si="388">IF(BR578&gt;0,(L578+M578)/BR578,0)</f>
        <v>0.4</v>
      </c>
      <c r="AI578" s="15">
        <f t="shared" ref="AI578:AI641" si="389">AG578+AH578</f>
        <v>0.77142857142857146</v>
      </c>
      <c r="AJ578" s="1">
        <v>397</v>
      </c>
      <c r="AK578" s="21">
        <f t="shared" ref="AK578:AK641" si="390">AJ578/(AJ578+AL578+AN578)</f>
        <v>0.38731707317073172</v>
      </c>
      <c r="AL578" s="1">
        <v>267</v>
      </c>
      <c r="AM578" s="21">
        <f t="shared" ref="AM578:AM641" si="391">AL578/(AJ578+AL578+AN578)</f>
        <v>0.26048780487804879</v>
      </c>
      <c r="AN578" s="1">
        <v>361</v>
      </c>
      <c r="AO578" s="21">
        <f t="shared" ref="AO578:AO641" si="392">AN578/(AJ578+AL578+AN578)</f>
        <v>0.35219512195121949</v>
      </c>
      <c r="AP578" s="21">
        <f t="shared" ref="AP578:AP641" si="393">AJ578/(AJ578+AL578)</f>
        <v>0.59789156626506024</v>
      </c>
      <c r="AQ578" s="1">
        <v>11</v>
      </c>
      <c r="AR578" s="4">
        <v>6.62</v>
      </c>
      <c r="AS578" s="41">
        <v>437</v>
      </c>
      <c r="AT578" s="41">
        <v>360</v>
      </c>
      <c r="AU578" s="41">
        <v>327</v>
      </c>
      <c r="AV578" s="21">
        <f t="shared" ref="AV578:AV641" si="394">AS578/(AS578+AT578)</f>
        <v>0.54830614805520705</v>
      </c>
      <c r="AW578" s="26">
        <v>17.54</v>
      </c>
      <c r="AX578" s="42">
        <v>5</v>
      </c>
      <c r="AY578" s="41">
        <v>0.70699999999999996</v>
      </c>
      <c r="AZ578" s="1">
        <v>5</v>
      </c>
      <c r="BA578" s="43">
        <v>-0.252</v>
      </c>
      <c r="BB578" s="16">
        <v>49.84</v>
      </c>
      <c r="BC578" s="26">
        <v>18.3</v>
      </c>
      <c r="BD578" s="43">
        <v>2.1059999999999999</v>
      </c>
      <c r="BE578" s="43">
        <v>8.14</v>
      </c>
      <c r="BF578" s="16">
        <v>53.4</v>
      </c>
      <c r="BG578" s="21">
        <f t="shared" ref="BG578:BG641" si="395">IF(BR578&gt;0,BR578/(BR578+BT578),0)</f>
        <v>7.2765072765072769E-2</v>
      </c>
      <c r="BH578" s="44">
        <f t="shared" ref="BH578:BH641" si="396">BU578/MAX(1,BS578+BU578)</f>
        <v>0.92244897959183669</v>
      </c>
      <c r="BI578" s="42">
        <f t="shared" ref="BI578:BI641" si="397">BH578*1000+BG578*1000</f>
        <v>995.21405235690952</v>
      </c>
      <c r="BJ578" s="21">
        <f t="shared" ref="BJ578:BJ641" si="398">BG578-(1-BH578)</f>
        <v>-4.7859476430905379E-3</v>
      </c>
      <c r="BK578" s="26">
        <f t="shared" ref="BK578:BK641" si="399">BR578/(W578*F578)*60</f>
        <v>2.0171360510239369</v>
      </c>
      <c r="BL578" s="26">
        <f t="shared" ref="BL578:BL641" si="400">BS578/(W578*F578)*60</f>
        <v>2.1900334268259889</v>
      </c>
      <c r="BM578" s="16">
        <f t="shared" ref="BM578:BM641" si="401">(BR578+BT578)/(W578*F578)*60</f>
        <v>27.72121258692896</v>
      </c>
      <c r="BN578" s="16">
        <f t="shared" ref="BN578:BN641" si="402">(BS578+BU578)/(W578*F578)*60</f>
        <v>28.239904714335115</v>
      </c>
      <c r="BO578" s="16">
        <f t="shared" ref="BO578:BO641" si="403">(BR578+BT578+BV578+BY578)/(W578*F578)*60</f>
        <v>53.540554040035346</v>
      </c>
      <c r="BP578" s="16">
        <f t="shared" ref="BP578:BP641" si="404">(BS578+BU578+BW578+BX578)/(W578*F578)*60</f>
        <v>47.200983593960125</v>
      </c>
      <c r="BQ578" s="16">
        <f t="shared" ref="BQ578:BQ641" si="405">BO578-BP578</f>
        <v>6.3395704460752214</v>
      </c>
      <c r="BR578" s="1">
        <v>35</v>
      </c>
      <c r="BS578" s="1">
        <v>38</v>
      </c>
      <c r="BT578" s="42">
        <v>446</v>
      </c>
      <c r="BU578" s="42">
        <v>452</v>
      </c>
      <c r="BV578" s="42">
        <v>190</v>
      </c>
      <c r="BW578" s="42">
        <v>162</v>
      </c>
      <c r="BX578" s="42">
        <v>167</v>
      </c>
      <c r="BY578" s="42">
        <v>258</v>
      </c>
      <c r="BZ578" s="1">
        <v>459</v>
      </c>
      <c r="CA578" s="1">
        <v>402</v>
      </c>
      <c r="CB578" s="21">
        <f t="shared" ref="CB578:CB641" si="406">BZ578/(BZ578+CA578)</f>
        <v>0.5331010452961672</v>
      </c>
      <c r="CC578" s="4">
        <v>-0.49</v>
      </c>
      <c r="CD578" s="45">
        <f t="shared" ref="CD578:CD641" si="407">BQ578-(-11.91+BE578-BA578+AP578*24)</f>
        <v>-4.4918271442862228</v>
      </c>
      <c r="CE578" s="26">
        <f t="shared" ref="CE578:CE641" si="408">CL578/(Y578*F578)*60</f>
        <v>2.3530427649331864</v>
      </c>
      <c r="CF578" s="26">
        <f t="shared" ref="CF578:CF641" si="409">CM578/(Y578*F578)*60</f>
        <v>2.0292295404010967</v>
      </c>
      <c r="CG578" s="26">
        <f t="shared" ref="CG578:CG641" si="410">(CL578+CN578)/(Y578*F578)*60</f>
        <v>29.207952852794506</v>
      </c>
      <c r="CH578" s="26">
        <f t="shared" ref="CH578:CH641" si="411">(CM578+CO578)/(Y578*F578)*60</f>
        <v>26.941260281069876</v>
      </c>
      <c r="CI578" s="26">
        <f t="shared" ref="CI578:CI641" si="412">(CL578+CN578+CP578+CS578)/(Y578*F578)*60</f>
        <v>53.709820175722641</v>
      </c>
      <c r="CJ578" s="26">
        <f t="shared" ref="CJ578:CJ641" si="413">(CM578+CO578+CQ578+CR578)/(Y578*F578)*60</f>
        <v>47.082442846965868</v>
      </c>
      <c r="CK578" s="16">
        <f t="shared" ref="CK578:CK641" si="414">BQ578-(CI578-CJ578)</f>
        <v>-0.28780688268155075</v>
      </c>
      <c r="CL578" s="42">
        <v>109</v>
      </c>
      <c r="CM578" s="42">
        <v>94</v>
      </c>
      <c r="CN578" s="42">
        <v>1244</v>
      </c>
      <c r="CO578" s="42">
        <v>1154</v>
      </c>
      <c r="CP578" s="42">
        <v>504</v>
      </c>
      <c r="CQ578" s="42">
        <v>438</v>
      </c>
      <c r="CR578" s="42">
        <v>495</v>
      </c>
      <c r="CS578" s="42">
        <v>631</v>
      </c>
      <c r="CT578" s="1">
        <v>7</v>
      </c>
      <c r="CU578" s="1">
        <v>20</v>
      </c>
      <c r="CV578" s="42">
        <f t="shared" ref="CV578:CV641" si="415">CU578-CT578</f>
        <v>13</v>
      </c>
      <c r="CW578" s="26">
        <f t="shared" ref="CW578:CW641" si="416">CT578/(U578*F578)*60</f>
        <v>0.37576607070962009</v>
      </c>
      <c r="CX578" s="26">
        <f t="shared" ref="CX578:CX641" si="417">CU578/(U578*F578)*60</f>
        <v>1.0736173448846289</v>
      </c>
      <c r="CY578" s="26">
        <f t="shared" ref="CY578:CY641" si="418">CV578/(U578*F578)*60</f>
        <v>0.6978512741750087</v>
      </c>
      <c r="CZ578" s="13">
        <v>39</v>
      </c>
      <c r="DA578" s="13">
        <v>37</v>
      </c>
      <c r="DB578" s="27">
        <v>36.979999999999997</v>
      </c>
      <c r="DC578" s="27">
        <v>32.29</v>
      </c>
      <c r="DD578" s="27">
        <v>40.1</v>
      </c>
      <c r="DE578" s="27">
        <v>32.47</v>
      </c>
      <c r="DF578" s="13">
        <v>1</v>
      </c>
      <c r="DG578" s="13">
        <v>7</v>
      </c>
      <c r="DH578" s="21">
        <f t="shared" ref="DH578:DH641" si="419">IF((DF578+DG578)&gt;0,DF578/(DF578+DG578)," ")</f>
        <v>0.125</v>
      </c>
      <c r="DI578" s="42">
        <v>5</v>
      </c>
      <c r="DJ578" s="42">
        <v>0</v>
      </c>
      <c r="DK578" s="13">
        <v>0</v>
      </c>
      <c r="DL578" s="13">
        <v>0</v>
      </c>
      <c r="DM578" s="13">
        <v>0</v>
      </c>
      <c r="DN578" s="13">
        <v>0</v>
      </c>
      <c r="DO578" s="13">
        <v>0</v>
      </c>
      <c r="DP578" s="13">
        <v>0</v>
      </c>
      <c r="DQ578" s="13">
        <v>1</v>
      </c>
      <c r="DR578" s="46">
        <v>1</v>
      </c>
      <c r="DS578" s="13">
        <v>0</v>
      </c>
      <c r="DT578" s="13">
        <v>1</v>
      </c>
      <c r="DU578" s="13">
        <v>-1</v>
      </c>
      <c r="DV578" s="13">
        <v>0</v>
      </c>
      <c r="DW578" s="13">
        <v>0</v>
      </c>
      <c r="DX578" s="13">
        <v>0</v>
      </c>
    </row>
    <row r="579" spans="1:128" ht="25.5" x14ac:dyDescent="0.2">
      <c r="A579" s="13" t="s">
        <v>496</v>
      </c>
      <c r="B579" s="13" t="s">
        <v>2114</v>
      </c>
      <c r="C579" s="39" t="s">
        <v>3614</v>
      </c>
      <c r="D579" s="1" t="s">
        <v>243</v>
      </c>
      <c r="E579" s="13" t="s">
        <v>129</v>
      </c>
      <c r="F579" s="13">
        <v>60</v>
      </c>
      <c r="G579" s="13">
        <v>6</v>
      </c>
      <c r="H579" s="13">
        <v>5</v>
      </c>
      <c r="I579" s="40">
        <f t="shared" si="378"/>
        <v>11</v>
      </c>
      <c r="J579" s="19">
        <f t="shared" si="379"/>
        <v>1.0119078039556912</v>
      </c>
      <c r="K579" s="1">
        <v>5</v>
      </c>
      <c r="L579" s="1">
        <v>1</v>
      </c>
      <c r="M579" s="1">
        <v>3</v>
      </c>
      <c r="N579" s="1">
        <v>56</v>
      </c>
      <c r="O579" s="1">
        <v>18</v>
      </c>
      <c r="P579" s="1">
        <v>13</v>
      </c>
      <c r="Q579" s="1">
        <v>41</v>
      </c>
      <c r="R579" s="15">
        <f t="shared" si="380"/>
        <v>0.10714285714285714</v>
      </c>
      <c r="S579" s="15">
        <f t="shared" si="381"/>
        <v>6.8965517241379309E-2</v>
      </c>
      <c r="T579" s="16">
        <v>652.23333333330004</v>
      </c>
      <c r="U579" s="16">
        <f t="shared" si="382"/>
        <v>10.870555555555001</v>
      </c>
      <c r="V579" s="16">
        <v>626.16999999999996</v>
      </c>
      <c r="W579" s="16">
        <f t="shared" si="383"/>
        <v>10.436166666666667</v>
      </c>
      <c r="X579" s="16">
        <v>2248.44</v>
      </c>
      <c r="Y579" s="16">
        <f t="shared" si="384"/>
        <v>37.474000000000004</v>
      </c>
      <c r="Z579" s="21">
        <f t="shared" si="385"/>
        <v>0.21782780968548776</v>
      </c>
      <c r="AA579" s="20">
        <f t="shared" si="386"/>
        <v>15.125</v>
      </c>
      <c r="AB579">
        <v>24</v>
      </c>
      <c r="AC579" s="1">
        <v>102</v>
      </c>
      <c r="AD579" s="1">
        <v>55</v>
      </c>
      <c r="AE579" s="1">
        <v>10</v>
      </c>
      <c r="AF579" s="1">
        <v>6</v>
      </c>
      <c r="AG579" s="15">
        <f t="shared" si="387"/>
        <v>0.375</v>
      </c>
      <c r="AH579" s="15">
        <f t="shared" si="388"/>
        <v>0.25</v>
      </c>
      <c r="AI579" s="15">
        <f t="shared" si="389"/>
        <v>0.625</v>
      </c>
      <c r="AJ579" s="1">
        <v>78</v>
      </c>
      <c r="AK579" s="21">
        <f t="shared" si="390"/>
        <v>0.11890243902439024</v>
      </c>
      <c r="AL579" s="1">
        <v>372</v>
      </c>
      <c r="AM579" s="21">
        <f t="shared" si="391"/>
        <v>0.56707317073170727</v>
      </c>
      <c r="AN579" s="1">
        <v>206</v>
      </c>
      <c r="AO579" s="21">
        <f t="shared" si="392"/>
        <v>0.31402439024390244</v>
      </c>
      <c r="AP579" s="21">
        <f t="shared" si="393"/>
        <v>0.17333333333333334</v>
      </c>
      <c r="AQ579" s="1">
        <v>2</v>
      </c>
      <c r="AR579" s="4">
        <v>-43.89</v>
      </c>
      <c r="AS579" s="41">
        <v>215</v>
      </c>
      <c r="AT579" s="41">
        <v>291</v>
      </c>
      <c r="AU579" s="41">
        <v>187</v>
      </c>
      <c r="AV579" s="21">
        <f t="shared" si="394"/>
        <v>0.42490118577075098</v>
      </c>
      <c r="AW579" s="26">
        <v>17.48</v>
      </c>
      <c r="AX579" s="42">
        <v>5</v>
      </c>
      <c r="AY579" s="41">
        <v>1.256</v>
      </c>
      <c r="AZ579" s="1">
        <v>2</v>
      </c>
      <c r="BA579" s="43">
        <v>0.98299999999999998</v>
      </c>
      <c r="BB579" s="16">
        <v>50.01</v>
      </c>
      <c r="BC579" s="26">
        <v>17.440000000000001</v>
      </c>
      <c r="BD579" s="43">
        <v>-8.5459999999999994</v>
      </c>
      <c r="BE579" s="43">
        <v>-0.97899999999999998</v>
      </c>
      <c r="BF579" s="16">
        <v>49.91</v>
      </c>
      <c r="BG579" s="21">
        <f t="shared" si="395"/>
        <v>6.6115702479338845E-2</v>
      </c>
      <c r="BH579" s="44">
        <f t="shared" si="396"/>
        <v>0.94314381270903014</v>
      </c>
      <c r="BI579" s="42">
        <f t="shared" si="397"/>
        <v>1009.2595151883691</v>
      </c>
      <c r="BJ579" s="21">
        <f t="shared" si="398"/>
        <v>9.259515188368983E-3</v>
      </c>
      <c r="BK579" s="26">
        <f t="shared" si="399"/>
        <v>1.5331299806761745</v>
      </c>
      <c r="BL579" s="26">
        <f t="shared" si="400"/>
        <v>1.6289506044684352</v>
      </c>
      <c r="BM579" s="16">
        <f t="shared" si="401"/>
        <v>23.188590957727136</v>
      </c>
      <c r="BN579" s="16">
        <f t="shared" si="402"/>
        <v>28.650366513886006</v>
      </c>
      <c r="BO579" s="16">
        <f t="shared" si="403"/>
        <v>42.352715716179311</v>
      </c>
      <c r="BP579" s="16">
        <f t="shared" si="404"/>
        <v>55.288499928134534</v>
      </c>
      <c r="BQ579" s="16">
        <f t="shared" si="405"/>
        <v>-12.935784211955223</v>
      </c>
      <c r="BR579" s="1">
        <v>16</v>
      </c>
      <c r="BS579" s="1">
        <v>17</v>
      </c>
      <c r="BT579" s="42">
        <v>226</v>
      </c>
      <c r="BU579" s="42">
        <v>282</v>
      </c>
      <c r="BV579" s="42">
        <v>81</v>
      </c>
      <c r="BW579" s="42">
        <v>105</v>
      </c>
      <c r="BX579" s="42">
        <v>173</v>
      </c>
      <c r="BY579" s="42">
        <v>119</v>
      </c>
      <c r="BZ579" s="1">
        <v>177</v>
      </c>
      <c r="CA579" s="1">
        <v>237</v>
      </c>
      <c r="CB579" s="21">
        <f t="shared" si="406"/>
        <v>0.42753623188405798</v>
      </c>
      <c r="CC579" s="4">
        <v>-13.73</v>
      </c>
      <c r="CD579" s="45">
        <f t="shared" si="407"/>
        <v>-3.2237842119552234</v>
      </c>
      <c r="CE579" s="26">
        <f t="shared" si="408"/>
        <v>2.9353685221753749</v>
      </c>
      <c r="CF579" s="26">
        <f t="shared" si="409"/>
        <v>2.2148689758232374</v>
      </c>
      <c r="CG579" s="26">
        <f t="shared" si="410"/>
        <v>35.037626087420612</v>
      </c>
      <c r="CH579" s="26">
        <f t="shared" si="411"/>
        <v>28.339648823184074</v>
      </c>
      <c r="CI579" s="26">
        <f t="shared" si="412"/>
        <v>64.925014676842608</v>
      </c>
      <c r="CJ579" s="26">
        <f t="shared" si="413"/>
        <v>52.543096546939211</v>
      </c>
      <c r="CK579" s="16">
        <f t="shared" si="414"/>
        <v>-25.31770234185862</v>
      </c>
      <c r="CL579" s="42">
        <v>110</v>
      </c>
      <c r="CM579" s="42">
        <v>83</v>
      </c>
      <c r="CN579" s="42">
        <v>1203</v>
      </c>
      <c r="CO579" s="42">
        <v>979</v>
      </c>
      <c r="CP579" s="42">
        <v>501</v>
      </c>
      <c r="CQ579" s="42">
        <v>410</v>
      </c>
      <c r="CR579" s="42">
        <v>497</v>
      </c>
      <c r="CS579" s="42">
        <v>619</v>
      </c>
      <c r="CT579" s="1">
        <v>3</v>
      </c>
      <c r="CU579" s="1">
        <v>9</v>
      </c>
      <c r="CV579" s="42">
        <f t="shared" si="415"/>
        <v>6</v>
      </c>
      <c r="CW579" s="26">
        <f t="shared" si="416"/>
        <v>0.27597485562427942</v>
      </c>
      <c r="CX579" s="26">
        <f t="shared" si="417"/>
        <v>0.82792456687283833</v>
      </c>
      <c r="CY579" s="26">
        <f t="shared" si="418"/>
        <v>0.55194971124855885</v>
      </c>
      <c r="CZ579" s="13">
        <v>16</v>
      </c>
      <c r="DA579" s="13">
        <v>20</v>
      </c>
      <c r="DB579" s="27">
        <v>25.29</v>
      </c>
      <c r="DC579" s="27">
        <v>19.829999999999998</v>
      </c>
      <c r="DD579" s="27">
        <v>23.61</v>
      </c>
      <c r="DE579" s="27">
        <v>19.52</v>
      </c>
      <c r="DF579" s="13">
        <v>3</v>
      </c>
      <c r="DG579" s="13">
        <v>5</v>
      </c>
      <c r="DH579" s="21">
        <f t="shared" si="419"/>
        <v>0.375</v>
      </c>
      <c r="DI579" s="42"/>
      <c r="DJ579" s="42"/>
      <c r="DK579" s="1"/>
      <c r="DL579" s="1"/>
      <c r="DM579" s="1"/>
      <c r="DN579" s="1"/>
      <c r="DO579" s="1"/>
      <c r="DP579" s="1"/>
      <c r="DQ579" s="13">
        <v>2</v>
      </c>
      <c r="DR579" s="46">
        <v>0</v>
      </c>
      <c r="DS579" s="13">
        <v>0</v>
      </c>
      <c r="DT579" s="13">
        <v>0</v>
      </c>
      <c r="DU579" s="13">
        <v>0</v>
      </c>
      <c r="DV579" s="13">
        <v>0</v>
      </c>
      <c r="DW579" s="13">
        <v>0</v>
      </c>
      <c r="DX579" s="13">
        <v>0</v>
      </c>
    </row>
    <row r="580" spans="1:128" ht="25.5" x14ac:dyDescent="0.2">
      <c r="A580" s="13" t="s">
        <v>2116</v>
      </c>
      <c r="B580" s="13" t="s">
        <v>2117</v>
      </c>
      <c r="C580" s="39" t="s">
        <v>3615</v>
      </c>
      <c r="D580" s="1" t="s">
        <v>190</v>
      </c>
      <c r="E580" s="13" t="s">
        <v>146</v>
      </c>
      <c r="F580" s="13">
        <v>13</v>
      </c>
      <c r="G580" s="13">
        <v>1</v>
      </c>
      <c r="H580" s="13">
        <v>1</v>
      </c>
      <c r="I580" s="40">
        <f t="shared" si="378"/>
        <v>2</v>
      </c>
      <c r="J580" s="19">
        <f t="shared" si="379"/>
        <v>1.2238653748087711</v>
      </c>
      <c r="K580" s="1">
        <v>1</v>
      </c>
      <c r="L580" s="1">
        <v>1</v>
      </c>
      <c r="M580" s="1">
        <v>0</v>
      </c>
      <c r="N580" s="1">
        <v>16</v>
      </c>
      <c r="O580" s="1">
        <v>3</v>
      </c>
      <c r="P580" s="1">
        <v>3</v>
      </c>
      <c r="Q580" s="1">
        <v>14</v>
      </c>
      <c r="R580" s="15">
        <f t="shared" si="380"/>
        <v>6.25E-2</v>
      </c>
      <c r="S580" s="15">
        <f t="shared" si="381"/>
        <v>4.5454545454545456E-2</v>
      </c>
      <c r="T580" s="16">
        <v>98.05</v>
      </c>
      <c r="U580" s="16">
        <f t="shared" si="382"/>
        <v>7.5423076923076922</v>
      </c>
      <c r="V580" s="16">
        <v>101.57</v>
      </c>
      <c r="W580" s="16">
        <f t="shared" si="383"/>
        <v>7.8130769230769221</v>
      </c>
      <c r="X580" s="16">
        <v>518.44000000000005</v>
      </c>
      <c r="Y580" s="16">
        <f t="shared" si="384"/>
        <v>39.880000000000003</v>
      </c>
      <c r="Z580" s="21">
        <f t="shared" si="385"/>
        <v>0.1638199383880905</v>
      </c>
      <c r="AA580" s="20">
        <f t="shared" si="386"/>
        <v>13</v>
      </c>
      <c r="AB580">
        <v>0</v>
      </c>
      <c r="AC580" s="1">
        <v>35</v>
      </c>
      <c r="AD580" s="1">
        <v>18</v>
      </c>
      <c r="AE580" s="1">
        <v>1</v>
      </c>
      <c r="AF580" s="1">
        <v>3</v>
      </c>
      <c r="AG580" s="15">
        <f t="shared" si="387"/>
        <v>0.25</v>
      </c>
      <c r="AH580" s="15">
        <f t="shared" si="388"/>
        <v>0.25</v>
      </c>
      <c r="AI580" s="15">
        <f t="shared" si="389"/>
        <v>0.5</v>
      </c>
      <c r="AJ580" s="1">
        <v>37</v>
      </c>
      <c r="AK580" s="21">
        <f t="shared" si="390"/>
        <v>0.34579439252336447</v>
      </c>
      <c r="AL580" s="1">
        <v>24</v>
      </c>
      <c r="AM580" s="21">
        <f t="shared" si="391"/>
        <v>0.22429906542056074</v>
      </c>
      <c r="AN580" s="1">
        <v>46</v>
      </c>
      <c r="AO580" s="21">
        <f t="shared" si="392"/>
        <v>0.42990654205607476</v>
      </c>
      <c r="AP580" s="21">
        <f t="shared" si="393"/>
        <v>0.60655737704918034</v>
      </c>
      <c r="AQ580" s="1">
        <v>13</v>
      </c>
      <c r="AR580" s="4">
        <v>7.66</v>
      </c>
      <c r="AS580" s="41">
        <v>49</v>
      </c>
      <c r="AT580" s="41">
        <v>36</v>
      </c>
      <c r="AU580" s="41">
        <v>36</v>
      </c>
      <c r="AV580" s="21">
        <f t="shared" si="394"/>
        <v>0.57647058823529407</v>
      </c>
      <c r="AW580" s="26">
        <v>16.36</v>
      </c>
      <c r="AX580" s="42">
        <v>14</v>
      </c>
      <c r="AY580" s="41">
        <v>-2.8769999999999998</v>
      </c>
      <c r="AZ580" s="1">
        <v>14</v>
      </c>
      <c r="BA580" s="43">
        <v>-3.8180000000000001</v>
      </c>
      <c r="BB580" s="16">
        <v>49.17</v>
      </c>
      <c r="BC580" s="26">
        <v>16.02</v>
      </c>
      <c r="BD580" s="43">
        <v>-2.169</v>
      </c>
      <c r="BE580" s="43">
        <v>0.91300000000000003</v>
      </c>
      <c r="BF580" s="16">
        <v>48.86</v>
      </c>
      <c r="BG580" s="21">
        <f t="shared" si="395"/>
        <v>7.6923076923076927E-2</v>
      </c>
      <c r="BH580" s="44">
        <f t="shared" si="396"/>
        <v>1</v>
      </c>
      <c r="BI580" s="42">
        <f t="shared" si="397"/>
        <v>1076.9230769230769</v>
      </c>
      <c r="BJ580" s="21">
        <f t="shared" si="398"/>
        <v>7.6923076923076927E-2</v>
      </c>
      <c r="BK580" s="26">
        <f t="shared" si="399"/>
        <v>2.3629024318204199</v>
      </c>
      <c r="BL580" s="26">
        <f t="shared" si="400"/>
        <v>0</v>
      </c>
      <c r="BM580" s="16">
        <f t="shared" si="401"/>
        <v>30.717731613665457</v>
      </c>
      <c r="BN580" s="16">
        <f t="shared" si="402"/>
        <v>25.991926750024618</v>
      </c>
      <c r="BO580" s="16">
        <f t="shared" si="403"/>
        <v>51.393127892094121</v>
      </c>
      <c r="BP580" s="16">
        <f t="shared" si="404"/>
        <v>43.713694988677766</v>
      </c>
      <c r="BQ580" s="16">
        <f t="shared" si="405"/>
        <v>7.6794329034163553</v>
      </c>
      <c r="BR580" s="1">
        <v>4</v>
      </c>
      <c r="BS580" s="1">
        <v>0</v>
      </c>
      <c r="BT580" s="42">
        <v>48</v>
      </c>
      <c r="BU580" s="42">
        <v>44</v>
      </c>
      <c r="BV580" s="42">
        <v>10</v>
      </c>
      <c r="BW580" s="42">
        <v>10</v>
      </c>
      <c r="BX580" s="42">
        <v>20</v>
      </c>
      <c r="BY580" s="42">
        <v>25</v>
      </c>
      <c r="BZ580" s="1">
        <v>33</v>
      </c>
      <c r="CA580" s="1">
        <v>28</v>
      </c>
      <c r="CB580" s="21">
        <f t="shared" si="406"/>
        <v>0.54098360655737709</v>
      </c>
      <c r="CC580" s="4">
        <v>0.73</v>
      </c>
      <c r="CD580" s="45">
        <f t="shared" si="407"/>
        <v>0.30105585423602754</v>
      </c>
      <c r="CE580" s="26">
        <f t="shared" si="408"/>
        <v>2.5460998379754645</v>
      </c>
      <c r="CF580" s="26">
        <f t="shared" si="409"/>
        <v>2.4303680271583978</v>
      </c>
      <c r="CG580" s="26">
        <f t="shared" si="410"/>
        <v>27.081243731193581</v>
      </c>
      <c r="CH580" s="26">
        <f t="shared" si="411"/>
        <v>26.618316487925313</v>
      </c>
      <c r="CI580" s="26">
        <f t="shared" si="412"/>
        <v>52.773705732582357</v>
      </c>
      <c r="CJ580" s="26">
        <f t="shared" si="413"/>
        <v>52.773705732582357</v>
      </c>
      <c r="CK580" s="16">
        <f t="shared" si="414"/>
        <v>7.6794329034163553</v>
      </c>
      <c r="CL580" s="42">
        <v>22</v>
      </c>
      <c r="CM580" s="42">
        <v>21</v>
      </c>
      <c r="CN580" s="42">
        <v>212</v>
      </c>
      <c r="CO580" s="42">
        <v>209</v>
      </c>
      <c r="CP580" s="42">
        <v>101</v>
      </c>
      <c r="CQ580" s="42">
        <v>87</v>
      </c>
      <c r="CR580" s="42">
        <v>139</v>
      </c>
      <c r="CS580" s="42">
        <v>121</v>
      </c>
      <c r="CT580" s="1">
        <v>2</v>
      </c>
      <c r="CU580" s="1">
        <v>2</v>
      </c>
      <c r="CV580" s="42">
        <f t="shared" si="415"/>
        <v>0</v>
      </c>
      <c r="CW580" s="26">
        <f t="shared" si="416"/>
        <v>1.2238653748087711</v>
      </c>
      <c r="CX580" s="26">
        <f t="shared" si="417"/>
        <v>1.2238653748087711</v>
      </c>
      <c r="CY580" s="26">
        <f t="shared" si="418"/>
        <v>0</v>
      </c>
      <c r="CZ580" s="13">
        <v>4</v>
      </c>
      <c r="DA580" s="13">
        <v>2</v>
      </c>
      <c r="DB580" s="27">
        <v>3.24</v>
      </c>
      <c r="DC580" s="27">
        <v>3.08</v>
      </c>
      <c r="DD580" s="27">
        <v>3.39</v>
      </c>
      <c r="DE580" s="27">
        <v>3.45</v>
      </c>
      <c r="DF580" s="13">
        <v>1</v>
      </c>
      <c r="DG580" s="13">
        <v>1</v>
      </c>
      <c r="DH580" s="21">
        <f t="shared" si="419"/>
        <v>0.5</v>
      </c>
      <c r="DI580" s="42">
        <v>1</v>
      </c>
      <c r="DJ580" s="42">
        <v>0</v>
      </c>
      <c r="DK580" s="13">
        <v>0</v>
      </c>
      <c r="DL580" s="13">
        <v>0</v>
      </c>
      <c r="DM580" s="13">
        <v>0</v>
      </c>
      <c r="DN580" s="13">
        <v>0</v>
      </c>
      <c r="DO580" s="13">
        <v>0</v>
      </c>
      <c r="DP580" s="13">
        <v>0</v>
      </c>
      <c r="DQ580" s="1"/>
      <c r="DR580" s="42"/>
      <c r="DS580" s="1"/>
      <c r="DT580" s="1"/>
      <c r="DU580" s="1"/>
      <c r="DV580" s="1"/>
      <c r="DW580" s="1"/>
      <c r="DX580" s="13"/>
    </row>
    <row r="581" spans="1:128" ht="25.5" x14ac:dyDescent="0.2">
      <c r="A581" s="13" t="s">
        <v>927</v>
      </c>
      <c r="B581" s="13" t="s">
        <v>2117</v>
      </c>
      <c r="C581" s="39" t="s">
        <v>3616</v>
      </c>
      <c r="D581" s="1" t="s">
        <v>302</v>
      </c>
      <c r="E581" s="13" t="s">
        <v>173</v>
      </c>
      <c r="F581" s="13">
        <v>9</v>
      </c>
      <c r="G581" s="13">
        <v>0</v>
      </c>
      <c r="H581" s="13">
        <v>1</v>
      </c>
      <c r="I581" s="40">
        <f t="shared" si="378"/>
        <v>1</v>
      </c>
      <c r="J581" s="19">
        <f t="shared" si="379"/>
        <v>0.52310374891020051</v>
      </c>
      <c r="K581" s="1">
        <v>0</v>
      </c>
      <c r="L581" s="1">
        <v>1</v>
      </c>
      <c r="M581" s="1">
        <v>0</v>
      </c>
      <c r="N581" s="1">
        <v>3</v>
      </c>
      <c r="O581" s="1">
        <v>0</v>
      </c>
      <c r="P581" s="1">
        <v>1</v>
      </c>
      <c r="Q581" s="1">
        <v>0</v>
      </c>
      <c r="R581" s="15">
        <f t="shared" si="380"/>
        <v>0</v>
      </c>
      <c r="S581" s="15">
        <f t="shared" si="381"/>
        <v>0</v>
      </c>
      <c r="T581" s="16">
        <v>114.7</v>
      </c>
      <c r="U581" s="16">
        <f t="shared" si="382"/>
        <v>12.744444444444445</v>
      </c>
      <c r="V581" s="16">
        <v>115.72</v>
      </c>
      <c r="W581" s="16">
        <f t="shared" si="383"/>
        <v>12.857777777777777</v>
      </c>
      <c r="X581" s="16">
        <v>330.22</v>
      </c>
      <c r="Y581" s="16">
        <f t="shared" si="384"/>
        <v>36.691111111111113</v>
      </c>
      <c r="Z581" s="21">
        <f t="shared" si="385"/>
        <v>0.25949679329057718</v>
      </c>
      <c r="AA581" s="20">
        <f t="shared" si="386"/>
        <v>16</v>
      </c>
      <c r="AB581">
        <v>12</v>
      </c>
      <c r="AC581" s="1">
        <v>33</v>
      </c>
      <c r="AD581" s="1">
        <v>14</v>
      </c>
      <c r="AE581" s="1">
        <v>3</v>
      </c>
      <c r="AF581" s="1">
        <v>0</v>
      </c>
      <c r="AG581" s="15">
        <f t="shared" si="387"/>
        <v>0</v>
      </c>
      <c r="AH581" s="15">
        <f t="shared" si="388"/>
        <v>0.33333333333333331</v>
      </c>
      <c r="AI581" s="15">
        <f t="shared" si="389"/>
        <v>0.33333333333333331</v>
      </c>
      <c r="AJ581" s="1">
        <v>42</v>
      </c>
      <c r="AK581" s="21">
        <f t="shared" si="390"/>
        <v>0.38532110091743121</v>
      </c>
      <c r="AL581" s="1">
        <v>31</v>
      </c>
      <c r="AM581" s="21">
        <f t="shared" si="391"/>
        <v>0.28440366972477066</v>
      </c>
      <c r="AN581" s="1">
        <v>36</v>
      </c>
      <c r="AO581" s="21">
        <f t="shared" si="392"/>
        <v>0.33027522935779818</v>
      </c>
      <c r="AP581" s="21">
        <f t="shared" si="393"/>
        <v>0.57534246575342463</v>
      </c>
      <c r="AQ581" s="1">
        <v>6</v>
      </c>
      <c r="AR581" s="4">
        <v>9.1199999999999992</v>
      </c>
      <c r="AS581" s="41">
        <v>44</v>
      </c>
      <c r="AT581" s="41">
        <v>36</v>
      </c>
      <c r="AU581" s="41">
        <v>37</v>
      </c>
      <c r="AV581" s="21">
        <f t="shared" si="394"/>
        <v>0.55000000000000004</v>
      </c>
      <c r="AW581" s="26">
        <v>16.89</v>
      </c>
      <c r="AX581" s="42">
        <v>8</v>
      </c>
      <c r="AY581" s="41">
        <v>-0.21299999999999999</v>
      </c>
      <c r="AZ581" s="1">
        <v>8</v>
      </c>
      <c r="BA581" s="43">
        <v>-4.54</v>
      </c>
      <c r="BB581" s="16">
        <v>48.07</v>
      </c>
      <c r="BC581" s="26">
        <v>15.62</v>
      </c>
      <c r="BD581" s="43">
        <v>-1.6990000000000001</v>
      </c>
      <c r="BE581" s="43">
        <v>0.72</v>
      </c>
      <c r="BF581" s="16">
        <v>51.01</v>
      </c>
      <c r="BG581" s="21">
        <f t="shared" si="395"/>
        <v>6.25E-2</v>
      </c>
      <c r="BH581" s="44">
        <f t="shared" si="396"/>
        <v>0.86792452830188682</v>
      </c>
      <c r="BI581" s="42">
        <f t="shared" si="397"/>
        <v>930.42452830188677</v>
      </c>
      <c r="BJ581" s="21">
        <f t="shared" si="398"/>
        <v>-6.9575471698113178E-2</v>
      </c>
      <c r="BK581" s="26">
        <f t="shared" si="399"/>
        <v>1.5554787417905289</v>
      </c>
      <c r="BL581" s="26">
        <f t="shared" si="400"/>
        <v>3.629450397511234</v>
      </c>
      <c r="BM581" s="16">
        <f t="shared" si="401"/>
        <v>24.887659868648463</v>
      </c>
      <c r="BN581" s="16">
        <f t="shared" si="402"/>
        <v>27.480124438299342</v>
      </c>
      <c r="BO581" s="16">
        <f t="shared" si="403"/>
        <v>40.442447286553751</v>
      </c>
      <c r="BP581" s="16">
        <f t="shared" si="404"/>
        <v>57.034220532319395</v>
      </c>
      <c r="BQ581" s="16">
        <f t="shared" si="405"/>
        <v>-16.591773245765644</v>
      </c>
      <c r="BR581" s="1">
        <v>3</v>
      </c>
      <c r="BS581" s="1">
        <v>7</v>
      </c>
      <c r="BT581" s="42">
        <v>45</v>
      </c>
      <c r="BU581" s="42">
        <v>46</v>
      </c>
      <c r="BV581" s="42">
        <v>12</v>
      </c>
      <c r="BW581" s="42">
        <v>24</v>
      </c>
      <c r="BX581" s="42">
        <v>33</v>
      </c>
      <c r="BY581" s="42">
        <v>18</v>
      </c>
      <c r="BZ581" s="1">
        <v>40</v>
      </c>
      <c r="CA581" s="1">
        <v>52</v>
      </c>
      <c r="CB581" s="21">
        <f t="shared" si="406"/>
        <v>0.43478260869565216</v>
      </c>
      <c r="CC581" s="4">
        <v>-6.92</v>
      </c>
      <c r="CD581" s="45">
        <f t="shared" si="407"/>
        <v>-23.749992423847836</v>
      </c>
      <c r="CE581" s="26">
        <f t="shared" si="408"/>
        <v>3.2705469081218581</v>
      </c>
      <c r="CF581" s="26">
        <f t="shared" si="409"/>
        <v>1.8169705045121431</v>
      </c>
      <c r="CG581" s="26">
        <f t="shared" si="410"/>
        <v>28.708133971291861</v>
      </c>
      <c r="CH581" s="26">
        <f t="shared" si="411"/>
        <v>33.613954333474652</v>
      </c>
      <c r="CI581" s="26">
        <f t="shared" si="412"/>
        <v>48.513112470474226</v>
      </c>
      <c r="CJ581" s="26">
        <f t="shared" si="413"/>
        <v>55.780994488522794</v>
      </c>
      <c r="CK581" s="16">
        <f t="shared" si="414"/>
        <v>-9.3238912277170769</v>
      </c>
      <c r="CL581" s="42">
        <v>18</v>
      </c>
      <c r="CM581" s="42">
        <v>10</v>
      </c>
      <c r="CN581" s="42">
        <v>140</v>
      </c>
      <c r="CO581" s="42">
        <v>175</v>
      </c>
      <c r="CP581" s="42">
        <v>50</v>
      </c>
      <c r="CQ581" s="42">
        <v>54</v>
      </c>
      <c r="CR581" s="42">
        <v>68</v>
      </c>
      <c r="CS581" s="42">
        <v>59</v>
      </c>
      <c r="CT581" s="1">
        <v>0</v>
      </c>
      <c r="CU581" s="1">
        <v>0</v>
      </c>
      <c r="CV581" s="42">
        <f t="shared" si="415"/>
        <v>0</v>
      </c>
      <c r="CW581" s="26">
        <f t="shared" si="416"/>
        <v>0</v>
      </c>
      <c r="CX581" s="26">
        <f t="shared" si="417"/>
        <v>0</v>
      </c>
      <c r="CY581" s="26">
        <f t="shared" si="418"/>
        <v>0</v>
      </c>
      <c r="CZ581" s="13">
        <v>4</v>
      </c>
      <c r="DA581" s="13">
        <v>5</v>
      </c>
      <c r="DB581" s="27">
        <v>3.94</v>
      </c>
      <c r="DC581" s="27">
        <v>4.1500000000000004</v>
      </c>
      <c r="DD581" s="27">
        <v>4.0199999999999996</v>
      </c>
      <c r="DE581" s="27">
        <v>3.98</v>
      </c>
      <c r="DF581" s="1"/>
      <c r="DG581" s="1"/>
      <c r="DH581" s="21" t="str">
        <f t="shared" si="419"/>
        <v xml:space="preserve"> </v>
      </c>
      <c r="DI581" s="42"/>
      <c r="DJ581" s="42"/>
      <c r="DK581" s="1"/>
      <c r="DL581" s="1"/>
      <c r="DM581" s="1"/>
      <c r="DN581" s="1"/>
      <c r="DO581" s="1"/>
      <c r="DP581" s="1"/>
      <c r="DQ581" s="1"/>
      <c r="DR581" s="42"/>
      <c r="DS581" s="1"/>
      <c r="DT581" s="1"/>
      <c r="DU581" s="1"/>
      <c r="DV581" s="1"/>
      <c r="DW581" s="1"/>
      <c r="DX581" s="13"/>
    </row>
    <row r="582" spans="1:128" x14ac:dyDescent="0.2">
      <c r="A582" s="13" t="s">
        <v>496</v>
      </c>
      <c r="B582" s="13" t="s">
        <v>2121</v>
      </c>
      <c r="C582" s="39" t="s">
        <v>3617</v>
      </c>
      <c r="D582" s="1" t="s">
        <v>584</v>
      </c>
      <c r="E582" s="13" t="s">
        <v>146</v>
      </c>
      <c r="F582" s="13">
        <v>11</v>
      </c>
      <c r="G582" s="13">
        <v>0</v>
      </c>
      <c r="H582" s="13">
        <v>1</v>
      </c>
      <c r="I582" s="40">
        <f t="shared" si="378"/>
        <v>1</v>
      </c>
      <c r="J582" s="19">
        <f t="shared" si="379"/>
        <v>0.74611398963699638</v>
      </c>
      <c r="K582" s="1">
        <v>0</v>
      </c>
      <c r="L582" s="1">
        <v>1</v>
      </c>
      <c r="M582" s="1">
        <v>0</v>
      </c>
      <c r="N582" s="1">
        <v>6</v>
      </c>
      <c r="O582" s="1">
        <v>5</v>
      </c>
      <c r="P582" s="1">
        <v>4</v>
      </c>
      <c r="Q582" s="1">
        <v>5</v>
      </c>
      <c r="R582" s="15">
        <f t="shared" si="380"/>
        <v>0</v>
      </c>
      <c r="S582" s="15">
        <f t="shared" si="381"/>
        <v>0</v>
      </c>
      <c r="T582" s="16">
        <v>80.416666666699996</v>
      </c>
      <c r="U582" s="16">
        <f t="shared" si="382"/>
        <v>7.3106060606090901</v>
      </c>
      <c r="V582" s="16">
        <v>79.81</v>
      </c>
      <c r="W582" s="16">
        <f t="shared" si="383"/>
        <v>7.2554545454545458</v>
      </c>
      <c r="X582" s="16">
        <v>450.74</v>
      </c>
      <c r="Y582" s="16">
        <f t="shared" si="384"/>
        <v>40.976363636363637</v>
      </c>
      <c r="Z582" s="21">
        <f t="shared" si="385"/>
        <v>0.15042880030157385</v>
      </c>
      <c r="AA582" s="20">
        <f t="shared" si="386"/>
        <v>14.5</v>
      </c>
      <c r="AB582">
        <v>0</v>
      </c>
      <c r="AC582" s="1">
        <v>14</v>
      </c>
      <c r="AD582" s="1">
        <v>11</v>
      </c>
      <c r="AE582" s="1">
        <v>4</v>
      </c>
      <c r="AF582" s="1">
        <v>8</v>
      </c>
      <c r="AG582" s="15">
        <f t="shared" si="387"/>
        <v>0</v>
      </c>
      <c r="AH582" s="15">
        <f t="shared" si="388"/>
        <v>0.5</v>
      </c>
      <c r="AI582" s="15">
        <f t="shared" si="389"/>
        <v>0.5</v>
      </c>
      <c r="AJ582" s="1">
        <v>26</v>
      </c>
      <c r="AK582" s="21">
        <f t="shared" si="390"/>
        <v>0.41269841269841268</v>
      </c>
      <c r="AL582" s="1">
        <v>10</v>
      </c>
      <c r="AM582" s="21">
        <f t="shared" si="391"/>
        <v>0.15873015873015872</v>
      </c>
      <c r="AN582" s="1">
        <v>27</v>
      </c>
      <c r="AO582" s="21">
        <f t="shared" si="392"/>
        <v>0.42857142857142855</v>
      </c>
      <c r="AP582" s="21">
        <f t="shared" si="393"/>
        <v>0.72222222222222221</v>
      </c>
      <c r="AQ582" s="1">
        <v>16</v>
      </c>
      <c r="AR582" s="4">
        <v>22.05</v>
      </c>
      <c r="AS582" s="41">
        <v>28</v>
      </c>
      <c r="AT582" s="41">
        <v>30</v>
      </c>
      <c r="AU582" s="41">
        <v>19</v>
      </c>
      <c r="AV582" s="21">
        <f t="shared" si="394"/>
        <v>0.48275862068965519</v>
      </c>
      <c r="AW582" s="26">
        <v>16.36</v>
      </c>
      <c r="AX582" s="42">
        <v>15</v>
      </c>
      <c r="AY582" s="41">
        <v>-1.0509999999999999</v>
      </c>
      <c r="AZ582" s="1">
        <v>13</v>
      </c>
      <c r="BA582" s="43">
        <v>0.67400000000000004</v>
      </c>
      <c r="BB582" s="16">
        <v>50.08</v>
      </c>
      <c r="BC582" s="26">
        <v>15.53</v>
      </c>
      <c r="BD582" s="43">
        <v>-4.173</v>
      </c>
      <c r="BE582" s="43">
        <v>0.60699999999999998</v>
      </c>
      <c r="BF582" s="16">
        <v>49.8</v>
      </c>
      <c r="BG582" s="21">
        <f t="shared" si="395"/>
        <v>6.8965517241379309E-2</v>
      </c>
      <c r="BH582" s="44">
        <f t="shared" si="396"/>
        <v>0.9285714285714286</v>
      </c>
      <c r="BI582" s="42">
        <f t="shared" si="397"/>
        <v>997.53694581280786</v>
      </c>
      <c r="BJ582" s="21">
        <f t="shared" si="398"/>
        <v>-2.4630541871920875E-3</v>
      </c>
      <c r="BK582" s="26">
        <f t="shared" si="399"/>
        <v>1.503570981080065</v>
      </c>
      <c r="BL582" s="26">
        <f t="shared" si="400"/>
        <v>1.503570981080065</v>
      </c>
      <c r="BM582" s="16">
        <f t="shared" si="401"/>
        <v>21.801779225660944</v>
      </c>
      <c r="BN582" s="16">
        <f t="shared" si="402"/>
        <v>21.049993735120911</v>
      </c>
      <c r="BO582" s="16">
        <f t="shared" si="403"/>
        <v>45.858914922941985</v>
      </c>
      <c r="BP582" s="16">
        <f t="shared" si="404"/>
        <v>35.333918055381531</v>
      </c>
      <c r="BQ582" s="16">
        <f t="shared" si="405"/>
        <v>10.524996867560453</v>
      </c>
      <c r="BR582" s="1">
        <v>2</v>
      </c>
      <c r="BS582" s="1">
        <v>2</v>
      </c>
      <c r="BT582" s="42">
        <v>27</v>
      </c>
      <c r="BU582" s="42">
        <v>26</v>
      </c>
      <c r="BV582" s="42">
        <v>16</v>
      </c>
      <c r="BW582" s="42">
        <v>9</v>
      </c>
      <c r="BX582" s="42">
        <v>10</v>
      </c>
      <c r="BY582" s="42">
        <v>16</v>
      </c>
      <c r="BZ582" s="1">
        <v>22</v>
      </c>
      <c r="CA582" s="1">
        <v>27</v>
      </c>
      <c r="CB582" s="21">
        <f t="shared" si="406"/>
        <v>0.44897959183673469</v>
      </c>
      <c r="CC582" s="4">
        <v>-2.13</v>
      </c>
      <c r="CD582" s="45">
        <f t="shared" si="407"/>
        <v>5.1686635342271217</v>
      </c>
      <c r="CE582" s="26">
        <f t="shared" si="408"/>
        <v>2.6622886808359589</v>
      </c>
      <c r="CF582" s="26">
        <f t="shared" si="409"/>
        <v>2.2629453787105649</v>
      </c>
      <c r="CG582" s="26">
        <f t="shared" si="410"/>
        <v>25.158628033899809</v>
      </c>
      <c r="CH582" s="26">
        <f t="shared" si="411"/>
        <v>28.353374450902958</v>
      </c>
      <c r="CI582" s="26">
        <f t="shared" si="412"/>
        <v>53.645116918844565</v>
      </c>
      <c r="CJ582" s="26">
        <f t="shared" si="413"/>
        <v>53.37888805076097</v>
      </c>
      <c r="CK582" s="16">
        <f t="shared" si="414"/>
        <v>10.258767999476859</v>
      </c>
      <c r="CL582" s="42">
        <v>20</v>
      </c>
      <c r="CM582" s="42">
        <v>17</v>
      </c>
      <c r="CN582" s="42">
        <v>169</v>
      </c>
      <c r="CO582" s="42">
        <v>196</v>
      </c>
      <c r="CP582" s="42">
        <v>84</v>
      </c>
      <c r="CQ582" s="42">
        <v>80</v>
      </c>
      <c r="CR582" s="42">
        <v>108</v>
      </c>
      <c r="CS582" s="42">
        <v>130</v>
      </c>
      <c r="CT582" s="1">
        <v>1</v>
      </c>
      <c r="CU582" s="1">
        <v>1</v>
      </c>
      <c r="CV582" s="42">
        <f t="shared" si="415"/>
        <v>0</v>
      </c>
      <c r="CW582" s="26">
        <f t="shared" si="416"/>
        <v>0.74611398963699638</v>
      </c>
      <c r="CX582" s="26">
        <f t="shared" si="417"/>
        <v>0.74611398963699638</v>
      </c>
      <c r="CY582" s="26">
        <f t="shared" si="418"/>
        <v>0</v>
      </c>
      <c r="CZ582" s="13">
        <v>2</v>
      </c>
      <c r="DA582" s="13">
        <v>2</v>
      </c>
      <c r="DB582" s="27">
        <v>2.81</v>
      </c>
      <c r="DC582" s="27">
        <v>2.85</v>
      </c>
      <c r="DD582" s="27">
        <v>3.01</v>
      </c>
      <c r="DE582" s="27">
        <v>3.14</v>
      </c>
      <c r="DF582" s="13">
        <v>18</v>
      </c>
      <c r="DG582" s="13">
        <v>23</v>
      </c>
      <c r="DH582" s="21">
        <f t="shared" si="419"/>
        <v>0.43902439024390244</v>
      </c>
      <c r="DI582" s="42">
        <v>15</v>
      </c>
      <c r="DJ582" s="42">
        <v>6</v>
      </c>
      <c r="DK582" s="13">
        <v>1</v>
      </c>
      <c r="DL582" s="13">
        <v>0</v>
      </c>
      <c r="DM582" s="13">
        <v>6.7000000000000004E-2</v>
      </c>
      <c r="DN582" s="13">
        <v>0</v>
      </c>
      <c r="DO582" s="13">
        <v>0</v>
      </c>
      <c r="DP582" s="13">
        <v>0</v>
      </c>
      <c r="DQ582" s="13">
        <v>6</v>
      </c>
      <c r="DR582" s="46">
        <v>5</v>
      </c>
      <c r="DS582" s="13">
        <v>0</v>
      </c>
      <c r="DT582" s="13">
        <v>0</v>
      </c>
      <c r="DU582" s="13">
        <v>0</v>
      </c>
      <c r="DV582" s="13">
        <v>0</v>
      </c>
      <c r="DW582" s="13">
        <v>0</v>
      </c>
      <c r="DX582" s="13">
        <v>0</v>
      </c>
    </row>
    <row r="583" spans="1:128" ht="25.5" x14ac:dyDescent="0.2">
      <c r="A583" s="13" t="s">
        <v>519</v>
      </c>
      <c r="B583" s="13" t="s">
        <v>2124</v>
      </c>
      <c r="C583" s="39" t="s">
        <v>3618</v>
      </c>
      <c r="D583" s="1" t="s">
        <v>162</v>
      </c>
      <c r="E583" s="13" t="s">
        <v>503</v>
      </c>
      <c r="F583" s="13">
        <v>82</v>
      </c>
      <c r="G583" s="13">
        <v>14</v>
      </c>
      <c r="H583" s="13">
        <v>27</v>
      </c>
      <c r="I583" s="40">
        <f t="shared" si="378"/>
        <v>41</v>
      </c>
      <c r="J583" s="19">
        <f t="shared" si="379"/>
        <v>1.9616182021157311</v>
      </c>
      <c r="K583" s="1">
        <v>12</v>
      </c>
      <c r="L583" s="1">
        <v>17</v>
      </c>
      <c r="M583" s="1">
        <v>8</v>
      </c>
      <c r="N583" s="1">
        <v>121</v>
      </c>
      <c r="O583" s="1">
        <v>26</v>
      </c>
      <c r="P583" s="1">
        <v>38</v>
      </c>
      <c r="Q583" s="1">
        <v>120</v>
      </c>
      <c r="R583" s="15">
        <f t="shared" si="380"/>
        <v>0.11570247933884298</v>
      </c>
      <c r="S583" s="15">
        <f t="shared" si="381"/>
        <v>7.567567567567568E-2</v>
      </c>
      <c r="T583" s="16">
        <v>1254.0666666667</v>
      </c>
      <c r="U583" s="16">
        <f t="shared" si="382"/>
        <v>15.293495934959756</v>
      </c>
      <c r="V583" s="16">
        <v>1159.98</v>
      </c>
      <c r="W583" s="16">
        <f t="shared" si="383"/>
        <v>14.14609756097561</v>
      </c>
      <c r="X583" s="16">
        <v>2794.94</v>
      </c>
      <c r="Y583" s="16">
        <f t="shared" si="384"/>
        <v>34.084634146341465</v>
      </c>
      <c r="Z583" s="21">
        <f t="shared" si="385"/>
        <v>0.29330049659664414</v>
      </c>
      <c r="AA583" s="20">
        <f t="shared" si="386"/>
        <v>182.23999999999998</v>
      </c>
      <c r="AB583">
        <v>38</v>
      </c>
      <c r="AC583" s="1">
        <v>32</v>
      </c>
      <c r="AD583" s="1">
        <v>53</v>
      </c>
      <c r="AE583" s="1">
        <v>22</v>
      </c>
      <c r="AF583" s="1">
        <v>73</v>
      </c>
      <c r="AG583" s="15">
        <f t="shared" si="387"/>
        <v>0.28000000000000003</v>
      </c>
      <c r="AH583" s="15">
        <f t="shared" si="388"/>
        <v>0.5</v>
      </c>
      <c r="AI583" s="15">
        <f t="shared" si="389"/>
        <v>0.78</v>
      </c>
      <c r="AJ583" s="1">
        <v>339</v>
      </c>
      <c r="AK583" s="21">
        <f t="shared" si="390"/>
        <v>0.29478260869565215</v>
      </c>
      <c r="AL583" s="1">
        <v>434</v>
      </c>
      <c r="AM583" s="21">
        <f t="shared" si="391"/>
        <v>0.37739130434782608</v>
      </c>
      <c r="AN583" s="1">
        <v>377</v>
      </c>
      <c r="AO583" s="21">
        <f t="shared" si="392"/>
        <v>0.32782608695652171</v>
      </c>
      <c r="AP583" s="21">
        <f t="shared" si="393"/>
        <v>0.4385510996119017</v>
      </c>
      <c r="AQ583" s="1">
        <v>3</v>
      </c>
      <c r="AR583" s="4">
        <v>-2.76</v>
      </c>
      <c r="AS583" s="41">
        <v>458</v>
      </c>
      <c r="AT583" s="41">
        <v>441</v>
      </c>
      <c r="AU583" s="41">
        <v>413</v>
      </c>
      <c r="AV583" s="21">
        <f t="shared" si="394"/>
        <v>0.50945494994438267</v>
      </c>
      <c r="AW583" s="26">
        <v>17.89</v>
      </c>
      <c r="AX583" s="42">
        <v>1</v>
      </c>
      <c r="AY583" s="41">
        <v>1.129</v>
      </c>
      <c r="AZ583" s="1">
        <v>2</v>
      </c>
      <c r="BA583" s="43">
        <v>2.17</v>
      </c>
      <c r="BB583" s="16">
        <v>50.63</v>
      </c>
      <c r="BC583" s="26">
        <v>18.7</v>
      </c>
      <c r="BD583" s="43">
        <v>3.0259999999999998</v>
      </c>
      <c r="BE583" s="43">
        <v>-12.349</v>
      </c>
      <c r="BF583" s="16">
        <v>45.52</v>
      </c>
      <c r="BG583" s="21">
        <f t="shared" si="395"/>
        <v>9.3283582089552244E-2</v>
      </c>
      <c r="BH583" s="44">
        <f t="shared" si="396"/>
        <v>0.92561983471074383</v>
      </c>
      <c r="BI583" s="42">
        <f t="shared" si="397"/>
        <v>1018.9034168002961</v>
      </c>
      <c r="BJ583" s="21">
        <f t="shared" si="398"/>
        <v>1.8903416800296072E-2</v>
      </c>
      <c r="BK583" s="26">
        <f t="shared" si="399"/>
        <v>2.586251487094605</v>
      </c>
      <c r="BL583" s="26">
        <f t="shared" si="400"/>
        <v>2.3276263383851443</v>
      </c>
      <c r="BM583" s="16">
        <f t="shared" si="401"/>
        <v>27.724615941654164</v>
      </c>
      <c r="BN583" s="16">
        <f t="shared" si="402"/>
        <v>31.29364299384472</v>
      </c>
      <c r="BO583" s="16">
        <f t="shared" si="403"/>
        <v>50.949154295763719</v>
      </c>
      <c r="BP583" s="16">
        <f t="shared" si="404"/>
        <v>59.638959292401594</v>
      </c>
      <c r="BQ583" s="16">
        <f t="shared" si="405"/>
        <v>-8.689804996637875</v>
      </c>
      <c r="BR583" s="1">
        <v>50</v>
      </c>
      <c r="BS583" s="1">
        <v>45</v>
      </c>
      <c r="BT583" s="42">
        <v>486</v>
      </c>
      <c r="BU583" s="42">
        <v>560</v>
      </c>
      <c r="BV583" s="42">
        <v>196</v>
      </c>
      <c r="BW583" s="42">
        <v>227</v>
      </c>
      <c r="BX583" s="42">
        <v>321</v>
      </c>
      <c r="BY583" s="42">
        <v>253</v>
      </c>
      <c r="BZ583" s="1">
        <v>507</v>
      </c>
      <c r="CA583" s="1">
        <v>544</v>
      </c>
      <c r="CB583" s="21">
        <f t="shared" si="406"/>
        <v>0.48239771646051377</v>
      </c>
      <c r="CC583" s="4">
        <v>5.55</v>
      </c>
      <c r="CD583" s="45">
        <f t="shared" si="407"/>
        <v>7.2139686126764868</v>
      </c>
      <c r="CE583" s="26">
        <f t="shared" si="408"/>
        <v>2.3614102628321181</v>
      </c>
      <c r="CF583" s="26">
        <f t="shared" si="409"/>
        <v>2.4687470929608506</v>
      </c>
      <c r="CG583" s="26">
        <f t="shared" si="410"/>
        <v>26.662468603977185</v>
      </c>
      <c r="CH583" s="26">
        <f t="shared" si="411"/>
        <v>32.845070019392182</v>
      </c>
      <c r="CI583" s="26">
        <f t="shared" si="412"/>
        <v>46.605651641895712</v>
      </c>
      <c r="CJ583" s="26">
        <f t="shared" si="413"/>
        <v>64.530902273394062</v>
      </c>
      <c r="CK583" s="16">
        <f t="shared" si="414"/>
        <v>9.2354456348604756</v>
      </c>
      <c r="CL583" s="42">
        <v>110</v>
      </c>
      <c r="CM583" s="42">
        <v>115</v>
      </c>
      <c r="CN583" s="42">
        <v>1132</v>
      </c>
      <c r="CO583" s="42">
        <v>1415</v>
      </c>
      <c r="CP583" s="42">
        <v>387</v>
      </c>
      <c r="CQ583" s="42">
        <v>641</v>
      </c>
      <c r="CR583" s="42">
        <v>835</v>
      </c>
      <c r="CS583" s="42">
        <v>542</v>
      </c>
      <c r="CT583" s="1">
        <v>5</v>
      </c>
      <c r="CU583" s="1">
        <v>11</v>
      </c>
      <c r="CV583" s="42">
        <f t="shared" si="415"/>
        <v>6</v>
      </c>
      <c r="CW583" s="26">
        <f t="shared" si="416"/>
        <v>0.23922173196533308</v>
      </c>
      <c r="CX583" s="26">
        <f t="shared" si="417"/>
        <v>0.52628781032373273</v>
      </c>
      <c r="CY583" s="26">
        <f t="shared" si="418"/>
        <v>0.28706607835839965</v>
      </c>
      <c r="CZ583" s="13">
        <v>39</v>
      </c>
      <c r="DA583" s="13">
        <v>47</v>
      </c>
      <c r="DB583" s="27">
        <v>43.4</v>
      </c>
      <c r="DC583" s="27">
        <v>47.78</v>
      </c>
      <c r="DD583" s="27">
        <v>38.26</v>
      </c>
      <c r="DE583" s="27">
        <v>49.87</v>
      </c>
      <c r="DF583" s="13">
        <v>491</v>
      </c>
      <c r="DG583" s="13">
        <v>438</v>
      </c>
      <c r="DH583" s="21">
        <f t="shared" si="419"/>
        <v>0.52852529601722287</v>
      </c>
      <c r="DI583" s="42">
        <v>291</v>
      </c>
      <c r="DJ583" s="42">
        <v>142</v>
      </c>
      <c r="DK583" s="13">
        <v>30</v>
      </c>
      <c r="DL583" s="13">
        <v>3</v>
      </c>
      <c r="DM583" s="13">
        <v>9.2999999999999999E-2</v>
      </c>
      <c r="DN583" s="13">
        <v>1</v>
      </c>
      <c r="DO583" s="13">
        <v>0</v>
      </c>
      <c r="DP583" s="13">
        <v>3.0000000000000001E-3</v>
      </c>
      <c r="DQ583" s="13">
        <v>354</v>
      </c>
      <c r="DR583" s="46">
        <v>192</v>
      </c>
      <c r="DS583" s="13">
        <v>5</v>
      </c>
      <c r="DT583" s="13">
        <v>55</v>
      </c>
      <c r="DU583" s="13">
        <v>-0.14100000000000001</v>
      </c>
      <c r="DV583" s="13">
        <v>0</v>
      </c>
      <c r="DW583" s="13">
        <v>3</v>
      </c>
      <c r="DX583" s="13">
        <v>-8.0000000000000002E-3</v>
      </c>
    </row>
    <row r="584" spans="1:128" ht="25.5" x14ac:dyDescent="0.2">
      <c r="A584" s="13" t="s">
        <v>529</v>
      </c>
      <c r="B584" s="13" t="s">
        <v>2126</v>
      </c>
      <c r="C584" s="39" t="s">
        <v>3619</v>
      </c>
      <c r="D584" s="1" t="s">
        <v>322</v>
      </c>
      <c r="E584" s="13" t="s">
        <v>173</v>
      </c>
      <c r="F584" s="13">
        <v>76</v>
      </c>
      <c r="G584" s="13">
        <v>2</v>
      </c>
      <c r="H584" s="13">
        <v>8</v>
      </c>
      <c r="I584" s="40">
        <f t="shared" si="378"/>
        <v>10</v>
      </c>
      <c r="J584" s="19">
        <f t="shared" si="379"/>
        <v>0.42861224878558846</v>
      </c>
      <c r="K584" s="1">
        <v>2</v>
      </c>
      <c r="L584" s="1">
        <v>5</v>
      </c>
      <c r="M584" s="1">
        <v>3</v>
      </c>
      <c r="N584" s="1">
        <v>74</v>
      </c>
      <c r="O584" s="1">
        <v>31</v>
      </c>
      <c r="P584" s="1">
        <v>85</v>
      </c>
      <c r="Q584" s="1">
        <v>49</v>
      </c>
      <c r="R584" s="15">
        <f t="shared" si="380"/>
        <v>2.7027027027027029E-2</v>
      </c>
      <c r="S584" s="15">
        <f t="shared" si="381"/>
        <v>1.0526315789473684E-2</v>
      </c>
      <c r="T584" s="16">
        <v>1399.8666666667</v>
      </c>
      <c r="U584" s="16">
        <f t="shared" si="382"/>
        <v>18.419298245614474</v>
      </c>
      <c r="V584" s="16">
        <v>1351.46</v>
      </c>
      <c r="W584" s="16">
        <f t="shared" si="383"/>
        <v>17.782368421052631</v>
      </c>
      <c r="X584" s="16">
        <v>2345.29</v>
      </c>
      <c r="Y584" s="16">
        <f t="shared" si="384"/>
        <v>30.85907894736842</v>
      </c>
      <c r="Z584" s="21">
        <f t="shared" si="385"/>
        <v>0.36558057753432066</v>
      </c>
      <c r="AA584" s="20">
        <f t="shared" si="386"/>
        <v>76.818181818181813</v>
      </c>
      <c r="AB584">
        <v>107</v>
      </c>
      <c r="AC584" s="1">
        <v>61</v>
      </c>
      <c r="AD584" s="1">
        <v>136</v>
      </c>
      <c r="AE584" s="1">
        <v>41</v>
      </c>
      <c r="AF584" s="1">
        <v>17</v>
      </c>
      <c r="AG584" s="15">
        <f t="shared" si="387"/>
        <v>4.5454545454545456E-2</v>
      </c>
      <c r="AH584" s="15">
        <f t="shared" si="388"/>
        <v>0.18181818181818182</v>
      </c>
      <c r="AI584" s="15">
        <f t="shared" si="389"/>
        <v>0.22727272727272729</v>
      </c>
      <c r="AJ584" s="1">
        <v>453</v>
      </c>
      <c r="AK584" s="21">
        <f t="shared" si="390"/>
        <v>0.33856502242152464</v>
      </c>
      <c r="AL584" s="1">
        <v>422</v>
      </c>
      <c r="AM584" s="21">
        <f t="shared" si="391"/>
        <v>0.31539611360239161</v>
      </c>
      <c r="AN584" s="1">
        <v>463</v>
      </c>
      <c r="AO584" s="21">
        <f t="shared" si="392"/>
        <v>0.34603886397608369</v>
      </c>
      <c r="AP584" s="21">
        <f t="shared" si="393"/>
        <v>0.51771428571428568</v>
      </c>
      <c r="AQ584" s="1">
        <v>2</v>
      </c>
      <c r="AR584" s="4">
        <v>-5.23</v>
      </c>
      <c r="AS584" s="41">
        <v>497</v>
      </c>
      <c r="AT584" s="41">
        <v>469</v>
      </c>
      <c r="AU584" s="41">
        <v>411</v>
      </c>
      <c r="AV584" s="21">
        <f t="shared" si="394"/>
        <v>0.51449275362318836</v>
      </c>
      <c r="AW584" s="26">
        <v>17.61</v>
      </c>
      <c r="AX584" s="42">
        <v>2</v>
      </c>
      <c r="AY584" s="41">
        <v>1.2030000000000001</v>
      </c>
      <c r="AZ584" s="1">
        <v>2</v>
      </c>
      <c r="BA584" s="43">
        <v>0.69300000000000006</v>
      </c>
      <c r="BB584" s="16">
        <v>50.28</v>
      </c>
      <c r="BC584" s="26">
        <v>16.920000000000002</v>
      </c>
      <c r="BD584" s="43">
        <v>3.9E-2</v>
      </c>
      <c r="BE584" s="43">
        <v>8.468</v>
      </c>
      <c r="BF584" s="16">
        <v>52.98</v>
      </c>
      <c r="BG584" s="21">
        <f t="shared" si="395"/>
        <v>6.5088757396449703E-2</v>
      </c>
      <c r="BH584" s="44">
        <f t="shared" si="396"/>
        <v>0.93291731669266775</v>
      </c>
      <c r="BI584" s="42">
        <f t="shared" si="397"/>
        <v>998.00607408911753</v>
      </c>
      <c r="BJ584" s="21">
        <f t="shared" si="398"/>
        <v>-1.9939259108825436E-3</v>
      </c>
      <c r="BK584" s="26">
        <f t="shared" si="399"/>
        <v>1.9534429431873677</v>
      </c>
      <c r="BL584" s="26">
        <f t="shared" si="400"/>
        <v>1.9090465126603819</v>
      </c>
      <c r="BM584" s="16">
        <f t="shared" si="401"/>
        <v>30.011987036242285</v>
      </c>
      <c r="BN584" s="16">
        <f t="shared" si="402"/>
        <v>28.458111967797787</v>
      </c>
      <c r="BO584" s="16">
        <f t="shared" si="403"/>
        <v>55.184763145043135</v>
      </c>
      <c r="BP584" s="16">
        <f t="shared" si="404"/>
        <v>52.831752327112895</v>
      </c>
      <c r="BQ584" s="16">
        <f t="shared" si="405"/>
        <v>2.3530108179302403</v>
      </c>
      <c r="BR584" s="1">
        <v>44</v>
      </c>
      <c r="BS584" s="1">
        <v>43</v>
      </c>
      <c r="BT584" s="42">
        <v>632</v>
      </c>
      <c r="BU584" s="42">
        <v>598</v>
      </c>
      <c r="BV584" s="42">
        <v>221</v>
      </c>
      <c r="BW584" s="42">
        <v>212</v>
      </c>
      <c r="BX584" s="42">
        <v>337</v>
      </c>
      <c r="BY584" s="42">
        <v>346</v>
      </c>
      <c r="BZ584" s="1">
        <v>606</v>
      </c>
      <c r="CA584" s="1">
        <v>566</v>
      </c>
      <c r="CB584" s="21">
        <f t="shared" si="406"/>
        <v>0.51706484641638228</v>
      </c>
      <c r="CC584" s="4">
        <v>-1.6</v>
      </c>
      <c r="CD584" s="45">
        <f t="shared" si="407"/>
        <v>-5.9371320392126155</v>
      </c>
      <c r="CE584" s="26">
        <f t="shared" si="408"/>
        <v>2.8397341053771603</v>
      </c>
      <c r="CF584" s="26">
        <f t="shared" si="409"/>
        <v>2.2257375420523688</v>
      </c>
      <c r="CG584" s="26">
        <f t="shared" si="410"/>
        <v>35.637383862976435</v>
      </c>
      <c r="CH584" s="26">
        <f t="shared" si="411"/>
        <v>30.648661785962506</v>
      </c>
      <c r="CI584" s="26">
        <f t="shared" si="412"/>
        <v>65.492966754644414</v>
      </c>
      <c r="CJ584" s="26">
        <f t="shared" si="413"/>
        <v>52.240874262884333</v>
      </c>
      <c r="CK584" s="16">
        <f t="shared" si="414"/>
        <v>-10.899081673829841</v>
      </c>
      <c r="CL584" s="42">
        <v>111</v>
      </c>
      <c r="CM584" s="42">
        <v>87</v>
      </c>
      <c r="CN584" s="42">
        <v>1282</v>
      </c>
      <c r="CO584" s="42">
        <v>1111</v>
      </c>
      <c r="CP584" s="42">
        <v>470</v>
      </c>
      <c r="CQ584" s="42">
        <v>382</v>
      </c>
      <c r="CR584" s="42">
        <v>462</v>
      </c>
      <c r="CS584" s="42">
        <v>697</v>
      </c>
      <c r="CT584" s="1">
        <v>11</v>
      </c>
      <c r="CU584" s="1">
        <v>10</v>
      </c>
      <c r="CV584" s="42">
        <f t="shared" si="415"/>
        <v>-1</v>
      </c>
      <c r="CW584" s="26">
        <f t="shared" si="416"/>
        <v>0.47147347366414727</v>
      </c>
      <c r="CX584" s="26">
        <f t="shared" si="417"/>
        <v>0.42861224878558846</v>
      </c>
      <c r="CY584" s="26">
        <f t="shared" si="418"/>
        <v>-4.286122487855884E-2</v>
      </c>
      <c r="CZ584" s="13">
        <v>54</v>
      </c>
      <c r="DA584" s="13">
        <v>51</v>
      </c>
      <c r="DB584" s="27">
        <v>54.41</v>
      </c>
      <c r="DC584" s="27">
        <v>40.75</v>
      </c>
      <c r="DD584" s="27">
        <v>60.01</v>
      </c>
      <c r="DE584" s="27">
        <v>53.96</v>
      </c>
      <c r="DF584" s="1"/>
      <c r="DG584" s="1"/>
      <c r="DH584" s="21" t="str">
        <f t="shared" si="419"/>
        <v xml:space="preserve"> </v>
      </c>
      <c r="DI584" s="42"/>
      <c r="DJ584" s="42"/>
      <c r="DK584" s="1"/>
      <c r="DL584" s="1"/>
      <c r="DM584" s="1"/>
      <c r="DN584" s="1"/>
      <c r="DO584" s="1"/>
      <c r="DP584" s="1"/>
      <c r="DQ584" s="1"/>
      <c r="DR584" s="42"/>
      <c r="DS584" s="1"/>
      <c r="DT584" s="1"/>
      <c r="DU584" s="1"/>
      <c r="DV584" s="1"/>
      <c r="DW584" s="1"/>
      <c r="DX584" s="13"/>
    </row>
    <row r="585" spans="1:128" ht="25.5" x14ac:dyDescent="0.2">
      <c r="A585" s="13" t="s">
        <v>665</v>
      </c>
      <c r="B585" s="13" t="s">
        <v>2129</v>
      </c>
      <c r="C585" s="39" t="s">
        <v>3620</v>
      </c>
      <c r="D585" s="1" t="s">
        <v>136</v>
      </c>
      <c r="E585" s="13" t="s">
        <v>173</v>
      </c>
      <c r="F585" s="13">
        <v>6</v>
      </c>
      <c r="G585" s="13">
        <v>0</v>
      </c>
      <c r="H585" s="13">
        <v>1</v>
      </c>
      <c r="I585" s="40">
        <f t="shared" si="378"/>
        <v>1</v>
      </c>
      <c r="J585" s="19">
        <f t="shared" si="379"/>
        <v>0.73245167853479864</v>
      </c>
      <c r="K585" s="1">
        <v>0</v>
      </c>
      <c r="L585" s="1">
        <v>1</v>
      </c>
      <c r="M585" s="1">
        <v>0</v>
      </c>
      <c r="N585" s="1">
        <v>5</v>
      </c>
      <c r="O585" s="1">
        <v>3</v>
      </c>
      <c r="P585" s="1">
        <v>5</v>
      </c>
      <c r="Q585" s="1">
        <v>3</v>
      </c>
      <c r="R585" s="15">
        <f t="shared" si="380"/>
        <v>0</v>
      </c>
      <c r="S585" s="15">
        <f t="shared" si="381"/>
        <v>0</v>
      </c>
      <c r="T585" s="16">
        <v>81.916666666699996</v>
      </c>
      <c r="U585" s="16">
        <f t="shared" si="382"/>
        <v>13.652777777783333</v>
      </c>
      <c r="V585" s="16">
        <v>80.5</v>
      </c>
      <c r="W585" s="16">
        <f t="shared" si="383"/>
        <v>13.416666666666666</v>
      </c>
      <c r="X585" s="16">
        <v>225.04</v>
      </c>
      <c r="Y585" s="16">
        <f t="shared" si="384"/>
        <v>37.506666666666668</v>
      </c>
      <c r="Z585" s="21">
        <f t="shared" si="385"/>
        <v>0.26346795836878967</v>
      </c>
      <c r="AA585" s="20">
        <f t="shared" si="386"/>
        <v>36</v>
      </c>
      <c r="AB585">
        <v>3</v>
      </c>
      <c r="AC585" s="1">
        <v>2</v>
      </c>
      <c r="AD585" s="1">
        <v>10</v>
      </c>
      <c r="AE585" s="1">
        <v>1</v>
      </c>
      <c r="AF585" s="1">
        <v>2</v>
      </c>
      <c r="AG585" s="15">
        <f t="shared" si="387"/>
        <v>0</v>
      </c>
      <c r="AH585" s="15">
        <f t="shared" si="388"/>
        <v>1</v>
      </c>
      <c r="AI585" s="15">
        <f t="shared" si="389"/>
        <v>1</v>
      </c>
      <c r="AJ585" s="1">
        <v>25</v>
      </c>
      <c r="AK585" s="21">
        <f t="shared" si="390"/>
        <v>0.41666666666666669</v>
      </c>
      <c r="AL585" s="1">
        <v>18</v>
      </c>
      <c r="AM585" s="21">
        <f t="shared" si="391"/>
        <v>0.3</v>
      </c>
      <c r="AN585" s="1">
        <v>17</v>
      </c>
      <c r="AO585" s="21">
        <f t="shared" si="392"/>
        <v>0.28333333333333333</v>
      </c>
      <c r="AP585" s="21">
        <f t="shared" si="393"/>
        <v>0.58139534883720934</v>
      </c>
      <c r="AQ585" s="1">
        <v>5</v>
      </c>
      <c r="AR585" s="4">
        <v>10.35</v>
      </c>
      <c r="AS585" s="41">
        <v>23</v>
      </c>
      <c r="AT585" s="41">
        <v>24</v>
      </c>
      <c r="AU585" s="41">
        <v>27</v>
      </c>
      <c r="AV585" s="21">
        <f t="shared" si="394"/>
        <v>0.48936170212765956</v>
      </c>
      <c r="AW585" s="26">
        <v>16.989999999999998</v>
      </c>
      <c r="AX585" s="42">
        <v>7</v>
      </c>
      <c r="AY585" s="41">
        <v>-0.51500000000000001</v>
      </c>
      <c r="AZ585" s="1">
        <v>7</v>
      </c>
      <c r="BA585" s="43">
        <v>5.1879999999999997</v>
      </c>
      <c r="BB585" s="16">
        <v>52.12</v>
      </c>
      <c r="BC585" s="26">
        <v>16.39</v>
      </c>
      <c r="BD585" s="43">
        <v>-3.351</v>
      </c>
      <c r="BE585" s="43">
        <v>-6.2910000000000004</v>
      </c>
      <c r="BF585" s="16">
        <v>45.22</v>
      </c>
      <c r="BG585" s="21">
        <f t="shared" si="395"/>
        <v>2.7777777777777776E-2</v>
      </c>
      <c r="BH585" s="44">
        <f t="shared" si="396"/>
        <v>0.90322580645161288</v>
      </c>
      <c r="BI585" s="42">
        <f t="shared" si="397"/>
        <v>931.00358422939075</v>
      </c>
      <c r="BJ585" s="21">
        <f t="shared" si="398"/>
        <v>-6.8996415770609346E-2</v>
      </c>
      <c r="BK585" s="26">
        <f t="shared" si="399"/>
        <v>0.74534161490683226</v>
      </c>
      <c r="BL585" s="26">
        <f t="shared" si="400"/>
        <v>2.2360248447204971</v>
      </c>
      <c r="BM585" s="16">
        <f t="shared" si="401"/>
        <v>26.832298136645964</v>
      </c>
      <c r="BN585" s="16">
        <f t="shared" si="402"/>
        <v>23.105590062111801</v>
      </c>
      <c r="BO585" s="16">
        <f t="shared" si="403"/>
        <v>50.683229813664596</v>
      </c>
      <c r="BP585" s="16">
        <f t="shared" si="404"/>
        <v>51.428571428571423</v>
      </c>
      <c r="BQ585" s="16">
        <f t="shared" si="405"/>
        <v>-0.74534161490682749</v>
      </c>
      <c r="BR585" s="1">
        <v>1</v>
      </c>
      <c r="BS585" s="1">
        <v>3</v>
      </c>
      <c r="BT585" s="42">
        <v>35</v>
      </c>
      <c r="BU585" s="42">
        <v>28</v>
      </c>
      <c r="BV585" s="42">
        <v>14</v>
      </c>
      <c r="BW585" s="42">
        <v>19</v>
      </c>
      <c r="BX585" s="42">
        <v>19</v>
      </c>
      <c r="BY585" s="42">
        <v>18</v>
      </c>
      <c r="BZ585" s="1">
        <v>32</v>
      </c>
      <c r="CA585" s="1">
        <v>36</v>
      </c>
      <c r="CB585" s="21">
        <f t="shared" si="406"/>
        <v>0.47058823529411764</v>
      </c>
      <c r="CC585" s="4">
        <v>4.1399999999999997</v>
      </c>
      <c r="CD585" s="45">
        <f t="shared" si="407"/>
        <v>8.6901700130001487</v>
      </c>
      <c r="CE585" s="26">
        <f t="shared" si="408"/>
        <v>1.5997156061144684</v>
      </c>
      <c r="CF585" s="26">
        <f t="shared" si="409"/>
        <v>3.1994312122289368</v>
      </c>
      <c r="CG585" s="26">
        <f t="shared" si="410"/>
        <v>28.794880910060428</v>
      </c>
      <c r="CH585" s="26">
        <f t="shared" si="411"/>
        <v>30.3945965161749</v>
      </c>
      <c r="CI585" s="26">
        <f t="shared" si="412"/>
        <v>52.790615001777461</v>
      </c>
      <c r="CJ585" s="26">
        <f t="shared" si="413"/>
        <v>62.922147173835754</v>
      </c>
      <c r="CK585" s="16">
        <f t="shared" si="414"/>
        <v>9.3861905571514654</v>
      </c>
      <c r="CL585" s="42">
        <v>6</v>
      </c>
      <c r="CM585" s="42">
        <v>12</v>
      </c>
      <c r="CN585" s="42">
        <v>102</v>
      </c>
      <c r="CO585" s="42">
        <v>102</v>
      </c>
      <c r="CP585" s="42">
        <v>33</v>
      </c>
      <c r="CQ585" s="42">
        <v>58</v>
      </c>
      <c r="CR585" s="42">
        <v>64</v>
      </c>
      <c r="CS585" s="42">
        <v>57</v>
      </c>
      <c r="CT585" s="1">
        <v>0</v>
      </c>
      <c r="CU585" s="1">
        <v>1</v>
      </c>
      <c r="CV585" s="42">
        <f t="shared" si="415"/>
        <v>1</v>
      </c>
      <c r="CW585" s="26">
        <f t="shared" si="416"/>
        <v>0</v>
      </c>
      <c r="CX585" s="26">
        <f t="shared" si="417"/>
        <v>0.73245167853479864</v>
      </c>
      <c r="CY585" s="26">
        <f t="shared" si="418"/>
        <v>0.73245167853479864</v>
      </c>
      <c r="CZ585" s="13">
        <v>3</v>
      </c>
      <c r="DA585" s="13">
        <v>3</v>
      </c>
      <c r="DB585" s="27">
        <v>2.37</v>
      </c>
      <c r="DC585" s="27">
        <v>3.61</v>
      </c>
      <c r="DD585" s="27">
        <v>2.5300000000000002</v>
      </c>
      <c r="DE585" s="27">
        <v>3.26</v>
      </c>
      <c r="DF585" s="1"/>
      <c r="DG585" s="1"/>
      <c r="DH585" s="21" t="str">
        <f t="shared" si="419"/>
        <v xml:space="preserve"> </v>
      </c>
      <c r="DI585" s="42"/>
      <c r="DJ585" s="42"/>
      <c r="DK585" s="1"/>
      <c r="DL585" s="1"/>
      <c r="DM585" s="1"/>
      <c r="DN585" s="1"/>
      <c r="DO585" s="1"/>
      <c r="DP585" s="1"/>
      <c r="DQ585" s="1"/>
      <c r="DR585" s="42"/>
      <c r="DS585" s="1"/>
      <c r="DT585" s="1"/>
      <c r="DU585" s="1"/>
      <c r="DV585" s="1"/>
      <c r="DW585" s="1"/>
      <c r="DX585" s="13"/>
    </row>
    <row r="586" spans="1:128" ht="25.5" x14ac:dyDescent="0.2">
      <c r="A586" s="13" t="s">
        <v>320</v>
      </c>
      <c r="B586" s="13" t="s">
        <v>2131</v>
      </c>
      <c r="C586" s="39" t="s">
        <v>3621</v>
      </c>
      <c r="D586" s="1" t="s">
        <v>287</v>
      </c>
      <c r="E586" s="13" t="s">
        <v>154</v>
      </c>
      <c r="F586" s="13">
        <v>60</v>
      </c>
      <c r="G586" s="13">
        <v>12</v>
      </c>
      <c r="H586" s="13">
        <v>21</v>
      </c>
      <c r="I586" s="40">
        <f t="shared" si="378"/>
        <v>33</v>
      </c>
      <c r="J586" s="19">
        <f t="shared" si="379"/>
        <v>2.0946100816334465</v>
      </c>
      <c r="K586" s="1">
        <v>11</v>
      </c>
      <c r="L586" s="1">
        <v>14</v>
      </c>
      <c r="M586" s="1">
        <v>7</v>
      </c>
      <c r="N586" s="1">
        <v>141</v>
      </c>
      <c r="O586" s="1">
        <v>53</v>
      </c>
      <c r="P586" s="1">
        <v>55</v>
      </c>
      <c r="Q586" s="1">
        <v>141</v>
      </c>
      <c r="R586" s="15">
        <f t="shared" si="380"/>
        <v>8.5106382978723402E-2</v>
      </c>
      <c r="S586" s="15">
        <f t="shared" si="381"/>
        <v>4.8192771084337352E-2</v>
      </c>
      <c r="T586" s="16">
        <v>945.28333333329999</v>
      </c>
      <c r="U586" s="16">
        <f t="shared" si="382"/>
        <v>15.754722222221666</v>
      </c>
      <c r="V586" s="16">
        <v>890.41</v>
      </c>
      <c r="W586" s="16">
        <f t="shared" si="383"/>
        <v>14.840166666666667</v>
      </c>
      <c r="X586" s="16">
        <v>2042.53</v>
      </c>
      <c r="Y586" s="16">
        <f t="shared" si="384"/>
        <v>34.042166666666667</v>
      </c>
      <c r="Z586" s="21">
        <f t="shared" si="385"/>
        <v>0.30358957223809557</v>
      </c>
      <c r="AA586" s="20">
        <f t="shared" si="386"/>
        <v>177.8</v>
      </c>
      <c r="AB586">
        <v>23</v>
      </c>
      <c r="AC586" s="1">
        <v>52</v>
      </c>
      <c r="AD586" s="1">
        <v>88</v>
      </c>
      <c r="AE586" s="1">
        <v>34</v>
      </c>
      <c r="AF586" s="1">
        <v>27</v>
      </c>
      <c r="AG586" s="15">
        <f t="shared" si="387"/>
        <v>0.3</v>
      </c>
      <c r="AH586" s="15">
        <f t="shared" si="388"/>
        <v>0.52500000000000002</v>
      </c>
      <c r="AI586" s="15">
        <f t="shared" si="389"/>
        <v>0.82499999999999996</v>
      </c>
      <c r="AJ586" s="1">
        <v>353</v>
      </c>
      <c r="AK586" s="21">
        <f t="shared" si="390"/>
        <v>0.43366093366093367</v>
      </c>
      <c r="AL586" s="1">
        <v>179</v>
      </c>
      <c r="AM586" s="21">
        <f t="shared" si="391"/>
        <v>0.21990171990171989</v>
      </c>
      <c r="AN586" s="1">
        <v>282</v>
      </c>
      <c r="AO586" s="21">
        <f t="shared" si="392"/>
        <v>0.34643734643734642</v>
      </c>
      <c r="AP586" s="21">
        <f t="shared" si="393"/>
        <v>0.6635338345864662</v>
      </c>
      <c r="AQ586" s="1">
        <v>13</v>
      </c>
      <c r="AR586" s="4">
        <v>20.21</v>
      </c>
      <c r="AS586" s="41">
        <v>342</v>
      </c>
      <c r="AT586" s="41">
        <v>291</v>
      </c>
      <c r="AU586" s="41">
        <v>280</v>
      </c>
      <c r="AV586" s="21">
        <f t="shared" si="394"/>
        <v>0.54028436018957349</v>
      </c>
      <c r="AW586" s="26">
        <v>17.87</v>
      </c>
      <c r="AX586" s="42">
        <v>1</v>
      </c>
      <c r="AY586" s="41">
        <v>0.98799999999999999</v>
      </c>
      <c r="AZ586" s="1">
        <v>4</v>
      </c>
      <c r="BA586" s="43">
        <v>0.88200000000000001</v>
      </c>
      <c r="BB586" s="16">
        <v>50.23</v>
      </c>
      <c r="BC586" s="26">
        <v>18.63</v>
      </c>
      <c r="BD586" s="43">
        <v>1.393</v>
      </c>
      <c r="BE586" s="43">
        <v>7.5960000000000001</v>
      </c>
      <c r="BF586" s="16">
        <v>51.94</v>
      </c>
      <c r="BG586" s="21">
        <f t="shared" si="395"/>
        <v>7.874015748031496E-2</v>
      </c>
      <c r="BH586" s="44">
        <f t="shared" si="396"/>
        <v>0.90094339622641506</v>
      </c>
      <c r="BI586" s="42">
        <f t="shared" si="397"/>
        <v>979.68355370672998</v>
      </c>
      <c r="BJ586" s="21">
        <f t="shared" si="398"/>
        <v>-2.031644629326998E-2</v>
      </c>
      <c r="BK586" s="26">
        <f t="shared" si="399"/>
        <v>2.695387518109635</v>
      </c>
      <c r="BL586" s="26">
        <f t="shared" si="400"/>
        <v>2.8301568940151167</v>
      </c>
      <c r="BM586" s="16">
        <f t="shared" si="401"/>
        <v>34.231421479992363</v>
      </c>
      <c r="BN586" s="16">
        <f t="shared" si="402"/>
        <v>28.571107691962133</v>
      </c>
      <c r="BO586" s="16">
        <f t="shared" si="403"/>
        <v>65.767455441875086</v>
      </c>
      <c r="BP586" s="16">
        <f t="shared" si="404"/>
        <v>55.05329005738929</v>
      </c>
      <c r="BQ586" s="16">
        <f t="shared" si="405"/>
        <v>10.714165384485796</v>
      </c>
      <c r="BR586" s="1">
        <v>40</v>
      </c>
      <c r="BS586" s="1">
        <v>42</v>
      </c>
      <c r="BT586" s="42">
        <v>468</v>
      </c>
      <c r="BU586" s="42">
        <v>382</v>
      </c>
      <c r="BV586" s="42">
        <v>213</v>
      </c>
      <c r="BW586" s="42">
        <v>165</v>
      </c>
      <c r="BX586" s="42">
        <v>228</v>
      </c>
      <c r="BY586" s="42">
        <v>255</v>
      </c>
      <c r="BZ586" s="1">
        <v>503</v>
      </c>
      <c r="CA586" s="1">
        <v>446</v>
      </c>
      <c r="CB586" s="21">
        <f t="shared" si="406"/>
        <v>0.53003161222339301</v>
      </c>
      <c r="CC586" s="4">
        <v>-0.59</v>
      </c>
      <c r="CD586" s="45">
        <f t="shared" si="407"/>
        <v>-1.4646645589392548E-2</v>
      </c>
      <c r="CE586" s="26">
        <f t="shared" si="408"/>
        <v>2.5556540173216549</v>
      </c>
      <c r="CF586" s="26">
        <f t="shared" si="409"/>
        <v>2.2031500149324614</v>
      </c>
      <c r="CG586" s="26">
        <f t="shared" si="410"/>
        <v>30.990976876716623</v>
      </c>
      <c r="CH586" s="26">
        <f t="shared" si="411"/>
        <v>26.144046843865205</v>
      </c>
      <c r="CI586" s="26">
        <f t="shared" si="412"/>
        <v>58.221911061281837</v>
      </c>
      <c r="CJ586" s="26">
        <f t="shared" si="413"/>
        <v>52.875600358379067</v>
      </c>
      <c r="CK586" s="16">
        <f t="shared" si="414"/>
        <v>5.3678546815830259</v>
      </c>
      <c r="CL586" s="42">
        <v>87</v>
      </c>
      <c r="CM586" s="42">
        <v>75</v>
      </c>
      <c r="CN586" s="42">
        <v>968</v>
      </c>
      <c r="CO586" s="42">
        <v>815</v>
      </c>
      <c r="CP586" s="42">
        <v>409</v>
      </c>
      <c r="CQ586" s="42">
        <v>344</v>
      </c>
      <c r="CR586" s="42">
        <v>566</v>
      </c>
      <c r="CS586" s="42">
        <v>518</v>
      </c>
      <c r="CT586" s="1">
        <v>5</v>
      </c>
      <c r="CU586" s="1">
        <v>14</v>
      </c>
      <c r="CV586" s="42">
        <f t="shared" si="415"/>
        <v>9</v>
      </c>
      <c r="CW586" s="26">
        <f t="shared" si="416"/>
        <v>0.31736516388385549</v>
      </c>
      <c r="CX586" s="26">
        <f t="shared" si="417"/>
        <v>0.88862245887479552</v>
      </c>
      <c r="CY586" s="26">
        <f t="shared" si="418"/>
        <v>0.57125729499094002</v>
      </c>
      <c r="CZ586" s="13">
        <v>46</v>
      </c>
      <c r="DA586" s="13">
        <v>40</v>
      </c>
      <c r="DB586" s="27">
        <v>40.4</v>
      </c>
      <c r="DC586" s="27">
        <v>33.869999999999997</v>
      </c>
      <c r="DD586" s="27">
        <v>44.56</v>
      </c>
      <c r="DE586" s="27">
        <v>35.5</v>
      </c>
      <c r="DF586" s="13">
        <v>55</v>
      </c>
      <c r="DG586" s="13">
        <v>56</v>
      </c>
      <c r="DH586" s="21">
        <f t="shared" si="419"/>
        <v>0.49549549549549549</v>
      </c>
      <c r="DI586" s="42">
        <v>86</v>
      </c>
      <c r="DJ586" s="42">
        <v>41</v>
      </c>
      <c r="DK586" s="13">
        <v>21</v>
      </c>
      <c r="DL586" s="13">
        <v>0</v>
      </c>
      <c r="DM586" s="13">
        <v>0.24399999999999999</v>
      </c>
      <c r="DN586" s="13">
        <v>2</v>
      </c>
      <c r="DO586" s="13">
        <v>0</v>
      </c>
      <c r="DP586" s="13">
        <v>2.3E-2</v>
      </c>
      <c r="DQ586" s="13">
        <v>20</v>
      </c>
      <c r="DR586" s="46">
        <v>12</v>
      </c>
      <c r="DS586" s="13">
        <v>0</v>
      </c>
      <c r="DT586" s="13">
        <v>1</v>
      </c>
      <c r="DU586" s="13">
        <v>-0.05</v>
      </c>
      <c r="DV586" s="13">
        <v>0</v>
      </c>
      <c r="DW586" s="13">
        <v>0</v>
      </c>
      <c r="DX586" s="13">
        <v>0</v>
      </c>
    </row>
    <row r="587" spans="1:128" ht="25.5" x14ac:dyDescent="0.2">
      <c r="A587" s="13" t="s">
        <v>361</v>
      </c>
      <c r="B587" s="13" t="s">
        <v>2133</v>
      </c>
      <c r="C587" s="39" t="s">
        <v>3622</v>
      </c>
      <c r="D587" s="1" t="s">
        <v>363</v>
      </c>
      <c r="E587" s="13" t="s">
        <v>173</v>
      </c>
      <c r="F587" s="13">
        <v>36</v>
      </c>
      <c r="G587" s="13">
        <v>1</v>
      </c>
      <c r="H587" s="13">
        <v>7</v>
      </c>
      <c r="I587" s="40">
        <f t="shared" si="378"/>
        <v>8</v>
      </c>
      <c r="J587" s="19">
        <f t="shared" si="379"/>
        <v>1.0866694336489389</v>
      </c>
      <c r="K587" s="1">
        <v>1</v>
      </c>
      <c r="L587" s="1">
        <v>2</v>
      </c>
      <c r="M587" s="1">
        <v>5</v>
      </c>
      <c r="N587" s="1">
        <v>32</v>
      </c>
      <c r="O587" s="1">
        <v>10</v>
      </c>
      <c r="P587" s="1">
        <v>14</v>
      </c>
      <c r="Q587" s="1">
        <v>12</v>
      </c>
      <c r="R587" s="15">
        <f t="shared" si="380"/>
        <v>3.125E-2</v>
      </c>
      <c r="S587" s="15">
        <f t="shared" si="381"/>
        <v>1.7857142857142856E-2</v>
      </c>
      <c r="T587" s="16">
        <v>441.71666666670001</v>
      </c>
      <c r="U587" s="16">
        <f t="shared" si="382"/>
        <v>12.269907407408333</v>
      </c>
      <c r="V587" s="16">
        <v>437.91</v>
      </c>
      <c r="W587" s="16">
        <f t="shared" si="383"/>
        <v>12.164166666666667</v>
      </c>
      <c r="X587" s="16">
        <v>1234.46</v>
      </c>
      <c r="Y587" s="16">
        <f t="shared" si="384"/>
        <v>34.290555555555557</v>
      </c>
      <c r="Z587" s="21">
        <f t="shared" si="385"/>
        <v>0.26184994947290374</v>
      </c>
      <c r="AA587" s="20">
        <f t="shared" si="386"/>
        <v>18.666666666666668</v>
      </c>
      <c r="AB587">
        <v>38</v>
      </c>
      <c r="AC587" s="1">
        <v>77</v>
      </c>
      <c r="AD587" s="1">
        <v>41</v>
      </c>
      <c r="AE587" s="1">
        <v>20</v>
      </c>
      <c r="AF587" s="1">
        <v>5</v>
      </c>
      <c r="AG587" s="15">
        <f t="shared" si="387"/>
        <v>4.1666666666666664E-2</v>
      </c>
      <c r="AH587" s="15">
        <f t="shared" si="388"/>
        <v>0.29166666666666669</v>
      </c>
      <c r="AI587" s="15">
        <f t="shared" si="389"/>
        <v>0.33333333333333337</v>
      </c>
      <c r="AJ587" s="1">
        <v>157</v>
      </c>
      <c r="AK587" s="21">
        <f t="shared" si="390"/>
        <v>0.36175115207373271</v>
      </c>
      <c r="AL587" s="1">
        <v>133</v>
      </c>
      <c r="AM587" s="21">
        <f t="shared" si="391"/>
        <v>0.30645161290322581</v>
      </c>
      <c r="AN587" s="1">
        <v>144</v>
      </c>
      <c r="AO587" s="21">
        <f t="shared" si="392"/>
        <v>0.33179723502304148</v>
      </c>
      <c r="AP587" s="21">
        <f t="shared" si="393"/>
        <v>0.54137931034482756</v>
      </c>
      <c r="AQ587" s="1">
        <v>6</v>
      </c>
      <c r="AR587" s="4">
        <v>4.2699999999999996</v>
      </c>
      <c r="AS587" s="41">
        <v>178</v>
      </c>
      <c r="AT587" s="41">
        <v>164</v>
      </c>
      <c r="AU587" s="41">
        <v>150</v>
      </c>
      <c r="AV587" s="21">
        <f t="shared" si="394"/>
        <v>0.52046783625730997</v>
      </c>
      <c r="AW587" s="26">
        <v>17.11</v>
      </c>
      <c r="AX587" s="42">
        <v>7</v>
      </c>
      <c r="AY587" s="41">
        <v>-0.77600000000000002</v>
      </c>
      <c r="AZ587" s="1">
        <v>8</v>
      </c>
      <c r="BA587" s="43">
        <v>1.3480000000000001</v>
      </c>
      <c r="BB587" s="16">
        <v>50.56</v>
      </c>
      <c r="BC587" s="26">
        <v>16.059999999999999</v>
      </c>
      <c r="BD587" s="43">
        <v>-0.53500000000000003</v>
      </c>
      <c r="BE587" s="43">
        <v>4.1349999999999998</v>
      </c>
      <c r="BF587" s="16">
        <v>50.63</v>
      </c>
      <c r="BG587" s="21">
        <f t="shared" si="395"/>
        <v>0.10714285714285714</v>
      </c>
      <c r="BH587" s="44">
        <f t="shared" si="396"/>
        <v>0.89140271493212675</v>
      </c>
      <c r="BI587" s="42">
        <f t="shared" si="397"/>
        <v>998.54557207498385</v>
      </c>
      <c r="BJ587" s="21">
        <f t="shared" si="398"/>
        <v>-1.4544279250161135E-3</v>
      </c>
      <c r="BK587" s="26">
        <f t="shared" si="399"/>
        <v>3.2883469206001235</v>
      </c>
      <c r="BL587" s="26">
        <f t="shared" si="400"/>
        <v>3.2883469206001235</v>
      </c>
      <c r="BM587" s="16">
        <f t="shared" si="401"/>
        <v>30.69123792560115</v>
      </c>
      <c r="BN587" s="16">
        <f t="shared" si="402"/>
        <v>30.280194560526141</v>
      </c>
      <c r="BO587" s="16">
        <f t="shared" si="403"/>
        <v>57.272042200452155</v>
      </c>
      <c r="BP587" s="16">
        <f t="shared" si="404"/>
        <v>59.190244570802228</v>
      </c>
      <c r="BQ587" s="16">
        <f t="shared" si="405"/>
        <v>-1.9182023703500732</v>
      </c>
      <c r="BR587" s="1">
        <v>24</v>
      </c>
      <c r="BS587" s="1">
        <v>24</v>
      </c>
      <c r="BT587" s="42">
        <v>200</v>
      </c>
      <c r="BU587" s="42">
        <v>197</v>
      </c>
      <c r="BV587" s="42">
        <v>90</v>
      </c>
      <c r="BW587" s="42">
        <v>96</v>
      </c>
      <c r="BX587" s="42">
        <v>115</v>
      </c>
      <c r="BY587" s="42">
        <v>104</v>
      </c>
      <c r="BZ587" s="1">
        <v>192</v>
      </c>
      <c r="CA587" s="1">
        <v>223</v>
      </c>
      <c r="CB587" s="21">
        <f t="shared" si="406"/>
        <v>0.46265060240963857</v>
      </c>
      <c r="CC587" s="4">
        <v>-6.74</v>
      </c>
      <c r="CD587" s="45">
        <f t="shared" si="407"/>
        <v>-5.7883058186259326</v>
      </c>
      <c r="CE587" s="26">
        <f t="shared" si="408"/>
        <v>2.9162548806765711</v>
      </c>
      <c r="CF587" s="26">
        <f t="shared" si="409"/>
        <v>2.7218378886314665</v>
      </c>
      <c r="CG587" s="26">
        <f t="shared" si="410"/>
        <v>31.301135719261865</v>
      </c>
      <c r="CH587" s="26">
        <f t="shared" si="411"/>
        <v>29.697195534889751</v>
      </c>
      <c r="CI587" s="26">
        <f t="shared" si="412"/>
        <v>61.970416214377131</v>
      </c>
      <c r="CJ587" s="26">
        <f t="shared" si="413"/>
        <v>57.887659381429934</v>
      </c>
      <c r="CK587" s="16">
        <f t="shared" si="414"/>
        <v>-6.0009592032972705</v>
      </c>
      <c r="CL587" s="42">
        <v>60</v>
      </c>
      <c r="CM587" s="42">
        <v>56</v>
      </c>
      <c r="CN587" s="42">
        <v>584</v>
      </c>
      <c r="CO587" s="42">
        <v>555</v>
      </c>
      <c r="CP587" s="42">
        <v>306</v>
      </c>
      <c r="CQ587" s="42">
        <v>249</v>
      </c>
      <c r="CR587" s="42">
        <v>331</v>
      </c>
      <c r="CS587" s="42">
        <v>325</v>
      </c>
      <c r="CT587" s="1">
        <v>4</v>
      </c>
      <c r="CU587" s="1">
        <v>3</v>
      </c>
      <c r="CV587" s="42">
        <f t="shared" si="415"/>
        <v>-1</v>
      </c>
      <c r="CW587" s="26">
        <f t="shared" si="416"/>
        <v>0.54333471682446943</v>
      </c>
      <c r="CX587" s="26">
        <f t="shared" si="417"/>
        <v>0.40750103761835205</v>
      </c>
      <c r="CY587" s="26">
        <f t="shared" si="418"/>
        <v>-0.13583367920611736</v>
      </c>
      <c r="CZ587" s="13">
        <v>18</v>
      </c>
      <c r="DA587" s="13">
        <v>17</v>
      </c>
      <c r="DB587" s="27">
        <v>18.5</v>
      </c>
      <c r="DC587" s="27">
        <v>19.010000000000002</v>
      </c>
      <c r="DD587" s="27">
        <v>18.57</v>
      </c>
      <c r="DE587" s="27">
        <v>16.760000000000002</v>
      </c>
      <c r="DF587" s="1"/>
      <c r="DG587" s="1"/>
      <c r="DH587" s="21" t="str">
        <f t="shared" si="419"/>
        <v xml:space="preserve"> </v>
      </c>
      <c r="DI587" s="42"/>
      <c r="DJ587" s="42"/>
      <c r="DK587" s="1"/>
      <c r="DL587" s="1"/>
      <c r="DM587" s="1"/>
      <c r="DN587" s="1"/>
      <c r="DO587" s="1"/>
      <c r="DP587" s="1"/>
      <c r="DQ587" s="1"/>
      <c r="DR587" s="42"/>
      <c r="DS587" s="1"/>
      <c r="DT587" s="1"/>
      <c r="DU587" s="1"/>
      <c r="DV587" s="1"/>
      <c r="DW587" s="1"/>
      <c r="DX587" s="13"/>
    </row>
    <row r="588" spans="1:128" ht="25.5" x14ac:dyDescent="0.2">
      <c r="A588" s="13" t="s">
        <v>396</v>
      </c>
      <c r="B588" s="13" t="s">
        <v>2136</v>
      </c>
      <c r="C588" s="39" t="s">
        <v>3623</v>
      </c>
      <c r="D588" s="1" t="s">
        <v>190</v>
      </c>
      <c r="E588" s="13" t="s">
        <v>173</v>
      </c>
      <c r="F588" s="13">
        <v>1</v>
      </c>
      <c r="G588" s="13">
        <v>0</v>
      </c>
      <c r="H588" s="13">
        <v>0</v>
      </c>
      <c r="I588" s="40">
        <f t="shared" si="378"/>
        <v>0</v>
      </c>
      <c r="J588" s="19">
        <f t="shared" si="379"/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1</v>
      </c>
      <c r="Q588" s="1">
        <v>0</v>
      </c>
      <c r="R588" s="15">
        <f t="shared" si="380"/>
        <v>0</v>
      </c>
      <c r="S588" s="15">
        <f t="shared" si="381"/>
        <v>0</v>
      </c>
      <c r="T588" s="16">
        <v>12.1833333333</v>
      </c>
      <c r="U588" s="16">
        <f t="shared" si="382"/>
        <v>12.1833333333</v>
      </c>
      <c r="V588" s="16">
        <v>12.75</v>
      </c>
      <c r="W588" s="16">
        <f t="shared" si="383"/>
        <v>12.75</v>
      </c>
      <c r="X588" s="16">
        <v>35.33</v>
      </c>
      <c r="Y588" s="16">
        <f t="shared" si="384"/>
        <v>35.33</v>
      </c>
      <c r="Z588" s="21">
        <f t="shared" si="385"/>
        <v>0.26518302828618967</v>
      </c>
      <c r="AA588" s="20">
        <f t="shared" si="386"/>
        <v>0</v>
      </c>
      <c r="AB588">
        <v>0</v>
      </c>
      <c r="AC588" s="1">
        <v>2</v>
      </c>
      <c r="AD588" s="1">
        <v>2</v>
      </c>
      <c r="AE588" s="1">
        <v>0</v>
      </c>
      <c r="AF588" s="1">
        <v>0</v>
      </c>
      <c r="AG588" s="15">
        <f t="shared" si="387"/>
        <v>0</v>
      </c>
      <c r="AH588" s="15">
        <f t="shared" si="388"/>
        <v>0</v>
      </c>
      <c r="AI588" s="15">
        <f t="shared" si="389"/>
        <v>0</v>
      </c>
      <c r="AJ588" s="1">
        <v>4</v>
      </c>
      <c r="AK588" s="21">
        <f t="shared" si="390"/>
        <v>0.44444444444444442</v>
      </c>
      <c r="AL588" s="1">
        <v>2</v>
      </c>
      <c r="AM588" s="21">
        <f t="shared" si="391"/>
        <v>0.22222222222222221</v>
      </c>
      <c r="AN588" s="1">
        <v>3</v>
      </c>
      <c r="AO588" s="21">
        <f t="shared" si="392"/>
        <v>0.33333333333333331</v>
      </c>
      <c r="AP588" s="21">
        <f t="shared" si="393"/>
        <v>0.66666666666666663</v>
      </c>
      <c r="AQ588" s="1">
        <v>7</v>
      </c>
      <c r="AR588" s="4">
        <v>16.670000000000002</v>
      </c>
      <c r="AS588" s="41">
        <v>4</v>
      </c>
      <c r="AT588" s="41">
        <v>5</v>
      </c>
      <c r="AU588" s="41">
        <v>5</v>
      </c>
      <c r="AV588" s="21">
        <f t="shared" si="394"/>
        <v>0.44444444444444442</v>
      </c>
      <c r="AW588" s="26">
        <v>16.75</v>
      </c>
      <c r="AX588" s="42">
        <v>7</v>
      </c>
      <c r="AY588" s="41">
        <v>-0.871</v>
      </c>
      <c r="AZ588" s="1">
        <v>6</v>
      </c>
      <c r="BA588" s="43">
        <v>9.3740000000000006</v>
      </c>
      <c r="BB588" s="16">
        <v>54.73</v>
      </c>
      <c r="BC588" s="26">
        <v>15.36</v>
      </c>
      <c r="BD588" s="43">
        <v>-0.187</v>
      </c>
      <c r="BE588" s="43">
        <v>1.6870000000000001</v>
      </c>
      <c r="BF588" s="16">
        <v>49.28</v>
      </c>
      <c r="BG588" s="21">
        <f t="shared" si="395"/>
        <v>0</v>
      </c>
      <c r="BH588" s="44">
        <f t="shared" si="396"/>
        <v>0.8</v>
      </c>
      <c r="BI588" s="42">
        <f t="shared" si="397"/>
        <v>800</v>
      </c>
      <c r="BJ588" s="21">
        <f t="shared" si="398"/>
        <v>-0.19999999999999996</v>
      </c>
      <c r="BK588" s="26">
        <f t="shared" si="399"/>
        <v>0</v>
      </c>
      <c r="BL588" s="26">
        <f t="shared" si="400"/>
        <v>4.7058823529411766</v>
      </c>
      <c r="BM588" s="16">
        <f t="shared" si="401"/>
        <v>18.823529411764707</v>
      </c>
      <c r="BN588" s="16">
        <f t="shared" si="402"/>
        <v>23.52941176470588</v>
      </c>
      <c r="BO588" s="16">
        <f t="shared" si="403"/>
        <v>42.352941176470594</v>
      </c>
      <c r="BP588" s="16">
        <f t="shared" si="404"/>
        <v>51.764705882352942</v>
      </c>
      <c r="BQ588" s="16">
        <f t="shared" si="405"/>
        <v>-9.4117647058823479</v>
      </c>
      <c r="BR588" s="1">
        <v>0</v>
      </c>
      <c r="BS588" s="1">
        <v>1</v>
      </c>
      <c r="BT588" s="42">
        <v>4</v>
      </c>
      <c r="BU588" s="42">
        <v>4</v>
      </c>
      <c r="BV588" s="42">
        <v>1</v>
      </c>
      <c r="BW588" s="42">
        <v>3</v>
      </c>
      <c r="BX588" s="42">
        <v>3</v>
      </c>
      <c r="BY588" s="42">
        <v>4</v>
      </c>
      <c r="BZ588" s="1">
        <v>3</v>
      </c>
      <c r="CA588" s="1">
        <v>5</v>
      </c>
      <c r="CB588" s="21">
        <f t="shared" si="406"/>
        <v>0.375</v>
      </c>
      <c r="CC588" s="4">
        <v>1.1400000000000001</v>
      </c>
      <c r="CD588" s="45">
        <f t="shared" si="407"/>
        <v>-5.8147647058823466</v>
      </c>
      <c r="CE588" s="26">
        <f t="shared" si="408"/>
        <v>0</v>
      </c>
      <c r="CF588" s="26">
        <f t="shared" si="409"/>
        <v>3.3965468440418913</v>
      </c>
      <c r="CG588" s="26">
        <f t="shared" si="410"/>
        <v>30.568921596377017</v>
      </c>
      <c r="CH588" s="26">
        <f t="shared" si="411"/>
        <v>37.362015284460796</v>
      </c>
      <c r="CI588" s="26">
        <f t="shared" si="412"/>
        <v>64.534390036795926</v>
      </c>
      <c r="CJ588" s="26">
        <f t="shared" si="413"/>
        <v>76.422303990942538</v>
      </c>
      <c r="CK588" s="16">
        <f t="shared" si="414"/>
        <v>2.4761492482642637</v>
      </c>
      <c r="CL588" s="42">
        <v>0</v>
      </c>
      <c r="CM588" s="42">
        <v>2</v>
      </c>
      <c r="CN588" s="42">
        <v>18</v>
      </c>
      <c r="CO588" s="42">
        <v>20</v>
      </c>
      <c r="CP588" s="42">
        <v>11</v>
      </c>
      <c r="CQ588" s="42">
        <v>13</v>
      </c>
      <c r="CR588" s="42">
        <v>10</v>
      </c>
      <c r="CS588" s="42">
        <v>9</v>
      </c>
      <c r="CT588" s="1">
        <v>0</v>
      </c>
      <c r="CU588" s="1">
        <v>0</v>
      </c>
      <c r="CV588" s="42">
        <f t="shared" si="415"/>
        <v>0</v>
      </c>
      <c r="CW588" s="26">
        <f t="shared" si="416"/>
        <v>0</v>
      </c>
      <c r="CX588" s="26">
        <f t="shared" si="417"/>
        <v>0</v>
      </c>
      <c r="CY588" s="26">
        <f t="shared" si="418"/>
        <v>0</v>
      </c>
      <c r="CZ588" s="13">
        <v>0</v>
      </c>
      <c r="DA588" s="13">
        <v>1</v>
      </c>
      <c r="DB588" s="27">
        <v>0.43</v>
      </c>
      <c r="DC588" s="27">
        <v>0.37</v>
      </c>
      <c r="DD588" s="27">
        <v>0.42</v>
      </c>
      <c r="DE588" s="27">
        <v>0.41</v>
      </c>
      <c r="DF588" s="1"/>
      <c r="DG588" s="1"/>
      <c r="DH588" s="21" t="str">
        <f t="shared" si="419"/>
        <v xml:space="preserve"> </v>
      </c>
      <c r="DI588" s="42"/>
      <c r="DJ588" s="42"/>
      <c r="DK588" s="1"/>
      <c r="DL588" s="1"/>
      <c r="DM588" s="1"/>
      <c r="DN588" s="1"/>
      <c r="DO588" s="1"/>
      <c r="DP588" s="1"/>
      <c r="DQ588" s="1"/>
      <c r="DR588" s="42"/>
      <c r="DS588" s="1"/>
      <c r="DT588" s="1"/>
      <c r="DU588" s="1"/>
      <c r="DV588" s="1"/>
      <c r="DW588" s="1"/>
      <c r="DX588" s="13"/>
    </row>
    <row r="589" spans="1:128" ht="25.5" x14ac:dyDescent="0.2">
      <c r="A589" s="13" t="s">
        <v>1931</v>
      </c>
      <c r="B589" s="13" t="s">
        <v>2137</v>
      </c>
      <c r="C589" s="39" t="s">
        <v>3624</v>
      </c>
      <c r="D589" s="1" t="s">
        <v>302</v>
      </c>
      <c r="E589" s="13" t="s">
        <v>173</v>
      </c>
      <c r="F589" s="13">
        <v>44</v>
      </c>
      <c r="G589" s="13">
        <v>2</v>
      </c>
      <c r="H589" s="13">
        <v>5</v>
      </c>
      <c r="I589" s="40">
        <f t="shared" si="378"/>
        <v>7</v>
      </c>
      <c r="J589" s="19">
        <f t="shared" si="379"/>
        <v>0.70394994133754418</v>
      </c>
      <c r="K589" s="1">
        <v>2</v>
      </c>
      <c r="L589" s="1">
        <v>2</v>
      </c>
      <c r="M589" s="1">
        <v>3</v>
      </c>
      <c r="N589" s="1">
        <v>41</v>
      </c>
      <c r="O589" s="1">
        <v>14</v>
      </c>
      <c r="P589" s="1">
        <v>24</v>
      </c>
      <c r="Q589" s="1">
        <v>15</v>
      </c>
      <c r="R589" s="15">
        <f t="shared" si="380"/>
        <v>4.878048780487805E-2</v>
      </c>
      <c r="S589" s="15">
        <f t="shared" si="381"/>
        <v>2.5316455696202531E-2</v>
      </c>
      <c r="T589" s="16">
        <v>596.63333333330002</v>
      </c>
      <c r="U589" s="16">
        <f t="shared" si="382"/>
        <v>13.559848484847727</v>
      </c>
      <c r="V589" s="16">
        <v>583.45000000000005</v>
      </c>
      <c r="W589" s="16">
        <f t="shared" si="383"/>
        <v>13.260227272727274</v>
      </c>
      <c r="X589" s="16">
        <v>1508.48</v>
      </c>
      <c r="Y589" s="16">
        <f t="shared" si="384"/>
        <v>34.283636363636361</v>
      </c>
      <c r="Z589" s="21">
        <f t="shared" si="385"/>
        <v>0.27890512588853356</v>
      </c>
      <c r="AA589" s="20">
        <f t="shared" si="386"/>
        <v>28.315789473684209</v>
      </c>
      <c r="AB589">
        <v>45</v>
      </c>
      <c r="AC589" s="1">
        <v>64</v>
      </c>
      <c r="AD589" s="1">
        <v>53</v>
      </c>
      <c r="AE589" s="1">
        <v>9</v>
      </c>
      <c r="AF589" s="1">
        <v>6</v>
      </c>
      <c r="AG589" s="15">
        <f t="shared" si="387"/>
        <v>0.10526315789473684</v>
      </c>
      <c r="AH589" s="15">
        <f t="shared" si="388"/>
        <v>0.26315789473684209</v>
      </c>
      <c r="AI589" s="15">
        <f t="shared" si="389"/>
        <v>0.36842105263157893</v>
      </c>
      <c r="AJ589" s="1">
        <v>193</v>
      </c>
      <c r="AK589" s="21">
        <f t="shared" si="390"/>
        <v>0.33047945205479451</v>
      </c>
      <c r="AL589" s="1">
        <v>206</v>
      </c>
      <c r="AM589" s="21">
        <f t="shared" si="391"/>
        <v>0.35273972602739728</v>
      </c>
      <c r="AN589" s="1">
        <v>185</v>
      </c>
      <c r="AO589" s="21">
        <f t="shared" si="392"/>
        <v>0.31678082191780821</v>
      </c>
      <c r="AP589" s="21">
        <f t="shared" si="393"/>
        <v>0.48370927318295737</v>
      </c>
      <c r="AQ589" s="1">
        <v>5</v>
      </c>
      <c r="AR589" s="4">
        <v>-3.06</v>
      </c>
      <c r="AS589" s="41">
        <v>202</v>
      </c>
      <c r="AT589" s="41">
        <v>213</v>
      </c>
      <c r="AU589" s="41">
        <v>179</v>
      </c>
      <c r="AV589" s="21">
        <f t="shared" si="394"/>
        <v>0.48674698795180721</v>
      </c>
      <c r="AW589" s="26">
        <v>17.18</v>
      </c>
      <c r="AX589" s="42">
        <v>7</v>
      </c>
      <c r="AY589" s="41">
        <v>0.312</v>
      </c>
      <c r="AZ589" s="1">
        <v>4</v>
      </c>
      <c r="BA589" s="43">
        <v>-2.593</v>
      </c>
      <c r="BB589" s="16">
        <v>48.68</v>
      </c>
      <c r="BC589" s="26">
        <v>15.91</v>
      </c>
      <c r="BD589" s="43">
        <v>-1.3049999999999999</v>
      </c>
      <c r="BE589" s="43">
        <v>1.38</v>
      </c>
      <c r="BF589" s="16">
        <v>51.35</v>
      </c>
      <c r="BG589" s="21">
        <f t="shared" si="395"/>
        <v>7.0631970260223054E-2</v>
      </c>
      <c r="BH589" s="44">
        <f t="shared" si="396"/>
        <v>0.91258741258741261</v>
      </c>
      <c r="BI589" s="42">
        <f t="shared" si="397"/>
        <v>983.21938284763564</v>
      </c>
      <c r="BJ589" s="21">
        <f t="shared" si="398"/>
        <v>-1.6780617152364341E-2</v>
      </c>
      <c r="BK589" s="26">
        <f t="shared" si="399"/>
        <v>1.9538949352986543</v>
      </c>
      <c r="BL589" s="26">
        <f t="shared" si="400"/>
        <v>2.570914388550861</v>
      </c>
      <c r="BM589" s="16">
        <f t="shared" si="401"/>
        <v>27.663038820807266</v>
      </c>
      <c r="BN589" s="16">
        <f t="shared" si="402"/>
        <v>29.411260605021852</v>
      </c>
      <c r="BO589" s="16">
        <f t="shared" si="403"/>
        <v>51.62396092210129</v>
      </c>
      <c r="BP589" s="16">
        <f t="shared" si="404"/>
        <v>54.400548461736221</v>
      </c>
      <c r="BQ589" s="16">
        <f t="shared" si="405"/>
        <v>-2.7765875396349315</v>
      </c>
      <c r="BR589" s="1">
        <v>19</v>
      </c>
      <c r="BS589" s="1">
        <v>25</v>
      </c>
      <c r="BT589" s="42">
        <v>250</v>
      </c>
      <c r="BU589" s="42">
        <v>261</v>
      </c>
      <c r="BV589" s="42">
        <v>119</v>
      </c>
      <c r="BW589" s="42">
        <v>113</v>
      </c>
      <c r="BX589" s="42">
        <v>130</v>
      </c>
      <c r="BY589" s="42">
        <v>114</v>
      </c>
      <c r="BZ589" s="1">
        <v>207</v>
      </c>
      <c r="CA589" s="1">
        <v>222</v>
      </c>
      <c r="CB589" s="21">
        <f t="shared" si="406"/>
        <v>0.4825174825174825</v>
      </c>
      <c r="CC589" s="4">
        <v>-6.54</v>
      </c>
      <c r="CD589" s="45">
        <f t="shared" si="407"/>
        <v>-6.4486100960259076</v>
      </c>
      <c r="CE589" s="26">
        <f t="shared" si="408"/>
        <v>2.585383962664404</v>
      </c>
      <c r="CF589" s="26">
        <f t="shared" si="409"/>
        <v>2.3467331353415357</v>
      </c>
      <c r="CG589" s="26">
        <f t="shared" si="410"/>
        <v>33.848642341960115</v>
      </c>
      <c r="CH589" s="26">
        <f t="shared" si="411"/>
        <v>28.001697072549852</v>
      </c>
      <c r="CI589" s="26">
        <f t="shared" si="412"/>
        <v>57.673949936359776</v>
      </c>
      <c r="CJ589" s="26">
        <f t="shared" si="413"/>
        <v>50.713300806109459</v>
      </c>
      <c r="CK589" s="16">
        <f t="shared" si="414"/>
        <v>-9.7372366698852488</v>
      </c>
      <c r="CL589" s="42">
        <v>65</v>
      </c>
      <c r="CM589" s="42">
        <v>59</v>
      </c>
      <c r="CN589" s="42">
        <v>786</v>
      </c>
      <c r="CO589" s="42">
        <v>645</v>
      </c>
      <c r="CP589" s="42">
        <v>269</v>
      </c>
      <c r="CQ589" s="42">
        <v>269</v>
      </c>
      <c r="CR589" s="42">
        <v>302</v>
      </c>
      <c r="CS589" s="42">
        <v>330</v>
      </c>
      <c r="CT589" s="1">
        <v>5</v>
      </c>
      <c r="CU589" s="1">
        <v>4</v>
      </c>
      <c r="CV589" s="42">
        <f t="shared" si="415"/>
        <v>-1</v>
      </c>
      <c r="CW589" s="26">
        <f t="shared" si="416"/>
        <v>0.50282138666967435</v>
      </c>
      <c r="CX589" s="26">
        <f t="shared" si="417"/>
        <v>0.40225710933573955</v>
      </c>
      <c r="CY589" s="26">
        <f t="shared" si="418"/>
        <v>-0.10056427733393489</v>
      </c>
      <c r="CZ589" s="13">
        <v>19</v>
      </c>
      <c r="DA589" s="13">
        <v>22</v>
      </c>
      <c r="DB589" s="27">
        <v>20.5</v>
      </c>
      <c r="DC589" s="27">
        <v>20.79</v>
      </c>
      <c r="DD589" s="27">
        <v>21.26</v>
      </c>
      <c r="DE589" s="27">
        <v>20.12</v>
      </c>
      <c r="DF589" s="1"/>
      <c r="DG589" s="1"/>
      <c r="DH589" s="21" t="str">
        <f t="shared" si="419"/>
        <v xml:space="preserve"> </v>
      </c>
      <c r="DI589" s="42"/>
      <c r="DJ589" s="42"/>
      <c r="DK589" s="1"/>
      <c r="DL589" s="1"/>
      <c r="DM589" s="1"/>
      <c r="DN589" s="1"/>
      <c r="DO589" s="1"/>
      <c r="DP589" s="1"/>
      <c r="DQ589" s="1"/>
      <c r="DR589" s="42"/>
      <c r="DS589" s="1"/>
      <c r="DT589" s="1"/>
      <c r="DU589" s="1"/>
      <c r="DV589" s="1"/>
      <c r="DW589" s="1"/>
      <c r="DX589" s="13"/>
    </row>
    <row r="590" spans="1:128" ht="25.5" x14ac:dyDescent="0.2">
      <c r="A590" s="13" t="s">
        <v>1742</v>
      </c>
      <c r="B590" s="13" t="s">
        <v>2140</v>
      </c>
      <c r="C590" s="39" t="s">
        <v>3625</v>
      </c>
      <c r="D590" s="1" t="s">
        <v>190</v>
      </c>
      <c r="E590" s="13" t="s">
        <v>173</v>
      </c>
      <c r="F590" s="13">
        <v>78</v>
      </c>
      <c r="G590" s="13">
        <v>0</v>
      </c>
      <c r="H590" s="13">
        <v>19</v>
      </c>
      <c r="I590" s="40">
        <f t="shared" si="378"/>
        <v>19</v>
      </c>
      <c r="J590" s="19">
        <f t="shared" si="379"/>
        <v>0.7705739874950539</v>
      </c>
      <c r="K590" s="1">
        <v>0</v>
      </c>
      <c r="L590" s="1">
        <v>5</v>
      </c>
      <c r="M590" s="1">
        <v>11</v>
      </c>
      <c r="N590" s="1">
        <v>57</v>
      </c>
      <c r="O590" s="1">
        <v>24</v>
      </c>
      <c r="P590" s="1">
        <v>74</v>
      </c>
      <c r="Q590" s="1">
        <v>37</v>
      </c>
      <c r="R590" s="15">
        <f t="shared" si="380"/>
        <v>0</v>
      </c>
      <c r="S590" s="15">
        <f t="shared" si="381"/>
        <v>0</v>
      </c>
      <c r="T590" s="16">
        <v>1479.4166666666999</v>
      </c>
      <c r="U590" s="16">
        <f t="shared" si="382"/>
        <v>18.966880341880767</v>
      </c>
      <c r="V590" s="16">
        <v>1394.25</v>
      </c>
      <c r="W590" s="16">
        <f t="shared" si="383"/>
        <v>17.875</v>
      </c>
      <c r="X590" s="16">
        <v>2335.15</v>
      </c>
      <c r="Y590" s="16">
        <f t="shared" si="384"/>
        <v>29.937820512820515</v>
      </c>
      <c r="Z590" s="21">
        <f t="shared" si="385"/>
        <v>0.37385370300852683</v>
      </c>
      <c r="AA590" s="20">
        <f t="shared" si="386"/>
        <v>56.379310344827587</v>
      </c>
      <c r="AB590">
        <v>142</v>
      </c>
      <c r="AC590" s="1">
        <v>270</v>
      </c>
      <c r="AD590" s="1">
        <v>118</v>
      </c>
      <c r="AE590" s="1">
        <v>28</v>
      </c>
      <c r="AF590" s="1">
        <v>8</v>
      </c>
      <c r="AG590" s="15">
        <f t="shared" si="387"/>
        <v>0</v>
      </c>
      <c r="AH590" s="15">
        <f t="shared" si="388"/>
        <v>0.27586206896551724</v>
      </c>
      <c r="AI590" s="15">
        <f t="shared" si="389"/>
        <v>0.27586206896551724</v>
      </c>
      <c r="AJ590" s="1">
        <v>420</v>
      </c>
      <c r="AK590" s="21">
        <f t="shared" si="390"/>
        <v>0.3074670571010249</v>
      </c>
      <c r="AL590" s="1">
        <v>427</v>
      </c>
      <c r="AM590" s="21">
        <f t="shared" si="391"/>
        <v>0.31259150805270863</v>
      </c>
      <c r="AN590" s="1">
        <v>519</v>
      </c>
      <c r="AO590" s="21">
        <f t="shared" si="392"/>
        <v>0.37994143484626647</v>
      </c>
      <c r="AP590" s="21">
        <f t="shared" si="393"/>
        <v>0.49586776859504134</v>
      </c>
      <c r="AQ590" s="1">
        <v>1</v>
      </c>
      <c r="AR590" s="4">
        <v>-4.5999999999999996</v>
      </c>
      <c r="AS590" s="41">
        <v>476</v>
      </c>
      <c r="AT590" s="41">
        <v>524</v>
      </c>
      <c r="AU590" s="41">
        <v>470</v>
      </c>
      <c r="AV590" s="21">
        <f t="shared" si="394"/>
        <v>0.47599999999999998</v>
      </c>
      <c r="AW590" s="26">
        <v>17.670000000000002</v>
      </c>
      <c r="AX590" s="42">
        <v>1</v>
      </c>
      <c r="AY590" s="41">
        <v>1.325</v>
      </c>
      <c r="AZ590" s="1">
        <v>1</v>
      </c>
      <c r="BA590" s="43">
        <v>0.84</v>
      </c>
      <c r="BB590" s="16">
        <v>50.4</v>
      </c>
      <c r="BC590" s="26">
        <v>17.059999999999999</v>
      </c>
      <c r="BD590" s="43">
        <v>0.52100000000000002</v>
      </c>
      <c r="BE590" s="43">
        <v>2.8290000000000002</v>
      </c>
      <c r="BF590" s="16">
        <v>49.6</v>
      </c>
      <c r="BG590" s="21">
        <f t="shared" si="395"/>
        <v>8.8685015290519878E-2</v>
      </c>
      <c r="BH590" s="44">
        <f t="shared" si="396"/>
        <v>0.91230769230769226</v>
      </c>
      <c r="BI590" s="42">
        <f t="shared" si="397"/>
        <v>1000.9927075982122</v>
      </c>
      <c r="BJ590" s="21">
        <f t="shared" si="398"/>
        <v>9.9270759821214194E-4</v>
      </c>
      <c r="BK590" s="26">
        <f t="shared" si="399"/>
        <v>2.4959655728886498</v>
      </c>
      <c r="BL590" s="26">
        <f t="shared" si="400"/>
        <v>2.4529316837009145</v>
      </c>
      <c r="BM590" s="16">
        <f t="shared" si="401"/>
        <v>28.144163528778911</v>
      </c>
      <c r="BN590" s="16">
        <f t="shared" si="402"/>
        <v>27.97202797202797</v>
      </c>
      <c r="BO590" s="16">
        <f t="shared" si="403"/>
        <v>55.987089833243679</v>
      </c>
      <c r="BP590" s="16">
        <f t="shared" si="404"/>
        <v>56.761699838622917</v>
      </c>
      <c r="BQ590" s="16">
        <f t="shared" si="405"/>
        <v>-0.77461000537923752</v>
      </c>
      <c r="BR590" s="1">
        <v>58</v>
      </c>
      <c r="BS590" s="1">
        <v>57</v>
      </c>
      <c r="BT590" s="42">
        <v>596</v>
      </c>
      <c r="BU590" s="42">
        <v>593</v>
      </c>
      <c r="BV590" s="42">
        <v>287</v>
      </c>
      <c r="BW590" s="42">
        <v>288</v>
      </c>
      <c r="BX590" s="42">
        <v>381</v>
      </c>
      <c r="BY590" s="42">
        <v>360</v>
      </c>
      <c r="BZ590" s="1">
        <v>633</v>
      </c>
      <c r="CA590" s="1">
        <v>642</v>
      </c>
      <c r="CB590" s="21">
        <f t="shared" si="406"/>
        <v>0.49647058823529411</v>
      </c>
      <c r="CC590" s="4">
        <v>-4.1100000000000003</v>
      </c>
      <c r="CD590" s="45">
        <f t="shared" si="407"/>
        <v>-2.7544364516602293</v>
      </c>
      <c r="CE590" s="26">
        <f t="shared" si="408"/>
        <v>2.3895681219621867</v>
      </c>
      <c r="CF590" s="26">
        <f t="shared" si="409"/>
        <v>1.9013767852172236</v>
      </c>
      <c r="CG590" s="26">
        <f t="shared" si="410"/>
        <v>28.443568935614415</v>
      </c>
      <c r="CH590" s="26">
        <f t="shared" si="411"/>
        <v>26.824829240091642</v>
      </c>
      <c r="CI590" s="26">
        <f t="shared" si="412"/>
        <v>56.964220713872763</v>
      </c>
      <c r="CJ590" s="26">
        <f t="shared" si="413"/>
        <v>51.645504571440803</v>
      </c>
      <c r="CK590" s="16">
        <f t="shared" si="414"/>
        <v>-6.0933261478111973</v>
      </c>
      <c r="CL590" s="42">
        <v>93</v>
      </c>
      <c r="CM590" s="42">
        <v>74</v>
      </c>
      <c r="CN590" s="42">
        <v>1014</v>
      </c>
      <c r="CO590" s="42">
        <v>970</v>
      </c>
      <c r="CP590" s="42">
        <v>495</v>
      </c>
      <c r="CQ590" s="42">
        <v>399</v>
      </c>
      <c r="CR590" s="42">
        <v>567</v>
      </c>
      <c r="CS590" s="42">
        <v>615</v>
      </c>
      <c r="CT590" s="1">
        <v>21</v>
      </c>
      <c r="CU590" s="1">
        <v>8</v>
      </c>
      <c r="CV590" s="42">
        <f t="shared" si="415"/>
        <v>-13</v>
      </c>
      <c r="CW590" s="26">
        <f t="shared" si="416"/>
        <v>0.85168703881032293</v>
      </c>
      <c r="CX590" s="26">
        <f t="shared" si="417"/>
        <v>0.32445220526107538</v>
      </c>
      <c r="CY590" s="26">
        <f t="shared" si="418"/>
        <v>-0.52723483354924749</v>
      </c>
      <c r="CZ590" s="13">
        <v>52</v>
      </c>
      <c r="DA590" s="13">
        <v>55</v>
      </c>
      <c r="DB590" s="27">
        <v>53.59</v>
      </c>
      <c r="DC590" s="27">
        <v>43.56</v>
      </c>
      <c r="DD590" s="27">
        <v>53.82</v>
      </c>
      <c r="DE590" s="27">
        <v>46.75</v>
      </c>
      <c r="DF590" s="1"/>
      <c r="DG590" s="1"/>
      <c r="DH590" s="21" t="str">
        <f t="shared" si="419"/>
        <v xml:space="preserve"> </v>
      </c>
      <c r="DI590" s="42"/>
      <c r="DJ590" s="42"/>
      <c r="DK590" s="1"/>
      <c r="DL590" s="1"/>
      <c r="DM590" s="1"/>
      <c r="DN590" s="1"/>
      <c r="DO590" s="1"/>
      <c r="DP590" s="1"/>
      <c r="DQ590" s="1"/>
      <c r="DR590" s="42"/>
      <c r="DS590" s="1"/>
      <c r="DT590" s="1"/>
      <c r="DU590" s="1"/>
      <c r="DV590" s="1"/>
      <c r="DW590" s="1"/>
      <c r="DX590" s="13"/>
    </row>
    <row r="591" spans="1:128" ht="25.5" x14ac:dyDescent="0.2">
      <c r="A591" s="13" t="s">
        <v>2142</v>
      </c>
      <c r="B591" s="13" t="s">
        <v>2143</v>
      </c>
      <c r="C591" s="39" t="s">
        <v>3626</v>
      </c>
      <c r="D591" s="13" t="s">
        <v>249</v>
      </c>
      <c r="E591" s="13" t="s">
        <v>154</v>
      </c>
      <c r="F591" s="13">
        <v>1</v>
      </c>
      <c r="G591" s="13">
        <v>0</v>
      </c>
      <c r="H591" s="13">
        <v>0</v>
      </c>
      <c r="I591" s="40">
        <f t="shared" si="378"/>
        <v>0</v>
      </c>
      <c r="J591" s="19">
        <f t="shared" si="379"/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5">
        <f t="shared" si="380"/>
        <v>0</v>
      </c>
      <c r="S591" s="15">
        <f t="shared" si="381"/>
        <v>0</v>
      </c>
      <c r="T591" s="16">
        <v>6.1</v>
      </c>
      <c r="U591" s="16">
        <f t="shared" si="382"/>
        <v>6.1</v>
      </c>
      <c r="V591" s="16">
        <v>6.08</v>
      </c>
      <c r="W591" s="16">
        <f t="shared" si="383"/>
        <v>6.08</v>
      </c>
      <c r="X591" s="16">
        <v>39.76</v>
      </c>
      <c r="Y591" s="16">
        <f t="shared" si="384"/>
        <v>39.76</v>
      </c>
      <c r="Z591" s="21">
        <f t="shared" si="385"/>
        <v>0.13263525305410123</v>
      </c>
      <c r="AA591" s="20">
        <f t="shared" si="386"/>
        <v>0</v>
      </c>
      <c r="AB591">
        <v>0</v>
      </c>
      <c r="AC591" s="1">
        <v>0</v>
      </c>
      <c r="AD591" s="1">
        <v>0</v>
      </c>
      <c r="AE591" s="1">
        <v>0</v>
      </c>
      <c r="AF591" s="1">
        <v>0</v>
      </c>
      <c r="AG591" s="15">
        <f t="shared" si="387"/>
        <v>0</v>
      </c>
      <c r="AH591" s="15">
        <f t="shared" si="388"/>
        <v>0</v>
      </c>
      <c r="AI591" s="15">
        <f t="shared" si="389"/>
        <v>0</v>
      </c>
      <c r="AJ591" s="1">
        <v>0</v>
      </c>
      <c r="AK591" s="21">
        <f t="shared" si="390"/>
        <v>0</v>
      </c>
      <c r="AL591" s="1">
        <v>5</v>
      </c>
      <c r="AM591" s="21">
        <f t="shared" si="391"/>
        <v>0.7142857142857143</v>
      </c>
      <c r="AN591" s="1">
        <v>2</v>
      </c>
      <c r="AO591" s="21">
        <f t="shared" si="392"/>
        <v>0.2857142857142857</v>
      </c>
      <c r="AP591" s="21">
        <f t="shared" si="393"/>
        <v>0</v>
      </c>
      <c r="AQ591" s="1">
        <v>1</v>
      </c>
      <c r="AR591" s="4">
        <v>-44.44</v>
      </c>
      <c r="AS591" s="41">
        <v>4</v>
      </c>
      <c r="AT591" s="41">
        <v>1</v>
      </c>
      <c r="AU591" s="41">
        <v>3</v>
      </c>
      <c r="AV591" s="21">
        <f t="shared" si="394"/>
        <v>0.8</v>
      </c>
      <c r="AW591" s="26">
        <v>15.63</v>
      </c>
      <c r="AX591" s="42">
        <v>13</v>
      </c>
      <c r="AY591" s="41">
        <v>-0.55400000000000005</v>
      </c>
      <c r="AZ591" s="1">
        <v>11</v>
      </c>
      <c r="BA591" s="43">
        <v>-9.4149999999999991</v>
      </c>
      <c r="BB591" s="16">
        <v>45.36</v>
      </c>
      <c r="BC591" s="26">
        <v>16.25</v>
      </c>
      <c r="BD591" s="43">
        <v>-1.4339999999999999</v>
      </c>
      <c r="BE591" s="43">
        <v>-7.508</v>
      </c>
      <c r="BF591" s="16">
        <v>46.36</v>
      </c>
      <c r="BG591" s="21">
        <f t="shared" si="395"/>
        <v>0</v>
      </c>
      <c r="BH591" s="44">
        <f t="shared" si="396"/>
        <v>1</v>
      </c>
      <c r="BI591" s="42">
        <f t="shared" si="397"/>
        <v>1000</v>
      </c>
      <c r="BJ591" s="21">
        <f t="shared" si="398"/>
        <v>0</v>
      </c>
      <c r="BK591" s="26">
        <f t="shared" si="399"/>
        <v>0</v>
      </c>
      <c r="BL591" s="26">
        <f t="shared" si="400"/>
        <v>0</v>
      </c>
      <c r="BM591" s="16">
        <f t="shared" si="401"/>
        <v>0</v>
      </c>
      <c r="BN591" s="16">
        <f t="shared" si="402"/>
        <v>9.8684210526315788</v>
      </c>
      <c r="BO591" s="16">
        <f t="shared" si="403"/>
        <v>0</v>
      </c>
      <c r="BP591" s="16">
        <f t="shared" si="404"/>
        <v>49.34210526315789</v>
      </c>
      <c r="BQ591" s="16">
        <f t="shared" si="405"/>
        <v>-49.34210526315789</v>
      </c>
      <c r="BR591" s="1">
        <v>0</v>
      </c>
      <c r="BS591" s="1">
        <v>0</v>
      </c>
      <c r="BT591" s="42">
        <v>0</v>
      </c>
      <c r="BU591" s="42">
        <v>1</v>
      </c>
      <c r="BV591" s="42">
        <v>0</v>
      </c>
      <c r="BW591" s="42">
        <v>1</v>
      </c>
      <c r="BX591" s="42">
        <v>3</v>
      </c>
      <c r="BY591" s="42">
        <v>0</v>
      </c>
      <c r="BZ591" s="1">
        <v>0</v>
      </c>
      <c r="CA591" s="1">
        <v>2</v>
      </c>
      <c r="CB591" s="21">
        <f t="shared" si="406"/>
        <v>0</v>
      </c>
      <c r="CC591" s="4">
        <v>-57.89</v>
      </c>
      <c r="CD591" s="45">
        <f t="shared" si="407"/>
        <v>-39.33910526315789</v>
      </c>
      <c r="CE591" s="26">
        <f t="shared" si="408"/>
        <v>4.5271629778672038</v>
      </c>
      <c r="CF591" s="26">
        <f t="shared" si="409"/>
        <v>4.5271629778672038</v>
      </c>
      <c r="CG591" s="26">
        <f t="shared" si="410"/>
        <v>25.653923541247487</v>
      </c>
      <c r="CH591" s="26">
        <f t="shared" si="411"/>
        <v>28.672032193158955</v>
      </c>
      <c r="CI591" s="26">
        <f t="shared" si="412"/>
        <v>58.853118712273641</v>
      </c>
      <c r="CJ591" s="26">
        <f t="shared" si="413"/>
        <v>66.398390342052323</v>
      </c>
      <c r="CK591" s="16">
        <f t="shared" si="414"/>
        <v>-41.796833633379208</v>
      </c>
      <c r="CL591" s="42">
        <v>3</v>
      </c>
      <c r="CM591" s="42">
        <v>3</v>
      </c>
      <c r="CN591" s="42">
        <v>14</v>
      </c>
      <c r="CO591" s="42">
        <v>16</v>
      </c>
      <c r="CP591" s="42">
        <v>12</v>
      </c>
      <c r="CQ591" s="42">
        <v>13</v>
      </c>
      <c r="CR591" s="42">
        <v>12</v>
      </c>
      <c r="CS591" s="42">
        <v>10</v>
      </c>
      <c r="CT591" s="1">
        <v>0</v>
      </c>
      <c r="CU591" s="1">
        <v>0</v>
      </c>
      <c r="CV591" s="42">
        <f t="shared" si="415"/>
        <v>0</v>
      </c>
      <c r="CW591" s="26">
        <f t="shared" si="416"/>
        <v>0</v>
      </c>
      <c r="CX591" s="26">
        <f t="shared" si="417"/>
        <v>0</v>
      </c>
      <c r="CY591" s="26">
        <f t="shared" si="418"/>
        <v>0</v>
      </c>
      <c r="CZ591" s="13">
        <v>0</v>
      </c>
      <c r="DA591" s="13">
        <v>0</v>
      </c>
      <c r="DB591" s="27">
        <v>0</v>
      </c>
      <c r="DC591" s="27">
        <v>0</v>
      </c>
      <c r="DD591" s="27">
        <v>0</v>
      </c>
      <c r="DE591" s="27">
        <v>0</v>
      </c>
      <c r="DF591" s="13">
        <v>0</v>
      </c>
      <c r="DG591" s="13">
        <v>0</v>
      </c>
      <c r="DH591" s="21" t="str">
        <f t="shared" si="419"/>
        <v xml:space="preserve"> </v>
      </c>
      <c r="DI591" s="42"/>
      <c r="DJ591" s="42"/>
      <c r="DK591" s="1"/>
      <c r="DL591" s="1"/>
      <c r="DM591" s="1"/>
      <c r="DN591" s="1"/>
      <c r="DO591" s="1"/>
      <c r="DP591" s="1"/>
      <c r="DQ591" s="1"/>
      <c r="DR591" s="42"/>
      <c r="DS591" s="1"/>
      <c r="DT591" s="1"/>
      <c r="DU591" s="1"/>
      <c r="DV591" s="1"/>
      <c r="DW591" s="1"/>
      <c r="DX591" s="13"/>
    </row>
    <row r="592" spans="1:128" x14ac:dyDescent="0.2">
      <c r="A592" s="13" t="s">
        <v>2146</v>
      </c>
      <c r="B592" s="13" t="s">
        <v>2147</v>
      </c>
      <c r="C592" s="39" t="s">
        <v>3627</v>
      </c>
      <c r="D592" s="1" t="s">
        <v>264</v>
      </c>
      <c r="E592" s="13" t="s">
        <v>328</v>
      </c>
      <c r="F592" s="13">
        <v>72</v>
      </c>
      <c r="G592" s="13">
        <v>16</v>
      </c>
      <c r="H592" s="13">
        <v>26</v>
      </c>
      <c r="I592" s="40">
        <f t="shared" si="378"/>
        <v>42</v>
      </c>
      <c r="J592" s="19">
        <f t="shared" si="379"/>
        <v>2.3100898368269172</v>
      </c>
      <c r="K592" s="1">
        <v>14</v>
      </c>
      <c r="L592" s="1">
        <v>17</v>
      </c>
      <c r="M592" s="1">
        <v>8</v>
      </c>
      <c r="N592" s="1">
        <v>119</v>
      </c>
      <c r="O592" s="1">
        <v>52</v>
      </c>
      <c r="P592" s="1">
        <v>43</v>
      </c>
      <c r="Q592" s="1">
        <v>124</v>
      </c>
      <c r="R592" s="15">
        <f t="shared" si="380"/>
        <v>0.13445378151260504</v>
      </c>
      <c r="S592" s="15">
        <f t="shared" si="381"/>
        <v>7.476635514018691E-2</v>
      </c>
      <c r="T592" s="16">
        <v>1090.8666666667</v>
      </c>
      <c r="U592" s="16">
        <f t="shared" si="382"/>
        <v>15.150925925926389</v>
      </c>
      <c r="V592" s="16">
        <v>1033</v>
      </c>
      <c r="W592" s="16">
        <f t="shared" si="383"/>
        <v>14.347222222222221</v>
      </c>
      <c r="X592" s="16">
        <v>2435.4699999999998</v>
      </c>
      <c r="Y592" s="16">
        <f t="shared" si="384"/>
        <v>33.825972222222219</v>
      </c>
      <c r="Z592" s="21">
        <f t="shared" si="385"/>
        <v>0.29782584251845917</v>
      </c>
      <c r="AA592" s="20">
        <f t="shared" si="386"/>
        <v>167.83636363636361</v>
      </c>
      <c r="AB592">
        <v>33</v>
      </c>
      <c r="AC592" s="1">
        <v>84</v>
      </c>
      <c r="AD592" s="1">
        <v>81</v>
      </c>
      <c r="AE592" s="1">
        <v>26</v>
      </c>
      <c r="AF592" s="1">
        <v>37</v>
      </c>
      <c r="AG592" s="15">
        <f t="shared" si="387"/>
        <v>0.29090909090909089</v>
      </c>
      <c r="AH592" s="15">
        <f t="shared" si="388"/>
        <v>0.45454545454545453</v>
      </c>
      <c r="AI592" s="15">
        <f t="shared" si="389"/>
        <v>0.74545454545454537</v>
      </c>
      <c r="AJ592" s="1">
        <v>326</v>
      </c>
      <c r="AK592" s="21">
        <f t="shared" si="390"/>
        <v>0.2874779541446208</v>
      </c>
      <c r="AL592" s="1">
        <v>401</v>
      </c>
      <c r="AM592" s="21">
        <f t="shared" si="391"/>
        <v>0.35361552028218696</v>
      </c>
      <c r="AN592" s="1">
        <v>407</v>
      </c>
      <c r="AO592" s="21">
        <f t="shared" si="392"/>
        <v>0.35890652557319225</v>
      </c>
      <c r="AP592" s="21">
        <f t="shared" si="393"/>
        <v>0.44841815680880331</v>
      </c>
      <c r="AQ592" s="1">
        <v>3</v>
      </c>
      <c r="AR592" s="4">
        <v>-8.09</v>
      </c>
      <c r="AS592" s="41">
        <v>391</v>
      </c>
      <c r="AT592" s="41">
        <v>394</v>
      </c>
      <c r="AU592" s="41">
        <v>376</v>
      </c>
      <c r="AV592" s="21">
        <f t="shared" si="394"/>
        <v>0.49808917197452229</v>
      </c>
      <c r="AW592" s="26">
        <v>17.86</v>
      </c>
      <c r="AX592" s="42">
        <v>1</v>
      </c>
      <c r="AY592" s="41">
        <v>0.69400000000000006</v>
      </c>
      <c r="AZ592" s="1">
        <v>3</v>
      </c>
      <c r="BA592" s="43">
        <v>1.03</v>
      </c>
      <c r="BB592" s="16">
        <v>50.41</v>
      </c>
      <c r="BC592" s="26">
        <v>18.649999999999999</v>
      </c>
      <c r="BD592" s="43">
        <v>-0.82600000000000007</v>
      </c>
      <c r="BE592" s="43">
        <v>3.1789999999999998</v>
      </c>
      <c r="BF592" s="16">
        <v>51.58</v>
      </c>
      <c r="BG592" s="21">
        <f t="shared" si="395"/>
        <v>0.10128913443830571</v>
      </c>
      <c r="BH592" s="44">
        <f t="shared" si="396"/>
        <v>0.91176470588235292</v>
      </c>
      <c r="BI592" s="42">
        <f t="shared" si="397"/>
        <v>1013.0538403206587</v>
      </c>
      <c r="BJ592" s="21">
        <f t="shared" si="398"/>
        <v>1.3053840320658636E-2</v>
      </c>
      <c r="BK592" s="26">
        <f t="shared" si="399"/>
        <v>3.1945788964181996</v>
      </c>
      <c r="BL592" s="26">
        <f t="shared" si="400"/>
        <v>2.4394966118102617</v>
      </c>
      <c r="BM592" s="16">
        <f t="shared" si="401"/>
        <v>31.539206195546953</v>
      </c>
      <c r="BN592" s="16">
        <f t="shared" si="402"/>
        <v>27.647628267182959</v>
      </c>
      <c r="BO592" s="16">
        <f t="shared" si="403"/>
        <v>58.431752178121975</v>
      </c>
      <c r="BP592" s="16">
        <f t="shared" si="404"/>
        <v>54.540174249757982</v>
      </c>
      <c r="BQ592" s="16">
        <f t="shared" si="405"/>
        <v>3.8915779283639935</v>
      </c>
      <c r="BR592" s="1">
        <v>55</v>
      </c>
      <c r="BS592" s="1">
        <v>42</v>
      </c>
      <c r="BT592" s="42">
        <v>488</v>
      </c>
      <c r="BU592" s="42">
        <v>434</v>
      </c>
      <c r="BV592" s="42">
        <v>238</v>
      </c>
      <c r="BW592" s="42">
        <v>207</v>
      </c>
      <c r="BX592" s="42">
        <v>256</v>
      </c>
      <c r="BY592" s="42">
        <v>225</v>
      </c>
      <c r="BZ592" s="1">
        <v>492</v>
      </c>
      <c r="CA592" s="1">
        <v>451</v>
      </c>
      <c r="CB592" s="21">
        <f t="shared" si="406"/>
        <v>0.52173913043478259</v>
      </c>
      <c r="CC592" s="4">
        <v>-0.36</v>
      </c>
      <c r="CD592" s="45">
        <f t="shared" si="407"/>
        <v>2.8905421649527128</v>
      </c>
      <c r="CE592" s="26">
        <f t="shared" si="408"/>
        <v>2.3404106804846707</v>
      </c>
      <c r="CF592" s="26">
        <f t="shared" si="409"/>
        <v>2.0940516614862843</v>
      </c>
      <c r="CG592" s="26">
        <f t="shared" si="410"/>
        <v>30.105072121602813</v>
      </c>
      <c r="CH592" s="26">
        <f t="shared" si="411"/>
        <v>26.458958640426697</v>
      </c>
      <c r="CI592" s="26">
        <f t="shared" si="412"/>
        <v>54.445343198643393</v>
      </c>
      <c r="CJ592" s="26">
        <f t="shared" si="413"/>
        <v>51.218040049764525</v>
      </c>
      <c r="CK592" s="16">
        <f t="shared" si="414"/>
        <v>0.66427477948512603</v>
      </c>
      <c r="CL592" s="42">
        <v>95</v>
      </c>
      <c r="CM592" s="42">
        <v>85</v>
      </c>
      <c r="CN592" s="42">
        <v>1127</v>
      </c>
      <c r="CO592" s="42">
        <v>989</v>
      </c>
      <c r="CP592" s="42">
        <v>457</v>
      </c>
      <c r="CQ592" s="42">
        <v>421</v>
      </c>
      <c r="CR592" s="42">
        <v>584</v>
      </c>
      <c r="CS592" s="42">
        <v>531</v>
      </c>
      <c r="CT592" s="1">
        <v>12</v>
      </c>
      <c r="CU592" s="1">
        <v>15</v>
      </c>
      <c r="CV592" s="42">
        <f t="shared" si="415"/>
        <v>3</v>
      </c>
      <c r="CW592" s="26">
        <f t="shared" si="416"/>
        <v>0.66002566766483339</v>
      </c>
      <c r="CX592" s="26">
        <f t="shared" si="417"/>
        <v>0.82503208458104194</v>
      </c>
      <c r="CY592" s="26">
        <f t="shared" si="418"/>
        <v>0.16500641691620835</v>
      </c>
      <c r="CZ592" s="13">
        <v>42</v>
      </c>
      <c r="DA592" s="13">
        <v>38</v>
      </c>
      <c r="DB592" s="27">
        <v>36.51</v>
      </c>
      <c r="DC592" s="27">
        <v>32.700000000000003</v>
      </c>
      <c r="DD592" s="27">
        <v>41.7</v>
      </c>
      <c r="DE592" s="27">
        <v>38.24</v>
      </c>
      <c r="DF592" s="13">
        <v>2</v>
      </c>
      <c r="DG592" s="13">
        <v>7</v>
      </c>
      <c r="DH592" s="21">
        <f t="shared" si="419"/>
        <v>0.22222222222222221</v>
      </c>
      <c r="DI592" s="42">
        <v>6</v>
      </c>
      <c r="DJ592" s="42">
        <v>0</v>
      </c>
      <c r="DK592" s="13">
        <v>0</v>
      </c>
      <c r="DL592" s="13">
        <v>0</v>
      </c>
      <c r="DM592" s="13">
        <v>0</v>
      </c>
      <c r="DN592" s="13">
        <v>0</v>
      </c>
      <c r="DO592" s="13">
        <v>0</v>
      </c>
      <c r="DP592" s="13">
        <v>0</v>
      </c>
      <c r="DQ592" s="13">
        <v>1</v>
      </c>
      <c r="DR592" s="46">
        <v>0</v>
      </c>
      <c r="DS592" s="13">
        <v>0</v>
      </c>
      <c r="DT592" s="13">
        <v>1</v>
      </c>
      <c r="DU592" s="13">
        <v>-1</v>
      </c>
      <c r="DV592" s="13">
        <v>0</v>
      </c>
      <c r="DW592" s="13">
        <v>0</v>
      </c>
      <c r="DX592" s="13">
        <v>0</v>
      </c>
    </row>
    <row r="593" spans="1:128" x14ac:dyDescent="0.2">
      <c r="A593" s="13" t="s">
        <v>396</v>
      </c>
      <c r="B593" s="13" t="s">
        <v>2150</v>
      </c>
      <c r="C593" s="39" t="s">
        <v>3628</v>
      </c>
      <c r="D593" s="1" t="s">
        <v>264</v>
      </c>
      <c r="E593" s="13" t="s">
        <v>146</v>
      </c>
      <c r="F593" s="13">
        <v>78</v>
      </c>
      <c r="G593" s="13">
        <v>3</v>
      </c>
      <c r="H593" s="13">
        <v>9</v>
      </c>
      <c r="I593" s="40">
        <f t="shared" si="378"/>
        <v>12</v>
      </c>
      <c r="J593" s="19">
        <f t="shared" si="379"/>
        <v>0.92568783749035743</v>
      </c>
      <c r="K593" s="1">
        <v>3</v>
      </c>
      <c r="L593" s="1">
        <v>4</v>
      </c>
      <c r="M593" s="1">
        <v>4</v>
      </c>
      <c r="N593" s="1">
        <v>46</v>
      </c>
      <c r="O593" s="1">
        <v>23</v>
      </c>
      <c r="P593" s="1">
        <v>32</v>
      </c>
      <c r="Q593" s="1">
        <v>47</v>
      </c>
      <c r="R593" s="15">
        <f t="shared" si="380"/>
        <v>6.5217391304347824E-2</v>
      </c>
      <c r="S593" s="15">
        <f t="shared" si="381"/>
        <v>2.9702970297029702E-2</v>
      </c>
      <c r="T593" s="16">
        <v>777.8</v>
      </c>
      <c r="U593" s="16">
        <f t="shared" si="382"/>
        <v>9.9717948717948719</v>
      </c>
      <c r="V593" s="16">
        <v>775.77</v>
      </c>
      <c r="W593" s="16">
        <f t="shared" si="383"/>
        <v>9.9457692307692298</v>
      </c>
      <c r="X593" s="16">
        <v>2976.98</v>
      </c>
      <c r="Y593" s="16">
        <f t="shared" si="384"/>
        <v>38.166410256410259</v>
      </c>
      <c r="Z593" s="21">
        <f t="shared" si="385"/>
        <v>0.20672040503630668</v>
      </c>
      <c r="AA593" s="20">
        <f t="shared" si="386"/>
        <v>83.199999999999989</v>
      </c>
      <c r="AB593">
        <v>10</v>
      </c>
      <c r="AC593" s="1">
        <v>178</v>
      </c>
      <c r="AD593" s="1">
        <v>75</v>
      </c>
      <c r="AE593" s="1">
        <v>6</v>
      </c>
      <c r="AF593" s="1">
        <v>18</v>
      </c>
      <c r="AG593" s="15">
        <f t="shared" si="387"/>
        <v>0.2</v>
      </c>
      <c r="AH593" s="15">
        <f t="shared" si="388"/>
        <v>0.53333333333333333</v>
      </c>
      <c r="AI593" s="15">
        <f t="shared" si="389"/>
        <v>0.73333333333333339</v>
      </c>
      <c r="AJ593" s="1">
        <v>197</v>
      </c>
      <c r="AK593" s="21">
        <f t="shared" si="390"/>
        <v>0.28759124087591242</v>
      </c>
      <c r="AL593" s="1">
        <v>262</v>
      </c>
      <c r="AM593" s="21">
        <f t="shared" si="391"/>
        <v>0.38248175182481753</v>
      </c>
      <c r="AN593" s="1">
        <v>226</v>
      </c>
      <c r="AO593" s="21">
        <f t="shared" si="392"/>
        <v>0.32992700729927005</v>
      </c>
      <c r="AP593" s="21">
        <f t="shared" si="393"/>
        <v>0.42919389978213507</v>
      </c>
      <c r="AQ593" s="1">
        <v>2</v>
      </c>
      <c r="AR593" s="4">
        <v>-9.08</v>
      </c>
      <c r="AS593" s="41">
        <v>272</v>
      </c>
      <c r="AT593" s="41">
        <v>317</v>
      </c>
      <c r="AU593" s="41">
        <v>204</v>
      </c>
      <c r="AV593" s="21">
        <f t="shared" si="394"/>
        <v>0.46179966044142612</v>
      </c>
      <c r="AW593" s="26">
        <v>16.690000000000001</v>
      </c>
      <c r="AX593" s="42">
        <v>13</v>
      </c>
      <c r="AY593" s="41">
        <v>-0.81900000000000006</v>
      </c>
      <c r="AZ593" s="1">
        <v>13</v>
      </c>
      <c r="BA593" s="43">
        <v>-0.86399999999999999</v>
      </c>
      <c r="BB593" s="16">
        <v>49.67</v>
      </c>
      <c r="BC593" s="26">
        <v>16.38</v>
      </c>
      <c r="BD593" s="43">
        <v>-3.843</v>
      </c>
      <c r="BE593" s="43">
        <v>0.5</v>
      </c>
      <c r="BF593" s="16">
        <v>49.38</v>
      </c>
      <c r="BG593" s="21">
        <f t="shared" si="395"/>
        <v>4.807692307692308E-2</v>
      </c>
      <c r="BH593" s="44">
        <f t="shared" si="396"/>
        <v>0.93083573487031701</v>
      </c>
      <c r="BI593" s="42">
        <f t="shared" si="397"/>
        <v>978.91265794724006</v>
      </c>
      <c r="BJ593" s="21">
        <f t="shared" si="398"/>
        <v>-2.108734205275991E-2</v>
      </c>
      <c r="BK593" s="26">
        <f t="shared" si="399"/>
        <v>1.1601376696701342</v>
      </c>
      <c r="BL593" s="26">
        <f t="shared" si="400"/>
        <v>1.8562202714722147</v>
      </c>
      <c r="BM593" s="16">
        <f t="shared" si="401"/>
        <v>24.130863529138793</v>
      </c>
      <c r="BN593" s="16">
        <f t="shared" si="402"/>
        <v>26.837851425035769</v>
      </c>
      <c r="BO593" s="16">
        <f t="shared" si="403"/>
        <v>45.090684094512547</v>
      </c>
      <c r="BP593" s="16">
        <f t="shared" si="404"/>
        <v>50.736687420240536</v>
      </c>
      <c r="BQ593" s="16">
        <f t="shared" si="405"/>
        <v>-5.6460033257279889</v>
      </c>
      <c r="BR593" s="1">
        <v>15</v>
      </c>
      <c r="BS593" s="1">
        <v>24</v>
      </c>
      <c r="BT593" s="42">
        <v>297</v>
      </c>
      <c r="BU593" s="42">
        <v>323</v>
      </c>
      <c r="BV593" s="42">
        <v>123</v>
      </c>
      <c r="BW593" s="42">
        <v>131</v>
      </c>
      <c r="BX593" s="42">
        <v>178</v>
      </c>
      <c r="BY593" s="42">
        <v>148</v>
      </c>
      <c r="BZ593" s="1">
        <v>253</v>
      </c>
      <c r="CA593" s="1">
        <v>328</v>
      </c>
      <c r="CB593" s="21">
        <f t="shared" si="406"/>
        <v>0.43545611015490532</v>
      </c>
      <c r="CC593" s="4">
        <v>-11.25</v>
      </c>
      <c r="CD593" s="45">
        <f t="shared" si="407"/>
        <v>-5.4006569204992303</v>
      </c>
      <c r="CE593" s="26">
        <f t="shared" si="408"/>
        <v>3.0030433526594065</v>
      </c>
      <c r="CF593" s="26">
        <f t="shared" si="409"/>
        <v>2.2976304845850493</v>
      </c>
      <c r="CG593" s="26">
        <f t="shared" si="410"/>
        <v>32.38852797129978</v>
      </c>
      <c r="CH593" s="26">
        <f t="shared" si="411"/>
        <v>26.906462253693341</v>
      </c>
      <c r="CI593" s="26">
        <f t="shared" si="412"/>
        <v>59.133752998004695</v>
      </c>
      <c r="CJ593" s="26">
        <f t="shared" si="413"/>
        <v>51.918387090272695</v>
      </c>
      <c r="CK593" s="16">
        <f t="shared" si="414"/>
        <v>-12.861369233459989</v>
      </c>
      <c r="CL593" s="42">
        <v>149</v>
      </c>
      <c r="CM593" s="42">
        <v>114</v>
      </c>
      <c r="CN593" s="42">
        <v>1458</v>
      </c>
      <c r="CO593" s="42">
        <v>1221</v>
      </c>
      <c r="CP593" s="42">
        <v>636</v>
      </c>
      <c r="CQ593" s="42">
        <v>525</v>
      </c>
      <c r="CR593" s="42">
        <v>716</v>
      </c>
      <c r="CS593" s="42">
        <v>691</v>
      </c>
      <c r="CT593" s="1">
        <v>17</v>
      </c>
      <c r="CU593" s="1">
        <v>8</v>
      </c>
      <c r="CV593" s="42">
        <f t="shared" si="415"/>
        <v>-9</v>
      </c>
      <c r="CW593" s="26">
        <f t="shared" si="416"/>
        <v>1.3113911031113399</v>
      </c>
      <c r="CX593" s="26">
        <f t="shared" si="417"/>
        <v>0.6171252249935717</v>
      </c>
      <c r="CY593" s="26">
        <f t="shared" si="418"/>
        <v>-0.69426587811776819</v>
      </c>
      <c r="CZ593" s="13">
        <v>22</v>
      </c>
      <c r="DA593" s="13">
        <v>28</v>
      </c>
      <c r="DB593" s="27">
        <v>27.96</v>
      </c>
      <c r="DC593" s="27">
        <v>26.04</v>
      </c>
      <c r="DD593" s="27">
        <v>28.86</v>
      </c>
      <c r="DE593" s="27">
        <v>26.81</v>
      </c>
      <c r="DF593" s="13">
        <v>134</v>
      </c>
      <c r="DG593" s="13">
        <v>92</v>
      </c>
      <c r="DH593" s="21">
        <f t="shared" si="419"/>
        <v>0.59292035398230092</v>
      </c>
      <c r="DI593" s="42">
        <v>63</v>
      </c>
      <c r="DJ593" s="42">
        <v>37</v>
      </c>
      <c r="DK593" s="13">
        <v>9</v>
      </c>
      <c r="DL593" s="13">
        <v>0</v>
      </c>
      <c r="DM593" s="13">
        <v>0.14300000000000002</v>
      </c>
      <c r="DN593" s="13">
        <v>0</v>
      </c>
      <c r="DO593" s="13">
        <v>0</v>
      </c>
      <c r="DP593" s="13">
        <v>0</v>
      </c>
      <c r="DQ593" s="13">
        <v>99</v>
      </c>
      <c r="DR593" s="46">
        <v>54</v>
      </c>
      <c r="DS593" s="13">
        <v>0</v>
      </c>
      <c r="DT593" s="13">
        <v>15</v>
      </c>
      <c r="DU593" s="13">
        <v>-0.152</v>
      </c>
      <c r="DV593" s="13">
        <v>0</v>
      </c>
      <c r="DW593" s="13">
        <v>1</v>
      </c>
      <c r="DX593" s="13">
        <v>-0.01</v>
      </c>
    </row>
    <row r="594" spans="1:128" ht="25.5" x14ac:dyDescent="0.2">
      <c r="A594" s="13" t="s">
        <v>2153</v>
      </c>
      <c r="B594" s="13" t="s">
        <v>2154</v>
      </c>
      <c r="C594" s="39" t="s">
        <v>3629</v>
      </c>
      <c r="D594" s="1" t="s">
        <v>128</v>
      </c>
      <c r="E594" s="13" t="s">
        <v>173</v>
      </c>
      <c r="F594" s="13">
        <v>21</v>
      </c>
      <c r="G594" s="13">
        <v>2</v>
      </c>
      <c r="H594" s="13">
        <v>1</v>
      </c>
      <c r="I594" s="40">
        <f t="shared" si="378"/>
        <v>3</v>
      </c>
      <c r="J594" s="19">
        <f t="shared" si="379"/>
        <v>0.54655870445349664</v>
      </c>
      <c r="K594" s="1">
        <v>2</v>
      </c>
      <c r="L594" s="1">
        <v>1</v>
      </c>
      <c r="M594" s="1">
        <v>0</v>
      </c>
      <c r="N594" s="1">
        <v>23</v>
      </c>
      <c r="O594" s="1">
        <v>14</v>
      </c>
      <c r="P594" s="1">
        <v>23</v>
      </c>
      <c r="Q594" s="1">
        <v>14</v>
      </c>
      <c r="R594" s="15">
        <f t="shared" si="380"/>
        <v>8.6956521739130432E-2</v>
      </c>
      <c r="S594" s="15">
        <f t="shared" si="381"/>
        <v>3.3333333333333333E-2</v>
      </c>
      <c r="T594" s="16">
        <v>329.3333333333</v>
      </c>
      <c r="U594" s="16">
        <f t="shared" si="382"/>
        <v>15.682539682538096</v>
      </c>
      <c r="V594" s="16">
        <v>312.95</v>
      </c>
      <c r="W594" s="16">
        <f t="shared" si="383"/>
        <v>14.902380952380952</v>
      </c>
      <c r="X594" s="16">
        <v>681.92</v>
      </c>
      <c r="Y594" s="16">
        <f t="shared" si="384"/>
        <v>32.472380952380952</v>
      </c>
      <c r="Z594" s="21">
        <f t="shared" si="385"/>
        <v>0.31456371184174814</v>
      </c>
      <c r="AA594" s="20">
        <f t="shared" si="386"/>
        <v>10.571428571428571</v>
      </c>
      <c r="AB594">
        <v>12</v>
      </c>
      <c r="AC594" s="1">
        <v>11</v>
      </c>
      <c r="AD594" s="1">
        <v>40</v>
      </c>
      <c r="AE594" s="1">
        <v>8</v>
      </c>
      <c r="AF594" s="1">
        <v>1</v>
      </c>
      <c r="AG594" s="15">
        <f t="shared" si="387"/>
        <v>0.14285714285714285</v>
      </c>
      <c r="AH594" s="15">
        <f t="shared" si="388"/>
        <v>7.1428571428571425E-2</v>
      </c>
      <c r="AI594" s="15">
        <f t="shared" si="389"/>
        <v>0.21428571428571427</v>
      </c>
      <c r="AJ594" s="1">
        <v>113</v>
      </c>
      <c r="AK594" s="21">
        <f t="shared" si="390"/>
        <v>0.41391941391941389</v>
      </c>
      <c r="AL594" s="1">
        <v>71</v>
      </c>
      <c r="AM594" s="21">
        <f t="shared" si="391"/>
        <v>0.26007326007326009</v>
      </c>
      <c r="AN594" s="1">
        <v>89</v>
      </c>
      <c r="AO594" s="21">
        <f t="shared" si="392"/>
        <v>0.32600732600732601</v>
      </c>
      <c r="AP594" s="21">
        <f t="shared" si="393"/>
        <v>0.61413043478260865</v>
      </c>
      <c r="AQ594" s="1">
        <v>7</v>
      </c>
      <c r="AR594" s="4">
        <v>10.31</v>
      </c>
      <c r="AS594" s="41">
        <v>113</v>
      </c>
      <c r="AT594" s="41">
        <v>127</v>
      </c>
      <c r="AU594" s="41">
        <v>84</v>
      </c>
      <c r="AV594" s="21">
        <f t="shared" si="394"/>
        <v>0.47083333333333333</v>
      </c>
      <c r="AW594" s="26">
        <v>16.95</v>
      </c>
      <c r="AX594" s="42">
        <v>7</v>
      </c>
      <c r="AY594" s="41">
        <v>-0.67500000000000004</v>
      </c>
      <c r="AZ594" s="1">
        <v>6</v>
      </c>
      <c r="BA594" s="43">
        <v>-2.798</v>
      </c>
      <c r="BB594" s="16">
        <v>48.78</v>
      </c>
      <c r="BC594" s="26">
        <v>16.149999999999999</v>
      </c>
      <c r="BD594" s="43">
        <v>1.349</v>
      </c>
      <c r="BE594" s="43">
        <v>7.4240000000000004</v>
      </c>
      <c r="BF594" s="16">
        <v>53.65</v>
      </c>
      <c r="BG594" s="21">
        <f t="shared" si="395"/>
        <v>9.45945945945946E-2</v>
      </c>
      <c r="BH594" s="44">
        <f t="shared" si="396"/>
        <v>0.94354838709677424</v>
      </c>
      <c r="BI594" s="42">
        <f t="shared" si="397"/>
        <v>1038.142981691369</v>
      </c>
      <c r="BJ594" s="21">
        <f t="shared" si="398"/>
        <v>3.8142981691368844E-2</v>
      </c>
      <c r="BK594" s="26">
        <f t="shared" si="399"/>
        <v>2.6841348458220162</v>
      </c>
      <c r="BL594" s="26">
        <f t="shared" si="400"/>
        <v>1.3420674229110081</v>
      </c>
      <c r="BM594" s="16">
        <f t="shared" si="401"/>
        <v>28.375139798689887</v>
      </c>
      <c r="BN594" s="16">
        <f t="shared" si="402"/>
        <v>23.773765777280715</v>
      </c>
      <c r="BO594" s="16">
        <f t="shared" si="403"/>
        <v>55.408212174468765</v>
      </c>
      <c r="BP594" s="16">
        <f t="shared" si="404"/>
        <v>40.453746604888963</v>
      </c>
      <c r="BQ594" s="16">
        <f t="shared" si="405"/>
        <v>14.954465569579803</v>
      </c>
      <c r="BR594" s="1">
        <v>14</v>
      </c>
      <c r="BS594" s="1">
        <v>7</v>
      </c>
      <c r="BT594" s="42">
        <v>134</v>
      </c>
      <c r="BU594" s="42">
        <v>117</v>
      </c>
      <c r="BV594" s="42">
        <v>68</v>
      </c>
      <c r="BW594" s="42">
        <v>30</v>
      </c>
      <c r="BX594" s="42">
        <v>57</v>
      </c>
      <c r="BY594" s="42">
        <v>73</v>
      </c>
      <c r="BZ594" s="1">
        <v>133</v>
      </c>
      <c r="CA594" s="1">
        <v>106</v>
      </c>
      <c r="CB594" s="21">
        <f t="shared" si="406"/>
        <v>0.55648535564853552</v>
      </c>
      <c r="CC594" s="4">
        <v>3.05</v>
      </c>
      <c r="CD594" s="45">
        <f t="shared" si="407"/>
        <v>1.9033351347971958</v>
      </c>
      <c r="CE594" s="26">
        <f t="shared" si="408"/>
        <v>2.0236977944626937</v>
      </c>
      <c r="CF594" s="26">
        <f t="shared" si="409"/>
        <v>2.2876583763491318</v>
      </c>
      <c r="CG594" s="26">
        <f t="shared" si="410"/>
        <v>26.923979352416705</v>
      </c>
      <c r="CH594" s="26">
        <f t="shared" si="411"/>
        <v>27.891834819333646</v>
      </c>
      <c r="CI594" s="26">
        <f t="shared" si="412"/>
        <v>52.792116377287662</v>
      </c>
      <c r="CJ594" s="26">
        <f t="shared" si="413"/>
        <v>47.776865321445335</v>
      </c>
      <c r="CK594" s="16">
        <f t="shared" si="414"/>
        <v>9.9392145137374754</v>
      </c>
      <c r="CL594" s="42">
        <v>23</v>
      </c>
      <c r="CM594" s="42">
        <v>26</v>
      </c>
      <c r="CN594" s="42">
        <v>283</v>
      </c>
      <c r="CO594" s="42">
        <v>291</v>
      </c>
      <c r="CP594" s="42">
        <v>125</v>
      </c>
      <c r="CQ594" s="42">
        <v>126</v>
      </c>
      <c r="CR594" s="42">
        <v>100</v>
      </c>
      <c r="CS594" s="42">
        <v>169</v>
      </c>
      <c r="CT594" s="1">
        <v>1</v>
      </c>
      <c r="CU594" s="1">
        <v>1</v>
      </c>
      <c r="CV594" s="42">
        <f t="shared" si="415"/>
        <v>0</v>
      </c>
      <c r="CW594" s="26">
        <f t="shared" si="416"/>
        <v>0.18218623481783219</v>
      </c>
      <c r="CX594" s="26">
        <f t="shared" si="417"/>
        <v>0.18218623481783219</v>
      </c>
      <c r="CY594" s="26">
        <f t="shared" si="418"/>
        <v>0</v>
      </c>
      <c r="CZ594" s="13">
        <v>13</v>
      </c>
      <c r="DA594" s="13">
        <v>9</v>
      </c>
      <c r="DB594" s="27">
        <v>10.41</v>
      </c>
      <c r="DC594" s="27">
        <v>10.78</v>
      </c>
      <c r="DD594" s="27">
        <v>11.57</v>
      </c>
      <c r="DE594" s="27">
        <v>10.73</v>
      </c>
      <c r="DF594" s="1"/>
      <c r="DG594" s="1"/>
      <c r="DH594" s="21" t="str">
        <f t="shared" si="419"/>
        <v xml:space="preserve"> </v>
      </c>
      <c r="DI594" s="42"/>
      <c r="DJ594" s="42"/>
      <c r="DK594" s="1"/>
      <c r="DL594" s="1"/>
      <c r="DM594" s="1"/>
      <c r="DN594" s="1"/>
      <c r="DO594" s="1"/>
      <c r="DP594" s="1"/>
      <c r="DQ594" s="1"/>
      <c r="DR594" s="42"/>
      <c r="DS594" s="1"/>
      <c r="DT594" s="1"/>
      <c r="DU594" s="1"/>
      <c r="DV594" s="1"/>
      <c r="DW594" s="1"/>
      <c r="DX594" s="13"/>
    </row>
    <row r="595" spans="1:128" ht="25.5" x14ac:dyDescent="0.2">
      <c r="A595" s="13" t="s">
        <v>407</v>
      </c>
      <c r="B595" s="13" t="s">
        <v>2156</v>
      </c>
      <c r="C595" s="39" t="s">
        <v>3630</v>
      </c>
      <c r="D595" s="1" t="s">
        <v>190</v>
      </c>
      <c r="E595" s="13" t="s">
        <v>129</v>
      </c>
      <c r="F595" s="13">
        <v>81</v>
      </c>
      <c r="G595" s="13">
        <v>28</v>
      </c>
      <c r="H595" s="13">
        <v>19</v>
      </c>
      <c r="I595" s="40">
        <f t="shared" si="378"/>
        <v>47</v>
      </c>
      <c r="J595" s="19">
        <f t="shared" si="379"/>
        <v>2.1112261831974819</v>
      </c>
      <c r="K595" s="1">
        <v>21</v>
      </c>
      <c r="L595" s="1">
        <v>13</v>
      </c>
      <c r="M595" s="1">
        <v>3</v>
      </c>
      <c r="N595" s="1">
        <v>220</v>
      </c>
      <c r="O595" s="1">
        <v>110</v>
      </c>
      <c r="P595" s="1">
        <v>142</v>
      </c>
      <c r="Q595" s="1">
        <v>245</v>
      </c>
      <c r="R595" s="15">
        <f t="shared" si="380"/>
        <v>0.12727272727272726</v>
      </c>
      <c r="S595" s="15">
        <f t="shared" si="381"/>
        <v>5.9322033898305086E-2</v>
      </c>
      <c r="T595" s="16">
        <v>1335.7166666666999</v>
      </c>
      <c r="U595" s="16">
        <f t="shared" si="382"/>
        <v>16.490329218107405</v>
      </c>
      <c r="V595" s="16">
        <v>1248.4100000000001</v>
      </c>
      <c r="W595" s="16">
        <f t="shared" si="383"/>
        <v>15.412469135802469</v>
      </c>
      <c r="X595" s="16">
        <v>2614.33</v>
      </c>
      <c r="Y595" s="16">
        <f t="shared" si="384"/>
        <v>32.275679012345677</v>
      </c>
      <c r="Z595" s="21">
        <f t="shared" si="385"/>
        <v>0.32319286309717976</v>
      </c>
      <c r="AA595" s="20">
        <f t="shared" si="386"/>
        <v>151.90740740740742</v>
      </c>
      <c r="AB595">
        <v>30</v>
      </c>
      <c r="AC595" s="1">
        <v>242</v>
      </c>
      <c r="AD595" s="1">
        <v>97</v>
      </c>
      <c r="AE595" s="1">
        <v>52</v>
      </c>
      <c r="AF595" s="1">
        <v>35</v>
      </c>
      <c r="AG595" s="15">
        <f t="shared" si="387"/>
        <v>0.51851851851851849</v>
      </c>
      <c r="AH595" s="15">
        <f t="shared" si="388"/>
        <v>0.29629629629629628</v>
      </c>
      <c r="AI595" s="15">
        <f t="shared" si="389"/>
        <v>0.81481481481481477</v>
      </c>
      <c r="AJ595" s="1">
        <v>459</v>
      </c>
      <c r="AK595" s="21">
        <f t="shared" si="390"/>
        <v>0.3704600484261501</v>
      </c>
      <c r="AL595" s="1">
        <v>330</v>
      </c>
      <c r="AM595" s="21">
        <f t="shared" si="391"/>
        <v>0.26634382566585957</v>
      </c>
      <c r="AN595" s="1">
        <v>450</v>
      </c>
      <c r="AO595" s="21">
        <f t="shared" si="392"/>
        <v>0.36319612590799033</v>
      </c>
      <c r="AP595" s="21">
        <f t="shared" si="393"/>
        <v>0.58174904942965777</v>
      </c>
      <c r="AQ595" s="1">
        <v>13</v>
      </c>
      <c r="AR595" s="4">
        <v>7.88</v>
      </c>
      <c r="AS595" s="41">
        <v>508</v>
      </c>
      <c r="AT595" s="41">
        <v>465</v>
      </c>
      <c r="AU595" s="41">
        <v>391</v>
      </c>
      <c r="AV595" s="21">
        <f t="shared" si="394"/>
        <v>0.52209660842754368</v>
      </c>
      <c r="AW595" s="26">
        <v>17.8</v>
      </c>
      <c r="AX595" s="42">
        <v>1</v>
      </c>
      <c r="AY595" s="41">
        <v>0.9</v>
      </c>
      <c r="AZ595" s="1">
        <v>4</v>
      </c>
      <c r="BA595" s="43">
        <v>0.41500000000000004</v>
      </c>
      <c r="BB595" s="16">
        <v>50.2</v>
      </c>
      <c r="BC595" s="26">
        <v>18.53</v>
      </c>
      <c r="BD595" s="43">
        <v>1.8839999999999999</v>
      </c>
      <c r="BE595" s="43">
        <v>3.97</v>
      </c>
      <c r="BF595" s="16">
        <v>50</v>
      </c>
      <c r="BG595" s="21">
        <f t="shared" si="395"/>
        <v>8.5578446909667191E-2</v>
      </c>
      <c r="BH595" s="44">
        <f t="shared" si="396"/>
        <v>0.91243432574430827</v>
      </c>
      <c r="BI595" s="42">
        <f t="shared" si="397"/>
        <v>998.01277265397539</v>
      </c>
      <c r="BJ595" s="21">
        <f t="shared" si="398"/>
        <v>-1.9872273460245365E-3</v>
      </c>
      <c r="BK595" s="26">
        <f t="shared" si="399"/>
        <v>2.5953012231558543</v>
      </c>
      <c r="BL595" s="26">
        <f t="shared" si="400"/>
        <v>2.4030566881072724</v>
      </c>
      <c r="BM595" s="16">
        <f t="shared" si="401"/>
        <v>30.326575403913772</v>
      </c>
      <c r="BN595" s="16">
        <f t="shared" si="402"/>
        <v>27.442907378185051</v>
      </c>
      <c r="BO595" s="16">
        <f t="shared" si="403"/>
        <v>61.758556884356899</v>
      </c>
      <c r="BP595" s="16">
        <f t="shared" si="404"/>
        <v>53.251736208457153</v>
      </c>
      <c r="BQ595" s="16">
        <f t="shared" si="405"/>
        <v>8.5068206758997462</v>
      </c>
      <c r="BR595" s="1">
        <v>54</v>
      </c>
      <c r="BS595" s="1">
        <v>50</v>
      </c>
      <c r="BT595" s="42">
        <v>577</v>
      </c>
      <c r="BU595" s="42">
        <v>521</v>
      </c>
      <c r="BV595" s="42">
        <v>304</v>
      </c>
      <c r="BW595" s="42">
        <v>236</v>
      </c>
      <c r="BX595" s="42">
        <v>301</v>
      </c>
      <c r="BY595" s="42">
        <v>350</v>
      </c>
      <c r="BZ595" s="1">
        <v>608</v>
      </c>
      <c r="CA595" s="1">
        <v>531</v>
      </c>
      <c r="CB595" s="21">
        <f t="shared" si="406"/>
        <v>0.53380158033362601</v>
      </c>
      <c r="CC595" s="4">
        <v>1.6800000000000002</v>
      </c>
      <c r="CD595" s="45">
        <f t="shared" si="407"/>
        <v>2.8998434895879601</v>
      </c>
      <c r="CE595" s="26">
        <f t="shared" si="408"/>
        <v>2.2950430894340044</v>
      </c>
      <c r="CF595" s="26">
        <f t="shared" si="409"/>
        <v>2.0196379187019233</v>
      </c>
      <c r="CG595" s="26">
        <f t="shared" si="410"/>
        <v>27.12740931710993</v>
      </c>
      <c r="CH595" s="26">
        <f t="shared" si="411"/>
        <v>27.88477353662315</v>
      </c>
      <c r="CI595" s="26">
        <f t="shared" si="412"/>
        <v>53.497454414706638</v>
      </c>
      <c r="CJ595" s="26">
        <f t="shared" si="413"/>
        <v>54.484322943163257</v>
      </c>
      <c r="CK595" s="16">
        <f t="shared" si="414"/>
        <v>9.4936892043563645</v>
      </c>
      <c r="CL595" s="42">
        <v>100</v>
      </c>
      <c r="CM595" s="42">
        <v>88</v>
      </c>
      <c r="CN595" s="42">
        <v>1082</v>
      </c>
      <c r="CO595" s="42">
        <v>1127</v>
      </c>
      <c r="CP595" s="42">
        <v>496</v>
      </c>
      <c r="CQ595" s="42">
        <v>470</v>
      </c>
      <c r="CR595" s="42">
        <v>689</v>
      </c>
      <c r="CS595" s="42">
        <v>653</v>
      </c>
      <c r="CT595" s="1">
        <v>16</v>
      </c>
      <c r="CU595" s="1">
        <v>22</v>
      </c>
      <c r="CV595" s="42">
        <f t="shared" si="415"/>
        <v>6</v>
      </c>
      <c r="CW595" s="26">
        <f t="shared" si="416"/>
        <v>0.71871529640765341</v>
      </c>
      <c r="CX595" s="26">
        <f t="shared" si="417"/>
        <v>0.98823353256052338</v>
      </c>
      <c r="CY595" s="26">
        <f t="shared" si="418"/>
        <v>0.26951823615287007</v>
      </c>
      <c r="CZ595" s="13">
        <v>47</v>
      </c>
      <c r="DA595" s="13">
        <v>46</v>
      </c>
      <c r="DB595" s="27">
        <v>41.34</v>
      </c>
      <c r="DC595" s="27">
        <v>43.57</v>
      </c>
      <c r="DD595" s="27">
        <v>42.15</v>
      </c>
      <c r="DE595" s="27">
        <v>42.96</v>
      </c>
      <c r="DF595" s="13">
        <v>2</v>
      </c>
      <c r="DG595" s="13">
        <v>3</v>
      </c>
      <c r="DH595" s="21">
        <f t="shared" si="419"/>
        <v>0.4</v>
      </c>
      <c r="DI595" s="42">
        <v>4</v>
      </c>
      <c r="DJ595" s="42">
        <v>1</v>
      </c>
      <c r="DK595" s="13">
        <v>1</v>
      </c>
      <c r="DL595" s="13">
        <v>0</v>
      </c>
      <c r="DM595" s="13">
        <v>0.25</v>
      </c>
      <c r="DN595" s="13">
        <v>0</v>
      </c>
      <c r="DO595" s="13">
        <v>0</v>
      </c>
      <c r="DP595" s="13">
        <v>0</v>
      </c>
      <c r="DQ595" s="1"/>
      <c r="DR595" s="42"/>
      <c r="DS595" s="1"/>
      <c r="DT595" s="1"/>
      <c r="DU595" s="1"/>
      <c r="DV595" s="1"/>
      <c r="DW595" s="1"/>
      <c r="DX595" s="13"/>
    </row>
    <row r="596" spans="1:128" ht="38.25" x14ac:dyDescent="0.2">
      <c r="A596" s="13" t="s">
        <v>2158</v>
      </c>
      <c r="B596" s="13" t="s">
        <v>2159</v>
      </c>
      <c r="C596" s="39" t="s">
        <v>3631</v>
      </c>
      <c r="D596" s="13" t="s">
        <v>264</v>
      </c>
      <c r="E596" s="13" t="s">
        <v>129</v>
      </c>
      <c r="F596" s="13">
        <v>10</v>
      </c>
      <c r="G596" s="13">
        <v>0</v>
      </c>
      <c r="H596" s="13">
        <v>0</v>
      </c>
      <c r="I596" s="40">
        <f t="shared" si="378"/>
        <v>0</v>
      </c>
      <c r="J596" s="19">
        <f t="shared" si="379"/>
        <v>0</v>
      </c>
      <c r="K596" s="1">
        <v>0</v>
      </c>
      <c r="L596" s="1">
        <v>0</v>
      </c>
      <c r="M596" s="1">
        <v>0</v>
      </c>
      <c r="N596" s="1">
        <v>9</v>
      </c>
      <c r="O596" s="1">
        <v>3</v>
      </c>
      <c r="P596" s="1">
        <v>2</v>
      </c>
      <c r="Q596" s="1">
        <v>7</v>
      </c>
      <c r="R596" s="15">
        <f t="shared" si="380"/>
        <v>0</v>
      </c>
      <c r="S596" s="15">
        <f t="shared" si="381"/>
        <v>0</v>
      </c>
      <c r="T596" s="16">
        <v>94.75</v>
      </c>
      <c r="U596" s="16">
        <f t="shared" si="382"/>
        <v>9.4749999999999996</v>
      </c>
      <c r="V596" s="16">
        <v>91.26</v>
      </c>
      <c r="W596" s="16">
        <f t="shared" si="383"/>
        <v>9.1260000000000012</v>
      </c>
      <c r="X596" s="16">
        <v>377.28</v>
      </c>
      <c r="Y596" s="16">
        <f t="shared" si="384"/>
        <v>37.727999999999994</v>
      </c>
      <c r="Z596" s="21">
        <f t="shared" si="385"/>
        <v>0.19477525931617368</v>
      </c>
      <c r="AA596" s="20">
        <f t="shared" si="386"/>
        <v>0</v>
      </c>
      <c r="AB596">
        <v>0</v>
      </c>
      <c r="AC596" s="1">
        <v>8</v>
      </c>
      <c r="AD596" s="1">
        <v>9</v>
      </c>
      <c r="AE596" s="1">
        <v>1</v>
      </c>
      <c r="AF596" s="1">
        <v>0</v>
      </c>
      <c r="AG596" s="15">
        <f t="shared" si="387"/>
        <v>0</v>
      </c>
      <c r="AH596" s="15">
        <f t="shared" si="388"/>
        <v>0</v>
      </c>
      <c r="AI596" s="15">
        <f t="shared" si="389"/>
        <v>0</v>
      </c>
      <c r="AJ596" s="1">
        <v>32</v>
      </c>
      <c r="AK596" s="21">
        <f t="shared" si="390"/>
        <v>0.35164835164835168</v>
      </c>
      <c r="AL596" s="1">
        <v>38</v>
      </c>
      <c r="AM596" s="21">
        <f t="shared" si="391"/>
        <v>0.4175824175824176</v>
      </c>
      <c r="AN596" s="1">
        <v>21</v>
      </c>
      <c r="AO596" s="21">
        <f t="shared" si="392"/>
        <v>0.23076923076923078</v>
      </c>
      <c r="AP596" s="21">
        <f t="shared" si="393"/>
        <v>0.45714285714285713</v>
      </c>
      <c r="AQ596" s="1">
        <v>4</v>
      </c>
      <c r="AR596" s="4">
        <v>-2.3199999999999998</v>
      </c>
      <c r="AS596" s="41">
        <v>30</v>
      </c>
      <c r="AT596" s="41">
        <v>62</v>
      </c>
      <c r="AU596" s="41">
        <v>18</v>
      </c>
      <c r="AV596" s="21">
        <f t="shared" si="394"/>
        <v>0.32608695652173914</v>
      </c>
      <c r="AW596" s="26">
        <v>17.05</v>
      </c>
      <c r="AX596" s="42">
        <v>10</v>
      </c>
      <c r="AY596" s="41">
        <v>0.70699999999999996</v>
      </c>
      <c r="AZ596" s="1">
        <v>2</v>
      </c>
      <c r="BA596" s="43">
        <v>-1.7810000000000001</v>
      </c>
      <c r="BB596" s="16">
        <v>48.97</v>
      </c>
      <c r="BC596" s="26">
        <v>17.600000000000001</v>
      </c>
      <c r="BD596" s="43">
        <v>-1E-3</v>
      </c>
      <c r="BE596" s="43">
        <v>3.278</v>
      </c>
      <c r="BF596" s="16">
        <v>51.63</v>
      </c>
      <c r="BG596" s="21">
        <f t="shared" si="395"/>
        <v>2.3255813953488372E-2</v>
      </c>
      <c r="BH596" s="44">
        <f t="shared" si="396"/>
        <v>0.91891891891891897</v>
      </c>
      <c r="BI596" s="42">
        <f t="shared" si="397"/>
        <v>942.17473287240728</v>
      </c>
      <c r="BJ596" s="21">
        <f t="shared" si="398"/>
        <v>-5.7825267127592658E-2</v>
      </c>
      <c r="BK596" s="26">
        <f t="shared" si="399"/>
        <v>0.65746219592373423</v>
      </c>
      <c r="BL596" s="26">
        <f t="shared" si="400"/>
        <v>1.9723865877712026</v>
      </c>
      <c r="BM596" s="16">
        <f t="shared" si="401"/>
        <v>28.270874424720571</v>
      </c>
      <c r="BN596" s="16">
        <f t="shared" si="402"/>
        <v>24.326101249178166</v>
      </c>
      <c r="BO596" s="16">
        <f t="shared" si="403"/>
        <v>51.939513477975005</v>
      </c>
      <c r="BP596" s="16">
        <f t="shared" si="404"/>
        <v>45.364891518737657</v>
      </c>
      <c r="BQ596" s="16">
        <f t="shared" si="405"/>
        <v>6.5746219592373478</v>
      </c>
      <c r="BR596" s="1">
        <v>1</v>
      </c>
      <c r="BS596" s="1">
        <v>3</v>
      </c>
      <c r="BT596" s="42">
        <v>42</v>
      </c>
      <c r="BU596" s="42">
        <v>34</v>
      </c>
      <c r="BV596" s="42">
        <v>12</v>
      </c>
      <c r="BW596" s="42">
        <v>16</v>
      </c>
      <c r="BX596" s="42">
        <v>16</v>
      </c>
      <c r="BY596" s="42">
        <v>24</v>
      </c>
      <c r="BZ596" s="1">
        <v>38</v>
      </c>
      <c r="CA596" s="1">
        <v>43</v>
      </c>
      <c r="CB596" s="21">
        <f t="shared" si="406"/>
        <v>0.46913580246913578</v>
      </c>
      <c r="CC596" s="4">
        <v>-2.21</v>
      </c>
      <c r="CD596" s="45">
        <f t="shared" si="407"/>
        <v>2.4541933878087754</v>
      </c>
      <c r="CE596" s="26">
        <f t="shared" si="408"/>
        <v>2.7035623409669212</v>
      </c>
      <c r="CF596" s="26">
        <f t="shared" si="409"/>
        <v>1.5903307888040712</v>
      </c>
      <c r="CG596" s="26">
        <f t="shared" si="410"/>
        <v>31.170483460559797</v>
      </c>
      <c r="CH596" s="26">
        <f t="shared" si="411"/>
        <v>28.466921119592875</v>
      </c>
      <c r="CI596" s="26">
        <f t="shared" si="412"/>
        <v>58.047073791348609</v>
      </c>
      <c r="CJ596" s="26">
        <f t="shared" si="413"/>
        <v>51.844783715012724</v>
      </c>
      <c r="CK596" s="16">
        <f t="shared" si="414"/>
        <v>0.37233188290146302</v>
      </c>
      <c r="CL596" s="42">
        <v>17</v>
      </c>
      <c r="CM596" s="42">
        <v>10</v>
      </c>
      <c r="CN596" s="42">
        <v>179</v>
      </c>
      <c r="CO596" s="42">
        <v>169</v>
      </c>
      <c r="CP596" s="42">
        <v>77</v>
      </c>
      <c r="CQ596" s="42">
        <v>59</v>
      </c>
      <c r="CR596" s="42">
        <v>88</v>
      </c>
      <c r="CS596" s="42">
        <v>92</v>
      </c>
      <c r="CT596" s="1">
        <v>3</v>
      </c>
      <c r="CU596" s="1">
        <v>1</v>
      </c>
      <c r="CV596" s="42">
        <f t="shared" si="415"/>
        <v>-2</v>
      </c>
      <c r="CW596" s="26">
        <f t="shared" si="416"/>
        <v>1.8997361477572561</v>
      </c>
      <c r="CX596" s="26">
        <f t="shared" si="417"/>
        <v>0.63324538258575191</v>
      </c>
      <c r="CY596" s="26">
        <f t="shared" si="418"/>
        <v>-1.2664907651715038</v>
      </c>
      <c r="CZ596" s="13">
        <v>3</v>
      </c>
      <c r="DA596" s="13">
        <v>3</v>
      </c>
      <c r="DB596" s="27">
        <v>3.55</v>
      </c>
      <c r="DC596" s="27">
        <v>3.17</v>
      </c>
      <c r="DD596" s="27">
        <v>3.59</v>
      </c>
      <c r="DE596" s="27">
        <v>3.36</v>
      </c>
      <c r="DF596" s="13">
        <v>1</v>
      </c>
      <c r="DG596" s="13">
        <v>0</v>
      </c>
      <c r="DH596" s="21">
        <f t="shared" si="419"/>
        <v>1</v>
      </c>
      <c r="DI596" s="42"/>
      <c r="DJ596" s="42"/>
      <c r="DK596" s="1"/>
      <c r="DL596" s="1"/>
      <c r="DM596" s="1"/>
      <c r="DN596" s="1"/>
      <c r="DO596" s="1"/>
      <c r="DP596" s="1"/>
      <c r="DQ596" s="1"/>
      <c r="DR596" s="42"/>
      <c r="DS596" s="1"/>
      <c r="DT596" s="1"/>
      <c r="DU596" s="1"/>
      <c r="DV596" s="1"/>
      <c r="DW596" s="1"/>
      <c r="DX596" s="13"/>
    </row>
    <row r="597" spans="1:128" ht="25.5" x14ac:dyDescent="0.2">
      <c r="A597" s="13" t="s">
        <v>1161</v>
      </c>
      <c r="B597" s="13" t="s">
        <v>2162</v>
      </c>
      <c r="C597" s="39" t="s">
        <v>3632</v>
      </c>
      <c r="D597" s="1" t="s">
        <v>214</v>
      </c>
      <c r="E597" s="13" t="s">
        <v>129</v>
      </c>
      <c r="F597" s="13">
        <v>80</v>
      </c>
      <c r="G597" s="13">
        <v>27</v>
      </c>
      <c r="H597" s="13">
        <v>24</v>
      </c>
      <c r="I597" s="40">
        <f t="shared" si="378"/>
        <v>51</v>
      </c>
      <c r="J597" s="19">
        <f t="shared" si="379"/>
        <v>2.5079911482665356</v>
      </c>
      <c r="K597" s="1">
        <v>22</v>
      </c>
      <c r="L597" s="1">
        <v>10</v>
      </c>
      <c r="M597" s="1">
        <v>10</v>
      </c>
      <c r="N597" s="1">
        <v>225</v>
      </c>
      <c r="O597" s="1">
        <v>72</v>
      </c>
      <c r="P597" s="1">
        <v>105</v>
      </c>
      <c r="Q597" s="1">
        <v>211</v>
      </c>
      <c r="R597" s="15">
        <f t="shared" si="380"/>
        <v>0.12</v>
      </c>
      <c r="S597" s="15">
        <f t="shared" si="381"/>
        <v>6.7164179104477612E-2</v>
      </c>
      <c r="T597" s="16">
        <v>1220.0999999999999</v>
      </c>
      <c r="U597" s="16">
        <f t="shared" si="382"/>
        <v>15.251249999999999</v>
      </c>
      <c r="V597" s="16">
        <v>1123</v>
      </c>
      <c r="W597" s="16">
        <f t="shared" si="383"/>
        <v>14.0375</v>
      </c>
      <c r="X597" s="16">
        <v>2718.47</v>
      </c>
      <c r="Y597" s="16">
        <f t="shared" si="384"/>
        <v>33.980874999999997</v>
      </c>
      <c r="Z597" s="21">
        <f t="shared" si="385"/>
        <v>0.29233600678906774</v>
      </c>
      <c r="AA597" s="20">
        <f t="shared" si="386"/>
        <v>113.07692307692308</v>
      </c>
      <c r="AB597">
        <v>28</v>
      </c>
      <c r="AC597" s="1">
        <v>101</v>
      </c>
      <c r="AD597" s="1">
        <v>133</v>
      </c>
      <c r="AE597" s="1">
        <v>31</v>
      </c>
      <c r="AF597" s="1">
        <v>33</v>
      </c>
      <c r="AG597" s="15">
        <f t="shared" si="387"/>
        <v>0.51923076923076927</v>
      </c>
      <c r="AH597" s="15">
        <f t="shared" si="388"/>
        <v>0.38461538461538464</v>
      </c>
      <c r="AI597" s="15">
        <f t="shared" si="389"/>
        <v>0.90384615384615397</v>
      </c>
      <c r="AJ597" s="1">
        <v>422</v>
      </c>
      <c r="AK597" s="21">
        <f t="shared" si="390"/>
        <v>0.35732430143945809</v>
      </c>
      <c r="AL597" s="1">
        <v>294</v>
      </c>
      <c r="AM597" s="21">
        <f t="shared" si="391"/>
        <v>0.24894157493649449</v>
      </c>
      <c r="AN597" s="1">
        <v>465</v>
      </c>
      <c r="AO597" s="21">
        <f t="shared" si="392"/>
        <v>0.39373412362404742</v>
      </c>
      <c r="AP597" s="21">
        <f t="shared" si="393"/>
        <v>0.58938547486033521</v>
      </c>
      <c r="AQ597" s="1">
        <v>13</v>
      </c>
      <c r="AR597" s="4">
        <v>17.100000000000001</v>
      </c>
      <c r="AS597" s="41">
        <v>450</v>
      </c>
      <c r="AT597" s="41">
        <v>440</v>
      </c>
      <c r="AU597" s="41">
        <v>399</v>
      </c>
      <c r="AV597" s="21">
        <f t="shared" si="394"/>
        <v>0.5056179775280899</v>
      </c>
      <c r="AW597" s="26">
        <v>17.690000000000001</v>
      </c>
      <c r="AX597" s="42">
        <v>2</v>
      </c>
      <c r="AY597" s="41">
        <v>0.437</v>
      </c>
      <c r="AZ597" s="1">
        <v>7</v>
      </c>
      <c r="BA597" s="43">
        <v>8.7999999999999995E-2</v>
      </c>
      <c r="BB597" s="16">
        <v>50.06</v>
      </c>
      <c r="BC597" s="26">
        <v>18.579999999999998</v>
      </c>
      <c r="BD597" s="43">
        <v>3.6659999999999999</v>
      </c>
      <c r="BE597" s="43">
        <v>-0.96899999999999997</v>
      </c>
      <c r="BF597" s="16">
        <v>49.26</v>
      </c>
      <c r="BG597" s="21">
        <f t="shared" si="395"/>
        <v>8.8435374149659865E-2</v>
      </c>
      <c r="BH597" s="44">
        <f t="shared" si="396"/>
        <v>0.95575221238938057</v>
      </c>
      <c r="BI597" s="42">
        <f t="shared" si="397"/>
        <v>1044.1875865390405</v>
      </c>
      <c r="BJ597" s="21">
        <f t="shared" si="398"/>
        <v>4.4187586539040438E-2</v>
      </c>
      <c r="BK597" s="26">
        <f t="shared" si="399"/>
        <v>2.7782724844167408</v>
      </c>
      <c r="BL597" s="26">
        <f t="shared" si="400"/>
        <v>1.3357079252003561</v>
      </c>
      <c r="BM597" s="16">
        <f t="shared" si="401"/>
        <v>31.41585040071238</v>
      </c>
      <c r="BN597" s="16">
        <f t="shared" si="402"/>
        <v>30.186999109528049</v>
      </c>
      <c r="BO597" s="16">
        <f t="shared" si="403"/>
        <v>62.243989314336602</v>
      </c>
      <c r="BP597" s="16">
        <f t="shared" si="404"/>
        <v>58.450578806767588</v>
      </c>
      <c r="BQ597" s="16">
        <f t="shared" si="405"/>
        <v>3.7934105075690141</v>
      </c>
      <c r="BR597" s="1">
        <v>52</v>
      </c>
      <c r="BS597" s="1">
        <v>25</v>
      </c>
      <c r="BT597" s="42">
        <v>536</v>
      </c>
      <c r="BU597" s="42">
        <v>540</v>
      </c>
      <c r="BV597" s="42">
        <v>241</v>
      </c>
      <c r="BW597" s="42">
        <v>207</v>
      </c>
      <c r="BX597" s="42">
        <v>322</v>
      </c>
      <c r="BY597" s="42">
        <v>336</v>
      </c>
      <c r="BZ597" s="1">
        <v>543</v>
      </c>
      <c r="CA597" s="1">
        <v>516</v>
      </c>
      <c r="CB597" s="21">
        <f t="shared" si="406"/>
        <v>0.5127478753541076</v>
      </c>
      <c r="CC597" s="4">
        <v>5.08</v>
      </c>
      <c r="CD597" s="45">
        <f t="shared" si="407"/>
        <v>2.6151591109209669</v>
      </c>
      <c r="CE597" s="26">
        <f t="shared" si="408"/>
        <v>2.0084827127023654</v>
      </c>
      <c r="CF597" s="26">
        <f t="shared" si="409"/>
        <v>2.0967676671068656</v>
      </c>
      <c r="CG597" s="26">
        <f t="shared" si="410"/>
        <v>26.617913752956628</v>
      </c>
      <c r="CH597" s="26">
        <f t="shared" si="411"/>
        <v>29.310604862293868</v>
      </c>
      <c r="CI597" s="26">
        <f t="shared" si="412"/>
        <v>51.116988600205261</v>
      </c>
      <c r="CJ597" s="26">
        <f t="shared" si="413"/>
        <v>58.356354861374236</v>
      </c>
      <c r="CK597" s="16">
        <f t="shared" si="414"/>
        <v>11.032776768737989</v>
      </c>
      <c r="CL597" s="42">
        <v>91</v>
      </c>
      <c r="CM597" s="42">
        <v>95</v>
      </c>
      <c r="CN597" s="42">
        <v>1115</v>
      </c>
      <c r="CO597" s="42">
        <v>1233</v>
      </c>
      <c r="CP597" s="42">
        <v>443</v>
      </c>
      <c r="CQ597" s="42">
        <v>521</v>
      </c>
      <c r="CR597" s="42">
        <v>795</v>
      </c>
      <c r="CS597" s="42">
        <v>667</v>
      </c>
      <c r="CT597" s="1">
        <v>11</v>
      </c>
      <c r="CU597" s="1">
        <v>10</v>
      </c>
      <c r="CV597" s="42">
        <f t="shared" si="415"/>
        <v>-1</v>
      </c>
      <c r="CW597" s="26">
        <f t="shared" si="416"/>
        <v>0.54093926727317432</v>
      </c>
      <c r="CX597" s="26">
        <f t="shared" si="417"/>
        <v>0.49176297024834031</v>
      </c>
      <c r="CY597" s="26">
        <f t="shared" si="418"/>
        <v>-4.9176297024834038E-2</v>
      </c>
      <c r="CZ597" s="13">
        <v>47</v>
      </c>
      <c r="DA597" s="13">
        <v>45</v>
      </c>
      <c r="DB597" s="27">
        <v>39.130000000000003</v>
      </c>
      <c r="DC597" s="27">
        <v>37.06</v>
      </c>
      <c r="DD597" s="27">
        <v>39.32</v>
      </c>
      <c r="DE597" s="27">
        <v>44.02</v>
      </c>
      <c r="DF597" s="13">
        <v>1</v>
      </c>
      <c r="DG597" s="13">
        <v>5</v>
      </c>
      <c r="DH597" s="21">
        <f t="shared" si="419"/>
        <v>0.16666666666666666</v>
      </c>
      <c r="DI597" s="42">
        <v>4</v>
      </c>
      <c r="DJ597" s="42">
        <v>1</v>
      </c>
      <c r="DK597" s="13">
        <v>0</v>
      </c>
      <c r="DL597" s="13">
        <v>0</v>
      </c>
      <c r="DM597" s="13">
        <v>0</v>
      </c>
      <c r="DN597" s="13">
        <v>0</v>
      </c>
      <c r="DO597" s="13">
        <v>0</v>
      </c>
      <c r="DP597" s="13">
        <v>0</v>
      </c>
      <c r="DQ597" s="13">
        <v>2</v>
      </c>
      <c r="DR597" s="46">
        <v>0</v>
      </c>
      <c r="DS597" s="13">
        <v>0</v>
      </c>
      <c r="DT597" s="13">
        <v>1</v>
      </c>
      <c r="DU597" s="13">
        <v>-0.5</v>
      </c>
      <c r="DV597" s="13">
        <v>0</v>
      </c>
      <c r="DW597" s="13">
        <v>0</v>
      </c>
      <c r="DX597" s="13">
        <v>0</v>
      </c>
    </row>
    <row r="598" spans="1:128" ht="38.25" x14ac:dyDescent="0.2">
      <c r="A598" s="13" t="s">
        <v>2164</v>
      </c>
      <c r="B598" s="13" t="s">
        <v>2165</v>
      </c>
      <c r="C598" s="39" t="s">
        <v>3633</v>
      </c>
      <c r="D598" s="1" t="s">
        <v>482</v>
      </c>
      <c r="E598" s="13" t="s">
        <v>146</v>
      </c>
      <c r="F598" s="13">
        <v>50</v>
      </c>
      <c r="G598" s="13">
        <v>8</v>
      </c>
      <c r="H598" s="13">
        <v>9</v>
      </c>
      <c r="I598" s="40">
        <f t="shared" si="378"/>
        <v>17</v>
      </c>
      <c r="J598" s="19">
        <f t="shared" si="379"/>
        <v>1.691916399424876</v>
      </c>
      <c r="K598" s="1">
        <v>7</v>
      </c>
      <c r="L598" s="1">
        <v>4</v>
      </c>
      <c r="M598" s="1">
        <v>5</v>
      </c>
      <c r="N598" s="1">
        <v>80</v>
      </c>
      <c r="O598" s="1">
        <v>25</v>
      </c>
      <c r="P598" s="1">
        <v>21</v>
      </c>
      <c r="Q598" s="1">
        <v>77</v>
      </c>
      <c r="R598" s="15">
        <f t="shared" si="380"/>
        <v>0.1</v>
      </c>
      <c r="S598" s="15">
        <f t="shared" si="381"/>
        <v>6.3492063492063489E-2</v>
      </c>
      <c r="T598" s="16">
        <v>602.86666666669998</v>
      </c>
      <c r="U598" s="16">
        <f t="shared" si="382"/>
        <v>12.057333333334</v>
      </c>
      <c r="V598" s="16">
        <v>587.41999999999996</v>
      </c>
      <c r="W598" s="16">
        <f t="shared" si="383"/>
        <v>11.748399999999998</v>
      </c>
      <c r="X598" s="16">
        <v>1794.08</v>
      </c>
      <c r="Y598" s="16">
        <f t="shared" si="384"/>
        <v>35.881599999999999</v>
      </c>
      <c r="Z598" s="21">
        <f t="shared" si="385"/>
        <v>0.24665966827629643</v>
      </c>
      <c r="AA598" s="20">
        <f t="shared" si="386"/>
        <v>57.333333333333336</v>
      </c>
      <c r="AB598">
        <v>12</v>
      </c>
      <c r="AC598" s="1">
        <v>149</v>
      </c>
      <c r="AD598" s="1">
        <v>78</v>
      </c>
      <c r="AE598" s="1">
        <v>11</v>
      </c>
      <c r="AF598" s="1">
        <v>16</v>
      </c>
      <c r="AG598" s="15">
        <f t="shared" si="387"/>
        <v>0.38095238095238093</v>
      </c>
      <c r="AH598" s="15">
        <f t="shared" si="388"/>
        <v>0.42857142857142855</v>
      </c>
      <c r="AI598" s="15">
        <f t="shared" si="389"/>
        <v>0.80952380952380953</v>
      </c>
      <c r="AJ598" s="1">
        <v>150</v>
      </c>
      <c r="AK598" s="21">
        <f t="shared" si="390"/>
        <v>0.2808988764044944</v>
      </c>
      <c r="AL598" s="1">
        <v>194</v>
      </c>
      <c r="AM598" s="21">
        <f t="shared" si="391"/>
        <v>0.36329588014981273</v>
      </c>
      <c r="AN598" s="1">
        <v>190</v>
      </c>
      <c r="AO598" s="21">
        <f t="shared" si="392"/>
        <v>0.35580524344569286</v>
      </c>
      <c r="AP598" s="21">
        <f t="shared" si="393"/>
        <v>0.43604651162790697</v>
      </c>
      <c r="AQ598" s="1">
        <v>4</v>
      </c>
      <c r="AR598" s="4">
        <v>-9.49</v>
      </c>
      <c r="AS598" s="41">
        <v>227</v>
      </c>
      <c r="AT598" s="41">
        <v>207</v>
      </c>
      <c r="AU598" s="41">
        <v>164</v>
      </c>
      <c r="AV598" s="21">
        <f t="shared" si="394"/>
        <v>0.52304147465437789</v>
      </c>
      <c r="AW598" s="26">
        <v>16.989999999999998</v>
      </c>
      <c r="AX598" s="42">
        <v>12</v>
      </c>
      <c r="AY598" s="41">
        <v>0.629</v>
      </c>
      <c r="AZ598" s="1">
        <v>5</v>
      </c>
      <c r="BA598" s="43">
        <v>-1.0820000000000001</v>
      </c>
      <c r="BB598" s="16">
        <v>49.28</v>
      </c>
      <c r="BC598" s="26">
        <v>17.66</v>
      </c>
      <c r="BD598" s="43">
        <v>7.4999999999999997E-2</v>
      </c>
      <c r="BE598" s="43">
        <v>0.74399999999999999</v>
      </c>
      <c r="BF598" s="16">
        <v>50.92</v>
      </c>
      <c r="BG598" s="21">
        <f t="shared" si="395"/>
        <v>6.9767441860465115E-2</v>
      </c>
      <c r="BH598" s="44">
        <f t="shared" si="396"/>
        <v>0.92882562277580072</v>
      </c>
      <c r="BI598" s="42">
        <f t="shared" si="397"/>
        <v>998.59306463626581</v>
      </c>
      <c r="BJ598" s="21">
        <f t="shared" si="398"/>
        <v>-1.4069353637341658E-3</v>
      </c>
      <c r="BK598" s="26">
        <f t="shared" si="399"/>
        <v>2.1449729324844236</v>
      </c>
      <c r="BL598" s="26">
        <f t="shared" si="400"/>
        <v>2.0428313642708793</v>
      </c>
      <c r="BM598" s="16">
        <f t="shared" si="401"/>
        <v>30.744612032276738</v>
      </c>
      <c r="BN598" s="16">
        <f t="shared" si="402"/>
        <v>28.70178066800586</v>
      </c>
      <c r="BO598" s="16">
        <f t="shared" si="403"/>
        <v>56.075720949235645</v>
      </c>
      <c r="BP598" s="16">
        <f t="shared" si="404"/>
        <v>52.194341357120969</v>
      </c>
      <c r="BQ598" s="16">
        <f t="shared" si="405"/>
        <v>3.8813795921146763</v>
      </c>
      <c r="BR598" s="1">
        <v>21</v>
      </c>
      <c r="BS598" s="1">
        <v>20</v>
      </c>
      <c r="BT598" s="42">
        <v>280</v>
      </c>
      <c r="BU598" s="42">
        <v>261</v>
      </c>
      <c r="BV598" s="42">
        <v>108</v>
      </c>
      <c r="BW598" s="42">
        <v>101</v>
      </c>
      <c r="BX598" s="42">
        <v>129</v>
      </c>
      <c r="BY598" s="42">
        <v>140</v>
      </c>
      <c r="BZ598" s="1">
        <v>261</v>
      </c>
      <c r="CA598" s="1">
        <v>222</v>
      </c>
      <c r="CB598" s="21">
        <f t="shared" si="406"/>
        <v>0.54037267080745344</v>
      </c>
      <c r="CC598" s="4">
        <v>1.51</v>
      </c>
      <c r="CD598" s="45">
        <f t="shared" si="407"/>
        <v>3.5002633130449077</v>
      </c>
      <c r="CE598" s="26">
        <f t="shared" si="408"/>
        <v>3.009899224114867</v>
      </c>
      <c r="CF598" s="26">
        <f t="shared" si="409"/>
        <v>2.1403727815927942</v>
      </c>
      <c r="CG598" s="26">
        <f t="shared" si="410"/>
        <v>31.336395255507004</v>
      </c>
      <c r="CH598" s="26">
        <f t="shared" si="411"/>
        <v>31.704271827343266</v>
      </c>
      <c r="CI598" s="26">
        <f t="shared" si="412"/>
        <v>59.495674663337198</v>
      </c>
      <c r="CJ598" s="26">
        <f t="shared" si="413"/>
        <v>56.887095335770979</v>
      </c>
      <c r="CK598" s="16">
        <f t="shared" si="414"/>
        <v>1.272800264548458</v>
      </c>
      <c r="CL598" s="42">
        <v>90</v>
      </c>
      <c r="CM598" s="42">
        <v>64</v>
      </c>
      <c r="CN598" s="42">
        <v>847</v>
      </c>
      <c r="CO598" s="42">
        <v>884</v>
      </c>
      <c r="CP598" s="42">
        <v>343</v>
      </c>
      <c r="CQ598" s="42">
        <v>343</v>
      </c>
      <c r="CR598" s="42">
        <v>410</v>
      </c>
      <c r="CS598" s="42">
        <v>499</v>
      </c>
      <c r="CT598" s="1">
        <v>2</v>
      </c>
      <c r="CU598" s="1">
        <v>13</v>
      </c>
      <c r="CV598" s="42">
        <f t="shared" si="415"/>
        <v>11</v>
      </c>
      <c r="CW598" s="26">
        <f t="shared" si="416"/>
        <v>0.19904898816763247</v>
      </c>
      <c r="CX598" s="26">
        <f t="shared" si="417"/>
        <v>1.2938184230896113</v>
      </c>
      <c r="CY598" s="26">
        <f t="shared" si="418"/>
        <v>1.0947694349219785</v>
      </c>
      <c r="CZ598" s="13">
        <v>22</v>
      </c>
      <c r="DA598" s="13">
        <v>20</v>
      </c>
      <c r="DB598" s="27">
        <v>23.19</v>
      </c>
      <c r="DC598" s="27">
        <v>21.24</v>
      </c>
      <c r="DD598" s="27">
        <v>22.71</v>
      </c>
      <c r="DE598" s="27">
        <v>22.8</v>
      </c>
      <c r="DF598" s="13">
        <v>276</v>
      </c>
      <c r="DG598" s="13">
        <v>263</v>
      </c>
      <c r="DH598" s="21">
        <f t="shared" si="419"/>
        <v>0.51205936920222639</v>
      </c>
      <c r="DI598" s="42">
        <v>152</v>
      </c>
      <c r="DJ598" s="42">
        <v>83</v>
      </c>
      <c r="DK598" s="13">
        <v>22</v>
      </c>
      <c r="DL598" s="13">
        <v>1</v>
      </c>
      <c r="DM598" s="13">
        <v>0.13800000000000001</v>
      </c>
      <c r="DN598" s="13">
        <v>0</v>
      </c>
      <c r="DO598" s="13">
        <v>0</v>
      </c>
      <c r="DP598" s="13">
        <v>0</v>
      </c>
      <c r="DQ598" s="13">
        <v>198</v>
      </c>
      <c r="DR598" s="46">
        <v>103</v>
      </c>
      <c r="DS598" s="13">
        <v>1</v>
      </c>
      <c r="DT598" s="13">
        <v>29</v>
      </c>
      <c r="DU598" s="13">
        <v>-0.14100000000000001</v>
      </c>
      <c r="DV598" s="13">
        <v>0</v>
      </c>
      <c r="DW598" s="13">
        <v>2</v>
      </c>
      <c r="DX598" s="13">
        <v>-0.01</v>
      </c>
    </row>
    <row r="599" spans="1:128" ht="25.5" x14ac:dyDescent="0.2">
      <c r="A599" s="13" t="s">
        <v>567</v>
      </c>
      <c r="B599" s="13" t="s">
        <v>2167</v>
      </c>
      <c r="C599" s="39" t="s">
        <v>3634</v>
      </c>
      <c r="D599" s="1" t="s">
        <v>314</v>
      </c>
      <c r="E599" s="13" t="s">
        <v>129</v>
      </c>
      <c r="F599" s="13">
        <v>71</v>
      </c>
      <c r="G599" s="13">
        <v>5</v>
      </c>
      <c r="H599" s="13">
        <v>6</v>
      </c>
      <c r="I599" s="40">
        <f t="shared" si="378"/>
        <v>11</v>
      </c>
      <c r="J599" s="19">
        <f t="shared" si="379"/>
        <v>0.91917738266565707</v>
      </c>
      <c r="K599" s="1">
        <v>5</v>
      </c>
      <c r="L599" s="1">
        <v>5</v>
      </c>
      <c r="M599" s="1">
        <v>1</v>
      </c>
      <c r="N599" s="1">
        <v>60</v>
      </c>
      <c r="O599" s="1">
        <v>31</v>
      </c>
      <c r="P599" s="1">
        <v>15</v>
      </c>
      <c r="Q599" s="1">
        <v>71</v>
      </c>
      <c r="R599" s="15">
        <f t="shared" si="380"/>
        <v>8.3333333333333329E-2</v>
      </c>
      <c r="S599" s="15">
        <f t="shared" si="381"/>
        <v>4.716981132075472E-2</v>
      </c>
      <c r="T599" s="16">
        <v>718.03333333329999</v>
      </c>
      <c r="U599" s="16">
        <f t="shared" si="382"/>
        <v>10.113145539905634</v>
      </c>
      <c r="V599" s="16">
        <v>691.71</v>
      </c>
      <c r="W599" s="16">
        <f t="shared" si="383"/>
        <v>9.7423943661971837</v>
      </c>
      <c r="X599" s="16">
        <v>2792.62</v>
      </c>
      <c r="Y599" s="16">
        <f t="shared" si="384"/>
        <v>39.332676056338023</v>
      </c>
      <c r="Z599" s="21">
        <f t="shared" si="385"/>
        <v>0.1985202320101713</v>
      </c>
      <c r="AA599" s="20">
        <f t="shared" si="386"/>
        <v>125.41666666666667</v>
      </c>
      <c r="AB599">
        <v>27</v>
      </c>
      <c r="AC599" s="1">
        <v>71</v>
      </c>
      <c r="AD599" s="1">
        <v>91</v>
      </c>
      <c r="AE599" s="1">
        <v>23</v>
      </c>
      <c r="AF599" s="1">
        <v>22</v>
      </c>
      <c r="AG599" s="15">
        <f t="shared" si="387"/>
        <v>0.41666666666666669</v>
      </c>
      <c r="AH599" s="15">
        <f t="shared" si="388"/>
        <v>0.5</v>
      </c>
      <c r="AI599" s="15">
        <f t="shared" si="389"/>
        <v>0.91666666666666674</v>
      </c>
      <c r="AJ599" s="1">
        <v>167</v>
      </c>
      <c r="AK599" s="21">
        <f t="shared" si="390"/>
        <v>0.28993055555555558</v>
      </c>
      <c r="AL599" s="1">
        <v>179</v>
      </c>
      <c r="AM599" s="21">
        <f t="shared" si="391"/>
        <v>0.3107638888888889</v>
      </c>
      <c r="AN599" s="1">
        <v>230</v>
      </c>
      <c r="AO599" s="21">
        <f t="shared" si="392"/>
        <v>0.39930555555555558</v>
      </c>
      <c r="AP599" s="21">
        <f t="shared" si="393"/>
        <v>0.48265895953757226</v>
      </c>
      <c r="AQ599" s="1">
        <v>5</v>
      </c>
      <c r="AR599" s="4">
        <v>-3.04</v>
      </c>
      <c r="AS599" s="41">
        <v>248</v>
      </c>
      <c r="AT599" s="41">
        <v>237</v>
      </c>
      <c r="AU599" s="41">
        <v>184</v>
      </c>
      <c r="AV599" s="21">
        <f t="shared" si="394"/>
        <v>0.51134020618556697</v>
      </c>
      <c r="AW599" s="26">
        <v>16.93</v>
      </c>
      <c r="AX599" s="42">
        <v>14</v>
      </c>
      <c r="AY599" s="41">
        <v>-0.48699999999999999</v>
      </c>
      <c r="AZ599" s="1">
        <v>15</v>
      </c>
      <c r="BA599" s="43">
        <v>-1.3660000000000001</v>
      </c>
      <c r="BB599" s="16">
        <v>49.43</v>
      </c>
      <c r="BC599" s="26">
        <v>16.89</v>
      </c>
      <c r="BD599" s="43">
        <v>-6.2880000000000003</v>
      </c>
      <c r="BE599" s="43">
        <v>-1.952</v>
      </c>
      <c r="BF599" s="16">
        <v>50.04</v>
      </c>
      <c r="BG599" s="21">
        <f t="shared" si="395"/>
        <v>3.9867109634551492E-2</v>
      </c>
      <c r="BH599" s="44">
        <f t="shared" si="396"/>
        <v>0.93732193732193736</v>
      </c>
      <c r="BI599" s="42">
        <f t="shared" si="397"/>
        <v>977.18904695648894</v>
      </c>
      <c r="BJ599" s="21">
        <f t="shared" si="398"/>
        <v>-2.2810953043511148E-2</v>
      </c>
      <c r="BK599" s="26">
        <f t="shared" si="399"/>
        <v>1.0408986424946871</v>
      </c>
      <c r="BL599" s="26">
        <f t="shared" si="400"/>
        <v>1.9083141779069264</v>
      </c>
      <c r="BM599" s="16">
        <f t="shared" si="401"/>
        <v>26.109207615908399</v>
      </c>
      <c r="BN599" s="16">
        <f t="shared" si="402"/>
        <v>30.446285292969591</v>
      </c>
      <c r="BO599" s="16">
        <f t="shared" si="403"/>
        <v>47.274146679967032</v>
      </c>
      <c r="BP599" s="16">
        <f t="shared" si="404"/>
        <v>56.121785141171877</v>
      </c>
      <c r="BQ599" s="16">
        <f t="shared" si="405"/>
        <v>-8.8476384612048449</v>
      </c>
      <c r="BR599" s="1">
        <v>12</v>
      </c>
      <c r="BS599" s="1">
        <v>22</v>
      </c>
      <c r="BT599" s="42">
        <v>289</v>
      </c>
      <c r="BU599" s="42">
        <v>329</v>
      </c>
      <c r="BV599" s="42">
        <v>107</v>
      </c>
      <c r="BW599" s="42">
        <v>133</v>
      </c>
      <c r="BX599" s="42">
        <v>163</v>
      </c>
      <c r="BY599" s="42">
        <v>137</v>
      </c>
      <c r="BZ599" s="1">
        <v>263</v>
      </c>
      <c r="CA599" s="1">
        <v>322</v>
      </c>
      <c r="CB599" s="21">
        <f t="shared" si="406"/>
        <v>0.44957264957264959</v>
      </c>
      <c r="CC599" s="4">
        <v>-8.2200000000000006</v>
      </c>
      <c r="CD599" s="45">
        <f t="shared" si="407"/>
        <v>-7.9354534901065783</v>
      </c>
      <c r="CE599" s="26">
        <f t="shared" si="408"/>
        <v>2.6211944339007816</v>
      </c>
      <c r="CF599" s="26">
        <f t="shared" si="409"/>
        <v>2.2129756286211517</v>
      </c>
      <c r="CG599" s="26">
        <f t="shared" si="410"/>
        <v>31.003144000974</v>
      </c>
      <c r="CH599" s="26">
        <f t="shared" si="411"/>
        <v>29.370268779855483</v>
      </c>
      <c r="CI599" s="26">
        <f t="shared" si="412"/>
        <v>60.180045978328607</v>
      </c>
      <c r="CJ599" s="26">
        <f t="shared" si="413"/>
        <v>52.273492276070513</v>
      </c>
      <c r="CK599" s="16">
        <f t="shared" si="414"/>
        <v>-16.754192163462939</v>
      </c>
      <c r="CL599" s="42">
        <v>122</v>
      </c>
      <c r="CM599" s="42">
        <v>103</v>
      </c>
      <c r="CN599" s="42">
        <v>1321</v>
      </c>
      <c r="CO599" s="42">
        <v>1264</v>
      </c>
      <c r="CP599" s="42">
        <v>580</v>
      </c>
      <c r="CQ599" s="42">
        <v>495</v>
      </c>
      <c r="CR599" s="42">
        <v>571</v>
      </c>
      <c r="CS599" s="42">
        <v>778</v>
      </c>
      <c r="CT599" s="1">
        <v>6</v>
      </c>
      <c r="CU599" s="1">
        <v>4</v>
      </c>
      <c r="CV599" s="42">
        <f t="shared" si="415"/>
        <v>-2</v>
      </c>
      <c r="CW599" s="26">
        <f t="shared" si="416"/>
        <v>0.50136948145399474</v>
      </c>
      <c r="CX599" s="26">
        <f t="shared" si="417"/>
        <v>0.33424632096932988</v>
      </c>
      <c r="CY599" s="26">
        <f t="shared" si="418"/>
        <v>-0.16712316048466494</v>
      </c>
      <c r="CZ599" s="13">
        <v>22</v>
      </c>
      <c r="DA599" s="13">
        <v>25</v>
      </c>
      <c r="DB599" s="27">
        <v>25.85</v>
      </c>
      <c r="DC599" s="27">
        <v>22.81</v>
      </c>
      <c r="DD599" s="27">
        <v>24.44</v>
      </c>
      <c r="DE599" s="27">
        <v>24.33</v>
      </c>
      <c r="DF599" s="13">
        <v>2</v>
      </c>
      <c r="DG599" s="13">
        <v>5</v>
      </c>
      <c r="DH599" s="21">
        <f t="shared" si="419"/>
        <v>0.2857142857142857</v>
      </c>
      <c r="DI599" s="42">
        <v>4</v>
      </c>
      <c r="DJ599" s="42">
        <v>2</v>
      </c>
      <c r="DK599" s="13">
        <v>0</v>
      </c>
      <c r="DL599" s="13">
        <v>0</v>
      </c>
      <c r="DM599" s="13">
        <v>0</v>
      </c>
      <c r="DN599" s="13">
        <v>0</v>
      </c>
      <c r="DO599" s="13">
        <v>0</v>
      </c>
      <c r="DP599" s="13">
        <v>0</v>
      </c>
      <c r="DQ599" s="1"/>
      <c r="DR599" s="42"/>
      <c r="DS599" s="1"/>
      <c r="DT599" s="1"/>
      <c r="DU599" s="1"/>
      <c r="DV599" s="1"/>
      <c r="DW599" s="1"/>
      <c r="DX599" s="13"/>
    </row>
    <row r="600" spans="1:128" ht="25.5" x14ac:dyDescent="0.2">
      <c r="A600" s="13" t="s">
        <v>2170</v>
      </c>
      <c r="B600" s="13" t="s">
        <v>2171</v>
      </c>
      <c r="C600" s="39" t="s">
        <v>3635</v>
      </c>
      <c r="D600" s="1" t="s">
        <v>136</v>
      </c>
      <c r="E600" s="13" t="s">
        <v>154</v>
      </c>
      <c r="F600" s="13">
        <v>17</v>
      </c>
      <c r="G600" s="13">
        <v>1</v>
      </c>
      <c r="H600" s="13">
        <v>0</v>
      </c>
      <c r="I600" s="40">
        <f t="shared" si="378"/>
        <v>1</v>
      </c>
      <c r="J600" s="19">
        <f t="shared" si="379"/>
        <v>0.38257173219986879</v>
      </c>
      <c r="K600" s="1">
        <v>1</v>
      </c>
      <c r="L600" s="1">
        <v>0</v>
      </c>
      <c r="M600" s="1">
        <v>0</v>
      </c>
      <c r="N600" s="1">
        <v>30</v>
      </c>
      <c r="O600" s="1">
        <v>4</v>
      </c>
      <c r="P600" s="1">
        <v>14</v>
      </c>
      <c r="Q600" s="1">
        <v>27</v>
      </c>
      <c r="R600" s="15">
        <f t="shared" si="380"/>
        <v>3.3333333333333333E-2</v>
      </c>
      <c r="S600" s="15">
        <f t="shared" si="381"/>
        <v>2.0833333333333332E-2</v>
      </c>
      <c r="T600" s="16">
        <v>156.8333333333</v>
      </c>
      <c r="U600" s="16">
        <f t="shared" si="382"/>
        <v>9.2254901960764712</v>
      </c>
      <c r="V600" s="16">
        <v>165.72</v>
      </c>
      <c r="W600" s="16">
        <f t="shared" si="383"/>
        <v>9.7482352941176469</v>
      </c>
      <c r="X600" s="16">
        <v>701.49</v>
      </c>
      <c r="Y600" s="16">
        <f t="shared" si="384"/>
        <v>41.264117647058825</v>
      </c>
      <c r="Z600" s="21">
        <f t="shared" si="385"/>
        <v>0.19109558238488947</v>
      </c>
      <c r="AA600" s="20">
        <f t="shared" si="386"/>
        <v>0</v>
      </c>
      <c r="AB600">
        <v>3</v>
      </c>
      <c r="AC600" s="1">
        <v>51</v>
      </c>
      <c r="AD600" s="1">
        <v>16</v>
      </c>
      <c r="AE600" s="1">
        <v>2</v>
      </c>
      <c r="AF600" s="1">
        <v>0</v>
      </c>
      <c r="AG600" s="15">
        <f t="shared" si="387"/>
        <v>1</v>
      </c>
      <c r="AH600" s="15">
        <f t="shared" si="388"/>
        <v>0</v>
      </c>
      <c r="AI600" s="15">
        <f t="shared" si="389"/>
        <v>1</v>
      </c>
      <c r="AJ600" s="1">
        <v>53</v>
      </c>
      <c r="AK600" s="21">
        <f t="shared" si="390"/>
        <v>0.38129496402877699</v>
      </c>
      <c r="AL600" s="1">
        <v>35</v>
      </c>
      <c r="AM600" s="21">
        <f t="shared" si="391"/>
        <v>0.25179856115107913</v>
      </c>
      <c r="AN600" s="1">
        <v>51</v>
      </c>
      <c r="AO600" s="21">
        <f t="shared" si="392"/>
        <v>0.36690647482014388</v>
      </c>
      <c r="AP600" s="21">
        <f t="shared" si="393"/>
        <v>0.60227272727272729</v>
      </c>
      <c r="AQ600" s="1">
        <v>10</v>
      </c>
      <c r="AR600" s="4">
        <v>12.87</v>
      </c>
      <c r="AS600" s="41">
        <v>50</v>
      </c>
      <c r="AT600" s="41">
        <v>51</v>
      </c>
      <c r="AU600" s="41">
        <v>44</v>
      </c>
      <c r="AV600" s="21">
        <f t="shared" si="394"/>
        <v>0.49504950495049505</v>
      </c>
      <c r="AW600" s="26">
        <v>16.98</v>
      </c>
      <c r="AX600" s="42">
        <v>12</v>
      </c>
      <c r="AY600" s="41">
        <v>-4.7E-2</v>
      </c>
      <c r="AZ600" s="1">
        <v>12</v>
      </c>
      <c r="BA600" s="43">
        <v>0.113</v>
      </c>
      <c r="BB600" s="16">
        <v>50.22</v>
      </c>
      <c r="BC600" s="26">
        <v>16.95</v>
      </c>
      <c r="BD600" s="43">
        <v>-0.14699999999999999</v>
      </c>
      <c r="BE600" s="43">
        <v>-4.2359999999999998</v>
      </c>
      <c r="BF600" s="16">
        <v>47.47</v>
      </c>
      <c r="BG600" s="21">
        <f t="shared" si="395"/>
        <v>1.4285714285714285E-2</v>
      </c>
      <c r="BH600" s="44">
        <f t="shared" si="396"/>
        <v>0.93902439024390238</v>
      </c>
      <c r="BI600" s="42">
        <f t="shared" si="397"/>
        <v>953.31010452961675</v>
      </c>
      <c r="BJ600" s="21">
        <f t="shared" si="398"/>
        <v>-4.6689895470383332E-2</v>
      </c>
      <c r="BK600" s="26">
        <f t="shared" si="399"/>
        <v>0.3620564808110065</v>
      </c>
      <c r="BL600" s="26">
        <f t="shared" si="400"/>
        <v>1.8102824040550327</v>
      </c>
      <c r="BM600" s="16">
        <f t="shared" si="401"/>
        <v>25.343953656770456</v>
      </c>
      <c r="BN600" s="16">
        <f t="shared" si="402"/>
        <v>29.688631426502536</v>
      </c>
      <c r="BO600" s="16">
        <f t="shared" si="403"/>
        <v>47.067342505430851</v>
      </c>
      <c r="BP600" s="16">
        <f t="shared" si="404"/>
        <v>51.412020275162931</v>
      </c>
      <c r="BQ600" s="16">
        <f t="shared" si="405"/>
        <v>-4.3446777697320798</v>
      </c>
      <c r="BR600" s="1">
        <v>1</v>
      </c>
      <c r="BS600" s="1">
        <v>5</v>
      </c>
      <c r="BT600" s="42">
        <v>69</v>
      </c>
      <c r="BU600" s="42">
        <v>77</v>
      </c>
      <c r="BV600" s="42">
        <v>30</v>
      </c>
      <c r="BW600" s="42">
        <v>28</v>
      </c>
      <c r="BX600" s="42">
        <v>32</v>
      </c>
      <c r="BY600" s="42">
        <v>30</v>
      </c>
      <c r="BZ600" s="1">
        <v>59</v>
      </c>
      <c r="CA600" s="1">
        <v>70</v>
      </c>
      <c r="CB600" s="21">
        <f t="shared" si="406"/>
        <v>0.4573643410852713</v>
      </c>
      <c r="CC600" s="4">
        <v>-1.78</v>
      </c>
      <c r="CD600" s="45">
        <f t="shared" si="407"/>
        <v>-2.5402232242775344</v>
      </c>
      <c r="CE600" s="26">
        <f t="shared" si="408"/>
        <v>2.0527733823718086</v>
      </c>
      <c r="CF600" s="26">
        <f t="shared" si="409"/>
        <v>3.1646922978232048</v>
      </c>
      <c r="CG600" s="26">
        <f t="shared" si="410"/>
        <v>27.712440662019418</v>
      </c>
      <c r="CH600" s="26">
        <f t="shared" si="411"/>
        <v>29.16648847453278</v>
      </c>
      <c r="CI600" s="26">
        <f t="shared" si="412"/>
        <v>50.720608989436769</v>
      </c>
      <c r="CJ600" s="26">
        <f t="shared" si="413"/>
        <v>57.306590257879655</v>
      </c>
      <c r="CK600" s="16">
        <f t="shared" si="414"/>
        <v>2.2413034987108063</v>
      </c>
      <c r="CL600" s="42">
        <v>24</v>
      </c>
      <c r="CM600" s="42">
        <v>37</v>
      </c>
      <c r="CN600" s="42">
        <v>300</v>
      </c>
      <c r="CO600" s="42">
        <v>304</v>
      </c>
      <c r="CP600" s="42">
        <v>117</v>
      </c>
      <c r="CQ600" s="42">
        <v>157</v>
      </c>
      <c r="CR600" s="42">
        <v>172</v>
      </c>
      <c r="CS600" s="42">
        <v>152</v>
      </c>
      <c r="CT600" s="1">
        <v>0</v>
      </c>
      <c r="CU600" s="1">
        <v>2</v>
      </c>
      <c r="CV600" s="42">
        <f t="shared" si="415"/>
        <v>2</v>
      </c>
      <c r="CW600" s="26">
        <f t="shared" si="416"/>
        <v>0</v>
      </c>
      <c r="CX600" s="26">
        <f t="shared" si="417"/>
        <v>0.76514346439973757</v>
      </c>
      <c r="CY600" s="26">
        <f t="shared" si="418"/>
        <v>0.76514346439973757</v>
      </c>
      <c r="CZ600" s="13">
        <v>5</v>
      </c>
      <c r="DA600" s="13">
        <v>7</v>
      </c>
      <c r="DB600" s="27">
        <v>5.0999999999999996</v>
      </c>
      <c r="DC600" s="27">
        <v>7.57</v>
      </c>
      <c r="DD600" s="27">
        <v>5.33</v>
      </c>
      <c r="DE600" s="27">
        <v>6.3</v>
      </c>
      <c r="DF600" s="13">
        <v>0</v>
      </c>
      <c r="DG600" s="13">
        <v>0</v>
      </c>
      <c r="DH600" s="21" t="str">
        <f t="shared" si="419"/>
        <v xml:space="preserve"> </v>
      </c>
      <c r="DI600" s="42"/>
      <c r="DJ600" s="42"/>
      <c r="DK600" s="1"/>
      <c r="DL600" s="1"/>
      <c r="DM600" s="1"/>
      <c r="DN600" s="1"/>
      <c r="DO600" s="1"/>
      <c r="DP600" s="1"/>
      <c r="DQ600" s="1"/>
      <c r="DR600" s="42"/>
      <c r="DS600" s="1"/>
      <c r="DT600" s="1"/>
      <c r="DU600" s="1"/>
      <c r="DV600" s="1"/>
      <c r="DW600" s="1"/>
      <c r="DX600" s="13"/>
    </row>
    <row r="601" spans="1:128" ht="25.5" x14ac:dyDescent="0.2">
      <c r="A601" s="13" t="s">
        <v>2174</v>
      </c>
      <c r="B601" s="13" t="s">
        <v>2175</v>
      </c>
      <c r="C601" s="39" t="s">
        <v>3636</v>
      </c>
      <c r="D601" s="1" t="s">
        <v>219</v>
      </c>
      <c r="E601" s="13" t="s">
        <v>129</v>
      </c>
      <c r="F601" s="13">
        <v>75</v>
      </c>
      <c r="G601" s="13">
        <v>12</v>
      </c>
      <c r="H601" s="13">
        <v>38</v>
      </c>
      <c r="I601" s="40">
        <f t="shared" si="378"/>
        <v>50</v>
      </c>
      <c r="J601" s="19">
        <f t="shared" si="379"/>
        <v>3.0042058882435407</v>
      </c>
      <c r="K601" s="1">
        <v>10</v>
      </c>
      <c r="L601" s="1">
        <v>18</v>
      </c>
      <c r="M601" s="1">
        <v>18</v>
      </c>
      <c r="N601" s="1">
        <v>112</v>
      </c>
      <c r="O601" s="1">
        <v>45</v>
      </c>
      <c r="P601" s="1">
        <v>57</v>
      </c>
      <c r="Q601" s="1">
        <v>160</v>
      </c>
      <c r="R601" s="15">
        <f t="shared" si="380"/>
        <v>0.10714285714285714</v>
      </c>
      <c r="S601" s="15">
        <f t="shared" si="381"/>
        <v>5.6074766355140186E-2</v>
      </c>
      <c r="T601" s="16">
        <v>998.6</v>
      </c>
      <c r="U601" s="16">
        <f t="shared" si="382"/>
        <v>13.314666666666668</v>
      </c>
      <c r="V601" s="16">
        <v>946.41</v>
      </c>
      <c r="W601" s="16">
        <f t="shared" si="383"/>
        <v>12.6188</v>
      </c>
      <c r="X601" s="16">
        <v>2598.1999999999998</v>
      </c>
      <c r="Y601" s="16">
        <f t="shared" si="384"/>
        <v>34.642666666666663</v>
      </c>
      <c r="Z601" s="21">
        <f t="shared" si="385"/>
        <v>0.26699975455691882</v>
      </c>
      <c r="AA601" s="20">
        <f t="shared" si="386"/>
        <v>158.85714285714286</v>
      </c>
      <c r="AB601">
        <v>32</v>
      </c>
      <c r="AC601" s="1">
        <v>110</v>
      </c>
      <c r="AD601" s="1">
        <v>108</v>
      </c>
      <c r="AE601" s="1">
        <v>31</v>
      </c>
      <c r="AF601" s="1">
        <v>29</v>
      </c>
      <c r="AG601" s="15">
        <f t="shared" si="387"/>
        <v>0.19047619047619047</v>
      </c>
      <c r="AH601" s="15">
        <f t="shared" si="388"/>
        <v>0.5714285714285714</v>
      </c>
      <c r="AI601" s="15">
        <f t="shared" si="389"/>
        <v>0.76190476190476186</v>
      </c>
      <c r="AJ601" s="1">
        <v>292</v>
      </c>
      <c r="AK601" s="21">
        <f t="shared" si="390"/>
        <v>0.32808988764044944</v>
      </c>
      <c r="AL601" s="1">
        <v>222</v>
      </c>
      <c r="AM601" s="21">
        <f t="shared" si="391"/>
        <v>0.24943820224719102</v>
      </c>
      <c r="AN601" s="1">
        <v>376</v>
      </c>
      <c r="AO601" s="21">
        <f t="shared" si="392"/>
        <v>0.42247191011235957</v>
      </c>
      <c r="AP601" s="21">
        <f t="shared" si="393"/>
        <v>0.56809338521400776</v>
      </c>
      <c r="AQ601" s="1">
        <v>8</v>
      </c>
      <c r="AR601" s="4">
        <v>3.47</v>
      </c>
      <c r="AS601" s="41">
        <v>358</v>
      </c>
      <c r="AT601" s="41">
        <v>311</v>
      </c>
      <c r="AU601" s="41">
        <v>339</v>
      </c>
      <c r="AV601" s="21">
        <f t="shared" si="394"/>
        <v>0.53512705530642746</v>
      </c>
      <c r="AW601" s="26">
        <v>17.57</v>
      </c>
      <c r="AX601" s="42">
        <v>4</v>
      </c>
      <c r="AY601" s="41">
        <v>0.90500000000000003</v>
      </c>
      <c r="AZ601" s="1">
        <v>2</v>
      </c>
      <c r="BA601" s="43">
        <v>-0.76700000000000002</v>
      </c>
      <c r="BB601" s="16">
        <v>49.59</v>
      </c>
      <c r="BC601" s="26">
        <v>17.95</v>
      </c>
      <c r="BD601" s="43">
        <v>2.718</v>
      </c>
      <c r="BE601" s="43">
        <v>7.726</v>
      </c>
      <c r="BF601" s="16">
        <v>53.31</v>
      </c>
      <c r="BG601" s="21">
        <f t="shared" si="395"/>
        <v>0.11330935251798561</v>
      </c>
      <c r="BH601" s="44">
        <f t="shared" si="396"/>
        <v>0.92705882352941171</v>
      </c>
      <c r="BI601" s="42">
        <f t="shared" si="397"/>
        <v>1040.3681760473974</v>
      </c>
      <c r="BJ601" s="21">
        <f t="shared" si="398"/>
        <v>4.0368176047397328E-2</v>
      </c>
      <c r="BK601" s="26">
        <f t="shared" si="399"/>
        <v>3.9940406377785527</v>
      </c>
      <c r="BL601" s="26">
        <f t="shared" si="400"/>
        <v>1.9653215836688118</v>
      </c>
      <c r="BM601" s="16">
        <f t="shared" si="401"/>
        <v>35.248993565156752</v>
      </c>
      <c r="BN601" s="16">
        <f t="shared" si="402"/>
        <v>26.943924937395</v>
      </c>
      <c r="BO601" s="16">
        <f t="shared" si="403"/>
        <v>62.953688147842897</v>
      </c>
      <c r="BP601" s="16">
        <f t="shared" si="404"/>
        <v>49.196437062161223</v>
      </c>
      <c r="BQ601" s="16">
        <f t="shared" si="405"/>
        <v>13.757251085681673</v>
      </c>
      <c r="BR601" s="1">
        <v>63</v>
      </c>
      <c r="BS601" s="1">
        <v>31</v>
      </c>
      <c r="BT601" s="42">
        <v>493</v>
      </c>
      <c r="BU601" s="42">
        <v>394</v>
      </c>
      <c r="BV601" s="42">
        <v>204</v>
      </c>
      <c r="BW601" s="42">
        <v>171</v>
      </c>
      <c r="BX601" s="42">
        <v>180</v>
      </c>
      <c r="BY601" s="42">
        <v>233</v>
      </c>
      <c r="BZ601" s="1">
        <v>572</v>
      </c>
      <c r="CA601" s="1">
        <v>395</v>
      </c>
      <c r="CB601" s="21">
        <f t="shared" si="406"/>
        <v>0.59152016546018615</v>
      </c>
      <c r="CC601" s="4">
        <v>7.69</v>
      </c>
      <c r="CD601" s="45">
        <f t="shared" si="407"/>
        <v>3.540009840545487</v>
      </c>
      <c r="CE601" s="26">
        <f t="shared" si="408"/>
        <v>2.563313062889693</v>
      </c>
      <c r="CF601" s="26">
        <f t="shared" si="409"/>
        <v>2.4478485105072747</v>
      </c>
      <c r="CG601" s="26">
        <f t="shared" si="410"/>
        <v>29.512739588946197</v>
      </c>
      <c r="CH601" s="26">
        <f t="shared" si="411"/>
        <v>26.741590331768148</v>
      </c>
      <c r="CI601" s="26">
        <f t="shared" si="412"/>
        <v>54.822569471172358</v>
      </c>
      <c r="CJ601" s="26">
        <f t="shared" si="413"/>
        <v>51.335539989223314</v>
      </c>
      <c r="CK601" s="16">
        <f t="shared" si="414"/>
        <v>10.270221603732629</v>
      </c>
      <c r="CL601" s="42">
        <v>111</v>
      </c>
      <c r="CM601" s="42">
        <v>106</v>
      </c>
      <c r="CN601" s="42">
        <v>1167</v>
      </c>
      <c r="CO601" s="42">
        <v>1052</v>
      </c>
      <c r="CP601" s="42">
        <v>473</v>
      </c>
      <c r="CQ601" s="42">
        <v>460</v>
      </c>
      <c r="CR601" s="42">
        <v>605</v>
      </c>
      <c r="CS601" s="42">
        <v>623</v>
      </c>
      <c r="CT601" s="1">
        <v>10</v>
      </c>
      <c r="CU601" s="1">
        <v>9</v>
      </c>
      <c r="CV601" s="42">
        <f t="shared" si="415"/>
        <v>-1</v>
      </c>
      <c r="CW601" s="26">
        <f t="shared" si="416"/>
        <v>0.60084117764870815</v>
      </c>
      <c r="CX601" s="26">
        <f t="shared" si="417"/>
        <v>0.54075705988383738</v>
      </c>
      <c r="CY601" s="26">
        <f t="shared" si="418"/>
        <v>-6.0084117764870819E-2</v>
      </c>
      <c r="CZ601" s="13">
        <v>48</v>
      </c>
      <c r="DA601" s="13">
        <v>34</v>
      </c>
      <c r="DB601" s="27">
        <v>47.18</v>
      </c>
      <c r="DC601" s="27">
        <v>36.81</v>
      </c>
      <c r="DD601" s="27">
        <v>39.75</v>
      </c>
      <c r="DE601" s="27">
        <v>32.79</v>
      </c>
      <c r="DF601" s="13">
        <v>9</v>
      </c>
      <c r="DG601" s="13">
        <v>23</v>
      </c>
      <c r="DH601" s="21">
        <f t="shared" si="419"/>
        <v>0.28125</v>
      </c>
      <c r="DI601" s="42">
        <v>19</v>
      </c>
      <c r="DJ601" s="42">
        <v>5</v>
      </c>
      <c r="DK601" s="13">
        <v>0</v>
      </c>
      <c r="DL601" s="13">
        <v>0</v>
      </c>
      <c r="DM601" s="13">
        <v>0</v>
      </c>
      <c r="DN601" s="13">
        <v>0</v>
      </c>
      <c r="DO601" s="13">
        <v>0</v>
      </c>
      <c r="DP601" s="13">
        <v>0</v>
      </c>
      <c r="DQ601" s="13">
        <v>6</v>
      </c>
      <c r="DR601" s="46">
        <v>1</v>
      </c>
      <c r="DS601" s="13">
        <v>0</v>
      </c>
      <c r="DT601" s="13">
        <v>0</v>
      </c>
      <c r="DU601" s="13">
        <v>0</v>
      </c>
      <c r="DV601" s="13">
        <v>0</v>
      </c>
      <c r="DW601" s="13">
        <v>0</v>
      </c>
      <c r="DX601" s="13">
        <v>0</v>
      </c>
    </row>
    <row r="602" spans="1:128" ht="25.5" x14ac:dyDescent="0.2">
      <c r="A602" s="13" t="s">
        <v>506</v>
      </c>
      <c r="B602" s="13" t="s">
        <v>2178</v>
      </c>
      <c r="C602" s="39" t="s">
        <v>3637</v>
      </c>
      <c r="D602" s="1" t="s">
        <v>322</v>
      </c>
      <c r="E602" s="13" t="s">
        <v>173</v>
      </c>
      <c r="F602" s="13">
        <v>1</v>
      </c>
      <c r="G602" s="13">
        <v>0</v>
      </c>
      <c r="H602" s="13">
        <v>1</v>
      </c>
      <c r="I602" s="40">
        <f t="shared" si="378"/>
        <v>1</v>
      </c>
      <c r="J602" s="19">
        <f t="shared" si="379"/>
        <v>4.7058823529411766</v>
      </c>
      <c r="K602" s="1">
        <v>0</v>
      </c>
      <c r="L602" s="1">
        <v>0</v>
      </c>
      <c r="M602" s="1">
        <v>1</v>
      </c>
      <c r="N602" s="1">
        <v>2</v>
      </c>
      <c r="O602" s="1">
        <v>1</v>
      </c>
      <c r="P602" s="1">
        <v>0</v>
      </c>
      <c r="Q602" s="1">
        <v>0</v>
      </c>
      <c r="R602" s="15">
        <f t="shared" si="380"/>
        <v>0</v>
      </c>
      <c r="S602" s="15">
        <f t="shared" si="381"/>
        <v>0</v>
      </c>
      <c r="T602" s="16">
        <v>12.75</v>
      </c>
      <c r="U602" s="16">
        <f t="shared" si="382"/>
        <v>12.75</v>
      </c>
      <c r="V602" s="16">
        <v>14.78</v>
      </c>
      <c r="W602" s="16">
        <f t="shared" si="383"/>
        <v>14.78</v>
      </c>
      <c r="X602" s="16">
        <v>40.58</v>
      </c>
      <c r="Y602" s="16">
        <f t="shared" si="384"/>
        <v>40.58</v>
      </c>
      <c r="Z602" s="21">
        <f t="shared" si="385"/>
        <v>0.26697976878612717</v>
      </c>
      <c r="AA602" s="20">
        <f t="shared" si="386"/>
        <v>0</v>
      </c>
      <c r="AB602">
        <v>2</v>
      </c>
      <c r="AC602" s="1">
        <v>0</v>
      </c>
      <c r="AD602" s="1">
        <v>2</v>
      </c>
      <c r="AE602" s="1">
        <v>0</v>
      </c>
      <c r="AF602" s="1">
        <v>0</v>
      </c>
      <c r="AG602" s="15">
        <f t="shared" si="387"/>
        <v>0</v>
      </c>
      <c r="AH602" s="15">
        <f t="shared" si="388"/>
        <v>1</v>
      </c>
      <c r="AI602" s="15">
        <f t="shared" si="389"/>
        <v>1</v>
      </c>
      <c r="AJ602" s="1">
        <v>3</v>
      </c>
      <c r="AK602" s="21">
        <f t="shared" si="390"/>
        <v>0.375</v>
      </c>
      <c r="AL602" s="1">
        <v>3</v>
      </c>
      <c r="AM602" s="21">
        <f t="shared" si="391"/>
        <v>0.375</v>
      </c>
      <c r="AN602" s="1">
        <v>2</v>
      </c>
      <c r="AO602" s="21">
        <f t="shared" si="392"/>
        <v>0.25</v>
      </c>
      <c r="AP602" s="21">
        <f t="shared" si="393"/>
        <v>0.5</v>
      </c>
      <c r="AQ602" s="1">
        <v>1</v>
      </c>
      <c r="AR602" s="4">
        <v>-6.25</v>
      </c>
      <c r="AS602" s="41">
        <v>4</v>
      </c>
      <c r="AT602" s="41">
        <v>1</v>
      </c>
      <c r="AU602" s="41">
        <v>4</v>
      </c>
      <c r="AV602" s="21">
        <f t="shared" si="394"/>
        <v>0.8</v>
      </c>
      <c r="AW602" s="26">
        <v>16.829999999999998</v>
      </c>
      <c r="AX602" s="42">
        <v>5</v>
      </c>
      <c r="AY602" s="41">
        <v>-1.889</v>
      </c>
      <c r="AZ602" s="1">
        <v>6</v>
      </c>
      <c r="BA602" s="43">
        <v>-16.841000000000001</v>
      </c>
      <c r="BB602" s="16">
        <v>42.36</v>
      </c>
      <c r="BC602" s="26">
        <v>16.79</v>
      </c>
      <c r="BD602" s="43">
        <v>-2.6960000000000002</v>
      </c>
      <c r="BE602" s="43">
        <v>6.3369999999999997</v>
      </c>
      <c r="BF602" s="16">
        <v>52.24</v>
      </c>
      <c r="BG602" s="21">
        <f t="shared" si="395"/>
        <v>0.2</v>
      </c>
      <c r="BH602" s="44">
        <f t="shared" si="396"/>
        <v>0.8571428571428571</v>
      </c>
      <c r="BI602" s="42">
        <f t="shared" si="397"/>
        <v>1057.1428571428571</v>
      </c>
      <c r="BJ602" s="21">
        <f t="shared" si="398"/>
        <v>5.7142857142857106E-2</v>
      </c>
      <c r="BK602" s="26">
        <f t="shared" si="399"/>
        <v>4.0595399188092012</v>
      </c>
      <c r="BL602" s="26">
        <f t="shared" si="400"/>
        <v>4.0595399188092012</v>
      </c>
      <c r="BM602" s="16">
        <f t="shared" si="401"/>
        <v>20.297699594046009</v>
      </c>
      <c r="BN602" s="16">
        <f t="shared" si="402"/>
        <v>28.416779431664413</v>
      </c>
      <c r="BO602" s="16">
        <f t="shared" si="403"/>
        <v>44.654939106901224</v>
      </c>
      <c r="BP602" s="16">
        <f t="shared" si="404"/>
        <v>44.654939106901224</v>
      </c>
      <c r="BQ602" s="16">
        <f t="shared" si="405"/>
        <v>0</v>
      </c>
      <c r="BR602" s="1">
        <v>1</v>
      </c>
      <c r="BS602" s="1">
        <v>1</v>
      </c>
      <c r="BT602" s="42">
        <v>4</v>
      </c>
      <c r="BU602" s="42">
        <v>6</v>
      </c>
      <c r="BV602" s="42">
        <v>4</v>
      </c>
      <c r="BW602" s="42">
        <v>1</v>
      </c>
      <c r="BX602" s="42">
        <v>3</v>
      </c>
      <c r="BY602" s="42">
        <v>2</v>
      </c>
      <c r="BZ602" s="1">
        <v>5</v>
      </c>
      <c r="CA602" s="1">
        <v>7</v>
      </c>
      <c r="CB602" s="21">
        <f t="shared" si="406"/>
        <v>0.41666666666666669</v>
      </c>
      <c r="CC602" s="4">
        <v>-25</v>
      </c>
      <c r="CD602" s="45">
        <f t="shared" si="407"/>
        <v>-23.268000000000001</v>
      </c>
      <c r="CE602" s="26">
        <f t="shared" si="408"/>
        <v>1.4785608674223756</v>
      </c>
      <c r="CF602" s="26">
        <f t="shared" si="409"/>
        <v>0</v>
      </c>
      <c r="CG602" s="26">
        <f t="shared" si="410"/>
        <v>35.485460818137021</v>
      </c>
      <c r="CH602" s="26">
        <f t="shared" si="411"/>
        <v>19.221291276490881</v>
      </c>
      <c r="CI602" s="26">
        <f t="shared" si="412"/>
        <v>62.099556431739778</v>
      </c>
      <c r="CJ602" s="26">
        <f t="shared" si="413"/>
        <v>36.964021685559388</v>
      </c>
      <c r="CK602" s="16">
        <f t="shared" si="414"/>
        <v>-25.13553474618039</v>
      </c>
      <c r="CL602" s="42">
        <v>1</v>
      </c>
      <c r="CM602" s="42">
        <v>0</v>
      </c>
      <c r="CN602" s="42">
        <v>23</v>
      </c>
      <c r="CO602" s="42">
        <v>13</v>
      </c>
      <c r="CP602" s="42">
        <v>11</v>
      </c>
      <c r="CQ602" s="42">
        <v>5</v>
      </c>
      <c r="CR602" s="42">
        <v>7</v>
      </c>
      <c r="CS602" s="42">
        <v>7</v>
      </c>
      <c r="CT602" s="1">
        <v>0</v>
      </c>
      <c r="CU602" s="1">
        <v>0</v>
      </c>
      <c r="CV602" s="42">
        <f t="shared" si="415"/>
        <v>0</v>
      </c>
      <c r="CW602" s="26">
        <f t="shared" si="416"/>
        <v>0</v>
      </c>
      <c r="CX602" s="26">
        <f t="shared" si="417"/>
        <v>0</v>
      </c>
      <c r="CY602" s="26">
        <f t="shared" si="418"/>
        <v>0</v>
      </c>
      <c r="CZ602" s="13">
        <v>0</v>
      </c>
      <c r="DA602" s="13">
        <v>0</v>
      </c>
      <c r="DB602" s="27">
        <v>0.18</v>
      </c>
      <c r="DC602" s="27">
        <v>0</v>
      </c>
      <c r="DD602" s="27">
        <v>0.46</v>
      </c>
      <c r="DE602" s="27">
        <v>0.18</v>
      </c>
      <c r="DF602" s="1"/>
      <c r="DG602" s="1"/>
      <c r="DH602" s="21" t="str">
        <f t="shared" si="419"/>
        <v xml:space="preserve"> </v>
      </c>
      <c r="DI602" s="42"/>
      <c r="DJ602" s="42"/>
      <c r="DK602" s="1"/>
      <c r="DL602" s="1"/>
      <c r="DM602" s="1"/>
      <c r="DN602" s="1"/>
      <c r="DO602" s="1"/>
      <c r="DP602" s="1"/>
      <c r="DQ602" s="1"/>
      <c r="DR602" s="42"/>
      <c r="DS602" s="1"/>
      <c r="DT602" s="1"/>
      <c r="DU602" s="1"/>
      <c r="DV602" s="1"/>
      <c r="DW602" s="1"/>
      <c r="DX602" s="13"/>
    </row>
    <row r="603" spans="1:128" ht="25.5" x14ac:dyDescent="0.2">
      <c r="A603" s="13" t="s">
        <v>320</v>
      </c>
      <c r="B603" s="13" t="s">
        <v>2180</v>
      </c>
      <c r="C603" s="39" t="s">
        <v>3638</v>
      </c>
      <c r="D603" s="1" t="s">
        <v>334</v>
      </c>
      <c r="E603" s="13" t="s">
        <v>328</v>
      </c>
      <c r="F603" s="13">
        <v>57</v>
      </c>
      <c r="G603" s="13">
        <v>9</v>
      </c>
      <c r="H603" s="13">
        <v>9</v>
      </c>
      <c r="I603" s="40">
        <f t="shared" si="378"/>
        <v>18</v>
      </c>
      <c r="J603" s="19">
        <f t="shared" si="379"/>
        <v>1.5307207143363335</v>
      </c>
      <c r="K603" s="1">
        <v>8</v>
      </c>
      <c r="L603" s="1">
        <v>4</v>
      </c>
      <c r="M603" s="1">
        <v>5</v>
      </c>
      <c r="N603" s="1">
        <v>85</v>
      </c>
      <c r="O603" s="1">
        <v>48</v>
      </c>
      <c r="P603" s="1">
        <v>34</v>
      </c>
      <c r="Q603" s="1">
        <v>83</v>
      </c>
      <c r="R603" s="15">
        <f t="shared" si="380"/>
        <v>0.10588235294117647</v>
      </c>
      <c r="S603" s="15">
        <f t="shared" si="381"/>
        <v>5.3892215568862277E-2</v>
      </c>
      <c r="T603" s="16">
        <v>705.55</v>
      </c>
      <c r="U603" s="16">
        <f t="shared" si="382"/>
        <v>12.378070175438596</v>
      </c>
      <c r="V603" s="16">
        <v>685.44</v>
      </c>
      <c r="W603" s="16">
        <f t="shared" si="383"/>
        <v>12.025263157894738</v>
      </c>
      <c r="X603" s="16">
        <v>2062.73</v>
      </c>
      <c r="Y603" s="16">
        <f t="shared" si="384"/>
        <v>36.18824561403509</v>
      </c>
      <c r="Z603" s="21">
        <f t="shared" si="385"/>
        <v>0.24941688469053955</v>
      </c>
      <c r="AA603" s="20">
        <f t="shared" si="386"/>
        <v>46.370370370370374</v>
      </c>
      <c r="AB603">
        <v>23</v>
      </c>
      <c r="AC603" s="1">
        <v>94</v>
      </c>
      <c r="AD603" s="1">
        <v>70</v>
      </c>
      <c r="AE603" s="1">
        <v>21</v>
      </c>
      <c r="AF603" s="1">
        <v>13</v>
      </c>
      <c r="AG603" s="15">
        <f t="shared" si="387"/>
        <v>0.33333333333333331</v>
      </c>
      <c r="AH603" s="15">
        <f t="shared" si="388"/>
        <v>0.33333333333333331</v>
      </c>
      <c r="AI603" s="15">
        <f t="shared" si="389"/>
        <v>0.66666666666666663</v>
      </c>
      <c r="AJ603" s="1">
        <v>225</v>
      </c>
      <c r="AK603" s="21">
        <f t="shared" si="390"/>
        <v>0.31512605042016806</v>
      </c>
      <c r="AL603" s="1">
        <v>231</v>
      </c>
      <c r="AM603" s="21">
        <f t="shared" si="391"/>
        <v>0.3235294117647059</v>
      </c>
      <c r="AN603" s="1">
        <v>258</v>
      </c>
      <c r="AO603" s="21">
        <f t="shared" si="392"/>
        <v>0.36134453781512604</v>
      </c>
      <c r="AP603" s="21">
        <f t="shared" si="393"/>
        <v>0.49342105263157893</v>
      </c>
      <c r="AQ603" s="1">
        <v>4</v>
      </c>
      <c r="AR603" s="4">
        <v>0.44</v>
      </c>
      <c r="AS603" s="41">
        <v>270</v>
      </c>
      <c r="AT603" s="41">
        <v>242</v>
      </c>
      <c r="AU603" s="41">
        <v>232</v>
      </c>
      <c r="AV603" s="21">
        <f t="shared" si="394"/>
        <v>0.52734375</v>
      </c>
      <c r="AW603" s="26">
        <v>17.489999999999998</v>
      </c>
      <c r="AX603" s="42">
        <v>5</v>
      </c>
      <c r="AY603" s="41">
        <v>0.56500000000000006</v>
      </c>
      <c r="AZ603" s="1">
        <v>5</v>
      </c>
      <c r="BA603" s="43">
        <v>0.32200000000000001</v>
      </c>
      <c r="BB603" s="16">
        <v>50.09</v>
      </c>
      <c r="BC603" s="26">
        <v>18.059999999999999</v>
      </c>
      <c r="BD603" s="43">
        <v>0.624</v>
      </c>
      <c r="BE603" s="43">
        <v>2.6269999999999998</v>
      </c>
      <c r="BF603" s="16">
        <v>51.04</v>
      </c>
      <c r="BG603" s="21">
        <f t="shared" si="395"/>
        <v>8.6261980830670923E-2</v>
      </c>
      <c r="BH603" s="44">
        <f t="shared" si="396"/>
        <v>0.92792792792792789</v>
      </c>
      <c r="BI603" s="42">
        <f t="shared" si="397"/>
        <v>1014.1899087585988</v>
      </c>
      <c r="BJ603" s="21">
        <f t="shared" si="398"/>
        <v>1.418990875859881E-2</v>
      </c>
      <c r="BK603" s="26">
        <f t="shared" si="399"/>
        <v>2.3634453781512605</v>
      </c>
      <c r="BL603" s="26">
        <f t="shared" si="400"/>
        <v>2.1008403361344539</v>
      </c>
      <c r="BM603" s="16">
        <f t="shared" si="401"/>
        <v>27.398459383753501</v>
      </c>
      <c r="BN603" s="16">
        <f t="shared" si="402"/>
        <v>29.149159663865543</v>
      </c>
      <c r="BO603" s="16">
        <f t="shared" si="403"/>
        <v>56.372549019607838</v>
      </c>
      <c r="BP603" s="16">
        <f t="shared" si="404"/>
        <v>52.958683473389357</v>
      </c>
      <c r="BQ603" s="16">
        <f t="shared" si="405"/>
        <v>3.4138655462184815</v>
      </c>
      <c r="BR603" s="1">
        <v>27</v>
      </c>
      <c r="BS603" s="1">
        <v>24</v>
      </c>
      <c r="BT603" s="42">
        <v>286</v>
      </c>
      <c r="BU603" s="42">
        <v>309</v>
      </c>
      <c r="BV603" s="42">
        <v>169</v>
      </c>
      <c r="BW603" s="42">
        <v>125</v>
      </c>
      <c r="BX603" s="42">
        <v>147</v>
      </c>
      <c r="BY603" s="42">
        <v>162</v>
      </c>
      <c r="BZ603" s="1">
        <v>295</v>
      </c>
      <c r="CA603" s="1">
        <v>294</v>
      </c>
      <c r="CB603" s="21">
        <f t="shared" si="406"/>
        <v>0.50084889643463493</v>
      </c>
      <c r="CC603" s="4">
        <v>-2.59</v>
      </c>
      <c r="CD603" s="45">
        <f t="shared" si="407"/>
        <v>1.1767602830605881</v>
      </c>
      <c r="CE603" s="26">
        <f t="shared" si="408"/>
        <v>2.9378542029252497</v>
      </c>
      <c r="CF603" s="26">
        <f t="shared" si="409"/>
        <v>2.7633282106722645</v>
      </c>
      <c r="CG603" s="26">
        <f t="shared" si="410"/>
        <v>29.116753040873018</v>
      </c>
      <c r="CH603" s="26">
        <f t="shared" si="411"/>
        <v>28.215035414232592</v>
      </c>
      <c r="CI603" s="26">
        <f t="shared" si="412"/>
        <v>56.226457170836703</v>
      </c>
      <c r="CJ603" s="26">
        <f t="shared" si="413"/>
        <v>53.986706936923397</v>
      </c>
      <c r="CK603" s="16">
        <f t="shared" si="414"/>
        <v>1.174115312305176</v>
      </c>
      <c r="CL603" s="42">
        <v>101</v>
      </c>
      <c r="CM603" s="42">
        <v>95</v>
      </c>
      <c r="CN603" s="42">
        <v>900</v>
      </c>
      <c r="CO603" s="42">
        <v>875</v>
      </c>
      <c r="CP603" s="42">
        <v>466</v>
      </c>
      <c r="CQ603" s="42">
        <v>406</v>
      </c>
      <c r="CR603" s="42">
        <v>480</v>
      </c>
      <c r="CS603" s="42">
        <v>466</v>
      </c>
      <c r="CT603" s="1">
        <v>8</v>
      </c>
      <c r="CU603" s="1">
        <v>8</v>
      </c>
      <c r="CV603" s="42">
        <f t="shared" si="415"/>
        <v>0</v>
      </c>
      <c r="CW603" s="26">
        <f t="shared" si="416"/>
        <v>0.68032031748281485</v>
      </c>
      <c r="CX603" s="26">
        <f t="shared" si="417"/>
        <v>0.68032031748281485</v>
      </c>
      <c r="CY603" s="26">
        <f t="shared" si="418"/>
        <v>0</v>
      </c>
      <c r="CZ603" s="13">
        <v>25</v>
      </c>
      <c r="DA603" s="13">
        <v>26</v>
      </c>
      <c r="DB603" s="27">
        <v>27.77</v>
      </c>
      <c r="DC603" s="27">
        <v>26.3</v>
      </c>
      <c r="DD603" s="27">
        <v>27.09</v>
      </c>
      <c r="DE603" s="27">
        <v>24.38</v>
      </c>
      <c r="DF603" s="13">
        <v>4</v>
      </c>
      <c r="DG603" s="13">
        <v>5</v>
      </c>
      <c r="DH603" s="21">
        <f t="shared" si="419"/>
        <v>0.44444444444444442</v>
      </c>
      <c r="DI603" s="42">
        <v>2</v>
      </c>
      <c r="DJ603" s="42">
        <v>1</v>
      </c>
      <c r="DK603" s="13">
        <v>0</v>
      </c>
      <c r="DL603" s="13">
        <v>0</v>
      </c>
      <c r="DM603" s="13">
        <v>0</v>
      </c>
      <c r="DN603" s="13">
        <v>0</v>
      </c>
      <c r="DO603" s="13">
        <v>0</v>
      </c>
      <c r="DP603" s="13">
        <v>0</v>
      </c>
      <c r="DQ603" s="13">
        <v>1</v>
      </c>
      <c r="DR603" s="46">
        <v>0</v>
      </c>
      <c r="DS603" s="13">
        <v>0</v>
      </c>
      <c r="DT603" s="13">
        <v>0</v>
      </c>
      <c r="DU603" s="13">
        <v>0</v>
      </c>
      <c r="DV603" s="13">
        <v>0</v>
      </c>
      <c r="DW603" s="13">
        <v>0</v>
      </c>
      <c r="DX603" s="13">
        <v>0</v>
      </c>
    </row>
    <row r="604" spans="1:128" ht="25.5" x14ac:dyDescent="0.2">
      <c r="A604" s="13" t="s">
        <v>2182</v>
      </c>
      <c r="B604" s="13" t="s">
        <v>2183</v>
      </c>
      <c r="C604" s="39" t="s">
        <v>3639</v>
      </c>
      <c r="D604" s="1" t="s">
        <v>249</v>
      </c>
      <c r="E604" s="13" t="s">
        <v>154</v>
      </c>
      <c r="F604" s="13">
        <v>76</v>
      </c>
      <c r="G604" s="13">
        <v>9</v>
      </c>
      <c r="H604" s="13">
        <v>6</v>
      </c>
      <c r="I604" s="40">
        <f t="shared" si="378"/>
        <v>15</v>
      </c>
      <c r="J604" s="19">
        <f t="shared" si="379"/>
        <v>1.1415042489325304</v>
      </c>
      <c r="K604" s="1">
        <v>7</v>
      </c>
      <c r="L604" s="1">
        <v>4</v>
      </c>
      <c r="M604" s="1">
        <v>2</v>
      </c>
      <c r="N604" s="1">
        <v>75</v>
      </c>
      <c r="O604" s="1">
        <v>28</v>
      </c>
      <c r="P604" s="1">
        <v>28</v>
      </c>
      <c r="Q604" s="1">
        <v>81</v>
      </c>
      <c r="R604" s="15">
        <f t="shared" si="380"/>
        <v>0.12</v>
      </c>
      <c r="S604" s="15">
        <f t="shared" si="381"/>
        <v>6.8702290076335881E-2</v>
      </c>
      <c r="T604" s="16">
        <v>788.43333333329997</v>
      </c>
      <c r="U604" s="16">
        <f t="shared" si="382"/>
        <v>10.374122807017105</v>
      </c>
      <c r="V604" s="16">
        <v>773.49</v>
      </c>
      <c r="W604" s="16">
        <f t="shared" si="383"/>
        <v>10.1775</v>
      </c>
      <c r="X604" s="16">
        <v>2793.38</v>
      </c>
      <c r="Y604" s="16">
        <f t="shared" si="384"/>
        <v>36.755000000000003</v>
      </c>
      <c r="Z604" s="21">
        <f t="shared" si="385"/>
        <v>0.21685399243594522</v>
      </c>
      <c r="AA604" s="20">
        <f t="shared" si="386"/>
        <v>57.739130434782609</v>
      </c>
      <c r="AB604">
        <v>48</v>
      </c>
      <c r="AC604" s="1">
        <v>98</v>
      </c>
      <c r="AD604" s="1">
        <v>120</v>
      </c>
      <c r="AE604" s="1">
        <v>17</v>
      </c>
      <c r="AF604" s="1">
        <v>22</v>
      </c>
      <c r="AG604" s="15">
        <f t="shared" si="387"/>
        <v>0.39130434782608697</v>
      </c>
      <c r="AH604" s="15">
        <f t="shared" si="388"/>
        <v>0.2608695652173913</v>
      </c>
      <c r="AI604" s="15">
        <f t="shared" si="389"/>
        <v>0.65217391304347827</v>
      </c>
      <c r="AJ604" s="1">
        <v>227</v>
      </c>
      <c r="AK604" s="21">
        <f t="shared" si="390"/>
        <v>0.29712041884816753</v>
      </c>
      <c r="AL604" s="1">
        <v>258</v>
      </c>
      <c r="AM604" s="21">
        <f t="shared" si="391"/>
        <v>0.33769633507853403</v>
      </c>
      <c r="AN604" s="1">
        <v>279</v>
      </c>
      <c r="AO604" s="21">
        <f t="shared" si="392"/>
        <v>0.36518324607329844</v>
      </c>
      <c r="AP604" s="21">
        <f t="shared" si="393"/>
        <v>0.46804123711340206</v>
      </c>
      <c r="AQ604" s="1">
        <v>7</v>
      </c>
      <c r="AR604" s="4">
        <v>2.94</v>
      </c>
      <c r="AS604" s="41">
        <v>295</v>
      </c>
      <c r="AT604" s="41">
        <v>306</v>
      </c>
      <c r="AU604" s="41">
        <v>226</v>
      </c>
      <c r="AV604" s="21">
        <f t="shared" si="394"/>
        <v>0.49084858569051582</v>
      </c>
      <c r="AW604" s="26">
        <v>16.98</v>
      </c>
      <c r="AX604" s="42">
        <v>9</v>
      </c>
      <c r="AY604" s="41">
        <v>-0.187</v>
      </c>
      <c r="AZ604" s="1">
        <v>11</v>
      </c>
      <c r="BA604" s="43">
        <v>-0.73499999999999999</v>
      </c>
      <c r="BB604" s="16">
        <v>49.65</v>
      </c>
      <c r="BC604" s="26">
        <v>17.309999999999999</v>
      </c>
      <c r="BD604" s="43">
        <v>0.66500000000000004</v>
      </c>
      <c r="BE604" s="43">
        <v>-7.1079999999999997</v>
      </c>
      <c r="BF604" s="16">
        <v>46.28</v>
      </c>
      <c r="BG604" s="21">
        <f t="shared" si="395"/>
        <v>6.9277108433734941E-2</v>
      </c>
      <c r="BH604" s="44">
        <f t="shared" si="396"/>
        <v>0.91569767441860461</v>
      </c>
      <c r="BI604" s="42">
        <f t="shared" si="397"/>
        <v>984.97478285233956</v>
      </c>
      <c r="BJ604" s="21">
        <f t="shared" si="398"/>
        <v>-1.5025217147660447E-2</v>
      </c>
      <c r="BK604" s="26">
        <f t="shared" si="399"/>
        <v>1.784121320249777</v>
      </c>
      <c r="BL604" s="26">
        <f t="shared" si="400"/>
        <v>2.2495442733584143</v>
      </c>
      <c r="BM604" s="16">
        <f t="shared" si="401"/>
        <v>25.753403405344606</v>
      </c>
      <c r="BN604" s="16">
        <f t="shared" si="402"/>
        <v>26.684249311561882</v>
      </c>
      <c r="BO604" s="16">
        <f t="shared" si="403"/>
        <v>50.188108443548074</v>
      </c>
      <c r="BP604" s="16">
        <f t="shared" si="404"/>
        <v>54.919908466819216</v>
      </c>
      <c r="BQ604" s="16">
        <f t="shared" si="405"/>
        <v>-4.7318000232711412</v>
      </c>
      <c r="BR604" s="1">
        <v>23</v>
      </c>
      <c r="BS604" s="1">
        <v>29</v>
      </c>
      <c r="BT604" s="42">
        <v>309</v>
      </c>
      <c r="BU604" s="42">
        <v>315</v>
      </c>
      <c r="BV604" s="42">
        <v>141</v>
      </c>
      <c r="BW604" s="42">
        <v>176</v>
      </c>
      <c r="BX604" s="42">
        <v>188</v>
      </c>
      <c r="BY604" s="42">
        <v>174</v>
      </c>
      <c r="BZ604" s="1">
        <v>319</v>
      </c>
      <c r="CA604" s="1">
        <v>347</v>
      </c>
      <c r="CB604" s="21">
        <f t="shared" si="406"/>
        <v>0.47897897897897895</v>
      </c>
      <c r="CC604" s="4">
        <v>3.41</v>
      </c>
      <c r="CD604" s="45">
        <f t="shared" si="407"/>
        <v>2.3182102860072114</v>
      </c>
      <c r="CE604" s="26">
        <f t="shared" si="408"/>
        <v>2.3842083783803134</v>
      </c>
      <c r="CF604" s="26">
        <f t="shared" si="409"/>
        <v>3.0930270854663524</v>
      </c>
      <c r="CG604" s="26">
        <f t="shared" si="410"/>
        <v>30.114055373776573</v>
      </c>
      <c r="CH604" s="26">
        <f t="shared" si="411"/>
        <v>35.204662451939946</v>
      </c>
      <c r="CI604" s="26">
        <f t="shared" si="412"/>
        <v>54.6005198003852</v>
      </c>
      <c r="CJ604" s="26">
        <f t="shared" si="413"/>
        <v>63.643328154422242</v>
      </c>
      <c r="CK604" s="16">
        <f t="shared" si="414"/>
        <v>4.3110083307659011</v>
      </c>
      <c r="CL604" s="42">
        <v>111</v>
      </c>
      <c r="CM604" s="42">
        <v>144</v>
      </c>
      <c r="CN604" s="42">
        <v>1291</v>
      </c>
      <c r="CO604" s="42">
        <v>1495</v>
      </c>
      <c r="CP604" s="42">
        <v>532</v>
      </c>
      <c r="CQ604" s="42">
        <v>636</v>
      </c>
      <c r="CR604" s="42">
        <v>688</v>
      </c>
      <c r="CS604" s="42">
        <v>608</v>
      </c>
      <c r="CT604" s="1">
        <v>10</v>
      </c>
      <c r="CU604" s="1">
        <v>13</v>
      </c>
      <c r="CV604" s="42">
        <f t="shared" si="415"/>
        <v>3</v>
      </c>
      <c r="CW604" s="26">
        <f t="shared" si="416"/>
        <v>0.761002832621687</v>
      </c>
      <c r="CX604" s="26">
        <f t="shared" si="417"/>
        <v>0.989303682408193</v>
      </c>
      <c r="CY604" s="26">
        <f t="shared" si="418"/>
        <v>0.22830084978650611</v>
      </c>
      <c r="CZ604" s="13">
        <v>26</v>
      </c>
      <c r="DA604" s="13">
        <v>27</v>
      </c>
      <c r="DB604" s="27">
        <v>26.44</v>
      </c>
      <c r="DC604" s="27">
        <v>34.99</v>
      </c>
      <c r="DD604" s="27">
        <v>27.58</v>
      </c>
      <c r="DE604" s="27">
        <v>32.69</v>
      </c>
      <c r="DF604" s="13">
        <v>2</v>
      </c>
      <c r="DG604" s="13">
        <v>3</v>
      </c>
      <c r="DH604" s="21">
        <f t="shared" si="419"/>
        <v>0.4</v>
      </c>
      <c r="DI604" s="42">
        <v>4</v>
      </c>
      <c r="DJ604" s="42">
        <v>1</v>
      </c>
      <c r="DK604" s="13">
        <v>0</v>
      </c>
      <c r="DL604" s="13">
        <v>1</v>
      </c>
      <c r="DM604" s="13">
        <v>-0.25</v>
      </c>
      <c r="DN604" s="13">
        <v>0</v>
      </c>
      <c r="DO604" s="13">
        <v>0</v>
      </c>
      <c r="DP604" s="13">
        <v>0</v>
      </c>
      <c r="DQ604" s="1"/>
      <c r="DR604" s="42"/>
      <c r="DS604" s="1"/>
      <c r="DT604" s="1"/>
      <c r="DU604" s="1"/>
      <c r="DV604" s="1"/>
      <c r="DW604" s="1"/>
      <c r="DX604" s="13"/>
    </row>
    <row r="605" spans="1:128" ht="25.5" x14ac:dyDescent="0.2">
      <c r="A605" s="13" t="s">
        <v>2185</v>
      </c>
      <c r="B605" s="13" t="s">
        <v>2186</v>
      </c>
      <c r="C605" s="39" t="s">
        <v>3640</v>
      </c>
      <c r="D605" s="1" t="s">
        <v>219</v>
      </c>
      <c r="E605" s="13" t="s">
        <v>146</v>
      </c>
      <c r="F605" s="13">
        <v>64</v>
      </c>
      <c r="G605" s="13">
        <v>10</v>
      </c>
      <c r="H605" s="13">
        <v>7</v>
      </c>
      <c r="I605" s="40">
        <f t="shared" si="378"/>
        <v>17</v>
      </c>
      <c r="J605" s="19">
        <f t="shared" si="379"/>
        <v>1.3860264975653318</v>
      </c>
      <c r="K605" s="1">
        <v>10</v>
      </c>
      <c r="L605" s="1">
        <v>2</v>
      </c>
      <c r="M605" s="1">
        <v>3</v>
      </c>
      <c r="N605" s="1">
        <v>84</v>
      </c>
      <c r="O605" s="1">
        <v>35</v>
      </c>
      <c r="P605" s="1">
        <v>23</v>
      </c>
      <c r="Q605" s="1">
        <v>94</v>
      </c>
      <c r="R605" s="15">
        <f t="shared" si="380"/>
        <v>0.11904761904761904</v>
      </c>
      <c r="S605" s="15">
        <f t="shared" si="381"/>
        <v>7.0422535211267609E-2</v>
      </c>
      <c r="T605" s="16">
        <v>735.91666666670005</v>
      </c>
      <c r="U605" s="16">
        <f t="shared" si="382"/>
        <v>11.498697916667188</v>
      </c>
      <c r="V605" s="16">
        <v>715.22</v>
      </c>
      <c r="W605" s="16">
        <f t="shared" si="383"/>
        <v>11.1753125</v>
      </c>
      <c r="X605" s="16">
        <v>2286.61</v>
      </c>
      <c r="Y605" s="16">
        <f t="shared" si="384"/>
        <v>35.728281250000002</v>
      </c>
      <c r="Z605" s="21">
        <f t="shared" si="385"/>
        <v>0.23826132725703988</v>
      </c>
      <c r="AA605" s="20">
        <f t="shared" si="386"/>
        <v>36.444444444444443</v>
      </c>
      <c r="AB605">
        <v>37</v>
      </c>
      <c r="AC605" s="1">
        <v>125</v>
      </c>
      <c r="AD605" s="1">
        <v>96</v>
      </c>
      <c r="AE605" s="1">
        <v>17</v>
      </c>
      <c r="AF605" s="1">
        <v>19</v>
      </c>
      <c r="AG605" s="15">
        <f t="shared" si="387"/>
        <v>0.55555555555555558</v>
      </c>
      <c r="AH605" s="15">
        <f t="shared" si="388"/>
        <v>0.27777777777777779</v>
      </c>
      <c r="AI605" s="15">
        <f t="shared" si="389"/>
        <v>0.83333333333333337</v>
      </c>
      <c r="AJ605" s="1">
        <v>175</v>
      </c>
      <c r="AK605" s="21">
        <f t="shared" si="390"/>
        <v>0.28641571194762683</v>
      </c>
      <c r="AL605" s="1">
        <v>186</v>
      </c>
      <c r="AM605" s="21">
        <f t="shared" si="391"/>
        <v>0.30441898527004913</v>
      </c>
      <c r="AN605" s="1">
        <v>250</v>
      </c>
      <c r="AO605" s="21">
        <f t="shared" si="392"/>
        <v>0.40916530278232405</v>
      </c>
      <c r="AP605" s="21">
        <f t="shared" si="393"/>
        <v>0.48476454293628807</v>
      </c>
      <c r="AQ605" s="1">
        <v>4</v>
      </c>
      <c r="AR605" s="4">
        <v>-6.73</v>
      </c>
      <c r="AS605" s="41">
        <v>239</v>
      </c>
      <c r="AT605" s="41">
        <v>229</v>
      </c>
      <c r="AU605" s="41">
        <v>188</v>
      </c>
      <c r="AV605" s="21">
        <f t="shared" si="394"/>
        <v>0.51068376068376065</v>
      </c>
      <c r="AW605" s="26">
        <v>17.05</v>
      </c>
      <c r="AX605" s="42">
        <v>10</v>
      </c>
      <c r="AY605" s="41">
        <v>0.34400000000000003</v>
      </c>
      <c r="AZ605" s="1">
        <v>7</v>
      </c>
      <c r="BA605" s="43">
        <v>-1.6</v>
      </c>
      <c r="BB605" s="16">
        <v>49.15</v>
      </c>
      <c r="BC605" s="26">
        <v>17.27</v>
      </c>
      <c r="BD605" s="43">
        <v>-0.65600000000000003</v>
      </c>
      <c r="BE605" s="43">
        <v>5.2069999999999999</v>
      </c>
      <c r="BF605" s="16">
        <v>52.55</v>
      </c>
      <c r="BG605" s="21">
        <f t="shared" si="395"/>
        <v>5.4878048780487805E-2</v>
      </c>
      <c r="BH605" s="44">
        <f t="shared" si="396"/>
        <v>0.93617021276595747</v>
      </c>
      <c r="BI605" s="42">
        <f t="shared" si="397"/>
        <v>991.04826154644525</v>
      </c>
      <c r="BJ605" s="21">
        <f t="shared" si="398"/>
        <v>-8.9517384535547292E-3</v>
      </c>
      <c r="BK605" s="26">
        <f t="shared" si="399"/>
        <v>1.5100248874472189</v>
      </c>
      <c r="BL605" s="26">
        <f t="shared" si="400"/>
        <v>1.5100248874472189</v>
      </c>
      <c r="BM605" s="16">
        <f t="shared" si="401"/>
        <v>27.516009060149326</v>
      </c>
      <c r="BN605" s="16">
        <f t="shared" si="402"/>
        <v>23.657056570006432</v>
      </c>
      <c r="BO605" s="16">
        <f t="shared" si="403"/>
        <v>50.166382371857608</v>
      </c>
      <c r="BP605" s="16">
        <f t="shared" si="404"/>
        <v>48.656357484410393</v>
      </c>
      <c r="BQ605" s="16">
        <f t="shared" si="405"/>
        <v>1.5100248874472157</v>
      </c>
      <c r="BR605" s="1">
        <v>18</v>
      </c>
      <c r="BS605" s="1">
        <v>18</v>
      </c>
      <c r="BT605" s="42">
        <v>310</v>
      </c>
      <c r="BU605" s="42">
        <v>264</v>
      </c>
      <c r="BV605" s="42">
        <v>131</v>
      </c>
      <c r="BW605" s="42">
        <v>134</v>
      </c>
      <c r="BX605" s="42">
        <v>164</v>
      </c>
      <c r="BY605" s="42">
        <v>139</v>
      </c>
      <c r="BZ605" s="1">
        <v>296</v>
      </c>
      <c r="CA605" s="1">
        <v>292</v>
      </c>
      <c r="CB605" s="21">
        <f t="shared" si="406"/>
        <v>0.50340136054421769</v>
      </c>
      <c r="CC605" s="4">
        <v>-5.34</v>
      </c>
      <c r="CD605" s="45">
        <f t="shared" si="407"/>
        <v>-5.0213241430236977</v>
      </c>
      <c r="CE605" s="26">
        <f t="shared" si="408"/>
        <v>3.5161221196443644</v>
      </c>
      <c r="CF605" s="26">
        <f t="shared" si="409"/>
        <v>2.6239717310778841</v>
      </c>
      <c r="CG605" s="26">
        <f t="shared" si="410"/>
        <v>32.668448051919654</v>
      </c>
      <c r="CH605" s="26">
        <f t="shared" si="411"/>
        <v>27.499223741696223</v>
      </c>
      <c r="CI605" s="26">
        <f t="shared" si="412"/>
        <v>60.587507270588333</v>
      </c>
      <c r="CJ605" s="26">
        <f t="shared" si="413"/>
        <v>51.666003384923535</v>
      </c>
      <c r="CK605" s="16">
        <f t="shared" si="414"/>
        <v>-7.4114789982175822</v>
      </c>
      <c r="CL605" s="42">
        <v>134</v>
      </c>
      <c r="CM605" s="42">
        <v>100</v>
      </c>
      <c r="CN605" s="42">
        <v>1111</v>
      </c>
      <c r="CO605" s="42">
        <v>948</v>
      </c>
      <c r="CP605" s="42">
        <v>462</v>
      </c>
      <c r="CQ605" s="42">
        <v>416</v>
      </c>
      <c r="CR605" s="42">
        <v>505</v>
      </c>
      <c r="CS605" s="42">
        <v>602</v>
      </c>
      <c r="CT605" s="1">
        <v>5</v>
      </c>
      <c r="CU605" s="1">
        <v>10</v>
      </c>
      <c r="CV605" s="42">
        <f t="shared" si="415"/>
        <v>5</v>
      </c>
      <c r="CW605" s="26">
        <f t="shared" si="416"/>
        <v>0.40765485222509756</v>
      </c>
      <c r="CX605" s="26">
        <f t="shared" si="417"/>
        <v>0.81530970445019513</v>
      </c>
      <c r="CY605" s="26">
        <f t="shared" si="418"/>
        <v>0.40765485222509756</v>
      </c>
      <c r="CZ605" s="13">
        <v>24</v>
      </c>
      <c r="DA605" s="13">
        <v>22</v>
      </c>
      <c r="DB605" s="27">
        <v>33.26</v>
      </c>
      <c r="DC605" s="27">
        <v>27.79</v>
      </c>
      <c r="DD605" s="27">
        <v>30.41</v>
      </c>
      <c r="DE605" s="27">
        <v>25.3</v>
      </c>
      <c r="DF605" s="13">
        <v>89</v>
      </c>
      <c r="DG605" s="13">
        <v>108</v>
      </c>
      <c r="DH605" s="21">
        <f t="shared" si="419"/>
        <v>0.45177664974619292</v>
      </c>
      <c r="DI605" s="42">
        <v>65</v>
      </c>
      <c r="DJ605" s="42">
        <v>27</v>
      </c>
      <c r="DK605" s="13">
        <v>8</v>
      </c>
      <c r="DL605" s="13">
        <v>1</v>
      </c>
      <c r="DM605" s="13">
        <v>0.108</v>
      </c>
      <c r="DN605" s="13">
        <v>0</v>
      </c>
      <c r="DO605" s="13">
        <v>0</v>
      </c>
      <c r="DP605" s="13">
        <v>0</v>
      </c>
      <c r="DQ605" s="13">
        <v>59</v>
      </c>
      <c r="DR605" s="46">
        <v>33</v>
      </c>
      <c r="DS605" s="13">
        <v>0</v>
      </c>
      <c r="DT605" s="13">
        <v>7</v>
      </c>
      <c r="DU605" s="13">
        <v>-0.11900000000000001</v>
      </c>
      <c r="DV605" s="13">
        <v>0</v>
      </c>
      <c r="DW605" s="13">
        <v>1</v>
      </c>
      <c r="DX605" s="13">
        <v>-1.7000000000000001E-2</v>
      </c>
    </row>
    <row r="606" spans="1:128" ht="25.5" x14ac:dyDescent="0.2">
      <c r="A606" s="13" t="s">
        <v>144</v>
      </c>
      <c r="B606" s="13" t="s">
        <v>2189</v>
      </c>
      <c r="C606" s="39" t="s">
        <v>3641</v>
      </c>
      <c r="D606" s="1" t="s">
        <v>584</v>
      </c>
      <c r="E606" s="13" t="s">
        <v>173</v>
      </c>
      <c r="F606" s="13">
        <v>55</v>
      </c>
      <c r="G606" s="13">
        <v>0</v>
      </c>
      <c r="H606" s="13">
        <v>8</v>
      </c>
      <c r="I606" s="40">
        <f t="shared" si="378"/>
        <v>8</v>
      </c>
      <c r="J606" s="19">
        <f t="shared" si="379"/>
        <v>0.69777583951155697</v>
      </c>
      <c r="K606" s="1">
        <v>0</v>
      </c>
      <c r="L606" s="1">
        <v>4</v>
      </c>
      <c r="M606" s="1">
        <v>4</v>
      </c>
      <c r="N606" s="1">
        <v>28</v>
      </c>
      <c r="O606" s="1">
        <v>11</v>
      </c>
      <c r="P606" s="1">
        <v>37</v>
      </c>
      <c r="Q606" s="1">
        <v>24</v>
      </c>
      <c r="R606" s="15">
        <f t="shared" si="380"/>
        <v>0</v>
      </c>
      <c r="S606" s="15">
        <f t="shared" si="381"/>
        <v>0</v>
      </c>
      <c r="T606" s="16">
        <v>687.9</v>
      </c>
      <c r="U606" s="16">
        <f t="shared" si="382"/>
        <v>12.507272727272726</v>
      </c>
      <c r="V606" s="16">
        <v>683.38</v>
      </c>
      <c r="W606" s="16">
        <f t="shared" si="383"/>
        <v>12.425090909090908</v>
      </c>
      <c r="X606" s="16">
        <v>1873.01</v>
      </c>
      <c r="Y606" s="16">
        <f t="shared" si="384"/>
        <v>34.05472727272727</v>
      </c>
      <c r="Z606" s="21">
        <f t="shared" si="385"/>
        <v>0.26732227868204778</v>
      </c>
      <c r="AA606" s="20">
        <f t="shared" si="386"/>
        <v>48</v>
      </c>
      <c r="AB606">
        <v>37</v>
      </c>
      <c r="AC606" s="1">
        <v>66</v>
      </c>
      <c r="AD606" s="1">
        <v>99</v>
      </c>
      <c r="AE606" s="1">
        <v>26</v>
      </c>
      <c r="AF606" s="1">
        <v>7</v>
      </c>
      <c r="AG606" s="15">
        <f t="shared" si="387"/>
        <v>0</v>
      </c>
      <c r="AH606" s="15">
        <f t="shared" si="388"/>
        <v>0.30769230769230771</v>
      </c>
      <c r="AI606" s="15">
        <f t="shared" si="389"/>
        <v>0.30769230769230771</v>
      </c>
      <c r="AJ606" s="1">
        <v>217</v>
      </c>
      <c r="AK606" s="21">
        <f t="shared" si="390"/>
        <v>0.36227045075125208</v>
      </c>
      <c r="AL606" s="1">
        <v>167</v>
      </c>
      <c r="AM606" s="21">
        <f t="shared" si="391"/>
        <v>0.27879799666110183</v>
      </c>
      <c r="AN606" s="1">
        <v>215</v>
      </c>
      <c r="AO606" s="21">
        <f t="shared" si="392"/>
        <v>0.35893155258764609</v>
      </c>
      <c r="AP606" s="21">
        <f t="shared" si="393"/>
        <v>0.56510416666666663</v>
      </c>
      <c r="AQ606" s="1">
        <v>10</v>
      </c>
      <c r="AR606" s="4">
        <v>5.47</v>
      </c>
      <c r="AS606" s="41">
        <v>268</v>
      </c>
      <c r="AT606" s="41">
        <v>257</v>
      </c>
      <c r="AU606" s="41">
        <v>193</v>
      </c>
      <c r="AV606" s="21">
        <f t="shared" si="394"/>
        <v>0.51047619047619053</v>
      </c>
      <c r="AW606" s="26">
        <v>16.670000000000002</v>
      </c>
      <c r="AX606" s="42">
        <v>10</v>
      </c>
      <c r="AY606" s="41">
        <v>-1.34</v>
      </c>
      <c r="AZ606" s="1">
        <v>9</v>
      </c>
      <c r="BA606" s="43">
        <v>-1.8820000000000001</v>
      </c>
      <c r="BB606" s="16">
        <v>49.22</v>
      </c>
      <c r="BC606" s="26">
        <v>15.59</v>
      </c>
      <c r="BD606" s="43">
        <v>-6.0999999999999999E-2</v>
      </c>
      <c r="BE606" s="43">
        <v>3.8609999999999998</v>
      </c>
      <c r="BF606" s="16">
        <v>50.96</v>
      </c>
      <c r="BG606" s="21">
        <f t="shared" si="395"/>
        <v>8.3333333333333329E-2</v>
      </c>
      <c r="BH606" s="44">
        <f t="shared" si="396"/>
        <v>0.92929292929292928</v>
      </c>
      <c r="BI606" s="42">
        <f t="shared" si="397"/>
        <v>1012.6262626262627</v>
      </c>
      <c r="BJ606" s="21">
        <f t="shared" si="398"/>
        <v>1.262626262626261E-2</v>
      </c>
      <c r="BK606" s="26">
        <f t="shared" si="399"/>
        <v>2.2827709327167902</v>
      </c>
      <c r="BL606" s="26">
        <f t="shared" si="400"/>
        <v>1.843776522578946</v>
      </c>
      <c r="BM606" s="16">
        <f t="shared" si="401"/>
        <v>27.393251192601479</v>
      </c>
      <c r="BN606" s="16">
        <f t="shared" si="402"/>
        <v>26.076267962187949</v>
      </c>
      <c r="BO606" s="16">
        <f t="shared" si="403"/>
        <v>50.484357165852089</v>
      </c>
      <c r="BP606" s="16">
        <f t="shared" si="404"/>
        <v>47.938189587052591</v>
      </c>
      <c r="BQ606" s="16">
        <f t="shared" si="405"/>
        <v>2.5461675787994977</v>
      </c>
      <c r="BR606" s="1">
        <v>26</v>
      </c>
      <c r="BS606" s="1">
        <v>21</v>
      </c>
      <c r="BT606" s="42">
        <v>286</v>
      </c>
      <c r="BU606" s="42">
        <v>276</v>
      </c>
      <c r="BV606" s="42">
        <v>105</v>
      </c>
      <c r="BW606" s="42">
        <v>121</v>
      </c>
      <c r="BX606" s="42">
        <v>128</v>
      </c>
      <c r="BY606" s="42">
        <v>158</v>
      </c>
      <c r="BZ606" s="1">
        <v>290</v>
      </c>
      <c r="CA606" s="1">
        <v>279</v>
      </c>
      <c r="CB606" s="21">
        <f t="shared" si="406"/>
        <v>0.50966608084358522</v>
      </c>
      <c r="CC606" s="4">
        <v>-1.89</v>
      </c>
      <c r="CD606" s="45">
        <f t="shared" si="407"/>
        <v>-4.8493324212005025</v>
      </c>
      <c r="CE606" s="26">
        <f t="shared" si="408"/>
        <v>2.4345839050512281</v>
      </c>
      <c r="CF606" s="26">
        <f t="shared" si="409"/>
        <v>2.2744139112978576</v>
      </c>
      <c r="CG606" s="26">
        <f t="shared" si="410"/>
        <v>29.247040859365409</v>
      </c>
      <c r="CH606" s="26">
        <f t="shared" si="411"/>
        <v>26.844490953064856</v>
      </c>
      <c r="CI606" s="26">
        <f t="shared" si="412"/>
        <v>57.565095754961277</v>
      </c>
      <c r="CJ606" s="26">
        <f t="shared" si="413"/>
        <v>51.094228007325114</v>
      </c>
      <c r="CK606" s="16">
        <f t="shared" si="414"/>
        <v>-3.9247001688366652</v>
      </c>
      <c r="CL606" s="42">
        <v>76</v>
      </c>
      <c r="CM606" s="42">
        <v>71</v>
      </c>
      <c r="CN606" s="42">
        <v>837</v>
      </c>
      <c r="CO606" s="42">
        <v>767</v>
      </c>
      <c r="CP606" s="42">
        <v>374</v>
      </c>
      <c r="CQ606" s="42">
        <v>342</v>
      </c>
      <c r="CR606" s="42">
        <v>415</v>
      </c>
      <c r="CS606" s="42">
        <v>510</v>
      </c>
      <c r="CT606" s="1">
        <v>7</v>
      </c>
      <c r="CU606" s="1">
        <v>8</v>
      </c>
      <c r="CV606" s="42">
        <f t="shared" si="415"/>
        <v>1</v>
      </c>
      <c r="CW606" s="26">
        <f t="shared" si="416"/>
        <v>0.61055385957261232</v>
      </c>
      <c r="CX606" s="26">
        <f t="shared" si="417"/>
        <v>0.69777583951155697</v>
      </c>
      <c r="CY606" s="26">
        <f t="shared" si="418"/>
        <v>8.7221979938944622E-2</v>
      </c>
      <c r="CZ606" s="13">
        <v>27</v>
      </c>
      <c r="DA606" s="13">
        <v>25</v>
      </c>
      <c r="DB606" s="27">
        <v>23.83</v>
      </c>
      <c r="DC606" s="27">
        <v>22.5</v>
      </c>
      <c r="DD606" s="27">
        <v>24.95</v>
      </c>
      <c r="DE606" s="27">
        <v>24.28</v>
      </c>
      <c r="DF606" s="1"/>
      <c r="DG606" s="1"/>
      <c r="DH606" s="21" t="str">
        <f t="shared" si="419"/>
        <v xml:space="preserve"> </v>
      </c>
      <c r="DI606" s="42"/>
      <c r="DJ606" s="42"/>
      <c r="DK606" s="1"/>
      <c r="DL606" s="1"/>
      <c r="DM606" s="1"/>
      <c r="DN606" s="1"/>
      <c r="DO606" s="1"/>
      <c r="DP606" s="1"/>
      <c r="DQ606" s="1"/>
      <c r="DR606" s="42"/>
      <c r="DS606" s="1"/>
      <c r="DT606" s="1"/>
      <c r="DU606" s="1"/>
      <c r="DV606" s="1"/>
      <c r="DW606" s="1"/>
      <c r="DX606" s="13"/>
    </row>
    <row r="607" spans="1:128" ht="25.5" x14ac:dyDescent="0.2">
      <c r="A607" s="13" t="s">
        <v>2191</v>
      </c>
      <c r="B607" s="13" t="s">
        <v>2192</v>
      </c>
      <c r="C607" s="39" t="s">
        <v>3642</v>
      </c>
      <c r="D607" s="1" t="s">
        <v>214</v>
      </c>
      <c r="E607" s="13" t="s">
        <v>154</v>
      </c>
      <c r="F607" s="13">
        <v>56</v>
      </c>
      <c r="G607" s="13">
        <v>5</v>
      </c>
      <c r="H607" s="13">
        <v>13</v>
      </c>
      <c r="I607" s="40">
        <f t="shared" si="378"/>
        <v>18</v>
      </c>
      <c r="J607" s="19">
        <f t="shared" si="379"/>
        <v>1.5139125762213637</v>
      </c>
      <c r="K607" s="1">
        <v>5</v>
      </c>
      <c r="L607" s="1">
        <v>8</v>
      </c>
      <c r="M607" s="1">
        <v>5</v>
      </c>
      <c r="N607" s="1">
        <v>85</v>
      </c>
      <c r="O607" s="1">
        <v>26</v>
      </c>
      <c r="P607" s="1">
        <v>36</v>
      </c>
      <c r="Q607" s="1">
        <v>88</v>
      </c>
      <c r="R607" s="15">
        <f t="shared" si="380"/>
        <v>5.8823529411764705E-2</v>
      </c>
      <c r="S607" s="15">
        <f t="shared" si="381"/>
        <v>3.4013605442176874E-2</v>
      </c>
      <c r="T607" s="16">
        <v>713.38333333330002</v>
      </c>
      <c r="U607" s="16">
        <f t="shared" si="382"/>
        <v>12.738988095237501</v>
      </c>
      <c r="V607" s="16">
        <v>693.66</v>
      </c>
      <c r="W607" s="16">
        <f t="shared" si="383"/>
        <v>12.386785714285713</v>
      </c>
      <c r="X607" s="16">
        <v>1974.21</v>
      </c>
      <c r="Y607" s="16">
        <f t="shared" si="384"/>
        <v>35.253750000000004</v>
      </c>
      <c r="Z607" s="21">
        <f t="shared" si="385"/>
        <v>0.26000517266583451</v>
      </c>
      <c r="AA607" s="20">
        <f t="shared" si="386"/>
        <v>91.555555555555557</v>
      </c>
      <c r="AB607">
        <v>18</v>
      </c>
      <c r="AC607" s="1">
        <v>32</v>
      </c>
      <c r="AD607" s="1">
        <v>51</v>
      </c>
      <c r="AE607" s="1">
        <v>13</v>
      </c>
      <c r="AF607" s="1">
        <v>16</v>
      </c>
      <c r="AG607" s="15">
        <f t="shared" si="387"/>
        <v>0.18518518518518517</v>
      </c>
      <c r="AH607" s="15">
        <f t="shared" si="388"/>
        <v>0.48148148148148145</v>
      </c>
      <c r="AI607" s="15">
        <f t="shared" si="389"/>
        <v>0.66666666666666663</v>
      </c>
      <c r="AJ607" s="1">
        <v>254</v>
      </c>
      <c r="AK607" s="21">
        <f t="shared" si="390"/>
        <v>0.36865021770682149</v>
      </c>
      <c r="AL607" s="1">
        <v>175</v>
      </c>
      <c r="AM607" s="21">
        <f t="shared" si="391"/>
        <v>0.2539912917271408</v>
      </c>
      <c r="AN607" s="1">
        <v>260</v>
      </c>
      <c r="AO607" s="21">
        <f t="shared" si="392"/>
        <v>0.37735849056603776</v>
      </c>
      <c r="AP607" s="21">
        <f t="shared" si="393"/>
        <v>0.59207459207459212</v>
      </c>
      <c r="AQ607" s="1">
        <v>14</v>
      </c>
      <c r="AR607" s="4">
        <v>14.83</v>
      </c>
      <c r="AS607" s="41">
        <v>265</v>
      </c>
      <c r="AT607" s="41">
        <v>271</v>
      </c>
      <c r="AU607" s="41">
        <v>224</v>
      </c>
      <c r="AV607" s="21">
        <f t="shared" si="394"/>
        <v>0.49440298507462688</v>
      </c>
      <c r="AW607" s="26">
        <v>17.489999999999998</v>
      </c>
      <c r="AX607" s="42">
        <v>6</v>
      </c>
      <c r="AY607" s="41">
        <v>2E-3</v>
      </c>
      <c r="AZ607" s="1">
        <v>12</v>
      </c>
      <c r="BA607" s="43">
        <v>-0.35299999999999998</v>
      </c>
      <c r="BB607" s="16">
        <v>49.98</v>
      </c>
      <c r="BC607" s="26">
        <v>18.61</v>
      </c>
      <c r="BD607" s="43">
        <v>2.516</v>
      </c>
      <c r="BE607" s="43">
        <v>-1.724</v>
      </c>
      <c r="BF607" s="16">
        <v>48.62</v>
      </c>
      <c r="BG607" s="21">
        <f t="shared" si="395"/>
        <v>8.7378640776699032E-2</v>
      </c>
      <c r="BH607" s="44">
        <f t="shared" si="396"/>
        <v>0.92881355932203391</v>
      </c>
      <c r="BI607" s="42">
        <f t="shared" si="397"/>
        <v>1016.192200098733</v>
      </c>
      <c r="BJ607" s="21">
        <f t="shared" si="398"/>
        <v>1.6192200098732942E-2</v>
      </c>
      <c r="BK607" s="26">
        <f t="shared" si="399"/>
        <v>2.3354381108900615</v>
      </c>
      <c r="BL607" s="26">
        <f t="shared" si="400"/>
        <v>1.8164518640256033</v>
      </c>
      <c r="BM607" s="16">
        <f t="shared" si="401"/>
        <v>26.727791713519593</v>
      </c>
      <c r="BN607" s="16">
        <f t="shared" si="402"/>
        <v>25.516823804169192</v>
      </c>
      <c r="BO607" s="16">
        <f t="shared" si="403"/>
        <v>54.407058212957359</v>
      </c>
      <c r="BP607" s="16">
        <f t="shared" si="404"/>
        <v>53.196090303606958</v>
      </c>
      <c r="BQ607" s="16">
        <f t="shared" si="405"/>
        <v>1.2109679093504013</v>
      </c>
      <c r="BR607" s="1">
        <v>27</v>
      </c>
      <c r="BS607" s="1">
        <v>21</v>
      </c>
      <c r="BT607" s="42">
        <v>282</v>
      </c>
      <c r="BU607" s="42">
        <v>274</v>
      </c>
      <c r="BV607" s="42">
        <v>123</v>
      </c>
      <c r="BW607" s="42">
        <v>114</v>
      </c>
      <c r="BX607" s="42">
        <v>206</v>
      </c>
      <c r="BY607" s="42">
        <v>197</v>
      </c>
      <c r="BZ607" s="1">
        <v>291</v>
      </c>
      <c r="CA607" s="1">
        <v>288</v>
      </c>
      <c r="CB607" s="21">
        <f t="shared" si="406"/>
        <v>0.50259067357512954</v>
      </c>
      <c r="CC607" s="4">
        <v>2.38</v>
      </c>
      <c r="CD607" s="45">
        <f t="shared" si="407"/>
        <v>0.2821776995601919</v>
      </c>
      <c r="CE607" s="26">
        <f t="shared" si="408"/>
        <v>2.4313522877505429</v>
      </c>
      <c r="CF607" s="26">
        <f t="shared" si="409"/>
        <v>2.1882170589754888</v>
      </c>
      <c r="CG607" s="26">
        <f t="shared" si="410"/>
        <v>28.142902730712535</v>
      </c>
      <c r="CH607" s="26">
        <f t="shared" si="411"/>
        <v>30.331119789688024</v>
      </c>
      <c r="CI607" s="26">
        <f t="shared" si="412"/>
        <v>54.24954792043399</v>
      </c>
      <c r="CJ607" s="26">
        <f t="shared" si="413"/>
        <v>58.869117267160021</v>
      </c>
      <c r="CK607" s="16">
        <f t="shared" si="414"/>
        <v>5.8305372560764326</v>
      </c>
      <c r="CL607" s="42">
        <v>80</v>
      </c>
      <c r="CM607" s="42">
        <v>72</v>
      </c>
      <c r="CN607" s="42">
        <v>846</v>
      </c>
      <c r="CO607" s="42">
        <v>926</v>
      </c>
      <c r="CP607" s="42">
        <v>353</v>
      </c>
      <c r="CQ607" s="42">
        <v>383</v>
      </c>
      <c r="CR607" s="42">
        <v>556</v>
      </c>
      <c r="CS607" s="42">
        <v>506</v>
      </c>
      <c r="CT607" s="1">
        <v>8</v>
      </c>
      <c r="CU607" s="1">
        <v>9</v>
      </c>
      <c r="CV607" s="42">
        <f t="shared" si="415"/>
        <v>1</v>
      </c>
      <c r="CW607" s="26">
        <f t="shared" si="416"/>
        <v>0.6728500338761616</v>
      </c>
      <c r="CX607" s="26">
        <f t="shared" si="417"/>
        <v>0.75695628811068183</v>
      </c>
      <c r="CY607" s="26">
        <f t="shared" si="418"/>
        <v>8.41062542345202E-2</v>
      </c>
      <c r="CZ607" s="13">
        <v>24</v>
      </c>
      <c r="DA607" s="13">
        <v>24</v>
      </c>
      <c r="DB607" s="27">
        <v>28.1</v>
      </c>
      <c r="DC607" s="27">
        <v>21.14</v>
      </c>
      <c r="DD607" s="27">
        <v>26.01</v>
      </c>
      <c r="DE607" s="27">
        <v>28.22</v>
      </c>
      <c r="DF607" s="13">
        <v>8</v>
      </c>
      <c r="DG607" s="13">
        <v>12</v>
      </c>
      <c r="DH607" s="21">
        <f t="shared" si="419"/>
        <v>0.4</v>
      </c>
      <c r="DI607" s="42">
        <v>12</v>
      </c>
      <c r="DJ607" s="42">
        <v>4</v>
      </c>
      <c r="DK607" s="13">
        <v>1</v>
      </c>
      <c r="DL607" s="13">
        <v>0</v>
      </c>
      <c r="DM607" s="13">
        <v>8.3000000000000004E-2</v>
      </c>
      <c r="DN607" s="13">
        <v>0</v>
      </c>
      <c r="DO607" s="13">
        <v>0</v>
      </c>
      <c r="DP607" s="13">
        <v>0</v>
      </c>
      <c r="DQ607" s="13">
        <v>4</v>
      </c>
      <c r="DR607" s="46">
        <v>2</v>
      </c>
      <c r="DS607" s="13">
        <v>0</v>
      </c>
      <c r="DT607" s="13">
        <v>0</v>
      </c>
      <c r="DU607" s="13">
        <v>0</v>
      </c>
      <c r="DV607" s="13">
        <v>0</v>
      </c>
      <c r="DW607" s="13">
        <v>0</v>
      </c>
      <c r="DX607" s="13">
        <v>0</v>
      </c>
    </row>
    <row r="608" spans="1:128" ht="25.5" x14ac:dyDescent="0.2">
      <c r="A608" s="13" t="s">
        <v>449</v>
      </c>
      <c r="B608" s="13" t="s">
        <v>2194</v>
      </c>
      <c r="C608" s="39" t="s">
        <v>3643</v>
      </c>
      <c r="D608" s="1" t="s">
        <v>292</v>
      </c>
      <c r="E608" s="13" t="s">
        <v>129</v>
      </c>
      <c r="F608" s="13">
        <v>74</v>
      </c>
      <c r="G608" s="13">
        <v>22</v>
      </c>
      <c r="H608" s="13">
        <v>24</v>
      </c>
      <c r="I608" s="40">
        <f t="shared" si="378"/>
        <v>46</v>
      </c>
      <c r="J608" s="19">
        <f t="shared" si="379"/>
        <v>2.4079917407047278</v>
      </c>
      <c r="K608" s="1">
        <v>17</v>
      </c>
      <c r="L608" s="1">
        <v>11</v>
      </c>
      <c r="M608" s="1">
        <v>10</v>
      </c>
      <c r="N608" s="1">
        <v>176</v>
      </c>
      <c r="O608" s="1">
        <v>64</v>
      </c>
      <c r="P608" s="1">
        <v>52</v>
      </c>
      <c r="Q608" s="1">
        <v>201</v>
      </c>
      <c r="R608" s="15">
        <f t="shared" si="380"/>
        <v>0.125</v>
      </c>
      <c r="S608" s="15">
        <f t="shared" si="381"/>
        <v>7.5342465753424653E-2</v>
      </c>
      <c r="T608" s="16">
        <v>1146.1833333333</v>
      </c>
      <c r="U608" s="16">
        <f t="shared" si="382"/>
        <v>15.488963963963513</v>
      </c>
      <c r="V608" s="16">
        <v>1071.46</v>
      </c>
      <c r="W608" s="16">
        <f t="shared" si="383"/>
        <v>14.47918918918919</v>
      </c>
      <c r="X608" s="16">
        <v>2486.0100000000002</v>
      </c>
      <c r="Y608" s="16">
        <f t="shared" si="384"/>
        <v>33.594729729729735</v>
      </c>
      <c r="Z608" s="21">
        <f t="shared" si="385"/>
        <v>0.30118595518725383</v>
      </c>
      <c r="AA608" s="20">
        <f t="shared" si="386"/>
        <v>129.19607843137254</v>
      </c>
      <c r="AB608">
        <v>49</v>
      </c>
      <c r="AC608" s="1">
        <v>79</v>
      </c>
      <c r="AD608" s="1">
        <v>66</v>
      </c>
      <c r="AE608" s="1">
        <v>21</v>
      </c>
      <c r="AF608" s="1">
        <v>38</v>
      </c>
      <c r="AG608" s="15">
        <f t="shared" si="387"/>
        <v>0.43137254901960786</v>
      </c>
      <c r="AH608" s="15">
        <f t="shared" si="388"/>
        <v>0.41176470588235292</v>
      </c>
      <c r="AI608" s="15">
        <f t="shared" si="389"/>
        <v>0.84313725490196079</v>
      </c>
      <c r="AJ608" s="1">
        <v>420</v>
      </c>
      <c r="AK608" s="21">
        <f t="shared" si="390"/>
        <v>0.4</v>
      </c>
      <c r="AL608" s="1">
        <v>247</v>
      </c>
      <c r="AM608" s="21">
        <f t="shared" si="391"/>
        <v>0.23523809523809525</v>
      </c>
      <c r="AN608" s="1">
        <v>383</v>
      </c>
      <c r="AO608" s="21">
        <f t="shared" si="392"/>
        <v>0.36476190476190479</v>
      </c>
      <c r="AP608" s="21">
        <f t="shared" si="393"/>
        <v>0.62968515742128939</v>
      </c>
      <c r="AQ608" s="1">
        <v>16</v>
      </c>
      <c r="AR608" s="4">
        <v>17.46</v>
      </c>
      <c r="AS608" s="41">
        <v>455</v>
      </c>
      <c r="AT608" s="41">
        <v>392</v>
      </c>
      <c r="AU608" s="41">
        <v>346</v>
      </c>
      <c r="AV608" s="21">
        <f t="shared" si="394"/>
        <v>0.53719008264462809</v>
      </c>
      <c r="AW608" s="26">
        <v>17.61</v>
      </c>
      <c r="AX608" s="42">
        <v>1</v>
      </c>
      <c r="AY608" s="41">
        <v>-3.9E-2</v>
      </c>
      <c r="AZ608" s="1">
        <v>14</v>
      </c>
      <c r="BA608" s="43">
        <v>0.46500000000000002</v>
      </c>
      <c r="BB608" s="16">
        <v>49.9</v>
      </c>
      <c r="BC608" s="26">
        <v>19.63</v>
      </c>
      <c r="BD608" s="43">
        <v>3.5990000000000002</v>
      </c>
      <c r="BE608" s="43">
        <v>4.43</v>
      </c>
      <c r="BF608" s="16">
        <v>52.2</v>
      </c>
      <c r="BG608" s="21">
        <f t="shared" si="395"/>
        <v>8.5141903171953262E-2</v>
      </c>
      <c r="BH608" s="44">
        <f t="shared" si="396"/>
        <v>0.9334763948497854</v>
      </c>
      <c r="BI608" s="42">
        <f t="shared" si="397"/>
        <v>1018.6182980217386</v>
      </c>
      <c r="BJ608" s="21">
        <f t="shared" si="398"/>
        <v>1.8618298021738658E-2</v>
      </c>
      <c r="BK608" s="26">
        <f t="shared" si="399"/>
        <v>2.8559162264573574</v>
      </c>
      <c r="BL608" s="26">
        <f t="shared" si="400"/>
        <v>1.7359490788270211</v>
      </c>
      <c r="BM608" s="16">
        <f t="shared" si="401"/>
        <v>33.543016071528562</v>
      </c>
      <c r="BN608" s="16">
        <f t="shared" si="402"/>
        <v>26.095234539786833</v>
      </c>
      <c r="BO608" s="16">
        <f t="shared" si="403"/>
        <v>62.046179978720623</v>
      </c>
      <c r="BP608" s="16">
        <f t="shared" si="404"/>
        <v>54.710395161741921</v>
      </c>
      <c r="BQ608" s="16">
        <f t="shared" si="405"/>
        <v>7.3357848169787019</v>
      </c>
      <c r="BR608" s="1">
        <v>51</v>
      </c>
      <c r="BS608" s="1">
        <v>31</v>
      </c>
      <c r="BT608" s="42">
        <v>548</v>
      </c>
      <c r="BU608" s="42">
        <v>435</v>
      </c>
      <c r="BV608" s="42">
        <v>222</v>
      </c>
      <c r="BW608" s="42">
        <v>226</v>
      </c>
      <c r="BX608" s="42">
        <v>285</v>
      </c>
      <c r="BY608" s="42">
        <v>287</v>
      </c>
      <c r="BZ608" s="1">
        <v>524</v>
      </c>
      <c r="CA608" s="1">
        <v>442</v>
      </c>
      <c r="CB608" s="21">
        <f t="shared" si="406"/>
        <v>0.54244306418219457</v>
      </c>
      <c r="CC608" s="4">
        <v>3.77</v>
      </c>
      <c r="CD608" s="45">
        <f t="shared" si="407"/>
        <v>0.16834103886775686</v>
      </c>
      <c r="CE608" s="26">
        <f t="shared" si="408"/>
        <v>2.5824513980233386</v>
      </c>
      <c r="CF608" s="26">
        <f t="shared" si="409"/>
        <v>2.3169657402826211</v>
      </c>
      <c r="CG608" s="26">
        <f t="shared" si="410"/>
        <v>28.069074541132174</v>
      </c>
      <c r="CH608" s="26">
        <f t="shared" si="411"/>
        <v>28.020804421542952</v>
      </c>
      <c r="CI608" s="26">
        <f t="shared" si="412"/>
        <v>51.745568199645213</v>
      </c>
      <c r="CJ608" s="26">
        <f t="shared" si="413"/>
        <v>53.917723581160168</v>
      </c>
      <c r="CK608" s="16">
        <f t="shared" si="414"/>
        <v>9.5079401984936567</v>
      </c>
      <c r="CL608" s="42">
        <v>107</v>
      </c>
      <c r="CM608" s="42">
        <v>96</v>
      </c>
      <c r="CN608" s="42">
        <v>1056</v>
      </c>
      <c r="CO608" s="42">
        <v>1065</v>
      </c>
      <c r="CP608" s="42">
        <v>476</v>
      </c>
      <c r="CQ608" s="42">
        <v>446</v>
      </c>
      <c r="CR608" s="42">
        <v>627</v>
      </c>
      <c r="CS608" s="42">
        <v>505</v>
      </c>
      <c r="CT608" s="1">
        <v>10</v>
      </c>
      <c r="CU608" s="1">
        <v>13</v>
      </c>
      <c r="CV608" s="42">
        <f t="shared" si="415"/>
        <v>3</v>
      </c>
      <c r="CW608" s="26">
        <f t="shared" si="416"/>
        <v>0.52347646537059289</v>
      </c>
      <c r="CX608" s="26">
        <f t="shared" si="417"/>
        <v>0.68051940498177077</v>
      </c>
      <c r="CY608" s="26">
        <f t="shared" si="418"/>
        <v>0.15704293961117791</v>
      </c>
      <c r="CZ608" s="13">
        <v>44</v>
      </c>
      <c r="DA608" s="13">
        <v>34</v>
      </c>
      <c r="DB608" s="27">
        <v>42.87</v>
      </c>
      <c r="DC608" s="27">
        <v>46.38</v>
      </c>
      <c r="DD608" s="27">
        <v>41.11</v>
      </c>
      <c r="DE608" s="27">
        <v>35.31</v>
      </c>
      <c r="DF608" s="13">
        <v>2</v>
      </c>
      <c r="DG608" s="13">
        <v>6</v>
      </c>
      <c r="DH608" s="21">
        <f t="shared" si="419"/>
        <v>0.25</v>
      </c>
      <c r="DI608" s="42">
        <v>3</v>
      </c>
      <c r="DJ608" s="42">
        <v>1</v>
      </c>
      <c r="DK608" s="13">
        <v>0</v>
      </c>
      <c r="DL608" s="13">
        <v>0</v>
      </c>
      <c r="DM608" s="13">
        <v>0</v>
      </c>
      <c r="DN608" s="13">
        <v>0</v>
      </c>
      <c r="DO608" s="13">
        <v>0</v>
      </c>
      <c r="DP608" s="13">
        <v>0</v>
      </c>
      <c r="DQ608" s="13">
        <v>2</v>
      </c>
      <c r="DR608" s="46">
        <v>1</v>
      </c>
      <c r="DS608" s="13">
        <v>0</v>
      </c>
      <c r="DT608" s="13">
        <v>0</v>
      </c>
      <c r="DU608" s="13">
        <v>0</v>
      </c>
      <c r="DV608" s="13">
        <v>0</v>
      </c>
      <c r="DW608" s="13">
        <v>0</v>
      </c>
      <c r="DX608" s="13">
        <v>0</v>
      </c>
    </row>
    <row r="609" spans="1:128" ht="25.5" x14ac:dyDescent="0.2">
      <c r="A609" s="13" t="s">
        <v>262</v>
      </c>
      <c r="B609" s="13" t="s">
        <v>2198</v>
      </c>
      <c r="C609" s="39" t="s">
        <v>3644</v>
      </c>
      <c r="D609" s="1" t="s">
        <v>314</v>
      </c>
      <c r="E609" s="13" t="s">
        <v>154</v>
      </c>
      <c r="F609" s="13">
        <v>46</v>
      </c>
      <c r="G609" s="13">
        <v>8</v>
      </c>
      <c r="H609" s="13">
        <v>16</v>
      </c>
      <c r="I609" s="40">
        <f t="shared" si="378"/>
        <v>24</v>
      </c>
      <c r="J609" s="19">
        <f t="shared" si="379"/>
        <v>2.5571208713154112</v>
      </c>
      <c r="K609" s="1">
        <v>8</v>
      </c>
      <c r="L609" s="1">
        <v>7</v>
      </c>
      <c r="M609" s="1">
        <v>7</v>
      </c>
      <c r="N609" s="1">
        <v>77</v>
      </c>
      <c r="O609" s="1">
        <v>35</v>
      </c>
      <c r="P609" s="1">
        <v>33</v>
      </c>
      <c r="Q609" s="1">
        <v>84</v>
      </c>
      <c r="R609" s="15">
        <f t="shared" si="380"/>
        <v>0.1038961038961039</v>
      </c>
      <c r="S609" s="15">
        <f t="shared" si="381"/>
        <v>5.5172413793103448E-2</v>
      </c>
      <c r="T609" s="16">
        <v>563.13333333330002</v>
      </c>
      <c r="U609" s="16">
        <f t="shared" si="382"/>
        <v>12.242028985506522</v>
      </c>
      <c r="V609" s="16">
        <v>528.55999999999995</v>
      </c>
      <c r="W609" s="16">
        <f t="shared" si="383"/>
        <v>11.490434782608695</v>
      </c>
      <c r="X609" s="16">
        <v>1711.31</v>
      </c>
      <c r="Y609" s="16">
        <f t="shared" si="384"/>
        <v>37.202391304347827</v>
      </c>
      <c r="Z609" s="21">
        <f t="shared" si="385"/>
        <v>0.23597798086496088</v>
      </c>
      <c r="AA609" s="20">
        <f t="shared" si="386"/>
        <v>79.851851851851848</v>
      </c>
      <c r="AB609">
        <v>11</v>
      </c>
      <c r="AC609" s="1">
        <v>18</v>
      </c>
      <c r="AD609" s="1">
        <v>51</v>
      </c>
      <c r="AE609" s="1">
        <v>27</v>
      </c>
      <c r="AF609" s="1">
        <v>22</v>
      </c>
      <c r="AG609" s="15">
        <f t="shared" si="387"/>
        <v>0.29629629629629628</v>
      </c>
      <c r="AH609" s="15">
        <f t="shared" si="388"/>
        <v>0.51851851851851849</v>
      </c>
      <c r="AI609" s="15">
        <f t="shared" si="389"/>
        <v>0.81481481481481477</v>
      </c>
      <c r="AJ609" s="1">
        <v>209</v>
      </c>
      <c r="AK609" s="21">
        <f t="shared" si="390"/>
        <v>0.47499999999999998</v>
      </c>
      <c r="AL609" s="1">
        <v>93</v>
      </c>
      <c r="AM609" s="21">
        <f t="shared" si="391"/>
        <v>0.21136363636363636</v>
      </c>
      <c r="AN609" s="1">
        <v>138</v>
      </c>
      <c r="AO609" s="21">
        <f t="shared" si="392"/>
        <v>0.31363636363636366</v>
      </c>
      <c r="AP609" s="21">
        <f t="shared" si="393"/>
        <v>0.69205298013245031</v>
      </c>
      <c r="AQ609" s="1">
        <v>16</v>
      </c>
      <c r="AR609" s="4">
        <v>25.57</v>
      </c>
      <c r="AS609" s="41">
        <v>249</v>
      </c>
      <c r="AT609" s="41">
        <v>193</v>
      </c>
      <c r="AU609" s="41">
        <v>143</v>
      </c>
      <c r="AV609" s="21">
        <f t="shared" si="394"/>
        <v>0.56334841628959276</v>
      </c>
      <c r="AW609" s="26">
        <v>17.04</v>
      </c>
      <c r="AX609" s="42">
        <v>10</v>
      </c>
      <c r="AY609" s="41">
        <v>-0.11900000000000001</v>
      </c>
      <c r="AZ609" s="1">
        <v>10</v>
      </c>
      <c r="BA609" s="43">
        <v>-1.9E-2</v>
      </c>
      <c r="BB609" s="16">
        <v>50.1</v>
      </c>
      <c r="BC609" s="26">
        <v>17.84</v>
      </c>
      <c r="BD609" s="43">
        <v>-0.193</v>
      </c>
      <c r="BE609" s="43">
        <v>3.4249999999999998</v>
      </c>
      <c r="BF609" s="16">
        <v>51.41</v>
      </c>
      <c r="BG609" s="21">
        <f t="shared" si="395"/>
        <v>8.7662337662337664E-2</v>
      </c>
      <c r="BH609" s="44">
        <f t="shared" si="396"/>
        <v>0.9517241379310345</v>
      </c>
      <c r="BI609" s="42">
        <f t="shared" si="397"/>
        <v>1039.3864755933721</v>
      </c>
      <c r="BJ609" s="21">
        <f t="shared" si="398"/>
        <v>3.9386475593372161E-2</v>
      </c>
      <c r="BK609" s="26">
        <f t="shared" si="399"/>
        <v>3.0649311336461329</v>
      </c>
      <c r="BL609" s="26">
        <f t="shared" si="400"/>
        <v>1.5892235507794765</v>
      </c>
      <c r="BM609" s="16">
        <f t="shared" si="401"/>
        <v>34.962918117148483</v>
      </c>
      <c r="BN609" s="16">
        <f t="shared" si="402"/>
        <v>32.919630694717732</v>
      </c>
      <c r="BO609" s="16">
        <f t="shared" si="403"/>
        <v>66.293325261086736</v>
      </c>
      <c r="BP609" s="16">
        <f t="shared" si="404"/>
        <v>53.920084758589375</v>
      </c>
      <c r="BQ609" s="16">
        <f t="shared" si="405"/>
        <v>12.37324050249736</v>
      </c>
      <c r="BR609" s="1">
        <v>27</v>
      </c>
      <c r="BS609" s="1">
        <v>14</v>
      </c>
      <c r="BT609" s="42">
        <v>281</v>
      </c>
      <c r="BU609" s="42">
        <v>276</v>
      </c>
      <c r="BV609" s="42">
        <v>128</v>
      </c>
      <c r="BW609" s="42">
        <v>90</v>
      </c>
      <c r="BX609" s="42">
        <v>95</v>
      </c>
      <c r="BY609" s="42">
        <v>148</v>
      </c>
      <c r="BZ609" s="1">
        <v>296</v>
      </c>
      <c r="CA609" s="1">
        <v>240</v>
      </c>
      <c r="CB609" s="21">
        <f t="shared" si="406"/>
        <v>0.55223880597014929</v>
      </c>
      <c r="CC609" s="4">
        <v>6.14</v>
      </c>
      <c r="CD609" s="45">
        <f t="shared" si="407"/>
        <v>4.2299689793185511</v>
      </c>
      <c r="CE609" s="26">
        <f t="shared" si="408"/>
        <v>1.8932864296942109</v>
      </c>
      <c r="CF609" s="26">
        <f t="shared" si="409"/>
        <v>2.2088341679765797</v>
      </c>
      <c r="CG609" s="26">
        <f t="shared" si="410"/>
        <v>29.591365678924333</v>
      </c>
      <c r="CH609" s="26">
        <f t="shared" si="411"/>
        <v>29.52124395930603</v>
      </c>
      <c r="CI609" s="26">
        <f t="shared" si="412"/>
        <v>54.659880442468051</v>
      </c>
      <c r="CJ609" s="26">
        <f t="shared" si="413"/>
        <v>55.887010535788377</v>
      </c>
      <c r="CK609" s="16">
        <f t="shared" si="414"/>
        <v>13.600370595817687</v>
      </c>
      <c r="CL609" s="42">
        <v>54</v>
      </c>
      <c r="CM609" s="42">
        <v>63</v>
      </c>
      <c r="CN609" s="42">
        <v>790</v>
      </c>
      <c r="CO609" s="42">
        <v>779</v>
      </c>
      <c r="CP609" s="42">
        <v>301</v>
      </c>
      <c r="CQ609" s="42">
        <v>347</v>
      </c>
      <c r="CR609" s="42">
        <v>405</v>
      </c>
      <c r="CS609" s="42">
        <v>414</v>
      </c>
      <c r="CT609" s="1">
        <v>4</v>
      </c>
      <c r="CU609" s="1">
        <v>8</v>
      </c>
      <c r="CV609" s="42">
        <f t="shared" si="415"/>
        <v>4</v>
      </c>
      <c r="CW609" s="26">
        <f t="shared" si="416"/>
        <v>0.42618681188590185</v>
      </c>
      <c r="CX609" s="26">
        <f t="shared" si="417"/>
        <v>0.8523736237718037</v>
      </c>
      <c r="CY609" s="26">
        <f t="shared" si="418"/>
        <v>0.42618681188590185</v>
      </c>
      <c r="CZ609" s="13">
        <v>22</v>
      </c>
      <c r="DA609" s="13">
        <v>21</v>
      </c>
      <c r="DB609" s="27">
        <v>16.309999999999999</v>
      </c>
      <c r="DC609" s="27">
        <v>19.16</v>
      </c>
      <c r="DD609" s="27">
        <v>18.63</v>
      </c>
      <c r="DE609" s="27">
        <v>19.61</v>
      </c>
      <c r="DF609" s="13">
        <v>4</v>
      </c>
      <c r="DG609" s="13">
        <v>12</v>
      </c>
      <c r="DH609" s="21">
        <f t="shared" si="419"/>
        <v>0.25</v>
      </c>
      <c r="DI609" s="42">
        <v>14</v>
      </c>
      <c r="DJ609" s="42">
        <v>3</v>
      </c>
      <c r="DK609" s="13">
        <v>1</v>
      </c>
      <c r="DL609" s="13">
        <v>1</v>
      </c>
      <c r="DM609" s="13">
        <v>0</v>
      </c>
      <c r="DN609" s="13">
        <v>0</v>
      </c>
      <c r="DO609" s="13">
        <v>0</v>
      </c>
      <c r="DP609" s="13">
        <v>0</v>
      </c>
      <c r="DQ609" s="13">
        <v>2</v>
      </c>
      <c r="DR609" s="46">
        <v>1</v>
      </c>
      <c r="DS609" s="13">
        <v>0</v>
      </c>
      <c r="DT609" s="13">
        <v>0</v>
      </c>
      <c r="DU609" s="13">
        <v>0</v>
      </c>
      <c r="DV609" s="13">
        <v>0</v>
      </c>
      <c r="DW609" s="13">
        <v>0</v>
      </c>
      <c r="DX609" s="13">
        <v>0</v>
      </c>
    </row>
    <row r="610" spans="1:128" ht="25.5" x14ac:dyDescent="0.2">
      <c r="A610" s="13" t="s">
        <v>1935</v>
      </c>
      <c r="B610" s="13" t="s">
        <v>2201</v>
      </c>
      <c r="C610" s="39" t="s">
        <v>3645</v>
      </c>
      <c r="D610" s="1" t="s">
        <v>214</v>
      </c>
      <c r="E610" s="13" t="s">
        <v>173</v>
      </c>
      <c r="F610" s="13">
        <v>17</v>
      </c>
      <c r="G610" s="13">
        <v>0</v>
      </c>
      <c r="H610" s="13">
        <v>0</v>
      </c>
      <c r="I610" s="40">
        <f t="shared" si="378"/>
        <v>0</v>
      </c>
      <c r="J610" s="19">
        <f t="shared" si="379"/>
        <v>0</v>
      </c>
      <c r="K610" s="1">
        <v>0</v>
      </c>
      <c r="L610" s="1">
        <v>0</v>
      </c>
      <c r="M610" s="1">
        <v>0</v>
      </c>
      <c r="N610" s="1">
        <v>10</v>
      </c>
      <c r="O610" s="1">
        <v>3</v>
      </c>
      <c r="P610" s="1">
        <v>7</v>
      </c>
      <c r="Q610" s="1">
        <v>3</v>
      </c>
      <c r="R610" s="15">
        <f t="shared" si="380"/>
        <v>0</v>
      </c>
      <c r="S610" s="15">
        <f t="shared" si="381"/>
        <v>0</v>
      </c>
      <c r="T610" s="16">
        <v>204.78333333329999</v>
      </c>
      <c r="U610" s="16">
        <f t="shared" si="382"/>
        <v>12.046078431370589</v>
      </c>
      <c r="V610" s="16">
        <v>208.72</v>
      </c>
      <c r="W610" s="16">
        <f t="shared" si="383"/>
        <v>12.277647058823529</v>
      </c>
      <c r="X610" s="16">
        <v>611.27</v>
      </c>
      <c r="Y610" s="16">
        <f t="shared" si="384"/>
        <v>35.957058823529408</v>
      </c>
      <c r="Z610" s="21">
        <f t="shared" si="385"/>
        <v>0.25453968950840866</v>
      </c>
      <c r="AA610" s="20">
        <f t="shared" si="386"/>
        <v>0</v>
      </c>
      <c r="AB610">
        <v>16</v>
      </c>
      <c r="AC610" s="1">
        <v>43</v>
      </c>
      <c r="AD610" s="1">
        <v>44</v>
      </c>
      <c r="AE610" s="1">
        <v>9</v>
      </c>
      <c r="AF610" s="1">
        <v>0</v>
      </c>
      <c r="AG610" s="15">
        <f t="shared" si="387"/>
        <v>0</v>
      </c>
      <c r="AH610" s="15">
        <f t="shared" si="388"/>
        <v>0</v>
      </c>
      <c r="AI610" s="15">
        <f t="shared" si="389"/>
        <v>0</v>
      </c>
      <c r="AJ610" s="1">
        <v>47</v>
      </c>
      <c r="AK610" s="21">
        <f t="shared" si="390"/>
        <v>0.29012345679012347</v>
      </c>
      <c r="AL610" s="1">
        <v>55</v>
      </c>
      <c r="AM610" s="21">
        <f t="shared" si="391"/>
        <v>0.33950617283950618</v>
      </c>
      <c r="AN610" s="1">
        <v>60</v>
      </c>
      <c r="AO610" s="21">
        <f t="shared" si="392"/>
        <v>0.37037037037037035</v>
      </c>
      <c r="AP610" s="21">
        <f t="shared" si="393"/>
        <v>0.46078431372549017</v>
      </c>
      <c r="AQ610" s="1">
        <v>4</v>
      </c>
      <c r="AR610" s="4">
        <v>2.57</v>
      </c>
      <c r="AS610" s="41">
        <v>55</v>
      </c>
      <c r="AT610" s="41">
        <v>84</v>
      </c>
      <c r="AU610" s="41">
        <v>51</v>
      </c>
      <c r="AV610" s="21">
        <f t="shared" si="394"/>
        <v>0.39568345323741005</v>
      </c>
      <c r="AW610" s="26">
        <v>16.73</v>
      </c>
      <c r="AX610" s="42">
        <v>8</v>
      </c>
      <c r="AY610" s="41">
        <v>-0.90100000000000002</v>
      </c>
      <c r="AZ610" s="1">
        <v>7</v>
      </c>
      <c r="BA610" s="43">
        <v>0.86699999999999999</v>
      </c>
      <c r="BB610" s="16">
        <v>50.04</v>
      </c>
      <c r="BC610" s="26">
        <v>15.81</v>
      </c>
      <c r="BD610" s="43">
        <v>-0.88500000000000001</v>
      </c>
      <c r="BE610" s="43">
        <v>-4.5170000000000003</v>
      </c>
      <c r="BF610" s="16">
        <v>47.41</v>
      </c>
      <c r="BG610" s="21">
        <f t="shared" si="395"/>
        <v>6.3829787234042548E-2</v>
      </c>
      <c r="BH610" s="44">
        <f t="shared" si="396"/>
        <v>0.93617021276595747</v>
      </c>
      <c r="BI610" s="42">
        <f t="shared" si="397"/>
        <v>1000</v>
      </c>
      <c r="BJ610" s="21">
        <f t="shared" si="398"/>
        <v>0</v>
      </c>
      <c r="BK610" s="26">
        <f t="shared" si="399"/>
        <v>1.7247987734764276</v>
      </c>
      <c r="BL610" s="26">
        <f t="shared" si="400"/>
        <v>1.7247987734764276</v>
      </c>
      <c r="BM610" s="16">
        <f t="shared" si="401"/>
        <v>27.0218474511307</v>
      </c>
      <c r="BN610" s="16">
        <f t="shared" si="402"/>
        <v>27.0218474511307</v>
      </c>
      <c r="BO610" s="16">
        <f t="shared" si="403"/>
        <v>50.019164430816403</v>
      </c>
      <c r="BP610" s="16">
        <f t="shared" si="404"/>
        <v>48.294365657339981</v>
      </c>
      <c r="BQ610" s="16">
        <f t="shared" si="405"/>
        <v>1.7247987734764223</v>
      </c>
      <c r="BR610" s="1">
        <v>6</v>
      </c>
      <c r="BS610" s="1">
        <v>6</v>
      </c>
      <c r="BT610" s="42">
        <v>88</v>
      </c>
      <c r="BU610" s="42">
        <v>88</v>
      </c>
      <c r="BV610" s="42">
        <v>33</v>
      </c>
      <c r="BW610" s="42">
        <v>28</v>
      </c>
      <c r="BX610" s="42">
        <v>46</v>
      </c>
      <c r="BY610" s="42">
        <v>47</v>
      </c>
      <c r="BZ610" s="1">
        <v>78</v>
      </c>
      <c r="CA610" s="1">
        <v>73</v>
      </c>
      <c r="CB610" s="21">
        <f t="shared" si="406"/>
        <v>0.51655629139072845</v>
      </c>
      <c r="CC610" s="4">
        <v>5.96</v>
      </c>
      <c r="CD610" s="45">
        <f t="shared" si="407"/>
        <v>7.9599752440646583</v>
      </c>
      <c r="CE610" s="26">
        <f t="shared" si="408"/>
        <v>3.1410015214226119</v>
      </c>
      <c r="CF610" s="26">
        <f t="shared" si="409"/>
        <v>2.2575948435225022</v>
      </c>
      <c r="CG610" s="26">
        <f t="shared" si="410"/>
        <v>29.6432018584259</v>
      </c>
      <c r="CH610" s="26">
        <f t="shared" si="411"/>
        <v>31.508171511770581</v>
      </c>
      <c r="CI610" s="26">
        <f t="shared" si="412"/>
        <v>53.593338459273319</v>
      </c>
      <c r="CJ610" s="26">
        <f t="shared" si="413"/>
        <v>62.623717833363322</v>
      </c>
      <c r="CK610" s="16">
        <f t="shared" si="414"/>
        <v>10.755178147566426</v>
      </c>
      <c r="CL610" s="42">
        <v>32</v>
      </c>
      <c r="CM610" s="42">
        <v>23</v>
      </c>
      <c r="CN610" s="42">
        <v>270</v>
      </c>
      <c r="CO610" s="42">
        <v>298</v>
      </c>
      <c r="CP610" s="42">
        <v>95</v>
      </c>
      <c r="CQ610" s="42">
        <v>128</v>
      </c>
      <c r="CR610" s="42">
        <v>189</v>
      </c>
      <c r="CS610" s="42">
        <v>149</v>
      </c>
      <c r="CT610" s="1">
        <v>3</v>
      </c>
      <c r="CU610" s="1">
        <v>0</v>
      </c>
      <c r="CV610" s="42">
        <f t="shared" si="415"/>
        <v>-3</v>
      </c>
      <c r="CW610" s="26">
        <f t="shared" si="416"/>
        <v>0.8789777813951134</v>
      </c>
      <c r="CX610" s="26">
        <f t="shared" si="417"/>
        <v>0</v>
      </c>
      <c r="CY610" s="26">
        <f t="shared" si="418"/>
        <v>-0.8789777813951134</v>
      </c>
      <c r="CZ610" s="13">
        <v>7</v>
      </c>
      <c r="DA610" s="13">
        <v>7</v>
      </c>
      <c r="DB610" s="27">
        <v>6.52</v>
      </c>
      <c r="DC610" s="27">
        <v>6.11</v>
      </c>
      <c r="DD610" s="27">
        <v>7.06</v>
      </c>
      <c r="DE610" s="27">
        <v>7.9</v>
      </c>
      <c r="DF610" s="1"/>
      <c r="DG610" s="1"/>
      <c r="DH610" s="21" t="str">
        <f t="shared" si="419"/>
        <v xml:space="preserve"> </v>
      </c>
      <c r="DI610" s="42"/>
      <c r="DJ610" s="42"/>
      <c r="DK610" s="1"/>
      <c r="DL610" s="1"/>
      <c r="DM610" s="1"/>
      <c r="DN610" s="1"/>
      <c r="DO610" s="1"/>
      <c r="DP610" s="1"/>
      <c r="DQ610" s="1"/>
      <c r="DR610" s="42"/>
      <c r="DS610" s="1"/>
      <c r="DT610" s="1"/>
      <c r="DU610" s="1"/>
      <c r="DV610" s="1"/>
      <c r="DW610" s="1"/>
      <c r="DX610" s="13"/>
    </row>
    <row r="611" spans="1:128" ht="25.5" x14ac:dyDescent="0.2">
      <c r="A611" s="13" t="s">
        <v>755</v>
      </c>
      <c r="B611" s="13" t="s">
        <v>2204</v>
      </c>
      <c r="C611" s="39" t="s">
        <v>3646</v>
      </c>
      <c r="D611" s="1" t="s">
        <v>554</v>
      </c>
      <c r="E611" s="13" t="s">
        <v>146</v>
      </c>
      <c r="F611" s="13">
        <v>82</v>
      </c>
      <c r="G611" s="13">
        <v>18</v>
      </c>
      <c r="H611" s="13">
        <v>21</v>
      </c>
      <c r="I611" s="40">
        <f t="shared" si="378"/>
        <v>39</v>
      </c>
      <c r="J611" s="19">
        <f t="shared" si="379"/>
        <v>1.8631314940881405</v>
      </c>
      <c r="K611" s="1">
        <v>16</v>
      </c>
      <c r="L611" s="1">
        <v>9</v>
      </c>
      <c r="M611" s="1">
        <v>9</v>
      </c>
      <c r="N611" s="1">
        <v>159</v>
      </c>
      <c r="O611" s="1">
        <v>65</v>
      </c>
      <c r="P611" s="1">
        <v>58</v>
      </c>
      <c r="Q611" s="1">
        <v>186</v>
      </c>
      <c r="R611" s="15">
        <f t="shared" si="380"/>
        <v>0.11320754716981132</v>
      </c>
      <c r="S611" s="15">
        <f t="shared" si="381"/>
        <v>6.3829787234042548E-2</v>
      </c>
      <c r="T611" s="16">
        <v>1255.95</v>
      </c>
      <c r="U611" s="16">
        <f t="shared" si="382"/>
        <v>15.316463414634146</v>
      </c>
      <c r="V611" s="16">
        <v>1166.83</v>
      </c>
      <c r="W611" s="16">
        <f t="shared" si="383"/>
        <v>14.229634146341462</v>
      </c>
      <c r="X611" s="16">
        <v>2828.62</v>
      </c>
      <c r="Y611" s="16">
        <f t="shared" si="384"/>
        <v>34.495365853658534</v>
      </c>
      <c r="Z611" s="21">
        <f t="shared" si="385"/>
        <v>0.2920396951532368</v>
      </c>
      <c r="AA611" s="20">
        <f t="shared" si="386"/>
        <v>115.89795918367346</v>
      </c>
      <c r="AB611">
        <v>64</v>
      </c>
      <c r="AC611" s="1">
        <v>90</v>
      </c>
      <c r="AD611" s="1">
        <v>63</v>
      </c>
      <c r="AE611" s="1">
        <v>44</v>
      </c>
      <c r="AF611" s="1">
        <v>49</v>
      </c>
      <c r="AG611" s="15">
        <f t="shared" si="387"/>
        <v>0.36734693877551022</v>
      </c>
      <c r="AH611" s="15">
        <f t="shared" si="388"/>
        <v>0.36734693877551022</v>
      </c>
      <c r="AI611" s="15">
        <f t="shared" si="389"/>
        <v>0.73469387755102045</v>
      </c>
      <c r="AJ611" s="1">
        <v>489</v>
      </c>
      <c r="AK611" s="21">
        <f t="shared" si="390"/>
        <v>0.3598233995584989</v>
      </c>
      <c r="AL611" s="1">
        <v>456</v>
      </c>
      <c r="AM611" s="21">
        <f t="shared" si="391"/>
        <v>0.33554083885209712</v>
      </c>
      <c r="AN611" s="1">
        <v>414</v>
      </c>
      <c r="AO611" s="21">
        <f t="shared" si="392"/>
        <v>0.30463576158940397</v>
      </c>
      <c r="AP611" s="21">
        <f t="shared" si="393"/>
        <v>0.51746031746031751</v>
      </c>
      <c r="AQ611" s="1">
        <v>13</v>
      </c>
      <c r="AR611" s="4">
        <v>4.97</v>
      </c>
      <c r="AS611" s="41">
        <v>531</v>
      </c>
      <c r="AT611" s="41">
        <v>445</v>
      </c>
      <c r="AU611" s="41">
        <v>411</v>
      </c>
      <c r="AV611" s="21">
        <f t="shared" si="394"/>
        <v>0.54405737704918034</v>
      </c>
      <c r="AW611" s="26">
        <v>17.809999999999999</v>
      </c>
      <c r="AX611" s="42">
        <v>4</v>
      </c>
      <c r="AY611" s="41">
        <v>0.66200000000000003</v>
      </c>
      <c r="AZ611" s="1">
        <v>6</v>
      </c>
      <c r="BA611" s="43">
        <v>0.375</v>
      </c>
      <c r="BB611" s="16">
        <v>50.23</v>
      </c>
      <c r="BC611" s="26">
        <v>18.25</v>
      </c>
      <c r="BD611" s="43">
        <v>6.077</v>
      </c>
      <c r="BE611" s="43">
        <v>7.1529999999999996</v>
      </c>
      <c r="BF611" s="16">
        <v>52.74</v>
      </c>
      <c r="BG611" s="21">
        <f t="shared" si="395"/>
        <v>7.7654516640253565E-2</v>
      </c>
      <c r="BH611" s="44">
        <f t="shared" si="396"/>
        <v>0.92702169625246544</v>
      </c>
      <c r="BI611" s="42">
        <f t="shared" si="397"/>
        <v>1004.6762128927189</v>
      </c>
      <c r="BJ611" s="21">
        <f t="shared" si="398"/>
        <v>4.6762128927190089E-3</v>
      </c>
      <c r="BK611" s="26">
        <f t="shared" si="399"/>
        <v>2.5196472493850863</v>
      </c>
      <c r="BL611" s="26">
        <f t="shared" si="400"/>
        <v>1.902590780147922</v>
      </c>
      <c r="BM611" s="16">
        <f t="shared" si="401"/>
        <v>32.44688600738754</v>
      </c>
      <c r="BN611" s="16">
        <f t="shared" si="402"/>
        <v>26.070635825270177</v>
      </c>
      <c r="BO611" s="16">
        <f t="shared" si="403"/>
        <v>66.025042208376547</v>
      </c>
      <c r="BP611" s="16">
        <f t="shared" si="404"/>
        <v>50.547209105011014</v>
      </c>
      <c r="BQ611" s="16">
        <f t="shared" si="405"/>
        <v>15.477833103365533</v>
      </c>
      <c r="BR611" s="1">
        <v>49</v>
      </c>
      <c r="BS611" s="1">
        <v>37</v>
      </c>
      <c r="BT611" s="42">
        <v>582</v>
      </c>
      <c r="BU611" s="42">
        <v>470</v>
      </c>
      <c r="BV611" s="42">
        <v>293</v>
      </c>
      <c r="BW611" s="42">
        <v>185</v>
      </c>
      <c r="BX611" s="42">
        <v>291</v>
      </c>
      <c r="BY611" s="42">
        <v>360</v>
      </c>
      <c r="BZ611" s="1">
        <v>599</v>
      </c>
      <c r="CA611" s="1">
        <v>463</v>
      </c>
      <c r="CB611" s="21">
        <f t="shared" si="406"/>
        <v>0.564030131826742</v>
      </c>
      <c r="CC611" s="4">
        <v>7.81</v>
      </c>
      <c r="CD611" s="45">
        <f t="shared" si="407"/>
        <v>8.1907854843179138</v>
      </c>
      <c r="CE611" s="26">
        <f t="shared" si="408"/>
        <v>2.0363286691036619</v>
      </c>
      <c r="CF611" s="26">
        <f t="shared" si="409"/>
        <v>2.6302578642588967</v>
      </c>
      <c r="CG611" s="26">
        <f t="shared" si="410"/>
        <v>28.444966096541776</v>
      </c>
      <c r="CH611" s="26">
        <f t="shared" si="411"/>
        <v>30.544930036554931</v>
      </c>
      <c r="CI611" s="26">
        <f t="shared" si="412"/>
        <v>56.762661651264573</v>
      </c>
      <c r="CJ611" s="26">
        <f t="shared" si="413"/>
        <v>59.66867235613126</v>
      </c>
      <c r="CK611" s="16">
        <f t="shared" si="414"/>
        <v>18.383843808232221</v>
      </c>
      <c r="CL611" s="42">
        <v>96</v>
      </c>
      <c r="CM611" s="42">
        <v>124</v>
      </c>
      <c r="CN611" s="42">
        <v>1245</v>
      </c>
      <c r="CO611" s="42">
        <v>1316</v>
      </c>
      <c r="CP611" s="42">
        <v>575</v>
      </c>
      <c r="CQ611" s="42">
        <v>613</v>
      </c>
      <c r="CR611" s="42">
        <v>760</v>
      </c>
      <c r="CS611" s="42">
        <v>760</v>
      </c>
      <c r="CT611" s="1">
        <v>8</v>
      </c>
      <c r="CU611" s="1">
        <v>18</v>
      </c>
      <c r="CV611" s="42">
        <f t="shared" si="415"/>
        <v>10</v>
      </c>
      <c r="CW611" s="26">
        <f t="shared" si="416"/>
        <v>0.38218081930013137</v>
      </c>
      <c r="CX611" s="26">
        <f t="shared" si="417"/>
        <v>0.85990684342529555</v>
      </c>
      <c r="CY611" s="26">
        <f t="shared" si="418"/>
        <v>0.47772602412516424</v>
      </c>
      <c r="CZ611" s="13">
        <v>51</v>
      </c>
      <c r="DA611" s="13">
        <v>40</v>
      </c>
      <c r="DB611" s="27">
        <v>35.42</v>
      </c>
      <c r="DC611" s="27">
        <v>57.99</v>
      </c>
      <c r="DD611" s="27">
        <v>47.1</v>
      </c>
      <c r="DE611" s="27">
        <v>47.29</v>
      </c>
      <c r="DF611" s="13">
        <v>452</v>
      </c>
      <c r="DG611" s="13">
        <v>362</v>
      </c>
      <c r="DH611" s="21">
        <f t="shared" si="419"/>
        <v>0.55528255528255532</v>
      </c>
      <c r="DI611" s="42">
        <v>311</v>
      </c>
      <c r="DJ611" s="42">
        <v>172</v>
      </c>
      <c r="DK611" s="13">
        <v>68</v>
      </c>
      <c r="DL611" s="13">
        <v>4</v>
      </c>
      <c r="DM611" s="13">
        <v>0.20600000000000002</v>
      </c>
      <c r="DN611" s="13">
        <v>3</v>
      </c>
      <c r="DO611" s="13">
        <v>1</v>
      </c>
      <c r="DP611" s="13">
        <v>6.0000000000000001E-3</v>
      </c>
      <c r="DQ611" s="13">
        <v>293</v>
      </c>
      <c r="DR611" s="46">
        <v>162</v>
      </c>
      <c r="DS611" s="13">
        <v>5</v>
      </c>
      <c r="DT611" s="13">
        <v>36</v>
      </c>
      <c r="DU611" s="13">
        <v>-0.106</v>
      </c>
      <c r="DV611" s="13">
        <v>1</v>
      </c>
      <c r="DW611" s="13">
        <v>3</v>
      </c>
      <c r="DX611" s="13">
        <v>-7.0000000000000001E-3</v>
      </c>
    </row>
    <row r="612" spans="1:128" ht="25.5" x14ac:dyDescent="0.2">
      <c r="A612" s="13" t="s">
        <v>1245</v>
      </c>
      <c r="B612" s="13" t="s">
        <v>2206</v>
      </c>
      <c r="C612" s="39" t="s">
        <v>3647</v>
      </c>
      <c r="D612" s="1" t="s">
        <v>206</v>
      </c>
      <c r="E612" s="13" t="s">
        <v>129</v>
      </c>
      <c r="F612" s="13">
        <v>42</v>
      </c>
      <c r="G612" s="13">
        <v>11</v>
      </c>
      <c r="H612" s="13">
        <v>4</v>
      </c>
      <c r="I612" s="40">
        <f t="shared" si="378"/>
        <v>15</v>
      </c>
      <c r="J612" s="19">
        <f t="shared" si="379"/>
        <v>1.8924791476833327</v>
      </c>
      <c r="K612" s="1">
        <v>10</v>
      </c>
      <c r="L612" s="1">
        <v>2</v>
      </c>
      <c r="M612" s="1">
        <v>2</v>
      </c>
      <c r="N612" s="1">
        <v>58</v>
      </c>
      <c r="O612" s="1">
        <v>31</v>
      </c>
      <c r="P612" s="1">
        <v>23</v>
      </c>
      <c r="Q612" s="1">
        <v>64</v>
      </c>
      <c r="R612" s="15">
        <f t="shared" si="380"/>
        <v>0.18965517241379309</v>
      </c>
      <c r="S612" s="15">
        <f t="shared" si="381"/>
        <v>9.8214285714285712E-2</v>
      </c>
      <c r="T612" s="16">
        <v>475.56666666669997</v>
      </c>
      <c r="U612" s="16">
        <f t="shared" si="382"/>
        <v>11.323015873016667</v>
      </c>
      <c r="V612" s="16">
        <v>459.13</v>
      </c>
      <c r="W612" s="16">
        <f t="shared" si="383"/>
        <v>10.931666666666667</v>
      </c>
      <c r="X612" s="16">
        <v>1531.48</v>
      </c>
      <c r="Y612" s="16">
        <f t="shared" si="384"/>
        <v>36.463809523809523</v>
      </c>
      <c r="Z612" s="21">
        <f t="shared" si="385"/>
        <v>0.2306478918522463</v>
      </c>
      <c r="AA612" s="20">
        <f t="shared" si="386"/>
        <v>22.25</v>
      </c>
      <c r="AB612">
        <v>9</v>
      </c>
      <c r="AC612" s="1">
        <v>45</v>
      </c>
      <c r="AD612" s="1">
        <v>41</v>
      </c>
      <c r="AE612" s="1">
        <v>14</v>
      </c>
      <c r="AF612" s="1">
        <v>17</v>
      </c>
      <c r="AG612" s="15">
        <f t="shared" si="387"/>
        <v>0.45833333333333331</v>
      </c>
      <c r="AH612" s="15">
        <f t="shared" si="388"/>
        <v>0.16666666666666666</v>
      </c>
      <c r="AI612" s="15">
        <f t="shared" si="389"/>
        <v>0.625</v>
      </c>
      <c r="AJ612" s="1">
        <v>175</v>
      </c>
      <c r="AK612" s="21">
        <f t="shared" si="390"/>
        <v>0.35714285714285715</v>
      </c>
      <c r="AL612" s="1">
        <v>143</v>
      </c>
      <c r="AM612" s="21">
        <f t="shared" si="391"/>
        <v>0.29183673469387755</v>
      </c>
      <c r="AN612" s="1">
        <v>172</v>
      </c>
      <c r="AO612" s="21">
        <f t="shared" si="392"/>
        <v>0.3510204081632653</v>
      </c>
      <c r="AP612" s="21">
        <f t="shared" si="393"/>
        <v>0.55031446540880502</v>
      </c>
      <c r="AQ612" s="1">
        <v>9</v>
      </c>
      <c r="AR612" s="4">
        <v>0.16</v>
      </c>
      <c r="AS612" s="41">
        <v>205</v>
      </c>
      <c r="AT612" s="41">
        <v>162</v>
      </c>
      <c r="AU612" s="41">
        <v>162</v>
      </c>
      <c r="AV612" s="21">
        <f t="shared" si="394"/>
        <v>0.55858310626703001</v>
      </c>
      <c r="AW612" s="26">
        <v>17.38</v>
      </c>
      <c r="AX612" s="42">
        <v>7</v>
      </c>
      <c r="AY612" s="41">
        <v>-4.3999999999999997E-2</v>
      </c>
      <c r="AZ612" s="1">
        <v>10</v>
      </c>
      <c r="BA612" s="43">
        <v>-0.66600000000000004</v>
      </c>
      <c r="BB612" s="16">
        <v>49.6</v>
      </c>
      <c r="BC612" s="26">
        <v>17.78</v>
      </c>
      <c r="BD612" s="43">
        <v>1.409</v>
      </c>
      <c r="BE612" s="43">
        <v>11.173</v>
      </c>
      <c r="BF612" s="16">
        <v>54.65</v>
      </c>
      <c r="BG612" s="21">
        <f t="shared" si="395"/>
        <v>8.98876404494382E-2</v>
      </c>
      <c r="BH612" s="44">
        <f t="shared" si="396"/>
        <v>0.94930875576036866</v>
      </c>
      <c r="BI612" s="42">
        <f t="shared" si="397"/>
        <v>1039.1963962098068</v>
      </c>
      <c r="BJ612" s="21">
        <f t="shared" si="398"/>
        <v>3.9196396209806861E-2</v>
      </c>
      <c r="BK612" s="26">
        <f t="shared" si="399"/>
        <v>3.1363666064077713</v>
      </c>
      <c r="BL612" s="26">
        <f t="shared" si="400"/>
        <v>1.4375013612702285</v>
      </c>
      <c r="BM612" s="16">
        <f t="shared" si="401"/>
        <v>34.892078496286459</v>
      </c>
      <c r="BN612" s="16">
        <f t="shared" si="402"/>
        <v>28.357981399603599</v>
      </c>
      <c r="BO612" s="16">
        <f t="shared" si="403"/>
        <v>65.994380676496846</v>
      </c>
      <c r="BP612" s="16">
        <f t="shared" si="404"/>
        <v>52.01141288959554</v>
      </c>
      <c r="BQ612" s="16">
        <f t="shared" si="405"/>
        <v>13.982967786901305</v>
      </c>
      <c r="BR612" s="1">
        <v>24</v>
      </c>
      <c r="BS612" s="1">
        <v>11</v>
      </c>
      <c r="BT612" s="42">
        <v>243</v>
      </c>
      <c r="BU612" s="42">
        <v>206</v>
      </c>
      <c r="BV612" s="42">
        <v>130</v>
      </c>
      <c r="BW612" s="42">
        <v>102</v>
      </c>
      <c r="BX612" s="42">
        <v>79</v>
      </c>
      <c r="BY612" s="42">
        <v>108</v>
      </c>
      <c r="BZ612" s="1">
        <v>241</v>
      </c>
      <c r="CA612" s="1">
        <v>183</v>
      </c>
      <c r="CB612" s="21">
        <f t="shared" si="406"/>
        <v>0.56839622641509435</v>
      </c>
      <c r="CC612" s="4">
        <v>5.31</v>
      </c>
      <c r="CD612" s="45">
        <f t="shared" si="407"/>
        <v>0.84642061708998462</v>
      </c>
      <c r="CE612" s="26">
        <f t="shared" si="408"/>
        <v>2.1156005955023898</v>
      </c>
      <c r="CF612" s="26">
        <f t="shared" si="409"/>
        <v>2.3898451171415882</v>
      </c>
      <c r="CG612" s="26">
        <f t="shared" si="410"/>
        <v>30.088541802700654</v>
      </c>
      <c r="CH612" s="26">
        <f t="shared" si="411"/>
        <v>27.306918797503066</v>
      </c>
      <c r="CI612" s="26">
        <f t="shared" si="412"/>
        <v>58.531616475566118</v>
      </c>
      <c r="CJ612" s="26">
        <f t="shared" si="413"/>
        <v>50.500169770418154</v>
      </c>
      <c r="CK612" s="16">
        <f t="shared" si="414"/>
        <v>5.9515210817533415</v>
      </c>
      <c r="CL612" s="42">
        <v>54</v>
      </c>
      <c r="CM612" s="42">
        <v>61</v>
      </c>
      <c r="CN612" s="42">
        <v>714</v>
      </c>
      <c r="CO612" s="42">
        <v>636</v>
      </c>
      <c r="CP612" s="42">
        <v>340</v>
      </c>
      <c r="CQ612" s="42">
        <v>296</v>
      </c>
      <c r="CR612" s="42">
        <v>296</v>
      </c>
      <c r="CS612" s="42">
        <v>386</v>
      </c>
      <c r="CT612" s="1">
        <v>7</v>
      </c>
      <c r="CU612" s="1">
        <v>5</v>
      </c>
      <c r="CV612" s="42">
        <f t="shared" si="415"/>
        <v>-2</v>
      </c>
      <c r="CW612" s="26">
        <f t="shared" si="416"/>
        <v>0.88315693558555519</v>
      </c>
      <c r="CX612" s="26">
        <f t="shared" si="417"/>
        <v>0.63082638256111079</v>
      </c>
      <c r="CY612" s="26">
        <f t="shared" si="418"/>
        <v>-0.25233055302444435</v>
      </c>
      <c r="CZ612" s="13">
        <v>20</v>
      </c>
      <c r="DA612" s="13">
        <v>16</v>
      </c>
      <c r="DB612" s="27">
        <v>17.73</v>
      </c>
      <c r="DC612" s="27">
        <v>16.04</v>
      </c>
      <c r="DD612" s="27">
        <v>18.03</v>
      </c>
      <c r="DE612" s="27">
        <v>15.74</v>
      </c>
      <c r="DF612" s="13">
        <v>5</v>
      </c>
      <c r="DG612" s="13">
        <v>2</v>
      </c>
      <c r="DH612" s="21">
        <f t="shared" si="419"/>
        <v>0.7142857142857143</v>
      </c>
      <c r="DI612" s="42">
        <v>3</v>
      </c>
      <c r="DJ612" s="42">
        <v>3</v>
      </c>
      <c r="DK612" s="13">
        <v>0</v>
      </c>
      <c r="DL612" s="13">
        <v>0</v>
      </c>
      <c r="DM612" s="13">
        <v>0</v>
      </c>
      <c r="DN612" s="13">
        <v>0</v>
      </c>
      <c r="DO612" s="13">
        <v>0</v>
      </c>
      <c r="DP612" s="13">
        <v>0</v>
      </c>
      <c r="DQ612" s="13">
        <v>2</v>
      </c>
      <c r="DR612" s="46">
        <v>0</v>
      </c>
      <c r="DS612" s="13">
        <v>0</v>
      </c>
      <c r="DT612" s="13">
        <v>0</v>
      </c>
      <c r="DU612" s="13">
        <v>0</v>
      </c>
      <c r="DV612" s="13">
        <v>0</v>
      </c>
      <c r="DW612" s="13">
        <v>0</v>
      </c>
      <c r="DX612" s="13">
        <v>0</v>
      </c>
    </row>
    <row r="613" spans="1:128" ht="25.5" x14ac:dyDescent="0.2">
      <c r="A613" s="13" t="s">
        <v>420</v>
      </c>
      <c r="B613" s="13" t="s">
        <v>2208</v>
      </c>
      <c r="C613" s="39" t="s">
        <v>3648</v>
      </c>
      <c r="D613" s="1" t="s">
        <v>584</v>
      </c>
      <c r="E613" s="13" t="s">
        <v>154</v>
      </c>
      <c r="F613" s="13">
        <v>49</v>
      </c>
      <c r="G613" s="13">
        <v>1</v>
      </c>
      <c r="H613" s="13">
        <v>1</v>
      </c>
      <c r="I613" s="40">
        <f t="shared" si="378"/>
        <v>2</v>
      </c>
      <c r="J613" s="19">
        <f t="shared" si="379"/>
        <v>0.4196537856268579</v>
      </c>
      <c r="K613" s="1">
        <v>1</v>
      </c>
      <c r="L613" s="1">
        <v>1</v>
      </c>
      <c r="M613" s="1">
        <v>0</v>
      </c>
      <c r="N613" s="1">
        <v>23</v>
      </c>
      <c r="O613" s="1">
        <v>9</v>
      </c>
      <c r="P613" s="1">
        <v>10</v>
      </c>
      <c r="Q613" s="1">
        <v>25</v>
      </c>
      <c r="R613" s="15">
        <f t="shared" si="380"/>
        <v>4.3478260869565216E-2</v>
      </c>
      <c r="S613" s="15">
        <f t="shared" si="381"/>
        <v>2.3809523809523808E-2</v>
      </c>
      <c r="T613" s="16">
        <v>285.95</v>
      </c>
      <c r="U613" s="16">
        <f t="shared" si="382"/>
        <v>5.8357142857142854</v>
      </c>
      <c r="V613" s="16">
        <v>280.10000000000002</v>
      </c>
      <c r="W613" s="16">
        <f t="shared" si="383"/>
        <v>5.7163265306122453</v>
      </c>
      <c r="X613" s="16">
        <v>2011.19</v>
      </c>
      <c r="Y613" s="16">
        <f t="shared" si="384"/>
        <v>41.044693877551019</v>
      </c>
      <c r="Z613" s="21">
        <f t="shared" si="385"/>
        <v>0.12224554726813282</v>
      </c>
      <c r="AA613" s="20">
        <f t="shared" si="386"/>
        <v>14.714285714285715</v>
      </c>
      <c r="AB613">
        <v>5</v>
      </c>
      <c r="AC613" s="1">
        <v>100</v>
      </c>
      <c r="AD613" s="1">
        <v>39</v>
      </c>
      <c r="AE613" s="1">
        <v>11</v>
      </c>
      <c r="AF613" s="1">
        <v>4</v>
      </c>
      <c r="AG613" s="15">
        <f t="shared" si="387"/>
        <v>0.14285714285714285</v>
      </c>
      <c r="AH613" s="15">
        <f t="shared" si="388"/>
        <v>0.14285714285714285</v>
      </c>
      <c r="AI613" s="15">
        <f t="shared" si="389"/>
        <v>0.2857142857142857</v>
      </c>
      <c r="AJ613" s="1">
        <v>78</v>
      </c>
      <c r="AK613" s="21">
        <f t="shared" si="390"/>
        <v>0.30708661417322836</v>
      </c>
      <c r="AL613" s="1">
        <v>88</v>
      </c>
      <c r="AM613" s="21">
        <f t="shared" si="391"/>
        <v>0.34645669291338582</v>
      </c>
      <c r="AN613" s="1">
        <v>88</v>
      </c>
      <c r="AO613" s="21">
        <f t="shared" si="392"/>
        <v>0.34645669291338582</v>
      </c>
      <c r="AP613" s="21">
        <f t="shared" si="393"/>
        <v>0.46987951807228917</v>
      </c>
      <c r="AQ613" s="1">
        <v>4</v>
      </c>
      <c r="AR613" s="4">
        <v>-5.09</v>
      </c>
      <c r="AS613" s="41">
        <v>98</v>
      </c>
      <c r="AT613" s="41">
        <v>121</v>
      </c>
      <c r="AU613" s="41">
        <v>90</v>
      </c>
      <c r="AV613" s="21">
        <f t="shared" si="394"/>
        <v>0.44748858447488582</v>
      </c>
      <c r="AW613" s="26">
        <v>16.32</v>
      </c>
      <c r="AX613" s="42">
        <v>16</v>
      </c>
      <c r="AY613" s="41">
        <v>-1.6640000000000001</v>
      </c>
      <c r="AZ613" s="1">
        <v>16</v>
      </c>
      <c r="BA613" s="43">
        <v>-1.599</v>
      </c>
      <c r="BB613" s="16">
        <v>49.29</v>
      </c>
      <c r="BC613" s="26">
        <v>14.89</v>
      </c>
      <c r="BD613" s="43">
        <v>-6.2430000000000003</v>
      </c>
      <c r="BE613" s="43">
        <v>-1.0369999999999999</v>
      </c>
      <c r="BF613" s="16">
        <v>49.46</v>
      </c>
      <c r="BG613" s="21">
        <f t="shared" si="395"/>
        <v>6.7961165048543687E-2</v>
      </c>
      <c r="BH613" s="44">
        <f t="shared" si="396"/>
        <v>0.93233082706766912</v>
      </c>
      <c r="BI613" s="42">
        <f t="shared" si="397"/>
        <v>1000.2919921162128</v>
      </c>
      <c r="BJ613" s="21">
        <f t="shared" si="398"/>
        <v>2.9199211621280807E-4</v>
      </c>
      <c r="BK613" s="26">
        <f t="shared" si="399"/>
        <v>1.4994644769725098</v>
      </c>
      <c r="BL613" s="26">
        <f t="shared" si="400"/>
        <v>1.9278828989646553</v>
      </c>
      <c r="BM613" s="16">
        <f t="shared" si="401"/>
        <v>22.0635487325955</v>
      </c>
      <c r="BN613" s="16">
        <f t="shared" si="402"/>
        <v>28.489825062477685</v>
      </c>
      <c r="BO613" s="16">
        <f t="shared" si="403"/>
        <v>46.697607997143869</v>
      </c>
      <c r="BP613" s="16">
        <f t="shared" si="404"/>
        <v>47.340235630132092</v>
      </c>
      <c r="BQ613" s="16">
        <f t="shared" si="405"/>
        <v>-0.64262763298822279</v>
      </c>
      <c r="BR613" s="1">
        <v>7</v>
      </c>
      <c r="BS613" s="1">
        <v>9</v>
      </c>
      <c r="BT613" s="42">
        <v>96</v>
      </c>
      <c r="BU613" s="42">
        <v>124</v>
      </c>
      <c r="BV613" s="42">
        <v>57</v>
      </c>
      <c r="BW613" s="42">
        <v>43</v>
      </c>
      <c r="BX613" s="42">
        <v>45</v>
      </c>
      <c r="BY613" s="42">
        <v>58</v>
      </c>
      <c r="BZ613" s="1">
        <v>91</v>
      </c>
      <c r="CA613" s="1">
        <v>106</v>
      </c>
      <c r="CB613" s="21">
        <f t="shared" si="406"/>
        <v>0.46192893401015228</v>
      </c>
      <c r="CC613" s="4">
        <v>-7.74</v>
      </c>
      <c r="CD613" s="45">
        <f t="shared" si="407"/>
        <v>-0.57173606672316346</v>
      </c>
      <c r="CE613" s="26">
        <f t="shared" si="408"/>
        <v>2.6849775506043687</v>
      </c>
      <c r="CF613" s="26">
        <f t="shared" si="409"/>
        <v>2.4164797955439319</v>
      </c>
      <c r="CG613" s="26">
        <f t="shared" si="410"/>
        <v>30.340246321829369</v>
      </c>
      <c r="CH613" s="26">
        <f t="shared" si="411"/>
        <v>26.521611583192044</v>
      </c>
      <c r="CI613" s="26">
        <f t="shared" si="412"/>
        <v>57.786683505785135</v>
      </c>
      <c r="CJ613" s="26">
        <f t="shared" si="413"/>
        <v>49.43342001501599</v>
      </c>
      <c r="CK613" s="16">
        <f t="shared" si="414"/>
        <v>-8.9958911237573673</v>
      </c>
      <c r="CL613" s="42">
        <v>90</v>
      </c>
      <c r="CM613" s="42">
        <v>81</v>
      </c>
      <c r="CN613" s="42">
        <v>927</v>
      </c>
      <c r="CO613" s="42">
        <v>808</v>
      </c>
      <c r="CP613" s="42">
        <v>392</v>
      </c>
      <c r="CQ613" s="42">
        <v>352</v>
      </c>
      <c r="CR613" s="42">
        <v>416</v>
      </c>
      <c r="CS613" s="42">
        <v>528</v>
      </c>
      <c r="CT613" s="1">
        <v>8</v>
      </c>
      <c r="CU613" s="1">
        <v>2</v>
      </c>
      <c r="CV613" s="42">
        <f t="shared" si="415"/>
        <v>-6</v>
      </c>
      <c r="CW613" s="26">
        <f t="shared" si="416"/>
        <v>1.6786151425074316</v>
      </c>
      <c r="CX613" s="26">
        <f t="shared" si="417"/>
        <v>0.4196537856268579</v>
      </c>
      <c r="CY613" s="26">
        <f t="shared" si="418"/>
        <v>-1.2589613568805735</v>
      </c>
      <c r="CZ613" s="13">
        <v>8</v>
      </c>
      <c r="DA613" s="13">
        <v>11</v>
      </c>
      <c r="DB613" s="27">
        <v>9.56</v>
      </c>
      <c r="DC613" s="27">
        <v>10.7</v>
      </c>
      <c r="DD613" s="27">
        <v>10.65</v>
      </c>
      <c r="DE613" s="27">
        <v>11.08</v>
      </c>
      <c r="DF613" s="13">
        <v>0</v>
      </c>
      <c r="DG613" s="13">
        <v>0</v>
      </c>
      <c r="DH613" s="21" t="str">
        <f t="shared" si="419"/>
        <v xml:space="preserve"> </v>
      </c>
      <c r="DI613" s="42"/>
      <c r="DJ613" s="42"/>
      <c r="DK613" s="1"/>
      <c r="DL613" s="1"/>
      <c r="DM613" s="1"/>
      <c r="DN613" s="1"/>
      <c r="DO613" s="1"/>
      <c r="DP613" s="1"/>
      <c r="DQ613" s="1"/>
      <c r="DR613" s="42"/>
      <c r="DS613" s="1"/>
      <c r="DT613" s="1"/>
      <c r="DU613" s="1"/>
      <c r="DV613" s="1"/>
      <c r="DW613" s="1"/>
      <c r="DX613" s="13"/>
    </row>
    <row r="614" spans="1:128" ht="25.5" x14ac:dyDescent="0.2">
      <c r="A614" s="13" t="s">
        <v>2210</v>
      </c>
      <c r="B614" s="13" t="s">
        <v>2211</v>
      </c>
      <c r="C614" s="39" t="s">
        <v>3649</v>
      </c>
      <c r="D614" s="1" t="s">
        <v>249</v>
      </c>
      <c r="E614" s="13" t="s">
        <v>173</v>
      </c>
      <c r="F614" s="13">
        <v>9</v>
      </c>
      <c r="G614" s="13">
        <v>0</v>
      </c>
      <c r="H614" s="13">
        <v>1</v>
      </c>
      <c r="I614" s="40">
        <f t="shared" si="378"/>
        <v>1</v>
      </c>
      <c r="J614" s="19">
        <f t="shared" si="379"/>
        <v>0.44820717131462939</v>
      </c>
      <c r="K614" s="1">
        <v>0</v>
      </c>
      <c r="L614" s="1">
        <v>1</v>
      </c>
      <c r="M614" s="1">
        <v>0</v>
      </c>
      <c r="N614" s="1">
        <v>9</v>
      </c>
      <c r="O614" s="1">
        <v>3</v>
      </c>
      <c r="P614" s="1">
        <v>4</v>
      </c>
      <c r="Q614" s="1">
        <v>4</v>
      </c>
      <c r="R614" s="15">
        <f t="shared" si="380"/>
        <v>0</v>
      </c>
      <c r="S614" s="15">
        <f t="shared" si="381"/>
        <v>0</v>
      </c>
      <c r="T614" s="16">
        <v>133.86666666670001</v>
      </c>
      <c r="U614" s="16">
        <f t="shared" si="382"/>
        <v>14.874074074077779</v>
      </c>
      <c r="V614" s="16">
        <v>129.03</v>
      </c>
      <c r="W614" s="16">
        <f t="shared" si="383"/>
        <v>14.336666666666666</v>
      </c>
      <c r="X614" s="16">
        <v>295.04000000000002</v>
      </c>
      <c r="Y614" s="16">
        <f t="shared" si="384"/>
        <v>32.782222222222224</v>
      </c>
      <c r="Z614" s="21">
        <f t="shared" si="385"/>
        <v>0.30426580517367413</v>
      </c>
      <c r="AA614" s="20">
        <f t="shared" si="386"/>
        <v>14.25</v>
      </c>
      <c r="AB614">
        <v>12</v>
      </c>
      <c r="AC614" s="1">
        <v>14</v>
      </c>
      <c r="AD614" s="1">
        <v>25</v>
      </c>
      <c r="AE614" s="1">
        <v>9</v>
      </c>
      <c r="AF614" s="1">
        <v>6</v>
      </c>
      <c r="AG614" s="15">
        <f t="shared" si="387"/>
        <v>0</v>
      </c>
      <c r="AH614" s="15">
        <f t="shared" si="388"/>
        <v>0.25</v>
      </c>
      <c r="AI614" s="15">
        <f t="shared" si="389"/>
        <v>0.25</v>
      </c>
      <c r="AJ614" s="1">
        <v>29</v>
      </c>
      <c r="AK614" s="21">
        <f t="shared" si="390"/>
        <v>0.20863309352517986</v>
      </c>
      <c r="AL614" s="1">
        <v>59</v>
      </c>
      <c r="AM614" s="21">
        <f t="shared" si="391"/>
        <v>0.42446043165467628</v>
      </c>
      <c r="AN614" s="1">
        <v>51</v>
      </c>
      <c r="AO614" s="21">
        <f t="shared" si="392"/>
        <v>0.36690647482014388</v>
      </c>
      <c r="AP614" s="21">
        <f t="shared" si="393"/>
        <v>0.32954545454545453</v>
      </c>
      <c r="AQ614" s="1">
        <v>1</v>
      </c>
      <c r="AR614" s="4">
        <v>-17.86</v>
      </c>
      <c r="AS614" s="41">
        <v>35</v>
      </c>
      <c r="AT614" s="41">
        <v>61</v>
      </c>
      <c r="AU614" s="41">
        <v>49</v>
      </c>
      <c r="AV614" s="21">
        <f t="shared" si="394"/>
        <v>0.36458333333333331</v>
      </c>
      <c r="AW614" s="26">
        <v>17.32</v>
      </c>
      <c r="AX614" s="42">
        <v>2</v>
      </c>
      <c r="AY614" s="41">
        <v>-0.16</v>
      </c>
      <c r="AZ614" s="1">
        <v>6</v>
      </c>
      <c r="BA614" s="43">
        <v>-2.0950000000000002</v>
      </c>
      <c r="BB614" s="16">
        <v>49.06</v>
      </c>
      <c r="BC614" s="26">
        <v>16.73</v>
      </c>
      <c r="BD614" s="43">
        <v>-2.032</v>
      </c>
      <c r="BE614" s="43">
        <v>-8.3230000000000004</v>
      </c>
      <c r="BF614" s="16">
        <v>45.5</v>
      </c>
      <c r="BG614" s="21">
        <f t="shared" si="395"/>
        <v>7.0175438596491224E-2</v>
      </c>
      <c r="BH614" s="44">
        <f t="shared" si="396"/>
        <v>0.88059701492537312</v>
      </c>
      <c r="BI614" s="42">
        <f t="shared" si="397"/>
        <v>950.77245352186435</v>
      </c>
      <c r="BJ614" s="21">
        <f t="shared" si="398"/>
        <v>-4.9227546478135653E-2</v>
      </c>
      <c r="BK614" s="26">
        <f t="shared" si="399"/>
        <v>1.8600325505696349</v>
      </c>
      <c r="BL614" s="26">
        <f t="shared" si="400"/>
        <v>3.7200651011392698</v>
      </c>
      <c r="BM614" s="16">
        <f t="shared" si="401"/>
        <v>26.505463845617296</v>
      </c>
      <c r="BN614" s="16">
        <f t="shared" si="402"/>
        <v>31.155545222041386</v>
      </c>
      <c r="BO614" s="16">
        <f t="shared" si="403"/>
        <v>48.360846314810509</v>
      </c>
      <c r="BP614" s="16">
        <f t="shared" si="404"/>
        <v>60.916066031155552</v>
      </c>
      <c r="BQ614" s="16">
        <f t="shared" si="405"/>
        <v>-12.555219716345043</v>
      </c>
      <c r="BR614" s="1">
        <v>4</v>
      </c>
      <c r="BS614" s="1">
        <v>8</v>
      </c>
      <c r="BT614" s="42">
        <v>53</v>
      </c>
      <c r="BU614" s="42">
        <v>59</v>
      </c>
      <c r="BV614" s="42">
        <v>20</v>
      </c>
      <c r="BW614" s="42">
        <v>23</v>
      </c>
      <c r="BX614" s="42">
        <v>41</v>
      </c>
      <c r="BY614" s="42">
        <v>27</v>
      </c>
      <c r="BZ614" s="1">
        <v>52</v>
      </c>
      <c r="CA614" s="1">
        <v>68</v>
      </c>
      <c r="CB614" s="21">
        <f t="shared" si="406"/>
        <v>0.43333333333333335</v>
      </c>
      <c r="CC614" s="4">
        <v>-6.36</v>
      </c>
      <c r="CD614" s="45">
        <f t="shared" si="407"/>
        <v>-2.3263106254359496</v>
      </c>
      <c r="CE614" s="26">
        <f t="shared" si="408"/>
        <v>2.8470715835140994</v>
      </c>
      <c r="CF614" s="26">
        <f t="shared" si="409"/>
        <v>3.253796095444685</v>
      </c>
      <c r="CG614" s="26">
        <f t="shared" si="410"/>
        <v>30.91106290672451</v>
      </c>
      <c r="CH614" s="26">
        <f t="shared" si="411"/>
        <v>35.995119305856832</v>
      </c>
      <c r="CI614" s="26">
        <f t="shared" si="412"/>
        <v>59.585140997830798</v>
      </c>
      <c r="CJ614" s="26">
        <f t="shared" si="413"/>
        <v>61.82212581344902</v>
      </c>
      <c r="CK614" s="16">
        <f t="shared" si="414"/>
        <v>-10.318234900726821</v>
      </c>
      <c r="CL614" s="42">
        <v>14</v>
      </c>
      <c r="CM614" s="42">
        <v>16</v>
      </c>
      <c r="CN614" s="42">
        <v>138</v>
      </c>
      <c r="CO614" s="42">
        <v>161</v>
      </c>
      <c r="CP614" s="42">
        <v>62</v>
      </c>
      <c r="CQ614" s="42">
        <v>58</v>
      </c>
      <c r="CR614" s="42">
        <v>69</v>
      </c>
      <c r="CS614" s="42">
        <v>79</v>
      </c>
      <c r="CT614" s="1">
        <v>0</v>
      </c>
      <c r="CU614" s="1">
        <v>1</v>
      </c>
      <c r="CV614" s="42">
        <f t="shared" si="415"/>
        <v>1</v>
      </c>
      <c r="CW614" s="26">
        <f t="shared" si="416"/>
        <v>0</v>
      </c>
      <c r="CX614" s="26">
        <f t="shared" si="417"/>
        <v>0.44820717131462939</v>
      </c>
      <c r="CY614" s="26">
        <f t="shared" si="418"/>
        <v>0.44820717131462939</v>
      </c>
      <c r="CZ614" s="13">
        <v>4</v>
      </c>
      <c r="DA614" s="13">
        <v>6</v>
      </c>
      <c r="DB614" s="27">
        <v>4.66</v>
      </c>
      <c r="DC614" s="27">
        <v>5.73</v>
      </c>
      <c r="DD614" s="27">
        <v>4.7300000000000004</v>
      </c>
      <c r="DE614" s="27">
        <v>5.43</v>
      </c>
      <c r="DF614" s="1"/>
      <c r="DG614" s="1"/>
      <c r="DH614" s="21" t="str">
        <f t="shared" si="419"/>
        <v xml:space="preserve"> </v>
      </c>
      <c r="DI614" s="42"/>
      <c r="DJ614" s="42"/>
      <c r="DK614" s="1"/>
      <c r="DL614" s="1"/>
      <c r="DM614" s="1"/>
      <c r="DN614" s="1"/>
      <c r="DO614" s="1"/>
      <c r="DP614" s="1"/>
      <c r="DQ614" s="1"/>
      <c r="DR614" s="42"/>
      <c r="DS614" s="1"/>
      <c r="DT614" s="1"/>
      <c r="DU614" s="1"/>
      <c r="DV614" s="1"/>
      <c r="DW614" s="1"/>
      <c r="DX614" s="13"/>
    </row>
    <row r="615" spans="1:128" ht="25.5" x14ac:dyDescent="0.2">
      <c r="A615" s="13" t="s">
        <v>2214</v>
      </c>
      <c r="B615" s="13" t="s">
        <v>2215</v>
      </c>
      <c r="C615" s="39" t="s">
        <v>3650</v>
      </c>
      <c r="D615" s="1" t="s">
        <v>584</v>
      </c>
      <c r="E615" s="13" t="s">
        <v>146</v>
      </c>
      <c r="F615" s="13">
        <v>62</v>
      </c>
      <c r="G615" s="13">
        <v>13</v>
      </c>
      <c r="H615" s="13">
        <v>16</v>
      </c>
      <c r="I615" s="40">
        <f t="shared" si="378"/>
        <v>29</v>
      </c>
      <c r="J615" s="19">
        <f t="shared" si="379"/>
        <v>2.1291348859975581</v>
      </c>
      <c r="K615" s="1">
        <v>10</v>
      </c>
      <c r="L615" s="1">
        <v>12</v>
      </c>
      <c r="M615" s="1">
        <v>4</v>
      </c>
      <c r="N615" s="1">
        <v>89</v>
      </c>
      <c r="O615" s="1">
        <v>29</v>
      </c>
      <c r="P615" s="1">
        <v>32</v>
      </c>
      <c r="Q615" s="1">
        <v>96</v>
      </c>
      <c r="R615" s="15">
        <f t="shared" si="380"/>
        <v>0.14606741573033707</v>
      </c>
      <c r="S615" s="15">
        <f t="shared" si="381"/>
        <v>8.666666666666667E-2</v>
      </c>
      <c r="T615" s="16">
        <v>817.23333333330004</v>
      </c>
      <c r="U615" s="16">
        <f t="shared" si="382"/>
        <v>13.181182795698387</v>
      </c>
      <c r="V615" s="16">
        <v>776.29</v>
      </c>
      <c r="W615" s="16">
        <f t="shared" si="383"/>
        <v>12.520806451612902</v>
      </c>
      <c r="X615" s="16">
        <v>2089.65</v>
      </c>
      <c r="Y615" s="16">
        <f t="shared" si="384"/>
        <v>33.704032258064515</v>
      </c>
      <c r="Z615" s="21">
        <f t="shared" si="385"/>
        <v>0.27086749897066931</v>
      </c>
      <c r="AA615" s="20">
        <f t="shared" si="386"/>
        <v>150.18181818181819</v>
      </c>
      <c r="AB615">
        <v>12</v>
      </c>
      <c r="AC615" s="1">
        <v>77</v>
      </c>
      <c r="AD615" s="1">
        <v>53</v>
      </c>
      <c r="AE615" s="1">
        <v>17</v>
      </c>
      <c r="AF615" s="1">
        <v>36</v>
      </c>
      <c r="AG615" s="15">
        <f t="shared" si="387"/>
        <v>0.39393939393939392</v>
      </c>
      <c r="AH615" s="15">
        <f t="shared" si="388"/>
        <v>0.48484848484848486</v>
      </c>
      <c r="AI615" s="15">
        <f t="shared" si="389"/>
        <v>0.87878787878787878</v>
      </c>
      <c r="AJ615" s="1">
        <v>235</v>
      </c>
      <c r="AK615" s="21">
        <f t="shared" si="390"/>
        <v>0.3263888888888889</v>
      </c>
      <c r="AL615" s="1">
        <v>242</v>
      </c>
      <c r="AM615" s="21">
        <f t="shared" si="391"/>
        <v>0.33611111111111114</v>
      </c>
      <c r="AN615" s="1">
        <v>243</v>
      </c>
      <c r="AO615" s="21">
        <f t="shared" si="392"/>
        <v>0.33750000000000002</v>
      </c>
      <c r="AP615" s="21">
        <f t="shared" si="393"/>
        <v>0.49266247379454925</v>
      </c>
      <c r="AQ615" s="1">
        <v>8</v>
      </c>
      <c r="AR615" s="4">
        <v>-4.07</v>
      </c>
      <c r="AS615" s="41">
        <v>301</v>
      </c>
      <c r="AT615" s="41">
        <v>283</v>
      </c>
      <c r="AU615" s="41">
        <v>232</v>
      </c>
      <c r="AV615" s="21">
        <f t="shared" si="394"/>
        <v>0.5154109589041096</v>
      </c>
      <c r="AW615" s="26">
        <v>17.21</v>
      </c>
      <c r="AX615" s="42">
        <v>9</v>
      </c>
      <c r="AY615" s="41">
        <v>-0.11900000000000001</v>
      </c>
      <c r="AZ615" s="1">
        <v>11</v>
      </c>
      <c r="BA615" s="43">
        <v>0.47</v>
      </c>
      <c r="BB615" s="16">
        <v>50.19</v>
      </c>
      <c r="BC615" s="26">
        <v>18.73</v>
      </c>
      <c r="BD615" s="43">
        <v>1.397</v>
      </c>
      <c r="BE615" s="43">
        <v>5.2210000000000001</v>
      </c>
      <c r="BF615" s="16">
        <v>51.27</v>
      </c>
      <c r="BG615" s="21">
        <f t="shared" si="395"/>
        <v>7.990314769975787E-2</v>
      </c>
      <c r="BH615" s="44">
        <f t="shared" si="396"/>
        <v>0.91562500000000002</v>
      </c>
      <c r="BI615" s="42">
        <f t="shared" si="397"/>
        <v>995.52814769975782</v>
      </c>
      <c r="BJ615" s="21">
        <f t="shared" si="398"/>
        <v>-4.4718523002421073E-3</v>
      </c>
      <c r="BK615" s="26">
        <f t="shared" si="399"/>
        <v>2.5505932061471874</v>
      </c>
      <c r="BL615" s="26">
        <f t="shared" si="400"/>
        <v>2.0868489868476985</v>
      </c>
      <c r="BM615" s="16">
        <f t="shared" si="401"/>
        <v>31.921060428448133</v>
      </c>
      <c r="BN615" s="16">
        <f t="shared" si="402"/>
        <v>24.733025029306059</v>
      </c>
      <c r="BO615" s="16">
        <f t="shared" si="403"/>
        <v>59.591132179984292</v>
      </c>
      <c r="BP615" s="16">
        <f t="shared" si="404"/>
        <v>45.678805600999631</v>
      </c>
      <c r="BQ615" s="16">
        <f t="shared" si="405"/>
        <v>13.912326578984661</v>
      </c>
      <c r="BR615" s="1">
        <v>33</v>
      </c>
      <c r="BS615" s="1">
        <v>27</v>
      </c>
      <c r="BT615" s="42">
        <v>380</v>
      </c>
      <c r="BU615" s="42">
        <v>293</v>
      </c>
      <c r="BV615" s="42">
        <v>157</v>
      </c>
      <c r="BW615" s="42">
        <v>130</v>
      </c>
      <c r="BX615" s="42">
        <v>141</v>
      </c>
      <c r="BY615" s="42">
        <v>201</v>
      </c>
      <c r="BZ615" s="1">
        <v>391</v>
      </c>
      <c r="CA615" s="1">
        <v>284</v>
      </c>
      <c r="CB615" s="21">
        <f t="shared" si="406"/>
        <v>0.57925925925925925</v>
      </c>
      <c r="CC615" s="4">
        <v>6.13</v>
      </c>
      <c r="CD615" s="45">
        <f t="shared" si="407"/>
        <v>9.2474272079154787</v>
      </c>
      <c r="CE615" s="26">
        <f t="shared" si="408"/>
        <v>2.1821836192663842</v>
      </c>
      <c r="CF615" s="26">
        <f t="shared" si="409"/>
        <v>2.1534706769076157</v>
      </c>
      <c r="CG615" s="26">
        <f t="shared" si="410"/>
        <v>29.746608283683869</v>
      </c>
      <c r="CH615" s="26">
        <f t="shared" si="411"/>
        <v>28.425812935180531</v>
      </c>
      <c r="CI615" s="26">
        <f t="shared" si="412"/>
        <v>56.708061158567219</v>
      </c>
      <c r="CJ615" s="26">
        <f t="shared" si="413"/>
        <v>53.377359844950107</v>
      </c>
      <c r="CK615" s="16">
        <f t="shared" si="414"/>
        <v>10.581625265367549</v>
      </c>
      <c r="CL615" s="42">
        <v>76</v>
      </c>
      <c r="CM615" s="42">
        <v>75</v>
      </c>
      <c r="CN615" s="42">
        <v>960</v>
      </c>
      <c r="CO615" s="42">
        <v>915</v>
      </c>
      <c r="CP615" s="42">
        <v>399</v>
      </c>
      <c r="CQ615" s="42">
        <v>385</v>
      </c>
      <c r="CR615" s="42">
        <v>484</v>
      </c>
      <c r="CS615" s="42">
        <v>540</v>
      </c>
      <c r="CT615" s="1">
        <v>11</v>
      </c>
      <c r="CU615" s="1">
        <v>9</v>
      </c>
      <c r="CV615" s="42">
        <f t="shared" si="415"/>
        <v>-2</v>
      </c>
      <c r="CW615" s="26">
        <f t="shared" si="416"/>
        <v>0.80760288779217715</v>
      </c>
      <c r="CX615" s="26">
        <f t="shared" si="417"/>
        <v>0.6607659991026904</v>
      </c>
      <c r="CY615" s="26">
        <f t="shared" si="418"/>
        <v>-0.14683688868948674</v>
      </c>
      <c r="CZ615" s="13">
        <v>34</v>
      </c>
      <c r="DA615" s="13">
        <v>25</v>
      </c>
      <c r="DB615" s="27">
        <v>28.12</v>
      </c>
      <c r="DC615" s="27">
        <v>25.01</v>
      </c>
      <c r="DD615" s="27">
        <v>30.33</v>
      </c>
      <c r="DE615" s="27">
        <v>29.16</v>
      </c>
      <c r="DF615" s="13">
        <v>171</v>
      </c>
      <c r="DG615" s="13">
        <v>165</v>
      </c>
      <c r="DH615" s="21">
        <f t="shared" si="419"/>
        <v>0.5089285714285714</v>
      </c>
      <c r="DI615" s="42">
        <v>118</v>
      </c>
      <c r="DJ615" s="42">
        <v>57</v>
      </c>
      <c r="DK615" s="13">
        <v>19</v>
      </c>
      <c r="DL615" s="13">
        <v>1</v>
      </c>
      <c r="DM615" s="13">
        <v>0.153</v>
      </c>
      <c r="DN615" s="13">
        <v>2</v>
      </c>
      <c r="DO615" s="13">
        <v>0</v>
      </c>
      <c r="DP615" s="13">
        <v>1.7000000000000001E-2</v>
      </c>
      <c r="DQ615" s="13">
        <v>138</v>
      </c>
      <c r="DR615" s="46">
        <v>72</v>
      </c>
      <c r="DS615" s="13">
        <v>5</v>
      </c>
      <c r="DT615" s="13">
        <v>29</v>
      </c>
      <c r="DU615" s="13">
        <v>-0.17400000000000002</v>
      </c>
      <c r="DV615" s="13">
        <v>0</v>
      </c>
      <c r="DW615" s="13">
        <v>0</v>
      </c>
      <c r="DX615" s="13">
        <v>0</v>
      </c>
    </row>
    <row r="616" spans="1:128" ht="25.5" x14ac:dyDescent="0.2">
      <c r="A616" s="13" t="s">
        <v>262</v>
      </c>
      <c r="B616" s="13" t="s">
        <v>2219</v>
      </c>
      <c r="C616" s="39" t="s">
        <v>3651</v>
      </c>
      <c r="D616" s="1" t="s">
        <v>153</v>
      </c>
      <c r="E616" s="13" t="s">
        <v>129</v>
      </c>
      <c r="F616" s="13">
        <v>81</v>
      </c>
      <c r="G616" s="13">
        <v>14</v>
      </c>
      <c r="H616" s="13">
        <v>18</v>
      </c>
      <c r="I616" s="40">
        <f t="shared" si="378"/>
        <v>32</v>
      </c>
      <c r="J616" s="19">
        <f t="shared" si="379"/>
        <v>1.6150966674611749</v>
      </c>
      <c r="K616" s="1">
        <v>14</v>
      </c>
      <c r="L616" s="1">
        <v>9</v>
      </c>
      <c r="M616" s="1">
        <v>9</v>
      </c>
      <c r="N616" s="1">
        <v>144</v>
      </c>
      <c r="O616" s="1">
        <v>35</v>
      </c>
      <c r="P616" s="1">
        <v>62</v>
      </c>
      <c r="Q616" s="1">
        <v>139</v>
      </c>
      <c r="R616" s="15">
        <f t="shared" si="380"/>
        <v>9.7222222222222224E-2</v>
      </c>
      <c r="S616" s="15">
        <f t="shared" si="381"/>
        <v>5.8091286307053944E-2</v>
      </c>
      <c r="T616" s="16">
        <v>1188.7833333333001</v>
      </c>
      <c r="U616" s="16">
        <f t="shared" si="382"/>
        <v>14.676337448559261</v>
      </c>
      <c r="V616" s="16">
        <v>1123.3900000000001</v>
      </c>
      <c r="W616" s="16">
        <f t="shared" si="383"/>
        <v>13.869012345679014</v>
      </c>
      <c r="X616" s="16">
        <v>2778.78</v>
      </c>
      <c r="Y616" s="16">
        <f t="shared" si="384"/>
        <v>34.305925925925926</v>
      </c>
      <c r="Z616" s="21">
        <f t="shared" si="385"/>
        <v>0.28788853381579993</v>
      </c>
      <c r="AA616" s="20">
        <f t="shared" si="386"/>
        <v>120.27272727272727</v>
      </c>
      <c r="AB616">
        <v>19</v>
      </c>
      <c r="AC616" s="1">
        <v>156</v>
      </c>
      <c r="AD616" s="1">
        <v>118</v>
      </c>
      <c r="AE616" s="1">
        <v>26</v>
      </c>
      <c r="AF616" s="1">
        <v>34</v>
      </c>
      <c r="AG616" s="15">
        <f t="shared" si="387"/>
        <v>0.31818181818181818</v>
      </c>
      <c r="AH616" s="15">
        <f t="shared" si="388"/>
        <v>0.40909090909090912</v>
      </c>
      <c r="AI616" s="15">
        <f t="shared" si="389"/>
        <v>0.72727272727272729</v>
      </c>
      <c r="AJ616" s="1">
        <v>444</v>
      </c>
      <c r="AK616" s="21">
        <f t="shared" si="390"/>
        <v>0.39501779359430605</v>
      </c>
      <c r="AL616" s="1">
        <v>282</v>
      </c>
      <c r="AM616" s="21">
        <f t="shared" si="391"/>
        <v>0.25088967971530252</v>
      </c>
      <c r="AN616" s="1">
        <v>398</v>
      </c>
      <c r="AO616" s="21">
        <f t="shared" si="392"/>
        <v>0.35409252669039148</v>
      </c>
      <c r="AP616" s="21">
        <f t="shared" si="393"/>
        <v>0.61157024793388426</v>
      </c>
      <c r="AQ616" s="1">
        <v>14</v>
      </c>
      <c r="AR616" s="4">
        <v>10.91</v>
      </c>
      <c r="AS616" s="41">
        <v>459</v>
      </c>
      <c r="AT616" s="41">
        <v>397</v>
      </c>
      <c r="AU616" s="41">
        <v>415</v>
      </c>
      <c r="AV616" s="21">
        <f t="shared" si="394"/>
        <v>0.53621495327102808</v>
      </c>
      <c r="AW616" s="26">
        <v>17.5</v>
      </c>
      <c r="AX616" s="42">
        <v>6</v>
      </c>
      <c r="AY616" s="41">
        <v>0.10200000000000001</v>
      </c>
      <c r="AZ616" s="1">
        <v>11</v>
      </c>
      <c r="BA616" s="43">
        <v>7.8E-2</v>
      </c>
      <c r="BB616" s="16">
        <v>50.14</v>
      </c>
      <c r="BC616" s="26">
        <v>18.309999999999999</v>
      </c>
      <c r="BD616" s="43">
        <v>2.4660000000000002</v>
      </c>
      <c r="BE616" s="43">
        <v>3.3890000000000002</v>
      </c>
      <c r="BF616" s="16">
        <v>50.79</v>
      </c>
      <c r="BG616" s="21">
        <f t="shared" si="395"/>
        <v>7.4829931972789115E-2</v>
      </c>
      <c r="BH616" s="44">
        <f t="shared" si="396"/>
        <v>0.896484375</v>
      </c>
      <c r="BI616" s="42">
        <f t="shared" si="397"/>
        <v>971.31430697278915</v>
      </c>
      <c r="BJ616" s="21">
        <f t="shared" si="398"/>
        <v>-2.8685693027210885E-2</v>
      </c>
      <c r="BK616" s="26">
        <f t="shared" si="399"/>
        <v>2.3500298204541608</v>
      </c>
      <c r="BL616" s="26">
        <f t="shared" si="400"/>
        <v>2.83071773827433</v>
      </c>
      <c r="BM616" s="16">
        <f t="shared" si="401"/>
        <v>31.404943964251057</v>
      </c>
      <c r="BN616" s="16">
        <f t="shared" si="402"/>
        <v>27.345801547102965</v>
      </c>
      <c r="BO616" s="16">
        <f t="shared" si="403"/>
        <v>59.445072503760926</v>
      </c>
      <c r="BP616" s="16">
        <f t="shared" si="404"/>
        <v>48.763118774423837</v>
      </c>
      <c r="BQ616" s="16">
        <f t="shared" si="405"/>
        <v>10.681953729337089</v>
      </c>
      <c r="BR616" s="1">
        <v>44</v>
      </c>
      <c r="BS616" s="1">
        <v>53</v>
      </c>
      <c r="BT616" s="42">
        <v>544</v>
      </c>
      <c r="BU616" s="42">
        <v>459</v>
      </c>
      <c r="BV616" s="42">
        <v>233</v>
      </c>
      <c r="BW616" s="42">
        <v>178</v>
      </c>
      <c r="BX616" s="42">
        <v>223</v>
      </c>
      <c r="BY616" s="42">
        <v>292</v>
      </c>
      <c r="BZ616" s="1">
        <v>525</v>
      </c>
      <c r="CA616" s="1">
        <v>448</v>
      </c>
      <c r="CB616" s="21">
        <f t="shared" si="406"/>
        <v>0.53956834532374098</v>
      </c>
      <c r="CC616" s="4">
        <v>3.72</v>
      </c>
      <c r="CD616" s="45">
        <f t="shared" si="407"/>
        <v>4.6032677789238665</v>
      </c>
      <c r="CE616" s="26">
        <f t="shared" si="408"/>
        <v>2.0080754863645196</v>
      </c>
      <c r="CF616" s="26">
        <f t="shared" si="409"/>
        <v>2.483104096042148</v>
      </c>
      <c r="CG616" s="26">
        <f t="shared" si="410"/>
        <v>28.631269837842506</v>
      </c>
      <c r="CH616" s="26">
        <f t="shared" si="411"/>
        <v>28.588085418780899</v>
      </c>
      <c r="CI616" s="26">
        <f t="shared" si="412"/>
        <v>55.038542094012477</v>
      </c>
      <c r="CJ616" s="26">
        <f t="shared" si="413"/>
        <v>53.289573122017572</v>
      </c>
      <c r="CK616" s="16">
        <f t="shared" si="414"/>
        <v>8.932984757342183</v>
      </c>
      <c r="CL616" s="42">
        <v>93</v>
      </c>
      <c r="CM616" s="42">
        <v>115</v>
      </c>
      <c r="CN616" s="42">
        <v>1233</v>
      </c>
      <c r="CO616" s="42">
        <v>1209</v>
      </c>
      <c r="CP616" s="42">
        <v>523</v>
      </c>
      <c r="CQ616" s="42">
        <v>486</v>
      </c>
      <c r="CR616" s="42">
        <v>658</v>
      </c>
      <c r="CS616" s="42">
        <v>700</v>
      </c>
      <c r="CT616" s="1">
        <v>17</v>
      </c>
      <c r="CU616" s="1">
        <v>12</v>
      </c>
      <c r="CV616" s="42">
        <f t="shared" si="415"/>
        <v>-5</v>
      </c>
      <c r="CW616" s="26">
        <f t="shared" si="416"/>
        <v>0.85802010458874911</v>
      </c>
      <c r="CX616" s="26">
        <f t="shared" si="417"/>
        <v>0.6056612502979406</v>
      </c>
      <c r="CY616" s="26">
        <f t="shared" si="418"/>
        <v>-0.25235885429080857</v>
      </c>
      <c r="CZ616" s="13">
        <v>46</v>
      </c>
      <c r="DA616" s="13">
        <v>40</v>
      </c>
      <c r="DB616" s="27">
        <v>40.11</v>
      </c>
      <c r="DC616" s="27">
        <v>42.79</v>
      </c>
      <c r="DD616" s="27">
        <v>40.94</v>
      </c>
      <c r="DE616" s="27">
        <v>42.35</v>
      </c>
      <c r="DF616" s="13">
        <v>2</v>
      </c>
      <c r="DG616" s="13">
        <v>8</v>
      </c>
      <c r="DH616" s="21">
        <f t="shared" si="419"/>
        <v>0.2</v>
      </c>
      <c r="DI616" s="42">
        <v>8</v>
      </c>
      <c r="DJ616" s="42">
        <v>2</v>
      </c>
      <c r="DK616" s="13">
        <v>0</v>
      </c>
      <c r="DL616" s="13">
        <v>0</v>
      </c>
      <c r="DM616" s="13">
        <v>0</v>
      </c>
      <c r="DN616" s="13">
        <v>0</v>
      </c>
      <c r="DO616" s="13">
        <v>0</v>
      </c>
      <c r="DP616" s="13">
        <v>0</v>
      </c>
      <c r="DQ616" s="13">
        <v>1</v>
      </c>
      <c r="DR616" s="46">
        <v>0</v>
      </c>
      <c r="DS616" s="13">
        <v>0</v>
      </c>
      <c r="DT616" s="13">
        <v>0</v>
      </c>
      <c r="DU616" s="13">
        <v>0</v>
      </c>
      <c r="DV616" s="13">
        <v>0</v>
      </c>
      <c r="DW616" s="13">
        <v>0</v>
      </c>
      <c r="DX616" s="13">
        <v>0</v>
      </c>
    </row>
    <row r="617" spans="1:128" ht="25.5" x14ac:dyDescent="0.2">
      <c r="A617" s="13" t="s">
        <v>2222</v>
      </c>
      <c r="B617" s="13" t="s">
        <v>2223</v>
      </c>
      <c r="C617" s="39" t="s">
        <v>3652</v>
      </c>
      <c r="D617" s="1" t="s">
        <v>334</v>
      </c>
      <c r="E617" s="13" t="s">
        <v>154</v>
      </c>
      <c r="F617" s="13">
        <v>67</v>
      </c>
      <c r="G617" s="13">
        <v>29</v>
      </c>
      <c r="H617" s="13">
        <v>19</v>
      </c>
      <c r="I617" s="40">
        <f t="shared" si="378"/>
        <v>48</v>
      </c>
      <c r="J617" s="19">
        <f t="shared" si="379"/>
        <v>2.8523323759532535</v>
      </c>
      <c r="K617" s="1">
        <v>22</v>
      </c>
      <c r="L617" s="1">
        <v>9</v>
      </c>
      <c r="M617" s="1">
        <v>6</v>
      </c>
      <c r="N617" s="1">
        <v>139</v>
      </c>
      <c r="O617" s="1">
        <v>61</v>
      </c>
      <c r="P617" s="1">
        <v>65</v>
      </c>
      <c r="Q617" s="1">
        <v>156</v>
      </c>
      <c r="R617" s="15">
        <f t="shared" si="380"/>
        <v>0.20863309352517986</v>
      </c>
      <c r="S617" s="15">
        <f t="shared" si="381"/>
        <v>0.10943396226415095</v>
      </c>
      <c r="T617" s="16">
        <v>1009.7</v>
      </c>
      <c r="U617" s="16">
        <f t="shared" si="382"/>
        <v>15.070149253731344</v>
      </c>
      <c r="V617" s="16">
        <v>946.22</v>
      </c>
      <c r="W617" s="16">
        <f t="shared" si="383"/>
        <v>14.12268656716418</v>
      </c>
      <c r="X617" s="16">
        <v>2264.5700000000002</v>
      </c>
      <c r="Y617" s="16">
        <f t="shared" si="384"/>
        <v>33.799552238805973</v>
      </c>
      <c r="Z617" s="21">
        <f t="shared" si="385"/>
        <v>0.29470005824111822</v>
      </c>
      <c r="AA617" s="20">
        <f t="shared" si="386"/>
        <v>83.16</v>
      </c>
      <c r="AB617">
        <v>24</v>
      </c>
      <c r="AC617" s="1">
        <v>57</v>
      </c>
      <c r="AD617" s="1">
        <v>79</v>
      </c>
      <c r="AE617" s="1">
        <v>35</v>
      </c>
      <c r="AF617" s="1">
        <v>21</v>
      </c>
      <c r="AG617" s="15">
        <f t="shared" si="387"/>
        <v>0.57999999999999996</v>
      </c>
      <c r="AH617" s="15">
        <f t="shared" si="388"/>
        <v>0.3</v>
      </c>
      <c r="AI617" s="15">
        <f t="shared" si="389"/>
        <v>0.87999999999999989</v>
      </c>
      <c r="AJ617" s="1">
        <v>313</v>
      </c>
      <c r="AK617" s="21">
        <f t="shared" si="390"/>
        <v>0.33692142088266952</v>
      </c>
      <c r="AL617" s="1">
        <v>295</v>
      </c>
      <c r="AM617" s="21">
        <f t="shared" si="391"/>
        <v>0.31754574811625402</v>
      </c>
      <c r="AN617" s="1">
        <v>321</v>
      </c>
      <c r="AO617" s="21">
        <f t="shared" si="392"/>
        <v>0.3455328310010764</v>
      </c>
      <c r="AP617" s="21">
        <f t="shared" si="393"/>
        <v>0.51480263157894735</v>
      </c>
      <c r="AQ617" s="1">
        <v>12</v>
      </c>
      <c r="AR617" s="4">
        <v>2.5499999999999998</v>
      </c>
      <c r="AS617" s="41">
        <v>392</v>
      </c>
      <c r="AT617" s="41">
        <v>345</v>
      </c>
      <c r="AU617" s="41">
        <v>353</v>
      </c>
      <c r="AV617" s="21">
        <f t="shared" si="394"/>
        <v>0.53188602442333788</v>
      </c>
      <c r="AW617" s="26">
        <v>17.79</v>
      </c>
      <c r="AX617" s="42">
        <v>2</v>
      </c>
      <c r="AY617" s="41">
        <v>0.23100000000000001</v>
      </c>
      <c r="AZ617" s="1">
        <v>8</v>
      </c>
      <c r="BA617" s="43">
        <v>-0.14300000000000002</v>
      </c>
      <c r="BB617" s="16">
        <v>50.16</v>
      </c>
      <c r="BC617" s="26">
        <v>18.12</v>
      </c>
      <c r="BD617" s="43">
        <v>0.41</v>
      </c>
      <c r="BE617" s="43">
        <v>2.5540000000000003</v>
      </c>
      <c r="BF617" s="16">
        <v>50.51</v>
      </c>
      <c r="BG617" s="21">
        <f t="shared" si="395"/>
        <v>0.10822510822510822</v>
      </c>
      <c r="BH617" s="44">
        <f t="shared" si="396"/>
        <v>0.90574712643678157</v>
      </c>
      <c r="BI617" s="42">
        <f t="shared" si="397"/>
        <v>1013.9722346618897</v>
      </c>
      <c r="BJ617" s="21">
        <f t="shared" si="398"/>
        <v>1.3972234661889793E-2</v>
      </c>
      <c r="BK617" s="26">
        <f t="shared" si="399"/>
        <v>3.1705100293800594</v>
      </c>
      <c r="BL617" s="26">
        <f t="shared" si="400"/>
        <v>2.5998182240916488</v>
      </c>
      <c r="BM617" s="16">
        <f t="shared" si="401"/>
        <v>29.295512671471748</v>
      </c>
      <c r="BN617" s="16">
        <f t="shared" si="402"/>
        <v>27.583437255606519</v>
      </c>
      <c r="BO617" s="16">
        <f t="shared" si="403"/>
        <v>56.37166832237746</v>
      </c>
      <c r="BP617" s="16">
        <f t="shared" si="404"/>
        <v>54.088901101223819</v>
      </c>
      <c r="BQ617" s="16">
        <f t="shared" si="405"/>
        <v>2.2827672211536409</v>
      </c>
      <c r="BR617" s="1">
        <v>50</v>
      </c>
      <c r="BS617" s="1">
        <v>41</v>
      </c>
      <c r="BT617" s="42">
        <v>412</v>
      </c>
      <c r="BU617" s="42">
        <v>394</v>
      </c>
      <c r="BV617" s="42">
        <v>213</v>
      </c>
      <c r="BW617" s="42">
        <v>176</v>
      </c>
      <c r="BX617" s="42">
        <v>242</v>
      </c>
      <c r="BY617" s="42">
        <v>214</v>
      </c>
      <c r="BZ617" s="1">
        <v>445</v>
      </c>
      <c r="CA617" s="1">
        <v>368</v>
      </c>
      <c r="CB617" s="21">
        <f t="shared" si="406"/>
        <v>0.54735547355473557</v>
      </c>
      <c r="CC617" s="4">
        <v>3.55</v>
      </c>
      <c r="CD617" s="45">
        <f t="shared" si="407"/>
        <v>-0.85949593674109614</v>
      </c>
      <c r="CE617" s="26">
        <f t="shared" si="408"/>
        <v>2.252083176938668</v>
      </c>
      <c r="CF617" s="26">
        <f t="shared" si="409"/>
        <v>2.3315684655365034</v>
      </c>
      <c r="CG617" s="26">
        <f t="shared" si="410"/>
        <v>28.164287259832989</v>
      </c>
      <c r="CH617" s="26">
        <f t="shared" si="411"/>
        <v>28.455733318025054</v>
      </c>
      <c r="CI617" s="26">
        <f t="shared" si="412"/>
        <v>54.685878555310715</v>
      </c>
      <c r="CJ617" s="26">
        <f t="shared" si="413"/>
        <v>53.175658071951844</v>
      </c>
      <c r="CK617" s="16">
        <f t="shared" si="414"/>
        <v>0.77254673779476946</v>
      </c>
      <c r="CL617" s="42">
        <v>85</v>
      </c>
      <c r="CM617" s="42">
        <v>88</v>
      </c>
      <c r="CN617" s="42">
        <v>978</v>
      </c>
      <c r="CO617" s="42">
        <v>986</v>
      </c>
      <c r="CP617" s="42">
        <v>487</v>
      </c>
      <c r="CQ617" s="42">
        <v>438</v>
      </c>
      <c r="CR617" s="42">
        <v>495</v>
      </c>
      <c r="CS617" s="42">
        <v>514</v>
      </c>
      <c r="CT617" s="1">
        <v>12</v>
      </c>
      <c r="CU617" s="1">
        <v>16</v>
      </c>
      <c r="CV617" s="42">
        <f t="shared" si="415"/>
        <v>4</v>
      </c>
      <c r="CW617" s="26">
        <f t="shared" si="416"/>
        <v>0.71308309398831338</v>
      </c>
      <c r="CX617" s="26">
        <f t="shared" si="417"/>
        <v>0.95077745865108432</v>
      </c>
      <c r="CY617" s="26">
        <f t="shared" si="418"/>
        <v>0.23769436466277108</v>
      </c>
      <c r="CZ617" s="13">
        <v>40</v>
      </c>
      <c r="DA617" s="13">
        <v>33</v>
      </c>
      <c r="DB617" s="27">
        <v>36.19</v>
      </c>
      <c r="DC617" s="27">
        <v>35.57</v>
      </c>
      <c r="DD617" s="27">
        <v>36.659999999999997</v>
      </c>
      <c r="DE617" s="27">
        <v>35.57</v>
      </c>
      <c r="DF617" s="13">
        <v>3</v>
      </c>
      <c r="DG617" s="13">
        <v>6</v>
      </c>
      <c r="DH617" s="21">
        <f t="shared" si="419"/>
        <v>0.33333333333333331</v>
      </c>
      <c r="DI617" s="42">
        <v>5</v>
      </c>
      <c r="DJ617" s="42">
        <v>2</v>
      </c>
      <c r="DK617" s="13">
        <v>0</v>
      </c>
      <c r="DL617" s="13">
        <v>0</v>
      </c>
      <c r="DM617" s="13">
        <v>0</v>
      </c>
      <c r="DN617" s="13">
        <v>0</v>
      </c>
      <c r="DO617" s="13">
        <v>0</v>
      </c>
      <c r="DP617" s="13">
        <v>0</v>
      </c>
      <c r="DQ617" s="13">
        <v>2</v>
      </c>
      <c r="DR617" s="46">
        <v>0</v>
      </c>
      <c r="DS617" s="13">
        <v>0</v>
      </c>
      <c r="DT617" s="13">
        <v>0</v>
      </c>
      <c r="DU617" s="13">
        <v>0</v>
      </c>
      <c r="DV617" s="13">
        <v>0</v>
      </c>
      <c r="DW617" s="13">
        <v>0</v>
      </c>
      <c r="DX617" s="13">
        <v>0</v>
      </c>
    </row>
    <row r="618" spans="1:128" ht="25.5" x14ac:dyDescent="0.2">
      <c r="A618" s="13" t="s">
        <v>407</v>
      </c>
      <c r="B618" s="13" t="s">
        <v>2225</v>
      </c>
      <c r="C618" s="39" t="s">
        <v>3653</v>
      </c>
      <c r="D618" s="13" t="s">
        <v>302</v>
      </c>
      <c r="E618" s="13" t="s">
        <v>173</v>
      </c>
      <c r="F618" s="13">
        <v>33</v>
      </c>
      <c r="G618" s="13">
        <v>0</v>
      </c>
      <c r="H618" s="13">
        <v>3</v>
      </c>
      <c r="I618" s="40">
        <f t="shared" si="378"/>
        <v>3</v>
      </c>
      <c r="J618" s="19">
        <f t="shared" si="379"/>
        <v>0.35687142715529568</v>
      </c>
      <c r="K618" s="1">
        <v>0</v>
      </c>
      <c r="L618" s="1">
        <v>0</v>
      </c>
      <c r="M618" s="1">
        <v>3</v>
      </c>
      <c r="N618" s="1">
        <v>28</v>
      </c>
      <c r="O618" s="1">
        <v>8</v>
      </c>
      <c r="P618" s="1">
        <v>20</v>
      </c>
      <c r="Q618" s="1">
        <v>11</v>
      </c>
      <c r="R618" s="15">
        <f t="shared" si="380"/>
        <v>0</v>
      </c>
      <c r="S618" s="15">
        <f t="shared" si="381"/>
        <v>0</v>
      </c>
      <c r="T618" s="16">
        <v>504.38333333330002</v>
      </c>
      <c r="U618" s="16">
        <f t="shared" si="382"/>
        <v>15.284343434342425</v>
      </c>
      <c r="V618" s="16">
        <v>487.38</v>
      </c>
      <c r="W618" s="16">
        <f t="shared" si="383"/>
        <v>14.769090909090909</v>
      </c>
      <c r="X618" s="16">
        <v>1139.17</v>
      </c>
      <c r="Y618" s="16">
        <f t="shared" si="384"/>
        <v>34.520303030303033</v>
      </c>
      <c r="Z618" s="21">
        <f t="shared" si="385"/>
        <v>0.2996403430573914</v>
      </c>
      <c r="AA618" s="20">
        <f t="shared" si="386"/>
        <v>0</v>
      </c>
      <c r="AB618">
        <v>31</v>
      </c>
      <c r="AC618" s="1">
        <v>75</v>
      </c>
      <c r="AD618" s="1">
        <v>60</v>
      </c>
      <c r="AE618" s="1">
        <v>12</v>
      </c>
      <c r="AF618" s="1">
        <v>4</v>
      </c>
      <c r="AG618" s="15">
        <f t="shared" si="387"/>
        <v>0</v>
      </c>
      <c r="AH618" s="15">
        <f t="shared" si="388"/>
        <v>0.2</v>
      </c>
      <c r="AI618" s="15">
        <f t="shared" si="389"/>
        <v>0.2</v>
      </c>
      <c r="AJ618" s="1">
        <v>154</v>
      </c>
      <c r="AK618" s="21">
        <f t="shared" si="390"/>
        <v>0.34920634920634919</v>
      </c>
      <c r="AL618" s="1">
        <v>134</v>
      </c>
      <c r="AM618" s="21">
        <f t="shared" si="391"/>
        <v>0.30385487528344673</v>
      </c>
      <c r="AN618" s="1">
        <v>153</v>
      </c>
      <c r="AO618" s="21">
        <f t="shared" si="392"/>
        <v>0.34693877551020408</v>
      </c>
      <c r="AP618" s="21">
        <f t="shared" si="393"/>
        <v>0.53472222222222221</v>
      </c>
      <c r="AQ618" s="1">
        <v>6</v>
      </c>
      <c r="AR618" s="4">
        <v>3.54</v>
      </c>
      <c r="AS618" s="41">
        <v>157</v>
      </c>
      <c r="AT618" s="41">
        <v>153</v>
      </c>
      <c r="AU618" s="41">
        <v>152</v>
      </c>
      <c r="AV618" s="21">
        <f t="shared" si="394"/>
        <v>0.50645161290322582</v>
      </c>
      <c r="AW618" s="26">
        <v>16.989999999999998</v>
      </c>
      <c r="AX618" s="42">
        <v>8</v>
      </c>
      <c r="AY618" s="41">
        <v>0.312</v>
      </c>
      <c r="AZ618" s="1">
        <v>5</v>
      </c>
      <c r="BA618" s="43">
        <v>1.4350000000000001</v>
      </c>
      <c r="BB618" s="16">
        <v>50.23</v>
      </c>
      <c r="BC618" s="26">
        <v>16.12</v>
      </c>
      <c r="BD618" s="43">
        <v>-0.54400000000000004</v>
      </c>
      <c r="BE618" s="43">
        <v>1.3660000000000001</v>
      </c>
      <c r="BF618" s="16">
        <v>50.72</v>
      </c>
      <c r="BG618" s="21">
        <f t="shared" si="395"/>
        <v>6.9444444444444448E-2</v>
      </c>
      <c r="BH618" s="44">
        <f t="shared" si="396"/>
        <v>0.92561983471074383</v>
      </c>
      <c r="BI618" s="42">
        <f t="shared" si="397"/>
        <v>995.06427915518827</v>
      </c>
      <c r="BJ618" s="21">
        <f t="shared" si="398"/>
        <v>-4.9357208448117251E-3</v>
      </c>
      <c r="BK618" s="26">
        <f t="shared" si="399"/>
        <v>1.8466083959128401</v>
      </c>
      <c r="BL618" s="26">
        <f t="shared" si="400"/>
        <v>2.2159300750954078</v>
      </c>
      <c r="BM618" s="16">
        <f t="shared" si="401"/>
        <v>26.591160901144896</v>
      </c>
      <c r="BN618" s="16">
        <f t="shared" si="402"/>
        <v>29.791948787393821</v>
      </c>
      <c r="BO618" s="16">
        <f t="shared" si="403"/>
        <v>51.212606179982764</v>
      </c>
      <c r="BP618" s="16">
        <f t="shared" si="404"/>
        <v>55.27514465099101</v>
      </c>
      <c r="BQ618" s="16">
        <f t="shared" si="405"/>
        <v>-4.0625384710082457</v>
      </c>
      <c r="BR618" s="1">
        <v>15</v>
      </c>
      <c r="BS618" s="1">
        <v>18</v>
      </c>
      <c r="BT618" s="42">
        <v>201</v>
      </c>
      <c r="BU618" s="42">
        <v>224</v>
      </c>
      <c r="BV618" s="42">
        <v>87</v>
      </c>
      <c r="BW618" s="42">
        <v>113</v>
      </c>
      <c r="BX618" s="42">
        <v>94</v>
      </c>
      <c r="BY618" s="42">
        <v>113</v>
      </c>
      <c r="BZ618" s="1">
        <v>184</v>
      </c>
      <c r="CA618" s="1">
        <v>210</v>
      </c>
      <c r="CB618" s="21">
        <f t="shared" si="406"/>
        <v>0.46700507614213199</v>
      </c>
      <c r="CC618" s="4">
        <v>-2.61</v>
      </c>
      <c r="CD618" s="45">
        <f t="shared" si="407"/>
        <v>-4.9168718043415769</v>
      </c>
      <c r="CE618" s="26">
        <f t="shared" si="408"/>
        <v>2.5808263911444294</v>
      </c>
      <c r="CF618" s="26">
        <f t="shared" si="409"/>
        <v>2.0541271276455664</v>
      </c>
      <c r="CG618" s="26">
        <f t="shared" si="410"/>
        <v>29.126469271487132</v>
      </c>
      <c r="CH618" s="26">
        <f t="shared" si="411"/>
        <v>28.389090302588723</v>
      </c>
      <c r="CI618" s="26">
        <f t="shared" si="412"/>
        <v>51.195168412089501</v>
      </c>
      <c r="CJ618" s="26">
        <f t="shared" si="413"/>
        <v>50.77380900129041</v>
      </c>
      <c r="CK618" s="16">
        <f t="shared" si="414"/>
        <v>-4.4838978818073372</v>
      </c>
      <c r="CL618" s="42">
        <v>49</v>
      </c>
      <c r="CM618" s="42">
        <v>39</v>
      </c>
      <c r="CN618" s="42">
        <v>504</v>
      </c>
      <c r="CO618" s="42">
        <v>500</v>
      </c>
      <c r="CP618" s="42">
        <v>180</v>
      </c>
      <c r="CQ618" s="42">
        <v>191</v>
      </c>
      <c r="CR618" s="42">
        <v>234</v>
      </c>
      <c r="CS618" s="42">
        <v>239</v>
      </c>
      <c r="CT618" s="1">
        <v>6</v>
      </c>
      <c r="CU618" s="1">
        <v>2</v>
      </c>
      <c r="CV618" s="42">
        <f t="shared" si="415"/>
        <v>-4</v>
      </c>
      <c r="CW618" s="26">
        <f t="shared" si="416"/>
        <v>0.71374285431059137</v>
      </c>
      <c r="CX618" s="26">
        <f t="shared" si="417"/>
        <v>0.2379142847701971</v>
      </c>
      <c r="CY618" s="26">
        <f t="shared" si="418"/>
        <v>-0.47582856954039421</v>
      </c>
      <c r="CZ618" s="13">
        <v>17</v>
      </c>
      <c r="DA618" s="13">
        <v>19</v>
      </c>
      <c r="DB618" s="27">
        <v>17.75</v>
      </c>
      <c r="DC618" s="27">
        <v>18.97</v>
      </c>
      <c r="DD618" s="27">
        <v>17.59</v>
      </c>
      <c r="DE618" s="27">
        <v>16.940000000000001</v>
      </c>
      <c r="DF618" s="1"/>
      <c r="DG618" s="1"/>
      <c r="DH618" s="21" t="str">
        <f t="shared" si="419"/>
        <v xml:space="preserve"> </v>
      </c>
      <c r="DI618" s="42"/>
      <c r="DJ618" s="42"/>
      <c r="DK618" s="1"/>
      <c r="DL618" s="1"/>
      <c r="DM618" s="1"/>
      <c r="DN618" s="1"/>
      <c r="DO618" s="1"/>
      <c r="DP618" s="1"/>
      <c r="DQ618" s="1"/>
      <c r="DR618" s="42"/>
      <c r="DS618" s="1"/>
      <c r="DT618" s="1"/>
      <c r="DU618" s="1"/>
      <c r="DV618" s="1"/>
      <c r="DW618" s="1"/>
      <c r="DX618" s="13"/>
    </row>
    <row r="619" spans="1:128" x14ac:dyDescent="0.2">
      <c r="A619" s="13" t="s">
        <v>672</v>
      </c>
      <c r="B619" s="13" t="s">
        <v>2226</v>
      </c>
      <c r="C619" s="39" t="s">
        <v>3654</v>
      </c>
      <c r="D619" s="1" t="s">
        <v>214</v>
      </c>
      <c r="E619" s="13" t="s">
        <v>173</v>
      </c>
      <c r="F619" s="13">
        <v>78</v>
      </c>
      <c r="G619" s="13">
        <v>6</v>
      </c>
      <c r="H619" s="13">
        <v>11</v>
      </c>
      <c r="I619" s="40">
        <f t="shared" si="378"/>
        <v>17</v>
      </c>
      <c r="J619" s="19">
        <f t="shared" si="379"/>
        <v>0.71632567067748287</v>
      </c>
      <c r="K619" s="1">
        <v>7</v>
      </c>
      <c r="L619" s="1">
        <v>6</v>
      </c>
      <c r="M619" s="1">
        <v>3</v>
      </c>
      <c r="N619" s="1">
        <v>100</v>
      </c>
      <c r="O619" s="1">
        <v>48</v>
      </c>
      <c r="P619" s="1">
        <v>88</v>
      </c>
      <c r="Q619" s="1">
        <v>54</v>
      </c>
      <c r="R619" s="15">
        <f t="shared" si="380"/>
        <v>0.06</v>
      </c>
      <c r="S619" s="15">
        <f t="shared" si="381"/>
        <v>2.5423728813559324E-2</v>
      </c>
      <c r="T619" s="16">
        <v>1423.9333333333</v>
      </c>
      <c r="U619" s="16">
        <f t="shared" si="382"/>
        <v>18.255555555555127</v>
      </c>
      <c r="V619" s="16">
        <v>1372.94</v>
      </c>
      <c r="W619" s="16">
        <f t="shared" si="383"/>
        <v>17.601794871794873</v>
      </c>
      <c r="X619" s="16">
        <v>2437.19</v>
      </c>
      <c r="Y619" s="16">
        <f t="shared" si="384"/>
        <v>31.246025641025643</v>
      </c>
      <c r="Z619" s="21">
        <f t="shared" si="385"/>
        <v>0.36033941099122602</v>
      </c>
      <c r="AA619" s="20">
        <f t="shared" si="386"/>
        <v>91.945945945945951</v>
      </c>
      <c r="AB619">
        <v>96</v>
      </c>
      <c r="AC619" s="1">
        <v>132</v>
      </c>
      <c r="AD619" s="1">
        <v>117</v>
      </c>
      <c r="AE619" s="1">
        <v>70</v>
      </c>
      <c r="AF619" s="1">
        <v>37</v>
      </c>
      <c r="AG619" s="15">
        <f t="shared" si="387"/>
        <v>0.16216216216216217</v>
      </c>
      <c r="AH619" s="15">
        <f t="shared" si="388"/>
        <v>0.24324324324324326</v>
      </c>
      <c r="AI619" s="15">
        <f t="shared" si="389"/>
        <v>0.40540540540540543</v>
      </c>
      <c r="AJ619" s="1">
        <v>337</v>
      </c>
      <c r="AK619" s="21">
        <f t="shared" si="390"/>
        <v>0.26874003189792661</v>
      </c>
      <c r="AL619" s="1">
        <v>456</v>
      </c>
      <c r="AM619" s="21">
        <f t="shared" si="391"/>
        <v>0.36363636363636365</v>
      </c>
      <c r="AN619" s="1">
        <v>461</v>
      </c>
      <c r="AO619" s="21">
        <f t="shared" si="392"/>
        <v>0.36762360446570974</v>
      </c>
      <c r="AP619" s="21">
        <f t="shared" si="393"/>
        <v>0.42496847414880201</v>
      </c>
      <c r="AQ619" s="1">
        <v>1</v>
      </c>
      <c r="AR619" s="4">
        <v>-9.2799999999999994</v>
      </c>
      <c r="AS619" s="41">
        <v>479</v>
      </c>
      <c r="AT619" s="41">
        <v>525</v>
      </c>
      <c r="AU619" s="41">
        <v>452</v>
      </c>
      <c r="AV619" s="21">
        <f t="shared" si="394"/>
        <v>0.47709163346613548</v>
      </c>
      <c r="AW619" s="26">
        <v>17.41</v>
      </c>
      <c r="AX619" s="42">
        <v>3</v>
      </c>
      <c r="AY619" s="41">
        <v>0.53600000000000003</v>
      </c>
      <c r="AZ619" s="1">
        <v>3</v>
      </c>
      <c r="BA619" s="43">
        <v>0.78200000000000003</v>
      </c>
      <c r="BB619" s="16">
        <v>50.44</v>
      </c>
      <c r="BC619" s="26">
        <v>16.78</v>
      </c>
      <c r="BD619" s="43">
        <v>-0.32300000000000001</v>
      </c>
      <c r="BE619" s="43">
        <v>-3.4710000000000001</v>
      </c>
      <c r="BF619" s="16">
        <v>47.25</v>
      </c>
      <c r="BG619" s="21">
        <f t="shared" si="395"/>
        <v>6.5255731922398585E-2</v>
      </c>
      <c r="BH619" s="44">
        <f t="shared" si="396"/>
        <v>0.90883190883190879</v>
      </c>
      <c r="BI619" s="42">
        <f t="shared" si="397"/>
        <v>974.08764075430736</v>
      </c>
      <c r="BJ619" s="21">
        <f t="shared" si="398"/>
        <v>-2.5912359245692629E-2</v>
      </c>
      <c r="BK619" s="26">
        <f t="shared" si="399"/>
        <v>1.6169679665535275</v>
      </c>
      <c r="BL619" s="26">
        <f t="shared" si="400"/>
        <v>2.7969175637682637</v>
      </c>
      <c r="BM619" s="16">
        <f t="shared" si="401"/>
        <v>24.778941541509461</v>
      </c>
      <c r="BN619" s="16">
        <f t="shared" si="402"/>
        <v>30.678689527583142</v>
      </c>
      <c r="BO619" s="16">
        <f t="shared" si="403"/>
        <v>51.262254723440201</v>
      </c>
      <c r="BP619" s="16">
        <f t="shared" si="404"/>
        <v>56.987195361778376</v>
      </c>
      <c r="BQ619" s="16">
        <f t="shared" si="405"/>
        <v>-5.7249406383381753</v>
      </c>
      <c r="BR619" s="1">
        <v>37</v>
      </c>
      <c r="BS619" s="1">
        <v>64</v>
      </c>
      <c r="BT619" s="42">
        <v>530</v>
      </c>
      <c r="BU619" s="42">
        <v>638</v>
      </c>
      <c r="BV619" s="42">
        <v>260</v>
      </c>
      <c r="BW619" s="42">
        <v>258</v>
      </c>
      <c r="BX619" s="42">
        <v>344</v>
      </c>
      <c r="BY619" s="42">
        <v>346</v>
      </c>
      <c r="BZ619" s="1">
        <v>516</v>
      </c>
      <c r="CA619" s="1">
        <v>622</v>
      </c>
      <c r="CB619" s="21">
        <f t="shared" si="406"/>
        <v>0.45342706502636204</v>
      </c>
      <c r="CC619" s="4">
        <v>-0.41</v>
      </c>
      <c r="CD619" s="45">
        <f t="shared" si="407"/>
        <v>0.23881598209057664</v>
      </c>
      <c r="CE619" s="26">
        <f t="shared" si="408"/>
        <v>2.2156664027014719</v>
      </c>
      <c r="CF619" s="26">
        <f t="shared" si="409"/>
        <v>2.6834181988273378</v>
      </c>
      <c r="CG619" s="26">
        <f t="shared" si="410"/>
        <v>28.434385501335552</v>
      </c>
      <c r="CH619" s="26">
        <f t="shared" si="411"/>
        <v>29.099085422145997</v>
      </c>
      <c r="CI619" s="26">
        <f t="shared" si="412"/>
        <v>54.333063897357206</v>
      </c>
      <c r="CJ619" s="26">
        <f t="shared" si="413"/>
        <v>57.656563501409408</v>
      </c>
      <c r="CK619" s="16">
        <f t="shared" si="414"/>
        <v>-2.4014410342859733</v>
      </c>
      <c r="CL619" s="42">
        <v>90</v>
      </c>
      <c r="CM619" s="42">
        <v>109</v>
      </c>
      <c r="CN619" s="42">
        <v>1065</v>
      </c>
      <c r="CO619" s="42">
        <v>1073</v>
      </c>
      <c r="CP619" s="42">
        <v>435</v>
      </c>
      <c r="CQ619" s="42">
        <v>505</v>
      </c>
      <c r="CR619" s="42">
        <v>655</v>
      </c>
      <c r="CS619" s="42">
        <v>617</v>
      </c>
      <c r="CT619" s="1">
        <v>14</v>
      </c>
      <c r="CU619" s="1">
        <v>4</v>
      </c>
      <c r="CV619" s="42">
        <f t="shared" si="415"/>
        <v>-10</v>
      </c>
      <c r="CW619" s="26">
        <f t="shared" si="416"/>
        <v>0.58991525820498603</v>
      </c>
      <c r="CX619" s="26">
        <f t="shared" si="417"/>
        <v>0.168547216629996</v>
      </c>
      <c r="CY619" s="26">
        <f t="shared" si="418"/>
        <v>-0.42136804157498997</v>
      </c>
      <c r="CZ619" s="13">
        <v>43</v>
      </c>
      <c r="DA619" s="13">
        <v>55</v>
      </c>
      <c r="DB619" s="27">
        <v>47.29</v>
      </c>
      <c r="DC619" s="27">
        <v>58.64</v>
      </c>
      <c r="DD619" s="27">
        <v>46.49</v>
      </c>
      <c r="DE619" s="27">
        <v>53.1</v>
      </c>
      <c r="DF619" s="1"/>
      <c r="DG619" s="1"/>
      <c r="DH619" s="21" t="str">
        <f t="shared" si="419"/>
        <v xml:space="preserve"> </v>
      </c>
      <c r="DI619" s="42"/>
      <c r="DJ619" s="42"/>
      <c r="DK619" s="1"/>
      <c r="DL619" s="1"/>
      <c r="DM619" s="1"/>
      <c r="DN619" s="1"/>
      <c r="DO619" s="1"/>
      <c r="DP619" s="1"/>
      <c r="DQ619" s="1"/>
      <c r="DR619" s="42"/>
      <c r="DS619" s="1"/>
      <c r="DT619" s="1"/>
      <c r="DU619" s="1"/>
      <c r="DV619" s="1"/>
      <c r="DW619" s="1"/>
      <c r="DX619" s="13"/>
    </row>
    <row r="620" spans="1:128" ht="25.5" x14ac:dyDescent="0.2">
      <c r="A620" s="13" t="s">
        <v>2230</v>
      </c>
      <c r="B620" s="13" t="s">
        <v>2231</v>
      </c>
      <c r="C620" s="39" t="s">
        <v>3655</v>
      </c>
      <c r="D620" s="1" t="s">
        <v>249</v>
      </c>
      <c r="E620" s="13" t="s">
        <v>173</v>
      </c>
      <c r="F620" s="13">
        <v>70</v>
      </c>
      <c r="G620" s="13">
        <v>1</v>
      </c>
      <c r="H620" s="13">
        <v>12</v>
      </c>
      <c r="I620" s="40">
        <f t="shared" si="378"/>
        <v>13</v>
      </c>
      <c r="J620" s="19">
        <f t="shared" si="379"/>
        <v>0.64079743681027035</v>
      </c>
      <c r="K620" s="1">
        <v>1</v>
      </c>
      <c r="L620" s="1">
        <v>6</v>
      </c>
      <c r="M620" s="1">
        <v>4</v>
      </c>
      <c r="N620" s="1">
        <v>79</v>
      </c>
      <c r="O620" s="1">
        <v>43</v>
      </c>
      <c r="P620" s="1">
        <v>43</v>
      </c>
      <c r="Q620" s="1">
        <v>48</v>
      </c>
      <c r="R620" s="15">
        <f t="shared" si="380"/>
        <v>1.2658227848101266E-2</v>
      </c>
      <c r="S620" s="15">
        <f t="shared" si="381"/>
        <v>6.0606060606060606E-3</v>
      </c>
      <c r="T620" s="16">
        <v>1217.2333333332999</v>
      </c>
      <c r="U620" s="16">
        <f t="shared" si="382"/>
        <v>17.38904761904714</v>
      </c>
      <c r="V620" s="16">
        <v>1118.8699999999999</v>
      </c>
      <c r="W620" s="16">
        <f t="shared" si="383"/>
        <v>15.983857142857142</v>
      </c>
      <c r="X620" s="16">
        <v>2166.4499999999998</v>
      </c>
      <c r="Y620" s="16">
        <f t="shared" si="384"/>
        <v>30.949285714285711</v>
      </c>
      <c r="Z620" s="21">
        <f t="shared" si="385"/>
        <v>0.34056652015633182</v>
      </c>
      <c r="AA620" s="20">
        <f t="shared" si="386"/>
        <v>65.52000000000001</v>
      </c>
      <c r="AB620">
        <v>86</v>
      </c>
      <c r="AC620" s="1">
        <v>135</v>
      </c>
      <c r="AD620" s="1">
        <v>82</v>
      </c>
      <c r="AE620" s="1">
        <v>22</v>
      </c>
      <c r="AF620" s="1">
        <v>18</v>
      </c>
      <c r="AG620" s="15">
        <f t="shared" si="387"/>
        <v>0.02</v>
      </c>
      <c r="AH620" s="15">
        <f t="shared" si="388"/>
        <v>0.2</v>
      </c>
      <c r="AI620" s="15">
        <f t="shared" si="389"/>
        <v>0.22</v>
      </c>
      <c r="AJ620" s="1">
        <v>328</v>
      </c>
      <c r="AK620" s="21">
        <f t="shared" si="390"/>
        <v>0.26177174780526735</v>
      </c>
      <c r="AL620" s="1">
        <v>444</v>
      </c>
      <c r="AM620" s="21">
        <f t="shared" si="391"/>
        <v>0.35434956105347165</v>
      </c>
      <c r="AN620" s="1">
        <v>481</v>
      </c>
      <c r="AO620" s="21">
        <f t="shared" si="392"/>
        <v>0.383878691141261</v>
      </c>
      <c r="AP620" s="21">
        <f t="shared" si="393"/>
        <v>0.42487046632124353</v>
      </c>
      <c r="AQ620" s="1">
        <v>2</v>
      </c>
      <c r="AR620" s="4">
        <v>-2.12</v>
      </c>
      <c r="AS620" s="41">
        <v>444</v>
      </c>
      <c r="AT620" s="41">
        <v>512</v>
      </c>
      <c r="AU620" s="41">
        <v>410</v>
      </c>
      <c r="AV620" s="21">
        <f t="shared" si="394"/>
        <v>0.46443514644351463</v>
      </c>
      <c r="AW620" s="26">
        <v>17.72</v>
      </c>
      <c r="AX620" s="42">
        <v>1</v>
      </c>
      <c r="AY620" s="41">
        <v>1.2410000000000001</v>
      </c>
      <c r="AZ620" s="1">
        <v>1</v>
      </c>
      <c r="BA620" s="43">
        <v>0.93500000000000005</v>
      </c>
      <c r="BB620" s="16">
        <v>50.31</v>
      </c>
      <c r="BC620" s="26">
        <v>17.05</v>
      </c>
      <c r="BD620" s="43">
        <v>5.2000000000000005E-2</v>
      </c>
      <c r="BE620" s="43">
        <v>-6.82</v>
      </c>
      <c r="BF620" s="16">
        <v>45.9</v>
      </c>
      <c r="BG620" s="21">
        <f t="shared" si="395"/>
        <v>9.1575091575091569E-2</v>
      </c>
      <c r="BH620" s="44">
        <f t="shared" si="396"/>
        <v>0.91467065868263475</v>
      </c>
      <c r="BI620" s="42">
        <f t="shared" si="397"/>
        <v>1006.2457502577263</v>
      </c>
      <c r="BJ620" s="21">
        <f t="shared" si="398"/>
        <v>6.2457502577263208E-3</v>
      </c>
      <c r="BK620" s="26">
        <f t="shared" si="399"/>
        <v>2.6812766451866619</v>
      </c>
      <c r="BL620" s="26">
        <f t="shared" si="400"/>
        <v>3.0566553755127943</v>
      </c>
      <c r="BM620" s="16">
        <f t="shared" si="401"/>
        <v>29.279540965438347</v>
      </c>
      <c r="BN620" s="16">
        <f t="shared" si="402"/>
        <v>35.821855979693801</v>
      </c>
      <c r="BO620" s="16">
        <f t="shared" si="403"/>
        <v>53.625532903733237</v>
      </c>
      <c r="BP620" s="16">
        <f t="shared" si="404"/>
        <v>64.940520346420954</v>
      </c>
      <c r="BQ620" s="16">
        <f t="shared" si="405"/>
        <v>-11.314987442687716</v>
      </c>
      <c r="BR620" s="1">
        <v>50</v>
      </c>
      <c r="BS620" s="1">
        <v>57</v>
      </c>
      <c r="BT620" s="42">
        <v>496</v>
      </c>
      <c r="BU620" s="42">
        <v>611</v>
      </c>
      <c r="BV620" s="42">
        <v>221</v>
      </c>
      <c r="BW620" s="42">
        <v>260</v>
      </c>
      <c r="BX620" s="42">
        <v>283</v>
      </c>
      <c r="BY620" s="42">
        <v>233</v>
      </c>
      <c r="BZ620" s="1">
        <v>526</v>
      </c>
      <c r="CA620" s="1">
        <v>692</v>
      </c>
      <c r="CB620" s="21">
        <f t="shared" si="406"/>
        <v>0.43185550082101809</v>
      </c>
      <c r="CC620" s="4">
        <v>-1.9500000000000002</v>
      </c>
      <c r="CD620" s="45">
        <f t="shared" si="407"/>
        <v>-1.8468786343975623</v>
      </c>
      <c r="CE620" s="26">
        <f t="shared" si="408"/>
        <v>2.021740635602022</v>
      </c>
      <c r="CF620" s="26">
        <f t="shared" si="409"/>
        <v>2.7418126428027421</v>
      </c>
      <c r="CG620" s="26">
        <f t="shared" si="410"/>
        <v>27.750467354427752</v>
      </c>
      <c r="CH620" s="26">
        <f t="shared" si="411"/>
        <v>32.680191096032679</v>
      </c>
      <c r="CI620" s="26">
        <f t="shared" si="412"/>
        <v>51.955964827251961</v>
      </c>
      <c r="CJ620" s="26">
        <f t="shared" si="413"/>
        <v>61.316900920861329</v>
      </c>
      <c r="CK620" s="16">
        <f t="shared" si="414"/>
        <v>-1.9540513490783482</v>
      </c>
      <c r="CL620" s="42">
        <v>73</v>
      </c>
      <c r="CM620" s="42">
        <v>99</v>
      </c>
      <c r="CN620" s="42">
        <v>929</v>
      </c>
      <c r="CO620" s="42">
        <v>1081</v>
      </c>
      <c r="CP620" s="42">
        <v>399</v>
      </c>
      <c r="CQ620" s="42">
        <v>504</v>
      </c>
      <c r="CR620" s="42">
        <v>530</v>
      </c>
      <c r="CS620" s="42">
        <v>475</v>
      </c>
      <c r="CT620" s="1">
        <v>21</v>
      </c>
      <c r="CU620" s="1">
        <v>16</v>
      </c>
      <c r="CV620" s="42">
        <f t="shared" si="415"/>
        <v>-5</v>
      </c>
      <c r="CW620" s="26">
        <f t="shared" si="416"/>
        <v>1.0351343210012058</v>
      </c>
      <c r="CX620" s="26">
        <f t="shared" si="417"/>
        <v>0.7886737683818712</v>
      </c>
      <c r="CY620" s="26">
        <f t="shared" si="418"/>
        <v>-0.24646055261933478</v>
      </c>
      <c r="CZ620" s="13">
        <v>42</v>
      </c>
      <c r="DA620" s="13">
        <v>51</v>
      </c>
      <c r="DB620" s="27">
        <v>36.58</v>
      </c>
      <c r="DC620" s="27">
        <v>47.14</v>
      </c>
      <c r="DD620" s="27">
        <v>41.67</v>
      </c>
      <c r="DE620" s="27">
        <v>46</v>
      </c>
      <c r="DF620" s="1"/>
      <c r="DG620" s="1"/>
      <c r="DH620" s="21" t="str">
        <f t="shared" si="419"/>
        <v xml:space="preserve"> </v>
      </c>
      <c r="DI620" s="42"/>
      <c r="DJ620" s="42"/>
      <c r="DK620" s="1"/>
      <c r="DL620" s="1"/>
      <c r="DM620" s="1"/>
      <c r="DN620" s="1"/>
      <c r="DO620" s="1"/>
      <c r="DP620" s="1"/>
      <c r="DQ620" s="1"/>
      <c r="DR620" s="42"/>
      <c r="DS620" s="1"/>
      <c r="DT620" s="1"/>
      <c r="DU620" s="1"/>
      <c r="DV620" s="1"/>
      <c r="DW620" s="1"/>
      <c r="DX620" s="13"/>
    </row>
    <row r="621" spans="1:128" ht="25.5" x14ac:dyDescent="0.2">
      <c r="A621" s="13" t="s">
        <v>591</v>
      </c>
      <c r="B621" s="13" t="s">
        <v>2233</v>
      </c>
      <c r="C621" s="39" t="s">
        <v>3656</v>
      </c>
      <c r="D621" s="1" t="s">
        <v>482</v>
      </c>
      <c r="E621" s="13" t="s">
        <v>173</v>
      </c>
      <c r="F621" s="13">
        <v>36</v>
      </c>
      <c r="G621" s="13">
        <v>0</v>
      </c>
      <c r="H621" s="13">
        <v>2</v>
      </c>
      <c r="I621" s="40">
        <f t="shared" si="378"/>
        <v>2</v>
      </c>
      <c r="J621" s="19">
        <f t="shared" si="379"/>
        <v>0.1892545473661976</v>
      </c>
      <c r="K621" s="1">
        <v>0</v>
      </c>
      <c r="L621" s="1">
        <v>2</v>
      </c>
      <c r="M621" s="1">
        <v>0</v>
      </c>
      <c r="N621" s="1">
        <v>26</v>
      </c>
      <c r="O621" s="1">
        <v>11</v>
      </c>
      <c r="P621" s="1">
        <v>26</v>
      </c>
      <c r="Q621" s="1">
        <v>14</v>
      </c>
      <c r="R621" s="15">
        <f t="shared" si="380"/>
        <v>0</v>
      </c>
      <c r="S621" s="15">
        <f t="shared" si="381"/>
        <v>0</v>
      </c>
      <c r="T621" s="16">
        <v>634.06666666670003</v>
      </c>
      <c r="U621" s="16">
        <f t="shared" si="382"/>
        <v>17.612962962963891</v>
      </c>
      <c r="V621" s="16">
        <v>578.62</v>
      </c>
      <c r="W621" s="16">
        <f t="shared" si="383"/>
        <v>16.072777777777777</v>
      </c>
      <c r="X621" s="16">
        <v>1075.76</v>
      </c>
      <c r="Y621" s="16">
        <f t="shared" si="384"/>
        <v>29.882222222222222</v>
      </c>
      <c r="Z621" s="21">
        <f t="shared" si="385"/>
        <v>0.34975035965134976</v>
      </c>
      <c r="AA621" s="20">
        <f t="shared" si="386"/>
        <v>28</v>
      </c>
      <c r="AB621">
        <v>40</v>
      </c>
      <c r="AC621" s="1">
        <v>47</v>
      </c>
      <c r="AD621" s="1">
        <v>63</v>
      </c>
      <c r="AE621" s="1">
        <v>26</v>
      </c>
      <c r="AF621" s="1">
        <v>7</v>
      </c>
      <c r="AG621" s="15">
        <f t="shared" si="387"/>
        <v>0</v>
      </c>
      <c r="AH621" s="15">
        <f t="shared" si="388"/>
        <v>0.1111111111111111</v>
      </c>
      <c r="AI621" s="15">
        <f t="shared" si="389"/>
        <v>0.1111111111111111</v>
      </c>
      <c r="AJ621" s="1">
        <v>186</v>
      </c>
      <c r="AK621" s="21">
        <f t="shared" si="390"/>
        <v>0.30097087378640774</v>
      </c>
      <c r="AL621" s="1">
        <v>202</v>
      </c>
      <c r="AM621" s="21">
        <f t="shared" si="391"/>
        <v>0.32686084142394822</v>
      </c>
      <c r="AN621" s="1">
        <v>230</v>
      </c>
      <c r="AO621" s="21">
        <f t="shared" si="392"/>
        <v>0.37216828478964403</v>
      </c>
      <c r="AP621" s="21">
        <f t="shared" si="393"/>
        <v>0.47938144329896909</v>
      </c>
      <c r="AQ621" s="1">
        <v>4</v>
      </c>
      <c r="AR621" s="4">
        <v>1.17</v>
      </c>
      <c r="AS621" s="41">
        <v>202</v>
      </c>
      <c r="AT621" s="41">
        <v>211</v>
      </c>
      <c r="AU621" s="41">
        <v>182</v>
      </c>
      <c r="AV621" s="21">
        <f t="shared" si="394"/>
        <v>0.48910411622276029</v>
      </c>
      <c r="AW621" s="26">
        <v>17.3</v>
      </c>
      <c r="AX621" s="42">
        <v>6</v>
      </c>
      <c r="AY621" s="41">
        <v>0.123</v>
      </c>
      <c r="AZ621" s="1">
        <v>8</v>
      </c>
      <c r="BA621" s="43">
        <v>0.315</v>
      </c>
      <c r="BB621" s="16">
        <v>50.36</v>
      </c>
      <c r="BC621" s="26">
        <v>17</v>
      </c>
      <c r="BD621" s="43">
        <v>1.141</v>
      </c>
      <c r="BE621" s="43">
        <v>0.88300000000000001</v>
      </c>
      <c r="BF621" s="16">
        <v>50.73</v>
      </c>
      <c r="BG621" s="21">
        <f t="shared" si="395"/>
        <v>7.1428571428571425E-2</v>
      </c>
      <c r="BH621" s="44">
        <f t="shared" si="396"/>
        <v>0.94134897360703818</v>
      </c>
      <c r="BI621" s="42">
        <f t="shared" si="397"/>
        <v>1012.7775450356096</v>
      </c>
      <c r="BJ621" s="21">
        <f t="shared" si="398"/>
        <v>1.27775450356096E-2</v>
      </c>
      <c r="BK621" s="26">
        <f t="shared" si="399"/>
        <v>1.8665099720023504</v>
      </c>
      <c r="BL621" s="26">
        <f t="shared" si="400"/>
        <v>2.0738999688915003</v>
      </c>
      <c r="BM621" s="16">
        <f t="shared" si="401"/>
        <v>26.131139608032907</v>
      </c>
      <c r="BN621" s="16">
        <f t="shared" si="402"/>
        <v>35.359994469600082</v>
      </c>
      <c r="BO621" s="16">
        <f t="shared" si="403"/>
        <v>49.358819259617711</v>
      </c>
      <c r="BP621" s="16">
        <f t="shared" si="404"/>
        <v>61.491134077632985</v>
      </c>
      <c r="BQ621" s="16">
        <f t="shared" si="405"/>
        <v>-12.132314818015274</v>
      </c>
      <c r="BR621" s="1">
        <v>18</v>
      </c>
      <c r="BS621" s="1">
        <v>20</v>
      </c>
      <c r="BT621" s="42">
        <v>234</v>
      </c>
      <c r="BU621" s="42">
        <v>321</v>
      </c>
      <c r="BV621" s="42">
        <v>89</v>
      </c>
      <c r="BW621" s="42">
        <v>112</v>
      </c>
      <c r="BX621" s="42">
        <v>140</v>
      </c>
      <c r="BY621" s="42">
        <v>135</v>
      </c>
      <c r="BZ621" s="1">
        <v>213</v>
      </c>
      <c r="CA621" s="1">
        <v>281</v>
      </c>
      <c r="CB621" s="21">
        <f t="shared" si="406"/>
        <v>0.43117408906882593</v>
      </c>
      <c r="CC621" s="4">
        <v>-9.3699999999999992</v>
      </c>
      <c r="CD621" s="45">
        <f t="shared" si="407"/>
        <v>-12.295469457190531</v>
      </c>
      <c r="CE621" s="26">
        <f t="shared" si="408"/>
        <v>2.9002751543095115</v>
      </c>
      <c r="CF621" s="26">
        <f t="shared" si="409"/>
        <v>2.7887261099129921</v>
      </c>
      <c r="CG621" s="26">
        <f t="shared" si="410"/>
        <v>30.620212686844649</v>
      </c>
      <c r="CH621" s="26">
        <f t="shared" si="411"/>
        <v>33.074291663568083</v>
      </c>
      <c r="CI621" s="26">
        <f t="shared" si="412"/>
        <v>57.782404997397187</v>
      </c>
      <c r="CJ621" s="26">
        <f t="shared" si="413"/>
        <v>56.332267420242431</v>
      </c>
      <c r="CK621" s="16">
        <f t="shared" si="414"/>
        <v>-13.58245239517003</v>
      </c>
      <c r="CL621" s="42">
        <v>52</v>
      </c>
      <c r="CM621" s="42">
        <v>50</v>
      </c>
      <c r="CN621" s="42">
        <v>497</v>
      </c>
      <c r="CO621" s="42">
        <v>543</v>
      </c>
      <c r="CP621" s="42">
        <v>203</v>
      </c>
      <c r="CQ621" s="42">
        <v>193</v>
      </c>
      <c r="CR621" s="42">
        <v>224</v>
      </c>
      <c r="CS621" s="42">
        <v>284</v>
      </c>
      <c r="CT621" s="1">
        <v>4</v>
      </c>
      <c r="CU621" s="1">
        <v>3</v>
      </c>
      <c r="CV621" s="42">
        <f t="shared" si="415"/>
        <v>-1</v>
      </c>
      <c r="CW621" s="26">
        <f t="shared" si="416"/>
        <v>0.37850909473239519</v>
      </c>
      <c r="CX621" s="26">
        <f t="shared" si="417"/>
        <v>0.28388182104929638</v>
      </c>
      <c r="CY621" s="26">
        <f t="shared" si="418"/>
        <v>-9.4627273683098798E-2</v>
      </c>
      <c r="CZ621" s="13">
        <v>18</v>
      </c>
      <c r="DA621" s="13">
        <v>27</v>
      </c>
      <c r="DB621" s="27">
        <v>25.1</v>
      </c>
      <c r="DC621" s="27">
        <v>23.22</v>
      </c>
      <c r="DD621" s="27">
        <v>24.11</v>
      </c>
      <c r="DE621" s="27">
        <v>22.13</v>
      </c>
      <c r="DF621" s="1"/>
      <c r="DG621" s="1"/>
      <c r="DH621" s="21" t="str">
        <f t="shared" si="419"/>
        <v xml:space="preserve"> </v>
      </c>
      <c r="DI621" s="42"/>
      <c r="DJ621" s="42"/>
      <c r="DK621" s="1"/>
      <c r="DL621" s="1"/>
      <c r="DM621" s="1"/>
      <c r="DN621" s="1"/>
      <c r="DO621" s="1"/>
      <c r="DP621" s="1"/>
      <c r="DQ621" s="1"/>
      <c r="DR621" s="42"/>
      <c r="DS621" s="1"/>
      <c r="DT621" s="1"/>
      <c r="DU621" s="1"/>
      <c r="DV621" s="1"/>
      <c r="DW621" s="1"/>
      <c r="DX621" s="13"/>
    </row>
    <row r="622" spans="1:128" ht="25.5" x14ac:dyDescent="0.2">
      <c r="A622" s="13" t="s">
        <v>407</v>
      </c>
      <c r="B622" s="13" t="s">
        <v>2235</v>
      </c>
      <c r="C622" s="39" t="s">
        <v>3657</v>
      </c>
      <c r="D622" s="1" t="s">
        <v>264</v>
      </c>
      <c r="E622" s="13" t="s">
        <v>173</v>
      </c>
      <c r="F622" s="13">
        <v>81</v>
      </c>
      <c r="G622" s="13">
        <v>6</v>
      </c>
      <c r="H622" s="13">
        <v>28</v>
      </c>
      <c r="I622" s="40">
        <f t="shared" si="378"/>
        <v>34</v>
      </c>
      <c r="J622" s="19">
        <f t="shared" si="379"/>
        <v>1.2664383490775639</v>
      </c>
      <c r="K622" s="1">
        <v>5</v>
      </c>
      <c r="L622" s="1">
        <v>7</v>
      </c>
      <c r="M622" s="1">
        <v>16</v>
      </c>
      <c r="N622" s="1">
        <v>133</v>
      </c>
      <c r="O622" s="1">
        <v>62</v>
      </c>
      <c r="P622" s="1">
        <v>65</v>
      </c>
      <c r="Q622" s="1">
        <v>75</v>
      </c>
      <c r="R622" s="15">
        <f t="shared" si="380"/>
        <v>4.5112781954887216E-2</v>
      </c>
      <c r="S622" s="15">
        <f t="shared" si="381"/>
        <v>2.3076923076923078E-2</v>
      </c>
      <c r="T622" s="16">
        <v>1610.8166666667</v>
      </c>
      <c r="U622" s="16">
        <f t="shared" si="382"/>
        <v>19.886625514403704</v>
      </c>
      <c r="V622" s="16">
        <v>1491.93</v>
      </c>
      <c r="W622" s="16">
        <f t="shared" si="383"/>
        <v>18.41888888888889</v>
      </c>
      <c r="X622" s="16">
        <v>2398.23</v>
      </c>
      <c r="Y622" s="16">
        <f t="shared" si="384"/>
        <v>29.607777777777777</v>
      </c>
      <c r="Z622" s="21">
        <f t="shared" si="385"/>
        <v>0.38351378863594299</v>
      </c>
      <c r="AA622" s="20">
        <f t="shared" si="386"/>
        <v>87.915254237288138</v>
      </c>
      <c r="AB622">
        <v>113</v>
      </c>
      <c r="AC622" s="1">
        <v>59</v>
      </c>
      <c r="AD622" s="1">
        <v>170</v>
      </c>
      <c r="AE622" s="1">
        <v>26</v>
      </c>
      <c r="AF622" s="1">
        <v>19</v>
      </c>
      <c r="AG622" s="15">
        <f t="shared" si="387"/>
        <v>0.10169491525423729</v>
      </c>
      <c r="AH622" s="15">
        <f t="shared" si="388"/>
        <v>0.38983050847457629</v>
      </c>
      <c r="AI622" s="15">
        <f t="shared" si="389"/>
        <v>0.49152542372881358</v>
      </c>
      <c r="AJ622" s="1">
        <v>484</v>
      </c>
      <c r="AK622" s="21">
        <f t="shared" si="390"/>
        <v>0.30828025477707005</v>
      </c>
      <c r="AL622" s="1">
        <v>508</v>
      </c>
      <c r="AM622" s="21">
        <f t="shared" si="391"/>
        <v>0.3235668789808917</v>
      </c>
      <c r="AN622" s="1">
        <v>578</v>
      </c>
      <c r="AO622" s="21">
        <f t="shared" si="392"/>
        <v>0.36815286624203819</v>
      </c>
      <c r="AP622" s="21">
        <f t="shared" si="393"/>
        <v>0.48790322580645162</v>
      </c>
      <c r="AQ622" s="1">
        <v>3</v>
      </c>
      <c r="AR622" s="4">
        <v>-1.51</v>
      </c>
      <c r="AS622" s="41">
        <v>562</v>
      </c>
      <c r="AT622" s="41">
        <v>629</v>
      </c>
      <c r="AU622" s="41">
        <v>512</v>
      </c>
      <c r="AV622" s="21">
        <f t="shared" si="394"/>
        <v>0.47187237615449201</v>
      </c>
      <c r="AW622" s="26">
        <v>17.7</v>
      </c>
      <c r="AX622" s="42">
        <v>1</v>
      </c>
      <c r="AY622" s="41">
        <v>0.86699999999999999</v>
      </c>
      <c r="AZ622" s="1">
        <v>2</v>
      </c>
      <c r="BA622" s="43">
        <v>0.85099999999999998</v>
      </c>
      <c r="BB622" s="16">
        <v>50.33</v>
      </c>
      <c r="BC622" s="26">
        <v>17.03</v>
      </c>
      <c r="BD622" s="43">
        <v>-0.23400000000000001</v>
      </c>
      <c r="BE622" s="43">
        <v>3.556</v>
      </c>
      <c r="BF622" s="16">
        <v>51.69</v>
      </c>
      <c r="BG622" s="21">
        <f t="shared" si="395"/>
        <v>7.9622132253711203E-2</v>
      </c>
      <c r="BH622" s="44">
        <f t="shared" si="396"/>
        <v>0.91736694677871145</v>
      </c>
      <c r="BI622" s="42">
        <f t="shared" si="397"/>
        <v>996.98907903242264</v>
      </c>
      <c r="BJ622" s="21">
        <f t="shared" si="398"/>
        <v>-3.0109209675773518E-3</v>
      </c>
      <c r="BK622" s="26">
        <f t="shared" si="399"/>
        <v>2.3727654782731094</v>
      </c>
      <c r="BL622" s="26">
        <f t="shared" si="400"/>
        <v>2.3727654782731094</v>
      </c>
      <c r="BM622" s="16">
        <f t="shared" si="401"/>
        <v>29.800325752548712</v>
      </c>
      <c r="BN622" s="16">
        <f t="shared" si="402"/>
        <v>28.714483923508475</v>
      </c>
      <c r="BO622" s="16">
        <f t="shared" si="403"/>
        <v>54.372524180088874</v>
      </c>
      <c r="BP622" s="16">
        <f t="shared" si="404"/>
        <v>53.970360539703606</v>
      </c>
      <c r="BQ622" s="16">
        <f t="shared" si="405"/>
        <v>0.4021636403852682</v>
      </c>
      <c r="BR622" s="1">
        <v>59</v>
      </c>
      <c r="BS622" s="1">
        <v>59</v>
      </c>
      <c r="BT622" s="42">
        <v>682</v>
      </c>
      <c r="BU622" s="42">
        <v>655</v>
      </c>
      <c r="BV622" s="42">
        <v>304</v>
      </c>
      <c r="BW622" s="42">
        <v>269</v>
      </c>
      <c r="BX622" s="42">
        <v>359</v>
      </c>
      <c r="BY622" s="42">
        <v>307</v>
      </c>
      <c r="BZ622" s="1">
        <v>663</v>
      </c>
      <c r="CA622" s="1">
        <v>689</v>
      </c>
      <c r="CB622" s="21">
        <f t="shared" si="406"/>
        <v>0.49038461538461536</v>
      </c>
      <c r="CC622" s="4">
        <v>-5.45</v>
      </c>
      <c r="CD622" s="45">
        <f t="shared" si="407"/>
        <v>-2.1025137789695734</v>
      </c>
      <c r="CE622" s="26">
        <f t="shared" si="408"/>
        <v>2.5769004640922679</v>
      </c>
      <c r="CF622" s="26">
        <f t="shared" si="409"/>
        <v>1.8263469308615103</v>
      </c>
      <c r="CG622" s="26">
        <f t="shared" si="410"/>
        <v>30.597565704707218</v>
      </c>
      <c r="CH622" s="26">
        <f t="shared" si="411"/>
        <v>25.418746325414993</v>
      </c>
      <c r="CI622" s="26">
        <f t="shared" si="412"/>
        <v>56.016312030122215</v>
      </c>
      <c r="CJ622" s="26">
        <f t="shared" si="413"/>
        <v>50.011883764276156</v>
      </c>
      <c r="CK622" s="16">
        <f t="shared" si="414"/>
        <v>-5.6022646254607906</v>
      </c>
      <c r="CL622" s="42">
        <v>103</v>
      </c>
      <c r="CM622" s="42">
        <v>73</v>
      </c>
      <c r="CN622" s="42">
        <v>1120</v>
      </c>
      <c r="CO622" s="42">
        <v>943</v>
      </c>
      <c r="CP622" s="42">
        <v>474</v>
      </c>
      <c r="CQ622" s="42">
        <v>421</v>
      </c>
      <c r="CR622" s="42">
        <v>562</v>
      </c>
      <c r="CS622" s="42">
        <v>542</v>
      </c>
      <c r="CT622" s="1">
        <v>9</v>
      </c>
      <c r="CU622" s="1">
        <v>10</v>
      </c>
      <c r="CV622" s="42">
        <f t="shared" si="415"/>
        <v>1</v>
      </c>
      <c r="CW622" s="26">
        <f t="shared" si="416"/>
        <v>0.33523368063817865</v>
      </c>
      <c r="CX622" s="26">
        <f t="shared" si="417"/>
        <v>0.37248186737575406</v>
      </c>
      <c r="CY622" s="26">
        <f t="shared" si="418"/>
        <v>3.7248186737575406E-2</v>
      </c>
      <c r="CZ622" s="13">
        <v>56</v>
      </c>
      <c r="DA622" s="13">
        <v>57</v>
      </c>
      <c r="DB622" s="27">
        <v>63.91</v>
      </c>
      <c r="DC622" s="27">
        <v>47.43</v>
      </c>
      <c r="DD622" s="27">
        <v>61.16</v>
      </c>
      <c r="DE622" s="27">
        <v>51.18</v>
      </c>
      <c r="DF622" s="1"/>
      <c r="DG622" s="1"/>
      <c r="DH622" s="21" t="str">
        <f t="shared" si="419"/>
        <v xml:space="preserve"> </v>
      </c>
      <c r="DI622" s="42"/>
      <c r="DJ622" s="42"/>
      <c r="DK622" s="1"/>
      <c r="DL622" s="1"/>
      <c r="DM622" s="1"/>
      <c r="DN622" s="1"/>
      <c r="DO622" s="1"/>
      <c r="DP622" s="1"/>
      <c r="DQ622" s="1"/>
      <c r="DR622" s="42"/>
      <c r="DS622" s="1"/>
      <c r="DT622" s="1"/>
      <c r="DU622" s="1"/>
      <c r="DV622" s="1"/>
      <c r="DW622" s="1"/>
      <c r="DX622" s="13"/>
    </row>
    <row r="623" spans="1:128" ht="25.5" x14ac:dyDescent="0.2">
      <c r="A623" s="13" t="s">
        <v>1604</v>
      </c>
      <c r="B623" s="13" t="s">
        <v>2237</v>
      </c>
      <c r="C623" s="39" t="s">
        <v>3658</v>
      </c>
      <c r="D623" s="1" t="s">
        <v>136</v>
      </c>
      <c r="E623" s="13" t="s">
        <v>154</v>
      </c>
      <c r="F623" s="13">
        <v>18</v>
      </c>
      <c r="G623" s="13">
        <v>2</v>
      </c>
      <c r="H623" s="13">
        <v>2</v>
      </c>
      <c r="I623" s="40">
        <f t="shared" si="378"/>
        <v>4</v>
      </c>
      <c r="J623" s="19">
        <f t="shared" si="379"/>
        <v>1.7429193899782136</v>
      </c>
      <c r="K623" s="1">
        <v>2</v>
      </c>
      <c r="L623" s="1">
        <v>0</v>
      </c>
      <c r="M623" s="1">
        <v>1</v>
      </c>
      <c r="N623" s="1">
        <v>13</v>
      </c>
      <c r="O623" s="1">
        <v>1</v>
      </c>
      <c r="P623" s="1">
        <v>1</v>
      </c>
      <c r="Q623" s="1">
        <v>10</v>
      </c>
      <c r="R623" s="15">
        <f t="shared" si="380"/>
        <v>0.15384615384615385</v>
      </c>
      <c r="S623" s="15">
        <f t="shared" si="381"/>
        <v>0.13333333333333333</v>
      </c>
      <c r="T623" s="16">
        <v>137.69999999999999</v>
      </c>
      <c r="U623" s="16">
        <f t="shared" si="382"/>
        <v>7.6499999999999995</v>
      </c>
      <c r="V623" s="16">
        <v>137.1</v>
      </c>
      <c r="W623" s="16">
        <f t="shared" si="383"/>
        <v>7.6166666666666663</v>
      </c>
      <c r="X623" s="16">
        <v>752.26</v>
      </c>
      <c r="Y623" s="16">
        <f t="shared" si="384"/>
        <v>41.792222222222222</v>
      </c>
      <c r="Z623" s="21">
        <f t="shared" si="385"/>
        <v>0.15415579742736349</v>
      </c>
      <c r="AA623" s="20">
        <f t="shared" si="386"/>
        <v>0</v>
      </c>
      <c r="AB623">
        <v>2</v>
      </c>
      <c r="AC623" s="1">
        <v>32</v>
      </c>
      <c r="AD623" s="1">
        <v>23</v>
      </c>
      <c r="AE623" s="1">
        <v>1</v>
      </c>
      <c r="AF623" s="1">
        <v>1</v>
      </c>
      <c r="AG623" s="15">
        <f t="shared" si="387"/>
        <v>0.4</v>
      </c>
      <c r="AH623" s="15">
        <f t="shared" si="388"/>
        <v>0.2</v>
      </c>
      <c r="AI623" s="15">
        <f t="shared" si="389"/>
        <v>0.60000000000000009</v>
      </c>
      <c r="AJ623" s="1">
        <v>29</v>
      </c>
      <c r="AK623" s="21">
        <f t="shared" si="390"/>
        <v>0.2265625</v>
      </c>
      <c r="AL623" s="1">
        <v>52</v>
      </c>
      <c r="AM623" s="21">
        <f t="shared" si="391"/>
        <v>0.40625</v>
      </c>
      <c r="AN623" s="1">
        <v>47</v>
      </c>
      <c r="AO623" s="21">
        <f t="shared" si="392"/>
        <v>0.3671875</v>
      </c>
      <c r="AP623" s="21">
        <f t="shared" si="393"/>
        <v>0.35802469135802467</v>
      </c>
      <c r="AQ623" s="1">
        <v>3</v>
      </c>
      <c r="AR623" s="4">
        <v>-17.190000000000001</v>
      </c>
      <c r="AS623" s="41">
        <v>42</v>
      </c>
      <c r="AT623" s="41">
        <v>51</v>
      </c>
      <c r="AU623" s="41">
        <v>36</v>
      </c>
      <c r="AV623" s="21">
        <f t="shared" si="394"/>
        <v>0.45161290322580644</v>
      </c>
      <c r="AW623" s="26">
        <v>16.29</v>
      </c>
      <c r="AX623" s="42">
        <v>15</v>
      </c>
      <c r="AY623" s="41">
        <v>-1.3149999999999999</v>
      </c>
      <c r="AZ623" s="1">
        <v>14</v>
      </c>
      <c r="BA623" s="43">
        <v>-0.68300000000000005</v>
      </c>
      <c r="BB623" s="16">
        <v>49.66</v>
      </c>
      <c r="BC623" s="26">
        <v>16.22</v>
      </c>
      <c r="BD623" s="43">
        <v>-4.218</v>
      </c>
      <c r="BE623" s="43">
        <v>-6.5449999999999999</v>
      </c>
      <c r="BF623" s="16">
        <v>46.09</v>
      </c>
      <c r="BG623" s="21">
        <f t="shared" si="395"/>
        <v>8.9285714285714288E-2</v>
      </c>
      <c r="BH623" s="44">
        <f t="shared" si="396"/>
        <v>0.90909090909090906</v>
      </c>
      <c r="BI623" s="42">
        <f t="shared" si="397"/>
        <v>998.37662337662334</v>
      </c>
      <c r="BJ623" s="21">
        <f t="shared" si="398"/>
        <v>-1.6233766233766517E-3</v>
      </c>
      <c r="BK623" s="26">
        <f t="shared" si="399"/>
        <v>2.1881838074398248</v>
      </c>
      <c r="BL623" s="26">
        <f t="shared" si="400"/>
        <v>2.1881838074398248</v>
      </c>
      <c r="BM623" s="16">
        <f t="shared" si="401"/>
        <v>24.507658643326042</v>
      </c>
      <c r="BN623" s="16">
        <f t="shared" si="402"/>
        <v>24.070021881838073</v>
      </c>
      <c r="BO623" s="16">
        <f t="shared" si="403"/>
        <v>47.702407002188188</v>
      </c>
      <c r="BP623" s="16">
        <f t="shared" si="404"/>
        <v>54.704595185995629</v>
      </c>
      <c r="BQ623" s="16">
        <f t="shared" si="405"/>
        <v>-7.0021881838074407</v>
      </c>
      <c r="BR623" s="1">
        <v>5</v>
      </c>
      <c r="BS623" s="1">
        <v>5</v>
      </c>
      <c r="BT623" s="42">
        <v>51</v>
      </c>
      <c r="BU623" s="42">
        <v>50</v>
      </c>
      <c r="BV623" s="42">
        <v>19</v>
      </c>
      <c r="BW623" s="42">
        <v>33</v>
      </c>
      <c r="BX623" s="42">
        <v>37</v>
      </c>
      <c r="BY623" s="42">
        <v>34</v>
      </c>
      <c r="BZ623" s="1">
        <v>47</v>
      </c>
      <c r="CA623" s="1">
        <v>61</v>
      </c>
      <c r="CB623" s="21">
        <f t="shared" si="406"/>
        <v>0.43518518518518517</v>
      </c>
      <c r="CC623" s="4">
        <v>-6.81</v>
      </c>
      <c r="CD623" s="45">
        <f t="shared" si="407"/>
        <v>2.1772192235999661</v>
      </c>
      <c r="CE623" s="26">
        <f t="shared" si="408"/>
        <v>1.674952808869274</v>
      </c>
      <c r="CF623" s="26">
        <f t="shared" si="409"/>
        <v>3.1903863026081405</v>
      </c>
      <c r="CG623" s="26">
        <f t="shared" si="410"/>
        <v>26.799244941908384</v>
      </c>
      <c r="CH623" s="26">
        <f t="shared" si="411"/>
        <v>28.394438093212454</v>
      </c>
      <c r="CI623" s="26">
        <f t="shared" si="412"/>
        <v>56.150798925903281</v>
      </c>
      <c r="CJ623" s="26">
        <f t="shared" si="413"/>
        <v>54.077047829207984</v>
      </c>
      <c r="CK623" s="16">
        <f t="shared" si="414"/>
        <v>-9.0759392805027375</v>
      </c>
      <c r="CL623" s="42">
        <v>21</v>
      </c>
      <c r="CM623" s="42">
        <v>40</v>
      </c>
      <c r="CN623" s="42">
        <v>315</v>
      </c>
      <c r="CO623" s="42">
        <v>316</v>
      </c>
      <c r="CP623" s="42">
        <v>151</v>
      </c>
      <c r="CQ623" s="42">
        <v>135</v>
      </c>
      <c r="CR623" s="42">
        <v>187</v>
      </c>
      <c r="CS623" s="42">
        <v>217</v>
      </c>
      <c r="CT623" s="1">
        <v>5</v>
      </c>
      <c r="CU623" s="1">
        <v>1</v>
      </c>
      <c r="CV623" s="42">
        <f t="shared" si="415"/>
        <v>-4</v>
      </c>
      <c r="CW623" s="26">
        <f t="shared" si="416"/>
        <v>2.1786492374727668</v>
      </c>
      <c r="CX623" s="26">
        <f t="shared" si="417"/>
        <v>0.4357298474945534</v>
      </c>
      <c r="CY623" s="26">
        <f t="shared" si="418"/>
        <v>-1.7429193899782136</v>
      </c>
      <c r="CZ623" s="13">
        <v>4</v>
      </c>
      <c r="DA623" s="13">
        <v>4</v>
      </c>
      <c r="DB623" s="27">
        <v>3.72</v>
      </c>
      <c r="DC623" s="27">
        <v>6.13</v>
      </c>
      <c r="DD623" s="27">
        <v>4.24</v>
      </c>
      <c r="DE623" s="27">
        <v>5.39</v>
      </c>
      <c r="DF623" s="13">
        <v>0</v>
      </c>
      <c r="DG623" s="13">
        <v>0</v>
      </c>
      <c r="DH623" s="21" t="str">
        <f t="shared" si="419"/>
        <v xml:space="preserve"> </v>
      </c>
      <c r="DI623" s="42"/>
      <c r="DJ623" s="42"/>
      <c r="DK623" s="1"/>
      <c r="DL623" s="1"/>
      <c r="DM623" s="1"/>
      <c r="DN623" s="1"/>
      <c r="DO623" s="1"/>
      <c r="DP623" s="1"/>
      <c r="DQ623" s="1"/>
      <c r="DR623" s="42"/>
      <c r="DS623" s="1"/>
      <c r="DT623" s="1"/>
      <c r="DU623" s="1"/>
      <c r="DV623" s="1"/>
      <c r="DW623" s="1"/>
      <c r="DX623" s="13"/>
    </row>
    <row r="624" spans="1:128" ht="25.5" x14ac:dyDescent="0.2">
      <c r="A624" s="13" t="s">
        <v>466</v>
      </c>
      <c r="B624" s="13" t="s">
        <v>2239</v>
      </c>
      <c r="C624" s="39" t="s">
        <v>3659</v>
      </c>
      <c r="D624" s="1" t="s">
        <v>302</v>
      </c>
      <c r="E624" s="13" t="s">
        <v>146</v>
      </c>
      <c r="F624" s="13">
        <v>49</v>
      </c>
      <c r="G624" s="13">
        <v>15</v>
      </c>
      <c r="H624" s="13">
        <v>2</v>
      </c>
      <c r="I624" s="40">
        <f t="shared" si="378"/>
        <v>17</v>
      </c>
      <c r="J624" s="19">
        <f t="shared" si="379"/>
        <v>1.6028075321478985</v>
      </c>
      <c r="K624" s="1">
        <v>12</v>
      </c>
      <c r="L624" s="1">
        <v>1</v>
      </c>
      <c r="M624" s="1">
        <v>1</v>
      </c>
      <c r="N624" s="1">
        <v>106</v>
      </c>
      <c r="O624" s="1">
        <v>42</v>
      </c>
      <c r="P624" s="1">
        <v>31</v>
      </c>
      <c r="Q624" s="1">
        <v>75</v>
      </c>
      <c r="R624" s="15">
        <f t="shared" si="380"/>
        <v>0.14150943396226415</v>
      </c>
      <c r="S624" s="15">
        <f t="shared" si="381"/>
        <v>8.3798882681564241E-2</v>
      </c>
      <c r="T624" s="16">
        <v>636.38333333330002</v>
      </c>
      <c r="U624" s="16">
        <f t="shared" si="382"/>
        <v>12.987414965985714</v>
      </c>
      <c r="V624" s="16">
        <v>615.02</v>
      </c>
      <c r="W624" s="16">
        <f t="shared" si="383"/>
        <v>12.551428571428572</v>
      </c>
      <c r="X624" s="16">
        <v>1787.42</v>
      </c>
      <c r="Y624" s="16">
        <f t="shared" si="384"/>
        <v>36.47795918367347</v>
      </c>
      <c r="Z624" s="21">
        <f t="shared" si="385"/>
        <v>0.25599806863022595</v>
      </c>
      <c r="AA624" s="20">
        <f t="shared" si="386"/>
        <v>16.2</v>
      </c>
      <c r="AB624">
        <v>11</v>
      </c>
      <c r="AC624" s="1">
        <v>36</v>
      </c>
      <c r="AD624" s="1">
        <v>43</v>
      </c>
      <c r="AE624" s="1">
        <v>10</v>
      </c>
      <c r="AF624" s="1">
        <v>16</v>
      </c>
      <c r="AG624" s="15">
        <f t="shared" si="387"/>
        <v>0.75</v>
      </c>
      <c r="AH624" s="15">
        <f t="shared" si="388"/>
        <v>0.1</v>
      </c>
      <c r="AI624" s="15">
        <f t="shared" si="389"/>
        <v>0.85</v>
      </c>
      <c r="AJ624" s="1">
        <v>222</v>
      </c>
      <c r="AK624" s="21">
        <f t="shared" si="390"/>
        <v>0.39431616341030196</v>
      </c>
      <c r="AL624" s="1">
        <v>172</v>
      </c>
      <c r="AM624" s="21">
        <f t="shared" si="391"/>
        <v>0.30550621669626998</v>
      </c>
      <c r="AN624" s="1">
        <v>169</v>
      </c>
      <c r="AO624" s="21">
        <f t="shared" si="392"/>
        <v>0.30017761989342806</v>
      </c>
      <c r="AP624" s="21">
        <f t="shared" si="393"/>
        <v>0.56345177664974622</v>
      </c>
      <c r="AQ624" s="1">
        <v>14</v>
      </c>
      <c r="AR624" s="4">
        <v>6.74</v>
      </c>
      <c r="AS624" s="41">
        <v>250</v>
      </c>
      <c r="AT624" s="41">
        <v>213</v>
      </c>
      <c r="AU624" s="41">
        <v>172</v>
      </c>
      <c r="AV624" s="21">
        <f t="shared" si="394"/>
        <v>0.5399568034557235</v>
      </c>
      <c r="AW624" s="26">
        <v>17.13</v>
      </c>
      <c r="AX624" s="42">
        <v>10</v>
      </c>
      <c r="AY624" s="41">
        <v>0.28600000000000003</v>
      </c>
      <c r="AZ624" s="1">
        <v>8</v>
      </c>
      <c r="BA624" s="43">
        <v>-1.0489999999999999</v>
      </c>
      <c r="BB624" s="16">
        <v>49.36</v>
      </c>
      <c r="BC624" s="26">
        <v>17.850000000000001</v>
      </c>
      <c r="BD624" s="43">
        <v>0.246</v>
      </c>
      <c r="BE624" s="43">
        <v>2.6470000000000002</v>
      </c>
      <c r="BF624" s="16">
        <v>51.3</v>
      </c>
      <c r="BG624" s="21">
        <f t="shared" si="395"/>
        <v>6.1728395061728392E-2</v>
      </c>
      <c r="BH624" s="44">
        <f t="shared" si="396"/>
        <v>0.95138888888888884</v>
      </c>
      <c r="BI624" s="42">
        <f t="shared" si="397"/>
        <v>1013.1172839506172</v>
      </c>
      <c r="BJ624" s="21">
        <f t="shared" si="398"/>
        <v>1.3117283950617231E-2</v>
      </c>
      <c r="BK624" s="26">
        <f t="shared" si="399"/>
        <v>1.9511560599655295</v>
      </c>
      <c r="BL624" s="26">
        <f t="shared" si="400"/>
        <v>1.3658092419758707</v>
      </c>
      <c r="BM624" s="16">
        <f t="shared" si="401"/>
        <v>31.60872817144158</v>
      </c>
      <c r="BN624" s="16">
        <f t="shared" si="402"/>
        <v>28.096647263503627</v>
      </c>
      <c r="BO624" s="16">
        <f t="shared" si="403"/>
        <v>56.485967936002083</v>
      </c>
      <c r="BP624" s="16">
        <f t="shared" si="404"/>
        <v>51.608077786088259</v>
      </c>
      <c r="BQ624" s="16">
        <f t="shared" si="405"/>
        <v>4.8778901499138243</v>
      </c>
      <c r="BR624" s="1">
        <v>20</v>
      </c>
      <c r="BS624" s="1">
        <v>14</v>
      </c>
      <c r="BT624" s="42">
        <v>304</v>
      </c>
      <c r="BU624" s="42">
        <v>274</v>
      </c>
      <c r="BV624" s="42">
        <v>126</v>
      </c>
      <c r="BW624" s="42">
        <v>131</v>
      </c>
      <c r="BX624" s="42">
        <v>110</v>
      </c>
      <c r="BY624" s="42">
        <v>129</v>
      </c>
      <c r="BZ624" s="1">
        <v>233</v>
      </c>
      <c r="CA624" s="1">
        <v>233</v>
      </c>
      <c r="CB624" s="21">
        <f t="shared" si="406"/>
        <v>0.5</v>
      </c>
      <c r="CC624" s="4">
        <v>-3.51</v>
      </c>
      <c r="CD624" s="45">
        <f t="shared" si="407"/>
        <v>-0.43095248968008448</v>
      </c>
      <c r="CE624" s="26">
        <f t="shared" si="408"/>
        <v>2.6518669367020622</v>
      </c>
      <c r="CF624" s="26">
        <f t="shared" si="409"/>
        <v>2.3161875776258518</v>
      </c>
      <c r="CG624" s="26">
        <f t="shared" si="410"/>
        <v>30.311846124581798</v>
      </c>
      <c r="CH624" s="26">
        <f t="shared" si="411"/>
        <v>28.163498226494049</v>
      </c>
      <c r="CI624" s="26">
        <f t="shared" si="412"/>
        <v>54.547895849884192</v>
      </c>
      <c r="CJ624" s="26">
        <f t="shared" si="413"/>
        <v>51.661053361828785</v>
      </c>
      <c r="CK624" s="16">
        <f t="shared" si="414"/>
        <v>1.991047661858417</v>
      </c>
      <c r="CL624" s="42">
        <v>79</v>
      </c>
      <c r="CM624" s="42">
        <v>69</v>
      </c>
      <c r="CN624" s="42">
        <v>824</v>
      </c>
      <c r="CO624" s="42">
        <v>770</v>
      </c>
      <c r="CP624" s="42">
        <v>311</v>
      </c>
      <c r="CQ624" s="42">
        <v>332</v>
      </c>
      <c r="CR624" s="42">
        <v>368</v>
      </c>
      <c r="CS624" s="42">
        <v>411</v>
      </c>
      <c r="CT624" s="1">
        <v>5</v>
      </c>
      <c r="CU624" s="1">
        <v>10</v>
      </c>
      <c r="CV624" s="42">
        <f t="shared" si="415"/>
        <v>5</v>
      </c>
      <c r="CW624" s="26">
        <f t="shared" si="416"/>
        <v>0.47141398004349949</v>
      </c>
      <c r="CX624" s="26">
        <f t="shared" si="417"/>
        <v>0.94282796008699898</v>
      </c>
      <c r="CY624" s="26">
        <f t="shared" si="418"/>
        <v>0.47141398004349949</v>
      </c>
      <c r="CZ624" s="13">
        <v>23</v>
      </c>
      <c r="DA624" s="13">
        <v>21</v>
      </c>
      <c r="DB624" s="27">
        <v>24.73</v>
      </c>
      <c r="DC624" s="27">
        <v>24.32</v>
      </c>
      <c r="DD624" s="27">
        <v>22.89</v>
      </c>
      <c r="DE624" s="27">
        <v>21.78</v>
      </c>
      <c r="DF624" s="13">
        <v>83</v>
      </c>
      <c r="DG624" s="13">
        <v>81</v>
      </c>
      <c r="DH624" s="21">
        <f t="shared" si="419"/>
        <v>0.50609756097560976</v>
      </c>
      <c r="DI624" s="42">
        <v>80</v>
      </c>
      <c r="DJ624" s="42">
        <v>42</v>
      </c>
      <c r="DK624" s="13">
        <v>7</v>
      </c>
      <c r="DL624" s="13">
        <v>0</v>
      </c>
      <c r="DM624" s="13">
        <v>8.7999999999999995E-2</v>
      </c>
      <c r="DN624" s="13">
        <v>0</v>
      </c>
      <c r="DO624" s="13">
        <v>0</v>
      </c>
      <c r="DP624" s="13">
        <v>0</v>
      </c>
      <c r="DQ624" s="13">
        <v>50</v>
      </c>
      <c r="DR624" s="46">
        <v>26</v>
      </c>
      <c r="DS624" s="13">
        <v>3</v>
      </c>
      <c r="DT624" s="13">
        <v>8</v>
      </c>
      <c r="DU624" s="13">
        <v>-0.1</v>
      </c>
      <c r="DV624" s="13">
        <v>0</v>
      </c>
      <c r="DW624" s="13">
        <v>0</v>
      </c>
      <c r="DX624" s="13">
        <v>0</v>
      </c>
    </row>
    <row r="625" spans="1:128" x14ac:dyDescent="0.2">
      <c r="A625" s="13" t="s">
        <v>755</v>
      </c>
      <c r="B625" s="13" t="s">
        <v>2242</v>
      </c>
      <c r="C625" s="39" t="s">
        <v>3660</v>
      </c>
      <c r="D625" s="1" t="s">
        <v>243</v>
      </c>
      <c r="E625" s="13" t="s">
        <v>173</v>
      </c>
      <c r="F625" s="13">
        <v>1</v>
      </c>
      <c r="G625" s="13">
        <v>0</v>
      </c>
      <c r="H625" s="13">
        <v>0</v>
      </c>
      <c r="I625" s="40">
        <f t="shared" si="378"/>
        <v>0</v>
      </c>
      <c r="J625" s="19">
        <f t="shared" si="379"/>
        <v>0</v>
      </c>
      <c r="K625" s="1">
        <v>0</v>
      </c>
      <c r="L625" s="1">
        <v>0</v>
      </c>
      <c r="M625" s="1">
        <v>0</v>
      </c>
      <c r="N625" s="1">
        <v>0</v>
      </c>
      <c r="O625" s="1">
        <v>1</v>
      </c>
      <c r="P625" s="1">
        <v>3</v>
      </c>
      <c r="Q625" s="1">
        <v>0</v>
      </c>
      <c r="R625" s="15">
        <f t="shared" si="380"/>
        <v>0</v>
      </c>
      <c r="S625" s="15">
        <f t="shared" si="381"/>
        <v>0</v>
      </c>
      <c r="T625" s="16">
        <v>16.399999999999999</v>
      </c>
      <c r="U625" s="16">
        <f t="shared" si="382"/>
        <v>16.399999999999999</v>
      </c>
      <c r="V625" s="16">
        <v>16.32</v>
      </c>
      <c r="W625" s="16">
        <f t="shared" si="383"/>
        <v>16.32</v>
      </c>
      <c r="X625" s="16">
        <v>36.03</v>
      </c>
      <c r="Y625" s="16">
        <f t="shared" si="384"/>
        <v>36.03</v>
      </c>
      <c r="Z625" s="21">
        <f t="shared" si="385"/>
        <v>0.31174785100286534</v>
      </c>
      <c r="AA625" s="20">
        <f t="shared" si="386"/>
        <v>0</v>
      </c>
      <c r="AB625">
        <v>2</v>
      </c>
      <c r="AC625" s="1">
        <v>0</v>
      </c>
      <c r="AD625" s="1">
        <v>0</v>
      </c>
      <c r="AE625" s="1">
        <v>0</v>
      </c>
      <c r="AF625" s="1">
        <v>0</v>
      </c>
      <c r="AG625" s="15">
        <f t="shared" si="387"/>
        <v>0</v>
      </c>
      <c r="AH625" s="15">
        <f t="shared" si="388"/>
        <v>0</v>
      </c>
      <c r="AI625" s="15">
        <f t="shared" si="389"/>
        <v>0</v>
      </c>
      <c r="AJ625" s="1">
        <v>3</v>
      </c>
      <c r="AK625" s="21">
        <f t="shared" si="390"/>
        <v>0.27272727272727271</v>
      </c>
      <c r="AL625" s="1">
        <v>3</v>
      </c>
      <c r="AM625" s="21">
        <f t="shared" si="391"/>
        <v>0.27272727272727271</v>
      </c>
      <c r="AN625" s="1">
        <v>5</v>
      </c>
      <c r="AO625" s="21">
        <f t="shared" si="392"/>
        <v>0.45454545454545453</v>
      </c>
      <c r="AP625" s="21">
        <f t="shared" si="393"/>
        <v>0.5</v>
      </c>
      <c r="AQ625" s="1">
        <v>3</v>
      </c>
      <c r="AR625" s="4">
        <v>2.17</v>
      </c>
      <c r="AS625" s="41">
        <v>4</v>
      </c>
      <c r="AT625" s="41">
        <v>5</v>
      </c>
      <c r="AU625" s="41">
        <v>5</v>
      </c>
      <c r="AV625" s="21">
        <f t="shared" si="394"/>
        <v>0.44444444444444442</v>
      </c>
      <c r="AW625" s="26">
        <v>17.04</v>
      </c>
      <c r="AX625" s="42">
        <v>6</v>
      </c>
      <c r="AY625" s="41">
        <v>-2.395</v>
      </c>
      <c r="AZ625" s="1">
        <v>8</v>
      </c>
      <c r="BA625" s="43">
        <v>3.5840000000000001</v>
      </c>
      <c r="BB625" s="16">
        <v>52.82</v>
      </c>
      <c r="BC625" s="26">
        <v>16.55</v>
      </c>
      <c r="BD625" s="43">
        <v>4.6459999999999999</v>
      </c>
      <c r="BE625" s="43">
        <v>8.09</v>
      </c>
      <c r="BF625" s="16">
        <v>53.57</v>
      </c>
      <c r="BG625" s="21">
        <f t="shared" si="395"/>
        <v>0</v>
      </c>
      <c r="BH625" s="44">
        <f t="shared" si="396"/>
        <v>0.8</v>
      </c>
      <c r="BI625" s="42">
        <f t="shared" si="397"/>
        <v>800</v>
      </c>
      <c r="BJ625" s="21">
        <f t="shared" si="398"/>
        <v>-0.19999999999999996</v>
      </c>
      <c r="BK625" s="26">
        <f t="shared" si="399"/>
        <v>0</v>
      </c>
      <c r="BL625" s="26">
        <f t="shared" si="400"/>
        <v>3.6764705882352939</v>
      </c>
      <c r="BM625" s="16">
        <f t="shared" si="401"/>
        <v>18.382352941176471</v>
      </c>
      <c r="BN625" s="16">
        <f t="shared" si="402"/>
        <v>18.382352941176471</v>
      </c>
      <c r="BO625" s="16">
        <f t="shared" si="403"/>
        <v>51.470588235294116</v>
      </c>
      <c r="BP625" s="16">
        <f t="shared" si="404"/>
        <v>40.441176470588232</v>
      </c>
      <c r="BQ625" s="16">
        <f t="shared" si="405"/>
        <v>11.029411764705884</v>
      </c>
      <c r="BR625" s="1">
        <v>0</v>
      </c>
      <c r="BS625" s="1">
        <v>1</v>
      </c>
      <c r="BT625" s="42">
        <v>5</v>
      </c>
      <c r="BU625" s="42">
        <v>4</v>
      </c>
      <c r="BV625" s="42">
        <v>2</v>
      </c>
      <c r="BW625" s="42">
        <v>2</v>
      </c>
      <c r="BX625" s="42">
        <v>4</v>
      </c>
      <c r="BY625" s="42">
        <v>7</v>
      </c>
      <c r="BZ625" s="1">
        <v>7</v>
      </c>
      <c r="CA625" s="1">
        <v>6</v>
      </c>
      <c r="CB625" s="21">
        <f t="shared" si="406"/>
        <v>0.53846153846153844</v>
      </c>
      <c r="CC625" s="4">
        <v>-0.44</v>
      </c>
      <c r="CD625" s="45">
        <f t="shared" si="407"/>
        <v>6.4334117647058839</v>
      </c>
      <c r="CE625" s="26">
        <f t="shared" si="408"/>
        <v>1.665278934221482</v>
      </c>
      <c r="CF625" s="26">
        <f t="shared" si="409"/>
        <v>3.330557868442964</v>
      </c>
      <c r="CG625" s="26">
        <f t="shared" si="410"/>
        <v>24.979184013322229</v>
      </c>
      <c r="CH625" s="26">
        <f t="shared" si="411"/>
        <v>26.644462947543712</v>
      </c>
      <c r="CI625" s="26">
        <f t="shared" si="412"/>
        <v>63.280599500416322</v>
      </c>
      <c r="CJ625" s="26">
        <f t="shared" si="413"/>
        <v>73.272273105745214</v>
      </c>
      <c r="CK625" s="16">
        <f t="shared" si="414"/>
        <v>21.021085370034776</v>
      </c>
      <c r="CL625" s="42">
        <v>1</v>
      </c>
      <c r="CM625" s="42">
        <v>2</v>
      </c>
      <c r="CN625" s="42">
        <v>14</v>
      </c>
      <c r="CO625" s="42">
        <v>14</v>
      </c>
      <c r="CP625" s="42">
        <v>9</v>
      </c>
      <c r="CQ625" s="42">
        <v>14</v>
      </c>
      <c r="CR625" s="42">
        <v>14</v>
      </c>
      <c r="CS625" s="42">
        <v>14</v>
      </c>
      <c r="CT625" s="1">
        <v>1</v>
      </c>
      <c r="CU625" s="1">
        <v>0</v>
      </c>
      <c r="CV625" s="42">
        <f t="shared" si="415"/>
        <v>-1</v>
      </c>
      <c r="CW625" s="26">
        <f t="shared" si="416"/>
        <v>3.6585365853658538</v>
      </c>
      <c r="CX625" s="26">
        <f t="shared" si="417"/>
        <v>0</v>
      </c>
      <c r="CY625" s="26">
        <f t="shared" si="418"/>
        <v>-3.6585365853658538</v>
      </c>
      <c r="CZ625" s="13">
        <v>1</v>
      </c>
      <c r="DA625" s="13">
        <v>0</v>
      </c>
      <c r="DB625" s="27">
        <v>0.32</v>
      </c>
      <c r="DC625" s="27">
        <v>0.38</v>
      </c>
      <c r="DD625" s="27">
        <v>0.79</v>
      </c>
      <c r="DE625" s="27">
        <v>0.57000000000000006</v>
      </c>
      <c r="DF625" s="1"/>
      <c r="DG625" s="1"/>
      <c r="DH625" s="21" t="str">
        <f t="shared" si="419"/>
        <v xml:space="preserve"> </v>
      </c>
      <c r="DI625" s="42"/>
      <c r="DJ625" s="42"/>
      <c r="DK625" s="1"/>
      <c r="DL625" s="1"/>
      <c r="DM625" s="1"/>
      <c r="DN625" s="1"/>
      <c r="DO625" s="1"/>
      <c r="DP625" s="1"/>
      <c r="DQ625" s="1"/>
      <c r="DR625" s="42"/>
      <c r="DS625" s="1"/>
      <c r="DT625" s="1"/>
      <c r="DU625" s="1"/>
      <c r="DV625" s="1"/>
      <c r="DW625" s="1"/>
      <c r="DX625" s="13"/>
    </row>
    <row r="626" spans="1:128" ht="25.5" x14ac:dyDescent="0.2">
      <c r="A626" s="13" t="s">
        <v>546</v>
      </c>
      <c r="B626" s="13" t="s">
        <v>2244</v>
      </c>
      <c r="C626" s="39" t="s">
        <v>3661</v>
      </c>
      <c r="D626" s="1" t="s">
        <v>136</v>
      </c>
      <c r="E626" s="13" t="s">
        <v>328</v>
      </c>
      <c r="F626" s="13">
        <v>17</v>
      </c>
      <c r="G626" s="13">
        <v>2</v>
      </c>
      <c r="H626" s="13">
        <v>0</v>
      </c>
      <c r="I626" s="40">
        <f t="shared" si="378"/>
        <v>2</v>
      </c>
      <c r="J626" s="19">
        <f t="shared" si="379"/>
        <v>0.57882466436199387</v>
      </c>
      <c r="K626" s="1">
        <v>2</v>
      </c>
      <c r="L626" s="1">
        <v>0</v>
      </c>
      <c r="M626" s="1">
        <v>0</v>
      </c>
      <c r="N626" s="1">
        <v>18</v>
      </c>
      <c r="O626" s="1">
        <v>13</v>
      </c>
      <c r="P626" s="1">
        <v>9</v>
      </c>
      <c r="Q626" s="1">
        <v>19</v>
      </c>
      <c r="R626" s="15">
        <f t="shared" si="380"/>
        <v>0.1111111111111111</v>
      </c>
      <c r="S626" s="15">
        <f t="shared" si="381"/>
        <v>0.05</v>
      </c>
      <c r="T626" s="16">
        <v>207.3166666667</v>
      </c>
      <c r="U626" s="16">
        <f t="shared" si="382"/>
        <v>12.195098039217648</v>
      </c>
      <c r="V626" s="16">
        <v>204.82</v>
      </c>
      <c r="W626" s="16">
        <f t="shared" si="383"/>
        <v>12.048235294117646</v>
      </c>
      <c r="X626" s="16">
        <v>649.15</v>
      </c>
      <c r="Y626" s="16">
        <f t="shared" si="384"/>
        <v>38.185294117647061</v>
      </c>
      <c r="Z626" s="21">
        <f t="shared" si="385"/>
        <v>0.23984449102427483</v>
      </c>
      <c r="AA626" s="20">
        <f t="shared" si="386"/>
        <v>0</v>
      </c>
      <c r="AB626">
        <v>17</v>
      </c>
      <c r="AC626" s="1">
        <v>55</v>
      </c>
      <c r="AD626" s="1">
        <v>26</v>
      </c>
      <c r="AE626" s="1">
        <v>5</v>
      </c>
      <c r="AF626" s="1">
        <v>4</v>
      </c>
      <c r="AG626" s="15">
        <f t="shared" si="387"/>
        <v>0.33333333333333331</v>
      </c>
      <c r="AH626" s="15">
        <f t="shared" si="388"/>
        <v>0</v>
      </c>
      <c r="AI626" s="15">
        <f t="shared" si="389"/>
        <v>0.33333333333333331</v>
      </c>
      <c r="AJ626" s="1">
        <v>41</v>
      </c>
      <c r="AK626" s="21">
        <f t="shared" si="390"/>
        <v>0.24404761904761904</v>
      </c>
      <c r="AL626" s="1">
        <v>61</v>
      </c>
      <c r="AM626" s="21">
        <f t="shared" si="391"/>
        <v>0.36309523809523808</v>
      </c>
      <c r="AN626" s="1">
        <v>66</v>
      </c>
      <c r="AO626" s="21">
        <f t="shared" si="392"/>
        <v>0.39285714285714285</v>
      </c>
      <c r="AP626" s="21">
        <f t="shared" si="393"/>
        <v>0.40196078431372551</v>
      </c>
      <c r="AQ626" s="1">
        <v>4</v>
      </c>
      <c r="AR626" s="4">
        <v>-11.29</v>
      </c>
      <c r="AS626" s="41">
        <v>57</v>
      </c>
      <c r="AT626" s="41">
        <v>74</v>
      </c>
      <c r="AU626" s="41">
        <v>56</v>
      </c>
      <c r="AV626" s="21">
        <f t="shared" si="394"/>
        <v>0.4351145038167939</v>
      </c>
      <c r="AW626" s="26">
        <v>17.37</v>
      </c>
      <c r="AX626" s="42">
        <v>6</v>
      </c>
      <c r="AY626" s="41">
        <v>-0.13100000000000001</v>
      </c>
      <c r="AZ626" s="1">
        <v>13</v>
      </c>
      <c r="BA626" s="43">
        <v>0.96799999999999997</v>
      </c>
      <c r="BB626" s="16">
        <v>50.45</v>
      </c>
      <c r="BC626" s="26">
        <v>18.12</v>
      </c>
      <c r="BD626" s="43">
        <v>0.60599999999999998</v>
      </c>
      <c r="BE626" s="43">
        <v>-3.0049999999999999</v>
      </c>
      <c r="BF626" s="16">
        <v>48.19</v>
      </c>
      <c r="BG626" s="21">
        <f t="shared" si="395"/>
        <v>6.4516129032258063E-2</v>
      </c>
      <c r="BH626" s="44">
        <f t="shared" si="396"/>
        <v>0.91</v>
      </c>
      <c r="BI626" s="42">
        <f t="shared" si="397"/>
        <v>974.51612903225805</v>
      </c>
      <c r="BJ626" s="21">
        <f t="shared" si="398"/>
        <v>-2.5483870967741906E-2</v>
      </c>
      <c r="BK626" s="26">
        <f t="shared" si="399"/>
        <v>1.7576408553852165</v>
      </c>
      <c r="BL626" s="26">
        <f t="shared" si="400"/>
        <v>2.6364612830778245</v>
      </c>
      <c r="BM626" s="16">
        <f t="shared" si="401"/>
        <v>27.243433258470855</v>
      </c>
      <c r="BN626" s="16">
        <f t="shared" si="402"/>
        <v>29.294014256420272</v>
      </c>
      <c r="BO626" s="16">
        <f t="shared" si="403"/>
        <v>53.6080460892491</v>
      </c>
      <c r="BP626" s="16">
        <f t="shared" si="404"/>
        <v>53.900986231813299</v>
      </c>
      <c r="BQ626" s="16">
        <f t="shared" si="405"/>
        <v>-0.29294014256419842</v>
      </c>
      <c r="BR626" s="1">
        <v>6</v>
      </c>
      <c r="BS626" s="1">
        <v>9</v>
      </c>
      <c r="BT626" s="42">
        <v>87</v>
      </c>
      <c r="BU626" s="42">
        <v>91</v>
      </c>
      <c r="BV626" s="42">
        <v>45</v>
      </c>
      <c r="BW626" s="42">
        <v>27</v>
      </c>
      <c r="BX626" s="42">
        <v>57</v>
      </c>
      <c r="BY626" s="42">
        <v>45</v>
      </c>
      <c r="BZ626" s="1">
        <v>72</v>
      </c>
      <c r="CA626" s="1">
        <v>77</v>
      </c>
      <c r="CB626" s="21">
        <f t="shared" si="406"/>
        <v>0.48322147651006714</v>
      </c>
      <c r="CC626" s="4">
        <v>3.22</v>
      </c>
      <c r="CD626" s="45">
        <f t="shared" si="407"/>
        <v>5.9430010339063877</v>
      </c>
      <c r="CE626" s="26">
        <f t="shared" si="408"/>
        <v>2.4031425710544552</v>
      </c>
      <c r="CF626" s="26">
        <f t="shared" si="409"/>
        <v>3.0501424940306552</v>
      </c>
      <c r="CG626" s="26">
        <f t="shared" si="410"/>
        <v>22.367711622891473</v>
      </c>
      <c r="CH626" s="26">
        <f t="shared" si="411"/>
        <v>28.930139413078635</v>
      </c>
      <c r="CI626" s="26">
        <f t="shared" si="412"/>
        <v>49.264422706616337</v>
      </c>
      <c r="CJ626" s="26">
        <f t="shared" si="413"/>
        <v>58.4148501887083</v>
      </c>
      <c r="CK626" s="16">
        <f t="shared" si="414"/>
        <v>8.8574873395277649</v>
      </c>
      <c r="CL626" s="42">
        <v>26</v>
      </c>
      <c r="CM626" s="42">
        <v>33</v>
      </c>
      <c r="CN626" s="42">
        <v>216</v>
      </c>
      <c r="CO626" s="42">
        <v>280</v>
      </c>
      <c r="CP626" s="42">
        <v>115</v>
      </c>
      <c r="CQ626" s="42">
        <v>128</v>
      </c>
      <c r="CR626" s="42">
        <v>191</v>
      </c>
      <c r="CS626" s="42">
        <v>176</v>
      </c>
      <c r="CT626" s="1">
        <v>2</v>
      </c>
      <c r="CU626" s="1">
        <v>2</v>
      </c>
      <c r="CV626" s="42">
        <f t="shared" si="415"/>
        <v>0</v>
      </c>
      <c r="CW626" s="26">
        <f t="shared" si="416"/>
        <v>0.57882466436199387</v>
      </c>
      <c r="CX626" s="26">
        <f t="shared" si="417"/>
        <v>0.57882466436199387</v>
      </c>
      <c r="CY626" s="26">
        <f t="shared" si="418"/>
        <v>0</v>
      </c>
      <c r="CZ626" s="13">
        <v>6</v>
      </c>
      <c r="DA626" s="13">
        <v>7</v>
      </c>
      <c r="DB626" s="27">
        <v>6.57</v>
      </c>
      <c r="DC626" s="27">
        <v>9.41</v>
      </c>
      <c r="DD626" s="27">
        <v>7.01</v>
      </c>
      <c r="DE626" s="27">
        <v>8.65</v>
      </c>
      <c r="DF626" s="13">
        <v>3</v>
      </c>
      <c r="DG626" s="13">
        <v>3</v>
      </c>
      <c r="DH626" s="21">
        <f t="shared" si="419"/>
        <v>0.5</v>
      </c>
      <c r="DI626" s="42">
        <v>1</v>
      </c>
      <c r="DJ626" s="42">
        <v>0</v>
      </c>
      <c r="DK626" s="13">
        <v>0</v>
      </c>
      <c r="DL626" s="13">
        <v>0</v>
      </c>
      <c r="DM626" s="13">
        <v>0</v>
      </c>
      <c r="DN626" s="13">
        <v>0</v>
      </c>
      <c r="DO626" s="13">
        <v>0</v>
      </c>
      <c r="DP626" s="13">
        <v>0</v>
      </c>
      <c r="DQ626" s="13">
        <v>1</v>
      </c>
      <c r="DR626" s="46">
        <v>1</v>
      </c>
      <c r="DS626" s="13">
        <v>0</v>
      </c>
      <c r="DT626" s="13">
        <v>0</v>
      </c>
      <c r="DU626" s="13">
        <v>0</v>
      </c>
      <c r="DV626" s="13">
        <v>0</v>
      </c>
      <c r="DW626" s="13">
        <v>0</v>
      </c>
      <c r="DX626" s="13">
        <v>0</v>
      </c>
    </row>
    <row r="627" spans="1:128" ht="25.5" x14ac:dyDescent="0.2">
      <c r="A627" s="13" t="s">
        <v>1115</v>
      </c>
      <c r="B627" s="13" t="s">
        <v>2246</v>
      </c>
      <c r="C627" s="39" t="s">
        <v>3662</v>
      </c>
      <c r="D627" s="1" t="s">
        <v>214</v>
      </c>
      <c r="E627" s="13" t="s">
        <v>146</v>
      </c>
      <c r="F627" s="13">
        <v>82</v>
      </c>
      <c r="G627" s="13">
        <v>16</v>
      </c>
      <c r="H627" s="13">
        <v>24</v>
      </c>
      <c r="I627" s="40">
        <f t="shared" si="378"/>
        <v>40</v>
      </c>
      <c r="J627" s="19">
        <f t="shared" si="379"/>
        <v>1.9450522732798441</v>
      </c>
      <c r="K627" s="1">
        <v>14</v>
      </c>
      <c r="L627" s="1">
        <v>13</v>
      </c>
      <c r="M627" s="1">
        <v>6</v>
      </c>
      <c r="N627" s="1">
        <v>178</v>
      </c>
      <c r="O627" s="1">
        <v>50</v>
      </c>
      <c r="P627" s="1">
        <v>49</v>
      </c>
      <c r="Q627" s="1">
        <v>145</v>
      </c>
      <c r="R627" s="15">
        <f t="shared" si="380"/>
        <v>8.98876404494382E-2</v>
      </c>
      <c r="S627" s="15">
        <f t="shared" si="381"/>
        <v>5.7761732851985562E-2</v>
      </c>
      <c r="T627" s="16">
        <v>1233.9000000000001</v>
      </c>
      <c r="U627" s="16">
        <f t="shared" si="382"/>
        <v>15.047560975609757</v>
      </c>
      <c r="V627" s="16">
        <v>1153.22</v>
      </c>
      <c r="W627" s="16">
        <f t="shared" si="383"/>
        <v>14.063658536585367</v>
      </c>
      <c r="X627" s="16">
        <v>2777.2</v>
      </c>
      <c r="Y627" s="16">
        <f t="shared" si="384"/>
        <v>33.868292682926828</v>
      </c>
      <c r="Z627" s="21">
        <f t="shared" si="385"/>
        <v>0.29340884689168084</v>
      </c>
      <c r="AA627" s="20">
        <f t="shared" si="386"/>
        <v>172.32558139534885</v>
      </c>
      <c r="AB627">
        <v>46</v>
      </c>
      <c r="AC627" s="1">
        <v>39</v>
      </c>
      <c r="AD627" s="1">
        <v>61</v>
      </c>
      <c r="AE627" s="1">
        <v>35</v>
      </c>
      <c r="AF627" s="1">
        <v>23</v>
      </c>
      <c r="AG627" s="15">
        <f t="shared" si="387"/>
        <v>0.37209302325581395</v>
      </c>
      <c r="AH627" s="15">
        <f t="shared" si="388"/>
        <v>0.44186046511627908</v>
      </c>
      <c r="AI627" s="15">
        <f t="shared" si="389"/>
        <v>0.81395348837209303</v>
      </c>
      <c r="AJ627" s="1">
        <v>389</v>
      </c>
      <c r="AK627" s="21">
        <f t="shared" si="390"/>
        <v>0.29492039423805916</v>
      </c>
      <c r="AL627" s="1">
        <v>478</v>
      </c>
      <c r="AM627" s="21">
        <f t="shared" si="391"/>
        <v>0.36239575435936316</v>
      </c>
      <c r="AN627" s="1">
        <v>452</v>
      </c>
      <c r="AO627" s="21">
        <f t="shared" si="392"/>
        <v>0.34268385140257773</v>
      </c>
      <c r="AP627" s="21">
        <f t="shared" si="393"/>
        <v>0.44867358708189159</v>
      </c>
      <c r="AQ627" s="1">
        <v>8</v>
      </c>
      <c r="AR627" s="4">
        <v>-3.1</v>
      </c>
      <c r="AS627" s="41">
        <v>468</v>
      </c>
      <c r="AT627" s="41">
        <v>471</v>
      </c>
      <c r="AU627" s="41">
        <v>430</v>
      </c>
      <c r="AV627" s="21">
        <f t="shared" si="394"/>
        <v>0.49840255591054311</v>
      </c>
      <c r="AW627" s="26">
        <v>17.71</v>
      </c>
      <c r="AX627" s="42">
        <v>1</v>
      </c>
      <c r="AY627" s="41">
        <v>0.65300000000000002</v>
      </c>
      <c r="AZ627" s="1">
        <v>4</v>
      </c>
      <c r="BA627" s="43">
        <v>0.38400000000000001</v>
      </c>
      <c r="BB627" s="16">
        <v>50.09</v>
      </c>
      <c r="BC627" s="26">
        <v>18.55</v>
      </c>
      <c r="BD627" s="43">
        <v>4.4130000000000003</v>
      </c>
      <c r="BE627" s="43">
        <v>-0.45900000000000002</v>
      </c>
      <c r="BF627" s="16">
        <v>49.12</v>
      </c>
      <c r="BG627" s="21">
        <f t="shared" si="395"/>
        <v>7.5438596491228069E-2</v>
      </c>
      <c r="BH627" s="44">
        <f t="shared" si="396"/>
        <v>0.93245469522240532</v>
      </c>
      <c r="BI627" s="42">
        <f t="shared" si="397"/>
        <v>1007.8932917136334</v>
      </c>
      <c r="BJ627" s="21">
        <f t="shared" si="398"/>
        <v>7.8932917136333852E-3</v>
      </c>
      <c r="BK627" s="26">
        <f t="shared" si="399"/>
        <v>2.2372140614973723</v>
      </c>
      <c r="BL627" s="26">
        <f t="shared" si="400"/>
        <v>2.1331575935207505</v>
      </c>
      <c r="BM627" s="16">
        <f t="shared" si="401"/>
        <v>29.656093373337264</v>
      </c>
      <c r="BN627" s="16">
        <f t="shared" si="402"/>
        <v>31.581138030904771</v>
      </c>
      <c r="BO627" s="16">
        <f t="shared" si="403"/>
        <v>57.647283259048578</v>
      </c>
      <c r="BP627" s="16">
        <f t="shared" si="404"/>
        <v>59.624356150604399</v>
      </c>
      <c r="BQ627" s="16">
        <f t="shared" si="405"/>
        <v>-1.9770728915558209</v>
      </c>
      <c r="BR627" s="1">
        <v>43</v>
      </c>
      <c r="BS627" s="1">
        <v>41</v>
      </c>
      <c r="BT627" s="42">
        <v>527</v>
      </c>
      <c r="BU627" s="42">
        <v>566</v>
      </c>
      <c r="BV627" s="42">
        <v>217</v>
      </c>
      <c r="BW627" s="42">
        <v>211</v>
      </c>
      <c r="BX627" s="42">
        <v>328</v>
      </c>
      <c r="BY627" s="42">
        <v>321</v>
      </c>
      <c r="BZ627" s="1">
        <v>507</v>
      </c>
      <c r="CA627" s="1">
        <v>526</v>
      </c>
      <c r="CB627" s="21">
        <f t="shared" si="406"/>
        <v>0.49080348499515974</v>
      </c>
      <c r="CC627" s="4">
        <v>1.85</v>
      </c>
      <c r="CD627" s="45">
        <f t="shared" si="407"/>
        <v>7.7610184787815228E-3</v>
      </c>
      <c r="CE627" s="26">
        <f t="shared" si="408"/>
        <v>2.3332853233472561</v>
      </c>
      <c r="CF627" s="26">
        <f t="shared" si="409"/>
        <v>1.7715684862451391</v>
      </c>
      <c r="CG627" s="26">
        <f t="shared" si="410"/>
        <v>27.459311536799657</v>
      </c>
      <c r="CH627" s="26">
        <f t="shared" si="411"/>
        <v>28.517931729799802</v>
      </c>
      <c r="CI627" s="26">
        <f t="shared" si="412"/>
        <v>53.276681549762358</v>
      </c>
      <c r="CJ627" s="26">
        <f t="shared" si="413"/>
        <v>57.38153535935475</v>
      </c>
      <c r="CK627" s="16">
        <f t="shared" si="414"/>
        <v>2.1277809180365708</v>
      </c>
      <c r="CL627" s="42">
        <v>108</v>
      </c>
      <c r="CM627" s="42">
        <v>82</v>
      </c>
      <c r="CN627" s="42">
        <v>1163</v>
      </c>
      <c r="CO627" s="42">
        <v>1238</v>
      </c>
      <c r="CP627" s="42">
        <v>492</v>
      </c>
      <c r="CQ627" s="42">
        <v>530</v>
      </c>
      <c r="CR627" s="42">
        <v>806</v>
      </c>
      <c r="CS627" s="42">
        <v>703</v>
      </c>
      <c r="CT627" s="1">
        <v>11</v>
      </c>
      <c r="CU627" s="1">
        <v>10</v>
      </c>
      <c r="CV627" s="42">
        <f t="shared" si="415"/>
        <v>-1</v>
      </c>
      <c r="CW627" s="26">
        <f t="shared" si="416"/>
        <v>0.53488937515195711</v>
      </c>
      <c r="CX627" s="26">
        <f t="shared" si="417"/>
        <v>0.48626306831996102</v>
      </c>
      <c r="CY627" s="26">
        <f t="shared" si="418"/>
        <v>-4.8626306831996105E-2</v>
      </c>
      <c r="CZ627" s="13">
        <v>44</v>
      </c>
      <c r="DA627" s="13">
        <v>47</v>
      </c>
      <c r="DB627" s="27">
        <v>47.89</v>
      </c>
      <c r="DC627" s="27">
        <v>30.72</v>
      </c>
      <c r="DD627" s="27">
        <v>41.79</v>
      </c>
      <c r="DE627" s="27">
        <v>43.31</v>
      </c>
      <c r="DF627" s="13">
        <v>634</v>
      </c>
      <c r="DG627" s="13">
        <v>611</v>
      </c>
      <c r="DH627" s="21">
        <f t="shared" si="419"/>
        <v>0.50923694779116468</v>
      </c>
      <c r="DI627" s="42">
        <v>402</v>
      </c>
      <c r="DJ627" s="42">
        <v>211</v>
      </c>
      <c r="DK627" s="13">
        <v>71</v>
      </c>
      <c r="DL627" s="13">
        <v>9</v>
      </c>
      <c r="DM627" s="13">
        <v>0.154</v>
      </c>
      <c r="DN627" s="13">
        <v>1</v>
      </c>
      <c r="DO627" s="13">
        <v>3</v>
      </c>
      <c r="DP627" s="13">
        <v>-5.0000000000000001E-3</v>
      </c>
      <c r="DQ627" s="13">
        <v>378</v>
      </c>
      <c r="DR627" s="46">
        <v>204</v>
      </c>
      <c r="DS627" s="13">
        <v>11</v>
      </c>
      <c r="DT627" s="13">
        <v>66</v>
      </c>
      <c r="DU627" s="13">
        <v>-0.14599999999999999</v>
      </c>
      <c r="DV627" s="13">
        <v>0</v>
      </c>
      <c r="DW627" s="13">
        <v>1</v>
      </c>
      <c r="DX627" s="13">
        <v>-3.0000000000000001E-3</v>
      </c>
    </row>
    <row r="628" spans="1:128" ht="25.5" x14ac:dyDescent="0.2">
      <c r="A628" s="13" t="s">
        <v>2248</v>
      </c>
      <c r="B628" s="13" t="s">
        <v>2249</v>
      </c>
      <c r="C628" s="39" t="s">
        <v>3663</v>
      </c>
      <c r="D628" s="1" t="s">
        <v>270</v>
      </c>
      <c r="E628" s="13" t="s">
        <v>844</v>
      </c>
      <c r="F628" s="13">
        <v>6</v>
      </c>
      <c r="G628" s="13">
        <v>0</v>
      </c>
      <c r="H628" s="13">
        <v>1</v>
      </c>
      <c r="I628" s="40">
        <f t="shared" si="378"/>
        <v>1</v>
      </c>
      <c r="J628" s="19">
        <f t="shared" si="379"/>
        <v>1.2847965738758029</v>
      </c>
      <c r="K628" s="1">
        <v>0</v>
      </c>
      <c r="L628" s="1">
        <v>0</v>
      </c>
      <c r="M628" s="1">
        <v>1</v>
      </c>
      <c r="N628" s="1">
        <v>2</v>
      </c>
      <c r="O628" s="1">
        <v>2</v>
      </c>
      <c r="P628" s="1">
        <v>2</v>
      </c>
      <c r="Q628" s="1">
        <v>4</v>
      </c>
      <c r="R628" s="15">
        <f t="shared" si="380"/>
        <v>0</v>
      </c>
      <c r="S628" s="15">
        <f t="shared" si="381"/>
        <v>0</v>
      </c>
      <c r="T628" s="16">
        <v>46.7</v>
      </c>
      <c r="U628" s="16">
        <f t="shared" si="382"/>
        <v>7.7833333333333341</v>
      </c>
      <c r="V628" s="16">
        <v>48.89</v>
      </c>
      <c r="W628" s="16">
        <f t="shared" si="383"/>
        <v>8.1483333333333334</v>
      </c>
      <c r="X628" s="16">
        <v>252.38</v>
      </c>
      <c r="Y628" s="16">
        <f t="shared" si="384"/>
        <v>42.063333333333333</v>
      </c>
      <c r="Z628" s="21">
        <f t="shared" si="385"/>
        <v>0.16227968267666878</v>
      </c>
      <c r="AA628" s="20">
        <f t="shared" si="386"/>
        <v>0</v>
      </c>
      <c r="AB628">
        <v>1</v>
      </c>
      <c r="AC628" s="1">
        <v>7</v>
      </c>
      <c r="AD628" s="1">
        <v>7</v>
      </c>
      <c r="AE628" s="1">
        <v>0</v>
      </c>
      <c r="AF628" s="1">
        <v>3</v>
      </c>
      <c r="AG628" s="15">
        <f t="shared" si="387"/>
        <v>0</v>
      </c>
      <c r="AH628" s="15">
        <f t="shared" si="388"/>
        <v>1</v>
      </c>
      <c r="AI628" s="15">
        <f t="shared" si="389"/>
        <v>1</v>
      </c>
      <c r="AJ628" s="1">
        <v>11</v>
      </c>
      <c r="AK628" s="21">
        <f t="shared" si="390"/>
        <v>0.3235294117647059</v>
      </c>
      <c r="AL628" s="1">
        <v>14</v>
      </c>
      <c r="AM628" s="21">
        <f t="shared" si="391"/>
        <v>0.41176470588235292</v>
      </c>
      <c r="AN628" s="1">
        <v>9</v>
      </c>
      <c r="AO628" s="21">
        <f t="shared" si="392"/>
        <v>0.26470588235294118</v>
      </c>
      <c r="AP628" s="21">
        <f t="shared" si="393"/>
        <v>0.44</v>
      </c>
      <c r="AQ628" s="1">
        <v>6</v>
      </c>
      <c r="AR628" s="4">
        <v>-4.3</v>
      </c>
      <c r="AS628" s="41">
        <v>18</v>
      </c>
      <c r="AT628" s="41">
        <v>24</v>
      </c>
      <c r="AU628" s="41">
        <v>14</v>
      </c>
      <c r="AV628" s="21">
        <f t="shared" si="394"/>
        <v>0.42857142857142855</v>
      </c>
      <c r="AW628" s="26">
        <v>16.440000000000001</v>
      </c>
      <c r="AX628" s="42">
        <v>14</v>
      </c>
      <c r="AY628" s="41">
        <v>2.3E-2</v>
      </c>
      <c r="AZ628" s="1">
        <v>10</v>
      </c>
      <c r="BA628" s="43">
        <v>0.64800000000000002</v>
      </c>
      <c r="BB628" s="16">
        <v>50.48</v>
      </c>
      <c r="BC628" s="26">
        <v>16.57</v>
      </c>
      <c r="BD628" s="43">
        <v>-0.85099999999999998</v>
      </c>
      <c r="BE628" s="43">
        <v>-12.129</v>
      </c>
      <c r="BF628" s="16">
        <v>45.6</v>
      </c>
      <c r="BG628" s="21">
        <f t="shared" si="395"/>
        <v>5.2631578947368418E-2</v>
      </c>
      <c r="BH628" s="44">
        <f t="shared" si="396"/>
        <v>1</v>
      </c>
      <c r="BI628" s="42">
        <f t="shared" si="397"/>
        <v>1052.6315789473683</v>
      </c>
      <c r="BJ628" s="21">
        <f t="shared" si="398"/>
        <v>5.2631578947368418E-2</v>
      </c>
      <c r="BK628" s="26">
        <f t="shared" si="399"/>
        <v>1.2272448353446515</v>
      </c>
      <c r="BL628" s="26">
        <f t="shared" si="400"/>
        <v>0</v>
      </c>
      <c r="BM628" s="16">
        <f t="shared" si="401"/>
        <v>23.317651871548374</v>
      </c>
      <c r="BN628" s="16">
        <f t="shared" si="402"/>
        <v>34.362855389650235</v>
      </c>
      <c r="BO628" s="16">
        <f t="shared" si="403"/>
        <v>42.953569237062794</v>
      </c>
      <c r="BP628" s="16">
        <f t="shared" si="404"/>
        <v>72.407445285334418</v>
      </c>
      <c r="BQ628" s="16">
        <f t="shared" si="405"/>
        <v>-29.453876048271624</v>
      </c>
      <c r="BR628" s="1">
        <v>1</v>
      </c>
      <c r="BS628" s="1">
        <v>0</v>
      </c>
      <c r="BT628" s="42">
        <v>18</v>
      </c>
      <c r="BU628" s="42">
        <v>28</v>
      </c>
      <c r="BV628" s="42">
        <v>4</v>
      </c>
      <c r="BW628" s="42">
        <v>9</v>
      </c>
      <c r="BX628" s="42">
        <v>22</v>
      </c>
      <c r="BY628" s="42">
        <v>12</v>
      </c>
      <c r="BZ628" s="1">
        <v>15</v>
      </c>
      <c r="CA628" s="1">
        <v>27</v>
      </c>
      <c r="CB628" s="21">
        <f t="shared" si="406"/>
        <v>0.35714285714285715</v>
      </c>
      <c r="CC628" s="4">
        <v>-5.84</v>
      </c>
      <c r="CD628" s="45">
        <f t="shared" si="407"/>
        <v>-15.326876048271624</v>
      </c>
      <c r="CE628" s="26">
        <f t="shared" si="408"/>
        <v>1.1886837308820033</v>
      </c>
      <c r="CF628" s="26">
        <f t="shared" si="409"/>
        <v>3.0905777002932089</v>
      </c>
      <c r="CG628" s="26">
        <f t="shared" si="410"/>
        <v>27.339725810286076</v>
      </c>
      <c r="CH628" s="26">
        <f t="shared" si="411"/>
        <v>30.668040256755688</v>
      </c>
      <c r="CI628" s="26">
        <f t="shared" si="412"/>
        <v>50.400190189396945</v>
      </c>
      <c r="CJ628" s="26">
        <f t="shared" si="413"/>
        <v>61.336080513511376</v>
      </c>
      <c r="CK628" s="16">
        <f t="shared" si="414"/>
        <v>-18.517985724157192</v>
      </c>
      <c r="CL628" s="42">
        <v>5</v>
      </c>
      <c r="CM628" s="42">
        <v>13</v>
      </c>
      <c r="CN628" s="42">
        <v>110</v>
      </c>
      <c r="CO628" s="42">
        <v>116</v>
      </c>
      <c r="CP628" s="42">
        <v>49</v>
      </c>
      <c r="CQ628" s="42">
        <v>43</v>
      </c>
      <c r="CR628" s="42">
        <v>86</v>
      </c>
      <c r="CS628" s="42">
        <v>48</v>
      </c>
      <c r="CT628" s="1">
        <v>0</v>
      </c>
      <c r="CU628" s="1">
        <v>1</v>
      </c>
      <c r="CV628" s="42">
        <f t="shared" si="415"/>
        <v>1</v>
      </c>
      <c r="CW628" s="26">
        <f t="shared" si="416"/>
        <v>0</v>
      </c>
      <c r="CX628" s="26">
        <f t="shared" si="417"/>
        <v>1.2847965738758029</v>
      </c>
      <c r="CY628" s="26">
        <f t="shared" si="418"/>
        <v>1.2847965738758029</v>
      </c>
      <c r="CZ628" s="13">
        <v>1</v>
      </c>
      <c r="DA628" s="13">
        <v>2</v>
      </c>
      <c r="DB628" s="27">
        <v>1.59</v>
      </c>
      <c r="DC628" s="27">
        <v>2.35</v>
      </c>
      <c r="DD628" s="27">
        <v>1.53</v>
      </c>
      <c r="DE628" s="27">
        <v>1.88</v>
      </c>
      <c r="DF628" s="13">
        <v>0</v>
      </c>
      <c r="DG628" s="13">
        <v>1</v>
      </c>
      <c r="DH628" s="21">
        <f t="shared" si="419"/>
        <v>0</v>
      </c>
      <c r="DI628" s="42">
        <v>1</v>
      </c>
      <c r="DJ628" s="42">
        <v>0</v>
      </c>
      <c r="DK628" s="13">
        <v>0</v>
      </c>
      <c r="DL628" s="13">
        <v>0</v>
      </c>
      <c r="DM628" s="13">
        <v>0</v>
      </c>
      <c r="DN628" s="13">
        <v>0</v>
      </c>
      <c r="DO628" s="13">
        <v>0</v>
      </c>
      <c r="DP628" s="13">
        <v>0</v>
      </c>
      <c r="DQ628" s="1"/>
      <c r="DR628" s="42"/>
      <c r="DS628" s="1"/>
      <c r="DT628" s="1"/>
      <c r="DU628" s="1"/>
      <c r="DV628" s="1"/>
      <c r="DW628" s="1"/>
      <c r="DX628" s="13"/>
    </row>
    <row r="629" spans="1:128" ht="25.5" x14ac:dyDescent="0.2">
      <c r="A629" s="13" t="s">
        <v>1594</v>
      </c>
      <c r="B629" s="13" t="s">
        <v>2251</v>
      </c>
      <c r="C629" s="39" t="s">
        <v>3664</v>
      </c>
      <c r="D629" s="1" t="s">
        <v>249</v>
      </c>
      <c r="E629" s="13" t="s">
        <v>173</v>
      </c>
      <c r="F629" s="13">
        <v>56</v>
      </c>
      <c r="G629" s="13">
        <v>5</v>
      </c>
      <c r="H629" s="13">
        <v>4</v>
      </c>
      <c r="I629" s="40">
        <f t="shared" si="378"/>
        <v>9</v>
      </c>
      <c r="J629" s="19">
        <f t="shared" si="379"/>
        <v>0.53906561959272392</v>
      </c>
      <c r="K629" s="1">
        <v>4</v>
      </c>
      <c r="L629" s="1">
        <v>1</v>
      </c>
      <c r="M629" s="1">
        <v>3</v>
      </c>
      <c r="N629" s="1">
        <v>54</v>
      </c>
      <c r="O629" s="1">
        <v>30</v>
      </c>
      <c r="P629" s="1">
        <v>36</v>
      </c>
      <c r="Q629" s="1">
        <v>33</v>
      </c>
      <c r="R629" s="15">
        <f t="shared" si="380"/>
        <v>9.2592592592592587E-2</v>
      </c>
      <c r="S629" s="15">
        <f t="shared" si="381"/>
        <v>4.1666666666666664E-2</v>
      </c>
      <c r="T629" s="16">
        <v>1001.7333333333</v>
      </c>
      <c r="U629" s="16">
        <f t="shared" si="382"/>
        <v>17.888095238094643</v>
      </c>
      <c r="V629" s="16">
        <v>975.86</v>
      </c>
      <c r="W629" s="16">
        <f t="shared" si="383"/>
        <v>17.426071428571429</v>
      </c>
      <c r="X629" s="16">
        <v>1654.38</v>
      </c>
      <c r="Y629" s="16">
        <f t="shared" si="384"/>
        <v>29.5425</v>
      </c>
      <c r="Z629" s="21">
        <f t="shared" si="385"/>
        <v>0.37101557272340169</v>
      </c>
      <c r="AA629" s="20">
        <f t="shared" si="386"/>
        <v>16.777777777777779</v>
      </c>
      <c r="AB629">
        <v>91</v>
      </c>
      <c r="AC629" s="1">
        <v>194</v>
      </c>
      <c r="AD629" s="1">
        <v>85</v>
      </c>
      <c r="AE629" s="1">
        <v>23</v>
      </c>
      <c r="AF629" s="1">
        <v>18</v>
      </c>
      <c r="AG629" s="15">
        <f t="shared" si="387"/>
        <v>0.18518518518518517</v>
      </c>
      <c r="AH629" s="15">
        <f t="shared" si="388"/>
        <v>0.14814814814814814</v>
      </c>
      <c r="AI629" s="15">
        <f t="shared" si="389"/>
        <v>0.33333333333333331</v>
      </c>
      <c r="AJ629" s="1">
        <v>261</v>
      </c>
      <c r="AK629" s="21">
        <f t="shared" si="390"/>
        <v>0.27301255230125521</v>
      </c>
      <c r="AL629" s="1">
        <v>365</v>
      </c>
      <c r="AM629" s="21">
        <f t="shared" si="391"/>
        <v>0.3817991631799163</v>
      </c>
      <c r="AN629" s="1">
        <v>330</v>
      </c>
      <c r="AO629" s="21">
        <f t="shared" si="392"/>
        <v>0.34518828451882844</v>
      </c>
      <c r="AP629" s="21">
        <f t="shared" si="393"/>
        <v>0.41693290734824279</v>
      </c>
      <c r="AQ629" s="1">
        <v>1</v>
      </c>
      <c r="AR629" s="4">
        <v>-6.88</v>
      </c>
      <c r="AS629" s="41">
        <v>348</v>
      </c>
      <c r="AT629" s="41">
        <v>428</v>
      </c>
      <c r="AU629" s="41">
        <v>308</v>
      </c>
      <c r="AV629" s="21">
        <f t="shared" si="394"/>
        <v>0.4484536082474227</v>
      </c>
      <c r="AW629" s="26">
        <v>17.36</v>
      </c>
      <c r="AX629" s="42">
        <v>2</v>
      </c>
      <c r="AY629" s="41">
        <v>0.432</v>
      </c>
      <c r="AZ629" s="1">
        <v>3</v>
      </c>
      <c r="BA629" s="43">
        <v>0.74099999999999999</v>
      </c>
      <c r="BB629" s="16">
        <v>50.36</v>
      </c>
      <c r="BC629" s="26">
        <v>16.850000000000001</v>
      </c>
      <c r="BD629" s="43">
        <v>1.0780000000000001</v>
      </c>
      <c r="BE629" s="43">
        <v>-6.8170000000000002</v>
      </c>
      <c r="BF629" s="16">
        <v>45.62</v>
      </c>
      <c r="BG629" s="21">
        <f t="shared" si="395"/>
        <v>5.9602649006622516E-2</v>
      </c>
      <c r="BH629" s="44">
        <f t="shared" si="396"/>
        <v>0.90019193857965452</v>
      </c>
      <c r="BI629" s="42">
        <f t="shared" si="397"/>
        <v>959.79458758627709</v>
      </c>
      <c r="BJ629" s="21">
        <f t="shared" si="398"/>
        <v>-4.0205412413722968E-2</v>
      </c>
      <c r="BK629" s="26">
        <f t="shared" si="399"/>
        <v>1.6600741909700161</v>
      </c>
      <c r="BL629" s="26">
        <f t="shared" si="400"/>
        <v>3.1971799233496609</v>
      </c>
      <c r="BM629" s="16">
        <f t="shared" si="401"/>
        <v>27.852355870719158</v>
      </c>
      <c r="BN629" s="16">
        <f t="shared" si="402"/>
        <v>32.033283462791793</v>
      </c>
      <c r="BO629" s="16">
        <f t="shared" si="403"/>
        <v>50.601520709937894</v>
      </c>
      <c r="BP629" s="16">
        <f t="shared" si="404"/>
        <v>61.668681983071338</v>
      </c>
      <c r="BQ629" s="16">
        <f t="shared" si="405"/>
        <v>-11.067161273133443</v>
      </c>
      <c r="BR629" s="1">
        <v>27</v>
      </c>
      <c r="BS629" s="1">
        <v>52</v>
      </c>
      <c r="BT629" s="42">
        <v>426</v>
      </c>
      <c r="BU629" s="42">
        <v>469</v>
      </c>
      <c r="BV629" s="42">
        <v>159</v>
      </c>
      <c r="BW629" s="42">
        <v>222</v>
      </c>
      <c r="BX629" s="42">
        <v>260</v>
      </c>
      <c r="BY629" s="42">
        <v>211</v>
      </c>
      <c r="BZ629" s="1">
        <v>394</v>
      </c>
      <c r="CA629" s="1">
        <v>516</v>
      </c>
      <c r="CB629" s="21">
        <f t="shared" si="406"/>
        <v>0.43296703296703298</v>
      </c>
      <c r="CC629" s="4">
        <v>-3.68</v>
      </c>
      <c r="CD629" s="45">
        <f t="shared" si="407"/>
        <v>-1.6055510494912699</v>
      </c>
      <c r="CE629" s="26">
        <f t="shared" si="408"/>
        <v>2.3211112320023211</v>
      </c>
      <c r="CF629" s="26">
        <f t="shared" si="409"/>
        <v>2.8288543140028288</v>
      </c>
      <c r="CG629" s="26">
        <f t="shared" si="410"/>
        <v>29.630435571029629</v>
      </c>
      <c r="CH629" s="26">
        <f t="shared" si="411"/>
        <v>32.894498241032892</v>
      </c>
      <c r="CI629" s="26">
        <f t="shared" si="412"/>
        <v>55.815471657055809</v>
      </c>
      <c r="CJ629" s="26">
        <f t="shared" si="413"/>
        <v>58.644325971058642</v>
      </c>
      <c r="CK629" s="16">
        <f t="shared" si="414"/>
        <v>-8.2383069591306111</v>
      </c>
      <c r="CL629" s="42">
        <v>64</v>
      </c>
      <c r="CM629" s="42">
        <v>78</v>
      </c>
      <c r="CN629" s="42">
        <v>753</v>
      </c>
      <c r="CO629" s="42">
        <v>829</v>
      </c>
      <c r="CP629" s="42">
        <v>340</v>
      </c>
      <c r="CQ629" s="42">
        <v>342</v>
      </c>
      <c r="CR629" s="42">
        <v>368</v>
      </c>
      <c r="CS629" s="42">
        <v>382</v>
      </c>
      <c r="CT629" s="1">
        <v>12</v>
      </c>
      <c r="CU629" s="1">
        <v>4</v>
      </c>
      <c r="CV629" s="42">
        <f t="shared" si="415"/>
        <v>-8</v>
      </c>
      <c r="CW629" s="26">
        <f t="shared" si="416"/>
        <v>0.7187541594569653</v>
      </c>
      <c r="CX629" s="26">
        <f t="shared" si="417"/>
        <v>0.23958471981898841</v>
      </c>
      <c r="CY629" s="26">
        <f t="shared" si="418"/>
        <v>-0.47916943963797681</v>
      </c>
      <c r="CZ629" s="13">
        <v>35</v>
      </c>
      <c r="DA629" s="13">
        <v>43</v>
      </c>
      <c r="DB629" s="27">
        <v>36.1</v>
      </c>
      <c r="DC629" s="27">
        <v>37.880000000000003</v>
      </c>
      <c r="DD629" s="27">
        <v>35.450000000000003</v>
      </c>
      <c r="DE629" s="27">
        <v>38.85</v>
      </c>
      <c r="DF629" s="1"/>
      <c r="DG629" s="1"/>
      <c r="DH629" s="21" t="str">
        <f t="shared" si="419"/>
        <v xml:space="preserve"> </v>
      </c>
      <c r="DI629" s="42"/>
      <c r="DJ629" s="42"/>
      <c r="DK629" s="1"/>
      <c r="DL629" s="1"/>
      <c r="DM629" s="1"/>
      <c r="DN629" s="1"/>
      <c r="DO629" s="1"/>
      <c r="DP629" s="1"/>
      <c r="DQ629" s="1"/>
      <c r="DR629" s="42"/>
      <c r="DS629" s="1"/>
      <c r="DT629" s="1"/>
      <c r="DU629" s="1"/>
      <c r="DV629" s="1"/>
      <c r="DW629" s="1"/>
      <c r="DX629" s="13"/>
    </row>
    <row r="630" spans="1:128" ht="25.5" x14ac:dyDescent="0.2">
      <c r="A630" s="13" t="s">
        <v>165</v>
      </c>
      <c r="B630" s="13" t="s">
        <v>2254</v>
      </c>
      <c r="C630" s="39" t="s">
        <v>3665</v>
      </c>
      <c r="D630" s="13" t="s">
        <v>292</v>
      </c>
      <c r="E630" s="13" t="s">
        <v>154</v>
      </c>
      <c r="F630" s="13">
        <v>82</v>
      </c>
      <c r="G630" s="13">
        <v>15</v>
      </c>
      <c r="H630" s="13">
        <v>25</v>
      </c>
      <c r="I630" s="40">
        <f t="shared" si="378"/>
        <v>40</v>
      </c>
      <c r="J630" s="19">
        <f t="shared" si="379"/>
        <v>1.96319018404908</v>
      </c>
      <c r="K630" s="1">
        <v>15</v>
      </c>
      <c r="L630" s="1">
        <v>14</v>
      </c>
      <c r="M630" s="1">
        <v>8</v>
      </c>
      <c r="N630" s="1">
        <v>173</v>
      </c>
      <c r="O630" s="1">
        <v>55</v>
      </c>
      <c r="P630" s="1">
        <v>64</v>
      </c>
      <c r="Q630" s="1">
        <v>142</v>
      </c>
      <c r="R630" s="15">
        <f t="shared" si="380"/>
        <v>8.6705202312138727E-2</v>
      </c>
      <c r="S630" s="15">
        <f t="shared" si="381"/>
        <v>5.1369863013698627E-2</v>
      </c>
      <c r="T630" s="16">
        <v>1222.5</v>
      </c>
      <c r="U630" s="16">
        <f t="shared" si="382"/>
        <v>14.908536585365853</v>
      </c>
      <c r="V630" s="16">
        <v>1162.96</v>
      </c>
      <c r="W630" s="16">
        <f t="shared" si="383"/>
        <v>14.182439024390245</v>
      </c>
      <c r="X630" s="16">
        <v>2772.47</v>
      </c>
      <c r="Y630" s="16">
        <f t="shared" si="384"/>
        <v>33.810609756097556</v>
      </c>
      <c r="Z630" s="21">
        <f t="shared" si="385"/>
        <v>0.29551027460785739</v>
      </c>
      <c r="AA630" s="20">
        <f t="shared" si="386"/>
        <v>169.58490566037736</v>
      </c>
      <c r="AB630">
        <v>28</v>
      </c>
      <c r="AC630" s="1">
        <v>40</v>
      </c>
      <c r="AD630" s="1">
        <v>86</v>
      </c>
      <c r="AE630" s="1">
        <v>17</v>
      </c>
      <c r="AF630" s="1">
        <v>31</v>
      </c>
      <c r="AG630" s="15">
        <f t="shared" si="387"/>
        <v>0.28301886792452829</v>
      </c>
      <c r="AH630" s="15">
        <f t="shared" si="388"/>
        <v>0.41509433962264153</v>
      </c>
      <c r="AI630" s="15">
        <f t="shared" si="389"/>
        <v>0.69811320754716988</v>
      </c>
      <c r="AJ630" s="1">
        <v>464</v>
      </c>
      <c r="AK630" s="21">
        <f t="shared" si="390"/>
        <v>0.39794168096054888</v>
      </c>
      <c r="AL630" s="1">
        <v>277</v>
      </c>
      <c r="AM630" s="21">
        <f t="shared" si="391"/>
        <v>0.23756432246998285</v>
      </c>
      <c r="AN630" s="1">
        <v>425</v>
      </c>
      <c r="AO630" s="21">
        <f t="shared" si="392"/>
        <v>0.36449399656946829</v>
      </c>
      <c r="AP630" s="21">
        <f t="shared" si="393"/>
        <v>0.62618083670715252</v>
      </c>
      <c r="AQ630" s="1">
        <v>15</v>
      </c>
      <c r="AR630" s="4">
        <v>16.53</v>
      </c>
      <c r="AS630" s="41">
        <v>471</v>
      </c>
      <c r="AT630" s="41">
        <v>399</v>
      </c>
      <c r="AU630" s="41">
        <v>367</v>
      </c>
      <c r="AV630" s="21">
        <f t="shared" si="394"/>
        <v>0.54137931034482756</v>
      </c>
      <c r="AW630" s="26">
        <v>17.559999999999999</v>
      </c>
      <c r="AX630" s="42">
        <v>3</v>
      </c>
      <c r="AY630" s="41">
        <v>0.20600000000000002</v>
      </c>
      <c r="AZ630" s="1">
        <v>10</v>
      </c>
      <c r="BA630" s="43">
        <v>0.45700000000000002</v>
      </c>
      <c r="BB630" s="16">
        <v>50.01</v>
      </c>
      <c r="BC630" s="26">
        <v>19.690000000000001</v>
      </c>
      <c r="BD630" s="43">
        <v>4.0810000000000004</v>
      </c>
      <c r="BE630" s="43">
        <v>4.7560000000000002</v>
      </c>
      <c r="BF630" s="16">
        <v>52.45</v>
      </c>
      <c r="BG630" s="21">
        <f t="shared" si="395"/>
        <v>8.2554517133956382E-2</v>
      </c>
      <c r="BH630" s="44">
        <f t="shared" si="396"/>
        <v>0.92557251908396942</v>
      </c>
      <c r="BI630" s="42">
        <f t="shared" si="397"/>
        <v>1008.1270362179257</v>
      </c>
      <c r="BJ630" s="21">
        <f t="shared" si="398"/>
        <v>8.1270362179258065E-3</v>
      </c>
      <c r="BK630" s="26">
        <f t="shared" si="399"/>
        <v>2.7344018710875693</v>
      </c>
      <c r="BL630" s="26">
        <f t="shared" si="400"/>
        <v>2.0121070372153813</v>
      </c>
      <c r="BM630" s="16">
        <f t="shared" si="401"/>
        <v>33.122377381853205</v>
      </c>
      <c r="BN630" s="16">
        <f t="shared" si="402"/>
        <v>27.034463782073328</v>
      </c>
      <c r="BO630" s="16">
        <f t="shared" si="403"/>
        <v>61.498245855403454</v>
      </c>
      <c r="BP630" s="16">
        <f t="shared" si="404"/>
        <v>52.108413015065004</v>
      </c>
      <c r="BQ630" s="16">
        <f t="shared" si="405"/>
        <v>9.3898328403384497</v>
      </c>
      <c r="BR630" s="1">
        <v>53</v>
      </c>
      <c r="BS630" s="1">
        <v>39</v>
      </c>
      <c r="BT630" s="42">
        <v>589</v>
      </c>
      <c r="BU630" s="42">
        <v>485</v>
      </c>
      <c r="BV630" s="42">
        <v>254</v>
      </c>
      <c r="BW630" s="42">
        <v>225</v>
      </c>
      <c r="BX630" s="42">
        <v>261</v>
      </c>
      <c r="BY630" s="42">
        <v>296</v>
      </c>
      <c r="BZ630" s="1">
        <v>554</v>
      </c>
      <c r="CA630" s="1">
        <v>447</v>
      </c>
      <c r="CB630" s="21">
        <f t="shared" si="406"/>
        <v>0.55344655344655347</v>
      </c>
      <c r="CC630" s="4">
        <v>4.3</v>
      </c>
      <c r="CD630" s="45">
        <f t="shared" si="407"/>
        <v>1.9724927593667898</v>
      </c>
      <c r="CE630" s="26">
        <f t="shared" si="408"/>
        <v>2.5969622755160566</v>
      </c>
      <c r="CF630" s="26">
        <f t="shared" si="409"/>
        <v>2.3156246956684838</v>
      </c>
      <c r="CG630" s="26">
        <f t="shared" si="410"/>
        <v>28.609867735268558</v>
      </c>
      <c r="CH630" s="26">
        <f t="shared" si="411"/>
        <v>27.614365529654069</v>
      </c>
      <c r="CI630" s="26">
        <f t="shared" si="412"/>
        <v>52.891465011343691</v>
      </c>
      <c r="CJ630" s="26">
        <f t="shared" si="413"/>
        <v>54.146663444509784</v>
      </c>
      <c r="CK630" s="16">
        <f t="shared" si="414"/>
        <v>10.645031273504543</v>
      </c>
      <c r="CL630" s="42">
        <v>120</v>
      </c>
      <c r="CM630" s="42">
        <v>107</v>
      </c>
      <c r="CN630" s="42">
        <v>1202</v>
      </c>
      <c r="CO630" s="42">
        <v>1169</v>
      </c>
      <c r="CP630" s="42">
        <v>514</v>
      </c>
      <c r="CQ630" s="42">
        <v>500</v>
      </c>
      <c r="CR630" s="42">
        <v>726</v>
      </c>
      <c r="CS630" s="42">
        <v>608</v>
      </c>
      <c r="CT630" s="1">
        <v>4</v>
      </c>
      <c r="CU630" s="1">
        <v>12</v>
      </c>
      <c r="CV630" s="42">
        <f t="shared" si="415"/>
        <v>8</v>
      </c>
      <c r="CW630" s="26">
        <f t="shared" si="416"/>
        <v>0.19631901840490798</v>
      </c>
      <c r="CX630" s="26">
        <f t="shared" si="417"/>
        <v>0.58895705521472397</v>
      </c>
      <c r="CY630" s="26">
        <f t="shared" si="418"/>
        <v>0.39263803680981596</v>
      </c>
      <c r="CZ630" s="13">
        <v>47</v>
      </c>
      <c r="DA630" s="13">
        <v>37</v>
      </c>
      <c r="DB630" s="27">
        <v>49.45</v>
      </c>
      <c r="DC630" s="27">
        <v>46.04</v>
      </c>
      <c r="DD630" s="27">
        <v>44.15</v>
      </c>
      <c r="DE630" s="27">
        <v>37.14</v>
      </c>
      <c r="DF630" s="13">
        <v>33</v>
      </c>
      <c r="DG630" s="13">
        <v>41</v>
      </c>
      <c r="DH630" s="21">
        <f t="shared" si="419"/>
        <v>0.44594594594594594</v>
      </c>
      <c r="DI630" s="42">
        <v>51</v>
      </c>
      <c r="DJ630" s="42">
        <v>25</v>
      </c>
      <c r="DK630" s="13">
        <v>13</v>
      </c>
      <c r="DL630" s="13">
        <v>0</v>
      </c>
      <c r="DM630" s="13">
        <v>0.255</v>
      </c>
      <c r="DN630" s="13">
        <v>0</v>
      </c>
      <c r="DO630" s="13">
        <v>0</v>
      </c>
      <c r="DP630" s="13">
        <v>0</v>
      </c>
      <c r="DQ630" s="13">
        <v>7</v>
      </c>
      <c r="DR630" s="46">
        <v>3</v>
      </c>
      <c r="DS630" s="13">
        <v>0</v>
      </c>
      <c r="DT630" s="13">
        <v>2</v>
      </c>
      <c r="DU630" s="13">
        <v>-0.28600000000000003</v>
      </c>
      <c r="DV630" s="13">
        <v>0</v>
      </c>
      <c r="DW630" s="13">
        <v>0</v>
      </c>
      <c r="DX630" s="13">
        <v>0</v>
      </c>
    </row>
    <row r="631" spans="1:128" ht="25.5" x14ac:dyDescent="0.2">
      <c r="A631" s="13" t="s">
        <v>591</v>
      </c>
      <c r="B631" s="13" t="s">
        <v>2256</v>
      </c>
      <c r="C631" s="39" t="s">
        <v>3666</v>
      </c>
      <c r="D631" s="1" t="s">
        <v>264</v>
      </c>
      <c r="E631" s="13" t="s">
        <v>129</v>
      </c>
      <c r="F631" s="13">
        <v>24</v>
      </c>
      <c r="G631" s="13">
        <v>1</v>
      </c>
      <c r="H631" s="13">
        <v>1</v>
      </c>
      <c r="I631" s="40">
        <f t="shared" si="378"/>
        <v>2</v>
      </c>
      <c r="J631" s="19">
        <f t="shared" si="379"/>
        <v>0.53591365835496307</v>
      </c>
      <c r="K631" s="1">
        <v>1</v>
      </c>
      <c r="L631" s="1">
        <v>1</v>
      </c>
      <c r="M631" s="1">
        <v>0</v>
      </c>
      <c r="N631" s="1">
        <v>24</v>
      </c>
      <c r="O631" s="1">
        <v>14</v>
      </c>
      <c r="P631" s="1">
        <v>6</v>
      </c>
      <c r="Q631" s="1">
        <v>24</v>
      </c>
      <c r="R631" s="15">
        <f t="shared" si="380"/>
        <v>4.1666666666666664E-2</v>
      </c>
      <c r="S631" s="15">
        <f t="shared" si="381"/>
        <v>2.2727272727272728E-2</v>
      </c>
      <c r="T631" s="16">
        <v>223.9166666667</v>
      </c>
      <c r="U631" s="16">
        <f t="shared" si="382"/>
        <v>9.3298611111124998</v>
      </c>
      <c r="V631" s="16">
        <v>231.39</v>
      </c>
      <c r="W631" s="16">
        <f t="shared" si="383"/>
        <v>9.6412499999999994</v>
      </c>
      <c r="X631" s="16">
        <v>903.92</v>
      </c>
      <c r="Y631" s="16">
        <f t="shared" si="384"/>
        <v>37.663333333333334</v>
      </c>
      <c r="Z631" s="21">
        <f t="shared" si="385"/>
        <v>0.20381217464833393</v>
      </c>
      <c r="AA631" s="20">
        <f t="shared" si="386"/>
        <v>28</v>
      </c>
      <c r="AB631">
        <v>1</v>
      </c>
      <c r="AC631" s="1">
        <v>63</v>
      </c>
      <c r="AD631" s="1">
        <v>23</v>
      </c>
      <c r="AE631" s="1">
        <v>1</v>
      </c>
      <c r="AF631" s="1">
        <v>1</v>
      </c>
      <c r="AG631" s="15">
        <f t="shared" si="387"/>
        <v>0.33333333333333331</v>
      </c>
      <c r="AH631" s="15">
        <f t="shared" si="388"/>
        <v>0.33333333333333331</v>
      </c>
      <c r="AI631" s="15">
        <f t="shared" si="389"/>
        <v>0.66666666666666663</v>
      </c>
      <c r="AJ631" s="1">
        <v>56</v>
      </c>
      <c r="AK631" s="21">
        <f t="shared" si="390"/>
        <v>0.27722772277227725</v>
      </c>
      <c r="AL631" s="1">
        <v>65</v>
      </c>
      <c r="AM631" s="21">
        <f t="shared" si="391"/>
        <v>0.32178217821782179</v>
      </c>
      <c r="AN631" s="1">
        <v>81</v>
      </c>
      <c r="AO631" s="21">
        <f t="shared" si="392"/>
        <v>0.40099009900990101</v>
      </c>
      <c r="AP631" s="21">
        <f t="shared" si="393"/>
        <v>0.46280991735537191</v>
      </c>
      <c r="AQ631" s="1">
        <v>5</v>
      </c>
      <c r="AR631" s="4">
        <v>0.01</v>
      </c>
      <c r="AS631" s="41">
        <v>78</v>
      </c>
      <c r="AT631" s="41">
        <v>99</v>
      </c>
      <c r="AU631" s="41">
        <v>70</v>
      </c>
      <c r="AV631" s="21">
        <f t="shared" si="394"/>
        <v>0.44067796610169491</v>
      </c>
      <c r="AW631" s="26">
        <v>16.809999999999999</v>
      </c>
      <c r="AX631" s="42">
        <v>11</v>
      </c>
      <c r="AY631" s="41">
        <v>-0.16300000000000001</v>
      </c>
      <c r="AZ631" s="1">
        <v>11</v>
      </c>
      <c r="BA631" s="43">
        <v>2E-3</v>
      </c>
      <c r="BB631" s="16">
        <v>50.13</v>
      </c>
      <c r="BC631" s="26">
        <v>16.899999999999999</v>
      </c>
      <c r="BD631" s="43">
        <v>-2.5789999999999997</v>
      </c>
      <c r="BE631" s="43">
        <v>1.637</v>
      </c>
      <c r="BF631" s="16">
        <v>50.08</v>
      </c>
      <c r="BG631" s="21">
        <f t="shared" si="395"/>
        <v>3.5714285714285712E-2</v>
      </c>
      <c r="BH631" s="44">
        <f t="shared" si="396"/>
        <v>0.93939393939393945</v>
      </c>
      <c r="BI631" s="42">
        <f t="shared" si="397"/>
        <v>975.10822510822516</v>
      </c>
      <c r="BJ631" s="21">
        <f t="shared" si="398"/>
        <v>-2.489177489177484E-2</v>
      </c>
      <c r="BK631" s="26">
        <f t="shared" si="399"/>
        <v>0.77790742901594712</v>
      </c>
      <c r="BL631" s="26">
        <f t="shared" si="400"/>
        <v>1.5558148580318942</v>
      </c>
      <c r="BM631" s="16">
        <f t="shared" si="401"/>
        <v>21.781408012446523</v>
      </c>
      <c r="BN631" s="16">
        <f t="shared" si="402"/>
        <v>25.670945157526255</v>
      </c>
      <c r="BO631" s="16">
        <f t="shared" si="403"/>
        <v>48.748865551666022</v>
      </c>
      <c r="BP631" s="16">
        <f t="shared" si="404"/>
        <v>44.081420977570339</v>
      </c>
      <c r="BQ631" s="16">
        <f t="shared" si="405"/>
        <v>4.6674445740956827</v>
      </c>
      <c r="BR631" s="1">
        <v>3</v>
      </c>
      <c r="BS631" s="1">
        <v>6</v>
      </c>
      <c r="BT631" s="42">
        <v>81</v>
      </c>
      <c r="BU631" s="42">
        <v>93</v>
      </c>
      <c r="BV631" s="42">
        <v>49</v>
      </c>
      <c r="BW631" s="42">
        <v>29</v>
      </c>
      <c r="BX631" s="42">
        <v>42</v>
      </c>
      <c r="BY631" s="42">
        <v>55</v>
      </c>
      <c r="BZ631" s="1">
        <v>81</v>
      </c>
      <c r="CA631" s="1">
        <v>72</v>
      </c>
      <c r="CB631" s="21">
        <f t="shared" si="406"/>
        <v>0.52941176470588236</v>
      </c>
      <c r="CC631" s="4">
        <v>1.26</v>
      </c>
      <c r="CD631" s="45">
        <f t="shared" si="407"/>
        <v>3.8350065575667571</v>
      </c>
      <c r="CE631" s="26">
        <f t="shared" si="408"/>
        <v>2.9206124435790777</v>
      </c>
      <c r="CF631" s="26">
        <f t="shared" si="409"/>
        <v>1.7921939994689795</v>
      </c>
      <c r="CG631" s="26">
        <f t="shared" si="410"/>
        <v>30.931940879723868</v>
      </c>
      <c r="CH631" s="26">
        <f t="shared" si="411"/>
        <v>27.944950880608904</v>
      </c>
      <c r="CI631" s="26">
        <f t="shared" si="412"/>
        <v>56.686432427648462</v>
      </c>
      <c r="CJ631" s="26">
        <f t="shared" si="413"/>
        <v>53.433932206389947</v>
      </c>
      <c r="CK631" s="16">
        <f t="shared" si="414"/>
        <v>1.4149443528371677</v>
      </c>
      <c r="CL631" s="42">
        <v>44</v>
      </c>
      <c r="CM631" s="42">
        <v>27</v>
      </c>
      <c r="CN631" s="42">
        <v>422</v>
      </c>
      <c r="CO631" s="42">
        <v>394</v>
      </c>
      <c r="CP631" s="42">
        <v>174</v>
      </c>
      <c r="CQ631" s="42">
        <v>161</v>
      </c>
      <c r="CR631" s="42">
        <v>223</v>
      </c>
      <c r="CS631" s="42">
        <v>214</v>
      </c>
      <c r="CT631" s="1">
        <v>3</v>
      </c>
      <c r="CU631" s="1">
        <v>1</v>
      </c>
      <c r="CV631" s="42">
        <f t="shared" si="415"/>
        <v>-2</v>
      </c>
      <c r="CW631" s="26">
        <f t="shared" si="416"/>
        <v>0.80387048753244461</v>
      </c>
      <c r="CX631" s="26">
        <f t="shared" si="417"/>
        <v>0.26795682917748154</v>
      </c>
      <c r="CY631" s="26">
        <f t="shared" si="418"/>
        <v>-0.53591365835496307</v>
      </c>
      <c r="CZ631" s="13">
        <v>7</v>
      </c>
      <c r="DA631" s="13">
        <v>6</v>
      </c>
      <c r="DB631" s="27">
        <v>8.42</v>
      </c>
      <c r="DC631" s="27">
        <v>7.5</v>
      </c>
      <c r="DD631" s="27">
        <v>8.2799999999999994</v>
      </c>
      <c r="DE631" s="27">
        <v>7.94</v>
      </c>
      <c r="DF631" s="13">
        <v>4</v>
      </c>
      <c r="DG631" s="13">
        <v>5</v>
      </c>
      <c r="DH631" s="21">
        <f t="shared" si="419"/>
        <v>0.44444444444444442</v>
      </c>
      <c r="DI631" s="42">
        <v>5</v>
      </c>
      <c r="DJ631" s="42">
        <v>1</v>
      </c>
      <c r="DK631" s="13">
        <v>1</v>
      </c>
      <c r="DL631" s="13">
        <v>0</v>
      </c>
      <c r="DM631" s="13">
        <v>0.2</v>
      </c>
      <c r="DN631" s="13">
        <v>0</v>
      </c>
      <c r="DO631" s="13">
        <v>0</v>
      </c>
      <c r="DP631" s="13">
        <v>0</v>
      </c>
      <c r="DQ631" s="1"/>
      <c r="DR631" s="42"/>
      <c r="DS631" s="1"/>
      <c r="DT631" s="1"/>
      <c r="DU631" s="1"/>
      <c r="DV631" s="1"/>
      <c r="DW631" s="1"/>
      <c r="DX631" s="13"/>
    </row>
    <row r="632" spans="1:128" ht="25.5" x14ac:dyDescent="0.2">
      <c r="A632" s="13" t="s">
        <v>628</v>
      </c>
      <c r="B632" s="13" t="s">
        <v>2258</v>
      </c>
      <c r="C632" s="39" t="s">
        <v>3667</v>
      </c>
      <c r="D632" s="1" t="s">
        <v>584</v>
      </c>
      <c r="E632" s="13" t="s">
        <v>173</v>
      </c>
      <c r="F632" s="13">
        <v>42</v>
      </c>
      <c r="G632" s="13">
        <v>0</v>
      </c>
      <c r="H632" s="13">
        <v>4</v>
      </c>
      <c r="I632" s="40">
        <f t="shared" si="378"/>
        <v>4</v>
      </c>
      <c r="J632" s="19">
        <f t="shared" si="379"/>
        <v>0.44036697247706424</v>
      </c>
      <c r="K632" s="1">
        <v>0</v>
      </c>
      <c r="L632" s="1">
        <v>1</v>
      </c>
      <c r="M632" s="1">
        <v>3</v>
      </c>
      <c r="N632" s="1">
        <v>35</v>
      </c>
      <c r="O632" s="1">
        <v>19</v>
      </c>
      <c r="P632" s="1">
        <v>39</v>
      </c>
      <c r="Q632" s="1">
        <v>25</v>
      </c>
      <c r="R632" s="15">
        <f t="shared" si="380"/>
        <v>0</v>
      </c>
      <c r="S632" s="15">
        <f t="shared" si="381"/>
        <v>0</v>
      </c>
      <c r="T632" s="16">
        <v>545</v>
      </c>
      <c r="U632" s="16">
        <f t="shared" si="382"/>
        <v>12.976190476190476</v>
      </c>
      <c r="V632" s="16">
        <v>543.64</v>
      </c>
      <c r="W632" s="16">
        <f t="shared" si="383"/>
        <v>12.943809523809524</v>
      </c>
      <c r="X632" s="16">
        <v>1382.52</v>
      </c>
      <c r="Y632" s="16">
        <f t="shared" si="384"/>
        <v>32.917142857142856</v>
      </c>
      <c r="Z632" s="21">
        <f t="shared" si="385"/>
        <v>0.2822403123312705</v>
      </c>
      <c r="AA632" s="20">
        <f t="shared" si="386"/>
        <v>13.789473684210527</v>
      </c>
      <c r="AB632">
        <v>26</v>
      </c>
      <c r="AC632" s="1">
        <v>17</v>
      </c>
      <c r="AD632" s="1">
        <v>57</v>
      </c>
      <c r="AE632" s="1">
        <v>21</v>
      </c>
      <c r="AF632" s="1">
        <v>14</v>
      </c>
      <c r="AG632" s="15">
        <f t="shared" si="387"/>
        <v>0</v>
      </c>
      <c r="AH632" s="15">
        <f t="shared" si="388"/>
        <v>0.21052631578947367</v>
      </c>
      <c r="AI632" s="15">
        <f t="shared" si="389"/>
        <v>0.21052631578947367</v>
      </c>
      <c r="AJ632" s="1">
        <v>173</v>
      </c>
      <c r="AK632" s="21">
        <f t="shared" si="390"/>
        <v>0.36041666666666666</v>
      </c>
      <c r="AL632" s="1">
        <v>141</v>
      </c>
      <c r="AM632" s="21">
        <f t="shared" si="391"/>
        <v>0.29375000000000001</v>
      </c>
      <c r="AN632" s="1">
        <v>166</v>
      </c>
      <c r="AO632" s="21">
        <f t="shared" si="392"/>
        <v>0.34583333333333333</v>
      </c>
      <c r="AP632" s="21">
        <f t="shared" si="393"/>
        <v>0.55095541401273884</v>
      </c>
      <c r="AQ632" s="1">
        <v>9</v>
      </c>
      <c r="AR632" s="4">
        <v>4.9800000000000004</v>
      </c>
      <c r="AS632" s="41">
        <v>186</v>
      </c>
      <c r="AT632" s="41">
        <v>189</v>
      </c>
      <c r="AU632" s="41">
        <v>147</v>
      </c>
      <c r="AV632" s="21">
        <f t="shared" si="394"/>
        <v>0.496</v>
      </c>
      <c r="AW632" s="26">
        <v>16.739999999999998</v>
      </c>
      <c r="AX632" s="42">
        <v>9</v>
      </c>
      <c r="AY632" s="41">
        <v>-1.7450000000000001</v>
      </c>
      <c r="AZ632" s="1">
        <v>10</v>
      </c>
      <c r="BA632" s="43">
        <v>-1.9300000000000002</v>
      </c>
      <c r="BB632" s="16">
        <v>49.38</v>
      </c>
      <c r="BC632" s="26">
        <v>16.149999999999999</v>
      </c>
      <c r="BD632" s="43">
        <v>0.54500000000000004</v>
      </c>
      <c r="BE632" s="43">
        <v>4.9859999999999998</v>
      </c>
      <c r="BF632" s="16">
        <v>50.92</v>
      </c>
      <c r="BG632" s="21">
        <f t="shared" si="395"/>
        <v>7.2519083969465645E-2</v>
      </c>
      <c r="BH632" s="44">
        <f t="shared" si="396"/>
        <v>0.92201834862385323</v>
      </c>
      <c r="BI632" s="42">
        <f t="shared" si="397"/>
        <v>994.53743259331895</v>
      </c>
      <c r="BJ632" s="21">
        <f t="shared" si="398"/>
        <v>-5.4625674066811208E-3</v>
      </c>
      <c r="BK632" s="26">
        <f t="shared" si="399"/>
        <v>2.0969759399602679</v>
      </c>
      <c r="BL632" s="26">
        <f t="shared" si="400"/>
        <v>1.8762416304907659</v>
      </c>
      <c r="BM632" s="16">
        <f t="shared" si="401"/>
        <v>28.916194540504744</v>
      </c>
      <c r="BN632" s="16">
        <f t="shared" si="402"/>
        <v>24.060039732175703</v>
      </c>
      <c r="BO632" s="16">
        <f t="shared" si="403"/>
        <v>54.521374438966966</v>
      </c>
      <c r="BP632" s="16">
        <f t="shared" si="404"/>
        <v>46.243837833860646</v>
      </c>
      <c r="BQ632" s="16">
        <f t="shared" si="405"/>
        <v>8.2775366051063202</v>
      </c>
      <c r="BR632" s="1">
        <v>19</v>
      </c>
      <c r="BS632" s="1">
        <v>17</v>
      </c>
      <c r="BT632" s="42">
        <v>243</v>
      </c>
      <c r="BU632" s="42">
        <v>201</v>
      </c>
      <c r="BV632" s="42">
        <v>93</v>
      </c>
      <c r="BW632" s="42">
        <v>95</v>
      </c>
      <c r="BX632" s="42">
        <v>106</v>
      </c>
      <c r="BY632" s="42">
        <v>139</v>
      </c>
      <c r="BZ632" s="1">
        <v>249</v>
      </c>
      <c r="CA632" s="1">
        <v>200</v>
      </c>
      <c r="CB632" s="21">
        <f t="shared" si="406"/>
        <v>0.55456570155902007</v>
      </c>
      <c r="CC632" s="4">
        <v>3.49</v>
      </c>
      <c r="CD632" s="45">
        <f t="shared" si="407"/>
        <v>4.8606668800587727E-2</v>
      </c>
      <c r="CE632" s="26">
        <f t="shared" si="408"/>
        <v>2.0397534936203452</v>
      </c>
      <c r="CF632" s="26">
        <f t="shared" si="409"/>
        <v>2.0397534936203452</v>
      </c>
      <c r="CG632" s="26">
        <f t="shared" si="410"/>
        <v>29.945317246766773</v>
      </c>
      <c r="CH632" s="26">
        <f t="shared" si="411"/>
        <v>28.513149900182277</v>
      </c>
      <c r="CI632" s="26">
        <f t="shared" si="412"/>
        <v>58.067876052426008</v>
      </c>
      <c r="CJ632" s="26">
        <f t="shared" si="413"/>
        <v>54.378960159708363</v>
      </c>
      <c r="CK632" s="16">
        <f t="shared" si="414"/>
        <v>4.5886207123886749</v>
      </c>
      <c r="CL632" s="42">
        <v>47</v>
      </c>
      <c r="CM632" s="42">
        <v>47</v>
      </c>
      <c r="CN632" s="42">
        <v>643</v>
      </c>
      <c r="CO632" s="42">
        <v>610</v>
      </c>
      <c r="CP632" s="42">
        <v>276</v>
      </c>
      <c r="CQ632" s="42">
        <v>259</v>
      </c>
      <c r="CR632" s="42">
        <v>337</v>
      </c>
      <c r="CS632" s="42">
        <v>372</v>
      </c>
      <c r="CT632" s="1">
        <v>6</v>
      </c>
      <c r="CU632" s="1">
        <v>2</v>
      </c>
      <c r="CV632" s="42">
        <f t="shared" si="415"/>
        <v>-4</v>
      </c>
      <c r="CW632" s="26">
        <f t="shared" si="416"/>
        <v>0.66055045871559637</v>
      </c>
      <c r="CX632" s="26">
        <f t="shared" si="417"/>
        <v>0.22018348623853212</v>
      </c>
      <c r="CY632" s="26">
        <f t="shared" si="418"/>
        <v>-0.44036697247706424</v>
      </c>
      <c r="CZ632" s="13">
        <v>22</v>
      </c>
      <c r="DA632" s="13">
        <v>18</v>
      </c>
      <c r="DB632" s="27">
        <v>17.72</v>
      </c>
      <c r="DC632" s="27">
        <v>17.190000000000001</v>
      </c>
      <c r="DD632" s="27">
        <v>20.100000000000001</v>
      </c>
      <c r="DE632" s="27">
        <v>19.920000000000002</v>
      </c>
      <c r="DF632" s="1"/>
      <c r="DG632" s="1"/>
      <c r="DH632" s="21" t="str">
        <f t="shared" si="419"/>
        <v xml:space="preserve"> </v>
      </c>
      <c r="DI632" s="42"/>
      <c r="DJ632" s="42"/>
      <c r="DK632" s="1"/>
      <c r="DL632" s="1"/>
      <c r="DM632" s="1"/>
      <c r="DN632" s="1"/>
      <c r="DO632" s="1"/>
      <c r="DP632" s="1"/>
      <c r="DQ632" s="1"/>
      <c r="DR632" s="42"/>
      <c r="DS632" s="1"/>
      <c r="DT632" s="1"/>
      <c r="DU632" s="1"/>
      <c r="DV632" s="1"/>
      <c r="DW632" s="1"/>
      <c r="DX632" s="13"/>
    </row>
    <row r="633" spans="1:128" ht="25.5" x14ac:dyDescent="0.2">
      <c r="A633" s="13" t="s">
        <v>2222</v>
      </c>
      <c r="B633" s="13" t="s">
        <v>2260</v>
      </c>
      <c r="C633" s="39" t="s">
        <v>3668</v>
      </c>
      <c r="D633" s="1" t="s">
        <v>270</v>
      </c>
      <c r="E633" s="13" t="s">
        <v>173</v>
      </c>
      <c r="F633" s="13">
        <v>6</v>
      </c>
      <c r="G633" s="13">
        <v>0</v>
      </c>
      <c r="H633" s="13">
        <v>0</v>
      </c>
      <c r="I633" s="40">
        <f t="shared" si="378"/>
        <v>0</v>
      </c>
      <c r="J633" s="19">
        <f t="shared" si="379"/>
        <v>0</v>
      </c>
      <c r="K633" s="1">
        <v>0</v>
      </c>
      <c r="L633" s="1">
        <v>0</v>
      </c>
      <c r="M633" s="1">
        <v>0</v>
      </c>
      <c r="N633" s="1">
        <v>2</v>
      </c>
      <c r="O633" s="1">
        <v>2</v>
      </c>
      <c r="P633" s="1">
        <v>1</v>
      </c>
      <c r="Q633" s="1">
        <v>2</v>
      </c>
      <c r="R633" s="15">
        <f t="shared" si="380"/>
        <v>0</v>
      </c>
      <c r="S633" s="15">
        <f t="shared" si="381"/>
        <v>0</v>
      </c>
      <c r="T633" s="16">
        <v>55.383333333300001</v>
      </c>
      <c r="U633" s="16">
        <f t="shared" si="382"/>
        <v>9.2305555555499996</v>
      </c>
      <c r="V633" s="16">
        <v>51.48</v>
      </c>
      <c r="W633" s="16">
        <f t="shared" si="383"/>
        <v>8.58</v>
      </c>
      <c r="X633" s="16">
        <v>265.73</v>
      </c>
      <c r="Y633" s="16">
        <f t="shared" si="384"/>
        <v>44.288333333333334</v>
      </c>
      <c r="Z633" s="21">
        <f t="shared" si="385"/>
        <v>0.16228996563790549</v>
      </c>
      <c r="AA633" s="20">
        <f t="shared" si="386"/>
        <v>0</v>
      </c>
      <c r="AB633">
        <v>5</v>
      </c>
      <c r="AC633" s="1">
        <v>6</v>
      </c>
      <c r="AD633" s="1">
        <v>11</v>
      </c>
      <c r="AE633" s="1">
        <v>4</v>
      </c>
      <c r="AF633" s="1">
        <v>1</v>
      </c>
      <c r="AG633" s="15">
        <f t="shared" si="387"/>
        <v>0</v>
      </c>
      <c r="AH633" s="15">
        <f t="shared" si="388"/>
        <v>0</v>
      </c>
      <c r="AI633" s="15">
        <f t="shared" si="389"/>
        <v>0</v>
      </c>
      <c r="AJ633" s="1">
        <v>24</v>
      </c>
      <c r="AK633" s="21">
        <f t="shared" si="390"/>
        <v>0.52173913043478259</v>
      </c>
      <c r="AL633" s="1">
        <v>10</v>
      </c>
      <c r="AM633" s="21">
        <f t="shared" si="391"/>
        <v>0.21739130434782608</v>
      </c>
      <c r="AN633" s="1">
        <v>12</v>
      </c>
      <c r="AO633" s="21">
        <f t="shared" si="392"/>
        <v>0.2608695652173913</v>
      </c>
      <c r="AP633" s="21">
        <f t="shared" si="393"/>
        <v>0.70588235294117652</v>
      </c>
      <c r="AQ633" s="1">
        <v>8</v>
      </c>
      <c r="AR633" s="4">
        <v>32.17</v>
      </c>
      <c r="AS633" s="41">
        <v>16</v>
      </c>
      <c r="AT633" s="41">
        <v>22</v>
      </c>
      <c r="AU633" s="41">
        <v>16</v>
      </c>
      <c r="AV633" s="21">
        <f t="shared" si="394"/>
        <v>0.42105263157894735</v>
      </c>
      <c r="AW633" s="26">
        <v>16.16</v>
      </c>
      <c r="AX633" s="42">
        <v>8</v>
      </c>
      <c r="AY633" s="41">
        <v>-2.5390000000000001</v>
      </c>
      <c r="AZ633" s="1">
        <v>8</v>
      </c>
      <c r="BA633" s="43">
        <v>-1.41</v>
      </c>
      <c r="BB633" s="16">
        <v>50.02</v>
      </c>
      <c r="BC633" s="26">
        <v>14.39</v>
      </c>
      <c r="BD633" s="43">
        <v>-0.434</v>
      </c>
      <c r="BE633" s="43">
        <v>-10.395</v>
      </c>
      <c r="BF633" s="16">
        <v>46.63</v>
      </c>
      <c r="BG633" s="21">
        <f t="shared" si="395"/>
        <v>0.04</v>
      </c>
      <c r="BH633" s="44">
        <f t="shared" si="396"/>
        <v>0.875</v>
      </c>
      <c r="BI633" s="42">
        <f t="shared" si="397"/>
        <v>915</v>
      </c>
      <c r="BJ633" s="21">
        <f t="shared" si="398"/>
        <v>-8.4999999999999992E-2</v>
      </c>
      <c r="BK633" s="26">
        <f t="shared" si="399"/>
        <v>1.1655011655011656</v>
      </c>
      <c r="BL633" s="26">
        <f t="shared" si="400"/>
        <v>2.3310023310023311</v>
      </c>
      <c r="BM633" s="16">
        <f t="shared" si="401"/>
        <v>29.137529137529135</v>
      </c>
      <c r="BN633" s="16">
        <f t="shared" si="402"/>
        <v>18.648018648018649</v>
      </c>
      <c r="BO633" s="16">
        <f t="shared" si="403"/>
        <v>57.109557109557102</v>
      </c>
      <c r="BP633" s="16">
        <f t="shared" si="404"/>
        <v>54.778554778554771</v>
      </c>
      <c r="BQ633" s="16">
        <f t="shared" si="405"/>
        <v>2.3310023310023311</v>
      </c>
      <c r="BR633" s="1">
        <v>1</v>
      </c>
      <c r="BS633" s="1">
        <v>2</v>
      </c>
      <c r="BT633" s="42">
        <v>24</v>
      </c>
      <c r="BU633" s="42">
        <v>14</v>
      </c>
      <c r="BV633" s="42">
        <v>13</v>
      </c>
      <c r="BW633" s="42">
        <v>12</v>
      </c>
      <c r="BX633" s="42">
        <v>19</v>
      </c>
      <c r="BY633" s="42">
        <v>11</v>
      </c>
      <c r="BZ633" s="1">
        <v>22</v>
      </c>
      <c r="CA633" s="1">
        <v>19</v>
      </c>
      <c r="CB633" s="21">
        <f t="shared" si="406"/>
        <v>0.53658536585365857</v>
      </c>
      <c r="CC633" s="4">
        <v>7.76</v>
      </c>
      <c r="CD633" s="45">
        <f t="shared" si="407"/>
        <v>6.2848258604140952</v>
      </c>
      <c r="CE633" s="26">
        <f t="shared" si="408"/>
        <v>2.4837240808339289</v>
      </c>
      <c r="CF633" s="26">
        <f t="shared" si="409"/>
        <v>2.032137884318669</v>
      </c>
      <c r="CG633" s="26">
        <f t="shared" si="410"/>
        <v>26.869378692657961</v>
      </c>
      <c r="CH633" s="26">
        <f t="shared" si="411"/>
        <v>34.54634403341737</v>
      </c>
      <c r="CI633" s="26">
        <f t="shared" si="412"/>
        <v>51.255033304481991</v>
      </c>
      <c r="CJ633" s="26">
        <f t="shared" si="413"/>
        <v>70.221653558122895</v>
      </c>
      <c r="CK633" s="16">
        <f t="shared" si="414"/>
        <v>21.297622584643236</v>
      </c>
      <c r="CL633" s="42">
        <v>11</v>
      </c>
      <c r="CM633" s="42">
        <v>9</v>
      </c>
      <c r="CN633" s="42">
        <v>108</v>
      </c>
      <c r="CO633" s="42">
        <v>144</v>
      </c>
      <c r="CP633" s="42">
        <v>42</v>
      </c>
      <c r="CQ633" s="42">
        <v>56</v>
      </c>
      <c r="CR633" s="42">
        <v>102</v>
      </c>
      <c r="CS633" s="42">
        <v>66</v>
      </c>
      <c r="CT633" s="1">
        <v>0</v>
      </c>
      <c r="CU633" s="1">
        <v>0</v>
      </c>
      <c r="CV633" s="42">
        <f t="shared" si="415"/>
        <v>0</v>
      </c>
      <c r="CW633" s="26">
        <f t="shared" si="416"/>
        <v>0</v>
      </c>
      <c r="CX633" s="26">
        <f t="shared" si="417"/>
        <v>0</v>
      </c>
      <c r="CY633" s="26">
        <f t="shared" si="418"/>
        <v>0</v>
      </c>
      <c r="CZ633" s="13">
        <v>1</v>
      </c>
      <c r="DA633" s="13">
        <v>1</v>
      </c>
      <c r="DB633" s="27">
        <v>1.71</v>
      </c>
      <c r="DC633" s="27">
        <v>3.04</v>
      </c>
      <c r="DD633" s="27">
        <v>1.99</v>
      </c>
      <c r="DE633" s="27">
        <v>1.76</v>
      </c>
      <c r="DF633" s="1"/>
      <c r="DG633" s="1"/>
      <c r="DH633" s="21" t="str">
        <f t="shared" si="419"/>
        <v xml:space="preserve"> </v>
      </c>
      <c r="DI633" s="42"/>
      <c r="DJ633" s="42"/>
      <c r="DK633" s="1"/>
      <c r="DL633" s="1"/>
      <c r="DM633" s="1"/>
      <c r="DN633" s="1"/>
      <c r="DO633" s="1"/>
      <c r="DP633" s="1"/>
      <c r="DQ633" s="1"/>
      <c r="DR633" s="42"/>
      <c r="DS633" s="1"/>
      <c r="DT633" s="1"/>
      <c r="DU633" s="1"/>
      <c r="DV633" s="1"/>
      <c r="DW633" s="1"/>
      <c r="DX633" s="13"/>
    </row>
    <row r="634" spans="1:128" ht="25.5" x14ac:dyDescent="0.2">
      <c r="A634" s="13" t="s">
        <v>378</v>
      </c>
      <c r="B634" s="13" t="s">
        <v>2262</v>
      </c>
      <c r="C634" s="39" t="s">
        <v>3669</v>
      </c>
      <c r="D634" s="1" t="s">
        <v>136</v>
      </c>
      <c r="E634" s="13" t="s">
        <v>129</v>
      </c>
      <c r="F634" s="13">
        <v>58</v>
      </c>
      <c r="G634" s="13">
        <v>14</v>
      </c>
      <c r="H634" s="13">
        <v>12</v>
      </c>
      <c r="I634" s="40">
        <f t="shared" si="378"/>
        <v>26</v>
      </c>
      <c r="J634" s="19">
        <f t="shared" si="379"/>
        <v>2.0013256644359299</v>
      </c>
      <c r="K634" s="1">
        <v>13</v>
      </c>
      <c r="L634" s="1">
        <v>7</v>
      </c>
      <c r="M634" s="1">
        <v>4</v>
      </c>
      <c r="N634" s="1">
        <v>79</v>
      </c>
      <c r="O634" s="1">
        <v>40</v>
      </c>
      <c r="P634" s="1">
        <v>17</v>
      </c>
      <c r="Q634" s="1">
        <v>93</v>
      </c>
      <c r="R634" s="15">
        <f t="shared" si="380"/>
        <v>0.17721518987341772</v>
      </c>
      <c r="S634" s="15">
        <f t="shared" si="381"/>
        <v>0.10294117647058823</v>
      </c>
      <c r="T634" s="16">
        <v>779.48333333330004</v>
      </c>
      <c r="U634" s="16">
        <f t="shared" si="382"/>
        <v>13.43936781609138</v>
      </c>
      <c r="V634" s="16">
        <v>727.9</v>
      </c>
      <c r="W634" s="16">
        <f t="shared" si="383"/>
        <v>12.549999999999999</v>
      </c>
      <c r="X634" s="16">
        <v>2152.0300000000002</v>
      </c>
      <c r="Y634" s="16">
        <f t="shared" si="384"/>
        <v>37.103965517241384</v>
      </c>
      <c r="Z634" s="21">
        <f t="shared" si="385"/>
        <v>0.25274919876524771</v>
      </c>
      <c r="AA634" s="20">
        <f t="shared" si="386"/>
        <v>72.722222222222229</v>
      </c>
      <c r="AB634">
        <v>22</v>
      </c>
      <c r="AC634" s="1">
        <v>63</v>
      </c>
      <c r="AD634" s="1">
        <v>32</v>
      </c>
      <c r="AE634" s="1">
        <v>29</v>
      </c>
      <c r="AF634" s="1">
        <v>29</v>
      </c>
      <c r="AG634" s="15">
        <f t="shared" si="387"/>
        <v>0.3888888888888889</v>
      </c>
      <c r="AH634" s="15">
        <f t="shared" si="388"/>
        <v>0.30555555555555558</v>
      </c>
      <c r="AI634" s="15">
        <f t="shared" si="389"/>
        <v>0.69444444444444442</v>
      </c>
      <c r="AJ634" s="1">
        <v>264</v>
      </c>
      <c r="AK634" s="21">
        <f t="shared" si="390"/>
        <v>0.36464088397790057</v>
      </c>
      <c r="AL634" s="1">
        <v>172</v>
      </c>
      <c r="AM634" s="21">
        <f t="shared" si="391"/>
        <v>0.23756906077348067</v>
      </c>
      <c r="AN634" s="1">
        <v>288</v>
      </c>
      <c r="AO634" s="21">
        <f t="shared" si="392"/>
        <v>0.39779005524861877</v>
      </c>
      <c r="AP634" s="21">
        <f t="shared" si="393"/>
        <v>0.60550458715596334</v>
      </c>
      <c r="AQ634" s="1">
        <v>11</v>
      </c>
      <c r="AR634" s="4">
        <v>13.73</v>
      </c>
      <c r="AS634" s="41">
        <v>303</v>
      </c>
      <c r="AT634" s="41">
        <v>252</v>
      </c>
      <c r="AU634" s="41">
        <v>247</v>
      </c>
      <c r="AV634" s="21">
        <f t="shared" si="394"/>
        <v>0.54594594594594592</v>
      </c>
      <c r="AW634" s="26">
        <v>17.64</v>
      </c>
      <c r="AX634" s="42">
        <v>4</v>
      </c>
      <c r="AY634" s="41">
        <v>0.48499999999999999</v>
      </c>
      <c r="AZ634" s="1">
        <v>8</v>
      </c>
      <c r="BA634" s="43">
        <v>-0.16700000000000001</v>
      </c>
      <c r="BB634" s="16">
        <v>50.18</v>
      </c>
      <c r="BC634" s="26">
        <v>18.52</v>
      </c>
      <c r="BD634" s="43">
        <v>2.4939999999999998</v>
      </c>
      <c r="BE634" s="43">
        <v>-1.87</v>
      </c>
      <c r="BF634" s="16">
        <v>48.04</v>
      </c>
      <c r="BG634" s="21">
        <f t="shared" si="395"/>
        <v>9.6256684491978606E-2</v>
      </c>
      <c r="BH634" s="44">
        <f t="shared" si="396"/>
        <v>0.9133663366336634</v>
      </c>
      <c r="BI634" s="42">
        <f t="shared" si="397"/>
        <v>1009.623021125642</v>
      </c>
      <c r="BJ634" s="21">
        <f t="shared" si="398"/>
        <v>9.6230211256420062E-3</v>
      </c>
      <c r="BK634" s="26">
        <f t="shared" si="399"/>
        <v>2.9674405824975958</v>
      </c>
      <c r="BL634" s="26">
        <f t="shared" si="400"/>
        <v>2.885011677428218</v>
      </c>
      <c r="BM634" s="16">
        <f t="shared" si="401"/>
        <v>30.828410495947249</v>
      </c>
      <c r="BN634" s="16">
        <f t="shared" si="402"/>
        <v>33.301277648028581</v>
      </c>
      <c r="BO634" s="16">
        <f t="shared" si="403"/>
        <v>58.771809314466275</v>
      </c>
      <c r="BP634" s="16">
        <f t="shared" si="404"/>
        <v>57.535375738425614</v>
      </c>
      <c r="BQ634" s="16">
        <f t="shared" si="405"/>
        <v>1.2364335760406604</v>
      </c>
      <c r="BR634" s="1">
        <v>36</v>
      </c>
      <c r="BS634" s="1">
        <v>35</v>
      </c>
      <c r="BT634" s="42">
        <v>338</v>
      </c>
      <c r="BU634" s="42">
        <v>369</v>
      </c>
      <c r="BV634" s="42">
        <v>139</v>
      </c>
      <c r="BW634" s="42">
        <v>143</v>
      </c>
      <c r="BX634" s="42">
        <v>151</v>
      </c>
      <c r="BY634" s="42">
        <v>200</v>
      </c>
      <c r="BZ634" s="1">
        <v>340</v>
      </c>
      <c r="CA634" s="1">
        <v>385</v>
      </c>
      <c r="CB634" s="21">
        <f t="shared" si="406"/>
        <v>0.4689655172413793</v>
      </c>
      <c r="CC634" s="4">
        <v>2.4500000000000002</v>
      </c>
      <c r="CD634" s="45">
        <f t="shared" si="407"/>
        <v>0.31732348429754076</v>
      </c>
      <c r="CE634" s="26">
        <f t="shared" si="408"/>
        <v>1.9795263077187581</v>
      </c>
      <c r="CF634" s="26">
        <f t="shared" si="409"/>
        <v>3.0111104399102238</v>
      </c>
      <c r="CG634" s="26">
        <f t="shared" si="410"/>
        <v>27.992174830276529</v>
      </c>
      <c r="CH634" s="26">
        <f t="shared" si="411"/>
        <v>29.83229787688833</v>
      </c>
      <c r="CI634" s="26">
        <f t="shared" si="412"/>
        <v>53.029000525085607</v>
      </c>
      <c r="CJ634" s="26">
        <f t="shared" si="413"/>
        <v>58.047517924935988</v>
      </c>
      <c r="CK634" s="16">
        <f t="shared" si="414"/>
        <v>6.2549509758910418</v>
      </c>
      <c r="CL634" s="42">
        <v>71</v>
      </c>
      <c r="CM634" s="42">
        <v>108</v>
      </c>
      <c r="CN634" s="42">
        <v>933</v>
      </c>
      <c r="CO634" s="42">
        <v>962</v>
      </c>
      <c r="CP634" s="42">
        <v>399</v>
      </c>
      <c r="CQ634" s="42">
        <v>463</v>
      </c>
      <c r="CR634" s="42">
        <v>549</v>
      </c>
      <c r="CS634" s="42">
        <v>499</v>
      </c>
      <c r="CT634" s="1">
        <v>9</v>
      </c>
      <c r="CU634" s="1">
        <v>7</v>
      </c>
      <c r="CV634" s="42">
        <f t="shared" si="415"/>
        <v>-2</v>
      </c>
      <c r="CW634" s="26">
        <f t="shared" si="416"/>
        <v>0.69276657615089876</v>
      </c>
      <c r="CX634" s="26">
        <f t="shared" si="417"/>
        <v>0.53881844811736568</v>
      </c>
      <c r="CY634" s="26">
        <f t="shared" si="418"/>
        <v>-0.15394812803353305</v>
      </c>
      <c r="CZ634" s="13">
        <v>29</v>
      </c>
      <c r="DA634" s="13">
        <v>35</v>
      </c>
      <c r="DB634" s="27">
        <v>23.88</v>
      </c>
      <c r="DC634" s="27">
        <v>35.69</v>
      </c>
      <c r="DD634" s="27">
        <v>25.87</v>
      </c>
      <c r="DE634" s="27">
        <v>28.98</v>
      </c>
      <c r="DF634" s="13">
        <v>11</v>
      </c>
      <c r="DG634" s="13">
        <v>16</v>
      </c>
      <c r="DH634" s="21">
        <f t="shared" si="419"/>
        <v>0.40740740740740738</v>
      </c>
      <c r="DI634" s="42">
        <v>11</v>
      </c>
      <c r="DJ634" s="42">
        <v>5</v>
      </c>
      <c r="DK634" s="13">
        <v>1</v>
      </c>
      <c r="DL634" s="13">
        <v>0</v>
      </c>
      <c r="DM634" s="13">
        <v>9.0999999999999998E-2</v>
      </c>
      <c r="DN634" s="13">
        <v>0</v>
      </c>
      <c r="DO634" s="13">
        <v>0</v>
      </c>
      <c r="DP634" s="13">
        <v>0</v>
      </c>
      <c r="DQ634" s="13">
        <v>8</v>
      </c>
      <c r="DR634" s="46">
        <v>4</v>
      </c>
      <c r="DS634" s="13">
        <v>0</v>
      </c>
      <c r="DT634" s="13">
        <v>1</v>
      </c>
      <c r="DU634" s="13">
        <v>-0.125</v>
      </c>
      <c r="DV634" s="13">
        <v>0</v>
      </c>
      <c r="DW634" s="13">
        <v>0</v>
      </c>
      <c r="DX634" s="13">
        <v>0</v>
      </c>
    </row>
    <row r="635" spans="1:128" ht="25.5" x14ac:dyDescent="0.2">
      <c r="A635" s="13" t="s">
        <v>2265</v>
      </c>
      <c r="B635" s="13" t="s">
        <v>2262</v>
      </c>
      <c r="C635" s="39" t="s">
        <v>3670</v>
      </c>
      <c r="D635" s="1" t="s">
        <v>153</v>
      </c>
      <c r="E635" s="13" t="s">
        <v>173</v>
      </c>
      <c r="F635" s="13">
        <v>34</v>
      </c>
      <c r="G635" s="13">
        <v>1</v>
      </c>
      <c r="H635" s="13">
        <v>2</v>
      </c>
      <c r="I635" s="40">
        <f t="shared" si="378"/>
        <v>3</v>
      </c>
      <c r="J635" s="19">
        <f t="shared" si="379"/>
        <v>0.35343783748406932</v>
      </c>
      <c r="K635" s="1">
        <v>1</v>
      </c>
      <c r="L635" s="1">
        <v>1</v>
      </c>
      <c r="M635" s="1">
        <v>1</v>
      </c>
      <c r="N635" s="1">
        <v>36</v>
      </c>
      <c r="O635" s="1">
        <v>14</v>
      </c>
      <c r="P635" s="1">
        <v>22</v>
      </c>
      <c r="Q635" s="1">
        <v>20</v>
      </c>
      <c r="R635" s="15">
        <f t="shared" si="380"/>
        <v>2.7777777777777776E-2</v>
      </c>
      <c r="S635" s="15">
        <f t="shared" si="381"/>
        <v>1.3888888888888888E-2</v>
      </c>
      <c r="T635" s="16">
        <v>509.28333333329999</v>
      </c>
      <c r="U635" s="16">
        <f t="shared" si="382"/>
        <v>14.97892156862647</v>
      </c>
      <c r="V635" s="16">
        <v>474.58</v>
      </c>
      <c r="W635" s="16">
        <f t="shared" si="383"/>
        <v>13.958235294117646</v>
      </c>
      <c r="X635" s="16">
        <v>1119.29</v>
      </c>
      <c r="Y635" s="16">
        <f t="shared" si="384"/>
        <v>32.92029411764706</v>
      </c>
      <c r="Z635" s="21">
        <f t="shared" si="385"/>
        <v>0.29775326720497908</v>
      </c>
      <c r="AA635" s="20">
        <f t="shared" si="386"/>
        <v>17.692307692307693</v>
      </c>
      <c r="AB635">
        <v>19</v>
      </c>
      <c r="AC635" s="1">
        <v>13</v>
      </c>
      <c r="AD635" s="1">
        <v>34</v>
      </c>
      <c r="AE635" s="1">
        <v>14</v>
      </c>
      <c r="AF635" s="1">
        <v>9</v>
      </c>
      <c r="AG635" s="15">
        <f t="shared" si="387"/>
        <v>7.6923076923076927E-2</v>
      </c>
      <c r="AH635" s="15">
        <f t="shared" si="388"/>
        <v>0.15384615384615385</v>
      </c>
      <c r="AI635" s="15">
        <f t="shared" si="389"/>
        <v>0.23076923076923078</v>
      </c>
      <c r="AJ635" s="1">
        <v>154</v>
      </c>
      <c r="AK635" s="21">
        <f t="shared" si="390"/>
        <v>0.38024691358024693</v>
      </c>
      <c r="AL635" s="1">
        <v>121</v>
      </c>
      <c r="AM635" s="21">
        <f t="shared" si="391"/>
        <v>0.29876543209876544</v>
      </c>
      <c r="AN635" s="1">
        <v>130</v>
      </c>
      <c r="AO635" s="21">
        <f t="shared" si="392"/>
        <v>0.32098765432098764</v>
      </c>
      <c r="AP635" s="21">
        <f t="shared" si="393"/>
        <v>0.56000000000000005</v>
      </c>
      <c r="AQ635" s="1">
        <v>7</v>
      </c>
      <c r="AR635" s="4">
        <v>3.45</v>
      </c>
      <c r="AS635" s="41">
        <v>168</v>
      </c>
      <c r="AT635" s="41">
        <v>143</v>
      </c>
      <c r="AU635" s="41">
        <v>148</v>
      </c>
      <c r="AV635" s="21">
        <f t="shared" si="394"/>
        <v>0.54019292604501612</v>
      </c>
      <c r="AW635" s="26">
        <v>17.05</v>
      </c>
      <c r="AX635" s="42">
        <v>7</v>
      </c>
      <c r="AY635" s="41">
        <v>-0.67</v>
      </c>
      <c r="AZ635" s="1">
        <v>8</v>
      </c>
      <c r="BA635" s="43">
        <v>0.37</v>
      </c>
      <c r="BB635" s="16">
        <v>50.11</v>
      </c>
      <c r="BC635" s="26">
        <v>16.7</v>
      </c>
      <c r="BD635" s="43">
        <v>0.39200000000000002</v>
      </c>
      <c r="BE635" s="43">
        <v>5.2809999999999997</v>
      </c>
      <c r="BF635" s="16">
        <v>51.47</v>
      </c>
      <c r="BG635" s="21">
        <f t="shared" si="395"/>
        <v>5.6521739130434782E-2</v>
      </c>
      <c r="BH635" s="44">
        <f t="shared" si="396"/>
        <v>0.91845493562231761</v>
      </c>
      <c r="BI635" s="42">
        <f t="shared" si="397"/>
        <v>974.97667475275239</v>
      </c>
      <c r="BJ635" s="21">
        <f t="shared" si="398"/>
        <v>-2.5023325247247603E-2</v>
      </c>
      <c r="BK635" s="26">
        <f t="shared" si="399"/>
        <v>1.643558514897383</v>
      </c>
      <c r="BL635" s="26">
        <f t="shared" si="400"/>
        <v>2.4021239833115597</v>
      </c>
      <c r="BM635" s="16">
        <f t="shared" si="401"/>
        <v>29.078342955876774</v>
      </c>
      <c r="BN635" s="16">
        <f t="shared" si="402"/>
        <v>29.457625690083866</v>
      </c>
      <c r="BO635" s="16">
        <f t="shared" si="403"/>
        <v>54.743141303889757</v>
      </c>
      <c r="BP635" s="16">
        <f t="shared" si="404"/>
        <v>49.43318302499052</v>
      </c>
      <c r="BQ635" s="16">
        <f t="shared" si="405"/>
        <v>5.3099582788992379</v>
      </c>
      <c r="BR635" s="1">
        <v>13</v>
      </c>
      <c r="BS635" s="1">
        <v>19</v>
      </c>
      <c r="BT635" s="42">
        <v>217</v>
      </c>
      <c r="BU635" s="42">
        <v>214</v>
      </c>
      <c r="BV635" s="42">
        <v>92</v>
      </c>
      <c r="BW635" s="42">
        <v>71</v>
      </c>
      <c r="BX635" s="42">
        <v>87</v>
      </c>
      <c r="BY635" s="42">
        <v>111</v>
      </c>
      <c r="BZ635" s="1">
        <v>209</v>
      </c>
      <c r="CA635" s="1">
        <v>199</v>
      </c>
      <c r="CB635" s="21">
        <f t="shared" si="406"/>
        <v>0.51225490196078427</v>
      </c>
      <c r="CC635" s="4">
        <v>0.24</v>
      </c>
      <c r="CD635" s="45">
        <f t="shared" si="407"/>
        <v>-1.1310417211007628</v>
      </c>
      <c r="CE635" s="26">
        <f t="shared" si="408"/>
        <v>2.9482975815025596</v>
      </c>
      <c r="CF635" s="26">
        <f t="shared" si="409"/>
        <v>2.0906110123381785</v>
      </c>
      <c r="CG635" s="26">
        <f t="shared" si="410"/>
        <v>30.179846152471658</v>
      </c>
      <c r="CH635" s="26">
        <f t="shared" si="411"/>
        <v>28.410867603570122</v>
      </c>
      <c r="CI635" s="26">
        <f t="shared" si="412"/>
        <v>56.821735207140243</v>
      </c>
      <c r="CJ635" s="26">
        <f t="shared" si="413"/>
        <v>52.372486129600013</v>
      </c>
      <c r="CK635" s="16">
        <f t="shared" si="414"/>
        <v>0.86070920135900764</v>
      </c>
      <c r="CL635" s="42">
        <v>55</v>
      </c>
      <c r="CM635" s="42">
        <v>39</v>
      </c>
      <c r="CN635" s="42">
        <v>508</v>
      </c>
      <c r="CO635" s="42">
        <v>491</v>
      </c>
      <c r="CP635" s="42">
        <v>222</v>
      </c>
      <c r="CQ635" s="42">
        <v>191</v>
      </c>
      <c r="CR635" s="42">
        <v>256</v>
      </c>
      <c r="CS635" s="42">
        <v>275</v>
      </c>
      <c r="CT635" s="1">
        <v>2</v>
      </c>
      <c r="CU635" s="1">
        <v>2</v>
      </c>
      <c r="CV635" s="42">
        <f t="shared" si="415"/>
        <v>0</v>
      </c>
      <c r="CW635" s="26">
        <f t="shared" si="416"/>
        <v>0.23562522498937954</v>
      </c>
      <c r="CX635" s="26">
        <f t="shared" si="417"/>
        <v>0.23562522498937954</v>
      </c>
      <c r="CY635" s="26">
        <f t="shared" si="418"/>
        <v>0</v>
      </c>
      <c r="CZ635" s="13">
        <v>17</v>
      </c>
      <c r="DA635" s="13">
        <v>18</v>
      </c>
      <c r="DB635" s="27">
        <v>17.63</v>
      </c>
      <c r="DC635" s="27">
        <v>17.149999999999999</v>
      </c>
      <c r="DD635" s="27">
        <v>17.79</v>
      </c>
      <c r="DE635" s="27">
        <v>16.91</v>
      </c>
      <c r="DF635" s="1"/>
      <c r="DG635" s="1"/>
      <c r="DH635" s="21" t="str">
        <f t="shared" si="419"/>
        <v xml:space="preserve"> </v>
      </c>
      <c r="DI635" s="42"/>
      <c r="DJ635" s="42"/>
      <c r="DK635" s="1"/>
      <c r="DL635" s="1"/>
      <c r="DM635" s="1"/>
      <c r="DN635" s="1"/>
      <c r="DO635" s="1"/>
      <c r="DP635" s="1"/>
      <c r="DQ635" s="1"/>
      <c r="DR635" s="42"/>
      <c r="DS635" s="1"/>
      <c r="DT635" s="1"/>
      <c r="DU635" s="1"/>
      <c r="DV635" s="1"/>
      <c r="DW635" s="1"/>
      <c r="DX635" s="13"/>
    </row>
    <row r="636" spans="1:128" ht="25.5" x14ac:dyDescent="0.2">
      <c r="A636" s="13" t="s">
        <v>927</v>
      </c>
      <c r="B636" s="13" t="s">
        <v>2267</v>
      </c>
      <c r="C636" s="39" t="s">
        <v>3671</v>
      </c>
      <c r="D636" s="1" t="s">
        <v>482</v>
      </c>
      <c r="E636" s="13" t="s">
        <v>207</v>
      </c>
      <c r="F636" s="13">
        <v>2</v>
      </c>
      <c r="G636" s="13">
        <v>0</v>
      </c>
      <c r="H636" s="13">
        <v>1</v>
      </c>
      <c r="I636" s="40">
        <f t="shared" si="378"/>
        <v>1</v>
      </c>
      <c r="J636" s="19">
        <f t="shared" si="379"/>
        <v>2.8639618138424821</v>
      </c>
      <c r="K636" s="1">
        <v>0</v>
      </c>
      <c r="L636" s="1">
        <v>0</v>
      </c>
      <c r="M636" s="1">
        <v>1</v>
      </c>
      <c r="N636" s="1">
        <v>2</v>
      </c>
      <c r="O636" s="1">
        <v>2</v>
      </c>
      <c r="P636" s="1">
        <v>2</v>
      </c>
      <c r="Q636" s="1">
        <v>4</v>
      </c>
      <c r="R636" s="15">
        <f t="shared" si="380"/>
        <v>0</v>
      </c>
      <c r="S636" s="15">
        <f t="shared" si="381"/>
        <v>0</v>
      </c>
      <c r="T636" s="16">
        <v>20.95</v>
      </c>
      <c r="U636" s="16">
        <f t="shared" si="382"/>
        <v>10.475</v>
      </c>
      <c r="V636" s="16">
        <v>19.73</v>
      </c>
      <c r="W636" s="16">
        <f t="shared" si="383"/>
        <v>9.8650000000000002</v>
      </c>
      <c r="X636" s="16">
        <v>80.72</v>
      </c>
      <c r="Y636" s="16">
        <f t="shared" si="384"/>
        <v>40.36</v>
      </c>
      <c r="Z636" s="21">
        <f t="shared" si="385"/>
        <v>0.19641612742658038</v>
      </c>
      <c r="AA636" s="20">
        <f t="shared" si="386"/>
        <v>0</v>
      </c>
      <c r="AB636">
        <v>0</v>
      </c>
      <c r="AC636" s="1">
        <v>2</v>
      </c>
      <c r="AD636" s="1">
        <v>2</v>
      </c>
      <c r="AE636" s="1">
        <v>0</v>
      </c>
      <c r="AF636" s="1">
        <v>0</v>
      </c>
      <c r="AG636" s="15">
        <f t="shared" si="387"/>
        <v>0</v>
      </c>
      <c r="AH636" s="15">
        <f t="shared" si="388"/>
        <v>1</v>
      </c>
      <c r="AI636" s="15">
        <f t="shared" si="389"/>
        <v>1</v>
      </c>
      <c r="AJ636" s="1">
        <v>3</v>
      </c>
      <c r="AK636" s="21">
        <f t="shared" si="390"/>
        <v>0.2</v>
      </c>
      <c r="AL636" s="1">
        <v>4</v>
      </c>
      <c r="AM636" s="21">
        <f t="shared" si="391"/>
        <v>0.26666666666666666</v>
      </c>
      <c r="AN636" s="1">
        <v>8</v>
      </c>
      <c r="AO636" s="21">
        <f t="shared" si="392"/>
        <v>0.53333333333333333</v>
      </c>
      <c r="AP636" s="21">
        <f t="shared" si="393"/>
        <v>0.42857142857142855</v>
      </c>
      <c r="AQ636" s="1">
        <v>2</v>
      </c>
      <c r="AR636" s="4">
        <v>-14.84</v>
      </c>
      <c r="AS636" s="41">
        <v>7</v>
      </c>
      <c r="AT636" s="41">
        <v>7</v>
      </c>
      <c r="AU636" s="41">
        <v>5</v>
      </c>
      <c r="AV636" s="21">
        <f t="shared" si="394"/>
        <v>0.5</v>
      </c>
      <c r="AW636" s="26">
        <v>17.12</v>
      </c>
      <c r="AX636" s="42">
        <v>9</v>
      </c>
      <c r="AY636" s="41">
        <v>-0.57600000000000007</v>
      </c>
      <c r="AZ636" s="1">
        <v>15</v>
      </c>
      <c r="BA636" s="43">
        <v>1.175</v>
      </c>
      <c r="BB636" s="16">
        <v>49.48</v>
      </c>
      <c r="BC636" s="26">
        <v>16.809999999999999</v>
      </c>
      <c r="BD636" s="43">
        <v>-0.61</v>
      </c>
      <c r="BE636" s="43">
        <v>0.30099999999999999</v>
      </c>
      <c r="BF636" s="16">
        <v>51.04</v>
      </c>
      <c r="BG636" s="21">
        <f t="shared" si="395"/>
        <v>9.0909090909090912E-2</v>
      </c>
      <c r="BH636" s="44">
        <f t="shared" si="396"/>
        <v>1</v>
      </c>
      <c r="BI636" s="42">
        <f t="shared" si="397"/>
        <v>1090.909090909091</v>
      </c>
      <c r="BJ636" s="21">
        <f t="shared" si="398"/>
        <v>9.0909090909090912E-2</v>
      </c>
      <c r="BK636" s="26">
        <f t="shared" si="399"/>
        <v>3.0410542321338063</v>
      </c>
      <c r="BL636" s="26">
        <f t="shared" si="400"/>
        <v>0</v>
      </c>
      <c r="BM636" s="16">
        <f t="shared" si="401"/>
        <v>33.451596553471866</v>
      </c>
      <c r="BN636" s="16">
        <f t="shared" si="402"/>
        <v>27.369488089204257</v>
      </c>
      <c r="BO636" s="16">
        <f t="shared" si="403"/>
        <v>66.903193106943732</v>
      </c>
      <c r="BP636" s="16">
        <f t="shared" si="404"/>
        <v>39.533705017739486</v>
      </c>
      <c r="BQ636" s="16">
        <f t="shared" si="405"/>
        <v>27.369488089204246</v>
      </c>
      <c r="BR636" s="1">
        <v>1</v>
      </c>
      <c r="BS636" s="1">
        <v>0</v>
      </c>
      <c r="BT636" s="42">
        <v>10</v>
      </c>
      <c r="BU636" s="42">
        <v>9</v>
      </c>
      <c r="BV636" s="42">
        <v>5</v>
      </c>
      <c r="BW636" s="42">
        <v>2</v>
      </c>
      <c r="BX636" s="42">
        <v>2</v>
      </c>
      <c r="BY636" s="42">
        <v>6</v>
      </c>
      <c r="BZ636" s="1">
        <v>11</v>
      </c>
      <c r="CA636" s="1">
        <v>8</v>
      </c>
      <c r="CB636" s="21">
        <f t="shared" si="406"/>
        <v>0.57894736842105265</v>
      </c>
      <c r="CC636" s="4">
        <v>-5.94</v>
      </c>
      <c r="CD636" s="45">
        <f t="shared" si="407"/>
        <v>29.86777380348996</v>
      </c>
      <c r="CE636" s="26">
        <f t="shared" si="408"/>
        <v>3.7165510406342914</v>
      </c>
      <c r="CF636" s="26">
        <f t="shared" si="409"/>
        <v>3.7165510406342914</v>
      </c>
      <c r="CG636" s="26">
        <f t="shared" si="410"/>
        <v>37.165510406342918</v>
      </c>
      <c r="CH636" s="26">
        <f t="shared" si="411"/>
        <v>44.598612487611497</v>
      </c>
      <c r="CI636" s="26">
        <f t="shared" si="412"/>
        <v>70.614469772051535</v>
      </c>
      <c r="CJ636" s="26">
        <f t="shared" si="413"/>
        <v>63.181367690782956</v>
      </c>
      <c r="CK636" s="16">
        <f t="shared" si="414"/>
        <v>19.936386007935667</v>
      </c>
      <c r="CL636" s="42">
        <v>5</v>
      </c>
      <c r="CM636" s="42">
        <v>5</v>
      </c>
      <c r="CN636" s="42">
        <v>45</v>
      </c>
      <c r="CO636" s="42">
        <v>55</v>
      </c>
      <c r="CP636" s="42">
        <v>20</v>
      </c>
      <c r="CQ636" s="42">
        <v>10</v>
      </c>
      <c r="CR636" s="42">
        <v>15</v>
      </c>
      <c r="CS636" s="42">
        <v>25</v>
      </c>
      <c r="CT636" s="1">
        <v>0</v>
      </c>
      <c r="CU636" s="1">
        <v>0</v>
      </c>
      <c r="CV636" s="42">
        <f t="shared" si="415"/>
        <v>0</v>
      </c>
      <c r="CW636" s="26">
        <f t="shared" si="416"/>
        <v>0</v>
      </c>
      <c r="CX636" s="26">
        <f t="shared" si="417"/>
        <v>0</v>
      </c>
      <c r="CY636" s="26">
        <f t="shared" si="418"/>
        <v>0</v>
      </c>
      <c r="CZ636" s="13">
        <v>1</v>
      </c>
      <c r="DA636" s="13">
        <v>0</v>
      </c>
      <c r="DB636" s="27">
        <v>0.78</v>
      </c>
      <c r="DC636" s="27">
        <v>0.78</v>
      </c>
      <c r="DD636" s="27">
        <v>0.8</v>
      </c>
      <c r="DE636" s="27">
        <v>0.78</v>
      </c>
      <c r="DF636" s="13">
        <v>0</v>
      </c>
      <c r="DG636" s="13">
        <v>0</v>
      </c>
      <c r="DH636" s="21" t="str">
        <f t="shared" si="419"/>
        <v xml:space="preserve"> </v>
      </c>
      <c r="DI636" s="42"/>
      <c r="DJ636" s="42"/>
      <c r="DK636" s="1"/>
      <c r="DL636" s="1"/>
      <c r="DM636" s="1"/>
      <c r="DN636" s="1"/>
      <c r="DO636" s="1"/>
      <c r="DP636" s="1"/>
      <c r="DQ636" s="1"/>
      <c r="DR636" s="42"/>
      <c r="DS636" s="1"/>
      <c r="DT636" s="1"/>
      <c r="DU636" s="1"/>
      <c r="DV636" s="1"/>
      <c r="DW636" s="1"/>
      <c r="DX636" s="13"/>
    </row>
    <row r="637" spans="1:128" ht="25.5" x14ac:dyDescent="0.2">
      <c r="A637" s="13" t="s">
        <v>1348</v>
      </c>
      <c r="B637" s="13" t="s">
        <v>2270</v>
      </c>
      <c r="C637" s="39" t="s">
        <v>3672</v>
      </c>
      <c r="D637" s="1" t="s">
        <v>292</v>
      </c>
      <c r="E637" s="13" t="s">
        <v>173</v>
      </c>
      <c r="F637" s="13">
        <v>63</v>
      </c>
      <c r="G637" s="13">
        <v>2</v>
      </c>
      <c r="H637" s="13">
        <v>5</v>
      </c>
      <c r="I637" s="40">
        <f t="shared" si="378"/>
        <v>7</v>
      </c>
      <c r="J637" s="19">
        <f t="shared" si="379"/>
        <v>0.61592608886933564</v>
      </c>
      <c r="K637" s="1">
        <v>2</v>
      </c>
      <c r="L637" s="1">
        <v>2</v>
      </c>
      <c r="M637" s="1">
        <v>2</v>
      </c>
      <c r="N637" s="1">
        <v>37</v>
      </c>
      <c r="O637" s="1">
        <v>15</v>
      </c>
      <c r="P637" s="1">
        <v>19</v>
      </c>
      <c r="Q637" s="1">
        <v>17</v>
      </c>
      <c r="R637" s="15">
        <f t="shared" si="380"/>
        <v>5.4054054054054057E-2</v>
      </c>
      <c r="S637" s="15">
        <f t="shared" si="381"/>
        <v>2.8169014084507043E-2</v>
      </c>
      <c r="T637" s="16">
        <v>681.9</v>
      </c>
      <c r="U637" s="16">
        <f t="shared" si="382"/>
        <v>10.823809523809523</v>
      </c>
      <c r="V637" s="16">
        <v>683.17</v>
      </c>
      <c r="W637" s="16">
        <f t="shared" si="383"/>
        <v>10.843968253968253</v>
      </c>
      <c r="X637" s="16">
        <v>2343.64</v>
      </c>
      <c r="Y637" s="16">
        <f t="shared" si="384"/>
        <v>37.200634920634919</v>
      </c>
      <c r="Z637" s="21">
        <f t="shared" si="385"/>
        <v>0.22570627161929557</v>
      </c>
      <c r="AA637" s="20">
        <f t="shared" si="386"/>
        <v>20.068965517241377</v>
      </c>
      <c r="AB637">
        <v>80</v>
      </c>
      <c r="AC637" s="1">
        <v>29</v>
      </c>
      <c r="AD637" s="1">
        <v>143</v>
      </c>
      <c r="AE637" s="1">
        <v>11</v>
      </c>
      <c r="AF637" s="1">
        <v>5</v>
      </c>
      <c r="AG637" s="15">
        <f t="shared" si="387"/>
        <v>6.8965517241379309E-2</v>
      </c>
      <c r="AH637" s="15">
        <f t="shared" si="388"/>
        <v>0.13793103448275862</v>
      </c>
      <c r="AI637" s="15">
        <f t="shared" si="389"/>
        <v>0.20689655172413793</v>
      </c>
      <c r="AJ637" s="1">
        <v>133</v>
      </c>
      <c r="AK637" s="21">
        <f t="shared" si="390"/>
        <v>0.24050632911392406</v>
      </c>
      <c r="AL637" s="1">
        <v>210</v>
      </c>
      <c r="AM637" s="21">
        <f t="shared" si="391"/>
        <v>0.379746835443038</v>
      </c>
      <c r="AN637" s="1">
        <v>210</v>
      </c>
      <c r="AO637" s="21">
        <f t="shared" si="392"/>
        <v>0.379746835443038</v>
      </c>
      <c r="AP637" s="21">
        <f t="shared" si="393"/>
        <v>0.38775510204081631</v>
      </c>
      <c r="AQ637" s="1">
        <v>1</v>
      </c>
      <c r="AR637" s="4">
        <v>-14.86</v>
      </c>
      <c r="AS637" s="41">
        <v>251</v>
      </c>
      <c r="AT637" s="41">
        <v>274</v>
      </c>
      <c r="AU637" s="41">
        <v>218</v>
      </c>
      <c r="AV637" s="21">
        <f t="shared" si="394"/>
        <v>0.47809523809523807</v>
      </c>
      <c r="AW637" s="26">
        <v>16.989999999999998</v>
      </c>
      <c r="AX637" s="42">
        <v>8</v>
      </c>
      <c r="AY637" s="41">
        <v>-0.70799999999999996</v>
      </c>
      <c r="AZ637" s="1">
        <v>7</v>
      </c>
      <c r="BA637" s="43">
        <v>-0.61699999999999999</v>
      </c>
      <c r="BB637" s="16">
        <v>49.61</v>
      </c>
      <c r="BC637" s="26">
        <v>16.03</v>
      </c>
      <c r="BD637" s="43">
        <v>-1.4490000000000001</v>
      </c>
      <c r="BE637" s="43">
        <v>0.89500000000000002</v>
      </c>
      <c r="BF637" s="16">
        <v>50.77</v>
      </c>
      <c r="BG637" s="21">
        <f t="shared" si="395"/>
        <v>9.9656357388316158E-2</v>
      </c>
      <c r="BH637" s="44">
        <f t="shared" si="396"/>
        <v>0.89084507042253525</v>
      </c>
      <c r="BI637" s="42">
        <f t="shared" si="397"/>
        <v>990.5014278108514</v>
      </c>
      <c r="BJ637" s="21">
        <f t="shared" si="398"/>
        <v>-9.4985721891485964E-3</v>
      </c>
      <c r="BK637" s="26">
        <f t="shared" si="399"/>
        <v>2.5469502466443203</v>
      </c>
      <c r="BL637" s="26">
        <f t="shared" si="400"/>
        <v>2.7226019877922045</v>
      </c>
      <c r="BM637" s="16">
        <f t="shared" si="401"/>
        <v>25.55732833701714</v>
      </c>
      <c r="BN637" s="16">
        <f t="shared" si="402"/>
        <v>24.942547242999545</v>
      </c>
      <c r="BO637" s="16">
        <f t="shared" si="403"/>
        <v>48.83118403911179</v>
      </c>
      <c r="BP637" s="16">
        <f t="shared" si="404"/>
        <v>55.154646720435622</v>
      </c>
      <c r="BQ637" s="16">
        <f t="shared" si="405"/>
        <v>-6.3234626813238322</v>
      </c>
      <c r="BR637" s="1">
        <v>29</v>
      </c>
      <c r="BS637" s="1">
        <v>31</v>
      </c>
      <c r="BT637" s="42">
        <v>262</v>
      </c>
      <c r="BU637" s="42">
        <v>253</v>
      </c>
      <c r="BV637" s="42">
        <v>128</v>
      </c>
      <c r="BW637" s="42">
        <v>118</v>
      </c>
      <c r="BX637" s="42">
        <v>226</v>
      </c>
      <c r="BY637" s="42">
        <v>137</v>
      </c>
      <c r="BZ637" s="1">
        <v>272</v>
      </c>
      <c r="CA637" s="1">
        <v>310</v>
      </c>
      <c r="CB637" s="21">
        <f t="shared" si="406"/>
        <v>0.46735395189003437</v>
      </c>
      <c r="CC637" s="4">
        <v>-7.09</v>
      </c>
      <c r="CD637" s="45">
        <f t="shared" si="407"/>
        <v>-5.231585130303424</v>
      </c>
      <c r="CE637" s="26">
        <f t="shared" si="408"/>
        <v>2.7393285658206894</v>
      </c>
      <c r="CF637" s="26">
        <f t="shared" si="409"/>
        <v>2.2529057363758942</v>
      </c>
      <c r="CG637" s="26">
        <f t="shared" si="410"/>
        <v>31.847894727859231</v>
      </c>
      <c r="CH637" s="26">
        <f t="shared" si="411"/>
        <v>28.084518100049497</v>
      </c>
      <c r="CI637" s="26">
        <f t="shared" si="412"/>
        <v>58.293935928726256</v>
      </c>
      <c r="CJ637" s="26">
        <f t="shared" si="413"/>
        <v>54.223344882319815</v>
      </c>
      <c r="CK637" s="16">
        <f t="shared" si="414"/>
        <v>-10.394053727730274</v>
      </c>
      <c r="CL637" s="42">
        <v>107</v>
      </c>
      <c r="CM637" s="42">
        <v>88</v>
      </c>
      <c r="CN637" s="42">
        <v>1137</v>
      </c>
      <c r="CO637" s="42">
        <v>1009</v>
      </c>
      <c r="CP637" s="42">
        <v>464</v>
      </c>
      <c r="CQ637" s="42">
        <v>460</v>
      </c>
      <c r="CR637" s="42">
        <v>561</v>
      </c>
      <c r="CS637" s="42">
        <v>569</v>
      </c>
      <c r="CT637" s="1">
        <v>6</v>
      </c>
      <c r="CU637" s="1">
        <v>4</v>
      </c>
      <c r="CV637" s="42">
        <f t="shared" si="415"/>
        <v>-2</v>
      </c>
      <c r="CW637" s="26">
        <f t="shared" si="416"/>
        <v>0.52793664760228776</v>
      </c>
      <c r="CX637" s="26">
        <f t="shared" si="417"/>
        <v>0.35195776506819182</v>
      </c>
      <c r="CY637" s="26">
        <f t="shared" si="418"/>
        <v>-0.17597888253409591</v>
      </c>
      <c r="CZ637" s="13">
        <v>24</v>
      </c>
      <c r="DA637" s="13">
        <v>23</v>
      </c>
      <c r="DB637" s="27">
        <v>28.38</v>
      </c>
      <c r="DC637" s="27">
        <v>25.7</v>
      </c>
      <c r="DD637" s="27">
        <v>25.81</v>
      </c>
      <c r="DE637" s="27">
        <v>22.01</v>
      </c>
      <c r="DF637" s="1"/>
      <c r="DG637" s="1"/>
      <c r="DH637" s="21" t="str">
        <f t="shared" si="419"/>
        <v xml:space="preserve"> </v>
      </c>
      <c r="DI637" s="42"/>
      <c r="DJ637" s="42"/>
      <c r="DK637" s="1"/>
      <c r="DL637" s="1"/>
      <c r="DM637" s="1"/>
      <c r="DN637" s="1"/>
      <c r="DO637" s="1"/>
      <c r="DP637" s="1"/>
      <c r="DQ637" s="1"/>
      <c r="DR637" s="42"/>
      <c r="DS637" s="1"/>
      <c r="DT637" s="1"/>
      <c r="DU637" s="1"/>
      <c r="DV637" s="1"/>
      <c r="DW637" s="1"/>
      <c r="DX637" s="13"/>
    </row>
    <row r="638" spans="1:128" ht="25.5" x14ac:dyDescent="0.2">
      <c r="A638" s="13" t="s">
        <v>2273</v>
      </c>
      <c r="B638" s="13" t="s">
        <v>2274</v>
      </c>
      <c r="C638" s="39" t="s">
        <v>3673</v>
      </c>
      <c r="D638" s="1" t="s">
        <v>145</v>
      </c>
      <c r="E638" s="13" t="s">
        <v>173</v>
      </c>
      <c r="F638" s="13">
        <v>63</v>
      </c>
      <c r="G638" s="13">
        <v>0</v>
      </c>
      <c r="H638" s="13">
        <v>8</v>
      </c>
      <c r="I638" s="40">
        <f t="shared" si="378"/>
        <v>8</v>
      </c>
      <c r="J638" s="19">
        <f t="shared" si="379"/>
        <v>0.47569496060651106</v>
      </c>
      <c r="K638" s="1">
        <v>0</v>
      </c>
      <c r="L638" s="1">
        <v>4</v>
      </c>
      <c r="M638" s="1">
        <v>4</v>
      </c>
      <c r="N638" s="1">
        <v>60</v>
      </c>
      <c r="O638" s="1">
        <v>13</v>
      </c>
      <c r="P638" s="1">
        <v>48</v>
      </c>
      <c r="Q638" s="1">
        <v>27</v>
      </c>
      <c r="R638" s="15">
        <f t="shared" si="380"/>
        <v>0</v>
      </c>
      <c r="S638" s="15">
        <f t="shared" si="381"/>
        <v>0</v>
      </c>
      <c r="T638" s="16">
        <v>1009.05</v>
      </c>
      <c r="U638" s="16">
        <f t="shared" si="382"/>
        <v>16.016666666666666</v>
      </c>
      <c r="V638" s="16">
        <v>962.44</v>
      </c>
      <c r="W638" s="16">
        <f t="shared" si="383"/>
        <v>15.276825396825398</v>
      </c>
      <c r="X638" s="16">
        <v>2006.37</v>
      </c>
      <c r="Y638" s="16">
        <f t="shared" si="384"/>
        <v>31.847142857142856</v>
      </c>
      <c r="Z638" s="21">
        <f t="shared" si="385"/>
        <v>0.32418376386498293</v>
      </c>
      <c r="AA638" s="20">
        <f t="shared" si="386"/>
        <v>64.740740740740733</v>
      </c>
      <c r="AB638">
        <v>66</v>
      </c>
      <c r="AC638" s="1">
        <v>141</v>
      </c>
      <c r="AD638" s="1">
        <v>84</v>
      </c>
      <c r="AE638" s="1">
        <v>16</v>
      </c>
      <c r="AF638" s="1">
        <v>2</v>
      </c>
      <c r="AG638" s="15">
        <f t="shared" si="387"/>
        <v>0</v>
      </c>
      <c r="AH638" s="15">
        <f t="shared" si="388"/>
        <v>0.29629629629629628</v>
      </c>
      <c r="AI638" s="15">
        <f t="shared" si="389"/>
        <v>0.29629629629629628</v>
      </c>
      <c r="AJ638" s="1">
        <v>266</v>
      </c>
      <c r="AK638" s="21">
        <f t="shared" si="390"/>
        <v>0.28088701161562829</v>
      </c>
      <c r="AL638" s="1">
        <v>327</v>
      </c>
      <c r="AM638" s="21">
        <f t="shared" si="391"/>
        <v>0.34530095036958819</v>
      </c>
      <c r="AN638" s="1">
        <v>354</v>
      </c>
      <c r="AO638" s="21">
        <f t="shared" si="392"/>
        <v>0.37381203801478352</v>
      </c>
      <c r="AP638" s="21">
        <f t="shared" si="393"/>
        <v>0.44856661045531199</v>
      </c>
      <c r="AQ638" s="1">
        <v>3</v>
      </c>
      <c r="AR638" s="4">
        <v>-3.01</v>
      </c>
      <c r="AS638" s="41">
        <v>336</v>
      </c>
      <c r="AT638" s="41">
        <v>362</v>
      </c>
      <c r="AU638" s="41">
        <v>300</v>
      </c>
      <c r="AV638" s="21">
        <f t="shared" si="394"/>
        <v>0.48137535816618909</v>
      </c>
      <c r="AW638" s="26">
        <v>17.34</v>
      </c>
      <c r="AX638" s="42">
        <v>4</v>
      </c>
      <c r="AY638" s="41">
        <v>-0.13300000000000001</v>
      </c>
      <c r="AZ638" s="1">
        <v>5</v>
      </c>
      <c r="BA638" s="43">
        <v>0.42799999999999999</v>
      </c>
      <c r="BB638" s="16">
        <v>50</v>
      </c>
      <c r="BC638" s="26">
        <v>16.53</v>
      </c>
      <c r="BD638" s="43">
        <v>-0.42099999999999999</v>
      </c>
      <c r="BE638" s="43">
        <v>-5.0519999999999996</v>
      </c>
      <c r="BF638" s="16">
        <v>48.2</v>
      </c>
      <c r="BG638" s="21">
        <f t="shared" si="395"/>
        <v>6.1784897025171627E-2</v>
      </c>
      <c r="BH638" s="44">
        <f t="shared" si="396"/>
        <v>0.91463414634146345</v>
      </c>
      <c r="BI638" s="42">
        <f t="shared" si="397"/>
        <v>976.41904336663504</v>
      </c>
      <c r="BJ638" s="21">
        <f t="shared" si="398"/>
        <v>-2.3580956633364923E-2</v>
      </c>
      <c r="BK638" s="26">
        <f t="shared" si="399"/>
        <v>1.6832218112297908</v>
      </c>
      <c r="BL638" s="26">
        <f t="shared" si="400"/>
        <v>2.6183450396907859</v>
      </c>
      <c r="BM638" s="16">
        <f t="shared" si="401"/>
        <v>27.243256722496984</v>
      </c>
      <c r="BN638" s="16">
        <f t="shared" si="402"/>
        <v>30.672041893520632</v>
      </c>
      <c r="BO638" s="16">
        <f t="shared" si="403"/>
        <v>47.067869165870079</v>
      </c>
      <c r="BP638" s="16">
        <f t="shared" si="404"/>
        <v>53.676073313661107</v>
      </c>
      <c r="BQ638" s="16">
        <f t="shared" si="405"/>
        <v>-6.608204147791028</v>
      </c>
      <c r="BR638" s="1">
        <v>27</v>
      </c>
      <c r="BS638" s="1">
        <v>42</v>
      </c>
      <c r="BT638" s="42">
        <v>410</v>
      </c>
      <c r="BU638" s="42">
        <v>450</v>
      </c>
      <c r="BV638" s="42">
        <v>146</v>
      </c>
      <c r="BW638" s="42">
        <v>171</v>
      </c>
      <c r="BX638" s="42">
        <v>198</v>
      </c>
      <c r="BY638" s="42">
        <v>172</v>
      </c>
      <c r="BZ638" s="1">
        <v>390</v>
      </c>
      <c r="CA638" s="1">
        <v>422</v>
      </c>
      <c r="CB638" s="21">
        <f t="shared" si="406"/>
        <v>0.48029556650246308</v>
      </c>
      <c r="CC638" s="4">
        <v>-0.85</v>
      </c>
      <c r="CD638" s="45">
        <f t="shared" si="407"/>
        <v>1.6197201281485718E-2</v>
      </c>
      <c r="CE638" s="26">
        <f t="shared" si="408"/>
        <v>2.6017135423675595</v>
      </c>
      <c r="CF638" s="26">
        <f t="shared" si="409"/>
        <v>2.7811420625308396</v>
      </c>
      <c r="CG638" s="26">
        <f t="shared" si="410"/>
        <v>29.725324840383379</v>
      </c>
      <c r="CH638" s="26">
        <f t="shared" si="411"/>
        <v>33.164371476846249</v>
      </c>
      <c r="CI638" s="26">
        <f t="shared" si="412"/>
        <v>52.8117944347254</v>
      </c>
      <c r="CJ638" s="26">
        <f t="shared" si="413"/>
        <v>58.07503102618162</v>
      </c>
      <c r="CK638" s="16">
        <f t="shared" si="414"/>
        <v>-1.344967556334808</v>
      </c>
      <c r="CL638" s="42">
        <v>87</v>
      </c>
      <c r="CM638" s="42">
        <v>93</v>
      </c>
      <c r="CN638" s="42">
        <v>907</v>
      </c>
      <c r="CO638" s="42">
        <v>1016</v>
      </c>
      <c r="CP638" s="42">
        <v>335</v>
      </c>
      <c r="CQ638" s="42">
        <v>393</v>
      </c>
      <c r="CR638" s="42">
        <v>440</v>
      </c>
      <c r="CS638" s="42">
        <v>437</v>
      </c>
      <c r="CT638" s="1">
        <v>11</v>
      </c>
      <c r="CU638" s="1">
        <v>5</v>
      </c>
      <c r="CV638" s="42">
        <f t="shared" si="415"/>
        <v>-6</v>
      </c>
      <c r="CW638" s="26">
        <f t="shared" si="416"/>
        <v>0.65408057083395277</v>
      </c>
      <c r="CX638" s="26">
        <f t="shared" si="417"/>
        <v>0.29730935037906941</v>
      </c>
      <c r="CY638" s="26">
        <f t="shared" si="418"/>
        <v>-0.35677122045488335</v>
      </c>
      <c r="CZ638" s="13">
        <v>33</v>
      </c>
      <c r="DA638" s="13">
        <v>38</v>
      </c>
      <c r="DB638" s="27">
        <v>37.57</v>
      </c>
      <c r="DC638" s="27">
        <v>41.32</v>
      </c>
      <c r="DD638" s="27">
        <v>34.32</v>
      </c>
      <c r="DE638" s="27">
        <v>38.71</v>
      </c>
      <c r="DF638" s="1"/>
      <c r="DG638" s="1"/>
      <c r="DH638" s="21" t="str">
        <f t="shared" si="419"/>
        <v xml:space="preserve"> </v>
      </c>
      <c r="DI638" s="42"/>
      <c r="DJ638" s="42"/>
      <c r="DK638" s="1"/>
      <c r="DL638" s="1"/>
      <c r="DM638" s="1"/>
      <c r="DN638" s="1"/>
      <c r="DO638" s="1"/>
      <c r="DP638" s="1"/>
      <c r="DQ638" s="1"/>
      <c r="DR638" s="42"/>
      <c r="DS638" s="1"/>
      <c r="DT638" s="1"/>
      <c r="DU638" s="1"/>
      <c r="DV638" s="1"/>
      <c r="DW638" s="1"/>
      <c r="DX638" s="13"/>
    </row>
    <row r="639" spans="1:128" ht="25.5" x14ac:dyDescent="0.2">
      <c r="A639" s="13" t="s">
        <v>466</v>
      </c>
      <c r="B639" s="13" t="s">
        <v>2276</v>
      </c>
      <c r="C639" s="39" t="s">
        <v>3674</v>
      </c>
      <c r="D639" s="13" t="s">
        <v>214</v>
      </c>
      <c r="E639" s="13" t="s">
        <v>129</v>
      </c>
      <c r="F639" s="13">
        <v>82</v>
      </c>
      <c r="G639" s="13">
        <v>4</v>
      </c>
      <c r="H639" s="13">
        <v>13</v>
      </c>
      <c r="I639" s="40">
        <f t="shared" si="378"/>
        <v>17</v>
      </c>
      <c r="J639" s="19">
        <f t="shared" si="379"/>
        <v>1.1232036999650881</v>
      </c>
      <c r="K639" s="1">
        <v>4</v>
      </c>
      <c r="L639" s="1">
        <v>9</v>
      </c>
      <c r="M639" s="1">
        <v>3</v>
      </c>
      <c r="N639" s="1">
        <v>71</v>
      </c>
      <c r="O639" s="1">
        <v>25</v>
      </c>
      <c r="P639" s="1">
        <v>23</v>
      </c>
      <c r="Q639" s="1">
        <v>71</v>
      </c>
      <c r="R639" s="15">
        <f t="shared" si="380"/>
        <v>5.6338028169014086E-2</v>
      </c>
      <c r="S639" s="15">
        <f t="shared" si="381"/>
        <v>3.3613445378151259E-2</v>
      </c>
      <c r="T639" s="16">
        <v>908.11666666669998</v>
      </c>
      <c r="U639" s="16">
        <f t="shared" si="382"/>
        <v>11.074593495935366</v>
      </c>
      <c r="V639" s="16">
        <v>886.24</v>
      </c>
      <c r="W639" s="16">
        <f t="shared" si="383"/>
        <v>10.807804878048781</v>
      </c>
      <c r="X639" s="16">
        <v>3044.18</v>
      </c>
      <c r="Y639" s="16">
        <f t="shared" si="384"/>
        <v>37.124146341463415</v>
      </c>
      <c r="Z639" s="21">
        <f t="shared" si="385"/>
        <v>0.2254822639819663</v>
      </c>
      <c r="AA639" s="20">
        <f t="shared" si="386"/>
        <v>136.5</v>
      </c>
      <c r="AB639">
        <v>23</v>
      </c>
      <c r="AC639" s="1">
        <v>110</v>
      </c>
      <c r="AD639" s="1">
        <v>97</v>
      </c>
      <c r="AE639" s="1">
        <v>24</v>
      </c>
      <c r="AF639" s="1">
        <v>12</v>
      </c>
      <c r="AG639" s="15">
        <f t="shared" si="387"/>
        <v>0.16666666666666666</v>
      </c>
      <c r="AH639" s="15">
        <f t="shared" si="388"/>
        <v>0.5</v>
      </c>
      <c r="AI639" s="15">
        <f t="shared" si="389"/>
        <v>0.66666666666666663</v>
      </c>
      <c r="AJ639" s="1">
        <v>189</v>
      </c>
      <c r="AK639" s="21">
        <f t="shared" si="390"/>
        <v>0.23020706455542023</v>
      </c>
      <c r="AL639" s="1">
        <v>331</v>
      </c>
      <c r="AM639" s="21">
        <f t="shared" si="391"/>
        <v>0.40316686967113274</v>
      </c>
      <c r="AN639" s="1">
        <v>301</v>
      </c>
      <c r="AO639" s="21">
        <f t="shared" si="392"/>
        <v>0.36662606577344703</v>
      </c>
      <c r="AP639" s="21">
        <f t="shared" si="393"/>
        <v>0.36346153846153845</v>
      </c>
      <c r="AQ639" s="1">
        <v>3</v>
      </c>
      <c r="AR639" s="4">
        <v>-13.26</v>
      </c>
      <c r="AS639" s="41">
        <v>325</v>
      </c>
      <c r="AT639" s="41">
        <v>380</v>
      </c>
      <c r="AU639" s="41">
        <v>253</v>
      </c>
      <c r="AV639" s="21">
        <f t="shared" si="394"/>
        <v>0.46099290780141844</v>
      </c>
      <c r="AW639" s="26">
        <v>16.96</v>
      </c>
      <c r="AX639" s="42">
        <v>13</v>
      </c>
      <c r="AY639" s="41">
        <v>-0.23</v>
      </c>
      <c r="AZ639" s="1">
        <v>13</v>
      </c>
      <c r="BA639" s="43">
        <v>-6.3E-2</v>
      </c>
      <c r="BB639" s="16">
        <v>49.88</v>
      </c>
      <c r="BC639" s="26">
        <v>17.190000000000001</v>
      </c>
      <c r="BD639" s="43">
        <v>-3.0230000000000001</v>
      </c>
      <c r="BE639" s="43">
        <v>-6.109</v>
      </c>
      <c r="BF639" s="16">
        <v>47.28</v>
      </c>
      <c r="BG639" s="21">
        <f t="shared" si="395"/>
        <v>6.5934065934065936E-2</v>
      </c>
      <c r="BH639" s="44">
        <f t="shared" si="396"/>
        <v>0.95024875621890548</v>
      </c>
      <c r="BI639" s="42">
        <f t="shared" si="397"/>
        <v>1016.1828221529714</v>
      </c>
      <c r="BJ639" s="21">
        <f t="shared" si="398"/>
        <v>1.6182822152971413E-2</v>
      </c>
      <c r="BK639" s="26">
        <f t="shared" si="399"/>
        <v>1.6248420292471566</v>
      </c>
      <c r="BL639" s="26">
        <f t="shared" si="400"/>
        <v>1.3540350243726305</v>
      </c>
      <c r="BM639" s="16">
        <f t="shared" si="401"/>
        <v>24.643437443581874</v>
      </c>
      <c r="BN639" s="16">
        <f t="shared" si="402"/>
        <v>27.216103989889874</v>
      </c>
      <c r="BO639" s="16">
        <f t="shared" si="403"/>
        <v>45.969489077450802</v>
      </c>
      <c r="BP639" s="16">
        <f t="shared" si="404"/>
        <v>55.515435999277848</v>
      </c>
      <c r="BQ639" s="16">
        <f t="shared" si="405"/>
        <v>-9.5459469218270456</v>
      </c>
      <c r="BR639" s="1">
        <v>24</v>
      </c>
      <c r="BS639" s="1">
        <v>20</v>
      </c>
      <c r="BT639" s="42">
        <v>340</v>
      </c>
      <c r="BU639" s="42">
        <v>382</v>
      </c>
      <c r="BV639" s="42">
        <v>143</v>
      </c>
      <c r="BW639" s="42">
        <v>162</v>
      </c>
      <c r="BX639" s="42">
        <v>256</v>
      </c>
      <c r="BY639" s="42">
        <v>172</v>
      </c>
      <c r="BZ639" s="1">
        <v>309</v>
      </c>
      <c r="CA639" s="1">
        <v>380</v>
      </c>
      <c r="CB639" s="21">
        <f t="shared" si="406"/>
        <v>0.44847605224963716</v>
      </c>
      <c r="CC639" s="4">
        <v>-3.71</v>
      </c>
      <c r="CD639" s="45">
        <f t="shared" si="407"/>
        <v>-0.3130238449039684</v>
      </c>
      <c r="CE639" s="26">
        <f t="shared" si="408"/>
        <v>2.5819760986538243</v>
      </c>
      <c r="CF639" s="26">
        <f t="shared" si="409"/>
        <v>2.1286520507985727</v>
      </c>
      <c r="CG639" s="26">
        <f t="shared" si="410"/>
        <v>29.42664362816916</v>
      </c>
      <c r="CH639" s="26">
        <f t="shared" si="411"/>
        <v>30.293872241457468</v>
      </c>
      <c r="CI639" s="26">
        <f t="shared" si="412"/>
        <v>57.690412524883541</v>
      </c>
      <c r="CJ639" s="26">
        <f t="shared" si="413"/>
        <v>59.168643115715888</v>
      </c>
      <c r="CK639" s="16">
        <f t="shared" si="414"/>
        <v>-8.0677163309946991</v>
      </c>
      <c r="CL639" s="42">
        <v>131</v>
      </c>
      <c r="CM639" s="42">
        <v>108</v>
      </c>
      <c r="CN639" s="42">
        <v>1362</v>
      </c>
      <c r="CO639" s="42">
        <v>1429</v>
      </c>
      <c r="CP639" s="42">
        <v>576</v>
      </c>
      <c r="CQ639" s="42">
        <v>591</v>
      </c>
      <c r="CR639" s="42">
        <v>874</v>
      </c>
      <c r="CS639" s="42">
        <v>858</v>
      </c>
      <c r="CT639" s="1">
        <v>12</v>
      </c>
      <c r="CU639" s="1">
        <v>5</v>
      </c>
      <c r="CV639" s="42">
        <f t="shared" si="415"/>
        <v>-7</v>
      </c>
      <c r="CW639" s="26">
        <f t="shared" si="416"/>
        <v>0.79284967056359157</v>
      </c>
      <c r="CX639" s="26">
        <f t="shared" si="417"/>
        <v>0.3303540294014965</v>
      </c>
      <c r="CY639" s="26">
        <f t="shared" si="418"/>
        <v>-0.46249564116209507</v>
      </c>
      <c r="CZ639" s="13">
        <v>27</v>
      </c>
      <c r="DA639" s="13">
        <v>31</v>
      </c>
      <c r="DB639" s="27">
        <v>30.2</v>
      </c>
      <c r="DC639" s="27">
        <v>31.24</v>
      </c>
      <c r="DD639" s="27">
        <v>30.05</v>
      </c>
      <c r="DE639" s="27">
        <v>35.86</v>
      </c>
      <c r="DF639" s="13">
        <v>14</v>
      </c>
      <c r="DG639" s="13">
        <v>10</v>
      </c>
      <c r="DH639" s="21">
        <f t="shared" si="419"/>
        <v>0.58333333333333337</v>
      </c>
      <c r="DI639" s="42">
        <v>11</v>
      </c>
      <c r="DJ639" s="42">
        <v>6</v>
      </c>
      <c r="DK639" s="13">
        <v>5</v>
      </c>
      <c r="DL639" s="13">
        <v>0</v>
      </c>
      <c r="DM639" s="13">
        <v>0.45500000000000002</v>
      </c>
      <c r="DN639" s="13">
        <v>0</v>
      </c>
      <c r="DO639" s="13">
        <v>0</v>
      </c>
      <c r="DP639" s="13">
        <v>0</v>
      </c>
      <c r="DQ639" s="13">
        <v>4</v>
      </c>
      <c r="DR639" s="46">
        <v>4</v>
      </c>
      <c r="DS639" s="13">
        <v>0</v>
      </c>
      <c r="DT639" s="13">
        <v>0</v>
      </c>
      <c r="DU639" s="13">
        <v>0</v>
      </c>
      <c r="DV639" s="13">
        <v>0</v>
      </c>
      <c r="DW639" s="13">
        <v>0</v>
      </c>
      <c r="DX639" s="13">
        <v>0</v>
      </c>
    </row>
    <row r="640" spans="1:128" ht="25.5" x14ac:dyDescent="0.2">
      <c r="A640" s="13" t="s">
        <v>312</v>
      </c>
      <c r="B640" s="13" t="s">
        <v>2278</v>
      </c>
      <c r="C640" s="39" t="s">
        <v>3675</v>
      </c>
      <c r="D640" s="1" t="s">
        <v>482</v>
      </c>
      <c r="E640" s="13" t="s">
        <v>129</v>
      </c>
      <c r="F640" s="13">
        <v>13</v>
      </c>
      <c r="G640" s="13">
        <v>2</v>
      </c>
      <c r="H640" s="13">
        <v>1</v>
      </c>
      <c r="I640" s="40">
        <f t="shared" si="378"/>
        <v>3</v>
      </c>
      <c r="J640" s="19">
        <f t="shared" si="379"/>
        <v>1.7324350336862366</v>
      </c>
      <c r="K640" s="1">
        <v>2</v>
      </c>
      <c r="L640" s="1">
        <v>0</v>
      </c>
      <c r="M640" s="1">
        <v>1</v>
      </c>
      <c r="N640" s="1">
        <v>14</v>
      </c>
      <c r="O640" s="1">
        <v>7</v>
      </c>
      <c r="P640" s="1">
        <v>5</v>
      </c>
      <c r="Q640" s="1">
        <v>20</v>
      </c>
      <c r="R640" s="15">
        <f t="shared" si="380"/>
        <v>0.14285714285714285</v>
      </c>
      <c r="S640" s="15">
        <f t="shared" si="381"/>
        <v>7.6923076923076927E-2</v>
      </c>
      <c r="T640" s="16">
        <v>103.9</v>
      </c>
      <c r="U640" s="16">
        <f t="shared" si="382"/>
        <v>7.9923076923076923</v>
      </c>
      <c r="V640" s="16">
        <v>105.59</v>
      </c>
      <c r="W640" s="16">
        <f t="shared" si="383"/>
        <v>8.1223076923076931</v>
      </c>
      <c r="X640" s="16">
        <v>517.29999999999995</v>
      </c>
      <c r="Y640" s="16">
        <f t="shared" si="384"/>
        <v>39.792307692307688</v>
      </c>
      <c r="Z640" s="21">
        <f t="shared" si="385"/>
        <v>0.16951628698486093</v>
      </c>
      <c r="AA640" s="20">
        <f t="shared" si="386"/>
        <v>0</v>
      </c>
      <c r="AB640">
        <v>1</v>
      </c>
      <c r="AC640" s="1">
        <v>9</v>
      </c>
      <c r="AD640" s="1">
        <v>12</v>
      </c>
      <c r="AE640" s="1">
        <v>0</v>
      </c>
      <c r="AF640" s="1">
        <v>3</v>
      </c>
      <c r="AG640" s="15">
        <f t="shared" si="387"/>
        <v>0.2857142857142857</v>
      </c>
      <c r="AH640" s="15">
        <f t="shared" si="388"/>
        <v>0.14285714285714285</v>
      </c>
      <c r="AI640" s="15">
        <f t="shared" si="389"/>
        <v>0.42857142857142855</v>
      </c>
      <c r="AJ640" s="1">
        <v>41</v>
      </c>
      <c r="AK640" s="21">
        <f t="shared" si="390"/>
        <v>0.37962962962962965</v>
      </c>
      <c r="AL640" s="1">
        <v>32</v>
      </c>
      <c r="AM640" s="21">
        <f t="shared" si="391"/>
        <v>0.29629629629629628</v>
      </c>
      <c r="AN640" s="1">
        <v>35</v>
      </c>
      <c r="AO640" s="21">
        <f t="shared" si="392"/>
        <v>0.32407407407407407</v>
      </c>
      <c r="AP640" s="21">
        <f t="shared" si="393"/>
        <v>0.56164383561643838</v>
      </c>
      <c r="AQ640" s="1">
        <v>14</v>
      </c>
      <c r="AR640" s="4">
        <v>-1.02</v>
      </c>
      <c r="AS640" s="41">
        <v>40</v>
      </c>
      <c r="AT640" s="41">
        <v>43</v>
      </c>
      <c r="AU640" s="41">
        <v>37</v>
      </c>
      <c r="AV640" s="21">
        <f t="shared" si="394"/>
        <v>0.48192771084337349</v>
      </c>
      <c r="AW640" s="26">
        <v>16.57</v>
      </c>
      <c r="AX640" s="42">
        <v>15</v>
      </c>
      <c r="AY640" s="41">
        <v>-1.3519999999999999</v>
      </c>
      <c r="AZ640" s="1">
        <v>15</v>
      </c>
      <c r="BA640" s="43">
        <v>-3.081</v>
      </c>
      <c r="BB640" s="16">
        <v>48.52</v>
      </c>
      <c r="BC640" s="26">
        <v>16.829999999999998</v>
      </c>
      <c r="BD640" s="43">
        <v>1.3420000000000001</v>
      </c>
      <c r="BE640" s="43">
        <v>1.66</v>
      </c>
      <c r="BF640" s="16">
        <v>51.49</v>
      </c>
      <c r="BG640" s="21">
        <f t="shared" si="395"/>
        <v>0.12280701754385964</v>
      </c>
      <c r="BH640" s="44">
        <f t="shared" si="396"/>
        <v>0.97959183673469385</v>
      </c>
      <c r="BI640" s="42">
        <f t="shared" si="397"/>
        <v>1102.3988542785535</v>
      </c>
      <c r="BJ640" s="21">
        <f t="shared" si="398"/>
        <v>0.1023988542785535</v>
      </c>
      <c r="BK640" s="26">
        <f t="shared" si="399"/>
        <v>3.9776493986172929</v>
      </c>
      <c r="BL640" s="26">
        <f t="shared" si="400"/>
        <v>0.56823562837389896</v>
      </c>
      <c r="BM640" s="16">
        <f t="shared" si="401"/>
        <v>32.389430817312238</v>
      </c>
      <c r="BN640" s="16">
        <f t="shared" si="402"/>
        <v>27.843545790321052</v>
      </c>
      <c r="BO640" s="16">
        <f t="shared" si="403"/>
        <v>58.528269722511602</v>
      </c>
      <c r="BP640" s="16">
        <f t="shared" si="404"/>
        <v>48.86826404015531</v>
      </c>
      <c r="BQ640" s="16">
        <f t="shared" si="405"/>
        <v>9.6600056823562923</v>
      </c>
      <c r="BR640" s="1">
        <v>7</v>
      </c>
      <c r="BS640" s="1">
        <v>1</v>
      </c>
      <c r="BT640" s="42">
        <v>50</v>
      </c>
      <c r="BU640" s="42">
        <v>48</v>
      </c>
      <c r="BV640" s="42">
        <v>16</v>
      </c>
      <c r="BW640" s="42">
        <v>20</v>
      </c>
      <c r="BX640" s="42">
        <v>17</v>
      </c>
      <c r="BY640" s="42">
        <v>30</v>
      </c>
      <c r="BZ640" s="1">
        <v>48</v>
      </c>
      <c r="CA640" s="1">
        <v>35</v>
      </c>
      <c r="CB640" s="21">
        <f t="shared" si="406"/>
        <v>0.57831325301204817</v>
      </c>
      <c r="CC640" s="4">
        <v>4.1500000000000004</v>
      </c>
      <c r="CD640" s="45">
        <f t="shared" si="407"/>
        <v>3.3495536275617717</v>
      </c>
      <c r="CE640" s="26">
        <f t="shared" si="408"/>
        <v>3.1316450802242417</v>
      </c>
      <c r="CF640" s="26">
        <f t="shared" si="409"/>
        <v>2.0877633868161607</v>
      </c>
      <c r="CG640" s="26">
        <f t="shared" si="410"/>
        <v>33.172240479412331</v>
      </c>
      <c r="CH640" s="26">
        <f t="shared" si="411"/>
        <v>30.156582254011216</v>
      </c>
      <c r="CI640" s="26">
        <f t="shared" si="412"/>
        <v>62.400927894838595</v>
      </c>
      <c r="CJ640" s="26">
        <f t="shared" si="413"/>
        <v>55.55770346027451</v>
      </c>
      <c r="CK640" s="16">
        <f t="shared" si="414"/>
        <v>2.816781247792207</v>
      </c>
      <c r="CL640" s="42">
        <v>27</v>
      </c>
      <c r="CM640" s="42">
        <v>18</v>
      </c>
      <c r="CN640" s="42">
        <v>259</v>
      </c>
      <c r="CO640" s="42">
        <v>242</v>
      </c>
      <c r="CP640" s="42">
        <v>100</v>
      </c>
      <c r="CQ640" s="42">
        <v>89</v>
      </c>
      <c r="CR640" s="42">
        <v>130</v>
      </c>
      <c r="CS640" s="42">
        <v>152</v>
      </c>
      <c r="CT640" s="1">
        <v>2</v>
      </c>
      <c r="CU640" s="1">
        <v>0</v>
      </c>
      <c r="CV640" s="42">
        <f t="shared" si="415"/>
        <v>-2</v>
      </c>
      <c r="CW640" s="26">
        <f t="shared" si="416"/>
        <v>1.1549566891241578</v>
      </c>
      <c r="CX640" s="26">
        <f t="shared" si="417"/>
        <v>0</v>
      </c>
      <c r="CY640" s="26">
        <f t="shared" si="418"/>
        <v>-1.1549566891241578</v>
      </c>
      <c r="CZ640" s="13">
        <v>5</v>
      </c>
      <c r="DA640" s="13">
        <v>3</v>
      </c>
      <c r="DB640" s="27">
        <v>3.93</v>
      </c>
      <c r="DC640" s="27">
        <v>3.79</v>
      </c>
      <c r="DD640" s="27">
        <v>3.98</v>
      </c>
      <c r="DE640" s="27">
        <v>3.87</v>
      </c>
      <c r="DF640" s="13">
        <v>0</v>
      </c>
      <c r="DG640" s="13">
        <v>1</v>
      </c>
      <c r="DH640" s="21">
        <f t="shared" si="419"/>
        <v>0</v>
      </c>
      <c r="DI640" s="42">
        <v>1</v>
      </c>
      <c r="DJ640" s="42">
        <v>0</v>
      </c>
      <c r="DK640" s="13">
        <v>0</v>
      </c>
      <c r="DL640" s="13">
        <v>0</v>
      </c>
      <c r="DM640" s="13">
        <v>0</v>
      </c>
      <c r="DN640" s="13">
        <v>0</v>
      </c>
      <c r="DO640" s="13">
        <v>0</v>
      </c>
      <c r="DP640" s="13">
        <v>0</v>
      </c>
      <c r="DQ640" s="1"/>
      <c r="DR640" s="42"/>
      <c r="DS640" s="1"/>
      <c r="DT640" s="1"/>
      <c r="DU640" s="1"/>
      <c r="DV640" s="1"/>
      <c r="DW640" s="1"/>
      <c r="DX640" s="13"/>
    </row>
    <row r="641" spans="1:128" ht="25.5" x14ac:dyDescent="0.2">
      <c r="A641" s="13" t="s">
        <v>2279</v>
      </c>
      <c r="B641" s="13" t="s">
        <v>2280</v>
      </c>
      <c r="C641" s="39" t="s">
        <v>3676</v>
      </c>
      <c r="D641" s="1" t="s">
        <v>128</v>
      </c>
      <c r="E641" s="13" t="s">
        <v>129</v>
      </c>
      <c r="F641" s="13">
        <v>31</v>
      </c>
      <c r="G641" s="13">
        <v>4</v>
      </c>
      <c r="H641" s="13">
        <v>2</v>
      </c>
      <c r="I641" s="40">
        <f t="shared" si="378"/>
        <v>6</v>
      </c>
      <c r="J641" s="19">
        <f t="shared" si="379"/>
        <v>1.280834914610854</v>
      </c>
      <c r="K641" s="1">
        <v>4</v>
      </c>
      <c r="L641" s="1">
        <v>1</v>
      </c>
      <c r="M641" s="1">
        <v>1</v>
      </c>
      <c r="N641" s="1">
        <v>45</v>
      </c>
      <c r="O641" s="1">
        <v>19</v>
      </c>
      <c r="P641" s="1">
        <v>25</v>
      </c>
      <c r="Q641" s="1">
        <v>37</v>
      </c>
      <c r="R641" s="15">
        <f t="shared" si="380"/>
        <v>8.8888888888888892E-2</v>
      </c>
      <c r="S641" s="15">
        <f t="shared" si="381"/>
        <v>4.49438202247191E-2</v>
      </c>
      <c r="T641" s="16">
        <v>281.06666666669997</v>
      </c>
      <c r="U641" s="16">
        <f t="shared" si="382"/>
        <v>9.0666666666677411</v>
      </c>
      <c r="V641" s="16">
        <v>272.18</v>
      </c>
      <c r="W641" s="16">
        <f t="shared" si="383"/>
        <v>8.7799999999999994</v>
      </c>
      <c r="X641" s="16">
        <v>1162.95</v>
      </c>
      <c r="Y641" s="16">
        <f t="shared" si="384"/>
        <v>37.514516129032259</v>
      </c>
      <c r="Z641" s="21">
        <f t="shared" si="385"/>
        <v>0.18965529255189423</v>
      </c>
      <c r="AA641" s="20">
        <f t="shared" si="386"/>
        <v>13.5</v>
      </c>
      <c r="AB641">
        <v>4</v>
      </c>
      <c r="AC641" s="1">
        <v>2</v>
      </c>
      <c r="AD641" s="1">
        <v>28</v>
      </c>
      <c r="AE641" s="1">
        <v>3</v>
      </c>
      <c r="AF641" s="1">
        <v>2</v>
      </c>
      <c r="AG641" s="15">
        <f t="shared" si="387"/>
        <v>0.4</v>
      </c>
      <c r="AH641" s="15">
        <f t="shared" si="388"/>
        <v>0.2</v>
      </c>
      <c r="AI641" s="15">
        <f t="shared" si="389"/>
        <v>0.60000000000000009</v>
      </c>
      <c r="AJ641" s="1">
        <v>99</v>
      </c>
      <c r="AK641" s="21">
        <f t="shared" si="390"/>
        <v>0.38076923076923075</v>
      </c>
      <c r="AL641" s="1">
        <v>62</v>
      </c>
      <c r="AM641" s="21">
        <f t="shared" si="391"/>
        <v>0.23846153846153847</v>
      </c>
      <c r="AN641" s="1">
        <v>99</v>
      </c>
      <c r="AO641" s="21">
        <f t="shared" si="392"/>
        <v>0.38076923076923075</v>
      </c>
      <c r="AP641" s="21">
        <f t="shared" si="393"/>
        <v>0.6149068322981367</v>
      </c>
      <c r="AQ641" s="1">
        <v>13</v>
      </c>
      <c r="AR641" s="4">
        <v>10.73</v>
      </c>
      <c r="AS641" s="41">
        <v>118</v>
      </c>
      <c r="AT641" s="41">
        <v>115</v>
      </c>
      <c r="AU641" s="41">
        <v>82</v>
      </c>
      <c r="AV641" s="21">
        <f t="shared" si="394"/>
        <v>0.50643776824034337</v>
      </c>
      <c r="AW641" s="26">
        <v>16.829999999999998</v>
      </c>
      <c r="AX641" s="42">
        <v>15</v>
      </c>
      <c r="AY641" s="41">
        <v>-1.0229999999999999</v>
      </c>
      <c r="AZ641" s="1">
        <v>15</v>
      </c>
      <c r="BA641" s="43">
        <v>-1.4999999999999999E-2</v>
      </c>
      <c r="BB641" s="16">
        <v>49.92</v>
      </c>
      <c r="BC641" s="26">
        <v>16.93</v>
      </c>
      <c r="BD641" s="43">
        <v>-1.8260000000000001</v>
      </c>
      <c r="BE641" s="43">
        <v>4.5940000000000003</v>
      </c>
      <c r="BF641" s="16">
        <v>51.96</v>
      </c>
      <c r="BG641" s="21">
        <f t="shared" si="395"/>
        <v>7.407407407407407E-2</v>
      </c>
      <c r="BH641" s="44">
        <f t="shared" si="396"/>
        <v>0.96124031007751942</v>
      </c>
      <c r="BI641" s="42">
        <f t="shared" si="397"/>
        <v>1035.3143841515935</v>
      </c>
      <c r="BJ641" s="21">
        <f t="shared" si="398"/>
        <v>3.5314384151593492E-2</v>
      </c>
      <c r="BK641" s="26">
        <f t="shared" si="399"/>
        <v>2.204423543243442</v>
      </c>
      <c r="BL641" s="26">
        <f t="shared" si="400"/>
        <v>1.102211771621721</v>
      </c>
      <c r="BM641" s="16">
        <f t="shared" si="401"/>
        <v>29.759717833786464</v>
      </c>
      <c r="BN641" s="16">
        <f t="shared" si="402"/>
        <v>28.437063707840398</v>
      </c>
      <c r="BO641" s="16">
        <f t="shared" si="403"/>
        <v>60.621647439194646</v>
      </c>
      <c r="BP641" s="16">
        <f t="shared" si="404"/>
        <v>47.174663825409652</v>
      </c>
      <c r="BQ641" s="16">
        <f t="shared" si="405"/>
        <v>13.446983613784994</v>
      </c>
      <c r="BR641" s="1">
        <v>10</v>
      </c>
      <c r="BS641" s="1">
        <v>5</v>
      </c>
      <c r="BT641" s="42">
        <v>125</v>
      </c>
      <c r="BU641" s="42">
        <v>124</v>
      </c>
      <c r="BV641" s="42">
        <v>57</v>
      </c>
      <c r="BW641" s="42">
        <v>33</v>
      </c>
      <c r="BX641" s="42">
        <v>52</v>
      </c>
      <c r="BY641" s="42">
        <v>83</v>
      </c>
      <c r="BZ641" s="1">
        <v>123</v>
      </c>
      <c r="CA641" s="1">
        <v>107</v>
      </c>
      <c r="CB641" s="21">
        <f t="shared" si="406"/>
        <v>0.5347826086956522</v>
      </c>
      <c r="CC641" s="4">
        <v>0.76</v>
      </c>
      <c r="CD641" s="45">
        <f t="shared" si="407"/>
        <v>5.9902196386297124</v>
      </c>
      <c r="CE641" s="26">
        <f t="shared" si="408"/>
        <v>2.528053656649039</v>
      </c>
      <c r="CF641" s="26">
        <f t="shared" si="409"/>
        <v>2.6312395201857344</v>
      </c>
      <c r="CG641" s="26">
        <f t="shared" si="410"/>
        <v>28.324519540822909</v>
      </c>
      <c r="CH641" s="26">
        <f t="shared" si="411"/>
        <v>28.118147813749516</v>
      </c>
      <c r="CI641" s="26">
        <f t="shared" si="412"/>
        <v>54.430543015606858</v>
      </c>
      <c r="CJ641" s="26">
        <f t="shared" si="413"/>
        <v>48.858506384625308</v>
      </c>
      <c r="CK641" s="16">
        <f t="shared" si="414"/>
        <v>7.8749469828034435</v>
      </c>
      <c r="CL641" s="42">
        <v>49</v>
      </c>
      <c r="CM641" s="42">
        <v>51</v>
      </c>
      <c r="CN641" s="42">
        <v>500</v>
      </c>
      <c r="CO641" s="42">
        <v>494</v>
      </c>
      <c r="CP641" s="42">
        <v>230</v>
      </c>
      <c r="CQ641" s="42">
        <v>200</v>
      </c>
      <c r="CR641" s="42">
        <v>202</v>
      </c>
      <c r="CS641" s="42">
        <v>276</v>
      </c>
      <c r="CT641" s="1">
        <v>5</v>
      </c>
      <c r="CU641" s="1">
        <v>1</v>
      </c>
      <c r="CV641" s="42">
        <f t="shared" si="415"/>
        <v>-4</v>
      </c>
      <c r="CW641" s="26">
        <f t="shared" si="416"/>
        <v>1.0673624288423782</v>
      </c>
      <c r="CX641" s="26">
        <f t="shared" si="417"/>
        <v>0.21347248576847563</v>
      </c>
      <c r="CY641" s="26">
        <f t="shared" si="418"/>
        <v>-0.85388994307390254</v>
      </c>
      <c r="CZ641" s="13">
        <v>10</v>
      </c>
      <c r="DA641" s="13">
        <v>9</v>
      </c>
      <c r="DB641" s="27">
        <v>9</v>
      </c>
      <c r="DC641" s="27">
        <v>9.64</v>
      </c>
      <c r="DD641" s="27">
        <v>9.73</v>
      </c>
      <c r="DE641" s="27">
        <v>9.18</v>
      </c>
      <c r="DF641" s="13">
        <v>0</v>
      </c>
      <c r="DG641" s="13">
        <v>0</v>
      </c>
      <c r="DH641" s="21" t="str">
        <f t="shared" si="419"/>
        <v xml:space="preserve"> </v>
      </c>
      <c r="DI641" s="42"/>
      <c r="DJ641" s="42"/>
      <c r="DK641" s="1"/>
      <c r="DL641" s="1"/>
      <c r="DM641" s="1"/>
      <c r="DN641" s="1"/>
      <c r="DO641" s="1"/>
      <c r="DP641" s="1"/>
      <c r="DQ641" s="1"/>
      <c r="DR641" s="42"/>
      <c r="DS641" s="1"/>
      <c r="DT641" s="1"/>
      <c r="DU641" s="1"/>
      <c r="DV641" s="1"/>
      <c r="DW641" s="1"/>
      <c r="DX641" s="13"/>
    </row>
    <row r="642" spans="1:128" ht="25.5" x14ac:dyDescent="0.2">
      <c r="A642" s="13" t="s">
        <v>2282</v>
      </c>
      <c r="B642" s="13" t="s">
        <v>2283</v>
      </c>
      <c r="C642" s="39" t="s">
        <v>3677</v>
      </c>
      <c r="D642" s="1" t="s">
        <v>136</v>
      </c>
      <c r="E642" s="13" t="s">
        <v>154</v>
      </c>
      <c r="F642" s="13">
        <v>82</v>
      </c>
      <c r="G642" s="13">
        <v>7</v>
      </c>
      <c r="H642" s="13">
        <v>15</v>
      </c>
      <c r="I642" s="40">
        <f t="shared" ref="I642:I705" si="420">G642+H642</f>
        <v>22</v>
      </c>
      <c r="J642" s="19">
        <f t="shared" ref="J642:J705" si="421">I642/T642*60</f>
        <v>1.1684862791383546</v>
      </c>
      <c r="K642" s="1">
        <v>6</v>
      </c>
      <c r="L642" s="1">
        <v>10</v>
      </c>
      <c r="M642" s="1">
        <v>4</v>
      </c>
      <c r="N642" s="1">
        <v>112</v>
      </c>
      <c r="O642" s="1">
        <v>39</v>
      </c>
      <c r="P642" s="1">
        <v>60</v>
      </c>
      <c r="Q642" s="1">
        <v>119</v>
      </c>
      <c r="R642" s="15">
        <f t="shared" ref="R642:R705" si="422">IF(N642&gt;0,G642/N642,0)</f>
        <v>6.25E-2</v>
      </c>
      <c r="S642" s="15">
        <f t="shared" ref="S642:S705" si="423">IF(SUM(N642:P642)&gt;0,G642/SUM(N642:P642),0)</f>
        <v>3.3175355450236969E-2</v>
      </c>
      <c r="T642" s="16">
        <v>1129.6666666666999</v>
      </c>
      <c r="U642" s="16">
        <f t="shared" ref="U642:U705" si="424">T642/F642</f>
        <v>13.776422764228048</v>
      </c>
      <c r="V642" s="16">
        <v>1085.06</v>
      </c>
      <c r="W642" s="16">
        <f t="shared" ref="W642:W705" si="425">V642/F642</f>
        <v>13.232439024390244</v>
      </c>
      <c r="X642" s="16">
        <v>2985.98</v>
      </c>
      <c r="Y642" s="16">
        <f t="shared" ref="Y642:Y705" si="426">X642/F642</f>
        <v>36.414390243902439</v>
      </c>
      <c r="Z642" s="21">
        <f t="shared" ref="Z642:Z705" si="427">W642/(W642+Y642)</f>
        <v>0.26653140229523659</v>
      </c>
      <c r="AA642" s="20">
        <f t="shared" ref="AA642:AA705" si="428">IF(BG642&gt;0,L642/BG642,0)</f>
        <v>170</v>
      </c>
      <c r="AB642">
        <v>12</v>
      </c>
      <c r="AC642" s="1">
        <v>23</v>
      </c>
      <c r="AD642" s="1">
        <v>56</v>
      </c>
      <c r="AE642" s="1">
        <v>26</v>
      </c>
      <c r="AF642" s="1">
        <v>36</v>
      </c>
      <c r="AG642" s="15">
        <f t="shared" ref="AG642:AG705" si="429">IF(K642&gt;0,G642/BR642,0)</f>
        <v>0.22580645161290322</v>
      </c>
      <c r="AH642" s="15">
        <f t="shared" ref="AH642:AH705" si="430">IF(BR642&gt;0,(L642+M642)/BR642,0)</f>
        <v>0.45161290322580644</v>
      </c>
      <c r="AI642" s="15">
        <f t="shared" ref="AI642:AI705" si="431">AG642+AH642</f>
        <v>0.67741935483870963</v>
      </c>
      <c r="AJ642" s="1">
        <v>363</v>
      </c>
      <c r="AK642" s="21">
        <f t="shared" ref="AK642:AK705" si="432">AJ642/(AJ642+AL642+AN642)</f>
        <v>0.36011904761904762</v>
      </c>
      <c r="AL642" s="1">
        <v>259</v>
      </c>
      <c r="AM642" s="21">
        <f t="shared" ref="AM642:AM705" si="433">AL642/(AJ642+AL642+AN642)</f>
        <v>0.25694444444444442</v>
      </c>
      <c r="AN642" s="1">
        <v>386</v>
      </c>
      <c r="AO642" s="21">
        <f t="shared" ref="AO642:AO705" si="434">AN642/(AJ642+AL642+AN642)</f>
        <v>0.38293650793650796</v>
      </c>
      <c r="AP642" s="21">
        <f t="shared" ref="AP642:AP705" si="435">AJ642/(AJ642+AL642)</f>
        <v>0.58360128617363349</v>
      </c>
      <c r="AQ642" s="1">
        <v>9</v>
      </c>
      <c r="AR642" s="4">
        <v>11.32</v>
      </c>
      <c r="AS642" s="41">
        <v>401</v>
      </c>
      <c r="AT642" s="41">
        <v>344</v>
      </c>
      <c r="AU642" s="41">
        <v>377</v>
      </c>
      <c r="AV642" s="21">
        <f t="shared" ref="AV642:AV705" si="436">AS642/(AS642+AT642)</f>
        <v>0.53825503355704696</v>
      </c>
      <c r="AW642" s="26">
        <v>17.46</v>
      </c>
      <c r="AX642" s="42">
        <v>5</v>
      </c>
      <c r="AY642" s="41">
        <v>0.752</v>
      </c>
      <c r="AZ642" s="1">
        <v>5</v>
      </c>
      <c r="BA642" s="43">
        <v>0.78300000000000003</v>
      </c>
      <c r="BB642" s="16">
        <v>50.39</v>
      </c>
      <c r="BC642" s="26">
        <v>18.18</v>
      </c>
      <c r="BD642" s="43">
        <v>0.91800000000000004</v>
      </c>
      <c r="BE642" s="43">
        <v>-2.468</v>
      </c>
      <c r="BF642" s="16">
        <v>47.68</v>
      </c>
      <c r="BG642" s="21">
        <f t="shared" ref="BG642:BG705" si="437">IF(BR642&gt;0,BR642/(BR642+BT642),0)</f>
        <v>5.8823529411764705E-2</v>
      </c>
      <c r="BH642" s="44">
        <f t="shared" ref="BH642:BH705" si="438">BU642/MAX(1,BS642+BU642)</f>
        <v>0.89463955637707948</v>
      </c>
      <c r="BI642" s="42">
        <f t="shared" ref="BI642:BI705" si="439">BH642*1000+BG642*1000</f>
        <v>953.46308578884418</v>
      </c>
      <c r="BJ642" s="21">
        <f t="shared" ref="BJ642:BJ705" si="440">BG642-(1-BH642)</f>
        <v>-4.6536914211155814E-2</v>
      </c>
      <c r="BK642" s="26">
        <f t="shared" ref="BK642:BK705" si="441">BR642/(W642*F642)*60</f>
        <v>1.7141909203177705</v>
      </c>
      <c r="BL642" s="26">
        <f t="shared" ref="BL642:BL705" si="442">BS642/(W642*F642)*60</f>
        <v>3.1518994341326749</v>
      </c>
      <c r="BM642" s="16">
        <f t="shared" ref="BM642:BM705" si="443">(BR642+BT642)/(W642*F642)*60</f>
        <v>29.141245645402098</v>
      </c>
      <c r="BN642" s="16">
        <f t="shared" ref="BN642:BN705" si="444">(BS642+BU642)/(W642*F642)*60</f>
        <v>29.915396383610123</v>
      </c>
      <c r="BO642" s="16">
        <f t="shared" ref="BO642:BO705" si="445">(BR642+BT642+BV642+BY642)/(W642*F642)*60</f>
        <v>55.794149632278405</v>
      </c>
      <c r="BP642" s="16">
        <f t="shared" ref="BP642:BP705" si="446">(BS642+BU642+BW642+BX642)/(W642*F642)*60</f>
        <v>57.453044071295601</v>
      </c>
      <c r="BQ642" s="16">
        <f t="shared" ref="BQ642:BQ705" si="447">BO642-BP642</f>
        <v>-1.658894439017196</v>
      </c>
      <c r="BR642" s="1">
        <v>31</v>
      </c>
      <c r="BS642" s="1">
        <v>57</v>
      </c>
      <c r="BT642" s="42">
        <v>496</v>
      </c>
      <c r="BU642" s="42">
        <v>484</v>
      </c>
      <c r="BV642" s="42">
        <v>213</v>
      </c>
      <c r="BW642" s="42">
        <v>234</v>
      </c>
      <c r="BX642" s="42">
        <v>264</v>
      </c>
      <c r="BY642" s="42">
        <v>269</v>
      </c>
      <c r="BZ642" s="1">
        <v>477</v>
      </c>
      <c r="CA642" s="1">
        <v>552</v>
      </c>
      <c r="CB642" s="21">
        <f t="shared" ref="CB642:CB705" si="448">BZ642/(BZ642+CA642)</f>
        <v>0.46355685131195334</v>
      </c>
      <c r="CC642" s="4">
        <v>0.79</v>
      </c>
      <c r="CD642" s="45">
        <f t="shared" ref="CD642:CD705" si="449">BQ642-(-11.91+BE642-BA642+AP642*24)</f>
        <v>-0.50432530718440027</v>
      </c>
      <c r="CE642" s="26">
        <f t="shared" ref="CE642:CE705" si="450">CL642/(Y642*F642)*60</f>
        <v>2.230423512548644</v>
      </c>
      <c r="CF642" s="26">
        <f t="shared" ref="CF642:CF705" si="451">CM642/(Y642*F642)*60</f>
        <v>2.8935223946577002</v>
      </c>
      <c r="CG642" s="26">
        <f t="shared" ref="CG642:CG705" si="452">(CL642+CN642)/(Y642*F642)*60</f>
        <v>27.106678544397486</v>
      </c>
      <c r="CH642" s="26">
        <f t="shared" ref="CH642:CH705" si="453">(CM642+CO642)/(Y642*F642)*60</f>
        <v>29.598322828686058</v>
      </c>
      <c r="CI642" s="26">
        <f t="shared" ref="CI642:CI705" si="454">(CL642+CN642+CP642+CS642)/(Y642*F642)*60</f>
        <v>52.404905592133908</v>
      </c>
      <c r="CJ642" s="26">
        <f t="shared" ref="CJ642:CJ705" si="455">(CM642+CO642+CQ642+CR642)/(Y642*F642)*60</f>
        <v>57.207349011044954</v>
      </c>
      <c r="CK642" s="16">
        <f t="shared" ref="CK642:CK705" si="456">BQ642-(CI642-CJ642)</f>
        <v>3.1435489798938505</v>
      </c>
      <c r="CL642" s="42">
        <v>111</v>
      </c>
      <c r="CM642" s="42">
        <v>144</v>
      </c>
      <c r="CN642" s="42">
        <v>1238</v>
      </c>
      <c r="CO642" s="42">
        <v>1329</v>
      </c>
      <c r="CP642" s="42">
        <v>544</v>
      </c>
      <c r="CQ642" s="42">
        <v>614</v>
      </c>
      <c r="CR642" s="42">
        <v>760</v>
      </c>
      <c r="CS642" s="42">
        <v>715</v>
      </c>
      <c r="CT642" s="1">
        <v>7</v>
      </c>
      <c r="CU642" s="1">
        <v>5</v>
      </c>
      <c r="CV642" s="42">
        <f t="shared" ref="CV642:CV705" si="457">CU642-CT642</f>
        <v>-2</v>
      </c>
      <c r="CW642" s="26">
        <f t="shared" ref="CW642:CW705" si="458">CT642/(U642*F642)*60</f>
        <v>0.37179108881674916</v>
      </c>
      <c r="CX642" s="26">
        <f t="shared" ref="CX642:CX705" si="459">CU642/(U642*F642)*60</f>
        <v>0.2655650634405351</v>
      </c>
      <c r="CY642" s="26">
        <f t="shared" ref="CY642:CY705" si="460">CV642/(U642*F642)*60</f>
        <v>-0.10622602537621403</v>
      </c>
      <c r="CZ642" s="13">
        <v>40</v>
      </c>
      <c r="DA642" s="13">
        <v>43</v>
      </c>
      <c r="DB642" s="27">
        <v>37.21</v>
      </c>
      <c r="DC642" s="27">
        <v>52.3</v>
      </c>
      <c r="DD642" s="27">
        <v>35.950000000000003</v>
      </c>
      <c r="DE642" s="27">
        <v>45.11</v>
      </c>
      <c r="DF642" s="13">
        <v>3</v>
      </c>
      <c r="DG642" s="13">
        <v>1</v>
      </c>
      <c r="DH642" s="21">
        <f t="shared" ref="DH642:DH705" si="461">IF((DF642+DG642)&gt;0,DF642/(DF642+DG642)," ")</f>
        <v>0.75</v>
      </c>
      <c r="DI642" s="42">
        <v>1</v>
      </c>
      <c r="DJ642" s="42">
        <v>0</v>
      </c>
      <c r="DK642" s="13">
        <v>0</v>
      </c>
      <c r="DL642" s="13">
        <v>0</v>
      </c>
      <c r="DM642" s="13">
        <v>0</v>
      </c>
      <c r="DN642" s="13">
        <v>0</v>
      </c>
      <c r="DO642" s="13">
        <v>0</v>
      </c>
      <c r="DP642" s="13">
        <v>0</v>
      </c>
      <c r="DQ642" s="13">
        <v>1</v>
      </c>
      <c r="DR642" s="46">
        <v>1</v>
      </c>
      <c r="DS642" s="13">
        <v>0</v>
      </c>
      <c r="DT642" s="13">
        <v>0</v>
      </c>
      <c r="DU642" s="13">
        <v>0</v>
      </c>
      <c r="DV642" s="13">
        <v>0</v>
      </c>
      <c r="DW642" s="13">
        <v>0</v>
      </c>
      <c r="DX642" s="13">
        <v>0</v>
      </c>
    </row>
    <row r="643" spans="1:128" ht="25.5" x14ac:dyDescent="0.2">
      <c r="A643" s="13" t="s">
        <v>183</v>
      </c>
      <c r="B643" s="13" t="s">
        <v>2286</v>
      </c>
      <c r="C643" s="39" t="s">
        <v>3678</v>
      </c>
      <c r="D643" s="1" t="s">
        <v>238</v>
      </c>
      <c r="E643" s="13" t="s">
        <v>173</v>
      </c>
      <c r="F643" s="13">
        <v>7</v>
      </c>
      <c r="G643" s="13">
        <v>2</v>
      </c>
      <c r="H643" s="13">
        <v>1</v>
      </c>
      <c r="I643" s="40">
        <f t="shared" si="420"/>
        <v>3</v>
      </c>
      <c r="J643" s="19">
        <f t="shared" si="421"/>
        <v>1.5258547612315554</v>
      </c>
      <c r="K643" s="1">
        <v>2</v>
      </c>
      <c r="L643" s="1">
        <v>0</v>
      </c>
      <c r="M643" s="1">
        <v>1</v>
      </c>
      <c r="N643" s="1">
        <v>3</v>
      </c>
      <c r="O643" s="1">
        <v>2</v>
      </c>
      <c r="P643" s="1">
        <v>2</v>
      </c>
      <c r="Q643" s="1">
        <v>4</v>
      </c>
      <c r="R643" s="15">
        <f t="shared" si="422"/>
        <v>0.66666666666666663</v>
      </c>
      <c r="S643" s="15">
        <f t="shared" si="423"/>
        <v>0.2857142857142857</v>
      </c>
      <c r="T643" s="16">
        <v>117.96666666669999</v>
      </c>
      <c r="U643" s="16">
        <f t="shared" si="424"/>
        <v>16.852380952385712</v>
      </c>
      <c r="V643" s="16">
        <v>108.99</v>
      </c>
      <c r="W643" s="16">
        <f t="shared" si="425"/>
        <v>15.569999999999999</v>
      </c>
      <c r="X643" s="16">
        <v>230.33</v>
      </c>
      <c r="Y643" s="16">
        <f t="shared" si="426"/>
        <v>32.904285714285713</v>
      </c>
      <c r="Z643" s="21">
        <f t="shared" si="427"/>
        <v>0.32120122598137452</v>
      </c>
      <c r="AA643" s="20">
        <f t="shared" si="428"/>
        <v>0</v>
      </c>
      <c r="AB643">
        <v>9</v>
      </c>
      <c r="AC643" s="1">
        <v>1</v>
      </c>
      <c r="AD643" s="1">
        <v>7</v>
      </c>
      <c r="AE643" s="1">
        <v>2</v>
      </c>
      <c r="AF643" s="1">
        <v>1</v>
      </c>
      <c r="AG643" s="15">
        <f t="shared" si="429"/>
        <v>0.33333333333333331</v>
      </c>
      <c r="AH643" s="15">
        <f t="shared" si="430"/>
        <v>0.16666666666666666</v>
      </c>
      <c r="AI643" s="15">
        <f t="shared" si="431"/>
        <v>0.5</v>
      </c>
      <c r="AJ643" s="1">
        <v>20</v>
      </c>
      <c r="AK643" s="21">
        <f t="shared" si="432"/>
        <v>0.17699115044247787</v>
      </c>
      <c r="AL643" s="1">
        <v>46</v>
      </c>
      <c r="AM643" s="21">
        <f t="shared" si="433"/>
        <v>0.40707964601769914</v>
      </c>
      <c r="AN643" s="1">
        <v>47</v>
      </c>
      <c r="AO643" s="21">
        <f t="shared" si="434"/>
        <v>0.41592920353982299</v>
      </c>
      <c r="AP643" s="21">
        <f t="shared" si="435"/>
        <v>0.30303030303030304</v>
      </c>
      <c r="AQ643" s="1">
        <v>1</v>
      </c>
      <c r="AR643" s="4">
        <v>-5.16</v>
      </c>
      <c r="AS643" s="41">
        <v>34</v>
      </c>
      <c r="AT643" s="41">
        <v>50</v>
      </c>
      <c r="AU643" s="41">
        <v>35</v>
      </c>
      <c r="AV643" s="21">
        <f t="shared" si="436"/>
        <v>0.40476190476190477</v>
      </c>
      <c r="AW643" s="26">
        <v>17.46</v>
      </c>
      <c r="AX643" s="42">
        <v>2</v>
      </c>
      <c r="AY643" s="41">
        <v>-0.222</v>
      </c>
      <c r="AZ643" s="1">
        <v>7</v>
      </c>
      <c r="BA643" s="43">
        <v>2.157</v>
      </c>
      <c r="BB643" s="16">
        <v>50.69</v>
      </c>
      <c r="BC643" s="26">
        <v>16.38</v>
      </c>
      <c r="BD643" s="43">
        <v>0.76900000000000002</v>
      </c>
      <c r="BE643" s="43">
        <v>-24.940999999999999</v>
      </c>
      <c r="BF643" s="16">
        <v>40.11</v>
      </c>
      <c r="BG643" s="21">
        <f t="shared" si="437"/>
        <v>0.14285714285714285</v>
      </c>
      <c r="BH643" s="44">
        <f t="shared" si="438"/>
        <v>0.95</v>
      </c>
      <c r="BI643" s="42">
        <f t="shared" si="439"/>
        <v>1092.8571428571429</v>
      </c>
      <c r="BJ643" s="21">
        <f t="shared" si="440"/>
        <v>9.2857142857142805E-2</v>
      </c>
      <c r="BK643" s="26">
        <f t="shared" si="441"/>
        <v>3.3030553261767133</v>
      </c>
      <c r="BL643" s="26">
        <f t="shared" si="442"/>
        <v>1.6515276630883566</v>
      </c>
      <c r="BM643" s="16">
        <f t="shared" si="443"/>
        <v>23.121387283236995</v>
      </c>
      <c r="BN643" s="16">
        <f t="shared" si="444"/>
        <v>33.030553261767139</v>
      </c>
      <c r="BO643" s="16">
        <f t="shared" si="445"/>
        <v>34.682080924855491</v>
      </c>
      <c r="BP643" s="16">
        <f t="shared" si="446"/>
        <v>65.51059730250482</v>
      </c>
      <c r="BQ643" s="16">
        <f t="shared" si="447"/>
        <v>-30.828516377649329</v>
      </c>
      <c r="BR643" s="1">
        <v>6</v>
      </c>
      <c r="BS643" s="1">
        <v>3</v>
      </c>
      <c r="BT643" s="42">
        <v>36</v>
      </c>
      <c r="BU643" s="42">
        <v>57</v>
      </c>
      <c r="BV643" s="42">
        <v>11</v>
      </c>
      <c r="BW643" s="42">
        <v>25</v>
      </c>
      <c r="BX643" s="42">
        <v>34</v>
      </c>
      <c r="BY643" s="42">
        <v>10</v>
      </c>
      <c r="BZ643" s="1">
        <v>36</v>
      </c>
      <c r="CA643" s="1">
        <v>57</v>
      </c>
      <c r="CB643" s="21">
        <f t="shared" si="448"/>
        <v>0.38709677419354838</v>
      </c>
      <c r="CC643" s="4">
        <v>6.97</v>
      </c>
      <c r="CD643" s="45">
        <f t="shared" si="449"/>
        <v>0.90675634962339302</v>
      </c>
      <c r="CE643" s="26">
        <f t="shared" si="450"/>
        <v>2.3444622932314507</v>
      </c>
      <c r="CF643" s="26">
        <f t="shared" si="451"/>
        <v>3.646941345026701</v>
      </c>
      <c r="CG643" s="26">
        <f t="shared" si="452"/>
        <v>19.016194156210656</v>
      </c>
      <c r="CH643" s="26">
        <f t="shared" si="453"/>
        <v>39.59536317457561</v>
      </c>
      <c r="CI643" s="26">
        <f t="shared" si="454"/>
        <v>29.436026570572658</v>
      </c>
      <c r="CJ643" s="26">
        <f t="shared" si="455"/>
        <v>72.678331090174979</v>
      </c>
      <c r="CK643" s="16">
        <f t="shared" si="456"/>
        <v>12.413788141952992</v>
      </c>
      <c r="CL643" s="42">
        <v>9</v>
      </c>
      <c r="CM643" s="42">
        <v>14</v>
      </c>
      <c r="CN643" s="42">
        <v>64</v>
      </c>
      <c r="CO643" s="42">
        <v>138</v>
      </c>
      <c r="CP643" s="42">
        <v>18</v>
      </c>
      <c r="CQ643" s="42">
        <v>42</v>
      </c>
      <c r="CR643" s="42">
        <v>85</v>
      </c>
      <c r="CS643" s="42">
        <v>22</v>
      </c>
      <c r="CT643" s="1">
        <v>1</v>
      </c>
      <c r="CU643" s="1">
        <v>0</v>
      </c>
      <c r="CV643" s="42">
        <f t="shared" si="457"/>
        <v>-1</v>
      </c>
      <c r="CW643" s="26">
        <f t="shared" si="458"/>
        <v>0.50861825374385194</v>
      </c>
      <c r="CX643" s="26">
        <f t="shared" si="459"/>
        <v>0</v>
      </c>
      <c r="CY643" s="26">
        <f t="shared" si="460"/>
        <v>-0.50861825374385194</v>
      </c>
      <c r="CZ643" s="13">
        <v>3</v>
      </c>
      <c r="DA643" s="13">
        <v>5</v>
      </c>
      <c r="DB643" s="27">
        <v>3.25</v>
      </c>
      <c r="DC643" s="27">
        <v>5.12</v>
      </c>
      <c r="DD643" s="27">
        <v>3.49</v>
      </c>
      <c r="DE643" s="27">
        <v>5.16</v>
      </c>
      <c r="DF643" s="1"/>
      <c r="DG643" s="1"/>
      <c r="DH643" s="21" t="str">
        <f t="shared" si="461"/>
        <v xml:space="preserve"> </v>
      </c>
      <c r="DI643" s="42"/>
      <c r="DJ643" s="42"/>
      <c r="DK643" s="1"/>
      <c r="DL643" s="1"/>
      <c r="DM643" s="1"/>
      <c r="DN643" s="1"/>
      <c r="DO643" s="1"/>
      <c r="DP643" s="1"/>
      <c r="DQ643" s="1"/>
      <c r="DR643" s="42"/>
      <c r="DS643" s="1"/>
      <c r="DT643" s="1"/>
      <c r="DU643" s="1"/>
      <c r="DV643" s="1"/>
      <c r="DW643" s="1"/>
      <c r="DX643" s="13"/>
    </row>
    <row r="644" spans="1:128" ht="25.5" x14ac:dyDescent="0.2">
      <c r="A644" s="13" t="s">
        <v>320</v>
      </c>
      <c r="B644" s="13" t="s">
        <v>2287</v>
      </c>
      <c r="C644" s="39" t="s">
        <v>3679</v>
      </c>
      <c r="D644" s="1" t="s">
        <v>128</v>
      </c>
      <c r="E644" s="13" t="s">
        <v>173</v>
      </c>
      <c r="F644" s="13">
        <v>73</v>
      </c>
      <c r="G644" s="13">
        <v>3</v>
      </c>
      <c r="H644" s="13">
        <v>14</v>
      </c>
      <c r="I644" s="40">
        <f t="shared" si="420"/>
        <v>17</v>
      </c>
      <c r="J644" s="19">
        <f t="shared" si="421"/>
        <v>0.81837875424565221</v>
      </c>
      <c r="K644" s="1">
        <v>3</v>
      </c>
      <c r="L644" s="1">
        <v>7</v>
      </c>
      <c r="M644" s="1">
        <v>4</v>
      </c>
      <c r="N644" s="1">
        <v>79</v>
      </c>
      <c r="O644" s="1">
        <v>40</v>
      </c>
      <c r="P644" s="1">
        <v>83</v>
      </c>
      <c r="Q644" s="1">
        <v>46</v>
      </c>
      <c r="R644" s="15">
        <f t="shared" si="422"/>
        <v>3.7974683544303799E-2</v>
      </c>
      <c r="S644" s="15">
        <f t="shared" si="423"/>
        <v>1.4851485148514851E-2</v>
      </c>
      <c r="T644" s="16">
        <v>1246.3666666667</v>
      </c>
      <c r="U644" s="16">
        <f t="shared" si="424"/>
        <v>17.073515981735618</v>
      </c>
      <c r="V644" s="16">
        <v>1199.18</v>
      </c>
      <c r="W644" s="16">
        <f t="shared" si="425"/>
        <v>16.427123287671233</v>
      </c>
      <c r="X644" s="16">
        <v>2211.7199999999998</v>
      </c>
      <c r="Y644" s="16">
        <f t="shared" si="426"/>
        <v>30.297534246575339</v>
      </c>
      <c r="Z644" s="21">
        <f t="shared" si="427"/>
        <v>0.35157289864845054</v>
      </c>
      <c r="AA644" s="20">
        <f t="shared" si="428"/>
        <v>82.510638297872347</v>
      </c>
      <c r="AB644">
        <v>63</v>
      </c>
      <c r="AC644" s="1">
        <v>88</v>
      </c>
      <c r="AD644" s="1">
        <v>91</v>
      </c>
      <c r="AE644" s="1">
        <v>19</v>
      </c>
      <c r="AF644" s="1">
        <v>9</v>
      </c>
      <c r="AG644" s="15">
        <f t="shared" si="429"/>
        <v>6.3829787234042548E-2</v>
      </c>
      <c r="AH644" s="15">
        <f t="shared" si="430"/>
        <v>0.23404255319148937</v>
      </c>
      <c r="AI644" s="15">
        <f t="shared" si="431"/>
        <v>0.2978723404255319</v>
      </c>
      <c r="AJ644" s="1">
        <v>391</v>
      </c>
      <c r="AK644" s="21">
        <f t="shared" si="432"/>
        <v>0.33882149046793764</v>
      </c>
      <c r="AL644" s="1">
        <v>339</v>
      </c>
      <c r="AM644" s="21">
        <f t="shared" si="433"/>
        <v>0.29376083188908148</v>
      </c>
      <c r="AN644" s="1">
        <v>424</v>
      </c>
      <c r="AO644" s="21">
        <f t="shared" si="434"/>
        <v>0.36741767764298094</v>
      </c>
      <c r="AP644" s="21">
        <f t="shared" si="435"/>
        <v>0.53561643835616435</v>
      </c>
      <c r="AQ644" s="1">
        <v>4</v>
      </c>
      <c r="AR644" s="4">
        <v>-2.13</v>
      </c>
      <c r="AS644" s="41">
        <v>462</v>
      </c>
      <c r="AT644" s="41">
        <v>456</v>
      </c>
      <c r="AU644" s="41">
        <v>375</v>
      </c>
      <c r="AV644" s="21">
        <f t="shared" si="436"/>
        <v>0.50326797385620914</v>
      </c>
      <c r="AW644" s="26">
        <v>17.47</v>
      </c>
      <c r="AX644" s="42">
        <v>4</v>
      </c>
      <c r="AY644" s="41">
        <v>0.56300000000000006</v>
      </c>
      <c r="AZ644" s="1">
        <v>4</v>
      </c>
      <c r="BA644" s="43">
        <v>-0.76500000000000001</v>
      </c>
      <c r="BB644" s="16">
        <v>49.74</v>
      </c>
      <c r="BC644" s="26">
        <v>16.7</v>
      </c>
      <c r="BD644" s="43">
        <v>0.78700000000000003</v>
      </c>
      <c r="BE644" s="43">
        <v>7.08</v>
      </c>
      <c r="BF644" s="16">
        <v>52.92</v>
      </c>
      <c r="BG644" s="21">
        <f t="shared" si="437"/>
        <v>8.4837545126353789E-2</v>
      </c>
      <c r="BH644" s="44">
        <f t="shared" si="438"/>
        <v>0.93418647166361979</v>
      </c>
      <c r="BI644" s="42">
        <f t="shared" si="439"/>
        <v>1019.0240167899736</v>
      </c>
      <c r="BJ644" s="21">
        <f t="shared" si="440"/>
        <v>1.9024016789973577E-2</v>
      </c>
      <c r="BK644" s="26">
        <f t="shared" si="441"/>
        <v>2.3516069314031256</v>
      </c>
      <c r="BL644" s="26">
        <f t="shared" si="442"/>
        <v>1.8012308410747344</v>
      </c>
      <c r="BM644" s="16">
        <f t="shared" si="443"/>
        <v>27.718941276538967</v>
      </c>
      <c r="BN644" s="16">
        <f t="shared" si="444"/>
        <v>27.368701946329992</v>
      </c>
      <c r="BO644" s="16">
        <f t="shared" si="445"/>
        <v>52.886138861555395</v>
      </c>
      <c r="BP644" s="16">
        <f t="shared" si="446"/>
        <v>46.581830917793823</v>
      </c>
      <c r="BQ644" s="16">
        <f t="shared" si="447"/>
        <v>6.3043079437615717</v>
      </c>
      <c r="BR644" s="1">
        <v>47</v>
      </c>
      <c r="BS644" s="1">
        <v>36</v>
      </c>
      <c r="BT644" s="42">
        <v>507</v>
      </c>
      <c r="BU644" s="42">
        <v>511</v>
      </c>
      <c r="BV644" s="42">
        <v>204</v>
      </c>
      <c r="BW644" s="42">
        <v>180</v>
      </c>
      <c r="BX644" s="42">
        <v>204</v>
      </c>
      <c r="BY644" s="42">
        <v>299</v>
      </c>
      <c r="BZ644" s="1">
        <v>508</v>
      </c>
      <c r="CA644" s="1">
        <v>414</v>
      </c>
      <c r="CB644" s="21">
        <f t="shared" si="448"/>
        <v>0.55097613882863339</v>
      </c>
      <c r="CC644" s="4">
        <v>1.34</v>
      </c>
      <c r="CD644" s="45">
        <f t="shared" si="449"/>
        <v>-2.4854865767863714</v>
      </c>
      <c r="CE644" s="26">
        <f t="shared" si="450"/>
        <v>2.2245130486680051</v>
      </c>
      <c r="CF644" s="26">
        <f t="shared" si="451"/>
        <v>2.2787694644891761</v>
      </c>
      <c r="CG644" s="26">
        <f t="shared" si="452"/>
        <v>29.515490206716947</v>
      </c>
      <c r="CH644" s="26">
        <f t="shared" si="453"/>
        <v>27.426618197601869</v>
      </c>
      <c r="CI644" s="26">
        <f t="shared" si="454"/>
        <v>54.364928652813205</v>
      </c>
      <c r="CJ644" s="26">
        <f t="shared" si="455"/>
        <v>47.094568932776305</v>
      </c>
      <c r="CK644" s="16">
        <f t="shared" si="456"/>
        <v>-0.96605177627532868</v>
      </c>
      <c r="CL644" s="42">
        <v>82</v>
      </c>
      <c r="CM644" s="42">
        <v>84</v>
      </c>
      <c r="CN644" s="42">
        <v>1006</v>
      </c>
      <c r="CO644" s="42">
        <v>927</v>
      </c>
      <c r="CP644" s="42">
        <v>403</v>
      </c>
      <c r="CQ644" s="42">
        <v>357</v>
      </c>
      <c r="CR644" s="42">
        <v>368</v>
      </c>
      <c r="CS644" s="42">
        <v>513</v>
      </c>
      <c r="CT644" s="1">
        <v>18</v>
      </c>
      <c r="CU644" s="1">
        <v>7</v>
      </c>
      <c r="CV644" s="42">
        <f t="shared" si="457"/>
        <v>-11</v>
      </c>
      <c r="CW644" s="26">
        <f t="shared" si="458"/>
        <v>0.86651868096598461</v>
      </c>
      <c r="CX644" s="26">
        <f t="shared" si="459"/>
        <v>0.33697948704232739</v>
      </c>
      <c r="CY644" s="26">
        <f t="shared" si="460"/>
        <v>-0.52953919392365734</v>
      </c>
      <c r="CZ644" s="13">
        <v>43</v>
      </c>
      <c r="DA644" s="13">
        <v>39</v>
      </c>
      <c r="DB644" s="27">
        <v>40.17</v>
      </c>
      <c r="DC644" s="27">
        <v>40.97</v>
      </c>
      <c r="DD644" s="27">
        <v>45.54</v>
      </c>
      <c r="DE644" s="27">
        <v>39.380000000000003</v>
      </c>
      <c r="DF644" s="1"/>
      <c r="DG644" s="1"/>
      <c r="DH644" s="21" t="str">
        <f t="shared" si="461"/>
        <v xml:space="preserve"> </v>
      </c>
      <c r="DI644" s="42"/>
      <c r="DJ644" s="42"/>
      <c r="DK644" s="1"/>
      <c r="DL644" s="1"/>
      <c r="DM644" s="1"/>
      <c r="DN644" s="1"/>
      <c r="DO644" s="1"/>
      <c r="DP644" s="1"/>
      <c r="DQ644" s="1"/>
      <c r="DR644" s="42"/>
      <c r="DS644" s="1"/>
      <c r="DT644" s="1"/>
      <c r="DU644" s="1"/>
      <c r="DV644" s="1"/>
      <c r="DW644" s="1"/>
      <c r="DX644" s="13"/>
    </row>
    <row r="645" spans="1:128" ht="25.5" x14ac:dyDescent="0.2">
      <c r="A645" s="13" t="s">
        <v>506</v>
      </c>
      <c r="B645" s="13" t="s">
        <v>2289</v>
      </c>
      <c r="C645" s="39" t="s">
        <v>3680</v>
      </c>
      <c r="D645" s="1" t="s">
        <v>167</v>
      </c>
      <c r="E645" s="13" t="s">
        <v>129</v>
      </c>
      <c r="F645" s="13">
        <v>67</v>
      </c>
      <c r="G645" s="13">
        <v>18</v>
      </c>
      <c r="H645" s="13">
        <v>7</v>
      </c>
      <c r="I645" s="40">
        <f t="shared" si="420"/>
        <v>25</v>
      </c>
      <c r="J645" s="19">
        <f t="shared" si="421"/>
        <v>1.7445917655268668</v>
      </c>
      <c r="K645" s="1">
        <v>14</v>
      </c>
      <c r="L645" s="1">
        <v>1</v>
      </c>
      <c r="M645" s="1">
        <v>5</v>
      </c>
      <c r="N645" s="1">
        <v>117</v>
      </c>
      <c r="O645" s="1">
        <v>42</v>
      </c>
      <c r="P645" s="1">
        <v>41</v>
      </c>
      <c r="Q645" s="1">
        <v>143</v>
      </c>
      <c r="R645" s="15">
        <f t="shared" si="422"/>
        <v>0.15384615384615385</v>
      </c>
      <c r="S645" s="15">
        <f t="shared" si="423"/>
        <v>0.09</v>
      </c>
      <c r="T645" s="16">
        <v>859.8</v>
      </c>
      <c r="U645" s="16">
        <f t="shared" si="424"/>
        <v>12.832835820895522</v>
      </c>
      <c r="V645" s="16">
        <v>847.29</v>
      </c>
      <c r="W645" s="16">
        <f t="shared" si="425"/>
        <v>12.646119402985073</v>
      </c>
      <c r="X645" s="16">
        <v>2348.9699999999998</v>
      </c>
      <c r="Y645" s="16">
        <f t="shared" si="426"/>
        <v>35.059253731343283</v>
      </c>
      <c r="Z645" s="21">
        <f t="shared" si="427"/>
        <v>0.26508794653751572</v>
      </c>
      <c r="AA645" s="20">
        <f t="shared" si="428"/>
        <v>12.810810810810811</v>
      </c>
      <c r="AB645">
        <v>33</v>
      </c>
      <c r="AC645" s="1">
        <v>161</v>
      </c>
      <c r="AD645" s="1">
        <v>143</v>
      </c>
      <c r="AE645" s="1">
        <v>17</v>
      </c>
      <c r="AF645" s="1">
        <v>19</v>
      </c>
      <c r="AG645" s="15">
        <f t="shared" si="429"/>
        <v>0.48648648648648651</v>
      </c>
      <c r="AH645" s="15">
        <f t="shared" si="430"/>
        <v>0.16216216216216217</v>
      </c>
      <c r="AI645" s="15">
        <f t="shared" si="431"/>
        <v>0.64864864864864868</v>
      </c>
      <c r="AJ645" s="1">
        <v>338</v>
      </c>
      <c r="AK645" s="21">
        <f t="shared" si="432"/>
        <v>0.38452787258248011</v>
      </c>
      <c r="AL645" s="1">
        <v>254</v>
      </c>
      <c r="AM645" s="21">
        <f t="shared" si="433"/>
        <v>0.28896473265073946</v>
      </c>
      <c r="AN645" s="1">
        <v>287</v>
      </c>
      <c r="AO645" s="21">
        <f t="shared" si="434"/>
        <v>0.32650739476678042</v>
      </c>
      <c r="AP645" s="21">
        <f t="shared" si="435"/>
        <v>0.57094594594594594</v>
      </c>
      <c r="AQ645" s="1">
        <v>12</v>
      </c>
      <c r="AR645" s="4">
        <v>7.76</v>
      </c>
      <c r="AS645" s="41">
        <v>334</v>
      </c>
      <c r="AT645" s="41">
        <v>353</v>
      </c>
      <c r="AU645" s="41">
        <v>261</v>
      </c>
      <c r="AV645" s="21">
        <f t="shared" si="436"/>
        <v>0.48617176128093159</v>
      </c>
      <c r="AW645" s="26">
        <v>17.52</v>
      </c>
      <c r="AX645" s="42">
        <v>5</v>
      </c>
      <c r="AY645" s="41">
        <v>0.53300000000000003</v>
      </c>
      <c r="AZ645" s="1">
        <v>4</v>
      </c>
      <c r="BA645" s="43">
        <v>0.99099999999999999</v>
      </c>
      <c r="BB645" s="16">
        <v>50.36</v>
      </c>
      <c r="BC645" s="26">
        <v>18.309999999999999</v>
      </c>
      <c r="BD645" s="43">
        <v>3.3420000000000001</v>
      </c>
      <c r="BE645" s="43">
        <v>1.5110000000000001</v>
      </c>
      <c r="BF645" s="16">
        <v>50</v>
      </c>
      <c r="BG645" s="21">
        <f t="shared" si="437"/>
        <v>7.805907172995781E-2</v>
      </c>
      <c r="BH645" s="44">
        <f t="shared" si="438"/>
        <v>0.90716180371352784</v>
      </c>
      <c r="BI645" s="42">
        <f t="shared" si="439"/>
        <v>985.22087544348574</v>
      </c>
      <c r="BJ645" s="21">
        <f t="shared" si="440"/>
        <v>-1.4779124556514353E-2</v>
      </c>
      <c r="BK645" s="26">
        <f t="shared" si="441"/>
        <v>2.6201182593917074</v>
      </c>
      <c r="BL645" s="26">
        <f t="shared" si="442"/>
        <v>2.4784902453705344</v>
      </c>
      <c r="BM645" s="16">
        <f t="shared" si="443"/>
        <v>33.565839323018096</v>
      </c>
      <c r="BN645" s="16">
        <f t="shared" si="444"/>
        <v>26.696880642991186</v>
      </c>
      <c r="BO645" s="16">
        <f t="shared" si="445"/>
        <v>62.457954183337463</v>
      </c>
      <c r="BP645" s="16">
        <f t="shared" si="446"/>
        <v>50.419572991537727</v>
      </c>
      <c r="BQ645" s="16">
        <f t="shared" si="447"/>
        <v>12.038381191799736</v>
      </c>
      <c r="BR645" s="1">
        <v>37</v>
      </c>
      <c r="BS645" s="1">
        <v>35</v>
      </c>
      <c r="BT645" s="42">
        <v>437</v>
      </c>
      <c r="BU645" s="42">
        <v>342</v>
      </c>
      <c r="BV645" s="42">
        <v>163</v>
      </c>
      <c r="BW645" s="42">
        <v>133</v>
      </c>
      <c r="BX645" s="42">
        <v>202</v>
      </c>
      <c r="BY645" s="42">
        <v>245</v>
      </c>
      <c r="BZ645" s="1">
        <v>446</v>
      </c>
      <c r="CA645" s="1">
        <v>352</v>
      </c>
      <c r="CB645" s="21">
        <f t="shared" si="448"/>
        <v>0.55889724310776945</v>
      </c>
      <c r="CC645" s="4">
        <v>7.9</v>
      </c>
      <c r="CD645" s="45">
        <f t="shared" si="449"/>
        <v>9.7256784890970351</v>
      </c>
      <c r="CE645" s="26">
        <f t="shared" si="450"/>
        <v>1.9412763892259164</v>
      </c>
      <c r="CF645" s="26">
        <f t="shared" si="451"/>
        <v>2.273336824225086</v>
      </c>
      <c r="CG645" s="26">
        <f t="shared" si="452"/>
        <v>26.871352124548206</v>
      </c>
      <c r="CH645" s="26">
        <f t="shared" si="453"/>
        <v>29.962068481078944</v>
      </c>
      <c r="CI645" s="26">
        <f t="shared" si="454"/>
        <v>53.436186924481795</v>
      </c>
      <c r="CJ645" s="26">
        <f t="shared" si="455"/>
        <v>56.833420605627147</v>
      </c>
      <c r="CK645" s="16">
        <f t="shared" si="456"/>
        <v>15.435614872945088</v>
      </c>
      <c r="CL645" s="42">
        <v>76</v>
      </c>
      <c r="CM645" s="42">
        <v>89</v>
      </c>
      <c r="CN645" s="42">
        <v>976</v>
      </c>
      <c r="CO645" s="42">
        <v>1084</v>
      </c>
      <c r="CP645" s="42">
        <v>456</v>
      </c>
      <c r="CQ645" s="42">
        <v>460</v>
      </c>
      <c r="CR645" s="42">
        <v>592</v>
      </c>
      <c r="CS645" s="42">
        <v>584</v>
      </c>
      <c r="CT645" s="1">
        <v>11</v>
      </c>
      <c r="CU645" s="1">
        <v>8</v>
      </c>
      <c r="CV645" s="42">
        <f t="shared" si="457"/>
        <v>-3</v>
      </c>
      <c r="CW645" s="26">
        <f t="shared" si="458"/>
        <v>0.76762037683182138</v>
      </c>
      <c r="CX645" s="26">
        <f t="shared" si="459"/>
        <v>0.55826936496859736</v>
      </c>
      <c r="CY645" s="26">
        <f t="shared" si="460"/>
        <v>-0.209351011863224</v>
      </c>
      <c r="CZ645" s="13">
        <v>36</v>
      </c>
      <c r="DA645" s="13">
        <v>29</v>
      </c>
      <c r="DB645" s="27">
        <v>25.98</v>
      </c>
      <c r="DC645" s="27">
        <v>26.26</v>
      </c>
      <c r="DD645" s="27">
        <v>27.53</v>
      </c>
      <c r="DE645" s="27">
        <v>30.9</v>
      </c>
      <c r="DF645" s="13">
        <v>40</v>
      </c>
      <c r="DG645" s="13">
        <v>51</v>
      </c>
      <c r="DH645" s="21">
        <f t="shared" si="461"/>
        <v>0.43956043956043955</v>
      </c>
      <c r="DI645" s="42">
        <v>40</v>
      </c>
      <c r="DJ645" s="42">
        <v>15</v>
      </c>
      <c r="DK645" s="13">
        <v>5</v>
      </c>
      <c r="DL645" s="13">
        <v>0</v>
      </c>
      <c r="DM645" s="13">
        <v>0.125</v>
      </c>
      <c r="DN645" s="13">
        <v>0</v>
      </c>
      <c r="DO645" s="13">
        <v>0</v>
      </c>
      <c r="DP645" s="13">
        <v>0</v>
      </c>
      <c r="DQ645" s="13">
        <v>15</v>
      </c>
      <c r="DR645" s="46">
        <v>6</v>
      </c>
      <c r="DS645" s="13">
        <v>0</v>
      </c>
      <c r="DT645" s="13">
        <v>2</v>
      </c>
      <c r="DU645" s="13">
        <v>-0.13300000000000001</v>
      </c>
      <c r="DV645" s="13">
        <v>0</v>
      </c>
      <c r="DW645" s="13">
        <v>0</v>
      </c>
      <c r="DX645" s="13">
        <v>0</v>
      </c>
    </row>
    <row r="646" spans="1:128" ht="25.5" x14ac:dyDescent="0.2">
      <c r="A646" s="13" t="s">
        <v>2293</v>
      </c>
      <c r="B646" s="13" t="s">
        <v>2294</v>
      </c>
      <c r="C646" s="39" t="s">
        <v>3681</v>
      </c>
      <c r="D646" s="1" t="s">
        <v>334</v>
      </c>
      <c r="E646" s="13" t="s">
        <v>137</v>
      </c>
      <c r="F646" s="13">
        <v>71</v>
      </c>
      <c r="G646" s="13">
        <v>7</v>
      </c>
      <c r="H646" s="13">
        <v>15</v>
      </c>
      <c r="I646" s="40">
        <f t="shared" si="420"/>
        <v>22</v>
      </c>
      <c r="J646" s="19">
        <f t="shared" si="421"/>
        <v>1.6505157861831823</v>
      </c>
      <c r="K646" s="1">
        <v>7</v>
      </c>
      <c r="L646" s="1">
        <v>7</v>
      </c>
      <c r="M646" s="1">
        <v>8</v>
      </c>
      <c r="N646" s="1">
        <v>91</v>
      </c>
      <c r="O646" s="1">
        <v>40</v>
      </c>
      <c r="P646" s="1">
        <v>32</v>
      </c>
      <c r="Q646" s="1">
        <v>83</v>
      </c>
      <c r="R646" s="15">
        <f t="shared" si="422"/>
        <v>7.6923076923076927E-2</v>
      </c>
      <c r="S646" s="15">
        <f t="shared" si="423"/>
        <v>4.2944785276073622E-2</v>
      </c>
      <c r="T646" s="16">
        <v>799.75</v>
      </c>
      <c r="U646" s="16">
        <f t="shared" si="424"/>
        <v>11.264084507042254</v>
      </c>
      <c r="V646" s="16">
        <v>784.63</v>
      </c>
      <c r="W646" s="16">
        <f t="shared" si="425"/>
        <v>11.051126760563379</v>
      </c>
      <c r="X646" s="16">
        <v>2673.08</v>
      </c>
      <c r="Y646" s="16">
        <f t="shared" si="426"/>
        <v>37.649014084507044</v>
      </c>
      <c r="Z646" s="21">
        <f t="shared" si="427"/>
        <v>0.2269218644709938</v>
      </c>
      <c r="AA646" s="20">
        <f t="shared" si="428"/>
        <v>91.65625</v>
      </c>
      <c r="AB646">
        <v>22</v>
      </c>
      <c r="AC646" s="1">
        <v>73</v>
      </c>
      <c r="AD646" s="1">
        <v>95</v>
      </c>
      <c r="AE646" s="1">
        <v>28</v>
      </c>
      <c r="AF646" s="1">
        <v>18</v>
      </c>
      <c r="AG646" s="15">
        <f t="shared" si="429"/>
        <v>0.21875</v>
      </c>
      <c r="AH646" s="15">
        <f t="shared" si="430"/>
        <v>0.46875</v>
      </c>
      <c r="AI646" s="15">
        <f t="shared" si="431"/>
        <v>0.6875</v>
      </c>
      <c r="AJ646" s="1">
        <v>220</v>
      </c>
      <c r="AK646" s="21">
        <f t="shared" si="432"/>
        <v>0.3125</v>
      </c>
      <c r="AL646" s="1">
        <v>215</v>
      </c>
      <c r="AM646" s="21">
        <f t="shared" si="433"/>
        <v>0.30539772727272729</v>
      </c>
      <c r="AN646" s="1">
        <v>269</v>
      </c>
      <c r="AO646" s="21">
        <f t="shared" si="434"/>
        <v>0.38210227272727271</v>
      </c>
      <c r="AP646" s="21">
        <f t="shared" si="435"/>
        <v>0.50574712643678166</v>
      </c>
      <c r="AQ646" s="1">
        <v>9</v>
      </c>
      <c r="AR646" s="4">
        <v>0.38</v>
      </c>
      <c r="AS646" s="41">
        <v>295</v>
      </c>
      <c r="AT646" s="41">
        <v>321</v>
      </c>
      <c r="AU646" s="41">
        <v>225</v>
      </c>
      <c r="AV646" s="21">
        <f t="shared" si="436"/>
        <v>0.47889610389610388</v>
      </c>
      <c r="AW646" s="26">
        <v>16.88</v>
      </c>
      <c r="AX646" s="42">
        <v>12</v>
      </c>
      <c r="AY646" s="41">
        <v>-0.318</v>
      </c>
      <c r="AZ646" s="1">
        <v>13</v>
      </c>
      <c r="BA646" s="43">
        <v>-0.20800000000000002</v>
      </c>
      <c r="BB646" s="16">
        <v>49.92</v>
      </c>
      <c r="BC646" s="26">
        <v>17.48</v>
      </c>
      <c r="BD646" s="43">
        <v>-0.159</v>
      </c>
      <c r="BE646" s="43">
        <v>1.897</v>
      </c>
      <c r="BF646" s="16">
        <v>50.29</v>
      </c>
      <c r="BG646" s="21">
        <f t="shared" si="437"/>
        <v>7.6372315035799526E-2</v>
      </c>
      <c r="BH646" s="44">
        <f t="shared" si="438"/>
        <v>0.93048128342245995</v>
      </c>
      <c r="BI646" s="42">
        <f t="shared" si="439"/>
        <v>1006.8535984582594</v>
      </c>
      <c r="BJ646" s="21">
        <f t="shared" si="440"/>
        <v>6.8535984582594744E-3</v>
      </c>
      <c r="BK646" s="26">
        <f t="shared" si="441"/>
        <v>2.4470132419102</v>
      </c>
      <c r="BL646" s="26">
        <f t="shared" si="442"/>
        <v>1.9881982590520377</v>
      </c>
      <c r="BM646" s="16">
        <f t="shared" si="443"/>
        <v>32.040579636261683</v>
      </c>
      <c r="BN646" s="16">
        <f t="shared" si="444"/>
        <v>28.599467264825464</v>
      </c>
      <c r="BO646" s="16">
        <f t="shared" si="445"/>
        <v>58.957725297273882</v>
      </c>
      <c r="BP646" s="16">
        <f t="shared" si="446"/>
        <v>51.999031390591753</v>
      </c>
      <c r="BQ646" s="16">
        <f t="shared" si="447"/>
        <v>6.9586939066821287</v>
      </c>
      <c r="BR646" s="1">
        <v>32</v>
      </c>
      <c r="BS646" s="1">
        <v>26</v>
      </c>
      <c r="BT646" s="42">
        <v>387</v>
      </c>
      <c r="BU646" s="42">
        <v>348</v>
      </c>
      <c r="BV646" s="42">
        <v>171</v>
      </c>
      <c r="BW646" s="42">
        <v>147</v>
      </c>
      <c r="BX646" s="42">
        <v>159</v>
      </c>
      <c r="BY646" s="42">
        <v>181</v>
      </c>
      <c r="BZ646" s="1">
        <v>329</v>
      </c>
      <c r="CA646" s="1">
        <v>295</v>
      </c>
      <c r="CB646" s="21">
        <f t="shared" si="448"/>
        <v>0.52724358974358976</v>
      </c>
      <c r="CC646" s="4">
        <v>0.73</v>
      </c>
      <c r="CD646" s="45">
        <f t="shared" si="449"/>
        <v>4.6257628721993687</v>
      </c>
      <c r="CE646" s="26">
        <f t="shared" si="450"/>
        <v>2.4466158887874663</v>
      </c>
      <c r="CF646" s="26">
        <f t="shared" si="451"/>
        <v>2.5588459754290929</v>
      </c>
      <c r="CG646" s="26">
        <f t="shared" si="452"/>
        <v>28.214643781705</v>
      </c>
      <c r="CH646" s="26">
        <f t="shared" si="453"/>
        <v>28.641118110943182</v>
      </c>
      <c r="CI646" s="26">
        <f t="shared" si="454"/>
        <v>56.317057476768369</v>
      </c>
      <c r="CJ646" s="26">
        <f t="shared" si="455"/>
        <v>55.127418558367133</v>
      </c>
      <c r="CK646" s="16">
        <f t="shared" si="456"/>
        <v>5.7690549882808924</v>
      </c>
      <c r="CL646" s="42">
        <v>109</v>
      </c>
      <c r="CM646" s="42">
        <v>114</v>
      </c>
      <c r="CN646" s="42">
        <v>1148</v>
      </c>
      <c r="CO646" s="42">
        <v>1162</v>
      </c>
      <c r="CP646" s="42">
        <v>624</v>
      </c>
      <c r="CQ646" s="42">
        <v>538</v>
      </c>
      <c r="CR646" s="42">
        <v>642</v>
      </c>
      <c r="CS646" s="42">
        <v>628</v>
      </c>
      <c r="CT646" s="1">
        <v>4</v>
      </c>
      <c r="CU646" s="1">
        <v>1</v>
      </c>
      <c r="CV646" s="42">
        <f t="shared" si="457"/>
        <v>-3</v>
      </c>
      <c r="CW646" s="26">
        <f t="shared" si="458"/>
        <v>0.30009377930603309</v>
      </c>
      <c r="CX646" s="26">
        <f t="shared" si="459"/>
        <v>7.5023444826508273E-2</v>
      </c>
      <c r="CY646" s="26">
        <f t="shared" si="460"/>
        <v>-0.22507033447952485</v>
      </c>
      <c r="CZ646" s="13">
        <v>32</v>
      </c>
      <c r="DA646" s="13">
        <v>28</v>
      </c>
      <c r="DB646" s="27">
        <v>29.97</v>
      </c>
      <c r="DC646" s="27">
        <v>30.36</v>
      </c>
      <c r="DD646" s="27">
        <v>29.58</v>
      </c>
      <c r="DE646" s="27">
        <v>28.55</v>
      </c>
      <c r="DF646" s="13">
        <v>282</v>
      </c>
      <c r="DG646" s="13">
        <v>329</v>
      </c>
      <c r="DH646" s="21">
        <f t="shared" si="461"/>
        <v>0.46153846153846156</v>
      </c>
      <c r="DI646" s="42">
        <v>190</v>
      </c>
      <c r="DJ646" s="42">
        <v>82</v>
      </c>
      <c r="DK646" s="13">
        <v>26</v>
      </c>
      <c r="DL646" s="13">
        <v>2</v>
      </c>
      <c r="DM646" s="13">
        <v>0.126</v>
      </c>
      <c r="DN646" s="13">
        <v>1</v>
      </c>
      <c r="DO646" s="13">
        <v>0</v>
      </c>
      <c r="DP646" s="13">
        <v>5.0000000000000001E-3</v>
      </c>
      <c r="DQ646" s="13">
        <v>181</v>
      </c>
      <c r="DR646" s="46">
        <v>75</v>
      </c>
      <c r="DS646" s="13">
        <v>3</v>
      </c>
      <c r="DT646" s="13">
        <v>26</v>
      </c>
      <c r="DU646" s="13">
        <v>-0.127</v>
      </c>
      <c r="DV646" s="13">
        <v>0</v>
      </c>
      <c r="DW646" s="13">
        <v>3</v>
      </c>
      <c r="DX646" s="13">
        <v>-1.7000000000000001E-2</v>
      </c>
    </row>
    <row r="647" spans="1:128" ht="25.5" x14ac:dyDescent="0.2">
      <c r="A647" s="13" t="s">
        <v>661</v>
      </c>
      <c r="B647" s="13" t="s">
        <v>2295</v>
      </c>
      <c r="C647" s="39" t="s">
        <v>3682</v>
      </c>
      <c r="D647" s="13" t="s">
        <v>270</v>
      </c>
      <c r="E647" s="13" t="s">
        <v>173</v>
      </c>
      <c r="F647" s="13">
        <v>1</v>
      </c>
      <c r="G647" s="13">
        <v>0</v>
      </c>
      <c r="H647" s="13">
        <v>0</v>
      </c>
      <c r="I647" s="40">
        <f t="shared" si="420"/>
        <v>0</v>
      </c>
      <c r="J647" s="19">
        <f t="shared" si="421"/>
        <v>0</v>
      </c>
      <c r="K647" s="1">
        <v>0</v>
      </c>
      <c r="L647" s="1">
        <v>0</v>
      </c>
      <c r="M647" s="1">
        <v>0</v>
      </c>
      <c r="N647" s="1">
        <v>4</v>
      </c>
      <c r="O647" s="1">
        <v>0</v>
      </c>
      <c r="P647" s="1">
        <v>0</v>
      </c>
      <c r="Q647" s="1">
        <v>0</v>
      </c>
      <c r="R647" s="15">
        <f t="shared" si="422"/>
        <v>0</v>
      </c>
      <c r="S647" s="15">
        <f t="shared" si="423"/>
        <v>0</v>
      </c>
      <c r="T647" s="16">
        <v>18.166666666699999</v>
      </c>
      <c r="U647" s="16">
        <f t="shared" si="424"/>
        <v>18.166666666699999</v>
      </c>
      <c r="V647" s="16">
        <v>18.350000000000001</v>
      </c>
      <c r="W647" s="16">
        <f t="shared" si="425"/>
        <v>18.350000000000001</v>
      </c>
      <c r="X647" s="16">
        <v>32.67</v>
      </c>
      <c r="Y647" s="16">
        <f t="shared" si="426"/>
        <v>32.67</v>
      </c>
      <c r="Z647" s="21">
        <f t="shared" si="427"/>
        <v>0.35966287730301844</v>
      </c>
      <c r="AA647" s="20">
        <f t="shared" si="428"/>
        <v>0</v>
      </c>
      <c r="AB647">
        <v>1</v>
      </c>
      <c r="AC647" s="1">
        <v>2</v>
      </c>
      <c r="AD647" s="1">
        <v>3</v>
      </c>
      <c r="AE647" s="1">
        <v>0</v>
      </c>
      <c r="AF647" s="1">
        <v>0</v>
      </c>
      <c r="AG647" s="15">
        <f t="shared" si="429"/>
        <v>0</v>
      </c>
      <c r="AH647" s="15">
        <f t="shared" si="430"/>
        <v>0</v>
      </c>
      <c r="AI647" s="15">
        <f t="shared" si="431"/>
        <v>0</v>
      </c>
      <c r="AJ647" s="1">
        <v>8</v>
      </c>
      <c r="AK647" s="21">
        <f t="shared" si="432"/>
        <v>0.44444444444444442</v>
      </c>
      <c r="AL647" s="1">
        <v>0</v>
      </c>
      <c r="AM647" s="21">
        <f t="shared" si="433"/>
        <v>0</v>
      </c>
      <c r="AN647" s="1">
        <v>10</v>
      </c>
      <c r="AO647" s="21">
        <f t="shared" si="434"/>
        <v>0.55555555555555558</v>
      </c>
      <c r="AP647" s="21">
        <f t="shared" si="435"/>
        <v>1</v>
      </c>
      <c r="AQ647" s="1">
        <v>8</v>
      </c>
      <c r="AR647" s="4">
        <v>59.09</v>
      </c>
      <c r="AS647" s="41">
        <v>7</v>
      </c>
      <c r="AT647" s="41">
        <v>2</v>
      </c>
      <c r="AU647" s="41">
        <v>13</v>
      </c>
      <c r="AV647" s="21">
        <f t="shared" si="436"/>
        <v>0.77777777777777779</v>
      </c>
      <c r="AW647" s="26">
        <v>15.59</v>
      </c>
      <c r="AX647" s="42">
        <v>8</v>
      </c>
      <c r="AY647" s="41">
        <v>-2.1349999999999998</v>
      </c>
      <c r="AZ647" s="1">
        <v>8</v>
      </c>
      <c r="BA647" s="43">
        <v>0.28000000000000003</v>
      </c>
      <c r="BB647" s="16">
        <v>50.57</v>
      </c>
      <c r="BC647" s="26">
        <v>14.18</v>
      </c>
      <c r="BD647" s="43">
        <v>0.33400000000000002</v>
      </c>
      <c r="BE647" s="43">
        <v>-4.4269999999999996</v>
      </c>
      <c r="BF647" s="16">
        <v>47.03</v>
      </c>
      <c r="BG647" s="21">
        <f t="shared" si="437"/>
        <v>0.125</v>
      </c>
      <c r="BH647" s="44">
        <f t="shared" si="438"/>
        <v>0.7142857142857143</v>
      </c>
      <c r="BI647" s="42">
        <f t="shared" si="439"/>
        <v>839.28571428571433</v>
      </c>
      <c r="BJ647" s="21">
        <f t="shared" si="440"/>
        <v>-0.1607142857142857</v>
      </c>
      <c r="BK647" s="26">
        <f t="shared" si="441"/>
        <v>3.26975476839237</v>
      </c>
      <c r="BL647" s="26">
        <f t="shared" si="442"/>
        <v>6.53950953678474</v>
      </c>
      <c r="BM647" s="16">
        <f t="shared" si="443"/>
        <v>26.15803814713896</v>
      </c>
      <c r="BN647" s="16">
        <f t="shared" si="444"/>
        <v>22.888283378746593</v>
      </c>
      <c r="BO647" s="16">
        <f t="shared" si="445"/>
        <v>42.506811989100811</v>
      </c>
      <c r="BP647" s="16">
        <f t="shared" si="446"/>
        <v>32.697547683923702</v>
      </c>
      <c r="BQ647" s="16">
        <f t="shared" si="447"/>
        <v>9.8092643051771091</v>
      </c>
      <c r="BR647" s="1">
        <v>1</v>
      </c>
      <c r="BS647" s="1">
        <v>2</v>
      </c>
      <c r="BT647" s="42">
        <v>7</v>
      </c>
      <c r="BU647" s="42">
        <v>5</v>
      </c>
      <c r="BV647" s="42">
        <v>3</v>
      </c>
      <c r="BW647" s="42">
        <v>1</v>
      </c>
      <c r="BX647" s="42">
        <v>2</v>
      </c>
      <c r="BY647" s="42">
        <v>2</v>
      </c>
      <c r="BZ647" s="1">
        <v>6</v>
      </c>
      <c r="CA647" s="1">
        <v>7</v>
      </c>
      <c r="CB647" s="21">
        <f t="shared" si="448"/>
        <v>0.46153846153846156</v>
      </c>
      <c r="CC647" s="4">
        <v>-6.23</v>
      </c>
      <c r="CD647" s="45">
        <f t="shared" si="449"/>
        <v>2.42626430517711</v>
      </c>
      <c r="CE647" s="26">
        <f t="shared" si="450"/>
        <v>0</v>
      </c>
      <c r="CF647" s="26">
        <f t="shared" si="451"/>
        <v>5.5096418732782366</v>
      </c>
      <c r="CG647" s="26">
        <f t="shared" si="452"/>
        <v>29.38475665748393</v>
      </c>
      <c r="CH647" s="26">
        <f t="shared" si="453"/>
        <v>20.202020202020201</v>
      </c>
      <c r="CI647" s="26">
        <f t="shared" si="454"/>
        <v>51.423324150596876</v>
      </c>
      <c r="CJ647" s="26">
        <f t="shared" si="455"/>
        <v>42.240587695133151</v>
      </c>
      <c r="CK647" s="16">
        <f t="shared" si="456"/>
        <v>0.62652784971338349</v>
      </c>
      <c r="CL647" s="42">
        <v>0</v>
      </c>
      <c r="CM647" s="42">
        <v>3</v>
      </c>
      <c r="CN647" s="42">
        <v>16</v>
      </c>
      <c r="CO647" s="42">
        <v>8</v>
      </c>
      <c r="CP647" s="42">
        <v>4</v>
      </c>
      <c r="CQ647" s="42">
        <v>3</v>
      </c>
      <c r="CR647" s="42">
        <v>9</v>
      </c>
      <c r="CS647" s="42">
        <v>8</v>
      </c>
      <c r="CT647" s="1">
        <v>0</v>
      </c>
      <c r="CU647" s="1">
        <v>0</v>
      </c>
      <c r="CV647" s="42">
        <f t="shared" si="457"/>
        <v>0</v>
      </c>
      <c r="CW647" s="26">
        <f t="shared" si="458"/>
        <v>0</v>
      </c>
      <c r="CX647" s="26">
        <f t="shared" si="459"/>
        <v>0</v>
      </c>
      <c r="CY647" s="26">
        <f t="shared" si="460"/>
        <v>0</v>
      </c>
      <c r="CZ647" s="13">
        <v>1</v>
      </c>
      <c r="DA647" s="13">
        <v>1</v>
      </c>
      <c r="DB647" s="27">
        <v>0</v>
      </c>
      <c r="DC647" s="27">
        <v>1.07</v>
      </c>
      <c r="DD647" s="27">
        <v>0.37</v>
      </c>
      <c r="DE647" s="27">
        <v>0.31</v>
      </c>
      <c r="DF647" s="1"/>
      <c r="DG647" s="1"/>
      <c r="DH647" s="21" t="str">
        <f t="shared" si="461"/>
        <v xml:space="preserve"> </v>
      </c>
      <c r="DI647" s="42"/>
      <c r="DJ647" s="42"/>
      <c r="DK647" s="1"/>
      <c r="DL647" s="1"/>
      <c r="DM647" s="1"/>
      <c r="DN647" s="1"/>
      <c r="DO647" s="1"/>
      <c r="DP647" s="1"/>
      <c r="DQ647" s="1"/>
      <c r="DR647" s="42"/>
      <c r="DS647" s="1"/>
      <c r="DT647" s="1"/>
      <c r="DU647" s="1"/>
      <c r="DV647" s="1"/>
      <c r="DW647" s="1"/>
      <c r="DX647" s="13"/>
    </row>
    <row r="648" spans="1:128" ht="25.5" x14ac:dyDescent="0.2">
      <c r="A648" s="13" t="s">
        <v>1183</v>
      </c>
      <c r="B648" s="13" t="s">
        <v>2297</v>
      </c>
      <c r="C648" s="39" t="s">
        <v>3683</v>
      </c>
      <c r="D648" s="1" t="s">
        <v>363</v>
      </c>
      <c r="E648" s="13" t="s">
        <v>129</v>
      </c>
      <c r="F648" s="13">
        <v>1</v>
      </c>
      <c r="G648" s="13">
        <v>0</v>
      </c>
      <c r="H648" s="13">
        <v>0</v>
      </c>
      <c r="I648" s="40">
        <f t="shared" si="420"/>
        <v>0</v>
      </c>
      <c r="J648" s="19">
        <f t="shared" si="421"/>
        <v>0</v>
      </c>
      <c r="K648" s="1">
        <v>0</v>
      </c>
      <c r="L648" s="1">
        <v>0</v>
      </c>
      <c r="M648" s="1">
        <v>0</v>
      </c>
      <c r="N648" s="1">
        <v>0</v>
      </c>
      <c r="O648" s="1">
        <v>1</v>
      </c>
      <c r="P648" s="1">
        <v>1</v>
      </c>
      <c r="Q648" s="1">
        <v>0</v>
      </c>
      <c r="R648" s="15">
        <f t="shared" si="422"/>
        <v>0</v>
      </c>
      <c r="S648" s="15">
        <f t="shared" si="423"/>
        <v>0</v>
      </c>
      <c r="T648" s="16">
        <v>9.3166666666999998</v>
      </c>
      <c r="U648" s="16">
        <f t="shared" si="424"/>
        <v>9.3166666666999998</v>
      </c>
      <c r="V648" s="16">
        <v>9.0399999999999991</v>
      </c>
      <c r="W648" s="16">
        <f t="shared" si="425"/>
        <v>9.0399999999999991</v>
      </c>
      <c r="X648" s="16">
        <v>41.57</v>
      </c>
      <c r="Y648" s="16">
        <f t="shared" si="426"/>
        <v>41.57</v>
      </c>
      <c r="Z648" s="21">
        <f t="shared" si="427"/>
        <v>0.17862082592373046</v>
      </c>
      <c r="AA648" s="20">
        <f t="shared" si="428"/>
        <v>0</v>
      </c>
      <c r="AB648">
        <v>0</v>
      </c>
      <c r="AC648" s="1">
        <v>2</v>
      </c>
      <c r="AD648" s="1">
        <v>1</v>
      </c>
      <c r="AE648" s="1">
        <v>0</v>
      </c>
      <c r="AF648" s="1">
        <v>0</v>
      </c>
      <c r="AG648" s="15">
        <f t="shared" si="429"/>
        <v>0</v>
      </c>
      <c r="AH648" s="15">
        <f t="shared" si="430"/>
        <v>0</v>
      </c>
      <c r="AI648" s="15">
        <f t="shared" si="431"/>
        <v>0</v>
      </c>
      <c r="AJ648" s="1">
        <v>8</v>
      </c>
      <c r="AK648" s="21">
        <f t="shared" si="432"/>
        <v>0.66666666666666663</v>
      </c>
      <c r="AL648" s="1">
        <v>1</v>
      </c>
      <c r="AM648" s="21">
        <f t="shared" si="433"/>
        <v>8.3333333333333329E-2</v>
      </c>
      <c r="AN648" s="1">
        <v>3</v>
      </c>
      <c r="AO648" s="21">
        <f t="shared" si="434"/>
        <v>0.25</v>
      </c>
      <c r="AP648" s="21">
        <f t="shared" si="435"/>
        <v>0.88888888888888884</v>
      </c>
      <c r="AQ648" s="1">
        <v>14</v>
      </c>
      <c r="AR648" s="4">
        <v>21.32</v>
      </c>
      <c r="AS648" s="41">
        <v>4</v>
      </c>
      <c r="AT648" s="41">
        <v>6</v>
      </c>
      <c r="AU648" s="41">
        <v>1</v>
      </c>
      <c r="AV648" s="21">
        <f t="shared" si="436"/>
        <v>0.4</v>
      </c>
      <c r="AW648" s="26">
        <v>16</v>
      </c>
      <c r="AX648" s="42">
        <v>14</v>
      </c>
      <c r="AY648" s="41">
        <v>-1.847</v>
      </c>
      <c r="AZ648" s="1">
        <v>14</v>
      </c>
      <c r="BA648" s="43">
        <v>1.319</v>
      </c>
      <c r="BB648" s="16">
        <v>50.28</v>
      </c>
      <c r="BC648" s="26">
        <v>16.84</v>
      </c>
      <c r="BD648" s="43">
        <v>0.11800000000000001</v>
      </c>
      <c r="BE648" s="43">
        <v>5.4950000000000001</v>
      </c>
      <c r="BF648" s="16">
        <v>50.51</v>
      </c>
      <c r="BG648" s="21">
        <f t="shared" si="437"/>
        <v>0</v>
      </c>
      <c r="BH648" s="44">
        <f t="shared" si="438"/>
        <v>1</v>
      </c>
      <c r="BI648" s="42">
        <f t="shared" si="439"/>
        <v>1000</v>
      </c>
      <c r="BJ648" s="21">
        <f t="shared" si="440"/>
        <v>0</v>
      </c>
      <c r="BK648" s="26">
        <f t="shared" si="441"/>
        <v>0</v>
      </c>
      <c r="BL648" s="26">
        <f t="shared" si="442"/>
        <v>0</v>
      </c>
      <c r="BM648" s="16">
        <f t="shared" si="443"/>
        <v>46.460176991150448</v>
      </c>
      <c r="BN648" s="16">
        <f t="shared" si="444"/>
        <v>13.274336283185841</v>
      </c>
      <c r="BO648" s="16">
        <f t="shared" si="445"/>
        <v>86.283185840707972</v>
      </c>
      <c r="BP648" s="16">
        <f t="shared" si="446"/>
        <v>53.097345132743364</v>
      </c>
      <c r="BQ648" s="16">
        <f t="shared" si="447"/>
        <v>33.185840707964608</v>
      </c>
      <c r="BR648" s="1">
        <v>0</v>
      </c>
      <c r="BS648" s="1">
        <v>0</v>
      </c>
      <c r="BT648" s="42">
        <v>7</v>
      </c>
      <c r="BU648" s="42">
        <v>2</v>
      </c>
      <c r="BV648" s="42">
        <v>2</v>
      </c>
      <c r="BW648" s="42">
        <v>3</v>
      </c>
      <c r="BX648" s="42">
        <v>3</v>
      </c>
      <c r="BY648" s="42">
        <v>4</v>
      </c>
      <c r="BZ648" s="1">
        <v>3</v>
      </c>
      <c r="CA648" s="1">
        <v>4</v>
      </c>
      <c r="CB648" s="21">
        <f t="shared" si="448"/>
        <v>0.42857142857142855</v>
      </c>
      <c r="CC648" s="4">
        <v>-23.1</v>
      </c>
      <c r="CD648" s="45">
        <f t="shared" si="449"/>
        <v>19.586507374631275</v>
      </c>
      <c r="CE648" s="26">
        <f t="shared" si="450"/>
        <v>1.4433485686793361</v>
      </c>
      <c r="CF648" s="26">
        <f t="shared" si="451"/>
        <v>7.2167428433966805</v>
      </c>
      <c r="CG648" s="26">
        <f t="shared" si="452"/>
        <v>34.640365648304062</v>
      </c>
      <c r="CH648" s="26">
        <f t="shared" si="453"/>
        <v>31.753668510945396</v>
      </c>
      <c r="CI648" s="26">
        <f t="shared" si="454"/>
        <v>82.270868414722159</v>
      </c>
      <c r="CJ648" s="26">
        <f t="shared" si="455"/>
        <v>60.620639884532117</v>
      </c>
      <c r="CK648" s="16">
        <f t="shared" si="456"/>
        <v>11.535612177774567</v>
      </c>
      <c r="CL648" s="42">
        <v>1</v>
      </c>
      <c r="CM648" s="42">
        <v>5</v>
      </c>
      <c r="CN648" s="42">
        <v>23</v>
      </c>
      <c r="CO648" s="42">
        <v>17</v>
      </c>
      <c r="CP648" s="42">
        <v>17</v>
      </c>
      <c r="CQ648" s="42">
        <v>10</v>
      </c>
      <c r="CR648" s="42">
        <v>10</v>
      </c>
      <c r="CS648" s="42">
        <v>16</v>
      </c>
      <c r="CT648" s="1">
        <v>0</v>
      </c>
      <c r="CU648" s="1">
        <v>0</v>
      </c>
      <c r="CV648" s="42">
        <f t="shared" si="457"/>
        <v>0</v>
      </c>
      <c r="CW648" s="26">
        <f t="shared" si="458"/>
        <v>0</v>
      </c>
      <c r="CX648" s="26">
        <f t="shared" si="459"/>
        <v>0</v>
      </c>
      <c r="CY648" s="26">
        <f t="shared" si="460"/>
        <v>0</v>
      </c>
      <c r="CZ648" s="13">
        <v>0</v>
      </c>
      <c r="DA648" s="13">
        <v>0</v>
      </c>
      <c r="DB648" s="27">
        <v>0.38</v>
      </c>
      <c r="DC648" s="27">
        <v>0.38</v>
      </c>
      <c r="DD648" s="27">
        <v>0.39</v>
      </c>
      <c r="DE648" s="27">
        <v>0.34</v>
      </c>
      <c r="DF648" s="13">
        <v>0</v>
      </c>
      <c r="DG648" s="13">
        <v>0</v>
      </c>
      <c r="DH648" s="21" t="str">
        <f t="shared" si="461"/>
        <v xml:space="preserve"> </v>
      </c>
      <c r="DI648" s="42"/>
      <c r="DJ648" s="42"/>
      <c r="DK648" s="1"/>
      <c r="DL648" s="1"/>
      <c r="DM648" s="1"/>
      <c r="DN648" s="1"/>
      <c r="DO648" s="1"/>
      <c r="DP648" s="1"/>
      <c r="DQ648" s="1"/>
      <c r="DR648" s="42"/>
      <c r="DS648" s="1"/>
      <c r="DT648" s="1"/>
      <c r="DU648" s="1"/>
      <c r="DV648" s="1"/>
      <c r="DW648" s="1"/>
      <c r="DX648" s="13"/>
    </row>
    <row r="649" spans="1:128" ht="25.5" x14ac:dyDescent="0.2">
      <c r="A649" s="13" t="s">
        <v>316</v>
      </c>
      <c r="B649" s="13" t="s">
        <v>2300</v>
      </c>
      <c r="C649" s="39" t="s">
        <v>3684</v>
      </c>
      <c r="D649" s="1" t="s">
        <v>358</v>
      </c>
      <c r="E649" s="13" t="s">
        <v>146</v>
      </c>
      <c r="F649" s="13">
        <v>80</v>
      </c>
      <c r="G649" s="13">
        <v>9</v>
      </c>
      <c r="H649" s="13">
        <v>13</v>
      </c>
      <c r="I649" s="40">
        <f t="shared" si="420"/>
        <v>22</v>
      </c>
      <c r="J649" s="19">
        <f t="shared" si="421"/>
        <v>1.2316305108467458</v>
      </c>
      <c r="K649" s="1">
        <v>9</v>
      </c>
      <c r="L649" s="1">
        <v>6</v>
      </c>
      <c r="M649" s="1">
        <v>6</v>
      </c>
      <c r="N649" s="1">
        <v>127</v>
      </c>
      <c r="O649" s="1">
        <v>40</v>
      </c>
      <c r="P649" s="1">
        <v>42</v>
      </c>
      <c r="Q649" s="1">
        <v>114</v>
      </c>
      <c r="R649" s="15">
        <f t="shared" si="422"/>
        <v>7.0866141732283464E-2</v>
      </c>
      <c r="S649" s="15">
        <f t="shared" si="423"/>
        <v>4.3062200956937802E-2</v>
      </c>
      <c r="T649" s="16">
        <v>1071.75</v>
      </c>
      <c r="U649" s="16">
        <f t="shared" si="424"/>
        <v>13.396875</v>
      </c>
      <c r="V649" s="16">
        <v>980.55</v>
      </c>
      <c r="W649" s="16">
        <f t="shared" si="425"/>
        <v>12.256874999999999</v>
      </c>
      <c r="X649" s="16">
        <v>2960.21</v>
      </c>
      <c r="Y649" s="16">
        <f t="shared" si="426"/>
        <v>37.002625000000002</v>
      </c>
      <c r="Z649" s="21">
        <f t="shared" si="427"/>
        <v>0.24882256214537293</v>
      </c>
      <c r="AA649" s="20">
        <f t="shared" si="428"/>
        <v>100.54545454545455</v>
      </c>
      <c r="AB649">
        <v>25</v>
      </c>
      <c r="AC649" s="1">
        <v>35</v>
      </c>
      <c r="AD649" s="1">
        <v>112</v>
      </c>
      <c r="AE649" s="1">
        <v>21</v>
      </c>
      <c r="AF649" s="1">
        <v>36</v>
      </c>
      <c r="AG649" s="15">
        <f t="shared" si="429"/>
        <v>0.27272727272727271</v>
      </c>
      <c r="AH649" s="15">
        <f t="shared" si="430"/>
        <v>0.36363636363636365</v>
      </c>
      <c r="AI649" s="15">
        <f t="shared" si="431"/>
        <v>0.63636363636363635</v>
      </c>
      <c r="AJ649" s="1">
        <v>328</v>
      </c>
      <c r="AK649" s="21">
        <f t="shared" si="432"/>
        <v>0.354978354978355</v>
      </c>
      <c r="AL649" s="1">
        <v>258</v>
      </c>
      <c r="AM649" s="21">
        <f t="shared" si="433"/>
        <v>0.2792207792207792</v>
      </c>
      <c r="AN649" s="1">
        <v>338</v>
      </c>
      <c r="AO649" s="21">
        <f t="shared" si="434"/>
        <v>0.36580086580086579</v>
      </c>
      <c r="AP649" s="21">
        <f t="shared" si="435"/>
        <v>0.55972696245733788</v>
      </c>
      <c r="AQ649" s="1">
        <v>10</v>
      </c>
      <c r="AR649" s="4">
        <v>4.32</v>
      </c>
      <c r="AS649" s="41">
        <v>370</v>
      </c>
      <c r="AT649" s="41">
        <v>331</v>
      </c>
      <c r="AU649" s="41">
        <v>306</v>
      </c>
      <c r="AV649" s="21">
        <f t="shared" si="436"/>
        <v>0.52781740370898711</v>
      </c>
      <c r="AW649" s="26">
        <v>17.37</v>
      </c>
      <c r="AX649" s="42">
        <v>6</v>
      </c>
      <c r="AY649" s="41">
        <v>0.49299999999999999</v>
      </c>
      <c r="AZ649" s="1">
        <v>4</v>
      </c>
      <c r="BA649" s="43">
        <v>-0.188</v>
      </c>
      <c r="BB649" s="16">
        <v>49.75</v>
      </c>
      <c r="BC649" s="26">
        <v>17.670000000000002</v>
      </c>
      <c r="BD649" s="43">
        <v>1.5590000000000002</v>
      </c>
      <c r="BE649" s="43">
        <v>6.6920000000000002</v>
      </c>
      <c r="BF649" s="16">
        <v>51.1</v>
      </c>
      <c r="BG649" s="21">
        <f t="shared" si="437"/>
        <v>5.9674502712477394E-2</v>
      </c>
      <c r="BH649" s="44">
        <f t="shared" si="438"/>
        <v>0.91091314031180404</v>
      </c>
      <c r="BI649" s="42">
        <f t="shared" si="439"/>
        <v>970.58764302428142</v>
      </c>
      <c r="BJ649" s="21">
        <f t="shared" si="440"/>
        <v>-2.9412356975718569E-2</v>
      </c>
      <c r="BK649" s="26">
        <f t="shared" si="441"/>
        <v>2.0192748967416243</v>
      </c>
      <c r="BL649" s="26">
        <f t="shared" si="442"/>
        <v>2.4476059354443933</v>
      </c>
      <c r="BM649" s="16">
        <f t="shared" si="443"/>
        <v>33.838152057518741</v>
      </c>
      <c r="BN649" s="16">
        <f t="shared" si="444"/>
        <v>27.47437662536332</v>
      </c>
      <c r="BO649" s="16">
        <f t="shared" si="445"/>
        <v>62.046810463515378</v>
      </c>
      <c r="BP649" s="16">
        <f t="shared" si="446"/>
        <v>53.174238947529446</v>
      </c>
      <c r="BQ649" s="16">
        <f t="shared" si="447"/>
        <v>8.872571515985932</v>
      </c>
      <c r="BR649" s="1">
        <v>33</v>
      </c>
      <c r="BS649" s="1">
        <v>40</v>
      </c>
      <c r="BT649" s="42">
        <v>520</v>
      </c>
      <c r="BU649" s="42">
        <v>409</v>
      </c>
      <c r="BV649" s="42">
        <v>210</v>
      </c>
      <c r="BW649" s="42">
        <v>206</v>
      </c>
      <c r="BX649" s="42">
        <v>214</v>
      </c>
      <c r="BY649" s="42">
        <v>251</v>
      </c>
      <c r="BZ649" s="1">
        <v>457</v>
      </c>
      <c r="CA649" s="1">
        <v>445</v>
      </c>
      <c r="CB649" s="21">
        <f t="shared" si="448"/>
        <v>0.50665188470066513</v>
      </c>
      <c r="CC649" s="4">
        <v>-0.86</v>
      </c>
      <c r="CD649" s="45">
        <f t="shared" si="449"/>
        <v>0.46912441700982299</v>
      </c>
      <c r="CE649" s="26">
        <f t="shared" si="450"/>
        <v>1.8647325696487749</v>
      </c>
      <c r="CF649" s="26">
        <f t="shared" si="451"/>
        <v>2.5944105316852517</v>
      </c>
      <c r="CG649" s="26">
        <f t="shared" si="452"/>
        <v>29.065505487786339</v>
      </c>
      <c r="CH649" s="26">
        <f t="shared" si="453"/>
        <v>27.058891092186027</v>
      </c>
      <c r="CI649" s="26">
        <f t="shared" si="454"/>
        <v>56.874343374287633</v>
      </c>
      <c r="CJ649" s="26">
        <f t="shared" si="455"/>
        <v>52.4354691052324</v>
      </c>
      <c r="CK649" s="16">
        <f t="shared" si="456"/>
        <v>4.4336972469306986</v>
      </c>
      <c r="CL649" s="42">
        <v>92</v>
      </c>
      <c r="CM649" s="42">
        <v>128</v>
      </c>
      <c r="CN649" s="42">
        <v>1342</v>
      </c>
      <c r="CO649" s="42">
        <v>1207</v>
      </c>
      <c r="CP649" s="42">
        <v>604</v>
      </c>
      <c r="CQ649" s="42">
        <v>574</v>
      </c>
      <c r="CR649" s="42">
        <v>678</v>
      </c>
      <c r="CS649" s="42">
        <v>768</v>
      </c>
      <c r="CT649" s="1">
        <v>5</v>
      </c>
      <c r="CU649" s="1">
        <v>10</v>
      </c>
      <c r="CV649" s="42">
        <f t="shared" si="457"/>
        <v>5</v>
      </c>
      <c r="CW649" s="26">
        <f t="shared" si="458"/>
        <v>0.27991602519244224</v>
      </c>
      <c r="CX649" s="26">
        <f t="shared" si="459"/>
        <v>0.55983205038488448</v>
      </c>
      <c r="CY649" s="26">
        <f t="shared" si="460"/>
        <v>0.27991602519244224</v>
      </c>
      <c r="CZ649" s="13">
        <v>38</v>
      </c>
      <c r="DA649" s="13">
        <v>36</v>
      </c>
      <c r="DB649" s="27">
        <v>29.74</v>
      </c>
      <c r="DC649" s="27">
        <v>40.19</v>
      </c>
      <c r="DD649" s="27">
        <v>37.909999999999997</v>
      </c>
      <c r="DE649" s="27">
        <v>36.11</v>
      </c>
      <c r="DF649" s="13">
        <v>451</v>
      </c>
      <c r="DG649" s="13">
        <v>424</v>
      </c>
      <c r="DH649" s="21">
        <f t="shared" si="461"/>
        <v>0.51542857142857146</v>
      </c>
      <c r="DI649" s="42">
        <v>310</v>
      </c>
      <c r="DJ649" s="42">
        <v>147</v>
      </c>
      <c r="DK649" s="13">
        <v>49</v>
      </c>
      <c r="DL649" s="13">
        <v>5</v>
      </c>
      <c r="DM649" s="13">
        <v>0.14200000000000002</v>
      </c>
      <c r="DN649" s="13">
        <v>2</v>
      </c>
      <c r="DO649" s="13">
        <v>1</v>
      </c>
      <c r="DP649" s="13">
        <v>3.0000000000000001E-3</v>
      </c>
      <c r="DQ649" s="13">
        <v>232</v>
      </c>
      <c r="DR649" s="46">
        <v>124</v>
      </c>
      <c r="DS649" s="13">
        <v>2</v>
      </c>
      <c r="DT649" s="13">
        <v>42</v>
      </c>
      <c r="DU649" s="13">
        <v>-0.17200000000000001</v>
      </c>
      <c r="DV649" s="13">
        <v>1</v>
      </c>
      <c r="DW649" s="13">
        <v>1</v>
      </c>
      <c r="DX649" s="13">
        <v>0</v>
      </c>
    </row>
    <row r="650" spans="1:128" x14ac:dyDescent="0.2">
      <c r="A650" s="13" t="s">
        <v>2302</v>
      </c>
      <c r="B650" s="13" t="s">
        <v>2303</v>
      </c>
      <c r="C650" s="39" t="s">
        <v>3685</v>
      </c>
      <c r="D650" s="1" t="s">
        <v>264</v>
      </c>
      <c r="E650" s="13" t="s">
        <v>154</v>
      </c>
      <c r="F650" s="13">
        <v>11</v>
      </c>
      <c r="G650" s="13">
        <v>0</v>
      </c>
      <c r="H650" s="13">
        <v>2</v>
      </c>
      <c r="I650" s="40">
        <f t="shared" si="420"/>
        <v>2</v>
      </c>
      <c r="J650" s="19">
        <f t="shared" si="421"/>
        <v>1.2864034304096073</v>
      </c>
      <c r="K650" s="1">
        <v>0</v>
      </c>
      <c r="L650" s="1">
        <v>1</v>
      </c>
      <c r="M650" s="1">
        <v>1</v>
      </c>
      <c r="N650" s="1">
        <v>7</v>
      </c>
      <c r="O650" s="1">
        <v>4</v>
      </c>
      <c r="P650" s="1">
        <v>6</v>
      </c>
      <c r="Q650" s="1">
        <v>11</v>
      </c>
      <c r="R650" s="15">
        <f t="shared" si="422"/>
        <v>0</v>
      </c>
      <c r="S650" s="15">
        <f t="shared" si="423"/>
        <v>0</v>
      </c>
      <c r="T650" s="16">
        <v>93.283333333300007</v>
      </c>
      <c r="U650" s="16">
        <f t="shared" si="424"/>
        <v>8.4803030303</v>
      </c>
      <c r="V650" s="16">
        <v>89.88</v>
      </c>
      <c r="W650" s="16">
        <f t="shared" si="425"/>
        <v>8.17090909090909</v>
      </c>
      <c r="X650" s="16">
        <v>450.6</v>
      </c>
      <c r="Y650" s="16">
        <f t="shared" si="426"/>
        <v>40.963636363636368</v>
      </c>
      <c r="Z650" s="21">
        <f t="shared" si="427"/>
        <v>0.16629662522202482</v>
      </c>
      <c r="AA650" s="20">
        <f t="shared" si="428"/>
        <v>18.5</v>
      </c>
      <c r="AB650">
        <v>4</v>
      </c>
      <c r="AC650" s="1">
        <v>15</v>
      </c>
      <c r="AD650" s="1">
        <v>7</v>
      </c>
      <c r="AE650" s="1">
        <v>0</v>
      </c>
      <c r="AF650" s="1">
        <v>0</v>
      </c>
      <c r="AG650" s="15">
        <f t="shared" si="429"/>
        <v>0</v>
      </c>
      <c r="AH650" s="15">
        <f t="shared" si="430"/>
        <v>1</v>
      </c>
      <c r="AI650" s="15">
        <f t="shared" si="431"/>
        <v>1</v>
      </c>
      <c r="AJ650" s="1">
        <v>41</v>
      </c>
      <c r="AK650" s="21">
        <f t="shared" si="432"/>
        <v>0.4823529411764706</v>
      </c>
      <c r="AL650" s="1">
        <v>23</v>
      </c>
      <c r="AM650" s="21">
        <f t="shared" si="433"/>
        <v>0.27058823529411763</v>
      </c>
      <c r="AN650" s="1">
        <v>21</v>
      </c>
      <c r="AO650" s="21">
        <f t="shared" si="434"/>
        <v>0.24705882352941178</v>
      </c>
      <c r="AP650" s="21">
        <f t="shared" si="435"/>
        <v>0.640625</v>
      </c>
      <c r="AQ650" s="1">
        <v>14</v>
      </c>
      <c r="AR650" s="4">
        <v>19.899999999999999</v>
      </c>
      <c r="AS650" s="41">
        <v>42</v>
      </c>
      <c r="AT650" s="41">
        <v>34</v>
      </c>
      <c r="AU650" s="41">
        <v>16</v>
      </c>
      <c r="AV650" s="21">
        <f t="shared" si="436"/>
        <v>0.55263157894736847</v>
      </c>
      <c r="AW650" s="26">
        <v>16.46</v>
      </c>
      <c r="AX650" s="42">
        <v>14</v>
      </c>
      <c r="AY650" s="41">
        <v>-1.117</v>
      </c>
      <c r="AZ650" s="1">
        <v>13</v>
      </c>
      <c r="BA650" s="43">
        <v>-0.97599999999999998</v>
      </c>
      <c r="BB650" s="16">
        <v>49.74</v>
      </c>
      <c r="BC650" s="26">
        <v>17.23</v>
      </c>
      <c r="BD650" s="43">
        <v>0.997</v>
      </c>
      <c r="BE650" s="43">
        <v>4.2620000000000005</v>
      </c>
      <c r="BF650" s="16">
        <v>51.8</v>
      </c>
      <c r="BG650" s="21">
        <f t="shared" si="437"/>
        <v>5.4054054054054057E-2</v>
      </c>
      <c r="BH650" s="44">
        <f t="shared" si="438"/>
        <v>0.93548387096774188</v>
      </c>
      <c r="BI650" s="42">
        <f t="shared" si="439"/>
        <v>989.5379250217959</v>
      </c>
      <c r="BJ650" s="21">
        <f t="shared" si="440"/>
        <v>-1.0462074978204061E-2</v>
      </c>
      <c r="BK650" s="26">
        <f t="shared" si="441"/>
        <v>1.3351134846461949</v>
      </c>
      <c r="BL650" s="26">
        <f t="shared" si="442"/>
        <v>1.3351134846461949</v>
      </c>
      <c r="BM650" s="16">
        <f t="shared" si="443"/>
        <v>24.699599465954606</v>
      </c>
      <c r="BN650" s="16">
        <f t="shared" si="444"/>
        <v>20.694259012016019</v>
      </c>
      <c r="BO650" s="16">
        <f t="shared" si="445"/>
        <v>48.731642189586118</v>
      </c>
      <c r="BP650" s="16">
        <f t="shared" si="446"/>
        <v>44.726301735647532</v>
      </c>
      <c r="BQ650" s="16">
        <f t="shared" si="447"/>
        <v>4.0053404539385866</v>
      </c>
      <c r="BR650" s="1">
        <v>2</v>
      </c>
      <c r="BS650" s="1">
        <v>2</v>
      </c>
      <c r="BT650" s="42">
        <v>35</v>
      </c>
      <c r="BU650" s="42">
        <v>29</v>
      </c>
      <c r="BV650" s="42">
        <v>15</v>
      </c>
      <c r="BW650" s="42">
        <v>13</v>
      </c>
      <c r="BX650" s="42">
        <v>23</v>
      </c>
      <c r="BY650" s="42">
        <v>21</v>
      </c>
      <c r="BZ650" s="1">
        <v>37</v>
      </c>
      <c r="CA650" s="1">
        <v>26</v>
      </c>
      <c r="CB650" s="21">
        <f t="shared" si="448"/>
        <v>0.58730158730158732</v>
      </c>
      <c r="CC650" s="4">
        <v>6.39</v>
      </c>
      <c r="CD650" s="45">
        <f t="shared" si="449"/>
        <v>-4.6976595460614128</v>
      </c>
      <c r="CE650" s="26">
        <f t="shared" si="450"/>
        <v>3.062583222370173</v>
      </c>
      <c r="CF650" s="26">
        <f t="shared" si="451"/>
        <v>1.5978695073235685</v>
      </c>
      <c r="CG650" s="26">
        <f t="shared" si="452"/>
        <v>30.892143808255661</v>
      </c>
      <c r="CH650" s="26">
        <f t="shared" si="453"/>
        <v>28.362183754993342</v>
      </c>
      <c r="CI650" s="26">
        <f t="shared" si="454"/>
        <v>58.455392809587217</v>
      </c>
      <c r="CJ650" s="26">
        <f t="shared" si="455"/>
        <v>56.99067909454061</v>
      </c>
      <c r="CK650" s="16">
        <f t="shared" si="456"/>
        <v>2.5406267388919801</v>
      </c>
      <c r="CL650" s="42">
        <v>23</v>
      </c>
      <c r="CM650" s="42">
        <v>12</v>
      </c>
      <c r="CN650" s="42">
        <v>209</v>
      </c>
      <c r="CO650" s="42">
        <v>201</v>
      </c>
      <c r="CP650" s="42">
        <v>93</v>
      </c>
      <c r="CQ650" s="42">
        <v>85</v>
      </c>
      <c r="CR650" s="42">
        <v>130</v>
      </c>
      <c r="CS650" s="42">
        <v>114</v>
      </c>
      <c r="CT650" s="1">
        <v>1</v>
      </c>
      <c r="CU650" s="1">
        <v>0</v>
      </c>
      <c r="CV650" s="42">
        <f t="shared" si="457"/>
        <v>-1</v>
      </c>
      <c r="CW650" s="26">
        <f t="shared" si="458"/>
        <v>0.64320171520480374</v>
      </c>
      <c r="CX650" s="26">
        <f t="shared" si="459"/>
        <v>0</v>
      </c>
      <c r="CY650" s="26">
        <f t="shared" si="460"/>
        <v>-0.64320171520480374</v>
      </c>
      <c r="CZ650" s="13">
        <v>2</v>
      </c>
      <c r="DA650" s="13">
        <v>2</v>
      </c>
      <c r="DB650" s="27">
        <v>3.78</v>
      </c>
      <c r="DC650" s="27">
        <v>3.48</v>
      </c>
      <c r="DD650" s="27">
        <v>3.45</v>
      </c>
      <c r="DE650" s="27">
        <v>3.26</v>
      </c>
      <c r="DF650" s="13">
        <v>0</v>
      </c>
      <c r="DG650" s="13">
        <v>0</v>
      </c>
      <c r="DH650" s="21" t="str">
        <f t="shared" si="461"/>
        <v xml:space="preserve"> </v>
      </c>
      <c r="DI650" s="42"/>
      <c r="DJ650" s="42"/>
      <c r="DK650" s="1"/>
      <c r="DL650" s="1"/>
      <c r="DM650" s="1"/>
      <c r="DN650" s="1"/>
      <c r="DO650" s="1"/>
      <c r="DP650" s="1"/>
      <c r="DQ650" s="1"/>
      <c r="DR650" s="42"/>
      <c r="DS650" s="1"/>
      <c r="DT650" s="1"/>
      <c r="DU650" s="1"/>
      <c r="DV650" s="1"/>
      <c r="DW650" s="1"/>
      <c r="DX650" s="13"/>
    </row>
    <row r="651" spans="1:128" ht="25.5" x14ac:dyDescent="0.2">
      <c r="A651" s="13" t="s">
        <v>2305</v>
      </c>
      <c r="B651" s="13" t="s">
        <v>2306</v>
      </c>
      <c r="C651" s="39" t="s">
        <v>3686</v>
      </c>
      <c r="D651" s="1" t="s">
        <v>270</v>
      </c>
      <c r="E651" s="13" t="s">
        <v>129</v>
      </c>
      <c r="F651" s="13">
        <v>57</v>
      </c>
      <c r="G651" s="13">
        <v>12</v>
      </c>
      <c r="H651" s="13">
        <v>10</v>
      </c>
      <c r="I651" s="40">
        <f t="shared" si="420"/>
        <v>22</v>
      </c>
      <c r="J651" s="19">
        <f t="shared" si="421"/>
        <v>1.8305789899457683</v>
      </c>
      <c r="K651" s="1">
        <v>12</v>
      </c>
      <c r="L651" s="1">
        <v>7</v>
      </c>
      <c r="M651" s="1">
        <v>3</v>
      </c>
      <c r="N651" s="1">
        <v>100</v>
      </c>
      <c r="O651" s="1">
        <v>18</v>
      </c>
      <c r="P651" s="1">
        <v>55</v>
      </c>
      <c r="Q651" s="1">
        <v>72</v>
      </c>
      <c r="R651" s="15">
        <f t="shared" si="422"/>
        <v>0.12</v>
      </c>
      <c r="S651" s="15">
        <f t="shared" si="423"/>
        <v>6.9364161849710976E-2</v>
      </c>
      <c r="T651" s="16">
        <v>721.08333333329995</v>
      </c>
      <c r="U651" s="16">
        <f t="shared" si="424"/>
        <v>12.650584795321052</v>
      </c>
      <c r="V651" s="16">
        <v>694.33</v>
      </c>
      <c r="W651" s="16">
        <f t="shared" si="425"/>
        <v>12.18122807017544</v>
      </c>
      <c r="X651" s="16">
        <v>2099.9299999999998</v>
      </c>
      <c r="Y651" s="16">
        <f t="shared" si="426"/>
        <v>36.840877192982454</v>
      </c>
      <c r="Z651" s="21">
        <f t="shared" si="427"/>
        <v>0.24848439300566161</v>
      </c>
      <c r="AA651" s="20">
        <f t="shared" si="428"/>
        <v>73</v>
      </c>
      <c r="AB651">
        <v>13</v>
      </c>
      <c r="AC651" s="1">
        <v>7</v>
      </c>
      <c r="AD651" s="1">
        <v>38</v>
      </c>
      <c r="AE651" s="1">
        <v>21</v>
      </c>
      <c r="AF651" s="1">
        <v>24</v>
      </c>
      <c r="AG651" s="15">
        <f t="shared" si="429"/>
        <v>0.42857142857142855</v>
      </c>
      <c r="AH651" s="15">
        <f t="shared" si="430"/>
        <v>0.35714285714285715</v>
      </c>
      <c r="AI651" s="15">
        <f t="shared" si="431"/>
        <v>0.7857142857142857</v>
      </c>
      <c r="AJ651" s="1">
        <v>196</v>
      </c>
      <c r="AK651" s="21">
        <f t="shared" si="432"/>
        <v>0.32721202003338901</v>
      </c>
      <c r="AL651" s="1">
        <v>190</v>
      </c>
      <c r="AM651" s="21">
        <f t="shared" si="433"/>
        <v>0.31719532554257096</v>
      </c>
      <c r="AN651" s="1">
        <v>213</v>
      </c>
      <c r="AO651" s="21">
        <f t="shared" si="434"/>
        <v>0.35559265442404009</v>
      </c>
      <c r="AP651" s="21">
        <f t="shared" si="435"/>
        <v>0.50777202072538863</v>
      </c>
      <c r="AQ651" s="1">
        <v>10</v>
      </c>
      <c r="AR651" s="4">
        <v>8.18</v>
      </c>
      <c r="AS651" s="41">
        <v>238</v>
      </c>
      <c r="AT651" s="41">
        <v>272</v>
      </c>
      <c r="AU651" s="41">
        <v>215</v>
      </c>
      <c r="AV651" s="21">
        <f t="shared" si="436"/>
        <v>0.46666666666666667</v>
      </c>
      <c r="AW651" s="26">
        <v>17.23</v>
      </c>
      <c r="AX651" s="42">
        <v>8</v>
      </c>
      <c r="AY651" s="41">
        <v>9.7000000000000003E-2</v>
      </c>
      <c r="AZ651" s="1">
        <v>9</v>
      </c>
      <c r="BA651" s="43">
        <v>1.095</v>
      </c>
      <c r="BB651" s="16">
        <v>50.45</v>
      </c>
      <c r="BC651" s="26">
        <v>17.72</v>
      </c>
      <c r="BD651" s="43">
        <v>-0.441</v>
      </c>
      <c r="BE651" s="43">
        <v>-11.692</v>
      </c>
      <c r="BF651" s="16">
        <v>45.62</v>
      </c>
      <c r="BG651" s="21">
        <f t="shared" si="437"/>
        <v>9.5890410958904104E-2</v>
      </c>
      <c r="BH651" s="44">
        <f t="shared" si="438"/>
        <v>0.91379310344827591</v>
      </c>
      <c r="BI651" s="42">
        <f t="shared" si="439"/>
        <v>1009.68351440718</v>
      </c>
      <c r="BJ651" s="21">
        <f t="shared" si="440"/>
        <v>9.6835144071800161E-3</v>
      </c>
      <c r="BK651" s="26">
        <f t="shared" si="441"/>
        <v>2.419598749873979</v>
      </c>
      <c r="BL651" s="26">
        <f t="shared" si="442"/>
        <v>2.592427232007835</v>
      </c>
      <c r="BM651" s="16">
        <f t="shared" si="443"/>
        <v>25.232958391542926</v>
      </c>
      <c r="BN651" s="16">
        <f t="shared" si="444"/>
        <v>30.072155891290883</v>
      </c>
      <c r="BO651" s="16">
        <f t="shared" si="445"/>
        <v>50.552331024152778</v>
      </c>
      <c r="BP651" s="16">
        <f t="shared" si="446"/>
        <v>66.452551380467497</v>
      </c>
      <c r="BQ651" s="16">
        <f t="shared" si="447"/>
        <v>-15.900220356314719</v>
      </c>
      <c r="BR651" s="1">
        <v>28</v>
      </c>
      <c r="BS651" s="1">
        <v>30</v>
      </c>
      <c r="BT651" s="42">
        <v>264</v>
      </c>
      <c r="BU651" s="42">
        <v>318</v>
      </c>
      <c r="BV651" s="42">
        <v>110</v>
      </c>
      <c r="BW651" s="42">
        <v>150</v>
      </c>
      <c r="BX651" s="42">
        <v>271</v>
      </c>
      <c r="BY651" s="42">
        <v>183</v>
      </c>
      <c r="BZ651" s="1">
        <v>262</v>
      </c>
      <c r="CA651" s="1">
        <v>369</v>
      </c>
      <c r="CB651" s="21">
        <f t="shared" si="448"/>
        <v>0.41521394611727419</v>
      </c>
      <c r="CC651" s="4">
        <v>-5.13</v>
      </c>
      <c r="CD651" s="45">
        <f t="shared" si="449"/>
        <v>-3.389748853724047</v>
      </c>
      <c r="CE651" s="26">
        <f t="shared" si="450"/>
        <v>2.6000866695556519</v>
      </c>
      <c r="CF651" s="26">
        <f t="shared" si="451"/>
        <v>2.4286523836508835</v>
      </c>
      <c r="CG651" s="26">
        <f t="shared" si="452"/>
        <v>26.800893363112106</v>
      </c>
      <c r="CH651" s="26">
        <f t="shared" si="453"/>
        <v>30.801026700890031</v>
      </c>
      <c r="CI651" s="26">
        <f t="shared" si="454"/>
        <v>51.716009581271763</v>
      </c>
      <c r="CJ651" s="26">
        <f t="shared" si="455"/>
        <v>62.859238165081692</v>
      </c>
      <c r="CK651" s="16">
        <f t="shared" si="456"/>
        <v>-4.7569917725047901</v>
      </c>
      <c r="CL651" s="42">
        <v>91</v>
      </c>
      <c r="CM651" s="42">
        <v>85</v>
      </c>
      <c r="CN651" s="42">
        <v>847</v>
      </c>
      <c r="CO651" s="42">
        <v>993</v>
      </c>
      <c r="CP651" s="42">
        <v>372</v>
      </c>
      <c r="CQ651" s="42">
        <v>457</v>
      </c>
      <c r="CR651" s="42">
        <v>665</v>
      </c>
      <c r="CS651" s="42">
        <v>500</v>
      </c>
      <c r="CT651" s="1">
        <v>4</v>
      </c>
      <c r="CU651" s="1">
        <v>7</v>
      </c>
      <c r="CV651" s="42">
        <f t="shared" si="457"/>
        <v>3</v>
      </c>
      <c r="CW651" s="26">
        <f t="shared" si="458"/>
        <v>0.33283254362650333</v>
      </c>
      <c r="CX651" s="26">
        <f t="shared" si="459"/>
        <v>0.58245695134638087</v>
      </c>
      <c r="CY651" s="26">
        <f t="shared" si="460"/>
        <v>0.24962440771987748</v>
      </c>
      <c r="CZ651" s="13">
        <v>22</v>
      </c>
      <c r="DA651" s="13">
        <v>31</v>
      </c>
      <c r="DB651" s="27">
        <v>25.48</v>
      </c>
      <c r="DC651" s="27">
        <v>25.14</v>
      </c>
      <c r="DD651" s="27">
        <v>22.98</v>
      </c>
      <c r="DE651" s="27">
        <v>26.39</v>
      </c>
      <c r="DF651" s="13">
        <v>0</v>
      </c>
      <c r="DG651" s="13">
        <v>2</v>
      </c>
      <c r="DH651" s="21">
        <f t="shared" si="461"/>
        <v>0</v>
      </c>
      <c r="DI651" s="42">
        <v>2</v>
      </c>
      <c r="DJ651" s="42">
        <v>0</v>
      </c>
      <c r="DK651" s="13">
        <v>1</v>
      </c>
      <c r="DL651" s="13">
        <v>0</v>
      </c>
      <c r="DM651" s="13">
        <v>0.5</v>
      </c>
      <c r="DN651" s="13">
        <v>0</v>
      </c>
      <c r="DO651" s="13">
        <v>0</v>
      </c>
      <c r="DP651" s="13">
        <v>0</v>
      </c>
      <c r="DQ651" s="1"/>
      <c r="DR651" s="42"/>
      <c r="DS651" s="1"/>
      <c r="DT651" s="1"/>
      <c r="DU651" s="1"/>
      <c r="DV651" s="1"/>
      <c r="DW651" s="1"/>
      <c r="DX651" s="13"/>
    </row>
    <row r="652" spans="1:128" x14ac:dyDescent="0.2">
      <c r="A652" s="13" t="s">
        <v>312</v>
      </c>
      <c r="B652" s="13" t="s">
        <v>2309</v>
      </c>
      <c r="C652" s="39" t="s">
        <v>3687</v>
      </c>
      <c r="D652" s="1" t="s">
        <v>167</v>
      </c>
      <c r="E652" s="13" t="s">
        <v>154</v>
      </c>
      <c r="F652" s="13">
        <v>80</v>
      </c>
      <c r="G652" s="13">
        <v>6</v>
      </c>
      <c r="H652" s="13">
        <v>18</v>
      </c>
      <c r="I652" s="40">
        <f t="shared" si="420"/>
        <v>24</v>
      </c>
      <c r="J652" s="19">
        <f t="shared" si="421"/>
        <v>1.2906502546942538</v>
      </c>
      <c r="K652" s="1">
        <v>6</v>
      </c>
      <c r="L652" s="1">
        <v>9</v>
      </c>
      <c r="M652" s="1">
        <v>9</v>
      </c>
      <c r="N652" s="1">
        <v>111</v>
      </c>
      <c r="O652" s="1">
        <v>44</v>
      </c>
      <c r="P652" s="1">
        <v>42</v>
      </c>
      <c r="Q652" s="1">
        <v>98</v>
      </c>
      <c r="R652" s="15">
        <f t="shared" si="422"/>
        <v>5.4054054054054057E-2</v>
      </c>
      <c r="S652" s="15">
        <f t="shared" si="423"/>
        <v>3.0456852791878174E-2</v>
      </c>
      <c r="T652" s="16">
        <v>1115.7166666666999</v>
      </c>
      <c r="U652" s="16">
        <f t="shared" si="424"/>
        <v>13.946458333333748</v>
      </c>
      <c r="V652" s="16">
        <v>1045.25</v>
      </c>
      <c r="W652" s="16">
        <f t="shared" si="425"/>
        <v>13.065625000000001</v>
      </c>
      <c r="X652" s="16">
        <v>2787.28</v>
      </c>
      <c r="Y652" s="16">
        <f t="shared" si="426"/>
        <v>34.841000000000001</v>
      </c>
      <c r="Z652" s="21">
        <f t="shared" si="427"/>
        <v>0.27273106798903074</v>
      </c>
      <c r="AA652" s="20">
        <f t="shared" si="428"/>
        <v>105.32432432432432</v>
      </c>
      <c r="AB652">
        <v>39</v>
      </c>
      <c r="AC652" s="1">
        <v>101</v>
      </c>
      <c r="AD652" s="1">
        <v>138</v>
      </c>
      <c r="AE652" s="1">
        <v>22</v>
      </c>
      <c r="AF652" s="1">
        <v>20</v>
      </c>
      <c r="AG652" s="15">
        <f t="shared" si="429"/>
        <v>0.16216216216216217</v>
      </c>
      <c r="AH652" s="15">
        <f t="shared" si="430"/>
        <v>0.48648648648648651</v>
      </c>
      <c r="AI652" s="15">
        <f t="shared" si="431"/>
        <v>0.64864864864864868</v>
      </c>
      <c r="AJ652" s="1">
        <v>266</v>
      </c>
      <c r="AK652" s="21">
        <f t="shared" si="432"/>
        <v>0.26467661691542288</v>
      </c>
      <c r="AL652" s="1">
        <v>365</v>
      </c>
      <c r="AM652" s="21">
        <f t="shared" si="433"/>
        <v>0.36318407960199006</v>
      </c>
      <c r="AN652" s="1">
        <v>374</v>
      </c>
      <c r="AO652" s="21">
        <f t="shared" si="434"/>
        <v>0.37213930348258706</v>
      </c>
      <c r="AP652" s="21">
        <f t="shared" si="435"/>
        <v>0.42155309033280508</v>
      </c>
      <c r="AQ652" s="1">
        <v>2</v>
      </c>
      <c r="AR652" s="4">
        <v>-12.09</v>
      </c>
      <c r="AS652" s="41">
        <v>339</v>
      </c>
      <c r="AT652" s="41">
        <v>401</v>
      </c>
      <c r="AU652" s="41">
        <v>307</v>
      </c>
      <c r="AV652" s="21">
        <f t="shared" si="436"/>
        <v>0.45810810810810809</v>
      </c>
      <c r="AW652" s="26">
        <v>17.75</v>
      </c>
      <c r="AX652" s="42">
        <v>1</v>
      </c>
      <c r="AY652" s="41">
        <v>1.4750000000000001</v>
      </c>
      <c r="AZ652" s="1">
        <v>1</v>
      </c>
      <c r="BA652" s="43">
        <v>0.999</v>
      </c>
      <c r="BB652" s="16">
        <v>50.34</v>
      </c>
      <c r="BC652" s="26">
        <v>17.95</v>
      </c>
      <c r="BD652" s="43">
        <v>-1.415</v>
      </c>
      <c r="BE652" s="43">
        <v>-1.5960000000000001</v>
      </c>
      <c r="BF652" s="16">
        <v>48.34</v>
      </c>
      <c r="BG652" s="21">
        <f t="shared" si="437"/>
        <v>8.5450346420323328E-2</v>
      </c>
      <c r="BH652" s="44">
        <f t="shared" si="438"/>
        <v>0.93478260869565222</v>
      </c>
      <c r="BI652" s="42">
        <f t="shared" si="439"/>
        <v>1020.2329551159755</v>
      </c>
      <c r="BJ652" s="21">
        <f t="shared" si="440"/>
        <v>2.0232955115975546E-2</v>
      </c>
      <c r="BK652" s="26">
        <f t="shared" si="441"/>
        <v>2.1238938053097343</v>
      </c>
      <c r="BL652" s="26">
        <f t="shared" si="442"/>
        <v>2.0664912700310931</v>
      </c>
      <c r="BM652" s="16">
        <f t="shared" si="443"/>
        <v>24.855297775651756</v>
      </c>
      <c r="BN652" s="16">
        <f t="shared" si="444"/>
        <v>31.686199473810092</v>
      </c>
      <c r="BO652" s="16">
        <f t="shared" si="445"/>
        <v>50.686438651040426</v>
      </c>
      <c r="BP652" s="16">
        <f t="shared" si="446"/>
        <v>57.000717531690981</v>
      </c>
      <c r="BQ652" s="16">
        <f t="shared" si="447"/>
        <v>-6.314278880650555</v>
      </c>
      <c r="BR652" s="1">
        <v>37</v>
      </c>
      <c r="BS652" s="1">
        <v>36</v>
      </c>
      <c r="BT652" s="42">
        <v>396</v>
      </c>
      <c r="BU652" s="42">
        <v>516</v>
      </c>
      <c r="BV652" s="42">
        <v>205</v>
      </c>
      <c r="BW652" s="42">
        <v>190</v>
      </c>
      <c r="BX652" s="42">
        <v>251</v>
      </c>
      <c r="BY652" s="42">
        <v>245</v>
      </c>
      <c r="BZ652" s="1">
        <v>393</v>
      </c>
      <c r="CA652" s="1">
        <v>474</v>
      </c>
      <c r="CB652" s="21">
        <f t="shared" si="448"/>
        <v>0.45328719723183392</v>
      </c>
      <c r="CC652" s="4">
        <v>-5.96</v>
      </c>
      <c r="CD652" s="45">
        <f t="shared" si="449"/>
        <v>-1.9265530486378761</v>
      </c>
      <c r="CE652" s="26">
        <f t="shared" si="450"/>
        <v>2.2602680749691451</v>
      </c>
      <c r="CF652" s="26">
        <f t="shared" si="451"/>
        <v>2.2172153497316378</v>
      </c>
      <c r="CG652" s="26">
        <f t="shared" si="452"/>
        <v>29.792485864355211</v>
      </c>
      <c r="CH652" s="26">
        <f t="shared" si="453"/>
        <v>28.630062282942507</v>
      </c>
      <c r="CI652" s="26">
        <f t="shared" si="454"/>
        <v>56.721965500416175</v>
      </c>
      <c r="CJ652" s="26">
        <f t="shared" si="455"/>
        <v>55.559541919003465</v>
      </c>
      <c r="CK652" s="16">
        <f t="shared" si="456"/>
        <v>-7.4767024620632654</v>
      </c>
      <c r="CL652" s="42">
        <v>105</v>
      </c>
      <c r="CM652" s="42">
        <v>103</v>
      </c>
      <c r="CN652" s="42">
        <v>1279</v>
      </c>
      <c r="CO652" s="42">
        <v>1227</v>
      </c>
      <c r="CP652" s="42">
        <v>517</v>
      </c>
      <c r="CQ652" s="42">
        <v>541</v>
      </c>
      <c r="CR652" s="42">
        <v>710</v>
      </c>
      <c r="CS652" s="42">
        <v>734</v>
      </c>
      <c r="CT652" s="1">
        <v>7</v>
      </c>
      <c r="CU652" s="1">
        <v>9</v>
      </c>
      <c r="CV652" s="42">
        <f t="shared" si="457"/>
        <v>2</v>
      </c>
      <c r="CW652" s="26">
        <f t="shared" si="458"/>
        <v>0.37643965761915732</v>
      </c>
      <c r="CX652" s="26">
        <f t="shared" si="459"/>
        <v>0.48399384551034508</v>
      </c>
      <c r="CY652" s="26">
        <f t="shared" si="460"/>
        <v>0.10755418789118781</v>
      </c>
      <c r="CZ652" s="13">
        <v>32</v>
      </c>
      <c r="DA652" s="13">
        <v>41</v>
      </c>
      <c r="DB652" s="27">
        <v>33.700000000000003</v>
      </c>
      <c r="DC652" s="27">
        <v>40.26</v>
      </c>
      <c r="DD652" s="27">
        <v>37.25</v>
      </c>
      <c r="DE652" s="27">
        <v>37.42</v>
      </c>
      <c r="DF652" s="13">
        <v>9</v>
      </c>
      <c r="DG652" s="13">
        <v>10</v>
      </c>
      <c r="DH652" s="21">
        <f t="shared" si="461"/>
        <v>0.47368421052631576</v>
      </c>
      <c r="DI652" s="42">
        <v>8</v>
      </c>
      <c r="DJ652" s="42">
        <v>4</v>
      </c>
      <c r="DK652" s="13">
        <v>2</v>
      </c>
      <c r="DL652" s="13">
        <v>0</v>
      </c>
      <c r="DM652" s="13">
        <v>0.25</v>
      </c>
      <c r="DN652" s="13">
        <v>0</v>
      </c>
      <c r="DO652" s="13">
        <v>0</v>
      </c>
      <c r="DP652" s="13">
        <v>0</v>
      </c>
      <c r="DQ652" s="13">
        <v>5</v>
      </c>
      <c r="DR652" s="46">
        <v>1</v>
      </c>
      <c r="DS652" s="13">
        <v>0</v>
      </c>
      <c r="DT652" s="13">
        <v>3</v>
      </c>
      <c r="DU652" s="13">
        <v>-0.6</v>
      </c>
      <c r="DV652" s="13">
        <v>0</v>
      </c>
      <c r="DW652" s="13">
        <v>0</v>
      </c>
      <c r="DX652" s="13">
        <v>0</v>
      </c>
    </row>
    <row r="653" spans="1:128" ht="25.5" x14ac:dyDescent="0.2">
      <c r="A653" s="13" t="s">
        <v>519</v>
      </c>
      <c r="B653" s="13" t="s">
        <v>2311</v>
      </c>
      <c r="C653" s="39" t="s">
        <v>3688</v>
      </c>
      <c r="D653" s="1" t="s">
        <v>264</v>
      </c>
      <c r="E653" s="13" t="s">
        <v>154</v>
      </c>
      <c r="F653" s="13">
        <v>81</v>
      </c>
      <c r="G653" s="13">
        <v>6</v>
      </c>
      <c r="H653" s="13">
        <v>6</v>
      </c>
      <c r="I653" s="40">
        <f t="shared" si="420"/>
        <v>12</v>
      </c>
      <c r="J653" s="19">
        <f t="shared" si="421"/>
        <v>1.0486709552130622</v>
      </c>
      <c r="K653" s="1">
        <v>6</v>
      </c>
      <c r="L653" s="1">
        <v>3</v>
      </c>
      <c r="M653" s="1">
        <v>3</v>
      </c>
      <c r="N653" s="1">
        <v>55</v>
      </c>
      <c r="O653" s="1">
        <v>22</v>
      </c>
      <c r="P653" s="1">
        <v>16</v>
      </c>
      <c r="Q653" s="1">
        <v>61</v>
      </c>
      <c r="R653" s="15">
        <f t="shared" si="422"/>
        <v>0.10909090909090909</v>
      </c>
      <c r="S653" s="15">
        <f t="shared" si="423"/>
        <v>6.4516129032258063E-2</v>
      </c>
      <c r="T653" s="16">
        <v>686.58333333329995</v>
      </c>
      <c r="U653" s="16">
        <f t="shared" si="424"/>
        <v>8.4763374485592582</v>
      </c>
      <c r="V653" s="16">
        <v>686.48</v>
      </c>
      <c r="W653" s="16">
        <f t="shared" si="425"/>
        <v>8.4750617283950618</v>
      </c>
      <c r="X653" s="16">
        <v>3210.54</v>
      </c>
      <c r="Y653" s="16">
        <f t="shared" si="426"/>
        <v>39.636296296296294</v>
      </c>
      <c r="Z653" s="21">
        <f t="shared" si="427"/>
        <v>0.17615511339433723</v>
      </c>
      <c r="AA653" s="20">
        <f t="shared" si="428"/>
        <v>49.875</v>
      </c>
      <c r="AB653">
        <v>13</v>
      </c>
      <c r="AC653" s="1">
        <v>276</v>
      </c>
      <c r="AD653" s="1">
        <v>81</v>
      </c>
      <c r="AE653" s="1">
        <v>6</v>
      </c>
      <c r="AF653" s="1">
        <v>14</v>
      </c>
      <c r="AG653" s="15">
        <f t="shared" si="429"/>
        <v>0.375</v>
      </c>
      <c r="AH653" s="15">
        <f t="shared" si="430"/>
        <v>0.375</v>
      </c>
      <c r="AI653" s="15">
        <f t="shared" si="431"/>
        <v>0.75</v>
      </c>
      <c r="AJ653" s="1">
        <v>164</v>
      </c>
      <c r="AK653" s="21">
        <f t="shared" si="432"/>
        <v>0.29602888086642598</v>
      </c>
      <c r="AL653" s="1">
        <v>168</v>
      </c>
      <c r="AM653" s="21">
        <f t="shared" si="433"/>
        <v>0.30324909747292417</v>
      </c>
      <c r="AN653" s="1">
        <v>222</v>
      </c>
      <c r="AO653" s="21">
        <f t="shared" si="434"/>
        <v>0.4007220216606498</v>
      </c>
      <c r="AP653" s="21">
        <f t="shared" si="435"/>
        <v>0.49397590361445781</v>
      </c>
      <c r="AQ653" s="1">
        <v>10</v>
      </c>
      <c r="AR653" s="4">
        <v>-0.51</v>
      </c>
      <c r="AS653" s="41">
        <v>234</v>
      </c>
      <c r="AT653" s="41">
        <v>270</v>
      </c>
      <c r="AU653" s="41">
        <v>172</v>
      </c>
      <c r="AV653" s="21">
        <f t="shared" si="436"/>
        <v>0.4642857142857143</v>
      </c>
      <c r="AW653" s="26">
        <v>16.47</v>
      </c>
      <c r="AX653" s="42">
        <v>14</v>
      </c>
      <c r="AY653" s="41">
        <v>-1.3980000000000001</v>
      </c>
      <c r="AZ653" s="1">
        <v>14</v>
      </c>
      <c r="BA653" s="43">
        <v>-1.2130000000000001</v>
      </c>
      <c r="BB653" s="16">
        <v>49.48</v>
      </c>
      <c r="BC653" s="26">
        <v>16.32</v>
      </c>
      <c r="BD653" s="43">
        <v>-4.2110000000000003</v>
      </c>
      <c r="BE653" s="43">
        <v>0.51400000000000001</v>
      </c>
      <c r="BF653" s="16">
        <v>49.36</v>
      </c>
      <c r="BG653" s="21">
        <f t="shared" si="437"/>
        <v>6.0150375939849621E-2</v>
      </c>
      <c r="BH653" s="44">
        <f t="shared" si="438"/>
        <v>0.93929712460063897</v>
      </c>
      <c r="BI653" s="42">
        <f t="shared" si="439"/>
        <v>999.44750054048859</v>
      </c>
      <c r="BJ653" s="21">
        <f t="shared" si="440"/>
        <v>-5.5249945951141299E-4</v>
      </c>
      <c r="BK653" s="26">
        <f t="shared" si="441"/>
        <v>1.3984384104416734</v>
      </c>
      <c r="BL653" s="26">
        <f t="shared" si="442"/>
        <v>1.660645612399487</v>
      </c>
      <c r="BM653" s="16">
        <f t="shared" si="443"/>
        <v>23.24903857359282</v>
      </c>
      <c r="BN653" s="16">
        <f t="shared" si="444"/>
        <v>27.356951404265235</v>
      </c>
      <c r="BO653" s="16">
        <f t="shared" si="445"/>
        <v>42.302761915860621</v>
      </c>
      <c r="BP653" s="16">
        <f t="shared" si="446"/>
        <v>50.780794779163266</v>
      </c>
      <c r="BQ653" s="16">
        <f t="shared" si="447"/>
        <v>-8.4780328633026443</v>
      </c>
      <c r="BR653" s="1">
        <v>16</v>
      </c>
      <c r="BS653" s="1">
        <v>19</v>
      </c>
      <c r="BT653" s="42">
        <v>250</v>
      </c>
      <c r="BU653" s="42">
        <v>294</v>
      </c>
      <c r="BV653" s="42">
        <v>105</v>
      </c>
      <c r="BW653" s="42">
        <v>121</v>
      </c>
      <c r="BX653" s="42">
        <v>147</v>
      </c>
      <c r="BY653" s="42">
        <v>113</v>
      </c>
      <c r="BZ653" s="1">
        <v>211</v>
      </c>
      <c r="CA653" s="1">
        <v>274</v>
      </c>
      <c r="CB653" s="21">
        <f t="shared" si="448"/>
        <v>0.43505154639175259</v>
      </c>
      <c r="CC653" s="4">
        <v>-10.47</v>
      </c>
      <c r="CD653" s="45">
        <f t="shared" si="449"/>
        <v>-10.150454550049632</v>
      </c>
      <c r="CE653" s="26">
        <f t="shared" si="450"/>
        <v>2.896708964847035</v>
      </c>
      <c r="CF653" s="26">
        <f t="shared" si="451"/>
        <v>2.2986787269431312</v>
      </c>
      <c r="CG653" s="26">
        <f t="shared" si="452"/>
        <v>32.050683062662358</v>
      </c>
      <c r="CH653" s="26">
        <f t="shared" si="453"/>
        <v>26.780541591134202</v>
      </c>
      <c r="CI653" s="26">
        <f t="shared" si="454"/>
        <v>58.756470874058571</v>
      </c>
      <c r="CJ653" s="26">
        <f t="shared" si="455"/>
        <v>52.271580481788106</v>
      </c>
      <c r="CK653" s="16">
        <f t="shared" si="456"/>
        <v>-14.962923255573109</v>
      </c>
      <c r="CL653" s="42">
        <v>155</v>
      </c>
      <c r="CM653" s="42">
        <v>123</v>
      </c>
      <c r="CN653" s="42">
        <v>1560</v>
      </c>
      <c r="CO653" s="42">
        <v>1310</v>
      </c>
      <c r="CP653" s="42">
        <v>679</v>
      </c>
      <c r="CQ653" s="42">
        <v>576</v>
      </c>
      <c r="CR653" s="42">
        <v>788</v>
      </c>
      <c r="CS653" s="42">
        <v>750</v>
      </c>
      <c r="CT653" s="1">
        <v>13</v>
      </c>
      <c r="CU653" s="1">
        <v>3</v>
      </c>
      <c r="CV653" s="42">
        <f t="shared" si="457"/>
        <v>-10</v>
      </c>
      <c r="CW653" s="26">
        <f t="shared" si="458"/>
        <v>1.1360602014808174</v>
      </c>
      <c r="CX653" s="26">
        <f t="shared" si="459"/>
        <v>0.26216773880326555</v>
      </c>
      <c r="CY653" s="26">
        <f t="shared" si="460"/>
        <v>-0.87389246267755194</v>
      </c>
      <c r="CZ653" s="13">
        <v>19</v>
      </c>
      <c r="DA653" s="13">
        <v>24</v>
      </c>
      <c r="DB653" s="27">
        <v>22.71</v>
      </c>
      <c r="DC653" s="27">
        <v>24.65</v>
      </c>
      <c r="DD653" s="27">
        <v>26.59</v>
      </c>
      <c r="DE653" s="27">
        <v>23.62</v>
      </c>
      <c r="DF653" s="13">
        <v>0</v>
      </c>
      <c r="DG653" s="13">
        <v>0</v>
      </c>
      <c r="DH653" s="21" t="str">
        <f t="shared" si="461"/>
        <v xml:space="preserve"> </v>
      </c>
      <c r="DI653" s="42"/>
      <c r="DJ653" s="42"/>
      <c r="DK653" s="1"/>
      <c r="DL653" s="1"/>
      <c r="DM653" s="1"/>
      <c r="DN653" s="1"/>
      <c r="DO653" s="1"/>
      <c r="DP653" s="1"/>
      <c r="DQ653" s="1"/>
      <c r="DR653" s="42"/>
      <c r="DS653" s="1"/>
      <c r="DT653" s="1"/>
      <c r="DU653" s="1"/>
      <c r="DV653" s="1"/>
      <c r="DW653" s="1"/>
      <c r="DX653" s="13"/>
    </row>
    <row r="654" spans="1:128" ht="25.5" x14ac:dyDescent="0.2">
      <c r="A654" s="13" t="s">
        <v>449</v>
      </c>
      <c r="B654" s="13" t="s">
        <v>2313</v>
      </c>
      <c r="C654" s="39" t="s">
        <v>3689</v>
      </c>
      <c r="D654" s="1" t="s">
        <v>162</v>
      </c>
      <c r="E654" s="13" t="s">
        <v>173</v>
      </c>
      <c r="F654" s="13">
        <v>59</v>
      </c>
      <c r="G654" s="13">
        <v>4</v>
      </c>
      <c r="H654" s="13">
        <v>10</v>
      </c>
      <c r="I654" s="40">
        <f t="shared" si="420"/>
        <v>14</v>
      </c>
      <c r="J654" s="19">
        <f t="shared" si="421"/>
        <v>0.92821098382994116</v>
      </c>
      <c r="K654" s="1">
        <v>4</v>
      </c>
      <c r="L654" s="1">
        <v>4</v>
      </c>
      <c r="M654" s="1">
        <v>6</v>
      </c>
      <c r="N654" s="1">
        <v>70</v>
      </c>
      <c r="O654" s="1">
        <v>20</v>
      </c>
      <c r="P654" s="1">
        <v>45</v>
      </c>
      <c r="Q654" s="1">
        <v>54</v>
      </c>
      <c r="R654" s="15">
        <f t="shared" si="422"/>
        <v>5.7142857142857141E-2</v>
      </c>
      <c r="S654" s="15">
        <f t="shared" si="423"/>
        <v>2.9629629629629631E-2</v>
      </c>
      <c r="T654" s="16">
        <v>904.96666666670001</v>
      </c>
      <c r="U654" s="16">
        <f t="shared" si="424"/>
        <v>15.338418079096611</v>
      </c>
      <c r="V654" s="16">
        <v>870.11</v>
      </c>
      <c r="W654" s="16">
        <f t="shared" si="425"/>
        <v>14.747627118644068</v>
      </c>
      <c r="X654" s="16">
        <v>2014.65</v>
      </c>
      <c r="Y654" s="16">
        <f t="shared" si="426"/>
        <v>34.146610169491524</v>
      </c>
      <c r="Z654" s="21">
        <f t="shared" si="427"/>
        <v>0.30162301196633345</v>
      </c>
      <c r="AA654" s="20">
        <f t="shared" si="428"/>
        <v>47.058823529411761</v>
      </c>
      <c r="AB654">
        <v>69</v>
      </c>
      <c r="AC654" s="1">
        <v>53</v>
      </c>
      <c r="AD654" s="1">
        <v>58</v>
      </c>
      <c r="AE654" s="1">
        <v>15</v>
      </c>
      <c r="AF654" s="1">
        <v>18</v>
      </c>
      <c r="AG654" s="15">
        <f t="shared" si="429"/>
        <v>0.11764705882352941</v>
      </c>
      <c r="AH654" s="15">
        <f t="shared" si="430"/>
        <v>0.29411764705882354</v>
      </c>
      <c r="AI654" s="15">
        <f t="shared" si="431"/>
        <v>0.41176470588235292</v>
      </c>
      <c r="AJ654" s="1">
        <v>267</v>
      </c>
      <c r="AK654" s="21">
        <f t="shared" si="432"/>
        <v>0.33584905660377357</v>
      </c>
      <c r="AL654" s="1">
        <v>262</v>
      </c>
      <c r="AM654" s="21">
        <f t="shared" si="433"/>
        <v>0.32955974842767294</v>
      </c>
      <c r="AN654" s="1">
        <v>266</v>
      </c>
      <c r="AO654" s="21">
        <f t="shared" si="434"/>
        <v>0.33459119496855344</v>
      </c>
      <c r="AP654" s="21">
        <f t="shared" si="435"/>
        <v>0.50472589792060496</v>
      </c>
      <c r="AQ654" s="1">
        <v>7</v>
      </c>
      <c r="AR654" s="4">
        <v>7.31</v>
      </c>
      <c r="AS654" s="41">
        <v>303</v>
      </c>
      <c r="AT654" s="41">
        <v>322</v>
      </c>
      <c r="AU654" s="41">
        <v>252</v>
      </c>
      <c r="AV654" s="21">
        <f t="shared" si="436"/>
        <v>0.48480000000000001</v>
      </c>
      <c r="AW654" s="26">
        <v>17.14</v>
      </c>
      <c r="AX654" s="42">
        <v>7</v>
      </c>
      <c r="AY654" s="41">
        <v>-0.47</v>
      </c>
      <c r="AZ654" s="1">
        <v>7</v>
      </c>
      <c r="BA654" s="43">
        <v>0.96599999999999997</v>
      </c>
      <c r="BB654" s="16">
        <v>50.03</v>
      </c>
      <c r="BC654" s="26">
        <v>16.41</v>
      </c>
      <c r="BD654" s="43">
        <v>-0.254</v>
      </c>
      <c r="BE654" s="43">
        <v>-14.497999999999999</v>
      </c>
      <c r="BF654" s="16">
        <v>44.13</v>
      </c>
      <c r="BG654" s="21">
        <f t="shared" si="437"/>
        <v>8.5000000000000006E-2</v>
      </c>
      <c r="BH654" s="44">
        <f t="shared" si="438"/>
        <v>0.9255079006772009</v>
      </c>
      <c r="BI654" s="42">
        <f t="shared" si="439"/>
        <v>1010.507900677201</v>
      </c>
      <c r="BJ654" s="21">
        <f t="shared" si="440"/>
        <v>1.0507900677200907E-2</v>
      </c>
      <c r="BK654" s="26">
        <f t="shared" si="441"/>
        <v>2.3445311512337521</v>
      </c>
      <c r="BL654" s="26">
        <f t="shared" si="442"/>
        <v>2.2755743526680532</v>
      </c>
      <c r="BM654" s="16">
        <f t="shared" si="443"/>
        <v>27.582719426279436</v>
      </c>
      <c r="BN654" s="16">
        <f t="shared" si="444"/>
        <v>30.547861764604477</v>
      </c>
      <c r="BO654" s="16">
        <f t="shared" si="445"/>
        <v>49.510981370171592</v>
      </c>
      <c r="BP654" s="16">
        <f t="shared" si="446"/>
        <v>59.854501155026377</v>
      </c>
      <c r="BQ654" s="16">
        <f t="shared" si="447"/>
        <v>-10.343519784854784</v>
      </c>
      <c r="BR654" s="1">
        <v>34</v>
      </c>
      <c r="BS654" s="1">
        <v>33</v>
      </c>
      <c r="BT654" s="42">
        <v>366</v>
      </c>
      <c r="BU654" s="42">
        <v>410</v>
      </c>
      <c r="BV654" s="42">
        <v>124</v>
      </c>
      <c r="BW654" s="42">
        <v>168</v>
      </c>
      <c r="BX654" s="42">
        <v>257</v>
      </c>
      <c r="BY654" s="42">
        <v>194</v>
      </c>
      <c r="BZ654" s="1">
        <v>357</v>
      </c>
      <c r="CA654" s="1">
        <v>402</v>
      </c>
      <c r="CB654" s="21">
        <f t="shared" si="448"/>
        <v>0.47035573122529645</v>
      </c>
      <c r="CC654" s="4">
        <v>1.75</v>
      </c>
      <c r="CD654" s="45">
        <f t="shared" si="449"/>
        <v>4.9170586650506998</v>
      </c>
      <c r="CE654" s="26">
        <f t="shared" si="450"/>
        <v>2.6208026208026212</v>
      </c>
      <c r="CF654" s="26">
        <f t="shared" si="451"/>
        <v>2.5910207728389545</v>
      </c>
      <c r="CG654" s="26">
        <f t="shared" si="452"/>
        <v>27.280172734718192</v>
      </c>
      <c r="CH654" s="26">
        <f t="shared" si="453"/>
        <v>32.372868736505104</v>
      </c>
      <c r="CI654" s="26">
        <f t="shared" si="454"/>
        <v>48.872012508376145</v>
      </c>
      <c r="CJ654" s="26">
        <f t="shared" si="455"/>
        <v>63.79271833817289</v>
      </c>
      <c r="CK654" s="16">
        <f t="shared" si="456"/>
        <v>4.5771860449419606</v>
      </c>
      <c r="CL654" s="42">
        <v>88</v>
      </c>
      <c r="CM654" s="42">
        <v>87</v>
      </c>
      <c r="CN654" s="42">
        <v>828</v>
      </c>
      <c r="CO654" s="42">
        <v>1000</v>
      </c>
      <c r="CP654" s="42">
        <v>306</v>
      </c>
      <c r="CQ654" s="42">
        <v>457</v>
      </c>
      <c r="CR654" s="42">
        <v>598</v>
      </c>
      <c r="CS654" s="42">
        <v>419</v>
      </c>
      <c r="CT654" s="1">
        <v>11</v>
      </c>
      <c r="CU654" s="1">
        <v>3</v>
      </c>
      <c r="CV654" s="42">
        <f t="shared" si="457"/>
        <v>-8</v>
      </c>
      <c r="CW654" s="26">
        <f t="shared" si="458"/>
        <v>0.72930863015209657</v>
      </c>
      <c r="CX654" s="26">
        <f t="shared" si="459"/>
        <v>0.19890235367784453</v>
      </c>
      <c r="CY654" s="26">
        <f t="shared" si="460"/>
        <v>-0.53040627647425209</v>
      </c>
      <c r="CZ654" s="13">
        <v>28</v>
      </c>
      <c r="DA654" s="13">
        <v>33</v>
      </c>
      <c r="DB654" s="27">
        <v>29.84</v>
      </c>
      <c r="DC654" s="27">
        <v>33.24</v>
      </c>
      <c r="DD654" s="27">
        <v>27.58</v>
      </c>
      <c r="DE654" s="27">
        <v>35.5</v>
      </c>
      <c r="DF654" s="1"/>
      <c r="DG654" s="1"/>
      <c r="DH654" s="21" t="str">
        <f t="shared" si="461"/>
        <v xml:space="preserve"> </v>
      </c>
      <c r="DI654" s="42"/>
      <c r="DJ654" s="42"/>
      <c r="DK654" s="1"/>
      <c r="DL654" s="1"/>
      <c r="DM654" s="1"/>
      <c r="DN654" s="1"/>
      <c r="DO654" s="1"/>
      <c r="DP654" s="1"/>
      <c r="DQ654" s="1"/>
      <c r="DR654" s="42"/>
      <c r="DS654" s="1"/>
      <c r="DT654" s="1"/>
      <c r="DU654" s="1"/>
      <c r="DV654" s="1"/>
      <c r="DW654" s="1"/>
      <c r="DX654" s="13"/>
    </row>
    <row r="655" spans="1:128" ht="25.5" x14ac:dyDescent="0.2">
      <c r="A655" s="13" t="s">
        <v>1931</v>
      </c>
      <c r="B655" s="13" t="s">
        <v>2315</v>
      </c>
      <c r="C655" s="39" t="s">
        <v>3690</v>
      </c>
      <c r="D655" s="1" t="s">
        <v>446</v>
      </c>
      <c r="E655" s="13" t="s">
        <v>173</v>
      </c>
      <c r="F655" s="13">
        <v>1</v>
      </c>
      <c r="G655" s="13">
        <v>0</v>
      </c>
      <c r="H655" s="13">
        <v>0</v>
      </c>
      <c r="I655" s="40">
        <f t="shared" si="420"/>
        <v>0</v>
      </c>
      <c r="J655" s="19">
        <f t="shared" si="421"/>
        <v>0</v>
      </c>
      <c r="K655" s="1">
        <v>0</v>
      </c>
      <c r="L655" s="1">
        <v>0</v>
      </c>
      <c r="M655" s="1">
        <v>0</v>
      </c>
      <c r="N655" s="1">
        <v>2</v>
      </c>
      <c r="O655" s="1">
        <v>1</v>
      </c>
      <c r="P655" s="1">
        <v>2</v>
      </c>
      <c r="Q655" s="1">
        <v>1</v>
      </c>
      <c r="R655" s="15">
        <f t="shared" si="422"/>
        <v>0</v>
      </c>
      <c r="S655" s="15">
        <f t="shared" si="423"/>
        <v>0</v>
      </c>
      <c r="T655" s="16">
        <v>18.816666666700002</v>
      </c>
      <c r="U655" s="16">
        <f t="shared" si="424"/>
        <v>18.816666666700002</v>
      </c>
      <c r="V655" s="16">
        <v>19.02</v>
      </c>
      <c r="W655" s="16">
        <f t="shared" si="425"/>
        <v>19.02</v>
      </c>
      <c r="X655" s="16">
        <v>33.409999999999997</v>
      </c>
      <c r="Y655" s="16">
        <f t="shared" si="426"/>
        <v>33.409999999999997</v>
      </c>
      <c r="Z655" s="21">
        <f t="shared" si="427"/>
        <v>0.36276940682815184</v>
      </c>
      <c r="AA655" s="20">
        <f t="shared" si="428"/>
        <v>0</v>
      </c>
      <c r="AB655">
        <v>2</v>
      </c>
      <c r="AC655" s="1">
        <v>2</v>
      </c>
      <c r="AD655" s="1">
        <v>4</v>
      </c>
      <c r="AE655" s="1">
        <v>1</v>
      </c>
      <c r="AF655" s="1">
        <v>2</v>
      </c>
      <c r="AG655" s="15">
        <f t="shared" si="429"/>
        <v>0</v>
      </c>
      <c r="AH655" s="15">
        <f t="shared" si="430"/>
        <v>0</v>
      </c>
      <c r="AI655" s="15">
        <f t="shared" si="431"/>
        <v>0</v>
      </c>
      <c r="AJ655" s="1">
        <v>4</v>
      </c>
      <c r="AK655" s="21">
        <f t="shared" si="432"/>
        <v>0.19047619047619047</v>
      </c>
      <c r="AL655" s="1">
        <v>5</v>
      </c>
      <c r="AM655" s="21">
        <f t="shared" si="433"/>
        <v>0.23809523809523808</v>
      </c>
      <c r="AN655" s="1">
        <v>12</v>
      </c>
      <c r="AO655" s="21">
        <f t="shared" si="434"/>
        <v>0.5714285714285714</v>
      </c>
      <c r="AP655" s="21">
        <f t="shared" si="435"/>
        <v>0.44444444444444442</v>
      </c>
      <c r="AQ655" s="1">
        <v>2</v>
      </c>
      <c r="AR655" s="4">
        <v>-8.89</v>
      </c>
      <c r="AS655" s="41">
        <v>5</v>
      </c>
      <c r="AT655" s="41">
        <v>4</v>
      </c>
      <c r="AU655" s="41">
        <v>13</v>
      </c>
      <c r="AV655" s="21">
        <f t="shared" si="436"/>
        <v>0.55555555555555558</v>
      </c>
      <c r="AW655" s="26">
        <v>17.28</v>
      </c>
      <c r="AX655" s="42">
        <v>2</v>
      </c>
      <c r="AY655" s="41">
        <v>0.439</v>
      </c>
      <c r="AZ655" s="1">
        <v>2</v>
      </c>
      <c r="BA655" s="43">
        <v>6.6239999999999997</v>
      </c>
      <c r="BB655" s="16">
        <v>53.75</v>
      </c>
      <c r="BC655" s="26">
        <v>15.83</v>
      </c>
      <c r="BD655" s="43">
        <v>2.1509999999999998</v>
      </c>
      <c r="BE655" s="43">
        <v>-0.996</v>
      </c>
      <c r="BF655" s="16">
        <v>49.49</v>
      </c>
      <c r="BG655" s="21">
        <f t="shared" si="437"/>
        <v>8.3333333333333329E-2</v>
      </c>
      <c r="BH655" s="44">
        <f t="shared" si="438"/>
        <v>0.7142857142857143</v>
      </c>
      <c r="BI655" s="42">
        <f t="shared" si="439"/>
        <v>797.61904761904771</v>
      </c>
      <c r="BJ655" s="21">
        <f t="shared" si="440"/>
        <v>-0.20238095238095238</v>
      </c>
      <c r="BK655" s="26">
        <f t="shared" si="441"/>
        <v>3.1545741324921135</v>
      </c>
      <c r="BL655" s="26">
        <f t="shared" si="442"/>
        <v>6.309148264984227</v>
      </c>
      <c r="BM655" s="16">
        <f t="shared" si="443"/>
        <v>37.854889589905362</v>
      </c>
      <c r="BN655" s="16">
        <f t="shared" si="444"/>
        <v>22.082018927444793</v>
      </c>
      <c r="BO655" s="16">
        <f t="shared" si="445"/>
        <v>78.864353312302839</v>
      </c>
      <c r="BP655" s="16">
        <f t="shared" si="446"/>
        <v>47.318611987381701</v>
      </c>
      <c r="BQ655" s="16">
        <f t="shared" si="447"/>
        <v>31.545741324921138</v>
      </c>
      <c r="BR655" s="1">
        <v>1</v>
      </c>
      <c r="BS655" s="1">
        <v>2</v>
      </c>
      <c r="BT655" s="42">
        <v>11</v>
      </c>
      <c r="BU655" s="42">
        <v>5</v>
      </c>
      <c r="BV655" s="42">
        <v>6</v>
      </c>
      <c r="BW655" s="42">
        <v>3</v>
      </c>
      <c r="BX655" s="42">
        <v>5</v>
      </c>
      <c r="BY655" s="42">
        <v>7</v>
      </c>
      <c r="BZ655" s="1">
        <v>18</v>
      </c>
      <c r="CA655" s="1">
        <v>9</v>
      </c>
      <c r="CB655" s="21">
        <f t="shared" si="448"/>
        <v>0.66666666666666663</v>
      </c>
      <c r="CC655" s="4">
        <v>19.05</v>
      </c>
      <c r="CD655" s="45">
        <f t="shared" si="449"/>
        <v>40.409074658254475</v>
      </c>
      <c r="CE655" s="26">
        <f t="shared" si="450"/>
        <v>0</v>
      </c>
      <c r="CF655" s="26">
        <f t="shared" si="451"/>
        <v>5.3876085004489678</v>
      </c>
      <c r="CG655" s="26">
        <f t="shared" si="452"/>
        <v>21.550434001795871</v>
      </c>
      <c r="CH655" s="26">
        <f t="shared" si="453"/>
        <v>43.100868003591742</v>
      </c>
      <c r="CI655" s="26">
        <f t="shared" si="454"/>
        <v>64.65130200538762</v>
      </c>
      <c r="CJ655" s="26">
        <f t="shared" si="455"/>
        <v>79.018258006584873</v>
      </c>
      <c r="CK655" s="16">
        <f t="shared" si="456"/>
        <v>45.912697326118391</v>
      </c>
      <c r="CL655" s="42">
        <v>0</v>
      </c>
      <c r="CM655" s="42">
        <v>3</v>
      </c>
      <c r="CN655" s="42">
        <v>12</v>
      </c>
      <c r="CO655" s="42">
        <v>21</v>
      </c>
      <c r="CP655" s="42">
        <v>9</v>
      </c>
      <c r="CQ655" s="42">
        <v>4</v>
      </c>
      <c r="CR655" s="42">
        <v>16</v>
      </c>
      <c r="CS655" s="42">
        <v>15</v>
      </c>
      <c r="CT655" s="1">
        <v>0</v>
      </c>
      <c r="CU655" s="1">
        <v>0</v>
      </c>
      <c r="CV655" s="42">
        <f t="shared" si="457"/>
        <v>0</v>
      </c>
      <c r="CW655" s="26">
        <f t="shared" si="458"/>
        <v>0</v>
      </c>
      <c r="CX655" s="26">
        <f t="shared" si="459"/>
        <v>0</v>
      </c>
      <c r="CY655" s="26">
        <f t="shared" si="460"/>
        <v>0</v>
      </c>
      <c r="CZ655" s="13">
        <v>1</v>
      </c>
      <c r="DA655" s="13">
        <v>1</v>
      </c>
      <c r="DB655" s="27">
        <v>0.49</v>
      </c>
      <c r="DC655" s="27">
        <v>0.81</v>
      </c>
      <c r="DD655" s="27">
        <v>0.61</v>
      </c>
      <c r="DE655" s="27">
        <v>0.72</v>
      </c>
      <c r="DF655" s="1"/>
      <c r="DG655" s="1"/>
      <c r="DH655" s="21" t="str">
        <f t="shared" si="461"/>
        <v xml:space="preserve"> </v>
      </c>
      <c r="DI655" s="42"/>
      <c r="DJ655" s="42"/>
      <c r="DK655" s="1"/>
      <c r="DL655" s="1"/>
      <c r="DM655" s="1"/>
      <c r="DN655" s="1"/>
      <c r="DO655" s="1"/>
      <c r="DP655" s="1"/>
      <c r="DQ655" s="1"/>
      <c r="DR655" s="42"/>
      <c r="DS655" s="1"/>
      <c r="DT655" s="1"/>
      <c r="DU655" s="1"/>
      <c r="DV655" s="1"/>
      <c r="DW655" s="1"/>
      <c r="DX655" s="13"/>
    </row>
    <row r="656" spans="1:128" ht="25.5" x14ac:dyDescent="0.2">
      <c r="A656" s="13" t="s">
        <v>2320</v>
      </c>
      <c r="B656" s="13" t="s">
        <v>2321</v>
      </c>
      <c r="C656" s="39" t="s">
        <v>3691</v>
      </c>
      <c r="D656" s="1" t="s">
        <v>206</v>
      </c>
      <c r="E656" s="13" t="s">
        <v>173</v>
      </c>
      <c r="F656" s="13">
        <v>67</v>
      </c>
      <c r="G656" s="13">
        <v>3</v>
      </c>
      <c r="H656" s="13">
        <v>9</v>
      </c>
      <c r="I656" s="40">
        <f t="shared" si="420"/>
        <v>12</v>
      </c>
      <c r="J656" s="19">
        <f t="shared" si="421"/>
        <v>0.61055755776976883</v>
      </c>
      <c r="K656" s="1">
        <v>3</v>
      </c>
      <c r="L656" s="1">
        <v>3</v>
      </c>
      <c r="M656" s="1">
        <v>6</v>
      </c>
      <c r="N656" s="1">
        <v>61</v>
      </c>
      <c r="O656" s="1">
        <v>29</v>
      </c>
      <c r="P656" s="1">
        <v>35</v>
      </c>
      <c r="Q656" s="1">
        <v>22</v>
      </c>
      <c r="R656" s="15">
        <f t="shared" si="422"/>
        <v>4.9180327868852458E-2</v>
      </c>
      <c r="S656" s="15">
        <f t="shared" si="423"/>
        <v>2.4E-2</v>
      </c>
      <c r="T656" s="16">
        <v>1179.25</v>
      </c>
      <c r="U656" s="16">
        <f t="shared" si="424"/>
        <v>17.600746268656717</v>
      </c>
      <c r="V656" s="16">
        <v>1108.99</v>
      </c>
      <c r="W656" s="16">
        <f t="shared" si="425"/>
        <v>16.552089552238805</v>
      </c>
      <c r="X656" s="16">
        <v>2138.7199999999998</v>
      </c>
      <c r="Y656" s="16">
        <f t="shared" si="426"/>
        <v>31.921194029850742</v>
      </c>
      <c r="Z656" s="21">
        <f t="shared" si="427"/>
        <v>0.34146829612249863</v>
      </c>
      <c r="AA656" s="20">
        <f t="shared" si="428"/>
        <v>38.571428571428569</v>
      </c>
      <c r="AB656">
        <v>48</v>
      </c>
      <c r="AC656" s="1">
        <v>182</v>
      </c>
      <c r="AD656" s="1">
        <v>114</v>
      </c>
      <c r="AE656" s="1">
        <v>28</v>
      </c>
      <c r="AF656" s="1">
        <v>12</v>
      </c>
      <c r="AG656" s="15">
        <f t="shared" si="429"/>
        <v>7.1428571428571425E-2</v>
      </c>
      <c r="AH656" s="15">
        <f t="shared" si="430"/>
        <v>0.21428571428571427</v>
      </c>
      <c r="AI656" s="15">
        <f t="shared" si="431"/>
        <v>0.2857142857142857</v>
      </c>
      <c r="AJ656" s="1">
        <v>329</v>
      </c>
      <c r="AK656" s="21">
        <f t="shared" si="432"/>
        <v>0.30155820348304307</v>
      </c>
      <c r="AL656" s="1">
        <v>362</v>
      </c>
      <c r="AM656" s="21">
        <f t="shared" si="433"/>
        <v>0.3318056828597617</v>
      </c>
      <c r="AN656" s="1">
        <v>400</v>
      </c>
      <c r="AO656" s="21">
        <f t="shared" si="434"/>
        <v>0.36663611365719523</v>
      </c>
      <c r="AP656" s="21">
        <f t="shared" si="435"/>
        <v>0.47612156295224312</v>
      </c>
      <c r="AQ656" s="1">
        <v>1</v>
      </c>
      <c r="AR656" s="4">
        <v>-9.57</v>
      </c>
      <c r="AS656" s="41">
        <v>407</v>
      </c>
      <c r="AT656" s="41">
        <v>403</v>
      </c>
      <c r="AU656" s="41">
        <v>343</v>
      </c>
      <c r="AV656" s="21">
        <f t="shared" si="436"/>
        <v>0.5024691358024691</v>
      </c>
      <c r="AW656" s="26">
        <v>17.45</v>
      </c>
      <c r="AX656" s="42">
        <v>4</v>
      </c>
      <c r="AY656" s="41">
        <v>0.75600000000000001</v>
      </c>
      <c r="AZ656" s="1">
        <v>2</v>
      </c>
      <c r="BA656" s="43">
        <v>-0.10400000000000001</v>
      </c>
      <c r="BB656" s="16">
        <v>49.69</v>
      </c>
      <c r="BC656" s="26">
        <v>16.899999999999999</v>
      </c>
      <c r="BD656" s="43">
        <v>-0.156</v>
      </c>
      <c r="BE656" s="43">
        <v>9.5609999999999999</v>
      </c>
      <c r="BF656" s="16">
        <v>54.37</v>
      </c>
      <c r="BG656" s="21">
        <f t="shared" si="437"/>
        <v>7.7777777777777779E-2</v>
      </c>
      <c r="BH656" s="44">
        <f t="shared" si="438"/>
        <v>0.93818181818181823</v>
      </c>
      <c r="BI656" s="42">
        <f t="shared" si="439"/>
        <v>1015.9595959595961</v>
      </c>
      <c r="BJ656" s="21">
        <f t="shared" si="440"/>
        <v>1.5959595959596007E-2</v>
      </c>
      <c r="BK656" s="26">
        <f t="shared" si="441"/>
        <v>2.2723378930378093</v>
      </c>
      <c r="BL656" s="26">
        <f t="shared" si="442"/>
        <v>1.8395116276972741</v>
      </c>
      <c r="BM656" s="16">
        <f t="shared" si="443"/>
        <v>29.215772910486116</v>
      </c>
      <c r="BN656" s="16">
        <f t="shared" si="444"/>
        <v>29.756805742161788</v>
      </c>
      <c r="BO656" s="16">
        <f t="shared" si="445"/>
        <v>54.373799583404718</v>
      </c>
      <c r="BP656" s="16">
        <f t="shared" si="446"/>
        <v>51.776841991361508</v>
      </c>
      <c r="BQ656" s="16">
        <f t="shared" si="447"/>
        <v>2.5969575920432106</v>
      </c>
      <c r="BR656" s="1">
        <v>42</v>
      </c>
      <c r="BS656" s="1">
        <v>34</v>
      </c>
      <c r="BT656" s="42">
        <v>498</v>
      </c>
      <c r="BU656" s="42">
        <v>516</v>
      </c>
      <c r="BV656" s="42">
        <v>220</v>
      </c>
      <c r="BW656" s="42">
        <v>207</v>
      </c>
      <c r="BX656" s="42">
        <v>200</v>
      </c>
      <c r="BY656" s="42">
        <v>245</v>
      </c>
      <c r="BZ656" s="1">
        <v>445</v>
      </c>
      <c r="CA656" s="1">
        <v>462</v>
      </c>
      <c r="CB656" s="21">
        <f t="shared" si="448"/>
        <v>0.49062844542447631</v>
      </c>
      <c r="CC656" s="4">
        <v>-5.43</v>
      </c>
      <c r="CD656" s="45">
        <f t="shared" si="449"/>
        <v>-6.5849599188106254</v>
      </c>
      <c r="CE656" s="26">
        <f t="shared" si="450"/>
        <v>2.3565497119772578</v>
      </c>
      <c r="CF656" s="26">
        <f t="shared" si="451"/>
        <v>2.0760080795990126</v>
      </c>
      <c r="CG656" s="26">
        <f t="shared" si="452"/>
        <v>31.869529438168627</v>
      </c>
      <c r="CH656" s="26">
        <f t="shared" si="453"/>
        <v>25.304855240517696</v>
      </c>
      <c r="CI656" s="26">
        <f t="shared" si="454"/>
        <v>61.775267449689537</v>
      </c>
      <c r="CJ656" s="26">
        <f t="shared" si="455"/>
        <v>47.832348320490766</v>
      </c>
      <c r="CK656" s="16">
        <f t="shared" si="456"/>
        <v>-11.34596153715556</v>
      </c>
      <c r="CL656" s="42">
        <v>84</v>
      </c>
      <c r="CM656" s="42">
        <v>74</v>
      </c>
      <c r="CN656" s="42">
        <v>1052</v>
      </c>
      <c r="CO656" s="42">
        <v>828</v>
      </c>
      <c r="CP656" s="42">
        <v>475</v>
      </c>
      <c r="CQ656" s="42">
        <v>400</v>
      </c>
      <c r="CR656" s="42">
        <v>403</v>
      </c>
      <c r="CS656" s="42">
        <v>591</v>
      </c>
      <c r="CT656" s="1">
        <v>14</v>
      </c>
      <c r="CU656" s="1">
        <v>2</v>
      </c>
      <c r="CV656" s="42">
        <f t="shared" si="457"/>
        <v>-12</v>
      </c>
      <c r="CW656" s="26">
        <f t="shared" si="458"/>
        <v>0.71231715073139712</v>
      </c>
      <c r="CX656" s="26">
        <f t="shared" si="459"/>
        <v>0.10175959296162815</v>
      </c>
      <c r="CY656" s="26">
        <f t="shared" si="460"/>
        <v>-0.61055755776976883</v>
      </c>
      <c r="CZ656" s="13">
        <v>42</v>
      </c>
      <c r="DA656" s="13">
        <v>43</v>
      </c>
      <c r="DB656" s="27">
        <v>45.86</v>
      </c>
      <c r="DC656" s="27">
        <v>37.659999999999997</v>
      </c>
      <c r="DD656" s="27">
        <v>44.93</v>
      </c>
      <c r="DE656" s="27">
        <v>36.909999999999997</v>
      </c>
      <c r="DF656" s="1"/>
      <c r="DG656" s="1"/>
      <c r="DH656" s="21" t="str">
        <f t="shared" si="461"/>
        <v xml:space="preserve"> </v>
      </c>
      <c r="DI656" s="42"/>
      <c r="DJ656" s="42"/>
      <c r="DK656" s="1"/>
      <c r="DL656" s="1"/>
      <c r="DM656" s="1"/>
      <c r="DN656" s="1"/>
      <c r="DO656" s="1"/>
      <c r="DP656" s="1"/>
      <c r="DQ656" s="1"/>
      <c r="DR656" s="42"/>
      <c r="DS656" s="1"/>
      <c r="DT656" s="1"/>
      <c r="DU656" s="1"/>
      <c r="DV656" s="1"/>
      <c r="DW656" s="1"/>
      <c r="DX656" s="13"/>
    </row>
    <row r="657" spans="1:128" x14ac:dyDescent="0.2">
      <c r="A657" s="13" t="s">
        <v>1405</v>
      </c>
      <c r="B657" s="13" t="s">
        <v>2324</v>
      </c>
      <c r="C657" s="39" t="s">
        <v>3692</v>
      </c>
      <c r="D657" s="1" t="s">
        <v>322</v>
      </c>
      <c r="E657" s="13" t="s">
        <v>146</v>
      </c>
      <c r="F657" s="13">
        <v>4</v>
      </c>
      <c r="G657" s="13">
        <v>0</v>
      </c>
      <c r="H657" s="13">
        <v>1</v>
      </c>
      <c r="I657" s="40">
        <f t="shared" si="420"/>
        <v>1</v>
      </c>
      <c r="J657" s="19">
        <f t="shared" si="421"/>
        <v>1.856627127383335</v>
      </c>
      <c r="K657" s="1">
        <v>0</v>
      </c>
      <c r="L657" s="1">
        <v>0</v>
      </c>
      <c r="M657" s="1">
        <v>1</v>
      </c>
      <c r="N657" s="1">
        <v>3</v>
      </c>
      <c r="O657" s="1">
        <v>2</v>
      </c>
      <c r="P657" s="1">
        <v>0</v>
      </c>
      <c r="Q657" s="1">
        <v>3</v>
      </c>
      <c r="R657" s="15">
        <f t="shared" si="422"/>
        <v>0</v>
      </c>
      <c r="S657" s="15">
        <f t="shared" si="423"/>
        <v>0</v>
      </c>
      <c r="T657" s="16">
        <v>32.316666666700002</v>
      </c>
      <c r="U657" s="16">
        <f t="shared" si="424"/>
        <v>8.0791666666750004</v>
      </c>
      <c r="V657" s="16">
        <v>35.01</v>
      </c>
      <c r="W657" s="16">
        <f t="shared" si="425"/>
        <v>8.7524999999999995</v>
      </c>
      <c r="X657" s="16">
        <v>155.78</v>
      </c>
      <c r="Y657" s="16">
        <f t="shared" si="426"/>
        <v>38.945</v>
      </c>
      <c r="Z657" s="21">
        <f t="shared" si="427"/>
        <v>0.1835001834477698</v>
      </c>
      <c r="AA657" s="20">
        <f t="shared" si="428"/>
        <v>0</v>
      </c>
      <c r="AB657">
        <v>0</v>
      </c>
      <c r="AC657" s="1">
        <v>3</v>
      </c>
      <c r="AD657" s="1">
        <v>7</v>
      </c>
      <c r="AE657" s="1">
        <v>0</v>
      </c>
      <c r="AF657" s="1">
        <v>3</v>
      </c>
      <c r="AG657" s="15">
        <f t="shared" si="429"/>
        <v>0</v>
      </c>
      <c r="AH657" s="15">
        <f t="shared" si="430"/>
        <v>1</v>
      </c>
      <c r="AI657" s="15">
        <f t="shared" si="431"/>
        <v>1</v>
      </c>
      <c r="AJ657" s="1">
        <v>12</v>
      </c>
      <c r="AK657" s="21">
        <f t="shared" si="432"/>
        <v>0.38709677419354838</v>
      </c>
      <c r="AL657" s="1">
        <v>11</v>
      </c>
      <c r="AM657" s="21">
        <f t="shared" si="433"/>
        <v>0.35483870967741937</v>
      </c>
      <c r="AN657" s="1">
        <v>8</v>
      </c>
      <c r="AO657" s="21">
        <f t="shared" si="434"/>
        <v>0.25806451612903225</v>
      </c>
      <c r="AP657" s="21">
        <f t="shared" si="435"/>
        <v>0.52173913043478259</v>
      </c>
      <c r="AQ657" s="1">
        <v>4</v>
      </c>
      <c r="AR657" s="4">
        <v>-4.83</v>
      </c>
      <c r="AS657" s="41">
        <v>10</v>
      </c>
      <c r="AT657" s="41">
        <v>16</v>
      </c>
      <c r="AU657" s="41">
        <v>6</v>
      </c>
      <c r="AV657" s="21">
        <f t="shared" si="436"/>
        <v>0.38461538461538464</v>
      </c>
      <c r="AW657" s="26">
        <v>16.440000000000001</v>
      </c>
      <c r="AX657" s="42">
        <v>15</v>
      </c>
      <c r="AY657" s="41">
        <v>-2.0289999999999999</v>
      </c>
      <c r="AZ657" s="1">
        <v>15</v>
      </c>
      <c r="BA657" s="43">
        <v>3.016</v>
      </c>
      <c r="BB657" s="16">
        <v>51.19</v>
      </c>
      <c r="BC657" s="26">
        <v>15.99</v>
      </c>
      <c r="BD657" s="43">
        <v>1.7450000000000001</v>
      </c>
      <c r="BE657" s="43">
        <v>9.6440000000000001</v>
      </c>
      <c r="BF657" s="16">
        <v>54.73</v>
      </c>
      <c r="BG657" s="21">
        <f t="shared" si="437"/>
        <v>4.7619047619047616E-2</v>
      </c>
      <c r="BH657" s="44">
        <f t="shared" si="438"/>
        <v>1</v>
      </c>
      <c r="BI657" s="42">
        <f t="shared" si="439"/>
        <v>1047.6190476190477</v>
      </c>
      <c r="BJ657" s="21">
        <f t="shared" si="440"/>
        <v>4.7619047619047616E-2</v>
      </c>
      <c r="BK657" s="26">
        <f t="shared" si="441"/>
        <v>1.7137960582690661</v>
      </c>
      <c r="BL657" s="26">
        <f t="shared" si="442"/>
        <v>0</v>
      </c>
      <c r="BM657" s="16">
        <f t="shared" si="443"/>
        <v>35.989717223650388</v>
      </c>
      <c r="BN657" s="16">
        <f t="shared" si="444"/>
        <v>32.562125107112251</v>
      </c>
      <c r="BO657" s="16">
        <f t="shared" si="445"/>
        <v>54.841473864610116</v>
      </c>
      <c r="BP657" s="16">
        <f t="shared" si="446"/>
        <v>39.417309340188517</v>
      </c>
      <c r="BQ657" s="16">
        <f t="shared" si="447"/>
        <v>15.424164524421599</v>
      </c>
      <c r="BR657" s="1">
        <v>1</v>
      </c>
      <c r="BS657" s="1">
        <v>0</v>
      </c>
      <c r="BT657" s="42">
        <v>20</v>
      </c>
      <c r="BU657" s="42">
        <v>19</v>
      </c>
      <c r="BV657" s="42">
        <v>3</v>
      </c>
      <c r="BW657" s="42">
        <v>1</v>
      </c>
      <c r="BX657" s="42">
        <v>3</v>
      </c>
      <c r="BY657" s="42">
        <v>8</v>
      </c>
      <c r="BZ657" s="1">
        <v>10</v>
      </c>
      <c r="CA657" s="1">
        <v>14</v>
      </c>
      <c r="CB657" s="21">
        <f t="shared" si="448"/>
        <v>0.41666666666666669</v>
      </c>
      <c r="CC657" s="4">
        <v>-14.45</v>
      </c>
      <c r="CD657" s="45">
        <f t="shared" si="449"/>
        <v>8.1844253939868175</v>
      </c>
      <c r="CE657" s="26">
        <f t="shared" si="450"/>
        <v>2.696109898574913</v>
      </c>
      <c r="CF657" s="26">
        <f t="shared" si="451"/>
        <v>3.46642701245346</v>
      </c>
      <c r="CG657" s="26">
        <f t="shared" si="452"/>
        <v>38.130697136988061</v>
      </c>
      <c r="CH657" s="26">
        <f t="shared" si="453"/>
        <v>31.197843112081138</v>
      </c>
      <c r="CI657" s="26">
        <f t="shared" si="454"/>
        <v>60.855051996405187</v>
      </c>
      <c r="CJ657" s="26">
        <f t="shared" si="455"/>
        <v>49.300295288226991</v>
      </c>
      <c r="CK657" s="16">
        <f t="shared" si="456"/>
        <v>3.8694078162434025</v>
      </c>
      <c r="CL657" s="42">
        <v>7</v>
      </c>
      <c r="CM657" s="42">
        <v>9</v>
      </c>
      <c r="CN657" s="42">
        <v>92</v>
      </c>
      <c r="CO657" s="42">
        <v>72</v>
      </c>
      <c r="CP657" s="42">
        <v>19</v>
      </c>
      <c r="CQ657" s="42">
        <v>17</v>
      </c>
      <c r="CR657" s="42">
        <v>30</v>
      </c>
      <c r="CS657" s="42">
        <v>40</v>
      </c>
      <c r="CT657" s="1">
        <v>0</v>
      </c>
      <c r="CU657" s="1">
        <v>1</v>
      </c>
      <c r="CV657" s="42">
        <f t="shared" si="457"/>
        <v>1</v>
      </c>
      <c r="CW657" s="26">
        <f t="shared" si="458"/>
        <v>0</v>
      </c>
      <c r="CX657" s="26">
        <f t="shared" si="459"/>
        <v>1.856627127383335</v>
      </c>
      <c r="CY657" s="26">
        <f t="shared" si="460"/>
        <v>1.856627127383335</v>
      </c>
      <c r="CZ657" s="13">
        <v>2</v>
      </c>
      <c r="DA657" s="13">
        <v>2</v>
      </c>
      <c r="DB657" s="27">
        <v>1.03</v>
      </c>
      <c r="DC657" s="27">
        <v>0.91</v>
      </c>
      <c r="DD657" s="27">
        <v>1.4</v>
      </c>
      <c r="DE657" s="27">
        <v>1.24</v>
      </c>
      <c r="DF657" s="13">
        <v>1</v>
      </c>
      <c r="DG657" s="13">
        <v>1</v>
      </c>
      <c r="DH657" s="21">
        <f t="shared" si="461"/>
        <v>0.5</v>
      </c>
      <c r="DI657" s="42">
        <v>2</v>
      </c>
      <c r="DJ657" s="42">
        <v>1</v>
      </c>
      <c r="DK657" s="13">
        <v>0</v>
      </c>
      <c r="DL657" s="13">
        <v>0</v>
      </c>
      <c r="DM657" s="13">
        <v>0</v>
      </c>
      <c r="DN657" s="13">
        <v>0</v>
      </c>
      <c r="DO657" s="13">
        <v>0</v>
      </c>
      <c r="DP657" s="13">
        <v>0</v>
      </c>
      <c r="DQ657" s="1"/>
      <c r="DR657" s="42"/>
      <c r="DS657" s="1"/>
      <c r="DT657" s="1"/>
      <c r="DU657" s="1"/>
      <c r="DV657" s="1"/>
      <c r="DW657" s="1"/>
      <c r="DX657" s="13"/>
    </row>
    <row r="658" spans="1:128" ht="25.5" x14ac:dyDescent="0.2">
      <c r="A658" s="13" t="s">
        <v>2327</v>
      </c>
      <c r="B658" s="13" t="s">
        <v>2328</v>
      </c>
      <c r="C658" s="39" t="s">
        <v>3693</v>
      </c>
      <c r="D658" s="1" t="s">
        <v>287</v>
      </c>
      <c r="E658" s="13" t="s">
        <v>173</v>
      </c>
      <c r="F658" s="13">
        <v>8</v>
      </c>
      <c r="G658" s="13">
        <v>0</v>
      </c>
      <c r="H658" s="13">
        <v>1</v>
      </c>
      <c r="I658" s="40">
        <f t="shared" si="420"/>
        <v>1</v>
      </c>
      <c r="J658" s="19">
        <f t="shared" si="421"/>
        <v>0.55130168453309381</v>
      </c>
      <c r="K658" s="1">
        <v>0</v>
      </c>
      <c r="L658" s="1">
        <v>0</v>
      </c>
      <c r="M658" s="1">
        <v>1</v>
      </c>
      <c r="N658" s="1">
        <v>4</v>
      </c>
      <c r="O658" s="1">
        <v>4</v>
      </c>
      <c r="P658" s="1">
        <v>3</v>
      </c>
      <c r="Q658" s="1">
        <v>4</v>
      </c>
      <c r="R658" s="15">
        <f t="shared" si="422"/>
        <v>0</v>
      </c>
      <c r="S658" s="15">
        <f t="shared" si="423"/>
        <v>0</v>
      </c>
      <c r="T658" s="16">
        <v>108.8333333333</v>
      </c>
      <c r="U658" s="16">
        <f t="shared" si="424"/>
        <v>13.604166666662501</v>
      </c>
      <c r="V658" s="16">
        <v>111.07</v>
      </c>
      <c r="W658" s="16">
        <f t="shared" si="425"/>
        <v>13.883749999999999</v>
      </c>
      <c r="X658" s="16">
        <v>270.73</v>
      </c>
      <c r="Y658" s="16">
        <f t="shared" si="426"/>
        <v>33.841250000000002</v>
      </c>
      <c r="Z658" s="21">
        <f t="shared" si="427"/>
        <v>0.2909114719748559</v>
      </c>
      <c r="AA658" s="20">
        <f t="shared" si="428"/>
        <v>0</v>
      </c>
      <c r="AB658">
        <v>8</v>
      </c>
      <c r="AC658" s="1">
        <v>14</v>
      </c>
      <c r="AD658" s="1">
        <v>9</v>
      </c>
      <c r="AE658" s="1">
        <v>2</v>
      </c>
      <c r="AF658" s="1">
        <v>0</v>
      </c>
      <c r="AG658" s="15">
        <f t="shared" si="429"/>
        <v>0</v>
      </c>
      <c r="AH658" s="15">
        <f t="shared" si="430"/>
        <v>0.16666666666666666</v>
      </c>
      <c r="AI658" s="15">
        <f t="shared" si="431"/>
        <v>0.16666666666666666</v>
      </c>
      <c r="AJ658" s="1">
        <v>26</v>
      </c>
      <c r="AK658" s="21">
        <f t="shared" si="432"/>
        <v>0.25490196078431371</v>
      </c>
      <c r="AL658" s="1">
        <v>33</v>
      </c>
      <c r="AM658" s="21">
        <f t="shared" si="433"/>
        <v>0.3235294117647059</v>
      </c>
      <c r="AN658" s="1">
        <v>43</v>
      </c>
      <c r="AO658" s="21">
        <f t="shared" si="434"/>
        <v>0.42156862745098039</v>
      </c>
      <c r="AP658" s="21">
        <f t="shared" si="435"/>
        <v>0.44067796610169491</v>
      </c>
      <c r="AQ658" s="1">
        <v>1</v>
      </c>
      <c r="AR658" s="4">
        <v>-6.85</v>
      </c>
      <c r="AS658" s="41">
        <v>41</v>
      </c>
      <c r="AT658" s="41">
        <v>41</v>
      </c>
      <c r="AU658" s="41">
        <v>37</v>
      </c>
      <c r="AV658" s="21">
        <f t="shared" si="436"/>
        <v>0.5</v>
      </c>
      <c r="AW658" s="26">
        <v>17.04</v>
      </c>
      <c r="AX658" s="42">
        <v>7</v>
      </c>
      <c r="AY658" s="41">
        <v>3.1E-2</v>
      </c>
      <c r="AZ658" s="1">
        <v>6</v>
      </c>
      <c r="BA658" s="43">
        <v>2.2189999999999999</v>
      </c>
      <c r="BB658" s="16">
        <v>50.25</v>
      </c>
      <c r="BC658" s="26">
        <v>16.41</v>
      </c>
      <c r="BD658" s="43">
        <v>-1.5630000000000002</v>
      </c>
      <c r="BE658" s="43">
        <v>5.4980000000000002</v>
      </c>
      <c r="BF658" s="16">
        <v>50.54</v>
      </c>
      <c r="BG658" s="21">
        <f t="shared" si="437"/>
        <v>0.1276595744680851</v>
      </c>
      <c r="BH658" s="44">
        <f t="shared" si="438"/>
        <v>0.91228070175438591</v>
      </c>
      <c r="BI658" s="42">
        <f t="shared" si="439"/>
        <v>1039.9402762224709</v>
      </c>
      <c r="BJ658" s="21">
        <f t="shared" si="440"/>
        <v>3.9940276222471011E-2</v>
      </c>
      <c r="BK658" s="26">
        <f t="shared" si="441"/>
        <v>3.2411992437201764</v>
      </c>
      <c r="BL658" s="26">
        <f t="shared" si="442"/>
        <v>2.7009993697668135</v>
      </c>
      <c r="BM658" s="16">
        <f t="shared" si="443"/>
        <v>25.389394075808049</v>
      </c>
      <c r="BN658" s="16">
        <f t="shared" si="444"/>
        <v>30.79139281534168</v>
      </c>
      <c r="BO658" s="16">
        <f t="shared" si="445"/>
        <v>48.617988655802655</v>
      </c>
      <c r="BP658" s="16">
        <f t="shared" si="446"/>
        <v>59.421986134869904</v>
      </c>
      <c r="BQ658" s="16">
        <f t="shared" si="447"/>
        <v>-10.803997479067249</v>
      </c>
      <c r="BR658" s="1">
        <v>6</v>
      </c>
      <c r="BS658" s="1">
        <v>5</v>
      </c>
      <c r="BT658" s="42">
        <v>41</v>
      </c>
      <c r="BU658" s="42">
        <v>52</v>
      </c>
      <c r="BV658" s="42">
        <v>23</v>
      </c>
      <c r="BW658" s="42">
        <v>21</v>
      </c>
      <c r="BX658" s="42">
        <v>32</v>
      </c>
      <c r="BY658" s="42">
        <v>20</v>
      </c>
      <c r="BZ658" s="1">
        <v>49</v>
      </c>
      <c r="CA658" s="1">
        <v>54</v>
      </c>
      <c r="CB658" s="21">
        <f t="shared" si="448"/>
        <v>0.47572815533980584</v>
      </c>
      <c r="CC658" s="4">
        <v>-6.59</v>
      </c>
      <c r="CD658" s="45">
        <f t="shared" si="449"/>
        <v>-12.749268665507927</v>
      </c>
      <c r="CE658" s="26">
        <f t="shared" si="450"/>
        <v>3.1027222694197167</v>
      </c>
      <c r="CF658" s="26">
        <f t="shared" si="451"/>
        <v>2.2162301924426546</v>
      </c>
      <c r="CG658" s="26">
        <f t="shared" si="452"/>
        <v>30.140730617220107</v>
      </c>
      <c r="CH658" s="26">
        <f t="shared" si="453"/>
        <v>26.816385328556123</v>
      </c>
      <c r="CI658" s="26">
        <f t="shared" si="454"/>
        <v>57.400361984264762</v>
      </c>
      <c r="CJ658" s="26">
        <f t="shared" si="455"/>
        <v>55.405754811066373</v>
      </c>
      <c r="CK658" s="16">
        <f t="shared" si="456"/>
        <v>-12.798604652265638</v>
      </c>
      <c r="CL658" s="42">
        <v>14</v>
      </c>
      <c r="CM658" s="42">
        <v>10</v>
      </c>
      <c r="CN658" s="42">
        <v>122</v>
      </c>
      <c r="CO658" s="42">
        <v>111</v>
      </c>
      <c r="CP658" s="42">
        <v>56</v>
      </c>
      <c r="CQ658" s="42">
        <v>44</v>
      </c>
      <c r="CR658" s="42">
        <v>85</v>
      </c>
      <c r="CS658" s="42">
        <v>67</v>
      </c>
      <c r="CT658" s="1">
        <v>3</v>
      </c>
      <c r="CU658" s="1">
        <v>2</v>
      </c>
      <c r="CV658" s="42">
        <f t="shared" si="457"/>
        <v>-1</v>
      </c>
      <c r="CW658" s="26">
        <f t="shared" si="458"/>
        <v>1.6539050535992812</v>
      </c>
      <c r="CX658" s="26">
        <f t="shared" si="459"/>
        <v>1.1026033690661876</v>
      </c>
      <c r="CY658" s="26">
        <f t="shared" si="460"/>
        <v>-0.55130168453309381</v>
      </c>
      <c r="CZ658" s="13">
        <v>5</v>
      </c>
      <c r="DA658" s="13">
        <v>6</v>
      </c>
      <c r="DB658" s="27">
        <v>4.24</v>
      </c>
      <c r="DC658" s="27">
        <v>3.83</v>
      </c>
      <c r="DD658" s="27">
        <v>4.8600000000000003</v>
      </c>
      <c r="DE658" s="27">
        <v>4.03</v>
      </c>
      <c r="DF658" s="1"/>
      <c r="DG658" s="1"/>
      <c r="DH658" s="21" t="str">
        <f t="shared" si="461"/>
        <v xml:space="preserve"> </v>
      </c>
      <c r="DI658" s="42"/>
      <c r="DJ658" s="42"/>
      <c r="DK658" s="1"/>
      <c r="DL658" s="1"/>
      <c r="DM658" s="1"/>
      <c r="DN658" s="1"/>
      <c r="DO658" s="1"/>
      <c r="DP658" s="1"/>
      <c r="DQ658" s="1"/>
      <c r="DR658" s="42"/>
      <c r="DS658" s="1"/>
      <c r="DT658" s="1"/>
      <c r="DU658" s="1"/>
      <c r="DV658" s="1"/>
      <c r="DW658" s="1"/>
      <c r="DX658" s="13"/>
    </row>
    <row r="659" spans="1:128" ht="25.5" x14ac:dyDescent="0.2">
      <c r="A659" s="13" t="s">
        <v>1161</v>
      </c>
      <c r="B659" s="13" t="s">
        <v>2328</v>
      </c>
      <c r="C659" s="39" t="s">
        <v>3694</v>
      </c>
      <c r="D659" s="1" t="s">
        <v>270</v>
      </c>
      <c r="E659" s="13" t="s">
        <v>146</v>
      </c>
      <c r="F659" s="13">
        <v>4</v>
      </c>
      <c r="G659" s="13">
        <v>0</v>
      </c>
      <c r="H659" s="13">
        <v>0</v>
      </c>
      <c r="I659" s="40">
        <f t="shared" si="420"/>
        <v>0</v>
      </c>
      <c r="J659" s="19">
        <f t="shared" si="421"/>
        <v>0</v>
      </c>
      <c r="K659" s="1">
        <v>0</v>
      </c>
      <c r="L659" s="1">
        <v>0</v>
      </c>
      <c r="M659" s="1">
        <v>0</v>
      </c>
      <c r="N659" s="1">
        <v>3</v>
      </c>
      <c r="O659" s="1">
        <v>6</v>
      </c>
      <c r="P659" s="1">
        <v>2</v>
      </c>
      <c r="Q659" s="1">
        <v>3</v>
      </c>
      <c r="R659" s="15">
        <f t="shared" si="422"/>
        <v>0</v>
      </c>
      <c r="S659" s="15">
        <f t="shared" si="423"/>
        <v>0</v>
      </c>
      <c r="T659" s="16">
        <v>32.35</v>
      </c>
      <c r="U659" s="16">
        <f t="shared" si="424"/>
        <v>8.0875000000000004</v>
      </c>
      <c r="V659" s="16">
        <v>31.54</v>
      </c>
      <c r="W659" s="16">
        <f t="shared" si="425"/>
        <v>7.8849999999999998</v>
      </c>
      <c r="X659" s="16">
        <v>159</v>
      </c>
      <c r="Y659" s="16">
        <f t="shared" si="426"/>
        <v>39.75</v>
      </c>
      <c r="Z659" s="21">
        <f t="shared" si="427"/>
        <v>0.16552954760155347</v>
      </c>
      <c r="AA659" s="20">
        <f t="shared" si="428"/>
        <v>0</v>
      </c>
      <c r="AB659">
        <v>3</v>
      </c>
      <c r="AC659" s="1">
        <v>1</v>
      </c>
      <c r="AD659" s="1">
        <v>0</v>
      </c>
      <c r="AE659" s="1">
        <v>0</v>
      </c>
      <c r="AF659" s="1">
        <v>0</v>
      </c>
      <c r="AG659" s="15">
        <f t="shared" si="429"/>
        <v>0</v>
      </c>
      <c r="AH659" s="15">
        <f t="shared" si="430"/>
        <v>0</v>
      </c>
      <c r="AI659" s="15">
        <f t="shared" si="431"/>
        <v>0</v>
      </c>
      <c r="AJ659" s="1">
        <v>8</v>
      </c>
      <c r="AK659" s="21">
        <f t="shared" si="432"/>
        <v>0.27586206896551724</v>
      </c>
      <c r="AL659" s="1">
        <v>8</v>
      </c>
      <c r="AM659" s="21">
        <f t="shared" si="433"/>
        <v>0.27586206896551724</v>
      </c>
      <c r="AN659" s="1">
        <v>13</v>
      </c>
      <c r="AO659" s="21">
        <f t="shared" si="434"/>
        <v>0.44827586206896552</v>
      </c>
      <c r="AP659" s="21">
        <f t="shared" si="435"/>
        <v>0.5</v>
      </c>
      <c r="AQ659" s="1">
        <v>9</v>
      </c>
      <c r="AR659" s="4">
        <v>3.64</v>
      </c>
      <c r="AS659" s="41">
        <v>10</v>
      </c>
      <c r="AT659" s="41">
        <v>11</v>
      </c>
      <c r="AU659" s="41">
        <v>8</v>
      </c>
      <c r="AV659" s="21">
        <f t="shared" si="436"/>
        <v>0.47619047619047616</v>
      </c>
      <c r="AW659" s="26">
        <v>17.04</v>
      </c>
      <c r="AX659" s="42">
        <v>11</v>
      </c>
      <c r="AY659" s="41">
        <v>-0.92300000000000004</v>
      </c>
      <c r="AZ659" s="1">
        <v>13</v>
      </c>
      <c r="BA659" s="43">
        <v>1.8959999999999999</v>
      </c>
      <c r="BB659" s="16">
        <v>50.5</v>
      </c>
      <c r="BC659" s="26">
        <v>16.170000000000002</v>
      </c>
      <c r="BD659" s="43">
        <v>-3.3919999999999999</v>
      </c>
      <c r="BE659" s="43">
        <v>-14.605</v>
      </c>
      <c r="BF659" s="16">
        <v>43.85</v>
      </c>
      <c r="BG659" s="21">
        <f t="shared" si="437"/>
        <v>0</v>
      </c>
      <c r="BH659" s="44">
        <f t="shared" si="438"/>
        <v>0.82352941176470584</v>
      </c>
      <c r="BI659" s="42">
        <f t="shared" si="439"/>
        <v>823.52941176470586</v>
      </c>
      <c r="BJ659" s="21">
        <f t="shared" si="440"/>
        <v>-0.17647058823529416</v>
      </c>
      <c r="BK659" s="26">
        <f t="shared" si="441"/>
        <v>0</v>
      </c>
      <c r="BL659" s="26">
        <f t="shared" si="442"/>
        <v>5.7070386810399496</v>
      </c>
      <c r="BM659" s="16">
        <f t="shared" si="443"/>
        <v>11.414077362079899</v>
      </c>
      <c r="BN659" s="16">
        <f t="shared" si="444"/>
        <v>32.339885859226385</v>
      </c>
      <c r="BO659" s="16">
        <f t="shared" si="445"/>
        <v>55.16804058338618</v>
      </c>
      <c r="BP659" s="16">
        <f t="shared" si="446"/>
        <v>70.386810399492717</v>
      </c>
      <c r="BQ659" s="16">
        <f t="shared" si="447"/>
        <v>-15.218769816106537</v>
      </c>
      <c r="BR659" s="1">
        <v>0</v>
      </c>
      <c r="BS659" s="1">
        <v>3</v>
      </c>
      <c r="BT659" s="42">
        <v>6</v>
      </c>
      <c r="BU659" s="42">
        <v>14</v>
      </c>
      <c r="BV659" s="42">
        <v>10</v>
      </c>
      <c r="BW659" s="42">
        <v>8</v>
      </c>
      <c r="BX659" s="42">
        <v>12</v>
      </c>
      <c r="BY659" s="42">
        <v>13</v>
      </c>
      <c r="BZ659" s="1">
        <v>12</v>
      </c>
      <c r="CA659" s="1">
        <v>17</v>
      </c>
      <c r="CB659" s="21">
        <f t="shared" si="448"/>
        <v>0.41379310344827586</v>
      </c>
      <c r="CC659" s="4">
        <v>-5.24</v>
      </c>
      <c r="CD659" s="45">
        <f t="shared" si="449"/>
        <v>1.1922301838934644</v>
      </c>
      <c r="CE659" s="26">
        <f t="shared" si="450"/>
        <v>3.0188679245283021</v>
      </c>
      <c r="CF659" s="26">
        <f t="shared" si="451"/>
        <v>2.641509433962264</v>
      </c>
      <c r="CG659" s="26">
        <f t="shared" si="452"/>
        <v>25.283018867924529</v>
      </c>
      <c r="CH659" s="26">
        <f t="shared" si="453"/>
        <v>25.283018867924529</v>
      </c>
      <c r="CI659" s="26">
        <f t="shared" si="454"/>
        <v>52.452830188679243</v>
      </c>
      <c r="CJ659" s="26">
        <f t="shared" si="455"/>
        <v>54.339622641509436</v>
      </c>
      <c r="CK659" s="16">
        <f t="shared" si="456"/>
        <v>-13.331977363276344</v>
      </c>
      <c r="CL659" s="42">
        <v>8</v>
      </c>
      <c r="CM659" s="42">
        <v>7</v>
      </c>
      <c r="CN659" s="42">
        <v>59</v>
      </c>
      <c r="CO659" s="42">
        <v>60</v>
      </c>
      <c r="CP659" s="42">
        <v>37</v>
      </c>
      <c r="CQ659" s="42">
        <v>32</v>
      </c>
      <c r="CR659" s="42">
        <v>45</v>
      </c>
      <c r="CS659" s="42">
        <v>35</v>
      </c>
      <c r="CT659" s="1">
        <v>0</v>
      </c>
      <c r="CU659" s="1">
        <v>0</v>
      </c>
      <c r="CV659" s="42">
        <f t="shared" si="457"/>
        <v>0</v>
      </c>
      <c r="CW659" s="26">
        <f t="shared" si="458"/>
        <v>0</v>
      </c>
      <c r="CX659" s="26">
        <f t="shared" si="459"/>
        <v>0</v>
      </c>
      <c r="CY659" s="26">
        <f t="shared" si="460"/>
        <v>0</v>
      </c>
      <c r="CZ659" s="13">
        <v>1</v>
      </c>
      <c r="DA659" s="13">
        <v>1</v>
      </c>
      <c r="DB659" s="27">
        <v>1.04</v>
      </c>
      <c r="DC659" s="27">
        <v>1.36</v>
      </c>
      <c r="DD659" s="27">
        <v>1.04</v>
      </c>
      <c r="DE659" s="27">
        <v>1.28</v>
      </c>
      <c r="DF659" s="13">
        <v>6</v>
      </c>
      <c r="DG659" s="13">
        <v>23</v>
      </c>
      <c r="DH659" s="21">
        <f t="shared" si="461"/>
        <v>0.20689655172413793</v>
      </c>
      <c r="DI659" s="42">
        <v>8</v>
      </c>
      <c r="DJ659" s="42">
        <v>0</v>
      </c>
      <c r="DK659" s="13">
        <v>0</v>
      </c>
      <c r="DL659" s="13">
        <v>0</v>
      </c>
      <c r="DM659" s="13">
        <v>0</v>
      </c>
      <c r="DN659" s="13">
        <v>0</v>
      </c>
      <c r="DO659" s="13">
        <v>0</v>
      </c>
      <c r="DP659" s="13">
        <v>0</v>
      </c>
      <c r="DQ659" s="13">
        <v>8</v>
      </c>
      <c r="DR659" s="46">
        <v>1</v>
      </c>
      <c r="DS659" s="13">
        <v>0</v>
      </c>
      <c r="DT659" s="13">
        <v>3</v>
      </c>
      <c r="DU659" s="13">
        <v>-0.375</v>
      </c>
      <c r="DV659" s="13">
        <v>0</v>
      </c>
      <c r="DW659" s="13">
        <v>0</v>
      </c>
      <c r="DX659" s="13">
        <v>0</v>
      </c>
    </row>
    <row r="660" spans="1:128" ht="25.5" x14ac:dyDescent="0.2">
      <c r="A660" s="13" t="s">
        <v>374</v>
      </c>
      <c r="B660" s="13" t="s">
        <v>2328</v>
      </c>
      <c r="C660" s="39" t="s">
        <v>3695</v>
      </c>
      <c r="D660" s="1" t="s">
        <v>238</v>
      </c>
      <c r="E660" s="13" t="s">
        <v>146</v>
      </c>
      <c r="F660" s="13">
        <v>9</v>
      </c>
      <c r="G660" s="13">
        <v>0</v>
      </c>
      <c r="H660" s="13">
        <v>1</v>
      </c>
      <c r="I660" s="40">
        <f t="shared" si="420"/>
        <v>1</v>
      </c>
      <c r="J660" s="19">
        <f t="shared" si="421"/>
        <v>0.65099457504497249</v>
      </c>
      <c r="K660" s="1">
        <v>0</v>
      </c>
      <c r="L660" s="1">
        <v>0</v>
      </c>
      <c r="M660" s="1">
        <v>1</v>
      </c>
      <c r="N660" s="1">
        <v>3</v>
      </c>
      <c r="O660" s="1">
        <v>0</v>
      </c>
      <c r="P660" s="1">
        <v>2</v>
      </c>
      <c r="Q660" s="1">
        <v>3</v>
      </c>
      <c r="R660" s="15">
        <f t="shared" si="422"/>
        <v>0</v>
      </c>
      <c r="S660" s="15">
        <f t="shared" si="423"/>
        <v>0</v>
      </c>
      <c r="T660" s="16">
        <v>92.166666666699996</v>
      </c>
      <c r="U660" s="16">
        <f t="shared" si="424"/>
        <v>10.240740740744444</v>
      </c>
      <c r="V660" s="16">
        <v>91.33</v>
      </c>
      <c r="W660" s="16">
        <f t="shared" si="425"/>
        <v>10.147777777777778</v>
      </c>
      <c r="X660" s="16">
        <v>332.94</v>
      </c>
      <c r="Y660" s="16">
        <f t="shared" si="426"/>
        <v>36.993333333333332</v>
      </c>
      <c r="Z660" s="21">
        <f t="shared" si="427"/>
        <v>0.21526386499163269</v>
      </c>
      <c r="AA660" s="20">
        <f t="shared" si="428"/>
        <v>0</v>
      </c>
      <c r="AB660">
        <v>5</v>
      </c>
      <c r="AC660" s="1">
        <v>3</v>
      </c>
      <c r="AD660" s="1">
        <v>8</v>
      </c>
      <c r="AE660" s="1">
        <v>1</v>
      </c>
      <c r="AF660" s="1">
        <v>2</v>
      </c>
      <c r="AG660" s="15">
        <f t="shared" si="429"/>
        <v>0</v>
      </c>
      <c r="AH660" s="15">
        <f t="shared" si="430"/>
        <v>1</v>
      </c>
      <c r="AI660" s="15">
        <f t="shared" si="431"/>
        <v>1</v>
      </c>
      <c r="AJ660" s="1">
        <v>18</v>
      </c>
      <c r="AK660" s="21">
        <f t="shared" si="432"/>
        <v>0.21176470588235294</v>
      </c>
      <c r="AL660" s="1">
        <v>31</v>
      </c>
      <c r="AM660" s="21">
        <f t="shared" si="433"/>
        <v>0.36470588235294116</v>
      </c>
      <c r="AN660" s="1">
        <v>36</v>
      </c>
      <c r="AO660" s="21">
        <f t="shared" si="434"/>
        <v>0.42352941176470588</v>
      </c>
      <c r="AP660" s="21">
        <f t="shared" si="435"/>
        <v>0.36734693877551022</v>
      </c>
      <c r="AQ660" s="1">
        <v>4</v>
      </c>
      <c r="AR660" s="4">
        <v>-0.08</v>
      </c>
      <c r="AS660" s="41">
        <v>24</v>
      </c>
      <c r="AT660" s="41">
        <v>36</v>
      </c>
      <c r="AU660" s="41">
        <v>30</v>
      </c>
      <c r="AV660" s="21">
        <f t="shared" si="436"/>
        <v>0.4</v>
      </c>
      <c r="AW660" s="26">
        <v>16.7</v>
      </c>
      <c r="AX660" s="42">
        <v>14</v>
      </c>
      <c r="AY660" s="41">
        <v>-1.034</v>
      </c>
      <c r="AZ660" s="1">
        <v>14</v>
      </c>
      <c r="BA660" s="43">
        <v>0.746</v>
      </c>
      <c r="BB660" s="16">
        <v>49.27</v>
      </c>
      <c r="BC660" s="26">
        <v>17.16</v>
      </c>
      <c r="BD660" s="43">
        <v>-2</v>
      </c>
      <c r="BE660" s="43">
        <v>-27.114000000000001</v>
      </c>
      <c r="BF660" s="16">
        <v>43.12</v>
      </c>
      <c r="BG660" s="21">
        <f t="shared" si="437"/>
        <v>3.7037037037037035E-2</v>
      </c>
      <c r="BH660" s="44">
        <f t="shared" si="438"/>
        <v>0.96363636363636362</v>
      </c>
      <c r="BI660" s="42">
        <f t="shared" si="439"/>
        <v>1000.6734006734007</v>
      </c>
      <c r="BJ660" s="21">
        <f t="shared" si="440"/>
        <v>6.7340067340065923E-4</v>
      </c>
      <c r="BK660" s="26">
        <f t="shared" si="441"/>
        <v>0.65695828314902005</v>
      </c>
      <c r="BL660" s="26">
        <f t="shared" si="442"/>
        <v>1.3139165662980401</v>
      </c>
      <c r="BM660" s="16">
        <f t="shared" si="443"/>
        <v>17.737873645023541</v>
      </c>
      <c r="BN660" s="16">
        <f t="shared" si="444"/>
        <v>36.132705573196098</v>
      </c>
      <c r="BO660" s="16">
        <f t="shared" si="445"/>
        <v>34.161830723749048</v>
      </c>
      <c r="BP660" s="16">
        <f t="shared" si="446"/>
        <v>63.724953465454938</v>
      </c>
      <c r="BQ660" s="16">
        <f t="shared" si="447"/>
        <v>-29.563122741705889</v>
      </c>
      <c r="BR660" s="1">
        <v>1</v>
      </c>
      <c r="BS660" s="1">
        <v>2</v>
      </c>
      <c r="BT660" s="42">
        <v>26</v>
      </c>
      <c r="BU660" s="42">
        <v>53</v>
      </c>
      <c r="BV660" s="42">
        <v>12</v>
      </c>
      <c r="BW660" s="42">
        <v>21</v>
      </c>
      <c r="BX660" s="42">
        <v>21</v>
      </c>
      <c r="BY660" s="42">
        <v>13</v>
      </c>
      <c r="BZ660" s="1">
        <v>24</v>
      </c>
      <c r="CA660" s="1">
        <v>46</v>
      </c>
      <c r="CB660" s="21">
        <f t="shared" si="448"/>
        <v>0.34285714285714286</v>
      </c>
      <c r="CC660" s="4">
        <v>-1.81</v>
      </c>
      <c r="CD660" s="45">
        <f t="shared" si="449"/>
        <v>1.3905507276818696</v>
      </c>
      <c r="CE660" s="26">
        <f t="shared" si="450"/>
        <v>1.6219138583528565</v>
      </c>
      <c r="CF660" s="26">
        <f t="shared" si="451"/>
        <v>3.7844656694899981</v>
      </c>
      <c r="CG660" s="26">
        <f t="shared" si="452"/>
        <v>18.021265092809514</v>
      </c>
      <c r="CH660" s="26">
        <f t="shared" si="453"/>
        <v>37.844656694899982</v>
      </c>
      <c r="CI660" s="26">
        <f t="shared" si="454"/>
        <v>40.007208506037124</v>
      </c>
      <c r="CJ660" s="26">
        <f t="shared" si="455"/>
        <v>73.526761578662828</v>
      </c>
      <c r="CK660" s="16">
        <f t="shared" si="456"/>
        <v>3.9564303309198152</v>
      </c>
      <c r="CL660" s="42">
        <v>9</v>
      </c>
      <c r="CM660" s="42">
        <v>21</v>
      </c>
      <c r="CN660" s="42">
        <v>91</v>
      </c>
      <c r="CO660" s="42">
        <v>189</v>
      </c>
      <c r="CP660" s="42">
        <v>48</v>
      </c>
      <c r="CQ660" s="42">
        <v>91</v>
      </c>
      <c r="CR660" s="42">
        <v>107</v>
      </c>
      <c r="CS660" s="42">
        <v>74</v>
      </c>
      <c r="CT660" s="1">
        <v>0</v>
      </c>
      <c r="CU660" s="1">
        <v>1</v>
      </c>
      <c r="CV660" s="42">
        <f t="shared" si="457"/>
        <v>1</v>
      </c>
      <c r="CW660" s="26">
        <f t="shared" si="458"/>
        <v>0</v>
      </c>
      <c r="CX660" s="26">
        <f t="shared" si="459"/>
        <v>0.65099457504497249</v>
      </c>
      <c r="CY660" s="26">
        <f t="shared" si="460"/>
        <v>0.65099457504497249</v>
      </c>
      <c r="CZ660" s="13">
        <v>2</v>
      </c>
      <c r="DA660" s="13">
        <v>4</v>
      </c>
      <c r="DB660" s="27">
        <v>2.2800000000000002</v>
      </c>
      <c r="DC660" s="27">
        <v>4.16</v>
      </c>
      <c r="DD660" s="27">
        <v>2.58</v>
      </c>
      <c r="DE660" s="27">
        <v>4.01</v>
      </c>
      <c r="DF660" s="13">
        <v>19</v>
      </c>
      <c r="DG660" s="13">
        <v>65</v>
      </c>
      <c r="DH660" s="21">
        <f t="shared" si="461"/>
        <v>0.22619047619047619</v>
      </c>
      <c r="DI660" s="42">
        <v>18</v>
      </c>
      <c r="DJ660" s="42">
        <v>7</v>
      </c>
      <c r="DK660" s="13">
        <v>0</v>
      </c>
      <c r="DL660" s="13">
        <v>0</v>
      </c>
      <c r="DM660" s="13">
        <v>0</v>
      </c>
      <c r="DN660" s="13">
        <v>0</v>
      </c>
      <c r="DO660" s="13">
        <v>0</v>
      </c>
      <c r="DP660" s="13">
        <v>0</v>
      </c>
      <c r="DQ660" s="13">
        <v>31</v>
      </c>
      <c r="DR660" s="46">
        <v>4</v>
      </c>
      <c r="DS660" s="13">
        <v>1</v>
      </c>
      <c r="DT660" s="13">
        <v>7</v>
      </c>
      <c r="DU660" s="13">
        <v>-0.19400000000000001</v>
      </c>
      <c r="DV660" s="13">
        <v>0</v>
      </c>
      <c r="DW660" s="13">
        <v>0</v>
      </c>
      <c r="DX660" s="13">
        <v>0</v>
      </c>
    </row>
    <row r="661" spans="1:128" ht="25.5" x14ac:dyDescent="0.2">
      <c r="A661" s="13" t="s">
        <v>2334</v>
      </c>
      <c r="B661" s="13" t="s">
        <v>2335</v>
      </c>
      <c r="C661" s="39" t="s">
        <v>3696</v>
      </c>
      <c r="D661" s="13" t="s">
        <v>162</v>
      </c>
      <c r="E661" s="13" t="s">
        <v>328</v>
      </c>
      <c r="F661" s="13">
        <v>11</v>
      </c>
      <c r="G661" s="13">
        <v>1</v>
      </c>
      <c r="H661" s="13">
        <v>1</v>
      </c>
      <c r="I661" s="40">
        <f t="shared" si="420"/>
        <v>2</v>
      </c>
      <c r="J661" s="19">
        <f t="shared" si="421"/>
        <v>1.1916583912611718</v>
      </c>
      <c r="K661" s="1">
        <v>1</v>
      </c>
      <c r="L661" s="1">
        <v>1</v>
      </c>
      <c r="M661" s="1">
        <v>0</v>
      </c>
      <c r="N661" s="1">
        <v>6</v>
      </c>
      <c r="O661" s="1">
        <v>0</v>
      </c>
      <c r="P661" s="1">
        <v>4</v>
      </c>
      <c r="Q661" s="1">
        <v>6</v>
      </c>
      <c r="R661" s="15">
        <f t="shared" si="422"/>
        <v>0.16666666666666666</v>
      </c>
      <c r="S661" s="15">
        <f t="shared" si="423"/>
        <v>0.1</v>
      </c>
      <c r="T661" s="16">
        <v>100.7</v>
      </c>
      <c r="U661" s="16">
        <f t="shared" si="424"/>
        <v>9.1545454545454543</v>
      </c>
      <c r="V661" s="16">
        <v>98.37</v>
      </c>
      <c r="W661" s="16">
        <f t="shared" si="425"/>
        <v>8.9427272727272733</v>
      </c>
      <c r="X661" s="16">
        <v>404.47</v>
      </c>
      <c r="Y661" s="16">
        <f t="shared" si="426"/>
        <v>36.770000000000003</v>
      </c>
      <c r="Z661" s="21">
        <f t="shared" si="427"/>
        <v>0.1956288282555087</v>
      </c>
      <c r="AA661" s="20">
        <f t="shared" si="428"/>
        <v>7.5</v>
      </c>
      <c r="AB661">
        <v>2</v>
      </c>
      <c r="AC661" s="1">
        <v>21</v>
      </c>
      <c r="AD661" s="1">
        <v>9</v>
      </c>
      <c r="AE661" s="1">
        <v>1</v>
      </c>
      <c r="AF661" s="1">
        <v>5</v>
      </c>
      <c r="AG661" s="15">
        <f t="shared" si="429"/>
        <v>0.16666666666666666</v>
      </c>
      <c r="AH661" s="15">
        <f t="shared" si="430"/>
        <v>0.16666666666666666</v>
      </c>
      <c r="AI661" s="15">
        <f t="shared" si="431"/>
        <v>0.33333333333333331</v>
      </c>
      <c r="AJ661" s="1">
        <v>39</v>
      </c>
      <c r="AK661" s="21">
        <f t="shared" si="432"/>
        <v>0.3482142857142857</v>
      </c>
      <c r="AL661" s="1">
        <v>33</v>
      </c>
      <c r="AM661" s="21">
        <f t="shared" si="433"/>
        <v>0.29464285714285715</v>
      </c>
      <c r="AN661" s="1">
        <v>40</v>
      </c>
      <c r="AO661" s="21">
        <f t="shared" si="434"/>
        <v>0.35714285714285715</v>
      </c>
      <c r="AP661" s="21">
        <f t="shared" si="435"/>
        <v>0.54166666666666663</v>
      </c>
      <c r="AQ661" s="1">
        <v>12</v>
      </c>
      <c r="AR661" s="4">
        <v>8.99</v>
      </c>
      <c r="AS661" s="41">
        <v>50</v>
      </c>
      <c r="AT661" s="41">
        <v>31</v>
      </c>
      <c r="AU661" s="41">
        <v>33</v>
      </c>
      <c r="AV661" s="21">
        <f t="shared" si="436"/>
        <v>0.61728395061728392</v>
      </c>
      <c r="AW661" s="26">
        <v>17.13</v>
      </c>
      <c r="AX661" s="42">
        <v>7</v>
      </c>
      <c r="AY661" s="41">
        <v>0.42</v>
      </c>
      <c r="AZ661" s="1">
        <v>7</v>
      </c>
      <c r="BA661" s="43">
        <v>2.2149999999999999</v>
      </c>
      <c r="BB661" s="16">
        <v>49.98</v>
      </c>
      <c r="BC661" s="26">
        <v>18.02</v>
      </c>
      <c r="BD661" s="43">
        <v>2.113</v>
      </c>
      <c r="BE661" s="43">
        <v>-13.026</v>
      </c>
      <c r="BF661" s="16">
        <v>45.75</v>
      </c>
      <c r="BG661" s="21">
        <f t="shared" si="437"/>
        <v>0.13333333333333333</v>
      </c>
      <c r="BH661" s="44">
        <f t="shared" si="438"/>
        <v>0.89795918367346939</v>
      </c>
      <c r="BI661" s="42">
        <f t="shared" si="439"/>
        <v>1031.2925170068027</v>
      </c>
      <c r="BJ661" s="21">
        <f t="shared" si="440"/>
        <v>3.1292517006802717E-2</v>
      </c>
      <c r="BK661" s="26">
        <f t="shared" si="441"/>
        <v>3.6596523330283621</v>
      </c>
      <c r="BL661" s="26">
        <f t="shared" si="442"/>
        <v>3.0497102775236353</v>
      </c>
      <c r="BM661" s="16">
        <f t="shared" si="443"/>
        <v>27.447392497712716</v>
      </c>
      <c r="BN661" s="16">
        <f t="shared" si="444"/>
        <v>29.887160719731622</v>
      </c>
      <c r="BO661" s="16">
        <f t="shared" si="445"/>
        <v>46.965538273863977</v>
      </c>
      <c r="BP661" s="16">
        <f t="shared" si="446"/>
        <v>52.45501677340652</v>
      </c>
      <c r="BQ661" s="16">
        <f t="shared" si="447"/>
        <v>-5.4894784995425425</v>
      </c>
      <c r="BR661" s="1">
        <v>6</v>
      </c>
      <c r="BS661" s="1">
        <v>5</v>
      </c>
      <c r="BT661" s="42">
        <v>39</v>
      </c>
      <c r="BU661" s="42">
        <v>44</v>
      </c>
      <c r="BV661" s="42">
        <v>10</v>
      </c>
      <c r="BW661" s="42">
        <v>16</v>
      </c>
      <c r="BX661" s="42">
        <v>21</v>
      </c>
      <c r="BY661" s="42">
        <v>22</v>
      </c>
      <c r="BZ661" s="1">
        <v>34</v>
      </c>
      <c r="CA661" s="1">
        <v>41</v>
      </c>
      <c r="CB661" s="21">
        <f t="shared" si="448"/>
        <v>0.45333333333333331</v>
      </c>
      <c r="CC661" s="4">
        <v>0.5</v>
      </c>
      <c r="CD661" s="45">
        <f t="shared" si="449"/>
        <v>8.6615215004574573</v>
      </c>
      <c r="CE661" s="26">
        <f t="shared" si="450"/>
        <v>2.5218186762924319</v>
      </c>
      <c r="CF661" s="26">
        <f t="shared" si="451"/>
        <v>1.7801073009123047</v>
      </c>
      <c r="CG661" s="26">
        <f t="shared" si="452"/>
        <v>27.740005439216748</v>
      </c>
      <c r="CH661" s="26">
        <f t="shared" si="453"/>
        <v>35.45380374317007</v>
      </c>
      <c r="CI661" s="26">
        <f t="shared" si="454"/>
        <v>50.881400351076714</v>
      </c>
      <c r="CJ661" s="26">
        <f t="shared" si="455"/>
        <v>71.204292036492191</v>
      </c>
      <c r="CK661" s="16">
        <f t="shared" si="456"/>
        <v>14.833413185872935</v>
      </c>
      <c r="CL661" s="42">
        <v>17</v>
      </c>
      <c r="CM661" s="42">
        <v>12</v>
      </c>
      <c r="CN661" s="42">
        <v>170</v>
      </c>
      <c r="CO661" s="42">
        <v>227</v>
      </c>
      <c r="CP661" s="42">
        <v>73</v>
      </c>
      <c r="CQ661" s="42">
        <v>101</v>
      </c>
      <c r="CR661" s="42">
        <v>140</v>
      </c>
      <c r="CS661" s="42">
        <v>83</v>
      </c>
      <c r="CT661" s="1">
        <v>2</v>
      </c>
      <c r="CU661" s="1">
        <v>0</v>
      </c>
      <c r="CV661" s="42">
        <f t="shared" si="457"/>
        <v>-2</v>
      </c>
      <c r="CW661" s="26">
        <f t="shared" si="458"/>
        <v>1.1916583912611718</v>
      </c>
      <c r="CX661" s="26">
        <f t="shared" si="459"/>
        <v>0</v>
      </c>
      <c r="CY661" s="26">
        <f t="shared" si="460"/>
        <v>-1.1916583912611718</v>
      </c>
      <c r="CZ661" s="13">
        <v>3</v>
      </c>
      <c r="DA661" s="13">
        <v>3</v>
      </c>
      <c r="DB661" s="27">
        <v>3.79</v>
      </c>
      <c r="DC661" s="27">
        <v>3.86</v>
      </c>
      <c r="DD661" s="27">
        <v>3.33</v>
      </c>
      <c r="DE661" s="27">
        <v>4.1399999999999997</v>
      </c>
      <c r="DF661" s="13">
        <v>0</v>
      </c>
      <c r="DG661" s="13">
        <v>0</v>
      </c>
      <c r="DH661" s="21" t="str">
        <f t="shared" si="461"/>
        <v xml:space="preserve"> </v>
      </c>
      <c r="DI661" s="42"/>
      <c r="DJ661" s="42"/>
      <c r="DK661" s="1"/>
      <c r="DL661" s="1"/>
      <c r="DM661" s="1"/>
      <c r="DN661" s="1"/>
      <c r="DO661" s="1"/>
      <c r="DP661" s="1"/>
      <c r="DQ661" s="1"/>
      <c r="DR661" s="42"/>
      <c r="DS661" s="1"/>
      <c r="DT661" s="1"/>
      <c r="DU661" s="1"/>
      <c r="DV661" s="1"/>
      <c r="DW661" s="1"/>
      <c r="DX661" s="13"/>
    </row>
    <row r="662" spans="1:128" ht="25.5" x14ac:dyDescent="0.2">
      <c r="A662" s="13" t="s">
        <v>217</v>
      </c>
      <c r="B662" s="13" t="s">
        <v>2337</v>
      </c>
      <c r="C662" s="39" t="s">
        <v>3697</v>
      </c>
      <c r="D662" s="1" t="s">
        <v>243</v>
      </c>
      <c r="E662" s="13" t="s">
        <v>146</v>
      </c>
      <c r="F662" s="13">
        <v>82</v>
      </c>
      <c r="G662" s="13">
        <v>14</v>
      </c>
      <c r="H662" s="13">
        <v>36</v>
      </c>
      <c r="I662" s="40">
        <f t="shared" si="420"/>
        <v>50</v>
      </c>
      <c r="J662" s="19">
        <f t="shared" si="421"/>
        <v>2.3141303369631494</v>
      </c>
      <c r="K662" s="1">
        <v>14</v>
      </c>
      <c r="L662" s="1">
        <v>17</v>
      </c>
      <c r="M662" s="1">
        <v>13</v>
      </c>
      <c r="N662" s="1">
        <v>78</v>
      </c>
      <c r="O662" s="1">
        <v>34</v>
      </c>
      <c r="P662" s="1">
        <v>23</v>
      </c>
      <c r="Q662" s="1">
        <v>86</v>
      </c>
      <c r="R662" s="15">
        <f t="shared" si="422"/>
        <v>0.17948717948717949</v>
      </c>
      <c r="S662" s="15">
        <f t="shared" si="423"/>
        <v>0.1037037037037037</v>
      </c>
      <c r="T662" s="16">
        <v>1296.3833333333</v>
      </c>
      <c r="U662" s="16">
        <f t="shared" si="424"/>
        <v>15.809552845528049</v>
      </c>
      <c r="V662" s="16">
        <v>1220.26</v>
      </c>
      <c r="W662" s="16">
        <f t="shared" si="425"/>
        <v>14.881219512195122</v>
      </c>
      <c r="X662" s="16">
        <v>2734.32</v>
      </c>
      <c r="Y662" s="16">
        <f t="shared" si="426"/>
        <v>33.345365853658535</v>
      </c>
      <c r="Z662" s="21">
        <f t="shared" si="427"/>
        <v>0.30856879870934462</v>
      </c>
      <c r="AA662" s="20">
        <f t="shared" si="428"/>
        <v>188.04615384615386</v>
      </c>
      <c r="AB662">
        <v>18</v>
      </c>
      <c r="AC662" s="1">
        <v>41</v>
      </c>
      <c r="AD662" s="1">
        <v>57</v>
      </c>
      <c r="AE662" s="1">
        <v>27</v>
      </c>
      <c r="AF662" s="1">
        <v>26</v>
      </c>
      <c r="AG662" s="15">
        <f t="shared" si="429"/>
        <v>0.2153846153846154</v>
      </c>
      <c r="AH662" s="15">
        <f t="shared" si="430"/>
        <v>0.46153846153846156</v>
      </c>
      <c r="AI662" s="15">
        <f t="shared" si="431"/>
        <v>0.67692307692307696</v>
      </c>
      <c r="AJ662" s="1">
        <v>512</v>
      </c>
      <c r="AK662" s="21">
        <f t="shared" si="432"/>
        <v>0.45229681978798586</v>
      </c>
      <c r="AL662" s="1">
        <v>226</v>
      </c>
      <c r="AM662" s="21">
        <f t="shared" si="433"/>
        <v>0.19964664310954064</v>
      </c>
      <c r="AN662" s="1">
        <v>394</v>
      </c>
      <c r="AO662" s="21">
        <f t="shared" si="434"/>
        <v>0.34805653710247347</v>
      </c>
      <c r="AP662" s="21">
        <f t="shared" si="435"/>
        <v>0.69376693766937669</v>
      </c>
      <c r="AQ662" s="1">
        <v>14</v>
      </c>
      <c r="AR662" s="4">
        <v>25.42</v>
      </c>
      <c r="AS662" s="41">
        <v>570</v>
      </c>
      <c r="AT662" s="41">
        <v>456</v>
      </c>
      <c r="AU662" s="41">
        <v>394</v>
      </c>
      <c r="AV662" s="21">
        <f t="shared" si="436"/>
        <v>0.55555555555555558</v>
      </c>
      <c r="AW662" s="26">
        <v>17.57</v>
      </c>
      <c r="AX662" s="42">
        <v>2</v>
      </c>
      <c r="AY662" s="41">
        <v>-1.8000000000000002E-2</v>
      </c>
      <c r="AZ662" s="1">
        <v>14</v>
      </c>
      <c r="BA662" s="43">
        <v>-0.255</v>
      </c>
      <c r="BB662" s="16">
        <v>49.9</v>
      </c>
      <c r="BC662" s="26">
        <v>18.47</v>
      </c>
      <c r="BD662" s="43">
        <v>5.3280000000000003</v>
      </c>
      <c r="BE662" s="43">
        <v>9.468</v>
      </c>
      <c r="BF662" s="16">
        <v>53.14</v>
      </c>
      <c r="BG662" s="21">
        <f t="shared" si="437"/>
        <v>9.0403337969401948E-2</v>
      </c>
      <c r="BH662" s="44">
        <f t="shared" si="438"/>
        <v>0.91854419410745236</v>
      </c>
      <c r="BI662" s="42">
        <f t="shared" si="439"/>
        <v>1008.9475320768543</v>
      </c>
      <c r="BJ662" s="21">
        <f t="shared" si="440"/>
        <v>8.9475320768543087E-3</v>
      </c>
      <c r="BK662" s="26">
        <f t="shared" si="441"/>
        <v>3.1960401881566223</v>
      </c>
      <c r="BL662" s="26">
        <f t="shared" si="442"/>
        <v>2.3109829052824806</v>
      </c>
      <c r="BM662" s="16">
        <f t="shared" si="443"/>
        <v>35.353121465917098</v>
      </c>
      <c r="BN662" s="16">
        <f t="shared" si="444"/>
        <v>28.371002901021093</v>
      </c>
      <c r="BO662" s="16">
        <f t="shared" si="445"/>
        <v>68.149410781308902</v>
      </c>
      <c r="BP662" s="16">
        <f t="shared" si="446"/>
        <v>51.136643010505956</v>
      </c>
      <c r="BQ662" s="16">
        <f t="shared" si="447"/>
        <v>17.012767770802945</v>
      </c>
      <c r="BR662" s="1">
        <v>65</v>
      </c>
      <c r="BS662" s="1">
        <v>47</v>
      </c>
      <c r="BT662" s="42">
        <v>654</v>
      </c>
      <c r="BU662" s="42">
        <v>530</v>
      </c>
      <c r="BV662" s="42">
        <v>286</v>
      </c>
      <c r="BW662" s="42">
        <v>217</v>
      </c>
      <c r="BX662" s="42">
        <v>246</v>
      </c>
      <c r="BY662" s="42">
        <v>381</v>
      </c>
      <c r="BZ662" s="1">
        <v>670</v>
      </c>
      <c r="CA662" s="1">
        <v>498</v>
      </c>
      <c r="CB662" s="21">
        <f t="shared" si="448"/>
        <v>0.57363013698630139</v>
      </c>
      <c r="CC662" s="4">
        <v>5.14</v>
      </c>
      <c r="CD662" s="45">
        <f t="shared" si="449"/>
        <v>2.5493612667379075</v>
      </c>
      <c r="CE662" s="26">
        <f t="shared" si="450"/>
        <v>2.2382164486965683</v>
      </c>
      <c r="CF662" s="26">
        <f t="shared" si="451"/>
        <v>1.9529535679803389</v>
      </c>
      <c r="CG662" s="26">
        <f t="shared" si="452"/>
        <v>29.535679803388049</v>
      </c>
      <c r="CH662" s="26">
        <f t="shared" si="453"/>
        <v>28.043535504257004</v>
      </c>
      <c r="CI662" s="26">
        <f t="shared" si="454"/>
        <v>54.814359694549289</v>
      </c>
      <c r="CJ662" s="26">
        <f t="shared" si="455"/>
        <v>54.551040112349696</v>
      </c>
      <c r="CK662" s="16">
        <f t="shared" si="456"/>
        <v>16.749448188603353</v>
      </c>
      <c r="CL662" s="42">
        <v>102</v>
      </c>
      <c r="CM662" s="42">
        <v>89</v>
      </c>
      <c r="CN662" s="42">
        <v>1244</v>
      </c>
      <c r="CO662" s="42">
        <v>1189</v>
      </c>
      <c r="CP662" s="42">
        <v>509</v>
      </c>
      <c r="CQ662" s="42">
        <v>500</v>
      </c>
      <c r="CR662" s="42">
        <v>708</v>
      </c>
      <c r="CS662" s="42">
        <v>643</v>
      </c>
      <c r="CT662" s="1">
        <v>7</v>
      </c>
      <c r="CU662" s="1">
        <v>7</v>
      </c>
      <c r="CV662" s="42">
        <f t="shared" si="457"/>
        <v>0</v>
      </c>
      <c r="CW662" s="26">
        <f t="shared" si="458"/>
        <v>0.32397824717484092</v>
      </c>
      <c r="CX662" s="26">
        <f t="shared" si="459"/>
        <v>0.32397824717484092</v>
      </c>
      <c r="CY662" s="26">
        <f t="shared" si="460"/>
        <v>0</v>
      </c>
      <c r="CZ662" s="13">
        <v>55</v>
      </c>
      <c r="DA662" s="13">
        <v>45</v>
      </c>
      <c r="DB662" s="27">
        <v>52.27</v>
      </c>
      <c r="DC662" s="27">
        <v>35.380000000000003</v>
      </c>
      <c r="DD662" s="27">
        <v>47.25</v>
      </c>
      <c r="DE662" s="27">
        <v>37.6</v>
      </c>
      <c r="DF662" s="13">
        <v>481</v>
      </c>
      <c r="DG662" s="13">
        <v>651</v>
      </c>
      <c r="DH662" s="21">
        <f t="shared" si="461"/>
        <v>0.42491166077738518</v>
      </c>
      <c r="DI662" s="42">
        <v>508</v>
      </c>
      <c r="DJ662" s="42">
        <v>224</v>
      </c>
      <c r="DK662" s="13">
        <v>92</v>
      </c>
      <c r="DL662" s="13">
        <v>8</v>
      </c>
      <c r="DM662" s="13">
        <v>0.16500000000000001</v>
      </c>
      <c r="DN662" s="13">
        <v>5</v>
      </c>
      <c r="DO662" s="13">
        <v>1</v>
      </c>
      <c r="DP662" s="13">
        <v>8.0000000000000002E-3</v>
      </c>
      <c r="DQ662" s="13">
        <v>210</v>
      </c>
      <c r="DR662" s="46">
        <v>91</v>
      </c>
      <c r="DS662" s="13">
        <v>4</v>
      </c>
      <c r="DT662" s="13">
        <v>51</v>
      </c>
      <c r="DU662" s="13">
        <v>-0.224</v>
      </c>
      <c r="DV662" s="13">
        <v>0</v>
      </c>
      <c r="DW662" s="13">
        <v>4</v>
      </c>
      <c r="DX662" s="13">
        <v>-1.9E-2</v>
      </c>
    </row>
    <row r="663" spans="1:128" ht="25.5" x14ac:dyDescent="0.2">
      <c r="A663" s="13" t="s">
        <v>535</v>
      </c>
      <c r="B663" s="13" t="s">
        <v>2340</v>
      </c>
      <c r="C663" s="39" t="s">
        <v>3698</v>
      </c>
      <c r="D663" s="1" t="s">
        <v>322</v>
      </c>
      <c r="E663" s="13" t="s">
        <v>146</v>
      </c>
      <c r="F663" s="13">
        <v>76</v>
      </c>
      <c r="G663" s="13">
        <v>10</v>
      </c>
      <c r="H663" s="13">
        <v>20</v>
      </c>
      <c r="I663" s="40">
        <f t="shared" si="420"/>
        <v>30</v>
      </c>
      <c r="J663" s="19">
        <f t="shared" si="421"/>
        <v>1.846974723808809</v>
      </c>
      <c r="K663" s="1">
        <v>10</v>
      </c>
      <c r="L663" s="1">
        <v>9</v>
      </c>
      <c r="M663" s="1">
        <v>10</v>
      </c>
      <c r="N663" s="1">
        <v>162</v>
      </c>
      <c r="O663" s="1">
        <v>44</v>
      </c>
      <c r="P663" s="1">
        <v>44</v>
      </c>
      <c r="Q663" s="1">
        <v>121</v>
      </c>
      <c r="R663" s="15">
        <f t="shared" si="422"/>
        <v>6.1728395061728392E-2</v>
      </c>
      <c r="S663" s="15">
        <f t="shared" si="423"/>
        <v>0.04</v>
      </c>
      <c r="T663" s="16">
        <v>974.56666666670003</v>
      </c>
      <c r="U663" s="16">
        <f t="shared" si="424"/>
        <v>12.823245614035526</v>
      </c>
      <c r="V663" s="16">
        <v>955.93</v>
      </c>
      <c r="W663" s="16">
        <f t="shared" si="425"/>
        <v>12.578026315789472</v>
      </c>
      <c r="X663" s="16">
        <v>2733.46</v>
      </c>
      <c r="Y663" s="16">
        <f t="shared" si="426"/>
        <v>35.966578947368419</v>
      </c>
      <c r="Z663" s="21">
        <f t="shared" si="427"/>
        <v>0.25910245325107945</v>
      </c>
      <c r="AA663" s="20">
        <f t="shared" si="428"/>
        <v>104.36170212765957</v>
      </c>
      <c r="AB663">
        <v>27</v>
      </c>
      <c r="AC663" s="1">
        <v>31</v>
      </c>
      <c r="AD663" s="1">
        <v>41</v>
      </c>
      <c r="AE663" s="1">
        <v>27</v>
      </c>
      <c r="AF663" s="1">
        <v>20</v>
      </c>
      <c r="AG663" s="15">
        <f t="shared" si="429"/>
        <v>0.21276595744680851</v>
      </c>
      <c r="AH663" s="15">
        <f t="shared" si="430"/>
        <v>0.40425531914893614</v>
      </c>
      <c r="AI663" s="15">
        <f t="shared" si="431"/>
        <v>0.61702127659574468</v>
      </c>
      <c r="AJ663" s="1">
        <v>405</v>
      </c>
      <c r="AK663" s="21">
        <f t="shared" si="432"/>
        <v>0.47257876312718788</v>
      </c>
      <c r="AL663" s="1">
        <v>175</v>
      </c>
      <c r="AM663" s="21">
        <f t="shared" si="433"/>
        <v>0.20420070011668612</v>
      </c>
      <c r="AN663" s="1">
        <v>277</v>
      </c>
      <c r="AO663" s="21">
        <f t="shared" si="434"/>
        <v>0.323220536756126</v>
      </c>
      <c r="AP663" s="21">
        <f t="shared" si="435"/>
        <v>0.69827586206896552</v>
      </c>
      <c r="AQ663" s="1">
        <v>14</v>
      </c>
      <c r="AR663" s="4">
        <v>20.62</v>
      </c>
      <c r="AS663" s="41">
        <v>405</v>
      </c>
      <c r="AT663" s="41">
        <v>328</v>
      </c>
      <c r="AU663" s="41">
        <v>291</v>
      </c>
      <c r="AV663" s="21">
        <f t="shared" si="436"/>
        <v>0.55252387448840379</v>
      </c>
      <c r="AW663" s="26">
        <v>17.170000000000002</v>
      </c>
      <c r="AX663" s="42">
        <v>10</v>
      </c>
      <c r="AY663" s="41">
        <v>-0.32300000000000001</v>
      </c>
      <c r="AZ663" s="1">
        <v>13</v>
      </c>
      <c r="BA663" s="43">
        <v>6.5000000000000002E-2</v>
      </c>
      <c r="BB663" s="16">
        <v>50.12</v>
      </c>
      <c r="BC663" s="26">
        <v>18.079999999999998</v>
      </c>
      <c r="BD663" s="43">
        <v>0.23700000000000002</v>
      </c>
      <c r="BE663" s="43">
        <v>8.7140000000000004</v>
      </c>
      <c r="BF663" s="16">
        <v>52.96</v>
      </c>
      <c r="BG663" s="21">
        <f t="shared" si="437"/>
        <v>8.6238532110091748E-2</v>
      </c>
      <c r="BH663" s="44">
        <f t="shared" si="438"/>
        <v>0.93103448275862066</v>
      </c>
      <c r="BI663" s="42">
        <f t="shared" si="439"/>
        <v>1017.2730148687125</v>
      </c>
      <c r="BJ663" s="21">
        <f t="shared" si="440"/>
        <v>1.7273014868712411E-2</v>
      </c>
      <c r="BK663" s="26">
        <f t="shared" si="441"/>
        <v>2.9500067996610637</v>
      </c>
      <c r="BL663" s="26">
        <f t="shared" si="442"/>
        <v>2.1340474720952374</v>
      </c>
      <c r="BM663" s="16">
        <f t="shared" si="443"/>
        <v>34.207525655644247</v>
      </c>
      <c r="BN663" s="16">
        <f t="shared" si="444"/>
        <v>30.943688345380945</v>
      </c>
      <c r="BO663" s="16">
        <f t="shared" si="445"/>
        <v>62.201207201364127</v>
      </c>
      <c r="BP663" s="16">
        <f t="shared" si="446"/>
        <v>52.409695270574218</v>
      </c>
      <c r="BQ663" s="16">
        <f t="shared" si="447"/>
        <v>9.791511930789909</v>
      </c>
      <c r="BR663" s="1">
        <v>47</v>
      </c>
      <c r="BS663" s="1">
        <v>34</v>
      </c>
      <c r="BT663" s="42">
        <v>498</v>
      </c>
      <c r="BU663" s="42">
        <v>459</v>
      </c>
      <c r="BV663" s="42">
        <v>176</v>
      </c>
      <c r="BW663" s="42">
        <v>156</v>
      </c>
      <c r="BX663" s="42">
        <v>186</v>
      </c>
      <c r="BY663" s="42">
        <v>270</v>
      </c>
      <c r="BZ663" s="1">
        <v>451</v>
      </c>
      <c r="CA663" s="1">
        <v>424</v>
      </c>
      <c r="CB663" s="21">
        <f t="shared" si="448"/>
        <v>0.51542857142857146</v>
      </c>
      <c r="CC663" s="4">
        <v>-1.01</v>
      </c>
      <c r="CD663" s="45">
        <f t="shared" si="449"/>
        <v>-3.7061087588652661</v>
      </c>
      <c r="CE663" s="26">
        <f t="shared" si="450"/>
        <v>2.348671646923679</v>
      </c>
      <c r="CF663" s="26">
        <f t="shared" si="451"/>
        <v>1.9535680053851161</v>
      </c>
      <c r="CG663" s="26">
        <f t="shared" si="452"/>
        <v>33.276506698470065</v>
      </c>
      <c r="CH663" s="26">
        <f t="shared" si="453"/>
        <v>30.137627768469265</v>
      </c>
      <c r="CI663" s="26">
        <f t="shared" si="454"/>
        <v>61.175213831554139</v>
      </c>
      <c r="CJ663" s="26">
        <f t="shared" si="455"/>
        <v>52.965838168475123</v>
      </c>
      <c r="CK663" s="16">
        <f t="shared" si="456"/>
        <v>1.5821362677108937</v>
      </c>
      <c r="CL663" s="42">
        <v>107</v>
      </c>
      <c r="CM663" s="42">
        <v>89</v>
      </c>
      <c r="CN663" s="42">
        <v>1409</v>
      </c>
      <c r="CO663" s="42">
        <v>1284</v>
      </c>
      <c r="CP663" s="42">
        <v>504</v>
      </c>
      <c r="CQ663" s="42">
        <v>430</v>
      </c>
      <c r="CR663" s="42">
        <v>610</v>
      </c>
      <c r="CS663" s="42">
        <v>767</v>
      </c>
      <c r="CT663" s="1">
        <v>4</v>
      </c>
      <c r="CU663" s="1">
        <v>7</v>
      </c>
      <c r="CV663" s="42">
        <f t="shared" si="457"/>
        <v>3</v>
      </c>
      <c r="CW663" s="26">
        <f t="shared" si="458"/>
        <v>0.24626329650784121</v>
      </c>
      <c r="CX663" s="26">
        <f t="shared" si="459"/>
        <v>0.43096076888872215</v>
      </c>
      <c r="CY663" s="26">
        <f t="shared" si="460"/>
        <v>0.18469747238088091</v>
      </c>
      <c r="CZ663" s="13">
        <v>40</v>
      </c>
      <c r="DA663" s="13">
        <v>40</v>
      </c>
      <c r="DB663" s="27">
        <v>32.590000000000003</v>
      </c>
      <c r="DC663" s="27">
        <v>30.84</v>
      </c>
      <c r="DD663" s="27">
        <v>41.65</v>
      </c>
      <c r="DE663" s="27">
        <v>37.83</v>
      </c>
      <c r="DF663" s="13">
        <v>378</v>
      </c>
      <c r="DG663" s="13">
        <v>395</v>
      </c>
      <c r="DH663" s="21">
        <f t="shared" si="461"/>
        <v>0.48900388098318243</v>
      </c>
      <c r="DI663" s="42">
        <v>345</v>
      </c>
      <c r="DJ663" s="42">
        <v>168</v>
      </c>
      <c r="DK663" s="13">
        <v>41</v>
      </c>
      <c r="DL663" s="13">
        <v>4</v>
      </c>
      <c r="DM663" s="13">
        <v>0.107</v>
      </c>
      <c r="DN663" s="13">
        <v>1</v>
      </c>
      <c r="DO663" s="13">
        <v>0</v>
      </c>
      <c r="DP663" s="13">
        <v>3.0000000000000001E-3</v>
      </c>
      <c r="DQ663" s="13">
        <v>156</v>
      </c>
      <c r="DR663" s="46">
        <v>89</v>
      </c>
      <c r="DS663" s="13">
        <v>1</v>
      </c>
      <c r="DT663" s="13">
        <v>24</v>
      </c>
      <c r="DU663" s="13">
        <v>-0.14699999999999999</v>
      </c>
      <c r="DV663" s="13">
        <v>0</v>
      </c>
      <c r="DW663" s="13">
        <v>1</v>
      </c>
      <c r="DX663" s="13">
        <v>-6.0000000000000001E-3</v>
      </c>
    </row>
    <row r="664" spans="1:128" ht="25.5" x14ac:dyDescent="0.2">
      <c r="A664" s="13" t="s">
        <v>217</v>
      </c>
      <c r="B664" s="13" t="s">
        <v>2340</v>
      </c>
      <c r="C664" s="39" t="s">
        <v>3699</v>
      </c>
      <c r="D664" s="1" t="s">
        <v>206</v>
      </c>
      <c r="E664" s="13" t="s">
        <v>146</v>
      </c>
      <c r="F664" s="13">
        <v>53</v>
      </c>
      <c r="G664" s="13">
        <v>4</v>
      </c>
      <c r="H664" s="13">
        <v>9</v>
      </c>
      <c r="I664" s="40">
        <f t="shared" si="420"/>
        <v>13</v>
      </c>
      <c r="J664" s="19">
        <f t="shared" si="421"/>
        <v>1.2941046344431641</v>
      </c>
      <c r="K664" s="1">
        <v>3</v>
      </c>
      <c r="L664" s="1">
        <v>7</v>
      </c>
      <c r="M664" s="1">
        <v>2</v>
      </c>
      <c r="N664" s="1">
        <v>50</v>
      </c>
      <c r="O664" s="1">
        <v>30</v>
      </c>
      <c r="P664" s="1">
        <v>20</v>
      </c>
      <c r="Q664" s="1">
        <v>61</v>
      </c>
      <c r="R664" s="15">
        <f t="shared" si="422"/>
        <v>0.08</v>
      </c>
      <c r="S664" s="15">
        <f t="shared" si="423"/>
        <v>0.04</v>
      </c>
      <c r="T664" s="16">
        <v>602.73333333330004</v>
      </c>
      <c r="U664" s="16">
        <f t="shared" si="424"/>
        <v>11.372327044024528</v>
      </c>
      <c r="V664" s="16">
        <v>582.28</v>
      </c>
      <c r="W664" s="16">
        <f t="shared" si="425"/>
        <v>10.986415094339621</v>
      </c>
      <c r="X664" s="16">
        <v>1950.72</v>
      </c>
      <c r="Y664" s="16">
        <f t="shared" si="426"/>
        <v>36.80603773584906</v>
      </c>
      <c r="Z664" s="21">
        <f t="shared" si="427"/>
        <v>0.22987761547572047</v>
      </c>
      <c r="AA664" s="20">
        <f t="shared" si="428"/>
        <v>96.894736842105274</v>
      </c>
      <c r="AB664">
        <v>10</v>
      </c>
      <c r="AC664" s="1">
        <v>60</v>
      </c>
      <c r="AD664" s="1">
        <v>36</v>
      </c>
      <c r="AE664" s="1">
        <v>27</v>
      </c>
      <c r="AF664" s="1">
        <v>21</v>
      </c>
      <c r="AG664" s="15">
        <f t="shared" si="429"/>
        <v>0.21052631578947367</v>
      </c>
      <c r="AH664" s="15">
        <f t="shared" si="430"/>
        <v>0.47368421052631576</v>
      </c>
      <c r="AI664" s="15">
        <f t="shared" si="431"/>
        <v>0.68421052631578938</v>
      </c>
      <c r="AJ664" s="1">
        <v>198</v>
      </c>
      <c r="AK664" s="21">
        <f t="shared" si="432"/>
        <v>0.34375</v>
      </c>
      <c r="AL664" s="1">
        <v>179</v>
      </c>
      <c r="AM664" s="21">
        <f t="shared" si="433"/>
        <v>0.3107638888888889</v>
      </c>
      <c r="AN664" s="1">
        <v>199</v>
      </c>
      <c r="AO664" s="21">
        <f t="shared" si="434"/>
        <v>0.3454861111111111</v>
      </c>
      <c r="AP664" s="21">
        <f t="shared" si="435"/>
        <v>0.5251989389920424</v>
      </c>
      <c r="AQ664" s="1">
        <v>1</v>
      </c>
      <c r="AR664" s="4">
        <v>-1.91</v>
      </c>
      <c r="AS664" s="41">
        <v>245</v>
      </c>
      <c r="AT664" s="41">
        <v>219</v>
      </c>
      <c r="AU664" s="41">
        <v>179</v>
      </c>
      <c r="AV664" s="21">
        <f t="shared" si="436"/>
        <v>0.52801724137931039</v>
      </c>
      <c r="AW664" s="26">
        <v>17</v>
      </c>
      <c r="AX664" s="42">
        <v>11</v>
      </c>
      <c r="AY664" s="41">
        <v>-0.27700000000000002</v>
      </c>
      <c r="AZ664" s="1">
        <v>11</v>
      </c>
      <c r="BA664" s="43">
        <v>-0.93600000000000005</v>
      </c>
      <c r="BB664" s="16">
        <v>49.44</v>
      </c>
      <c r="BC664" s="26">
        <v>17.54</v>
      </c>
      <c r="BD664" s="43">
        <v>-0.94500000000000006</v>
      </c>
      <c r="BE664" s="43">
        <v>9.2469999999999999</v>
      </c>
      <c r="BF664" s="16">
        <v>53.49</v>
      </c>
      <c r="BG664" s="21">
        <f t="shared" si="437"/>
        <v>7.2243346007604556E-2</v>
      </c>
      <c r="BH664" s="44">
        <f t="shared" si="438"/>
        <v>0.90592334494773519</v>
      </c>
      <c r="BI664" s="42">
        <f t="shared" si="439"/>
        <v>978.16669095533973</v>
      </c>
      <c r="BJ664" s="21">
        <f t="shared" si="440"/>
        <v>-2.1833309044660257E-2</v>
      </c>
      <c r="BK664" s="26">
        <f t="shared" si="441"/>
        <v>1.9578209795974446</v>
      </c>
      <c r="BL664" s="26">
        <f t="shared" si="442"/>
        <v>2.7821666552174213</v>
      </c>
      <c r="BM664" s="16">
        <f t="shared" si="443"/>
        <v>27.100364086006731</v>
      </c>
      <c r="BN664" s="16">
        <f t="shared" si="444"/>
        <v>29.573401112866662</v>
      </c>
      <c r="BO664" s="16">
        <f t="shared" si="445"/>
        <v>55.540289894895928</v>
      </c>
      <c r="BP664" s="16">
        <f t="shared" si="446"/>
        <v>52.139863982963526</v>
      </c>
      <c r="BQ664" s="16">
        <f t="shared" si="447"/>
        <v>3.4004259119324018</v>
      </c>
      <c r="BR664" s="1">
        <v>19</v>
      </c>
      <c r="BS664" s="1">
        <v>27</v>
      </c>
      <c r="BT664" s="42">
        <v>244</v>
      </c>
      <c r="BU664" s="42">
        <v>260</v>
      </c>
      <c r="BV664" s="42">
        <v>127</v>
      </c>
      <c r="BW664" s="42">
        <v>115</v>
      </c>
      <c r="BX664" s="42">
        <v>104</v>
      </c>
      <c r="BY664" s="42">
        <v>149</v>
      </c>
      <c r="BZ664" s="1">
        <v>254</v>
      </c>
      <c r="CA664" s="1">
        <v>260</v>
      </c>
      <c r="CB664" s="21">
        <f t="shared" si="448"/>
        <v>0.49416342412451364</v>
      </c>
      <c r="CC664" s="4">
        <v>-4.0599999999999996</v>
      </c>
      <c r="CD664" s="45">
        <f t="shared" si="449"/>
        <v>-7.4773486238766154</v>
      </c>
      <c r="CE664" s="26">
        <f t="shared" si="450"/>
        <v>2.3991141732283459</v>
      </c>
      <c r="CF664" s="26">
        <f t="shared" si="451"/>
        <v>1.9685039370078736</v>
      </c>
      <c r="CG664" s="26">
        <f t="shared" si="452"/>
        <v>32.29576771653543</v>
      </c>
      <c r="CH664" s="26">
        <f t="shared" si="453"/>
        <v>26.5132874015748</v>
      </c>
      <c r="CI664" s="26">
        <f t="shared" si="454"/>
        <v>61.915600393700778</v>
      </c>
      <c r="CJ664" s="26">
        <f t="shared" si="455"/>
        <v>50.135334645669282</v>
      </c>
      <c r="CK664" s="16">
        <f t="shared" si="456"/>
        <v>-8.3798398360990944</v>
      </c>
      <c r="CL664" s="42">
        <v>78</v>
      </c>
      <c r="CM664" s="42">
        <v>64</v>
      </c>
      <c r="CN664" s="42">
        <v>972</v>
      </c>
      <c r="CO664" s="42">
        <v>798</v>
      </c>
      <c r="CP664" s="42">
        <v>462</v>
      </c>
      <c r="CQ664" s="42">
        <v>382</v>
      </c>
      <c r="CR664" s="42">
        <v>386</v>
      </c>
      <c r="CS664" s="42">
        <v>501</v>
      </c>
      <c r="CT664" s="1">
        <v>10</v>
      </c>
      <c r="CU664" s="1">
        <v>13</v>
      </c>
      <c r="CV664" s="42">
        <f t="shared" si="457"/>
        <v>3</v>
      </c>
      <c r="CW664" s="26">
        <f t="shared" si="458"/>
        <v>0.99546510341781846</v>
      </c>
      <c r="CX664" s="26">
        <f t="shared" si="459"/>
        <v>1.2941046344431641</v>
      </c>
      <c r="CY664" s="26">
        <f t="shared" si="460"/>
        <v>0.29863953102534552</v>
      </c>
      <c r="CZ664" s="13">
        <v>21</v>
      </c>
      <c r="DA664" s="13">
        <v>25</v>
      </c>
      <c r="DB664" s="27">
        <v>21.86</v>
      </c>
      <c r="DC664" s="27">
        <v>17.03</v>
      </c>
      <c r="DD664" s="27">
        <v>22.35</v>
      </c>
      <c r="DE664" s="27">
        <v>19.350000000000001</v>
      </c>
      <c r="DF664" s="13">
        <v>263</v>
      </c>
      <c r="DG664" s="13">
        <v>268</v>
      </c>
      <c r="DH664" s="21">
        <f t="shared" si="461"/>
        <v>0.49529190207156309</v>
      </c>
      <c r="DI664" s="42">
        <v>184</v>
      </c>
      <c r="DJ664" s="42">
        <v>87</v>
      </c>
      <c r="DK664" s="13">
        <v>33</v>
      </c>
      <c r="DL664" s="13">
        <v>4</v>
      </c>
      <c r="DM664" s="13">
        <v>0.158</v>
      </c>
      <c r="DN664" s="13">
        <v>2</v>
      </c>
      <c r="DO664" s="13">
        <v>0</v>
      </c>
      <c r="DP664" s="13">
        <v>1.0999999999999999E-2</v>
      </c>
      <c r="DQ664" s="13">
        <v>167</v>
      </c>
      <c r="DR664" s="46">
        <v>82</v>
      </c>
      <c r="DS664" s="13">
        <v>2</v>
      </c>
      <c r="DT664" s="13">
        <v>27</v>
      </c>
      <c r="DU664" s="13">
        <v>-0.15</v>
      </c>
      <c r="DV664" s="13">
        <v>0</v>
      </c>
      <c r="DW664" s="13">
        <v>3</v>
      </c>
      <c r="DX664" s="13">
        <v>-1.8000000000000002E-2</v>
      </c>
    </row>
    <row r="665" spans="1:128" ht="25.5" x14ac:dyDescent="0.2">
      <c r="A665" s="13" t="s">
        <v>535</v>
      </c>
      <c r="B665" s="13" t="s">
        <v>2343</v>
      </c>
      <c r="C665" s="39" t="s">
        <v>3700</v>
      </c>
      <c r="D665" s="1" t="s">
        <v>409</v>
      </c>
      <c r="E665" s="13" t="s">
        <v>328</v>
      </c>
      <c r="F665" s="13">
        <v>45</v>
      </c>
      <c r="G665" s="13">
        <v>7</v>
      </c>
      <c r="H665" s="13">
        <v>12</v>
      </c>
      <c r="I665" s="40">
        <f t="shared" si="420"/>
        <v>19</v>
      </c>
      <c r="J665" s="19">
        <f t="shared" si="421"/>
        <v>2.0474750800731609</v>
      </c>
      <c r="K665" s="1">
        <v>5</v>
      </c>
      <c r="L665" s="1">
        <v>5</v>
      </c>
      <c r="M665" s="1">
        <v>5</v>
      </c>
      <c r="N665" s="1">
        <v>59</v>
      </c>
      <c r="O665" s="1">
        <v>16</v>
      </c>
      <c r="P665" s="1">
        <v>28</v>
      </c>
      <c r="Q665" s="1">
        <v>72</v>
      </c>
      <c r="R665" s="15">
        <f t="shared" si="422"/>
        <v>0.11864406779661017</v>
      </c>
      <c r="S665" s="15">
        <f t="shared" si="423"/>
        <v>6.7961165048543687E-2</v>
      </c>
      <c r="T665" s="16">
        <v>556.78333333329999</v>
      </c>
      <c r="U665" s="16">
        <f t="shared" si="424"/>
        <v>12.372962962962221</v>
      </c>
      <c r="V665" s="16">
        <v>529.24</v>
      </c>
      <c r="W665" s="16">
        <f t="shared" si="425"/>
        <v>11.760888888888889</v>
      </c>
      <c r="X665" s="16">
        <v>1615.35</v>
      </c>
      <c r="Y665" s="16">
        <f t="shared" si="426"/>
        <v>35.896666666666661</v>
      </c>
      <c r="Z665" s="21">
        <f t="shared" si="427"/>
        <v>0.246779104630722</v>
      </c>
      <c r="AA665" s="20">
        <f t="shared" si="428"/>
        <v>65.25</v>
      </c>
      <c r="AB665">
        <v>18</v>
      </c>
      <c r="AC665" s="1">
        <v>51</v>
      </c>
      <c r="AD665" s="1">
        <v>48</v>
      </c>
      <c r="AE665" s="1">
        <v>6</v>
      </c>
      <c r="AF665" s="1">
        <v>11</v>
      </c>
      <c r="AG665" s="15">
        <f t="shared" si="429"/>
        <v>0.35</v>
      </c>
      <c r="AH665" s="15">
        <f t="shared" si="430"/>
        <v>0.5</v>
      </c>
      <c r="AI665" s="15">
        <f t="shared" si="431"/>
        <v>0.85</v>
      </c>
      <c r="AJ665" s="1">
        <v>164</v>
      </c>
      <c r="AK665" s="21">
        <f t="shared" si="432"/>
        <v>0.32800000000000001</v>
      </c>
      <c r="AL665" s="1">
        <v>174</v>
      </c>
      <c r="AM665" s="21">
        <f t="shared" si="433"/>
        <v>0.34799999999999998</v>
      </c>
      <c r="AN665" s="1">
        <v>162</v>
      </c>
      <c r="AO665" s="21">
        <f t="shared" si="434"/>
        <v>0.32400000000000001</v>
      </c>
      <c r="AP665" s="21">
        <f t="shared" si="435"/>
        <v>0.48520710059171596</v>
      </c>
      <c r="AQ665" s="1">
        <v>6</v>
      </c>
      <c r="AR665" s="4">
        <v>-2.69</v>
      </c>
      <c r="AS665" s="41">
        <v>183</v>
      </c>
      <c r="AT665" s="41">
        <v>227</v>
      </c>
      <c r="AU665" s="41">
        <v>177</v>
      </c>
      <c r="AV665" s="21">
        <f t="shared" si="436"/>
        <v>0.44634146341463415</v>
      </c>
      <c r="AW665" s="26">
        <v>17.149999999999999</v>
      </c>
      <c r="AX665" s="42">
        <v>9</v>
      </c>
      <c r="AY665" s="41">
        <v>0.185</v>
      </c>
      <c r="AZ665" s="1">
        <v>11</v>
      </c>
      <c r="BA665" s="43">
        <v>-0.254</v>
      </c>
      <c r="BB665" s="16">
        <v>49.5</v>
      </c>
      <c r="BC665" s="26">
        <v>17.34</v>
      </c>
      <c r="BD665" s="43">
        <v>-1.6280000000000001</v>
      </c>
      <c r="BE665" s="43">
        <v>-2.6280000000000001</v>
      </c>
      <c r="BF665" s="16">
        <v>49.85</v>
      </c>
      <c r="BG665" s="21">
        <f t="shared" si="437"/>
        <v>7.662835249042145E-2</v>
      </c>
      <c r="BH665" s="44">
        <f t="shared" si="438"/>
        <v>0.91911764705882348</v>
      </c>
      <c r="BI665" s="42">
        <f t="shared" si="439"/>
        <v>995.74599954924497</v>
      </c>
      <c r="BJ665" s="21">
        <f t="shared" si="440"/>
        <v>-4.2540004507550661E-3</v>
      </c>
      <c r="BK665" s="26">
        <f t="shared" si="441"/>
        <v>2.2674023127503591</v>
      </c>
      <c r="BL665" s="26">
        <f t="shared" si="442"/>
        <v>2.494142544025395</v>
      </c>
      <c r="BM665" s="16">
        <f t="shared" si="443"/>
        <v>29.589600181392186</v>
      </c>
      <c r="BN665" s="16">
        <f t="shared" si="444"/>
        <v>30.836671453404886</v>
      </c>
      <c r="BO665" s="16">
        <f t="shared" si="445"/>
        <v>53.624064696545993</v>
      </c>
      <c r="BP665" s="16">
        <f t="shared" si="446"/>
        <v>57.932129090771674</v>
      </c>
      <c r="BQ665" s="16">
        <f t="shared" si="447"/>
        <v>-4.3080643942256813</v>
      </c>
      <c r="BR665" s="1">
        <v>20</v>
      </c>
      <c r="BS665" s="1">
        <v>22</v>
      </c>
      <c r="BT665" s="42">
        <v>241</v>
      </c>
      <c r="BU665" s="42">
        <v>250</v>
      </c>
      <c r="BV665" s="42">
        <v>91</v>
      </c>
      <c r="BW665" s="42">
        <v>96</v>
      </c>
      <c r="BX665" s="42">
        <v>143</v>
      </c>
      <c r="BY665" s="42">
        <v>121</v>
      </c>
      <c r="BZ665" s="1">
        <v>238</v>
      </c>
      <c r="CA665" s="1">
        <v>268</v>
      </c>
      <c r="CB665" s="21">
        <f t="shared" si="448"/>
        <v>0.47035573122529645</v>
      </c>
      <c r="CC665" s="4">
        <v>-2.31</v>
      </c>
      <c r="CD665" s="45">
        <f t="shared" si="449"/>
        <v>-1.6690348084268631</v>
      </c>
      <c r="CE665" s="26">
        <f t="shared" si="450"/>
        <v>2.4886247562447772</v>
      </c>
      <c r="CF665" s="26">
        <f t="shared" si="451"/>
        <v>2.2657628377750956</v>
      </c>
      <c r="CG665" s="26">
        <f t="shared" si="452"/>
        <v>30.30922091187669</v>
      </c>
      <c r="CH665" s="26">
        <f t="shared" si="453"/>
        <v>28.674900176432356</v>
      </c>
      <c r="CI665" s="26">
        <f t="shared" si="454"/>
        <v>54.786888290463381</v>
      </c>
      <c r="CJ665" s="26">
        <f t="shared" si="455"/>
        <v>55.678335964342104</v>
      </c>
      <c r="CK665" s="16">
        <f t="shared" si="456"/>
        <v>-3.4166167203469584</v>
      </c>
      <c r="CL665" s="42">
        <v>67</v>
      </c>
      <c r="CM665" s="42">
        <v>61</v>
      </c>
      <c r="CN665" s="42">
        <v>749</v>
      </c>
      <c r="CO665" s="42">
        <v>711</v>
      </c>
      <c r="CP665" s="42">
        <v>312</v>
      </c>
      <c r="CQ665" s="42">
        <v>306</v>
      </c>
      <c r="CR665" s="42">
        <v>421</v>
      </c>
      <c r="CS665" s="42">
        <v>347</v>
      </c>
      <c r="CT665" s="1">
        <v>10</v>
      </c>
      <c r="CU665" s="1">
        <v>3</v>
      </c>
      <c r="CV665" s="42">
        <f t="shared" si="457"/>
        <v>-7</v>
      </c>
      <c r="CW665" s="26">
        <f t="shared" si="458"/>
        <v>1.0776184631964008</v>
      </c>
      <c r="CX665" s="26">
        <f t="shared" si="459"/>
        <v>0.3232855389589202</v>
      </c>
      <c r="CY665" s="26">
        <f t="shared" si="460"/>
        <v>-0.75433292423748044</v>
      </c>
      <c r="CZ665" s="13">
        <v>19</v>
      </c>
      <c r="DA665" s="13">
        <v>23</v>
      </c>
      <c r="DB665" s="27">
        <v>19.399999999999999</v>
      </c>
      <c r="DC665" s="27">
        <v>20.87</v>
      </c>
      <c r="DD665" s="27">
        <v>19.05</v>
      </c>
      <c r="DE665" s="27">
        <v>21.39</v>
      </c>
      <c r="DF665" s="13">
        <v>224</v>
      </c>
      <c r="DG665" s="13">
        <v>227</v>
      </c>
      <c r="DH665" s="21">
        <f t="shared" si="461"/>
        <v>0.49667405764966743</v>
      </c>
      <c r="DI665" s="42">
        <v>146</v>
      </c>
      <c r="DJ665" s="42">
        <v>57</v>
      </c>
      <c r="DK665" s="13">
        <v>19</v>
      </c>
      <c r="DL665" s="13">
        <v>2</v>
      </c>
      <c r="DM665" s="13">
        <v>0.11600000000000001</v>
      </c>
      <c r="DN665" s="13">
        <v>0</v>
      </c>
      <c r="DO665" s="13">
        <v>1</v>
      </c>
      <c r="DP665" s="13">
        <v>-7.0000000000000001E-3</v>
      </c>
      <c r="DQ665" s="13">
        <v>165</v>
      </c>
      <c r="DR665" s="46">
        <v>83</v>
      </c>
      <c r="DS665" s="13">
        <v>4</v>
      </c>
      <c r="DT665" s="13">
        <v>29</v>
      </c>
      <c r="DU665" s="13">
        <v>-0.152</v>
      </c>
      <c r="DV665" s="13">
        <v>3</v>
      </c>
      <c r="DW665" s="13">
        <v>2</v>
      </c>
      <c r="DX665" s="13">
        <v>6.0000000000000001E-3</v>
      </c>
    </row>
    <row r="666" spans="1:128" ht="25.5" x14ac:dyDescent="0.2">
      <c r="A666" s="13" t="s">
        <v>2347</v>
      </c>
      <c r="B666" s="13" t="s">
        <v>2348</v>
      </c>
      <c r="C666" s="39" t="s">
        <v>3701</v>
      </c>
      <c r="D666" s="1" t="s">
        <v>446</v>
      </c>
      <c r="E666" s="13" t="s">
        <v>328</v>
      </c>
      <c r="F666" s="13">
        <v>72</v>
      </c>
      <c r="G666" s="13">
        <v>10</v>
      </c>
      <c r="H666" s="13">
        <v>6</v>
      </c>
      <c r="I666" s="40">
        <f t="shared" si="420"/>
        <v>16</v>
      </c>
      <c r="J666" s="19">
        <f t="shared" si="421"/>
        <v>0.93774420421987936</v>
      </c>
      <c r="K666" s="1">
        <v>8</v>
      </c>
      <c r="L666" s="1">
        <v>2</v>
      </c>
      <c r="M666" s="1">
        <v>4</v>
      </c>
      <c r="N666" s="1">
        <v>164</v>
      </c>
      <c r="O666" s="1">
        <v>57</v>
      </c>
      <c r="P666" s="1">
        <v>53</v>
      </c>
      <c r="Q666" s="1">
        <v>151</v>
      </c>
      <c r="R666" s="15">
        <f t="shared" si="422"/>
        <v>6.097560975609756E-2</v>
      </c>
      <c r="S666" s="15">
        <f t="shared" si="423"/>
        <v>3.6496350364963501E-2</v>
      </c>
      <c r="T666" s="16">
        <v>1023.7333333333</v>
      </c>
      <c r="U666" s="16">
        <f t="shared" si="424"/>
        <v>14.218518518518056</v>
      </c>
      <c r="V666" s="16">
        <v>979.67</v>
      </c>
      <c r="W666" s="16">
        <f t="shared" si="425"/>
        <v>13.606527777777778</v>
      </c>
      <c r="X666" s="16">
        <v>2503.0700000000002</v>
      </c>
      <c r="Y666" s="16">
        <f t="shared" si="426"/>
        <v>34.764861111111117</v>
      </c>
      <c r="Z666" s="21">
        <f t="shared" si="427"/>
        <v>0.28129289008079844</v>
      </c>
      <c r="AA666" s="20">
        <f t="shared" si="428"/>
        <v>35.777777777777779</v>
      </c>
      <c r="AB666">
        <v>28</v>
      </c>
      <c r="AC666" s="1">
        <v>110</v>
      </c>
      <c r="AD666" s="1">
        <v>124</v>
      </c>
      <c r="AE666" s="1">
        <v>8</v>
      </c>
      <c r="AF666" s="1">
        <v>31</v>
      </c>
      <c r="AG666" s="15">
        <f t="shared" si="429"/>
        <v>0.37037037037037035</v>
      </c>
      <c r="AH666" s="15">
        <f t="shared" si="430"/>
        <v>0.22222222222222221</v>
      </c>
      <c r="AI666" s="15">
        <f t="shared" si="431"/>
        <v>0.59259259259259256</v>
      </c>
      <c r="AJ666" s="1">
        <v>327</v>
      </c>
      <c r="AK666" s="21">
        <f t="shared" si="432"/>
        <v>0.32996972754793136</v>
      </c>
      <c r="AL666" s="1">
        <v>285</v>
      </c>
      <c r="AM666" s="21">
        <f t="shared" si="433"/>
        <v>0.2875882946518668</v>
      </c>
      <c r="AN666" s="1">
        <v>379</v>
      </c>
      <c r="AO666" s="21">
        <f t="shared" si="434"/>
        <v>0.38244197780020184</v>
      </c>
      <c r="AP666" s="21">
        <f t="shared" si="435"/>
        <v>0.53431372549019607</v>
      </c>
      <c r="AQ666" s="1">
        <v>10</v>
      </c>
      <c r="AR666" s="4">
        <v>6.84</v>
      </c>
      <c r="AS666" s="41">
        <v>368</v>
      </c>
      <c r="AT666" s="41">
        <v>382</v>
      </c>
      <c r="AU666" s="41">
        <v>324</v>
      </c>
      <c r="AV666" s="21">
        <f t="shared" si="436"/>
        <v>0.49066666666666664</v>
      </c>
      <c r="AW666" s="26">
        <v>17.55</v>
      </c>
      <c r="AX666" s="42">
        <v>4</v>
      </c>
      <c r="AY666" s="41">
        <v>0.66700000000000004</v>
      </c>
      <c r="AZ666" s="1">
        <v>2</v>
      </c>
      <c r="BA666" s="43">
        <v>-0.04</v>
      </c>
      <c r="BB666" s="16">
        <v>49.68</v>
      </c>
      <c r="BC666" s="26">
        <v>18.28</v>
      </c>
      <c r="BD666" s="43">
        <v>2.101</v>
      </c>
      <c r="BE666" s="43">
        <v>-1.1499999999999999</v>
      </c>
      <c r="BF666" s="16">
        <v>49.7</v>
      </c>
      <c r="BG666" s="21">
        <f t="shared" si="437"/>
        <v>5.5900621118012424E-2</v>
      </c>
      <c r="BH666" s="44">
        <f t="shared" si="438"/>
        <v>0.92200000000000004</v>
      </c>
      <c r="BI666" s="42">
        <f t="shared" si="439"/>
        <v>977.9006211180124</v>
      </c>
      <c r="BJ666" s="21">
        <f t="shared" si="440"/>
        <v>-2.2099378881987534E-2</v>
      </c>
      <c r="BK666" s="26">
        <f t="shared" si="441"/>
        <v>1.6536180550593567</v>
      </c>
      <c r="BL666" s="26">
        <f t="shared" si="442"/>
        <v>2.3885594128635153</v>
      </c>
      <c r="BM666" s="16">
        <f t="shared" si="443"/>
        <v>29.581389651617378</v>
      </c>
      <c r="BN666" s="16">
        <f t="shared" si="444"/>
        <v>30.622556575173267</v>
      </c>
      <c r="BO666" s="16">
        <f t="shared" si="445"/>
        <v>57.141690569273322</v>
      </c>
      <c r="BP666" s="16">
        <f t="shared" si="446"/>
        <v>58.182857492829214</v>
      </c>
      <c r="BQ666" s="16">
        <f t="shared" si="447"/>
        <v>-1.0411669235558918</v>
      </c>
      <c r="BR666" s="1">
        <v>27</v>
      </c>
      <c r="BS666" s="1">
        <v>39</v>
      </c>
      <c r="BT666" s="42">
        <v>456</v>
      </c>
      <c r="BU666" s="42">
        <v>461</v>
      </c>
      <c r="BV666" s="42">
        <v>200</v>
      </c>
      <c r="BW666" s="42">
        <v>207</v>
      </c>
      <c r="BX666" s="42">
        <v>243</v>
      </c>
      <c r="BY666" s="42">
        <v>250</v>
      </c>
      <c r="BZ666" s="1">
        <v>413</v>
      </c>
      <c r="CA666" s="1">
        <v>458</v>
      </c>
      <c r="CB666" s="21">
        <f t="shared" si="448"/>
        <v>0.47416762342135477</v>
      </c>
      <c r="CC666" s="4">
        <v>0.69</v>
      </c>
      <c r="CD666" s="45">
        <f t="shared" si="449"/>
        <v>-0.84469633532059696</v>
      </c>
      <c r="CE666" s="26">
        <f t="shared" si="450"/>
        <v>1.7019100544531311</v>
      </c>
      <c r="CF666" s="26">
        <f t="shared" si="451"/>
        <v>2.7086737486366732</v>
      </c>
      <c r="CG666" s="26">
        <f t="shared" si="452"/>
        <v>28.261295129580869</v>
      </c>
      <c r="CH666" s="26">
        <f t="shared" si="453"/>
        <v>32.312320470462268</v>
      </c>
      <c r="CI666" s="26">
        <f t="shared" si="454"/>
        <v>55.92332615548105</v>
      </c>
      <c r="CJ666" s="26">
        <f t="shared" si="455"/>
        <v>59.686704726595728</v>
      </c>
      <c r="CK666" s="16">
        <f t="shared" si="456"/>
        <v>2.7222116475587868</v>
      </c>
      <c r="CL666" s="42">
        <v>71</v>
      </c>
      <c r="CM666" s="42">
        <v>113</v>
      </c>
      <c r="CN666" s="42">
        <v>1108</v>
      </c>
      <c r="CO666" s="42">
        <v>1235</v>
      </c>
      <c r="CP666" s="42">
        <v>503</v>
      </c>
      <c r="CQ666" s="42">
        <v>520</v>
      </c>
      <c r="CR666" s="42">
        <v>622</v>
      </c>
      <c r="CS666" s="42">
        <v>651</v>
      </c>
      <c r="CT666" s="1">
        <v>6</v>
      </c>
      <c r="CU666" s="1">
        <v>17</v>
      </c>
      <c r="CV666" s="42">
        <f t="shared" si="457"/>
        <v>11</v>
      </c>
      <c r="CW666" s="26">
        <f t="shared" si="458"/>
        <v>0.35165407658245479</v>
      </c>
      <c r="CX666" s="26">
        <f t="shared" si="459"/>
        <v>0.99635321698362178</v>
      </c>
      <c r="CY666" s="26">
        <f t="shared" si="460"/>
        <v>0.64469914040116716</v>
      </c>
      <c r="CZ666" s="13">
        <v>32</v>
      </c>
      <c r="DA666" s="13">
        <v>37</v>
      </c>
      <c r="DB666" s="27">
        <v>28.63</v>
      </c>
      <c r="DC666" s="27">
        <v>44.74</v>
      </c>
      <c r="DD666" s="27">
        <v>34</v>
      </c>
      <c r="DE666" s="27">
        <v>39.86</v>
      </c>
      <c r="DF666" s="13">
        <v>1</v>
      </c>
      <c r="DG666" s="13">
        <v>2</v>
      </c>
      <c r="DH666" s="21">
        <f t="shared" si="461"/>
        <v>0.33333333333333331</v>
      </c>
      <c r="DI666" s="42">
        <v>1</v>
      </c>
      <c r="DJ666" s="42">
        <v>1</v>
      </c>
      <c r="DK666" s="13">
        <v>0</v>
      </c>
      <c r="DL666" s="13">
        <v>0</v>
      </c>
      <c r="DM666" s="13">
        <v>0</v>
      </c>
      <c r="DN666" s="13">
        <v>0</v>
      </c>
      <c r="DO666" s="13">
        <v>0</v>
      </c>
      <c r="DP666" s="13">
        <v>0</v>
      </c>
      <c r="DQ666" s="1"/>
      <c r="DR666" s="42"/>
      <c r="DS666" s="1"/>
      <c r="DT666" s="1"/>
      <c r="DU666" s="1"/>
      <c r="DV666" s="1"/>
      <c r="DW666" s="1"/>
      <c r="DX666" s="13"/>
    </row>
    <row r="667" spans="1:128" ht="25.5" x14ac:dyDescent="0.2">
      <c r="A667" s="13" t="s">
        <v>2350</v>
      </c>
      <c r="B667" s="13" t="s">
        <v>2351</v>
      </c>
      <c r="C667" s="39" t="s">
        <v>3702</v>
      </c>
      <c r="D667" s="1" t="s">
        <v>249</v>
      </c>
      <c r="E667" s="13" t="s">
        <v>173</v>
      </c>
      <c r="F667" s="13">
        <v>81</v>
      </c>
      <c r="G667" s="13">
        <v>7</v>
      </c>
      <c r="H667" s="13">
        <v>13</v>
      </c>
      <c r="I667" s="40">
        <f t="shared" si="420"/>
        <v>20</v>
      </c>
      <c r="J667" s="19">
        <f t="shared" si="421"/>
        <v>0.86417974938787279</v>
      </c>
      <c r="K667" s="1">
        <v>6</v>
      </c>
      <c r="L667" s="1">
        <v>7</v>
      </c>
      <c r="M667" s="1">
        <v>4</v>
      </c>
      <c r="N667" s="1">
        <v>118</v>
      </c>
      <c r="O667" s="1">
        <v>51</v>
      </c>
      <c r="P667" s="1">
        <v>85</v>
      </c>
      <c r="Q667" s="1">
        <v>76</v>
      </c>
      <c r="R667" s="15">
        <f t="shared" si="422"/>
        <v>5.9322033898305086E-2</v>
      </c>
      <c r="S667" s="15">
        <f t="shared" si="423"/>
        <v>2.7559055118110236E-2</v>
      </c>
      <c r="T667" s="16">
        <v>1388.6</v>
      </c>
      <c r="U667" s="16">
        <f t="shared" si="424"/>
        <v>17.14320987654321</v>
      </c>
      <c r="V667" s="16">
        <v>1324.26</v>
      </c>
      <c r="W667" s="16">
        <f t="shared" si="425"/>
        <v>16.34888888888889</v>
      </c>
      <c r="X667" s="16">
        <v>2474.4299999999998</v>
      </c>
      <c r="Y667" s="16">
        <f t="shared" si="426"/>
        <v>30.548518518518517</v>
      </c>
      <c r="Z667" s="21">
        <f t="shared" si="427"/>
        <v>0.34860965227486324</v>
      </c>
      <c r="AA667" s="20">
        <f t="shared" si="428"/>
        <v>103.09090909090909</v>
      </c>
      <c r="AB667">
        <v>86</v>
      </c>
      <c r="AC667" s="1">
        <v>88</v>
      </c>
      <c r="AD667" s="1">
        <v>109</v>
      </c>
      <c r="AE667" s="1">
        <v>56</v>
      </c>
      <c r="AF667" s="1">
        <v>34</v>
      </c>
      <c r="AG667" s="15">
        <f t="shared" si="429"/>
        <v>0.15909090909090909</v>
      </c>
      <c r="AH667" s="15">
        <f t="shared" si="430"/>
        <v>0.25</v>
      </c>
      <c r="AI667" s="15">
        <f t="shared" si="431"/>
        <v>0.40909090909090906</v>
      </c>
      <c r="AJ667" s="1">
        <v>368</v>
      </c>
      <c r="AK667" s="21">
        <f t="shared" si="432"/>
        <v>0.28930817610062892</v>
      </c>
      <c r="AL667" s="1">
        <v>449</v>
      </c>
      <c r="AM667" s="21">
        <f t="shared" si="433"/>
        <v>0.3529874213836478</v>
      </c>
      <c r="AN667" s="1">
        <v>455</v>
      </c>
      <c r="AO667" s="21">
        <f t="shared" si="434"/>
        <v>0.35770440251572327</v>
      </c>
      <c r="AP667" s="21">
        <f t="shared" si="435"/>
        <v>0.45042839657282741</v>
      </c>
      <c r="AQ667" s="1">
        <v>4</v>
      </c>
      <c r="AR667" s="4">
        <v>0.9</v>
      </c>
      <c r="AS667" s="41">
        <v>490</v>
      </c>
      <c r="AT667" s="41">
        <v>517</v>
      </c>
      <c r="AU667" s="41">
        <v>414</v>
      </c>
      <c r="AV667" s="21">
        <f t="shared" si="436"/>
        <v>0.48659384309831183</v>
      </c>
      <c r="AW667" s="26">
        <v>17.23</v>
      </c>
      <c r="AX667" s="42">
        <v>5</v>
      </c>
      <c r="AY667" s="41">
        <v>-4.8000000000000001E-2</v>
      </c>
      <c r="AZ667" s="1">
        <v>6</v>
      </c>
      <c r="BA667" s="43">
        <v>0.114</v>
      </c>
      <c r="BB667" s="16">
        <v>50</v>
      </c>
      <c r="BC667" s="26">
        <v>17.03</v>
      </c>
      <c r="BD667" s="43">
        <v>-0.71099999999999997</v>
      </c>
      <c r="BE667" s="43">
        <v>-7.835</v>
      </c>
      <c r="BF667" s="16">
        <v>45.86</v>
      </c>
      <c r="BG667" s="21">
        <f t="shared" si="437"/>
        <v>6.7901234567901231E-2</v>
      </c>
      <c r="BH667" s="44">
        <f t="shared" si="438"/>
        <v>0.9244755244755245</v>
      </c>
      <c r="BI667" s="42">
        <f t="shared" si="439"/>
        <v>992.37675904342575</v>
      </c>
      <c r="BJ667" s="21">
        <f t="shared" si="440"/>
        <v>-7.6232409565742676E-3</v>
      </c>
      <c r="BK667" s="26">
        <f t="shared" si="441"/>
        <v>1.9935662181142675</v>
      </c>
      <c r="BL667" s="26">
        <f t="shared" si="442"/>
        <v>2.446649449503874</v>
      </c>
      <c r="BM667" s="16">
        <f t="shared" si="443"/>
        <v>29.359793394046484</v>
      </c>
      <c r="BN667" s="16">
        <f t="shared" si="444"/>
        <v>32.395451044356847</v>
      </c>
      <c r="BO667" s="16">
        <f t="shared" si="445"/>
        <v>55.955779076616373</v>
      </c>
      <c r="BP667" s="16">
        <f t="shared" si="446"/>
        <v>60.033528159122824</v>
      </c>
      <c r="BQ667" s="16">
        <f t="shared" si="447"/>
        <v>-4.0777490825064504</v>
      </c>
      <c r="BR667" s="1">
        <v>44</v>
      </c>
      <c r="BS667" s="1">
        <v>54</v>
      </c>
      <c r="BT667" s="42">
        <v>604</v>
      </c>
      <c r="BU667" s="42">
        <v>661</v>
      </c>
      <c r="BV667" s="42">
        <v>279</v>
      </c>
      <c r="BW667" s="42">
        <v>292</v>
      </c>
      <c r="BX667" s="42">
        <v>318</v>
      </c>
      <c r="BY667" s="42">
        <v>308</v>
      </c>
      <c r="BZ667" s="1">
        <v>627</v>
      </c>
      <c r="CA667" s="1">
        <v>707</v>
      </c>
      <c r="CB667" s="21">
        <f t="shared" si="448"/>
        <v>0.47001499250374812</v>
      </c>
      <c r="CC667" s="4">
        <v>3.4</v>
      </c>
      <c r="CD667" s="45">
        <f t="shared" si="449"/>
        <v>4.9709693997456945</v>
      </c>
      <c r="CE667" s="26">
        <f t="shared" si="450"/>
        <v>2.4248008632291076</v>
      </c>
      <c r="CF667" s="26">
        <f t="shared" si="451"/>
        <v>3.0310010790363844</v>
      </c>
      <c r="CG667" s="26">
        <f t="shared" si="452"/>
        <v>28.248930056619102</v>
      </c>
      <c r="CH667" s="26">
        <f t="shared" si="453"/>
        <v>34.068452128368961</v>
      </c>
      <c r="CI667" s="26">
        <f t="shared" si="454"/>
        <v>51.187546222766457</v>
      </c>
      <c r="CJ667" s="26">
        <f t="shared" si="455"/>
        <v>62.753846340369307</v>
      </c>
      <c r="CK667" s="16">
        <f t="shared" si="456"/>
        <v>7.4885510350963997</v>
      </c>
      <c r="CL667" s="42">
        <v>100</v>
      </c>
      <c r="CM667" s="42">
        <v>125</v>
      </c>
      <c r="CN667" s="42">
        <v>1065</v>
      </c>
      <c r="CO667" s="42">
        <v>1280</v>
      </c>
      <c r="CP667" s="42">
        <v>439</v>
      </c>
      <c r="CQ667" s="42">
        <v>575</v>
      </c>
      <c r="CR667" s="42">
        <v>608</v>
      </c>
      <c r="CS667" s="42">
        <v>507</v>
      </c>
      <c r="CT667" s="1">
        <v>5</v>
      </c>
      <c r="CU667" s="1">
        <v>7</v>
      </c>
      <c r="CV667" s="42">
        <f t="shared" si="457"/>
        <v>2</v>
      </c>
      <c r="CW667" s="26">
        <f t="shared" si="458"/>
        <v>0.2160449373469682</v>
      </c>
      <c r="CX667" s="26">
        <f t="shared" si="459"/>
        <v>0.30246291228575545</v>
      </c>
      <c r="CY667" s="26">
        <f t="shared" si="460"/>
        <v>8.6417974938787279E-2</v>
      </c>
      <c r="CZ667" s="13">
        <v>50</v>
      </c>
      <c r="DA667" s="13">
        <v>56</v>
      </c>
      <c r="DB667" s="27">
        <v>45.1</v>
      </c>
      <c r="DC667" s="27">
        <v>61</v>
      </c>
      <c r="DD667" s="27">
        <v>45.1</v>
      </c>
      <c r="DE667" s="27">
        <v>53.6</v>
      </c>
      <c r="DF667" s="1"/>
      <c r="DG667" s="1"/>
      <c r="DH667" s="21" t="str">
        <f t="shared" si="461"/>
        <v xml:space="preserve"> </v>
      </c>
      <c r="DI667" s="42"/>
      <c r="DJ667" s="42"/>
      <c r="DK667" s="1"/>
      <c r="DL667" s="1"/>
      <c r="DM667" s="1"/>
      <c r="DN667" s="1"/>
      <c r="DO667" s="1"/>
      <c r="DP667" s="1"/>
      <c r="DQ667" s="1"/>
      <c r="DR667" s="42"/>
      <c r="DS667" s="1"/>
      <c r="DT667" s="1"/>
      <c r="DU667" s="1"/>
      <c r="DV667" s="1"/>
      <c r="DW667" s="1"/>
      <c r="DX667" s="13"/>
    </row>
    <row r="668" spans="1:128" ht="25.5" x14ac:dyDescent="0.2">
      <c r="A668" s="13" t="s">
        <v>861</v>
      </c>
      <c r="B668" s="13" t="s">
        <v>2353</v>
      </c>
      <c r="C668" s="39" t="s">
        <v>3703</v>
      </c>
      <c r="D668" s="1" t="s">
        <v>167</v>
      </c>
      <c r="E668" s="13" t="s">
        <v>503</v>
      </c>
      <c r="F668" s="13">
        <v>58</v>
      </c>
      <c r="G668" s="13">
        <v>1</v>
      </c>
      <c r="H668" s="13">
        <v>5</v>
      </c>
      <c r="I668" s="40">
        <f t="shared" si="420"/>
        <v>6</v>
      </c>
      <c r="J668" s="19">
        <f t="shared" si="421"/>
        <v>0.72398190045248867</v>
      </c>
      <c r="K668" s="1">
        <v>1</v>
      </c>
      <c r="L668" s="1">
        <v>3</v>
      </c>
      <c r="M668" s="1">
        <v>1</v>
      </c>
      <c r="N668" s="1">
        <v>42</v>
      </c>
      <c r="O668" s="1">
        <v>18</v>
      </c>
      <c r="P668" s="1">
        <v>13</v>
      </c>
      <c r="Q668" s="1">
        <v>36</v>
      </c>
      <c r="R668" s="15">
        <f t="shared" si="422"/>
        <v>2.3809523809523808E-2</v>
      </c>
      <c r="S668" s="15">
        <f t="shared" si="423"/>
        <v>1.3698630136986301E-2</v>
      </c>
      <c r="T668" s="16">
        <v>497.25</v>
      </c>
      <c r="U668" s="16">
        <f t="shared" si="424"/>
        <v>8.5732758620689662</v>
      </c>
      <c r="V668" s="16">
        <v>500.56</v>
      </c>
      <c r="W668" s="16">
        <f t="shared" si="425"/>
        <v>8.6303448275862067</v>
      </c>
      <c r="X668" s="16">
        <v>2254.5</v>
      </c>
      <c r="Y668" s="16">
        <f t="shared" si="426"/>
        <v>38.870689655172413</v>
      </c>
      <c r="Z668" s="21">
        <f t="shared" si="427"/>
        <v>0.18168751315760817</v>
      </c>
      <c r="AA668" s="20">
        <f t="shared" si="428"/>
        <v>53.18181818181818</v>
      </c>
      <c r="AB668">
        <v>18</v>
      </c>
      <c r="AC668" s="1">
        <v>215</v>
      </c>
      <c r="AD668" s="1">
        <v>90</v>
      </c>
      <c r="AE668" s="1">
        <v>8</v>
      </c>
      <c r="AF668" s="1">
        <v>6</v>
      </c>
      <c r="AG668" s="15">
        <f t="shared" si="429"/>
        <v>9.0909090909090912E-2</v>
      </c>
      <c r="AH668" s="15">
        <f t="shared" si="430"/>
        <v>0.36363636363636365</v>
      </c>
      <c r="AI668" s="15">
        <f t="shared" si="431"/>
        <v>0.45454545454545459</v>
      </c>
      <c r="AJ668" s="1">
        <v>118</v>
      </c>
      <c r="AK668" s="21">
        <f t="shared" si="432"/>
        <v>0.28921568627450983</v>
      </c>
      <c r="AL668" s="1">
        <v>123</v>
      </c>
      <c r="AM668" s="21">
        <f t="shared" si="433"/>
        <v>0.3014705882352941</v>
      </c>
      <c r="AN668" s="1">
        <v>167</v>
      </c>
      <c r="AO668" s="21">
        <f t="shared" si="434"/>
        <v>0.40931372549019607</v>
      </c>
      <c r="AP668" s="21">
        <f t="shared" si="435"/>
        <v>0.48962655601659749</v>
      </c>
      <c r="AQ668" s="1">
        <v>4</v>
      </c>
      <c r="AR668" s="4">
        <v>-1.48</v>
      </c>
      <c r="AS668" s="41">
        <v>203</v>
      </c>
      <c r="AT668" s="41">
        <v>173</v>
      </c>
      <c r="AU668" s="41">
        <v>132</v>
      </c>
      <c r="AV668" s="21">
        <f t="shared" si="436"/>
        <v>0.53989361702127658</v>
      </c>
      <c r="AW668" s="26">
        <v>16.77</v>
      </c>
      <c r="AX668" s="42">
        <v>14</v>
      </c>
      <c r="AY668" s="41">
        <v>-1.359</v>
      </c>
      <c r="AZ668" s="1">
        <v>14</v>
      </c>
      <c r="BA668" s="43">
        <v>-0.34300000000000003</v>
      </c>
      <c r="BB668" s="16">
        <v>49.96</v>
      </c>
      <c r="BC668" s="26">
        <v>16.62</v>
      </c>
      <c r="BD668" s="43">
        <v>-1.7549999999999999</v>
      </c>
      <c r="BE668" s="43">
        <v>-2.7210000000000001</v>
      </c>
      <c r="BF668" s="16">
        <v>48.19</v>
      </c>
      <c r="BG668" s="21">
        <f t="shared" si="437"/>
        <v>5.6410256410256411E-2</v>
      </c>
      <c r="BH668" s="44">
        <f t="shared" si="438"/>
        <v>0.91769547325102885</v>
      </c>
      <c r="BI668" s="42">
        <f t="shared" si="439"/>
        <v>974.1057296612853</v>
      </c>
      <c r="BJ668" s="21">
        <f t="shared" si="440"/>
        <v>-2.5894270338714741E-2</v>
      </c>
      <c r="BK668" s="26">
        <f t="shared" si="441"/>
        <v>1.3185232539555698</v>
      </c>
      <c r="BL668" s="26">
        <f t="shared" si="442"/>
        <v>2.3973150071919447</v>
      </c>
      <c r="BM668" s="16">
        <f t="shared" si="443"/>
        <v>23.373821320121465</v>
      </c>
      <c r="BN668" s="16">
        <f t="shared" si="444"/>
        <v>29.127377337382132</v>
      </c>
      <c r="BO668" s="16">
        <f t="shared" si="445"/>
        <v>44.590059133770183</v>
      </c>
      <c r="BP668" s="16">
        <f t="shared" si="446"/>
        <v>55.497842416493526</v>
      </c>
      <c r="BQ668" s="16">
        <f t="shared" si="447"/>
        <v>-10.907783282723344</v>
      </c>
      <c r="BR668" s="1">
        <v>11</v>
      </c>
      <c r="BS668" s="1">
        <v>20</v>
      </c>
      <c r="BT668" s="42">
        <v>184</v>
      </c>
      <c r="BU668" s="42">
        <v>223</v>
      </c>
      <c r="BV668" s="42">
        <v>77</v>
      </c>
      <c r="BW668" s="42">
        <v>94</v>
      </c>
      <c r="BX668" s="42">
        <v>126</v>
      </c>
      <c r="BY668" s="42">
        <v>100</v>
      </c>
      <c r="BZ668" s="1">
        <v>152</v>
      </c>
      <c r="CA668" s="1">
        <v>215</v>
      </c>
      <c r="CB668" s="21">
        <f t="shared" si="448"/>
        <v>0.41416893732970028</v>
      </c>
      <c r="CC668" s="4">
        <v>-9.26</v>
      </c>
      <c r="CD668" s="45">
        <f t="shared" si="449"/>
        <v>-8.3708206271216827</v>
      </c>
      <c r="CE668" s="26">
        <f t="shared" si="450"/>
        <v>2.3153692614770458</v>
      </c>
      <c r="CF668" s="26">
        <f t="shared" si="451"/>
        <v>2.3685961410512308</v>
      </c>
      <c r="CG668" s="26">
        <f t="shared" si="452"/>
        <v>30.046573519627412</v>
      </c>
      <c r="CH668" s="26">
        <f t="shared" si="453"/>
        <v>30.099800399201598</v>
      </c>
      <c r="CI668" s="26">
        <f t="shared" si="454"/>
        <v>57.245508982035929</v>
      </c>
      <c r="CJ668" s="26">
        <f t="shared" si="455"/>
        <v>56.473719228210243</v>
      </c>
      <c r="CK668" s="16">
        <f t="shared" si="456"/>
        <v>-11.67957303654903</v>
      </c>
      <c r="CL668" s="42">
        <v>87</v>
      </c>
      <c r="CM668" s="42">
        <v>89</v>
      </c>
      <c r="CN668" s="42">
        <v>1042</v>
      </c>
      <c r="CO668" s="42">
        <v>1042</v>
      </c>
      <c r="CP668" s="42">
        <v>434</v>
      </c>
      <c r="CQ668" s="42">
        <v>430</v>
      </c>
      <c r="CR668" s="42">
        <v>561</v>
      </c>
      <c r="CS668" s="42">
        <v>588</v>
      </c>
      <c r="CT668" s="1">
        <v>11</v>
      </c>
      <c r="CU668" s="1">
        <v>11</v>
      </c>
      <c r="CV668" s="42">
        <f t="shared" si="457"/>
        <v>0</v>
      </c>
      <c r="CW668" s="26">
        <f t="shared" si="458"/>
        <v>1.3273001508295625</v>
      </c>
      <c r="CX668" s="26">
        <f t="shared" si="459"/>
        <v>1.3273001508295625</v>
      </c>
      <c r="CY668" s="26">
        <f t="shared" si="460"/>
        <v>0</v>
      </c>
      <c r="CZ668" s="13">
        <v>14</v>
      </c>
      <c r="DA668" s="13">
        <v>18</v>
      </c>
      <c r="DB668" s="27">
        <v>16.350000000000001</v>
      </c>
      <c r="DC668" s="27">
        <v>15.85</v>
      </c>
      <c r="DD668" s="27">
        <v>17.010000000000002</v>
      </c>
      <c r="DE668" s="27">
        <v>17.34</v>
      </c>
      <c r="DF668" s="13">
        <v>0</v>
      </c>
      <c r="DG668" s="13">
        <v>2</v>
      </c>
      <c r="DH668" s="21">
        <f t="shared" si="461"/>
        <v>0</v>
      </c>
      <c r="DI668" s="42"/>
      <c r="DJ668" s="42"/>
      <c r="DK668" s="1"/>
      <c r="DL668" s="1"/>
      <c r="DM668" s="1"/>
      <c r="DN668" s="1"/>
      <c r="DO668" s="1"/>
      <c r="DP668" s="1"/>
      <c r="DQ668" s="1"/>
      <c r="DR668" s="42"/>
      <c r="DS668" s="1"/>
      <c r="DT668" s="1"/>
      <c r="DU668" s="1"/>
      <c r="DV668" s="1"/>
      <c r="DW668" s="1"/>
      <c r="DX668" s="13"/>
    </row>
    <row r="669" spans="1:128" ht="25.5" x14ac:dyDescent="0.2">
      <c r="A669" s="13" t="s">
        <v>2355</v>
      </c>
      <c r="B669" s="13" t="s">
        <v>2356</v>
      </c>
      <c r="C669" s="39" t="s">
        <v>3704</v>
      </c>
      <c r="D669" s="1" t="s">
        <v>358</v>
      </c>
      <c r="E669" s="13" t="s">
        <v>173</v>
      </c>
      <c r="F669" s="13">
        <v>6</v>
      </c>
      <c r="G669" s="13">
        <v>0</v>
      </c>
      <c r="H669" s="13">
        <v>0</v>
      </c>
      <c r="I669" s="40">
        <f t="shared" si="420"/>
        <v>0</v>
      </c>
      <c r="J669" s="19">
        <f t="shared" si="421"/>
        <v>0</v>
      </c>
      <c r="K669" s="1">
        <v>0</v>
      </c>
      <c r="L669" s="1">
        <v>0</v>
      </c>
      <c r="M669" s="1">
        <v>0</v>
      </c>
      <c r="N669" s="1">
        <v>3</v>
      </c>
      <c r="O669" s="1">
        <v>1</v>
      </c>
      <c r="P669" s="1">
        <v>5</v>
      </c>
      <c r="Q669" s="1">
        <v>4</v>
      </c>
      <c r="R669" s="15">
        <f t="shared" si="422"/>
        <v>0</v>
      </c>
      <c r="S669" s="15">
        <f t="shared" si="423"/>
        <v>0</v>
      </c>
      <c r="T669" s="16">
        <v>84.916666666699996</v>
      </c>
      <c r="U669" s="16">
        <f t="shared" si="424"/>
        <v>14.152777777783333</v>
      </c>
      <c r="V669" s="16">
        <v>82.86</v>
      </c>
      <c r="W669" s="16">
        <f t="shared" si="425"/>
        <v>13.81</v>
      </c>
      <c r="X669" s="16">
        <v>201.72</v>
      </c>
      <c r="Y669" s="16">
        <f t="shared" si="426"/>
        <v>33.619999999999997</v>
      </c>
      <c r="Z669" s="21">
        <f t="shared" si="427"/>
        <v>0.29116592873708624</v>
      </c>
      <c r="AA669" s="20">
        <f t="shared" si="428"/>
        <v>0</v>
      </c>
      <c r="AB669">
        <v>7</v>
      </c>
      <c r="AC669" s="1">
        <v>24</v>
      </c>
      <c r="AD669" s="1">
        <v>13</v>
      </c>
      <c r="AE669" s="1">
        <v>3</v>
      </c>
      <c r="AF669" s="1">
        <v>0</v>
      </c>
      <c r="AG669" s="15">
        <f t="shared" si="429"/>
        <v>0</v>
      </c>
      <c r="AH669" s="15">
        <f t="shared" si="430"/>
        <v>0</v>
      </c>
      <c r="AI669" s="15">
        <f t="shared" si="431"/>
        <v>0</v>
      </c>
      <c r="AJ669" s="1">
        <v>34</v>
      </c>
      <c r="AK669" s="21">
        <f t="shared" si="432"/>
        <v>0.41975308641975306</v>
      </c>
      <c r="AL669" s="1">
        <v>11</v>
      </c>
      <c r="AM669" s="21">
        <f t="shared" si="433"/>
        <v>0.13580246913580246</v>
      </c>
      <c r="AN669" s="1">
        <v>36</v>
      </c>
      <c r="AO669" s="21">
        <f t="shared" si="434"/>
        <v>0.44444444444444442</v>
      </c>
      <c r="AP669" s="21">
        <f t="shared" si="435"/>
        <v>0.75555555555555554</v>
      </c>
      <c r="AQ669" s="1">
        <v>7</v>
      </c>
      <c r="AR669" s="4">
        <v>20</v>
      </c>
      <c r="AS669" s="41">
        <v>33</v>
      </c>
      <c r="AT669" s="41">
        <v>31</v>
      </c>
      <c r="AU669" s="41">
        <v>20</v>
      </c>
      <c r="AV669" s="21">
        <f t="shared" si="436"/>
        <v>0.515625</v>
      </c>
      <c r="AW669" s="26">
        <v>17.059999999999999</v>
      </c>
      <c r="AX669" s="42">
        <v>4</v>
      </c>
      <c r="AY669" s="41">
        <v>-0.19</v>
      </c>
      <c r="AZ669" s="1">
        <v>3</v>
      </c>
      <c r="BA669" s="43">
        <v>-0.50600000000000001</v>
      </c>
      <c r="BB669" s="16">
        <v>49.6</v>
      </c>
      <c r="BC669" s="26">
        <v>15.69</v>
      </c>
      <c r="BD669" s="43">
        <v>-0.28300000000000003</v>
      </c>
      <c r="BE669" s="43">
        <v>5.3810000000000002</v>
      </c>
      <c r="BF669" s="16">
        <v>51.39</v>
      </c>
      <c r="BG669" s="21">
        <f t="shared" si="437"/>
        <v>0</v>
      </c>
      <c r="BH669" s="44">
        <f t="shared" si="438"/>
        <v>0.87804878048780488</v>
      </c>
      <c r="BI669" s="42">
        <f t="shared" si="439"/>
        <v>878.04878048780483</v>
      </c>
      <c r="BJ669" s="21">
        <f t="shared" si="440"/>
        <v>-0.12195121951219512</v>
      </c>
      <c r="BK669" s="26">
        <f t="shared" si="441"/>
        <v>0</v>
      </c>
      <c r="BL669" s="26">
        <f t="shared" si="442"/>
        <v>3.6205648081100654</v>
      </c>
      <c r="BM669" s="16">
        <f t="shared" si="443"/>
        <v>26.792179580014484</v>
      </c>
      <c r="BN669" s="16">
        <f t="shared" si="444"/>
        <v>29.688631426502536</v>
      </c>
      <c r="BO669" s="16">
        <f t="shared" si="445"/>
        <v>52.860246198406955</v>
      </c>
      <c r="BP669" s="16">
        <f t="shared" si="446"/>
        <v>53.584359160028967</v>
      </c>
      <c r="BQ669" s="16">
        <f t="shared" si="447"/>
        <v>-0.72411296162201211</v>
      </c>
      <c r="BR669" s="1">
        <v>0</v>
      </c>
      <c r="BS669" s="1">
        <v>5</v>
      </c>
      <c r="BT669" s="42">
        <v>37</v>
      </c>
      <c r="BU669" s="42">
        <v>36</v>
      </c>
      <c r="BV669" s="42">
        <v>12</v>
      </c>
      <c r="BW669" s="42">
        <v>17</v>
      </c>
      <c r="BX669" s="42">
        <v>16</v>
      </c>
      <c r="BY669" s="42">
        <v>24</v>
      </c>
      <c r="BZ669" s="1">
        <v>37</v>
      </c>
      <c r="CA669" s="1">
        <v>36</v>
      </c>
      <c r="CB669" s="21">
        <f t="shared" si="448"/>
        <v>0.50684931506849318</v>
      </c>
      <c r="CC669" s="4">
        <v>-11.88</v>
      </c>
      <c r="CD669" s="45">
        <f t="shared" si="449"/>
        <v>-12.834446294955345</v>
      </c>
      <c r="CE669" s="26">
        <f t="shared" si="450"/>
        <v>3.2718619869125525</v>
      </c>
      <c r="CF669" s="26">
        <f t="shared" si="451"/>
        <v>2.0820939916716243</v>
      </c>
      <c r="CG669" s="26">
        <f t="shared" si="452"/>
        <v>31.528851873884598</v>
      </c>
      <c r="CH669" s="26">
        <f t="shared" si="453"/>
        <v>22.308149910767405</v>
      </c>
      <c r="CI669" s="26">
        <f t="shared" si="454"/>
        <v>67.221891731112436</v>
      </c>
      <c r="CJ669" s="26">
        <f t="shared" si="455"/>
        <v>47.590719809637129</v>
      </c>
      <c r="CK669" s="16">
        <f t="shared" si="456"/>
        <v>-20.355284883097319</v>
      </c>
      <c r="CL669" s="42">
        <v>11</v>
      </c>
      <c r="CM669" s="42">
        <v>7</v>
      </c>
      <c r="CN669" s="42">
        <v>95</v>
      </c>
      <c r="CO669" s="42">
        <v>68</v>
      </c>
      <c r="CP669" s="42">
        <v>53</v>
      </c>
      <c r="CQ669" s="42">
        <v>40</v>
      </c>
      <c r="CR669" s="42">
        <v>45</v>
      </c>
      <c r="CS669" s="42">
        <v>67</v>
      </c>
      <c r="CT669" s="1">
        <v>1</v>
      </c>
      <c r="CU669" s="1">
        <v>0</v>
      </c>
      <c r="CV669" s="42">
        <f t="shared" si="457"/>
        <v>-1</v>
      </c>
      <c r="CW669" s="26">
        <f t="shared" si="458"/>
        <v>0.7065750736012929</v>
      </c>
      <c r="CX669" s="26">
        <f t="shared" si="459"/>
        <v>0</v>
      </c>
      <c r="CY669" s="26">
        <f t="shared" si="460"/>
        <v>-0.7065750736012929</v>
      </c>
      <c r="CZ669" s="13">
        <v>3</v>
      </c>
      <c r="DA669" s="13">
        <v>4</v>
      </c>
      <c r="DB669" s="27">
        <v>2.72</v>
      </c>
      <c r="DC669" s="27">
        <v>3.25</v>
      </c>
      <c r="DD669" s="27">
        <v>3.13</v>
      </c>
      <c r="DE669" s="27">
        <v>2.96</v>
      </c>
      <c r="DF669" s="1"/>
      <c r="DG669" s="1"/>
      <c r="DH669" s="21" t="str">
        <f t="shared" si="461"/>
        <v xml:space="preserve"> </v>
      </c>
      <c r="DI669" s="42"/>
      <c r="DJ669" s="42"/>
      <c r="DK669" s="1"/>
      <c r="DL669" s="1"/>
      <c r="DM669" s="1"/>
      <c r="DN669" s="1"/>
      <c r="DO669" s="1"/>
      <c r="DP669" s="1"/>
      <c r="DQ669" s="1"/>
      <c r="DR669" s="42"/>
      <c r="DS669" s="1"/>
      <c r="DT669" s="1"/>
      <c r="DU669" s="1"/>
      <c r="DV669" s="1"/>
      <c r="DW669" s="1"/>
      <c r="DX669" s="13"/>
    </row>
    <row r="670" spans="1:128" ht="25.5" x14ac:dyDescent="0.2">
      <c r="A670" s="13" t="s">
        <v>2355</v>
      </c>
      <c r="B670" s="13" t="s">
        <v>2358</v>
      </c>
      <c r="C670" s="39" t="s">
        <v>3705</v>
      </c>
      <c r="D670" s="1" t="s">
        <v>238</v>
      </c>
      <c r="E670" s="13" t="s">
        <v>173</v>
      </c>
      <c r="F670" s="13">
        <v>78</v>
      </c>
      <c r="G670" s="13">
        <v>4</v>
      </c>
      <c r="H670" s="13">
        <v>7</v>
      </c>
      <c r="I670" s="40">
        <f t="shared" si="420"/>
        <v>11</v>
      </c>
      <c r="J670" s="19">
        <f t="shared" si="421"/>
        <v>0.48902774861996645</v>
      </c>
      <c r="K670" s="1">
        <v>2</v>
      </c>
      <c r="L670" s="1">
        <v>2</v>
      </c>
      <c r="M670" s="1">
        <v>4</v>
      </c>
      <c r="N670" s="1">
        <v>88</v>
      </c>
      <c r="O670" s="1">
        <v>29</v>
      </c>
      <c r="P670" s="1">
        <v>37</v>
      </c>
      <c r="Q670" s="1">
        <v>39</v>
      </c>
      <c r="R670" s="15">
        <f t="shared" si="422"/>
        <v>4.5454545454545456E-2</v>
      </c>
      <c r="S670" s="15">
        <f t="shared" si="423"/>
        <v>2.5974025974025976E-2</v>
      </c>
      <c r="T670" s="16">
        <v>1349.6166666667</v>
      </c>
      <c r="U670" s="16">
        <f t="shared" si="424"/>
        <v>17.302777777778203</v>
      </c>
      <c r="V670" s="16">
        <v>1263.19</v>
      </c>
      <c r="W670" s="16">
        <f t="shared" si="425"/>
        <v>16.194743589743592</v>
      </c>
      <c r="X670" s="16">
        <v>2541.4499999999998</v>
      </c>
      <c r="Y670" s="16">
        <f t="shared" si="426"/>
        <v>32.582692307692305</v>
      </c>
      <c r="Z670" s="21">
        <f t="shared" si="427"/>
        <v>0.33201301568610964</v>
      </c>
      <c r="AA670" s="20">
        <f t="shared" si="428"/>
        <v>38.074074074074076</v>
      </c>
      <c r="AB670">
        <v>117</v>
      </c>
      <c r="AC670" s="1">
        <v>106</v>
      </c>
      <c r="AD670" s="1">
        <v>160</v>
      </c>
      <c r="AE670" s="1">
        <v>29</v>
      </c>
      <c r="AF670" s="1">
        <v>9</v>
      </c>
      <c r="AG670" s="15">
        <f t="shared" si="429"/>
        <v>0.14814814814814814</v>
      </c>
      <c r="AH670" s="15">
        <f t="shared" si="430"/>
        <v>0.22222222222222221</v>
      </c>
      <c r="AI670" s="15">
        <f t="shared" si="431"/>
        <v>0.37037037037037035</v>
      </c>
      <c r="AJ670" s="1">
        <v>288</v>
      </c>
      <c r="AK670" s="21">
        <f t="shared" si="432"/>
        <v>0.26063348416289595</v>
      </c>
      <c r="AL670" s="1">
        <v>461</v>
      </c>
      <c r="AM670" s="21">
        <f t="shared" si="433"/>
        <v>0.41719457013574662</v>
      </c>
      <c r="AN670" s="1">
        <v>356</v>
      </c>
      <c r="AO670" s="21">
        <f t="shared" si="434"/>
        <v>0.32217194570135749</v>
      </c>
      <c r="AP670" s="21">
        <f t="shared" si="435"/>
        <v>0.38451268357810414</v>
      </c>
      <c r="AQ670" s="1">
        <v>2</v>
      </c>
      <c r="AR670" s="4">
        <v>-2.95</v>
      </c>
      <c r="AS670" s="41">
        <v>426</v>
      </c>
      <c r="AT670" s="41">
        <v>507</v>
      </c>
      <c r="AU670" s="41">
        <v>348</v>
      </c>
      <c r="AV670" s="21">
        <f t="shared" si="436"/>
        <v>0.45659163987138263</v>
      </c>
      <c r="AW670" s="26">
        <v>17.239999999999998</v>
      </c>
      <c r="AX670" s="42">
        <v>4</v>
      </c>
      <c r="AY670" s="41">
        <v>0.32</v>
      </c>
      <c r="AZ670" s="1">
        <v>4</v>
      </c>
      <c r="BA670" s="43">
        <v>1.3260000000000001</v>
      </c>
      <c r="BB670" s="16">
        <v>50.29</v>
      </c>
      <c r="BC670" s="26">
        <v>16.52</v>
      </c>
      <c r="BD670" s="43">
        <v>1.054</v>
      </c>
      <c r="BE670" s="43">
        <v>-25.103000000000002</v>
      </c>
      <c r="BF670" s="16">
        <v>40.67</v>
      </c>
      <c r="BG670" s="21">
        <f t="shared" si="437"/>
        <v>5.2529182879377433E-2</v>
      </c>
      <c r="BH670" s="44">
        <f t="shared" si="438"/>
        <v>0.93068035943517335</v>
      </c>
      <c r="BI670" s="42">
        <f t="shared" si="439"/>
        <v>983.20954231455084</v>
      </c>
      <c r="BJ670" s="21">
        <f t="shared" si="440"/>
        <v>-1.6790457685449213E-2</v>
      </c>
      <c r="BK670" s="26">
        <f t="shared" si="441"/>
        <v>1.2824674039534827</v>
      </c>
      <c r="BL670" s="26">
        <f t="shared" si="442"/>
        <v>2.5649348079069654</v>
      </c>
      <c r="BM670" s="16">
        <f t="shared" si="443"/>
        <v>24.414379467855191</v>
      </c>
      <c r="BN670" s="16">
        <f t="shared" si="444"/>
        <v>37.001559543694924</v>
      </c>
      <c r="BO670" s="16">
        <f t="shared" si="445"/>
        <v>41.418947268423587</v>
      </c>
      <c r="BP670" s="16">
        <f t="shared" si="446"/>
        <v>70.868198766614682</v>
      </c>
      <c r="BQ670" s="16">
        <f t="shared" si="447"/>
        <v>-29.449251498191096</v>
      </c>
      <c r="BR670" s="1">
        <v>27</v>
      </c>
      <c r="BS670" s="1">
        <v>54</v>
      </c>
      <c r="BT670" s="42">
        <v>487</v>
      </c>
      <c r="BU670" s="42">
        <v>725</v>
      </c>
      <c r="BV670" s="42">
        <v>163</v>
      </c>
      <c r="BW670" s="42">
        <v>310</v>
      </c>
      <c r="BX670" s="42">
        <v>403</v>
      </c>
      <c r="BY670" s="42">
        <v>195</v>
      </c>
      <c r="BZ670" s="1">
        <v>438</v>
      </c>
      <c r="CA670" s="1">
        <v>735</v>
      </c>
      <c r="CB670" s="21">
        <f t="shared" si="448"/>
        <v>0.37340153452685421</v>
      </c>
      <c r="CC670" s="4">
        <v>-1.01</v>
      </c>
      <c r="CD670" s="45">
        <f t="shared" si="449"/>
        <v>-0.33855590406558989</v>
      </c>
      <c r="CE670" s="26">
        <f t="shared" si="450"/>
        <v>1.817859883137579</v>
      </c>
      <c r="CF670" s="26">
        <f t="shared" si="451"/>
        <v>2.7622026795726851</v>
      </c>
      <c r="CG670" s="26">
        <f t="shared" si="452"/>
        <v>23.160007082570974</v>
      </c>
      <c r="CH670" s="26">
        <f t="shared" si="453"/>
        <v>34.492120639792248</v>
      </c>
      <c r="CI670" s="26">
        <f t="shared" si="454"/>
        <v>41.173345924570626</v>
      </c>
      <c r="CJ670" s="26">
        <f t="shared" si="455"/>
        <v>67.614944224753586</v>
      </c>
      <c r="CK670" s="16">
        <f t="shared" si="456"/>
        <v>-3.0076531980081356</v>
      </c>
      <c r="CL670" s="42">
        <v>77</v>
      </c>
      <c r="CM670" s="42">
        <v>117</v>
      </c>
      <c r="CN670" s="42">
        <v>904</v>
      </c>
      <c r="CO670" s="42">
        <v>1344</v>
      </c>
      <c r="CP670" s="42">
        <v>328</v>
      </c>
      <c r="CQ670" s="42">
        <v>597</v>
      </c>
      <c r="CR670" s="42">
        <v>806</v>
      </c>
      <c r="CS670" s="42">
        <v>435</v>
      </c>
      <c r="CT670" s="1">
        <v>6</v>
      </c>
      <c r="CU670" s="1">
        <v>6</v>
      </c>
      <c r="CV670" s="42">
        <f t="shared" si="457"/>
        <v>0</v>
      </c>
      <c r="CW670" s="26">
        <f t="shared" si="458"/>
        <v>0.26674240833816354</v>
      </c>
      <c r="CX670" s="26">
        <f t="shared" si="459"/>
        <v>0.26674240833816354</v>
      </c>
      <c r="CY670" s="26">
        <f t="shared" si="460"/>
        <v>0</v>
      </c>
      <c r="CZ670" s="13">
        <v>39</v>
      </c>
      <c r="DA670" s="13">
        <v>60</v>
      </c>
      <c r="DB670" s="27">
        <v>40.64</v>
      </c>
      <c r="DC670" s="27">
        <v>56.51</v>
      </c>
      <c r="DD670" s="27">
        <v>38.729999999999997</v>
      </c>
      <c r="DE670" s="27">
        <v>55.87</v>
      </c>
      <c r="DF670" s="1"/>
      <c r="DG670" s="1"/>
      <c r="DH670" s="21" t="str">
        <f t="shared" si="461"/>
        <v xml:space="preserve"> </v>
      </c>
      <c r="DI670" s="42"/>
      <c r="DJ670" s="42"/>
      <c r="DK670" s="1"/>
      <c r="DL670" s="1"/>
      <c r="DM670" s="1"/>
      <c r="DN670" s="1"/>
      <c r="DO670" s="1"/>
      <c r="DP670" s="1"/>
      <c r="DQ670" s="13">
        <v>1</v>
      </c>
      <c r="DR670" s="46">
        <v>1</v>
      </c>
      <c r="DS670" s="13">
        <v>0</v>
      </c>
      <c r="DT670" s="13">
        <v>0</v>
      </c>
      <c r="DU670" s="13">
        <v>0</v>
      </c>
      <c r="DV670" s="13">
        <v>0</v>
      </c>
      <c r="DW670" s="13">
        <v>0</v>
      </c>
      <c r="DX670" s="13">
        <v>0</v>
      </c>
    </row>
    <row r="671" spans="1:128" ht="25.5" x14ac:dyDescent="0.2">
      <c r="A671" s="13" t="s">
        <v>356</v>
      </c>
      <c r="B671" s="13" t="s">
        <v>2361</v>
      </c>
      <c r="C671" s="39" t="s">
        <v>3706</v>
      </c>
      <c r="D671" s="13" t="s">
        <v>363</v>
      </c>
      <c r="E671" s="13" t="s">
        <v>154</v>
      </c>
      <c r="F671" s="13">
        <v>31</v>
      </c>
      <c r="G671" s="13">
        <v>6</v>
      </c>
      <c r="H671" s="13">
        <v>2</v>
      </c>
      <c r="I671" s="40">
        <f t="shared" si="420"/>
        <v>8</v>
      </c>
      <c r="J671" s="19">
        <f t="shared" si="421"/>
        <v>1.3247470101197172</v>
      </c>
      <c r="K671" s="1">
        <v>6</v>
      </c>
      <c r="L671" s="1">
        <v>1</v>
      </c>
      <c r="M671" s="1">
        <v>1</v>
      </c>
      <c r="N671" s="1">
        <v>60</v>
      </c>
      <c r="O671" s="1">
        <v>26</v>
      </c>
      <c r="P671" s="1">
        <v>27</v>
      </c>
      <c r="Q671" s="1">
        <v>64</v>
      </c>
      <c r="R671" s="15">
        <f t="shared" si="422"/>
        <v>0.1</v>
      </c>
      <c r="S671" s="15">
        <f t="shared" si="423"/>
        <v>5.3097345132743362E-2</v>
      </c>
      <c r="T671" s="16">
        <v>362.3333333333</v>
      </c>
      <c r="U671" s="16">
        <f t="shared" si="424"/>
        <v>11.688172043009677</v>
      </c>
      <c r="V671" s="16">
        <v>351.34</v>
      </c>
      <c r="W671" s="16">
        <f t="shared" si="425"/>
        <v>11.333548387096773</v>
      </c>
      <c r="X671" s="16">
        <v>1121.8800000000001</v>
      </c>
      <c r="Y671" s="16">
        <f t="shared" si="426"/>
        <v>36.189677419354844</v>
      </c>
      <c r="Z671" s="21">
        <f t="shared" si="427"/>
        <v>0.23848440830290107</v>
      </c>
      <c r="AA671" s="20">
        <f t="shared" si="428"/>
        <v>13.923076923076923</v>
      </c>
      <c r="AB671">
        <v>5</v>
      </c>
      <c r="AC671" s="1">
        <v>88</v>
      </c>
      <c r="AD671" s="1">
        <v>36</v>
      </c>
      <c r="AE671" s="1">
        <v>10</v>
      </c>
      <c r="AF671" s="1">
        <v>7</v>
      </c>
      <c r="AG671" s="15">
        <f t="shared" si="429"/>
        <v>0.46153846153846156</v>
      </c>
      <c r="AH671" s="15">
        <f t="shared" si="430"/>
        <v>0.15384615384615385</v>
      </c>
      <c r="AI671" s="15">
        <f t="shared" si="431"/>
        <v>0.61538461538461542</v>
      </c>
      <c r="AJ671" s="1">
        <v>113</v>
      </c>
      <c r="AK671" s="21">
        <f t="shared" si="432"/>
        <v>0.32848837209302323</v>
      </c>
      <c r="AL671" s="1">
        <v>92</v>
      </c>
      <c r="AM671" s="21">
        <f t="shared" si="433"/>
        <v>0.26744186046511625</v>
      </c>
      <c r="AN671" s="1">
        <v>139</v>
      </c>
      <c r="AO671" s="21">
        <f t="shared" si="434"/>
        <v>0.40406976744186046</v>
      </c>
      <c r="AP671" s="21">
        <f t="shared" si="435"/>
        <v>0.551219512195122</v>
      </c>
      <c r="AQ671" s="1">
        <v>11</v>
      </c>
      <c r="AR671" s="4">
        <v>5.05</v>
      </c>
      <c r="AS671" s="41">
        <v>140</v>
      </c>
      <c r="AT671" s="41">
        <v>141</v>
      </c>
      <c r="AU671" s="41">
        <v>109</v>
      </c>
      <c r="AV671" s="21">
        <f t="shared" si="436"/>
        <v>0.49822064056939502</v>
      </c>
      <c r="AW671" s="26">
        <v>17.22</v>
      </c>
      <c r="AX671" s="42">
        <v>10</v>
      </c>
      <c r="AY671" s="41">
        <v>0.41</v>
      </c>
      <c r="AZ671" s="1">
        <v>8</v>
      </c>
      <c r="BA671" s="43">
        <v>-0.69</v>
      </c>
      <c r="BB671" s="16">
        <v>49.74</v>
      </c>
      <c r="BC671" s="26">
        <v>17.28</v>
      </c>
      <c r="BD671" s="43">
        <v>-0.24</v>
      </c>
      <c r="BE671" s="43">
        <v>4.7789999999999999</v>
      </c>
      <c r="BF671" s="16">
        <v>51.73</v>
      </c>
      <c r="BG671" s="21">
        <f t="shared" si="437"/>
        <v>7.18232044198895E-2</v>
      </c>
      <c r="BH671" s="44">
        <f t="shared" si="438"/>
        <v>0.9337349397590361</v>
      </c>
      <c r="BI671" s="42">
        <f t="shared" si="439"/>
        <v>1005.5581441789257</v>
      </c>
      <c r="BJ671" s="21">
        <f t="shared" si="440"/>
        <v>5.5581441789255975E-3</v>
      </c>
      <c r="BK671" s="26">
        <f t="shared" si="441"/>
        <v>2.2200717253942051</v>
      </c>
      <c r="BL671" s="26">
        <f t="shared" si="442"/>
        <v>1.8785222291797119</v>
      </c>
      <c r="BM671" s="16">
        <f t="shared" si="443"/>
        <v>30.910229407411627</v>
      </c>
      <c r="BN671" s="16">
        <f t="shared" si="444"/>
        <v>28.348608185802927</v>
      </c>
      <c r="BO671" s="16">
        <f t="shared" si="445"/>
        <v>62.332783059144987</v>
      </c>
      <c r="BP671" s="16">
        <f t="shared" si="446"/>
        <v>49.524676951101505</v>
      </c>
      <c r="BQ671" s="16">
        <f t="shared" si="447"/>
        <v>12.808106108043482</v>
      </c>
      <c r="BR671" s="1">
        <v>13</v>
      </c>
      <c r="BS671" s="1">
        <v>11</v>
      </c>
      <c r="BT671" s="42">
        <v>168</v>
      </c>
      <c r="BU671" s="42">
        <v>155</v>
      </c>
      <c r="BV671" s="42">
        <v>79</v>
      </c>
      <c r="BW671" s="42">
        <v>61</v>
      </c>
      <c r="BX671" s="42">
        <v>63</v>
      </c>
      <c r="BY671" s="42">
        <v>105</v>
      </c>
      <c r="BZ671" s="1">
        <v>193</v>
      </c>
      <c r="CA671" s="1">
        <v>143</v>
      </c>
      <c r="CB671" s="21">
        <f t="shared" si="448"/>
        <v>0.57440476190476186</v>
      </c>
      <c r="CC671" s="4">
        <v>1.49</v>
      </c>
      <c r="CD671" s="45">
        <f t="shared" si="449"/>
        <v>6.019837815360555</v>
      </c>
      <c r="CE671" s="26">
        <f t="shared" si="450"/>
        <v>3.1554176917317358</v>
      </c>
      <c r="CF671" s="26">
        <f t="shared" si="451"/>
        <v>3.2088993475237988</v>
      </c>
      <c r="CG671" s="26">
        <f t="shared" si="452"/>
        <v>31.982030163653864</v>
      </c>
      <c r="CH671" s="26">
        <f t="shared" si="453"/>
        <v>29.200984062466571</v>
      </c>
      <c r="CI671" s="26">
        <f t="shared" si="454"/>
        <v>66.638143116910896</v>
      </c>
      <c r="CJ671" s="26">
        <f t="shared" si="455"/>
        <v>56.637073483795049</v>
      </c>
      <c r="CK671" s="16">
        <f t="shared" si="456"/>
        <v>2.8070364749276351</v>
      </c>
      <c r="CL671" s="42">
        <v>59</v>
      </c>
      <c r="CM671" s="42">
        <v>60</v>
      </c>
      <c r="CN671" s="42">
        <v>539</v>
      </c>
      <c r="CO671" s="42">
        <v>486</v>
      </c>
      <c r="CP671" s="42">
        <v>289</v>
      </c>
      <c r="CQ671" s="42">
        <v>224</v>
      </c>
      <c r="CR671" s="42">
        <v>289</v>
      </c>
      <c r="CS671" s="42">
        <v>359</v>
      </c>
      <c r="CT671" s="1">
        <v>3</v>
      </c>
      <c r="CU671" s="1">
        <v>6</v>
      </c>
      <c r="CV671" s="42">
        <f t="shared" si="457"/>
        <v>3</v>
      </c>
      <c r="CW671" s="26">
        <f t="shared" si="458"/>
        <v>0.49678012879489386</v>
      </c>
      <c r="CX671" s="26">
        <f t="shared" si="459"/>
        <v>0.99356025758978772</v>
      </c>
      <c r="CY671" s="26">
        <f t="shared" si="460"/>
        <v>0.49678012879489386</v>
      </c>
      <c r="CZ671" s="13">
        <v>16</v>
      </c>
      <c r="DA671" s="13">
        <v>11</v>
      </c>
      <c r="DB671" s="27">
        <v>14.88</v>
      </c>
      <c r="DC671" s="27">
        <v>16.059999999999999</v>
      </c>
      <c r="DD671" s="27">
        <v>14.47</v>
      </c>
      <c r="DE671" s="27">
        <v>14</v>
      </c>
      <c r="DF671" s="13">
        <v>1</v>
      </c>
      <c r="DG671" s="13">
        <v>3</v>
      </c>
      <c r="DH671" s="21">
        <f t="shared" si="461"/>
        <v>0.25</v>
      </c>
      <c r="DI671" s="42">
        <v>2</v>
      </c>
      <c r="DJ671" s="42">
        <v>0</v>
      </c>
      <c r="DK671" s="13">
        <v>0</v>
      </c>
      <c r="DL671" s="13">
        <v>0</v>
      </c>
      <c r="DM671" s="13">
        <v>0</v>
      </c>
      <c r="DN671" s="13">
        <v>0</v>
      </c>
      <c r="DO671" s="13">
        <v>0</v>
      </c>
      <c r="DP671" s="13">
        <v>0</v>
      </c>
      <c r="DQ671" s="1"/>
      <c r="DR671" s="42"/>
      <c r="DS671" s="1"/>
      <c r="DT671" s="1"/>
      <c r="DU671" s="1"/>
      <c r="DV671" s="1"/>
      <c r="DW671" s="1"/>
      <c r="DX671" s="13"/>
    </row>
    <row r="672" spans="1:128" ht="25.5" x14ac:dyDescent="0.2">
      <c r="A672" s="13" t="s">
        <v>2364</v>
      </c>
      <c r="B672" s="13" t="s">
        <v>2365</v>
      </c>
      <c r="C672" s="39" t="s">
        <v>3707</v>
      </c>
      <c r="D672" s="1" t="s">
        <v>334</v>
      </c>
      <c r="E672" s="13" t="s">
        <v>173</v>
      </c>
      <c r="F672" s="13">
        <v>12</v>
      </c>
      <c r="G672" s="13">
        <v>0</v>
      </c>
      <c r="H672" s="13">
        <v>1</v>
      </c>
      <c r="I672" s="40">
        <f t="shared" si="420"/>
        <v>1</v>
      </c>
      <c r="J672" s="19">
        <f t="shared" si="421"/>
        <v>0.38071065989847713</v>
      </c>
      <c r="K672" s="1">
        <v>0</v>
      </c>
      <c r="L672" s="1">
        <v>0</v>
      </c>
      <c r="M672" s="1">
        <v>1</v>
      </c>
      <c r="N672" s="1">
        <v>8</v>
      </c>
      <c r="O672" s="1">
        <v>4</v>
      </c>
      <c r="P672" s="1">
        <v>4</v>
      </c>
      <c r="Q672" s="1">
        <v>5</v>
      </c>
      <c r="R672" s="15">
        <f t="shared" si="422"/>
        <v>0</v>
      </c>
      <c r="S672" s="15">
        <f t="shared" si="423"/>
        <v>0</v>
      </c>
      <c r="T672" s="16">
        <v>157.6</v>
      </c>
      <c r="U672" s="16">
        <f t="shared" si="424"/>
        <v>13.133333333333333</v>
      </c>
      <c r="V672" s="16">
        <v>153.01</v>
      </c>
      <c r="W672" s="16">
        <f t="shared" si="425"/>
        <v>12.750833333333333</v>
      </c>
      <c r="X672" s="16">
        <v>411.27</v>
      </c>
      <c r="Y672" s="16">
        <f t="shared" si="426"/>
        <v>34.272500000000001</v>
      </c>
      <c r="Z672" s="21">
        <f t="shared" si="427"/>
        <v>0.27115970794640959</v>
      </c>
      <c r="AA672" s="20">
        <f t="shared" si="428"/>
        <v>0</v>
      </c>
      <c r="AB672">
        <v>10</v>
      </c>
      <c r="AC672" s="1">
        <v>15</v>
      </c>
      <c r="AD672" s="1">
        <v>22</v>
      </c>
      <c r="AE672" s="1">
        <v>6</v>
      </c>
      <c r="AF672" s="1">
        <v>2</v>
      </c>
      <c r="AG672" s="15">
        <f t="shared" si="429"/>
        <v>0</v>
      </c>
      <c r="AH672" s="15">
        <f t="shared" si="430"/>
        <v>0.14285714285714285</v>
      </c>
      <c r="AI672" s="15">
        <f t="shared" si="431"/>
        <v>0.14285714285714285</v>
      </c>
      <c r="AJ672" s="1">
        <v>54</v>
      </c>
      <c r="AK672" s="21">
        <f t="shared" si="432"/>
        <v>0.36</v>
      </c>
      <c r="AL672" s="1">
        <v>44</v>
      </c>
      <c r="AM672" s="21">
        <f t="shared" si="433"/>
        <v>0.29333333333333333</v>
      </c>
      <c r="AN672" s="1">
        <v>52</v>
      </c>
      <c r="AO672" s="21">
        <f t="shared" si="434"/>
        <v>0.34666666666666668</v>
      </c>
      <c r="AP672" s="21">
        <f t="shared" si="435"/>
        <v>0.55102040816326525</v>
      </c>
      <c r="AQ672" s="1">
        <v>8</v>
      </c>
      <c r="AR672" s="4">
        <v>11.33</v>
      </c>
      <c r="AS672" s="41">
        <v>53</v>
      </c>
      <c r="AT672" s="41">
        <v>67</v>
      </c>
      <c r="AU672" s="41">
        <v>46</v>
      </c>
      <c r="AV672" s="21">
        <f t="shared" si="436"/>
        <v>0.44166666666666665</v>
      </c>
      <c r="AW672" s="26">
        <v>17.09</v>
      </c>
      <c r="AX672" s="42">
        <v>8</v>
      </c>
      <c r="AY672" s="41">
        <v>0.11800000000000001</v>
      </c>
      <c r="AZ672" s="1">
        <v>5</v>
      </c>
      <c r="BA672" s="43">
        <v>2.1920000000000002</v>
      </c>
      <c r="BB672" s="16">
        <v>50.6</v>
      </c>
      <c r="BC672" s="26">
        <v>16.78</v>
      </c>
      <c r="BD672" s="43">
        <v>1.679</v>
      </c>
      <c r="BE672" s="43">
        <v>3.0390000000000001</v>
      </c>
      <c r="BF672" s="16">
        <v>50.86</v>
      </c>
      <c r="BG672" s="21">
        <f t="shared" si="437"/>
        <v>0.10294117647058823</v>
      </c>
      <c r="BH672" s="44">
        <f t="shared" si="438"/>
        <v>0.92063492063492058</v>
      </c>
      <c r="BI672" s="42">
        <f t="shared" si="439"/>
        <v>1023.5760971055088</v>
      </c>
      <c r="BJ672" s="21">
        <f t="shared" si="440"/>
        <v>2.3576097105508814E-2</v>
      </c>
      <c r="BK672" s="26">
        <f t="shared" si="441"/>
        <v>2.7449186327691004</v>
      </c>
      <c r="BL672" s="26">
        <f t="shared" si="442"/>
        <v>1.960656166263643</v>
      </c>
      <c r="BM672" s="16">
        <f t="shared" si="443"/>
        <v>26.664923861185546</v>
      </c>
      <c r="BN672" s="16">
        <f t="shared" si="444"/>
        <v>24.704267694921903</v>
      </c>
      <c r="BO672" s="16">
        <f t="shared" si="445"/>
        <v>49.800666623096532</v>
      </c>
      <c r="BP672" s="16">
        <f t="shared" si="446"/>
        <v>50.977060322854719</v>
      </c>
      <c r="BQ672" s="16">
        <f t="shared" si="447"/>
        <v>-1.1763936997581865</v>
      </c>
      <c r="BR672" s="1">
        <v>7</v>
      </c>
      <c r="BS672" s="1">
        <v>5</v>
      </c>
      <c r="BT672" s="42">
        <v>61</v>
      </c>
      <c r="BU672" s="42">
        <v>58</v>
      </c>
      <c r="BV672" s="42">
        <v>24</v>
      </c>
      <c r="BW672" s="42">
        <v>25</v>
      </c>
      <c r="BX672" s="42">
        <v>42</v>
      </c>
      <c r="BY672" s="42">
        <v>35</v>
      </c>
      <c r="BZ672" s="1">
        <v>58</v>
      </c>
      <c r="CA672" s="1">
        <v>60</v>
      </c>
      <c r="CB672" s="21">
        <f t="shared" si="448"/>
        <v>0.49152542372881358</v>
      </c>
      <c r="CC672" s="4">
        <v>6.75</v>
      </c>
      <c r="CD672" s="45">
        <f t="shared" si="449"/>
        <v>-3.337883495676552</v>
      </c>
      <c r="CE672" s="26">
        <f t="shared" si="450"/>
        <v>3.0636807936392154</v>
      </c>
      <c r="CF672" s="26">
        <f t="shared" si="451"/>
        <v>2.4801225472317459</v>
      </c>
      <c r="CG672" s="26">
        <f t="shared" si="452"/>
        <v>31.512145306003355</v>
      </c>
      <c r="CH672" s="26">
        <f t="shared" si="453"/>
        <v>35.305273907651909</v>
      </c>
      <c r="CI672" s="26">
        <f t="shared" si="454"/>
        <v>58.35582464074696</v>
      </c>
      <c r="CJ672" s="26">
        <f t="shared" si="455"/>
        <v>67.984535706470211</v>
      </c>
      <c r="CK672" s="16">
        <f t="shared" si="456"/>
        <v>8.4523173659650652</v>
      </c>
      <c r="CL672" s="42">
        <v>21</v>
      </c>
      <c r="CM672" s="42">
        <v>17</v>
      </c>
      <c r="CN672" s="42">
        <v>195</v>
      </c>
      <c r="CO672" s="42">
        <v>225</v>
      </c>
      <c r="CP672" s="42">
        <v>91</v>
      </c>
      <c r="CQ672" s="42">
        <v>106</v>
      </c>
      <c r="CR672" s="42">
        <v>118</v>
      </c>
      <c r="CS672" s="42">
        <v>93</v>
      </c>
      <c r="CT672" s="1">
        <v>1</v>
      </c>
      <c r="CU672" s="1">
        <v>1</v>
      </c>
      <c r="CV672" s="42">
        <f t="shared" si="457"/>
        <v>0</v>
      </c>
      <c r="CW672" s="26">
        <f t="shared" si="458"/>
        <v>0.38071065989847713</v>
      </c>
      <c r="CX672" s="26">
        <f t="shared" si="459"/>
        <v>0.38071065989847713</v>
      </c>
      <c r="CY672" s="26">
        <f t="shared" si="460"/>
        <v>0</v>
      </c>
      <c r="CZ672" s="13">
        <v>5</v>
      </c>
      <c r="DA672" s="13">
        <v>5</v>
      </c>
      <c r="DB672" s="27">
        <v>5.65</v>
      </c>
      <c r="DC672" s="27">
        <v>5.77</v>
      </c>
      <c r="DD672" s="27">
        <v>5.77</v>
      </c>
      <c r="DE672" s="27">
        <v>5.55</v>
      </c>
      <c r="DF672" s="1"/>
      <c r="DG672" s="1"/>
      <c r="DH672" s="21" t="str">
        <f t="shared" si="461"/>
        <v xml:space="preserve"> </v>
      </c>
      <c r="DI672" s="42"/>
      <c r="DJ672" s="42"/>
      <c r="DK672" s="1"/>
      <c r="DL672" s="1"/>
      <c r="DM672" s="1"/>
      <c r="DN672" s="1"/>
      <c r="DO672" s="1"/>
      <c r="DP672" s="1"/>
      <c r="DQ672" s="1"/>
      <c r="DR672" s="42"/>
      <c r="DS672" s="1"/>
      <c r="DT672" s="1"/>
      <c r="DU672" s="1"/>
      <c r="DV672" s="1"/>
      <c r="DW672" s="1"/>
      <c r="DX672" s="13"/>
    </row>
    <row r="673" spans="1:128" ht="25.5" x14ac:dyDescent="0.2">
      <c r="A673" s="13" t="s">
        <v>2367</v>
      </c>
      <c r="B673" s="13" t="s">
        <v>2368</v>
      </c>
      <c r="C673" s="39" t="s">
        <v>3708</v>
      </c>
      <c r="D673" s="1" t="s">
        <v>249</v>
      </c>
      <c r="E673" s="13" t="s">
        <v>173</v>
      </c>
      <c r="F673" s="13">
        <v>52</v>
      </c>
      <c r="G673" s="13">
        <v>1</v>
      </c>
      <c r="H673" s="13">
        <v>5</v>
      </c>
      <c r="I673" s="40">
        <f t="shared" si="420"/>
        <v>6</v>
      </c>
      <c r="J673" s="19">
        <f t="shared" si="421"/>
        <v>0.46994321519483068</v>
      </c>
      <c r="K673" s="1">
        <v>1</v>
      </c>
      <c r="L673" s="1">
        <v>1</v>
      </c>
      <c r="M673" s="1">
        <v>4</v>
      </c>
      <c r="N673" s="1">
        <v>31</v>
      </c>
      <c r="O673" s="1">
        <v>22</v>
      </c>
      <c r="P673" s="1">
        <v>29</v>
      </c>
      <c r="Q673" s="1">
        <v>22</v>
      </c>
      <c r="R673" s="15">
        <f t="shared" si="422"/>
        <v>3.2258064516129031E-2</v>
      </c>
      <c r="S673" s="15">
        <f t="shared" si="423"/>
        <v>1.2195121951219513E-2</v>
      </c>
      <c r="T673" s="16">
        <v>766.05</v>
      </c>
      <c r="U673" s="16">
        <f t="shared" si="424"/>
        <v>14.731730769230769</v>
      </c>
      <c r="V673" s="16">
        <v>743.94</v>
      </c>
      <c r="W673" s="16">
        <f t="shared" si="425"/>
        <v>14.306538461538462</v>
      </c>
      <c r="X673" s="16">
        <v>1699.11</v>
      </c>
      <c r="Y673" s="16">
        <f t="shared" si="426"/>
        <v>32.675192307692306</v>
      </c>
      <c r="Z673" s="21">
        <f t="shared" si="427"/>
        <v>0.3045128016209247</v>
      </c>
      <c r="AA673" s="20">
        <f t="shared" si="428"/>
        <v>11.692307692307692</v>
      </c>
      <c r="AB673">
        <v>54</v>
      </c>
      <c r="AC673" s="1">
        <v>126</v>
      </c>
      <c r="AD673" s="1">
        <v>122</v>
      </c>
      <c r="AE673" s="1">
        <v>13</v>
      </c>
      <c r="AF673" s="1">
        <v>6</v>
      </c>
      <c r="AG673" s="15">
        <f t="shared" si="429"/>
        <v>3.8461538461538464E-2</v>
      </c>
      <c r="AH673" s="15">
        <f t="shared" si="430"/>
        <v>0.19230769230769232</v>
      </c>
      <c r="AI673" s="15">
        <f t="shared" si="431"/>
        <v>0.23076923076923078</v>
      </c>
      <c r="AJ673" s="1">
        <v>219</v>
      </c>
      <c r="AK673" s="21">
        <f t="shared" si="432"/>
        <v>0.30543933054393307</v>
      </c>
      <c r="AL673" s="1">
        <v>226</v>
      </c>
      <c r="AM673" s="21">
        <f t="shared" si="433"/>
        <v>0.31520223152022314</v>
      </c>
      <c r="AN673" s="1">
        <v>272</v>
      </c>
      <c r="AO673" s="21">
        <f t="shared" si="434"/>
        <v>0.37935843793584378</v>
      </c>
      <c r="AP673" s="21">
        <f t="shared" si="435"/>
        <v>0.49213483146067416</v>
      </c>
      <c r="AQ673" s="1">
        <v>7</v>
      </c>
      <c r="AR673" s="4">
        <v>6.23</v>
      </c>
      <c r="AS673" s="41">
        <v>267</v>
      </c>
      <c r="AT673" s="41">
        <v>298</v>
      </c>
      <c r="AU673" s="41">
        <v>244</v>
      </c>
      <c r="AV673" s="21">
        <f t="shared" si="436"/>
        <v>0.47256637168141591</v>
      </c>
      <c r="AW673" s="26">
        <v>17.03</v>
      </c>
      <c r="AX673" s="42">
        <v>7</v>
      </c>
      <c r="AY673" s="41">
        <v>-0.53700000000000003</v>
      </c>
      <c r="AZ673" s="1">
        <v>7</v>
      </c>
      <c r="BA673" s="43">
        <v>-0.33900000000000002</v>
      </c>
      <c r="BB673" s="16">
        <v>49.79</v>
      </c>
      <c r="BC673" s="26">
        <v>16.32</v>
      </c>
      <c r="BD673" s="43">
        <v>0.71699999999999997</v>
      </c>
      <c r="BE673" s="43">
        <v>-6.99</v>
      </c>
      <c r="BF673" s="16">
        <v>45.69</v>
      </c>
      <c r="BG673" s="21">
        <f t="shared" si="437"/>
        <v>8.5526315789473686E-2</v>
      </c>
      <c r="BH673" s="44">
        <f t="shared" si="438"/>
        <v>0.95024875621890548</v>
      </c>
      <c r="BI673" s="42">
        <f t="shared" si="439"/>
        <v>1035.7750720083791</v>
      </c>
      <c r="BJ673" s="21">
        <f t="shared" si="440"/>
        <v>3.5775072008379163E-2</v>
      </c>
      <c r="BK673" s="26">
        <f t="shared" si="441"/>
        <v>2.0969433018791834</v>
      </c>
      <c r="BL673" s="26">
        <f t="shared" si="442"/>
        <v>1.6130333091378335</v>
      </c>
      <c r="BM673" s="16">
        <f t="shared" si="443"/>
        <v>24.51810629889507</v>
      </c>
      <c r="BN673" s="16">
        <f t="shared" si="444"/>
        <v>32.421969513670454</v>
      </c>
      <c r="BO673" s="16">
        <f t="shared" si="445"/>
        <v>46.939269295910954</v>
      </c>
      <c r="BP673" s="16">
        <f t="shared" si="446"/>
        <v>60.166142430841198</v>
      </c>
      <c r="BQ673" s="16">
        <f t="shared" si="447"/>
        <v>-13.226873134930244</v>
      </c>
      <c r="BR673" s="1">
        <v>26</v>
      </c>
      <c r="BS673" s="1">
        <v>20</v>
      </c>
      <c r="BT673" s="42">
        <v>278</v>
      </c>
      <c r="BU673" s="42">
        <v>382</v>
      </c>
      <c r="BV673" s="42">
        <v>135</v>
      </c>
      <c r="BW673" s="42">
        <v>186</v>
      </c>
      <c r="BX673" s="42">
        <v>158</v>
      </c>
      <c r="BY673" s="42">
        <v>143</v>
      </c>
      <c r="BZ673" s="1">
        <v>298</v>
      </c>
      <c r="CA673" s="1">
        <v>386</v>
      </c>
      <c r="CB673" s="21">
        <f t="shared" si="448"/>
        <v>0.43567251461988304</v>
      </c>
      <c r="CC673" s="4">
        <v>-2.19</v>
      </c>
      <c r="CD673" s="45">
        <f t="shared" si="449"/>
        <v>-6.4771090899864241</v>
      </c>
      <c r="CE673" s="26">
        <f t="shared" si="450"/>
        <v>2.9662588060808308</v>
      </c>
      <c r="CF673" s="26">
        <f t="shared" si="451"/>
        <v>3.1075092254180134</v>
      </c>
      <c r="CG673" s="26">
        <f t="shared" si="452"/>
        <v>31.781344350866046</v>
      </c>
      <c r="CH673" s="26">
        <f t="shared" si="453"/>
        <v>32.346346028214775</v>
      </c>
      <c r="CI673" s="26">
        <f t="shared" si="454"/>
        <v>57.312357646061763</v>
      </c>
      <c r="CJ673" s="26">
        <f t="shared" si="455"/>
        <v>63.209562653389135</v>
      </c>
      <c r="CK673" s="16">
        <f t="shared" si="456"/>
        <v>-7.3296681276028721</v>
      </c>
      <c r="CL673" s="42">
        <v>84</v>
      </c>
      <c r="CM673" s="42">
        <v>88</v>
      </c>
      <c r="CN673" s="42">
        <v>816</v>
      </c>
      <c r="CO673" s="42">
        <v>828</v>
      </c>
      <c r="CP673" s="42">
        <v>324</v>
      </c>
      <c r="CQ673" s="42">
        <v>405</v>
      </c>
      <c r="CR673" s="42">
        <v>469</v>
      </c>
      <c r="CS673" s="42">
        <v>399</v>
      </c>
      <c r="CT673" s="1">
        <v>14</v>
      </c>
      <c r="CU673" s="1">
        <v>2</v>
      </c>
      <c r="CV673" s="42">
        <f t="shared" si="457"/>
        <v>-12</v>
      </c>
      <c r="CW673" s="26">
        <f t="shared" si="458"/>
        <v>1.0965341687879382</v>
      </c>
      <c r="CX673" s="26">
        <f t="shared" si="459"/>
        <v>0.15664773839827686</v>
      </c>
      <c r="CY673" s="26">
        <f t="shared" si="460"/>
        <v>-0.93988643038966135</v>
      </c>
      <c r="CZ673" s="13">
        <v>23</v>
      </c>
      <c r="DA673" s="13">
        <v>29</v>
      </c>
      <c r="DB673" s="27">
        <v>25.75</v>
      </c>
      <c r="DC673" s="27">
        <v>34.54</v>
      </c>
      <c r="DD673" s="27">
        <v>27.85</v>
      </c>
      <c r="DE673" s="27">
        <v>30.08</v>
      </c>
      <c r="DF673" s="1"/>
      <c r="DG673" s="1"/>
      <c r="DH673" s="21" t="str">
        <f t="shared" si="461"/>
        <v xml:space="preserve"> </v>
      </c>
      <c r="DI673" s="42"/>
      <c r="DJ673" s="42"/>
      <c r="DK673" s="1"/>
      <c r="DL673" s="1"/>
      <c r="DM673" s="1"/>
      <c r="DN673" s="1"/>
      <c r="DO673" s="1"/>
      <c r="DP673" s="1"/>
      <c r="DQ673" s="1"/>
      <c r="DR673" s="42"/>
      <c r="DS673" s="1"/>
      <c r="DT673" s="1"/>
      <c r="DU673" s="1"/>
      <c r="DV673" s="1"/>
      <c r="DW673" s="1"/>
      <c r="DX673" s="13"/>
    </row>
    <row r="674" spans="1:128" ht="25.5" x14ac:dyDescent="0.2">
      <c r="A674" s="13" t="s">
        <v>1069</v>
      </c>
      <c r="B674" s="13" t="s">
        <v>2371</v>
      </c>
      <c r="C674" s="39" t="s">
        <v>3709</v>
      </c>
      <c r="D674" s="1" t="s">
        <v>314</v>
      </c>
      <c r="E674" s="13" t="s">
        <v>328</v>
      </c>
      <c r="F674" s="13">
        <v>3</v>
      </c>
      <c r="G674" s="13">
        <v>0</v>
      </c>
      <c r="H674" s="13">
        <v>0</v>
      </c>
      <c r="I674" s="40">
        <f t="shared" si="420"/>
        <v>0</v>
      </c>
      <c r="J674" s="19">
        <f t="shared" si="421"/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5">
        <f t="shared" si="422"/>
        <v>0</v>
      </c>
      <c r="S674" s="15">
        <f t="shared" si="423"/>
        <v>0</v>
      </c>
      <c r="T674" s="16">
        <v>22.75</v>
      </c>
      <c r="U674" s="16">
        <f t="shared" si="424"/>
        <v>7.583333333333333</v>
      </c>
      <c r="V674" s="16">
        <v>21.88</v>
      </c>
      <c r="W674" s="16">
        <f t="shared" si="425"/>
        <v>7.293333333333333</v>
      </c>
      <c r="X674" s="16">
        <v>118.36</v>
      </c>
      <c r="Y674" s="16">
        <f t="shared" si="426"/>
        <v>39.453333333333333</v>
      </c>
      <c r="Z674" s="21">
        <f t="shared" si="427"/>
        <v>0.15601825442099257</v>
      </c>
      <c r="AA674" s="20">
        <f t="shared" si="428"/>
        <v>0</v>
      </c>
      <c r="AB674">
        <v>0</v>
      </c>
      <c r="AC674" s="1">
        <v>6</v>
      </c>
      <c r="AD674" s="1">
        <v>1</v>
      </c>
      <c r="AE674" s="1">
        <v>1</v>
      </c>
      <c r="AF674" s="1">
        <v>0</v>
      </c>
      <c r="AG674" s="15">
        <f t="shared" si="429"/>
        <v>0</v>
      </c>
      <c r="AH674" s="15">
        <f t="shared" si="430"/>
        <v>0</v>
      </c>
      <c r="AI674" s="15">
        <f t="shared" si="431"/>
        <v>0</v>
      </c>
      <c r="AJ674" s="1">
        <v>3</v>
      </c>
      <c r="AK674" s="21">
        <f t="shared" si="432"/>
        <v>0.23076923076923078</v>
      </c>
      <c r="AL674" s="1">
        <v>7</v>
      </c>
      <c r="AM674" s="21">
        <f t="shared" si="433"/>
        <v>0.53846153846153844</v>
      </c>
      <c r="AN674" s="1">
        <v>3</v>
      </c>
      <c r="AO674" s="21">
        <f t="shared" si="434"/>
        <v>0.23076923076923078</v>
      </c>
      <c r="AP674" s="21">
        <f t="shared" si="435"/>
        <v>0.3</v>
      </c>
      <c r="AQ674" s="1">
        <v>1</v>
      </c>
      <c r="AR674" s="4">
        <v>-17.3</v>
      </c>
      <c r="AS674" s="41">
        <v>11</v>
      </c>
      <c r="AT674" s="41">
        <v>8</v>
      </c>
      <c r="AU674" s="41">
        <v>4</v>
      </c>
      <c r="AV674" s="21">
        <f t="shared" si="436"/>
        <v>0.57894736842105265</v>
      </c>
      <c r="AW674" s="26">
        <v>16.61</v>
      </c>
      <c r="AX674" s="42">
        <v>16</v>
      </c>
      <c r="AY674" s="41">
        <v>-3.8239999999999998</v>
      </c>
      <c r="AZ674" s="1">
        <v>16</v>
      </c>
      <c r="BA674" s="43">
        <v>-0.26600000000000001</v>
      </c>
      <c r="BB674" s="16">
        <v>49.46</v>
      </c>
      <c r="BC674" s="26">
        <v>16.55</v>
      </c>
      <c r="BD674" s="43">
        <v>-7.8170000000000002</v>
      </c>
      <c r="BE674" s="43">
        <v>-3.0419999999999998</v>
      </c>
      <c r="BF674" s="16">
        <v>51.29</v>
      </c>
      <c r="BG674" s="21">
        <f t="shared" si="437"/>
        <v>0</v>
      </c>
      <c r="BH674" s="44">
        <f t="shared" si="438"/>
        <v>1</v>
      </c>
      <c r="BI674" s="42">
        <f t="shared" si="439"/>
        <v>1000</v>
      </c>
      <c r="BJ674" s="21">
        <f t="shared" si="440"/>
        <v>0</v>
      </c>
      <c r="BK674" s="26">
        <f t="shared" si="441"/>
        <v>0</v>
      </c>
      <c r="BL674" s="26">
        <f t="shared" si="442"/>
        <v>0</v>
      </c>
      <c r="BM674" s="16">
        <f t="shared" si="443"/>
        <v>21.937842778793417</v>
      </c>
      <c r="BN674" s="16">
        <f t="shared" si="444"/>
        <v>30.164533820840951</v>
      </c>
      <c r="BO674" s="16">
        <f t="shared" si="445"/>
        <v>32.906764168190129</v>
      </c>
      <c r="BP674" s="16">
        <f t="shared" si="446"/>
        <v>52.102376599634376</v>
      </c>
      <c r="BQ674" s="16">
        <f t="shared" si="447"/>
        <v>-19.195612431444246</v>
      </c>
      <c r="BR674" s="1">
        <v>0</v>
      </c>
      <c r="BS674" s="1">
        <v>0</v>
      </c>
      <c r="BT674" s="42">
        <v>8</v>
      </c>
      <c r="BU674" s="42">
        <v>11</v>
      </c>
      <c r="BV674" s="42">
        <v>1</v>
      </c>
      <c r="BW674" s="42">
        <v>3</v>
      </c>
      <c r="BX674" s="42">
        <v>5</v>
      </c>
      <c r="BY674" s="42">
        <v>3</v>
      </c>
      <c r="BZ674" s="1">
        <v>6</v>
      </c>
      <c r="CA674" s="1">
        <v>9</v>
      </c>
      <c r="CB674" s="21">
        <f t="shared" si="448"/>
        <v>0.4</v>
      </c>
      <c r="CC674" s="4">
        <v>-16.579999999999998</v>
      </c>
      <c r="CD674" s="45">
        <f t="shared" si="449"/>
        <v>-11.709612431444246</v>
      </c>
      <c r="CE674" s="26">
        <f t="shared" si="450"/>
        <v>1.0138560324433932</v>
      </c>
      <c r="CF674" s="26">
        <f t="shared" si="451"/>
        <v>2.0277120648867863</v>
      </c>
      <c r="CG674" s="26">
        <f t="shared" si="452"/>
        <v>26.867184859749916</v>
      </c>
      <c r="CH674" s="26">
        <f t="shared" si="453"/>
        <v>19.263264616424468</v>
      </c>
      <c r="CI674" s="26">
        <f t="shared" si="454"/>
        <v>49.172017573504561</v>
      </c>
      <c r="CJ674" s="26">
        <f t="shared" si="455"/>
        <v>40.554241297735722</v>
      </c>
      <c r="CK674" s="16">
        <f t="shared" si="456"/>
        <v>-27.813388707213086</v>
      </c>
      <c r="CL674" s="42">
        <v>2</v>
      </c>
      <c r="CM674" s="42">
        <v>4</v>
      </c>
      <c r="CN674" s="42">
        <v>51</v>
      </c>
      <c r="CO674" s="42">
        <v>34</v>
      </c>
      <c r="CP674" s="42">
        <v>20</v>
      </c>
      <c r="CQ674" s="42">
        <v>15</v>
      </c>
      <c r="CR674" s="42">
        <v>27</v>
      </c>
      <c r="CS674" s="42">
        <v>24</v>
      </c>
      <c r="CT674" s="1">
        <v>0</v>
      </c>
      <c r="CU674" s="1">
        <v>1</v>
      </c>
      <c r="CV674" s="42">
        <f t="shared" si="457"/>
        <v>1</v>
      </c>
      <c r="CW674" s="26">
        <f t="shared" si="458"/>
        <v>0</v>
      </c>
      <c r="CX674" s="26">
        <f t="shared" si="459"/>
        <v>2.6373626373626378</v>
      </c>
      <c r="CY674" s="26">
        <f t="shared" si="460"/>
        <v>2.6373626373626378</v>
      </c>
      <c r="CZ674" s="13">
        <v>0</v>
      </c>
      <c r="DA674" s="13">
        <v>1</v>
      </c>
      <c r="DB674" s="27">
        <v>0.65</v>
      </c>
      <c r="DC674" s="27">
        <v>0.73</v>
      </c>
      <c r="DD674" s="27">
        <v>0.75</v>
      </c>
      <c r="DE674" s="27">
        <v>0.77</v>
      </c>
      <c r="DF674" s="13">
        <v>0</v>
      </c>
      <c r="DG674" s="13">
        <v>0</v>
      </c>
      <c r="DH674" s="21" t="str">
        <f t="shared" si="461"/>
        <v xml:space="preserve"> </v>
      </c>
      <c r="DI674" s="42"/>
      <c r="DJ674" s="42"/>
      <c r="DK674" s="1"/>
      <c r="DL674" s="1"/>
      <c r="DM674" s="1"/>
      <c r="DN674" s="1"/>
      <c r="DO674" s="1"/>
      <c r="DP674" s="1"/>
      <c r="DQ674" s="1"/>
      <c r="DR674" s="42"/>
      <c r="DS674" s="1"/>
      <c r="DT674" s="1"/>
      <c r="DU674" s="1"/>
      <c r="DV674" s="1"/>
      <c r="DW674" s="1"/>
      <c r="DX674" s="13"/>
    </row>
    <row r="675" spans="1:128" ht="25.5" x14ac:dyDescent="0.2">
      <c r="A675" s="13" t="s">
        <v>2373</v>
      </c>
      <c r="B675" s="13" t="s">
        <v>2374</v>
      </c>
      <c r="C675" s="39" t="s">
        <v>3710</v>
      </c>
      <c r="D675" s="1" t="s">
        <v>363</v>
      </c>
      <c r="E675" s="13" t="s">
        <v>129</v>
      </c>
      <c r="F675" s="13">
        <v>80</v>
      </c>
      <c r="G675" s="13">
        <v>13</v>
      </c>
      <c r="H675" s="13">
        <v>9</v>
      </c>
      <c r="I675" s="40">
        <f t="shared" si="420"/>
        <v>22</v>
      </c>
      <c r="J675" s="19">
        <f t="shared" si="421"/>
        <v>1.3615031544927418</v>
      </c>
      <c r="K675" s="1">
        <v>12</v>
      </c>
      <c r="L675" s="1">
        <v>4</v>
      </c>
      <c r="M675" s="1">
        <v>4</v>
      </c>
      <c r="N675" s="1">
        <v>101</v>
      </c>
      <c r="O675" s="1">
        <v>50</v>
      </c>
      <c r="P675" s="1">
        <v>33</v>
      </c>
      <c r="Q675" s="1">
        <v>119</v>
      </c>
      <c r="R675" s="15">
        <f t="shared" si="422"/>
        <v>0.12871287128712872</v>
      </c>
      <c r="S675" s="15">
        <f t="shared" si="423"/>
        <v>7.0652173913043473E-2</v>
      </c>
      <c r="T675" s="16">
        <v>969.51666666669996</v>
      </c>
      <c r="U675" s="16">
        <f t="shared" si="424"/>
        <v>12.118958333333749</v>
      </c>
      <c r="V675" s="16">
        <v>955.68</v>
      </c>
      <c r="W675" s="16">
        <f t="shared" si="425"/>
        <v>11.946</v>
      </c>
      <c r="X675" s="16">
        <v>2822.45</v>
      </c>
      <c r="Y675" s="16">
        <f t="shared" si="426"/>
        <v>35.280625000000001</v>
      </c>
      <c r="Z675" s="21">
        <f t="shared" si="427"/>
        <v>0.25295053372964932</v>
      </c>
      <c r="AA675" s="20">
        <f t="shared" si="428"/>
        <v>56</v>
      </c>
      <c r="AB675">
        <v>56</v>
      </c>
      <c r="AC675" s="1">
        <v>104</v>
      </c>
      <c r="AD675" s="1">
        <v>106</v>
      </c>
      <c r="AE675" s="1">
        <v>32</v>
      </c>
      <c r="AF675" s="1">
        <v>25</v>
      </c>
      <c r="AG675" s="15">
        <f t="shared" si="429"/>
        <v>0.39393939393939392</v>
      </c>
      <c r="AH675" s="15">
        <f t="shared" si="430"/>
        <v>0.24242424242424243</v>
      </c>
      <c r="AI675" s="15">
        <f t="shared" si="431"/>
        <v>0.63636363636363635</v>
      </c>
      <c r="AJ675" s="1">
        <v>270</v>
      </c>
      <c r="AK675" s="21">
        <f t="shared" si="432"/>
        <v>0.2608695652173913</v>
      </c>
      <c r="AL675" s="1">
        <v>352</v>
      </c>
      <c r="AM675" s="21">
        <f t="shared" si="433"/>
        <v>0.34009661835748795</v>
      </c>
      <c r="AN675" s="1">
        <v>413</v>
      </c>
      <c r="AO675" s="21">
        <f t="shared" si="434"/>
        <v>0.39903381642512076</v>
      </c>
      <c r="AP675" s="21">
        <f t="shared" si="435"/>
        <v>0.43408360128617363</v>
      </c>
      <c r="AQ675" s="1">
        <v>3</v>
      </c>
      <c r="AR675" s="4">
        <v>-10.34</v>
      </c>
      <c r="AS675" s="41">
        <v>374</v>
      </c>
      <c r="AT675" s="41">
        <v>393</v>
      </c>
      <c r="AU675" s="41">
        <v>373</v>
      </c>
      <c r="AV675" s="21">
        <f t="shared" si="436"/>
        <v>0.48761408083441982</v>
      </c>
      <c r="AW675" s="26">
        <v>17.38</v>
      </c>
      <c r="AX675" s="42">
        <v>7</v>
      </c>
      <c r="AY675" s="41">
        <v>0.84599999999999997</v>
      </c>
      <c r="AZ675" s="1">
        <v>5</v>
      </c>
      <c r="BA675" s="43">
        <v>1.131</v>
      </c>
      <c r="BB675" s="16">
        <v>50.31</v>
      </c>
      <c r="BC675" s="26">
        <v>17.72</v>
      </c>
      <c r="BD675" s="43">
        <v>-2.0830000000000002</v>
      </c>
      <c r="BE675" s="43">
        <v>3.2320000000000002</v>
      </c>
      <c r="BF675" s="16">
        <v>51.1</v>
      </c>
      <c r="BG675" s="21">
        <f t="shared" si="437"/>
        <v>7.1428571428571425E-2</v>
      </c>
      <c r="BH675" s="44">
        <f t="shared" si="438"/>
        <v>0.89032258064516134</v>
      </c>
      <c r="BI675" s="42">
        <f t="shared" si="439"/>
        <v>961.75115207373278</v>
      </c>
      <c r="BJ675" s="21">
        <f t="shared" si="440"/>
        <v>-3.8248847926267232E-2</v>
      </c>
      <c r="BK675" s="26">
        <f t="shared" si="441"/>
        <v>2.0718232044198897</v>
      </c>
      <c r="BL675" s="26">
        <f t="shared" si="442"/>
        <v>3.2019085886489203</v>
      </c>
      <c r="BM675" s="16">
        <f t="shared" si="443"/>
        <v>29.005524861878456</v>
      </c>
      <c r="BN675" s="16">
        <f t="shared" si="444"/>
        <v>29.193872425916624</v>
      </c>
      <c r="BO675" s="16">
        <f t="shared" si="445"/>
        <v>61.652435961828232</v>
      </c>
      <c r="BP675" s="16">
        <f t="shared" si="446"/>
        <v>60.082872928176798</v>
      </c>
      <c r="BQ675" s="16">
        <f t="shared" si="447"/>
        <v>1.5695630336514341</v>
      </c>
      <c r="BR675" s="1">
        <v>33</v>
      </c>
      <c r="BS675" s="1">
        <v>51</v>
      </c>
      <c r="BT675" s="42">
        <v>429</v>
      </c>
      <c r="BU675" s="42">
        <v>414</v>
      </c>
      <c r="BV675" s="42">
        <v>260</v>
      </c>
      <c r="BW675" s="42">
        <v>199</v>
      </c>
      <c r="BX675" s="42">
        <v>293</v>
      </c>
      <c r="BY675" s="42">
        <v>260</v>
      </c>
      <c r="BZ675" s="1">
        <v>490</v>
      </c>
      <c r="CA675" s="1">
        <v>424</v>
      </c>
      <c r="CB675" s="21">
        <f t="shared" si="448"/>
        <v>0.53610503282275712</v>
      </c>
      <c r="CC675" s="4">
        <v>0.17</v>
      </c>
      <c r="CD675" s="45">
        <f t="shared" si="449"/>
        <v>0.96055660278326727</v>
      </c>
      <c r="CE675" s="26">
        <f t="shared" si="450"/>
        <v>3.1036865134900533</v>
      </c>
      <c r="CF675" s="26">
        <f t="shared" si="451"/>
        <v>2.784814611419157</v>
      </c>
      <c r="CG675" s="26">
        <f t="shared" si="452"/>
        <v>32.142287728746304</v>
      </c>
      <c r="CH675" s="26">
        <f t="shared" si="453"/>
        <v>29.782635653421671</v>
      </c>
      <c r="CI675" s="26">
        <f t="shared" si="454"/>
        <v>63.136636610037378</v>
      </c>
      <c r="CJ675" s="26">
        <f t="shared" si="455"/>
        <v>56.674166061400555</v>
      </c>
      <c r="CK675" s="16">
        <f t="shared" si="456"/>
        <v>-4.8929075149853887</v>
      </c>
      <c r="CL675" s="42">
        <v>146</v>
      </c>
      <c r="CM675" s="42">
        <v>131</v>
      </c>
      <c r="CN675" s="42">
        <v>1366</v>
      </c>
      <c r="CO675" s="42">
        <v>1270</v>
      </c>
      <c r="CP675" s="42">
        <v>664</v>
      </c>
      <c r="CQ675" s="42">
        <v>577</v>
      </c>
      <c r="CR675" s="42">
        <v>688</v>
      </c>
      <c r="CS675" s="42">
        <v>794</v>
      </c>
      <c r="CT675" s="1">
        <v>14</v>
      </c>
      <c r="CU675" s="1">
        <v>12</v>
      </c>
      <c r="CV675" s="42">
        <f t="shared" si="457"/>
        <v>-2</v>
      </c>
      <c r="CW675" s="26">
        <f t="shared" si="458"/>
        <v>0.86641109831356289</v>
      </c>
      <c r="CX675" s="26">
        <f t="shared" si="459"/>
        <v>0.74263808426876832</v>
      </c>
      <c r="CY675" s="26">
        <f t="shared" si="460"/>
        <v>-0.1237730140447947</v>
      </c>
      <c r="CZ675" s="13">
        <v>40</v>
      </c>
      <c r="DA675" s="13">
        <v>36</v>
      </c>
      <c r="DB675" s="27">
        <v>47.64</v>
      </c>
      <c r="DC675" s="27">
        <v>38.89</v>
      </c>
      <c r="DD675" s="27">
        <v>38.42</v>
      </c>
      <c r="DE675" s="27">
        <v>36.86</v>
      </c>
      <c r="DF675" s="13">
        <v>3</v>
      </c>
      <c r="DG675" s="13">
        <v>11</v>
      </c>
      <c r="DH675" s="21">
        <f t="shared" si="461"/>
        <v>0.21428571428571427</v>
      </c>
      <c r="DI675" s="42">
        <v>8</v>
      </c>
      <c r="DJ675" s="42">
        <v>0</v>
      </c>
      <c r="DK675" s="13">
        <v>1</v>
      </c>
      <c r="DL675" s="13">
        <v>0</v>
      </c>
      <c r="DM675" s="13">
        <v>0.125</v>
      </c>
      <c r="DN675" s="13">
        <v>0</v>
      </c>
      <c r="DO675" s="13">
        <v>0</v>
      </c>
      <c r="DP675" s="13">
        <v>0</v>
      </c>
      <c r="DQ675" s="13">
        <v>3</v>
      </c>
      <c r="DR675" s="46">
        <v>2</v>
      </c>
      <c r="DS675" s="13">
        <v>0</v>
      </c>
      <c r="DT675" s="13">
        <v>1</v>
      </c>
      <c r="DU675" s="13">
        <v>-0.33300000000000002</v>
      </c>
      <c r="DV675" s="13">
        <v>0</v>
      </c>
      <c r="DW675" s="13">
        <v>0</v>
      </c>
      <c r="DX675" s="13">
        <v>0</v>
      </c>
    </row>
    <row r="676" spans="1:128" x14ac:dyDescent="0.2">
      <c r="A676" s="13" t="s">
        <v>935</v>
      </c>
      <c r="B676" s="13" t="s">
        <v>2376</v>
      </c>
      <c r="C676" s="39" t="s">
        <v>3711</v>
      </c>
      <c r="D676" s="1" t="s">
        <v>136</v>
      </c>
      <c r="E676" s="13" t="s">
        <v>146</v>
      </c>
      <c r="F676" s="13">
        <v>72</v>
      </c>
      <c r="G676" s="13">
        <v>8</v>
      </c>
      <c r="H676" s="13">
        <v>17</v>
      </c>
      <c r="I676" s="40">
        <f t="shared" si="420"/>
        <v>25</v>
      </c>
      <c r="J676" s="19">
        <f t="shared" si="421"/>
        <v>1.5182954602965735</v>
      </c>
      <c r="K676" s="1">
        <v>8</v>
      </c>
      <c r="L676" s="1">
        <v>12</v>
      </c>
      <c r="M676" s="1">
        <v>4</v>
      </c>
      <c r="N676" s="1">
        <v>91</v>
      </c>
      <c r="O676" s="1">
        <v>35</v>
      </c>
      <c r="P676" s="1">
        <v>25</v>
      </c>
      <c r="Q676" s="1">
        <v>108</v>
      </c>
      <c r="R676" s="15">
        <f t="shared" si="422"/>
        <v>8.7912087912087919E-2</v>
      </c>
      <c r="S676" s="15">
        <f t="shared" si="423"/>
        <v>5.2980132450331126E-2</v>
      </c>
      <c r="T676" s="16">
        <v>987.95</v>
      </c>
      <c r="U676" s="16">
        <f t="shared" si="424"/>
        <v>13.721527777777778</v>
      </c>
      <c r="V676" s="16">
        <v>929.71</v>
      </c>
      <c r="W676" s="16">
        <f t="shared" si="425"/>
        <v>12.912638888888889</v>
      </c>
      <c r="X676" s="16">
        <v>2643.11</v>
      </c>
      <c r="Y676" s="16">
        <f t="shared" si="426"/>
        <v>36.70986111111111</v>
      </c>
      <c r="Z676" s="21">
        <f t="shared" si="427"/>
        <v>0.26021741929344328</v>
      </c>
      <c r="AA676" s="20">
        <f t="shared" si="428"/>
        <v>147.66666666666666</v>
      </c>
      <c r="AB676">
        <v>36</v>
      </c>
      <c r="AC676" s="1">
        <v>30</v>
      </c>
      <c r="AD676" s="1">
        <v>42</v>
      </c>
      <c r="AE676" s="1">
        <v>26</v>
      </c>
      <c r="AF676" s="1">
        <v>39</v>
      </c>
      <c r="AG676" s="15">
        <f t="shared" si="429"/>
        <v>0.22222222222222221</v>
      </c>
      <c r="AH676" s="15">
        <f t="shared" si="430"/>
        <v>0.44444444444444442</v>
      </c>
      <c r="AI676" s="15">
        <f t="shared" si="431"/>
        <v>0.66666666666666663</v>
      </c>
      <c r="AJ676" s="1">
        <v>315</v>
      </c>
      <c r="AK676" s="21">
        <f t="shared" si="432"/>
        <v>0.37015276145710929</v>
      </c>
      <c r="AL676" s="1">
        <v>221</v>
      </c>
      <c r="AM676" s="21">
        <f t="shared" si="433"/>
        <v>0.25969447708578142</v>
      </c>
      <c r="AN676" s="1">
        <v>315</v>
      </c>
      <c r="AO676" s="21">
        <f t="shared" si="434"/>
        <v>0.37015276145710929</v>
      </c>
      <c r="AP676" s="21">
        <f t="shared" si="435"/>
        <v>0.58768656716417911</v>
      </c>
      <c r="AQ676" s="1">
        <v>10</v>
      </c>
      <c r="AR676" s="4">
        <v>10.87</v>
      </c>
      <c r="AS676" s="41">
        <v>359</v>
      </c>
      <c r="AT676" s="41">
        <v>314</v>
      </c>
      <c r="AU676" s="41">
        <v>328</v>
      </c>
      <c r="AV676" s="21">
        <f t="shared" si="436"/>
        <v>0.53343239227340267</v>
      </c>
      <c r="AW676" s="26">
        <v>17.440000000000001</v>
      </c>
      <c r="AX676" s="42">
        <v>6</v>
      </c>
      <c r="AY676" s="41">
        <v>0.51200000000000001</v>
      </c>
      <c r="AZ676" s="1">
        <v>7</v>
      </c>
      <c r="BA676" s="43">
        <v>0.86299999999999999</v>
      </c>
      <c r="BB676" s="16">
        <v>50.35</v>
      </c>
      <c r="BC676" s="26">
        <v>17.7</v>
      </c>
      <c r="BD676" s="43">
        <v>-1.4999999999999999E-2</v>
      </c>
      <c r="BE676" s="43">
        <v>-1.038</v>
      </c>
      <c r="BF676" s="16">
        <v>48.53</v>
      </c>
      <c r="BG676" s="21">
        <f t="shared" si="437"/>
        <v>8.1264108352144468E-2</v>
      </c>
      <c r="BH676" s="44">
        <f t="shared" si="438"/>
        <v>0.90778688524590168</v>
      </c>
      <c r="BI676" s="42">
        <f t="shared" si="439"/>
        <v>989.05099359804615</v>
      </c>
      <c r="BJ676" s="21">
        <f t="shared" si="440"/>
        <v>-1.0949006401953856E-2</v>
      </c>
      <c r="BK676" s="26">
        <f t="shared" si="441"/>
        <v>2.3233051166492777</v>
      </c>
      <c r="BL676" s="26">
        <f t="shared" si="442"/>
        <v>2.9041313958115968</v>
      </c>
      <c r="BM676" s="16">
        <f t="shared" si="443"/>
        <v>28.589560185434166</v>
      </c>
      <c r="BN676" s="16">
        <f t="shared" si="444"/>
        <v>31.493691581245766</v>
      </c>
      <c r="BO676" s="16">
        <f t="shared" si="445"/>
        <v>54.662206494498285</v>
      </c>
      <c r="BP676" s="16">
        <f t="shared" si="446"/>
        <v>57.695410396790393</v>
      </c>
      <c r="BQ676" s="16">
        <f t="shared" si="447"/>
        <v>-3.033203902292108</v>
      </c>
      <c r="BR676" s="1">
        <v>36</v>
      </c>
      <c r="BS676" s="1">
        <v>45</v>
      </c>
      <c r="BT676" s="42">
        <v>407</v>
      </c>
      <c r="BU676" s="42">
        <v>443</v>
      </c>
      <c r="BV676" s="42">
        <v>181</v>
      </c>
      <c r="BW676" s="42">
        <v>186</v>
      </c>
      <c r="BX676" s="42">
        <v>220</v>
      </c>
      <c r="BY676" s="42">
        <v>223</v>
      </c>
      <c r="BZ676" s="1">
        <v>413</v>
      </c>
      <c r="CA676" s="1">
        <v>482</v>
      </c>
      <c r="CB676" s="21">
        <f t="shared" si="448"/>
        <v>0.46145251396648046</v>
      </c>
      <c r="CC676" s="4">
        <v>-2.11</v>
      </c>
      <c r="CD676" s="45">
        <f t="shared" si="449"/>
        <v>-3.3266815142324067</v>
      </c>
      <c r="CE676" s="26">
        <f t="shared" si="450"/>
        <v>2.2927536122219658</v>
      </c>
      <c r="CF676" s="26">
        <f t="shared" si="451"/>
        <v>2.2927536122219658</v>
      </c>
      <c r="CG676" s="26">
        <f t="shared" si="452"/>
        <v>28.693470948995696</v>
      </c>
      <c r="CH676" s="26">
        <f t="shared" si="453"/>
        <v>28.579968294925301</v>
      </c>
      <c r="CI676" s="26">
        <f t="shared" si="454"/>
        <v>54.867182977628637</v>
      </c>
      <c r="CJ676" s="26">
        <f t="shared" si="455"/>
        <v>57.069134466594285</v>
      </c>
      <c r="CK676" s="16">
        <f t="shared" si="456"/>
        <v>-0.83125241332646027</v>
      </c>
      <c r="CL676" s="42">
        <v>101</v>
      </c>
      <c r="CM676" s="42">
        <v>101</v>
      </c>
      <c r="CN676" s="42">
        <v>1163</v>
      </c>
      <c r="CO676" s="42">
        <v>1158</v>
      </c>
      <c r="CP676" s="42">
        <v>510</v>
      </c>
      <c r="CQ676" s="42">
        <v>572</v>
      </c>
      <c r="CR676" s="42">
        <v>683</v>
      </c>
      <c r="CS676" s="42">
        <v>643</v>
      </c>
      <c r="CT676" s="1">
        <v>9</v>
      </c>
      <c r="CU676" s="1">
        <v>7</v>
      </c>
      <c r="CV676" s="42">
        <f t="shared" si="457"/>
        <v>-2</v>
      </c>
      <c r="CW676" s="26">
        <f t="shared" si="458"/>
        <v>0.54658636570676655</v>
      </c>
      <c r="CX676" s="26">
        <f t="shared" si="459"/>
        <v>0.42512272888304065</v>
      </c>
      <c r="CY676" s="26">
        <f t="shared" si="460"/>
        <v>-0.12146363682372589</v>
      </c>
      <c r="CZ676" s="13">
        <v>35</v>
      </c>
      <c r="DA676" s="13">
        <v>39</v>
      </c>
      <c r="DB676" s="27">
        <v>31.06</v>
      </c>
      <c r="DC676" s="27">
        <v>40.72</v>
      </c>
      <c r="DD676" s="27">
        <v>33.4</v>
      </c>
      <c r="DE676" s="27">
        <v>35.909999999999997</v>
      </c>
      <c r="DF676" s="13">
        <v>359</v>
      </c>
      <c r="DG676" s="13">
        <v>436</v>
      </c>
      <c r="DH676" s="21">
        <f t="shared" si="461"/>
        <v>0.45157232704402517</v>
      </c>
      <c r="DI676" s="42">
        <v>293</v>
      </c>
      <c r="DJ676" s="42">
        <v>144</v>
      </c>
      <c r="DK676" s="13">
        <v>39</v>
      </c>
      <c r="DL676" s="13">
        <v>3</v>
      </c>
      <c r="DM676" s="13">
        <v>0.123</v>
      </c>
      <c r="DN676" s="13">
        <v>1</v>
      </c>
      <c r="DO676" s="13">
        <v>0</v>
      </c>
      <c r="DP676" s="13">
        <v>3.0000000000000001E-3</v>
      </c>
      <c r="DQ676" s="13">
        <v>210</v>
      </c>
      <c r="DR676" s="46">
        <v>87</v>
      </c>
      <c r="DS676" s="13">
        <v>2</v>
      </c>
      <c r="DT676" s="13">
        <v>36</v>
      </c>
      <c r="DU676" s="13">
        <v>-0.16200000000000001</v>
      </c>
      <c r="DV676" s="13">
        <v>0</v>
      </c>
      <c r="DW676" s="13">
        <v>2</v>
      </c>
      <c r="DX676" s="13">
        <v>-0.01</v>
      </c>
    </row>
    <row r="677" spans="1:128" ht="25.5" x14ac:dyDescent="0.2">
      <c r="A677" s="13" t="s">
        <v>1589</v>
      </c>
      <c r="B677" s="13" t="s">
        <v>2380</v>
      </c>
      <c r="C677" s="39" t="s">
        <v>3712</v>
      </c>
      <c r="D677" s="1" t="s">
        <v>322</v>
      </c>
      <c r="E677" s="13" t="s">
        <v>173</v>
      </c>
      <c r="F677" s="13">
        <v>65</v>
      </c>
      <c r="G677" s="13">
        <v>1</v>
      </c>
      <c r="H677" s="13">
        <v>12</v>
      </c>
      <c r="I677" s="40">
        <f t="shared" si="420"/>
        <v>13</v>
      </c>
      <c r="J677" s="19">
        <f t="shared" si="421"/>
        <v>0.74862033112050719</v>
      </c>
      <c r="K677" s="1">
        <v>1</v>
      </c>
      <c r="L677" s="1">
        <v>4</v>
      </c>
      <c r="M677" s="1">
        <v>5</v>
      </c>
      <c r="N677" s="1">
        <v>46</v>
      </c>
      <c r="O677" s="1">
        <v>23</v>
      </c>
      <c r="P677" s="1">
        <v>55</v>
      </c>
      <c r="Q677" s="1">
        <v>30</v>
      </c>
      <c r="R677" s="15">
        <f t="shared" si="422"/>
        <v>2.1739130434782608E-2</v>
      </c>
      <c r="S677" s="15">
        <f t="shared" si="423"/>
        <v>8.0645161290322578E-3</v>
      </c>
      <c r="T677" s="16">
        <v>1041.9166666666999</v>
      </c>
      <c r="U677" s="16">
        <f t="shared" si="424"/>
        <v>16.029487179487692</v>
      </c>
      <c r="V677" s="16">
        <v>999.59</v>
      </c>
      <c r="W677" s="16">
        <f t="shared" si="425"/>
        <v>15.378307692307693</v>
      </c>
      <c r="X677" s="16">
        <v>2211.11</v>
      </c>
      <c r="Y677" s="16">
        <f t="shared" si="426"/>
        <v>34.017076923076928</v>
      </c>
      <c r="Z677" s="21">
        <f t="shared" si="427"/>
        <v>0.31133086242875385</v>
      </c>
      <c r="AA677" s="20">
        <f t="shared" si="428"/>
        <v>55.789473684210527</v>
      </c>
      <c r="AB677">
        <v>82</v>
      </c>
      <c r="AC677" s="1">
        <v>98</v>
      </c>
      <c r="AD677" s="1">
        <v>162</v>
      </c>
      <c r="AE677" s="1">
        <v>33</v>
      </c>
      <c r="AF677" s="1">
        <v>16</v>
      </c>
      <c r="AG677" s="15">
        <f t="shared" si="429"/>
        <v>2.6315789473684209E-2</v>
      </c>
      <c r="AH677" s="15">
        <f t="shared" si="430"/>
        <v>0.23684210526315788</v>
      </c>
      <c r="AI677" s="15">
        <f t="shared" si="431"/>
        <v>0.26315789473684209</v>
      </c>
      <c r="AJ677" s="1">
        <v>327</v>
      </c>
      <c r="AK677" s="21">
        <f t="shared" si="432"/>
        <v>0.367003367003367</v>
      </c>
      <c r="AL677" s="1">
        <v>261</v>
      </c>
      <c r="AM677" s="21">
        <f t="shared" si="433"/>
        <v>0.29292929292929293</v>
      </c>
      <c r="AN677" s="1">
        <v>303</v>
      </c>
      <c r="AO677" s="21">
        <f t="shared" si="434"/>
        <v>0.34006734006734007</v>
      </c>
      <c r="AP677" s="21">
        <f t="shared" si="435"/>
        <v>0.55612244897959184</v>
      </c>
      <c r="AQ677" s="1">
        <v>5</v>
      </c>
      <c r="AR677" s="4">
        <v>2.29</v>
      </c>
      <c r="AS677" s="41">
        <v>350</v>
      </c>
      <c r="AT677" s="41">
        <v>350</v>
      </c>
      <c r="AU677" s="41">
        <v>299</v>
      </c>
      <c r="AV677" s="21">
        <f t="shared" si="436"/>
        <v>0.5</v>
      </c>
      <c r="AW677" s="26">
        <v>17.07</v>
      </c>
      <c r="AX677" s="42">
        <v>5</v>
      </c>
      <c r="AY677" s="41">
        <v>-0.29499999999999998</v>
      </c>
      <c r="AZ677" s="1">
        <v>5</v>
      </c>
      <c r="BA677" s="43">
        <v>0.307</v>
      </c>
      <c r="BB677" s="16">
        <v>50.1</v>
      </c>
      <c r="BC677" s="26">
        <v>16.37</v>
      </c>
      <c r="BD677" s="43">
        <v>1.161</v>
      </c>
      <c r="BE677" s="43">
        <v>9.0500000000000007</v>
      </c>
      <c r="BF677" s="16">
        <v>53.02</v>
      </c>
      <c r="BG677" s="21">
        <f t="shared" si="437"/>
        <v>7.1698113207547168E-2</v>
      </c>
      <c r="BH677" s="44">
        <f t="shared" si="438"/>
        <v>0.92231075697211151</v>
      </c>
      <c r="BI677" s="42">
        <f t="shared" si="439"/>
        <v>994.00887017965874</v>
      </c>
      <c r="BJ677" s="21">
        <f t="shared" si="440"/>
        <v>-5.9911298203413205E-3</v>
      </c>
      <c r="BK677" s="26">
        <f t="shared" si="441"/>
        <v>2.2809351834252043</v>
      </c>
      <c r="BL677" s="26">
        <f t="shared" si="442"/>
        <v>2.3409597935153412</v>
      </c>
      <c r="BM677" s="16">
        <f t="shared" si="443"/>
        <v>31.813043347772584</v>
      </c>
      <c r="BN677" s="16">
        <f t="shared" si="444"/>
        <v>30.13235426524875</v>
      </c>
      <c r="BO677" s="16">
        <f t="shared" si="445"/>
        <v>60.384757750677778</v>
      </c>
      <c r="BP677" s="16">
        <f t="shared" si="446"/>
        <v>52.461509218779703</v>
      </c>
      <c r="BQ677" s="16">
        <f t="shared" si="447"/>
        <v>7.923248531898075</v>
      </c>
      <c r="BR677" s="1">
        <v>38</v>
      </c>
      <c r="BS677" s="1">
        <v>39</v>
      </c>
      <c r="BT677" s="42">
        <v>492</v>
      </c>
      <c r="BU677" s="42">
        <v>463</v>
      </c>
      <c r="BV677" s="42">
        <v>188</v>
      </c>
      <c r="BW677" s="42">
        <v>169</v>
      </c>
      <c r="BX677" s="42">
        <v>203</v>
      </c>
      <c r="BY677" s="42">
        <v>288</v>
      </c>
      <c r="BZ677" s="1">
        <v>463</v>
      </c>
      <c r="CA677" s="1">
        <v>440</v>
      </c>
      <c r="CB677" s="21">
        <f t="shared" si="448"/>
        <v>0.51273532668881505</v>
      </c>
      <c r="CC677" s="4">
        <v>-0.34</v>
      </c>
      <c r="CD677" s="45">
        <f t="shared" si="449"/>
        <v>-2.2566902436121286</v>
      </c>
      <c r="CE677" s="26">
        <f t="shared" si="450"/>
        <v>2.5236193586026925</v>
      </c>
      <c r="CF677" s="26">
        <f t="shared" si="451"/>
        <v>1.9266341339870019</v>
      </c>
      <c r="CG677" s="26">
        <f t="shared" si="452"/>
        <v>33.105544274142844</v>
      </c>
      <c r="CH677" s="26">
        <f t="shared" si="453"/>
        <v>30.473382147428218</v>
      </c>
      <c r="CI677" s="26">
        <f t="shared" si="454"/>
        <v>60.838221526744483</v>
      </c>
      <c r="CJ677" s="26">
        <f t="shared" si="455"/>
        <v>53.864348675552094</v>
      </c>
      <c r="CK677" s="16">
        <f t="shared" si="456"/>
        <v>0.94937568070568545</v>
      </c>
      <c r="CL677" s="42">
        <v>93</v>
      </c>
      <c r="CM677" s="42">
        <v>71</v>
      </c>
      <c r="CN677" s="42">
        <v>1127</v>
      </c>
      <c r="CO677" s="42">
        <v>1052</v>
      </c>
      <c r="CP677" s="42">
        <v>414</v>
      </c>
      <c r="CQ677" s="42">
        <v>362</v>
      </c>
      <c r="CR677" s="42">
        <v>500</v>
      </c>
      <c r="CS677" s="42">
        <v>608</v>
      </c>
      <c r="CT677" s="1">
        <v>7</v>
      </c>
      <c r="CU677" s="1">
        <v>5</v>
      </c>
      <c r="CV677" s="42">
        <f t="shared" si="457"/>
        <v>-2</v>
      </c>
      <c r="CW677" s="26">
        <f t="shared" si="458"/>
        <v>0.40310325521873458</v>
      </c>
      <c r="CX677" s="26">
        <f t="shared" si="459"/>
        <v>0.28793089658481041</v>
      </c>
      <c r="CY677" s="26">
        <f t="shared" si="460"/>
        <v>-0.11517235863392418</v>
      </c>
      <c r="CZ677" s="13">
        <v>42</v>
      </c>
      <c r="DA677" s="13">
        <v>40</v>
      </c>
      <c r="DB677" s="27">
        <v>40.98</v>
      </c>
      <c r="DC677" s="27">
        <v>33.450000000000003</v>
      </c>
      <c r="DD677" s="27">
        <v>43.32</v>
      </c>
      <c r="DE677" s="27">
        <v>39.979999999999997</v>
      </c>
      <c r="DF677" s="1"/>
      <c r="DG677" s="1"/>
      <c r="DH677" s="21" t="str">
        <f t="shared" si="461"/>
        <v xml:space="preserve"> </v>
      </c>
      <c r="DI677" s="42"/>
      <c r="DJ677" s="42"/>
      <c r="DK677" s="1"/>
      <c r="DL677" s="1"/>
      <c r="DM677" s="1"/>
      <c r="DN677" s="1"/>
      <c r="DO677" s="1"/>
      <c r="DP677" s="1"/>
      <c r="DQ677" s="1"/>
      <c r="DR677" s="42"/>
      <c r="DS677" s="1"/>
      <c r="DT677" s="1"/>
      <c r="DU677" s="1"/>
      <c r="DV677" s="1"/>
      <c r="DW677" s="1"/>
      <c r="DX677" s="13"/>
    </row>
    <row r="678" spans="1:128" ht="25.5" x14ac:dyDescent="0.2">
      <c r="A678" s="13" t="s">
        <v>2383</v>
      </c>
      <c r="B678" s="13" t="s">
        <v>2384</v>
      </c>
      <c r="C678" s="39" t="s">
        <v>3713</v>
      </c>
      <c r="D678" s="13" t="s">
        <v>238</v>
      </c>
      <c r="E678" s="13" t="s">
        <v>173</v>
      </c>
      <c r="F678" s="13">
        <v>4</v>
      </c>
      <c r="G678" s="13">
        <v>0</v>
      </c>
      <c r="H678" s="13">
        <v>1</v>
      </c>
      <c r="I678" s="40">
        <f t="shared" si="420"/>
        <v>1</v>
      </c>
      <c r="J678" s="19">
        <f t="shared" si="421"/>
        <v>1.2211668928095123</v>
      </c>
      <c r="K678" s="1">
        <v>0</v>
      </c>
      <c r="L678" s="1">
        <v>1</v>
      </c>
      <c r="M678" s="1">
        <v>0</v>
      </c>
      <c r="N678" s="1">
        <v>4</v>
      </c>
      <c r="O678" s="1">
        <v>0</v>
      </c>
      <c r="P678" s="1">
        <v>2</v>
      </c>
      <c r="Q678" s="1">
        <v>3</v>
      </c>
      <c r="R678" s="15">
        <f t="shared" si="422"/>
        <v>0</v>
      </c>
      <c r="S678" s="15">
        <f t="shared" si="423"/>
        <v>0</v>
      </c>
      <c r="T678" s="16">
        <v>49.133333333300001</v>
      </c>
      <c r="U678" s="16">
        <f t="shared" si="424"/>
        <v>12.283333333325</v>
      </c>
      <c r="V678" s="16">
        <v>52.18</v>
      </c>
      <c r="W678" s="16">
        <f t="shared" si="425"/>
        <v>13.045</v>
      </c>
      <c r="X678" s="16">
        <v>157.47999999999999</v>
      </c>
      <c r="Y678" s="16">
        <f t="shared" si="426"/>
        <v>39.369999999999997</v>
      </c>
      <c r="Z678" s="21">
        <f t="shared" si="427"/>
        <v>0.24887913765143566</v>
      </c>
      <c r="AA678" s="20">
        <f t="shared" si="428"/>
        <v>7.666666666666667</v>
      </c>
      <c r="AB678">
        <v>2</v>
      </c>
      <c r="AC678" s="1">
        <v>6</v>
      </c>
      <c r="AD678" s="1">
        <v>4</v>
      </c>
      <c r="AE678" s="1">
        <v>0</v>
      </c>
      <c r="AF678" s="1">
        <v>0</v>
      </c>
      <c r="AG678" s="15">
        <f t="shared" si="429"/>
        <v>0</v>
      </c>
      <c r="AH678" s="15">
        <f t="shared" si="430"/>
        <v>0.33333333333333331</v>
      </c>
      <c r="AI678" s="15">
        <f t="shared" si="431"/>
        <v>0.33333333333333331</v>
      </c>
      <c r="AJ678" s="1">
        <v>18</v>
      </c>
      <c r="AK678" s="21">
        <f t="shared" si="432"/>
        <v>0.36734693877551022</v>
      </c>
      <c r="AL678" s="1">
        <v>14</v>
      </c>
      <c r="AM678" s="21">
        <f t="shared" si="433"/>
        <v>0.2857142857142857</v>
      </c>
      <c r="AN678" s="1">
        <v>17</v>
      </c>
      <c r="AO678" s="21">
        <f t="shared" si="434"/>
        <v>0.34693877551020408</v>
      </c>
      <c r="AP678" s="21">
        <f t="shared" si="435"/>
        <v>0.5625</v>
      </c>
      <c r="AQ678" s="1">
        <v>8</v>
      </c>
      <c r="AR678" s="4">
        <v>17.79</v>
      </c>
      <c r="AS678" s="41">
        <v>16</v>
      </c>
      <c r="AT678" s="41">
        <v>18</v>
      </c>
      <c r="AU678" s="41">
        <v>12</v>
      </c>
      <c r="AV678" s="21">
        <f t="shared" si="436"/>
        <v>0.47058823529411764</v>
      </c>
      <c r="AW678" s="26">
        <v>17.149999999999999</v>
      </c>
      <c r="AX678" s="42">
        <v>6</v>
      </c>
      <c r="AY678" s="41">
        <v>-0.42399999999999999</v>
      </c>
      <c r="AZ678" s="1">
        <v>8</v>
      </c>
      <c r="BA678" s="43">
        <v>1.49</v>
      </c>
      <c r="BB678" s="16">
        <v>50.31</v>
      </c>
      <c r="BC678" s="26">
        <v>15.59</v>
      </c>
      <c r="BD678" s="43">
        <v>1.9119999999999999</v>
      </c>
      <c r="BE678" s="43">
        <v>-24.73</v>
      </c>
      <c r="BF678" s="16">
        <v>39.770000000000003</v>
      </c>
      <c r="BG678" s="21">
        <f t="shared" si="437"/>
        <v>0.13043478260869565</v>
      </c>
      <c r="BH678" s="44">
        <f t="shared" si="438"/>
        <v>1</v>
      </c>
      <c r="BI678" s="42">
        <f t="shared" si="439"/>
        <v>1130.4347826086957</v>
      </c>
      <c r="BJ678" s="21">
        <f t="shared" si="440"/>
        <v>0.13043478260869565</v>
      </c>
      <c r="BK678" s="26">
        <f t="shared" si="441"/>
        <v>3.4495975469528553</v>
      </c>
      <c r="BL678" s="26">
        <f t="shared" si="442"/>
        <v>0</v>
      </c>
      <c r="BM678" s="16">
        <f t="shared" si="443"/>
        <v>26.446914526638558</v>
      </c>
      <c r="BN678" s="16">
        <f t="shared" si="444"/>
        <v>32.196243771559985</v>
      </c>
      <c r="BO678" s="16">
        <f t="shared" si="445"/>
        <v>44.844768110387122</v>
      </c>
      <c r="BP678" s="16">
        <f t="shared" si="446"/>
        <v>54.0436949022614</v>
      </c>
      <c r="BQ678" s="16">
        <f t="shared" si="447"/>
        <v>-9.1989267918742783</v>
      </c>
      <c r="BR678" s="1">
        <v>3</v>
      </c>
      <c r="BS678" s="1">
        <v>0</v>
      </c>
      <c r="BT678" s="42">
        <v>20</v>
      </c>
      <c r="BU678" s="42">
        <v>28</v>
      </c>
      <c r="BV678" s="42">
        <v>8</v>
      </c>
      <c r="BW678" s="42">
        <v>8</v>
      </c>
      <c r="BX678" s="42">
        <v>11</v>
      </c>
      <c r="BY678" s="42">
        <v>8</v>
      </c>
      <c r="BZ678" s="1">
        <v>22</v>
      </c>
      <c r="CA678" s="1">
        <v>14</v>
      </c>
      <c r="CB678" s="21">
        <f t="shared" si="448"/>
        <v>0.61111111111111116</v>
      </c>
      <c r="CC678" s="4">
        <v>30.98</v>
      </c>
      <c r="CD678" s="45">
        <f t="shared" si="449"/>
        <v>15.431073208125724</v>
      </c>
      <c r="CE678" s="26">
        <f t="shared" si="450"/>
        <v>0</v>
      </c>
      <c r="CF678" s="26">
        <f t="shared" si="451"/>
        <v>3.0480060960121924</v>
      </c>
      <c r="CG678" s="26">
        <f t="shared" si="452"/>
        <v>25.908051816103637</v>
      </c>
      <c r="CH678" s="26">
        <f t="shared" si="453"/>
        <v>40.386080772161549</v>
      </c>
      <c r="CI678" s="26">
        <f t="shared" si="454"/>
        <v>43.053086106172216</v>
      </c>
      <c r="CJ678" s="26">
        <f t="shared" si="455"/>
        <v>81.534163068326137</v>
      </c>
      <c r="CK678" s="16">
        <f t="shared" si="456"/>
        <v>29.282150170279643</v>
      </c>
      <c r="CL678" s="42">
        <v>0</v>
      </c>
      <c r="CM678" s="42">
        <v>8</v>
      </c>
      <c r="CN678" s="42">
        <v>68</v>
      </c>
      <c r="CO678" s="42">
        <v>98</v>
      </c>
      <c r="CP678" s="42">
        <v>23</v>
      </c>
      <c r="CQ678" s="42">
        <v>48</v>
      </c>
      <c r="CR678" s="42">
        <v>60</v>
      </c>
      <c r="CS678" s="42">
        <v>22</v>
      </c>
      <c r="CT678" s="1">
        <v>0</v>
      </c>
      <c r="CU678" s="1">
        <v>0</v>
      </c>
      <c r="CV678" s="42">
        <f t="shared" si="457"/>
        <v>0</v>
      </c>
      <c r="CW678" s="26">
        <f t="shared" si="458"/>
        <v>0</v>
      </c>
      <c r="CX678" s="26">
        <f t="shared" si="459"/>
        <v>0</v>
      </c>
      <c r="CY678" s="26">
        <f t="shared" si="460"/>
        <v>0</v>
      </c>
      <c r="CZ678" s="13">
        <v>2</v>
      </c>
      <c r="DA678" s="13">
        <v>2</v>
      </c>
      <c r="DB678" s="27">
        <v>1.3</v>
      </c>
      <c r="DC678" s="27">
        <v>2.2999999999999998</v>
      </c>
      <c r="DD678" s="27">
        <v>1.42</v>
      </c>
      <c r="DE678" s="27">
        <v>2.2200000000000002</v>
      </c>
      <c r="DF678" s="1"/>
      <c r="DG678" s="1"/>
      <c r="DH678" s="21" t="str">
        <f t="shared" si="461"/>
        <v xml:space="preserve"> </v>
      </c>
      <c r="DI678" s="42"/>
      <c r="DJ678" s="42"/>
      <c r="DK678" s="1"/>
      <c r="DL678" s="1"/>
      <c r="DM678" s="1"/>
      <c r="DN678" s="1"/>
      <c r="DO678" s="1"/>
      <c r="DP678" s="1"/>
      <c r="DQ678" s="1"/>
      <c r="DR678" s="42"/>
      <c r="DS678" s="1"/>
      <c r="DT678" s="1"/>
      <c r="DU678" s="1"/>
      <c r="DV678" s="1"/>
      <c r="DW678" s="1"/>
      <c r="DX678" s="13"/>
    </row>
    <row r="679" spans="1:128" ht="25.5" x14ac:dyDescent="0.2">
      <c r="A679" s="13" t="s">
        <v>262</v>
      </c>
      <c r="B679" s="13" t="s">
        <v>2385</v>
      </c>
      <c r="C679" s="39" t="s">
        <v>3714</v>
      </c>
      <c r="D679" s="1" t="s">
        <v>322</v>
      </c>
      <c r="E679" s="13" t="s">
        <v>173</v>
      </c>
      <c r="F679" s="13">
        <v>49</v>
      </c>
      <c r="G679" s="13">
        <v>3</v>
      </c>
      <c r="H679" s="13">
        <v>10</v>
      </c>
      <c r="I679" s="40">
        <f t="shared" si="420"/>
        <v>13</v>
      </c>
      <c r="J679" s="19">
        <f t="shared" si="421"/>
        <v>1.3019891500904885</v>
      </c>
      <c r="K679" s="1">
        <v>3</v>
      </c>
      <c r="L679" s="1">
        <v>6</v>
      </c>
      <c r="M679" s="1">
        <v>3</v>
      </c>
      <c r="N679" s="1">
        <v>51</v>
      </c>
      <c r="O679" s="1">
        <v>25</v>
      </c>
      <c r="P679" s="1">
        <v>52</v>
      </c>
      <c r="Q679" s="1">
        <v>23</v>
      </c>
      <c r="R679" s="15">
        <f t="shared" si="422"/>
        <v>5.8823529411764705E-2</v>
      </c>
      <c r="S679" s="15">
        <f t="shared" si="423"/>
        <v>2.34375E-2</v>
      </c>
      <c r="T679" s="16">
        <v>599.08333333329995</v>
      </c>
      <c r="U679" s="16">
        <f t="shared" si="424"/>
        <v>12.226190476189794</v>
      </c>
      <c r="V679" s="16">
        <v>582.17999999999995</v>
      </c>
      <c r="W679" s="16">
        <f t="shared" si="425"/>
        <v>11.881224489795917</v>
      </c>
      <c r="X679" s="16">
        <v>1799.38</v>
      </c>
      <c r="Y679" s="16">
        <f t="shared" si="426"/>
        <v>36.722040816326533</v>
      </c>
      <c r="Z679" s="21">
        <f t="shared" si="427"/>
        <v>0.24445321553939431</v>
      </c>
      <c r="AA679" s="20">
        <f t="shared" si="428"/>
        <v>60.580645161290327</v>
      </c>
      <c r="AB679">
        <v>36</v>
      </c>
      <c r="AC679" s="1">
        <v>23</v>
      </c>
      <c r="AD679" s="1">
        <v>89</v>
      </c>
      <c r="AE679" s="1">
        <v>28</v>
      </c>
      <c r="AF679" s="1">
        <v>8</v>
      </c>
      <c r="AG679" s="15">
        <f t="shared" si="429"/>
        <v>9.6774193548387094E-2</v>
      </c>
      <c r="AH679" s="15">
        <f t="shared" si="430"/>
        <v>0.29032258064516131</v>
      </c>
      <c r="AI679" s="15">
        <f t="shared" si="431"/>
        <v>0.38709677419354838</v>
      </c>
      <c r="AJ679" s="1">
        <v>241</v>
      </c>
      <c r="AK679" s="21">
        <f t="shared" si="432"/>
        <v>0.45131086142322097</v>
      </c>
      <c r="AL679" s="1">
        <v>110</v>
      </c>
      <c r="AM679" s="21">
        <f t="shared" si="433"/>
        <v>0.20599250936329588</v>
      </c>
      <c r="AN679" s="1">
        <v>183</v>
      </c>
      <c r="AO679" s="21">
        <f t="shared" si="434"/>
        <v>0.34269662921348315</v>
      </c>
      <c r="AP679" s="21">
        <f t="shared" si="435"/>
        <v>0.68660968660968658</v>
      </c>
      <c r="AQ679" s="1">
        <v>6</v>
      </c>
      <c r="AR679" s="4">
        <v>18.34</v>
      </c>
      <c r="AS679" s="41">
        <v>228</v>
      </c>
      <c r="AT679" s="41">
        <v>197</v>
      </c>
      <c r="AU679" s="41">
        <v>161</v>
      </c>
      <c r="AV679" s="21">
        <f t="shared" si="436"/>
        <v>0.53647058823529414</v>
      </c>
      <c r="AW679" s="26">
        <v>16.8</v>
      </c>
      <c r="AX679" s="42">
        <v>6</v>
      </c>
      <c r="AY679" s="41">
        <v>-1.071</v>
      </c>
      <c r="AZ679" s="1">
        <v>6</v>
      </c>
      <c r="BA679" s="43">
        <v>-1.8719999999999999</v>
      </c>
      <c r="BB679" s="16">
        <v>49.26</v>
      </c>
      <c r="BC679" s="26">
        <v>16.37</v>
      </c>
      <c r="BD679" s="43">
        <v>1.202</v>
      </c>
      <c r="BE679" s="43">
        <v>9.1199999999999992</v>
      </c>
      <c r="BF679" s="16">
        <v>53.31</v>
      </c>
      <c r="BG679" s="21">
        <f t="shared" si="437"/>
        <v>9.9041533546325874E-2</v>
      </c>
      <c r="BH679" s="44">
        <f t="shared" si="438"/>
        <v>0.94505494505494503</v>
      </c>
      <c r="BI679" s="42">
        <f t="shared" si="439"/>
        <v>1044.096478601271</v>
      </c>
      <c r="BJ679" s="21">
        <f t="shared" si="440"/>
        <v>4.4096478601270903E-2</v>
      </c>
      <c r="BK679" s="26">
        <f t="shared" si="441"/>
        <v>3.1948881789137382</v>
      </c>
      <c r="BL679" s="26">
        <f t="shared" si="442"/>
        <v>1.5459136349582605</v>
      </c>
      <c r="BM679" s="16">
        <f t="shared" si="443"/>
        <v>32.258064516129039</v>
      </c>
      <c r="BN679" s="16">
        <f t="shared" si="444"/>
        <v>28.135628156240344</v>
      </c>
      <c r="BO679" s="16">
        <f t="shared" si="445"/>
        <v>64.000824487271984</v>
      </c>
      <c r="BP679" s="16">
        <f t="shared" si="446"/>
        <v>48.541688137689377</v>
      </c>
      <c r="BQ679" s="16">
        <f t="shared" si="447"/>
        <v>15.459136349582607</v>
      </c>
      <c r="BR679" s="1">
        <v>31</v>
      </c>
      <c r="BS679" s="1">
        <v>15</v>
      </c>
      <c r="BT679" s="42">
        <v>282</v>
      </c>
      <c r="BU679" s="42">
        <v>258</v>
      </c>
      <c r="BV679" s="42">
        <v>129</v>
      </c>
      <c r="BW679" s="42">
        <v>93</v>
      </c>
      <c r="BX679" s="42">
        <v>105</v>
      </c>
      <c r="BY679" s="42">
        <v>179</v>
      </c>
      <c r="BZ679" s="1">
        <v>277</v>
      </c>
      <c r="CA679" s="1">
        <v>234</v>
      </c>
      <c r="CB679" s="21">
        <f t="shared" si="448"/>
        <v>0.54207436399217224</v>
      </c>
      <c r="CC679" s="4">
        <v>2.0299999999999998</v>
      </c>
      <c r="CD679" s="45">
        <f t="shared" si="449"/>
        <v>-0.1014961290498686</v>
      </c>
      <c r="CE679" s="26">
        <f t="shared" si="450"/>
        <v>2.2674476764218787</v>
      </c>
      <c r="CF679" s="26">
        <f t="shared" si="451"/>
        <v>2.2674476764218787</v>
      </c>
      <c r="CG679" s="26">
        <f t="shared" si="452"/>
        <v>33.945025508786358</v>
      </c>
      <c r="CH679" s="26">
        <f t="shared" si="453"/>
        <v>30.577198812924454</v>
      </c>
      <c r="CI679" s="26">
        <f t="shared" si="454"/>
        <v>60.520846069201617</v>
      </c>
      <c r="CJ679" s="26">
        <f t="shared" si="455"/>
        <v>53.418399670997786</v>
      </c>
      <c r="CK679" s="16">
        <f t="shared" si="456"/>
        <v>8.356689951378776</v>
      </c>
      <c r="CL679" s="42">
        <v>68</v>
      </c>
      <c r="CM679" s="42">
        <v>68</v>
      </c>
      <c r="CN679" s="42">
        <v>950</v>
      </c>
      <c r="CO679" s="42">
        <v>849</v>
      </c>
      <c r="CP679" s="42">
        <v>292</v>
      </c>
      <c r="CQ679" s="42">
        <v>277</v>
      </c>
      <c r="CR679" s="42">
        <v>408</v>
      </c>
      <c r="CS679" s="42">
        <v>505</v>
      </c>
      <c r="CT679" s="1">
        <v>5</v>
      </c>
      <c r="CU679" s="1">
        <v>3</v>
      </c>
      <c r="CV679" s="42">
        <f t="shared" si="457"/>
        <v>-2</v>
      </c>
      <c r="CW679" s="26">
        <f t="shared" si="458"/>
        <v>0.50076505772711088</v>
      </c>
      <c r="CX679" s="26">
        <f t="shared" si="459"/>
        <v>0.30045903463626655</v>
      </c>
      <c r="CY679" s="26">
        <f t="shared" si="460"/>
        <v>-0.20030602309084439</v>
      </c>
      <c r="CZ679" s="13">
        <v>24</v>
      </c>
      <c r="DA679" s="13">
        <v>22</v>
      </c>
      <c r="DB679" s="27">
        <v>20.239999999999998</v>
      </c>
      <c r="DC679" s="27">
        <v>20.440000000000001</v>
      </c>
      <c r="DD679" s="27">
        <v>24.8</v>
      </c>
      <c r="DE679" s="27">
        <v>23.05</v>
      </c>
      <c r="DF679" s="1"/>
      <c r="DG679" s="1"/>
      <c r="DH679" s="21" t="str">
        <f t="shared" si="461"/>
        <v xml:space="preserve"> </v>
      </c>
      <c r="DI679" s="42"/>
      <c r="DJ679" s="42"/>
      <c r="DK679" s="1"/>
      <c r="DL679" s="1"/>
      <c r="DM679" s="1"/>
      <c r="DN679" s="1"/>
      <c r="DO679" s="1"/>
      <c r="DP679" s="1"/>
      <c r="DQ679" s="1"/>
      <c r="DR679" s="42"/>
      <c r="DS679" s="1"/>
      <c r="DT679" s="1"/>
      <c r="DU679" s="1"/>
      <c r="DV679" s="1"/>
      <c r="DW679" s="1"/>
      <c r="DX679" s="13"/>
    </row>
    <row r="680" spans="1:128" ht="25.5" x14ac:dyDescent="0.2">
      <c r="A680" s="13" t="s">
        <v>1799</v>
      </c>
      <c r="B680" s="13" t="s">
        <v>2388</v>
      </c>
      <c r="C680" s="39" t="s">
        <v>3715</v>
      </c>
      <c r="D680" s="1" t="s">
        <v>270</v>
      </c>
      <c r="E680" s="13" t="s">
        <v>173</v>
      </c>
      <c r="F680" s="13">
        <v>79</v>
      </c>
      <c r="G680" s="13">
        <v>3</v>
      </c>
      <c r="H680" s="13">
        <v>17</v>
      </c>
      <c r="I680" s="40">
        <f t="shared" si="420"/>
        <v>20</v>
      </c>
      <c r="J680" s="19">
        <f t="shared" si="421"/>
        <v>0.75140889167188474</v>
      </c>
      <c r="K680" s="1">
        <v>3</v>
      </c>
      <c r="L680" s="1">
        <v>4</v>
      </c>
      <c r="M680" s="1">
        <v>6</v>
      </c>
      <c r="N680" s="1">
        <v>92</v>
      </c>
      <c r="O680" s="1">
        <v>31</v>
      </c>
      <c r="P680" s="1">
        <v>67</v>
      </c>
      <c r="Q680" s="1">
        <v>43</v>
      </c>
      <c r="R680" s="15">
        <f t="shared" si="422"/>
        <v>3.2608695652173912E-2</v>
      </c>
      <c r="S680" s="15">
        <f t="shared" si="423"/>
        <v>1.5789473684210527E-2</v>
      </c>
      <c r="T680" s="16">
        <v>1597</v>
      </c>
      <c r="U680" s="16">
        <f t="shared" si="424"/>
        <v>20.215189873417721</v>
      </c>
      <c r="V680" s="16">
        <v>1500.32</v>
      </c>
      <c r="W680" s="16">
        <f t="shared" si="425"/>
        <v>18.991392405063291</v>
      </c>
      <c r="X680" s="16">
        <v>2372.7199999999998</v>
      </c>
      <c r="Y680" s="16">
        <f t="shared" si="426"/>
        <v>30.034430379746833</v>
      </c>
      <c r="Z680" s="21">
        <f t="shared" si="427"/>
        <v>0.38737529176047758</v>
      </c>
      <c r="AA680" s="20">
        <f t="shared" si="428"/>
        <v>36.277777777777779</v>
      </c>
      <c r="AB680">
        <v>228</v>
      </c>
      <c r="AC680" s="1">
        <v>49</v>
      </c>
      <c r="AD680" s="1">
        <v>100</v>
      </c>
      <c r="AE680" s="1">
        <v>52</v>
      </c>
      <c r="AF680" s="1">
        <v>44</v>
      </c>
      <c r="AG680" s="15">
        <f t="shared" si="429"/>
        <v>4.1666666666666664E-2</v>
      </c>
      <c r="AH680" s="15">
        <f t="shared" si="430"/>
        <v>0.1388888888888889</v>
      </c>
      <c r="AI680" s="15">
        <f t="shared" si="431"/>
        <v>0.18055555555555555</v>
      </c>
      <c r="AJ680" s="1">
        <v>514</v>
      </c>
      <c r="AK680" s="21">
        <f t="shared" si="432"/>
        <v>0.33949801849405548</v>
      </c>
      <c r="AL680" s="1">
        <v>514</v>
      </c>
      <c r="AM680" s="21">
        <f t="shared" si="433"/>
        <v>0.33949801849405548</v>
      </c>
      <c r="AN680" s="1">
        <v>486</v>
      </c>
      <c r="AO680" s="21">
        <f t="shared" si="434"/>
        <v>0.32100396301188905</v>
      </c>
      <c r="AP680" s="21">
        <f t="shared" si="435"/>
        <v>0.5</v>
      </c>
      <c r="AQ680" s="1">
        <v>8</v>
      </c>
      <c r="AR680" s="4">
        <v>8.09</v>
      </c>
      <c r="AS680" s="41">
        <v>597</v>
      </c>
      <c r="AT680" s="41">
        <v>589</v>
      </c>
      <c r="AU680" s="41">
        <v>491</v>
      </c>
      <c r="AV680" s="21">
        <f t="shared" si="436"/>
        <v>0.50337268128161894</v>
      </c>
      <c r="AW680" s="26">
        <v>17.48</v>
      </c>
      <c r="AX680" s="42">
        <v>3</v>
      </c>
      <c r="AY680" s="41">
        <v>0.57400000000000007</v>
      </c>
      <c r="AZ680" s="1">
        <v>3</v>
      </c>
      <c r="BA680" s="43">
        <v>0.93500000000000005</v>
      </c>
      <c r="BB680" s="16">
        <v>50.31</v>
      </c>
      <c r="BC680" s="26">
        <v>17.399999999999999</v>
      </c>
      <c r="BD680" s="43">
        <v>-0.41500000000000004</v>
      </c>
      <c r="BE680" s="43">
        <v>-11.837999999999999</v>
      </c>
      <c r="BF680" s="16">
        <v>45.37</v>
      </c>
      <c r="BG680" s="21">
        <f t="shared" si="437"/>
        <v>0.11026033690658499</v>
      </c>
      <c r="BH680" s="44">
        <f t="shared" si="438"/>
        <v>0.92848180677540781</v>
      </c>
      <c r="BI680" s="42">
        <f t="shared" si="439"/>
        <v>1038.7421436819927</v>
      </c>
      <c r="BJ680" s="21">
        <f t="shared" si="440"/>
        <v>3.8742143681992802E-2</v>
      </c>
      <c r="BK680" s="26">
        <f t="shared" si="441"/>
        <v>2.8793857310440441</v>
      </c>
      <c r="BL680" s="26">
        <f t="shared" si="442"/>
        <v>2.2795137037432016</v>
      </c>
      <c r="BM680" s="16">
        <f t="shared" si="443"/>
        <v>26.114428921830012</v>
      </c>
      <c r="BN680" s="16">
        <f t="shared" si="444"/>
        <v>31.8732003839181</v>
      </c>
      <c r="BO680" s="16">
        <f t="shared" si="445"/>
        <v>50.469233230244214</v>
      </c>
      <c r="BP680" s="16">
        <f t="shared" si="446"/>
        <v>67.025701183747472</v>
      </c>
      <c r="BQ680" s="16">
        <f t="shared" si="447"/>
        <v>-16.556467953503258</v>
      </c>
      <c r="BR680" s="1">
        <v>72</v>
      </c>
      <c r="BS680" s="1">
        <v>57</v>
      </c>
      <c r="BT680" s="42">
        <v>581</v>
      </c>
      <c r="BU680" s="42">
        <v>740</v>
      </c>
      <c r="BV680" s="42">
        <v>249</v>
      </c>
      <c r="BW680" s="42">
        <v>344</v>
      </c>
      <c r="BX680" s="42">
        <v>535</v>
      </c>
      <c r="BY680" s="42">
        <v>360</v>
      </c>
      <c r="BZ680" s="1">
        <v>612</v>
      </c>
      <c r="CA680" s="1">
        <v>824</v>
      </c>
      <c r="CB680" s="21">
        <f t="shared" si="448"/>
        <v>0.42618384401114207</v>
      </c>
      <c r="CC680" s="4">
        <v>-4.3600000000000003</v>
      </c>
      <c r="CD680" s="45">
        <f t="shared" si="449"/>
        <v>-3.8734679535032619</v>
      </c>
      <c r="CE680" s="26">
        <f t="shared" si="450"/>
        <v>2.0482821403283995</v>
      </c>
      <c r="CF680" s="26">
        <f t="shared" si="451"/>
        <v>2.377018780134192</v>
      </c>
      <c r="CG680" s="26">
        <f t="shared" si="452"/>
        <v>26.172494015307329</v>
      </c>
      <c r="CH680" s="26">
        <f t="shared" si="453"/>
        <v>29.055261472065816</v>
      </c>
      <c r="CI680" s="26">
        <f t="shared" si="454"/>
        <v>51.813951920159148</v>
      </c>
      <c r="CJ680" s="26">
        <f t="shared" si="455"/>
        <v>61.246164739202278</v>
      </c>
      <c r="CK680" s="16">
        <f t="shared" si="456"/>
        <v>-7.1242551344601281</v>
      </c>
      <c r="CL680" s="42">
        <v>81</v>
      </c>
      <c r="CM680" s="42">
        <v>94</v>
      </c>
      <c r="CN680" s="42">
        <v>954</v>
      </c>
      <c r="CO680" s="42">
        <v>1055</v>
      </c>
      <c r="CP680" s="42">
        <v>436</v>
      </c>
      <c r="CQ680" s="42">
        <v>501</v>
      </c>
      <c r="CR680" s="42">
        <v>772</v>
      </c>
      <c r="CS680" s="42">
        <v>578</v>
      </c>
      <c r="CT680" s="1">
        <v>6</v>
      </c>
      <c r="CU680" s="1">
        <v>9</v>
      </c>
      <c r="CV680" s="42">
        <f t="shared" si="457"/>
        <v>3</v>
      </c>
      <c r="CW680" s="26">
        <f t="shared" si="458"/>
        <v>0.22542266750156545</v>
      </c>
      <c r="CX680" s="26">
        <f t="shared" si="459"/>
        <v>0.33813400125234816</v>
      </c>
      <c r="CY680" s="26">
        <f t="shared" si="460"/>
        <v>0.11271133375078272</v>
      </c>
      <c r="CZ680" s="13">
        <v>52</v>
      </c>
      <c r="DA680" s="13">
        <v>63</v>
      </c>
      <c r="DB680" s="27">
        <v>51.67</v>
      </c>
      <c r="DC680" s="27">
        <v>61.81</v>
      </c>
      <c r="DD680" s="27">
        <v>50.19</v>
      </c>
      <c r="DE680" s="27">
        <v>63.54</v>
      </c>
      <c r="DF680" s="1"/>
      <c r="DG680" s="1"/>
      <c r="DH680" s="21" t="str">
        <f t="shared" si="461"/>
        <v xml:space="preserve"> </v>
      </c>
      <c r="DI680" s="42"/>
      <c r="DJ680" s="42"/>
      <c r="DK680" s="1"/>
      <c r="DL680" s="1"/>
      <c r="DM680" s="1"/>
      <c r="DN680" s="1"/>
      <c r="DO680" s="1"/>
      <c r="DP680" s="1"/>
      <c r="DQ680" s="1"/>
      <c r="DR680" s="42"/>
      <c r="DS680" s="1"/>
      <c r="DT680" s="1"/>
      <c r="DU680" s="1"/>
      <c r="DV680" s="1"/>
      <c r="DW680" s="1"/>
      <c r="DX680" s="13"/>
    </row>
    <row r="681" spans="1:128" ht="25.5" x14ac:dyDescent="0.2">
      <c r="A681" s="13" t="s">
        <v>170</v>
      </c>
      <c r="B681" s="13" t="s">
        <v>2391</v>
      </c>
      <c r="C681" s="39" t="s">
        <v>3716</v>
      </c>
      <c r="D681" s="13" t="s">
        <v>153</v>
      </c>
      <c r="E681" s="13" t="s">
        <v>154</v>
      </c>
      <c r="F681" s="13">
        <v>14</v>
      </c>
      <c r="G681" s="13">
        <v>1</v>
      </c>
      <c r="H681" s="13">
        <v>1</v>
      </c>
      <c r="I681" s="40">
        <f t="shared" si="420"/>
        <v>2</v>
      </c>
      <c r="J681" s="19">
        <f t="shared" si="421"/>
        <v>0.74395536267823925</v>
      </c>
      <c r="K681" s="1">
        <v>1</v>
      </c>
      <c r="L681" s="1">
        <v>0</v>
      </c>
      <c r="M681" s="1">
        <v>1</v>
      </c>
      <c r="N681" s="1">
        <v>26</v>
      </c>
      <c r="O681" s="1">
        <v>5</v>
      </c>
      <c r="P681" s="1">
        <v>5</v>
      </c>
      <c r="Q681" s="1">
        <v>22</v>
      </c>
      <c r="R681" s="15">
        <f t="shared" si="422"/>
        <v>3.8461538461538464E-2</v>
      </c>
      <c r="S681" s="15">
        <f t="shared" si="423"/>
        <v>2.7777777777777776E-2</v>
      </c>
      <c r="T681" s="16">
        <v>161.30000000000001</v>
      </c>
      <c r="U681" s="16">
        <f t="shared" si="424"/>
        <v>11.521428571428572</v>
      </c>
      <c r="V681" s="16">
        <v>154.16</v>
      </c>
      <c r="W681" s="16">
        <f t="shared" si="425"/>
        <v>11.011428571428571</v>
      </c>
      <c r="X681" s="16">
        <v>503.18</v>
      </c>
      <c r="Y681" s="16">
        <f t="shared" si="426"/>
        <v>35.941428571428574</v>
      </c>
      <c r="Z681" s="21">
        <f t="shared" si="427"/>
        <v>0.23452094806340706</v>
      </c>
      <c r="AA681" s="20">
        <f t="shared" si="428"/>
        <v>0</v>
      </c>
      <c r="AB681">
        <v>3</v>
      </c>
      <c r="AC681" s="1">
        <v>19</v>
      </c>
      <c r="AD681" s="1">
        <v>21</v>
      </c>
      <c r="AE681" s="1">
        <v>5</v>
      </c>
      <c r="AF681" s="1">
        <v>2</v>
      </c>
      <c r="AG681" s="15">
        <f t="shared" si="429"/>
        <v>0.2</v>
      </c>
      <c r="AH681" s="15">
        <f t="shared" si="430"/>
        <v>0.2</v>
      </c>
      <c r="AI681" s="15">
        <f t="shared" si="431"/>
        <v>0.4</v>
      </c>
      <c r="AJ681" s="1">
        <v>53</v>
      </c>
      <c r="AK681" s="21">
        <f t="shared" si="432"/>
        <v>0.34193548387096773</v>
      </c>
      <c r="AL681" s="1">
        <v>37</v>
      </c>
      <c r="AM681" s="21">
        <f t="shared" si="433"/>
        <v>0.23870967741935484</v>
      </c>
      <c r="AN681" s="1">
        <v>65</v>
      </c>
      <c r="AO681" s="21">
        <f t="shared" si="434"/>
        <v>0.41935483870967744</v>
      </c>
      <c r="AP681" s="21">
        <f t="shared" si="435"/>
        <v>0.58888888888888891</v>
      </c>
      <c r="AQ681" s="1">
        <v>11</v>
      </c>
      <c r="AR681" s="4">
        <v>8.7100000000000009</v>
      </c>
      <c r="AS681" s="41">
        <v>48</v>
      </c>
      <c r="AT681" s="41">
        <v>57</v>
      </c>
      <c r="AU681" s="41">
        <v>52</v>
      </c>
      <c r="AV681" s="21">
        <f t="shared" si="436"/>
        <v>0.45714285714285713</v>
      </c>
      <c r="AW681" s="26">
        <v>17.45</v>
      </c>
      <c r="AX681" s="42">
        <v>7</v>
      </c>
      <c r="AY681" s="41">
        <v>0.246</v>
      </c>
      <c r="AZ681" s="1">
        <v>8</v>
      </c>
      <c r="BA681" s="43">
        <v>0.82500000000000007</v>
      </c>
      <c r="BB681" s="16">
        <v>50.68</v>
      </c>
      <c r="BC681" s="26">
        <v>18.149999999999999</v>
      </c>
      <c r="BD681" s="43">
        <v>1.4</v>
      </c>
      <c r="BE681" s="43">
        <v>5.8070000000000004</v>
      </c>
      <c r="BF681" s="16">
        <v>50.77</v>
      </c>
      <c r="BG681" s="21">
        <f t="shared" si="437"/>
        <v>6.4935064935064929E-2</v>
      </c>
      <c r="BH681" s="44">
        <f t="shared" si="438"/>
        <v>0.89873417721518989</v>
      </c>
      <c r="BI681" s="42">
        <f t="shared" si="439"/>
        <v>963.66924215025483</v>
      </c>
      <c r="BJ681" s="21">
        <f t="shared" si="440"/>
        <v>-3.6330757849745182E-2</v>
      </c>
      <c r="BK681" s="26">
        <f t="shared" si="441"/>
        <v>1.9460300985988583</v>
      </c>
      <c r="BL681" s="26">
        <f t="shared" si="442"/>
        <v>3.1136481577581732</v>
      </c>
      <c r="BM681" s="16">
        <f t="shared" si="443"/>
        <v>29.96886351842242</v>
      </c>
      <c r="BN681" s="16">
        <f t="shared" si="444"/>
        <v>30.747275557861961</v>
      </c>
      <c r="BO681" s="16">
        <f t="shared" si="445"/>
        <v>57.213284898806435</v>
      </c>
      <c r="BP681" s="16">
        <f t="shared" si="446"/>
        <v>53.710430721328493</v>
      </c>
      <c r="BQ681" s="16">
        <f t="shared" si="447"/>
        <v>3.5028541774779427</v>
      </c>
      <c r="BR681" s="1">
        <v>5</v>
      </c>
      <c r="BS681" s="1">
        <v>8</v>
      </c>
      <c r="BT681" s="42">
        <v>72</v>
      </c>
      <c r="BU681" s="42">
        <v>71</v>
      </c>
      <c r="BV681" s="42">
        <v>30</v>
      </c>
      <c r="BW681" s="42">
        <v>25</v>
      </c>
      <c r="BX681" s="42">
        <v>34</v>
      </c>
      <c r="BY681" s="42">
        <v>40</v>
      </c>
      <c r="BZ681" s="1">
        <v>73</v>
      </c>
      <c r="CA681" s="1">
        <v>72</v>
      </c>
      <c r="CB681" s="21">
        <f t="shared" si="448"/>
        <v>0.50344827586206897</v>
      </c>
      <c r="CC681" s="4">
        <v>-1.7000000000000002</v>
      </c>
      <c r="CD681" s="45">
        <f t="shared" si="449"/>
        <v>-3.7024791558553902</v>
      </c>
      <c r="CE681" s="26">
        <f t="shared" si="450"/>
        <v>2.9810405818991215</v>
      </c>
      <c r="CF681" s="26">
        <f t="shared" si="451"/>
        <v>2.1463492189673672</v>
      </c>
      <c r="CG681" s="26">
        <f t="shared" si="452"/>
        <v>32.910688024166298</v>
      </c>
      <c r="CH681" s="26">
        <f t="shared" si="453"/>
        <v>30.168130688819108</v>
      </c>
      <c r="CI681" s="26">
        <f t="shared" si="454"/>
        <v>59.620811637982428</v>
      </c>
      <c r="CJ681" s="26">
        <f t="shared" si="455"/>
        <v>55.44735482332365</v>
      </c>
      <c r="CK681" s="16">
        <f t="shared" si="456"/>
        <v>-0.6706026371808349</v>
      </c>
      <c r="CL681" s="42">
        <v>25</v>
      </c>
      <c r="CM681" s="42">
        <v>18</v>
      </c>
      <c r="CN681" s="42">
        <v>251</v>
      </c>
      <c r="CO681" s="42">
        <v>235</v>
      </c>
      <c r="CP681" s="42">
        <v>83</v>
      </c>
      <c r="CQ681" s="42">
        <v>90</v>
      </c>
      <c r="CR681" s="42">
        <v>122</v>
      </c>
      <c r="CS681" s="42">
        <v>141</v>
      </c>
      <c r="CT681" s="1">
        <v>0</v>
      </c>
      <c r="CU681" s="1">
        <v>3</v>
      </c>
      <c r="CV681" s="42">
        <f t="shared" si="457"/>
        <v>3</v>
      </c>
      <c r="CW681" s="26">
        <f t="shared" si="458"/>
        <v>0</v>
      </c>
      <c r="CX681" s="26">
        <f t="shared" si="459"/>
        <v>1.1159330440173589</v>
      </c>
      <c r="CY681" s="26">
        <f t="shared" si="460"/>
        <v>1.1159330440173589</v>
      </c>
      <c r="CZ681" s="13">
        <v>5</v>
      </c>
      <c r="DA681" s="13">
        <v>6</v>
      </c>
      <c r="DB681" s="27">
        <v>5.86</v>
      </c>
      <c r="DC681" s="27">
        <v>5.45</v>
      </c>
      <c r="DD681" s="27">
        <v>5.65</v>
      </c>
      <c r="DE681" s="27">
        <v>5.52</v>
      </c>
      <c r="DF681" s="13">
        <v>0</v>
      </c>
      <c r="DG681" s="13">
        <v>0</v>
      </c>
      <c r="DH681" s="21" t="str">
        <f t="shared" si="461"/>
        <v xml:space="preserve"> </v>
      </c>
      <c r="DI681" s="42"/>
      <c r="DJ681" s="42"/>
      <c r="DK681" s="1"/>
      <c r="DL681" s="1"/>
      <c r="DM681" s="1"/>
      <c r="DN681" s="1"/>
      <c r="DO681" s="1"/>
      <c r="DP681" s="1"/>
      <c r="DQ681" s="1"/>
      <c r="DR681" s="42"/>
      <c r="DS681" s="1"/>
      <c r="DT681" s="1"/>
      <c r="DU681" s="1"/>
      <c r="DV681" s="1"/>
      <c r="DW681" s="1"/>
      <c r="DX681" s="13"/>
    </row>
    <row r="682" spans="1:128" ht="25.5" x14ac:dyDescent="0.2">
      <c r="A682" s="13" t="s">
        <v>2393</v>
      </c>
      <c r="B682" s="13" t="s">
        <v>2394</v>
      </c>
      <c r="C682" s="39" t="s">
        <v>3717</v>
      </c>
      <c r="D682" s="1" t="s">
        <v>398</v>
      </c>
      <c r="E682" s="13" t="s">
        <v>844</v>
      </c>
      <c r="F682" s="13">
        <v>77</v>
      </c>
      <c r="G682" s="13">
        <v>7</v>
      </c>
      <c r="H682" s="13">
        <v>6</v>
      </c>
      <c r="I682" s="40">
        <f t="shared" si="420"/>
        <v>13</v>
      </c>
      <c r="J682" s="19">
        <f t="shared" si="421"/>
        <v>0.96678235002478929</v>
      </c>
      <c r="K682" s="1">
        <v>7</v>
      </c>
      <c r="L682" s="1">
        <v>2</v>
      </c>
      <c r="M682" s="1">
        <v>4</v>
      </c>
      <c r="N682" s="1">
        <v>74</v>
      </c>
      <c r="O682" s="1">
        <v>27</v>
      </c>
      <c r="P682" s="1">
        <v>20</v>
      </c>
      <c r="Q682" s="1">
        <v>78</v>
      </c>
      <c r="R682" s="15">
        <f t="shared" si="422"/>
        <v>9.45945945945946E-2</v>
      </c>
      <c r="S682" s="15">
        <f t="shared" si="423"/>
        <v>5.7851239669421489E-2</v>
      </c>
      <c r="T682" s="16">
        <v>806.8</v>
      </c>
      <c r="U682" s="16">
        <f t="shared" si="424"/>
        <v>10.477922077922077</v>
      </c>
      <c r="V682" s="16">
        <v>811.59</v>
      </c>
      <c r="W682" s="16">
        <f t="shared" si="425"/>
        <v>10.540129870129871</v>
      </c>
      <c r="X682" s="16">
        <v>2902.28</v>
      </c>
      <c r="Y682" s="16">
        <f t="shared" si="426"/>
        <v>37.691948051948053</v>
      </c>
      <c r="Z682" s="21">
        <f t="shared" si="427"/>
        <v>0.21852945848939248</v>
      </c>
      <c r="AA682" s="20">
        <f t="shared" si="428"/>
        <v>41.733333333333334</v>
      </c>
      <c r="AB682">
        <v>22</v>
      </c>
      <c r="AC682" s="1">
        <v>174</v>
      </c>
      <c r="AD682" s="1">
        <v>119</v>
      </c>
      <c r="AE682" s="1">
        <v>22</v>
      </c>
      <c r="AF682" s="1">
        <v>12</v>
      </c>
      <c r="AG682" s="15">
        <f t="shared" si="429"/>
        <v>0.46666666666666667</v>
      </c>
      <c r="AH682" s="15">
        <f t="shared" si="430"/>
        <v>0.4</v>
      </c>
      <c r="AI682" s="15">
        <f t="shared" si="431"/>
        <v>0.8666666666666667</v>
      </c>
      <c r="AJ682" s="1">
        <v>196</v>
      </c>
      <c r="AK682" s="21">
        <f t="shared" si="432"/>
        <v>0.2832369942196532</v>
      </c>
      <c r="AL682" s="1">
        <v>223</v>
      </c>
      <c r="AM682" s="21">
        <f t="shared" si="433"/>
        <v>0.3222543352601156</v>
      </c>
      <c r="AN682" s="1">
        <v>273</v>
      </c>
      <c r="AO682" s="21">
        <f t="shared" si="434"/>
        <v>0.3945086705202312</v>
      </c>
      <c r="AP682" s="21">
        <f t="shared" si="435"/>
        <v>0.46778042959427207</v>
      </c>
      <c r="AQ682" s="1">
        <v>10</v>
      </c>
      <c r="AR682" s="4">
        <v>0.53</v>
      </c>
      <c r="AS682" s="41">
        <v>290</v>
      </c>
      <c r="AT682" s="41">
        <v>289</v>
      </c>
      <c r="AU682" s="41">
        <v>234</v>
      </c>
      <c r="AV682" s="21">
        <f t="shared" si="436"/>
        <v>0.50086355785837655</v>
      </c>
      <c r="AW682" s="26">
        <v>16.940000000000001</v>
      </c>
      <c r="AX682" s="42">
        <v>12</v>
      </c>
      <c r="AY682" s="41">
        <v>-0.97099999999999997</v>
      </c>
      <c r="AZ682" s="1">
        <v>13</v>
      </c>
      <c r="BA682" s="43">
        <v>-0.83399999999999996</v>
      </c>
      <c r="BB682" s="16">
        <v>49.31</v>
      </c>
      <c r="BC682" s="26">
        <v>16.82</v>
      </c>
      <c r="BD682" s="43">
        <v>0.70499999999999996</v>
      </c>
      <c r="BE682" s="43">
        <v>-4.4980000000000002</v>
      </c>
      <c r="BF682" s="16">
        <v>49.37</v>
      </c>
      <c r="BG682" s="21">
        <f t="shared" si="437"/>
        <v>4.7923322683706068E-2</v>
      </c>
      <c r="BH682" s="44">
        <f t="shared" si="438"/>
        <v>0.9553571428571429</v>
      </c>
      <c r="BI682" s="42">
        <f t="shared" si="439"/>
        <v>1003.2804655408489</v>
      </c>
      <c r="BJ682" s="21">
        <f t="shared" si="440"/>
        <v>3.280465540848973E-3</v>
      </c>
      <c r="BK682" s="26">
        <f t="shared" si="441"/>
        <v>1.1089343141241268</v>
      </c>
      <c r="BL682" s="26">
        <f t="shared" si="442"/>
        <v>1.1089343141241268</v>
      </c>
      <c r="BM682" s="16">
        <f t="shared" si="443"/>
        <v>23.139762688056777</v>
      </c>
      <c r="BN682" s="16">
        <f t="shared" si="444"/>
        <v>24.840128636380435</v>
      </c>
      <c r="BO682" s="16">
        <f t="shared" si="445"/>
        <v>43.987727793590359</v>
      </c>
      <c r="BP682" s="16">
        <f t="shared" si="446"/>
        <v>45.762022696188957</v>
      </c>
      <c r="BQ682" s="16">
        <f t="shared" si="447"/>
        <v>-1.7742949025985979</v>
      </c>
      <c r="BR682" s="1">
        <v>15</v>
      </c>
      <c r="BS682" s="1">
        <v>15</v>
      </c>
      <c r="BT682" s="42">
        <v>298</v>
      </c>
      <c r="BU682" s="42">
        <v>321</v>
      </c>
      <c r="BV682" s="42">
        <v>119</v>
      </c>
      <c r="BW682" s="42">
        <v>139</v>
      </c>
      <c r="BX682" s="42">
        <v>144</v>
      </c>
      <c r="BY682" s="42">
        <v>163</v>
      </c>
      <c r="BZ682" s="1">
        <v>281</v>
      </c>
      <c r="CA682" s="1">
        <v>282</v>
      </c>
      <c r="CB682" s="21">
        <f t="shared" si="448"/>
        <v>0.4991119005328597</v>
      </c>
      <c r="CC682" s="4">
        <v>2.2599999999999998</v>
      </c>
      <c r="CD682" s="45">
        <f t="shared" si="449"/>
        <v>2.5729747871388735</v>
      </c>
      <c r="CE682" s="26">
        <f t="shared" si="450"/>
        <v>2.150033766555949</v>
      </c>
      <c r="CF682" s="26">
        <f t="shared" si="451"/>
        <v>2.2534007745634463</v>
      </c>
      <c r="CG682" s="26">
        <f t="shared" si="452"/>
        <v>25.428283969844397</v>
      </c>
      <c r="CH682" s="26">
        <f t="shared" si="453"/>
        <v>30.575960968617778</v>
      </c>
      <c r="CI682" s="26">
        <f t="shared" si="454"/>
        <v>46.949295037005385</v>
      </c>
      <c r="CJ682" s="26">
        <f t="shared" si="455"/>
        <v>52.923908099838748</v>
      </c>
      <c r="CK682" s="16">
        <f t="shared" si="456"/>
        <v>4.2003181602347652</v>
      </c>
      <c r="CL682" s="42">
        <v>104</v>
      </c>
      <c r="CM682" s="42">
        <v>109</v>
      </c>
      <c r="CN682" s="42">
        <v>1126</v>
      </c>
      <c r="CO682" s="42">
        <v>1370</v>
      </c>
      <c r="CP682" s="42">
        <v>483</v>
      </c>
      <c r="CQ682" s="42">
        <v>478</v>
      </c>
      <c r="CR682" s="42">
        <v>603</v>
      </c>
      <c r="CS682" s="42">
        <v>558</v>
      </c>
      <c r="CT682" s="1">
        <v>8</v>
      </c>
      <c r="CU682" s="1">
        <v>12</v>
      </c>
      <c r="CV682" s="42">
        <f t="shared" si="457"/>
        <v>4</v>
      </c>
      <c r="CW682" s="26">
        <f t="shared" si="458"/>
        <v>0.59494298463063955</v>
      </c>
      <c r="CX682" s="26">
        <f t="shared" si="459"/>
        <v>0.89241447694595943</v>
      </c>
      <c r="CY682" s="26">
        <f t="shared" si="460"/>
        <v>0.29747149231531977</v>
      </c>
      <c r="CZ682" s="13">
        <v>25</v>
      </c>
      <c r="DA682" s="13">
        <v>24</v>
      </c>
      <c r="DB682" s="27">
        <v>23.61</v>
      </c>
      <c r="DC682" s="27">
        <v>26.77</v>
      </c>
      <c r="DD682" s="27">
        <v>25.98</v>
      </c>
      <c r="DE682" s="27">
        <v>29.54</v>
      </c>
      <c r="DF682" s="13">
        <v>4</v>
      </c>
      <c r="DG682" s="13">
        <v>5</v>
      </c>
      <c r="DH682" s="21">
        <f t="shared" si="461"/>
        <v>0.44444444444444442</v>
      </c>
      <c r="DI682" s="42">
        <v>2</v>
      </c>
      <c r="DJ682" s="42">
        <v>1</v>
      </c>
      <c r="DK682" s="13">
        <v>0</v>
      </c>
      <c r="DL682" s="13">
        <v>0</v>
      </c>
      <c r="DM682" s="13">
        <v>0</v>
      </c>
      <c r="DN682" s="13">
        <v>0</v>
      </c>
      <c r="DO682" s="13">
        <v>0</v>
      </c>
      <c r="DP682" s="13">
        <v>0</v>
      </c>
      <c r="DQ682" s="13">
        <v>4</v>
      </c>
      <c r="DR682" s="46">
        <v>2</v>
      </c>
      <c r="DS682" s="13">
        <v>0</v>
      </c>
      <c r="DT682" s="13">
        <v>1</v>
      </c>
      <c r="DU682" s="13">
        <v>-0.25</v>
      </c>
      <c r="DV682" s="13">
        <v>0</v>
      </c>
      <c r="DW682" s="13">
        <v>0</v>
      </c>
      <c r="DX682" s="13">
        <v>0</v>
      </c>
    </row>
    <row r="683" spans="1:128" ht="25.5" x14ac:dyDescent="0.2">
      <c r="A683" s="13" t="s">
        <v>1069</v>
      </c>
      <c r="B683" s="13" t="s">
        <v>519</v>
      </c>
      <c r="C683" s="39" t="s">
        <v>3718</v>
      </c>
      <c r="D683" s="1" t="s">
        <v>482</v>
      </c>
      <c r="E683" s="13" t="s">
        <v>154</v>
      </c>
      <c r="F683" s="13">
        <v>78</v>
      </c>
      <c r="G683" s="13">
        <v>14</v>
      </c>
      <c r="H683" s="13">
        <v>26</v>
      </c>
      <c r="I683" s="40">
        <f t="shared" si="420"/>
        <v>40</v>
      </c>
      <c r="J683" s="19">
        <f t="shared" si="421"/>
        <v>2.1651205100062301</v>
      </c>
      <c r="K683" s="1">
        <v>12</v>
      </c>
      <c r="L683" s="1">
        <v>12</v>
      </c>
      <c r="M683" s="1">
        <v>9</v>
      </c>
      <c r="N683" s="1">
        <v>150</v>
      </c>
      <c r="O683" s="1">
        <v>40</v>
      </c>
      <c r="P683" s="1">
        <v>62</v>
      </c>
      <c r="Q683" s="1">
        <v>131</v>
      </c>
      <c r="R683" s="15">
        <f t="shared" si="422"/>
        <v>9.3333333333333338E-2</v>
      </c>
      <c r="S683" s="15">
        <f t="shared" si="423"/>
        <v>5.5555555555555552E-2</v>
      </c>
      <c r="T683" s="16">
        <v>1108.4833333332999</v>
      </c>
      <c r="U683" s="16">
        <f t="shared" si="424"/>
        <v>14.211324786324358</v>
      </c>
      <c r="V683" s="16">
        <v>1022.36</v>
      </c>
      <c r="W683" s="16">
        <f t="shared" si="425"/>
        <v>13.107179487179488</v>
      </c>
      <c r="X683" s="16">
        <v>2630.74</v>
      </c>
      <c r="Y683" s="16">
        <f t="shared" si="426"/>
        <v>33.727435897435896</v>
      </c>
      <c r="Z683" s="21">
        <f t="shared" si="427"/>
        <v>0.27986094002354167</v>
      </c>
      <c r="AA683" s="20">
        <f t="shared" si="428"/>
        <v>140.80000000000001</v>
      </c>
      <c r="AB683">
        <v>29</v>
      </c>
      <c r="AC683" s="1">
        <v>96</v>
      </c>
      <c r="AD683" s="1">
        <v>89</v>
      </c>
      <c r="AE683" s="1">
        <v>35</v>
      </c>
      <c r="AF683" s="1">
        <v>54</v>
      </c>
      <c r="AG683" s="15">
        <f t="shared" si="429"/>
        <v>0.31111111111111112</v>
      </c>
      <c r="AH683" s="15">
        <f t="shared" si="430"/>
        <v>0.46666666666666667</v>
      </c>
      <c r="AI683" s="15">
        <f t="shared" si="431"/>
        <v>0.77777777777777779</v>
      </c>
      <c r="AJ683" s="1">
        <v>368</v>
      </c>
      <c r="AK683" s="21">
        <f t="shared" si="432"/>
        <v>0.35797665369649806</v>
      </c>
      <c r="AL683" s="1">
        <v>305</v>
      </c>
      <c r="AM683" s="21">
        <f t="shared" si="433"/>
        <v>0.29669260700389105</v>
      </c>
      <c r="AN683" s="1">
        <v>355</v>
      </c>
      <c r="AO683" s="21">
        <f t="shared" si="434"/>
        <v>0.34533073929961089</v>
      </c>
      <c r="AP683" s="21">
        <f t="shared" si="435"/>
        <v>0.54680534918276369</v>
      </c>
      <c r="AQ683" s="1">
        <v>13</v>
      </c>
      <c r="AR683" s="4">
        <v>6.07</v>
      </c>
      <c r="AS683" s="41">
        <v>422</v>
      </c>
      <c r="AT683" s="41">
        <v>392</v>
      </c>
      <c r="AU683" s="41">
        <v>334</v>
      </c>
      <c r="AV683" s="21">
        <f t="shared" si="436"/>
        <v>0.51842751842751844</v>
      </c>
      <c r="AW683" s="26">
        <v>17.63</v>
      </c>
      <c r="AX683" s="42">
        <v>3</v>
      </c>
      <c r="AY683" s="41">
        <v>0.79</v>
      </c>
      <c r="AZ683" s="1">
        <v>2</v>
      </c>
      <c r="BA683" s="43">
        <v>0.155</v>
      </c>
      <c r="BB683" s="16">
        <v>50.05</v>
      </c>
      <c r="BC683" s="26">
        <v>18.11</v>
      </c>
      <c r="BD683" s="43">
        <v>1.3220000000000001</v>
      </c>
      <c r="BE683" s="43">
        <v>1.3480000000000001</v>
      </c>
      <c r="BF683" s="16">
        <v>51.19</v>
      </c>
      <c r="BG683" s="21">
        <f t="shared" si="437"/>
        <v>8.5227272727272721E-2</v>
      </c>
      <c r="BH683" s="44">
        <f t="shared" si="438"/>
        <v>0.92819614711033271</v>
      </c>
      <c r="BI683" s="42">
        <f t="shared" si="439"/>
        <v>1013.4234198376055</v>
      </c>
      <c r="BJ683" s="21">
        <f t="shared" si="440"/>
        <v>1.3423419837605435E-2</v>
      </c>
      <c r="BK683" s="26">
        <f t="shared" si="441"/>
        <v>2.6409483939121245</v>
      </c>
      <c r="BL683" s="26">
        <f t="shared" si="442"/>
        <v>2.4061974255643803</v>
      </c>
      <c r="BM683" s="16">
        <f t="shared" si="443"/>
        <v>30.987127821902259</v>
      </c>
      <c r="BN683" s="16">
        <f t="shared" si="444"/>
        <v>33.510700731640512</v>
      </c>
      <c r="BO683" s="16">
        <f t="shared" si="445"/>
        <v>57.924801439805933</v>
      </c>
      <c r="BP683" s="16">
        <f t="shared" si="446"/>
        <v>58.863805313196906</v>
      </c>
      <c r="BQ683" s="16">
        <f t="shared" si="447"/>
        <v>-0.93900387339097335</v>
      </c>
      <c r="BR683" s="1">
        <v>45</v>
      </c>
      <c r="BS683" s="1">
        <v>41</v>
      </c>
      <c r="BT683" s="42">
        <v>483</v>
      </c>
      <c r="BU683" s="42">
        <v>530</v>
      </c>
      <c r="BV683" s="42">
        <v>182</v>
      </c>
      <c r="BW683" s="42">
        <v>192</v>
      </c>
      <c r="BX683" s="42">
        <v>240</v>
      </c>
      <c r="BY683" s="42">
        <v>277</v>
      </c>
      <c r="BZ683" s="1">
        <v>478</v>
      </c>
      <c r="CA683" s="1">
        <v>465</v>
      </c>
      <c r="CB683" s="21">
        <f t="shared" si="448"/>
        <v>0.50689289501590673</v>
      </c>
      <c r="CC683" s="4">
        <v>-1.1599999999999999</v>
      </c>
      <c r="CD683" s="45">
        <f t="shared" si="449"/>
        <v>-3.345332253777304</v>
      </c>
      <c r="CE683" s="26">
        <f t="shared" si="450"/>
        <v>2.6456434311258432</v>
      </c>
      <c r="CF683" s="26">
        <f t="shared" si="451"/>
        <v>2.2351125538821779</v>
      </c>
      <c r="CG683" s="26">
        <f t="shared" si="452"/>
        <v>29.466994077711977</v>
      </c>
      <c r="CH683" s="26">
        <f t="shared" si="453"/>
        <v>31.474033922014343</v>
      </c>
      <c r="CI683" s="26">
        <f t="shared" si="454"/>
        <v>55.763777492264538</v>
      </c>
      <c r="CJ683" s="26">
        <f t="shared" si="455"/>
        <v>55.170788447357019</v>
      </c>
      <c r="CK683" s="16">
        <f t="shared" si="456"/>
        <v>-1.5319929182984922</v>
      </c>
      <c r="CL683" s="42">
        <v>116</v>
      </c>
      <c r="CM683" s="42">
        <v>98</v>
      </c>
      <c r="CN683" s="42">
        <v>1176</v>
      </c>
      <c r="CO683" s="42">
        <v>1282</v>
      </c>
      <c r="CP683" s="42">
        <v>479</v>
      </c>
      <c r="CQ683" s="42">
        <v>484</v>
      </c>
      <c r="CR683" s="42">
        <v>555</v>
      </c>
      <c r="CS683" s="42">
        <v>674</v>
      </c>
      <c r="CT683" s="1">
        <v>11</v>
      </c>
      <c r="CU683" s="1">
        <v>11</v>
      </c>
      <c r="CV683" s="42">
        <f t="shared" si="457"/>
        <v>0</v>
      </c>
      <c r="CW683" s="26">
        <f t="shared" si="458"/>
        <v>0.59540814025171318</v>
      </c>
      <c r="CX683" s="26">
        <f t="shared" si="459"/>
        <v>0.59540814025171318</v>
      </c>
      <c r="CY683" s="26">
        <f t="shared" si="460"/>
        <v>0</v>
      </c>
      <c r="CZ683" s="13">
        <v>43</v>
      </c>
      <c r="DA683" s="13">
        <v>43</v>
      </c>
      <c r="DB683" s="27">
        <v>39.71</v>
      </c>
      <c r="DC683" s="27">
        <v>38.51</v>
      </c>
      <c r="DD683" s="27">
        <v>39.03</v>
      </c>
      <c r="DE683" s="27">
        <v>39.71</v>
      </c>
      <c r="DF683" s="13">
        <v>3</v>
      </c>
      <c r="DG683" s="13">
        <v>7</v>
      </c>
      <c r="DH683" s="21">
        <f t="shared" si="461"/>
        <v>0.3</v>
      </c>
      <c r="DI683" s="42">
        <v>5</v>
      </c>
      <c r="DJ683" s="42">
        <v>1</v>
      </c>
      <c r="DK683" s="13">
        <v>0</v>
      </c>
      <c r="DL683" s="13">
        <v>0</v>
      </c>
      <c r="DM683" s="13">
        <v>0</v>
      </c>
      <c r="DN683" s="13">
        <v>0</v>
      </c>
      <c r="DO683" s="13">
        <v>0</v>
      </c>
      <c r="DP683" s="13">
        <v>0</v>
      </c>
      <c r="DQ683" s="13">
        <v>2</v>
      </c>
      <c r="DR683" s="46">
        <v>1</v>
      </c>
      <c r="DS683" s="13">
        <v>1</v>
      </c>
      <c r="DT683" s="13">
        <v>0</v>
      </c>
      <c r="DU683" s="13">
        <v>0.5</v>
      </c>
      <c r="DV683" s="13">
        <v>0</v>
      </c>
      <c r="DW683" s="13">
        <v>0</v>
      </c>
      <c r="DX683" s="13">
        <v>0</v>
      </c>
    </row>
    <row r="684" spans="1:128" ht="25.5" x14ac:dyDescent="0.2">
      <c r="A684" s="13" t="s">
        <v>2400</v>
      </c>
      <c r="B684" s="13" t="s">
        <v>2401</v>
      </c>
      <c r="C684" s="39" t="s">
        <v>3719</v>
      </c>
      <c r="D684" s="1" t="s">
        <v>145</v>
      </c>
      <c r="E684" s="13" t="s">
        <v>129</v>
      </c>
      <c r="F684" s="13">
        <v>5</v>
      </c>
      <c r="G684" s="13">
        <v>0</v>
      </c>
      <c r="H684" s="13">
        <v>3</v>
      </c>
      <c r="I684" s="40">
        <f t="shared" si="420"/>
        <v>3</v>
      </c>
      <c r="J684" s="19">
        <f t="shared" si="421"/>
        <v>3.3972947467778529</v>
      </c>
      <c r="K684" s="1">
        <v>0</v>
      </c>
      <c r="L684" s="1">
        <v>3</v>
      </c>
      <c r="M684" s="1">
        <v>0</v>
      </c>
      <c r="N684" s="1">
        <v>4</v>
      </c>
      <c r="O684" s="1">
        <v>3</v>
      </c>
      <c r="P684" s="1">
        <v>3</v>
      </c>
      <c r="Q684" s="1">
        <v>4</v>
      </c>
      <c r="R684" s="15">
        <f t="shared" si="422"/>
        <v>0</v>
      </c>
      <c r="S684" s="15">
        <f t="shared" si="423"/>
        <v>0</v>
      </c>
      <c r="T684" s="16">
        <v>52.983333333300003</v>
      </c>
      <c r="U684" s="16">
        <f t="shared" si="424"/>
        <v>10.596666666660001</v>
      </c>
      <c r="V684" s="16">
        <v>51.12</v>
      </c>
      <c r="W684" s="16">
        <f t="shared" si="425"/>
        <v>10.224</v>
      </c>
      <c r="X684" s="16">
        <v>174.33</v>
      </c>
      <c r="Y684" s="16">
        <f t="shared" si="426"/>
        <v>34.866</v>
      </c>
      <c r="Z684" s="21">
        <f t="shared" si="427"/>
        <v>0.22674650698602794</v>
      </c>
      <c r="AA684" s="20">
        <f t="shared" si="428"/>
        <v>22</v>
      </c>
      <c r="AB684">
        <v>3</v>
      </c>
      <c r="AC684" s="1">
        <v>11</v>
      </c>
      <c r="AD684" s="1">
        <v>3</v>
      </c>
      <c r="AE684" s="1">
        <v>1</v>
      </c>
      <c r="AF684" s="1">
        <v>2</v>
      </c>
      <c r="AG684" s="15">
        <f t="shared" si="429"/>
        <v>0</v>
      </c>
      <c r="AH684" s="15">
        <f t="shared" si="430"/>
        <v>1</v>
      </c>
      <c r="AI684" s="15">
        <f t="shared" si="431"/>
        <v>1</v>
      </c>
      <c r="AJ684" s="1">
        <v>17</v>
      </c>
      <c r="AK684" s="21">
        <f t="shared" si="432"/>
        <v>0.35416666666666669</v>
      </c>
      <c r="AL684" s="1">
        <v>15</v>
      </c>
      <c r="AM684" s="21">
        <f t="shared" si="433"/>
        <v>0.3125</v>
      </c>
      <c r="AN684" s="1">
        <v>16</v>
      </c>
      <c r="AO684" s="21">
        <f t="shared" si="434"/>
        <v>0.33333333333333331</v>
      </c>
      <c r="AP684" s="21">
        <f t="shared" si="435"/>
        <v>0.53125</v>
      </c>
      <c r="AQ684" s="1">
        <v>19</v>
      </c>
      <c r="AR684" s="4">
        <v>21.35</v>
      </c>
      <c r="AS684" s="41">
        <v>13</v>
      </c>
      <c r="AT684" s="41">
        <v>21</v>
      </c>
      <c r="AU684" s="41">
        <v>13</v>
      </c>
      <c r="AV684" s="21">
        <f t="shared" si="436"/>
        <v>0.38235294117647056</v>
      </c>
      <c r="AW684" s="26">
        <v>17.55</v>
      </c>
      <c r="AX684" s="42">
        <v>6</v>
      </c>
      <c r="AY684" s="41">
        <v>0.77600000000000002</v>
      </c>
      <c r="AZ684" s="1">
        <v>1</v>
      </c>
      <c r="BA684" s="43">
        <v>4.9630000000000001</v>
      </c>
      <c r="BB684" s="16">
        <v>51.35</v>
      </c>
      <c r="BC684" s="26">
        <v>18.100000000000001</v>
      </c>
      <c r="BD684" s="43">
        <v>0.84399999999999997</v>
      </c>
      <c r="BE684" s="43">
        <v>-5.2780000000000005</v>
      </c>
      <c r="BF684" s="16">
        <v>48.5</v>
      </c>
      <c r="BG684" s="21">
        <f t="shared" si="437"/>
        <v>0.13636363636363635</v>
      </c>
      <c r="BH684" s="44">
        <f t="shared" si="438"/>
        <v>1</v>
      </c>
      <c r="BI684" s="42">
        <f t="shared" si="439"/>
        <v>1136.3636363636363</v>
      </c>
      <c r="BJ684" s="21">
        <f t="shared" si="440"/>
        <v>0.13636363636363635</v>
      </c>
      <c r="BK684" s="26">
        <f t="shared" si="441"/>
        <v>3.52112676056338</v>
      </c>
      <c r="BL684" s="26">
        <f t="shared" si="442"/>
        <v>0</v>
      </c>
      <c r="BM684" s="16">
        <f t="shared" si="443"/>
        <v>25.821596244131452</v>
      </c>
      <c r="BN684" s="16">
        <f t="shared" si="444"/>
        <v>32.863849765258209</v>
      </c>
      <c r="BO684" s="16">
        <f t="shared" si="445"/>
        <v>43.427230046948353</v>
      </c>
      <c r="BP684" s="16">
        <f t="shared" si="446"/>
        <v>57.511737089201873</v>
      </c>
      <c r="BQ684" s="16">
        <f t="shared" si="447"/>
        <v>-14.08450704225352</v>
      </c>
      <c r="BR684" s="1">
        <v>3</v>
      </c>
      <c r="BS684" s="1">
        <v>0</v>
      </c>
      <c r="BT684" s="42">
        <v>19</v>
      </c>
      <c r="BU684" s="42">
        <v>28</v>
      </c>
      <c r="BV684" s="42">
        <v>8</v>
      </c>
      <c r="BW684" s="42">
        <v>4</v>
      </c>
      <c r="BX684" s="42">
        <v>17</v>
      </c>
      <c r="BY684" s="42">
        <v>7</v>
      </c>
      <c r="BZ684" s="1">
        <v>15</v>
      </c>
      <c r="CA684" s="1">
        <v>19</v>
      </c>
      <c r="CB684" s="21">
        <f t="shared" si="448"/>
        <v>0.44117647058823528</v>
      </c>
      <c r="CC684" s="4">
        <v>8.24</v>
      </c>
      <c r="CD684" s="45">
        <f t="shared" si="449"/>
        <v>-4.6835070422535168</v>
      </c>
      <c r="CE684" s="26">
        <f t="shared" si="450"/>
        <v>1.3766993632765445</v>
      </c>
      <c r="CF684" s="26">
        <f t="shared" si="451"/>
        <v>2.0650490449148169</v>
      </c>
      <c r="CG684" s="26">
        <f t="shared" si="452"/>
        <v>20.994665289967305</v>
      </c>
      <c r="CH684" s="26">
        <f t="shared" si="453"/>
        <v>40.956806057477202</v>
      </c>
      <c r="CI684" s="26">
        <f t="shared" si="454"/>
        <v>40.26845637583893</v>
      </c>
      <c r="CJ684" s="26">
        <f t="shared" si="455"/>
        <v>74.341765616933415</v>
      </c>
      <c r="CK684" s="16">
        <f t="shared" si="456"/>
        <v>19.988802198840965</v>
      </c>
      <c r="CL684" s="42">
        <v>4</v>
      </c>
      <c r="CM684" s="42">
        <v>6</v>
      </c>
      <c r="CN684" s="42">
        <v>57</v>
      </c>
      <c r="CO684" s="42">
        <v>113</v>
      </c>
      <c r="CP684" s="42">
        <v>28</v>
      </c>
      <c r="CQ684" s="42">
        <v>34</v>
      </c>
      <c r="CR684" s="42">
        <v>63</v>
      </c>
      <c r="CS684" s="42">
        <v>28</v>
      </c>
      <c r="CT684" s="1">
        <v>1</v>
      </c>
      <c r="CU684" s="1">
        <v>0</v>
      </c>
      <c r="CV684" s="42">
        <f t="shared" si="457"/>
        <v>-1</v>
      </c>
      <c r="CW684" s="26">
        <f t="shared" si="458"/>
        <v>1.1324315822592841</v>
      </c>
      <c r="CX684" s="26">
        <f t="shared" si="459"/>
        <v>0</v>
      </c>
      <c r="CY684" s="26">
        <f t="shared" si="460"/>
        <v>-1.1324315822592841</v>
      </c>
      <c r="CZ684" s="13">
        <v>2</v>
      </c>
      <c r="DA684" s="13">
        <v>1</v>
      </c>
      <c r="DB684" s="27">
        <v>1.73</v>
      </c>
      <c r="DC684" s="27">
        <v>2.27</v>
      </c>
      <c r="DD684" s="27">
        <v>1.87</v>
      </c>
      <c r="DE684" s="27">
        <v>2.09</v>
      </c>
      <c r="DF684" s="13">
        <v>0</v>
      </c>
      <c r="DG684" s="13">
        <v>0</v>
      </c>
      <c r="DH684" s="21" t="str">
        <f t="shared" si="461"/>
        <v xml:space="preserve"> </v>
      </c>
      <c r="DI684" s="42"/>
      <c r="DJ684" s="42"/>
      <c r="DK684" s="1"/>
      <c r="DL684" s="1"/>
      <c r="DM684" s="1"/>
      <c r="DN684" s="1"/>
      <c r="DO684" s="1"/>
      <c r="DP684" s="1"/>
      <c r="DQ684" s="1"/>
      <c r="DR684" s="42"/>
      <c r="DS684" s="1"/>
      <c r="DT684" s="1"/>
      <c r="DU684" s="1"/>
      <c r="DV684" s="1"/>
      <c r="DW684" s="1"/>
      <c r="DX684" s="13"/>
    </row>
    <row r="685" spans="1:128" ht="25.5" x14ac:dyDescent="0.2">
      <c r="A685" s="13" t="s">
        <v>506</v>
      </c>
      <c r="B685" s="13" t="s">
        <v>2403</v>
      </c>
      <c r="C685" s="39" t="s">
        <v>3720</v>
      </c>
      <c r="D685" s="1" t="s">
        <v>398</v>
      </c>
      <c r="E685" s="13" t="s">
        <v>154</v>
      </c>
      <c r="F685" s="13">
        <v>47</v>
      </c>
      <c r="G685" s="13">
        <v>6</v>
      </c>
      <c r="H685" s="13">
        <v>11</v>
      </c>
      <c r="I685" s="40">
        <f t="shared" si="420"/>
        <v>17</v>
      </c>
      <c r="J685" s="19">
        <f t="shared" si="421"/>
        <v>1.6719027455266591</v>
      </c>
      <c r="K685" s="1">
        <v>5</v>
      </c>
      <c r="L685" s="1">
        <v>8</v>
      </c>
      <c r="M685" s="1">
        <v>3</v>
      </c>
      <c r="N685" s="1">
        <v>76</v>
      </c>
      <c r="O685" s="1">
        <v>33</v>
      </c>
      <c r="P685" s="1">
        <v>22</v>
      </c>
      <c r="Q685" s="1">
        <v>93</v>
      </c>
      <c r="R685" s="15">
        <f t="shared" si="422"/>
        <v>7.8947368421052627E-2</v>
      </c>
      <c r="S685" s="15">
        <f t="shared" si="423"/>
        <v>4.5801526717557252E-2</v>
      </c>
      <c r="T685" s="16">
        <v>610.08333333329995</v>
      </c>
      <c r="U685" s="16">
        <f t="shared" si="424"/>
        <v>12.980496453899999</v>
      </c>
      <c r="V685" s="16">
        <v>596.27</v>
      </c>
      <c r="W685" s="16">
        <f t="shared" si="425"/>
        <v>12.686595744680851</v>
      </c>
      <c r="X685" s="16">
        <v>1649.51</v>
      </c>
      <c r="Y685" s="16">
        <f t="shared" si="426"/>
        <v>35.095957446808512</v>
      </c>
      <c r="Z685" s="21">
        <f t="shared" si="427"/>
        <v>0.26550686175849814</v>
      </c>
      <c r="AA685" s="20">
        <f t="shared" si="428"/>
        <v>85.333333333333329</v>
      </c>
      <c r="AB685">
        <v>14</v>
      </c>
      <c r="AC685" s="1">
        <v>49</v>
      </c>
      <c r="AD685" s="1">
        <v>44</v>
      </c>
      <c r="AE685" s="1">
        <v>10</v>
      </c>
      <c r="AF685" s="1">
        <v>9</v>
      </c>
      <c r="AG685" s="15">
        <f t="shared" si="429"/>
        <v>0.2857142857142857</v>
      </c>
      <c r="AH685" s="15">
        <f t="shared" si="430"/>
        <v>0.52380952380952384</v>
      </c>
      <c r="AI685" s="15">
        <f t="shared" si="431"/>
        <v>0.80952380952380953</v>
      </c>
      <c r="AJ685" s="1">
        <v>150</v>
      </c>
      <c r="AK685" s="21">
        <f t="shared" si="432"/>
        <v>0.26737967914438504</v>
      </c>
      <c r="AL685" s="1">
        <v>207</v>
      </c>
      <c r="AM685" s="21">
        <f t="shared" si="433"/>
        <v>0.36898395721925131</v>
      </c>
      <c r="AN685" s="1">
        <v>204</v>
      </c>
      <c r="AO685" s="21">
        <f t="shared" si="434"/>
        <v>0.36363636363636365</v>
      </c>
      <c r="AP685" s="21">
        <f t="shared" si="435"/>
        <v>0.42016806722689076</v>
      </c>
      <c r="AQ685" s="1">
        <v>5</v>
      </c>
      <c r="AR685" s="4">
        <v>-5.32</v>
      </c>
      <c r="AS685" s="41">
        <v>225</v>
      </c>
      <c r="AT685" s="41">
        <v>227</v>
      </c>
      <c r="AU685" s="41">
        <v>175</v>
      </c>
      <c r="AV685" s="21">
        <f t="shared" si="436"/>
        <v>0.49778761061946902</v>
      </c>
      <c r="AW685" s="26">
        <v>17.149999999999999</v>
      </c>
      <c r="AX685" s="42">
        <v>10</v>
      </c>
      <c r="AY685" s="41">
        <v>1.6E-2</v>
      </c>
      <c r="AZ685" s="1">
        <v>9</v>
      </c>
      <c r="BA685" s="43">
        <v>0.84299999999999997</v>
      </c>
      <c r="BB685" s="16">
        <v>49.86</v>
      </c>
      <c r="BC685" s="26">
        <v>17.86</v>
      </c>
      <c r="BD685" s="43">
        <v>-0.48399999999999999</v>
      </c>
      <c r="BE685" s="43">
        <v>-4.915</v>
      </c>
      <c r="BF685" s="16">
        <v>50.63</v>
      </c>
      <c r="BG685" s="21">
        <f t="shared" si="437"/>
        <v>9.375E-2</v>
      </c>
      <c r="BH685" s="44">
        <f t="shared" si="438"/>
        <v>0.93831168831168832</v>
      </c>
      <c r="BI685" s="42">
        <f t="shared" si="439"/>
        <v>1032.0616883116882</v>
      </c>
      <c r="BJ685" s="21">
        <f t="shared" si="440"/>
        <v>3.2061688311688319E-2</v>
      </c>
      <c r="BK685" s="26">
        <f t="shared" si="441"/>
        <v>2.113136666275345</v>
      </c>
      <c r="BL685" s="26">
        <f t="shared" si="442"/>
        <v>1.9118855552015028</v>
      </c>
      <c r="BM685" s="16">
        <f t="shared" si="443"/>
        <v>22.540124440270347</v>
      </c>
      <c r="BN685" s="16">
        <f t="shared" si="444"/>
        <v>30.992671105371727</v>
      </c>
      <c r="BO685" s="16">
        <f t="shared" si="445"/>
        <v>45.38212554715146</v>
      </c>
      <c r="BP685" s="16">
        <f t="shared" si="446"/>
        <v>52.727791101346703</v>
      </c>
      <c r="BQ685" s="16">
        <f t="shared" si="447"/>
        <v>-7.3456655541952429</v>
      </c>
      <c r="BR685" s="1">
        <v>21</v>
      </c>
      <c r="BS685" s="1">
        <v>19</v>
      </c>
      <c r="BT685" s="42">
        <v>203</v>
      </c>
      <c r="BU685" s="42">
        <v>289</v>
      </c>
      <c r="BV685" s="42">
        <v>103</v>
      </c>
      <c r="BW685" s="42">
        <v>100</v>
      </c>
      <c r="BX685" s="42">
        <v>116</v>
      </c>
      <c r="BY685" s="42">
        <v>124</v>
      </c>
      <c r="BZ685" s="1">
        <v>235</v>
      </c>
      <c r="CA685" s="1">
        <v>240</v>
      </c>
      <c r="CB685" s="21">
        <f t="shared" si="448"/>
        <v>0.49473684210526314</v>
      </c>
      <c r="CC685" s="4">
        <v>1.1599999999999999</v>
      </c>
      <c r="CD685" s="45">
        <f t="shared" si="449"/>
        <v>0.23830083235937849</v>
      </c>
      <c r="CE685" s="26">
        <f t="shared" si="450"/>
        <v>2.0733429927675493</v>
      </c>
      <c r="CF685" s="26">
        <f t="shared" si="451"/>
        <v>2.1097174312371556</v>
      </c>
      <c r="CG685" s="26">
        <f t="shared" si="452"/>
        <v>26.18959569811641</v>
      </c>
      <c r="CH685" s="26">
        <f t="shared" si="453"/>
        <v>29.717916229668202</v>
      </c>
      <c r="CI685" s="26">
        <f t="shared" si="454"/>
        <v>48.050633218349695</v>
      </c>
      <c r="CJ685" s="26">
        <f t="shared" si="455"/>
        <v>52.015447011536757</v>
      </c>
      <c r="CK685" s="16">
        <f t="shared" si="456"/>
        <v>-3.3808517610081807</v>
      </c>
      <c r="CL685" s="42">
        <v>57</v>
      </c>
      <c r="CM685" s="42">
        <v>58</v>
      </c>
      <c r="CN685" s="42">
        <v>663</v>
      </c>
      <c r="CO685" s="42">
        <v>759</v>
      </c>
      <c r="CP685" s="42">
        <v>247</v>
      </c>
      <c r="CQ685" s="42">
        <v>267</v>
      </c>
      <c r="CR685" s="42">
        <v>346</v>
      </c>
      <c r="CS685" s="42">
        <v>354</v>
      </c>
      <c r="CT685" s="1">
        <v>10</v>
      </c>
      <c r="CU685" s="1">
        <v>8</v>
      </c>
      <c r="CV685" s="42">
        <f t="shared" si="457"/>
        <v>-2</v>
      </c>
      <c r="CW685" s="26">
        <f t="shared" si="458"/>
        <v>0.98347220325097573</v>
      </c>
      <c r="CX685" s="26">
        <f t="shared" si="459"/>
        <v>0.78677776260078069</v>
      </c>
      <c r="CY685" s="26">
        <f t="shared" si="460"/>
        <v>-0.19669444065019517</v>
      </c>
      <c r="CZ685" s="13">
        <v>18</v>
      </c>
      <c r="DA685" s="13">
        <v>22</v>
      </c>
      <c r="DB685" s="27">
        <v>15.57</v>
      </c>
      <c r="DC685" s="27">
        <v>17.72</v>
      </c>
      <c r="DD685" s="27">
        <v>19.37</v>
      </c>
      <c r="DE685" s="27">
        <v>21.22</v>
      </c>
      <c r="DF685" s="13">
        <v>2</v>
      </c>
      <c r="DG685" s="13">
        <v>3</v>
      </c>
      <c r="DH685" s="21">
        <f t="shared" si="461"/>
        <v>0.4</v>
      </c>
      <c r="DI685" s="42">
        <v>4</v>
      </c>
      <c r="DJ685" s="42">
        <v>2</v>
      </c>
      <c r="DK685" s="13">
        <v>1</v>
      </c>
      <c r="DL685" s="13">
        <v>0</v>
      </c>
      <c r="DM685" s="13">
        <v>0.25</v>
      </c>
      <c r="DN685" s="13">
        <v>0</v>
      </c>
      <c r="DO685" s="13">
        <v>0</v>
      </c>
      <c r="DP685" s="13">
        <v>0</v>
      </c>
      <c r="DQ685" s="13">
        <v>1</v>
      </c>
      <c r="DR685" s="46">
        <v>0</v>
      </c>
      <c r="DS685" s="13">
        <v>0</v>
      </c>
      <c r="DT685" s="13">
        <v>2</v>
      </c>
      <c r="DU685" s="13">
        <v>-2</v>
      </c>
      <c r="DV685" s="13">
        <v>0</v>
      </c>
      <c r="DW685" s="13">
        <v>0</v>
      </c>
      <c r="DX685" s="13">
        <v>0</v>
      </c>
    </row>
    <row r="686" spans="1:128" ht="25.5" x14ac:dyDescent="0.2">
      <c r="A686" s="13" t="s">
        <v>466</v>
      </c>
      <c r="B686" s="13" t="s">
        <v>2405</v>
      </c>
      <c r="C686" s="39" t="s">
        <v>3721</v>
      </c>
      <c r="D686" s="1" t="s">
        <v>322</v>
      </c>
      <c r="E686" s="13" t="s">
        <v>129</v>
      </c>
      <c r="F686" s="13">
        <v>82</v>
      </c>
      <c r="G686" s="13">
        <v>21</v>
      </c>
      <c r="H686" s="13">
        <v>21</v>
      </c>
      <c r="I686" s="40">
        <f t="shared" si="420"/>
        <v>42</v>
      </c>
      <c r="J686" s="19">
        <f t="shared" si="421"/>
        <v>2.1981536672238948</v>
      </c>
      <c r="K686" s="1">
        <v>19</v>
      </c>
      <c r="L686" s="1">
        <v>11</v>
      </c>
      <c r="M686" s="1">
        <v>8</v>
      </c>
      <c r="N686" s="1">
        <v>173</v>
      </c>
      <c r="O686" s="1">
        <v>44</v>
      </c>
      <c r="P686" s="1">
        <v>45</v>
      </c>
      <c r="Q686" s="1">
        <v>179</v>
      </c>
      <c r="R686" s="15">
        <f t="shared" si="422"/>
        <v>0.12138728323699421</v>
      </c>
      <c r="S686" s="15">
        <f t="shared" si="423"/>
        <v>8.0152671755725186E-2</v>
      </c>
      <c r="T686" s="16">
        <v>1146.4166666666999</v>
      </c>
      <c r="U686" s="16">
        <f t="shared" si="424"/>
        <v>13.980691056910976</v>
      </c>
      <c r="V686" s="16">
        <v>1095.83</v>
      </c>
      <c r="W686" s="16">
        <f t="shared" si="425"/>
        <v>13.363780487804878</v>
      </c>
      <c r="X686" s="16">
        <v>2900.62</v>
      </c>
      <c r="Y686" s="16">
        <f t="shared" si="426"/>
        <v>35.373414634146343</v>
      </c>
      <c r="Z686" s="21">
        <f t="shared" si="427"/>
        <v>0.27420085325726584</v>
      </c>
      <c r="AA686" s="20">
        <f t="shared" si="428"/>
        <v>138.41666666666666</v>
      </c>
      <c r="AB686">
        <v>24</v>
      </c>
      <c r="AC686" s="1">
        <v>49</v>
      </c>
      <c r="AD686" s="1">
        <v>79</v>
      </c>
      <c r="AE686" s="1">
        <v>24</v>
      </c>
      <c r="AF686" s="1">
        <v>37</v>
      </c>
      <c r="AG686" s="15">
        <f t="shared" si="429"/>
        <v>0.4375</v>
      </c>
      <c r="AH686" s="15">
        <f t="shared" si="430"/>
        <v>0.39583333333333331</v>
      </c>
      <c r="AI686" s="15">
        <f t="shared" si="431"/>
        <v>0.83333333333333326</v>
      </c>
      <c r="AJ686" s="1">
        <v>398</v>
      </c>
      <c r="AK686" s="21">
        <f t="shared" si="432"/>
        <v>0.35823582358235823</v>
      </c>
      <c r="AL686" s="1">
        <v>294</v>
      </c>
      <c r="AM686" s="21">
        <f t="shared" si="433"/>
        <v>0.2646264626462646</v>
      </c>
      <c r="AN686" s="1">
        <v>419</v>
      </c>
      <c r="AO686" s="21">
        <f t="shared" si="434"/>
        <v>0.37713771377137711</v>
      </c>
      <c r="AP686" s="21">
        <f t="shared" si="435"/>
        <v>0.57514450867052025</v>
      </c>
      <c r="AQ686" s="1">
        <v>8</v>
      </c>
      <c r="AR686" s="4">
        <v>3.74</v>
      </c>
      <c r="AS686" s="41">
        <v>431</v>
      </c>
      <c r="AT686" s="41">
        <v>383</v>
      </c>
      <c r="AU686" s="41">
        <v>338</v>
      </c>
      <c r="AV686" s="21">
        <f t="shared" si="436"/>
        <v>0.52948402948402951</v>
      </c>
      <c r="AW686" s="26">
        <v>17.690000000000001</v>
      </c>
      <c r="AX686" s="42">
        <v>3</v>
      </c>
      <c r="AY686" s="41">
        <v>1.0449999999999999</v>
      </c>
      <c r="AZ686" s="1">
        <v>4</v>
      </c>
      <c r="BA686" s="43">
        <v>0.753</v>
      </c>
      <c r="BB686" s="16">
        <v>50.33</v>
      </c>
      <c r="BC686" s="26">
        <v>18.41</v>
      </c>
      <c r="BD686" s="43">
        <v>1.712</v>
      </c>
      <c r="BE686" s="43">
        <v>9.7289999999999992</v>
      </c>
      <c r="BF686" s="16">
        <v>53.48</v>
      </c>
      <c r="BG686" s="21">
        <f t="shared" si="437"/>
        <v>7.9470198675496692E-2</v>
      </c>
      <c r="BH686" s="44">
        <f t="shared" si="438"/>
        <v>0.93262411347517726</v>
      </c>
      <c r="BI686" s="42">
        <f t="shared" si="439"/>
        <v>1012.094312150674</v>
      </c>
      <c r="BJ686" s="21">
        <f t="shared" si="440"/>
        <v>1.2094312150673955E-2</v>
      </c>
      <c r="BK686" s="26">
        <f t="shared" si="441"/>
        <v>2.6281448764863162</v>
      </c>
      <c r="BL686" s="26">
        <f t="shared" si="442"/>
        <v>2.0806146938850003</v>
      </c>
      <c r="BM686" s="16">
        <f t="shared" si="443"/>
        <v>33.070823029119488</v>
      </c>
      <c r="BN686" s="16">
        <f t="shared" si="444"/>
        <v>30.880702298714219</v>
      </c>
      <c r="BO686" s="16">
        <f t="shared" si="445"/>
        <v>60.337826122665021</v>
      </c>
      <c r="BP686" s="16">
        <f t="shared" si="446"/>
        <v>52.124873383645273</v>
      </c>
      <c r="BQ686" s="16">
        <f t="shared" si="447"/>
        <v>8.2129527390197481</v>
      </c>
      <c r="BR686" s="1">
        <v>48</v>
      </c>
      <c r="BS686" s="1">
        <v>38</v>
      </c>
      <c r="BT686" s="42">
        <v>556</v>
      </c>
      <c r="BU686" s="42">
        <v>526</v>
      </c>
      <c r="BV686" s="42">
        <v>197</v>
      </c>
      <c r="BW686" s="42">
        <v>150</v>
      </c>
      <c r="BX686" s="42">
        <v>238</v>
      </c>
      <c r="BY686" s="42">
        <v>301</v>
      </c>
      <c r="BZ686" s="1">
        <v>571</v>
      </c>
      <c r="CA686" s="1">
        <v>471</v>
      </c>
      <c r="CB686" s="21">
        <f t="shared" si="448"/>
        <v>0.54798464491362764</v>
      </c>
      <c r="CC686" s="4">
        <v>3.27</v>
      </c>
      <c r="CD686" s="45">
        <f t="shared" si="449"/>
        <v>-2.6565154690727368</v>
      </c>
      <c r="CE686" s="26">
        <f t="shared" si="450"/>
        <v>2.3788017734139602</v>
      </c>
      <c r="CF686" s="26">
        <f t="shared" si="451"/>
        <v>1.9650971171680538</v>
      </c>
      <c r="CG686" s="26">
        <f t="shared" si="452"/>
        <v>33.572132854355274</v>
      </c>
      <c r="CH686" s="26">
        <f t="shared" si="453"/>
        <v>29.786735249705238</v>
      </c>
      <c r="CI686" s="26">
        <f t="shared" si="454"/>
        <v>61.704049479076886</v>
      </c>
      <c r="CJ686" s="26">
        <f t="shared" si="455"/>
        <v>52.954195999475978</v>
      </c>
      <c r="CK686" s="16">
        <f t="shared" si="456"/>
        <v>-0.53690074058116011</v>
      </c>
      <c r="CL686" s="42">
        <v>115</v>
      </c>
      <c r="CM686" s="42">
        <v>95</v>
      </c>
      <c r="CN686" s="42">
        <v>1508</v>
      </c>
      <c r="CO686" s="42">
        <v>1345</v>
      </c>
      <c r="CP686" s="42">
        <v>535</v>
      </c>
      <c r="CQ686" s="42">
        <v>491</v>
      </c>
      <c r="CR686" s="42">
        <v>629</v>
      </c>
      <c r="CS686" s="42">
        <v>825</v>
      </c>
      <c r="CT686" s="1">
        <v>5</v>
      </c>
      <c r="CU686" s="1">
        <v>18</v>
      </c>
      <c r="CV686" s="42">
        <f t="shared" si="457"/>
        <v>13</v>
      </c>
      <c r="CW686" s="26">
        <f t="shared" si="458"/>
        <v>0.26168496038379702</v>
      </c>
      <c r="CX686" s="26">
        <f t="shared" si="459"/>
        <v>0.94206585738166926</v>
      </c>
      <c r="CY686" s="26">
        <f t="shared" si="460"/>
        <v>0.68038089699787219</v>
      </c>
      <c r="CZ686" s="13">
        <v>52</v>
      </c>
      <c r="DA686" s="13">
        <v>43</v>
      </c>
      <c r="DB686" s="27">
        <v>41.22</v>
      </c>
      <c r="DC686" s="27">
        <v>32.869999999999997</v>
      </c>
      <c r="DD686" s="27">
        <v>46.49</v>
      </c>
      <c r="DE686" s="27">
        <v>44.13</v>
      </c>
      <c r="DF686" s="13">
        <v>16</v>
      </c>
      <c r="DG686" s="13">
        <v>26</v>
      </c>
      <c r="DH686" s="21">
        <f t="shared" si="461"/>
        <v>0.38095238095238093</v>
      </c>
      <c r="DI686" s="42">
        <v>32</v>
      </c>
      <c r="DJ686" s="42">
        <v>12</v>
      </c>
      <c r="DK686" s="13">
        <v>4</v>
      </c>
      <c r="DL686" s="13">
        <v>1</v>
      </c>
      <c r="DM686" s="13">
        <v>9.4E-2</v>
      </c>
      <c r="DN686" s="13">
        <v>1</v>
      </c>
      <c r="DO686" s="13">
        <v>0</v>
      </c>
      <c r="DP686" s="13">
        <v>3.1E-2</v>
      </c>
      <c r="DQ686" s="13">
        <v>4</v>
      </c>
      <c r="DR686" s="46">
        <v>1</v>
      </c>
      <c r="DS686" s="13">
        <v>0</v>
      </c>
      <c r="DT686" s="13">
        <v>2</v>
      </c>
      <c r="DU686" s="13">
        <v>-0.5</v>
      </c>
      <c r="DV686" s="13">
        <v>0</v>
      </c>
      <c r="DW686" s="13">
        <v>0</v>
      </c>
      <c r="DX686" s="13">
        <v>0</v>
      </c>
    </row>
    <row r="687" spans="1:128" ht="25.5" x14ac:dyDescent="0.2">
      <c r="A687" s="13" t="s">
        <v>2408</v>
      </c>
      <c r="B687" s="13" t="s">
        <v>2409</v>
      </c>
      <c r="C687" s="39" t="s">
        <v>3722</v>
      </c>
      <c r="D687" s="1" t="s">
        <v>243</v>
      </c>
      <c r="E687" s="13" t="s">
        <v>154</v>
      </c>
      <c r="F687" s="13">
        <v>1</v>
      </c>
      <c r="G687" s="13">
        <v>1</v>
      </c>
      <c r="H687" s="13">
        <v>0</v>
      </c>
      <c r="I687" s="40">
        <f t="shared" si="420"/>
        <v>1</v>
      </c>
      <c r="J687" s="19">
        <f t="shared" si="421"/>
        <v>6.0606060606060606</v>
      </c>
      <c r="K687" s="1">
        <v>1</v>
      </c>
      <c r="L687" s="1">
        <v>0</v>
      </c>
      <c r="M687" s="1">
        <v>0</v>
      </c>
      <c r="N687" s="1">
        <v>4</v>
      </c>
      <c r="O687" s="1">
        <v>0</v>
      </c>
      <c r="P687" s="1">
        <v>0</v>
      </c>
      <c r="Q687" s="1">
        <v>2</v>
      </c>
      <c r="R687" s="15">
        <f t="shared" si="422"/>
        <v>0.25</v>
      </c>
      <c r="S687" s="15">
        <f t="shared" si="423"/>
        <v>0.25</v>
      </c>
      <c r="T687" s="16">
        <v>9.9</v>
      </c>
      <c r="U687" s="16">
        <f t="shared" si="424"/>
        <v>9.9</v>
      </c>
      <c r="V687" s="16">
        <v>10.53</v>
      </c>
      <c r="W687" s="16">
        <f t="shared" si="425"/>
        <v>10.53</v>
      </c>
      <c r="X687" s="16">
        <v>40.54</v>
      </c>
      <c r="Y687" s="16">
        <f t="shared" si="426"/>
        <v>40.54</v>
      </c>
      <c r="Z687" s="21">
        <f t="shared" si="427"/>
        <v>0.20618758566673193</v>
      </c>
      <c r="AA687" s="20">
        <f t="shared" si="428"/>
        <v>0</v>
      </c>
      <c r="AB687">
        <v>1</v>
      </c>
      <c r="AC687" s="1">
        <v>7</v>
      </c>
      <c r="AD687" s="1">
        <v>0</v>
      </c>
      <c r="AE687" s="1">
        <v>0</v>
      </c>
      <c r="AF687" s="1">
        <v>0</v>
      </c>
      <c r="AG687" s="15">
        <f t="shared" si="429"/>
        <v>1</v>
      </c>
      <c r="AH687" s="15">
        <f t="shared" si="430"/>
        <v>0</v>
      </c>
      <c r="AI687" s="15">
        <f t="shared" si="431"/>
        <v>1</v>
      </c>
      <c r="AJ687" s="1">
        <v>3</v>
      </c>
      <c r="AK687" s="21">
        <f t="shared" si="432"/>
        <v>0.5</v>
      </c>
      <c r="AL687" s="1">
        <v>0</v>
      </c>
      <c r="AM687" s="21">
        <f t="shared" si="433"/>
        <v>0</v>
      </c>
      <c r="AN687" s="1">
        <v>3</v>
      </c>
      <c r="AO687" s="21">
        <f t="shared" si="434"/>
        <v>0.5</v>
      </c>
      <c r="AP687" s="21">
        <f t="shared" si="435"/>
        <v>1</v>
      </c>
      <c r="AQ687" s="1">
        <v>14</v>
      </c>
      <c r="AR687" s="4">
        <v>53.33</v>
      </c>
      <c r="AS687" s="41">
        <v>4</v>
      </c>
      <c r="AT687" s="41">
        <v>3</v>
      </c>
      <c r="AU687" s="41">
        <v>4</v>
      </c>
      <c r="AV687" s="21">
        <f t="shared" si="436"/>
        <v>0.5714285714285714</v>
      </c>
      <c r="AW687" s="26">
        <v>16.73</v>
      </c>
      <c r="AX687" s="42">
        <v>14</v>
      </c>
      <c r="AY687" s="41">
        <v>-0.77</v>
      </c>
      <c r="AZ687" s="1">
        <v>14</v>
      </c>
      <c r="BA687" s="43">
        <v>3.492</v>
      </c>
      <c r="BB687" s="16">
        <v>51.12</v>
      </c>
      <c r="BC687" s="26">
        <v>16.690000000000001</v>
      </c>
      <c r="BD687" s="43">
        <v>1.097</v>
      </c>
      <c r="BE687" s="43">
        <v>5.9130000000000003</v>
      </c>
      <c r="BF687" s="16">
        <v>50.81</v>
      </c>
      <c r="BG687" s="21">
        <f t="shared" si="437"/>
        <v>0.16666666666666666</v>
      </c>
      <c r="BH687" s="44">
        <f t="shared" si="438"/>
        <v>1</v>
      </c>
      <c r="BI687" s="42">
        <f t="shared" si="439"/>
        <v>1166.6666666666667</v>
      </c>
      <c r="BJ687" s="21">
        <f t="shared" si="440"/>
        <v>0.16666666666666666</v>
      </c>
      <c r="BK687" s="26">
        <f t="shared" si="441"/>
        <v>5.6980056980056988</v>
      </c>
      <c r="BL687" s="26">
        <f t="shared" si="442"/>
        <v>0</v>
      </c>
      <c r="BM687" s="16">
        <f t="shared" si="443"/>
        <v>34.188034188034187</v>
      </c>
      <c r="BN687" s="16">
        <f t="shared" si="444"/>
        <v>5.6980056980056988</v>
      </c>
      <c r="BO687" s="16">
        <f t="shared" si="445"/>
        <v>56.980056980056986</v>
      </c>
      <c r="BP687" s="16">
        <f t="shared" si="446"/>
        <v>22.792022792022795</v>
      </c>
      <c r="BQ687" s="16">
        <f t="shared" si="447"/>
        <v>34.188034188034194</v>
      </c>
      <c r="BR687" s="1">
        <v>1</v>
      </c>
      <c r="BS687" s="1">
        <v>0</v>
      </c>
      <c r="BT687" s="42">
        <v>5</v>
      </c>
      <c r="BU687" s="42">
        <v>1</v>
      </c>
      <c r="BV687" s="42">
        <v>2</v>
      </c>
      <c r="BW687" s="42">
        <v>2</v>
      </c>
      <c r="BX687" s="42">
        <v>1</v>
      </c>
      <c r="BY687" s="42">
        <v>2</v>
      </c>
      <c r="BZ687" s="1">
        <v>5</v>
      </c>
      <c r="CA687" s="1">
        <v>1</v>
      </c>
      <c r="CB687" s="21">
        <f t="shared" si="448"/>
        <v>0.83333333333333337</v>
      </c>
      <c r="CC687" s="4">
        <v>25</v>
      </c>
      <c r="CD687" s="45">
        <f t="shared" si="449"/>
        <v>19.677034188034195</v>
      </c>
      <c r="CE687" s="26">
        <f t="shared" si="450"/>
        <v>1.480019733596448</v>
      </c>
      <c r="CF687" s="26">
        <f t="shared" si="451"/>
        <v>2.960039467192896</v>
      </c>
      <c r="CG687" s="26">
        <f t="shared" si="452"/>
        <v>23.680315737543168</v>
      </c>
      <c r="CH687" s="26">
        <f t="shared" si="453"/>
        <v>23.680315737543168</v>
      </c>
      <c r="CI687" s="26">
        <f t="shared" si="454"/>
        <v>60.68080907745437</v>
      </c>
      <c r="CJ687" s="26">
        <f t="shared" si="455"/>
        <v>45.880611741489886</v>
      </c>
      <c r="CK687" s="16">
        <f t="shared" si="456"/>
        <v>19.387836852069711</v>
      </c>
      <c r="CL687" s="42">
        <v>1</v>
      </c>
      <c r="CM687" s="42">
        <v>2</v>
      </c>
      <c r="CN687" s="42">
        <v>15</v>
      </c>
      <c r="CO687" s="42">
        <v>14</v>
      </c>
      <c r="CP687" s="42">
        <v>9</v>
      </c>
      <c r="CQ687" s="42">
        <v>4</v>
      </c>
      <c r="CR687" s="42">
        <v>11</v>
      </c>
      <c r="CS687" s="42">
        <v>16</v>
      </c>
      <c r="CT687" s="1">
        <v>0</v>
      </c>
      <c r="CU687" s="1">
        <v>0</v>
      </c>
      <c r="CV687" s="42">
        <f t="shared" si="457"/>
        <v>0</v>
      </c>
      <c r="CW687" s="26">
        <f t="shared" si="458"/>
        <v>0</v>
      </c>
      <c r="CX687" s="26">
        <f t="shared" si="459"/>
        <v>0</v>
      </c>
      <c r="CY687" s="26">
        <f t="shared" si="460"/>
        <v>0</v>
      </c>
      <c r="CZ687" s="13">
        <v>1</v>
      </c>
      <c r="DA687" s="13">
        <v>0</v>
      </c>
      <c r="DB687" s="27">
        <v>0.36</v>
      </c>
      <c r="DC687" s="27">
        <v>0.28000000000000003</v>
      </c>
      <c r="DD687" s="27">
        <v>0.37</v>
      </c>
      <c r="DE687" s="27">
        <v>0.30000000000000004</v>
      </c>
      <c r="DF687" s="13">
        <v>0</v>
      </c>
      <c r="DG687" s="13">
        <v>0</v>
      </c>
      <c r="DH687" s="21" t="str">
        <f t="shared" si="461"/>
        <v xml:space="preserve"> </v>
      </c>
      <c r="DI687" s="42"/>
      <c r="DJ687" s="42"/>
      <c r="DK687" s="1"/>
      <c r="DL687" s="1"/>
      <c r="DM687" s="1"/>
      <c r="DN687" s="1"/>
      <c r="DO687" s="1"/>
      <c r="DP687" s="1"/>
      <c r="DQ687" s="1"/>
      <c r="DR687" s="42"/>
      <c r="DS687" s="1"/>
      <c r="DT687" s="1"/>
      <c r="DU687" s="1"/>
      <c r="DV687" s="1"/>
      <c r="DW687" s="1"/>
      <c r="DX687" s="13"/>
    </row>
    <row r="688" spans="1:128" ht="25.5" x14ac:dyDescent="0.2">
      <c r="A688" s="13" t="s">
        <v>2411</v>
      </c>
      <c r="B688" s="13" t="s">
        <v>2412</v>
      </c>
      <c r="C688" s="39" t="s">
        <v>3723</v>
      </c>
      <c r="D688" s="1" t="s">
        <v>398</v>
      </c>
      <c r="E688" s="13" t="s">
        <v>173</v>
      </c>
      <c r="F688" s="13">
        <v>15</v>
      </c>
      <c r="G688" s="13">
        <v>0</v>
      </c>
      <c r="H688" s="13">
        <v>2</v>
      </c>
      <c r="I688" s="40">
        <f t="shared" si="420"/>
        <v>2</v>
      </c>
      <c r="J688" s="19">
        <f t="shared" si="421"/>
        <v>0.55320783711094079</v>
      </c>
      <c r="K688" s="1">
        <v>0</v>
      </c>
      <c r="L688" s="1">
        <v>2</v>
      </c>
      <c r="M688" s="1">
        <v>0</v>
      </c>
      <c r="N688" s="1">
        <v>12</v>
      </c>
      <c r="O688" s="1">
        <v>4</v>
      </c>
      <c r="P688" s="1">
        <v>10</v>
      </c>
      <c r="Q688" s="1">
        <v>4</v>
      </c>
      <c r="R688" s="15">
        <f t="shared" si="422"/>
        <v>0</v>
      </c>
      <c r="S688" s="15">
        <f t="shared" si="423"/>
        <v>0</v>
      </c>
      <c r="T688" s="16">
        <v>216.9166666667</v>
      </c>
      <c r="U688" s="16">
        <f t="shared" si="424"/>
        <v>14.461111111113333</v>
      </c>
      <c r="V688" s="16">
        <v>210.34</v>
      </c>
      <c r="W688" s="16">
        <f t="shared" si="425"/>
        <v>14.022666666666668</v>
      </c>
      <c r="X688" s="16">
        <v>496.03</v>
      </c>
      <c r="Y688" s="16">
        <f t="shared" si="426"/>
        <v>33.068666666666665</v>
      </c>
      <c r="Z688" s="21">
        <f t="shared" si="427"/>
        <v>0.29777595311239158</v>
      </c>
      <c r="AA688" s="20">
        <f t="shared" si="428"/>
        <v>31.200000000000003</v>
      </c>
      <c r="AB688">
        <v>11</v>
      </c>
      <c r="AC688" s="1">
        <v>16</v>
      </c>
      <c r="AD688" s="1">
        <v>22</v>
      </c>
      <c r="AE688" s="1">
        <v>5</v>
      </c>
      <c r="AF688" s="1">
        <v>1</v>
      </c>
      <c r="AG688" s="15">
        <f t="shared" si="429"/>
        <v>0</v>
      </c>
      <c r="AH688" s="15">
        <f t="shared" si="430"/>
        <v>0.4</v>
      </c>
      <c r="AI688" s="15">
        <f t="shared" si="431"/>
        <v>0.4</v>
      </c>
      <c r="AJ688" s="1">
        <v>46</v>
      </c>
      <c r="AK688" s="21">
        <f t="shared" si="432"/>
        <v>0.23711340206185566</v>
      </c>
      <c r="AL688" s="1">
        <v>63</v>
      </c>
      <c r="AM688" s="21">
        <f t="shared" si="433"/>
        <v>0.32474226804123713</v>
      </c>
      <c r="AN688" s="1">
        <v>85</v>
      </c>
      <c r="AO688" s="21">
        <f t="shared" si="434"/>
        <v>0.43814432989690721</v>
      </c>
      <c r="AP688" s="21">
        <f t="shared" si="435"/>
        <v>0.42201834862385323</v>
      </c>
      <c r="AQ688" s="1">
        <v>4</v>
      </c>
      <c r="AR688" s="4">
        <v>-10.62</v>
      </c>
      <c r="AS688" s="41">
        <v>80</v>
      </c>
      <c r="AT688" s="41">
        <v>78</v>
      </c>
      <c r="AU688" s="41">
        <v>69</v>
      </c>
      <c r="AV688" s="21">
        <f t="shared" si="436"/>
        <v>0.50632911392405067</v>
      </c>
      <c r="AW688" s="26">
        <v>17.260000000000002</v>
      </c>
      <c r="AX688" s="42">
        <v>3</v>
      </c>
      <c r="AY688" s="41">
        <v>3.7999999999999999E-2</v>
      </c>
      <c r="AZ688" s="1">
        <v>3</v>
      </c>
      <c r="BA688" s="43">
        <v>2.504</v>
      </c>
      <c r="BB688" s="16">
        <v>50.84</v>
      </c>
      <c r="BC688" s="26">
        <v>17.010000000000002</v>
      </c>
      <c r="BD688" s="43">
        <v>1.091</v>
      </c>
      <c r="BE688" s="43">
        <v>-2.9050000000000002</v>
      </c>
      <c r="BF688" s="16">
        <v>53.19</v>
      </c>
      <c r="BG688" s="21">
        <f t="shared" si="437"/>
        <v>6.4102564102564097E-2</v>
      </c>
      <c r="BH688" s="44">
        <f t="shared" si="438"/>
        <v>0.90566037735849059</v>
      </c>
      <c r="BI688" s="42">
        <f t="shared" si="439"/>
        <v>969.76294146105465</v>
      </c>
      <c r="BJ688" s="21">
        <f t="shared" si="440"/>
        <v>-3.0237058538945316E-2</v>
      </c>
      <c r="BK688" s="26">
        <f t="shared" si="441"/>
        <v>1.4262622420842446</v>
      </c>
      <c r="BL688" s="26">
        <f t="shared" si="442"/>
        <v>2.8525244841684891</v>
      </c>
      <c r="BM688" s="16">
        <f t="shared" si="443"/>
        <v>22.249690976514213</v>
      </c>
      <c r="BN688" s="16">
        <f t="shared" si="444"/>
        <v>30.236759532185985</v>
      </c>
      <c r="BO688" s="16">
        <f t="shared" si="445"/>
        <v>42.787867262527335</v>
      </c>
      <c r="BP688" s="16">
        <f t="shared" si="446"/>
        <v>49.348673576114862</v>
      </c>
      <c r="BQ688" s="16">
        <f t="shared" si="447"/>
        <v>-6.560806313587527</v>
      </c>
      <c r="BR688" s="1">
        <v>5</v>
      </c>
      <c r="BS688" s="1">
        <v>10</v>
      </c>
      <c r="BT688" s="42">
        <v>73</v>
      </c>
      <c r="BU688" s="42">
        <v>96</v>
      </c>
      <c r="BV688" s="42">
        <v>24</v>
      </c>
      <c r="BW688" s="42">
        <v>26</v>
      </c>
      <c r="BX688" s="42">
        <v>41</v>
      </c>
      <c r="BY688" s="42">
        <v>48</v>
      </c>
      <c r="BZ688" s="1">
        <v>73</v>
      </c>
      <c r="CA688" s="1">
        <v>84</v>
      </c>
      <c r="CB688" s="21">
        <f t="shared" si="448"/>
        <v>0.46496815286624205</v>
      </c>
      <c r="CC688" s="4">
        <v>-5.86</v>
      </c>
      <c r="CD688" s="45">
        <f t="shared" si="449"/>
        <v>0.6297533194399989</v>
      </c>
      <c r="CE688" s="26">
        <f t="shared" si="450"/>
        <v>2.7820897929560715</v>
      </c>
      <c r="CF688" s="26">
        <f t="shared" si="451"/>
        <v>1.8144063867104814</v>
      </c>
      <c r="CG688" s="26">
        <f t="shared" si="452"/>
        <v>29.514343890490498</v>
      </c>
      <c r="CH688" s="26">
        <f t="shared" si="453"/>
        <v>27.578977077999316</v>
      </c>
      <c r="CI688" s="26">
        <f t="shared" si="454"/>
        <v>52.133943511481164</v>
      </c>
      <c r="CJ688" s="26">
        <f t="shared" si="455"/>
        <v>44.271515835735748</v>
      </c>
      <c r="CK688" s="16">
        <f t="shared" si="456"/>
        <v>-14.423233989332942</v>
      </c>
      <c r="CL688" s="42">
        <v>23</v>
      </c>
      <c r="CM688" s="42">
        <v>15</v>
      </c>
      <c r="CN688" s="42">
        <v>221</v>
      </c>
      <c r="CO688" s="42">
        <v>213</v>
      </c>
      <c r="CP688" s="42">
        <v>82</v>
      </c>
      <c r="CQ688" s="42">
        <v>72</v>
      </c>
      <c r="CR688" s="42">
        <v>66</v>
      </c>
      <c r="CS688" s="42">
        <v>105</v>
      </c>
      <c r="CT688" s="1">
        <v>4</v>
      </c>
      <c r="CU688" s="1">
        <v>2</v>
      </c>
      <c r="CV688" s="42">
        <f t="shared" si="457"/>
        <v>-2</v>
      </c>
      <c r="CW688" s="26">
        <f t="shared" si="458"/>
        <v>1.1064156742218816</v>
      </c>
      <c r="CX688" s="26">
        <f t="shared" si="459"/>
        <v>0.55320783711094079</v>
      </c>
      <c r="CY688" s="26">
        <f t="shared" si="460"/>
        <v>-0.55320783711094079</v>
      </c>
      <c r="CZ688" s="13">
        <v>6</v>
      </c>
      <c r="DA688" s="13">
        <v>8</v>
      </c>
      <c r="DB688" s="27">
        <v>6.4</v>
      </c>
      <c r="DC688" s="27">
        <v>5.86</v>
      </c>
      <c r="DD688" s="27">
        <v>7.21</v>
      </c>
      <c r="DE688" s="27">
        <v>7.6</v>
      </c>
      <c r="DF688" s="1"/>
      <c r="DG688" s="1"/>
      <c r="DH688" s="21" t="str">
        <f t="shared" si="461"/>
        <v xml:space="preserve"> </v>
      </c>
      <c r="DI688" s="42"/>
      <c r="DJ688" s="42"/>
      <c r="DK688" s="1"/>
      <c r="DL688" s="1"/>
      <c r="DM688" s="1"/>
      <c r="DN688" s="1"/>
      <c r="DO688" s="1"/>
      <c r="DP688" s="1"/>
      <c r="DQ688" s="1"/>
      <c r="DR688" s="42"/>
      <c r="DS688" s="1"/>
      <c r="DT688" s="1"/>
      <c r="DU688" s="1"/>
      <c r="DV688" s="1"/>
      <c r="DW688" s="1"/>
      <c r="DX688" s="13"/>
    </row>
    <row r="689" spans="1:128" ht="25.5" x14ac:dyDescent="0.2">
      <c r="A689" s="13" t="s">
        <v>2414</v>
      </c>
      <c r="B689" s="13" t="s">
        <v>2415</v>
      </c>
      <c r="C689" s="39" t="s">
        <v>3724</v>
      </c>
      <c r="D689" s="1" t="s">
        <v>446</v>
      </c>
      <c r="E689" s="13" t="s">
        <v>146</v>
      </c>
      <c r="F689" s="13">
        <v>3</v>
      </c>
      <c r="G689" s="13">
        <v>0</v>
      </c>
      <c r="H689" s="13">
        <v>0</v>
      </c>
      <c r="I689" s="40">
        <f t="shared" si="420"/>
        <v>0</v>
      </c>
      <c r="J689" s="19">
        <f t="shared" si="421"/>
        <v>0</v>
      </c>
      <c r="K689" s="1">
        <v>0</v>
      </c>
      <c r="L689" s="1">
        <v>0</v>
      </c>
      <c r="M689" s="1">
        <v>0</v>
      </c>
      <c r="N689" s="1">
        <v>4</v>
      </c>
      <c r="O689" s="1">
        <v>1</v>
      </c>
      <c r="P689" s="1">
        <v>0</v>
      </c>
      <c r="Q689" s="1">
        <v>4</v>
      </c>
      <c r="R689" s="15">
        <f t="shared" si="422"/>
        <v>0</v>
      </c>
      <c r="S689" s="15">
        <f t="shared" si="423"/>
        <v>0</v>
      </c>
      <c r="T689" s="16">
        <v>33.583333333299997</v>
      </c>
      <c r="U689" s="16">
        <f t="shared" si="424"/>
        <v>11.194444444433332</v>
      </c>
      <c r="V689" s="16">
        <v>34.840000000000003</v>
      </c>
      <c r="W689" s="16">
        <f t="shared" si="425"/>
        <v>11.613333333333335</v>
      </c>
      <c r="X689" s="16">
        <v>106.69</v>
      </c>
      <c r="Y689" s="16">
        <f t="shared" si="426"/>
        <v>35.563333333333333</v>
      </c>
      <c r="Z689" s="21">
        <f t="shared" si="427"/>
        <v>0.24616689041192683</v>
      </c>
      <c r="AA689" s="20">
        <f t="shared" si="428"/>
        <v>0</v>
      </c>
      <c r="AB689">
        <v>0</v>
      </c>
      <c r="AC689" s="1">
        <v>5</v>
      </c>
      <c r="AD689" s="1">
        <v>5</v>
      </c>
      <c r="AE689" s="1">
        <v>0</v>
      </c>
      <c r="AF689" s="1">
        <v>1</v>
      </c>
      <c r="AG689" s="15">
        <f t="shared" si="429"/>
        <v>0</v>
      </c>
      <c r="AH689" s="15">
        <f t="shared" si="430"/>
        <v>0</v>
      </c>
      <c r="AI689" s="15">
        <f t="shared" si="431"/>
        <v>0</v>
      </c>
      <c r="AJ689" s="1">
        <v>12</v>
      </c>
      <c r="AK689" s="21">
        <f t="shared" si="432"/>
        <v>0.33333333333333331</v>
      </c>
      <c r="AL689" s="1">
        <v>12</v>
      </c>
      <c r="AM689" s="21">
        <f t="shared" si="433"/>
        <v>0.33333333333333331</v>
      </c>
      <c r="AN689" s="1">
        <v>12</v>
      </c>
      <c r="AO689" s="21">
        <f t="shared" si="434"/>
        <v>0.33333333333333331</v>
      </c>
      <c r="AP689" s="21">
        <f t="shared" si="435"/>
        <v>0.5</v>
      </c>
      <c r="AQ689" s="1">
        <v>6</v>
      </c>
      <c r="AR689" s="4">
        <v>6.92</v>
      </c>
      <c r="AS689" s="41">
        <v>20</v>
      </c>
      <c r="AT689" s="41">
        <v>13</v>
      </c>
      <c r="AU689" s="41">
        <v>8</v>
      </c>
      <c r="AV689" s="21">
        <f t="shared" si="436"/>
        <v>0.60606060606060608</v>
      </c>
      <c r="AW689" s="26">
        <v>16.88</v>
      </c>
      <c r="AX689" s="42">
        <v>12</v>
      </c>
      <c r="AY689" s="41">
        <v>0.3</v>
      </c>
      <c r="AZ689" s="1">
        <v>8</v>
      </c>
      <c r="BA689" s="43">
        <v>0.43</v>
      </c>
      <c r="BB689" s="16">
        <v>51.07</v>
      </c>
      <c r="BC689" s="26">
        <v>17.54</v>
      </c>
      <c r="BD689" s="43">
        <v>-1.7370000000000001</v>
      </c>
      <c r="BE689" s="43">
        <v>-4.415</v>
      </c>
      <c r="BF689" s="16">
        <v>48.39</v>
      </c>
      <c r="BG689" s="21">
        <f t="shared" si="437"/>
        <v>0</v>
      </c>
      <c r="BH689" s="44">
        <f t="shared" si="438"/>
        <v>0.91304347826086951</v>
      </c>
      <c r="BI689" s="42">
        <f t="shared" si="439"/>
        <v>913.04347826086951</v>
      </c>
      <c r="BJ689" s="21">
        <f t="shared" si="440"/>
        <v>-8.6956521739130488E-2</v>
      </c>
      <c r="BK689" s="26">
        <f t="shared" si="441"/>
        <v>0</v>
      </c>
      <c r="BL689" s="26">
        <f t="shared" si="442"/>
        <v>3.4443168771526977</v>
      </c>
      <c r="BM689" s="16">
        <f t="shared" si="443"/>
        <v>41.331802525832373</v>
      </c>
      <c r="BN689" s="16">
        <f t="shared" si="444"/>
        <v>39.609644087256022</v>
      </c>
      <c r="BO689" s="16">
        <f t="shared" si="445"/>
        <v>61.997703788748559</v>
      </c>
      <c r="BP689" s="16">
        <f t="shared" si="446"/>
        <v>70.608495981630298</v>
      </c>
      <c r="BQ689" s="16">
        <f t="shared" si="447"/>
        <v>-8.610792192881739</v>
      </c>
      <c r="BR689" s="1">
        <v>0</v>
      </c>
      <c r="BS689" s="1">
        <v>2</v>
      </c>
      <c r="BT689" s="42">
        <v>24</v>
      </c>
      <c r="BU689" s="42">
        <v>21</v>
      </c>
      <c r="BV689" s="42">
        <v>7</v>
      </c>
      <c r="BW689" s="42">
        <v>7</v>
      </c>
      <c r="BX689" s="42">
        <v>11</v>
      </c>
      <c r="BY689" s="42">
        <v>5</v>
      </c>
      <c r="BZ689" s="1">
        <v>18</v>
      </c>
      <c r="CA689" s="1">
        <v>13</v>
      </c>
      <c r="CB689" s="21">
        <f t="shared" si="448"/>
        <v>0.58064516129032262</v>
      </c>
      <c r="CC689" s="4">
        <v>11.33</v>
      </c>
      <c r="CD689" s="45">
        <f t="shared" si="449"/>
        <v>-3.85579219288174</v>
      </c>
      <c r="CE689" s="26">
        <f t="shared" si="450"/>
        <v>1.1247539600712344</v>
      </c>
      <c r="CF689" s="26">
        <f t="shared" si="451"/>
        <v>2.8118849001780863</v>
      </c>
      <c r="CG689" s="26">
        <f t="shared" si="452"/>
        <v>32.617864842065799</v>
      </c>
      <c r="CH689" s="26">
        <f t="shared" si="453"/>
        <v>30.368356921923329</v>
      </c>
      <c r="CI689" s="26">
        <f t="shared" si="454"/>
        <v>56.237698003561725</v>
      </c>
      <c r="CJ689" s="26">
        <f t="shared" si="455"/>
        <v>51.176305183241162</v>
      </c>
      <c r="CK689" s="16">
        <f t="shared" si="456"/>
        <v>-13.672185013202302</v>
      </c>
      <c r="CL689" s="42">
        <v>2</v>
      </c>
      <c r="CM689" s="42">
        <v>5</v>
      </c>
      <c r="CN689" s="42">
        <v>56</v>
      </c>
      <c r="CO689" s="42">
        <v>49</v>
      </c>
      <c r="CP689" s="42">
        <v>25</v>
      </c>
      <c r="CQ689" s="42">
        <v>15</v>
      </c>
      <c r="CR689" s="42">
        <v>22</v>
      </c>
      <c r="CS689" s="42">
        <v>17</v>
      </c>
      <c r="CT689" s="1">
        <v>1</v>
      </c>
      <c r="CU689" s="1">
        <v>0</v>
      </c>
      <c r="CV689" s="42">
        <f t="shared" si="457"/>
        <v>-1</v>
      </c>
      <c r="CW689" s="26">
        <f t="shared" si="458"/>
        <v>1.7866004962796891</v>
      </c>
      <c r="CX689" s="26">
        <f t="shared" si="459"/>
        <v>0</v>
      </c>
      <c r="CY689" s="26">
        <f t="shared" si="460"/>
        <v>-1.7866004962796891</v>
      </c>
      <c r="CZ689" s="13">
        <v>2</v>
      </c>
      <c r="DA689" s="13">
        <v>1</v>
      </c>
      <c r="DB689" s="27">
        <v>0.68</v>
      </c>
      <c r="DC689" s="27">
        <v>1.4</v>
      </c>
      <c r="DD689" s="27">
        <v>0.97</v>
      </c>
      <c r="DE689" s="27">
        <v>1.21</v>
      </c>
      <c r="DF689" s="13">
        <v>1</v>
      </c>
      <c r="DG689" s="13">
        <v>0</v>
      </c>
      <c r="DH689" s="21">
        <f t="shared" si="461"/>
        <v>1</v>
      </c>
      <c r="DI689" s="42">
        <v>1</v>
      </c>
      <c r="DJ689" s="42">
        <v>1</v>
      </c>
      <c r="DK689" s="13">
        <v>1</v>
      </c>
      <c r="DL689" s="13">
        <v>0</v>
      </c>
      <c r="DM689" s="13">
        <v>1</v>
      </c>
      <c r="DN689" s="13">
        <v>0</v>
      </c>
      <c r="DO689" s="13">
        <v>0</v>
      </c>
      <c r="DP689" s="13">
        <v>0</v>
      </c>
      <c r="DQ689" s="1"/>
      <c r="DR689" s="42"/>
      <c r="DS689" s="1"/>
      <c r="DT689" s="1"/>
      <c r="DU689" s="1"/>
      <c r="DV689" s="1"/>
      <c r="DW689" s="1"/>
      <c r="DX689" s="13"/>
    </row>
    <row r="690" spans="1:128" ht="25.5" x14ac:dyDescent="0.2">
      <c r="A690" s="13" t="s">
        <v>2416</v>
      </c>
      <c r="B690" s="13" t="s">
        <v>2415</v>
      </c>
      <c r="C690" s="39" t="s">
        <v>3725</v>
      </c>
      <c r="D690" s="1" t="s">
        <v>446</v>
      </c>
      <c r="E690" s="13" t="s">
        <v>173</v>
      </c>
      <c r="F690" s="13">
        <v>4</v>
      </c>
      <c r="G690" s="13">
        <v>0</v>
      </c>
      <c r="H690" s="13">
        <v>0</v>
      </c>
      <c r="I690" s="40">
        <f t="shared" si="420"/>
        <v>0</v>
      </c>
      <c r="J690" s="19">
        <f t="shared" si="421"/>
        <v>0</v>
      </c>
      <c r="K690" s="1">
        <v>0</v>
      </c>
      <c r="L690" s="1">
        <v>0</v>
      </c>
      <c r="M690" s="1">
        <v>0</v>
      </c>
      <c r="N690" s="1">
        <v>4</v>
      </c>
      <c r="O690" s="1">
        <v>0</v>
      </c>
      <c r="P690" s="1">
        <v>1</v>
      </c>
      <c r="Q690" s="1">
        <v>1</v>
      </c>
      <c r="R690" s="15">
        <f t="shared" si="422"/>
        <v>0</v>
      </c>
      <c r="S690" s="15">
        <f t="shared" si="423"/>
        <v>0</v>
      </c>
      <c r="T690" s="16">
        <v>56.566666666700002</v>
      </c>
      <c r="U690" s="16">
        <f t="shared" si="424"/>
        <v>14.141666666675</v>
      </c>
      <c r="V690" s="16">
        <v>50.23</v>
      </c>
      <c r="W690" s="16">
        <f t="shared" si="425"/>
        <v>12.557499999999999</v>
      </c>
      <c r="X690" s="16">
        <v>148.96</v>
      </c>
      <c r="Y690" s="16">
        <f t="shared" si="426"/>
        <v>37.24</v>
      </c>
      <c r="Z690" s="21">
        <f t="shared" si="427"/>
        <v>0.25217129373964553</v>
      </c>
      <c r="AA690" s="20">
        <f t="shared" si="428"/>
        <v>0</v>
      </c>
      <c r="AB690">
        <v>3</v>
      </c>
      <c r="AC690" s="1">
        <v>2</v>
      </c>
      <c r="AD690" s="1">
        <v>7</v>
      </c>
      <c r="AE690" s="1">
        <v>1</v>
      </c>
      <c r="AF690" s="1">
        <v>0</v>
      </c>
      <c r="AG690" s="15">
        <f t="shared" si="429"/>
        <v>0</v>
      </c>
      <c r="AH690" s="15">
        <f t="shared" si="430"/>
        <v>0</v>
      </c>
      <c r="AI690" s="15">
        <f t="shared" si="431"/>
        <v>0</v>
      </c>
      <c r="AJ690" s="1">
        <v>14</v>
      </c>
      <c r="AK690" s="21">
        <f t="shared" si="432"/>
        <v>0.36842105263157893</v>
      </c>
      <c r="AL690" s="1">
        <v>14</v>
      </c>
      <c r="AM690" s="21">
        <f t="shared" si="433"/>
        <v>0.36842105263157893</v>
      </c>
      <c r="AN690" s="1">
        <v>10</v>
      </c>
      <c r="AO690" s="21">
        <f t="shared" si="434"/>
        <v>0.26315789473684209</v>
      </c>
      <c r="AP690" s="21">
        <f t="shared" si="435"/>
        <v>0.5</v>
      </c>
      <c r="AQ690" s="1">
        <v>3</v>
      </c>
      <c r="AR690" s="4">
        <v>-3.12</v>
      </c>
      <c r="AS690" s="41">
        <v>18</v>
      </c>
      <c r="AT690" s="41">
        <v>17</v>
      </c>
      <c r="AU690" s="41">
        <v>11</v>
      </c>
      <c r="AV690" s="21">
        <f t="shared" si="436"/>
        <v>0.51428571428571423</v>
      </c>
      <c r="AW690" s="26">
        <v>17.62</v>
      </c>
      <c r="AX690" s="42">
        <v>1</v>
      </c>
      <c r="AY690" s="41">
        <v>6.4000000000000001E-2</v>
      </c>
      <c r="AZ690" s="1">
        <v>4</v>
      </c>
      <c r="BA690" s="43">
        <v>0.214</v>
      </c>
      <c r="BB690" s="16">
        <v>50.24</v>
      </c>
      <c r="BC690" s="26">
        <v>15.91</v>
      </c>
      <c r="BD690" s="43">
        <v>-1.0229999999999999</v>
      </c>
      <c r="BE690" s="43">
        <v>-3.4990000000000001</v>
      </c>
      <c r="BF690" s="16">
        <v>48.79</v>
      </c>
      <c r="BG690" s="21">
        <f t="shared" si="437"/>
        <v>0</v>
      </c>
      <c r="BH690" s="44">
        <f t="shared" si="438"/>
        <v>0.90322580645161288</v>
      </c>
      <c r="BI690" s="42">
        <f t="shared" si="439"/>
        <v>903.22580645161293</v>
      </c>
      <c r="BJ690" s="21">
        <f t="shared" si="440"/>
        <v>-9.6774193548387122E-2</v>
      </c>
      <c r="BK690" s="26">
        <f t="shared" si="441"/>
        <v>0</v>
      </c>
      <c r="BL690" s="26">
        <f t="shared" si="442"/>
        <v>3.5835158271949039</v>
      </c>
      <c r="BM690" s="16">
        <f t="shared" si="443"/>
        <v>26.279116066095963</v>
      </c>
      <c r="BN690" s="16">
        <f t="shared" si="444"/>
        <v>37.02966354768067</v>
      </c>
      <c r="BO690" s="16">
        <f t="shared" si="445"/>
        <v>48.974716304997017</v>
      </c>
      <c r="BP690" s="16">
        <f t="shared" si="446"/>
        <v>66.892295440971537</v>
      </c>
      <c r="BQ690" s="16">
        <f t="shared" si="447"/>
        <v>-17.91757913597452</v>
      </c>
      <c r="BR690" s="1">
        <v>0</v>
      </c>
      <c r="BS690" s="1">
        <v>3</v>
      </c>
      <c r="BT690" s="42">
        <v>22</v>
      </c>
      <c r="BU690" s="42">
        <v>28</v>
      </c>
      <c r="BV690" s="42">
        <v>6</v>
      </c>
      <c r="BW690" s="42">
        <v>11</v>
      </c>
      <c r="BX690" s="42">
        <v>14</v>
      </c>
      <c r="BY690" s="42">
        <v>13</v>
      </c>
      <c r="BZ690" s="1">
        <v>17</v>
      </c>
      <c r="CA690" s="1">
        <v>28</v>
      </c>
      <c r="CB690" s="21">
        <f t="shared" si="448"/>
        <v>0.37777777777777777</v>
      </c>
      <c r="CC690" s="4">
        <v>-10.92</v>
      </c>
      <c r="CD690" s="45">
        <f t="shared" si="449"/>
        <v>-14.294579135974519</v>
      </c>
      <c r="CE690" s="26">
        <f t="shared" si="450"/>
        <v>1.6111707841031149</v>
      </c>
      <c r="CF690" s="26">
        <f t="shared" si="451"/>
        <v>4.4307196562835651</v>
      </c>
      <c r="CG690" s="26">
        <f t="shared" si="452"/>
        <v>31.01503759398496</v>
      </c>
      <c r="CH690" s="26">
        <f t="shared" si="453"/>
        <v>32.223415682062303</v>
      </c>
      <c r="CI690" s="26">
        <f t="shared" si="454"/>
        <v>54.779806659505908</v>
      </c>
      <c r="CJ690" s="26">
        <f t="shared" si="455"/>
        <v>55.585392051557463</v>
      </c>
      <c r="CK690" s="16">
        <f t="shared" si="456"/>
        <v>-17.111993743922966</v>
      </c>
      <c r="CL690" s="42">
        <v>4</v>
      </c>
      <c r="CM690" s="42">
        <v>11</v>
      </c>
      <c r="CN690" s="42">
        <v>73</v>
      </c>
      <c r="CO690" s="42">
        <v>69</v>
      </c>
      <c r="CP690" s="42">
        <v>28</v>
      </c>
      <c r="CQ690" s="42">
        <v>32</v>
      </c>
      <c r="CR690" s="42">
        <v>26</v>
      </c>
      <c r="CS690" s="42">
        <v>31</v>
      </c>
      <c r="CT690" s="1">
        <v>0</v>
      </c>
      <c r="CU690" s="1">
        <v>0</v>
      </c>
      <c r="CV690" s="42">
        <f t="shared" si="457"/>
        <v>0</v>
      </c>
      <c r="CW690" s="26">
        <f t="shared" si="458"/>
        <v>0</v>
      </c>
      <c r="CX690" s="26">
        <f t="shared" si="459"/>
        <v>0</v>
      </c>
      <c r="CY690" s="26">
        <f t="shared" si="460"/>
        <v>0</v>
      </c>
      <c r="CZ690" s="13">
        <v>2</v>
      </c>
      <c r="DA690" s="13">
        <v>2</v>
      </c>
      <c r="DB690" s="27">
        <v>1.55</v>
      </c>
      <c r="DC690" s="27">
        <v>2.5099999999999998</v>
      </c>
      <c r="DD690" s="27">
        <v>1.83</v>
      </c>
      <c r="DE690" s="27">
        <v>2.17</v>
      </c>
      <c r="DF690" s="1"/>
      <c r="DG690" s="1"/>
      <c r="DH690" s="21" t="str">
        <f t="shared" si="461"/>
        <v xml:space="preserve"> </v>
      </c>
      <c r="DI690" s="42"/>
      <c r="DJ690" s="42"/>
      <c r="DK690" s="1"/>
      <c r="DL690" s="1"/>
      <c r="DM690" s="1"/>
      <c r="DN690" s="1"/>
      <c r="DO690" s="1"/>
      <c r="DP690" s="1"/>
      <c r="DQ690" s="1"/>
      <c r="DR690" s="42"/>
      <c r="DS690" s="1"/>
      <c r="DT690" s="1"/>
      <c r="DU690" s="1"/>
      <c r="DV690" s="1"/>
      <c r="DW690" s="1"/>
      <c r="DX690" s="13"/>
    </row>
    <row r="691" spans="1:128" ht="25.5" x14ac:dyDescent="0.2">
      <c r="A691" s="13" t="s">
        <v>217</v>
      </c>
      <c r="B691" s="13" t="s">
        <v>2418</v>
      </c>
      <c r="C691" s="39" t="s">
        <v>3726</v>
      </c>
      <c r="D691" s="1" t="s">
        <v>243</v>
      </c>
      <c r="E691" s="13" t="s">
        <v>146</v>
      </c>
      <c r="F691" s="13">
        <v>79</v>
      </c>
      <c r="G691" s="13">
        <v>11</v>
      </c>
      <c r="H691" s="13">
        <v>18</v>
      </c>
      <c r="I691" s="40">
        <f t="shared" si="420"/>
        <v>29</v>
      </c>
      <c r="J691" s="19">
        <f t="shared" si="421"/>
        <v>1.6363892850984612</v>
      </c>
      <c r="K691" s="1">
        <v>9</v>
      </c>
      <c r="L691" s="1">
        <v>8</v>
      </c>
      <c r="M691" s="1">
        <v>8</v>
      </c>
      <c r="N691" s="1">
        <v>134</v>
      </c>
      <c r="O691" s="1">
        <v>37</v>
      </c>
      <c r="P691" s="1">
        <v>37</v>
      </c>
      <c r="Q691" s="1">
        <v>135</v>
      </c>
      <c r="R691" s="15">
        <f t="shared" si="422"/>
        <v>8.2089552238805971E-2</v>
      </c>
      <c r="S691" s="15">
        <f t="shared" si="423"/>
        <v>5.2884615384615384E-2</v>
      </c>
      <c r="T691" s="16">
        <v>1063.3166666667</v>
      </c>
      <c r="U691" s="16">
        <f t="shared" si="424"/>
        <v>13.459704641350633</v>
      </c>
      <c r="V691" s="16">
        <v>1026.79</v>
      </c>
      <c r="W691" s="16">
        <f t="shared" si="425"/>
        <v>12.997341772151898</v>
      </c>
      <c r="X691" s="16">
        <v>2740.5</v>
      </c>
      <c r="Y691" s="16">
        <f t="shared" si="426"/>
        <v>34.689873417721522</v>
      </c>
      <c r="Z691" s="21">
        <f t="shared" si="427"/>
        <v>0.27255401097340526</v>
      </c>
      <c r="AA691" s="20">
        <f t="shared" si="428"/>
        <v>94</v>
      </c>
      <c r="AB691">
        <v>31</v>
      </c>
      <c r="AC691" s="1">
        <v>53</v>
      </c>
      <c r="AD691" s="1">
        <v>158</v>
      </c>
      <c r="AE691" s="1">
        <v>22</v>
      </c>
      <c r="AF691" s="1">
        <v>41</v>
      </c>
      <c r="AG691" s="15">
        <f t="shared" si="429"/>
        <v>0.27500000000000002</v>
      </c>
      <c r="AH691" s="15">
        <f t="shared" si="430"/>
        <v>0.4</v>
      </c>
      <c r="AI691" s="15">
        <f t="shared" si="431"/>
        <v>0.67500000000000004</v>
      </c>
      <c r="AJ691" s="1">
        <v>253</v>
      </c>
      <c r="AK691" s="21">
        <f t="shared" si="432"/>
        <v>0.26914893617021279</v>
      </c>
      <c r="AL691" s="1">
        <v>329</v>
      </c>
      <c r="AM691" s="21">
        <f t="shared" si="433"/>
        <v>0.35</v>
      </c>
      <c r="AN691" s="1">
        <v>358</v>
      </c>
      <c r="AO691" s="21">
        <f t="shared" si="434"/>
        <v>0.38085106382978723</v>
      </c>
      <c r="AP691" s="21">
        <f t="shared" si="435"/>
        <v>0.43470790378006874</v>
      </c>
      <c r="AQ691" s="1">
        <v>5</v>
      </c>
      <c r="AR691" s="4">
        <v>-3.65</v>
      </c>
      <c r="AS691" s="41">
        <v>384</v>
      </c>
      <c r="AT691" s="41">
        <v>394</v>
      </c>
      <c r="AU691" s="41">
        <v>332</v>
      </c>
      <c r="AV691" s="21">
        <f t="shared" si="436"/>
        <v>0.49357326478149099</v>
      </c>
      <c r="AW691" s="26">
        <v>17.260000000000002</v>
      </c>
      <c r="AX691" s="42">
        <v>12</v>
      </c>
      <c r="AY691" s="41">
        <v>0.53100000000000003</v>
      </c>
      <c r="AZ691" s="1">
        <v>6</v>
      </c>
      <c r="BA691" s="43">
        <v>0.42599999999999999</v>
      </c>
      <c r="BB691" s="16">
        <v>50.15</v>
      </c>
      <c r="BC691" s="26">
        <v>17.7</v>
      </c>
      <c r="BD691" s="43">
        <v>1.169</v>
      </c>
      <c r="BE691" s="43">
        <v>-3.2829999999999999</v>
      </c>
      <c r="BF691" s="16">
        <v>47.38</v>
      </c>
      <c r="BG691" s="21">
        <f t="shared" si="437"/>
        <v>8.5106382978723402E-2</v>
      </c>
      <c r="BH691" s="44">
        <f t="shared" si="438"/>
        <v>0.91666666666666663</v>
      </c>
      <c r="BI691" s="42">
        <f t="shared" si="439"/>
        <v>1001.7730496453901</v>
      </c>
      <c r="BJ691" s="21">
        <f t="shared" si="440"/>
        <v>1.7730496453900318E-3</v>
      </c>
      <c r="BK691" s="26">
        <f t="shared" si="441"/>
        <v>2.3373815483204941</v>
      </c>
      <c r="BL691" s="26">
        <f t="shared" si="442"/>
        <v>2.5711197031525437</v>
      </c>
      <c r="BM691" s="16">
        <f t="shared" si="443"/>
        <v>27.464233192765803</v>
      </c>
      <c r="BN691" s="16">
        <f t="shared" si="444"/>
        <v>30.853436437830521</v>
      </c>
      <c r="BO691" s="16">
        <f t="shared" si="445"/>
        <v>51.77300129529894</v>
      </c>
      <c r="BP691" s="16">
        <f t="shared" si="446"/>
        <v>57.207413395144094</v>
      </c>
      <c r="BQ691" s="16">
        <f t="shared" si="447"/>
        <v>-5.4344120998451544</v>
      </c>
      <c r="BR691" s="1">
        <v>40</v>
      </c>
      <c r="BS691" s="1">
        <v>44</v>
      </c>
      <c r="BT691" s="42">
        <v>430</v>
      </c>
      <c r="BU691" s="42">
        <v>484</v>
      </c>
      <c r="BV691" s="42">
        <v>189</v>
      </c>
      <c r="BW691" s="42">
        <v>223</v>
      </c>
      <c r="BX691" s="42">
        <v>228</v>
      </c>
      <c r="BY691" s="42">
        <v>227</v>
      </c>
      <c r="BZ691" s="1">
        <v>417</v>
      </c>
      <c r="CA691" s="1">
        <v>502</v>
      </c>
      <c r="CB691" s="21">
        <f t="shared" si="448"/>
        <v>0.45375408052230687</v>
      </c>
      <c r="CC691" s="4">
        <v>-2.09</v>
      </c>
      <c r="CD691" s="45">
        <f t="shared" si="449"/>
        <v>-0.24840179056680434</v>
      </c>
      <c r="CE691" s="26">
        <f t="shared" si="450"/>
        <v>2.3645320197044337</v>
      </c>
      <c r="CF691" s="26">
        <f t="shared" si="451"/>
        <v>2.8024083196496989</v>
      </c>
      <c r="CG691" s="26">
        <f t="shared" si="452"/>
        <v>29.666119321291735</v>
      </c>
      <c r="CH691" s="26">
        <f t="shared" si="453"/>
        <v>31.724137931034484</v>
      </c>
      <c r="CI691" s="26">
        <f t="shared" si="454"/>
        <v>55.938697318007662</v>
      </c>
      <c r="CJ691" s="26">
        <f t="shared" si="455"/>
        <v>60.558292282430209</v>
      </c>
      <c r="CK691" s="16">
        <f t="shared" si="456"/>
        <v>-0.81481713542260792</v>
      </c>
      <c r="CL691" s="42">
        <v>108</v>
      </c>
      <c r="CM691" s="42">
        <v>128</v>
      </c>
      <c r="CN691" s="42">
        <v>1247</v>
      </c>
      <c r="CO691" s="42">
        <v>1321</v>
      </c>
      <c r="CP691" s="42">
        <v>572</v>
      </c>
      <c r="CQ691" s="42">
        <v>610</v>
      </c>
      <c r="CR691" s="42">
        <v>707</v>
      </c>
      <c r="CS691" s="42">
        <v>628</v>
      </c>
      <c r="CT691" s="1">
        <v>5</v>
      </c>
      <c r="CU691" s="1">
        <v>8</v>
      </c>
      <c r="CV691" s="42">
        <f t="shared" si="457"/>
        <v>3</v>
      </c>
      <c r="CW691" s="26">
        <f t="shared" si="458"/>
        <v>0.28213608363766574</v>
      </c>
      <c r="CX691" s="26">
        <f t="shared" si="459"/>
        <v>0.45141773382026512</v>
      </c>
      <c r="CY691" s="26">
        <f t="shared" si="460"/>
        <v>0.16928165018259944</v>
      </c>
      <c r="CZ691" s="13">
        <v>23</v>
      </c>
      <c r="DA691" s="13">
        <v>25</v>
      </c>
      <c r="DB691" s="27">
        <v>30.21</v>
      </c>
      <c r="DC691" s="27">
        <v>26.78</v>
      </c>
      <c r="DD691" s="27">
        <v>26.42</v>
      </c>
      <c r="DE691" s="27">
        <v>27.61</v>
      </c>
      <c r="DF691" s="13">
        <v>72</v>
      </c>
      <c r="DG691" s="13">
        <v>88</v>
      </c>
      <c r="DH691" s="21">
        <f t="shared" si="461"/>
        <v>0.45</v>
      </c>
      <c r="DI691" s="42">
        <v>43</v>
      </c>
      <c r="DJ691" s="42">
        <v>11</v>
      </c>
      <c r="DK691" s="13">
        <v>4</v>
      </c>
      <c r="DL691" s="13">
        <v>0</v>
      </c>
      <c r="DM691" s="13">
        <v>9.2999999999999999E-2</v>
      </c>
      <c r="DN691" s="13">
        <v>0</v>
      </c>
      <c r="DO691" s="13">
        <v>0</v>
      </c>
      <c r="DP691" s="13">
        <v>0</v>
      </c>
      <c r="DQ691" s="13">
        <v>49</v>
      </c>
      <c r="DR691" s="46">
        <v>30</v>
      </c>
      <c r="DS691" s="13">
        <v>0</v>
      </c>
      <c r="DT691" s="13">
        <v>10</v>
      </c>
      <c r="DU691" s="13">
        <v>-0.20400000000000001</v>
      </c>
      <c r="DV691" s="13">
        <v>0</v>
      </c>
      <c r="DW691" s="13">
        <v>1</v>
      </c>
      <c r="DX691" s="13">
        <v>-0.02</v>
      </c>
    </row>
    <row r="692" spans="1:128" ht="25.5" x14ac:dyDescent="0.2">
      <c r="A692" s="13" t="s">
        <v>262</v>
      </c>
      <c r="B692" s="13" t="s">
        <v>2421</v>
      </c>
      <c r="C692" s="39" t="s">
        <v>3727</v>
      </c>
      <c r="D692" s="1" t="s">
        <v>145</v>
      </c>
      <c r="E692" s="13" t="s">
        <v>173</v>
      </c>
      <c r="F692" s="13">
        <v>82</v>
      </c>
      <c r="G692" s="13">
        <v>8</v>
      </c>
      <c r="H692" s="13">
        <v>18</v>
      </c>
      <c r="I692" s="40">
        <f t="shared" si="420"/>
        <v>26</v>
      </c>
      <c r="J692" s="19">
        <f t="shared" si="421"/>
        <v>1.0496803857799473</v>
      </c>
      <c r="K692" s="1">
        <v>6</v>
      </c>
      <c r="L692" s="1">
        <v>3</v>
      </c>
      <c r="M692" s="1">
        <v>8</v>
      </c>
      <c r="N692" s="1">
        <v>86</v>
      </c>
      <c r="O692" s="1">
        <v>53</v>
      </c>
      <c r="P692" s="1">
        <v>52</v>
      </c>
      <c r="Q692" s="1">
        <v>32</v>
      </c>
      <c r="R692" s="15">
        <f t="shared" si="422"/>
        <v>9.3023255813953487E-2</v>
      </c>
      <c r="S692" s="15">
        <f t="shared" si="423"/>
        <v>4.1884816753926704E-2</v>
      </c>
      <c r="T692" s="16">
        <v>1486.1666666666999</v>
      </c>
      <c r="U692" s="16">
        <f t="shared" si="424"/>
        <v>18.123983739837804</v>
      </c>
      <c r="V692" s="16">
        <v>1404.1</v>
      </c>
      <c r="W692" s="16">
        <f t="shared" si="425"/>
        <v>17.123170731707315</v>
      </c>
      <c r="X692" s="16">
        <v>2462.9699999999998</v>
      </c>
      <c r="Y692" s="16">
        <f t="shared" si="426"/>
        <v>30.036219512195121</v>
      </c>
      <c r="Z692" s="21">
        <f t="shared" si="427"/>
        <v>0.36309143615191863</v>
      </c>
      <c r="AA692" s="20">
        <f t="shared" si="428"/>
        <v>37.730769230769234</v>
      </c>
      <c r="AB692">
        <v>81</v>
      </c>
      <c r="AC692" s="1">
        <v>167</v>
      </c>
      <c r="AD692" s="1">
        <v>134</v>
      </c>
      <c r="AE692" s="1">
        <v>16</v>
      </c>
      <c r="AF692" s="1">
        <v>9</v>
      </c>
      <c r="AG692" s="15">
        <f t="shared" si="429"/>
        <v>0.15384615384615385</v>
      </c>
      <c r="AH692" s="15">
        <f t="shared" si="430"/>
        <v>0.21153846153846154</v>
      </c>
      <c r="AI692" s="15">
        <f t="shared" si="431"/>
        <v>0.36538461538461542</v>
      </c>
      <c r="AJ692" s="1">
        <v>377</v>
      </c>
      <c r="AK692" s="21">
        <f t="shared" si="432"/>
        <v>0.27598828696925332</v>
      </c>
      <c r="AL692" s="1">
        <v>493</v>
      </c>
      <c r="AM692" s="21">
        <f t="shared" si="433"/>
        <v>0.36090775988286972</v>
      </c>
      <c r="AN692" s="1">
        <v>496</v>
      </c>
      <c r="AO692" s="21">
        <f t="shared" si="434"/>
        <v>0.36310395314787702</v>
      </c>
      <c r="AP692" s="21">
        <f t="shared" si="435"/>
        <v>0.43333333333333335</v>
      </c>
      <c r="AQ692" s="1">
        <v>1</v>
      </c>
      <c r="AR692" s="4">
        <v>-5.82</v>
      </c>
      <c r="AS692" s="41">
        <v>520</v>
      </c>
      <c r="AT692" s="41">
        <v>567</v>
      </c>
      <c r="AU692" s="41">
        <v>438</v>
      </c>
      <c r="AV692" s="21">
        <f t="shared" si="436"/>
        <v>0.47838086476540936</v>
      </c>
      <c r="AW692" s="26">
        <v>17.489999999999998</v>
      </c>
      <c r="AX692" s="42">
        <v>2</v>
      </c>
      <c r="AY692" s="41">
        <v>0.29299999999999998</v>
      </c>
      <c r="AZ692" s="1">
        <v>3</v>
      </c>
      <c r="BA692" s="43">
        <v>0.23300000000000001</v>
      </c>
      <c r="BB692" s="16">
        <v>49.85</v>
      </c>
      <c r="BC692" s="26">
        <v>17.05</v>
      </c>
      <c r="BD692" s="43">
        <v>1.32</v>
      </c>
      <c r="BE692" s="43">
        <v>-4.093</v>
      </c>
      <c r="BF692" s="16">
        <v>48.29</v>
      </c>
      <c r="BG692" s="21">
        <f t="shared" si="437"/>
        <v>7.9510703363914373E-2</v>
      </c>
      <c r="BH692" s="44">
        <f t="shared" si="438"/>
        <v>0.92162162162162165</v>
      </c>
      <c r="BI692" s="42">
        <f t="shared" si="439"/>
        <v>1001.132324985536</v>
      </c>
      <c r="BJ692" s="21">
        <f t="shared" si="440"/>
        <v>1.1323249855360179E-3</v>
      </c>
      <c r="BK692" s="26">
        <f t="shared" si="441"/>
        <v>2.2220639555587209</v>
      </c>
      <c r="BL692" s="26">
        <f t="shared" si="442"/>
        <v>2.478455950430881</v>
      </c>
      <c r="BM692" s="16">
        <f t="shared" si="443"/>
        <v>27.946727441065455</v>
      </c>
      <c r="BN692" s="16">
        <f t="shared" si="444"/>
        <v>31.621679367566419</v>
      </c>
      <c r="BO692" s="16">
        <f t="shared" si="445"/>
        <v>49.910975001780507</v>
      </c>
      <c r="BP692" s="16">
        <f t="shared" si="446"/>
        <v>56.192578876148431</v>
      </c>
      <c r="BQ692" s="16">
        <f t="shared" si="447"/>
        <v>-6.2816038743679243</v>
      </c>
      <c r="BR692" s="1">
        <v>52</v>
      </c>
      <c r="BS692" s="1">
        <v>58</v>
      </c>
      <c r="BT692" s="42">
        <v>602</v>
      </c>
      <c r="BU692" s="42">
        <v>682</v>
      </c>
      <c r="BV692" s="42">
        <v>239</v>
      </c>
      <c r="BW692" s="42">
        <v>260</v>
      </c>
      <c r="BX692" s="42">
        <v>315</v>
      </c>
      <c r="BY692" s="42">
        <v>275</v>
      </c>
      <c r="BZ692" s="1">
        <v>573</v>
      </c>
      <c r="CA692" s="1">
        <v>581</v>
      </c>
      <c r="CB692" s="21">
        <f t="shared" si="448"/>
        <v>0.49653379549393412</v>
      </c>
      <c r="CC692" s="4">
        <v>1.49</v>
      </c>
      <c r="CD692" s="45">
        <f t="shared" si="449"/>
        <v>-0.44560387436792404</v>
      </c>
      <c r="CE692" s="26">
        <f t="shared" si="450"/>
        <v>2.3630007673662288</v>
      </c>
      <c r="CF692" s="26">
        <f t="shared" si="451"/>
        <v>2.8014957551249102</v>
      </c>
      <c r="CG692" s="26">
        <f t="shared" si="452"/>
        <v>29.038112522686028</v>
      </c>
      <c r="CH692" s="26">
        <f t="shared" si="453"/>
        <v>32.326824930876143</v>
      </c>
      <c r="CI692" s="26">
        <f t="shared" si="454"/>
        <v>52.156542710629857</v>
      </c>
      <c r="CJ692" s="26">
        <f t="shared" si="455"/>
        <v>56.760740082096014</v>
      </c>
      <c r="CK692" s="16">
        <f t="shared" si="456"/>
        <v>-1.6774065029017677</v>
      </c>
      <c r="CL692" s="42">
        <v>97</v>
      </c>
      <c r="CM692" s="42">
        <v>115</v>
      </c>
      <c r="CN692" s="42">
        <v>1095</v>
      </c>
      <c r="CO692" s="42">
        <v>1212</v>
      </c>
      <c r="CP692" s="42">
        <v>414</v>
      </c>
      <c r="CQ692" s="42">
        <v>468</v>
      </c>
      <c r="CR692" s="42">
        <v>535</v>
      </c>
      <c r="CS692" s="42">
        <v>535</v>
      </c>
      <c r="CT692" s="1">
        <v>25</v>
      </c>
      <c r="CU692" s="1">
        <v>9</v>
      </c>
      <c r="CV692" s="42">
        <f t="shared" si="457"/>
        <v>-16</v>
      </c>
      <c r="CW692" s="26">
        <f t="shared" si="458"/>
        <v>1.0093080632499494</v>
      </c>
      <c r="CX692" s="26">
        <f t="shared" si="459"/>
        <v>0.36335090276998178</v>
      </c>
      <c r="CY692" s="26">
        <f t="shared" si="460"/>
        <v>-0.64595716047996765</v>
      </c>
      <c r="CZ692" s="13">
        <v>51</v>
      </c>
      <c r="DA692" s="13">
        <v>54</v>
      </c>
      <c r="DB692" s="27">
        <v>54.32</v>
      </c>
      <c r="DC692" s="27">
        <v>65.8</v>
      </c>
      <c r="DD692" s="27">
        <v>48.94</v>
      </c>
      <c r="DE692" s="27">
        <v>56.66</v>
      </c>
      <c r="DF692" s="1"/>
      <c r="DG692" s="1"/>
      <c r="DH692" s="21" t="str">
        <f t="shared" si="461"/>
        <v xml:space="preserve"> </v>
      </c>
      <c r="DI692" s="42"/>
      <c r="DJ692" s="42"/>
      <c r="DK692" s="1"/>
      <c r="DL692" s="1"/>
      <c r="DM692" s="1"/>
      <c r="DN692" s="1"/>
      <c r="DO692" s="1"/>
      <c r="DP692" s="1"/>
      <c r="DQ692" s="1"/>
      <c r="DR692" s="42"/>
      <c r="DS692" s="1"/>
      <c r="DT692" s="1"/>
      <c r="DU692" s="1"/>
      <c r="DV692" s="1"/>
      <c r="DW692" s="1"/>
      <c r="DX692" s="13"/>
    </row>
    <row r="693" spans="1:128" x14ac:dyDescent="0.2">
      <c r="A693" s="13" t="s">
        <v>2424</v>
      </c>
      <c r="B693" s="13" t="s">
        <v>2425</v>
      </c>
      <c r="C693" s="39" t="s">
        <v>3728</v>
      </c>
      <c r="D693" s="1" t="s">
        <v>409</v>
      </c>
      <c r="E693" s="13" t="s">
        <v>173</v>
      </c>
      <c r="F693" s="13">
        <v>76</v>
      </c>
      <c r="G693" s="13">
        <v>3</v>
      </c>
      <c r="H693" s="13">
        <v>8</v>
      </c>
      <c r="I693" s="40">
        <f t="shared" si="420"/>
        <v>11</v>
      </c>
      <c r="J693" s="19">
        <f t="shared" si="421"/>
        <v>0.52113491603936091</v>
      </c>
      <c r="K693" s="1">
        <v>2</v>
      </c>
      <c r="L693" s="1">
        <v>1</v>
      </c>
      <c r="M693" s="1">
        <v>6</v>
      </c>
      <c r="N693" s="1">
        <v>75</v>
      </c>
      <c r="O693" s="1">
        <v>25</v>
      </c>
      <c r="P693" s="1">
        <v>62</v>
      </c>
      <c r="Q693" s="1">
        <v>33</v>
      </c>
      <c r="R693" s="15">
        <f t="shared" si="422"/>
        <v>0.04</v>
      </c>
      <c r="S693" s="15">
        <f t="shared" si="423"/>
        <v>1.8518518518518517E-2</v>
      </c>
      <c r="T693" s="16">
        <v>1266.4666666666999</v>
      </c>
      <c r="U693" s="16">
        <f t="shared" si="424"/>
        <v>16.664035087719736</v>
      </c>
      <c r="V693" s="16">
        <v>1216.58</v>
      </c>
      <c r="W693" s="16">
        <f t="shared" si="425"/>
        <v>16.007631578947368</v>
      </c>
      <c r="X693" s="16">
        <v>2418.3000000000002</v>
      </c>
      <c r="Y693" s="16">
        <f t="shared" si="426"/>
        <v>31.819736842105264</v>
      </c>
      <c r="Z693" s="21">
        <f t="shared" si="427"/>
        <v>0.33469605599084423</v>
      </c>
      <c r="AA693" s="20">
        <f t="shared" si="428"/>
        <v>12.14</v>
      </c>
      <c r="AB693">
        <v>94</v>
      </c>
      <c r="AC693" s="1">
        <v>139</v>
      </c>
      <c r="AD693" s="1">
        <v>157</v>
      </c>
      <c r="AE693" s="1">
        <v>37</v>
      </c>
      <c r="AF693" s="1">
        <v>9</v>
      </c>
      <c r="AG693" s="15">
        <f t="shared" si="429"/>
        <v>0.06</v>
      </c>
      <c r="AH693" s="15">
        <f t="shared" si="430"/>
        <v>0.14000000000000001</v>
      </c>
      <c r="AI693" s="15">
        <f t="shared" si="431"/>
        <v>0.2</v>
      </c>
      <c r="AJ693" s="1">
        <v>333</v>
      </c>
      <c r="AK693" s="21">
        <f t="shared" si="432"/>
        <v>0.30890538033395176</v>
      </c>
      <c r="AL693" s="1">
        <v>346</v>
      </c>
      <c r="AM693" s="21">
        <f t="shared" si="433"/>
        <v>0.3209647495361781</v>
      </c>
      <c r="AN693" s="1">
        <v>399</v>
      </c>
      <c r="AO693" s="21">
        <f t="shared" si="434"/>
        <v>0.37012987012987014</v>
      </c>
      <c r="AP693" s="21">
        <f t="shared" si="435"/>
        <v>0.49042709867452133</v>
      </c>
      <c r="AQ693" s="1">
        <v>4</v>
      </c>
      <c r="AR693" s="4">
        <v>-1.34</v>
      </c>
      <c r="AS693" s="41">
        <v>425</v>
      </c>
      <c r="AT693" s="41">
        <v>482</v>
      </c>
      <c r="AU693" s="41">
        <v>394</v>
      </c>
      <c r="AV693" s="21">
        <f t="shared" si="436"/>
        <v>0.4685777287761852</v>
      </c>
      <c r="AW693" s="26">
        <v>17.32</v>
      </c>
      <c r="AX693" s="42">
        <v>5</v>
      </c>
      <c r="AY693" s="41">
        <v>0.111</v>
      </c>
      <c r="AZ693" s="1">
        <v>5</v>
      </c>
      <c r="BA693" s="43">
        <v>0.34500000000000003</v>
      </c>
      <c r="BB693" s="16">
        <v>50</v>
      </c>
      <c r="BC693" s="26">
        <v>16.14</v>
      </c>
      <c r="BD693" s="43">
        <v>-0.57699999999999996</v>
      </c>
      <c r="BE693" s="43">
        <v>-1.9609999999999999</v>
      </c>
      <c r="BF693" s="16">
        <v>50.4</v>
      </c>
      <c r="BG693" s="21">
        <f t="shared" si="437"/>
        <v>8.2372322899505759E-2</v>
      </c>
      <c r="BH693" s="44">
        <f t="shared" si="438"/>
        <v>0.90440060698027314</v>
      </c>
      <c r="BI693" s="42">
        <f t="shared" si="439"/>
        <v>986.77292987977887</v>
      </c>
      <c r="BJ693" s="21">
        <f t="shared" si="440"/>
        <v>-1.3227070120221104E-2</v>
      </c>
      <c r="BK693" s="26">
        <f t="shared" si="441"/>
        <v>2.4659290798796625</v>
      </c>
      <c r="BL693" s="26">
        <f t="shared" si="442"/>
        <v>3.107070640648375</v>
      </c>
      <c r="BM693" s="16">
        <f t="shared" si="443"/>
        <v>29.936379029739104</v>
      </c>
      <c r="BN693" s="16">
        <f t="shared" si="444"/>
        <v>32.500945272813958</v>
      </c>
      <c r="BO693" s="16">
        <f t="shared" si="445"/>
        <v>52.327015075046447</v>
      </c>
      <c r="BP693" s="16">
        <f t="shared" si="446"/>
        <v>58.59047493794079</v>
      </c>
      <c r="BQ693" s="16">
        <f t="shared" si="447"/>
        <v>-6.2634598628943436</v>
      </c>
      <c r="BR693" s="1">
        <v>50</v>
      </c>
      <c r="BS693" s="1">
        <v>63</v>
      </c>
      <c r="BT693" s="42">
        <v>557</v>
      </c>
      <c r="BU693" s="42">
        <v>596</v>
      </c>
      <c r="BV693" s="42">
        <v>193</v>
      </c>
      <c r="BW693" s="42">
        <v>233</v>
      </c>
      <c r="BX693" s="42">
        <v>296</v>
      </c>
      <c r="BY693" s="42">
        <v>261</v>
      </c>
      <c r="BZ693" s="1">
        <v>492</v>
      </c>
      <c r="CA693" s="1">
        <v>615</v>
      </c>
      <c r="CB693" s="21">
        <f t="shared" si="448"/>
        <v>0.44444444444444442</v>
      </c>
      <c r="CC693" s="4">
        <v>-5.27</v>
      </c>
      <c r="CD693" s="45">
        <f t="shared" si="449"/>
        <v>-3.8177102310828541</v>
      </c>
      <c r="CE693" s="26">
        <f t="shared" si="450"/>
        <v>2.6051358392259023</v>
      </c>
      <c r="CF693" s="26">
        <f t="shared" si="451"/>
        <v>2.4066492990944051</v>
      </c>
      <c r="CG693" s="26">
        <f t="shared" si="452"/>
        <v>30.14514328247116</v>
      </c>
      <c r="CH693" s="26">
        <f t="shared" si="453"/>
        <v>28.507629326386301</v>
      </c>
      <c r="CI693" s="26">
        <f t="shared" si="454"/>
        <v>55.402555514204188</v>
      </c>
      <c r="CJ693" s="26">
        <f t="shared" si="455"/>
        <v>55.030393251457632</v>
      </c>
      <c r="CK693" s="16">
        <f t="shared" si="456"/>
        <v>-6.6356221256409</v>
      </c>
      <c r="CL693" s="42">
        <v>105</v>
      </c>
      <c r="CM693" s="42">
        <v>97</v>
      </c>
      <c r="CN693" s="42">
        <v>1110</v>
      </c>
      <c r="CO693" s="42">
        <v>1052</v>
      </c>
      <c r="CP693" s="42">
        <v>480</v>
      </c>
      <c r="CQ693" s="42">
        <v>439</v>
      </c>
      <c r="CR693" s="42">
        <v>630</v>
      </c>
      <c r="CS693" s="42">
        <v>538</v>
      </c>
      <c r="CT693" s="1">
        <v>6</v>
      </c>
      <c r="CU693" s="1">
        <v>7</v>
      </c>
      <c r="CV693" s="42">
        <f t="shared" si="457"/>
        <v>1</v>
      </c>
      <c r="CW693" s="26">
        <f t="shared" si="458"/>
        <v>0.28425540874874233</v>
      </c>
      <c r="CX693" s="26">
        <f t="shared" si="459"/>
        <v>0.33163131020686604</v>
      </c>
      <c r="CY693" s="26">
        <f t="shared" si="460"/>
        <v>4.7375901458123724E-2</v>
      </c>
      <c r="CZ693" s="13">
        <v>46</v>
      </c>
      <c r="DA693" s="13">
        <v>56</v>
      </c>
      <c r="DB693" s="27">
        <v>44.71</v>
      </c>
      <c r="DC693" s="27">
        <v>44.31</v>
      </c>
      <c r="DD693" s="27">
        <v>44.71</v>
      </c>
      <c r="DE693" s="27">
        <v>47.52</v>
      </c>
      <c r="DF693" s="1"/>
      <c r="DG693" s="1"/>
      <c r="DH693" s="21" t="str">
        <f t="shared" si="461"/>
        <v xml:space="preserve"> </v>
      </c>
      <c r="DI693" s="42"/>
      <c r="DJ693" s="42"/>
      <c r="DK693" s="1"/>
      <c r="DL693" s="1"/>
      <c r="DM693" s="1"/>
      <c r="DN693" s="1"/>
      <c r="DO693" s="1"/>
      <c r="DP693" s="1"/>
      <c r="DQ693" s="1"/>
      <c r="DR693" s="42"/>
      <c r="DS693" s="1"/>
      <c r="DT693" s="1"/>
      <c r="DU693" s="1"/>
      <c r="DV693" s="1"/>
      <c r="DW693" s="1"/>
      <c r="DX693" s="13"/>
    </row>
    <row r="694" spans="1:128" ht="25.5" x14ac:dyDescent="0.2">
      <c r="A694" s="13" t="s">
        <v>2426</v>
      </c>
      <c r="B694" s="13" t="s">
        <v>2427</v>
      </c>
      <c r="C694" s="39" t="s">
        <v>3729</v>
      </c>
      <c r="D694" s="1" t="s">
        <v>292</v>
      </c>
      <c r="E694" s="13" t="s">
        <v>173</v>
      </c>
      <c r="F694" s="13">
        <v>64</v>
      </c>
      <c r="G694" s="13">
        <v>10</v>
      </c>
      <c r="H694" s="13">
        <v>7</v>
      </c>
      <c r="I694" s="40">
        <f t="shared" si="420"/>
        <v>17</v>
      </c>
      <c r="J694" s="19">
        <f t="shared" si="421"/>
        <v>0.84950445573415512</v>
      </c>
      <c r="K694" s="1">
        <v>8</v>
      </c>
      <c r="L694" s="1">
        <v>4</v>
      </c>
      <c r="M694" s="1">
        <v>1</v>
      </c>
      <c r="N694" s="1">
        <v>91</v>
      </c>
      <c r="O694" s="1">
        <v>46</v>
      </c>
      <c r="P694" s="1">
        <v>74</v>
      </c>
      <c r="Q694" s="1">
        <v>53</v>
      </c>
      <c r="R694" s="15">
        <f t="shared" si="422"/>
        <v>0.10989010989010989</v>
      </c>
      <c r="S694" s="15">
        <f t="shared" si="423"/>
        <v>4.7393364928909949E-2</v>
      </c>
      <c r="T694" s="16">
        <v>1200.7</v>
      </c>
      <c r="U694" s="16">
        <f t="shared" si="424"/>
        <v>18.760937500000001</v>
      </c>
      <c r="V694" s="16">
        <v>1146.1400000000001</v>
      </c>
      <c r="W694" s="16">
        <f t="shared" si="425"/>
        <v>17.908437500000002</v>
      </c>
      <c r="X694" s="16">
        <v>1916.54</v>
      </c>
      <c r="Y694" s="16">
        <f t="shared" si="426"/>
        <v>29.945937499999999</v>
      </c>
      <c r="Z694" s="21">
        <f t="shared" si="427"/>
        <v>0.3742278004884611</v>
      </c>
      <c r="AA694" s="20">
        <f t="shared" si="428"/>
        <v>48.680851063829792</v>
      </c>
      <c r="AB694">
        <v>72</v>
      </c>
      <c r="AC694" s="1">
        <v>79</v>
      </c>
      <c r="AD694" s="1">
        <v>86</v>
      </c>
      <c r="AE694" s="1">
        <v>28</v>
      </c>
      <c r="AF694" s="1">
        <v>26</v>
      </c>
      <c r="AG694" s="15">
        <f t="shared" si="429"/>
        <v>0.21276595744680851</v>
      </c>
      <c r="AH694" s="15">
        <f t="shared" si="430"/>
        <v>0.10638297872340426</v>
      </c>
      <c r="AI694" s="15">
        <f t="shared" si="431"/>
        <v>0.31914893617021278</v>
      </c>
      <c r="AJ694" s="1">
        <v>320</v>
      </c>
      <c r="AK694" s="21">
        <f t="shared" si="432"/>
        <v>0.2737382378100941</v>
      </c>
      <c r="AL694" s="1">
        <v>430</v>
      </c>
      <c r="AM694" s="21">
        <f t="shared" si="433"/>
        <v>0.36783575705731392</v>
      </c>
      <c r="AN694" s="1">
        <v>419</v>
      </c>
      <c r="AO694" s="21">
        <f t="shared" si="434"/>
        <v>0.35842600513259198</v>
      </c>
      <c r="AP694" s="21">
        <f t="shared" si="435"/>
        <v>0.42666666666666669</v>
      </c>
      <c r="AQ694" s="1">
        <v>2</v>
      </c>
      <c r="AR694" s="4">
        <v>-11.34</v>
      </c>
      <c r="AS694" s="41">
        <v>428</v>
      </c>
      <c r="AT694" s="41">
        <v>433</v>
      </c>
      <c r="AU694" s="41">
        <v>398</v>
      </c>
      <c r="AV694" s="21">
        <f t="shared" si="436"/>
        <v>0.49709639953542395</v>
      </c>
      <c r="AW694" s="26">
        <v>17.41</v>
      </c>
      <c r="AX694" s="42">
        <v>4</v>
      </c>
      <c r="AY694" s="41">
        <v>0.56400000000000006</v>
      </c>
      <c r="AZ694" s="1">
        <v>2</v>
      </c>
      <c r="BA694" s="43">
        <v>1.127</v>
      </c>
      <c r="BB694" s="16">
        <v>50.19</v>
      </c>
      <c r="BC694" s="26">
        <v>16.59</v>
      </c>
      <c r="BD694" s="43">
        <v>1.248</v>
      </c>
      <c r="BE694" s="43">
        <v>2.67</v>
      </c>
      <c r="BF694" s="16">
        <v>51.27</v>
      </c>
      <c r="BG694" s="21">
        <f t="shared" si="437"/>
        <v>8.2167832167832161E-2</v>
      </c>
      <c r="BH694" s="44">
        <f t="shared" si="438"/>
        <v>0.91532258064516125</v>
      </c>
      <c r="BI694" s="42">
        <f t="shared" si="439"/>
        <v>997.49041281299333</v>
      </c>
      <c r="BJ694" s="21">
        <f t="shared" si="440"/>
        <v>-2.5095871870065845E-3</v>
      </c>
      <c r="BK694" s="26">
        <f t="shared" si="441"/>
        <v>2.4604324079082835</v>
      </c>
      <c r="BL694" s="26">
        <f t="shared" si="442"/>
        <v>2.1986842794074022</v>
      </c>
      <c r="BM694" s="16">
        <f t="shared" si="443"/>
        <v>29.94398590050081</v>
      </c>
      <c r="BN694" s="16">
        <f t="shared" si="444"/>
        <v>25.965414347287414</v>
      </c>
      <c r="BO694" s="16">
        <f t="shared" si="445"/>
        <v>54.8624077337847</v>
      </c>
      <c r="BP694" s="16">
        <f t="shared" si="446"/>
        <v>50.726787303470772</v>
      </c>
      <c r="BQ694" s="16">
        <f t="shared" si="447"/>
        <v>4.1356204303139279</v>
      </c>
      <c r="BR694" s="1">
        <v>47</v>
      </c>
      <c r="BS694" s="1">
        <v>42</v>
      </c>
      <c r="BT694" s="42">
        <v>525</v>
      </c>
      <c r="BU694" s="42">
        <v>454</v>
      </c>
      <c r="BV694" s="42">
        <v>225</v>
      </c>
      <c r="BW694" s="42">
        <v>215</v>
      </c>
      <c r="BX694" s="42">
        <v>258</v>
      </c>
      <c r="BY694" s="42">
        <v>251</v>
      </c>
      <c r="BZ694" s="1">
        <v>510</v>
      </c>
      <c r="CA694" s="1">
        <v>442</v>
      </c>
      <c r="CB694" s="21">
        <f t="shared" si="448"/>
        <v>0.5357142857142857</v>
      </c>
      <c r="CC694" s="4">
        <v>2.25</v>
      </c>
      <c r="CD694" s="45">
        <f t="shared" si="449"/>
        <v>4.2626204303139286</v>
      </c>
      <c r="CE694" s="26">
        <f t="shared" si="450"/>
        <v>2.8175775094701914</v>
      </c>
      <c r="CF694" s="26">
        <f t="shared" si="451"/>
        <v>2.2853684243480439</v>
      </c>
      <c r="CG694" s="26">
        <f t="shared" si="452"/>
        <v>29.647176682980788</v>
      </c>
      <c r="CH694" s="26">
        <f t="shared" si="453"/>
        <v>28.39492001210515</v>
      </c>
      <c r="CI694" s="26">
        <f t="shared" si="454"/>
        <v>54.84884218435306</v>
      </c>
      <c r="CJ694" s="26">
        <f t="shared" si="455"/>
        <v>54.911455017896834</v>
      </c>
      <c r="CK694" s="16">
        <f t="shared" si="456"/>
        <v>4.198233263857702</v>
      </c>
      <c r="CL694" s="42">
        <v>90</v>
      </c>
      <c r="CM694" s="42">
        <v>73</v>
      </c>
      <c r="CN694" s="42">
        <v>857</v>
      </c>
      <c r="CO694" s="42">
        <v>834</v>
      </c>
      <c r="CP694" s="42">
        <v>368</v>
      </c>
      <c r="CQ694" s="42">
        <v>345</v>
      </c>
      <c r="CR694" s="42">
        <v>502</v>
      </c>
      <c r="CS694" s="42">
        <v>437</v>
      </c>
      <c r="CT694" s="1">
        <v>15</v>
      </c>
      <c r="CU694" s="1">
        <v>5</v>
      </c>
      <c r="CV694" s="42">
        <f t="shared" si="457"/>
        <v>-10</v>
      </c>
      <c r="CW694" s="26">
        <f t="shared" si="458"/>
        <v>0.74956275505954861</v>
      </c>
      <c r="CX694" s="26">
        <f t="shared" si="459"/>
        <v>0.2498542516865162</v>
      </c>
      <c r="CY694" s="26">
        <f t="shared" si="460"/>
        <v>-0.49970850337303241</v>
      </c>
      <c r="CZ694" s="13">
        <v>44</v>
      </c>
      <c r="DA694" s="13">
        <v>38</v>
      </c>
      <c r="DB694" s="27">
        <v>49.14</v>
      </c>
      <c r="DC694" s="27">
        <v>43.49</v>
      </c>
      <c r="DD694" s="27">
        <v>43.87</v>
      </c>
      <c r="DE694" s="27">
        <v>36.9</v>
      </c>
      <c r="DF694" s="1"/>
      <c r="DG694" s="1"/>
      <c r="DH694" s="21" t="str">
        <f t="shared" si="461"/>
        <v xml:space="preserve"> </v>
      </c>
      <c r="DI694" s="42"/>
      <c r="DJ694" s="42"/>
      <c r="DK694" s="1"/>
      <c r="DL694" s="1"/>
      <c r="DM694" s="1"/>
      <c r="DN694" s="1"/>
      <c r="DO694" s="1"/>
      <c r="DP694" s="1"/>
      <c r="DQ694" s="1"/>
      <c r="DR694" s="42"/>
      <c r="DS694" s="1"/>
      <c r="DT694" s="1"/>
      <c r="DU694" s="1"/>
      <c r="DV694" s="1"/>
      <c r="DW694" s="1"/>
      <c r="DX694" s="13"/>
    </row>
    <row r="695" spans="1:128" ht="25.5" x14ac:dyDescent="0.2">
      <c r="A695" s="13" t="s">
        <v>2142</v>
      </c>
      <c r="B695" s="13" t="s">
        <v>2430</v>
      </c>
      <c r="C695" s="39" t="s">
        <v>3730</v>
      </c>
      <c r="D695" s="1" t="s">
        <v>363</v>
      </c>
      <c r="E695" s="13" t="s">
        <v>146</v>
      </c>
      <c r="F695" s="13">
        <v>71</v>
      </c>
      <c r="G695" s="13">
        <v>9</v>
      </c>
      <c r="H695" s="13">
        <v>13</v>
      </c>
      <c r="I695" s="40">
        <f t="shared" si="420"/>
        <v>22</v>
      </c>
      <c r="J695" s="19">
        <f t="shared" si="421"/>
        <v>1.635958026935403</v>
      </c>
      <c r="K695" s="1">
        <v>9</v>
      </c>
      <c r="L695" s="1">
        <v>5</v>
      </c>
      <c r="M695" s="1">
        <v>8</v>
      </c>
      <c r="N695" s="1">
        <v>97</v>
      </c>
      <c r="O695" s="1">
        <v>51</v>
      </c>
      <c r="P695" s="1">
        <v>55</v>
      </c>
      <c r="Q695" s="1">
        <v>123</v>
      </c>
      <c r="R695" s="15">
        <f t="shared" si="422"/>
        <v>9.2783505154639179E-2</v>
      </c>
      <c r="S695" s="15">
        <f t="shared" si="423"/>
        <v>4.4334975369458129E-2</v>
      </c>
      <c r="T695" s="16">
        <v>806.86666666669998</v>
      </c>
      <c r="U695" s="16">
        <f t="shared" si="424"/>
        <v>11.36431924882676</v>
      </c>
      <c r="V695" s="16">
        <v>779.29</v>
      </c>
      <c r="W695" s="16">
        <f t="shared" si="425"/>
        <v>10.975915492957746</v>
      </c>
      <c r="X695" s="16">
        <v>2569.0300000000002</v>
      </c>
      <c r="Y695" s="16">
        <f t="shared" si="426"/>
        <v>36.183521126760567</v>
      </c>
      <c r="Z695" s="21">
        <f t="shared" si="427"/>
        <v>0.23274059827017726</v>
      </c>
      <c r="AA695" s="20">
        <f t="shared" si="428"/>
        <v>58.714285714285722</v>
      </c>
      <c r="AB695">
        <v>41</v>
      </c>
      <c r="AC695" s="1">
        <v>73</v>
      </c>
      <c r="AD695" s="1">
        <v>77</v>
      </c>
      <c r="AE695" s="1">
        <v>19</v>
      </c>
      <c r="AF695" s="1">
        <v>24</v>
      </c>
      <c r="AG695" s="15">
        <f t="shared" si="429"/>
        <v>0.25714285714285712</v>
      </c>
      <c r="AH695" s="15">
        <f t="shared" si="430"/>
        <v>0.37142857142857144</v>
      </c>
      <c r="AI695" s="15">
        <f t="shared" si="431"/>
        <v>0.62857142857142856</v>
      </c>
      <c r="AJ695" s="1">
        <v>258</v>
      </c>
      <c r="AK695" s="21">
        <f t="shared" si="432"/>
        <v>0.31656441717791411</v>
      </c>
      <c r="AL695" s="1">
        <v>251</v>
      </c>
      <c r="AM695" s="21">
        <f t="shared" si="433"/>
        <v>0.30797546012269938</v>
      </c>
      <c r="AN695" s="1">
        <v>306</v>
      </c>
      <c r="AO695" s="21">
        <f t="shared" si="434"/>
        <v>0.3754601226993865</v>
      </c>
      <c r="AP695" s="21">
        <f t="shared" si="435"/>
        <v>0.50687622789783893</v>
      </c>
      <c r="AQ695" s="1">
        <v>6</v>
      </c>
      <c r="AR695" s="4">
        <v>-2.11</v>
      </c>
      <c r="AS695" s="41">
        <v>292</v>
      </c>
      <c r="AT695" s="41">
        <v>273</v>
      </c>
      <c r="AU695" s="41">
        <v>273</v>
      </c>
      <c r="AV695" s="21">
        <f t="shared" si="436"/>
        <v>0.51681415929203545</v>
      </c>
      <c r="AW695" s="26">
        <v>17.32</v>
      </c>
      <c r="AX695" s="42">
        <v>9</v>
      </c>
      <c r="AY695" s="41">
        <v>0.35</v>
      </c>
      <c r="AZ695" s="1">
        <v>10</v>
      </c>
      <c r="BA695" s="43">
        <v>4.4999999999999998E-2</v>
      </c>
      <c r="BB695" s="16">
        <v>50.08</v>
      </c>
      <c r="BC695" s="26">
        <v>17.23</v>
      </c>
      <c r="BD695" s="43">
        <v>-7.4999999999999997E-2</v>
      </c>
      <c r="BE695" s="43">
        <v>4.3339999999999996</v>
      </c>
      <c r="BF695" s="16">
        <v>50.7</v>
      </c>
      <c r="BG695" s="21">
        <f t="shared" si="437"/>
        <v>8.5158150851581502E-2</v>
      </c>
      <c r="BH695" s="44">
        <f t="shared" si="438"/>
        <v>0.91316526610644255</v>
      </c>
      <c r="BI695" s="42">
        <f t="shared" si="439"/>
        <v>998.32341695802404</v>
      </c>
      <c r="BJ695" s="21">
        <f t="shared" si="440"/>
        <v>-1.6765830419759459E-3</v>
      </c>
      <c r="BK695" s="26">
        <f t="shared" si="441"/>
        <v>2.6947606154319961</v>
      </c>
      <c r="BL695" s="26">
        <f t="shared" si="442"/>
        <v>2.3867879736683393</v>
      </c>
      <c r="BM695" s="16">
        <f t="shared" si="443"/>
        <v>31.644188941215724</v>
      </c>
      <c r="BN695" s="16">
        <f t="shared" si="444"/>
        <v>27.486558277406356</v>
      </c>
      <c r="BO695" s="16">
        <f t="shared" si="445"/>
        <v>63.750336845076937</v>
      </c>
      <c r="BP695" s="16">
        <f t="shared" si="446"/>
        <v>55.204096036135461</v>
      </c>
      <c r="BQ695" s="16">
        <f t="shared" si="447"/>
        <v>8.5462408089414765</v>
      </c>
      <c r="BR695" s="1">
        <v>35</v>
      </c>
      <c r="BS695" s="1">
        <v>31</v>
      </c>
      <c r="BT695" s="42">
        <v>376</v>
      </c>
      <c r="BU695" s="42">
        <v>326</v>
      </c>
      <c r="BV695" s="42">
        <v>188</v>
      </c>
      <c r="BW695" s="42">
        <v>138</v>
      </c>
      <c r="BX695" s="42">
        <v>222</v>
      </c>
      <c r="BY695" s="42">
        <v>229</v>
      </c>
      <c r="BZ695" s="1">
        <v>420</v>
      </c>
      <c r="CA695" s="1">
        <v>325</v>
      </c>
      <c r="CB695" s="21">
        <f t="shared" si="448"/>
        <v>0.56375838926174493</v>
      </c>
      <c r="CC695" s="4">
        <v>2.86</v>
      </c>
      <c r="CD695" s="45">
        <f t="shared" si="449"/>
        <v>4.0022113393933427</v>
      </c>
      <c r="CE695" s="26">
        <f t="shared" si="450"/>
        <v>2.8259693347294501</v>
      </c>
      <c r="CF695" s="26">
        <f t="shared" si="451"/>
        <v>2.9427449270736425</v>
      </c>
      <c r="CG695" s="26">
        <f t="shared" si="452"/>
        <v>31.22579339283698</v>
      </c>
      <c r="CH695" s="26">
        <f t="shared" si="453"/>
        <v>29.193898086048037</v>
      </c>
      <c r="CI695" s="26">
        <f t="shared" si="454"/>
        <v>62.988754510457248</v>
      </c>
      <c r="CJ695" s="26">
        <f t="shared" si="455"/>
        <v>56.659517405402028</v>
      </c>
      <c r="CK695" s="16">
        <f t="shared" si="456"/>
        <v>2.217003703886256</v>
      </c>
      <c r="CL695" s="42">
        <v>121</v>
      </c>
      <c r="CM695" s="42">
        <v>126</v>
      </c>
      <c r="CN695" s="42">
        <v>1216</v>
      </c>
      <c r="CO695" s="42">
        <v>1124</v>
      </c>
      <c r="CP695" s="42">
        <v>641</v>
      </c>
      <c r="CQ695" s="42">
        <v>540</v>
      </c>
      <c r="CR695" s="42">
        <v>636</v>
      </c>
      <c r="CS695" s="42">
        <v>719</v>
      </c>
      <c r="CT695" s="1">
        <v>3</v>
      </c>
      <c r="CU695" s="1">
        <v>4</v>
      </c>
      <c r="CV695" s="42">
        <f t="shared" si="457"/>
        <v>1</v>
      </c>
      <c r="CW695" s="26">
        <f t="shared" si="458"/>
        <v>0.2230851854911913</v>
      </c>
      <c r="CX695" s="26">
        <f t="shared" si="459"/>
        <v>0.29744691398825512</v>
      </c>
      <c r="CY695" s="26">
        <f t="shared" si="460"/>
        <v>7.4361728497063781E-2</v>
      </c>
      <c r="CZ695" s="13">
        <v>33</v>
      </c>
      <c r="DA695" s="13">
        <v>28</v>
      </c>
      <c r="DB695" s="27">
        <v>35.11</v>
      </c>
      <c r="DC695" s="27">
        <v>35.51</v>
      </c>
      <c r="DD695" s="27">
        <v>32.61</v>
      </c>
      <c r="DE695" s="27">
        <v>30.38</v>
      </c>
      <c r="DF695" s="13">
        <v>22</v>
      </c>
      <c r="DG695" s="13">
        <v>31</v>
      </c>
      <c r="DH695" s="21">
        <f t="shared" si="461"/>
        <v>0.41509433962264153</v>
      </c>
      <c r="DI695" s="42">
        <v>35</v>
      </c>
      <c r="DJ695" s="42">
        <v>15</v>
      </c>
      <c r="DK695" s="13">
        <v>6</v>
      </c>
      <c r="DL695" s="13">
        <v>1</v>
      </c>
      <c r="DM695" s="13">
        <v>0.14300000000000002</v>
      </c>
      <c r="DN695" s="13">
        <v>0</v>
      </c>
      <c r="DO695" s="13">
        <v>0</v>
      </c>
      <c r="DP695" s="13">
        <v>0</v>
      </c>
      <c r="DQ695" s="13">
        <v>4</v>
      </c>
      <c r="DR695" s="46">
        <v>2</v>
      </c>
      <c r="DS695" s="13">
        <v>0</v>
      </c>
      <c r="DT695" s="13">
        <v>0</v>
      </c>
      <c r="DU695" s="13">
        <v>0</v>
      </c>
      <c r="DV695" s="13">
        <v>0</v>
      </c>
      <c r="DW695" s="13">
        <v>0</v>
      </c>
      <c r="DX695" s="13">
        <v>0</v>
      </c>
    </row>
    <row r="696" spans="1:128" ht="25.5" x14ac:dyDescent="0.2">
      <c r="A696" s="13" t="s">
        <v>1053</v>
      </c>
      <c r="B696" s="13" t="s">
        <v>2433</v>
      </c>
      <c r="C696" s="39" t="s">
        <v>3731</v>
      </c>
      <c r="D696" s="1" t="s">
        <v>238</v>
      </c>
      <c r="E696" s="13" t="s">
        <v>146</v>
      </c>
      <c r="F696" s="13">
        <v>18</v>
      </c>
      <c r="G696" s="13">
        <v>1</v>
      </c>
      <c r="H696" s="13">
        <v>1</v>
      </c>
      <c r="I696" s="40">
        <f t="shared" si="420"/>
        <v>2</v>
      </c>
      <c r="J696" s="19">
        <f t="shared" si="421"/>
        <v>0.64952638700947229</v>
      </c>
      <c r="K696" s="1">
        <v>1</v>
      </c>
      <c r="L696" s="1">
        <v>1</v>
      </c>
      <c r="M696" s="1">
        <v>0</v>
      </c>
      <c r="N696" s="1">
        <v>18</v>
      </c>
      <c r="O696" s="1">
        <v>3</v>
      </c>
      <c r="P696" s="1">
        <v>3</v>
      </c>
      <c r="Q696" s="1">
        <v>16</v>
      </c>
      <c r="R696" s="15">
        <f t="shared" si="422"/>
        <v>5.5555555555555552E-2</v>
      </c>
      <c r="S696" s="15">
        <f t="shared" si="423"/>
        <v>4.1666666666666664E-2</v>
      </c>
      <c r="T696" s="16">
        <v>184.75</v>
      </c>
      <c r="U696" s="16">
        <f t="shared" si="424"/>
        <v>10.263888888888889</v>
      </c>
      <c r="V696" s="16">
        <v>185.89</v>
      </c>
      <c r="W696" s="16">
        <f t="shared" si="425"/>
        <v>10.327222222222222</v>
      </c>
      <c r="X696" s="16">
        <v>714.14</v>
      </c>
      <c r="Y696" s="16">
        <f t="shared" si="426"/>
        <v>39.674444444444447</v>
      </c>
      <c r="Z696" s="21">
        <f t="shared" si="427"/>
        <v>0.20653755985911582</v>
      </c>
      <c r="AA696" s="20">
        <f t="shared" si="428"/>
        <v>22</v>
      </c>
      <c r="AB696">
        <v>13</v>
      </c>
      <c r="AC696" s="1">
        <v>42</v>
      </c>
      <c r="AD696" s="1">
        <v>8</v>
      </c>
      <c r="AE696" s="1">
        <v>3</v>
      </c>
      <c r="AF696" s="1">
        <v>2</v>
      </c>
      <c r="AG696" s="15">
        <f t="shared" si="429"/>
        <v>0.33333333333333331</v>
      </c>
      <c r="AH696" s="15">
        <f t="shared" si="430"/>
        <v>0.33333333333333331</v>
      </c>
      <c r="AI696" s="15">
        <f t="shared" si="431"/>
        <v>0.66666666666666663</v>
      </c>
      <c r="AJ696" s="1">
        <v>31</v>
      </c>
      <c r="AK696" s="21">
        <f t="shared" si="432"/>
        <v>0.17127071823204421</v>
      </c>
      <c r="AL696" s="1">
        <v>80</v>
      </c>
      <c r="AM696" s="21">
        <f t="shared" si="433"/>
        <v>0.44198895027624308</v>
      </c>
      <c r="AN696" s="1">
        <v>70</v>
      </c>
      <c r="AO696" s="21">
        <f t="shared" si="434"/>
        <v>0.38674033149171272</v>
      </c>
      <c r="AP696" s="21">
        <f t="shared" si="435"/>
        <v>0.27927927927927926</v>
      </c>
      <c r="AQ696" s="1">
        <v>1</v>
      </c>
      <c r="AR696" s="4">
        <v>-13.89</v>
      </c>
      <c r="AS696" s="41">
        <v>56</v>
      </c>
      <c r="AT696" s="41">
        <v>59</v>
      </c>
      <c r="AU696" s="41">
        <v>63</v>
      </c>
      <c r="AV696" s="21">
        <f t="shared" si="436"/>
        <v>0.48695652173913045</v>
      </c>
      <c r="AW696" s="26">
        <v>16.940000000000001</v>
      </c>
      <c r="AX696" s="42">
        <v>11</v>
      </c>
      <c r="AY696" s="41">
        <v>-0.153</v>
      </c>
      <c r="AZ696" s="1">
        <v>10</v>
      </c>
      <c r="BA696" s="43">
        <v>0.624</v>
      </c>
      <c r="BB696" s="16">
        <v>50.15</v>
      </c>
      <c r="BC696" s="26">
        <v>16.260000000000002</v>
      </c>
      <c r="BD696" s="43">
        <v>-1.0469999999999999</v>
      </c>
      <c r="BE696" s="43">
        <v>-26.327999999999999</v>
      </c>
      <c r="BF696" s="16">
        <v>39.590000000000003</v>
      </c>
      <c r="BG696" s="21">
        <f t="shared" si="437"/>
        <v>4.5454545454545456E-2</v>
      </c>
      <c r="BH696" s="44">
        <f t="shared" si="438"/>
        <v>0.92045454545454541</v>
      </c>
      <c r="BI696" s="42">
        <f t="shared" si="439"/>
        <v>965.90909090909088</v>
      </c>
      <c r="BJ696" s="21">
        <f t="shared" si="440"/>
        <v>-3.409090909090913E-2</v>
      </c>
      <c r="BK696" s="26">
        <f t="shared" si="441"/>
        <v>0.9683145946527516</v>
      </c>
      <c r="BL696" s="26">
        <f t="shared" si="442"/>
        <v>2.2594007208564206</v>
      </c>
      <c r="BM696" s="16">
        <f t="shared" si="443"/>
        <v>21.302921082360537</v>
      </c>
      <c r="BN696" s="16">
        <f t="shared" si="444"/>
        <v>28.403894776480719</v>
      </c>
      <c r="BO696" s="16">
        <f t="shared" si="445"/>
        <v>34.859325407499064</v>
      </c>
      <c r="BP696" s="16">
        <f t="shared" si="446"/>
        <v>62.940448652428856</v>
      </c>
      <c r="BQ696" s="16">
        <f t="shared" si="447"/>
        <v>-28.081123244929792</v>
      </c>
      <c r="BR696" s="1">
        <v>3</v>
      </c>
      <c r="BS696" s="1">
        <v>7</v>
      </c>
      <c r="BT696" s="42">
        <v>63</v>
      </c>
      <c r="BU696" s="42">
        <v>81</v>
      </c>
      <c r="BV696" s="42">
        <v>20</v>
      </c>
      <c r="BW696" s="42">
        <v>44</v>
      </c>
      <c r="BX696" s="42">
        <v>63</v>
      </c>
      <c r="BY696" s="42">
        <v>22</v>
      </c>
      <c r="BZ696" s="1">
        <v>48</v>
      </c>
      <c r="CA696" s="1">
        <v>96</v>
      </c>
      <c r="CB696" s="21">
        <f t="shared" si="448"/>
        <v>0.33333333333333331</v>
      </c>
      <c r="CC696" s="4">
        <v>-8.68</v>
      </c>
      <c r="CD696" s="45">
        <f t="shared" si="449"/>
        <v>4.0781740523675083</v>
      </c>
      <c r="CE696" s="26">
        <f t="shared" si="450"/>
        <v>1.9323942084185171</v>
      </c>
      <c r="CF696" s="26">
        <f t="shared" si="451"/>
        <v>3.0246170218724617</v>
      </c>
      <c r="CG696" s="26">
        <f t="shared" si="452"/>
        <v>26.213347522894665</v>
      </c>
      <c r="CH696" s="26">
        <f t="shared" si="453"/>
        <v>35.875318564987253</v>
      </c>
      <c r="CI696" s="26">
        <f t="shared" si="454"/>
        <v>46.293443862547953</v>
      </c>
      <c r="CJ696" s="26">
        <f t="shared" si="455"/>
        <v>72.086705687960333</v>
      </c>
      <c r="CK696" s="16">
        <f t="shared" si="456"/>
        <v>-2.2878614195174123</v>
      </c>
      <c r="CL696" s="42">
        <v>23</v>
      </c>
      <c r="CM696" s="42">
        <v>36</v>
      </c>
      <c r="CN696" s="42">
        <v>289</v>
      </c>
      <c r="CO696" s="42">
        <v>391</v>
      </c>
      <c r="CP696" s="42">
        <v>104</v>
      </c>
      <c r="CQ696" s="42">
        <v>168</v>
      </c>
      <c r="CR696" s="42">
        <v>263</v>
      </c>
      <c r="CS696" s="42">
        <v>135</v>
      </c>
      <c r="CT696" s="1">
        <v>1</v>
      </c>
      <c r="CU696" s="1">
        <v>1</v>
      </c>
      <c r="CV696" s="42">
        <f t="shared" si="457"/>
        <v>0</v>
      </c>
      <c r="CW696" s="26">
        <f t="shared" si="458"/>
        <v>0.32476319350473615</v>
      </c>
      <c r="CX696" s="26">
        <f t="shared" si="459"/>
        <v>0.32476319350473615</v>
      </c>
      <c r="CY696" s="26">
        <f t="shared" si="460"/>
        <v>0</v>
      </c>
      <c r="CZ696" s="13">
        <v>5</v>
      </c>
      <c r="DA696" s="13">
        <v>7</v>
      </c>
      <c r="DB696" s="27">
        <v>4.63</v>
      </c>
      <c r="DC696" s="27">
        <v>8.8699999999999992</v>
      </c>
      <c r="DD696" s="27">
        <v>5.12</v>
      </c>
      <c r="DE696" s="27">
        <v>8.17</v>
      </c>
      <c r="DF696" s="13">
        <v>68</v>
      </c>
      <c r="DG696" s="13">
        <v>102</v>
      </c>
      <c r="DH696" s="21">
        <f t="shared" si="461"/>
        <v>0.4</v>
      </c>
      <c r="DI696" s="42">
        <v>27</v>
      </c>
      <c r="DJ696" s="42">
        <v>8</v>
      </c>
      <c r="DK696" s="13">
        <v>1</v>
      </c>
      <c r="DL696" s="13">
        <v>1</v>
      </c>
      <c r="DM696" s="13">
        <v>0</v>
      </c>
      <c r="DN696" s="13">
        <v>0</v>
      </c>
      <c r="DO696" s="13">
        <v>0</v>
      </c>
      <c r="DP696" s="13">
        <v>0</v>
      </c>
      <c r="DQ696" s="13">
        <v>77</v>
      </c>
      <c r="DR696" s="46">
        <v>30</v>
      </c>
      <c r="DS696" s="13">
        <v>0</v>
      </c>
      <c r="DT696" s="13">
        <v>15</v>
      </c>
      <c r="DU696" s="13">
        <v>-0.19500000000000001</v>
      </c>
      <c r="DV696" s="13">
        <v>0</v>
      </c>
      <c r="DW696" s="13">
        <v>2</v>
      </c>
      <c r="DX696" s="13">
        <v>-2.6000000000000002E-2</v>
      </c>
    </row>
    <row r="697" spans="1:128" ht="25.5" x14ac:dyDescent="0.2">
      <c r="A697" s="13" t="s">
        <v>183</v>
      </c>
      <c r="B697" s="13" t="s">
        <v>2435</v>
      </c>
      <c r="C697" s="39" t="s">
        <v>3732</v>
      </c>
      <c r="D697" s="1" t="s">
        <v>584</v>
      </c>
      <c r="E697" s="13" t="s">
        <v>146</v>
      </c>
      <c r="F697" s="13">
        <v>82</v>
      </c>
      <c r="G697" s="13">
        <v>12</v>
      </c>
      <c r="H697" s="13">
        <v>24</v>
      </c>
      <c r="I697" s="40">
        <f t="shared" si="420"/>
        <v>36</v>
      </c>
      <c r="J697" s="19">
        <f t="shared" si="421"/>
        <v>1.6808684486984942</v>
      </c>
      <c r="K697" s="1">
        <v>11</v>
      </c>
      <c r="L697" s="1">
        <v>11</v>
      </c>
      <c r="M697" s="1">
        <v>10</v>
      </c>
      <c r="N697" s="1">
        <v>133</v>
      </c>
      <c r="O697" s="1">
        <v>50</v>
      </c>
      <c r="P697" s="1">
        <v>47</v>
      </c>
      <c r="Q697" s="1">
        <v>149</v>
      </c>
      <c r="R697" s="15">
        <f t="shared" si="422"/>
        <v>9.0225563909774431E-2</v>
      </c>
      <c r="S697" s="15">
        <f t="shared" si="423"/>
        <v>5.2173913043478258E-2</v>
      </c>
      <c r="T697" s="16">
        <v>1285.05</v>
      </c>
      <c r="U697" s="16">
        <f t="shared" si="424"/>
        <v>15.671341463414633</v>
      </c>
      <c r="V697" s="16">
        <v>1198.8800000000001</v>
      </c>
      <c r="W697" s="16">
        <f t="shared" si="425"/>
        <v>14.620487804878049</v>
      </c>
      <c r="X697" s="16">
        <v>2620.67</v>
      </c>
      <c r="Y697" s="16">
        <f t="shared" si="426"/>
        <v>31.95939024390244</v>
      </c>
      <c r="Z697" s="21">
        <f t="shared" si="427"/>
        <v>0.31387990731892501</v>
      </c>
      <c r="AA697" s="20">
        <f t="shared" si="428"/>
        <v>124.73584905660377</v>
      </c>
      <c r="AB697">
        <v>52</v>
      </c>
      <c r="AC697" s="1">
        <v>89</v>
      </c>
      <c r="AD697" s="1">
        <v>141</v>
      </c>
      <c r="AE697" s="1">
        <v>33</v>
      </c>
      <c r="AF697" s="1">
        <v>41</v>
      </c>
      <c r="AG697" s="15">
        <f t="shared" si="429"/>
        <v>0.22641509433962265</v>
      </c>
      <c r="AH697" s="15">
        <f t="shared" si="430"/>
        <v>0.39622641509433965</v>
      </c>
      <c r="AI697" s="15">
        <f t="shared" si="431"/>
        <v>0.62264150943396235</v>
      </c>
      <c r="AJ697" s="1">
        <v>353</v>
      </c>
      <c r="AK697" s="21">
        <f t="shared" si="432"/>
        <v>0.32564575645756455</v>
      </c>
      <c r="AL697" s="1">
        <v>378</v>
      </c>
      <c r="AM697" s="21">
        <f t="shared" si="433"/>
        <v>0.34870848708487084</v>
      </c>
      <c r="AN697" s="1">
        <v>353</v>
      </c>
      <c r="AO697" s="21">
        <f t="shared" si="434"/>
        <v>0.32564575645756455</v>
      </c>
      <c r="AP697" s="21">
        <f t="shared" si="435"/>
        <v>0.48290013679890559</v>
      </c>
      <c r="AQ697" s="1">
        <v>6</v>
      </c>
      <c r="AR697" s="4">
        <v>-5.13</v>
      </c>
      <c r="AS697" s="41">
        <v>470</v>
      </c>
      <c r="AT697" s="41">
        <v>438</v>
      </c>
      <c r="AU697" s="41">
        <v>358</v>
      </c>
      <c r="AV697" s="21">
        <f t="shared" si="436"/>
        <v>0.51762114537444937</v>
      </c>
      <c r="AW697" s="26">
        <v>17.5</v>
      </c>
      <c r="AX697" s="42">
        <v>5</v>
      </c>
      <c r="AY697" s="41">
        <v>0.67600000000000005</v>
      </c>
      <c r="AZ697" s="1">
        <v>6</v>
      </c>
      <c r="BA697" s="43">
        <v>0.72399999999999998</v>
      </c>
      <c r="BB697" s="16">
        <v>50.25</v>
      </c>
      <c r="BC697" s="26">
        <v>18.79</v>
      </c>
      <c r="BD697" s="43">
        <v>1.9510000000000001</v>
      </c>
      <c r="BE697" s="43">
        <v>4.0579999999999998</v>
      </c>
      <c r="BF697" s="16">
        <v>51.01</v>
      </c>
      <c r="BG697" s="21">
        <f t="shared" si="437"/>
        <v>8.8186356073211319E-2</v>
      </c>
      <c r="BH697" s="44">
        <f t="shared" si="438"/>
        <v>0.92322456813819576</v>
      </c>
      <c r="BI697" s="42">
        <f t="shared" si="439"/>
        <v>1011.4109242114071</v>
      </c>
      <c r="BJ697" s="21">
        <f t="shared" si="440"/>
        <v>1.1410924211407075E-2</v>
      </c>
      <c r="BK697" s="26">
        <f t="shared" si="441"/>
        <v>2.6524756439343382</v>
      </c>
      <c r="BL697" s="26">
        <f t="shared" si="442"/>
        <v>2.0018684105164817</v>
      </c>
      <c r="BM697" s="16">
        <f t="shared" si="443"/>
        <v>30.078072868010139</v>
      </c>
      <c r="BN697" s="16">
        <f t="shared" si="444"/>
        <v>26.074336046977177</v>
      </c>
      <c r="BO697" s="16">
        <f t="shared" si="445"/>
        <v>57.90404377418924</v>
      </c>
      <c r="BP697" s="16">
        <f t="shared" si="446"/>
        <v>51.397971440010672</v>
      </c>
      <c r="BQ697" s="16">
        <f t="shared" si="447"/>
        <v>6.5060723341785689</v>
      </c>
      <c r="BR697" s="1">
        <v>53</v>
      </c>
      <c r="BS697" s="1">
        <v>40</v>
      </c>
      <c r="BT697" s="42">
        <v>548</v>
      </c>
      <c r="BU697" s="42">
        <v>481</v>
      </c>
      <c r="BV697" s="42">
        <v>232</v>
      </c>
      <c r="BW697" s="42">
        <v>225</v>
      </c>
      <c r="BX697" s="42">
        <v>281</v>
      </c>
      <c r="BY697" s="42">
        <v>324</v>
      </c>
      <c r="BZ697" s="1">
        <v>571</v>
      </c>
      <c r="CA697" s="1">
        <v>501</v>
      </c>
      <c r="CB697" s="21">
        <f t="shared" si="448"/>
        <v>0.53264925373134331</v>
      </c>
      <c r="CC697" s="4">
        <v>1.46</v>
      </c>
      <c r="CD697" s="45">
        <f t="shared" si="449"/>
        <v>3.4924690510048357</v>
      </c>
      <c r="CE697" s="26">
        <f t="shared" si="450"/>
        <v>2.2437010382841027</v>
      </c>
      <c r="CF697" s="26">
        <f t="shared" si="451"/>
        <v>2.1063315869605868</v>
      </c>
      <c r="CG697" s="26">
        <f t="shared" si="452"/>
        <v>28.778900052276708</v>
      </c>
      <c r="CH697" s="26">
        <f t="shared" si="453"/>
        <v>27.725734258796415</v>
      </c>
      <c r="CI697" s="26">
        <f t="shared" si="454"/>
        <v>55.314099066269314</v>
      </c>
      <c r="CJ697" s="26">
        <f t="shared" si="455"/>
        <v>50.712222446931506</v>
      </c>
      <c r="CK697" s="16">
        <f t="shared" si="456"/>
        <v>1.9041957148407604</v>
      </c>
      <c r="CL697" s="42">
        <v>98</v>
      </c>
      <c r="CM697" s="42">
        <v>92</v>
      </c>
      <c r="CN697" s="42">
        <v>1159</v>
      </c>
      <c r="CO697" s="42">
        <v>1119</v>
      </c>
      <c r="CP697" s="42">
        <v>507</v>
      </c>
      <c r="CQ697" s="42">
        <v>458</v>
      </c>
      <c r="CR697" s="42">
        <v>546</v>
      </c>
      <c r="CS697" s="42">
        <v>652</v>
      </c>
      <c r="CT697" s="1">
        <v>6</v>
      </c>
      <c r="CU697" s="1">
        <v>24</v>
      </c>
      <c r="CV697" s="42">
        <f t="shared" si="457"/>
        <v>18</v>
      </c>
      <c r="CW697" s="26">
        <f t="shared" si="458"/>
        <v>0.28014474144974905</v>
      </c>
      <c r="CX697" s="26">
        <f t="shared" si="459"/>
        <v>1.1205789657989962</v>
      </c>
      <c r="CY697" s="26">
        <f t="shared" si="460"/>
        <v>0.84043422434924708</v>
      </c>
      <c r="CZ697" s="13">
        <v>51</v>
      </c>
      <c r="DA697" s="13">
        <v>44</v>
      </c>
      <c r="DB697" s="27">
        <v>41.85</v>
      </c>
      <c r="DC697" s="27">
        <v>35.340000000000003</v>
      </c>
      <c r="DD697" s="27">
        <v>45.01</v>
      </c>
      <c r="DE697" s="27">
        <v>41.06</v>
      </c>
      <c r="DF697" s="13">
        <v>401</v>
      </c>
      <c r="DG697" s="13">
        <v>550</v>
      </c>
      <c r="DH697" s="21">
        <f t="shared" si="461"/>
        <v>0.4216614090431125</v>
      </c>
      <c r="DI697" s="42">
        <v>298</v>
      </c>
      <c r="DJ697" s="42">
        <v>116</v>
      </c>
      <c r="DK697" s="13">
        <v>41</v>
      </c>
      <c r="DL697" s="13">
        <v>4</v>
      </c>
      <c r="DM697" s="13">
        <v>0.124</v>
      </c>
      <c r="DN697" s="13">
        <v>2</v>
      </c>
      <c r="DO697" s="13">
        <v>1</v>
      </c>
      <c r="DP697" s="13">
        <v>3.0000000000000001E-3</v>
      </c>
      <c r="DQ697" s="13">
        <v>315</v>
      </c>
      <c r="DR697" s="46">
        <v>146</v>
      </c>
      <c r="DS697" s="13">
        <v>0</v>
      </c>
      <c r="DT697" s="13">
        <v>50</v>
      </c>
      <c r="DU697" s="13">
        <v>-0.159</v>
      </c>
      <c r="DV697" s="13">
        <v>0</v>
      </c>
      <c r="DW697" s="13">
        <v>1</v>
      </c>
      <c r="DX697" s="13">
        <v>-3.0000000000000001E-3</v>
      </c>
    </row>
    <row r="698" spans="1:128" ht="25.5" x14ac:dyDescent="0.2">
      <c r="A698" s="13" t="s">
        <v>1946</v>
      </c>
      <c r="B698" s="13" t="s">
        <v>2437</v>
      </c>
      <c r="C698" s="39" t="s">
        <v>3733</v>
      </c>
      <c r="D698" s="1" t="s">
        <v>167</v>
      </c>
      <c r="E698" s="13" t="s">
        <v>146</v>
      </c>
      <c r="F698" s="13">
        <v>82</v>
      </c>
      <c r="G698" s="13">
        <v>11</v>
      </c>
      <c r="H698" s="13">
        <v>17</v>
      </c>
      <c r="I698" s="40">
        <f t="shared" si="420"/>
        <v>28</v>
      </c>
      <c r="J698" s="19">
        <f t="shared" si="421"/>
        <v>1.4575952570313486</v>
      </c>
      <c r="K698" s="1">
        <v>9</v>
      </c>
      <c r="L698" s="1">
        <v>10</v>
      </c>
      <c r="M698" s="1">
        <v>6</v>
      </c>
      <c r="N698" s="1">
        <v>91</v>
      </c>
      <c r="O698" s="1">
        <v>44</v>
      </c>
      <c r="P698" s="1">
        <v>49</v>
      </c>
      <c r="Q698" s="1">
        <v>120</v>
      </c>
      <c r="R698" s="15">
        <f t="shared" si="422"/>
        <v>0.12087912087912088</v>
      </c>
      <c r="S698" s="15">
        <f t="shared" si="423"/>
        <v>5.9782608695652176E-2</v>
      </c>
      <c r="T698" s="16">
        <v>1152.5833333333001</v>
      </c>
      <c r="U698" s="16">
        <f t="shared" si="424"/>
        <v>14.055894308942683</v>
      </c>
      <c r="V698" s="16">
        <v>1079.97</v>
      </c>
      <c r="W698" s="16">
        <f t="shared" si="425"/>
        <v>13.170365853658536</v>
      </c>
      <c r="X698" s="16">
        <v>2848.19</v>
      </c>
      <c r="Y698" s="16">
        <f t="shared" si="426"/>
        <v>34.734024390243903</v>
      </c>
      <c r="Z698" s="21">
        <f t="shared" si="427"/>
        <v>0.27493024724043824</v>
      </c>
      <c r="AA698" s="20">
        <f t="shared" si="428"/>
        <v>150.90909090909091</v>
      </c>
      <c r="AB698">
        <v>36</v>
      </c>
      <c r="AC698" s="1">
        <v>188</v>
      </c>
      <c r="AD698" s="1">
        <v>130</v>
      </c>
      <c r="AE698" s="1">
        <v>28</v>
      </c>
      <c r="AF698" s="1">
        <v>23</v>
      </c>
      <c r="AG698" s="15">
        <f t="shared" si="429"/>
        <v>0.33333333333333331</v>
      </c>
      <c r="AH698" s="15">
        <f t="shared" si="430"/>
        <v>0.48484848484848486</v>
      </c>
      <c r="AI698" s="15">
        <f t="shared" si="431"/>
        <v>0.81818181818181812</v>
      </c>
      <c r="AJ698" s="1">
        <v>381</v>
      </c>
      <c r="AK698" s="21">
        <f t="shared" si="432"/>
        <v>0.36389684813753581</v>
      </c>
      <c r="AL698" s="1">
        <v>294</v>
      </c>
      <c r="AM698" s="21">
        <f t="shared" si="433"/>
        <v>0.28080229226361031</v>
      </c>
      <c r="AN698" s="1">
        <v>372</v>
      </c>
      <c r="AO698" s="21">
        <f t="shared" si="434"/>
        <v>0.35530085959885388</v>
      </c>
      <c r="AP698" s="21">
        <f t="shared" si="435"/>
        <v>0.56444444444444442</v>
      </c>
      <c r="AQ698" s="1">
        <v>11</v>
      </c>
      <c r="AR698" s="4">
        <v>7.27</v>
      </c>
      <c r="AS698" s="41">
        <v>453</v>
      </c>
      <c r="AT698" s="41">
        <v>393</v>
      </c>
      <c r="AU698" s="41">
        <v>362</v>
      </c>
      <c r="AV698" s="21">
        <f t="shared" si="436"/>
        <v>0.53546099290780147</v>
      </c>
      <c r="AW698" s="26">
        <v>17.38</v>
      </c>
      <c r="AX698" s="42">
        <v>7</v>
      </c>
      <c r="AY698" s="41">
        <v>8.7999999999999995E-2</v>
      </c>
      <c r="AZ698" s="1">
        <v>9</v>
      </c>
      <c r="BA698" s="43">
        <v>0.216</v>
      </c>
      <c r="BB698" s="16">
        <v>50.07</v>
      </c>
      <c r="BC698" s="26">
        <v>18.12</v>
      </c>
      <c r="BD698" s="43">
        <v>1.841</v>
      </c>
      <c r="BE698" s="43">
        <v>0.44600000000000001</v>
      </c>
      <c r="BF698" s="16">
        <v>49.62</v>
      </c>
      <c r="BG698" s="21">
        <f t="shared" si="437"/>
        <v>6.6265060240963861E-2</v>
      </c>
      <c r="BH698" s="44">
        <f t="shared" si="438"/>
        <v>0.93984962406015038</v>
      </c>
      <c r="BI698" s="42">
        <f t="shared" si="439"/>
        <v>1006.1146843011143</v>
      </c>
      <c r="BJ698" s="21">
        <f t="shared" si="440"/>
        <v>6.1146843011142399E-3</v>
      </c>
      <c r="BK698" s="26">
        <f t="shared" si="441"/>
        <v>1.8333842606739075</v>
      </c>
      <c r="BL698" s="26">
        <f t="shared" si="442"/>
        <v>1.7778271618656074</v>
      </c>
      <c r="BM698" s="16">
        <f t="shared" si="443"/>
        <v>27.667435206533515</v>
      </c>
      <c r="BN698" s="16">
        <f t="shared" si="444"/>
        <v>29.556376566015722</v>
      </c>
      <c r="BO698" s="16">
        <f t="shared" si="445"/>
        <v>56.11266979638323</v>
      </c>
      <c r="BP698" s="16">
        <f t="shared" si="446"/>
        <v>56.779354982082836</v>
      </c>
      <c r="BQ698" s="16">
        <f t="shared" si="447"/>
        <v>-0.66668518569960611</v>
      </c>
      <c r="BR698" s="1">
        <v>33</v>
      </c>
      <c r="BS698" s="1">
        <v>32</v>
      </c>
      <c r="BT698" s="42">
        <v>465</v>
      </c>
      <c r="BU698" s="42">
        <v>500</v>
      </c>
      <c r="BV698" s="42">
        <v>217</v>
      </c>
      <c r="BW698" s="42">
        <v>230</v>
      </c>
      <c r="BX698" s="42">
        <v>260</v>
      </c>
      <c r="BY698" s="42">
        <v>295</v>
      </c>
      <c r="BZ698" s="1">
        <v>497</v>
      </c>
      <c r="CA698" s="1">
        <v>473</v>
      </c>
      <c r="CB698" s="21">
        <f t="shared" si="448"/>
        <v>0.51237113402061851</v>
      </c>
      <c r="CC698" s="4">
        <v>2.0499999999999998</v>
      </c>
      <c r="CD698" s="45">
        <f t="shared" si="449"/>
        <v>-2.5333518523662732</v>
      </c>
      <c r="CE698" s="26">
        <f t="shared" si="450"/>
        <v>2.2961951274318078</v>
      </c>
      <c r="CF698" s="26">
        <f t="shared" si="451"/>
        <v>2.2961951274318078</v>
      </c>
      <c r="CG698" s="26">
        <f t="shared" si="452"/>
        <v>28.165255829140612</v>
      </c>
      <c r="CH698" s="26">
        <f t="shared" si="453"/>
        <v>29.597744532492566</v>
      </c>
      <c r="CI698" s="26">
        <f t="shared" si="454"/>
        <v>53.844722437758712</v>
      </c>
      <c r="CJ698" s="26">
        <f t="shared" si="455"/>
        <v>55.487871244544777</v>
      </c>
      <c r="CK698" s="16">
        <f t="shared" si="456"/>
        <v>0.97646362108645945</v>
      </c>
      <c r="CL698" s="42">
        <v>109</v>
      </c>
      <c r="CM698" s="42">
        <v>109</v>
      </c>
      <c r="CN698" s="42">
        <v>1228</v>
      </c>
      <c r="CO698" s="42">
        <v>1296</v>
      </c>
      <c r="CP698" s="42">
        <v>518</v>
      </c>
      <c r="CQ698" s="42">
        <v>509</v>
      </c>
      <c r="CR698" s="42">
        <v>720</v>
      </c>
      <c r="CS698" s="42">
        <v>701</v>
      </c>
      <c r="CT698" s="1">
        <v>9</v>
      </c>
      <c r="CU698" s="1">
        <v>12</v>
      </c>
      <c r="CV698" s="42">
        <f t="shared" si="457"/>
        <v>3</v>
      </c>
      <c r="CW698" s="26">
        <f t="shared" si="458"/>
        <v>0.46851276118864776</v>
      </c>
      <c r="CX698" s="26">
        <f t="shared" si="459"/>
        <v>0.62468368158486365</v>
      </c>
      <c r="CY698" s="26">
        <f t="shared" si="460"/>
        <v>0.15617092039621591</v>
      </c>
      <c r="CZ698" s="13">
        <v>36</v>
      </c>
      <c r="DA698" s="13">
        <v>41</v>
      </c>
      <c r="DB698" s="27">
        <v>40.409999999999997</v>
      </c>
      <c r="DC698" s="27">
        <v>38.78</v>
      </c>
      <c r="DD698" s="27">
        <v>38.96</v>
      </c>
      <c r="DE698" s="27">
        <v>38.78</v>
      </c>
      <c r="DF698" s="13">
        <v>71</v>
      </c>
      <c r="DG698" s="13">
        <v>88</v>
      </c>
      <c r="DH698" s="21">
        <f t="shared" si="461"/>
        <v>0.44654088050314467</v>
      </c>
      <c r="DI698" s="42">
        <v>65</v>
      </c>
      <c r="DJ698" s="42">
        <v>30</v>
      </c>
      <c r="DK698" s="13">
        <v>10</v>
      </c>
      <c r="DL698" s="13">
        <v>0</v>
      </c>
      <c r="DM698" s="13">
        <v>0.154</v>
      </c>
      <c r="DN698" s="13">
        <v>0</v>
      </c>
      <c r="DO698" s="13">
        <v>0</v>
      </c>
      <c r="DP698" s="13">
        <v>0</v>
      </c>
      <c r="DQ698" s="13">
        <v>45</v>
      </c>
      <c r="DR698" s="46">
        <v>22</v>
      </c>
      <c r="DS698" s="13">
        <v>0</v>
      </c>
      <c r="DT698" s="13">
        <v>10</v>
      </c>
      <c r="DU698" s="13">
        <v>-0.222</v>
      </c>
      <c r="DV698" s="13">
        <v>0</v>
      </c>
      <c r="DW698" s="13">
        <v>0</v>
      </c>
      <c r="DX698" s="13">
        <v>0</v>
      </c>
    </row>
    <row r="699" spans="1:128" ht="25.5" x14ac:dyDescent="0.2">
      <c r="A699" s="13" t="s">
        <v>143</v>
      </c>
      <c r="B699" s="13" t="s">
        <v>2437</v>
      </c>
      <c r="C699" s="39" t="s">
        <v>3734</v>
      </c>
      <c r="D699" s="1" t="s">
        <v>167</v>
      </c>
      <c r="E699" s="13" t="s">
        <v>173</v>
      </c>
      <c r="F699" s="13">
        <v>58</v>
      </c>
      <c r="G699" s="13">
        <v>3</v>
      </c>
      <c r="H699" s="13">
        <v>11</v>
      </c>
      <c r="I699" s="40">
        <f t="shared" si="420"/>
        <v>14</v>
      </c>
      <c r="J699" s="19">
        <f t="shared" si="421"/>
        <v>0.92302620735124452</v>
      </c>
      <c r="K699" s="1">
        <v>3</v>
      </c>
      <c r="L699" s="1">
        <v>5</v>
      </c>
      <c r="M699" s="1">
        <v>4</v>
      </c>
      <c r="N699" s="1">
        <v>63</v>
      </c>
      <c r="O699" s="1">
        <v>19</v>
      </c>
      <c r="P699" s="1">
        <v>63</v>
      </c>
      <c r="Q699" s="1">
        <v>39</v>
      </c>
      <c r="R699" s="15">
        <f t="shared" si="422"/>
        <v>4.7619047619047616E-2</v>
      </c>
      <c r="S699" s="15">
        <f t="shared" si="423"/>
        <v>2.0689655172413793E-2</v>
      </c>
      <c r="T699" s="16">
        <v>910.05</v>
      </c>
      <c r="U699" s="16">
        <f t="shared" si="424"/>
        <v>15.690517241379309</v>
      </c>
      <c r="V699" s="16">
        <v>900.2</v>
      </c>
      <c r="W699" s="16">
        <f t="shared" si="425"/>
        <v>15.520689655172415</v>
      </c>
      <c r="X699" s="16">
        <v>1903.51</v>
      </c>
      <c r="Y699" s="16">
        <f t="shared" si="426"/>
        <v>32.819137931034483</v>
      </c>
      <c r="Z699" s="21">
        <f t="shared" si="427"/>
        <v>0.32107457618655283</v>
      </c>
      <c r="AA699" s="20">
        <f t="shared" si="428"/>
        <v>63.235294117647058</v>
      </c>
      <c r="AB699">
        <v>69</v>
      </c>
      <c r="AC699" s="1">
        <v>170</v>
      </c>
      <c r="AD699" s="1">
        <v>122</v>
      </c>
      <c r="AE699" s="1">
        <v>35</v>
      </c>
      <c r="AF699" s="1">
        <v>6</v>
      </c>
      <c r="AG699" s="15">
        <f t="shared" si="429"/>
        <v>8.8235294117647065E-2</v>
      </c>
      <c r="AH699" s="15">
        <f t="shared" si="430"/>
        <v>0.26470588235294118</v>
      </c>
      <c r="AI699" s="15">
        <f t="shared" si="431"/>
        <v>0.35294117647058826</v>
      </c>
      <c r="AJ699" s="1">
        <v>287</v>
      </c>
      <c r="AK699" s="21">
        <f t="shared" si="432"/>
        <v>0.35652173913043478</v>
      </c>
      <c r="AL699" s="1">
        <v>248</v>
      </c>
      <c r="AM699" s="21">
        <f t="shared" si="433"/>
        <v>0.30807453416149067</v>
      </c>
      <c r="AN699" s="1">
        <v>270</v>
      </c>
      <c r="AO699" s="21">
        <f t="shared" si="434"/>
        <v>0.33540372670807456</v>
      </c>
      <c r="AP699" s="21">
        <f t="shared" si="435"/>
        <v>0.53644859813084111</v>
      </c>
      <c r="AQ699" s="1">
        <v>4</v>
      </c>
      <c r="AR699" s="4">
        <v>3.12</v>
      </c>
      <c r="AS699" s="41">
        <v>324</v>
      </c>
      <c r="AT699" s="41">
        <v>320</v>
      </c>
      <c r="AU699" s="41">
        <v>268</v>
      </c>
      <c r="AV699" s="21">
        <f t="shared" si="436"/>
        <v>0.50310559006211175</v>
      </c>
      <c r="AW699" s="26">
        <v>17.13</v>
      </c>
      <c r="AX699" s="42">
        <v>6</v>
      </c>
      <c r="AY699" s="41">
        <v>-0.32900000000000001</v>
      </c>
      <c r="AZ699" s="1">
        <v>6</v>
      </c>
      <c r="BA699" s="43">
        <v>-0.496</v>
      </c>
      <c r="BB699" s="16">
        <v>49.88</v>
      </c>
      <c r="BC699" s="26">
        <v>16.3</v>
      </c>
      <c r="BD699" s="43">
        <v>0.747</v>
      </c>
      <c r="BE699" s="43">
        <v>-0.61499999999999999</v>
      </c>
      <c r="BF699" s="16">
        <v>48.88</v>
      </c>
      <c r="BG699" s="21">
        <f t="shared" si="437"/>
        <v>7.9069767441860464E-2</v>
      </c>
      <c r="BH699" s="44">
        <f t="shared" si="438"/>
        <v>0.91513761467889909</v>
      </c>
      <c r="BI699" s="42">
        <f t="shared" si="439"/>
        <v>994.20738212075958</v>
      </c>
      <c r="BJ699" s="21">
        <f t="shared" si="440"/>
        <v>-5.7926178792404442E-3</v>
      </c>
      <c r="BK699" s="26">
        <f t="shared" si="441"/>
        <v>2.2661630748722508</v>
      </c>
      <c r="BL699" s="26">
        <f t="shared" si="442"/>
        <v>2.4661186403021547</v>
      </c>
      <c r="BM699" s="16">
        <f t="shared" si="443"/>
        <v>28.660297711619638</v>
      </c>
      <c r="BN699" s="16">
        <f t="shared" si="444"/>
        <v>29.060208842479447</v>
      </c>
      <c r="BO699" s="16">
        <f t="shared" si="445"/>
        <v>56.520773161519656</v>
      </c>
      <c r="BP699" s="16">
        <f t="shared" si="446"/>
        <v>55.254387913796933</v>
      </c>
      <c r="BQ699" s="16">
        <f t="shared" si="447"/>
        <v>1.2663852477227238</v>
      </c>
      <c r="BR699" s="1">
        <v>34</v>
      </c>
      <c r="BS699" s="1">
        <v>37</v>
      </c>
      <c r="BT699" s="42">
        <v>396</v>
      </c>
      <c r="BU699" s="42">
        <v>399</v>
      </c>
      <c r="BV699" s="42">
        <v>168</v>
      </c>
      <c r="BW699" s="42">
        <v>168</v>
      </c>
      <c r="BX699" s="42">
        <v>225</v>
      </c>
      <c r="BY699" s="42">
        <v>250</v>
      </c>
      <c r="BZ699" s="1">
        <v>384</v>
      </c>
      <c r="CA699" s="1">
        <v>405</v>
      </c>
      <c r="CB699" s="21">
        <f t="shared" si="448"/>
        <v>0.48669201520912547</v>
      </c>
      <c r="CC699" s="4">
        <v>-1.91</v>
      </c>
      <c r="CD699" s="45">
        <f t="shared" si="449"/>
        <v>0.42061889258253693</v>
      </c>
      <c r="CE699" s="26">
        <f t="shared" si="450"/>
        <v>2.4901366423081575</v>
      </c>
      <c r="CF699" s="26">
        <f t="shared" si="451"/>
        <v>2.2064501893869748</v>
      </c>
      <c r="CG699" s="26">
        <f t="shared" si="452"/>
        <v>29.062101065925578</v>
      </c>
      <c r="CH699" s="26">
        <f t="shared" si="453"/>
        <v>29.219704650881795</v>
      </c>
      <c r="CI699" s="26">
        <f t="shared" si="454"/>
        <v>56.169917678394121</v>
      </c>
      <c r="CJ699" s="26">
        <f t="shared" si="455"/>
        <v>55.728627640516727</v>
      </c>
      <c r="CK699" s="16">
        <f t="shared" si="456"/>
        <v>0.82509520984532969</v>
      </c>
      <c r="CL699" s="42">
        <v>79</v>
      </c>
      <c r="CM699" s="42">
        <v>70</v>
      </c>
      <c r="CN699" s="42">
        <v>843</v>
      </c>
      <c r="CO699" s="42">
        <v>857</v>
      </c>
      <c r="CP699" s="42">
        <v>353</v>
      </c>
      <c r="CQ699" s="42">
        <v>383</v>
      </c>
      <c r="CR699" s="42">
        <v>458</v>
      </c>
      <c r="CS699" s="42">
        <v>507</v>
      </c>
      <c r="CT699" s="1">
        <v>4</v>
      </c>
      <c r="CU699" s="1">
        <v>3</v>
      </c>
      <c r="CV699" s="42">
        <f t="shared" si="457"/>
        <v>-1</v>
      </c>
      <c r="CW699" s="26">
        <f t="shared" si="458"/>
        <v>0.26372177352892701</v>
      </c>
      <c r="CX699" s="26">
        <f t="shared" si="459"/>
        <v>0.19779133014669523</v>
      </c>
      <c r="CY699" s="26">
        <f t="shared" si="460"/>
        <v>-6.5930443382231751E-2</v>
      </c>
      <c r="CZ699" s="13">
        <v>32</v>
      </c>
      <c r="DA699" s="13">
        <v>33</v>
      </c>
      <c r="DB699" s="27">
        <v>28.86</v>
      </c>
      <c r="DC699" s="27">
        <v>29.89</v>
      </c>
      <c r="DD699" s="27">
        <v>30.63</v>
      </c>
      <c r="DE699" s="27">
        <v>31.81</v>
      </c>
      <c r="DF699" s="1"/>
      <c r="DG699" s="1"/>
      <c r="DH699" s="21" t="str">
        <f t="shared" si="461"/>
        <v xml:space="preserve"> </v>
      </c>
      <c r="DI699" s="42"/>
      <c r="DJ699" s="42"/>
      <c r="DK699" s="1"/>
      <c r="DL699" s="1"/>
      <c r="DM699" s="1"/>
      <c r="DN699" s="1"/>
      <c r="DO699" s="1"/>
      <c r="DP699" s="1"/>
      <c r="DQ699" s="1"/>
      <c r="DR699" s="42"/>
      <c r="DS699" s="1"/>
      <c r="DT699" s="1"/>
      <c r="DU699" s="1"/>
      <c r="DV699" s="1"/>
      <c r="DW699" s="1"/>
      <c r="DX699" s="13"/>
    </row>
    <row r="700" spans="1:128" ht="25.5" x14ac:dyDescent="0.2">
      <c r="A700" s="13" t="s">
        <v>2442</v>
      </c>
      <c r="B700" s="13" t="s">
        <v>2443</v>
      </c>
      <c r="C700" s="39" t="s">
        <v>3735</v>
      </c>
      <c r="D700" s="1" t="s">
        <v>190</v>
      </c>
      <c r="E700" s="13" t="s">
        <v>173</v>
      </c>
      <c r="F700" s="13">
        <v>4</v>
      </c>
      <c r="G700" s="13">
        <v>0</v>
      </c>
      <c r="H700" s="13">
        <v>0</v>
      </c>
      <c r="I700" s="40">
        <f t="shared" si="420"/>
        <v>0</v>
      </c>
      <c r="J700" s="19">
        <f t="shared" si="421"/>
        <v>0</v>
      </c>
      <c r="K700" s="1">
        <v>0</v>
      </c>
      <c r="L700" s="1">
        <v>0</v>
      </c>
      <c r="M700" s="1">
        <v>0</v>
      </c>
      <c r="N700" s="1">
        <v>2</v>
      </c>
      <c r="O700" s="1">
        <v>2</v>
      </c>
      <c r="P700" s="1">
        <v>3</v>
      </c>
      <c r="Q700" s="1">
        <v>3</v>
      </c>
      <c r="R700" s="15">
        <f t="shared" si="422"/>
        <v>0</v>
      </c>
      <c r="S700" s="15">
        <f t="shared" si="423"/>
        <v>0</v>
      </c>
      <c r="T700" s="16">
        <v>45.416666666700003</v>
      </c>
      <c r="U700" s="16">
        <f t="shared" si="424"/>
        <v>11.354166666675001</v>
      </c>
      <c r="V700" s="16">
        <v>43.93</v>
      </c>
      <c r="W700" s="16">
        <f t="shared" si="425"/>
        <v>10.9825</v>
      </c>
      <c r="X700" s="16">
        <v>139.82</v>
      </c>
      <c r="Y700" s="16">
        <f t="shared" si="426"/>
        <v>34.954999999999998</v>
      </c>
      <c r="Z700" s="21">
        <f t="shared" si="427"/>
        <v>0.23907482993197279</v>
      </c>
      <c r="AA700" s="20">
        <f t="shared" si="428"/>
        <v>0</v>
      </c>
      <c r="AB700">
        <v>2</v>
      </c>
      <c r="AC700" s="1">
        <v>4</v>
      </c>
      <c r="AD700" s="1">
        <v>4</v>
      </c>
      <c r="AE700" s="1">
        <v>0</v>
      </c>
      <c r="AF700" s="1">
        <v>0</v>
      </c>
      <c r="AG700" s="15">
        <f t="shared" si="429"/>
        <v>0</v>
      </c>
      <c r="AH700" s="15">
        <f t="shared" si="430"/>
        <v>0</v>
      </c>
      <c r="AI700" s="15">
        <f t="shared" si="431"/>
        <v>0</v>
      </c>
      <c r="AJ700" s="1">
        <v>15</v>
      </c>
      <c r="AK700" s="21">
        <f t="shared" si="432"/>
        <v>0.35714285714285715</v>
      </c>
      <c r="AL700" s="1">
        <v>8</v>
      </c>
      <c r="AM700" s="21">
        <f t="shared" si="433"/>
        <v>0.19047619047619047</v>
      </c>
      <c r="AN700" s="1">
        <v>19</v>
      </c>
      <c r="AO700" s="21">
        <f t="shared" si="434"/>
        <v>0.45238095238095238</v>
      </c>
      <c r="AP700" s="21">
        <f t="shared" si="435"/>
        <v>0.65217391304347827</v>
      </c>
      <c r="AQ700" s="1">
        <v>7</v>
      </c>
      <c r="AR700" s="4">
        <v>11.53</v>
      </c>
      <c r="AS700" s="41">
        <v>21</v>
      </c>
      <c r="AT700" s="41">
        <v>18</v>
      </c>
      <c r="AU700" s="41">
        <v>12</v>
      </c>
      <c r="AV700" s="21">
        <f t="shared" si="436"/>
        <v>0.53846153846153844</v>
      </c>
      <c r="AW700" s="26">
        <v>16.71</v>
      </c>
      <c r="AX700" s="42">
        <v>7</v>
      </c>
      <c r="AY700" s="41">
        <v>-2.0470000000000002</v>
      </c>
      <c r="AZ700" s="1">
        <v>7</v>
      </c>
      <c r="BA700" s="43">
        <v>-2.1000000000000001E-2</v>
      </c>
      <c r="BB700" s="16">
        <v>50.08</v>
      </c>
      <c r="BC700" s="26">
        <v>15.55</v>
      </c>
      <c r="BD700" s="43">
        <v>0.61</v>
      </c>
      <c r="BE700" s="43">
        <v>2.8120000000000003</v>
      </c>
      <c r="BF700" s="16">
        <v>49.96</v>
      </c>
      <c r="BG700" s="21">
        <f t="shared" si="437"/>
        <v>0.1111111111111111</v>
      </c>
      <c r="BH700" s="44">
        <f t="shared" si="438"/>
        <v>0.92307692307692313</v>
      </c>
      <c r="BI700" s="42">
        <f t="shared" si="439"/>
        <v>1034.1880341880342</v>
      </c>
      <c r="BJ700" s="21">
        <f t="shared" si="440"/>
        <v>3.4188034188034233E-2</v>
      </c>
      <c r="BK700" s="26">
        <f t="shared" si="441"/>
        <v>2.7316184839517414</v>
      </c>
      <c r="BL700" s="26">
        <f t="shared" si="442"/>
        <v>1.3658092419758707</v>
      </c>
      <c r="BM700" s="16">
        <f t="shared" si="443"/>
        <v>24.584566355565673</v>
      </c>
      <c r="BN700" s="16">
        <f t="shared" si="444"/>
        <v>17.755520145686319</v>
      </c>
      <c r="BO700" s="16">
        <f t="shared" si="445"/>
        <v>54.632369679034831</v>
      </c>
      <c r="BP700" s="16">
        <f t="shared" si="446"/>
        <v>32.779421807420896</v>
      </c>
      <c r="BQ700" s="16">
        <f t="shared" si="447"/>
        <v>21.852947871613935</v>
      </c>
      <c r="BR700" s="1">
        <v>2</v>
      </c>
      <c r="BS700" s="1">
        <v>1</v>
      </c>
      <c r="BT700" s="42">
        <v>16</v>
      </c>
      <c r="BU700" s="42">
        <v>12</v>
      </c>
      <c r="BV700" s="42">
        <v>8</v>
      </c>
      <c r="BW700" s="42">
        <v>3</v>
      </c>
      <c r="BX700" s="42">
        <v>8</v>
      </c>
      <c r="BY700" s="42">
        <v>14</v>
      </c>
      <c r="BZ700" s="1">
        <v>18</v>
      </c>
      <c r="CA700" s="1">
        <v>9</v>
      </c>
      <c r="CB700" s="21">
        <f t="shared" si="448"/>
        <v>0.66666666666666663</v>
      </c>
      <c r="CC700" s="4">
        <v>19.71</v>
      </c>
      <c r="CD700" s="45">
        <f t="shared" si="449"/>
        <v>15.277773958570455</v>
      </c>
      <c r="CE700" s="26">
        <f t="shared" si="450"/>
        <v>1.7164926333857817</v>
      </c>
      <c r="CF700" s="26">
        <f t="shared" si="451"/>
        <v>2.574738950078673</v>
      </c>
      <c r="CG700" s="26">
        <f t="shared" si="452"/>
        <v>30.038621084251183</v>
      </c>
      <c r="CH700" s="26">
        <f t="shared" si="453"/>
        <v>27.893005292518957</v>
      </c>
      <c r="CI700" s="26">
        <f t="shared" si="454"/>
        <v>61.793734801888142</v>
      </c>
      <c r="CJ700" s="26">
        <f t="shared" si="455"/>
        <v>56.644256901730799</v>
      </c>
      <c r="CK700" s="16">
        <f t="shared" si="456"/>
        <v>16.703469971456592</v>
      </c>
      <c r="CL700" s="42">
        <v>4</v>
      </c>
      <c r="CM700" s="42">
        <v>6</v>
      </c>
      <c r="CN700" s="42">
        <v>66</v>
      </c>
      <c r="CO700" s="42">
        <v>59</v>
      </c>
      <c r="CP700" s="42">
        <v>34</v>
      </c>
      <c r="CQ700" s="42">
        <v>30</v>
      </c>
      <c r="CR700" s="42">
        <v>37</v>
      </c>
      <c r="CS700" s="42">
        <v>40</v>
      </c>
      <c r="CT700" s="1">
        <v>2</v>
      </c>
      <c r="CU700" s="1">
        <v>0</v>
      </c>
      <c r="CV700" s="42">
        <f t="shared" si="457"/>
        <v>-2</v>
      </c>
      <c r="CW700" s="26">
        <f t="shared" si="458"/>
        <v>2.6422018348604457</v>
      </c>
      <c r="CX700" s="26">
        <f t="shared" si="459"/>
        <v>0</v>
      </c>
      <c r="CY700" s="26">
        <f t="shared" si="460"/>
        <v>-2.6422018348604457</v>
      </c>
      <c r="CZ700" s="13">
        <v>2</v>
      </c>
      <c r="DA700" s="13">
        <v>1</v>
      </c>
      <c r="DB700" s="27">
        <v>1.69</v>
      </c>
      <c r="DC700" s="27">
        <v>1.49</v>
      </c>
      <c r="DD700" s="27">
        <v>1.62</v>
      </c>
      <c r="DE700" s="27">
        <v>1.6</v>
      </c>
      <c r="DF700" s="1"/>
      <c r="DG700" s="1"/>
      <c r="DH700" s="21" t="str">
        <f t="shared" si="461"/>
        <v xml:space="preserve"> </v>
      </c>
      <c r="DI700" s="42"/>
      <c r="DJ700" s="42"/>
      <c r="DK700" s="1"/>
      <c r="DL700" s="1"/>
      <c r="DM700" s="1"/>
      <c r="DN700" s="1"/>
      <c r="DO700" s="1"/>
      <c r="DP700" s="1"/>
      <c r="DQ700" s="1"/>
      <c r="DR700" s="42"/>
      <c r="DS700" s="1"/>
      <c r="DT700" s="1"/>
      <c r="DU700" s="1"/>
      <c r="DV700" s="1"/>
      <c r="DW700" s="1"/>
      <c r="DX700" s="13"/>
    </row>
    <row r="701" spans="1:128" ht="25.5" x14ac:dyDescent="0.2">
      <c r="A701" s="13" t="s">
        <v>262</v>
      </c>
      <c r="B701" s="13" t="s">
        <v>2445</v>
      </c>
      <c r="C701" s="39" t="s">
        <v>3736</v>
      </c>
      <c r="D701" s="1" t="s">
        <v>270</v>
      </c>
      <c r="E701" s="13" t="s">
        <v>173</v>
      </c>
      <c r="F701" s="13">
        <v>44</v>
      </c>
      <c r="G701" s="13">
        <v>1</v>
      </c>
      <c r="H701" s="13">
        <v>1</v>
      </c>
      <c r="I701" s="40">
        <f t="shared" si="420"/>
        <v>2</v>
      </c>
      <c r="J701" s="19">
        <f t="shared" si="421"/>
        <v>0.19834710743801653</v>
      </c>
      <c r="K701" s="1">
        <v>1</v>
      </c>
      <c r="L701" s="1">
        <v>0</v>
      </c>
      <c r="M701" s="1">
        <v>1</v>
      </c>
      <c r="N701" s="1">
        <v>38</v>
      </c>
      <c r="O701" s="1">
        <v>11</v>
      </c>
      <c r="P701" s="1">
        <v>35</v>
      </c>
      <c r="Q701" s="1">
        <v>18</v>
      </c>
      <c r="R701" s="15">
        <f t="shared" si="422"/>
        <v>2.6315789473684209E-2</v>
      </c>
      <c r="S701" s="15">
        <f t="shared" si="423"/>
        <v>1.1904761904761904E-2</v>
      </c>
      <c r="T701" s="16">
        <v>605</v>
      </c>
      <c r="U701" s="16">
        <f t="shared" si="424"/>
        <v>13.75</v>
      </c>
      <c r="V701" s="16">
        <v>583.02</v>
      </c>
      <c r="W701" s="16">
        <f t="shared" si="425"/>
        <v>13.250454545454545</v>
      </c>
      <c r="X701" s="16">
        <v>1572.39</v>
      </c>
      <c r="Y701" s="16">
        <f t="shared" si="426"/>
        <v>35.736136363636369</v>
      </c>
      <c r="Z701" s="21">
        <f t="shared" si="427"/>
        <v>0.27049146102133698</v>
      </c>
      <c r="AA701" s="20">
        <f t="shared" si="428"/>
        <v>0</v>
      </c>
      <c r="AB701">
        <v>69</v>
      </c>
      <c r="AC701" s="1">
        <v>41</v>
      </c>
      <c r="AD701" s="1">
        <v>62</v>
      </c>
      <c r="AE701" s="1">
        <v>19</v>
      </c>
      <c r="AF701" s="1">
        <v>6</v>
      </c>
      <c r="AG701" s="15">
        <f t="shared" si="429"/>
        <v>0.04</v>
      </c>
      <c r="AH701" s="15">
        <f t="shared" si="430"/>
        <v>0.04</v>
      </c>
      <c r="AI701" s="15">
        <f t="shared" si="431"/>
        <v>0.08</v>
      </c>
      <c r="AJ701" s="1">
        <v>171</v>
      </c>
      <c r="AK701" s="21">
        <f t="shared" si="432"/>
        <v>0.296875</v>
      </c>
      <c r="AL701" s="1">
        <v>172</v>
      </c>
      <c r="AM701" s="21">
        <f t="shared" si="433"/>
        <v>0.2986111111111111</v>
      </c>
      <c r="AN701" s="1">
        <v>233</v>
      </c>
      <c r="AO701" s="21">
        <f t="shared" si="434"/>
        <v>0.4045138888888889</v>
      </c>
      <c r="AP701" s="21">
        <f t="shared" si="435"/>
        <v>0.49854227405247814</v>
      </c>
      <c r="AQ701" s="1">
        <v>7</v>
      </c>
      <c r="AR701" s="4">
        <v>1.48</v>
      </c>
      <c r="AS701" s="41">
        <v>204</v>
      </c>
      <c r="AT701" s="41">
        <v>223</v>
      </c>
      <c r="AU701" s="41">
        <v>192</v>
      </c>
      <c r="AV701" s="21">
        <f t="shared" si="436"/>
        <v>0.47775175644028101</v>
      </c>
      <c r="AW701" s="26">
        <v>16.940000000000001</v>
      </c>
      <c r="AX701" s="42">
        <v>6</v>
      </c>
      <c r="AY701" s="41">
        <v>-0.622</v>
      </c>
      <c r="AZ701" s="1">
        <v>6</v>
      </c>
      <c r="BA701" s="43">
        <v>-0.77300000000000002</v>
      </c>
      <c r="BB701" s="16">
        <v>49.65</v>
      </c>
      <c r="BC701" s="26">
        <v>15.69</v>
      </c>
      <c r="BD701" s="43">
        <v>-0.27600000000000002</v>
      </c>
      <c r="BE701" s="43">
        <v>-5.66</v>
      </c>
      <c r="BF701" s="16">
        <v>47.64</v>
      </c>
      <c r="BG701" s="21">
        <f t="shared" si="437"/>
        <v>8.9928057553956831E-2</v>
      </c>
      <c r="BH701" s="44">
        <f t="shared" si="438"/>
        <v>0.90476190476190477</v>
      </c>
      <c r="BI701" s="42">
        <f t="shared" si="439"/>
        <v>994.68996231586164</v>
      </c>
      <c r="BJ701" s="21">
        <f t="shared" si="440"/>
        <v>-5.3100376841384023E-3</v>
      </c>
      <c r="BK701" s="26">
        <f t="shared" si="441"/>
        <v>2.5728105382319648</v>
      </c>
      <c r="BL701" s="26">
        <f t="shared" si="442"/>
        <v>2.6757229597612433</v>
      </c>
      <c r="BM701" s="16">
        <f t="shared" si="443"/>
        <v>28.609653185139447</v>
      </c>
      <c r="BN701" s="16">
        <f t="shared" si="444"/>
        <v>28.095091077493056</v>
      </c>
      <c r="BO701" s="16">
        <f t="shared" si="445"/>
        <v>56.91056910569106</v>
      </c>
      <c r="BP701" s="16">
        <f t="shared" si="446"/>
        <v>58.45425542863024</v>
      </c>
      <c r="BQ701" s="16">
        <f t="shared" si="447"/>
        <v>-1.5436863229391804</v>
      </c>
      <c r="BR701" s="1">
        <v>25</v>
      </c>
      <c r="BS701" s="1">
        <v>26</v>
      </c>
      <c r="BT701" s="42">
        <v>253</v>
      </c>
      <c r="BU701" s="42">
        <v>247</v>
      </c>
      <c r="BV701" s="42">
        <v>124</v>
      </c>
      <c r="BW701" s="42">
        <v>129</v>
      </c>
      <c r="BX701" s="42">
        <v>166</v>
      </c>
      <c r="BY701" s="42">
        <v>151</v>
      </c>
      <c r="BZ701" s="1">
        <v>249</v>
      </c>
      <c r="CA701" s="1">
        <v>279</v>
      </c>
      <c r="CB701" s="21">
        <f t="shared" si="448"/>
        <v>0.47159090909090912</v>
      </c>
      <c r="CC701" s="4">
        <v>2.1</v>
      </c>
      <c r="CD701" s="45">
        <f t="shared" si="449"/>
        <v>3.2882990998013444</v>
      </c>
      <c r="CE701" s="26">
        <f t="shared" si="450"/>
        <v>2.1368744395474399</v>
      </c>
      <c r="CF701" s="26">
        <f t="shared" si="451"/>
        <v>2.9763608265125057</v>
      </c>
      <c r="CG701" s="26">
        <f t="shared" si="452"/>
        <v>28.962280350294765</v>
      </c>
      <c r="CH701" s="26">
        <f t="shared" si="453"/>
        <v>32.24390895388548</v>
      </c>
      <c r="CI701" s="26">
        <f t="shared" si="454"/>
        <v>55.100833762616134</v>
      </c>
      <c r="CJ701" s="26">
        <f t="shared" si="455"/>
        <v>63.648331520805897</v>
      </c>
      <c r="CK701" s="16">
        <f t="shared" si="456"/>
        <v>7.0038114352505829</v>
      </c>
      <c r="CL701" s="42">
        <v>56</v>
      </c>
      <c r="CM701" s="42">
        <v>78</v>
      </c>
      <c r="CN701" s="42">
        <v>703</v>
      </c>
      <c r="CO701" s="42">
        <v>767</v>
      </c>
      <c r="CP701" s="42">
        <v>288</v>
      </c>
      <c r="CQ701" s="42">
        <v>338</v>
      </c>
      <c r="CR701" s="42">
        <v>485</v>
      </c>
      <c r="CS701" s="42">
        <v>397</v>
      </c>
      <c r="CT701" s="1">
        <v>4</v>
      </c>
      <c r="CU701" s="1">
        <v>0</v>
      </c>
      <c r="CV701" s="42">
        <f t="shared" si="457"/>
        <v>-4</v>
      </c>
      <c r="CW701" s="26">
        <f t="shared" si="458"/>
        <v>0.39669421487603307</v>
      </c>
      <c r="CX701" s="26">
        <f t="shared" si="459"/>
        <v>0</v>
      </c>
      <c r="CY701" s="26">
        <f t="shared" si="460"/>
        <v>-0.39669421487603307</v>
      </c>
      <c r="CZ701" s="13">
        <v>22</v>
      </c>
      <c r="DA701" s="13">
        <v>21</v>
      </c>
      <c r="DB701" s="27">
        <v>18.05</v>
      </c>
      <c r="DC701" s="27">
        <v>24.6</v>
      </c>
      <c r="DD701" s="27">
        <v>19.52</v>
      </c>
      <c r="DE701" s="27">
        <v>23.17</v>
      </c>
      <c r="DF701" s="1"/>
      <c r="DG701" s="1"/>
      <c r="DH701" s="21" t="str">
        <f t="shared" si="461"/>
        <v xml:space="preserve"> </v>
      </c>
      <c r="DI701" s="42"/>
      <c r="DJ701" s="42"/>
      <c r="DK701" s="1"/>
      <c r="DL701" s="1"/>
      <c r="DM701" s="1"/>
      <c r="DN701" s="1"/>
      <c r="DO701" s="1"/>
      <c r="DP701" s="1"/>
      <c r="DQ701" s="1"/>
      <c r="DR701" s="42"/>
      <c r="DS701" s="1"/>
      <c r="DT701" s="1"/>
      <c r="DU701" s="1"/>
      <c r="DV701" s="1"/>
      <c r="DW701" s="1"/>
      <c r="DX701" s="13"/>
    </row>
    <row r="702" spans="1:128" ht="25.5" x14ac:dyDescent="0.2">
      <c r="A702" s="13" t="s">
        <v>1348</v>
      </c>
      <c r="B702" s="13" t="s">
        <v>2449</v>
      </c>
      <c r="C702" s="39" t="s">
        <v>3737</v>
      </c>
      <c r="D702" s="1" t="s">
        <v>190</v>
      </c>
      <c r="E702" s="13" t="s">
        <v>173</v>
      </c>
      <c r="F702" s="13">
        <v>39</v>
      </c>
      <c r="G702" s="13">
        <v>1</v>
      </c>
      <c r="H702" s="13">
        <v>3</v>
      </c>
      <c r="I702" s="40">
        <f t="shared" si="420"/>
        <v>4</v>
      </c>
      <c r="J702" s="19">
        <f t="shared" si="421"/>
        <v>0.44864005981867461</v>
      </c>
      <c r="K702" s="1">
        <v>1</v>
      </c>
      <c r="L702" s="1">
        <v>0</v>
      </c>
      <c r="M702" s="1">
        <v>3</v>
      </c>
      <c r="N702" s="1">
        <v>37</v>
      </c>
      <c r="O702" s="1">
        <v>14</v>
      </c>
      <c r="P702" s="1">
        <v>33</v>
      </c>
      <c r="Q702" s="1">
        <v>23</v>
      </c>
      <c r="R702" s="15">
        <f t="shared" si="422"/>
        <v>2.7027027027027029E-2</v>
      </c>
      <c r="S702" s="15">
        <f t="shared" si="423"/>
        <v>1.1904761904761904E-2</v>
      </c>
      <c r="T702" s="16">
        <v>534.95000000000005</v>
      </c>
      <c r="U702" s="16">
        <f t="shared" si="424"/>
        <v>13.716666666666669</v>
      </c>
      <c r="V702" s="16">
        <v>508.68</v>
      </c>
      <c r="W702" s="16">
        <f t="shared" si="425"/>
        <v>13.043076923076923</v>
      </c>
      <c r="X702" s="16">
        <v>1362.03</v>
      </c>
      <c r="Y702" s="16">
        <f t="shared" si="426"/>
        <v>34.923846153846156</v>
      </c>
      <c r="Z702" s="21">
        <f t="shared" si="427"/>
        <v>0.27191814872428111</v>
      </c>
      <c r="AA702" s="20">
        <f t="shared" si="428"/>
        <v>0</v>
      </c>
      <c r="AB702">
        <v>31</v>
      </c>
      <c r="AC702" s="1">
        <v>32</v>
      </c>
      <c r="AD702" s="1">
        <v>53</v>
      </c>
      <c r="AE702" s="1">
        <v>12</v>
      </c>
      <c r="AF702" s="1">
        <v>11</v>
      </c>
      <c r="AG702" s="15">
        <f t="shared" si="429"/>
        <v>5.5555555555555552E-2</v>
      </c>
      <c r="AH702" s="15">
        <f t="shared" si="430"/>
        <v>0.16666666666666666</v>
      </c>
      <c r="AI702" s="15">
        <f t="shared" si="431"/>
        <v>0.22222222222222221</v>
      </c>
      <c r="AJ702" s="1">
        <v>154</v>
      </c>
      <c r="AK702" s="21">
        <f t="shared" si="432"/>
        <v>0.36666666666666664</v>
      </c>
      <c r="AL702" s="1">
        <v>107</v>
      </c>
      <c r="AM702" s="21">
        <f t="shared" si="433"/>
        <v>0.25476190476190474</v>
      </c>
      <c r="AN702" s="1">
        <v>159</v>
      </c>
      <c r="AO702" s="21">
        <f t="shared" si="434"/>
        <v>0.37857142857142856</v>
      </c>
      <c r="AP702" s="21">
        <f t="shared" si="435"/>
        <v>0.59003831417624519</v>
      </c>
      <c r="AQ702" s="1">
        <v>6</v>
      </c>
      <c r="AR702" s="4">
        <v>6.19</v>
      </c>
      <c r="AS702" s="41">
        <v>213</v>
      </c>
      <c r="AT702" s="41">
        <v>167</v>
      </c>
      <c r="AU702" s="41">
        <v>155</v>
      </c>
      <c r="AV702" s="21">
        <f t="shared" si="436"/>
        <v>0.56052631578947365</v>
      </c>
      <c r="AW702" s="26">
        <v>16.88</v>
      </c>
      <c r="AX702" s="42">
        <v>6</v>
      </c>
      <c r="AY702" s="41">
        <v>-0.76700000000000002</v>
      </c>
      <c r="AZ702" s="1">
        <v>6</v>
      </c>
      <c r="BA702" s="43">
        <v>-2.3159999999999998</v>
      </c>
      <c r="BB702" s="16">
        <v>49.44</v>
      </c>
      <c r="BC702" s="26">
        <v>16.29</v>
      </c>
      <c r="BD702" s="43">
        <v>1.349</v>
      </c>
      <c r="BE702" s="43">
        <v>3.327</v>
      </c>
      <c r="BF702" s="16">
        <v>49.25</v>
      </c>
      <c r="BG702" s="21">
        <f t="shared" si="437"/>
        <v>6.5934065934065936E-2</v>
      </c>
      <c r="BH702" s="44">
        <f t="shared" si="438"/>
        <v>0.91701244813278004</v>
      </c>
      <c r="BI702" s="42">
        <f t="shared" si="439"/>
        <v>982.94651406684602</v>
      </c>
      <c r="BJ702" s="21">
        <f t="shared" si="440"/>
        <v>-1.705348593315402E-2</v>
      </c>
      <c r="BK702" s="26">
        <f t="shared" si="441"/>
        <v>2.1231422505307855</v>
      </c>
      <c r="BL702" s="26">
        <f t="shared" si="442"/>
        <v>2.3590469450342062</v>
      </c>
      <c r="BM702" s="16">
        <f t="shared" si="443"/>
        <v>32.200990799716912</v>
      </c>
      <c r="BN702" s="16">
        <f t="shared" si="444"/>
        <v>28.426515687662182</v>
      </c>
      <c r="BO702" s="16">
        <f t="shared" si="445"/>
        <v>59.91979240386884</v>
      </c>
      <c r="BP702" s="16">
        <f t="shared" si="446"/>
        <v>51.191318707242274</v>
      </c>
      <c r="BQ702" s="16">
        <f t="shared" si="447"/>
        <v>8.7284736966265655</v>
      </c>
      <c r="BR702" s="1">
        <v>18</v>
      </c>
      <c r="BS702" s="1">
        <v>20</v>
      </c>
      <c r="BT702" s="42">
        <v>255</v>
      </c>
      <c r="BU702" s="42">
        <v>221</v>
      </c>
      <c r="BV702" s="42">
        <v>92</v>
      </c>
      <c r="BW702" s="42">
        <v>77</v>
      </c>
      <c r="BX702" s="42">
        <v>116</v>
      </c>
      <c r="BY702" s="42">
        <v>143</v>
      </c>
      <c r="BZ702" s="1">
        <v>236</v>
      </c>
      <c r="CA702" s="1">
        <v>212</v>
      </c>
      <c r="CB702" s="21">
        <f t="shared" si="448"/>
        <v>0.5267857142857143</v>
      </c>
      <c r="CC702" s="4">
        <v>-0.96</v>
      </c>
      <c r="CD702" s="45">
        <f t="shared" si="449"/>
        <v>0.83455415639668207</v>
      </c>
      <c r="CE702" s="26">
        <f t="shared" si="450"/>
        <v>2.2466465496354702</v>
      </c>
      <c r="CF702" s="26">
        <f t="shared" si="451"/>
        <v>2.2466465496354702</v>
      </c>
      <c r="CG702" s="26">
        <f t="shared" si="452"/>
        <v>27.884848351357896</v>
      </c>
      <c r="CH702" s="26">
        <f t="shared" si="453"/>
        <v>27.356225633796608</v>
      </c>
      <c r="CI702" s="26">
        <f t="shared" si="454"/>
        <v>56.782890244708263</v>
      </c>
      <c r="CJ702" s="26">
        <f t="shared" si="455"/>
        <v>54.404088015682468</v>
      </c>
      <c r="CK702" s="16">
        <f t="shared" si="456"/>
        <v>6.3496714676007713</v>
      </c>
      <c r="CL702" s="42">
        <v>51</v>
      </c>
      <c r="CM702" s="42">
        <v>51</v>
      </c>
      <c r="CN702" s="42">
        <v>582</v>
      </c>
      <c r="CO702" s="42">
        <v>570</v>
      </c>
      <c r="CP702" s="42">
        <v>282</v>
      </c>
      <c r="CQ702" s="42">
        <v>254</v>
      </c>
      <c r="CR702" s="42">
        <v>360</v>
      </c>
      <c r="CS702" s="42">
        <v>374</v>
      </c>
      <c r="CT702" s="1">
        <v>1</v>
      </c>
      <c r="CU702" s="1">
        <v>2</v>
      </c>
      <c r="CV702" s="42">
        <f t="shared" si="457"/>
        <v>1</v>
      </c>
      <c r="CW702" s="26">
        <f t="shared" si="458"/>
        <v>0.11216001495466865</v>
      </c>
      <c r="CX702" s="26">
        <f t="shared" si="459"/>
        <v>0.2243200299093373</v>
      </c>
      <c r="CY702" s="26">
        <f t="shared" si="460"/>
        <v>0.11216001495466865</v>
      </c>
      <c r="CZ702" s="13">
        <v>20</v>
      </c>
      <c r="DA702" s="13">
        <v>19</v>
      </c>
      <c r="DB702" s="27">
        <v>19.73</v>
      </c>
      <c r="DC702" s="27">
        <v>16.489999999999998</v>
      </c>
      <c r="DD702" s="27">
        <v>18.37</v>
      </c>
      <c r="DE702" s="27">
        <v>18.11</v>
      </c>
      <c r="DF702" s="1"/>
      <c r="DG702" s="1"/>
      <c r="DH702" s="21" t="str">
        <f t="shared" si="461"/>
        <v xml:space="preserve"> </v>
      </c>
      <c r="DI702" s="42"/>
      <c r="DJ702" s="42"/>
      <c r="DK702" s="1"/>
      <c r="DL702" s="1"/>
      <c r="DM702" s="1"/>
      <c r="DN702" s="1"/>
      <c r="DO702" s="1"/>
      <c r="DP702" s="1"/>
      <c r="DQ702" s="1"/>
      <c r="DR702" s="42"/>
      <c r="DS702" s="1"/>
      <c r="DT702" s="1"/>
      <c r="DU702" s="1"/>
      <c r="DV702" s="1"/>
      <c r="DW702" s="1"/>
      <c r="DX702" s="13"/>
    </row>
    <row r="703" spans="1:128" ht="25.5" x14ac:dyDescent="0.2">
      <c r="A703" s="13" t="s">
        <v>665</v>
      </c>
      <c r="B703" s="13" t="s">
        <v>2452</v>
      </c>
      <c r="C703" s="39" t="s">
        <v>3738</v>
      </c>
      <c r="D703" s="1" t="s">
        <v>292</v>
      </c>
      <c r="E703" s="13" t="s">
        <v>146</v>
      </c>
      <c r="F703" s="13">
        <v>25</v>
      </c>
      <c r="G703" s="13">
        <v>3</v>
      </c>
      <c r="H703" s="13">
        <v>5</v>
      </c>
      <c r="I703" s="40">
        <f t="shared" si="420"/>
        <v>8</v>
      </c>
      <c r="J703" s="19">
        <f t="shared" si="421"/>
        <v>1.7840550083627578</v>
      </c>
      <c r="K703" s="1">
        <v>3</v>
      </c>
      <c r="L703" s="1">
        <v>3</v>
      </c>
      <c r="M703" s="1">
        <v>2</v>
      </c>
      <c r="N703" s="1">
        <v>47</v>
      </c>
      <c r="O703" s="1">
        <v>10</v>
      </c>
      <c r="P703" s="1">
        <v>7</v>
      </c>
      <c r="Q703" s="1">
        <v>41</v>
      </c>
      <c r="R703" s="15">
        <f t="shared" si="422"/>
        <v>6.3829787234042548E-2</v>
      </c>
      <c r="S703" s="15">
        <f t="shared" si="423"/>
        <v>4.6875E-2</v>
      </c>
      <c r="T703" s="16">
        <v>269.05</v>
      </c>
      <c r="U703" s="16">
        <f t="shared" si="424"/>
        <v>10.762</v>
      </c>
      <c r="V703" s="16">
        <v>270.81</v>
      </c>
      <c r="W703" s="16">
        <f t="shared" si="425"/>
        <v>10.8324</v>
      </c>
      <c r="X703" s="16">
        <v>970.86</v>
      </c>
      <c r="Y703" s="16">
        <f t="shared" si="426"/>
        <v>38.834400000000002</v>
      </c>
      <c r="Z703" s="21">
        <f t="shared" si="427"/>
        <v>0.21810142791562975</v>
      </c>
      <c r="AA703" s="20">
        <f t="shared" si="428"/>
        <v>36.25</v>
      </c>
      <c r="AB703">
        <v>6</v>
      </c>
      <c r="AC703" s="1">
        <v>24</v>
      </c>
      <c r="AD703" s="1">
        <v>11</v>
      </c>
      <c r="AE703" s="1">
        <v>5</v>
      </c>
      <c r="AF703" s="1">
        <v>13</v>
      </c>
      <c r="AG703" s="15">
        <f t="shared" si="429"/>
        <v>0.25</v>
      </c>
      <c r="AH703" s="15">
        <f t="shared" si="430"/>
        <v>0.41666666666666669</v>
      </c>
      <c r="AI703" s="15">
        <f t="shared" si="431"/>
        <v>0.66666666666666674</v>
      </c>
      <c r="AJ703" s="1">
        <v>86</v>
      </c>
      <c r="AK703" s="21">
        <f t="shared" si="432"/>
        <v>0.31617647058823528</v>
      </c>
      <c r="AL703" s="1">
        <v>92</v>
      </c>
      <c r="AM703" s="21">
        <f t="shared" si="433"/>
        <v>0.33823529411764708</v>
      </c>
      <c r="AN703" s="1">
        <v>94</v>
      </c>
      <c r="AO703" s="21">
        <f t="shared" si="434"/>
        <v>0.34558823529411764</v>
      </c>
      <c r="AP703" s="21">
        <f t="shared" si="435"/>
        <v>0.48314606741573035</v>
      </c>
      <c r="AQ703" s="1">
        <v>9</v>
      </c>
      <c r="AR703" s="4">
        <v>-1.28</v>
      </c>
      <c r="AS703" s="41">
        <v>105</v>
      </c>
      <c r="AT703" s="41">
        <v>102</v>
      </c>
      <c r="AU703" s="41">
        <v>78</v>
      </c>
      <c r="AV703" s="21">
        <f t="shared" si="436"/>
        <v>0.50724637681159424</v>
      </c>
      <c r="AW703" s="26">
        <v>17.07</v>
      </c>
      <c r="AX703" s="42">
        <v>13</v>
      </c>
      <c r="AY703" s="41">
        <v>0.29899999999999999</v>
      </c>
      <c r="AZ703" s="1">
        <v>7</v>
      </c>
      <c r="BA703" s="43">
        <v>7.3999999999999996E-2</v>
      </c>
      <c r="BB703" s="16">
        <v>49.8</v>
      </c>
      <c r="BC703" s="26">
        <v>17.82</v>
      </c>
      <c r="BD703" s="43">
        <v>-1.018</v>
      </c>
      <c r="BE703" s="43">
        <v>1.1819999999999999</v>
      </c>
      <c r="BF703" s="16">
        <v>50.29</v>
      </c>
      <c r="BG703" s="21">
        <f t="shared" si="437"/>
        <v>8.2758620689655171E-2</v>
      </c>
      <c r="BH703" s="44">
        <f t="shared" si="438"/>
        <v>0.97115384615384615</v>
      </c>
      <c r="BI703" s="42">
        <f t="shared" si="439"/>
        <v>1053.9124668435013</v>
      </c>
      <c r="BJ703" s="21">
        <f t="shared" si="440"/>
        <v>5.3912466843501317E-2</v>
      </c>
      <c r="BK703" s="26">
        <f t="shared" si="441"/>
        <v>2.6586905948820205</v>
      </c>
      <c r="BL703" s="26">
        <f t="shared" si="442"/>
        <v>0.66467264872050513</v>
      </c>
      <c r="BM703" s="16">
        <f t="shared" si="443"/>
        <v>32.125844688157756</v>
      </c>
      <c r="BN703" s="16">
        <f t="shared" si="444"/>
        <v>23.041985155644181</v>
      </c>
      <c r="BO703" s="16">
        <f t="shared" si="445"/>
        <v>55.389387393375429</v>
      </c>
      <c r="BP703" s="16">
        <f t="shared" si="446"/>
        <v>47.634873158302874</v>
      </c>
      <c r="BQ703" s="16">
        <f t="shared" si="447"/>
        <v>7.7545142350725556</v>
      </c>
      <c r="BR703" s="1">
        <v>12</v>
      </c>
      <c r="BS703" s="1">
        <v>3</v>
      </c>
      <c r="BT703" s="42">
        <v>133</v>
      </c>
      <c r="BU703" s="42">
        <v>101</v>
      </c>
      <c r="BV703" s="42">
        <v>43</v>
      </c>
      <c r="BW703" s="42">
        <v>38</v>
      </c>
      <c r="BX703" s="42">
        <v>73</v>
      </c>
      <c r="BY703" s="42">
        <v>62</v>
      </c>
      <c r="BZ703" s="1">
        <v>136</v>
      </c>
      <c r="CA703" s="1">
        <v>91</v>
      </c>
      <c r="CB703" s="21">
        <f t="shared" si="448"/>
        <v>0.59911894273127753</v>
      </c>
      <c r="CC703" s="4">
        <v>8.0299999999999994</v>
      </c>
      <c r="CD703" s="45">
        <f t="shared" si="449"/>
        <v>6.9610086170950272</v>
      </c>
      <c r="CE703" s="26">
        <f t="shared" si="450"/>
        <v>3.0900438786230766</v>
      </c>
      <c r="CF703" s="26">
        <f t="shared" si="451"/>
        <v>2.0394289598912305</v>
      </c>
      <c r="CG703" s="26">
        <f t="shared" si="452"/>
        <v>29.293615969346764</v>
      </c>
      <c r="CH703" s="26">
        <f t="shared" si="453"/>
        <v>27.810394907607687</v>
      </c>
      <c r="CI703" s="26">
        <f t="shared" si="454"/>
        <v>54.693776651628454</v>
      </c>
      <c r="CJ703" s="26">
        <f t="shared" si="455"/>
        <v>55.558988937642916</v>
      </c>
      <c r="CK703" s="16">
        <f t="shared" si="456"/>
        <v>8.6197265210870171</v>
      </c>
      <c r="CL703" s="42">
        <v>50</v>
      </c>
      <c r="CM703" s="42">
        <v>33</v>
      </c>
      <c r="CN703" s="42">
        <v>424</v>
      </c>
      <c r="CO703" s="42">
        <v>417</v>
      </c>
      <c r="CP703" s="42">
        <v>188</v>
      </c>
      <c r="CQ703" s="42">
        <v>195</v>
      </c>
      <c r="CR703" s="42">
        <v>254</v>
      </c>
      <c r="CS703" s="42">
        <v>223</v>
      </c>
      <c r="CT703" s="1">
        <v>1</v>
      </c>
      <c r="CU703" s="1">
        <v>2</v>
      </c>
      <c r="CV703" s="42">
        <f t="shared" si="457"/>
        <v>1</v>
      </c>
      <c r="CW703" s="26">
        <f t="shared" si="458"/>
        <v>0.22300687604534472</v>
      </c>
      <c r="CX703" s="26">
        <f t="shared" si="459"/>
        <v>0.44601375209068944</v>
      </c>
      <c r="CY703" s="26">
        <f t="shared" si="460"/>
        <v>0.22300687604534472</v>
      </c>
      <c r="CZ703" s="13">
        <v>12</v>
      </c>
      <c r="DA703" s="13">
        <v>8</v>
      </c>
      <c r="DB703" s="27">
        <v>10.86</v>
      </c>
      <c r="DC703" s="27">
        <v>10.33</v>
      </c>
      <c r="DD703" s="27">
        <v>9.7100000000000009</v>
      </c>
      <c r="DE703" s="27">
        <v>9.01</v>
      </c>
      <c r="DF703" s="13">
        <v>0</v>
      </c>
      <c r="DG703" s="13">
        <v>0</v>
      </c>
      <c r="DH703" s="21" t="str">
        <f t="shared" si="461"/>
        <v xml:space="preserve"> </v>
      </c>
      <c r="DI703" s="42"/>
      <c r="DJ703" s="42"/>
      <c r="DK703" s="1"/>
      <c r="DL703" s="1"/>
      <c r="DM703" s="1"/>
      <c r="DN703" s="1"/>
      <c r="DO703" s="1"/>
      <c r="DP703" s="1"/>
      <c r="DQ703" s="1"/>
      <c r="DR703" s="42"/>
      <c r="DS703" s="1"/>
      <c r="DT703" s="1"/>
      <c r="DU703" s="1"/>
      <c r="DV703" s="1"/>
      <c r="DW703" s="1"/>
      <c r="DX703" s="13"/>
    </row>
    <row r="704" spans="1:128" ht="25.5" x14ac:dyDescent="0.2">
      <c r="A704" s="13" t="s">
        <v>672</v>
      </c>
      <c r="B704" s="13" t="s">
        <v>2454</v>
      </c>
      <c r="C704" s="39" t="s">
        <v>3739</v>
      </c>
      <c r="D704" s="13" t="s">
        <v>206</v>
      </c>
      <c r="E704" s="13" t="s">
        <v>173</v>
      </c>
      <c r="F704" s="13">
        <v>9</v>
      </c>
      <c r="G704" s="13">
        <v>0</v>
      </c>
      <c r="H704" s="13">
        <v>1</v>
      </c>
      <c r="I704" s="40">
        <f t="shared" si="420"/>
        <v>1</v>
      </c>
      <c r="J704" s="19">
        <f t="shared" si="421"/>
        <v>0.43742405832310149</v>
      </c>
      <c r="K704" s="1">
        <v>0</v>
      </c>
      <c r="L704" s="1">
        <v>1</v>
      </c>
      <c r="M704" s="1">
        <v>0</v>
      </c>
      <c r="N704" s="1">
        <v>7</v>
      </c>
      <c r="O704" s="1">
        <v>4</v>
      </c>
      <c r="P704" s="1">
        <v>5</v>
      </c>
      <c r="Q704" s="1">
        <v>3</v>
      </c>
      <c r="R704" s="15">
        <f t="shared" si="422"/>
        <v>0</v>
      </c>
      <c r="S704" s="15">
        <f t="shared" si="423"/>
        <v>0</v>
      </c>
      <c r="T704" s="16">
        <v>137.1666666667</v>
      </c>
      <c r="U704" s="16">
        <f t="shared" si="424"/>
        <v>15.240740740744444</v>
      </c>
      <c r="V704" s="16">
        <v>128.86000000000001</v>
      </c>
      <c r="W704" s="16">
        <f t="shared" si="425"/>
        <v>14.317777777777779</v>
      </c>
      <c r="X704" s="16">
        <v>302.83</v>
      </c>
      <c r="Y704" s="16">
        <f t="shared" si="426"/>
        <v>33.647777777777776</v>
      </c>
      <c r="Z704" s="21">
        <f t="shared" si="427"/>
        <v>0.29850123931524941</v>
      </c>
      <c r="AA704" s="20">
        <f t="shared" si="428"/>
        <v>15</v>
      </c>
      <c r="AB704">
        <v>8</v>
      </c>
      <c r="AC704" s="1">
        <v>10</v>
      </c>
      <c r="AD704" s="1">
        <v>11</v>
      </c>
      <c r="AE704" s="1">
        <v>4</v>
      </c>
      <c r="AF704" s="1">
        <v>0</v>
      </c>
      <c r="AG704" s="15">
        <f t="shared" si="429"/>
        <v>0</v>
      </c>
      <c r="AH704" s="15">
        <f t="shared" si="430"/>
        <v>0.25</v>
      </c>
      <c r="AI704" s="15">
        <f t="shared" si="431"/>
        <v>0.25</v>
      </c>
      <c r="AJ704" s="1">
        <v>33</v>
      </c>
      <c r="AK704" s="21">
        <f t="shared" si="432"/>
        <v>0.29729729729729731</v>
      </c>
      <c r="AL704" s="1">
        <v>30</v>
      </c>
      <c r="AM704" s="21">
        <f t="shared" si="433"/>
        <v>0.27027027027027029</v>
      </c>
      <c r="AN704" s="1">
        <v>48</v>
      </c>
      <c r="AO704" s="21">
        <f t="shared" si="434"/>
        <v>0.43243243243243246</v>
      </c>
      <c r="AP704" s="21">
        <f t="shared" si="435"/>
        <v>0.52380952380952384</v>
      </c>
      <c r="AQ704" s="1">
        <v>3</v>
      </c>
      <c r="AR704" s="4">
        <v>-5.95</v>
      </c>
      <c r="AS704" s="41">
        <v>59</v>
      </c>
      <c r="AT704" s="41">
        <v>38</v>
      </c>
      <c r="AU704" s="41">
        <v>50</v>
      </c>
      <c r="AV704" s="21">
        <f t="shared" si="436"/>
        <v>0.60824742268041232</v>
      </c>
      <c r="AW704" s="26">
        <v>17.440000000000001</v>
      </c>
      <c r="AX704" s="42">
        <v>4</v>
      </c>
      <c r="AY704" s="41">
        <v>-4.9000000000000002E-2</v>
      </c>
      <c r="AZ704" s="1">
        <v>5</v>
      </c>
      <c r="BA704" s="43">
        <v>-2.2480000000000002</v>
      </c>
      <c r="BB704" s="16">
        <v>49.34</v>
      </c>
      <c r="BC704" s="26">
        <v>16.11</v>
      </c>
      <c r="BD704" s="43">
        <v>-1.1779999999999999</v>
      </c>
      <c r="BE704" s="43">
        <v>9.2550000000000008</v>
      </c>
      <c r="BF704" s="16">
        <v>54.39</v>
      </c>
      <c r="BG704" s="21">
        <f t="shared" si="437"/>
        <v>6.6666666666666666E-2</v>
      </c>
      <c r="BH704" s="44">
        <f t="shared" si="438"/>
        <v>0.93333333333333335</v>
      </c>
      <c r="BI704" s="42">
        <f t="shared" si="439"/>
        <v>1000</v>
      </c>
      <c r="BJ704" s="21">
        <f t="shared" si="440"/>
        <v>0</v>
      </c>
      <c r="BK704" s="26">
        <f t="shared" si="441"/>
        <v>1.8624864193698587</v>
      </c>
      <c r="BL704" s="26">
        <f t="shared" si="442"/>
        <v>1.3968648145273939</v>
      </c>
      <c r="BM704" s="16">
        <f t="shared" si="443"/>
        <v>27.937296290547877</v>
      </c>
      <c r="BN704" s="16">
        <f t="shared" si="444"/>
        <v>20.952972217910908</v>
      </c>
      <c r="BO704" s="16">
        <f t="shared" si="445"/>
        <v>53.080862952040967</v>
      </c>
      <c r="BP704" s="16">
        <f t="shared" si="446"/>
        <v>40.043458016451957</v>
      </c>
      <c r="BQ704" s="16">
        <f t="shared" si="447"/>
        <v>13.037404935589009</v>
      </c>
      <c r="BR704" s="1">
        <v>4</v>
      </c>
      <c r="BS704" s="1">
        <v>3</v>
      </c>
      <c r="BT704" s="42">
        <v>56</v>
      </c>
      <c r="BU704" s="42">
        <v>42</v>
      </c>
      <c r="BV704" s="42">
        <v>24</v>
      </c>
      <c r="BW704" s="42">
        <v>17</v>
      </c>
      <c r="BX704" s="42">
        <v>24</v>
      </c>
      <c r="BY704" s="42">
        <v>30</v>
      </c>
      <c r="BZ704" s="1">
        <v>55</v>
      </c>
      <c r="CA704" s="1">
        <v>40</v>
      </c>
      <c r="CB704" s="21">
        <f t="shared" si="448"/>
        <v>0.57894736842105265</v>
      </c>
      <c r="CC704" s="4">
        <v>3.07</v>
      </c>
      <c r="CD704" s="45">
        <f t="shared" si="449"/>
        <v>0.87297636416043645</v>
      </c>
      <c r="CE704" s="26">
        <f t="shared" si="450"/>
        <v>2.9719644685136877</v>
      </c>
      <c r="CF704" s="26">
        <f t="shared" si="451"/>
        <v>3.1700954330812667</v>
      </c>
      <c r="CG704" s="26">
        <f t="shared" si="452"/>
        <v>33.880394941056039</v>
      </c>
      <c r="CH704" s="26">
        <f t="shared" si="453"/>
        <v>22.586929960704026</v>
      </c>
      <c r="CI704" s="26">
        <f t="shared" si="454"/>
        <v>65.383218307301135</v>
      </c>
      <c r="CJ704" s="26">
        <f t="shared" si="455"/>
        <v>44.777597992272895</v>
      </c>
      <c r="CK704" s="16">
        <f t="shared" si="456"/>
        <v>-7.5682153794392306</v>
      </c>
      <c r="CL704" s="42">
        <v>15</v>
      </c>
      <c r="CM704" s="42">
        <v>16</v>
      </c>
      <c r="CN704" s="42">
        <v>156</v>
      </c>
      <c r="CO704" s="42">
        <v>98</v>
      </c>
      <c r="CP704" s="42">
        <v>82</v>
      </c>
      <c r="CQ704" s="42">
        <v>52</v>
      </c>
      <c r="CR704" s="42">
        <v>60</v>
      </c>
      <c r="CS704" s="42">
        <v>77</v>
      </c>
      <c r="CT704" s="1">
        <v>2</v>
      </c>
      <c r="CU704" s="1">
        <v>0</v>
      </c>
      <c r="CV704" s="42">
        <f t="shared" si="457"/>
        <v>-2</v>
      </c>
      <c r="CW704" s="26">
        <f t="shared" si="458"/>
        <v>0.87484811664620299</v>
      </c>
      <c r="CX704" s="26">
        <f t="shared" si="459"/>
        <v>0</v>
      </c>
      <c r="CY704" s="26">
        <f t="shared" si="460"/>
        <v>-0.87484811664620299</v>
      </c>
      <c r="CZ704" s="13">
        <v>5</v>
      </c>
      <c r="DA704" s="13">
        <v>4</v>
      </c>
      <c r="DB704" s="27">
        <v>5.32</v>
      </c>
      <c r="DC704" s="27">
        <v>4.38</v>
      </c>
      <c r="DD704" s="27">
        <v>5.0599999999999996</v>
      </c>
      <c r="DE704" s="27">
        <v>4.5999999999999996</v>
      </c>
      <c r="DF704" s="1"/>
      <c r="DG704" s="1"/>
      <c r="DH704" s="21" t="str">
        <f t="shared" si="461"/>
        <v xml:space="preserve"> </v>
      </c>
      <c r="DI704" s="42"/>
      <c r="DJ704" s="42"/>
      <c r="DK704" s="1"/>
      <c r="DL704" s="1"/>
      <c r="DM704" s="1"/>
      <c r="DN704" s="1"/>
      <c r="DO704" s="1"/>
      <c r="DP704" s="1"/>
      <c r="DQ704" s="1"/>
      <c r="DR704" s="42"/>
      <c r="DS704" s="1"/>
      <c r="DT704" s="1"/>
      <c r="DU704" s="1"/>
      <c r="DV704" s="1"/>
      <c r="DW704" s="1"/>
      <c r="DX704" s="13"/>
    </row>
    <row r="705" spans="1:128" ht="25.5" x14ac:dyDescent="0.2">
      <c r="A705" s="13" t="s">
        <v>126</v>
      </c>
      <c r="B705" s="13" t="s">
        <v>2454</v>
      </c>
      <c r="C705" s="39" t="s">
        <v>3740</v>
      </c>
      <c r="D705" s="1" t="s">
        <v>136</v>
      </c>
      <c r="E705" s="13" t="s">
        <v>173</v>
      </c>
      <c r="F705" s="13">
        <v>81</v>
      </c>
      <c r="G705" s="13">
        <v>6</v>
      </c>
      <c r="H705" s="13">
        <v>13</v>
      </c>
      <c r="I705" s="40">
        <f t="shared" si="420"/>
        <v>19</v>
      </c>
      <c r="J705" s="19">
        <f t="shared" si="421"/>
        <v>0.72296033230808265</v>
      </c>
      <c r="K705" s="1">
        <v>6</v>
      </c>
      <c r="L705" s="1">
        <v>7</v>
      </c>
      <c r="M705" s="1">
        <v>6</v>
      </c>
      <c r="N705" s="1">
        <v>90</v>
      </c>
      <c r="O705" s="1">
        <v>51</v>
      </c>
      <c r="P705" s="1">
        <v>71</v>
      </c>
      <c r="Q705" s="1">
        <v>69</v>
      </c>
      <c r="R705" s="15">
        <f t="shared" si="422"/>
        <v>6.6666666666666666E-2</v>
      </c>
      <c r="S705" s="15">
        <f t="shared" si="423"/>
        <v>2.8301886792452831E-2</v>
      </c>
      <c r="T705" s="16">
        <v>1576.85</v>
      </c>
      <c r="U705" s="16">
        <f t="shared" si="424"/>
        <v>19.467283950617283</v>
      </c>
      <c r="V705" s="16">
        <v>1483.86</v>
      </c>
      <c r="W705" s="16">
        <f t="shared" si="425"/>
        <v>18.319259259259258</v>
      </c>
      <c r="X705" s="16">
        <v>2543.2399999999998</v>
      </c>
      <c r="Y705" s="16">
        <f t="shared" si="426"/>
        <v>31.398024691358021</v>
      </c>
      <c r="Z705" s="21">
        <f t="shared" si="427"/>
        <v>0.36846862506518341</v>
      </c>
      <c r="AA705" s="20">
        <f t="shared" si="428"/>
        <v>81.375</v>
      </c>
      <c r="AB705">
        <v>101</v>
      </c>
      <c r="AC705" s="1">
        <v>36</v>
      </c>
      <c r="AD705" s="1">
        <v>142</v>
      </c>
      <c r="AE705" s="1">
        <v>61</v>
      </c>
      <c r="AF705" s="1">
        <v>13</v>
      </c>
      <c r="AG705" s="15">
        <f t="shared" si="429"/>
        <v>9.375E-2</v>
      </c>
      <c r="AH705" s="15">
        <f t="shared" si="430"/>
        <v>0.203125</v>
      </c>
      <c r="AI705" s="15">
        <f t="shared" si="431"/>
        <v>0.296875</v>
      </c>
      <c r="AJ705" s="1">
        <v>533</v>
      </c>
      <c r="AK705" s="21">
        <f t="shared" si="432"/>
        <v>0.37667844522968197</v>
      </c>
      <c r="AL705" s="1">
        <v>315</v>
      </c>
      <c r="AM705" s="21">
        <f t="shared" si="433"/>
        <v>0.22261484098939929</v>
      </c>
      <c r="AN705" s="1">
        <v>567</v>
      </c>
      <c r="AO705" s="21">
        <f t="shared" si="434"/>
        <v>0.40070671378091871</v>
      </c>
      <c r="AP705" s="21">
        <f t="shared" si="435"/>
        <v>0.62853773584905659</v>
      </c>
      <c r="AQ705" s="1">
        <v>7</v>
      </c>
      <c r="AR705" s="4">
        <v>19.920000000000002</v>
      </c>
      <c r="AS705" s="41">
        <v>563</v>
      </c>
      <c r="AT705" s="41">
        <v>489</v>
      </c>
      <c r="AU705" s="41">
        <v>498</v>
      </c>
      <c r="AV705" s="21">
        <f t="shared" si="436"/>
        <v>0.53517110266159695</v>
      </c>
      <c r="AW705" s="26">
        <v>17.36</v>
      </c>
      <c r="AX705" s="42">
        <v>6</v>
      </c>
      <c r="AY705" s="41">
        <v>-6.2E-2</v>
      </c>
      <c r="AZ705" s="1">
        <v>6</v>
      </c>
      <c r="BA705" s="43">
        <v>-0.107</v>
      </c>
      <c r="BB705" s="16">
        <v>50.11</v>
      </c>
      <c r="BC705" s="26">
        <v>16.899999999999999</v>
      </c>
      <c r="BD705" s="43">
        <v>2.2250000000000001</v>
      </c>
      <c r="BE705" s="43">
        <v>-1.9039999999999999</v>
      </c>
      <c r="BF705" s="16">
        <v>47.99</v>
      </c>
      <c r="BG705" s="21">
        <f t="shared" si="437"/>
        <v>8.6021505376344093E-2</v>
      </c>
      <c r="BH705" s="44">
        <f t="shared" si="438"/>
        <v>0.90027700831024926</v>
      </c>
      <c r="BI705" s="42">
        <f t="shared" si="439"/>
        <v>986.29851368659331</v>
      </c>
      <c r="BJ705" s="21">
        <f t="shared" si="440"/>
        <v>-1.3701486313406647E-2</v>
      </c>
      <c r="BK705" s="26">
        <f t="shared" si="441"/>
        <v>2.5878452145081074</v>
      </c>
      <c r="BL705" s="26">
        <f t="shared" si="442"/>
        <v>2.9113258663216208</v>
      </c>
      <c r="BM705" s="16">
        <f t="shared" si="443"/>
        <v>30.083700618656749</v>
      </c>
      <c r="BN705" s="16">
        <f t="shared" si="444"/>
        <v>29.194128826169589</v>
      </c>
      <c r="BO705" s="16">
        <f t="shared" si="445"/>
        <v>56.043022926691201</v>
      </c>
      <c r="BP705" s="16">
        <f t="shared" si="446"/>
        <v>55.517366867494246</v>
      </c>
      <c r="BQ705" s="16">
        <f t="shared" si="447"/>
        <v>0.52565605919695457</v>
      </c>
      <c r="BR705" s="1">
        <v>64</v>
      </c>
      <c r="BS705" s="1">
        <v>72</v>
      </c>
      <c r="BT705" s="42">
        <v>680</v>
      </c>
      <c r="BU705" s="42">
        <v>650</v>
      </c>
      <c r="BV705" s="42">
        <v>289</v>
      </c>
      <c r="BW705" s="42">
        <v>298</v>
      </c>
      <c r="BX705" s="42">
        <v>353</v>
      </c>
      <c r="BY705" s="42">
        <v>353</v>
      </c>
      <c r="BZ705" s="1">
        <v>694</v>
      </c>
      <c r="CA705" s="1">
        <v>718</v>
      </c>
      <c r="CB705" s="21">
        <f t="shared" si="448"/>
        <v>0.49150141643059492</v>
      </c>
      <c r="CC705" s="4">
        <v>5.66</v>
      </c>
      <c r="CD705" s="45">
        <f t="shared" si="449"/>
        <v>-0.85224960118040372</v>
      </c>
      <c r="CE705" s="26">
        <f t="shared" si="450"/>
        <v>1.8165804249697237</v>
      </c>
      <c r="CF705" s="26">
        <f t="shared" si="451"/>
        <v>3.043362010663563</v>
      </c>
      <c r="CG705" s="26">
        <f t="shared" si="452"/>
        <v>25.715229392428558</v>
      </c>
      <c r="CH705" s="26">
        <f t="shared" si="453"/>
        <v>30.174108617354246</v>
      </c>
      <c r="CI705" s="26">
        <f t="shared" si="454"/>
        <v>51.336090970572975</v>
      </c>
      <c r="CJ705" s="26">
        <f t="shared" si="455"/>
        <v>58.224941413315307</v>
      </c>
      <c r="CK705" s="16">
        <f t="shared" si="456"/>
        <v>7.414506501939286</v>
      </c>
      <c r="CL705" s="42">
        <v>77</v>
      </c>
      <c r="CM705" s="42">
        <v>129</v>
      </c>
      <c r="CN705" s="42">
        <v>1013</v>
      </c>
      <c r="CO705" s="42">
        <v>1150</v>
      </c>
      <c r="CP705" s="42">
        <v>462</v>
      </c>
      <c r="CQ705" s="42">
        <v>539</v>
      </c>
      <c r="CR705" s="42">
        <v>650</v>
      </c>
      <c r="CS705" s="42">
        <v>624</v>
      </c>
      <c r="CT705" s="1">
        <v>5</v>
      </c>
      <c r="CU705" s="1">
        <v>6</v>
      </c>
      <c r="CV705" s="42">
        <f t="shared" si="457"/>
        <v>1</v>
      </c>
      <c r="CW705" s="26">
        <f t="shared" si="458"/>
        <v>0.19025271902844279</v>
      </c>
      <c r="CX705" s="26">
        <f t="shared" si="459"/>
        <v>0.22830326283413135</v>
      </c>
      <c r="CY705" s="26">
        <f t="shared" si="460"/>
        <v>3.8050543805688557E-2</v>
      </c>
      <c r="CZ705" s="13">
        <v>59</v>
      </c>
      <c r="DA705" s="13">
        <v>61</v>
      </c>
      <c r="DB705" s="27">
        <v>40.270000000000003</v>
      </c>
      <c r="DC705" s="27">
        <v>74.849999999999994</v>
      </c>
      <c r="DD705" s="27">
        <v>47.18</v>
      </c>
      <c r="DE705" s="27">
        <v>59.53</v>
      </c>
      <c r="DF705" s="1"/>
      <c r="DG705" s="1"/>
      <c r="DH705" s="21" t="str">
        <f t="shared" si="461"/>
        <v xml:space="preserve"> </v>
      </c>
      <c r="DI705" s="42"/>
      <c r="DJ705" s="42"/>
      <c r="DK705" s="1"/>
      <c r="DL705" s="1"/>
      <c r="DM705" s="1"/>
      <c r="DN705" s="1"/>
      <c r="DO705" s="1"/>
      <c r="DP705" s="1"/>
      <c r="DQ705" s="1"/>
      <c r="DR705" s="42"/>
      <c r="DS705" s="1"/>
      <c r="DT705" s="1"/>
      <c r="DU705" s="1"/>
      <c r="DV705" s="1"/>
      <c r="DW705" s="1"/>
      <c r="DX705" s="13"/>
    </row>
    <row r="706" spans="1:128" ht="25.5" x14ac:dyDescent="0.2">
      <c r="A706" s="13" t="s">
        <v>423</v>
      </c>
      <c r="B706" s="13" t="s">
        <v>2454</v>
      </c>
      <c r="C706" s="39" t="s">
        <v>3741</v>
      </c>
      <c r="D706" s="1" t="s">
        <v>167</v>
      </c>
      <c r="E706" s="13" t="s">
        <v>173</v>
      </c>
      <c r="F706" s="13">
        <v>80</v>
      </c>
      <c r="G706" s="13">
        <v>2</v>
      </c>
      <c r="H706" s="13">
        <v>12</v>
      </c>
      <c r="I706" s="40">
        <f t="shared" ref="I706:I769" si="462">G706+H706</f>
        <v>14</v>
      </c>
      <c r="J706" s="19">
        <f t="shared" ref="J706:J769" si="463">I706/T706*60</f>
        <v>0.65033097201254209</v>
      </c>
      <c r="K706" s="1">
        <v>2</v>
      </c>
      <c r="L706" s="1">
        <v>3</v>
      </c>
      <c r="M706" s="1">
        <v>9</v>
      </c>
      <c r="N706" s="1">
        <v>60</v>
      </c>
      <c r="O706" s="1">
        <v>38</v>
      </c>
      <c r="P706" s="1">
        <v>47</v>
      </c>
      <c r="Q706" s="1">
        <v>42</v>
      </c>
      <c r="R706" s="15">
        <f t="shared" ref="R706:R769" si="464">IF(N706&gt;0,G706/N706,0)</f>
        <v>3.3333333333333333E-2</v>
      </c>
      <c r="S706" s="15">
        <f t="shared" ref="S706:S769" si="465">IF(SUM(N706:P706)&gt;0,G706/SUM(N706:P706),0)</f>
        <v>1.3793103448275862E-2</v>
      </c>
      <c r="T706" s="16">
        <v>1291.6500000000001</v>
      </c>
      <c r="U706" s="16">
        <f t="shared" ref="U706:U769" si="466">T706/F706</f>
        <v>16.145625000000003</v>
      </c>
      <c r="V706" s="16">
        <v>1222.33</v>
      </c>
      <c r="W706" s="16">
        <f t="shared" ref="W706:W769" si="467">V706/F706</f>
        <v>15.279124999999999</v>
      </c>
      <c r="X706" s="16">
        <v>2618.21</v>
      </c>
      <c r="Y706" s="16">
        <f t="shared" ref="Y706:Y769" si="468">X706/F706</f>
        <v>32.727625000000003</v>
      </c>
      <c r="Z706" s="21">
        <f t="shared" ref="Z706:Z769" si="469">W706/(W706+Y706)</f>
        <v>0.31827034739906362</v>
      </c>
      <c r="AA706" s="20">
        <f t="shared" ref="AA706:AA769" si="470">IF(BG706&gt;0,L706/BG706,0)</f>
        <v>46.5</v>
      </c>
      <c r="AB706">
        <v>118</v>
      </c>
      <c r="AC706" s="1">
        <v>96</v>
      </c>
      <c r="AD706" s="1">
        <v>166</v>
      </c>
      <c r="AE706" s="1">
        <v>19</v>
      </c>
      <c r="AF706" s="1">
        <v>4</v>
      </c>
      <c r="AG706" s="15">
        <f t="shared" ref="AG706:AG769" si="471">IF(K706&gt;0,G706/BR706,0)</f>
        <v>5.8823529411764705E-2</v>
      </c>
      <c r="AH706" s="15">
        <f t="shared" ref="AH706:AH769" si="472">IF(BR706&gt;0,(L706+M706)/BR706,0)</f>
        <v>0.35294117647058826</v>
      </c>
      <c r="AI706" s="15">
        <f t="shared" ref="AI706:AI769" si="473">AG706+AH706</f>
        <v>0.41176470588235298</v>
      </c>
      <c r="AJ706" s="1">
        <v>373</v>
      </c>
      <c r="AK706" s="21">
        <f t="shared" ref="AK706:AK769" si="474">AJ706/(AJ706+AL706+AN706)</f>
        <v>0.28429878048780488</v>
      </c>
      <c r="AL706" s="1">
        <v>461</v>
      </c>
      <c r="AM706" s="21">
        <f t="shared" ref="AM706:AM769" si="475">AL706/(AJ706+AL706+AN706)</f>
        <v>0.3513719512195122</v>
      </c>
      <c r="AN706" s="1">
        <v>478</v>
      </c>
      <c r="AO706" s="21">
        <f t="shared" ref="AO706:AO769" si="476">AN706/(AJ706+AL706+AN706)</f>
        <v>0.36432926829268292</v>
      </c>
      <c r="AP706" s="21">
        <f t="shared" ref="AP706:AP769" si="477">AJ706/(AJ706+AL706)</f>
        <v>0.44724220623501199</v>
      </c>
      <c r="AQ706" s="1">
        <v>1</v>
      </c>
      <c r="AR706" s="4">
        <v>-9.68</v>
      </c>
      <c r="AS706" s="41">
        <v>446</v>
      </c>
      <c r="AT706" s="41">
        <v>483</v>
      </c>
      <c r="AU706" s="41">
        <v>353</v>
      </c>
      <c r="AV706" s="21">
        <f t="shared" ref="AV706:AV769" si="478">AS706/(AS706+AT706)</f>
        <v>0.48008611410118407</v>
      </c>
      <c r="AW706" s="26">
        <v>17.61</v>
      </c>
      <c r="AX706" s="42">
        <v>1</v>
      </c>
      <c r="AY706" s="41">
        <v>0.95</v>
      </c>
      <c r="AZ706" s="1">
        <v>1</v>
      </c>
      <c r="BA706" s="43">
        <v>0.58599999999999997</v>
      </c>
      <c r="BB706" s="16">
        <v>50.13</v>
      </c>
      <c r="BC706" s="26">
        <v>16.96</v>
      </c>
      <c r="BD706" s="43">
        <v>0.59899999999999998</v>
      </c>
      <c r="BE706" s="43">
        <v>-0.26</v>
      </c>
      <c r="BF706" s="16">
        <v>49.16</v>
      </c>
      <c r="BG706" s="21">
        <f t="shared" ref="BG706:BG769" si="479">IF(BR706&gt;0,BR706/(BR706+BT706),0)</f>
        <v>6.4516129032258063E-2</v>
      </c>
      <c r="BH706" s="44">
        <f t="shared" ref="BH706:BH769" si="480">BU706/MAX(1,BS706+BU706)</f>
        <v>0.93445378151260505</v>
      </c>
      <c r="BI706" s="42">
        <f t="shared" ref="BI706:BI769" si="481">BH706*1000+BG706*1000</f>
        <v>998.96991054486307</v>
      </c>
      <c r="BJ706" s="21">
        <f t="shared" ref="BJ706:BJ769" si="482">BG706-(1-BH706)</f>
        <v>-1.0300894551368844E-3</v>
      </c>
      <c r="BK706" s="26">
        <f t="shared" ref="BK706:BK769" si="483">BR706/(W706*F706)*60</f>
        <v>1.6689437385975965</v>
      </c>
      <c r="BL706" s="26">
        <f t="shared" ref="BL706:BL769" si="484">BS706/(W706*F706)*60</f>
        <v>1.9143766413325372</v>
      </c>
      <c r="BM706" s="16">
        <f t="shared" ref="BM706:BM769" si="485">(BR706+BT706)/(W706*F706)*60</f>
        <v>25.868627948262748</v>
      </c>
      <c r="BN706" s="16">
        <f t="shared" ref="BN706:BN769" si="486">(BS706+BU706)/(W706*F706)*60</f>
        <v>29.206515425457937</v>
      </c>
      <c r="BO706" s="16">
        <f t="shared" ref="BO706:BO769" si="487">(BR706+BT706+BV706+BY706)/(W706*F706)*60</f>
        <v>50.461004802303798</v>
      </c>
      <c r="BP706" s="16">
        <f t="shared" ref="BP706:BP769" si="488">(BS706+BU706+BW706+BX706)/(W706*F706)*60</f>
        <v>56.007788404113462</v>
      </c>
      <c r="BQ706" s="16">
        <f t="shared" ref="BQ706:BQ769" si="489">BO706-BP706</f>
        <v>-5.5467836018096648</v>
      </c>
      <c r="BR706" s="1">
        <v>34</v>
      </c>
      <c r="BS706" s="1">
        <v>39</v>
      </c>
      <c r="BT706" s="42">
        <v>493</v>
      </c>
      <c r="BU706" s="42">
        <v>556</v>
      </c>
      <c r="BV706" s="42">
        <v>225</v>
      </c>
      <c r="BW706" s="42">
        <v>222</v>
      </c>
      <c r="BX706" s="42">
        <v>324</v>
      </c>
      <c r="BY706" s="42">
        <v>276</v>
      </c>
      <c r="BZ706" s="1">
        <v>492</v>
      </c>
      <c r="CA706" s="1">
        <v>498</v>
      </c>
      <c r="CB706" s="21">
        <f t="shared" ref="CB706:CB769" si="490">BZ706/(BZ706+CA706)</f>
        <v>0.49696969696969695</v>
      </c>
      <c r="CC706" s="4">
        <v>-0.32</v>
      </c>
      <c r="CD706" s="45">
        <f t="shared" ref="CD706:CD769" si="491">BQ706-(-11.91+BE706-BA706+AP706*24)</f>
        <v>-3.5245965514499531</v>
      </c>
      <c r="CE706" s="26">
        <f t="shared" ref="CE706:CE769" si="492">CL706/(Y706*F706)*60</f>
        <v>2.314558419683677</v>
      </c>
      <c r="CF706" s="26">
        <f t="shared" ref="CF706:CF769" si="493">CM706/(Y706*F706)*60</f>
        <v>2.4062240996711495</v>
      </c>
      <c r="CG706" s="26">
        <f t="shared" ref="CG706:CG769" si="494">(CL706+CN706)/(Y706*F706)*60</f>
        <v>29.516348955966098</v>
      </c>
      <c r="CH706" s="26">
        <f t="shared" ref="CH706:CH769" si="495">(CM706+CO706)/(Y706*F706)*60</f>
        <v>29.608014635953573</v>
      </c>
      <c r="CI706" s="26">
        <f t="shared" ref="CI706:CI769" si="496">(CL706+CN706+CP706+CS706)/(Y706*F706)*60</f>
        <v>57.520214192138909</v>
      </c>
      <c r="CJ706" s="26">
        <f t="shared" ref="CJ706:CJ769" si="497">(CM706+CO706+CQ706+CR706)/(Y706*F706)*60</f>
        <v>55.778566272376928</v>
      </c>
      <c r="CK706" s="16">
        <f t="shared" ref="CK706:CK769" si="498">BQ706-(CI706-CJ706)</f>
        <v>-7.2884315215716455</v>
      </c>
      <c r="CL706" s="42">
        <v>101</v>
      </c>
      <c r="CM706" s="42">
        <v>105</v>
      </c>
      <c r="CN706" s="42">
        <v>1187</v>
      </c>
      <c r="CO706" s="42">
        <v>1187</v>
      </c>
      <c r="CP706" s="42">
        <v>511</v>
      </c>
      <c r="CQ706" s="42">
        <v>511</v>
      </c>
      <c r="CR706" s="42">
        <v>631</v>
      </c>
      <c r="CS706" s="42">
        <v>711</v>
      </c>
      <c r="CT706" s="1">
        <v>18</v>
      </c>
      <c r="CU706" s="1">
        <v>5</v>
      </c>
      <c r="CV706" s="42">
        <f t="shared" ref="CV706:CV769" si="499">CU706-CT706</f>
        <v>-13</v>
      </c>
      <c r="CW706" s="26">
        <f t="shared" ref="CW706:CW769" si="500">CT706/(U706*F706)*60</f>
        <v>0.83613982115898267</v>
      </c>
      <c r="CX706" s="26">
        <f t="shared" ref="CX706:CX769" si="501">CU706/(U706*F706)*60</f>
        <v>0.23226106143305075</v>
      </c>
      <c r="CY706" s="26">
        <f t="shared" ref="CY706:CY769" si="502">CV706/(U706*F706)*60</f>
        <v>-0.60387875972593197</v>
      </c>
      <c r="CZ706" s="13">
        <v>38</v>
      </c>
      <c r="DA706" s="13">
        <v>44</v>
      </c>
      <c r="DB706" s="27">
        <v>44.59</v>
      </c>
      <c r="DC706" s="27">
        <v>45.41</v>
      </c>
      <c r="DD706" s="27">
        <v>44.18</v>
      </c>
      <c r="DE706" s="27">
        <v>45.2</v>
      </c>
      <c r="DF706" s="1"/>
      <c r="DG706" s="1"/>
      <c r="DH706" s="21" t="str">
        <f t="shared" ref="DH706:DH769" si="503">IF((DF706+DG706)&gt;0,DF706/(DF706+DG706)," ")</f>
        <v xml:space="preserve"> </v>
      </c>
      <c r="DI706" s="42"/>
      <c r="DJ706" s="42"/>
      <c r="DK706" s="1"/>
      <c r="DL706" s="1"/>
      <c r="DM706" s="1"/>
      <c r="DN706" s="1"/>
      <c r="DO706" s="1"/>
      <c r="DP706" s="1"/>
      <c r="DQ706" s="1"/>
      <c r="DR706" s="42"/>
      <c r="DS706" s="1"/>
      <c r="DT706" s="1"/>
      <c r="DU706" s="1"/>
      <c r="DV706" s="1"/>
      <c r="DW706" s="1"/>
      <c r="DX706" s="13"/>
    </row>
    <row r="707" spans="1:128" ht="25.5" x14ac:dyDescent="0.2">
      <c r="A707" s="13" t="s">
        <v>2459</v>
      </c>
      <c r="B707" s="13" t="s">
        <v>2460</v>
      </c>
      <c r="C707" s="39" t="s">
        <v>3742</v>
      </c>
      <c r="D707" s="1" t="s">
        <v>264</v>
      </c>
      <c r="E707" s="13" t="s">
        <v>207</v>
      </c>
      <c r="F707" s="13">
        <v>75</v>
      </c>
      <c r="G707" s="13">
        <v>20</v>
      </c>
      <c r="H707" s="13">
        <v>25</v>
      </c>
      <c r="I707" s="40">
        <f t="shared" si="462"/>
        <v>45</v>
      </c>
      <c r="J707" s="19">
        <f t="shared" si="463"/>
        <v>2.4370797165767284</v>
      </c>
      <c r="K707" s="1">
        <v>16</v>
      </c>
      <c r="L707" s="1">
        <v>16</v>
      </c>
      <c r="M707" s="1">
        <v>7</v>
      </c>
      <c r="N707" s="1">
        <v>141</v>
      </c>
      <c r="O707" s="1">
        <v>35</v>
      </c>
      <c r="P707" s="1">
        <v>49</v>
      </c>
      <c r="Q707" s="1">
        <v>151</v>
      </c>
      <c r="R707" s="15">
        <f t="shared" si="464"/>
        <v>0.14184397163120568</v>
      </c>
      <c r="S707" s="15">
        <f t="shared" si="465"/>
        <v>8.8888888888888892E-2</v>
      </c>
      <c r="T707" s="16">
        <v>1107.8833333333</v>
      </c>
      <c r="U707" s="16">
        <f t="shared" si="466"/>
        <v>14.771777777777334</v>
      </c>
      <c r="V707" s="16">
        <v>1041.02</v>
      </c>
      <c r="W707" s="16">
        <f t="shared" si="467"/>
        <v>13.880266666666666</v>
      </c>
      <c r="X707" s="16">
        <v>2570.62</v>
      </c>
      <c r="Y707" s="16">
        <f t="shared" si="468"/>
        <v>34.27493333333333</v>
      </c>
      <c r="Z707" s="21">
        <f t="shared" si="469"/>
        <v>0.28824024542866955</v>
      </c>
      <c r="AA707" s="20">
        <f t="shared" si="470"/>
        <v>195.20000000000002</v>
      </c>
      <c r="AB707">
        <v>39</v>
      </c>
      <c r="AC707" s="1">
        <v>51</v>
      </c>
      <c r="AD707" s="1">
        <v>68</v>
      </c>
      <c r="AE707" s="1">
        <v>19</v>
      </c>
      <c r="AF707" s="1">
        <v>46</v>
      </c>
      <c r="AG707" s="15">
        <f t="shared" si="471"/>
        <v>0.44444444444444442</v>
      </c>
      <c r="AH707" s="15">
        <f t="shared" si="472"/>
        <v>0.51111111111111107</v>
      </c>
      <c r="AI707" s="15">
        <f t="shared" si="473"/>
        <v>0.95555555555555549</v>
      </c>
      <c r="AJ707" s="1">
        <v>377</v>
      </c>
      <c r="AK707" s="21">
        <f t="shared" si="474"/>
        <v>0.38351983723296035</v>
      </c>
      <c r="AL707" s="1">
        <v>281</v>
      </c>
      <c r="AM707" s="21">
        <f t="shared" si="475"/>
        <v>0.28585961342828076</v>
      </c>
      <c r="AN707" s="1">
        <v>325</v>
      </c>
      <c r="AO707" s="21">
        <f t="shared" si="476"/>
        <v>0.3306205493387589</v>
      </c>
      <c r="AP707" s="21">
        <f t="shared" si="477"/>
        <v>0.57294832826747721</v>
      </c>
      <c r="AQ707" s="1">
        <v>12</v>
      </c>
      <c r="AR707" s="4">
        <v>9.9499999999999993</v>
      </c>
      <c r="AS707" s="41">
        <v>414</v>
      </c>
      <c r="AT707" s="41">
        <v>383</v>
      </c>
      <c r="AU707" s="41">
        <v>331</v>
      </c>
      <c r="AV707" s="21">
        <f t="shared" si="478"/>
        <v>0.51944792973651188</v>
      </c>
      <c r="AW707" s="26">
        <v>17.62</v>
      </c>
      <c r="AX707" s="42">
        <v>4</v>
      </c>
      <c r="AY707" s="41">
        <v>0.66600000000000004</v>
      </c>
      <c r="AZ707" s="1">
        <v>4</v>
      </c>
      <c r="BA707" s="43">
        <v>0.79400000000000004</v>
      </c>
      <c r="BB707" s="16">
        <v>50.36</v>
      </c>
      <c r="BC707" s="26">
        <v>18.329999999999998</v>
      </c>
      <c r="BD707" s="43">
        <v>2.1040000000000001</v>
      </c>
      <c r="BE707" s="43">
        <v>5.1719999999999997</v>
      </c>
      <c r="BF707" s="16">
        <v>51.96</v>
      </c>
      <c r="BG707" s="21">
        <f t="shared" si="479"/>
        <v>8.1967213114754092E-2</v>
      </c>
      <c r="BH707" s="44">
        <f t="shared" si="480"/>
        <v>0.91973969631236441</v>
      </c>
      <c r="BI707" s="42">
        <f t="shared" si="481"/>
        <v>1001.7069094271185</v>
      </c>
      <c r="BJ707" s="21">
        <f t="shared" si="482"/>
        <v>1.7069094271184998E-3</v>
      </c>
      <c r="BK707" s="26">
        <f t="shared" si="483"/>
        <v>2.5936101131582485</v>
      </c>
      <c r="BL707" s="26">
        <f t="shared" si="484"/>
        <v>2.1325238708190044</v>
      </c>
      <c r="BM707" s="16">
        <f t="shared" si="485"/>
        <v>31.642043380530634</v>
      </c>
      <c r="BN707" s="16">
        <f t="shared" si="486"/>
        <v>26.570094714798948</v>
      </c>
      <c r="BO707" s="16">
        <f t="shared" si="487"/>
        <v>58.154502315037178</v>
      </c>
      <c r="BP707" s="16">
        <f t="shared" si="488"/>
        <v>53.082553649305488</v>
      </c>
      <c r="BQ707" s="16">
        <f t="shared" si="489"/>
        <v>5.0719486657316892</v>
      </c>
      <c r="BR707" s="1">
        <v>45</v>
      </c>
      <c r="BS707" s="1">
        <v>37</v>
      </c>
      <c r="BT707" s="42">
        <v>504</v>
      </c>
      <c r="BU707" s="42">
        <v>424</v>
      </c>
      <c r="BV707" s="42">
        <v>203</v>
      </c>
      <c r="BW707" s="42">
        <v>185</v>
      </c>
      <c r="BX707" s="42">
        <v>275</v>
      </c>
      <c r="BY707" s="42">
        <v>257</v>
      </c>
      <c r="BZ707" s="1">
        <v>533</v>
      </c>
      <c r="CA707" s="1">
        <v>448</v>
      </c>
      <c r="CB707" s="21">
        <f t="shared" si="490"/>
        <v>0.54332313965341483</v>
      </c>
      <c r="CC707" s="4">
        <v>2.14</v>
      </c>
      <c r="CD707" s="45">
        <f t="shared" si="491"/>
        <v>-1.1468112126877639</v>
      </c>
      <c r="CE707" s="26">
        <f t="shared" si="492"/>
        <v>2.5207926492441515</v>
      </c>
      <c r="CF707" s="26">
        <f t="shared" si="493"/>
        <v>2.0539791956804194</v>
      </c>
      <c r="CG707" s="26">
        <f t="shared" si="494"/>
        <v>29.54929161058422</v>
      </c>
      <c r="CH707" s="26">
        <f t="shared" si="495"/>
        <v>26.25825676295991</v>
      </c>
      <c r="CI707" s="26">
        <f t="shared" si="496"/>
        <v>53.636865814472777</v>
      </c>
      <c r="CJ707" s="26">
        <f t="shared" si="497"/>
        <v>50.369171639526655</v>
      </c>
      <c r="CK707" s="16">
        <f t="shared" si="498"/>
        <v>1.8042544907855671</v>
      </c>
      <c r="CL707" s="42">
        <v>108</v>
      </c>
      <c r="CM707" s="42">
        <v>88</v>
      </c>
      <c r="CN707" s="42">
        <v>1158</v>
      </c>
      <c r="CO707" s="42">
        <v>1037</v>
      </c>
      <c r="CP707" s="42">
        <v>501</v>
      </c>
      <c r="CQ707" s="42">
        <v>445</v>
      </c>
      <c r="CR707" s="42">
        <v>588</v>
      </c>
      <c r="CS707" s="42">
        <v>531</v>
      </c>
      <c r="CT707" s="1">
        <v>5</v>
      </c>
      <c r="CU707" s="1">
        <v>6</v>
      </c>
      <c r="CV707" s="42">
        <f t="shared" si="499"/>
        <v>1</v>
      </c>
      <c r="CW707" s="26">
        <f t="shared" si="500"/>
        <v>0.27078663517519208</v>
      </c>
      <c r="CX707" s="26">
        <f t="shared" si="501"/>
        <v>0.32494396221023047</v>
      </c>
      <c r="CY707" s="26">
        <f t="shared" si="502"/>
        <v>5.4157327035038408E-2</v>
      </c>
      <c r="CZ707" s="13">
        <v>44</v>
      </c>
      <c r="DA707" s="13">
        <v>40</v>
      </c>
      <c r="DB707" s="27">
        <v>46.18</v>
      </c>
      <c r="DC707" s="27">
        <v>30.21</v>
      </c>
      <c r="DD707" s="27">
        <v>44.1</v>
      </c>
      <c r="DE707" s="27">
        <v>34.72</v>
      </c>
      <c r="DF707" s="13">
        <v>41</v>
      </c>
      <c r="DG707" s="13">
        <v>57</v>
      </c>
      <c r="DH707" s="21">
        <f t="shared" si="503"/>
        <v>0.41836734693877553</v>
      </c>
      <c r="DI707" s="42">
        <v>34</v>
      </c>
      <c r="DJ707" s="42">
        <v>13</v>
      </c>
      <c r="DK707" s="13">
        <v>3</v>
      </c>
      <c r="DL707" s="13">
        <v>0</v>
      </c>
      <c r="DM707" s="13">
        <v>8.7999999999999995E-2</v>
      </c>
      <c r="DN707" s="13">
        <v>1</v>
      </c>
      <c r="DO707" s="13">
        <v>0</v>
      </c>
      <c r="DP707" s="13">
        <v>2.9000000000000001E-2</v>
      </c>
      <c r="DQ707" s="13">
        <v>26</v>
      </c>
      <c r="DR707" s="46">
        <v>14</v>
      </c>
      <c r="DS707" s="13">
        <v>1</v>
      </c>
      <c r="DT707" s="13">
        <v>2</v>
      </c>
      <c r="DU707" s="13">
        <v>-3.7999999999999999E-2</v>
      </c>
      <c r="DV707" s="13">
        <v>0</v>
      </c>
      <c r="DW707" s="13">
        <v>0</v>
      </c>
      <c r="DX707" s="13">
        <v>0</v>
      </c>
    </row>
    <row r="708" spans="1:128" x14ac:dyDescent="0.2">
      <c r="A708" s="13" t="s">
        <v>661</v>
      </c>
      <c r="B708" s="13" t="s">
        <v>1266</v>
      </c>
      <c r="C708" s="39" t="s">
        <v>3743</v>
      </c>
      <c r="D708" s="1" t="s">
        <v>554</v>
      </c>
      <c r="E708" s="13" t="s">
        <v>129</v>
      </c>
      <c r="F708" s="13">
        <v>38</v>
      </c>
      <c r="G708" s="13">
        <v>3</v>
      </c>
      <c r="H708" s="13">
        <v>1</v>
      </c>
      <c r="I708" s="40">
        <f t="shared" si="462"/>
        <v>4</v>
      </c>
      <c r="J708" s="19">
        <f t="shared" si="463"/>
        <v>0.84770707011233926</v>
      </c>
      <c r="K708" s="1">
        <v>2</v>
      </c>
      <c r="L708" s="1">
        <v>1</v>
      </c>
      <c r="M708" s="1">
        <v>0</v>
      </c>
      <c r="N708" s="1">
        <v>17</v>
      </c>
      <c r="O708" s="1">
        <v>8</v>
      </c>
      <c r="P708" s="1">
        <v>13</v>
      </c>
      <c r="Q708" s="1">
        <v>26</v>
      </c>
      <c r="R708" s="15">
        <f t="shared" si="464"/>
        <v>0.17647058823529413</v>
      </c>
      <c r="S708" s="15">
        <f t="shared" si="465"/>
        <v>7.8947368421052627E-2</v>
      </c>
      <c r="T708" s="16">
        <v>283.11666666669998</v>
      </c>
      <c r="U708" s="16">
        <f t="shared" si="466"/>
        <v>7.4504385964921047</v>
      </c>
      <c r="V708" s="16">
        <v>280.61</v>
      </c>
      <c r="W708" s="16">
        <f t="shared" si="467"/>
        <v>7.3844736842105263</v>
      </c>
      <c r="X708" s="16">
        <v>1611.83</v>
      </c>
      <c r="Y708" s="16">
        <f t="shared" si="468"/>
        <v>42.416578947368421</v>
      </c>
      <c r="Z708" s="21">
        <f t="shared" si="469"/>
        <v>0.14827946989072308</v>
      </c>
      <c r="AA708" s="20">
        <f t="shared" si="470"/>
        <v>12.250000000000002</v>
      </c>
      <c r="AB708">
        <v>13</v>
      </c>
      <c r="AC708" s="1">
        <v>94</v>
      </c>
      <c r="AD708" s="1">
        <v>30</v>
      </c>
      <c r="AE708" s="1">
        <v>11</v>
      </c>
      <c r="AF708" s="1">
        <v>7</v>
      </c>
      <c r="AG708" s="15">
        <f t="shared" si="471"/>
        <v>0.375</v>
      </c>
      <c r="AH708" s="15">
        <f t="shared" si="472"/>
        <v>0.125</v>
      </c>
      <c r="AI708" s="15">
        <f t="shared" si="473"/>
        <v>0.5</v>
      </c>
      <c r="AJ708" s="1">
        <v>75</v>
      </c>
      <c r="AK708" s="21">
        <f t="shared" si="474"/>
        <v>0.31380753138075312</v>
      </c>
      <c r="AL708" s="1">
        <v>70</v>
      </c>
      <c r="AM708" s="21">
        <f t="shared" si="475"/>
        <v>0.29288702928870292</v>
      </c>
      <c r="AN708" s="1">
        <v>94</v>
      </c>
      <c r="AO708" s="21">
        <f t="shared" si="476"/>
        <v>0.39330543933054396</v>
      </c>
      <c r="AP708" s="21">
        <f t="shared" si="477"/>
        <v>0.51724137931034486</v>
      </c>
      <c r="AQ708" s="1">
        <v>12</v>
      </c>
      <c r="AR708" s="4">
        <v>3.32</v>
      </c>
      <c r="AS708" s="41">
        <v>108</v>
      </c>
      <c r="AT708" s="41">
        <v>104</v>
      </c>
      <c r="AU708" s="41">
        <v>80</v>
      </c>
      <c r="AV708" s="21">
        <f t="shared" si="478"/>
        <v>0.50943396226415094</v>
      </c>
      <c r="AW708" s="26">
        <v>16.13</v>
      </c>
      <c r="AX708" s="42">
        <v>13</v>
      </c>
      <c r="AY708" s="41">
        <v>-2.3090000000000002</v>
      </c>
      <c r="AZ708" s="1">
        <v>13</v>
      </c>
      <c r="BA708" s="43">
        <v>-1.6890000000000001</v>
      </c>
      <c r="BB708" s="16">
        <v>48.99</v>
      </c>
      <c r="BC708" s="26">
        <v>16.14</v>
      </c>
      <c r="BD708" s="43">
        <v>-5.09</v>
      </c>
      <c r="BE708" s="43">
        <v>-1.2230000000000001</v>
      </c>
      <c r="BF708" s="16">
        <v>49.44</v>
      </c>
      <c r="BG708" s="21">
        <f t="shared" si="479"/>
        <v>8.1632653061224483E-2</v>
      </c>
      <c r="BH708" s="44">
        <f t="shared" si="480"/>
        <v>0.92741935483870963</v>
      </c>
      <c r="BI708" s="42">
        <f t="shared" si="481"/>
        <v>1009.0520078999341</v>
      </c>
      <c r="BJ708" s="21">
        <f t="shared" si="482"/>
        <v>9.0520078999341141E-3</v>
      </c>
      <c r="BK708" s="26">
        <f t="shared" si="483"/>
        <v>1.7105591390185666</v>
      </c>
      <c r="BL708" s="26">
        <f t="shared" si="484"/>
        <v>1.9243790313958875</v>
      </c>
      <c r="BM708" s="16">
        <f t="shared" si="485"/>
        <v>20.954349452977443</v>
      </c>
      <c r="BN708" s="16">
        <f t="shared" si="486"/>
        <v>26.51366665478778</v>
      </c>
      <c r="BO708" s="16">
        <f t="shared" si="487"/>
        <v>47.681836000142546</v>
      </c>
      <c r="BP708" s="16">
        <f t="shared" si="488"/>
        <v>57.089911264744664</v>
      </c>
      <c r="BQ708" s="16">
        <f t="shared" si="489"/>
        <v>-9.4080752646021182</v>
      </c>
      <c r="BR708" s="1">
        <v>8</v>
      </c>
      <c r="BS708" s="1">
        <v>9</v>
      </c>
      <c r="BT708" s="42">
        <v>90</v>
      </c>
      <c r="BU708" s="42">
        <v>115</v>
      </c>
      <c r="BV708" s="42">
        <v>51</v>
      </c>
      <c r="BW708" s="42">
        <v>60</v>
      </c>
      <c r="BX708" s="42">
        <v>83</v>
      </c>
      <c r="BY708" s="42">
        <v>74</v>
      </c>
      <c r="BZ708" s="1">
        <v>98</v>
      </c>
      <c r="CA708" s="1">
        <v>114</v>
      </c>
      <c r="CB708" s="21">
        <f t="shared" si="490"/>
        <v>0.46226415094339623</v>
      </c>
      <c r="CC708" s="4">
        <v>-5.94</v>
      </c>
      <c r="CD708" s="45">
        <f t="shared" si="491"/>
        <v>-10.377868368050395</v>
      </c>
      <c r="CE708" s="26">
        <f t="shared" si="492"/>
        <v>2.642958624668855</v>
      </c>
      <c r="CF708" s="26">
        <f t="shared" si="493"/>
        <v>2.5685090859457884</v>
      </c>
      <c r="CG708" s="26">
        <f t="shared" si="494"/>
        <v>31.417705341133988</v>
      </c>
      <c r="CH708" s="26">
        <f t="shared" si="495"/>
        <v>28.811971485826671</v>
      </c>
      <c r="CI708" s="26">
        <f t="shared" si="496"/>
        <v>61.234745599722054</v>
      </c>
      <c r="CJ708" s="26">
        <f t="shared" si="497"/>
        <v>55.464906348684416</v>
      </c>
      <c r="CK708" s="16">
        <f t="shared" si="498"/>
        <v>-15.177914515639756</v>
      </c>
      <c r="CL708" s="42">
        <v>71</v>
      </c>
      <c r="CM708" s="42">
        <v>69</v>
      </c>
      <c r="CN708" s="42">
        <v>773</v>
      </c>
      <c r="CO708" s="42">
        <v>705</v>
      </c>
      <c r="CP708" s="42">
        <v>349</v>
      </c>
      <c r="CQ708" s="42">
        <v>316</v>
      </c>
      <c r="CR708" s="42">
        <v>400</v>
      </c>
      <c r="CS708" s="42">
        <v>452</v>
      </c>
      <c r="CT708" s="1">
        <v>6</v>
      </c>
      <c r="CU708" s="1">
        <v>4</v>
      </c>
      <c r="CV708" s="42">
        <f t="shared" si="499"/>
        <v>-2</v>
      </c>
      <c r="CW708" s="26">
        <f t="shared" si="500"/>
        <v>1.2715606051685087</v>
      </c>
      <c r="CX708" s="26">
        <f t="shared" si="501"/>
        <v>0.84770707011233926</v>
      </c>
      <c r="CY708" s="26">
        <f t="shared" si="502"/>
        <v>-0.42385353505616963</v>
      </c>
      <c r="CZ708" s="13">
        <v>9</v>
      </c>
      <c r="DA708" s="13">
        <v>10</v>
      </c>
      <c r="DB708" s="27">
        <v>9.23</v>
      </c>
      <c r="DC708" s="27">
        <v>9.84</v>
      </c>
      <c r="DD708" s="27">
        <v>10.210000000000001</v>
      </c>
      <c r="DE708" s="27">
        <v>10.63</v>
      </c>
      <c r="DF708" s="13">
        <v>0</v>
      </c>
      <c r="DG708" s="13">
        <v>0</v>
      </c>
      <c r="DH708" s="21" t="str">
        <f t="shared" si="503"/>
        <v xml:space="preserve"> </v>
      </c>
      <c r="DI708" s="42"/>
      <c r="DJ708" s="42"/>
      <c r="DK708" s="1"/>
      <c r="DL708" s="1"/>
      <c r="DM708" s="1"/>
      <c r="DN708" s="1"/>
      <c r="DO708" s="1"/>
      <c r="DP708" s="1"/>
      <c r="DQ708" s="1"/>
      <c r="DR708" s="42"/>
      <c r="DS708" s="1"/>
      <c r="DT708" s="1"/>
      <c r="DU708" s="1"/>
      <c r="DV708" s="1"/>
      <c r="DW708" s="1"/>
      <c r="DX708" s="13"/>
    </row>
    <row r="709" spans="1:128" ht="25.5" x14ac:dyDescent="0.2">
      <c r="A709" s="13" t="s">
        <v>1664</v>
      </c>
      <c r="B709" s="13" t="s">
        <v>2463</v>
      </c>
      <c r="C709" s="39" t="s">
        <v>3744</v>
      </c>
      <c r="D709" s="1" t="s">
        <v>153</v>
      </c>
      <c r="E709" s="13" t="s">
        <v>173</v>
      </c>
      <c r="F709" s="13">
        <v>82</v>
      </c>
      <c r="G709" s="13">
        <v>1</v>
      </c>
      <c r="H709" s="13">
        <v>8</v>
      </c>
      <c r="I709" s="40">
        <f t="shared" si="462"/>
        <v>9</v>
      </c>
      <c r="J709" s="19">
        <f t="shared" si="463"/>
        <v>0.41344988196262139</v>
      </c>
      <c r="K709" s="1">
        <v>1</v>
      </c>
      <c r="L709" s="1">
        <v>3</v>
      </c>
      <c r="M709" s="1">
        <v>4</v>
      </c>
      <c r="N709" s="1">
        <v>48</v>
      </c>
      <c r="O709" s="1">
        <v>18</v>
      </c>
      <c r="P709" s="1">
        <v>47</v>
      </c>
      <c r="Q709" s="1">
        <v>31</v>
      </c>
      <c r="R709" s="15">
        <f t="shared" si="464"/>
        <v>2.0833333333333332E-2</v>
      </c>
      <c r="S709" s="15">
        <f t="shared" si="465"/>
        <v>8.8495575221238937E-3</v>
      </c>
      <c r="T709" s="16">
        <v>1306.0833333333001</v>
      </c>
      <c r="U709" s="16">
        <f t="shared" si="466"/>
        <v>15.927845528454879</v>
      </c>
      <c r="V709" s="16">
        <v>1233.71</v>
      </c>
      <c r="W709" s="16">
        <f t="shared" si="467"/>
        <v>15.045243902439024</v>
      </c>
      <c r="X709" s="16">
        <v>2628.23</v>
      </c>
      <c r="Y709" s="16">
        <f t="shared" si="468"/>
        <v>32.051585365853661</v>
      </c>
      <c r="Z709" s="21">
        <f t="shared" si="469"/>
        <v>0.31945343532007225</v>
      </c>
      <c r="AA709" s="20">
        <f t="shared" si="470"/>
        <v>42.439024390243901</v>
      </c>
      <c r="AB709">
        <v>78</v>
      </c>
      <c r="AC709" s="1">
        <v>31</v>
      </c>
      <c r="AD709" s="1">
        <v>76</v>
      </c>
      <c r="AE709" s="1">
        <v>35</v>
      </c>
      <c r="AF709" s="1">
        <v>7</v>
      </c>
      <c r="AG709" s="15">
        <f t="shared" si="471"/>
        <v>2.4390243902439025E-2</v>
      </c>
      <c r="AH709" s="15">
        <f t="shared" si="472"/>
        <v>0.17073170731707318</v>
      </c>
      <c r="AI709" s="15">
        <f t="shared" si="473"/>
        <v>0.1951219512195122</v>
      </c>
      <c r="AJ709" s="1">
        <v>359</v>
      </c>
      <c r="AK709" s="21">
        <f t="shared" si="474"/>
        <v>0.3290559120073327</v>
      </c>
      <c r="AL709" s="1">
        <v>299</v>
      </c>
      <c r="AM709" s="21">
        <f t="shared" si="475"/>
        <v>0.27406049495875345</v>
      </c>
      <c r="AN709" s="1">
        <v>433</v>
      </c>
      <c r="AO709" s="21">
        <f t="shared" si="476"/>
        <v>0.39688359303391385</v>
      </c>
      <c r="AP709" s="21">
        <f t="shared" si="477"/>
        <v>0.54559270516717329</v>
      </c>
      <c r="AQ709" s="1">
        <v>6</v>
      </c>
      <c r="AR709" s="4">
        <v>0.38</v>
      </c>
      <c r="AS709" s="41">
        <v>428</v>
      </c>
      <c r="AT709" s="41">
        <v>420</v>
      </c>
      <c r="AU709" s="41">
        <v>393</v>
      </c>
      <c r="AV709" s="21">
        <f t="shared" si="478"/>
        <v>0.50471698113207553</v>
      </c>
      <c r="AW709" s="26">
        <v>17.190000000000001</v>
      </c>
      <c r="AX709" s="42">
        <v>6</v>
      </c>
      <c r="AY709" s="41">
        <v>-0.17</v>
      </c>
      <c r="AZ709" s="1">
        <v>6</v>
      </c>
      <c r="BA709" s="43">
        <v>-0.64900000000000002</v>
      </c>
      <c r="BB709" s="16">
        <v>49.7</v>
      </c>
      <c r="BC709" s="26">
        <v>16.37</v>
      </c>
      <c r="BD709" s="43">
        <v>0.129</v>
      </c>
      <c r="BE709" s="43">
        <v>4.8570000000000002</v>
      </c>
      <c r="BF709" s="16">
        <v>51.35</v>
      </c>
      <c r="BG709" s="21">
        <f t="shared" si="479"/>
        <v>7.0689655172413796E-2</v>
      </c>
      <c r="BH709" s="44">
        <f t="shared" si="480"/>
        <v>0.93284936479128855</v>
      </c>
      <c r="BI709" s="42">
        <f t="shared" si="481"/>
        <v>1003.5390199637023</v>
      </c>
      <c r="BJ709" s="21">
        <f t="shared" si="482"/>
        <v>3.5390199637023445E-3</v>
      </c>
      <c r="BK709" s="26">
        <f t="shared" si="483"/>
        <v>1.9939856206077604</v>
      </c>
      <c r="BL709" s="26">
        <f t="shared" si="484"/>
        <v>1.7994504381094421</v>
      </c>
      <c r="BM709" s="16">
        <f t="shared" si="485"/>
        <v>28.207601462256122</v>
      </c>
      <c r="BN709" s="16">
        <f t="shared" si="486"/>
        <v>26.797221389143314</v>
      </c>
      <c r="BO709" s="16">
        <f t="shared" si="487"/>
        <v>52.135428909549248</v>
      </c>
      <c r="BP709" s="16">
        <f t="shared" si="488"/>
        <v>50.384612267064384</v>
      </c>
      <c r="BQ709" s="16">
        <f t="shared" si="489"/>
        <v>1.7508166424848639</v>
      </c>
      <c r="BR709" s="1">
        <v>41</v>
      </c>
      <c r="BS709" s="1">
        <v>37</v>
      </c>
      <c r="BT709" s="42">
        <v>539</v>
      </c>
      <c r="BU709" s="42">
        <v>514</v>
      </c>
      <c r="BV709" s="42">
        <v>218</v>
      </c>
      <c r="BW709" s="42">
        <v>205</v>
      </c>
      <c r="BX709" s="42">
        <v>280</v>
      </c>
      <c r="BY709" s="42">
        <v>274</v>
      </c>
      <c r="BZ709" s="1">
        <v>511</v>
      </c>
      <c r="CA709" s="1">
        <v>522</v>
      </c>
      <c r="CB709" s="21">
        <f t="shared" si="490"/>
        <v>0.49467570183930298</v>
      </c>
      <c r="CC709" s="4">
        <v>-3.69</v>
      </c>
      <c r="CD709" s="45">
        <f t="shared" si="491"/>
        <v>-4.9394082815272959</v>
      </c>
      <c r="CE709" s="26">
        <f t="shared" si="492"/>
        <v>2.511195747708534</v>
      </c>
      <c r="CF709" s="26">
        <f t="shared" si="493"/>
        <v>2.3742214341971595</v>
      </c>
      <c r="CG709" s="26">
        <f t="shared" si="494"/>
        <v>32.120476518417341</v>
      </c>
      <c r="CH709" s="26">
        <f t="shared" si="495"/>
        <v>28.262366687846956</v>
      </c>
      <c r="CI709" s="26">
        <f t="shared" si="496"/>
        <v>59.218561541417607</v>
      </c>
      <c r="CJ709" s="26">
        <f t="shared" si="497"/>
        <v>51.137077044246503</v>
      </c>
      <c r="CK709" s="16">
        <f t="shared" si="498"/>
        <v>-6.33066785468624</v>
      </c>
      <c r="CL709" s="42">
        <v>110</v>
      </c>
      <c r="CM709" s="42">
        <v>104</v>
      </c>
      <c r="CN709" s="42">
        <v>1297</v>
      </c>
      <c r="CO709" s="42">
        <v>1134</v>
      </c>
      <c r="CP709" s="42">
        <v>512</v>
      </c>
      <c r="CQ709" s="42">
        <v>428</v>
      </c>
      <c r="CR709" s="42">
        <v>574</v>
      </c>
      <c r="CS709" s="42">
        <v>675</v>
      </c>
      <c r="CT709" s="1">
        <v>3</v>
      </c>
      <c r="CU709" s="1">
        <v>0</v>
      </c>
      <c r="CV709" s="42">
        <f t="shared" si="499"/>
        <v>-3</v>
      </c>
      <c r="CW709" s="26">
        <f t="shared" si="500"/>
        <v>0.1378166273208738</v>
      </c>
      <c r="CX709" s="26">
        <f t="shared" si="501"/>
        <v>0</v>
      </c>
      <c r="CY709" s="26">
        <f t="shared" si="502"/>
        <v>-0.1378166273208738</v>
      </c>
      <c r="CZ709" s="13">
        <v>43</v>
      </c>
      <c r="DA709" s="13">
        <v>43</v>
      </c>
      <c r="DB709" s="27">
        <v>49.74</v>
      </c>
      <c r="DC709" s="27">
        <v>48.28</v>
      </c>
      <c r="DD709" s="27">
        <v>48.49</v>
      </c>
      <c r="DE709" s="27">
        <v>45.97</v>
      </c>
      <c r="DF709" s="1"/>
      <c r="DG709" s="1"/>
      <c r="DH709" s="21" t="str">
        <f t="shared" si="503"/>
        <v xml:space="preserve"> </v>
      </c>
      <c r="DI709" s="42"/>
      <c r="DJ709" s="42"/>
      <c r="DK709" s="1"/>
      <c r="DL709" s="1"/>
      <c r="DM709" s="1"/>
      <c r="DN709" s="1"/>
      <c r="DO709" s="1"/>
      <c r="DP709" s="1"/>
      <c r="DQ709" s="1"/>
      <c r="DR709" s="42"/>
      <c r="DS709" s="1"/>
      <c r="DT709" s="1"/>
      <c r="DU709" s="1"/>
      <c r="DV709" s="1"/>
      <c r="DW709" s="1"/>
      <c r="DX709" s="13"/>
    </row>
    <row r="710" spans="1:128" ht="25.5" x14ac:dyDescent="0.2">
      <c r="A710" s="13" t="s">
        <v>616</v>
      </c>
      <c r="B710" s="13" t="s">
        <v>2465</v>
      </c>
      <c r="C710" s="39" t="s">
        <v>3745</v>
      </c>
      <c r="D710" s="1" t="s">
        <v>322</v>
      </c>
      <c r="E710" s="13" t="s">
        <v>173</v>
      </c>
      <c r="F710" s="13">
        <v>82</v>
      </c>
      <c r="G710" s="13">
        <v>4</v>
      </c>
      <c r="H710" s="13">
        <v>11</v>
      </c>
      <c r="I710" s="40">
        <f t="shared" si="462"/>
        <v>15</v>
      </c>
      <c r="J710" s="19">
        <f t="shared" si="463"/>
        <v>0.61247405491850682</v>
      </c>
      <c r="K710" s="1">
        <v>4</v>
      </c>
      <c r="L710" s="1">
        <v>6</v>
      </c>
      <c r="M710" s="1">
        <v>5</v>
      </c>
      <c r="N710" s="1">
        <v>114</v>
      </c>
      <c r="O710" s="1">
        <v>50</v>
      </c>
      <c r="P710" s="1">
        <v>86</v>
      </c>
      <c r="Q710" s="1">
        <v>55</v>
      </c>
      <c r="R710" s="15">
        <f t="shared" si="464"/>
        <v>3.5087719298245612E-2</v>
      </c>
      <c r="S710" s="15">
        <f t="shared" si="465"/>
        <v>1.6E-2</v>
      </c>
      <c r="T710" s="16">
        <v>1469.45</v>
      </c>
      <c r="U710" s="16">
        <f t="shared" si="466"/>
        <v>17.920121951219514</v>
      </c>
      <c r="V710" s="16">
        <v>1397.58</v>
      </c>
      <c r="W710" s="16">
        <f t="shared" si="467"/>
        <v>17.043658536585365</v>
      </c>
      <c r="X710" s="16">
        <v>2598.87</v>
      </c>
      <c r="Y710" s="16">
        <f t="shared" si="468"/>
        <v>31.693536585365852</v>
      </c>
      <c r="Z710" s="21">
        <f t="shared" si="469"/>
        <v>0.34970536351011522</v>
      </c>
      <c r="AA710" s="20">
        <f t="shared" si="470"/>
        <v>98.204081632653072</v>
      </c>
      <c r="AB710">
        <v>104</v>
      </c>
      <c r="AC710" s="1">
        <v>116</v>
      </c>
      <c r="AD710" s="1">
        <v>166</v>
      </c>
      <c r="AE710" s="1">
        <v>50</v>
      </c>
      <c r="AF710" s="1">
        <v>22</v>
      </c>
      <c r="AG710" s="15">
        <f t="shared" si="471"/>
        <v>8.1632653061224483E-2</v>
      </c>
      <c r="AH710" s="15">
        <f t="shared" si="472"/>
        <v>0.22448979591836735</v>
      </c>
      <c r="AI710" s="15">
        <f t="shared" si="473"/>
        <v>0.30612244897959184</v>
      </c>
      <c r="AJ710" s="1">
        <v>487</v>
      </c>
      <c r="AK710" s="21">
        <f t="shared" si="474"/>
        <v>0.34985632183908044</v>
      </c>
      <c r="AL710" s="1">
        <v>415</v>
      </c>
      <c r="AM710" s="21">
        <f t="shared" si="475"/>
        <v>0.29813218390804597</v>
      </c>
      <c r="AN710" s="1">
        <v>490</v>
      </c>
      <c r="AO710" s="21">
        <f t="shared" si="476"/>
        <v>0.35201149425287354</v>
      </c>
      <c r="AP710" s="21">
        <f t="shared" si="477"/>
        <v>0.53991130820399114</v>
      </c>
      <c r="AQ710" s="1">
        <v>3</v>
      </c>
      <c r="AR710" s="4">
        <v>-1.26</v>
      </c>
      <c r="AS710" s="41">
        <v>568</v>
      </c>
      <c r="AT710" s="41">
        <v>527</v>
      </c>
      <c r="AU710" s="41">
        <v>429</v>
      </c>
      <c r="AV710" s="21">
        <f t="shared" si="478"/>
        <v>0.51872146118721463</v>
      </c>
      <c r="AW710" s="26">
        <v>17.46</v>
      </c>
      <c r="AX710" s="42">
        <v>3</v>
      </c>
      <c r="AY710" s="41">
        <v>0.371</v>
      </c>
      <c r="AZ710" s="1">
        <v>4</v>
      </c>
      <c r="BA710" s="43">
        <v>0.13700000000000001</v>
      </c>
      <c r="BB710" s="16">
        <v>50.1</v>
      </c>
      <c r="BC710" s="26">
        <v>16.82</v>
      </c>
      <c r="BD710" s="43">
        <v>0.99</v>
      </c>
      <c r="BE710" s="43">
        <v>8.9250000000000007</v>
      </c>
      <c r="BF710" s="16">
        <v>53.07</v>
      </c>
      <c r="BG710" s="21">
        <f t="shared" si="479"/>
        <v>6.1097256857855359E-2</v>
      </c>
      <c r="BH710" s="44">
        <f t="shared" si="480"/>
        <v>0.93394980184940557</v>
      </c>
      <c r="BI710" s="42">
        <f t="shared" si="481"/>
        <v>995.04705870726093</v>
      </c>
      <c r="BJ710" s="21">
        <f t="shared" si="482"/>
        <v>-4.9529412927390715E-3</v>
      </c>
      <c r="BK710" s="26">
        <f t="shared" si="483"/>
        <v>2.1036362855793587</v>
      </c>
      <c r="BL710" s="26">
        <f t="shared" si="484"/>
        <v>2.1465676383462844</v>
      </c>
      <c r="BM710" s="16">
        <f t="shared" si="485"/>
        <v>34.430944919074406</v>
      </c>
      <c r="BN710" s="16">
        <f t="shared" si="486"/>
        <v>32.499034044562748</v>
      </c>
      <c r="BO710" s="16">
        <f t="shared" si="487"/>
        <v>60.447344695831369</v>
      </c>
      <c r="BP710" s="16">
        <f t="shared" si="488"/>
        <v>55.46730777486799</v>
      </c>
      <c r="BQ710" s="16">
        <f t="shared" si="489"/>
        <v>4.9800369209633786</v>
      </c>
      <c r="BR710" s="1">
        <v>49</v>
      </c>
      <c r="BS710" s="1">
        <v>50</v>
      </c>
      <c r="BT710" s="42">
        <v>753</v>
      </c>
      <c r="BU710" s="42">
        <v>707</v>
      </c>
      <c r="BV710" s="42">
        <v>254</v>
      </c>
      <c r="BW710" s="42">
        <v>220</v>
      </c>
      <c r="BX710" s="42">
        <v>315</v>
      </c>
      <c r="BY710" s="42">
        <v>352</v>
      </c>
      <c r="BZ710" s="1">
        <v>681</v>
      </c>
      <c r="CA710" s="1">
        <v>660</v>
      </c>
      <c r="CB710" s="21">
        <f t="shared" si="490"/>
        <v>0.50782997762863535</v>
      </c>
      <c r="CC710" s="4">
        <v>-2.68</v>
      </c>
      <c r="CD710" s="45">
        <f t="shared" si="491"/>
        <v>-4.8558344759324079</v>
      </c>
      <c r="CE710" s="26">
        <f t="shared" si="492"/>
        <v>2.5395652725992455</v>
      </c>
      <c r="CF710" s="26">
        <f t="shared" si="493"/>
        <v>1.9162174329612485</v>
      </c>
      <c r="CG710" s="26">
        <f t="shared" si="494"/>
        <v>32.483348532246708</v>
      </c>
      <c r="CH710" s="26">
        <f t="shared" si="495"/>
        <v>28.812522365489617</v>
      </c>
      <c r="CI710" s="26">
        <f t="shared" si="496"/>
        <v>60.995740456429147</v>
      </c>
      <c r="CJ710" s="26">
        <f t="shared" si="497"/>
        <v>51.022175022221198</v>
      </c>
      <c r="CK710" s="16">
        <f t="shared" si="498"/>
        <v>-4.9935285132445699</v>
      </c>
      <c r="CL710" s="42">
        <v>110</v>
      </c>
      <c r="CM710" s="42">
        <v>83</v>
      </c>
      <c r="CN710" s="42">
        <v>1297</v>
      </c>
      <c r="CO710" s="42">
        <v>1165</v>
      </c>
      <c r="CP710" s="42">
        <v>476</v>
      </c>
      <c r="CQ710" s="42">
        <v>415</v>
      </c>
      <c r="CR710" s="42">
        <v>547</v>
      </c>
      <c r="CS710" s="42">
        <v>759</v>
      </c>
      <c r="CT710" s="1">
        <v>6</v>
      </c>
      <c r="CU710" s="1">
        <v>3</v>
      </c>
      <c r="CV710" s="42">
        <f t="shared" si="499"/>
        <v>-3</v>
      </c>
      <c r="CW710" s="26">
        <f t="shared" si="500"/>
        <v>0.24498962196740279</v>
      </c>
      <c r="CX710" s="26">
        <f t="shared" si="501"/>
        <v>0.12249481098370139</v>
      </c>
      <c r="CY710" s="26">
        <f t="shared" si="502"/>
        <v>-0.12249481098370139</v>
      </c>
      <c r="CZ710" s="13">
        <v>61</v>
      </c>
      <c r="DA710" s="13">
        <v>60</v>
      </c>
      <c r="DB710" s="27">
        <v>54.74</v>
      </c>
      <c r="DC710" s="27">
        <v>40.770000000000003</v>
      </c>
      <c r="DD710" s="27">
        <v>57.72</v>
      </c>
      <c r="DE710" s="27">
        <v>52.45</v>
      </c>
      <c r="DF710" s="1"/>
      <c r="DG710" s="1"/>
      <c r="DH710" s="21" t="str">
        <f t="shared" si="503"/>
        <v xml:space="preserve"> </v>
      </c>
      <c r="DI710" s="42"/>
      <c r="DJ710" s="42"/>
      <c r="DK710" s="1"/>
      <c r="DL710" s="1"/>
      <c r="DM710" s="1"/>
      <c r="DN710" s="1"/>
      <c r="DO710" s="1"/>
      <c r="DP710" s="1"/>
      <c r="DQ710" s="1"/>
      <c r="DR710" s="42"/>
      <c r="DS710" s="1"/>
      <c r="DT710" s="1"/>
      <c r="DU710" s="1"/>
      <c r="DV710" s="1"/>
      <c r="DW710" s="1"/>
      <c r="DX710" s="13"/>
    </row>
    <row r="711" spans="1:128" ht="25.5" x14ac:dyDescent="0.2">
      <c r="A711" s="13" t="s">
        <v>567</v>
      </c>
      <c r="B711" s="13" t="s">
        <v>2466</v>
      </c>
      <c r="C711" s="39" t="s">
        <v>3746</v>
      </c>
      <c r="D711" s="1" t="s">
        <v>409</v>
      </c>
      <c r="E711" s="13" t="s">
        <v>129</v>
      </c>
      <c r="F711" s="13">
        <v>82</v>
      </c>
      <c r="G711" s="13">
        <v>16</v>
      </c>
      <c r="H711" s="13">
        <v>35</v>
      </c>
      <c r="I711" s="40">
        <f t="shared" si="462"/>
        <v>51</v>
      </c>
      <c r="J711" s="19">
        <f t="shared" si="463"/>
        <v>2.5520912970349996</v>
      </c>
      <c r="K711" s="1">
        <v>11</v>
      </c>
      <c r="L711" s="1">
        <v>16</v>
      </c>
      <c r="M711" s="1">
        <v>9</v>
      </c>
      <c r="N711" s="1">
        <v>159</v>
      </c>
      <c r="O711" s="1">
        <v>54</v>
      </c>
      <c r="P711" s="1">
        <v>59</v>
      </c>
      <c r="Q711" s="1">
        <v>141</v>
      </c>
      <c r="R711" s="15">
        <f t="shared" si="464"/>
        <v>0.10062893081761007</v>
      </c>
      <c r="S711" s="15">
        <f t="shared" si="465"/>
        <v>5.8823529411764705E-2</v>
      </c>
      <c r="T711" s="16">
        <v>1199.0166666667001</v>
      </c>
      <c r="U711" s="16">
        <f t="shared" si="466"/>
        <v>14.622154471545123</v>
      </c>
      <c r="V711" s="16">
        <v>1091.33</v>
      </c>
      <c r="W711" s="16">
        <f t="shared" si="467"/>
        <v>13.30890243902439</v>
      </c>
      <c r="X711" s="16">
        <v>2832.23</v>
      </c>
      <c r="Y711" s="16">
        <f t="shared" si="468"/>
        <v>34.539390243902439</v>
      </c>
      <c r="Z711" s="21">
        <f t="shared" si="469"/>
        <v>0.27814790649308285</v>
      </c>
      <c r="AA711" s="20">
        <f t="shared" si="470"/>
        <v>237.12820512820511</v>
      </c>
      <c r="AB711">
        <v>15</v>
      </c>
      <c r="AC711" s="1">
        <v>17</v>
      </c>
      <c r="AD711" s="1">
        <v>79</v>
      </c>
      <c r="AE711" s="1">
        <v>26</v>
      </c>
      <c r="AF711" s="1">
        <v>14</v>
      </c>
      <c r="AG711" s="15">
        <f t="shared" si="471"/>
        <v>0.41025641025641024</v>
      </c>
      <c r="AH711" s="15">
        <f t="shared" si="472"/>
        <v>0.64102564102564108</v>
      </c>
      <c r="AI711" s="15">
        <f t="shared" si="473"/>
        <v>1.0512820512820513</v>
      </c>
      <c r="AJ711" s="1">
        <v>361</v>
      </c>
      <c r="AK711" s="21">
        <f t="shared" si="474"/>
        <v>0.31364031277150306</v>
      </c>
      <c r="AL711" s="1">
        <v>304</v>
      </c>
      <c r="AM711" s="21">
        <f t="shared" si="475"/>
        <v>0.26411815812337097</v>
      </c>
      <c r="AN711" s="1">
        <v>486</v>
      </c>
      <c r="AO711" s="21">
        <f t="shared" si="476"/>
        <v>0.42224152910512597</v>
      </c>
      <c r="AP711" s="21">
        <f t="shared" si="477"/>
        <v>0.54285714285714282</v>
      </c>
      <c r="AQ711" s="1">
        <v>15</v>
      </c>
      <c r="AR711" s="4">
        <v>5.6</v>
      </c>
      <c r="AS711" s="41">
        <v>407</v>
      </c>
      <c r="AT711" s="41">
        <v>381</v>
      </c>
      <c r="AU711" s="41">
        <v>378</v>
      </c>
      <c r="AV711" s="21">
        <f t="shared" si="478"/>
        <v>0.51649746192893398</v>
      </c>
      <c r="AW711" s="26">
        <v>17.96</v>
      </c>
      <c r="AX711" s="42">
        <v>2</v>
      </c>
      <c r="AY711" s="41">
        <v>0.74</v>
      </c>
      <c r="AZ711" s="1">
        <v>3</v>
      </c>
      <c r="BA711" s="43">
        <v>0.79700000000000004</v>
      </c>
      <c r="BB711" s="16">
        <v>50.3</v>
      </c>
      <c r="BC711" s="26">
        <v>18.13</v>
      </c>
      <c r="BD711" s="43">
        <v>4.51</v>
      </c>
      <c r="BE711" s="43">
        <v>1.6990000000000001</v>
      </c>
      <c r="BF711" s="16">
        <v>51.94</v>
      </c>
      <c r="BG711" s="21">
        <f t="shared" si="479"/>
        <v>6.7474048442906581E-2</v>
      </c>
      <c r="BH711" s="44">
        <f t="shared" si="480"/>
        <v>0.91540130151843813</v>
      </c>
      <c r="BI711" s="42">
        <f t="shared" si="481"/>
        <v>982.87534996134468</v>
      </c>
      <c r="BJ711" s="21">
        <f t="shared" si="482"/>
        <v>-1.7124650038655292E-2</v>
      </c>
      <c r="BK711" s="26">
        <f t="shared" si="483"/>
        <v>2.1441727066973328</v>
      </c>
      <c r="BL711" s="26">
        <f t="shared" si="484"/>
        <v>2.1441727066973328</v>
      </c>
      <c r="BM711" s="16">
        <f t="shared" si="485"/>
        <v>31.777739089001496</v>
      </c>
      <c r="BN711" s="16">
        <f t="shared" si="486"/>
        <v>25.345220968909498</v>
      </c>
      <c r="BO711" s="16">
        <f t="shared" si="487"/>
        <v>56.133341885589147</v>
      </c>
      <c r="BP711" s="16">
        <f t="shared" si="488"/>
        <v>49.0960571046338</v>
      </c>
      <c r="BQ711" s="16">
        <f t="shared" si="489"/>
        <v>7.0372847809553463</v>
      </c>
      <c r="BR711" s="1">
        <v>39</v>
      </c>
      <c r="BS711" s="1">
        <v>39</v>
      </c>
      <c r="BT711" s="42">
        <v>539</v>
      </c>
      <c r="BU711" s="42">
        <v>422</v>
      </c>
      <c r="BV711" s="42">
        <v>190</v>
      </c>
      <c r="BW711" s="42">
        <v>203</v>
      </c>
      <c r="BX711" s="42">
        <v>229</v>
      </c>
      <c r="BY711" s="42">
        <v>253</v>
      </c>
      <c r="BZ711" s="1">
        <v>434</v>
      </c>
      <c r="CA711" s="1">
        <v>446</v>
      </c>
      <c r="CB711" s="21">
        <f t="shared" si="490"/>
        <v>0.49318181818181817</v>
      </c>
      <c r="CC711" s="4">
        <v>1.34</v>
      </c>
      <c r="CD711" s="45">
        <f t="shared" si="491"/>
        <v>5.0167133523839187</v>
      </c>
      <c r="CE711" s="26">
        <f t="shared" si="492"/>
        <v>2.5633511402675633</v>
      </c>
      <c r="CF711" s="26">
        <f t="shared" si="493"/>
        <v>2.6269053007700647</v>
      </c>
      <c r="CG711" s="26">
        <f t="shared" si="494"/>
        <v>29.086620789978213</v>
      </c>
      <c r="CH711" s="26">
        <f t="shared" si="495"/>
        <v>30.95087616471826</v>
      </c>
      <c r="CI711" s="26">
        <f t="shared" si="496"/>
        <v>53.385494822101307</v>
      </c>
      <c r="CJ711" s="26">
        <f t="shared" si="497"/>
        <v>58.067317979118926</v>
      </c>
      <c r="CK711" s="16">
        <f t="shared" si="498"/>
        <v>11.719107937972964</v>
      </c>
      <c r="CL711" s="42">
        <v>121</v>
      </c>
      <c r="CM711" s="42">
        <v>124</v>
      </c>
      <c r="CN711" s="42">
        <v>1252</v>
      </c>
      <c r="CO711" s="42">
        <v>1337</v>
      </c>
      <c r="CP711" s="42">
        <v>528</v>
      </c>
      <c r="CQ711" s="42">
        <v>514</v>
      </c>
      <c r="CR711" s="42">
        <v>766</v>
      </c>
      <c r="CS711" s="42">
        <v>619</v>
      </c>
      <c r="CT711" s="1">
        <v>6</v>
      </c>
      <c r="CU711" s="1">
        <v>12</v>
      </c>
      <c r="CV711" s="42">
        <f t="shared" si="499"/>
        <v>6</v>
      </c>
      <c r="CW711" s="26">
        <f t="shared" si="500"/>
        <v>0.30024603494529406</v>
      </c>
      <c r="CX711" s="26">
        <f t="shared" si="501"/>
        <v>0.60049206989058812</v>
      </c>
      <c r="CY711" s="26">
        <f t="shared" si="502"/>
        <v>0.30024603494529406</v>
      </c>
      <c r="CZ711" s="13">
        <v>38</v>
      </c>
      <c r="DA711" s="13">
        <v>38</v>
      </c>
      <c r="DB711" s="27">
        <v>51.22</v>
      </c>
      <c r="DC711" s="27">
        <v>47.92</v>
      </c>
      <c r="DD711" s="27">
        <v>40.79</v>
      </c>
      <c r="DE711" s="27">
        <v>46.46</v>
      </c>
      <c r="DF711" s="13">
        <v>2</v>
      </c>
      <c r="DG711" s="13">
        <v>2</v>
      </c>
      <c r="DH711" s="21">
        <f t="shared" si="503"/>
        <v>0.5</v>
      </c>
      <c r="DI711" s="42">
        <v>2</v>
      </c>
      <c r="DJ711" s="42">
        <v>1</v>
      </c>
      <c r="DK711" s="13">
        <v>0</v>
      </c>
      <c r="DL711" s="13">
        <v>0</v>
      </c>
      <c r="DM711" s="13">
        <v>0</v>
      </c>
      <c r="DN711" s="13">
        <v>0</v>
      </c>
      <c r="DO711" s="13">
        <v>0</v>
      </c>
      <c r="DP711" s="13">
        <v>0</v>
      </c>
      <c r="DQ711" s="13">
        <v>1</v>
      </c>
      <c r="DR711" s="46">
        <v>0</v>
      </c>
      <c r="DS711" s="13">
        <v>0</v>
      </c>
      <c r="DT711" s="13">
        <v>1</v>
      </c>
      <c r="DU711" s="13">
        <v>-1</v>
      </c>
      <c r="DV711" s="13">
        <v>0</v>
      </c>
      <c r="DW711" s="13">
        <v>0</v>
      </c>
      <c r="DX711" s="13">
        <v>0</v>
      </c>
    </row>
    <row r="712" spans="1:128" ht="25.5" x14ac:dyDescent="0.2">
      <c r="A712" s="13" t="s">
        <v>2414</v>
      </c>
      <c r="B712" s="13" t="s">
        <v>2466</v>
      </c>
      <c r="C712" s="39" t="s">
        <v>3747</v>
      </c>
      <c r="D712" s="1" t="s">
        <v>409</v>
      </c>
      <c r="E712" s="13" t="s">
        <v>146</v>
      </c>
      <c r="F712" s="13">
        <v>82</v>
      </c>
      <c r="G712" s="13">
        <v>13</v>
      </c>
      <c r="H712" s="13">
        <v>35</v>
      </c>
      <c r="I712" s="40">
        <f t="shared" si="462"/>
        <v>48</v>
      </c>
      <c r="J712" s="19">
        <f t="shared" si="463"/>
        <v>2.3705004389816278</v>
      </c>
      <c r="K712" s="1">
        <v>7</v>
      </c>
      <c r="L712" s="1">
        <v>12</v>
      </c>
      <c r="M712" s="1">
        <v>14</v>
      </c>
      <c r="N712" s="1">
        <v>75</v>
      </c>
      <c r="O712" s="1">
        <v>20</v>
      </c>
      <c r="P712" s="1">
        <v>24</v>
      </c>
      <c r="Q712" s="1">
        <v>75</v>
      </c>
      <c r="R712" s="15">
        <f t="shared" si="464"/>
        <v>0.17333333333333334</v>
      </c>
      <c r="S712" s="15">
        <f t="shared" si="465"/>
        <v>0.1092436974789916</v>
      </c>
      <c r="T712" s="16">
        <v>1214.9333333333</v>
      </c>
      <c r="U712" s="16">
        <f t="shared" si="466"/>
        <v>14.816260162601219</v>
      </c>
      <c r="V712" s="16">
        <v>1100.42</v>
      </c>
      <c r="W712" s="16">
        <f t="shared" si="467"/>
        <v>13.419756097560976</v>
      </c>
      <c r="X712" s="16">
        <v>2823.14</v>
      </c>
      <c r="Y712" s="16">
        <f t="shared" si="468"/>
        <v>34.428536585365855</v>
      </c>
      <c r="Z712" s="21">
        <f t="shared" si="469"/>
        <v>0.28046468003547798</v>
      </c>
      <c r="AA712" s="20">
        <f t="shared" si="470"/>
        <v>161.18181818181819</v>
      </c>
      <c r="AB712">
        <v>18</v>
      </c>
      <c r="AC712" s="1">
        <v>22</v>
      </c>
      <c r="AD712" s="1">
        <v>54</v>
      </c>
      <c r="AE712" s="1">
        <v>24</v>
      </c>
      <c r="AF712" s="1">
        <v>27</v>
      </c>
      <c r="AG712" s="15">
        <f t="shared" si="471"/>
        <v>0.29545454545454547</v>
      </c>
      <c r="AH712" s="15">
        <f t="shared" si="472"/>
        <v>0.59090909090909094</v>
      </c>
      <c r="AI712" s="15">
        <f t="shared" si="473"/>
        <v>0.88636363636363646</v>
      </c>
      <c r="AJ712" s="1">
        <v>362</v>
      </c>
      <c r="AK712" s="21">
        <f t="shared" si="474"/>
        <v>0.31233822260569455</v>
      </c>
      <c r="AL712" s="1">
        <v>306</v>
      </c>
      <c r="AM712" s="21">
        <f t="shared" si="475"/>
        <v>0.26402070750647111</v>
      </c>
      <c r="AN712" s="1">
        <v>491</v>
      </c>
      <c r="AO712" s="21">
        <f t="shared" si="476"/>
        <v>0.42364106988783434</v>
      </c>
      <c r="AP712" s="21">
        <f t="shared" si="477"/>
        <v>0.54191616766467066</v>
      </c>
      <c r="AQ712" s="1">
        <v>14</v>
      </c>
      <c r="AR712" s="4">
        <v>5.48</v>
      </c>
      <c r="AS712" s="41">
        <v>424</v>
      </c>
      <c r="AT712" s="41">
        <v>388</v>
      </c>
      <c r="AU712" s="41">
        <v>391</v>
      </c>
      <c r="AV712" s="21">
        <f t="shared" si="478"/>
        <v>0.52216748768472909</v>
      </c>
      <c r="AW712" s="26">
        <v>17.96</v>
      </c>
      <c r="AX712" s="42">
        <v>1</v>
      </c>
      <c r="AY712" s="41">
        <v>0.80900000000000005</v>
      </c>
      <c r="AZ712" s="1">
        <v>2</v>
      </c>
      <c r="BA712" s="43">
        <v>0.84299999999999997</v>
      </c>
      <c r="BB712" s="16">
        <v>50.33</v>
      </c>
      <c r="BC712" s="26">
        <v>18.07</v>
      </c>
      <c r="BD712" s="43">
        <v>3.879</v>
      </c>
      <c r="BE712" s="43">
        <v>1.2789999999999999</v>
      </c>
      <c r="BF712" s="16">
        <v>52.02</v>
      </c>
      <c r="BG712" s="21">
        <f t="shared" si="479"/>
        <v>7.4450084602368863E-2</v>
      </c>
      <c r="BH712" s="44">
        <f t="shared" si="480"/>
        <v>0.91648351648351645</v>
      </c>
      <c r="BI712" s="42">
        <f t="shared" si="481"/>
        <v>990.93360108588536</v>
      </c>
      <c r="BJ712" s="21">
        <f t="shared" si="482"/>
        <v>-9.06639891411469E-3</v>
      </c>
      <c r="BK712" s="26">
        <f t="shared" si="483"/>
        <v>2.3990839861143924</v>
      </c>
      <c r="BL712" s="26">
        <f t="shared" si="484"/>
        <v>2.0719361698260665</v>
      </c>
      <c r="BM712" s="16">
        <f t="shared" si="485"/>
        <v>32.224059904400136</v>
      </c>
      <c r="BN712" s="16">
        <f t="shared" si="486"/>
        <v>24.808709401864739</v>
      </c>
      <c r="BO712" s="16">
        <f t="shared" si="487"/>
        <v>57.578015666745422</v>
      </c>
      <c r="BP712" s="16">
        <f t="shared" si="488"/>
        <v>48.799549263008664</v>
      </c>
      <c r="BQ712" s="16">
        <f t="shared" si="489"/>
        <v>8.7784664037367577</v>
      </c>
      <c r="BR712" s="1">
        <v>44</v>
      </c>
      <c r="BS712" s="1">
        <v>38</v>
      </c>
      <c r="BT712" s="42">
        <v>547</v>
      </c>
      <c r="BU712" s="42">
        <v>417</v>
      </c>
      <c r="BV712" s="42">
        <v>199</v>
      </c>
      <c r="BW712" s="42">
        <v>199</v>
      </c>
      <c r="BX712" s="42">
        <v>241</v>
      </c>
      <c r="BY712" s="42">
        <v>266</v>
      </c>
      <c r="BZ712" s="1">
        <v>452</v>
      </c>
      <c r="CA712" s="1">
        <v>451</v>
      </c>
      <c r="CB712" s="21">
        <f t="shared" si="490"/>
        <v>0.50055370985603542</v>
      </c>
      <c r="CC712" s="4">
        <v>2.35</v>
      </c>
      <c r="CD712" s="45">
        <f t="shared" si="491"/>
        <v>7.2464783797846621</v>
      </c>
      <c r="CE712" s="26">
        <f t="shared" si="492"/>
        <v>2.4653400114765831</v>
      </c>
      <c r="CF712" s="26">
        <f t="shared" si="493"/>
        <v>2.6353634605439336</v>
      </c>
      <c r="CG712" s="26">
        <f t="shared" si="494"/>
        <v>28.840227548049338</v>
      </c>
      <c r="CH712" s="26">
        <f t="shared" si="495"/>
        <v>31.135544110458572</v>
      </c>
      <c r="CI712" s="26">
        <f t="shared" si="496"/>
        <v>52.79228093541235</v>
      </c>
      <c r="CJ712" s="26">
        <f t="shared" si="497"/>
        <v>58.10551371876705</v>
      </c>
      <c r="CK712" s="16">
        <f t="shared" si="498"/>
        <v>14.091699187091457</v>
      </c>
      <c r="CL712" s="42">
        <v>116</v>
      </c>
      <c r="CM712" s="42">
        <v>124</v>
      </c>
      <c r="CN712" s="42">
        <v>1241</v>
      </c>
      <c r="CO712" s="42">
        <v>1341</v>
      </c>
      <c r="CP712" s="42">
        <v>516</v>
      </c>
      <c r="CQ712" s="42">
        <v>521</v>
      </c>
      <c r="CR712" s="42">
        <v>748</v>
      </c>
      <c r="CS712" s="42">
        <v>611</v>
      </c>
      <c r="CT712" s="1">
        <v>6</v>
      </c>
      <c r="CU712" s="1">
        <v>11</v>
      </c>
      <c r="CV712" s="42">
        <f t="shared" si="499"/>
        <v>5</v>
      </c>
      <c r="CW712" s="26">
        <f t="shared" si="500"/>
        <v>0.29631255487270347</v>
      </c>
      <c r="CX712" s="26">
        <f t="shared" si="501"/>
        <v>0.5432396839332897</v>
      </c>
      <c r="CY712" s="26">
        <f t="shared" si="502"/>
        <v>0.24692712906058625</v>
      </c>
      <c r="CZ712" s="13">
        <v>40</v>
      </c>
      <c r="DA712" s="13">
        <v>37</v>
      </c>
      <c r="DB712" s="27">
        <v>35.76</v>
      </c>
      <c r="DC712" s="27">
        <v>53.46</v>
      </c>
      <c r="DD712" s="27">
        <v>37.79</v>
      </c>
      <c r="DE712" s="27">
        <v>54.57</v>
      </c>
      <c r="DF712" s="13">
        <v>568</v>
      </c>
      <c r="DG712" s="13">
        <v>692</v>
      </c>
      <c r="DH712" s="21">
        <f t="shared" si="503"/>
        <v>0.4507936507936508</v>
      </c>
      <c r="DI712" s="42">
        <v>396</v>
      </c>
      <c r="DJ712" s="42">
        <v>191</v>
      </c>
      <c r="DK712" s="13">
        <v>58</v>
      </c>
      <c r="DL712" s="13">
        <v>4</v>
      </c>
      <c r="DM712" s="13">
        <v>0.13600000000000001</v>
      </c>
      <c r="DN712" s="13">
        <v>4</v>
      </c>
      <c r="DO712" s="13">
        <v>0</v>
      </c>
      <c r="DP712" s="13">
        <v>0.01</v>
      </c>
      <c r="DQ712" s="13">
        <v>335</v>
      </c>
      <c r="DR712" s="46">
        <v>149</v>
      </c>
      <c r="DS712" s="13">
        <v>7</v>
      </c>
      <c r="DT712" s="13">
        <v>47</v>
      </c>
      <c r="DU712" s="13">
        <v>-0.11900000000000001</v>
      </c>
      <c r="DV712" s="13">
        <v>0</v>
      </c>
      <c r="DW712" s="13">
        <v>2</v>
      </c>
      <c r="DX712" s="13">
        <v>-6.0000000000000001E-3</v>
      </c>
    </row>
    <row r="713" spans="1:128" ht="25.5" x14ac:dyDescent="0.2">
      <c r="A713" s="13" t="s">
        <v>546</v>
      </c>
      <c r="B713" s="13" t="s">
        <v>2468</v>
      </c>
      <c r="C713" s="39" t="s">
        <v>3748</v>
      </c>
      <c r="D713" s="1" t="s">
        <v>363</v>
      </c>
      <c r="E713" s="13" t="s">
        <v>146</v>
      </c>
      <c r="F713" s="13">
        <v>71</v>
      </c>
      <c r="G713" s="13">
        <v>24</v>
      </c>
      <c r="H713" s="13">
        <v>24</v>
      </c>
      <c r="I713" s="40">
        <f t="shared" si="462"/>
        <v>48</v>
      </c>
      <c r="J713" s="19">
        <f t="shared" si="463"/>
        <v>2.5949842318667247</v>
      </c>
      <c r="K713" s="1">
        <v>21</v>
      </c>
      <c r="L713" s="1">
        <v>21</v>
      </c>
      <c r="M713" s="1">
        <v>3</v>
      </c>
      <c r="N713" s="1">
        <v>171</v>
      </c>
      <c r="O713" s="1">
        <v>63</v>
      </c>
      <c r="P713" s="1">
        <v>65</v>
      </c>
      <c r="Q713" s="1">
        <v>180</v>
      </c>
      <c r="R713" s="15">
        <f t="shared" si="464"/>
        <v>0.14035087719298245</v>
      </c>
      <c r="S713" s="15">
        <f t="shared" si="465"/>
        <v>8.0267558528428096E-2</v>
      </c>
      <c r="T713" s="16">
        <v>1109.8333333333001</v>
      </c>
      <c r="U713" s="16">
        <f t="shared" si="466"/>
        <v>15.631455399060565</v>
      </c>
      <c r="V713" s="16">
        <v>1024.72</v>
      </c>
      <c r="W713" s="16">
        <f t="shared" si="467"/>
        <v>14.432676056338028</v>
      </c>
      <c r="X713" s="16">
        <v>2301.2800000000002</v>
      </c>
      <c r="Y713" s="16">
        <f t="shared" si="468"/>
        <v>32.412394366197184</v>
      </c>
      <c r="Z713" s="21">
        <f t="shared" si="469"/>
        <v>0.30809380637402284</v>
      </c>
      <c r="AA713" s="20">
        <f t="shared" si="470"/>
        <v>203.48275862068965</v>
      </c>
      <c r="AB713">
        <v>23</v>
      </c>
      <c r="AC713" s="1">
        <v>55</v>
      </c>
      <c r="AD713" s="1">
        <v>26</v>
      </c>
      <c r="AE713" s="1">
        <v>30</v>
      </c>
      <c r="AF713" s="1">
        <v>41</v>
      </c>
      <c r="AG713" s="15">
        <f t="shared" si="471"/>
        <v>0.41379310344827586</v>
      </c>
      <c r="AH713" s="15">
        <f t="shared" si="472"/>
        <v>0.41379310344827586</v>
      </c>
      <c r="AI713" s="15">
        <f t="shared" si="473"/>
        <v>0.82758620689655171</v>
      </c>
      <c r="AJ713" s="1">
        <v>355</v>
      </c>
      <c r="AK713" s="21">
        <f t="shared" si="474"/>
        <v>0.3250915750915751</v>
      </c>
      <c r="AL713" s="1">
        <v>308</v>
      </c>
      <c r="AM713" s="21">
        <f t="shared" si="475"/>
        <v>0.28205128205128205</v>
      </c>
      <c r="AN713" s="1">
        <v>429</v>
      </c>
      <c r="AO713" s="21">
        <f t="shared" si="476"/>
        <v>0.39285714285714285</v>
      </c>
      <c r="AP713" s="21">
        <f t="shared" si="477"/>
        <v>0.53544494720965308</v>
      </c>
      <c r="AQ713" s="1">
        <v>8</v>
      </c>
      <c r="AR713" s="4">
        <v>4.1500000000000004</v>
      </c>
      <c r="AS713" s="41">
        <v>421</v>
      </c>
      <c r="AT713" s="41">
        <v>455</v>
      </c>
      <c r="AU713" s="41">
        <v>391</v>
      </c>
      <c r="AV713" s="21">
        <f t="shared" si="478"/>
        <v>0.48059360730593609</v>
      </c>
      <c r="AW713" s="26">
        <v>17.89</v>
      </c>
      <c r="AX713" s="42">
        <v>1</v>
      </c>
      <c r="AY713" s="41">
        <v>0.629</v>
      </c>
      <c r="AZ713" s="1">
        <v>6</v>
      </c>
      <c r="BA713" s="43">
        <v>0.40700000000000003</v>
      </c>
      <c r="BB713" s="16">
        <v>50.3</v>
      </c>
      <c r="BC713" s="26">
        <v>18.27</v>
      </c>
      <c r="BD713" s="43">
        <v>1.7949999999999999</v>
      </c>
      <c r="BE713" s="43">
        <v>6.1879999999999997</v>
      </c>
      <c r="BF713" s="16">
        <v>51.78</v>
      </c>
      <c r="BG713" s="21">
        <f t="shared" si="479"/>
        <v>0.10320284697508897</v>
      </c>
      <c r="BH713" s="44">
        <f t="shared" si="480"/>
        <v>0.91102514506769827</v>
      </c>
      <c r="BI713" s="42">
        <f t="shared" si="481"/>
        <v>1014.2279920427873</v>
      </c>
      <c r="BJ713" s="21">
        <f t="shared" si="482"/>
        <v>1.4227992042787241E-2</v>
      </c>
      <c r="BK713" s="26">
        <f t="shared" si="483"/>
        <v>3.3960496525880237</v>
      </c>
      <c r="BL713" s="26">
        <f t="shared" si="484"/>
        <v>2.6934186899836052</v>
      </c>
      <c r="BM713" s="16">
        <f t="shared" si="485"/>
        <v>32.906550081973613</v>
      </c>
      <c r="BN713" s="16">
        <f t="shared" si="486"/>
        <v>30.271683972207043</v>
      </c>
      <c r="BO713" s="16">
        <f t="shared" si="487"/>
        <v>64.934811460691691</v>
      </c>
      <c r="BP713" s="16">
        <f t="shared" si="488"/>
        <v>54.863767663361699</v>
      </c>
      <c r="BQ713" s="16">
        <f t="shared" si="489"/>
        <v>10.071043797329992</v>
      </c>
      <c r="BR713" s="1">
        <v>58</v>
      </c>
      <c r="BS713" s="1">
        <v>46</v>
      </c>
      <c r="BT713" s="42">
        <v>504</v>
      </c>
      <c r="BU713" s="42">
        <v>471</v>
      </c>
      <c r="BV713" s="42">
        <v>262</v>
      </c>
      <c r="BW713" s="42">
        <v>197</v>
      </c>
      <c r="BX713" s="42">
        <v>223</v>
      </c>
      <c r="BY713" s="42">
        <v>285</v>
      </c>
      <c r="BZ713" s="1">
        <v>601</v>
      </c>
      <c r="CA713" s="1">
        <v>484</v>
      </c>
      <c r="CB713" s="21">
        <f t="shared" si="490"/>
        <v>0.55391705069124419</v>
      </c>
      <c r="CC713" s="4">
        <v>3.38</v>
      </c>
      <c r="CD713" s="45">
        <f t="shared" si="491"/>
        <v>3.3493650642983175</v>
      </c>
      <c r="CE713" s="26">
        <f t="shared" si="492"/>
        <v>2.5290273239240766</v>
      </c>
      <c r="CF713" s="26">
        <f t="shared" si="493"/>
        <v>2.5290273239240766</v>
      </c>
      <c r="CG713" s="26">
        <f t="shared" si="494"/>
        <v>30.582979906834456</v>
      </c>
      <c r="CH713" s="26">
        <f t="shared" si="495"/>
        <v>29.487937148021967</v>
      </c>
      <c r="CI713" s="26">
        <f t="shared" si="496"/>
        <v>60.149134394771593</v>
      </c>
      <c r="CJ713" s="26">
        <f t="shared" si="497"/>
        <v>59.054091635959111</v>
      </c>
      <c r="CK713" s="16">
        <f t="shared" si="498"/>
        <v>8.9760010385175093</v>
      </c>
      <c r="CL713" s="42">
        <v>97</v>
      </c>
      <c r="CM713" s="42">
        <v>97</v>
      </c>
      <c r="CN713" s="42">
        <v>1076</v>
      </c>
      <c r="CO713" s="42">
        <v>1034</v>
      </c>
      <c r="CP713" s="42">
        <v>538</v>
      </c>
      <c r="CQ713" s="42">
        <v>476</v>
      </c>
      <c r="CR713" s="42">
        <v>658</v>
      </c>
      <c r="CS713" s="42">
        <v>596</v>
      </c>
      <c r="CT713" s="1">
        <v>5</v>
      </c>
      <c r="CU713" s="1">
        <v>12</v>
      </c>
      <c r="CV713" s="42">
        <f t="shared" si="499"/>
        <v>7</v>
      </c>
      <c r="CW713" s="26">
        <f t="shared" si="500"/>
        <v>0.27031085748611711</v>
      </c>
      <c r="CX713" s="26">
        <f t="shared" si="501"/>
        <v>0.64874605796668117</v>
      </c>
      <c r="CY713" s="26">
        <f t="shared" si="502"/>
        <v>0.378435200480564</v>
      </c>
      <c r="CZ713" s="13">
        <v>49</v>
      </c>
      <c r="DA713" s="13">
        <v>40</v>
      </c>
      <c r="DB713" s="27">
        <v>46.12</v>
      </c>
      <c r="DC713" s="27">
        <v>45.78</v>
      </c>
      <c r="DD713" s="27">
        <v>42.03</v>
      </c>
      <c r="DE713" s="27">
        <v>37.61</v>
      </c>
      <c r="DF713" s="13">
        <v>268</v>
      </c>
      <c r="DG713" s="13">
        <v>223</v>
      </c>
      <c r="DH713" s="21">
        <f t="shared" si="503"/>
        <v>0.54582484725050917</v>
      </c>
      <c r="DI713" s="42">
        <v>140</v>
      </c>
      <c r="DJ713" s="42">
        <v>73</v>
      </c>
      <c r="DK713" s="13">
        <v>27</v>
      </c>
      <c r="DL713" s="13">
        <v>2</v>
      </c>
      <c r="DM713" s="13">
        <v>0.17899999999999999</v>
      </c>
      <c r="DN713" s="13">
        <v>1</v>
      </c>
      <c r="DO713" s="13">
        <v>0</v>
      </c>
      <c r="DP713" s="13">
        <v>7.0000000000000001E-3</v>
      </c>
      <c r="DQ713" s="13">
        <v>131</v>
      </c>
      <c r="DR713" s="46">
        <v>77</v>
      </c>
      <c r="DS713" s="13">
        <v>1</v>
      </c>
      <c r="DT713" s="13">
        <v>29</v>
      </c>
      <c r="DU713" s="13">
        <v>-0.214</v>
      </c>
      <c r="DV713" s="13">
        <v>0</v>
      </c>
      <c r="DW713" s="13">
        <v>3</v>
      </c>
      <c r="DX713" s="13">
        <v>-2.3E-2</v>
      </c>
    </row>
    <row r="714" spans="1:128" ht="25.5" x14ac:dyDescent="0.2">
      <c r="A714" s="13" t="s">
        <v>1061</v>
      </c>
      <c r="B714" s="13" t="s">
        <v>2471</v>
      </c>
      <c r="C714" s="39" t="s">
        <v>3749</v>
      </c>
      <c r="D714" s="1" t="s">
        <v>314</v>
      </c>
      <c r="E714" s="13" t="s">
        <v>173</v>
      </c>
      <c r="F714" s="13">
        <v>82</v>
      </c>
      <c r="G714" s="13">
        <v>3</v>
      </c>
      <c r="H714" s="13">
        <v>11</v>
      </c>
      <c r="I714" s="40">
        <f t="shared" si="462"/>
        <v>14</v>
      </c>
      <c r="J714" s="19">
        <f t="shared" si="463"/>
        <v>0.52993501987256331</v>
      </c>
      <c r="K714" s="1">
        <v>3</v>
      </c>
      <c r="L714" s="1">
        <v>3</v>
      </c>
      <c r="M714" s="1">
        <v>7</v>
      </c>
      <c r="N714" s="1">
        <v>92</v>
      </c>
      <c r="O714" s="1">
        <v>30</v>
      </c>
      <c r="P714" s="1">
        <v>68</v>
      </c>
      <c r="Q714" s="1">
        <v>48</v>
      </c>
      <c r="R714" s="15">
        <f t="shared" si="464"/>
        <v>3.2608695652173912E-2</v>
      </c>
      <c r="S714" s="15">
        <f t="shared" si="465"/>
        <v>1.5789473684210527E-2</v>
      </c>
      <c r="T714" s="16">
        <v>1585.1</v>
      </c>
      <c r="U714" s="16">
        <f t="shared" si="466"/>
        <v>19.330487804878047</v>
      </c>
      <c r="V714" s="16">
        <v>1533.32</v>
      </c>
      <c r="W714" s="16">
        <f t="shared" si="467"/>
        <v>18.699024390243903</v>
      </c>
      <c r="X714" s="16">
        <v>2491.37</v>
      </c>
      <c r="Y714" s="16">
        <f t="shared" si="468"/>
        <v>30.382560975609756</v>
      </c>
      <c r="Z714" s="21">
        <f t="shared" si="469"/>
        <v>0.38097841075958649</v>
      </c>
      <c r="AA714" s="20">
        <f t="shared" si="470"/>
        <v>41.220000000000006</v>
      </c>
      <c r="AB714">
        <v>104</v>
      </c>
      <c r="AC714" s="1">
        <v>183</v>
      </c>
      <c r="AD714" s="1">
        <v>281</v>
      </c>
      <c r="AE714" s="1">
        <v>22</v>
      </c>
      <c r="AF714" s="1">
        <v>8</v>
      </c>
      <c r="AG714" s="15">
        <f t="shared" si="471"/>
        <v>0.06</v>
      </c>
      <c r="AH714" s="15">
        <f t="shared" si="472"/>
        <v>0.2</v>
      </c>
      <c r="AI714" s="15">
        <f t="shared" si="473"/>
        <v>0.26</v>
      </c>
      <c r="AJ714" s="1">
        <v>423</v>
      </c>
      <c r="AK714" s="21">
        <f t="shared" si="474"/>
        <v>0.28795098706603134</v>
      </c>
      <c r="AL714" s="1">
        <v>529</v>
      </c>
      <c r="AM714" s="21">
        <f t="shared" si="475"/>
        <v>0.36010891763104153</v>
      </c>
      <c r="AN714" s="1">
        <v>517</v>
      </c>
      <c r="AO714" s="21">
        <f t="shared" si="476"/>
        <v>0.35194009530292714</v>
      </c>
      <c r="AP714" s="21">
        <f t="shared" si="477"/>
        <v>0.44432773109243695</v>
      </c>
      <c r="AQ714" s="1">
        <v>1</v>
      </c>
      <c r="AR714" s="4">
        <v>-8.8699999999999992</v>
      </c>
      <c r="AS714" s="41">
        <v>545</v>
      </c>
      <c r="AT714" s="41">
        <v>560</v>
      </c>
      <c r="AU714" s="41">
        <v>480</v>
      </c>
      <c r="AV714" s="21">
        <f t="shared" si="478"/>
        <v>0.49321266968325794</v>
      </c>
      <c r="AW714" s="26">
        <v>17.41</v>
      </c>
      <c r="AX714" s="42">
        <v>3</v>
      </c>
      <c r="AY714" s="41">
        <v>0.52700000000000002</v>
      </c>
      <c r="AZ714" s="1">
        <v>3</v>
      </c>
      <c r="BA714" s="43">
        <v>-0.14599999999999999</v>
      </c>
      <c r="BB714" s="16">
        <v>49.89</v>
      </c>
      <c r="BC714" s="26">
        <v>16.420000000000002</v>
      </c>
      <c r="BD714" s="43">
        <v>0.76400000000000001</v>
      </c>
      <c r="BE714" s="43">
        <v>3.6179999999999999</v>
      </c>
      <c r="BF714" s="16">
        <v>52.57</v>
      </c>
      <c r="BG714" s="21">
        <f t="shared" si="479"/>
        <v>7.2780203784570591E-2</v>
      </c>
      <c r="BH714" s="44">
        <f t="shared" si="480"/>
        <v>0.92388451443569553</v>
      </c>
      <c r="BI714" s="42">
        <f t="shared" si="481"/>
        <v>996.6647182202662</v>
      </c>
      <c r="BJ714" s="21">
        <f t="shared" si="482"/>
        <v>-3.3352817797338841E-3</v>
      </c>
      <c r="BK714" s="26">
        <f t="shared" si="483"/>
        <v>1.9565387525108917</v>
      </c>
      <c r="BL714" s="26">
        <f t="shared" si="484"/>
        <v>2.2695849529126342</v>
      </c>
      <c r="BM714" s="16">
        <f t="shared" si="485"/>
        <v>26.882842459499649</v>
      </c>
      <c r="BN714" s="16">
        <f t="shared" si="486"/>
        <v>29.817650588265987</v>
      </c>
      <c r="BO714" s="16">
        <f t="shared" si="487"/>
        <v>50.752615240132528</v>
      </c>
      <c r="BP714" s="16">
        <f t="shared" si="488"/>
        <v>54.626561970104092</v>
      </c>
      <c r="BQ714" s="16">
        <f t="shared" si="489"/>
        <v>-3.8739467299715642</v>
      </c>
      <c r="BR714" s="1">
        <v>50</v>
      </c>
      <c r="BS714" s="1">
        <v>58</v>
      </c>
      <c r="BT714" s="42">
        <v>637</v>
      </c>
      <c r="BU714" s="42">
        <v>704</v>
      </c>
      <c r="BV714" s="42">
        <v>259</v>
      </c>
      <c r="BW714" s="42">
        <v>295</v>
      </c>
      <c r="BX714" s="42">
        <v>339</v>
      </c>
      <c r="BY714" s="42">
        <v>351</v>
      </c>
      <c r="BZ714" s="1">
        <v>609</v>
      </c>
      <c r="CA714" s="1">
        <v>677</v>
      </c>
      <c r="CB714" s="21">
        <f t="shared" si="490"/>
        <v>0.4735614307931571</v>
      </c>
      <c r="CC714" s="4">
        <v>-6.91</v>
      </c>
      <c r="CD714" s="45">
        <f t="shared" si="491"/>
        <v>-6.391812276190052</v>
      </c>
      <c r="CE714" s="26">
        <f t="shared" si="492"/>
        <v>2.3119809582679411</v>
      </c>
      <c r="CF714" s="26">
        <f t="shared" si="493"/>
        <v>2.0952327434303215</v>
      </c>
      <c r="CG714" s="26">
        <f t="shared" si="494"/>
        <v>31.669322501274401</v>
      </c>
      <c r="CH714" s="26">
        <f t="shared" si="495"/>
        <v>29.092427058204926</v>
      </c>
      <c r="CI714" s="26">
        <f t="shared" si="496"/>
        <v>60.304169994822132</v>
      </c>
      <c r="CJ714" s="26">
        <f t="shared" si="497"/>
        <v>51.730573941245183</v>
      </c>
      <c r="CK714" s="16">
        <f t="shared" si="498"/>
        <v>-12.447542783548514</v>
      </c>
      <c r="CL714" s="42">
        <v>96</v>
      </c>
      <c r="CM714" s="42">
        <v>87</v>
      </c>
      <c r="CN714" s="42">
        <v>1219</v>
      </c>
      <c r="CO714" s="42">
        <v>1121</v>
      </c>
      <c r="CP714" s="42">
        <v>516</v>
      </c>
      <c r="CQ714" s="42">
        <v>436</v>
      </c>
      <c r="CR714" s="42">
        <v>504</v>
      </c>
      <c r="CS714" s="42">
        <v>673</v>
      </c>
      <c r="CT714" s="1">
        <v>15</v>
      </c>
      <c r="CU714" s="1">
        <v>6</v>
      </c>
      <c r="CV714" s="42">
        <f t="shared" si="499"/>
        <v>-9</v>
      </c>
      <c r="CW714" s="26">
        <f t="shared" si="500"/>
        <v>0.56778752129203203</v>
      </c>
      <c r="CX714" s="26">
        <f t="shared" si="501"/>
        <v>0.22711500851681282</v>
      </c>
      <c r="CY714" s="26">
        <f t="shared" si="502"/>
        <v>-0.34067251277521926</v>
      </c>
      <c r="CZ714" s="13">
        <v>50</v>
      </c>
      <c r="DA714" s="13">
        <v>56</v>
      </c>
      <c r="DB714" s="27">
        <v>53.97</v>
      </c>
      <c r="DC714" s="27">
        <v>47.64</v>
      </c>
      <c r="DD714" s="27">
        <v>57.52</v>
      </c>
      <c r="DE714" s="27">
        <v>50.68</v>
      </c>
      <c r="DF714" s="1"/>
      <c r="DG714" s="1"/>
      <c r="DH714" s="21" t="str">
        <f t="shared" si="503"/>
        <v xml:space="preserve"> </v>
      </c>
      <c r="DI714" s="42"/>
      <c r="DJ714" s="42"/>
      <c r="DK714" s="1"/>
      <c r="DL714" s="1"/>
      <c r="DM714" s="1"/>
      <c r="DN714" s="1"/>
      <c r="DO714" s="1"/>
      <c r="DP714" s="1"/>
      <c r="DQ714" s="1"/>
      <c r="DR714" s="42"/>
      <c r="DS714" s="1"/>
      <c r="DT714" s="1"/>
      <c r="DU714" s="1"/>
      <c r="DV714" s="1"/>
      <c r="DW714" s="1"/>
      <c r="DX714" s="13"/>
    </row>
    <row r="715" spans="1:128" x14ac:dyDescent="0.2">
      <c r="A715" s="13" t="s">
        <v>1517</v>
      </c>
      <c r="B715" s="13" t="s">
        <v>2473</v>
      </c>
      <c r="C715" s="39" t="s">
        <v>3750</v>
      </c>
      <c r="D715" s="1" t="s">
        <v>334</v>
      </c>
      <c r="E715" s="13" t="s">
        <v>129</v>
      </c>
      <c r="F715" s="13">
        <v>69</v>
      </c>
      <c r="G715" s="13">
        <v>7</v>
      </c>
      <c r="H715" s="13">
        <v>13</v>
      </c>
      <c r="I715" s="40">
        <f t="shared" si="462"/>
        <v>20</v>
      </c>
      <c r="J715" s="19">
        <f t="shared" si="463"/>
        <v>1.3732595842075672</v>
      </c>
      <c r="K715" s="1">
        <v>7</v>
      </c>
      <c r="L715" s="1">
        <v>3</v>
      </c>
      <c r="M715" s="1">
        <v>10</v>
      </c>
      <c r="N715" s="1">
        <v>80</v>
      </c>
      <c r="O715" s="1">
        <v>40</v>
      </c>
      <c r="P715" s="1">
        <v>31</v>
      </c>
      <c r="Q715" s="1">
        <v>87</v>
      </c>
      <c r="R715" s="15">
        <f t="shared" si="464"/>
        <v>8.7499999999999994E-2</v>
      </c>
      <c r="S715" s="15">
        <f t="shared" si="465"/>
        <v>4.6357615894039736E-2</v>
      </c>
      <c r="T715" s="16">
        <v>873.83333333329995</v>
      </c>
      <c r="U715" s="16">
        <f t="shared" si="466"/>
        <v>12.664251207728984</v>
      </c>
      <c r="V715" s="16">
        <v>848.92</v>
      </c>
      <c r="W715" s="16">
        <f t="shared" si="467"/>
        <v>12.303188405797101</v>
      </c>
      <c r="X715" s="16">
        <v>2508.6799999999998</v>
      </c>
      <c r="Y715" s="16">
        <f t="shared" si="468"/>
        <v>36.357681159420288</v>
      </c>
      <c r="Z715" s="21">
        <f t="shared" si="469"/>
        <v>0.25283535858946865</v>
      </c>
      <c r="AA715" s="20">
        <f t="shared" si="470"/>
        <v>39.206896551724142</v>
      </c>
      <c r="AB715">
        <v>27</v>
      </c>
      <c r="AC715" s="1">
        <v>71</v>
      </c>
      <c r="AD715" s="1">
        <v>110</v>
      </c>
      <c r="AE715" s="1">
        <v>27</v>
      </c>
      <c r="AF715" s="1">
        <v>25</v>
      </c>
      <c r="AG715" s="15">
        <f t="shared" si="471"/>
        <v>0.2413793103448276</v>
      </c>
      <c r="AH715" s="15">
        <f t="shared" si="472"/>
        <v>0.44827586206896552</v>
      </c>
      <c r="AI715" s="15">
        <f t="shared" si="473"/>
        <v>0.68965517241379315</v>
      </c>
      <c r="AJ715" s="1">
        <v>216</v>
      </c>
      <c r="AK715" s="21">
        <f t="shared" si="474"/>
        <v>0.28647214854111408</v>
      </c>
      <c r="AL715" s="1">
        <v>249</v>
      </c>
      <c r="AM715" s="21">
        <f t="shared" si="475"/>
        <v>0.33023872679045091</v>
      </c>
      <c r="AN715" s="1">
        <v>289</v>
      </c>
      <c r="AO715" s="21">
        <f t="shared" si="476"/>
        <v>0.38328912466843501</v>
      </c>
      <c r="AP715" s="21">
        <f t="shared" si="477"/>
        <v>0.46451612903225808</v>
      </c>
      <c r="AQ715" s="1">
        <v>3</v>
      </c>
      <c r="AR715" s="4">
        <v>-2.27</v>
      </c>
      <c r="AS715" s="41">
        <v>315</v>
      </c>
      <c r="AT715" s="41">
        <v>344</v>
      </c>
      <c r="AU715" s="41">
        <v>248</v>
      </c>
      <c r="AV715" s="21">
        <f t="shared" si="478"/>
        <v>0.47799696509863432</v>
      </c>
      <c r="AW715" s="26">
        <v>17.12</v>
      </c>
      <c r="AX715" s="42">
        <v>10</v>
      </c>
      <c r="AY715" s="41">
        <v>4.0000000000000001E-3</v>
      </c>
      <c r="AZ715" s="1">
        <v>10</v>
      </c>
      <c r="BA715" s="43">
        <v>-0.65200000000000002</v>
      </c>
      <c r="BB715" s="16">
        <v>49.66</v>
      </c>
      <c r="BC715" s="26">
        <v>17.72</v>
      </c>
      <c r="BD715" s="43">
        <v>-1.0920000000000001</v>
      </c>
      <c r="BE715" s="43">
        <v>-2.629</v>
      </c>
      <c r="BF715" s="16">
        <v>48.91</v>
      </c>
      <c r="BG715" s="21">
        <f t="shared" si="479"/>
        <v>7.6517150395778361E-2</v>
      </c>
      <c r="BH715" s="44">
        <f t="shared" si="480"/>
        <v>0.92838874680306904</v>
      </c>
      <c r="BI715" s="42">
        <f t="shared" si="481"/>
        <v>1004.9058971988474</v>
      </c>
      <c r="BJ715" s="21">
        <f t="shared" si="482"/>
        <v>4.9058971988474032E-3</v>
      </c>
      <c r="BK715" s="26">
        <f t="shared" si="483"/>
        <v>2.0496631013523063</v>
      </c>
      <c r="BL715" s="26">
        <f t="shared" si="484"/>
        <v>1.9789850633746406</v>
      </c>
      <c r="BM715" s="16">
        <f t="shared" si="485"/>
        <v>26.786976393535319</v>
      </c>
      <c r="BN715" s="16">
        <f t="shared" si="486"/>
        <v>27.635112849267305</v>
      </c>
      <c r="BO715" s="16">
        <f t="shared" si="487"/>
        <v>51.948357913584324</v>
      </c>
      <c r="BP715" s="16">
        <f t="shared" si="488"/>
        <v>52.301748103472654</v>
      </c>
      <c r="BQ715" s="16">
        <f t="shared" si="489"/>
        <v>-0.35339018988833004</v>
      </c>
      <c r="BR715" s="1">
        <v>29</v>
      </c>
      <c r="BS715" s="1">
        <v>28</v>
      </c>
      <c r="BT715" s="42">
        <v>350</v>
      </c>
      <c r="BU715" s="42">
        <v>363</v>
      </c>
      <c r="BV715" s="42">
        <v>162</v>
      </c>
      <c r="BW715" s="42">
        <v>144</v>
      </c>
      <c r="BX715" s="42">
        <v>205</v>
      </c>
      <c r="BY715" s="42">
        <v>194</v>
      </c>
      <c r="BZ715" s="1">
        <v>323</v>
      </c>
      <c r="CA715" s="1">
        <v>348</v>
      </c>
      <c r="CB715" s="21">
        <f t="shared" si="490"/>
        <v>0.481371087928465</v>
      </c>
      <c r="CC715" s="4">
        <v>-2.2800000000000002</v>
      </c>
      <c r="CD715" s="45">
        <f t="shared" si="491"/>
        <v>2.3852227133374768</v>
      </c>
      <c r="CE715" s="26">
        <f t="shared" si="492"/>
        <v>2.7026165154583288</v>
      </c>
      <c r="CF715" s="26">
        <f t="shared" si="493"/>
        <v>2.0807755472997753</v>
      </c>
      <c r="CG715" s="26">
        <f t="shared" si="494"/>
        <v>30.015785193807105</v>
      </c>
      <c r="CH715" s="26">
        <f t="shared" si="495"/>
        <v>29.704864709727829</v>
      </c>
      <c r="CI715" s="26">
        <f t="shared" si="496"/>
        <v>58.237798364079921</v>
      </c>
      <c r="CJ715" s="26">
        <f t="shared" si="497"/>
        <v>57.424621713411042</v>
      </c>
      <c r="CK715" s="16">
        <f t="shared" si="498"/>
        <v>-1.1665668405572092</v>
      </c>
      <c r="CL715" s="42">
        <v>113</v>
      </c>
      <c r="CM715" s="42">
        <v>87</v>
      </c>
      <c r="CN715" s="42">
        <v>1142</v>
      </c>
      <c r="CO715" s="42">
        <v>1155</v>
      </c>
      <c r="CP715" s="42">
        <v>526</v>
      </c>
      <c r="CQ715" s="42">
        <v>480</v>
      </c>
      <c r="CR715" s="42">
        <v>679</v>
      </c>
      <c r="CS715" s="42">
        <v>654</v>
      </c>
      <c r="CT715" s="1">
        <v>6</v>
      </c>
      <c r="CU715" s="1">
        <v>9</v>
      </c>
      <c r="CV715" s="42">
        <f t="shared" si="499"/>
        <v>3</v>
      </c>
      <c r="CW715" s="26">
        <f t="shared" si="500"/>
        <v>0.4119778752622702</v>
      </c>
      <c r="CX715" s="26">
        <f t="shared" si="501"/>
        <v>0.61796681289340527</v>
      </c>
      <c r="CY715" s="26">
        <f t="shared" si="502"/>
        <v>0.2059889376311351</v>
      </c>
      <c r="CZ715" s="13">
        <v>29</v>
      </c>
      <c r="DA715" s="13">
        <v>30</v>
      </c>
      <c r="DB715" s="27">
        <v>30.05</v>
      </c>
      <c r="DC715" s="27">
        <v>29.13</v>
      </c>
      <c r="DD715" s="27">
        <v>30.99</v>
      </c>
      <c r="DE715" s="27">
        <v>32.950000000000003</v>
      </c>
      <c r="DF715" s="13">
        <v>0</v>
      </c>
      <c r="DG715" s="13">
        <v>2</v>
      </c>
      <c r="DH715" s="21">
        <f t="shared" si="503"/>
        <v>0</v>
      </c>
      <c r="DI715" s="42">
        <v>1</v>
      </c>
      <c r="DJ715" s="42">
        <v>0</v>
      </c>
      <c r="DK715" s="13">
        <v>0</v>
      </c>
      <c r="DL715" s="13">
        <v>0</v>
      </c>
      <c r="DM715" s="13">
        <v>0</v>
      </c>
      <c r="DN715" s="13">
        <v>0</v>
      </c>
      <c r="DO715" s="13">
        <v>0</v>
      </c>
      <c r="DP715" s="13">
        <v>0</v>
      </c>
      <c r="DQ715" s="13">
        <v>1</v>
      </c>
      <c r="DR715" s="46">
        <v>0</v>
      </c>
      <c r="DS715" s="13">
        <v>0</v>
      </c>
      <c r="DT715" s="13">
        <v>0</v>
      </c>
      <c r="DU715" s="13">
        <v>0</v>
      </c>
      <c r="DV715" s="13">
        <v>0</v>
      </c>
      <c r="DW715" s="13">
        <v>0</v>
      </c>
      <c r="DX715" s="13">
        <v>0</v>
      </c>
    </row>
    <row r="716" spans="1:128" ht="25.5" x14ac:dyDescent="0.2">
      <c r="A716" s="13" t="s">
        <v>1963</v>
      </c>
      <c r="B716" s="13" t="s">
        <v>2476</v>
      </c>
      <c r="C716" s="39" t="s">
        <v>3751</v>
      </c>
      <c r="D716" s="1" t="s">
        <v>206</v>
      </c>
      <c r="E716" s="13" t="s">
        <v>173</v>
      </c>
      <c r="F716" s="13">
        <v>73</v>
      </c>
      <c r="G716" s="13">
        <v>2</v>
      </c>
      <c r="H716" s="13">
        <v>14</v>
      </c>
      <c r="I716" s="40">
        <f t="shared" si="462"/>
        <v>16</v>
      </c>
      <c r="J716" s="19">
        <f t="shared" si="463"/>
        <v>0.71356011991772461</v>
      </c>
      <c r="K716" s="1">
        <v>3</v>
      </c>
      <c r="L716" s="1">
        <v>4</v>
      </c>
      <c r="M716" s="1">
        <v>8</v>
      </c>
      <c r="N716" s="1">
        <v>79</v>
      </c>
      <c r="O716" s="1">
        <v>38</v>
      </c>
      <c r="P716" s="1">
        <v>87</v>
      </c>
      <c r="Q716" s="1">
        <v>50</v>
      </c>
      <c r="R716" s="15">
        <f t="shared" si="464"/>
        <v>2.5316455696202531E-2</v>
      </c>
      <c r="S716" s="15">
        <f t="shared" si="465"/>
        <v>9.8039215686274508E-3</v>
      </c>
      <c r="T716" s="16">
        <v>1345.3666666667</v>
      </c>
      <c r="U716" s="16">
        <f t="shared" si="466"/>
        <v>18.429680365297259</v>
      </c>
      <c r="V716" s="16">
        <v>1265.22</v>
      </c>
      <c r="W716" s="16">
        <f t="shared" si="467"/>
        <v>17.331780821917807</v>
      </c>
      <c r="X716" s="16">
        <v>2318.94</v>
      </c>
      <c r="Y716" s="16">
        <f t="shared" si="468"/>
        <v>31.766301369863015</v>
      </c>
      <c r="Z716" s="21">
        <f t="shared" si="469"/>
        <v>0.3530032141422258</v>
      </c>
      <c r="AA716" s="20">
        <f t="shared" si="470"/>
        <v>58.468085106382979</v>
      </c>
      <c r="AB716">
        <v>92</v>
      </c>
      <c r="AC716" s="1">
        <v>50</v>
      </c>
      <c r="AD716" s="1">
        <v>154</v>
      </c>
      <c r="AE716" s="1">
        <v>40</v>
      </c>
      <c r="AF716" s="1">
        <v>32</v>
      </c>
      <c r="AG716" s="15">
        <f t="shared" si="471"/>
        <v>4.2553191489361701E-2</v>
      </c>
      <c r="AH716" s="15">
        <f t="shared" si="472"/>
        <v>0.25531914893617019</v>
      </c>
      <c r="AI716" s="15">
        <f t="shared" si="473"/>
        <v>0.2978723404255319</v>
      </c>
      <c r="AJ716" s="1">
        <v>404</v>
      </c>
      <c r="AK716" s="21">
        <f t="shared" si="474"/>
        <v>0.31911532385466035</v>
      </c>
      <c r="AL716" s="1">
        <v>409</v>
      </c>
      <c r="AM716" s="21">
        <f t="shared" si="475"/>
        <v>0.32306477093206953</v>
      </c>
      <c r="AN716" s="1">
        <v>453</v>
      </c>
      <c r="AO716" s="21">
        <f t="shared" si="476"/>
        <v>0.35781990521327012</v>
      </c>
      <c r="AP716" s="21">
        <f t="shared" si="477"/>
        <v>0.49692496924969248</v>
      </c>
      <c r="AQ716" s="1">
        <v>2</v>
      </c>
      <c r="AR716" s="4">
        <v>-4.57</v>
      </c>
      <c r="AS716" s="41">
        <v>444</v>
      </c>
      <c r="AT716" s="41">
        <v>488</v>
      </c>
      <c r="AU716" s="41">
        <v>412</v>
      </c>
      <c r="AV716" s="21">
        <f t="shared" si="478"/>
        <v>0.47639484978540775</v>
      </c>
      <c r="AW716" s="26">
        <v>17.59</v>
      </c>
      <c r="AX716" s="42">
        <v>1</v>
      </c>
      <c r="AY716" s="41">
        <v>0.55100000000000005</v>
      </c>
      <c r="AZ716" s="1">
        <v>4</v>
      </c>
      <c r="BA716" s="43">
        <v>0.13300000000000001</v>
      </c>
      <c r="BB716" s="16">
        <v>49.91</v>
      </c>
      <c r="BC716" s="26">
        <v>17.03</v>
      </c>
      <c r="BD716" s="43">
        <v>3.0350000000000001</v>
      </c>
      <c r="BE716" s="43">
        <v>8.25</v>
      </c>
      <c r="BF716" s="16">
        <v>51.9</v>
      </c>
      <c r="BG716" s="21">
        <f t="shared" si="479"/>
        <v>6.8413391557496359E-2</v>
      </c>
      <c r="BH716" s="44">
        <f t="shared" si="480"/>
        <v>0.9140350877192982</v>
      </c>
      <c r="BI716" s="42">
        <f t="shared" si="481"/>
        <v>982.4484792767945</v>
      </c>
      <c r="BJ716" s="21">
        <f t="shared" si="482"/>
        <v>-1.7551520723205441E-2</v>
      </c>
      <c r="BK716" s="26">
        <f t="shared" si="483"/>
        <v>2.2288613837909614</v>
      </c>
      <c r="BL716" s="26">
        <f t="shared" si="484"/>
        <v>2.3237065490586621</v>
      </c>
      <c r="BM716" s="16">
        <f t="shared" si="485"/>
        <v>32.579314269455125</v>
      </c>
      <c r="BN716" s="16">
        <f t="shared" si="486"/>
        <v>27.030872101294641</v>
      </c>
      <c r="BO716" s="16">
        <f t="shared" si="487"/>
        <v>61.554512258737617</v>
      </c>
      <c r="BP716" s="16">
        <f t="shared" si="488"/>
        <v>51.975150566699874</v>
      </c>
      <c r="BQ716" s="16">
        <f t="shared" si="489"/>
        <v>9.5793616920377431</v>
      </c>
      <c r="BR716" s="1">
        <v>47</v>
      </c>
      <c r="BS716" s="1">
        <v>49</v>
      </c>
      <c r="BT716" s="42">
        <v>640</v>
      </c>
      <c r="BU716" s="42">
        <v>521</v>
      </c>
      <c r="BV716" s="42">
        <v>253</v>
      </c>
      <c r="BW716" s="42">
        <v>259</v>
      </c>
      <c r="BX716" s="42">
        <v>267</v>
      </c>
      <c r="BY716" s="42">
        <v>358</v>
      </c>
      <c r="BZ716" s="1">
        <v>608</v>
      </c>
      <c r="CA716" s="1">
        <v>578</v>
      </c>
      <c r="CB716" s="21">
        <f t="shared" si="490"/>
        <v>0.51264755480607083</v>
      </c>
      <c r="CC716" s="4">
        <v>1.84</v>
      </c>
      <c r="CD716" s="45">
        <f t="shared" si="491"/>
        <v>1.4461624300451241</v>
      </c>
      <c r="CE716" s="26">
        <f t="shared" si="492"/>
        <v>1.8370462366426037</v>
      </c>
      <c r="CF716" s="26">
        <f t="shared" si="493"/>
        <v>2.7167585189784984</v>
      </c>
      <c r="CG716" s="26">
        <f t="shared" si="494"/>
        <v>28.150793034748634</v>
      </c>
      <c r="CH716" s="26">
        <f t="shared" si="495"/>
        <v>27.400450205697428</v>
      </c>
      <c r="CI716" s="26">
        <f t="shared" si="496"/>
        <v>54.956143755336491</v>
      </c>
      <c r="CJ716" s="26">
        <f t="shared" si="497"/>
        <v>52.78273694015369</v>
      </c>
      <c r="CK716" s="16">
        <f t="shared" si="498"/>
        <v>7.4059548768549419</v>
      </c>
      <c r="CL716" s="42">
        <v>71</v>
      </c>
      <c r="CM716" s="42">
        <v>105</v>
      </c>
      <c r="CN716" s="42">
        <v>1017</v>
      </c>
      <c r="CO716" s="42">
        <v>954</v>
      </c>
      <c r="CP716" s="42">
        <v>463</v>
      </c>
      <c r="CQ716" s="42">
        <v>455</v>
      </c>
      <c r="CR716" s="42">
        <v>526</v>
      </c>
      <c r="CS716" s="42">
        <v>573</v>
      </c>
      <c r="CT716" s="1">
        <v>5</v>
      </c>
      <c r="CU716" s="1">
        <v>5</v>
      </c>
      <c r="CV716" s="42">
        <f t="shared" si="499"/>
        <v>0</v>
      </c>
      <c r="CW716" s="26">
        <f t="shared" si="500"/>
        <v>0.22298753747428895</v>
      </c>
      <c r="CX716" s="26">
        <f t="shared" si="501"/>
        <v>0.22298753747428895</v>
      </c>
      <c r="CY716" s="26">
        <f t="shared" si="502"/>
        <v>0</v>
      </c>
      <c r="CZ716" s="13">
        <v>51</v>
      </c>
      <c r="DA716" s="13">
        <v>48</v>
      </c>
      <c r="DB716" s="27">
        <v>40</v>
      </c>
      <c r="DC716" s="27">
        <v>48.11</v>
      </c>
      <c r="DD716" s="27">
        <v>48.77</v>
      </c>
      <c r="DE716" s="27">
        <v>45.37</v>
      </c>
      <c r="DF716" s="1"/>
      <c r="DG716" s="1"/>
      <c r="DH716" s="21" t="str">
        <f t="shared" si="503"/>
        <v xml:space="preserve"> </v>
      </c>
      <c r="DI716" s="42"/>
      <c r="DJ716" s="42"/>
      <c r="DK716" s="1"/>
      <c r="DL716" s="1"/>
      <c r="DM716" s="1"/>
      <c r="DN716" s="1"/>
      <c r="DO716" s="1"/>
      <c r="DP716" s="1"/>
      <c r="DQ716" s="1"/>
      <c r="DR716" s="42"/>
      <c r="DS716" s="1"/>
      <c r="DT716" s="1"/>
      <c r="DU716" s="1"/>
      <c r="DV716" s="1"/>
      <c r="DW716" s="1"/>
      <c r="DX716" s="13"/>
    </row>
    <row r="717" spans="1:128" ht="25.5" x14ac:dyDescent="0.2">
      <c r="A717" s="13" t="s">
        <v>992</v>
      </c>
      <c r="B717" s="13" t="s">
        <v>2481</v>
      </c>
      <c r="C717" s="39" t="s">
        <v>3752</v>
      </c>
      <c r="D717" s="1" t="s">
        <v>358</v>
      </c>
      <c r="E717" s="13" t="s">
        <v>154</v>
      </c>
      <c r="F717" s="13">
        <v>57</v>
      </c>
      <c r="G717" s="13">
        <v>6</v>
      </c>
      <c r="H717" s="13">
        <v>9</v>
      </c>
      <c r="I717" s="40">
        <f t="shared" si="462"/>
        <v>15</v>
      </c>
      <c r="J717" s="19">
        <f t="shared" si="463"/>
        <v>1.0961351088015143</v>
      </c>
      <c r="K717" s="1">
        <v>6</v>
      </c>
      <c r="L717" s="1">
        <v>6</v>
      </c>
      <c r="M717" s="1">
        <v>3</v>
      </c>
      <c r="N717" s="1">
        <v>78</v>
      </c>
      <c r="O717" s="1">
        <v>39</v>
      </c>
      <c r="P717" s="1">
        <v>59</v>
      </c>
      <c r="Q717" s="1">
        <v>89</v>
      </c>
      <c r="R717" s="15">
        <f t="shared" si="464"/>
        <v>7.6923076923076927E-2</v>
      </c>
      <c r="S717" s="15">
        <f t="shared" si="465"/>
        <v>3.4090909090909088E-2</v>
      </c>
      <c r="T717" s="16">
        <v>821.06666666670003</v>
      </c>
      <c r="U717" s="16">
        <f t="shared" si="466"/>
        <v>14.404678362573685</v>
      </c>
      <c r="V717" s="16">
        <v>782.67</v>
      </c>
      <c r="W717" s="16">
        <f t="shared" si="467"/>
        <v>13.731052631578947</v>
      </c>
      <c r="X717" s="16">
        <v>2041.46</v>
      </c>
      <c r="Y717" s="16">
        <f t="shared" si="468"/>
        <v>35.815087719298248</v>
      </c>
      <c r="Z717" s="21">
        <f t="shared" si="469"/>
        <v>0.27713667571960215</v>
      </c>
      <c r="AA717" s="20">
        <f t="shared" si="470"/>
        <v>76.758620689655174</v>
      </c>
      <c r="AB717">
        <v>16</v>
      </c>
      <c r="AC717" s="1">
        <v>27</v>
      </c>
      <c r="AD717" s="1">
        <v>61</v>
      </c>
      <c r="AE717" s="1">
        <v>30</v>
      </c>
      <c r="AF717" s="1">
        <v>45</v>
      </c>
      <c r="AG717" s="15">
        <f t="shared" si="471"/>
        <v>0.20689655172413793</v>
      </c>
      <c r="AH717" s="15">
        <f t="shared" si="472"/>
        <v>0.31034482758620691</v>
      </c>
      <c r="AI717" s="15">
        <f t="shared" si="473"/>
        <v>0.51724137931034486</v>
      </c>
      <c r="AJ717" s="1">
        <v>291</v>
      </c>
      <c r="AK717" s="21">
        <f t="shared" si="474"/>
        <v>0.39165545087483178</v>
      </c>
      <c r="AL717" s="1">
        <v>195</v>
      </c>
      <c r="AM717" s="21">
        <f t="shared" si="475"/>
        <v>0.26244952893674295</v>
      </c>
      <c r="AN717" s="1">
        <v>257</v>
      </c>
      <c r="AO717" s="21">
        <f t="shared" si="476"/>
        <v>0.34589502018842533</v>
      </c>
      <c r="AP717" s="21">
        <f t="shared" si="477"/>
        <v>0.59876543209876543</v>
      </c>
      <c r="AQ717" s="1">
        <v>14</v>
      </c>
      <c r="AR717" s="4">
        <v>7.16</v>
      </c>
      <c r="AS717" s="41">
        <v>291</v>
      </c>
      <c r="AT717" s="41">
        <v>283</v>
      </c>
      <c r="AU717" s="41">
        <v>271</v>
      </c>
      <c r="AV717" s="21">
        <f t="shared" si="478"/>
        <v>0.50696864111498263</v>
      </c>
      <c r="AW717" s="26">
        <v>17.38</v>
      </c>
      <c r="AX717" s="42">
        <v>5</v>
      </c>
      <c r="AY717" s="41">
        <v>-0.26</v>
      </c>
      <c r="AZ717" s="1">
        <v>13</v>
      </c>
      <c r="BA717" s="43">
        <v>-1.159</v>
      </c>
      <c r="BB717" s="16">
        <v>49.33</v>
      </c>
      <c r="BC717" s="26">
        <v>17.809999999999999</v>
      </c>
      <c r="BD717" s="43">
        <v>2.532</v>
      </c>
      <c r="BE717" s="43">
        <v>7.4450000000000003</v>
      </c>
      <c r="BF717" s="16">
        <v>51.27</v>
      </c>
      <c r="BG717" s="21">
        <f t="shared" si="479"/>
        <v>7.8167115902964962E-2</v>
      </c>
      <c r="BH717" s="44">
        <f t="shared" si="480"/>
        <v>0.89675516224188789</v>
      </c>
      <c r="BI717" s="42">
        <f t="shared" si="481"/>
        <v>974.92227814485284</v>
      </c>
      <c r="BJ717" s="21">
        <f t="shared" si="482"/>
        <v>-2.5077721855147145E-2</v>
      </c>
      <c r="BK717" s="26">
        <f t="shared" si="483"/>
        <v>2.223159185863774</v>
      </c>
      <c r="BL717" s="26">
        <f t="shared" si="484"/>
        <v>2.6831231553528307</v>
      </c>
      <c r="BM717" s="16">
        <f t="shared" si="485"/>
        <v>28.441105446740007</v>
      </c>
      <c r="BN717" s="16">
        <f t="shared" si="486"/>
        <v>25.987964276131706</v>
      </c>
      <c r="BO717" s="16">
        <f t="shared" si="487"/>
        <v>58.952048756180766</v>
      </c>
      <c r="BP717" s="16">
        <f t="shared" si="488"/>
        <v>46.533021579976236</v>
      </c>
      <c r="BQ717" s="16">
        <f t="shared" si="489"/>
        <v>12.41902717620453</v>
      </c>
      <c r="BR717" s="1">
        <v>29</v>
      </c>
      <c r="BS717" s="1">
        <v>35</v>
      </c>
      <c r="BT717" s="42">
        <v>342</v>
      </c>
      <c r="BU717" s="42">
        <v>304</v>
      </c>
      <c r="BV717" s="42">
        <v>176</v>
      </c>
      <c r="BW717" s="42">
        <v>116</v>
      </c>
      <c r="BX717" s="42">
        <v>152</v>
      </c>
      <c r="BY717" s="42">
        <v>222</v>
      </c>
      <c r="BZ717" s="1">
        <v>380</v>
      </c>
      <c r="CA717" s="1">
        <v>316</v>
      </c>
      <c r="CB717" s="21">
        <f t="shared" si="490"/>
        <v>0.54597701149425293</v>
      </c>
      <c r="CC717" s="4">
        <v>2.19</v>
      </c>
      <c r="CD717" s="45">
        <f t="shared" si="491"/>
        <v>1.3546568058341606</v>
      </c>
      <c r="CE717" s="26">
        <f t="shared" si="492"/>
        <v>1.9397881908046204</v>
      </c>
      <c r="CF717" s="26">
        <f t="shared" si="493"/>
        <v>2.9096822862069303</v>
      </c>
      <c r="CG717" s="26">
        <f t="shared" si="494"/>
        <v>30.919048132219096</v>
      </c>
      <c r="CH717" s="26">
        <f t="shared" si="495"/>
        <v>27.627286353883981</v>
      </c>
      <c r="CI717" s="26">
        <f t="shared" si="496"/>
        <v>58.693288136921616</v>
      </c>
      <c r="CJ717" s="26">
        <f t="shared" si="497"/>
        <v>52.96209575499887</v>
      </c>
      <c r="CK717" s="16">
        <f t="shared" si="498"/>
        <v>6.687834794281784</v>
      </c>
      <c r="CL717" s="42">
        <v>66</v>
      </c>
      <c r="CM717" s="42">
        <v>99</v>
      </c>
      <c r="CN717" s="42">
        <v>986</v>
      </c>
      <c r="CO717" s="42">
        <v>841</v>
      </c>
      <c r="CP717" s="42">
        <v>407</v>
      </c>
      <c r="CQ717" s="42">
        <v>407</v>
      </c>
      <c r="CR717" s="42">
        <v>455</v>
      </c>
      <c r="CS717" s="42">
        <v>538</v>
      </c>
      <c r="CT717" s="1">
        <v>13</v>
      </c>
      <c r="CU717" s="1">
        <v>14</v>
      </c>
      <c r="CV717" s="42">
        <f t="shared" si="499"/>
        <v>1</v>
      </c>
      <c r="CW717" s="26">
        <f t="shared" si="500"/>
        <v>0.94998376096131254</v>
      </c>
      <c r="CX717" s="26">
        <f t="shared" si="501"/>
        <v>1.0230594348814135</v>
      </c>
      <c r="CY717" s="26">
        <f t="shared" si="502"/>
        <v>7.3075673920100961E-2</v>
      </c>
      <c r="CZ717" s="13">
        <v>29</v>
      </c>
      <c r="DA717" s="13">
        <v>28</v>
      </c>
      <c r="DB717" s="27">
        <v>23</v>
      </c>
      <c r="DC717" s="27">
        <v>31.14</v>
      </c>
      <c r="DD717" s="27">
        <v>30.49</v>
      </c>
      <c r="DE717" s="27">
        <v>28.81</v>
      </c>
      <c r="DF717" s="13">
        <v>2</v>
      </c>
      <c r="DG717" s="13">
        <v>6</v>
      </c>
      <c r="DH717" s="21">
        <f t="shared" si="503"/>
        <v>0.25</v>
      </c>
      <c r="DI717" s="42">
        <v>4</v>
      </c>
      <c r="DJ717" s="42">
        <v>1</v>
      </c>
      <c r="DK717" s="13">
        <v>1</v>
      </c>
      <c r="DL717" s="13">
        <v>0</v>
      </c>
      <c r="DM717" s="13">
        <v>0.25</v>
      </c>
      <c r="DN717" s="13">
        <v>0</v>
      </c>
      <c r="DO717" s="13">
        <v>0</v>
      </c>
      <c r="DP717" s="13">
        <v>0</v>
      </c>
      <c r="DQ717" s="13">
        <v>2</v>
      </c>
      <c r="DR717" s="46">
        <v>0</v>
      </c>
      <c r="DS717" s="13">
        <v>0</v>
      </c>
      <c r="DT717" s="13">
        <v>0</v>
      </c>
      <c r="DU717" s="13">
        <v>0</v>
      </c>
      <c r="DV717" s="13">
        <v>0</v>
      </c>
      <c r="DW717" s="13">
        <v>0</v>
      </c>
      <c r="DX717" s="13">
        <v>0</v>
      </c>
    </row>
    <row r="718" spans="1:128" x14ac:dyDescent="0.2">
      <c r="A718" s="13" t="s">
        <v>1053</v>
      </c>
      <c r="B718" s="13" t="s">
        <v>2485</v>
      </c>
      <c r="C718" s="39" t="s">
        <v>3753</v>
      </c>
      <c r="D718" s="1" t="s">
        <v>398</v>
      </c>
      <c r="E718" s="13" t="s">
        <v>207</v>
      </c>
      <c r="F718" s="13">
        <v>15</v>
      </c>
      <c r="G718" s="13">
        <v>0</v>
      </c>
      <c r="H718" s="13">
        <v>2</v>
      </c>
      <c r="I718" s="40">
        <f t="shared" si="462"/>
        <v>2</v>
      </c>
      <c r="J718" s="19">
        <f t="shared" si="463"/>
        <v>1.0046044370029299</v>
      </c>
      <c r="K718" s="1">
        <v>0</v>
      </c>
      <c r="L718" s="1">
        <v>2</v>
      </c>
      <c r="M718" s="1">
        <v>0</v>
      </c>
      <c r="N718" s="1">
        <v>9</v>
      </c>
      <c r="O718" s="1">
        <v>3</v>
      </c>
      <c r="P718" s="1">
        <v>3</v>
      </c>
      <c r="Q718" s="1">
        <v>8</v>
      </c>
      <c r="R718" s="15">
        <f t="shared" si="464"/>
        <v>0</v>
      </c>
      <c r="S718" s="15">
        <f t="shared" si="465"/>
        <v>0</v>
      </c>
      <c r="T718" s="16">
        <v>119.45</v>
      </c>
      <c r="U718" s="16">
        <f t="shared" si="466"/>
        <v>7.9633333333333338</v>
      </c>
      <c r="V718" s="16">
        <v>123.93</v>
      </c>
      <c r="W718" s="16">
        <f t="shared" si="467"/>
        <v>8.2620000000000005</v>
      </c>
      <c r="X718" s="16">
        <v>607.98</v>
      </c>
      <c r="Y718" s="16">
        <f t="shared" si="468"/>
        <v>40.532000000000004</v>
      </c>
      <c r="Z718" s="21">
        <f t="shared" si="469"/>
        <v>0.16932409722506866</v>
      </c>
      <c r="AA718" s="20">
        <f t="shared" si="470"/>
        <v>23</v>
      </c>
      <c r="AB718">
        <v>1</v>
      </c>
      <c r="AC718" s="1">
        <v>21</v>
      </c>
      <c r="AD718" s="1">
        <v>15</v>
      </c>
      <c r="AE718" s="1">
        <v>1</v>
      </c>
      <c r="AF718" s="1">
        <v>1</v>
      </c>
      <c r="AG718" s="15">
        <f t="shared" si="471"/>
        <v>0</v>
      </c>
      <c r="AH718" s="15">
        <f t="shared" si="472"/>
        <v>0.5</v>
      </c>
      <c r="AI718" s="15">
        <f t="shared" si="473"/>
        <v>0.5</v>
      </c>
      <c r="AJ718" s="1">
        <v>37</v>
      </c>
      <c r="AK718" s="21">
        <f t="shared" si="474"/>
        <v>0.34259259259259262</v>
      </c>
      <c r="AL718" s="1">
        <v>28</v>
      </c>
      <c r="AM718" s="21">
        <f t="shared" si="475"/>
        <v>0.25925925925925924</v>
      </c>
      <c r="AN718" s="1">
        <v>43</v>
      </c>
      <c r="AO718" s="21">
        <f t="shared" si="476"/>
        <v>0.39814814814814814</v>
      </c>
      <c r="AP718" s="21">
        <f t="shared" si="477"/>
        <v>0.56923076923076921</v>
      </c>
      <c r="AQ718" s="1">
        <v>13</v>
      </c>
      <c r="AR718" s="4">
        <v>14.95</v>
      </c>
      <c r="AS718" s="41">
        <v>40</v>
      </c>
      <c r="AT718" s="41">
        <v>41</v>
      </c>
      <c r="AU718" s="41">
        <v>33</v>
      </c>
      <c r="AV718" s="21">
        <f t="shared" si="478"/>
        <v>0.49382716049382713</v>
      </c>
      <c r="AW718" s="26">
        <v>16.579999999999998</v>
      </c>
      <c r="AX718" s="42">
        <v>13</v>
      </c>
      <c r="AY718" s="41">
        <v>-2.4950000000000001</v>
      </c>
      <c r="AZ718" s="1">
        <v>13</v>
      </c>
      <c r="BA718" s="43">
        <v>-0.17599999999999999</v>
      </c>
      <c r="BB718" s="16">
        <v>50.04</v>
      </c>
      <c r="BC718" s="26">
        <v>16.2</v>
      </c>
      <c r="BD718" s="43">
        <v>-1.417</v>
      </c>
      <c r="BE718" s="43">
        <v>-7.1639999999999997</v>
      </c>
      <c r="BF718" s="16">
        <v>49.02</v>
      </c>
      <c r="BG718" s="21">
        <f t="shared" si="479"/>
        <v>8.6956521739130432E-2</v>
      </c>
      <c r="BH718" s="44">
        <f t="shared" si="480"/>
        <v>0.91379310344827591</v>
      </c>
      <c r="BI718" s="42">
        <f t="shared" si="481"/>
        <v>1000.7496251874063</v>
      </c>
      <c r="BJ718" s="21">
        <f t="shared" si="482"/>
        <v>7.4962518740634421E-4</v>
      </c>
      <c r="BK718" s="26">
        <f t="shared" si="483"/>
        <v>1.9365770999757927</v>
      </c>
      <c r="BL718" s="26">
        <f t="shared" si="484"/>
        <v>2.4207213749697409</v>
      </c>
      <c r="BM718" s="16">
        <f t="shared" si="485"/>
        <v>22.270636649721617</v>
      </c>
      <c r="BN718" s="16">
        <f t="shared" si="486"/>
        <v>28.080367949648995</v>
      </c>
      <c r="BO718" s="16">
        <f t="shared" si="487"/>
        <v>34.858387799564262</v>
      </c>
      <c r="BP718" s="16">
        <f t="shared" si="488"/>
        <v>44.057129024449281</v>
      </c>
      <c r="BQ718" s="16">
        <f t="shared" si="489"/>
        <v>-9.1987412248850191</v>
      </c>
      <c r="BR718" s="1">
        <v>4</v>
      </c>
      <c r="BS718" s="1">
        <v>5</v>
      </c>
      <c r="BT718" s="42">
        <v>42</v>
      </c>
      <c r="BU718" s="42">
        <v>53</v>
      </c>
      <c r="BV718" s="42">
        <v>14</v>
      </c>
      <c r="BW718" s="42">
        <v>16</v>
      </c>
      <c r="BX718" s="42">
        <v>17</v>
      </c>
      <c r="BY718" s="42">
        <v>12</v>
      </c>
      <c r="BZ718" s="1">
        <v>30</v>
      </c>
      <c r="CA718" s="1">
        <v>38</v>
      </c>
      <c r="CB718" s="21">
        <f t="shared" si="490"/>
        <v>0.44117647058823528</v>
      </c>
      <c r="CC718" s="4">
        <v>-3.48</v>
      </c>
      <c r="CD718" s="45">
        <f t="shared" si="491"/>
        <v>-3.9622796864234804</v>
      </c>
      <c r="CE718" s="26">
        <f t="shared" si="492"/>
        <v>1.9737491364847528</v>
      </c>
      <c r="CF718" s="26">
        <f t="shared" si="493"/>
        <v>2.5658738774301786</v>
      </c>
      <c r="CG718" s="26">
        <f t="shared" si="494"/>
        <v>21.513865587683803</v>
      </c>
      <c r="CH718" s="26">
        <f t="shared" si="495"/>
        <v>29.014112306325863</v>
      </c>
      <c r="CI718" s="26">
        <f t="shared" si="496"/>
        <v>41.152669495707094</v>
      </c>
      <c r="CJ718" s="26">
        <f t="shared" si="497"/>
        <v>52.106977203197474</v>
      </c>
      <c r="CK718" s="16">
        <f t="shared" si="498"/>
        <v>1.7555664826053601</v>
      </c>
      <c r="CL718" s="42">
        <v>20</v>
      </c>
      <c r="CM718" s="42">
        <v>26</v>
      </c>
      <c r="CN718" s="42">
        <v>198</v>
      </c>
      <c r="CO718" s="42">
        <v>268</v>
      </c>
      <c r="CP718" s="42">
        <v>86</v>
      </c>
      <c r="CQ718" s="42">
        <v>84</v>
      </c>
      <c r="CR718" s="42">
        <v>150</v>
      </c>
      <c r="CS718" s="42">
        <v>113</v>
      </c>
      <c r="CT718" s="1">
        <v>2</v>
      </c>
      <c r="CU718" s="1">
        <v>1</v>
      </c>
      <c r="CV718" s="42">
        <f t="shared" si="499"/>
        <v>-1</v>
      </c>
      <c r="CW718" s="26">
        <f t="shared" si="500"/>
        <v>1.0046044370029299</v>
      </c>
      <c r="CX718" s="26">
        <f t="shared" si="501"/>
        <v>0.50230221850146495</v>
      </c>
      <c r="CY718" s="26">
        <f t="shared" si="502"/>
        <v>-0.50230221850146495</v>
      </c>
      <c r="CZ718" s="13">
        <v>3</v>
      </c>
      <c r="DA718" s="13">
        <v>4</v>
      </c>
      <c r="DB718" s="27">
        <v>3.22</v>
      </c>
      <c r="DC718" s="27">
        <v>3.85</v>
      </c>
      <c r="DD718" s="27">
        <v>3.83</v>
      </c>
      <c r="DE718" s="27">
        <v>4.12</v>
      </c>
      <c r="DF718" s="13">
        <v>40</v>
      </c>
      <c r="DG718" s="13">
        <v>44</v>
      </c>
      <c r="DH718" s="21">
        <f t="shared" si="503"/>
        <v>0.47619047619047616</v>
      </c>
      <c r="DI718" s="42">
        <v>26</v>
      </c>
      <c r="DJ718" s="42">
        <v>15</v>
      </c>
      <c r="DK718" s="13">
        <v>8</v>
      </c>
      <c r="DL718" s="13">
        <v>0</v>
      </c>
      <c r="DM718" s="13">
        <v>0.308</v>
      </c>
      <c r="DN718" s="13">
        <v>0</v>
      </c>
      <c r="DO718" s="13">
        <v>0</v>
      </c>
      <c r="DP718" s="13">
        <v>0</v>
      </c>
      <c r="DQ718" s="13">
        <v>25</v>
      </c>
      <c r="DR718" s="46">
        <v>12</v>
      </c>
      <c r="DS718" s="13">
        <v>0</v>
      </c>
      <c r="DT718" s="13">
        <v>4</v>
      </c>
      <c r="DU718" s="13">
        <v>-0.16</v>
      </c>
      <c r="DV718" s="13">
        <v>0</v>
      </c>
      <c r="DW718" s="13">
        <v>0</v>
      </c>
      <c r="DX718" s="13">
        <v>0</v>
      </c>
    </row>
    <row r="719" spans="1:128" ht="25.5" x14ac:dyDescent="0.2">
      <c r="A719" s="13" t="s">
        <v>1221</v>
      </c>
      <c r="B719" s="13" t="s">
        <v>2485</v>
      </c>
      <c r="C719" s="39" t="s">
        <v>3754</v>
      </c>
      <c r="D719" s="1" t="s">
        <v>409</v>
      </c>
      <c r="E719" s="13" t="s">
        <v>129</v>
      </c>
      <c r="F719" s="13">
        <v>3</v>
      </c>
      <c r="G719" s="13">
        <v>0</v>
      </c>
      <c r="H719" s="13">
        <v>1</v>
      </c>
      <c r="I719" s="40">
        <f t="shared" si="462"/>
        <v>1</v>
      </c>
      <c r="J719" s="19">
        <f t="shared" si="463"/>
        <v>3.2056990204751457</v>
      </c>
      <c r="K719" s="1">
        <v>0</v>
      </c>
      <c r="L719" s="1">
        <v>0</v>
      </c>
      <c r="M719" s="1">
        <v>1</v>
      </c>
      <c r="N719" s="1">
        <v>0</v>
      </c>
      <c r="O719" s="1">
        <v>1</v>
      </c>
      <c r="P719" s="1">
        <v>0</v>
      </c>
      <c r="Q719" s="1">
        <v>0</v>
      </c>
      <c r="R719" s="15">
        <f t="shared" si="464"/>
        <v>0</v>
      </c>
      <c r="S719" s="15">
        <f t="shared" si="465"/>
        <v>0</v>
      </c>
      <c r="T719" s="16">
        <v>18.7166666667</v>
      </c>
      <c r="U719" s="16">
        <f t="shared" si="466"/>
        <v>6.2388888889</v>
      </c>
      <c r="V719" s="16">
        <v>17.95</v>
      </c>
      <c r="W719" s="16">
        <f t="shared" si="467"/>
        <v>5.9833333333333334</v>
      </c>
      <c r="X719" s="16">
        <v>120.55</v>
      </c>
      <c r="Y719" s="16">
        <f t="shared" si="468"/>
        <v>40.18333333333333</v>
      </c>
      <c r="Z719" s="21">
        <f t="shared" si="469"/>
        <v>0.12960288808664261</v>
      </c>
      <c r="AA719" s="20">
        <f t="shared" si="470"/>
        <v>0</v>
      </c>
      <c r="AB719">
        <v>0</v>
      </c>
      <c r="AC719" s="1">
        <v>10</v>
      </c>
      <c r="AD719" s="1">
        <v>2</v>
      </c>
      <c r="AE719" s="1">
        <v>0</v>
      </c>
      <c r="AF719" s="1">
        <v>0</v>
      </c>
      <c r="AG719" s="15">
        <f t="shared" si="471"/>
        <v>0</v>
      </c>
      <c r="AH719" s="15">
        <f t="shared" si="472"/>
        <v>1</v>
      </c>
      <c r="AI719" s="15">
        <f t="shared" si="473"/>
        <v>1</v>
      </c>
      <c r="AJ719" s="1">
        <v>3</v>
      </c>
      <c r="AK719" s="21">
        <f t="shared" si="474"/>
        <v>0.1875</v>
      </c>
      <c r="AL719" s="1">
        <v>7</v>
      </c>
      <c r="AM719" s="21">
        <f t="shared" si="475"/>
        <v>0.4375</v>
      </c>
      <c r="AN719" s="1">
        <v>6</v>
      </c>
      <c r="AO719" s="21">
        <f t="shared" si="476"/>
        <v>0.375</v>
      </c>
      <c r="AP719" s="21">
        <f t="shared" si="477"/>
        <v>0.3</v>
      </c>
      <c r="AQ719" s="1">
        <v>1</v>
      </c>
      <c r="AR719" s="4">
        <v>-13.08</v>
      </c>
      <c r="AS719" s="41">
        <v>7</v>
      </c>
      <c r="AT719" s="41">
        <v>9</v>
      </c>
      <c r="AU719" s="41">
        <v>4</v>
      </c>
      <c r="AV719" s="21">
        <f t="shared" si="478"/>
        <v>0.4375</v>
      </c>
      <c r="AW719" s="26">
        <v>17.3</v>
      </c>
      <c r="AX719" s="42">
        <v>6</v>
      </c>
      <c r="AY719" s="41">
        <v>0.85899999999999999</v>
      </c>
      <c r="AZ719" s="1">
        <v>1</v>
      </c>
      <c r="BA719" s="43">
        <v>-0.91700000000000004</v>
      </c>
      <c r="BB719" s="16">
        <v>48.88</v>
      </c>
      <c r="BC719" s="26">
        <v>16.82</v>
      </c>
      <c r="BD719" s="43">
        <v>-4.0990000000000002</v>
      </c>
      <c r="BE719" s="43">
        <v>-4.923</v>
      </c>
      <c r="BF719" s="16">
        <v>50.32</v>
      </c>
      <c r="BG719" s="21">
        <f t="shared" si="479"/>
        <v>0.2</v>
      </c>
      <c r="BH719" s="44">
        <f t="shared" si="480"/>
        <v>1</v>
      </c>
      <c r="BI719" s="42">
        <f t="shared" si="481"/>
        <v>1200</v>
      </c>
      <c r="BJ719" s="21">
        <f t="shared" si="482"/>
        <v>0.2</v>
      </c>
      <c r="BK719" s="26">
        <f t="shared" si="483"/>
        <v>3.3426183844011144</v>
      </c>
      <c r="BL719" s="26">
        <f t="shared" si="484"/>
        <v>0</v>
      </c>
      <c r="BM719" s="16">
        <f t="shared" si="485"/>
        <v>16.713091922005571</v>
      </c>
      <c r="BN719" s="16">
        <f t="shared" si="486"/>
        <v>56.824512534818943</v>
      </c>
      <c r="BO719" s="16">
        <f t="shared" si="487"/>
        <v>33.426183844011142</v>
      </c>
      <c r="BP719" s="16">
        <f t="shared" si="488"/>
        <v>93.593314763231191</v>
      </c>
      <c r="BQ719" s="16">
        <f t="shared" si="489"/>
        <v>-60.16713091922005</v>
      </c>
      <c r="BR719" s="1">
        <v>1</v>
      </c>
      <c r="BS719" s="1">
        <v>0</v>
      </c>
      <c r="BT719" s="42">
        <v>4</v>
      </c>
      <c r="BU719" s="42">
        <v>17</v>
      </c>
      <c r="BV719" s="42">
        <v>5</v>
      </c>
      <c r="BW719" s="42">
        <v>2</v>
      </c>
      <c r="BX719" s="42">
        <v>9</v>
      </c>
      <c r="BY719" s="42">
        <v>0</v>
      </c>
      <c r="BZ719" s="1">
        <v>6</v>
      </c>
      <c r="CA719" s="1">
        <v>11</v>
      </c>
      <c r="CB719" s="21">
        <f t="shared" si="490"/>
        <v>0.35294117647058826</v>
      </c>
      <c r="CC719" s="4">
        <v>-5.99</v>
      </c>
      <c r="CD719" s="45">
        <f t="shared" si="491"/>
        <v>-51.451130919220049</v>
      </c>
      <c r="CE719" s="26">
        <f t="shared" si="492"/>
        <v>2.4885939444214022</v>
      </c>
      <c r="CF719" s="26">
        <f t="shared" si="493"/>
        <v>1.9908751555371216</v>
      </c>
      <c r="CG719" s="26">
        <f t="shared" si="494"/>
        <v>31.356283699709667</v>
      </c>
      <c r="CH719" s="26">
        <f t="shared" si="495"/>
        <v>34.342596433015352</v>
      </c>
      <c r="CI719" s="26">
        <f t="shared" si="496"/>
        <v>53.255910410618007</v>
      </c>
      <c r="CJ719" s="26">
        <f t="shared" si="497"/>
        <v>61.219411032766494</v>
      </c>
      <c r="CK719" s="16">
        <f t="shared" si="498"/>
        <v>-52.203630297071562</v>
      </c>
      <c r="CL719" s="42">
        <v>5</v>
      </c>
      <c r="CM719" s="42">
        <v>4</v>
      </c>
      <c r="CN719" s="42">
        <v>58</v>
      </c>
      <c r="CO719" s="42">
        <v>65</v>
      </c>
      <c r="CP719" s="42">
        <v>20</v>
      </c>
      <c r="CQ719" s="42">
        <v>21</v>
      </c>
      <c r="CR719" s="42">
        <v>33</v>
      </c>
      <c r="CS719" s="42">
        <v>24</v>
      </c>
      <c r="CT719" s="1">
        <v>0</v>
      </c>
      <c r="CU719" s="1">
        <v>1</v>
      </c>
      <c r="CV719" s="42">
        <f t="shared" si="499"/>
        <v>1</v>
      </c>
      <c r="CW719" s="26">
        <f t="shared" si="500"/>
        <v>0</v>
      </c>
      <c r="CX719" s="26">
        <f t="shared" si="501"/>
        <v>3.2056990204751457</v>
      </c>
      <c r="CY719" s="26">
        <f t="shared" si="502"/>
        <v>3.2056990204751457</v>
      </c>
      <c r="CZ719" s="13">
        <v>0</v>
      </c>
      <c r="DA719" s="13">
        <v>1</v>
      </c>
      <c r="DB719" s="27">
        <v>0.66</v>
      </c>
      <c r="DC719" s="27">
        <v>0.78</v>
      </c>
      <c r="DD719" s="27">
        <v>0.69</v>
      </c>
      <c r="DE719" s="27">
        <v>0.79</v>
      </c>
      <c r="DF719" s="13">
        <v>0</v>
      </c>
      <c r="DG719" s="13">
        <v>0</v>
      </c>
      <c r="DH719" s="21" t="str">
        <f t="shared" si="503"/>
        <v xml:space="preserve"> </v>
      </c>
      <c r="DI719" s="42"/>
      <c r="DJ719" s="42"/>
      <c r="DK719" s="1"/>
      <c r="DL719" s="1"/>
      <c r="DM719" s="1"/>
      <c r="DN719" s="1"/>
      <c r="DO719" s="1"/>
      <c r="DP719" s="1"/>
      <c r="DQ719" s="1"/>
      <c r="DR719" s="42"/>
      <c r="DS719" s="1"/>
      <c r="DT719" s="1"/>
      <c r="DU719" s="1"/>
      <c r="DV719" s="1"/>
      <c r="DW719" s="1"/>
      <c r="DX719" s="13"/>
    </row>
    <row r="720" spans="1:128" ht="25.5" x14ac:dyDescent="0.2">
      <c r="A720" s="13" t="s">
        <v>2488</v>
      </c>
      <c r="B720" s="13" t="s">
        <v>2489</v>
      </c>
      <c r="C720" s="39" t="s">
        <v>3755</v>
      </c>
      <c r="D720" s="1" t="s">
        <v>270</v>
      </c>
      <c r="E720" s="13" t="s">
        <v>154</v>
      </c>
      <c r="F720" s="13">
        <v>12</v>
      </c>
      <c r="G720" s="13">
        <v>0</v>
      </c>
      <c r="H720" s="13">
        <v>0</v>
      </c>
      <c r="I720" s="40">
        <f t="shared" si="462"/>
        <v>0</v>
      </c>
      <c r="J720" s="19">
        <f t="shared" si="463"/>
        <v>0</v>
      </c>
      <c r="K720" s="1">
        <v>0</v>
      </c>
      <c r="L720" s="1">
        <v>0</v>
      </c>
      <c r="M720" s="1">
        <v>0</v>
      </c>
      <c r="N720" s="1">
        <v>8</v>
      </c>
      <c r="O720" s="1">
        <v>6</v>
      </c>
      <c r="P720" s="1">
        <v>5</v>
      </c>
      <c r="Q720" s="1">
        <v>9</v>
      </c>
      <c r="R720" s="15">
        <f t="shared" si="464"/>
        <v>0</v>
      </c>
      <c r="S720" s="15">
        <f t="shared" si="465"/>
        <v>0</v>
      </c>
      <c r="T720" s="16">
        <v>128.36666666670001</v>
      </c>
      <c r="U720" s="16">
        <f t="shared" si="466"/>
        <v>10.697222222225001</v>
      </c>
      <c r="V720" s="16">
        <v>128.18</v>
      </c>
      <c r="W720" s="16">
        <f t="shared" si="467"/>
        <v>10.681666666666667</v>
      </c>
      <c r="X720" s="16">
        <v>451.74</v>
      </c>
      <c r="Y720" s="16">
        <f t="shared" si="468"/>
        <v>37.645000000000003</v>
      </c>
      <c r="Z720" s="21">
        <f t="shared" si="469"/>
        <v>0.22103048696371913</v>
      </c>
      <c r="AA720" s="20">
        <f t="shared" si="470"/>
        <v>0</v>
      </c>
      <c r="AB720">
        <v>5</v>
      </c>
      <c r="AC720" s="1">
        <v>11</v>
      </c>
      <c r="AD720" s="1">
        <v>10</v>
      </c>
      <c r="AE720" s="1">
        <v>1</v>
      </c>
      <c r="AF720" s="1">
        <v>0</v>
      </c>
      <c r="AG720" s="15">
        <f t="shared" si="471"/>
        <v>0</v>
      </c>
      <c r="AH720" s="15">
        <f t="shared" si="472"/>
        <v>0</v>
      </c>
      <c r="AI720" s="15">
        <f t="shared" si="473"/>
        <v>0</v>
      </c>
      <c r="AJ720" s="1">
        <v>41</v>
      </c>
      <c r="AK720" s="21">
        <f t="shared" si="474"/>
        <v>0.3037037037037037</v>
      </c>
      <c r="AL720" s="1">
        <v>46</v>
      </c>
      <c r="AM720" s="21">
        <f t="shared" si="475"/>
        <v>0.34074074074074073</v>
      </c>
      <c r="AN720" s="1">
        <v>48</v>
      </c>
      <c r="AO720" s="21">
        <f t="shared" si="476"/>
        <v>0.35555555555555557</v>
      </c>
      <c r="AP720" s="21">
        <f t="shared" si="477"/>
        <v>0.47126436781609193</v>
      </c>
      <c r="AQ720" s="1">
        <v>8</v>
      </c>
      <c r="AR720" s="4">
        <v>3.63</v>
      </c>
      <c r="AS720" s="41">
        <v>46</v>
      </c>
      <c r="AT720" s="41">
        <v>50</v>
      </c>
      <c r="AU720" s="41">
        <v>43</v>
      </c>
      <c r="AV720" s="21">
        <f t="shared" si="478"/>
        <v>0.47916666666666669</v>
      </c>
      <c r="AW720" s="26">
        <v>17.29</v>
      </c>
      <c r="AX720" s="42">
        <v>7</v>
      </c>
      <c r="AY720" s="41">
        <v>0.25600000000000001</v>
      </c>
      <c r="AZ720" s="1">
        <v>6</v>
      </c>
      <c r="BA720" s="43">
        <v>3.7030000000000003</v>
      </c>
      <c r="BB720" s="16">
        <v>50.64</v>
      </c>
      <c r="BC720" s="26">
        <v>17.78</v>
      </c>
      <c r="BD720" s="43">
        <v>5.2000000000000005E-2</v>
      </c>
      <c r="BE720" s="43">
        <v>-11.198</v>
      </c>
      <c r="BF720" s="16">
        <v>46.04</v>
      </c>
      <c r="BG720" s="21">
        <f t="shared" si="479"/>
        <v>3.9215686274509803E-2</v>
      </c>
      <c r="BH720" s="44">
        <f t="shared" si="480"/>
        <v>0.8571428571428571</v>
      </c>
      <c r="BI720" s="42">
        <f t="shared" si="481"/>
        <v>896.35854341736695</v>
      </c>
      <c r="BJ720" s="21">
        <f t="shared" si="482"/>
        <v>-0.1036414565826331</v>
      </c>
      <c r="BK720" s="26">
        <f t="shared" si="483"/>
        <v>0.93618349196442496</v>
      </c>
      <c r="BL720" s="26">
        <f t="shared" si="484"/>
        <v>4.2128257138399121</v>
      </c>
      <c r="BM720" s="16">
        <f t="shared" si="485"/>
        <v>23.872679045092838</v>
      </c>
      <c r="BN720" s="16">
        <f t="shared" si="486"/>
        <v>29.489779996879388</v>
      </c>
      <c r="BO720" s="16">
        <f t="shared" si="487"/>
        <v>47.745358090185675</v>
      </c>
      <c r="BP720" s="16">
        <f t="shared" si="488"/>
        <v>64.596660945545324</v>
      </c>
      <c r="BQ720" s="16">
        <f t="shared" si="489"/>
        <v>-16.851302855359648</v>
      </c>
      <c r="BR720" s="1">
        <v>2</v>
      </c>
      <c r="BS720" s="1">
        <v>9</v>
      </c>
      <c r="BT720" s="42">
        <v>49</v>
      </c>
      <c r="BU720" s="42">
        <v>54</v>
      </c>
      <c r="BV720" s="42">
        <v>20</v>
      </c>
      <c r="BW720" s="42">
        <v>27</v>
      </c>
      <c r="BX720" s="42">
        <v>48</v>
      </c>
      <c r="BY720" s="42">
        <v>31</v>
      </c>
      <c r="BZ720" s="1">
        <v>45</v>
      </c>
      <c r="CA720" s="1">
        <v>72</v>
      </c>
      <c r="CB720" s="21">
        <f t="shared" si="490"/>
        <v>0.38461538461538464</v>
      </c>
      <c r="CC720" s="4">
        <v>-2.89</v>
      </c>
      <c r="CD720" s="45">
        <f t="shared" si="491"/>
        <v>-1.3506476829458549</v>
      </c>
      <c r="CE720" s="26">
        <f t="shared" si="492"/>
        <v>3.0548545623588788</v>
      </c>
      <c r="CF720" s="26">
        <f t="shared" si="493"/>
        <v>2.2579359808739543</v>
      </c>
      <c r="CG720" s="26">
        <f t="shared" si="494"/>
        <v>26.431132952583344</v>
      </c>
      <c r="CH720" s="26">
        <f t="shared" si="495"/>
        <v>31.876743259396996</v>
      </c>
      <c r="CI720" s="26">
        <f t="shared" si="496"/>
        <v>49.408952052065345</v>
      </c>
      <c r="CJ720" s="26">
        <f t="shared" si="497"/>
        <v>68.667817771284362</v>
      </c>
      <c r="CK720" s="16">
        <f t="shared" si="498"/>
        <v>2.4075628638593685</v>
      </c>
      <c r="CL720" s="42">
        <v>23</v>
      </c>
      <c r="CM720" s="42">
        <v>17</v>
      </c>
      <c r="CN720" s="42">
        <v>176</v>
      </c>
      <c r="CO720" s="42">
        <v>223</v>
      </c>
      <c r="CP720" s="42">
        <v>72</v>
      </c>
      <c r="CQ720" s="42">
        <v>105</v>
      </c>
      <c r="CR720" s="42">
        <v>172</v>
      </c>
      <c r="CS720" s="42">
        <v>101</v>
      </c>
      <c r="CT720" s="1">
        <v>2</v>
      </c>
      <c r="CU720" s="1">
        <v>0</v>
      </c>
      <c r="CV720" s="42">
        <f t="shared" si="499"/>
        <v>-2</v>
      </c>
      <c r="CW720" s="26">
        <f t="shared" si="500"/>
        <v>0.93482212412336141</v>
      </c>
      <c r="CX720" s="26">
        <f t="shared" si="501"/>
        <v>0</v>
      </c>
      <c r="CY720" s="26">
        <f t="shared" si="502"/>
        <v>-0.93482212412336141</v>
      </c>
      <c r="CZ720" s="13">
        <v>4</v>
      </c>
      <c r="DA720" s="13">
        <v>6</v>
      </c>
      <c r="DB720" s="27">
        <v>4.82</v>
      </c>
      <c r="DC720" s="27">
        <v>4.88</v>
      </c>
      <c r="DD720" s="27">
        <v>4.17</v>
      </c>
      <c r="DE720" s="27">
        <v>4.97</v>
      </c>
      <c r="DF720" s="13">
        <v>1</v>
      </c>
      <c r="DG720" s="13">
        <v>1</v>
      </c>
      <c r="DH720" s="21">
        <f t="shared" si="503"/>
        <v>0.5</v>
      </c>
      <c r="DI720" s="42">
        <v>1</v>
      </c>
      <c r="DJ720" s="42">
        <v>1</v>
      </c>
      <c r="DK720" s="13">
        <v>1</v>
      </c>
      <c r="DL720" s="13">
        <v>0</v>
      </c>
      <c r="DM720" s="13">
        <v>1</v>
      </c>
      <c r="DN720" s="13">
        <v>0</v>
      </c>
      <c r="DO720" s="13">
        <v>0</v>
      </c>
      <c r="DP720" s="13">
        <v>0</v>
      </c>
      <c r="DQ720" s="13">
        <v>1</v>
      </c>
      <c r="DR720" s="46">
        <v>0</v>
      </c>
      <c r="DS720" s="13">
        <v>0</v>
      </c>
      <c r="DT720" s="13">
        <v>1</v>
      </c>
      <c r="DU720" s="13">
        <v>-1</v>
      </c>
      <c r="DV720" s="13">
        <v>0</v>
      </c>
      <c r="DW720" s="13">
        <v>0</v>
      </c>
      <c r="DX720" s="13">
        <v>0</v>
      </c>
    </row>
    <row r="721" spans="1:128" ht="25.5" x14ac:dyDescent="0.2">
      <c r="A721" s="13" t="s">
        <v>2491</v>
      </c>
      <c r="B721" s="13" t="s">
        <v>2492</v>
      </c>
      <c r="C721" s="39" t="s">
        <v>3756</v>
      </c>
      <c r="D721" s="1" t="s">
        <v>398</v>
      </c>
      <c r="E721" s="13" t="s">
        <v>173</v>
      </c>
      <c r="F721" s="13">
        <v>51</v>
      </c>
      <c r="G721" s="13">
        <v>5</v>
      </c>
      <c r="H721" s="13">
        <v>5</v>
      </c>
      <c r="I721" s="40">
        <f t="shared" si="462"/>
        <v>10</v>
      </c>
      <c r="J721" s="19">
        <f t="shared" si="463"/>
        <v>0.62475053364110245</v>
      </c>
      <c r="K721" s="1">
        <v>4</v>
      </c>
      <c r="L721" s="1">
        <v>0</v>
      </c>
      <c r="M721" s="1">
        <v>4</v>
      </c>
      <c r="N721" s="1">
        <v>69</v>
      </c>
      <c r="O721" s="1">
        <v>36</v>
      </c>
      <c r="P721" s="1">
        <v>52</v>
      </c>
      <c r="Q721" s="1">
        <v>28</v>
      </c>
      <c r="R721" s="15">
        <f t="shared" si="464"/>
        <v>7.2463768115942032E-2</v>
      </c>
      <c r="S721" s="15">
        <f t="shared" si="465"/>
        <v>3.1847133757961783E-2</v>
      </c>
      <c r="T721" s="16">
        <v>960.38333333330002</v>
      </c>
      <c r="U721" s="16">
        <f t="shared" si="466"/>
        <v>18.831045751633333</v>
      </c>
      <c r="V721" s="16">
        <v>895.27</v>
      </c>
      <c r="W721" s="16">
        <f t="shared" si="467"/>
        <v>17.554313725490196</v>
      </c>
      <c r="X721" s="16">
        <v>1550.46</v>
      </c>
      <c r="Y721" s="16">
        <f t="shared" si="468"/>
        <v>30.401176470588236</v>
      </c>
      <c r="Z721" s="21">
        <f t="shared" si="469"/>
        <v>0.36605430689405621</v>
      </c>
      <c r="AA721" s="20">
        <f t="shared" si="470"/>
        <v>0</v>
      </c>
      <c r="AB721">
        <v>31</v>
      </c>
      <c r="AC721" s="1">
        <v>18</v>
      </c>
      <c r="AD721" s="1">
        <v>26</v>
      </c>
      <c r="AE721" s="1">
        <v>31</v>
      </c>
      <c r="AF721" s="1">
        <v>11</v>
      </c>
      <c r="AG721" s="15">
        <f t="shared" si="471"/>
        <v>0.21739130434782608</v>
      </c>
      <c r="AH721" s="15">
        <f t="shared" si="472"/>
        <v>0.17391304347826086</v>
      </c>
      <c r="AI721" s="15">
        <f t="shared" si="473"/>
        <v>0.39130434782608692</v>
      </c>
      <c r="AJ721" s="1">
        <v>239</v>
      </c>
      <c r="AK721" s="21">
        <f t="shared" si="474"/>
        <v>0.28217237308146398</v>
      </c>
      <c r="AL721" s="1">
        <v>294</v>
      </c>
      <c r="AM721" s="21">
        <f t="shared" si="475"/>
        <v>0.34710743801652894</v>
      </c>
      <c r="AN721" s="1">
        <v>314</v>
      </c>
      <c r="AO721" s="21">
        <f t="shared" si="476"/>
        <v>0.37072018890200709</v>
      </c>
      <c r="AP721" s="21">
        <f t="shared" si="477"/>
        <v>0.44840525328330205</v>
      </c>
      <c r="AQ721" s="1">
        <v>6</v>
      </c>
      <c r="AR721" s="4">
        <v>-3.68</v>
      </c>
      <c r="AS721" s="41">
        <v>310</v>
      </c>
      <c r="AT721" s="41">
        <v>317</v>
      </c>
      <c r="AU721" s="41">
        <v>276</v>
      </c>
      <c r="AV721" s="21">
        <f t="shared" si="478"/>
        <v>0.49441786283891548</v>
      </c>
      <c r="AW721" s="26">
        <v>17.420000000000002</v>
      </c>
      <c r="AX721" s="42">
        <v>3</v>
      </c>
      <c r="AY721" s="41">
        <v>0.38400000000000001</v>
      </c>
      <c r="AZ721" s="1">
        <v>3</v>
      </c>
      <c r="BA721" s="43">
        <v>0.99399999999999999</v>
      </c>
      <c r="BB721" s="16">
        <v>50.1</v>
      </c>
      <c r="BC721" s="26">
        <v>16.79</v>
      </c>
      <c r="BD721" s="43">
        <v>-6.0000000000000001E-3</v>
      </c>
      <c r="BE721" s="43">
        <v>-4.9930000000000003</v>
      </c>
      <c r="BF721" s="16">
        <v>50.47</v>
      </c>
      <c r="BG721" s="21">
        <f t="shared" si="479"/>
        <v>5.721393034825871E-2</v>
      </c>
      <c r="BH721" s="44">
        <f t="shared" si="480"/>
        <v>0.92740046838407497</v>
      </c>
      <c r="BI721" s="42">
        <f t="shared" si="481"/>
        <v>984.61439873233371</v>
      </c>
      <c r="BJ721" s="21">
        <f t="shared" si="482"/>
        <v>-1.5385601267666318E-2</v>
      </c>
      <c r="BK721" s="26">
        <f t="shared" si="483"/>
        <v>1.5414344276028462</v>
      </c>
      <c r="BL721" s="26">
        <f t="shared" si="484"/>
        <v>2.07758553285601</v>
      </c>
      <c r="BM721" s="16">
        <f t="shared" si="485"/>
        <v>26.941593038971483</v>
      </c>
      <c r="BN721" s="16">
        <f t="shared" si="486"/>
        <v>28.617065242887623</v>
      </c>
      <c r="BO721" s="16">
        <f t="shared" si="487"/>
        <v>50.934354999050569</v>
      </c>
      <c r="BP721" s="16">
        <f t="shared" si="488"/>
        <v>50.197147229327463</v>
      </c>
      <c r="BQ721" s="16">
        <f t="shared" si="489"/>
        <v>0.73720776972310631</v>
      </c>
      <c r="BR721" s="1">
        <v>23</v>
      </c>
      <c r="BS721" s="1">
        <v>31</v>
      </c>
      <c r="BT721" s="42">
        <v>379</v>
      </c>
      <c r="BU721" s="42">
        <v>396</v>
      </c>
      <c r="BV721" s="42">
        <v>160</v>
      </c>
      <c r="BW721" s="42">
        <v>159</v>
      </c>
      <c r="BX721" s="42">
        <v>163</v>
      </c>
      <c r="BY721" s="42">
        <v>198</v>
      </c>
      <c r="BZ721" s="1">
        <v>340</v>
      </c>
      <c r="CA721" s="1">
        <v>376</v>
      </c>
      <c r="CB721" s="21">
        <f t="shared" si="490"/>
        <v>0.47486033519553073</v>
      </c>
      <c r="CC721" s="4">
        <v>-1.65</v>
      </c>
      <c r="CD721" s="45">
        <f t="shared" si="491"/>
        <v>7.8724816909238555</v>
      </c>
      <c r="CE721" s="26">
        <f t="shared" si="492"/>
        <v>1.9736078325142217</v>
      </c>
      <c r="CF721" s="26">
        <f t="shared" si="493"/>
        <v>2.1284006036918077</v>
      </c>
      <c r="CG721" s="26">
        <f t="shared" si="494"/>
        <v>25.927789172245653</v>
      </c>
      <c r="CH721" s="26">
        <f t="shared" si="495"/>
        <v>30.378081343601252</v>
      </c>
      <c r="CI721" s="26">
        <f t="shared" si="496"/>
        <v>48.798421113733987</v>
      </c>
      <c r="CJ721" s="26">
        <f t="shared" si="497"/>
        <v>52.706938585968039</v>
      </c>
      <c r="CK721" s="16">
        <f t="shared" si="498"/>
        <v>4.6457252419571589</v>
      </c>
      <c r="CL721" s="42">
        <v>51</v>
      </c>
      <c r="CM721" s="42">
        <v>55</v>
      </c>
      <c r="CN721" s="42">
        <v>619</v>
      </c>
      <c r="CO721" s="42">
        <v>730</v>
      </c>
      <c r="CP721" s="42">
        <v>264</v>
      </c>
      <c r="CQ721" s="42">
        <v>261</v>
      </c>
      <c r="CR721" s="42">
        <v>316</v>
      </c>
      <c r="CS721" s="42">
        <v>327</v>
      </c>
      <c r="CT721" s="1">
        <v>9</v>
      </c>
      <c r="CU721" s="1">
        <v>1</v>
      </c>
      <c r="CV721" s="42">
        <f t="shared" si="499"/>
        <v>-8</v>
      </c>
      <c r="CW721" s="26">
        <f t="shared" si="500"/>
        <v>0.56227548027699226</v>
      </c>
      <c r="CX721" s="26">
        <f t="shared" si="501"/>
        <v>6.2475053364110245E-2</v>
      </c>
      <c r="CY721" s="26">
        <f t="shared" si="502"/>
        <v>-0.49980042691288196</v>
      </c>
      <c r="CZ721" s="13">
        <v>30</v>
      </c>
      <c r="DA721" s="13">
        <v>32</v>
      </c>
      <c r="DB721" s="27">
        <v>26.67</v>
      </c>
      <c r="DC721" s="27">
        <v>26.52</v>
      </c>
      <c r="DD721" s="27">
        <v>29.07</v>
      </c>
      <c r="DE721" s="27">
        <v>31.91</v>
      </c>
      <c r="DF721" s="1"/>
      <c r="DG721" s="1"/>
      <c r="DH721" s="21" t="str">
        <f t="shared" si="503"/>
        <v xml:space="preserve"> </v>
      </c>
      <c r="DI721" s="42"/>
      <c r="DJ721" s="42"/>
      <c r="DK721" s="1"/>
      <c r="DL721" s="1"/>
      <c r="DM721" s="1"/>
      <c r="DN721" s="1"/>
      <c r="DO721" s="1"/>
      <c r="DP721" s="1"/>
      <c r="DQ721" s="1"/>
      <c r="DR721" s="42"/>
      <c r="DS721" s="1"/>
      <c r="DT721" s="1"/>
      <c r="DU721" s="1"/>
      <c r="DV721" s="1"/>
      <c r="DW721" s="1"/>
      <c r="DX721" s="13"/>
    </row>
    <row r="722" spans="1:128" ht="25.5" x14ac:dyDescent="0.2">
      <c r="A722" s="13" t="s">
        <v>506</v>
      </c>
      <c r="B722" s="13" t="s">
        <v>2494</v>
      </c>
      <c r="C722" s="39" t="s">
        <v>3757</v>
      </c>
      <c r="D722" s="1" t="s">
        <v>162</v>
      </c>
      <c r="E722" s="13" t="s">
        <v>146</v>
      </c>
      <c r="F722" s="13">
        <v>3</v>
      </c>
      <c r="G722" s="13">
        <v>0</v>
      </c>
      <c r="H722" s="13">
        <v>1</v>
      </c>
      <c r="I722" s="40">
        <f t="shared" si="462"/>
        <v>1</v>
      </c>
      <c r="J722" s="19">
        <f t="shared" si="463"/>
        <v>2.8213166144156405</v>
      </c>
      <c r="K722" s="1">
        <v>0</v>
      </c>
      <c r="L722" s="1">
        <v>0</v>
      </c>
      <c r="M722" s="1">
        <v>1</v>
      </c>
      <c r="N722" s="1">
        <v>2</v>
      </c>
      <c r="O722" s="1">
        <v>1</v>
      </c>
      <c r="P722" s="1">
        <v>2</v>
      </c>
      <c r="Q722" s="1">
        <v>1</v>
      </c>
      <c r="R722" s="15">
        <f t="shared" si="464"/>
        <v>0</v>
      </c>
      <c r="S722" s="15">
        <f t="shared" si="465"/>
        <v>0</v>
      </c>
      <c r="T722" s="16">
        <v>21.266666666700001</v>
      </c>
      <c r="U722" s="16">
        <f t="shared" si="466"/>
        <v>7.0888888889000006</v>
      </c>
      <c r="V722" s="16">
        <v>19.88</v>
      </c>
      <c r="W722" s="16">
        <f t="shared" si="467"/>
        <v>6.626666666666666</v>
      </c>
      <c r="X722" s="16">
        <v>133.11000000000001</v>
      </c>
      <c r="Y722" s="16">
        <f t="shared" si="468"/>
        <v>44.370000000000005</v>
      </c>
      <c r="Z722" s="21">
        <f t="shared" si="469"/>
        <v>0.12994313353813972</v>
      </c>
      <c r="AA722" s="20">
        <f t="shared" si="470"/>
        <v>0</v>
      </c>
      <c r="AB722">
        <v>1</v>
      </c>
      <c r="AC722" s="1">
        <v>0</v>
      </c>
      <c r="AD722" s="1">
        <v>2</v>
      </c>
      <c r="AE722" s="1">
        <v>0</v>
      </c>
      <c r="AF722" s="1">
        <v>0</v>
      </c>
      <c r="AG722" s="15">
        <f t="shared" si="471"/>
        <v>0</v>
      </c>
      <c r="AH722" s="15">
        <f t="shared" si="472"/>
        <v>0.33333333333333331</v>
      </c>
      <c r="AI722" s="15">
        <f t="shared" si="473"/>
        <v>0.33333333333333331</v>
      </c>
      <c r="AJ722" s="1">
        <v>9</v>
      </c>
      <c r="AK722" s="21">
        <f t="shared" si="474"/>
        <v>0.39130434782608697</v>
      </c>
      <c r="AL722" s="1">
        <v>5</v>
      </c>
      <c r="AM722" s="21">
        <f t="shared" si="475"/>
        <v>0.21739130434782608</v>
      </c>
      <c r="AN722" s="1">
        <v>9</v>
      </c>
      <c r="AO722" s="21">
        <f t="shared" si="476"/>
        <v>0.39130434782608697</v>
      </c>
      <c r="AP722" s="21">
        <f t="shared" si="477"/>
        <v>0.6428571428571429</v>
      </c>
      <c r="AQ722" s="1">
        <v>12</v>
      </c>
      <c r="AR722" s="4">
        <v>13.17</v>
      </c>
      <c r="AS722" s="41">
        <v>7</v>
      </c>
      <c r="AT722" s="41">
        <v>5</v>
      </c>
      <c r="AU722" s="41">
        <v>11</v>
      </c>
      <c r="AV722" s="21">
        <f t="shared" si="478"/>
        <v>0.58333333333333337</v>
      </c>
      <c r="AW722" s="26">
        <v>15.15</v>
      </c>
      <c r="AX722" s="42">
        <v>12</v>
      </c>
      <c r="AY722" s="41">
        <v>-4.8540000000000001</v>
      </c>
      <c r="AZ722" s="1">
        <v>12</v>
      </c>
      <c r="BA722" s="43">
        <v>-7.2009999999999996</v>
      </c>
      <c r="BB722" s="16">
        <v>46.79</v>
      </c>
      <c r="BC722" s="26">
        <v>16.309999999999999</v>
      </c>
      <c r="BD722" s="43">
        <v>-0.81900000000000006</v>
      </c>
      <c r="BE722" s="43">
        <v>-13.436</v>
      </c>
      <c r="BF722" s="16">
        <v>44.63</v>
      </c>
      <c r="BG722" s="21">
        <f t="shared" si="479"/>
        <v>0.23076923076923078</v>
      </c>
      <c r="BH722" s="44">
        <f t="shared" si="480"/>
        <v>0.83333333333333337</v>
      </c>
      <c r="BI722" s="42">
        <f t="shared" si="481"/>
        <v>1064.1025641025642</v>
      </c>
      <c r="BJ722" s="21">
        <f t="shared" si="482"/>
        <v>6.4102564102564152E-2</v>
      </c>
      <c r="BK722" s="26">
        <f t="shared" si="483"/>
        <v>9.0543259557344076</v>
      </c>
      <c r="BL722" s="26">
        <f t="shared" si="484"/>
        <v>9.0543259557344076</v>
      </c>
      <c r="BM722" s="16">
        <f t="shared" si="485"/>
        <v>39.235412474849099</v>
      </c>
      <c r="BN722" s="16">
        <f t="shared" si="486"/>
        <v>54.325955734406442</v>
      </c>
      <c r="BO722" s="16">
        <f t="shared" si="487"/>
        <v>54.325955734406442</v>
      </c>
      <c r="BP722" s="16">
        <f t="shared" si="488"/>
        <v>81.488933601609659</v>
      </c>
      <c r="BQ722" s="16">
        <f t="shared" si="489"/>
        <v>-27.162977867203217</v>
      </c>
      <c r="BR722" s="1">
        <v>3</v>
      </c>
      <c r="BS722" s="1">
        <v>3</v>
      </c>
      <c r="BT722" s="42">
        <v>10</v>
      </c>
      <c r="BU722" s="42">
        <v>15</v>
      </c>
      <c r="BV722" s="42">
        <v>2</v>
      </c>
      <c r="BW722" s="42">
        <v>5</v>
      </c>
      <c r="BX722" s="42">
        <v>4</v>
      </c>
      <c r="BY722" s="42">
        <v>3</v>
      </c>
      <c r="BZ722" s="1">
        <v>5</v>
      </c>
      <c r="CA722" s="1">
        <v>10</v>
      </c>
      <c r="CB722" s="21">
        <f t="shared" si="490"/>
        <v>0.33333333333333331</v>
      </c>
      <c r="CC722" s="4">
        <v>-12.68</v>
      </c>
      <c r="CD722" s="45">
        <f t="shared" si="491"/>
        <v>-24.446549295774648</v>
      </c>
      <c r="CE722" s="26">
        <f t="shared" si="492"/>
        <v>1.8030200585981517</v>
      </c>
      <c r="CF722" s="26">
        <f t="shared" si="493"/>
        <v>3.6060401171963035</v>
      </c>
      <c r="CG722" s="26">
        <f t="shared" si="494"/>
        <v>26.143790849673202</v>
      </c>
      <c r="CH722" s="26">
        <f t="shared" si="495"/>
        <v>26.59454586432274</v>
      </c>
      <c r="CI722" s="26">
        <f t="shared" si="496"/>
        <v>49.132296596799634</v>
      </c>
      <c r="CJ722" s="26">
        <f t="shared" si="497"/>
        <v>54.541356772594092</v>
      </c>
      <c r="CK722" s="16">
        <f t="shared" si="498"/>
        <v>-21.753917691408759</v>
      </c>
      <c r="CL722" s="42">
        <v>4</v>
      </c>
      <c r="CM722" s="42">
        <v>8</v>
      </c>
      <c r="CN722" s="42">
        <v>54</v>
      </c>
      <c r="CO722" s="42">
        <v>51</v>
      </c>
      <c r="CP722" s="42">
        <v>20</v>
      </c>
      <c r="CQ722" s="42">
        <v>27</v>
      </c>
      <c r="CR722" s="42">
        <v>35</v>
      </c>
      <c r="CS722" s="42">
        <v>31</v>
      </c>
      <c r="CT722" s="1">
        <v>0</v>
      </c>
      <c r="CU722" s="1">
        <v>1</v>
      </c>
      <c r="CV722" s="42">
        <f t="shared" si="499"/>
        <v>1</v>
      </c>
      <c r="CW722" s="26">
        <f t="shared" si="500"/>
        <v>0</v>
      </c>
      <c r="CX722" s="26">
        <f t="shared" si="501"/>
        <v>2.8213166144156405</v>
      </c>
      <c r="CY722" s="26">
        <f t="shared" si="502"/>
        <v>2.8213166144156405</v>
      </c>
      <c r="CZ722" s="13">
        <v>0</v>
      </c>
      <c r="DA722" s="13">
        <v>1</v>
      </c>
      <c r="DB722" s="27">
        <v>0.7</v>
      </c>
      <c r="DC722" s="27">
        <v>0.74</v>
      </c>
      <c r="DD722" s="27">
        <v>0.66</v>
      </c>
      <c r="DE722" s="27">
        <v>0.83</v>
      </c>
      <c r="DF722" s="13">
        <v>9</v>
      </c>
      <c r="DG722" s="13">
        <v>11</v>
      </c>
      <c r="DH722" s="21">
        <f t="shared" si="503"/>
        <v>0.45</v>
      </c>
      <c r="DI722" s="42">
        <v>8</v>
      </c>
      <c r="DJ722" s="42">
        <v>4</v>
      </c>
      <c r="DK722" s="13">
        <v>1</v>
      </c>
      <c r="DL722" s="13">
        <v>1</v>
      </c>
      <c r="DM722" s="13">
        <v>0</v>
      </c>
      <c r="DN722" s="13">
        <v>1</v>
      </c>
      <c r="DO722" s="13">
        <v>0</v>
      </c>
      <c r="DP722" s="13">
        <v>0.125</v>
      </c>
      <c r="DQ722" s="13">
        <v>3</v>
      </c>
      <c r="DR722" s="46">
        <v>0</v>
      </c>
      <c r="DS722" s="13">
        <v>0</v>
      </c>
      <c r="DT722" s="13">
        <v>1</v>
      </c>
      <c r="DU722" s="13">
        <v>-0.33300000000000002</v>
      </c>
      <c r="DV722" s="13">
        <v>0</v>
      </c>
      <c r="DW722" s="13">
        <v>0</v>
      </c>
      <c r="DX722" s="13">
        <v>0</v>
      </c>
    </row>
    <row r="723" spans="1:128" ht="25.5" x14ac:dyDescent="0.2">
      <c r="A723" s="13" t="s">
        <v>477</v>
      </c>
      <c r="B723" s="13" t="s">
        <v>2496</v>
      </c>
      <c r="C723" s="39" t="s">
        <v>3758</v>
      </c>
      <c r="D723" s="1" t="s">
        <v>322</v>
      </c>
      <c r="E723" s="13" t="s">
        <v>844</v>
      </c>
      <c r="F723" s="13">
        <v>68</v>
      </c>
      <c r="G723" s="13">
        <v>8</v>
      </c>
      <c r="H723" s="13">
        <v>21</v>
      </c>
      <c r="I723" s="40">
        <f t="shared" si="462"/>
        <v>29</v>
      </c>
      <c r="J723" s="19">
        <f t="shared" si="463"/>
        <v>1.8387079730181286</v>
      </c>
      <c r="K723" s="1">
        <v>7</v>
      </c>
      <c r="L723" s="1">
        <v>10</v>
      </c>
      <c r="M723" s="1">
        <v>10</v>
      </c>
      <c r="N723" s="1">
        <v>164</v>
      </c>
      <c r="O723" s="1">
        <v>51</v>
      </c>
      <c r="P723" s="1">
        <v>64</v>
      </c>
      <c r="Q723" s="1">
        <v>146</v>
      </c>
      <c r="R723" s="15">
        <f t="shared" si="464"/>
        <v>4.878048780487805E-2</v>
      </c>
      <c r="S723" s="15">
        <f t="shared" si="465"/>
        <v>2.8673835125448029E-2</v>
      </c>
      <c r="T723" s="16">
        <v>946.31666666670003</v>
      </c>
      <c r="U723" s="16">
        <f t="shared" si="466"/>
        <v>13.916421568627941</v>
      </c>
      <c r="V723" s="16">
        <v>892.77</v>
      </c>
      <c r="W723" s="16">
        <f t="shared" si="467"/>
        <v>13.128970588235294</v>
      </c>
      <c r="X723" s="16">
        <v>2442.6799999999998</v>
      </c>
      <c r="Y723" s="16">
        <f t="shared" si="468"/>
        <v>35.921764705882353</v>
      </c>
      <c r="Z723" s="21">
        <f t="shared" si="469"/>
        <v>0.26766103524262097</v>
      </c>
      <c r="AA723" s="20">
        <f t="shared" si="470"/>
        <v>131.53846153846155</v>
      </c>
      <c r="AB723">
        <v>14</v>
      </c>
      <c r="AC723" s="1">
        <v>70</v>
      </c>
      <c r="AD723" s="1">
        <v>105</v>
      </c>
      <c r="AE723" s="1">
        <v>21</v>
      </c>
      <c r="AF723" s="1">
        <v>34</v>
      </c>
      <c r="AG723" s="15">
        <f t="shared" si="471"/>
        <v>0.20512820512820512</v>
      </c>
      <c r="AH723" s="15">
        <f t="shared" si="472"/>
        <v>0.51282051282051277</v>
      </c>
      <c r="AI723" s="15">
        <f t="shared" si="473"/>
        <v>0.71794871794871784</v>
      </c>
      <c r="AJ723" s="1">
        <v>381</v>
      </c>
      <c r="AK723" s="21">
        <f t="shared" si="474"/>
        <v>0.43642611683848798</v>
      </c>
      <c r="AL723" s="1">
        <v>197</v>
      </c>
      <c r="AM723" s="21">
        <f t="shared" si="475"/>
        <v>0.22565864833906071</v>
      </c>
      <c r="AN723" s="1">
        <v>295</v>
      </c>
      <c r="AO723" s="21">
        <f t="shared" si="476"/>
        <v>0.33791523482245134</v>
      </c>
      <c r="AP723" s="21">
        <f t="shared" si="477"/>
        <v>0.65916955017301038</v>
      </c>
      <c r="AQ723" s="1">
        <v>11</v>
      </c>
      <c r="AR723" s="4">
        <v>14.59</v>
      </c>
      <c r="AS723" s="41">
        <v>404</v>
      </c>
      <c r="AT723" s="41">
        <v>308</v>
      </c>
      <c r="AU723" s="41">
        <v>308</v>
      </c>
      <c r="AV723" s="21">
        <f t="shared" si="478"/>
        <v>0.56741573033707871</v>
      </c>
      <c r="AW723" s="26">
        <v>17.27</v>
      </c>
      <c r="AX723" s="42">
        <v>8</v>
      </c>
      <c r="AY723" s="41">
        <v>-0.20899999999999999</v>
      </c>
      <c r="AZ723" s="1">
        <v>10</v>
      </c>
      <c r="BA723" s="43">
        <v>-0.435</v>
      </c>
      <c r="BB723" s="16">
        <v>49.89</v>
      </c>
      <c r="BC723" s="26">
        <v>18.05</v>
      </c>
      <c r="BD723" s="43">
        <v>0.46</v>
      </c>
      <c r="BE723" s="43">
        <v>8.7110000000000003</v>
      </c>
      <c r="BF723" s="16">
        <v>52.86</v>
      </c>
      <c r="BG723" s="21">
        <f t="shared" si="479"/>
        <v>7.6023391812865493E-2</v>
      </c>
      <c r="BH723" s="44">
        <f t="shared" si="480"/>
        <v>0.90380313199105144</v>
      </c>
      <c r="BI723" s="42">
        <f t="shared" si="481"/>
        <v>979.82652380391698</v>
      </c>
      <c r="BJ723" s="21">
        <f t="shared" si="482"/>
        <v>-2.0173476196083062E-2</v>
      </c>
      <c r="BK723" s="26">
        <f t="shared" si="483"/>
        <v>2.6210558150475487</v>
      </c>
      <c r="BL723" s="26">
        <f t="shared" si="484"/>
        <v>2.8898820524883226</v>
      </c>
      <c r="BM723" s="16">
        <f t="shared" si="485"/>
        <v>34.476964951779294</v>
      </c>
      <c r="BN723" s="16">
        <f t="shared" si="486"/>
        <v>30.041332034006519</v>
      </c>
      <c r="BO723" s="16">
        <f t="shared" si="487"/>
        <v>65.123156020027551</v>
      </c>
      <c r="BP723" s="16">
        <f t="shared" si="488"/>
        <v>52.286703182230589</v>
      </c>
      <c r="BQ723" s="16">
        <f t="shared" si="489"/>
        <v>12.836452837796962</v>
      </c>
      <c r="BR723" s="1">
        <v>39</v>
      </c>
      <c r="BS723" s="1">
        <v>43</v>
      </c>
      <c r="BT723" s="42">
        <v>474</v>
      </c>
      <c r="BU723" s="42">
        <v>404</v>
      </c>
      <c r="BV723" s="42">
        <v>181</v>
      </c>
      <c r="BW723" s="42">
        <v>155</v>
      </c>
      <c r="BX723" s="42">
        <v>176</v>
      </c>
      <c r="BY723" s="42">
        <v>275</v>
      </c>
      <c r="BZ723" s="1">
        <v>456</v>
      </c>
      <c r="CA723" s="1">
        <v>404</v>
      </c>
      <c r="CB723" s="21">
        <f t="shared" si="490"/>
        <v>0.53023255813953485</v>
      </c>
      <c r="CC723" s="4">
        <v>0.79</v>
      </c>
      <c r="CD723" s="45">
        <f t="shared" si="491"/>
        <v>-0.2196163663552877</v>
      </c>
      <c r="CE723" s="26">
        <f t="shared" si="492"/>
        <v>2.1124338840945192</v>
      </c>
      <c r="CF723" s="26">
        <f t="shared" si="493"/>
        <v>1.6211701901190498</v>
      </c>
      <c r="CG723" s="26">
        <f t="shared" si="494"/>
        <v>32.595346095272411</v>
      </c>
      <c r="CH723" s="26">
        <f t="shared" si="495"/>
        <v>30.089901255997514</v>
      </c>
      <c r="CI723" s="26">
        <f t="shared" si="496"/>
        <v>60.253492066091347</v>
      </c>
      <c r="CJ723" s="26">
        <f t="shared" si="497"/>
        <v>53.007352579953171</v>
      </c>
      <c r="CK723" s="16">
        <f t="shared" si="498"/>
        <v>5.5903133516587857</v>
      </c>
      <c r="CL723" s="42">
        <v>86</v>
      </c>
      <c r="CM723" s="42">
        <v>66</v>
      </c>
      <c r="CN723" s="42">
        <v>1241</v>
      </c>
      <c r="CO723" s="42">
        <v>1159</v>
      </c>
      <c r="CP723" s="42">
        <v>440</v>
      </c>
      <c r="CQ723" s="42">
        <v>378</v>
      </c>
      <c r="CR723" s="42">
        <v>555</v>
      </c>
      <c r="CS723" s="42">
        <v>686</v>
      </c>
      <c r="CT723" s="1">
        <v>10</v>
      </c>
      <c r="CU723" s="1">
        <v>9</v>
      </c>
      <c r="CV723" s="42">
        <f t="shared" si="499"/>
        <v>-1</v>
      </c>
      <c r="CW723" s="26">
        <f t="shared" si="500"/>
        <v>0.63403723207521678</v>
      </c>
      <c r="CX723" s="26">
        <f t="shared" si="501"/>
        <v>0.57063350886769504</v>
      </c>
      <c r="CY723" s="26">
        <f t="shared" si="502"/>
        <v>-6.3403723207521676E-2</v>
      </c>
      <c r="CZ723" s="13">
        <v>39</v>
      </c>
      <c r="DA723" s="13">
        <v>38</v>
      </c>
      <c r="DB723" s="27">
        <v>33.270000000000003</v>
      </c>
      <c r="DC723" s="27">
        <v>25.06</v>
      </c>
      <c r="DD723" s="27">
        <v>38.19</v>
      </c>
      <c r="DE723" s="27">
        <v>35.200000000000003</v>
      </c>
      <c r="DF723" s="13">
        <v>49</v>
      </c>
      <c r="DG723" s="13">
        <v>47</v>
      </c>
      <c r="DH723" s="21">
        <f t="shared" si="503"/>
        <v>0.51041666666666663</v>
      </c>
      <c r="DI723" s="42">
        <v>79</v>
      </c>
      <c r="DJ723" s="42">
        <v>40</v>
      </c>
      <c r="DK723" s="13">
        <v>15</v>
      </c>
      <c r="DL723" s="13">
        <v>1</v>
      </c>
      <c r="DM723" s="13">
        <v>0.17699999999999999</v>
      </c>
      <c r="DN723" s="13">
        <v>2</v>
      </c>
      <c r="DO723" s="13">
        <v>0</v>
      </c>
      <c r="DP723" s="13">
        <v>2.5000000000000001E-2</v>
      </c>
      <c r="DQ723" s="13">
        <v>3</v>
      </c>
      <c r="DR723" s="46">
        <v>2</v>
      </c>
      <c r="DS723" s="13">
        <v>0</v>
      </c>
      <c r="DT723" s="13">
        <v>0</v>
      </c>
      <c r="DU723" s="13">
        <v>0</v>
      </c>
      <c r="DV723" s="13">
        <v>0</v>
      </c>
      <c r="DW723" s="13">
        <v>0</v>
      </c>
      <c r="DX723" s="13">
        <v>0</v>
      </c>
    </row>
    <row r="724" spans="1:128" ht="25.5" x14ac:dyDescent="0.2">
      <c r="A724" s="13" t="s">
        <v>414</v>
      </c>
      <c r="B724" s="13" t="s">
        <v>2499</v>
      </c>
      <c r="C724" s="39" t="s">
        <v>3759</v>
      </c>
      <c r="D724" s="1" t="s">
        <v>264</v>
      </c>
      <c r="E724" s="13" t="s">
        <v>173</v>
      </c>
      <c r="F724" s="13">
        <v>56</v>
      </c>
      <c r="G724" s="13">
        <v>4</v>
      </c>
      <c r="H724" s="13">
        <v>15</v>
      </c>
      <c r="I724" s="40">
        <f t="shared" si="462"/>
        <v>19</v>
      </c>
      <c r="J724" s="19">
        <f t="shared" si="463"/>
        <v>1.1734229984045161</v>
      </c>
      <c r="K724" s="1">
        <v>4</v>
      </c>
      <c r="L724" s="1">
        <v>6</v>
      </c>
      <c r="M724" s="1">
        <v>7</v>
      </c>
      <c r="N724" s="1">
        <v>87</v>
      </c>
      <c r="O724" s="1">
        <v>36</v>
      </c>
      <c r="P724" s="1">
        <v>51</v>
      </c>
      <c r="Q724" s="1">
        <v>41</v>
      </c>
      <c r="R724" s="15">
        <f t="shared" si="464"/>
        <v>4.5977011494252873E-2</v>
      </c>
      <c r="S724" s="15">
        <f t="shared" si="465"/>
        <v>2.2988505747126436E-2</v>
      </c>
      <c r="T724" s="16">
        <v>971.51666666669996</v>
      </c>
      <c r="U724" s="16">
        <f t="shared" si="466"/>
        <v>17.3485119047625</v>
      </c>
      <c r="V724" s="16">
        <v>920.12</v>
      </c>
      <c r="W724" s="16">
        <f t="shared" si="467"/>
        <v>16.430714285714284</v>
      </c>
      <c r="X724" s="16">
        <v>1733.13</v>
      </c>
      <c r="Y724" s="16">
        <f t="shared" si="468"/>
        <v>30.94875</v>
      </c>
      <c r="Z724" s="21">
        <f t="shared" si="469"/>
        <v>0.34678978611137284</v>
      </c>
      <c r="AA724" s="20">
        <f t="shared" si="470"/>
        <v>63.250000000000007</v>
      </c>
      <c r="AB724">
        <v>69</v>
      </c>
      <c r="AC724" s="1">
        <v>38</v>
      </c>
      <c r="AD724" s="1">
        <v>89</v>
      </c>
      <c r="AE724" s="1">
        <v>28</v>
      </c>
      <c r="AF724" s="1">
        <v>20</v>
      </c>
      <c r="AG724" s="15">
        <f t="shared" si="471"/>
        <v>8.3333333333333329E-2</v>
      </c>
      <c r="AH724" s="15">
        <f t="shared" si="472"/>
        <v>0.27083333333333331</v>
      </c>
      <c r="AI724" s="15">
        <f t="shared" si="473"/>
        <v>0.35416666666666663</v>
      </c>
      <c r="AJ724" s="1">
        <v>336</v>
      </c>
      <c r="AK724" s="21">
        <f t="shared" si="474"/>
        <v>0.37333333333333335</v>
      </c>
      <c r="AL724" s="1">
        <v>275</v>
      </c>
      <c r="AM724" s="21">
        <f t="shared" si="475"/>
        <v>0.30555555555555558</v>
      </c>
      <c r="AN724" s="1">
        <v>289</v>
      </c>
      <c r="AO724" s="21">
        <f t="shared" si="476"/>
        <v>0.32111111111111112</v>
      </c>
      <c r="AP724" s="21">
        <f t="shared" si="477"/>
        <v>0.54991816693944351</v>
      </c>
      <c r="AQ724" s="1">
        <v>8</v>
      </c>
      <c r="AR724" s="4">
        <v>9.7100000000000009</v>
      </c>
      <c r="AS724" s="41">
        <v>382</v>
      </c>
      <c r="AT724" s="41">
        <v>367</v>
      </c>
      <c r="AU724" s="41">
        <v>286</v>
      </c>
      <c r="AV724" s="21">
        <f t="shared" si="478"/>
        <v>0.51001335113484647</v>
      </c>
      <c r="AW724" s="26">
        <v>17.34</v>
      </c>
      <c r="AX724" s="42">
        <v>5</v>
      </c>
      <c r="AY724" s="41">
        <v>-7.3999999999999996E-2</v>
      </c>
      <c r="AZ724" s="1">
        <v>6</v>
      </c>
      <c r="BA724" s="43">
        <v>0.20500000000000002</v>
      </c>
      <c r="BB724" s="16">
        <v>50.13</v>
      </c>
      <c r="BC724" s="26">
        <v>16.57</v>
      </c>
      <c r="BD724" s="43">
        <v>-0.192</v>
      </c>
      <c r="BE724" s="43">
        <v>3.2549999999999999</v>
      </c>
      <c r="BF724" s="16">
        <v>50.48</v>
      </c>
      <c r="BG724" s="21">
        <f t="shared" si="479"/>
        <v>9.4861660079051377E-2</v>
      </c>
      <c r="BH724" s="44">
        <f t="shared" si="480"/>
        <v>0.93281653746770021</v>
      </c>
      <c r="BI724" s="42">
        <f t="shared" si="481"/>
        <v>1027.6781975467516</v>
      </c>
      <c r="BJ724" s="21">
        <f t="shared" si="482"/>
        <v>2.767819754675159E-2</v>
      </c>
      <c r="BK724" s="26">
        <f t="shared" si="483"/>
        <v>3.1300265182802245</v>
      </c>
      <c r="BL724" s="26">
        <f t="shared" si="484"/>
        <v>1.6954310307351217</v>
      </c>
      <c r="BM724" s="16">
        <f t="shared" si="485"/>
        <v>32.995696213537371</v>
      </c>
      <c r="BN724" s="16">
        <f t="shared" si="486"/>
        <v>25.235838803634312</v>
      </c>
      <c r="BO724" s="16">
        <f t="shared" si="487"/>
        <v>59.209668304134254</v>
      </c>
      <c r="BP724" s="16">
        <f t="shared" si="488"/>
        <v>49.55875320610356</v>
      </c>
      <c r="BQ724" s="16">
        <f t="shared" si="489"/>
        <v>9.6509150980306941</v>
      </c>
      <c r="BR724" s="1">
        <v>48</v>
      </c>
      <c r="BS724" s="1">
        <v>26</v>
      </c>
      <c r="BT724" s="42">
        <v>458</v>
      </c>
      <c r="BU724" s="42">
        <v>361</v>
      </c>
      <c r="BV724" s="42">
        <v>187</v>
      </c>
      <c r="BW724" s="42">
        <v>163</v>
      </c>
      <c r="BX724" s="42">
        <v>210</v>
      </c>
      <c r="BY724" s="42">
        <v>215</v>
      </c>
      <c r="BZ724" s="1">
        <v>451</v>
      </c>
      <c r="CA724" s="1">
        <v>356</v>
      </c>
      <c r="CB724" s="21">
        <f t="shared" si="490"/>
        <v>0.55885997521685249</v>
      </c>
      <c r="CC724" s="4">
        <v>6.58</v>
      </c>
      <c r="CD724" s="45">
        <f t="shared" si="491"/>
        <v>5.3128790914840511</v>
      </c>
      <c r="CE724" s="26">
        <f t="shared" si="492"/>
        <v>2.492600093472503</v>
      </c>
      <c r="CF724" s="26">
        <f t="shared" si="493"/>
        <v>2.2502639732737881</v>
      </c>
      <c r="CG724" s="26">
        <f t="shared" si="494"/>
        <v>29.495767772757954</v>
      </c>
      <c r="CH724" s="26">
        <f t="shared" si="495"/>
        <v>28.630281629191117</v>
      </c>
      <c r="CI724" s="26">
        <f t="shared" si="496"/>
        <v>53.833238129857541</v>
      </c>
      <c r="CJ724" s="26">
        <f t="shared" si="497"/>
        <v>54.94106039362309</v>
      </c>
      <c r="CK724" s="16">
        <f t="shared" si="498"/>
        <v>10.758737361796243</v>
      </c>
      <c r="CL724" s="42">
        <v>72</v>
      </c>
      <c r="CM724" s="42">
        <v>65</v>
      </c>
      <c r="CN724" s="42">
        <v>780</v>
      </c>
      <c r="CO724" s="42">
        <v>762</v>
      </c>
      <c r="CP724" s="42">
        <v>350</v>
      </c>
      <c r="CQ724" s="42">
        <v>327</v>
      </c>
      <c r="CR724" s="42">
        <v>433</v>
      </c>
      <c r="CS724" s="42">
        <v>353</v>
      </c>
      <c r="CT724" s="1">
        <v>7</v>
      </c>
      <c r="CU724" s="1">
        <v>6</v>
      </c>
      <c r="CV724" s="42">
        <f t="shared" si="499"/>
        <v>-1</v>
      </c>
      <c r="CW724" s="26">
        <f t="shared" si="500"/>
        <v>0.43231373625429548</v>
      </c>
      <c r="CX724" s="26">
        <f t="shared" si="501"/>
        <v>0.37055463107511039</v>
      </c>
      <c r="CY724" s="26">
        <f t="shared" si="502"/>
        <v>-6.1759105179185064E-2</v>
      </c>
      <c r="CZ724" s="13">
        <v>41</v>
      </c>
      <c r="DA724" s="13">
        <v>33</v>
      </c>
      <c r="DB724" s="27">
        <v>33.61</v>
      </c>
      <c r="DC724" s="27">
        <v>34.68</v>
      </c>
      <c r="DD724" s="27">
        <v>34.22</v>
      </c>
      <c r="DE724" s="27">
        <v>32.85</v>
      </c>
      <c r="DF724" s="1"/>
      <c r="DG724" s="1"/>
      <c r="DH724" s="21" t="str">
        <f t="shared" si="503"/>
        <v xml:space="preserve"> </v>
      </c>
      <c r="DI724" s="42"/>
      <c r="DJ724" s="42"/>
      <c r="DK724" s="1"/>
      <c r="DL724" s="1"/>
      <c r="DM724" s="1"/>
      <c r="DN724" s="1"/>
      <c r="DO724" s="1"/>
      <c r="DP724" s="1"/>
      <c r="DQ724" s="1"/>
      <c r="DR724" s="42"/>
      <c r="DS724" s="1"/>
      <c r="DT724" s="1"/>
      <c r="DU724" s="1"/>
      <c r="DV724" s="1"/>
      <c r="DW724" s="1"/>
      <c r="DX724" s="13"/>
    </row>
    <row r="725" spans="1:128" ht="25.5" x14ac:dyDescent="0.2">
      <c r="A725" s="13" t="s">
        <v>160</v>
      </c>
      <c r="B725" s="13" t="s">
        <v>2501</v>
      </c>
      <c r="C725" s="39" t="s">
        <v>3760</v>
      </c>
      <c r="D725" s="1" t="s">
        <v>322</v>
      </c>
      <c r="E725" s="13" t="s">
        <v>146</v>
      </c>
      <c r="F725" s="13">
        <v>79</v>
      </c>
      <c r="G725" s="13">
        <v>10</v>
      </c>
      <c r="H725" s="13">
        <v>10</v>
      </c>
      <c r="I725" s="40">
        <f t="shared" si="462"/>
        <v>20</v>
      </c>
      <c r="J725" s="19">
        <f t="shared" si="463"/>
        <v>1.2529147669926131</v>
      </c>
      <c r="K725" s="1">
        <v>8</v>
      </c>
      <c r="L725" s="1">
        <v>3</v>
      </c>
      <c r="M725" s="1">
        <v>5</v>
      </c>
      <c r="N725" s="1">
        <v>117</v>
      </c>
      <c r="O725" s="1">
        <v>31</v>
      </c>
      <c r="P725" s="1">
        <v>42</v>
      </c>
      <c r="Q725" s="1">
        <v>142</v>
      </c>
      <c r="R725" s="15">
        <f t="shared" si="464"/>
        <v>8.5470085470085472E-2</v>
      </c>
      <c r="S725" s="15">
        <f t="shared" si="465"/>
        <v>5.2631578947368418E-2</v>
      </c>
      <c r="T725" s="16">
        <v>957.76666666669996</v>
      </c>
      <c r="U725" s="16">
        <f t="shared" si="466"/>
        <v>12.123628691983544</v>
      </c>
      <c r="V725" s="16">
        <v>924.7</v>
      </c>
      <c r="W725" s="16">
        <f t="shared" si="467"/>
        <v>11.705063291139242</v>
      </c>
      <c r="X725" s="16">
        <v>2936.8</v>
      </c>
      <c r="Y725" s="16">
        <f t="shared" si="468"/>
        <v>37.174683544303797</v>
      </c>
      <c r="Z725" s="21">
        <f t="shared" si="469"/>
        <v>0.23946652855108122</v>
      </c>
      <c r="AA725" s="20">
        <f t="shared" si="470"/>
        <v>58.08</v>
      </c>
      <c r="AB725">
        <v>32</v>
      </c>
      <c r="AC725" s="1">
        <v>118</v>
      </c>
      <c r="AD725" s="1">
        <v>156</v>
      </c>
      <c r="AE725" s="1">
        <v>13</v>
      </c>
      <c r="AF725" s="1">
        <v>12</v>
      </c>
      <c r="AG725" s="15">
        <f t="shared" si="471"/>
        <v>0.4</v>
      </c>
      <c r="AH725" s="15">
        <f t="shared" si="472"/>
        <v>0.32</v>
      </c>
      <c r="AI725" s="15">
        <f t="shared" si="473"/>
        <v>0.72</v>
      </c>
      <c r="AJ725" s="1">
        <v>327</v>
      </c>
      <c r="AK725" s="21">
        <f t="shared" si="474"/>
        <v>0.40671641791044777</v>
      </c>
      <c r="AL725" s="1">
        <v>217</v>
      </c>
      <c r="AM725" s="21">
        <f t="shared" si="475"/>
        <v>0.26990049751243783</v>
      </c>
      <c r="AN725" s="1">
        <v>260</v>
      </c>
      <c r="AO725" s="21">
        <f t="shared" si="476"/>
        <v>0.32338308457711445</v>
      </c>
      <c r="AP725" s="21">
        <f t="shared" si="477"/>
        <v>0.60110294117647056</v>
      </c>
      <c r="AQ725" s="1">
        <v>9</v>
      </c>
      <c r="AR725" s="4">
        <v>6.24</v>
      </c>
      <c r="AS725" s="41">
        <v>372</v>
      </c>
      <c r="AT725" s="41">
        <v>326</v>
      </c>
      <c r="AU725" s="41">
        <v>287</v>
      </c>
      <c r="AV725" s="21">
        <f t="shared" si="478"/>
        <v>0.53295128939828085</v>
      </c>
      <c r="AW725" s="26">
        <v>16.93</v>
      </c>
      <c r="AX725" s="42">
        <v>13</v>
      </c>
      <c r="AY725" s="41">
        <v>-0.30199999999999999</v>
      </c>
      <c r="AZ725" s="1">
        <v>12</v>
      </c>
      <c r="BA725" s="43">
        <v>-0.56700000000000006</v>
      </c>
      <c r="BB725" s="16">
        <v>49.76</v>
      </c>
      <c r="BC725" s="26">
        <v>17.399999999999999</v>
      </c>
      <c r="BD725" s="43">
        <v>0.17699999999999999</v>
      </c>
      <c r="BE725" s="43">
        <v>8.5630000000000006</v>
      </c>
      <c r="BF725" s="16">
        <v>53.03</v>
      </c>
      <c r="BG725" s="21">
        <f t="shared" si="479"/>
        <v>5.1652892561983473E-2</v>
      </c>
      <c r="BH725" s="44">
        <f t="shared" si="480"/>
        <v>0.91722595078299773</v>
      </c>
      <c r="BI725" s="42">
        <f t="shared" si="481"/>
        <v>968.87884334498119</v>
      </c>
      <c r="BJ725" s="21">
        <f t="shared" si="482"/>
        <v>-3.1121156655018793E-2</v>
      </c>
      <c r="BK725" s="26">
        <f t="shared" si="483"/>
        <v>1.6221477235860278</v>
      </c>
      <c r="BL725" s="26">
        <f t="shared" si="484"/>
        <v>2.4007786309073214</v>
      </c>
      <c r="BM725" s="16">
        <f t="shared" si="485"/>
        <v>31.404779928625501</v>
      </c>
      <c r="BN725" s="16">
        <f t="shared" si="486"/>
        <v>29.004001297718176</v>
      </c>
      <c r="BO725" s="16">
        <f t="shared" si="487"/>
        <v>59.11106304747485</v>
      </c>
      <c r="BP725" s="16">
        <f t="shared" si="488"/>
        <v>50.611008975884069</v>
      </c>
      <c r="BQ725" s="16">
        <f t="shared" si="489"/>
        <v>8.5000540715907817</v>
      </c>
      <c r="BR725" s="1">
        <v>25</v>
      </c>
      <c r="BS725" s="1">
        <v>37</v>
      </c>
      <c r="BT725" s="42">
        <v>459</v>
      </c>
      <c r="BU725" s="42">
        <v>410</v>
      </c>
      <c r="BV725" s="42">
        <v>163</v>
      </c>
      <c r="BW725" s="42">
        <v>154</v>
      </c>
      <c r="BX725" s="42">
        <v>179</v>
      </c>
      <c r="BY725" s="42">
        <v>264</v>
      </c>
      <c r="BZ725" s="1">
        <v>460</v>
      </c>
      <c r="CA725" s="1">
        <v>395</v>
      </c>
      <c r="CB725" s="21">
        <f t="shared" si="490"/>
        <v>0.53801169590643272</v>
      </c>
      <c r="CC725" s="4">
        <v>1.6800000000000002</v>
      </c>
      <c r="CD725" s="45">
        <f t="shared" si="491"/>
        <v>-3.1464165166445124</v>
      </c>
      <c r="CE725" s="26">
        <f t="shared" si="492"/>
        <v>2.5946608553527648</v>
      </c>
      <c r="CF725" s="26">
        <f t="shared" si="493"/>
        <v>1.8795968400980663</v>
      </c>
      <c r="CG725" s="26">
        <f t="shared" si="494"/>
        <v>34.118768727867071</v>
      </c>
      <c r="CH725" s="26">
        <f t="shared" si="495"/>
        <v>30.666031054208666</v>
      </c>
      <c r="CI725" s="26">
        <f t="shared" si="496"/>
        <v>62.087986924543735</v>
      </c>
      <c r="CJ725" s="26">
        <f t="shared" si="497"/>
        <v>53.159901934077908</v>
      </c>
      <c r="CK725" s="16">
        <f t="shared" si="498"/>
        <v>-0.42803091887504507</v>
      </c>
      <c r="CL725" s="42">
        <v>127</v>
      </c>
      <c r="CM725" s="42">
        <v>92</v>
      </c>
      <c r="CN725" s="42">
        <v>1543</v>
      </c>
      <c r="CO725" s="42">
        <v>1409</v>
      </c>
      <c r="CP725" s="42">
        <v>546</v>
      </c>
      <c r="CQ725" s="42">
        <v>456</v>
      </c>
      <c r="CR725" s="42">
        <v>645</v>
      </c>
      <c r="CS725" s="42">
        <v>823</v>
      </c>
      <c r="CT725" s="1">
        <v>11</v>
      </c>
      <c r="CU725" s="1">
        <v>15</v>
      </c>
      <c r="CV725" s="42">
        <f t="shared" si="499"/>
        <v>4</v>
      </c>
      <c r="CW725" s="26">
        <f t="shared" si="500"/>
        <v>0.68910312184593714</v>
      </c>
      <c r="CX725" s="26">
        <f t="shared" si="501"/>
        <v>0.9396860752444598</v>
      </c>
      <c r="CY725" s="26">
        <f t="shared" si="502"/>
        <v>0.2505829533985226</v>
      </c>
      <c r="CZ725" s="13">
        <v>39</v>
      </c>
      <c r="DA725" s="13">
        <v>36</v>
      </c>
      <c r="DB725" s="27">
        <v>36.130000000000003</v>
      </c>
      <c r="DC725" s="27">
        <v>26.57</v>
      </c>
      <c r="DD725" s="27">
        <v>38.11</v>
      </c>
      <c r="DE725" s="27">
        <v>36.44</v>
      </c>
      <c r="DF725" s="13">
        <v>344</v>
      </c>
      <c r="DG725" s="13">
        <v>340</v>
      </c>
      <c r="DH725" s="21">
        <f t="shared" si="503"/>
        <v>0.50292397660818711</v>
      </c>
      <c r="DI725" s="42">
        <v>276</v>
      </c>
      <c r="DJ725" s="42">
        <v>138</v>
      </c>
      <c r="DK725" s="13">
        <v>27</v>
      </c>
      <c r="DL725" s="13">
        <v>3</v>
      </c>
      <c r="DM725" s="13">
        <v>8.7000000000000008E-2</v>
      </c>
      <c r="DN725" s="13">
        <v>1</v>
      </c>
      <c r="DO725" s="13">
        <v>0</v>
      </c>
      <c r="DP725" s="13">
        <v>4.0000000000000001E-3</v>
      </c>
      <c r="DQ725" s="13">
        <v>170</v>
      </c>
      <c r="DR725" s="46">
        <v>77</v>
      </c>
      <c r="DS725" s="13">
        <v>3</v>
      </c>
      <c r="DT725" s="13">
        <v>28</v>
      </c>
      <c r="DU725" s="13">
        <v>-0.14699999999999999</v>
      </c>
      <c r="DV725" s="13">
        <v>0</v>
      </c>
      <c r="DW725" s="13">
        <v>4</v>
      </c>
      <c r="DX725" s="13">
        <v>-2.4E-2</v>
      </c>
    </row>
    <row r="726" spans="1:128" ht="25.5" x14ac:dyDescent="0.2">
      <c r="A726" s="13" t="s">
        <v>2057</v>
      </c>
      <c r="B726" s="13" t="s">
        <v>2503</v>
      </c>
      <c r="C726" s="39" t="s">
        <v>3761</v>
      </c>
      <c r="D726" s="1" t="s">
        <v>128</v>
      </c>
      <c r="E726" s="13" t="s">
        <v>146</v>
      </c>
      <c r="F726" s="13">
        <v>79</v>
      </c>
      <c r="G726" s="13">
        <v>8</v>
      </c>
      <c r="H726" s="13">
        <v>17</v>
      </c>
      <c r="I726" s="40">
        <f t="shared" si="462"/>
        <v>25</v>
      </c>
      <c r="J726" s="19">
        <f t="shared" si="463"/>
        <v>1.4995751203826082</v>
      </c>
      <c r="K726" s="1">
        <v>7</v>
      </c>
      <c r="L726" s="1">
        <v>8</v>
      </c>
      <c r="M726" s="1">
        <v>7</v>
      </c>
      <c r="N726" s="1">
        <v>94</v>
      </c>
      <c r="O726" s="1">
        <v>36</v>
      </c>
      <c r="P726" s="1">
        <v>43</v>
      </c>
      <c r="Q726" s="1">
        <v>110</v>
      </c>
      <c r="R726" s="15">
        <f t="shared" si="464"/>
        <v>8.5106382978723402E-2</v>
      </c>
      <c r="S726" s="15">
        <f t="shared" si="465"/>
        <v>4.6242774566473986E-2</v>
      </c>
      <c r="T726" s="16">
        <v>1000.2833333333</v>
      </c>
      <c r="U726" s="16">
        <f t="shared" si="466"/>
        <v>12.661814345991139</v>
      </c>
      <c r="V726" s="16">
        <v>923.62</v>
      </c>
      <c r="W726" s="16">
        <f t="shared" si="467"/>
        <v>11.691392405063292</v>
      </c>
      <c r="X726" s="16">
        <v>2761.59</v>
      </c>
      <c r="Y726" s="16">
        <f t="shared" si="468"/>
        <v>34.956835443037974</v>
      </c>
      <c r="Z726" s="21">
        <f t="shared" si="469"/>
        <v>0.25062886511216459</v>
      </c>
      <c r="AA726" s="20">
        <f t="shared" si="470"/>
        <v>116.25</v>
      </c>
      <c r="AB726">
        <v>13</v>
      </c>
      <c r="AC726" s="1">
        <v>18</v>
      </c>
      <c r="AD726" s="1">
        <v>89</v>
      </c>
      <c r="AE726" s="1">
        <v>21</v>
      </c>
      <c r="AF726" s="1">
        <v>20</v>
      </c>
      <c r="AG726" s="15">
        <f t="shared" si="471"/>
        <v>0.25</v>
      </c>
      <c r="AH726" s="15">
        <f t="shared" si="472"/>
        <v>0.46875</v>
      </c>
      <c r="AI726" s="15">
        <f t="shared" si="473"/>
        <v>0.71875</v>
      </c>
      <c r="AJ726" s="1">
        <v>353</v>
      </c>
      <c r="AK726" s="21">
        <f t="shared" si="474"/>
        <v>0.39309576837416482</v>
      </c>
      <c r="AL726" s="1">
        <v>252</v>
      </c>
      <c r="AM726" s="21">
        <f t="shared" si="475"/>
        <v>0.28062360801781738</v>
      </c>
      <c r="AN726" s="1">
        <v>293</v>
      </c>
      <c r="AO726" s="21">
        <f t="shared" si="476"/>
        <v>0.32628062360801779</v>
      </c>
      <c r="AP726" s="21">
        <f t="shared" si="477"/>
        <v>0.58347107438016532</v>
      </c>
      <c r="AQ726" s="1">
        <v>8</v>
      </c>
      <c r="AR726" s="4">
        <v>4.32</v>
      </c>
      <c r="AS726" s="41">
        <v>396</v>
      </c>
      <c r="AT726" s="41">
        <v>334</v>
      </c>
      <c r="AU726" s="41">
        <v>278</v>
      </c>
      <c r="AV726" s="21">
        <f t="shared" si="478"/>
        <v>0.54246575342465753</v>
      </c>
      <c r="AW726" s="26">
        <v>17.28</v>
      </c>
      <c r="AX726" s="42">
        <v>9</v>
      </c>
      <c r="AY726" s="41">
        <v>0.36399999999999999</v>
      </c>
      <c r="AZ726" s="1">
        <v>9</v>
      </c>
      <c r="BA726" s="43">
        <v>-0.74099999999999999</v>
      </c>
      <c r="BB726" s="16">
        <v>49.73</v>
      </c>
      <c r="BC726" s="26">
        <v>17.5</v>
      </c>
      <c r="BD726" s="43">
        <v>1.923</v>
      </c>
      <c r="BE726" s="43">
        <v>7.944</v>
      </c>
      <c r="BF726" s="16">
        <v>53.38</v>
      </c>
      <c r="BG726" s="21">
        <f t="shared" si="479"/>
        <v>6.8817204301075269E-2</v>
      </c>
      <c r="BH726" s="44">
        <f t="shared" si="480"/>
        <v>0.9242424242424242</v>
      </c>
      <c r="BI726" s="42">
        <f t="shared" si="481"/>
        <v>993.05962854349946</v>
      </c>
      <c r="BJ726" s="21">
        <f t="shared" si="482"/>
        <v>-6.9403714565005326E-3</v>
      </c>
      <c r="BK726" s="26">
        <f t="shared" si="483"/>
        <v>2.0787769862064485</v>
      </c>
      <c r="BL726" s="26">
        <f t="shared" si="484"/>
        <v>1.9488534245685454</v>
      </c>
      <c r="BM726" s="16">
        <f t="shared" si="485"/>
        <v>30.207228080812452</v>
      </c>
      <c r="BN726" s="16">
        <f t="shared" si="486"/>
        <v>25.724865204304802</v>
      </c>
      <c r="BO726" s="16">
        <f t="shared" si="487"/>
        <v>55.282475476927743</v>
      </c>
      <c r="BP726" s="16">
        <f t="shared" si="488"/>
        <v>44.693705203438647</v>
      </c>
      <c r="BQ726" s="16">
        <f t="shared" si="489"/>
        <v>10.588770273489096</v>
      </c>
      <c r="BR726" s="1">
        <v>32</v>
      </c>
      <c r="BS726" s="1">
        <v>30</v>
      </c>
      <c r="BT726" s="42">
        <v>433</v>
      </c>
      <c r="BU726" s="42">
        <v>366</v>
      </c>
      <c r="BV726" s="42">
        <v>170</v>
      </c>
      <c r="BW726" s="42">
        <v>139</v>
      </c>
      <c r="BX726" s="42">
        <v>153</v>
      </c>
      <c r="BY726" s="42">
        <v>216</v>
      </c>
      <c r="BZ726" s="1">
        <v>419</v>
      </c>
      <c r="CA726" s="1">
        <v>326</v>
      </c>
      <c r="CB726" s="21">
        <f t="shared" si="490"/>
        <v>0.56241610738255032</v>
      </c>
      <c r="CC726" s="4">
        <v>3.37</v>
      </c>
      <c r="CD726" s="45">
        <f t="shared" si="491"/>
        <v>-0.1895355116348707</v>
      </c>
      <c r="CE726" s="26">
        <f t="shared" si="492"/>
        <v>2.3247476996947407</v>
      </c>
      <c r="CF726" s="26">
        <f t="shared" si="493"/>
        <v>2.2378412436313861</v>
      </c>
      <c r="CG726" s="26">
        <f t="shared" si="494"/>
        <v>28.918123255081312</v>
      </c>
      <c r="CH726" s="26">
        <f t="shared" si="495"/>
        <v>27.831792554289375</v>
      </c>
      <c r="CI726" s="26">
        <f t="shared" si="496"/>
        <v>53.882002759279978</v>
      </c>
      <c r="CJ726" s="26">
        <f t="shared" si="497"/>
        <v>47.646464536734271</v>
      </c>
      <c r="CK726" s="16">
        <f t="shared" si="498"/>
        <v>4.3532320509433902</v>
      </c>
      <c r="CL726" s="42">
        <v>107</v>
      </c>
      <c r="CM726" s="42">
        <v>103</v>
      </c>
      <c r="CN726" s="42">
        <v>1224</v>
      </c>
      <c r="CO726" s="42">
        <v>1178</v>
      </c>
      <c r="CP726" s="42">
        <v>495</v>
      </c>
      <c r="CQ726" s="42">
        <v>435</v>
      </c>
      <c r="CR726" s="42">
        <v>477</v>
      </c>
      <c r="CS726" s="42">
        <v>654</v>
      </c>
      <c r="CT726" s="1">
        <v>5</v>
      </c>
      <c r="CU726" s="1">
        <v>9</v>
      </c>
      <c r="CV726" s="42">
        <f t="shared" si="499"/>
        <v>4</v>
      </c>
      <c r="CW726" s="26">
        <f t="shared" si="500"/>
        <v>0.29991502407652165</v>
      </c>
      <c r="CX726" s="26">
        <f t="shared" si="501"/>
        <v>0.53984704333773892</v>
      </c>
      <c r="CY726" s="26">
        <f t="shared" si="502"/>
        <v>0.23993201926121729</v>
      </c>
      <c r="CZ726" s="13">
        <v>37</v>
      </c>
      <c r="DA726" s="13">
        <v>31</v>
      </c>
      <c r="DB726" s="27">
        <v>33.6</v>
      </c>
      <c r="DC726" s="27">
        <v>30.94</v>
      </c>
      <c r="DD726" s="27">
        <v>34.69</v>
      </c>
      <c r="DE726" s="27">
        <v>30.94</v>
      </c>
      <c r="DF726" s="13">
        <v>416</v>
      </c>
      <c r="DG726" s="13">
        <v>422</v>
      </c>
      <c r="DH726" s="21">
        <f t="shared" si="503"/>
        <v>0.49642004773269688</v>
      </c>
      <c r="DI726" s="42">
        <v>335</v>
      </c>
      <c r="DJ726" s="42">
        <v>168</v>
      </c>
      <c r="DK726" s="13">
        <v>60</v>
      </c>
      <c r="DL726" s="13">
        <v>2</v>
      </c>
      <c r="DM726" s="13">
        <v>0.17300000000000001</v>
      </c>
      <c r="DN726" s="13">
        <v>0</v>
      </c>
      <c r="DO726" s="13">
        <v>0</v>
      </c>
      <c r="DP726" s="13">
        <v>0</v>
      </c>
      <c r="DQ726" s="13">
        <v>215</v>
      </c>
      <c r="DR726" s="46">
        <v>105</v>
      </c>
      <c r="DS726" s="13">
        <v>2</v>
      </c>
      <c r="DT726" s="13">
        <v>35</v>
      </c>
      <c r="DU726" s="13">
        <v>-0.153</v>
      </c>
      <c r="DV726" s="13">
        <v>0</v>
      </c>
      <c r="DW726" s="13">
        <v>2</v>
      </c>
      <c r="DX726" s="13">
        <v>-9.0000000000000011E-3</v>
      </c>
    </row>
    <row r="727" spans="1:128" ht="25.5" x14ac:dyDescent="0.2">
      <c r="A727" s="13" t="s">
        <v>2060</v>
      </c>
      <c r="B727" s="13" t="s">
        <v>2505</v>
      </c>
      <c r="C727" s="39" t="s">
        <v>3762</v>
      </c>
      <c r="D727" s="1" t="s">
        <v>179</v>
      </c>
      <c r="E727" s="13" t="s">
        <v>146</v>
      </c>
      <c r="F727" s="13">
        <v>71</v>
      </c>
      <c r="G727" s="13">
        <v>7</v>
      </c>
      <c r="H727" s="13">
        <v>10</v>
      </c>
      <c r="I727" s="40">
        <f t="shared" si="462"/>
        <v>17</v>
      </c>
      <c r="J727" s="19">
        <f t="shared" si="463"/>
        <v>1.1458957459557049</v>
      </c>
      <c r="K727" s="1">
        <v>7</v>
      </c>
      <c r="L727" s="1">
        <v>5</v>
      </c>
      <c r="M727" s="1">
        <v>3</v>
      </c>
      <c r="N727" s="1">
        <v>73</v>
      </c>
      <c r="O727" s="1">
        <v>36</v>
      </c>
      <c r="P727" s="1">
        <v>29</v>
      </c>
      <c r="Q727" s="1">
        <v>80</v>
      </c>
      <c r="R727" s="15">
        <f t="shared" si="464"/>
        <v>9.5890410958904104E-2</v>
      </c>
      <c r="S727" s="15">
        <f t="shared" si="465"/>
        <v>5.0724637681159424E-2</v>
      </c>
      <c r="T727" s="16">
        <v>890.13333333330002</v>
      </c>
      <c r="U727" s="16">
        <f t="shared" si="466"/>
        <v>12.537089201877466</v>
      </c>
      <c r="V727" s="16">
        <v>869.83</v>
      </c>
      <c r="W727" s="16">
        <f t="shared" si="467"/>
        <v>12.25112676056338</v>
      </c>
      <c r="X727" s="16">
        <v>2611.14</v>
      </c>
      <c r="Y727" s="16">
        <f t="shared" si="468"/>
        <v>36.77661971830986</v>
      </c>
      <c r="Z727" s="21">
        <f t="shared" si="469"/>
        <v>0.24988149854781858</v>
      </c>
      <c r="AA727" s="20">
        <f t="shared" si="470"/>
        <v>87.954545454545453</v>
      </c>
      <c r="AB727">
        <v>41</v>
      </c>
      <c r="AC727" s="1">
        <v>117</v>
      </c>
      <c r="AD727" s="1">
        <v>105</v>
      </c>
      <c r="AE727" s="1">
        <v>32</v>
      </c>
      <c r="AF727" s="1">
        <v>40</v>
      </c>
      <c r="AG727" s="15">
        <f t="shared" si="471"/>
        <v>0.31818181818181818</v>
      </c>
      <c r="AH727" s="15">
        <f t="shared" si="472"/>
        <v>0.36363636363636365</v>
      </c>
      <c r="AI727" s="15">
        <f t="shared" si="473"/>
        <v>0.68181818181818188</v>
      </c>
      <c r="AJ727" s="1">
        <v>183</v>
      </c>
      <c r="AK727" s="21">
        <f t="shared" si="474"/>
        <v>0.24563758389261744</v>
      </c>
      <c r="AL727" s="1">
        <v>289</v>
      </c>
      <c r="AM727" s="21">
        <f t="shared" si="475"/>
        <v>0.38791946308724834</v>
      </c>
      <c r="AN727" s="1">
        <v>273</v>
      </c>
      <c r="AO727" s="21">
        <f t="shared" si="476"/>
        <v>0.36644295302013424</v>
      </c>
      <c r="AP727" s="21">
        <f t="shared" si="477"/>
        <v>0.38771186440677968</v>
      </c>
      <c r="AQ727" s="1">
        <v>3</v>
      </c>
      <c r="AR727" s="4">
        <v>-11.17</v>
      </c>
      <c r="AS727" s="41">
        <v>329</v>
      </c>
      <c r="AT727" s="41">
        <v>314</v>
      </c>
      <c r="AU727" s="41">
        <v>255</v>
      </c>
      <c r="AV727" s="21">
        <f t="shared" si="478"/>
        <v>0.51166407465007779</v>
      </c>
      <c r="AW727" s="26">
        <v>17</v>
      </c>
      <c r="AX727" s="42">
        <v>10</v>
      </c>
      <c r="AY727" s="41">
        <v>-5.6000000000000001E-2</v>
      </c>
      <c r="AZ727" s="1">
        <v>8</v>
      </c>
      <c r="BA727" s="43">
        <v>0.13100000000000001</v>
      </c>
      <c r="BB727" s="16">
        <v>50.11</v>
      </c>
      <c r="BC727" s="26">
        <v>17.2</v>
      </c>
      <c r="BD727" s="43">
        <v>-1.6930000000000001</v>
      </c>
      <c r="BE727" s="43">
        <v>0.76900000000000002</v>
      </c>
      <c r="BF727" s="16">
        <v>50.96</v>
      </c>
      <c r="BG727" s="21">
        <f t="shared" si="479"/>
        <v>5.6847545219638244E-2</v>
      </c>
      <c r="BH727" s="44">
        <f t="shared" si="480"/>
        <v>0.93269230769230771</v>
      </c>
      <c r="BI727" s="42">
        <f t="shared" si="481"/>
        <v>989.53985291194601</v>
      </c>
      <c r="BJ727" s="21">
        <f t="shared" si="482"/>
        <v>-1.0460147088054046E-2</v>
      </c>
      <c r="BK727" s="26">
        <f t="shared" si="483"/>
        <v>1.5175379097064943</v>
      </c>
      <c r="BL727" s="26">
        <f t="shared" si="484"/>
        <v>1.9314118850809929</v>
      </c>
      <c r="BM727" s="16">
        <f t="shared" si="485"/>
        <v>26.69487141165515</v>
      </c>
      <c r="BN727" s="16">
        <f t="shared" si="486"/>
        <v>28.695262292631892</v>
      </c>
      <c r="BO727" s="16">
        <f t="shared" si="487"/>
        <v>51.665267925916559</v>
      </c>
      <c r="BP727" s="16">
        <f t="shared" si="488"/>
        <v>57.321545589368036</v>
      </c>
      <c r="BQ727" s="16">
        <f t="shared" si="489"/>
        <v>-5.6562776634514762</v>
      </c>
      <c r="BR727" s="1">
        <v>22</v>
      </c>
      <c r="BS727" s="1">
        <v>28</v>
      </c>
      <c r="BT727" s="42">
        <v>365</v>
      </c>
      <c r="BU727" s="42">
        <v>388</v>
      </c>
      <c r="BV727" s="42">
        <v>159</v>
      </c>
      <c r="BW727" s="42">
        <v>195</v>
      </c>
      <c r="BX727" s="42">
        <v>220</v>
      </c>
      <c r="BY727" s="42">
        <v>203</v>
      </c>
      <c r="BZ727" s="1">
        <v>337</v>
      </c>
      <c r="CA727" s="1">
        <v>361</v>
      </c>
      <c r="CB727" s="21">
        <f t="shared" si="490"/>
        <v>0.48280802292263608</v>
      </c>
      <c r="CC727" s="4">
        <v>-3.02</v>
      </c>
      <c r="CD727" s="45">
        <f t="shared" si="491"/>
        <v>-3.6893624092141888</v>
      </c>
      <c r="CE727" s="26">
        <f t="shared" si="492"/>
        <v>2.5735885475309637</v>
      </c>
      <c r="CF727" s="26">
        <f t="shared" si="493"/>
        <v>2.6884808934028817</v>
      </c>
      <c r="CG727" s="26">
        <f t="shared" si="494"/>
        <v>31.158804200464168</v>
      </c>
      <c r="CH727" s="26">
        <f t="shared" si="495"/>
        <v>29.940945334221837</v>
      </c>
      <c r="CI727" s="26">
        <f t="shared" si="496"/>
        <v>60.755072497070245</v>
      </c>
      <c r="CJ727" s="26">
        <f t="shared" si="497"/>
        <v>58.112548542016128</v>
      </c>
      <c r="CK727" s="16">
        <f t="shared" si="498"/>
        <v>-8.2988016185055926</v>
      </c>
      <c r="CL727" s="42">
        <v>112</v>
      </c>
      <c r="CM727" s="42">
        <v>117</v>
      </c>
      <c r="CN727" s="42">
        <v>1244</v>
      </c>
      <c r="CO727" s="42">
        <v>1186</v>
      </c>
      <c r="CP727" s="42">
        <v>575</v>
      </c>
      <c r="CQ727" s="42">
        <v>540</v>
      </c>
      <c r="CR727" s="42">
        <v>686</v>
      </c>
      <c r="CS727" s="42">
        <v>713</v>
      </c>
      <c r="CT727" s="1">
        <v>5</v>
      </c>
      <c r="CU727" s="1">
        <v>10</v>
      </c>
      <c r="CV727" s="42">
        <f t="shared" si="499"/>
        <v>5</v>
      </c>
      <c r="CW727" s="26">
        <f t="shared" si="500"/>
        <v>0.33702816057520735</v>
      </c>
      <c r="CX727" s="26">
        <f t="shared" si="501"/>
        <v>0.67405632115041469</v>
      </c>
      <c r="CY727" s="26">
        <f t="shared" si="502"/>
        <v>0.33702816057520735</v>
      </c>
      <c r="CZ727" s="13">
        <v>31</v>
      </c>
      <c r="DA727" s="13">
        <v>33</v>
      </c>
      <c r="DB727" s="27">
        <v>32.590000000000003</v>
      </c>
      <c r="DC727" s="27">
        <v>34.090000000000003</v>
      </c>
      <c r="DD727" s="27">
        <v>34.43</v>
      </c>
      <c r="DE727" s="27">
        <v>32.32</v>
      </c>
      <c r="DF727" s="13">
        <v>262</v>
      </c>
      <c r="DG727" s="13">
        <v>258</v>
      </c>
      <c r="DH727" s="21">
        <f t="shared" si="503"/>
        <v>0.50384615384615383</v>
      </c>
      <c r="DI727" s="42">
        <v>122</v>
      </c>
      <c r="DJ727" s="42">
        <v>57</v>
      </c>
      <c r="DK727" s="13">
        <v>19</v>
      </c>
      <c r="DL727" s="13">
        <v>2</v>
      </c>
      <c r="DM727" s="13">
        <v>0.13900000000000001</v>
      </c>
      <c r="DN727" s="13">
        <v>0</v>
      </c>
      <c r="DO727" s="13">
        <v>0</v>
      </c>
      <c r="DP727" s="13">
        <v>0</v>
      </c>
      <c r="DQ727" s="13">
        <v>195</v>
      </c>
      <c r="DR727" s="46">
        <v>100</v>
      </c>
      <c r="DS727" s="13">
        <v>3</v>
      </c>
      <c r="DT727" s="13">
        <v>33</v>
      </c>
      <c r="DU727" s="13">
        <v>-0.154</v>
      </c>
      <c r="DV727" s="13">
        <v>0</v>
      </c>
      <c r="DW727" s="13">
        <v>1</v>
      </c>
      <c r="DX727" s="13">
        <v>-5.0000000000000001E-3</v>
      </c>
    </row>
    <row r="728" spans="1:128" ht="25.5" x14ac:dyDescent="0.2">
      <c r="A728" s="13" t="s">
        <v>1183</v>
      </c>
      <c r="B728" s="13" t="s">
        <v>2508</v>
      </c>
      <c r="C728" s="39" t="s">
        <v>3763</v>
      </c>
      <c r="D728" s="1" t="s">
        <v>446</v>
      </c>
      <c r="E728" s="13" t="s">
        <v>146</v>
      </c>
      <c r="F728" s="13">
        <v>12</v>
      </c>
      <c r="G728" s="13">
        <v>0</v>
      </c>
      <c r="H728" s="13">
        <v>1</v>
      </c>
      <c r="I728" s="40">
        <f t="shared" si="462"/>
        <v>1</v>
      </c>
      <c r="J728" s="19">
        <f t="shared" si="463"/>
        <v>0.45772409408784687</v>
      </c>
      <c r="K728" s="1">
        <v>0</v>
      </c>
      <c r="L728" s="1">
        <v>0</v>
      </c>
      <c r="M728" s="1">
        <v>1</v>
      </c>
      <c r="N728" s="1">
        <v>9</v>
      </c>
      <c r="O728" s="1">
        <v>4</v>
      </c>
      <c r="P728" s="1">
        <v>8</v>
      </c>
      <c r="Q728" s="1">
        <v>12</v>
      </c>
      <c r="R728" s="15">
        <f t="shared" si="464"/>
        <v>0</v>
      </c>
      <c r="S728" s="15">
        <f t="shared" si="465"/>
        <v>0</v>
      </c>
      <c r="T728" s="16">
        <v>131.0833333333</v>
      </c>
      <c r="U728" s="16">
        <f t="shared" si="466"/>
        <v>10.923611111108334</v>
      </c>
      <c r="V728" s="16">
        <v>122.28</v>
      </c>
      <c r="W728" s="16">
        <f t="shared" si="467"/>
        <v>10.19</v>
      </c>
      <c r="X728" s="16">
        <v>460.86</v>
      </c>
      <c r="Y728" s="16">
        <f t="shared" si="468"/>
        <v>38.405000000000001</v>
      </c>
      <c r="Z728" s="21">
        <f t="shared" si="469"/>
        <v>0.20969235518057414</v>
      </c>
      <c r="AA728" s="20">
        <f t="shared" si="470"/>
        <v>0</v>
      </c>
      <c r="AB728">
        <v>4</v>
      </c>
      <c r="AC728" s="1">
        <v>12</v>
      </c>
      <c r="AD728" s="1">
        <v>20</v>
      </c>
      <c r="AE728" s="1">
        <v>4</v>
      </c>
      <c r="AF728" s="1">
        <v>4</v>
      </c>
      <c r="AG728" s="15">
        <f t="shared" si="471"/>
        <v>0</v>
      </c>
      <c r="AH728" s="15">
        <f t="shared" si="472"/>
        <v>1</v>
      </c>
      <c r="AI728" s="15">
        <f t="shared" si="473"/>
        <v>1</v>
      </c>
      <c r="AJ728" s="1">
        <v>51</v>
      </c>
      <c r="AK728" s="21">
        <f t="shared" si="474"/>
        <v>0.39534883720930231</v>
      </c>
      <c r="AL728" s="1">
        <v>33</v>
      </c>
      <c r="AM728" s="21">
        <f t="shared" si="475"/>
        <v>0.2558139534883721</v>
      </c>
      <c r="AN728" s="1">
        <v>45</v>
      </c>
      <c r="AO728" s="21">
        <f t="shared" si="476"/>
        <v>0.34883720930232559</v>
      </c>
      <c r="AP728" s="21">
        <f t="shared" si="477"/>
        <v>0.6071428571428571</v>
      </c>
      <c r="AQ728" s="1">
        <v>14</v>
      </c>
      <c r="AR728" s="4">
        <v>15.48</v>
      </c>
      <c r="AS728" s="41">
        <v>58</v>
      </c>
      <c r="AT728" s="41">
        <v>52</v>
      </c>
      <c r="AU728" s="41">
        <v>40</v>
      </c>
      <c r="AV728" s="21">
        <f t="shared" si="478"/>
        <v>0.52727272727272723</v>
      </c>
      <c r="AW728" s="26">
        <v>16.739999999999998</v>
      </c>
      <c r="AX728" s="42">
        <v>13</v>
      </c>
      <c r="AY728" s="41">
        <v>-1.3380000000000001</v>
      </c>
      <c r="AZ728" s="1">
        <v>15</v>
      </c>
      <c r="BA728" s="43">
        <v>-0.96599999999999997</v>
      </c>
      <c r="BB728" s="16">
        <v>49.41</v>
      </c>
      <c r="BC728" s="26">
        <v>16.989999999999998</v>
      </c>
      <c r="BD728" s="43">
        <v>0.13200000000000001</v>
      </c>
      <c r="BE728" s="43">
        <v>-3.3529999999999998</v>
      </c>
      <c r="BF728" s="16">
        <v>48.16</v>
      </c>
      <c r="BG728" s="21">
        <f t="shared" si="479"/>
        <v>1.8867924528301886E-2</v>
      </c>
      <c r="BH728" s="44">
        <f t="shared" si="480"/>
        <v>0.98113207547169812</v>
      </c>
      <c r="BI728" s="42">
        <f t="shared" si="481"/>
        <v>1000</v>
      </c>
      <c r="BJ728" s="21">
        <f t="shared" si="482"/>
        <v>0</v>
      </c>
      <c r="BK728" s="26">
        <f t="shared" si="483"/>
        <v>0.49067713444553479</v>
      </c>
      <c r="BL728" s="26">
        <f t="shared" si="484"/>
        <v>0.49067713444553479</v>
      </c>
      <c r="BM728" s="16">
        <f t="shared" si="485"/>
        <v>26.005888125613346</v>
      </c>
      <c r="BN728" s="16">
        <f t="shared" si="486"/>
        <v>26.005888125613346</v>
      </c>
      <c r="BO728" s="16">
        <f t="shared" si="487"/>
        <v>51.521099116781159</v>
      </c>
      <c r="BP728" s="16">
        <f t="shared" si="488"/>
        <v>53.4838076545633</v>
      </c>
      <c r="BQ728" s="16">
        <f t="shared" si="489"/>
        <v>-1.9627085377821416</v>
      </c>
      <c r="BR728" s="1">
        <v>1</v>
      </c>
      <c r="BS728" s="1">
        <v>1</v>
      </c>
      <c r="BT728" s="42">
        <v>52</v>
      </c>
      <c r="BU728" s="42">
        <v>52</v>
      </c>
      <c r="BV728" s="42">
        <v>20</v>
      </c>
      <c r="BW728" s="42">
        <v>20</v>
      </c>
      <c r="BX728" s="42">
        <v>36</v>
      </c>
      <c r="BY728" s="42">
        <v>32</v>
      </c>
      <c r="BZ728" s="1">
        <v>43</v>
      </c>
      <c r="CA728" s="1">
        <v>43</v>
      </c>
      <c r="CB728" s="21">
        <f t="shared" si="490"/>
        <v>0.5</v>
      </c>
      <c r="CC728" s="4">
        <v>2.34</v>
      </c>
      <c r="CD728" s="45">
        <f t="shared" si="491"/>
        <v>-2.2371371092107104</v>
      </c>
      <c r="CE728" s="26">
        <f t="shared" si="492"/>
        <v>1.5622965759666712</v>
      </c>
      <c r="CF728" s="26">
        <f t="shared" si="493"/>
        <v>3.1245931519333423</v>
      </c>
      <c r="CG728" s="26">
        <f t="shared" si="494"/>
        <v>30.855357375341754</v>
      </c>
      <c r="CH728" s="26">
        <f t="shared" si="495"/>
        <v>29.29306079937508</v>
      </c>
      <c r="CI728" s="26">
        <f t="shared" si="496"/>
        <v>60.538992318708502</v>
      </c>
      <c r="CJ728" s="26">
        <f t="shared" si="497"/>
        <v>55.331337065486267</v>
      </c>
      <c r="CK728" s="16">
        <f t="shared" si="498"/>
        <v>-7.1703637910043767</v>
      </c>
      <c r="CL728" s="42">
        <v>12</v>
      </c>
      <c r="CM728" s="42">
        <v>24</v>
      </c>
      <c r="CN728" s="42">
        <v>225</v>
      </c>
      <c r="CO728" s="42">
        <v>201</v>
      </c>
      <c r="CP728" s="42">
        <v>86</v>
      </c>
      <c r="CQ728" s="42">
        <v>89</v>
      </c>
      <c r="CR728" s="42">
        <v>111</v>
      </c>
      <c r="CS728" s="42">
        <v>142</v>
      </c>
      <c r="CT728" s="1">
        <v>2</v>
      </c>
      <c r="CU728" s="1">
        <v>1</v>
      </c>
      <c r="CV728" s="42">
        <f t="shared" si="499"/>
        <v>-1</v>
      </c>
      <c r="CW728" s="26">
        <f t="shared" si="500"/>
        <v>0.91544818817569373</v>
      </c>
      <c r="CX728" s="26">
        <f t="shared" si="501"/>
        <v>0.45772409408784687</v>
      </c>
      <c r="CY728" s="26">
        <f t="shared" si="502"/>
        <v>-0.45772409408784687</v>
      </c>
      <c r="CZ728" s="13">
        <v>4</v>
      </c>
      <c r="DA728" s="13">
        <v>4</v>
      </c>
      <c r="DB728" s="27">
        <v>3.4</v>
      </c>
      <c r="DC728" s="27">
        <v>6.1</v>
      </c>
      <c r="DD728" s="27">
        <v>4.34</v>
      </c>
      <c r="DE728" s="27">
        <v>5.22</v>
      </c>
      <c r="DF728" s="13">
        <v>42</v>
      </c>
      <c r="DG728" s="13">
        <v>59</v>
      </c>
      <c r="DH728" s="21">
        <f t="shared" si="503"/>
        <v>0.41584158415841582</v>
      </c>
      <c r="DI728" s="42">
        <v>36</v>
      </c>
      <c r="DJ728" s="42">
        <v>10</v>
      </c>
      <c r="DK728" s="13">
        <v>3</v>
      </c>
      <c r="DL728" s="13">
        <v>1</v>
      </c>
      <c r="DM728" s="13">
        <v>5.6000000000000001E-2</v>
      </c>
      <c r="DN728" s="13">
        <v>0</v>
      </c>
      <c r="DO728" s="13">
        <v>0</v>
      </c>
      <c r="DP728" s="13">
        <v>0</v>
      </c>
      <c r="DQ728" s="13">
        <v>26</v>
      </c>
      <c r="DR728" s="46">
        <v>13</v>
      </c>
      <c r="DS728" s="13">
        <v>1</v>
      </c>
      <c r="DT728" s="13">
        <v>3</v>
      </c>
      <c r="DU728" s="13">
        <v>-7.6999999999999999E-2</v>
      </c>
      <c r="DV728" s="13">
        <v>0</v>
      </c>
      <c r="DW728" s="13">
        <v>0</v>
      </c>
      <c r="DX728" s="13">
        <v>0</v>
      </c>
    </row>
    <row r="729" spans="1:128" ht="25.5" x14ac:dyDescent="0.2">
      <c r="A729" s="13" t="s">
        <v>939</v>
      </c>
      <c r="B729" s="13" t="s">
        <v>2510</v>
      </c>
      <c r="C729" s="39" t="s">
        <v>3764</v>
      </c>
      <c r="D729" s="1" t="s">
        <v>270</v>
      </c>
      <c r="E729" s="13" t="s">
        <v>146</v>
      </c>
      <c r="F729" s="13">
        <v>11</v>
      </c>
      <c r="G729" s="13">
        <v>1</v>
      </c>
      <c r="H729" s="13">
        <v>2</v>
      </c>
      <c r="I729" s="40">
        <f t="shared" si="462"/>
        <v>3</v>
      </c>
      <c r="J729" s="19">
        <f t="shared" si="463"/>
        <v>1.6165244723843737</v>
      </c>
      <c r="K729" s="1">
        <v>1</v>
      </c>
      <c r="L729" s="1">
        <v>2</v>
      </c>
      <c r="M729" s="1">
        <v>0</v>
      </c>
      <c r="N729" s="1">
        <v>13</v>
      </c>
      <c r="O729" s="1">
        <v>1</v>
      </c>
      <c r="P729" s="1">
        <v>7</v>
      </c>
      <c r="Q729" s="1">
        <v>10</v>
      </c>
      <c r="R729" s="15">
        <f t="shared" si="464"/>
        <v>7.6923076923076927E-2</v>
      </c>
      <c r="S729" s="15">
        <f t="shared" si="465"/>
        <v>4.7619047619047616E-2</v>
      </c>
      <c r="T729" s="16">
        <v>111.35</v>
      </c>
      <c r="U729" s="16">
        <f t="shared" si="466"/>
        <v>10.122727272727273</v>
      </c>
      <c r="V729" s="16">
        <v>112.58</v>
      </c>
      <c r="W729" s="16">
        <f t="shared" si="467"/>
        <v>10.234545454545454</v>
      </c>
      <c r="X729" s="16">
        <v>434.73</v>
      </c>
      <c r="Y729" s="16">
        <f t="shared" si="468"/>
        <v>39.520909090909093</v>
      </c>
      <c r="Z729" s="21">
        <f t="shared" si="469"/>
        <v>0.20569695419414954</v>
      </c>
      <c r="AA729" s="20">
        <f t="shared" si="470"/>
        <v>24</v>
      </c>
      <c r="AB729">
        <v>4</v>
      </c>
      <c r="AC729" s="1">
        <v>10</v>
      </c>
      <c r="AD729" s="1">
        <v>18</v>
      </c>
      <c r="AE729" s="1">
        <v>1</v>
      </c>
      <c r="AF729" s="1">
        <v>1</v>
      </c>
      <c r="AG729" s="15">
        <f t="shared" si="471"/>
        <v>0.25</v>
      </c>
      <c r="AH729" s="15">
        <f t="shared" si="472"/>
        <v>0.5</v>
      </c>
      <c r="AI729" s="15">
        <f t="shared" si="473"/>
        <v>0.75</v>
      </c>
      <c r="AJ729" s="1">
        <v>22</v>
      </c>
      <c r="AK729" s="21">
        <f t="shared" si="474"/>
        <v>0.22448979591836735</v>
      </c>
      <c r="AL729" s="1">
        <v>39</v>
      </c>
      <c r="AM729" s="21">
        <f t="shared" si="475"/>
        <v>0.39795918367346939</v>
      </c>
      <c r="AN729" s="1">
        <v>37</v>
      </c>
      <c r="AO729" s="21">
        <f t="shared" si="476"/>
        <v>0.37755102040816324</v>
      </c>
      <c r="AP729" s="21">
        <f t="shared" si="477"/>
        <v>0.36065573770491804</v>
      </c>
      <c r="AQ729" s="1">
        <v>3</v>
      </c>
      <c r="AR729" s="4">
        <v>-9.1999999999999993</v>
      </c>
      <c r="AS729" s="41">
        <v>27</v>
      </c>
      <c r="AT729" s="41">
        <v>58</v>
      </c>
      <c r="AU729" s="41">
        <v>43</v>
      </c>
      <c r="AV729" s="21">
        <f t="shared" si="478"/>
        <v>0.31764705882352939</v>
      </c>
      <c r="AW729" s="26">
        <v>16.88</v>
      </c>
      <c r="AX729" s="42">
        <v>12</v>
      </c>
      <c r="AY729" s="41">
        <v>0.23</v>
      </c>
      <c r="AZ729" s="1">
        <v>7</v>
      </c>
      <c r="BA729" s="43">
        <v>0.26</v>
      </c>
      <c r="BB729" s="16">
        <v>50.63</v>
      </c>
      <c r="BC729" s="26">
        <v>16.84</v>
      </c>
      <c r="BD729" s="43">
        <v>-0.995</v>
      </c>
      <c r="BE729" s="43">
        <v>-11</v>
      </c>
      <c r="BF729" s="16">
        <v>45.3</v>
      </c>
      <c r="BG729" s="21">
        <f t="shared" si="479"/>
        <v>8.3333333333333329E-2</v>
      </c>
      <c r="BH729" s="44">
        <f t="shared" si="480"/>
        <v>0.88</v>
      </c>
      <c r="BI729" s="42">
        <f t="shared" si="481"/>
        <v>963.33333333333337</v>
      </c>
      <c r="BJ729" s="21">
        <f t="shared" si="482"/>
        <v>-3.6666666666666667E-2</v>
      </c>
      <c r="BK729" s="26">
        <f t="shared" si="483"/>
        <v>2.1318173743116007</v>
      </c>
      <c r="BL729" s="26">
        <f t="shared" si="484"/>
        <v>4.796589092201101</v>
      </c>
      <c r="BM729" s="16">
        <f t="shared" si="485"/>
        <v>25.581808491739206</v>
      </c>
      <c r="BN729" s="16">
        <f t="shared" si="486"/>
        <v>39.971575768342511</v>
      </c>
      <c r="BO729" s="16">
        <f t="shared" si="487"/>
        <v>43.702256173387809</v>
      </c>
      <c r="BP729" s="16">
        <f t="shared" si="488"/>
        <v>71.948836383016527</v>
      </c>
      <c r="BQ729" s="16">
        <f t="shared" si="489"/>
        <v>-28.246580209628718</v>
      </c>
      <c r="BR729" s="1">
        <v>4</v>
      </c>
      <c r="BS729" s="1">
        <v>9</v>
      </c>
      <c r="BT729" s="42">
        <v>44</v>
      </c>
      <c r="BU729" s="42">
        <v>66</v>
      </c>
      <c r="BV729" s="42">
        <v>13</v>
      </c>
      <c r="BW729" s="42">
        <v>18</v>
      </c>
      <c r="BX729" s="42">
        <v>42</v>
      </c>
      <c r="BY729" s="42">
        <v>21</v>
      </c>
      <c r="BZ729" s="1">
        <v>36</v>
      </c>
      <c r="CA729" s="1">
        <v>63</v>
      </c>
      <c r="CB729" s="21">
        <f t="shared" si="490"/>
        <v>0.36363636363636365</v>
      </c>
      <c r="CC729" s="4">
        <v>-7.24</v>
      </c>
      <c r="CD729" s="45">
        <f t="shared" si="491"/>
        <v>-13.73231791454675</v>
      </c>
      <c r="CE729" s="26">
        <f t="shared" si="492"/>
        <v>3.588434200538265</v>
      </c>
      <c r="CF729" s="26">
        <f t="shared" si="493"/>
        <v>2.4843006003726451</v>
      </c>
      <c r="CG729" s="26">
        <f t="shared" si="494"/>
        <v>28.017390104202605</v>
      </c>
      <c r="CH729" s="26">
        <f t="shared" si="495"/>
        <v>32.019874404802984</v>
      </c>
      <c r="CI729" s="26">
        <f t="shared" si="496"/>
        <v>52.308329307846243</v>
      </c>
      <c r="CJ729" s="26">
        <f t="shared" si="497"/>
        <v>70.112483610516861</v>
      </c>
      <c r="CK729" s="16">
        <f t="shared" si="498"/>
        <v>-10.4424259069581</v>
      </c>
      <c r="CL729" s="42">
        <v>26</v>
      </c>
      <c r="CM729" s="42">
        <v>18</v>
      </c>
      <c r="CN729" s="42">
        <v>177</v>
      </c>
      <c r="CO729" s="42">
        <v>214</v>
      </c>
      <c r="CP729" s="42">
        <v>85</v>
      </c>
      <c r="CQ729" s="42">
        <v>110</v>
      </c>
      <c r="CR729" s="42">
        <v>166</v>
      </c>
      <c r="CS729" s="42">
        <v>91</v>
      </c>
      <c r="CT729" s="1">
        <v>0</v>
      </c>
      <c r="CU729" s="1">
        <v>3</v>
      </c>
      <c r="CV729" s="42">
        <f t="shared" si="499"/>
        <v>3</v>
      </c>
      <c r="CW729" s="26">
        <f t="shared" si="500"/>
        <v>0</v>
      </c>
      <c r="CX729" s="26">
        <f t="shared" si="501"/>
        <v>1.6165244723843735</v>
      </c>
      <c r="CY729" s="26">
        <f t="shared" si="502"/>
        <v>1.6165244723843735</v>
      </c>
      <c r="CZ729" s="13">
        <v>3</v>
      </c>
      <c r="DA729" s="13">
        <v>6</v>
      </c>
      <c r="DB729" s="27">
        <v>4.21</v>
      </c>
      <c r="DC729" s="27">
        <v>3.97</v>
      </c>
      <c r="DD729" s="27">
        <v>3.73</v>
      </c>
      <c r="DE729" s="27">
        <v>4.16</v>
      </c>
      <c r="DF729" s="13">
        <v>28</v>
      </c>
      <c r="DG729" s="13">
        <v>29</v>
      </c>
      <c r="DH729" s="21">
        <f t="shared" si="503"/>
        <v>0.49122807017543857</v>
      </c>
      <c r="DI729" s="42">
        <v>13</v>
      </c>
      <c r="DJ729" s="42">
        <v>6</v>
      </c>
      <c r="DK729" s="13">
        <v>2</v>
      </c>
      <c r="DL729" s="13">
        <v>0</v>
      </c>
      <c r="DM729" s="13">
        <v>0.154</v>
      </c>
      <c r="DN729" s="13">
        <v>0</v>
      </c>
      <c r="DO729" s="13">
        <v>0</v>
      </c>
      <c r="DP729" s="13">
        <v>0</v>
      </c>
      <c r="DQ729" s="13">
        <v>19</v>
      </c>
      <c r="DR729" s="46">
        <v>8</v>
      </c>
      <c r="DS729" s="13">
        <v>1</v>
      </c>
      <c r="DT729" s="13">
        <v>5</v>
      </c>
      <c r="DU729" s="13">
        <v>-0.21099999999999999</v>
      </c>
      <c r="DV729" s="13">
        <v>0</v>
      </c>
      <c r="DW729" s="13">
        <v>0</v>
      </c>
      <c r="DX729" s="13">
        <v>0</v>
      </c>
    </row>
    <row r="730" spans="1:128" x14ac:dyDescent="0.2">
      <c r="A730" s="13" t="s">
        <v>423</v>
      </c>
      <c r="B730" s="13" t="s">
        <v>2510</v>
      </c>
      <c r="C730" s="39" t="s">
        <v>3765</v>
      </c>
      <c r="D730" s="1" t="s">
        <v>206</v>
      </c>
      <c r="E730" s="13" t="s">
        <v>146</v>
      </c>
      <c r="F730" s="13">
        <v>34</v>
      </c>
      <c r="G730" s="13">
        <v>1</v>
      </c>
      <c r="H730" s="13">
        <v>5</v>
      </c>
      <c r="I730" s="40">
        <f t="shared" si="462"/>
        <v>6</v>
      </c>
      <c r="J730" s="19">
        <f t="shared" si="463"/>
        <v>1.0203599603192386</v>
      </c>
      <c r="K730" s="1">
        <v>1</v>
      </c>
      <c r="L730" s="1">
        <v>2</v>
      </c>
      <c r="M730" s="1">
        <v>3</v>
      </c>
      <c r="N730" s="1">
        <v>32</v>
      </c>
      <c r="O730" s="1">
        <v>15</v>
      </c>
      <c r="P730" s="1">
        <v>8</v>
      </c>
      <c r="Q730" s="1">
        <v>22</v>
      </c>
      <c r="R730" s="15">
        <f t="shared" si="464"/>
        <v>3.125E-2</v>
      </c>
      <c r="S730" s="15">
        <f t="shared" si="465"/>
        <v>1.8181818181818181E-2</v>
      </c>
      <c r="T730" s="16">
        <v>352.81666666669997</v>
      </c>
      <c r="U730" s="16">
        <f t="shared" si="466"/>
        <v>10.376960784314704</v>
      </c>
      <c r="V730" s="16">
        <v>342.07</v>
      </c>
      <c r="W730" s="16">
        <f t="shared" si="467"/>
        <v>10.060882352941176</v>
      </c>
      <c r="X730" s="16">
        <v>1339.91</v>
      </c>
      <c r="Y730" s="16">
        <f t="shared" si="468"/>
        <v>39.409117647058828</v>
      </c>
      <c r="Z730" s="21">
        <f t="shared" si="469"/>
        <v>0.20337340515345007</v>
      </c>
      <c r="AA730" s="20">
        <f t="shared" si="470"/>
        <v>30</v>
      </c>
      <c r="AB730">
        <v>10</v>
      </c>
      <c r="AC730" s="1">
        <v>49</v>
      </c>
      <c r="AD730" s="1">
        <v>42</v>
      </c>
      <c r="AE730" s="1">
        <v>2</v>
      </c>
      <c r="AF730" s="1">
        <v>7</v>
      </c>
      <c r="AG730" s="15">
        <f t="shared" si="471"/>
        <v>0.1</v>
      </c>
      <c r="AH730" s="15">
        <f t="shared" si="472"/>
        <v>0.5</v>
      </c>
      <c r="AI730" s="15">
        <f t="shared" si="473"/>
        <v>0.6</v>
      </c>
      <c r="AJ730" s="1">
        <v>98</v>
      </c>
      <c r="AK730" s="21">
        <f t="shared" si="474"/>
        <v>0.4152542372881356</v>
      </c>
      <c r="AL730" s="1">
        <v>68</v>
      </c>
      <c r="AM730" s="21">
        <f t="shared" si="475"/>
        <v>0.28813559322033899</v>
      </c>
      <c r="AN730" s="1">
        <v>70</v>
      </c>
      <c r="AO730" s="21">
        <f t="shared" si="476"/>
        <v>0.29661016949152541</v>
      </c>
      <c r="AP730" s="21">
        <f t="shared" si="477"/>
        <v>0.59036144578313254</v>
      </c>
      <c r="AQ730" s="1">
        <v>14</v>
      </c>
      <c r="AR730" s="4">
        <v>6.18</v>
      </c>
      <c r="AS730" s="41">
        <v>132</v>
      </c>
      <c r="AT730" s="41">
        <v>115</v>
      </c>
      <c r="AU730" s="41">
        <v>86</v>
      </c>
      <c r="AV730" s="21">
        <f t="shared" si="478"/>
        <v>0.53441295546558709</v>
      </c>
      <c r="AW730" s="26">
        <v>16.61</v>
      </c>
      <c r="AX730" s="42">
        <v>13</v>
      </c>
      <c r="AY730" s="41">
        <v>-0.54600000000000004</v>
      </c>
      <c r="AZ730" s="1">
        <v>13</v>
      </c>
      <c r="BA730" s="43">
        <v>-1.5329999999999999</v>
      </c>
      <c r="BB730" s="16">
        <v>49.33</v>
      </c>
      <c r="BC730" s="26">
        <v>17.010000000000002</v>
      </c>
      <c r="BD730" s="43">
        <v>-2.2160000000000002</v>
      </c>
      <c r="BE730" s="43">
        <v>8.0730000000000004</v>
      </c>
      <c r="BF730" s="16">
        <v>53.93</v>
      </c>
      <c r="BG730" s="21">
        <f t="shared" si="479"/>
        <v>6.6666666666666666E-2</v>
      </c>
      <c r="BH730" s="44">
        <f t="shared" si="480"/>
        <v>0.93571428571428572</v>
      </c>
      <c r="BI730" s="42">
        <f t="shared" si="481"/>
        <v>1002.3809523809523</v>
      </c>
      <c r="BJ730" s="21">
        <f t="shared" si="482"/>
        <v>2.3809523809523864E-3</v>
      </c>
      <c r="BK730" s="26">
        <f t="shared" si="483"/>
        <v>1.7540269535475195</v>
      </c>
      <c r="BL730" s="26">
        <f t="shared" si="484"/>
        <v>1.5786242581927676</v>
      </c>
      <c r="BM730" s="16">
        <f t="shared" si="485"/>
        <v>26.310404303212792</v>
      </c>
      <c r="BN730" s="16">
        <f t="shared" si="486"/>
        <v>24.556377349665276</v>
      </c>
      <c r="BO730" s="16">
        <f t="shared" si="487"/>
        <v>52.796211301780339</v>
      </c>
      <c r="BP730" s="16">
        <f t="shared" si="488"/>
        <v>47.358727745783028</v>
      </c>
      <c r="BQ730" s="16">
        <f t="shared" si="489"/>
        <v>5.4374835559973107</v>
      </c>
      <c r="BR730" s="1">
        <v>10</v>
      </c>
      <c r="BS730" s="1">
        <v>9</v>
      </c>
      <c r="BT730" s="42">
        <v>140</v>
      </c>
      <c r="BU730" s="42">
        <v>131</v>
      </c>
      <c r="BV730" s="42">
        <v>67</v>
      </c>
      <c r="BW730" s="42">
        <v>54</v>
      </c>
      <c r="BX730" s="42">
        <v>76</v>
      </c>
      <c r="BY730" s="42">
        <v>84</v>
      </c>
      <c r="BZ730" s="1">
        <v>122</v>
      </c>
      <c r="CA730" s="1">
        <v>126</v>
      </c>
      <c r="CB730" s="21">
        <f t="shared" si="490"/>
        <v>0.49193548387096775</v>
      </c>
      <c r="CC730" s="4">
        <v>-5.99</v>
      </c>
      <c r="CD730" s="45">
        <f t="shared" si="491"/>
        <v>-6.4271911427978701</v>
      </c>
      <c r="CE730" s="26">
        <f t="shared" si="492"/>
        <v>2.6419684904209984</v>
      </c>
      <c r="CF730" s="26">
        <f t="shared" si="493"/>
        <v>2.059839839989253</v>
      </c>
      <c r="CG730" s="26">
        <f t="shared" si="494"/>
        <v>32.061854900702279</v>
      </c>
      <c r="CH730" s="26">
        <f t="shared" si="495"/>
        <v>26.777917919860286</v>
      </c>
      <c r="CI730" s="26">
        <f t="shared" si="496"/>
        <v>60.76527527968296</v>
      </c>
      <c r="CJ730" s="26">
        <f t="shared" si="497"/>
        <v>49.346597905829498</v>
      </c>
      <c r="CK730" s="16">
        <f t="shared" si="498"/>
        <v>-5.9811938178561519</v>
      </c>
      <c r="CL730" s="42">
        <v>59</v>
      </c>
      <c r="CM730" s="42">
        <v>46</v>
      </c>
      <c r="CN730" s="42">
        <v>657</v>
      </c>
      <c r="CO730" s="42">
        <v>552</v>
      </c>
      <c r="CP730" s="42">
        <v>291</v>
      </c>
      <c r="CQ730" s="42">
        <v>234</v>
      </c>
      <c r="CR730" s="42">
        <v>270</v>
      </c>
      <c r="CS730" s="42">
        <v>350</v>
      </c>
      <c r="CT730" s="1">
        <v>5</v>
      </c>
      <c r="CU730" s="1">
        <v>6</v>
      </c>
      <c r="CV730" s="42">
        <f t="shared" si="499"/>
        <v>1</v>
      </c>
      <c r="CW730" s="26">
        <f t="shared" si="500"/>
        <v>0.85029996693269894</v>
      </c>
      <c r="CX730" s="26">
        <f t="shared" si="501"/>
        <v>1.0203599603192386</v>
      </c>
      <c r="CY730" s="26">
        <f t="shared" si="502"/>
        <v>0.17005999338653979</v>
      </c>
      <c r="CZ730" s="13">
        <v>10</v>
      </c>
      <c r="DA730" s="13">
        <v>11</v>
      </c>
      <c r="DB730" s="27">
        <v>12.43</v>
      </c>
      <c r="DC730" s="27">
        <v>11.34</v>
      </c>
      <c r="DD730" s="27">
        <v>12.95</v>
      </c>
      <c r="DE730" s="27">
        <v>12.03</v>
      </c>
      <c r="DF730" s="13">
        <v>122</v>
      </c>
      <c r="DG730" s="13">
        <v>100</v>
      </c>
      <c r="DH730" s="21">
        <f t="shared" si="503"/>
        <v>0.5495495495495496</v>
      </c>
      <c r="DI730" s="42">
        <v>91</v>
      </c>
      <c r="DJ730" s="42">
        <v>44</v>
      </c>
      <c r="DK730" s="13">
        <v>12</v>
      </c>
      <c r="DL730" s="13">
        <v>0</v>
      </c>
      <c r="DM730" s="13">
        <v>0.13200000000000001</v>
      </c>
      <c r="DN730" s="13">
        <v>0</v>
      </c>
      <c r="DO730" s="13">
        <v>0</v>
      </c>
      <c r="DP730" s="13">
        <v>0</v>
      </c>
      <c r="DQ730" s="13">
        <v>63</v>
      </c>
      <c r="DR730" s="46">
        <v>36</v>
      </c>
      <c r="DS730" s="13">
        <v>1</v>
      </c>
      <c r="DT730" s="13">
        <v>10</v>
      </c>
      <c r="DU730" s="13">
        <v>-0.14300000000000002</v>
      </c>
      <c r="DV730" s="13">
        <v>0</v>
      </c>
      <c r="DW730" s="13">
        <v>1</v>
      </c>
      <c r="DX730" s="13">
        <v>-1.6E-2</v>
      </c>
    </row>
    <row r="731" spans="1:128" ht="25.5" x14ac:dyDescent="0.2">
      <c r="A731" s="13" t="s">
        <v>126</v>
      </c>
      <c r="B731" s="13" t="s">
        <v>2513</v>
      </c>
      <c r="C731" s="39" t="s">
        <v>3766</v>
      </c>
      <c r="D731" s="1" t="s">
        <v>358</v>
      </c>
      <c r="E731" s="13" t="s">
        <v>596</v>
      </c>
      <c r="F731" s="13">
        <v>3</v>
      </c>
      <c r="G731" s="13">
        <v>0</v>
      </c>
      <c r="H731" s="13">
        <v>0</v>
      </c>
      <c r="I731" s="40">
        <f t="shared" si="462"/>
        <v>0</v>
      </c>
      <c r="J731" s="19">
        <f t="shared" si="463"/>
        <v>0</v>
      </c>
      <c r="K731" s="1">
        <v>0</v>
      </c>
      <c r="L731" s="1">
        <v>0</v>
      </c>
      <c r="M731" s="1">
        <v>0</v>
      </c>
      <c r="N731" s="1">
        <v>3</v>
      </c>
      <c r="O731" s="1">
        <v>1</v>
      </c>
      <c r="P731" s="1">
        <v>0</v>
      </c>
      <c r="Q731" s="1">
        <v>4</v>
      </c>
      <c r="R731" s="15">
        <f t="shared" si="464"/>
        <v>0</v>
      </c>
      <c r="S731" s="15">
        <f t="shared" si="465"/>
        <v>0</v>
      </c>
      <c r="T731" s="16">
        <v>16.9666666667</v>
      </c>
      <c r="U731" s="16">
        <f t="shared" si="466"/>
        <v>5.655555555566667</v>
      </c>
      <c r="V731" s="16">
        <v>17.670000000000002</v>
      </c>
      <c r="W731" s="16">
        <f t="shared" si="467"/>
        <v>5.8900000000000006</v>
      </c>
      <c r="X731" s="16">
        <v>122.98</v>
      </c>
      <c r="Y731" s="16">
        <f t="shared" si="468"/>
        <v>40.993333333333332</v>
      </c>
      <c r="Z731" s="21">
        <f t="shared" si="469"/>
        <v>0.12563099893352295</v>
      </c>
      <c r="AA731" s="20">
        <f t="shared" si="470"/>
        <v>0</v>
      </c>
      <c r="AB731">
        <v>0</v>
      </c>
      <c r="AC731" s="1">
        <v>3</v>
      </c>
      <c r="AD731" s="1">
        <v>3</v>
      </c>
      <c r="AE731" s="1">
        <v>1</v>
      </c>
      <c r="AF731" s="1">
        <v>0</v>
      </c>
      <c r="AG731" s="15">
        <f t="shared" si="471"/>
        <v>0</v>
      </c>
      <c r="AH731" s="15">
        <f t="shared" si="472"/>
        <v>0</v>
      </c>
      <c r="AI731" s="15">
        <f t="shared" si="473"/>
        <v>0</v>
      </c>
      <c r="AJ731" s="1">
        <v>4</v>
      </c>
      <c r="AK731" s="21">
        <f t="shared" si="474"/>
        <v>0.2857142857142857</v>
      </c>
      <c r="AL731" s="1">
        <v>5</v>
      </c>
      <c r="AM731" s="21">
        <f t="shared" si="475"/>
        <v>0.35714285714285715</v>
      </c>
      <c r="AN731" s="1">
        <v>5</v>
      </c>
      <c r="AO731" s="21">
        <f t="shared" si="476"/>
        <v>0.35714285714285715</v>
      </c>
      <c r="AP731" s="21">
        <f t="shared" si="477"/>
        <v>0.44444444444444442</v>
      </c>
      <c r="AQ731" s="1">
        <v>2</v>
      </c>
      <c r="AR731" s="4">
        <v>7.26</v>
      </c>
      <c r="AS731" s="41">
        <v>2</v>
      </c>
      <c r="AT731" s="41">
        <v>7</v>
      </c>
      <c r="AU731" s="41">
        <v>2</v>
      </c>
      <c r="AV731" s="21">
        <f t="shared" si="478"/>
        <v>0.22222222222222221</v>
      </c>
      <c r="AW731" s="26">
        <v>16.809999999999999</v>
      </c>
      <c r="AX731" s="42">
        <v>13</v>
      </c>
      <c r="AY731" s="41">
        <v>-2.0720000000000001</v>
      </c>
      <c r="AZ731" s="1">
        <v>14</v>
      </c>
      <c r="BA731" s="43">
        <v>-6.476</v>
      </c>
      <c r="BB731" s="16">
        <v>46.96</v>
      </c>
      <c r="BC731" s="26">
        <v>15.37</v>
      </c>
      <c r="BD731" s="43">
        <v>-9.0410000000000004</v>
      </c>
      <c r="BE731" s="43">
        <v>-2.4700000000000002</v>
      </c>
      <c r="BF731" s="16">
        <v>48.02</v>
      </c>
      <c r="BG731" s="21">
        <f t="shared" si="479"/>
        <v>0</v>
      </c>
      <c r="BH731" s="44">
        <f t="shared" si="480"/>
        <v>1</v>
      </c>
      <c r="BI731" s="42">
        <f t="shared" si="481"/>
        <v>1000</v>
      </c>
      <c r="BJ731" s="21">
        <f t="shared" si="482"/>
        <v>0</v>
      </c>
      <c r="BK731" s="26">
        <f t="shared" si="483"/>
        <v>0</v>
      </c>
      <c r="BL731" s="26">
        <f t="shared" si="484"/>
        <v>0</v>
      </c>
      <c r="BM731" s="16">
        <f t="shared" si="485"/>
        <v>16.977928692699489</v>
      </c>
      <c r="BN731" s="16">
        <f t="shared" si="486"/>
        <v>30.560271646859078</v>
      </c>
      <c r="BO731" s="16">
        <f t="shared" si="487"/>
        <v>37.351443123938878</v>
      </c>
      <c r="BP731" s="16">
        <f t="shared" si="488"/>
        <v>40.747028862478778</v>
      </c>
      <c r="BQ731" s="16">
        <f t="shared" si="489"/>
        <v>-3.3955857385399</v>
      </c>
      <c r="BR731" s="1">
        <v>0</v>
      </c>
      <c r="BS731" s="1">
        <v>0</v>
      </c>
      <c r="BT731" s="42">
        <v>5</v>
      </c>
      <c r="BU731" s="42">
        <v>9</v>
      </c>
      <c r="BV731" s="42">
        <v>4</v>
      </c>
      <c r="BW731" s="42">
        <v>2</v>
      </c>
      <c r="BX731" s="42">
        <v>1</v>
      </c>
      <c r="BY731" s="42">
        <v>2</v>
      </c>
      <c r="BZ731" s="1">
        <v>8</v>
      </c>
      <c r="CA731" s="1">
        <v>4</v>
      </c>
      <c r="CB731" s="21">
        <f t="shared" si="490"/>
        <v>0.66666666666666663</v>
      </c>
      <c r="CC731" s="4">
        <v>20.11</v>
      </c>
      <c r="CD731" s="45">
        <f t="shared" si="491"/>
        <v>-6.1582524052065652</v>
      </c>
      <c r="CE731" s="26">
        <f t="shared" si="492"/>
        <v>2.4394210440722071</v>
      </c>
      <c r="CF731" s="26">
        <f t="shared" si="493"/>
        <v>2.9273052528866481</v>
      </c>
      <c r="CG731" s="26">
        <f t="shared" si="494"/>
        <v>29.760936737680925</v>
      </c>
      <c r="CH731" s="26">
        <f t="shared" si="495"/>
        <v>26.833631484794278</v>
      </c>
      <c r="CI731" s="26">
        <f t="shared" si="496"/>
        <v>58.058220848918523</v>
      </c>
      <c r="CJ731" s="26">
        <f t="shared" si="497"/>
        <v>60.0097576841763</v>
      </c>
      <c r="CK731" s="16">
        <f t="shared" si="498"/>
        <v>-1.4440489032821233</v>
      </c>
      <c r="CL731" s="42">
        <v>5</v>
      </c>
      <c r="CM731" s="42">
        <v>6</v>
      </c>
      <c r="CN731" s="42">
        <v>56</v>
      </c>
      <c r="CO731" s="42">
        <v>49</v>
      </c>
      <c r="CP731" s="42">
        <v>28</v>
      </c>
      <c r="CQ731" s="42">
        <v>37</v>
      </c>
      <c r="CR731" s="42">
        <v>31</v>
      </c>
      <c r="CS731" s="42">
        <v>30</v>
      </c>
      <c r="CT731" s="1">
        <v>1</v>
      </c>
      <c r="CU731" s="1">
        <v>0</v>
      </c>
      <c r="CV731" s="42">
        <f t="shared" si="499"/>
        <v>-1</v>
      </c>
      <c r="CW731" s="26">
        <f t="shared" si="500"/>
        <v>3.5363457760244863</v>
      </c>
      <c r="CX731" s="26">
        <f t="shared" si="501"/>
        <v>0</v>
      </c>
      <c r="CY731" s="26">
        <f t="shared" si="502"/>
        <v>-3.5363457760244863</v>
      </c>
      <c r="CZ731" s="13">
        <v>1</v>
      </c>
      <c r="DA731" s="13">
        <v>0</v>
      </c>
      <c r="DB731" s="27">
        <v>0.55000000000000004</v>
      </c>
      <c r="DC731" s="27">
        <v>0.73</v>
      </c>
      <c r="DD731" s="27">
        <v>0.55000000000000004</v>
      </c>
      <c r="DE731" s="27">
        <v>0.63</v>
      </c>
      <c r="DF731" s="13">
        <v>0</v>
      </c>
      <c r="DG731" s="13">
        <v>0</v>
      </c>
      <c r="DH731" s="21" t="str">
        <f t="shared" si="503"/>
        <v xml:space="preserve"> </v>
      </c>
      <c r="DI731" s="42"/>
      <c r="DJ731" s="42"/>
      <c r="DK731" s="1"/>
      <c r="DL731" s="1"/>
      <c r="DM731" s="1"/>
      <c r="DN731" s="1"/>
      <c r="DO731" s="1"/>
      <c r="DP731" s="1"/>
      <c r="DQ731" s="1"/>
      <c r="DR731" s="42"/>
      <c r="DS731" s="1"/>
      <c r="DT731" s="1"/>
      <c r="DU731" s="1"/>
      <c r="DV731" s="1"/>
      <c r="DW731" s="1"/>
      <c r="DX731" s="13"/>
    </row>
    <row r="732" spans="1:128" ht="25.5" x14ac:dyDescent="0.2">
      <c r="A732" s="13" t="s">
        <v>1627</v>
      </c>
      <c r="B732" s="13" t="s">
        <v>2515</v>
      </c>
      <c r="C732" s="39" t="s">
        <v>3767</v>
      </c>
      <c r="D732" s="1" t="s">
        <v>162</v>
      </c>
      <c r="E732" s="13" t="s">
        <v>173</v>
      </c>
      <c r="F732" s="13">
        <v>1</v>
      </c>
      <c r="G732" s="13">
        <v>0</v>
      </c>
      <c r="H732" s="13">
        <v>0</v>
      </c>
      <c r="I732" s="40">
        <f t="shared" si="462"/>
        <v>0</v>
      </c>
      <c r="J732" s="19">
        <f t="shared" si="463"/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5">
        <f t="shared" si="464"/>
        <v>0</v>
      </c>
      <c r="S732" s="15">
        <f t="shared" si="465"/>
        <v>0</v>
      </c>
      <c r="T732" s="16">
        <v>14</v>
      </c>
      <c r="U732" s="16">
        <f t="shared" si="466"/>
        <v>14</v>
      </c>
      <c r="V732" s="16">
        <v>12.28</v>
      </c>
      <c r="W732" s="16">
        <f t="shared" si="467"/>
        <v>12.28</v>
      </c>
      <c r="X732" s="16">
        <v>43.08</v>
      </c>
      <c r="Y732" s="16">
        <f t="shared" si="468"/>
        <v>43.08</v>
      </c>
      <c r="Z732" s="21">
        <f t="shared" si="469"/>
        <v>0.22182080924855491</v>
      </c>
      <c r="AA732" s="20">
        <f t="shared" si="470"/>
        <v>0</v>
      </c>
      <c r="AB732">
        <v>0</v>
      </c>
      <c r="AC732" s="1">
        <v>2</v>
      </c>
      <c r="AD732" s="1">
        <v>1</v>
      </c>
      <c r="AE732" s="1">
        <v>0</v>
      </c>
      <c r="AF732" s="1">
        <v>0</v>
      </c>
      <c r="AG732" s="15">
        <f t="shared" si="471"/>
        <v>0</v>
      </c>
      <c r="AH732" s="15">
        <f t="shared" si="472"/>
        <v>0</v>
      </c>
      <c r="AI732" s="15">
        <f t="shared" si="473"/>
        <v>0</v>
      </c>
      <c r="AJ732" s="1">
        <v>6</v>
      </c>
      <c r="AK732" s="21">
        <f t="shared" si="474"/>
        <v>0.375</v>
      </c>
      <c r="AL732" s="1">
        <v>3</v>
      </c>
      <c r="AM732" s="21">
        <f t="shared" si="475"/>
        <v>0.1875</v>
      </c>
      <c r="AN732" s="1">
        <v>7</v>
      </c>
      <c r="AO732" s="21">
        <f t="shared" si="476"/>
        <v>0.4375</v>
      </c>
      <c r="AP732" s="21">
        <f t="shared" si="477"/>
        <v>0.66666666666666663</v>
      </c>
      <c r="AQ732" s="1">
        <v>7</v>
      </c>
      <c r="AR732" s="4">
        <v>35.9</v>
      </c>
      <c r="AS732" s="41">
        <v>3</v>
      </c>
      <c r="AT732" s="41">
        <v>3</v>
      </c>
      <c r="AU732" s="41">
        <v>10</v>
      </c>
      <c r="AV732" s="21">
        <f t="shared" si="478"/>
        <v>0.5</v>
      </c>
      <c r="AW732" s="26">
        <v>16.309999999999999</v>
      </c>
      <c r="AX732" s="42">
        <v>7</v>
      </c>
      <c r="AY732" s="41">
        <v>-3.452</v>
      </c>
      <c r="AZ732" s="1">
        <v>7</v>
      </c>
      <c r="BA732" s="43">
        <v>5.3819999999999997</v>
      </c>
      <c r="BB732" s="16">
        <v>51.77</v>
      </c>
      <c r="BC732" s="26">
        <v>17.14</v>
      </c>
      <c r="BD732" s="43">
        <v>1.2969999999999999</v>
      </c>
      <c r="BE732" s="43">
        <v>-14.78</v>
      </c>
      <c r="BF732" s="16">
        <v>43.03</v>
      </c>
      <c r="BG732" s="21">
        <f t="shared" si="479"/>
        <v>0.14285714285714285</v>
      </c>
      <c r="BH732" s="44">
        <f t="shared" si="480"/>
        <v>0.875</v>
      </c>
      <c r="BI732" s="42">
        <f t="shared" si="481"/>
        <v>1017.8571428571429</v>
      </c>
      <c r="BJ732" s="21">
        <f t="shared" si="482"/>
        <v>1.7857142857142849E-2</v>
      </c>
      <c r="BK732" s="26">
        <f t="shared" si="483"/>
        <v>4.8859934853420199</v>
      </c>
      <c r="BL732" s="26">
        <f t="shared" si="484"/>
        <v>4.8859934853420199</v>
      </c>
      <c r="BM732" s="16">
        <f t="shared" si="485"/>
        <v>34.20195439739414</v>
      </c>
      <c r="BN732" s="16">
        <f t="shared" si="486"/>
        <v>39.087947882736159</v>
      </c>
      <c r="BO732" s="16">
        <f t="shared" si="487"/>
        <v>39.087947882736159</v>
      </c>
      <c r="BP732" s="16">
        <f t="shared" si="488"/>
        <v>48.859934853420199</v>
      </c>
      <c r="BQ732" s="16">
        <f t="shared" si="489"/>
        <v>-9.7719869706840399</v>
      </c>
      <c r="BR732" s="1">
        <v>1</v>
      </c>
      <c r="BS732" s="1">
        <v>1</v>
      </c>
      <c r="BT732" s="42">
        <v>6</v>
      </c>
      <c r="BU732" s="42">
        <v>7</v>
      </c>
      <c r="BV732" s="42">
        <v>0</v>
      </c>
      <c r="BW732" s="42">
        <v>2</v>
      </c>
      <c r="BX732" s="42">
        <v>0</v>
      </c>
      <c r="BY732" s="42">
        <v>1</v>
      </c>
      <c r="BZ732" s="1">
        <v>5</v>
      </c>
      <c r="CA732" s="1">
        <v>7</v>
      </c>
      <c r="CB732" s="21">
        <f t="shared" si="490"/>
        <v>0.41666666666666669</v>
      </c>
      <c r="CC732" s="4">
        <v>2.27</v>
      </c>
      <c r="CD732" s="45">
        <f t="shared" si="491"/>
        <v>6.3000130293159557</v>
      </c>
      <c r="CE732" s="26">
        <f t="shared" si="492"/>
        <v>0</v>
      </c>
      <c r="CF732" s="26">
        <f t="shared" si="493"/>
        <v>1.392757660167131</v>
      </c>
      <c r="CG732" s="26">
        <f t="shared" si="494"/>
        <v>18.105849582172702</v>
      </c>
      <c r="CH732" s="26">
        <f t="shared" si="495"/>
        <v>29.247910863509752</v>
      </c>
      <c r="CI732" s="26">
        <f t="shared" si="496"/>
        <v>38.997214484679667</v>
      </c>
      <c r="CJ732" s="26">
        <f t="shared" si="497"/>
        <v>59.888579387186631</v>
      </c>
      <c r="CK732" s="16">
        <f t="shared" si="498"/>
        <v>11.119377931822925</v>
      </c>
      <c r="CL732" s="42">
        <v>0</v>
      </c>
      <c r="CM732" s="42">
        <v>1</v>
      </c>
      <c r="CN732" s="42">
        <v>13</v>
      </c>
      <c r="CO732" s="42">
        <v>20</v>
      </c>
      <c r="CP732" s="42">
        <v>6</v>
      </c>
      <c r="CQ732" s="42">
        <v>13</v>
      </c>
      <c r="CR732" s="42">
        <v>9</v>
      </c>
      <c r="CS732" s="42">
        <v>9</v>
      </c>
      <c r="CT732" s="1">
        <v>0</v>
      </c>
      <c r="CU732" s="1">
        <v>0</v>
      </c>
      <c r="CV732" s="42">
        <f t="shared" si="499"/>
        <v>0</v>
      </c>
      <c r="CW732" s="26">
        <f t="shared" si="500"/>
        <v>0</v>
      </c>
      <c r="CX732" s="26">
        <f t="shared" si="501"/>
        <v>0</v>
      </c>
      <c r="CY732" s="26">
        <f t="shared" si="502"/>
        <v>0</v>
      </c>
      <c r="CZ732" s="13">
        <v>1</v>
      </c>
      <c r="DA732" s="13">
        <v>0</v>
      </c>
      <c r="DB732" s="27">
        <v>0</v>
      </c>
      <c r="DC732" s="27">
        <v>0</v>
      </c>
      <c r="DD732" s="27">
        <v>0.30000000000000004</v>
      </c>
      <c r="DE732" s="27">
        <v>0.56000000000000005</v>
      </c>
      <c r="DF732" s="1"/>
      <c r="DG732" s="1"/>
      <c r="DH732" s="21" t="str">
        <f t="shared" si="503"/>
        <v xml:space="preserve"> </v>
      </c>
      <c r="DI732" s="42"/>
      <c r="DJ732" s="42"/>
      <c r="DK732" s="1"/>
      <c r="DL732" s="1"/>
      <c r="DM732" s="1"/>
      <c r="DN732" s="1"/>
      <c r="DO732" s="1"/>
      <c r="DP732" s="1"/>
      <c r="DQ732" s="1"/>
      <c r="DR732" s="42"/>
      <c r="DS732" s="1"/>
      <c r="DT732" s="1"/>
      <c r="DU732" s="1"/>
      <c r="DV732" s="1"/>
      <c r="DW732" s="1"/>
      <c r="DX732" s="13"/>
    </row>
    <row r="733" spans="1:128" ht="25.5" x14ac:dyDescent="0.2">
      <c r="A733" s="13" t="s">
        <v>2517</v>
      </c>
      <c r="B733" s="13" t="s">
        <v>2518</v>
      </c>
      <c r="C733" s="39" t="s">
        <v>3768</v>
      </c>
      <c r="D733" s="13" t="s">
        <v>334</v>
      </c>
      <c r="E733" s="13" t="s">
        <v>154</v>
      </c>
      <c r="F733" s="13">
        <v>81</v>
      </c>
      <c r="G733" s="13">
        <v>10</v>
      </c>
      <c r="H733" s="13">
        <v>22</v>
      </c>
      <c r="I733" s="40">
        <f t="shared" si="462"/>
        <v>32</v>
      </c>
      <c r="J733" s="19">
        <f t="shared" si="463"/>
        <v>1.7803053718241399</v>
      </c>
      <c r="K733" s="1">
        <v>9</v>
      </c>
      <c r="L733" s="1">
        <v>11</v>
      </c>
      <c r="M733" s="1">
        <v>9</v>
      </c>
      <c r="N733" s="1">
        <v>154</v>
      </c>
      <c r="O733" s="1">
        <v>64</v>
      </c>
      <c r="P733" s="1">
        <v>62</v>
      </c>
      <c r="Q733" s="1">
        <v>138</v>
      </c>
      <c r="R733" s="15">
        <f t="shared" si="464"/>
        <v>6.4935064935064929E-2</v>
      </c>
      <c r="S733" s="15">
        <f t="shared" si="465"/>
        <v>3.5714285714285712E-2</v>
      </c>
      <c r="T733" s="16">
        <v>1078.4666666666999</v>
      </c>
      <c r="U733" s="16">
        <f t="shared" si="466"/>
        <v>13.314403292181479</v>
      </c>
      <c r="V733" s="16">
        <v>1024.46</v>
      </c>
      <c r="W733" s="16">
        <f t="shared" si="467"/>
        <v>12.647654320987655</v>
      </c>
      <c r="X733" s="16">
        <v>2886.65</v>
      </c>
      <c r="Y733" s="16">
        <f t="shared" si="468"/>
        <v>35.637654320987657</v>
      </c>
      <c r="Z733" s="21">
        <f t="shared" si="469"/>
        <v>0.26193586986814482</v>
      </c>
      <c r="AA733" s="20">
        <f t="shared" si="470"/>
        <v>125.86046511627906</v>
      </c>
      <c r="AB733">
        <v>26</v>
      </c>
      <c r="AC733" s="1">
        <v>37</v>
      </c>
      <c r="AD733" s="1">
        <v>88</v>
      </c>
      <c r="AE733" s="1">
        <v>16</v>
      </c>
      <c r="AF733" s="1">
        <v>30</v>
      </c>
      <c r="AG733" s="15">
        <f t="shared" si="471"/>
        <v>0.23255813953488372</v>
      </c>
      <c r="AH733" s="15">
        <f t="shared" si="472"/>
        <v>0.46511627906976744</v>
      </c>
      <c r="AI733" s="15">
        <f t="shared" si="473"/>
        <v>0.69767441860465118</v>
      </c>
      <c r="AJ733" s="1">
        <v>308</v>
      </c>
      <c r="AK733" s="21">
        <f t="shared" si="474"/>
        <v>0.30314960629921262</v>
      </c>
      <c r="AL733" s="1">
        <v>313</v>
      </c>
      <c r="AM733" s="21">
        <f t="shared" si="475"/>
        <v>0.30807086614173229</v>
      </c>
      <c r="AN733" s="1">
        <v>395</v>
      </c>
      <c r="AO733" s="21">
        <f t="shared" si="476"/>
        <v>0.38877952755905509</v>
      </c>
      <c r="AP733" s="21">
        <f t="shared" si="477"/>
        <v>0.49597423510466987</v>
      </c>
      <c r="AQ733" s="1">
        <v>6</v>
      </c>
      <c r="AR733" s="4">
        <v>-0.28999999999999998</v>
      </c>
      <c r="AS733" s="41">
        <v>367</v>
      </c>
      <c r="AT733" s="41">
        <v>381</v>
      </c>
      <c r="AU733" s="41">
        <v>333</v>
      </c>
      <c r="AV733" s="21">
        <f t="shared" si="478"/>
        <v>0.49064171122994654</v>
      </c>
      <c r="AW733" s="26">
        <v>17.420000000000002</v>
      </c>
      <c r="AX733" s="42">
        <v>6</v>
      </c>
      <c r="AY733" s="41">
        <v>1.347</v>
      </c>
      <c r="AZ733" s="1">
        <v>1</v>
      </c>
      <c r="BA733" s="43">
        <v>0.73699999999999999</v>
      </c>
      <c r="BB733" s="16">
        <v>50.41</v>
      </c>
      <c r="BC733" s="26">
        <v>17.59</v>
      </c>
      <c r="BD733" s="43">
        <v>-0.65900000000000003</v>
      </c>
      <c r="BE733" s="43">
        <v>1.778</v>
      </c>
      <c r="BF733" s="16">
        <v>50.17</v>
      </c>
      <c r="BG733" s="21">
        <f t="shared" si="479"/>
        <v>8.7398373983739841E-2</v>
      </c>
      <c r="BH733" s="44">
        <f t="shared" si="480"/>
        <v>0.92640692640692646</v>
      </c>
      <c r="BI733" s="42">
        <f t="shared" si="481"/>
        <v>1013.8053003906663</v>
      </c>
      <c r="BJ733" s="21">
        <f t="shared" si="482"/>
        <v>1.3805300390666297E-2</v>
      </c>
      <c r="BK733" s="26">
        <f t="shared" si="483"/>
        <v>2.5183999375280632</v>
      </c>
      <c r="BL733" s="26">
        <f t="shared" si="484"/>
        <v>1.991292973859399</v>
      </c>
      <c r="BM733" s="16">
        <f t="shared" si="485"/>
        <v>28.815180680553656</v>
      </c>
      <c r="BN733" s="16">
        <f t="shared" si="486"/>
        <v>27.058157468324772</v>
      </c>
      <c r="BO733" s="16">
        <f t="shared" si="487"/>
        <v>56.107607910508946</v>
      </c>
      <c r="BP733" s="16">
        <f t="shared" si="488"/>
        <v>52.593561486051186</v>
      </c>
      <c r="BQ733" s="16">
        <f t="shared" si="489"/>
        <v>3.5140464244577601</v>
      </c>
      <c r="BR733" s="1">
        <v>43</v>
      </c>
      <c r="BS733" s="1">
        <v>34</v>
      </c>
      <c r="BT733" s="42">
        <v>449</v>
      </c>
      <c r="BU733" s="42">
        <v>428</v>
      </c>
      <c r="BV733" s="42">
        <v>225</v>
      </c>
      <c r="BW733" s="42">
        <v>204</v>
      </c>
      <c r="BX733" s="42">
        <v>232</v>
      </c>
      <c r="BY733" s="42">
        <v>241</v>
      </c>
      <c r="BZ733" s="1">
        <v>424</v>
      </c>
      <c r="CA733" s="1">
        <v>395</v>
      </c>
      <c r="CB733" s="21">
        <f t="shared" si="490"/>
        <v>0.51770451770451775</v>
      </c>
      <c r="CC733" s="4">
        <v>-0.72</v>
      </c>
      <c r="CD733" s="45">
        <f t="shared" si="491"/>
        <v>2.479664781945683</v>
      </c>
      <c r="CE733" s="26">
        <f t="shared" si="492"/>
        <v>2.5150260682798402</v>
      </c>
      <c r="CF733" s="26">
        <f t="shared" si="493"/>
        <v>2.5150260682798402</v>
      </c>
      <c r="CG733" s="26">
        <f t="shared" si="494"/>
        <v>29.037119151958152</v>
      </c>
      <c r="CH733" s="26">
        <f t="shared" si="495"/>
        <v>29.037119151958152</v>
      </c>
      <c r="CI733" s="26">
        <f t="shared" si="496"/>
        <v>56.452981830149135</v>
      </c>
      <c r="CJ733" s="26">
        <f t="shared" si="497"/>
        <v>54.956437392825592</v>
      </c>
      <c r="CK733" s="16">
        <f t="shared" si="498"/>
        <v>2.0175019871342172</v>
      </c>
      <c r="CL733" s="42">
        <v>121</v>
      </c>
      <c r="CM733" s="42">
        <v>121</v>
      </c>
      <c r="CN733" s="42">
        <v>1276</v>
      </c>
      <c r="CO733" s="42">
        <v>1276</v>
      </c>
      <c r="CP733" s="42">
        <v>657</v>
      </c>
      <c r="CQ733" s="42">
        <v>565</v>
      </c>
      <c r="CR733" s="42">
        <v>682</v>
      </c>
      <c r="CS733" s="42">
        <v>662</v>
      </c>
      <c r="CT733" s="1">
        <v>8</v>
      </c>
      <c r="CU733" s="1">
        <v>10</v>
      </c>
      <c r="CV733" s="42">
        <f t="shared" si="499"/>
        <v>2</v>
      </c>
      <c r="CW733" s="26">
        <f t="shared" si="500"/>
        <v>0.44507634295603499</v>
      </c>
      <c r="CX733" s="26">
        <f t="shared" si="501"/>
        <v>0.55634542869504378</v>
      </c>
      <c r="CY733" s="26">
        <f t="shared" si="502"/>
        <v>0.11126908573900875</v>
      </c>
      <c r="CZ733" s="13">
        <v>39</v>
      </c>
      <c r="DA733" s="13">
        <v>38</v>
      </c>
      <c r="DB733" s="27">
        <v>37.58</v>
      </c>
      <c r="DC733" s="27">
        <v>42.81</v>
      </c>
      <c r="DD733" s="27">
        <v>38.26</v>
      </c>
      <c r="DE733" s="27">
        <v>37.58</v>
      </c>
      <c r="DF733" s="13">
        <v>13</v>
      </c>
      <c r="DG733" s="13">
        <v>16</v>
      </c>
      <c r="DH733" s="21">
        <f t="shared" si="503"/>
        <v>0.44827586206896552</v>
      </c>
      <c r="DI733" s="42">
        <v>16</v>
      </c>
      <c r="DJ733" s="42">
        <v>5</v>
      </c>
      <c r="DK733" s="13">
        <v>1</v>
      </c>
      <c r="DL733" s="13">
        <v>0</v>
      </c>
      <c r="DM733" s="13">
        <v>6.3E-2</v>
      </c>
      <c r="DN733" s="13">
        <v>0</v>
      </c>
      <c r="DO733" s="13">
        <v>0</v>
      </c>
      <c r="DP733" s="13">
        <v>0</v>
      </c>
      <c r="DQ733" s="13">
        <v>6</v>
      </c>
      <c r="DR733" s="46">
        <v>3</v>
      </c>
      <c r="DS733" s="13">
        <v>0</v>
      </c>
      <c r="DT733" s="13">
        <v>1</v>
      </c>
      <c r="DU733" s="13">
        <v>-0.16700000000000001</v>
      </c>
      <c r="DV733" s="13">
        <v>0</v>
      </c>
      <c r="DW733" s="13">
        <v>0</v>
      </c>
      <c r="DX733" s="13">
        <v>0</v>
      </c>
    </row>
    <row r="734" spans="1:128" x14ac:dyDescent="0.2">
      <c r="A734" s="13" t="s">
        <v>449</v>
      </c>
      <c r="B734" s="13" t="s">
        <v>2520</v>
      </c>
      <c r="C734" s="39" t="s">
        <v>3769</v>
      </c>
      <c r="D734" s="1" t="s">
        <v>249</v>
      </c>
      <c r="E734" s="13" t="s">
        <v>146</v>
      </c>
      <c r="F734" s="13">
        <v>63</v>
      </c>
      <c r="G734" s="13">
        <v>1</v>
      </c>
      <c r="H734" s="13">
        <v>3</v>
      </c>
      <c r="I734" s="40">
        <f t="shared" si="462"/>
        <v>4</v>
      </c>
      <c r="J734" s="19">
        <f t="shared" si="463"/>
        <v>0.50487343103565629</v>
      </c>
      <c r="K734" s="1">
        <v>1</v>
      </c>
      <c r="L734" s="1">
        <v>3</v>
      </c>
      <c r="M734" s="1">
        <v>0</v>
      </c>
      <c r="N734" s="1">
        <v>39</v>
      </c>
      <c r="O734" s="1">
        <v>17</v>
      </c>
      <c r="P734" s="1">
        <v>16</v>
      </c>
      <c r="Q734" s="1">
        <v>38</v>
      </c>
      <c r="R734" s="15">
        <f t="shared" si="464"/>
        <v>2.564102564102564E-2</v>
      </c>
      <c r="S734" s="15">
        <f t="shared" si="465"/>
        <v>1.3888888888888888E-2</v>
      </c>
      <c r="T734" s="16">
        <v>475.36666666669998</v>
      </c>
      <c r="U734" s="16">
        <f t="shared" si="466"/>
        <v>7.5455026455031744</v>
      </c>
      <c r="V734" s="16">
        <v>473.45</v>
      </c>
      <c r="W734" s="16">
        <f t="shared" si="467"/>
        <v>7.515079365079365</v>
      </c>
      <c r="X734" s="16">
        <v>2477.4699999999998</v>
      </c>
      <c r="Y734" s="16">
        <f t="shared" si="468"/>
        <v>39.32492063492063</v>
      </c>
      <c r="Z734" s="21">
        <f t="shared" si="469"/>
        <v>0.16044148943380371</v>
      </c>
      <c r="AA734" s="20">
        <f t="shared" si="470"/>
        <v>73.714285714285708</v>
      </c>
      <c r="AB734">
        <v>22</v>
      </c>
      <c r="AC734" s="1">
        <v>163</v>
      </c>
      <c r="AD734" s="1">
        <v>82</v>
      </c>
      <c r="AE734" s="1">
        <v>4</v>
      </c>
      <c r="AF734" s="1">
        <v>11</v>
      </c>
      <c r="AG734" s="15">
        <f t="shared" si="471"/>
        <v>0.14285714285714285</v>
      </c>
      <c r="AH734" s="15">
        <f t="shared" si="472"/>
        <v>0.42857142857142855</v>
      </c>
      <c r="AI734" s="15">
        <f t="shared" si="473"/>
        <v>0.5714285714285714</v>
      </c>
      <c r="AJ734" s="1">
        <v>97</v>
      </c>
      <c r="AK734" s="21">
        <f t="shared" si="474"/>
        <v>0.25326370757180156</v>
      </c>
      <c r="AL734" s="1">
        <v>111</v>
      </c>
      <c r="AM734" s="21">
        <f t="shared" si="475"/>
        <v>0.28981723237597912</v>
      </c>
      <c r="AN734" s="1">
        <v>175</v>
      </c>
      <c r="AO734" s="21">
        <f t="shared" si="476"/>
        <v>0.45691906005221933</v>
      </c>
      <c r="AP734" s="21">
        <f t="shared" si="477"/>
        <v>0.46634615384615385</v>
      </c>
      <c r="AQ734" s="1">
        <v>6</v>
      </c>
      <c r="AR734" s="4">
        <v>-3.27</v>
      </c>
      <c r="AS734" s="41">
        <v>176</v>
      </c>
      <c r="AT734" s="41">
        <v>164</v>
      </c>
      <c r="AU734" s="41">
        <v>131</v>
      </c>
      <c r="AV734" s="21">
        <f t="shared" si="478"/>
        <v>0.51764705882352946</v>
      </c>
      <c r="AW734" s="26">
        <v>16.77</v>
      </c>
      <c r="AX734" s="42">
        <v>12</v>
      </c>
      <c r="AY734" s="41">
        <v>0.157</v>
      </c>
      <c r="AZ734" s="1">
        <v>8</v>
      </c>
      <c r="BA734" s="43">
        <v>-0.90300000000000002</v>
      </c>
      <c r="BB734" s="16">
        <v>49.5</v>
      </c>
      <c r="BC734" s="26">
        <v>16.170000000000002</v>
      </c>
      <c r="BD734" s="43">
        <v>-2.3490000000000002</v>
      </c>
      <c r="BE734" s="43">
        <v>-0.74</v>
      </c>
      <c r="BF734" s="16">
        <v>48.88</v>
      </c>
      <c r="BG734" s="21">
        <f t="shared" si="479"/>
        <v>4.0697674418604654E-2</v>
      </c>
      <c r="BH734" s="44">
        <f t="shared" si="480"/>
        <v>0.93981481481481477</v>
      </c>
      <c r="BI734" s="42">
        <f t="shared" si="481"/>
        <v>980.51248923341939</v>
      </c>
      <c r="BJ734" s="21">
        <f t="shared" si="482"/>
        <v>-1.9487510766580576E-2</v>
      </c>
      <c r="BK734" s="26">
        <f t="shared" si="483"/>
        <v>0.88710529094941393</v>
      </c>
      <c r="BL734" s="26">
        <f t="shared" si="484"/>
        <v>1.6474812546203401</v>
      </c>
      <c r="BM734" s="16">
        <f t="shared" si="485"/>
        <v>21.797444291899886</v>
      </c>
      <c r="BN734" s="16">
        <f t="shared" si="486"/>
        <v>27.373534692153342</v>
      </c>
      <c r="BO734" s="16">
        <f t="shared" si="487"/>
        <v>41.187031365508503</v>
      </c>
      <c r="BP734" s="16">
        <f t="shared" si="488"/>
        <v>50.691730911395084</v>
      </c>
      <c r="BQ734" s="16">
        <f t="shared" si="489"/>
        <v>-9.5046995458865808</v>
      </c>
      <c r="BR734" s="1">
        <v>7</v>
      </c>
      <c r="BS734" s="1">
        <v>13</v>
      </c>
      <c r="BT734" s="42">
        <v>165</v>
      </c>
      <c r="BU734" s="42">
        <v>203</v>
      </c>
      <c r="BV734" s="42">
        <v>57</v>
      </c>
      <c r="BW734" s="42">
        <v>79</v>
      </c>
      <c r="BX734" s="42">
        <v>105</v>
      </c>
      <c r="BY734" s="42">
        <v>96</v>
      </c>
      <c r="BZ734" s="1">
        <v>156</v>
      </c>
      <c r="CA734" s="1">
        <v>205</v>
      </c>
      <c r="CB734" s="21">
        <f t="shared" si="490"/>
        <v>0.43213296398891965</v>
      </c>
      <c r="CC734" s="4">
        <v>-6.68</v>
      </c>
      <c r="CD734" s="45">
        <f t="shared" si="491"/>
        <v>-8.9500072381942744</v>
      </c>
      <c r="CE734" s="26">
        <f t="shared" si="492"/>
        <v>2.7124445502871883</v>
      </c>
      <c r="CF734" s="26">
        <f t="shared" si="493"/>
        <v>2.6397897855473533</v>
      </c>
      <c r="CG734" s="26">
        <f t="shared" si="494"/>
        <v>30.34547340633792</v>
      </c>
      <c r="CH734" s="26">
        <f t="shared" si="495"/>
        <v>30.175945621944969</v>
      </c>
      <c r="CI734" s="26">
        <f t="shared" si="496"/>
        <v>55.96838710458654</v>
      </c>
      <c r="CJ734" s="26">
        <f t="shared" si="497"/>
        <v>54.684819594182784</v>
      </c>
      <c r="CK734" s="16">
        <f t="shared" si="498"/>
        <v>-10.788267056290337</v>
      </c>
      <c r="CL734" s="42">
        <v>112</v>
      </c>
      <c r="CM734" s="42">
        <v>109</v>
      </c>
      <c r="CN734" s="42">
        <v>1141</v>
      </c>
      <c r="CO734" s="42">
        <v>1137</v>
      </c>
      <c r="CP734" s="42">
        <v>460</v>
      </c>
      <c r="CQ734" s="42">
        <v>443</v>
      </c>
      <c r="CR734" s="42">
        <v>569</v>
      </c>
      <c r="CS734" s="42">
        <v>598</v>
      </c>
      <c r="CT734" s="1">
        <v>2</v>
      </c>
      <c r="CU734" s="1">
        <v>5</v>
      </c>
      <c r="CV734" s="42">
        <f t="shared" si="499"/>
        <v>3</v>
      </c>
      <c r="CW734" s="26">
        <f t="shared" si="500"/>
        <v>0.25243671551782815</v>
      </c>
      <c r="CX734" s="26">
        <f t="shared" si="501"/>
        <v>0.6310917887945704</v>
      </c>
      <c r="CY734" s="26">
        <f t="shared" si="502"/>
        <v>0.3786550732767423</v>
      </c>
      <c r="CZ734" s="13">
        <v>12</v>
      </c>
      <c r="DA734" s="13">
        <v>16</v>
      </c>
      <c r="DB734" s="27">
        <v>16.98</v>
      </c>
      <c r="DC734" s="27">
        <v>18.27</v>
      </c>
      <c r="DD734" s="27">
        <v>16.170000000000002</v>
      </c>
      <c r="DE734" s="27">
        <v>17.73</v>
      </c>
      <c r="DF734" s="13">
        <v>40</v>
      </c>
      <c r="DG734" s="13">
        <v>37</v>
      </c>
      <c r="DH734" s="21">
        <f t="shared" si="503"/>
        <v>0.51948051948051943</v>
      </c>
      <c r="DI734" s="42">
        <v>19</v>
      </c>
      <c r="DJ734" s="42">
        <v>9</v>
      </c>
      <c r="DK734" s="13">
        <v>1</v>
      </c>
      <c r="DL734" s="13">
        <v>0</v>
      </c>
      <c r="DM734" s="13">
        <v>5.2999999999999999E-2</v>
      </c>
      <c r="DN734" s="13">
        <v>0</v>
      </c>
      <c r="DO734" s="13">
        <v>0</v>
      </c>
      <c r="DP734" s="13">
        <v>0</v>
      </c>
      <c r="DQ734" s="13">
        <v>30</v>
      </c>
      <c r="DR734" s="46">
        <v>19</v>
      </c>
      <c r="DS734" s="13">
        <v>1</v>
      </c>
      <c r="DT734" s="13">
        <v>4</v>
      </c>
      <c r="DU734" s="13">
        <v>-0.1</v>
      </c>
      <c r="DV734" s="13">
        <v>0</v>
      </c>
      <c r="DW734" s="13">
        <v>0</v>
      </c>
      <c r="DX734" s="13">
        <v>0</v>
      </c>
    </row>
    <row r="735" spans="1:128" ht="25.5" x14ac:dyDescent="0.2">
      <c r="A735" s="13" t="s">
        <v>2525</v>
      </c>
      <c r="B735" s="13" t="s">
        <v>2526</v>
      </c>
      <c r="C735" s="39" t="s">
        <v>3770</v>
      </c>
      <c r="D735" s="1" t="s">
        <v>167</v>
      </c>
      <c r="E735" s="13" t="s">
        <v>154</v>
      </c>
      <c r="F735" s="13">
        <v>75</v>
      </c>
      <c r="G735" s="13">
        <v>14</v>
      </c>
      <c r="H735" s="13">
        <v>12</v>
      </c>
      <c r="I735" s="40">
        <f t="shared" si="462"/>
        <v>26</v>
      </c>
      <c r="J735" s="19">
        <f t="shared" si="463"/>
        <v>1.5241320914479752</v>
      </c>
      <c r="K735" s="1">
        <v>12</v>
      </c>
      <c r="L735" s="1">
        <v>6</v>
      </c>
      <c r="M735" s="1">
        <v>5</v>
      </c>
      <c r="N735" s="1">
        <v>122</v>
      </c>
      <c r="O735" s="1">
        <v>47</v>
      </c>
      <c r="P735" s="1">
        <v>56</v>
      </c>
      <c r="Q735" s="1">
        <v>100</v>
      </c>
      <c r="R735" s="15">
        <f t="shared" si="464"/>
        <v>0.11475409836065574</v>
      </c>
      <c r="S735" s="15">
        <f t="shared" si="465"/>
        <v>6.222222222222222E-2</v>
      </c>
      <c r="T735" s="16">
        <v>1023.5333333333</v>
      </c>
      <c r="U735" s="16">
        <f t="shared" si="466"/>
        <v>13.647111111110666</v>
      </c>
      <c r="V735" s="16">
        <v>948.65</v>
      </c>
      <c r="W735" s="16">
        <f t="shared" si="467"/>
        <v>12.648666666666667</v>
      </c>
      <c r="X735" s="16">
        <v>2650.32</v>
      </c>
      <c r="Y735" s="16">
        <f t="shared" si="468"/>
        <v>35.337600000000002</v>
      </c>
      <c r="Z735" s="21">
        <f t="shared" si="469"/>
        <v>0.26358930471773873</v>
      </c>
      <c r="AA735" s="20">
        <f t="shared" si="470"/>
        <v>83.25</v>
      </c>
      <c r="AB735">
        <v>33</v>
      </c>
      <c r="AC735" s="1">
        <v>157</v>
      </c>
      <c r="AD735" s="1">
        <v>110</v>
      </c>
      <c r="AE735" s="1">
        <v>24</v>
      </c>
      <c r="AF735" s="1">
        <v>29</v>
      </c>
      <c r="AG735" s="15">
        <f t="shared" si="471"/>
        <v>0.4375</v>
      </c>
      <c r="AH735" s="15">
        <f t="shared" si="472"/>
        <v>0.34375</v>
      </c>
      <c r="AI735" s="15">
        <f t="shared" si="473"/>
        <v>0.78125</v>
      </c>
      <c r="AJ735" s="1">
        <v>317</v>
      </c>
      <c r="AK735" s="21">
        <f t="shared" si="474"/>
        <v>0.3298647242455775</v>
      </c>
      <c r="AL735" s="1">
        <v>309</v>
      </c>
      <c r="AM735" s="21">
        <f t="shared" si="475"/>
        <v>0.32154006243496358</v>
      </c>
      <c r="AN735" s="1">
        <v>335</v>
      </c>
      <c r="AO735" s="21">
        <f t="shared" si="476"/>
        <v>0.34859521331945892</v>
      </c>
      <c r="AP735" s="21">
        <f t="shared" si="477"/>
        <v>0.50638977635782745</v>
      </c>
      <c r="AQ735" s="1">
        <v>6</v>
      </c>
      <c r="AR735" s="4">
        <v>-1.63</v>
      </c>
      <c r="AS735" s="41">
        <v>367</v>
      </c>
      <c r="AT735" s="41">
        <v>385</v>
      </c>
      <c r="AU735" s="41">
        <v>323</v>
      </c>
      <c r="AV735" s="21">
        <f t="shared" si="478"/>
        <v>0.48803191489361702</v>
      </c>
      <c r="AW735" s="26">
        <v>17.399999999999999</v>
      </c>
      <c r="AX735" s="42">
        <v>6</v>
      </c>
      <c r="AY735" s="41">
        <v>0.34100000000000003</v>
      </c>
      <c r="AZ735" s="1">
        <v>7</v>
      </c>
      <c r="BA735" s="43">
        <v>-0.28899999999999998</v>
      </c>
      <c r="BB735" s="16">
        <v>49.81</v>
      </c>
      <c r="BC735" s="26">
        <v>17.829999999999998</v>
      </c>
      <c r="BD735" s="43">
        <v>7.6999999999999999E-2</v>
      </c>
      <c r="BE735" s="43">
        <v>-0.753</v>
      </c>
      <c r="BF735" s="16">
        <v>49.16</v>
      </c>
      <c r="BG735" s="21">
        <f t="shared" si="479"/>
        <v>7.2072072072072071E-2</v>
      </c>
      <c r="BH735" s="44">
        <f t="shared" si="480"/>
        <v>0.93186813186813189</v>
      </c>
      <c r="BI735" s="42">
        <f t="shared" si="481"/>
        <v>1003.9402039402039</v>
      </c>
      <c r="BJ735" s="21">
        <f t="shared" si="482"/>
        <v>3.9402039402039596E-3</v>
      </c>
      <c r="BK735" s="26">
        <f t="shared" si="483"/>
        <v>2.0239287408422495</v>
      </c>
      <c r="BL735" s="26">
        <f t="shared" si="484"/>
        <v>1.9606809676909289</v>
      </c>
      <c r="BM735" s="16">
        <f t="shared" si="485"/>
        <v>28.082011279186212</v>
      </c>
      <c r="BN735" s="16">
        <f t="shared" si="486"/>
        <v>28.777736783850731</v>
      </c>
      <c r="BO735" s="16">
        <f t="shared" si="487"/>
        <v>54.709323775892052</v>
      </c>
      <c r="BP735" s="16">
        <f t="shared" si="488"/>
        <v>53.760607178622251</v>
      </c>
      <c r="BQ735" s="16">
        <f t="shared" si="489"/>
        <v>0.94871659726980084</v>
      </c>
      <c r="BR735" s="1">
        <v>32</v>
      </c>
      <c r="BS735" s="1">
        <v>31</v>
      </c>
      <c r="BT735" s="42">
        <v>412</v>
      </c>
      <c r="BU735" s="42">
        <v>424</v>
      </c>
      <c r="BV735" s="42">
        <v>188</v>
      </c>
      <c r="BW735" s="42">
        <v>165</v>
      </c>
      <c r="BX735" s="42">
        <v>230</v>
      </c>
      <c r="BY735" s="42">
        <v>233</v>
      </c>
      <c r="BZ735" s="1">
        <v>400</v>
      </c>
      <c r="CA735" s="1">
        <v>382</v>
      </c>
      <c r="CB735" s="21">
        <f t="shared" si="490"/>
        <v>0.51150895140664965</v>
      </c>
      <c r="CC735" s="4">
        <v>1.48</v>
      </c>
      <c r="CD735" s="45">
        <f t="shared" si="491"/>
        <v>1.1693619646819418</v>
      </c>
      <c r="CE735" s="26">
        <f t="shared" si="492"/>
        <v>2.1280449153309786</v>
      </c>
      <c r="CF735" s="26">
        <f t="shared" si="493"/>
        <v>2.19596124241601</v>
      </c>
      <c r="CG735" s="26">
        <f t="shared" si="494"/>
        <v>27.936249207642849</v>
      </c>
      <c r="CH735" s="26">
        <f t="shared" si="495"/>
        <v>29.317214525038484</v>
      </c>
      <c r="CI735" s="26">
        <f t="shared" si="496"/>
        <v>54.242506565244945</v>
      </c>
      <c r="CJ735" s="26">
        <f t="shared" si="497"/>
        <v>55.827220863895676</v>
      </c>
      <c r="CK735" s="16">
        <f t="shared" si="498"/>
        <v>2.5334308959205316</v>
      </c>
      <c r="CL735" s="42">
        <v>94</v>
      </c>
      <c r="CM735" s="42">
        <v>97</v>
      </c>
      <c r="CN735" s="42">
        <v>1140</v>
      </c>
      <c r="CO735" s="42">
        <v>1198</v>
      </c>
      <c r="CP735" s="42">
        <v>479</v>
      </c>
      <c r="CQ735" s="42">
        <v>519</v>
      </c>
      <c r="CR735" s="42">
        <v>652</v>
      </c>
      <c r="CS735" s="42">
        <v>683</v>
      </c>
      <c r="CT735" s="1">
        <v>8</v>
      </c>
      <c r="CU735" s="1">
        <v>14</v>
      </c>
      <c r="CV735" s="42">
        <f t="shared" si="499"/>
        <v>6</v>
      </c>
      <c r="CW735" s="26">
        <f t="shared" si="500"/>
        <v>0.46896372044553081</v>
      </c>
      <c r="CX735" s="26">
        <f t="shared" si="501"/>
        <v>0.82068651077967891</v>
      </c>
      <c r="CY735" s="26">
        <f t="shared" si="502"/>
        <v>0.35172279033414811</v>
      </c>
      <c r="CZ735" s="13">
        <v>33</v>
      </c>
      <c r="DA735" s="13">
        <v>33</v>
      </c>
      <c r="DB735" s="27">
        <v>31.45</v>
      </c>
      <c r="DC735" s="27">
        <v>33.53</v>
      </c>
      <c r="DD735" s="27">
        <v>32.57</v>
      </c>
      <c r="DE735" s="27">
        <v>35.44</v>
      </c>
      <c r="DF735" s="13">
        <v>4</v>
      </c>
      <c r="DG735" s="13">
        <v>1</v>
      </c>
      <c r="DH735" s="21">
        <f t="shared" si="503"/>
        <v>0.8</v>
      </c>
      <c r="DI735" s="42">
        <v>3</v>
      </c>
      <c r="DJ735" s="42">
        <v>2</v>
      </c>
      <c r="DK735" s="13">
        <v>0</v>
      </c>
      <c r="DL735" s="13">
        <v>0</v>
      </c>
      <c r="DM735" s="13">
        <v>0</v>
      </c>
      <c r="DN735" s="13">
        <v>0</v>
      </c>
      <c r="DO735" s="13">
        <v>0</v>
      </c>
      <c r="DP735" s="13">
        <v>0</v>
      </c>
      <c r="DQ735" s="13">
        <v>1</v>
      </c>
      <c r="DR735" s="46">
        <v>1</v>
      </c>
      <c r="DS735" s="13">
        <v>0</v>
      </c>
      <c r="DT735" s="13">
        <v>0</v>
      </c>
      <c r="DU735" s="13">
        <v>0</v>
      </c>
      <c r="DV735" s="13">
        <v>0</v>
      </c>
      <c r="DW735" s="13">
        <v>0</v>
      </c>
      <c r="DX735" s="13">
        <v>0</v>
      </c>
    </row>
    <row r="736" spans="1:128" x14ac:dyDescent="0.2">
      <c r="A736" s="13" t="s">
        <v>217</v>
      </c>
      <c r="B736" s="13" t="s">
        <v>2529</v>
      </c>
      <c r="C736" s="39" t="s">
        <v>3771</v>
      </c>
      <c r="D736" s="1" t="s">
        <v>398</v>
      </c>
      <c r="E736" s="13" t="s">
        <v>154</v>
      </c>
      <c r="F736" s="13">
        <v>10</v>
      </c>
      <c r="G736" s="13">
        <v>0</v>
      </c>
      <c r="H736" s="13">
        <v>1</v>
      </c>
      <c r="I736" s="40">
        <f t="shared" si="462"/>
        <v>1</v>
      </c>
      <c r="J736" s="19">
        <f t="shared" si="463"/>
        <v>0.55265581823747234</v>
      </c>
      <c r="K736" s="1">
        <v>0</v>
      </c>
      <c r="L736" s="1">
        <v>1</v>
      </c>
      <c r="M736" s="1">
        <v>0</v>
      </c>
      <c r="N736" s="1">
        <v>13</v>
      </c>
      <c r="O736" s="1">
        <v>3</v>
      </c>
      <c r="P736" s="1">
        <v>3</v>
      </c>
      <c r="Q736" s="1">
        <v>7</v>
      </c>
      <c r="R736" s="15">
        <f t="shared" si="464"/>
        <v>0</v>
      </c>
      <c r="S736" s="15">
        <f t="shared" si="465"/>
        <v>0</v>
      </c>
      <c r="T736" s="16">
        <v>108.5666666667</v>
      </c>
      <c r="U736" s="16">
        <f t="shared" si="466"/>
        <v>10.85666666667</v>
      </c>
      <c r="V736" s="16">
        <v>110.33</v>
      </c>
      <c r="W736" s="16">
        <f t="shared" si="467"/>
        <v>11.032999999999999</v>
      </c>
      <c r="X736" s="16">
        <v>377.71</v>
      </c>
      <c r="Y736" s="16">
        <f t="shared" si="468"/>
        <v>37.771000000000001</v>
      </c>
      <c r="Z736" s="21">
        <f t="shared" si="469"/>
        <v>0.22606753544791408</v>
      </c>
      <c r="AA736" s="20">
        <f t="shared" si="470"/>
        <v>36</v>
      </c>
      <c r="AB736">
        <v>1</v>
      </c>
      <c r="AC736" s="1">
        <v>12</v>
      </c>
      <c r="AD736" s="1">
        <v>10</v>
      </c>
      <c r="AE736" s="1">
        <v>0</v>
      </c>
      <c r="AF736" s="1">
        <v>2</v>
      </c>
      <c r="AG736" s="15">
        <f t="shared" si="471"/>
        <v>0</v>
      </c>
      <c r="AH736" s="15">
        <f t="shared" si="472"/>
        <v>1</v>
      </c>
      <c r="AI736" s="15">
        <f t="shared" si="473"/>
        <v>1</v>
      </c>
      <c r="AJ736" s="1">
        <v>20</v>
      </c>
      <c r="AK736" s="21">
        <f t="shared" si="474"/>
        <v>0.20618556701030927</v>
      </c>
      <c r="AL736" s="1">
        <v>35</v>
      </c>
      <c r="AM736" s="21">
        <f t="shared" si="475"/>
        <v>0.36082474226804123</v>
      </c>
      <c r="AN736" s="1">
        <v>42</v>
      </c>
      <c r="AO736" s="21">
        <f t="shared" si="476"/>
        <v>0.4329896907216495</v>
      </c>
      <c r="AP736" s="21">
        <f t="shared" si="477"/>
        <v>0.36363636363636365</v>
      </c>
      <c r="AQ736" s="1">
        <v>1</v>
      </c>
      <c r="AR736" s="4">
        <v>-14.47</v>
      </c>
      <c r="AS736" s="41">
        <v>32</v>
      </c>
      <c r="AT736" s="41">
        <v>39</v>
      </c>
      <c r="AU736" s="41">
        <v>26</v>
      </c>
      <c r="AV736" s="21">
        <f t="shared" si="478"/>
        <v>0.45070422535211269</v>
      </c>
      <c r="AW736" s="26">
        <v>17.27</v>
      </c>
      <c r="AX736" s="42">
        <v>6</v>
      </c>
      <c r="AY736" s="41">
        <v>1.165</v>
      </c>
      <c r="AZ736" s="1">
        <v>1</v>
      </c>
      <c r="BA736" s="43">
        <v>3.7279999999999998</v>
      </c>
      <c r="BB736" s="16">
        <v>50.55</v>
      </c>
      <c r="BC736" s="26">
        <v>17.3</v>
      </c>
      <c r="BD736" s="43">
        <v>1.331</v>
      </c>
      <c r="BE736" s="43">
        <v>-3.972</v>
      </c>
      <c r="BF736" s="16">
        <v>51.33</v>
      </c>
      <c r="BG736" s="21">
        <f t="shared" si="479"/>
        <v>2.7777777777777776E-2</v>
      </c>
      <c r="BH736" s="44">
        <f t="shared" si="480"/>
        <v>0.93333333333333335</v>
      </c>
      <c r="BI736" s="42">
        <f t="shared" si="481"/>
        <v>961.1111111111112</v>
      </c>
      <c r="BJ736" s="21">
        <f t="shared" si="482"/>
        <v>-3.8888888888888876E-2</v>
      </c>
      <c r="BK736" s="26">
        <f t="shared" si="483"/>
        <v>0.5438230762258679</v>
      </c>
      <c r="BL736" s="26">
        <f t="shared" si="484"/>
        <v>1.6314692286776036</v>
      </c>
      <c r="BM736" s="16">
        <f t="shared" si="485"/>
        <v>19.577630744131245</v>
      </c>
      <c r="BN736" s="16">
        <f t="shared" si="486"/>
        <v>24.472038430164055</v>
      </c>
      <c r="BO736" s="16">
        <f t="shared" si="487"/>
        <v>41.874376869391824</v>
      </c>
      <c r="BP736" s="16">
        <f t="shared" si="488"/>
        <v>47.312607631650501</v>
      </c>
      <c r="BQ736" s="16">
        <f t="shared" si="489"/>
        <v>-5.4382307622586765</v>
      </c>
      <c r="BR736" s="1">
        <v>1</v>
      </c>
      <c r="BS736" s="1">
        <v>3</v>
      </c>
      <c r="BT736" s="42">
        <v>35</v>
      </c>
      <c r="BU736" s="42">
        <v>42</v>
      </c>
      <c r="BV736" s="42">
        <v>18</v>
      </c>
      <c r="BW736" s="42">
        <v>21</v>
      </c>
      <c r="BX736" s="42">
        <v>21</v>
      </c>
      <c r="BY736" s="42">
        <v>23</v>
      </c>
      <c r="BZ736" s="1">
        <v>27</v>
      </c>
      <c r="CA736" s="1">
        <v>42</v>
      </c>
      <c r="CB736" s="21">
        <f t="shared" si="490"/>
        <v>0.39130434782608697</v>
      </c>
      <c r="CC736" s="4">
        <v>-11.3</v>
      </c>
      <c r="CD736" s="45">
        <f t="shared" si="491"/>
        <v>5.4444965104685963</v>
      </c>
      <c r="CE736" s="26">
        <f t="shared" si="492"/>
        <v>2.2239284106854464</v>
      </c>
      <c r="CF736" s="26">
        <f t="shared" si="493"/>
        <v>3.3358926160281692</v>
      </c>
      <c r="CG736" s="26">
        <f t="shared" si="494"/>
        <v>25.098620634878607</v>
      </c>
      <c r="CH736" s="26">
        <f t="shared" si="495"/>
        <v>31.611553837600269</v>
      </c>
      <c r="CI736" s="26">
        <f t="shared" si="496"/>
        <v>50.832649387095913</v>
      </c>
      <c r="CJ736" s="26">
        <f t="shared" si="497"/>
        <v>57.186730560482907</v>
      </c>
      <c r="CK736" s="16">
        <f t="shared" si="498"/>
        <v>0.91585041112831789</v>
      </c>
      <c r="CL736" s="42">
        <v>14</v>
      </c>
      <c r="CM736" s="42">
        <v>21</v>
      </c>
      <c r="CN736" s="42">
        <v>144</v>
      </c>
      <c r="CO736" s="42">
        <v>178</v>
      </c>
      <c r="CP736" s="42">
        <v>78</v>
      </c>
      <c r="CQ736" s="42">
        <v>81</v>
      </c>
      <c r="CR736" s="42">
        <v>80</v>
      </c>
      <c r="CS736" s="42">
        <v>84</v>
      </c>
      <c r="CT736" s="1">
        <v>1</v>
      </c>
      <c r="CU736" s="1">
        <v>0</v>
      </c>
      <c r="CV736" s="42">
        <f t="shared" si="499"/>
        <v>-1</v>
      </c>
      <c r="CW736" s="26">
        <f t="shared" si="500"/>
        <v>0.55265581823747234</v>
      </c>
      <c r="CX736" s="26">
        <f t="shared" si="501"/>
        <v>0</v>
      </c>
      <c r="CY736" s="26">
        <f t="shared" si="502"/>
        <v>-0.55265581823747234</v>
      </c>
      <c r="CZ736" s="13">
        <v>3</v>
      </c>
      <c r="DA736" s="13">
        <v>3</v>
      </c>
      <c r="DB736" s="27">
        <v>3.01</v>
      </c>
      <c r="DC736" s="27">
        <v>3.07</v>
      </c>
      <c r="DD736" s="27">
        <v>3.53</v>
      </c>
      <c r="DE736" s="27">
        <v>3.79</v>
      </c>
      <c r="DF736" s="13">
        <v>0</v>
      </c>
      <c r="DG736" s="13">
        <v>0</v>
      </c>
      <c r="DH736" s="21" t="str">
        <f t="shared" si="503"/>
        <v xml:space="preserve"> </v>
      </c>
      <c r="DI736" s="42"/>
      <c r="DJ736" s="42"/>
      <c r="DK736" s="1"/>
      <c r="DL736" s="1"/>
      <c r="DM736" s="1"/>
      <c r="DN736" s="1"/>
      <c r="DO736" s="1"/>
      <c r="DP736" s="1"/>
      <c r="DQ736" s="1"/>
      <c r="DR736" s="42"/>
      <c r="DS736" s="1"/>
      <c r="DT736" s="1"/>
      <c r="DU736" s="1"/>
      <c r="DV736" s="1"/>
      <c r="DW736" s="1"/>
      <c r="DX736" s="13"/>
    </row>
    <row r="737" spans="1:128" x14ac:dyDescent="0.2">
      <c r="A737" s="13" t="s">
        <v>1467</v>
      </c>
      <c r="B737" s="13" t="s">
        <v>2531</v>
      </c>
      <c r="C737" s="39" t="s">
        <v>3772</v>
      </c>
      <c r="D737" s="1" t="s">
        <v>145</v>
      </c>
      <c r="E737" s="13" t="s">
        <v>154</v>
      </c>
      <c r="F737" s="13">
        <v>45</v>
      </c>
      <c r="G737" s="13">
        <v>6</v>
      </c>
      <c r="H737" s="13">
        <v>2</v>
      </c>
      <c r="I737" s="40">
        <f t="shared" si="462"/>
        <v>8</v>
      </c>
      <c r="J737" s="19">
        <f t="shared" si="463"/>
        <v>0.8643716798222717</v>
      </c>
      <c r="K737" s="1">
        <v>6</v>
      </c>
      <c r="L737" s="1">
        <v>2</v>
      </c>
      <c r="M737" s="1">
        <v>0</v>
      </c>
      <c r="N737" s="1">
        <v>92</v>
      </c>
      <c r="O737" s="1">
        <v>30</v>
      </c>
      <c r="P737" s="1">
        <v>21</v>
      </c>
      <c r="Q737" s="1">
        <v>75</v>
      </c>
      <c r="R737" s="15">
        <f t="shared" si="464"/>
        <v>6.5217391304347824E-2</v>
      </c>
      <c r="S737" s="15">
        <f t="shared" si="465"/>
        <v>4.195804195804196E-2</v>
      </c>
      <c r="T737" s="16">
        <v>555.31666666670003</v>
      </c>
      <c r="U737" s="16">
        <f t="shared" si="466"/>
        <v>12.340370370371112</v>
      </c>
      <c r="V737" s="16">
        <v>548.94000000000005</v>
      </c>
      <c r="W737" s="16">
        <f t="shared" si="467"/>
        <v>12.198666666666668</v>
      </c>
      <c r="X737" s="16">
        <v>1569.28</v>
      </c>
      <c r="Y737" s="16">
        <f t="shared" si="468"/>
        <v>34.872888888888887</v>
      </c>
      <c r="Z737" s="21">
        <f t="shared" si="469"/>
        <v>0.25915155177460325</v>
      </c>
      <c r="AA737" s="20">
        <f t="shared" si="470"/>
        <v>42.181818181818187</v>
      </c>
      <c r="AB737">
        <v>15</v>
      </c>
      <c r="AC737" s="1">
        <v>96</v>
      </c>
      <c r="AD737" s="1">
        <v>53</v>
      </c>
      <c r="AE737" s="1">
        <v>2</v>
      </c>
      <c r="AF737" s="1">
        <v>17</v>
      </c>
      <c r="AG737" s="15">
        <f t="shared" si="471"/>
        <v>0.54545454545454541</v>
      </c>
      <c r="AH737" s="15">
        <f t="shared" si="472"/>
        <v>0.18181818181818182</v>
      </c>
      <c r="AI737" s="15">
        <f t="shared" si="473"/>
        <v>0.72727272727272729</v>
      </c>
      <c r="AJ737" s="1">
        <v>137</v>
      </c>
      <c r="AK737" s="21">
        <f t="shared" si="474"/>
        <v>0.27902240325865579</v>
      </c>
      <c r="AL737" s="1">
        <v>178</v>
      </c>
      <c r="AM737" s="21">
        <f t="shared" si="475"/>
        <v>0.36252545824847249</v>
      </c>
      <c r="AN737" s="1">
        <v>176</v>
      </c>
      <c r="AO737" s="21">
        <f t="shared" si="476"/>
        <v>0.35845213849287166</v>
      </c>
      <c r="AP737" s="21">
        <f t="shared" si="477"/>
        <v>0.43492063492063493</v>
      </c>
      <c r="AQ737" s="1">
        <v>5</v>
      </c>
      <c r="AR737" s="4">
        <v>-3.94</v>
      </c>
      <c r="AS737" s="41">
        <v>199</v>
      </c>
      <c r="AT737" s="41">
        <v>211</v>
      </c>
      <c r="AU737" s="41">
        <v>160</v>
      </c>
      <c r="AV737" s="21">
        <f t="shared" si="478"/>
        <v>0.48536585365853657</v>
      </c>
      <c r="AW737" s="26">
        <v>17.190000000000001</v>
      </c>
      <c r="AX737" s="42">
        <v>15</v>
      </c>
      <c r="AY737" s="41">
        <v>-0.216</v>
      </c>
      <c r="AZ737" s="1">
        <v>16</v>
      </c>
      <c r="BA737" s="43">
        <v>1.153</v>
      </c>
      <c r="BB737" s="16">
        <v>50.39</v>
      </c>
      <c r="BC737" s="26">
        <v>17.27</v>
      </c>
      <c r="BD737" s="43">
        <v>-0.85599999999999998</v>
      </c>
      <c r="BE737" s="43">
        <v>-5.5590000000000002</v>
      </c>
      <c r="BF737" s="16">
        <v>47.79</v>
      </c>
      <c r="BG737" s="21">
        <f t="shared" si="479"/>
        <v>4.7413793103448273E-2</v>
      </c>
      <c r="BH737" s="44">
        <f t="shared" si="480"/>
        <v>0.91562500000000002</v>
      </c>
      <c r="BI737" s="42">
        <f t="shared" si="481"/>
        <v>963.03879310344826</v>
      </c>
      <c r="BJ737" s="21">
        <f t="shared" si="482"/>
        <v>-3.6961206896551704E-2</v>
      </c>
      <c r="BK737" s="26">
        <f t="shared" si="483"/>
        <v>1.2023171931358618</v>
      </c>
      <c r="BL737" s="26">
        <f t="shared" si="484"/>
        <v>2.9511422013334787</v>
      </c>
      <c r="BM737" s="16">
        <f t="shared" si="485"/>
        <v>25.357962618865447</v>
      </c>
      <c r="BN737" s="16">
        <f t="shared" si="486"/>
        <v>34.976500163952338</v>
      </c>
      <c r="BO737" s="16">
        <f t="shared" si="487"/>
        <v>49.295004918570328</v>
      </c>
      <c r="BP737" s="16">
        <f t="shared" si="488"/>
        <v>59.678653404743677</v>
      </c>
      <c r="BQ737" s="16">
        <f t="shared" si="489"/>
        <v>-10.38364848617335</v>
      </c>
      <c r="BR737" s="1">
        <v>11</v>
      </c>
      <c r="BS737" s="1">
        <v>27</v>
      </c>
      <c r="BT737" s="42">
        <v>221</v>
      </c>
      <c r="BU737" s="42">
        <v>293</v>
      </c>
      <c r="BV737" s="42">
        <v>117</v>
      </c>
      <c r="BW737" s="42">
        <v>97</v>
      </c>
      <c r="BX737" s="42">
        <v>129</v>
      </c>
      <c r="BY737" s="42">
        <v>102</v>
      </c>
      <c r="BZ737" s="1">
        <v>209</v>
      </c>
      <c r="CA737" s="1">
        <v>261</v>
      </c>
      <c r="CB737" s="21">
        <f t="shared" si="490"/>
        <v>0.44468085106382976</v>
      </c>
      <c r="CC737" s="4">
        <v>-3.34</v>
      </c>
      <c r="CD737" s="45">
        <f t="shared" si="491"/>
        <v>-2.199743724268588</v>
      </c>
      <c r="CE737" s="26">
        <f t="shared" si="492"/>
        <v>2.7146207177814032</v>
      </c>
      <c r="CF737" s="26">
        <f t="shared" si="493"/>
        <v>3.0204934747145189</v>
      </c>
      <c r="CG737" s="26">
        <f t="shared" si="494"/>
        <v>28.828507340946167</v>
      </c>
      <c r="CH737" s="26">
        <f t="shared" si="495"/>
        <v>31.772532626427406</v>
      </c>
      <c r="CI737" s="26">
        <f t="shared" si="496"/>
        <v>50.430770799347471</v>
      </c>
      <c r="CJ737" s="26">
        <f t="shared" si="497"/>
        <v>58.689335236541595</v>
      </c>
      <c r="CK737" s="16">
        <f t="shared" si="498"/>
        <v>-2.1250840489792253</v>
      </c>
      <c r="CL737" s="42">
        <v>71</v>
      </c>
      <c r="CM737" s="42">
        <v>79</v>
      </c>
      <c r="CN737" s="42">
        <v>683</v>
      </c>
      <c r="CO737" s="42">
        <v>752</v>
      </c>
      <c r="CP737" s="42">
        <v>252</v>
      </c>
      <c r="CQ737" s="42">
        <v>332</v>
      </c>
      <c r="CR737" s="42">
        <v>372</v>
      </c>
      <c r="CS737" s="42">
        <v>313</v>
      </c>
      <c r="CT737" s="1">
        <v>3</v>
      </c>
      <c r="CU737" s="1">
        <v>5</v>
      </c>
      <c r="CV737" s="42">
        <f t="shared" si="499"/>
        <v>2</v>
      </c>
      <c r="CW737" s="26">
        <f t="shared" si="500"/>
        <v>0.3241393799333519</v>
      </c>
      <c r="CX737" s="26">
        <f t="shared" si="501"/>
        <v>0.54023229988891974</v>
      </c>
      <c r="CY737" s="26">
        <f t="shared" si="502"/>
        <v>0.21609291995556792</v>
      </c>
      <c r="CZ737" s="13">
        <v>16</v>
      </c>
      <c r="DA737" s="13">
        <v>23</v>
      </c>
      <c r="DB737" s="27">
        <v>19.66</v>
      </c>
      <c r="DC737" s="27">
        <v>23.14</v>
      </c>
      <c r="DD737" s="27">
        <v>18.75</v>
      </c>
      <c r="DE737" s="27">
        <v>20.94</v>
      </c>
      <c r="DF737" s="13">
        <v>2</v>
      </c>
      <c r="DG737" s="13">
        <v>5</v>
      </c>
      <c r="DH737" s="21">
        <f t="shared" si="503"/>
        <v>0.2857142857142857</v>
      </c>
      <c r="DI737" s="42">
        <v>6</v>
      </c>
      <c r="DJ737" s="42">
        <v>2</v>
      </c>
      <c r="DK737" s="13">
        <v>0</v>
      </c>
      <c r="DL737" s="13">
        <v>0</v>
      </c>
      <c r="DM737" s="13">
        <v>0</v>
      </c>
      <c r="DN737" s="13">
        <v>0</v>
      </c>
      <c r="DO737" s="13">
        <v>0</v>
      </c>
      <c r="DP737" s="13">
        <v>0</v>
      </c>
      <c r="DQ737" s="13">
        <v>1</v>
      </c>
      <c r="DR737" s="46">
        <v>0</v>
      </c>
      <c r="DS737" s="13">
        <v>0</v>
      </c>
      <c r="DT737" s="13">
        <v>0</v>
      </c>
      <c r="DU737" s="13">
        <v>0</v>
      </c>
      <c r="DV737" s="13">
        <v>0</v>
      </c>
      <c r="DW737" s="13">
        <v>0</v>
      </c>
      <c r="DX737" s="13">
        <v>0</v>
      </c>
    </row>
    <row r="738" spans="1:128" ht="25.5" x14ac:dyDescent="0.2">
      <c r="A738" s="13" t="s">
        <v>672</v>
      </c>
      <c r="B738" s="13" t="s">
        <v>2533</v>
      </c>
      <c r="C738" s="39" t="s">
        <v>3773</v>
      </c>
      <c r="D738" s="1" t="s">
        <v>358</v>
      </c>
      <c r="E738" s="13" t="s">
        <v>207</v>
      </c>
      <c r="F738" s="13">
        <v>77</v>
      </c>
      <c r="G738" s="13">
        <v>14</v>
      </c>
      <c r="H738" s="13">
        <v>10</v>
      </c>
      <c r="I738" s="40">
        <f t="shared" si="462"/>
        <v>24</v>
      </c>
      <c r="J738" s="19">
        <f t="shared" si="463"/>
        <v>1.342302732766832</v>
      </c>
      <c r="K738" s="1">
        <v>12</v>
      </c>
      <c r="L738" s="1">
        <v>8</v>
      </c>
      <c r="M738" s="1">
        <v>3</v>
      </c>
      <c r="N738" s="1">
        <v>178</v>
      </c>
      <c r="O738" s="1">
        <v>83</v>
      </c>
      <c r="P738" s="1">
        <v>81</v>
      </c>
      <c r="Q738" s="1">
        <v>199</v>
      </c>
      <c r="R738" s="15">
        <f t="shared" si="464"/>
        <v>7.8651685393258425E-2</v>
      </c>
      <c r="S738" s="15">
        <f t="shared" si="465"/>
        <v>4.0935672514619881E-2</v>
      </c>
      <c r="T738" s="16">
        <v>1072.7833333333001</v>
      </c>
      <c r="U738" s="16">
        <f t="shared" si="466"/>
        <v>13.932251082250652</v>
      </c>
      <c r="V738" s="16">
        <v>1010.1</v>
      </c>
      <c r="W738" s="16">
        <f t="shared" si="467"/>
        <v>13.118181818181819</v>
      </c>
      <c r="X738" s="16">
        <v>2801.14</v>
      </c>
      <c r="Y738" s="16">
        <f t="shared" si="468"/>
        <v>36.378441558441558</v>
      </c>
      <c r="Z738" s="21">
        <f t="shared" si="469"/>
        <v>0.26503185315015587</v>
      </c>
      <c r="AA738" s="20">
        <f t="shared" si="470"/>
        <v>145.14285714285714</v>
      </c>
      <c r="AB738">
        <v>11</v>
      </c>
      <c r="AC738" s="1">
        <v>44</v>
      </c>
      <c r="AD738" s="1">
        <v>70</v>
      </c>
      <c r="AE738" s="1">
        <v>32</v>
      </c>
      <c r="AF738" s="1">
        <v>53</v>
      </c>
      <c r="AG738" s="15">
        <f t="shared" si="471"/>
        <v>0.5</v>
      </c>
      <c r="AH738" s="15">
        <f t="shared" si="472"/>
        <v>0.39285714285714285</v>
      </c>
      <c r="AI738" s="15">
        <f t="shared" si="473"/>
        <v>0.89285714285714279</v>
      </c>
      <c r="AJ738" s="1">
        <v>339</v>
      </c>
      <c r="AK738" s="21">
        <f t="shared" si="474"/>
        <v>0.38175675675675674</v>
      </c>
      <c r="AL738" s="1">
        <v>257</v>
      </c>
      <c r="AM738" s="21">
        <f t="shared" si="475"/>
        <v>0.2894144144144144</v>
      </c>
      <c r="AN738" s="1">
        <v>292</v>
      </c>
      <c r="AO738" s="21">
        <f t="shared" si="476"/>
        <v>0.32882882882882886</v>
      </c>
      <c r="AP738" s="21">
        <f t="shared" si="477"/>
        <v>0.56879194630872487</v>
      </c>
      <c r="AQ738" s="1">
        <v>12</v>
      </c>
      <c r="AR738" s="4">
        <v>5.61</v>
      </c>
      <c r="AS738" s="41">
        <v>384</v>
      </c>
      <c r="AT738" s="41">
        <v>345</v>
      </c>
      <c r="AU738" s="41">
        <v>321</v>
      </c>
      <c r="AV738" s="21">
        <f t="shared" si="478"/>
        <v>0.52674897119341568</v>
      </c>
      <c r="AW738" s="26">
        <v>17.36</v>
      </c>
      <c r="AX738" s="42">
        <v>7</v>
      </c>
      <c r="AY738" s="41">
        <v>0.40800000000000003</v>
      </c>
      <c r="AZ738" s="1">
        <v>7</v>
      </c>
      <c r="BA738" s="43">
        <v>0.189</v>
      </c>
      <c r="BB738" s="16">
        <v>49.88</v>
      </c>
      <c r="BC738" s="26">
        <v>17.59</v>
      </c>
      <c r="BD738" s="43">
        <v>1.875</v>
      </c>
      <c r="BE738" s="43">
        <v>7.0620000000000003</v>
      </c>
      <c r="BF738" s="16">
        <v>51.19</v>
      </c>
      <c r="BG738" s="21">
        <f t="shared" si="479"/>
        <v>5.5118110236220472E-2</v>
      </c>
      <c r="BH738" s="44">
        <f t="shared" si="480"/>
        <v>0.90702479338842978</v>
      </c>
      <c r="BI738" s="42">
        <f t="shared" si="481"/>
        <v>962.14290362465022</v>
      </c>
      <c r="BJ738" s="21">
        <f t="shared" si="482"/>
        <v>-3.7857096375349744E-2</v>
      </c>
      <c r="BK738" s="26">
        <f t="shared" si="483"/>
        <v>1.6632016632016631</v>
      </c>
      <c r="BL738" s="26">
        <f t="shared" si="484"/>
        <v>2.673002673002673</v>
      </c>
      <c r="BM738" s="16">
        <f t="shared" si="485"/>
        <v>30.175230175230176</v>
      </c>
      <c r="BN738" s="16">
        <f t="shared" si="486"/>
        <v>28.749628749628748</v>
      </c>
      <c r="BO738" s="16">
        <f t="shared" si="487"/>
        <v>57.855657855657853</v>
      </c>
      <c r="BP738" s="16">
        <f t="shared" si="488"/>
        <v>54.410454410454406</v>
      </c>
      <c r="BQ738" s="16">
        <f t="shared" si="489"/>
        <v>3.4452034452034468</v>
      </c>
      <c r="BR738" s="1">
        <v>28</v>
      </c>
      <c r="BS738" s="1">
        <v>45</v>
      </c>
      <c r="BT738" s="42">
        <v>480</v>
      </c>
      <c r="BU738" s="42">
        <v>439</v>
      </c>
      <c r="BV738" s="42">
        <v>220</v>
      </c>
      <c r="BW738" s="42">
        <v>201</v>
      </c>
      <c r="BX738" s="42">
        <v>231</v>
      </c>
      <c r="BY738" s="42">
        <v>246</v>
      </c>
      <c r="BZ738" s="1">
        <v>472</v>
      </c>
      <c r="CA738" s="1">
        <v>440</v>
      </c>
      <c r="CB738" s="21">
        <f t="shared" si="490"/>
        <v>0.51754385964912286</v>
      </c>
      <c r="CC738" s="4">
        <v>0.84</v>
      </c>
      <c r="CD738" s="45">
        <f t="shared" si="491"/>
        <v>-5.168803266205952</v>
      </c>
      <c r="CE738" s="26">
        <f t="shared" si="492"/>
        <v>2.077725497476028</v>
      </c>
      <c r="CF738" s="26">
        <f t="shared" si="493"/>
        <v>2.527542357754343</v>
      </c>
      <c r="CG738" s="26">
        <f t="shared" si="494"/>
        <v>31.144462611650972</v>
      </c>
      <c r="CH738" s="26">
        <f t="shared" si="495"/>
        <v>27.010431467188361</v>
      </c>
      <c r="CI738" s="26">
        <f t="shared" si="496"/>
        <v>59.097367500374851</v>
      </c>
      <c r="CJ738" s="26">
        <f t="shared" si="497"/>
        <v>52.928450559415097</v>
      </c>
      <c r="CK738" s="16">
        <f t="shared" si="498"/>
        <v>-2.7237134957563072</v>
      </c>
      <c r="CL738" s="42">
        <v>97</v>
      </c>
      <c r="CM738" s="42">
        <v>118</v>
      </c>
      <c r="CN738" s="42">
        <v>1357</v>
      </c>
      <c r="CO738" s="42">
        <v>1143</v>
      </c>
      <c r="CP738" s="42">
        <v>555</v>
      </c>
      <c r="CQ738" s="42">
        <v>565</v>
      </c>
      <c r="CR738" s="42">
        <v>645</v>
      </c>
      <c r="CS738" s="42">
        <v>750</v>
      </c>
      <c r="CT738" s="1">
        <v>7</v>
      </c>
      <c r="CU738" s="1">
        <v>23</v>
      </c>
      <c r="CV738" s="42">
        <f t="shared" si="499"/>
        <v>16</v>
      </c>
      <c r="CW738" s="26">
        <f t="shared" si="500"/>
        <v>0.39150496372365934</v>
      </c>
      <c r="CX738" s="26">
        <f t="shared" si="501"/>
        <v>1.2863734522348806</v>
      </c>
      <c r="CY738" s="26">
        <f t="shared" si="502"/>
        <v>0.89486848851122136</v>
      </c>
      <c r="CZ738" s="13">
        <v>40</v>
      </c>
      <c r="DA738" s="13">
        <v>39</v>
      </c>
      <c r="DB738" s="27">
        <v>33.39</v>
      </c>
      <c r="DC738" s="27">
        <v>39.76</v>
      </c>
      <c r="DD738" s="27">
        <v>38.08</v>
      </c>
      <c r="DE738" s="27">
        <v>36.409999999999997</v>
      </c>
      <c r="DF738" s="13">
        <v>12</v>
      </c>
      <c r="DG738" s="13">
        <v>16</v>
      </c>
      <c r="DH738" s="21">
        <f t="shared" si="503"/>
        <v>0.42857142857142855</v>
      </c>
      <c r="DI738" s="42">
        <v>20</v>
      </c>
      <c r="DJ738" s="42">
        <v>9</v>
      </c>
      <c r="DK738" s="13">
        <v>5</v>
      </c>
      <c r="DL738" s="13">
        <v>0</v>
      </c>
      <c r="DM738" s="13">
        <v>0.25</v>
      </c>
      <c r="DN738" s="13">
        <v>1</v>
      </c>
      <c r="DO738" s="13">
        <v>0</v>
      </c>
      <c r="DP738" s="13">
        <v>0.05</v>
      </c>
      <c r="DQ738" s="13">
        <v>3</v>
      </c>
      <c r="DR738" s="46">
        <v>1</v>
      </c>
      <c r="DS738" s="13">
        <v>0</v>
      </c>
      <c r="DT738" s="13">
        <v>1</v>
      </c>
      <c r="DU738" s="13">
        <v>-0.33300000000000002</v>
      </c>
      <c r="DV738" s="13">
        <v>0</v>
      </c>
      <c r="DW738" s="13">
        <v>0</v>
      </c>
      <c r="DX738" s="13">
        <v>0</v>
      </c>
    </row>
    <row r="739" spans="1:128" x14ac:dyDescent="0.2">
      <c r="A739" s="13" t="s">
        <v>2536</v>
      </c>
      <c r="B739" s="13" t="s">
        <v>1672</v>
      </c>
      <c r="C739" s="39" t="s">
        <v>3774</v>
      </c>
      <c r="D739" s="1" t="s">
        <v>584</v>
      </c>
      <c r="E739" s="13" t="s">
        <v>146</v>
      </c>
      <c r="F739" s="13">
        <v>82</v>
      </c>
      <c r="G739" s="13">
        <v>5</v>
      </c>
      <c r="H739" s="13">
        <v>7</v>
      </c>
      <c r="I739" s="40">
        <f t="shared" si="462"/>
        <v>12</v>
      </c>
      <c r="J739" s="19">
        <f t="shared" si="463"/>
        <v>1.2786739677372372</v>
      </c>
      <c r="K739" s="1">
        <v>5</v>
      </c>
      <c r="L739" s="1">
        <v>5</v>
      </c>
      <c r="M739" s="1">
        <v>2</v>
      </c>
      <c r="N739" s="1">
        <v>46</v>
      </c>
      <c r="O739" s="1">
        <v>26</v>
      </c>
      <c r="P739" s="1">
        <v>11</v>
      </c>
      <c r="Q739" s="1">
        <v>54</v>
      </c>
      <c r="R739" s="15">
        <f t="shared" si="464"/>
        <v>0.10869565217391304</v>
      </c>
      <c r="S739" s="15">
        <f t="shared" si="465"/>
        <v>6.0240963855421686E-2</v>
      </c>
      <c r="T739" s="16">
        <v>563.08333333329995</v>
      </c>
      <c r="U739" s="16">
        <f t="shared" si="466"/>
        <v>6.8668699186987796</v>
      </c>
      <c r="V739" s="16">
        <v>572.6</v>
      </c>
      <c r="W739" s="16">
        <f t="shared" si="467"/>
        <v>6.9829268292682931</v>
      </c>
      <c r="X739" s="16">
        <v>3246.95</v>
      </c>
      <c r="Y739" s="16">
        <f t="shared" si="468"/>
        <v>39.596951219512192</v>
      </c>
      <c r="Z739" s="21">
        <f t="shared" si="469"/>
        <v>0.14991294786035006</v>
      </c>
      <c r="AA739" s="20">
        <f t="shared" si="470"/>
        <v>67.647058823529406</v>
      </c>
      <c r="AB739">
        <v>23</v>
      </c>
      <c r="AC739" s="1">
        <v>126</v>
      </c>
      <c r="AD739" s="1">
        <v>55</v>
      </c>
      <c r="AE739" s="1">
        <v>10</v>
      </c>
      <c r="AF739" s="1">
        <v>11</v>
      </c>
      <c r="AG739" s="15">
        <f t="shared" si="471"/>
        <v>0.29411764705882354</v>
      </c>
      <c r="AH739" s="15">
        <f t="shared" si="472"/>
        <v>0.41176470588235292</v>
      </c>
      <c r="AI739" s="15">
        <f t="shared" si="473"/>
        <v>0.70588235294117641</v>
      </c>
      <c r="AJ739" s="1">
        <v>156</v>
      </c>
      <c r="AK739" s="21">
        <f t="shared" si="474"/>
        <v>0.32704402515723269</v>
      </c>
      <c r="AL739" s="1">
        <v>168</v>
      </c>
      <c r="AM739" s="21">
        <f t="shared" si="475"/>
        <v>0.3522012578616352</v>
      </c>
      <c r="AN739" s="1">
        <v>153</v>
      </c>
      <c r="AO739" s="21">
        <f t="shared" si="476"/>
        <v>0.32075471698113206</v>
      </c>
      <c r="AP739" s="21">
        <f t="shared" si="477"/>
        <v>0.48148148148148145</v>
      </c>
      <c r="AQ739" s="1">
        <v>5</v>
      </c>
      <c r="AR739" s="4">
        <v>-4.26</v>
      </c>
      <c r="AS739" s="41">
        <v>213</v>
      </c>
      <c r="AT739" s="41">
        <v>214</v>
      </c>
      <c r="AU739" s="41">
        <v>183</v>
      </c>
      <c r="AV739" s="21">
        <f t="shared" si="478"/>
        <v>0.49882903981264637</v>
      </c>
      <c r="AW739" s="26">
        <v>16.600000000000001</v>
      </c>
      <c r="AX739" s="42">
        <v>14</v>
      </c>
      <c r="AY739" s="41">
        <v>-1.0669999999999999</v>
      </c>
      <c r="AZ739" s="1">
        <v>14</v>
      </c>
      <c r="BA739" s="43">
        <v>-1.0349999999999999</v>
      </c>
      <c r="BB739" s="16">
        <v>49.55</v>
      </c>
      <c r="BC739" s="26">
        <v>15.61</v>
      </c>
      <c r="BD739" s="43">
        <v>-2.7530000000000001</v>
      </c>
      <c r="BE739" s="43">
        <v>1.8050000000000002</v>
      </c>
      <c r="BF739" s="16">
        <v>50.19</v>
      </c>
      <c r="BG739" s="21">
        <f t="shared" si="479"/>
        <v>7.3913043478260873E-2</v>
      </c>
      <c r="BH739" s="44">
        <f t="shared" si="480"/>
        <v>0.92708333333333337</v>
      </c>
      <c r="BI739" s="42">
        <f t="shared" si="481"/>
        <v>1000.9963768115942</v>
      </c>
      <c r="BJ739" s="21">
        <f t="shared" si="482"/>
        <v>9.9637681159424341E-4</v>
      </c>
      <c r="BK739" s="26">
        <f t="shared" si="483"/>
        <v>1.7813482361159623</v>
      </c>
      <c r="BL739" s="26">
        <f t="shared" si="484"/>
        <v>2.2004889975550119</v>
      </c>
      <c r="BM739" s="16">
        <f t="shared" si="485"/>
        <v>24.100593782745371</v>
      </c>
      <c r="BN739" s="16">
        <f t="shared" si="486"/>
        <v>30.178134823611597</v>
      </c>
      <c r="BO739" s="16">
        <f t="shared" si="487"/>
        <v>46.210268948655255</v>
      </c>
      <c r="BP739" s="16">
        <f t="shared" si="488"/>
        <v>55.850506461753405</v>
      </c>
      <c r="BQ739" s="16">
        <f t="shared" si="489"/>
        <v>-9.6402375130981497</v>
      </c>
      <c r="BR739" s="1">
        <v>17</v>
      </c>
      <c r="BS739" s="1">
        <v>21</v>
      </c>
      <c r="BT739" s="42">
        <v>213</v>
      </c>
      <c r="BU739" s="42">
        <v>267</v>
      </c>
      <c r="BV739" s="42">
        <v>101</v>
      </c>
      <c r="BW739" s="42">
        <v>113</v>
      </c>
      <c r="BX739" s="42">
        <v>132</v>
      </c>
      <c r="BY739" s="42">
        <v>110</v>
      </c>
      <c r="BZ739" s="1">
        <v>205</v>
      </c>
      <c r="CA739" s="1">
        <v>265</v>
      </c>
      <c r="CB739" s="21">
        <f t="shared" si="490"/>
        <v>0.43617021276595747</v>
      </c>
      <c r="CC739" s="4">
        <v>-10.1</v>
      </c>
      <c r="CD739" s="45">
        <f t="shared" si="491"/>
        <v>-12.125793068653705</v>
      </c>
      <c r="CE739" s="26">
        <f t="shared" si="492"/>
        <v>2.4946488242812488</v>
      </c>
      <c r="CF739" s="26">
        <f t="shared" si="493"/>
        <v>2.0696345801444433</v>
      </c>
      <c r="CG739" s="26">
        <f t="shared" si="494"/>
        <v>30.268405734612486</v>
      </c>
      <c r="CH739" s="26">
        <f t="shared" si="495"/>
        <v>26.794376260798597</v>
      </c>
      <c r="CI739" s="26">
        <f t="shared" si="496"/>
        <v>58.356303608001362</v>
      </c>
      <c r="CJ739" s="26">
        <f t="shared" si="497"/>
        <v>50.410385130661084</v>
      </c>
      <c r="CK739" s="16">
        <f t="shared" si="498"/>
        <v>-17.586155990438428</v>
      </c>
      <c r="CL739" s="42">
        <v>135</v>
      </c>
      <c r="CM739" s="42">
        <v>112</v>
      </c>
      <c r="CN739" s="42">
        <v>1503</v>
      </c>
      <c r="CO739" s="42">
        <v>1338</v>
      </c>
      <c r="CP739" s="42">
        <v>644</v>
      </c>
      <c r="CQ739" s="42">
        <v>573</v>
      </c>
      <c r="CR739" s="42">
        <v>705</v>
      </c>
      <c r="CS739" s="42">
        <v>876</v>
      </c>
      <c r="CT739" s="1">
        <v>7</v>
      </c>
      <c r="CU739" s="1">
        <v>9</v>
      </c>
      <c r="CV739" s="42">
        <f t="shared" si="499"/>
        <v>2</v>
      </c>
      <c r="CW739" s="26">
        <f t="shared" si="500"/>
        <v>0.74589314784672167</v>
      </c>
      <c r="CX739" s="26">
        <f t="shared" si="501"/>
        <v>0.95900547580292783</v>
      </c>
      <c r="CY739" s="26">
        <f t="shared" si="502"/>
        <v>0.21311232795620619</v>
      </c>
      <c r="CZ739" s="13">
        <v>18</v>
      </c>
      <c r="DA739" s="13">
        <v>24</v>
      </c>
      <c r="DB739" s="27">
        <v>18.16</v>
      </c>
      <c r="DC739" s="27">
        <v>19.64</v>
      </c>
      <c r="DD739" s="27">
        <v>21.13</v>
      </c>
      <c r="DE739" s="27">
        <v>18.809999999999999</v>
      </c>
      <c r="DF739" s="13">
        <v>291</v>
      </c>
      <c r="DG739" s="13">
        <v>160</v>
      </c>
      <c r="DH739" s="21">
        <f t="shared" si="503"/>
        <v>0.64523281596452331</v>
      </c>
      <c r="DI739" s="42">
        <v>132</v>
      </c>
      <c r="DJ739" s="42">
        <v>89</v>
      </c>
      <c r="DK739" s="13">
        <v>31</v>
      </c>
      <c r="DL739" s="13">
        <v>1</v>
      </c>
      <c r="DM739" s="13">
        <v>0.22700000000000001</v>
      </c>
      <c r="DN739" s="13">
        <v>2</v>
      </c>
      <c r="DO739" s="13">
        <v>0</v>
      </c>
      <c r="DP739" s="13">
        <v>1.4999999999999999E-2</v>
      </c>
      <c r="DQ739" s="13">
        <v>172</v>
      </c>
      <c r="DR739" s="46">
        <v>112</v>
      </c>
      <c r="DS739" s="13">
        <v>1</v>
      </c>
      <c r="DT739" s="13">
        <v>29</v>
      </c>
      <c r="DU739" s="13">
        <v>-0.16300000000000001</v>
      </c>
      <c r="DV739" s="13">
        <v>0</v>
      </c>
      <c r="DW739" s="13">
        <v>1</v>
      </c>
      <c r="DX739" s="13">
        <v>-6.0000000000000001E-3</v>
      </c>
    </row>
    <row r="740" spans="1:128" ht="25.5" x14ac:dyDescent="0.2">
      <c r="A740" s="13" t="s">
        <v>2539</v>
      </c>
      <c r="B740" s="13" t="s">
        <v>2540</v>
      </c>
      <c r="C740" s="39" t="s">
        <v>3775</v>
      </c>
      <c r="D740" s="1" t="s">
        <v>270</v>
      </c>
      <c r="E740" s="13" t="s">
        <v>173</v>
      </c>
      <c r="F740" s="13">
        <v>31</v>
      </c>
      <c r="G740" s="13">
        <v>0</v>
      </c>
      <c r="H740" s="13">
        <v>1</v>
      </c>
      <c r="I740" s="40">
        <f t="shared" si="462"/>
        <v>1</v>
      </c>
      <c r="J740" s="19">
        <f t="shared" si="463"/>
        <v>0.15086748805632388</v>
      </c>
      <c r="K740" s="1">
        <v>0</v>
      </c>
      <c r="L740" s="1">
        <v>0</v>
      </c>
      <c r="M740" s="1">
        <v>1</v>
      </c>
      <c r="N740" s="1">
        <v>21</v>
      </c>
      <c r="O740" s="1">
        <v>11</v>
      </c>
      <c r="P740" s="1">
        <v>10</v>
      </c>
      <c r="Q740" s="1">
        <v>14</v>
      </c>
      <c r="R740" s="15">
        <f t="shared" si="464"/>
        <v>0</v>
      </c>
      <c r="S740" s="15">
        <f t="shared" si="465"/>
        <v>0</v>
      </c>
      <c r="T740" s="16">
        <v>397.7</v>
      </c>
      <c r="U740" s="16">
        <f t="shared" si="466"/>
        <v>12.829032258064515</v>
      </c>
      <c r="V740" s="16">
        <v>398.88</v>
      </c>
      <c r="W740" s="16">
        <f t="shared" si="467"/>
        <v>12.867096774193548</v>
      </c>
      <c r="X740" s="16">
        <v>1081.44</v>
      </c>
      <c r="Y740" s="16">
        <f t="shared" si="468"/>
        <v>34.885161290322586</v>
      </c>
      <c r="Z740" s="21">
        <f t="shared" si="469"/>
        <v>0.26945525291828792</v>
      </c>
      <c r="AA740" s="20">
        <f t="shared" si="470"/>
        <v>0</v>
      </c>
      <c r="AB740">
        <v>49</v>
      </c>
      <c r="AC740" s="1">
        <v>48</v>
      </c>
      <c r="AD740" s="1">
        <v>27</v>
      </c>
      <c r="AE740" s="1">
        <v>9</v>
      </c>
      <c r="AF740" s="1">
        <v>4</v>
      </c>
      <c r="AG740" s="15">
        <f t="shared" si="471"/>
        <v>0</v>
      </c>
      <c r="AH740" s="15">
        <f t="shared" si="472"/>
        <v>0.125</v>
      </c>
      <c r="AI740" s="15">
        <f t="shared" si="473"/>
        <v>0.125</v>
      </c>
      <c r="AJ740" s="1">
        <v>88</v>
      </c>
      <c r="AK740" s="21">
        <f t="shared" si="474"/>
        <v>0.22448979591836735</v>
      </c>
      <c r="AL740" s="1">
        <v>127</v>
      </c>
      <c r="AM740" s="21">
        <f t="shared" si="475"/>
        <v>0.32397959183673469</v>
      </c>
      <c r="AN740" s="1">
        <v>177</v>
      </c>
      <c r="AO740" s="21">
        <f t="shared" si="476"/>
        <v>0.45153061224489793</v>
      </c>
      <c r="AP740" s="21">
        <f t="shared" si="477"/>
        <v>0.40930232558139534</v>
      </c>
      <c r="AQ740" s="1">
        <v>3</v>
      </c>
      <c r="AR740" s="4">
        <v>-6.18</v>
      </c>
      <c r="AS740" s="41">
        <v>141</v>
      </c>
      <c r="AT740" s="41">
        <v>176</v>
      </c>
      <c r="AU740" s="41">
        <v>110</v>
      </c>
      <c r="AV740" s="21">
        <f t="shared" si="478"/>
        <v>0.44479495268138802</v>
      </c>
      <c r="AW740" s="26">
        <v>16.68</v>
      </c>
      <c r="AX740" s="42">
        <v>7</v>
      </c>
      <c r="AY740" s="41">
        <v>-1.2989999999999999</v>
      </c>
      <c r="AZ740" s="1">
        <v>7</v>
      </c>
      <c r="BA740" s="43">
        <v>0.48499999999999999</v>
      </c>
      <c r="BB740" s="16">
        <v>49.98</v>
      </c>
      <c r="BC740" s="26">
        <v>15.6</v>
      </c>
      <c r="BD740" s="43">
        <v>-1.7050000000000001</v>
      </c>
      <c r="BE740" s="43">
        <v>-12.914</v>
      </c>
      <c r="BF740" s="16">
        <v>45.25</v>
      </c>
      <c r="BG740" s="21">
        <f t="shared" si="479"/>
        <v>5.0632911392405063E-2</v>
      </c>
      <c r="BH740" s="44">
        <f t="shared" si="480"/>
        <v>0.89637305699481862</v>
      </c>
      <c r="BI740" s="42">
        <f t="shared" si="481"/>
        <v>947.00596838722367</v>
      </c>
      <c r="BJ740" s="21">
        <f t="shared" si="482"/>
        <v>-5.299403161277632E-2</v>
      </c>
      <c r="BK740" s="26">
        <f t="shared" si="483"/>
        <v>1.2033694344163659</v>
      </c>
      <c r="BL740" s="26">
        <f t="shared" si="484"/>
        <v>3.008423586040915</v>
      </c>
      <c r="BM740" s="16">
        <f t="shared" si="485"/>
        <v>23.766546329723226</v>
      </c>
      <c r="BN740" s="16">
        <f t="shared" si="486"/>
        <v>29.031287605294828</v>
      </c>
      <c r="BO740" s="16">
        <f t="shared" si="487"/>
        <v>46.931407942238273</v>
      </c>
      <c r="BP740" s="16">
        <f t="shared" si="488"/>
        <v>64.831528279181711</v>
      </c>
      <c r="BQ740" s="16">
        <f t="shared" si="489"/>
        <v>-17.900120336943438</v>
      </c>
      <c r="BR740" s="1">
        <v>8</v>
      </c>
      <c r="BS740" s="1">
        <v>20</v>
      </c>
      <c r="BT740" s="42">
        <v>150</v>
      </c>
      <c r="BU740" s="42">
        <v>173</v>
      </c>
      <c r="BV740" s="42">
        <v>76</v>
      </c>
      <c r="BW740" s="42">
        <v>94</v>
      </c>
      <c r="BX740" s="42">
        <v>144</v>
      </c>
      <c r="BY740" s="42">
        <v>78</v>
      </c>
      <c r="BZ740" s="1">
        <v>160</v>
      </c>
      <c r="CA740" s="1">
        <v>203</v>
      </c>
      <c r="CB740" s="21">
        <f t="shared" si="490"/>
        <v>0.44077134986225897</v>
      </c>
      <c r="CC740" s="4">
        <v>-0.72</v>
      </c>
      <c r="CD740" s="45">
        <f t="shared" si="491"/>
        <v>-2.4143761508969277</v>
      </c>
      <c r="CE740" s="26">
        <f t="shared" si="492"/>
        <v>3.0514869063470926</v>
      </c>
      <c r="CF740" s="26">
        <f t="shared" si="493"/>
        <v>2.3857079449622725</v>
      </c>
      <c r="CG740" s="26">
        <f t="shared" si="494"/>
        <v>25.68797159343098</v>
      </c>
      <c r="CH740" s="26">
        <f t="shared" si="495"/>
        <v>29.793608521970707</v>
      </c>
      <c r="CI740" s="26">
        <f t="shared" si="496"/>
        <v>52.263648468708382</v>
      </c>
      <c r="CJ740" s="26">
        <f t="shared" si="497"/>
        <v>60.474922325787837</v>
      </c>
      <c r="CK740" s="16">
        <f t="shared" si="498"/>
        <v>-9.6888464798639831</v>
      </c>
      <c r="CL740" s="42">
        <v>55</v>
      </c>
      <c r="CM740" s="42">
        <v>43</v>
      </c>
      <c r="CN740" s="42">
        <v>408</v>
      </c>
      <c r="CO740" s="42">
        <v>494</v>
      </c>
      <c r="CP740" s="42">
        <v>197</v>
      </c>
      <c r="CQ740" s="42">
        <v>208</v>
      </c>
      <c r="CR740" s="42">
        <v>345</v>
      </c>
      <c r="CS740" s="42">
        <v>282</v>
      </c>
      <c r="CT740" s="1">
        <v>2</v>
      </c>
      <c r="CU740" s="1">
        <v>2</v>
      </c>
      <c r="CV740" s="42">
        <f t="shared" si="499"/>
        <v>0</v>
      </c>
      <c r="CW740" s="26">
        <f t="shared" si="500"/>
        <v>0.30173497611264777</v>
      </c>
      <c r="CX740" s="26">
        <f t="shared" si="501"/>
        <v>0.30173497611264777</v>
      </c>
      <c r="CY740" s="26">
        <f t="shared" si="502"/>
        <v>0</v>
      </c>
      <c r="CZ740" s="13">
        <v>13</v>
      </c>
      <c r="DA740" s="13">
        <v>16</v>
      </c>
      <c r="DB740" s="27">
        <v>14.27</v>
      </c>
      <c r="DC740" s="27">
        <v>14.98</v>
      </c>
      <c r="DD740" s="27">
        <v>12.59</v>
      </c>
      <c r="DE740" s="27">
        <v>15.24</v>
      </c>
      <c r="DF740" s="1"/>
      <c r="DG740" s="1"/>
      <c r="DH740" s="21" t="str">
        <f t="shared" si="503"/>
        <v xml:space="preserve"> </v>
      </c>
      <c r="DI740" s="42"/>
      <c r="DJ740" s="42"/>
      <c r="DK740" s="1"/>
      <c r="DL740" s="1"/>
      <c r="DM740" s="1"/>
      <c r="DN740" s="1"/>
      <c r="DO740" s="1"/>
      <c r="DP740" s="1"/>
      <c r="DQ740" s="1"/>
      <c r="DR740" s="42"/>
      <c r="DS740" s="1"/>
      <c r="DT740" s="1"/>
      <c r="DU740" s="1"/>
      <c r="DV740" s="1"/>
      <c r="DW740" s="1"/>
      <c r="DX740" s="13"/>
    </row>
    <row r="741" spans="1:128" x14ac:dyDescent="0.2">
      <c r="A741" s="13" t="s">
        <v>690</v>
      </c>
      <c r="B741" s="13" t="s">
        <v>2544</v>
      </c>
      <c r="C741" s="39" t="s">
        <v>3776</v>
      </c>
      <c r="D741" s="1" t="s">
        <v>554</v>
      </c>
      <c r="E741" s="13" t="s">
        <v>154</v>
      </c>
      <c r="F741" s="13">
        <v>80</v>
      </c>
      <c r="G741" s="13">
        <v>7</v>
      </c>
      <c r="H741" s="13">
        <v>7</v>
      </c>
      <c r="I741" s="40">
        <f t="shared" si="462"/>
        <v>14</v>
      </c>
      <c r="J741" s="19">
        <f t="shared" si="463"/>
        <v>0.97319842434544579</v>
      </c>
      <c r="K741" s="1">
        <v>6</v>
      </c>
      <c r="L741" s="1">
        <v>3</v>
      </c>
      <c r="M741" s="1">
        <v>2</v>
      </c>
      <c r="N741" s="1">
        <v>83</v>
      </c>
      <c r="O741" s="1">
        <v>34</v>
      </c>
      <c r="P741" s="1">
        <v>30</v>
      </c>
      <c r="Q741" s="1">
        <v>97</v>
      </c>
      <c r="R741" s="15">
        <f t="shared" si="464"/>
        <v>8.4337349397590355E-2</v>
      </c>
      <c r="S741" s="15">
        <f t="shared" si="465"/>
        <v>4.7619047619047616E-2</v>
      </c>
      <c r="T741" s="16">
        <v>863.13333333330002</v>
      </c>
      <c r="U741" s="16">
        <f t="shared" si="466"/>
        <v>10.789166666666251</v>
      </c>
      <c r="V741" s="16">
        <v>840.7</v>
      </c>
      <c r="W741" s="16">
        <f t="shared" si="467"/>
        <v>10.508750000000001</v>
      </c>
      <c r="X741" s="16">
        <v>3024.96</v>
      </c>
      <c r="Y741" s="16">
        <f t="shared" si="468"/>
        <v>37.811999999999998</v>
      </c>
      <c r="Z741" s="21">
        <f t="shared" si="469"/>
        <v>0.21747903333454058</v>
      </c>
      <c r="AA741" s="20">
        <f t="shared" si="470"/>
        <v>57.749999999999993</v>
      </c>
      <c r="AB741">
        <v>50</v>
      </c>
      <c r="AC741" s="1">
        <v>72</v>
      </c>
      <c r="AD741" s="1">
        <v>102</v>
      </c>
      <c r="AE741" s="1">
        <v>13</v>
      </c>
      <c r="AF741" s="1">
        <v>19</v>
      </c>
      <c r="AG741" s="15">
        <f t="shared" si="471"/>
        <v>0.35</v>
      </c>
      <c r="AH741" s="15">
        <f t="shared" si="472"/>
        <v>0.25</v>
      </c>
      <c r="AI741" s="15">
        <f t="shared" si="473"/>
        <v>0.6</v>
      </c>
      <c r="AJ741" s="1">
        <v>187</v>
      </c>
      <c r="AK741" s="21">
        <f t="shared" si="474"/>
        <v>0.22209026128266032</v>
      </c>
      <c r="AL741" s="1">
        <v>414</v>
      </c>
      <c r="AM741" s="21">
        <f t="shared" si="475"/>
        <v>0.49168646080760092</v>
      </c>
      <c r="AN741" s="1">
        <v>241</v>
      </c>
      <c r="AO741" s="21">
        <f t="shared" si="476"/>
        <v>0.28622327790973873</v>
      </c>
      <c r="AP741" s="21">
        <f t="shared" si="477"/>
        <v>0.31114808652246256</v>
      </c>
      <c r="AQ741" s="1">
        <v>1</v>
      </c>
      <c r="AR741" s="4">
        <v>-29.89</v>
      </c>
      <c r="AS741" s="41">
        <v>268</v>
      </c>
      <c r="AT741" s="41">
        <v>350</v>
      </c>
      <c r="AU741" s="41">
        <v>220</v>
      </c>
      <c r="AV741" s="21">
        <f t="shared" si="478"/>
        <v>0.4336569579288026</v>
      </c>
      <c r="AW741" s="26">
        <v>17.100000000000001</v>
      </c>
      <c r="AX741" s="42">
        <v>9</v>
      </c>
      <c r="AY741" s="41">
        <v>0.27600000000000002</v>
      </c>
      <c r="AZ741" s="1">
        <v>8</v>
      </c>
      <c r="BA741" s="43">
        <v>-0.156</v>
      </c>
      <c r="BB741" s="16">
        <v>49.85</v>
      </c>
      <c r="BC741" s="26">
        <v>17.12</v>
      </c>
      <c r="BD741" s="43">
        <v>-1.861</v>
      </c>
      <c r="BE741" s="43">
        <v>5.7750000000000004</v>
      </c>
      <c r="BF741" s="16">
        <v>51.58</v>
      </c>
      <c r="BG741" s="21">
        <f t="shared" si="479"/>
        <v>5.1948051948051951E-2</v>
      </c>
      <c r="BH741" s="44">
        <f t="shared" si="480"/>
        <v>0.95225464190981435</v>
      </c>
      <c r="BI741" s="42">
        <f t="shared" si="481"/>
        <v>1004.2026938578663</v>
      </c>
      <c r="BJ741" s="21">
        <f t="shared" si="482"/>
        <v>4.2026938578662992E-3</v>
      </c>
      <c r="BK741" s="26">
        <f t="shared" si="483"/>
        <v>1.4273819436184132</v>
      </c>
      <c r="BL741" s="26">
        <f t="shared" si="484"/>
        <v>1.2846437492565717</v>
      </c>
      <c r="BM741" s="16">
        <f t="shared" si="485"/>
        <v>27.477102414654453</v>
      </c>
      <c r="BN741" s="16">
        <f t="shared" si="486"/>
        <v>26.906149637207086</v>
      </c>
      <c r="BO741" s="16">
        <f t="shared" si="487"/>
        <v>53.027239205424053</v>
      </c>
      <c r="BP741" s="16">
        <f t="shared" si="488"/>
        <v>53.955037468776013</v>
      </c>
      <c r="BQ741" s="16">
        <f t="shared" si="489"/>
        <v>-0.92779826335195992</v>
      </c>
      <c r="BR741" s="1">
        <v>20</v>
      </c>
      <c r="BS741" s="1">
        <v>18</v>
      </c>
      <c r="BT741" s="42">
        <v>365</v>
      </c>
      <c r="BU741" s="42">
        <v>359</v>
      </c>
      <c r="BV741" s="42">
        <v>140</v>
      </c>
      <c r="BW741" s="42">
        <v>142</v>
      </c>
      <c r="BX741" s="42">
        <v>237</v>
      </c>
      <c r="BY741" s="42">
        <v>218</v>
      </c>
      <c r="BZ741" s="1">
        <v>340</v>
      </c>
      <c r="CA741" s="1">
        <v>342</v>
      </c>
      <c r="CB741" s="21">
        <f t="shared" si="490"/>
        <v>0.49853372434017595</v>
      </c>
      <c r="CC741" s="4">
        <v>-3.88</v>
      </c>
      <c r="CD741" s="45">
        <f t="shared" si="491"/>
        <v>-2.4163523398910618</v>
      </c>
      <c r="CE741" s="26">
        <f t="shared" si="492"/>
        <v>2.796731196445573</v>
      </c>
      <c r="CF741" s="26">
        <f t="shared" si="493"/>
        <v>2.4793716280545861</v>
      </c>
      <c r="CG741" s="26">
        <f t="shared" si="494"/>
        <v>35.484766740717234</v>
      </c>
      <c r="CH741" s="26">
        <f t="shared" si="495"/>
        <v>30.307838781339257</v>
      </c>
      <c r="CI741" s="26">
        <f t="shared" si="496"/>
        <v>65.336401142494452</v>
      </c>
      <c r="CJ741" s="26">
        <f t="shared" si="497"/>
        <v>53.772611869247854</v>
      </c>
      <c r="CK741" s="16">
        <f t="shared" si="498"/>
        <v>-12.491587536598558</v>
      </c>
      <c r="CL741" s="42">
        <v>141</v>
      </c>
      <c r="CM741" s="42">
        <v>125</v>
      </c>
      <c r="CN741" s="42">
        <v>1648</v>
      </c>
      <c r="CO741" s="42">
        <v>1403</v>
      </c>
      <c r="CP741" s="42">
        <v>619</v>
      </c>
      <c r="CQ741" s="42">
        <v>507</v>
      </c>
      <c r="CR741" s="42">
        <v>676</v>
      </c>
      <c r="CS741" s="42">
        <v>886</v>
      </c>
      <c r="CT741" s="1">
        <v>1</v>
      </c>
      <c r="CU741" s="1">
        <v>5</v>
      </c>
      <c r="CV741" s="42">
        <f t="shared" si="499"/>
        <v>4</v>
      </c>
      <c r="CW741" s="26">
        <f t="shared" si="500"/>
        <v>6.9514173167531834E-2</v>
      </c>
      <c r="CX741" s="26">
        <f t="shared" si="501"/>
        <v>0.34757086583765923</v>
      </c>
      <c r="CY741" s="26">
        <f t="shared" si="502"/>
        <v>0.27805669267012734</v>
      </c>
      <c r="CZ741" s="13">
        <v>27</v>
      </c>
      <c r="DA741" s="13">
        <v>29</v>
      </c>
      <c r="DB741" s="27">
        <v>31.13</v>
      </c>
      <c r="DC741" s="27">
        <v>29.79</v>
      </c>
      <c r="DD741" s="27">
        <v>36.04</v>
      </c>
      <c r="DE741" s="27">
        <v>34.78</v>
      </c>
      <c r="DF741" s="13">
        <v>259</v>
      </c>
      <c r="DG741" s="13">
        <v>221</v>
      </c>
      <c r="DH741" s="21">
        <f t="shared" si="503"/>
        <v>0.5395833333333333</v>
      </c>
      <c r="DI741" s="42">
        <v>97</v>
      </c>
      <c r="DJ741" s="42">
        <v>46</v>
      </c>
      <c r="DK741" s="13">
        <v>15</v>
      </c>
      <c r="DL741" s="13">
        <v>0</v>
      </c>
      <c r="DM741" s="13">
        <v>0.155</v>
      </c>
      <c r="DN741" s="13">
        <v>0</v>
      </c>
      <c r="DO741" s="13">
        <v>0</v>
      </c>
      <c r="DP741" s="13">
        <v>0</v>
      </c>
      <c r="DQ741" s="13">
        <v>252</v>
      </c>
      <c r="DR741" s="46">
        <v>129</v>
      </c>
      <c r="DS741" s="13">
        <v>3</v>
      </c>
      <c r="DT741" s="13">
        <v>38</v>
      </c>
      <c r="DU741" s="13">
        <v>-0.13900000000000001</v>
      </c>
      <c r="DV741" s="13">
        <v>0</v>
      </c>
      <c r="DW741" s="13">
        <v>1</v>
      </c>
      <c r="DX741" s="13">
        <v>-4.0000000000000001E-3</v>
      </c>
    </row>
    <row r="742" spans="1:128" ht="25.5" x14ac:dyDescent="0.2">
      <c r="A742" s="13" t="s">
        <v>1183</v>
      </c>
      <c r="B742" s="13" t="s">
        <v>2544</v>
      </c>
      <c r="C742" s="39" t="s">
        <v>3777</v>
      </c>
      <c r="D742" s="1" t="s">
        <v>128</v>
      </c>
      <c r="E742" s="13" t="s">
        <v>173</v>
      </c>
      <c r="F742" s="13">
        <v>76</v>
      </c>
      <c r="G742" s="13">
        <v>4</v>
      </c>
      <c r="H742" s="13">
        <v>7</v>
      </c>
      <c r="I742" s="40">
        <f t="shared" si="462"/>
        <v>11</v>
      </c>
      <c r="J742" s="19">
        <f t="shared" si="463"/>
        <v>0.5284438928700107</v>
      </c>
      <c r="K742" s="1">
        <v>3</v>
      </c>
      <c r="L742" s="1">
        <v>2</v>
      </c>
      <c r="M742" s="1">
        <v>4</v>
      </c>
      <c r="N742" s="1">
        <v>71</v>
      </c>
      <c r="O742" s="1">
        <v>30</v>
      </c>
      <c r="P742" s="1">
        <v>60</v>
      </c>
      <c r="Q742" s="1">
        <v>38</v>
      </c>
      <c r="R742" s="15">
        <f t="shared" si="464"/>
        <v>5.6338028169014086E-2</v>
      </c>
      <c r="S742" s="15">
        <f t="shared" si="465"/>
        <v>2.4844720496894408E-2</v>
      </c>
      <c r="T742" s="16">
        <v>1248.95</v>
      </c>
      <c r="U742" s="16">
        <f t="shared" si="466"/>
        <v>16.433552631578948</v>
      </c>
      <c r="V742" s="16">
        <v>1192.97</v>
      </c>
      <c r="W742" s="16">
        <f t="shared" si="467"/>
        <v>15.696973684210526</v>
      </c>
      <c r="X742" s="16">
        <v>2350.59</v>
      </c>
      <c r="Y742" s="16">
        <f t="shared" si="468"/>
        <v>30.928815789473685</v>
      </c>
      <c r="Z742" s="21">
        <f t="shared" si="469"/>
        <v>0.33665861450067164</v>
      </c>
      <c r="AA742" s="20">
        <f t="shared" si="470"/>
        <v>32.529411764705884</v>
      </c>
      <c r="AB742">
        <v>54</v>
      </c>
      <c r="AC742" s="1">
        <v>48</v>
      </c>
      <c r="AD742" s="1">
        <v>137</v>
      </c>
      <c r="AE742" s="1">
        <v>41</v>
      </c>
      <c r="AF742" s="1">
        <v>15</v>
      </c>
      <c r="AG742" s="15">
        <f t="shared" si="471"/>
        <v>0.11764705882352941</v>
      </c>
      <c r="AH742" s="15">
        <f t="shared" si="472"/>
        <v>0.17647058823529413</v>
      </c>
      <c r="AI742" s="15">
        <f t="shared" si="473"/>
        <v>0.29411764705882354</v>
      </c>
      <c r="AJ742" s="1">
        <v>392</v>
      </c>
      <c r="AK742" s="21">
        <f t="shared" si="474"/>
        <v>0.38811881188118813</v>
      </c>
      <c r="AL742" s="1">
        <v>267</v>
      </c>
      <c r="AM742" s="21">
        <f t="shared" si="475"/>
        <v>0.26435643564356437</v>
      </c>
      <c r="AN742" s="1">
        <v>351</v>
      </c>
      <c r="AO742" s="21">
        <f t="shared" si="476"/>
        <v>0.3475247524752475</v>
      </c>
      <c r="AP742" s="21">
        <f t="shared" si="477"/>
        <v>0.59484066767830046</v>
      </c>
      <c r="AQ742" s="1">
        <v>6</v>
      </c>
      <c r="AR742" s="4">
        <v>5.94</v>
      </c>
      <c r="AS742" s="41">
        <v>448</v>
      </c>
      <c r="AT742" s="41">
        <v>421</v>
      </c>
      <c r="AU742" s="41">
        <v>339</v>
      </c>
      <c r="AV742" s="21">
        <f t="shared" si="478"/>
        <v>0.51553509781357887</v>
      </c>
      <c r="AW742" s="26">
        <v>16.98</v>
      </c>
      <c r="AX742" s="42">
        <v>6</v>
      </c>
      <c r="AY742" s="41">
        <v>-0.76800000000000002</v>
      </c>
      <c r="AZ742" s="1">
        <v>7</v>
      </c>
      <c r="BA742" s="43">
        <v>-1.542</v>
      </c>
      <c r="BB742" s="16">
        <v>49.45</v>
      </c>
      <c r="BC742" s="26">
        <v>16.14</v>
      </c>
      <c r="BD742" s="43">
        <v>1.024</v>
      </c>
      <c r="BE742" s="43">
        <v>6.7</v>
      </c>
      <c r="BF742" s="16">
        <v>52.75</v>
      </c>
      <c r="BG742" s="21">
        <f t="shared" si="479"/>
        <v>6.148282097649186E-2</v>
      </c>
      <c r="BH742" s="44">
        <f t="shared" si="480"/>
        <v>0.91848906560636179</v>
      </c>
      <c r="BI742" s="42">
        <f t="shared" si="481"/>
        <v>979.9718865828537</v>
      </c>
      <c r="BJ742" s="21">
        <f t="shared" si="482"/>
        <v>-2.0028113417146352E-2</v>
      </c>
      <c r="BK742" s="26">
        <f t="shared" si="483"/>
        <v>1.7100178545981877</v>
      </c>
      <c r="BL742" s="26">
        <f t="shared" si="484"/>
        <v>2.0620803540742849</v>
      </c>
      <c r="BM742" s="16">
        <f t="shared" si="485"/>
        <v>27.8129374586117</v>
      </c>
      <c r="BN742" s="16">
        <f t="shared" si="486"/>
        <v>25.29820531949672</v>
      </c>
      <c r="BO742" s="16">
        <f t="shared" si="487"/>
        <v>53.513499920366812</v>
      </c>
      <c r="BP742" s="16">
        <f t="shared" si="488"/>
        <v>42.851035650519293</v>
      </c>
      <c r="BQ742" s="16">
        <f t="shared" si="489"/>
        <v>10.662464269847518</v>
      </c>
      <c r="BR742" s="1">
        <v>34</v>
      </c>
      <c r="BS742" s="1">
        <v>41</v>
      </c>
      <c r="BT742" s="42">
        <v>519</v>
      </c>
      <c r="BU742" s="42">
        <v>462</v>
      </c>
      <c r="BV742" s="42">
        <v>231</v>
      </c>
      <c r="BW742" s="42">
        <v>161</v>
      </c>
      <c r="BX742" s="42">
        <v>188</v>
      </c>
      <c r="BY742" s="42">
        <v>280</v>
      </c>
      <c r="BZ742" s="1">
        <v>502</v>
      </c>
      <c r="CA742" s="1">
        <v>427</v>
      </c>
      <c r="CB742" s="21">
        <f t="shared" si="490"/>
        <v>0.54036598493003229</v>
      </c>
      <c r="CC742" s="4">
        <v>0.2</v>
      </c>
      <c r="CD742" s="45">
        <f t="shared" si="491"/>
        <v>5.4288245568308469E-2</v>
      </c>
      <c r="CE742" s="26">
        <f t="shared" si="492"/>
        <v>2.5270251298610136</v>
      </c>
      <c r="CF742" s="26">
        <f t="shared" si="493"/>
        <v>2.2717700662386888</v>
      </c>
      <c r="CG742" s="26">
        <f t="shared" si="494"/>
        <v>29.533010861102955</v>
      </c>
      <c r="CH742" s="26">
        <f t="shared" si="495"/>
        <v>28.256735542991333</v>
      </c>
      <c r="CI742" s="26">
        <f t="shared" si="496"/>
        <v>54.471430577004071</v>
      </c>
      <c r="CJ742" s="26">
        <f t="shared" si="497"/>
        <v>48.88134468367516</v>
      </c>
      <c r="CK742" s="16">
        <f t="shared" si="498"/>
        <v>5.072378376518607</v>
      </c>
      <c r="CL742" s="42">
        <v>99</v>
      </c>
      <c r="CM742" s="42">
        <v>89</v>
      </c>
      <c r="CN742" s="42">
        <v>1058</v>
      </c>
      <c r="CO742" s="42">
        <v>1018</v>
      </c>
      <c r="CP742" s="42">
        <v>418</v>
      </c>
      <c r="CQ742" s="42">
        <v>390</v>
      </c>
      <c r="CR742" s="42">
        <v>418</v>
      </c>
      <c r="CS742" s="42">
        <v>559</v>
      </c>
      <c r="CT742" s="1">
        <v>21</v>
      </c>
      <c r="CU742" s="1">
        <v>15</v>
      </c>
      <c r="CV742" s="42">
        <f t="shared" si="499"/>
        <v>-6</v>
      </c>
      <c r="CW742" s="26">
        <f t="shared" si="500"/>
        <v>1.0088474318427478</v>
      </c>
      <c r="CX742" s="26">
        <f t="shared" si="501"/>
        <v>0.72060530845910564</v>
      </c>
      <c r="CY742" s="26">
        <f t="shared" si="502"/>
        <v>-0.28824212338364225</v>
      </c>
      <c r="CZ742" s="13">
        <v>44</v>
      </c>
      <c r="DA742" s="13">
        <v>38</v>
      </c>
      <c r="DB742" s="27">
        <v>46.88</v>
      </c>
      <c r="DC742" s="27">
        <v>37.58</v>
      </c>
      <c r="DD742" s="27">
        <v>45.49</v>
      </c>
      <c r="DE742" s="27">
        <v>39.76</v>
      </c>
      <c r="DF742" s="1"/>
      <c r="DG742" s="1"/>
      <c r="DH742" s="21" t="str">
        <f t="shared" si="503"/>
        <v xml:space="preserve"> </v>
      </c>
      <c r="DI742" s="42"/>
      <c r="DJ742" s="42"/>
      <c r="DK742" s="1"/>
      <c r="DL742" s="1"/>
      <c r="DM742" s="1"/>
      <c r="DN742" s="1"/>
      <c r="DO742" s="1"/>
      <c r="DP742" s="1"/>
      <c r="DQ742" s="1"/>
      <c r="DR742" s="42"/>
      <c r="DS742" s="1"/>
      <c r="DT742" s="1"/>
      <c r="DU742" s="1"/>
      <c r="DV742" s="1"/>
      <c r="DW742" s="1"/>
      <c r="DX742" s="13"/>
    </row>
    <row r="743" spans="1:128" ht="25.5" x14ac:dyDescent="0.2">
      <c r="A743" s="13" t="s">
        <v>1151</v>
      </c>
      <c r="B743" s="13" t="s">
        <v>2544</v>
      </c>
      <c r="C743" s="39" t="s">
        <v>3778</v>
      </c>
      <c r="D743" s="1" t="s">
        <v>162</v>
      </c>
      <c r="E743" s="13" t="s">
        <v>146</v>
      </c>
      <c r="F743" s="13">
        <v>1</v>
      </c>
      <c r="G743" s="13">
        <v>0</v>
      </c>
      <c r="H743" s="13">
        <v>0</v>
      </c>
      <c r="I743" s="40">
        <f t="shared" si="462"/>
        <v>0</v>
      </c>
      <c r="J743" s="19">
        <f t="shared" si="463"/>
        <v>0</v>
      </c>
      <c r="K743" s="1">
        <v>0</v>
      </c>
      <c r="L743" s="1">
        <v>0</v>
      </c>
      <c r="M743" s="1">
        <v>0</v>
      </c>
      <c r="N743" s="1">
        <v>1</v>
      </c>
      <c r="O743" s="1">
        <v>0</v>
      </c>
      <c r="P743" s="1">
        <v>0</v>
      </c>
      <c r="Q743" s="1">
        <v>1</v>
      </c>
      <c r="R743" s="15">
        <f t="shared" si="464"/>
        <v>0</v>
      </c>
      <c r="S743" s="15">
        <f t="shared" si="465"/>
        <v>0</v>
      </c>
      <c r="T743" s="16">
        <v>6.1</v>
      </c>
      <c r="U743" s="16">
        <f t="shared" si="466"/>
        <v>6.1</v>
      </c>
      <c r="V743" s="16">
        <v>7.17</v>
      </c>
      <c r="W743" s="16">
        <f t="shared" si="467"/>
        <v>7.17</v>
      </c>
      <c r="X743" s="16">
        <v>45.28</v>
      </c>
      <c r="Y743" s="16">
        <f t="shared" si="468"/>
        <v>45.28</v>
      </c>
      <c r="Z743" s="21">
        <f t="shared" si="469"/>
        <v>0.13670162059103907</v>
      </c>
      <c r="AA743" s="20">
        <f t="shared" si="470"/>
        <v>0</v>
      </c>
      <c r="AB743">
        <v>0</v>
      </c>
      <c r="AC743" s="1">
        <v>1</v>
      </c>
      <c r="AD743" s="1">
        <v>0</v>
      </c>
      <c r="AE743" s="1">
        <v>1</v>
      </c>
      <c r="AF743" s="1">
        <v>0</v>
      </c>
      <c r="AG743" s="15">
        <f t="shared" si="471"/>
        <v>0</v>
      </c>
      <c r="AH743" s="15">
        <f t="shared" si="472"/>
        <v>0</v>
      </c>
      <c r="AI743" s="15">
        <f t="shared" si="473"/>
        <v>0</v>
      </c>
      <c r="AJ743" s="1">
        <v>6</v>
      </c>
      <c r="AK743" s="21">
        <f t="shared" si="474"/>
        <v>0.6</v>
      </c>
      <c r="AL743" s="1">
        <v>1</v>
      </c>
      <c r="AM743" s="21">
        <f t="shared" si="475"/>
        <v>0.1</v>
      </c>
      <c r="AN743" s="1">
        <v>3</v>
      </c>
      <c r="AO743" s="21">
        <f t="shared" si="476"/>
        <v>0.3</v>
      </c>
      <c r="AP743" s="21">
        <f t="shared" si="477"/>
        <v>0.8571428571428571</v>
      </c>
      <c r="AQ743" s="1">
        <v>12</v>
      </c>
      <c r="AR743" s="4">
        <v>40.26</v>
      </c>
      <c r="AS743" s="41">
        <v>4</v>
      </c>
      <c r="AT743" s="41">
        <v>0</v>
      </c>
      <c r="AU743" s="41">
        <v>1</v>
      </c>
      <c r="AV743" s="21">
        <f t="shared" si="478"/>
        <v>1</v>
      </c>
      <c r="AW743" s="26">
        <v>15.36</v>
      </c>
      <c r="AX743" s="42">
        <v>12</v>
      </c>
      <c r="AY743" s="41">
        <v>-13.274000000000001</v>
      </c>
      <c r="AZ743" s="1">
        <v>12</v>
      </c>
      <c r="BA743" s="43">
        <v>-12.391999999999999</v>
      </c>
      <c r="BB743" s="16">
        <v>46.76</v>
      </c>
      <c r="BC743" s="26">
        <v>14.72</v>
      </c>
      <c r="BD743" s="43">
        <v>-1.5350000000000001</v>
      </c>
      <c r="BE743" s="43">
        <v>-13.750999999999999</v>
      </c>
      <c r="BF743" s="16">
        <v>44.91</v>
      </c>
      <c r="BG743" s="21">
        <f t="shared" si="479"/>
        <v>0</v>
      </c>
      <c r="BH743" s="44">
        <f t="shared" si="480"/>
        <v>1</v>
      </c>
      <c r="BI743" s="42">
        <f t="shared" si="481"/>
        <v>1000</v>
      </c>
      <c r="BJ743" s="21">
        <f t="shared" si="482"/>
        <v>0</v>
      </c>
      <c r="BK743" s="26">
        <f t="shared" si="483"/>
        <v>0</v>
      </c>
      <c r="BL743" s="26">
        <f t="shared" si="484"/>
        <v>0</v>
      </c>
      <c r="BM743" s="16">
        <f t="shared" si="485"/>
        <v>25.10460251046025</v>
      </c>
      <c r="BN743" s="16">
        <f t="shared" si="486"/>
        <v>16.736401673640167</v>
      </c>
      <c r="BO743" s="16">
        <f t="shared" si="487"/>
        <v>33.472803347280333</v>
      </c>
      <c r="BP743" s="16">
        <f t="shared" si="488"/>
        <v>41.84100418410042</v>
      </c>
      <c r="BQ743" s="16">
        <f t="shared" si="489"/>
        <v>-8.3682008368200869</v>
      </c>
      <c r="BR743" s="1">
        <v>0</v>
      </c>
      <c r="BS743" s="1">
        <v>0</v>
      </c>
      <c r="BT743" s="42">
        <v>3</v>
      </c>
      <c r="BU743" s="42">
        <v>2</v>
      </c>
      <c r="BV743" s="42">
        <v>1</v>
      </c>
      <c r="BW743" s="42">
        <v>2</v>
      </c>
      <c r="BX743" s="42">
        <v>1</v>
      </c>
      <c r="BY743" s="42">
        <v>0</v>
      </c>
      <c r="BZ743" s="1">
        <v>2</v>
      </c>
      <c r="CA743" s="1">
        <v>3</v>
      </c>
      <c r="CB743" s="21">
        <f t="shared" si="490"/>
        <v>0.4</v>
      </c>
      <c r="CC743" s="4">
        <v>-3.24</v>
      </c>
      <c r="CD743" s="45">
        <f t="shared" si="491"/>
        <v>-15.670629408248654</v>
      </c>
      <c r="CE743" s="26">
        <f t="shared" si="492"/>
        <v>3.9752650176678443</v>
      </c>
      <c r="CF743" s="26">
        <f t="shared" si="493"/>
        <v>3.9752650176678443</v>
      </c>
      <c r="CG743" s="26">
        <f t="shared" si="494"/>
        <v>34.452296819787982</v>
      </c>
      <c r="CH743" s="26">
        <f t="shared" si="495"/>
        <v>33.127208480565372</v>
      </c>
      <c r="CI743" s="26">
        <f t="shared" si="496"/>
        <v>59.628975265017665</v>
      </c>
      <c r="CJ743" s="26">
        <f t="shared" si="497"/>
        <v>62.2791519434629</v>
      </c>
      <c r="CK743" s="16">
        <f t="shared" si="498"/>
        <v>-5.7180241583748526</v>
      </c>
      <c r="CL743" s="42">
        <v>3</v>
      </c>
      <c r="CM743" s="42">
        <v>3</v>
      </c>
      <c r="CN743" s="42">
        <v>23</v>
      </c>
      <c r="CO743" s="42">
        <v>22</v>
      </c>
      <c r="CP743" s="42">
        <v>7</v>
      </c>
      <c r="CQ743" s="42">
        <v>9</v>
      </c>
      <c r="CR743" s="42">
        <v>13</v>
      </c>
      <c r="CS743" s="42">
        <v>12</v>
      </c>
      <c r="CT743" s="1">
        <v>0</v>
      </c>
      <c r="CU743" s="1">
        <v>0</v>
      </c>
      <c r="CV743" s="42">
        <f t="shared" si="499"/>
        <v>0</v>
      </c>
      <c r="CW743" s="26">
        <f t="shared" si="500"/>
        <v>0</v>
      </c>
      <c r="CX743" s="26">
        <f t="shared" si="501"/>
        <v>0</v>
      </c>
      <c r="CY743" s="26">
        <f t="shared" si="502"/>
        <v>0</v>
      </c>
      <c r="CZ743" s="13">
        <v>0</v>
      </c>
      <c r="DA743" s="13">
        <v>0</v>
      </c>
      <c r="DB743" s="27">
        <v>0.18</v>
      </c>
      <c r="DC743" s="27">
        <v>0.25</v>
      </c>
      <c r="DD743" s="27">
        <v>0.18</v>
      </c>
      <c r="DE743" s="27">
        <v>0.24</v>
      </c>
      <c r="DF743" s="13">
        <v>4</v>
      </c>
      <c r="DG743" s="13">
        <v>6</v>
      </c>
      <c r="DH743" s="21">
        <f t="shared" si="503"/>
        <v>0.4</v>
      </c>
      <c r="DI743" s="42">
        <v>6</v>
      </c>
      <c r="DJ743" s="42">
        <v>3</v>
      </c>
      <c r="DK743" s="13">
        <v>2</v>
      </c>
      <c r="DL743" s="13">
        <v>0</v>
      </c>
      <c r="DM743" s="13">
        <v>0.33300000000000002</v>
      </c>
      <c r="DN743" s="13">
        <v>0</v>
      </c>
      <c r="DO743" s="13">
        <v>0</v>
      </c>
      <c r="DP743" s="13">
        <v>0</v>
      </c>
      <c r="DQ743" s="13">
        <v>1</v>
      </c>
      <c r="DR743" s="46">
        <v>0</v>
      </c>
      <c r="DS743" s="13">
        <v>0</v>
      </c>
      <c r="DT743" s="13">
        <v>1</v>
      </c>
      <c r="DU743" s="13">
        <v>-1</v>
      </c>
      <c r="DV743" s="13">
        <v>0</v>
      </c>
      <c r="DW743" s="13">
        <v>0</v>
      </c>
      <c r="DX743" s="13">
        <v>0</v>
      </c>
    </row>
    <row r="744" spans="1:128" ht="25.5" x14ac:dyDescent="0.2">
      <c r="A744" s="13" t="s">
        <v>151</v>
      </c>
      <c r="B744" s="13" t="s">
        <v>2544</v>
      </c>
      <c r="C744" s="39" t="s">
        <v>3779</v>
      </c>
      <c r="D744" s="1" t="s">
        <v>243</v>
      </c>
      <c r="E744" s="13" t="s">
        <v>146</v>
      </c>
      <c r="F744" s="13">
        <v>82</v>
      </c>
      <c r="G744" s="13">
        <v>17</v>
      </c>
      <c r="H744" s="13">
        <v>18</v>
      </c>
      <c r="I744" s="40">
        <f t="shared" si="462"/>
        <v>35</v>
      </c>
      <c r="J744" s="19">
        <f t="shared" si="463"/>
        <v>1.9307385841249793</v>
      </c>
      <c r="K744" s="1">
        <v>16</v>
      </c>
      <c r="L744" s="1">
        <v>8</v>
      </c>
      <c r="M744" s="1">
        <v>9</v>
      </c>
      <c r="N744" s="1">
        <v>188</v>
      </c>
      <c r="O744" s="1">
        <v>59</v>
      </c>
      <c r="P744" s="1">
        <v>69</v>
      </c>
      <c r="Q744" s="1">
        <v>187</v>
      </c>
      <c r="R744" s="15">
        <f t="shared" si="464"/>
        <v>9.0425531914893623E-2</v>
      </c>
      <c r="S744" s="15">
        <f t="shared" si="465"/>
        <v>5.3797468354430382E-2</v>
      </c>
      <c r="T744" s="16">
        <v>1087.6666666666999</v>
      </c>
      <c r="U744" s="16">
        <f t="shared" si="466"/>
        <v>13.264227642276829</v>
      </c>
      <c r="V744" s="16">
        <v>1039.1600000000001</v>
      </c>
      <c r="W744" s="16">
        <f t="shared" si="467"/>
        <v>12.672682926829269</v>
      </c>
      <c r="X744" s="16">
        <v>2915.43</v>
      </c>
      <c r="Y744" s="16">
        <f t="shared" si="468"/>
        <v>35.554024390243903</v>
      </c>
      <c r="Z744" s="21">
        <f t="shared" si="469"/>
        <v>0.2627731319808122</v>
      </c>
      <c r="AA744" s="20">
        <f t="shared" si="470"/>
        <v>86.237288135593232</v>
      </c>
      <c r="AB744">
        <v>14</v>
      </c>
      <c r="AC744" s="1">
        <v>77</v>
      </c>
      <c r="AD744" s="1">
        <v>66</v>
      </c>
      <c r="AE744" s="1">
        <v>42</v>
      </c>
      <c r="AF744" s="1">
        <v>34</v>
      </c>
      <c r="AG744" s="15">
        <f t="shared" si="471"/>
        <v>0.28813559322033899</v>
      </c>
      <c r="AH744" s="15">
        <f t="shared" si="472"/>
        <v>0.28813559322033899</v>
      </c>
      <c r="AI744" s="15">
        <f t="shared" si="473"/>
        <v>0.57627118644067798</v>
      </c>
      <c r="AJ744" s="1">
        <v>458</v>
      </c>
      <c r="AK744" s="21">
        <f t="shared" si="474"/>
        <v>0.41903019213174747</v>
      </c>
      <c r="AL744" s="1">
        <v>246</v>
      </c>
      <c r="AM744" s="21">
        <f t="shared" si="475"/>
        <v>0.22506861848124429</v>
      </c>
      <c r="AN744" s="1">
        <v>389</v>
      </c>
      <c r="AO744" s="21">
        <f t="shared" si="476"/>
        <v>0.35590118938700821</v>
      </c>
      <c r="AP744" s="21">
        <f t="shared" si="477"/>
        <v>0.65056818181818177</v>
      </c>
      <c r="AQ744" s="1">
        <v>11</v>
      </c>
      <c r="AR744" s="4">
        <v>19.13</v>
      </c>
      <c r="AS744" s="41">
        <v>463</v>
      </c>
      <c r="AT744" s="41">
        <v>423</v>
      </c>
      <c r="AU744" s="41">
        <v>375</v>
      </c>
      <c r="AV744" s="21">
        <f t="shared" si="478"/>
        <v>0.52257336343115124</v>
      </c>
      <c r="AW744" s="26">
        <v>17.420000000000002</v>
      </c>
      <c r="AX744" s="42">
        <v>8</v>
      </c>
      <c r="AY744" s="41">
        <v>0.251</v>
      </c>
      <c r="AZ744" s="1">
        <v>9</v>
      </c>
      <c r="BA744" s="43">
        <v>-0.13100000000000001</v>
      </c>
      <c r="BB744" s="16">
        <v>49.83</v>
      </c>
      <c r="BC744" s="26">
        <v>18.27</v>
      </c>
      <c r="BD744" s="43">
        <v>3.7669999999999999</v>
      </c>
      <c r="BE744" s="43">
        <v>7.9219999999999997</v>
      </c>
      <c r="BF744" s="16">
        <v>52.67</v>
      </c>
      <c r="BG744" s="21">
        <f t="shared" si="479"/>
        <v>9.276729559748427E-2</v>
      </c>
      <c r="BH744" s="44">
        <f t="shared" si="480"/>
        <v>0.92292870905587665</v>
      </c>
      <c r="BI744" s="42">
        <f t="shared" si="481"/>
        <v>1015.6960046533609</v>
      </c>
      <c r="BJ744" s="21">
        <f t="shared" si="482"/>
        <v>1.569600465336092E-2</v>
      </c>
      <c r="BK744" s="26">
        <f t="shared" si="483"/>
        <v>3.4065976365526001</v>
      </c>
      <c r="BL744" s="26">
        <f t="shared" si="484"/>
        <v>2.3095577196966781</v>
      </c>
      <c r="BM744" s="16">
        <f t="shared" si="485"/>
        <v>36.721967743177181</v>
      </c>
      <c r="BN744" s="16">
        <f t="shared" si="486"/>
        <v>29.966511413064396</v>
      </c>
      <c r="BO744" s="16">
        <f t="shared" si="487"/>
        <v>66.630740213249155</v>
      </c>
      <c r="BP744" s="16">
        <f t="shared" si="488"/>
        <v>53.293044382000843</v>
      </c>
      <c r="BQ744" s="16">
        <f t="shared" si="489"/>
        <v>13.337695831248311</v>
      </c>
      <c r="BR744" s="1">
        <v>59</v>
      </c>
      <c r="BS744" s="1">
        <v>40</v>
      </c>
      <c r="BT744" s="42">
        <v>577</v>
      </c>
      <c r="BU744" s="42">
        <v>479</v>
      </c>
      <c r="BV744" s="42">
        <v>233</v>
      </c>
      <c r="BW744" s="42">
        <v>179</v>
      </c>
      <c r="BX744" s="42">
        <v>225</v>
      </c>
      <c r="BY744" s="42">
        <v>285</v>
      </c>
      <c r="BZ744" s="1">
        <v>567</v>
      </c>
      <c r="CA744" s="1">
        <v>459</v>
      </c>
      <c r="CB744" s="21">
        <f t="shared" si="490"/>
        <v>0.55263157894736847</v>
      </c>
      <c r="CC744" s="4">
        <v>1.78</v>
      </c>
      <c r="CD744" s="45">
        <f t="shared" si="491"/>
        <v>1.5810594676119472</v>
      </c>
      <c r="CE744" s="26">
        <f t="shared" si="492"/>
        <v>2.3049773103796007</v>
      </c>
      <c r="CF744" s="26">
        <f t="shared" si="493"/>
        <v>2.0580154556960726</v>
      </c>
      <c r="CG744" s="26">
        <f t="shared" si="494"/>
        <v>29.697163025694323</v>
      </c>
      <c r="CH744" s="26">
        <f t="shared" si="495"/>
        <v>27.515666642656488</v>
      </c>
      <c r="CI744" s="26">
        <f t="shared" si="496"/>
        <v>56.677745649869834</v>
      </c>
      <c r="CJ744" s="26">
        <f t="shared" si="497"/>
        <v>53.673043084553569</v>
      </c>
      <c r="CK744" s="16">
        <f t="shared" si="498"/>
        <v>10.332993265932046</v>
      </c>
      <c r="CL744" s="42">
        <v>112</v>
      </c>
      <c r="CM744" s="42">
        <v>100</v>
      </c>
      <c r="CN744" s="42">
        <v>1331</v>
      </c>
      <c r="CO744" s="42">
        <v>1237</v>
      </c>
      <c r="CP744" s="42">
        <v>564</v>
      </c>
      <c r="CQ744" s="42">
        <v>539</v>
      </c>
      <c r="CR744" s="42">
        <v>732</v>
      </c>
      <c r="CS744" s="42">
        <v>747</v>
      </c>
      <c r="CT744" s="1">
        <v>16</v>
      </c>
      <c r="CU744" s="1">
        <v>13</v>
      </c>
      <c r="CV744" s="42">
        <f t="shared" si="499"/>
        <v>-3</v>
      </c>
      <c r="CW744" s="26">
        <f t="shared" si="500"/>
        <v>0.88262335274284764</v>
      </c>
      <c r="CX744" s="26">
        <f t="shared" si="501"/>
        <v>0.7171314741035637</v>
      </c>
      <c r="CY744" s="26">
        <f t="shared" si="502"/>
        <v>-0.16549187863928391</v>
      </c>
      <c r="CZ744" s="13">
        <v>48</v>
      </c>
      <c r="DA744" s="13">
        <v>39</v>
      </c>
      <c r="DB744" s="27">
        <v>42.7</v>
      </c>
      <c r="DC744" s="27">
        <v>30.87</v>
      </c>
      <c r="DD744" s="27">
        <v>39.61</v>
      </c>
      <c r="DE744" s="27">
        <v>32.24</v>
      </c>
      <c r="DF744" s="13">
        <v>8</v>
      </c>
      <c r="DG744" s="13">
        <v>10</v>
      </c>
      <c r="DH744" s="21">
        <f t="shared" si="503"/>
        <v>0.44444444444444442</v>
      </c>
      <c r="DI744" s="42">
        <v>13</v>
      </c>
      <c r="DJ744" s="42">
        <v>6</v>
      </c>
      <c r="DK744" s="13">
        <v>2</v>
      </c>
      <c r="DL744" s="13">
        <v>0</v>
      </c>
      <c r="DM744" s="13">
        <v>0.154</v>
      </c>
      <c r="DN744" s="13">
        <v>0</v>
      </c>
      <c r="DO744" s="13">
        <v>0</v>
      </c>
      <c r="DP744" s="13">
        <v>0</v>
      </c>
      <c r="DQ744" s="13">
        <v>2</v>
      </c>
      <c r="DR744" s="46">
        <v>1</v>
      </c>
      <c r="DS744" s="13">
        <v>0</v>
      </c>
      <c r="DT744" s="13">
        <v>1</v>
      </c>
      <c r="DU744" s="13">
        <v>-0.5</v>
      </c>
      <c r="DV744" s="13">
        <v>0</v>
      </c>
      <c r="DW744" s="13">
        <v>0</v>
      </c>
      <c r="DX744" s="13">
        <v>0</v>
      </c>
    </row>
    <row r="745" spans="1:128" x14ac:dyDescent="0.2">
      <c r="A745" s="13" t="s">
        <v>2548</v>
      </c>
      <c r="B745" s="13" t="s">
        <v>2544</v>
      </c>
      <c r="C745" s="39" t="s">
        <v>3780</v>
      </c>
      <c r="D745" s="1" t="s">
        <v>314</v>
      </c>
      <c r="E745" s="13" t="s">
        <v>154</v>
      </c>
      <c r="F745" s="13">
        <v>81</v>
      </c>
      <c r="G745" s="13">
        <v>12</v>
      </c>
      <c r="H745" s="13">
        <v>17</v>
      </c>
      <c r="I745" s="40">
        <f t="shared" si="462"/>
        <v>29</v>
      </c>
      <c r="J745" s="19">
        <f t="shared" si="463"/>
        <v>1.5805489531134569</v>
      </c>
      <c r="K745" s="1">
        <v>12</v>
      </c>
      <c r="L745" s="1">
        <v>10</v>
      </c>
      <c r="M745" s="1">
        <v>5</v>
      </c>
      <c r="N745" s="1">
        <v>115</v>
      </c>
      <c r="O745" s="1">
        <v>41</v>
      </c>
      <c r="P745" s="1">
        <v>61</v>
      </c>
      <c r="Q745" s="1">
        <v>132</v>
      </c>
      <c r="R745" s="15">
        <f t="shared" si="464"/>
        <v>0.10434782608695652</v>
      </c>
      <c r="S745" s="15">
        <f t="shared" si="465"/>
        <v>5.5299539170506916E-2</v>
      </c>
      <c r="T745" s="16">
        <v>1100.8833333333</v>
      </c>
      <c r="U745" s="16">
        <f t="shared" si="466"/>
        <v>13.591152263374074</v>
      </c>
      <c r="V745" s="16">
        <v>1064.6300000000001</v>
      </c>
      <c r="W745" s="16">
        <f t="shared" si="467"/>
        <v>13.143580246913581</v>
      </c>
      <c r="X745" s="16">
        <v>2911.01</v>
      </c>
      <c r="Y745" s="16">
        <f t="shared" si="468"/>
        <v>35.9383950617284</v>
      </c>
      <c r="Z745" s="21">
        <f t="shared" si="469"/>
        <v>0.26778833093539656</v>
      </c>
      <c r="AA745" s="20">
        <f t="shared" si="470"/>
        <v>125.86956521739131</v>
      </c>
      <c r="AB745">
        <v>37</v>
      </c>
      <c r="AC745" s="1">
        <v>68</v>
      </c>
      <c r="AD745" s="1">
        <v>113</v>
      </c>
      <c r="AE745" s="1">
        <v>24</v>
      </c>
      <c r="AF745" s="1">
        <v>31</v>
      </c>
      <c r="AG745" s="15">
        <f t="shared" si="471"/>
        <v>0.2608695652173913</v>
      </c>
      <c r="AH745" s="15">
        <f t="shared" si="472"/>
        <v>0.32608695652173914</v>
      </c>
      <c r="AI745" s="15">
        <f t="shared" si="473"/>
        <v>0.58695652173913038</v>
      </c>
      <c r="AJ745" s="1">
        <v>385</v>
      </c>
      <c r="AK745" s="21">
        <f t="shared" si="474"/>
        <v>0.33132530120481929</v>
      </c>
      <c r="AL745" s="1">
        <v>346</v>
      </c>
      <c r="AM745" s="21">
        <f t="shared" si="475"/>
        <v>0.29776247848537007</v>
      </c>
      <c r="AN745" s="1">
        <v>431</v>
      </c>
      <c r="AO745" s="21">
        <f t="shared" si="476"/>
        <v>0.37091222030981069</v>
      </c>
      <c r="AP745" s="21">
        <f t="shared" si="477"/>
        <v>0.52667578659370728</v>
      </c>
      <c r="AQ745" s="1">
        <v>12</v>
      </c>
      <c r="AR745" s="4">
        <v>3.84</v>
      </c>
      <c r="AS745" s="41">
        <v>388</v>
      </c>
      <c r="AT745" s="41">
        <v>380</v>
      </c>
      <c r="AU745" s="41">
        <v>357</v>
      </c>
      <c r="AV745" s="21">
        <f t="shared" si="478"/>
        <v>0.50520833333333337</v>
      </c>
      <c r="AW745" s="26">
        <v>17.75</v>
      </c>
      <c r="AX745" s="42">
        <v>3</v>
      </c>
      <c r="AY745" s="41">
        <v>1.147</v>
      </c>
      <c r="AZ745" s="1">
        <v>3</v>
      </c>
      <c r="BA745" s="43">
        <v>0.35599999999999998</v>
      </c>
      <c r="BB745" s="16">
        <v>50.1</v>
      </c>
      <c r="BC745" s="26">
        <v>18.23</v>
      </c>
      <c r="BD745" s="43">
        <v>5.7880000000000003</v>
      </c>
      <c r="BE745" s="43">
        <v>7.8840000000000003</v>
      </c>
      <c r="BF745" s="16">
        <v>54.31</v>
      </c>
      <c r="BG745" s="21">
        <f t="shared" si="479"/>
        <v>7.9447322970639028E-2</v>
      </c>
      <c r="BH745" s="44">
        <f t="shared" si="480"/>
        <v>0.91561181434599159</v>
      </c>
      <c r="BI745" s="42">
        <f t="shared" si="481"/>
        <v>995.05913731663054</v>
      </c>
      <c r="BJ745" s="21">
        <f t="shared" si="482"/>
        <v>-4.9408626833693792E-3</v>
      </c>
      <c r="BK745" s="26">
        <f t="shared" si="483"/>
        <v>2.5924499591407342</v>
      </c>
      <c r="BL745" s="26">
        <f t="shared" si="484"/>
        <v>2.2543043122962905</v>
      </c>
      <c r="BM745" s="16">
        <f t="shared" si="485"/>
        <v>32.631054920488808</v>
      </c>
      <c r="BN745" s="16">
        <f t="shared" si="486"/>
        <v>26.713506100711044</v>
      </c>
      <c r="BO745" s="16">
        <f t="shared" si="487"/>
        <v>60.302640353925774</v>
      </c>
      <c r="BP745" s="16">
        <f t="shared" si="488"/>
        <v>49.369264439288763</v>
      </c>
      <c r="BQ745" s="16">
        <f t="shared" si="489"/>
        <v>10.933375914637011</v>
      </c>
      <c r="BR745" s="1">
        <v>46</v>
      </c>
      <c r="BS745" s="1">
        <v>40</v>
      </c>
      <c r="BT745" s="42">
        <v>533</v>
      </c>
      <c r="BU745" s="42">
        <v>434</v>
      </c>
      <c r="BV745" s="42">
        <v>199</v>
      </c>
      <c r="BW745" s="42">
        <v>186</v>
      </c>
      <c r="BX745" s="42">
        <v>216</v>
      </c>
      <c r="BY745" s="42">
        <v>292</v>
      </c>
      <c r="BZ745" s="1">
        <v>540</v>
      </c>
      <c r="CA745" s="1">
        <v>434</v>
      </c>
      <c r="CB745" s="21">
        <f t="shared" si="490"/>
        <v>0.55441478439425051</v>
      </c>
      <c r="CC745" s="4">
        <v>5.3</v>
      </c>
      <c r="CD745" s="45">
        <f t="shared" si="491"/>
        <v>2.6751570363880361</v>
      </c>
      <c r="CE745" s="26">
        <f t="shared" si="492"/>
        <v>2.1229745002593599</v>
      </c>
      <c r="CF745" s="26">
        <f t="shared" si="493"/>
        <v>2.1229745002593599</v>
      </c>
      <c r="CG745" s="26">
        <f t="shared" si="494"/>
        <v>29.041466707431439</v>
      </c>
      <c r="CH745" s="26">
        <f t="shared" si="495"/>
        <v>30.463653508576055</v>
      </c>
      <c r="CI745" s="26">
        <f t="shared" si="496"/>
        <v>55.856901900027822</v>
      </c>
      <c r="CJ745" s="26">
        <f t="shared" si="497"/>
        <v>54.414103695968059</v>
      </c>
      <c r="CK745" s="16">
        <f t="shared" si="498"/>
        <v>9.4905777105772486</v>
      </c>
      <c r="CL745" s="42">
        <v>103</v>
      </c>
      <c r="CM745" s="42">
        <v>103</v>
      </c>
      <c r="CN745" s="42">
        <v>1306</v>
      </c>
      <c r="CO745" s="42">
        <v>1375</v>
      </c>
      <c r="CP745" s="42">
        <v>569</v>
      </c>
      <c r="CQ745" s="42">
        <v>539</v>
      </c>
      <c r="CR745" s="42">
        <v>623</v>
      </c>
      <c r="CS745" s="42">
        <v>732</v>
      </c>
      <c r="CT745" s="1">
        <v>7</v>
      </c>
      <c r="CU745" s="1">
        <v>8</v>
      </c>
      <c r="CV745" s="42">
        <f t="shared" si="499"/>
        <v>1</v>
      </c>
      <c r="CW745" s="26">
        <f t="shared" si="500"/>
        <v>0.3815118162687654</v>
      </c>
      <c r="CX745" s="26">
        <f t="shared" si="501"/>
        <v>0.43601350430716052</v>
      </c>
      <c r="CY745" s="26">
        <f t="shared" si="502"/>
        <v>5.4501688038395064E-2</v>
      </c>
      <c r="CZ745" s="13">
        <v>43</v>
      </c>
      <c r="DA745" s="13">
        <v>33</v>
      </c>
      <c r="DB745" s="27">
        <v>30.57</v>
      </c>
      <c r="DC745" s="27">
        <v>36.369999999999997</v>
      </c>
      <c r="DD745" s="27">
        <v>38.130000000000003</v>
      </c>
      <c r="DE745" s="27">
        <v>37.770000000000003</v>
      </c>
      <c r="DF745" s="13">
        <v>1</v>
      </c>
      <c r="DG745" s="13">
        <v>6</v>
      </c>
      <c r="DH745" s="21">
        <f t="shared" si="503"/>
        <v>0.14285714285714285</v>
      </c>
      <c r="DI745" s="42">
        <v>3</v>
      </c>
      <c r="DJ745" s="42">
        <v>0</v>
      </c>
      <c r="DK745" s="13">
        <v>0</v>
      </c>
      <c r="DL745" s="13">
        <v>0</v>
      </c>
      <c r="DM745" s="13">
        <v>0</v>
      </c>
      <c r="DN745" s="13">
        <v>0</v>
      </c>
      <c r="DO745" s="13">
        <v>0</v>
      </c>
      <c r="DP745" s="13">
        <v>0</v>
      </c>
      <c r="DQ745" s="13">
        <v>3</v>
      </c>
      <c r="DR745" s="46">
        <v>1</v>
      </c>
      <c r="DS745" s="13">
        <v>0</v>
      </c>
      <c r="DT745" s="13">
        <v>0</v>
      </c>
      <c r="DU745" s="13">
        <v>0</v>
      </c>
      <c r="DV745" s="13">
        <v>0</v>
      </c>
      <c r="DW745" s="13">
        <v>0</v>
      </c>
      <c r="DX745" s="13">
        <v>0</v>
      </c>
    </row>
    <row r="746" spans="1:128" ht="25.5" x14ac:dyDescent="0.2">
      <c r="A746" s="13" t="s">
        <v>856</v>
      </c>
      <c r="B746" s="13" t="s">
        <v>2544</v>
      </c>
      <c r="C746" s="39" t="s">
        <v>3781</v>
      </c>
      <c r="D746" s="1" t="s">
        <v>249</v>
      </c>
      <c r="E746" s="13" t="s">
        <v>146</v>
      </c>
      <c r="F746" s="13">
        <v>54</v>
      </c>
      <c r="G746" s="13">
        <v>2</v>
      </c>
      <c r="H746" s="13">
        <v>3</v>
      </c>
      <c r="I746" s="40">
        <f t="shared" si="462"/>
        <v>5</v>
      </c>
      <c r="J746" s="19">
        <f t="shared" si="463"/>
        <v>0.59735174061656005</v>
      </c>
      <c r="K746" s="1">
        <v>2</v>
      </c>
      <c r="L746" s="1">
        <v>2</v>
      </c>
      <c r="M746" s="1">
        <v>1</v>
      </c>
      <c r="N746" s="1">
        <v>41</v>
      </c>
      <c r="O746" s="1">
        <v>19</v>
      </c>
      <c r="P746" s="1">
        <v>17</v>
      </c>
      <c r="Q746" s="1">
        <v>48</v>
      </c>
      <c r="R746" s="15">
        <f t="shared" si="464"/>
        <v>4.878048780487805E-2</v>
      </c>
      <c r="S746" s="15">
        <f t="shared" si="465"/>
        <v>2.5974025974025976E-2</v>
      </c>
      <c r="T746" s="16">
        <v>502.21666666670001</v>
      </c>
      <c r="U746" s="16">
        <f t="shared" si="466"/>
        <v>9.300308641975926</v>
      </c>
      <c r="V746" s="16">
        <v>489.03</v>
      </c>
      <c r="W746" s="16">
        <f t="shared" si="467"/>
        <v>9.056111111111111</v>
      </c>
      <c r="X746" s="16">
        <v>2055.79</v>
      </c>
      <c r="Y746" s="16">
        <f t="shared" si="468"/>
        <v>38.070185185185181</v>
      </c>
      <c r="Z746" s="21">
        <f t="shared" si="469"/>
        <v>0.19216683301765944</v>
      </c>
      <c r="AA746" s="20">
        <f t="shared" si="470"/>
        <v>33.53846153846154</v>
      </c>
      <c r="AB746">
        <v>19</v>
      </c>
      <c r="AC746" s="1">
        <v>71</v>
      </c>
      <c r="AD746" s="1">
        <v>41</v>
      </c>
      <c r="AE746" s="1">
        <v>6</v>
      </c>
      <c r="AF746" s="1">
        <v>14</v>
      </c>
      <c r="AG746" s="15">
        <f t="shared" si="471"/>
        <v>0.15384615384615385</v>
      </c>
      <c r="AH746" s="15">
        <f t="shared" si="472"/>
        <v>0.23076923076923078</v>
      </c>
      <c r="AI746" s="15">
        <f t="shared" si="473"/>
        <v>0.38461538461538464</v>
      </c>
      <c r="AJ746" s="1">
        <v>159</v>
      </c>
      <c r="AK746" s="21">
        <f t="shared" si="474"/>
        <v>0.34120171673819744</v>
      </c>
      <c r="AL746" s="1">
        <v>157</v>
      </c>
      <c r="AM746" s="21">
        <f t="shared" si="475"/>
        <v>0.33690987124463517</v>
      </c>
      <c r="AN746" s="1">
        <v>150</v>
      </c>
      <c r="AO746" s="21">
        <f t="shared" si="476"/>
        <v>0.32188841201716739</v>
      </c>
      <c r="AP746" s="21">
        <f t="shared" si="477"/>
        <v>0.50316455696202533</v>
      </c>
      <c r="AQ746" s="1">
        <v>13</v>
      </c>
      <c r="AR746" s="4">
        <v>7.29</v>
      </c>
      <c r="AS746" s="41">
        <v>167</v>
      </c>
      <c r="AT746" s="41">
        <v>185</v>
      </c>
      <c r="AU746" s="41">
        <v>141</v>
      </c>
      <c r="AV746" s="21">
        <f t="shared" si="478"/>
        <v>0.47443181818181818</v>
      </c>
      <c r="AW746" s="26">
        <v>16.79</v>
      </c>
      <c r="AX746" s="42">
        <v>11</v>
      </c>
      <c r="AY746" s="41">
        <v>-0.63500000000000001</v>
      </c>
      <c r="AZ746" s="1">
        <v>12</v>
      </c>
      <c r="BA746" s="43">
        <v>-0.499</v>
      </c>
      <c r="BB746" s="16">
        <v>49.74</v>
      </c>
      <c r="BC746" s="26">
        <v>16.96</v>
      </c>
      <c r="BD746" s="43">
        <v>0.89600000000000002</v>
      </c>
      <c r="BE746" s="43">
        <v>-6.657</v>
      </c>
      <c r="BF746" s="16">
        <v>46.52</v>
      </c>
      <c r="BG746" s="21">
        <f t="shared" si="479"/>
        <v>5.9633027522935783E-2</v>
      </c>
      <c r="BH746" s="44">
        <f t="shared" si="480"/>
        <v>0.90833333333333333</v>
      </c>
      <c r="BI746" s="42">
        <f t="shared" si="481"/>
        <v>967.96636085626915</v>
      </c>
      <c r="BJ746" s="21">
        <f t="shared" si="482"/>
        <v>-3.2033639143730891E-2</v>
      </c>
      <c r="BK746" s="26">
        <f t="shared" si="483"/>
        <v>1.5949941721366787</v>
      </c>
      <c r="BL746" s="26">
        <f t="shared" si="484"/>
        <v>2.6992209066928412</v>
      </c>
      <c r="BM746" s="16">
        <f t="shared" si="485"/>
        <v>26.746825348138152</v>
      </c>
      <c r="BN746" s="16">
        <f t="shared" si="486"/>
        <v>29.446046254830993</v>
      </c>
      <c r="BO746" s="16">
        <f t="shared" si="487"/>
        <v>49.812894914422429</v>
      </c>
      <c r="BP746" s="16">
        <f t="shared" si="488"/>
        <v>58.892092509661985</v>
      </c>
      <c r="BQ746" s="16">
        <f t="shared" si="489"/>
        <v>-9.0791975952395561</v>
      </c>
      <c r="BR746" s="1">
        <v>13</v>
      </c>
      <c r="BS746" s="1">
        <v>22</v>
      </c>
      <c r="BT746" s="42">
        <v>205</v>
      </c>
      <c r="BU746" s="42">
        <v>218</v>
      </c>
      <c r="BV746" s="42">
        <v>91</v>
      </c>
      <c r="BW746" s="42">
        <v>107</v>
      </c>
      <c r="BX746" s="42">
        <v>133</v>
      </c>
      <c r="BY746" s="42">
        <v>97</v>
      </c>
      <c r="BZ746" s="1">
        <v>205</v>
      </c>
      <c r="CA746" s="1">
        <v>238</v>
      </c>
      <c r="CB746" s="21">
        <f t="shared" si="490"/>
        <v>0.46275395033860045</v>
      </c>
      <c r="CC746" s="4">
        <v>2.75</v>
      </c>
      <c r="CD746" s="45">
        <f t="shared" si="491"/>
        <v>-3.0871469623281627</v>
      </c>
      <c r="CE746" s="26">
        <f t="shared" si="492"/>
        <v>2.6267274381138153</v>
      </c>
      <c r="CF746" s="26">
        <f t="shared" si="493"/>
        <v>3.0353294840426313</v>
      </c>
      <c r="CG746" s="26">
        <f t="shared" si="494"/>
        <v>28.923187679675454</v>
      </c>
      <c r="CH746" s="26">
        <f t="shared" si="495"/>
        <v>35.635935577077426</v>
      </c>
      <c r="CI746" s="26">
        <f t="shared" si="496"/>
        <v>54.519187271073406</v>
      </c>
      <c r="CJ746" s="26">
        <f t="shared" si="497"/>
        <v>64.675866698446825</v>
      </c>
      <c r="CK746" s="16">
        <f t="shared" si="498"/>
        <v>1.0774818321338628</v>
      </c>
      <c r="CL746" s="42">
        <v>90</v>
      </c>
      <c r="CM746" s="42">
        <v>104</v>
      </c>
      <c r="CN746" s="42">
        <v>901</v>
      </c>
      <c r="CO746" s="42">
        <v>1117</v>
      </c>
      <c r="CP746" s="42">
        <v>421</v>
      </c>
      <c r="CQ746" s="42">
        <v>494</v>
      </c>
      <c r="CR746" s="42">
        <v>501</v>
      </c>
      <c r="CS746" s="42">
        <v>456</v>
      </c>
      <c r="CT746" s="1">
        <v>4</v>
      </c>
      <c r="CU746" s="1">
        <v>1</v>
      </c>
      <c r="CV746" s="42">
        <f t="shared" si="499"/>
        <v>-3</v>
      </c>
      <c r="CW746" s="26">
        <f t="shared" si="500"/>
        <v>0.47788139249324812</v>
      </c>
      <c r="CX746" s="26">
        <f t="shared" si="501"/>
        <v>0.11947034812331203</v>
      </c>
      <c r="CY746" s="26">
        <f t="shared" si="502"/>
        <v>-0.35841104436993604</v>
      </c>
      <c r="CZ746" s="13">
        <v>17</v>
      </c>
      <c r="DA746" s="13">
        <v>16</v>
      </c>
      <c r="DB746" s="27">
        <v>16.52</v>
      </c>
      <c r="DC746" s="27">
        <v>21.64</v>
      </c>
      <c r="DD746" s="27">
        <v>17.510000000000002</v>
      </c>
      <c r="DE746" s="27">
        <v>20.57</v>
      </c>
      <c r="DF746" s="13">
        <v>242</v>
      </c>
      <c r="DG746" s="13">
        <v>206</v>
      </c>
      <c r="DH746" s="21">
        <f t="shared" si="503"/>
        <v>0.5401785714285714</v>
      </c>
      <c r="DI746" s="42">
        <v>148</v>
      </c>
      <c r="DJ746" s="42">
        <v>80</v>
      </c>
      <c r="DK746" s="13">
        <v>21</v>
      </c>
      <c r="DL746" s="13">
        <v>1</v>
      </c>
      <c r="DM746" s="13">
        <v>0.13500000000000001</v>
      </c>
      <c r="DN746" s="13">
        <v>0</v>
      </c>
      <c r="DO746" s="13">
        <v>1</v>
      </c>
      <c r="DP746" s="13">
        <v>-7.0000000000000001E-3</v>
      </c>
      <c r="DQ746" s="13">
        <v>152</v>
      </c>
      <c r="DR746" s="46">
        <v>80</v>
      </c>
      <c r="DS746" s="13">
        <v>3</v>
      </c>
      <c r="DT746" s="13">
        <v>21</v>
      </c>
      <c r="DU746" s="13">
        <v>-0.11800000000000001</v>
      </c>
      <c r="DV746" s="13">
        <v>0</v>
      </c>
      <c r="DW746" s="13">
        <v>2</v>
      </c>
      <c r="DX746" s="13">
        <v>-1.3000000000000001E-2</v>
      </c>
    </row>
    <row r="747" spans="1:128" ht="25.5" x14ac:dyDescent="0.2">
      <c r="A747" s="13" t="s">
        <v>1623</v>
      </c>
      <c r="B747" s="13" t="s">
        <v>2544</v>
      </c>
      <c r="C747" s="39" t="s">
        <v>3782</v>
      </c>
      <c r="D747" s="1" t="s">
        <v>482</v>
      </c>
      <c r="E747" s="13" t="s">
        <v>146</v>
      </c>
      <c r="F747" s="13">
        <v>37</v>
      </c>
      <c r="G747" s="13">
        <v>2</v>
      </c>
      <c r="H747" s="13">
        <v>1</v>
      </c>
      <c r="I747" s="40">
        <f t="shared" si="462"/>
        <v>3</v>
      </c>
      <c r="J747" s="19">
        <f t="shared" si="463"/>
        <v>0.4474087576121259</v>
      </c>
      <c r="K747" s="1">
        <v>2</v>
      </c>
      <c r="L747" s="1">
        <v>0</v>
      </c>
      <c r="M747" s="1">
        <v>0</v>
      </c>
      <c r="N747" s="1">
        <v>37</v>
      </c>
      <c r="O747" s="1">
        <v>13</v>
      </c>
      <c r="P747" s="1">
        <v>12</v>
      </c>
      <c r="Q747" s="1">
        <v>38</v>
      </c>
      <c r="R747" s="15">
        <f t="shared" si="464"/>
        <v>5.4054054054054057E-2</v>
      </c>
      <c r="S747" s="15">
        <f t="shared" si="465"/>
        <v>3.2258064516129031E-2</v>
      </c>
      <c r="T747" s="16">
        <v>402.31666666669997</v>
      </c>
      <c r="U747" s="16">
        <f t="shared" si="466"/>
        <v>10.873423423424324</v>
      </c>
      <c r="V747" s="16">
        <v>379.82</v>
      </c>
      <c r="W747" s="16">
        <f t="shared" si="467"/>
        <v>10.265405405405405</v>
      </c>
      <c r="X747" s="16">
        <v>1338.7</v>
      </c>
      <c r="Y747" s="16">
        <f t="shared" si="468"/>
        <v>36.181081081081082</v>
      </c>
      <c r="Z747" s="21">
        <f t="shared" si="469"/>
        <v>0.22101575774503643</v>
      </c>
      <c r="AA747" s="20">
        <f t="shared" si="470"/>
        <v>0</v>
      </c>
      <c r="AB747">
        <v>9</v>
      </c>
      <c r="AC747" s="1">
        <v>60</v>
      </c>
      <c r="AD747" s="1">
        <v>52</v>
      </c>
      <c r="AE747" s="1">
        <v>7</v>
      </c>
      <c r="AF747" s="1">
        <v>13</v>
      </c>
      <c r="AG747" s="15">
        <f t="shared" si="471"/>
        <v>0.66666666666666663</v>
      </c>
      <c r="AH747" s="15">
        <f t="shared" si="472"/>
        <v>0</v>
      </c>
      <c r="AI747" s="15">
        <f t="shared" si="473"/>
        <v>0.66666666666666663</v>
      </c>
      <c r="AJ747" s="1">
        <v>111</v>
      </c>
      <c r="AK747" s="21">
        <f t="shared" si="474"/>
        <v>0.29057591623036649</v>
      </c>
      <c r="AL747" s="1">
        <v>139</v>
      </c>
      <c r="AM747" s="21">
        <f t="shared" si="475"/>
        <v>0.36387434554973824</v>
      </c>
      <c r="AN747" s="1">
        <v>132</v>
      </c>
      <c r="AO747" s="21">
        <f t="shared" si="476"/>
        <v>0.34554973821989526</v>
      </c>
      <c r="AP747" s="21">
        <f t="shared" si="477"/>
        <v>0.44400000000000001</v>
      </c>
      <c r="AQ747" s="1">
        <v>5</v>
      </c>
      <c r="AR747" s="4">
        <v>-7.19</v>
      </c>
      <c r="AS747" s="41">
        <v>134</v>
      </c>
      <c r="AT747" s="41">
        <v>153</v>
      </c>
      <c r="AU747" s="41">
        <v>136</v>
      </c>
      <c r="AV747" s="21">
        <f t="shared" si="478"/>
        <v>0.46689895470383275</v>
      </c>
      <c r="AW747" s="26">
        <v>16.98</v>
      </c>
      <c r="AX747" s="42">
        <v>13</v>
      </c>
      <c r="AY747" s="41">
        <v>-0.14400000000000002</v>
      </c>
      <c r="AZ747" s="1">
        <v>14</v>
      </c>
      <c r="BA747" s="43">
        <v>1.069</v>
      </c>
      <c r="BB747" s="16">
        <v>50.3</v>
      </c>
      <c r="BC747" s="26">
        <v>16.98</v>
      </c>
      <c r="BD747" s="43">
        <v>-2.0510000000000002</v>
      </c>
      <c r="BE747" s="43">
        <v>-1.452</v>
      </c>
      <c r="BF747" s="16">
        <v>50.36</v>
      </c>
      <c r="BG747" s="21">
        <f t="shared" si="479"/>
        <v>2.1126760563380281E-2</v>
      </c>
      <c r="BH747" s="44">
        <f t="shared" si="480"/>
        <v>0.94059405940594054</v>
      </c>
      <c r="BI747" s="42">
        <f t="shared" si="481"/>
        <v>961.72081996932081</v>
      </c>
      <c r="BJ747" s="21">
        <f t="shared" si="482"/>
        <v>-3.8279180030679177E-2</v>
      </c>
      <c r="BK747" s="26">
        <f t="shared" si="483"/>
        <v>0.47390869359170135</v>
      </c>
      <c r="BL747" s="26">
        <f t="shared" si="484"/>
        <v>1.8956347743668054</v>
      </c>
      <c r="BM747" s="16">
        <f t="shared" si="485"/>
        <v>22.431678163340532</v>
      </c>
      <c r="BN747" s="16">
        <f t="shared" si="486"/>
        <v>31.909852035174559</v>
      </c>
      <c r="BO747" s="16">
        <f t="shared" si="487"/>
        <v>46.916960665578436</v>
      </c>
      <c r="BP747" s="16">
        <f t="shared" si="488"/>
        <v>52.761834553209418</v>
      </c>
      <c r="BQ747" s="16">
        <f t="shared" si="489"/>
        <v>-5.8448738876309818</v>
      </c>
      <c r="BR747" s="1">
        <v>3</v>
      </c>
      <c r="BS747" s="1">
        <v>12</v>
      </c>
      <c r="BT747" s="42">
        <v>139</v>
      </c>
      <c r="BU747" s="42">
        <v>190</v>
      </c>
      <c r="BV747" s="42">
        <v>58</v>
      </c>
      <c r="BW747" s="42">
        <v>64</v>
      </c>
      <c r="BX747" s="42">
        <v>68</v>
      </c>
      <c r="BY747" s="42">
        <v>97</v>
      </c>
      <c r="BZ747" s="1">
        <v>138</v>
      </c>
      <c r="CA747" s="1">
        <v>156</v>
      </c>
      <c r="CB747" s="21">
        <f t="shared" si="490"/>
        <v>0.46938775510204084</v>
      </c>
      <c r="CC747" s="4">
        <v>-2.64</v>
      </c>
      <c r="CD747" s="45">
        <f t="shared" si="491"/>
        <v>-2.0698738876309815</v>
      </c>
      <c r="CE747" s="26">
        <f t="shared" si="492"/>
        <v>2.7339956674385597</v>
      </c>
      <c r="CF747" s="26">
        <f t="shared" si="493"/>
        <v>2.4202584596997085</v>
      </c>
      <c r="CG747" s="26">
        <f t="shared" si="494"/>
        <v>30.611787555090761</v>
      </c>
      <c r="CH747" s="26">
        <f t="shared" si="495"/>
        <v>34.152536042429219</v>
      </c>
      <c r="CI747" s="26">
        <f t="shared" si="496"/>
        <v>57.055352207365353</v>
      </c>
      <c r="CJ747" s="26">
        <f t="shared" si="497"/>
        <v>59.789347874803916</v>
      </c>
      <c r="CK747" s="16">
        <f t="shared" si="498"/>
        <v>-3.1108782201924186</v>
      </c>
      <c r="CL747" s="42">
        <v>61</v>
      </c>
      <c r="CM747" s="42">
        <v>54</v>
      </c>
      <c r="CN747" s="42">
        <v>622</v>
      </c>
      <c r="CO747" s="42">
        <v>708</v>
      </c>
      <c r="CP747" s="42">
        <v>262</v>
      </c>
      <c r="CQ747" s="42">
        <v>278</v>
      </c>
      <c r="CR747" s="42">
        <v>294</v>
      </c>
      <c r="CS747" s="42">
        <v>328</v>
      </c>
      <c r="CT747" s="1">
        <v>2</v>
      </c>
      <c r="CU747" s="1">
        <v>5</v>
      </c>
      <c r="CV747" s="42">
        <f t="shared" si="499"/>
        <v>3</v>
      </c>
      <c r="CW747" s="26">
        <f t="shared" si="500"/>
        <v>0.29827250507475056</v>
      </c>
      <c r="CX747" s="26">
        <f t="shared" si="501"/>
        <v>0.7456812626868764</v>
      </c>
      <c r="CY747" s="26">
        <f t="shared" si="502"/>
        <v>0.4474087576121259</v>
      </c>
      <c r="CZ747" s="13">
        <v>11</v>
      </c>
      <c r="DA747" s="13">
        <v>15</v>
      </c>
      <c r="DB747" s="27">
        <v>15.72</v>
      </c>
      <c r="DC747" s="27">
        <v>13.72</v>
      </c>
      <c r="DD747" s="27">
        <v>14.88</v>
      </c>
      <c r="DE747" s="27">
        <v>14.88</v>
      </c>
      <c r="DF747" s="13">
        <v>86</v>
      </c>
      <c r="DG747" s="13">
        <v>105</v>
      </c>
      <c r="DH747" s="21">
        <f t="shared" si="503"/>
        <v>0.45026178010471202</v>
      </c>
      <c r="DI747" s="42">
        <v>55</v>
      </c>
      <c r="DJ747" s="42">
        <v>28</v>
      </c>
      <c r="DK747" s="13">
        <v>12</v>
      </c>
      <c r="DL747" s="13">
        <v>1</v>
      </c>
      <c r="DM747" s="13">
        <v>0.2</v>
      </c>
      <c r="DN747" s="13">
        <v>1</v>
      </c>
      <c r="DO747" s="13">
        <v>0</v>
      </c>
      <c r="DP747" s="13">
        <v>1.8000000000000002E-2</v>
      </c>
      <c r="DQ747" s="13">
        <v>64</v>
      </c>
      <c r="DR747" s="46">
        <v>35</v>
      </c>
      <c r="DS747" s="13">
        <v>2</v>
      </c>
      <c r="DT747" s="13">
        <v>11</v>
      </c>
      <c r="DU747" s="13">
        <v>-0.14100000000000001</v>
      </c>
      <c r="DV747" s="13">
        <v>0</v>
      </c>
      <c r="DW747" s="13">
        <v>1</v>
      </c>
      <c r="DX747" s="13">
        <v>-1.6E-2</v>
      </c>
    </row>
    <row r="748" spans="1:128" ht="25.5" x14ac:dyDescent="0.2">
      <c r="A748" s="13" t="s">
        <v>2555</v>
      </c>
      <c r="B748" s="13" t="s">
        <v>2556</v>
      </c>
      <c r="C748" s="39" t="s">
        <v>3783</v>
      </c>
      <c r="D748" s="1" t="s">
        <v>214</v>
      </c>
      <c r="E748" s="13" t="s">
        <v>154</v>
      </c>
      <c r="F748" s="13">
        <v>74</v>
      </c>
      <c r="G748" s="13">
        <v>5</v>
      </c>
      <c r="H748" s="13">
        <v>12</v>
      </c>
      <c r="I748" s="40">
        <f t="shared" si="462"/>
        <v>17</v>
      </c>
      <c r="J748" s="19">
        <f t="shared" si="463"/>
        <v>1.1302773981457959</v>
      </c>
      <c r="K748" s="1">
        <v>5</v>
      </c>
      <c r="L748" s="1">
        <v>3</v>
      </c>
      <c r="M748" s="1">
        <v>8</v>
      </c>
      <c r="N748" s="1">
        <v>83</v>
      </c>
      <c r="O748" s="1">
        <v>40</v>
      </c>
      <c r="P748" s="1">
        <v>26</v>
      </c>
      <c r="Q748" s="1">
        <v>78</v>
      </c>
      <c r="R748" s="15">
        <f t="shared" si="464"/>
        <v>6.0240963855421686E-2</v>
      </c>
      <c r="S748" s="15">
        <f t="shared" si="465"/>
        <v>3.3557046979865772E-2</v>
      </c>
      <c r="T748" s="16">
        <v>902.43333333329997</v>
      </c>
      <c r="U748" s="16">
        <f t="shared" si="466"/>
        <v>12.195045045044594</v>
      </c>
      <c r="V748" s="16">
        <v>870.13</v>
      </c>
      <c r="W748" s="16">
        <f t="shared" si="467"/>
        <v>11.758513513513513</v>
      </c>
      <c r="X748" s="16">
        <v>2660.95</v>
      </c>
      <c r="Y748" s="16">
        <f t="shared" si="468"/>
        <v>35.95878378378378</v>
      </c>
      <c r="Z748" s="21">
        <f t="shared" si="469"/>
        <v>0.24642035864381437</v>
      </c>
      <c r="AA748" s="20">
        <f t="shared" si="470"/>
        <v>37.5</v>
      </c>
      <c r="AB748">
        <v>39</v>
      </c>
      <c r="AC748" s="1">
        <v>192</v>
      </c>
      <c r="AD748" s="1">
        <v>109</v>
      </c>
      <c r="AE748" s="1">
        <v>21</v>
      </c>
      <c r="AF748" s="1">
        <v>15</v>
      </c>
      <c r="AG748" s="15">
        <f t="shared" si="471"/>
        <v>0.16666666666666666</v>
      </c>
      <c r="AH748" s="15">
        <f t="shared" si="472"/>
        <v>0.36666666666666664</v>
      </c>
      <c r="AI748" s="15">
        <f t="shared" si="473"/>
        <v>0.53333333333333333</v>
      </c>
      <c r="AJ748" s="1">
        <v>262</v>
      </c>
      <c r="AK748" s="21">
        <f t="shared" si="474"/>
        <v>0.30324074074074076</v>
      </c>
      <c r="AL748" s="1">
        <v>284</v>
      </c>
      <c r="AM748" s="21">
        <f t="shared" si="475"/>
        <v>0.32870370370370372</v>
      </c>
      <c r="AN748" s="1">
        <v>318</v>
      </c>
      <c r="AO748" s="21">
        <f t="shared" si="476"/>
        <v>0.36805555555555558</v>
      </c>
      <c r="AP748" s="21">
        <f t="shared" si="477"/>
        <v>0.47985347985347987</v>
      </c>
      <c r="AQ748" s="1">
        <v>10</v>
      </c>
      <c r="AR748" s="4">
        <v>-2.13</v>
      </c>
      <c r="AS748" s="41">
        <v>313</v>
      </c>
      <c r="AT748" s="41">
        <v>364</v>
      </c>
      <c r="AU748" s="41">
        <v>309</v>
      </c>
      <c r="AV748" s="21">
        <f t="shared" si="478"/>
        <v>0.46233382570162479</v>
      </c>
      <c r="AW748" s="26">
        <v>17.32</v>
      </c>
      <c r="AX748" s="42">
        <v>8</v>
      </c>
      <c r="AY748" s="41">
        <v>0.66800000000000004</v>
      </c>
      <c r="AZ748" s="1">
        <v>3</v>
      </c>
      <c r="BA748" s="43">
        <v>0.98</v>
      </c>
      <c r="BB748" s="16">
        <v>50.45</v>
      </c>
      <c r="BC748" s="26">
        <v>17.78</v>
      </c>
      <c r="BD748" s="43">
        <v>-0.55300000000000005</v>
      </c>
      <c r="BE748" s="43">
        <v>-0.04</v>
      </c>
      <c r="BF748" s="16">
        <v>49.13</v>
      </c>
      <c r="BG748" s="21">
        <f t="shared" si="479"/>
        <v>0.08</v>
      </c>
      <c r="BH748" s="44">
        <f t="shared" si="480"/>
        <v>0.92344497607655507</v>
      </c>
      <c r="BI748" s="42">
        <f t="shared" si="481"/>
        <v>1003.4449760765551</v>
      </c>
      <c r="BJ748" s="21">
        <f t="shared" si="482"/>
        <v>3.4449760765550702E-3</v>
      </c>
      <c r="BK748" s="26">
        <f t="shared" si="483"/>
        <v>2.0686564076632226</v>
      </c>
      <c r="BL748" s="26">
        <f t="shared" si="484"/>
        <v>2.2065668348407712</v>
      </c>
      <c r="BM748" s="16">
        <f t="shared" si="485"/>
        <v>25.858205095790286</v>
      </c>
      <c r="BN748" s="16">
        <f t="shared" si="486"/>
        <v>28.82327928010757</v>
      </c>
      <c r="BO748" s="16">
        <f t="shared" si="487"/>
        <v>50.199395492627538</v>
      </c>
      <c r="BP748" s="16">
        <f t="shared" si="488"/>
        <v>56.750140783561079</v>
      </c>
      <c r="BQ748" s="16">
        <f t="shared" si="489"/>
        <v>-6.5507452909335413</v>
      </c>
      <c r="BR748" s="1">
        <v>30</v>
      </c>
      <c r="BS748" s="1">
        <v>32</v>
      </c>
      <c r="BT748" s="42">
        <v>345</v>
      </c>
      <c r="BU748" s="42">
        <v>386</v>
      </c>
      <c r="BV748" s="42">
        <v>158</v>
      </c>
      <c r="BW748" s="42">
        <v>184</v>
      </c>
      <c r="BX748" s="42">
        <v>221</v>
      </c>
      <c r="BY748" s="42">
        <v>195</v>
      </c>
      <c r="BZ748" s="1">
        <v>325</v>
      </c>
      <c r="CA748" s="1">
        <v>362</v>
      </c>
      <c r="CB748" s="21">
        <f t="shared" si="490"/>
        <v>0.47307132459970885</v>
      </c>
      <c r="CC748" s="4">
        <v>-3.3</v>
      </c>
      <c r="CD748" s="45">
        <f t="shared" si="491"/>
        <v>-5.137228807417058</v>
      </c>
      <c r="CE748" s="26">
        <f t="shared" si="492"/>
        <v>2.5930588699524608</v>
      </c>
      <c r="CF748" s="26">
        <f t="shared" si="493"/>
        <v>2.1646404479603154</v>
      </c>
      <c r="CG748" s="26">
        <f t="shared" si="494"/>
        <v>29.222646047464256</v>
      </c>
      <c r="CH748" s="26">
        <f t="shared" si="495"/>
        <v>28.681485935474175</v>
      </c>
      <c r="CI748" s="26">
        <f t="shared" si="496"/>
        <v>56.551231702963229</v>
      </c>
      <c r="CJ748" s="26">
        <f t="shared" si="497"/>
        <v>56.618876716961992</v>
      </c>
      <c r="CK748" s="16">
        <f t="shared" si="498"/>
        <v>-6.4831002769347776</v>
      </c>
      <c r="CL748" s="42">
        <v>115</v>
      </c>
      <c r="CM748" s="42">
        <v>96</v>
      </c>
      <c r="CN748" s="42">
        <v>1181</v>
      </c>
      <c r="CO748" s="42">
        <v>1176</v>
      </c>
      <c r="CP748" s="42">
        <v>575</v>
      </c>
      <c r="CQ748" s="42">
        <v>543</v>
      </c>
      <c r="CR748" s="42">
        <v>696</v>
      </c>
      <c r="CS748" s="42">
        <v>637</v>
      </c>
      <c r="CT748" s="1">
        <v>7</v>
      </c>
      <c r="CU748" s="1">
        <v>10</v>
      </c>
      <c r="CV748" s="42">
        <f t="shared" si="499"/>
        <v>3</v>
      </c>
      <c r="CW748" s="26">
        <f t="shared" si="500"/>
        <v>0.46540834041297474</v>
      </c>
      <c r="CX748" s="26">
        <f t="shared" si="501"/>
        <v>0.66486905773282112</v>
      </c>
      <c r="CY748" s="26">
        <f t="shared" si="502"/>
        <v>0.19946071731984633</v>
      </c>
      <c r="CZ748" s="13">
        <v>28</v>
      </c>
      <c r="DA748" s="13">
        <v>33</v>
      </c>
      <c r="DB748" s="27">
        <v>34.22</v>
      </c>
      <c r="DC748" s="27">
        <v>31.41</v>
      </c>
      <c r="DD748" s="27">
        <v>32.68</v>
      </c>
      <c r="DE748" s="27">
        <v>32.4</v>
      </c>
      <c r="DF748" s="13">
        <v>22</v>
      </c>
      <c r="DG748" s="13">
        <v>48</v>
      </c>
      <c r="DH748" s="21">
        <f t="shared" si="503"/>
        <v>0.31428571428571428</v>
      </c>
      <c r="DI748" s="42">
        <v>21</v>
      </c>
      <c r="DJ748" s="42">
        <v>9</v>
      </c>
      <c r="DK748" s="13">
        <v>2</v>
      </c>
      <c r="DL748" s="13">
        <v>0</v>
      </c>
      <c r="DM748" s="13">
        <v>9.5000000000000001E-2</v>
      </c>
      <c r="DN748" s="13">
        <v>0</v>
      </c>
      <c r="DO748" s="13">
        <v>0</v>
      </c>
      <c r="DP748" s="13">
        <v>0</v>
      </c>
      <c r="DQ748" s="13">
        <v>13</v>
      </c>
      <c r="DR748" s="46">
        <v>3</v>
      </c>
      <c r="DS748" s="13">
        <v>0</v>
      </c>
      <c r="DT748" s="13">
        <v>3</v>
      </c>
      <c r="DU748" s="13">
        <v>-0.23100000000000001</v>
      </c>
      <c r="DV748" s="13">
        <v>0</v>
      </c>
      <c r="DW748" s="13">
        <v>1</v>
      </c>
      <c r="DX748" s="13">
        <v>-7.6999999999999999E-2</v>
      </c>
    </row>
    <row r="749" spans="1:128" ht="25.5" x14ac:dyDescent="0.2">
      <c r="A749" s="13" t="s">
        <v>1352</v>
      </c>
      <c r="B749" s="13" t="s">
        <v>2558</v>
      </c>
      <c r="C749" s="39" t="s">
        <v>3784</v>
      </c>
      <c r="D749" s="1" t="s">
        <v>314</v>
      </c>
      <c r="E749" s="13" t="s">
        <v>146</v>
      </c>
      <c r="F749" s="13">
        <v>82</v>
      </c>
      <c r="G749" s="13">
        <v>8</v>
      </c>
      <c r="H749" s="13">
        <v>28</v>
      </c>
      <c r="I749" s="40">
        <f t="shared" si="462"/>
        <v>36</v>
      </c>
      <c r="J749" s="19">
        <f t="shared" si="463"/>
        <v>1.7843620492626622</v>
      </c>
      <c r="K749" s="1">
        <v>8</v>
      </c>
      <c r="L749" s="1">
        <v>10</v>
      </c>
      <c r="M749" s="1">
        <v>11</v>
      </c>
      <c r="N749" s="1">
        <v>115</v>
      </c>
      <c r="O749" s="1">
        <v>43</v>
      </c>
      <c r="P749" s="1">
        <v>82</v>
      </c>
      <c r="Q749" s="1">
        <v>136</v>
      </c>
      <c r="R749" s="15">
        <f t="shared" si="464"/>
        <v>6.9565217391304349E-2</v>
      </c>
      <c r="S749" s="15">
        <f t="shared" si="465"/>
        <v>3.3333333333333333E-2</v>
      </c>
      <c r="T749" s="16">
        <v>1210.5166666667001</v>
      </c>
      <c r="U749" s="16">
        <f t="shared" si="466"/>
        <v>14.762398373984148</v>
      </c>
      <c r="V749" s="16">
        <v>1139.53</v>
      </c>
      <c r="W749" s="16">
        <f t="shared" si="467"/>
        <v>13.896707317073171</v>
      </c>
      <c r="X749" s="16">
        <v>2885.16</v>
      </c>
      <c r="Y749" s="16">
        <f t="shared" si="468"/>
        <v>35.184878048780483</v>
      </c>
      <c r="Z749" s="21">
        <f t="shared" si="469"/>
        <v>0.28313485013752615</v>
      </c>
      <c r="AA749" s="20">
        <f t="shared" si="470"/>
        <v>123.48837209302326</v>
      </c>
      <c r="AB749">
        <v>32</v>
      </c>
      <c r="AC749" s="1">
        <v>74</v>
      </c>
      <c r="AD749" s="1">
        <v>95</v>
      </c>
      <c r="AE749" s="1">
        <v>22</v>
      </c>
      <c r="AF749" s="1">
        <v>29</v>
      </c>
      <c r="AG749" s="15">
        <f t="shared" si="471"/>
        <v>0.18604651162790697</v>
      </c>
      <c r="AH749" s="15">
        <f t="shared" si="472"/>
        <v>0.48837209302325579</v>
      </c>
      <c r="AI749" s="15">
        <f t="shared" si="473"/>
        <v>0.67441860465116277</v>
      </c>
      <c r="AJ749" s="1">
        <v>334</v>
      </c>
      <c r="AK749" s="21">
        <f t="shared" si="474"/>
        <v>0.32938856015779094</v>
      </c>
      <c r="AL749" s="1">
        <v>310</v>
      </c>
      <c r="AM749" s="21">
        <f t="shared" si="475"/>
        <v>0.3057199211045365</v>
      </c>
      <c r="AN749" s="1">
        <v>370</v>
      </c>
      <c r="AO749" s="21">
        <f t="shared" si="476"/>
        <v>0.36489151873767256</v>
      </c>
      <c r="AP749" s="21">
        <f t="shared" si="477"/>
        <v>0.51863354037267084</v>
      </c>
      <c r="AQ749" s="1">
        <v>9</v>
      </c>
      <c r="AR749" s="4">
        <v>2.59</v>
      </c>
      <c r="AS749" s="41">
        <v>419</v>
      </c>
      <c r="AT749" s="41">
        <v>404</v>
      </c>
      <c r="AU749" s="41">
        <v>340</v>
      </c>
      <c r="AV749" s="21">
        <f t="shared" si="478"/>
        <v>0.50911300121506686</v>
      </c>
      <c r="AW749" s="26">
        <v>17.34</v>
      </c>
      <c r="AX749" s="42">
        <v>8</v>
      </c>
      <c r="AY749" s="41">
        <v>0.68400000000000005</v>
      </c>
      <c r="AZ749" s="1">
        <v>5</v>
      </c>
      <c r="BA749" s="43">
        <v>4.0000000000000001E-3</v>
      </c>
      <c r="BB749" s="16">
        <v>49.93</v>
      </c>
      <c r="BC749" s="26">
        <v>17.91</v>
      </c>
      <c r="BD749" s="43">
        <v>0.60299999999999998</v>
      </c>
      <c r="BE749" s="43">
        <v>3.9870000000000001</v>
      </c>
      <c r="BF749" s="16">
        <v>52.61</v>
      </c>
      <c r="BG749" s="21">
        <f t="shared" si="479"/>
        <v>8.0979284369114876E-2</v>
      </c>
      <c r="BH749" s="44">
        <f t="shared" si="480"/>
        <v>0.93644859813084114</v>
      </c>
      <c r="BI749" s="42">
        <f t="shared" si="481"/>
        <v>1017.427882499956</v>
      </c>
      <c r="BJ749" s="21">
        <f t="shared" si="482"/>
        <v>1.7427882499956013E-2</v>
      </c>
      <c r="BK749" s="26">
        <f t="shared" si="483"/>
        <v>2.2640913359016435</v>
      </c>
      <c r="BL749" s="26">
        <f t="shared" si="484"/>
        <v>1.7902117539687414</v>
      </c>
      <c r="BM749" s="16">
        <f t="shared" si="485"/>
        <v>27.958895334041227</v>
      </c>
      <c r="BN749" s="16">
        <f t="shared" si="486"/>
        <v>28.169508481566965</v>
      </c>
      <c r="BO749" s="16">
        <f t="shared" si="487"/>
        <v>54.127578914113712</v>
      </c>
      <c r="BP749" s="16">
        <f t="shared" si="488"/>
        <v>51.2843014225163</v>
      </c>
      <c r="BQ749" s="16">
        <f t="shared" si="489"/>
        <v>2.8432774915974122</v>
      </c>
      <c r="BR749" s="1">
        <v>43</v>
      </c>
      <c r="BS749" s="1">
        <v>34</v>
      </c>
      <c r="BT749" s="42">
        <v>488</v>
      </c>
      <c r="BU749" s="42">
        <v>501</v>
      </c>
      <c r="BV749" s="42">
        <v>212</v>
      </c>
      <c r="BW749" s="42">
        <v>203</v>
      </c>
      <c r="BX749" s="42">
        <v>236</v>
      </c>
      <c r="BY749" s="42">
        <v>285</v>
      </c>
      <c r="BZ749" s="1">
        <v>504</v>
      </c>
      <c r="CA749" s="1">
        <v>454</v>
      </c>
      <c r="CB749" s="21">
        <f t="shared" si="490"/>
        <v>0.52609603340292277</v>
      </c>
      <c r="CC749" s="4">
        <v>1.19</v>
      </c>
      <c r="CD749" s="45">
        <f t="shared" si="491"/>
        <v>-1.6769274773466876</v>
      </c>
      <c r="CE749" s="26">
        <f t="shared" si="492"/>
        <v>2.2043838123362316</v>
      </c>
      <c r="CF749" s="26">
        <f t="shared" si="493"/>
        <v>2.2459759597388018</v>
      </c>
      <c r="CG749" s="26">
        <f t="shared" si="494"/>
        <v>30.507840119785389</v>
      </c>
      <c r="CH749" s="26">
        <f t="shared" si="495"/>
        <v>29.842365761344261</v>
      </c>
      <c r="CI749" s="26">
        <f t="shared" si="496"/>
        <v>57.688308447365152</v>
      </c>
      <c r="CJ749" s="26">
        <f t="shared" si="497"/>
        <v>53.487501559705542</v>
      </c>
      <c r="CK749" s="16">
        <f t="shared" si="498"/>
        <v>-1.3575293960621977</v>
      </c>
      <c r="CL749" s="42">
        <v>106</v>
      </c>
      <c r="CM749" s="42">
        <v>108</v>
      </c>
      <c r="CN749" s="42">
        <v>1361</v>
      </c>
      <c r="CO749" s="42">
        <v>1327</v>
      </c>
      <c r="CP749" s="42">
        <v>561</v>
      </c>
      <c r="CQ749" s="42">
        <v>527</v>
      </c>
      <c r="CR749" s="42">
        <v>610</v>
      </c>
      <c r="CS749" s="42">
        <v>746</v>
      </c>
      <c r="CT749" s="1">
        <v>12</v>
      </c>
      <c r="CU749" s="1">
        <v>10</v>
      </c>
      <c r="CV749" s="42">
        <f t="shared" si="499"/>
        <v>-2</v>
      </c>
      <c r="CW749" s="26">
        <f t="shared" si="500"/>
        <v>0.59478734975422076</v>
      </c>
      <c r="CX749" s="26">
        <f t="shared" si="501"/>
        <v>0.49565612479518395</v>
      </c>
      <c r="CY749" s="26">
        <f t="shared" si="502"/>
        <v>-9.9131224959036784E-2</v>
      </c>
      <c r="CZ749" s="13">
        <v>42</v>
      </c>
      <c r="DA749" s="13">
        <v>39</v>
      </c>
      <c r="DB749" s="27">
        <v>34.76</v>
      </c>
      <c r="DC749" s="27">
        <v>43.87</v>
      </c>
      <c r="DD749" s="27">
        <v>43.11</v>
      </c>
      <c r="DE749" s="27">
        <v>38.93</v>
      </c>
      <c r="DF749" s="13">
        <v>344</v>
      </c>
      <c r="DG749" s="13">
        <v>375</v>
      </c>
      <c r="DH749" s="21">
        <f t="shared" si="503"/>
        <v>0.47844228094575797</v>
      </c>
      <c r="DI749" s="42">
        <v>231</v>
      </c>
      <c r="DJ749" s="42">
        <v>104</v>
      </c>
      <c r="DK749" s="13">
        <v>40</v>
      </c>
      <c r="DL749" s="13">
        <v>4</v>
      </c>
      <c r="DM749" s="13">
        <v>0.156</v>
      </c>
      <c r="DN749" s="13">
        <v>2</v>
      </c>
      <c r="DO749" s="13">
        <v>0</v>
      </c>
      <c r="DP749" s="13">
        <v>9.0000000000000011E-3</v>
      </c>
      <c r="DQ749" s="13">
        <v>187</v>
      </c>
      <c r="DR749" s="46">
        <v>92</v>
      </c>
      <c r="DS749" s="13">
        <v>3</v>
      </c>
      <c r="DT749" s="13">
        <v>32</v>
      </c>
      <c r="DU749" s="13">
        <v>-0.155</v>
      </c>
      <c r="DV749" s="13">
        <v>0</v>
      </c>
      <c r="DW749" s="13">
        <v>2</v>
      </c>
      <c r="DX749" s="13">
        <v>-1.0999999999999999E-2</v>
      </c>
    </row>
    <row r="750" spans="1:128" ht="25.5" x14ac:dyDescent="0.2">
      <c r="A750" s="13" t="s">
        <v>423</v>
      </c>
      <c r="B750" s="13" t="s">
        <v>2561</v>
      </c>
      <c r="C750" s="39" t="s">
        <v>3785</v>
      </c>
      <c r="D750" s="1" t="s">
        <v>153</v>
      </c>
      <c r="E750" s="13" t="s">
        <v>146</v>
      </c>
      <c r="F750" s="13">
        <v>82</v>
      </c>
      <c r="G750" s="13">
        <v>8</v>
      </c>
      <c r="H750" s="13">
        <v>18</v>
      </c>
      <c r="I750" s="40">
        <f t="shared" si="462"/>
        <v>26</v>
      </c>
      <c r="J750" s="19">
        <f t="shared" si="463"/>
        <v>1.4501285904625707</v>
      </c>
      <c r="K750" s="1">
        <v>8</v>
      </c>
      <c r="L750" s="1">
        <v>6</v>
      </c>
      <c r="M750" s="1">
        <v>11</v>
      </c>
      <c r="N750" s="1">
        <v>80</v>
      </c>
      <c r="O750" s="1">
        <v>33</v>
      </c>
      <c r="P750" s="1">
        <v>41</v>
      </c>
      <c r="Q750" s="1">
        <v>91</v>
      </c>
      <c r="R750" s="15">
        <f t="shared" si="464"/>
        <v>0.1</v>
      </c>
      <c r="S750" s="15">
        <f t="shared" si="465"/>
        <v>5.1948051948051951E-2</v>
      </c>
      <c r="T750" s="16">
        <v>1075.7666666667001</v>
      </c>
      <c r="U750" s="16">
        <f t="shared" si="466"/>
        <v>13.119105691057317</v>
      </c>
      <c r="V750" s="16">
        <v>1029.68</v>
      </c>
      <c r="W750" s="16">
        <f t="shared" si="467"/>
        <v>12.557073170731709</v>
      </c>
      <c r="X750" s="16">
        <v>2832.26</v>
      </c>
      <c r="Y750" s="16">
        <f t="shared" si="468"/>
        <v>34.539756097560975</v>
      </c>
      <c r="Z750" s="21">
        <f t="shared" si="469"/>
        <v>0.26662247471478068</v>
      </c>
      <c r="AA750" s="20">
        <f t="shared" si="470"/>
        <v>86.647058823529406</v>
      </c>
      <c r="AB750">
        <v>32</v>
      </c>
      <c r="AC750" s="1">
        <v>131</v>
      </c>
      <c r="AD750" s="1">
        <v>90</v>
      </c>
      <c r="AE750" s="1">
        <v>11</v>
      </c>
      <c r="AF750" s="1">
        <v>15</v>
      </c>
      <c r="AG750" s="15">
        <f t="shared" si="471"/>
        <v>0.23529411764705882</v>
      </c>
      <c r="AH750" s="15">
        <f t="shared" si="472"/>
        <v>0.5</v>
      </c>
      <c r="AI750" s="15">
        <f t="shared" si="473"/>
        <v>0.73529411764705888</v>
      </c>
      <c r="AJ750" s="1">
        <v>309</v>
      </c>
      <c r="AK750" s="21">
        <f t="shared" si="474"/>
        <v>0.31275303643724695</v>
      </c>
      <c r="AL750" s="1">
        <v>290</v>
      </c>
      <c r="AM750" s="21">
        <f t="shared" si="475"/>
        <v>0.29352226720647773</v>
      </c>
      <c r="AN750" s="1">
        <v>389</v>
      </c>
      <c r="AO750" s="21">
        <f t="shared" si="476"/>
        <v>0.39372469635627533</v>
      </c>
      <c r="AP750" s="21">
        <f t="shared" si="477"/>
        <v>0.5158597662771286</v>
      </c>
      <c r="AQ750" s="1">
        <v>6</v>
      </c>
      <c r="AR750" s="4">
        <v>-3.69</v>
      </c>
      <c r="AS750" s="41">
        <v>350</v>
      </c>
      <c r="AT750" s="41">
        <v>387</v>
      </c>
      <c r="AU750" s="41">
        <v>312</v>
      </c>
      <c r="AV750" s="21">
        <f t="shared" si="478"/>
        <v>0.47489823609226595</v>
      </c>
      <c r="AW750" s="26">
        <v>17.309999999999999</v>
      </c>
      <c r="AX750" s="42">
        <v>9</v>
      </c>
      <c r="AY750" s="41">
        <v>0.67800000000000005</v>
      </c>
      <c r="AZ750" s="1">
        <v>4</v>
      </c>
      <c r="BA750" s="43">
        <v>0.124</v>
      </c>
      <c r="BB750" s="16">
        <v>50</v>
      </c>
      <c r="BC750" s="26">
        <v>17.75</v>
      </c>
      <c r="BD750" s="43">
        <v>-1.1990000000000001</v>
      </c>
      <c r="BE750" s="43">
        <v>4.2560000000000002</v>
      </c>
      <c r="BF750" s="16">
        <v>51.02</v>
      </c>
      <c r="BG750" s="21">
        <f t="shared" si="479"/>
        <v>6.9246435845213852E-2</v>
      </c>
      <c r="BH750" s="44">
        <f t="shared" si="480"/>
        <v>0.91814159292035402</v>
      </c>
      <c r="BI750" s="42">
        <f t="shared" si="481"/>
        <v>987.38802876556792</v>
      </c>
      <c r="BJ750" s="21">
        <f t="shared" si="482"/>
        <v>-1.2611971234432126E-2</v>
      </c>
      <c r="BK750" s="26">
        <f t="shared" si="483"/>
        <v>1.9811980421101703</v>
      </c>
      <c r="BL750" s="26">
        <f t="shared" si="484"/>
        <v>2.1560096340610677</v>
      </c>
      <c r="BM750" s="16">
        <f t="shared" si="485"/>
        <v>28.610830549296868</v>
      </c>
      <c r="BN750" s="16">
        <f t="shared" si="486"/>
        <v>26.338279853935202</v>
      </c>
      <c r="BO750" s="16">
        <f t="shared" si="487"/>
        <v>52.851371299821302</v>
      </c>
      <c r="BP750" s="16">
        <f t="shared" si="488"/>
        <v>49.529951052754249</v>
      </c>
      <c r="BQ750" s="16">
        <f t="shared" si="489"/>
        <v>3.3214202470670529</v>
      </c>
      <c r="BR750" s="1">
        <v>34</v>
      </c>
      <c r="BS750" s="1">
        <v>37</v>
      </c>
      <c r="BT750" s="42">
        <v>457</v>
      </c>
      <c r="BU750" s="42">
        <v>415</v>
      </c>
      <c r="BV750" s="42">
        <v>186</v>
      </c>
      <c r="BW750" s="42">
        <v>161</v>
      </c>
      <c r="BX750" s="42">
        <v>237</v>
      </c>
      <c r="BY750" s="42">
        <v>230</v>
      </c>
      <c r="BZ750" s="1">
        <v>405</v>
      </c>
      <c r="CA750" s="1">
        <v>390</v>
      </c>
      <c r="CB750" s="21">
        <f t="shared" si="490"/>
        <v>0.50943396226415094</v>
      </c>
      <c r="CC750" s="4">
        <v>-1.39</v>
      </c>
      <c r="CD750" s="45">
        <f t="shared" si="491"/>
        <v>-1.281214143584033</v>
      </c>
      <c r="CE750" s="26">
        <f t="shared" si="492"/>
        <v>2.457401509748399</v>
      </c>
      <c r="CF750" s="26">
        <f t="shared" si="493"/>
        <v>2.1396340731430028</v>
      </c>
      <c r="CG750" s="26">
        <f t="shared" si="494"/>
        <v>31.607267694350096</v>
      </c>
      <c r="CH750" s="26">
        <f t="shared" si="495"/>
        <v>28.34485534520136</v>
      </c>
      <c r="CI750" s="26">
        <f t="shared" si="496"/>
        <v>58.130256403013853</v>
      </c>
      <c r="CJ750" s="26">
        <f t="shared" si="497"/>
        <v>51.308848763884676</v>
      </c>
      <c r="CK750" s="16">
        <f t="shared" si="498"/>
        <v>-3.4999873920621241</v>
      </c>
      <c r="CL750" s="42">
        <v>116</v>
      </c>
      <c r="CM750" s="42">
        <v>101</v>
      </c>
      <c r="CN750" s="42">
        <v>1376</v>
      </c>
      <c r="CO750" s="42">
        <v>1237</v>
      </c>
      <c r="CP750" s="42">
        <v>540</v>
      </c>
      <c r="CQ750" s="42">
        <v>468</v>
      </c>
      <c r="CR750" s="42">
        <v>616</v>
      </c>
      <c r="CS750" s="42">
        <v>712</v>
      </c>
      <c r="CT750" s="1">
        <v>11</v>
      </c>
      <c r="CU750" s="1">
        <v>3</v>
      </c>
      <c r="CV750" s="42">
        <f t="shared" si="499"/>
        <v>-8</v>
      </c>
      <c r="CW750" s="26">
        <f t="shared" si="500"/>
        <v>0.61351594211877991</v>
      </c>
      <c r="CX750" s="26">
        <f t="shared" si="501"/>
        <v>0.16732252966875816</v>
      </c>
      <c r="CY750" s="26">
        <f t="shared" si="502"/>
        <v>-0.44619341245002181</v>
      </c>
      <c r="CZ750" s="13">
        <v>35</v>
      </c>
      <c r="DA750" s="13">
        <v>36</v>
      </c>
      <c r="DB750" s="27">
        <v>39.07</v>
      </c>
      <c r="DC750" s="27">
        <v>34.92</v>
      </c>
      <c r="DD750" s="27">
        <v>39.409999999999997</v>
      </c>
      <c r="DE750" s="27">
        <v>37.159999999999997</v>
      </c>
      <c r="DF750" s="13">
        <v>73</v>
      </c>
      <c r="DG750" s="13">
        <v>82</v>
      </c>
      <c r="DH750" s="21">
        <f t="shared" si="503"/>
        <v>0.47096774193548385</v>
      </c>
      <c r="DI750" s="42">
        <v>65</v>
      </c>
      <c r="DJ750" s="42">
        <v>29</v>
      </c>
      <c r="DK750" s="13">
        <v>11</v>
      </c>
      <c r="DL750" s="13">
        <v>2</v>
      </c>
      <c r="DM750" s="13">
        <v>0.13800000000000001</v>
      </c>
      <c r="DN750" s="13">
        <v>0</v>
      </c>
      <c r="DO750" s="13">
        <v>0</v>
      </c>
      <c r="DP750" s="13">
        <v>0</v>
      </c>
      <c r="DQ750" s="13">
        <v>31</v>
      </c>
      <c r="DR750" s="46">
        <v>14</v>
      </c>
      <c r="DS750" s="13">
        <v>1</v>
      </c>
      <c r="DT750" s="13">
        <v>6</v>
      </c>
      <c r="DU750" s="13">
        <v>-0.161</v>
      </c>
      <c r="DV750" s="13">
        <v>0</v>
      </c>
      <c r="DW750" s="13">
        <v>1</v>
      </c>
      <c r="DX750" s="13">
        <v>-3.2000000000000001E-2</v>
      </c>
    </row>
    <row r="751" spans="1:128" ht="25.5" x14ac:dyDescent="0.2">
      <c r="A751" s="13" t="s">
        <v>165</v>
      </c>
      <c r="B751" s="13" t="s">
        <v>2563</v>
      </c>
      <c r="C751" s="39" t="s">
        <v>3786</v>
      </c>
      <c r="D751" s="1" t="s">
        <v>363</v>
      </c>
      <c r="E751" s="13" t="s">
        <v>146</v>
      </c>
      <c r="F751" s="13">
        <v>82</v>
      </c>
      <c r="G751" s="13">
        <v>13</v>
      </c>
      <c r="H751" s="13">
        <v>23</v>
      </c>
      <c r="I751" s="40">
        <f t="shared" si="462"/>
        <v>36</v>
      </c>
      <c r="J751" s="19">
        <f t="shared" si="463"/>
        <v>1.950279901282187</v>
      </c>
      <c r="K751" s="1">
        <v>12</v>
      </c>
      <c r="L751" s="1">
        <v>10</v>
      </c>
      <c r="M751" s="1">
        <v>8</v>
      </c>
      <c r="N751" s="1">
        <v>142</v>
      </c>
      <c r="O751" s="1">
        <v>78</v>
      </c>
      <c r="P751" s="1">
        <v>69</v>
      </c>
      <c r="Q751" s="1">
        <v>139</v>
      </c>
      <c r="R751" s="15">
        <f t="shared" si="464"/>
        <v>9.154929577464789E-2</v>
      </c>
      <c r="S751" s="15">
        <f t="shared" si="465"/>
        <v>4.4982698961937718E-2</v>
      </c>
      <c r="T751" s="16">
        <v>1107.5333333333001</v>
      </c>
      <c r="U751" s="16">
        <f t="shared" si="466"/>
        <v>13.506504065040245</v>
      </c>
      <c r="V751" s="16">
        <v>1044.7</v>
      </c>
      <c r="W751" s="16">
        <f t="shared" si="467"/>
        <v>12.740243902439024</v>
      </c>
      <c r="X751" s="16">
        <v>2824.6</v>
      </c>
      <c r="Y751" s="16">
        <f t="shared" si="468"/>
        <v>34.446341463414633</v>
      </c>
      <c r="Z751" s="21">
        <f t="shared" si="469"/>
        <v>0.2699971571085209</v>
      </c>
      <c r="AA751" s="20">
        <f t="shared" si="470"/>
        <v>117.4</v>
      </c>
      <c r="AB751">
        <v>21</v>
      </c>
      <c r="AC751" s="1">
        <v>16</v>
      </c>
      <c r="AD751" s="1">
        <v>59</v>
      </c>
      <c r="AE751" s="1">
        <v>55</v>
      </c>
      <c r="AF751" s="1">
        <v>45</v>
      </c>
      <c r="AG751" s="15">
        <f t="shared" si="471"/>
        <v>0.26</v>
      </c>
      <c r="AH751" s="15">
        <f t="shared" si="472"/>
        <v>0.36</v>
      </c>
      <c r="AI751" s="15">
        <f t="shared" si="473"/>
        <v>0.62</v>
      </c>
      <c r="AJ751" s="1">
        <v>416</v>
      </c>
      <c r="AK751" s="21">
        <f t="shared" si="474"/>
        <v>0.37579042457091238</v>
      </c>
      <c r="AL751" s="1">
        <v>295</v>
      </c>
      <c r="AM751" s="21">
        <f t="shared" si="475"/>
        <v>0.26648599819331525</v>
      </c>
      <c r="AN751" s="1">
        <v>396</v>
      </c>
      <c r="AO751" s="21">
        <f t="shared" si="476"/>
        <v>0.35772357723577236</v>
      </c>
      <c r="AP751" s="21">
        <f t="shared" si="477"/>
        <v>0.58509142053445851</v>
      </c>
      <c r="AQ751" s="1">
        <v>14</v>
      </c>
      <c r="AR751" s="4">
        <v>10.41</v>
      </c>
      <c r="AS751" s="41">
        <v>484</v>
      </c>
      <c r="AT751" s="41">
        <v>408</v>
      </c>
      <c r="AU751" s="41">
        <v>404</v>
      </c>
      <c r="AV751" s="21">
        <f t="shared" si="478"/>
        <v>0.54260089686098656</v>
      </c>
      <c r="AW751" s="26">
        <v>17.53</v>
      </c>
      <c r="AX751" s="42">
        <v>5</v>
      </c>
      <c r="AY751" s="41">
        <v>0.45600000000000002</v>
      </c>
      <c r="AZ751" s="1">
        <v>7</v>
      </c>
      <c r="BA751" s="43">
        <v>0.34</v>
      </c>
      <c r="BB751" s="16">
        <v>50.16</v>
      </c>
      <c r="BC751" s="26">
        <v>17.78</v>
      </c>
      <c r="BD751" s="43">
        <v>0.63400000000000001</v>
      </c>
      <c r="BE751" s="43">
        <v>5.0190000000000001</v>
      </c>
      <c r="BF751" s="16">
        <v>51.32</v>
      </c>
      <c r="BG751" s="21">
        <f t="shared" si="479"/>
        <v>8.5178875638841564E-2</v>
      </c>
      <c r="BH751" s="44">
        <f t="shared" si="480"/>
        <v>0.9147286821705426</v>
      </c>
      <c r="BI751" s="42">
        <f t="shared" si="481"/>
        <v>999.90755780938412</v>
      </c>
      <c r="BJ751" s="21">
        <f t="shared" si="482"/>
        <v>-9.2442190615840691E-5</v>
      </c>
      <c r="BK751" s="26">
        <f t="shared" si="483"/>
        <v>2.8716377907533261</v>
      </c>
      <c r="BL751" s="26">
        <f t="shared" si="484"/>
        <v>2.5270412558629269</v>
      </c>
      <c r="BM751" s="16">
        <f t="shared" si="485"/>
        <v>33.713027663444045</v>
      </c>
      <c r="BN751" s="16">
        <f t="shared" si="486"/>
        <v>29.635302000574324</v>
      </c>
      <c r="BO751" s="16">
        <f t="shared" si="487"/>
        <v>65.473341629175835</v>
      </c>
      <c r="BP751" s="16">
        <f t="shared" si="488"/>
        <v>54.618550780128267</v>
      </c>
      <c r="BQ751" s="16">
        <f t="shared" si="489"/>
        <v>10.854790849047568</v>
      </c>
      <c r="BR751" s="1">
        <v>50</v>
      </c>
      <c r="BS751" s="1">
        <v>44</v>
      </c>
      <c r="BT751" s="42">
        <v>537</v>
      </c>
      <c r="BU751" s="42">
        <v>472</v>
      </c>
      <c r="BV751" s="42">
        <v>255</v>
      </c>
      <c r="BW751" s="42">
        <v>193</v>
      </c>
      <c r="BX751" s="42">
        <v>242</v>
      </c>
      <c r="BY751" s="42">
        <v>298</v>
      </c>
      <c r="BZ751" s="1">
        <v>560</v>
      </c>
      <c r="CA751" s="1">
        <v>486</v>
      </c>
      <c r="CB751" s="21">
        <f t="shared" si="490"/>
        <v>0.53537284894837478</v>
      </c>
      <c r="CC751" s="4">
        <v>0.45</v>
      </c>
      <c r="CD751" s="45">
        <f t="shared" si="491"/>
        <v>4.0435967562205644</v>
      </c>
      <c r="CE751" s="26">
        <f t="shared" si="492"/>
        <v>2.7614529490901365</v>
      </c>
      <c r="CF751" s="26">
        <f t="shared" si="493"/>
        <v>2.8889046236635276</v>
      </c>
      <c r="CG751" s="26">
        <f t="shared" si="494"/>
        <v>29.951143524746868</v>
      </c>
      <c r="CH751" s="26">
        <f t="shared" si="495"/>
        <v>29.781207958649013</v>
      </c>
      <c r="CI751" s="26">
        <f t="shared" si="496"/>
        <v>60.900658500318627</v>
      </c>
      <c r="CJ751" s="26">
        <f t="shared" si="497"/>
        <v>58.903915598668839</v>
      </c>
      <c r="CK751" s="16">
        <f t="shared" si="498"/>
        <v>8.8580479473977789</v>
      </c>
      <c r="CL751" s="42">
        <v>130</v>
      </c>
      <c r="CM751" s="42">
        <v>136</v>
      </c>
      <c r="CN751" s="42">
        <v>1280</v>
      </c>
      <c r="CO751" s="42">
        <v>1266</v>
      </c>
      <c r="CP751" s="42">
        <v>688</v>
      </c>
      <c r="CQ751" s="42">
        <v>602</v>
      </c>
      <c r="CR751" s="42">
        <v>769</v>
      </c>
      <c r="CS751" s="42">
        <v>769</v>
      </c>
      <c r="CT751" s="1">
        <v>9</v>
      </c>
      <c r="CU751" s="1">
        <v>13</v>
      </c>
      <c r="CV751" s="42">
        <f t="shared" si="499"/>
        <v>4</v>
      </c>
      <c r="CW751" s="26">
        <f t="shared" si="500"/>
        <v>0.48756997532054674</v>
      </c>
      <c r="CX751" s="26">
        <f t="shared" si="501"/>
        <v>0.70426774212967858</v>
      </c>
      <c r="CY751" s="26">
        <f t="shared" si="502"/>
        <v>0.21669776680913189</v>
      </c>
      <c r="CZ751" s="13">
        <v>46</v>
      </c>
      <c r="DA751" s="13">
        <v>39</v>
      </c>
      <c r="DB751" s="27">
        <v>45.19</v>
      </c>
      <c r="DC751" s="27">
        <v>48.48</v>
      </c>
      <c r="DD751" s="27">
        <v>42.42</v>
      </c>
      <c r="DE751" s="27">
        <v>40.86</v>
      </c>
      <c r="DF751" s="13">
        <v>549</v>
      </c>
      <c r="DG751" s="13">
        <v>481</v>
      </c>
      <c r="DH751" s="21">
        <f t="shared" si="503"/>
        <v>0.53300970873786413</v>
      </c>
      <c r="DI751" s="42">
        <v>382</v>
      </c>
      <c r="DJ751" s="42">
        <v>207</v>
      </c>
      <c r="DK751" s="13">
        <v>64</v>
      </c>
      <c r="DL751" s="13">
        <v>1</v>
      </c>
      <c r="DM751" s="13">
        <v>0.16500000000000001</v>
      </c>
      <c r="DN751" s="13">
        <v>5</v>
      </c>
      <c r="DO751" s="13">
        <v>0</v>
      </c>
      <c r="DP751" s="13">
        <v>1.3000000000000001E-2</v>
      </c>
      <c r="DQ751" s="13">
        <v>266</v>
      </c>
      <c r="DR751" s="46">
        <v>144</v>
      </c>
      <c r="DS751" s="13">
        <v>5</v>
      </c>
      <c r="DT751" s="13">
        <v>46</v>
      </c>
      <c r="DU751" s="13">
        <v>-0.154</v>
      </c>
      <c r="DV751" s="13">
        <v>1</v>
      </c>
      <c r="DW751" s="13">
        <v>2</v>
      </c>
      <c r="DX751" s="13">
        <v>-4.0000000000000001E-3</v>
      </c>
    </row>
    <row r="752" spans="1:128" ht="25.5" x14ac:dyDescent="0.2">
      <c r="A752" s="13" t="s">
        <v>519</v>
      </c>
      <c r="B752" s="13" t="s">
        <v>2565</v>
      </c>
      <c r="C752" s="39" t="s">
        <v>3787</v>
      </c>
      <c r="D752" s="13" t="s">
        <v>314</v>
      </c>
      <c r="E752" s="13" t="s">
        <v>146</v>
      </c>
      <c r="F752" s="13">
        <v>29</v>
      </c>
      <c r="G752" s="13">
        <v>5</v>
      </c>
      <c r="H752" s="13">
        <v>8</v>
      </c>
      <c r="I752" s="40">
        <f t="shared" si="462"/>
        <v>13</v>
      </c>
      <c r="J752" s="19">
        <f t="shared" si="463"/>
        <v>2.3015638831513723</v>
      </c>
      <c r="K752" s="1">
        <v>3</v>
      </c>
      <c r="L752" s="1">
        <v>4</v>
      </c>
      <c r="M752" s="1">
        <v>4</v>
      </c>
      <c r="N752" s="1">
        <v>42</v>
      </c>
      <c r="O752" s="1">
        <v>12</v>
      </c>
      <c r="P752" s="1">
        <v>10</v>
      </c>
      <c r="Q752" s="1">
        <v>35</v>
      </c>
      <c r="R752" s="15">
        <f t="shared" si="464"/>
        <v>0.11904761904761904</v>
      </c>
      <c r="S752" s="15">
        <f t="shared" si="465"/>
        <v>7.8125E-2</v>
      </c>
      <c r="T752" s="16">
        <v>338.9</v>
      </c>
      <c r="U752" s="16">
        <f t="shared" si="466"/>
        <v>11.686206896551724</v>
      </c>
      <c r="V752" s="16">
        <v>323.89999999999998</v>
      </c>
      <c r="W752" s="16">
        <f t="shared" si="467"/>
        <v>11.168965517241379</v>
      </c>
      <c r="X752" s="16">
        <v>1085.3</v>
      </c>
      <c r="Y752" s="16">
        <f t="shared" si="468"/>
        <v>37.42413793103448</v>
      </c>
      <c r="Z752" s="21">
        <f t="shared" si="469"/>
        <v>0.22984672154413854</v>
      </c>
      <c r="AA752" s="20">
        <f t="shared" si="470"/>
        <v>56.666666666666664</v>
      </c>
      <c r="AB752">
        <v>4</v>
      </c>
      <c r="AC752" s="1">
        <v>14</v>
      </c>
      <c r="AD752" s="1">
        <v>14</v>
      </c>
      <c r="AE752" s="1">
        <v>6</v>
      </c>
      <c r="AF752" s="1">
        <v>8</v>
      </c>
      <c r="AG752" s="15">
        <f t="shared" si="471"/>
        <v>0.41666666666666669</v>
      </c>
      <c r="AH752" s="15">
        <f t="shared" si="472"/>
        <v>0.66666666666666663</v>
      </c>
      <c r="AI752" s="15">
        <f t="shared" si="473"/>
        <v>1.0833333333333333</v>
      </c>
      <c r="AJ752" s="1">
        <v>113</v>
      </c>
      <c r="AK752" s="21">
        <f t="shared" si="474"/>
        <v>0.40070921985815605</v>
      </c>
      <c r="AL752" s="1">
        <v>86</v>
      </c>
      <c r="AM752" s="21">
        <f t="shared" si="475"/>
        <v>0.30496453900709219</v>
      </c>
      <c r="AN752" s="1">
        <v>83</v>
      </c>
      <c r="AO752" s="21">
        <f t="shared" si="476"/>
        <v>0.29432624113475175</v>
      </c>
      <c r="AP752" s="21">
        <f t="shared" si="477"/>
        <v>0.56783919597989951</v>
      </c>
      <c r="AQ752" s="1">
        <v>14</v>
      </c>
      <c r="AR752" s="4">
        <v>12.28</v>
      </c>
      <c r="AS752" s="41">
        <v>131</v>
      </c>
      <c r="AT752" s="41">
        <v>108</v>
      </c>
      <c r="AU752" s="41">
        <v>84</v>
      </c>
      <c r="AV752" s="21">
        <f t="shared" si="478"/>
        <v>0.54811715481171552</v>
      </c>
      <c r="AW752" s="26">
        <v>16.920000000000002</v>
      </c>
      <c r="AX752" s="42">
        <v>15</v>
      </c>
      <c r="AY752" s="41">
        <v>-0.17300000000000001</v>
      </c>
      <c r="AZ752" s="1">
        <v>11</v>
      </c>
      <c r="BA752" s="43">
        <v>-0.48599999999999999</v>
      </c>
      <c r="BB752" s="16">
        <v>49.83</v>
      </c>
      <c r="BC752" s="26">
        <v>17.57</v>
      </c>
      <c r="BD752" s="43">
        <v>1.4410000000000001</v>
      </c>
      <c r="BE752" s="43">
        <v>4.3559999999999999</v>
      </c>
      <c r="BF752" s="16">
        <v>51.67</v>
      </c>
      <c r="BG752" s="21">
        <f t="shared" si="479"/>
        <v>7.0588235294117646E-2</v>
      </c>
      <c r="BH752" s="44">
        <f t="shared" si="480"/>
        <v>0.94174757281553401</v>
      </c>
      <c r="BI752" s="42">
        <f t="shared" si="481"/>
        <v>1012.3358081096517</v>
      </c>
      <c r="BJ752" s="21">
        <f t="shared" si="482"/>
        <v>1.2335808109651653E-2</v>
      </c>
      <c r="BK752" s="26">
        <f t="shared" si="483"/>
        <v>2.2229083050324179</v>
      </c>
      <c r="BL752" s="26">
        <f t="shared" si="484"/>
        <v>2.2229083050324179</v>
      </c>
      <c r="BM752" s="16">
        <f t="shared" si="485"/>
        <v>31.491200987959253</v>
      </c>
      <c r="BN752" s="16">
        <f t="shared" si="486"/>
        <v>38.159925903056497</v>
      </c>
      <c r="BO752" s="16">
        <f t="shared" si="487"/>
        <v>59.64803951836987</v>
      </c>
      <c r="BP752" s="16">
        <f t="shared" si="488"/>
        <v>59.092312442111769</v>
      </c>
      <c r="BQ752" s="16">
        <f t="shared" si="489"/>
        <v>0.55572707625810125</v>
      </c>
      <c r="BR752" s="1">
        <v>12</v>
      </c>
      <c r="BS752" s="1">
        <v>12</v>
      </c>
      <c r="BT752" s="42">
        <v>158</v>
      </c>
      <c r="BU752" s="42">
        <v>194</v>
      </c>
      <c r="BV752" s="42">
        <v>73</v>
      </c>
      <c r="BW752" s="42">
        <v>52</v>
      </c>
      <c r="BX752" s="42">
        <v>61</v>
      </c>
      <c r="BY752" s="42">
        <v>79</v>
      </c>
      <c r="BZ752" s="1">
        <v>152</v>
      </c>
      <c r="CA752" s="1">
        <v>156</v>
      </c>
      <c r="CB752" s="21">
        <f t="shared" si="490"/>
        <v>0.4935064935064935</v>
      </c>
      <c r="CC752" s="4">
        <v>-3.85</v>
      </c>
      <c r="CD752" s="45">
        <f t="shared" si="491"/>
        <v>-6.0044136272594857</v>
      </c>
      <c r="CE752" s="26">
        <f t="shared" si="492"/>
        <v>1.6032433428545103</v>
      </c>
      <c r="CF752" s="26">
        <f t="shared" si="493"/>
        <v>1.8243803556620291</v>
      </c>
      <c r="CG752" s="26">
        <f t="shared" si="494"/>
        <v>29.411222703399982</v>
      </c>
      <c r="CH752" s="26">
        <f t="shared" si="495"/>
        <v>26.868147056113518</v>
      </c>
      <c r="CI752" s="26">
        <f t="shared" si="496"/>
        <v>53.625725605823277</v>
      </c>
      <c r="CJ752" s="26">
        <f t="shared" si="497"/>
        <v>50.529807426518019</v>
      </c>
      <c r="CK752" s="16">
        <f t="shared" si="498"/>
        <v>-2.5401911030471567</v>
      </c>
      <c r="CL752" s="42">
        <v>29</v>
      </c>
      <c r="CM752" s="42">
        <v>33</v>
      </c>
      <c r="CN752" s="42">
        <v>503</v>
      </c>
      <c r="CO752" s="42">
        <v>453</v>
      </c>
      <c r="CP752" s="42">
        <v>175</v>
      </c>
      <c r="CQ752" s="42">
        <v>203</v>
      </c>
      <c r="CR752" s="42">
        <v>225</v>
      </c>
      <c r="CS752" s="42">
        <v>263</v>
      </c>
      <c r="CT752" s="1">
        <v>0</v>
      </c>
      <c r="CU752" s="1">
        <v>2</v>
      </c>
      <c r="CV752" s="42">
        <f t="shared" si="499"/>
        <v>2</v>
      </c>
      <c r="CW752" s="26">
        <f t="shared" si="500"/>
        <v>0</v>
      </c>
      <c r="CX752" s="26">
        <f t="shared" si="501"/>
        <v>0.35408675125405725</v>
      </c>
      <c r="CY752" s="26">
        <f t="shared" si="502"/>
        <v>0.35408675125405725</v>
      </c>
      <c r="CZ752" s="13">
        <v>12</v>
      </c>
      <c r="DA752" s="13">
        <v>15</v>
      </c>
      <c r="DB752" s="27">
        <v>11.84</v>
      </c>
      <c r="DC752" s="27">
        <v>10.14</v>
      </c>
      <c r="DD752" s="27">
        <v>11.57</v>
      </c>
      <c r="DE752" s="27">
        <v>10.99</v>
      </c>
      <c r="DF752" s="13">
        <v>95</v>
      </c>
      <c r="DG752" s="13">
        <v>117</v>
      </c>
      <c r="DH752" s="21">
        <f t="shared" si="503"/>
        <v>0.44811320754716982</v>
      </c>
      <c r="DI752" s="42">
        <v>101</v>
      </c>
      <c r="DJ752" s="42">
        <v>48</v>
      </c>
      <c r="DK752" s="13">
        <v>20</v>
      </c>
      <c r="DL752" s="13">
        <v>3</v>
      </c>
      <c r="DM752" s="13">
        <v>0.16800000000000001</v>
      </c>
      <c r="DN752" s="13">
        <v>0</v>
      </c>
      <c r="DO752" s="13">
        <v>1</v>
      </c>
      <c r="DP752" s="13">
        <v>-0.01</v>
      </c>
      <c r="DQ752" s="13">
        <v>26</v>
      </c>
      <c r="DR752" s="46">
        <v>9</v>
      </c>
      <c r="DS752" s="13">
        <v>0</v>
      </c>
      <c r="DT752" s="13">
        <v>5</v>
      </c>
      <c r="DU752" s="13">
        <v>-0.192</v>
      </c>
      <c r="DV752" s="13">
        <v>0</v>
      </c>
      <c r="DW752" s="13">
        <v>0</v>
      </c>
      <c r="DX752" s="13">
        <v>0</v>
      </c>
    </row>
    <row r="753" spans="1:128" ht="25.5" x14ac:dyDescent="0.2">
      <c r="A753" s="13" t="s">
        <v>458</v>
      </c>
      <c r="B753" s="13" t="s">
        <v>2567</v>
      </c>
      <c r="C753" s="39" t="s">
        <v>3788</v>
      </c>
      <c r="D753" s="1" t="s">
        <v>292</v>
      </c>
      <c r="E753" s="13" t="s">
        <v>173</v>
      </c>
      <c r="F753" s="13">
        <v>66</v>
      </c>
      <c r="G753" s="13">
        <v>6</v>
      </c>
      <c r="H753" s="13">
        <v>13</v>
      </c>
      <c r="I753" s="40">
        <f t="shared" si="462"/>
        <v>19</v>
      </c>
      <c r="J753" s="19">
        <f t="shared" si="463"/>
        <v>0.93792422559545829</v>
      </c>
      <c r="K753" s="1">
        <v>6</v>
      </c>
      <c r="L753" s="1">
        <v>6</v>
      </c>
      <c r="M753" s="1">
        <v>5</v>
      </c>
      <c r="N753" s="1">
        <v>95</v>
      </c>
      <c r="O753" s="1">
        <v>39</v>
      </c>
      <c r="P753" s="1">
        <v>69</v>
      </c>
      <c r="Q753" s="1">
        <v>52</v>
      </c>
      <c r="R753" s="15">
        <f t="shared" si="464"/>
        <v>6.3157894736842107E-2</v>
      </c>
      <c r="S753" s="15">
        <f t="shared" si="465"/>
        <v>2.9556650246305417E-2</v>
      </c>
      <c r="T753" s="16">
        <v>1215.45</v>
      </c>
      <c r="U753" s="16">
        <f t="shared" si="466"/>
        <v>18.415909090909093</v>
      </c>
      <c r="V753" s="16">
        <v>1144.58</v>
      </c>
      <c r="W753" s="16">
        <f t="shared" si="467"/>
        <v>17.34212121212121</v>
      </c>
      <c r="X753" s="16">
        <v>2011.54</v>
      </c>
      <c r="Y753" s="16">
        <f t="shared" si="468"/>
        <v>30.477878787878787</v>
      </c>
      <c r="Z753" s="21">
        <f t="shared" si="469"/>
        <v>0.36265414496280246</v>
      </c>
      <c r="AA753" s="20">
        <f t="shared" si="470"/>
        <v>78.765957446808514</v>
      </c>
      <c r="AB753">
        <v>76</v>
      </c>
      <c r="AC753" s="1">
        <v>38</v>
      </c>
      <c r="AD753" s="1">
        <v>86</v>
      </c>
      <c r="AE753" s="1">
        <v>24</v>
      </c>
      <c r="AF753" s="1">
        <v>27</v>
      </c>
      <c r="AG753" s="15">
        <f t="shared" si="471"/>
        <v>0.1276595744680851</v>
      </c>
      <c r="AH753" s="15">
        <f t="shared" si="472"/>
        <v>0.23404255319148937</v>
      </c>
      <c r="AI753" s="15">
        <f t="shared" si="473"/>
        <v>0.36170212765957444</v>
      </c>
      <c r="AJ753" s="1">
        <v>390</v>
      </c>
      <c r="AK753" s="21">
        <f t="shared" si="474"/>
        <v>0.33620689655172414</v>
      </c>
      <c r="AL753" s="1">
        <v>364</v>
      </c>
      <c r="AM753" s="21">
        <f t="shared" si="475"/>
        <v>0.31379310344827588</v>
      </c>
      <c r="AN753" s="1">
        <v>406</v>
      </c>
      <c r="AO753" s="21">
        <f t="shared" si="476"/>
        <v>0.35</v>
      </c>
      <c r="AP753" s="21">
        <f t="shared" si="477"/>
        <v>0.51724137931034486</v>
      </c>
      <c r="AQ753" s="1">
        <v>6</v>
      </c>
      <c r="AR753" s="4">
        <v>0.45</v>
      </c>
      <c r="AS753" s="41">
        <v>413</v>
      </c>
      <c r="AT753" s="41">
        <v>427</v>
      </c>
      <c r="AU753" s="41">
        <v>379</v>
      </c>
      <c r="AV753" s="21">
        <f t="shared" si="478"/>
        <v>0.49166666666666664</v>
      </c>
      <c r="AW753" s="26">
        <v>17.489999999999998</v>
      </c>
      <c r="AX753" s="42">
        <v>2</v>
      </c>
      <c r="AY753" s="41">
        <v>0.439</v>
      </c>
      <c r="AZ753" s="1">
        <v>4</v>
      </c>
      <c r="BA753" s="43">
        <v>0.81700000000000006</v>
      </c>
      <c r="BB753" s="16">
        <v>50.13</v>
      </c>
      <c r="BC753" s="26">
        <v>17.690000000000001</v>
      </c>
      <c r="BD753" s="43">
        <v>1.486</v>
      </c>
      <c r="BE753" s="43">
        <v>2.6179999999999999</v>
      </c>
      <c r="BF753" s="16">
        <v>51.54</v>
      </c>
      <c r="BG753" s="21">
        <f t="shared" si="479"/>
        <v>7.6175040518638576E-2</v>
      </c>
      <c r="BH753" s="44">
        <f t="shared" si="480"/>
        <v>0.92364990689013038</v>
      </c>
      <c r="BI753" s="42">
        <f t="shared" si="481"/>
        <v>999.82494740876905</v>
      </c>
      <c r="BJ753" s="21">
        <f t="shared" si="482"/>
        <v>-1.7505259123104522E-4</v>
      </c>
      <c r="BK753" s="26">
        <f t="shared" si="483"/>
        <v>2.4637858428419159</v>
      </c>
      <c r="BL753" s="26">
        <f t="shared" si="484"/>
        <v>2.1492599905642242</v>
      </c>
      <c r="BM753" s="16">
        <f t="shared" si="485"/>
        <v>32.3437418092226</v>
      </c>
      <c r="BN753" s="16">
        <f t="shared" si="486"/>
        <v>28.150063778853379</v>
      </c>
      <c r="BO753" s="16">
        <f t="shared" si="487"/>
        <v>61.018015341872129</v>
      </c>
      <c r="BP753" s="16">
        <f t="shared" si="488"/>
        <v>52.473396354994847</v>
      </c>
      <c r="BQ753" s="16">
        <f t="shared" si="489"/>
        <v>8.5446189868772819</v>
      </c>
      <c r="BR753" s="1">
        <v>47</v>
      </c>
      <c r="BS753" s="1">
        <v>41</v>
      </c>
      <c r="BT753" s="42">
        <v>570</v>
      </c>
      <c r="BU753" s="42">
        <v>496</v>
      </c>
      <c r="BV753" s="42">
        <v>241</v>
      </c>
      <c r="BW753" s="42">
        <v>221</v>
      </c>
      <c r="BX753" s="42">
        <v>243</v>
      </c>
      <c r="BY753" s="42">
        <v>306</v>
      </c>
      <c r="BZ753" s="1">
        <v>562</v>
      </c>
      <c r="CA753" s="1">
        <v>441</v>
      </c>
      <c r="CB753" s="21">
        <f t="shared" si="490"/>
        <v>0.5603190428713859</v>
      </c>
      <c r="CC753" s="4">
        <v>6.15</v>
      </c>
      <c r="CD753" s="45">
        <f t="shared" si="491"/>
        <v>6.2398258834290043</v>
      </c>
      <c r="CE753" s="26">
        <f t="shared" si="492"/>
        <v>2.8336498404207724</v>
      </c>
      <c r="CF753" s="26">
        <f t="shared" si="493"/>
        <v>2.3564035515078001</v>
      </c>
      <c r="CG753" s="26">
        <f t="shared" si="494"/>
        <v>29.052367837577179</v>
      </c>
      <c r="CH753" s="26">
        <f t="shared" si="495"/>
        <v>27.650456863895325</v>
      </c>
      <c r="CI753" s="26">
        <f t="shared" si="496"/>
        <v>53.21296121379639</v>
      </c>
      <c r="CJ753" s="26">
        <f t="shared" si="497"/>
        <v>54.883323224991798</v>
      </c>
      <c r="CK753" s="16">
        <f t="shared" si="498"/>
        <v>10.21498099807269</v>
      </c>
      <c r="CL753" s="42">
        <v>95</v>
      </c>
      <c r="CM753" s="42">
        <v>79</v>
      </c>
      <c r="CN753" s="42">
        <v>879</v>
      </c>
      <c r="CO753" s="42">
        <v>848</v>
      </c>
      <c r="CP753" s="42">
        <v>393</v>
      </c>
      <c r="CQ753" s="42">
        <v>376</v>
      </c>
      <c r="CR753" s="42">
        <v>537</v>
      </c>
      <c r="CS753" s="42">
        <v>417</v>
      </c>
      <c r="CT753" s="1">
        <v>2</v>
      </c>
      <c r="CU753" s="1">
        <v>3</v>
      </c>
      <c r="CV753" s="42">
        <f t="shared" si="499"/>
        <v>1</v>
      </c>
      <c r="CW753" s="26">
        <f t="shared" si="500"/>
        <v>9.8728865852153513E-2</v>
      </c>
      <c r="CX753" s="26">
        <f t="shared" si="501"/>
        <v>0.1480932987782303</v>
      </c>
      <c r="CY753" s="26">
        <f t="shared" si="502"/>
        <v>4.9364432926076757E-2</v>
      </c>
      <c r="CZ753" s="13">
        <v>49</v>
      </c>
      <c r="DA753" s="13">
        <v>37</v>
      </c>
      <c r="DB753" s="27">
        <v>46.91</v>
      </c>
      <c r="DC753" s="27">
        <v>42.05</v>
      </c>
      <c r="DD753" s="27">
        <v>41.12</v>
      </c>
      <c r="DE753" s="27">
        <v>37.01</v>
      </c>
      <c r="DF753" s="1"/>
      <c r="DG753" s="1"/>
      <c r="DH753" s="21" t="str">
        <f t="shared" si="503"/>
        <v xml:space="preserve"> </v>
      </c>
      <c r="DI753" s="42"/>
      <c r="DJ753" s="42"/>
      <c r="DK753" s="1"/>
      <c r="DL753" s="1"/>
      <c r="DM753" s="1"/>
      <c r="DN753" s="1"/>
      <c r="DO753" s="1"/>
      <c r="DP753" s="1"/>
      <c r="DQ753" s="1"/>
      <c r="DR753" s="42"/>
      <c r="DS753" s="1"/>
      <c r="DT753" s="1"/>
      <c r="DU753" s="1"/>
      <c r="DV753" s="1"/>
      <c r="DW753" s="1"/>
      <c r="DX753" s="13"/>
    </row>
    <row r="754" spans="1:128" ht="25.5" x14ac:dyDescent="0.2">
      <c r="A754" s="13" t="s">
        <v>2570</v>
      </c>
      <c r="B754" s="13" t="s">
        <v>2571</v>
      </c>
      <c r="C754" s="39" t="s">
        <v>3789</v>
      </c>
      <c r="D754" s="1" t="s">
        <v>145</v>
      </c>
      <c r="E754" s="13" t="s">
        <v>173</v>
      </c>
      <c r="F754" s="13">
        <v>4</v>
      </c>
      <c r="G754" s="13">
        <v>0</v>
      </c>
      <c r="H754" s="13">
        <v>1</v>
      </c>
      <c r="I754" s="40">
        <f t="shared" si="462"/>
        <v>1</v>
      </c>
      <c r="J754" s="19">
        <f t="shared" si="463"/>
        <v>1.1571841851494695</v>
      </c>
      <c r="K754" s="1">
        <v>0</v>
      </c>
      <c r="L754" s="1">
        <v>0</v>
      </c>
      <c r="M754" s="1">
        <v>1</v>
      </c>
      <c r="N754" s="1">
        <v>2</v>
      </c>
      <c r="O754" s="1">
        <v>0</v>
      </c>
      <c r="P754" s="1">
        <v>6</v>
      </c>
      <c r="Q754" s="1">
        <v>4</v>
      </c>
      <c r="R754" s="15">
        <f t="shared" si="464"/>
        <v>0</v>
      </c>
      <c r="S754" s="15">
        <f t="shared" si="465"/>
        <v>0</v>
      </c>
      <c r="T754" s="16">
        <v>51.85</v>
      </c>
      <c r="U754" s="16">
        <f t="shared" si="466"/>
        <v>12.9625</v>
      </c>
      <c r="V754" s="16">
        <v>48.77</v>
      </c>
      <c r="W754" s="16">
        <f t="shared" si="467"/>
        <v>12.192500000000001</v>
      </c>
      <c r="X754" s="16">
        <v>124.55</v>
      </c>
      <c r="Y754" s="16">
        <f t="shared" si="468"/>
        <v>31.137499999999999</v>
      </c>
      <c r="Z754" s="21">
        <f t="shared" si="469"/>
        <v>0.28138702977152091</v>
      </c>
      <c r="AA754" s="20">
        <f t="shared" si="470"/>
        <v>0</v>
      </c>
      <c r="AB754">
        <v>2</v>
      </c>
      <c r="AC754" s="1">
        <v>2</v>
      </c>
      <c r="AD754" s="1">
        <v>3</v>
      </c>
      <c r="AE754" s="1">
        <v>0</v>
      </c>
      <c r="AF754" s="1">
        <v>0</v>
      </c>
      <c r="AG754" s="15">
        <f t="shared" si="471"/>
        <v>0</v>
      </c>
      <c r="AH754" s="15">
        <f t="shared" si="472"/>
        <v>1</v>
      </c>
      <c r="AI754" s="15">
        <f t="shared" si="473"/>
        <v>1</v>
      </c>
      <c r="AJ754" s="1">
        <v>13</v>
      </c>
      <c r="AK754" s="21">
        <f t="shared" si="474"/>
        <v>0.24074074074074073</v>
      </c>
      <c r="AL754" s="1">
        <v>25</v>
      </c>
      <c r="AM754" s="21">
        <f t="shared" si="475"/>
        <v>0.46296296296296297</v>
      </c>
      <c r="AN754" s="1">
        <v>16</v>
      </c>
      <c r="AO754" s="21">
        <f t="shared" si="476"/>
        <v>0.29629629629629628</v>
      </c>
      <c r="AP754" s="21">
        <f t="shared" si="477"/>
        <v>0.34210526315789475</v>
      </c>
      <c r="AQ754" s="1">
        <v>1</v>
      </c>
      <c r="AR754" s="4">
        <v>-16.46</v>
      </c>
      <c r="AS754" s="41">
        <v>21</v>
      </c>
      <c r="AT754" s="41">
        <v>27</v>
      </c>
      <c r="AU754" s="41">
        <v>12</v>
      </c>
      <c r="AV754" s="21">
        <f t="shared" si="478"/>
        <v>0.4375</v>
      </c>
      <c r="AW754" s="26">
        <v>17.21</v>
      </c>
      <c r="AX754" s="42">
        <v>4</v>
      </c>
      <c r="AY754" s="41">
        <v>-1.726</v>
      </c>
      <c r="AZ754" s="1">
        <v>6</v>
      </c>
      <c r="BA754" s="43">
        <v>3.0369999999999999</v>
      </c>
      <c r="BB754" s="16">
        <v>49.84</v>
      </c>
      <c r="BC754" s="26">
        <v>16.47</v>
      </c>
      <c r="BD754" s="43">
        <v>-2.4249999999999998</v>
      </c>
      <c r="BE754" s="43">
        <v>-7.8579999999999997</v>
      </c>
      <c r="BF754" s="16">
        <v>48.65</v>
      </c>
      <c r="BG754" s="21">
        <f t="shared" si="479"/>
        <v>0.05</v>
      </c>
      <c r="BH754" s="44">
        <f t="shared" si="480"/>
        <v>0.91304347826086951</v>
      </c>
      <c r="BI754" s="42">
        <f t="shared" si="481"/>
        <v>963.04347826086951</v>
      </c>
      <c r="BJ754" s="21">
        <f t="shared" si="482"/>
        <v>-3.6956521739130485E-2</v>
      </c>
      <c r="BK754" s="26">
        <f t="shared" si="483"/>
        <v>1.2302645068689768</v>
      </c>
      <c r="BL754" s="26">
        <f t="shared" si="484"/>
        <v>2.4605290137379536</v>
      </c>
      <c r="BM754" s="16">
        <f t="shared" si="485"/>
        <v>24.605290137379537</v>
      </c>
      <c r="BN754" s="16">
        <f t="shared" si="486"/>
        <v>28.296083657986465</v>
      </c>
      <c r="BO754" s="16">
        <f t="shared" si="487"/>
        <v>51.671109288497021</v>
      </c>
      <c r="BP754" s="16">
        <f t="shared" si="488"/>
        <v>50.440844781628044</v>
      </c>
      <c r="BQ754" s="16">
        <f t="shared" si="489"/>
        <v>1.230264506868977</v>
      </c>
      <c r="BR754" s="1">
        <v>1</v>
      </c>
      <c r="BS754" s="1">
        <v>2</v>
      </c>
      <c r="BT754" s="42">
        <v>19</v>
      </c>
      <c r="BU754" s="42">
        <v>21</v>
      </c>
      <c r="BV754" s="42">
        <v>8</v>
      </c>
      <c r="BW754" s="42">
        <v>10</v>
      </c>
      <c r="BX754" s="42">
        <v>8</v>
      </c>
      <c r="BY754" s="42">
        <v>14</v>
      </c>
      <c r="BZ754" s="1">
        <v>24</v>
      </c>
      <c r="CA754" s="1">
        <v>19</v>
      </c>
      <c r="CB754" s="21">
        <f t="shared" si="490"/>
        <v>0.55813953488372092</v>
      </c>
      <c r="CC754" s="4">
        <v>7.85</v>
      </c>
      <c r="CD754" s="45">
        <f t="shared" si="491"/>
        <v>15.824738191079502</v>
      </c>
      <c r="CE754" s="26">
        <f t="shared" si="492"/>
        <v>2.4086712163789641</v>
      </c>
      <c r="CF754" s="26">
        <f t="shared" si="493"/>
        <v>5.2990766760337218</v>
      </c>
      <c r="CG754" s="26">
        <f t="shared" si="494"/>
        <v>28.904054596547571</v>
      </c>
      <c r="CH754" s="26">
        <f t="shared" si="495"/>
        <v>35.166599759132879</v>
      </c>
      <c r="CI754" s="26">
        <f t="shared" si="496"/>
        <v>60.6985146527499</v>
      </c>
      <c r="CJ754" s="26">
        <f t="shared" si="497"/>
        <v>65.034122842232037</v>
      </c>
      <c r="CK754" s="16">
        <f t="shared" si="498"/>
        <v>5.5658726963511143</v>
      </c>
      <c r="CL754" s="42">
        <v>5</v>
      </c>
      <c r="CM754" s="42">
        <v>11</v>
      </c>
      <c r="CN754" s="42">
        <v>55</v>
      </c>
      <c r="CO754" s="42">
        <v>62</v>
      </c>
      <c r="CP754" s="42">
        <v>24</v>
      </c>
      <c r="CQ754" s="42">
        <v>30</v>
      </c>
      <c r="CR754" s="42">
        <v>32</v>
      </c>
      <c r="CS754" s="42">
        <v>42</v>
      </c>
      <c r="CT754" s="1">
        <v>0</v>
      </c>
      <c r="CU754" s="1">
        <v>2</v>
      </c>
      <c r="CV754" s="42">
        <f t="shared" si="499"/>
        <v>2</v>
      </c>
      <c r="CW754" s="26">
        <f t="shared" si="500"/>
        <v>0</v>
      </c>
      <c r="CX754" s="26">
        <f t="shared" si="501"/>
        <v>2.314368370298939</v>
      </c>
      <c r="CY754" s="26">
        <f t="shared" si="502"/>
        <v>2.314368370298939</v>
      </c>
      <c r="CZ754" s="13">
        <v>2</v>
      </c>
      <c r="DA754" s="13">
        <v>2</v>
      </c>
      <c r="DB754" s="27">
        <v>1.59</v>
      </c>
      <c r="DC754" s="27">
        <v>2.21</v>
      </c>
      <c r="DD754" s="27">
        <v>1.69</v>
      </c>
      <c r="DE754" s="27">
        <v>2.04</v>
      </c>
      <c r="DF754" s="1"/>
      <c r="DG754" s="1"/>
      <c r="DH754" s="21" t="str">
        <f t="shared" si="503"/>
        <v xml:space="preserve"> </v>
      </c>
      <c r="DI754" s="42"/>
      <c r="DJ754" s="42"/>
      <c r="DK754" s="1"/>
      <c r="DL754" s="1"/>
      <c r="DM754" s="1"/>
      <c r="DN754" s="1"/>
      <c r="DO754" s="1"/>
      <c r="DP754" s="1"/>
      <c r="DQ754" s="1"/>
      <c r="DR754" s="42"/>
      <c r="DS754" s="1"/>
      <c r="DT754" s="1"/>
      <c r="DU754" s="1"/>
      <c r="DV754" s="1"/>
      <c r="DW754" s="1"/>
      <c r="DX754" s="13"/>
    </row>
    <row r="755" spans="1:128" ht="25.5" x14ac:dyDescent="0.2">
      <c r="A755" s="13" t="s">
        <v>1043</v>
      </c>
      <c r="B755" s="13" t="s">
        <v>622</v>
      </c>
      <c r="C755" s="39" t="s">
        <v>3790</v>
      </c>
      <c r="D755" s="1" t="s">
        <v>179</v>
      </c>
      <c r="E755" s="13" t="s">
        <v>154</v>
      </c>
      <c r="F755" s="13">
        <v>74</v>
      </c>
      <c r="G755" s="13">
        <v>16</v>
      </c>
      <c r="H755" s="13">
        <v>23</v>
      </c>
      <c r="I755" s="40">
        <f t="shared" si="462"/>
        <v>39</v>
      </c>
      <c r="J755" s="19">
        <f t="shared" si="463"/>
        <v>2.168909211684988</v>
      </c>
      <c r="K755" s="1">
        <v>15</v>
      </c>
      <c r="L755" s="1">
        <v>13</v>
      </c>
      <c r="M755" s="1">
        <v>8</v>
      </c>
      <c r="N755" s="1">
        <v>101</v>
      </c>
      <c r="O755" s="1">
        <v>33</v>
      </c>
      <c r="P755" s="1">
        <v>27</v>
      </c>
      <c r="Q755" s="1">
        <v>102</v>
      </c>
      <c r="R755" s="15">
        <f t="shared" si="464"/>
        <v>0.15841584158415842</v>
      </c>
      <c r="S755" s="15">
        <f t="shared" si="465"/>
        <v>9.9378881987577633E-2</v>
      </c>
      <c r="T755" s="16">
        <v>1078.8833333333</v>
      </c>
      <c r="U755" s="16">
        <f t="shared" si="466"/>
        <v>14.579504504504055</v>
      </c>
      <c r="V755" s="16">
        <v>1007.11</v>
      </c>
      <c r="W755" s="16">
        <f t="shared" si="467"/>
        <v>13.609594594594595</v>
      </c>
      <c r="X755" s="16">
        <v>2590.7199999999998</v>
      </c>
      <c r="Y755" s="16">
        <f t="shared" si="468"/>
        <v>35.009729729729727</v>
      </c>
      <c r="Z755" s="21">
        <f t="shared" si="469"/>
        <v>0.27992150824246836</v>
      </c>
      <c r="AA755" s="20">
        <f t="shared" si="470"/>
        <v>129.22</v>
      </c>
      <c r="AB755">
        <v>36</v>
      </c>
      <c r="AC755" s="1">
        <v>13</v>
      </c>
      <c r="AD755" s="1">
        <v>58</v>
      </c>
      <c r="AE755" s="1">
        <v>31</v>
      </c>
      <c r="AF755" s="1">
        <v>37</v>
      </c>
      <c r="AG755" s="15">
        <f t="shared" si="471"/>
        <v>0.32</v>
      </c>
      <c r="AH755" s="15">
        <f t="shared" si="472"/>
        <v>0.42</v>
      </c>
      <c r="AI755" s="15">
        <f t="shared" si="473"/>
        <v>0.74</v>
      </c>
      <c r="AJ755" s="1">
        <v>352</v>
      </c>
      <c r="AK755" s="21">
        <f t="shared" si="474"/>
        <v>0.34307992202729043</v>
      </c>
      <c r="AL755" s="1">
        <v>318</v>
      </c>
      <c r="AM755" s="21">
        <f t="shared" si="475"/>
        <v>0.30994152046783624</v>
      </c>
      <c r="AN755" s="1">
        <v>356</v>
      </c>
      <c r="AO755" s="21">
        <f t="shared" si="476"/>
        <v>0.34697855750487328</v>
      </c>
      <c r="AP755" s="21">
        <f t="shared" si="477"/>
        <v>0.52537313432835819</v>
      </c>
      <c r="AQ755" s="1">
        <v>8</v>
      </c>
      <c r="AR755" s="4">
        <v>3.67</v>
      </c>
      <c r="AS755" s="41">
        <v>381</v>
      </c>
      <c r="AT755" s="41">
        <v>402</v>
      </c>
      <c r="AU755" s="41">
        <v>370</v>
      </c>
      <c r="AV755" s="21">
        <f t="shared" si="478"/>
        <v>0.48659003831417624</v>
      </c>
      <c r="AW755" s="26">
        <v>17.600000000000001</v>
      </c>
      <c r="AX755" s="42">
        <v>5</v>
      </c>
      <c r="AY755" s="41">
        <v>0.60299999999999998</v>
      </c>
      <c r="AZ755" s="1">
        <v>6</v>
      </c>
      <c r="BA755" s="43">
        <v>-1.4999999999999999E-2</v>
      </c>
      <c r="BB755" s="16">
        <v>49.94</v>
      </c>
      <c r="BC755" s="26">
        <v>18.170000000000002</v>
      </c>
      <c r="BD755" s="43">
        <v>-1.014</v>
      </c>
      <c r="BE755" s="43">
        <v>-1.7000000000000002</v>
      </c>
      <c r="BF755" s="16">
        <v>49.77</v>
      </c>
      <c r="BG755" s="21">
        <f t="shared" si="479"/>
        <v>0.1006036217303823</v>
      </c>
      <c r="BH755" s="44">
        <f t="shared" si="480"/>
        <v>0.92803030303030298</v>
      </c>
      <c r="BI755" s="42">
        <f t="shared" si="481"/>
        <v>1028.6339247606852</v>
      </c>
      <c r="BJ755" s="21">
        <f t="shared" si="482"/>
        <v>2.8633924760685284E-2</v>
      </c>
      <c r="BK755" s="26">
        <f t="shared" si="483"/>
        <v>2.9788205856361269</v>
      </c>
      <c r="BL755" s="26">
        <f t="shared" si="484"/>
        <v>2.2639036450834564</v>
      </c>
      <c r="BM755" s="16">
        <f t="shared" si="485"/>
        <v>29.609476621223102</v>
      </c>
      <c r="BN755" s="16">
        <f t="shared" si="486"/>
        <v>31.456345384317498</v>
      </c>
      <c r="BO755" s="16">
        <f t="shared" si="487"/>
        <v>53.976229011726616</v>
      </c>
      <c r="BP755" s="16">
        <f t="shared" si="488"/>
        <v>59.51683530100982</v>
      </c>
      <c r="BQ755" s="16">
        <f t="shared" si="489"/>
        <v>-5.540606289283204</v>
      </c>
      <c r="BR755" s="1">
        <v>50</v>
      </c>
      <c r="BS755" s="1">
        <v>38</v>
      </c>
      <c r="BT755" s="42">
        <v>447</v>
      </c>
      <c r="BU755" s="42">
        <v>490</v>
      </c>
      <c r="BV755" s="42">
        <v>186</v>
      </c>
      <c r="BW755" s="42">
        <v>210</v>
      </c>
      <c r="BX755" s="42">
        <v>261</v>
      </c>
      <c r="BY755" s="42">
        <v>223</v>
      </c>
      <c r="BZ755" s="1">
        <v>447</v>
      </c>
      <c r="CA755" s="1">
        <v>460</v>
      </c>
      <c r="CB755" s="21">
        <f t="shared" si="490"/>
        <v>0.4928335170893054</v>
      </c>
      <c r="CC755" s="4">
        <v>-1.7000000000000002</v>
      </c>
      <c r="CD755" s="45">
        <f t="shared" si="491"/>
        <v>-4.5545615131638009</v>
      </c>
      <c r="CE755" s="26">
        <f t="shared" si="492"/>
        <v>2.7096714426877475</v>
      </c>
      <c r="CF755" s="26">
        <f t="shared" si="493"/>
        <v>1.9222455533596838</v>
      </c>
      <c r="CG755" s="26">
        <f t="shared" si="494"/>
        <v>31.311758893280633</v>
      </c>
      <c r="CH755" s="26">
        <f t="shared" si="495"/>
        <v>28.810523715415023</v>
      </c>
      <c r="CI755" s="26">
        <f t="shared" si="496"/>
        <v>56.393589426877476</v>
      </c>
      <c r="CJ755" s="26">
        <f t="shared" si="497"/>
        <v>53.984992588932812</v>
      </c>
      <c r="CK755" s="16">
        <f t="shared" si="498"/>
        <v>-7.949203127227868</v>
      </c>
      <c r="CL755" s="42">
        <v>117</v>
      </c>
      <c r="CM755" s="42">
        <v>83</v>
      </c>
      <c r="CN755" s="42">
        <v>1235</v>
      </c>
      <c r="CO755" s="42">
        <v>1161</v>
      </c>
      <c r="CP755" s="42">
        <v>465</v>
      </c>
      <c r="CQ755" s="42">
        <v>509</v>
      </c>
      <c r="CR755" s="42">
        <v>578</v>
      </c>
      <c r="CS755" s="42">
        <v>618</v>
      </c>
      <c r="CT755" s="1">
        <v>7</v>
      </c>
      <c r="CU755" s="1">
        <v>11</v>
      </c>
      <c r="CV755" s="42">
        <f t="shared" si="499"/>
        <v>4</v>
      </c>
      <c r="CW755" s="26">
        <f t="shared" si="500"/>
        <v>0.38929139696910042</v>
      </c>
      <c r="CX755" s="26">
        <f t="shared" si="501"/>
        <v>0.61174362380858638</v>
      </c>
      <c r="CY755" s="26">
        <f t="shared" si="502"/>
        <v>0.22245222683948596</v>
      </c>
      <c r="CZ755" s="13">
        <v>46</v>
      </c>
      <c r="DA755" s="13">
        <v>45</v>
      </c>
      <c r="DB755" s="27">
        <v>47.27</v>
      </c>
      <c r="DC755" s="27">
        <v>31.86</v>
      </c>
      <c r="DD755" s="27">
        <v>44.19</v>
      </c>
      <c r="DE755" s="27">
        <v>41.62</v>
      </c>
      <c r="DF755" s="13">
        <v>42</v>
      </c>
      <c r="DG755" s="13">
        <v>51</v>
      </c>
      <c r="DH755" s="21">
        <f t="shared" si="503"/>
        <v>0.45161290322580644</v>
      </c>
      <c r="DI755" s="42">
        <v>34</v>
      </c>
      <c r="DJ755" s="42">
        <v>15</v>
      </c>
      <c r="DK755" s="13">
        <v>3</v>
      </c>
      <c r="DL755" s="13">
        <v>1</v>
      </c>
      <c r="DM755" s="13">
        <v>5.9000000000000004E-2</v>
      </c>
      <c r="DN755" s="13">
        <v>0</v>
      </c>
      <c r="DO755" s="13">
        <v>0</v>
      </c>
      <c r="DP755" s="13">
        <v>0</v>
      </c>
      <c r="DQ755" s="13">
        <v>26</v>
      </c>
      <c r="DR755" s="46">
        <v>11</v>
      </c>
      <c r="DS755" s="13">
        <v>0</v>
      </c>
      <c r="DT755" s="13">
        <v>4</v>
      </c>
      <c r="DU755" s="13">
        <v>-0.154</v>
      </c>
      <c r="DV755" s="13">
        <v>0</v>
      </c>
      <c r="DW755" s="13">
        <v>0</v>
      </c>
      <c r="DX755" s="13">
        <v>0</v>
      </c>
    </row>
    <row r="756" spans="1:128" x14ac:dyDescent="0.2">
      <c r="A756" s="13" t="s">
        <v>496</v>
      </c>
      <c r="B756" s="13" t="s">
        <v>2574</v>
      </c>
      <c r="C756" s="39" t="s">
        <v>3791</v>
      </c>
      <c r="D756" s="1" t="s">
        <v>358</v>
      </c>
      <c r="E756" s="13" t="s">
        <v>146</v>
      </c>
      <c r="F756" s="13">
        <v>77</v>
      </c>
      <c r="G756" s="13">
        <v>16</v>
      </c>
      <c r="H756" s="13">
        <v>21</v>
      </c>
      <c r="I756" s="40">
        <f t="shared" si="462"/>
        <v>37</v>
      </c>
      <c r="J756" s="19">
        <f t="shared" si="463"/>
        <v>1.786528608600064</v>
      </c>
      <c r="K756" s="1">
        <v>13</v>
      </c>
      <c r="L756" s="1">
        <v>9</v>
      </c>
      <c r="M756" s="1">
        <v>10</v>
      </c>
      <c r="N756" s="1">
        <v>192</v>
      </c>
      <c r="O756" s="1">
        <v>80</v>
      </c>
      <c r="P756" s="1">
        <v>70</v>
      </c>
      <c r="Q756" s="1">
        <v>204</v>
      </c>
      <c r="R756" s="15">
        <f t="shared" si="464"/>
        <v>8.3333333333333329E-2</v>
      </c>
      <c r="S756" s="15">
        <f t="shared" si="465"/>
        <v>4.6783625730994149E-2</v>
      </c>
      <c r="T756" s="16">
        <v>1242.6333333333</v>
      </c>
      <c r="U756" s="16">
        <f t="shared" si="466"/>
        <v>16.138095238094806</v>
      </c>
      <c r="V756" s="16">
        <v>1163.1099999999999</v>
      </c>
      <c r="W756" s="16">
        <f t="shared" si="467"/>
        <v>15.105324675324674</v>
      </c>
      <c r="X756" s="16">
        <v>2646.01</v>
      </c>
      <c r="Y756" s="16">
        <f t="shared" si="468"/>
        <v>34.363766233766235</v>
      </c>
      <c r="Z756" s="21">
        <f t="shared" si="469"/>
        <v>0.30534874196664846</v>
      </c>
      <c r="AA756" s="20">
        <f t="shared" si="470"/>
        <v>160.29729729729729</v>
      </c>
      <c r="AB756">
        <v>27</v>
      </c>
      <c r="AC756" s="1">
        <v>62</v>
      </c>
      <c r="AD756" s="1">
        <v>118</v>
      </c>
      <c r="AE756" s="1">
        <v>37</v>
      </c>
      <c r="AF756" s="1">
        <v>33</v>
      </c>
      <c r="AG756" s="15">
        <f t="shared" si="471"/>
        <v>0.43243243243243246</v>
      </c>
      <c r="AH756" s="15">
        <f t="shared" si="472"/>
        <v>0.51351351351351349</v>
      </c>
      <c r="AI756" s="15">
        <f t="shared" si="473"/>
        <v>0.94594594594594594</v>
      </c>
      <c r="AJ756" s="1">
        <v>445</v>
      </c>
      <c r="AK756" s="21">
        <f t="shared" si="474"/>
        <v>0.34738485558157689</v>
      </c>
      <c r="AL756" s="1">
        <v>374</v>
      </c>
      <c r="AM756" s="21">
        <f t="shared" si="475"/>
        <v>0.29195940671350507</v>
      </c>
      <c r="AN756" s="1">
        <v>462</v>
      </c>
      <c r="AO756" s="21">
        <f t="shared" si="476"/>
        <v>0.36065573770491804</v>
      </c>
      <c r="AP756" s="21">
        <f t="shared" si="477"/>
        <v>0.5433455433455433</v>
      </c>
      <c r="AQ756" s="1">
        <v>9</v>
      </c>
      <c r="AR756" s="4">
        <v>2.83</v>
      </c>
      <c r="AS756" s="41">
        <v>479</v>
      </c>
      <c r="AT756" s="41">
        <v>402</v>
      </c>
      <c r="AU756" s="41">
        <v>416</v>
      </c>
      <c r="AV756" s="21">
        <f t="shared" si="478"/>
        <v>0.5437003405221339</v>
      </c>
      <c r="AW756" s="26">
        <v>17.809999999999999</v>
      </c>
      <c r="AX756" s="42">
        <v>1</v>
      </c>
      <c r="AY756" s="41">
        <v>0.46</v>
      </c>
      <c r="AZ756" s="1">
        <v>6</v>
      </c>
      <c r="BA756" s="43">
        <v>0.65300000000000002</v>
      </c>
      <c r="BB756" s="16">
        <v>50.09</v>
      </c>
      <c r="BC756" s="26">
        <v>18.23</v>
      </c>
      <c r="BD756" s="43">
        <v>4.4119999999999999</v>
      </c>
      <c r="BE756" s="43">
        <v>8.8409999999999993</v>
      </c>
      <c r="BF756" s="16">
        <v>52.06</v>
      </c>
      <c r="BG756" s="21">
        <f t="shared" si="479"/>
        <v>5.614567526555387E-2</v>
      </c>
      <c r="BH756" s="44">
        <f t="shared" si="480"/>
        <v>0.91313131313131313</v>
      </c>
      <c r="BI756" s="42">
        <f t="shared" si="481"/>
        <v>969.27698839686707</v>
      </c>
      <c r="BJ756" s="21">
        <f t="shared" si="482"/>
        <v>-3.0723011603133003E-2</v>
      </c>
      <c r="BK756" s="26">
        <f t="shared" si="483"/>
        <v>1.9086758776040103</v>
      </c>
      <c r="BL756" s="26">
        <f t="shared" si="484"/>
        <v>2.2181908847830387</v>
      </c>
      <c r="BM756" s="16">
        <f t="shared" si="485"/>
        <v>33.995064955163315</v>
      </c>
      <c r="BN756" s="16">
        <f t="shared" si="486"/>
        <v>25.534988092269863</v>
      </c>
      <c r="BO756" s="16">
        <f t="shared" si="487"/>
        <v>65.30766651477505</v>
      </c>
      <c r="BP756" s="16">
        <f t="shared" si="488"/>
        <v>48.903371134286523</v>
      </c>
      <c r="BQ756" s="16">
        <f t="shared" si="489"/>
        <v>16.404295380488527</v>
      </c>
      <c r="BR756" s="1">
        <v>37</v>
      </c>
      <c r="BS756" s="1">
        <v>43</v>
      </c>
      <c r="BT756" s="42">
        <v>622</v>
      </c>
      <c r="BU756" s="42">
        <v>452</v>
      </c>
      <c r="BV756" s="42">
        <v>242</v>
      </c>
      <c r="BW756" s="42">
        <v>218</v>
      </c>
      <c r="BX756" s="42">
        <v>235</v>
      </c>
      <c r="BY756" s="42">
        <v>365</v>
      </c>
      <c r="BZ756" s="1">
        <v>609</v>
      </c>
      <c r="CA756" s="1">
        <v>467</v>
      </c>
      <c r="CB756" s="21">
        <f t="shared" si="490"/>
        <v>0.56598513011152418</v>
      </c>
      <c r="CC756" s="4">
        <v>8.08</v>
      </c>
      <c r="CD756" s="45">
        <f t="shared" si="491"/>
        <v>7.0860023401954884</v>
      </c>
      <c r="CE756" s="26">
        <f t="shared" si="492"/>
        <v>1.9047547061424557</v>
      </c>
      <c r="CF756" s="26">
        <f t="shared" si="493"/>
        <v>2.4943216389960732</v>
      </c>
      <c r="CG756" s="26">
        <f t="shared" si="494"/>
        <v>29.047509268672449</v>
      </c>
      <c r="CH756" s="26">
        <f t="shared" si="495"/>
        <v>28.208510171919229</v>
      </c>
      <c r="CI756" s="26">
        <f t="shared" si="496"/>
        <v>55.283237780658425</v>
      </c>
      <c r="CJ756" s="26">
        <f t="shared" si="497"/>
        <v>54.943103011704409</v>
      </c>
      <c r="CK756" s="16">
        <f t="shared" si="498"/>
        <v>16.064160611534511</v>
      </c>
      <c r="CL756" s="42">
        <v>84</v>
      </c>
      <c r="CM756" s="42">
        <v>110</v>
      </c>
      <c r="CN756" s="42">
        <v>1197</v>
      </c>
      <c r="CO756" s="42">
        <v>1134</v>
      </c>
      <c r="CP756" s="42">
        <v>538</v>
      </c>
      <c r="CQ756" s="42">
        <v>547</v>
      </c>
      <c r="CR756" s="42">
        <v>632</v>
      </c>
      <c r="CS756" s="42">
        <v>619</v>
      </c>
      <c r="CT756" s="1">
        <v>11</v>
      </c>
      <c r="CU756" s="1">
        <v>17</v>
      </c>
      <c r="CV756" s="42">
        <f t="shared" si="499"/>
        <v>6</v>
      </c>
      <c r="CW756" s="26">
        <f t="shared" si="500"/>
        <v>0.53113012688110006</v>
      </c>
      <c r="CX756" s="26">
        <f t="shared" si="501"/>
        <v>0.82083746881624553</v>
      </c>
      <c r="CY756" s="26">
        <f t="shared" si="502"/>
        <v>0.28970734193514547</v>
      </c>
      <c r="CZ756" s="13">
        <v>52</v>
      </c>
      <c r="DA756" s="13">
        <v>40</v>
      </c>
      <c r="DB756" s="27">
        <v>35.47</v>
      </c>
      <c r="DC756" s="27">
        <v>50.64</v>
      </c>
      <c r="DD756" s="27">
        <v>41.15</v>
      </c>
      <c r="DE756" s="27">
        <v>44</v>
      </c>
      <c r="DF756" s="13">
        <v>259</v>
      </c>
      <c r="DG756" s="13">
        <v>266</v>
      </c>
      <c r="DH756" s="21">
        <f t="shared" si="503"/>
        <v>0.49333333333333335</v>
      </c>
      <c r="DI756" s="42">
        <v>187</v>
      </c>
      <c r="DJ756" s="42">
        <v>88</v>
      </c>
      <c r="DK756" s="13">
        <v>30</v>
      </c>
      <c r="DL756" s="13">
        <v>2</v>
      </c>
      <c r="DM756" s="13">
        <v>0.15</v>
      </c>
      <c r="DN756" s="13">
        <v>0</v>
      </c>
      <c r="DO756" s="13">
        <v>1</v>
      </c>
      <c r="DP756" s="13">
        <v>-5.0000000000000001E-3</v>
      </c>
      <c r="DQ756" s="13">
        <v>130</v>
      </c>
      <c r="DR756" s="46">
        <v>67</v>
      </c>
      <c r="DS756" s="13">
        <v>2</v>
      </c>
      <c r="DT756" s="13">
        <v>18</v>
      </c>
      <c r="DU756" s="13">
        <v>-0.123</v>
      </c>
      <c r="DV756" s="13">
        <v>0</v>
      </c>
      <c r="DW756" s="13">
        <v>3</v>
      </c>
      <c r="DX756" s="13">
        <v>-2.3E-2</v>
      </c>
    </row>
    <row r="757" spans="1:128" ht="25.5" x14ac:dyDescent="0.2">
      <c r="A757" s="13" t="s">
        <v>665</v>
      </c>
      <c r="B757" s="13" t="s">
        <v>2574</v>
      </c>
      <c r="C757" s="39" t="s">
        <v>3792</v>
      </c>
      <c r="D757" s="1" t="s">
        <v>358</v>
      </c>
      <c r="E757" s="13" t="s">
        <v>146</v>
      </c>
      <c r="F757" s="13">
        <v>46</v>
      </c>
      <c r="G757" s="13">
        <v>5</v>
      </c>
      <c r="H757" s="13">
        <v>12</v>
      </c>
      <c r="I757" s="40">
        <f t="shared" si="462"/>
        <v>17</v>
      </c>
      <c r="J757" s="19">
        <f t="shared" si="463"/>
        <v>1.3559322033898304</v>
      </c>
      <c r="K757" s="1">
        <v>4</v>
      </c>
      <c r="L757" s="1">
        <v>5</v>
      </c>
      <c r="M757" s="1">
        <v>5</v>
      </c>
      <c r="N757" s="1">
        <v>68</v>
      </c>
      <c r="O757" s="1">
        <v>30</v>
      </c>
      <c r="P757" s="1">
        <v>36</v>
      </c>
      <c r="Q757" s="1">
        <v>92</v>
      </c>
      <c r="R757" s="15">
        <f t="shared" si="464"/>
        <v>7.3529411764705885E-2</v>
      </c>
      <c r="S757" s="15">
        <f t="shared" si="465"/>
        <v>3.7313432835820892E-2</v>
      </c>
      <c r="T757" s="16">
        <v>752.25</v>
      </c>
      <c r="U757" s="16">
        <f t="shared" si="466"/>
        <v>16.353260869565219</v>
      </c>
      <c r="V757" s="16">
        <v>699.12</v>
      </c>
      <c r="W757" s="16">
        <f t="shared" si="467"/>
        <v>15.198260869565217</v>
      </c>
      <c r="X757" s="16">
        <v>1618.13</v>
      </c>
      <c r="Y757" s="16">
        <f t="shared" si="468"/>
        <v>35.176739130434783</v>
      </c>
      <c r="Z757" s="21">
        <f t="shared" si="469"/>
        <v>0.30170244902362714</v>
      </c>
      <c r="AA757" s="20">
        <f t="shared" si="470"/>
        <v>95.714285714285722</v>
      </c>
      <c r="AB757">
        <v>13</v>
      </c>
      <c r="AC757" s="1">
        <v>81</v>
      </c>
      <c r="AD757" s="1">
        <v>77</v>
      </c>
      <c r="AE757" s="1">
        <v>19</v>
      </c>
      <c r="AF757" s="1">
        <v>35</v>
      </c>
      <c r="AG757" s="15">
        <f t="shared" si="471"/>
        <v>0.23809523809523808</v>
      </c>
      <c r="AH757" s="15">
        <f t="shared" si="472"/>
        <v>0.47619047619047616</v>
      </c>
      <c r="AI757" s="15">
        <f t="shared" si="473"/>
        <v>0.71428571428571419</v>
      </c>
      <c r="AJ757" s="1">
        <v>250</v>
      </c>
      <c r="AK757" s="21">
        <f t="shared" si="474"/>
        <v>0.3306878306878307</v>
      </c>
      <c r="AL757" s="1">
        <v>237</v>
      </c>
      <c r="AM757" s="21">
        <f t="shared" si="475"/>
        <v>0.31349206349206349</v>
      </c>
      <c r="AN757" s="1">
        <v>269</v>
      </c>
      <c r="AO757" s="21">
        <f t="shared" si="476"/>
        <v>0.35582010582010581</v>
      </c>
      <c r="AP757" s="21">
        <f t="shared" si="477"/>
        <v>0.51334702258726894</v>
      </c>
      <c r="AQ757" s="1">
        <v>5</v>
      </c>
      <c r="AR757" s="4">
        <v>-3.83</v>
      </c>
      <c r="AS757" s="41">
        <v>259</v>
      </c>
      <c r="AT757" s="41">
        <v>242</v>
      </c>
      <c r="AU757" s="41">
        <v>237</v>
      </c>
      <c r="AV757" s="21">
        <f t="shared" si="478"/>
        <v>0.51696606786427146</v>
      </c>
      <c r="AW757" s="26">
        <v>17.760000000000002</v>
      </c>
      <c r="AX757" s="42">
        <v>2</v>
      </c>
      <c r="AY757" s="41">
        <v>0.504</v>
      </c>
      <c r="AZ757" s="1">
        <v>3</v>
      </c>
      <c r="BA757" s="43">
        <v>6.6000000000000003E-2</v>
      </c>
      <c r="BB757" s="16">
        <v>49.93</v>
      </c>
      <c r="BC757" s="26">
        <v>18.46</v>
      </c>
      <c r="BD757" s="43">
        <v>5.3019999999999996</v>
      </c>
      <c r="BE757" s="43">
        <v>9.4220000000000006</v>
      </c>
      <c r="BF757" s="16">
        <v>52.7</v>
      </c>
      <c r="BG757" s="21">
        <f t="shared" si="479"/>
        <v>5.2238805970149252E-2</v>
      </c>
      <c r="BH757" s="44">
        <f t="shared" si="480"/>
        <v>0.91467576791808869</v>
      </c>
      <c r="BI757" s="42">
        <f t="shared" si="481"/>
        <v>966.9145738882379</v>
      </c>
      <c r="BJ757" s="21">
        <f t="shared" si="482"/>
        <v>-3.3085426111762059E-2</v>
      </c>
      <c r="BK757" s="26">
        <f t="shared" si="483"/>
        <v>1.8022657054582905</v>
      </c>
      <c r="BL757" s="26">
        <f t="shared" si="484"/>
        <v>2.1455544112598695</v>
      </c>
      <c r="BM757" s="16">
        <f t="shared" si="485"/>
        <v>34.500514933058703</v>
      </c>
      <c r="BN757" s="16">
        <f t="shared" si="486"/>
        <v>25.145897699965673</v>
      </c>
      <c r="BO757" s="16">
        <f t="shared" si="487"/>
        <v>66.941297631307933</v>
      </c>
      <c r="BP757" s="16">
        <f t="shared" si="488"/>
        <v>45.485753518709238</v>
      </c>
      <c r="BQ757" s="16">
        <f t="shared" si="489"/>
        <v>21.455544112598695</v>
      </c>
      <c r="BR757" s="1">
        <v>21</v>
      </c>
      <c r="BS757" s="1">
        <v>25</v>
      </c>
      <c r="BT757" s="42">
        <v>381</v>
      </c>
      <c r="BU757" s="42">
        <v>268</v>
      </c>
      <c r="BV757" s="42">
        <v>159</v>
      </c>
      <c r="BW757" s="42">
        <v>121</v>
      </c>
      <c r="BX757" s="42">
        <v>116</v>
      </c>
      <c r="BY757" s="42">
        <v>219</v>
      </c>
      <c r="BZ757" s="1">
        <v>381</v>
      </c>
      <c r="CA757" s="1">
        <v>265</v>
      </c>
      <c r="CB757" s="21">
        <f t="shared" si="490"/>
        <v>0.58978328173374617</v>
      </c>
      <c r="CC757" s="4">
        <v>8.31</v>
      </c>
      <c r="CD757" s="45">
        <f t="shared" si="491"/>
        <v>11.689215570504238</v>
      </c>
      <c r="CE757" s="26">
        <f t="shared" si="492"/>
        <v>2.2247903444099051</v>
      </c>
      <c r="CF757" s="26">
        <f t="shared" si="493"/>
        <v>2.7439080914388829</v>
      </c>
      <c r="CG757" s="26">
        <f t="shared" si="494"/>
        <v>30.145909166754212</v>
      </c>
      <c r="CH757" s="26">
        <f t="shared" si="495"/>
        <v>27.624480109756323</v>
      </c>
      <c r="CI757" s="26">
        <f t="shared" si="496"/>
        <v>56.027636840056104</v>
      </c>
      <c r="CJ757" s="26">
        <f t="shared" si="497"/>
        <v>54.321964242675186</v>
      </c>
      <c r="CK757" s="16">
        <f t="shared" si="498"/>
        <v>19.749871515217777</v>
      </c>
      <c r="CL757" s="42">
        <v>60</v>
      </c>
      <c r="CM757" s="42">
        <v>74</v>
      </c>
      <c r="CN757" s="42">
        <v>753</v>
      </c>
      <c r="CO757" s="42">
        <v>671</v>
      </c>
      <c r="CP757" s="42">
        <v>320</v>
      </c>
      <c r="CQ757" s="42">
        <v>334</v>
      </c>
      <c r="CR757" s="42">
        <v>386</v>
      </c>
      <c r="CS757" s="42">
        <v>378</v>
      </c>
      <c r="CT757" s="1">
        <v>3</v>
      </c>
      <c r="CU757" s="1">
        <v>4</v>
      </c>
      <c r="CV757" s="42">
        <f t="shared" si="499"/>
        <v>1</v>
      </c>
      <c r="CW757" s="26">
        <f t="shared" si="500"/>
        <v>0.23928215353938184</v>
      </c>
      <c r="CX757" s="26">
        <f t="shared" si="501"/>
        <v>0.31904287138584242</v>
      </c>
      <c r="CY757" s="26">
        <f t="shared" si="502"/>
        <v>7.9760717846460605E-2</v>
      </c>
      <c r="CZ757" s="13">
        <v>30</v>
      </c>
      <c r="DA757" s="13">
        <v>23</v>
      </c>
      <c r="DB757" s="27">
        <v>22.95</v>
      </c>
      <c r="DC757" s="27">
        <v>29.78</v>
      </c>
      <c r="DD757" s="27">
        <v>27.23</v>
      </c>
      <c r="DE757" s="27">
        <v>26.31</v>
      </c>
      <c r="DF757" s="13">
        <v>448</v>
      </c>
      <c r="DG757" s="13">
        <v>344</v>
      </c>
      <c r="DH757" s="21">
        <f t="shared" si="503"/>
        <v>0.56565656565656564</v>
      </c>
      <c r="DI757" s="42">
        <v>270</v>
      </c>
      <c r="DJ757" s="42">
        <v>155</v>
      </c>
      <c r="DK757" s="13">
        <v>39</v>
      </c>
      <c r="DL757" s="13">
        <v>4</v>
      </c>
      <c r="DM757" s="13">
        <v>0.13</v>
      </c>
      <c r="DN757" s="13">
        <v>2</v>
      </c>
      <c r="DO757" s="13">
        <v>1</v>
      </c>
      <c r="DP757" s="13">
        <v>4.0000000000000001E-3</v>
      </c>
      <c r="DQ757" s="13">
        <v>244</v>
      </c>
      <c r="DR757" s="46">
        <v>136</v>
      </c>
      <c r="DS757" s="13">
        <v>6</v>
      </c>
      <c r="DT757" s="13">
        <v>35</v>
      </c>
      <c r="DU757" s="13">
        <v>-0.11900000000000001</v>
      </c>
      <c r="DV757" s="13">
        <v>0</v>
      </c>
      <c r="DW757" s="13">
        <v>0</v>
      </c>
      <c r="DX757" s="13">
        <v>0</v>
      </c>
    </row>
    <row r="758" spans="1:128" ht="25.5" x14ac:dyDescent="0.2">
      <c r="A758" s="13" t="s">
        <v>1967</v>
      </c>
      <c r="B758" s="13" t="s">
        <v>2574</v>
      </c>
      <c r="C758" s="39" t="s">
        <v>3793</v>
      </c>
      <c r="D758" s="1" t="s">
        <v>179</v>
      </c>
      <c r="E758" s="13" t="s">
        <v>173</v>
      </c>
      <c r="F758" s="13">
        <v>80</v>
      </c>
      <c r="G758" s="13">
        <v>5</v>
      </c>
      <c r="H758" s="13">
        <v>13</v>
      </c>
      <c r="I758" s="40">
        <f t="shared" si="462"/>
        <v>18</v>
      </c>
      <c r="J758" s="19">
        <f t="shared" si="463"/>
        <v>0.71739347039091295</v>
      </c>
      <c r="K758" s="1">
        <v>5</v>
      </c>
      <c r="L758" s="1">
        <v>3</v>
      </c>
      <c r="M758" s="1">
        <v>8</v>
      </c>
      <c r="N758" s="1">
        <v>87</v>
      </c>
      <c r="O758" s="1">
        <v>34</v>
      </c>
      <c r="P758" s="1">
        <v>64</v>
      </c>
      <c r="Q758" s="1">
        <v>49</v>
      </c>
      <c r="R758" s="15">
        <f t="shared" si="464"/>
        <v>5.7471264367816091E-2</v>
      </c>
      <c r="S758" s="15">
        <f t="shared" si="465"/>
        <v>2.7027027027027029E-2</v>
      </c>
      <c r="T758" s="16">
        <v>1505.45</v>
      </c>
      <c r="U758" s="16">
        <f t="shared" si="466"/>
        <v>18.818125000000002</v>
      </c>
      <c r="V758" s="16">
        <v>1435.85</v>
      </c>
      <c r="W758" s="16">
        <f t="shared" si="467"/>
        <v>17.948124999999997</v>
      </c>
      <c r="X758" s="16">
        <v>2470.23</v>
      </c>
      <c r="Y758" s="16">
        <f t="shared" si="468"/>
        <v>30.877875</v>
      </c>
      <c r="Z758" s="21">
        <f t="shared" si="469"/>
        <v>0.36759359767337074</v>
      </c>
      <c r="AA758" s="20">
        <f t="shared" si="470"/>
        <v>35.842105263157897</v>
      </c>
      <c r="AB758">
        <v>92</v>
      </c>
      <c r="AC758" s="1">
        <v>86</v>
      </c>
      <c r="AD758" s="1">
        <v>120</v>
      </c>
      <c r="AE758" s="1">
        <v>36</v>
      </c>
      <c r="AF758" s="1">
        <v>33</v>
      </c>
      <c r="AG758" s="15">
        <f t="shared" si="471"/>
        <v>8.771929824561403E-2</v>
      </c>
      <c r="AH758" s="15">
        <f t="shared" si="472"/>
        <v>0.19298245614035087</v>
      </c>
      <c r="AI758" s="15">
        <f t="shared" si="473"/>
        <v>0.2807017543859649</v>
      </c>
      <c r="AJ758" s="1">
        <v>392</v>
      </c>
      <c r="AK758" s="21">
        <f t="shared" si="474"/>
        <v>0.2798001427551749</v>
      </c>
      <c r="AL758" s="1">
        <v>508</v>
      </c>
      <c r="AM758" s="21">
        <f t="shared" si="475"/>
        <v>0.36259814418272662</v>
      </c>
      <c r="AN758" s="1">
        <v>501</v>
      </c>
      <c r="AO758" s="21">
        <f t="shared" si="476"/>
        <v>0.35760171306209848</v>
      </c>
      <c r="AP758" s="21">
        <f t="shared" si="477"/>
        <v>0.43555555555555553</v>
      </c>
      <c r="AQ758" s="1">
        <v>2</v>
      </c>
      <c r="AR758" s="4">
        <v>-10.039999999999999</v>
      </c>
      <c r="AS758" s="41">
        <v>479</v>
      </c>
      <c r="AT758" s="41">
        <v>500</v>
      </c>
      <c r="AU758" s="41">
        <v>470</v>
      </c>
      <c r="AV758" s="21">
        <f t="shared" si="478"/>
        <v>0.48927477017364657</v>
      </c>
      <c r="AW758" s="26">
        <v>17.510000000000002</v>
      </c>
      <c r="AX758" s="42">
        <v>3</v>
      </c>
      <c r="AY758" s="41">
        <v>0.76400000000000001</v>
      </c>
      <c r="AZ758" s="1">
        <v>3</v>
      </c>
      <c r="BA758" s="43">
        <v>0.8</v>
      </c>
      <c r="BB758" s="16">
        <v>50.21</v>
      </c>
      <c r="BC758" s="26">
        <v>16.47</v>
      </c>
      <c r="BD758" s="43">
        <v>0.86199999999999999</v>
      </c>
      <c r="BE758" s="43">
        <v>-0.35399999999999998</v>
      </c>
      <c r="BF758" s="16">
        <v>49.98</v>
      </c>
      <c r="BG758" s="21">
        <f t="shared" si="479"/>
        <v>8.3700440528634359E-2</v>
      </c>
      <c r="BH758" s="44">
        <f t="shared" si="480"/>
        <v>0.93517241379310345</v>
      </c>
      <c r="BI758" s="42">
        <f t="shared" si="481"/>
        <v>1018.8728543217378</v>
      </c>
      <c r="BJ758" s="21">
        <f t="shared" si="482"/>
        <v>1.8872854321737811E-2</v>
      </c>
      <c r="BK758" s="26">
        <f t="shared" si="483"/>
        <v>2.3818644008775292</v>
      </c>
      <c r="BL758" s="26">
        <f t="shared" si="484"/>
        <v>1.9639934533551555</v>
      </c>
      <c r="BM758" s="16">
        <f t="shared" si="485"/>
        <v>28.457011526273639</v>
      </c>
      <c r="BN758" s="16">
        <f t="shared" si="486"/>
        <v>30.295643695372078</v>
      </c>
      <c r="BO758" s="16">
        <f t="shared" si="487"/>
        <v>51.565274924260891</v>
      </c>
      <c r="BP758" s="16">
        <f t="shared" si="488"/>
        <v>58.209422989866631</v>
      </c>
      <c r="BQ758" s="16">
        <f t="shared" si="489"/>
        <v>-6.6441480656057408</v>
      </c>
      <c r="BR758" s="1">
        <v>57</v>
      </c>
      <c r="BS758" s="1">
        <v>47</v>
      </c>
      <c r="BT758" s="42">
        <v>624</v>
      </c>
      <c r="BU758" s="42">
        <v>678</v>
      </c>
      <c r="BV758" s="42">
        <v>236</v>
      </c>
      <c r="BW758" s="42">
        <v>317</v>
      </c>
      <c r="BX758" s="42">
        <v>351</v>
      </c>
      <c r="BY758" s="42">
        <v>317</v>
      </c>
      <c r="BZ758" s="1">
        <v>581</v>
      </c>
      <c r="CA758" s="1">
        <v>591</v>
      </c>
      <c r="CB758" s="21">
        <f t="shared" si="490"/>
        <v>0.49573378839590443</v>
      </c>
      <c r="CC758" s="4">
        <v>-1.1100000000000001</v>
      </c>
      <c r="CD758" s="45">
        <f t="shared" si="491"/>
        <v>-4.0334813989390739</v>
      </c>
      <c r="CE758" s="26">
        <f t="shared" si="492"/>
        <v>3.1090222367957638</v>
      </c>
      <c r="CF758" s="26">
        <f t="shared" si="493"/>
        <v>2.2103204964719882</v>
      </c>
      <c r="CG758" s="26">
        <f t="shared" si="494"/>
        <v>32.328973415430951</v>
      </c>
      <c r="CH758" s="26">
        <f t="shared" si="495"/>
        <v>29.900049792934261</v>
      </c>
      <c r="CI758" s="26">
        <f t="shared" si="496"/>
        <v>58.099853050120835</v>
      </c>
      <c r="CJ758" s="26">
        <f t="shared" si="497"/>
        <v>55.646640191399179</v>
      </c>
      <c r="CK758" s="16">
        <f t="shared" si="498"/>
        <v>-9.097360924327397</v>
      </c>
      <c r="CL758" s="42">
        <v>128</v>
      </c>
      <c r="CM758" s="42">
        <v>91</v>
      </c>
      <c r="CN758" s="42">
        <v>1203</v>
      </c>
      <c r="CO758" s="42">
        <v>1140</v>
      </c>
      <c r="CP758" s="42">
        <v>468</v>
      </c>
      <c r="CQ758" s="42">
        <v>484</v>
      </c>
      <c r="CR758" s="42">
        <v>576</v>
      </c>
      <c r="CS758" s="42">
        <v>593</v>
      </c>
      <c r="CT758" s="1">
        <v>14</v>
      </c>
      <c r="CU758" s="1">
        <v>5</v>
      </c>
      <c r="CV758" s="42">
        <f t="shared" si="499"/>
        <v>-9</v>
      </c>
      <c r="CW758" s="26">
        <f t="shared" si="500"/>
        <v>0.55797269919293224</v>
      </c>
      <c r="CX758" s="26">
        <f t="shared" si="501"/>
        <v>0.1992759639974758</v>
      </c>
      <c r="CY758" s="26">
        <f t="shared" si="502"/>
        <v>-0.35869673519545642</v>
      </c>
      <c r="CZ758" s="13">
        <v>59</v>
      </c>
      <c r="DA758" s="13">
        <v>59</v>
      </c>
      <c r="DB758" s="27">
        <v>71.06</v>
      </c>
      <c r="DC758" s="27">
        <v>49.62</v>
      </c>
      <c r="DD758" s="27">
        <v>64.31</v>
      </c>
      <c r="DE758" s="27">
        <v>56.6</v>
      </c>
      <c r="DF758" s="1"/>
      <c r="DG758" s="1"/>
      <c r="DH758" s="21" t="str">
        <f t="shared" si="503"/>
        <v xml:space="preserve"> </v>
      </c>
      <c r="DI758" s="42"/>
      <c r="DJ758" s="42"/>
      <c r="DK758" s="1"/>
      <c r="DL758" s="1"/>
      <c r="DM758" s="1"/>
      <c r="DN758" s="1"/>
      <c r="DO758" s="1"/>
      <c r="DP758" s="1"/>
      <c r="DQ758" s="1"/>
      <c r="DR758" s="42"/>
      <c r="DS758" s="1"/>
      <c r="DT758" s="1"/>
      <c r="DU758" s="1"/>
      <c r="DV758" s="1"/>
      <c r="DW758" s="1"/>
      <c r="DX758" s="13"/>
    </row>
    <row r="759" spans="1:128" ht="25.5" x14ac:dyDescent="0.2">
      <c r="A759" s="13" t="s">
        <v>939</v>
      </c>
      <c r="B759" s="13" t="s">
        <v>2579</v>
      </c>
      <c r="C759" s="39" t="s">
        <v>3794</v>
      </c>
      <c r="D759" s="1" t="s">
        <v>584</v>
      </c>
      <c r="E759" s="13" t="s">
        <v>154</v>
      </c>
      <c r="F759" s="13">
        <v>76</v>
      </c>
      <c r="G759" s="13">
        <v>14</v>
      </c>
      <c r="H759" s="13">
        <v>19</v>
      </c>
      <c r="I759" s="40">
        <f t="shared" si="462"/>
        <v>33</v>
      </c>
      <c r="J759" s="19">
        <f t="shared" si="463"/>
        <v>1.8959463772742384</v>
      </c>
      <c r="K759" s="1">
        <v>13</v>
      </c>
      <c r="L759" s="1">
        <v>10</v>
      </c>
      <c r="M759" s="1">
        <v>9</v>
      </c>
      <c r="N759" s="1">
        <v>106</v>
      </c>
      <c r="O759" s="1">
        <v>32</v>
      </c>
      <c r="P759" s="1">
        <v>30</v>
      </c>
      <c r="Q759" s="1">
        <v>84</v>
      </c>
      <c r="R759" s="15">
        <f t="shared" si="464"/>
        <v>0.13207547169811321</v>
      </c>
      <c r="S759" s="15">
        <f t="shared" si="465"/>
        <v>8.3333333333333329E-2</v>
      </c>
      <c r="T759" s="16">
        <v>1044.3333333333001</v>
      </c>
      <c r="U759" s="16">
        <f t="shared" si="466"/>
        <v>13.741228070175001</v>
      </c>
      <c r="V759" s="16">
        <v>987.6</v>
      </c>
      <c r="W759" s="16">
        <f t="shared" si="467"/>
        <v>12.994736842105263</v>
      </c>
      <c r="X759" s="16">
        <v>2668.36</v>
      </c>
      <c r="Y759" s="16">
        <f t="shared" si="468"/>
        <v>35.11</v>
      </c>
      <c r="Z759" s="21">
        <f t="shared" si="469"/>
        <v>0.27013424654536705</v>
      </c>
      <c r="AA759" s="20">
        <f t="shared" si="470"/>
        <v>110.54054054054053</v>
      </c>
      <c r="AB759">
        <v>12</v>
      </c>
      <c r="AC759" s="1">
        <v>75</v>
      </c>
      <c r="AD759" s="1">
        <v>64</v>
      </c>
      <c r="AE759" s="1">
        <v>14</v>
      </c>
      <c r="AF759" s="1">
        <v>19</v>
      </c>
      <c r="AG759" s="15">
        <f t="shared" si="471"/>
        <v>0.3783783783783784</v>
      </c>
      <c r="AH759" s="15">
        <f t="shared" si="472"/>
        <v>0.51351351351351349</v>
      </c>
      <c r="AI759" s="15">
        <f t="shared" si="473"/>
        <v>0.89189189189189189</v>
      </c>
      <c r="AJ759" s="1">
        <v>277</v>
      </c>
      <c r="AK759" s="21">
        <f t="shared" si="474"/>
        <v>0.2946808510638298</v>
      </c>
      <c r="AL759" s="1">
        <v>351</v>
      </c>
      <c r="AM759" s="21">
        <f t="shared" si="475"/>
        <v>0.37340425531914895</v>
      </c>
      <c r="AN759" s="1">
        <v>312</v>
      </c>
      <c r="AO759" s="21">
        <f t="shared" si="476"/>
        <v>0.33191489361702126</v>
      </c>
      <c r="AP759" s="21">
        <f t="shared" si="477"/>
        <v>0.44108280254777071</v>
      </c>
      <c r="AQ759" s="1">
        <v>1</v>
      </c>
      <c r="AR759" s="4">
        <v>-2.5499999999999998</v>
      </c>
      <c r="AS759" s="41">
        <v>364</v>
      </c>
      <c r="AT759" s="41">
        <v>353</v>
      </c>
      <c r="AU759" s="41">
        <v>300</v>
      </c>
      <c r="AV759" s="21">
        <f t="shared" si="478"/>
        <v>0.50767085076708507</v>
      </c>
      <c r="AW759" s="26">
        <v>17.46</v>
      </c>
      <c r="AX759" s="42">
        <v>7</v>
      </c>
      <c r="AY759" s="41">
        <v>0.66600000000000004</v>
      </c>
      <c r="AZ759" s="1">
        <v>7</v>
      </c>
      <c r="BA759" s="43">
        <v>1.833</v>
      </c>
      <c r="BB759" s="16">
        <v>50.52</v>
      </c>
      <c r="BC759" s="26">
        <v>18.2</v>
      </c>
      <c r="BD759" s="43">
        <v>-0.61799999999999999</v>
      </c>
      <c r="BE759" s="43">
        <v>-15.252000000000001</v>
      </c>
      <c r="BF759" s="16">
        <v>45.26</v>
      </c>
      <c r="BG759" s="21">
        <f t="shared" si="479"/>
        <v>9.0464547677261614E-2</v>
      </c>
      <c r="BH759" s="44">
        <f t="shared" si="480"/>
        <v>0.92366412213740456</v>
      </c>
      <c r="BI759" s="42">
        <f t="shared" si="481"/>
        <v>1014.1286698146662</v>
      </c>
      <c r="BJ759" s="21">
        <f t="shared" si="482"/>
        <v>1.4128669814666178E-2</v>
      </c>
      <c r="BK759" s="26">
        <f t="shared" si="483"/>
        <v>2.2478736330498177</v>
      </c>
      <c r="BL759" s="26">
        <f t="shared" si="484"/>
        <v>2.4301336573511545</v>
      </c>
      <c r="BM759" s="16">
        <f t="shared" si="485"/>
        <v>24.848116646415551</v>
      </c>
      <c r="BN759" s="16">
        <f t="shared" si="486"/>
        <v>31.834750911300119</v>
      </c>
      <c r="BO759" s="16">
        <f t="shared" si="487"/>
        <v>43.985419198055894</v>
      </c>
      <c r="BP759" s="16">
        <f t="shared" si="488"/>
        <v>62.515188335358438</v>
      </c>
      <c r="BQ759" s="16">
        <f t="shared" si="489"/>
        <v>-18.529769137302544</v>
      </c>
      <c r="BR759" s="1">
        <v>37</v>
      </c>
      <c r="BS759" s="1">
        <v>40</v>
      </c>
      <c r="BT759" s="42">
        <v>372</v>
      </c>
      <c r="BU759" s="42">
        <v>484</v>
      </c>
      <c r="BV759" s="42">
        <v>140</v>
      </c>
      <c r="BW759" s="42">
        <v>218</v>
      </c>
      <c r="BX759" s="42">
        <v>287</v>
      </c>
      <c r="BY759" s="42">
        <v>175</v>
      </c>
      <c r="BZ759" s="1">
        <v>338</v>
      </c>
      <c r="CA759" s="1">
        <v>511</v>
      </c>
      <c r="CB759" s="21">
        <f t="shared" si="490"/>
        <v>0.39811542991755006</v>
      </c>
      <c r="CC759" s="4">
        <v>-2.58</v>
      </c>
      <c r="CD759" s="45">
        <f t="shared" si="491"/>
        <v>-0.12075639844904629</v>
      </c>
      <c r="CE759" s="26">
        <f t="shared" si="492"/>
        <v>1.7988577253444062</v>
      </c>
      <c r="CF759" s="26">
        <f t="shared" si="493"/>
        <v>2.4284579292149484</v>
      </c>
      <c r="CG759" s="26">
        <f t="shared" si="494"/>
        <v>24.419493621550313</v>
      </c>
      <c r="CH759" s="26">
        <f t="shared" si="495"/>
        <v>31.524981636660716</v>
      </c>
      <c r="CI759" s="26">
        <f t="shared" si="496"/>
        <v>45.331214678679039</v>
      </c>
      <c r="CJ759" s="26">
        <f t="shared" si="497"/>
        <v>60.419133850005238</v>
      </c>
      <c r="CK759" s="16">
        <f t="shared" si="498"/>
        <v>-3.4418499659763455</v>
      </c>
      <c r="CL759" s="42">
        <v>80</v>
      </c>
      <c r="CM759" s="42">
        <v>108</v>
      </c>
      <c r="CN759" s="42">
        <v>1006</v>
      </c>
      <c r="CO759" s="42">
        <v>1294</v>
      </c>
      <c r="CP759" s="42">
        <v>391</v>
      </c>
      <c r="CQ759" s="42">
        <v>566</v>
      </c>
      <c r="CR759" s="42">
        <v>719</v>
      </c>
      <c r="CS759" s="42">
        <v>539</v>
      </c>
      <c r="CT759" s="1">
        <v>8</v>
      </c>
      <c r="CU759" s="1">
        <v>12</v>
      </c>
      <c r="CV759" s="42">
        <f t="shared" si="499"/>
        <v>4</v>
      </c>
      <c r="CW759" s="26">
        <f t="shared" si="500"/>
        <v>0.45962336418769417</v>
      </c>
      <c r="CX759" s="26">
        <f t="shared" si="501"/>
        <v>0.68943504628154129</v>
      </c>
      <c r="CY759" s="26">
        <f t="shared" si="502"/>
        <v>0.22981168209384709</v>
      </c>
      <c r="CZ759" s="13">
        <v>32</v>
      </c>
      <c r="DA759" s="13">
        <v>41</v>
      </c>
      <c r="DB759" s="27">
        <v>30.98</v>
      </c>
      <c r="DC759" s="27">
        <v>38.94</v>
      </c>
      <c r="DD759" s="27">
        <v>32.590000000000003</v>
      </c>
      <c r="DE759" s="27">
        <v>40.54</v>
      </c>
      <c r="DF759" s="13">
        <v>56</v>
      </c>
      <c r="DG759" s="13">
        <v>46</v>
      </c>
      <c r="DH759" s="21">
        <f t="shared" si="503"/>
        <v>0.5490196078431373</v>
      </c>
      <c r="DI759" s="42">
        <v>39</v>
      </c>
      <c r="DJ759" s="42">
        <v>20</v>
      </c>
      <c r="DK759" s="13">
        <v>5</v>
      </c>
      <c r="DL759" s="13">
        <v>2</v>
      </c>
      <c r="DM759" s="13">
        <v>7.6999999999999999E-2</v>
      </c>
      <c r="DN759" s="13">
        <v>0</v>
      </c>
      <c r="DO759" s="13">
        <v>0</v>
      </c>
      <c r="DP759" s="13">
        <v>0</v>
      </c>
      <c r="DQ759" s="13">
        <v>50</v>
      </c>
      <c r="DR759" s="46">
        <v>30</v>
      </c>
      <c r="DS759" s="13">
        <v>1</v>
      </c>
      <c r="DT759" s="13">
        <v>9</v>
      </c>
      <c r="DU759" s="13">
        <v>-0.16</v>
      </c>
      <c r="DV759" s="13">
        <v>0</v>
      </c>
      <c r="DW759" s="13">
        <v>1</v>
      </c>
      <c r="DX759" s="13">
        <v>-0.02</v>
      </c>
    </row>
    <row r="760" spans="1:128" ht="25.5" x14ac:dyDescent="0.2">
      <c r="A760" s="13" t="s">
        <v>312</v>
      </c>
      <c r="B760" s="13" t="s">
        <v>2581</v>
      </c>
      <c r="C760" s="39" t="s">
        <v>3795</v>
      </c>
      <c r="D760" s="1" t="s">
        <v>270</v>
      </c>
      <c r="E760" s="13" t="s">
        <v>146</v>
      </c>
      <c r="F760" s="13">
        <v>59</v>
      </c>
      <c r="G760" s="13">
        <v>7</v>
      </c>
      <c r="H760" s="13">
        <v>9</v>
      </c>
      <c r="I760" s="40">
        <f t="shared" si="462"/>
        <v>16</v>
      </c>
      <c r="J760" s="19">
        <f t="shared" si="463"/>
        <v>1.5420860998073218</v>
      </c>
      <c r="K760" s="1">
        <v>7</v>
      </c>
      <c r="L760" s="1">
        <v>5</v>
      </c>
      <c r="M760" s="1">
        <v>4</v>
      </c>
      <c r="N760" s="1">
        <v>45</v>
      </c>
      <c r="O760" s="1">
        <v>16</v>
      </c>
      <c r="P760" s="1">
        <v>26</v>
      </c>
      <c r="Q760" s="1">
        <v>54</v>
      </c>
      <c r="R760" s="15">
        <f t="shared" si="464"/>
        <v>0.15555555555555556</v>
      </c>
      <c r="S760" s="15">
        <f t="shared" si="465"/>
        <v>8.0459770114942528E-2</v>
      </c>
      <c r="T760" s="16">
        <v>622.53333333329999</v>
      </c>
      <c r="U760" s="16">
        <f t="shared" si="466"/>
        <v>10.551412429377965</v>
      </c>
      <c r="V760" s="16">
        <v>620.79999999999995</v>
      </c>
      <c r="W760" s="16">
        <f t="shared" si="467"/>
        <v>10.522033898305084</v>
      </c>
      <c r="X760" s="16">
        <v>2262.9299999999998</v>
      </c>
      <c r="Y760" s="16">
        <f t="shared" si="468"/>
        <v>38.354745762711865</v>
      </c>
      <c r="Z760" s="21">
        <f t="shared" si="469"/>
        <v>0.21527674227476221</v>
      </c>
      <c r="AA760" s="20">
        <f t="shared" si="470"/>
        <v>62.272727272727273</v>
      </c>
      <c r="AB760">
        <v>18</v>
      </c>
      <c r="AC760" s="1">
        <v>72</v>
      </c>
      <c r="AD760" s="1">
        <v>50</v>
      </c>
      <c r="AE760" s="1">
        <v>29</v>
      </c>
      <c r="AF760" s="1">
        <v>26</v>
      </c>
      <c r="AG760" s="15">
        <f t="shared" si="471"/>
        <v>0.31818181818181818</v>
      </c>
      <c r="AH760" s="15">
        <f t="shared" si="472"/>
        <v>0.40909090909090912</v>
      </c>
      <c r="AI760" s="15">
        <f t="shared" si="473"/>
        <v>0.72727272727272729</v>
      </c>
      <c r="AJ760" s="1">
        <v>114</v>
      </c>
      <c r="AK760" s="21">
        <f t="shared" si="474"/>
        <v>0.2087912087912088</v>
      </c>
      <c r="AL760" s="1">
        <v>227</v>
      </c>
      <c r="AM760" s="21">
        <f t="shared" si="475"/>
        <v>0.41575091575091577</v>
      </c>
      <c r="AN760" s="1">
        <v>205</v>
      </c>
      <c r="AO760" s="21">
        <f t="shared" si="476"/>
        <v>0.37545787545787546</v>
      </c>
      <c r="AP760" s="21">
        <f t="shared" si="477"/>
        <v>0.33431085043988268</v>
      </c>
      <c r="AQ760" s="1">
        <v>1</v>
      </c>
      <c r="AR760" s="4">
        <v>-14.66</v>
      </c>
      <c r="AS760" s="41">
        <v>239</v>
      </c>
      <c r="AT760" s="41">
        <v>254</v>
      </c>
      <c r="AU760" s="41">
        <v>211</v>
      </c>
      <c r="AV760" s="21">
        <f t="shared" si="478"/>
        <v>0.48478701825557807</v>
      </c>
      <c r="AW760" s="26">
        <v>16.940000000000001</v>
      </c>
      <c r="AX760" s="42">
        <v>12</v>
      </c>
      <c r="AY760" s="41">
        <v>-0.35699999999999998</v>
      </c>
      <c r="AZ760" s="1">
        <v>13</v>
      </c>
      <c r="BA760" s="43">
        <v>0.91500000000000004</v>
      </c>
      <c r="BB760" s="16">
        <v>50.31</v>
      </c>
      <c r="BC760" s="26">
        <v>16.62</v>
      </c>
      <c r="BD760" s="43">
        <v>-1.847</v>
      </c>
      <c r="BE760" s="43">
        <v>-12.912000000000001</v>
      </c>
      <c r="BF760" s="16">
        <v>44.7</v>
      </c>
      <c r="BG760" s="21">
        <f t="shared" si="479"/>
        <v>8.0291970802919707E-2</v>
      </c>
      <c r="BH760" s="44">
        <f t="shared" si="480"/>
        <v>0.95569620253164556</v>
      </c>
      <c r="BI760" s="42">
        <f t="shared" si="481"/>
        <v>1035.9881733345653</v>
      </c>
      <c r="BJ760" s="21">
        <f t="shared" si="482"/>
        <v>3.5988173334565263E-2</v>
      </c>
      <c r="BK760" s="26">
        <f t="shared" si="483"/>
        <v>2.1262886597938149</v>
      </c>
      <c r="BL760" s="26">
        <f t="shared" si="484"/>
        <v>1.3530927835051547</v>
      </c>
      <c r="BM760" s="16">
        <f t="shared" si="485"/>
        <v>26.481958762886599</v>
      </c>
      <c r="BN760" s="16">
        <f t="shared" si="486"/>
        <v>30.541237113402065</v>
      </c>
      <c r="BO760" s="16">
        <f t="shared" si="487"/>
        <v>49.001288659793822</v>
      </c>
      <c r="BP760" s="16">
        <f t="shared" si="488"/>
        <v>60.985824742268044</v>
      </c>
      <c r="BQ760" s="16">
        <f t="shared" si="489"/>
        <v>-11.984536082474222</v>
      </c>
      <c r="BR760" s="1">
        <v>22</v>
      </c>
      <c r="BS760" s="1">
        <v>14</v>
      </c>
      <c r="BT760" s="42">
        <v>252</v>
      </c>
      <c r="BU760" s="42">
        <v>302</v>
      </c>
      <c r="BV760" s="42">
        <v>99</v>
      </c>
      <c r="BW760" s="42">
        <v>137</v>
      </c>
      <c r="BX760" s="42">
        <v>178</v>
      </c>
      <c r="BY760" s="42">
        <v>134</v>
      </c>
      <c r="BZ760" s="1">
        <v>245</v>
      </c>
      <c r="CA760" s="1">
        <v>296</v>
      </c>
      <c r="CB760" s="21">
        <f t="shared" si="490"/>
        <v>0.45286506469500926</v>
      </c>
      <c r="CC760" s="4">
        <v>-0.57999999999999996</v>
      </c>
      <c r="CD760" s="45">
        <f t="shared" si="491"/>
        <v>5.7290035069685956</v>
      </c>
      <c r="CE760" s="26">
        <f t="shared" si="492"/>
        <v>2.6514297835107583</v>
      </c>
      <c r="CF760" s="26">
        <f t="shared" si="493"/>
        <v>2.6249154856756509</v>
      </c>
      <c r="CG760" s="26">
        <f t="shared" si="494"/>
        <v>26.222640558921402</v>
      </c>
      <c r="CH760" s="26">
        <f t="shared" si="495"/>
        <v>30.30584242552797</v>
      </c>
      <c r="CI760" s="26">
        <f t="shared" si="496"/>
        <v>52.975567074544948</v>
      </c>
      <c r="CJ760" s="26">
        <f t="shared" si="497"/>
        <v>64.111572165290141</v>
      </c>
      <c r="CK760" s="16">
        <f t="shared" si="498"/>
        <v>-0.84853099172902802</v>
      </c>
      <c r="CL760" s="42">
        <v>100</v>
      </c>
      <c r="CM760" s="42">
        <v>99</v>
      </c>
      <c r="CN760" s="42">
        <v>889</v>
      </c>
      <c r="CO760" s="42">
        <v>1044</v>
      </c>
      <c r="CP760" s="42">
        <v>414</v>
      </c>
      <c r="CQ760" s="42">
        <v>506</v>
      </c>
      <c r="CR760" s="42">
        <v>769</v>
      </c>
      <c r="CS760" s="42">
        <v>595</v>
      </c>
      <c r="CT760" s="1">
        <v>7</v>
      </c>
      <c r="CU760" s="1">
        <v>6</v>
      </c>
      <c r="CV760" s="42">
        <f t="shared" si="499"/>
        <v>-1</v>
      </c>
      <c r="CW760" s="26">
        <f t="shared" si="500"/>
        <v>0.67466266866570335</v>
      </c>
      <c r="CX760" s="26">
        <f t="shared" si="501"/>
        <v>0.57828228742774568</v>
      </c>
      <c r="CY760" s="26">
        <f t="shared" si="502"/>
        <v>-9.6380381237957613E-2</v>
      </c>
      <c r="CZ760" s="13">
        <v>21</v>
      </c>
      <c r="DA760" s="13">
        <v>23</v>
      </c>
      <c r="DB760" s="27">
        <v>20.5</v>
      </c>
      <c r="DC760" s="27">
        <v>26.16</v>
      </c>
      <c r="DD760" s="27">
        <v>19.190000000000001</v>
      </c>
      <c r="DE760" s="27">
        <v>24.34</v>
      </c>
      <c r="DF760" s="13">
        <v>258</v>
      </c>
      <c r="DG760" s="13">
        <v>246</v>
      </c>
      <c r="DH760" s="21">
        <f t="shared" si="503"/>
        <v>0.51190476190476186</v>
      </c>
      <c r="DI760" s="42">
        <v>98</v>
      </c>
      <c r="DJ760" s="42">
        <v>39</v>
      </c>
      <c r="DK760" s="13">
        <v>6</v>
      </c>
      <c r="DL760" s="13">
        <v>1</v>
      </c>
      <c r="DM760" s="13">
        <v>5.1000000000000004E-2</v>
      </c>
      <c r="DN760" s="13">
        <v>0</v>
      </c>
      <c r="DO760" s="13">
        <v>0</v>
      </c>
      <c r="DP760" s="13">
        <v>0</v>
      </c>
      <c r="DQ760" s="13">
        <v>214</v>
      </c>
      <c r="DR760" s="46">
        <v>127</v>
      </c>
      <c r="DS760" s="13">
        <v>2</v>
      </c>
      <c r="DT760" s="13">
        <v>41</v>
      </c>
      <c r="DU760" s="13">
        <v>-0.182</v>
      </c>
      <c r="DV760" s="13">
        <v>1</v>
      </c>
      <c r="DW760" s="13">
        <v>2</v>
      </c>
      <c r="DX760" s="13">
        <v>-5.0000000000000001E-3</v>
      </c>
    </row>
    <row r="761" spans="1:128" ht="25.5" x14ac:dyDescent="0.2">
      <c r="A761" s="13" t="s">
        <v>241</v>
      </c>
      <c r="B761" s="13" t="s">
        <v>2583</v>
      </c>
      <c r="C761" s="39" t="s">
        <v>3796</v>
      </c>
      <c r="D761" s="1" t="s">
        <v>243</v>
      </c>
      <c r="E761" s="13" t="s">
        <v>129</v>
      </c>
      <c r="F761" s="13">
        <v>25</v>
      </c>
      <c r="G761" s="13">
        <v>2</v>
      </c>
      <c r="H761" s="13">
        <v>8</v>
      </c>
      <c r="I761" s="40">
        <f t="shared" si="462"/>
        <v>10</v>
      </c>
      <c r="J761" s="19">
        <f t="shared" si="463"/>
        <v>2.030342338277364</v>
      </c>
      <c r="K761" s="1">
        <v>2</v>
      </c>
      <c r="L761" s="1">
        <v>6</v>
      </c>
      <c r="M761" s="1">
        <v>2</v>
      </c>
      <c r="N761" s="1">
        <v>26</v>
      </c>
      <c r="O761" s="1">
        <v>12</v>
      </c>
      <c r="P761" s="1">
        <v>12</v>
      </c>
      <c r="Q761" s="1">
        <v>25</v>
      </c>
      <c r="R761" s="15">
        <f t="shared" si="464"/>
        <v>7.6923076923076927E-2</v>
      </c>
      <c r="S761" s="15">
        <f t="shared" si="465"/>
        <v>0.04</v>
      </c>
      <c r="T761" s="16">
        <v>295.51666666670002</v>
      </c>
      <c r="U761" s="16">
        <f t="shared" si="466"/>
        <v>11.820666666668</v>
      </c>
      <c r="V761" s="16">
        <v>288.64</v>
      </c>
      <c r="W761" s="16">
        <f t="shared" si="467"/>
        <v>11.5456</v>
      </c>
      <c r="X761" s="16">
        <v>923.31</v>
      </c>
      <c r="Y761" s="16">
        <f t="shared" si="468"/>
        <v>36.932400000000001</v>
      </c>
      <c r="Z761" s="21">
        <f t="shared" si="469"/>
        <v>0.23816164033169684</v>
      </c>
      <c r="AA761" s="20">
        <f t="shared" si="470"/>
        <v>64.153846153846146</v>
      </c>
      <c r="AB761">
        <v>10</v>
      </c>
      <c r="AC761" s="1">
        <v>51</v>
      </c>
      <c r="AD761" s="1">
        <v>27</v>
      </c>
      <c r="AE761" s="1">
        <v>5</v>
      </c>
      <c r="AF761" s="1">
        <v>6</v>
      </c>
      <c r="AG761" s="15">
        <f t="shared" si="471"/>
        <v>0.15384615384615385</v>
      </c>
      <c r="AH761" s="15">
        <f t="shared" si="472"/>
        <v>0.61538461538461542</v>
      </c>
      <c r="AI761" s="15">
        <f t="shared" si="473"/>
        <v>0.76923076923076927</v>
      </c>
      <c r="AJ761" s="1">
        <v>83</v>
      </c>
      <c r="AK761" s="21">
        <f t="shared" si="474"/>
        <v>0.29432624113475175</v>
      </c>
      <c r="AL761" s="1">
        <v>101</v>
      </c>
      <c r="AM761" s="21">
        <f t="shared" si="475"/>
        <v>0.35815602836879434</v>
      </c>
      <c r="AN761" s="1">
        <v>98</v>
      </c>
      <c r="AO761" s="21">
        <f t="shared" si="476"/>
        <v>0.3475177304964539</v>
      </c>
      <c r="AP761" s="21">
        <f t="shared" si="477"/>
        <v>0.45108695652173914</v>
      </c>
      <c r="AQ761" s="1">
        <v>6</v>
      </c>
      <c r="AR761" s="4">
        <v>-2.12</v>
      </c>
      <c r="AS761" s="41">
        <v>91</v>
      </c>
      <c r="AT761" s="41">
        <v>121</v>
      </c>
      <c r="AU761" s="41">
        <v>90</v>
      </c>
      <c r="AV761" s="21">
        <f t="shared" si="478"/>
        <v>0.42924528301886794</v>
      </c>
      <c r="AW761" s="26">
        <v>17.38</v>
      </c>
      <c r="AX761" s="42">
        <v>10</v>
      </c>
      <c r="AY761" s="41">
        <v>0.51600000000000001</v>
      </c>
      <c r="AZ761" s="1">
        <v>7</v>
      </c>
      <c r="BA761" s="43">
        <v>1.3140000000000001</v>
      </c>
      <c r="BB761" s="16">
        <v>50.55</v>
      </c>
      <c r="BC761" s="26">
        <v>17.59</v>
      </c>
      <c r="BD761" s="43">
        <v>-1.286</v>
      </c>
      <c r="BE761" s="43">
        <v>3.7650000000000001</v>
      </c>
      <c r="BF761" s="16">
        <v>51.42</v>
      </c>
      <c r="BG761" s="21">
        <f t="shared" si="479"/>
        <v>9.3525179856115109E-2</v>
      </c>
      <c r="BH761" s="44">
        <f t="shared" si="480"/>
        <v>0.90163934426229508</v>
      </c>
      <c r="BI761" s="42">
        <f t="shared" si="481"/>
        <v>995.16452411841021</v>
      </c>
      <c r="BJ761" s="21">
        <f t="shared" si="482"/>
        <v>-4.8354758815898069E-3</v>
      </c>
      <c r="BK761" s="26">
        <f t="shared" si="483"/>
        <v>2.7023281596452331</v>
      </c>
      <c r="BL761" s="26">
        <f t="shared" si="484"/>
        <v>2.4944567627494458</v>
      </c>
      <c r="BM761" s="16">
        <f t="shared" si="485"/>
        <v>28.894124168514413</v>
      </c>
      <c r="BN761" s="16">
        <f t="shared" si="486"/>
        <v>25.36031042128603</v>
      </c>
      <c r="BO761" s="16">
        <f t="shared" si="487"/>
        <v>56.95676274944568</v>
      </c>
      <c r="BP761" s="16">
        <f t="shared" si="488"/>
        <v>52.591463414634148</v>
      </c>
      <c r="BQ761" s="16">
        <f t="shared" si="489"/>
        <v>4.3652993348115317</v>
      </c>
      <c r="BR761" s="1">
        <v>13</v>
      </c>
      <c r="BS761" s="1">
        <v>12</v>
      </c>
      <c r="BT761" s="42">
        <v>126</v>
      </c>
      <c r="BU761" s="42">
        <v>110</v>
      </c>
      <c r="BV761" s="42">
        <v>61</v>
      </c>
      <c r="BW761" s="42">
        <v>53</v>
      </c>
      <c r="BX761" s="42">
        <v>78</v>
      </c>
      <c r="BY761" s="42">
        <v>74</v>
      </c>
      <c r="BZ761" s="1">
        <v>118</v>
      </c>
      <c r="CA761" s="1">
        <v>107</v>
      </c>
      <c r="CB761" s="21">
        <f t="shared" si="490"/>
        <v>0.52444444444444449</v>
      </c>
      <c r="CC761" s="4">
        <v>-0.28999999999999998</v>
      </c>
      <c r="CD761" s="45">
        <f t="shared" si="491"/>
        <v>2.9982123782897929</v>
      </c>
      <c r="CE761" s="26">
        <f t="shared" si="492"/>
        <v>2.3394092991519639</v>
      </c>
      <c r="CF761" s="26">
        <f t="shared" si="493"/>
        <v>2.0144913409364134</v>
      </c>
      <c r="CG761" s="26">
        <f t="shared" si="494"/>
        <v>28.397829548039116</v>
      </c>
      <c r="CH761" s="26">
        <f t="shared" si="495"/>
        <v>27.812977223251128</v>
      </c>
      <c r="CI761" s="26">
        <f t="shared" si="496"/>
        <v>55.755921629788475</v>
      </c>
      <c r="CJ761" s="26">
        <f t="shared" si="497"/>
        <v>53.48149592227962</v>
      </c>
      <c r="CK761" s="16">
        <f t="shared" si="498"/>
        <v>2.0908736273026776</v>
      </c>
      <c r="CL761" s="42">
        <v>36</v>
      </c>
      <c r="CM761" s="42">
        <v>31</v>
      </c>
      <c r="CN761" s="42">
        <v>401</v>
      </c>
      <c r="CO761" s="42">
        <v>397</v>
      </c>
      <c r="CP761" s="42">
        <v>179</v>
      </c>
      <c r="CQ761" s="42">
        <v>167</v>
      </c>
      <c r="CR761" s="42">
        <v>228</v>
      </c>
      <c r="CS761" s="42">
        <v>242</v>
      </c>
      <c r="CT761" s="1">
        <v>7</v>
      </c>
      <c r="CU761" s="1">
        <v>3</v>
      </c>
      <c r="CV761" s="42">
        <f t="shared" si="499"/>
        <v>-4</v>
      </c>
      <c r="CW761" s="26">
        <f t="shared" si="500"/>
        <v>1.4212396367941547</v>
      </c>
      <c r="CX761" s="26">
        <f t="shared" si="501"/>
        <v>0.60910270148320911</v>
      </c>
      <c r="CY761" s="26">
        <f t="shared" si="502"/>
        <v>-0.81213693531094544</v>
      </c>
      <c r="CZ761" s="13">
        <v>11</v>
      </c>
      <c r="DA761" s="13">
        <v>9</v>
      </c>
      <c r="DB761" s="27">
        <v>11.66</v>
      </c>
      <c r="DC761" s="27">
        <v>8.8000000000000007</v>
      </c>
      <c r="DD761" s="27">
        <v>10.99</v>
      </c>
      <c r="DE761" s="27">
        <v>9.3699999999999992</v>
      </c>
      <c r="DF761" s="13">
        <v>1</v>
      </c>
      <c r="DG761" s="13">
        <v>0</v>
      </c>
      <c r="DH761" s="21">
        <f t="shared" si="503"/>
        <v>1</v>
      </c>
      <c r="DI761" s="42"/>
      <c r="DJ761" s="42"/>
      <c r="DK761" s="1"/>
      <c r="DL761" s="1"/>
      <c r="DM761" s="1"/>
      <c r="DN761" s="1"/>
      <c r="DO761" s="1"/>
      <c r="DP761" s="1"/>
      <c r="DQ761" s="1"/>
      <c r="DR761" s="42"/>
      <c r="DS761" s="1"/>
      <c r="DT761" s="1"/>
      <c r="DU761" s="1"/>
      <c r="DV761" s="1"/>
      <c r="DW761" s="1"/>
      <c r="DX761" s="13"/>
    </row>
    <row r="762" spans="1:128" ht="25.5" x14ac:dyDescent="0.2">
      <c r="A762" s="13" t="s">
        <v>1604</v>
      </c>
      <c r="B762" s="13" t="s">
        <v>2586</v>
      </c>
      <c r="C762" s="39" t="s">
        <v>3797</v>
      </c>
      <c r="D762" s="1" t="s">
        <v>219</v>
      </c>
      <c r="E762" s="13" t="s">
        <v>146</v>
      </c>
      <c r="F762" s="13">
        <v>82</v>
      </c>
      <c r="G762" s="13">
        <v>30</v>
      </c>
      <c r="H762" s="13">
        <v>17</v>
      </c>
      <c r="I762" s="40">
        <f t="shared" si="462"/>
        <v>47</v>
      </c>
      <c r="J762" s="19">
        <f t="shared" si="463"/>
        <v>2.2028094934319875</v>
      </c>
      <c r="K762" s="1">
        <v>26</v>
      </c>
      <c r="L762" s="1">
        <v>14</v>
      </c>
      <c r="M762" s="1">
        <v>3</v>
      </c>
      <c r="N762" s="1">
        <v>175</v>
      </c>
      <c r="O762" s="1">
        <v>74</v>
      </c>
      <c r="P762" s="1">
        <v>65</v>
      </c>
      <c r="Q762" s="1">
        <v>218</v>
      </c>
      <c r="R762" s="15">
        <f t="shared" si="464"/>
        <v>0.17142857142857143</v>
      </c>
      <c r="S762" s="15">
        <f t="shared" si="465"/>
        <v>9.5541401273885357E-2</v>
      </c>
      <c r="T762" s="16">
        <v>1280.1833333333</v>
      </c>
      <c r="U762" s="16">
        <f t="shared" si="466"/>
        <v>15.611991869918292</v>
      </c>
      <c r="V762" s="16">
        <v>1198.99</v>
      </c>
      <c r="W762" s="16">
        <f t="shared" si="467"/>
        <v>14.621829268292682</v>
      </c>
      <c r="X762" s="16">
        <v>2664.95</v>
      </c>
      <c r="Y762" s="16">
        <f t="shared" si="468"/>
        <v>32.49939024390244</v>
      </c>
      <c r="Z762" s="21">
        <f t="shared" si="469"/>
        <v>0.31030243740844832</v>
      </c>
      <c r="AA762" s="20">
        <f t="shared" si="470"/>
        <v>148.20689655172413</v>
      </c>
      <c r="AB762">
        <v>29</v>
      </c>
      <c r="AC762" s="1">
        <v>82</v>
      </c>
      <c r="AD762" s="1">
        <v>80</v>
      </c>
      <c r="AE762" s="1">
        <v>23</v>
      </c>
      <c r="AF762" s="1">
        <v>29</v>
      </c>
      <c r="AG762" s="15">
        <f t="shared" si="471"/>
        <v>0.51724137931034486</v>
      </c>
      <c r="AH762" s="15">
        <f t="shared" si="472"/>
        <v>0.29310344827586204</v>
      </c>
      <c r="AI762" s="15">
        <f t="shared" si="473"/>
        <v>0.81034482758620685</v>
      </c>
      <c r="AJ762" s="1">
        <v>466</v>
      </c>
      <c r="AK762" s="21">
        <f t="shared" si="474"/>
        <v>0.39897260273972601</v>
      </c>
      <c r="AL762" s="1">
        <v>305</v>
      </c>
      <c r="AM762" s="21">
        <f t="shared" si="475"/>
        <v>0.26113013698630139</v>
      </c>
      <c r="AN762" s="1">
        <v>397</v>
      </c>
      <c r="AO762" s="21">
        <f t="shared" si="476"/>
        <v>0.3398972602739726</v>
      </c>
      <c r="AP762" s="21">
        <f t="shared" si="477"/>
        <v>0.60440985732814523</v>
      </c>
      <c r="AQ762" s="1">
        <v>12</v>
      </c>
      <c r="AR762" s="4">
        <v>9.3699999999999992</v>
      </c>
      <c r="AS762" s="41">
        <v>483</v>
      </c>
      <c r="AT762" s="41">
        <v>386</v>
      </c>
      <c r="AU762" s="41">
        <v>417</v>
      </c>
      <c r="AV762" s="21">
        <f t="shared" si="478"/>
        <v>0.5558112773302647</v>
      </c>
      <c r="AW762" s="26">
        <v>17.670000000000002</v>
      </c>
      <c r="AX762" s="42">
        <v>1</v>
      </c>
      <c r="AY762" s="41">
        <v>0.28500000000000003</v>
      </c>
      <c r="AZ762" s="1">
        <v>9</v>
      </c>
      <c r="BA762" s="43">
        <v>-0.79800000000000004</v>
      </c>
      <c r="BB762" s="16">
        <v>49.6</v>
      </c>
      <c r="BC762" s="26">
        <v>18.3</v>
      </c>
      <c r="BD762" s="43">
        <v>0.48499999999999999</v>
      </c>
      <c r="BE762" s="43">
        <v>6.234</v>
      </c>
      <c r="BF762" s="16">
        <v>52.62</v>
      </c>
      <c r="BG762" s="21">
        <f t="shared" si="479"/>
        <v>9.4462540716612378E-2</v>
      </c>
      <c r="BH762" s="44">
        <f t="shared" si="480"/>
        <v>0.90810810810810816</v>
      </c>
      <c r="BI762" s="42">
        <f t="shared" si="481"/>
        <v>1002.5706488247205</v>
      </c>
      <c r="BJ762" s="21">
        <f t="shared" si="482"/>
        <v>2.5706488247205367E-3</v>
      </c>
      <c r="BK762" s="26">
        <f t="shared" si="483"/>
        <v>2.9024428894319385</v>
      </c>
      <c r="BL762" s="26">
        <f t="shared" si="484"/>
        <v>2.5521480579487736</v>
      </c>
      <c r="BM762" s="16">
        <f t="shared" si="485"/>
        <v>30.725860932951903</v>
      </c>
      <c r="BN762" s="16">
        <f t="shared" si="486"/>
        <v>27.773375924736651</v>
      </c>
      <c r="BO762" s="16">
        <f t="shared" si="487"/>
        <v>57.748605075938912</v>
      </c>
      <c r="BP762" s="16">
        <f t="shared" si="488"/>
        <v>50.892834802625543</v>
      </c>
      <c r="BQ762" s="16">
        <f t="shared" si="489"/>
        <v>6.8557702733133681</v>
      </c>
      <c r="BR762" s="1">
        <v>58</v>
      </c>
      <c r="BS762" s="1">
        <v>51</v>
      </c>
      <c r="BT762" s="42">
        <v>556</v>
      </c>
      <c r="BU762" s="42">
        <v>504</v>
      </c>
      <c r="BV762" s="42">
        <v>226</v>
      </c>
      <c r="BW762" s="42">
        <v>209</v>
      </c>
      <c r="BX762" s="42">
        <v>253</v>
      </c>
      <c r="BY762" s="42">
        <v>314</v>
      </c>
      <c r="BZ762" s="1">
        <v>601</v>
      </c>
      <c r="CA762" s="1">
        <v>533</v>
      </c>
      <c r="CB762" s="21">
        <f t="shared" si="490"/>
        <v>0.5299823633156967</v>
      </c>
      <c r="CC762" s="4">
        <v>-1.24</v>
      </c>
      <c r="CD762" s="45">
        <f t="shared" si="491"/>
        <v>-2.7720663025621164</v>
      </c>
      <c r="CE762" s="26">
        <f t="shared" si="492"/>
        <v>2.9043696879866414</v>
      </c>
      <c r="CF762" s="26">
        <f t="shared" si="493"/>
        <v>2.1388769020056664</v>
      </c>
      <c r="CG762" s="26">
        <f t="shared" si="494"/>
        <v>30.732283907765623</v>
      </c>
      <c r="CH762" s="26">
        <f t="shared" si="495"/>
        <v>26.49955909116494</v>
      </c>
      <c r="CI762" s="26">
        <f t="shared" si="496"/>
        <v>55.813429895495233</v>
      </c>
      <c r="CJ762" s="26">
        <f t="shared" si="497"/>
        <v>50.657610836976311</v>
      </c>
      <c r="CK762" s="16">
        <f t="shared" si="498"/>
        <v>1.6999512147944458</v>
      </c>
      <c r="CL762" s="42">
        <v>129</v>
      </c>
      <c r="CM762" s="42">
        <v>95</v>
      </c>
      <c r="CN762" s="42">
        <v>1236</v>
      </c>
      <c r="CO762" s="42">
        <v>1082</v>
      </c>
      <c r="CP762" s="42">
        <v>498</v>
      </c>
      <c r="CQ762" s="42">
        <v>480</v>
      </c>
      <c r="CR762" s="42">
        <v>593</v>
      </c>
      <c r="CS762" s="42">
        <v>616</v>
      </c>
      <c r="CT762" s="1">
        <v>11</v>
      </c>
      <c r="CU762" s="1">
        <v>21</v>
      </c>
      <c r="CV762" s="42">
        <f t="shared" si="499"/>
        <v>10</v>
      </c>
      <c r="CW762" s="26">
        <f t="shared" si="500"/>
        <v>0.5155511580372738</v>
      </c>
      <c r="CX762" s="26">
        <f t="shared" si="501"/>
        <v>0.98423402898024981</v>
      </c>
      <c r="CY762" s="26">
        <f t="shared" si="502"/>
        <v>0.46868287094297612</v>
      </c>
      <c r="CZ762" s="13">
        <v>51</v>
      </c>
      <c r="DA762" s="13">
        <v>43</v>
      </c>
      <c r="DB762" s="27">
        <v>49.22</v>
      </c>
      <c r="DC762" s="27">
        <v>37.5</v>
      </c>
      <c r="DD762" s="27">
        <v>47.66</v>
      </c>
      <c r="DE762" s="27">
        <v>39.07</v>
      </c>
      <c r="DF762" s="13">
        <v>409</v>
      </c>
      <c r="DG762" s="13">
        <v>433</v>
      </c>
      <c r="DH762" s="21">
        <f t="shared" si="503"/>
        <v>0.48574821852731592</v>
      </c>
      <c r="DI762" s="42">
        <v>297</v>
      </c>
      <c r="DJ762" s="42">
        <v>144</v>
      </c>
      <c r="DK762" s="13">
        <v>50</v>
      </c>
      <c r="DL762" s="13">
        <v>2</v>
      </c>
      <c r="DM762" s="13">
        <v>0.16200000000000001</v>
      </c>
      <c r="DN762" s="13">
        <v>2</v>
      </c>
      <c r="DO762" s="13">
        <v>1</v>
      </c>
      <c r="DP762" s="13">
        <v>3.0000000000000001E-3</v>
      </c>
      <c r="DQ762" s="13">
        <v>218</v>
      </c>
      <c r="DR762" s="46">
        <v>114</v>
      </c>
      <c r="DS762" s="13">
        <v>1</v>
      </c>
      <c r="DT762" s="13">
        <v>27</v>
      </c>
      <c r="DU762" s="13">
        <v>-0.11900000000000001</v>
      </c>
      <c r="DV762" s="13">
        <v>0</v>
      </c>
      <c r="DW762" s="13">
        <v>0</v>
      </c>
      <c r="DX762" s="13">
        <v>0</v>
      </c>
    </row>
    <row r="763" spans="1:128" ht="25.5" x14ac:dyDescent="0.2">
      <c r="A763" s="13" t="s">
        <v>519</v>
      </c>
      <c r="B763" s="13" t="s">
        <v>2588</v>
      </c>
      <c r="C763" s="39" t="s">
        <v>3798</v>
      </c>
      <c r="D763" s="1" t="s">
        <v>409</v>
      </c>
      <c r="E763" s="13" t="s">
        <v>173</v>
      </c>
      <c r="F763" s="13">
        <v>54</v>
      </c>
      <c r="G763" s="13">
        <v>3</v>
      </c>
      <c r="H763" s="13">
        <v>8</v>
      </c>
      <c r="I763" s="40">
        <f t="shared" si="462"/>
        <v>11</v>
      </c>
      <c r="J763" s="19">
        <f t="shared" si="463"/>
        <v>0.83207261724659598</v>
      </c>
      <c r="K763" s="1">
        <v>2</v>
      </c>
      <c r="L763" s="1">
        <v>4</v>
      </c>
      <c r="M763" s="1">
        <v>4</v>
      </c>
      <c r="N763" s="1">
        <v>53</v>
      </c>
      <c r="O763" s="1">
        <v>22</v>
      </c>
      <c r="P763" s="1">
        <v>26</v>
      </c>
      <c r="Q763" s="1">
        <v>17</v>
      </c>
      <c r="R763" s="15">
        <f t="shared" si="464"/>
        <v>5.6603773584905662E-2</v>
      </c>
      <c r="S763" s="15">
        <f t="shared" si="465"/>
        <v>2.9702970297029702E-2</v>
      </c>
      <c r="T763" s="16">
        <v>793.2</v>
      </c>
      <c r="U763" s="16">
        <f t="shared" si="466"/>
        <v>14.68888888888889</v>
      </c>
      <c r="V763" s="16">
        <v>766.36</v>
      </c>
      <c r="W763" s="16">
        <f t="shared" si="467"/>
        <v>14.191851851851853</v>
      </c>
      <c r="X763" s="16">
        <v>1844.08</v>
      </c>
      <c r="Y763" s="16">
        <f t="shared" si="468"/>
        <v>34.149629629629629</v>
      </c>
      <c r="Z763" s="21">
        <f t="shared" si="469"/>
        <v>0.29357502949694309</v>
      </c>
      <c r="AA763" s="20">
        <f t="shared" si="470"/>
        <v>42.875</v>
      </c>
      <c r="AB763">
        <v>95</v>
      </c>
      <c r="AC763" s="1">
        <v>84</v>
      </c>
      <c r="AD763" s="1">
        <v>118</v>
      </c>
      <c r="AE763" s="1">
        <v>29</v>
      </c>
      <c r="AF763" s="1">
        <v>10</v>
      </c>
      <c r="AG763" s="15">
        <f t="shared" si="471"/>
        <v>9.375E-2</v>
      </c>
      <c r="AH763" s="15">
        <f t="shared" si="472"/>
        <v>0.25</v>
      </c>
      <c r="AI763" s="15">
        <f t="shared" si="473"/>
        <v>0.34375</v>
      </c>
      <c r="AJ763" s="1">
        <v>254</v>
      </c>
      <c r="AK763" s="21">
        <f t="shared" si="474"/>
        <v>0.35926449787835929</v>
      </c>
      <c r="AL763" s="1">
        <v>201</v>
      </c>
      <c r="AM763" s="21">
        <f t="shared" si="475"/>
        <v>0.28429985855728429</v>
      </c>
      <c r="AN763" s="1">
        <v>252</v>
      </c>
      <c r="AO763" s="21">
        <f t="shared" si="476"/>
        <v>0.35643564356435642</v>
      </c>
      <c r="AP763" s="21">
        <f t="shared" si="477"/>
        <v>0.55824175824175826</v>
      </c>
      <c r="AQ763" s="1">
        <v>8</v>
      </c>
      <c r="AR763" s="4">
        <v>7.47</v>
      </c>
      <c r="AS763" s="41">
        <v>271</v>
      </c>
      <c r="AT763" s="41">
        <v>305</v>
      </c>
      <c r="AU763" s="41">
        <v>229</v>
      </c>
      <c r="AV763" s="21">
        <f t="shared" si="478"/>
        <v>0.4704861111111111</v>
      </c>
      <c r="AW763" s="26">
        <v>17.149999999999999</v>
      </c>
      <c r="AX763" s="42">
        <v>7</v>
      </c>
      <c r="AY763" s="41">
        <v>0.10100000000000001</v>
      </c>
      <c r="AZ763" s="1">
        <v>6</v>
      </c>
      <c r="BA763" s="43">
        <v>0.23200000000000001</v>
      </c>
      <c r="BB763" s="16">
        <v>50.04</v>
      </c>
      <c r="BC763" s="26">
        <v>16.100000000000001</v>
      </c>
      <c r="BD763" s="43">
        <v>-0.73799999999999999</v>
      </c>
      <c r="BE763" s="43">
        <v>-2.0470000000000002</v>
      </c>
      <c r="BF763" s="16">
        <v>50.32</v>
      </c>
      <c r="BG763" s="21">
        <f t="shared" si="479"/>
        <v>9.3294460641399415E-2</v>
      </c>
      <c r="BH763" s="44">
        <f t="shared" si="480"/>
        <v>0.93622448979591832</v>
      </c>
      <c r="BI763" s="42">
        <f t="shared" si="481"/>
        <v>1029.5189504373177</v>
      </c>
      <c r="BJ763" s="21">
        <f t="shared" si="482"/>
        <v>2.951895043731774E-2</v>
      </c>
      <c r="BK763" s="26">
        <f t="shared" si="483"/>
        <v>2.505349966073386</v>
      </c>
      <c r="BL763" s="26">
        <f t="shared" si="484"/>
        <v>1.9573046609948326</v>
      </c>
      <c r="BM763" s="16">
        <f t="shared" si="485"/>
        <v>26.854219948849103</v>
      </c>
      <c r="BN763" s="16">
        <f t="shared" si="486"/>
        <v>30.690537084398979</v>
      </c>
      <c r="BO763" s="16">
        <f t="shared" si="487"/>
        <v>49.245785270629987</v>
      </c>
      <c r="BP763" s="16">
        <f t="shared" si="488"/>
        <v>60.519860117960235</v>
      </c>
      <c r="BQ763" s="16">
        <f t="shared" si="489"/>
        <v>-11.274074847330247</v>
      </c>
      <c r="BR763" s="1">
        <v>32</v>
      </c>
      <c r="BS763" s="1">
        <v>25</v>
      </c>
      <c r="BT763" s="42">
        <v>311</v>
      </c>
      <c r="BU763" s="42">
        <v>367</v>
      </c>
      <c r="BV763" s="42">
        <v>135</v>
      </c>
      <c r="BW763" s="42">
        <v>155</v>
      </c>
      <c r="BX763" s="42">
        <v>226</v>
      </c>
      <c r="BY763" s="42">
        <v>151</v>
      </c>
      <c r="BZ763" s="1">
        <v>301</v>
      </c>
      <c r="CA763" s="1">
        <v>379</v>
      </c>
      <c r="CB763" s="21">
        <f t="shared" si="490"/>
        <v>0.44264705882352939</v>
      </c>
      <c r="CC763" s="4">
        <v>-4.59</v>
      </c>
      <c r="CD763" s="45">
        <f t="shared" si="491"/>
        <v>-10.482877045132446</v>
      </c>
      <c r="CE763" s="26">
        <f t="shared" si="492"/>
        <v>2.7005335994100039</v>
      </c>
      <c r="CF763" s="26">
        <f t="shared" si="493"/>
        <v>2.7981432475814501</v>
      </c>
      <c r="CG763" s="26">
        <f t="shared" si="494"/>
        <v>29.575723395948117</v>
      </c>
      <c r="CH763" s="26">
        <f t="shared" si="495"/>
        <v>29.055138605700403</v>
      </c>
      <c r="CI763" s="26">
        <f t="shared" si="496"/>
        <v>54.791549173571646</v>
      </c>
      <c r="CJ763" s="26">
        <f t="shared" si="497"/>
        <v>55.344670513209842</v>
      </c>
      <c r="CK763" s="16">
        <f t="shared" si="498"/>
        <v>-10.720953507692052</v>
      </c>
      <c r="CL763" s="42">
        <v>83</v>
      </c>
      <c r="CM763" s="42">
        <v>86</v>
      </c>
      <c r="CN763" s="42">
        <v>826</v>
      </c>
      <c r="CO763" s="42">
        <v>807</v>
      </c>
      <c r="CP763" s="42">
        <v>342</v>
      </c>
      <c r="CQ763" s="42">
        <v>349</v>
      </c>
      <c r="CR763" s="42">
        <v>459</v>
      </c>
      <c r="CS763" s="42">
        <v>433</v>
      </c>
      <c r="CT763" s="1">
        <v>14</v>
      </c>
      <c r="CU763" s="1">
        <v>1</v>
      </c>
      <c r="CV763" s="42">
        <f t="shared" si="499"/>
        <v>-13</v>
      </c>
      <c r="CW763" s="26">
        <f t="shared" si="500"/>
        <v>1.059001512859304</v>
      </c>
      <c r="CX763" s="26">
        <f t="shared" si="501"/>
        <v>7.564296520423601E-2</v>
      </c>
      <c r="CY763" s="26">
        <f t="shared" si="502"/>
        <v>-0.98335854765506814</v>
      </c>
      <c r="CZ763" s="13">
        <v>26</v>
      </c>
      <c r="DA763" s="13">
        <v>34</v>
      </c>
      <c r="DB763" s="27">
        <v>28.45</v>
      </c>
      <c r="DC763" s="27">
        <v>34.74</v>
      </c>
      <c r="DD763" s="27">
        <v>28.82</v>
      </c>
      <c r="DE763" s="27">
        <v>30.59</v>
      </c>
      <c r="DF763" s="1"/>
      <c r="DG763" s="1"/>
      <c r="DH763" s="21" t="str">
        <f t="shared" si="503"/>
        <v xml:space="preserve"> </v>
      </c>
      <c r="DI763" s="42"/>
      <c r="DJ763" s="42"/>
      <c r="DK763" s="1"/>
      <c r="DL763" s="1"/>
      <c r="DM763" s="1"/>
      <c r="DN763" s="1"/>
      <c r="DO763" s="1"/>
      <c r="DP763" s="1"/>
      <c r="DQ763" s="1"/>
      <c r="DR763" s="42"/>
      <c r="DS763" s="1"/>
      <c r="DT763" s="1"/>
      <c r="DU763" s="1"/>
      <c r="DV763" s="1"/>
      <c r="DW763" s="1"/>
      <c r="DX763" s="13"/>
    </row>
    <row r="764" spans="1:128" ht="25.5" x14ac:dyDescent="0.2">
      <c r="A764" s="13" t="s">
        <v>628</v>
      </c>
      <c r="B764" s="13" t="s">
        <v>2590</v>
      </c>
      <c r="C764" s="39" t="s">
        <v>3799</v>
      </c>
      <c r="D764" s="13" t="s">
        <v>264</v>
      </c>
      <c r="E764" s="13" t="s">
        <v>146</v>
      </c>
      <c r="F764" s="13">
        <v>74</v>
      </c>
      <c r="G764" s="13">
        <v>9</v>
      </c>
      <c r="H764" s="13">
        <v>22</v>
      </c>
      <c r="I764" s="40">
        <f t="shared" si="462"/>
        <v>31</v>
      </c>
      <c r="J764" s="19">
        <f t="shared" si="463"/>
        <v>1.751467403245496</v>
      </c>
      <c r="K764" s="1">
        <v>7</v>
      </c>
      <c r="L764" s="1">
        <v>13</v>
      </c>
      <c r="M764" s="1">
        <v>6</v>
      </c>
      <c r="N764" s="1">
        <v>99</v>
      </c>
      <c r="O764" s="1">
        <v>44</v>
      </c>
      <c r="P764" s="1">
        <v>24</v>
      </c>
      <c r="Q764" s="1">
        <v>121</v>
      </c>
      <c r="R764" s="15">
        <f t="shared" si="464"/>
        <v>9.0909090909090912E-2</v>
      </c>
      <c r="S764" s="15">
        <f t="shared" si="465"/>
        <v>5.3892215568862277E-2</v>
      </c>
      <c r="T764" s="16">
        <v>1061.9666666666999</v>
      </c>
      <c r="U764" s="16">
        <f t="shared" si="466"/>
        <v>14.350900900901349</v>
      </c>
      <c r="V764" s="16">
        <v>999.12</v>
      </c>
      <c r="W764" s="16">
        <f t="shared" si="467"/>
        <v>13.501621621621622</v>
      </c>
      <c r="X764" s="16">
        <v>2564.9699999999998</v>
      </c>
      <c r="Y764" s="16">
        <f t="shared" si="468"/>
        <v>34.661756756756752</v>
      </c>
      <c r="Z764" s="21">
        <f t="shared" si="469"/>
        <v>0.28032962130585931</v>
      </c>
      <c r="AA764" s="20">
        <f t="shared" si="470"/>
        <v>172.71428571428572</v>
      </c>
      <c r="AB764">
        <v>22</v>
      </c>
      <c r="AC764" s="1">
        <v>20</v>
      </c>
      <c r="AD764" s="1">
        <v>38</v>
      </c>
      <c r="AE764" s="1">
        <v>6</v>
      </c>
      <c r="AF764" s="1">
        <v>23</v>
      </c>
      <c r="AG764" s="15">
        <f t="shared" si="471"/>
        <v>0.21428571428571427</v>
      </c>
      <c r="AH764" s="15">
        <f t="shared" si="472"/>
        <v>0.45238095238095238</v>
      </c>
      <c r="AI764" s="15">
        <f t="shared" si="473"/>
        <v>0.66666666666666663</v>
      </c>
      <c r="AJ764" s="1">
        <v>315</v>
      </c>
      <c r="AK764" s="21">
        <f t="shared" si="474"/>
        <v>0.32507739938080493</v>
      </c>
      <c r="AL764" s="1">
        <v>328</v>
      </c>
      <c r="AM764" s="21">
        <f t="shared" si="475"/>
        <v>0.33849329205366357</v>
      </c>
      <c r="AN764" s="1">
        <v>326</v>
      </c>
      <c r="AO764" s="21">
        <f t="shared" si="476"/>
        <v>0.33642930856553149</v>
      </c>
      <c r="AP764" s="21">
        <f t="shared" si="477"/>
        <v>0.48989113530326595</v>
      </c>
      <c r="AQ764" s="1">
        <v>9</v>
      </c>
      <c r="AR764" s="4">
        <v>-1.9500000000000002</v>
      </c>
      <c r="AS764" s="41">
        <v>388</v>
      </c>
      <c r="AT764" s="41">
        <v>386</v>
      </c>
      <c r="AU764" s="41">
        <v>308</v>
      </c>
      <c r="AV764" s="21">
        <f t="shared" si="478"/>
        <v>0.50129198966408273</v>
      </c>
      <c r="AW764" s="26">
        <v>17.46</v>
      </c>
      <c r="AX764" s="42">
        <v>7</v>
      </c>
      <c r="AY764" s="41">
        <v>0.31900000000000001</v>
      </c>
      <c r="AZ764" s="1">
        <v>7</v>
      </c>
      <c r="BA764" s="43">
        <v>0.255</v>
      </c>
      <c r="BB764" s="16">
        <v>50.08</v>
      </c>
      <c r="BC764" s="26">
        <v>17.899999999999999</v>
      </c>
      <c r="BD764" s="43">
        <v>1.679</v>
      </c>
      <c r="BE764" s="43">
        <v>4.8100000000000005</v>
      </c>
      <c r="BF764" s="16">
        <v>51.74</v>
      </c>
      <c r="BG764" s="21">
        <f t="shared" si="479"/>
        <v>7.5268817204301078E-2</v>
      </c>
      <c r="BH764" s="44">
        <f t="shared" si="480"/>
        <v>0.92070484581497802</v>
      </c>
      <c r="BI764" s="42">
        <f t="shared" si="481"/>
        <v>995.97366301927912</v>
      </c>
      <c r="BJ764" s="21">
        <f t="shared" si="482"/>
        <v>-4.0263369807208987E-3</v>
      </c>
      <c r="BK764" s="26">
        <f t="shared" si="483"/>
        <v>2.5222195532068219</v>
      </c>
      <c r="BL764" s="26">
        <f t="shared" si="484"/>
        <v>2.1619024741772761</v>
      </c>
      <c r="BM764" s="16">
        <f t="shared" si="485"/>
        <v>33.509488349747784</v>
      </c>
      <c r="BN764" s="16">
        <f t="shared" si="486"/>
        <v>27.263992313235647</v>
      </c>
      <c r="BO764" s="16">
        <f t="shared" si="487"/>
        <v>60.413163583953875</v>
      </c>
      <c r="BP764" s="16">
        <f t="shared" si="488"/>
        <v>51.104972375690608</v>
      </c>
      <c r="BQ764" s="16">
        <f t="shared" si="489"/>
        <v>9.308191208263267</v>
      </c>
      <c r="BR764" s="1">
        <v>42</v>
      </c>
      <c r="BS764" s="1">
        <v>36</v>
      </c>
      <c r="BT764" s="42">
        <v>516</v>
      </c>
      <c r="BU764" s="42">
        <v>418</v>
      </c>
      <c r="BV764" s="42">
        <v>226</v>
      </c>
      <c r="BW764" s="42">
        <v>190</v>
      </c>
      <c r="BX764" s="42">
        <v>207</v>
      </c>
      <c r="BY764" s="42">
        <v>222</v>
      </c>
      <c r="BZ764" s="1">
        <v>506</v>
      </c>
      <c r="CA764" s="1">
        <v>415</v>
      </c>
      <c r="CB764" s="21">
        <f t="shared" si="490"/>
        <v>0.54940282301845822</v>
      </c>
      <c r="CC764" s="4">
        <v>3.24</v>
      </c>
      <c r="CD764" s="45">
        <f t="shared" si="491"/>
        <v>4.9058039609848842</v>
      </c>
      <c r="CE764" s="26">
        <f t="shared" si="492"/>
        <v>2.6666978561152765</v>
      </c>
      <c r="CF764" s="26">
        <f t="shared" si="493"/>
        <v>2.1520719540579423</v>
      </c>
      <c r="CG764" s="26">
        <f t="shared" si="494"/>
        <v>29.029579293325071</v>
      </c>
      <c r="CH764" s="26">
        <f t="shared" si="495"/>
        <v>26.503233955952702</v>
      </c>
      <c r="CI764" s="26">
        <f t="shared" si="496"/>
        <v>53.567877986877043</v>
      </c>
      <c r="CJ764" s="26">
        <f t="shared" si="497"/>
        <v>52.047392367162189</v>
      </c>
      <c r="CK764" s="16">
        <f t="shared" si="498"/>
        <v>7.7877055885484125</v>
      </c>
      <c r="CL764" s="42">
        <v>114</v>
      </c>
      <c r="CM764" s="42">
        <v>92</v>
      </c>
      <c r="CN764" s="42">
        <v>1127</v>
      </c>
      <c r="CO764" s="42">
        <v>1041</v>
      </c>
      <c r="CP764" s="42">
        <v>486</v>
      </c>
      <c r="CQ764" s="42">
        <v>443</v>
      </c>
      <c r="CR764" s="42">
        <v>649</v>
      </c>
      <c r="CS764" s="42">
        <v>563</v>
      </c>
      <c r="CT764" s="1">
        <v>14</v>
      </c>
      <c r="CU764" s="1">
        <v>8</v>
      </c>
      <c r="CV764" s="42">
        <f t="shared" si="499"/>
        <v>-6</v>
      </c>
      <c r="CW764" s="26">
        <f t="shared" si="500"/>
        <v>0.79098527888506265</v>
      </c>
      <c r="CX764" s="26">
        <f t="shared" si="501"/>
        <v>0.45199158793432154</v>
      </c>
      <c r="CY764" s="26">
        <f t="shared" si="502"/>
        <v>-0.33899369095074111</v>
      </c>
      <c r="CZ764" s="13">
        <v>41</v>
      </c>
      <c r="DA764" s="13">
        <v>36</v>
      </c>
      <c r="DB764" s="27">
        <v>39.82</v>
      </c>
      <c r="DC764" s="27">
        <v>35.14</v>
      </c>
      <c r="DD764" s="27">
        <v>38.479999999999997</v>
      </c>
      <c r="DE764" s="27">
        <v>34.630000000000003</v>
      </c>
      <c r="DF764" s="13">
        <v>561</v>
      </c>
      <c r="DG764" s="13">
        <v>411</v>
      </c>
      <c r="DH764" s="21">
        <f t="shared" si="503"/>
        <v>0.5771604938271605</v>
      </c>
      <c r="DI764" s="42">
        <v>313</v>
      </c>
      <c r="DJ764" s="42">
        <v>168</v>
      </c>
      <c r="DK764" s="13">
        <v>50</v>
      </c>
      <c r="DL764" s="13">
        <v>4</v>
      </c>
      <c r="DM764" s="13">
        <v>0.14699999999999999</v>
      </c>
      <c r="DN764" s="13">
        <v>4</v>
      </c>
      <c r="DO764" s="13">
        <v>0</v>
      </c>
      <c r="DP764" s="13">
        <v>1.3000000000000001E-2</v>
      </c>
      <c r="DQ764" s="13">
        <v>324</v>
      </c>
      <c r="DR764" s="46">
        <v>193</v>
      </c>
      <c r="DS764" s="13">
        <v>2</v>
      </c>
      <c r="DT764" s="13">
        <v>48</v>
      </c>
      <c r="DU764" s="13">
        <v>-0.14200000000000002</v>
      </c>
      <c r="DV764" s="13">
        <v>0</v>
      </c>
      <c r="DW764" s="13">
        <v>0</v>
      </c>
      <c r="DX764" s="13">
        <v>0</v>
      </c>
    </row>
    <row r="765" spans="1:128" ht="25.5" x14ac:dyDescent="0.2">
      <c r="A765" s="13" t="s">
        <v>992</v>
      </c>
      <c r="B765" s="13" t="s">
        <v>2592</v>
      </c>
      <c r="C765" s="39" t="s">
        <v>3800</v>
      </c>
      <c r="D765" s="1" t="s">
        <v>264</v>
      </c>
      <c r="E765" s="13" t="s">
        <v>129</v>
      </c>
      <c r="F765" s="13">
        <v>74</v>
      </c>
      <c r="G765" s="13">
        <v>16</v>
      </c>
      <c r="H765" s="13">
        <v>24</v>
      </c>
      <c r="I765" s="40">
        <f t="shared" si="462"/>
        <v>40</v>
      </c>
      <c r="J765" s="19">
        <f t="shared" si="463"/>
        <v>2.1721422753190334</v>
      </c>
      <c r="K765" s="1">
        <v>14</v>
      </c>
      <c r="L765" s="1">
        <v>17</v>
      </c>
      <c r="M765" s="1">
        <v>5</v>
      </c>
      <c r="N765" s="1">
        <v>147</v>
      </c>
      <c r="O765" s="1">
        <v>55</v>
      </c>
      <c r="P765" s="1">
        <v>47</v>
      </c>
      <c r="Q765" s="1">
        <v>147</v>
      </c>
      <c r="R765" s="15">
        <f t="shared" si="464"/>
        <v>0.10884353741496598</v>
      </c>
      <c r="S765" s="15">
        <f t="shared" si="465"/>
        <v>6.4257028112449793E-2</v>
      </c>
      <c r="T765" s="16">
        <v>1104.9000000000001</v>
      </c>
      <c r="U765" s="16">
        <f t="shared" si="466"/>
        <v>14.931081081081082</v>
      </c>
      <c r="V765" s="16">
        <v>1026.43</v>
      </c>
      <c r="W765" s="16">
        <f t="shared" si="467"/>
        <v>13.870675675675676</v>
      </c>
      <c r="X765" s="16">
        <v>2536.7800000000002</v>
      </c>
      <c r="Y765" s="16">
        <f t="shared" si="468"/>
        <v>34.280810810810813</v>
      </c>
      <c r="Z765" s="21">
        <f t="shared" si="469"/>
        <v>0.28806329124581487</v>
      </c>
      <c r="AA765" s="20">
        <f t="shared" si="470"/>
        <v>187.33333333333334</v>
      </c>
      <c r="AB765">
        <v>17</v>
      </c>
      <c r="AC765" s="1">
        <v>29</v>
      </c>
      <c r="AD765" s="1">
        <v>95</v>
      </c>
      <c r="AE765" s="1">
        <v>19</v>
      </c>
      <c r="AF765" s="1">
        <v>28</v>
      </c>
      <c r="AG765" s="15">
        <f t="shared" si="471"/>
        <v>0.31372549019607843</v>
      </c>
      <c r="AH765" s="15">
        <f t="shared" si="472"/>
        <v>0.43137254901960786</v>
      </c>
      <c r="AI765" s="15">
        <f t="shared" si="473"/>
        <v>0.74509803921568629</v>
      </c>
      <c r="AJ765" s="1">
        <v>375</v>
      </c>
      <c r="AK765" s="21">
        <f t="shared" si="474"/>
        <v>0.32244196044711954</v>
      </c>
      <c r="AL765" s="1">
        <v>381</v>
      </c>
      <c r="AM765" s="21">
        <f t="shared" si="475"/>
        <v>0.32760103181427341</v>
      </c>
      <c r="AN765" s="1">
        <v>407</v>
      </c>
      <c r="AO765" s="21">
        <f t="shared" si="476"/>
        <v>0.34995700773860705</v>
      </c>
      <c r="AP765" s="21">
        <f t="shared" si="477"/>
        <v>0.49603174603174605</v>
      </c>
      <c r="AQ765" s="1">
        <v>11</v>
      </c>
      <c r="AR765" s="4">
        <v>-0.75</v>
      </c>
      <c r="AS765" s="41">
        <v>422</v>
      </c>
      <c r="AT765" s="41">
        <v>374</v>
      </c>
      <c r="AU765" s="41">
        <v>376</v>
      </c>
      <c r="AV765" s="21">
        <f t="shared" si="478"/>
        <v>0.53015075376884424</v>
      </c>
      <c r="AW765" s="26">
        <v>17.760000000000002</v>
      </c>
      <c r="AX765" s="42">
        <v>3</v>
      </c>
      <c r="AY765" s="41">
        <v>0.53100000000000003</v>
      </c>
      <c r="AZ765" s="1">
        <v>6</v>
      </c>
      <c r="BA765" s="43">
        <v>0.27600000000000002</v>
      </c>
      <c r="BB765" s="16">
        <v>50.15</v>
      </c>
      <c r="BC765" s="26">
        <v>18.57</v>
      </c>
      <c r="BD765" s="43">
        <v>-0.11900000000000001</v>
      </c>
      <c r="BE765" s="43">
        <v>3.508</v>
      </c>
      <c r="BF765" s="16">
        <v>51.4</v>
      </c>
      <c r="BG765" s="21">
        <f t="shared" si="479"/>
        <v>9.0747330960854092E-2</v>
      </c>
      <c r="BH765" s="44">
        <f t="shared" si="480"/>
        <v>0.91666666666666663</v>
      </c>
      <c r="BI765" s="42">
        <f t="shared" si="481"/>
        <v>1007.4139976275208</v>
      </c>
      <c r="BJ765" s="21">
        <f t="shared" si="482"/>
        <v>7.4139976275207214E-3</v>
      </c>
      <c r="BK765" s="26">
        <f t="shared" si="483"/>
        <v>2.9812067067408394</v>
      </c>
      <c r="BL765" s="26">
        <f t="shared" si="484"/>
        <v>2.3382013386202662</v>
      </c>
      <c r="BM765" s="16">
        <f t="shared" si="485"/>
        <v>32.851728807614734</v>
      </c>
      <c r="BN765" s="16">
        <f t="shared" si="486"/>
        <v>28.058416063443197</v>
      </c>
      <c r="BO765" s="16">
        <f t="shared" si="487"/>
        <v>59.390314000954767</v>
      </c>
      <c r="BP765" s="16">
        <f t="shared" si="488"/>
        <v>53.544810654404095</v>
      </c>
      <c r="BQ765" s="16">
        <f t="shared" si="489"/>
        <v>5.8455033465506716</v>
      </c>
      <c r="BR765" s="1">
        <v>51</v>
      </c>
      <c r="BS765" s="1">
        <v>40</v>
      </c>
      <c r="BT765" s="42">
        <v>511</v>
      </c>
      <c r="BU765" s="42">
        <v>440</v>
      </c>
      <c r="BV765" s="42">
        <v>228</v>
      </c>
      <c r="BW765" s="42">
        <v>192</v>
      </c>
      <c r="BX765" s="42">
        <v>244</v>
      </c>
      <c r="BY765" s="42">
        <v>226</v>
      </c>
      <c r="BZ765" s="1">
        <v>517</v>
      </c>
      <c r="CA765" s="1">
        <v>443</v>
      </c>
      <c r="CB765" s="21">
        <f t="shared" si="490"/>
        <v>0.5385416666666667</v>
      </c>
      <c r="CC765" s="4">
        <v>1.76</v>
      </c>
      <c r="CD765" s="45">
        <f t="shared" si="491"/>
        <v>2.6187414417887673</v>
      </c>
      <c r="CE765" s="26">
        <f t="shared" si="492"/>
        <v>2.3178990688983672</v>
      </c>
      <c r="CF765" s="26">
        <f t="shared" si="493"/>
        <v>1.9158145365384462</v>
      </c>
      <c r="CG765" s="26">
        <f t="shared" si="494"/>
        <v>28.997390392544879</v>
      </c>
      <c r="CH765" s="26">
        <f t="shared" si="495"/>
        <v>25.780714133665512</v>
      </c>
      <c r="CI765" s="26">
        <f t="shared" si="496"/>
        <v>53.358982647293018</v>
      </c>
      <c r="CJ765" s="26">
        <f t="shared" si="497"/>
        <v>50.142306388413651</v>
      </c>
      <c r="CK765" s="16">
        <f t="shared" si="498"/>
        <v>2.6288270876713042</v>
      </c>
      <c r="CL765" s="42">
        <v>98</v>
      </c>
      <c r="CM765" s="42">
        <v>81</v>
      </c>
      <c r="CN765" s="42">
        <v>1128</v>
      </c>
      <c r="CO765" s="42">
        <v>1009</v>
      </c>
      <c r="CP765" s="42">
        <v>485</v>
      </c>
      <c r="CQ765" s="42">
        <v>434</v>
      </c>
      <c r="CR765" s="42">
        <v>596</v>
      </c>
      <c r="CS765" s="42">
        <v>545</v>
      </c>
      <c r="CT765" s="1">
        <v>9</v>
      </c>
      <c r="CU765" s="1">
        <v>15</v>
      </c>
      <c r="CV765" s="42">
        <f t="shared" si="499"/>
        <v>6</v>
      </c>
      <c r="CW765" s="26">
        <f t="shared" si="500"/>
        <v>0.48873201194678251</v>
      </c>
      <c r="CX765" s="26">
        <f t="shared" si="501"/>
        <v>0.8145533532446374</v>
      </c>
      <c r="CY765" s="26">
        <f t="shared" si="502"/>
        <v>0.325821341297855</v>
      </c>
      <c r="CZ765" s="13">
        <v>47</v>
      </c>
      <c r="DA765" s="13">
        <v>39</v>
      </c>
      <c r="DB765" s="27">
        <v>41.34</v>
      </c>
      <c r="DC765" s="27">
        <v>34.85</v>
      </c>
      <c r="DD765" s="27">
        <v>37.58</v>
      </c>
      <c r="DE765" s="27">
        <v>36.21</v>
      </c>
      <c r="DF765" s="13">
        <v>153</v>
      </c>
      <c r="DG765" s="13">
        <v>167</v>
      </c>
      <c r="DH765" s="21">
        <f t="shared" si="503"/>
        <v>0.47812500000000002</v>
      </c>
      <c r="DI765" s="42">
        <v>122</v>
      </c>
      <c r="DJ765" s="42">
        <v>55</v>
      </c>
      <c r="DK765" s="13">
        <v>18</v>
      </c>
      <c r="DL765" s="13">
        <v>3</v>
      </c>
      <c r="DM765" s="13">
        <v>0.123</v>
      </c>
      <c r="DN765" s="13">
        <v>0</v>
      </c>
      <c r="DO765" s="13">
        <v>0</v>
      </c>
      <c r="DP765" s="13">
        <v>0</v>
      </c>
      <c r="DQ765" s="13">
        <v>109</v>
      </c>
      <c r="DR765" s="46">
        <v>55</v>
      </c>
      <c r="DS765" s="13">
        <v>1</v>
      </c>
      <c r="DT765" s="13">
        <v>20</v>
      </c>
      <c r="DU765" s="13">
        <v>-0.17400000000000002</v>
      </c>
      <c r="DV765" s="13">
        <v>0</v>
      </c>
      <c r="DW765" s="13">
        <v>4</v>
      </c>
      <c r="DX765" s="13">
        <v>-3.6999999999999998E-2</v>
      </c>
    </row>
    <row r="766" spans="1:128" ht="25.5" x14ac:dyDescent="0.2">
      <c r="A766" s="13" t="s">
        <v>1779</v>
      </c>
      <c r="B766" s="13" t="s">
        <v>2595</v>
      </c>
      <c r="C766" s="39" t="s">
        <v>3801</v>
      </c>
      <c r="D766" s="13" t="s">
        <v>584</v>
      </c>
      <c r="E766" s="13" t="s">
        <v>154</v>
      </c>
      <c r="F766" s="13">
        <v>71</v>
      </c>
      <c r="G766" s="13">
        <v>15</v>
      </c>
      <c r="H766" s="13">
        <v>12</v>
      </c>
      <c r="I766" s="40">
        <f t="shared" si="462"/>
        <v>27</v>
      </c>
      <c r="J766" s="19">
        <f t="shared" si="463"/>
        <v>2.014800074622225</v>
      </c>
      <c r="K766" s="1">
        <v>14</v>
      </c>
      <c r="L766" s="1">
        <v>3</v>
      </c>
      <c r="M766" s="1">
        <v>7</v>
      </c>
      <c r="N766" s="1">
        <v>99</v>
      </c>
      <c r="O766" s="1">
        <v>30</v>
      </c>
      <c r="P766" s="1">
        <v>47</v>
      </c>
      <c r="Q766" s="1">
        <v>97</v>
      </c>
      <c r="R766" s="15">
        <f t="shared" si="464"/>
        <v>0.15151515151515152</v>
      </c>
      <c r="S766" s="15">
        <f t="shared" si="465"/>
        <v>8.5227272727272721E-2</v>
      </c>
      <c r="T766" s="16">
        <v>804.05</v>
      </c>
      <c r="U766" s="16">
        <f t="shared" si="466"/>
        <v>11.324647887323943</v>
      </c>
      <c r="V766" s="16">
        <v>793.89</v>
      </c>
      <c r="W766" s="16">
        <f t="shared" si="467"/>
        <v>11.181549295774648</v>
      </c>
      <c r="X766" s="16">
        <v>2652.16</v>
      </c>
      <c r="Y766" s="16">
        <f t="shared" si="468"/>
        <v>37.354366197183097</v>
      </c>
      <c r="Z766" s="21">
        <f t="shared" si="469"/>
        <v>0.23037680822971229</v>
      </c>
      <c r="AA766" s="20">
        <f t="shared" si="470"/>
        <v>35.322580645161288</v>
      </c>
      <c r="AB766">
        <v>22</v>
      </c>
      <c r="AC766" s="1">
        <v>75</v>
      </c>
      <c r="AD766" s="1">
        <v>94</v>
      </c>
      <c r="AE766" s="1">
        <v>24</v>
      </c>
      <c r="AF766" s="1">
        <v>16</v>
      </c>
      <c r="AG766" s="15">
        <f t="shared" si="471"/>
        <v>0.4838709677419355</v>
      </c>
      <c r="AH766" s="15">
        <f t="shared" si="472"/>
        <v>0.32258064516129031</v>
      </c>
      <c r="AI766" s="15">
        <f t="shared" si="473"/>
        <v>0.80645161290322576</v>
      </c>
      <c r="AJ766" s="1">
        <v>188</v>
      </c>
      <c r="AK766" s="21">
        <f t="shared" si="474"/>
        <v>0.2768777614138439</v>
      </c>
      <c r="AL766" s="1">
        <v>233</v>
      </c>
      <c r="AM766" s="21">
        <f t="shared" si="475"/>
        <v>0.34315169366715759</v>
      </c>
      <c r="AN766" s="1">
        <v>258</v>
      </c>
      <c r="AO766" s="21">
        <f t="shared" si="476"/>
        <v>0.37997054491899851</v>
      </c>
      <c r="AP766" s="21">
        <f t="shared" si="477"/>
        <v>0.44655581947743467</v>
      </c>
      <c r="AQ766" s="1">
        <v>2</v>
      </c>
      <c r="AR766" s="4">
        <v>-8.85</v>
      </c>
      <c r="AS766" s="41">
        <v>269</v>
      </c>
      <c r="AT766" s="41">
        <v>280</v>
      </c>
      <c r="AU766" s="41">
        <v>253</v>
      </c>
      <c r="AV766" s="21">
        <f t="shared" si="478"/>
        <v>0.48998178506375228</v>
      </c>
      <c r="AW766" s="26">
        <v>17.07</v>
      </c>
      <c r="AX766" s="42">
        <v>10</v>
      </c>
      <c r="AY766" s="41">
        <v>1.0999999999999999E-2</v>
      </c>
      <c r="AZ766" s="1">
        <v>10</v>
      </c>
      <c r="BA766" s="43">
        <v>-0.66300000000000003</v>
      </c>
      <c r="BB766" s="16">
        <v>49.65</v>
      </c>
      <c r="BC766" s="26">
        <v>17.07</v>
      </c>
      <c r="BD766" s="43">
        <v>-1.466</v>
      </c>
      <c r="BE766" s="43">
        <v>-0.749</v>
      </c>
      <c r="BF766" s="16">
        <v>49.86</v>
      </c>
      <c r="BG766" s="21">
        <f t="shared" si="479"/>
        <v>8.4931506849315067E-2</v>
      </c>
      <c r="BH766" s="44">
        <f t="shared" si="480"/>
        <v>0.93733681462140994</v>
      </c>
      <c r="BI766" s="42">
        <f t="shared" si="481"/>
        <v>1022.268321470725</v>
      </c>
      <c r="BJ766" s="21">
        <f t="shared" si="482"/>
        <v>2.2268321470725008E-2</v>
      </c>
      <c r="BK766" s="26">
        <f t="shared" si="483"/>
        <v>2.3428938517930695</v>
      </c>
      <c r="BL766" s="26">
        <f t="shared" si="484"/>
        <v>1.8138533046139895</v>
      </c>
      <c r="BM766" s="16">
        <f t="shared" si="485"/>
        <v>27.585685674337753</v>
      </c>
      <c r="BN766" s="16">
        <f t="shared" si="486"/>
        <v>28.946075652798246</v>
      </c>
      <c r="BO766" s="16">
        <f t="shared" si="487"/>
        <v>53.433095265087104</v>
      </c>
      <c r="BP766" s="16">
        <f t="shared" si="488"/>
        <v>52.375014170728946</v>
      </c>
      <c r="BQ766" s="16">
        <f t="shared" si="489"/>
        <v>1.0580810943581582</v>
      </c>
      <c r="BR766" s="1">
        <v>31</v>
      </c>
      <c r="BS766" s="1">
        <v>24</v>
      </c>
      <c r="BT766" s="42">
        <v>334</v>
      </c>
      <c r="BU766" s="42">
        <v>359</v>
      </c>
      <c r="BV766" s="42">
        <v>140</v>
      </c>
      <c r="BW766" s="42">
        <v>151</v>
      </c>
      <c r="BX766" s="42">
        <v>159</v>
      </c>
      <c r="BY766" s="42">
        <v>202</v>
      </c>
      <c r="BZ766" s="1">
        <v>331</v>
      </c>
      <c r="CA766" s="1">
        <v>333</v>
      </c>
      <c r="CB766" s="21">
        <f t="shared" si="490"/>
        <v>0.49849397590361444</v>
      </c>
      <c r="CC766" s="4">
        <v>-0.88</v>
      </c>
      <c r="CD766" s="45">
        <f t="shared" si="491"/>
        <v>2.3367414268997262</v>
      </c>
      <c r="CE766" s="26">
        <f t="shared" si="492"/>
        <v>2.8957528957528957</v>
      </c>
      <c r="CF766" s="26">
        <f t="shared" si="493"/>
        <v>2.3301761583011587</v>
      </c>
      <c r="CG766" s="26">
        <f t="shared" si="494"/>
        <v>30.269666988416986</v>
      </c>
      <c r="CH766" s="26">
        <f t="shared" si="495"/>
        <v>29.296875</v>
      </c>
      <c r="CI766" s="26">
        <f t="shared" si="496"/>
        <v>56.105212355212359</v>
      </c>
      <c r="CJ766" s="26">
        <f t="shared" si="497"/>
        <v>55.132420366795373</v>
      </c>
      <c r="CK766" s="16">
        <f t="shared" si="498"/>
        <v>8.5289105941171783E-2</v>
      </c>
      <c r="CL766" s="42">
        <v>128</v>
      </c>
      <c r="CM766" s="42">
        <v>103</v>
      </c>
      <c r="CN766" s="42">
        <v>1210</v>
      </c>
      <c r="CO766" s="42">
        <v>1192</v>
      </c>
      <c r="CP766" s="42">
        <v>490</v>
      </c>
      <c r="CQ766" s="42">
        <v>499</v>
      </c>
      <c r="CR766" s="42">
        <v>643</v>
      </c>
      <c r="CS766" s="42">
        <v>652</v>
      </c>
      <c r="CT766" s="1">
        <v>8</v>
      </c>
      <c r="CU766" s="1">
        <v>8</v>
      </c>
      <c r="CV766" s="42">
        <f t="shared" si="499"/>
        <v>0</v>
      </c>
      <c r="CW766" s="26">
        <f t="shared" si="500"/>
        <v>0.59697779988806665</v>
      </c>
      <c r="CX766" s="26">
        <f t="shared" si="501"/>
        <v>0.59697779988806665</v>
      </c>
      <c r="CY766" s="26">
        <f t="shared" si="502"/>
        <v>0</v>
      </c>
      <c r="CZ766" s="13">
        <v>31</v>
      </c>
      <c r="DA766" s="13">
        <v>32</v>
      </c>
      <c r="DB766" s="27">
        <v>32.659999999999997</v>
      </c>
      <c r="DC766" s="27">
        <v>27.54</v>
      </c>
      <c r="DD766" s="27">
        <v>32.85</v>
      </c>
      <c r="DE766" s="27">
        <v>30.43</v>
      </c>
      <c r="DF766" s="13">
        <v>11</v>
      </c>
      <c r="DG766" s="13">
        <v>14</v>
      </c>
      <c r="DH766" s="21">
        <f t="shared" si="503"/>
        <v>0.44</v>
      </c>
      <c r="DI766" s="42">
        <v>10</v>
      </c>
      <c r="DJ766" s="42">
        <v>4</v>
      </c>
      <c r="DK766" s="13">
        <v>4</v>
      </c>
      <c r="DL766" s="13">
        <v>0</v>
      </c>
      <c r="DM766" s="13">
        <v>0.4</v>
      </c>
      <c r="DN766" s="13">
        <v>0</v>
      </c>
      <c r="DO766" s="13">
        <v>0</v>
      </c>
      <c r="DP766" s="13">
        <v>0</v>
      </c>
      <c r="DQ766" s="13">
        <v>5</v>
      </c>
      <c r="DR766" s="46">
        <v>3</v>
      </c>
      <c r="DS766" s="13">
        <v>0</v>
      </c>
      <c r="DT766" s="13">
        <v>0</v>
      </c>
      <c r="DU766" s="13">
        <v>0</v>
      </c>
      <c r="DV766" s="13">
        <v>0</v>
      </c>
      <c r="DW766" s="13">
        <v>0</v>
      </c>
      <c r="DX766" s="13">
        <v>0</v>
      </c>
    </row>
    <row r="767" spans="1:128" ht="25.5" x14ac:dyDescent="0.2">
      <c r="A767" s="13" t="s">
        <v>935</v>
      </c>
      <c r="B767" s="13" t="s">
        <v>2599</v>
      </c>
      <c r="C767" s="39" t="s">
        <v>3802</v>
      </c>
      <c r="D767" s="1" t="s">
        <v>179</v>
      </c>
      <c r="E767" s="13" t="s">
        <v>146</v>
      </c>
      <c r="F767" s="13">
        <v>68</v>
      </c>
      <c r="G767" s="13">
        <v>11</v>
      </c>
      <c r="H767" s="13">
        <v>29</v>
      </c>
      <c r="I767" s="40">
        <f t="shared" si="462"/>
        <v>40</v>
      </c>
      <c r="J767" s="19">
        <f t="shared" si="463"/>
        <v>2.5354790999048302</v>
      </c>
      <c r="K767" s="1">
        <v>7</v>
      </c>
      <c r="L767" s="1">
        <v>18</v>
      </c>
      <c r="M767" s="1">
        <v>9</v>
      </c>
      <c r="N767" s="1">
        <v>110</v>
      </c>
      <c r="O767" s="1">
        <v>33</v>
      </c>
      <c r="P767" s="1">
        <v>39</v>
      </c>
      <c r="Q767" s="1">
        <v>96</v>
      </c>
      <c r="R767" s="15">
        <f t="shared" si="464"/>
        <v>0.1</v>
      </c>
      <c r="S767" s="15">
        <f t="shared" si="465"/>
        <v>6.043956043956044E-2</v>
      </c>
      <c r="T767" s="16">
        <v>946.56666666670003</v>
      </c>
      <c r="U767" s="16">
        <f t="shared" si="466"/>
        <v>13.920098039216176</v>
      </c>
      <c r="V767" s="16">
        <v>892.13</v>
      </c>
      <c r="W767" s="16">
        <f t="shared" si="467"/>
        <v>13.119558823529411</v>
      </c>
      <c r="X767" s="16">
        <v>2451.6799999999998</v>
      </c>
      <c r="Y767" s="16">
        <f t="shared" si="468"/>
        <v>36.054117647058824</v>
      </c>
      <c r="Z767" s="21">
        <f t="shared" si="469"/>
        <v>0.26680044619760096</v>
      </c>
      <c r="AA767" s="20">
        <f t="shared" si="470"/>
        <v>180</v>
      </c>
      <c r="AB767">
        <v>21</v>
      </c>
      <c r="AC767" s="1">
        <v>32</v>
      </c>
      <c r="AD767" s="1">
        <v>63</v>
      </c>
      <c r="AE767" s="1">
        <v>23</v>
      </c>
      <c r="AF767" s="1">
        <v>32</v>
      </c>
      <c r="AG767" s="15">
        <f t="shared" si="471"/>
        <v>0.26190476190476192</v>
      </c>
      <c r="AH767" s="15">
        <f t="shared" si="472"/>
        <v>0.6428571428571429</v>
      </c>
      <c r="AI767" s="15">
        <f t="shared" si="473"/>
        <v>0.90476190476190488</v>
      </c>
      <c r="AJ767" s="1">
        <v>313</v>
      </c>
      <c r="AK767" s="21">
        <f t="shared" si="474"/>
        <v>0.33297872340425533</v>
      </c>
      <c r="AL767" s="1">
        <v>306</v>
      </c>
      <c r="AM767" s="21">
        <f t="shared" si="475"/>
        <v>0.32553191489361705</v>
      </c>
      <c r="AN767" s="1">
        <v>321</v>
      </c>
      <c r="AO767" s="21">
        <f t="shared" si="476"/>
        <v>0.34148936170212768</v>
      </c>
      <c r="AP767" s="21">
        <f t="shared" si="477"/>
        <v>0.50565428109854604</v>
      </c>
      <c r="AQ767" s="1">
        <v>6</v>
      </c>
      <c r="AR767" s="4">
        <v>1.34</v>
      </c>
      <c r="AS767" s="41">
        <v>319</v>
      </c>
      <c r="AT767" s="41">
        <v>363</v>
      </c>
      <c r="AU767" s="41">
        <v>307</v>
      </c>
      <c r="AV767" s="21">
        <f t="shared" si="478"/>
        <v>0.46774193548387094</v>
      </c>
      <c r="AW767" s="26">
        <v>17.63</v>
      </c>
      <c r="AX767" s="42">
        <v>4</v>
      </c>
      <c r="AY767" s="41">
        <v>1.157</v>
      </c>
      <c r="AZ767" s="1">
        <v>2</v>
      </c>
      <c r="BA767" s="43">
        <v>0.76</v>
      </c>
      <c r="BB767" s="16">
        <v>50.19</v>
      </c>
      <c r="BC767" s="26">
        <v>18.399999999999999</v>
      </c>
      <c r="BD767" s="43">
        <v>-1.0109999999999999</v>
      </c>
      <c r="BE767" s="43">
        <v>-1.4910000000000001</v>
      </c>
      <c r="BF767" s="16">
        <v>49.55</v>
      </c>
      <c r="BG767" s="21">
        <f t="shared" si="479"/>
        <v>0.1</v>
      </c>
      <c r="BH767" s="44">
        <f t="shared" si="480"/>
        <v>0.95257731958762881</v>
      </c>
      <c r="BI767" s="42">
        <f t="shared" si="481"/>
        <v>1052.5773195876288</v>
      </c>
      <c r="BJ767" s="21">
        <f t="shared" si="482"/>
        <v>5.2577319587628818E-2</v>
      </c>
      <c r="BK767" s="26">
        <f t="shared" si="483"/>
        <v>2.8247004360351071</v>
      </c>
      <c r="BL767" s="26">
        <f t="shared" si="484"/>
        <v>1.5468597625906537</v>
      </c>
      <c r="BM767" s="16">
        <f t="shared" si="485"/>
        <v>28.24700436035107</v>
      </c>
      <c r="BN767" s="16">
        <f t="shared" si="486"/>
        <v>32.618564558976836</v>
      </c>
      <c r="BO767" s="16">
        <f t="shared" si="487"/>
        <v>52.862251017228431</v>
      </c>
      <c r="BP767" s="16">
        <f t="shared" si="488"/>
        <v>61.874390503626145</v>
      </c>
      <c r="BQ767" s="16">
        <f t="shared" si="489"/>
        <v>-9.0121394863977144</v>
      </c>
      <c r="BR767" s="1">
        <v>42</v>
      </c>
      <c r="BS767" s="1">
        <v>23</v>
      </c>
      <c r="BT767" s="42">
        <v>378</v>
      </c>
      <c r="BU767" s="42">
        <v>462</v>
      </c>
      <c r="BV767" s="42">
        <v>181</v>
      </c>
      <c r="BW767" s="42">
        <v>197</v>
      </c>
      <c r="BX767" s="42">
        <v>238</v>
      </c>
      <c r="BY767" s="42">
        <v>185</v>
      </c>
      <c r="BZ767" s="1">
        <v>360</v>
      </c>
      <c r="CA767" s="1">
        <v>410</v>
      </c>
      <c r="CB767" s="21">
        <f t="shared" si="490"/>
        <v>0.46753246753246752</v>
      </c>
      <c r="CC767" s="4">
        <v>-4.28</v>
      </c>
      <c r="CD767" s="45">
        <f t="shared" si="491"/>
        <v>-6.9868422327628199</v>
      </c>
      <c r="CE767" s="26">
        <f t="shared" si="492"/>
        <v>2.887815701886054</v>
      </c>
      <c r="CF767" s="26">
        <f t="shared" si="493"/>
        <v>2.1046792403576324</v>
      </c>
      <c r="CG767" s="26">
        <f t="shared" si="494"/>
        <v>31.423350518827906</v>
      </c>
      <c r="CH767" s="26">
        <f t="shared" si="495"/>
        <v>29.416563336161328</v>
      </c>
      <c r="CI767" s="26">
        <f t="shared" si="496"/>
        <v>56.214514129086993</v>
      </c>
      <c r="CJ767" s="26">
        <f t="shared" si="497"/>
        <v>55.309012595444756</v>
      </c>
      <c r="CK767" s="16">
        <f t="shared" si="498"/>
        <v>-9.9176410200399516</v>
      </c>
      <c r="CL767" s="42">
        <v>118</v>
      </c>
      <c r="CM767" s="42">
        <v>86</v>
      </c>
      <c r="CN767" s="42">
        <v>1166</v>
      </c>
      <c r="CO767" s="42">
        <v>1116</v>
      </c>
      <c r="CP767" s="42">
        <v>430</v>
      </c>
      <c r="CQ767" s="42">
        <v>496</v>
      </c>
      <c r="CR767" s="42">
        <v>562</v>
      </c>
      <c r="CS767" s="42">
        <v>583</v>
      </c>
      <c r="CT767" s="1">
        <v>4</v>
      </c>
      <c r="CU767" s="1">
        <v>5</v>
      </c>
      <c r="CV767" s="42">
        <f t="shared" si="499"/>
        <v>1</v>
      </c>
      <c r="CW767" s="26">
        <f t="shared" si="500"/>
        <v>0.25354790999048304</v>
      </c>
      <c r="CX767" s="26">
        <f t="shared" si="501"/>
        <v>0.31693488748810378</v>
      </c>
      <c r="CY767" s="26">
        <f t="shared" si="502"/>
        <v>6.3386977497620761E-2</v>
      </c>
      <c r="CZ767" s="13">
        <v>38</v>
      </c>
      <c r="DA767" s="13">
        <v>38</v>
      </c>
      <c r="DB767" s="27">
        <v>41.6</v>
      </c>
      <c r="DC767" s="27">
        <v>33.22</v>
      </c>
      <c r="DD767" s="27">
        <v>40.25</v>
      </c>
      <c r="DE767" s="27">
        <v>35.909999999999997</v>
      </c>
      <c r="DF767" s="13">
        <v>418</v>
      </c>
      <c r="DG767" s="13">
        <v>544</v>
      </c>
      <c r="DH767" s="21">
        <f t="shared" si="503"/>
        <v>0.43451143451143454</v>
      </c>
      <c r="DI767" s="42">
        <v>319</v>
      </c>
      <c r="DJ767" s="42">
        <v>133</v>
      </c>
      <c r="DK767" s="13">
        <v>55</v>
      </c>
      <c r="DL767" s="13">
        <v>2</v>
      </c>
      <c r="DM767" s="13">
        <v>0.16600000000000001</v>
      </c>
      <c r="DN767" s="13">
        <v>5</v>
      </c>
      <c r="DO767" s="13">
        <v>0</v>
      </c>
      <c r="DP767" s="13">
        <v>1.6E-2</v>
      </c>
      <c r="DQ767" s="13">
        <v>309</v>
      </c>
      <c r="DR767" s="46">
        <v>147</v>
      </c>
      <c r="DS767" s="13">
        <v>3</v>
      </c>
      <c r="DT767" s="13">
        <v>54</v>
      </c>
      <c r="DU767" s="13">
        <v>-0.16500000000000001</v>
      </c>
      <c r="DV767" s="13">
        <v>0</v>
      </c>
      <c r="DW767" s="13">
        <v>0</v>
      </c>
      <c r="DX767" s="13">
        <v>0</v>
      </c>
    </row>
    <row r="768" spans="1:128" ht="25.5" x14ac:dyDescent="0.2">
      <c r="A768" s="13" t="s">
        <v>591</v>
      </c>
      <c r="B768" s="13" t="s">
        <v>2601</v>
      </c>
      <c r="C768" s="39" t="s">
        <v>3803</v>
      </c>
      <c r="D768" s="1" t="s">
        <v>292</v>
      </c>
      <c r="E768" s="13" t="s">
        <v>154</v>
      </c>
      <c r="F768" s="13">
        <v>81</v>
      </c>
      <c r="G768" s="13">
        <v>9</v>
      </c>
      <c r="H768" s="13">
        <v>17</v>
      </c>
      <c r="I768" s="40">
        <f t="shared" si="462"/>
        <v>26</v>
      </c>
      <c r="J768" s="19">
        <f t="shared" si="463"/>
        <v>1.3832239758822487</v>
      </c>
      <c r="K768" s="1">
        <v>9</v>
      </c>
      <c r="L768" s="1">
        <v>13</v>
      </c>
      <c r="M768" s="1">
        <v>3</v>
      </c>
      <c r="N768" s="1">
        <v>120</v>
      </c>
      <c r="O768" s="1">
        <v>30</v>
      </c>
      <c r="P768" s="1">
        <v>33</v>
      </c>
      <c r="Q768" s="1">
        <v>109</v>
      </c>
      <c r="R768" s="15">
        <f t="shared" si="464"/>
        <v>7.4999999999999997E-2</v>
      </c>
      <c r="S768" s="15">
        <f t="shared" si="465"/>
        <v>4.9180327868852458E-2</v>
      </c>
      <c r="T768" s="16">
        <v>1127.8</v>
      </c>
      <c r="U768" s="16">
        <f t="shared" si="466"/>
        <v>13.923456790123456</v>
      </c>
      <c r="V768" s="16">
        <v>1105.96</v>
      </c>
      <c r="W768" s="16">
        <f t="shared" si="467"/>
        <v>13.653827160493828</v>
      </c>
      <c r="X768" s="16">
        <v>2828.1</v>
      </c>
      <c r="Y768" s="16">
        <f t="shared" si="468"/>
        <v>34.914814814814811</v>
      </c>
      <c r="Z768" s="21">
        <f t="shared" si="469"/>
        <v>0.28112433465681769</v>
      </c>
      <c r="AA768" s="20">
        <f t="shared" si="470"/>
        <v>171.75757575757575</v>
      </c>
      <c r="AB768">
        <v>14</v>
      </c>
      <c r="AC768" s="1">
        <v>107</v>
      </c>
      <c r="AD768" s="1">
        <v>72</v>
      </c>
      <c r="AE768" s="1">
        <v>27</v>
      </c>
      <c r="AF768" s="1">
        <v>20</v>
      </c>
      <c r="AG768" s="15">
        <f t="shared" si="471"/>
        <v>0.27272727272727271</v>
      </c>
      <c r="AH768" s="15">
        <f t="shared" si="472"/>
        <v>0.48484848484848486</v>
      </c>
      <c r="AI768" s="15">
        <f t="shared" si="473"/>
        <v>0.75757575757575757</v>
      </c>
      <c r="AJ768" s="1">
        <v>288</v>
      </c>
      <c r="AK768" s="21">
        <f t="shared" si="474"/>
        <v>0.26397800183318054</v>
      </c>
      <c r="AL768" s="1">
        <v>397</v>
      </c>
      <c r="AM768" s="21">
        <f t="shared" si="475"/>
        <v>0.36388634280476628</v>
      </c>
      <c r="AN768" s="1">
        <v>406</v>
      </c>
      <c r="AO768" s="21">
        <f t="shared" si="476"/>
        <v>0.37213565536205317</v>
      </c>
      <c r="AP768" s="21">
        <f t="shared" si="477"/>
        <v>0.42043795620437957</v>
      </c>
      <c r="AQ768" s="1">
        <v>4</v>
      </c>
      <c r="AR768" s="4">
        <v>-1.57</v>
      </c>
      <c r="AS768" s="41">
        <v>409</v>
      </c>
      <c r="AT768" s="41">
        <v>417</v>
      </c>
      <c r="AU768" s="41">
        <v>350</v>
      </c>
      <c r="AV768" s="21">
        <f t="shared" si="478"/>
        <v>0.49515738498789347</v>
      </c>
      <c r="AW768" s="26">
        <v>17.28</v>
      </c>
      <c r="AX768" s="42">
        <v>8</v>
      </c>
      <c r="AY768" s="41">
        <v>-0.32300000000000001</v>
      </c>
      <c r="AZ768" s="1">
        <v>16</v>
      </c>
      <c r="BA768" s="43">
        <v>0.91100000000000003</v>
      </c>
      <c r="BB768" s="16">
        <v>50.08</v>
      </c>
      <c r="BC768" s="26">
        <v>18.11</v>
      </c>
      <c r="BD768" s="43">
        <v>0.308</v>
      </c>
      <c r="BE768" s="43">
        <v>-18.498999999999999</v>
      </c>
      <c r="BF768" s="16">
        <v>43.25</v>
      </c>
      <c r="BG768" s="21">
        <f t="shared" si="479"/>
        <v>7.5688073394495417E-2</v>
      </c>
      <c r="BH768" s="44">
        <f t="shared" si="480"/>
        <v>0.91666666666666663</v>
      </c>
      <c r="BI768" s="42">
        <f t="shared" si="481"/>
        <v>992.35474006116203</v>
      </c>
      <c r="BJ768" s="21">
        <f t="shared" si="482"/>
        <v>-7.6452599388379533E-3</v>
      </c>
      <c r="BK768" s="26">
        <f t="shared" si="483"/>
        <v>1.7902998300119353</v>
      </c>
      <c r="BL768" s="26">
        <f t="shared" si="484"/>
        <v>2.8753300300191689</v>
      </c>
      <c r="BM768" s="16">
        <f t="shared" si="485"/>
        <v>23.653658360157689</v>
      </c>
      <c r="BN768" s="16">
        <f t="shared" si="486"/>
        <v>34.503960360230025</v>
      </c>
      <c r="BO768" s="16">
        <f t="shared" si="487"/>
        <v>42.099171760280655</v>
      </c>
      <c r="BP768" s="16">
        <f t="shared" si="488"/>
        <v>64.993308980433284</v>
      </c>
      <c r="BQ768" s="16">
        <f t="shared" si="489"/>
        <v>-22.894137220152629</v>
      </c>
      <c r="BR768" s="1">
        <v>33</v>
      </c>
      <c r="BS768" s="1">
        <v>53</v>
      </c>
      <c r="BT768" s="42">
        <v>403</v>
      </c>
      <c r="BU768" s="42">
        <v>583</v>
      </c>
      <c r="BV768" s="42">
        <v>153</v>
      </c>
      <c r="BW768" s="42">
        <v>246</v>
      </c>
      <c r="BX768" s="42">
        <v>316</v>
      </c>
      <c r="BY768" s="42">
        <v>187</v>
      </c>
      <c r="BZ768" s="1">
        <v>372</v>
      </c>
      <c r="CA768" s="1">
        <v>603</v>
      </c>
      <c r="CB768" s="21">
        <f t="shared" si="490"/>
        <v>0.38153846153846155</v>
      </c>
      <c r="CC768" s="4">
        <v>-2.72</v>
      </c>
      <c r="CD768" s="45">
        <f t="shared" si="491"/>
        <v>-1.6646481690577382</v>
      </c>
      <c r="CE768" s="26">
        <f t="shared" si="492"/>
        <v>1.9942717725681551</v>
      </c>
      <c r="CF768" s="26">
        <f t="shared" si="493"/>
        <v>2.3125066298928609</v>
      </c>
      <c r="CG768" s="26">
        <f t="shared" si="494"/>
        <v>23.888829956507902</v>
      </c>
      <c r="CH768" s="26">
        <f t="shared" si="495"/>
        <v>33.181287790389305</v>
      </c>
      <c r="CI768" s="26">
        <f t="shared" si="496"/>
        <v>43.131430996075103</v>
      </c>
      <c r="CJ768" s="26">
        <f t="shared" si="497"/>
        <v>64.644107351225216</v>
      </c>
      <c r="CK768" s="16">
        <f t="shared" si="498"/>
        <v>-1.3814608650025164</v>
      </c>
      <c r="CL768" s="42">
        <v>94</v>
      </c>
      <c r="CM768" s="42">
        <v>109</v>
      </c>
      <c r="CN768" s="42">
        <v>1032</v>
      </c>
      <c r="CO768" s="42">
        <v>1455</v>
      </c>
      <c r="CP768" s="42">
        <v>398</v>
      </c>
      <c r="CQ768" s="42">
        <v>619</v>
      </c>
      <c r="CR768" s="42">
        <v>864</v>
      </c>
      <c r="CS768" s="42">
        <v>509</v>
      </c>
      <c r="CT768" s="1">
        <v>13</v>
      </c>
      <c r="CU768" s="1">
        <v>7</v>
      </c>
      <c r="CV768" s="42">
        <f t="shared" si="499"/>
        <v>-6</v>
      </c>
      <c r="CW768" s="26">
        <f t="shared" si="500"/>
        <v>0.69161198794112433</v>
      </c>
      <c r="CX768" s="26">
        <f t="shared" si="501"/>
        <v>0.3724064550452208</v>
      </c>
      <c r="CY768" s="26">
        <f t="shared" si="502"/>
        <v>-0.31920553289590353</v>
      </c>
      <c r="CZ768" s="13">
        <v>34</v>
      </c>
      <c r="DA768" s="13">
        <v>49</v>
      </c>
      <c r="DB768" s="27">
        <v>33.229999999999997</v>
      </c>
      <c r="DC768" s="27">
        <v>43.37</v>
      </c>
      <c r="DD768" s="27">
        <v>34.31</v>
      </c>
      <c r="DE768" s="27">
        <v>44.64</v>
      </c>
      <c r="DF768" s="13">
        <v>10</v>
      </c>
      <c r="DG768" s="13">
        <v>24</v>
      </c>
      <c r="DH768" s="21">
        <f t="shared" si="503"/>
        <v>0.29411764705882354</v>
      </c>
      <c r="DI768" s="42">
        <v>20</v>
      </c>
      <c r="DJ768" s="42">
        <v>6</v>
      </c>
      <c r="DK768" s="13">
        <v>4</v>
      </c>
      <c r="DL768" s="13">
        <v>0</v>
      </c>
      <c r="DM768" s="13">
        <v>0.2</v>
      </c>
      <c r="DN768" s="13">
        <v>0</v>
      </c>
      <c r="DO768" s="13">
        <v>0</v>
      </c>
      <c r="DP768" s="13">
        <v>0</v>
      </c>
      <c r="DQ768" s="13">
        <v>10</v>
      </c>
      <c r="DR768" s="46">
        <v>2</v>
      </c>
      <c r="DS768" s="13">
        <v>0</v>
      </c>
      <c r="DT768" s="13">
        <v>1</v>
      </c>
      <c r="DU768" s="13">
        <v>-0.1</v>
      </c>
      <c r="DV768" s="13">
        <v>0</v>
      </c>
      <c r="DW768" s="13">
        <v>0</v>
      </c>
      <c r="DX768" s="13">
        <v>0</v>
      </c>
    </row>
    <row r="769" spans="1:128" ht="25.5" x14ac:dyDescent="0.2">
      <c r="A769" s="13" t="s">
        <v>2605</v>
      </c>
      <c r="B769" s="13" t="s">
        <v>2606</v>
      </c>
      <c r="C769" s="39" t="s">
        <v>3804</v>
      </c>
      <c r="D769" s="1" t="s">
        <v>206</v>
      </c>
      <c r="E769" s="13" t="s">
        <v>146</v>
      </c>
      <c r="F769" s="13">
        <v>73</v>
      </c>
      <c r="G769" s="13">
        <v>3</v>
      </c>
      <c r="H769" s="13">
        <v>8</v>
      </c>
      <c r="I769" s="40">
        <f t="shared" si="462"/>
        <v>11</v>
      </c>
      <c r="J769" s="19">
        <f t="shared" si="463"/>
        <v>0.69879475551009185</v>
      </c>
      <c r="K769" s="1">
        <v>2</v>
      </c>
      <c r="L769" s="1">
        <v>3</v>
      </c>
      <c r="M769" s="1">
        <v>5</v>
      </c>
      <c r="N769" s="1">
        <v>67</v>
      </c>
      <c r="O769" s="1">
        <v>25</v>
      </c>
      <c r="P769" s="1">
        <v>19</v>
      </c>
      <c r="Q769" s="1">
        <v>64</v>
      </c>
      <c r="R769" s="15">
        <f t="shared" si="464"/>
        <v>4.4776119402985072E-2</v>
      </c>
      <c r="S769" s="15">
        <f t="shared" si="465"/>
        <v>2.7027027027027029E-2</v>
      </c>
      <c r="T769" s="16">
        <v>944.48333333330004</v>
      </c>
      <c r="U769" s="16">
        <f t="shared" si="466"/>
        <v>12.938127853880822</v>
      </c>
      <c r="V769" s="16">
        <v>911.68</v>
      </c>
      <c r="W769" s="16">
        <f t="shared" si="467"/>
        <v>12.488767123287671</v>
      </c>
      <c r="X769" s="16">
        <v>2610.1799999999998</v>
      </c>
      <c r="Y769" s="16">
        <f t="shared" si="468"/>
        <v>35.755890410958905</v>
      </c>
      <c r="Z769" s="21">
        <f t="shared" si="469"/>
        <v>0.25886321432424908</v>
      </c>
      <c r="AA769" s="20">
        <f t="shared" si="470"/>
        <v>43.96551724137931</v>
      </c>
      <c r="AB769">
        <v>42</v>
      </c>
      <c r="AC769" s="1">
        <v>148</v>
      </c>
      <c r="AD769" s="1">
        <v>85</v>
      </c>
      <c r="AE769" s="1">
        <v>15</v>
      </c>
      <c r="AF769" s="1">
        <v>8</v>
      </c>
      <c r="AG769" s="15">
        <f t="shared" si="471"/>
        <v>0.10344827586206896</v>
      </c>
      <c r="AH769" s="15">
        <f t="shared" si="472"/>
        <v>0.27586206896551724</v>
      </c>
      <c r="AI769" s="15">
        <f t="shared" si="473"/>
        <v>0.37931034482758619</v>
      </c>
      <c r="AJ769" s="1">
        <v>328</v>
      </c>
      <c r="AK769" s="21">
        <f t="shared" si="474"/>
        <v>0.34893617021276596</v>
      </c>
      <c r="AL769" s="1">
        <v>279</v>
      </c>
      <c r="AM769" s="21">
        <f t="shared" si="475"/>
        <v>0.29680851063829788</v>
      </c>
      <c r="AN769" s="1">
        <v>333</v>
      </c>
      <c r="AO769" s="21">
        <f t="shared" si="476"/>
        <v>0.35425531914893615</v>
      </c>
      <c r="AP769" s="21">
        <f t="shared" si="477"/>
        <v>0.5403624382207578</v>
      </c>
      <c r="AQ769" s="1">
        <v>6</v>
      </c>
      <c r="AR769" s="4">
        <v>-0.77</v>
      </c>
      <c r="AS769" s="41">
        <v>349</v>
      </c>
      <c r="AT769" s="41">
        <v>322</v>
      </c>
      <c r="AU769" s="41">
        <v>288</v>
      </c>
      <c r="AV769" s="21">
        <f t="shared" si="478"/>
        <v>0.52011922503725783</v>
      </c>
      <c r="AW769" s="26">
        <v>17.190000000000001</v>
      </c>
      <c r="AX769" s="42">
        <v>9</v>
      </c>
      <c r="AY769" s="41">
        <v>6.2E-2</v>
      </c>
      <c r="AZ769" s="1">
        <v>9</v>
      </c>
      <c r="BA769" s="43">
        <v>-1.0609999999999999</v>
      </c>
      <c r="BB769" s="16">
        <v>49.37</v>
      </c>
      <c r="BC769" s="26">
        <v>17.97</v>
      </c>
      <c r="BD769" s="43">
        <v>-0.251</v>
      </c>
      <c r="BE769" s="43">
        <v>9.859</v>
      </c>
      <c r="BF769" s="16">
        <v>54.02</v>
      </c>
      <c r="BG769" s="21">
        <f t="shared" si="479"/>
        <v>6.8235294117647061E-2</v>
      </c>
      <c r="BH769" s="44">
        <f t="shared" si="480"/>
        <v>0.93398533007334961</v>
      </c>
      <c r="BI769" s="42">
        <f t="shared" si="481"/>
        <v>1002.2206241909967</v>
      </c>
      <c r="BJ769" s="21">
        <f t="shared" si="482"/>
        <v>2.2206241909966673E-3</v>
      </c>
      <c r="BK769" s="26">
        <f t="shared" si="483"/>
        <v>1.9085644085644087</v>
      </c>
      <c r="BL769" s="26">
        <f t="shared" si="484"/>
        <v>1.7769392769392769</v>
      </c>
      <c r="BM769" s="16">
        <f t="shared" si="485"/>
        <v>27.970340470340471</v>
      </c>
      <c r="BN769" s="16">
        <f t="shared" si="486"/>
        <v>26.917339417339416</v>
      </c>
      <c r="BO769" s="16">
        <f t="shared" si="487"/>
        <v>52.781677781677786</v>
      </c>
      <c r="BP769" s="16">
        <f t="shared" si="488"/>
        <v>50.609863109863113</v>
      </c>
      <c r="BQ769" s="16">
        <f t="shared" si="489"/>
        <v>2.1718146718146727</v>
      </c>
      <c r="BR769" s="1">
        <v>29</v>
      </c>
      <c r="BS769" s="1">
        <v>27</v>
      </c>
      <c r="BT769" s="42">
        <v>396</v>
      </c>
      <c r="BU769" s="42">
        <v>382</v>
      </c>
      <c r="BV769" s="42">
        <v>182</v>
      </c>
      <c r="BW769" s="42">
        <v>184</v>
      </c>
      <c r="BX769" s="42">
        <v>176</v>
      </c>
      <c r="BY769" s="42">
        <v>195</v>
      </c>
      <c r="BZ769" s="1">
        <v>343</v>
      </c>
      <c r="CA769" s="1">
        <v>361</v>
      </c>
      <c r="CB769" s="21">
        <f t="shared" si="490"/>
        <v>0.48721590909090912</v>
      </c>
      <c r="CC769" s="4">
        <v>-5.96</v>
      </c>
      <c r="CD769" s="45">
        <f t="shared" si="491"/>
        <v>-9.8068838454835134</v>
      </c>
      <c r="CE769" s="26">
        <f t="shared" si="492"/>
        <v>2.7124566121876645</v>
      </c>
      <c r="CF769" s="26">
        <f t="shared" si="493"/>
        <v>2.2527182033422979</v>
      </c>
      <c r="CG769" s="26">
        <f t="shared" si="494"/>
        <v>31.905845573868469</v>
      </c>
      <c r="CH769" s="26">
        <f t="shared" si="495"/>
        <v>26.067167781532305</v>
      </c>
      <c r="CI769" s="26">
        <f t="shared" si="496"/>
        <v>62.018711353239993</v>
      </c>
      <c r="CJ769" s="26">
        <f t="shared" si="497"/>
        <v>48.456428292301673</v>
      </c>
      <c r="CK769" s="16">
        <f t="shared" si="498"/>
        <v>-11.390468389123647</v>
      </c>
      <c r="CL769" s="42">
        <v>118</v>
      </c>
      <c r="CM769" s="42">
        <v>98</v>
      </c>
      <c r="CN769" s="42">
        <v>1270</v>
      </c>
      <c r="CO769" s="42">
        <v>1036</v>
      </c>
      <c r="CP769" s="42">
        <v>624</v>
      </c>
      <c r="CQ769" s="42">
        <v>478</v>
      </c>
      <c r="CR769" s="42">
        <v>496</v>
      </c>
      <c r="CS769" s="42">
        <v>686</v>
      </c>
      <c r="CT769" s="1">
        <v>19</v>
      </c>
      <c r="CU769" s="1">
        <v>9</v>
      </c>
      <c r="CV769" s="42">
        <f t="shared" si="499"/>
        <v>-10</v>
      </c>
      <c r="CW769" s="26">
        <f t="shared" si="500"/>
        <v>1.2070091231537949</v>
      </c>
      <c r="CX769" s="26">
        <f t="shared" si="501"/>
        <v>0.57174116359916605</v>
      </c>
      <c r="CY769" s="26">
        <f t="shared" si="502"/>
        <v>-0.635267959554629</v>
      </c>
      <c r="CZ769" s="13">
        <v>31</v>
      </c>
      <c r="DA769" s="13">
        <v>32</v>
      </c>
      <c r="DB769" s="27">
        <v>35.630000000000003</v>
      </c>
      <c r="DC769" s="27">
        <v>29.89</v>
      </c>
      <c r="DD769" s="27">
        <v>36.08</v>
      </c>
      <c r="DE769" s="27">
        <v>30.65</v>
      </c>
      <c r="DF769" s="13">
        <v>494</v>
      </c>
      <c r="DG769" s="13">
        <v>466</v>
      </c>
      <c r="DH769" s="21">
        <f t="shared" si="503"/>
        <v>0.51458333333333328</v>
      </c>
      <c r="DI769" s="42">
        <v>328</v>
      </c>
      <c r="DJ769" s="42">
        <v>150</v>
      </c>
      <c r="DK769" s="13">
        <v>54</v>
      </c>
      <c r="DL769" s="13">
        <v>2</v>
      </c>
      <c r="DM769" s="13">
        <v>0.159</v>
      </c>
      <c r="DN769" s="13">
        <v>1</v>
      </c>
      <c r="DO769" s="13">
        <v>0</v>
      </c>
      <c r="DP769" s="13">
        <v>3.0000000000000001E-3</v>
      </c>
      <c r="DQ769" s="13">
        <v>295</v>
      </c>
      <c r="DR769" s="46">
        <v>160</v>
      </c>
      <c r="DS769" s="13">
        <v>3</v>
      </c>
      <c r="DT769" s="13">
        <v>60</v>
      </c>
      <c r="DU769" s="13">
        <v>-0.193</v>
      </c>
      <c r="DV769" s="13">
        <v>0</v>
      </c>
      <c r="DW769" s="13">
        <v>4</v>
      </c>
      <c r="DX769" s="13">
        <v>-1.4E-2</v>
      </c>
    </row>
    <row r="770" spans="1:128" ht="25.5" x14ac:dyDescent="0.2">
      <c r="A770" s="13" t="s">
        <v>188</v>
      </c>
      <c r="B770" s="13" t="s">
        <v>2609</v>
      </c>
      <c r="C770" s="39" t="s">
        <v>3805</v>
      </c>
      <c r="D770" s="1" t="s">
        <v>554</v>
      </c>
      <c r="E770" s="13" t="s">
        <v>173</v>
      </c>
      <c r="F770" s="13">
        <v>10</v>
      </c>
      <c r="G770" s="13">
        <v>0</v>
      </c>
      <c r="H770" s="13">
        <v>0</v>
      </c>
      <c r="I770" s="40">
        <f t="shared" ref="I770:I833" si="504">G770+H770</f>
        <v>0</v>
      </c>
      <c r="J770" s="19">
        <f t="shared" ref="J770:J833" si="505">I770/T770*60</f>
        <v>0</v>
      </c>
      <c r="K770" s="1">
        <v>0</v>
      </c>
      <c r="L770" s="1">
        <v>0</v>
      </c>
      <c r="M770" s="1">
        <v>0</v>
      </c>
      <c r="N770" s="1">
        <v>8</v>
      </c>
      <c r="O770" s="1">
        <v>2</v>
      </c>
      <c r="P770" s="1">
        <v>10</v>
      </c>
      <c r="Q770" s="1">
        <v>3</v>
      </c>
      <c r="R770" s="15">
        <f t="shared" ref="R770:R833" si="506">IF(N770&gt;0,G770/N770,0)</f>
        <v>0</v>
      </c>
      <c r="S770" s="15">
        <f t="shared" ref="S770:S833" si="507">IF(SUM(N770:P770)&gt;0,G770/SUM(N770:P770),0)</f>
        <v>0</v>
      </c>
      <c r="T770" s="16">
        <v>135.76666666669999</v>
      </c>
      <c r="U770" s="16">
        <f t="shared" ref="U770:U833" si="508">T770/F770</f>
        <v>13.576666666669999</v>
      </c>
      <c r="V770" s="16">
        <v>132.53</v>
      </c>
      <c r="W770" s="16">
        <f t="shared" ref="W770:W833" si="509">V770/F770</f>
        <v>13.253</v>
      </c>
      <c r="X770" s="16">
        <v>333.26</v>
      </c>
      <c r="Y770" s="16">
        <f t="shared" ref="Y770:Y833" si="510">X770/F770</f>
        <v>33.326000000000001</v>
      </c>
      <c r="Z770" s="21">
        <f t="shared" ref="Z770:Z833" si="511">W770/(W770+Y770)</f>
        <v>0.28452736211597501</v>
      </c>
      <c r="AA770" s="20">
        <f t="shared" ref="AA770:AA833" si="512">IF(BG770&gt;0,L770/BG770,0)</f>
        <v>0</v>
      </c>
      <c r="AB770">
        <v>17</v>
      </c>
      <c r="AC770" s="1">
        <v>23</v>
      </c>
      <c r="AD770" s="1">
        <v>19</v>
      </c>
      <c r="AE770" s="1">
        <v>7</v>
      </c>
      <c r="AF770" s="1">
        <v>1</v>
      </c>
      <c r="AG770" s="15">
        <f t="shared" ref="AG770:AG833" si="513">IF(K770&gt;0,G770/BR770,0)</f>
        <v>0</v>
      </c>
      <c r="AH770" s="15">
        <f t="shared" ref="AH770:AH833" si="514">IF(BR770&gt;0,(L770+M770)/BR770,0)</f>
        <v>0</v>
      </c>
      <c r="AI770" s="15">
        <f t="shared" ref="AI770:AI833" si="515">AG770+AH770</f>
        <v>0</v>
      </c>
      <c r="AJ770" s="1">
        <v>60</v>
      </c>
      <c r="AK770" s="21">
        <f t="shared" ref="AK770:AK833" si="516">AJ770/(AJ770+AL770+AN770)</f>
        <v>0.4</v>
      </c>
      <c r="AL770" s="1">
        <v>39</v>
      </c>
      <c r="AM770" s="21">
        <f t="shared" ref="AM770:AM833" si="517">AL770/(AJ770+AL770+AN770)</f>
        <v>0.26</v>
      </c>
      <c r="AN770" s="1">
        <v>51</v>
      </c>
      <c r="AO770" s="21">
        <f t="shared" ref="AO770:AO833" si="518">AN770/(AJ770+AL770+AN770)</f>
        <v>0.34</v>
      </c>
      <c r="AP770" s="21">
        <f t="shared" ref="AP770:AP833" si="519">AJ770/(AJ770+AL770)</f>
        <v>0.60606060606060608</v>
      </c>
      <c r="AQ770" s="1">
        <v>8</v>
      </c>
      <c r="AR770" s="4">
        <v>17.32</v>
      </c>
      <c r="AS770" s="41">
        <v>55</v>
      </c>
      <c r="AT770" s="41">
        <v>52</v>
      </c>
      <c r="AU770" s="41">
        <v>45</v>
      </c>
      <c r="AV770" s="21">
        <f t="shared" ref="AV770:AV833" si="520">AS770/(AS770+AT770)</f>
        <v>0.51401869158878499</v>
      </c>
      <c r="AW770" s="26">
        <v>17.100000000000001</v>
      </c>
      <c r="AX770" s="42">
        <v>7</v>
      </c>
      <c r="AY770" s="41">
        <v>0.02</v>
      </c>
      <c r="AZ770" s="1">
        <v>5</v>
      </c>
      <c r="BA770" s="43">
        <v>1.252</v>
      </c>
      <c r="BB770" s="16">
        <v>50.54</v>
      </c>
      <c r="BC770" s="26">
        <v>16.82</v>
      </c>
      <c r="BD770" s="43">
        <v>4.194</v>
      </c>
      <c r="BE770" s="43">
        <v>-0.88300000000000001</v>
      </c>
      <c r="BF770" s="16">
        <v>50.38</v>
      </c>
      <c r="BG770" s="21">
        <f t="shared" ref="BG770:BG833" si="521">IF(BR770&gt;0,BR770/(BR770+BT770),0)</f>
        <v>6.4102564102564097E-2</v>
      </c>
      <c r="BH770" s="44">
        <f t="shared" ref="BH770:BH833" si="522">BU770/MAX(1,BS770+BU770)</f>
        <v>0.92727272727272725</v>
      </c>
      <c r="BI770" s="42">
        <f t="shared" ref="BI770:BI833" si="523">BH770*1000+BG770*1000</f>
        <v>991.37529137529134</v>
      </c>
      <c r="BJ770" s="21">
        <f t="shared" ref="BJ770:BJ833" si="524">BG770-(1-BH770)</f>
        <v>-8.6247086247086546E-3</v>
      </c>
      <c r="BK770" s="26">
        <f t="shared" ref="BK770:BK833" si="525">BR770/(W770*F770)*60</f>
        <v>2.2636384214894743</v>
      </c>
      <c r="BL770" s="26">
        <f t="shared" ref="BL770:BL833" si="526">BS770/(W770*F770)*60</f>
        <v>1.8109107371915794</v>
      </c>
      <c r="BM770" s="16">
        <f t="shared" ref="BM770:BM833" si="527">(BR770+BT770)/(W770*F770)*60</f>
        <v>35.312759375235792</v>
      </c>
      <c r="BN770" s="16">
        <f t="shared" ref="BN770:BN833" si="528">(BS770+BU770)/(W770*F770)*60</f>
        <v>24.900022636384215</v>
      </c>
      <c r="BO770" s="16">
        <f t="shared" ref="BO770:BO833" si="529">(BR770+BT770+BV770+BY770)/(W770*F770)*60</f>
        <v>70.172791066173701</v>
      </c>
      <c r="BP770" s="16">
        <f t="shared" ref="BP770:BP833" si="530">(BS770+BU770+BW770+BX770)/(W770*F770)*60</f>
        <v>51.158228325662108</v>
      </c>
      <c r="BQ770" s="16">
        <f t="shared" ref="BQ770:BQ833" si="531">BO770-BP770</f>
        <v>19.014562740511593</v>
      </c>
      <c r="BR770" s="1">
        <v>5</v>
      </c>
      <c r="BS770" s="1">
        <v>4</v>
      </c>
      <c r="BT770" s="42">
        <v>73</v>
      </c>
      <c r="BU770" s="42">
        <v>51</v>
      </c>
      <c r="BV770" s="42">
        <v>37</v>
      </c>
      <c r="BW770" s="42">
        <v>18</v>
      </c>
      <c r="BX770" s="42">
        <v>40</v>
      </c>
      <c r="BY770" s="42">
        <v>40</v>
      </c>
      <c r="BZ770" s="1">
        <v>90</v>
      </c>
      <c r="CA770" s="1">
        <v>50</v>
      </c>
      <c r="CB770" s="21">
        <f t="shared" ref="CB770:CB833" si="532">BZ770/(BZ770+CA770)</f>
        <v>0.6428571428571429</v>
      </c>
      <c r="CC770" s="4">
        <v>15.53</v>
      </c>
      <c r="CD770" s="45">
        <f t="shared" ref="CD770:CD833" si="533">BQ770-(-11.91+BE770-BA770+AP770*24)</f>
        <v>18.514108195057048</v>
      </c>
      <c r="CE770" s="26">
        <f t="shared" ref="CE770:CE833" si="534">CL770/(Y770*F770)*60</f>
        <v>1.8003960871391707</v>
      </c>
      <c r="CF770" s="26">
        <f t="shared" ref="CF770:CF833" si="535">CM770/(Y770*F770)*60</f>
        <v>3.6007921742783413</v>
      </c>
      <c r="CG770" s="26">
        <f t="shared" ref="CG770:CG833" si="536">(CL770+CN770)/(Y770*F770)*60</f>
        <v>30.786773090079819</v>
      </c>
      <c r="CH770" s="26">
        <f t="shared" ref="CH770:CH833" si="537">(CM770+CO770)/(Y770*F770)*60</f>
        <v>32.947248394646827</v>
      </c>
      <c r="CI770" s="26">
        <f t="shared" ref="CI770:CI833" si="538">(CL770+CN770+CP770+CS770)/(Y770*F770)*60</f>
        <v>59.413070875592631</v>
      </c>
      <c r="CJ770" s="26">
        <f t="shared" ref="CJ770:CJ833" si="539">(CM770+CO770+CQ770+CR770)/(Y770*F770)*60</f>
        <v>62.833823441157065</v>
      </c>
      <c r="CK770" s="16">
        <f t="shared" ref="CK770:CK833" si="540">BQ770-(CI770-CJ770)</f>
        <v>22.435315306076028</v>
      </c>
      <c r="CL770" s="42">
        <v>10</v>
      </c>
      <c r="CM770" s="42">
        <v>20</v>
      </c>
      <c r="CN770" s="42">
        <v>161</v>
      </c>
      <c r="CO770" s="42">
        <v>163</v>
      </c>
      <c r="CP770" s="42">
        <v>69</v>
      </c>
      <c r="CQ770" s="42">
        <v>73</v>
      </c>
      <c r="CR770" s="42">
        <v>93</v>
      </c>
      <c r="CS770" s="42">
        <v>90</v>
      </c>
      <c r="CT770" s="1">
        <v>2</v>
      </c>
      <c r="CU770" s="1">
        <v>1</v>
      </c>
      <c r="CV770" s="42">
        <f t="shared" ref="CV770:CV833" si="541">CU770-CT770</f>
        <v>-1</v>
      </c>
      <c r="CW770" s="26">
        <f t="shared" ref="CW770:CW833" si="542">CT770/(U770*F770)*60</f>
        <v>0.88386938374640711</v>
      </c>
      <c r="CX770" s="26">
        <f t="shared" ref="CX770:CX833" si="543">CU770/(U770*F770)*60</f>
        <v>0.44193469187320356</v>
      </c>
      <c r="CY770" s="26">
        <f t="shared" ref="CY770:CY833" si="544">CV770/(U770*F770)*60</f>
        <v>-0.44193469187320356</v>
      </c>
      <c r="CZ770" s="13">
        <v>8</v>
      </c>
      <c r="DA770" s="13">
        <v>4</v>
      </c>
      <c r="DB770" s="27">
        <v>5.78</v>
      </c>
      <c r="DC770" s="27">
        <v>8.94</v>
      </c>
      <c r="DD770" s="27">
        <v>5.16</v>
      </c>
      <c r="DE770" s="27">
        <v>6.52</v>
      </c>
      <c r="DF770" s="1"/>
      <c r="DG770" s="1"/>
      <c r="DH770" s="21" t="str">
        <f t="shared" ref="DH770:DH833" si="545">IF((DF770+DG770)&gt;0,DF770/(DF770+DG770)," ")</f>
        <v xml:space="preserve"> </v>
      </c>
      <c r="DI770" s="42"/>
      <c r="DJ770" s="42"/>
      <c r="DK770" s="1"/>
      <c r="DL770" s="1"/>
      <c r="DM770" s="1"/>
      <c r="DN770" s="1"/>
      <c r="DO770" s="1"/>
      <c r="DP770" s="1"/>
      <c r="DQ770" s="1"/>
      <c r="DR770" s="42"/>
      <c r="DS770" s="1"/>
      <c r="DT770" s="1"/>
      <c r="DU770" s="1"/>
      <c r="DV770" s="1"/>
      <c r="DW770" s="1"/>
      <c r="DX770" s="13"/>
    </row>
    <row r="771" spans="1:128" ht="25.5" x14ac:dyDescent="0.2">
      <c r="A771" s="13" t="s">
        <v>183</v>
      </c>
      <c r="B771" s="13" t="s">
        <v>2612</v>
      </c>
      <c r="C771" s="39" t="s">
        <v>3806</v>
      </c>
      <c r="D771" s="1" t="s">
        <v>482</v>
      </c>
      <c r="E771" s="13" t="s">
        <v>154</v>
      </c>
      <c r="F771" s="13">
        <v>80</v>
      </c>
      <c r="G771" s="13">
        <v>20</v>
      </c>
      <c r="H771" s="13">
        <v>30</v>
      </c>
      <c r="I771" s="40">
        <f t="shared" si="504"/>
        <v>50</v>
      </c>
      <c r="J771" s="19">
        <f t="shared" si="505"/>
        <v>2.8339762260884145</v>
      </c>
      <c r="K771" s="1">
        <v>18</v>
      </c>
      <c r="L771" s="1">
        <v>15</v>
      </c>
      <c r="M771" s="1">
        <v>10</v>
      </c>
      <c r="N771" s="1">
        <v>111</v>
      </c>
      <c r="O771" s="1">
        <v>46</v>
      </c>
      <c r="P771" s="1">
        <v>31</v>
      </c>
      <c r="Q771" s="1">
        <v>125</v>
      </c>
      <c r="R771" s="15">
        <f t="shared" si="506"/>
        <v>0.18018018018018017</v>
      </c>
      <c r="S771" s="15">
        <f t="shared" si="507"/>
        <v>0.10638297872340426</v>
      </c>
      <c r="T771" s="16">
        <v>1058.5833333333001</v>
      </c>
      <c r="U771" s="16">
        <f t="shared" si="508"/>
        <v>13.232291666666251</v>
      </c>
      <c r="V771" s="16">
        <v>996.17</v>
      </c>
      <c r="W771" s="16">
        <f t="shared" si="509"/>
        <v>12.452124999999999</v>
      </c>
      <c r="X771" s="16">
        <v>2781.68</v>
      </c>
      <c r="Y771" s="16">
        <f t="shared" si="510"/>
        <v>34.771000000000001</v>
      </c>
      <c r="Z771" s="21">
        <f t="shared" si="511"/>
        <v>0.26368701774819009</v>
      </c>
      <c r="AA771" s="20">
        <f t="shared" si="512"/>
        <v>141.81818181818181</v>
      </c>
      <c r="AB771">
        <v>38</v>
      </c>
      <c r="AC771" s="1">
        <v>41</v>
      </c>
      <c r="AD771" s="1">
        <v>74</v>
      </c>
      <c r="AE771" s="1">
        <v>32</v>
      </c>
      <c r="AF771" s="1">
        <v>71</v>
      </c>
      <c r="AG771" s="15">
        <f t="shared" si="513"/>
        <v>0.36363636363636365</v>
      </c>
      <c r="AH771" s="15">
        <f t="shared" si="514"/>
        <v>0.45454545454545453</v>
      </c>
      <c r="AI771" s="15">
        <f t="shared" si="515"/>
        <v>0.81818181818181812</v>
      </c>
      <c r="AJ771" s="1">
        <v>316</v>
      </c>
      <c r="AK771" s="21">
        <f t="shared" si="516"/>
        <v>0.33617021276595743</v>
      </c>
      <c r="AL771" s="1">
        <v>289</v>
      </c>
      <c r="AM771" s="21">
        <f t="shared" si="517"/>
        <v>0.30744680851063833</v>
      </c>
      <c r="AN771" s="1">
        <v>335</v>
      </c>
      <c r="AO771" s="21">
        <f t="shared" si="518"/>
        <v>0.35638297872340424</v>
      </c>
      <c r="AP771" s="21">
        <f t="shared" si="519"/>
        <v>0.52231404958677685</v>
      </c>
      <c r="AQ771" s="1">
        <v>11</v>
      </c>
      <c r="AR771" s="4">
        <v>2.87</v>
      </c>
      <c r="AS771" s="41">
        <v>360</v>
      </c>
      <c r="AT771" s="41">
        <v>384</v>
      </c>
      <c r="AU771" s="41">
        <v>338</v>
      </c>
      <c r="AV771" s="21">
        <f t="shared" si="520"/>
        <v>0.4838709677419355</v>
      </c>
      <c r="AW771" s="26">
        <v>17.579999999999998</v>
      </c>
      <c r="AX771" s="42">
        <v>5</v>
      </c>
      <c r="AY771" s="41">
        <v>0.502</v>
      </c>
      <c r="AZ771" s="1">
        <v>7</v>
      </c>
      <c r="BA771" s="43">
        <v>-0.46600000000000003</v>
      </c>
      <c r="BB771" s="16">
        <v>49.66</v>
      </c>
      <c r="BC771" s="26">
        <v>18.52</v>
      </c>
      <c r="BD771" s="43">
        <v>0.81800000000000006</v>
      </c>
      <c r="BE771" s="43">
        <v>0.89600000000000002</v>
      </c>
      <c r="BF771" s="16">
        <v>51.29</v>
      </c>
      <c r="BG771" s="21">
        <f t="shared" si="521"/>
        <v>0.10576923076923077</v>
      </c>
      <c r="BH771" s="44">
        <f t="shared" si="522"/>
        <v>0.92393320964749537</v>
      </c>
      <c r="BI771" s="42">
        <f t="shared" si="523"/>
        <v>1029.7024404167262</v>
      </c>
      <c r="BJ771" s="21">
        <f t="shared" si="524"/>
        <v>2.9702440416726136E-2</v>
      </c>
      <c r="BK771" s="26">
        <f t="shared" si="525"/>
        <v>3.3126875934830409</v>
      </c>
      <c r="BL771" s="26">
        <f t="shared" si="526"/>
        <v>2.4694580242328121</v>
      </c>
      <c r="BM771" s="16">
        <f t="shared" si="527"/>
        <v>31.3199554292942</v>
      </c>
      <c r="BN771" s="16">
        <f t="shared" si="528"/>
        <v>32.464338416133799</v>
      </c>
      <c r="BO771" s="16">
        <f t="shared" si="529"/>
        <v>59.387453948623239</v>
      </c>
      <c r="BP771" s="16">
        <f t="shared" si="530"/>
        <v>55.171306102372093</v>
      </c>
      <c r="BQ771" s="16">
        <f t="shared" si="531"/>
        <v>4.2161478462511468</v>
      </c>
      <c r="BR771" s="1">
        <v>55</v>
      </c>
      <c r="BS771" s="1">
        <v>41</v>
      </c>
      <c r="BT771" s="42">
        <v>465</v>
      </c>
      <c r="BU771" s="42">
        <v>498</v>
      </c>
      <c r="BV771" s="42">
        <v>202</v>
      </c>
      <c r="BW771" s="42">
        <v>179</v>
      </c>
      <c r="BX771" s="42">
        <v>198</v>
      </c>
      <c r="BY771" s="42">
        <v>264</v>
      </c>
      <c r="BZ771" s="1">
        <v>469</v>
      </c>
      <c r="CA771" s="1">
        <v>433</v>
      </c>
      <c r="CB771" s="21">
        <f t="shared" si="532"/>
        <v>0.51995565410199551</v>
      </c>
      <c r="CC771" s="4">
        <v>0.76</v>
      </c>
      <c r="CD771" s="45">
        <f t="shared" si="533"/>
        <v>2.2286106561685024</v>
      </c>
      <c r="CE771" s="26">
        <f t="shared" si="534"/>
        <v>2.2432486842483677</v>
      </c>
      <c r="CF771" s="26">
        <f t="shared" si="535"/>
        <v>2.2216789853613643</v>
      </c>
      <c r="CG771" s="26">
        <f t="shared" si="536"/>
        <v>29.075954099680768</v>
      </c>
      <c r="CH771" s="26">
        <f t="shared" si="537"/>
        <v>31.491760375025159</v>
      </c>
      <c r="CI771" s="26">
        <f t="shared" si="538"/>
        <v>55.520404935147099</v>
      </c>
      <c r="CJ771" s="26">
        <f t="shared" si="539"/>
        <v>55.908659515113165</v>
      </c>
      <c r="CK771" s="16">
        <f t="shared" si="540"/>
        <v>4.604402426217213</v>
      </c>
      <c r="CL771" s="42">
        <v>104</v>
      </c>
      <c r="CM771" s="42">
        <v>103</v>
      </c>
      <c r="CN771" s="42">
        <v>1244</v>
      </c>
      <c r="CO771" s="42">
        <v>1357</v>
      </c>
      <c r="CP771" s="42">
        <v>498</v>
      </c>
      <c r="CQ771" s="42">
        <v>517</v>
      </c>
      <c r="CR771" s="42">
        <v>615</v>
      </c>
      <c r="CS771" s="42">
        <v>728</v>
      </c>
      <c r="CT771" s="1">
        <v>2</v>
      </c>
      <c r="CU771" s="1">
        <v>9</v>
      </c>
      <c r="CV771" s="42">
        <f t="shared" si="541"/>
        <v>7</v>
      </c>
      <c r="CW771" s="26">
        <f t="shared" si="542"/>
        <v>0.11335904904353658</v>
      </c>
      <c r="CX771" s="26">
        <f t="shared" si="543"/>
        <v>0.5101157206959146</v>
      </c>
      <c r="CY771" s="26">
        <f t="shared" si="544"/>
        <v>0.39675667165237805</v>
      </c>
      <c r="CZ771" s="13">
        <v>41</v>
      </c>
      <c r="DA771" s="13">
        <v>40</v>
      </c>
      <c r="DB771" s="27">
        <v>34.119999999999997</v>
      </c>
      <c r="DC771" s="27">
        <v>38.799999999999997</v>
      </c>
      <c r="DD771" s="27">
        <v>39.14</v>
      </c>
      <c r="DE771" s="27">
        <v>40.81</v>
      </c>
      <c r="DF771" s="13">
        <v>4</v>
      </c>
      <c r="DG771" s="13">
        <v>7</v>
      </c>
      <c r="DH771" s="21">
        <f t="shared" si="545"/>
        <v>0.36363636363636365</v>
      </c>
      <c r="DI771" s="42">
        <v>5</v>
      </c>
      <c r="DJ771" s="42">
        <v>2</v>
      </c>
      <c r="DK771" s="13">
        <v>4</v>
      </c>
      <c r="DL771" s="13">
        <v>0</v>
      </c>
      <c r="DM771" s="13">
        <v>0.8</v>
      </c>
      <c r="DN771" s="13">
        <v>0</v>
      </c>
      <c r="DO771" s="13">
        <v>0</v>
      </c>
      <c r="DP771" s="13">
        <v>0</v>
      </c>
      <c r="DQ771" s="13">
        <v>4</v>
      </c>
      <c r="DR771" s="46">
        <v>2</v>
      </c>
      <c r="DS771" s="13">
        <v>0</v>
      </c>
      <c r="DT771" s="13">
        <v>1</v>
      </c>
      <c r="DU771" s="13">
        <v>-0.25</v>
      </c>
      <c r="DV771" s="13">
        <v>0</v>
      </c>
      <c r="DW771" s="13">
        <v>0</v>
      </c>
      <c r="DX771" s="13">
        <v>0</v>
      </c>
    </row>
    <row r="772" spans="1:128" ht="25.5" x14ac:dyDescent="0.2">
      <c r="A772" s="13" t="s">
        <v>506</v>
      </c>
      <c r="B772" s="13" t="s">
        <v>2612</v>
      </c>
      <c r="C772" s="39" t="s">
        <v>3807</v>
      </c>
      <c r="D772" s="1" t="s">
        <v>446</v>
      </c>
      <c r="E772" s="13" t="s">
        <v>173</v>
      </c>
      <c r="F772" s="13">
        <v>81</v>
      </c>
      <c r="G772" s="13">
        <v>3</v>
      </c>
      <c r="H772" s="13">
        <v>10</v>
      </c>
      <c r="I772" s="40">
        <f t="shared" si="504"/>
        <v>13</v>
      </c>
      <c r="J772" s="19">
        <f t="shared" si="505"/>
        <v>0.53275655984974735</v>
      </c>
      <c r="K772" s="1">
        <v>3</v>
      </c>
      <c r="L772" s="1">
        <v>5</v>
      </c>
      <c r="M772" s="1">
        <v>4</v>
      </c>
      <c r="N772" s="1">
        <v>108</v>
      </c>
      <c r="O772" s="1">
        <v>60</v>
      </c>
      <c r="P772" s="1">
        <v>94</v>
      </c>
      <c r="Q772" s="1">
        <v>69</v>
      </c>
      <c r="R772" s="15">
        <f t="shared" si="506"/>
        <v>2.7777777777777776E-2</v>
      </c>
      <c r="S772" s="15">
        <f t="shared" si="507"/>
        <v>1.1450381679389313E-2</v>
      </c>
      <c r="T772" s="16">
        <v>1464.0833333333001</v>
      </c>
      <c r="U772" s="16">
        <f t="shared" si="508"/>
        <v>18.075102880658026</v>
      </c>
      <c r="V772" s="16">
        <v>1393.48</v>
      </c>
      <c r="W772" s="16">
        <f t="shared" si="509"/>
        <v>17.203456790123457</v>
      </c>
      <c r="X772" s="16">
        <v>2515.6799999999998</v>
      </c>
      <c r="Y772" s="16">
        <f t="shared" si="510"/>
        <v>31.057777777777776</v>
      </c>
      <c r="Z772" s="21">
        <f t="shared" si="511"/>
        <v>0.3564653275895589</v>
      </c>
      <c r="AA772" s="20">
        <f t="shared" si="512"/>
        <v>100.28571428571428</v>
      </c>
      <c r="AB772">
        <v>149</v>
      </c>
      <c r="AC772" s="1">
        <v>187</v>
      </c>
      <c r="AD772" s="1">
        <v>146</v>
      </c>
      <c r="AE772" s="1">
        <v>19</v>
      </c>
      <c r="AF772" s="1">
        <v>11</v>
      </c>
      <c r="AG772" s="15">
        <f t="shared" si="513"/>
        <v>8.5714285714285715E-2</v>
      </c>
      <c r="AH772" s="15">
        <f t="shared" si="514"/>
        <v>0.25714285714285712</v>
      </c>
      <c r="AI772" s="15">
        <f t="shared" si="515"/>
        <v>0.34285714285714286</v>
      </c>
      <c r="AJ772" s="1">
        <v>516</v>
      </c>
      <c r="AK772" s="21">
        <f t="shared" si="516"/>
        <v>0.34747474747474749</v>
      </c>
      <c r="AL772" s="1">
        <v>445</v>
      </c>
      <c r="AM772" s="21">
        <f t="shared" si="517"/>
        <v>0.29966329966329969</v>
      </c>
      <c r="AN772" s="1">
        <v>524</v>
      </c>
      <c r="AO772" s="21">
        <f t="shared" si="518"/>
        <v>0.35286195286195288</v>
      </c>
      <c r="AP772" s="21">
        <f t="shared" si="519"/>
        <v>0.53694068678459939</v>
      </c>
      <c r="AQ772" s="1">
        <v>5</v>
      </c>
      <c r="AR772" s="4">
        <v>6.9</v>
      </c>
      <c r="AS772" s="41">
        <v>539</v>
      </c>
      <c r="AT772" s="41">
        <v>530</v>
      </c>
      <c r="AU772" s="41">
        <v>445</v>
      </c>
      <c r="AV772" s="21">
        <f t="shared" si="520"/>
        <v>0.50420954162768938</v>
      </c>
      <c r="AW772" s="26">
        <v>17.329999999999998</v>
      </c>
      <c r="AX772" s="42">
        <v>2</v>
      </c>
      <c r="AY772" s="41">
        <v>0.35599999999999998</v>
      </c>
      <c r="AZ772" s="1">
        <v>4</v>
      </c>
      <c r="BA772" s="43">
        <v>6.0999999999999999E-2</v>
      </c>
      <c r="BB772" s="16">
        <v>49.81</v>
      </c>
      <c r="BC772" s="26">
        <v>16.95</v>
      </c>
      <c r="BD772" s="43">
        <v>1.6280000000000001</v>
      </c>
      <c r="BE772" s="43">
        <v>-1.7749999999999999</v>
      </c>
      <c r="BF772" s="16">
        <v>49.35</v>
      </c>
      <c r="BG772" s="21">
        <f t="shared" si="521"/>
        <v>4.9857549857549859E-2</v>
      </c>
      <c r="BH772" s="44">
        <f t="shared" si="522"/>
        <v>0.92607526881720426</v>
      </c>
      <c r="BI772" s="42">
        <f t="shared" si="523"/>
        <v>975.93281867475412</v>
      </c>
      <c r="BJ772" s="21">
        <f t="shared" si="524"/>
        <v>-2.4067181325245886E-2</v>
      </c>
      <c r="BK772" s="26">
        <f t="shared" si="525"/>
        <v>1.5070183999770359</v>
      </c>
      <c r="BL772" s="26">
        <f t="shared" si="526"/>
        <v>2.3681717713924852</v>
      </c>
      <c r="BM772" s="16">
        <f t="shared" si="527"/>
        <v>30.226483336682261</v>
      </c>
      <c r="BN772" s="16">
        <f t="shared" si="528"/>
        <v>32.034905416654709</v>
      </c>
      <c r="BO772" s="16">
        <f t="shared" si="529"/>
        <v>57.912564227688947</v>
      </c>
      <c r="BP772" s="16">
        <f t="shared" si="530"/>
        <v>59.333467290524439</v>
      </c>
      <c r="BQ772" s="16">
        <f t="shared" si="531"/>
        <v>-1.4209030628354924</v>
      </c>
      <c r="BR772" s="1">
        <v>35</v>
      </c>
      <c r="BS772" s="1">
        <v>55</v>
      </c>
      <c r="BT772" s="42">
        <v>667</v>
      </c>
      <c r="BU772" s="42">
        <v>689</v>
      </c>
      <c r="BV772" s="42">
        <v>303</v>
      </c>
      <c r="BW772" s="42">
        <v>270</v>
      </c>
      <c r="BX772" s="42">
        <v>364</v>
      </c>
      <c r="BY772" s="42">
        <v>340</v>
      </c>
      <c r="BZ772" s="1">
        <v>590</v>
      </c>
      <c r="CA772" s="1">
        <v>687</v>
      </c>
      <c r="CB772" s="21">
        <f t="shared" si="532"/>
        <v>0.4620203602192639</v>
      </c>
      <c r="CC772" s="4">
        <v>-1.33</v>
      </c>
      <c r="CD772" s="45">
        <f t="shared" si="533"/>
        <v>-0.56147954566587721</v>
      </c>
      <c r="CE772" s="26">
        <f t="shared" si="534"/>
        <v>1.8126311772562491</v>
      </c>
      <c r="CF772" s="26">
        <f t="shared" si="535"/>
        <v>2.9813012783819883</v>
      </c>
      <c r="CG772" s="26">
        <f t="shared" si="536"/>
        <v>27.97653119633658</v>
      </c>
      <c r="CH772" s="26">
        <f t="shared" si="537"/>
        <v>30.957832474718568</v>
      </c>
      <c r="CI772" s="26">
        <f t="shared" si="538"/>
        <v>54.951345163136807</v>
      </c>
      <c r="CJ772" s="26">
        <f t="shared" si="539"/>
        <v>58.338103415378754</v>
      </c>
      <c r="CK772" s="16">
        <f t="shared" si="540"/>
        <v>1.9658551894064544</v>
      </c>
      <c r="CL772" s="42">
        <v>76</v>
      </c>
      <c r="CM772" s="42">
        <v>125</v>
      </c>
      <c r="CN772" s="42">
        <v>1097</v>
      </c>
      <c r="CO772" s="42">
        <v>1173</v>
      </c>
      <c r="CP772" s="42">
        <v>476</v>
      </c>
      <c r="CQ772" s="42">
        <v>544</v>
      </c>
      <c r="CR772" s="42">
        <v>604</v>
      </c>
      <c r="CS772" s="42">
        <v>655</v>
      </c>
      <c r="CT772" s="1">
        <v>16</v>
      </c>
      <c r="CU772" s="1">
        <v>5</v>
      </c>
      <c r="CV772" s="42">
        <f t="shared" si="541"/>
        <v>-11</v>
      </c>
      <c r="CW772" s="26">
        <f t="shared" si="542"/>
        <v>0.65570038135353537</v>
      </c>
      <c r="CX772" s="26">
        <f t="shared" si="543"/>
        <v>0.20490636917297977</v>
      </c>
      <c r="CY772" s="26">
        <f t="shared" si="544"/>
        <v>-0.45079401218055554</v>
      </c>
      <c r="CZ772" s="13">
        <v>50</v>
      </c>
      <c r="DA772" s="13">
        <v>59</v>
      </c>
      <c r="DB772" s="27">
        <v>41.42</v>
      </c>
      <c r="DC772" s="27">
        <v>66.08</v>
      </c>
      <c r="DD772" s="27">
        <v>46.31</v>
      </c>
      <c r="DE772" s="27">
        <v>53.98</v>
      </c>
      <c r="DF772" s="1"/>
      <c r="DG772" s="1"/>
      <c r="DH772" s="21" t="str">
        <f t="shared" si="545"/>
        <v xml:space="preserve"> </v>
      </c>
      <c r="DI772" s="42"/>
      <c r="DJ772" s="42"/>
      <c r="DK772" s="1"/>
      <c r="DL772" s="1"/>
      <c r="DM772" s="1"/>
      <c r="DN772" s="1"/>
      <c r="DO772" s="1"/>
      <c r="DP772" s="1"/>
      <c r="DQ772" s="1"/>
      <c r="DR772" s="42"/>
      <c r="DS772" s="1"/>
      <c r="DT772" s="1"/>
      <c r="DU772" s="1"/>
      <c r="DV772" s="1"/>
      <c r="DW772" s="1"/>
      <c r="DX772" s="13"/>
    </row>
    <row r="773" spans="1:128" ht="25.5" x14ac:dyDescent="0.2">
      <c r="A773" s="13" t="s">
        <v>2614</v>
      </c>
      <c r="B773" s="13" t="s">
        <v>2615</v>
      </c>
      <c r="C773" s="39" t="s">
        <v>3808</v>
      </c>
      <c r="D773" s="1" t="s">
        <v>334</v>
      </c>
      <c r="E773" s="13" t="s">
        <v>173</v>
      </c>
      <c r="F773" s="13">
        <v>69</v>
      </c>
      <c r="G773" s="13">
        <v>1</v>
      </c>
      <c r="H773" s="13">
        <v>7</v>
      </c>
      <c r="I773" s="40">
        <f t="shared" si="504"/>
        <v>8</v>
      </c>
      <c r="J773" s="19">
        <f t="shared" si="505"/>
        <v>0.44266830617892539</v>
      </c>
      <c r="K773" s="1">
        <v>1</v>
      </c>
      <c r="L773" s="1">
        <v>6</v>
      </c>
      <c r="M773" s="1">
        <v>0</v>
      </c>
      <c r="N773" s="1">
        <v>64</v>
      </c>
      <c r="O773" s="1">
        <v>31</v>
      </c>
      <c r="P773" s="1">
        <v>49</v>
      </c>
      <c r="Q773" s="1">
        <v>29</v>
      </c>
      <c r="R773" s="15">
        <f t="shared" si="506"/>
        <v>1.5625E-2</v>
      </c>
      <c r="S773" s="15">
        <f t="shared" si="507"/>
        <v>6.9444444444444441E-3</v>
      </c>
      <c r="T773" s="16">
        <v>1084.3333333333001</v>
      </c>
      <c r="U773" s="16">
        <f t="shared" si="508"/>
        <v>15.714975845410146</v>
      </c>
      <c r="V773" s="16">
        <v>1042.94</v>
      </c>
      <c r="W773" s="16">
        <f t="shared" si="509"/>
        <v>15.115072463768117</v>
      </c>
      <c r="X773" s="16">
        <v>2279.71</v>
      </c>
      <c r="Y773" s="16">
        <f t="shared" si="510"/>
        <v>33.03927536231884</v>
      </c>
      <c r="Z773" s="21">
        <f t="shared" si="511"/>
        <v>0.31388801107549702</v>
      </c>
      <c r="AA773" s="20">
        <f t="shared" si="512"/>
        <v>92.545454545454547</v>
      </c>
      <c r="AB773">
        <v>64</v>
      </c>
      <c r="AC773" s="1">
        <v>110</v>
      </c>
      <c r="AD773" s="1">
        <v>163</v>
      </c>
      <c r="AE773" s="1">
        <v>34</v>
      </c>
      <c r="AF773" s="1">
        <v>6</v>
      </c>
      <c r="AG773" s="15">
        <f t="shared" si="513"/>
        <v>3.0303030303030304E-2</v>
      </c>
      <c r="AH773" s="15">
        <f t="shared" si="514"/>
        <v>0.18181818181818182</v>
      </c>
      <c r="AI773" s="15">
        <f t="shared" si="515"/>
        <v>0.21212121212121213</v>
      </c>
      <c r="AJ773" s="1">
        <v>355</v>
      </c>
      <c r="AK773" s="21">
        <f t="shared" si="516"/>
        <v>0.32214156079854811</v>
      </c>
      <c r="AL773" s="1">
        <v>336</v>
      </c>
      <c r="AM773" s="21">
        <f t="shared" si="517"/>
        <v>0.30490018148820325</v>
      </c>
      <c r="AN773" s="1">
        <v>411</v>
      </c>
      <c r="AO773" s="21">
        <f t="shared" si="518"/>
        <v>0.37295825771324864</v>
      </c>
      <c r="AP773" s="21">
        <f t="shared" si="519"/>
        <v>0.51374819102749636</v>
      </c>
      <c r="AQ773" s="1">
        <v>6</v>
      </c>
      <c r="AR773" s="4">
        <v>1.44</v>
      </c>
      <c r="AS773" s="41">
        <v>392</v>
      </c>
      <c r="AT773" s="41">
        <v>398</v>
      </c>
      <c r="AU773" s="41">
        <v>353</v>
      </c>
      <c r="AV773" s="21">
        <f t="shared" si="520"/>
        <v>0.4962025316455696</v>
      </c>
      <c r="AW773" s="26">
        <v>17.23</v>
      </c>
      <c r="AX773" s="42">
        <v>6</v>
      </c>
      <c r="AY773" s="41">
        <v>8.8999999999999996E-2</v>
      </c>
      <c r="AZ773" s="1">
        <v>6</v>
      </c>
      <c r="BA773" s="43">
        <v>0.95900000000000007</v>
      </c>
      <c r="BB773" s="16">
        <v>50.5</v>
      </c>
      <c r="BC773" s="26">
        <v>16.22</v>
      </c>
      <c r="BD773" s="43">
        <v>0.87</v>
      </c>
      <c r="BE773" s="43">
        <v>2.4140000000000001</v>
      </c>
      <c r="BF773" s="16">
        <v>50.27</v>
      </c>
      <c r="BG773" s="21">
        <f t="shared" si="521"/>
        <v>6.4833005893909626E-2</v>
      </c>
      <c r="BH773" s="44">
        <f t="shared" si="522"/>
        <v>0.91331923890063427</v>
      </c>
      <c r="BI773" s="42">
        <f t="shared" si="523"/>
        <v>978.15224479454389</v>
      </c>
      <c r="BJ773" s="21">
        <f t="shared" si="524"/>
        <v>-2.1847755205456107E-2</v>
      </c>
      <c r="BK773" s="26">
        <f t="shared" si="525"/>
        <v>1.8984792989050183</v>
      </c>
      <c r="BL773" s="26">
        <f t="shared" si="526"/>
        <v>2.3587167047001745</v>
      </c>
      <c r="BM773" s="16">
        <f t="shared" si="527"/>
        <v>29.282604943716798</v>
      </c>
      <c r="BN773" s="16">
        <f t="shared" si="528"/>
        <v>27.2115366176386</v>
      </c>
      <c r="BO773" s="16">
        <f t="shared" si="529"/>
        <v>56.033904155560236</v>
      </c>
      <c r="BP773" s="16">
        <f t="shared" si="530"/>
        <v>53.099890693616125</v>
      </c>
      <c r="BQ773" s="16">
        <f t="shared" si="531"/>
        <v>2.9340134619441116</v>
      </c>
      <c r="BR773" s="1">
        <v>33</v>
      </c>
      <c r="BS773" s="1">
        <v>41</v>
      </c>
      <c r="BT773" s="42">
        <v>476</v>
      </c>
      <c r="BU773" s="42">
        <v>432</v>
      </c>
      <c r="BV773" s="42">
        <v>227</v>
      </c>
      <c r="BW773" s="42">
        <v>195</v>
      </c>
      <c r="BX773" s="42">
        <v>255</v>
      </c>
      <c r="BY773" s="42">
        <v>238</v>
      </c>
      <c r="BZ773" s="1">
        <v>456</v>
      </c>
      <c r="CA773" s="1">
        <v>388</v>
      </c>
      <c r="CB773" s="21">
        <f t="shared" si="532"/>
        <v>0.54028436018957349</v>
      </c>
      <c r="CC773" s="4">
        <v>2.31</v>
      </c>
      <c r="CD773" s="45">
        <f t="shared" si="533"/>
        <v>1.0590568772841991</v>
      </c>
      <c r="CE773" s="26">
        <f t="shared" si="534"/>
        <v>2.5266371599896478</v>
      </c>
      <c r="CF773" s="26">
        <f t="shared" si="535"/>
        <v>2.4476797487399713</v>
      </c>
      <c r="CG773" s="26">
        <f t="shared" si="536"/>
        <v>28.71417855779902</v>
      </c>
      <c r="CH773" s="26">
        <f t="shared" si="537"/>
        <v>28.951050791548045</v>
      </c>
      <c r="CI773" s="26">
        <f t="shared" si="538"/>
        <v>57.244123156015455</v>
      </c>
      <c r="CJ773" s="26">
        <f t="shared" si="539"/>
        <v>54.743805133109035</v>
      </c>
      <c r="CK773" s="16">
        <f t="shared" si="540"/>
        <v>0.4336954390376917</v>
      </c>
      <c r="CL773" s="42">
        <v>96</v>
      </c>
      <c r="CM773" s="42">
        <v>93</v>
      </c>
      <c r="CN773" s="42">
        <v>995</v>
      </c>
      <c r="CO773" s="42">
        <v>1007</v>
      </c>
      <c r="CP773" s="42">
        <v>532</v>
      </c>
      <c r="CQ773" s="42">
        <v>455</v>
      </c>
      <c r="CR773" s="42">
        <v>525</v>
      </c>
      <c r="CS773" s="42">
        <v>552</v>
      </c>
      <c r="CT773" s="1">
        <v>10</v>
      </c>
      <c r="CU773" s="1">
        <v>3</v>
      </c>
      <c r="CV773" s="42">
        <f t="shared" si="541"/>
        <v>-7</v>
      </c>
      <c r="CW773" s="26">
        <f t="shared" si="542"/>
        <v>0.55333538272365668</v>
      </c>
      <c r="CX773" s="26">
        <f t="shared" si="543"/>
        <v>0.16600061481709702</v>
      </c>
      <c r="CY773" s="26">
        <f t="shared" si="544"/>
        <v>-0.38733476790655968</v>
      </c>
      <c r="CZ773" s="13">
        <v>40</v>
      </c>
      <c r="DA773" s="13">
        <v>36</v>
      </c>
      <c r="DB773" s="27">
        <v>44.75</v>
      </c>
      <c r="DC773" s="27">
        <v>39.78</v>
      </c>
      <c r="DD773" s="27">
        <v>40.630000000000003</v>
      </c>
      <c r="DE773" s="27">
        <v>38.92</v>
      </c>
      <c r="DF773" s="1"/>
      <c r="DG773" s="1"/>
      <c r="DH773" s="21" t="str">
        <f t="shared" si="545"/>
        <v xml:space="preserve"> </v>
      </c>
      <c r="DI773" s="42"/>
      <c r="DJ773" s="42"/>
      <c r="DK773" s="1"/>
      <c r="DL773" s="1"/>
      <c r="DM773" s="1"/>
      <c r="DN773" s="1"/>
      <c r="DO773" s="1"/>
      <c r="DP773" s="1"/>
      <c r="DQ773" s="1"/>
      <c r="DR773" s="42"/>
      <c r="DS773" s="1"/>
      <c r="DT773" s="1"/>
      <c r="DU773" s="1"/>
      <c r="DV773" s="1"/>
      <c r="DW773" s="1"/>
      <c r="DX773" s="13"/>
    </row>
    <row r="774" spans="1:128" ht="25.5" x14ac:dyDescent="0.2">
      <c r="A774" s="13" t="s">
        <v>306</v>
      </c>
      <c r="B774" s="13" t="s">
        <v>2618</v>
      </c>
      <c r="C774" s="39" t="s">
        <v>3809</v>
      </c>
      <c r="D774" s="1" t="s">
        <v>238</v>
      </c>
      <c r="E774" s="13" t="s">
        <v>173</v>
      </c>
      <c r="F774" s="13">
        <v>46</v>
      </c>
      <c r="G774" s="13">
        <v>0</v>
      </c>
      <c r="H774" s="13">
        <v>4</v>
      </c>
      <c r="I774" s="40">
        <f t="shared" si="504"/>
        <v>4</v>
      </c>
      <c r="J774" s="19">
        <f t="shared" si="505"/>
        <v>0.31202600216683368</v>
      </c>
      <c r="K774" s="1">
        <v>0</v>
      </c>
      <c r="L774" s="1">
        <v>1</v>
      </c>
      <c r="M774" s="1">
        <v>3</v>
      </c>
      <c r="N774" s="1">
        <v>37</v>
      </c>
      <c r="O774" s="1">
        <v>14</v>
      </c>
      <c r="P774" s="1">
        <v>19</v>
      </c>
      <c r="Q774" s="1">
        <v>14</v>
      </c>
      <c r="R774" s="15">
        <f t="shared" si="506"/>
        <v>0</v>
      </c>
      <c r="S774" s="15">
        <f t="shared" si="507"/>
        <v>0</v>
      </c>
      <c r="T774" s="16">
        <v>769.16666666670005</v>
      </c>
      <c r="U774" s="16">
        <f t="shared" si="508"/>
        <v>16.72101449275435</v>
      </c>
      <c r="V774" s="16">
        <v>744.77</v>
      </c>
      <c r="W774" s="16">
        <f t="shared" si="509"/>
        <v>16.190652173913044</v>
      </c>
      <c r="X774" s="16">
        <v>1535.26</v>
      </c>
      <c r="Y774" s="16">
        <f t="shared" si="510"/>
        <v>33.375217391304346</v>
      </c>
      <c r="Z774" s="21">
        <f t="shared" si="511"/>
        <v>0.32664921075599884</v>
      </c>
      <c r="AA774" s="20">
        <f t="shared" si="512"/>
        <v>19.428571428571431</v>
      </c>
      <c r="AB774">
        <v>81</v>
      </c>
      <c r="AC774" s="1">
        <v>60</v>
      </c>
      <c r="AD774" s="1">
        <v>64</v>
      </c>
      <c r="AE774" s="1">
        <v>21</v>
      </c>
      <c r="AF774" s="1">
        <v>9</v>
      </c>
      <c r="AG774" s="15">
        <f t="shared" si="513"/>
        <v>0</v>
      </c>
      <c r="AH774" s="15">
        <f t="shared" si="514"/>
        <v>0.2857142857142857</v>
      </c>
      <c r="AI774" s="15">
        <f t="shared" si="515"/>
        <v>0.2857142857142857</v>
      </c>
      <c r="AJ774" s="1">
        <v>192</v>
      </c>
      <c r="AK774" s="21">
        <f t="shared" si="516"/>
        <v>0.26666666666666666</v>
      </c>
      <c r="AL774" s="1">
        <v>271</v>
      </c>
      <c r="AM774" s="21">
        <f t="shared" si="517"/>
        <v>0.37638888888888888</v>
      </c>
      <c r="AN774" s="1">
        <v>257</v>
      </c>
      <c r="AO774" s="21">
        <f t="shared" si="518"/>
        <v>0.35694444444444445</v>
      </c>
      <c r="AP774" s="21">
        <f t="shared" si="519"/>
        <v>0.41468682505399568</v>
      </c>
      <c r="AQ774" s="1">
        <v>4</v>
      </c>
      <c r="AR774" s="4">
        <v>0.69</v>
      </c>
      <c r="AS774" s="41">
        <v>253</v>
      </c>
      <c r="AT774" s="41">
        <v>283</v>
      </c>
      <c r="AU774" s="41">
        <v>231</v>
      </c>
      <c r="AV774" s="21">
        <f t="shared" si="520"/>
        <v>0.47201492537313433</v>
      </c>
      <c r="AW774" s="26">
        <v>17.32</v>
      </c>
      <c r="AX774" s="42">
        <v>3</v>
      </c>
      <c r="AY774" s="41">
        <v>0.40400000000000003</v>
      </c>
      <c r="AZ774" s="1">
        <v>3</v>
      </c>
      <c r="BA774" s="43">
        <v>1.6739999999999999</v>
      </c>
      <c r="BB774" s="16">
        <v>50.27</v>
      </c>
      <c r="BC774" s="26">
        <v>16.690000000000001</v>
      </c>
      <c r="BD774" s="43">
        <v>0.17</v>
      </c>
      <c r="BE774" s="43">
        <v>-24.686</v>
      </c>
      <c r="BF774" s="16">
        <v>40.340000000000003</v>
      </c>
      <c r="BG774" s="21">
        <f t="shared" si="521"/>
        <v>5.1470588235294115E-2</v>
      </c>
      <c r="BH774" s="44">
        <f t="shared" si="522"/>
        <v>0.89588377723970947</v>
      </c>
      <c r="BI774" s="42">
        <f t="shared" si="523"/>
        <v>947.35436547500365</v>
      </c>
      <c r="BJ774" s="21">
        <f t="shared" si="524"/>
        <v>-5.2645634524996418E-2</v>
      </c>
      <c r="BK774" s="26">
        <f t="shared" si="525"/>
        <v>1.1278649784497228</v>
      </c>
      <c r="BL774" s="26">
        <f t="shared" si="526"/>
        <v>3.4641567195241483</v>
      </c>
      <c r="BM774" s="16">
        <f t="shared" si="527"/>
        <v>21.912805295594612</v>
      </c>
      <c r="BN774" s="16">
        <f t="shared" si="528"/>
        <v>33.272016864266824</v>
      </c>
      <c r="BO774" s="16">
        <f t="shared" si="529"/>
        <v>40.280892087490102</v>
      </c>
      <c r="BP774" s="16">
        <f t="shared" si="530"/>
        <v>66.866280865233563</v>
      </c>
      <c r="BQ774" s="16">
        <f t="shared" si="531"/>
        <v>-26.585388777743461</v>
      </c>
      <c r="BR774" s="1">
        <v>14</v>
      </c>
      <c r="BS774" s="1">
        <v>43</v>
      </c>
      <c r="BT774" s="42">
        <v>258</v>
      </c>
      <c r="BU774" s="42">
        <v>370</v>
      </c>
      <c r="BV774" s="42">
        <v>97</v>
      </c>
      <c r="BW774" s="42">
        <v>172</v>
      </c>
      <c r="BX774" s="42">
        <v>245</v>
      </c>
      <c r="BY774" s="42">
        <v>131</v>
      </c>
      <c r="BZ774" s="1">
        <v>240</v>
      </c>
      <c r="CA774" s="1">
        <v>409</v>
      </c>
      <c r="CB774" s="21">
        <f t="shared" si="532"/>
        <v>0.36979969183359013</v>
      </c>
      <c r="CC774" s="4">
        <v>-1.63</v>
      </c>
      <c r="CD774" s="45">
        <f t="shared" si="533"/>
        <v>1.7321274209606443</v>
      </c>
      <c r="CE774" s="26">
        <f t="shared" si="534"/>
        <v>2.0322290686919477</v>
      </c>
      <c r="CF774" s="26">
        <f t="shared" si="535"/>
        <v>2.6184489923530867</v>
      </c>
      <c r="CG774" s="26">
        <f t="shared" si="536"/>
        <v>23.995935541862618</v>
      </c>
      <c r="CH774" s="26">
        <f t="shared" si="537"/>
        <v>33.688104946393445</v>
      </c>
      <c r="CI774" s="26">
        <f t="shared" si="538"/>
        <v>41.19171996925602</v>
      </c>
      <c r="CJ774" s="26">
        <f t="shared" si="539"/>
        <v>67.49345387751913</v>
      </c>
      <c r="CK774" s="16">
        <f t="shared" si="540"/>
        <v>-0.28365486948035112</v>
      </c>
      <c r="CL774" s="42">
        <v>52</v>
      </c>
      <c r="CM774" s="42">
        <v>67</v>
      </c>
      <c r="CN774" s="42">
        <v>562</v>
      </c>
      <c r="CO774" s="42">
        <v>795</v>
      </c>
      <c r="CP774" s="42">
        <v>199</v>
      </c>
      <c r="CQ774" s="42">
        <v>399</v>
      </c>
      <c r="CR774" s="42">
        <v>466</v>
      </c>
      <c r="CS774" s="42">
        <v>241</v>
      </c>
      <c r="CT774" s="1">
        <v>3</v>
      </c>
      <c r="CU774" s="1">
        <v>2</v>
      </c>
      <c r="CV774" s="42">
        <f t="shared" si="541"/>
        <v>-1</v>
      </c>
      <c r="CW774" s="26">
        <f t="shared" si="542"/>
        <v>0.23401950162512528</v>
      </c>
      <c r="CX774" s="26">
        <f t="shared" si="543"/>
        <v>0.15601300108341684</v>
      </c>
      <c r="CY774" s="26">
        <f t="shared" si="544"/>
        <v>-7.8006500541708421E-2</v>
      </c>
      <c r="CZ774" s="13">
        <v>21</v>
      </c>
      <c r="DA774" s="13">
        <v>32</v>
      </c>
      <c r="DB774" s="27">
        <v>22.23</v>
      </c>
      <c r="DC774" s="27">
        <v>30.72</v>
      </c>
      <c r="DD774" s="27">
        <v>23.23</v>
      </c>
      <c r="DE774" s="27">
        <v>33.590000000000003</v>
      </c>
      <c r="DF774" s="1"/>
      <c r="DG774" s="1"/>
      <c r="DH774" s="21" t="str">
        <f t="shared" si="545"/>
        <v xml:space="preserve"> </v>
      </c>
      <c r="DI774" s="42"/>
      <c r="DJ774" s="42"/>
      <c r="DK774" s="1"/>
      <c r="DL774" s="1"/>
      <c r="DM774" s="1"/>
      <c r="DN774" s="1"/>
      <c r="DO774" s="1"/>
      <c r="DP774" s="1"/>
      <c r="DQ774" s="1"/>
      <c r="DR774" s="42"/>
      <c r="DS774" s="1"/>
      <c r="DT774" s="1"/>
      <c r="DU774" s="1"/>
      <c r="DV774" s="1"/>
      <c r="DW774" s="1"/>
      <c r="DX774" s="13"/>
    </row>
    <row r="775" spans="1:128" ht="25.5" x14ac:dyDescent="0.2">
      <c r="A775" s="13" t="s">
        <v>539</v>
      </c>
      <c r="B775" s="13" t="s">
        <v>2621</v>
      </c>
      <c r="C775" s="39" t="s">
        <v>3810</v>
      </c>
      <c r="D775" s="1" t="s">
        <v>287</v>
      </c>
      <c r="E775" s="13" t="s">
        <v>173</v>
      </c>
      <c r="F775" s="13">
        <v>52</v>
      </c>
      <c r="G775" s="13">
        <v>2</v>
      </c>
      <c r="H775" s="13">
        <v>4</v>
      </c>
      <c r="I775" s="40">
        <f t="shared" si="504"/>
        <v>6</v>
      </c>
      <c r="J775" s="19">
        <f t="shared" si="505"/>
        <v>0.41785154663107194</v>
      </c>
      <c r="K775" s="1">
        <v>2</v>
      </c>
      <c r="L775" s="1">
        <v>0</v>
      </c>
      <c r="M775" s="1">
        <v>4</v>
      </c>
      <c r="N775" s="1">
        <v>57</v>
      </c>
      <c r="O775" s="1">
        <v>19</v>
      </c>
      <c r="P775" s="1">
        <v>33</v>
      </c>
      <c r="Q775" s="1">
        <v>29</v>
      </c>
      <c r="R775" s="15">
        <f t="shared" si="506"/>
        <v>3.5087719298245612E-2</v>
      </c>
      <c r="S775" s="15">
        <f t="shared" si="507"/>
        <v>1.834862385321101E-2</v>
      </c>
      <c r="T775" s="16">
        <v>861.55</v>
      </c>
      <c r="U775" s="16">
        <f t="shared" si="508"/>
        <v>16.568269230769229</v>
      </c>
      <c r="V775" s="16">
        <v>836.1</v>
      </c>
      <c r="W775" s="16">
        <f t="shared" si="509"/>
        <v>16.078846153846154</v>
      </c>
      <c r="X775" s="16">
        <v>1720.87</v>
      </c>
      <c r="Y775" s="16">
        <f t="shared" si="510"/>
        <v>33.093653846153842</v>
      </c>
      <c r="Z775" s="21">
        <f t="shared" si="511"/>
        <v>0.32698858414451482</v>
      </c>
      <c r="AA775" s="20">
        <f t="shared" si="512"/>
        <v>0</v>
      </c>
      <c r="AB775">
        <v>71</v>
      </c>
      <c r="AC775" s="1">
        <v>117</v>
      </c>
      <c r="AD775" s="1">
        <v>98</v>
      </c>
      <c r="AE775" s="1">
        <v>20</v>
      </c>
      <c r="AF775" s="1">
        <v>13</v>
      </c>
      <c r="AG775" s="15">
        <f t="shared" si="513"/>
        <v>5.5555555555555552E-2</v>
      </c>
      <c r="AH775" s="15">
        <f t="shared" si="514"/>
        <v>0.1111111111111111</v>
      </c>
      <c r="AI775" s="15">
        <f t="shared" si="515"/>
        <v>0.16666666666666666</v>
      </c>
      <c r="AJ775" s="1">
        <v>265</v>
      </c>
      <c r="AK775" s="21">
        <f t="shared" si="516"/>
        <v>0.3271604938271605</v>
      </c>
      <c r="AL775" s="1">
        <v>277</v>
      </c>
      <c r="AM775" s="21">
        <f t="shared" si="517"/>
        <v>0.34197530864197528</v>
      </c>
      <c r="AN775" s="1">
        <v>268</v>
      </c>
      <c r="AO775" s="21">
        <f t="shared" si="518"/>
        <v>0.33086419753086421</v>
      </c>
      <c r="AP775" s="21">
        <f t="shared" si="519"/>
        <v>0.48892988929889297</v>
      </c>
      <c r="AQ775" s="1">
        <v>1</v>
      </c>
      <c r="AR775" s="4">
        <v>-4.3899999999999997</v>
      </c>
      <c r="AS775" s="41">
        <v>318</v>
      </c>
      <c r="AT775" s="41">
        <v>307</v>
      </c>
      <c r="AU775" s="41">
        <v>251</v>
      </c>
      <c r="AV775" s="21">
        <f t="shared" si="520"/>
        <v>0.50880000000000003</v>
      </c>
      <c r="AW775" s="26">
        <v>17.48</v>
      </c>
      <c r="AX775" s="42">
        <v>2</v>
      </c>
      <c r="AY775" s="41">
        <v>0.53200000000000003</v>
      </c>
      <c r="AZ775" s="1">
        <v>4</v>
      </c>
      <c r="BA775" s="43">
        <v>-0.22500000000000001</v>
      </c>
      <c r="BB775" s="16">
        <v>49.69</v>
      </c>
      <c r="BC775" s="26">
        <v>16.7</v>
      </c>
      <c r="BD775" s="43">
        <v>-0.22900000000000001</v>
      </c>
      <c r="BE775" s="43">
        <v>6.484</v>
      </c>
      <c r="BF775" s="16">
        <v>52.14</v>
      </c>
      <c r="BG775" s="21">
        <f t="shared" si="521"/>
        <v>8.294930875576037E-2</v>
      </c>
      <c r="BH775" s="44">
        <f t="shared" si="522"/>
        <v>0.91285403050108938</v>
      </c>
      <c r="BI775" s="42">
        <f t="shared" si="523"/>
        <v>995.80333925684977</v>
      </c>
      <c r="BJ775" s="21">
        <f t="shared" si="524"/>
        <v>-4.1966607431502545E-3</v>
      </c>
      <c r="BK775" s="26">
        <f t="shared" si="525"/>
        <v>2.5834230355220664</v>
      </c>
      <c r="BL775" s="26">
        <f t="shared" si="526"/>
        <v>2.8704700394689628</v>
      </c>
      <c r="BM775" s="16">
        <f t="shared" si="527"/>
        <v>31.144599928238247</v>
      </c>
      <c r="BN775" s="16">
        <f t="shared" si="528"/>
        <v>32.938643702906347</v>
      </c>
      <c r="BO775" s="16">
        <f t="shared" si="529"/>
        <v>54.897739504843919</v>
      </c>
      <c r="BP775" s="16">
        <f t="shared" si="530"/>
        <v>62.79153211338356</v>
      </c>
      <c r="BQ775" s="16">
        <f t="shared" si="531"/>
        <v>-7.8937926085396413</v>
      </c>
      <c r="BR775" s="1">
        <v>36</v>
      </c>
      <c r="BS775" s="1">
        <v>40</v>
      </c>
      <c r="BT775" s="42">
        <v>398</v>
      </c>
      <c r="BU775" s="42">
        <v>419</v>
      </c>
      <c r="BV775" s="42">
        <v>148</v>
      </c>
      <c r="BW775" s="42">
        <v>177</v>
      </c>
      <c r="BX775" s="42">
        <v>239</v>
      </c>
      <c r="BY775" s="42">
        <v>183</v>
      </c>
      <c r="BZ775" s="1">
        <v>410</v>
      </c>
      <c r="CA775" s="1">
        <v>434</v>
      </c>
      <c r="CB775" s="21">
        <f t="shared" si="532"/>
        <v>0.48578199052132703</v>
      </c>
      <c r="CC775" s="4">
        <v>-6.81</v>
      </c>
      <c r="CD775" s="45">
        <f t="shared" si="533"/>
        <v>-14.427109951713073</v>
      </c>
      <c r="CE775" s="26">
        <f t="shared" si="534"/>
        <v>3.03334941047261</v>
      </c>
      <c r="CF775" s="26">
        <f t="shared" si="535"/>
        <v>2.4057598772713802</v>
      </c>
      <c r="CG775" s="26">
        <f t="shared" si="536"/>
        <v>34.691754751956864</v>
      </c>
      <c r="CH775" s="26">
        <f t="shared" si="537"/>
        <v>26.916617757297182</v>
      </c>
      <c r="CI775" s="26">
        <f t="shared" si="538"/>
        <v>65.51337404917281</v>
      </c>
      <c r="CJ775" s="26">
        <f t="shared" si="539"/>
        <v>54.670021558862672</v>
      </c>
      <c r="CK775" s="16">
        <f t="shared" si="540"/>
        <v>-18.73714509884978</v>
      </c>
      <c r="CL775" s="42">
        <v>87</v>
      </c>
      <c r="CM775" s="42">
        <v>69</v>
      </c>
      <c r="CN775" s="42">
        <v>908</v>
      </c>
      <c r="CO775" s="42">
        <v>703</v>
      </c>
      <c r="CP775" s="42">
        <v>400</v>
      </c>
      <c r="CQ775" s="42">
        <v>306</v>
      </c>
      <c r="CR775" s="42">
        <v>490</v>
      </c>
      <c r="CS775" s="42">
        <v>484</v>
      </c>
      <c r="CT775" s="1">
        <v>12</v>
      </c>
      <c r="CU775" s="1">
        <v>4</v>
      </c>
      <c r="CV775" s="42">
        <f t="shared" si="541"/>
        <v>-8</v>
      </c>
      <c r="CW775" s="26">
        <f t="shared" si="542"/>
        <v>0.83570309326214398</v>
      </c>
      <c r="CX775" s="26">
        <f t="shared" si="543"/>
        <v>0.27856769775404799</v>
      </c>
      <c r="CY775" s="26">
        <f t="shared" si="544"/>
        <v>-0.55713539550809599</v>
      </c>
      <c r="CZ775" s="13">
        <v>40</v>
      </c>
      <c r="DA775" s="13">
        <v>41</v>
      </c>
      <c r="DB775" s="27">
        <v>34.58</v>
      </c>
      <c r="DC775" s="27">
        <v>30.33</v>
      </c>
      <c r="DD775" s="27">
        <v>39.799999999999997</v>
      </c>
      <c r="DE775" s="27">
        <v>31.98</v>
      </c>
      <c r="DF775" s="1"/>
      <c r="DG775" s="1"/>
      <c r="DH775" s="21" t="str">
        <f t="shared" si="545"/>
        <v xml:space="preserve"> </v>
      </c>
      <c r="DI775" s="42"/>
      <c r="DJ775" s="42"/>
      <c r="DK775" s="1"/>
      <c r="DL775" s="1"/>
      <c r="DM775" s="1"/>
      <c r="DN775" s="1"/>
      <c r="DO775" s="1"/>
      <c r="DP775" s="1"/>
      <c r="DQ775" s="13">
        <v>1</v>
      </c>
      <c r="DR775" s="46">
        <v>0</v>
      </c>
      <c r="DS775" s="13">
        <v>0</v>
      </c>
      <c r="DT775" s="13">
        <v>0</v>
      </c>
      <c r="DU775" s="13">
        <v>0</v>
      </c>
      <c r="DV775" s="13">
        <v>0</v>
      </c>
      <c r="DW775" s="13">
        <v>0</v>
      </c>
      <c r="DX775" s="13">
        <v>0</v>
      </c>
    </row>
    <row r="776" spans="1:128" ht="25.5" x14ac:dyDescent="0.2">
      <c r="A776" s="13" t="s">
        <v>2624</v>
      </c>
      <c r="B776" s="13" t="s">
        <v>2625</v>
      </c>
      <c r="C776" s="39" t="s">
        <v>3811</v>
      </c>
      <c r="D776" s="1" t="s">
        <v>167</v>
      </c>
      <c r="E776" s="13" t="s">
        <v>154</v>
      </c>
      <c r="F776" s="13">
        <v>3</v>
      </c>
      <c r="G776" s="13">
        <v>0</v>
      </c>
      <c r="H776" s="13">
        <v>2</v>
      </c>
      <c r="I776" s="40">
        <f t="shared" si="504"/>
        <v>2</v>
      </c>
      <c r="J776" s="19">
        <f t="shared" si="505"/>
        <v>4.2303172737905639</v>
      </c>
      <c r="K776" s="1">
        <v>0</v>
      </c>
      <c r="L776" s="1">
        <v>2</v>
      </c>
      <c r="M776" s="1">
        <v>0</v>
      </c>
      <c r="N776" s="1">
        <v>2</v>
      </c>
      <c r="O776" s="1">
        <v>1</v>
      </c>
      <c r="P776" s="1">
        <v>2</v>
      </c>
      <c r="Q776" s="1">
        <v>3</v>
      </c>
      <c r="R776" s="15">
        <f t="shared" si="506"/>
        <v>0</v>
      </c>
      <c r="S776" s="15">
        <f t="shared" si="507"/>
        <v>0</v>
      </c>
      <c r="T776" s="16">
        <v>28.366666666699999</v>
      </c>
      <c r="U776" s="16">
        <f t="shared" si="508"/>
        <v>9.4555555555666668</v>
      </c>
      <c r="V776" s="16">
        <v>28.89</v>
      </c>
      <c r="W776" s="16">
        <f t="shared" si="509"/>
        <v>9.6300000000000008</v>
      </c>
      <c r="X776" s="16">
        <v>122.1</v>
      </c>
      <c r="Y776" s="16">
        <f t="shared" si="510"/>
        <v>40.699999999999996</v>
      </c>
      <c r="Z776" s="21">
        <f t="shared" si="511"/>
        <v>0.19133717464732766</v>
      </c>
      <c r="AA776" s="20">
        <f t="shared" si="512"/>
        <v>14</v>
      </c>
      <c r="AB776">
        <v>1</v>
      </c>
      <c r="AC776" s="1">
        <v>4</v>
      </c>
      <c r="AD776" s="1">
        <v>2</v>
      </c>
      <c r="AE776" s="1">
        <v>1</v>
      </c>
      <c r="AF776" s="1">
        <v>1</v>
      </c>
      <c r="AG776" s="15">
        <f t="shared" si="513"/>
        <v>0</v>
      </c>
      <c r="AH776" s="15">
        <f t="shared" si="514"/>
        <v>1</v>
      </c>
      <c r="AI776" s="15">
        <f t="shared" si="515"/>
        <v>1</v>
      </c>
      <c r="AJ776" s="1">
        <v>6</v>
      </c>
      <c r="AK776" s="21">
        <f t="shared" si="516"/>
        <v>0.22222222222222221</v>
      </c>
      <c r="AL776" s="1">
        <v>7</v>
      </c>
      <c r="AM776" s="21">
        <f t="shared" si="517"/>
        <v>0.25925925925925924</v>
      </c>
      <c r="AN776" s="1">
        <v>14</v>
      </c>
      <c r="AO776" s="21">
        <f t="shared" si="518"/>
        <v>0.51851851851851849</v>
      </c>
      <c r="AP776" s="21">
        <f t="shared" si="519"/>
        <v>0.46153846153846156</v>
      </c>
      <c r="AQ776" s="1">
        <v>2</v>
      </c>
      <c r="AR776" s="4">
        <v>0.18</v>
      </c>
      <c r="AS776" s="41">
        <v>9</v>
      </c>
      <c r="AT776" s="41">
        <v>13</v>
      </c>
      <c r="AU776" s="41">
        <v>11</v>
      </c>
      <c r="AV776" s="21">
        <f t="shared" si="520"/>
        <v>0.40909090909090912</v>
      </c>
      <c r="AW776" s="26">
        <v>16.95</v>
      </c>
      <c r="AX776" s="42">
        <v>9</v>
      </c>
      <c r="AY776" s="41">
        <v>-0.98699999999999999</v>
      </c>
      <c r="AZ776" s="1">
        <v>12</v>
      </c>
      <c r="BA776" s="43">
        <v>-3.2519999999999998</v>
      </c>
      <c r="BB776" s="16">
        <v>47.83</v>
      </c>
      <c r="BC776" s="26">
        <v>16.350000000000001</v>
      </c>
      <c r="BD776" s="43">
        <v>3.734</v>
      </c>
      <c r="BE776" s="43">
        <v>2.2320000000000002</v>
      </c>
      <c r="BF776" s="16">
        <v>47.34</v>
      </c>
      <c r="BG776" s="21">
        <f t="shared" si="521"/>
        <v>0.14285714285714285</v>
      </c>
      <c r="BH776" s="44">
        <f t="shared" si="522"/>
        <v>0.9</v>
      </c>
      <c r="BI776" s="42">
        <f t="shared" si="523"/>
        <v>1042.8571428571429</v>
      </c>
      <c r="BJ776" s="21">
        <f t="shared" si="524"/>
        <v>4.2857142857142871E-2</v>
      </c>
      <c r="BK776" s="26">
        <f t="shared" si="525"/>
        <v>4.1536863966770508</v>
      </c>
      <c r="BL776" s="26">
        <f t="shared" si="526"/>
        <v>2.0768431983385254</v>
      </c>
      <c r="BM776" s="16">
        <f t="shared" si="527"/>
        <v>29.075804776739353</v>
      </c>
      <c r="BN776" s="16">
        <f t="shared" si="528"/>
        <v>20.768431983385256</v>
      </c>
      <c r="BO776" s="16">
        <f t="shared" si="529"/>
        <v>60.228452751817237</v>
      </c>
      <c r="BP776" s="16">
        <f t="shared" si="530"/>
        <v>41.536863966770511</v>
      </c>
      <c r="BQ776" s="16">
        <f t="shared" si="531"/>
        <v>18.691588785046726</v>
      </c>
      <c r="BR776" s="1">
        <v>2</v>
      </c>
      <c r="BS776" s="1">
        <v>1</v>
      </c>
      <c r="BT776" s="42">
        <v>12</v>
      </c>
      <c r="BU776" s="42">
        <v>9</v>
      </c>
      <c r="BV776" s="42">
        <v>4</v>
      </c>
      <c r="BW776" s="42">
        <v>3</v>
      </c>
      <c r="BX776" s="42">
        <v>7</v>
      </c>
      <c r="BY776" s="42">
        <v>11</v>
      </c>
      <c r="BZ776" s="1">
        <v>14</v>
      </c>
      <c r="CA776" s="1">
        <v>10</v>
      </c>
      <c r="CB776" s="21">
        <f t="shared" si="532"/>
        <v>0.58333333333333337</v>
      </c>
      <c r="CC776" s="4">
        <v>8.33</v>
      </c>
      <c r="CD776" s="45">
        <f t="shared" si="533"/>
        <v>14.040665708123651</v>
      </c>
      <c r="CE776" s="26">
        <f t="shared" si="534"/>
        <v>2.4570024570024569</v>
      </c>
      <c r="CF776" s="26">
        <f t="shared" si="535"/>
        <v>1.4742014742014744</v>
      </c>
      <c r="CG776" s="26">
        <f t="shared" si="536"/>
        <v>28.501228501228503</v>
      </c>
      <c r="CH776" s="26">
        <f t="shared" si="537"/>
        <v>32.432432432432435</v>
      </c>
      <c r="CI776" s="26">
        <f t="shared" si="538"/>
        <v>51.105651105651106</v>
      </c>
      <c r="CJ776" s="26">
        <f t="shared" si="539"/>
        <v>57.985257985257988</v>
      </c>
      <c r="CK776" s="16">
        <f t="shared" si="540"/>
        <v>25.571195664653608</v>
      </c>
      <c r="CL776" s="42">
        <v>5</v>
      </c>
      <c r="CM776" s="42">
        <v>3</v>
      </c>
      <c r="CN776" s="42">
        <v>53</v>
      </c>
      <c r="CO776" s="42">
        <v>63</v>
      </c>
      <c r="CP776" s="42">
        <v>24</v>
      </c>
      <c r="CQ776" s="42">
        <v>26</v>
      </c>
      <c r="CR776" s="42">
        <v>26</v>
      </c>
      <c r="CS776" s="42">
        <v>22</v>
      </c>
      <c r="CT776" s="1">
        <v>0</v>
      </c>
      <c r="CU776" s="1">
        <v>0</v>
      </c>
      <c r="CV776" s="42">
        <f t="shared" si="541"/>
        <v>0</v>
      </c>
      <c r="CW776" s="26">
        <f t="shared" si="542"/>
        <v>0</v>
      </c>
      <c r="CX776" s="26">
        <f t="shared" si="543"/>
        <v>0</v>
      </c>
      <c r="CY776" s="26">
        <f t="shared" si="544"/>
        <v>0</v>
      </c>
      <c r="CZ776" s="13">
        <v>1</v>
      </c>
      <c r="DA776" s="13">
        <v>1</v>
      </c>
      <c r="DB776" s="27">
        <v>0.91</v>
      </c>
      <c r="DC776" s="27">
        <v>0.89</v>
      </c>
      <c r="DD776" s="27">
        <v>0.99</v>
      </c>
      <c r="DE776" s="27">
        <v>0.96</v>
      </c>
      <c r="DF776" s="13">
        <v>0</v>
      </c>
      <c r="DG776" s="13">
        <v>0</v>
      </c>
      <c r="DH776" s="21" t="str">
        <f t="shared" si="545"/>
        <v xml:space="preserve"> </v>
      </c>
      <c r="DI776" s="42"/>
      <c r="DJ776" s="42"/>
      <c r="DK776" s="1"/>
      <c r="DL776" s="1"/>
      <c r="DM776" s="1"/>
      <c r="DN776" s="1"/>
      <c r="DO776" s="1"/>
      <c r="DP776" s="1"/>
      <c r="DQ776" s="1"/>
      <c r="DR776" s="42"/>
      <c r="DS776" s="1"/>
      <c r="DT776" s="1"/>
      <c r="DU776" s="1"/>
      <c r="DV776" s="1"/>
      <c r="DW776" s="1"/>
      <c r="DX776" s="13"/>
    </row>
    <row r="777" spans="1:128" ht="25.5" x14ac:dyDescent="0.2">
      <c r="A777" s="13" t="s">
        <v>1746</v>
      </c>
      <c r="B777" s="13" t="s">
        <v>2628</v>
      </c>
      <c r="C777" s="39" t="s">
        <v>3812</v>
      </c>
      <c r="D777" s="1" t="s">
        <v>219</v>
      </c>
      <c r="E777" s="13" t="s">
        <v>173</v>
      </c>
      <c r="F777" s="13">
        <v>82</v>
      </c>
      <c r="G777" s="13">
        <v>7</v>
      </c>
      <c r="H777" s="13">
        <v>18</v>
      </c>
      <c r="I777" s="40">
        <f t="shared" si="504"/>
        <v>25</v>
      </c>
      <c r="J777" s="19">
        <f t="shared" si="505"/>
        <v>1.0834105764947795</v>
      </c>
      <c r="K777" s="1">
        <v>6</v>
      </c>
      <c r="L777" s="1">
        <v>7</v>
      </c>
      <c r="M777" s="1">
        <v>9</v>
      </c>
      <c r="N777" s="1">
        <v>112</v>
      </c>
      <c r="O777" s="1">
        <v>38</v>
      </c>
      <c r="P777" s="1">
        <v>64</v>
      </c>
      <c r="Q777" s="1">
        <v>69</v>
      </c>
      <c r="R777" s="15">
        <f t="shared" si="506"/>
        <v>6.25E-2</v>
      </c>
      <c r="S777" s="15">
        <f t="shared" si="507"/>
        <v>3.2710280373831772E-2</v>
      </c>
      <c r="T777" s="16">
        <v>1384.5166666667001</v>
      </c>
      <c r="U777" s="16">
        <f t="shared" si="508"/>
        <v>16.884349593496342</v>
      </c>
      <c r="V777" s="16">
        <v>1279.96</v>
      </c>
      <c r="W777" s="16">
        <f t="shared" si="509"/>
        <v>15.609268292682927</v>
      </c>
      <c r="X777" s="16">
        <v>2583.98</v>
      </c>
      <c r="Y777" s="16">
        <f t="shared" si="510"/>
        <v>31.511951219512195</v>
      </c>
      <c r="Z777" s="21">
        <f t="shared" si="511"/>
        <v>0.33125773174531692</v>
      </c>
      <c r="AA777" s="20">
        <f t="shared" si="512"/>
        <v>68.561643835616437</v>
      </c>
      <c r="AB777">
        <v>51</v>
      </c>
      <c r="AC777" s="1">
        <v>81</v>
      </c>
      <c r="AD777" s="1">
        <v>96</v>
      </c>
      <c r="AE777" s="1">
        <v>22</v>
      </c>
      <c r="AF777" s="1">
        <v>18</v>
      </c>
      <c r="AG777" s="15">
        <f t="shared" si="513"/>
        <v>9.5890410958904104E-2</v>
      </c>
      <c r="AH777" s="15">
        <f t="shared" si="514"/>
        <v>0.21917808219178081</v>
      </c>
      <c r="AI777" s="15">
        <f t="shared" si="515"/>
        <v>0.31506849315068491</v>
      </c>
      <c r="AJ777" s="1">
        <v>408</v>
      </c>
      <c r="AK777" s="21">
        <f t="shared" si="516"/>
        <v>0.33090024330900242</v>
      </c>
      <c r="AL777" s="1">
        <v>343</v>
      </c>
      <c r="AM777" s="21">
        <f t="shared" si="517"/>
        <v>0.2781832927818329</v>
      </c>
      <c r="AN777" s="1">
        <v>482</v>
      </c>
      <c r="AO777" s="21">
        <f t="shared" si="518"/>
        <v>0.39091646390916462</v>
      </c>
      <c r="AP777" s="21">
        <f t="shared" si="519"/>
        <v>0.54327563249001332</v>
      </c>
      <c r="AQ777" s="1">
        <v>6</v>
      </c>
      <c r="AR777" s="4">
        <v>-0.12</v>
      </c>
      <c r="AS777" s="41">
        <v>455</v>
      </c>
      <c r="AT777" s="41">
        <v>427</v>
      </c>
      <c r="AU777" s="41">
        <v>428</v>
      </c>
      <c r="AV777" s="21">
        <f t="shared" si="520"/>
        <v>0.51587301587301593</v>
      </c>
      <c r="AW777" s="26">
        <v>17.52</v>
      </c>
      <c r="AX777" s="42">
        <v>2</v>
      </c>
      <c r="AY777" s="41">
        <v>0.68400000000000005</v>
      </c>
      <c r="AZ777" s="1">
        <v>2</v>
      </c>
      <c r="BA777" s="43">
        <v>-0.72499999999999998</v>
      </c>
      <c r="BB777" s="16">
        <v>49.59</v>
      </c>
      <c r="BC777" s="26">
        <v>16.809999999999999</v>
      </c>
      <c r="BD777" s="43">
        <v>1.194</v>
      </c>
      <c r="BE777" s="43">
        <v>6.6189999999999998</v>
      </c>
      <c r="BF777" s="16">
        <v>52.8</v>
      </c>
      <c r="BG777" s="21">
        <f t="shared" si="521"/>
        <v>0.10209790209790209</v>
      </c>
      <c r="BH777" s="44">
        <f t="shared" si="522"/>
        <v>0.90467289719626165</v>
      </c>
      <c r="BI777" s="42">
        <f t="shared" si="523"/>
        <v>1006.7707992941637</v>
      </c>
      <c r="BJ777" s="21">
        <f t="shared" si="524"/>
        <v>6.7707992941637429E-3</v>
      </c>
      <c r="BK777" s="26">
        <f t="shared" si="525"/>
        <v>3.4219819369355289</v>
      </c>
      <c r="BL777" s="26">
        <f t="shared" si="526"/>
        <v>2.3906997093659177</v>
      </c>
      <c r="BM777" s="16">
        <f t="shared" si="527"/>
        <v>33.516672396012375</v>
      </c>
      <c r="BN777" s="16">
        <f t="shared" si="528"/>
        <v>25.078908715897374</v>
      </c>
      <c r="BO777" s="16">
        <f t="shared" si="529"/>
        <v>58.970592831025968</v>
      </c>
      <c r="BP777" s="16">
        <f t="shared" si="530"/>
        <v>45.892059126847712</v>
      </c>
      <c r="BQ777" s="16">
        <f t="shared" si="531"/>
        <v>13.078533704178255</v>
      </c>
      <c r="BR777" s="1">
        <v>73</v>
      </c>
      <c r="BS777" s="1">
        <v>51</v>
      </c>
      <c r="BT777" s="42">
        <v>642</v>
      </c>
      <c r="BU777" s="42">
        <v>484</v>
      </c>
      <c r="BV777" s="42">
        <v>219</v>
      </c>
      <c r="BW777" s="42">
        <v>201</v>
      </c>
      <c r="BX777" s="42">
        <v>243</v>
      </c>
      <c r="BY777" s="42">
        <v>324</v>
      </c>
      <c r="BZ777" s="1">
        <v>703</v>
      </c>
      <c r="CA777" s="1">
        <v>500</v>
      </c>
      <c r="CB777" s="21">
        <f t="shared" si="532"/>
        <v>0.58437240232751453</v>
      </c>
      <c r="CC777" s="4">
        <v>6.96</v>
      </c>
      <c r="CD777" s="45">
        <f t="shared" si="533"/>
        <v>4.6059185244179357</v>
      </c>
      <c r="CE777" s="26">
        <f t="shared" si="534"/>
        <v>2.6470793117593789</v>
      </c>
      <c r="CF777" s="26">
        <f t="shared" si="535"/>
        <v>2.1362394445777446</v>
      </c>
      <c r="CG777" s="26">
        <f t="shared" si="536"/>
        <v>29.582272308609202</v>
      </c>
      <c r="CH777" s="26">
        <f t="shared" si="537"/>
        <v>27.469252857994256</v>
      </c>
      <c r="CI777" s="26">
        <f t="shared" si="538"/>
        <v>55.402905595244547</v>
      </c>
      <c r="CJ777" s="26">
        <f t="shared" si="539"/>
        <v>52.802266271410765</v>
      </c>
      <c r="CK777" s="16">
        <f t="shared" si="540"/>
        <v>10.477894380344473</v>
      </c>
      <c r="CL777" s="42">
        <v>114</v>
      </c>
      <c r="CM777" s="42">
        <v>92</v>
      </c>
      <c r="CN777" s="42">
        <v>1160</v>
      </c>
      <c r="CO777" s="42">
        <v>1091</v>
      </c>
      <c r="CP777" s="42">
        <v>510</v>
      </c>
      <c r="CQ777" s="42">
        <v>493</v>
      </c>
      <c r="CR777" s="42">
        <v>598</v>
      </c>
      <c r="CS777" s="42">
        <v>602</v>
      </c>
      <c r="CT777" s="1">
        <v>9</v>
      </c>
      <c r="CU777" s="1">
        <v>6</v>
      </c>
      <c r="CV777" s="42">
        <f t="shared" si="541"/>
        <v>-3</v>
      </c>
      <c r="CW777" s="26">
        <f t="shared" si="542"/>
        <v>0.39002780753812061</v>
      </c>
      <c r="CX777" s="26">
        <f t="shared" si="543"/>
        <v>0.26001853835874711</v>
      </c>
      <c r="CY777" s="26">
        <f t="shared" si="544"/>
        <v>-0.13000926917937355</v>
      </c>
      <c r="CZ777" s="13">
        <v>61</v>
      </c>
      <c r="DA777" s="13">
        <v>43</v>
      </c>
      <c r="DB777" s="27">
        <v>55.71</v>
      </c>
      <c r="DC777" s="27">
        <v>44.06</v>
      </c>
      <c r="DD777" s="27">
        <v>50.84</v>
      </c>
      <c r="DE777" s="27">
        <v>45.33</v>
      </c>
      <c r="DF777" s="1"/>
      <c r="DG777" s="1"/>
      <c r="DH777" s="21" t="str">
        <f t="shared" si="545"/>
        <v xml:space="preserve"> </v>
      </c>
      <c r="DI777" s="42"/>
      <c r="DJ777" s="42"/>
      <c r="DK777" s="1"/>
      <c r="DL777" s="1"/>
      <c r="DM777" s="1"/>
      <c r="DN777" s="1"/>
      <c r="DO777" s="1"/>
      <c r="DP777" s="1"/>
      <c r="DQ777" s="1"/>
      <c r="DR777" s="42"/>
      <c r="DS777" s="1"/>
      <c r="DT777" s="1"/>
      <c r="DU777" s="1"/>
      <c r="DV777" s="1"/>
      <c r="DW777" s="1"/>
      <c r="DX777" s="13"/>
    </row>
    <row r="778" spans="1:128" x14ac:dyDescent="0.2">
      <c r="A778" s="13" t="s">
        <v>690</v>
      </c>
      <c r="B778" s="13" t="s">
        <v>2631</v>
      </c>
      <c r="C778" s="39" t="s">
        <v>3813</v>
      </c>
      <c r="D778" s="1" t="s">
        <v>162</v>
      </c>
      <c r="E778" s="13" t="s">
        <v>146</v>
      </c>
      <c r="F778" s="13">
        <v>3</v>
      </c>
      <c r="G778" s="13">
        <v>0</v>
      </c>
      <c r="H778" s="13">
        <v>0</v>
      </c>
      <c r="I778" s="40">
        <f t="shared" si="504"/>
        <v>0</v>
      </c>
      <c r="J778" s="19">
        <f t="shared" si="505"/>
        <v>0</v>
      </c>
      <c r="K778" s="1">
        <v>0</v>
      </c>
      <c r="L778" s="1">
        <v>0</v>
      </c>
      <c r="M778" s="1">
        <v>0</v>
      </c>
      <c r="N778" s="1">
        <v>4</v>
      </c>
      <c r="O778" s="1">
        <v>1</v>
      </c>
      <c r="P778" s="1">
        <v>2</v>
      </c>
      <c r="Q778" s="1">
        <v>2</v>
      </c>
      <c r="R778" s="15">
        <f t="shared" si="506"/>
        <v>0</v>
      </c>
      <c r="S778" s="15">
        <f t="shared" si="507"/>
        <v>0</v>
      </c>
      <c r="T778" s="16">
        <v>34.7833333333</v>
      </c>
      <c r="U778" s="16">
        <f t="shared" si="508"/>
        <v>11.594444444433334</v>
      </c>
      <c r="V778" s="16">
        <v>33.71</v>
      </c>
      <c r="W778" s="16">
        <f t="shared" si="509"/>
        <v>11.236666666666666</v>
      </c>
      <c r="X778" s="16">
        <v>129.02000000000001</v>
      </c>
      <c r="Y778" s="16">
        <f t="shared" si="510"/>
        <v>43.006666666666668</v>
      </c>
      <c r="Z778" s="21">
        <f t="shared" si="511"/>
        <v>0.20715295274380877</v>
      </c>
      <c r="AA778" s="20">
        <f t="shared" si="512"/>
        <v>0</v>
      </c>
      <c r="AB778">
        <v>0</v>
      </c>
      <c r="AC778" s="1">
        <v>3</v>
      </c>
      <c r="AD778" s="1">
        <v>5</v>
      </c>
      <c r="AE778" s="1">
        <v>2</v>
      </c>
      <c r="AF778" s="1">
        <v>1</v>
      </c>
      <c r="AG778" s="15">
        <f t="shared" si="513"/>
        <v>0</v>
      </c>
      <c r="AH778" s="15">
        <f t="shared" si="514"/>
        <v>0</v>
      </c>
      <c r="AI778" s="15">
        <f t="shared" si="515"/>
        <v>0</v>
      </c>
      <c r="AJ778" s="1">
        <v>16</v>
      </c>
      <c r="AK778" s="21">
        <f t="shared" si="516"/>
        <v>0.42105263157894735</v>
      </c>
      <c r="AL778" s="1">
        <v>9</v>
      </c>
      <c r="AM778" s="21">
        <f t="shared" si="517"/>
        <v>0.23684210526315788</v>
      </c>
      <c r="AN778" s="1">
        <v>13</v>
      </c>
      <c r="AO778" s="21">
        <f t="shared" si="518"/>
        <v>0.34210526315789475</v>
      </c>
      <c r="AP778" s="21">
        <f t="shared" si="519"/>
        <v>0.64</v>
      </c>
      <c r="AQ778" s="1">
        <v>12</v>
      </c>
      <c r="AR778" s="4">
        <v>23.04</v>
      </c>
      <c r="AS778" s="41">
        <v>14</v>
      </c>
      <c r="AT778" s="41">
        <v>14</v>
      </c>
      <c r="AU778" s="41">
        <v>8</v>
      </c>
      <c r="AV778" s="21">
        <f t="shared" si="520"/>
        <v>0.5</v>
      </c>
      <c r="AW778" s="26">
        <v>17.57</v>
      </c>
      <c r="AX778" s="42">
        <v>6</v>
      </c>
      <c r="AY778" s="41">
        <v>1.3480000000000001</v>
      </c>
      <c r="AZ778" s="1">
        <v>1</v>
      </c>
      <c r="BA778" s="43">
        <v>3.3810000000000002</v>
      </c>
      <c r="BB778" s="16">
        <v>50.16</v>
      </c>
      <c r="BC778" s="26">
        <v>15.85</v>
      </c>
      <c r="BD778" s="43">
        <v>-3.2320000000000002</v>
      </c>
      <c r="BE778" s="43">
        <v>-15.202999999999999</v>
      </c>
      <c r="BF778" s="16">
        <v>44.81</v>
      </c>
      <c r="BG778" s="21">
        <f t="shared" si="521"/>
        <v>0.14285714285714285</v>
      </c>
      <c r="BH778" s="44">
        <f t="shared" si="522"/>
        <v>0.9</v>
      </c>
      <c r="BI778" s="42">
        <f t="shared" si="523"/>
        <v>1042.8571428571429</v>
      </c>
      <c r="BJ778" s="21">
        <f t="shared" si="524"/>
        <v>4.2857142857142871E-2</v>
      </c>
      <c r="BK778" s="26">
        <f t="shared" si="525"/>
        <v>3.5597745476119846</v>
      </c>
      <c r="BL778" s="26">
        <f t="shared" si="526"/>
        <v>3.5597745476119846</v>
      </c>
      <c r="BM778" s="16">
        <f t="shared" si="527"/>
        <v>24.91842183328389</v>
      </c>
      <c r="BN778" s="16">
        <f t="shared" si="528"/>
        <v>35.597745476119847</v>
      </c>
      <c r="BO778" s="16">
        <f t="shared" si="529"/>
        <v>55.176505487985764</v>
      </c>
      <c r="BP778" s="16">
        <f t="shared" si="530"/>
        <v>78.315040047463654</v>
      </c>
      <c r="BQ778" s="16">
        <f t="shared" si="531"/>
        <v>-23.13853455947789</v>
      </c>
      <c r="BR778" s="1">
        <v>2</v>
      </c>
      <c r="BS778" s="1">
        <v>2</v>
      </c>
      <c r="BT778" s="42">
        <v>12</v>
      </c>
      <c r="BU778" s="42">
        <v>18</v>
      </c>
      <c r="BV778" s="42">
        <v>5</v>
      </c>
      <c r="BW778" s="42">
        <v>11</v>
      </c>
      <c r="BX778" s="42">
        <v>13</v>
      </c>
      <c r="BY778" s="42">
        <v>12</v>
      </c>
      <c r="BZ778" s="1">
        <v>13</v>
      </c>
      <c r="CA778" s="1">
        <v>21</v>
      </c>
      <c r="CB778" s="21">
        <f t="shared" si="532"/>
        <v>0.38235294117647056</v>
      </c>
      <c r="CC778" s="4">
        <v>-5.65</v>
      </c>
      <c r="CD778" s="45">
        <f t="shared" si="533"/>
        <v>-8.0045345594778894</v>
      </c>
      <c r="CE778" s="26">
        <f t="shared" si="534"/>
        <v>3.2553092543791657</v>
      </c>
      <c r="CF778" s="26">
        <f t="shared" si="535"/>
        <v>2.7902650751821421</v>
      </c>
      <c r="CG778" s="26">
        <f t="shared" si="536"/>
        <v>32.553092543791657</v>
      </c>
      <c r="CH778" s="26">
        <f t="shared" si="537"/>
        <v>37.668578514958917</v>
      </c>
      <c r="CI778" s="26">
        <f t="shared" si="538"/>
        <v>58.130522399627964</v>
      </c>
      <c r="CJ778" s="26">
        <f t="shared" si="539"/>
        <v>67.896450162765461</v>
      </c>
      <c r="CK778" s="16">
        <f t="shared" si="540"/>
        <v>-13.372606796340392</v>
      </c>
      <c r="CL778" s="42">
        <v>7</v>
      </c>
      <c r="CM778" s="42">
        <v>6</v>
      </c>
      <c r="CN778" s="42">
        <v>63</v>
      </c>
      <c r="CO778" s="42">
        <v>75</v>
      </c>
      <c r="CP778" s="42">
        <v>20</v>
      </c>
      <c r="CQ778" s="42">
        <v>29</v>
      </c>
      <c r="CR778" s="42">
        <v>36</v>
      </c>
      <c r="CS778" s="42">
        <v>35</v>
      </c>
      <c r="CT778" s="1">
        <v>0</v>
      </c>
      <c r="CU778" s="1">
        <v>0</v>
      </c>
      <c r="CV778" s="42">
        <f t="shared" si="541"/>
        <v>0</v>
      </c>
      <c r="CW778" s="26">
        <f t="shared" si="542"/>
        <v>0</v>
      </c>
      <c r="CX778" s="26">
        <f t="shared" si="543"/>
        <v>0</v>
      </c>
      <c r="CY778" s="26">
        <f t="shared" si="544"/>
        <v>0</v>
      </c>
      <c r="CZ778" s="13">
        <v>1</v>
      </c>
      <c r="DA778" s="13">
        <v>2</v>
      </c>
      <c r="DB778" s="27">
        <v>1.03</v>
      </c>
      <c r="DC778" s="27">
        <v>1.24</v>
      </c>
      <c r="DD778" s="27">
        <v>0.98</v>
      </c>
      <c r="DE778" s="27">
        <v>1.25</v>
      </c>
      <c r="DF778" s="13">
        <v>17</v>
      </c>
      <c r="DG778" s="13">
        <v>15</v>
      </c>
      <c r="DH778" s="21">
        <f t="shared" si="545"/>
        <v>0.53125</v>
      </c>
      <c r="DI778" s="42">
        <v>13</v>
      </c>
      <c r="DJ778" s="42">
        <v>9</v>
      </c>
      <c r="DK778" s="13">
        <v>5</v>
      </c>
      <c r="DL778" s="13">
        <v>0</v>
      </c>
      <c r="DM778" s="13">
        <v>0.38500000000000001</v>
      </c>
      <c r="DN778" s="13">
        <v>0</v>
      </c>
      <c r="DO778" s="13">
        <v>0</v>
      </c>
      <c r="DP778" s="13">
        <v>0</v>
      </c>
      <c r="DQ778" s="13">
        <v>7</v>
      </c>
      <c r="DR778" s="46">
        <v>1</v>
      </c>
      <c r="DS778" s="13">
        <v>0</v>
      </c>
      <c r="DT778" s="13">
        <v>3</v>
      </c>
      <c r="DU778" s="13">
        <v>-0.42899999999999999</v>
      </c>
      <c r="DV778" s="13">
        <v>0</v>
      </c>
      <c r="DW778" s="13">
        <v>0</v>
      </c>
      <c r="DX778" s="13">
        <v>0</v>
      </c>
    </row>
    <row r="779" spans="1:128" ht="25.5" x14ac:dyDescent="0.2">
      <c r="A779" s="13" t="s">
        <v>183</v>
      </c>
      <c r="B779" s="13" t="s">
        <v>2633</v>
      </c>
      <c r="C779" s="39" t="s">
        <v>3814</v>
      </c>
      <c r="D779" s="1" t="s">
        <v>167</v>
      </c>
      <c r="E779" s="13" t="s">
        <v>173</v>
      </c>
      <c r="F779" s="13">
        <v>81</v>
      </c>
      <c r="G779" s="13">
        <v>5</v>
      </c>
      <c r="H779" s="13">
        <v>17</v>
      </c>
      <c r="I779" s="40">
        <f t="shared" si="504"/>
        <v>22</v>
      </c>
      <c r="J779" s="19">
        <f t="shared" si="505"/>
        <v>0.88436285676001614</v>
      </c>
      <c r="K779" s="1">
        <v>5</v>
      </c>
      <c r="L779" s="1">
        <v>7</v>
      </c>
      <c r="M779" s="1">
        <v>8</v>
      </c>
      <c r="N779" s="1">
        <v>76</v>
      </c>
      <c r="O779" s="1">
        <v>32</v>
      </c>
      <c r="P779" s="1">
        <v>62</v>
      </c>
      <c r="Q779" s="1">
        <v>51</v>
      </c>
      <c r="R779" s="15">
        <f t="shared" si="506"/>
        <v>6.5789473684210523E-2</v>
      </c>
      <c r="S779" s="15">
        <f t="shared" si="507"/>
        <v>2.9411764705882353E-2</v>
      </c>
      <c r="T779" s="16">
        <v>1492.6</v>
      </c>
      <c r="U779" s="16">
        <f t="shared" si="508"/>
        <v>18.427160493827159</v>
      </c>
      <c r="V779" s="16">
        <v>1374.31</v>
      </c>
      <c r="W779" s="16">
        <f t="shared" si="509"/>
        <v>16.966790123456789</v>
      </c>
      <c r="X779" s="16">
        <v>2505.8200000000002</v>
      </c>
      <c r="Y779" s="16">
        <f t="shared" si="510"/>
        <v>30.93604938271605</v>
      </c>
      <c r="Z779" s="21">
        <f t="shared" si="511"/>
        <v>0.35419174099836859</v>
      </c>
      <c r="AA779" s="20">
        <f t="shared" si="512"/>
        <v>88.529411764705884</v>
      </c>
      <c r="AB779">
        <v>86</v>
      </c>
      <c r="AC779" s="1">
        <v>53</v>
      </c>
      <c r="AD779" s="1">
        <v>99</v>
      </c>
      <c r="AE779" s="1">
        <v>32</v>
      </c>
      <c r="AF779" s="1">
        <v>14</v>
      </c>
      <c r="AG779" s="15">
        <f t="shared" si="513"/>
        <v>9.8039215686274508E-2</v>
      </c>
      <c r="AH779" s="15">
        <f t="shared" si="514"/>
        <v>0.29411764705882354</v>
      </c>
      <c r="AI779" s="15">
        <f t="shared" si="515"/>
        <v>0.39215686274509803</v>
      </c>
      <c r="AJ779" s="1">
        <v>485</v>
      </c>
      <c r="AK779" s="21">
        <f t="shared" si="516"/>
        <v>0.35635562086700956</v>
      </c>
      <c r="AL779" s="1">
        <v>388</v>
      </c>
      <c r="AM779" s="21">
        <f t="shared" si="517"/>
        <v>0.28508449669360764</v>
      </c>
      <c r="AN779" s="1">
        <v>488</v>
      </c>
      <c r="AO779" s="21">
        <f t="shared" si="518"/>
        <v>0.3585598824393828</v>
      </c>
      <c r="AP779" s="21">
        <f t="shared" si="519"/>
        <v>0.55555555555555558</v>
      </c>
      <c r="AQ779" s="1">
        <v>7</v>
      </c>
      <c r="AR779" s="4">
        <v>6.38</v>
      </c>
      <c r="AS779" s="41">
        <v>575</v>
      </c>
      <c r="AT779" s="41">
        <v>538</v>
      </c>
      <c r="AU779" s="41">
        <v>448</v>
      </c>
      <c r="AV779" s="21">
        <f t="shared" si="520"/>
        <v>0.51662174303683739</v>
      </c>
      <c r="AW779" s="26">
        <v>17.47</v>
      </c>
      <c r="AX779" s="42">
        <v>2</v>
      </c>
      <c r="AY779" s="41">
        <v>0.26200000000000001</v>
      </c>
      <c r="AZ779" s="1">
        <v>4</v>
      </c>
      <c r="BA779" s="43">
        <v>0.20500000000000002</v>
      </c>
      <c r="BB779" s="16">
        <v>50.05</v>
      </c>
      <c r="BC779" s="26">
        <v>16.670000000000002</v>
      </c>
      <c r="BD779" s="43">
        <v>0.44600000000000001</v>
      </c>
      <c r="BE779" s="43">
        <v>-0.68600000000000005</v>
      </c>
      <c r="BF779" s="16">
        <v>48.98</v>
      </c>
      <c r="BG779" s="21">
        <f t="shared" si="521"/>
        <v>7.9069767441860464E-2</v>
      </c>
      <c r="BH779" s="44">
        <f t="shared" si="522"/>
        <v>0.92745376955903269</v>
      </c>
      <c r="BI779" s="42">
        <f t="shared" si="523"/>
        <v>1006.5235370008932</v>
      </c>
      <c r="BJ779" s="21">
        <f t="shared" si="524"/>
        <v>6.5235370008931565E-3</v>
      </c>
      <c r="BK779" s="26">
        <f t="shared" si="525"/>
        <v>2.2265718797069076</v>
      </c>
      <c r="BL779" s="26">
        <f t="shared" si="526"/>
        <v>2.2265718797069076</v>
      </c>
      <c r="BM779" s="16">
        <f t="shared" si="527"/>
        <v>28.159585537469713</v>
      </c>
      <c r="BN779" s="16">
        <f t="shared" si="528"/>
        <v>30.691765322234431</v>
      </c>
      <c r="BO779" s="16">
        <f t="shared" si="529"/>
        <v>55.533322176219343</v>
      </c>
      <c r="BP779" s="16">
        <f t="shared" si="530"/>
        <v>56.231854530637193</v>
      </c>
      <c r="BQ779" s="16">
        <f t="shared" si="531"/>
        <v>-0.69853235441784989</v>
      </c>
      <c r="BR779" s="1">
        <v>51</v>
      </c>
      <c r="BS779" s="1">
        <v>51</v>
      </c>
      <c r="BT779" s="42">
        <v>594</v>
      </c>
      <c r="BU779" s="42">
        <v>652</v>
      </c>
      <c r="BV779" s="42">
        <v>267</v>
      </c>
      <c r="BW779" s="42">
        <v>266</v>
      </c>
      <c r="BX779" s="42">
        <v>319</v>
      </c>
      <c r="BY779" s="42">
        <v>360</v>
      </c>
      <c r="BZ779" s="1">
        <v>631</v>
      </c>
      <c r="CA779" s="1">
        <v>606</v>
      </c>
      <c r="CB779" s="21">
        <f t="shared" si="532"/>
        <v>0.51010509296685524</v>
      </c>
      <c r="CC779" s="4">
        <v>1.59</v>
      </c>
      <c r="CD779" s="45">
        <f t="shared" si="533"/>
        <v>-1.2308656877511837</v>
      </c>
      <c r="CE779" s="26">
        <f t="shared" si="534"/>
        <v>2.083150425808717</v>
      </c>
      <c r="CF779" s="26">
        <f t="shared" si="535"/>
        <v>2.0352619102728844</v>
      </c>
      <c r="CG779" s="26">
        <f t="shared" si="536"/>
        <v>27.751394753014981</v>
      </c>
      <c r="CH779" s="26">
        <f t="shared" si="537"/>
        <v>28.5176110015883</v>
      </c>
      <c r="CI779" s="26">
        <f t="shared" si="538"/>
        <v>53.515416111292907</v>
      </c>
      <c r="CJ779" s="26">
        <f t="shared" si="539"/>
        <v>55.095737123975383</v>
      </c>
      <c r="CK779" s="16">
        <f t="shared" si="540"/>
        <v>0.88178865826462527</v>
      </c>
      <c r="CL779" s="42">
        <v>87</v>
      </c>
      <c r="CM779" s="42">
        <v>85</v>
      </c>
      <c r="CN779" s="42">
        <v>1072</v>
      </c>
      <c r="CO779" s="42">
        <v>1106</v>
      </c>
      <c r="CP779" s="42">
        <v>458</v>
      </c>
      <c r="CQ779" s="42">
        <v>467</v>
      </c>
      <c r="CR779" s="42">
        <v>643</v>
      </c>
      <c r="CS779" s="42">
        <v>618</v>
      </c>
      <c r="CT779" s="1">
        <v>15</v>
      </c>
      <c r="CU779" s="1">
        <v>6</v>
      </c>
      <c r="CV779" s="42">
        <f t="shared" si="541"/>
        <v>-9</v>
      </c>
      <c r="CW779" s="26">
        <f t="shared" si="542"/>
        <v>0.60297467506364733</v>
      </c>
      <c r="CX779" s="26">
        <f t="shared" si="543"/>
        <v>0.24118987002545894</v>
      </c>
      <c r="CY779" s="26">
        <f t="shared" si="544"/>
        <v>-0.36178480503818844</v>
      </c>
      <c r="CZ779" s="13">
        <v>49</v>
      </c>
      <c r="DA779" s="13">
        <v>51</v>
      </c>
      <c r="DB779" s="27">
        <v>45.36</v>
      </c>
      <c r="DC779" s="27">
        <v>44.9</v>
      </c>
      <c r="DD779" s="27">
        <v>47.44</v>
      </c>
      <c r="DE779" s="27">
        <v>49.28</v>
      </c>
      <c r="DF779" s="1"/>
      <c r="DG779" s="1"/>
      <c r="DH779" s="21" t="str">
        <f t="shared" si="545"/>
        <v xml:space="preserve"> </v>
      </c>
      <c r="DI779" s="42"/>
      <c r="DJ779" s="42"/>
      <c r="DK779" s="1"/>
      <c r="DL779" s="1"/>
      <c r="DM779" s="1"/>
      <c r="DN779" s="1"/>
      <c r="DO779" s="1"/>
      <c r="DP779" s="1"/>
      <c r="DQ779" s="1"/>
      <c r="DR779" s="42"/>
      <c r="DS779" s="1"/>
      <c r="DT779" s="1"/>
      <c r="DU779" s="1"/>
      <c r="DV779" s="1"/>
      <c r="DW779" s="1"/>
      <c r="DX779" s="13"/>
    </row>
    <row r="780" spans="1:128" ht="25.5" x14ac:dyDescent="0.2">
      <c r="A780" s="13" t="s">
        <v>519</v>
      </c>
      <c r="B780" s="13" t="s">
        <v>2635</v>
      </c>
      <c r="C780" s="39" t="s">
        <v>3815</v>
      </c>
      <c r="D780" s="1" t="s">
        <v>287</v>
      </c>
      <c r="E780" s="13" t="s">
        <v>146</v>
      </c>
      <c r="F780" s="13">
        <v>81</v>
      </c>
      <c r="G780" s="13">
        <v>15</v>
      </c>
      <c r="H780" s="13">
        <v>26</v>
      </c>
      <c r="I780" s="40">
        <f t="shared" si="504"/>
        <v>41</v>
      </c>
      <c r="J780" s="19">
        <f t="shared" si="505"/>
        <v>2.3992977665073636</v>
      </c>
      <c r="K780" s="1">
        <v>14</v>
      </c>
      <c r="L780" s="1">
        <v>20</v>
      </c>
      <c r="M780" s="1">
        <v>6</v>
      </c>
      <c r="N780" s="1">
        <v>139</v>
      </c>
      <c r="O780" s="1">
        <v>31</v>
      </c>
      <c r="P780" s="1">
        <v>44</v>
      </c>
      <c r="Q780" s="1">
        <v>119</v>
      </c>
      <c r="R780" s="15">
        <f t="shared" si="506"/>
        <v>0.1079136690647482</v>
      </c>
      <c r="S780" s="15">
        <f t="shared" si="507"/>
        <v>7.0093457943925228E-2</v>
      </c>
      <c r="T780" s="16">
        <v>1025.3</v>
      </c>
      <c r="U780" s="16">
        <f t="shared" si="508"/>
        <v>12.658024691358024</v>
      </c>
      <c r="V780" s="16">
        <v>959.14</v>
      </c>
      <c r="W780" s="16">
        <f t="shared" si="509"/>
        <v>11.841234567901234</v>
      </c>
      <c r="X780" s="16">
        <v>3016.35</v>
      </c>
      <c r="Y780" s="16">
        <f t="shared" si="510"/>
        <v>37.238888888888887</v>
      </c>
      <c r="Z780" s="21">
        <f t="shared" si="511"/>
        <v>0.24126334112272954</v>
      </c>
      <c r="AA780" s="20">
        <f t="shared" si="512"/>
        <v>193.4426229508197</v>
      </c>
      <c r="AB780">
        <v>19</v>
      </c>
      <c r="AC780" s="1">
        <v>90</v>
      </c>
      <c r="AD780" s="1">
        <v>62</v>
      </c>
      <c r="AE780" s="1">
        <v>42</v>
      </c>
      <c r="AF780" s="1">
        <v>34</v>
      </c>
      <c r="AG780" s="15">
        <f t="shared" si="513"/>
        <v>0.24590163934426229</v>
      </c>
      <c r="AH780" s="15">
        <f t="shared" si="514"/>
        <v>0.42622950819672129</v>
      </c>
      <c r="AI780" s="15">
        <f t="shared" si="515"/>
        <v>0.67213114754098358</v>
      </c>
      <c r="AJ780" s="1">
        <v>278</v>
      </c>
      <c r="AK780" s="21">
        <f t="shared" si="516"/>
        <v>0.32514619883040935</v>
      </c>
      <c r="AL780" s="1">
        <v>293</v>
      </c>
      <c r="AM780" s="21">
        <f t="shared" si="517"/>
        <v>0.34269005847953216</v>
      </c>
      <c r="AN780" s="1">
        <v>284</v>
      </c>
      <c r="AO780" s="21">
        <f t="shared" si="518"/>
        <v>0.33216374269005849</v>
      </c>
      <c r="AP780" s="21">
        <f t="shared" si="519"/>
        <v>0.48686514886164622</v>
      </c>
      <c r="AQ780" s="1">
        <v>8</v>
      </c>
      <c r="AR780" s="4">
        <v>-4.8499999999999996</v>
      </c>
      <c r="AS780" s="41">
        <v>350</v>
      </c>
      <c r="AT780" s="41">
        <v>363</v>
      </c>
      <c r="AU780" s="41">
        <v>328</v>
      </c>
      <c r="AV780" s="21">
        <f t="shared" si="520"/>
        <v>0.49088359046283309</v>
      </c>
      <c r="AW780" s="26">
        <v>17.23</v>
      </c>
      <c r="AX780" s="42">
        <v>9</v>
      </c>
      <c r="AY780" s="41">
        <v>0.29799999999999999</v>
      </c>
      <c r="AZ780" s="1">
        <v>8</v>
      </c>
      <c r="BA780" s="43">
        <v>-0.17200000000000001</v>
      </c>
      <c r="BB780" s="16">
        <v>49.67</v>
      </c>
      <c r="BC780" s="26">
        <v>17.309999999999999</v>
      </c>
      <c r="BD780" s="43">
        <v>0.89</v>
      </c>
      <c r="BE780" s="43">
        <v>7.4290000000000003</v>
      </c>
      <c r="BF780" s="16">
        <v>52.87</v>
      </c>
      <c r="BG780" s="21">
        <f t="shared" si="521"/>
        <v>0.10338983050847457</v>
      </c>
      <c r="BH780" s="44">
        <f t="shared" si="522"/>
        <v>0.90989010989010988</v>
      </c>
      <c r="BI780" s="42">
        <f t="shared" si="523"/>
        <v>1013.2799403985845</v>
      </c>
      <c r="BJ780" s="21">
        <f t="shared" si="524"/>
        <v>1.3279940398584447E-2</v>
      </c>
      <c r="BK780" s="26">
        <f t="shared" si="525"/>
        <v>3.8159184269241204</v>
      </c>
      <c r="BL780" s="26">
        <f t="shared" si="526"/>
        <v>2.5647976312112939</v>
      </c>
      <c r="BM780" s="16">
        <f t="shared" si="527"/>
        <v>36.908063473528372</v>
      </c>
      <c r="BN780" s="16">
        <f t="shared" si="528"/>
        <v>28.462998102466795</v>
      </c>
      <c r="BO780" s="16">
        <f t="shared" si="529"/>
        <v>65.683841774923366</v>
      </c>
      <c r="BP780" s="16">
        <f t="shared" si="530"/>
        <v>57.363888483433087</v>
      </c>
      <c r="BQ780" s="16">
        <f t="shared" si="531"/>
        <v>8.319953291490279</v>
      </c>
      <c r="BR780" s="1">
        <v>61</v>
      </c>
      <c r="BS780" s="1">
        <v>41</v>
      </c>
      <c r="BT780" s="42">
        <v>529</v>
      </c>
      <c r="BU780" s="42">
        <v>414</v>
      </c>
      <c r="BV780" s="42">
        <v>207</v>
      </c>
      <c r="BW780" s="42">
        <v>171</v>
      </c>
      <c r="BX780" s="42">
        <v>291</v>
      </c>
      <c r="BY780" s="42">
        <v>253</v>
      </c>
      <c r="BZ780" s="1">
        <v>552</v>
      </c>
      <c r="CA780" s="1">
        <v>473</v>
      </c>
      <c r="CB780" s="21">
        <f t="shared" si="532"/>
        <v>0.53853658536585369</v>
      </c>
      <c r="CC780" s="4">
        <v>0.75</v>
      </c>
      <c r="CD780" s="45">
        <f t="shared" si="533"/>
        <v>0.94418971881076974</v>
      </c>
      <c r="CE780" s="26">
        <f t="shared" si="534"/>
        <v>2.2676413546173353</v>
      </c>
      <c r="CF780" s="26">
        <f t="shared" si="535"/>
        <v>2.3869908995971953</v>
      </c>
      <c r="CG780" s="26">
        <f t="shared" si="536"/>
        <v>31.388930329703122</v>
      </c>
      <c r="CH780" s="26">
        <f t="shared" si="537"/>
        <v>27.470286936197724</v>
      </c>
      <c r="CI780" s="26">
        <f t="shared" si="538"/>
        <v>60.430652941468992</v>
      </c>
      <c r="CJ780" s="26">
        <f t="shared" si="539"/>
        <v>54.88089909990552</v>
      </c>
      <c r="CK780" s="16">
        <f t="shared" si="540"/>
        <v>2.7701994499268068</v>
      </c>
      <c r="CL780" s="42">
        <v>114</v>
      </c>
      <c r="CM780" s="42">
        <v>120</v>
      </c>
      <c r="CN780" s="42">
        <v>1464</v>
      </c>
      <c r="CO780" s="42">
        <v>1261</v>
      </c>
      <c r="CP780" s="42">
        <v>641</v>
      </c>
      <c r="CQ780" s="42">
        <v>554</v>
      </c>
      <c r="CR780" s="42">
        <v>824</v>
      </c>
      <c r="CS780" s="42">
        <v>819</v>
      </c>
      <c r="CT780" s="1">
        <v>14</v>
      </c>
      <c r="CU780" s="1">
        <v>8</v>
      </c>
      <c r="CV780" s="42">
        <f t="shared" si="541"/>
        <v>-6</v>
      </c>
      <c r="CW780" s="26">
        <f t="shared" si="542"/>
        <v>0.81927240807568524</v>
      </c>
      <c r="CX780" s="26">
        <f t="shared" si="543"/>
        <v>0.46815566175753437</v>
      </c>
      <c r="CY780" s="26">
        <f t="shared" si="544"/>
        <v>-0.35111674631815082</v>
      </c>
      <c r="CZ780" s="13">
        <v>54</v>
      </c>
      <c r="DA780" s="13">
        <v>40</v>
      </c>
      <c r="DB780" s="27">
        <v>34.46</v>
      </c>
      <c r="DC780" s="27">
        <v>36.18</v>
      </c>
      <c r="DD780" s="27">
        <v>43.85</v>
      </c>
      <c r="DE780" s="27">
        <v>37.9</v>
      </c>
      <c r="DF780" s="13">
        <v>110</v>
      </c>
      <c r="DG780" s="13">
        <v>128</v>
      </c>
      <c r="DH780" s="21">
        <f t="shared" si="545"/>
        <v>0.46218487394957986</v>
      </c>
      <c r="DI780" s="42">
        <v>98</v>
      </c>
      <c r="DJ780" s="42">
        <v>52</v>
      </c>
      <c r="DK780" s="13">
        <v>21</v>
      </c>
      <c r="DL780" s="13">
        <v>0</v>
      </c>
      <c r="DM780" s="13">
        <v>0.214</v>
      </c>
      <c r="DN780" s="13">
        <v>1</v>
      </c>
      <c r="DO780" s="13">
        <v>0</v>
      </c>
      <c r="DP780" s="13">
        <v>0.01</v>
      </c>
      <c r="DQ780" s="13">
        <v>88</v>
      </c>
      <c r="DR780" s="46">
        <v>40</v>
      </c>
      <c r="DS780" s="13">
        <v>2</v>
      </c>
      <c r="DT780" s="13">
        <v>8</v>
      </c>
      <c r="DU780" s="13">
        <v>-6.8000000000000005E-2</v>
      </c>
      <c r="DV780" s="13">
        <v>0</v>
      </c>
      <c r="DW780" s="13">
        <v>0</v>
      </c>
      <c r="DX780" s="13">
        <v>0</v>
      </c>
    </row>
    <row r="781" spans="1:128" ht="25.5" x14ac:dyDescent="0.2">
      <c r="A781" s="13" t="s">
        <v>535</v>
      </c>
      <c r="B781" s="13" t="s">
        <v>2210</v>
      </c>
      <c r="C781" s="39" t="s">
        <v>3816</v>
      </c>
      <c r="D781" s="1" t="s">
        <v>162</v>
      </c>
      <c r="E781" s="13" t="s">
        <v>173</v>
      </c>
      <c r="F781" s="13">
        <v>65</v>
      </c>
      <c r="G781" s="13">
        <v>3</v>
      </c>
      <c r="H781" s="13">
        <v>9</v>
      </c>
      <c r="I781" s="40">
        <f t="shared" si="504"/>
        <v>12</v>
      </c>
      <c r="J781" s="19">
        <f t="shared" si="505"/>
        <v>0.6340074554580597</v>
      </c>
      <c r="K781" s="1">
        <v>3</v>
      </c>
      <c r="L781" s="1">
        <v>3</v>
      </c>
      <c r="M781" s="1">
        <v>4</v>
      </c>
      <c r="N781" s="1">
        <v>53</v>
      </c>
      <c r="O781" s="1">
        <v>27</v>
      </c>
      <c r="P781" s="1">
        <v>29</v>
      </c>
      <c r="Q781" s="1">
        <v>26</v>
      </c>
      <c r="R781" s="15">
        <f t="shared" si="506"/>
        <v>5.6603773584905662E-2</v>
      </c>
      <c r="S781" s="15">
        <f t="shared" si="507"/>
        <v>2.7522935779816515E-2</v>
      </c>
      <c r="T781" s="16">
        <v>1135.6333333333</v>
      </c>
      <c r="U781" s="16">
        <f t="shared" si="508"/>
        <v>17.471282051281538</v>
      </c>
      <c r="V781" s="16">
        <v>1071.28</v>
      </c>
      <c r="W781" s="16">
        <f t="shared" si="509"/>
        <v>16.48123076923077</v>
      </c>
      <c r="X781" s="16">
        <v>2055.69</v>
      </c>
      <c r="Y781" s="16">
        <f t="shared" si="510"/>
        <v>31.626000000000001</v>
      </c>
      <c r="Z781" s="21">
        <f t="shared" si="511"/>
        <v>0.34259362897629336</v>
      </c>
      <c r="AA781" s="20">
        <f t="shared" si="512"/>
        <v>35.25</v>
      </c>
      <c r="AB781">
        <v>102</v>
      </c>
      <c r="AC781" s="1">
        <v>145</v>
      </c>
      <c r="AD781" s="1">
        <v>94</v>
      </c>
      <c r="AE781" s="1">
        <v>18</v>
      </c>
      <c r="AF781" s="1">
        <v>8</v>
      </c>
      <c r="AG781" s="15">
        <f t="shared" si="513"/>
        <v>8.3333333333333329E-2</v>
      </c>
      <c r="AH781" s="15">
        <f t="shared" si="514"/>
        <v>0.19444444444444445</v>
      </c>
      <c r="AI781" s="15">
        <f t="shared" si="515"/>
        <v>0.27777777777777779</v>
      </c>
      <c r="AJ781" s="1">
        <v>308</v>
      </c>
      <c r="AK781" s="21">
        <f t="shared" si="516"/>
        <v>0.27923844061650044</v>
      </c>
      <c r="AL781" s="1">
        <v>417</v>
      </c>
      <c r="AM781" s="21">
        <f t="shared" si="517"/>
        <v>0.37805983680870353</v>
      </c>
      <c r="AN781" s="1">
        <v>378</v>
      </c>
      <c r="AO781" s="21">
        <f t="shared" si="518"/>
        <v>0.34270172257479603</v>
      </c>
      <c r="AP781" s="21">
        <f t="shared" si="519"/>
        <v>0.42482758620689653</v>
      </c>
      <c r="AQ781" s="1">
        <v>1</v>
      </c>
      <c r="AR781" s="4">
        <v>-3.92</v>
      </c>
      <c r="AS781" s="41">
        <v>410</v>
      </c>
      <c r="AT781" s="41">
        <v>417</v>
      </c>
      <c r="AU781" s="41">
        <v>329</v>
      </c>
      <c r="AV781" s="21">
        <f t="shared" si="520"/>
        <v>0.49576783555018139</v>
      </c>
      <c r="AW781" s="26">
        <v>17.61</v>
      </c>
      <c r="AX781" s="42">
        <v>2</v>
      </c>
      <c r="AY781" s="41">
        <v>1.05</v>
      </c>
      <c r="AZ781" s="1">
        <v>2</v>
      </c>
      <c r="BA781" s="43">
        <v>2.101</v>
      </c>
      <c r="BB781" s="16">
        <v>50.61</v>
      </c>
      <c r="BC781" s="26">
        <v>16.79</v>
      </c>
      <c r="BD781" s="43">
        <v>0.50700000000000001</v>
      </c>
      <c r="BE781" s="43">
        <v>-14.180999999999999</v>
      </c>
      <c r="BF781" s="16">
        <v>44.53</v>
      </c>
      <c r="BG781" s="21">
        <f t="shared" si="521"/>
        <v>8.5106382978723402E-2</v>
      </c>
      <c r="BH781" s="44">
        <f t="shared" si="522"/>
        <v>0.94224422442244227</v>
      </c>
      <c r="BI781" s="42">
        <f t="shared" si="523"/>
        <v>1027.3506074011657</v>
      </c>
      <c r="BJ781" s="21">
        <f t="shared" si="524"/>
        <v>2.7350607401165669E-2</v>
      </c>
      <c r="BK781" s="26">
        <f t="shared" si="525"/>
        <v>2.01627959076992</v>
      </c>
      <c r="BL781" s="26">
        <f t="shared" si="526"/>
        <v>1.9602718243596446</v>
      </c>
      <c r="BM781" s="16">
        <f t="shared" si="527"/>
        <v>23.691285191546562</v>
      </c>
      <c r="BN781" s="16">
        <f t="shared" si="528"/>
        <v>33.94070644462699</v>
      </c>
      <c r="BO781" s="16">
        <f t="shared" si="529"/>
        <v>42.733925771040248</v>
      </c>
      <c r="BP781" s="16">
        <f t="shared" si="530"/>
        <v>66.481218728997092</v>
      </c>
      <c r="BQ781" s="16">
        <f t="shared" si="531"/>
        <v>-23.747292957956844</v>
      </c>
      <c r="BR781" s="1">
        <v>36</v>
      </c>
      <c r="BS781" s="1">
        <v>35</v>
      </c>
      <c r="BT781" s="42">
        <v>387</v>
      </c>
      <c r="BU781" s="42">
        <v>571</v>
      </c>
      <c r="BV781" s="42">
        <v>157</v>
      </c>
      <c r="BW781" s="42">
        <v>252</v>
      </c>
      <c r="BX781" s="42">
        <v>329</v>
      </c>
      <c r="BY781" s="42">
        <v>183</v>
      </c>
      <c r="BZ781" s="1">
        <v>395</v>
      </c>
      <c r="CA781" s="1">
        <v>547</v>
      </c>
      <c r="CB781" s="21">
        <f t="shared" si="532"/>
        <v>0.41932059447983017</v>
      </c>
      <c r="CC781" s="4">
        <v>-2.2599999999999998</v>
      </c>
      <c r="CD781" s="45">
        <f t="shared" si="533"/>
        <v>-5.7511550269223619</v>
      </c>
      <c r="CE781" s="26">
        <f t="shared" si="534"/>
        <v>2.6560424966799467</v>
      </c>
      <c r="CF781" s="26">
        <f t="shared" si="535"/>
        <v>2.7144170570465391</v>
      </c>
      <c r="CG781" s="26">
        <f t="shared" si="536"/>
        <v>28.136538096697457</v>
      </c>
      <c r="CH781" s="26">
        <f t="shared" si="537"/>
        <v>32.368693723275399</v>
      </c>
      <c r="CI781" s="26">
        <f t="shared" si="538"/>
        <v>50.026998234169554</v>
      </c>
      <c r="CJ781" s="26">
        <f t="shared" si="539"/>
        <v>63.774207200502019</v>
      </c>
      <c r="CK781" s="16">
        <f t="shared" si="540"/>
        <v>-10.000083991624379</v>
      </c>
      <c r="CL781" s="42">
        <v>91</v>
      </c>
      <c r="CM781" s="42">
        <v>93</v>
      </c>
      <c r="CN781" s="42">
        <v>873</v>
      </c>
      <c r="CO781" s="42">
        <v>1016</v>
      </c>
      <c r="CP781" s="42">
        <v>315</v>
      </c>
      <c r="CQ781" s="42">
        <v>449</v>
      </c>
      <c r="CR781" s="42">
        <v>627</v>
      </c>
      <c r="CS781" s="42">
        <v>435</v>
      </c>
      <c r="CT781" s="1">
        <v>4</v>
      </c>
      <c r="CU781" s="1">
        <v>4</v>
      </c>
      <c r="CV781" s="42">
        <f t="shared" si="541"/>
        <v>0</v>
      </c>
      <c r="CW781" s="26">
        <f t="shared" si="542"/>
        <v>0.21133581848601987</v>
      </c>
      <c r="CX781" s="26">
        <f t="shared" si="543"/>
        <v>0.21133581848601987</v>
      </c>
      <c r="CY781" s="26">
        <f t="shared" si="544"/>
        <v>0</v>
      </c>
      <c r="CZ781" s="13">
        <v>32</v>
      </c>
      <c r="DA781" s="13">
        <v>43</v>
      </c>
      <c r="DB781" s="27">
        <v>43.24</v>
      </c>
      <c r="DC781" s="27">
        <v>47.3</v>
      </c>
      <c r="DD781" s="27">
        <v>35.83</v>
      </c>
      <c r="DE781" s="27">
        <v>46.24</v>
      </c>
      <c r="DF781" s="1"/>
      <c r="DG781" s="1"/>
      <c r="DH781" s="21" t="str">
        <f t="shared" si="545"/>
        <v xml:space="preserve"> </v>
      </c>
      <c r="DI781" s="42"/>
      <c r="DJ781" s="42"/>
      <c r="DK781" s="1"/>
      <c r="DL781" s="1"/>
      <c r="DM781" s="1"/>
      <c r="DN781" s="1"/>
      <c r="DO781" s="1"/>
      <c r="DP781" s="1"/>
      <c r="DQ781" s="1"/>
      <c r="DR781" s="42"/>
      <c r="DS781" s="1"/>
      <c r="DT781" s="1"/>
      <c r="DU781" s="1"/>
      <c r="DV781" s="1"/>
      <c r="DW781" s="1"/>
      <c r="DX781" s="13"/>
    </row>
    <row r="782" spans="1:128" ht="25.5" x14ac:dyDescent="0.2">
      <c r="A782" s="13" t="s">
        <v>183</v>
      </c>
      <c r="B782" s="13" t="s">
        <v>2210</v>
      </c>
      <c r="C782" s="39" t="s">
        <v>3817</v>
      </c>
      <c r="D782" s="1" t="s">
        <v>584</v>
      </c>
      <c r="E782" s="13" t="s">
        <v>173</v>
      </c>
      <c r="F782" s="13">
        <v>70</v>
      </c>
      <c r="G782" s="13">
        <v>2</v>
      </c>
      <c r="H782" s="13">
        <v>10</v>
      </c>
      <c r="I782" s="40">
        <f t="shared" si="504"/>
        <v>12</v>
      </c>
      <c r="J782" s="19">
        <f t="shared" si="505"/>
        <v>0.64633890900384072</v>
      </c>
      <c r="K782" s="1">
        <v>2</v>
      </c>
      <c r="L782" s="1">
        <v>5</v>
      </c>
      <c r="M782" s="1">
        <v>3</v>
      </c>
      <c r="N782" s="1">
        <v>46</v>
      </c>
      <c r="O782" s="1">
        <v>27</v>
      </c>
      <c r="P782" s="1">
        <v>72</v>
      </c>
      <c r="Q782" s="1">
        <v>47</v>
      </c>
      <c r="R782" s="15">
        <f t="shared" si="506"/>
        <v>4.3478260869565216E-2</v>
      </c>
      <c r="S782" s="15">
        <f t="shared" si="507"/>
        <v>1.3793103448275862E-2</v>
      </c>
      <c r="T782" s="16">
        <v>1113.9666666666999</v>
      </c>
      <c r="U782" s="16">
        <f t="shared" si="508"/>
        <v>15.913809523809999</v>
      </c>
      <c r="V782" s="16">
        <v>1081.05</v>
      </c>
      <c r="W782" s="16">
        <f t="shared" si="509"/>
        <v>15.443571428571428</v>
      </c>
      <c r="X782" s="16">
        <v>2172.46</v>
      </c>
      <c r="Y782" s="16">
        <f t="shared" si="510"/>
        <v>31.035142857142858</v>
      </c>
      <c r="Z782" s="21">
        <f t="shared" si="511"/>
        <v>0.33227191556196228</v>
      </c>
      <c r="AA782" s="20">
        <f t="shared" si="512"/>
        <v>75.428571428571431</v>
      </c>
      <c r="AB782">
        <v>87</v>
      </c>
      <c r="AC782" s="1">
        <v>142</v>
      </c>
      <c r="AD782" s="1">
        <v>81</v>
      </c>
      <c r="AE782" s="1">
        <v>39</v>
      </c>
      <c r="AF782" s="1">
        <v>10</v>
      </c>
      <c r="AG782" s="15">
        <f t="shared" si="513"/>
        <v>5.7142857142857141E-2</v>
      </c>
      <c r="AH782" s="15">
        <f t="shared" si="514"/>
        <v>0.22857142857142856</v>
      </c>
      <c r="AI782" s="15">
        <f t="shared" si="515"/>
        <v>0.2857142857142857</v>
      </c>
      <c r="AJ782" s="1">
        <v>305</v>
      </c>
      <c r="AK782" s="21">
        <f t="shared" si="516"/>
        <v>0.30591775325977932</v>
      </c>
      <c r="AL782" s="1">
        <v>313</v>
      </c>
      <c r="AM782" s="21">
        <f t="shared" si="517"/>
        <v>0.31394182547642929</v>
      </c>
      <c r="AN782" s="1">
        <v>379</v>
      </c>
      <c r="AO782" s="21">
        <f t="shared" si="518"/>
        <v>0.38014042126379138</v>
      </c>
      <c r="AP782" s="21">
        <f t="shared" si="519"/>
        <v>0.49352750809061491</v>
      </c>
      <c r="AQ782" s="1">
        <v>3</v>
      </c>
      <c r="AR782" s="4">
        <v>-5.46</v>
      </c>
      <c r="AS782" s="41">
        <v>405</v>
      </c>
      <c r="AT782" s="41">
        <v>407</v>
      </c>
      <c r="AU782" s="41">
        <v>353</v>
      </c>
      <c r="AV782" s="21">
        <f t="shared" si="520"/>
        <v>0.49876847290640391</v>
      </c>
      <c r="AW782" s="26">
        <v>17.43</v>
      </c>
      <c r="AX782" s="42">
        <v>4</v>
      </c>
      <c r="AY782" s="41">
        <v>0.80400000000000005</v>
      </c>
      <c r="AZ782" s="1">
        <v>3</v>
      </c>
      <c r="BA782" s="43">
        <v>0.59</v>
      </c>
      <c r="BB782" s="16">
        <v>50.2</v>
      </c>
      <c r="BC782" s="26">
        <v>17.38</v>
      </c>
      <c r="BD782" s="43">
        <v>2.073</v>
      </c>
      <c r="BE782" s="43">
        <v>5.96</v>
      </c>
      <c r="BF782" s="16">
        <v>51.78</v>
      </c>
      <c r="BG782" s="21">
        <f t="shared" si="521"/>
        <v>6.6287878787878785E-2</v>
      </c>
      <c r="BH782" s="44">
        <f t="shared" si="522"/>
        <v>0.92490118577075098</v>
      </c>
      <c r="BI782" s="42">
        <f t="shared" si="523"/>
        <v>991.18906455862975</v>
      </c>
      <c r="BJ782" s="21">
        <f t="shared" si="524"/>
        <v>-8.8109354413702379E-3</v>
      </c>
      <c r="BK782" s="26">
        <f t="shared" si="525"/>
        <v>1.942555848480644</v>
      </c>
      <c r="BL782" s="26">
        <f t="shared" si="526"/>
        <v>2.1090606354932708</v>
      </c>
      <c r="BM782" s="16">
        <f t="shared" si="527"/>
        <v>29.304842514222283</v>
      </c>
      <c r="BN782" s="16">
        <f t="shared" si="528"/>
        <v>28.083807409463024</v>
      </c>
      <c r="BO782" s="16">
        <f t="shared" si="529"/>
        <v>58.221173858748443</v>
      </c>
      <c r="BP782" s="16">
        <f t="shared" si="530"/>
        <v>52.560011100319137</v>
      </c>
      <c r="BQ782" s="16">
        <f t="shared" si="531"/>
        <v>5.6611627584293061</v>
      </c>
      <c r="BR782" s="1">
        <v>35</v>
      </c>
      <c r="BS782" s="1">
        <v>38</v>
      </c>
      <c r="BT782" s="42">
        <v>493</v>
      </c>
      <c r="BU782" s="42">
        <v>468</v>
      </c>
      <c r="BV782" s="42">
        <v>215</v>
      </c>
      <c r="BW782" s="42">
        <v>194</v>
      </c>
      <c r="BX782" s="42">
        <v>247</v>
      </c>
      <c r="BY782" s="42">
        <v>306</v>
      </c>
      <c r="BZ782" s="1">
        <v>510</v>
      </c>
      <c r="CA782" s="1">
        <v>479</v>
      </c>
      <c r="CB782" s="21">
        <f t="shared" si="532"/>
        <v>0.51567239635995954</v>
      </c>
      <c r="CC782" s="4">
        <v>-1.28</v>
      </c>
      <c r="CD782" s="45">
        <f t="shared" si="533"/>
        <v>0.35650256425454874</v>
      </c>
      <c r="CE782" s="26">
        <f t="shared" si="534"/>
        <v>2.4028060355541645</v>
      </c>
      <c r="CF782" s="26">
        <f t="shared" si="535"/>
        <v>2.0161475930511954</v>
      </c>
      <c r="CG782" s="26">
        <f t="shared" si="536"/>
        <v>29.883173913443745</v>
      </c>
      <c r="CH782" s="26">
        <f t="shared" si="537"/>
        <v>26.237537169844323</v>
      </c>
      <c r="CI782" s="26">
        <f t="shared" si="538"/>
        <v>56.258803384181988</v>
      </c>
      <c r="CJ782" s="26">
        <f t="shared" si="539"/>
        <v>49.243714498770984</v>
      </c>
      <c r="CK782" s="16">
        <f t="shared" si="540"/>
        <v>-1.3539261269816976</v>
      </c>
      <c r="CL782" s="42">
        <v>87</v>
      </c>
      <c r="CM782" s="42">
        <v>73</v>
      </c>
      <c r="CN782" s="42">
        <v>995</v>
      </c>
      <c r="CO782" s="42">
        <v>877</v>
      </c>
      <c r="CP782" s="42">
        <v>428</v>
      </c>
      <c r="CQ782" s="42">
        <v>394</v>
      </c>
      <c r="CR782" s="42">
        <v>439</v>
      </c>
      <c r="CS782" s="42">
        <v>527</v>
      </c>
      <c r="CT782" s="1">
        <v>22</v>
      </c>
      <c r="CU782" s="1">
        <v>2</v>
      </c>
      <c r="CV782" s="42">
        <f t="shared" si="541"/>
        <v>-20</v>
      </c>
      <c r="CW782" s="26">
        <f t="shared" si="542"/>
        <v>1.1849546665070414</v>
      </c>
      <c r="CX782" s="26">
        <f t="shared" si="543"/>
        <v>0.10772315150064013</v>
      </c>
      <c r="CY782" s="26">
        <f t="shared" si="544"/>
        <v>-1.0772315150064014</v>
      </c>
      <c r="CZ782" s="13">
        <v>42</v>
      </c>
      <c r="DA782" s="13">
        <v>41</v>
      </c>
      <c r="DB782" s="27">
        <v>41.75</v>
      </c>
      <c r="DC782" s="27">
        <v>31.44</v>
      </c>
      <c r="DD782" s="27">
        <v>43.17</v>
      </c>
      <c r="DE782" s="27">
        <v>38.729999999999997</v>
      </c>
      <c r="DF782" s="1"/>
      <c r="DG782" s="1"/>
      <c r="DH782" s="21" t="str">
        <f t="shared" si="545"/>
        <v xml:space="preserve"> </v>
      </c>
      <c r="DI782" s="42">
        <v>1</v>
      </c>
      <c r="DJ782" s="42">
        <v>0</v>
      </c>
      <c r="DK782" s="13">
        <v>0</v>
      </c>
      <c r="DL782" s="13">
        <v>0</v>
      </c>
      <c r="DM782" s="13">
        <v>0</v>
      </c>
      <c r="DN782" s="13">
        <v>0</v>
      </c>
      <c r="DO782" s="13">
        <v>0</v>
      </c>
      <c r="DP782" s="13">
        <v>0</v>
      </c>
      <c r="DQ782" s="1"/>
      <c r="DR782" s="42"/>
      <c r="DS782" s="1"/>
      <c r="DT782" s="1"/>
      <c r="DU782" s="1"/>
      <c r="DV782" s="1"/>
      <c r="DW782" s="1"/>
      <c r="DX782" s="13"/>
    </row>
    <row r="783" spans="1:128" x14ac:dyDescent="0.2">
      <c r="A783" s="13" t="s">
        <v>2641</v>
      </c>
      <c r="B783" s="13" t="s">
        <v>2642</v>
      </c>
      <c r="C783" s="39" t="s">
        <v>3818</v>
      </c>
      <c r="D783" s="1" t="s">
        <v>214</v>
      </c>
      <c r="E783" s="13" t="s">
        <v>173</v>
      </c>
      <c r="F783" s="13">
        <v>82</v>
      </c>
      <c r="G783" s="13">
        <v>7</v>
      </c>
      <c r="H783" s="13">
        <v>32</v>
      </c>
      <c r="I783" s="40">
        <f t="shared" si="504"/>
        <v>39</v>
      </c>
      <c r="J783" s="19">
        <f t="shared" si="505"/>
        <v>1.401883156433813</v>
      </c>
      <c r="K783" s="1">
        <v>7</v>
      </c>
      <c r="L783" s="1">
        <v>10</v>
      </c>
      <c r="M783" s="1">
        <v>14</v>
      </c>
      <c r="N783" s="1">
        <v>88</v>
      </c>
      <c r="O783" s="1">
        <v>54</v>
      </c>
      <c r="P783" s="1">
        <v>92</v>
      </c>
      <c r="Q783" s="1">
        <v>39</v>
      </c>
      <c r="R783" s="15">
        <f t="shared" si="506"/>
        <v>7.9545454545454544E-2</v>
      </c>
      <c r="S783" s="15">
        <f t="shared" si="507"/>
        <v>2.9914529914529916E-2</v>
      </c>
      <c r="T783" s="16">
        <v>1669.1833333333</v>
      </c>
      <c r="U783" s="16">
        <f t="shared" si="508"/>
        <v>20.355894308942684</v>
      </c>
      <c r="V783" s="16">
        <v>1521.46</v>
      </c>
      <c r="W783" s="16">
        <f t="shared" si="509"/>
        <v>18.554390243902439</v>
      </c>
      <c r="X783" s="16">
        <v>2408.9699999999998</v>
      </c>
      <c r="Y783" s="16">
        <f t="shared" si="510"/>
        <v>29.377682926829266</v>
      </c>
      <c r="Z783" s="21">
        <f t="shared" si="511"/>
        <v>0.38709759491963985</v>
      </c>
      <c r="AA783" s="20">
        <f t="shared" si="512"/>
        <v>112.42857142857143</v>
      </c>
      <c r="AB783">
        <v>109</v>
      </c>
      <c r="AC783" s="1">
        <v>80</v>
      </c>
      <c r="AD783" s="1">
        <v>141</v>
      </c>
      <c r="AE783" s="1">
        <v>81</v>
      </c>
      <c r="AF783" s="1">
        <v>21</v>
      </c>
      <c r="AG783" s="15">
        <f t="shared" si="513"/>
        <v>0.1</v>
      </c>
      <c r="AH783" s="15">
        <f t="shared" si="514"/>
        <v>0.34285714285714286</v>
      </c>
      <c r="AI783" s="15">
        <f t="shared" si="515"/>
        <v>0.44285714285714284</v>
      </c>
      <c r="AJ783" s="1">
        <v>552</v>
      </c>
      <c r="AK783" s="21">
        <f t="shared" si="516"/>
        <v>0.32093023255813952</v>
      </c>
      <c r="AL783" s="1">
        <v>552</v>
      </c>
      <c r="AM783" s="21">
        <f t="shared" si="517"/>
        <v>0.32093023255813952</v>
      </c>
      <c r="AN783" s="1">
        <v>616</v>
      </c>
      <c r="AO783" s="21">
        <f t="shared" si="518"/>
        <v>0.35813953488372091</v>
      </c>
      <c r="AP783" s="21">
        <f t="shared" si="519"/>
        <v>0.5</v>
      </c>
      <c r="AQ783" s="1">
        <v>7</v>
      </c>
      <c r="AR783" s="4">
        <v>5.41</v>
      </c>
      <c r="AS783" s="41">
        <v>645</v>
      </c>
      <c r="AT783" s="41">
        <v>643</v>
      </c>
      <c r="AU783" s="41">
        <v>610</v>
      </c>
      <c r="AV783" s="21">
        <f t="shared" si="520"/>
        <v>0.50077639751552794</v>
      </c>
      <c r="AW783" s="26">
        <v>17.670000000000002</v>
      </c>
      <c r="AX783" s="42">
        <v>2</v>
      </c>
      <c r="AY783" s="41">
        <v>0.94500000000000006</v>
      </c>
      <c r="AZ783" s="1">
        <v>2</v>
      </c>
      <c r="BA783" s="43">
        <v>0.49</v>
      </c>
      <c r="BB783" s="16">
        <v>50.16</v>
      </c>
      <c r="BC783" s="26">
        <v>17.29</v>
      </c>
      <c r="BD783" s="43">
        <v>2.8250000000000002</v>
      </c>
      <c r="BE783" s="43">
        <v>-1.6739999999999999</v>
      </c>
      <c r="BF783" s="16">
        <v>48.68</v>
      </c>
      <c r="BG783" s="21">
        <f t="shared" si="521"/>
        <v>8.8945362134688691E-2</v>
      </c>
      <c r="BH783" s="44">
        <f t="shared" si="522"/>
        <v>0.92722371967654982</v>
      </c>
      <c r="BI783" s="42">
        <f t="shared" si="523"/>
        <v>1016.1690818112385</v>
      </c>
      <c r="BJ783" s="21">
        <f t="shared" si="524"/>
        <v>1.6169081811238509E-2</v>
      </c>
      <c r="BK783" s="26">
        <f t="shared" si="525"/>
        <v>2.7605063557372524</v>
      </c>
      <c r="BL783" s="26">
        <f t="shared" si="526"/>
        <v>2.1295334744258803</v>
      </c>
      <c r="BM783" s="16">
        <f t="shared" si="527"/>
        <v>31.03597859950311</v>
      </c>
      <c r="BN783" s="16">
        <f t="shared" si="528"/>
        <v>29.261367370814874</v>
      </c>
      <c r="BO783" s="16">
        <f t="shared" si="529"/>
        <v>61.046626266875229</v>
      </c>
      <c r="BP783" s="16">
        <f t="shared" si="530"/>
        <v>56.156586436712104</v>
      </c>
      <c r="BQ783" s="16">
        <f t="shared" si="531"/>
        <v>4.8900398301631256</v>
      </c>
      <c r="BR783" s="1">
        <v>70</v>
      </c>
      <c r="BS783" s="1">
        <v>54</v>
      </c>
      <c r="BT783" s="42">
        <v>717</v>
      </c>
      <c r="BU783" s="42">
        <v>688</v>
      </c>
      <c r="BV783" s="42">
        <v>315</v>
      </c>
      <c r="BW783" s="42">
        <v>279</v>
      </c>
      <c r="BX783" s="42">
        <v>403</v>
      </c>
      <c r="BY783" s="42">
        <v>446</v>
      </c>
      <c r="BZ783" s="1">
        <v>684</v>
      </c>
      <c r="CA783" s="1">
        <v>700</v>
      </c>
      <c r="CB783" s="21">
        <f t="shared" si="532"/>
        <v>0.49421965317919075</v>
      </c>
      <c r="CC783" s="4">
        <v>2.76</v>
      </c>
      <c r="CD783" s="45">
        <f t="shared" si="533"/>
        <v>6.9640398301631254</v>
      </c>
      <c r="CE783" s="26">
        <f t="shared" si="534"/>
        <v>1.967645923361437</v>
      </c>
      <c r="CF783" s="26">
        <f t="shared" si="535"/>
        <v>1.71857681913847</v>
      </c>
      <c r="CG783" s="26">
        <f t="shared" si="536"/>
        <v>26.027721391300016</v>
      </c>
      <c r="CH783" s="26">
        <f t="shared" si="537"/>
        <v>29.390154298310069</v>
      </c>
      <c r="CI783" s="26">
        <f t="shared" si="538"/>
        <v>49.988169217549419</v>
      </c>
      <c r="CJ783" s="26">
        <f t="shared" si="539"/>
        <v>58.954656969576213</v>
      </c>
      <c r="CK783" s="16">
        <f t="shared" si="540"/>
        <v>13.856527582189919</v>
      </c>
      <c r="CL783" s="42">
        <v>79</v>
      </c>
      <c r="CM783" s="42">
        <v>69</v>
      </c>
      <c r="CN783" s="42">
        <v>966</v>
      </c>
      <c r="CO783" s="42">
        <v>1111</v>
      </c>
      <c r="CP783" s="42">
        <v>393</v>
      </c>
      <c r="CQ783" s="42">
        <v>461</v>
      </c>
      <c r="CR783" s="42">
        <v>726</v>
      </c>
      <c r="CS783" s="42">
        <v>569</v>
      </c>
      <c r="CT783" s="1">
        <v>23</v>
      </c>
      <c r="CU783" s="1">
        <v>13</v>
      </c>
      <c r="CV783" s="42">
        <f t="shared" si="541"/>
        <v>-10</v>
      </c>
      <c r="CW783" s="26">
        <f t="shared" si="542"/>
        <v>0.82675160507635115</v>
      </c>
      <c r="CX783" s="26">
        <f t="shared" si="543"/>
        <v>0.46729438547793761</v>
      </c>
      <c r="CY783" s="26">
        <f t="shared" si="544"/>
        <v>-0.35945721959841354</v>
      </c>
      <c r="CZ783" s="13">
        <v>59</v>
      </c>
      <c r="DA783" s="13">
        <v>59</v>
      </c>
      <c r="DB783" s="27">
        <v>49.86</v>
      </c>
      <c r="DC783" s="27">
        <v>41.12</v>
      </c>
      <c r="DD783" s="27">
        <v>54.48</v>
      </c>
      <c r="DE783" s="27">
        <v>60.65</v>
      </c>
      <c r="DF783" s="1"/>
      <c r="DG783" s="1"/>
      <c r="DH783" s="21" t="str">
        <f t="shared" si="545"/>
        <v xml:space="preserve"> </v>
      </c>
      <c r="DI783" s="42"/>
      <c r="DJ783" s="42"/>
      <c r="DK783" s="1"/>
      <c r="DL783" s="1"/>
      <c r="DM783" s="1"/>
      <c r="DN783" s="1"/>
      <c r="DO783" s="1"/>
      <c r="DP783" s="1"/>
      <c r="DQ783" s="1"/>
      <c r="DR783" s="42"/>
      <c r="DS783" s="1"/>
      <c r="DT783" s="1"/>
      <c r="DU783" s="1"/>
      <c r="DV783" s="1"/>
      <c r="DW783" s="1"/>
      <c r="DX783" s="13"/>
    </row>
    <row r="784" spans="1:128" ht="25.5" x14ac:dyDescent="0.2">
      <c r="A784" s="13" t="s">
        <v>591</v>
      </c>
      <c r="B784" s="13" t="s">
        <v>2644</v>
      </c>
      <c r="C784" s="39" t="s">
        <v>3819</v>
      </c>
      <c r="D784" s="1" t="s">
        <v>179</v>
      </c>
      <c r="E784" s="13" t="s">
        <v>173</v>
      </c>
      <c r="F784" s="13">
        <v>20</v>
      </c>
      <c r="G784" s="13">
        <v>0</v>
      </c>
      <c r="H784" s="13">
        <v>3</v>
      </c>
      <c r="I784" s="40">
        <f t="shared" si="504"/>
        <v>3</v>
      </c>
      <c r="J784" s="19">
        <f t="shared" si="505"/>
        <v>0.70648263230204833</v>
      </c>
      <c r="K784" s="1">
        <v>0</v>
      </c>
      <c r="L784" s="1">
        <v>2</v>
      </c>
      <c r="M784" s="1">
        <v>1</v>
      </c>
      <c r="N784" s="1">
        <v>14</v>
      </c>
      <c r="O784" s="1">
        <v>4</v>
      </c>
      <c r="P784" s="1">
        <v>14</v>
      </c>
      <c r="Q784" s="1">
        <v>8</v>
      </c>
      <c r="R784" s="15">
        <f t="shared" si="506"/>
        <v>0</v>
      </c>
      <c r="S784" s="15">
        <f t="shared" si="507"/>
        <v>0</v>
      </c>
      <c r="T784" s="16">
        <v>254.78333333329999</v>
      </c>
      <c r="U784" s="16">
        <f t="shared" si="508"/>
        <v>12.739166666665</v>
      </c>
      <c r="V784" s="16">
        <v>254.15</v>
      </c>
      <c r="W784" s="16">
        <f t="shared" si="509"/>
        <v>12.7075</v>
      </c>
      <c r="X784" s="16">
        <v>689.63</v>
      </c>
      <c r="Y784" s="16">
        <f t="shared" si="510"/>
        <v>34.481499999999997</v>
      </c>
      <c r="Z784" s="21">
        <f t="shared" si="511"/>
        <v>0.26928945305049906</v>
      </c>
      <c r="AA784" s="20">
        <f t="shared" si="512"/>
        <v>58.666666666666671</v>
      </c>
      <c r="AB784">
        <v>20</v>
      </c>
      <c r="AC784" s="1">
        <v>46</v>
      </c>
      <c r="AD784" s="1">
        <v>43</v>
      </c>
      <c r="AE784" s="1">
        <v>5</v>
      </c>
      <c r="AF784" s="1">
        <v>1</v>
      </c>
      <c r="AG784" s="15">
        <f t="shared" si="513"/>
        <v>0</v>
      </c>
      <c r="AH784" s="15">
        <f t="shared" si="514"/>
        <v>1</v>
      </c>
      <c r="AI784" s="15">
        <f t="shared" si="515"/>
        <v>1</v>
      </c>
      <c r="AJ784" s="1">
        <v>58</v>
      </c>
      <c r="AK784" s="21">
        <f t="shared" si="516"/>
        <v>0.30051813471502592</v>
      </c>
      <c r="AL784" s="1">
        <v>71</v>
      </c>
      <c r="AM784" s="21">
        <f t="shared" si="517"/>
        <v>0.36787564766839376</v>
      </c>
      <c r="AN784" s="1">
        <v>64</v>
      </c>
      <c r="AO784" s="21">
        <f t="shared" si="518"/>
        <v>0.33160621761658032</v>
      </c>
      <c r="AP784" s="21">
        <f t="shared" si="519"/>
        <v>0.44961240310077522</v>
      </c>
      <c r="AQ784" s="1">
        <v>4</v>
      </c>
      <c r="AR784" s="4">
        <v>-4.7</v>
      </c>
      <c r="AS784" s="41">
        <v>75</v>
      </c>
      <c r="AT784" s="41">
        <v>89</v>
      </c>
      <c r="AU784" s="41">
        <v>67</v>
      </c>
      <c r="AV784" s="21">
        <f t="shared" si="520"/>
        <v>0.45731707317073172</v>
      </c>
      <c r="AW784" s="26">
        <v>17.03</v>
      </c>
      <c r="AX784" s="42">
        <v>7</v>
      </c>
      <c r="AY784" s="41">
        <v>-0.47600000000000003</v>
      </c>
      <c r="AZ784" s="1">
        <v>7</v>
      </c>
      <c r="BA784" s="43">
        <v>2.145</v>
      </c>
      <c r="BB784" s="16">
        <v>50.69</v>
      </c>
      <c r="BC784" s="26">
        <v>16.079999999999998</v>
      </c>
      <c r="BD784" s="43">
        <v>7.8E-2</v>
      </c>
      <c r="BE784" s="43">
        <v>-2.68</v>
      </c>
      <c r="BF784" s="16">
        <v>48.9</v>
      </c>
      <c r="BG784" s="21">
        <f t="shared" si="521"/>
        <v>3.4090909090909088E-2</v>
      </c>
      <c r="BH784" s="44">
        <f t="shared" si="522"/>
        <v>0.8936170212765957</v>
      </c>
      <c r="BI784" s="42">
        <f t="shared" si="523"/>
        <v>927.70793036750479</v>
      </c>
      <c r="BJ784" s="21">
        <f t="shared" si="524"/>
        <v>-7.2292069632495209E-2</v>
      </c>
      <c r="BK784" s="26">
        <f t="shared" si="525"/>
        <v>0.70824316348613026</v>
      </c>
      <c r="BL784" s="26">
        <f t="shared" si="526"/>
        <v>3.5412158174306518</v>
      </c>
      <c r="BM784" s="16">
        <f t="shared" si="527"/>
        <v>20.775132795593155</v>
      </c>
      <c r="BN784" s="16">
        <f t="shared" si="528"/>
        <v>33.287428683848127</v>
      </c>
      <c r="BO784" s="16">
        <f t="shared" si="529"/>
        <v>45.563643517607716</v>
      </c>
      <c r="BP784" s="16">
        <f t="shared" si="530"/>
        <v>62.797560495770213</v>
      </c>
      <c r="BQ784" s="16">
        <f t="shared" si="531"/>
        <v>-17.233916978162497</v>
      </c>
      <c r="BR784" s="1">
        <v>3</v>
      </c>
      <c r="BS784" s="1">
        <v>15</v>
      </c>
      <c r="BT784" s="42">
        <v>85</v>
      </c>
      <c r="BU784" s="42">
        <v>126</v>
      </c>
      <c r="BV784" s="42">
        <v>48</v>
      </c>
      <c r="BW784" s="42">
        <v>47</v>
      </c>
      <c r="BX784" s="42">
        <v>78</v>
      </c>
      <c r="BY784" s="42">
        <v>57</v>
      </c>
      <c r="BZ784" s="1">
        <v>86</v>
      </c>
      <c r="CA784" s="1">
        <v>123</v>
      </c>
      <c r="CB784" s="21">
        <f t="shared" si="532"/>
        <v>0.41148325358851673</v>
      </c>
      <c r="CC784" s="4">
        <v>-12.94</v>
      </c>
      <c r="CD784" s="45">
        <f t="shared" si="533"/>
        <v>-11.289614652581104</v>
      </c>
      <c r="CE784" s="26">
        <f t="shared" si="534"/>
        <v>2.0010730391659299</v>
      </c>
      <c r="CF784" s="26">
        <f t="shared" si="535"/>
        <v>2.6100952684772998</v>
      </c>
      <c r="CG784" s="26">
        <f t="shared" si="536"/>
        <v>30.973130519263957</v>
      </c>
      <c r="CH784" s="26">
        <f t="shared" si="537"/>
        <v>28.10202572393893</v>
      </c>
      <c r="CI784" s="26">
        <f t="shared" si="538"/>
        <v>58.727143540739249</v>
      </c>
      <c r="CJ784" s="26">
        <f t="shared" si="539"/>
        <v>53.593956179400557</v>
      </c>
      <c r="CK784" s="16">
        <f t="shared" si="540"/>
        <v>-22.367104339501189</v>
      </c>
      <c r="CL784" s="42">
        <v>23</v>
      </c>
      <c r="CM784" s="42">
        <v>30</v>
      </c>
      <c r="CN784" s="42">
        <v>333</v>
      </c>
      <c r="CO784" s="42">
        <v>293</v>
      </c>
      <c r="CP784" s="42">
        <v>148</v>
      </c>
      <c r="CQ784" s="42">
        <v>146</v>
      </c>
      <c r="CR784" s="42">
        <v>147</v>
      </c>
      <c r="CS784" s="42">
        <v>171</v>
      </c>
      <c r="CT784" s="1">
        <v>2</v>
      </c>
      <c r="CU784" s="1">
        <v>0</v>
      </c>
      <c r="CV784" s="42">
        <f t="shared" si="541"/>
        <v>-2</v>
      </c>
      <c r="CW784" s="26">
        <f t="shared" si="542"/>
        <v>0.47098842153469894</v>
      </c>
      <c r="CX784" s="26">
        <f t="shared" si="543"/>
        <v>0</v>
      </c>
      <c r="CY784" s="26">
        <f t="shared" si="544"/>
        <v>-0.47098842153469894</v>
      </c>
      <c r="CZ784" s="13">
        <v>6</v>
      </c>
      <c r="DA784" s="13">
        <v>11</v>
      </c>
      <c r="DB784" s="27">
        <v>7.15</v>
      </c>
      <c r="DC784" s="27">
        <v>11.68</v>
      </c>
      <c r="DD784" s="27">
        <v>8.89</v>
      </c>
      <c r="DE784" s="27">
        <v>9.84</v>
      </c>
      <c r="DF784" s="1"/>
      <c r="DG784" s="1"/>
      <c r="DH784" s="21" t="str">
        <f t="shared" si="545"/>
        <v xml:space="preserve"> </v>
      </c>
      <c r="DI784" s="42"/>
      <c r="DJ784" s="42"/>
      <c r="DK784" s="1"/>
      <c r="DL784" s="1"/>
      <c r="DM784" s="1"/>
      <c r="DN784" s="1"/>
      <c r="DO784" s="1"/>
      <c r="DP784" s="1"/>
      <c r="DQ784" s="1"/>
      <c r="DR784" s="42"/>
      <c r="DS784" s="1"/>
      <c r="DT784" s="1"/>
      <c r="DU784" s="1"/>
      <c r="DV784" s="1"/>
      <c r="DW784" s="1"/>
      <c r="DX784" s="13"/>
    </row>
    <row r="785" spans="1:128" ht="25.5" x14ac:dyDescent="0.2">
      <c r="A785" s="13" t="s">
        <v>1963</v>
      </c>
      <c r="B785" s="13" t="s">
        <v>2647</v>
      </c>
      <c r="C785" s="39" t="s">
        <v>3820</v>
      </c>
      <c r="D785" s="1" t="s">
        <v>219</v>
      </c>
      <c r="E785" s="13" t="s">
        <v>173</v>
      </c>
      <c r="F785" s="13">
        <v>72</v>
      </c>
      <c r="G785" s="13">
        <v>0</v>
      </c>
      <c r="H785" s="13">
        <v>12</v>
      </c>
      <c r="I785" s="40">
        <f t="shared" si="504"/>
        <v>12</v>
      </c>
      <c r="J785" s="19">
        <f t="shared" si="505"/>
        <v>0.61963022992299432</v>
      </c>
      <c r="K785" s="1">
        <v>0</v>
      </c>
      <c r="L785" s="1">
        <v>5</v>
      </c>
      <c r="M785" s="1">
        <v>7</v>
      </c>
      <c r="N785" s="1">
        <v>54</v>
      </c>
      <c r="O785" s="1">
        <v>23</v>
      </c>
      <c r="P785" s="1">
        <v>54</v>
      </c>
      <c r="Q785" s="1">
        <v>31</v>
      </c>
      <c r="R785" s="15">
        <f t="shared" si="506"/>
        <v>0</v>
      </c>
      <c r="S785" s="15">
        <f t="shared" si="507"/>
        <v>0</v>
      </c>
      <c r="T785" s="16">
        <v>1161.9833333332999</v>
      </c>
      <c r="U785" s="16">
        <f t="shared" si="508"/>
        <v>16.138657407406942</v>
      </c>
      <c r="V785" s="16">
        <v>1130.1300000000001</v>
      </c>
      <c r="W785" s="16">
        <f t="shared" si="509"/>
        <v>15.696250000000001</v>
      </c>
      <c r="X785" s="16">
        <v>2258.9</v>
      </c>
      <c r="Y785" s="16">
        <f t="shared" si="510"/>
        <v>31.373611111111114</v>
      </c>
      <c r="Z785" s="21">
        <f t="shared" si="511"/>
        <v>0.33346709825525295</v>
      </c>
      <c r="AA785" s="20">
        <f t="shared" si="512"/>
        <v>59.761904761904766</v>
      </c>
      <c r="AB785">
        <v>64</v>
      </c>
      <c r="AC785" s="1">
        <v>38</v>
      </c>
      <c r="AD785" s="1">
        <v>104</v>
      </c>
      <c r="AE785" s="1">
        <v>26</v>
      </c>
      <c r="AF785" s="1">
        <v>15</v>
      </c>
      <c r="AG785" s="15">
        <f t="shared" si="513"/>
        <v>0</v>
      </c>
      <c r="AH785" s="15">
        <f t="shared" si="514"/>
        <v>0.2857142857142857</v>
      </c>
      <c r="AI785" s="15">
        <f t="shared" si="515"/>
        <v>0.2857142857142857</v>
      </c>
      <c r="AJ785" s="1">
        <v>323</v>
      </c>
      <c r="AK785" s="21">
        <f t="shared" si="516"/>
        <v>0.31760078662733532</v>
      </c>
      <c r="AL785" s="1">
        <v>277</v>
      </c>
      <c r="AM785" s="21">
        <f t="shared" si="517"/>
        <v>0.27236971484759093</v>
      </c>
      <c r="AN785" s="1">
        <v>417</v>
      </c>
      <c r="AO785" s="21">
        <f t="shared" si="518"/>
        <v>0.41002949852507375</v>
      </c>
      <c r="AP785" s="21">
        <f t="shared" si="519"/>
        <v>0.53833333333333333</v>
      </c>
      <c r="AQ785" s="1">
        <v>5</v>
      </c>
      <c r="AR785" s="4">
        <v>-2.23</v>
      </c>
      <c r="AS785" s="41">
        <v>393</v>
      </c>
      <c r="AT785" s="41">
        <v>375</v>
      </c>
      <c r="AU785" s="41">
        <v>341</v>
      </c>
      <c r="AV785" s="21">
        <f t="shared" si="520"/>
        <v>0.51171875</v>
      </c>
      <c r="AW785" s="26">
        <v>17.23</v>
      </c>
      <c r="AX785" s="42">
        <v>7</v>
      </c>
      <c r="AY785" s="41">
        <v>0.16</v>
      </c>
      <c r="AZ785" s="1">
        <v>6</v>
      </c>
      <c r="BA785" s="43">
        <v>-0.96099999999999997</v>
      </c>
      <c r="BB785" s="16">
        <v>49.54</v>
      </c>
      <c r="BC785" s="26">
        <v>16.5</v>
      </c>
      <c r="BD785" s="43">
        <v>0.191</v>
      </c>
      <c r="BE785" s="43">
        <v>5.7880000000000003</v>
      </c>
      <c r="BF785" s="16">
        <v>52.91</v>
      </c>
      <c r="BG785" s="21">
        <f t="shared" si="521"/>
        <v>8.3665338645418322E-2</v>
      </c>
      <c r="BH785" s="44">
        <f t="shared" si="522"/>
        <v>0.92653061224489797</v>
      </c>
      <c r="BI785" s="42">
        <f t="shared" si="523"/>
        <v>1010.1959508903162</v>
      </c>
      <c r="BJ785" s="21">
        <f t="shared" si="524"/>
        <v>1.0195950890316288E-2</v>
      </c>
      <c r="BK785" s="26">
        <f t="shared" si="525"/>
        <v>2.2298319662339727</v>
      </c>
      <c r="BL785" s="26">
        <f t="shared" si="526"/>
        <v>1.9112845424862623</v>
      </c>
      <c r="BM785" s="16">
        <f t="shared" si="527"/>
        <v>26.651801120225105</v>
      </c>
      <c r="BN785" s="16">
        <f t="shared" si="528"/>
        <v>26.014706272729683</v>
      </c>
      <c r="BO785" s="16">
        <f t="shared" si="529"/>
        <v>49.587215630060257</v>
      </c>
      <c r="BP785" s="16">
        <f t="shared" si="530"/>
        <v>49.640306867351541</v>
      </c>
      <c r="BQ785" s="16">
        <f t="shared" si="531"/>
        <v>-5.3091237291283733E-2</v>
      </c>
      <c r="BR785" s="1">
        <v>42</v>
      </c>
      <c r="BS785" s="1">
        <v>36</v>
      </c>
      <c r="BT785" s="42">
        <v>460</v>
      </c>
      <c r="BU785" s="42">
        <v>454</v>
      </c>
      <c r="BV785" s="42">
        <v>195</v>
      </c>
      <c r="BW785" s="42">
        <v>209</v>
      </c>
      <c r="BX785" s="42">
        <v>236</v>
      </c>
      <c r="BY785" s="42">
        <v>237</v>
      </c>
      <c r="BZ785" s="1">
        <v>484</v>
      </c>
      <c r="CA785" s="1">
        <v>460</v>
      </c>
      <c r="CB785" s="21">
        <f t="shared" si="532"/>
        <v>0.51271186440677963</v>
      </c>
      <c r="CC785" s="4">
        <v>-4.6900000000000004</v>
      </c>
      <c r="CD785" s="45">
        <f t="shared" si="533"/>
        <v>-7.8120912372912841</v>
      </c>
      <c r="CE785" s="26">
        <f t="shared" si="534"/>
        <v>3.3998848997299569</v>
      </c>
      <c r="CF785" s="26">
        <f t="shared" si="535"/>
        <v>2.6561600779140289</v>
      </c>
      <c r="CG785" s="26">
        <f t="shared" si="536"/>
        <v>33.441055380937627</v>
      </c>
      <c r="CH785" s="26">
        <f t="shared" si="537"/>
        <v>26.960024790827394</v>
      </c>
      <c r="CI785" s="26">
        <f t="shared" si="538"/>
        <v>61.330736199034924</v>
      </c>
      <c r="CJ785" s="26">
        <f t="shared" si="539"/>
        <v>50.440479879587407</v>
      </c>
      <c r="CK785" s="16">
        <f t="shared" si="540"/>
        <v>-10.9433475567388</v>
      </c>
      <c r="CL785" s="42">
        <v>128</v>
      </c>
      <c r="CM785" s="42">
        <v>100</v>
      </c>
      <c r="CN785" s="42">
        <v>1131</v>
      </c>
      <c r="CO785" s="42">
        <v>915</v>
      </c>
      <c r="CP785" s="42">
        <v>452</v>
      </c>
      <c r="CQ785" s="42">
        <v>394</v>
      </c>
      <c r="CR785" s="42">
        <v>490</v>
      </c>
      <c r="CS785" s="42">
        <v>598</v>
      </c>
      <c r="CT785" s="1">
        <v>12</v>
      </c>
      <c r="CU785" s="1">
        <v>3</v>
      </c>
      <c r="CV785" s="42">
        <f t="shared" si="541"/>
        <v>-9</v>
      </c>
      <c r="CW785" s="26">
        <f t="shared" si="542"/>
        <v>0.61963022992299432</v>
      </c>
      <c r="CX785" s="26">
        <f t="shared" si="543"/>
        <v>0.15490755748074858</v>
      </c>
      <c r="CY785" s="26">
        <f t="shared" si="544"/>
        <v>-0.4647226724422458</v>
      </c>
      <c r="CZ785" s="13">
        <v>42</v>
      </c>
      <c r="DA785" s="13">
        <v>37</v>
      </c>
      <c r="DB785" s="27">
        <v>57.18</v>
      </c>
      <c r="DC785" s="27">
        <v>42.6</v>
      </c>
      <c r="DD785" s="27">
        <v>50.26</v>
      </c>
      <c r="DE785" s="27">
        <v>39.99</v>
      </c>
      <c r="DF785" s="1"/>
      <c r="DG785" s="1"/>
      <c r="DH785" s="21" t="str">
        <f t="shared" si="545"/>
        <v xml:space="preserve"> </v>
      </c>
      <c r="DI785" s="42"/>
      <c r="DJ785" s="42"/>
      <c r="DK785" s="1"/>
      <c r="DL785" s="1"/>
      <c r="DM785" s="1"/>
      <c r="DN785" s="1"/>
      <c r="DO785" s="1"/>
      <c r="DP785" s="1"/>
      <c r="DQ785" s="1"/>
      <c r="DR785" s="42"/>
      <c r="DS785" s="1"/>
      <c r="DT785" s="1"/>
      <c r="DU785" s="1"/>
      <c r="DV785" s="1"/>
      <c r="DW785" s="1"/>
      <c r="DX785" s="13"/>
    </row>
    <row r="786" spans="1:128" x14ac:dyDescent="0.2">
      <c r="A786" s="13" t="s">
        <v>519</v>
      </c>
      <c r="B786" s="13" t="s">
        <v>2649</v>
      </c>
      <c r="C786" s="39" t="s">
        <v>3821</v>
      </c>
      <c r="D786" s="1" t="s">
        <v>292</v>
      </c>
      <c r="E786" s="13" t="s">
        <v>173</v>
      </c>
      <c r="F786" s="13">
        <v>77</v>
      </c>
      <c r="G786" s="13">
        <v>1</v>
      </c>
      <c r="H786" s="13">
        <v>25</v>
      </c>
      <c r="I786" s="40">
        <f t="shared" si="504"/>
        <v>26</v>
      </c>
      <c r="J786" s="19">
        <f t="shared" si="505"/>
        <v>0.87417812313211429</v>
      </c>
      <c r="K786" s="1">
        <v>1</v>
      </c>
      <c r="L786" s="1">
        <v>4</v>
      </c>
      <c r="M786" s="1">
        <v>15</v>
      </c>
      <c r="N786" s="1">
        <v>101</v>
      </c>
      <c r="O786" s="1">
        <v>57</v>
      </c>
      <c r="P786" s="1">
        <v>82</v>
      </c>
      <c r="Q786" s="1">
        <v>53</v>
      </c>
      <c r="R786" s="15">
        <f t="shared" si="506"/>
        <v>9.9009900990099011E-3</v>
      </c>
      <c r="S786" s="15">
        <f t="shared" si="507"/>
        <v>4.1666666666666666E-3</v>
      </c>
      <c r="T786" s="16">
        <v>1784.5333333333001</v>
      </c>
      <c r="U786" s="16">
        <f t="shared" si="508"/>
        <v>23.175757575757146</v>
      </c>
      <c r="V786" s="16">
        <v>1648.31</v>
      </c>
      <c r="W786" s="16">
        <f t="shared" si="509"/>
        <v>21.406623376623376</v>
      </c>
      <c r="X786" s="16">
        <v>2049.02</v>
      </c>
      <c r="Y786" s="16">
        <f t="shared" si="510"/>
        <v>26.61064935064935</v>
      </c>
      <c r="Z786" s="21">
        <f t="shared" si="511"/>
        <v>0.44581089597087625</v>
      </c>
      <c r="AA786" s="20">
        <f t="shared" si="512"/>
        <v>53.587301587301589</v>
      </c>
      <c r="AB786">
        <v>100</v>
      </c>
      <c r="AC786" s="1">
        <v>56</v>
      </c>
      <c r="AD786" s="1">
        <v>54</v>
      </c>
      <c r="AE786" s="1">
        <v>37</v>
      </c>
      <c r="AF786" s="1">
        <v>23</v>
      </c>
      <c r="AG786" s="15">
        <f t="shared" si="513"/>
        <v>1.5873015873015872E-2</v>
      </c>
      <c r="AH786" s="15">
        <f t="shared" si="514"/>
        <v>0.30158730158730157</v>
      </c>
      <c r="AI786" s="15">
        <f t="shared" si="515"/>
        <v>0.31746031746031744</v>
      </c>
      <c r="AJ786" s="1">
        <v>647</v>
      </c>
      <c r="AK786" s="21">
        <f t="shared" si="516"/>
        <v>0.36553672316384178</v>
      </c>
      <c r="AL786" s="1">
        <v>500</v>
      </c>
      <c r="AM786" s="21">
        <f t="shared" si="517"/>
        <v>0.2824858757062147</v>
      </c>
      <c r="AN786" s="1">
        <v>623</v>
      </c>
      <c r="AO786" s="21">
        <f t="shared" si="518"/>
        <v>0.35197740112994352</v>
      </c>
      <c r="AP786" s="21">
        <f t="shared" si="519"/>
        <v>0.5640802092414996</v>
      </c>
      <c r="AQ786" s="1">
        <v>7</v>
      </c>
      <c r="AR786" s="4">
        <v>10.07</v>
      </c>
      <c r="AS786" s="41">
        <v>626</v>
      </c>
      <c r="AT786" s="41">
        <v>621</v>
      </c>
      <c r="AU786" s="41">
        <v>540</v>
      </c>
      <c r="AV786" s="21">
        <f t="shared" si="520"/>
        <v>0.50200481154771448</v>
      </c>
      <c r="AW786" s="26">
        <v>17.510000000000002</v>
      </c>
      <c r="AX786" s="42">
        <v>1</v>
      </c>
      <c r="AY786" s="41">
        <v>0.55800000000000005</v>
      </c>
      <c r="AZ786" s="1">
        <v>3</v>
      </c>
      <c r="BA786" s="43">
        <v>1.0580000000000001</v>
      </c>
      <c r="BB786" s="16">
        <v>50.22</v>
      </c>
      <c r="BC786" s="26">
        <v>17.53</v>
      </c>
      <c r="BD786" s="43">
        <v>1.7030000000000001</v>
      </c>
      <c r="BE786" s="43">
        <v>2.7480000000000002</v>
      </c>
      <c r="BF786" s="16">
        <v>51.47</v>
      </c>
      <c r="BG786" s="21">
        <f t="shared" si="521"/>
        <v>7.4644549763033169E-2</v>
      </c>
      <c r="BH786" s="44">
        <f t="shared" si="522"/>
        <v>0.92167101827676245</v>
      </c>
      <c r="BI786" s="42">
        <f t="shared" si="523"/>
        <v>996.31556803979561</v>
      </c>
      <c r="BJ786" s="21">
        <f t="shared" si="524"/>
        <v>-3.6844319602043762E-3</v>
      </c>
      <c r="BK786" s="26">
        <f t="shared" si="525"/>
        <v>2.2932579429840261</v>
      </c>
      <c r="BL786" s="26">
        <f t="shared" si="526"/>
        <v>2.1840551837943103</v>
      </c>
      <c r="BM786" s="16">
        <f t="shared" si="527"/>
        <v>30.722376252039972</v>
      </c>
      <c r="BN786" s="16">
        <f t="shared" si="528"/>
        <v>27.883104513107366</v>
      </c>
      <c r="BO786" s="16">
        <f t="shared" si="529"/>
        <v>57.076642136491316</v>
      </c>
      <c r="BP786" s="16">
        <f t="shared" si="530"/>
        <v>53.618554762150325</v>
      </c>
      <c r="BQ786" s="16">
        <f t="shared" si="531"/>
        <v>3.458087374340991</v>
      </c>
      <c r="BR786" s="1">
        <v>63</v>
      </c>
      <c r="BS786" s="1">
        <v>60</v>
      </c>
      <c r="BT786" s="42">
        <v>781</v>
      </c>
      <c r="BU786" s="42">
        <v>706</v>
      </c>
      <c r="BV786" s="42">
        <v>336</v>
      </c>
      <c r="BW786" s="42">
        <v>317</v>
      </c>
      <c r="BX786" s="42">
        <v>390</v>
      </c>
      <c r="BY786" s="42">
        <v>388</v>
      </c>
      <c r="BZ786" s="1">
        <v>729</v>
      </c>
      <c r="CA786" s="1">
        <v>647</v>
      </c>
      <c r="CB786" s="21">
        <f t="shared" si="532"/>
        <v>0.52979651162790697</v>
      </c>
      <c r="CC786" s="4">
        <v>1.03</v>
      </c>
      <c r="CD786" s="45">
        <f t="shared" si="533"/>
        <v>0.14016235254499954</v>
      </c>
      <c r="CE786" s="26">
        <f t="shared" si="534"/>
        <v>2.7818176494128899</v>
      </c>
      <c r="CF786" s="26">
        <f t="shared" si="535"/>
        <v>2.2840187016232152</v>
      </c>
      <c r="CG786" s="26">
        <f t="shared" si="536"/>
        <v>29.340855628544379</v>
      </c>
      <c r="CH786" s="26">
        <f t="shared" si="537"/>
        <v>27.232530673199872</v>
      </c>
      <c r="CI786" s="26">
        <f t="shared" si="538"/>
        <v>54.465061346399743</v>
      </c>
      <c r="CJ786" s="26">
        <f t="shared" si="539"/>
        <v>52.883817629891361</v>
      </c>
      <c r="CK786" s="16">
        <f t="shared" si="540"/>
        <v>1.8768436578326089</v>
      </c>
      <c r="CL786" s="42">
        <v>95</v>
      </c>
      <c r="CM786" s="42">
        <v>78</v>
      </c>
      <c r="CN786" s="42">
        <v>907</v>
      </c>
      <c r="CO786" s="42">
        <v>852</v>
      </c>
      <c r="CP786" s="42">
        <v>393</v>
      </c>
      <c r="CQ786" s="42">
        <v>359</v>
      </c>
      <c r="CR786" s="42">
        <v>517</v>
      </c>
      <c r="CS786" s="42">
        <v>465</v>
      </c>
      <c r="CT786" s="1">
        <v>16</v>
      </c>
      <c r="CU786" s="1">
        <v>8</v>
      </c>
      <c r="CV786" s="42">
        <f t="shared" si="541"/>
        <v>-8</v>
      </c>
      <c r="CW786" s="26">
        <f t="shared" si="542"/>
        <v>0.53795576808130108</v>
      </c>
      <c r="CX786" s="26">
        <f t="shared" si="543"/>
        <v>0.26897788404065054</v>
      </c>
      <c r="CY786" s="26">
        <f t="shared" si="544"/>
        <v>-0.26897788404065054</v>
      </c>
      <c r="CZ786" s="13">
        <v>65</v>
      </c>
      <c r="DA786" s="13">
        <v>52</v>
      </c>
      <c r="DB786" s="27">
        <v>80.180000000000007</v>
      </c>
      <c r="DC786" s="27">
        <v>58.96</v>
      </c>
      <c r="DD786" s="27">
        <v>63.1</v>
      </c>
      <c r="DE786" s="27">
        <v>53.45</v>
      </c>
      <c r="DF786" s="1"/>
      <c r="DG786" s="1"/>
      <c r="DH786" s="21" t="str">
        <f t="shared" si="545"/>
        <v xml:space="preserve"> </v>
      </c>
      <c r="DI786" s="42"/>
      <c r="DJ786" s="42"/>
      <c r="DK786" s="1"/>
      <c r="DL786" s="1"/>
      <c r="DM786" s="1"/>
      <c r="DN786" s="1"/>
      <c r="DO786" s="1"/>
      <c r="DP786" s="1"/>
      <c r="DQ786" s="1"/>
      <c r="DR786" s="42"/>
      <c r="DS786" s="1"/>
      <c r="DT786" s="1"/>
      <c r="DU786" s="1"/>
      <c r="DV786" s="1"/>
      <c r="DW786" s="1"/>
      <c r="DX786" s="13"/>
    </row>
    <row r="787" spans="1:128" ht="25.5" x14ac:dyDescent="0.2">
      <c r="A787" s="13" t="s">
        <v>466</v>
      </c>
      <c r="B787" s="13" t="s">
        <v>2652</v>
      </c>
      <c r="C787" s="39" t="s">
        <v>3822</v>
      </c>
      <c r="D787" s="1" t="s">
        <v>153</v>
      </c>
      <c r="E787" s="13" t="s">
        <v>146</v>
      </c>
      <c r="F787" s="13">
        <v>80</v>
      </c>
      <c r="G787" s="13">
        <v>14</v>
      </c>
      <c r="H787" s="13">
        <v>10</v>
      </c>
      <c r="I787" s="40">
        <f t="shared" si="504"/>
        <v>24</v>
      </c>
      <c r="J787" s="19">
        <f t="shared" si="505"/>
        <v>1.3334156429409634</v>
      </c>
      <c r="K787" s="1">
        <v>13</v>
      </c>
      <c r="L787" s="1">
        <v>3</v>
      </c>
      <c r="M787" s="1">
        <v>5</v>
      </c>
      <c r="N787" s="1">
        <v>128</v>
      </c>
      <c r="O787" s="1">
        <v>46</v>
      </c>
      <c r="P787" s="1">
        <v>37</v>
      </c>
      <c r="Q787" s="1">
        <v>113</v>
      </c>
      <c r="R787" s="15">
        <f t="shared" si="506"/>
        <v>0.109375</v>
      </c>
      <c r="S787" s="15">
        <f t="shared" si="507"/>
        <v>6.6350710900473939E-2</v>
      </c>
      <c r="T787" s="16">
        <v>1079.9333333333</v>
      </c>
      <c r="U787" s="16">
        <f t="shared" si="508"/>
        <v>13.49916666666625</v>
      </c>
      <c r="V787" s="16">
        <v>1009.78</v>
      </c>
      <c r="W787" s="16">
        <f t="shared" si="509"/>
        <v>12.622249999999999</v>
      </c>
      <c r="X787" s="16">
        <v>2757.27</v>
      </c>
      <c r="Y787" s="16">
        <f t="shared" si="510"/>
        <v>34.465874999999997</v>
      </c>
      <c r="Z787" s="21">
        <f t="shared" si="511"/>
        <v>0.26805590581489497</v>
      </c>
      <c r="AA787" s="20">
        <f t="shared" si="512"/>
        <v>49.448275862068968</v>
      </c>
      <c r="AB787">
        <v>29</v>
      </c>
      <c r="AC787" s="1">
        <v>80</v>
      </c>
      <c r="AD787" s="1">
        <v>101</v>
      </c>
      <c r="AE787" s="1">
        <v>19</v>
      </c>
      <c r="AF787" s="1">
        <v>30</v>
      </c>
      <c r="AG787" s="15">
        <f t="shared" si="513"/>
        <v>0.48275862068965519</v>
      </c>
      <c r="AH787" s="15">
        <f t="shared" si="514"/>
        <v>0.27586206896551724</v>
      </c>
      <c r="AI787" s="15">
        <f t="shared" si="515"/>
        <v>0.75862068965517238</v>
      </c>
      <c r="AJ787" s="1">
        <v>287</v>
      </c>
      <c r="AK787" s="21">
        <f t="shared" si="516"/>
        <v>0.28728728728728731</v>
      </c>
      <c r="AL787" s="1">
        <v>322</v>
      </c>
      <c r="AM787" s="21">
        <f t="shared" si="517"/>
        <v>0.32232232232232233</v>
      </c>
      <c r="AN787" s="1">
        <v>390</v>
      </c>
      <c r="AO787" s="21">
        <f t="shared" si="518"/>
        <v>0.39039039039039036</v>
      </c>
      <c r="AP787" s="21">
        <f t="shared" si="519"/>
        <v>0.47126436781609193</v>
      </c>
      <c r="AQ787" s="1">
        <v>2</v>
      </c>
      <c r="AR787" s="4">
        <v>-10.02</v>
      </c>
      <c r="AS787" s="41">
        <v>364</v>
      </c>
      <c r="AT787" s="41">
        <v>376</v>
      </c>
      <c r="AU787" s="41">
        <v>293</v>
      </c>
      <c r="AV787" s="21">
        <f t="shared" si="520"/>
        <v>0.49189189189189192</v>
      </c>
      <c r="AW787" s="26">
        <v>17.350000000000001</v>
      </c>
      <c r="AX787" s="42">
        <v>8</v>
      </c>
      <c r="AY787" s="41">
        <v>0.98799999999999999</v>
      </c>
      <c r="AZ787" s="1">
        <v>2</v>
      </c>
      <c r="BA787" s="43">
        <v>0.42499999999999999</v>
      </c>
      <c r="BB787" s="16">
        <v>50.04</v>
      </c>
      <c r="BC787" s="26">
        <v>17.84</v>
      </c>
      <c r="BD787" s="43">
        <v>-0.11800000000000001</v>
      </c>
      <c r="BE787" s="43">
        <v>4.9950000000000001</v>
      </c>
      <c r="BF787" s="16">
        <v>51.4</v>
      </c>
      <c r="BG787" s="21">
        <f t="shared" si="521"/>
        <v>6.0669456066945605E-2</v>
      </c>
      <c r="BH787" s="44">
        <f t="shared" si="522"/>
        <v>0.9414316702819957</v>
      </c>
      <c r="BI787" s="42">
        <f t="shared" si="523"/>
        <v>1002.1011263489413</v>
      </c>
      <c r="BJ787" s="21">
        <f t="shared" si="524"/>
        <v>2.1011263489413082E-3</v>
      </c>
      <c r="BK787" s="26">
        <f t="shared" si="525"/>
        <v>1.7231476163124642</v>
      </c>
      <c r="BL787" s="26">
        <f t="shared" si="526"/>
        <v>1.6043098496702253</v>
      </c>
      <c r="BM787" s="16">
        <f t="shared" si="527"/>
        <v>28.402226227495099</v>
      </c>
      <c r="BN787" s="16">
        <f t="shared" si="528"/>
        <v>27.392105211036068</v>
      </c>
      <c r="BO787" s="16">
        <f t="shared" si="529"/>
        <v>51.040820772841613</v>
      </c>
      <c r="BP787" s="16">
        <f t="shared" si="530"/>
        <v>52.110360672621759</v>
      </c>
      <c r="BQ787" s="16">
        <f t="shared" si="531"/>
        <v>-1.0695398997801462</v>
      </c>
      <c r="BR787" s="1">
        <v>29</v>
      </c>
      <c r="BS787" s="1">
        <v>27</v>
      </c>
      <c r="BT787" s="42">
        <v>449</v>
      </c>
      <c r="BU787" s="42">
        <v>434</v>
      </c>
      <c r="BV787" s="42">
        <v>173</v>
      </c>
      <c r="BW787" s="42">
        <v>175</v>
      </c>
      <c r="BX787" s="42">
        <v>241</v>
      </c>
      <c r="BY787" s="42">
        <v>208</v>
      </c>
      <c r="BZ787" s="1">
        <v>359</v>
      </c>
      <c r="CA787" s="1">
        <v>395</v>
      </c>
      <c r="CB787" s="21">
        <f t="shared" si="532"/>
        <v>0.47612732095490717</v>
      </c>
      <c r="CC787" s="4">
        <v>-5.86</v>
      </c>
      <c r="CD787" s="45">
        <f t="shared" si="533"/>
        <v>-5.0398847273663527</v>
      </c>
      <c r="CE787" s="26">
        <f t="shared" si="534"/>
        <v>2.5459965835772342</v>
      </c>
      <c r="CF787" s="26">
        <f t="shared" si="535"/>
        <v>2.2195867651698968</v>
      </c>
      <c r="CG787" s="26">
        <f t="shared" si="536"/>
        <v>31.705273694632744</v>
      </c>
      <c r="CH787" s="26">
        <f t="shared" si="537"/>
        <v>27.548988673579306</v>
      </c>
      <c r="CI787" s="26">
        <f t="shared" si="538"/>
        <v>58.753767313320793</v>
      </c>
      <c r="CJ787" s="26">
        <f t="shared" si="539"/>
        <v>49.744856325278271</v>
      </c>
      <c r="CK787" s="16">
        <f t="shared" si="540"/>
        <v>-10.078450887822669</v>
      </c>
      <c r="CL787" s="42">
        <v>117</v>
      </c>
      <c r="CM787" s="42">
        <v>102</v>
      </c>
      <c r="CN787" s="42">
        <v>1340</v>
      </c>
      <c r="CO787" s="42">
        <v>1164</v>
      </c>
      <c r="CP787" s="42">
        <v>538</v>
      </c>
      <c r="CQ787" s="42">
        <v>431</v>
      </c>
      <c r="CR787" s="42">
        <v>589</v>
      </c>
      <c r="CS787" s="42">
        <v>705</v>
      </c>
      <c r="CT787" s="1">
        <v>6</v>
      </c>
      <c r="CU787" s="1">
        <v>11</v>
      </c>
      <c r="CV787" s="42">
        <f t="shared" si="541"/>
        <v>5</v>
      </c>
      <c r="CW787" s="26">
        <f t="shared" si="542"/>
        <v>0.33335391073524084</v>
      </c>
      <c r="CX787" s="26">
        <f t="shared" si="543"/>
        <v>0.61114883634794159</v>
      </c>
      <c r="CY787" s="26">
        <f t="shared" si="544"/>
        <v>0.27779492561270069</v>
      </c>
      <c r="CZ787" s="13">
        <v>32</v>
      </c>
      <c r="DA787" s="13">
        <v>36</v>
      </c>
      <c r="DB787" s="27">
        <v>42.21</v>
      </c>
      <c r="DC787" s="27">
        <v>37.979999999999997</v>
      </c>
      <c r="DD787" s="27">
        <v>40.520000000000003</v>
      </c>
      <c r="DE787" s="27">
        <v>35.6</v>
      </c>
      <c r="DF787" s="13">
        <v>527</v>
      </c>
      <c r="DG787" s="13">
        <v>509</v>
      </c>
      <c r="DH787" s="21">
        <f t="shared" si="545"/>
        <v>0.50868725868725873</v>
      </c>
      <c r="DI787" s="42">
        <v>291</v>
      </c>
      <c r="DJ787" s="42">
        <v>148</v>
      </c>
      <c r="DK787" s="13">
        <v>48</v>
      </c>
      <c r="DL787" s="13">
        <v>2</v>
      </c>
      <c r="DM787" s="13">
        <v>0.158</v>
      </c>
      <c r="DN787" s="13">
        <v>2</v>
      </c>
      <c r="DO787" s="13">
        <v>0</v>
      </c>
      <c r="DP787" s="13">
        <v>7.0000000000000001E-3</v>
      </c>
      <c r="DQ787" s="13">
        <v>338</v>
      </c>
      <c r="DR787" s="46">
        <v>176</v>
      </c>
      <c r="DS787" s="13">
        <v>4</v>
      </c>
      <c r="DT787" s="13">
        <v>45</v>
      </c>
      <c r="DU787" s="13">
        <v>-0.121</v>
      </c>
      <c r="DV787" s="13">
        <v>0</v>
      </c>
      <c r="DW787" s="13">
        <v>2</v>
      </c>
      <c r="DX787" s="13">
        <v>-6.0000000000000001E-3</v>
      </c>
    </row>
    <row r="788" spans="1:128" ht="25.5" x14ac:dyDescent="0.2">
      <c r="A788" s="13" t="s">
        <v>356</v>
      </c>
      <c r="B788" s="13" t="s">
        <v>2652</v>
      </c>
      <c r="C788" s="39" t="s">
        <v>3823</v>
      </c>
      <c r="D788" s="1" t="s">
        <v>292</v>
      </c>
      <c r="E788" s="13" t="s">
        <v>207</v>
      </c>
      <c r="F788" s="13">
        <v>6</v>
      </c>
      <c r="G788" s="13">
        <v>0</v>
      </c>
      <c r="H788" s="13">
        <v>3</v>
      </c>
      <c r="I788" s="40">
        <f t="shared" si="504"/>
        <v>3</v>
      </c>
      <c r="J788" s="19">
        <f t="shared" si="505"/>
        <v>3.5317200784803586</v>
      </c>
      <c r="K788" s="1">
        <v>0</v>
      </c>
      <c r="L788" s="1">
        <v>3</v>
      </c>
      <c r="M788" s="1">
        <v>0</v>
      </c>
      <c r="N788" s="1">
        <v>6</v>
      </c>
      <c r="O788" s="1">
        <v>2</v>
      </c>
      <c r="P788" s="1">
        <v>2</v>
      </c>
      <c r="Q788" s="1">
        <v>7</v>
      </c>
      <c r="R788" s="15">
        <f t="shared" si="506"/>
        <v>0</v>
      </c>
      <c r="S788" s="15">
        <f t="shared" si="507"/>
        <v>0</v>
      </c>
      <c r="T788" s="16">
        <v>50.9666666667</v>
      </c>
      <c r="U788" s="16">
        <f t="shared" si="508"/>
        <v>8.49444444445</v>
      </c>
      <c r="V788" s="16">
        <v>50.35</v>
      </c>
      <c r="W788" s="16">
        <f t="shared" si="509"/>
        <v>8.3916666666666675</v>
      </c>
      <c r="X788" s="16">
        <v>240.51</v>
      </c>
      <c r="Y788" s="16">
        <f t="shared" si="510"/>
        <v>40.085000000000001</v>
      </c>
      <c r="Z788" s="21">
        <f t="shared" si="511"/>
        <v>0.17310733686309565</v>
      </c>
      <c r="AA788" s="20">
        <f t="shared" si="512"/>
        <v>20</v>
      </c>
      <c r="AB788">
        <v>1</v>
      </c>
      <c r="AC788" s="1">
        <v>15</v>
      </c>
      <c r="AD788" s="1">
        <v>10</v>
      </c>
      <c r="AE788" s="1">
        <v>0</v>
      </c>
      <c r="AF788" s="1">
        <v>0</v>
      </c>
      <c r="AG788" s="15">
        <f t="shared" si="513"/>
        <v>0</v>
      </c>
      <c r="AH788" s="15">
        <f t="shared" si="514"/>
        <v>1</v>
      </c>
      <c r="AI788" s="15">
        <f t="shared" si="515"/>
        <v>1</v>
      </c>
      <c r="AJ788" s="1">
        <v>9</v>
      </c>
      <c r="AK788" s="21">
        <f t="shared" si="516"/>
        <v>0.18367346938775511</v>
      </c>
      <c r="AL788" s="1">
        <v>26</v>
      </c>
      <c r="AM788" s="21">
        <f t="shared" si="517"/>
        <v>0.53061224489795922</v>
      </c>
      <c r="AN788" s="1">
        <v>14</v>
      </c>
      <c r="AO788" s="21">
        <f t="shared" si="518"/>
        <v>0.2857142857142857</v>
      </c>
      <c r="AP788" s="21">
        <f t="shared" si="519"/>
        <v>0.25714285714285712</v>
      </c>
      <c r="AQ788" s="1">
        <v>1</v>
      </c>
      <c r="AR788" s="4">
        <v>-32.25</v>
      </c>
      <c r="AS788" s="41">
        <v>17</v>
      </c>
      <c r="AT788" s="41">
        <v>22</v>
      </c>
      <c r="AU788" s="41">
        <v>9</v>
      </c>
      <c r="AV788" s="21">
        <f t="shared" si="520"/>
        <v>0.4358974358974359</v>
      </c>
      <c r="AW788" s="26">
        <v>16.39</v>
      </c>
      <c r="AX788" s="42">
        <v>16</v>
      </c>
      <c r="AY788" s="41">
        <v>-1.05</v>
      </c>
      <c r="AZ788" s="1">
        <v>16</v>
      </c>
      <c r="BA788" s="43">
        <v>1.841</v>
      </c>
      <c r="BB788" s="16">
        <v>50.69</v>
      </c>
      <c r="BC788" s="26">
        <v>16.149999999999999</v>
      </c>
      <c r="BD788" s="43">
        <v>-6.6890000000000001</v>
      </c>
      <c r="BE788" s="43">
        <v>-3.286</v>
      </c>
      <c r="BF788" s="16">
        <v>49.58</v>
      </c>
      <c r="BG788" s="21">
        <f t="shared" si="521"/>
        <v>0.15</v>
      </c>
      <c r="BH788" s="44">
        <f t="shared" si="522"/>
        <v>0.9285714285714286</v>
      </c>
      <c r="BI788" s="42">
        <f t="shared" si="523"/>
        <v>1078.5714285714284</v>
      </c>
      <c r="BJ788" s="21">
        <f t="shared" si="524"/>
        <v>7.8571428571428598E-2</v>
      </c>
      <c r="BK788" s="26">
        <f t="shared" si="525"/>
        <v>3.5749751737835145</v>
      </c>
      <c r="BL788" s="26">
        <f t="shared" si="526"/>
        <v>2.3833167825223431</v>
      </c>
      <c r="BM788" s="16">
        <f t="shared" si="527"/>
        <v>23.83316782522343</v>
      </c>
      <c r="BN788" s="16">
        <f t="shared" si="528"/>
        <v>33.366434955312805</v>
      </c>
      <c r="BO788" s="16">
        <f t="shared" si="529"/>
        <v>45.283018867924518</v>
      </c>
      <c r="BP788" s="16">
        <f t="shared" si="530"/>
        <v>58.391261171797403</v>
      </c>
      <c r="BQ788" s="16">
        <f t="shared" si="531"/>
        <v>-13.108242303872885</v>
      </c>
      <c r="BR788" s="1">
        <v>3</v>
      </c>
      <c r="BS788" s="1">
        <v>2</v>
      </c>
      <c r="BT788" s="42">
        <v>17</v>
      </c>
      <c r="BU788" s="42">
        <v>26</v>
      </c>
      <c r="BV788" s="42">
        <v>12</v>
      </c>
      <c r="BW788" s="42">
        <v>4</v>
      </c>
      <c r="BX788" s="42">
        <v>17</v>
      </c>
      <c r="BY788" s="42">
        <v>6</v>
      </c>
      <c r="BZ788" s="1">
        <v>21</v>
      </c>
      <c r="CA788" s="1">
        <v>19</v>
      </c>
      <c r="CB788" s="21">
        <f t="shared" si="532"/>
        <v>0.52500000000000002</v>
      </c>
      <c r="CC788" s="4">
        <v>0.12</v>
      </c>
      <c r="CD788" s="45">
        <f t="shared" si="533"/>
        <v>-2.2426708753014566</v>
      </c>
      <c r="CE788" s="26">
        <f t="shared" si="534"/>
        <v>1.995759012099289</v>
      </c>
      <c r="CF788" s="26">
        <f t="shared" si="535"/>
        <v>2.4946987651241113</v>
      </c>
      <c r="CG788" s="26">
        <f t="shared" si="536"/>
        <v>30.185855058001749</v>
      </c>
      <c r="CH788" s="26">
        <f t="shared" si="537"/>
        <v>30.185855058001749</v>
      </c>
      <c r="CI788" s="26">
        <f t="shared" si="538"/>
        <v>54.883372832730451</v>
      </c>
      <c r="CJ788" s="26">
        <f t="shared" si="539"/>
        <v>52.887613820631159</v>
      </c>
      <c r="CK788" s="16">
        <f t="shared" si="540"/>
        <v>-15.104001315972177</v>
      </c>
      <c r="CL788" s="42">
        <v>8</v>
      </c>
      <c r="CM788" s="42">
        <v>10</v>
      </c>
      <c r="CN788" s="42">
        <v>113</v>
      </c>
      <c r="CO788" s="42">
        <v>111</v>
      </c>
      <c r="CP788" s="42">
        <v>43</v>
      </c>
      <c r="CQ788" s="42">
        <v>33</v>
      </c>
      <c r="CR788" s="42">
        <v>58</v>
      </c>
      <c r="CS788" s="42">
        <v>56</v>
      </c>
      <c r="CT788" s="1">
        <v>1</v>
      </c>
      <c r="CU788" s="1">
        <v>1</v>
      </c>
      <c r="CV788" s="42">
        <f t="shared" si="541"/>
        <v>0</v>
      </c>
      <c r="CW788" s="26">
        <f t="shared" si="542"/>
        <v>1.1772400261601197</v>
      </c>
      <c r="CX788" s="26">
        <f t="shared" si="543"/>
        <v>1.1772400261601197</v>
      </c>
      <c r="CY788" s="26">
        <f t="shared" si="544"/>
        <v>0</v>
      </c>
      <c r="CZ788" s="13">
        <v>2</v>
      </c>
      <c r="DA788" s="13">
        <v>2</v>
      </c>
      <c r="DB788" s="27">
        <v>1.9500000000000002</v>
      </c>
      <c r="DC788" s="27">
        <v>2.0099999999999998</v>
      </c>
      <c r="DD788" s="27">
        <v>1.82</v>
      </c>
      <c r="DE788" s="27">
        <v>1.67</v>
      </c>
      <c r="DF788" s="13">
        <v>0</v>
      </c>
      <c r="DG788" s="13">
        <v>0</v>
      </c>
      <c r="DH788" s="21" t="str">
        <f t="shared" si="545"/>
        <v xml:space="preserve"> </v>
      </c>
      <c r="DI788" s="42"/>
      <c r="DJ788" s="42"/>
      <c r="DK788" s="1"/>
      <c r="DL788" s="1"/>
      <c r="DM788" s="1"/>
      <c r="DN788" s="1"/>
      <c r="DO788" s="1"/>
      <c r="DP788" s="1"/>
      <c r="DQ788" s="1"/>
      <c r="DR788" s="42"/>
      <c r="DS788" s="1"/>
      <c r="DT788" s="1"/>
      <c r="DU788" s="1"/>
      <c r="DV788" s="1"/>
      <c r="DW788" s="1"/>
      <c r="DX788" s="13"/>
    </row>
    <row r="789" spans="1:128" ht="25.5" x14ac:dyDescent="0.2">
      <c r="A789" s="13" t="s">
        <v>2656</v>
      </c>
      <c r="B789" s="13" t="s">
        <v>2652</v>
      </c>
      <c r="C789" s="39" t="s">
        <v>3824</v>
      </c>
      <c r="D789" s="1" t="s">
        <v>358</v>
      </c>
      <c r="E789" s="13" t="s">
        <v>146</v>
      </c>
      <c r="F789" s="13">
        <v>4</v>
      </c>
      <c r="G789" s="13">
        <v>0</v>
      </c>
      <c r="H789" s="13">
        <v>0</v>
      </c>
      <c r="I789" s="40">
        <f t="shared" si="504"/>
        <v>0</v>
      </c>
      <c r="J789" s="19">
        <f t="shared" si="505"/>
        <v>0</v>
      </c>
      <c r="K789" s="1">
        <v>0</v>
      </c>
      <c r="L789" s="1">
        <v>0</v>
      </c>
      <c r="M789" s="1">
        <v>0</v>
      </c>
      <c r="N789" s="1">
        <v>0</v>
      </c>
      <c r="O789" s="1">
        <v>1</v>
      </c>
      <c r="P789" s="1">
        <v>1</v>
      </c>
      <c r="Q789" s="1">
        <v>1</v>
      </c>
      <c r="R789" s="15">
        <f t="shared" si="506"/>
        <v>0</v>
      </c>
      <c r="S789" s="15">
        <f t="shared" si="507"/>
        <v>0</v>
      </c>
      <c r="T789" s="16">
        <v>29.666666666699999</v>
      </c>
      <c r="U789" s="16">
        <f t="shared" si="508"/>
        <v>7.4166666666749999</v>
      </c>
      <c r="V789" s="16">
        <v>29.2</v>
      </c>
      <c r="W789" s="16">
        <f t="shared" si="509"/>
        <v>7.3</v>
      </c>
      <c r="X789" s="16">
        <v>162.35</v>
      </c>
      <c r="Y789" s="16">
        <f t="shared" si="510"/>
        <v>40.587499999999999</v>
      </c>
      <c r="Z789" s="21">
        <f t="shared" si="511"/>
        <v>0.15244061602714698</v>
      </c>
      <c r="AA789" s="20">
        <f t="shared" si="512"/>
        <v>0</v>
      </c>
      <c r="AB789">
        <v>2</v>
      </c>
      <c r="AC789" s="1">
        <v>3</v>
      </c>
      <c r="AD789" s="1">
        <v>5</v>
      </c>
      <c r="AE789" s="1">
        <v>1</v>
      </c>
      <c r="AF789" s="1">
        <v>0</v>
      </c>
      <c r="AG789" s="15">
        <f t="shared" si="513"/>
        <v>0</v>
      </c>
      <c r="AH789" s="15">
        <f t="shared" si="514"/>
        <v>0</v>
      </c>
      <c r="AI789" s="15">
        <f t="shared" si="515"/>
        <v>0</v>
      </c>
      <c r="AJ789" s="1">
        <v>6</v>
      </c>
      <c r="AK789" s="21">
        <f t="shared" si="516"/>
        <v>0.375</v>
      </c>
      <c r="AL789" s="1">
        <v>6</v>
      </c>
      <c r="AM789" s="21">
        <f t="shared" si="517"/>
        <v>0.375</v>
      </c>
      <c r="AN789" s="1">
        <v>4</v>
      </c>
      <c r="AO789" s="21">
        <f t="shared" si="518"/>
        <v>0.25</v>
      </c>
      <c r="AP789" s="21">
        <f t="shared" si="519"/>
        <v>0.5</v>
      </c>
      <c r="AQ789" s="1">
        <v>3</v>
      </c>
      <c r="AR789" s="4">
        <v>-13.16</v>
      </c>
      <c r="AS789" s="41">
        <v>8</v>
      </c>
      <c r="AT789" s="41">
        <v>8</v>
      </c>
      <c r="AU789" s="41">
        <v>5</v>
      </c>
      <c r="AV789" s="21">
        <f t="shared" si="520"/>
        <v>0.5</v>
      </c>
      <c r="AW789" s="26">
        <v>16.66</v>
      </c>
      <c r="AX789" s="42">
        <v>14</v>
      </c>
      <c r="AY789" s="41">
        <v>-2.0270000000000001</v>
      </c>
      <c r="AZ789" s="1">
        <v>14</v>
      </c>
      <c r="BA789" s="43">
        <v>-6.6059999999999999</v>
      </c>
      <c r="BB789" s="16">
        <v>46.79</v>
      </c>
      <c r="BC789" s="26">
        <v>15.81</v>
      </c>
      <c r="BD789" s="43">
        <v>-3.9660000000000002</v>
      </c>
      <c r="BE789" s="43">
        <v>0.27700000000000002</v>
      </c>
      <c r="BF789" s="16">
        <v>47.66</v>
      </c>
      <c r="BG789" s="21">
        <f t="shared" si="521"/>
        <v>0</v>
      </c>
      <c r="BH789" s="44">
        <f t="shared" si="522"/>
        <v>0.8571428571428571</v>
      </c>
      <c r="BI789" s="42">
        <f t="shared" si="523"/>
        <v>857.14285714285711</v>
      </c>
      <c r="BJ789" s="21">
        <f t="shared" si="524"/>
        <v>-0.1428571428571429</v>
      </c>
      <c r="BK789" s="26">
        <f t="shared" si="525"/>
        <v>0</v>
      </c>
      <c r="BL789" s="26">
        <f t="shared" si="526"/>
        <v>4.10958904109589</v>
      </c>
      <c r="BM789" s="16">
        <f t="shared" si="527"/>
        <v>26.712328767123289</v>
      </c>
      <c r="BN789" s="16">
        <f t="shared" si="528"/>
        <v>28.767123287671236</v>
      </c>
      <c r="BO789" s="16">
        <f t="shared" si="529"/>
        <v>39.041095890410965</v>
      </c>
      <c r="BP789" s="16">
        <f t="shared" si="530"/>
        <v>53.424657534246577</v>
      </c>
      <c r="BQ789" s="16">
        <f t="shared" si="531"/>
        <v>-14.383561643835613</v>
      </c>
      <c r="BR789" s="1">
        <v>0</v>
      </c>
      <c r="BS789" s="1">
        <v>2</v>
      </c>
      <c r="BT789" s="42">
        <v>13</v>
      </c>
      <c r="BU789" s="42">
        <v>12</v>
      </c>
      <c r="BV789" s="42">
        <v>3</v>
      </c>
      <c r="BW789" s="42">
        <v>6</v>
      </c>
      <c r="BX789" s="42">
        <v>6</v>
      </c>
      <c r="BY789" s="42">
        <v>3</v>
      </c>
      <c r="BZ789" s="1">
        <v>6</v>
      </c>
      <c r="CA789" s="1">
        <v>13</v>
      </c>
      <c r="CB789" s="21">
        <f t="shared" si="532"/>
        <v>0.31578947368421051</v>
      </c>
      <c r="CC789" s="4">
        <v>-16.11</v>
      </c>
      <c r="CD789" s="45">
        <f t="shared" si="533"/>
        <v>-21.356561643835612</v>
      </c>
      <c r="CE789" s="26">
        <f t="shared" si="534"/>
        <v>1.847859562673237</v>
      </c>
      <c r="CF789" s="26">
        <f t="shared" si="535"/>
        <v>4.4348629504157682</v>
      </c>
      <c r="CG789" s="26">
        <f t="shared" si="536"/>
        <v>29.935324915306438</v>
      </c>
      <c r="CH789" s="26">
        <f t="shared" si="537"/>
        <v>27.717893440098553</v>
      </c>
      <c r="CI789" s="26">
        <f t="shared" si="538"/>
        <v>52.479211579919927</v>
      </c>
      <c r="CJ789" s="26">
        <f t="shared" si="539"/>
        <v>55.066214967662461</v>
      </c>
      <c r="CK789" s="16">
        <f t="shared" si="540"/>
        <v>-11.796558256093078</v>
      </c>
      <c r="CL789" s="42">
        <v>5</v>
      </c>
      <c r="CM789" s="42">
        <v>12</v>
      </c>
      <c r="CN789" s="42">
        <v>76</v>
      </c>
      <c r="CO789" s="42">
        <v>63</v>
      </c>
      <c r="CP789" s="42">
        <v>19</v>
      </c>
      <c r="CQ789" s="42">
        <v>31</v>
      </c>
      <c r="CR789" s="42">
        <v>43</v>
      </c>
      <c r="CS789" s="42">
        <v>42</v>
      </c>
      <c r="CT789" s="1">
        <v>0</v>
      </c>
      <c r="CU789" s="1">
        <v>0</v>
      </c>
      <c r="CV789" s="42">
        <f t="shared" si="541"/>
        <v>0</v>
      </c>
      <c r="CW789" s="26">
        <f t="shared" si="542"/>
        <v>0</v>
      </c>
      <c r="CX789" s="26">
        <f t="shared" si="543"/>
        <v>0</v>
      </c>
      <c r="CY789" s="26">
        <f t="shared" si="544"/>
        <v>0</v>
      </c>
      <c r="CZ789" s="13">
        <v>1</v>
      </c>
      <c r="DA789" s="13">
        <v>1</v>
      </c>
      <c r="DB789" s="27">
        <v>0.96</v>
      </c>
      <c r="DC789" s="27">
        <v>1.44</v>
      </c>
      <c r="DD789" s="27">
        <v>1.05</v>
      </c>
      <c r="DE789" s="27">
        <v>1.18</v>
      </c>
      <c r="DF789" s="13">
        <v>7</v>
      </c>
      <c r="DG789" s="13">
        <v>7</v>
      </c>
      <c r="DH789" s="21">
        <f t="shared" si="545"/>
        <v>0.5</v>
      </c>
      <c r="DI789" s="42">
        <v>5</v>
      </c>
      <c r="DJ789" s="42">
        <v>2</v>
      </c>
      <c r="DK789" s="13">
        <v>1</v>
      </c>
      <c r="DL789" s="13">
        <v>0</v>
      </c>
      <c r="DM789" s="13">
        <v>0.2</v>
      </c>
      <c r="DN789" s="13">
        <v>0</v>
      </c>
      <c r="DO789" s="13">
        <v>0</v>
      </c>
      <c r="DP789" s="13">
        <v>0</v>
      </c>
      <c r="DQ789" s="13">
        <v>6</v>
      </c>
      <c r="DR789" s="46">
        <v>3</v>
      </c>
      <c r="DS789" s="13">
        <v>0</v>
      </c>
      <c r="DT789" s="13">
        <v>0</v>
      </c>
      <c r="DU789" s="13">
        <v>0</v>
      </c>
      <c r="DV789" s="13">
        <v>0</v>
      </c>
      <c r="DW789" s="13">
        <v>0</v>
      </c>
      <c r="DX789" s="13">
        <v>0</v>
      </c>
    </row>
    <row r="790" spans="1:128" ht="25.5" x14ac:dyDescent="0.2">
      <c r="A790" s="13" t="s">
        <v>665</v>
      </c>
      <c r="B790" s="13" t="s">
        <v>2658</v>
      </c>
      <c r="C790" s="39" t="s">
        <v>3825</v>
      </c>
      <c r="D790" s="13" t="s">
        <v>446</v>
      </c>
      <c r="E790" s="13" t="s">
        <v>154</v>
      </c>
      <c r="F790" s="13">
        <v>9</v>
      </c>
      <c r="G790" s="13">
        <v>1</v>
      </c>
      <c r="H790" s="13">
        <v>0</v>
      </c>
      <c r="I790" s="40">
        <f t="shared" si="504"/>
        <v>1</v>
      </c>
      <c r="J790" s="19">
        <f t="shared" si="505"/>
        <v>0.59573059738520751</v>
      </c>
      <c r="K790" s="1">
        <v>1</v>
      </c>
      <c r="L790" s="1">
        <v>0</v>
      </c>
      <c r="M790" s="1">
        <v>0</v>
      </c>
      <c r="N790" s="1">
        <v>8</v>
      </c>
      <c r="O790" s="1">
        <v>0</v>
      </c>
      <c r="P790" s="1">
        <v>2</v>
      </c>
      <c r="Q790" s="1">
        <v>7</v>
      </c>
      <c r="R790" s="15">
        <f t="shared" si="506"/>
        <v>0.125</v>
      </c>
      <c r="S790" s="15">
        <f t="shared" si="507"/>
        <v>0.1</v>
      </c>
      <c r="T790" s="16">
        <v>100.71666666669999</v>
      </c>
      <c r="U790" s="16">
        <f t="shared" si="508"/>
        <v>11.190740740744443</v>
      </c>
      <c r="V790" s="16">
        <v>98.78</v>
      </c>
      <c r="W790" s="16">
        <f t="shared" si="509"/>
        <v>10.975555555555555</v>
      </c>
      <c r="X790" s="16">
        <v>317.26</v>
      </c>
      <c r="Y790" s="16">
        <f t="shared" si="510"/>
        <v>35.251111111111108</v>
      </c>
      <c r="Z790" s="21">
        <f t="shared" si="511"/>
        <v>0.23742909335640808</v>
      </c>
      <c r="AA790" s="20">
        <f t="shared" si="512"/>
        <v>0</v>
      </c>
      <c r="AB790">
        <v>5</v>
      </c>
      <c r="AC790" s="1">
        <v>5</v>
      </c>
      <c r="AD790" s="1">
        <v>15</v>
      </c>
      <c r="AE790" s="1">
        <v>0</v>
      </c>
      <c r="AF790" s="1">
        <v>1</v>
      </c>
      <c r="AG790" s="15">
        <f t="shared" si="513"/>
        <v>0.5</v>
      </c>
      <c r="AH790" s="15">
        <f t="shared" si="514"/>
        <v>0</v>
      </c>
      <c r="AI790" s="15">
        <f t="shared" si="515"/>
        <v>0.5</v>
      </c>
      <c r="AJ790" s="1">
        <v>16</v>
      </c>
      <c r="AK790" s="21">
        <f t="shared" si="516"/>
        <v>0.16494845360824742</v>
      </c>
      <c r="AL790" s="1">
        <v>47</v>
      </c>
      <c r="AM790" s="21">
        <f t="shared" si="517"/>
        <v>0.4845360824742268</v>
      </c>
      <c r="AN790" s="1">
        <v>34</v>
      </c>
      <c r="AO790" s="21">
        <f t="shared" si="518"/>
        <v>0.35051546391752575</v>
      </c>
      <c r="AP790" s="21">
        <f t="shared" si="519"/>
        <v>0.25396825396825395</v>
      </c>
      <c r="AQ790" s="1">
        <v>1</v>
      </c>
      <c r="AR790" s="4">
        <v>-25.08</v>
      </c>
      <c r="AS790" s="41">
        <v>41</v>
      </c>
      <c r="AT790" s="41">
        <v>38</v>
      </c>
      <c r="AU790" s="41">
        <v>23</v>
      </c>
      <c r="AV790" s="21">
        <f t="shared" si="520"/>
        <v>0.51898734177215189</v>
      </c>
      <c r="AW790" s="26">
        <v>17.28</v>
      </c>
      <c r="AX790" s="42">
        <v>8</v>
      </c>
      <c r="AY790" s="41">
        <v>1.202</v>
      </c>
      <c r="AZ790" s="1">
        <v>1</v>
      </c>
      <c r="BA790" s="43">
        <v>-4.3780000000000001</v>
      </c>
      <c r="BB790" s="16">
        <v>48.24</v>
      </c>
      <c r="BC790" s="26">
        <v>17.13</v>
      </c>
      <c r="BD790" s="43">
        <v>-2.9370000000000003</v>
      </c>
      <c r="BE790" s="43">
        <v>-5.16</v>
      </c>
      <c r="BF790" s="16">
        <v>47.96</v>
      </c>
      <c r="BG790" s="21">
        <f t="shared" si="521"/>
        <v>0.05</v>
      </c>
      <c r="BH790" s="44">
        <f t="shared" si="522"/>
        <v>0.94285714285714284</v>
      </c>
      <c r="BI790" s="42">
        <f t="shared" si="523"/>
        <v>992.85714285714289</v>
      </c>
      <c r="BJ790" s="21">
        <f t="shared" si="524"/>
        <v>-7.1428571428571591E-3</v>
      </c>
      <c r="BK790" s="26">
        <f t="shared" si="525"/>
        <v>1.2148208139299455</v>
      </c>
      <c r="BL790" s="26">
        <f t="shared" si="526"/>
        <v>2.4296416278598909</v>
      </c>
      <c r="BM790" s="16">
        <f t="shared" si="527"/>
        <v>24.296416278598908</v>
      </c>
      <c r="BN790" s="16">
        <f t="shared" si="528"/>
        <v>42.518728487548088</v>
      </c>
      <c r="BO790" s="16">
        <f t="shared" si="529"/>
        <v>40.696497266653168</v>
      </c>
      <c r="BP790" s="16">
        <f t="shared" si="530"/>
        <v>80.178173719376389</v>
      </c>
      <c r="BQ790" s="16">
        <f t="shared" si="531"/>
        <v>-39.481676452723221</v>
      </c>
      <c r="BR790" s="1">
        <v>2</v>
      </c>
      <c r="BS790" s="1">
        <v>4</v>
      </c>
      <c r="BT790" s="42">
        <v>38</v>
      </c>
      <c r="BU790" s="42">
        <v>66</v>
      </c>
      <c r="BV790" s="42">
        <v>10</v>
      </c>
      <c r="BW790" s="42">
        <v>34</v>
      </c>
      <c r="BX790" s="42">
        <v>28</v>
      </c>
      <c r="BY790" s="42">
        <v>17</v>
      </c>
      <c r="BZ790" s="1">
        <v>30</v>
      </c>
      <c r="CA790" s="1">
        <v>72</v>
      </c>
      <c r="CB790" s="21">
        <f t="shared" si="532"/>
        <v>0.29411764705882354</v>
      </c>
      <c r="CC790" s="4">
        <v>-17.440000000000001</v>
      </c>
      <c r="CD790" s="45">
        <f t="shared" si="533"/>
        <v>-32.884914547961316</v>
      </c>
      <c r="CE790" s="26">
        <f t="shared" si="534"/>
        <v>2.4585513458992625</v>
      </c>
      <c r="CF790" s="26">
        <f t="shared" si="535"/>
        <v>2.2694320115993194</v>
      </c>
      <c r="CG790" s="26">
        <f t="shared" si="536"/>
        <v>29.691735485091094</v>
      </c>
      <c r="CH790" s="26">
        <f t="shared" si="537"/>
        <v>32.906764168190122</v>
      </c>
      <c r="CI790" s="26">
        <f t="shared" si="538"/>
        <v>61.274664313181617</v>
      </c>
      <c r="CJ790" s="26">
        <f t="shared" si="539"/>
        <v>59.761709638782072</v>
      </c>
      <c r="CK790" s="16">
        <f t="shared" si="540"/>
        <v>-40.994631127122766</v>
      </c>
      <c r="CL790" s="42">
        <v>13</v>
      </c>
      <c r="CM790" s="42">
        <v>12</v>
      </c>
      <c r="CN790" s="42">
        <v>144</v>
      </c>
      <c r="CO790" s="42">
        <v>162</v>
      </c>
      <c r="CP790" s="42">
        <v>64</v>
      </c>
      <c r="CQ790" s="42">
        <v>64</v>
      </c>
      <c r="CR790" s="42">
        <v>78</v>
      </c>
      <c r="CS790" s="42">
        <v>103</v>
      </c>
      <c r="CT790" s="1">
        <v>1</v>
      </c>
      <c r="CU790" s="1">
        <v>0</v>
      </c>
      <c r="CV790" s="42">
        <f t="shared" si="541"/>
        <v>-1</v>
      </c>
      <c r="CW790" s="26">
        <f t="shared" si="542"/>
        <v>0.59573059738520751</v>
      </c>
      <c r="CX790" s="26">
        <f t="shared" si="543"/>
        <v>0</v>
      </c>
      <c r="CY790" s="26">
        <f t="shared" si="544"/>
        <v>-0.59573059738520751</v>
      </c>
      <c r="CZ790" s="13">
        <v>3</v>
      </c>
      <c r="DA790" s="13">
        <v>6</v>
      </c>
      <c r="DB790" s="27">
        <v>2.11</v>
      </c>
      <c r="DC790" s="27">
        <v>3.97</v>
      </c>
      <c r="DD790" s="27">
        <v>3.4</v>
      </c>
      <c r="DE790" s="27">
        <v>4.0199999999999996</v>
      </c>
      <c r="DF790" s="13">
        <v>0</v>
      </c>
      <c r="DG790" s="13">
        <v>0</v>
      </c>
      <c r="DH790" s="21" t="str">
        <f t="shared" si="545"/>
        <v xml:space="preserve"> </v>
      </c>
      <c r="DI790" s="42"/>
      <c r="DJ790" s="42"/>
      <c r="DK790" s="1"/>
      <c r="DL790" s="1"/>
      <c r="DM790" s="1"/>
      <c r="DN790" s="1"/>
      <c r="DO790" s="1"/>
      <c r="DP790" s="1"/>
      <c r="DQ790" s="1"/>
      <c r="DR790" s="42"/>
      <c r="DS790" s="1"/>
      <c r="DT790" s="1"/>
      <c r="DU790" s="1"/>
      <c r="DV790" s="1"/>
      <c r="DW790" s="1"/>
      <c r="DX790" s="13"/>
    </row>
    <row r="791" spans="1:128" ht="25.5" x14ac:dyDescent="0.2">
      <c r="A791" s="13" t="s">
        <v>1161</v>
      </c>
      <c r="B791" s="13" t="s">
        <v>2661</v>
      </c>
      <c r="C791" s="39" t="s">
        <v>3826</v>
      </c>
      <c r="D791" s="1" t="s">
        <v>314</v>
      </c>
      <c r="E791" s="13" t="s">
        <v>146</v>
      </c>
      <c r="F791" s="13">
        <v>81</v>
      </c>
      <c r="G791" s="13">
        <v>5</v>
      </c>
      <c r="H791" s="13">
        <v>13</v>
      </c>
      <c r="I791" s="40">
        <f t="shared" si="504"/>
        <v>18</v>
      </c>
      <c r="J791" s="19">
        <f t="shared" si="505"/>
        <v>1.1804138735063094</v>
      </c>
      <c r="K791" s="1">
        <v>5</v>
      </c>
      <c r="L791" s="1">
        <v>8</v>
      </c>
      <c r="M791" s="1">
        <v>4</v>
      </c>
      <c r="N791" s="1">
        <v>92</v>
      </c>
      <c r="O791" s="1">
        <v>18</v>
      </c>
      <c r="P791" s="1">
        <v>26</v>
      </c>
      <c r="Q791" s="1">
        <v>82</v>
      </c>
      <c r="R791" s="15">
        <f t="shared" si="506"/>
        <v>5.434782608695652E-2</v>
      </c>
      <c r="S791" s="15">
        <f t="shared" si="507"/>
        <v>3.6764705882352942E-2</v>
      </c>
      <c r="T791" s="16">
        <v>914.93333333329997</v>
      </c>
      <c r="U791" s="16">
        <f t="shared" si="508"/>
        <v>11.295473251028394</v>
      </c>
      <c r="V791" s="16">
        <v>897.56</v>
      </c>
      <c r="W791" s="16">
        <f t="shared" si="509"/>
        <v>11.080987654320987</v>
      </c>
      <c r="X791" s="16">
        <v>2977.47</v>
      </c>
      <c r="Y791" s="16">
        <f t="shared" si="510"/>
        <v>36.758888888888883</v>
      </c>
      <c r="Z791" s="21">
        <f t="shared" si="511"/>
        <v>0.23162659385862822</v>
      </c>
      <c r="AA791" s="20">
        <f t="shared" si="512"/>
        <v>103.00000000000001</v>
      </c>
      <c r="AB791">
        <v>33</v>
      </c>
      <c r="AC791" s="1">
        <v>123</v>
      </c>
      <c r="AD791" s="1">
        <v>106</v>
      </c>
      <c r="AE791" s="1">
        <v>14</v>
      </c>
      <c r="AF791" s="1">
        <v>28</v>
      </c>
      <c r="AG791" s="15">
        <f t="shared" si="513"/>
        <v>0.15625</v>
      </c>
      <c r="AH791" s="15">
        <f t="shared" si="514"/>
        <v>0.375</v>
      </c>
      <c r="AI791" s="15">
        <f t="shared" si="515"/>
        <v>0.53125</v>
      </c>
      <c r="AJ791" s="1">
        <v>243</v>
      </c>
      <c r="AK791" s="21">
        <f t="shared" si="516"/>
        <v>0.30148883374689828</v>
      </c>
      <c r="AL791" s="1">
        <v>282</v>
      </c>
      <c r="AM791" s="21">
        <f t="shared" si="517"/>
        <v>0.34987593052109184</v>
      </c>
      <c r="AN791" s="1">
        <v>281</v>
      </c>
      <c r="AO791" s="21">
        <f t="shared" si="518"/>
        <v>0.34863523573200994</v>
      </c>
      <c r="AP791" s="21">
        <f t="shared" si="519"/>
        <v>0.46285714285714286</v>
      </c>
      <c r="AQ791" s="1">
        <v>3</v>
      </c>
      <c r="AR791" s="4">
        <v>-1.04</v>
      </c>
      <c r="AS791" s="41">
        <v>356</v>
      </c>
      <c r="AT791" s="41">
        <v>331</v>
      </c>
      <c r="AU791" s="41">
        <v>258</v>
      </c>
      <c r="AV791" s="21">
        <f t="shared" si="520"/>
        <v>0.5181950509461426</v>
      </c>
      <c r="AW791" s="26">
        <v>16.96</v>
      </c>
      <c r="AX791" s="42">
        <v>12</v>
      </c>
      <c r="AY791" s="41">
        <v>-7.8E-2</v>
      </c>
      <c r="AZ791" s="1">
        <v>9</v>
      </c>
      <c r="BA791" s="43">
        <v>1.631</v>
      </c>
      <c r="BB791" s="16">
        <v>50.34</v>
      </c>
      <c r="BC791" s="26">
        <v>17.12</v>
      </c>
      <c r="BD791" s="43">
        <v>-2.2130000000000001</v>
      </c>
      <c r="BE791" s="43">
        <v>-12.109</v>
      </c>
      <c r="BF791" s="16">
        <v>45.31</v>
      </c>
      <c r="BG791" s="21">
        <f t="shared" si="521"/>
        <v>7.7669902912621352E-2</v>
      </c>
      <c r="BH791" s="44">
        <f t="shared" si="522"/>
        <v>0.91916859122401851</v>
      </c>
      <c r="BI791" s="42">
        <f t="shared" si="523"/>
        <v>996.83849413663984</v>
      </c>
      <c r="BJ791" s="21">
        <f t="shared" si="524"/>
        <v>-3.1615058633601423E-3</v>
      </c>
      <c r="BK791" s="26">
        <f t="shared" si="525"/>
        <v>2.139132759926913</v>
      </c>
      <c r="BL791" s="26">
        <f t="shared" si="526"/>
        <v>2.3396764561700611</v>
      </c>
      <c r="BM791" s="16">
        <f t="shared" si="527"/>
        <v>27.541334284059005</v>
      </c>
      <c r="BN791" s="16">
        <f t="shared" si="528"/>
        <v>28.945140157761042</v>
      </c>
      <c r="BO791" s="16">
        <f t="shared" si="529"/>
        <v>46.726681224653511</v>
      </c>
      <c r="BP791" s="16">
        <f t="shared" si="530"/>
        <v>58.959846695485545</v>
      </c>
      <c r="BQ791" s="16">
        <f t="shared" si="531"/>
        <v>-12.233165470832034</v>
      </c>
      <c r="BR791" s="1">
        <v>32</v>
      </c>
      <c r="BS791" s="1">
        <v>35</v>
      </c>
      <c r="BT791" s="42">
        <v>380</v>
      </c>
      <c r="BU791" s="42">
        <v>398</v>
      </c>
      <c r="BV791" s="42">
        <v>121</v>
      </c>
      <c r="BW791" s="42">
        <v>200</v>
      </c>
      <c r="BX791" s="42">
        <v>249</v>
      </c>
      <c r="BY791" s="42">
        <v>166</v>
      </c>
      <c r="BZ791" s="1">
        <v>337</v>
      </c>
      <c r="CA791" s="1">
        <v>428</v>
      </c>
      <c r="CB791" s="21">
        <f t="shared" si="532"/>
        <v>0.44052287581699345</v>
      </c>
      <c r="CC791" s="4">
        <v>-2.52</v>
      </c>
      <c r="CD791" s="45">
        <f t="shared" si="533"/>
        <v>2.3082631005965357</v>
      </c>
      <c r="CE791" s="26">
        <f t="shared" si="534"/>
        <v>2.4383117210248977</v>
      </c>
      <c r="CF791" s="26">
        <f t="shared" si="535"/>
        <v>2.5390684037118767</v>
      </c>
      <c r="CG791" s="26">
        <f t="shared" si="536"/>
        <v>29.239589315761375</v>
      </c>
      <c r="CH791" s="26">
        <f t="shared" si="537"/>
        <v>33.007889248254401</v>
      </c>
      <c r="CI791" s="26">
        <f t="shared" si="538"/>
        <v>53.703311872159929</v>
      </c>
      <c r="CJ791" s="26">
        <f t="shared" si="539"/>
        <v>62.045965198641817</v>
      </c>
      <c r="CK791" s="16">
        <f t="shared" si="540"/>
        <v>-3.8905121443501471</v>
      </c>
      <c r="CL791" s="42">
        <v>121</v>
      </c>
      <c r="CM791" s="42">
        <v>126</v>
      </c>
      <c r="CN791" s="42">
        <v>1330</v>
      </c>
      <c r="CO791" s="42">
        <v>1512</v>
      </c>
      <c r="CP791" s="42">
        <v>496</v>
      </c>
      <c r="CQ791" s="42">
        <v>637</v>
      </c>
      <c r="CR791" s="42">
        <v>804</v>
      </c>
      <c r="CS791" s="42">
        <v>718</v>
      </c>
      <c r="CT791" s="1">
        <v>8</v>
      </c>
      <c r="CU791" s="1">
        <v>12</v>
      </c>
      <c r="CV791" s="42">
        <f t="shared" si="541"/>
        <v>4</v>
      </c>
      <c r="CW791" s="26">
        <f t="shared" si="542"/>
        <v>0.52462838822502644</v>
      </c>
      <c r="CX791" s="26">
        <f t="shared" si="543"/>
        <v>0.78694258233753966</v>
      </c>
      <c r="CY791" s="26">
        <f t="shared" si="544"/>
        <v>0.26231419411251322</v>
      </c>
      <c r="CZ791" s="13">
        <v>28</v>
      </c>
      <c r="DA791" s="13">
        <v>34</v>
      </c>
      <c r="DB791" s="27">
        <v>32.200000000000003</v>
      </c>
      <c r="DC791" s="27">
        <v>34.47</v>
      </c>
      <c r="DD791" s="27">
        <v>29.41</v>
      </c>
      <c r="DE791" s="27">
        <v>36.89</v>
      </c>
      <c r="DF791" s="13">
        <v>55</v>
      </c>
      <c r="DG791" s="13">
        <v>64</v>
      </c>
      <c r="DH791" s="21">
        <f t="shared" si="545"/>
        <v>0.46218487394957986</v>
      </c>
      <c r="DI791" s="42">
        <v>46</v>
      </c>
      <c r="DJ791" s="42">
        <v>16</v>
      </c>
      <c r="DK791" s="13">
        <v>5</v>
      </c>
      <c r="DL791" s="13">
        <v>0</v>
      </c>
      <c r="DM791" s="13">
        <v>0.109</v>
      </c>
      <c r="DN791" s="13">
        <v>0</v>
      </c>
      <c r="DO791" s="13">
        <v>0</v>
      </c>
      <c r="DP791" s="13">
        <v>0</v>
      </c>
      <c r="DQ791" s="13">
        <v>38</v>
      </c>
      <c r="DR791" s="46">
        <v>16</v>
      </c>
      <c r="DS791" s="13">
        <v>2</v>
      </c>
      <c r="DT791" s="13">
        <v>8</v>
      </c>
      <c r="DU791" s="13">
        <v>-0.158</v>
      </c>
      <c r="DV791" s="13">
        <v>0</v>
      </c>
      <c r="DW791" s="13">
        <v>1</v>
      </c>
      <c r="DX791" s="13">
        <v>-2.6000000000000002E-2</v>
      </c>
    </row>
    <row r="792" spans="1:128" ht="25.5" x14ac:dyDescent="0.2">
      <c r="A792" s="13" t="s">
        <v>2664</v>
      </c>
      <c r="B792" s="13" t="s">
        <v>2665</v>
      </c>
      <c r="C792" s="39" t="s">
        <v>3827</v>
      </c>
      <c r="D792" s="1" t="s">
        <v>409</v>
      </c>
      <c r="E792" s="13" t="s">
        <v>173</v>
      </c>
      <c r="F792" s="13">
        <v>70</v>
      </c>
      <c r="G792" s="13">
        <v>2</v>
      </c>
      <c r="H792" s="13">
        <v>16</v>
      </c>
      <c r="I792" s="40">
        <f t="shared" si="504"/>
        <v>18</v>
      </c>
      <c r="J792" s="19">
        <f t="shared" si="505"/>
        <v>0.86614804715694915</v>
      </c>
      <c r="K792" s="1">
        <v>1</v>
      </c>
      <c r="L792" s="1">
        <v>3</v>
      </c>
      <c r="M792" s="1">
        <v>5</v>
      </c>
      <c r="N792" s="1">
        <v>44</v>
      </c>
      <c r="O792" s="1">
        <v>26</v>
      </c>
      <c r="P792" s="1">
        <v>38</v>
      </c>
      <c r="Q792" s="1">
        <v>23</v>
      </c>
      <c r="R792" s="15">
        <f t="shared" si="506"/>
        <v>4.5454545454545456E-2</v>
      </c>
      <c r="S792" s="15">
        <f t="shared" si="507"/>
        <v>1.8518518518518517E-2</v>
      </c>
      <c r="T792" s="16">
        <v>1246.9000000000001</v>
      </c>
      <c r="U792" s="16">
        <f t="shared" si="508"/>
        <v>17.812857142857144</v>
      </c>
      <c r="V792" s="16">
        <v>1171.76</v>
      </c>
      <c r="W792" s="16">
        <f t="shared" si="509"/>
        <v>16.739428571428572</v>
      </c>
      <c r="X792" s="16">
        <v>2170.89</v>
      </c>
      <c r="Y792" s="16">
        <f t="shared" si="510"/>
        <v>31.012714285714285</v>
      </c>
      <c r="Z792" s="21">
        <f t="shared" si="511"/>
        <v>0.35054821773144063</v>
      </c>
      <c r="AA792" s="20">
        <f t="shared" si="512"/>
        <v>45.810810810810814</v>
      </c>
      <c r="AB792">
        <v>120</v>
      </c>
      <c r="AC792" s="1">
        <v>20</v>
      </c>
      <c r="AD792" s="1">
        <v>182</v>
      </c>
      <c r="AE792" s="1">
        <v>40</v>
      </c>
      <c r="AF792" s="1">
        <v>19</v>
      </c>
      <c r="AG792" s="15">
        <f t="shared" si="513"/>
        <v>5.4054054054054057E-2</v>
      </c>
      <c r="AH792" s="15">
        <f t="shared" si="514"/>
        <v>0.21621621621621623</v>
      </c>
      <c r="AI792" s="15">
        <f t="shared" si="515"/>
        <v>0.27027027027027029</v>
      </c>
      <c r="AJ792" s="1">
        <v>397</v>
      </c>
      <c r="AK792" s="21">
        <f t="shared" si="516"/>
        <v>0.30259146341463417</v>
      </c>
      <c r="AL792" s="1">
        <v>427</v>
      </c>
      <c r="AM792" s="21">
        <f t="shared" si="517"/>
        <v>0.32545731707317072</v>
      </c>
      <c r="AN792" s="1">
        <v>488</v>
      </c>
      <c r="AO792" s="21">
        <f t="shared" si="518"/>
        <v>0.37195121951219512</v>
      </c>
      <c r="AP792" s="21">
        <f t="shared" si="519"/>
        <v>0.48179611650485438</v>
      </c>
      <c r="AQ792" s="1">
        <v>2</v>
      </c>
      <c r="AR792" s="4">
        <v>-4.3099999999999996</v>
      </c>
      <c r="AS792" s="41">
        <v>415</v>
      </c>
      <c r="AT792" s="41">
        <v>432</v>
      </c>
      <c r="AU792" s="41">
        <v>379</v>
      </c>
      <c r="AV792" s="21">
        <f t="shared" si="520"/>
        <v>0.48996458087367178</v>
      </c>
      <c r="AW792" s="26">
        <v>17.670000000000002</v>
      </c>
      <c r="AX792" s="42">
        <v>1</v>
      </c>
      <c r="AY792" s="41">
        <v>0.79100000000000004</v>
      </c>
      <c r="AZ792" s="1">
        <v>2</v>
      </c>
      <c r="BA792" s="43">
        <v>0.877</v>
      </c>
      <c r="BB792" s="16">
        <v>50.2</v>
      </c>
      <c r="BC792" s="26">
        <v>16.809999999999999</v>
      </c>
      <c r="BD792" s="43">
        <v>2.71</v>
      </c>
      <c r="BE792" s="43">
        <v>0.22700000000000001</v>
      </c>
      <c r="BF792" s="16">
        <v>51.18</v>
      </c>
      <c r="BG792" s="21">
        <f t="shared" si="521"/>
        <v>6.5486725663716813E-2</v>
      </c>
      <c r="BH792" s="44">
        <f t="shared" si="522"/>
        <v>0.92307692307692313</v>
      </c>
      <c r="BI792" s="42">
        <f t="shared" si="523"/>
        <v>988.56364874063991</v>
      </c>
      <c r="BJ792" s="21">
        <f t="shared" si="524"/>
        <v>-1.1436351259360059E-2</v>
      </c>
      <c r="BK792" s="26">
        <f t="shared" si="525"/>
        <v>1.8945859220318153</v>
      </c>
      <c r="BL792" s="26">
        <f t="shared" si="526"/>
        <v>1.9457909469515942</v>
      </c>
      <c r="BM792" s="16">
        <f t="shared" si="527"/>
        <v>28.930839079675017</v>
      </c>
      <c r="BN792" s="16">
        <f t="shared" si="528"/>
        <v>25.295282310370727</v>
      </c>
      <c r="BO792" s="16">
        <f t="shared" si="529"/>
        <v>54.94299173892265</v>
      </c>
      <c r="BP792" s="16">
        <f t="shared" si="530"/>
        <v>50.744179695500783</v>
      </c>
      <c r="BQ792" s="16">
        <f t="shared" si="531"/>
        <v>4.1988120434218672</v>
      </c>
      <c r="BR792" s="1">
        <v>37</v>
      </c>
      <c r="BS792" s="1">
        <v>38</v>
      </c>
      <c r="BT792" s="42">
        <v>528</v>
      </c>
      <c r="BU792" s="42">
        <v>456</v>
      </c>
      <c r="BV792" s="42">
        <v>224</v>
      </c>
      <c r="BW792" s="42">
        <v>191</v>
      </c>
      <c r="BX792" s="42">
        <v>306</v>
      </c>
      <c r="BY792" s="42">
        <v>284</v>
      </c>
      <c r="BZ792" s="1">
        <v>509</v>
      </c>
      <c r="CA792" s="1">
        <v>476</v>
      </c>
      <c r="CB792" s="21">
        <f t="shared" si="532"/>
        <v>0.51675126903553303</v>
      </c>
      <c r="CC792" s="4">
        <v>4.2699999999999996</v>
      </c>
      <c r="CD792" s="45">
        <f t="shared" si="533"/>
        <v>5.1957052473053622</v>
      </c>
      <c r="CE792" s="26">
        <f t="shared" si="534"/>
        <v>2.6532896646076036</v>
      </c>
      <c r="CF792" s="26">
        <f t="shared" si="535"/>
        <v>2.7085665326202619</v>
      </c>
      <c r="CG792" s="26">
        <f t="shared" si="536"/>
        <v>30.540469576993768</v>
      </c>
      <c r="CH792" s="26">
        <f t="shared" si="537"/>
        <v>31.203791993145671</v>
      </c>
      <c r="CI792" s="26">
        <f t="shared" si="538"/>
        <v>54.668822464519167</v>
      </c>
      <c r="CJ792" s="26">
        <f t="shared" si="539"/>
        <v>58.482926357392593</v>
      </c>
      <c r="CK792" s="16">
        <f t="shared" si="540"/>
        <v>8.0129159362952933</v>
      </c>
      <c r="CL792" s="42">
        <v>96</v>
      </c>
      <c r="CM792" s="42">
        <v>98</v>
      </c>
      <c r="CN792" s="42">
        <v>1009</v>
      </c>
      <c r="CO792" s="42">
        <v>1031</v>
      </c>
      <c r="CP792" s="42">
        <v>398</v>
      </c>
      <c r="CQ792" s="42">
        <v>435</v>
      </c>
      <c r="CR792" s="42">
        <v>552</v>
      </c>
      <c r="CS792" s="42">
        <v>475</v>
      </c>
      <c r="CT792" s="1">
        <v>4</v>
      </c>
      <c r="CU792" s="1">
        <v>7</v>
      </c>
      <c r="CV792" s="42">
        <f t="shared" si="541"/>
        <v>3</v>
      </c>
      <c r="CW792" s="26">
        <f t="shared" si="542"/>
        <v>0.19247734381265535</v>
      </c>
      <c r="CX792" s="26">
        <f t="shared" si="543"/>
        <v>0.3368353516721469</v>
      </c>
      <c r="CY792" s="26">
        <f t="shared" si="544"/>
        <v>0.14435800785949152</v>
      </c>
      <c r="CZ792" s="13">
        <v>44</v>
      </c>
      <c r="DA792" s="13">
        <v>40</v>
      </c>
      <c r="DB792" s="27">
        <v>50.17</v>
      </c>
      <c r="DC792" s="27">
        <v>51.35</v>
      </c>
      <c r="DD792" s="27">
        <v>43.9</v>
      </c>
      <c r="DE792" s="27">
        <v>50.95</v>
      </c>
      <c r="DF792" s="1"/>
      <c r="DG792" s="1"/>
      <c r="DH792" s="21" t="str">
        <f t="shared" si="545"/>
        <v xml:space="preserve"> </v>
      </c>
      <c r="DI792" s="42"/>
      <c r="DJ792" s="42"/>
      <c r="DK792" s="1"/>
      <c r="DL792" s="1"/>
      <c r="DM792" s="1"/>
      <c r="DN792" s="1"/>
      <c r="DO792" s="1"/>
      <c r="DP792" s="1"/>
      <c r="DQ792" s="1"/>
      <c r="DR792" s="42"/>
      <c r="DS792" s="1"/>
      <c r="DT792" s="1"/>
      <c r="DU792" s="1"/>
      <c r="DV792" s="1"/>
      <c r="DW792" s="1"/>
      <c r="DX792" s="13"/>
    </row>
    <row r="793" spans="1:128" ht="25.5" x14ac:dyDescent="0.2">
      <c r="A793" s="13" t="s">
        <v>496</v>
      </c>
      <c r="B793" s="13" t="s">
        <v>2668</v>
      </c>
      <c r="C793" s="39" t="s">
        <v>3828</v>
      </c>
      <c r="D793" s="1" t="s">
        <v>214</v>
      </c>
      <c r="E793" s="13" t="s">
        <v>129</v>
      </c>
      <c r="F793" s="13">
        <v>7</v>
      </c>
      <c r="G793" s="13">
        <v>0</v>
      </c>
      <c r="H793" s="13">
        <v>0</v>
      </c>
      <c r="I793" s="40">
        <f t="shared" si="504"/>
        <v>0</v>
      </c>
      <c r="J793" s="19">
        <f t="shared" si="505"/>
        <v>0</v>
      </c>
      <c r="K793" s="1">
        <v>0</v>
      </c>
      <c r="L793" s="1">
        <v>0</v>
      </c>
      <c r="M793" s="1">
        <v>0</v>
      </c>
      <c r="N793" s="1">
        <v>5</v>
      </c>
      <c r="O793" s="1">
        <v>1</v>
      </c>
      <c r="P793" s="1">
        <v>2</v>
      </c>
      <c r="Q793" s="1">
        <v>3</v>
      </c>
      <c r="R793" s="15">
        <f t="shared" si="506"/>
        <v>0</v>
      </c>
      <c r="S793" s="15">
        <f t="shared" si="507"/>
        <v>0</v>
      </c>
      <c r="T793" s="16">
        <v>54.083333333299997</v>
      </c>
      <c r="U793" s="16">
        <f t="shared" si="508"/>
        <v>7.7261904761857139</v>
      </c>
      <c r="V793" s="16">
        <v>54.42</v>
      </c>
      <c r="W793" s="16">
        <f t="shared" si="509"/>
        <v>7.7742857142857149</v>
      </c>
      <c r="X793" s="16">
        <v>286.52</v>
      </c>
      <c r="Y793" s="16">
        <f t="shared" si="510"/>
        <v>40.931428571428569</v>
      </c>
      <c r="Z793" s="21">
        <f t="shared" si="511"/>
        <v>0.15961752801079371</v>
      </c>
      <c r="AA793" s="20">
        <f t="shared" si="512"/>
        <v>0</v>
      </c>
      <c r="AB793">
        <v>4</v>
      </c>
      <c r="AC793" s="1">
        <v>12</v>
      </c>
      <c r="AD793" s="1">
        <v>5</v>
      </c>
      <c r="AE793" s="1">
        <v>2</v>
      </c>
      <c r="AF793" s="1">
        <v>0</v>
      </c>
      <c r="AG793" s="15">
        <f t="shared" si="513"/>
        <v>0</v>
      </c>
      <c r="AH793" s="15">
        <f t="shared" si="514"/>
        <v>0</v>
      </c>
      <c r="AI793" s="15">
        <f t="shared" si="515"/>
        <v>0</v>
      </c>
      <c r="AJ793" s="1">
        <v>17</v>
      </c>
      <c r="AK793" s="21">
        <f t="shared" si="516"/>
        <v>0.27868852459016391</v>
      </c>
      <c r="AL793" s="1">
        <v>25</v>
      </c>
      <c r="AM793" s="21">
        <f t="shared" si="517"/>
        <v>0.4098360655737705</v>
      </c>
      <c r="AN793" s="1">
        <v>19</v>
      </c>
      <c r="AO793" s="21">
        <f t="shared" si="518"/>
        <v>0.31147540983606559</v>
      </c>
      <c r="AP793" s="21">
        <f t="shared" si="519"/>
        <v>0.40476190476190477</v>
      </c>
      <c r="AQ793" s="1">
        <v>6</v>
      </c>
      <c r="AR793" s="4">
        <v>-12.76</v>
      </c>
      <c r="AS793" s="41">
        <v>16</v>
      </c>
      <c r="AT793" s="41">
        <v>23</v>
      </c>
      <c r="AU793" s="41">
        <v>17</v>
      </c>
      <c r="AV793" s="21">
        <f t="shared" si="520"/>
        <v>0.41025641025641024</v>
      </c>
      <c r="AW793" s="26">
        <v>16.420000000000002</v>
      </c>
      <c r="AX793" s="42">
        <v>15</v>
      </c>
      <c r="AY793" s="41">
        <v>-1.5369999999999999</v>
      </c>
      <c r="AZ793" s="1">
        <v>15</v>
      </c>
      <c r="BA793" s="43">
        <v>-9.8260000000000005</v>
      </c>
      <c r="BB793" s="16">
        <v>46.51</v>
      </c>
      <c r="BC793" s="26">
        <v>16.399999999999999</v>
      </c>
      <c r="BD793" s="43">
        <v>-8.1910000000000007</v>
      </c>
      <c r="BE793" s="43">
        <v>-9.9139999999999997</v>
      </c>
      <c r="BF793" s="16">
        <v>46.03</v>
      </c>
      <c r="BG793" s="21">
        <f t="shared" si="521"/>
        <v>0</v>
      </c>
      <c r="BH793" s="44">
        <f t="shared" si="522"/>
        <v>0.88</v>
      </c>
      <c r="BI793" s="42">
        <f t="shared" si="523"/>
        <v>880</v>
      </c>
      <c r="BJ793" s="21">
        <f t="shared" si="524"/>
        <v>-0.12</v>
      </c>
      <c r="BK793" s="26">
        <f t="shared" si="525"/>
        <v>0</v>
      </c>
      <c r="BL793" s="26">
        <f t="shared" si="526"/>
        <v>3.3076074972436604</v>
      </c>
      <c r="BM793" s="16">
        <f t="shared" si="527"/>
        <v>18.743109151047406</v>
      </c>
      <c r="BN793" s="16">
        <f t="shared" si="528"/>
        <v>27.563395810363836</v>
      </c>
      <c r="BO793" s="16">
        <f t="shared" si="529"/>
        <v>45.20396912899669</v>
      </c>
      <c r="BP793" s="16">
        <f t="shared" si="530"/>
        <v>60.639470782800437</v>
      </c>
      <c r="BQ793" s="16">
        <f t="shared" si="531"/>
        <v>-15.435501653803748</v>
      </c>
      <c r="BR793" s="1">
        <v>0</v>
      </c>
      <c r="BS793" s="1">
        <v>3</v>
      </c>
      <c r="BT793" s="42">
        <v>17</v>
      </c>
      <c r="BU793" s="42">
        <v>22</v>
      </c>
      <c r="BV793" s="42">
        <v>11</v>
      </c>
      <c r="BW793" s="42">
        <v>7</v>
      </c>
      <c r="BX793" s="42">
        <v>23</v>
      </c>
      <c r="BY793" s="42">
        <v>13</v>
      </c>
      <c r="BZ793" s="1">
        <v>15</v>
      </c>
      <c r="CA793" s="1">
        <v>23</v>
      </c>
      <c r="CB793" s="21">
        <f t="shared" si="532"/>
        <v>0.39473684210526316</v>
      </c>
      <c r="CC793" s="4">
        <v>-18.54</v>
      </c>
      <c r="CD793" s="45">
        <f t="shared" si="533"/>
        <v>-13.151787368089465</v>
      </c>
      <c r="CE793" s="26">
        <f t="shared" si="534"/>
        <v>2.0940946530783195</v>
      </c>
      <c r="CF793" s="26">
        <f t="shared" si="535"/>
        <v>2.5129135836939831</v>
      </c>
      <c r="CG793" s="26">
        <f t="shared" si="536"/>
        <v>32.877286053329613</v>
      </c>
      <c r="CH793" s="26">
        <f t="shared" si="537"/>
        <v>29.317325143096468</v>
      </c>
      <c r="CI793" s="26">
        <f t="shared" si="538"/>
        <v>65.335753176043568</v>
      </c>
      <c r="CJ793" s="26">
        <f t="shared" si="539"/>
        <v>54.237051514728471</v>
      </c>
      <c r="CK793" s="16">
        <f t="shared" si="540"/>
        <v>-26.534203315118845</v>
      </c>
      <c r="CL793" s="42">
        <v>10</v>
      </c>
      <c r="CM793" s="42">
        <v>12</v>
      </c>
      <c r="CN793" s="42">
        <v>147</v>
      </c>
      <c r="CO793" s="42">
        <v>128</v>
      </c>
      <c r="CP793" s="42">
        <v>62</v>
      </c>
      <c r="CQ793" s="42">
        <v>53</v>
      </c>
      <c r="CR793" s="42">
        <v>66</v>
      </c>
      <c r="CS793" s="42">
        <v>93</v>
      </c>
      <c r="CT793" s="1">
        <v>0</v>
      </c>
      <c r="CU793" s="1">
        <v>0</v>
      </c>
      <c r="CV793" s="42">
        <f t="shared" si="541"/>
        <v>0</v>
      </c>
      <c r="CW793" s="26">
        <f t="shared" si="542"/>
        <v>0</v>
      </c>
      <c r="CX793" s="26">
        <f t="shared" si="543"/>
        <v>0</v>
      </c>
      <c r="CY793" s="26">
        <f t="shared" si="544"/>
        <v>0</v>
      </c>
      <c r="CZ793" s="13">
        <v>1</v>
      </c>
      <c r="DA793" s="13">
        <v>1</v>
      </c>
      <c r="DB793" s="27">
        <v>1.81</v>
      </c>
      <c r="DC793" s="27">
        <v>1.41</v>
      </c>
      <c r="DD793" s="27">
        <v>1.77</v>
      </c>
      <c r="DE793" s="27">
        <v>2.12</v>
      </c>
      <c r="DF793" s="13">
        <v>1</v>
      </c>
      <c r="DG793" s="13">
        <v>0</v>
      </c>
      <c r="DH793" s="21">
        <f t="shared" si="545"/>
        <v>1</v>
      </c>
      <c r="DI793" s="42">
        <v>1</v>
      </c>
      <c r="DJ793" s="42">
        <v>1</v>
      </c>
      <c r="DK793" s="13">
        <v>0</v>
      </c>
      <c r="DL793" s="13">
        <v>0</v>
      </c>
      <c r="DM793" s="13">
        <v>0</v>
      </c>
      <c r="DN793" s="13">
        <v>0</v>
      </c>
      <c r="DO793" s="13">
        <v>0</v>
      </c>
      <c r="DP793" s="13">
        <v>0</v>
      </c>
      <c r="DQ793" s="1"/>
      <c r="DR793" s="42"/>
      <c r="DS793" s="1"/>
      <c r="DT793" s="1"/>
      <c r="DU793" s="1"/>
      <c r="DV793" s="1"/>
      <c r="DW793" s="1"/>
      <c r="DX793" s="13"/>
    </row>
    <row r="794" spans="1:128" ht="25.5" x14ac:dyDescent="0.2">
      <c r="A794" s="13" t="s">
        <v>407</v>
      </c>
      <c r="B794" s="13" t="s">
        <v>2671</v>
      </c>
      <c r="C794" s="39" t="s">
        <v>3829</v>
      </c>
      <c r="D794" s="1" t="s">
        <v>162</v>
      </c>
      <c r="E794" s="13" t="s">
        <v>129</v>
      </c>
      <c r="F794" s="13">
        <v>80</v>
      </c>
      <c r="G794" s="13">
        <v>19</v>
      </c>
      <c r="H794" s="13">
        <v>21</v>
      </c>
      <c r="I794" s="40">
        <f t="shared" si="504"/>
        <v>40</v>
      </c>
      <c r="J794" s="19">
        <f t="shared" si="505"/>
        <v>2.0919590324689472</v>
      </c>
      <c r="K794" s="1">
        <v>17</v>
      </c>
      <c r="L794" s="1">
        <v>10</v>
      </c>
      <c r="M794" s="1">
        <v>9</v>
      </c>
      <c r="N794" s="1">
        <v>66</v>
      </c>
      <c r="O794" s="1">
        <v>15</v>
      </c>
      <c r="P794" s="1">
        <v>26</v>
      </c>
      <c r="Q794" s="1">
        <v>77</v>
      </c>
      <c r="R794" s="15">
        <f t="shared" si="506"/>
        <v>0.2878787878787879</v>
      </c>
      <c r="S794" s="15">
        <f t="shared" si="507"/>
        <v>0.17757009345794392</v>
      </c>
      <c r="T794" s="16">
        <v>1147.25</v>
      </c>
      <c r="U794" s="16">
        <f t="shared" si="508"/>
        <v>14.340624999999999</v>
      </c>
      <c r="V794" s="16">
        <v>1065.8</v>
      </c>
      <c r="W794" s="16">
        <f t="shared" si="509"/>
        <v>13.3225</v>
      </c>
      <c r="X794" s="16">
        <v>2784.41</v>
      </c>
      <c r="Y794" s="16">
        <f t="shared" si="510"/>
        <v>34.805124999999997</v>
      </c>
      <c r="Z794" s="21">
        <f t="shared" si="511"/>
        <v>0.27681606977281759</v>
      </c>
      <c r="AA794" s="20">
        <f t="shared" si="512"/>
        <v>98.510638297872333</v>
      </c>
      <c r="AB794">
        <v>26</v>
      </c>
      <c r="AC794" s="1">
        <v>36</v>
      </c>
      <c r="AD794" s="1">
        <v>57</v>
      </c>
      <c r="AE794" s="1">
        <v>27</v>
      </c>
      <c r="AF794" s="1">
        <v>30</v>
      </c>
      <c r="AG794" s="15">
        <f t="shared" si="513"/>
        <v>0.40425531914893614</v>
      </c>
      <c r="AH794" s="15">
        <f t="shared" si="514"/>
        <v>0.40425531914893614</v>
      </c>
      <c r="AI794" s="15">
        <f t="shared" si="515"/>
        <v>0.80851063829787229</v>
      </c>
      <c r="AJ794" s="1">
        <v>321</v>
      </c>
      <c r="AK794" s="21">
        <f t="shared" si="516"/>
        <v>0.30028063610851263</v>
      </c>
      <c r="AL794" s="1">
        <v>380</v>
      </c>
      <c r="AM794" s="21">
        <f t="shared" si="517"/>
        <v>0.35547240411599623</v>
      </c>
      <c r="AN794" s="1">
        <v>368</v>
      </c>
      <c r="AO794" s="21">
        <f t="shared" si="518"/>
        <v>0.34424695977549113</v>
      </c>
      <c r="AP794" s="21">
        <f t="shared" si="519"/>
        <v>0.45791726105563479</v>
      </c>
      <c r="AQ794" s="1">
        <v>7</v>
      </c>
      <c r="AR794" s="4">
        <v>-7.0000000000000007E-2</v>
      </c>
      <c r="AS794" s="41">
        <v>403</v>
      </c>
      <c r="AT794" s="41">
        <v>409</v>
      </c>
      <c r="AU794" s="41">
        <v>387</v>
      </c>
      <c r="AV794" s="21">
        <f t="shared" si="520"/>
        <v>0.4963054187192118</v>
      </c>
      <c r="AW794" s="26">
        <v>17.75</v>
      </c>
      <c r="AX794" s="42">
        <v>5</v>
      </c>
      <c r="AY794" s="41">
        <v>0.96299999999999997</v>
      </c>
      <c r="AZ794" s="1">
        <v>6</v>
      </c>
      <c r="BA794" s="43">
        <v>1.796</v>
      </c>
      <c r="BB794" s="16">
        <v>50.58</v>
      </c>
      <c r="BC794" s="26">
        <v>18.5</v>
      </c>
      <c r="BD794" s="43">
        <v>0.80100000000000005</v>
      </c>
      <c r="BE794" s="43">
        <v>-14.089</v>
      </c>
      <c r="BF794" s="16">
        <v>45.1</v>
      </c>
      <c r="BG794" s="21">
        <f t="shared" si="521"/>
        <v>0.10151187904967603</v>
      </c>
      <c r="BH794" s="44">
        <f t="shared" si="522"/>
        <v>0.91693811074918563</v>
      </c>
      <c r="BI794" s="42">
        <f t="shared" si="523"/>
        <v>1018.4499897988617</v>
      </c>
      <c r="BJ794" s="21">
        <f t="shared" si="524"/>
        <v>1.8449989798861657E-2</v>
      </c>
      <c r="BK794" s="26">
        <f t="shared" si="525"/>
        <v>2.6458997935822857</v>
      </c>
      <c r="BL794" s="26">
        <f t="shared" si="526"/>
        <v>2.8710827547382247</v>
      </c>
      <c r="BM794" s="16">
        <f t="shared" si="527"/>
        <v>26.064927753799964</v>
      </c>
      <c r="BN794" s="16">
        <f t="shared" si="528"/>
        <v>34.565584537436671</v>
      </c>
      <c r="BO794" s="16">
        <f t="shared" si="529"/>
        <v>48.808406830549821</v>
      </c>
      <c r="BP794" s="16">
        <f t="shared" si="530"/>
        <v>65.809720397823227</v>
      </c>
      <c r="BQ794" s="16">
        <f t="shared" si="531"/>
        <v>-17.001313567273407</v>
      </c>
      <c r="BR794" s="1">
        <v>47</v>
      </c>
      <c r="BS794" s="1">
        <v>51</v>
      </c>
      <c r="BT794" s="42">
        <v>416</v>
      </c>
      <c r="BU794" s="42">
        <v>563</v>
      </c>
      <c r="BV794" s="42">
        <v>160</v>
      </c>
      <c r="BW794" s="42">
        <v>228</v>
      </c>
      <c r="BX794" s="42">
        <v>327</v>
      </c>
      <c r="BY794" s="42">
        <v>244</v>
      </c>
      <c r="BZ794" s="1">
        <v>452</v>
      </c>
      <c r="CA794" s="1">
        <v>582</v>
      </c>
      <c r="CB794" s="21">
        <f t="shared" si="532"/>
        <v>0.43713733075435202</v>
      </c>
      <c r="CC794" s="4">
        <v>-0.67</v>
      </c>
      <c r="CD794" s="45">
        <f t="shared" si="533"/>
        <v>-0.19632783260863818</v>
      </c>
      <c r="CE794" s="26">
        <f t="shared" si="534"/>
        <v>2.2625978214415263</v>
      </c>
      <c r="CF794" s="26">
        <f t="shared" si="535"/>
        <v>2.4134376762042948</v>
      </c>
      <c r="CG794" s="26">
        <f t="shared" si="536"/>
        <v>27.452853566823851</v>
      </c>
      <c r="CH794" s="26">
        <f t="shared" si="537"/>
        <v>31.741015152222559</v>
      </c>
      <c r="CI794" s="26">
        <f t="shared" si="538"/>
        <v>48.09636511864273</v>
      </c>
      <c r="CJ794" s="26">
        <f t="shared" si="539"/>
        <v>62.296860017023356</v>
      </c>
      <c r="CK794" s="16">
        <f t="shared" si="540"/>
        <v>-2.8008186688927807</v>
      </c>
      <c r="CL794" s="42">
        <v>105</v>
      </c>
      <c r="CM794" s="42">
        <v>112</v>
      </c>
      <c r="CN794" s="42">
        <v>1169</v>
      </c>
      <c r="CO794" s="42">
        <v>1361</v>
      </c>
      <c r="CP794" s="42">
        <v>418</v>
      </c>
      <c r="CQ794" s="42">
        <v>615</v>
      </c>
      <c r="CR794" s="42">
        <v>803</v>
      </c>
      <c r="CS794" s="42">
        <v>540</v>
      </c>
      <c r="CT794" s="1">
        <v>11</v>
      </c>
      <c r="CU794" s="1">
        <v>6</v>
      </c>
      <c r="CV794" s="42">
        <f t="shared" si="541"/>
        <v>-5</v>
      </c>
      <c r="CW794" s="26">
        <f t="shared" si="542"/>
        <v>0.57528873392896052</v>
      </c>
      <c r="CX794" s="26">
        <f t="shared" si="543"/>
        <v>0.31379385487034211</v>
      </c>
      <c r="CY794" s="26">
        <f t="shared" si="544"/>
        <v>-0.2614948790586184</v>
      </c>
      <c r="CZ794" s="13">
        <v>36</v>
      </c>
      <c r="DA794" s="13">
        <v>52</v>
      </c>
      <c r="DB794" s="27">
        <v>39.520000000000003</v>
      </c>
      <c r="DC794" s="27">
        <v>40.58</v>
      </c>
      <c r="DD794" s="27">
        <v>34.75</v>
      </c>
      <c r="DE794" s="27">
        <v>41.28</v>
      </c>
      <c r="DF794" s="13">
        <v>8</v>
      </c>
      <c r="DG794" s="13">
        <v>9</v>
      </c>
      <c r="DH794" s="21">
        <f t="shared" si="545"/>
        <v>0.47058823529411764</v>
      </c>
      <c r="DI794" s="42">
        <v>7</v>
      </c>
      <c r="DJ794" s="42">
        <v>3</v>
      </c>
      <c r="DK794" s="13">
        <v>2</v>
      </c>
      <c r="DL794" s="13">
        <v>0</v>
      </c>
      <c r="DM794" s="13">
        <v>0.28600000000000003</v>
      </c>
      <c r="DN794" s="13">
        <v>0</v>
      </c>
      <c r="DO794" s="13">
        <v>0</v>
      </c>
      <c r="DP794" s="13">
        <v>0</v>
      </c>
      <c r="DQ794" s="13">
        <v>9</v>
      </c>
      <c r="DR794" s="46">
        <v>4</v>
      </c>
      <c r="DS794" s="13">
        <v>0</v>
      </c>
      <c r="DT794" s="13">
        <v>1</v>
      </c>
      <c r="DU794" s="13">
        <v>-0.111</v>
      </c>
      <c r="DV794" s="13">
        <v>0</v>
      </c>
      <c r="DW794" s="13">
        <v>0</v>
      </c>
      <c r="DX794" s="13">
        <v>0</v>
      </c>
    </row>
    <row r="795" spans="1:128" ht="25.5" x14ac:dyDescent="0.2">
      <c r="A795" s="13" t="s">
        <v>2673</v>
      </c>
      <c r="B795" s="13" t="s">
        <v>2674</v>
      </c>
      <c r="C795" s="39" t="s">
        <v>3830</v>
      </c>
      <c r="D795" s="1" t="s">
        <v>264</v>
      </c>
      <c r="E795" s="13" t="s">
        <v>154</v>
      </c>
      <c r="F795" s="13">
        <v>77</v>
      </c>
      <c r="G795" s="13">
        <v>29</v>
      </c>
      <c r="H795" s="13">
        <v>26</v>
      </c>
      <c r="I795" s="40">
        <f t="shared" si="504"/>
        <v>55</v>
      </c>
      <c r="J795" s="19">
        <f t="shared" si="505"/>
        <v>2.8869286287089855</v>
      </c>
      <c r="K795" s="1">
        <v>25</v>
      </c>
      <c r="L795" s="1">
        <v>12</v>
      </c>
      <c r="M795" s="1">
        <v>13</v>
      </c>
      <c r="N795" s="1">
        <v>192</v>
      </c>
      <c r="O795" s="1">
        <v>87</v>
      </c>
      <c r="P795" s="1">
        <v>105</v>
      </c>
      <c r="Q795" s="1">
        <v>248</v>
      </c>
      <c r="R795" s="15">
        <f t="shared" si="506"/>
        <v>0.15104166666666666</v>
      </c>
      <c r="S795" s="15">
        <f t="shared" si="507"/>
        <v>7.5520833333333329E-2</v>
      </c>
      <c r="T795" s="16">
        <v>1143.0833333333001</v>
      </c>
      <c r="U795" s="16">
        <f t="shared" si="508"/>
        <v>14.845238095237663</v>
      </c>
      <c r="V795" s="16">
        <v>1079.3900000000001</v>
      </c>
      <c r="W795" s="16">
        <f t="shared" si="509"/>
        <v>14.01805194805195</v>
      </c>
      <c r="X795" s="16">
        <v>2628.82</v>
      </c>
      <c r="Y795" s="16">
        <f t="shared" si="510"/>
        <v>34.14051948051948</v>
      </c>
      <c r="Z795" s="21">
        <f t="shared" si="511"/>
        <v>0.29108114157504567</v>
      </c>
      <c r="AA795" s="20">
        <f t="shared" si="512"/>
        <v>114.47619047619047</v>
      </c>
      <c r="AB795">
        <v>17</v>
      </c>
      <c r="AC795" s="1">
        <v>26</v>
      </c>
      <c r="AD795" s="1">
        <v>86</v>
      </c>
      <c r="AE795" s="1">
        <v>14</v>
      </c>
      <c r="AF795" s="1">
        <v>32</v>
      </c>
      <c r="AG795" s="15">
        <f t="shared" si="513"/>
        <v>0.46031746031746029</v>
      </c>
      <c r="AH795" s="15">
        <f t="shared" si="514"/>
        <v>0.3968253968253968</v>
      </c>
      <c r="AI795" s="15">
        <f t="shared" si="515"/>
        <v>0.8571428571428571</v>
      </c>
      <c r="AJ795" s="1">
        <v>404</v>
      </c>
      <c r="AK795" s="21">
        <f t="shared" si="516"/>
        <v>0.39646712463199213</v>
      </c>
      <c r="AL795" s="1">
        <v>275</v>
      </c>
      <c r="AM795" s="21">
        <f t="shared" si="517"/>
        <v>0.26987242394504418</v>
      </c>
      <c r="AN795" s="1">
        <v>340</v>
      </c>
      <c r="AO795" s="21">
        <f t="shared" si="518"/>
        <v>0.33366045142296369</v>
      </c>
      <c r="AP795" s="21">
        <f t="shared" si="519"/>
        <v>0.59499263622974963</v>
      </c>
      <c r="AQ795" s="1">
        <v>14</v>
      </c>
      <c r="AR795" s="4">
        <v>13.2</v>
      </c>
      <c r="AS795" s="41">
        <v>442</v>
      </c>
      <c r="AT795" s="41">
        <v>426</v>
      </c>
      <c r="AU795" s="41">
        <v>356</v>
      </c>
      <c r="AV795" s="21">
        <f t="shared" si="520"/>
        <v>0.50921658986175111</v>
      </c>
      <c r="AW795" s="26">
        <v>17.59</v>
      </c>
      <c r="AX795" s="42">
        <v>5</v>
      </c>
      <c r="AY795" s="41">
        <v>0.65</v>
      </c>
      <c r="AZ795" s="1">
        <v>5</v>
      </c>
      <c r="BA795" s="43">
        <v>0.46</v>
      </c>
      <c r="BB795" s="16">
        <v>50.2</v>
      </c>
      <c r="BC795" s="26">
        <v>18.27</v>
      </c>
      <c r="BD795" s="43">
        <v>0.78800000000000003</v>
      </c>
      <c r="BE795" s="43">
        <v>4.2229999999999999</v>
      </c>
      <c r="BF795" s="16">
        <v>51.39</v>
      </c>
      <c r="BG795" s="21">
        <f t="shared" si="521"/>
        <v>0.1048252911813644</v>
      </c>
      <c r="BH795" s="44">
        <f t="shared" si="522"/>
        <v>0.92887931034482762</v>
      </c>
      <c r="BI795" s="42">
        <f t="shared" si="523"/>
        <v>1033.7046015261922</v>
      </c>
      <c r="BJ795" s="21">
        <f t="shared" si="524"/>
        <v>3.3704601526192021E-2</v>
      </c>
      <c r="BK795" s="26">
        <f t="shared" si="525"/>
        <v>3.5019779690380677</v>
      </c>
      <c r="BL795" s="26">
        <f t="shared" si="526"/>
        <v>1.8343694123532734</v>
      </c>
      <c r="BM795" s="16">
        <f t="shared" si="527"/>
        <v>33.407758085585371</v>
      </c>
      <c r="BN795" s="16">
        <f t="shared" si="528"/>
        <v>25.792345676724814</v>
      </c>
      <c r="BO795" s="16">
        <f t="shared" si="529"/>
        <v>61.145647078442444</v>
      </c>
      <c r="BP795" s="16">
        <f t="shared" si="530"/>
        <v>50.083843652433316</v>
      </c>
      <c r="BQ795" s="16">
        <f t="shared" si="531"/>
        <v>11.061803426009128</v>
      </c>
      <c r="BR795" s="1">
        <v>63</v>
      </c>
      <c r="BS795" s="1">
        <v>33</v>
      </c>
      <c r="BT795" s="42">
        <v>538</v>
      </c>
      <c r="BU795" s="42">
        <v>431</v>
      </c>
      <c r="BV795" s="42">
        <v>225</v>
      </c>
      <c r="BW795" s="42">
        <v>177</v>
      </c>
      <c r="BX795" s="42">
        <v>260</v>
      </c>
      <c r="BY795" s="42">
        <v>274</v>
      </c>
      <c r="BZ795" s="1">
        <v>600</v>
      </c>
      <c r="CA795" s="1">
        <v>439</v>
      </c>
      <c r="CB795" s="21">
        <f t="shared" si="532"/>
        <v>0.57747834456207892</v>
      </c>
      <c r="CC795" s="4">
        <v>7.68</v>
      </c>
      <c r="CD795" s="45">
        <f t="shared" si="533"/>
        <v>4.9289801564951379</v>
      </c>
      <c r="CE795" s="26">
        <f t="shared" si="534"/>
        <v>2.1682732176413753</v>
      </c>
      <c r="CF795" s="26">
        <f t="shared" si="535"/>
        <v>2.2367450034616296</v>
      </c>
      <c r="CG795" s="26">
        <f t="shared" si="536"/>
        <v>28.621206472866156</v>
      </c>
      <c r="CH795" s="26">
        <f t="shared" si="537"/>
        <v>27.069179327607067</v>
      </c>
      <c r="CI795" s="26">
        <f t="shared" si="538"/>
        <v>52.7460990102023</v>
      </c>
      <c r="CJ795" s="26">
        <f t="shared" si="539"/>
        <v>51.901613651752506</v>
      </c>
      <c r="CK795" s="16">
        <f t="shared" si="540"/>
        <v>10.217318067559333</v>
      </c>
      <c r="CL795" s="42">
        <v>95</v>
      </c>
      <c r="CM795" s="42">
        <v>98</v>
      </c>
      <c r="CN795" s="42">
        <v>1159</v>
      </c>
      <c r="CO795" s="42">
        <v>1088</v>
      </c>
      <c r="CP795" s="42">
        <v>522</v>
      </c>
      <c r="CQ795" s="42">
        <v>473</v>
      </c>
      <c r="CR795" s="42">
        <v>615</v>
      </c>
      <c r="CS795" s="42">
        <v>535</v>
      </c>
      <c r="CT795" s="1">
        <v>6</v>
      </c>
      <c r="CU795" s="1">
        <v>22</v>
      </c>
      <c r="CV795" s="42">
        <f t="shared" si="541"/>
        <v>16</v>
      </c>
      <c r="CW795" s="26">
        <f t="shared" si="542"/>
        <v>0.31493766858643479</v>
      </c>
      <c r="CX795" s="26">
        <f t="shared" si="543"/>
        <v>1.1547714514835943</v>
      </c>
      <c r="CY795" s="26">
        <f t="shared" si="544"/>
        <v>0.83983378289715938</v>
      </c>
      <c r="CZ795" s="13">
        <v>52</v>
      </c>
      <c r="DA795" s="13">
        <v>38</v>
      </c>
      <c r="DB795" s="27">
        <v>29.72</v>
      </c>
      <c r="DC795" s="27">
        <v>41</v>
      </c>
      <c r="DD795" s="27">
        <v>40.1</v>
      </c>
      <c r="DE795" s="27">
        <v>38.130000000000003</v>
      </c>
      <c r="DF795" s="13">
        <v>0</v>
      </c>
      <c r="DG795" s="13">
        <v>3</v>
      </c>
      <c r="DH795" s="21">
        <f t="shared" si="545"/>
        <v>0</v>
      </c>
      <c r="DI795" s="42">
        <v>1</v>
      </c>
      <c r="DJ795" s="42">
        <v>0</v>
      </c>
      <c r="DK795" s="13">
        <v>0</v>
      </c>
      <c r="DL795" s="13">
        <v>0</v>
      </c>
      <c r="DM795" s="13">
        <v>0</v>
      </c>
      <c r="DN795" s="13">
        <v>0</v>
      </c>
      <c r="DO795" s="13">
        <v>0</v>
      </c>
      <c r="DP795" s="13">
        <v>0</v>
      </c>
      <c r="DQ795" s="13">
        <v>1</v>
      </c>
      <c r="DR795" s="46">
        <v>0</v>
      </c>
      <c r="DS795" s="13">
        <v>0</v>
      </c>
      <c r="DT795" s="13">
        <v>0</v>
      </c>
      <c r="DU795" s="13">
        <v>0</v>
      </c>
      <c r="DV795" s="13">
        <v>0</v>
      </c>
      <c r="DW795" s="13">
        <v>0</v>
      </c>
      <c r="DX795" s="13">
        <v>0</v>
      </c>
    </row>
    <row r="796" spans="1:128" ht="25.5" x14ac:dyDescent="0.2">
      <c r="A796" s="13" t="s">
        <v>2676</v>
      </c>
      <c r="B796" s="13" t="s">
        <v>2677</v>
      </c>
      <c r="C796" s="39" t="s">
        <v>3831</v>
      </c>
      <c r="D796" s="1" t="s">
        <v>554</v>
      </c>
      <c r="E796" s="13" t="s">
        <v>328</v>
      </c>
      <c r="F796" s="13">
        <v>5</v>
      </c>
      <c r="G796" s="13">
        <v>0</v>
      </c>
      <c r="H796" s="13">
        <v>1</v>
      </c>
      <c r="I796" s="40">
        <f t="shared" si="504"/>
        <v>1</v>
      </c>
      <c r="J796" s="19">
        <f t="shared" si="505"/>
        <v>1.6689847009735743</v>
      </c>
      <c r="K796" s="1">
        <v>0</v>
      </c>
      <c r="L796" s="1">
        <v>0</v>
      </c>
      <c r="M796" s="1">
        <v>1</v>
      </c>
      <c r="N796" s="1">
        <v>5</v>
      </c>
      <c r="O796" s="1">
        <v>1</v>
      </c>
      <c r="P796" s="1">
        <v>1</v>
      </c>
      <c r="Q796" s="1">
        <v>4</v>
      </c>
      <c r="R796" s="15">
        <f t="shared" si="506"/>
        <v>0</v>
      </c>
      <c r="S796" s="15">
        <f t="shared" si="507"/>
        <v>0</v>
      </c>
      <c r="T796" s="16">
        <v>35.950000000000003</v>
      </c>
      <c r="U796" s="16">
        <f t="shared" si="508"/>
        <v>7.19</v>
      </c>
      <c r="V796" s="16">
        <v>37.020000000000003</v>
      </c>
      <c r="W796" s="16">
        <f t="shared" si="509"/>
        <v>7.4040000000000008</v>
      </c>
      <c r="X796" s="16">
        <v>205.88</v>
      </c>
      <c r="Y796" s="16">
        <f t="shared" si="510"/>
        <v>41.176000000000002</v>
      </c>
      <c r="Z796" s="21">
        <f t="shared" si="511"/>
        <v>0.15240839851790861</v>
      </c>
      <c r="AA796" s="20">
        <f t="shared" si="512"/>
        <v>0</v>
      </c>
      <c r="AB796">
        <v>1</v>
      </c>
      <c r="AC796" s="1">
        <v>2</v>
      </c>
      <c r="AD796" s="1">
        <v>1</v>
      </c>
      <c r="AE796" s="1">
        <v>0</v>
      </c>
      <c r="AF796" s="1">
        <v>0</v>
      </c>
      <c r="AG796" s="15">
        <f t="shared" si="513"/>
        <v>0</v>
      </c>
      <c r="AH796" s="15">
        <f t="shared" si="514"/>
        <v>0.5</v>
      </c>
      <c r="AI796" s="15">
        <f t="shared" si="515"/>
        <v>0.5</v>
      </c>
      <c r="AJ796" s="1">
        <v>14</v>
      </c>
      <c r="AK796" s="21">
        <f t="shared" si="516"/>
        <v>0.30434782608695654</v>
      </c>
      <c r="AL796" s="1">
        <v>11</v>
      </c>
      <c r="AM796" s="21">
        <f t="shared" si="517"/>
        <v>0.2391304347826087</v>
      </c>
      <c r="AN796" s="1">
        <v>21</v>
      </c>
      <c r="AO796" s="21">
        <f t="shared" si="518"/>
        <v>0.45652173913043476</v>
      </c>
      <c r="AP796" s="21">
        <f t="shared" si="519"/>
        <v>0.56000000000000005</v>
      </c>
      <c r="AQ796" s="1">
        <v>13</v>
      </c>
      <c r="AR796" s="4">
        <v>7.41</v>
      </c>
      <c r="AS796" s="41">
        <v>17</v>
      </c>
      <c r="AT796" s="41">
        <v>14</v>
      </c>
      <c r="AU796" s="41">
        <v>13</v>
      </c>
      <c r="AV796" s="21">
        <f t="shared" si="520"/>
        <v>0.54838709677419351</v>
      </c>
      <c r="AW796" s="26">
        <v>16.059999999999999</v>
      </c>
      <c r="AX796" s="42">
        <v>13</v>
      </c>
      <c r="AY796" s="41">
        <v>-2.8420000000000001</v>
      </c>
      <c r="AZ796" s="1">
        <v>13</v>
      </c>
      <c r="BA796" s="43">
        <v>-2.3580000000000001</v>
      </c>
      <c r="BB796" s="16">
        <v>48.79</v>
      </c>
      <c r="BC796" s="26">
        <v>16.2</v>
      </c>
      <c r="BD796" s="43">
        <v>-4.8920000000000003</v>
      </c>
      <c r="BE796" s="43">
        <v>-0.61</v>
      </c>
      <c r="BF796" s="16">
        <v>49.17</v>
      </c>
      <c r="BG796" s="21">
        <f t="shared" si="521"/>
        <v>0.11764705882352941</v>
      </c>
      <c r="BH796" s="44">
        <f t="shared" si="522"/>
        <v>1</v>
      </c>
      <c r="BI796" s="42">
        <f t="shared" si="523"/>
        <v>1117.6470588235295</v>
      </c>
      <c r="BJ796" s="21">
        <f t="shared" si="524"/>
        <v>0.11764705882352941</v>
      </c>
      <c r="BK796" s="26">
        <f t="shared" si="525"/>
        <v>3.2414910858995136</v>
      </c>
      <c r="BL796" s="26">
        <f t="shared" si="526"/>
        <v>0</v>
      </c>
      <c r="BM796" s="16">
        <f t="shared" si="527"/>
        <v>27.552674230145865</v>
      </c>
      <c r="BN796" s="16">
        <f t="shared" si="528"/>
        <v>24.311183144246353</v>
      </c>
      <c r="BO796" s="16">
        <f t="shared" si="529"/>
        <v>48.622366288492707</v>
      </c>
      <c r="BP796" s="16">
        <f t="shared" si="530"/>
        <v>47.001620745542944</v>
      </c>
      <c r="BQ796" s="16">
        <f t="shared" si="531"/>
        <v>1.6207455429497628</v>
      </c>
      <c r="BR796" s="1">
        <v>2</v>
      </c>
      <c r="BS796" s="1">
        <v>0</v>
      </c>
      <c r="BT796" s="42">
        <v>15</v>
      </c>
      <c r="BU796" s="42">
        <v>15</v>
      </c>
      <c r="BV796" s="42">
        <v>8</v>
      </c>
      <c r="BW796" s="42">
        <v>7</v>
      </c>
      <c r="BX796" s="42">
        <v>7</v>
      </c>
      <c r="BY796" s="42">
        <v>5</v>
      </c>
      <c r="BZ796" s="1">
        <v>15</v>
      </c>
      <c r="CA796" s="1">
        <v>8</v>
      </c>
      <c r="CB796" s="21">
        <f t="shared" si="532"/>
        <v>0.65217391304347827</v>
      </c>
      <c r="CC796" s="4">
        <v>14.49</v>
      </c>
      <c r="CD796" s="45">
        <f t="shared" si="533"/>
        <v>-1.6572544570502394</v>
      </c>
      <c r="CE796" s="26">
        <f t="shared" si="534"/>
        <v>4.3714785311832136</v>
      </c>
      <c r="CF796" s="26">
        <f t="shared" si="535"/>
        <v>3.4971828249465711</v>
      </c>
      <c r="CG796" s="26">
        <f t="shared" si="536"/>
        <v>32.931804934913544</v>
      </c>
      <c r="CH796" s="26">
        <f t="shared" si="537"/>
        <v>32.348941130755783</v>
      </c>
      <c r="CI796" s="26">
        <f t="shared" si="538"/>
        <v>64.406450359432668</v>
      </c>
      <c r="CJ796" s="26">
        <f t="shared" si="539"/>
        <v>62.074995142801626</v>
      </c>
      <c r="CK796" s="16">
        <f t="shared" si="540"/>
        <v>-0.71070967368127924</v>
      </c>
      <c r="CL796" s="42">
        <v>15</v>
      </c>
      <c r="CM796" s="42">
        <v>12</v>
      </c>
      <c r="CN796" s="42">
        <v>98</v>
      </c>
      <c r="CO796" s="42">
        <v>99</v>
      </c>
      <c r="CP796" s="42">
        <v>57</v>
      </c>
      <c r="CQ796" s="42">
        <v>43</v>
      </c>
      <c r="CR796" s="42">
        <v>59</v>
      </c>
      <c r="CS796" s="42">
        <v>51</v>
      </c>
      <c r="CT796" s="1">
        <v>0</v>
      </c>
      <c r="CU796" s="1">
        <v>0</v>
      </c>
      <c r="CV796" s="42">
        <f t="shared" si="541"/>
        <v>0</v>
      </c>
      <c r="CW796" s="26">
        <f t="shared" si="542"/>
        <v>0</v>
      </c>
      <c r="CX796" s="26">
        <f t="shared" si="543"/>
        <v>0</v>
      </c>
      <c r="CY796" s="26">
        <f t="shared" si="544"/>
        <v>0</v>
      </c>
      <c r="CZ796" s="13">
        <v>1</v>
      </c>
      <c r="DA796" s="13">
        <v>1</v>
      </c>
      <c r="DB796" s="27">
        <v>1.25</v>
      </c>
      <c r="DC796" s="27">
        <v>1.3</v>
      </c>
      <c r="DD796" s="27">
        <v>1.31</v>
      </c>
      <c r="DE796" s="27">
        <v>1.35</v>
      </c>
      <c r="DF796" s="13">
        <v>1</v>
      </c>
      <c r="DG796" s="13">
        <v>0</v>
      </c>
      <c r="DH796" s="21">
        <f t="shared" si="545"/>
        <v>1</v>
      </c>
      <c r="DI796" s="42">
        <v>1</v>
      </c>
      <c r="DJ796" s="42">
        <v>1</v>
      </c>
      <c r="DK796" s="13">
        <v>0</v>
      </c>
      <c r="DL796" s="13">
        <v>0</v>
      </c>
      <c r="DM796" s="13">
        <v>0</v>
      </c>
      <c r="DN796" s="13">
        <v>0</v>
      </c>
      <c r="DO796" s="13">
        <v>0</v>
      </c>
      <c r="DP796" s="13">
        <v>0</v>
      </c>
      <c r="DQ796" s="1"/>
      <c r="DR796" s="42"/>
      <c r="DS796" s="1"/>
      <c r="DT796" s="1"/>
      <c r="DU796" s="1"/>
      <c r="DV796" s="1"/>
      <c r="DW796" s="1"/>
      <c r="DX796" s="13"/>
    </row>
    <row r="797" spans="1:128" ht="25.5" x14ac:dyDescent="0.2">
      <c r="A797" s="13" t="s">
        <v>1115</v>
      </c>
      <c r="B797" s="13" t="s">
        <v>2679</v>
      </c>
      <c r="C797" s="39" t="s">
        <v>3832</v>
      </c>
      <c r="D797" s="1" t="s">
        <v>128</v>
      </c>
      <c r="E797" s="13" t="s">
        <v>207</v>
      </c>
      <c r="F797" s="13">
        <v>82</v>
      </c>
      <c r="G797" s="13">
        <v>20</v>
      </c>
      <c r="H797" s="13">
        <v>17</v>
      </c>
      <c r="I797" s="40">
        <f t="shared" si="504"/>
        <v>37</v>
      </c>
      <c r="J797" s="19">
        <f t="shared" si="505"/>
        <v>1.9725443156070903</v>
      </c>
      <c r="K797" s="1">
        <v>18</v>
      </c>
      <c r="L797" s="1">
        <v>6</v>
      </c>
      <c r="M797" s="1">
        <v>6</v>
      </c>
      <c r="N797" s="1">
        <v>145</v>
      </c>
      <c r="O797" s="1">
        <v>71</v>
      </c>
      <c r="P797" s="1">
        <v>79</v>
      </c>
      <c r="Q797" s="1">
        <v>173</v>
      </c>
      <c r="R797" s="15">
        <f t="shared" si="506"/>
        <v>0.13793103448275862</v>
      </c>
      <c r="S797" s="15">
        <f t="shared" si="507"/>
        <v>6.7796610169491525E-2</v>
      </c>
      <c r="T797" s="16">
        <v>1125.45</v>
      </c>
      <c r="U797" s="16">
        <f t="shared" si="508"/>
        <v>13.725000000000001</v>
      </c>
      <c r="V797" s="16">
        <v>1060.94</v>
      </c>
      <c r="W797" s="16">
        <f t="shared" si="509"/>
        <v>12.93829268292683</v>
      </c>
      <c r="X797" s="16">
        <v>2759.51</v>
      </c>
      <c r="Y797" s="16">
        <f t="shared" si="510"/>
        <v>33.652560975609759</v>
      </c>
      <c r="Z797" s="21">
        <f t="shared" si="511"/>
        <v>0.27770027091049482</v>
      </c>
      <c r="AA797" s="20">
        <f t="shared" si="512"/>
        <v>76.428571428571431</v>
      </c>
      <c r="AB797">
        <v>16</v>
      </c>
      <c r="AC797" s="1">
        <v>83</v>
      </c>
      <c r="AD797" s="1">
        <v>77</v>
      </c>
      <c r="AE797" s="1">
        <v>26</v>
      </c>
      <c r="AF797" s="1">
        <v>20</v>
      </c>
      <c r="AG797" s="15">
        <f t="shared" si="513"/>
        <v>0.47619047619047616</v>
      </c>
      <c r="AH797" s="15">
        <f t="shared" si="514"/>
        <v>0.2857142857142857</v>
      </c>
      <c r="AI797" s="15">
        <f t="shared" si="515"/>
        <v>0.76190476190476186</v>
      </c>
      <c r="AJ797" s="1">
        <v>392</v>
      </c>
      <c r="AK797" s="21">
        <f t="shared" si="516"/>
        <v>0.379110251450677</v>
      </c>
      <c r="AL797" s="1">
        <v>271</v>
      </c>
      <c r="AM797" s="21">
        <f t="shared" si="517"/>
        <v>0.26208897485493232</v>
      </c>
      <c r="AN797" s="1">
        <v>371</v>
      </c>
      <c r="AO797" s="21">
        <f t="shared" si="518"/>
        <v>0.35880077369439073</v>
      </c>
      <c r="AP797" s="21">
        <f t="shared" si="519"/>
        <v>0.59125188536953244</v>
      </c>
      <c r="AQ797" s="1">
        <v>10</v>
      </c>
      <c r="AR797" s="4">
        <v>5.69</v>
      </c>
      <c r="AS797" s="41">
        <v>442</v>
      </c>
      <c r="AT797" s="41">
        <v>352</v>
      </c>
      <c r="AU797" s="41">
        <v>316</v>
      </c>
      <c r="AV797" s="21">
        <f t="shared" si="520"/>
        <v>0.55667506297229219</v>
      </c>
      <c r="AW797" s="26">
        <v>17.600000000000001</v>
      </c>
      <c r="AX797" s="42">
        <v>4</v>
      </c>
      <c r="AY797" s="41">
        <v>0.374</v>
      </c>
      <c r="AZ797" s="1">
        <v>8</v>
      </c>
      <c r="BA797" s="43">
        <v>-0.35100000000000003</v>
      </c>
      <c r="BB797" s="16">
        <v>49.9</v>
      </c>
      <c r="BC797" s="26">
        <v>18.21</v>
      </c>
      <c r="BD797" s="43">
        <v>3.3439999999999999</v>
      </c>
      <c r="BE797" s="43">
        <v>9.0980000000000008</v>
      </c>
      <c r="BF797" s="16">
        <v>54.19</v>
      </c>
      <c r="BG797" s="21">
        <f t="shared" si="521"/>
        <v>7.8504672897196259E-2</v>
      </c>
      <c r="BH797" s="44">
        <f t="shared" si="522"/>
        <v>0.92099322799097061</v>
      </c>
      <c r="BI797" s="42">
        <f t="shared" si="523"/>
        <v>999.4979008881669</v>
      </c>
      <c r="BJ797" s="21">
        <f t="shared" si="524"/>
        <v>-5.0209911183313194E-4</v>
      </c>
      <c r="BK797" s="26">
        <f t="shared" si="525"/>
        <v>2.3752521348992404</v>
      </c>
      <c r="BL797" s="26">
        <f t="shared" si="526"/>
        <v>1.9793767790827002</v>
      </c>
      <c r="BM797" s="16">
        <f t="shared" si="527"/>
        <v>30.256187908835557</v>
      </c>
      <c r="BN797" s="16">
        <f t="shared" si="528"/>
        <v>25.053254660961034</v>
      </c>
      <c r="BO797" s="16">
        <f t="shared" si="529"/>
        <v>61.134465662525685</v>
      </c>
      <c r="BP797" s="16">
        <f t="shared" si="530"/>
        <v>42.471770316888794</v>
      </c>
      <c r="BQ797" s="16">
        <f t="shared" si="531"/>
        <v>18.662695345636891</v>
      </c>
      <c r="BR797" s="1">
        <v>42</v>
      </c>
      <c r="BS797" s="1">
        <v>35</v>
      </c>
      <c r="BT797" s="42">
        <v>493</v>
      </c>
      <c r="BU797" s="42">
        <v>408</v>
      </c>
      <c r="BV797" s="42">
        <v>237</v>
      </c>
      <c r="BW797" s="42">
        <v>159</v>
      </c>
      <c r="BX797" s="42">
        <v>149</v>
      </c>
      <c r="BY797" s="42">
        <v>309</v>
      </c>
      <c r="BZ797" s="1">
        <v>528</v>
      </c>
      <c r="CA797" s="1">
        <v>373</v>
      </c>
      <c r="CB797" s="21">
        <f t="shared" si="532"/>
        <v>0.58601553829078801</v>
      </c>
      <c r="CC797" s="4">
        <v>7.04</v>
      </c>
      <c r="CD797" s="45">
        <f t="shared" si="533"/>
        <v>6.9336500967681118</v>
      </c>
      <c r="CE797" s="26">
        <f t="shared" si="534"/>
        <v>2.1960420509438268</v>
      </c>
      <c r="CF797" s="26">
        <f t="shared" si="535"/>
        <v>2.239528032150635</v>
      </c>
      <c r="CG797" s="26">
        <f t="shared" si="536"/>
        <v>28.222401803218688</v>
      </c>
      <c r="CH797" s="26">
        <f t="shared" si="537"/>
        <v>28.374602737442515</v>
      </c>
      <c r="CI797" s="26">
        <f t="shared" si="538"/>
        <v>50.791626049552278</v>
      </c>
      <c r="CJ797" s="26">
        <f t="shared" si="539"/>
        <v>49.204387735503758</v>
      </c>
      <c r="CK797" s="16">
        <f t="shared" si="540"/>
        <v>17.075457031588371</v>
      </c>
      <c r="CL797" s="42">
        <v>101</v>
      </c>
      <c r="CM797" s="42">
        <v>103</v>
      </c>
      <c r="CN797" s="42">
        <v>1197</v>
      </c>
      <c r="CO797" s="42">
        <v>1202</v>
      </c>
      <c r="CP797" s="42">
        <v>451</v>
      </c>
      <c r="CQ797" s="42">
        <v>446</v>
      </c>
      <c r="CR797" s="42">
        <v>512</v>
      </c>
      <c r="CS797" s="42">
        <v>587</v>
      </c>
      <c r="CT797" s="1">
        <v>7</v>
      </c>
      <c r="CU797" s="1">
        <v>14</v>
      </c>
      <c r="CV797" s="42">
        <f t="shared" si="541"/>
        <v>7</v>
      </c>
      <c r="CW797" s="26">
        <f t="shared" si="542"/>
        <v>0.37318405970944957</v>
      </c>
      <c r="CX797" s="26">
        <f t="shared" si="543"/>
        <v>0.74636811941889913</v>
      </c>
      <c r="CY797" s="26">
        <f t="shared" si="544"/>
        <v>0.37318405970944957</v>
      </c>
      <c r="CZ797" s="13">
        <v>44</v>
      </c>
      <c r="DA797" s="13">
        <v>32</v>
      </c>
      <c r="DB797" s="27">
        <v>35.58</v>
      </c>
      <c r="DC797" s="27">
        <v>36.11</v>
      </c>
      <c r="DD797" s="27">
        <v>39.28</v>
      </c>
      <c r="DE797" s="27">
        <v>35.58</v>
      </c>
      <c r="DF797" s="13">
        <v>6</v>
      </c>
      <c r="DG797" s="13">
        <v>5</v>
      </c>
      <c r="DH797" s="21">
        <f t="shared" si="545"/>
        <v>0.54545454545454541</v>
      </c>
      <c r="DI797" s="42">
        <v>7</v>
      </c>
      <c r="DJ797" s="42">
        <v>3</v>
      </c>
      <c r="DK797" s="13">
        <v>1</v>
      </c>
      <c r="DL797" s="13">
        <v>1</v>
      </c>
      <c r="DM797" s="13">
        <v>0</v>
      </c>
      <c r="DN797" s="13">
        <v>0</v>
      </c>
      <c r="DO797" s="13">
        <v>0</v>
      </c>
      <c r="DP797" s="13">
        <v>0</v>
      </c>
      <c r="DQ797" s="13">
        <v>2</v>
      </c>
      <c r="DR797" s="46">
        <v>2</v>
      </c>
      <c r="DS797" s="13">
        <v>0</v>
      </c>
      <c r="DT797" s="13">
        <v>0</v>
      </c>
      <c r="DU797" s="13">
        <v>0</v>
      </c>
      <c r="DV797" s="13">
        <v>0</v>
      </c>
      <c r="DW797" s="13">
        <v>0</v>
      </c>
      <c r="DX797" s="13">
        <v>0</v>
      </c>
    </row>
    <row r="798" spans="1:128" ht="25.5" x14ac:dyDescent="0.2">
      <c r="A798" s="13" t="s">
        <v>661</v>
      </c>
      <c r="B798" s="13" t="s">
        <v>2681</v>
      </c>
      <c r="C798" s="39" t="s">
        <v>3833</v>
      </c>
      <c r="D798" s="1" t="s">
        <v>287</v>
      </c>
      <c r="E798" s="13" t="s">
        <v>146</v>
      </c>
      <c r="F798" s="13">
        <v>82</v>
      </c>
      <c r="G798" s="13">
        <v>25</v>
      </c>
      <c r="H798" s="13">
        <v>29</v>
      </c>
      <c r="I798" s="40">
        <f t="shared" si="504"/>
        <v>54</v>
      </c>
      <c r="J798" s="19">
        <f t="shared" si="505"/>
        <v>2.3328373253971506</v>
      </c>
      <c r="K798" s="1">
        <v>22</v>
      </c>
      <c r="L798" s="1">
        <v>19</v>
      </c>
      <c r="M798" s="1">
        <v>6</v>
      </c>
      <c r="N798" s="1">
        <v>186</v>
      </c>
      <c r="O798" s="1">
        <v>73</v>
      </c>
      <c r="P798" s="1">
        <v>77</v>
      </c>
      <c r="Q798" s="1">
        <v>250</v>
      </c>
      <c r="R798" s="15">
        <f t="shared" si="506"/>
        <v>0.13440860215053763</v>
      </c>
      <c r="S798" s="15">
        <f t="shared" si="507"/>
        <v>7.4404761904761904E-2</v>
      </c>
      <c r="T798" s="16">
        <v>1388.8666666667</v>
      </c>
      <c r="U798" s="16">
        <f t="shared" si="508"/>
        <v>16.937398373984145</v>
      </c>
      <c r="V798" s="16">
        <v>1282.3399999999999</v>
      </c>
      <c r="W798" s="16">
        <f t="shared" si="509"/>
        <v>15.638292682926828</v>
      </c>
      <c r="X798" s="16">
        <v>2734.31</v>
      </c>
      <c r="Y798" s="16">
        <f t="shared" si="510"/>
        <v>33.345243902439023</v>
      </c>
      <c r="Z798" s="21">
        <f t="shared" si="511"/>
        <v>0.3192560964983257</v>
      </c>
      <c r="AA798" s="20">
        <f t="shared" si="512"/>
        <v>228.890625</v>
      </c>
      <c r="AB798">
        <v>32</v>
      </c>
      <c r="AC798" s="1">
        <v>44</v>
      </c>
      <c r="AD798" s="1">
        <v>86</v>
      </c>
      <c r="AE798" s="1">
        <v>76</v>
      </c>
      <c r="AF798" s="1">
        <v>85</v>
      </c>
      <c r="AG798" s="15">
        <f t="shared" si="513"/>
        <v>0.390625</v>
      </c>
      <c r="AH798" s="15">
        <f t="shared" si="514"/>
        <v>0.390625</v>
      </c>
      <c r="AI798" s="15">
        <f t="shared" si="515"/>
        <v>0.78125</v>
      </c>
      <c r="AJ798" s="1">
        <v>522</v>
      </c>
      <c r="AK798" s="21">
        <f t="shared" si="516"/>
        <v>0.45669291338582679</v>
      </c>
      <c r="AL798" s="1">
        <v>232</v>
      </c>
      <c r="AM798" s="21">
        <f t="shared" si="517"/>
        <v>0.20297462817147857</v>
      </c>
      <c r="AN798" s="1">
        <v>389</v>
      </c>
      <c r="AO798" s="21">
        <f t="shared" si="518"/>
        <v>0.34033245844269466</v>
      </c>
      <c r="AP798" s="21">
        <f t="shared" si="519"/>
        <v>0.69230769230769229</v>
      </c>
      <c r="AQ798" s="1">
        <v>14</v>
      </c>
      <c r="AR798" s="4">
        <v>24.37</v>
      </c>
      <c r="AS798" s="41">
        <v>530</v>
      </c>
      <c r="AT798" s="41">
        <v>433</v>
      </c>
      <c r="AU798" s="41">
        <v>406</v>
      </c>
      <c r="AV798" s="21">
        <f t="shared" si="520"/>
        <v>0.55036344755970923</v>
      </c>
      <c r="AW798" s="26">
        <v>17.82</v>
      </c>
      <c r="AX798" s="42">
        <v>2</v>
      </c>
      <c r="AY798" s="41">
        <v>0.77700000000000002</v>
      </c>
      <c r="AZ798" s="1">
        <v>5</v>
      </c>
      <c r="BA798" s="43">
        <v>0.433</v>
      </c>
      <c r="BB798" s="16">
        <v>49.98</v>
      </c>
      <c r="BC798" s="26">
        <v>18.45</v>
      </c>
      <c r="BD798" s="43">
        <v>0.91800000000000004</v>
      </c>
      <c r="BE798" s="43">
        <v>7.3929999999999998</v>
      </c>
      <c r="BF798" s="16">
        <v>52.61</v>
      </c>
      <c r="BG798" s="21">
        <f t="shared" si="521"/>
        <v>8.3009079118028531E-2</v>
      </c>
      <c r="BH798" s="44">
        <f t="shared" si="522"/>
        <v>0.90966719492868464</v>
      </c>
      <c r="BI798" s="42">
        <f t="shared" si="523"/>
        <v>992.67627404671327</v>
      </c>
      <c r="BJ798" s="21">
        <f t="shared" si="524"/>
        <v>-7.3237259532868276E-3</v>
      </c>
      <c r="BK798" s="26">
        <f t="shared" si="525"/>
        <v>2.9945256328274876</v>
      </c>
      <c r="BL798" s="26">
        <f t="shared" si="526"/>
        <v>2.6669993917369812</v>
      </c>
      <c r="BM798" s="16">
        <f t="shared" si="527"/>
        <v>36.074675982968635</v>
      </c>
      <c r="BN798" s="16">
        <f t="shared" si="528"/>
        <v>29.52415116115851</v>
      </c>
      <c r="BO798" s="16">
        <f t="shared" si="529"/>
        <v>68.219037072851194</v>
      </c>
      <c r="BP798" s="16">
        <f t="shared" si="530"/>
        <v>55.960197763463668</v>
      </c>
      <c r="BQ798" s="16">
        <f t="shared" si="531"/>
        <v>12.258839309387525</v>
      </c>
      <c r="BR798" s="1">
        <v>64</v>
      </c>
      <c r="BS798" s="1">
        <v>57</v>
      </c>
      <c r="BT798" s="42">
        <v>707</v>
      </c>
      <c r="BU798" s="42">
        <v>574</v>
      </c>
      <c r="BV798" s="42">
        <v>294</v>
      </c>
      <c r="BW798" s="42">
        <v>231</v>
      </c>
      <c r="BX798" s="42">
        <v>334</v>
      </c>
      <c r="BY798" s="42">
        <v>393</v>
      </c>
      <c r="BZ798" s="1">
        <v>768</v>
      </c>
      <c r="CA798" s="1">
        <v>635</v>
      </c>
      <c r="CB798" s="21">
        <f t="shared" si="532"/>
        <v>0.54739843193157522</v>
      </c>
      <c r="CC798" s="4">
        <v>2.1800000000000002</v>
      </c>
      <c r="CD798" s="45">
        <f t="shared" si="533"/>
        <v>0.59345469400291151</v>
      </c>
      <c r="CE798" s="26">
        <f t="shared" si="534"/>
        <v>2.4576584220516331</v>
      </c>
      <c r="CF798" s="26">
        <f t="shared" si="535"/>
        <v>2.3259981494417241</v>
      </c>
      <c r="CG798" s="26">
        <f t="shared" si="536"/>
        <v>31.049880957170185</v>
      </c>
      <c r="CH798" s="26">
        <f t="shared" si="537"/>
        <v>26.727035339811508</v>
      </c>
      <c r="CI798" s="26">
        <f t="shared" si="538"/>
        <v>58.457161038799555</v>
      </c>
      <c r="CJ798" s="26">
        <f t="shared" si="539"/>
        <v>54.726786648185467</v>
      </c>
      <c r="CK798" s="16">
        <f t="shared" si="540"/>
        <v>8.5284649187734374</v>
      </c>
      <c r="CL798" s="42">
        <v>112</v>
      </c>
      <c r="CM798" s="42">
        <v>106</v>
      </c>
      <c r="CN798" s="42">
        <v>1303</v>
      </c>
      <c r="CO798" s="42">
        <v>1112</v>
      </c>
      <c r="CP798" s="42">
        <v>556</v>
      </c>
      <c r="CQ798" s="42">
        <v>492</v>
      </c>
      <c r="CR798" s="42">
        <v>784</v>
      </c>
      <c r="CS798" s="42">
        <v>693</v>
      </c>
      <c r="CT798" s="1">
        <v>14</v>
      </c>
      <c r="CU798" s="1">
        <v>13</v>
      </c>
      <c r="CV798" s="42">
        <f t="shared" si="541"/>
        <v>-1</v>
      </c>
      <c r="CW798" s="26">
        <f t="shared" si="542"/>
        <v>0.6048096769548168</v>
      </c>
      <c r="CX798" s="26">
        <f t="shared" si="543"/>
        <v>0.5616089857437585</v>
      </c>
      <c r="CY798" s="26">
        <f t="shared" si="544"/>
        <v>-4.3200691211058344E-2</v>
      </c>
      <c r="CZ798" s="13">
        <v>72</v>
      </c>
      <c r="DA798" s="13">
        <v>56</v>
      </c>
      <c r="DB798" s="27">
        <v>51.76</v>
      </c>
      <c r="DC798" s="27">
        <v>50.47</v>
      </c>
      <c r="DD798" s="27">
        <v>57.32</v>
      </c>
      <c r="DE798" s="27">
        <v>51.11</v>
      </c>
      <c r="DF798" s="13">
        <v>600</v>
      </c>
      <c r="DG798" s="13">
        <v>544</v>
      </c>
      <c r="DH798" s="21">
        <f t="shared" si="545"/>
        <v>0.52447552447552448</v>
      </c>
      <c r="DI798" s="42">
        <v>489</v>
      </c>
      <c r="DJ798" s="42">
        <v>267</v>
      </c>
      <c r="DK798" s="13">
        <v>79</v>
      </c>
      <c r="DL798" s="13">
        <v>5</v>
      </c>
      <c r="DM798" s="13">
        <v>0.151</v>
      </c>
      <c r="DN798" s="13">
        <v>3</v>
      </c>
      <c r="DO798" s="13">
        <v>1</v>
      </c>
      <c r="DP798" s="13">
        <v>4.0000000000000001E-3</v>
      </c>
      <c r="DQ798" s="13">
        <v>241</v>
      </c>
      <c r="DR798" s="46">
        <v>112</v>
      </c>
      <c r="DS798" s="13">
        <v>5</v>
      </c>
      <c r="DT798" s="13">
        <v>45</v>
      </c>
      <c r="DU798" s="13">
        <v>-0.16600000000000001</v>
      </c>
      <c r="DV798" s="13">
        <v>0</v>
      </c>
      <c r="DW798" s="13">
        <v>4</v>
      </c>
      <c r="DX798" s="13">
        <v>-1.7000000000000001E-2</v>
      </c>
    </row>
    <row r="799" spans="1:128" ht="25.5" x14ac:dyDescent="0.2">
      <c r="A799" s="13" t="s">
        <v>312</v>
      </c>
      <c r="B799" s="13" t="s">
        <v>2683</v>
      </c>
      <c r="C799" s="39" t="s">
        <v>3834</v>
      </c>
      <c r="D799" s="1" t="s">
        <v>554</v>
      </c>
      <c r="E799" s="13" t="s">
        <v>173</v>
      </c>
      <c r="F799" s="13">
        <v>27</v>
      </c>
      <c r="G799" s="13">
        <v>1</v>
      </c>
      <c r="H799" s="13">
        <v>4</v>
      </c>
      <c r="I799" s="40">
        <f t="shared" si="504"/>
        <v>5</v>
      </c>
      <c r="J799" s="19">
        <f t="shared" si="505"/>
        <v>0.72609923356186157</v>
      </c>
      <c r="K799" s="1">
        <v>1</v>
      </c>
      <c r="L799" s="1">
        <v>2</v>
      </c>
      <c r="M799" s="1">
        <v>1</v>
      </c>
      <c r="N799" s="1">
        <v>29</v>
      </c>
      <c r="O799" s="1">
        <v>20</v>
      </c>
      <c r="P799" s="1">
        <v>14</v>
      </c>
      <c r="Q799" s="1">
        <v>10</v>
      </c>
      <c r="R799" s="15">
        <f t="shared" si="506"/>
        <v>3.4482758620689655E-2</v>
      </c>
      <c r="S799" s="15">
        <f t="shared" si="507"/>
        <v>1.5873015873015872E-2</v>
      </c>
      <c r="T799" s="16">
        <v>413.1666666667</v>
      </c>
      <c r="U799" s="16">
        <f t="shared" si="508"/>
        <v>15.302469135803703</v>
      </c>
      <c r="V799" s="16">
        <v>396.78</v>
      </c>
      <c r="W799" s="16">
        <f t="shared" si="509"/>
        <v>14.695555555555554</v>
      </c>
      <c r="X799" s="16">
        <v>919.52</v>
      </c>
      <c r="Y799" s="16">
        <f t="shared" si="510"/>
        <v>34.056296296296296</v>
      </c>
      <c r="Z799" s="21">
        <f t="shared" si="511"/>
        <v>0.3014358428929575</v>
      </c>
      <c r="AA799" s="20">
        <f t="shared" si="512"/>
        <v>32.200000000000003</v>
      </c>
      <c r="AB799">
        <v>27</v>
      </c>
      <c r="AC799" s="1">
        <v>44</v>
      </c>
      <c r="AD799" s="1">
        <v>72</v>
      </c>
      <c r="AE799" s="1">
        <v>17</v>
      </c>
      <c r="AF799" s="1">
        <v>8</v>
      </c>
      <c r="AG799" s="15">
        <f t="shared" si="513"/>
        <v>0.1</v>
      </c>
      <c r="AH799" s="15">
        <f t="shared" si="514"/>
        <v>0.3</v>
      </c>
      <c r="AI799" s="15">
        <f t="shared" si="515"/>
        <v>0.4</v>
      </c>
      <c r="AJ799" s="1">
        <v>125</v>
      </c>
      <c r="AK799" s="21">
        <f t="shared" si="516"/>
        <v>0.34435261707988979</v>
      </c>
      <c r="AL799" s="1">
        <v>114</v>
      </c>
      <c r="AM799" s="21">
        <f t="shared" si="517"/>
        <v>0.31404958677685951</v>
      </c>
      <c r="AN799" s="1">
        <v>124</v>
      </c>
      <c r="AO799" s="21">
        <f t="shared" si="518"/>
        <v>0.3415977961432507</v>
      </c>
      <c r="AP799" s="21">
        <f t="shared" si="519"/>
        <v>0.52301255230125521</v>
      </c>
      <c r="AQ799" s="1">
        <v>7</v>
      </c>
      <c r="AR799" s="4">
        <v>5.14</v>
      </c>
      <c r="AS799" s="41">
        <v>161</v>
      </c>
      <c r="AT799" s="41">
        <v>147</v>
      </c>
      <c r="AU799" s="41">
        <v>97</v>
      </c>
      <c r="AV799" s="21">
        <f t="shared" si="520"/>
        <v>0.52272727272727271</v>
      </c>
      <c r="AW799" s="26">
        <v>17.149999999999999</v>
      </c>
      <c r="AX799" s="42">
        <v>6</v>
      </c>
      <c r="AY799" s="41">
        <v>-0.36099999999999999</v>
      </c>
      <c r="AZ799" s="1">
        <v>7</v>
      </c>
      <c r="BA799" s="43">
        <v>-4.7E-2</v>
      </c>
      <c r="BB799" s="16">
        <v>49.85</v>
      </c>
      <c r="BC799" s="26">
        <v>16.22</v>
      </c>
      <c r="BD799" s="43">
        <v>0.45500000000000002</v>
      </c>
      <c r="BE799" s="43">
        <v>2.6120000000000001</v>
      </c>
      <c r="BF799" s="16">
        <v>51.64</v>
      </c>
      <c r="BG799" s="21">
        <f t="shared" si="521"/>
        <v>6.2111801242236024E-2</v>
      </c>
      <c r="BH799" s="44">
        <f t="shared" si="522"/>
        <v>0.95187165775401072</v>
      </c>
      <c r="BI799" s="42">
        <f t="shared" si="523"/>
        <v>1013.9834589962468</v>
      </c>
      <c r="BJ799" s="21">
        <f t="shared" si="524"/>
        <v>1.3983458996246749E-2</v>
      </c>
      <c r="BK799" s="26">
        <f t="shared" si="525"/>
        <v>1.5121729925903524</v>
      </c>
      <c r="BL799" s="26">
        <f t="shared" si="526"/>
        <v>1.3609556933313172</v>
      </c>
      <c r="BM799" s="16">
        <f t="shared" si="527"/>
        <v>24.345985180704677</v>
      </c>
      <c r="BN799" s="16">
        <f t="shared" si="528"/>
        <v>28.277634961439592</v>
      </c>
      <c r="BO799" s="16">
        <f t="shared" si="529"/>
        <v>51.867533645849086</v>
      </c>
      <c r="BP799" s="16">
        <f t="shared" si="530"/>
        <v>57.008921820656283</v>
      </c>
      <c r="BQ799" s="16">
        <f t="shared" si="531"/>
        <v>-5.1413881748071972</v>
      </c>
      <c r="BR799" s="1">
        <v>10</v>
      </c>
      <c r="BS799" s="1">
        <v>9</v>
      </c>
      <c r="BT799" s="42">
        <v>151</v>
      </c>
      <c r="BU799" s="42">
        <v>178</v>
      </c>
      <c r="BV799" s="42">
        <v>85</v>
      </c>
      <c r="BW799" s="42">
        <v>90</v>
      </c>
      <c r="BX799" s="42">
        <v>100</v>
      </c>
      <c r="BY799" s="42">
        <v>97</v>
      </c>
      <c r="BZ799" s="1">
        <v>142</v>
      </c>
      <c r="CA799" s="1">
        <v>174</v>
      </c>
      <c r="CB799" s="21">
        <f t="shared" si="532"/>
        <v>0.44936708860759494</v>
      </c>
      <c r="CC799" s="4">
        <v>-5.7</v>
      </c>
      <c r="CD799" s="45">
        <f t="shared" si="533"/>
        <v>-8.4426894300373228</v>
      </c>
      <c r="CE799" s="26">
        <f t="shared" si="534"/>
        <v>2.6753088567948495</v>
      </c>
      <c r="CF799" s="26">
        <f t="shared" si="535"/>
        <v>3.0668174699843398</v>
      </c>
      <c r="CG799" s="26">
        <f t="shared" si="536"/>
        <v>30.994431877501306</v>
      </c>
      <c r="CH799" s="26">
        <f t="shared" si="537"/>
        <v>27.992865843048548</v>
      </c>
      <c r="CI799" s="26">
        <f t="shared" si="538"/>
        <v>60.814337915434145</v>
      </c>
      <c r="CJ799" s="26">
        <f t="shared" si="539"/>
        <v>56.572994605881334</v>
      </c>
      <c r="CK799" s="16">
        <f t="shared" si="540"/>
        <v>-9.3827314843600078</v>
      </c>
      <c r="CL799" s="42">
        <v>41</v>
      </c>
      <c r="CM799" s="42">
        <v>47</v>
      </c>
      <c r="CN799" s="42">
        <v>434</v>
      </c>
      <c r="CO799" s="42">
        <v>382</v>
      </c>
      <c r="CP799" s="42">
        <v>205</v>
      </c>
      <c r="CQ799" s="42">
        <v>194</v>
      </c>
      <c r="CR799" s="42">
        <v>244</v>
      </c>
      <c r="CS799" s="42">
        <v>252</v>
      </c>
      <c r="CT799" s="1">
        <v>4</v>
      </c>
      <c r="CU799" s="1">
        <v>0</v>
      </c>
      <c r="CV799" s="42">
        <f t="shared" si="541"/>
        <v>-4</v>
      </c>
      <c r="CW799" s="26">
        <f t="shared" si="542"/>
        <v>0.58087938684948925</v>
      </c>
      <c r="CX799" s="26">
        <f t="shared" si="543"/>
        <v>0</v>
      </c>
      <c r="CY799" s="26">
        <f t="shared" si="544"/>
        <v>-0.58087938684948925</v>
      </c>
      <c r="CZ799" s="13">
        <v>13</v>
      </c>
      <c r="DA799" s="13">
        <v>14</v>
      </c>
      <c r="DB799" s="27">
        <v>14.58</v>
      </c>
      <c r="DC799" s="27">
        <v>15.87</v>
      </c>
      <c r="DD799" s="27">
        <v>15.68</v>
      </c>
      <c r="DE799" s="27">
        <v>14.58</v>
      </c>
      <c r="DF799" s="1"/>
      <c r="DG799" s="1"/>
      <c r="DH799" s="21" t="str">
        <f t="shared" si="545"/>
        <v xml:space="preserve"> </v>
      </c>
      <c r="DI799" s="42"/>
      <c r="DJ799" s="42"/>
      <c r="DK799" s="1"/>
      <c r="DL799" s="1"/>
      <c r="DM799" s="1"/>
      <c r="DN799" s="1"/>
      <c r="DO799" s="1"/>
      <c r="DP799" s="1"/>
      <c r="DQ799" s="1"/>
      <c r="DR799" s="42"/>
      <c r="DS799" s="1"/>
      <c r="DT799" s="1"/>
      <c r="DU799" s="1"/>
      <c r="DV799" s="1"/>
      <c r="DW799" s="1"/>
      <c r="DX799" s="13"/>
    </row>
    <row r="800" spans="1:128" ht="25.5" x14ac:dyDescent="0.2">
      <c r="A800" s="13" t="s">
        <v>2685</v>
      </c>
      <c r="B800" s="13" t="s">
        <v>2686</v>
      </c>
      <c r="C800" s="39" t="s">
        <v>3835</v>
      </c>
      <c r="D800" s="1" t="s">
        <v>322</v>
      </c>
      <c r="E800" s="13" t="s">
        <v>503</v>
      </c>
      <c r="F800" s="13">
        <v>34</v>
      </c>
      <c r="G800" s="13">
        <v>4</v>
      </c>
      <c r="H800" s="13">
        <v>4</v>
      </c>
      <c r="I800" s="40">
        <f t="shared" si="504"/>
        <v>8</v>
      </c>
      <c r="J800" s="19">
        <f t="shared" si="505"/>
        <v>1.1760862463248265</v>
      </c>
      <c r="K800" s="1">
        <v>4</v>
      </c>
      <c r="L800" s="1">
        <v>3</v>
      </c>
      <c r="M800" s="1">
        <v>0</v>
      </c>
      <c r="N800" s="1">
        <v>62</v>
      </c>
      <c r="O800" s="1">
        <v>11</v>
      </c>
      <c r="P800" s="1">
        <v>25</v>
      </c>
      <c r="Q800" s="1">
        <v>58</v>
      </c>
      <c r="R800" s="15">
        <f t="shared" si="506"/>
        <v>6.4516129032258063E-2</v>
      </c>
      <c r="S800" s="15">
        <f t="shared" si="507"/>
        <v>4.0816326530612242E-2</v>
      </c>
      <c r="T800" s="16">
        <v>408.13333333330002</v>
      </c>
      <c r="U800" s="16">
        <f t="shared" si="508"/>
        <v>12.00392156862647</v>
      </c>
      <c r="V800" s="16">
        <v>400.58</v>
      </c>
      <c r="W800" s="16">
        <f t="shared" si="509"/>
        <v>11.781764705882352</v>
      </c>
      <c r="X800" s="16">
        <v>1301.22</v>
      </c>
      <c r="Y800" s="16">
        <f t="shared" si="510"/>
        <v>38.271176470588237</v>
      </c>
      <c r="Z800" s="21">
        <f t="shared" si="511"/>
        <v>0.23538606181689975</v>
      </c>
      <c r="AA800" s="20">
        <f t="shared" si="512"/>
        <v>60.545454545454547</v>
      </c>
      <c r="AB800">
        <v>14</v>
      </c>
      <c r="AC800" s="1">
        <v>11</v>
      </c>
      <c r="AD800" s="1">
        <v>28</v>
      </c>
      <c r="AE800" s="1">
        <v>15</v>
      </c>
      <c r="AF800" s="1">
        <v>11</v>
      </c>
      <c r="AG800" s="15">
        <f t="shared" si="513"/>
        <v>0.36363636363636365</v>
      </c>
      <c r="AH800" s="15">
        <f t="shared" si="514"/>
        <v>0.27272727272727271</v>
      </c>
      <c r="AI800" s="15">
        <f t="shared" si="515"/>
        <v>0.63636363636363635</v>
      </c>
      <c r="AJ800" s="1">
        <v>129</v>
      </c>
      <c r="AK800" s="21">
        <f t="shared" si="516"/>
        <v>0.36235955056179775</v>
      </c>
      <c r="AL800" s="1">
        <v>82</v>
      </c>
      <c r="AM800" s="21">
        <f t="shared" si="517"/>
        <v>0.2303370786516854</v>
      </c>
      <c r="AN800" s="1">
        <v>145</v>
      </c>
      <c r="AO800" s="21">
        <f t="shared" si="518"/>
        <v>0.40730337078651685</v>
      </c>
      <c r="AP800" s="21">
        <f t="shared" si="519"/>
        <v>0.61137440758293837</v>
      </c>
      <c r="AQ800" s="1">
        <v>10</v>
      </c>
      <c r="AR800" s="4">
        <v>8.1300000000000008</v>
      </c>
      <c r="AS800" s="41">
        <v>145</v>
      </c>
      <c r="AT800" s="41">
        <v>127</v>
      </c>
      <c r="AU800" s="41">
        <v>111</v>
      </c>
      <c r="AV800" s="21">
        <f t="shared" si="520"/>
        <v>0.53308823529411764</v>
      </c>
      <c r="AW800" s="26">
        <v>17</v>
      </c>
      <c r="AX800" s="42">
        <v>11</v>
      </c>
      <c r="AY800" s="41">
        <v>-0.14300000000000002</v>
      </c>
      <c r="AZ800" s="1">
        <v>9</v>
      </c>
      <c r="BA800" s="43">
        <v>0.45400000000000001</v>
      </c>
      <c r="BB800" s="16">
        <v>50.09</v>
      </c>
      <c r="BC800" s="26">
        <v>17.48</v>
      </c>
      <c r="BD800" s="43">
        <v>-0.48699999999999999</v>
      </c>
      <c r="BE800" s="43">
        <v>7.492</v>
      </c>
      <c r="BF800" s="16">
        <v>52.76</v>
      </c>
      <c r="BG800" s="21">
        <f t="shared" si="521"/>
        <v>4.954954954954955E-2</v>
      </c>
      <c r="BH800" s="44">
        <f t="shared" si="522"/>
        <v>0.96296296296296291</v>
      </c>
      <c r="BI800" s="42">
        <f t="shared" si="523"/>
        <v>1012.5125125125124</v>
      </c>
      <c r="BJ800" s="21">
        <f t="shared" si="524"/>
        <v>1.2512512512512459E-2</v>
      </c>
      <c r="BK800" s="26">
        <f t="shared" si="525"/>
        <v>1.647610964102052</v>
      </c>
      <c r="BL800" s="26">
        <f t="shared" si="526"/>
        <v>1.0484797044285787</v>
      </c>
      <c r="BM800" s="16">
        <f t="shared" si="527"/>
        <v>33.251784911877778</v>
      </c>
      <c r="BN800" s="16">
        <f t="shared" si="528"/>
        <v>28.308952019571624</v>
      </c>
      <c r="BO800" s="16">
        <f t="shared" si="529"/>
        <v>59.014429077837136</v>
      </c>
      <c r="BP800" s="16">
        <f t="shared" si="530"/>
        <v>50.027460182735041</v>
      </c>
      <c r="BQ800" s="16">
        <f t="shared" si="531"/>
        <v>8.9869688951020947</v>
      </c>
      <c r="BR800" s="1">
        <v>11</v>
      </c>
      <c r="BS800" s="1">
        <v>7</v>
      </c>
      <c r="BT800" s="42">
        <v>211</v>
      </c>
      <c r="BU800" s="42">
        <v>182</v>
      </c>
      <c r="BV800" s="42">
        <v>73</v>
      </c>
      <c r="BW800" s="42">
        <v>57</v>
      </c>
      <c r="BX800" s="42">
        <v>88</v>
      </c>
      <c r="BY800" s="42">
        <v>99</v>
      </c>
      <c r="BZ800" s="1">
        <v>177</v>
      </c>
      <c r="CA800" s="1">
        <v>154</v>
      </c>
      <c r="CB800" s="21">
        <f t="shared" si="532"/>
        <v>0.53474320241691842</v>
      </c>
      <c r="CC800" s="4">
        <v>2.35</v>
      </c>
      <c r="CD800" s="45">
        <f t="shared" si="533"/>
        <v>-0.81401688688842633</v>
      </c>
      <c r="CE800" s="26">
        <f t="shared" si="534"/>
        <v>2.5821920966477609</v>
      </c>
      <c r="CF800" s="26">
        <f t="shared" si="535"/>
        <v>2.1210863651035181</v>
      </c>
      <c r="CG800" s="26">
        <f t="shared" si="536"/>
        <v>31.493521464471804</v>
      </c>
      <c r="CH800" s="26">
        <f t="shared" si="537"/>
        <v>30.709641720846591</v>
      </c>
      <c r="CI800" s="26">
        <f t="shared" si="538"/>
        <v>59.482639369207355</v>
      </c>
      <c r="CJ800" s="26">
        <f t="shared" si="539"/>
        <v>52.70438511550698</v>
      </c>
      <c r="CK800" s="16">
        <f t="shared" si="540"/>
        <v>2.2087146414017198</v>
      </c>
      <c r="CL800" s="42">
        <v>56</v>
      </c>
      <c r="CM800" s="42">
        <v>46</v>
      </c>
      <c r="CN800" s="42">
        <v>627</v>
      </c>
      <c r="CO800" s="42">
        <v>620</v>
      </c>
      <c r="CP800" s="42">
        <v>223</v>
      </c>
      <c r="CQ800" s="42">
        <v>208</v>
      </c>
      <c r="CR800" s="42">
        <v>269</v>
      </c>
      <c r="CS800" s="42">
        <v>384</v>
      </c>
      <c r="CT800" s="1">
        <v>1</v>
      </c>
      <c r="CU800" s="1">
        <v>3</v>
      </c>
      <c r="CV800" s="42">
        <f t="shared" si="541"/>
        <v>2</v>
      </c>
      <c r="CW800" s="26">
        <f t="shared" si="542"/>
        <v>0.14701078079060331</v>
      </c>
      <c r="CX800" s="26">
        <f t="shared" si="543"/>
        <v>0.44103234237180994</v>
      </c>
      <c r="CY800" s="26">
        <f t="shared" si="544"/>
        <v>0.29402156158120663</v>
      </c>
      <c r="CZ800" s="13">
        <v>16</v>
      </c>
      <c r="DA800" s="13">
        <v>15</v>
      </c>
      <c r="DB800" s="27">
        <v>14.5</v>
      </c>
      <c r="DC800" s="27">
        <v>13.97</v>
      </c>
      <c r="DD800" s="27">
        <v>16.670000000000002</v>
      </c>
      <c r="DE800" s="27">
        <v>16.079999999999998</v>
      </c>
      <c r="DF800" s="13">
        <v>29</v>
      </c>
      <c r="DG800" s="13">
        <v>30</v>
      </c>
      <c r="DH800" s="21">
        <f t="shared" si="545"/>
        <v>0.49152542372881358</v>
      </c>
      <c r="DI800" s="42">
        <v>24</v>
      </c>
      <c r="DJ800" s="42">
        <v>11</v>
      </c>
      <c r="DK800" s="13">
        <v>1</v>
      </c>
      <c r="DL800" s="13">
        <v>0</v>
      </c>
      <c r="DM800" s="13">
        <v>4.2000000000000003E-2</v>
      </c>
      <c r="DN800" s="13">
        <v>0</v>
      </c>
      <c r="DO800" s="13">
        <v>0</v>
      </c>
      <c r="DP800" s="13">
        <v>0</v>
      </c>
      <c r="DQ800" s="13">
        <v>9</v>
      </c>
      <c r="DR800" s="46">
        <v>6</v>
      </c>
      <c r="DS800" s="13">
        <v>0</v>
      </c>
      <c r="DT800" s="13">
        <v>1</v>
      </c>
      <c r="DU800" s="13">
        <v>-0.111</v>
      </c>
      <c r="DV800" s="13">
        <v>0</v>
      </c>
      <c r="DW800" s="13">
        <v>0</v>
      </c>
      <c r="DX800" s="13">
        <v>0</v>
      </c>
    </row>
    <row r="801" spans="1:128" ht="25.5" x14ac:dyDescent="0.2">
      <c r="A801" s="13" t="s">
        <v>591</v>
      </c>
      <c r="B801" s="13" t="s">
        <v>2688</v>
      </c>
      <c r="C801" s="39" t="s">
        <v>3836</v>
      </c>
      <c r="D801" s="1" t="s">
        <v>358</v>
      </c>
      <c r="E801" s="13" t="s">
        <v>129</v>
      </c>
      <c r="F801" s="13">
        <v>57</v>
      </c>
      <c r="G801" s="13">
        <v>8</v>
      </c>
      <c r="H801" s="13">
        <v>8</v>
      </c>
      <c r="I801" s="40">
        <f t="shared" si="504"/>
        <v>16</v>
      </c>
      <c r="J801" s="19">
        <f t="shared" si="505"/>
        <v>1.4598540145985401</v>
      </c>
      <c r="K801" s="1">
        <v>8</v>
      </c>
      <c r="L801" s="1">
        <v>7</v>
      </c>
      <c r="M801" s="1">
        <v>1</v>
      </c>
      <c r="N801" s="1">
        <v>61</v>
      </c>
      <c r="O801" s="1">
        <v>28</v>
      </c>
      <c r="P801" s="1">
        <v>26</v>
      </c>
      <c r="Q801" s="1">
        <v>59</v>
      </c>
      <c r="R801" s="15">
        <f t="shared" si="506"/>
        <v>0.13114754098360656</v>
      </c>
      <c r="S801" s="15">
        <f t="shared" si="507"/>
        <v>6.9565217391304349E-2</v>
      </c>
      <c r="T801" s="16">
        <v>657.6</v>
      </c>
      <c r="U801" s="16">
        <f t="shared" si="508"/>
        <v>11.536842105263158</v>
      </c>
      <c r="V801" s="16">
        <v>653.48</v>
      </c>
      <c r="W801" s="16">
        <f t="shared" si="509"/>
        <v>11.464561403508773</v>
      </c>
      <c r="X801" s="16">
        <v>2150.65</v>
      </c>
      <c r="Y801" s="16">
        <f t="shared" si="510"/>
        <v>37.730701754385969</v>
      </c>
      <c r="Z801" s="21">
        <f t="shared" si="511"/>
        <v>0.23304197736909485</v>
      </c>
      <c r="AA801" s="20">
        <f t="shared" si="512"/>
        <v>105</v>
      </c>
      <c r="AB801">
        <v>16</v>
      </c>
      <c r="AC801" s="1">
        <v>43</v>
      </c>
      <c r="AD801" s="1">
        <v>76</v>
      </c>
      <c r="AE801" s="1">
        <v>17</v>
      </c>
      <c r="AF801" s="1">
        <v>21</v>
      </c>
      <c r="AG801" s="15">
        <f t="shared" si="513"/>
        <v>0.36363636363636365</v>
      </c>
      <c r="AH801" s="15">
        <f t="shared" si="514"/>
        <v>0.36363636363636365</v>
      </c>
      <c r="AI801" s="15">
        <f t="shared" si="515"/>
        <v>0.72727272727272729</v>
      </c>
      <c r="AJ801" s="1">
        <v>197</v>
      </c>
      <c r="AK801" s="21">
        <f t="shared" si="516"/>
        <v>0.33907056798623064</v>
      </c>
      <c r="AL801" s="1">
        <v>172</v>
      </c>
      <c r="AM801" s="21">
        <f t="shared" si="517"/>
        <v>0.29604130808950085</v>
      </c>
      <c r="AN801" s="1">
        <v>212</v>
      </c>
      <c r="AO801" s="21">
        <f t="shared" si="518"/>
        <v>0.3648881239242685</v>
      </c>
      <c r="AP801" s="21">
        <f t="shared" si="519"/>
        <v>0.53387533875338755</v>
      </c>
      <c r="AQ801" s="1">
        <v>8</v>
      </c>
      <c r="AR801" s="4">
        <v>2.39</v>
      </c>
      <c r="AS801" s="41">
        <v>238</v>
      </c>
      <c r="AT801" s="41">
        <v>227</v>
      </c>
      <c r="AU801" s="41">
        <v>191</v>
      </c>
      <c r="AV801" s="21">
        <f t="shared" si="520"/>
        <v>0.51182795698924732</v>
      </c>
      <c r="AW801" s="26">
        <v>17.22</v>
      </c>
      <c r="AX801" s="42">
        <v>9</v>
      </c>
      <c r="AY801" s="41">
        <v>0.246</v>
      </c>
      <c r="AZ801" s="1">
        <v>8</v>
      </c>
      <c r="BA801" s="43">
        <v>0.13600000000000001</v>
      </c>
      <c r="BB801" s="16">
        <v>49.84</v>
      </c>
      <c r="BC801" s="26">
        <v>17.32</v>
      </c>
      <c r="BD801" s="43">
        <v>-0.80400000000000005</v>
      </c>
      <c r="BE801" s="43">
        <v>4.7460000000000004</v>
      </c>
      <c r="BF801" s="16">
        <v>50.5</v>
      </c>
      <c r="BG801" s="21">
        <f t="shared" si="521"/>
        <v>6.6666666666666666E-2</v>
      </c>
      <c r="BH801" s="44">
        <f t="shared" si="522"/>
        <v>0.92198581560283688</v>
      </c>
      <c r="BI801" s="42">
        <f t="shared" si="523"/>
        <v>988.65248226950348</v>
      </c>
      <c r="BJ801" s="21">
        <f t="shared" si="524"/>
        <v>-1.1347517730496456E-2</v>
      </c>
      <c r="BK801" s="26">
        <f t="shared" si="525"/>
        <v>2.0199547040460306</v>
      </c>
      <c r="BL801" s="26">
        <f t="shared" si="526"/>
        <v>2.0199547040460306</v>
      </c>
      <c r="BM801" s="16">
        <f t="shared" si="527"/>
        <v>30.299320560690461</v>
      </c>
      <c r="BN801" s="16">
        <f t="shared" si="528"/>
        <v>25.892146660953664</v>
      </c>
      <c r="BO801" s="16">
        <f t="shared" si="529"/>
        <v>57.293260696578315</v>
      </c>
      <c r="BP801" s="16">
        <f t="shared" si="530"/>
        <v>53.069719042663891</v>
      </c>
      <c r="BQ801" s="16">
        <f t="shared" si="531"/>
        <v>4.2235416539144239</v>
      </c>
      <c r="BR801" s="1">
        <v>22</v>
      </c>
      <c r="BS801" s="1">
        <v>22</v>
      </c>
      <c r="BT801" s="42">
        <v>308</v>
      </c>
      <c r="BU801" s="42">
        <v>260</v>
      </c>
      <c r="BV801" s="42">
        <v>126</v>
      </c>
      <c r="BW801" s="42">
        <v>144</v>
      </c>
      <c r="BX801" s="42">
        <v>152</v>
      </c>
      <c r="BY801" s="42">
        <v>168</v>
      </c>
      <c r="BZ801" s="1">
        <v>291</v>
      </c>
      <c r="CA801" s="1">
        <v>273</v>
      </c>
      <c r="CB801" s="21">
        <f t="shared" si="532"/>
        <v>0.51595744680851063</v>
      </c>
      <c r="CC801" s="4">
        <v>2.5300000000000002</v>
      </c>
      <c r="CD801" s="45">
        <f t="shared" si="533"/>
        <v>-1.2894664761668766</v>
      </c>
      <c r="CE801" s="26">
        <f t="shared" si="534"/>
        <v>1.869202334178039</v>
      </c>
      <c r="CF801" s="26">
        <f t="shared" si="535"/>
        <v>2.6503615186106524</v>
      </c>
      <c r="CG801" s="26">
        <f t="shared" si="536"/>
        <v>30.29781693906493</v>
      </c>
      <c r="CH801" s="26">
        <f t="shared" si="537"/>
        <v>27.619556878153116</v>
      </c>
      <c r="CI801" s="26">
        <f t="shared" si="538"/>
        <v>57.805779648013392</v>
      </c>
      <c r="CJ801" s="26">
        <f t="shared" si="539"/>
        <v>54.206867691163133</v>
      </c>
      <c r="CK801" s="16">
        <f t="shared" si="540"/>
        <v>0.62462969706416516</v>
      </c>
      <c r="CL801" s="42">
        <v>67</v>
      </c>
      <c r="CM801" s="42">
        <v>95</v>
      </c>
      <c r="CN801" s="42">
        <v>1019</v>
      </c>
      <c r="CO801" s="42">
        <v>895</v>
      </c>
      <c r="CP801" s="42">
        <v>458</v>
      </c>
      <c r="CQ801" s="42">
        <v>451</v>
      </c>
      <c r="CR801" s="42">
        <v>502</v>
      </c>
      <c r="CS801" s="42">
        <v>528</v>
      </c>
      <c r="CT801" s="1">
        <v>5</v>
      </c>
      <c r="CU801" s="1">
        <v>6</v>
      </c>
      <c r="CV801" s="42">
        <f t="shared" si="541"/>
        <v>1</v>
      </c>
      <c r="CW801" s="26">
        <f t="shared" si="542"/>
        <v>0.45620437956204374</v>
      </c>
      <c r="CX801" s="26">
        <f t="shared" si="543"/>
        <v>0.54744525547445255</v>
      </c>
      <c r="CY801" s="26">
        <f t="shared" si="544"/>
        <v>9.1240875912408759E-2</v>
      </c>
      <c r="CZ801" s="13">
        <v>23</v>
      </c>
      <c r="DA801" s="13">
        <v>22</v>
      </c>
      <c r="DB801" s="27">
        <v>19.16</v>
      </c>
      <c r="DC801" s="27">
        <v>26.61</v>
      </c>
      <c r="DD801" s="27">
        <v>23.95</v>
      </c>
      <c r="DE801" s="27">
        <v>24.27</v>
      </c>
      <c r="DF801" s="13">
        <v>5</v>
      </c>
      <c r="DG801" s="13">
        <v>4</v>
      </c>
      <c r="DH801" s="21">
        <f t="shared" si="545"/>
        <v>0.55555555555555558</v>
      </c>
      <c r="DI801" s="42">
        <v>6</v>
      </c>
      <c r="DJ801" s="42">
        <v>3</v>
      </c>
      <c r="DK801" s="13">
        <v>2</v>
      </c>
      <c r="DL801" s="13">
        <v>0</v>
      </c>
      <c r="DM801" s="13">
        <v>0.33300000000000002</v>
      </c>
      <c r="DN801" s="13">
        <v>0</v>
      </c>
      <c r="DO801" s="13">
        <v>0</v>
      </c>
      <c r="DP801" s="13">
        <v>0</v>
      </c>
      <c r="DQ801" s="13">
        <v>2</v>
      </c>
      <c r="DR801" s="46">
        <v>2</v>
      </c>
      <c r="DS801" s="13">
        <v>0</v>
      </c>
      <c r="DT801" s="13">
        <v>0</v>
      </c>
      <c r="DU801" s="13">
        <v>0</v>
      </c>
      <c r="DV801" s="13">
        <v>0</v>
      </c>
      <c r="DW801" s="13">
        <v>0</v>
      </c>
      <c r="DX801" s="13">
        <v>0</v>
      </c>
    </row>
    <row r="802" spans="1:128" ht="25.5" x14ac:dyDescent="0.2">
      <c r="A802" s="13" t="s">
        <v>996</v>
      </c>
      <c r="B802" s="13" t="s">
        <v>1461</v>
      </c>
      <c r="C802" s="39" t="s">
        <v>3837</v>
      </c>
      <c r="D802" s="1" t="s">
        <v>214</v>
      </c>
      <c r="E802" s="13" t="s">
        <v>129</v>
      </c>
      <c r="F802" s="13">
        <v>18</v>
      </c>
      <c r="G802" s="13">
        <v>1</v>
      </c>
      <c r="H802" s="13">
        <v>0</v>
      </c>
      <c r="I802" s="40">
        <f t="shared" si="504"/>
        <v>1</v>
      </c>
      <c r="J802" s="19">
        <f t="shared" si="505"/>
        <v>0.37309565758101915</v>
      </c>
      <c r="K802" s="1">
        <v>1</v>
      </c>
      <c r="L802" s="1">
        <v>0</v>
      </c>
      <c r="M802" s="1">
        <v>0</v>
      </c>
      <c r="N802" s="1">
        <v>26</v>
      </c>
      <c r="O802" s="1">
        <v>6</v>
      </c>
      <c r="P802" s="1">
        <v>14</v>
      </c>
      <c r="Q802" s="1">
        <v>20</v>
      </c>
      <c r="R802" s="15">
        <f t="shared" si="506"/>
        <v>3.8461538461538464E-2</v>
      </c>
      <c r="S802" s="15">
        <f t="shared" si="507"/>
        <v>2.1739130434782608E-2</v>
      </c>
      <c r="T802" s="16">
        <v>160.8166666667</v>
      </c>
      <c r="U802" s="16">
        <f t="shared" si="508"/>
        <v>8.9342592592611112</v>
      </c>
      <c r="V802" s="16">
        <v>157.25</v>
      </c>
      <c r="W802" s="16">
        <f t="shared" si="509"/>
        <v>8.7361111111111107</v>
      </c>
      <c r="X802" s="16">
        <v>718.07</v>
      </c>
      <c r="Y802" s="16">
        <f t="shared" si="510"/>
        <v>39.892777777777781</v>
      </c>
      <c r="Z802" s="21">
        <f t="shared" si="511"/>
        <v>0.17964858566010142</v>
      </c>
      <c r="AA802" s="20">
        <f t="shared" si="512"/>
        <v>0</v>
      </c>
      <c r="AB802">
        <v>3</v>
      </c>
      <c r="AC802" s="1">
        <v>8</v>
      </c>
      <c r="AD802" s="1">
        <v>23</v>
      </c>
      <c r="AE802" s="1">
        <v>0</v>
      </c>
      <c r="AF802" s="1">
        <v>4</v>
      </c>
      <c r="AG802" s="15">
        <f t="shared" si="513"/>
        <v>1</v>
      </c>
      <c r="AH802" s="15">
        <f t="shared" si="514"/>
        <v>0</v>
      </c>
      <c r="AI802" s="15">
        <f t="shared" si="515"/>
        <v>1</v>
      </c>
      <c r="AJ802" s="1">
        <v>40</v>
      </c>
      <c r="AK802" s="21">
        <f t="shared" si="516"/>
        <v>0.33057851239669422</v>
      </c>
      <c r="AL802" s="1">
        <v>39</v>
      </c>
      <c r="AM802" s="21">
        <f t="shared" si="517"/>
        <v>0.32231404958677684</v>
      </c>
      <c r="AN802" s="1">
        <v>42</v>
      </c>
      <c r="AO802" s="21">
        <f t="shared" si="518"/>
        <v>0.34710743801652894</v>
      </c>
      <c r="AP802" s="21">
        <f t="shared" si="519"/>
        <v>0.50632911392405067</v>
      </c>
      <c r="AQ802" s="1">
        <v>10</v>
      </c>
      <c r="AR802" s="4">
        <v>6.55</v>
      </c>
      <c r="AS802" s="41">
        <v>64</v>
      </c>
      <c r="AT802" s="41">
        <v>62</v>
      </c>
      <c r="AU802" s="41">
        <v>40</v>
      </c>
      <c r="AV802" s="21">
        <f t="shared" si="520"/>
        <v>0.50793650793650791</v>
      </c>
      <c r="AW802" s="26">
        <v>16.72</v>
      </c>
      <c r="AX802" s="42">
        <v>14</v>
      </c>
      <c r="AY802" s="41">
        <v>-1.026</v>
      </c>
      <c r="AZ802" s="1">
        <v>15</v>
      </c>
      <c r="BA802" s="43">
        <v>-1.772</v>
      </c>
      <c r="BB802" s="16">
        <v>48.93</v>
      </c>
      <c r="BC802" s="26">
        <v>16.350000000000001</v>
      </c>
      <c r="BD802" s="43">
        <v>-3.3769999999999998</v>
      </c>
      <c r="BE802" s="43">
        <v>-5.8620000000000001</v>
      </c>
      <c r="BF802" s="16">
        <v>46.8</v>
      </c>
      <c r="BG802" s="21">
        <f t="shared" si="521"/>
        <v>1.3333333333333334E-2</v>
      </c>
      <c r="BH802" s="44">
        <f t="shared" si="522"/>
        <v>0.95</v>
      </c>
      <c r="BI802" s="42">
        <f t="shared" si="523"/>
        <v>963.33333333333337</v>
      </c>
      <c r="BJ802" s="21">
        <f t="shared" si="524"/>
        <v>-3.6666666666666708E-2</v>
      </c>
      <c r="BK802" s="26">
        <f t="shared" si="525"/>
        <v>0.38155802861685217</v>
      </c>
      <c r="BL802" s="26">
        <f t="shared" si="526"/>
        <v>1.1446740858505564</v>
      </c>
      <c r="BM802" s="16">
        <f t="shared" si="527"/>
        <v>28.616852146263913</v>
      </c>
      <c r="BN802" s="16">
        <f t="shared" si="528"/>
        <v>22.893481717011131</v>
      </c>
      <c r="BO802" s="16">
        <f t="shared" si="529"/>
        <v>57.615262321144677</v>
      </c>
      <c r="BP802" s="16">
        <f t="shared" si="530"/>
        <v>44.642289348171701</v>
      </c>
      <c r="BQ802" s="16">
        <f t="shared" si="531"/>
        <v>12.972972972972975</v>
      </c>
      <c r="BR802" s="1">
        <v>1</v>
      </c>
      <c r="BS802" s="1">
        <v>3</v>
      </c>
      <c r="BT802" s="42">
        <v>74</v>
      </c>
      <c r="BU802" s="42">
        <v>57</v>
      </c>
      <c r="BV802" s="42">
        <v>29</v>
      </c>
      <c r="BW802" s="42">
        <v>25</v>
      </c>
      <c r="BX802" s="42">
        <v>32</v>
      </c>
      <c r="BY802" s="42">
        <v>47</v>
      </c>
      <c r="BZ802" s="1">
        <v>58</v>
      </c>
      <c r="CA802" s="1">
        <v>48</v>
      </c>
      <c r="CB802" s="21">
        <f t="shared" si="532"/>
        <v>0.54716981132075471</v>
      </c>
      <c r="CC802" s="4">
        <v>7.22</v>
      </c>
      <c r="CD802" s="45">
        <f t="shared" si="533"/>
        <v>16.821074238795759</v>
      </c>
      <c r="CE802" s="26">
        <f t="shared" si="534"/>
        <v>2.5067194006155389</v>
      </c>
      <c r="CF802" s="26">
        <f t="shared" si="535"/>
        <v>1.9218182071385794</v>
      </c>
      <c r="CG802" s="26">
        <f t="shared" si="536"/>
        <v>31.166877880986529</v>
      </c>
      <c r="CH802" s="26">
        <f t="shared" si="537"/>
        <v>31.835336387817339</v>
      </c>
      <c r="CI802" s="26">
        <f t="shared" si="538"/>
        <v>60.244822928126773</v>
      </c>
      <c r="CJ802" s="26">
        <f t="shared" si="539"/>
        <v>62.333755761973059</v>
      </c>
      <c r="CK802" s="16">
        <f t="shared" si="540"/>
        <v>15.061905806819261</v>
      </c>
      <c r="CL802" s="42">
        <v>30</v>
      </c>
      <c r="CM802" s="42">
        <v>23</v>
      </c>
      <c r="CN802" s="42">
        <v>343</v>
      </c>
      <c r="CO802" s="42">
        <v>358</v>
      </c>
      <c r="CP802" s="42">
        <v>149</v>
      </c>
      <c r="CQ802" s="42">
        <v>141</v>
      </c>
      <c r="CR802" s="42">
        <v>224</v>
      </c>
      <c r="CS802" s="42">
        <v>199</v>
      </c>
      <c r="CT802" s="1">
        <v>1</v>
      </c>
      <c r="CU802" s="1">
        <v>2</v>
      </c>
      <c r="CV802" s="42">
        <f t="shared" si="541"/>
        <v>1</v>
      </c>
      <c r="CW802" s="26">
        <f t="shared" si="542"/>
        <v>0.37309565758101915</v>
      </c>
      <c r="CX802" s="26">
        <f t="shared" si="543"/>
        <v>0.74619131516203829</v>
      </c>
      <c r="CY802" s="26">
        <f t="shared" si="544"/>
        <v>0.37309565758101915</v>
      </c>
      <c r="CZ802" s="13">
        <v>5</v>
      </c>
      <c r="DA802" s="13">
        <v>5</v>
      </c>
      <c r="DB802" s="27">
        <v>5.77</v>
      </c>
      <c r="DC802" s="27">
        <v>5.0999999999999996</v>
      </c>
      <c r="DD802" s="27">
        <v>5.4</v>
      </c>
      <c r="DE802" s="27">
        <v>6.31</v>
      </c>
      <c r="DF802" s="13">
        <v>0</v>
      </c>
      <c r="DG802" s="13">
        <v>1</v>
      </c>
      <c r="DH802" s="21">
        <f t="shared" si="545"/>
        <v>0</v>
      </c>
      <c r="DI802" s="42">
        <v>1</v>
      </c>
      <c r="DJ802" s="42">
        <v>0</v>
      </c>
      <c r="DK802" s="13">
        <v>0</v>
      </c>
      <c r="DL802" s="13">
        <v>0</v>
      </c>
      <c r="DM802" s="13">
        <v>0</v>
      </c>
      <c r="DN802" s="13">
        <v>0</v>
      </c>
      <c r="DO802" s="13">
        <v>0</v>
      </c>
      <c r="DP802" s="13">
        <v>0</v>
      </c>
      <c r="DQ802" s="1"/>
      <c r="DR802" s="42"/>
      <c r="DS802" s="1"/>
      <c r="DT802" s="1"/>
      <c r="DU802" s="1"/>
      <c r="DV802" s="1"/>
      <c r="DW802" s="1"/>
      <c r="DX802" s="13"/>
    </row>
    <row r="803" spans="1:128" ht="25.5" x14ac:dyDescent="0.2">
      <c r="A803" s="13" t="s">
        <v>1348</v>
      </c>
      <c r="B803" s="13" t="s">
        <v>2691</v>
      </c>
      <c r="C803" s="39" t="s">
        <v>3838</v>
      </c>
      <c r="D803" s="1" t="s">
        <v>334</v>
      </c>
      <c r="E803" s="13" t="s">
        <v>146</v>
      </c>
      <c r="F803" s="13">
        <v>80</v>
      </c>
      <c r="G803" s="13">
        <v>4</v>
      </c>
      <c r="H803" s="13">
        <v>13</v>
      </c>
      <c r="I803" s="40">
        <f t="shared" si="504"/>
        <v>17</v>
      </c>
      <c r="J803" s="19">
        <f t="shared" si="505"/>
        <v>1.1218242475345939</v>
      </c>
      <c r="K803" s="1">
        <v>2</v>
      </c>
      <c r="L803" s="1">
        <v>7</v>
      </c>
      <c r="M803" s="1">
        <v>5</v>
      </c>
      <c r="N803" s="1">
        <v>72</v>
      </c>
      <c r="O803" s="1">
        <v>32</v>
      </c>
      <c r="P803" s="1">
        <v>26</v>
      </c>
      <c r="Q803" s="1">
        <v>77</v>
      </c>
      <c r="R803" s="15">
        <f t="shared" si="506"/>
        <v>5.5555555555555552E-2</v>
      </c>
      <c r="S803" s="15">
        <f t="shared" si="507"/>
        <v>3.0769230769230771E-2</v>
      </c>
      <c r="T803" s="16">
        <v>909.23333333330004</v>
      </c>
      <c r="U803" s="16">
        <f t="shared" si="508"/>
        <v>11.365416666666251</v>
      </c>
      <c r="V803" s="16">
        <v>883.73</v>
      </c>
      <c r="W803" s="16">
        <f t="shared" si="509"/>
        <v>11.046625000000001</v>
      </c>
      <c r="X803" s="16">
        <v>2968.73</v>
      </c>
      <c r="Y803" s="16">
        <f t="shared" si="510"/>
        <v>37.109124999999999</v>
      </c>
      <c r="Z803" s="21">
        <f t="shared" si="511"/>
        <v>0.22939368611225039</v>
      </c>
      <c r="AA803" s="20">
        <f t="shared" si="512"/>
        <v>102.95833333333333</v>
      </c>
      <c r="AB803">
        <v>31</v>
      </c>
      <c r="AC803" s="1">
        <v>198</v>
      </c>
      <c r="AD803" s="1">
        <v>88</v>
      </c>
      <c r="AE803" s="1">
        <v>18</v>
      </c>
      <c r="AF803" s="1">
        <v>22</v>
      </c>
      <c r="AG803" s="15">
        <f t="shared" si="513"/>
        <v>0.16666666666666666</v>
      </c>
      <c r="AH803" s="15">
        <f t="shared" si="514"/>
        <v>0.5</v>
      </c>
      <c r="AI803" s="15">
        <f t="shared" si="515"/>
        <v>0.66666666666666663</v>
      </c>
      <c r="AJ803" s="1">
        <v>258</v>
      </c>
      <c r="AK803" s="21">
        <f t="shared" si="516"/>
        <v>0.27771797631862216</v>
      </c>
      <c r="AL803" s="1">
        <v>335</v>
      </c>
      <c r="AM803" s="21">
        <f t="shared" si="517"/>
        <v>0.36060279870828849</v>
      </c>
      <c r="AN803" s="1">
        <v>336</v>
      </c>
      <c r="AO803" s="21">
        <f t="shared" si="518"/>
        <v>0.36167922497308935</v>
      </c>
      <c r="AP803" s="21">
        <f t="shared" si="519"/>
        <v>0.4350758853288364</v>
      </c>
      <c r="AQ803" s="1">
        <v>1</v>
      </c>
      <c r="AR803" s="4">
        <v>-8.64</v>
      </c>
      <c r="AS803" s="41">
        <v>300</v>
      </c>
      <c r="AT803" s="41">
        <v>337</v>
      </c>
      <c r="AU803" s="41">
        <v>286</v>
      </c>
      <c r="AV803" s="21">
        <f t="shared" si="520"/>
        <v>0.47095761381475665</v>
      </c>
      <c r="AW803" s="26">
        <v>16.86</v>
      </c>
      <c r="AX803" s="42">
        <v>13</v>
      </c>
      <c r="AY803" s="41">
        <v>-0.28999999999999998</v>
      </c>
      <c r="AZ803" s="1">
        <v>11</v>
      </c>
      <c r="BA803" s="43">
        <v>-0.95100000000000007</v>
      </c>
      <c r="BB803" s="16">
        <v>49.65</v>
      </c>
      <c r="BC803" s="26">
        <v>17.059999999999999</v>
      </c>
      <c r="BD803" s="43">
        <v>0.13100000000000001</v>
      </c>
      <c r="BE803" s="43">
        <v>1.8820000000000001</v>
      </c>
      <c r="BF803" s="16">
        <v>50.06</v>
      </c>
      <c r="BG803" s="21">
        <f t="shared" si="521"/>
        <v>6.79886685552408E-2</v>
      </c>
      <c r="BH803" s="44">
        <f t="shared" si="522"/>
        <v>0.93103448275862066</v>
      </c>
      <c r="BI803" s="42">
        <f t="shared" si="523"/>
        <v>999.02315131386149</v>
      </c>
      <c r="BJ803" s="21">
        <f t="shared" si="524"/>
        <v>-9.7684868613853726E-4</v>
      </c>
      <c r="BK803" s="26">
        <f t="shared" si="525"/>
        <v>1.6294569608364546</v>
      </c>
      <c r="BL803" s="26">
        <f t="shared" si="526"/>
        <v>1.9010331209758637</v>
      </c>
      <c r="BM803" s="16">
        <f t="shared" si="527"/>
        <v>23.966596132302854</v>
      </c>
      <c r="BN803" s="16">
        <f t="shared" si="528"/>
        <v>27.564980254150022</v>
      </c>
      <c r="BO803" s="16">
        <f t="shared" si="529"/>
        <v>48.612132664954224</v>
      </c>
      <c r="BP803" s="16">
        <f t="shared" si="530"/>
        <v>53.161033347289333</v>
      </c>
      <c r="BQ803" s="16">
        <f t="shared" si="531"/>
        <v>-4.548900682335109</v>
      </c>
      <c r="BR803" s="1">
        <v>24</v>
      </c>
      <c r="BS803" s="1">
        <v>28</v>
      </c>
      <c r="BT803" s="42">
        <v>329</v>
      </c>
      <c r="BU803" s="42">
        <v>378</v>
      </c>
      <c r="BV803" s="42">
        <v>182</v>
      </c>
      <c r="BW803" s="42">
        <v>177</v>
      </c>
      <c r="BX803" s="42">
        <v>200</v>
      </c>
      <c r="BY803" s="42">
        <v>181</v>
      </c>
      <c r="BZ803" s="1">
        <v>305</v>
      </c>
      <c r="CA803" s="1">
        <v>331</v>
      </c>
      <c r="CB803" s="21">
        <f t="shared" si="532"/>
        <v>0.47955974842767296</v>
      </c>
      <c r="CC803" s="4">
        <v>-5.37</v>
      </c>
      <c r="CD803" s="45">
        <f t="shared" si="533"/>
        <v>-5.9137219302271831</v>
      </c>
      <c r="CE803" s="26">
        <f t="shared" si="534"/>
        <v>2.7688607586409004</v>
      </c>
      <c r="CF803" s="26">
        <f t="shared" si="535"/>
        <v>2.5263328089789234</v>
      </c>
      <c r="CG803" s="26">
        <f t="shared" si="536"/>
        <v>30.53831099493723</v>
      </c>
      <c r="CH803" s="26">
        <f t="shared" si="537"/>
        <v>28.476823422810426</v>
      </c>
      <c r="CI803" s="26">
        <f t="shared" si="538"/>
        <v>59.035345080219486</v>
      </c>
      <c r="CJ803" s="26">
        <f t="shared" si="539"/>
        <v>54.22520741192362</v>
      </c>
      <c r="CK803" s="16">
        <f t="shared" si="540"/>
        <v>-9.3590383506309749</v>
      </c>
      <c r="CL803" s="42">
        <v>137</v>
      </c>
      <c r="CM803" s="42">
        <v>125</v>
      </c>
      <c r="CN803" s="42">
        <v>1374</v>
      </c>
      <c r="CO803" s="42">
        <v>1284</v>
      </c>
      <c r="CP803" s="42">
        <v>690</v>
      </c>
      <c r="CQ803" s="42">
        <v>579</v>
      </c>
      <c r="CR803" s="42">
        <v>695</v>
      </c>
      <c r="CS803" s="42">
        <v>720</v>
      </c>
      <c r="CT803" s="1">
        <v>5</v>
      </c>
      <c r="CU803" s="1">
        <v>9</v>
      </c>
      <c r="CV803" s="42">
        <f t="shared" si="541"/>
        <v>4</v>
      </c>
      <c r="CW803" s="26">
        <f t="shared" si="542"/>
        <v>0.32994830809840997</v>
      </c>
      <c r="CX803" s="26">
        <f t="shared" si="543"/>
        <v>0.59390695457713805</v>
      </c>
      <c r="CY803" s="26">
        <f t="shared" si="544"/>
        <v>0.26395864647872802</v>
      </c>
      <c r="CZ803" s="13">
        <v>26</v>
      </c>
      <c r="DA803" s="13">
        <v>32</v>
      </c>
      <c r="DB803" s="27">
        <v>36.119999999999997</v>
      </c>
      <c r="DC803" s="27">
        <v>32.520000000000003</v>
      </c>
      <c r="DD803" s="27">
        <v>35.979999999999997</v>
      </c>
      <c r="DE803" s="27">
        <v>32.24</v>
      </c>
      <c r="DF803" s="13">
        <v>481</v>
      </c>
      <c r="DG803" s="13">
        <v>398</v>
      </c>
      <c r="DH803" s="21">
        <f t="shared" si="545"/>
        <v>0.54721274175199086</v>
      </c>
      <c r="DI803" s="42">
        <v>250</v>
      </c>
      <c r="DJ803" s="42">
        <v>128</v>
      </c>
      <c r="DK803" s="13">
        <v>29</v>
      </c>
      <c r="DL803" s="13">
        <v>2</v>
      </c>
      <c r="DM803" s="13">
        <v>0.108</v>
      </c>
      <c r="DN803" s="13">
        <v>2</v>
      </c>
      <c r="DO803" s="13">
        <v>0</v>
      </c>
      <c r="DP803" s="13">
        <v>8.0000000000000002E-3</v>
      </c>
      <c r="DQ803" s="13">
        <v>312</v>
      </c>
      <c r="DR803" s="46">
        <v>184</v>
      </c>
      <c r="DS803" s="13">
        <v>7</v>
      </c>
      <c r="DT803" s="13">
        <v>46</v>
      </c>
      <c r="DU803" s="13">
        <v>-0.125</v>
      </c>
      <c r="DV803" s="13">
        <v>1</v>
      </c>
      <c r="DW803" s="13">
        <v>0</v>
      </c>
      <c r="DX803" s="13">
        <v>3.0000000000000001E-3</v>
      </c>
    </row>
    <row r="804" spans="1:128" ht="25.5" x14ac:dyDescent="0.2">
      <c r="A804" s="13" t="s">
        <v>591</v>
      </c>
      <c r="B804" s="13" t="s">
        <v>2693</v>
      </c>
      <c r="C804" s="39" t="s">
        <v>3839</v>
      </c>
      <c r="D804" s="1" t="s">
        <v>584</v>
      </c>
      <c r="E804" s="13" t="s">
        <v>154</v>
      </c>
      <c r="F804" s="13">
        <v>81</v>
      </c>
      <c r="G804" s="13">
        <v>7</v>
      </c>
      <c r="H804" s="13">
        <v>7</v>
      </c>
      <c r="I804" s="40">
        <f t="shared" si="504"/>
        <v>14</v>
      </c>
      <c r="J804" s="19">
        <f t="shared" si="505"/>
        <v>1.3027968774232899</v>
      </c>
      <c r="K804" s="1">
        <v>7</v>
      </c>
      <c r="L804" s="1">
        <v>2</v>
      </c>
      <c r="M804" s="1">
        <v>5</v>
      </c>
      <c r="N804" s="1">
        <v>67</v>
      </c>
      <c r="O804" s="1">
        <v>24</v>
      </c>
      <c r="P804" s="1">
        <v>35</v>
      </c>
      <c r="Q804" s="1">
        <v>69</v>
      </c>
      <c r="R804" s="15">
        <f t="shared" si="506"/>
        <v>0.1044776119402985</v>
      </c>
      <c r="S804" s="15">
        <f t="shared" si="507"/>
        <v>5.5555555555555552E-2</v>
      </c>
      <c r="T804" s="16">
        <v>644.76666666669996</v>
      </c>
      <c r="U804" s="16">
        <f t="shared" si="508"/>
        <v>7.9600823045271598</v>
      </c>
      <c r="V804" s="16">
        <v>650.16999999999996</v>
      </c>
      <c r="W804" s="16">
        <f t="shared" si="509"/>
        <v>8.0267901234567898</v>
      </c>
      <c r="X804" s="16">
        <v>3119.28</v>
      </c>
      <c r="Y804" s="16">
        <f t="shared" si="510"/>
        <v>38.509629629629629</v>
      </c>
      <c r="Z804" s="21">
        <f t="shared" si="511"/>
        <v>0.17248404939712689</v>
      </c>
      <c r="AA804" s="20">
        <f t="shared" si="512"/>
        <v>27.599999999999998</v>
      </c>
      <c r="AB804">
        <v>29</v>
      </c>
      <c r="AC804" s="1">
        <v>126</v>
      </c>
      <c r="AD804" s="1">
        <v>75</v>
      </c>
      <c r="AE804" s="1">
        <v>12</v>
      </c>
      <c r="AF804" s="1">
        <v>9</v>
      </c>
      <c r="AG804" s="15">
        <f t="shared" si="513"/>
        <v>0.35</v>
      </c>
      <c r="AH804" s="15">
        <f t="shared" si="514"/>
        <v>0.35</v>
      </c>
      <c r="AI804" s="15">
        <f t="shared" si="515"/>
        <v>0.7</v>
      </c>
      <c r="AJ804" s="1">
        <v>207</v>
      </c>
      <c r="AK804" s="21">
        <f t="shared" si="516"/>
        <v>0.33878887070376434</v>
      </c>
      <c r="AL804" s="1">
        <v>194</v>
      </c>
      <c r="AM804" s="21">
        <f t="shared" si="517"/>
        <v>0.31751227495908346</v>
      </c>
      <c r="AN804" s="1">
        <v>210</v>
      </c>
      <c r="AO804" s="21">
        <f t="shared" si="518"/>
        <v>0.34369885433715219</v>
      </c>
      <c r="AP804" s="21">
        <f t="shared" si="519"/>
        <v>0.51620947630922698</v>
      </c>
      <c r="AQ804" s="1">
        <v>10</v>
      </c>
      <c r="AR804" s="4">
        <v>-0.2</v>
      </c>
      <c r="AS804" s="41">
        <v>253</v>
      </c>
      <c r="AT804" s="41">
        <v>240</v>
      </c>
      <c r="AU804" s="41">
        <v>203</v>
      </c>
      <c r="AV804" s="21">
        <f t="shared" si="520"/>
        <v>0.51318458417849899</v>
      </c>
      <c r="AW804" s="26">
        <v>16.649999999999999</v>
      </c>
      <c r="AX804" s="42">
        <v>13</v>
      </c>
      <c r="AY804" s="41">
        <v>-0.85099999999999998</v>
      </c>
      <c r="AZ804" s="1">
        <v>13</v>
      </c>
      <c r="BA804" s="43">
        <v>-0.79600000000000004</v>
      </c>
      <c r="BB804" s="16">
        <v>49.62</v>
      </c>
      <c r="BC804" s="26">
        <v>16.45</v>
      </c>
      <c r="BD804" s="43">
        <v>-1.7389999999999999</v>
      </c>
      <c r="BE804" s="43">
        <v>2.5649999999999999</v>
      </c>
      <c r="BF804" s="16">
        <v>50.89</v>
      </c>
      <c r="BG804" s="21">
        <f t="shared" si="521"/>
        <v>7.2463768115942032E-2</v>
      </c>
      <c r="BH804" s="44">
        <f t="shared" si="522"/>
        <v>0.9106529209621993</v>
      </c>
      <c r="BI804" s="42">
        <f t="shared" si="523"/>
        <v>983.11668907814135</v>
      </c>
      <c r="BJ804" s="21">
        <f t="shared" si="524"/>
        <v>-1.6883310921858671E-2</v>
      </c>
      <c r="BK804" s="26">
        <f t="shared" si="525"/>
        <v>1.8456711321654338</v>
      </c>
      <c r="BL804" s="26">
        <f t="shared" si="526"/>
        <v>2.3993724718150635</v>
      </c>
      <c r="BM804" s="16">
        <f t="shared" si="527"/>
        <v>25.470261623882987</v>
      </c>
      <c r="BN804" s="16">
        <f t="shared" si="528"/>
        <v>26.85451497300706</v>
      </c>
      <c r="BO804" s="16">
        <f t="shared" si="529"/>
        <v>49.925404125074984</v>
      </c>
      <c r="BP804" s="16">
        <f t="shared" si="530"/>
        <v>52.324776596890047</v>
      </c>
      <c r="BQ804" s="16">
        <f t="shared" si="531"/>
        <v>-2.3993724718150631</v>
      </c>
      <c r="BR804" s="1">
        <v>20</v>
      </c>
      <c r="BS804" s="1">
        <v>26</v>
      </c>
      <c r="BT804" s="42">
        <v>256</v>
      </c>
      <c r="BU804" s="42">
        <v>265</v>
      </c>
      <c r="BV804" s="42">
        <v>114</v>
      </c>
      <c r="BW804" s="42">
        <v>129</v>
      </c>
      <c r="BX804" s="42">
        <v>147</v>
      </c>
      <c r="BY804" s="42">
        <v>151</v>
      </c>
      <c r="BZ804" s="1">
        <v>255</v>
      </c>
      <c r="CA804" s="1">
        <v>283</v>
      </c>
      <c r="CB804" s="21">
        <f t="shared" si="532"/>
        <v>0.47397769516728627</v>
      </c>
      <c r="CC804" s="4">
        <v>-5.74</v>
      </c>
      <c r="CD804" s="45">
        <f t="shared" si="533"/>
        <v>-6.2393999032365084</v>
      </c>
      <c r="CE804" s="26">
        <f t="shared" si="534"/>
        <v>2.4621066399938449</v>
      </c>
      <c r="CF804" s="26">
        <f t="shared" si="535"/>
        <v>2.0966376856197586</v>
      </c>
      <c r="CG804" s="26">
        <f t="shared" si="536"/>
        <v>30.006924674924981</v>
      </c>
      <c r="CH804" s="26">
        <f t="shared" si="537"/>
        <v>27.506347618681236</v>
      </c>
      <c r="CI804" s="26">
        <f t="shared" si="538"/>
        <v>57.647918750480883</v>
      </c>
      <c r="CJ804" s="26">
        <f t="shared" si="539"/>
        <v>50.877125490497811</v>
      </c>
      <c r="CK804" s="16">
        <f t="shared" si="540"/>
        <v>-9.1701657317981358</v>
      </c>
      <c r="CL804" s="42">
        <v>128</v>
      </c>
      <c r="CM804" s="42">
        <v>109</v>
      </c>
      <c r="CN804" s="42">
        <v>1432</v>
      </c>
      <c r="CO804" s="42">
        <v>1321</v>
      </c>
      <c r="CP804" s="42">
        <v>618</v>
      </c>
      <c r="CQ804" s="42">
        <v>539</v>
      </c>
      <c r="CR804" s="42">
        <v>676</v>
      </c>
      <c r="CS804" s="42">
        <v>819</v>
      </c>
      <c r="CT804" s="1">
        <v>5</v>
      </c>
      <c r="CU804" s="1">
        <v>6</v>
      </c>
      <c r="CV804" s="42">
        <f t="shared" si="541"/>
        <v>1</v>
      </c>
      <c r="CW804" s="26">
        <f t="shared" si="542"/>
        <v>0.4652845990797464</v>
      </c>
      <c r="CX804" s="26">
        <f t="shared" si="543"/>
        <v>0.55834151889569572</v>
      </c>
      <c r="CY804" s="26">
        <f t="shared" si="544"/>
        <v>9.3056919815949282E-2</v>
      </c>
      <c r="CZ804" s="13">
        <v>22</v>
      </c>
      <c r="DA804" s="13">
        <v>25</v>
      </c>
      <c r="DB804" s="27">
        <v>23.3</v>
      </c>
      <c r="DC804" s="27">
        <v>21.28</v>
      </c>
      <c r="DD804" s="27">
        <v>24.69</v>
      </c>
      <c r="DE804" s="27">
        <v>23.09</v>
      </c>
      <c r="DF804" s="13">
        <v>36</v>
      </c>
      <c r="DG804" s="13">
        <v>20</v>
      </c>
      <c r="DH804" s="21">
        <f t="shared" si="545"/>
        <v>0.6428571428571429</v>
      </c>
      <c r="DI804" s="42">
        <v>47</v>
      </c>
      <c r="DJ804" s="42">
        <v>32</v>
      </c>
      <c r="DK804" s="13">
        <v>10</v>
      </c>
      <c r="DL804" s="13">
        <v>0</v>
      </c>
      <c r="DM804" s="13">
        <v>0.21299999999999999</v>
      </c>
      <c r="DN804" s="13">
        <v>2</v>
      </c>
      <c r="DO804" s="13">
        <v>0</v>
      </c>
      <c r="DP804" s="13">
        <v>4.3000000000000003E-2</v>
      </c>
      <c r="DQ804" s="13">
        <v>5</v>
      </c>
      <c r="DR804" s="46">
        <v>4</v>
      </c>
      <c r="DS804" s="13">
        <v>0</v>
      </c>
      <c r="DT804" s="13">
        <v>0</v>
      </c>
      <c r="DU804" s="13">
        <v>0</v>
      </c>
      <c r="DV804" s="13">
        <v>0</v>
      </c>
      <c r="DW804" s="13">
        <v>0</v>
      </c>
      <c r="DX804" s="13">
        <v>0</v>
      </c>
    </row>
    <row r="805" spans="1:128" ht="25.5" x14ac:dyDescent="0.2">
      <c r="A805" s="13" t="s">
        <v>755</v>
      </c>
      <c r="B805" s="13" t="s">
        <v>2695</v>
      </c>
      <c r="C805" s="39" t="s">
        <v>3840</v>
      </c>
      <c r="D805" s="1" t="s">
        <v>554</v>
      </c>
      <c r="E805" s="13" t="s">
        <v>146</v>
      </c>
      <c r="F805" s="13">
        <v>78</v>
      </c>
      <c r="G805" s="13">
        <v>12</v>
      </c>
      <c r="H805" s="13">
        <v>31</v>
      </c>
      <c r="I805" s="40">
        <f t="shared" si="504"/>
        <v>43</v>
      </c>
      <c r="J805" s="19">
        <f t="shared" si="505"/>
        <v>2.2190366972476427</v>
      </c>
      <c r="K805" s="1">
        <v>6</v>
      </c>
      <c r="L805" s="1">
        <v>15</v>
      </c>
      <c r="M805" s="1">
        <v>10</v>
      </c>
      <c r="N805" s="1">
        <v>90</v>
      </c>
      <c r="O805" s="1">
        <v>39</v>
      </c>
      <c r="P805" s="1">
        <v>43</v>
      </c>
      <c r="Q805" s="1">
        <v>80</v>
      </c>
      <c r="R805" s="15">
        <f t="shared" si="506"/>
        <v>0.13333333333333333</v>
      </c>
      <c r="S805" s="15">
        <f t="shared" si="507"/>
        <v>6.9767441860465115E-2</v>
      </c>
      <c r="T805" s="16">
        <v>1162.6666666666999</v>
      </c>
      <c r="U805" s="16">
        <f t="shared" si="508"/>
        <v>14.905982905983333</v>
      </c>
      <c r="V805" s="16">
        <v>1068.6300000000001</v>
      </c>
      <c r="W805" s="16">
        <f t="shared" si="509"/>
        <v>13.700384615384618</v>
      </c>
      <c r="X805" s="16">
        <v>2740.84</v>
      </c>
      <c r="Y805" s="16">
        <f t="shared" si="510"/>
        <v>35.138974358974359</v>
      </c>
      <c r="Z805" s="21">
        <f t="shared" si="511"/>
        <v>0.28051933733563994</v>
      </c>
      <c r="AA805" s="20">
        <f t="shared" si="512"/>
        <v>223.17073170731709</v>
      </c>
      <c r="AB805">
        <v>21</v>
      </c>
      <c r="AC805" s="1">
        <v>36</v>
      </c>
      <c r="AD805" s="1">
        <v>63</v>
      </c>
      <c r="AE805" s="1">
        <v>75</v>
      </c>
      <c r="AF805" s="1">
        <v>53</v>
      </c>
      <c r="AG805" s="15">
        <f t="shared" si="513"/>
        <v>0.29268292682926828</v>
      </c>
      <c r="AH805" s="15">
        <f t="shared" si="514"/>
        <v>0.6097560975609756</v>
      </c>
      <c r="AI805" s="15">
        <f t="shared" si="515"/>
        <v>0.90243902439024382</v>
      </c>
      <c r="AJ805" s="1">
        <v>457</v>
      </c>
      <c r="AK805" s="21">
        <f t="shared" si="516"/>
        <v>0.34673748103186647</v>
      </c>
      <c r="AL805" s="1">
        <v>456</v>
      </c>
      <c r="AM805" s="21">
        <f t="shared" si="517"/>
        <v>0.34597875569044007</v>
      </c>
      <c r="AN805" s="1">
        <v>405</v>
      </c>
      <c r="AO805" s="21">
        <f t="shared" si="518"/>
        <v>0.30728376327769347</v>
      </c>
      <c r="AP805" s="21">
        <f t="shared" si="519"/>
        <v>0.5005476451259584</v>
      </c>
      <c r="AQ805" s="1">
        <v>10</v>
      </c>
      <c r="AR805" s="4">
        <v>2.56</v>
      </c>
      <c r="AS805" s="41">
        <v>504</v>
      </c>
      <c r="AT805" s="41">
        <v>430</v>
      </c>
      <c r="AU805" s="41">
        <v>392</v>
      </c>
      <c r="AV805" s="21">
        <f t="shared" si="520"/>
        <v>0.53961456102783723</v>
      </c>
      <c r="AW805" s="26">
        <v>17.82</v>
      </c>
      <c r="AX805" s="42">
        <v>3</v>
      </c>
      <c r="AY805" s="41">
        <v>0.752</v>
      </c>
      <c r="AZ805" s="1">
        <v>5</v>
      </c>
      <c r="BA805" s="43">
        <v>0.27600000000000002</v>
      </c>
      <c r="BB805" s="16">
        <v>50.27</v>
      </c>
      <c r="BC805" s="26">
        <v>18.399999999999999</v>
      </c>
      <c r="BD805" s="43">
        <v>5.8620000000000001</v>
      </c>
      <c r="BE805" s="43">
        <v>6.9470000000000001</v>
      </c>
      <c r="BF805" s="16">
        <v>52.58</v>
      </c>
      <c r="BG805" s="21">
        <f t="shared" si="521"/>
        <v>6.7213114754098358E-2</v>
      </c>
      <c r="BH805" s="44">
        <f t="shared" si="522"/>
        <v>0.90638297872340423</v>
      </c>
      <c r="BI805" s="42">
        <f t="shared" si="523"/>
        <v>973.59609347750256</v>
      </c>
      <c r="BJ805" s="21">
        <f t="shared" si="524"/>
        <v>-2.6403906522497411E-2</v>
      </c>
      <c r="BK805" s="26">
        <f t="shared" si="525"/>
        <v>2.3020128575840091</v>
      </c>
      <c r="BL805" s="26">
        <f t="shared" si="526"/>
        <v>2.4704528227730829</v>
      </c>
      <c r="BM805" s="16">
        <f t="shared" si="527"/>
        <v>34.249459588445013</v>
      </c>
      <c r="BN805" s="16">
        <f t="shared" si="528"/>
        <v>26.388927879621569</v>
      </c>
      <c r="BO805" s="16">
        <f t="shared" si="529"/>
        <v>69.453412312961447</v>
      </c>
      <c r="BP805" s="16">
        <f t="shared" si="530"/>
        <v>49.633643075713763</v>
      </c>
      <c r="BQ805" s="16">
        <f t="shared" si="531"/>
        <v>19.819769237247684</v>
      </c>
      <c r="BR805" s="1">
        <v>41</v>
      </c>
      <c r="BS805" s="1">
        <v>44</v>
      </c>
      <c r="BT805" s="42">
        <v>569</v>
      </c>
      <c r="BU805" s="42">
        <v>426</v>
      </c>
      <c r="BV805" s="42">
        <v>277</v>
      </c>
      <c r="BW805" s="42">
        <v>156</v>
      </c>
      <c r="BX805" s="42">
        <v>258</v>
      </c>
      <c r="BY805" s="42">
        <v>350</v>
      </c>
      <c r="BZ805" s="1">
        <v>567</v>
      </c>
      <c r="CA805" s="1">
        <v>452</v>
      </c>
      <c r="CB805" s="21">
        <f t="shared" si="532"/>
        <v>0.55642787046123654</v>
      </c>
      <c r="CC805" s="4">
        <v>6.15</v>
      </c>
      <c r="CD805" s="45">
        <f t="shared" si="533"/>
        <v>13.045625754224684</v>
      </c>
      <c r="CE805" s="26">
        <f t="shared" si="534"/>
        <v>2.1234366106740996</v>
      </c>
      <c r="CF805" s="26">
        <f t="shared" si="535"/>
        <v>2.2110010069905575</v>
      </c>
      <c r="CG805" s="26">
        <f t="shared" si="536"/>
        <v>28.239517812057617</v>
      </c>
      <c r="CH805" s="26">
        <f t="shared" si="537"/>
        <v>30.538083215364633</v>
      </c>
      <c r="CI805" s="26">
        <f t="shared" si="538"/>
        <v>56.654164416748145</v>
      </c>
      <c r="CJ805" s="26">
        <f t="shared" si="539"/>
        <v>59.959720377694424</v>
      </c>
      <c r="CK805" s="16">
        <f t="shared" si="540"/>
        <v>23.125325198193963</v>
      </c>
      <c r="CL805" s="42">
        <v>97</v>
      </c>
      <c r="CM805" s="42">
        <v>101</v>
      </c>
      <c r="CN805" s="42">
        <v>1193</v>
      </c>
      <c r="CO805" s="42">
        <v>1294</v>
      </c>
      <c r="CP805" s="42">
        <v>564</v>
      </c>
      <c r="CQ805" s="42">
        <v>601</v>
      </c>
      <c r="CR805" s="42">
        <v>743</v>
      </c>
      <c r="CS805" s="42">
        <v>734</v>
      </c>
      <c r="CT805" s="1">
        <v>10</v>
      </c>
      <c r="CU805" s="1">
        <v>12</v>
      </c>
      <c r="CV805" s="42">
        <f t="shared" si="541"/>
        <v>2</v>
      </c>
      <c r="CW805" s="26">
        <f t="shared" si="542"/>
        <v>0.51605504587154494</v>
      </c>
      <c r="CX805" s="26">
        <f t="shared" si="543"/>
        <v>0.61926605504585375</v>
      </c>
      <c r="CY805" s="26">
        <f t="shared" si="544"/>
        <v>0.10321100917430898</v>
      </c>
      <c r="CZ805" s="13">
        <v>50</v>
      </c>
      <c r="DA805" s="13">
        <v>38</v>
      </c>
      <c r="DB805" s="27">
        <v>40.36</v>
      </c>
      <c r="DC805" s="27">
        <v>39.82</v>
      </c>
      <c r="DD805" s="27">
        <v>40.54</v>
      </c>
      <c r="DE805" s="27">
        <v>41.8</v>
      </c>
      <c r="DF805" s="13">
        <v>440</v>
      </c>
      <c r="DG805" s="13">
        <v>307</v>
      </c>
      <c r="DH805" s="21">
        <f t="shared" si="545"/>
        <v>0.58902275769745649</v>
      </c>
      <c r="DI805" s="42">
        <v>225</v>
      </c>
      <c r="DJ805" s="42">
        <v>119</v>
      </c>
      <c r="DK805" s="13">
        <v>43</v>
      </c>
      <c r="DL805" s="13">
        <v>1</v>
      </c>
      <c r="DM805" s="13">
        <v>0.187</v>
      </c>
      <c r="DN805" s="13">
        <v>3</v>
      </c>
      <c r="DO805" s="13">
        <v>0</v>
      </c>
      <c r="DP805" s="13">
        <v>1.3000000000000001E-2</v>
      </c>
      <c r="DQ805" s="13">
        <v>279</v>
      </c>
      <c r="DR805" s="46">
        <v>174</v>
      </c>
      <c r="DS805" s="13">
        <v>2</v>
      </c>
      <c r="DT805" s="13">
        <v>42</v>
      </c>
      <c r="DU805" s="13">
        <v>-0.14300000000000002</v>
      </c>
      <c r="DV805" s="13">
        <v>0</v>
      </c>
      <c r="DW805" s="13">
        <v>4</v>
      </c>
      <c r="DX805" s="13">
        <v>-1.4E-2</v>
      </c>
    </row>
    <row r="806" spans="1:128" ht="25.5" x14ac:dyDescent="0.2">
      <c r="A806" s="13" t="s">
        <v>1494</v>
      </c>
      <c r="B806" s="13" t="s">
        <v>2695</v>
      </c>
      <c r="C806" s="39" t="s">
        <v>3841</v>
      </c>
      <c r="D806" s="1" t="s">
        <v>302</v>
      </c>
      <c r="E806" s="13" t="s">
        <v>129</v>
      </c>
      <c r="F806" s="13">
        <v>46</v>
      </c>
      <c r="G806" s="13">
        <v>1</v>
      </c>
      <c r="H806" s="13">
        <v>4</v>
      </c>
      <c r="I806" s="40">
        <f t="shared" si="504"/>
        <v>5</v>
      </c>
      <c r="J806" s="19">
        <f t="shared" si="505"/>
        <v>0.68760027504011001</v>
      </c>
      <c r="K806" s="1">
        <v>1</v>
      </c>
      <c r="L806" s="1">
        <v>1</v>
      </c>
      <c r="M806" s="1">
        <v>3</v>
      </c>
      <c r="N806" s="1">
        <v>53</v>
      </c>
      <c r="O806" s="1">
        <v>15</v>
      </c>
      <c r="P806" s="1">
        <v>17</v>
      </c>
      <c r="Q806" s="1">
        <v>41</v>
      </c>
      <c r="R806" s="15">
        <f t="shared" si="506"/>
        <v>1.8867924528301886E-2</v>
      </c>
      <c r="S806" s="15">
        <f t="shared" si="507"/>
        <v>1.1764705882352941E-2</v>
      </c>
      <c r="T806" s="16">
        <v>436.3</v>
      </c>
      <c r="U806" s="16">
        <f t="shared" si="508"/>
        <v>9.484782608695653</v>
      </c>
      <c r="V806" s="16">
        <v>435.56</v>
      </c>
      <c r="W806" s="16">
        <f t="shared" si="509"/>
        <v>9.4686956521739134</v>
      </c>
      <c r="X806" s="16">
        <v>1775.29</v>
      </c>
      <c r="Y806" s="16">
        <f t="shared" si="510"/>
        <v>38.593260869565214</v>
      </c>
      <c r="Z806" s="21">
        <f t="shared" si="511"/>
        <v>0.19701019969694916</v>
      </c>
      <c r="AA806" s="20">
        <f t="shared" si="512"/>
        <v>26.428571428571427</v>
      </c>
      <c r="AB806">
        <v>5</v>
      </c>
      <c r="AC806" s="1">
        <v>92</v>
      </c>
      <c r="AD806" s="1">
        <v>31</v>
      </c>
      <c r="AE806" s="1">
        <v>5</v>
      </c>
      <c r="AF806" s="1">
        <v>10</v>
      </c>
      <c r="AG806" s="15">
        <f t="shared" si="513"/>
        <v>0.14285714285714285</v>
      </c>
      <c r="AH806" s="15">
        <f t="shared" si="514"/>
        <v>0.5714285714285714</v>
      </c>
      <c r="AI806" s="15">
        <f t="shared" si="515"/>
        <v>0.71428571428571419</v>
      </c>
      <c r="AJ806" s="1">
        <v>133</v>
      </c>
      <c r="AK806" s="21">
        <f t="shared" si="516"/>
        <v>0.32678132678132676</v>
      </c>
      <c r="AL806" s="1">
        <v>132</v>
      </c>
      <c r="AM806" s="21">
        <f t="shared" si="517"/>
        <v>0.32432432432432434</v>
      </c>
      <c r="AN806" s="1">
        <v>142</v>
      </c>
      <c r="AO806" s="21">
        <f t="shared" si="518"/>
        <v>0.34889434889434889</v>
      </c>
      <c r="AP806" s="21">
        <f t="shared" si="519"/>
        <v>0.50188679245283019</v>
      </c>
      <c r="AQ806" s="1">
        <v>6</v>
      </c>
      <c r="AR806" s="4">
        <v>0.73</v>
      </c>
      <c r="AS806" s="41">
        <v>168</v>
      </c>
      <c r="AT806" s="41">
        <v>168</v>
      </c>
      <c r="AU806" s="41">
        <v>144</v>
      </c>
      <c r="AV806" s="21">
        <f t="shared" si="520"/>
        <v>0.5</v>
      </c>
      <c r="AW806" s="26">
        <v>16.68</v>
      </c>
      <c r="AX806" s="42">
        <v>14</v>
      </c>
      <c r="AY806" s="41">
        <v>-0.47500000000000003</v>
      </c>
      <c r="AZ806" s="1">
        <v>14</v>
      </c>
      <c r="BA806" s="43">
        <v>-0.56100000000000005</v>
      </c>
      <c r="BB806" s="16">
        <v>49.52</v>
      </c>
      <c r="BC806" s="26">
        <v>16.690000000000001</v>
      </c>
      <c r="BD806" s="43">
        <v>-2.4609999999999999</v>
      </c>
      <c r="BE806" s="43">
        <v>0.157</v>
      </c>
      <c r="BF806" s="16">
        <v>50.33</v>
      </c>
      <c r="BG806" s="21">
        <f t="shared" si="521"/>
        <v>3.783783783783784E-2</v>
      </c>
      <c r="BH806" s="44">
        <f t="shared" si="522"/>
        <v>0.90825688073394495</v>
      </c>
      <c r="BI806" s="42">
        <f t="shared" si="523"/>
        <v>946.09471857178278</v>
      </c>
      <c r="BJ806" s="21">
        <f t="shared" si="524"/>
        <v>-5.3905281428217211E-2</v>
      </c>
      <c r="BK806" s="26">
        <f t="shared" si="525"/>
        <v>0.96427587473597209</v>
      </c>
      <c r="BL806" s="26">
        <f t="shared" si="526"/>
        <v>2.7550739278170631</v>
      </c>
      <c r="BM806" s="16">
        <f t="shared" si="527"/>
        <v>25.484433832307833</v>
      </c>
      <c r="BN806" s="16">
        <f t="shared" si="528"/>
        <v>30.030305813205988</v>
      </c>
      <c r="BO806" s="16">
        <f t="shared" si="529"/>
        <v>48.627054825971165</v>
      </c>
      <c r="BP806" s="16">
        <f t="shared" si="530"/>
        <v>50.142345486270543</v>
      </c>
      <c r="BQ806" s="16">
        <f t="shared" si="531"/>
        <v>-1.5152906602993781</v>
      </c>
      <c r="BR806" s="1">
        <v>7</v>
      </c>
      <c r="BS806" s="1">
        <v>20</v>
      </c>
      <c r="BT806" s="42">
        <v>178</v>
      </c>
      <c r="BU806" s="42">
        <v>198</v>
      </c>
      <c r="BV806" s="42">
        <v>72</v>
      </c>
      <c r="BW806" s="42">
        <v>66</v>
      </c>
      <c r="BX806" s="42">
        <v>80</v>
      </c>
      <c r="BY806" s="42">
        <v>96</v>
      </c>
      <c r="BZ806" s="1">
        <v>125</v>
      </c>
      <c r="CA806" s="1">
        <v>167</v>
      </c>
      <c r="CB806" s="21">
        <f t="shared" si="532"/>
        <v>0.42808219178082191</v>
      </c>
      <c r="CC806" s="4">
        <v>-9.1</v>
      </c>
      <c r="CD806" s="45">
        <f t="shared" si="533"/>
        <v>-2.3685736791673015</v>
      </c>
      <c r="CE806" s="26">
        <f t="shared" si="534"/>
        <v>2.7375809022751216</v>
      </c>
      <c r="CF806" s="26">
        <f t="shared" si="535"/>
        <v>2.0954322955686115</v>
      </c>
      <c r="CG806" s="26">
        <f t="shared" si="536"/>
        <v>30.958322302271746</v>
      </c>
      <c r="CH806" s="26">
        <f t="shared" si="537"/>
        <v>29.606430498679096</v>
      </c>
      <c r="CI806" s="26">
        <f t="shared" si="538"/>
        <v>55.258577471849676</v>
      </c>
      <c r="CJ806" s="26">
        <f t="shared" si="539"/>
        <v>53.602510012448676</v>
      </c>
      <c r="CK806" s="16">
        <f t="shared" si="540"/>
        <v>-3.1713581197003791</v>
      </c>
      <c r="CL806" s="42">
        <v>81</v>
      </c>
      <c r="CM806" s="42">
        <v>62</v>
      </c>
      <c r="CN806" s="42">
        <v>835</v>
      </c>
      <c r="CO806" s="42">
        <v>814</v>
      </c>
      <c r="CP806" s="42">
        <v>331</v>
      </c>
      <c r="CQ806" s="42">
        <v>340</v>
      </c>
      <c r="CR806" s="42">
        <v>370</v>
      </c>
      <c r="CS806" s="42">
        <v>388</v>
      </c>
      <c r="CT806" s="1">
        <v>6</v>
      </c>
      <c r="CU806" s="1">
        <v>0</v>
      </c>
      <c r="CV806" s="42">
        <f t="shared" si="541"/>
        <v>-6</v>
      </c>
      <c r="CW806" s="26">
        <f t="shared" si="542"/>
        <v>0.8251203300481319</v>
      </c>
      <c r="CX806" s="26">
        <f t="shared" si="543"/>
        <v>0</v>
      </c>
      <c r="CY806" s="26">
        <f t="shared" si="544"/>
        <v>-0.8251203300481319</v>
      </c>
      <c r="CZ806" s="13">
        <v>11</v>
      </c>
      <c r="DA806" s="13">
        <v>16</v>
      </c>
      <c r="DB806" s="27">
        <v>13.48</v>
      </c>
      <c r="DC806" s="27">
        <v>16.52</v>
      </c>
      <c r="DD806" s="27">
        <v>16.59</v>
      </c>
      <c r="DE806" s="27">
        <v>14.86</v>
      </c>
      <c r="DF806" s="13">
        <v>3</v>
      </c>
      <c r="DG806" s="13">
        <v>9</v>
      </c>
      <c r="DH806" s="21">
        <f t="shared" si="545"/>
        <v>0.25</v>
      </c>
      <c r="DI806" s="42">
        <v>10</v>
      </c>
      <c r="DJ806" s="42">
        <v>2</v>
      </c>
      <c r="DK806" s="13">
        <v>1</v>
      </c>
      <c r="DL806" s="13">
        <v>0</v>
      </c>
      <c r="DM806" s="13">
        <v>0.1</v>
      </c>
      <c r="DN806" s="13">
        <v>0</v>
      </c>
      <c r="DO806" s="13">
        <v>0</v>
      </c>
      <c r="DP806" s="13">
        <v>0</v>
      </c>
      <c r="DQ806" s="1"/>
      <c r="DR806" s="42"/>
      <c r="DS806" s="1"/>
      <c r="DT806" s="1"/>
      <c r="DU806" s="1"/>
      <c r="DV806" s="1"/>
      <c r="DW806" s="1"/>
      <c r="DX806" s="13"/>
    </row>
    <row r="807" spans="1:128" ht="25.5" x14ac:dyDescent="0.2">
      <c r="A807" s="13" t="s">
        <v>591</v>
      </c>
      <c r="B807" s="13" t="s">
        <v>2699</v>
      </c>
      <c r="C807" s="39" t="s">
        <v>3842</v>
      </c>
      <c r="D807" s="1" t="s">
        <v>554</v>
      </c>
      <c r="E807" s="13" t="s">
        <v>146</v>
      </c>
      <c r="F807" s="13">
        <v>43</v>
      </c>
      <c r="G807" s="13">
        <v>5</v>
      </c>
      <c r="H807" s="13">
        <v>12</v>
      </c>
      <c r="I807" s="40">
        <f t="shared" si="504"/>
        <v>17</v>
      </c>
      <c r="J807" s="19">
        <f t="shared" si="505"/>
        <v>2.0929516774392121</v>
      </c>
      <c r="K807" s="1">
        <v>5</v>
      </c>
      <c r="L807" s="1">
        <v>7</v>
      </c>
      <c r="M807" s="1">
        <v>3</v>
      </c>
      <c r="N807" s="1">
        <v>43</v>
      </c>
      <c r="O807" s="1">
        <v>17</v>
      </c>
      <c r="P807" s="1">
        <v>21</v>
      </c>
      <c r="Q807" s="1">
        <v>48</v>
      </c>
      <c r="R807" s="15">
        <f t="shared" si="506"/>
        <v>0.11627906976744186</v>
      </c>
      <c r="S807" s="15">
        <f t="shared" si="507"/>
        <v>6.1728395061728392E-2</v>
      </c>
      <c r="T807" s="16">
        <v>487.35</v>
      </c>
      <c r="U807" s="16">
        <f t="shared" si="508"/>
        <v>11.333720930232559</v>
      </c>
      <c r="V807" s="16">
        <v>483.41</v>
      </c>
      <c r="W807" s="16">
        <f t="shared" si="509"/>
        <v>11.242093023255814</v>
      </c>
      <c r="X807" s="16">
        <v>1603.18</v>
      </c>
      <c r="Y807" s="16">
        <f t="shared" si="510"/>
        <v>37.283255813953488</v>
      </c>
      <c r="Z807" s="21">
        <f t="shared" si="511"/>
        <v>0.23167464619307099</v>
      </c>
      <c r="AA807" s="20">
        <f t="shared" si="512"/>
        <v>77.666666666666657</v>
      </c>
      <c r="AB807">
        <v>16</v>
      </c>
      <c r="AC807" s="1">
        <v>11</v>
      </c>
      <c r="AD807" s="1">
        <v>41</v>
      </c>
      <c r="AE807" s="1">
        <v>18</v>
      </c>
      <c r="AF807" s="1">
        <v>19</v>
      </c>
      <c r="AG807" s="15">
        <f t="shared" si="513"/>
        <v>0.23809523809523808</v>
      </c>
      <c r="AH807" s="15">
        <f t="shared" si="514"/>
        <v>0.47619047619047616</v>
      </c>
      <c r="AI807" s="15">
        <f t="shared" si="515"/>
        <v>0.71428571428571419</v>
      </c>
      <c r="AJ807" s="1">
        <v>127</v>
      </c>
      <c r="AK807" s="21">
        <f t="shared" si="516"/>
        <v>0.30602409638554218</v>
      </c>
      <c r="AL807" s="1">
        <v>128</v>
      </c>
      <c r="AM807" s="21">
        <f t="shared" si="517"/>
        <v>0.30843373493975906</v>
      </c>
      <c r="AN807" s="1">
        <v>160</v>
      </c>
      <c r="AO807" s="21">
        <f t="shared" si="518"/>
        <v>0.38554216867469882</v>
      </c>
      <c r="AP807" s="21">
        <f t="shared" si="519"/>
        <v>0.49803921568627452</v>
      </c>
      <c r="AQ807" s="1">
        <v>7</v>
      </c>
      <c r="AR807" s="4">
        <v>2</v>
      </c>
      <c r="AS807" s="41">
        <v>167</v>
      </c>
      <c r="AT807" s="41">
        <v>185</v>
      </c>
      <c r="AU807" s="41">
        <v>140</v>
      </c>
      <c r="AV807" s="21">
        <f t="shared" si="520"/>
        <v>0.47443181818181818</v>
      </c>
      <c r="AW807" s="26">
        <v>16.79</v>
      </c>
      <c r="AX807" s="42">
        <v>11</v>
      </c>
      <c r="AY807" s="41">
        <v>-0.46800000000000003</v>
      </c>
      <c r="AZ807" s="1">
        <v>11</v>
      </c>
      <c r="BA807" s="43">
        <v>-0.69900000000000007</v>
      </c>
      <c r="BB807" s="16">
        <v>49.65</v>
      </c>
      <c r="BC807" s="26">
        <v>17.16</v>
      </c>
      <c r="BD807" s="43">
        <v>-1.9079999999999999</v>
      </c>
      <c r="BE807" s="43">
        <v>1.4610000000000001</v>
      </c>
      <c r="BF807" s="16">
        <v>50.27</v>
      </c>
      <c r="BG807" s="21">
        <f t="shared" si="521"/>
        <v>9.012875536480687E-2</v>
      </c>
      <c r="BH807" s="44">
        <f t="shared" si="522"/>
        <v>0.92692307692307696</v>
      </c>
      <c r="BI807" s="42">
        <f t="shared" si="523"/>
        <v>1017.0518322878838</v>
      </c>
      <c r="BJ807" s="21">
        <f t="shared" si="524"/>
        <v>1.7051832287883831E-2</v>
      </c>
      <c r="BK807" s="26">
        <f t="shared" si="525"/>
        <v>2.6064831095757226</v>
      </c>
      <c r="BL807" s="26">
        <f t="shared" si="526"/>
        <v>2.3582466229494634</v>
      </c>
      <c r="BM807" s="16">
        <f t="shared" si="527"/>
        <v>28.919550691959209</v>
      </c>
      <c r="BN807" s="16">
        <f t="shared" si="528"/>
        <v>32.270743261413706</v>
      </c>
      <c r="BO807" s="16">
        <f t="shared" si="529"/>
        <v>54.86026354440331</v>
      </c>
      <c r="BP807" s="16">
        <f t="shared" si="530"/>
        <v>61.562648683312304</v>
      </c>
      <c r="BQ807" s="16">
        <f t="shared" si="531"/>
        <v>-6.7023851389089941</v>
      </c>
      <c r="BR807" s="1">
        <v>21</v>
      </c>
      <c r="BS807" s="1">
        <v>19</v>
      </c>
      <c r="BT807" s="42">
        <v>212</v>
      </c>
      <c r="BU807" s="42">
        <v>241</v>
      </c>
      <c r="BV807" s="42">
        <v>89</v>
      </c>
      <c r="BW807" s="42">
        <v>105</v>
      </c>
      <c r="BX807" s="42">
        <v>131</v>
      </c>
      <c r="BY807" s="42">
        <v>120</v>
      </c>
      <c r="BZ807" s="1">
        <v>213</v>
      </c>
      <c r="CA807" s="1">
        <v>231</v>
      </c>
      <c r="CB807" s="21">
        <f t="shared" si="532"/>
        <v>0.47972972972972971</v>
      </c>
      <c r="CC807" s="4">
        <v>-3.7</v>
      </c>
      <c r="CD807" s="45">
        <f t="shared" si="533"/>
        <v>-8.9053263153795825</v>
      </c>
      <c r="CE807" s="26">
        <f t="shared" si="534"/>
        <v>2.4700906947441958</v>
      </c>
      <c r="CF807" s="26">
        <f t="shared" si="535"/>
        <v>2.4326650781571626</v>
      </c>
      <c r="CG807" s="26">
        <f t="shared" si="536"/>
        <v>32.111179031674546</v>
      </c>
      <c r="CH807" s="26">
        <f t="shared" si="537"/>
        <v>30.015344502800684</v>
      </c>
      <c r="CI807" s="26">
        <f t="shared" si="538"/>
        <v>64.29720929652315</v>
      </c>
      <c r="CJ807" s="26">
        <f t="shared" si="539"/>
        <v>59.357027907034769</v>
      </c>
      <c r="CK807" s="16">
        <f t="shared" si="540"/>
        <v>-11.642566528397374</v>
      </c>
      <c r="CL807" s="42">
        <v>66</v>
      </c>
      <c r="CM807" s="42">
        <v>65</v>
      </c>
      <c r="CN807" s="42">
        <v>792</v>
      </c>
      <c r="CO807" s="42">
        <v>737</v>
      </c>
      <c r="CP807" s="42">
        <v>389</v>
      </c>
      <c r="CQ807" s="42">
        <v>326</v>
      </c>
      <c r="CR807" s="42">
        <v>458</v>
      </c>
      <c r="CS807" s="42">
        <v>471</v>
      </c>
      <c r="CT807" s="1">
        <v>3</v>
      </c>
      <c r="CU807" s="1">
        <v>7</v>
      </c>
      <c r="CV807" s="42">
        <f t="shared" si="541"/>
        <v>4</v>
      </c>
      <c r="CW807" s="26">
        <f t="shared" si="542"/>
        <v>0.36934441366574328</v>
      </c>
      <c r="CX807" s="26">
        <f t="shared" si="543"/>
        <v>0.86180363188673426</v>
      </c>
      <c r="CY807" s="26">
        <f t="shared" si="544"/>
        <v>0.49245921822099109</v>
      </c>
      <c r="CZ807" s="13">
        <v>19</v>
      </c>
      <c r="DA807" s="13">
        <v>20</v>
      </c>
      <c r="DB807" s="27">
        <v>14.95</v>
      </c>
      <c r="DC807" s="27">
        <v>18.21</v>
      </c>
      <c r="DD807" s="27">
        <v>18.77</v>
      </c>
      <c r="DE807" s="27">
        <v>17.97</v>
      </c>
      <c r="DF807" s="13">
        <v>141</v>
      </c>
      <c r="DG807" s="13">
        <v>180</v>
      </c>
      <c r="DH807" s="21">
        <f t="shared" si="545"/>
        <v>0.43925233644859812</v>
      </c>
      <c r="DI807" s="42">
        <v>93</v>
      </c>
      <c r="DJ807" s="42">
        <v>41</v>
      </c>
      <c r="DK807" s="13">
        <v>14</v>
      </c>
      <c r="DL807" s="13">
        <v>1</v>
      </c>
      <c r="DM807" s="13">
        <v>0.14000000000000001</v>
      </c>
      <c r="DN807" s="13">
        <v>0</v>
      </c>
      <c r="DO807" s="13">
        <v>0</v>
      </c>
      <c r="DP807" s="13">
        <v>0</v>
      </c>
      <c r="DQ807" s="13">
        <v>82</v>
      </c>
      <c r="DR807" s="46">
        <v>37</v>
      </c>
      <c r="DS807" s="13">
        <v>0</v>
      </c>
      <c r="DT807" s="13">
        <v>13</v>
      </c>
      <c r="DU807" s="13">
        <v>-0.159</v>
      </c>
      <c r="DV807" s="13">
        <v>0</v>
      </c>
      <c r="DW807" s="13">
        <v>1</v>
      </c>
      <c r="DX807" s="13">
        <v>-1.2E-2</v>
      </c>
    </row>
    <row r="808" spans="1:128" ht="25.5" x14ac:dyDescent="0.2">
      <c r="A808" s="13" t="s">
        <v>2701</v>
      </c>
      <c r="B808" s="13" t="s">
        <v>2702</v>
      </c>
      <c r="C808" s="39" t="s">
        <v>3843</v>
      </c>
      <c r="D808" s="1" t="s">
        <v>322</v>
      </c>
      <c r="E808" s="13" t="s">
        <v>173</v>
      </c>
      <c r="F808" s="13">
        <v>16</v>
      </c>
      <c r="G808" s="13">
        <v>0</v>
      </c>
      <c r="H808" s="13">
        <v>0</v>
      </c>
      <c r="I808" s="40">
        <f t="shared" si="504"/>
        <v>0</v>
      </c>
      <c r="J808" s="19">
        <f t="shared" si="505"/>
        <v>0</v>
      </c>
      <c r="K808" s="1">
        <v>0</v>
      </c>
      <c r="L808" s="1">
        <v>0</v>
      </c>
      <c r="M808" s="1">
        <v>0</v>
      </c>
      <c r="N808" s="1">
        <v>8</v>
      </c>
      <c r="O808" s="1">
        <v>1</v>
      </c>
      <c r="P808" s="1">
        <v>6</v>
      </c>
      <c r="Q808" s="1">
        <v>2</v>
      </c>
      <c r="R808" s="15">
        <f t="shared" si="506"/>
        <v>0</v>
      </c>
      <c r="S808" s="15">
        <f t="shared" si="507"/>
        <v>0</v>
      </c>
      <c r="T808" s="16">
        <v>183.48333333330001</v>
      </c>
      <c r="U808" s="16">
        <f t="shared" si="508"/>
        <v>11.467708333331251</v>
      </c>
      <c r="V808" s="16">
        <v>189.19</v>
      </c>
      <c r="W808" s="16">
        <f t="shared" si="509"/>
        <v>11.824375</v>
      </c>
      <c r="X808" s="16">
        <v>618.79</v>
      </c>
      <c r="Y808" s="16">
        <f t="shared" si="510"/>
        <v>38.674374999999998</v>
      </c>
      <c r="Z808" s="21">
        <f t="shared" si="511"/>
        <v>0.23415183544147131</v>
      </c>
      <c r="AA808" s="20">
        <f t="shared" si="512"/>
        <v>0</v>
      </c>
      <c r="AB808">
        <v>15</v>
      </c>
      <c r="AC808" s="1">
        <v>15</v>
      </c>
      <c r="AD808" s="1">
        <v>28</v>
      </c>
      <c r="AE808" s="1">
        <v>6</v>
      </c>
      <c r="AF808" s="1">
        <v>0</v>
      </c>
      <c r="AG808" s="15">
        <f t="shared" si="513"/>
        <v>0</v>
      </c>
      <c r="AH808" s="15">
        <f t="shared" si="514"/>
        <v>0</v>
      </c>
      <c r="AI808" s="15">
        <f t="shared" si="515"/>
        <v>0</v>
      </c>
      <c r="AJ808" s="1">
        <v>78</v>
      </c>
      <c r="AK808" s="21">
        <f t="shared" si="516"/>
        <v>0.4</v>
      </c>
      <c r="AL808" s="1">
        <v>41</v>
      </c>
      <c r="AM808" s="21">
        <f t="shared" si="517"/>
        <v>0.21025641025641026</v>
      </c>
      <c r="AN808" s="1">
        <v>76</v>
      </c>
      <c r="AO808" s="21">
        <f t="shared" si="518"/>
        <v>0.38974358974358975</v>
      </c>
      <c r="AP808" s="21">
        <f t="shared" si="519"/>
        <v>0.65546218487394958</v>
      </c>
      <c r="AQ808" s="1">
        <v>5</v>
      </c>
      <c r="AR808" s="4">
        <v>15.42</v>
      </c>
      <c r="AS808" s="41">
        <v>77</v>
      </c>
      <c r="AT808" s="41">
        <v>53</v>
      </c>
      <c r="AU808" s="41">
        <v>50</v>
      </c>
      <c r="AV808" s="21">
        <f t="shared" si="520"/>
        <v>0.59230769230769231</v>
      </c>
      <c r="AW808" s="26">
        <v>16.73</v>
      </c>
      <c r="AX808" s="42">
        <v>6</v>
      </c>
      <c r="AY808" s="41">
        <v>-1.071</v>
      </c>
      <c r="AZ808" s="1">
        <v>6</v>
      </c>
      <c r="BA808" s="43">
        <v>-0.56300000000000006</v>
      </c>
      <c r="BB808" s="16">
        <v>49.62</v>
      </c>
      <c r="BC808" s="26">
        <v>16.190000000000001</v>
      </c>
      <c r="BD808" s="43">
        <v>-6.7000000000000004E-2</v>
      </c>
      <c r="BE808" s="43">
        <v>7.6989999999999998</v>
      </c>
      <c r="BF808" s="16">
        <v>51.5</v>
      </c>
      <c r="BG808" s="21">
        <f t="shared" si="521"/>
        <v>2.247191011235955E-2</v>
      </c>
      <c r="BH808" s="44">
        <f t="shared" si="522"/>
        <v>0.96610169491525422</v>
      </c>
      <c r="BI808" s="42">
        <f t="shared" si="523"/>
        <v>988.57360502761378</v>
      </c>
      <c r="BJ808" s="21">
        <f t="shared" si="524"/>
        <v>-1.1426394972386233E-2</v>
      </c>
      <c r="BK808" s="26">
        <f t="shared" si="525"/>
        <v>0.63428299593001747</v>
      </c>
      <c r="BL808" s="26">
        <f t="shared" si="526"/>
        <v>1.2685659918600349</v>
      </c>
      <c r="BM808" s="16">
        <f t="shared" si="527"/>
        <v>28.225593318885778</v>
      </c>
      <c r="BN808" s="16">
        <f t="shared" si="528"/>
        <v>37.42269675987103</v>
      </c>
      <c r="BO808" s="16">
        <f t="shared" si="529"/>
        <v>48.839790686611344</v>
      </c>
      <c r="BP808" s="16">
        <f t="shared" si="530"/>
        <v>58.988318621491622</v>
      </c>
      <c r="BQ808" s="16">
        <f t="shared" si="531"/>
        <v>-10.148527934880278</v>
      </c>
      <c r="BR808" s="1">
        <v>2</v>
      </c>
      <c r="BS808" s="1">
        <v>4</v>
      </c>
      <c r="BT808" s="42">
        <v>87</v>
      </c>
      <c r="BU808" s="42">
        <v>114</v>
      </c>
      <c r="BV808" s="42">
        <v>22</v>
      </c>
      <c r="BW808" s="42">
        <v>28</v>
      </c>
      <c r="BX808" s="42">
        <v>40</v>
      </c>
      <c r="BY808" s="42">
        <v>43</v>
      </c>
      <c r="BZ808" s="1">
        <v>61</v>
      </c>
      <c r="CA808" s="1">
        <v>102</v>
      </c>
      <c r="CB808" s="21">
        <f t="shared" si="532"/>
        <v>0.37423312883435583</v>
      </c>
      <c r="CC808" s="4">
        <v>-16.98</v>
      </c>
      <c r="CD808" s="45">
        <f t="shared" si="533"/>
        <v>-22.231620371855069</v>
      </c>
      <c r="CE808" s="26">
        <f t="shared" si="534"/>
        <v>3.0058662874319237</v>
      </c>
      <c r="CF808" s="26">
        <f t="shared" si="535"/>
        <v>1.4544514294025439</v>
      </c>
      <c r="CG808" s="26">
        <f t="shared" si="536"/>
        <v>35.197724591541558</v>
      </c>
      <c r="CH808" s="26">
        <f t="shared" si="537"/>
        <v>31.707041160975454</v>
      </c>
      <c r="CI808" s="26">
        <f t="shared" si="538"/>
        <v>65.159424037233961</v>
      </c>
      <c r="CJ808" s="26">
        <f t="shared" si="539"/>
        <v>53.814702887894114</v>
      </c>
      <c r="CK808" s="16">
        <f t="shared" si="540"/>
        <v>-21.493249084220125</v>
      </c>
      <c r="CL808" s="42">
        <v>31</v>
      </c>
      <c r="CM808" s="42">
        <v>15</v>
      </c>
      <c r="CN808" s="42">
        <v>332</v>
      </c>
      <c r="CO808" s="42">
        <v>312</v>
      </c>
      <c r="CP808" s="42">
        <v>123</v>
      </c>
      <c r="CQ808" s="42">
        <v>95</v>
      </c>
      <c r="CR808" s="42">
        <v>133</v>
      </c>
      <c r="CS808" s="42">
        <v>186</v>
      </c>
      <c r="CT808" s="1">
        <v>1</v>
      </c>
      <c r="CU808" s="1">
        <v>0</v>
      </c>
      <c r="CV808" s="42">
        <f t="shared" si="541"/>
        <v>-1</v>
      </c>
      <c r="CW808" s="26">
        <f t="shared" si="542"/>
        <v>0.32700517758203779</v>
      </c>
      <c r="CX808" s="26">
        <f t="shared" si="543"/>
        <v>0</v>
      </c>
      <c r="CY808" s="26">
        <f t="shared" si="544"/>
        <v>-0.32700517758203779</v>
      </c>
      <c r="CZ808" s="13">
        <v>6</v>
      </c>
      <c r="DA808" s="13">
        <v>11</v>
      </c>
      <c r="DB808" s="27">
        <v>7.26</v>
      </c>
      <c r="DC808" s="27">
        <v>6.39</v>
      </c>
      <c r="DD808" s="27">
        <v>7.88</v>
      </c>
      <c r="DE808" s="27">
        <v>7.2</v>
      </c>
      <c r="DF808" s="1"/>
      <c r="DG808" s="1"/>
      <c r="DH808" s="21" t="str">
        <f t="shared" si="545"/>
        <v xml:space="preserve"> </v>
      </c>
      <c r="DI808" s="42"/>
      <c r="DJ808" s="42"/>
      <c r="DK808" s="1"/>
      <c r="DL808" s="1"/>
      <c r="DM808" s="1"/>
      <c r="DN808" s="1"/>
      <c r="DO808" s="1"/>
      <c r="DP808" s="1"/>
      <c r="DQ808" s="1"/>
      <c r="DR808" s="42"/>
      <c r="DS808" s="1"/>
      <c r="DT808" s="1"/>
      <c r="DU808" s="1"/>
      <c r="DV808" s="1"/>
      <c r="DW808" s="1"/>
      <c r="DX808" s="13"/>
    </row>
    <row r="809" spans="1:128" ht="25.5" x14ac:dyDescent="0.2">
      <c r="A809" s="13" t="s">
        <v>2705</v>
      </c>
      <c r="B809" s="13" t="s">
        <v>2706</v>
      </c>
      <c r="C809" s="39" t="s">
        <v>3844</v>
      </c>
      <c r="D809" s="1" t="s">
        <v>214</v>
      </c>
      <c r="E809" s="13" t="s">
        <v>173</v>
      </c>
      <c r="F809" s="13">
        <v>13</v>
      </c>
      <c r="G809" s="13">
        <v>0</v>
      </c>
      <c r="H809" s="13">
        <v>2</v>
      </c>
      <c r="I809" s="40">
        <f t="shared" si="504"/>
        <v>2</v>
      </c>
      <c r="J809" s="19">
        <f t="shared" si="505"/>
        <v>0.78990674711995834</v>
      </c>
      <c r="K809" s="1">
        <v>0</v>
      </c>
      <c r="L809" s="1">
        <v>1</v>
      </c>
      <c r="M809" s="1">
        <v>1</v>
      </c>
      <c r="N809" s="1">
        <v>5</v>
      </c>
      <c r="O809" s="1">
        <v>5</v>
      </c>
      <c r="P809" s="1">
        <v>6</v>
      </c>
      <c r="Q809" s="1">
        <v>5</v>
      </c>
      <c r="R809" s="15">
        <f t="shared" si="506"/>
        <v>0</v>
      </c>
      <c r="S809" s="15">
        <f t="shared" si="507"/>
        <v>0</v>
      </c>
      <c r="T809" s="16">
        <v>151.9166666667</v>
      </c>
      <c r="U809" s="16">
        <f t="shared" si="508"/>
        <v>11.685897435899999</v>
      </c>
      <c r="V809" s="16">
        <v>152.57</v>
      </c>
      <c r="W809" s="16">
        <f t="shared" si="509"/>
        <v>11.736153846153845</v>
      </c>
      <c r="X809" s="16">
        <v>480.01</v>
      </c>
      <c r="Y809" s="16">
        <f t="shared" si="510"/>
        <v>36.923846153846156</v>
      </c>
      <c r="Z809" s="21">
        <f t="shared" si="511"/>
        <v>0.24118688545322328</v>
      </c>
      <c r="AA809" s="20">
        <f t="shared" si="512"/>
        <v>35.5</v>
      </c>
      <c r="AB809">
        <v>17</v>
      </c>
      <c r="AC809" s="1">
        <v>20</v>
      </c>
      <c r="AD809" s="1">
        <v>26</v>
      </c>
      <c r="AE809" s="1">
        <v>4</v>
      </c>
      <c r="AF809" s="1">
        <v>1</v>
      </c>
      <c r="AG809" s="15">
        <f t="shared" si="513"/>
        <v>0</v>
      </c>
      <c r="AH809" s="15">
        <f t="shared" si="514"/>
        <v>1</v>
      </c>
      <c r="AI809" s="15">
        <f t="shared" si="515"/>
        <v>1</v>
      </c>
      <c r="AJ809" s="1">
        <v>34</v>
      </c>
      <c r="AK809" s="21">
        <f t="shared" si="516"/>
        <v>0.2982456140350877</v>
      </c>
      <c r="AL809" s="1">
        <v>47</v>
      </c>
      <c r="AM809" s="21">
        <f t="shared" si="517"/>
        <v>0.41228070175438597</v>
      </c>
      <c r="AN809" s="1">
        <v>33</v>
      </c>
      <c r="AO809" s="21">
        <f t="shared" si="518"/>
        <v>0.28947368421052633</v>
      </c>
      <c r="AP809" s="21">
        <f t="shared" si="519"/>
        <v>0.41975308641975306</v>
      </c>
      <c r="AQ809" s="1">
        <v>1</v>
      </c>
      <c r="AR809" s="4">
        <v>-2.36</v>
      </c>
      <c r="AS809" s="41">
        <v>35</v>
      </c>
      <c r="AT809" s="41">
        <v>62</v>
      </c>
      <c r="AU809" s="41">
        <v>42</v>
      </c>
      <c r="AV809" s="21">
        <f t="shared" si="520"/>
        <v>0.36082474226804123</v>
      </c>
      <c r="AW809" s="26">
        <v>16.78</v>
      </c>
      <c r="AX809" s="42">
        <v>8</v>
      </c>
      <c r="AY809" s="41">
        <v>-1.5030000000000001</v>
      </c>
      <c r="AZ809" s="1">
        <v>8</v>
      </c>
      <c r="BA809" s="43">
        <v>-3.7050000000000001</v>
      </c>
      <c r="BB809" s="16">
        <v>48.51</v>
      </c>
      <c r="BC809" s="26">
        <v>15.23</v>
      </c>
      <c r="BD809" s="43">
        <v>-1.3069999999999999</v>
      </c>
      <c r="BE809" s="43">
        <v>-4.4320000000000004</v>
      </c>
      <c r="BF809" s="16">
        <v>47.68</v>
      </c>
      <c r="BG809" s="21">
        <f t="shared" si="521"/>
        <v>2.8169014084507043E-2</v>
      </c>
      <c r="BH809" s="44">
        <f t="shared" si="522"/>
        <v>0.90789473684210531</v>
      </c>
      <c r="BI809" s="42">
        <f t="shared" si="523"/>
        <v>936.06375092661233</v>
      </c>
      <c r="BJ809" s="21">
        <f t="shared" si="524"/>
        <v>-6.3936249073387644E-2</v>
      </c>
      <c r="BK809" s="26">
        <f t="shared" si="525"/>
        <v>0.78652421839155795</v>
      </c>
      <c r="BL809" s="26">
        <f t="shared" si="526"/>
        <v>2.7528347643704532</v>
      </c>
      <c r="BM809" s="16">
        <f t="shared" si="527"/>
        <v>27.921609752900309</v>
      </c>
      <c r="BN809" s="16">
        <f t="shared" si="528"/>
        <v>29.887920298879205</v>
      </c>
      <c r="BO809" s="16">
        <f t="shared" si="529"/>
        <v>55.056695287409056</v>
      </c>
      <c r="BP809" s="16">
        <f t="shared" si="530"/>
        <v>54.663433178213282</v>
      </c>
      <c r="BQ809" s="16">
        <f t="shared" si="531"/>
        <v>0.3932621091957742</v>
      </c>
      <c r="BR809" s="1">
        <v>2</v>
      </c>
      <c r="BS809" s="1">
        <v>7</v>
      </c>
      <c r="BT809" s="42">
        <v>69</v>
      </c>
      <c r="BU809" s="42">
        <v>69</v>
      </c>
      <c r="BV809" s="42">
        <v>28</v>
      </c>
      <c r="BW809" s="42">
        <v>19</v>
      </c>
      <c r="BX809" s="42">
        <v>44</v>
      </c>
      <c r="BY809" s="42">
        <v>41</v>
      </c>
      <c r="BZ809" s="1">
        <v>73</v>
      </c>
      <c r="CA809" s="1">
        <v>68</v>
      </c>
      <c r="CB809" s="21">
        <f t="shared" si="532"/>
        <v>0.51773049645390068</v>
      </c>
      <c r="CC809" s="4">
        <v>1.31</v>
      </c>
      <c r="CD809" s="45">
        <f t="shared" si="533"/>
        <v>2.9561880351217003</v>
      </c>
      <c r="CE809" s="26">
        <f t="shared" si="534"/>
        <v>3.1249348971896418</v>
      </c>
      <c r="CF809" s="26">
        <f t="shared" si="535"/>
        <v>1.7499635424261992</v>
      </c>
      <c r="CG809" s="26">
        <f t="shared" si="536"/>
        <v>29.999375013020561</v>
      </c>
      <c r="CH809" s="26">
        <f t="shared" si="537"/>
        <v>29.624382825357802</v>
      </c>
      <c r="CI809" s="26">
        <f t="shared" si="538"/>
        <v>58.248786483614921</v>
      </c>
      <c r="CJ809" s="26">
        <f t="shared" si="539"/>
        <v>56.62382033707631</v>
      </c>
      <c r="CK809" s="16">
        <f t="shared" si="540"/>
        <v>-1.231704037342837</v>
      </c>
      <c r="CL809" s="42">
        <v>25</v>
      </c>
      <c r="CM809" s="42">
        <v>14</v>
      </c>
      <c r="CN809" s="42">
        <v>215</v>
      </c>
      <c r="CO809" s="42">
        <v>223</v>
      </c>
      <c r="CP809" s="42">
        <v>87</v>
      </c>
      <c r="CQ809" s="42">
        <v>88</v>
      </c>
      <c r="CR809" s="42">
        <v>128</v>
      </c>
      <c r="CS809" s="42">
        <v>139</v>
      </c>
      <c r="CT809" s="1">
        <v>1</v>
      </c>
      <c r="CU809" s="1">
        <v>0</v>
      </c>
      <c r="CV809" s="42">
        <f t="shared" si="541"/>
        <v>-1</v>
      </c>
      <c r="CW809" s="26">
        <f t="shared" si="542"/>
        <v>0.39495337355997917</v>
      </c>
      <c r="CX809" s="26">
        <f t="shared" si="543"/>
        <v>0</v>
      </c>
      <c r="CY809" s="26">
        <f t="shared" si="544"/>
        <v>-0.39495337355997917</v>
      </c>
      <c r="CZ809" s="13">
        <v>6</v>
      </c>
      <c r="DA809" s="13">
        <v>7</v>
      </c>
      <c r="DB809" s="27">
        <v>5.42</v>
      </c>
      <c r="DC809" s="27">
        <v>4.72</v>
      </c>
      <c r="DD809" s="27">
        <v>5.29</v>
      </c>
      <c r="DE809" s="27">
        <v>5.77</v>
      </c>
      <c r="DF809" s="1"/>
      <c r="DG809" s="1"/>
      <c r="DH809" s="21" t="str">
        <f t="shared" si="545"/>
        <v xml:space="preserve"> </v>
      </c>
      <c r="DI809" s="42"/>
      <c r="DJ809" s="42"/>
      <c r="DK809" s="1"/>
      <c r="DL809" s="1"/>
      <c r="DM809" s="1"/>
      <c r="DN809" s="1"/>
      <c r="DO809" s="1"/>
      <c r="DP809" s="1"/>
      <c r="DQ809" s="1"/>
      <c r="DR809" s="42"/>
      <c r="DS809" s="1"/>
      <c r="DT809" s="1"/>
      <c r="DU809" s="1"/>
      <c r="DV809" s="1"/>
      <c r="DW809" s="1"/>
      <c r="DX809" s="13"/>
    </row>
    <row r="810" spans="1:128" x14ac:dyDescent="0.2">
      <c r="A810" s="13" t="s">
        <v>1517</v>
      </c>
      <c r="B810" s="13" t="s">
        <v>2709</v>
      </c>
      <c r="C810" s="39" t="s">
        <v>3845</v>
      </c>
      <c r="D810" s="1" t="s">
        <v>584</v>
      </c>
      <c r="E810" s="13" t="s">
        <v>503</v>
      </c>
      <c r="F810" s="13">
        <v>72</v>
      </c>
      <c r="G810" s="13">
        <v>8</v>
      </c>
      <c r="H810" s="13">
        <v>13</v>
      </c>
      <c r="I810" s="40">
        <f t="shared" si="504"/>
        <v>21</v>
      </c>
      <c r="J810" s="19">
        <f t="shared" si="505"/>
        <v>1.2970302125688404</v>
      </c>
      <c r="K810" s="1">
        <v>8</v>
      </c>
      <c r="L810" s="1">
        <v>4</v>
      </c>
      <c r="M810" s="1">
        <v>9</v>
      </c>
      <c r="N810" s="1">
        <v>100</v>
      </c>
      <c r="O810" s="1">
        <v>45</v>
      </c>
      <c r="P810" s="1">
        <v>48</v>
      </c>
      <c r="Q810" s="1">
        <v>109</v>
      </c>
      <c r="R810" s="15">
        <f t="shared" si="506"/>
        <v>0.08</v>
      </c>
      <c r="S810" s="15">
        <f t="shared" si="507"/>
        <v>4.145077720207254E-2</v>
      </c>
      <c r="T810" s="16">
        <v>971.45</v>
      </c>
      <c r="U810" s="16">
        <f t="shared" si="508"/>
        <v>13.492361111111112</v>
      </c>
      <c r="V810" s="16">
        <v>943.87</v>
      </c>
      <c r="W810" s="16">
        <f t="shared" si="509"/>
        <v>13.109305555555556</v>
      </c>
      <c r="X810" s="16">
        <v>2565.62</v>
      </c>
      <c r="Y810" s="16">
        <f t="shared" si="510"/>
        <v>35.633611111111108</v>
      </c>
      <c r="Z810" s="21">
        <f t="shared" si="511"/>
        <v>0.26894790981025735</v>
      </c>
      <c r="AA810" s="20">
        <f t="shared" si="512"/>
        <v>57.5</v>
      </c>
      <c r="AB810">
        <v>34</v>
      </c>
      <c r="AC810" s="1">
        <v>71</v>
      </c>
      <c r="AD810" s="1">
        <v>123</v>
      </c>
      <c r="AE810" s="1">
        <v>15</v>
      </c>
      <c r="AF810" s="1">
        <v>20</v>
      </c>
      <c r="AG810" s="15">
        <f t="shared" si="513"/>
        <v>0.25</v>
      </c>
      <c r="AH810" s="15">
        <f t="shared" si="514"/>
        <v>0.40625</v>
      </c>
      <c r="AI810" s="15">
        <f t="shared" si="515"/>
        <v>0.65625</v>
      </c>
      <c r="AJ810" s="1">
        <v>319</v>
      </c>
      <c r="AK810" s="21">
        <f t="shared" si="516"/>
        <v>0.33368200836820083</v>
      </c>
      <c r="AL810" s="1">
        <v>270</v>
      </c>
      <c r="AM810" s="21">
        <f t="shared" si="517"/>
        <v>0.28242677824267781</v>
      </c>
      <c r="AN810" s="1">
        <v>367</v>
      </c>
      <c r="AO810" s="21">
        <f t="shared" si="518"/>
        <v>0.38389121338912136</v>
      </c>
      <c r="AP810" s="21">
        <f t="shared" si="519"/>
        <v>0.54159592529711376</v>
      </c>
      <c r="AQ810" s="1">
        <v>12</v>
      </c>
      <c r="AR810" s="4">
        <v>-0.06</v>
      </c>
      <c r="AS810" s="41">
        <v>363</v>
      </c>
      <c r="AT810" s="41">
        <v>299</v>
      </c>
      <c r="AU810" s="41">
        <v>319</v>
      </c>
      <c r="AV810" s="21">
        <f t="shared" si="520"/>
        <v>0.54833836858006046</v>
      </c>
      <c r="AW810" s="26">
        <v>17.55</v>
      </c>
      <c r="AX810" s="42">
        <v>4</v>
      </c>
      <c r="AY810" s="41">
        <v>0.73099999999999998</v>
      </c>
      <c r="AZ810" s="1">
        <v>4</v>
      </c>
      <c r="BA810" s="43">
        <v>0.56800000000000006</v>
      </c>
      <c r="BB810" s="16">
        <v>50.08</v>
      </c>
      <c r="BC810" s="26">
        <v>18.059999999999999</v>
      </c>
      <c r="BD810" s="43">
        <v>2.794</v>
      </c>
      <c r="BE810" s="43">
        <v>6.51</v>
      </c>
      <c r="BF810" s="16">
        <v>50.78</v>
      </c>
      <c r="BG810" s="21">
        <f t="shared" si="521"/>
        <v>6.9565217391304349E-2</v>
      </c>
      <c r="BH810" s="44">
        <f t="shared" si="522"/>
        <v>0.89879518072289155</v>
      </c>
      <c r="BI810" s="42">
        <f t="shared" si="523"/>
        <v>968.36039811419596</v>
      </c>
      <c r="BJ810" s="21">
        <f t="shared" si="524"/>
        <v>-3.16396018858041E-2</v>
      </c>
      <c r="BK810" s="26">
        <f t="shared" si="525"/>
        <v>2.0341784355896468</v>
      </c>
      <c r="BL810" s="26">
        <f t="shared" si="526"/>
        <v>2.6698591967114114</v>
      </c>
      <c r="BM810" s="16">
        <f t="shared" si="527"/>
        <v>29.241315011601174</v>
      </c>
      <c r="BN810" s="16">
        <f t="shared" si="528"/>
        <v>26.380751586553231</v>
      </c>
      <c r="BO810" s="16">
        <f t="shared" si="529"/>
        <v>58.482630023202347</v>
      </c>
      <c r="BP810" s="16">
        <f t="shared" si="530"/>
        <v>49.519531291385469</v>
      </c>
      <c r="BQ810" s="16">
        <f t="shared" si="531"/>
        <v>8.9630987318168778</v>
      </c>
      <c r="BR810" s="1">
        <v>32</v>
      </c>
      <c r="BS810" s="1">
        <v>42</v>
      </c>
      <c r="BT810" s="42">
        <v>428</v>
      </c>
      <c r="BU810" s="42">
        <v>373</v>
      </c>
      <c r="BV810" s="42">
        <v>196</v>
      </c>
      <c r="BW810" s="42">
        <v>161</v>
      </c>
      <c r="BX810" s="42">
        <v>203</v>
      </c>
      <c r="BY810" s="42">
        <v>264</v>
      </c>
      <c r="BZ810" s="1">
        <v>421</v>
      </c>
      <c r="CA810" s="1">
        <v>381</v>
      </c>
      <c r="CB810" s="21">
        <f t="shared" si="532"/>
        <v>0.52493765586034913</v>
      </c>
      <c r="CC810" s="4">
        <v>2.96</v>
      </c>
      <c r="CD810" s="45">
        <f t="shared" si="533"/>
        <v>1.9327965246861467</v>
      </c>
      <c r="CE810" s="26">
        <f t="shared" si="534"/>
        <v>2.2216852066946782</v>
      </c>
      <c r="CF810" s="26">
        <f t="shared" si="535"/>
        <v>2.3620021671175002</v>
      </c>
      <c r="CG810" s="26">
        <f t="shared" si="536"/>
        <v>30.004443370413391</v>
      </c>
      <c r="CH810" s="26">
        <f t="shared" si="537"/>
        <v>27.899688964071064</v>
      </c>
      <c r="CI810" s="26">
        <f t="shared" si="538"/>
        <v>57.179161372299873</v>
      </c>
      <c r="CJ810" s="26">
        <f t="shared" si="539"/>
        <v>54.442980644054856</v>
      </c>
      <c r="CK810" s="16">
        <f t="shared" si="540"/>
        <v>6.2269180035718605</v>
      </c>
      <c r="CL810" s="42">
        <v>95</v>
      </c>
      <c r="CM810" s="42">
        <v>101</v>
      </c>
      <c r="CN810" s="42">
        <v>1188</v>
      </c>
      <c r="CO810" s="42">
        <v>1092</v>
      </c>
      <c r="CP810" s="42">
        <v>511</v>
      </c>
      <c r="CQ810" s="42">
        <v>524</v>
      </c>
      <c r="CR810" s="42">
        <v>611</v>
      </c>
      <c r="CS810" s="42">
        <v>651</v>
      </c>
      <c r="CT810" s="1">
        <v>7</v>
      </c>
      <c r="CU810" s="1">
        <v>7</v>
      </c>
      <c r="CV810" s="42">
        <f t="shared" si="541"/>
        <v>0</v>
      </c>
      <c r="CW810" s="26">
        <f t="shared" si="542"/>
        <v>0.43234340418961342</v>
      </c>
      <c r="CX810" s="26">
        <f t="shared" si="543"/>
        <v>0.43234340418961342</v>
      </c>
      <c r="CY810" s="26">
        <f t="shared" si="544"/>
        <v>0</v>
      </c>
      <c r="CZ810" s="13">
        <v>35</v>
      </c>
      <c r="DA810" s="13">
        <v>34</v>
      </c>
      <c r="DB810" s="27">
        <v>31.35</v>
      </c>
      <c r="DC810" s="27">
        <v>33.99</v>
      </c>
      <c r="DD810" s="27">
        <v>36.65</v>
      </c>
      <c r="DE810" s="27">
        <v>34.19</v>
      </c>
      <c r="DF810" s="13">
        <v>4</v>
      </c>
      <c r="DG810" s="13">
        <v>9</v>
      </c>
      <c r="DH810" s="21">
        <f t="shared" si="545"/>
        <v>0.30769230769230771</v>
      </c>
      <c r="DI810" s="42">
        <v>3</v>
      </c>
      <c r="DJ810" s="42">
        <v>1</v>
      </c>
      <c r="DK810" s="13">
        <v>1</v>
      </c>
      <c r="DL810" s="13">
        <v>0</v>
      </c>
      <c r="DM810" s="13">
        <v>0.33300000000000002</v>
      </c>
      <c r="DN810" s="13">
        <v>0</v>
      </c>
      <c r="DO810" s="13">
        <v>0</v>
      </c>
      <c r="DP810" s="13">
        <v>0</v>
      </c>
      <c r="DQ810" s="13">
        <v>5</v>
      </c>
      <c r="DR810" s="46">
        <v>2</v>
      </c>
      <c r="DS810" s="13">
        <v>0</v>
      </c>
      <c r="DT810" s="13">
        <v>0</v>
      </c>
      <c r="DU810" s="13">
        <v>0</v>
      </c>
      <c r="DV810" s="13">
        <v>0</v>
      </c>
      <c r="DW810" s="13">
        <v>0</v>
      </c>
      <c r="DX810" s="13">
        <v>0</v>
      </c>
    </row>
    <row r="811" spans="1:128" ht="25.5" x14ac:dyDescent="0.2">
      <c r="A811" s="13" t="s">
        <v>953</v>
      </c>
      <c r="B811" s="13" t="s">
        <v>2711</v>
      </c>
      <c r="C811" s="39" t="s">
        <v>3846</v>
      </c>
      <c r="D811" s="1" t="s">
        <v>322</v>
      </c>
      <c r="E811" s="13" t="s">
        <v>146</v>
      </c>
      <c r="F811" s="13">
        <v>81</v>
      </c>
      <c r="G811" s="13">
        <v>20</v>
      </c>
      <c r="H811" s="13">
        <v>26</v>
      </c>
      <c r="I811" s="40">
        <f t="shared" si="504"/>
        <v>46</v>
      </c>
      <c r="J811" s="19">
        <f t="shared" si="505"/>
        <v>2.302590414215993</v>
      </c>
      <c r="K811" s="1">
        <v>16</v>
      </c>
      <c r="L811" s="1">
        <v>18</v>
      </c>
      <c r="M811" s="1">
        <v>7</v>
      </c>
      <c r="N811" s="1">
        <v>112</v>
      </c>
      <c r="O811" s="1">
        <v>33</v>
      </c>
      <c r="P811" s="1">
        <v>29</v>
      </c>
      <c r="Q811" s="1">
        <v>114</v>
      </c>
      <c r="R811" s="15">
        <f t="shared" si="506"/>
        <v>0.17857142857142858</v>
      </c>
      <c r="S811" s="15">
        <f t="shared" si="507"/>
        <v>0.11494252873563218</v>
      </c>
      <c r="T811" s="16">
        <v>1198.6500000000001</v>
      </c>
      <c r="U811" s="16">
        <f t="shared" si="508"/>
        <v>14.798148148148149</v>
      </c>
      <c r="V811" s="16">
        <v>1108.54</v>
      </c>
      <c r="W811" s="16">
        <f t="shared" si="509"/>
        <v>13.685679012345679</v>
      </c>
      <c r="X811" s="16">
        <v>2832.54</v>
      </c>
      <c r="Y811" s="16">
        <f t="shared" si="510"/>
        <v>34.96962962962963</v>
      </c>
      <c r="Z811" s="21">
        <f t="shared" si="511"/>
        <v>0.28127822830290172</v>
      </c>
      <c r="AA811" s="20">
        <f t="shared" si="512"/>
        <v>213.33333333333331</v>
      </c>
      <c r="AB811">
        <v>8</v>
      </c>
      <c r="AC811" s="1">
        <v>48</v>
      </c>
      <c r="AD811" s="1">
        <v>121</v>
      </c>
      <c r="AE811" s="1">
        <v>23</v>
      </c>
      <c r="AF811" s="1">
        <v>37</v>
      </c>
      <c r="AG811" s="15">
        <f t="shared" si="513"/>
        <v>0.37037037037037035</v>
      </c>
      <c r="AH811" s="15">
        <f t="shared" si="514"/>
        <v>0.46296296296296297</v>
      </c>
      <c r="AI811" s="15">
        <f t="shared" si="515"/>
        <v>0.83333333333333326</v>
      </c>
      <c r="AJ811" s="1">
        <v>417</v>
      </c>
      <c r="AK811" s="21">
        <f t="shared" si="516"/>
        <v>0.35429056924384028</v>
      </c>
      <c r="AL811" s="1">
        <v>313</v>
      </c>
      <c r="AM811" s="21">
        <f t="shared" si="517"/>
        <v>0.26593033135089211</v>
      </c>
      <c r="AN811" s="1">
        <v>447</v>
      </c>
      <c r="AO811" s="21">
        <f t="shared" si="518"/>
        <v>0.37977909940526761</v>
      </c>
      <c r="AP811" s="21">
        <f t="shared" si="519"/>
        <v>0.57123287671232881</v>
      </c>
      <c r="AQ811" s="1">
        <v>7</v>
      </c>
      <c r="AR811" s="4">
        <v>3.28</v>
      </c>
      <c r="AS811" s="41">
        <v>460</v>
      </c>
      <c r="AT811" s="41">
        <v>386</v>
      </c>
      <c r="AU811" s="41">
        <v>346</v>
      </c>
      <c r="AV811" s="21">
        <f t="shared" si="520"/>
        <v>0.54373522458628842</v>
      </c>
      <c r="AW811" s="26">
        <v>18.12</v>
      </c>
      <c r="AX811" s="42">
        <v>1</v>
      </c>
      <c r="AY811" s="41">
        <v>1.496</v>
      </c>
      <c r="AZ811" s="1">
        <v>2</v>
      </c>
      <c r="BA811" s="43">
        <v>1.3</v>
      </c>
      <c r="BB811" s="16">
        <v>50.65</v>
      </c>
      <c r="BC811" s="26">
        <v>18.829999999999998</v>
      </c>
      <c r="BD811" s="43">
        <v>0.99299999999999999</v>
      </c>
      <c r="BE811" s="43">
        <v>9.4939999999999998</v>
      </c>
      <c r="BF811" s="16">
        <v>53.39</v>
      </c>
      <c r="BG811" s="21">
        <f t="shared" si="521"/>
        <v>8.4375000000000006E-2</v>
      </c>
      <c r="BH811" s="44">
        <f t="shared" si="522"/>
        <v>0.94551845342706498</v>
      </c>
      <c r="BI811" s="42">
        <f t="shared" si="523"/>
        <v>1029.893453427065</v>
      </c>
      <c r="BJ811" s="21">
        <f t="shared" si="524"/>
        <v>2.9893453427064981E-2</v>
      </c>
      <c r="BK811" s="26">
        <f t="shared" si="525"/>
        <v>2.9227632742165373</v>
      </c>
      <c r="BL811" s="26">
        <f t="shared" si="526"/>
        <v>1.6778826203835675</v>
      </c>
      <c r="BM811" s="16">
        <f t="shared" si="527"/>
        <v>34.640157324047848</v>
      </c>
      <c r="BN811" s="16">
        <f t="shared" si="528"/>
        <v>30.797264870911288</v>
      </c>
      <c r="BO811" s="16">
        <f t="shared" si="529"/>
        <v>65.004420228408549</v>
      </c>
      <c r="BP811" s="16">
        <f t="shared" si="530"/>
        <v>51.635484511158822</v>
      </c>
      <c r="BQ811" s="16">
        <f t="shared" si="531"/>
        <v>13.368935717249727</v>
      </c>
      <c r="BR811" s="1">
        <v>54</v>
      </c>
      <c r="BS811" s="1">
        <v>31</v>
      </c>
      <c r="BT811" s="42">
        <v>586</v>
      </c>
      <c r="BU811" s="42">
        <v>538</v>
      </c>
      <c r="BV811" s="42">
        <v>220</v>
      </c>
      <c r="BW811" s="42">
        <v>163</v>
      </c>
      <c r="BX811" s="42">
        <v>222</v>
      </c>
      <c r="BY811" s="42">
        <v>341</v>
      </c>
      <c r="BZ811" s="1">
        <v>574</v>
      </c>
      <c r="CA811" s="1">
        <v>480</v>
      </c>
      <c r="CB811" s="21">
        <f t="shared" si="532"/>
        <v>0.54459203036053128</v>
      </c>
      <c r="CC811" s="4">
        <v>2.95</v>
      </c>
      <c r="CD811" s="45">
        <f t="shared" si="533"/>
        <v>3.3753466761538355</v>
      </c>
      <c r="CE811" s="26">
        <f t="shared" si="534"/>
        <v>2.118240166070029</v>
      </c>
      <c r="CF811" s="26">
        <f t="shared" si="535"/>
        <v>2.1394225677307293</v>
      </c>
      <c r="CG811" s="26">
        <f t="shared" si="536"/>
        <v>32.366709737550046</v>
      </c>
      <c r="CH811" s="26">
        <f t="shared" si="537"/>
        <v>29.888368743248108</v>
      </c>
      <c r="CI811" s="26">
        <f t="shared" si="538"/>
        <v>58.992988625050309</v>
      </c>
      <c r="CJ811" s="26">
        <f t="shared" si="539"/>
        <v>53.104280963375622</v>
      </c>
      <c r="CK811" s="16">
        <f t="shared" si="540"/>
        <v>7.48022805557504</v>
      </c>
      <c r="CL811" s="42">
        <v>100</v>
      </c>
      <c r="CM811" s="42">
        <v>101</v>
      </c>
      <c r="CN811" s="42">
        <v>1428</v>
      </c>
      <c r="CO811" s="42">
        <v>1310</v>
      </c>
      <c r="CP811" s="42">
        <v>498</v>
      </c>
      <c r="CQ811" s="42">
        <v>465</v>
      </c>
      <c r="CR811" s="42">
        <v>631</v>
      </c>
      <c r="CS811" s="42">
        <v>759</v>
      </c>
      <c r="CT811" s="1">
        <v>10</v>
      </c>
      <c r="CU811" s="1">
        <v>17</v>
      </c>
      <c r="CV811" s="42">
        <f t="shared" si="541"/>
        <v>7</v>
      </c>
      <c r="CW811" s="26">
        <f t="shared" si="542"/>
        <v>0.50056313352521586</v>
      </c>
      <c r="CX811" s="26">
        <f t="shared" si="543"/>
        <v>0.85095732699286697</v>
      </c>
      <c r="CY811" s="26">
        <f t="shared" si="544"/>
        <v>0.3503941934676511</v>
      </c>
      <c r="CZ811" s="13">
        <v>54</v>
      </c>
      <c r="DA811" s="13">
        <v>44</v>
      </c>
      <c r="DB811" s="27">
        <v>38.619999999999997</v>
      </c>
      <c r="DC811" s="27">
        <v>43.26</v>
      </c>
      <c r="DD811" s="27">
        <v>46.79</v>
      </c>
      <c r="DE811" s="27">
        <v>46.05</v>
      </c>
      <c r="DF811" s="13">
        <v>693</v>
      </c>
      <c r="DG811" s="13">
        <v>570</v>
      </c>
      <c r="DH811" s="21">
        <f t="shared" si="545"/>
        <v>0.54869358669833734</v>
      </c>
      <c r="DI811" s="42">
        <v>442</v>
      </c>
      <c r="DJ811" s="42">
        <v>243</v>
      </c>
      <c r="DK811" s="13">
        <v>62</v>
      </c>
      <c r="DL811" s="13">
        <v>6</v>
      </c>
      <c r="DM811" s="13">
        <v>0.127</v>
      </c>
      <c r="DN811" s="13">
        <v>4</v>
      </c>
      <c r="DO811" s="13">
        <v>1</v>
      </c>
      <c r="DP811" s="13">
        <v>7.0000000000000001E-3</v>
      </c>
      <c r="DQ811" s="13">
        <v>335</v>
      </c>
      <c r="DR811" s="46">
        <v>178</v>
      </c>
      <c r="DS811" s="13">
        <v>5</v>
      </c>
      <c r="DT811" s="13">
        <v>58</v>
      </c>
      <c r="DU811" s="13">
        <v>-0.158</v>
      </c>
      <c r="DV811" s="13">
        <v>1</v>
      </c>
      <c r="DW811" s="13">
        <v>3</v>
      </c>
      <c r="DX811" s="13">
        <v>-6.0000000000000001E-3</v>
      </c>
    </row>
    <row r="812" spans="1:128" ht="25.5" x14ac:dyDescent="0.2">
      <c r="A812" s="13" t="s">
        <v>546</v>
      </c>
      <c r="B812" s="13" t="s">
        <v>2713</v>
      </c>
      <c r="C812" s="39" t="s">
        <v>3847</v>
      </c>
      <c r="D812" s="1" t="s">
        <v>206</v>
      </c>
      <c r="E812" s="13" t="s">
        <v>137</v>
      </c>
      <c r="F812" s="13">
        <v>76</v>
      </c>
      <c r="G812" s="13">
        <v>15</v>
      </c>
      <c r="H812" s="13">
        <v>23</v>
      </c>
      <c r="I812" s="40">
        <f t="shared" si="504"/>
        <v>38</v>
      </c>
      <c r="J812" s="19">
        <f t="shared" si="505"/>
        <v>2.469180369294171</v>
      </c>
      <c r="K812" s="1">
        <v>14</v>
      </c>
      <c r="L812" s="1">
        <v>14</v>
      </c>
      <c r="M812" s="1">
        <v>8</v>
      </c>
      <c r="N812" s="1">
        <v>160</v>
      </c>
      <c r="O812" s="1">
        <v>58</v>
      </c>
      <c r="P812" s="1">
        <v>59</v>
      </c>
      <c r="Q812" s="1">
        <v>143</v>
      </c>
      <c r="R812" s="15">
        <f t="shared" si="506"/>
        <v>9.375E-2</v>
      </c>
      <c r="S812" s="15">
        <f t="shared" si="507"/>
        <v>5.4151624548736461E-2</v>
      </c>
      <c r="T812" s="16">
        <v>923.38333333330002</v>
      </c>
      <c r="U812" s="16">
        <f t="shared" si="508"/>
        <v>12.149780701753947</v>
      </c>
      <c r="V812" s="16">
        <v>883.41</v>
      </c>
      <c r="W812" s="16">
        <f t="shared" si="509"/>
        <v>11.623815789473683</v>
      </c>
      <c r="X812" s="16">
        <v>2812.91</v>
      </c>
      <c r="Y812" s="16">
        <f t="shared" si="510"/>
        <v>37.011973684210524</v>
      </c>
      <c r="Z812" s="21">
        <f t="shared" si="511"/>
        <v>0.23899716474764091</v>
      </c>
      <c r="AA812" s="20">
        <f t="shared" si="512"/>
        <v>144.11764705882354</v>
      </c>
      <c r="AB812">
        <v>9</v>
      </c>
      <c r="AC812" s="1">
        <v>80</v>
      </c>
      <c r="AD812" s="1">
        <v>81</v>
      </c>
      <c r="AE812" s="1">
        <v>21</v>
      </c>
      <c r="AF812" s="1">
        <v>29</v>
      </c>
      <c r="AG812" s="15">
        <f t="shared" si="513"/>
        <v>0.29411764705882354</v>
      </c>
      <c r="AH812" s="15">
        <f t="shared" si="514"/>
        <v>0.43137254901960786</v>
      </c>
      <c r="AI812" s="15">
        <f t="shared" si="515"/>
        <v>0.72549019607843146</v>
      </c>
      <c r="AJ812" s="1">
        <v>311</v>
      </c>
      <c r="AK812" s="21">
        <f t="shared" si="516"/>
        <v>0.34251101321585903</v>
      </c>
      <c r="AL812" s="1">
        <v>259</v>
      </c>
      <c r="AM812" s="21">
        <f t="shared" si="517"/>
        <v>0.28524229074889867</v>
      </c>
      <c r="AN812" s="1">
        <v>338</v>
      </c>
      <c r="AO812" s="21">
        <f t="shared" si="518"/>
        <v>0.3722466960352423</v>
      </c>
      <c r="AP812" s="21">
        <f t="shared" si="519"/>
        <v>0.54561403508771933</v>
      </c>
      <c r="AQ812" s="1">
        <v>7</v>
      </c>
      <c r="AR812" s="4">
        <v>-0.64</v>
      </c>
      <c r="AS812" s="41">
        <v>377</v>
      </c>
      <c r="AT812" s="41">
        <v>301</v>
      </c>
      <c r="AU812" s="41">
        <v>286</v>
      </c>
      <c r="AV812" s="21">
        <f t="shared" si="520"/>
        <v>0.55604719764011801</v>
      </c>
      <c r="AW812" s="26">
        <v>17.52</v>
      </c>
      <c r="AX812" s="42">
        <v>4</v>
      </c>
      <c r="AY812" s="41">
        <v>0.55500000000000005</v>
      </c>
      <c r="AZ812" s="1">
        <v>5</v>
      </c>
      <c r="BA812" s="43">
        <v>-0.50800000000000001</v>
      </c>
      <c r="BB812" s="16">
        <v>49.62</v>
      </c>
      <c r="BC812" s="26">
        <v>17.96</v>
      </c>
      <c r="BD812" s="43">
        <v>0.80900000000000005</v>
      </c>
      <c r="BE812" s="43">
        <v>10.548999999999999</v>
      </c>
      <c r="BF812" s="16">
        <v>54.73</v>
      </c>
      <c r="BG812" s="21">
        <f t="shared" si="521"/>
        <v>9.7142857142857142E-2</v>
      </c>
      <c r="BH812" s="44">
        <f t="shared" si="522"/>
        <v>0.92982456140350878</v>
      </c>
      <c r="BI812" s="42">
        <f t="shared" si="523"/>
        <v>1026.9674185463659</v>
      </c>
      <c r="BJ812" s="21">
        <f t="shared" si="524"/>
        <v>2.6967418546365918E-2</v>
      </c>
      <c r="BK812" s="26">
        <f t="shared" si="525"/>
        <v>3.4638503073318168</v>
      </c>
      <c r="BL812" s="26">
        <f t="shared" si="526"/>
        <v>1.9017217373586444</v>
      </c>
      <c r="BM812" s="16">
        <f t="shared" si="527"/>
        <v>35.657282575474582</v>
      </c>
      <c r="BN812" s="16">
        <f t="shared" si="528"/>
        <v>27.099534757360683</v>
      </c>
      <c r="BO812" s="16">
        <f t="shared" si="529"/>
        <v>65.269806771487765</v>
      </c>
      <c r="BP812" s="16">
        <f t="shared" si="530"/>
        <v>48.629741569599624</v>
      </c>
      <c r="BQ812" s="16">
        <f t="shared" si="531"/>
        <v>16.640065201888142</v>
      </c>
      <c r="BR812" s="1">
        <v>51</v>
      </c>
      <c r="BS812" s="1">
        <v>28</v>
      </c>
      <c r="BT812" s="42">
        <v>474</v>
      </c>
      <c r="BU812" s="42">
        <v>371</v>
      </c>
      <c r="BV812" s="42">
        <v>197</v>
      </c>
      <c r="BW812" s="42">
        <v>159</v>
      </c>
      <c r="BX812" s="42">
        <v>158</v>
      </c>
      <c r="BY812" s="42">
        <v>239</v>
      </c>
      <c r="BZ812" s="1">
        <v>444</v>
      </c>
      <c r="CA812" s="1">
        <v>335</v>
      </c>
      <c r="CB812" s="21">
        <f t="shared" si="532"/>
        <v>0.56996148908857514</v>
      </c>
      <c r="CC812" s="4">
        <v>4.9400000000000004</v>
      </c>
      <c r="CD812" s="45">
        <f t="shared" si="533"/>
        <v>4.3983283597828802</v>
      </c>
      <c r="CE812" s="26">
        <f t="shared" si="534"/>
        <v>2.0477014906271442</v>
      </c>
      <c r="CF812" s="26">
        <f t="shared" si="535"/>
        <v>2.090361938348543</v>
      </c>
      <c r="CG812" s="26">
        <f t="shared" si="536"/>
        <v>29.819652957257791</v>
      </c>
      <c r="CH812" s="26">
        <f t="shared" si="537"/>
        <v>26.598789154292174</v>
      </c>
      <c r="CI812" s="26">
        <f t="shared" si="538"/>
        <v>58.21018091584871</v>
      </c>
      <c r="CJ812" s="26">
        <f t="shared" si="539"/>
        <v>49.571440252265454</v>
      </c>
      <c r="CK812" s="16">
        <f t="shared" si="540"/>
        <v>8.0013245383048854</v>
      </c>
      <c r="CL812" s="42">
        <v>96</v>
      </c>
      <c r="CM812" s="42">
        <v>98</v>
      </c>
      <c r="CN812" s="42">
        <v>1302</v>
      </c>
      <c r="CO812" s="42">
        <v>1149</v>
      </c>
      <c r="CP812" s="42">
        <v>625</v>
      </c>
      <c r="CQ812" s="42">
        <v>529</v>
      </c>
      <c r="CR812" s="42">
        <v>548</v>
      </c>
      <c r="CS812" s="42">
        <v>706</v>
      </c>
      <c r="CT812" s="1">
        <v>6</v>
      </c>
      <c r="CU812" s="1">
        <v>9</v>
      </c>
      <c r="CV812" s="42">
        <f t="shared" si="541"/>
        <v>3</v>
      </c>
      <c r="CW812" s="26">
        <f t="shared" si="542"/>
        <v>0.38987058462539537</v>
      </c>
      <c r="CX812" s="26">
        <f t="shared" si="543"/>
        <v>0.58480587693809305</v>
      </c>
      <c r="CY812" s="26">
        <f t="shared" si="544"/>
        <v>0.19493529231269768</v>
      </c>
      <c r="CZ812" s="13">
        <v>39</v>
      </c>
      <c r="DA812" s="13">
        <v>29</v>
      </c>
      <c r="DB812" s="27">
        <v>26.2</v>
      </c>
      <c r="DC812" s="27">
        <v>27.81</v>
      </c>
      <c r="DD812" s="27">
        <v>32.79</v>
      </c>
      <c r="DE812" s="27">
        <v>30.01</v>
      </c>
      <c r="DF812" s="13">
        <v>4</v>
      </c>
      <c r="DG812" s="13">
        <v>2</v>
      </c>
      <c r="DH812" s="21">
        <f t="shared" si="545"/>
        <v>0.66666666666666663</v>
      </c>
      <c r="DI812" s="42">
        <v>4</v>
      </c>
      <c r="DJ812" s="42">
        <v>3</v>
      </c>
      <c r="DK812" s="13">
        <v>0</v>
      </c>
      <c r="DL812" s="13">
        <v>0</v>
      </c>
      <c r="DM812" s="13">
        <v>0</v>
      </c>
      <c r="DN812" s="13">
        <v>0</v>
      </c>
      <c r="DO812" s="13">
        <v>0</v>
      </c>
      <c r="DP812" s="13">
        <v>0</v>
      </c>
      <c r="DQ812" s="1"/>
      <c r="DR812" s="42"/>
      <c r="DS812" s="1"/>
      <c r="DT812" s="1"/>
      <c r="DU812" s="1"/>
      <c r="DV812" s="1"/>
      <c r="DW812" s="1"/>
      <c r="DX812" s="13"/>
    </row>
    <row r="813" spans="1:128" ht="25.5" x14ac:dyDescent="0.2">
      <c r="A813" s="13" t="s">
        <v>2716</v>
      </c>
      <c r="B813" s="13" t="s">
        <v>2717</v>
      </c>
      <c r="C813" s="39" t="s">
        <v>3848</v>
      </c>
      <c r="D813" s="1" t="s">
        <v>398</v>
      </c>
      <c r="E813" s="13" t="s">
        <v>154</v>
      </c>
      <c r="F813" s="13">
        <v>68</v>
      </c>
      <c r="G813" s="13">
        <v>9</v>
      </c>
      <c r="H813" s="13">
        <v>5</v>
      </c>
      <c r="I813" s="40">
        <f t="shared" si="504"/>
        <v>14</v>
      </c>
      <c r="J813" s="19">
        <f t="shared" si="505"/>
        <v>1.2864362652508405</v>
      </c>
      <c r="K813" s="1">
        <v>9</v>
      </c>
      <c r="L813" s="1">
        <v>4</v>
      </c>
      <c r="M813" s="1">
        <v>1</v>
      </c>
      <c r="N813" s="1">
        <v>71</v>
      </c>
      <c r="O813" s="1">
        <v>19</v>
      </c>
      <c r="P813" s="1">
        <v>19</v>
      </c>
      <c r="Q813" s="1">
        <v>56</v>
      </c>
      <c r="R813" s="15">
        <f t="shared" si="506"/>
        <v>0.12676056338028169</v>
      </c>
      <c r="S813" s="15">
        <f t="shared" si="507"/>
        <v>8.2568807339449546E-2</v>
      </c>
      <c r="T813" s="16">
        <v>652.96666666670001</v>
      </c>
      <c r="U813" s="16">
        <f t="shared" si="508"/>
        <v>9.6024509803926463</v>
      </c>
      <c r="V813" s="16">
        <v>649.16</v>
      </c>
      <c r="W813" s="16">
        <f t="shared" si="509"/>
        <v>9.5464705882352945</v>
      </c>
      <c r="X813" s="16">
        <v>2649.64</v>
      </c>
      <c r="Y813" s="16">
        <f t="shared" si="510"/>
        <v>38.965294117647055</v>
      </c>
      <c r="Z813" s="21">
        <f t="shared" si="511"/>
        <v>0.19678671031890388</v>
      </c>
      <c r="AA813" s="20">
        <f t="shared" si="512"/>
        <v>52.19047619047619</v>
      </c>
      <c r="AB813">
        <v>8</v>
      </c>
      <c r="AC813" s="1">
        <v>126</v>
      </c>
      <c r="AD813" s="1">
        <v>65</v>
      </c>
      <c r="AE813" s="1">
        <v>28</v>
      </c>
      <c r="AF813" s="1">
        <v>16</v>
      </c>
      <c r="AG813" s="15">
        <f t="shared" si="513"/>
        <v>0.42857142857142855</v>
      </c>
      <c r="AH813" s="15">
        <f t="shared" si="514"/>
        <v>0.23809523809523808</v>
      </c>
      <c r="AI813" s="15">
        <f t="shared" si="515"/>
        <v>0.66666666666666663</v>
      </c>
      <c r="AJ813" s="1">
        <v>157</v>
      </c>
      <c r="AK813" s="21">
        <f t="shared" si="516"/>
        <v>0.28035714285714286</v>
      </c>
      <c r="AL813" s="1">
        <v>192</v>
      </c>
      <c r="AM813" s="21">
        <f t="shared" si="517"/>
        <v>0.34285714285714286</v>
      </c>
      <c r="AN813" s="1">
        <v>211</v>
      </c>
      <c r="AO813" s="21">
        <f t="shared" si="518"/>
        <v>0.37678571428571428</v>
      </c>
      <c r="AP813" s="21">
        <f t="shared" si="519"/>
        <v>0.44985673352435529</v>
      </c>
      <c r="AQ813" s="1">
        <v>6</v>
      </c>
      <c r="AR813" s="4">
        <v>-1.64</v>
      </c>
      <c r="AS813" s="41">
        <v>199</v>
      </c>
      <c r="AT813" s="41">
        <v>249</v>
      </c>
      <c r="AU813" s="41">
        <v>193</v>
      </c>
      <c r="AV813" s="21">
        <f t="shared" si="520"/>
        <v>0.44419642857142855</v>
      </c>
      <c r="AW813" s="26">
        <v>16.97</v>
      </c>
      <c r="AX813" s="42">
        <v>11</v>
      </c>
      <c r="AY813" s="41">
        <v>-0.51200000000000001</v>
      </c>
      <c r="AZ813" s="1">
        <v>12</v>
      </c>
      <c r="BA813" s="43">
        <v>-0.50900000000000001</v>
      </c>
      <c r="BB813" s="16">
        <v>49.56</v>
      </c>
      <c r="BC813" s="26">
        <v>17.420000000000002</v>
      </c>
      <c r="BD813" s="43">
        <v>0.26800000000000002</v>
      </c>
      <c r="BE813" s="43">
        <v>-5.3129999999999997</v>
      </c>
      <c r="BF813" s="16">
        <v>48.04</v>
      </c>
      <c r="BG813" s="21">
        <f t="shared" si="521"/>
        <v>7.6642335766423361E-2</v>
      </c>
      <c r="BH813" s="44">
        <f t="shared" si="522"/>
        <v>0.93957703927492442</v>
      </c>
      <c r="BI813" s="42">
        <f t="shared" si="523"/>
        <v>1016.2193750413478</v>
      </c>
      <c r="BJ813" s="21">
        <f t="shared" si="524"/>
        <v>1.6219375041347781E-2</v>
      </c>
      <c r="BK813" s="26">
        <f t="shared" si="525"/>
        <v>1.9409698687534658</v>
      </c>
      <c r="BL813" s="26">
        <f t="shared" si="526"/>
        <v>1.8485427321461578</v>
      </c>
      <c r="BM813" s="16">
        <f t="shared" si="527"/>
        <v>25.325035430402362</v>
      </c>
      <c r="BN813" s="16">
        <f t="shared" si="528"/>
        <v>30.59338221701891</v>
      </c>
      <c r="BO813" s="16">
        <f t="shared" si="529"/>
        <v>42.793764249183553</v>
      </c>
      <c r="BP813" s="16">
        <f t="shared" si="530"/>
        <v>53.792593505453198</v>
      </c>
      <c r="BQ813" s="16">
        <f t="shared" si="531"/>
        <v>-10.998829256269644</v>
      </c>
      <c r="BR813" s="1">
        <v>21</v>
      </c>
      <c r="BS813" s="1">
        <v>20</v>
      </c>
      <c r="BT813" s="42">
        <v>253</v>
      </c>
      <c r="BU813" s="42">
        <v>311</v>
      </c>
      <c r="BV813" s="42">
        <v>82</v>
      </c>
      <c r="BW813" s="42">
        <v>128</v>
      </c>
      <c r="BX813" s="42">
        <v>123</v>
      </c>
      <c r="BY813" s="42">
        <v>107</v>
      </c>
      <c r="BZ813" s="1">
        <v>209</v>
      </c>
      <c r="CA813" s="1">
        <v>284</v>
      </c>
      <c r="CB813" s="21">
        <f t="shared" si="532"/>
        <v>0.42393509127789047</v>
      </c>
      <c r="CC813" s="4">
        <v>-6.53</v>
      </c>
      <c r="CD813" s="45">
        <f t="shared" si="533"/>
        <v>-5.0813908608541727</v>
      </c>
      <c r="CE813" s="26">
        <f t="shared" si="534"/>
        <v>1.9247897827629414</v>
      </c>
      <c r="CF813" s="26">
        <f t="shared" si="535"/>
        <v>2.1738802252381455</v>
      </c>
      <c r="CG813" s="26">
        <f t="shared" si="536"/>
        <v>24.410863362570012</v>
      </c>
      <c r="CH813" s="26">
        <f t="shared" si="537"/>
        <v>28.939780498482815</v>
      </c>
      <c r="CI813" s="26">
        <f t="shared" si="538"/>
        <v>46.602557328542744</v>
      </c>
      <c r="CJ813" s="26">
        <f t="shared" si="539"/>
        <v>51.833456620522036</v>
      </c>
      <c r="CK813" s="16">
        <f t="shared" si="540"/>
        <v>-5.767929964290353</v>
      </c>
      <c r="CL813" s="42">
        <v>85</v>
      </c>
      <c r="CM813" s="42">
        <v>96</v>
      </c>
      <c r="CN813" s="42">
        <v>993</v>
      </c>
      <c r="CO813" s="42">
        <v>1182</v>
      </c>
      <c r="CP813" s="42">
        <v>447</v>
      </c>
      <c r="CQ813" s="42">
        <v>442</v>
      </c>
      <c r="CR813" s="42">
        <v>569</v>
      </c>
      <c r="CS813" s="42">
        <v>533</v>
      </c>
      <c r="CT813" s="1">
        <v>10</v>
      </c>
      <c r="CU813" s="1">
        <v>4</v>
      </c>
      <c r="CV813" s="42">
        <f t="shared" si="541"/>
        <v>-6</v>
      </c>
      <c r="CW813" s="26">
        <f t="shared" si="542"/>
        <v>0.91888304660774334</v>
      </c>
      <c r="CX813" s="26">
        <f t="shared" si="543"/>
        <v>0.36755321864309731</v>
      </c>
      <c r="CY813" s="26">
        <f t="shared" si="544"/>
        <v>-0.55132982796464602</v>
      </c>
      <c r="CZ813" s="13">
        <v>19</v>
      </c>
      <c r="DA813" s="13">
        <v>22</v>
      </c>
      <c r="DB813" s="27">
        <v>18.36</v>
      </c>
      <c r="DC813" s="27">
        <v>18.899999999999999</v>
      </c>
      <c r="DD813" s="27">
        <v>21.26</v>
      </c>
      <c r="DE813" s="27">
        <v>22.98</v>
      </c>
      <c r="DF813" s="13">
        <v>0</v>
      </c>
      <c r="DG813" s="13">
        <v>0</v>
      </c>
      <c r="DH813" s="21" t="str">
        <f t="shared" si="545"/>
        <v xml:space="preserve"> </v>
      </c>
      <c r="DI813" s="42"/>
      <c r="DJ813" s="42"/>
      <c r="DK813" s="1"/>
      <c r="DL813" s="1"/>
      <c r="DM813" s="1"/>
      <c r="DN813" s="1"/>
      <c r="DO813" s="1"/>
      <c r="DP813" s="1"/>
      <c r="DQ813" s="1"/>
      <c r="DR813" s="42"/>
      <c r="DS813" s="1"/>
      <c r="DT813" s="1"/>
      <c r="DU813" s="1"/>
      <c r="DV813" s="1"/>
      <c r="DW813" s="1"/>
      <c r="DX813" s="13"/>
    </row>
    <row r="814" spans="1:128" ht="25.5" x14ac:dyDescent="0.2">
      <c r="A814" s="13" t="s">
        <v>1772</v>
      </c>
      <c r="B814" s="13" t="s">
        <v>2718</v>
      </c>
      <c r="C814" s="39" t="s">
        <v>3849</v>
      </c>
      <c r="D814" s="1" t="s">
        <v>302</v>
      </c>
      <c r="E814" s="13" t="s">
        <v>146</v>
      </c>
      <c r="F814" s="13">
        <v>50</v>
      </c>
      <c r="G814" s="13">
        <v>6</v>
      </c>
      <c r="H814" s="13">
        <v>15</v>
      </c>
      <c r="I814" s="40">
        <f t="shared" si="504"/>
        <v>21</v>
      </c>
      <c r="J814" s="19">
        <f t="shared" si="505"/>
        <v>1.9385609518435849</v>
      </c>
      <c r="K814" s="1">
        <v>6</v>
      </c>
      <c r="L814" s="1">
        <v>12</v>
      </c>
      <c r="M814" s="1">
        <v>3</v>
      </c>
      <c r="N814" s="1">
        <v>79</v>
      </c>
      <c r="O814" s="1">
        <v>27</v>
      </c>
      <c r="P814" s="1">
        <v>24</v>
      </c>
      <c r="Q814" s="1">
        <v>65</v>
      </c>
      <c r="R814" s="15">
        <f t="shared" si="506"/>
        <v>7.5949367088607597E-2</v>
      </c>
      <c r="S814" s="15">
        <f t="shared" si="507"/>
        <v>4.6153846153846156E-2</v>
      </c>
      <c r="T814" s="16">
        <v>649.96666666670001</v>
      </c>
      <c r="U814" s="16">
        <f t="shared" si="508"/>
        <v>12.999333333334</v>
      </c>
      <c r="V814" s="16">
        <v>628.53</v>
      </c>
      <c r="W814" s="16">
        <f t="shared" si="509"/>
        <v>12.570599999999999</v>
      </c>
      <c r="X814" s="16">
        <v>1793.3</v>
      </c>
      <c r="Y814" s="16">
        <f t="shared" si="510"/>
        <v>35.866</v>
      </c>
      <c r="Z814" s="21">
        <f t="shared" si="511"/>
        <v>0.25952688669312046</v>
      </c>
      <c r="AA814" s="20">
        <f t="shared" si="512"/>
        <v>130.45161290322582</v>
      </c>
      <c r="AB814">
        <v>19</v>
      </c>
      <c r="AC814" s="1">
        <v>93</v>
      </c>
      <c r="AD814" s="1">
        <v>75</v>
      </c>
      <c r="AE814" s="1">
        <v>8</v>
      </c>
      <c r="AF814" s="1">
        <v>19</v>
      </c>
      <c r="AG814" s="15">
        <f t="shared" si="513"/>
        <v>0.19354838709677419</v>
      </c>
      <c r="AH814" s="15">
        <f t="shared" si="514"/>
        <v>0.4838709677419355</v>
      </c>
      <c r="AI814" s="15">
        <f t="shared" si="515"/>
        <v>0.67741935483870974</v>
      </c>
      <c r="AJ814" s="1">
        <v>198</v>
      </c>
      <c r="AK814" s="21">
        <f t="shared" si="516"/>
        <v>0.36598890942698709</v>
      </c>
      <c r="AL814" s="1">
        <v>159</v>
      </c>
      <c r="AM814" s="21">
        <f t="shared" si="517"/>
        <v>0.29390018484288355</v>
      </c>
      <c r="AN814" s="1">
        <v>184</v>
      </c>
      <c r="AO814" s="21">
        <f t="shared" si="518"/>
        <v>0.34011090573012936</v>
      </c>
      <c r="AP814" s="21">
        <f t="shared" si="519"/>
        <v>0.55462184873949583</v>
      </c>
      <c r="AQ814" s="1">
        <v>12</v>
      </c>
      <c r="AR814" s="4">
        <v>5.97</v>
      </c>
      <c r="AS814" s="41">
        <v>228</v>
      </c>
      <c r="AT814" s="41">
        <v>219</v>
      </c>
      <c r="AU814" s="41">
        <v>207</v>
      </c>
      <c r="AV814" s="21">
        <f t="shared" si="520"/>
        <v>0.51006711409395977</v>
      </c>
      <c r="AW814" s="26">
        <v>16.97</v>
      </c>
      <c r="AX814" s="42">
        <v>11</v>
      </c>
      <c r="AY814" s="41">
        <v>0.27200000000000002</v>
      </c>
      <c r="AZ814" s="1">
        <v>9</v>
      </c>
      <c r="BA814" s="43">
        <v>-0.82900000000000007</v>
      </c>
      <c r="BB814" s="16">
        <v>49.31</v>
      </c>
      <c r="BC814" s="26">
        <v>17.59</v>
      </c>
      <c r="BD814" s="43">
        <v>0.65200000000000002</v>
      </c>
      <c r="BE814" s="43">
        <v>2.7640000000000002</v>
      </c>
      <c r="BF814" s="16">
        <v>51.36</v>
      </c>
      <c r="BG814" s="21">
        <f t="shared" si="521"/>
        <v>9.1988130563798218E-2</v>
      </c>
      <c r="BH814" s="44">
        <f t="shared" si="522"/>
        <v>0.92333333333333334</v>
      </c>
      <c r="BI814" s="42">
        <f t="shared" si="523"/>
        <v>1015.3214638971316</v>
      </c>
      <c r="BJ814" s="21">
        <f t="shared" si="524"/>
        <v>1.5321463897131557E-2</v>
      </c>
      <c r="BK814" s="26">
        <f t="shared" si="525"/>
        <v>2.9592859529378073</v>
      </c>
      <c r="BL814" s="26">
        <f t="shared" si="526"/>
        <v>2.1955992554054702</v>
      </c>
      <c r="BM814" s="16">
        <f t="shared" si="527"/>
        <v>32.170302133549711</v>
      </c>
      <c r="BN814" s="16">
        <f t="shared" si="528"/>
        <v>28.638251157462651</v>
      </c>
      <c r="BO814" s="16">
        <f t="shared" si="529"/>
        <v>57.753806500883016</v>
      </c>
      <c r="BP814" s="16">
        <f t="shared" si="530"/>
        <v>50.403322037134274</v>
      </c>
      <c r="BQ814" s="16">
        <f t="shared" si="531"/>
        <v>7.3504844637487423</v>
      </c>
      <c r="BR814" s="1">
        <v>31</v>
      </c>
      <c r="BS814" s="1">
        <v>23</v>
      </c>
      <c r="BT814" s="42">
        <v>306</v>
      </c>
      <c r="BU814" s="42">
        <v>277</v>
      </c>
      <c r="BV814" s="42">
        <v>128</v>
      </c>
      <c r="BW814" s="42">
        <v>106</v>
      </c>
      <c r="BX814" s="42">
        <v>122</v>
      </c>
      <c r="BY814" s="42">
        <v>140</v>
      </c>
      <c r="BZ814" s="1">
        <v>258</v>
      </c>
      <c r="CA814" s="1">
        <v>219</v>
      </c>
      <c r="CB814" s="21">
        <f t="shared" si="532"/>
        <v>0.54088050314465408</v>
      </c>
      <c r="CC814" s="4">
        <v>3.65</v>
      </c>
      <c r="CD814" s="45">
        <f t="shared" si="533"/>
        <v>2.3565600940008427</v>
      </c>
      <c r="CE814" s="26">
        <f t="shared" si="534"/>
        <v>2.4758824513466795</v>
      </c>
      <c r="CF814" s="26">
        <f t="shared" si="535"/>
        <v>2.6766296771315452</v>
      </c>
      <c r="CG814" s="26">
        <f t="shared" si="536"/>
        <v>30.747783416048623</v>
      </c>
      <c r="CH814" s="26">
        <f t="shared" si="537"/>
        <v>27.803490771203929</v>
      </c>
      <c r="CI814" s="26">
        <f t="shared" si="538"/>
        <v>54.33558244577037</v>
      </c>
      <c r="CJ814" s="26">
        <f t="shared" si="539"/>
        <v>51.993531478280268</v>
      </c>
      <c r="CK814" s="16">
        <f t="shared" si="540"/>
        <v>5.0084334962586397</v>
      </c>
      <c r="CL814" s="42">
        <v>74</v>
      </c>
      <c r="CM814" s="42">
        <v>80</v>
      </c>
      <c r="CN814" s="42">
        <v>845</v>
      </c>
      <c r="CO814" s="42">
        <v>751</v>
      </c>
      <c r="CP814" s="42">
        <v>310</v>
      </c>
      <c r="CQ814" s="42">
        <v>334</v>
      </c>
      <c r="CR814" s="42">
        <v>389</v>
      </c>
      <c r="CS814" s="42">
        <v>395</v>
      </c>
      <c r="CT814" s="1">
        <v>6</v>
      </c>
      <c r="CU814" s="1">
        <v>8</v>
      </c>
      <c r="CV814" s="42">
        <f t="shared" si="541"/>
        <v>2</v>
      </c>
      <c r="CW814" s="26">
        <f t="shared" si="542"/>
        <v>0.5538745576695957</v>
      </c>
      <c r="CX814" s="26">
        <f t="shared" si="543"/>
        <v>0.73849941022612764</v>
      </c>
      <c r="CY814" s="26">
        <f t="shared" si="544"/>
        <v>0.18462485255653191</v>
      </c>
      <c r="CZ814" s="13">
        <v>26</v>
      </c>
      <c r="DA814" s="13">
        <v>20</v>
      </c>
      <c r="DB814" s="27">
        <v>21</v>
      </c>
      <c r="DC814" s="27">
        <v>22.04</v>
      </c>
      <c r="DD814" s="27">
        <v>22.14</v>
      </c>
      <c r="DE814" s="27">
        <v>22.14</v>
      </c>
      <c r="DF814" s="13">
        <v>217</v>
      </c>
      <c r="DG814" s="13">
        <v>233</v>
      </c>
      <c r="DH814" s="21">
        <f t="shared" si="545"/>
        <v>0.48222222222222222</v>
      </c>
      <c r="DI814" s="42">
        <v>161</v>
      </c>
      <c r="DJ814" s="42">
        <v>76</v>
      </c>
      <c r="DK814" s="13">
        <v>38</v>
      </c>
      <c r="DL814" s="13">
        <v>1</v>
      </c>
      <c r="DM814" s="13">
        <v>0.23</v>
      </c>
      <c r="DN814" s="13">
        <v>2</v>
      </c>
      <c r="DO814" s="13">
        <v>0</v>
      </c>
      <c r="DP814" s="13">
        <v>1.2E-2</v>
      </c>
      <c r="DQ814" s="13">
        <v>134</v>
      </c>
      <c r="DR814" s="46">
        <v>68</v>
      </c>
      <c r="DS814" s="13">
        <v>0</v>
      </c>
      <c r="DT814" s="13">
        <v>23</v>
      </c>
      <c r="DU814" s="13">
        <v>-0.17200000000000001</v>
      </c>
      <c r="DV814" s="13">
        <v>0</v>
      </c>
      <c r="DW814" s="13">
        <v>0</v>
      </c>
      <c r="DX814" s="13">
        <v>0</v>
      </c>
    </row>
    <row r="815" spans="1:128" ht="25.5" x14ac:dyDescent="0.2">
      <c r="A815" s="13" t="s">
        <v>2222</v>
      </c>
      <c r="B815" s="13" t="s">
        <v>2720</v>
      </c>
      <c r="C815" s="39" t="s">
        <v>3850</v>
      </c>
      <c r="D815" s="13" t="s">
        <v>145</v>
      </c>
      <c r="E815" s="13" t="s">
        <v>154</v>
      </c>
      <c r="F815" s="13">
        <v>61</v>
      </c>
      <c r="G815" s="13">
        <v>1</v>
      </c>
      <c r="H815" s="13">
        <v>7</v>
      </c>
      <c r="I815" s="40">
        <f t="shared" si="504"/>
        <v>8</v>
      </c>
      <c r="J815" s="19">
        <f t="shared" si="505"/>
        <v>0.90398317586872801</v>
      </c>
      <c r="K815" s="1">
        <v>1</v>
      </c>
      <c r="L815" s="1">
        <v>4</v>
      </c>
      <c r="M815" s="1">
        <v>3</v>
      </c>
      <c r="N815" s="1">
        <v>22</v>
      </c>
      <c r="O815" s="1">
        <v>14</v>
      </c>
      <c r="P815" s="1">
        <v>10</v>
      </c>
      <c r="Q815" s="1">
        <v>40</v>
      </c>
      <c r="R815" s="15">
        <f t="shared" si="506"/>
        <v>4.5454545454545456E-2</v>
      </c>
      <c r="S815" s="15">
        <f t="shared" si="507"/>
        <v>2.1739130434782608E-2</v>
      </c>
      <c r="T815" s="16">
        <v>530.98333333330004</v>
      </c>
      <c r="U815" s="16">
        <f t="shared" si="508"/>
        <v>8.7046448087426231</v>
      </c>
      <c r="V815" s="16">
        <v>529.49</v>
      </c>
      <c r="W815" s="16">
        <f t="shared" si="509"/>
        <v>8.6801639344262291</v>
      </c>
      <c r="X815" s="16">
        <v>2350.67</v>
      </c>
      <c r="Y815" s="16">
        <f t="shared" si="510"/>
        <v>38.535573770491801</v>
      </c>
      <c r="Z815" s="21">
        <f t="shared" si="511"/>
        <v>0.18384048108438422</v>
      </c>
      <c r="AA815" s="20">
        <f t="shared" si="512"/>
        <v>66.545454545454547</v>
      </c>
      <c r="AB815">
        <v>28</v>
      </c>
      <c r="AC815" s="1">
        <v>80</v>
      </c>
      <c r="AD815" s="1">
        <v>95</v>
      </c>
      <c r="AE815" s="1">
        <v>10</v>
      </c>
      <c r="AF815" s="1">
        <v>12</v>
      </c>
      <c r="AG815" s="15">
        <f t="shared" si="513"/>
        <v>9.0909090909090912E-2</v>
      </c>
      <c r="AH815" s="15">
        <f t="shared" si="514"/>
        <v>0.63636363636363635</v>
      </c>
      <c r="AI815" s="15">
        <f t="shared" si="515"/>
        <v>0.72727272727272729</v>
      </c>
      <c r="AJ815" s="1">
        <v>144</v>
      </c>
      <c r="AK815" s="21">
        <f t="shared" si="516"/>
        <v>0.29327902240325865</v>
      </c>
      <c r="AL815" s="1">
        <v>160</v>
      </c>
      <c r="AM815" s="21">
        <f t="shared" si="517"/>
        <v>0.32586558044806518</v>
      </c>
      <c r="AN815" s="1">
        <v>187</v>
      </c>
      <c r="AO815" s="21">
        <f t="shared" si="518"/>
        <v>0.38085539714867617</v>
      </c>
      <c r="AP815" s="21">
        <f t="shared" si="519"/>
        <v>0.47368421052631576</v>
      </c>
      <c r="AQ815" s="1">
        <v>11</v>
      </c>
      <c r="AR815" s="4">
        <v>-0.92</v>
      </c>
      <c r="AS815" s="41">
        <v>197</v>
      </c>
      <c r="AT815" s="41">
        <v>229</v>
      </c>
      <c r="AU815" s="41">
        <v>159</v>
      </c>
      <c r="AV815" s="21">
        <f t="shared" si="520"/>
        <v>0.46244131455399062</v>
      </c>
      <c r="AW815" s="26">
        <v>16.78</v>
      </c>
      <c r="AX815" s="42">
        <v>17</v>
      </c>
      <c r="AY815" s="41">
        <v>-1.2709999999999999</v>
      </c>
      <c r="AZ815" s="1">
        <v>19</v>
      </c>
      <c r="BA815" s="43">
        <v>-2.1000000000000001E-2</v>
      </c>
      <c r="BB815" s="16">
        <v>49.77</v>
      </c>
      <c r="BC815" s="26">
        <v>16.75</v>
      </c>
      <c r="BD815" s="43">
        <v>-2.9990000000000001</v>
      </c>
      <c r="BE815" s="43">
        <v>-7.1660000000000004</v>
      </c>
      <c r="BF815" s="16">
        <v>46.57</v>
      </c>
      <c r="BG815" s="21">
        <f t="shared" si="521"/>
        <v>6.0109289617486336E-2</v>
      </c>
      <c r="BH815" s="44">
        <f t="shared" si="522"/>
        <v>0.91973244147157196</v>
      </c>
      <c r="BI815" s="42">
        <f t="shared" si="523"/>
        <v>979.84173108905827</v>
      </c>
      <c r="BJ815" s="21">
        <f t="shared" si="524"/>
        <v>-2.0158268910941704E-2</v>
      </c>
      <c r="BK815" s="26">
        <f t="shared" si="525"/>
        <v>1.2464824642580596</v>
      </c>
      <c r="BL815" s="26">
        <f t="shared" si="526"/>
        <v>2.7195981038357666</v>
      </c>
      <c r="BM815" s="16">
        <f t="shared" si="527"/>
        <v>20.736935541747719</v>
      </c>
      <c r="BN815" s="16">
        <f t="shared" si="528"/>
        <v>33.881659710287259</v>
      </c>
      <c r="BO815" s="16">
        <f t="shared" si="529"/>
        <v>37.507790515401609</v>
      </c>
      <c r="BP815" s="16">
        <f t="shared" si="530"/>
        <v>59.831158284386859</v>
      </c>
      <c r="BQ815" s="16">
        <f t="shared" si="531"/>
        <v>-22.32336776898525</v>
      </c>
      <c r="BR815" s="1">
        <v>11</v>
      </c>
      <c r="BS815" s="1">
        <v>24</v>
      </c>
      <c r="BT815" s="42">
        <v>172</v>
      </c>
      <c r="BU815" s="42">
        <v>275</v>
      </c>
      <c r="BV815" s="42">
        <v>61</v>
      </c>
      <c r="BW815" s="42">
        <v>88</v>
      </c>
      <c r="BX815" s="42">
        <v>141</v>
      </c>
      <c r="BY815" s="42">
        <v>87</v>
      </c>
      <c r="BZ815" s="1">
        <v>159</v>
      </c>
      <c r="CA815" s="1">
        <v>243</v>
      </c>
      <c r="CB815" s="21">
        <f t="shared" si="532"/>
        <v>0.39552238805970147</v>
      </c>
      <c r="CC815" s="4">
        <v>-11.36</v>
      </c>
      <c r="CD815" s="45">
        <f t="shared" si="533"/>
        <v>-14.636788821616829</v>
      </c>
      <c r="CE815" s="26">
        <f t="shared" si="534"/>
        <v>2.5524637656497933</v>
      </c>
      <c r="CF815" s="26">
        <f t="shared" si="535"/>
        <v>2.807710142214773</v>
      </c>
      <c r="CG815" s="26">
        <f t="shared" si="536"/>
        <v>31.140057940927477</v>
      </c>
      <c r="CH815" s="26">
        <f t="shared" si="537"/>
        <v>31.599501418744442</v>
      </c>
      <c r="CI815" s="26">
        <f t="shared" si="538"/>
        <v>55.133217338035536</v>
      </c>
      <c r="CJ815" s="26">
        <f t="shared" si="539"/>
        <v>56.511547771486427</v>
      </c>
      <c r="CK815" s="16">
        <f t="shared" si="540"/>
        <v>-20.945037335534359</v>
      </c>
      <c r="CL815" s="42">
        <v>100</v>
      </c>
      <c r="CM815" s="42">
        <v>110</v>
      </c>
      <c r="CN815" s="42">
        <v>1120</v>
      </c>
      <c r="CO815" s="42">
        <v>1128</v>
      </c>
      <c r="CP815" s="42">
        <v>400</v>
      </c>
      <c r="CQ815" s="42">
        <v>476</v>
      </c>
      <c r="CR815" s="42">
        <v>500</v>
      </c>
      <c r="CS815" s="42">
        <v>540</v>
      </c>
      <c r="CT815" s="1">
        <v>9</v>
      </c>
      <c r="CU815" s="1">
        <v>6</v>
      </c>
      <c r="CV815" s="42">
        <f t="shared" si="541"/>
        <v>-3</v>
      </c>
      <c r="CW815" s="26">
        <f t="shared" si="542"/>
        <v>1.016981072852319</v>
      </c>
      <c r="CX815" s="26">
        <f t="shared" si="543"/>
        <v>0.67798738190154606</v>
      </c>
      <c r="CY815" s="26">
        <f t="shared" si="544"/>
        <v>-0.33899369095077303</v>
      </c>
      <c r="CZ815" s="13">
        <v>14</v>
      </c>
      <c r="DA815" s="13">
        <v>21</v>
      </c>
      <c r="DB815" s="27">
        <v>18.91</v>
      </c>
      <c r="DC815" s="27">
        <v>23.32</v>
      </c>
      <c r="DD815" s="27">
        <v>18.2</v>
      </c>
      <c r="DE815" s="27">
        <v>21.56</v>
      </c>
      <c r="DF815" s="13">
        <v>1</v>
      </c>
      <c r="DG815" s="13">
        <v>1</v>
      </c>
      <c r="DH815" s="21">
        <f t="shared" si="545"/>
        <v>0.5</v>
      </c>
      <c r="DI815" s="42">
        <v>1</v>
      </c>
      <c r="DJ815" s="42">
        <v>0</v>
      </c>
      <c r="DK815" s="13">
        <v>0</v>
      </c>
      <c r="DL815" s="13">
        <v>0</v>
      </c>
      <c r="DM815" s="13">
        <v>0</v>
      </c>
      <c r="DN815" s="13">
        <v>0</v>
      </c>
      <c r="DO815" s="13">
        <v>0</v>
      </c>
      <c r="DP815" s="13">
        <v>0</v>
      </c>
      <c r="DQ815" s="1"/>
      <c r="DR815" s="42"/>
      <c r="DS815" s="1"/>
      <c r="DT815" s="1"/>
      <c r="DU815" s="1"/>
      <c r="DV815" s="1"/>
      <c r="DW815" s="1"/>
      <c r="DX815" s="13"/>
    </row>
    <row r="816" spans="1:128" ht="25.5" x14ac:dyDescent="0.2">
      <c r="A816" s="13" t="s">
        <v>449</v>
      </c>
      <c r="B816" s="13" t="s">
        <v>2722</v>
      </c>
      <c r="C816" s="39" t="s">
        <v>3851</v>
      </c>
      <c r="D816" s="1" t="s">
        <v>314</v>
      </c>
      <c r="E816" s="13" t="s">
        <v>173</v>
      </c>
      <c r="F816" s="13">
        <v>27</v>
      </c>
      <c r="G816" s="13">
        <v>1</v>
      </c>
      <c r="H816" s="13">
        <v>4</v>
      </c>
      <c r="I816" s="40">
        <f t="shared" si="504"/>
        <v>5</v>
      </c>
      <c r="J816" s="19">
        <f t="shared" si="505"/>
        <v>0.74454003970886373</v>
      </c>
      <c r="K816" s="1">
        <v>1</v>
      </c>
      <c r="L816" s="1">
        <v>0</v>
      </c>
      <c r="M816" s="1">
        <v>4</v>
      </c>
      <c r="N816" s="1">
        <v>41</v>
      </c>
      <c r="O816" s="1">
        <v>16</v>
      </c>
      <c r="P816" s="1">
        <v>28</v>
      </c>
      <c r="Q816" s="1">
        <v>19</v>
      </c>
      <c r="R816" s="15">
        <f t="shared" si="506"/>
        <v>2.4390243902439025E-2</v>
      </c>
      <c r="S816" s="15">
        <f t="shared" si="507"/>
        <v>1.1764705882352941E-2</v>
      </c>
      <c r="T816" s="16">
        <v>402.93333333330003</v>
      </c>
      <c r="U816" s="16">
        <f t="shared" si="508"/>
        <v>14.923456790122223</v>
      </c>
      <c r="V816" s="16">
        <v>398.15</v>
      </c>
      <c r="W816" s="16">
        <f t="shared" si="509"/>
        <v>14.746296296296295</v>
      </c>
      <c r="X816" s="16">
        <v>949.87</v>
      </c>
      <c r="Y816" s="16">
        <f t="shared" si="510"/>
        <v>35.180370370370369</v>
      </c>
      <c r="Z816" s="21">
        <f t="shared" si="511"/>
        <v>0.29535911930090059</v>
      </c>
      <c r="AA816" s="20">
        <f t="shared" si="512"/>
        <v>0</v>
      </c>
      <c r="AB816">
        <v>28</v>
      </c>
      <c r="AC816" s="1">
        <v>41</v>
      </c>
      <c r="AD816" s="1">
        <v>63</v>
      </c>
      <c r="AE816" s="1">
        <v>6</v>
      </c>
      <c r="AF816" s="1">
        <v>2</v>
      </c>
      <c r="AG816" s="15">
        <f t="shared" si="513"/>
        <v>7.1428571428571425E-2</v>
      </c>
      <c r="AH816" s="15">
        <f t="shared" si="514"/>
        <v>0.2857142857142857</v>
      </c>
      <c r="AI816" s="15">
        <f t="shared" si="515"/>
        <v>0.3571428571428571</v>
      </c>
      <c r="AJ816" s="1">
        <v>147</v>
      </c>
      <c r="AK816" s="21">
        <f t="shared" si="516"/>
        <v>0.38481675392670156</v>
      </c>
      <c r="AL816" s="1">
        <v>106</v>
      </c>
      <c r="AM816" s="21">
        <f t="shared" si="517"/>
        <v>0.27748691099476441</v>
      </c>
      <c r="AN816" s="1">
        <v>129</v>
      </c>
      <c r="AO816" s="21">
        <f t="shared" si="518"/>
        <v>0.33769633507853403</v>
      </c>
      <c r="AP816" s="21">
        <f t="shared" si="519"/>
        <v>0.5810276679841897</v>
      </c>
      <c r="AQ816" s="1">
        <v>7</v>
      </c>
      <c r="AR816" s="4">
        <v>14.94</v>
      </c>
      <c r="AS816" s="41">
        <v>150</v>
      </c>
      <c r="AT816" s="41">
        <v>130</v>
      </c>
      <c r="AU816" s="41">
        <v>126</v>
      </c>
      <c r="AV816" s="21">
        <f t="shared" si="520"/>
        <v>0.5357142857142857</v>
      </c>
      <c r="AW816" s="26">
        <v>17.18</v>
      </c>
      <c r="AX816" s="42">
        <v>5</v>
      </c>
      <c r="AY816" s="41">
        <v>5.7000000000000002E-2</v>
      </c>
      <c r="AZ816" s="1">
        <v>6</v>
      </c>
      <c r="BA816" s="43">
        <v>0.255</v>
      </c>
      <c r="BB816" s="16">
        <v>50.33</v>
      </c>
      <c r="BC816" s="26">
        <v>16.78</v>
      </c>
      <c r="BD816" s="43">
        <v>0.89600000000000002</v>
      </c>
      <c r="BE816" s="43">
        <v>4.1399999999999997</v>
      </c>
      <c r="BF816" s="16">
        <v>52.15</v>
      </c>
      <c r="BG816" s="21">
        <f t="shared" si="521"/>
        <v>7.1428571428571425E-2</v>
      </c>
      <c r="BH816" s="44">
        <f t="shared" si="522"/>
        <v>0.91954022988505746</v>
      </c>
      <c r="BI816" s="42">
        <f t="shared" si="523"/>
        <v>990.96880131362889</v>
      </c>
      <c r="BJ816" s="21">
        <f t="shared" si="524"/>
        <v>-9.0311986863711169E-3</v>
      </c>
      <c r="BK816" s="26">
        <f t="shared" si="525"/>
        <v>2.1097576290342839</v>
      </c>
      <c r="BL816" s="26">
        <f t="shared" si="526"/>
        <v>2.1097576290342839</v>
      </c>
      <c r="BM816" s="16">
        <f t="shared" si="527"/>
        <v>29.53660680647997</v>
      </c>
      <c r="BN816" s="16">
        <f t="shared" si="528"/>
        <v>26.221273389426099</v>
      </c>
      <c r="BO816" s="16">
        <f t="shared" si="529"/>
        <v>56.812759010423207</v>
      </c>
      <c r="BP816" s="16">
        <f t="shared" si="530"/>
        <v>50.031395202813016</v>
      </c>
      <c r="BQ816" s="16">
        <f t="shared" si="531"/>
        <v>6.781363807610191</v>
      </c>
      <c r="BR816" s="1">
        <v>14</v>
      </c>
      <c r="BS816" s="1">
        <v>14</v>
      </c>
      <c r="BT816" s="42">
        <v>182</v>
      </c>
      <c r="BU816" s="42">
        <v>160</v>
      </c>
      <c r="BV816" s="42">
        <v>80</v>
      </c>
      <c r="BW816" s="42">
        <v>73</v>
      </c>
      <c r="BX816" s="42">
        <v>85</v>
      </c>
      <c r="BY816" s="42">
        <v>101</v>
      </c>
      <c r="BZ816" s="1">
        <v>181</v>
      </c>
      <c r="CA816" s="1">
        <v>141</v>
      </c>
      <c r="CB816" s="21">
        <f t="shared" si="532"/>
        <v>0.56211180124223603</v>
      </c>
      <c r="CC816" s="4">
        <v>6.9</v>
      </c>
      <c r="CD816" s="45">
        <f t="shared" si="533"/>
        <v>0.86169977598963854</v>
      </c>
      <c r="CE816" s="26">
        <f t="shared" si="534"/>
        <v>2.2739953888426836</v>
      </c>
      <c r="CF816" s="26">
        <f t="shared" si="535"/>
        <v>2.5266615431585375</v>
      </c>
      <c r="CG816" s="26">
        <f t="shared" si="536"/>
        <v>28.614441976270438</v>
      </c>
      <c r="CH816" s="26">
        <f t="shared" si="537"/>
        <v>31.01477044227105</v>
      </c>
      <c r="CI816" s="26">
        <f t="shared" si="538"/>
        <v>55.144388179435076</v>
      </c>
      <c r="CJ816" s="26">
        <f t="shared" si="539"/>
        <v>55.333887795171975</v>
      </c>
      <c r="CK816" s="16">
        <f t="shared" si="540"/>
        <v>6.9708634233470903</v>
      </c>
      <c r="CL816" s="42">
        <v>36</v>
      </c>
      <c r="CM816" s="42">
        <v>40</v>
      </c>
      <c r="CN816" s="42">
        <v>417</v>
      </c>
      <c r="CO816" s="42">
        <v>451</v>
      </c>
      <c r="CP816" s="42">
        <v>181</v>
      </c>
      <c r="CQ816" s="42">
        <v>181</v>
      </c>
      <c r="CR816" s="42">
        <v>204</v>
      </c>
      <c r="CS816" s="42">
        <v>239</v>
      </c>
      <c r="CT816" s="1">
        <v>0</v>
      </c>
      <c r="CU816" s="1">
        <v>0</v>
      </c>
      <c r="CV816" s="42">
        <f t="shared" si="541"/>
        <v>0</v>
      </c>
      <c r="CW816" s="26">
        <f t="shared" si="542"/>
        <v>0</v>
      </c>
      <c r="CX816" s="26">
        <f t="shared" si="543"/>
        <v>0</v>
      </c>
      <c r="CY816" s="26">
        <f t="shared" si="544"/>
        <v>0</v>
      </c>
      <c r="CZ816" s="13">
        <v>14</v>
      </c>
      <c r="DA816" s="13">
        <v>11</v>
      </c>
      <c r="DB816" s="27">
        <v>13.77</v>
      </c>
      <c r="DC816" s="27">
        <v>13.84</v>
      </c>
      <c r="DD816" s="27">
        <v>14.36</v>
      </c>
      <c r="DE816" s="27">
        <v>14.1</v>
      </c>
      <c r="DF816" s="1"/>
      <c r="DG816" s="1"/>
      <c r="DH816" s="21" t="str">
        <f t="shared" si="545"/>
        <v xml:space="preserve"> </v>
      </c>
      <c r="DI816" s="42"/>
      <c r="DJ816" s="42"/>
      <c r="DK816" s="1"/>
      <c r="DL816" s="1"/>
      <c r="DM816" s="1"/>
      <c r="DN816" s="1"/>
      <c r="DO816" s="1"/>
      <c r="DP816" s="1"/>
      <c r="DQ816" s="1"/>
      <c r="DR816" s="42"/>
      <c r="DS816" s="1"/>
      <c r="DT816" s="1"/>
      <c r="DU816" s="1"/>
      <c r="DV816" s="1"/>
      <c r="DW816" s="1"/>
      <c r="DX816" s="13"/>
    </row>
    <row r="817" spans="1:128" ht="25.5" x14ac:dyDescent="0.2">
      <c r="A817" s="13" t="s">
        <v>886</v>
      </c>
      <c r="B817" s="13" t="s">
        <v>2724</v>
      </c>
      <c r="C817" s="39" t="s">
        <v>3852</v>
      </c>
      <c r="D817" s="1" t="s">
        <v>584</v>
      </c>
      <c r="E817" s="13" t="s">
        <v>173</v>
      </c>
      <c r="F817" s="13">
        <v>65</v>
      </c>
      <c r="G817" s="13">
        <v>6</v>
      </c>
      <c r="H817" s="13">
        <v>10</v>
      </c>
      <c r="I817" s="40">
        <f t="shared" si="504"/>
        <v>16</v>
      </c>
      <c r="J817" s="19">
        <f t="shared" si="505"/>
        <v>0.81960215145564763</v>
      </c>
      <c r="K817" s="1">
        <v>3</v>
      </c>
      <c r="L817" s="1">
        <v>3</v>
      </c>
      <c r="M817" s="1">
        <v>5</v>
      </c>
      <c r="N817" s="1">
        <v>92</v>
      </c>
      <c r="O817" s="1">
        <v>42</v>
      </c>
      <c r="P817" s="1">
        <v>96</v>
      </c>
      <c r="Q817" s="1">
        <v>69</v>
      </c>
      <c r="R817" s="15">
        <f t="shared" si="506"/>
        <v>6.5217391304347824E-2</v>
      </c>
      <c r="S817" s="15">
        <f t="shared" si="507"/>
        <v>2.6086956521739129E-2</v>
      </c>
      <c r="T817" s="16">
        <v>1171.3</v>
      </c>
      <c r="U817" s="16">
        <f t="shared" si="508"/>
        <v>18.02</v>
      </c>
      <c r="V817" s="16">
        <v>1100.53</v>
      </c>
      <c r="W817" s="16">
        <f t="shared" si="509"/>
        <v>16.931230769230769</v>
      </c>
      <c r="X817" s="16">
        <v>1932.5</v>
      </c>
      <c r="Y817" s="16">
        <f t="shared" si="510"/>
        <v>29.73076923076923</v>
      </c>
      <c r="Z817" s="21">
        <f t="shared" si="511"/>
        <v>0.36284837274936288</v>
      </c>
      <c r="AA817" s="20">
        <f t="shared" si="512"/>
        <v>48.909090909090907</v>
      </c>
      <c r="AB817">
        <v>81</v>
      </c>
      <c r="AC817" s="1">
        <v>85</v>
      </c>
      <c r="AD817" s="1">
        <v>68</v>
      </c>
      <c r="AE817" s="1">
        <v>55</v>
      </c>
      <c r="AF817" s="1">
        <v>15</v>
      </c>
      <c r="AG817" s="15">
        <f t="shared" si="513"/>
        <v>0.18181818181818182</v>
      </c>
      <c r="AH817" s="15">
        <f t="shared" si="514"/>
        <v>0.24242424242424243</v>
      </c>
      <c r="AI817" s="15">
        <f t="shared" si="515"/>
        <v>0.42424242424242425</v>
      </c>
      <c r="AJ817" s="1">
        <v>308</v>
      </c>
      <c r="AK817" s="21">
        <f t="shared" si="516"/>
        <v>0.31589743589743591</v>
      </c>
      <c r="AL817" s="1">
        <v>299</v>
      </c>
      <c r="AM817" s="21">
        <f t="shared" si="517"/>
        <v>0.30666666666666664</v>
      </c>
      <c r="AN817" s="1">
        <v>368</v>
      </c>
      <c r="AO817" s="21">
        <f t="shared" si="518"/>
        <v>0.37743589743589745</v>
      </c>
      <c r="AP817" s="21">
        <f t="shared" si="519"/>
        <v>0.5074135090609555</v>
      </c>
      <c r="AQ817" s="1">
        <v>6</v>
      </c>
      <c r="AR817" s="4">
        <v>-3.86</v>
      </c>
      <c r="AS817" s="41">
        <v>418</v>
      </c>
      <c r="AT817" s="41">
        <v>402</v>
      </c>
      <c r="AU817" s="41">
        <v>364</v>
      </c>
      <c r="AV817" s="21">
        <f t="shared" si="520"/>
        <v>0.50975609756097562</v>
      </c>
      <c r="AW817" s="26">
        <v>17.48</v>
      </c>
      <c r="AX817" s="42">
        <v>3</v>
      </c>
      <c r="AY817" s="41">
        <v>0.74099999999999999</v>
      </c>
      <c r="AZ817" s="1">
        <v>4</v>
      </c>
      <c r="BA817" s="43">
        <v>0.65300000000000002</v>
      </c>
      <c r="BB817" s="16">
        <v>50.15</v>
      </c>
      <c r="BC817" s="26">
        <v>17.260000000000002</v>
      </c>
      <c r="BD817" s="43">
        <v>0.82800000000000007</v>
      </c>
      <c r="BE817" s="43">
        <v>4.9640000000000004</v>
      </c>
      <c r="BF817" s="16">
        <v>51.28</v>
      </c>
      <c r="BG817" s="21">
        <f t="shared" si="521"/>
        <v>6.1338289962825282E-2</v>
      </c>
      <c r="BH817" s="44">
        <f t="shared" si="522"/>
        <v>0.9298597194388778</v>
      </c>
      <c r="BI817" s="42">
        <f t="shared" si="523"/>
        <v>991.19800940170308</v>
      </c>
      <c r="BJ817" s="21">
        <f t="shared" si="524"/>
        <v>-8.8019905982969215E-3</v>
      </c>
      <c r="BK817" s="26">
        <f t="shared" si="525"/>
        <v>1.7991331449392567</v>
      </c>
      <c r="BL817" s="26">
        <f t="shared" si="526"/>
        <v>1.9081715173598175</v>
      </c>
      <c r="BM817" s="16">
        <f t="shared" si="527"/>
        <v>29.331322181130911</v>
      </c>
      <c r="BN817" s="16">
        <f t="shared" si="528"/>
        <v>27.205073918929973</v>
      </c>
      <c r="BO817" s="16">
        <f t="shared" si="529"/>
        <v>60.734373438252483</v>
      </c>
      <c r="BP817" s="16">
        <f t="shared" si="530"/>
        <v>50.321208872088903</v>
      </c>
      <c r="BQ817" s="16">
        <f t="shared" si="531"/>
        <v>10.41316456616358</v>
      </c>
      <c r="BR817" s="1">
        <v>33</v>
      </c>
      <c r="BS817" s="1">
        <v>35</v>
      </c>
      <c r="BT817" s="42">
        <v>505</v>
      </c>
      <c r="BU817" s="42">
        <v>464</v>
      </c>
      <c r="BV817" s="42">
        <v>234</v>
      </c>
      <c r="BW817" s="42">
        <v>183</v>
      </c>
      <c r="BX817" s="42">
        <v>241</v>
      </c>
      <c r="BY817" s="42">
        <v>342</v>
      </c>
      <c r="BZ817" s="1">
        <v>537</v>
      </c>
      <c r="CA817" s="1">
        <v>483</v>
      </c>
      <c r="CB817" s="21">
        <f t="shared" si="532"/>
        <v>0.52647058823529413</v>
      </c>
      <c r="CC817" s="4">
        <v>0.34</v>
      </c>
      <c r="CD817" s="45">
        <f t="shared" si="533"/>
        <v>5.8342403487006482</v>
      </c>
      <c r="CE817" s="26">
        <f t="shared" si="534"/>
        <v>2.3285899094437257</v>
      </c>
      <c r="CF817" s="26">
        <f t="shared" si="535"/>
        <v>2.0491591203104784</v>
      </c>
      <c r="CG817" s="26">
        <f t="shared" si="536"/>
        <v>29.526520051746441</v>
      </c>
      <c r="CH817" s="26">
        <f t="shared" si="537"/>
        <v>25.987063389391977</v>
      </c>
      <c r="CI817" s="26">
        <f t="shared" si="538"/>
        <v>54.706338939197934</v>
      </c>
      <c r="CJ817" s="26">
        <f t="shared" si="539"/>
        <v>49.645536869340233</v>
      </c>
      <c r="CK817" s="16">
        <f t="shared" si="540"/>
        <v>5.3523624963058793</v>
      </c>
      <c r="CL817" s="42">
        <v>75</v>
      </c>
      <c r="CM817" s="42">
        <v>66</v>
      </c>
      <c r="CN817" s="42">
        <v>876</v>
      </c>
      <c r="CO817" s="42">
        <v>771</v>
      </c>
      <c r="CP817" s="42">
        <v>366</v>
      </c>
      <c r="CQ817" s="42">
        <v>360</v>
      </c>
      <c r="CR817" s="42">
        <v>402</v>
      </c>
      <c r="CS817" s="42">
        <v>445</v>
      </c>
      <c r="CT817" s="1">
        <v>10</v>
      </c>
      <c r="CU817" s="1">
        <v>10</v>
      </c>
      <c r="CV817" s="42">
        <f t="shared" si="541"/>
        <v>0</v>
      </c>
      <c r="CW817" s="26">
        <f t="shared" si="542"/>
        <v>0.51225134465977973</v>
      </c>
      <c r="CX817" s="26">
        <f t="shared" si="543"/>
        <v>0.51225134465977973</v>
      </c>
      <c r="CY817" s="26">
        <f t="shared" si="544"/>
        <v>0</v>
      </c>
      <c r="CZ817" s="13">
        <v>43</v>
      </c>
      <c r="DA817" s="13">
        <v>40</v>
      </c>
      <c r="DB817" s="27">
        <v>47.28</v>
      </c>
      <c r="DC817" s="27">
        <v>36.770000000000003</v>
      </c>
      <c r="DD817" s="27">
        <v>42.93</v>
      </c>
      <c r="DE817" s="27">
        <v>42.39</v>
      </c>
      <c r="DF817" s="1"/>
      <c r="DG817" s="1"/>
      <c r="DH817" s="21" t="str">
        <f t="shared" si="545"/>
        <v xml:space="preserve"> </v>
      </c>
      <c r="DI817" s="42"/>
      <c r="DJ817" s="42"/>
      <c r="DK817" s="1"/>
      <c r="DL817" s="1"/>
      <c r="DM817" s="1"/>
      <c r="DN817" s="1"/>
      <c r="DO817" s="1"/>
      <c r="DP817" s="1"/>
      <c r="DQ817" s="1"/>
      <c r="DR817" s="42"/>
      <c r="DS817" s="1"/>
      <c r="DT817" s="1"/>
      <c r="DU817" s="1"/>
      <c r="DV817" s="1"/>
      <c r="DW817" s="1"/>
      <c r="DX817" s="13"/>
    </row>
    <row r="818" spans="1:128" ht="25.5" x14ac:dyDescent="0.2">
      <c r="A818" s="13" t="s">
        <v>320</v>
      </c>
      <c r="B818" s="13" t="s">
        <v>2726</v>
      </c>
      <c r="C818" s="39" t="s">
        <v>3853</v>
      </c>
      <c r="D818" s="1" t="s">
        <v>482</v>
      </c>
      <c r="E818" s="13" t="s">
        <v>146</v>
      </c>
      <c r="F818" s="13">
        <v>82</v>
      </c>
      <c r="G818" s="13">
        <v>19</v>
      </c>
      <c r="H818" s="13">
        <v>28</v>
      </c>
      <c r="I818" s="40">
        <f t="shared" si="504"/>
        <v>47</v>
      </c>
      <c r="J818" s="19">
        <f t="shared" si="505"/>
        <v>2.22570079320182</v>
      </c>
      <c r="K818" s="1">
        <v>12</v>
      </c>
      <c r="L818" s="1">
        <v>16</v>
      </c>
      <c r="M818" s="1">
        <v>8</v>
      </c>
      <c r="N818" s="1">
        <v>142</v>
      </c>
      <c r="O818" s="1">
        <v>53</v>
      </c>
      <c r="P818" s="1">
        <v>77</v>
      </c>
      <c r="Q818" s="1">
        <v>138</v>
      </c>
      <c r="R818" s="15">
        <f t="shared" si="506"/>
        <v>0.13380281690140844</v>
      </c>
      <c r="S818" s="15">
        <f t="shared" si="507"/>
        <v>6.985294117647059E-2</v>
      </c>
      <c r="T818" s="16">
        <v>1267.0166666667001</v>
      </c>
      <c r="U818" s="16">
        <f t="shared" si="508"/>
        <v>15.451422764228049</v>
      </c>
      <c r="V818" s="16">
        <v>1165.46</v>
      </c>
      <c r="W818" s="16">
        <f t="shared" si="509"/>
        <v>14.212926829268293</v>
      </c>
      <c r="X818" s="16">
        <v>2693.04</v>
      </c>
      <c r="Y818" s="16">
        <f t="shared" si="510"/>
        <v>32.841951219512197</v>
      </c>
      <c r="Z818" s="21">
        <f t="shared" si="511"/>
        <v>0.30205001943760529</v>
      </c>
      <c r="AA818" s="20">
        <f t="shared" si="512"/>
        <v>177.77777777777777</v>
      </c>
      <c r="AB818">
        <v>31</v>
      </c>
      <c r="AC818" s="1">
        <v>39</v>
      </c>
      <c r="AD818" s="1">
        <v>90</v>
      </c>
      <c r="AE818" s="1">
        <v>30</v>
      </c>
      <c r="AF818" s="1">
        <v>40</v>
      </c>
      <c r="AG818" s="15">
        <f t="shared" si="513"/>
        <v>0.35185185185185186</v>
      </c>
      <c r="AH818" s="15">
        <f t="shared" si="514"/>
        <v>0.44444444444444442</v>
      </c>
      <c r="AI818" s="15">
        <f t="shared" si="515"/>
        <v>0.79629629629629628</v>
      </c>
      <c r="AJ818" s="1">
        <v>363</v>
      </c>
      <c r="AK818" s="21">
        <f t="shared" si="516"/>
        <v>0.33180987202925044</v>
      </c>
      <c r="AL818" s="1">
        <v>352</v>
      </c>
      <c r="AM818" s="21">
        <f t="shared" si="517"/>
        <v>0.3217550274223035</v>
      </c>
      <c r="AN818" s="1">
        <v>379</v>
      </c>
      <c r="AO818" s="21">
        <f t="shared" si="518"/>
        <v>0.34643510054844606</v>
      </c>
      <c r="AP818" s="21">
        <f t="shared" si="519"/>
        <v>0.50769230769230766</v>
      </c>
      <c r="AQ818" s="1">
        <v>10</v>
      </c>
      <c r="AR818" s="4">
        <v>1.1599999999999999</v>
      </c>
      <c r="AS818" s="41">
        <v>449</v>
      </c>
      <c r="AT818" s="41">
        <v>450</v>
      </c>
      <c r="AU818" s="41">
        <v>386</v>
      </c>
      <c r="AV818" s="21">
        <f t="shared" si="520"/>
        <v>0.49944382647385982</v>
      </c>
      <c r="AW818" s="26">
        <v>17.71</v>
      </c>
      <c r="AX818" s="42">
        <v>1</v>
      </c>
      <c r="AY818" s="41">
        <v>0.65700000000000003</v>
      </c>
      <c r="AZ818" s="1">
        <v>4</v>
      </c>
      <c r="BA818" s="43">
        <v>-8.1000000000000003E-2</v>
      </c>
      <c r="BB818" s="16">
        <v>49.86</v>
      </c>
      <c r="BC818" s="26">
        <v>18.55</v>
      </c>
      <c r="BD818" s="43">
        <v>1.4590000000000001</v>
      </c>
      <c r="BE818" s="43">
        <v>1.294</v>
      </c>
      <c r="BF818" s="16">
        <v>51.37</v>
      </c>
      <c r="BG818" s="21">
        <f t="shared" si="521"/>
        <v>0.09</v>
      </c>
      <c r="BH818" s="44">
        <f t="shared" si="522"/>
        <v>0.9231950844854071</v>
      </c>
      <c r="BI818" s="42">
        <f t="shared" si="523"/>
        <v>1013.1950844854071</v>
      </c>
      <c r="BJ818" s="21">
        <f t="shared" si="524"/>
        <v>1.3195084485407099E-2</v>
      </c>
      <c r="BK818" s="26">
        <f t="shared" si="525"/>
        <v>2.7800181902424792</v>
      </c>
      <c r="BL818" s="26">
        <f t="shared" si="526"/>
        <v>2.5740909168911843</v>
      </c>
      <c r="BM818" s="16">
        <f t="shared" si="527"/>
        <v>30.889091002694215</v>
      </c>
      <c r="BN818" s="16">
        <f t="shared" si="528"/>
        <v>33.514663737923222</v>
      </c>
      <c r="BO818" s="16">
        <f t="shared" si="529"/>
        <v>58.071491085065126</v>
      </c>
      <c r="BP818" s="16">
        <f t="shared" si="530"/>
        <v>57.144818354984302</v>
      </c>
      <c r="BQ818" s="16">
        <f t="shared" si="531"/>
        <v>0.92667273008082418</v>
      </c>
      <c r="BR818" s="1">
        <v>54</v>
      </c>
      <c r="BS818" s="1">
        <v>50</v>
      </c>
      <c r="BT818" s="42">
        <v>546</v>
      </c>
      <c r="BU818" s="42">
        <v>601</v>
      </c>
      <c r="BV818" s="42">
        <v>221</v>
      </c>
      <c r="BW818" s="42">
        <v>224</v>
      </c>
      <c r="BX818" s="42">
        <v>235</v>
      </c>
      <c r="BY818" s="42">
        <v>307</v>
      </c>
      <c r="BZ818" s="1">
        <v>530</v>
      </c>
      <c r="CA818" s="1">
        <v>537</v>
      </c>
      <c r="CB818" s="21">
        <f t="shared" si="532"/>
        <v>0.49671977507029053</v>
      </c>
      <c r="CC818" s="4">
        <v>-2.64</v>
      </c>
      <c r="CD818" s="45">
        <f t="shared" si="533"/>
        <v>-0.72294265453455964</v>
      </c>
      <c r="CE818" s="26">
        <f t="shared" si="534"/>
        <v>2.3616433472952498</v>
      </c>
      <c r="CF818" s="26">
        <f t="shared" si="535"/>
        <v>2.094287496658052</v>
      </c>
      <c r="CG818" s="26">
        <f t="shared" si="536"/>
        <v>28.918991177256931</v>
      </c>
      <c r="CH818" s="26">
        <f t="shared" si="537"/>
        <v>31.191515907673111</v>
      </c>
      <c r="CI818" s="26">
        <f t="shared" si="538"/>
        <v>55.275822119240715</v>
      </c>
      <c r="CJ818" s="26">
        <f t="shared" si="539"/>
        <v>55.097584885482583</v>
      </c>
      <c r="CK818" s="16">
        <f t="shared" si="540"/>
        <v>0.74843549632269202</v>
      </c>
      <c r="CL818" s="42">
        <v>106</v>
      </c>
      <c r="CM818" s="42">
        <v>94</v>
      </c>
      <c r="CN818" s="42">
        <v>1192</v>
      </c>
      <c r="CO818" s="42">
        <v>1306</v>
      </c>
      <c r="CP818" s="42">
        <v>487</v>
      </c>
      <c r="CQ818" s="42">
        <v>482</v>
      </c>
      <c r="CR818" s="42">
        <v>591</v>
      </c>
      <c r="CS818" s="42">
        <v>696</v>
      </c>
      <c r="CT818" s="1">
        <v>14</v>
      </c>
      <c r="CU818" s="1">
        <v>23</v>
      </c>
      <c r="CV818" s="42">
        <f t="shared" si="541"/>
        <v>9</v>
      </c>
      <c r="CW818" s="26">
        <f t="shared" si="542"/>
        <v>0.66297470435798889</v>
      </c>
      <c r="CX818" s="26">
        <f t="shared" si="543"/>
        <v>1.0891727285881245</v>
      </c>
      <c r="CY818" s="26">
        <f t="shared" si="544"/>
        <v>0.4261980242301357</v>
      </c>
      <c r="CZ818" s="13">
        <v>48</v>
      </c>
      <c r="DA818" s="13">
        <v>50</v>
      </c>
      <c r="DB818" s="27">
        <v>44.28</v>
      </c>
      <c r="DC818" s="27">
        <v>42.74</v>
      </c>
      <c r="DD818" s="27">
        <v>45.06</v>
      </c>
      <c r="DE818" s="27">
        <v>43.7</v>
      </c>
      <c r="DF818" s="13">
        <v>582</v>
      </c>
      <c r="DG818" s="13">
        <v>601</v>
      </c>
      <c r="DH818" s="21">
        <f t="shared" si="545"/>
        <v>0.49196956889264581</v>
      </c>
      <c r="DI818" s="42">
        <v>380</v>
      </c>
      <c r="DJ818" s="42">
        <v>185</v>
      </c>
      <c r="DK818" s="13">
        <v>77</v>
      </c>
      <c r="DL818" s="13">
        <v>8</v>
      </c>
      <c r="DM818" s="13">
        <v>0.182</v>
      </c>
      <c r="DN818" s="13">
        <v>4</v>
      </c>
      <c r="DO818" s="13">
        <v>0</v>
      </c>
      <c r="DP818" s="13">
        <v>1.0999999999999999E-2</v>
      </c>
      <c r="DQ818" s="13">
        <v>391</v>
      </c>
      <c r="DR818" s="46">
        <v>193</v>
      </c>
      <c r="DS818" s="13">
        <v>5</v>
      </c>
      <c r="DT818" s="13">
        <v>70</v>
      </c>
      <c r="DU818" s="13">
        <v>-0.16600000000000001</v>
      </c>
      <c r="DV818" s="13">
        <v>2</v>
      </c>
      <c r="DW818" s="13">
        <v>3</v>
      </c>
      <c r="DX818" s="13">
        <v>-3.0000000000000001E-3</v>
      </c>
    </row>
    <row r="819" spans="1:128" ht="25.5" x14ac:dyDescent="0.2">
      <c r="A819" s="13" t="s">
        <v>2728</v>
      </c>
      <c r="B819" s="13" t="s">
        <v>2729</v>
      </c>
      <c r="C819" s="39" t="s">
        <v>3854</v>
      </c>
      <c r="D819" s="1" t="s">
        <v>145</v>
      </c>
      <c r="E819" s="13" t="s">
        <v>146</v>
      </c>
      <c r="F819" s="13">
        <v>3</v>
      </c>
      <c r="G819" s="13">
        <v>0</v>
      </c>
      <c r="H819" s="13">
        <v>0</v>
      </c>
      <c r="I819" s="40">
        <f t="shared" si="504"/>
        <v>0</v>
      </c>
      <c r="J819" s="19">
        <f t="shared" si="505"/>
        <v>0</v>
      </c>
      <c r="K819" s="1">
        <v>0</v>
      </c>
      <c r="L819" s="1">
        <v>0</v>
      </c>
      <c r="M819" s="1">
        <v>0</v>
      </c>
      <c r="N819" s="1">
        <v>1</v>
      </c>
      <c r="O819" s="1">
        <v>0</v>
      </c>
      <c r="P819" s="1">
        <v>0</v>
      </c>
      <c r="Q819" s="1">
        <v>0</v>
      </c>
      <c r="R819" s="15">
        <f t="shared" si="506"/>
        <v>0</v>
      </c>
      <c r="S819" s="15">
        <f t="shared" si="507"/>
        <v>0</v>
      </c>
      <c r="T819" s="16">
        <v>20.816666666700002</v>
      </c>
      <c r="U819" s="16">
        <f t="shared" si="508"/>
        <v>6.9388888889000002</v>
      </c>
      <c r="V819" s="16">
        <v>20.07</v>
      </c>
      <c r="W819" s="16">
        <f t="shared" si="509"/>
        <v>6.69</v>
      </c>
      <c r="X819" s="16">
        <v>124.71</v>
      </c>
      <c r="Y819" s="16">
        <f t="shared" si="510"/>
        <v>41.57</v>
      </c>
      <c r="Z819" s="21">
        <f t="shared" si="511"/>
        <v>0.13862411935350188</v>
      </c>
      <c r="AA819" s="20">
        <f t="shared" si="512"/>
        <v>0</v>
      </c>
      <c r="AB819">
        <v>3</v>
      </c>
      <c r="AC819" s="1">
        <v>5</v>
      </c>
      <c r="AD819" s="1">
        <v>3</v>
      </c>
      <c r="AE819" s="1">
        <v>0</v>
      </c>
      <c r="AF819" s="1">
        <v>0</v>
      </c>
      <c r="AG819" s="15">
        <f t="shared" si="513"/>
        <v>0</v>
      </c>
      <c r="AH819" s="15">
        <f t="shared" si="514"/>
        <v>0</v>
      </c>
      <c r="AI819" s="15">
        <f t="shared" si="515"/>
        <v>0</v>
      </c>
      <c r="AJ819" s="1">
        <v>9</v>
      </c>
      <c r="AK819" s="21">
        <f t="shared" si="516"/>
        <v>0.42857142857142855</v>
      </c>
      <c r="AL819" s="1">
        <v>5</v>
      </c>
      <c r="AM819" s="21">
        <f t="shared" si="517"/>
        <v>0.23809523809523808</v>
      </c>
      <c r="AN819" s="1">
        <v>7</v>
      </c>
      <c r="AO819" s="21">
        <f t="shared" si="518"/>
        <v>0.33333333333333331</v>
      </c>
      <c r="AP819" s="21">
        <f t="shared" si="519"/>
        <v>0.6428571428571429</v>
      </c>
      <c r="AQ819" s="1">
        <v>20</v>
      </c>
      <c r="AR819" s="4">
        <v>12.77</v>
      </c>
      <c r="AS819" s="41">
        <v>10</v>
      </c>
      <c r="AT819" s="41">
        <v>12</v>
      </c>
      <c r="AU819" s="41">
        <v>7</v>
      </c>
      <c r="AV819" s="21">
        <f t="shared" si="520"/>
        <v>0.45454545454545453</v>
      </c>
      <c r="AW819" s="26">
        <v>16.46</v>
      </c>
      <c r="AX819" s="42">
        <v>19</v>
      </c>
      <c r="AY819" s="41">
        <v>-1.357</v>
      </c>
      <c r="AZ819" s="1">
        <v>19</v>
      </c>
      <c r="BA819" s="43">
        <v>0.97699999999999998</v>
      </c>
      <c r="BB819" s="16">
        <v>49.33</v>
      </c>
      <c r="BC819" s="26">
        <v>15.95</v>
      </c>
      <c r="BD819" s="43">
        <v>-8.2720000000000002</v>
      </c>
      <c r="BE819" s="43">
        <v>-12.385</v>
      </c>
      <c r="BF819" s="16">
        <v>46.17</v>
      </c>
      <c r="BG819" s="21">
        <f t="shared" si="521"/>
        <v>0</v>
      </c>
      <c r="BH819" s="44">
        <f t="shared" si="522"/>
        <v>0.94736842105263153</v>
      </c>
      <c r="BI819" s="42">
        <f t="shared" si="523"/>
        <v>947.36842105263156</v>
      </c>
      <c r="BJ819" s="21">
        <f t="shared" si="524"/>
        <v>-5.2631578947368474E-2</v>
      </c>
      <c r="BK819" s="26">
        <f t="shared" si="525"/>
        <v>0</v>
      </c>
      <c r="BL819" s="26">
        <f t="shared" si="526"/>
        <v>2.9895366218236177</v>
      </c>
      <c r="BM819" s="16">
        <f t="shared" si="527"/>
        <v>14.947683109118087</v>
      </c>
      <c r="BN819" s="16">
        <f t="shared" si="528"/>
        <v>56.801195814648729</v>
      </c>
      <c r="BO819" s="16">
        <f t="shared" si="529"/>
        <v>38.863976083707023</v>
      </c>
      <c r="BP819" s="16">
        <f t="shared" si="530"/>
        <v>95.665171898355766</v>
      </c>
      <c r="BQ819" s="16">
        <f t="shared" si="531"/>
        <v>-56.801195814648743</v>
      </c>
      <c r="BR819" s="1">
        <v>0</v>
      </c>
      <c r="BS819" s="1">
        <v>1</v>
      </c>
      <c r="BT819" s="42">
        <v>5</v>
      </c>
      <c r="BU819" s="42">
        <v>18</v>
      </c>
      <c r="BV819" s="42">
        <v>2</v>
      </c>
      <c r="BW819" s="42">
        <v>6</v>
      </c>
      <c r="BX819" s="42">
        <v>7</v>
      </c>
      <c r="BY819" s="42">
        <v>6</v>
      </c>
      <c r="BZ819" s="1">
        <v>7</v>
      </c>
      <c r="CA819" s="1">
        <v>15</v>
      </c>
      <c r="CB819" s="21">
        <f t="shared" si="532"/>
        <v>0.31818181818181818</v>
      </c>
      <c r="CC819" s="4">
        <v>-32.33</v>
      </c>
      <c r="CD819" s="45">
        <f t="shared" si="533"/>
        <v>-46.957767243220175</v>
      </c>
      <c r="CE819" s="26">
        <f t="shared" si="534"/>
        <v>1.9244647582391146</v>
      </c>
      <c r="CF819" s="26">
        <f t="shared" si="535"/>
        <v>3.3678133269184505</v>
      </c>
      <c r="CG819" s="26">
        <f t="shared" si="536"/>
        <v>33.678133269184507</v>
      </c>
      <c r="CH819" s="26">
        <f t="shared" si="537"/>
        <v>26.461390425787826</v>
      </c>
      <c r="CI819" s="26">
        <f t="shared" si="538"/>
        <v>67.837382727928784</v>
      </c>
      <c r="CJ819" s="26">
        <f t="shared" si="539"/>
        <v>48.111618955977868</v>
      </c>
      <c r="CK819" s="16">
        <f t="shared" si="540"/>
        <v>-76.526959586599659</v>
      </c>
      <c r="CL819" s="42">
        <v>4</v>
      </c>
      <c r="CM819" s="42">
        <v>7</v>
      </c>
      <c r="CN819" s="42">
        <v>66</v>
      </c>
      <c r="CO819" s="42">
        <v>48</v>
      </c>
      <c r="CP819" s="42">
        <v>27</v>
      </c>
      <c r="CQ819" s="42">
        <v>20</v>
      </c>
      <c r="CR819" s="42">
        <v>25</v>
      </c>
      <c r="CS819" s="42">
        <v>44</v>
      </c>
      <c r="CT819" s="1">
        <v>0</v>
      </c>
      <c r="CU819" s="1">
        <v>0</v>
      </c>
      <c r="CV819" s="42">
        <f t="shared" si="541"/>
        <v>0</v>
      </c>
      <c r="CW819" s="26">
        <f t="shared" si="542"/>
        <v>0</v>
      </c>
      <c r="CX819" s="26">
        <f t="shared" si="543"/>
        <v>0</v>
      </c>
      <c r="CY819" s="26">
        <f t="shared" si="544"/>
        <v>0</v>
      </c>
      <c r="CZ819" s="13">
        <v>0</v>
      </c>
      <c r="DA819" s="13">
        <v>2</v>
      </c>
      <c r="DB819" s="27">
        <v>0.53</v>
      </c>
      <c r="DC819" s="27">
        <v>0.91</v>
      </c>
      <c r="DD819" s="27">
        <v>0.63</v>
      </c>
      <c r="DE819" s="27">
        <v>0.82</v>
      </c>
      <c r="DF819" s="13">
        <v>0</v>
      </c>
      <c r="DG819" s="13">
        <v>0</v>
      </c>
      <c r="DH819" s="21" t="str">
        <f t="shared" si="545"/>
        <v xml:space="preserve"> </v>
      </c>
      <c r="DI819" s="42"/>
      <c r="DJ819" s="42"/>
      <c r="DK819" s="1"/>
      <c r="DL819" s="1"/>
      <c r="DM819" s="1"/>
      <c r="DN819" s="1"/>
      <c r="DO819" s="1"/>
      <c r="DP819" s="1"/>
      <c r="DQ819" s="1"/>
      <c r="DR819" s="42"/>
      <c r="DS819" s="1"/>
      <c r="DT819" s="1"/>
      <c r="DU819" s="1"/>
      <c r="DV819" s="1"/>
      <c r="DW819" s="1"/>
      <c r="DX819" s="13"/>
    </row>
    <row r="820" spans="1:128" ht="25.5" x14ac:dyDescent="0.2">
      <c r="A820" s="13" t="s">
        <v>2732</v>
      </c>
      <c r="B820" s="13" t="s">
        <v>2733</v>
      </c>
      <c r="C820" s="39" t="s">
        <v>3855</v>
      </c>
      <c r="D820" s="1" t="s">
        <v>145</v>
      </c>
      <c r="E820" s="13" t="s">
        <v>173</v>
      </c>
      <c r="F820" s="13">
        <v>67</v>
      </c>
      <c r="G820" s="13">
        <v>3</v>
      </c>
      <c r="H820" s="13">
        <v>9</v>
      </c>
      <c r="I820" s="40">
        <f t="shared" si="504"/>
        <v>12</v>
      </c>
      <c r="J820" s="19">
        <f t="shared" si="505"/>
        <v>0.64204503232516486</v>
      </c>
      <c r="K820" s="1">
        <v>3</v>
      </c>
      <c r="L820" s="1">
        <v>3</v>
      </c>
      <c r="M820" s="1">
        <v>5</v>
      </c>
      <c r="N820" s="1">
        <v>47</v>
      </c>
      <c r="O820" s="1">
        <v>33</v>
      </c>
      <c r="P820" s="1">
        <v>34</v>
      </c>
      <c r="Q820" s="1">
        <v>23</v>
      </c>
      <c r="R820" s="15">
        <f t="shared" si="506"/>
        <v>6.3829787234042548E-2</v>
      </c>
      <c r="S820" s="15">
        <f t="shared" si="507"/>
        <v>2.6315789473684209E-2</v>
      </c>
      <c r="T820" s="16">
        <v>1121.4166666666999</v>
      </c>
      <c r="U820" s="16">
        <f t="shared" si="508"/>
        <v>16.737562189055222</v>
      </c>
      <c r="V820" s="16">
        <v>1048.97</v>
      </c>
      <c r="W820" s="16">
        <f t="shared" si="509"/>
        <v>15.656268656716419</v>
      </c>
      <c r="X820" s="16">
        <v>2114.1</v>
      </c>
      <c r="Y820" s="16">
        <f t="shared" si="510"/>
        <v>31.55373134328358</v>
      </c>
      <c r="Z820" s="21">
        <f t="shared" si="511"/>
        <v>0.33163034646719802</v>
      </c>
      <c r="AA820" s="20">
        <f t="shared" si="512"/>
        <v>36.891891891891888</v>
      </c>
      <c r="AB820">
        <v>74</v>
      </c>
      <c r="AC820" s="1">
        <v>81</v>
      </c>
      <c r="AD820" s="1">
        <v>132</v>
      </c>
      <c r="AE820" s="1">
        <v>19</v>
      </c>
      <c r="AF820" s="1">
        <v>4</v>
      </c>
      <c r="AG820" s="15">
        <f t="shared" si="513"/>
        <v>8.1081081081081086E-2</v>
      </c>
      <c r="AH820" s="15">
        <f t="shared" si="514"/>
        <v>0.21621621621621623</v>
      </c>
      <c r="AI820" s="15">
        <f t="shared" si="515"/>
        <v>0.29729729729729731</v>
      </c>
      <c r="AJ820" s="1">
        <v>308</v>
      </c>
      <c r="AK820" s="21">
        <f t="shared" si="516"/>
        <v>0.28439519852262235</v>
      </c>
      <c r="AL820" s="1">
        <v>338</v>
      </c>
      <c r="AM820" s="21">
        <f t="shared" si="517"/>
        <v>0.31209602954755311</v>
      </c>
      <c r="AN820" s="1">
        <v>437</v>
      </c>
      <c r="AO820" s="21">
        <f t="shared" si="518"/>
        <v>0.40350877192982454</v>
      </c>
      <c r="AP820" s="21">
        <f t="shared" si="519"/>
        <v>0.47678018575851394</v>
      </c>
      <c r="AQ820" s="1">
        <v>4</v>
      </c>
      <c r="AR820" s="4">
        <v>-1.05</v>
      </c>
      <c r="AS820" s="41">
        <v>396</v>
      </c>
      <c r="AT820" s="41">
        <v>357</v>
      </c>
      <c r="AU820" s="41">
        <v>329</v>
      </c>
      <c r="AV820" s="21">
        <f t="shared" si="520"/>
        <v>0.52589641434262946</v>
      </c>
      <c r="AW820" s="26">
        <v>17.43</v>
      </c>
      <c r="AX820" s="42">
        <v>3</v>
      </c>
      <c r="AY820" s="41">
        <v>0.41300000000000003</v>
      </c>
      <c r="AZ820" s="1">
        <v>1</v>
      </c>
      <c r="BA820" s="43">
        <v>-6.0999999999999999E-2</v>
      </c>
      <c r="BB820" s="16">
        <v>49.81</v>
      </c>
      <c r="BC820" s="26">
        <v>16.420000000000002</v>
      </c>
      <c r="BD820" s="43">
        <v>0.98099999999999998</v>
      </c>
      <c r="BE820" s="43">
        <v>-4.04</v>
      </c>
      <c r="BF820" s="16">
        <v>48.22</v>
      </c>
      <c r="BG820" s="21">
        <f t="shared" si="521"/>
        <v>8.1318681318681321E-2</v>
      </c>
      <c r="BH820" s="44">
        <f t="shared" si="522"/>
        <v>0.92627599243856329</v>
      </c>
      <c r="BI820" s="42">
        <f t="shared" si="523"/>
        <v>1007.5946737572447</v>
      </c>
      <c r="BJ820" s="21">
        <f t="shared" si="524"/>
        <v>7.5946737572446105E-3</v>
      </c>
      <c r="BK820" s="26">
        <f t="shared" si="525"/>
        <v>2.1163617643974564</v>
      </c>
      <c r="BL820" s="26">
        <f t="shared" si="526"/>
        <v>2.2307596976081299</v>
      </c>
      <c r="BM820" s="16">
        <f t="shared" si="527"/>
        <v>26.025529805428182</v>
      </c>
      <c r="BN820" s="16">
        <f t="shared" si="528"/>
        <v>30.258253334223099</v>
      </c>
      <c r="BO820" s="16">
        <f t="shared" si="529"/>
        <v>46.045168117296015</v>
      </c>
      <c r="BP820" s="16">
        <f t="shared" si="530"/>
        <v>54.853808974517861</v>
      </c>
      <c r="BQ820" s="16">
        <f t="shared" si="531"/>
        <v>-8.808640857221846</v>
      </c>
      <c r="BR820" s="1">
        <v>37</v>
      </c>
      <c r="BS820" s="1">
        <v>39</v>
      </c>
      <c r="BT820" s="42">
        <v>418</v>
      </c>
      <c r="BU820" s="42">
        <v>490</v>
      </c>
      <c r="BV820" s="42">
        <v>154</v>
      </c>
      <c r="BW820" s="42">
        <v>202</v>
      </c>
      <c r="BX820" s="42">
        <v>228</v>
      </c>
      <c r="BY820" s="42">
        <v>196</v>
      </c>
      <c r="BZ820" s="1">
        <v>385</v>
      </c>
      <c r="CA820" s="1">
        <v>449</v>
      </c>
      <c r="CB820" s="21">
        <f t="shared" si="532"/>
        <v>0.4616306954436451</v>
      </c>
      <c r="CC820" s="4">
        <v>-4.95</v>
      </c>
      <c r="CD820" s="45">
        <f t="shared" si="533"/>
        <v>-4.3623653154261817</v>
      </c>
      <c r="CE820" s="26">
        <f t="shared" si="534"/>
        <v>2.6961827728111256</v>
      </c>
      <c r="CF820" s="26">
        <f t="shared" si="535"/>
        <v>3.1786575847878531</v>
      </c>
      <c r="CG820" s="26">
        <f t="shared" si="536"/>
        <v>31.389243649780052</v>
      </c>
      <c r="CH820" s="26">
        <f t="shared" si="537"/>
        <v>32.26905065985526</v>
      </c>
      <c r="CI820" s="26">
        <f t="shared" si="538"/>
        <v>55.626507733787427</v>
      </c>
      <c r="CJ820" s="26">
        <f t="shared" si="539"/>
        <v>56.307648644813398</v>
      </c>
      <c r="CK820" s="16">
        <f t="shared" si="540"/>
        <v>-8.1274999461958757</v>
      </c>
      <c r="CL820" s="42">
        <v>95</v>
      </c>
      <c r="CM820" s="42">
        <v>112</v>
      </c>
      <c r="CN820" s="42">
        <v>1011</v>
      </c>
      <c r="CO820" s="42">
        <v>1025</v>
      </c>
      <c r="CP820" s="42">
        <v>375</v>
      </c>
      <c r="CQ820" s="42">
        <v>411</v>
      </c>
      <c r="CR820" s="42">
        <v>436</v>
      </c>
      <c r="CS820" s="42">
        <v>479</v>
      </c>
      <c r="CT820" s="1">
        <v>13</v>
      </c>
      <c r="CU820" s="1">
        <v>4</v>
      </c>
      <c r="CV820" s="42">
        <f t="shared" si="541"/>
        <v>-9</v>
      </c>
      <c r="CW820" s="26">
        <f t="shared" si="542"/>
        <v>0.69554878501892869</v>
      </c>
      <c r="CX820" s="26">
        <f t="shared" si="543"/>
        <v>0.21401501077505497</v>
      </c>
      <c r="CY820" s="26">
        <f t="shared" si="544"/>
        <v>-0.48153377424387367</v>
      </c>
      <c r="CZ820" s="13">
        <v>34</v>
      </c>
      <c r="DA820" s="13">
        <v>39</v>
      </c>
      <c r="DB820" s="27">
        <v>36.81</v>
      </c>
      <c r="DC820" s="27">
        <v>49.37</v>
      </c>
      <c r="DD820" s="27">
        <v>38.57</v>
      </c>
      <c r="DE820" s="27">
        <v>43.53</v>
      </c>
      <c r="DF820" s="1"/>
      <c r="DG820" s="1"/>
      <c r="DH820" s="21" t="str">
        <f t="shared" si="545"/>
        <v xml:space="preserve"> </v>
      </c>
      <c r="DI820" s="42"/>
      <c r="DJ820" s="42"/>
      <c r="DK820" s="1"/>
      <c r="DL820" s="1"/>
      <c r="DM820" s="1"/>
      <c r="DN820" s="1"/>
      <c r="DO820" s="1"/>
      <c r="DP820" s="1"/>
      <c r="DQ820" s="1"/>
      <c r="DR820" s="42"/>
      <c r="DS820" s="1"/>
      <c r="DT820" s="1"/>
      <c r="DU820" s="1"/>
      <c r="DV820" s="1"/>
      <c r="DW820" s="1"/>
      <c r="DX820" s="13"/>
    </row>
    <row r="821" spans="1:128" ht="25.5" x14ac:dyDescent="0.2">
      <c r="A821" s="13" t="s">
        <v>2736</v>
      </c>
      <c r="B821" s="13" t="s">
        <v>2737</v>
      </c>
      <c r="C821" s="39" t="s">
        <v>3856</v>
      </c>
      <c r="D821" s="1" t="s">
        <v>153</v>
      </c>
      <c r="E821" s="13" t="s">
        <v>146</v>
      </c>
      <c r="F821" s="13">
        <v>2</v>
      </c>
      <c r="G821" s="13">
        <v>0</v>
      </c>
      <c r="H821" s="13">
        <v>0</v>
      </c>
      <c r="I821" s="40">
        <f t="shared" si="504"/>
        <v>0</v>
      </c>
      <c r="J821" s="19">
        <f t="shared" si="505"/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5">
        <f t="shared" si="506"/>
        <v>0</v>
      </c>
      <c r="S821" s="15">
        <f t="shared" si="507"/>
        <v>0</v>
      </c>
      <c r="T821" s="16">
        <v>12.4666666667</v>
      </c>
      <c r="U821" s="16">
        <f t="shared" si="508"/>
        <v>6.2333333333500001</v>
      </c>
      <c r="V821" s="16">
        <v>11.92</v>
      </c>
      <c r="W821" s="16">
        <f t="shared" si="509"/>
        <v>5.96</v>
      </c>
      <c r="X821" s="16">
        <v>85.18</v>
      </c>
      <c r="Y821" s="16">
        <f t="shared" si="510"/>
        <v>42.59</v>
      </c>
      <c r="Z821" s="21">
        <f t="shared" si="511"/>
        <v>0.12276004119464469</v>
      </c>
      <c r="AA821" s="20">
        <f t="shared" si="512"/>
        <v>0</v>
      </c>
      <c r="AB821">
        <v>1</v>
      </c>
      <c r="AC821" s="1">
        <v>2</v>
      </c>
      <c r="AD821" s="1">
        <v>2</v>
      </c>
      <c r="AE821" s="1">
        <v>0</v>
      </c>
      <c r="AF821" s="1">
        <v>0</v>
      </c>
      <c r="AG821" s="15">
        <f t="shared" si="513"/>
        <v>0</v>
      </c>
      <c r="AH821" s="15">
        <f t="shared" si="514"/>
        <v>0</v>
      </c>
      <c r="AI821" s="15">
        <f t="shared" si="515"/>
        <v>0</v>
      </c>
      <c r="AJ821" s="1">
        <v>1</v>
      </c>
      <c r="AK821" s="21">
        <f t="shared" si="516"/>
        <v>0.2</v>
      </c>
      <c r="AL821" s="1">
        <v>2</v>
      </c>
      <c r="AM821" s="21">
        <f t="shared" si="517"/>
        <v>0.4</v>
      </c>
      <c r="AN821" s="1">
        <v>2</v>
      </c>
      <c r="AO821" s="21">
        <f t="shared" si="518"/>
        <v>0.4</v>
      </c>
      <c r="AP821" s="21">
        <f t="shared" si="519"/>
        <v>0.33333333333333331</v>
      </c>
      <c r="AQ821" s="1">
        <v>1</v>
      </c>
      <c r="AR821" s="4">
        <v>-4.9000000000000004</v>
      </c>
      <c r="AS821" s="41">
        <v>4</v>
      </c>
      <c r="AT821" s="41">
        <v>2</v>
      </c>
      <c r="AU821" s="41">
        <v>2</v>
      </c>
      <c r="AV821" s="21">
        <f t="shared" si="520"/>
        <v>0.66666666666666663</v>
      </c>
      <c r="AW821" s="26">
        <v>17.2</v>
      </c>
      <c r="AX821" s="42">
        <v>9</v>
      </c>
      <c r="AY821" s="41">
        <v>-0.111</v>
      </c>
      <c r="AZ821" s="1">
        <v>12</v>
      </c>
      <c r="BA821" s="43">
        <v>0.30399999999999999</v>
      </c>
      <c r="BB821" s="16">
        <v>51.55</v>
      </c>
      <c r="BC821" s="26">
        <v>16.12</v>
      </c>
      <c r="BD821" s="43">
        <v>-2.2679999999999998</v>
      </c>
      <c r="BE821" s="43">
        <v>1.97</v>
      </c>
      <c r="BF821" s="16">
        <v>48.1</v>
      </c>
      <c r="BG821" s="21">
        <f t="shared" si="521"/>
        <v>0</v>
      </c>
      <c r="BH821" s="44">
        <f t="shared" si="522"/>
        <v>0.75</v>
      </c>
      <c r="BI821" s="42">
        <f t="shared" si="523"/>
        <v>750</v>
      </c>
      <c r="BJ821" s="21">
        <f t="shared" si="524"/>
        <v>-0.25</v>
      </c>
      <c r="BK821" s="26">
        <f t="shared" si="525"/>
        <v>0</v>
      </c>
      <c r="BL821" s="26">
        <f t="shared" si="526"/>
        <v>5.0335570469798663</v>
      </c>
      <c r="BM821" s="16">
        <f t="shared" si="527"/>
        <v>15.1006711409396</v>
      </c>
      <c r="BN821" s="16">
        <f t="shared" si="528"/>
        <v>20.134228187919465</v>
      </c>
      <c r="BO821" s="16">
        <f t="shared" si="529"/>
        <v>35.234899328859058</v>
      </c>
      <c r="BP821" s="16">
        <f t="shared" si="530"/>
        <v>50.335570469798661</v>
      </c>
      <c r="BQ821" s="16">
        <f t="shared" si="531"/>
        <v>-15.100671140939603</v>
      </c>
      <c r="BR821" s="1">
        <v>0</v>
      </c>
      <c r="BS821" s="1">
        <v>1</v>
      </c>
      <c r="BT821" s="42">
        <v>3</v>
      </c>
      <c r="BU821" s="42">
        <v>3</v>
      </c>
      <c r="BV821" s="42">
        <v>1</v>
      </c>
      <c r="BW821" s="42">
        <v>2</v>
      </c>
      <c r="BX821" s="42">
        <v>4</v>
      </c>
      <c r="BY821" s="42">
        <v>3</v>
      </c>
      <c r="BZ821" s="1">
        <v>2</v>
      </c>
      <c r="CA821" s="1">
        <v>5</v>
      </c>
      <c r="CB821" s="21">
        <f t="shared" si="532"/>
        <v>0.2857142857142857</v>
      </c>
      <c r="CC821" s="4">
        <v>-26.98</v>
      </c>
      <c r="CD821" s="45">
        <f t="shared" si="533"/>
        <v>-12.856671140939604</v>
      </c>
      <c r="CE821" s="26">
        <f t="shared" si="534"/>
        <v>2.8175628081709321</v>
      </c>
      <c r="CF821" s="26">
        <f t="shared" si="535"/>
        <v>3.521953510213665</v>
      </c>
      <c r="CG821" s="26">
        <f t="shared" si="536"/>
        <v>33.10636299600845</v>
      </c>
      <c r="CH821" s="26">
        <f t="shared" si="537"/>
        <v>29.584409485794787</v>
      </c>
      <c r="CI821" s="26">
        <f t="shared" si="538"/>
        <v>59.168818971589573</v>
      </c>
      <c r="CJ821" s="26">
        <f t="shared" si="539"/>
        <v>49.307349142991313</v>
      </c>
      <c r="CK821" s="16">
        <f t="shared" si="540"/>
        <v>-24.962140969537863</v>
      </c>
      <c r="CL821" s="42">
        <v>4</v>
      </c>
      <c r="CM821" s="42">
        <v>5</v>
      </c>
      <c r="CN821" s="42">
        <v>43</v>
      </c>
      <c r="CO821" s="42">
        <v>37</v>
      </c>
      <c r="CP821" s="42">
        <v>13</v>
      </c>
      <c r="CQ821" s="42">
        <v>15</v>
      </c>
      <c r="CR821" s="42">
        <v>13</v>
      </c>
      <c r="CS821" s="42">
        <v>24</v>
      </c>
      <c r="CT821" s="1">
        <v>0</v>
      </c>
      <c r="CU821" s="1">
        <v>0</v>
      </c>
      <c r="CV821" s="42">
        <f t="shared" si="541"/>
        <v>0</v>
      </c>
      <c r="CW821" s="26">
        <f t="shared" si="542"/>
        <v>0</v>
      </c>
      <c r="CX821" s="26">
        <f t="shared" si="543"/>
        <v>0</v>
      </c>
      <c r="CY821" s="26">
        <f t="shared" si="544"/>
        <v>0</v>
      </c>
      <c r="CZ821" s="13">
        <v>0</v>
      </c>
      <c r="DA821" s="13">
        <v>1</v>
      </c>
      <c r="DB821" s="27">
        <v>0.42</v>
      </c>
      <c r="DC821" s="27">
        <v>0.39</v>
      </c>
      <c r="DD821" s="27">
        <v>0.4</v>
      </c>
      <c r="DE821" s="27">
        <v>0.44</v>
      </c>
      <c r="DF821" s="13">
        <v>0</v>
      </c>
      <c r="DG821" s="13">
        <v>0</v>
      </c>
      <c r="DH821" s="21" t="str">
        <f t="shared" si="545"/>
        <v xml:space="preserve"> </v>
      </c>
      <c r="DI821" s="42"/>
      <c r="DJ821" s="42"/>
      <c r="DK821" s="1"/>
      <c r="DL821" s="1"/>
      <c r="DM821" s="1"/>
      <c r="DN821" s="1"/>
      <c r="DO821" s="1"/>
      <c r="DP821" s="1"/>
      <c r="DQ821" s="1"/>
      <c r="DR821" s="42"/>
      <c r="DS821" s="1"/>
      <c r="DT821" s="1"/>
      <c r="DU821" s="1"/>
      <c r="DV821" s="1"/>
      <c r="DW821" s="1"/>
      <c r="DX821" s="13"/>
    </row>
    <row r="822" spans="1:128" ht="25.5" x14ac:dyDescent="0.2">
      <c r="A822" s="13" t="s">
        <v>2739</v>
      </c>
      <c r="B822" s="13" t="s">
        <v>2740</v>
      </c>
      <c r="C822" s="39" t="s">
        <v>3857</v>
      </c>
      <c r="D822" s="1" t="s">
        <v>167</v>
      </c>
      <c r="E822" s="13" t="s">
        <v>503</v>
      </c>
      <c r="F822" s="13">
        <v>67</v>
      </c>
      <c r="G822" s="13">
        <v>7</v>
      </c>
      <c r="H822" s="13">
        <v>6</v>
      </c>
      <c r="I822" s="40">
        <f t="shared" si="504"/>
        <v>13</v>
      </c>
      <c r="J822" s="19">
        <f t="shared" si="505"/>
        <v>1.0105154060415438</v>
      </c>
      <c r="K822" s="1">
        <v>7</v>
      </c>
      <c r="L822" s="1">
        <v>5</v>
      </c>
      <c r="M822" s="1">
        <v>1</v>
      </c>
      <c r="N822" s="1">
        <v>86</v>
      </c>
      <c r="O822" s="1">
        <v>35</v>
      </c>
      <c r="P822" s="1">
        <v>39</v>
      </c>
      <c r="Q822" s="1">
        <v>95</v>
      </c>
      <c r="R822" s="15">
        <f t="shared" si="506"/>
        <v>8.1395348837209308E-2</v>
      </c>
      <c r="S822" s="15">
        <f t="shared" si="507"/>
        <v>4.3749999999999997E-2</v>
      </c>
      <c r="T822" s="16">
        <v>771.88333333330002</v>
      </c>
      <c r="U822" s="16">
        <f t="shared" si="508"/>
        <v>11.520646766168657</v>
      </c>
      <c r="V822" s="16">
        <v>774.3</v>
      </c>
      <c r="W822" s="16">
        <f t="shared" si="509"/>
        <v>11.556716417910447</v>
      </c>
      <c r="X822" s="16">
        <v>2438.17</v>
      </c>
      <c r="Y822" s="16">
        <f t="shared" si="510"/>
        <v>36.390597014925376</v>
      </c>
      <c r="Z822" s="21">
        <f t="shared" si="511"/>
        <v>0.24102948821311945</v>
      </c>
      <c r="AA822" s="20">
        <f t="shared" si="512"/>
        <v>79.750000000000014</v>
      </c>
      <c r="AB822">
        <v>35</v>
      </c>
      <c r="AC822" s="1">
        <v>109</v>
      </c>
      <c r="AD822" s="1">
        <v>92</v>
      </c>
      <c r="AE822" s="1">
        <v>10</v>
      </c>
      <c r="AF822" s="1">
        <v>6</v>
      </c>
      <c r="AG822" s="15">
        <f t="shared" si="513"/>
        <v>0.35</v>
      </c>
      <c r="AH822" s="15">
        <f t="shared" si="514"/>
        <v>0.3</v>
      </c>
      <c r="AI822" s="15">
        <f t="shared" si="515"/>
        <v>0.64999999999999991</v>
      </c>
      <c r="AJ822" s="1">
        <v>214</v>
      </c>
      <c r="AK822" s="21">
        <f t="shared" si="516"/>
        <v>0.28157894736842104</v>
      </c>
      <c r="AL822" s="1">
        <v>237</v>
      </c>
      <c r="AM822" s="21">
        <f t="shared" si="517"/>
        <v>0.31184210526315792</v>
      </c>
      <c r="AN822" s="1">
        <v>309</v>
      </c>
      <c r="AO822" s="21">
        <f t="shared" si="518"/>
        <v>0.40657894736842104</v>
      </c>
      <c r="AP822" s="21">
        <f t="shared" si="519"/>
        <v>0.4745011086474501</v>
      </c>
      <c r="AQ822" s="1">
        <v>3</v>
      </c>
      <c r="AR822" s="4">
        <v>-6.38</v>
      </c>
      <c r="AS822" s="41">
        <v>269</v>
      </c>
      <c r="AT822" s="41">
        <v>304</v>
      </c>
      <c r="AU822" s="41">
        <v>227</v>
      </c>
      <c r="AV822" s="21">
        <f t="shared" si="520"/>
        <v>0.46945898778359513</v>
      </c>
      <c r="AW822" s="26">
        <v>17.3</v>
      </c>
      <c r="AX822" s="42">
        <v>8</v>
      </c>
      <c r="AY822" s="41">
        <v>0.49</v>
      </c>
      <c r="AZ822" s="1">
        <v>5</v>
      </c>
      <c r="BA822" s="43">
        <v>-0.157</v>
      </c>
      <c r="BB822" s="16">
        <v>49.82</v>
      </c>
      <c r="BC822" s="26">
        <v>17.670000000000002</v>
      </c>
      <c r="BD822" s="43">
        <v>-2.14</v>
      </c>
      <c r="BE822" s="43">
        <v>-2.2029999999999998</v>
      </c>
      <c r="BF822" s="16">
        <v>47.9</v>
      </c>
      <c r="BG822" s="21">
        <f t="shared" si="521"/>
        <v>6.2695924764890276E-2</v>
      </c>
      <c r="BH822" s="44">
        <f t="shared" si="522"/>
        <v>0.92982456140350878</v>
      </c>
      <c r="BI822" s="42">
        <f t="shared" si="523"/>
        <v>992.52048616839909</v>
      </c>
      <c r="BJ822" s="21">
        <f t="shared" si="524"/>
        <v>-7.479513831600948E-3</v>
      </c>
      <c r="BK822" s="26">
        <f t="shared" si="525"/>
        <v>1.5497869043006587</v>
      </c>
      <c r="BL822" s="26">
        <f t="shared" si="526"/>
        <v>2.1697016660209223</v>
      </c>
      <c r="BM822" s="16">
        <f t="shared" si="527"/>
        <v>24.719101123595507</v>
      </c>
      <c r="BN822" s="16">
        <f t="shared" si="528"/>
        <v>30.918248740798145</v>
      </c>
      <c r="BO822" s="16">
        <f t="shared" si="529"/>
        <v>49.36071290197598</v>
      </c>
      <c r="BP822" s="16">
        <f t="shared" si="530"/>
        <v>56.644711352189077</v>
      </c>
      <c r="BQ822" s="16">
        <f t="shared" si="531"/>
        <v>-7.2839984502130974</v>
      </c>
      <c r="BR822" s="1">
        <v>20</v>
      </c>
      <c r="BS822" s="1">
        <v>28</v>
      </c>
      <c r="BT822" s="42">
        <v>299</v>
      </c>
      <c r="BU822" s="42">
        <v>371</v>
      </c>
      <c r="BV822" s="42">
        <v>137</v>
      </c>
      <c r="BW822" s="42">
        <v>152</v>
      </c>
      <c r="BX822" s="42">
        <v>180</v>
      </c>
      <c r="BY822" s="42">
        <v>181</v>
      </c>
      <c r="BZ822" s="1">
        <v>288</v>
      </c>
      <c r="CA822" s="1">
        <v>344</v>
      </c>
      <c r="CB822" s="21">
        <f t="shared" si="532"/>
        <v>0.45569620253164556</v>
      </c>
      <c r="CC822" s="4">
        <v>-5.94</v>
      </c>
      <c r="CD822" s="45">
        <f t="shared" si="533"/>
        <v>-4.7160250577518994</v>
      </c>
      <c r="CE822" s="26">
        <f t="shared" si="534"/>
        <v>2.3870361787734242</v>
      </c>
      <c r="CF822" s="26">
        <f t="shared" si="535"/>
        <v>2.3378189379739722</v>
      </c>
      <c r="CG822" s="26">
        <f t="shared" si="536"/>
        <v>29.94869102646657</v>
      </c>
      <c r="CH822" s="26">
        <f t="shared" si="537"/>
        <v>28.152261737286572</v>
      </c>
      <c r="CI822" s="26">
        <f t="shared" si="538"/>
        <v>57.41191139256081</v>
      </c>
      <c r="CJ822" s="26">
        <f t="shared" si="539"/>
        <v>54.385051083394515</v>
      </c>
      <c r="CK822" s="16">
        <f t="shared" si="540"/>
        <v>-10.310858759379393</v>
      </c>
      <c r="CL822" s="42">
        <v>97</v>
      </c>
      <c r="CM822" s="42">
        <v>95</v>
      </c>
      <c r="CN822" s="42">
        <v>1120</v>
      </c>
      <c r="CO822" s="42">
        <v>1049</v>
      </c>
      <c r="CP822" s="42">
        <v>471</v>
      </c>
      <c r="CQ822" s="42">
        <v>466</v>
      </c>
      <c r="CR822" s="42">
        <v>600</v>
      </c>
      <c r="CS822" s="42">
        <v>645</v>
      </c>
      <c r="CT822" s="1">
        <v>3</v>
      </c>
      <c r="CU822" s="1">
        <v>7</v>
      </c>
      <c r="CV822" s="42">
        <f t="shared" si="541"/>
        <v>4</v>
      </c>
      <c r="CW822" s="26">
        <f t="shared" si="542"/>
        <v>0.23319586293266395</v>
      </c>
      <c r="CX822" s="26">
        <f t="shared" si="543"/>
        <v>0.54412368017621593</v>
      </c>
      <c r="CY822" s="26">
        <f t="shared" si="544"/>
        <v>0.31092781724355195</v>
      </c>
      <c r="CZ822" s="13">
        <v>23</v>
      </c>
      <c r="DA822" s="13">
        <v>29</v>
      </c>
      <c r="DB822" s="27">
        <v>27.9</v>
      </c>
      <c r="DC822" s="27">
        <v>26.5</v>
      </c>
      <c r="DD822" s="27">
        <v>26.12</v>
      </c>
      <c r="DE822" s="27">
        <v>27.14</v>
      </c>
      <c r="DF822" s="13">
        <v>7</v>
      </c>
      <c r="DG822" s="13">
        <v>8</v>
      </c>
      <c r="DH822" s="21">
        <f t="shared" si="545"/>
        <v>0.46666666666666667</v>
      </c>
      <c r="DI822" s="42">
        <v>6</v>
      </c>
      <c r="DJ822" s="42">
        <v>3</v>
      </c>
      <c r="DK822" s="13">
        <v>1</v>
      </c>
      <c r="DL822" s="13">
        <v>1</v>
      </c>
      <c r="DM822" s="13">
        <v>0</v>
      </c>
      <c r="DN822" s="13">
        <v>0</v>
      </c>
      <c r="DO822" s="13">
        <v>0</v>
      </c>
      <c r="DP822" s="13">
        <v>0</v>
      </c>
      <c r="DQ822" s="13">
        <v>6</v>
      </c>
      <c r="DR822" s="46">
        <v>3</v>
      </c>
      <c r="DS822" s="13">
        <v>0</v>
      </c>
      <c r="DT822" s="13">
        <v>2</v>
      </c>
      <c r="DU822" s="13">
        <v>-0.33300000000000002</v>
      </c>
      <c r="DV822" s="13">
        <v>0</v>
      </c>
      <c r="DW822" s="13">
        <v>0</v>
      </c>
      <c r="DX822" s="13">
        <v>0</v>
      </c>
    </row>
    <row r="823" spans="1:128" ht="25.5" x14ac:dyDescent="0.2">
      <c r="A823" s="13" t="s">
        <v>2743</v>
      </c>
      <c r="B823" s="13" t="s">
        <v>2744</v>
      </c>
      <c r="C823" s="39" t="s">
        <v>3858</v>
      </c>
      <c r="D823" s="1" t="s">
        <v>302</v>
      </c>
      <c r="E823" s="13" t="s">
        <v>844</v>
      </c>
      <c r="F823" s="13">
        <v>63</v>
      </c>
      <c r="G823" s="13">
        <v>8</v>
      </c>
      <c r="H823" s="13">
        <v>6</v>
      </c>
      <c r="I823" s="40">
        <f t="shared" si="504"/>
        <v>14</v>
      </c>
      <c r="J823" s="19">
        <f t="shared" si="505"/>
        <v>1.2175089380617075</v>
      </c>
      <c r="K823" s="1">
        <v>7</v>
      </c>
      <c r="L823" s="1">
        <v>3</v>
      </c>
      <c r="M823" s="1">
        <v>3</v>
      </c>
      <c r="N823" s="1">
        <v>83</v>
      </c>
      <c r="O823" s="1">
        <v>29</v>
      </c>
      <c r="P823" s="1">
        <v>33</v>
      </c>
      <c r="Q823" s="1">
        <v>71</v>
      </c>
      <c r="R823" s="15">
        <f t="shared" si="506"/>
        <v>9.6385542168674704E-2</v>
      </c>
      <c r="S823" s="15">
        <f t="shared" si="507"/>
        <v>5.5172413793103448E-2</v>
      </c>
      <c r="T823" s="16">
        <v>689.93333333329997</v>
      </c>
      <c r="U823" s="16">
        <f t="shared" si="508"/>
        <v>10.951322751322222</v>
      </c>
      <c r="V823" s="16">
        <v>681.09</v>
      </c>
      <c r="W823" s="16">
        <f t="shared" si="509"/>
        <v>10.810952380952381</v>
      </c>
      <c r="X823" s="16">
        <v>2354.2199999999998</v>
      </c>
      <c r="Y823" s="16">
        <f t="shared" si="510"/>
        <v>37.368571428571428</v>
      </c>
      <c r="Z823" s="21">
        <f t="shared" si="511"/>
        <v>0.22438894215088412</v>
      </c>
      <c r="AA823" s="20">
        <f t="shared" si="512"/>
        <v>63.75</v>
      </c>
      <c r="AB823">
        <v>16</v>
      </c>
      <c r="AC823" s="1">
        <v>121</v>
      </c>
      <c r="AD823" s="1">
        <v>83</v>
      </c>
      <c r="AE823" s="1">
        <v>6</v>
      </c>
      <c r="AF823" s="1">
        <v>17</v>
      </c>
      <c r="AG823" s="15">
        <f t="shared" si="513"/>
        <v>0.5</v>
      </c>
      <c r="AH823" s="15">
        <f t="shared" si="514"/>
        <v>0.375</v>
      </c>
      <c r="AI823" s="15">
        <f t="shared" si="515"/>
        <v>0.875</v>
      </c>
      <c r="AJ823" s="1">
        <v>221</v>
      </c>
      <c r="AK823" s="21">
        <f t="shared" si="516"/>
        <v>0.31982633863965265</v>
      </c>
      <c r="AL823" s="1">
        <v>223</v>
      </c>
      <c r="AM823" s="21">
        <f t="shared" si="517"/>
        <v>0.3227206946454414</v>
      </c>
      <c r="AN823" s="1">
        <v>247</v>
      </c>
      <c r="AO823" s="21">
        <f t="shared" si="518"/>
        <v>0.35745296671490595</v>
      </c>
      <c r="AP823" s="21">
        <f t="shared" si="519"/>
        <v>0.49774774774774777</v>
      </c>
      <c r="AQ823" s="1">
        <v>5</v>
      </c>
      <c r="AR823" s="4">
        <v>-0.9</v>
      </c>
      <c r="AS823" s="41">
        <v>285</v>
      </c>
      <c r="AT823" s="41">
        <v>264</v>
      </c>
      <c r="AU823" s="41">
        <v>211</v>
      </c>
      <c r="AV823" s="21">
        <f t="shared" si="520"/>
        <v>0.51912568306010931</v>
      </c>
      <c r="AW823" s="26">
        <v>17.13</v>
      </c>
      <c r="AX823" s="42">
        <v>9</v>
      </c>
      <c r="AY823" s="41">
        <v>0.26900000000000002</v>
      </c>
      <c r="AZ823" s="1">
        <v>10</v>
      </c>
      <c r="BA823" s="43">
        <v>-0.35599999999999998</v>
      </c>
      <c r="BB823" s="16">
        <v>49.65</v>
      </c>
      <c r="BC823" s="26">
        <v>17.14</v>
      </c>
      <c r="BD823" s="43">
        <v>-1.5169999999999999</v>
      </c>
      <c r="BE823" s="43">
        <v>1.002</v>
      </c>
      <c r="BF823" s="16">
        <v>50.81</v>
      </c>
      <c r="BG823" s="21">
        <f t="shared" si="521"/>
        <v>4.7058823529411764E-2</v>
      </c>
      <c r="BH823" s="44">
        <f t="shared" si="522"/>
        <v>0.91808873720136519</v>
      </c>
      <c r="BI823" s="42">
        <f t="shared" si="523"/>
        <v>965.14756073077695</v>
      </c>
      <c r="BJ823" s="21">
        <f t="shared" si="524"/>
        <v>-3.4852439269223046E-2</v>
      </c>
      <c r="BK823" s="26">
        <f t="shared" si="525"/>
        <v>1.4095053517156322</v>
      </c>
      <c r="BL823" s="26">
        <f t="shared" si="526"/>
        <v>2.1142580275734484</v>
      </c>
      <c r="BM823" s="16">
        <f t="shared" si="527"/>
        <v>29.951988723957186</v>
      </c>
      <c r="BN823" s="16">
        <f t="shared" si="528"/>
        <v>25.811566753292514</v>
      </c>
      <c r="BO823" s="16">
        <f t="shared" si="529"/>
        <v>50.918380830727216</v>
      </c>
      <c r="BP823" s="16">
        <f t="shared" si="530"/>
        <v>49.332687310047127</v>
      </c>
      <c r="BQ823" s="16">
        <f t="shared" si="531"/>
        <v>1.5856935206800884</v>
      </c>
      <c r="BR823" s="1">
        <v>16</v>
      </c>
      <c r="BS823" s="1">
        <v>24</v>
      </c>
      <c r="BT823" s="42">
        <v>324</v>
      </c>
      <c r="BU823" s="42">
        <v>269</v>
      </c>
      <c r="BV823" s="42">
        <v>108</v>
      </c>
      <c r="BW823" s="42">
        <v>135</v>
      </c>
      <c r="BX823" s="42">
        <v>132</v>
      </c>
      <c r="BY823" s="42">
        <v>130</v>
      </c>
      <c r="BZ823" s="1">
        <v>253</v>
      </c>
      <c r="CA823" s="1">
        <v>223</v>
      </c>
      <c r="CB823" s="21">
        <f t="shared" si="532"/>
        <v>0.53151260504201681</v>
      </c>
      <c r="CC823" s="4">
        <v>2.48</v>
      </c>
      <c r="CD823" s="45">
        <f t="shared" si="533"/>
        <v>0.19174757473414061</v>
      </c>
      <c r="CE823" s="26">
        <f t="shared" si="534"/>
        <v>2.4976425312842472</v>
      </c>
      <c r="CF823" s="26">
        <f t="shared" si="535"/>
        <v>2.3192394933353722</v>
      </c>
      <c r="CG823" s="26">
        <f t="shared" si="536"/>
        <v>30.455947192700769</v>
      </c>
      <c r="CH823" s="26">
        <f t="shared" si="537"/>
        <v>29.156153630501823</v>
      </c>
      <c r="CI823" s="26">
        <f t="shared" si="538"/>
        <v>54.769732650304562</v>
      </c>
      <c r="CJ823" s="26">
        <f t="shared" si="539"/>
        <v>52.654382343196481</v>
      </c>
      <c r="CK823" s="16">
        <f t="shared" si="540"/>
        <v>-0.52965678642799219</v>
      </c>
      <c r="CL823" s="42">
        <v>98</v>
      </c>
      <c r="CM823" s="42">
        <v>91</v>
      </c>
      <c r="CN823" s="42">
        <v>1097</v>
      </c>
      <c r="CO823" s="42">
        <v>1053</v>
      </c>
      <c r="CP823" s="42">
        <v>427</v>
      </c>
      <c r="CQ823" s="42">
        <v>435</v>
      </c>
      <c r="CR823" s="42">
        <v>487</v>
      </c>
      <c r="CS823" s="42">
        <v>527</v>
      </c>
      <c r="CT823" s="1">
        <v>13</v>
      </c>
      <c r="CU823" s="1">
        <v>14</v>
      </c>
      <c r="CV823" s="42">
        <f t="shared" si="541"/>
        <v>1</v>
      </c>
      <c r="CW823" s="26">
        <f t="shared" si="542"/>
        <v>1.1305440139144425</v>
      </c>
      <c r="CX823" s="26">
        <f t="shared" si="543"/>
        <v>1.2175089380617075</v>
      </c>
      <c r="CY823" s="26">
        <f t="shared" si="544"/>
        <v>8.696492414726481E-2</v>
      </c>
      <c r="CZ823" s="13">
        <v>24</v>
      </c>
      <c r="DA823" s="13">
        <v>22</v>
      </c>
      <c r="DB823" s="27">
        <v>22.47</v>
      </c>
      <c r="DC823" s="27">
        <v>24.93</v>
      </c>
      <c r="DD823" s="27">
        <v>23.03</v>
      </c>
      <c r="DE823" s="27">
        <v>24.71</v>
      </c>
      <c r="DF823" s="13">
        <v>17</v>
      </c>
      <c r="DG823" s="13">
        <v>21</v>
      </c>
      <c r="DH823" s="21">
        <f t="shared" si="545"/>
        <v>0.44736842105263158</v>
      </c>
      <c r="DI823" s="42">
        <v>24</v>
      </c>
      <c r="DJ823" s="42">
        <v>9</v>
      </c>
      <c r="DK823" s="13">
        <v>6</v>
      </c>
      <c r="DL823" s="13">
        <v>0</v>
      </c>
      <c r="DM823" s="13">
        <v>0.25</v>
      </c>
      <c r="DN823" s="13">
        <v>0</v>
      </c>
      <c r="DO823" s="13">
        <v>0</v>
      </c>
      <c r="DP823" s="13">
        <v>0</v>
      </c>
      <c r="DQ823" s="13">
        <v>7</v>
      </c>
      <c r="DR823" s="46">
        <v>4</v>
      </c>
      <c r="DS823" s="13">
        <v>0</v>
      </c>
      <c r="DT823" s="13">
        <v>3</v>
      </c>
      <c r="DU823" s="13">
        <v>-0.42899999999999999</v>
      </c>
      <c r="DV823" s="13">
        <v>0</v>
      </c>
      <c r="DW823" s="13">
        <v>0</v>
      </c>
      <c r="DX823" s="13">
        <v>0</v>
      </c>
    </row>
    <row r="824" spans="1:128" ht="25.5" x14ac:dyDescent="0.2">
      <c r="A824" s="13" t="s">
        <v>262</v>
      </c>
      <c r="B824" s="13" t="s">
        <v>2747</v>
      </c>
      <c r="C824" s="39" t="s">
        <v>3859</v>
      </c>
      <c r="D824" s="1" t="s">
        <v>206</v>
      </c>
      <c r="E824" s="13" t="s">
        <v>129</v>
      </c>
      <c r="F824" s="13">
        <v>1</v>
      </c>
      <c r="G824" s="13">
        <v>0</v>
      </c>
      <c r="H824" s="13">
        <v>0</v>
      </c>
      <c r="I824" s="40">
        <f t="shared" si="504"/>
        <v>0</v>
      </c>
      <c r="J824" s="19">
        <f t="shared" si="505"/>
        <v>0</v>
      </c>
      <c r="K824" s="1">
        <v>0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  <c r="Q824" s="1">
        <v>1</v>
      </c>
      <c r="R824" s="15">
        <f t="shared" si="506"/>
        <v>0</v>
      </c>
      <c r="S824" s="15">
        <f t="shared" si="507"/>
        <v>0</v>
      </c>
      <c r="T824" s="16">
        <v>5.1333333333000004</v>
      </c>
      <c r="U824" s="16">
        <f t="shared" si="508"/>
        <v>5.1333333333000004</v>
      </c>
      <c r="V824" s="16">
        <v>5.25</v>
      </c>
      <c r="W824" s="16">
        <f t="shared" si="509"/>
        <v>5.25</v>
      </c>
      <c r="X824" s="16">
        <v>35.89</v>
      </c>
      <c r="Y824" s="16">
        <f t="shared" si="510"/>
        <v>35.89</v>
      </c>
      <c r="Z824" s="21">
        <f t="shared" si="511"/>
        <v>0.1276130286825474</v>
      </c>
      <c r="AA824" s="20">
        <f t="shared" si="512"/>
        <v>0</v>
      </c>
      <c r="AB824">
        <v>0</v>
      </c>
      <c r="AC824" s="1">
        <v>1</v>
      </c>
      <c r="AD824" s="1">
        <v>3</v>
      </c>
      <c r="AE824" s="1">
        <v>1</v>
      </c>
      <c r="AF824" s="1">
        <v>0</v>
      </c>
      <c r="AG824" s="15">
        <f t="shared" si="513"/>
        <v>0</v>
      </c>
      <c r="AH824" s="15">
        <f t="shared" si="514"/>
        <v>0</v>
      </c>
      <c r="AI824" s="15">
        <f t="shared" si="515"/>
        <v>0</v>
      </c>
      <c r="AJ824" s="1">
        <v>0</v>
      </c>
      <c r="AK824" s="21">
        <f t="shared" si="516"/>
        <v>0</v>
      </c>
      <c r="AL824" s="1">
        <v>3</v>
      </c>
      <c r="AM824" s="21">
        <f t="shared" si="517"/>
        <v>0.75</v>
      </c>
      <c r="AN824" s="1">
        <v>1</v>
      </c>
      <c r="AO824" s="21">
        <f t="shared" si="518"/>
        <v>0.25</v>
      </c>
      <c r="AP824" s="21">
        <f t="shared" si="519"/>
        <v>0</v>
      </c>
      <c r="AQ824" s="1">
        <v>1</v>
      </c>
      <c r="AR824" s="4">
        <v>-68</v>
      </c>
      <c r="AS824" s="41">
        <v>3</v>
      </c>
      <c r="AT824" s="41">
        <v>4</v>
      </c>
      <c r="AU824" s="41">
        <v>1</v>
      </c>
      <c r="AV824" s="21">
        <f t="shared" si="520"/>
        <v>0.42857142857142855</v>
      </c>
      <c r="AW824" s="26">
        <v>16.47</v>
      </c>
      <c r="AX824" s="42">
        <v>14</v>
      </c>
      <c r="AY824" s="41">
        <v>-0.93</v>
      </c>
      <c r="AZ824" s="1">
        <v>13</v>
      </c>
      <c r="BA824" s="43">
        <v>3.5150000000000001</v>
      </c>
      <c r="BB824" s="16">
        <v>50.07</v>
      </c>
      <c r="BC824" s="26">
        <v>16.55</v>
      </c>
      <c r="BD824" s="43">
        <v>-7.548</v>
      </c>
      <c r="BE824" s="43">
        <v>3.4809999999999999</v>
      </c>
      <c r="BF824" s="16">
        <v>51.57</v>
      </c>
      <c r="BG824" s="21">
        <f t="shared" si="521"/>
        <v>0</v>
      </c>
      <c r="BH824" s="44">
        <f t="shared" si="522"/>
        <v>1</v>
      </c>
      <c r="BI824" s="42">
        <f t="shared" si="523"/>
        <v>1000</v>
      </c>
      <c r="BJ824" s="21">
        <f t="shared" si="524"/>
        <v>0</v>
      </c>
      <c r="BK824" s="26">
        <f t="shared" si="525"/>
        <v>0</v>
      </c>
      <c r="BL824" s="26">
        <f t="shared" si="526"/>
        <v>0</v>
      </c>
      <c r="BM824" s="16">
        <f t="shared" si="527"/>
        <v>34.285714285714285</v>
      </c>
      <c r="BN824" s="16">
        <f t="shared" si="528"/>
        <v>34.285714285714285</v>
      </c>
      <c r="BO824" s="16">
        <f t="shared" si="529"/>
        <v>57.142857142857139</v>
      </c>
      <c r="BP824" s="16">
        <f t="shared" si="530"/>
        <v>34.285714285714285</v>
      </c>
      <c r="BQ824" s="16">
        <f t="shared" si="531"/>
        <v>22.857142857142854</v>
      </c>
      <c r="BR824" s="1">
        <v>0</v>
      </c>
      <c r="BS824" s="1">
        <v>0</v>
      </c>
      <c r="BT824" s="42">
        <v>3</v>
      </c>
      <c r="BU824" s="42">
        <v>3</v>
      </c>
      <c r="BV824" s="42">
        <v>1</v>
      </c>
      <c r="BW824" s="42">
        <v>0</v>
      </c>
      <c r="BX824" s="42">
        <v>0</v>
      </c>
      <c r="BY824" s="42">
        <v>1</v>
      </c>
      <c r="BZ824" s="1">
        <v>2</v>
      </c>
      <c r="CA824" s="1">
        <v>3</v>
      </c>
      <c r="CB824" s="21">
        <f t="shared" si="532"/>
        <v>0.4</v>
      </c>
      <c r="CC824" s="4">
        <v>-4.83</v>
      </c>
      <c r="CD824" s="45">
        <f t="shared" si="533"/>
        <v>34.801142857142857</v>
      </c>
      <c r="CE824" s="26">
        <f t="shared" si="534"/>
        <v>0</v>
      </c>
      <c r="CF824" s="26">
        <f t="shared" si="535"/>
        <v>1.6717748676511563</v>
      </c>
      <c r="CG824" s="26">
        <f t="shared" si="536"/>
        <v>33.435497353023123</v>
      </c>
      <c r="CH824" s="26">
        <f t="shared" si="537"/>
        <v>20.061298411813876</v>
      </c>
      <c r="CI824" s="26">
        <f t="shared" si="538"/>
        <v>61.855670103092777</v>
      </c>
      <c r="CJ824" s="26">
        <f t="shared" si="539"/>
        <v>36.779047088325441</v>
      </c>
      <c r="CK824" s="16">
        <f t="shared" si="540"/>
        <v>-2.2194801576244814</v>
      </c>
      <c r="CL824" s="42">
        <v>0</v>
      </c>
      <c r="CM824" s="42">
        <v>1</v>
      </c>
      <c r="CN824" s="42">
        <v>20</v>
      </c>
      <c r="CO824" s="42">
        <v>11</v>
      </c>
      <c r="CP824" s="42">
        <v>5</v>
      </c>
      <c r="CQ824" s="42">
        <v>5</v>
      </c>
      <c r="CR824" s="42">
        <v>5</v>
      </c>
      <c r="CS824" s="42">
        <v>12</v>
      </c>
      <c r="CT824" s="1">
        <v>0</v>
      </c>
      <c r="CU824" s="1">
        <v>0</v>
      </c>
      <c r="CV824" s="42">
        <f t="shared" si="541"/>
        <v>0</v>
      </c>
      <c r="CW824" s="26">
        <f t="shared" si="542"/>
        <v>0</v>
      </c>
      <c r="CX824" s="26">
        <f t="shared" si="543"/>
        <v>0</v>
      </c>
      <c r="CY824" s="26">
        <f t="shared" si="544"/>
        <v>0</v>
      </c>
      <c r="CZ824" s="13">
        <v>0</v>
      </c>
      <c r="DA824" s="13">
        <v>0</v>
      </c>
      <c r="DB824" s="27">
        <v>0.12</v>
      </c>
      <c r="DC824" s="27">
        <v>0.15</v>
      </c>
      <c r="DD824" s="27">
        <v>0.19</v>
      </c>
      <c r="DE824" s="27">
        <v>0.19</v>
      </c>
      <c r="DF824" s="13">
        <v>0</v>
      </c>
      <c r="DG824" s="13">
        <v>0</v>
      </c>
      <c r="DH824" s="21" t="str">
        <f t="shared" si="545"/>
        <v xml:space="preserve"> </v>
      </c>
      <c r="DI824" s="42"/>
      <c r="DJ824" s="42"/>
      <c r="DK824" s="1"/>
      <c r="DL824" s="1"/>
      <c r="DM824" s="1"/>
      <c r="DN824" s="1"/>
      <c r="DO824" s="1"/>
      <c r="DP824" s="1"/>
      <c r="DQ824" s="1"/>
      <c r="DR824" s="42"/>
      <c r="DS824" s="1"/>
      <c r="DT824" s="1"/>
      <c r="DU824" s="1"/>
      <c r="DV824" s="1"/>
      <c r="DW824" s="1"/>
      <c r="DX824" s="13"/>
    </row>
    <row r="825" spans="1:128" ht="25.5" x14ac:dyDescent="0.2">
      <c r="A825" s="13" t="s">
        <v>2060</v>
      </c>
      <c r="B825" s="13" t="s">
        <v>2750</v>
      </c>
      <c r="C825" s="39" t="s">
        <v>3860</v>
      </c>
      <c r="D825" s="1" t="s">
        <v>249</v>
      </c>
      <c r="E825" s="13" t="s">
        <v>129</v>
      </c>
      <c r="F825" s="13">
        <v>82</v>
      </c>
      <c r="G825" s="13">
        <v>17</v>
      </c>
      <c r="H825" s="13">
        <v>19</v>
      </c>
      <c r="I825" s="40">
        <f t="shared" si="504"/>
        <v>36</v>
      </c>
      <c r="J825" s="19">
        <f t="shared" si="505"/>
        <v>1.7690176219270342</v>
      </c>
      <c r="K825" s="1">
        <v>13</v>
      </c>
      <c r="L825" s="1">
        <v>13</v>
      </c>
      <c r="M825" s="1">
        <v>3</v>
      </c>
      <c r="N825" s="1">
        <v>175</v>
      </c>
      <c r="O825" s="1">
        <v>56</v>
      </c>
      <c r="P825" s="1">
        <v>56</v>
      </c>
      <c r="Q825" s="1">
        <v>195</v>
      </c>
      <c r="R825" s="15">
        <f t="shared" si="506"/>
        <v>9.7142857142857142E-2</v>
      </c>
      <c r="S825" s="15">
        <f t="shared" si="507"/>
        <v>5.9233449477351915E-2</v>
      </c>
      <c r="T825" s="16">
        <v>1221.0166666667001</v>
      </c>
      <c r="U825" s="16">
        <f t="shared" si="508"/>
        <v>14.890447154471952</v>
      </c>
      <c r="V825" s="16">
        <v>1145.1600000000001</v>
      </c>
      <c r="W825" s="16">
        <f t="shared" si="509"/>
        <v>13.965365853658538</v>
      </c>
      <c r="X825" s="16">
        <v>2708.68</v>
      </c>
      <c r="Y825" s="16">
        <f t="shared" si="510"/>
        <v>33.032682926829267</v>
      </c>
      <c r="Z825" s="21">
        <f t="shared" si="511"/>
        <v>0.29714777987669444</v>
      </c>
      <c r="AA825" s="20">
        <f t="shared" si="512"/>
        <v>199.44736842105263</v>
      </c>
      <c r="AB825">
        <v>24</v>
      </c>
      <c r="AC825" s="1">
        <v>65</v>
      </c>
      <c r="AD825" s="1">
        <v>86</v>
      </c>
      <c r="AE825" s="1">
        <v>21</v>
      </c>
      <c r="AF825" s="1">
        <v>38</v>
      </c>
      <c r="AG825" s="15">
        <f t="shared" si="513"/>
        <v>0.44736842105263158</v>
      </c>
      <c r="AH825" s="15">
        <f t="shared" si="514"/>
        <v>0.42105263157894735</v>
      </c>
      <c r="AI825" s="15">
        <f t="shared" si="515"/>
        <v>0.86842105263157898</v>
      </c>
      <c r="AJ825" s="1">
        <v>371</v>
      </c>
      <c r="AK825" s="21">
        <f t="shared" si="516"/>
        <v>0.31547619047619047</v>
      </c>
      <c r="AL825" s="1">
        <v>384</v>
      </c>
      <c r="AM825" s="21">
        <f t="shared" si="517"/>
        <v>0.32653061224489793</v>
      </c>
      <c r="AN825" s="1">
        <v>421</v>
      </c>
      <c r="AO825" s="21">
        <f t="shared" si="518"/>
        <v>0.35799319727891155</v>
      </c>
      <c r="AP825" s="21">
        <f t="shared" si="519"/>
        <v>0.49139072847682119</v>
      </c>
      <c r="AQ825" s="1">
        <v>11</v>
      </c>
      <c r="AR825" s="4">
        <v>6.57</v>
      </c>
      <c r="AS825" s="41">
        <v>444</v>
      </c>
      <c r="AT825" s="41">
        <v>480</v>
      </c>
      <c r="AU825" s="41">
        <v>417</v>
      </c>
      <c r="AV825" s="21">
        <f t="shared" si="520"/>
        <v>0.48051948051948051</v>
      </c>
      <c r="AW825" s="26">
        <v>17.72</v>
      </c>
      <c r="AX825" s="42">
        <v>3</v>
      </c>
      <c r="AY825" s="41">
        <v>0.78</v>
      </c>
      <c r="AZ825" s="1">
        <v>2</v>
      </c>
      <c r="BA825" s="43">
        <v>0.71199999999999997</v>
      </c>
      <c r="BB825" s="16">
        <v>50.28</v>
      </c>
      <c r="BC825" s="26">
        <v>18.72</v>
      </c>
      <c r="BD825" s="43">
        <v>-0.03</v>
      </c>
      <c r="BE825" s="43">
        <v>-7.742</v>
      </c>
      <c r="BF825" s="16">
        <v>45.52</v>
      </c>
      <c r="BG825" s="21">
        <f t="shared" si="521"/>
        <v>6.5180102915951971E-2</v>
      </c>
      <c r="BH825" s="44">
        <f t="shared" si="522"/>
        <v>0.91532258064516125</v>
      </c>
      <c r="BI825" s="42">
        <f t="shared" si="523"/>
        <v>980.50268356111314</v>
      </c>
      <c r="BJ825" s="21">
        <f t="shared" si="524"/>
        <v>-1.9497316438886775E-2</v>
      </c>
      <c r="BK825" s="26">
        <f t="shared" si="525"/>
        <v>1.990988158859897</v>
      </c>
      <c r="BL825" s="26">
        <f t="shared" si="526"/>
        <v>3.3008487896887768</v>
      </c>
      <c r="BM825" s="16">
        <f t="shared" si="527"/>
        <v>30.545949910929476</v>
      </c>
      <c r="BN825" s="16">
        <f t="shared" si="528"/>
        <v>38.981452373467462</v>
      </c>
      <c r="BO825" s="16">
        <f t="shared" si="529"/>
        <v>55.223724195745575</v>
      </c>
      <c r="BP825" s="16">
        <f t="shared" si="530"/>
        <v>68.269936078801209</v>
      </c>
      <c r="BQ825" s="16">
        <f t="shared" si="531"/>
        <v>-13.046211883055634</v>
      </c>
      <c r="BR825" s="1">
        <v>38</v>
      </c>
      <c r="BS825" s="1">
        <v>63</v>
      </c>
      <c r="BT825" s="42">
        <v>545</v>
      </c>
      <c r="BU825" s="42">
        <v>681</v>
      </c>
      <c r="BV825" s="42">
        <v>211</v>
      </c>
      <c r="BW825" s="42">
        <v>258</v>
      </c>
      <c r="BX825" s="42">
        <v>301</v>
      </c>
      <c r="BY825" s="42">
        <v>260</v>
      </c>
      <c r="BZ825" s="1">
        <v>566</v>
      </c>
      <c r="CA825" s="1">
        <v>756</v>
      </c>
      <c r="CB825" s="21">
        <f t="shared" si="532"/>
        <v>0.42813918305597581</v>
      </c>
      <c r="CC825" s="4">
        <v>-3.18</v>
      </c>
      <c r="CD825" s="45">
        <f t="shared" si="533"/>
        <v>-4.4755893664993422</v>
      </c>
      <c r="CE825" s="26">
        <f t="shared" si="534"/>
        <v>2.3258561365683659</v>
      </c>
      <c r="CF825" s="26">
        <f t="shared" si="535"/>
        <v>2.5030642231640505</v>
      </c>
      <c r="CG825" s="26">
        <f t="shared" si="536"/>
        <v>27.644461508926856</v>
      </c>
      <c r="CH825" s="26">
        <f t="shared" si="537"/>
        <v>30.4354888728089</v>
      </c>
      <c r="CI825" s="26">
        <f t="shared" si="538"/>
        <v>51.944120383360165</v>
      </c>
      <c r="CJ825" s="26">
        <f t="shared" si="539"/>
        <v>58.057799370911297</v>
      </c>
      <c r="CK825" s="16">
        <f t="shared" si="540"/>
        <v>-6.9325328955045009</v>
      </c>
      <c r="CL825" s="42">
        <v>105</v>
      </c>
      <c r="CM825" s="42">
        <v>113</v>
      </c>
      <c r="CN825" s="42">
        <v>1143</v>
      </c>
      <c r="CO825" s="42">
        <v>1261</v>
      </c>
      <c r="CP825" s="42">
        <v>519</v>
      </c>
      <c r="CQ825" s="42">
        <v>610</v>
      </c>
      <c r="CR825" s="42">
        <v>637</v>
      </c>
      <c r="CS825" s="42">
        <v>578</v>
      </c>
      <c r="CT825" s="1">
        <v>12</v>
      </c>
      <c r="CU825" s="1">
        <v>10</v>
      </c>
      <c r="CV825" s="42">
        <f t="shared" si="541"/>
        <v>-2</v>
      </c>
      <c r="CW825" s="26">
        <f t="shared" si="542"/>
        <v>0.58967254064234476</v>
      </c>
      <c r="CX825" s="26">
        <f t="shared" si="543"/>
        <v>0.49139378386862065</v>
      </c>
      <c r="CY825" s="26">
        <f t="shared" si="544"/>
        <v>-9.8278756773724121E-2</v>
      </c>
      <c r="CZ825" s="13">
        <v>45</v>
      </c>
      <c r="DA825" s="13">
        <v>57</v>
      </c>
      <c r="DB825" s="27">
        <v>44.3</v>
      </c>
      <c r="DC825" s="27">
        <v>50.24</v>
      </c>
      <c r="DD825" s="27">
        <v>40.46</v>
      </c>
      <c r="DE825" s="27">
        <v>46.98</v>
      </c>
      <c r="DF825" s="13">
        <v>12</v>
      </c>
      <c r="DG825" s="13">
        <v>17</v>
      </c>
      <c r="DH825" s="21">
        <f t="shared" si="545"/>
        <v>0.41379310344827586</v>
      </c>
      <c r="DI825" s="42">
        <v>19</v>
      </c>
      <c r="DJ825" s="42">
        <v>7</v>
      </c>
      <c r="DK825" s="13">
        <v>1</v>
      </c>
      <c r="DL825" s="13">
        <v>1</v>
      </c>
      <c r="DM825" s="13">
        <v>0</v>
      </c>
      <c r="DN825" s="13">
        <v>0</v>
      </c>
      <c r="DO825" s="13">
        <v>0</v>
      </c>
      <c r="DP825" s="13">
        <v>0</v>
      </c>
      <c r="DQ825" s="13">
        <v>6</v>
      </c>
      <c r="DR825" s="46">
        <v>3</v>
      </c>
      <c r="DS825" s="13">
        <v>0</v>
      </c>
      <c r="DT825" s="13">
        <v>1</v>
      </c>
      <c r="DU825" s="13">
        <v>-0.16700000000000001</v>
      </c>
      <c r="DV825" s="13">
        <v>0</v>
      </c>
      <c r="DW825" s="13">
        <v>0</v>
      </c>
      <c r="DX825" s="13">
        <v>0</v>
      </c>
    </row>
    <row r="826" spans="1:128" ht="25.5" x14ac:dyDescent="0.2">
      <c r="A826" s="13" t="s">
        <v>856</v>
      </c>
      <c r="B826" s="13" t="s">
        <v>2750</v>
      </c>
      <c r="C826" s="39" t="s">
        <v>3861</v>
      </c>
      <c r="D826" s="1" t="s">
        <v>322</v>
      </c>
      <c r="E826" s="13" t="s">
        <v>173</v>
      </c>
      <c r="F826" s="13">
        <v>18</v>
      </c>
      <c r="G826" s="13">
        <v>0</v>
      </c>
      <c r="H826" s="13">
        <v>1</v>
      </c>
      <c r="I826" s="40">
        <f t="shared" si="504"/>
        <v>1</v>
      </c>
      <c r="J826" s="19">
        <f t="shared" si="505"/>
        <v>0.25243671551788127</v>
      </c>
      <c r="K826" s="1">
        <v>1</v>
      </c>
      <c r="L826" s="1">
        <v>0</v>
      </c>
      <c r="M826" s="1">
        <v>0</v>
      </c>
      <c r="N826" s="1">
        <v>21</v>
      </c>
      <c r="O826" s="1">
        <v>5</v>
      </c>
      <c r="P826" s="1">
        <v>15</v>
      </c>
      <c r="Q826" s="1">
        <v>10</v>
      </c>
      <c r="R826" s="15">
        <f t="shared" si="506"/>
        <v>0</v>
      </c>
      <c r="S826" s="15">
        <f t="shared" si="507"/>
        <v>0</v>
      </c>
      <c r="T826" s="16">
        <v>237.6833333333</v>
      </c>
      <c r="U826" s="16">
        <f t="shared" si="508"/>
        <v>13.204629629627778</v>
      </c>
      <c r="V826" s="16">
        <v>229.54</v>
      </c>
      <c r="W826" s="16">
        <f t="shared" si="509"/>
        <v>12.752222222222223</v>
      </c>
      <c r="X826" s="16">
        <v>607.15</v>
      </c>
      <c r="Y826" s="16">
        <f t="shared" si="510"/>
        <v>33.730555555555554</v>
      </c>
      <c r="Z826" s="21">
        <f t="shared" si="511"/>
        <v>0.27434294661105069</v>
      </c>
      <c r="AA826" s="20">
        <f t="shared" si="512"/>
        <v>0</v>
      </c>
      <c r="AB826">
        <v>15</v>
      </c>
      <c r="AC826" s="1">
        <v>4</v>
      </c>
      <c r="AD826" s="1">
        <v>17</v>
      </c>
      <c r="AE826" s="1">
        <v>4</v>
      </c>
      <c r="AF826" s="1">
        <v>9</v>
      </c>
      <c r="AG826" s="15">
        <f t="shared" si="513"/>
        <v>0</v>
      </c>
      <c r="AH826" s="15">
        <f t="shared" si="514"/>
        <v>0</v>
      </c>
      <c r="AI826" s="15">
        <f t="shared" si="515"/>
        <v>0</v>
      </c>
      <c r="AJ826" s="1">
        <v>88</v>
      </c>
      <c r="AK826" s="21">
        <f t="shared" si="516"/>
        <v>0.4251207729468599</v>
      </c>
      <c r="AL826" s="1">
        <v>47</v>
      </c>
      <c r="AM826" s="21">
        <f t="shared" si="517"/>
        <v>0.22705314009661837</v>
      </c>
      <c r="AN826" s="1">
        <v>72</v>
      </c>
      <c r="AO826" s="21">
        <f t="shared" si="518"/>
        <v>0.34782608695652173</v>
      </c>
      <c r="AP826" s="21">
        <f t="shared" si="519"/>
        <v>0.6518518518518519</v>
      </c>
      <c r="AQ826" s="1">
        <v>5</v>
      </c>
      <c r="AR826" s="4">
        <v>8.61</v>
      </c>
      <c r="AS826" s="41">
        <v>91</v>
      </c>
      <c r="AT826" s="41">
        <v>80</v>
      </c>
      <c r="AU826" s="41">
        <v>62</v>
      </c>
      <c r="AV826" s="21">
        <f t="shared" si="520"/>
        <v>0.53216374269005851</v>
      </c>
      <c r="AW826" s="26">
        <v>17.02</v>
      </c>
      <c r="AX826" s="42">
        <v>5</v>
      </c>
      <c r="AY826" s="41">
        <v>-0.434</v>
      </c>
      <c r="AZ826" s="1">
        <v>5</v>
      </c>
      <c r="BA826" s="43">
        <v>-0.67300000000000004</v>
      </c>
      <c r="BB826" s="16">
        <v>49.77</v>
      </c>
      <c r="BC826" s="26">
        <v>16.239999999999998</v>
      </c>
      <c r="BD826" s="43">
        <v>1.8559999999999999</v>
      </c>
      <c r="BE826" s="43">
        <v>9.8089999999999993</v>
      </c>
      <c r="BF826" s="16">
        <v>53.72</v>
      </c>
      <c r="BG826" s="21">
        <f t="shared" si="521"/>
        <v>4.4776119402985072E-2</v>
      </c>
      <c r="BH826" s="44">
        <f t="shared" si="522"/>
        <v>0.9438202247191011</v>
      </c>
      <c r="BI826" s="42">
        <f t="shared" si="523"/>
        <v>988.59634412208618</v>
      </c>
      <c r="BJ826" s="21">
        <f t="shared" si="524"/>
        <v>-1.1403655877913831E-2</v>
      </c>
      <c r="BK826" s="26">
        <f t="shared" si="525"/>
        <v>1.5683540995033545</v>
      </c>
      <c r="BL826" s="26">
        <f t="shared" si="526"/>
        <v>1.3069617495861285</v>
      </c>
      <c r="BM826" s="16">
        <f t="shared" si="527"/>
        <v>35.02657488890825</v>
      </c>
      <c r="BN826" s="16">
        <f t="shared" si="528"/>
        <v>23.263919142633089</v>
      </c>
      <c r="BO826" s="16">
        <f t="shared" si="529"/>
        <v>63.256948679968623</v>
      </c>
      <c r="BP826" s="16">
        <f t="shared" si="530"/>
        <v>42.084168336673343</v>
      </c>
      <c r="BQ826" s="16">
        <f t="shared" si="531"/>
        <v>21.17278034329528</v>
      </c>
      <c r="BR826" s="1">
        <v>6</v>
      </c>
      <c r="BS826" s="1">
        <v>5</v>
      </c>
      <c r="BT826" s="42">
        <v>128</v>
      </c>
      <c r="BU826" s="42">
        <v>84</v>
      </c>
      <c r="BV826" s="42">
        <v>36</v>
      </c>
      <c r="BW826" s="42">
        <v>35</v>
      </c>
      <c r="BX826" s="42">
        <v>37</v>
      </c>
      <c r="BY826" s="42">
        <v>72</v>
      </c>
      <c r="BZ826" s="1">
        <v>120</v>
      </c>
      <c r="CA826" s="1">
        <v>75</v>
      </c>
      <c r="CB826" s="21">
        <f t="shared" si="532"/>
        <v>0.61538461538461542</v>
      </c>
      <c r="CC826" s="4">
        <v>6.84</v>
      </c>
      <c r="CD826" s="45">
        <f t="shared" si="533"/>
        <v>6.9563358988508348</v>
      </c>
      <c r="CE826" s="26">
        <f t="shared" si="534"/>
        <v>2.5693815366878034</v>
      </c>
      <c r="CF826" s="26">
        <f t="shared" si="535"/>
        <v>2.07526970270938</v>
      </c>
      <c r="CG826" s="26">
        <f t="shared" si="536"/>
        <v>39.726591451865275</v>
      </c>
      <c r="CH826" s="26">
        <f t="shared" si="537"/>
        <v>30.832578440253645</v>
      </c>
      <c r="CI826" s="26">
        <f t="shared" si="538"/>
        <v>69.274479123775023</v>
      </c>
      <c r="CJ826" s="26">
        <f t="shared" si="539"/>
        <v>53.166433336078398</v>
      </c>
      <c r="CK826" s="16">
        <f t="shared" si="540"/>
        <v>5.0647345555986547</v>
      </c>
      <c r="CL826" s="42">
        <v>26</v>
      </c>
      <c r="CM826" s="42">
        <v>21</v>
      </c>
      <c r="CN826" s="42">
        <v>376</v>
      </c>
      <c r="CO826" s="42">
        <v>291</v>
      </c>
      <c r="CP826" s="42">
        <v>111</v>
      </c>
      <c r="CQ826" s="42">
        <v>87</v>
      </c>
      <c r="CR826" s="42">
        <v>139</v>
      </c>
      <c r="CS826" s="42">
        <v>188</v>
      </c>
      <c r="CT826" s="1">
        <v>1</v>
      </c>
      <c r="CU826" s="1">
        <v>2</v>
      </c>
      <c r="CV826" s="42">
        <f t="shared" si="541"/>
        <v>1</v>
      </c>
      <c r="CW826" s="26">
        <f t="shared" si="542"/>
        <v>0.25243671551788127</v>
      </c>
      <c r="CX826" s="26">
        <f t="shared" si="543"/>
        <v>0.50487343103576254</v>
      </c>
      <c r="CY826" s="26">
        <f t="shared" si="544"/>
        <v>0.25243671551788127</v>
      </c>
      <c r="CZ826" s="13">
        <v>11</v>
      </c>
      <c r="DA826" s="13">
        <v>7</v>
      </c>
      <c r="DB826" s="27">
        <v>9.48</v>
      </c>
      <c r="DC826" s="27">
        <v>7.58</v>
      </c>
      <c r="DD826" s="27">
        <v>9.86</v>
      </c>
      <c r="DE826" s="27">
        <v>9.2899999999999991</v>
      </c>
      <c r="DF826" s="1"/>
      <c r="DG826" s="1"/>
      <c r="DH826" s="21" t="str">
        <f t="shared" si="545"/>
        <v xml:space="preserve"> </v>
      </c>
      <c r="DI826" s="42"/>
      <c r="DJ826" s="42"/>
      <c r="DK826" s="1"/>
      <c r="DL826" s="1"/>
      <c r="DM826" s="1"/>
      <c r="DN826" s="1"/>
      <c r="DO826" s="1"/>
      <c r="DP826" s="1"/>
      <c r="DQ826" s="1"/>
      <c r="DR826" s="42"/>
      <c r="DS826" s="1"/>
      <c r="DT826" s="1"/>
      <c r="DU826" s="1"/>
      <c r="DV826" s="1"/>
      <c r="DW826" s="1"/>
      <c r="DX826" s="13"/>
    </row>
    <row r="827" spans="1:128" ht="25.5" x14ac:dyDescent="0.2">
      <c r="A827" s="13" t="s">
        <v>591</v>
      </c>
      <c r="B827" s="13" t="s">
        <v>2754</v>
      </c>
      <c r="C827" s="39" t="s">
        <v>3862</v>
      </c>
      <c r="D827" s="1" t="s">
        <v>167</v>
      </c>
      <c r="E827" s="13" t="s">
        <v>146</v>
      </c>
      <c r="F827" s="13">
        <v>72</v>
      </c>
      <c r="G827" s="13">
        <v>9</v>
      </c>
      <c r="H827" s="13">
        <v>6</v>
      </c>
      <c r="I827" s="40">
        <f t="shared" si="504"/>
        <v>15</v>
      </c>
      <c r="J827" s="19">
        <f t="shared" si="505"/>
        <v>1.2573637273849747</v>
      </c>
      <c r="K827" s="1">
        <v>9</v>
      </c>
      <c r="L827" s="1">
        <v>3</v>
      </c>
      <c r="M827" s="1">
        <v>3</v>
      </c>
      <c r="N827" s="1">
        <v>68</v>
      </c>
      <c r="O827" s="1">
        <v>24</v>
      </c>
      <c r="P827" s="1">
        <v>24</v>
      </c>
      <c r="Q827" s="1">
        <v>66</v>
      </c>
      <c r="R827" s="15">
        <f t="shared" si="506"/>
        <v>0.13235294117647059</v>
      </c>
      <c r="S827" s="15">
        <f t="shared" si="507"/>
        <v>7.7586206896551727E-2</v>
      </c>
      <c r="T827" s="16">
        <v>715.78333333329999</v>
      </c>
      <c r="U827" s="16">
        <f t="shared" si="508"/>
        <v>9.9414351851847229</v>
      </c>
      <c r="V827" s="16">
        <v>707.02</v>
      </c>
      <c r="W827" s="16">
        <f t="shared" si="509"/>
        <v>9.8197222222222216</v>
      </c>
      <c r="X827" s="16">
        <v>2738.96</v>
      </c>
      <c r="Y827" s="16">
        <f t="shared" si="510"/>
        <v>38.041111111111114</v>
      </c>
      <c r="Z827" s="21">
        <f t="shared" si="511"/>
        <v>0.205172403786441</v>
      </c>
      <c r="AA827" s="20">
        <f t="shared" si="512"/>
        <v>42.545454545454547</v>
      </c>
      <c r="AB827">
        <v>36</v>
      </c>
      <c r="AC827" s="1">
        <v>116</v>
      </c>
      <c r="AD827" s="1">
        <v>130</v>
      </c>
      <c r="AE827" s="1">
        <v>4</v>
      </c>
      <c r="AF827" s="1">
        <v>7</v>
      </c>
      <c r="AG827" s="15">
        <f t="shared" si="513"/>
        <v>0.40909090909090912</v>
      </c>
      <c r="AH827" s="15">
        <f t="shared" si="514"/>
        <v>0.27272727272727271</v>
      </c>
      <c r="AI827" s="15">
        <f t="shared" si="515"/>
        <v>0.68181818181818188</v>
      </c>
      <c r="AJ827" s="1">
        <v>200</v>
      </c>
      <c r="AK827" s="21">
        <f t="shared" si="516"/>
        <v>0.32258064516129031</v>
      </c>
      <c r="AL827" s="1">
        <v>192</v>
      </c>
      <c r="AM827" s="21">
        <f t="shared" si="517"/>
        <v>0.30967741935483872</v>
      </c>
      <c r="AN827" s="1">
        <v>228</v>
      </c>
      <c r="AO827" s="21">
        <f t="shared" si="518"/>
        <v>0.36774193548387096</v>
      </c>
      <c r="AP827" s="21">
        <f t="shared" si="519"/>
        <v>0.51020408163265307</v>
      </c>
      <c r="AQ827" s="1">
        <v>8</v>
      </c>
      <c r="AR827" s="4">
        <v>-0.56000000000000005</v>
      </c>
      <c r="AS827" s="41">
        <v>271</v>
      </c>
      <c r="AT827" s="41">
        <v>264</v>
      </c>
      <c r="AU827" s="41">
        <v>200</v>
      </c>
      <c r="AV827" s="21">
        <f t="shared" si="520"/>
        <v>0.50654205607476632</v>
      </c>
      <c r="AW827" s="26">
        <v>16.87</v>
      </c>
      <c r="AX827" s="42">
        <v>11</v>
      </c>
      <c r="AY827" s="41">
        <v>-0.95</v>
      </c>
      <c r="AZ827" s="1">
        <v>12</v>
      </c>
      <c r="BA827" s="43">
        <v>-0.81900000000000006</v>
      </c>
      <c r="BB827" s="16">
        <v>49.5</v>
      </c>
      <c r="BC827" s="26">
        <v>16.510000000000002</v>
      </c>
      <c r="BD827" s="43">
        <v>-2.89</v>
      </c>
      <c r="BE827" s="43">
        <v>-3.2890000000000001</v>
      </c>
      <c r="BF827" s="16">
        <v>48.08</v>
      </c>
      <c r="BG827" s="21">
        <f t="shared" si="521"/>
        <v>7.0512820512820512E-2</v>
      </c>
      <c r="BH827" s="44">
        <f t="shared" si="522"/>
        <v>0.91495601173020524</v>
      </c>
      <c r="BI827" s="42">
        <f t="shared" si="523"/>
        <v>985.46883224302576</v>
      </c>
      <c r="BJ827" s="21">
        <f t="shared" si="524"/>
        <v>-1.4531167756974245E-2</v>
      </c>
      <c r="BK827" s="26">
        <f t="shared" si="525"/>
        <v>1.8669910327854942</v>
      </c>
      <c r="BL827" s="26">
        <f t="shared" si="526"/>
        <v>2.4610336341263332</v>
      </c>
      <c r="BM827" s="16">
        <f t="shared" si="527"/>
        <v>26.477327374048826</v>
      </c>
      <c r="BN827" s="16">
        <f t="shared" si="528"/>
        <v>28.938361008175157</v>
      </c>
      <c r="BO827" s="16">
        <f t="shared" si="529"/>
        <v>48.966082996237731</v>
      </c>
      <c r="BP827" s="16">
        <f t="shared" si="530"/>
        <v>56.60377358490566</v>
      </c>
      <c r="BQ827" s="16">
        <f t="shared" si="531"/>
        <v>-7.6376905886679296</v>
      </c>
      <c r="BR827" s="1">
        <v>22</v>
      </c>
      <c r="BS827" s="1">
        <v>29</v>
      </c>
      <c r="BT827" s="42">
        <v>290</v>
      </c>
      <c r="BU827" s="42">
        <v>312</v>
      </c>
      <c r="BV827" s="42">
        <v>111</v>
      </c>
      <c r="BW827" s="42">
        <v>133</v>
      </c>
      <c r="BX827" s="42">
        <v>193</v>
      </c>
      <c r="BY827" s="42">
        <v>154</v>
      </c>
      <c r="BZ827" s="1">
        <v>266</v>
      </c>
      <c r="CA827" s="1">
        <v>297</v>
      </c>
      <c r="CB827" s="21">
        <f t="shared" si="532"/>
        <v>0.47246891651865008</v>
      </c>
      <c r="CC827" s="4">
        <v>-3.58</v>
      </c>
      <c r="CD827" s="45">
        <f t="shared" si="533"/>
        <v>-5.5025885478516052</v>
      </c>
      <c r="CE827" s="26">
        <f t="shared" si="534"/>
        <v>2.2782369950638195</v>
      </c>
      <c r="CF827" s="26">
        <f t="shared" si="535"/>
        <v>2.0591757455384525</v>
      </c>
      <c r="CG827" s="26">
        <f t="shared" si="536"/>
        <v>29.025615562111163</v>
      </c>
      <c r="CH827" s="26">
        <f t="shared" si="537"/>
        <v>29.814236060402489</v>
      </c>
      <c r="CI827" s="26">
        <f t="shared" si="538"/>
        <v>57.087361626310717</v>
      </c>
      <c r="CJ827" s="26">
        <f t="shared" si="539"/>
        <v>55.729181879253439</v>
      </c>
      <c r="CK827" s="16">
        <f t="shared" si="540"/>
        <v>-8.9958703357252077</v>
      </c>
      <c r="CL827" s="42">
        <v>104</v>
      </c>
      <c r="CM827" s="42">
        <v>94</v>
      </c>
      <c r="CN827" s="42">
        <v>1221</v>
      </c>
      <c r="CO827" s="42">
        <v>1267</v>
      </c>
      <c r="CP827" s="42">
        <v>545</v>
      </c>
      <c r="CQ827" s="42">
        <v>522</v>
      </c>
      <c r="CR827" s="42">
        <v>661</v>
      </c>
      <c r="CS827" s="42">
        <v>736</v>
      </c>
      <c r="CT827" s="1">
        <v>6</v>
      </c>
      <c r="CU827" s="1">
        <v>9</v>
      </c>
      <c r="CV827" s="42">
        <f t="shared" si="541"/>
        <v>3</v>
      </c>
      <c r="CW827" s="26">
        <f t="shared" si="542"/>
        <v>0.50294549095398988</v>
      </c>
      <c r="CX827" s="26">
        <f t="shared" si="543"/>
        <v>0.75441823643098482</v>
      </c>
      <c r="CY827" s="26">
        <f t="shared" si="544"/>
        <v>0.25147274547699494</v>
      </c>
      <c r="CZ827" s="13">
        <v>25</v>
      </c>
      <c r="DA827" s="13">
        <v>26</v>
      </c>
      <c r="DB827" s="27">
        <v>22.71</v>
      </c>
      <c r="DC827" s="27">
        <v>24.02</v>
      </c>
      <c r="DD827" s="27">
        <v>23.31</v>
      </c>
      <c r="DE827" s="27">
        <v>25.67</v>
      </c>
      <c r="DF827" s="13">
        <v>16</v>
      </c>
      <c r="DG827" s="13">
        <v>30</v>
      </c>
      <c r="DH827" s="21">
        <f t="shared" si="545"/>
        <v>0.34782608695652173</v>
      </c>
      <c r="DI827" s="42">
        <v>20</v>
      </c>
      <c r="DJ827" s="42">
        <v>8</v>
      </c>
      <c r="DK827" s="13">
        <v>3</v>
      </c>
      <c r="DL827" s="13">
        <v>0</v>
      </c>
      <c r="DM827" s="13">
        <v>0.15</v>
      </c>
      <c r="DN827" s="13">
        <v>0</v>
      </c>
      <c r="DO827" s="13">
        <v>0</v>
      </c>
      <c r="DP827" s="13">
        <v>0</v>
      </c>
      <c r="DQ827" s="13">
        <v>12</v>
      </c>
      <c r="DR827" s="46">
        <v>5</v>
      </c>
      <c r="DS827" s="13">
        <v>0</v>
      </c>
      <c r="DT827" s="13">
        <v>0</v>
      </c>
      <c r="DU827" s="13">
        <v>0</v>
      </c>
      <c r="DV827" s="13">
        <v>0</v>
      </c>
      <c r="DW827" s="13">
        <v>0</v>
      </c>
      <c r="DX827" s="13">
        <v>0</v>
      </c>
    </row>
    <row r="828" spans="1:128" ht="25.5" x14ac:dyDescent="0.2">
      <c r="A828" s="13" t="s">
        <v>1461</v>
      </c>
      <c r="B828" s="13" t="s">
        <v>2756</v>
      </c>
      <c r="C828" s="39" t="s">
        <v>3863</v>
      </c>
      <c r="D828" s="1" t="s">
        <v>292</v>
      </c>
      <c r="E828" s="13" t="s">
        <v>129</v>
      </c>
      <c r="F828" s="13">
        <v>80</v>
      </c>
      <c r="G828" s="13">
        <v>16</v>
      </c>
      <c r="H828" s="13">
        <v>19</v>
      </c>
      <c r="I828" s="40">
        <f t="shared" si="504"/>
        <v>35</v>
      </c>
      <c r="J828" s="19">
        <f t="shared" si="505"/>
        <v>1.9900183208035254</v>
      </c>
      <c r="K828" s="1">
        <v>13</v>
      </c>
      <c r="L828" s="1">
        <v>15</v>
      </c>
      <c r="M828" s="1">
        <v>3</v>
      </c>
      <c r="N828" s="1">
        <v>107</v>
      </c>
      <c r="O828" s="1">
        <v>35</v>
      </c>
      <c r="P828" s="1">
        <v>49</v>
      </c>
      <c r="Q828" s="1">
        <v>115</v>
      </c>
      <c r="R828" s="15">
        <f t="shared" si="506"/>
        <v>0.14953271028037382</v>
      </c>
      <c r="S828" s="15">
        <f t="shared" si="507"/>
        <v>8.3769633507853408E-2</v>
      </c>
      <c r="T828" s="16">
        <v>1055.2666666667001</v>
      </c>
      <c r="U828" s="16">
        <f t="shared" si="508"/>
        <v>13.190833333333751</v>
      </c>
      <c r="V828" s="16">
        <v>991.08</v>
      </c>
      <c r="W828" s="16">
        <f t="shared" si="509"/>
        <v>12.388500000000001</v>
      </c>
      <c r="X828" s="16">
        <v>2842.57</v>
      </c>
      <c r="Y828" s="16">
        <f t="shared" si="510"/>
        <v>35.532125000000001</v>
      </c>
      <c r="Z828" s="21">
        <f t="shared" si="511"/>
        <v>0.25852125259217718</v>
      </c>
      <c r="AA828" s="20">
        <f t="shared" si="512"/>
        <v>178.07692307692309</v>
      </c>
      <c r="AB828">
        <v>12</v>
      </c>
      <c r="AC828" s="1">
        <v>31</v>
      </c>
      <c r="AD828" s="1">
        <v>40</v>
      </c>
      <c r="AE828" s="1">
        <v>36</v>
      </c>
      <c r="AF828" s="1">
        <v>23</v>
      </c>
      <c r="AG828" s="15">
        <f t="shared" si="513"/>
        <v>0.41025641025641024</v>
      </c>
      <c r="AH828" s="15">
        <f t="shared" si="514"/>
        <v>0.46153846153846156</v>
      </c>
      <c r="AI828" s="15">
        <f t="shared" si="515"/>
        <v>0.87179487179487181</v>
      </c>
      <c r="AJ828" s="1">
        <v>392</v>
      </c>
      <c r="AK828" s="21">
        <f t="shared" si="516"/>
        <v>0.40621761658031086</v>
      </c>
      <c r="AL828" s="1">
        <v>261</v>
      </c>
      <c r="AM828" s="21">
        <f t="shared" si="517"/>
        <v>0.27046632124352332</v>
      </c>
      <c r="AN828" s="1">
        <v>312</v>
      </c>
      <c r="AO828" s="21">
        <f t="shared" si="518"/>
        <v>0.32331606217616582</v>
      </c>
      <c r="AP828" s="21">
        <f t="shared" si="519"/>
        <v>0.6003062787136294</v>
      </c>
      <c r="AQ828" s="1">
        <v>13</v>
      </c>
      <c r="AR828" s="4">
        <v>11.98</v>
      </c>
      <c r="AS828" s="41">
        <v>416</v>
      </c>
      <c r="AT828" s="41">
        <v>363</v>
      </c>
      <c r="AU828" s="41">
        <v>341</v>
      </c>
      <c r="AV828" s="21">
        <f t="shared" si="520"/>
        <v>0.53401797175866494</v>
      </c>
      <c r="AW828" s="26">
        <v>17.260000000000002</v>
      </c>
      <c r="AX828" s="42">
        <v>10</v>
      </c>
      <c r="AY828" s="41">
        <v>0.14000000000000001</v>
      </c>
      <c r="AZ828" s="1">
        <v>11</v>
      </c>
      <c r="BA828" s="43">
        <v>0.314</v>
      </c>
      <c r="BB828" s="16">
        <v>49.91</v>
      </c>
      <c r="BC828" s="26">
        <v>18.43</v>
      </c>
      <c r="BD828" s="43">
        <v>0.86899999999999999</v>
      </c>
      <c r="BE828" s="43">
        <v>2.391</v>
      </c>
      <c r="BF828" s="16">
        <v>51.32</v>
      </c>
      <c r="BG828" s="21">
        <f t="shared" si="521"/>
        <v>8.4233261339092869E-2</v>
      </c>
      <c r="BH828" s="44">
        <f t="shared" si="522"/>
        <v>0.91348088531187122</v>
      </c>
      <c r="BI828" s="42">
        <f t="shared" si="523"/>
        <v>997.71414665096415</v>
      </c>
      <c r="BJ828" s="21">
        <f t="shared" si="524"/>
        <v>-2.2858533490359156E-3</v>
      </c>
      <c r="BK828" s="26">
        <f t="shared" si="525"/>
        <v>2.3610606610969849</v>
      </c>
      <c r="BL828" s="26">
        <f t="shared" si="526"/>
        <v>2.6032207289018041</v>
      </c>
      <c r="BM828" s="16">
        <f t="shared" si="527"/>
        <v>28.030027848407798</v>
      </c>
      <c r="BN828" s="16">
        <f t="shared" si="528"/>
        <v>30.088388424748757</v>
      </c>
      <c r="BO828" s="16">
        <f t="shared" si="529"/>
        <v>51.761714493280053</v>
      </c>
      <c r="BP828" s="16">
        <f t="shared" si="530"/>
        <v>56.786535900230049</v>
      </c>
      <c r="BQ828" s="16">
        <f t="shared" si="531"/>
        <v>-5.0248214069499966</v>
      </c>
      <c r="BR828" s="1">
        <v>39</v>
      </c>
      <c r="BS828" s="1">
        <v>43</v>
      </c>
      <c r="BT828" s="42">
        <v>424</v>
      </c>
      <c r="BU828" s="42">
        <v>454</v>
      </c>
      <c r="BV828" s="42">
        <v>164</v>
      </c>
      <c r="BW828" s="42">
        <v>182</v>
      </c>
      <c r="BX828" s="42">
        <v>259</v>
      </c>
      <c r="BY828" s="42">
        <v>228</v>
      </c>
      <c r="BZ828" s="1">
        <v>447</v>
      </c>
      <c r="CA828" s="1">
        <v>441</v>
      </c>
      <c r="CB828" s="21">
        <f t="shared" si="532"/>
        <v>0.5033783783783784</v>
      </c>
      <c r="CC828" s="4">
        <v>-3.42</v>
      </c>
      <c r="CD828" s="45">
        <f t="shared" si="533"/>
        <v>-9.599172096077103</v>
      </c>
      <c r="CE828" s="26">
        <f t="shared" si="534"/>
        <v>2.7228880907066491</v>
      </c>
      <c r="CF828" s="26">
        <f t="shared" si="535"/>
        <v>2.174088940641743</v>
      </c>
      <c r="CG828" s="26">
        <f t="shared" si="536"/>
        <v>30.7749677228705</v>
      </c>
      <c r="CH828" s="26">
        <f t="shared" si="537"/>
        <v>26.384574522351251</v>
      </c>
      <c r="CI828" s="26">
        <f t="shared" si="538"/>
        <v>57.201757564457516</v>
      </c>
      <c r="CJ828" s="26">
        <f t="shared" si="539"/>
        <v>52.325888192727</v>
      </c>
      <c r="CK828" s="16">
        <f t="shared" si="540"/>
        <v>-9.9006907786805129</v>
      </c>
      <c r="CL828" s="42">
        <v>129</v>
      </c>
      <c r="CM828" s="42">
        <v>103</v>
      </c>
      <c r="CN828" s="42">
        <v>1329</v>
      </c>
      <c r="CO828" s="42">
        <v>1147</v>
      </c>
      <c r="CP828" s="42">
        <v>588</v>
      </c>
      <c r="CQ828" s="42">
        <v>526</v>
      </c>
      <c r="CR828" s="42">
        <v>703</v>
      </c>
      <c r="CS828" s="42">
        <v>664</v>
      </c>
      <c r="CT828" s="1">
        <v>9</v>
      </c>
      <c r="CU828" s="1">
        <v>5</v>
      </c>
      <c r="CV828" s="42">
        <f t="shared" si="541"/>
        <v>-4</v>
      </c>
      <c r="CW828" s="26">
        <f t="shared" si="542"/>
        <v>0.51171899677804944</v>
      </c>
      <c r="CX828" s="26">
        <f t="shared" si="543"/>
        <v>0.28428833154336075</v>
      </c>
      <c r="CY828" s="26">
        <f t="shared" si="544"/>
        <v>-0.22743066523468861</v>
      </c>
      <c r="CZ828" s="13">
        <v>41</v>
      </c>
      <c r="DA828" s="13">
        <v>37</v>
      </c>
      <c r="DB828" s="27">
        <v>43.82</v>
      </c>
      <c r="DC828" s="27">
        <v>34.82</v>
      </c>
      <c r="DD828" s="27">
        <v>37.82</v>
      </c>
      <c r="DE828" s="27">
        <v>31.32</v>
      </c>
      <c r="DF828" s="13">
        <v>7</v>
      </c>
      <c r="DG828" s="13">
        <v>5</v>
      </c>
      <c r="DH828" s="21">
        <f t="shared" si="545"/>
        <v>0.58333333333333337</v>
      </c>
      <c r="DI828" s="42">
        <v>9</v>
      </c>
      <c r="DJ828" s="42">
        <v>6</v>
      </c>
      <c r="DK828" s="13">
        <v>1</v>
      </c>
      <c r="DL828" s="13">
        <v>0</v>
      </c>
      <c r="DM828" s="13">
        <v>0.111</v>
      </c>
      <c r="DN828" s="13">
        <v>0</v>
      </c>
      <c r="DO828" s="13">
        <v>0</v>
      </c>
      <c r="DP828" s="13">
        <v>0</v>
      </c>
      <c r="DQ828" s="13">
        <v>1</v>
      </c>
      <c r="DR828" s="46">
        <v>0</v>
      </c>
      <c r="DS828" s="13">
        <v>0</v>
      </c>
      <c r="DT828" s="13">
        <v>0</v>
      </c>
      <c r="DU828" s="13">
        <v>0</v>
      </c>
      <c r="DV828" s="13">
        <v>0</v>
      </c>
      <c r="DW828" s="13">
        <v>0</v>
      </c>
      <c r="DX828" s="13">
        <v>0</v>
      </c>
    </row>
    <row r="829" spans="1:128" ht="25.5" x14ac:dyDescent="0.2">
      <c r="A829" s="13" t="s">
        <v>2416</v>
      </c>
      <c r="B829" s="13" t="s">
        <v>2760</v>
      </c>
      <c r="C829" s="39" t="s">
        <v>3864</v>
      </c>
      <c r="D829" s="13" t="s">
        <v>238</v>
      </c>
      <c r="E829" s="13" t="s">
        <v>146</v>
      </c>
      <c r="F829" s="13">
        <v>28</v>
      </c>
      <c r="G829" s="13">
        <v>3</v>
      </c>
      <c r="H829" s="13">
        <v>2</v>
      </c>
      <c r="I829" s="40">
        <f t="shared" si="504"/>
        <v>5</v>
      </c>
      <c r="J829" s="19">
        <f t="shared" si="505"/>
        <v>0.84590441280135353</v>
      </c>
      <c r="K829" s="1">
        <v>3</v>
      </c>
      <c r="L829" s="1">
        <v>1</v>
      </c>
      <c r="M829" s="1">
        <v>1</v>
      </c>
      <c r="N829" s="1">
        <v>24</v>
      </c>
      <c r="O829" s="1">
        <v>8</v>
      </c>
      <c r="P829" s="1">
        <v>7</v>
      </c>
      <c r="Q829" s="1">
        <v>27</v>
      </c>
      <c r="R829" s="15">
        <f t="shared" si="506"/>
        <v>0.125</v>
      </c>
      <c r="S829" s="15">
        <f t="shared" si="507"/>
        <v>7.6923076923076927E-2</v>
      </c>
      <c r="T829" s="16">
        <v>354.65</v>
      </c>
      <c r="U829" s="16">
        <f t="shared" si="508"/>
        <v>12.666071428571428</v>
      </c>
      <c r="V829" s="16">
        <v>342.64</v>
      </c>
      <c r="W829" s="16">
        <f t="shared" si="509"/>
        <v>12.237142857142857</v>
      </c>
      <c r="X829" s="16">
        <v>1045.06</v>
      </c>
      <c r="Y829" s="16">
        <f t="shared" si="510"/>
        <v>37.323571428571427</v>
      </c>
      <c r="Z829" s="21">
        <f t="shared" si="511"/>
        <v>0.24691215680622614</v>
      </c>
      <c r="AA829" s="20">
        <f t="shared" si="512"/>
        <v>17.125</v>
      </c>
      <c r="AB829">
        <v>21</v>
      </c>
      <c r="AC829" s="1">
        <v>30</v>
      </c>
      <c r="AD829" s="1">
        <v>25</v>
      </c>
      <c r="AE829" s="1">
        <v>13</v>
      </c>
      <c r="AF829" s="1">
        <v>8</v>
      </c>
      <c r="AG829" s="15">
        <f t="shared" si="513"/>
        <v>0.375</v>
      </c>
      <c r="AH829" s="15">
        <f t="shared" si="514"/>
        <v>0.25</v>
      </c>
      <c r="AI829" s="15">
        <f t="shared" si="515"/>
        <v>0.625</v>
      </c>
      <c r="AJ829" s="1">
        <v>89</v>
      </c>
      <c r="AK829" s="21">
        <f t="shared" si="516"/>
        <v>0.27987421383647798</v>
      </c>
      <c r="AL829" s="1">
        <v>118</v>
      </c>
      <c r="AM829" s="21">
        <f t="shared" si="517"/>
        <v>0.37106918238993708</v>
      </c>
      <c r="AN829" s="1">
        <v>111</v>
      </c>
      <c r="AO829" s="21">
        <f t="shared" si="518"/>
        <v>0.34905660377358488</v>
      </c>
      <c r="AP829" s="21">
        <f t="shared" si="519"/>
        <v>0.42995169082125606</v>
      </c>
      <c r="AQ829" s="1">
        <v>8</v>
      </c>
      <c r="AR829" s="4">
        <v>5.51</v>
      </c>
      <c r="AS829" s="41">
        <v>115</v>
      </c>
      <c r="AT829" s="41">
        <v>139</v>
      </c>
      <c r="AU829" s="41">
        <v>90</v>
      </c>
      <c r="AV829" s="21">
        <f t="shared" si="520"/>
        <v>0.452755905511811</v>
      </c>
      <c r="AW829" s="26">
        <v>17.21</v>
      </c>
      <c r="AX829" s="42">
        <v>8</v>
      </c>
      <c r="AY829" s="41">
        <v>4.9000000000000002E-2</v>
      </c>
      <c r="AZ829" s="1">
        <v>10</v>
      </c>
      <c r="BA829" s="43">
        <v>0.82200000000000006</v>
      </c>
      <c r="BB829" s="16">
        <v>50.33</v>
      </c>
      <c r="BC829" s="26">
        <v>17.43</v>
      </c>
      <c r="BD829" s="43">
        <v>1.036</v>
      </c>
      <c r="BE829" s="43">
        <v>-24.298999999999999</v>
      </c>
      <c r="BF829" s="16">
        <v>39.36</v>
      </c>
      <c r="BG829" s="21">
        <f t="shared" si="521"/>
        <v>5.8394160583941604E-2</v>
      </c>
      <c r="BH829" s="44">
        <f t="shared" si="522"/>
        <v>0.910377358490566</v>
      </c>
      <c r="BI829" s="42">
        <f t="shared" si="523"/>
        <v>968.77151907450764</v>
      </c>
      <c r="BJ829" s="21">
        <f t="shared" si="524"/>
        <v>-3.1228480925492394E-2</v>
      </c>
      <c r="BK829" s="26">
        <f t="shared" si="525"/>
        <v>1.4008872285780996</v>
      </c>
      <c r="BL829" s="26">
        <f t="shared" si="526"/>
        <v>3.327107167872986</v>
      </c>
      <c r="BM829" s="16">
        <f t="shared" si="527"/>
        <v>23.990193789399953</v>
      </c>
      <c r="BN829" s="16">
        <f t="shared" si="528"/>
        <v>37.123511557319638</v>
      </c>
      <c r="BO829" s="16">
        <f t="shared" si="529"/>
        <v>40.800840532337148</v>
      </c>
      <c r="BP829" s="16">
        <f t="shared" si="530"/>
        <v>70.744805043194035</v>
      </c>
      <c r="BQ829" s="16">
        <f t="shared" si="531"/>
        <v>-29.943964510856887</v>
      </c>
      <c r="BR829" s="1">
        <v>8</v>
      </c>
      <c r="BS829" s="1">
        <v>19</v>
      </c>
      <c r="BT829" s="42">
        <v>129</v>
      </c>
      <c r="BU829" s="42">
        <v>193</v>
      </c>
      <c r="BV829" s="42">
        <v>48</v>
      </c>
      <c r="BW829" s="42">
        <v>83</v>
      </c>
      <c r="BX829" s="42">
        <v>109</v>
      </c>
      <c r="BY829" s="42">
        <v>48</v>
      </c>
      <c r="BZ829" s="1">
        <v>118</v>
      </c>
      <c r="CA829" s="1">
        <v>194</v>
      </c>
      <c r="CB829" s="21">
        <f t="shared" si="532"/>
        <v>0.37820512820512819</v>
      </c>
      <c r="CC829" s="4">
        <v>-3.88</v>
      </c>
      <c r="CD829" s="45">
        <f t="shared" si="533"/>
        <v>-3.2318050905670255</v>
      </c>
      <c r="CE829" s="26">
        <f t="shared" si="534"/>
        <v>1.9520410311369683</v>
      </c>
      <c r="CF829" s="26">
        <f t="shared" si="535"/>
        <v>3.1003004612175378</v>
      </c>
      <c r="CG829" s="26">
        <f t="shared" si="536"/>
        <v>25.778424205308788</v>
      </c>
      <c r="CH829" s="26">
        <f t="shared" si="537"/>
        <v>35.423803417985567</v>
      </c>
      <c r="CI829" s="26">
        <f t="shared" si="538"/>
        <v>44.552465887126104</v>
      </c>
      <c r="CJ829" s="26">
        <f t="shared" si="539"/>
        <v>67.747306374753606</v>
      </c>
      <c r="CK829" s="16">
        <f t="shared" si="540"/>
        <v>-6.7491240232293848</v>
      </c>
      <c r="CL829" s="42">
        <v>34</v>
      </c>
      <c r="CM829" s="42">
        <v>54</v>
      </c>
      <c r="CN829" s="42">
        <v>415</v>
      </c>
      <c r="CO829" s="42">
        <v>563</v>
      </c>
      <c r="CP829" s="42">
        <v>151</v>
      </c>
      <c r="CQ829" s="42">
        <v>231</v>
      </c>
      <c r="CR829" s="42">
        <v>332</v>
      </c>
      <c r="CS829" s="42">
        <v>176</v>
      </c>
      <c r="CT829" s="1">
        <v>4</v>
      </c>
      <c r="CU829" s="1">
        <v>2</v>
      </c>
      <c r="CV829" s="42">
        <f t="shared" si="541"/>
        <v>-2</v>
      </c>
      <c r="CW829" s="26">
        <f t="shared" si="542"/>
        <v>0.67672353024108278</v>
      </c>
      <c r="CX829" s="26">
        <f t="shared" si="543"/>
        <v>0.33836176512054139</v>
      </c>
      <c r="CY829" s="26">
        <f t="shared" si="544"/>
        <v>-0.33836176512054139</v>
      </c>
      <c r="CZ829" s="13">
        <v>9</v>
      </c>
      <c r="DA829" s="13">
        <v>16</v>
      </c>
      <c r="DB829" s="27">
        <v>9.6</v>
      </c>
      <c r="DC829" s="27">
        <v>15.7</v>
      </c>
      <c r="DD829" s="27">
        <v>10.58</v>
      </c>
      <c r="DE829" s="27">
        <v>15.47</v>
      </c>
      <c r="DF829" s="13">
        <v>144</v>
      </c>
      <c r="DG829" s="13">
        <v>172</v>
      </c>
      <c r="DH829" s="21">
        <f t="shared" si="545"/>
        <v>0.45569620253164556</v>
      </c>
      <c r="DI829" s="42">
        <v>88</v>
      </c>
      <c r="DJ829" s="42">
        <v>43</v>
      </c>
      <c r="DK829" s="13">
        <v>13</v>
      </c>
      <c r="DL829" s="13">
        <v>4</v>
      </c>
      <c r="DM829" s="13">
        <v>0.10200000000000001</v>
      </c>
      <c r="DN829" s="13">
        <v>0</v>
      </c>
      <c r="DO829" s="13">
        <v>0</v>
      </c>
      <c r="DP829" s="13">
        <v>0</v>
      </c>
      <c r="DQ829" s="13">
        <v>116</v>
      </c>
      <c r="DR829" s="46">
        <v>53</v>
      </c>
      <c r="DS829" s="13">
        <v>1</v>
      </c>
      <c r="DT829" s="13">
        <v>23</v>
      </c>
      <c r="DU829" s="13">
        <v>-0.19</v>
      </c>
      <c r="DV829" s="13">
        <v>0</v>
      </c>
      <c r="DW829" s="13">
        <v>0</v>
      </c>
      <c r="DX829" s="13">
        <v>0</v>
      </c>
    </row>
    <row r="830" spans="1:128" ht="25.5" x14ac:dyDescent="0.2">
      <c r="A830" s="13" t="s">
        <v>2762</v>
      </c>
      <c r="B830" s="13" t="s">
        <v>2763</v>
      </c>
      <c r="C830" s="39" t="s">
        <v>3865</v>
      </c>
      <c r="D830" s="1" t="s">
        <v>334</v>
      </c>
      <c r="E830" s="13" t="s">
        <v>173</v>
      </c>
      <c r="F830" s="13">
        <v>67</v>
      </c>
      <c r="G830" s="13">
        <v>4</v>
      </c>
      <c r="H830" s="13">
        <v>15</v>
      </c>
      <c r="I830" s="40">
        <f t="shared" si="504"/>
        <v>19</v>
      </c>
      <c r="J830" s="19">
        <f t="shared" si="505"/>
        <v>1.0273046769397134</v>
      </c>
      <c r="K830" s="1">
        <v>4</v>
      </c>
      <c r="L830" s="1">
        <v>4</v>
      </c>
      <c r="M830" s="1">
        <v>10</v>
      </c>
      <c r="N830" s="1">
        <v>63</v>
      </c>
      <c r="O830" s="1">
        <v>24</v>
      </c>
      <c r="P830" s="1">
        <v>37</v>
      </c>
      <c r="Q830" s="1">
        <v>36</v>
      </c>
      <c r="R830" s="15">
        <f t="shared" si="506"/>
        <v>6.3492063492063489E-2</v>
      </c>
      <c r="S830" s="15">
        <f t="shared" si="507"/>
        <v>3.2258064516129031E-2</v>
      </c>
      <c r="T830" s="16">
        <v>1109.7</v>
      </c>
      <c r="U830" s="16">
        <f t="shared" si="508"/>
        <v>16.562686567164178</v>
      </c>
      <c r="V830" s="16">
        <v>1046.51</v>
      </c>
      <c r="W830" s="16">
        <f t="shared" si="509"/>
        <v>15.619552238805969</v>
      </c>
      <c r="X830" s="16">
        <v>2170.25</v>
      </c>
      <c r="Y830" s="16">
        <f t="shared" si="510"/>
        <v>32.39179104477612</v>
      </c>
      <c r="Z830" s="21">
        <f t="shared" si="511"/>
        <v>0.32533045673286159</v>
      </c>
      <c r="AA830" s="20">
        <f t="shared" si="512"/>
        <v>44.425531914893618</v>
      </c>
      <c r="AB830">
        <v>89</v>
      </c>
      <c r="AC830" s="1">
        <v>58</v>
      </c>
      <c r="AD830" s="1">
        <v>119</v>
      </c>
      <c r="AE830" s="1">
        <v>34</v>
      </c>
      <c r="AF830" s="1">
        <v>15</v>
      </c>
      <c r="AG830" s="15">
        <f t="shared" si="513"/>
        <v>8.5106382978723402E-2</v>
      </c>
      <c r="AH830" s="15">
        <f t="shared" si="514"/>
        <v>0.2978723404255319</v>
      </c>
      <c r="AI830" s="15">
        <f t="shared" si="515"/>
        <v>0.38297872340425532</v>
      </c>
      <c r="AJ830" s="1">
        <v>347</v>
      </c>
      <c r="AK830" s="21">
        <f t="shared" si="516"/>
        <v>0.32984790874524716</v>
      </c>
      <c r="AL830" s="1">
        <v>309</v>
      </c>
      <c r="AM830" s="21">
        <f t="shared" si="517"/>
        <v>0.29372623574144485</v>
      </c>
      <c r="AN830" s="1">
        <v>396</v>
      </c>
      <c r="AO830" s="21">
        <f t="shared" si="518"/>
        <v>0.37642585551330798</v>
      </c>
      <c r="AP830" s="21">
        <f t="shared" si="519"/>
        <v>0.52896341463414631</v>
      </c>
      <c r="AQ830" s="1">
        <v>8</v>
      </c>
      <c r="AR830" s="4">
        <v>3.37</v>
      </c>
      <c r="AS830" s="41">
        <v>406</v>
      </c>
      <c r="AT830" s="41">
        <v>363</v>
      </c>
      <c r="AU830" s="41">
        <v>386</v>
      </c>
      <c r="AV830" s="21">
        <f t="shared" si="520"/>
        <v>0.5279583875162549</v>
      </c>
      <c r="AW830" s="26">
        <v>17.350000000000001</v>
      </c>
      <c r="AX830" s="42">
        <v>4</v>
      </c>
      <c r="AY830" s="41">
        <v>0.34200000000000003</v>
      </c>
      <c r="AZ830" s="1">
        <v>4</v>
      </c>
      <c r="BA830" s="43">
        <v>-8.3000000000000004E-2</v>
      </c>
      <c r="BB830" s="16">
        <v>50</v>
      </c>
      <c r="BC830" s="26">
        <v>16.09</v>
      </c>
      <c r="BD830" s="43">
        <v>-0.376</v>
      </c>
      <c r="BE830" s="43">
        <v>1.8120000000000001</v>
      </c>
      <c r="BF830" s="16">
        <v>49.81</v>
      </c>
      <c r="BG830" s="21">
        <f t="shared" si="521"/>
        <v>9.0038314176245207E-2</v>
      </c>
      <c r="BH830" s="44">
        <f t="shared" si="522"/>
        <v>0.91101694915254239</v>
      </c>
      <c r="BI830" s="42">
        <f t="shared" si="523"/>
        <v>1001.0552633287875</v>
      </c>
      <c r="BJ830" s="21">
        <f t="shared" si="524"/>
        <v>1.0552633287875951E-3</v>
      </c>
      <c r="BK830" s="26">
        <f t="shared" si="525"/>
        <v>2.6946708583768908</v>
      </c>
      <c r="BL830" s="26">
        <f t="shared" si="526"/>
        <v>2.4080037457836045</v>
      </c>
      <c r="BM830" s="16">
        <f t="shared" si="527"/>
        <v>29.928046554739083</v>
      </c>
      <c r="BN830" s="16">
        <f t="shared" si="528"/>
        <v>27.061375428806222</v>
      </c>
      <c r="BO830" s="16">
        <f t="shared" si="529"/>
        <v>56.588088025914708</v>
      </c>
      <c r="BP830" s="16">
        <f t="shared" si="530"/>
        <v>52.746748717164671</v>
      </c>
      <c r="BQ830" s="16">
        <f t="shared" si="531"/>
        <v>3.8413393087500367</v>
      </c>
      <c r="BR830" s="1">
        <v>47</v>
      </c>
      <c r="BS830" s="1">
        <v>42</v>
      </c>
      <c r="BT830" s="42">
        <v>475</v>
      </c>
      <c r="BU830" s="42">
        <v>430</v>
      </c>
      <c r="BV830" s="42">
        <v>245</v>
      </c>
      <c r="BW830" s="42">
        <v>208</v>
      </c>
      <c r="BX830" s="42">
        <v>240</v>
      </c>
      <c r="BY830" s="42">
        <v>220</v>
      </c>
      <c r="BZ830" s="1">
        <v>466</v>
      </c>
      <c r="CA830" s="1">
        <v>394</v>
      </c>
      <c r="CB830" s="21">
        <f t="shared" si="532"/>
        <v>0.54186046511627906</v>
      </c>
      <c r="CC830" s="4">
        <v>3.09</v>
      </c>
      <c r="CD830" s="45">
        <f t="shared" si="533"/>
        <v>1.1612173575305249</v>
      </c>
      <c r="CE830" s="26">
        <f t="shared" si="534"/>
        <v>2.3499596820642785</v>
      </c>
      <c r="CF830" s="26">
        <f t="shared" si="535"/>
        <v>2.3499596820642785</v>
      </c>
      <c r="CG830" s="26">
        <f t="shared" si="536"/>
        <v>28.641861536689323</v>
      </c>
      <c r="CH830" s="26">
        <f t="shared" si="537"/>
        <v>28.531275198709825</v>
      </c>
      <c r="CI830" s="26">
        <f t="shared" si="538"/>
        <v>56.233152862573434</v>
      </c>
      <c r="CJ830" s="26">
        <f t="shared" si="539"/>
        <v>54.74023729985025</v>
      </c>
      <c r="CK830" s="16">
        <f t="shared" si="540"/>
        <v>2.3484237460268531</v>
      </c>
      <c r="CL830" s="42">
        <v>85</v>
      </c>
      <c r="CM830" s="42">
        <v>85</v>
      </c>
      <c r="CN830" s="42">
        <v>951</v>
      </c>
      <c r="CO830" s="42">
        <v>947</v>
      </c>
      <c r="CP830" s="42">
        <v>486</v>
      </c>
      <c r="CQ830" s="42">
        <v>443</v>
      </c>
      <c r="CR830" s="42">
        <v>505</v>
      </c>
      <c r="CS830" s="42">
        <v>512</v>
      </c>
      <c r="CT830" s="1">
        <v>15</v>
      </c>
      <c r="CU830" s="1">
        <v>12</v>
      </c>
      <c r="CV830" s="42">
        <f t="shared" si="541"/>
        <v>-3</v>
      </c>
      <c r="CW830" s="26">
        <f t="shared" si="542"/>
        <v>0.81103000811030024</v>
      </c>
      <c r="CX830" s="26">
        <f t="shared" si="543"/>
        <v>0.64882400648824023</v>
      </c>
      <c r="CY830" s="26">
        <f t="shared" si="544"/>
        <v>-0.16220600162206006</v>
      </c>
      <c r="CZ830" s="13">
        <v>42</v>
      </c>
      <c r="DA830" s="13">
        <v>37</v>
      </c>
      <c r="DB830" s="27">
        <v>36.33</v>
      </c>
      <c r="DC830" s="27">
        <v>39.93</v>
      </c>
      <c r="DD830" s="27">
        <v>38.21</v>
      </c>
      <c r="DE830" s="27">
        <v>38.56</v>
      </c>
      <c r="DF830" s="1"/>
      <c r="DG830" s="1"/>
      <c r="DH830" s="21" t="str">
        <f t="shared" si="545"/>
        <v xml:space="preserve"> </v>
      </c>
      <c r="DI830" s="42"/>
      <c r="DJ830" s="42"/>
      <c r="DK830" s="1"/>
      <c r="DL830" s="1"/>
      <c r="DM830" s="1"/>
      <c r="DN830" s="1"/>
      <c r="DO830" s="1"/>
      <c r="DP830" s="1"/>
      <c r="DQ830" s="1"/>
      <c r="DR830" s="42"/>
      <c r="DS830" s="1"/>
      <c r="DT830" s="1"/>
      <c r="DU830" s="1"/>
      <c r="DV830" s="1"/>
      <c r="DW830" s="1"/>
      <c r="DX830" s="13"/>
    </row>
    <row r="831" spans="1:128" ht="25.5" x14ac:dyDescent="0.2">
      <c r="A831" s="13" t="s">
        <v>2367</v>
      </c>
      <c r="B831" s="13" t="s">
        <v>2766</v>
      </c>
      <c r="C831" s="39" t="s">
        <v>3866</v>
      </c>
      <c r="D831" s="1" t="s">
        <v>292</v>
      </c>
      <c r="E831" s="13" t="s">
        <v>129</v>
      </c>
      <c r="F831" s="13">
        <v>12</v>
      </c>
      <c r="G831" s="13">
        <v>1</v>
      </c>
      <c r="H831" s="13">
        <v>1</v>
      </c>
      <c r="I831" s="40">
        <f t="shared" si="504"/>
        <v>2</v>
      </c>
      <c r="J831" s="19">
        <f t="shared" si="505"/>
        <v>1.5611448395483256</v>
      </c>
      <c r="K831" s="1">
        <v>1</v>
      </c>
      <c r="L831" s="1">
        <v>0</v>
      </c>
      <c r="M831" s="1">
        <v>1</v>
      </c>
      <c r="N831" s="1">
        <v>8</v>
      </c>
      <c r="O831" s="1">
        <v>1</v>
      </c>
      <c r="P831" s="1">
        <v>2</v>
      </c>
      <c r="Q831" s="1">
        <v>5</v>
      </c>
      <c r="R831" s="15">
        <f t="shared" si="506"/>
        <v>0.125</v>
      </c>
      <c r="S831" s="15">
        <f t="shared" si="507"/>
        <v>9.0909090909090912E-2</v>
      </c>
      <c r="T831" s="16">
        <v>76.866666666699999</v>
      </c>
      <c r="U831" s="16">
        <f t="shared" si="508"/>
        <v>6.4055555555583332</v>
      </c>
      <c r="V831" s="16">
        <v>80.12</v>
      </c>
      <c r="W831" s="16">
        <f t="shared" si="509"/>
        <v>6.6766666666666667</v>
      </c>
      <c r="X831" s="16">
        <v>518.83000000000004</v>
      </c>
      <c r="Y831" s="16">
        <f t="shared" si="510"/>
        <v>43.235833333333339</v>
      </c>
      <c r="Z831" s="21">
        <f t="shared" si="511"/>
        <v>0.13376742632940977</v>
      </c>
      <c r="AA831" s="20">
        <f t="shared" si="512"/>
        <v>0</v>
      </c>
      <c r="AB831">
        <v>6</v>
      </c>
      <c r="AC831" s="1">
        <v>9</v>
      </c>
      <c r="AD831" s="1">
        <v>7</v>
      </c>
      <c r="AE831" s="1">
        <v>0</v>
      </c>
      <c r="AF831" s="1">
        <v>2</v>
      </c>
      <c r="AG831" s="15">
        <f t="shared" si="513"/>
        <v>0.5</v>
      </c>
      <c r="AH831" s="15">
        <f t="shared" si="514"/>
        <v>0.5</v>
      </c>
      <c r="AI831" s="15">
        <f t="shared" si="515"/>
        <v>1</v>
      </c>
      <c r="AJ831" s="1">
        <v>15</v>
      </c>
      <c r="AK831" s="21">
        <f t="shared" si="516"/>
        <v>0.19736842105263158</v>
      </c>
      <c r="AL831" s="1">
        <v>32</v>
      </c>
      <c r="AM831" s="21">
        <f t="shared" si="517"/>
        <v>0.42105263157894735</v>
      </c>
      <c r="AN831" s="1">
        <v>29</v>
      </c>
      <c r="AO831" s="21">
        <f t="shared" si="518"/>
        <v>0.38157894736842107</v>
      </c>
      <c r="AP831" s="21">
        <f t="shared" si="519"/>
        <v>0.31914893617021278</v>
      </c>
      <c r="AQ831" s="1">
        <v>1</v>
      </c>
      <c r="AR831" s="4">
        <v>-22.31</v>
      </c>
      <c r="AS831" s="41">
        <v>26</v>
      </c>
      <c r="AT831" s="41">
        <v>26</v>
      </c>
      <c r="AU831" s="41">
        <v>26</v>
      </c>
      <c r="AV831" s="21">
        <f t="shared" si="520"/>
        <v>0.5</v>
      </c>
      <c r="AW831" s="26">
        <v>16.850000000000001</v>
      </c>
      <c r="AX831" s="42">
        <v>16</v>
      </c>
      <c r="AY831" s="41">
        <v>4.3999999999999997E-2</v>
      </c>
      <c r="AZ831" s="1">
        <v>12</v>
      </c>
      <c r="BA831" s="43">
        <v>-1.155</v>
      </c>
      <c r="BB831" s="16">
        <v>49.35</v>
      </c>
      <c r="BC831" s="26">
        <v>16.420000000000002</v>
      </c>
      <c r="BD831" s="43">
        <v>-6.0359999999999996</v>
      </c>
      <c r="BE831" s="43">
        <v>-2.5220000000000002</v>
      </c>
      <c r="BF831" s="16">
        <v>48.55</v>
      </c>
      <c r="BG831" s="21">
        <f t="shared" si="521"/>
        <v>6.0606060606060608E-2</v>
      </c>
      <c r="BH831" s="44">
        <f t="shared" si="522"/>
        <v>0.875</v>
      </c>
      <c r="BI831" s="42">
        <f t="shared" si="523"/>
        <v>935.60606060606062</v>
      </c>
      <c r="BJ831" s="21">
        <f t="shared" si="524"/>
        <v>-6.4393939393939392E-2</v>
      </c>
      <c r="BK831" s="26">
        <f t="shared" si="525"/>
        <v>1.4977533699450822</v>
      </c>
      <c r="BL831" s="26">
        <f t="shared" si="526"/>
        <v>2.2466300549176235</v>
      </c>
      <c r="BM831" s="16">
        <f t="shared" si="527"/>
        <v>24.712930604093859</v>
      </c>
      <c r="BN831" s="16">
        <f t="shared" si="528"/>
        <v>17.973040439340988</v>
      </c>
      <c r="BO831" s="16">
        <f t="shared" si="529"/>
        <v>47.928107838242632</v>
      </c>
      <c r="BP831" s="16">
        <f t="shared" si="530"/>
        <v>45.681477783325008</v>
      </c>
      <c r="BQ831" s="16">
        <f t="shared" si="531"/>
        <v>2.2466300549176239</v>
      </c>
      <c r="BR831" s="1">
        <v>2</v>
      </c>
      <c r="BS831" s="1">
        <v>3</v>
      </c>
      <c r="BT831" s="42">
        <v>31</v>
      </c>
      <c r="BU831" s="42">
        <v>21</v>
      </c>
      <c r="BV831" s="42">
        <v>12</v>
      </c>
      <c r="BW831" s="42">
        <v>14</v>
      </c>
      <c r="BX831" s="42">
        <v>23</v>
      </c>
      <c r="BY831" s="42">
        <v>19</v>
      </c>
      <c r="BZ831" s="1">
        <v>25</v>
      </c>
      <c r="CA831" s="1">
        <v>25</v>
      </c>
      <c r="CB831" s="21">
        <f t="shared" si="532"/>
        <v>0.5</v>
      </c>
      <c r="CC831" s="4">
        <v>-3.67</v>
      </c>
      <c r="CD831" s="45">
        <f t="shared" si="533"/>
        <v>7.8640555868325182</v>
      </c>
      <c r="CE831" s="26">
        <f t="shared" si="534"/>
        <v>2.8911204055278219</v>
      </c>
      <c r="CF831" s="26">
        <f t="shared" si="535"/>
        <v>2.1972515082011448</v>
      </c>
      <c r="CG831" s="26">
        <f t="shared" si="536"/>
        <v>30.414586666152687</v>
      </c>
      <c r="CH831" s="26">
        <f t="shared" si="537"/>
        <v>24.285411406433703</v>
      </c>
      <c r="CI831" s="26">
        <f t="shared" si="538"/>
        <v>55.972091051018637</v>
      </c>
      <c r="CJ831" s="26">
        <f t="shared" si="539"/>
        <v>47.876953915540732</v>
      </c>
      <c r="CK831" s="16">
        <f t="shared" si="540"/>
        <v>-5.8485070805602817</v>
      </c>
      <c r="CL831" s="42">
        <v>25</v>
      </c>
      <c r="CM831" s="42">
        <v>19</v>
      </c>
      <c r="CN831" s="42">
        <v>238</v>
      </c>
      <c r="CO831" s="42">
        <v>191</v>
      </c>
      <c r="CP831" s="42">
        <v>97</v>
      </c>
      <c r="CQ831" s="42">
        <v>85</v>
      </c>
      <c r="CR831" s="42">
        <v>119</v>
      </c>
      <c r="CS831" s="42">
        <v>124</v>
      </c>
      <c r="CT831" s="1">
        <v>1</v>
      </c>
      <c r="CU831" s="1">
        <v>1</v>
      </c>
      <c r="CV831" s="42">
        <f t="shared" si="541"/>
        <v>0</v>
      </c>
      <c r="CW831" s="26">
        <f t="shared" si="542"/>
        <v>0.78057241977416281</v>
      </c>
      <c r="CX831" s="26">
        <f t="shared" si="543"/>
        <v>0.78057241977416281</v>
      </c>
      <c r="CY831" s="26">
        <f t="shared" si="544"/>
        <v>0</v>
      </c>
      <c r="CZ831" s="13">
        <v>2</v>
      </c>
      <c r="DA831" s="13">
        <v>2</v>
      </c>
      <c r="DB831" s="27">
        <v>3.06</v>
      </c>
      <c r="DC831" s="27">
        <v>3.13</v>
      </c>
      <c r="DD831" s="27">
        <v>2.83</v>
      </c>
      <c r="DE831" s="27">
        <v>2.62</v>
      </c>
      <c r="DF831" s="13">
        <v>0</v>
      </c>
      <c r="DG831" s="13">
        <v>1</v>
      </c>
      <c r="DH831" s="21">
        <f t="shared" si="545"/>
        <v>0</v>
      </c>
      <c r="DI831" s="42">
        <v>1</v>
      </c>
      <c r="DJ831" s="42">
        <v>0</v>
      </c>
      <c r="DK831" s="13">
        <v>0</v>
      </c>
      <c r="DL831" s="13">
        <v>0</v>
      </c>
      <c r="DM831" s="13">
        <v>0</v>
      </c>
      <c r="DN831" s="13">
        <v>0</v>
      </c>
      <c r="DO831" s="13">
        <v>0</v>
      </c>
      <c r="DP831" s="13">
        <v>0</v>
      </c>
      <c r="DQ831" s="1"/>
      <c r="DR831" s="42"/>
      <c r="DS831" s="1"/>
      <c r="DT831" s="1"/>
      <c r="DU831" s="1"/>
      <c r="DV831" s="1"/>
      <c r="DW831" s="1"/>
      <c r="DX831" s="13"/>
    </row>
    <row r="832" spans="1:128" ht="25.5" x14ac:dyDescent="0.2">
      <c r="A832" s="13" t="s">
        <v>2373</v>
      </c>
      <c r="B832" s="13" t="s">
        <v>2769</v>
      </c>
      <c r="C832" s="39" t="s">
        <v>3867</v>
      </c>
      <c r="D832" s="1" t="s">
        <v>322</v>
      </c>
      <c r="E832" s="13" t="s">
        <v>146</v>
      </c>
      <c r="F832" s="13">
        <v>82</v>
      </c>
      <c r="G832" s="13">
        <v>7</v>
      </c>
      <c r="H832" s="13">
        <v>17</v>
      </c>
      <c r="I832" s="40">
        <f t="shared" si="504"/>
        <v>24</v>
      </c>
      <c r="J832" s="19">
        <f t="shared" si="505"/>
        <v>1.2434338346406058</v>
      </c>
      <c r="K832" s="1">
        <v>7</v>
      </c>
      <c r="L832" s="1">
        <v>7</v>
      </c>
      <c r="M832" s="1">
        <v>7</v>
      </c>
      <c r="N832" s="1">
        <v>75</v>
      </c>
      <c r="O832" s="1">
        <v>32</v>
      </c>
      <c r="P832" s="1">
        <v>31</v>
      </c>
      <c r="Q832" s="1">
        <v>87</v>
      </c>
      <c r="R832" s="15">
        <f t="shared" si="506"/>
        <v>9.3333333333333338E-2</v>
      </c>
      <c r="S832" s="15">
        <f t="shared" si="507"/>
        <v>5.0724637681159424E-2</v>
      </c>
      <c r="T832" s="16">
        <v>1158.0833333333001</v>
      </c>
      <c r="U832" s="16">
        <f t="shared" si="508"/>
        <v>14.122967479674392</v>
      </c>
      <c r="V832" s="16">
        <v>1100.26</v>
      </c>
      <c r="W832" s="16">
        <f t="shared" si="509"/>
        <v>13.417804878048781</v>
      </c>
      <c r="X832" s="16">
        <v>2912.31</v>
      </c>
      <c r="Y832" s="16">
        <f t="shared" si="510"/>
        <v>35.515975609756097</v>
      </c>
      <c r="Z832" s="21">
        <f t="shared" si="511"/>
        <v>0.27420331607922105</v>
      </c>
      <c r="AA832" s="20">
        <f t="shared" si="512"/>
        <v>101.1111111111111</v>
      </c>
      <c r="AB832">
        <v>42</v>
      </c>
      <c r="AC832" s="1">
        <v>74</v>
      </c>
      <c r="AD832" s="1">
        <v>93</v>
      </c>
      <c r="AE832" s="1">
        <v>25</v>
      </c>
      <c r="AF832" s="1">
        <v>24</v>
      </c>
      <c r="AG832" s="15">
        <f t="shared" si="513"/>
        <v>0.19444444444444445</v>
      </c>
      <c r="AH832" s="15">
        <f t="shared" si="514"/>
        <v>0.3888888888888889</v>
      </c>
      <c r="AI832" s="15">
        <f t="shared" si="515"/>
        <v>0.58333333333333337</v>
      </c>
      <c r="AJ832" s="1">
        <v>413</v>
      </c>
      <c r="AK832" s="21">
        <f t="shared" si="516"/>
        <v>0.35664939550949915</v>
      </c>
      <c r="AL832" s="1">
        <v>359</v>
      </c>
      <c r="AM832" s="21">
        <f t="shared" si="517"/>
        <v>0.31001727115716754</v>
      </c>
      <c r="AN832" s="1">
        <v>386</v>
      </c>
      <c r="AO832" s="21">
        <f t="shared" si="518"/>
        <v>0.33333333333333331</v>
      </c>
      <c r="AP832" s="21">
        <f t="shared" si="519"/>
        <v>0.53497409326424872</v>
      </c>
      <c r="AQ832" s="1">
        <v>5</v>
      </c>
      <c r="AR832" s="4">
        <v>2.5499999999999998</v>
      </c>
      <c r="AS832" s="41">
        <v>441</v>
      </c>
      <c r="AT832" s="41">
        <v>417</v>
      </c>
      <c r="AU832" s="41">
        <v>396</v>
      </c>
      <c r="AV832" s="21">
        <f t="shared" si="520"/>
        <v>0.51398601398601396</v>
      </c>
      <c r="AW832" s="26">
        <v>17.579999999999998</v>
      </c>
      <c r="AX832" s="42">
        <v>4</v>
      </c>
      <c r="AY832" s="41">
        <v>0.61499999999999999</v>
      </c>
      <c r="AZ832" s="1">
        <v>7</v>
      </c>
      <c r="BA832" s="43">
        <v>0.90700000000000003</v>
      </c>
      <c r="BB832" s="16">
        <v>50.01</v>
      </c>
      <c r="BC832" s="26">
        <v>18.48</v>
      </c>
      <c r="BD832" s="43">
        <v>1.1200000000000001</v>
      </c>
      <c r="BE832" s="43">
        <v>0.41200000000000003</v>
      </c>
      <c r="BF832" s="16">
        <v>50.05</v>
      </c>
      <c r="BG832" s="21">
        <f t="shared" si="521"/>
        <v>6.9230769230769235E-2</v>
      </c>
      <c r="BH832" s="44">
        <f t="shared" si="522"/>
        <v>0.90119250425894382</v>
      </c>
      <c r="BI832" s="42">
        <f t="shared" si="523"/>
        <v>970.4232734897131</v>
      </c>
      <c r="BJ832" s="21">
        <f t="shared" si="524"/>
        <v>-2.9576726510286949E-2</v>
      </c>
      <c r="BK832" s="26">
        <f t="shared" si="525"/>
        <v>1.9631723410830169</v>
      </c>
      <c r="BL832" s="26">
        <f t="shared" si="526"/>
        <v>3.1628887717448606</v>
      </c>
      <c r="BM832" s="16">
        <f t="shared" si="527"/>
        <v>28.356933815643576</v>
      </c>
      <c r="BN832" s="16">
        <f t="shared" si="528"/>
        <v>32.010615672659192</v>
      </c>
      <c r="BO832" s="16">
        <f t="shared" si="529"/>
        <v>53.005653209241451</v>
      </c>
      <c r="BP832" s="16">
        <f t="shared" si="530"/>
        <v>57.968116626979075</v>
      </c>
      <c r="BQ832" s="16">
        <f t="shared" si="531"/>
        <v>-4.9624634177376237</v>
      </c>
      <c r="BR832" s="1">
        <v>36</v>
      </c>
      <c r="BS832" s="1">
        <v>58</v>
      </c>
      <c r="BT832" s="42">
        <v>484</v>
      </c>
      <c r="BU832" s="42">
        <v>529</v>
      </c>
      <c r="BV832" s="42">
        <v>201</v>
      </c>
      <c r="BW832" s="42">
        <v>216</v>
      </c>
      <c r="BX832" s="42">
        <v>260</v>
      </c>
      <c r="BY832" s="42">
        <v>251</v>
      </c>
      <c r="BZ832" s="1">
        <v>447</v>
      </c>
      <c r="CA832" s="1">
        <v>525</v>
      </c>
      <c r="CB832" s="21">
        <f t="shared" si="532"/>
        <v>0.45987654320987653</v>
      </c>
      <c r="CC832" s="4">
        <v>-3.29</v>
      </c>
      <c r="CD832" s="45">
        <f t="shared" si="533"/>
        <v>-5.3968416560795927</v>
      </c>
      <c r="CE832" s="26">
        <f t="shared" si="534"/>
        <v>1.8129938090381861</v>
      </c>
      <c r="CF832" s="26">
        <f t="shared" si="535"/>
        <v>2.3898554755503363</v>
      </c>
      <c r="CG832" s="26">
        <f t="shared" si="536"/>
        <v>29.728978027751165</v>
      </c>
      <c r="CH832" s="26">
        <f t="shared" si="537"/>
        <v>30.099817670508976</v>
      </c>
      <c r="CI832" s="26">
        <f t="shared" si="538"/>
        <v>57.624360044088711</v>
      </c>
      <c r="CJ832" s="26">
        <f t="shared" si="539"/>
        <v>55.687753020797928</v>
      </c>
      <c r="CK832" s="16">
        <f t="shared" si="540"/>
        <v>-6.8990704410284067</v>
      </c>
      <c r="CL832" s="42">
        <v>88</v>
      </c>
      <c r="CM832" s="42">
        <v>116</v>
      </c>
      <c r="CN832" s="42">
        <v>1355</v>
      </c>
      <c r="CO832" s="42">
        <v>1345</v>
      </c>
      <c r="CP832" s="42">
        <v>574</v>
      </c>
      <c r="CQ832" s="42">
        <v>550</v>
      </c>
      <c r="CR832" s="42">
        <v>692</v>
      </c>
      <c r="CS832" s="42">
        <v>780</v>
      </c>
      <c r="CT832" s="1">
        <v>15</v>
      </c>
      <c r="CU832" s="1">
        <v>4</v>
      </c>
      <c r="CV832" s="42">
        <f t="shared" si="541"/>
        <v>-11</v>
      </c>
      <c r="CW832" s="26">
        <f t="shared" si="542"/>
        <v>0.77714614665037851</v>
      </c>
      <c r="CX832" s="26">
        <f t="shared" si="543"/>
        <v>0.20723897244010092</v>
      </c>
      <c r="CY832" s="26">
        <f t="shared" si="544"/>
        <v>-0.56990717421027759</v>
      </c>
      <c r="CZ832" s="13">
        <v>36</v>
      </c>
      <c r="DA832" s="13">
        <v>47</v>
      </c>
      <c r="DB832" s="27">
        <v>33.01</v>
      </c>
      <c r="DC832" s="27">
        <v>42.16</v>
      </c>
      <c r="DD832" s="27">
        <v>39.159999999999997</v>
      </c>
      <c r="DE832" s="27">
        <v>42.82</v>
      </c>
      <c r="DF832" s="13">
        <v>639</v>
      </c>
      <c r="DG832" s="13">
        <v>526</v>
      </c>
      <c r="DH832" s="21">
        <f t="shared" si="545"/>
        <v>0.54849785407725327</v>
      </c>
      <c r="DI832" s="42">
        <v>415</v>
      </c>
      <c r="DJ832" s="42">
        <v>227</v>
      </c>
      <c r="DK832" s="13">
        <v>57</v>
      </c>
      <c r="DL832" s="13">
        <v>6</v>
      </c>
      <c r="DM832" s="13">
        <v>0.123</v>
      </c>
      <c r="DN832" s="13">
        <v>2</v>
      </c>
      <c r="DO832" s="13">
        <v>1</v>
      </c>
      <c r="DP832" s="13">
        <v>2E-3</v>
      </c>
      <c r="DQ832" s="13">
        <v>365</v>
      </c>
      <c r="DR832" s="46">
        <v>197</v>
      </c>
      <c r="DS832" s="13">
        <v>3</v>
      </c>
      <c r="DT832" s="13">
        <v>66</v>
      </c>
      <c r="DU832" s="13">
        <v>-0.17300000000000001</v>
      </c>
      <c r="DV832" s="13">
        <v>0</v>
      </c>
      <c r="DW832" s="13">
        <v>2</v>
      </c>
      <c r="DX832" s="13">
        <v>-5.0000000000000001E-3</v>
      </c>
    </row>
    <row r="833" spans="1:128" ht="25.5" x14ac:dyDescent="0.2">
      <c r="A833" s="13" t="s">
        <v>1799</v>
      </c>
      <c r="B833" s="13" t="s">
        <v>2771</v>
      </c>
      <c r="C833" s="39" t="s">
        <v>3868</v>
      </c>
      <c r="D833" s="1" t="s">
        <v>322</v>
      </c>
      <c r="E833" s="13" t="s">
        <v>844</v>
      </c>
      <c r="F833" s="13">
        <v>61</v>
      </c>
      <c r="G833" s="13">
        <v>12</v>
      </c>
      <c r="H833" s="13">
        <v>17</v>
      </c>
      <c r="I833" s="40">
        <f t="shared" si="504"/>
        <v>29</v>
      </c>
      <c r="J833" s="19">
        <f t="shared" si="505"/>
        <v>2.0437327486640191</v>
      </c>
      <c r="K833" s="1">
        <v>10</v>
      </c>
      <c r="L833" s="1">
        <v>10</v>
      </c>
      <c r="M833" s="1">
        <v>5</v>
      </c>
      <c r="N833" s="1">
        <v>108</v>
      </c>
      <c r="O833" s="1">
        <v>34</v>
      </c>
      <c r="P833" s="1">
        <v>50</v>
      </c>
      <c r="Q833" s="1">
        <v>104</v>
      </c>
      <c r="R833" s="15">
        <f t="shared" si="506"/>
        <v>0.1111111111111111</v>
      </c>
      <c r="S833" s="15">
        <f t="shared" si="507"/>
        <v>6.25E-2</v>
      </c>
      <c r="T833" s="16">
        <v>851.38333333330002</v>
      </c>
      <c r="U833" s="16">
        <f t="shared" si="508"/>
        <v>13.957103825136066</v>
      </c>
      <c r="V833" s="16">
        <v>815.58</v>
      </c>
      <c r="W833" s="16">
        <f t="shared" si="509"/>
        <v>13.37016393442623</v>
      </c>
      <c r="X833" s="16">
        <v>2149.7399999999998</v>
      </c>
      <c r="Y833" s="16">
        <f t="shared" si="510"/>
        <v>35.241639344262289</v>
      </c>
      <c r="Z833" s="21">
        <f t="shared" si="511"/>
        <v>0.27503945611266245</v>
      </c>
      <c r="AA833" s="20">
        <f t="shared" si="512"/>
        <v>124.59459459459458</v>
      </c>
      <c r="AB833">
        <v>20</v>
      </c>
      <c r="AC833" s="1">
        <v>30</v>
      </c>
      <c r="AD833" s="1">
        <v>83</v>
      </c>
      <c r="AE833" s="1">
        <v>21</v>
      </c>
      <c r="AF833" s="1">
        <v>29</v>
      </c>
      <c r="AG833" s="15">
        <f t="shared" si="513"/>
        <v>0.32432432432432434</v>
      </c>
      <c r="AH833" s="15">
        <f t="shared" si="514"/>
        <v>0.40540540540540543</v>
      </c>
      <c r="AI833" s="15">
        <f t="shared" si="515"/>
        <v>0.72972972972972983</v>
      </c>
      <c r="AJ833" s="1">
        <v>356</v>
      </c>
      <c r="AK833" s="21">
        <f t="shared" si="516"/>
        <v>0.45006321112515801</v>
      </c>
      <c r="AL833" s="1">
        <v>172</v>
      </c>
      <c r="AM833" s="21">
        <f t="shared" si="517"/>
        <v>0.21744627054361568</v>
      </c>
      <c r="AN833" s="1">
        <v>263</v>
      </c>
      <c r="AO833" s="21">
        <f t="shared" si="518"/>
        <v>0.33249051833122628</v>
      </c>
      <c r="AP833" s="21">
        <f t="shared" si="519"/>
        <v>0.6742424242424242</v>
      </c>
      <c r="AQ833" s="1">
        <v>13</v>
      </c>
      <c r="AR833" s="4">
        <v>16.809999999999999</v>
      </c>
      <c r="AS833" s="41">
        <v>340</v>
      </c>
      <c r="AT833" s="41">
        <v>274</v>
      </c>
      <c r="AU833" s="41">
        <v>263</v>
      </c>
      <c r="AV833" s="21">
        <f t="shared" si="520"/>
        <v>0.55374592833876224</v>
      </c>
      <c r="AW833" s="26">
        <v>17.579999999999998</v>
      </c>
      <c r="AX833" s="42">
        <v>5</v>
      </c>
      <c r="AY833" s="41">
        <v>0.629</v>
      </c>
      <c r="AZ833" s="1">
        <v>6</v>
      </c>
      <c r="BA833" s="43">
        <v>0.33400000000000002</v>
      </c>
      <c r="BB833" s="16">
        <v>50.11</v>
      </c>
      <c r="BC833" s="26">
        <v>18.41</v>
      </c>
      <c r="BD833" s="43">
        <v>0.94300000000000006</v>
      </c>
      <c r="BE833" s="43">
        <v>9.3849999999999998</v>
      </c>
      <c r="BF833" s="16">
        <v>53.21</v>
      </c>
      <c r="BG833" s="21">
        <f t="shared" si="521"/>
        <v>8.0260303687635579E-2</v>
      </c>
      <c r="BH833" s="44">
        <f t="shared" si="522"/>
        <v>0.93975903614457834</v>
      </c>
      <c r="BI833" s="42">
        <f t="shared" si="523"/>
        <v>1020.0193398322139</v>
      </c>
      <c r="BJ833" s="21">
        <f t="shared" si="524"/>
        <v>2.001933983221392E-2</v>
      </c>
      <c r="BK833" s="26">
        <f t="shared" si="525"/>
        <v>2.7219892591775179</v>
      </c>
      <c r="BL833" s="26">
        <f t="shared" si="526"/>
        <v>1.8391819318767011</v>
      </c>
      <c r="BM833" s="16">
        <f t="shared" si="527"/>
        <v>33.914514823806371</v>
      </c>
      <c r="BN833" s="16">
        <f t="shared" si="528"/>
        <v>30.530420069153237</v>
      </c>
      <c r="BO833" s="16">
        <f t="shared" si="529"/>
        <v>62.385051129257704</v>
      </c>
      <c r="BP833" s="16">
        <f t="shared" si="530"/>
        <v>52.968439638048991</v>
      </c>
      <c r="BQ833" s="16">
        <f t="shared" si="531"/>
        <v>9.4166114912087124</v>
      </c>
      <c r="BR833" s="1">
        <v>37</v>
      </c>
      <c r="BS833" s="1">
        <v>25</v>
      </c>
      <c r="BT833" s="42">
        <v>424</v>
      </c>
      <c r="BU833" s="42">
        <v>390</v>
      </c>
      <c r="BV833" s="42">
        <v>149</v>
      </c>
      <c r="BW833" s="42">
        <v>139</v>
      </c>
      <c r="BX833" s="42">
        <v>166</v>
      </c>
      <c r="BY833" s="42">
        <v>238</v>
      </c>
      <c r="BZ833" s="1">
        <v>367</v>
      </c>
      <c r="CA833" s="1">
        <v>346</v>
      </c>
      <c r="CB833" s="21">
        <f t="shared" si="532"/>
        <v>0.51472650771388495</v>
      </c>
      <c r="CC833" s="4">
        <v>-0.98</v>
      </c>
      <c r="CD833" s="45">
        <f t="shared" si="533"/>
        <v>-3.9062066906094675</v>
      </c>
      <c r="CE833" s="26">
        <f t="shared" si="534"/>
        <v>2.3444695637611992</v>
      </c>
      <c r="CF833" s="26">
        <f t="shared" si="535"/>
        <v>2.0932763962153564</v>
      </c>
      <c r="CG833" s="26">
        <f t="shared" si="536"/>
        <v>33.297049875798933</v>
      </c>
      <c r="CH833" s="26">
        <f t="shared" si="537"/>
        <v>30.729297496441433</v>
      </c>
      <c r="CI833" s="26">
        <f t="shared" si="538"/>
        <v>61.039939713639797</v>
      </c>
      <c r="CJ833" s="26">
        <f t="shared" si="539"/>
        <v>52.890116944374675</v>
      </c>
      <c r="CK833" s="16">
        <f t="shared" si="540"/>
        <v>1.2667887219435912</v>
      </c>
      <c r="CL833" s="42">
        <v>84</v>
      </c>
      <c r="CM833" s="42">
        <v>75</v>
      </c>
      <c r="CN833" s="42">
        <v>1109</v>
      </c>
      <c r="CO833" s="42">
        <v>1026</v>
      </c>
      <c r="CP833" s="42">
        <v>399</v>
      </c>
      <c r="CQ833" s="42">
        <v>326</v>
      </c>
      <c r="CR833" s="42">
        <v>468</v>
      </c>
      <c r="CS833" s="42">
        <v>595</v>
      </c>
      <c r="CT833" s="1">
        <v>10</v>
      </c>
      <c r="CU833" s="1">
        <v>9</v>
      </c>
      <c r="CV833" s="42">
        <f t="shared" si="541"/>
        <v>-1</v>
      </c>
      <c r="CW833" s="26">
        <f t="shared" si="542"/>
        <v>0.70473543057379961</v>
      </c>
      <c r="CX833" s="26">
        <f t="shared" si="543"/>
        <v>0.63426188751641976</v>
      </c>
      <c r="CY833" s="26">
        <f t="shared" si="544"/>
        <v>-7.0473543057379975E-2</v>
      </c>
      <c r="CZ833" s="13">
        <v>35</v>
      </c>
      <c r="DA833" s="13">
        <v>32</v>
      </c>
      <c r="DB833" s="27">
        <v>31.99</v>
      </c>
      <c r="DC833" s="27">
        <v>29.67</v>
      </c>
      <c r="DD833" s="27">
        <v>35.409999999999997</v>
      </c>
      <c r="DE833" s="27">
        <v>33.49</v>
      </c>
      <c r="DF833" s="13">
        <v>14</v>
      </c>
      <c r="DG833" s="13">
        <v>28</v>
      </c>
      <c r="DH833" s="21">
        <f t="shared" si="545"/>
        <v>0.33333333333333331</v>
      </c>
      <c r="DI833" s="42">
        <v>23</v>
      </c>
      <c r="DJ833" s="42">
        <v>10</v>
      </c>
      <c r="DK833" s="13">
        <v>3</v>
      </c>
      <c r="DL833" s="13">
        <v>0</v>
      </c>
      <c r="DM833" s="13">
        <v>0.13</v>
      </c>
      <c r="DN833" s="13">
        <v>0</v>
      </c>
      <c r="DO833" s="13">
        <v>0</v>
      </c>
      <c r="DP833" s="13">
        <v>0</v>
      </c>
      <c r="DQ833" s="13">
        <v>5</v>
      </c>
      <c r="DR833" s="46">
        <v>3</v>
      </c>
      <c r="DS833" s="13">
        <v>0</v>
      </c>
      <c r="DT833" s="13">
        <v>0</v>
      </c>
      <c r="DU833" s="13">
        <v>0</v>
      </c>
      <c r="DV833" s="13">
        <v>0</v>
      </c>
      <c r="DW833" s="13">
        <v>0</v>
      </c>
      <c r="DX833" s="13">
        <v>0</v>
      </c>
    </row>
    <row r="834" spans="1:128" x14ac:dyDescent="0.2">
      <c r="A834" s="13" t="s">
        <v>2773</v>
      </c>
      <c r="B834" s="13" t="s">
        <v>2774</v>
      </c>
      <c r="C834" s="39" t="s">
        <v>3869</v>
      </c>
      <c r="D834" s="13" t="s">
        <v>409</v>
      </c>
      <c r="E834" s="13" t="s">
        <v>154</v>
      </c>
      <c r="F834" s="13">
        <v>75</v>
      </c>
      <c r="G834" s="13">
        <v>6</v>
      </c>
      <c r="H834" s="13">
        <v>12</v>
      </c>
      <c r="I834" s="40">
        <f t="shared" ref="I834:I897" si="546">G834+H834</f>
        <v>18</v>
      </c>
      <c r="J834" s="19">
        <f t="shared" ref="J834:J897" si="547">I834/T834*60</f>
        <v>1.2758668215558988</v>
      </c>
      <c r="K834" s="1">
        <v>4</v>
      </c>
      <c r="L834" s="1">
        <v>6</v>
      </c>
      <c r="M834" s="1">
        <v>5</v>
      </c>
      <c r="N834" s="1">
        <v>42</v>
      </c>
      <c r="O834" s="1">
        <v>21</v>
      </c>
      <c r="P834" s="1">
        <v>32</v>
      </c>
      <c r="Q834" s="1">
        <v>66</v>
      </c>
      <c r="R834" s="15">
        <f t="shared" ref="R834:R883" si="548">IF(N834&gt;0,G834/N834,0)</f>
        <v>0.14285714285714285</v>
      </c>
      <c r="S834" s="15">
        <f t="shared" ref="S834:S883" si="549">IF(SUM(N834:P834)&gt;0,G834/SUM(N834:P834),0)</f>
        <v>6.3157894736842107E-2</v>
      </c>
      <c r="T834" s="16">
        <v>846.48333333330004</v>
      </c>
      <c r="U834" s="16">
        <f t="shared" ref="U834:U897" si="550">T834/F834</f>
        <v>11.286444444444001</v>
      </c>
      <c r="V834" s="16">
        <v>841.21</v>
      </c>
      <c r="W834" s="16">
        <f t="shared" ref="W834:W897" si="551">V834/F834</f>
        <v>11.216133333333334</v>
      </c>
      <c r="X834" s="16">
        <v>2750.3</v>
      </c>
      <c r="Y834" s="16">
        <f t="shared" ref="Y834:Y897" si="552">X834/F834</f>
        <v>36.670666666666669</v>
      </c>
      <c r="Z834" s="21">
        <f t="shared" ref="Z834:Z897" si="553">W834/(W834+Y834)</f>
        <v>0.23422181756420002</v>
      </c>
      <c r="AA834" s="20">
        <f t="shared" ref="AA834:AA883" si="554">IF(BG834&gt;0,L834/BG834,0)</f>
        <v>88.846153846153854</v>
      </c>
      <c r="AB834">
        <v>9</v>
      </c>
      <c r="AC834" s="1">
        <v>13</v>
      </c>
      <c r="AD834" s="1">
        <v>58</v>
      </c>
      <c r="AE834" s="1">
        <v>25</v>
      </c>
      <c r="AF834" s="1">
        <v>24</v>
      </c>
      <c r="AG834" s="15">
        <f t="shared" ref="AG834:AG883" si="555">IF(K834&gt;0,G834/BR834,0)</f>
        <v>0.23076923076923078</v>
      </c>
      <c r="AH834" s="15">
        <f t="shared" ref="AH834:AH883" si="556">IF(BR834&gt;0,(L834+M834)/BR834,0)</f>
        <v>0.42307692307692307</v>
      </c>
      <c r="AI834" s="15">
        <f t="shared" ref="AI834:AI897" si="557">AG834+AH834</f>
        <v>0.65384615384615385</v>
      </c>
      <c r="AJ834" s="1">
        <v>256</v>
      </c>
      <c r="AK834" s="21">
        <f t="shared" ref="AK834:AK897" si="558">AJ834/(AJ834+AL834+AN834)</f>
        <v>0.35068493150684932</v>
      </c>
      <c r="AL834" s="1">
        <v>233</v>
      </c>
      <c r="AM834" s="21">
        <f t="shared" ref="AM834:AM897" si="559">AL834/(AJ834+AL834+AN834)</f>
        <v>0.31917808219178084</v>
      </c>
      <c r="AN834" s="1">
        <v>241</v>
      </c>
      <c r="AO834" s="21">
        <f t="shared" ref="AO834:AO897" si="560">AN834/(AJ834+AL834+AN834)</f>
        <v>0.33013698630136984</v>
      </c>
      <c r="AP834" s="21">
        <f t="shared" ref="AP834:AP883" si="561">AJ834/(AJ834+AL834)</f>
        <v>0.52351738241308798</v>
      </c>
      <c r="AQ834" s="1">
        <v>13</v>
      </c>
      <c r="AR834" s="4">
        <v>3.02</v>
      </c>
      <c r="AS834" s="41">
        <v>297</v>
      </c>
      <c r="AT834" s="41">
        <v>292</v>
      </c>
      <c r="AU834" s="41">
        <v>219</v>
      </c>
      <c r="AV834" s="21">
        <f t="shared" ref="AV834:AV883" si="562">AS834/(AS834+AT834)</f>
        <v>0.50424448217317486</v>
      </c>
      <c r="AW834" s="26">
        <v>17.05</v>
      </c>
      <c r="AX834" s="42">
        <v>12</v>
      </c>
      <c r="AY834" s="41">
        <v>-0.63600000000000001</v>
      </c>
      <c r="AZ834" s="1">
        <v>15</v>
      </c>
      <c r="BA834" s="43">
        <v>-0.36</v>
      </c>
      <c r="BB834" s="16">
        <v>49.73</v>
      </c>
      <c r="BC834" s="26">
        <v>17.260000000000002</v>
      </c>
      <c r="BD834" s="43">
        <v>-2.1030000000000002</v>
      </c>
      <c r="BE834" s="43">
        <v>-3.1739999999999999</v>
      </c>
      <c r="BF834" s="16">
        <v>49.83</v>
      </c>
      <c r="BG834" s="21">
        <f t="shared" ref="BG834:BG883" si="563">IF(BR834&gt;0,BR834/(BR834+BT834),0)</f>
        <v>6.7532467532467527E-2</v>
      </c>
      <c r="BH834" s="44">
        <f t="shared" ref="BH834:BH883" si="564">BU834/MAX(1,BS834+BU834)</f>
        <v>0.92393736017897088</v>
      </c>
      <c r="BI834" s="42">
        <f t="shared" ref="BI834:BI897" si="565">BH834*1000+BG834*1000</f>
        <v>991.46982771143837</v>
      </c>
      <c r="BJ834" s="21">
        <f t="shared" ref="BJ834:BJ883" si="566">BG834-(1-BH834)</f>
        <v>-8.5301722885615938E-3</v>
      </c>
      <c r="BK834" s="26">
        <f t="shared" ref="BK834:BK883" si="567">BR834/(W834*F834)*60</f>
        <v>1.8544715350507006</v>
      </c>
      <c r="BL834" s="26">
        <f t="shared" ref="BL834:BL883" si="568">BS834/(W834*F834)*60</f>
        <v>2.4250781612201471</v>
      </c>
      <c r="BM834" s="16">
        <f t="shared" ref="BM834:BM883" si="569">(BR834+BT834)/(W834*F834)*60</f>
        <v>27.460443884404604</v>
      </c>
      <c r="BN834" s="16">
        <f t="shared" ref="BN834:BN883" si="570">(BS834+BU834)/(W834*F834)*60</f>
        <v>31.882645237217815</v>
      </c>
      <c r="BO834" s="16">
        <f t="shared" ref="BO834:BO883" si="571">(BR834+BT834+BV834+BY834)/(W834*F834)*60</f>
        <v>50.498686415996005</v>
      </c>
      <c r="BP834" s="16">
        <f t="shared" ref="BP834:BP883" si="572">(BS834+BU834+BW834+BX834)/(W834*F834)*60</f>
        <v>54.778236112266853</v>
      </c>
      <c r="BQ834" s="16">
        <f t="shared" ref="BQ834:BQ897" si="573">BO834-BP834</f>
        <v>-4.2795496962708484</v>
      </c>
      <c r="BR834" s="1">
        <v>26</v>
      </c>
      <c r="BS834" s="1">
        <v>34</v>
      </c>
      <c r="BT834" s="42">
        <v>359</v>
      </c>
      <c r="BU834" s="42">
        <v>413</v>
      </c>
      <c r="BV834" s="42">
        <v>150</v>
      </c>
      <c r="BW834" s="42">
        <v>139</v>
      </c>
      <c r="BX834" s="42">
        <v>182</v>
      </c>
      <c r="BY834" s="42">
        <v>173</v>
      </c>
      <c r="BZ834" s="1">
        <v>329</v>
      </c>
      <c r="CA834" s="1">
        <v>382</v>
      </c>
      <c r="CB834" s="21">
        <f t="shared" ref="CB834:CB897" si="574">BZ834/(BZ834+CA834)</f>
        <v>0.46272855133614627</v>
      </c>
      <c r="CC834" s="4">
        <v>-1.79</v>
      </c>
      <c r="CD834" s="45">
        <f t="shared" ref="CD834:CD883" si="575">BQ834-(-11.91+BE834-BA834+AP834*24)</f>
        <v>-2.1199668741849607</v>
      </c>
      <c r="CE834" s="26">
        <f t="shared" ref="CE834:CE883" si="576">CL834/(Y834*F834)*60</f>
        <v>2.7706068428898663</v>
      </c>
      <c r="CF834" s="26">
        <f t="shared" ref="CF834:CF883" si="577">CM834/(Y834*F834)*60</f>
        <v>2.8360542486274221</v>
      </c>
      <c r="CG834" s="26">
        <f t="shared" ref="CG834:CG883" si="578">(CL834+CN834)/(Y834*F834)*60</f>
        <v>30.389412064138455</v>
      </c>
      <c r="CH834" s="26">
        <f t="shared" ref="CH834:CH883" si="579">(CM834+CO834)/(Y834*F834)*60</f>
        <v>29.342253572337562</v>
      </c>
      <c r="CI834" s="26">
        <f t="shared" ref="CI834:CI883" si="580">(CL834+CN834+CP834+CS834)/(Y834*F834)*60</f>
        <v>55.041268225284512</v>
      </c>
      <c r="CJ834" s="26">
        <f t="shared" ref="CJ834:CJ883" si="581">(CM834+CO834+CQ834+CR834)/(Y834*F834)*60</f>
        <v>56.76471657637348</v>
      </c>
      <c r="CK834" s="16">
        <f t="shared" ref="CK834:CK897" si="582">BQ834-(CI834-CJ834)</f>
        <v>-2.5561013451818795</v>
      </c>
      <c r="CL834" s="42">
        <v>127</v>
      </c>
      <c r="CM834" s="42">
        <v>130</v>
      </c>
      <c r="CN834" s="42">
        <v>1266</v>
      </c>
      <c r="CO834" s="42">
        <v>1215</v>
      </c>
      <c r="CP834" s="42">
        <v>502</v>
      </c>
      <c r="CQ834" s="42">
        <v>535</v>
      </c>
      <c r="CR834" s="42">
        <v>722</v>
      </c>
      <c r="CS834" s="42">
        <v>628</v>
      </c>
      <c r="CT834" s="1">
        <v>7</v>
      </c>
      <c r="CU834" s="1">
        <v>7</v>
      </c>
      <c r="CV834" s="42">
        <f t="shared" ref="CV834:CV897" si="583">CU834-CT834</f>
        <v>0</v>
      </c>
      <c r="CW834" s="26">
        <f t="shared" ref="CW834:CW883" si="584">CT834/(U834*F834)*60</f>
        <v>0.49617043060507177</v>
      </c>
      <c r="CX834" s="26">
        <f t="shared" ref="CX834:CX883" si="585">CU834/(U834*F834)*60</f>
        <v>0.49617043060507177</v>
      </c>
      <c r="CY834" s="26">
        <f t="shared" ref="CY834:CY883" si="586">CV834/(U834*F834)*60</f>
        <v>0</v>
      </c>
      <c r="CZ834" s="13">
        <v>28</v>
      </c>
      <c r="DA834" s="13">
        <v>38</v>
      </c>
      <c r="DB834" s="27">
        <v>33.31</v>
      </c>
      <c r="DC834" s="27">
        <v>33.86</v>
      </c>
      <c r="DD834" s="27">
        <v>31.52</v>
      </c>
      <c r="DE834" s="27">
        <v>34.270000000000003</v>
      </c>
      <c r="DF834" s="13">
        <v>193</v>
      </c>
      <c r="DG834" s="13">
        <v>263</v>
      </c>
      <c r="DH834" s="21">
        <f t="shared" ref="DH834:DH897" si="587">IF((DF834+DG834)&gt;0,DF834/(DF834+DG834)," ")</f>
        <v>0.4232456140350877</v>
      </c>
      <c r="DI834" s="42">
        <v>159</v>
      </c>
      <c r="DJ834" s="42">
        <v>59</v>
      </c>
      <c r="DK834" s="13">
        <v>25</v>
      </c>
      <c r="DL834" s="13">
        <v>0</v>
      </c>
      <c r="DM834" s="13">
        <v>0.157</v>
      </c>
      <c r="DN834" s="13">
        <v>0</v>
      </c>
      <c r="DO834" s="13">
        <v>0</v>
      </c>
      <c r="DP834" s="13">
        <v>0</v>
      </c>
      <c r="DQ834" s="13">
        <v>146</v>
      </c>
      <c r="DR834" s="46">
        <v>57</v>
      </c>
      <c r="DS834" s="13">
        <v>1</v>
      </c>
      <c r="DT834" s="13">
        <v>28</v>
      </c>
      <c r="DU834" s="13">
        <v>-0.185</v>
      </c>
      <c r="DV834" s="13">
        <v>0</v>
      </c>
      <c r="DW834" s="13">
        <v>1</v>
      </c>
      <c r="DX834" s="13">
        <v>-7.0000000000000001E-3</v>
      </c>
    </row>
    <row r="835" spans="1:128" ht="25.5" x14ac:dyDescent="0.2">
      <c r="A835" s="13" t="s">
        <v>1115</v>
      </c>
      <c r="B835" s="13" t="s">
        <v>2776</v>
      </c>
      <c r="C835" s="39" t="s">
        <v>3870</v>
      </c>
      <c r="D835" s="1" t="s">
        <v>162</v>
      </c>
      <c r="E835" s="13" t="s">
        <v>146</v>
      </c>
      <c r="F835" s="13">
        <v>7</v>
      </c>
      <c r="G835" s="13">
        <v>0</v>
      </c>
      <c r="H835" s="13">
        <v>1</v>
      </c>
      <c r="I835" s="40">
        <f t="shared" si="546"/>
        <v>1</v>
      </c>
      <c r="J835" s="19">
        <f t="shared" si="547"/>
        <v>1.194822436109396</v>
      </c>
      <c r="K835" s="1">
        <v>0</v>
      </c>
      <c r="L835" s="1">
        <v>1</v>
      </c>
      <c r="M835" s="1">
        <v>0</v>
      </c>
      <c r="N835" s="1">
        <v>2</v>
      </c>
      <c r="O835" s="1">
        <v>3</v>
      </c>
      <c r="P835" s="1">
        <v>1</v>
      </c>
      <c r="Q835" s="1">
        <v>3</v>
      </c>
      <c r="R835" s="15">
        <f t="shared" si="548"/>
        <v>0</v>
      </c>
      <c r="S835" s="15">
        <f t="shared" si="549"/>
        <v>0</v>
      </c>
      <c r="T835" s="16">
        <v>50.2166666667</v>
      </c>
      <c r="U835" s="16">
        <f t="shared" si="550"/>
        <v>7.1738095238142856</v>
      </c>
      <c r="V835" s="16">
        <v>51.79</v>
      </c>
      <c r="W835" s="16">
        <f t="shared" si="551"/>
        <v>7.3985714285714286</v>
      </c>
      <c r="X835" s="16">
        <v>293.54000000000002</v>
      </c>
      <c r="Y835" s="16">
        <f t="shared" si="552"/>
        <v>41.934285714285714</v>
      </c>
      <c r="Z835" s="21">
        <f t="shared" si="553"/>
        <v>0.1499724900819506</v>
      </c>
      <c r="AA835" s="20">
        <f t="shared" si="554"/>
        <v>24</v>
      </c>
      <c r="AB835">
        <v>4</v>
      </c>
      <c r="AC835" s="1">
        <v>5</v>
      </c>
      <c r="AD835" s="1">
        <v>7</v>
      </c>
      <c r="AE835" s="1">
        <v>2</v>
      </c>
      <c r="AF835" s="1">
        <v>1</v>
      </c>
      <c r="AG835" s="15">
        <f t="shared" si="555"/>
        <v>0</v>
      </c>
      <c r="AH835" s="15">
        <f t="shared" si="556"/>
        <v>1</v>
      </c>
      <c r="AI835" s="15">
        <f t="shared" si="557"/>
        <v>1</v>
      </c>
      <c r="AJ835" s="1">
        <v>26</v>
      </c>
      <c r="AK835" s="21">
        <f t="shared" si="558"/>
        <v>0.41269841269841268</v>
      </c>
      <c r="AL835" s="1">
        <v>15</v>
      </c>
      <c r="AM835" s="21">
        <f t="shared" si="559"/>
        <v>0.23809523809523808</v>
      </c>
      <c r="AN835" s="1">
        <v>22</v>
      </c>
      <c r="AO835" s="21">
        <f t="shared" si="560"/>
        <v>0.34920634920634919</v>
      </c>
      <c r="AP835" s="21">
        <f t="shared" si="561"/>
        <v>0.63414634146341464</v>
      </c>
      <c r="AQ835" s="1">
        <v>12</v>
      </c>
      <c r="AR835" s="4">
        <v>18.149999999999999</v>
      </c>
      <c r="AS835" s="41">
        <v>18</v>
      </c>
      <c r="AT835" s="41">
        <v>25</v>
      </c>
      <c r="AU835" s="41">
        <v>10</v>
      </c>
      <c r="AV835" s="21">
        <f t="shared" si="562"/>
        <v>0.41860465116279072</v>
      </c>
      <c r="AW835" s="26">
        <v>16.7</v>
      </c>
      <c r="AX835" s="42">
        <v>9</v>
      </c>
      <c r="AY835" s="41">
        <v>-1.7170000000000001</v>
      </c>
      <c r="AZ835" s="1">
        <v>12</v>
      </c>
      <c r="BA835" s="43">
        <v>-1.41</v>
      </c>
      <c r="BB835" s="16">
        <v>48.96</v>
      </c>
      <c r="BC835" s="26">
        <v>16.23</v>
      </c>
      <c r="BD835" s="43">
        <v>-3.1160000000000001</v>
      </c>
      <c r="BE835" s="43">
        <v>-15.15</v>
      </c>
      <c r="BF835" s="16">
        <v>45.24</v>
      </c>
      <c r="BG835" s="21">
        <f t="shared" si="563"/>
        <v>4.1666666666666664E-2</v>
      </c>
      <c r="BH835" s="44">
        <f t="shared" si="564"/>
        <v>0.91666666666666663</v>
      </c>
      <c r="BI835" s="42">
        <f t="shared" si="565"/>
        <v>958.33333333333326</v>
      </c>
      <c r="BJ835" s="21">
        <f t="shared" si="566"/>
        <v>-4.1666666666666706E-2</v>
      </c>
      <c r="BK835" s="26">
        <f t="shared" si="567"/>
        <v>1.158524811739718</v>
      </c>
      <c r="BL835" s="26">
        <f t="shared" si="568"/>
        <v>2.317049623479436</v>
      </c>
      <c r="BM835" s="16">
        <f t="shared" si="569"/>
        <v>27.804595481753235</v>
      </c>
      <c r="BN835" s="16">
        <f t="shared" si="570"/>
        <v>27.804595481753235</v>
      </c>
      <c r="BO835" s="16">
        <f t="shared" si="571"/>
        <v>47.499517281328444</v>
      </c>
      <c r="BP835" s="16">
        <f t="shared" si="572"/>
        <v>53.292141340027037</v>
      </c>
      <c r="BQ835" s="16">
        <f t="shared" si="573"/>
        <v>-5.7926240586985926</v>
      </c>
      <c r="BR835" s="1">
        <v>1</v>
      </c>
      <c r="BS835" s="1">
        <v>2</v>
      </c>
      <c r="BT835" s="42">
        <v>23</v>
      </c>
      <c r="BU835" s="42">
        <v>22</v>
      </c>
      <c r="BV835" s="42">
        <v>8</v>
      </c>
      <c r="BW835" s="42">
        <v>8</v>
      </c>
      <c r="BX835" s="42">
        <v>14</v>
      </c>
      <c r="BY835" s="42">
        <v>9</v>
      </c>
      <c r="BZ835" s="1">
        <v>17</v>
      </c>
      <c r="CA835" s="1">
        <v>18</v>
      </c>
      <c r="CB835" s="21">
        <f t="shared" si="574"/>
        <v>0.48571428571428571</v>
      </c>
      <c r="CC835" s="4">
        <v>1.34</v>
      </c>
      <c r="CD835" s="45">
        <f t="shared" si="575"/>
        <v>4.637863746179459</v>
      </c>
      <c r="CE835" s="26">
        <f t="shared" si="576"/>
        <v>3.679225999863732</v>
      </c>
      <c r="CF835" s="26">
        <f t="shared" si="577"/>
        <v>3.679225999863732</v>
      </c>
      <c r="CG835" s="26">
        <f t="shared" si="578"/>
        <v>32.499829665462968</v>
      </c>
      <c r="CH835" s="26">
        <f t="shared" si="579"/>
        <v>33.521836887647332</v>
      </c>
      <c r="CI835" s="26">
        <f t="shared" si="580"/>
        <v>56.005995775703482</v>
      </c>
      <c r="CJ835" s="26">
        <f t="shared" si="581"/>
        <v>62.751243442120327</v>
      </c>
      <c r="CK835" s="16">
        <f t="shared" si="582"/>
        <v>0.95262360771825172</v>
      </c>
      <c r="CL835" s="42">
        <v>18</v>
      </c>
      <c r="CM835" s="42">
        <v>18</v>
      </c>
      <c r="CN835" s="42">
        <v>141</v>
      </c>
      <c r="CO835" s="42">
        <v>146</v>
      </c>
      <c r="CP835" s="42">
        <v>43</v>
      </c>
      <c r="CQ835" s="42">
        <v>66</v>
      </c>
      <c r="CR835" s="42">
        <v>77</v>
      </c>
      <c r="CS835" s="42">
        <v>72</v>
      </c>
      <c r="CT835" s="1">
        <v>1</v>
      </c>
      <c r="CU835" s="1">
        <v>1</v>
      </c>
      <c r="CV835" s="42">
        <f t="shared" si="583"/>
        <v>0</v>
      </c>
      <c r="CW835" s="26">
        <f t="shared" si="584"/>
        <v>1.194822436109396</v>
      </c>
      <c r="CX835" s="26">
        <f t="shared" si="585"/>
        <v>1.194822436109396</v>
      </c>
      <c r="CY835" s="26">
        <f t="shared" si="586"/>
        <v>0</v>
      </c>
      <c r="CZ835" s="13">
        <v>1</v>
      </c>
      <c r="DA835" s="13">
        <v>2</v>
      </c>
      <c r="DB835" s="27">
        <v>2.13</v>
      </c>
      <c r="DC835" s="27">
        <v>1.98</v>
      </c>
      <c r="DD835" s="27">
        <v>1.6</v>
      </c>
      <c r="DE835" s="27">
        <v>2.46</v>
      </c>
      <c r="DF835" s="13">
        <v>0</v>
      </c>
      <c r="DG835" s="13">
        <v>0</v>
      </c>
      <c r="DH835" s="21" t="str">
        <f t="shared" si="587"/>
        <v xml:space="preserve"> </v>
      </c>
      <c r="DI835" s="42"/>
      <c r="DJ835" s="42"/>
      <c r="DK835" s="1"/>
      <c r="DL835" s="1"/>
      <c r="DM835" s="1"/>
      <c r="DN835" s="1"/>
      <c r="DO835" s="1"/>
      <c r="DP835" s="1"/>
      <c r="DQ835" s="1"/>
      <c r="DR835" s="42"/>
      <c r="DS835" s="1"/>
      <c r="DT835" s="1"/>
      <c r="DU835" s="1"/>
      <c r="DV835" s="1"/>
      <c r="DW835" s="1"/>
      <c r="DX835" s="13"/>
    </row>
    <row r="836" spans="1:128" ht="25.5" x14ac:dyDescent="0.2">
      <c r="A836" s="13" t="s">
        <v>2779</v>
      </c>
      <c r="B836" s="13" t="s">
        <v>2780</v>
      </c>
      <c r="C836" s="39" t="s">
        <v>3871</v>
      </c>
      <c r="D836" s="1" t="s">
        <v>287</v>
      </c>
      <c r="E836" s="13" t="s">
        <v>173</v>
      </c>
      <c r="F836" s="13">
        <v>53</v>
      </c>
      <c r="G836" s="13">
        <v>3</v>
      </c>
      <c r="H836" s="13">
        <v>12</v>
      </c>
      <c r="I836" s="40">
        <f t="shared" si="546"/>
        <v>15</v>
      </c>
      <c r="J836" s="19">
        <f t="shared" si="547"/>
        <v>1.0103088925891595</v>
      </c>
      <c r="K836" s="1">
        <v>3</v>
      </c>
      <c r="L836" s="1">
        <v>6</v>
      </c>
      <c r="M836" s="1">
        <v>6</v>
      </c>
      <c r="N836" s="1">
        <v>65</v>
      </c>
      <c r="O836" s="1">
        <v>25</v>
      </c>
      <c r="P836" s="1">
        <v>42</v>
      </c>
      <c r="Q836" s="1">
        <v>37</v>
      </c>
      <c r="R836" s="15">
        <f t="shared" si="548"/>
        <v>4.6153846153846156E-2</v>
      </c>
      <c r="S836" s="15">
        <f t="shared" si="549"/>
        <v>2.2727272727272728E-2</v>
      </c>
      <c r="T836" s="16">
        <v>890.81666666670003</v>
      </c>
      <c r="U836" s="16">
        <f t="shared" si="550"/>
        <v>16.807861635220757</v>
      </c>
      <c r="V836" s="16">
        <v>854.78</v>
      </c>
      <c r="W836" s="16">
        <f t="shared" si="551"/>
        <v>16.127924528301886</v>
      </c>
      <c r="X836" s="16">
        <v>1723.19</v>
      </c>
      <c r="Y836" s="16">
        <f t="shared" si="552"/>
        <v>32.513018867924529</v>
      </c>
      <c r="Z836" s="21">
        <f t="shared" si="553"/>
        <v>0.3315709647513353</v>
      </c>
      <c r="AA836" s="20">
        <f t="shared" si="554"/>
        <v>65.560975609756099</v>
      </c>
      <c r="AB836">
        <v>56</v>
      </c>
      <c r="AC836" s="1">
        <v>36</v>
      </c>
      <c r="AD836" s="1">
        <v>27</v>
      </c>
      <c r="AE836" s="1">
        <v>37</v>
      </c>
      <c r="AF836" s="1">
        <v>35</v>
      </c>
      <c r="AG836" s="15">
        <f t="shared" si="555"/>
        <v>7.3170731707317069E-2</v>
      </c>
      <c r="AH836" s="15">
        <f t="shared" si="556"/>
        <v>0.29268292682926828</v>
      </c>
      <c r="AI836" s="15">
        <f t="shared" si="557"/>
        <v>0.36585365853658536</v>
      </c>
      <c r="AJ836" s="1">
        <v>250</v>
      </c>
      <c r="AK836" s="21">
        <f t="shared" si="558"/>
        <v>0.33200531208499334</v>
      </c>
      <c r="AL836" s="1">
        <v>220</v>
      </c>
      <c r="AM836" s="21">
        <f t="shared" si="559"/>
        <v>0.29216467463479417</v>
      </c>
      <c r="AN836" s="1">
        <v>283</v>
      </c>
      <c r="AO836" s="21">
        <f t="shared" si="560"/>
        <v>0.37583001328021248</v>
      </c>
      <c r="AP836" s="21">
        <f t="shared" si="561"/>
        <v>0.53191489361702127</v>
      </c>
      <c r="AQ836" s="1">
        <v>4</v>
      </c>
      <c r="AR836" s="4">
        <v>0.39</v>
      </c>
      <c r="AS836" s="41">
        <v>311</v>
      </c>
      <c r="AT836" s="41">
        <v>282</v>
      </c>
      <c r="AU836" s="41">
        <v>275</v>
      </c>
      <c r="AV836" s="21">
        <f t="shared" si="562"/>
        <v>0.52445193929173695</v>
      </c>
      <c r="AW836" s="26">
        <v>17.239999999999998</v>
      </c>
      <c r="AX836" s="42">
        <v>7</v>
      </c>
      <c r="AY836" s="41">
        <v>-0.19800000000000001</v>
      </c>
      <c r="AZ836" s="1">
        <v>7</v>
      </c>
      <c r="BA836" s="43">
        <v>-0.93600000000000005</v>
      </c>
      <c r="BB836" s="16">
        <v>49.52</v>
      </c>
      <c r="BC836" s="26">
        <v>16.489999999999998</v>
      </c>
      <c r="BD836" s="43">
        <v>9.9000000000000005E-2</v>
      </c>
      <c r="BE836" s="43">
        <v>6.6429999999999998</v>
      </c>
      <c r="BF836" s="16">
        <v>51.88</v>
      </c>
      <c r="BG836" s="21">
        <f t="shared" si="563"/>
        <v>9.1517857142857137E-2</v>
      </c>
      <c r="BH836" s="44">
        <f t="shared" si="564"/>
        <v>0.88831168831168827</v>
      </c>
      <c r="BI836" s="42">
        <f t="shared" si="565"/>
        <v>979.82954545454538</v>
      </c>
      <c r="BJ836" s="21">
        <f t="shared" si="566"/>
        <v>-2.0170454545454589E-2</v>
      </c>
      <c r="BK836" s="26">
        <f t="shared" si="567"/>
        <v>2.877933503357589</v>
      </c>
      <c r="BL836" s="26">
        <f t="shared" si="568"/>
        <v>3.018320503521374</v>
      </c>
      <c r="BM836" s="16">
        <f t="shared" si="569"/>
        <v>31.446688036687803</v>
      </c>
      <c r="BN836" s="16">
        <f t="shared" si="570"/>
        <v>27.024497531528581</v>
      </c>
      <c r="BO836" s="16">
        <f t="shared" si="571"/>
        <v>60.506797070591261</v>
      </c>
      <c r="BP836" s="16">
        <f t="shared" si="572"/>
        <v>50.328739558716869</v>
      </c>
      <c r="BQ836" s="16">
        <f t="shared" si="573"/>
        <v>10.178057511874393</v>
      </c>
      <c r="BR836" s="1">
        <v>41</v>
      </c>
      <c r="BS836" s="1">
        <v>43</v>
      </c>
      <c r="BT836" s="42">
        <v>407</v>
      </c>
      <c r="BU836" s="42">
        <v>342</v>
      </c>
      <c r="BV836" s="42">
        <v>200</v>
      </c>
      <c r="BW836" s="42">
        <v>128</v>
      </c>
      <c r="BX836" s="42">
        <v>204</v>
      </c>
      <c r="BY836" s="42">
        <v>214</v>
      </c>
      <c r="BZ836" s="1">
        <v>481</v>
      </c>
      <c r="CA836" s="1">
        <v>367</v>
      </c>
      <c r="CB836" s="21">
        <f t="shared" si="574"/>
        <v>0.56721698113207553</v>
      </c>
      <c r="CC836" s="4">
        <v>3.63</v>
      </c>
      <c r="CD836" s="45">
        <f t="shared" si="575"/>
        <v>1.7431000650658817</v>
      </c>
      <c r="CE836" s="26">
        <f t="shared" si="576"/>
        <v>2.6114357673849082</v>
      </c>
      <c r="CF836" s="26">
        <f t="shared" si="577"/>
        <v>2.4373400495592477</v>
      </c>
      <c r="CG836" s="26">
        <f t="shared" si="578"/>
        <v>34.296856411655128</v>
      </c>
      <c r="CH836" s="26">
        <f t="shared" si="579"/>
        <v>27.402665985758972</v>
      </c>
      <c r="CI836" s="26">
        <f t="shared" si="580"/>
        <v>64.136862446973339</v>
      </c>
      <c r="CJ836" s="26">
        <f t="shared" si="581"/>
        <v>56.024001996297564</v>
      </c>
      <c r="CK836" s="16">
        <f t="shared" si="582"/>
        <v>2.0651970611986172</v>
      </c>
      <c r="CL836" s="42">
        <v>75</v>
      </c>
      <c r="CM836" s="42">
        <v>70</v>
      </c>
      <c r="CN836" s="42">
        <v>910</v>
      </c>
      <c r="CO836" s="42">
        <v>717</v>
      </c>
      <c r="CP836" s="42">
        <v>370</v>
      </c>
      <c r="CQ836" s="42">
        <v>332</v>
      </c>
      <c r="CR836" s="42">
        <v>490</v>
      </c>
      <c r="CS836" s="42">
        <v>487</v>
      </c>
      <c r="CT836" s="1">
        <v>2</v>
      </c>
      <c r="CU836" s="1">
        <v>7</v>
      </c>
      <c r="CV836" s="42">
        <f t="shared" si="583"/>
        <v>5</v>
      </c>
      <c r="CW836" s="26">
        <f t="shared" si="584"/>
        <v>0.13470785234522123</v>
      </c>
      <c r="CX836" s="26">
        <f t="shared" si="585"/>
        <v>0.47147748320827426</v>
      </c>
      <c r="CY836" s="26">
        <f t="shared" si="586"/>
        <v>0.33676963086305306</v>
      </c>
      <c r="CZ836" s="13">
        <v>44</v>
      </c>
      <c r="DA836" s="13">
        <v>33</v>
      </c>
      <c r="DB836" s="27">
        <v>33.340000000000003</v>
      </c>
      <c r="DC836" s="27">
        <v>32.49</v>
      </c>
      <c r="DD836" s="27">
        <v>40.549999999999997</v>
      </c>
      <c r="DE836" s="27">
        <v>35.46</v>
      </c>
      <c r="DF836" s="1"/>
      <c r="DG836" s="1"/>
      <c r="DH836" s="21" t="str">
        <f t="shared" si="587"/>
        <v xml:space="preserve"> </v>
      </c>
      <c r="DI836" s="42"/>
      <c r="DJ836" s="42"/>
      <c r="DK836" s="1"/>
      <c r="DL836" s="1"/>
      <c r="DM836" s="1"/>
      <c r="DN836" s="1"/>
      <c r="DO836" s="1"/>
      <c r="DP836" s="1"/>
      <c r="DQ836" s="1"/>
      <c r="DR836" s="42"/>
      <c r="DS836" s="1"/>
      <c r="DT836" s="1"/>
      <c r="DU836" s="1"/>
      <c r="DV836" s="1"/>
      <c r="DW836" s="1"/>
      <c r="DX836" s="13"/>
    </row>
    <row r="837" spans="1:128" x14ac:dyDescent="0.2">
      <c r="A837" s="13" t="s">
        <v>755</v>
      </c>
      <c r="B837" s="13" t="s">
        <v>2782</v>
      </c>
      <c r="C837" s="39" t="s">
        <v>3872</v>
      </c>
      <c r="D837" s="1" t="s">
        <v>446</v>
      </c>
      <c r="E837" s="13" t="s">
        <v>146</v>
      </c>
      <c r="F837" s="13">
        <v>70</v>
      </c>
      <c r="G837" s="13">
        <v>3</v>
      </c>
      <c r="H837" s="13">
        <v>6</v>
      </c>
      <c r="I837" s="40">
        <f t="shared" si="546"/>
        <v>9</v>
      </c>
      <c r="J837" s="19">
        <f t="shared" si="547"/>
        <v>0.85373244446782148</v>
      </c>
      <c r="K837" s="1">
        <v>3</v>
      </c>
      <c r="L837" s="1">
        <v>4</v>
      </c>
      <c r="M837" s="1">
        <v>2</v>
      </c>
      <c r="N837" s="1">
        <v>52</v>
      </c>
      <c r="O837" s="1">
        <v>18</v>
      </c>
      <c r="P837" s="1">
        <v>16</v>
      </c>
      <c r="Q837" s="1">
        <v>50</v>
      </c>
      <c r="R837" s="15">
        <f t="shared" si="548"/>
        <v>5.7692307692307696E-2</v>
      </c>
      <c r="S837" s="15">
        <f t="shared" si="549"/>
        <v>3.4883720930232558E-2</v>
      </c>
      <c r="T837" s="16">
        <v>632.51666666669996</v>
      </c>
      <c r="U837" s="16">
        <f t="shared" si="550"/>
        <v>9.0359523809528568</v>
      </c>
      <c r="V837" s="16">
        <v>624.23</v>
      </c>
      <c r="W837" s="16">
        <f t="shared" si="551"/>
        <v>8.9175714285714296</v>
      </c>
      <c r="X837" s="16">
        <v>2743.33</v>
      </c>
      <c r="Y837" s="16">
        <f t="shared" si="552"/>
        <v>39.190428571428569</v>
      </c>
      <c r="Z837" s="21">
        <f t="shared" si="553"/>
        <v>0.18536566534820467</v>
      </c>
      <c r="AA837" s="20">
        <f t="shared" si="554"/>
        <v>98.545454545454547</v>
      </c>
      <c r="AB837">
        <v>44</v>
      </c>
      <c r="AC837" s="1">
        <v>97</v>
      </c>
      <c r="AD837" s="1">
        <v>86</v>
      </c>
      <c r="AE837" s="1">
        <v>10</v>
      </c>
      <c r="AF837" s="1">
        <v>20</v>
      </c>
      <c r="AG837" s="15">
        <f t="shared" si="555"/>
        <v>0.27272727272727271</v>
      </c>
      <c r="AH837" s="15">
        <f t="shared" si="556"/>
        <v>0.54545454545454541</v>
      </c>
      <c r="AI837" s="15">
        <f t="shared" si="557"/>
        <v>0.81818181818181812</v>
      </c>
      <c r="AJ837" s="1">
        <v>130</v>
      </c>
      <c r="AK837" s="21">
        <f t="shared" si="558"/>
        <v>0.22222222222222221</v>
      </c>
      <c r="AL837" s="1">
        <v>241</v>
      </c>
      <c r="AM837" s="21">
        <f t="shared" si="559"/>
        <v>0.41196581196581195</v>
      </c>
      <c r="AN837" s="1">
        <v>214</v>
      </c>
      <c r="AO837" s="21">
        <f t="shared" si="560"/>
        <v>0.36581196581196579</v>
      </c>
      <c r="AP837" s="21">
        <f t="shared" si="561"/>
        <v>0.35040431266846361</v>
      </c>
      <c r="AQ837" s="1">
        <v>3</v>
      </c>
      <c r="AR837" s="4">
        <v>-17.71</v>
      </c>
      <c r="AS837" s="41">
        <v>224</v>
      </c>
      <c r="AT837" s="41">
        <v>259</v>
      </c>
      <c r="AU837" s="41">
        <v>183</v>
      </c>
      <c r="AV837" s="21">
        <f t="shared" si="562"/>
        <v>0.46376811594202899</v>
      </c>
      <c r="AW837" s="26">
        <v>16.760000000000002</v>
      </c>
      <c r="AX837" s="42">
        <v>13</v>
      </c>
      <c r="AY837" s="41">
        <v>-0.71899999999999997</v>
      </c>
      <c r="AZ837" s="1">
        <v>12</v>
      </c>
      <c r="BA837" s="43">
        <v>-0.998</v>
      </c>
      <c r="BB837" s="16">
        <v>49.26</v>
      </c>
      <c r="BC837" s="26">
        <v>16.11</v>
      </c>
      <c r="BD837" s="43">
        <v>-2.641</v>
      </c>
      <c r="BE837" s="43">
        <v>-5.2140000000000004</v>
      </c>
      <c r="BF837" s="16">
        <v>48.49</v>
      </c>
      <c r="BG837" s="21">
        <f t="shared" si="563"/>
        <v>4.0590405904059039E-2</v>
      </c>
      <c r="BH837" s="44">
        <f t="shared" si="564"/>
        <v>0.94034090909090906</v>
      </c>
      <c r="BI837" s="42">
        <f t="shared" si="565"/>
        <v>980.93131499496803</v>
      </c>
      <c r="BJ837" s="21">
        <f t="shared" si="566"/>
        <v>-1.90686850050319E-2</v>
      </c>
      <c r="BK837" s="26">
        <f t="shared" si="567"/>
        <v>1.0573025967992566</v>
      </c>
      <c r="BL837" s="26">
        <f t="shared" si="568"/>
        <v>2.0184867757076717</v>
      </c>
      <c r="BM837" s="16">
        <f t="shared" si="569"/>
        <v>26.04809124841805</v>
      </c>
      <c r="BN837" s="16">
        <f t="shared" si="570"/>
        <v>33.833683097576213</v>
      </c>
      <c r="BO837" s="16">
        <f t="shared" si="571"/>
        <v>49.212629960110853</v>
      </c>
      <c r="BP837" s="16">
        <f t="shared" si="572"/>
        <v>66.033353091008124</v>
      </c>
      <c r="BQ837" s="16">
        <f t="shared" si="573"/>
        <v>-16.820723130897271</v>
      </c>
      <c r="BR837" s="1">
        <v>11</v>
      </c>
      <c r="BS837" s="1">
        <v>21</v>
      </c>
      <c r="BT837" s="42">
        <v>260</v>
      </c>
      <c r="BU837" s="42">
        <v>331</v>
      </c>
      <c r="BV837" s="42">
        <v>96</v>
      </c>
      <c r="BW837" s="42">
        <v>145</v>
      </c>
      <c r="BX837" s="42">
        <v>190</v>
      </c>
      <c r="BY837" s="42">
        <v>145</v>
      </c>
      <c r="BZ837" s="1">
        <v>249</v>
      </c>
      <c r="CA837" s="1">
        <v>318</v>
      </c>
      <c r="CB837" s="21">
        <f t="shared" si="574"/>
        <v>0.43915343915343913</v>
      </c>
      <c r="CC837" s="4">
        <v>-3.98</v>
      </c>
      <c r="CD837" s="45">
        <f t="shared" si="575"/>
        <v>-9.1044266349403955</v>
      </c>
      <c r="CE837" s="26">
        <f t="shared" si="576"/>
        <v>1.9027969657314288</v>
      </c>
      <c r="CF837" s="26">
        <f t="shared" si="577"/>
        <v>2.9088735223250572</v>
      </c>
      <c r="CG837" s="26">
        <f t="shared" si="578"/>
        <v>29.198091370706408</v>
      </c>
      <c r="CH837" s="26">
        <f t="shared" si="579"/>
        <v>31.035274647964336</v>
      </c>
      <c r="CI837" s="26">
        <f t="shared" si="580"/>
        <v>57.827530774642497</v>
      </c>
      <c r="CJ837" s="26">
        <f t="shared" si="581"/>
        <v>57.324492496345684</v>
      </c>
      <c r="CK837" s="16">
        <f t="shared" si="582"/>
        <v>-17.323761409194084</v>
      </c>
      <c r="CL837" s="42">
        <v>87</v>
      </c>
      <c r="CM837" s="42">
        <v>133</v>
      </c>
      <c r="CN837" s="42">
        <v>1248</v>
      </c>
      <c r="CO837" s="42">
        <v>1286</v>
      </c>
      <c r="CP837" s="42">
        <v>599</v>
      </c>
      <c r="CQ837" s="42">
        <v>566</v>
      </c>
      <c r="CR837" s="42">
        <v>636</v>
      </c>
      <c r="CS837" s="42">
        <v>710</v>
      </c>
      <c r="CT837" s="1">
        <v>11</v>
      </c>
      <c r="CU837" s="1">
        <v>3</v>
      </c>
      <c r="CV837" s="42">
        <f t="shared" si="583"/>
        <v>-8</v>
      </c>
      <c r="CW837" s="26">
        <f t="shared" si="584"/>
        <v>1.0434507654606708</v>
      </c>
      <c r="CX837" s="26">
        <f t="shared" si="585"/>
        <v>0.28457748148927381</v>
      </c>
      <c r="CY837" s="26">
        <f t="shared" si="586"/>
        <v>-0.75887328397139697</v>
      </c>
      <c r="CZ837" s="13">
        <v>22</v>
      </c>
      <c r="DA837" s="13">
        <v>25</v>
      </c>
      <c r="DB837" s="27">
        <v>13.72</v>
      </c>
      <c r="DC837" s="27">
        <v>31.28</v>
      </c>
      <c r="DD837" s="27">
        <v>19.54</v>
      </c>
      <c r="DE837" s="27">
        <v>24.52</v>
      </c>
      <c r="DF837" s="13">
        <v>274</v>
      </c>
      <c r="DG837" s="13">
        <v>264</v>
      </c>
      <c r="DH837" s="21">
        <f t="shared" si="587"/>
        <v>0.50929368029739774</v>
      </c>
      <c r="DI837" s="42">
        <v>115</v>
      </c>
      <c r="DJ837" s="42">
        <v>55</v>
      </c>
      <c r="DK837" s="13">
        <v>20</v>
      </c>
      <c r="DL837" s="13">
        <v>0</v>
      </c>
      <c r="DM837" s="13">
        <v>0.17400000000000002</v>
      </c>
      <c r="DN837" s="13">
        <v>0</v>
      </c>
      <c r="DO837" s="13">
        <v>0</v>
      </c>
      <c r="DP837" s="13">
        <v>0</v>
      </c>
      <c r="DQ837" s="13">
        <v>228</v>
      </c>
      <c r="DR837" s="46">
        <v>118</v>
      </c>
      <c r="DS837" s="13">
        <v>1</v>
      </c>
      <c r="DT837" s="13">
        <v>46</v>
      </c>
      <c r="DU837" s="13">
        <v>-0.19700000000000001</v>
      </c>
      <c r="DV837" s="13">
        <v>0</v>
      </c>
      <c r="DW837" s="13">
        <v>1</v>
      </c>
      <c r="DX837" s="13">
        <v>-4.0000000000000001E-3</v>
      </c>
    </row>
    <row r="838" spans="1:128" ht="38.25" x14ac:dyDescent="0.2">
      <c r="A838" s="13" t="s">
        <v>2784</v>
      </c>
      <c r="B838" s="13" t="s">
        <v>2785</v>
      </c>
      <c r="C838" s="39" t="s">
        <v>3873</v>
      </c>
      <c r="D838" s="1" t="s">
        <v>554</v>
      </c>
      <c r="E838" s="13" t="s">
        <v>173</v>
      </c>
      <c r="F838" s="13">
        <v>70</v>
      </c>
      <c r="G838" s="13">
        <v>9</v>
      </c>
      <c r="H838" s="13">
        <v>11</v>
      </c>
      <c r="I838" s="40">
        <f t="shared" si="546"/>
        <v>20</v>
      </c>
      <c r="J838" s="19">
        <f t="shared" si="547"/>
        <v>0.93617131935141695</v>
      </c>
      <c r="K838" s="1">
        <v>5</v>
      </c>
      <c r="L838" s="1">
        <v>4</v>
      </c>
      <c r="M838" s="1">
        <v>5</v>
      </c>
      <c r="N838" s="1">
        <v>68</v>
      </c>
      <c r="O838" s="1">
        <v>37</v>
      </c>
      <c r="P838" s="1">
        <v>78</v>
      </c>
      <c r="Q838" s="1">
        <v>54</v>
      </c>
      <c r="R838" s="15">
        <f t="shared" si="548"/>
        <v>0.13235294117647059</v>
      </c>
      <c r="S838" s="15">
        <f t="shared" si="549"/>
        <v>4.9180327868852458E-2</v>
      </c>
      <c r="T838" s="16">
        <v>1281.8166666667</v>
      </c>
      <c r="U838" s="16">
        <f t="shared" si="550"/>
        <v>18.311666666667143</v>
      </c>
      <c r="V838" s="16">
        <v>1197.78</v>
      </c>
      <c r="W838" s="16">
        <f t="shared" si="551"/>
        <v>17.111142857142855</v>
      </c>
      <c r="X838" s="16">
        <v>2216.41</v>
      </c>
      <c r="Y838" s="16">
        <f t="shared" si="552"/>
        <v>31.662999999999997</v>
      </c>
      <c r="Z838" s="21">
        <f t="shared" si="553"/>
        <v>0.35082406075818867</v>
      </c>
      <c r="AA838" s="20">
        <f t="shared" si="554"/>
        <v>51.652173913043484</v>
      </c>
      <c r="AB838">
        <v>87</v>
      </c>
      <c r="AC838" s="1">
        <v>42</v>
      </c>
      <c r="AD838" s="1">
        <v>108</v>
      </c>
      <c r="AE838" s="1">
        <v>24</v>
      </c>
      <c r="AF838" s="1">
        <v>7</v>
      </c>
      <c r="AG838" s="15">
        <f t="shared" si="555"/>
        <v>0.19565217391304349</v>
      </c>
      <c r="AH838" s="15">
        <f t="shared" si="556"/>
        <v>0.19565217391304349</v>
      </c>
      <c r="AI838" s="15">
        <f t="shared" si="557"/>
        <v>0.39130434782608697</v>
      </c>
      <c r="AJ838" s="1">
        <v>354</v>
      </c>
      <c r="AK838" s="21">
        <f t="shared" si="558"/>
        <v>0.27463149728471681</v>
      </c>
      <c r="AL838" s="1">
        <v>452</v>
      </c>
      <c r="AM838" s="21">
        <f t="shared" si="559"/>
        <v>0.35065942591155935</v>
      </c>
      <c r="AN838" s="1">
        <v>483</v>
      </c>
      <c r="AO838" s="21">
        <f t="shared" si="560"/>
        <v>0.37470907680372384</v>
      </c>
      <c r="AP838" s="21">
        <f t="shared" si="561"/>
        <v>0.43920595533498757</v>
      </c>
      <c r="AQ838" s="1">
        <v>1</v>
      </c>
      <c r="AR838" s="4">
        <v>-7.07</v>
      </c>
      <c r="AS838" s="41">
        <v>476</v>
      </c>
      <c r="AT838" s="41">
        <v>481</v>
      </c>
      <c r="AU838" s="41">
        <v>401</v>
      </c>
      <c r="AV838" s="21">
        <f t="shared" si="562"/>
        <v>0.49738766980146293</v>
      </c>
      <c r="AW838" s="26">
        <v>17.72</v>
      </c>
      <c r="AX838" s="42">
        <v>1</v>
      </c>
      <c r="AY838" s="41">
        <v>1.069</v>
      </c>
      <c r="AZ838" s="1">
        <v>1</v>
      </c>
      <c r="BA838" s="43">
        <v>0.92500000000000004</v>
      </c>
      <c r="BB838" s="16">
        <v>50.35</v>
      </c>
      <c r="BC838" s="26">
        <v>17.079999999999998</v>
      </c>
      <c r="BD838" s="43">
        <v>1.2989999999999999</v>
      </c>
      <c r="BE838" s="43">
        <v>3.7039999999999997</v>
      </c>
      <c r="BF838" s="16">
        <v>51.52</v>
      </c>
      <c r="BG838" s="21">
        <f t="shared" si="563"/>
        <v>7.7441077441077436E-2</v>
      </c>
      <c r="BH838" s="44">
        <f t="shared" si="564"/>
        <v>0.92482517482517479</v>
      </c>
      <c r="BI838" s="42">
        <f t="shared" si="565"/>
        <v>1002.2662522662523</v>
      </c>
      <c r="BJ838" s="21">
        <f t="shared" si="566"/>
        <v>2.266252266252225E-3</v>
      </c>
      <c r="BK838" s="26">
        <f t="shared" si="567"/>
        <v>2.3042628863397283</v>
      </c>
      <c r="BL838" s="26">
        <f t="shared" si="568"/>
        <v>2.1539848720132246</v>
      </c>
      <c r="BM838" s="16">
        <f t="shared" si="569"/>
        <v>29.7550468366478</v>
      </c>
      <c r="BN838" s="16">
        <f t="shared" si="570"/>
        <v>28.653008064920105</v>
      </c>
      <c r="BO838" s="16">
        <f t="shared" si="571"/>
        <v>59.960927716275108</v>
      </c>
      <c r="BP838" s="16">
        <f t="shared" si="572"/>
        <v>55.602865300806492</v>
      </c>
      <c r="BQ838" s="16">
        <f t="shared" si="573"/>
        <v>4.3580624154686163</v>
      </c>
      <c r="BR838" s="1">
        <v>46</v>
      </c>
      <c r="BS838" s="1">
        <v>43</v>
      </c>
      <c r="BT838" s="42">
        <v>548</v>
      </c>
      <c r="BU838" s="42">
        <v>529</v>
      </c>
      <c r="BV838" s="42">
        <v>268</v>
      </c>
      <c r="BW838" s="42">
        <v>243</v>
      </c>
      <c r="BX838" s="42">
        <v>295</v>
      </c>
      <c r="BY838" s="42">
        <v>335</v>
      </c>
      <c r="BZ838" s="1">
        <v>585</v>
      </c>
      <c r="CA838" s="1">
        <v>534</v>
      </c>
      <c r="CB838" s="21">
        <f t="shared" si="574"/>
        <v>0.52278820375335122</v>
      </c>
      <c r="CC838" s="4">
        <v>3.15</v>
      </c>
      <c r="CD838" s="45">
        <f t="shared" si="575"/>
        <v>2.9481194874289152</v>
      </c>
      <c r="CE838" s="26">
        <f t="shared" si="576"/>
        <v>2.1656642949634772</v>
      </c>
      <c r="CF838" s="26">
        <f t="shared" si="577"/>
        <v>2.6800095650173028</v>
      </c>
      <c r="CG838" s="26">
        <f t="shared" si="578"/>
        <v>29.371822000442158</v>
      </c>
      <c r="CH838" s="26">
        <f t="shared" si="579"/>
        <v>29.994450485244158</v>
      </c>
      <c r="CI838" s="26">
        <f t="shared" si="580"/>
        <v>58.987281234067709</v>
      </c>
      <c r="CJ838" s="26">
        <f t="shared" si="581"/>
        <v>58.391723552952747</v>
      </c>
      <c r="CK838" s="16">
        <f t="shared" si="582"/>
        <v>3.7625047343536551</v>
      </c>
      <c r="CL838" s="42">
        <v>80</v>
      </c>
      <c r="CM838" s="42">
        <v>99</v>
      </c>
      <c r="CN838" s="42">
        <v>1005</v>
      </c>
      <c r="CO838" s="42">
        <v>1009</v>
      </c>
      <c r="CP838" s="42">
        <v>458</v>
      </c>
      <c r="CQ838" s="42">
        <v>450</v>
      </c>
      <c r="CR838" s="42">
        <v>599</v>
      </c>
      <c r="CS838" s="42">
        <v>636</v>
      </c>
      <c r="CT838" s="1">
        <v>4</v>
      </c>
      <c r="CU838" s="1">
        <v>3</v>
      </c>
      <c r="CV838" s="42">
        <f t="shared" si="583"/>
        <v>-1</v>
      </c>
      <c r="CW838" s="26">
        <f t="shared" si="584"/>
        <v>0.18723426387028339</v>
      </c>
      <c r="CX838" s="26">
        <f t="shared" si="585"/>
        <v>0.14042569790271253</v>
      </c>
      <c r="CY838" s="26">
        <f t="shared" si="586"/>
        <v>-4.6808565967570846E-2</v>
      </c>
      <c r="CZ838" s="13">
        <v>49</v>
      </c>
      <c r="DA838" s="13">
        <v>44</v>
      </c>
      <c r="DB838" s="27">
        <v>42.41</v>
      </c>
      <c r="DC838" s="27">
        <v>51.22</v>
      </c>
      <c r="DD838" s="27">
        <v>46.82</v>
      </c>
      <c r="DE838" s="27">
        <v>47.22</v>
      </c>
      <c r="DF838" s="1"/>
      <c r="DG838" s="1"/>
      <c r="DH838" s="21" t="str">
        <f t="shared" si="587"/>
        <v xml:space="preserve"> </v>
      </c>
      <c r="DI838" s="42"/>
      <c r="DJ838" s="42"/>
      <c r="DK838" s="1"/>
      <c r="DL838" s="1"/>
      <c r="DM838" s="1"/>
      <c r="DN838" s="1"/>
      <c r="DO838" s="1"/>
      <c r="DP838" s="1"/>
      <c r="DQ838" s="1"/>
      <c r="DR838" s="42"/>
      <c r="DS838" s="1"/>
      <c r="DT838" s="1"/>
      <c r="DU838" s="1"/>
      <c r="DV838" s="1"/>
      <c r="DW838" s="1"/>
      <c r="DX838" s="13"/>
    </row>
    <row r="839" spans="1:128" ht="25.5" x14ac:dyDescent="0.2">
      <c r="A839" s="13" t="s">
        <v>1746</v>
      </c>
      <c r="B839" s="13" t="s">
        <v>2787</v>
      </c>
      <c r="C839" s="39" t="s">
        <v>3874</v>
      </c>
      <c r="D839" s="1" t="s">
        <v>243</v>
      </c>
      <c r="E839" s="13" t="s">
        <v>173</v>
      </c>
      <c r="F839" s="13">
        <v>46</v>
      </c>
      <c r="G839" s="13">
        <v>0</v>
      </c>
      <c r="H839" s="13">
        <v>7</v>
      </c>
      <c r="I839" s="40">
        <f t="shared" si="546"/>
        <v>7</v>
      </c>
      <c r="J839" s="19">
        <f t="shared" si="547"/>
        <v>0.75748466995306252</v>
      </c>
      <c r="K839" s="1">
        <v>0</v>
      </c>
      <c r="L839" s="1">
        <v>1</v>
      </c>
      <c r="M839" s="1">
        <v>6</v>
      </c>
      <c r="N839" s="1">
        <v>34</v>
      </c>
      <c r="O839" s="1">
        <v>16</v>
      </c>
      <c r="P839" s="1">
        <v>27</v>
      </c>
      <c r="Q839" s="1">
        <v>23</v>
      </c>
      <c r="R839" s="15">
        <f t="shared" si="548"/>
        <v>0</v>
      </c>
      <c r="S839" s="15">
        <f t="shared" si="549"/>
        <v>0</v>
      </c>
      <c r="T839" s="16">
        <v>554.46666666670001</v>
      </c>
      <c r="U839" s="16">
        <f t="shared" si="550"/>
        <v>12.053623188406522</v>
      </c>
      <c r="V839" s="16">
        <v>552.62</v>
      </c>
      <c r="W839" s="16">
        <f t="shared" si="551"/>
        <v>12.013478260869565</v>
      </c>
      <c r="X839" s="16">
        <v>1644.65</v>
      </c>
      <c r="Y839" s="16">
        <f t="shared" si="552"/>
        <v>35.753260869565217</v>
      </c>
      <c r="Z839" s="21">
        <f t="shared" si="553"/>
        <v>0.25150300145180154</v>
      </c>
      <c r="AA839" s="20">
        <f t="shared" si="554"/>
        <v>10.625</v>
      </c>
      <c r="AB839">
        <v>42</v>
      </c>
      <c r="AC839" s="1">
        <v>87</v>
      </c>
      <c r="AD839" s="1">
        <v>100</v>
      </c>
      <c r="AE839" s="1">
        <v>12</v>
      </c>
      <c r="AF839" s="1">
        <v>2</v>
      </c>
      <c r="AG839" s="15">
        <f t="shared" si="555"/>
        <v>0</v>
      </c>
      <c r="AH839" s="15">
        <f t="shared" si="556"/>
        <v>0.29166666666666669</v>
      </c>
      <c r="AI839" s="15">
        <f t="shared" si="557"/>
        <v>0.29166666666666669</v>
      </c>
      <c r="AJ839" s="1">
        <v>178</v>
      </c>
      <c r="AK839" s="21">
        <f t="shared" si="558"/>
        <v>0.3371212121212121</v>
      </c>
      <c r="AL839" s="1">
        <v>172</v>
      </c>
      <c r="AM839" s="21">
        <f t="shared" si="559"/>
        <v>0.32575757575757575</v>
      </c>
      <c r="AN839" s="1">
        <v>178</v>
      </c>
      <c r="AO839" s="21">
        <f t="shared" si="560"/>
        <v>0.3371212121212121</v>
      </c>
      <c r="AP839" s="21">
        <f t="shared" si="561"/>
        <v>0.50857142857142856</v>
      </c>
      <c r="AQ839" s="1">
        <v>4</v>
      </c>
      <c r="AR839" s="4">
        <v>1.92</v>
      </c>
      <c r="AS839" s="41">
        <v>211</v>
      </c>
      <c r="AT839" s="41">
        <v>239</v>
      </c>
      <c r="AU839" s="41">
        <v>169</v>
      </c>
      <c r="AV839" s="21">
        <f t="shared" si="562"/>
        <v>0.46888888888888891</v>
      </c>
      <c r="AW839" s="26">
        <v>16.96</v>
      </c>
      <c r="AX839" s="42">
        <v>7</v>
      </c>
      <c r="AY839" s="41">
        <v>-0.42299999999999999</v>
      </c>
      <c r="AZ839" s="1">
        <v>7</v>
      </c>
      <c r="BA839" s="43">
        <v>-0.45200000000000001</v>
      </c>
      <c r="BB839" s="16">
        <v>49.6</v>
      </c>
      <c r="BC839" s="26">
        <v>15.94</v>
      </c>
      <c r="BD839" s="43">
        <v>2.2439999999999998</v>
      </c>
      <c r="BE839" s="43">
        <v>6.6890000000000001</v>
      </c>
      <c r="BF839" s="16">
        <v>52.16</v>
      </c>
      <c r="BG839" s="21">
        <f t="shared" si="563"/>
        <v>9.4117647058823528E-2</v>
      </c>
      <c r="BH839" s="44">
        <f t="shared" si="564"/>
        <v>0.9263565891472868</v>
      </c>
      <c r="BI839" s="42">
        <f t="shared" si="565"/>
        <v>1020.4742362061104</v>
      </c>
      <c r="BJ839" s="21">
        <f t="shared" si="566"/>
        <v>2.047423620611033E-2</v>
      </c>
      <c r="BK839" s="26">
        <f t="shared" si="567"/>
        <v>2.6057688827765912</v>
      </c>
      <c r="BL839" s="26">
        <f t="shared" si="568"/>
        <v>2.0629003655314682</v>
      </c>
      <c r="BM839" s="16">
        <f t="shared" si="569"/>
        <v>27.686294379501284</v>
      </c>
      <c r="BN839" s="16">
        <f t="shared" si="570"/>
        <v>28.012015489848359</v>
      </c>
      <c r="BO839" s="16">
        <f t="shared" si="571"/>
        <v>56.566899496941843</v>
      </c>
      <c r="BP839" s="16">
        <f t="shared" si="572"/>
        <v>52.983967283124024</v>
      </c>
      <c r="BQ839" s="16">
        <f t="shared" si="573"/>
        <v>3.5829322138178199</v>
      </c>
      <c r="BR839" s="1">
        <v>24</v>
      </c>
      <c r="BS839" s="1">
        <v>19</v>
      </c>
      <c r="BT839" s="42">
        <v>231</v>
      </c>
      <c r="BU839" s="42">
        <v>239</v>
      </c>
      <c r="BV839" s="42">
        <v>114</v>
      </c>
      <c r="BW839" s="42">
        <v>94</v>
      </c>
      <c r="BX839" s="42">
        <v>136</v>
      </c>
      <c r="BY839" s="42">
        <v>152</v>
      </c>
      <c r="BZ839" s="1">
        <v>259</v>
      </c>
      <c r="CA839" s="1">
        <v>215</v>
      </c>
      <c r="CB839" s="21">
        <f t="shared" si="574"/>
        <v>0.54641350210970463</v>
      </c>
      <c r="CC839" s="4">
        <v>0.98</v>
      </c>
      <c r="CD839" s="45">
        <f t="shared" si="575"/>
        <v>-3.8537820718964664</v>
      </c>
      <c r="CE839" s="26">
        <f t="shared" si="576"/>
        <v>2.7361444684279328</v>
      </c>
      <c r="CF839" s="26">
        <f t="shared" si="577"/>
        <v>2.1524336484966407</v>
      </c>
      <c r="CG839" s="26">
        <f t="shared" si="578"/>
        <v>32.213540874958198</v>
      </c>
      <c r="CH839" s="26">
        <f t="shared" si="579"/>
        <v>28.784239807861852</v>
      </c>
      <c r="CI839" s="26">
        <f t="shared" si="580"/>
        <v>59.976286747940286</v>
      </c>
      <c r="CJ839" s="26">
        <f t="shared" si="581"/>
        <v>55.598455598455594</v>
      </c>
      <c r="CK839" s="16">
        <f t="shared" si="582"/>
        <v>-0.79489893566687186</v>
      </c>
      <c r="CL839" s="42">
        <v>75</v>
      </c>
      <c r="CM839" s="42">
        <v>59</v>
      </c>
      <c r="CN839" s="42">
        <v>808</v>
      </c>
      <c r="CO839" s="42">
        <v>730</v>
      </c>
      <c r="CP839" s="42">
        <v>337</v>
      </c>
      <c r="CQ839" s="42">
        <v>314</v>
      </c>
      <c r="CR839" s="42">
        <v>421</v>
      </c>
      <c r="CS839" s="42">
        <v>424</v>
      </c>
      <c r="CT839" s="1">
        <v>7</v>
      </c>
      <c r="CU839" s="1">
        <v>2</v>
      </c>
      <c r="CV839" s="42">
        <f t="shared" si="583"/>
        <v>-5</v>
      </c>
      <c r="CW839" s="26">
        <f t="shared" si="584"/>
        <v>0.75748466995306252</v>
      </c>
      <c r="CX839" s="26">
        <f t="shared" si="585"/>
        <v>0.21642419141516073</v>
      </c>
      <c r="CY839" s="26">
        <f t="shared" si="586"/>
        <v>-0.54106047853790185</v>
      </c>
      <c r="CZ839" s="13">
        <v>21</v>
      </c>
      <c r="DA839" s="13">
        <v>18</v>
      </c>
      <c r="DB839" s="27">
        <v>22.79</v>
      </c>
      <c r="DC839" s="27">
        <v>17.27</v>
      </c>
      <c r="DD839" s="27">
        <v>21.5</v>
      </c>
      <c r="DE839" s="27">
        <v>18.100000000000001</v>
      </c>
      <c r="DF839" s="1"/>
      <c r="DG839" s="1"/>
      <c r="DH839" s="21" t="str">
        <f t="shared" si="587"/>
        <v xml:space="preserve"> </v>
      </c>
      <c r="DI839" s="42"/>
      <c r="DJ839" s="42"/>
      <c r="DK839" s="1"/>
      <c r="DL839" s="1"/>
      <c r="DM839" s="1"/>
      <c r="DN839" s="1"/>
      <c r="DO839" s="1"/>
      <c r="DP839" s="1"/>
      <c r="DQ839" s="1"/>
      <c r="DR839" s="42"/>
      <c r="DS839" s="1"/>
      <c r="DT839" s="1"/>
      <c r="DU839" s="1"/>
      <c r="DV839" s="1"/>
      <c r="DW839" s="1"/>
      <c r="DX839" s="13"/>
    </row>
    <row r="840" spans="1:128" ht="25.5" x14ac:dyDescent="0.2">
      <c r="A840" s="13" t="s">
        <v>1000</v>
      </c>
      <c r="B840" s="13" t="s">
        <v>2790</v>
      </c>
      <c r="C840" s="39" t="s">
        <v>3875</v>
      </c>
      <c r="D840" s="1" t="s">
        <v>190</v>
      </c>
      <c r="E840" s="13" t="s">
        <v>129</v>
      </c>
      <c r="F840" s="13">
        <v>2</v>
      </c>
      <c r="G840" s="13">
        <v>0</v>
      </c>
      <c r="H840" s="13">
        <v>0</v>
      </c>
      <c r="I840" s="40">
        <f t="shared" si="546"/>
        <v>0</v>
      </c>
      <c r="J840" s="19">
        <f t="shared" si="547"/>
        <v>0</v>
      </c>
      <c r="K840" s="1">
        <v>0</v>
      </c>
      <c r="L840" s="1">
        <v>0</v>
      </c>
      <c r="M840" s="1">
        <v>0</v>
      </c>
      <c r="N840" s="1">
        <v>1</v>
      </c>
      <c r="O840" s="1">
        <v>2</v>
      </c>
      <c r="P840" s="1">
        <v>0</v>
      </c>
      <c r="Q840" s="1">
        <v>1</v>
      </c>
      <c r="R840" s="15">
        <f t="shared" si="548"/>
        <v>0</v>
      </c>
      <c r="S840" s="15">
        <f t="shared" si="549"/>
        <v>0</v>
      </c>
      <c r="T840" s="16">
        <v>19.233333333299999</v>
      </c>
      <c r="U840" s="16">
        <f t="shared" si="550"/>
        <v>9.6166666666499996</v>
      </c>
      <c r="V840" s="16">
        <v>18.86</v>
      </c>
      <c r="W840" s="16">
        <f t="shared" si="551"/>
        <v>9.43</v>
      </c>
      <c r="X840" s="16">
        <v>81.540000000000006</v>
      </c>
      <c r="Y840" s="16">
        <f t="shared" si="552"/>
        <v>40.770000000000003</v>
      </c>
      <c r="Z840" s="21">
        <f t="shared" si="553"/>
        <v>0.18784860557768923</v>
      </c>
      <c r="AA840" s="20">
        <f t="shared" si="554"/>
        <v>0</v>
      </c>
      <c r="AB840">
        <v>1</v>
      </c>
      <c r="AC840" s="1">
        <v>3</v>
      </c>
      <c r="AD840" s="1">
        <v>2</v>
      </c>
      <c r="AE840" s="1">
        <v>1</v>
      </c>
      <c r="AF840" s="1">
        <v>0</v>
      </c>
      <c r="AG840" s="15">
        <f t="shared" si="555"/>
        <v>0</v>
      </c>
      <c r="AH840" s="15">
        <f t="shared" si="556"/>
        <v>0</v>
      </c>
      <c r="AI840" s="15">
        <f t="shared" si="557"/>
        <v>0</v>
      </c>
      <c r="AJ840" s="1">
        <v>4</v>
      </c>
      <c r="AK840" s="21">
        <f t="shared" si="558"/>
        <v>0.26666666666666666</v>
      </c>
      <c r="AL840" s="1">
        <v>5</v>
      </c>
      <c r="AM840" s="21">
        <f t="shared" si="559"/>
        <v>0.33333333333333331</v>
      </c>
      <c r="AN840" s="1">
        <v>6</v>
      </c>
      <c r="AO840" s="21">
        <f t="shared" si="560"/>
        <v>0.4</v>
      </c>
      <c r="AP840" s="21">
        <f t="shared" si="561"/>
        <v>0.44444444444444442</v>
      </c>
      <c r="AQ840" s="1">
        <v>1</v>
      </c>
      <c r="AR840" s="4">
        <v>2.44</v>
      </c>
      <c r="AS840" s="41">
        <v>6</v>
      </c>
      <c r="AT840" s="41">
        <v>10</v>
      </c>
      <c r="AU840" s="41">
        <v>4</v>
      </c>
      <c r="AV840" s="21">
        <f t="shared" si="562"/>
        <v>0.375</v>
      </c>
      <c r="AW840" s="26">
        <v>15.99</v>
      </c>
      <c r="AX840" s="42">
        <v>14</v>
      </c>
      <c r="AY840" s="41">
        <v>-3.496</v>
      </c>
      <c r="AZ840" s="1">
        <v>14</v>
      </c>
      <c r="BA840" s="43">
        <v>7.2290000000000001</v>
      </c>
      <c r="BB840" s="16">
        <v>53.6</v>
      </c>
      <c r="BC840" s="26">
        <v>16.61</v>
      </c>
      <c r="BD840" s="43">
        <v>-0.61599999999999999</v>
      </c>
      <c r="BE840" s="43">
        <v>1.4849999999999999</v>
      </c>
      <c r="BF840" s="16">
        <v>50.2</v>
      </c>
      <c r="BG840" s="21">
        <f t="shared" si="563"/>
        <v>0</v>
      </c>
      <c r="BH840" s="44">
        <f t="shared" si="564"/>
        <v>1</v>
      </c>
      <c r="BI840" s="42">
        <f t="shared" si="565"/>
        <v>1000</v>
      </c>
      <c r="BJ840" s="21">
        <f t="shared" si="566"/>
        <v>0</v>
      </c>
      <c r="BK840" s="26">
        <f t="shared" si="567"/>
        <v>0</v>
      </c>
      <c r="BL840" s="26">
        <f t="shared" si="568"/>
        <v>0</v>
      </c>
      <c r="BM840" s="16">
        <f t="shared" si="569"/>
        <v>22.269353128313892</v>
      </c>
      <c r="BN840" s="16">
        <f t="shared" si="570"/>
        <v>19.088016967126194</v>
      </c>
      <c r="BO840" s="16">
        <f t="shared" si="571"/>
        <v>44.538706256627783</v>
      </c>
      <c r="BP840" s="16">
        <f t="shared" si="572"/>
        <v>44.538706256627783</v>
      </c>
      <c r="BQ840" s="16">
        <f t="shared" si="573"/>
        <v>0</v>
      </c>
      <c r="BR840" s="1">
        <v>0</v>
      </c>
      <c r="BS840" s="1">
        <v>0</v>
      </c>
      <c r="BT840" s="42">
        <v>7</v>
      </c>
      <c r="BU840" s="42">
        <v>6</v>
      </c>
      <c r="BV840" s="42">
        <v>5</v>
      </c>
      <c r="BW840" s="42">
        <v>2</v>
      </c>
      <c r="BX840" s="42">
        <v>6</v>
      </c>
      <c r="BY840" s="42">
        <v>2</v>
      </c>
      <c r="BZ840" s="1">
        <v>8</v>
      </c>
      <c r="CA840" s="1">
        <v>5</v>
      </c>
      <c r="CB840" s="21">
        <f t="shared" si="574"/>
        <v>0.61538461538461542</v>
      </c>
      <c r="CC840" s="4">
        <v>17.09</v>
      </c>
      <c r="CD840" s="45">
        <f t="shared" si="575"/>
        <v>6.9873333333333338</v>
      </c>
      <c r="CE840" s="26">
        <f t="shared" si="576"/>
        <v>2.2075055187637966</v>
      </c>
      <c r="CF840" s="26">
        <f t="shared" si="577"/>
        <v>2.2075055187637966</v>
      </c>
      <c r="CG840" s="26">
        <f t="shared" si="578"/>
        <v>23.546725533480497</v>
      </c>
      <c r="CH840" s="26">
        <f t="shared" si="579"/>
        <v>34.584253127299483</v>
      </c>
      <c r="CI840" s="26">
        <f t="shared" si="580"/>
        <v>50.036791758646061</v>
      </c>
      <c r="CJ840" s="26">
        <f t="shared" si="581"/>
        <v>61.810154525386316</v>
      </c>
      <c r="CK840" s="16">
        <f t="shared" si="582"/>
        <v>11.773362766740256</v>
      </c>
      <c r="CL840" s="42">
        <v>3</v>
      </c>
      <c r="CM840" s="42">
        <v>3</v>
      </c>
      <c r="CN840" s="42">
        <v>29</v>
      </c>
      <c r="CO840" s="42">
        <v>44</v>
      </c>
      <c r="CP840" s="42">
        <v>18</v>
      </c>
      <c r="CQ840" s="42">
        <v>21</v>
      </c>
      <c r="CR840" s="42">
        <v>16</v>
      </c>
      <c r="CS840" s="42">
        <v>18</v>
      </c>
      <c r="CT840" s="1">
        <v>0</v>
      </c>
      <c r="CU840" s="1">
        <v>1</v>
      </c>
      <c r="CV840" s="42">
        <f t="shared" si="583"/>
        <v>1</v>
      </c>
      <c r="CW840" s="26">
        <f t="shared" si="584"/>
        <v>0</v>
      </c>
      <c r="CX840" s="26">
        <f t="shared" si="585"/>
        <v>3.1195840554646788</v>
      </c>
      <c r="CY840" s="26">
        <f t="shared" si="586"/>
        <v>3.1195840554646788</v>
      </c>
      <c r="CZ840" s="13">
        <v>0</v>
      </c>
      <c r="DA840" s="13">
        <v>1</v>
      </c>
      <c r="DB840" s="27">
        <v>0.69</v>
      </c>
      <c r="DC840" s="27">
        <v>0.75</v>
      </c>
      <c r="DD840" s="27">
        <v>0.68</v>
      </c>
      <c r="DE840" s="27">
        <v>0.68</v>
      </c>
      <c r="DF840" s="13">
        <v>0</v>
      </c>
      <c r="DG840" s="13">
        <v>0</v>
      </c>
      <c r="DH840" s="21" t="str">
        <f t="shared" si="587"/>
        <v xml:space="preserve"> </v>
      </c>
      <c r="DI840" s="42"/>
      <c r="DJ840" s="42"/>
      <c r="DK840" s="1"/>
      <c r="DL840" s="1"/>
      <c r="DM840" s="1"/>
      <c r="DN840" s="1"/>
      <c r="DO840" s="1"/>
      <c r="DP840" s="1"/>
      <c r="DQ840" s="1"/>
      <c r="DR840" s="42"/>
      <c r="DS840" s="1"/>
      <c r="DT840" s="1"/>
      <c r="DU840" s="1"/>
      <c r="DV840" s="1"/>
      <c r="DW840" s="1"/>
      <c r="DX840" s="13"/>
    </row>
    <row r="841" spans="1:128" ht="25.5" x14ac:dyDescent="0.2">
      <c r="A841" s="13" t="s">
        <v>1649</v>
      </c>
      <c r="B841" s="13" t="s">
        <v>2792</v>
      </c>
      <c r="C841" s="39" t="s">
        <v>3876</v>
      </c>
      <c r="D841" s="1" t="s">
        <v>167</v>
      </c>
      <c r="E841" s="13" t="s">
        <v>154</v>
      </c>
      <c r="F841" s="13">
        <v>82</v>
      </c>
      <c r="G841" s="13">
        <v>11</v>
      </c>
      <c r="H841" s="13">
        <v>37</v>
      </c>
      <c r="I841" s="40">
        <f t="shared" si="546"/>
        <v>48</v>
      </c>
      <c r="J841" s="19">
        <f t="shared" si="547"/>
        <v>2.2968338782997049</v>
      </c>
      <c r="K841" s="1">
        <v>9</v>
      </c>
      <c r="L841" s="1">
        <v>18</v>
      </c>
      <c r="M841" s="1">
        <v>14</v>
      </c>
      <c r="N841" s="1">
        <v>139</v>
      </c>
      <c r="O841" s="1">
        <v>42</v>
      </c>
      <c r="P841" s="1">
        <v>82</v>
      </c>
      <c r="Q841" s="1">
        <v>149</v>
      </c>
      <c r="R841" s="15">
        <f t="shared" si="548"/>
        <v>7.9136690647482008E-2</v>
      </c>
      <c r="S841" s="15">
        <f t="shared" si="549"/>
        <v>4.1825095057034217E-2</v>
      </c>
      <c r="T841" s="16">
        <v>1253.9000000000001</v>
      </c>
      <c r="U841" s="16">
        <f t="shared" si="550"/>
        <v>15.291463414634148</v>
      </c>
      <c r="V841" s="16">
        <v>1162.19</v>
      </c>
      <c r="W841" s="16">
        <f t="shared" si="551"/>
        <v>14.173048780487806</v>
      </c>
      <c r="X841" s="16">
        <v>2765.97</v>
      </c>
      <c r="Y841" s="16">
        <f t="shared" si="552"/>
        <v>33.73134146341463</v>
      </c>
      <c r="Z841" s="21">
        <f t="shared" si="553"/>
        <v>0.29586116655126071</v>
      </c>
      <c r="AA841" s="20">
        <f t="shared" si="554"/>
        <v>228</v>
      </c>
      <c r="AB841">
        <v>26</v>
      </c>
      <c r="AC841" s="1">
        <v>52</v>
      </c>
      <c r="AD841" s="1">
        <v>121</v>
      </c>
      <c r="AE841" s="1">
        <v>33</v>
      </c>
      <c r="AF841" s="1">
        <v>31</v>
      </c>
      <c r="AG841" s="15">
        <f t="shared" si="555"/>
        <v>0.22916666666666666</v>
      </c>
      <c r="AH841" s="15">
        <f t="shared" si="556"/>
        <v>0.66666666666666663</v>
      </c>
      <c r="AI841" s="15">
        <f t="shared" si="557"/>
        <v>0.89583333333333326</v>
      </c>
      <c r="AJ841" s="1">
        <v>492</v>
      </c>
      <c r="AK841" s="21">
        <f t="shared" si="558"/>
        <v>0.40360951599671863</v>
      </c>
      <c r="AL841" s="1">
        <v>342</v>
      </c>
      <c r="AM841" s="21">
        <f t="shared" si="559"/>
        <v>0.28055783429040199</v>
      </c>
      <c r="AN841" s="1">
        <v>385</v>
      </c>
      <c r="AO841" s="21">
        <f t="shared" si="560"/>
        <v>0.31583264971287939</v>
      </c>
      <c r="AP841" s="21">
        <f t="shared" si="561"/>
        <v>0.58992805755395683</v>
      </c>
      <c r="AQ841" s="1">
        <v>14</v>
      </c>
      <c r="AR841" s="4">
        <v>11.81</v>
      </c>
      <c r="AS841" s="41">
        <v>514</v>
      </c>
      <c r="AT841" s="41">
        <v>442</v>
      </c>
      <c r="AU841" s="41">
        <v>372</v>
      </c>
      <c r="AV841" s="21">
        <f t="shared" si="562"/>
        <v>0.53765690376569042</v>
      </c>
      <c r="AW841" s="26">
        <v>17.690000000000001</v>
      </c>
      <c r="AX841" s="42">
        <v>4</v>
      </c>
      <c r="AY841" s="41">
        <v>0.48799999999999999</v>
      </c>
      <c r="AZ841" s="1">
        <v>6</v>
      </c>
      <c r="BA841" s="43">
        <v>0.52100000000000002</v>
      </c>
      <c r="BB841" s="16">
        <v>50.2</v>
      </c>
      <c r="BC841" s="26">
        <v>18.53</v>
      </c>
      <c r="BD841" s="43">
        <v>3.7679999999999998</v>
      </c>
      <c r="BE841" s="43">
        <v>2.0110000000000001</v>
      </c>
      <c r="BF841" s="16">
        <v>50.27</v>
      </c>
      <c r="BG841" s="21">
        <f t="shared" si="563"/>
        <v>7.8947368421052627E-2</v>
      </c>
      <c r="BH841" s="44">
        <f t="shared" si="564"/>
        <v>0.93433395872420266</v>
      </c>
      <c r="BI841" s="42">
        <f t="shared" si="565"/>
        <v>1013.2813271452553</v>
      </c>
      <c r="BJ841" s="21">
        <f t="shared" si="566"/>
        <v>1.3281327145255289E-2</v>
      </c>
      <c r="BK841" s="26">
        <f t="shared" si="567"/>
        <v>2.4780801762190343</v>
      </c>
      <c r="BL841" s="26">
        <f t="shared" si="568"/>
        <v>1.8069334618263795</v>
      </c>
      <c r="BM841" s="16">
        <f t="shared" si="569"/>
        <v>31.389015565441102</v>
      </c>
      <c r="BN841" s="16">
        <f t="shared" si="570"/>
        <v>27.517015290098865</v>
      </c>
      <c r="BO841" s="16">
        <f t="shared" si="571"/>
        <v>60.971097669055837</v>
      </c>
      <c r="BP841" s="16">
        <f t="shared" si="572"/>
        <v>52.865710426006068</v>
      </c>
      <c r="BQ841" s="16">
        <f t="shared" si="573"/>
        <v>8.1053872430497691</v>
      </c>
      <c r="BR841" s="1">
        <v>48</v>
      </c>
      <c r="BS841" s="1">
        <v>35</v>
      </c>
      <c r="BT841" s="42">
        <v>560</v>
      </c>
      <c r="BU841" s="42">
        <v>498</v>
      </c>
      <c r="BV841" s="42">
        <v>230</v>
      </c>
      <c r="BW841" s="42">
        <v>223</v>
      </c>
      <c r="BX841" s="42">
        <v>268</v>
      </c>
      <c r="BY841" s="42">
        <v>343</v>
      </c>
      <c r="BZ841" s="1">
        <v>622</v>
      </c>
      <c r="CA841" s="1">
        <v>513</v>
      </c>
      <c r="CB841" s="21">
        <f t="shared" si="574"/>
        <v>0.54801762114537445</v>
      </c>
      <c r="CC841" s="4">
        <v>7.58</v>
      </c>
      <c r="CD841" s="45">
        <f t="shared" si="575"/>
        <v>4.367113861754806</v>
      </c>
      <c r="CE841" s="26">
        <f t="shared" si="576"/>
        <v>1.930606622631482</v>
      </c>
      <c r="CF841" s="26">
        <f t="shared" si="577"/>
        <v>2.1692209243050358</v>
      </c>
      <c r="CG841" s="26">
        <f t="shared" si="578"/>
        <v>26.312649811820087</v>
      </c>
      <c r="CH841" s="26">
        <f t="shared" si="579"/>
        <v>30.195555266326103</v>
      </c>
      <c r="CI841" s="26">
        <f t="shared" si="580"/>
        <v>51.302074859814098</v>
      </c>
      <c r="CJ841" s="26">
        <f t="shared" si="581"/>
        <v>56.92035705376415</v>
      </c>
      <c r="CK841" s="16">
        <f t="shared" si="582"/>
        <v>13.72366943699982</v>
      </c>
      <c r="CL841" s="42">
        <v>89</v>
      </c>
      <c r="CM841" s="42">
        <v>100</v>
      </c>
      <c r="CN841" s="42">
        <v>1124</v>
      </c>
      <c r="CO841" s="42">
        <v>1292</v>
      </c>
      <c r="CP841" s="42">
        <v>504</v>
      </c>
      <c r="CQ841" s="42">
        <v>518</v>
      </c>
      <c r="CR841" s="42">
        <v>714</v>
      </c>
      <c r="CS841" s="42">
        <v>648</v>
      </c>
      <c r="CT841" s="1">
        <v>16</v>
      </c>
      <c r="CU841" s="1">
        <v>17</v>
      </c>
      <c r="CV841" s="42">
        <f t="shared" si="583"/>
        <v>1</v>
      </c>
      <c r="CW841" s="26">
        <f t="shared" si="584"/>
        <v>0.76561129276656825</v>
      </c>
      <c r="CX841" s="26">
        <f t="shared" si="585"/>
        <v>0.81346199856447876</v>
      </c>
      <c r="CY841" s="26">
        <f t="shared" si="586"/>
        <v>4.7850705797910516E-2</v>
      </c>
      <c r="CZ841" s="13">
        <v>47</v>
      </c>
      <c r="DA841" s="13">
        <v>41</v>
      </c>
      <c r="DB841" s="27">
        <v>33.89</v>
      </c>
      <c r="DC841" s="27">
        <v>44.29</v>
      </c>
      <c r="DD841" s="27">
        <v>36.97</v>
      </c>
      <c r="DE841" s="27">
        <v>43.52</v>
      </c>
      <c r="DF841" s="13">
        <v>5</v>
      </c>
      <c r="DG841" s="13">
        <v>3</v>
      </c>
      <c r="DH841" s="21">
        <f t="shared" si="587"/>
        <v>0.625</v>
      </c>
      <c r="DI841" s="42">
        <v>4</v>
      </c>
      <c r="DJ841" s="42">
        <v>2</v>
      </c>
      <c r="DK841" s="13">
        <v>0</v>
      </c>
      <c r="DL841" s="13">
        <v>0</v>
      </c>
      <c r="DM841" s="13">
        <v>0</v>
      </c>
      <c r="DN841" s="13">
        <v>0</v>
      </c>
      <c r="DO841" s="13">
        <v>0</v>
      </c>
      <c r="DP841" s="13">
        <v>0</v>
      </c>
      <c r="DQ841" s="13">
        <v>2</v>
      </c>
      <c r="DR841" s="46">
        <v>2</v>
      </c>
      <c r="DS841" s="13">
        <v>0</v>
      </c>
      <c r="DT841" s="13">
        <v>0</v>
      </c>
      <c r="DU841" s="13">
        <v>0</v>
      </c>
      <c r="DV841" s="13">
        <v>0</v>
      </c>
      <c r="DW841" s="13">
        <v>0</v>
      </c>
      <c r="DX841" s="13">
        <v>0</v>
      </c>
    </row>
    <row r="842" spans="1:128" ht="25.5" x14ac:dyDescent="0.2">
      <c r="A842" s="13" t="s">
        <v>2794</v>
      </c>
      <c r="B842" s="13" t="s">
        <v>2795</v>
      </c>
      <c r="C842" s="39" t="s">
        <v>3877</v>
      </c>
      <c r="D842" s="1" t="s">
        <v>206</v>
      </c>
      <c r="E842" s="13" t="s">
        <v>173</v>
      </c>
      <c r="F842" s="13">
        <v>6</v>
      </c>
      <c r="G842" s="13">
        <v>0</v>
      </c>
      <c r="H842" s="13">
        <v>0</v>
      </c>
      <c r="I842" s="40">
        <f t="shared" si="546"/>
        <v>0</v>
      </c>
      <c r="J842" s="19">
        <f t="shared" si="547"/>
        <v>0</v>
      </c>
      <c r="K842" s="1">
        <v>0</v>
      </c>
      <c r="L842" s="1">
        <v>0</v>
      </c>
      <c r="M842" s="1">
        <v>0</v>
      </c>
      <c r="N842" s="1">
        <v>3</v>
      </c>
      <c r="O842" s="1">
        <v>6</v>
      </c>
      <c r="P842" s="1">
        <v>6</v>
      </c>
      <c r="Q842" s="1">
        <v>3</v>
      </c>
      <c r="R842" s="15">
        <f t="shared" si="548"/>
        <v>0</v>
      </c>
      <c r="S842" s="15">
        <f t="shared" si="549"/>
        <v>0</v>
      </c>
      <c r="T842" s="16">
        <v>106.3833333333</v>
      </c>
      <c r="U842" s="16">
        <f t="shared" si="550"/>
        <v>17.730555555550001</v>
      </c>
      <c r="V842" s="16">
        <v>96.4</v>
      </c>
      <c r="W842" s="16">
        <f t="shared" si="551"/>
        <v>16.066666666666666</v>
      </c>
      <c r="X842" s="16">
        <v>184.62</v>
      </c>
      <c r="Y842" s="16">
        <f t="shared" si="552"/>
        <v>30.77</v>
      </c>
      <c r="Z842" s="21">
        <f t="shared" si="553"/>
        <v>0.34303608284107895</v>
      </c>
      <c r="AA842" s="20">
        <f t="shared" si="554"/>
        <v>0</v>
      </c>
      <c r="AB842">
        <v>7</v>
      </c>
      <c r="AC842" s="1">
        <v>7</v>
      </c>
      <c r="AD842" s="1">
        <v>6</v>
      </c>
      <c r="AE842" s="1">
        <v>7</v>
      </c>
      <c r="AF842" s="1">
        <v>1</v>
      </c>
      <c r="AG842" s="15">
        <f t="shared" si="555"/>
        <v>0</v>
      </c>
      <c r="AH842" s="15">
        <f t="shared" si="556"/>
        <v>0</v>
      </c>
      <c r="AI842" s="15">
        <f t="shared" si="557"/>
        <v>0</v>
      </c>
      <c r="AJ842" s="1">
        <v>25</v>
      </c>
      <c r="AK842" s="21">
        <f t="shared" si="558"/>
        <v>0.24271844660194175</v>
      </c>
      <c r="AL842" s="1">
        <v>39</v>
      </c>
      <c r="AM842" s="21">
        <f t="shared" si="559"/>
        <v>0.37864077669902912</v>
      </c>
      <c r="AN842" s="1">
        <v>39</v>
      </c>
      <c r="AO842" s="21">
        <f t="shared" si="560"/>
        <v>0.37864077669902912</v>
      </c>
      <c r="AP842" s="21">
        <f t="shared" si="561"/>
        <v>0.390625</v>
      </c>
      <c r="AQ842" s="1">
        <v>1</v>
      </c>
      <c r="AR842" s="4">
        <v>-11.72</v>
      </c>
      <c r="AS842" s="41">
        <v>42</v>
      </c>
      <c r="AT842" s="41">
        <v>44</v>
      </c>
      <c r="AU842" s="41">
        <v>28</v>
      </c>
      <c r="AV842" s="21">
        <f t="shared" si="562"/>
        <v>0.48837209302325579</v>
      </c>
      <c r="AW842" s="26">
        <v>17.149999999999999</v>
      </c>
      <c r="AX842" s="42">
        <v>5</v>
      </c>
      <c r="AY842" s="41">
        <v>0.67100000000000004</v>
      </c>
      <c r="AZ842" s="1">
        <v>3</v>
      </c>
      <c r="BA842" s="43">
        <v>2.0510000000000002</v>
      </c>
      <c r="BB842" s="16">
        <v>50.37</v>
      </c>
      <c r="BC842" s="26">
        <v>16</v>
      </c>
      <c r="BD842" s="43">
        <v>-3.6950000000000003</v>
      </c>
      <c r="BE842" s="43">
        <v>7.2590000000000003</v>
      </c>
      <c r="BF842" s="16">
        <v>54.08</v>
      </c>
      <c r="BG842" s="21">
        <f t="shared" si="563"/>
        <v>5.5555555555555552E-2</v>
      </c>
      <c r="BH842" s="44">
        <f t="shared" si="564"/>
        <v>0.96825396825396826</v>
      </c>
      <c r="BI842" s="42">
        <f t="shared" si="565"/>
        <v>1023.8095238095239</v>
      </c>
      <c r="BJ842" s="21">
        <f t="shared" si="566"/>
        <v>2.3809523809523808E-2</v>
      </c>
      <c r="BK842" s="26">
        <f t="shared" si="567"/>
        <v>1.2448132780082988</v>
      </c>
      <c r="BL842" s="26">
        <f t="shared" si="568"/>
        <v>1.2448132780082988</v>
      </c>
      <c r="BM842" s="16">
        <f t="shared" si="569"/>
        <v>22.406639004149376</v>
      </c>
      <c r="BN842" s="16">
        <f t="shared" si="570"/>
        <v>39.211618257261414</v>
      </c>
      <c r="BO842" s="16">
        <f t="shared" si="571"/>
        <v>52.28215767634854</v>
      </c>
      <c r="BP842" s="16">
        <f t="shared" si="572"/>
        <v>65.975103734439827</v>
      </c>
      <c r="BQ842" s="16">
        <f t="shared" si="573"/>
        <v>-13.692946058091287</v>
      </c>
      <c r="BR842" s="1">
        <v>2</v>
      </c>
      <c r="BS842" s="1">
        <v>2</v>
      </c>
      <c r="BT842" s="42">
        <v>34</v>
      </c>
      <c r="BU842" s="42">
        <v>61</v>
      </c>
      <c r="BV842" s="42">
        <v>27</v>
      </c>
      <c r="BW842" s="42">
        <v>24</v>
      </c>
      <c r="BX842" s="42">
        <v>19</v>
      </c>
      <c r="BY842" s="42">
        <v>21</v>
      </c>
      <c r="BZ842" s="1">
        <v>41</v>
      </c>
      <c r="CA842" s="1">
        <v>50</v>
      </c>
      <c r="CB842" s="21">
        <f t="shared" si="574"/>
        <v>0.45054945054945056</v>
      </c>
      <c r="CC842" s="4">
        <v>0.82</v>
      </c>
      <c r="CD842" s="45">
        <f t="shared" si="575"/>
        <v>-16.365946058091289</v>
      </c>
      <c r="CE842" s="26">
        <f t="shared" si="576"/>
        <v>2.9249268768280792</v>
      </c>
      <c r="CF842" s="26">
        <f t="shared" si="577"/>
        <v>1.6249593760155996</v>
      </c>
      <c r="CG842" s="26">
        <f t="shared" si="578"/>
        <v>25.999350016249593</v>
      </c>
      <c r="CH842" s="26">
        <f t="shared" si="579"/>
        <v>31.524211894702631</v>
      </c>
      <c r="CI842" s="26">
        <f t="shared" si="580"/>
        <v>51.998700032499187</v>
      </c>
      <c r="CJ842" s="26">
        <f t="shared" si="581"/>
        <v>53.948651283717901</v>
      </c>
      <c r="CK842" s="16">
        <f t="shared" si="582"/>
        <v>-11.742994806872574</v>
      </c>
      <c r="CL842" s="42">
        <v>9</v>
      </c>
      <c r="CM842" s="42">
        <v>5</v>
      </c>
      <c r="CN842" s="42">
        <v>71</v>
      </c>
      <c r="CO842" s="42">
        <v>92</v>
      </c>
      <c r="CP842" s="42">
        <v>45</v>
      </c>
      <c r="CQ842" s="42">
        <v>40</v>
      </c>
      <c r="CR842" s="42">
        <v>29</v>
      </c>
      <c r="CS842" s="42">
        <v>35</v>
      </c>
      <c r="CT842" s="1">
        <v>1</v>
      </c>
      <c r="CU842" s="1">
        <v>0</v>
      </c>
      <c r="CV842" s="42">
        <f t="shared" si="583"/>
        <v>-1</v>
      </c>
      <c r="CW842" s="26">
        <f t="shared" si="584"/>
        <v>0.56399812000644323</v>
      </c>
      <c r="CX842" s="26">
        <f t="shared" si="585"/>
        <v>0</v>
      </c>
      <c r="CY842" s="26">
        <f t="shared" si="586"/>
        <v>-0.56399812000644323</v>
      </c>
      <c r="CZ842" s="13">
        <v>3</v>
      </c>
      <c r="DA842" s="13">
        <v>5</v>
      </c>
      <c r="DB842" s="27">
        <v>3.73</v>
      </c>
      <c r="DC842" s="27">
        <v>3.28</v>
      </c>
      <c r="DD842" s="27">
        <v>3.81</v>
      </c>
      <c r="DE842" s="27">
        <v>3.49</v>
      </c>
      <c r="DF842" s="1"/>
      <c r="DG842" s="1"/>
      <c r="DH842" s="21" t="str">
        <f t="shared" si="587"/>
        <v xml:space="preserve"> </v>
      </c>
      <c r="DI842" s="42"/>
      <c r="DJ842" s="42"/>
      <c r="DK842" s="1"/>
      <c r="DL842" s="1"/>
      <c r="DM842" s="1"/>
      <c r="DN842" s="1"/>
      <c r="DO842" s="1"/>
      <c r="DP842" s="1"/>
      <c r="DQ842" s="1"/>
      <c r="DR842" s="42"/>
      <c r="DS842" s="1"/>
      <c r="DT842" s="1"/>
      <c r="DU842" s="1"/>
      <c r="DV842" s="1"/>
      <c r="DW842" s="1"/>
      <c r="DX842" s="13"/>
    </row>
    <row r="843" spans="1:128" ht="25.5" x14ac:dyDescent="0.2">
      <c r="A843" s="13" t="s">
        <v>2797</v>
      </c>
      <c r="B843" s="13" t="s">
        <v>2798</v>
      </c>
      <c r="C843" s="39" t="s">
        <v>3878</v>
      </c>
      <c r="D843" s="1" t="s">
        <v>409</v>
      </c>
      <c r="E843" s="13" t="s">
        <v>154</v>
      </c>
      <c r="F843" s="13">
        <v>79</v>
      </c>
      <c r="G843" s="13">
        <v>19</v>
      </c>
      <c r="H843" s="13">
        <v>21</v>
      </c>
      <c r="I843" s="40">
        <f t="shared" si="546"/>
        <v>40</v>
      </c>
      <c r="J843" s="19">
        <f t="shared" si="547"/>
        <v>2.2320044640088588</v>
      </c>
      <c r="K843" s="1">
        <v>15</v>
      </c>
      <c r="L843" s="1">
        <v>13</v>
      </c>
      <c r="M843" s="1">
        <v>5</v>
      </c>
      <c r="N843" s="1">
        <v>178</v>
      </c>
      <c r="O843" s="1">
        <v>58</v>
      </c>
      <c r="P843" s="1">
        <v>68</v>
      </c>
      <c r="Q843" s="1">
        <v>132</v>
      </c>
      <c r="R843" s="15">
        <f t="shared" si="548"/>
        <v>0.10674157303370786</v>
      </c>
      <c r="S843" s="15">
        <f t="shared" si="549"/>
        <v>6.25E-2</v>
      </c>
      <c r="T843" s="16">
        <v>1075.2666666667001</v>
      </c>
      <c r="U843" s="16">
        <f t="shared" si="550"/>
        <v>13.610970464135445</v>
      </c>
      <c r="V843" s="16">
        <v>1004.96</v>
      </c>
      <c r="W843" s="16">
        <f t="shared" si="551"/>
        <v>12.721012658227849</v>
      </c>
      <c r="X843" s="16">
        <v>2764.5</v>
      </c>
      <c r="Y843" s="16">
        <f t="shared" si="552"/>
        <v>34.993670886075947</v>
      </c>
      <c r="Z843" s="21">
        <f t="shared" si="553"/>
        <v>0.26660582682930717</v>
      </c>
      <c r="AA843" s="20">
        <f t="shared" si="554"/>
        <v>171</v>
      </c>
      <c r="AB843">
        <v>23</v>
      </c>
      <c r="AC843" s="1">
        <v>39</v>
      </c>
      <c r="AD843" s="1">
        <v>39</v>
      </c>
      <c r="AE843" s="1">
        <v>19</v>
      </c>
      <c r="AF843" s="1">
        <v>29</v>
      </c>
      <c r="AG843" s="15">
        <f t="shared" si="555"/>
        <v>0.48717948717948717</v>
      </c>
      <c r="AH843" s="15">
        <f t="shared" si="556"/>
        <v>0.46153846153846156</v>
      </c>
      <c r="AI843" s="15">
        <f t="shared" si="557"/>
        <v>0.94871794871794868</v>
      </c>
      <c r="AJ843" s="1">
        <v>344</v>
      </c>
      <c r="AK843" s="21">
        <f t="shared" si="558"/>
        <v>0.32179607109448083</v>
      </c>
      <c r="AL843" s="1">
        <v>314</v>
      </c>
      <c r="AM843" s="21">
        <f t="shared" si="559"/>
        <v>0.29373246024321797</v>
      </c>
      <c r="AN843" s="1">
        <v>411</v>
      </c>
      <c r="AO843" s="21">
        <f t="shared" si="560"/>
        <v>0.3844714686623012</v>
      </c>
      <c r="AP843" s="21">
        <f t="shared" si="561"/>
        <v>0.52279635258358659</v>
      </c>
      <c r="AQ843" s="1">
        <v>12</v>
      </c>
      <c r="AR843" s="4">
        <v>2.94</v>
      </c>
      <c r="AS843" s="41">
        <v>382</v>
      </c>
      <c r="AT843" s="41">
        <v>381</v>
      </c>
      <c r="AU843" s="41">
        <v>334</v>
      </c>
      <c r="AV843" s="21">
        <f t="shared" si="562"/>
        <v>0.50065530799475755</v>
      </c>
      <c r="AW843" s="26">
        <v>17.829999999999998</v>
      </c>
      <c r="AX843" s="42">
        <v>3</v>
      </c>
      <c r="AY843" s="41">
        <v>0.61099999999999999</v>
      </c>
      <c r="AZ843" s="1">
        <v>6</v>
      </c>
      <c r="BA843" s="43">
        <v>0.29499999999999998</v>
      </c>
      <c r="BB843" s="16">
        <v>50.11</v>
      </c>
      <c r="BC843" s="26">
        <v>18.09</v>
      </c>
      <c r="BD843" s="43">
        <v>3.4620000000000002</v>
      </c>
      <c r="BE843" s="43">
        <v>0.95600000000000007</v>
      </c>
      <c r="BF843" s="16">
        <v>51.91</v>
      </c>
      <c r="BG843" s="21">
        <f t="shared" si="563"/>
        <v>7.6023391812865493E-2</v>
      </c>
      <c r="BH843" s="44">
        <f t="shared" si="564"/>
        <v>0.92750533049040507</v>
      </c>
      <c r="BI843" s="42">
        <f t="shared" si="565"/>
        <v>1003.5287223032706</v>
      </c>
      <c r="BJ843" s="21">
        <f t="shared" si="566"/>
        <v>3.5287223032705595E-3</v>
      </c>
      <c r="BK843" s="26">
        <f t="shared" si="567"/>
        <v>2.3284508836172582</v>
      </c>
      <c r="BL843" s="26">
        <f t="shared" si="568"/>
        <v>2.0299315395637638</v>
      </c>
      <c r="BM843" s="16">
        <f t="shared" si="569"/>
        <v>30.628084699888554</v>
      </c>
      <c r="BN843" s="16">
        <f t="shared" si="570"/>
        <v>28.0011144722178</v>
      </c>
      <c r="BO843" s="16">
        <f t="shared" si="571"/>
        <v>56.300748288489096</v>
      </c>
      <c r="BP843" s="16">
        <f t="shared" si="572"/>
        <v>53.37525871676484</v>
      </c>
      <c r="BQ843" s="16">
        <f t="shared" si="573"/>
        <v>2.9254895717242562</v>
      </c>
      <c r="BR843" s="1">
        <v>39</v>
      </c>
      <c r="BS843" s="1">
        <v>34</v>
      </c>
      <c r="BT843" s="42">
        <v>474</v>
      </c>
      <c r="BU843" s="42">
        <v>435</v>
      </c>
      <c r="BV843" s="42">
        <v>184</v>
      </c>
      <c r="BW843" s="42">
        <v>183</v>
      </c>
      <c r="BX843" s="42">
        <v>242</v>
      </c>
      <c r="BY843" s="42">
        <v>246</v>
      </c>
      <c r="BZ843" s="1">
        <v>414</v>
      </c>
      <c r="CA843" s="1">
        <v>436</v>
      </c>
      <c r="CB843" s="21">
        <f t="shared" si="574"/>
        <v>0.48705882352941177</v>
      </c>
      <c r="CC843" s="4">
        <v>0.9</v>
      </c>
      <c r="CD843" s="45">
        <f t="shared" si="575"/>
        <v>1.6273771097181786</v>
      </c>
      <c r="CE843" s="26">
        <f t="shared" si="576"/>
        <v>2.4959305480195333</v>
      </c>
      <c r="CF843" s="26">
        <f t="shared" si="577"/>
        <v>2.6912642430819318</v>
      </c>
      <c r="CG843" s="26">
        <f t="shared" si="578"/>
        <v>29.62561041779707</v>
      </c>
      <c r="CH843" s="26">
        <f t="shared" si="579"/>
        <v>30.320130222463376</v>
      </c>
      <c r="CI843" s="26">
        <f t="shared" si="580"/>
        <v>53.608247422680414</v>
      </c>
      <c r="CJ843" s="26">
        <f t="shared" si="581"/>
        <v>56.646771568095495</v>
      </c>
      <c r="CK843" s="16">
        <f t="shared" si="582"/>
        <v>5.9640137171393377</v>
      </c>
      <c r="CL843" s="42">
        <v>115</v>
      </c>
      <c r="CM843" s="42">
        <v>124</v>
      </c>
      <c r="CN843" s="42">
        <v>1250</v>
      </c>
      <c r="CO843" s="42">
        <v>1273</v>
      </c>
      <c r="CP843" s="42">
        <v>508</v>
      </c>
      <c r="CQ843" s="42">
        <v>513</v>
      </c>
      <c r="CR843" s="42">
        <v>700</v>
      </c>
      <c r="CS843" s="42">
        <v>597</v>
      </c>
      <c r="CT843" s="1">
        <v>6</v>
      </c>
      <c r="CU843" s="1">
        <v>5</v>
      </c>
      <c r="CV843" s="42">
        <f t="shared" si="583"/>
        <v>-1</v>
      </c>
      <c r="CW843" s="26">
        <f t="shared" si="584"/>
        <v>0.33480066960132882</v>
      </c>
      <c r="CX843" s="26">
        <f t="shared" si="585"/>
        <v>0.27900055800110735</v>
      </c>
      <c r="CY843" s="26">
        <f t="shared" si="586"/>
        <v>-5.5800111600221469E-2</v>
      </c>
      <c r="CZ843" s="13">
        <v>35</v>
      </c>
      <c r="DA843" s="13">
        <v>37</v>
      </c>
      <c r="DB843" s="27">
        <v>37.659999999999997</v>
      </c>
      <c r="DC843" s="27">
        <v>42.88</v>
      </c>
      <c r="DD843" s="27">
        <v>38.67</v>
      </c>
      <c r="DE843" s="27">
        <v>42.04</v>
      </c>
      <c r="DF843" s="13">
        <v>4</v>
      </c>
      <c r="DG843" s="13">
        <v>3</v>
      </c>
      <c r="DH843" s="21">
        <f t="shared" si="587"/>
        <v>0.5714285714285714</v>
      </c>
      <c r="DI843" s="42">
        <v>4</v>
      </c>
      <c r="DJ843" s="42">
        <v>3</v>
      </c>
      <c r="DK843" s="13">
        <v>1</v>
      </c>
      <c r="DL843" s="13">
        <v>0</v>
      </c>
      <c r="DM843" s="13">
        <v>0.25</v>
      </c>
      <c r="DN843" s="13">
        <v>0</v>
      </c>
      <c r="DO843" s="13">
        <v>0</v>
      </c>
      <c r="DP843" s="13">
        <v>0</v>
      </c>
      <c r="DQ843" s="13">
        <v>2</v>
      </c>
      <c r="DR843" s="46">
        <v>1</v>
      </c>
      <c r="DS843" s="13">
        <v>0</v>
      </c>
      <c r="DT843" s="13">
        <v>0</v>
      </c>
      <c r="DU843" s="13">
        <v>0</v>
      </c>
      <c r="DV843" s="13">
        <v>0</v>
      </c>
      <c r="DW843" s="13">
        <v>0</v>
      </c>
      <c r="DX843" s="13">
        <v>0</v>
      </c>
    </row>
    <row r="844" spans="1:128" ht="25.5" x14ac:dyDescent="0.2">
      <c r="A844" s="13" t="s">
        <v>591</v>
      </c>
      <c r="B844" s="13" t="s">
        <v>2801</v>
      </c>
      <c r="C844" s="39" t="s">
        <v>3879</v>
      </c>
      <c r="D844" s="1" t="s">
        <v>334</v>
      </c>
      <c r="E844" s="13" t="s">
        <v>154</v>
      </c>
      <c r="F844" s="13">
        <v>9</v>
      </c>
      <c r="G844" s="13">
        <v>0</v>
      </c>
      <c r="H844" s="13">
        <v>0</v>
      </c>
      <c r="I844" s="40">
        <f t="shared" si="546"/>
        <v>0</v>
      </c>
      <c r="J844" s="19">
        <f t="shared" si="547"/>
        <v>0</v>
      </c>
      <c r="K844" s="1">
        <v>0</v>
      </c>
      <c r="L844" s="1">
        <v>0</v>
      </c>
      <c r="M844" s="1">
        <v>0</v>
      </c>
      <c r="N844" s="1">
        <v>7</v>
      </c>
      <c r="O844" s="1">
        <v>2</v>
      </c>
      <c r="P844" s="1">
        <v>4</v>
      </c>
      <c r="Q844" s="1">
        <v>5</v>
      </c>
      <c r="R844" s="15">
        <f t="shared" si="548"/>
        <v>0</v>
      </c>
      <c r="S844" s="15">
        <f t="shared" si="549"/>
        <v>0</v>
      </c>
      <c r="T844" s="16">
        <v>74.883333333300001</v>
      </c>
      <c r="U844" s="16">
        <f t="shared" si="550"/>
        <v>8.3203703703666676</v>
      </c>
      <c r="V844" s="16">
        <v>76.63</v>
      </c>
      <c r="W844" s="16">
        <f t="shared" si="551"/>
        <v>8.5144444444444431</v>
      </c>
      <c r="X844" s="16">
        <v>379.58</v>
      </c>
      <c r="Y844" s="16">
        <f t="shared" si="552"/>
        <v>42.175555555555555</v>
      </c>
      <c r="Z844" s="21">
        <f t="shared" si="553"/>
        <v>0.1679708905986278</v>
      </c>
      <c r="AA844" s="20">
        <f t="shared" si="554"/>
        <v>0</v>
      </c>
      <c r="AB844">
        <v>3</v>
      </c>
      <c r="AC844" s="1">
        <v>21</v>
      </c>
      <c r="AD844" s="1">
        <v>10</v>
      </c>
      <c r="AE844" s="1">
        <v>0</v>
      </c>
      <c r="AF844" s="1">
        <v>1</v>
      </c>
      <c r="AG844" s="15">
        <f t="shared" si="555"/>
        <v>0</v>
      </c>
      <c r="AH844" s="15">
        <f t="shared" si="556"/>
        <v>0</v>
      </c>
      <c r="AI844" s="15">
        <f t="shared" si="557"/>
        <v>0</v>
      </c>
      <c r="AJ844" s="1">
        <v>20</v>
      </c>
      <c r="AK844" s="21">
        <f t="shared" si="558"/>
        <v>0.25316455696202533</v>
      </c>
      <c r="AL844" s="1">
        <v>25</v>
      </c>
      <c r="AM844" s="21">
        <f t="shared" si="559"/>
        <v>0.31645569620253167</v>
      </c>
      <c r="AN844" s="1">
        <v>34</v>
      </c>
      <c r="AO844" s="21">
        <f t="shared" si="560"/>
        <v>0.43037974683544306</v>
      </c>
      <c r="AP844" s="21">
        <f t="shared" si="561"/>
        <v>0.44444444444444442</v>
      </c>
      <c r="AQ844" s="1">
        <v>1</v>
      </c>
      <c r="AR844" s="4">
        <v>-2.66</v>
      </c>
      <c r="AS844" s="41">
        <v>28</v>
      </c>
      <c r="AT844" s="41">
        <v>19</v>
      </c>
      <c r="AU844" s="41">
        <v>23</v>
      </c>
      <c r="AV844" s="21">
        <f t="shared" si="562"/>
        <v>0.5957446808510638</v>
      </c>
      <c r="AW844" s="26">
        <v>16.88</v>
      </c>
      <c r="AX844" s="42">
        <v>11</v>
      </c>
      <c r="AY844" s="41">
        <v>-0.99099999999999999</v>
      </c>
      <c r="AZ844" s="1">
        <v>13</v>
      </c>
      <c r="BA844" s="43">
        <v>0.372</v>
      </c>
      <c r="BB844" s="16">
        <v>50.01</v>
      </c>
      <c r="BC844" s="26">
        <v>16.829999999999998</v>
      </c>
      <c r="BD844" s="43">
        <v>-0.86099999999999999</v>
      </c>
      <c r="BE844" s="43">
        <v>1.8</v>
      </c>
      <c r="BF844" s="16">
        <v>50.98</v>
      </c>
      <c r="BG844" s="21">
        <f t="shared" si="563"/>
        <v>4.1666666666666664E-2</v>
      </c>
      <c r="BH844" s="44">
        <f t="shared" si="564"/>
        <v>0.88461538461538458</v>
      </c>
      <c r="BI844" s="42">
        <f t="shared" si="565"/>
        <v>926.28205128205116</v>
      </c>
      <c r="BJ844" s="21">
        <f t="shared" si="566"/>
        <v>-7.3717948717948761E-2</v>
      </c>
      <c r="BK844" s="26">
        <f t="shared" si="567"/>
        <v>0.78298316586193406</v>
      </c>
      <c r="BL844" s="26">
        <f t="shared" si="568"/>
        <v>2.3489494975858021</v>
      </c>
      <c r="BM844" s="16">
        <f t="shared" si="569"/>
        <v>18.791595980686417</v>
      </c>
      <c r="BN844" s="16">
        <f t="shared" si="570"/>
        <v>20.357562312410284</v>
      </c>
      <c r="BO844" s="16">
        <f t="shared" si="571"/>
        <v>39.149158293096704</v>
      </c>
      <c r="BP844" s="16">
        <f t="shared" si="572"/>
        <v>46.978989951716045</v>
      </c>
      <c r="BQ844" s="16">
        <f t="shared" si="573"/>
        <v>-7.8298316586193408</v>
      </c>
      <c r="BR844" s="1">
        <v>1</v>
      </c>
      <c r="BS844" s="1">
        <v>3</v>
      </c>
      <c r="BT844" s="42">
        <v>23</v>
      </c>
      <c r="BU844" s="42">
        <v>23</v>
      </c>
      <c r="BV844" s="42">
        <v>16</v>
      </c>
      <c r="BW844" s="42">
        <v>16</v>
      </c>
      <c r="BX844" s="42">
        <v>18</v>
      </c>
      <c r="BY844" s="42">
        <v>10</v>
      </c>
      <c r="BZ844" s="1">
        <v>26</v>
      </c>
      <c r="CA844" s="1">
        <v>26</v>
      </c>
      <c r="CB844" s="21">
        <f t="shared" si="574"/>
        <v>0.5</v>
      </c>
      <c r="CC844" s="4">
        <v>-1.01</v>
      </c>
      <c r="CD844" s="45">
        <f t="shared" si="575"/>
        <v>-8.0144983252860076</v>
      </c>
      <c r="CE844" s="26">
        <f t="shared" si="576"/>
        <v>3.0033194583487011</v>
      </c>
      <c r="CF844" s="26">
        <f t="shared" si="577"/>
        <v>1.5806944517624744</v>
      </c>
      <c r="CG844" s="26">
        <f t="shared" si="578"/>
        <v>29.875125138310768</v>
      </c>
      <c r="CH844" s="26">
        <f t="shared" si="579"/>
        <v>29.242847357605775</v>
      </c>
      <c r="CI844" s="26">
        <f t="shared" si="580"/>
        <v>54.217819695452874</v>
      </c>
      <c r="CJ844" s="26">
        <f t="shared" si="581"/>
        <v>55.3243058116866</v>
      </c>
      <c r="CK844" s="16">
        <f t="shared" si="582"/>
        <v>-6.7233455423856157</v>
      </c>
      <c r="CL844" s="42">
        <v>19</v>
      </c>
      <c r="CM844" s="42">
        <v>10</v>
      </c>
      <c r="CN844" s="42">
        <v>170</v>
      </c>
      <c r="CO844" s="42">
        <v>175</v>
      </c>
      <c r="CP844" s="42">
        <v>85</v>
      </c>
      <c r="CQ844" s="42">
        <v>81</v>
      </c>
      <c r="CR844" s="42">
        <v>84</v>
      </c>
      <c r="CS844" s="42">
        <v>69</v>
      </c>
      <c r="CT844" s="1">
        <v>1</v>
      </c>
      <c r="CU844" s="1">
        <v>1</v>
      </c>
      <c r="CV844" s="42">
        <f t="shared" si="583"/>
        <v>0</v>
      </c>
      <c r="CW844" s="26">
        <f t="shared" si="584"/>
        <v>0.80124638326320985</v>
      </c>
      <c r="CX844" s="26">
        <f t="shared" si="585"/>
        <v>0.80124638326320985</v>
      </c>
      <c r="CY844" s="26">
        <f t="shared" si="586"/>
        <v>0</v>
      </c>
      <c r="CZ844" s="13">
        <v>2</v>
      </c>
      <c r="DA844" s="13">
        <v>2</v>
      </c>
      <c r="DB844" s="27">
        <v>2.71</v>
      </c>
      <c r="DC844" s="27">
        <v>2.76</v>
      </c>
      <c r="DD844" s="27">
        <v>2.88</v>
      </c>
      <c r="DE844" s="27">
        <v>2.63</v>
      </c>
      <c r="DF844" s="13">
        <v>29</v>
      </c>
      <c r="DG844" s="13">
        <v>22</v>
      </c>
      <c r="DH844" s="21">
        <f t="shared" si="587"/>
        <v>0.56862745098039214</v>
      </c>
      <c r="DI844" s="42">
        <v>15</v>
      </c>
      <c r="DJ844" s="42">
        <v>7</v>
      </c>
      <c r="DK844" s="13">
        <v>2</v>
      </c>
      <c r="DL844" s="13">
        <v>0</v>
      </c>
      <c r="DM844" s="13">
        <v>0.13300000000000001</v>
      </c>
      <c r="DN844" s="13">
        <v>0</v>
      </c>
      <c r="DO844" s="13">
        <v>0</v>
      </c>
      <c r="DP844" s="13">
        <v>0</v>
      </c>
      <c r="DQ844" s="13">
        <v>17</v>
      </c>
      <c r="DR844" s="46">
        <v>12</v>
      </c>
      <c r="DS844" s="13">
        <v>0</v>
      </c>
      <c r="DT844" s="13">
        <v>2</v>
      </c>
      <c r="DU844" s="13">
        <v>-0.11800000000000001</v>
      </c>
      <c r="DV844" s="13">
        <v>0</v>
      </c>
      <c r="DW844" s="13">
        <v>0</v>
      </c>
      <c r="DX844" s="13">
        <v>0</v>
      </c>
    </row>
    <row r="845" spans="1:128" x14ac:dyDescent="0.2">
      <c r="A845" s="13" t="s">
        <v>236</v>
      </c>
      <c r="B845" s="13" t="s">
        <v>2803</v>
      </c>
      <c r="C845" s="39" t="s">
        <v>3880</v>
      </c>
      <c r="D845" s="1" t="s">
        <v>190</v>
      </c>
      <c r="E845" s="13" t="s">
        <v>154</v>
      </c>
      <c r="F845" s="13">
        <v>82</v>
      </c>
      <c r="G845" s="13">
        <v>13</v>
      </c>
      <c r="H845" s="13">
        <v>10</v>
      </c>
      <c r="I845" s="40">
        <f t="shared" si="546"/>
        <v>23</v>
      </c>
      <c r="J845" s="19">
        <f t="shared" si="547"/>
        <v>1.2306960567189988</v>
      </c>
      <c r="K845" s="1">
        <v>10</v>
      </c>
      <c r="L845" s="1">
        <v>5</v>
      </c>
      <c r="M845" s="1">
        <v>3</v>
      </c>
      <c r="N845" s="1">
        <v>105</v>
      </c>
      <c r="O845" s="1">
        <v>42</v>
      </c>
      <c r="P845" s="1">
        <v>28</v>
      </c>
      <c r="Q845" s="1">
        <v>103</v>
      </c>
      <c r="R845" s="15">
        <f t="shared" si="548"/>
        <v>0.12380952380952381</v>
      </c>
      <c r="S845" s="15">
        <f t="shared" si="549"/>
        <v>7.4285714285714288E-2</v>
      </c>
      <c r="T845" s="16">
        <v>1121.3166666667</v>
      </c>
      <c r="U845" s="16">
        <f t="shared" si="550"/>
        <v>13.674593495935365</v>
      </c>
      <c r="V845" s="16">
        <v>1035.97</v>
      </c>
      <c r="W845" s="16">
        <f t="shared" si="551"/>
        <v>12.633780487804879</v>
      </c>
      <c r="X845" s="16">
        <v>2882.3</v>
      </c>
      <c r="Y845" s="16">
        <f t="shared" si="552"/>
        <v>35.150000000000006</v>
      </c>
      <c r="Z845" s="21">
        <f t="shared" si="553"/>
        <v>0.2643947456402953</v>
      </c>
      <c r="AA845" s="20">
        <f t="shared" si="554"/>
        <v>74.393939393939391</v>
      </c>
      <c r="AB845">
        <v>27</v>
      </c>
      <c r="AC845" s="1">
        <v>49</v>
      </c>
      <c r="AD845" s="1">
        <v>101</v>
      </c>
      <c r="AE845" s="1">
        <v>15</v>
      </c>
      <c r="AF845" s="1">
        <v>29</v>
      </c>
      <c r="AG845" s="15">
        <f t="shared" si="555"/>
        <v>0.39393939393939392</v>
      </c>
      <c r="AH845" s="15">
        <f t="shared" si="556"/>
        <v>0.24242424242424243</v>
      </c>
      <c r="AI845" s="15">
        <f t="shared" si="557"/>
        <v>0.63636363636363635</v>
      </c>
      <c r="AJ845" s="1">
        <v>299</v>
      </c>
      <c r="AK845" s="21">
        <f t="shared" si="558"/>
        <v>0.29458128078817736</v>
      </c>
      <c r="AL845" s="1">
        <v>343</v>
      </c>
      <c r="AM845" s="21">
        <f t="shared" si="559"/>
        <v>0.33793103448275863</v>
      </c>
      <c r="AN845" s="1">
        <v>373</v>
      </c>
      <c r="AO845" s="21">
        <f t="shared" si="560"/>
        <v>0.36748768472906401</v>
      </c>
      <c r="AP845" s="21">
        <f t="shared" si="561"/>
        <v>0.46573208722741433</v>
      </c>
      <c r="AQ845" s="1">
        <v>5</v>
      </c>
      <c r="AR845" s="4">
        <v>-8.68</v>
      </c>
      <c r="AS845" s="41">
        <v>344</v>
      </c>
      <c r="AT845" s="41">
        <v>391</v>
      </c>
      <c r="AU845" s="41">
        <v>352</v>
      </c>
      <c r="AV845" s="21">
        <f t="shared" si="562"/>
        <v>0.46802721088435373</v>
      </c>
      <c r="AW845" s="26">
        <v>17.579999999999998</v>
      </c>
      <c r="AX845" s="42">
        <v>4</v>
      </c>
      <c r="AY845" s="41">
        <v>1.655</v>
      </c>
      <c r="AZ845" s="1">
        <v>2</v>
      </c>
      <c r="BA845" s="43">
        <v>1.119</v>
      </c>
      <c r="BB845" s="16">
        <v>50.5</v>
      </c>
      <c r="BC845" s="26">
        <v>18.100000000000001</v>
      </c>
      <c r="BD845" s="43">
        <v>-2.1739999999999999</v>
      </c>
      <c r="BE845" s="43">
        <v>1.0489999999999999</v>
      </c>
      <c r="BF845" s="16">
        <v>49.48</v>
      </c>
      <c r="BG845" s="21">
        <f t="shared" si="563"/>
        <v>6.720977596741344E-2</v>
      </c>
      <c r="BH845" s="44">
        <f t="shared" si="564"/>
        <v>0.92448979591836733</v>
      </c>
      <c r="BI845" s="42">
        <f t="shared" si="565"/>
        <v>991.69957188578076</v>
      </c>
      <c r="BJ845" s="21">
        <f t="shared" si="566"/>
        <v>-8.3004281142192299E-3</v>
      </c>
      <c r="BK845" s="26">
        <f t="shared" si="567"/>
        <v>1.9112522563394692</v>
      </c>
      <c r="BL845" s="26">
        <f t="shared" si="568"/>
        <v>2.142919196501829</v>
      </c>
      <c r="BM845" s="16">
        <f t="shared" si="569"/>
        <v>28.437116904929677</v>
      </c>
      <c r="BN845" s="16">
        <f t="shared" si="570"/>
        <v>28.379200169889089</v>
      </c>
      <c r="BO845" s="16">
        <f t="shared" si="571"/>
        <v>54.094230527911037</v>
      </c>
      <c r="BP845" s="16">
        <f t="shared" si="572"/>
        <v>53.862563587748681</v>
      </c>
      <c r="BQ845" s="16">
        <f t="shared" si="573"/>
        <v>0.23166694016235567</v>
      </c>
      <c r="BR845" s="1">
        <v>33</v>
      </c>
      <c r="BS845" s="1">
        <v>37</v>
      </c>
      <c r="BT845" s="42">
        <v>458</v>
      </c>
      <c r="BU845" s="42">
        <v>453</v>
      </c>
      <c r="BV845" s="42">
        <v>188</v>
      </c>
      <c r="BW845" s="42">
        <v>173</v>
      </c>
      <c r="BX845" s="42">
        <v>267</v>
      </c>
      <c r="BY845" s="42">
        <v>255</v>
      </c>
      <c r="BZ845" s="1">
        <v>464</v>
      </c>
      <c r="CA845" s="1">
        <v>436</v>
      </c>
      <c r="CB845" s="21">
        <f t="shared" si="574"/>
        <v>0.51555555555555554</v>
      </c>
      <c r="CC845" s="4">
        <v>-0.77</v>
      </c>
      <c r="CD845" s="45">
        <f t="shared" si="575"/>
        <v>1.0340968467044114</v>
      </c>
      <c r="CE845" s="26">
        <f t="shared" si="576"/>
        <v>2.4980050653991599</v>
      </c>
      <c r="CF845" s="26">
        <f t="shared" si="577"/>
        <v>2.0608541789543069</v>
      </c>
      <c r="CG845" s="26">
        <f t="shared" si="578"/>
        <v>28.289907365645483</v>
      </c>
      <c r="CH845" s="26">
        <f t="shared" si="579"/>
        <v>27.3531554661208</v>
      </c>
      <c r="CI845" s="26">
        <f t="shared" si="580"/>
        <v>57.225132706519084</v>
      </c>
      <c r="CJ845" s="26">
        <f t="shared" si="581"/>
        <v>53.748742323838584</v>
      </c>
      <c r="CK845" s="16">
        <f t="shared" si="582"/>
        <v>-3.2447234425181435</v>
      </c>
      <c r="CL845" s="42">
        <v>120</v>
      </c>
      <c r="CM845" s="42">
        <v>99</v>
      </c>
      <c r="CN845" s="42">
        <v>1239</v>
      </c>
      <c r="CO845" s="42">
        <v>1215</v>
      </c>
      <c r="CP845" s="42">
        <v>620</v>
      </c>
      <c r="CQ845" s="42">
        <v>537</v>
      </c>
      <c r="CR845" s="42">
        <v>731</v>
      </c>
      <c r="CS845" s="42">
        <v>770</v>
      </c>
      <c r="CT845" s="1">
        <v>9</v>
      </c>
      <c r="CU845" s="1">
        <v>13</v>
      </c>
      <c r="CV845" s="42">
        <f t="shared" si="583"/>
        <v>4</v>
      </c>
      <c r="CW845" s="26">
        <f t="shared" si="584"/>
        <v>0.48157671784656481</v>
      </c>
      <c r="CX845" s="26">
        <f t="shared" si="585"/>
        <v>0.69561081466726027</v>
      </c>
      <c r="CY845" s="26">
        <f t="shared" si="586"/>
        <v>0.21403409682069549</v>
      </c>
      <c r="CZ845" s="13">
        <v>38</v>
      </c>
      <c r="DA845" s="13">
        <v>38</v>
      </c>
      <c r="DB845" s="27">
        <v>44.17</v>
      </c>
      <c r="DC845" s="27">
        <v>35.82</v>
      </c>
      <c r="DD845" s="27">
        <v>37.909999999999997</v>
      </c>
      <c r="DE845" s="27">
        <v>36.869999999999997</v>
      </c>
      <c r="DF845" s="13">
        <v>28</v>
      </c>
      <c r="DG845" s="13">
        <v>33</v>
      </c>
      <c r="DH845" s="21">
        <f t="shared" si="587"/>
        <v>0.45901639344262296</v>
      </c>
      <c r="DI845" s="42">
        <v>12</v>
      </c>
      <c r="DJ845" s="42">
        <v>4</v>
      </c>
      <c r="DK845" s="13">
        <v>0</v>
      </c>
      <c r="DL845" s="13">
        <v>0</v>
      </c>
      <c r="DM845" s="13">
        <v>0</v>
      </c>
      <c r="DN845" s="13">
        <v>0</v>
      </c>
      <c r="DO845" s="13">
        <v>0</v>
      </c>
      <c r="DP845" s="13">
        <v>0</v>
      </c>
      <c r="DQ845" s="13">
        <v>26</v>
      </c>
      <c r="DR845" s="46">
        <v>9</v>
      </c>
      <c r="DS845" s="13">
        <v>0</v>
      </c>
      <c r="DT845" s="13">
        <v>5</v>
      </c>
      <c r="DU845" s="13">
        <v>-0.192</v>
      </c>
      <c r="DV845" s="13">
        <v>0</v>
      </c>
      <c r="DW845" s="13">
        <v>0</v>
      </c>
      <c r="DX845" s="13">
        <v>0</v>
      </c>
    </row>
    <row r="846" spans="1:128" ht="25.5" x14ac:dyDescent="0.2">
      <c r="A846" s="13" t="s">
        <v>262</v>
      </c>
      <c r="B846" s="13" t="s">
        <v>2806</v>
      </c>
      <c r="C846" s="39" t="s">
        <v>3881</v>
      </c>
      <c r="D846" s="13" t="s">
        <v>314</v>
      </c>
      <c r="E846" s="13" t="s">
        <v>173</v>
      </c>
      <c r="F846" s="13">
        <v>4</v>
      </c>
      <c r="G846" s="13">
        <v>0</v>
      </c>
      <c r="H846" s="13">
        <v>1</v>
      </c>
      <c r="I846" s="40">
        <f t="shared" si="546"/>
        <v>1</v>
      </c>
      <c r="J846" s="19">
        <f t="shared" si="547"/>
        <v>1.0356731875725176</v>
      </c>
      <c r="K846" s="1">
        <v>0</v>
      </c>
      <c r="L846" s="1">
        <v>0</v>
      </c>
      <c r="M846" s="1">
        <v>1</v>
      </c>
      <c r="N846" s="1">
        <v>4</v>
      </c>
      <c r="O846" s="1">
        <v>1</v>
      </c>
      <c r="P846" s="1">
        <v>4</v>
      </c>
      <c r="Q846" s="1">
        <v>3</v>
      </c>
      <c r="R846" s="15">
        <f t="shared" si="548"/>
        <v>0</v>
      </c>
      <c r="S846" s="15">
        <f t="shared" si="549"/>
        <v>0</v>
      </c>
      <c r="T846" s="16">
        <v>57.933333333299998</v>
      </c>
      <c r="U846" s="16">
        <f t="shared" si="550"/>
        <v>14.483333333325</v>
      </c>
      <c r="V846" s="16">
        <v>60.48</v>
      </c>
      <c r="W846" s="16">
        <f t="shared" si="551"/>
        <v>15.12</v>
      </c>
      <c r="X846" s="16">
        <v>146.86000000000001</v>
      </c>
      <c r="Y846" s="16">
        <f t="shared" si="552"/>
        <v>36.715000000000003</v>
      </c>
      <c r="Z846" s="21">
        <f t="shared" si="553"/>
        <v>0.29169480081026333</v>
      </c>
      <c r="AA846" s="20">
        <f t="shared" si="554"/>
        <v>0</v>
      </c>
      <c r="AB846">
        <v>2</v>
      </c>
      <c r="AC846" s="1">
        <v>2</v>
      </c>
      <c r="AD846" s="1">
        <v>6</v>
      </c>
      <c r="AE846" s="1">
        <v>1</v>
      </c>
      <c r="AF846" s="1">
        <v>0</v>
      </c>
      <c r="AG846" s="15">
        <f t="shared" si="555"/>
        <v>0</v>
      </c>
      <c r="AH846" s="15">
        <f t="shared" si="556"/>
        <v>0.5</v>
      </c>
      <c r="AI846" s="15">
        <f t="shared" si="557"/>
        <v>0.5</v>
      </c>
      <c r="AJ846" s="1">
        <v>23</v>
      </c>
      <c r="AK846" s="21">
        <f t="shared" si="558"/>
        <v>0.40350877192982454</v>
      </c>
      <c r="AL846" s="1">
        <v>15</v>
      </c>
      <c r="AM846" s="21">
        <f t="shared" si="559"/>
        <v>0.26315789473684209</v>
      </c>
      <c r="AN846" s="1">
        <v>19</v>
      </c>
      <c r="AO846" s="21">
        <f t="shared" si="560"/>
        <v>0.33333333333333331</v>
      </c>
      <c r="AP846" s="21">
        <f t="shared" si="561"/>
        <v>0.60526315789473684</v>
      </c>
      <c r="AQ846" s="1">
        <v>8</v>
      </c>
      <c r="AR846" s="4">
        <v>10.53</v>
      </c>
      <c r="AS846" s="41">
        <v>25</v>
      </c>
      <c r="AT846" s="41">
        <v>17</v>
      </c>
      <c r="AU846" s="41">
        <v>21</v>
      </c>
      <c r="AV846" s="21">
        <f t="shared" si="562"/>
        <v>0.59523809523809523</v>
      </c>
      <c r="AW846" s="26">
        <v>16.98</v>
      </c>
      <c r="AX846" s="42">
        <v>8</v>
      </c>
      <c r="AY846" s="41">
        <v>-1.024</v>
      </c>
      <c r="AZ846" s="1">
        <v>8</v>
      </c>
      <c r="BA846" s="43">
        <v>-8.0459999999999994</v>
      </c>
      <c r="BB846" s="16">
        <v>47.8</v>
      </c>
      <c r="BC846" s="26">
        <v>15.26</v>
      </c>
      <c r="BD846" s="43">
        <v>-0.53</v>
      </c>
      <c r="BE846" s="43">
        <v>2.6579999999999999</v>
      </c>
      <c r="BF846" s="16">
        <v>52.98</v>
      </c>
      <c r="BG846" s="21">
        <f t="shared" si="563"/>
        <v>7.1428571428571425E-2</v>
      </c>
      <c r="BH846" s="44">
        <f t="shared" si="564"/>
        <v>0.95</v>
      </c>
      <c r="BI846" s="42">
        <f t="shared" si="565"/>
        <v>1021.4285714285714</v>
      </c>
      <c r="BJ846" s="21">
        <f t="shared" si="566"/>
        <v>2.142857142857138E-2</v>
      </c>
      <c r="BK846" s="26">
        <f t="shared" si="567"/>
        <v>1.9841269841269844</v>
      </c>
      <c r="BL846" s="26">
        <f t="shared" si="568"/>
        <v>0.9920634920634922</v>
      </c>
      <c r="BM846" s="16">
        <f t="shared" si="569"/>
        <v>27.777777777777779</v>
      </c>
      <c r="BN846" s="16">
        <f t="shared" si="570"/>
        <v>19.841269841269842</v>
      </c>
      <c r="BO846" s="16">
        <f t="shared" si="571"/>
        <v>56.547619047619051</v>
      </c>
      <c r="BP846" s="16">
        <f t="shared" si="572"/>
        <v>40.674603174603178</v>
      </c>
      <c r="BQ846" s="16">
        <f t="shared" si="573"/>
        <v>15.873015873015873</v>
      </c>
      <c r="BR846" s="1">
        <v>2</v>
      </c>
      <c r="BS846" s="1">
        <v>1</v>
      </c>
      <c r="BT846" s="42">
        <v>26</v>
      </c>
      <c r="BU846" s="42">
        <v>19</v>
      </c>
      <c r="BV846" s="42">
        <v>11</v>
      </c>
      <c r="BW846" s="42">
        <v>14</v>
      </c>
      <c r="BX846" s="42">
        <v>7</v>
      </c>
      <c r="BY846" s="42">
        <v>18</v>
      </c>
      <c r="BZ846" s="1">
        <v>27</v>
      </c>
      <c r="CA846" s="1">
        <v>18</v>
      </c>
      <c r="CB846" s="21">
        <f t="shared" si="574"/>
        <v>0.6</v>
      </c>
      <c r="CC846" s="4">
        <v>1.46</v>
      </c>
      <c r="CD846" s="45">
        <f t="shared" si="575"/>
        <v>2.5527000835421898</v>
      </c>
      <c r="CE846" s="26">
        <f t="shared" si="576"/>
        <v>3.2684189023559851</v>
      </c>
      <c r="CF846" s="26">
        <f t="shared" si="577"/>
        <v>1.6342094511779925</v>
      </c>
      <c r="CG846" s="26">
        <f t="shared" si="578"/>
        <v>30.232874846792864</v>
      </c>
      <c r="CH846" s="26">
        <f t="shared" si="579"/>
        <v>23.696037042080892</v>
      </c>
      <c r="CI846" s="26">
        <f t="shared" si="580"/>
        <v>60.465749693585728</v>
      </c>
      <c r="CJ846" s="26">
        <f t="shared" si="581"/>
        <v>43.7151028190113</v>
      </c>
      <c r="CK846" s="16">
        <f t="shared" si="582"/>
        <v>-0.87763100155855511</v>
      </c>
      <c r="CL846" s="42">
        <v>8</v>
      </c>
      <c r="CM846" s="42">
        <v>4</v>
      </c>
      <c r="CN846" s="42">
        <v>66</v>
      </c>
      <c r="CO846" s="42">
        <v>54</v>
      </c>
      <c r="CP846" s="42">
        <v>39</v>
      </c>
      <c r="CQ846" s="42">
        <v>17</v>
      </c>
      <c r="CR846" s="42">
        <v>32</v>
      </c>
      <c r="CS846" s="42">
        <v>35</v>
      </c>
      <c r="CT846" s="1">
        <v>0</v>
      </c>
      <c r="CU846" s="1">
        <v>0</v>
      </c>
      <c r="CV846" s="42">
        <f t="shared" si="583"/>
        <v>0</v>
      </c>
      <c r="CW846" s="26">
        <f t="shared" si="584"/>
        <v>0</v>
      </c>
      <c r="CX846" s="26">
        <f t="shared" si="585"/>
        <v>0</v>
      </c>
      <c r="CY846" s="26">
        <f t="shared" si="586"/>
        <v>0</v>
      </c>
      <c r="CZ846" s="13">
        <v>2</v>
      </c>
      <c r="DA846" s="13">
        <v>1</v>
      </c>
      <c r="DB846" s="27">
        <v>1.9</v>
      </c>
      <c r="DC846" s="27">
        <v>2.0299999999999998</v>
      </c>
      <c r="DD846" s="27">
        <v>2.0499999999999998</v>
      </c>
      <c r="DE846" s="27">
        <v>1.96</v>
      </c>
      <c r="DF846" s="1"/>
      <c r="DG846" s="1"/>
      <c r="DH846" s="21" t="str">
        <f t="shared" si="587"/>
        <v xml:space="preserve"> </v>
      </c>
      <c r="DI846" s="42"/>
      <c r="DJ846" s="42"/>
      <c r="DK846" s="1"/>
      <c r="DL846" s="1"/>
      <c r="DM846" s="1"/>
      <c r="DN846" s="1"/>
      <c r="DO846" s="1"/>
      <c r="DP846" s="1"/>
      <c r="DQ846" s="1"/>
      <c r="DR846" s="42"/>
      <c r="DS846" s="1"/>
      <c r="DT846" s="1"/>
      <c r="DU846" s="1"/>
      <c r="DV846" s="1"/>
      <c r="DW846" s="1"/>
      <c r="DX846" s="13"/>
    </row>
    <row r="847" spans="1:128" ht="25.5" x14ac:dyDescent="0.2">
      <c r="A847" s="13" t="s">
        <v>217</v>
      </c>
      <c r="B847" s="13" t="s">
        <v>2808</v>
      </c>
      <c r="C847" s="39" t="s">
        <v>3882</v>
      </c>
      <c r="D847" s="1" t="s">
        <v>214</v>
      </c>
      <c r="E847" s="13" t="s">
        <v>173</v>
      </c>
      <c r="F847" s="13">
        <v>31</v>
      </c>
      <c r="G847" s="13">
        <v>0</v>
      </c>
      <c r="H847" s="13">
        <v>4</v>
      </c>
      <c r="I847" s="40">
        <f t="shared" si="546"/>
        <v>4</v>
      </c>
      <c r="J847" s="19">
        <f t="shared" si="547"/>
        <v>0.69164265129682989</v>
      </c>
      <c r="K847" s="1">
        <v>0</v>
      </c>
      <c r="L847" s="1">
        <v>0</v>
      </c>
      <c r="M847" s="1">
        <v>4</v>
      </c>
      <c r="N847" s="1">
        <v>7</v>
      </c>
      <c r="O847" s="1">
        <v>10</v>
      </c>
      <c r="P847" s="1">
        <v>15</v>
      </c>
      <c r="Q847" s="1">
        <v>9</v>
      </c>
      <c r="R847" s="15">
        <f t="shared" si="548"/>
        <v>0</v>
      </c>
      <c r="S847" s="15">
        <f t="shared" si="549"/>
        <v>0</v>
      </c>
      <c r="T847" s="16">
        <v>347</v>
      </c>
      <c r="U847" s="16">
        <f t="shared" si="550"/>
        <v>11.193548387096774</v>
      </c>
      <c r="V847" s="16">
        <v>334.8</v>
      </c>
      <c r="W847" s="16">
        <f t="shared" si="551"/>
        <v>10.8</v>
      </c>
      <c r="X847" s="16">
        <v>1131.6500000000001</v>
      </c>
      <c r="Y847" s="16">
        <f t="shared" si="552"/>
        <v>36.504838709677422</v>
      </c>
      <c r="Z847" s="21">
        <f t="shared" si="553"/>
        <v>0.22830645436257627</v>
      </c>
      <c r="AA847" s="20">
        <f t="shared" si="554"/>
        <v>0</v>
      </c>
      <c r="AB847">
        <v>34</v>
      </c>
      <c r="AC847" s="1">
        <v>29</v>
      </c>
      <c r="AD847" s="1">
        <v>66</v>
      </c>
      <c r="AE847" s="1">
        <v>13</v>
      </c>
      <c r="AF847" s="1">
        <v>4</v>
      </c>
      <c r="AG847" s="15">
        <f t="shared" si="555"/>
        <v>0</v>
      </c>
      <c r="AH847" s="15">
        <f t="shared" si="556"/>
        <v>0.2857142857142857</v>
      </c>
      <c r="AI847" s="15">
        <f t="shared" si="557"/>
        <v>0.2857142857142857</v>
      </c>
      <c r="AJ847" s="1">
        <v>90</v>
      </c>
      <c r="AK847" s="21">
        <f t="shared" si="558"/>
        <v>0.29220779220779219</v>
      </c>
      <c r="AL847" s="1">
        <v>120</v>
      </c>
      <c r="AM847" s="21">
        <f t="shared" si="559"/>
        <v>0.38961038961038963</v>
      </c>
      <c r="AN847" s="1">
        <v>98</v>
      </c>
      <c r="AO847" s="21">
        <f t="shared" si="560"/>
        <v>0.31818181818181818</v>
      </c>
      <c r="AP847" s="21">
        <f t="shared" si="561"/>
        <v>0.42857142857142855</v>
      </c>
      <c r="AQ847" s="1">
        <v>3</v>
      </c>
      <c r="AR847" s="4">
        <v>-3.95</v>
      </c>
      <c r="AS847" s="41">
        <v>109</v>
      </c>
      <c r="AT847" s="41">
        <v>122</v>
      </c>
      <c r="AU847" s="41">
        <v>103</v>
      </c>
      <c r="AV847" s="21">
        <f t="shared" si="562"/>
        <v>0.47186147186147187</v>
      </c>
      <c r="AW847" s="26">
        <v>16.850000000000001</v>
      </c>
      <c r="AX847" s="42">
        <v>8</v>
      </c>
      <c r="AY847" s="41">
        <v>-0.90400000000000003</v>
      </c>
      <c r="AZ847" s="1">
        <v>8</v>
      </c>
      <c r="BA847" s="43">
        <v>-2.4729999999999999</v>
      </c>
      <c r="BB847" s="16">
        <v>49.1</v>
      </c>
      <c r="BC847" s="26">
        <v>16.02</v>
      </c>
      <c r="BD847" s="43">
        <v>-1.4140000000000001</v>
      </c>
      <c r="BE847" s="43">
        <v>-3.8050000000000002</v>
      </c>
      <c r="BF847" s="16">
        <v>48.19</v>
      </c>
      <c r="BG847" s="21">
        <f t="shared" si="563"/>
        <v>9.7222222222222224E-2</v>
      </c>
      <c r="BH847" s="44">
        <f t="shared" si="564"/>
        <v>0.91228070175438591</v>
      </c>
      <c r="BI847" s="42">
        <f t="shared" si="565"/>
        <v>1009.5029239766081</v>
      </c>
      <c r="BJ847" s="21">
        <f t="shared" si="566"/>
        <v>9.502923976608138E-3</v>
      </c>
      <c r="BK847" s="26">
        <f t="shared" si="567"/>
        <v>2.5089605734767022</v>
      </c>
      <c r="BL847" s="26">
        <f t="shared" si="568"/>
        <v>2.6881720430107525</v>
      </c>
      <c r="BM847" s="16">
        <f t="shared" si="569"/>
        <v>25.806451612903228</v>
      </c>
      <c r="BN847" s="16">
        <f t="shared" si="570"/>
        <v>30.64516129032258</v>
      </c>
      <c r="BO847" s="16">
        <f t="shared" si="571"/>
        <v>51.433691756272403</v>
      </c>
      <c r="BP847" s="16">
        <f t="shared" si="572"/>
        <v>61.648745519713259</v>
      </c>
      <c r="BQ847" s="16">
        <f t="shared" si="573"/>
        <v>-10.215053763440856</v>
      </c>
      <c r="BR847" s="1">
        <v>14</v>
      </c>
      <c r="BS847" s="1">
        <v>15</v>
      </c>
      <c r="BT847" s="42">
        <v>130</v>
      </c>
      <c r="BU847" s="42">
        <v>156</v>
      </c>
      <c r="BV847" s="42">
        <v>54</v>
      </c>
      <c r="BW847" s="42">
        <v>61</v>
      </c>
      <c r="BX847" s="42">
        <v>112</v>
      </c>
      <c r="BY847" s="42">
        <v>89</v>
      </c>
      <c r="BZ847" s="1">
        <v>149</v>
      </c>
      <c r="CA847" s="1">
        <v>168</v>
      </c>
      <c r="CB847" s="21">
        <f t="shared" si="574"/>
        <v>0.47003154574132494</v>
      </c>
      <c r="CC847" s="4">
        <v>-4.5999999999999996</v>
      </c>
      <c r="CD847" s="45">
        <f t="shared" si="575"/>
        <v>-7.2587680491551403</v>
      </c>
      <c r="CE847" s="26">
        <f t="shared" si="576"/>
        <v>2.5979764061326378</v>
      </c>
      <c r="CF847" s="26">
        <f t="shared" si="577"/>
        <v>2.0677771395749569</v>
      </c>
      <c r="CG847" s="26">
        <f t="shared" si="578"/>
        <v>29.744178853885916</v>
      </c>
      <c r="CH847" s="26">
        <f t="shared" si="579"/>
        <v>29.320019440639772</v>
      </c>
      <c r="CI847" s="26">
        <f t="shared" si="580"/>
        <v>57.84473998144302</v>
      </c>
      <c r="CJ847" s="26">
        <f t="shared" si="581"/>
        <v>57.738700128131484</v>
      </c>
      <c r="CK847" s="16">
        <f t="shared" si="582"/>
        <v>-10.321093616752393</v>
      </c>
      <c r="CL847" s="42">
        <v>49</v>
      </c>
      <c r="CM847" s="42">
        <v>39</v>
      </c>
      <c r="CN847" s="42">
        <v>512</v>
      </c>
      <c r="CO847" s="42">
        <v>514</v>
      </c>
      <c r="CP847" s="42">
        <v>219</v>
      </c>
      <c r="CQ847" s="42">
        <v>221</v>
      </c>
      <c r="CR847" s="42">
        <v>315</v>
      </c>
      <c r="CS847" s="42">
        <v>311</v>
      </c>
      <c r="CT847" s="1">
        <v>2</v>
      </c>
      <c r="CU847" s="1">
        <v>2</v>
      </c>
      <c r="CV847" s="42">
        <f t="shared" si="583"/>
        <v>0</v>
      </c>
      <c r="CW847" s="26">
        <f t="shared" si="584"/>
        <v>0.34582132564841495</v>
      </c>
      <c r="CX847" s="26">
        <f t="shared" si="585"/>
        <v>0.34582132564841495</v>
      </c>
      <c r="CY847" s="26">
        <f t="shared" si="586"/>
        <v>0</v>
      </c>
      <c r="CZ847" s="13">
        <v>13</v>
      </c>
      <c r="DA847" s="13">
        <v>14</v>
      </c>
      <c r="DB847" s="27">
        <v>10.41</v>
      </c>
      <c r="DC847" s="27">
        <v>9.85</v>
      </c>
      <c r="DD847" s="27">
        <v>11.65</v>
      </c>
      <c r="DE847" s="27">
        <v>13.28</v>
      </c>
      <c r="DF847" s="1"/>
      <c r="DG847" s="1"/>
      <c r="DH847" s="21" t="str">
        <f t="shared" si="587"/>
        <v xml:space="preserve"> </v>
      </c>
      <c r="DI847" s="42"/>
      <c r="DJ847" s="42"/>
      <c r="DK847" s="1"/>
      <c r="DL847" s="1"/>
      <c r="DM847" s="1"/>
      <c r="DN847" s="1"/>
      <c r="DO847" s="1"/>
      <c r="DP847" s="1"/>
      <c r="DQ847" s="1"/>
      <c r="DR847" s="42"/>
      <c r="DS847" s="1"/>
      <c r="DT847" s="1"/>
      <c r="DU847" s="1"/>
      <c r="DV847" s="1"/>
      <c r="DW847" s="1"/>
      <c r="DX847" s="13"/>
    </row>
    <row r="848" spans="1:128" ht="25.5" x14ac:dyDescent="0.2">
      <c r="A848" s="13" t="s">
        <v>217</v>
      </c>
      <c r="B848" s="13" t="s">
        <v>2811</v>
      </c>
      <c r="C848" s="39" t="s">
        <v>3883</v>
      </c>
      <c r="D848" s="1" t="s">
        <v>238</v>
      </c>
      <c r="E848" s="13" t="s">
        <v>173</v>
      </c>
      <c r="F848" s="13">
        <v>64</v>
      </c>
      <c r="G848" s="13">
        <v>1</v>
      </c>
      <c r="H848" s="13">
        <v>5</v>
      </c>
      <c r="I848" s="40">
        <f t="shared" si="546"/>
        <v>6</v>
      </c>
      <c r="J848" s="19">
        <f t="shared" si="547"/>
        <v>0.34577703784338687</v>
      </c>
      <c r="K848" s="1">
        <v>1</v>
      </c>
      <c r="L848" s="1">
        <v>1</v>
      </c>
      <c r="M848" s="1">
        <v>4</v>
      </c>
      <c r="N848" s="1">
        <v>39</v>
      </c>
      <c r="O848" s="1">
        <v>24</v>
      </c>
      <c r="P848" s="1">
        <v>48</v>
      </c>
      <c r="Q848" s="1">
        <v>27</v>
      </c>
      <c r="R848" s="15">
        <f t="shared" si="548"/>
        <v>2.564102564102564E-2</v>
      </c>
      <c r="S848" s="15">
        <f t="shared" si="549"/>
        <v>9.0090090090090089E-3</v>
      </c>
      <c r="T848" s="16">
        <v>1041.1333333333</v>
      </c>
      <c r="U848" s="16">
        <f t="shared" si="550"/>
        <v>16.267708333332813</v>
      </c>
      <c r="V848" s="16">
        <v>1003.32</v>
      </c>
      <c r="W848" s="16">
        <f t="shared" si="551"/>
        <v>15.676875000000001</v>
      </c>
      <c r="X848" s="16">
        <v>2103.42</v>
      </c>
      <c r="Y848" s="16">
        <f t="shared" si="552"/>
        <v>32.865937500000001</v>
      </c>
      <c r="Z848" s="21">
        <f t="shared" si="553"/>
        <v>0.3229494582745901</v>
      </c>
      <c r="AA848" s="20">
        <f t="shared" si="554"/>
        <v>19.684210526315788</v>
      </c>
      <c r="AB848">
        <v>126</v>
      </c>
      <c r="AC848" s="1">
        <v>143</v>
      </c>
      <c r="AD848" s="1">
        <v>52</v>
      </c>
      <c r="AE848" s="1">
        <v>33</v>
      </c>
      <c r="AF848" s="1">
        <v>6</v>
      </c>
      <c r="AG848" s="15">
        <f t="shared" si="555"/>
        <v>5.2631578947368418E-2</v>
      </c>
      <c r="AH848" s="15">
        <f t="shared" si="556"/>
        <v>0.26315789473684209</v>
      </c>
      <c r="AI848" s="15">
        <f t="shared" si="557"/>
        <v>0.31578947368421051</v>
      </c>
      <c r="AJ848" s="1">
        <v>236</v>
      </c>
      <c r="AK848" s="21">
        <f t="shared" si="558"/>
        <v>0.26576576576576577</v>
      </c>
      <c r="AL848" s="1">
        <v>358</v>
      </c>
      <c r="AM848" s="21">
        <f t="shared" si="559"/>
        <v>0.40315315315315314</v>
      </c>
      <c r="AN848" s="1">
        <v>294</v>
      </c>
      <c r="AO848" s="21">
        <f t="shared" si="560"/>
        <v>0.33108108108108109</v>
      </c>
      <c r="AP848" s="21">
        <f t="shared" si="561"/>
        <v>0.39730639730639733</v>
      </c>
      <c r="AQ848" s="1">
        <v>3</v>
      </c>
      <c r="AR848" s="4">
        <v>-0.30000000000000004</v>
      </c>
      <c r="AS848" s="41">
        <v>348</v>
      </c>
      <c r="AT848" s="41">
        <v>362</v>
      </c>
      <c r="AU848" s="41">
        <v>281</v>
      </c>
      <c r="AV848" s="21">
        <f t="shared" si="562"/>
        <v>0.49014084507042255</v>
      </c>
      <c r="AW848" s="26">
        <v>17.16</v>
      </c>
      <c r="AX848" s="42">
        <v>6</v>
      </c>
      <c r="AY848" s="41">
        <v>-0.111</v>
      </c>
      <c r="AZ848" s="1">
        <v>6</v>
      </c>
      <c r="BA848" s="43">
        <v>0.66300000000000003</v>
      </c>
      <c r="BB848" s="16">
        <v>50.01</v>
      </c>
      <c r="BC848" s="26">
        <v>16.41</v>
      </c>
      <c r="BD848" s="43">
        <v>-1E-3</v>
      </c>
      <c r="BE848" s="43">
        <v>-25.388000000000002</v>
      </c>
      <c r="BF848" s="16">
        <v>40.67</v>
      </c>
      <c r="BG848" s="21">
        <f t="shared" si="563"/>
        <v>5.0802139037433157E-2</v>
      </c>
      <c r="BH848" s="44">
        <f t="shared" si="564"/>
        <v>0.91362763915547029</v>
      </c>
      <c r="BI848" s="42">
        <f t="shared" si="565"/>
        <v>964.42977819290343</v>
      </c>
      <c r="BJ848" s="21">
        <f t="shared" si="566"/>
        <v>-3.5570221807096548E-2</v>
      </c>
      <c r="BK848" s="26">
        <f t="shared" si="567"/>
        <v>1.1362277239564647</v>
      </c>
      <c r="BL848" s="26">
        <f t="shared" si="568"/>
        <v>2.6910656620021527</v>
      </c>
      <c r="BM848" s="16">
        <f t="shared" si="569"/>
        <v>22.365745724195669</v>
      </c>
      <c r="BN848" s="16">
        <f t="shared" si="570"/>
        <v>31.156560220069366</v>
      </c>
      <c r="BO848" s="16">
        <f t="shared" si="571"/>
        <v>41.382609735677548</v>
      </c>
      <c r="BP848" s="16">
        <f t="shared" si="572"/>
        <v>66.200215285252952</v>
      </c>
      <c r="BQ848" s="16">
        <f t="shared" si="573"/>
        <v>-24.817605549575404</v>
      </c>
      <c r="BR848" s="1">
        <v>19</v>
      </c>
      <c r="BS848" s="1">
        <v>45</v>
      </c>
      <c r="BT848" s="42">
        <v>355</v>
      </c>
      <c r="BU848" s="42">
        <v>476</v>
      </c>
      <c r="BV848" s="42">
        <v>146</v>
      </c>
      <c r="BW848" s="42">
        <v>238</v>
      </c>
      <c r="BX848" s="42">
        <v>348</v>
      </c>
      <c r="BY848" s="42">
        <v>172</v>
      </c>
      <c r="BZ848" s="1">
        <v>347</v>
      </c>
      <c r="CA848" s="1">
        <v>550</v>
      </c>
      <c r="CB848" s="21">
        <f t="shared" si="574"/>
        <v>0.38684503901895206</v>
      </c>
      <c r="CC848" s="4">
        <v>0.93</v>
      </c>
      <c r="CD848" s="45">
        <f t="shared" si="575"/>
        <v>3.608040915071058</v>
      </c>
      <c r="CE848" s="26">
        <f t="shared" si="576"/>
        <v>1.7970733377071626</v>
      </c>
      <c r="CF848" s="26">
        <f t="shared" si="577"/>
        <v>2.88102233505434</v>
      </c>
      <c r="CG848" s="26">
        <f t="shared" si="578"/>
        <v>22.991128733205922</v>
      </c>
      <c r="CH848" s="26">
        <f t="shared" si="579"/>
        <v>36.397866331973638</v>
      </c>
      <c r="CI848" s="26">
        <f t="shared" si="580"/>
        <v>41.817611318709531</v>
      </c>
      <c r="CJ848" s="26">
        <f t="shared" si="581"/>
        <v>70.342584933108924</v>
      </c>
      <c r="CK848" s="16">
        <f t="shared" si="582"/>
        <v>3.7073680648239886</v>
      </c>
      <c r="CL848" s="42">
        <v>63</v>
      </c>
      <c r="CM848" s="42">
        <v>101</v>
      </c>
      <c r="CN848" s="42">
        <v>743</v>
      </c>
      <c r="CO848" s="42">
        <v>1175</v>
      </c>
      <c r="CP848" s="42">
        <v>271</v>
      </c>
      <c r="CQ848" s="42">
        <v>522</v>
      </c>
      <c r="CR848" s="42">
        <v>668</v>
      </c>
      <c r="CS848" s="42">
        <v>389</v>
      </c>
      <c r="CT848" s="1">
        <v>13</v>
      </c>
      <c r="CU848" s="1">
        <v>2</v>
      </c>
      <c r="CV848" s="42">
        <f t="shared" si="583"/>
        <v>-11</v>
      </c>
      <c r="CW848" s="26">
        <f t="shared" si="584"/>
        <v>0.74918358199400492</v>
      </c>
      <c r="CX848" s="26">
        <f t="shared" si="585"/>
        <v>0.11525901261446229</v>
      </c>
      <c r="CY848" s="26">
        <f t="shared" si="586"/>
        <v>-0.63392456937954267</v>
      </c>
      <c r="CZ848" s="13">
        <v>29</v>
      </c>
      <c r="DA848" s="13">
        <v>39</v>
      </c>
      <c r="DB848" s="27">
        <v>31.43</v>
      </c>
      <c r="DC848" s="27">
        <v>45.3</v>
      </c>
      <c r="DD848" s="27">
        <v>30.76</v>
      </c>
      <c r="DE848" s="27">
        <v>46.98</v>
      </c>
      <c r="DF848" s="1"/>
      <c r="DG848" s="1"/>
      <c r="DH848" s="21" t="str">
        <f t="shared" si="587"/>
        <v xml:space="preserve"> </v>
      </c>
      <c r="DI848" s="42"/>
      <c r="DJ848" s="42"/>
      <c r="DK848" s="1"/>
      <c r="DL848" s="1"/>
      <c r="DM848" s="1"/>
      <c r="DN848" s="1"/>
      <c r="DO848" s="1"/>
      <c r="DP848" s="1"/>
      <c r="DQ848" s="1"/>
      <c r="DR848" s="42"/>
      <c r="DS848" s="1"/>
      <c r="DT848" s="1"/>
      <c r="DU848" s="1"/>
      <c r="DV848" s="1"/>
      <c r="DW848" s="1"/>
      <c r="DX848" s="13"/>
    </row>
    <row r="849" spans="1:128" ht="25.5" x14ac:dyDescent="0.2">
      <c r="A849" s="13" t="s">
        <v>2814</v>
      </c>
      <c r="B849" s="13" t="s">
        <v>2811</v>
      </c>
      <c r="C849" s="39" t="s">
        <v>3884</v>
      </c>
      <c r="D849" s="1" t="s">
        <v>243</v>
      </c>
      <c r="E849" s="13" t="s">
        <v>173</v>
      </c>
      <c r="F849" s="13">
        <v>78</v>
      </c>
      <c r="G849" s="13">
        <v>9</v>
      </c>
      <c r="H849" s="13">
        <v>20</v>
      </c>
      <c r="I849" s="40">
        <f t="shared" si="546"/>
        <v>29</v>
      </c>
      <c r="J849" s="19">
        <f t="shared" si="547"/>
        <v>1.0711427574744232</v>
      </c>
      <c r="K849" s="1">
        <v>8</v>
      </c>
      <c r="L849" s="1">
        <v>5</v>
      </c>
      <c r="M849" s="1">
        <v>12</v>
      </c>
      <c r="N849" s="1">
        <v>147</v>
      </c>
      <c r="O849" s="1">
        <v>50</v>
      </c>
      <c r="P849" s="1">
        <v>93</v>
      </c>
      <c r="Q849" s="1">
        <v>67</v>
      </c>
      <c r="R849" s="15">
        <f t="shared" si="548"/>
        <v>6.1224489795918366E-2</v>
      </c>
      <c r="S849" s="15">
        <f t="shared" si="549"/>
        <v>3.1034482758620689E-2</v>
      </c>
      <c r="T849" s="16">
        <v>1624.4333333333</v>
      </c>
      <c r="U849" s="16">
        <f t="shared" si="550"/>
        <v>20.826068376067948</v>
      </c>
      <c r="V849" s="16">
        <v>1519.82</v>
      </c>
      <c r="W849" s="16">
        <f t="shared" si="551"/>
        <v>19.484871794871793</v>
      </c>
      <c r="X849" s="16">
        <v>2241.89</v>
      </c>
      <c r="Y849" s="16">
        <f t="shared" si="552"/>
        <v>28.742179487179484</v>
      </c>
      <c r="Z849" s="21">
        <f t="shared" si="553"/>
        <v>0.40402370198659654</v>
      </c>
      <c r="AA849" s="20">
        <f t="shared" si="554"/>
        <v>66.451612903225808</v>
      </c>
      <c r="AB849">
        <v>101</v>
      </c>
      <c r="AC849" s="1">
        <v>144</v>
      </c>
      <c r="AD849" s="1">
        <v>57</v>
      </c>
      <c r="AE849" s="1">
        <v>39</v>
      </c>
      <c r="AF849" s="1">
        <v>19</v>
      </c>
      <c r="AG849" s="15">
        <f t="shared" si="555"/>
        <v>0.14516129032258066</v>
      </c>
      <c r="AH849" s="15">
        <f t="shared" si="556"/>
        <v>0.27419354838709675</v>
      </c>
      <c r="AI849" s="15">
        <f t="shared" si="557"/>
        <v>0.41935483870967738</v>
      </c>
      <c r="AJ849" s="1">
        <v>547</v>
      </c>
      <c r="AK849" s="21">
        <f t="shared" si="558"/>
        <v>0.30405780989438574</v>
      </c>
      <c r="AL849" s="1">
        <v>633</v>
      </c>
      <c r="AM849" s="21">
        <f t="shared" si="559"/>
        <v>0.35186214563646473</v>
      </c>
      <c r="AN849" s="1">
        <v>619</v>
      </c>
      <c r="AO849" s="21">
        <f t="shared" si="560"/>
        <v>0.34408004446914953</v>
      </c>
      <c r="AP849" s="21">
        <f t="shared" si="561"/>
        <v>0.46355932203389832</v>
      </c>
      <c r="AQ849" s="1">
        <v>3</v>
      </c>
      <c r="AR849" s="4">
        <v>-9.25</v>
      </c>
      <c r="AS849" s="41">
        <v>601</v>
      </c>
      <c r="AT849" s="41">
        <v>667</v>
      </c>
      <c r="AU849" s="41">
        <v>510</v>
      </c>
      <c r="AV849" s="21">
        <f t="shared" si="562"/>
        <v>0.47397476340694006</v>
      </c>
      <c r="AW849" s="26">
        <v>17.77</v>
      </c>
      <c r="AX849" s="42">
        <v>2</v>
      </c>
      <c r="AY849" s="41">
        <v>1.331</v>
      </c>
      <c r="AZ849" s="1">
        <v>1</v>
      </c>
      <c r="BA849" s="43">
        <v>0.97499999999999998</v>
      </c>
      <c r="BB849" s="16">
        <v>50.21</v>
      </c>
      <c r="BC849" s="26">
        <v>17.420000000000002</v>
      </c>
      <c r="BD849" s="43">
        <v>-2.0880000000000001</v>
      </c>
      <c r="BE849" s="43">
        <v>3.9329999999999998</v>
      </c>
      <c r="BF849" s="16">
        <v>51.01</v>
      </c>
      <c r="BG849" s="21">
        <f t="shared" si="563"/>
        <v>7.5242718446601936E-2</v>
      </c>
      <c r="BH849" s="44">
        <f t="shared" si="564"/>
        <v>0.94393741851368973</v>
      </c>
      <c r="BI849" s="42">
        <f t="shared" si="565"/>
        <v>1019.1801369602917</v>
      </c>
      <c r="BJ849" s="21">
        <f t="shared" si="566"/>
        <v>1.9180136960291666E-2</v>
      </c>
      <c r="BK849" s="26">
        <f t="shared" si="567"/>
        <v>2.4476582753220777</v>
      </c>
      <c r="BL849" s="26">
        <f t="shared" si="568"/>
        <v>1.697569449013699</v>
      </c>
      <c r="BM849" s="16">
        <f t="shared" si="569"/>
        <v>32.530168046216005</v>
      </c>
      <c r="BN849" s="16">
        <f t="shared" si="570"/>
        <v>30.279901567290864</v>
      </c>
      <c r="BO849" s="16">
        <f t="shared" si="571"/>
        <v>59.020147122685586</v>
      </c>
      <c r="BP849" s="16">
        <f t="shared" si="572"/>
        <v>57.480491110789437</v>
      </c>
      <c r="BQ849" s="16">
        <f t="shared" si="573"/>
        <v>1.5396560118961489</v>
      </c>
      <c r="BR849" s="1">
        <v>62</v>
      </c>
      <c r="BS849" s="1">
        <v>43</v>
      </c>
      <c r="BT849" s="42">
        <v>762</v>
      </c>
      <c r="BU849" s="42">
        <v>724</v>
      </c>
      <c r="BV849" s="42">
        <v>285</v>
      </c>
      <c r="BW849" s="42">
        <v>289</v>
      </c>
      <c r="BX849" s="42">
        <v>400</v>
      </c>
      <c r="BY849" s="42">
        <v>386</v>
      </c>
      <c r="BZ849" s="1">
        <v>658</v>
      </c>
      <c r="CA849" s="1">
        <v>617</v>
      </c>
      <c r="CB849" s="21">
        <f t="shared" si="574"/>
        <v>0.51607843137254905</v>
      </c>
      <c r="CC849" s="4">
        <v>-4.38</v>
      </c>
      <c r="CD849" s="45">
        <f t="shared" si="575"/>
        <v>-0.63376771691741141</v>
      </c>
      <c r="CE849" s="26">
        <f t="shared" si="576"/>
        <v>2.5692607576642925</v>
      </c>
      <c r="CF849" s="26">
        <f t="shared" si="577"/>
        <v>2.1410506313869107</v>
      </c>
      <c r="CG849" s="26">
        <f t="shared" si="578"/>
        <v>31.152286686679542</v>
      </c>
      <c r="CH849" s="26">
        <f t="shared" si="579"/>
        <v>26.254633367381988</v>
      </c>
      <c r="CI849" s="26">
        <f t="shared" si="580"/>
        <v>58.905655496032367</v>
      </c>
      <c r="CJ849" s="26">
        <f t="shared" si="581"/>
        <v>48.949770060083239</v>
      </c>
      <c r="CK849" s="16">
        <f t="shared" si="582"/>
        <v>-8.4162294240529789</v>
      </c>
      <c r="CL849" s="42">
        <v>96</v>
      </c>
      <c r="CM849" s="42">
        <v>80</v>
      </c>
      <c r="CN849" s="42">
        <v>1068</v>
      </c>
      <c r="CO849" s="42">
        <v>901</v>
      </c>
      <c r="CP849" s="42">
        <v>458</v>
      </c>
      <c r="CQ849" s="42">
        <v>367</v>
      </c>
      <c r="CR849" s="42">
        <v>481</v>
      </c>
      <c r="CS849" s="42">
        <v>579</v>
      </c>
      <c r="CT849" s="1">
        <v>17</v>
      </c>
      <c r="CU849" s="1">
        <v>6</v>
      </c>
      <c r="CV849" s="42">
        <f t="shared" si="583"/>
        <v>-11</v>
      </c>
      <c r="CW849" s="26">
        <f t="shared" si="584"/>
        <v>0.62791127162293781</v>
      </c>
      <c r="CX849" s="26">
        <f t="shared" si="585"/>
        <v>0.22161574292574276</v>
      </c>
      <c r="CY849" s="26">
        <f t="shared" si="586"/>
        <v>-0.40629552869719504</v>
      </c>
      <c r="CZ849" s="13">
        <v>57</v>
      </c>
      <c r="DA849" s="13">
        <v>52</v>
      </c>
      <c r="DB849" s="27">
        <v>72.84</v>
      </c>
      <c r="DC849" s="27">
        <v>53.88</v>
      </c>
      <c r="DD849" s="27">
        <v>57.87</v>
      </c>
      <c r="DE849" s="27">
        <v>50.39</v>
      </c>
      <c r="DF849" s="1"/>
      <c r="DG849" s="1"/>
      <c r="DH849" s="21" t="str">
        <f t="shared" si="587"/>
        <v xml:space="preserve"> </v>
      </c>
      <c r="DI849" s="42"/>
      <c r="DJ849" s="42"/>
      <c r="DK849" s="1"/>
      <c r="DL849" s="1"/>
      <c r="DM849" s="1"/>
      <c r="DN849" s="1"/>
      <c r="DO849" s="1"/>
      <c r="DP849" s="1"/>
      <c r="DQ849" s="1"/>
      <c r="DR849" s="42"/>
      <c r="DS849" s="1"/>
      <c r="DT849" s="1"/>
      <c r="DU849" s="1"/>
      <c r="DV849" s="1"/>
      <c r="DW849" s="1"/>
      <c r="DX849" s="13"/>
    </row>
    <row r="850" spans="1:128" ht="25.5" x14ac:dyDescent="0.2">
      <c r="A850" s="13" t="s">
        <v>2817</v>
      </c>
      <c r="B850" s="13" t="s">
        <v>2811</v>
      </c>
      <c r="C850" s="39" t="s">
        <v>3885</v>
      </c>
      <c r="D850" s="13" t="s">
        <v>409</v>
      </c>
      <c r="E850" s="13" t="s">
        <v>173</v>
      </c>
      <c r="F850" s="13">
        <v>65</v>
      </c>
      <c r="G850" s="13">
        <v>6</v>
      </c>
      <c r="H850" s="13">
        <v>7</v>
      </c>
      <c r="I850" s="40">
        <f t="shared" si="546"/>
        <v>13</v>
      </c>
      <c r="J850" s="19">
        <f t="shared" si="547"/>
        <v>0.79562068613781256</v>
      </c>
      <c r="K850" s="1">
        <v>4</v>
      </c>
      <c r="L850" s="1">
        <v>3</v>
      </c>
      <c r="M850" s="1">
        <v>4</v>
      </c>
      <c r="N850" s="1">
        <v>87</v>
      </c>
      <c r="O850" s="1">
        <v>34</v>
      </c>
      <c r="P850" s="1">
        <v>53</v>
      </c>
      <c r="Q850" s="1">
        <v>51</v>
      </c>
      <c r="R850" s="15">
        <f t="shared" si="548"/>
        <v>6.8965517241379309E-2</v>
      </c>
      <c r="S850" s="15">
        <f t="shared" si="549"/>
        <v>3.4482758620689655E-2</v>
      </c>
      <c r="T850" s="16">
        <v>980.36666666669998</v>
      </c>
      <c r="U850" s="16">
        <f t="shared" si="550"/>
        <v>15.082564102564616</v>
      </c>
      <c r="V850" s="16">
        <v>941.29</v>
      </c>
      <c r="W850" s="16">
        <f t="shared" si="551"/>
        <v>14.481384615384615</v>
      </c>
      <c r="X850" s="16">
        <v>2167.81</v>
      </c>
      <c r="Y850" s="16">
        <f t="shared" si="552"/>
        <v>33.350923076923074</v>
      </c>
      <c r="Z850" s="21">
        <f t="shared" si="553"/>
        <v>0.30275320832395231</v>
      </c>
      <c r="AA850" s="20">
        <f t="shared" si="554"/>
        <v>35.121951219512198</v>
      </c>
      <c r="AB850">
        <v>58</v>
      </c>
      <c r="AC850" s="1">
        <v>62</v>
      </c>
      <c r="AD850" s="1">
        <v>102</v>
      </c>
      <c r="AE850" s="1">
        <v>30</v>
      </c>
      <c r="AF850" s="1">
        <v>11</v>
      </c>
      <c r="AG850" s="15">
        <f t="shared" si="555"/>
        <v>0.14634146341463414</v>
      </c>
      <c r="AH850" s="15">
        <f t="shared" si="556"/>
        <v>0.17073170731707318</v>
      </c>
      <c r="AI850" s="15">
        <f t="shared" si="557"/>
        <v>0.31707317073170732</v>
      </c>
      <c r="AJ850" s="1">
        <v>319</v>
      </c>
      <c r="AK850" s="21">
        <f t="shared" si="558"/>
        <v>0.34673913043478261</v>
      </c>
      <c r="AL850" s="1">
        <v>264</v>
      </c>
      <c r="AM850" s="21">
        <f t="shared" si="559"/>
        <v>0.28695652173913044</v>
      </c>
      <c r="AN850" s="1">
        <v>337</v>
      </c>
      <c r="AO850" s="21">
        <f t="shared" si="560"/>
        <v>0.36630434782608695</v>
      </c>
      <c r="AP850" s="21">
        <f t="shared" si="561"/>
        <v>0.54716981132075471</v>
      </c>
      <c r="AQ850" s="1">
        <v>6</v>
      </c>
      <c r="AR850" s="4">
        <v>6.2</v>
      </c>
      <c r="AS850" s="41">
        <v>351</v>
      </c>
      <c r="AT850" s="41">
        <v>356</v>
      </c>
      <c r="AU850" s="41">
        <v>294</v>
      </c>
      <c r="AV850" s="21">
        <f t="shared" si="562"/>
        <v>0.49646393210749645</v>
      </c>
      <c r="AW850" s="26">
        <v>17.21</v>
      </c>
      <c r="AX850" s="42">
        <v>6</v>
      </c>
      <c r="AY850" s="41">
        <v>-2.1000000000000001E-2</v>
      </c>
      <c r="AZ850" s="1">
        <v>7</v>
      </c>
      <c r="BA850" s="43">
        <v>-0.32700000000000001</v>
      </c>
      <c r="BB850" s="16">
        <v>49.8</v>
      </c>
      <c r="BC850" s="26">
        <v>16.350000000000001</v>
      </c>
      <c r="BD850" s="43">
        <v>-0.151</v>
      </c>
      <c r="BE850" s="43">
        <v>-1.788</v>
      </c>
      <c r="BF850" s="16">
        <v>50.5</v>
      </c>
      <c r="BG850" s="21">
        <f t="shared" si="563"/>
        <v>8.5416666666666669E-2</v>
      </c>
      <c r="BH850" s="44">
        <f t="shared" si="564"/>
        <v>0.91703056768558955</v>
      </c>
      <c r="BI850" s="42">
        <f t="shared" si="565"/>
        <v>1002.4472343522561</v>
      </c>
      <c r="BJ850" s="21">
        <f t="shared" si="566"/>
        <v>2.4472343522562168E-3</v>
      </c>
      <c r="BK850" s="26">
        <f t="shared" si="567"/>
        <v>2.6134347544327468</v>
      </c>
      <c r="BL850" s="26">
        <f t="shared" si="568"/>
        <v>2.4222078211815701</v>
      </c>
      <c r="BM850" s="16">
        <f t="shared" si="569"/>
        <v>30.596309320188251</v>
      </c>
      <c r="BN850" s="16">
        <f t="shared" si="570"/>
        <v>29.193978476346292</v>
      </c>
      <c r="BO850" s="16">
        <f t="shared" si="571"/>
        <v>54.690902909836502</v>
      </c>
      <c r="BP850" s="16">
        <f t="shared" si="572"/>
        <v>54.435933665501601</v>
      </c>
      <c r="BQ850" s="16">
        <f t="shared" si="573"/>
        <v>0.25496924433490165</v>
      </c>
      <c r="BR850" s="1">
        <v>41</v>
      </c>
      <c r="BS850" s="1">
        <v>38</v>
      </c>
      <c r="BT850" s="42">
        <v>439</v>
      </c>
      <c r="BU850" s="42">
        <v>420</v>
      </c>
      <c r="BV850" s="42">
        <v>178</v>
      </c>
      <c r="BW850" s="42">
        <v>182</v>
      </c>
      <c r="BX850" s="42">
        <v>214</v>
      </c>
      <c r="BY850" s="42">
        <v>200</v>
      </c>
      <c r="BZ850" s="1">
        <v>397</v>
      </c>
      <c r="CA850" s="1">
        <v>408</v>
      </c>
      <c r="CB850" s="21">
        <f t="shared" si="574"/>
        <v>0.49316770186335401</v>
      </c>
      <c r="CC850" s="4">
        <v>0.12</v>
      </c>
      <c r="CD850" s="45">
        <f t="shared" si="575"/>
        <v>0.49389377263679002</v>
      </c>
      <c r="CE850" s="26">
        <f t="shared" si="576"/>
        <v>2.6570594286399638</v>
      </c>
      <c r="CF850" s="26">
        <f t="shared" si="577"/>
        <v>2.7400925357849628</v>
      </c>
      <c r="CG850" s="26">
        <f t="shared" si="578"/>
        <v>30.611538834122921</v>
      </c>
      <c r="CH850" s="26">
        <f t="shared" si="579"/>
        <v>30.057984786489587</v>
      </c>
      <c r="CI850" s="26">
        <f t="shared" si="580"/>
        <v>55.687537191912575</v>
      </c>
      <c r="CJ850" s="26">
        <f t="shared" si="581"/>
        <v>56.573223668125898</v>
      </c>
      <c r="CK850" s="16">
        <f t="shared" si="582"/>
        <v>1.1406557205482244</v>
      </c>
      <c r="CL850" s="42">
        <v>96</v>
      </c>
      <c r="CM850" s="42">
        <v>99</v>
      </c>
      <c r="CN850" s="42">
        <v>1010</v>
      </c>
      <c r="CO850" s="42">
        <v>987</v>
      </c>
      <c r="CP850" s="42">
        <v>405</v>
      </c>
      <c r="CQ850" s="42">
        <v>386</v>
      </c>
      <c r="CR850" s="42">
        <v>572</v>
      </c>
      <c r="CS850" s="42">
        <v>501</v>
      </c>
      <c r="CT850" s="1">
        <v>11</v>
      </c>
      <c r="CU850" s="1">
        <v>4</v>
      </c>
      <c r="CV850" s="42">
        <f t="shared" si="583"/>
        <v>-7</v>
      </c>
      <c r="CW850" s="26">
        <f t="shared" si="584"/>
        <v>0.67321750365507216</v>
      </c>
      <c r="CX850" s="26">
        <f t="shared" si="585"/>
        <v>0.24480636496548078</v>
      </c>
      <c r="CY850" s="26">
        <f t="shared" si="586"/>
        <v>-0.42841113868959141</v>
      </c>
      <c r="CZ850" s="13">
        <v>36</v>
      </c>
      <c r="DA850" s="13">
        <v>37</v>
      </c>
      <c r="DB850" s="27">
        <v>34.01</v>
      </c>
      <c r="DC850" s="27">
        <v>38.03</v>
      </c>
      <c r="DD850" s="27">
        <v>33.86</v>
      </c>
      <c r="DE850" s="27">
        <v>38.96</v>
      </c>
      <c r="DF850" s="1"/>
      <c r="DG850" s="1"/>
      <c r="DH850" s="21" t="str">
        <f t="shared" si="587"/>
        <v xml:space="preserve"> </v>
      </c>
      <c r="DI850" s="42"/>
      <c r="DJ850" s="42"/>
      <c r="DK850" s="1"/>
      <c r="DL850" s="1"/>
      <c r="DM850" s="1"/>
      <c r="DN850" s="1"/>
      <c r="DO850" s="1"/>
      <c r="DP850" s="1"/>
      <c r="DQ850" s="1"/>
      <c r="DR850" s="42"/>
      <c r="DS850" s="1"/>
      <c r="DT850" s="1"/>
      <c r="DU850" s="1"/>
      <c r="DV850" s="1"/>
      <c r="DW850" s="1"/>
      <c r="DX850" s="13"/>
    </row>
    <row r="851" spans="1:128" x14ac:dyDescent="0.2">
      <c r="A851" s="13" t="s">
        <v>2818</v>
      </c>
      <c r="B851" s="13" t="s">
        <v>2819</v>
      </c>
      <c r="C851" s="39" t="s">
        <v>3886</v>
      </c>
      <c r="D851" s="1" t="s">
        <v>214</v>
      </c>
      <c r="E851" s="13" t="s">
        <v>154</v>
      </c>
      <c r="F851" s="13">
        <v>79</v>
      </c>
      <c r="G851" s="13">
        <v>10</v>
      </c>
      <c r="H851" s="13">
        <v>19</v>
      </c>
      <c r="I851" s="40">
        <f t="shared" si="546"/>
        <v>29</v>
      </c>
      <c r="J851" s="19">
        <f t="shared" si="547"/>
        <v>1.9188354653727395</v>
      </c>
      <c r="K851" s="1">
        <v>9</v>
      </c>
      <c r="L851" s="1">
        <v>15</v>
      </c>
      <c r="M851" s="1">
        <v>3</v>
      </c>
      <c r="N851" s="1">
        <v>88</v>
      </c>
      <c r="O851" s="1">
        <v>31</v>
      </c>
      <c r="P851" s="1">
        <v>31</v>
      </c>
      <c r="Q851" s="1">
        <v>92</v>
      </c>
      <c r="R851" s="15">
        <f t="shared" si="548"/>
        <v>0.11363636363636363</v>
      </c>
      <c r="S851" s="15">
        <f t="shared" si="549"/>
        <v>6.6666666666666666E-2</v>
      </c>
      <c r="T851" s="16">
        <v>906.8</v>
      </c>
      <c r="U851" s="16">
        <f t="shared" si="550"/>
        <v>11.478481012658227</v>
      </c>
      <c r="V851" s="16">
        <v>895.3</v>
      </c>
      <c r="W851" s="16">
        <f t="shared" si="551"/>
        <v>11.332911392405062</v>
      </c>
      <c r="X851" s="16">
        <v>2898.93</v>
      </c>
      <c r="Y851" s="16">
        <f t="shared" si="552"/>
        <v>36.695316455696201</v>
      </c>
      <c r="Z851" s="21">
        <f t="shared" si="553"/>
        <v>0.23596355518774559</v>
      </c>
      <c r="AA851" s="20">
        <f t="shared" si="554"/>
        <v>145.5</v>
      </c>
      <c r="AB851">
        <v>26</v>
      </c>
      <c r="AC851" s="1">
        <v>140</v>
      </c>
      <c r="AD851" s="1">
        <v>95</v>
      </c>
      <c r="AE851" s="1">
        <v>11</v>
      </c>
      <c r="AF851" s="1">
        <v>25</v>
      </c>
      <c r="AG851" s="15">
        <f t="shared" si="555"/>
        <v>0.25</v>
      </c>
      <c r="AH851" s="15">
        <f t="shared" si="556"/>
        <v>0.45</v>
      </c>
      <c r="AI851" s="15">
        <f t="shared" si="557"/>
        <v>0.7</v>
      </c>
      <c r="AJ851" s="1">
        <v>269</v>
      </c>
      <c r="AK851" s="21">
        <f t="shared" si="558"/>
        <v>0.30156950672645738</v>
      </c>
      <c r="AL851" s="1">
        <v>305</v>
      </c>
      <c r="AM851" s="21">
        <f t="shared" si="559"/>
        <v>0.34192825112107622</v>
      </c>
      <c r="AN851" s="1">
        <v>318</v>
      </c>
      <c r="AO851" s="21">
        <f t="shared" si="560"/>
        <v>0.35650224215246634</v>
      </c>
      <c r="AP851" s="21">
        <f t="shared" si="561"/>
        <v>0.46864111498257838</v>
      </c>
      <c r="AQ851" s="1">
        <v>9</v>
      </c>
      <c r="AR851" s="4">
        <v>-0.32</v>
      </c>
      <c r="AS851" s="41">
        <v>313</v>
      </c>
      <c r="AT851" s="41">
        <v>374</v>
      </c>
      <c r="AU851" s="41">
        <v>294</v>
      </c>
      <c r="AV851" s="21">
        <f t="shared" si="562"/>
        <v>0.45560407569141192</v>
      </c>
      <c r="AW851" s="26">
        <v>17.29</v>
      </c>
      <c r="AX851" s="42">
        <v>10</v>
      </c>
      <c r="AY851" s="41">
        <v>0.30399999999999999</v>
      </c>
      <c r="AZ851" s="1">
        <v>11</v>
      </c>
      <c r="BA851" s="43">
        <v>0.23800000000000002</v>
      </c>
      <c r="BB851" s="16">
        <v>49.95</v>
      </c>
      <c r="BC851" s="26">
        <v>17.850000000000001</v>
      </c>
      <c r="BD851" s="43">
        <v>-0.624</v>
      </c>
      <c r="BE851" s="43">
        <v>-4.4779999999999998</v>
      </c>
      <c r="BF851" s="16">
        <v>47.82</v>
      </c>
      <c r="BG851" s="21">
        <f t="shared" si="563"/>
        <v>0.10309278350515463</v>
      </c>
      <c r="BH851" s="44">
        <f t="shared" si="564"/>
        <v>0.95</v>
      </c>
      <c r="BI851" s="42">
        <f t="shared" si="565"/>
        <v>1053.0927835051546</v>
      </c>
      <c r="BJ851" s="21">
        <f t="shared" si="566"/>
        <v>5.3092783505154589E-2</v>
      </c>
      <c r="BK851" s="26">
        <f t="shared" si="567"/>
        <v>2.680665698648498</v>
      </c>
      <c r="BL851" s="26">
        <f t="shared" si="568"/>
        <v>1.5413827767228863</v>
      </c>
      <c r="BM851" s="16">
        <f t="shared" si="569"/>
        <v>26.002457276890432</v>
      </c>
      <c r="BN851" s="16">
        <f t="shared" si="570"/>
        <v>30.827655534457726</v>
      </c>
      <c r="BO851" s="16">
        <f t="shared" si="571"/>
        <v>50.262481849659331</v>
      </c>
      <c r="BP851" s="16">
        <f t="shared" si="572"/>
        <v>59.577795152462869</v>
      </c>
      <c r="BQ851" s="16">
        <f t="shared" si="573"/>
        <v>-9.3153133028035384</v>
      </c>
      <c r="BR851" s="1">
        <v>40</v>
      </c>
      <c r="BS851" s="1">
        <v>23</v>
      </c>
      <c r="BT851" s="42">
        <v>348</v>
      </c>
      <c r="BU851" s="42">
        <v>437</v>
      </c>
      <c r="BV851" s="42">
        <v>157</v>
      </c>
      <c r="BW851" s="42">
        <v>182</v>
      </c>
      <c r="BX851" s="42">
        <v>247</v>
      </c>
      <c r="BY851" s="42">
        <v>205</v>
      </c>
      <c r="BZ851" s="1">
        <v>326</v>
      </c>
      <c r="CA851" s="1">
        <v>419</v>
      </c>
      <c r="CB851" s="21">
        <f t="shared" si="574"/>
        <v>0.43758389261744968</v>
      </c>
      <c r="CC851" s="4">
        <v>-4.9800000000000004</v>
      </c>
      <c r="CD851" s="45">
        <f t="shared" si="575"/>
        <v>-3.9367000623854214</v>
      </c>
      <c r="CE851" s="26">
        <f t="shared" si="576"/>
        <v>2.2353075100123152</v>
      </c>
      <c r="CF851" s="26">
        <f t="shared" si="577"/>
        <v>2.0904264676967022</v>
      </c>
      <c r="CG851" s="26">
        <f t="shared" si="578"/>
        <v>29.100392213678841</v>
      </c>
      <c r="CH851" s="26">
        <f t="shared" si="579"/>
        <v>29.162484088956962</v>
      </c>
      <c r="CI851" s="26">
        <f t="shared" si="580"/>
        <v>56.586395670126564</v>
      </c>
      <c r="CJ851" s="26">
        <f t="shared" si="581"/>
        <v>58.076600676801448</v>
      </c>
      <c r="CK851" s="16">
        <f t="shared" si="582"/>
        <v>-7.8251082961286542</v>
      </c>
      <c r="CL851" s="42">
        <v>108</v>
      </c>
      <c r="CM851" s="42">
        <v>101</v>
      </c>
      <c r="CN851" s="42">
        <v>1298</v>
      </c>
      <c r="CO851" s="42">
        <v>1308</v>
      </c>
      <c r="CP851" s="42">
        <v>541</v>
      </c>
      <c r="CQ851" s="42">
        <v>546</v>
      </c>
      <c r="CR851" s="42">
        <v>851</v>
      </c>
      <c r="CS851" s="42">
        <v>787</v>
      </c>
      <c r="CT851" s="1">
        <v>9</v>
      </c>
      <c r="CU851" s="1">
        <v>18</v>
      </c>
      <c r="CV851" s="42">
        <f t="shared" si="583"/>
        <v>9</v>
      </c>
      <c r="CW851" s="26">
        <f t="shared" si="584"/>
        <v>0.5955006616674019</v>
      </c>
      <c r="CX851" s="26">
        <f t="shared" si="585"/>
        <v>1.1910013233348038</v>
      </c>
      <c r="CY851" s="26">
        <f t="shared" si="586"/>
        <v>0.5955006616674019</v>
      </c>
      <c r="CZ851" s="13">
        <v>31</v>
      </c>
      <c r="DA851" s="13">
        <v>35</v>
      </c>
      <c r="DB851" s="27">
        <v>28.37</v>
      </c>
      <c r="DC851" s="27">
        <v>27.48</v>
      </c>
      <c r="DD851" s="27">
        <v>30.9</v>
      </c>
      <c r="DE851" s="27">
        <v>34.17</v>
      </c>
      <c r="DF851" s="13">
        <v>5</v>
      </c>
      <c r="DG851" s="13">
        <v>6</v>
      </c>
      <c r="DH851" s="21">
        <f t="shared" si="587"/>
        <v>0.45454545454545453</v>
      </c>
      <c r="DI851" s="42">
        <v>4</v>
      </c>
      <c r="DJ851" s="42">
        <v>1</v>
      </c>
      <c r="DK851" s="13">
        <v>0</v>
      </c>
      <c r="DL851" s="13">
        <v>0</v>
      </c>
      <c r="DM851" s="13">
        <v>0</v>
      </c>
      <c r="DN851" s="13">
        <v>0</v>
      </c>
      <c r="DO851" s="13">
        <v>0</v>
      </c>
      <c r="DP851" s="13">
        <v>0</v>
      </c>
      <c r="DQ851" s="13">
        <v>2</v>
      </c>
      <c r="DR851" s="46">
        <v>0</v>
      </c>
      <c r="DS851" s="13">
        <v>0</v>
      </c>
      <c r="DT851" s="13">
        <v>1</v>
      </c>
      <c r="DU851" s="13">
        <v>-0.5</v>
      </c>
      <c r="DV851" s="13">
        <v>0</v>
      </c>
      <c r="DW851" s="13">
        <v>0</v>
      </c>
      <c r="DX851" s="13">
        <v>0</v>
      </c>
    </row>
    <row r="852" spans="1:128" ht="25.5" x14ac:dyDescent="0.2">
      <c r="A852" s="13" t="s">
        <v>1226</v>
      </c>
      <c r="B852" s="13" t="s">
        <v>2821</v>
      </c>
      <c r="C852" s="39" t="s">
        <v>3887</v>
      </c>
      <c r="D852" s="1" t="s">
        <v>128</v>
      </c>
      <c r="E852" s="13" t="s">
        <v>146</v>
      </c>
      <c r="F852" s="13">
        <v>52</v>
      </c>
      <c r="G852" s="13">
        <v>6</v>
      </c>
      <c r="H852" s="13">
        <v>10</v>
      </c>
      <c r="I852" s="40">
        <f t="shared" si="546"/>
        <v>16</v>
      </c>
      <c r="J852" s="19">
        <f t="shared" si="547"/>
        <v>2.0024335129496262</v>
      </c>
      <c r="K852" s="1">
        <v>6</v>
      </c>
      <c r="L852" s="1">
        <v>5</v>
      </c>
      <c r="M852" s="1">
        <v>5</v>
      </c>
      <c r="N852" s="1">
        <v>39</v>
      </c>
      <c r="O852" s="1">
        <v>15</v>
      </c>
      <c r="P852" s="1">
        <v>14</v>
      </c>
      <c r="Q852" s="1">
        <v>44</v>
      </c>
      <c r="R852" s="15">
        <f t="shared" si="548"/>
        <v>0.15384615384615385</v>
      </c>
      <c r="S852" s="15">
        <f t="shared" si="549"/>
        <v>8.8235294117647065E-2</v>
      </c>
      <c r="T852" s="16">
        <v>479.4166666667</v>
      </c>
      <c r="U852" s="16">
        <f t="shared" si="550"/>
        <v>9.2195512820519223</v>
      </c>
      <c r="V852" s="16">
        <v>464.83</v>
      </c>
      <c r="W852" s="16">
        <f t="shared" si="551"/>
        <v>8.9390384615384608</v>
      </c>
      <c r="X852" s="16">
        <v>1973.92</v>
      </c>
      <c r="Y852" s="16">
        <f t="shared" si="552"/>
        <v>37.96</v>
      </c>
      <c r="Z852" s="21">
        <f t="shared" si="553"/>
        <v>0.19060174269605329</v>
      </c>
      <c r="AA852" s="20">
        <f t="shared" si="554"/>
        <v>58.421052631578945</v>
      </c>
      <c r="AB852">
        <v>12</v>
      </c>
      <c r="AC852" s="1">
        <v>16</v>
      </c>
      <c r="AD852" s="1">
        <v>33</v>
      </c>
      <c r="AE852" s="1">
        <v>12</v>
      </c>
      <c r="AF852" s="1">
        <v>8</v>
      </c>
      <c r="AG852" s="15">
        <f t="shared" si="555"/>
        <v>0.31578947368421051</v>
      </c>
      <c r="AH852" s="15">
        <f t="shared" si="556"/>
        <v>0.52631578947368418</v>
      </c>
      <c r="AI852" s="15">
        <f t="shared" si="557"/>
        <v>0.84210526315789469</v>
      </c>
      <c r="AJ852" s="1">
        <v>171</v>
      </c>
      <c r="AK852" s="21">
        <f t="shared" si="558"/>
        <v>0.375</v>
      </c>
      <c r="AL852" s="1">
        <v>133</v>
      </c>
      <c r="AM852" s="21">
        <f t="shared" si="559"/>
        <v>0.29166666666666669</v>
      </c>
      <c r="AN852" s="1">
        <v>152</v>
      </c>
      <c r="AO852" s="21">
        <f t="shared" si="560"/>
        <v>0.33333333333333331</v>
      </c>
      <c r="AP852" s="21">
        <f t="shared" si="561"/>
        <v>0.5625</v>
      </c>
      <c r="AQ852" s="1">
        <v>6</v>
      </c>
      <c r="AR852" s="4">
        <v>1.37</v>
      </c>
      <c r="AS852" s="41">
        <v>190</v>
      </c>
      <c r="AT852" s="41">
        <v>181</v>
      </c>
      <c r="AU852" s="41">
        <v>151</v>
      </c>
      <c r="AV852" s="21">
        <f t="shared" si="562"/>
        <v>0.5121293800539084</v>
      </c>
      <c r="AW852" s="26">
        <v>16.829999999999998</v>
      </c>
      <c r="AX852" s="42">
        <v>14</v>
      </c>
      <c r="AY852" s="41">
        <v>-0.51</v>
      </c>
      <c r="AZ852" s="1">
        <v>13</v>
      </c>
      <c r="BA852" s="43">
        <v>-1.095</v>
      </c>
      <c r="BB852" s="16">
        <v>49.78</v>
      </c>
      <c r="BC852" s="26">
        <v>16.91</v>
      </c>
      <c r="BD852" s="43">
        <v>-0.63900000000000001</v>
      </c>
      <c r="BE852" s="43">
        <v>5.952</v>
      </c>
      <c r="BF852" s="16">
        <v>52.55</v>
      </c>
      <c r="BG852" s="21">
        <f t="shared" si="563"/>
        <v>8.5585585585585586E-2</v>
      </c>
      <c r="BH852" s="44">
        <f t="shared" si="564"/>
        <v>0.93150684931506844</v>
      </c>
      <c r="BI852" s="42">
        <f t="shared" si="565"/>
        <v>1017.092434900654</v>
      </c>
      <c r="BJ852" s="21">
        <f t="shared" si="566"/>
        <v>1.7092434900654027E-2</v>
      </c>
      <c r="BK852" s="26">
        <f t="shared" si="567"/>
        <v>2.4525095196093196</v>
      </c>
      <c r="BL852" s="26">
        <f t="shared" si="568"/>
        <v>1.9361917260073578</v>
      </c>
      <c r="BM852" s="16">
        <f t="shared" si="569"/>
        <v>28.655637544908895</v>
      </c>
      <c r="BN852" s="16">
        <f t="shared" si="570"/>
        <v>28.268399199707421</v>
      </c>
      <c r="BO852" s="16">
        <f t="shared" si="571"/>
        <v>53.438891637803067</v>
      </c>
      <c r="BP852" s="16">
        <f t="shared" si="572"/>
        <v>47.630316459781</v>
      </c>
      <c r="BQ852" s="16">
        <f t="shared" si="573"/>
        <v>5.8085751780220676</v>
      </c>
      <c r="BR852" s="1">
        <v>19</v>
      </c>
      <c r="BS852" s="1">
        <v>15</v>
      </c>
      <c r="BT852" s="42">
        <v>203</v>
      </c>
      <c r="BU852" s="42">
        <v>204</v>
      </c>
      <c r="BV852" s="42">
        <v>87</v>
      </c>
      <c r="BW852" s="42">
        <v>73</v>
      </c>
      <c r="BX852" s="42">
        <v>77</v>
      </c>
      <c r="BY852" s="42">
        <v>105</v>
      </c>
      <c r="BZ852" s="1">
        <v>200</v>
      </c>
      <c r="CA852" s="1">
        <v>184</v>
      </c>
      <c r="CB852" s="21">
        <f t="shared" si="574"/>
        <v>0.52083333333333337</v>
      </c>
      <c r="CC852" s="4">
        <v>-2.7</v>
      </c>
      <c r="CD852" s="45">
        <f t="shared" si="575"/>
        <v>-2.8284248219779329</v>
      </c>
      <c r="CE852" s="26">
        <f t="shared" si="576"/>
        <v>2.4013131231255573</v>
      </c>
      <c r="CF852" s="26">
        <f t="shared" si="577"/>
        <v>2.2189349112426036</v>
      </c>
      <c r="CG852" s="26">
        <f t="shared" si="578"/>
        <v>29.332495744508389</v>
      </c>
      <c r="CH852" s="26">
        <f t="shared" si="579"/>
        <v>26.900786252735674</v>
      </c>
      <c r="CI852" s="26">
        <f t="shared" si="580"/>
        <v>55.139012725946337</v>
      </c>
      <c r="CJ852" s="26">
        <f t="shared" si="581"/>
        <v>47.023182297154897</v>
      </c>
      <c r="CK852" s="16">
        <f t="shared" si="582"/>
        <v>-2.3072552507693729</v>
      </c>
      <c r="CL852" s="42">
        <v>79</v>
      </c>
      <c r="CM852" s="42">
        <v>73</v>
      </c>
      <c r="CN852" s="42">
        <v>886</v>
      </c>
      <c r="CO852" s="42">
        <v>812</v>
      </c>
      <c r="CP852" s="42">
        <v>366</v>
      </c>
      <c r="CQ852" s="42">
        <v>336</v>
      </c>
      <c r="CR852" s="42">
        <v>326</v>
      </c>
      <c r="CS852" s="42">
        <v>483</v>
      </c>
      <c r="CT852" s="1">
        <v>5</v>
      </c>
      <c r="CU852" s="1">
        <v>3</v>
      </c>
      <c r="CV852" s="42">
        <f t="shared" si="583"/>
        <v>-2</v>
      </c>
      <c r="CW852" s="26">
        <f t="shared" si="584"/>
        <v>0.62576047279675828</v>
      </c>
      <c r="CX852" s="26">
        <f t="shared" si="585"/>
        <v>0.37545628367805495</v>
      </c>
      <c r="CY852" s="26">
        <f t="shared" si="586"/>
        <v>-0.25030418911870334</v>
      </c>
      <c r="CZ852" s="13">
        <v>16</v>
      </c>
      <c r="DA852" s="13">
        <v>16</v>
      </c>
      <c r="DB852" s="27">
        <v>15.05</v>
      </c>
      <c r="DC852" s="27">
        <v>15.36</v>
      </c>
      <c r="DD852" s="27">
        <v>17.25</v>
      </c>
      <c r="DE852" s="27">
        <v>15.68</v>
      </c>
      <c r="DF852" s="13">
        <v>7</v>
      </c>
      <c r="DG852" s="13">
        <v>10</v>
      </c>
      <c r="DH852" s="21">
        <f t="shared" si="587"/>
        <v>0.41176470588235292</v>
      </c>
      <c r="DI852" s="42">
        <v>8</v>
      </c>
      <c r="DJ852" s="42">
        <v>3</v>
      </c>
      <c r="DK852" s="13">
        <v>0</v>
      </c>
      <c r="DL852" s="13">
        <v>1</v>
      </c>
      <c r="DM852" s="13">
        <v>-0.125</v>
      </c>
      <c r="DN852" s="13">
        <v>0</v>
      </c>
      <c r="DO852" s="13">
        <v>0</v>
      </c>
      <c r="DP852" s="13">
        <v>0</v>
      </c>
      <c r="DQ852" s="13">
        <v>4</v>
      </c>
      <c r="DR852" s="46">
        <v>3</v>
      </c>
      <c r="DS852" s="13">
        <v>0</v>
      </c>
      <c r="DT852" s="13">
        <v>0</v>
      </c>
      <c r="DU852" s="13">
        <v>0</v>
      </c>
      <c r="DV852" s="13">
        <v>0</v>
      </c>
      <c r="DW852" s="13">
        <v>0</v>
      </c>
      <c r="DX852" s="13">
        <v>0</v>
      </c>
    </row>
    <row r="853" spans="1:128" ht="38.25" x14ac:dyDescent="0.2">
      <c r="A853" s="13" t="s">
        <v>992</v>
      </c>
      <c r="B853" s="13" t="s">
        <v>2824</v>
      </c>
      <c r="C853" s="39" t="s">
        <v>3888</v>
      </c>
      <c r="D853" s="1" t="s">
        <v>145</v>
      </c>
      <c r="E853" s="13" t="s">
        <v>146</v>
      </c>
      <c r="F853" s="13">
        <v>68</v>
      </c>
      <c r="G853" s="13">
        <v>3</v>
      </c>
      <c r="H853" s="13">
        <v>13</v>
      </c>
      <c r="I853" s="40">
        <f t="shared" si="546"/>
        <v>16</v>
      </c>
      <c r="J853" s="19">
        <f t="shared" si="547"/>
        <v>1.140119950119707</v>
      </c>
      <c r="K853" s="1">
        <v>1</v>
      </c>
      <c r="L853" s="1">
        <v>5</v>
      </c>
      <c r="M853" s="1">
        <v>6</v>
      </c>
      <c r="N853" s="1">
        <v>65</v>
      </c>
      <c r="O853" s="1">
        <v>16</v>
      </c>
      <c r="P853" s="1">
        <v>29</v>
      </c>
      <c r="Q853" s="1">
        <v>73</v>
      </c>
      <c r="R853" s="15">
        <f t="shared" si="548"/>
        <v>4.6153846153846156E-2</v>
      </c>
      <c r="S853" s="15">
        <f t="shared" si="549"/>
        <v>2.7272727272727271E-2</v>
      </c>
      <c r="T853" s="16">
        <v>842.01666666669996</v>
      </c>
      <c r="U853" s="16">
        <f t="shared" si="550"/>
        <v>12.382598039216177</v>
      </c>
      <c r="V853" s="16">
        <v>801.19</v>
      </c>
      <c r="W853" s="16">
        <f t="shared" si="551"/>
        <v>11.782205882352942</v>
      </c>
      <c r="X853" s="16">
        <v>2417.17</v>
      </c>
      <c r="Y853" s="16">
        <f t="shared" si="552"/>
        <v>35.546617647058824</v>
      </c>
      <c r="Z853" s="21">
        <f t="shared" si="553"/>
        <v>0.24894356131694406</v>
      </c>
      <c r="AA853" s="20">
        <f t="shared" si="554"/>
        <v>82.954545454545453</v>
      </c>
      <c r="AB853">
        <v>29</v>
      </c>
      <c r="AC853" s="1">
        <v>54</v>
      </c>
      <c r="AD853" s="1">
        <v>58</v>
      </c>
      <c r="AE853" s="1">
        <v>8</v>
      </c>
      <c r="AF853" s="1">
        <v>22</v>
      </c>
      <c r="AG853" s="15">
        <f t="shared" si="555"/>
        <v>0.13636363636363635</v>
      </c>
      <c r="AH853" s="15">
        <f t="shared" si="556"/>
        <v>0.5</v>
      </c>
      <c r="AI853" s="15">
        <f t="shared" si="557"/>
        <v>0.63636363636363635</v>
      </c>
      <c r="AJ853" s="1">
        <v>226</v>
      </c>
      <c r="AK853" s="21">
        <f t="shared" si="558"/>
        <v>0.30173564753004006</v>
      </c>
      <c r="AL853" s="1">
        <v>258</v>
      </c>
      <c r="AM853" s="21">
        <f t="shared" si="559"/>
        <v>0.34445927903871831</v>
      </c>
      <c r="AN853" s="1">
        <v>265</v>
      </c>
      <c r="AO853" s="21">
        <f t="shared" si="560"/>
        <v>0.35380507343124168</v>
      </c>
      <c r="AP853" s="21">
        <f t="shared" si="561"/>
        <v>0.46694214876033058</v>
      </c>
      <c r="AQ853" s="1">
        <v>9</v>
      </c>
      <c r="AR853" s="4">
        <v>-2.0299999999999998</v>
      </c>
      <c r="AS853" s="41">
        <v>319</v>
      </c>
      <c r="AT853" s="41">
        <v>273</v>
      </c>
      <c r="AU853" s="41">
        <v>234</v>
      </c>
      <c r="AV853" s="21">
        <f t="shared" si="562"/>
        <v>0.53885135135135132</v>
      </c>
      <c r="AW853" s="26">
        <v>17.260000000000002</v>
      </c>
      <c r="AX853" s="42">
        <v>11</v>
      </c>
      <c r="AY853" s="41">
        <v>0.183</v>
      </c>
      <c r="AZ853" s="1">
        <v>11</v>
      </c>
      <c r="BA853" s="43">
        <v>-0.48</v>
      </c>
      <c r="BB853" s="16">
        <v>49.63</v>
      </c>
      <c r="BC853" s="26">
        <v>17.600000000000001</v>
      </c>
      <c r="BD853" s="43">
        <v>1.5089999999999999</v>
      </c>
      <c r="BE853" s="43">
        <v>-3.714</v>
      </c>
      <c r="BF853" s="16">
        <v>48.4</v>
      </c>
      <c r="BG853" s="21">
        <f t="shared" si="563"/>
        <v>6.0273972602739728E-2</v>
      </c>
      <c r="BH853" s="44">
        <f t="shared" si="564"/>
        <v>0.89603960396039606</v>
      </c>
      <c r="BI853" s="42">
        <f t="shared" si="565"/>
        <v>956.31357656313583</v>
      </c>
      <c r="BJ853" s="21">
        <f t="shared" si="566"/>
        <v>-4.3686423436864213E-2</v>
      </c>
      <c r="BK853" s="26">
        <f t="shared" si="567"/>
        <v>1.6475492704601904</v>
      </c>
      <c r="BL853" s="26">
        <f t="shared" si="568"/>
        <v>3.1453213345149087</v>
      </c>
      <c r="BM853" s="16">
        <f t="shared" si="569"/>
        <v>27.334340168998612</v>
      </c>
      <c r="BN853" s="16">
        <f t="shared" si="570"/>
        <v>30.254995693905311</v>
      </c>
      <c r="BO853" s="16">
        <f t="shared" si="571"/>
        <v>50.250252749035809</v>
      </c>
      <c r="BP853" s="16">
        <f t="shared" si="572"/>
        <v>52.796465257928823</v>
      </c>
      <c r="BQ853" s="16">
        <f t="shared" si="573"/>
        <v>-2.5462125088930136</v>
      </c>
      <c r="BR853" s="1">
        <v>22</v>
      </c>
      <c r="BS853" s="1">
        <v>42</v>
      </c>
      <c r="BT853" s="42">
        <v>343</v>
      </c>
      <c r="BU853" s="42">
        <v>362</v>
      </c>
      <c r="BV853" s="42">
        <v>128</v>
      </c>
      <c r="BW853" s="42">
        <v>146</v>
      </c>
      <c r="BX853" s="42">
        <v>155</v>
      </c>
      <c r="BY853" s="42">
        <v>178</v>
      </c>
      <c r="BZ853" s="1">
        <v>316</v>
      </c>
      <c r="CA853" s="1">
        <v>328</v>
      </c>
      <c r="CB853" s="21">
        <f t="shared" si="574"/>
        <v>0.49068322981366458</v>
      </c>
      <c r="CC853" s="4">
        <v>-1.02</v>
      </c>
      <c r="CD853" s="45">
        <f t="shared" si="575"/>
        <v>1.3911759208590535</v>
      </c>
      <c r="CE853" s="26">
        <f t="shared" si="576"/>
        <v>2.7304657926418083</v>
      </c>
      <c r="CF853" s="26">
        <f t="shared" si="577"/>
        <v>2.8297554578287833</v>
      </c>
      <c r="CG853" s="26">
        <f t="shared" si="578"/>
        <v>30.58121687758825</v>
      </c>
      <c r="CH853" s="26">
        <f t="shared" si="579"/>
        <v>32.517365348734259</v>
      </c>
      <c r="CI853" s="26">
        <f t="shared" si="580"/>
        <v>54.361091689868729</v>
      </c>
      <c r="CJ853" s="26">
        <f t="shared" si="581"/>
        <v>56.917800568433336</v>
      </c>
      <c r="CK853" s="16">
        <f t="shared" si="582"/>
        <v>1.0496369671592731E-2</v>
      </c>
      <c r="CL853" s="42">
        <v>110</v>
      </c>
      <c r="CM853" s="42">
        <v>114</v>
      </c>
      <c r="CN853" s="42">
        <v>1122</v>
      </c>
      <c r="CO853" s="42">
        <v>1196</v>
      </c>
      <c r="CP853" s="42">
        <v>434</v>
      </c>
      <c r="CQ853" s="42">
        <v>455</v>
      </c>
      <c r="CR853" s="42">
        <v>528</v>
      </c>
      <c r="CS853" s="42">
        <v>524</v>
      </c>
      <c r="CT853" s="1">
        <v>7</v>
      </c>
      <c r="CU853" s="1">
        <v>17</v>
      </c>
      <c r="CV853" s="42">
        <f t="shared" si="583"/>
        <v>10</v>
      </c>
      <c r="CW853" s="26">
        <f t="shared" si="584"/>
        <v>0.49880247817737178</v>
      </c>
      <c r="CX853" s="26">
        <f t="shared" si="585"/>
        <v>1.2113774470021885</v>
      </c>
      <c r="CY853" s="26">
        <f t="shared" si="586"/>
        <v>0.71257496882481686</v>
      </c>
      <c r="CZ853" s="13">
        <v>27</v>
      </c>
      <c r="DA853" s="13">
        <v>29</v>
      </c>
      <c r="DB853" s="27">
        <v>31.01</v>
      </c>
      <c r="DC853" s="27">
        <v>32.630000000000003</v>
      </c>
      <c r="DD853" s="27">
        <v>29.54</v>
      </c>
      <c r="DE853" s="27">
        <v>32.36</v>
      </c>
      <c r="DF853" s="13">
        <v>246</v>
      </c>
      <c r="DG853" s="13">
        <v>331</v>
      </c>
      <c r="DH853" s="21">
        <f t="shared" si="587"/>
        <v>0.42634315424610053</v>
      </c>
      <c r="DI853" s="42">
        <v>163</v>
      </c>
      <c r="DJ853" s="42">
        <v>70</v>
      </c>
      <c r="DK853" s="13">
        <v>22</v>
      </c>
      <c r="DL853" s="13">
        <v>1</v>
      </c>
      <c r="DM853" s="13">
        <v>0.129</v>
      </c>
      <c r="DN853" s="13">
        <v>0</v>
      </c>
      <c r="DO853" s="13">
        <v>0</v>
      </c>
      <c r="DP853" s="13">
        <v>0</v>
      </c>
      <c r="DQ853" s="13">
        <v>204</v>
      </c>
      <c r="DR853" s="46">
        <v>83</v>
      </c>
      <c r="DS853" s="13">
        <v>1</v>
      </c>
      <c r="DT853" s="13">
        <v>26</v>
      </c>
      <c r="DU853" s="13">
        <v>-0.123</v>
      </c>
      <c r="DV853" s="13">
        <v>0</v>
      </c>
      <c r="DW853" s="13">
        <v>0</v>
      </c>
      <c r="DX853" s="13">
        <v>0</v>
      </c>
    </row>
    <row r="854" spans="1:128" ht="25.5" x14ac:dyDescent="0.2">
      <c r="A854" s="13" t="s">
        <v>772</v>
      </c>
      <c r="B854" s="13" t="s">
        <v>2827</v>
      </c>
      <c r="C854" s="39" t="s">
        <v>3889</v>
      </c>
      <c r="D854" s="13" t="s">
        <v>584</v>
      </c>
      <c r="E854" s="13" t="s">
        <v>154</v>
      </c>
      <c r="F854" s="13">
        <v>79</v>
      </c>
      <c r="G854" s="13">
        <v>20</v>
      </c>
      <c r="H854" s="13">
        <v>24</v>
      </c>
      <c r="I854" s="40">
        <f t="shared" si="546"/>
        <v>44</v>
      </c>
      <c r="J854" s="19">
        <f t="shared" si="547"/>
        <v>2.277563697015077</v>
      </c>
      <c r="K854" s="1">
        <v>15</v>
      </c>
      <c r="L854" s="1">
        <v>16</v>
      </c>
      <c r="M854" s="1">
        <v>6</v>
      </c>
      <c r="N854" s="1">
        <v>177</v>
      </c>
      <c r="O854" s="1">
        <v>70</v>
      </c>
      <c r="P854" s="1">
        <v>53</v>
      </c>
      <c r="Q854" s="1">
        <v>159</v>
      </c>
      <c r="R854" s="15">
        <f t="shared" si="548"/>
        <v>0.11299435028248588</v>
      </c>
      <c r="S854" s="15">
        <f t="shared" si="549"/>
        <v>6.6666666666666666E-2</v>
      </c>
      <c r="T854" s="16">
        <v>1159.1333333333</v>
      </c>
      <c r="U854" s="16">
        <f t="shared" si="550"/>
        <v>14.672573839662025</v>
      </c>
      <c r="V854" s="16">
        <v>1077.6500000000001</v>
      </c>
      <c r="W854" s="16">
        <f t="shared" si="551"/>
        <v>13.64113924050633</v>
      </c>
      <c r="X854" s="16">
        <v>2586.8200000000002</v>
      </c>
      <c r="Y854" s="16">
        <f t="shared" si="552"/>
        <v>32.744556962025321</v>
      </c>
      <c r="Z854" s="21">
        <f t="shared" si="553"/>
        <v>0.29408072654435702</v>
      </c>
      <c r="AA854" s="20">
        <f t="shared" si="554"/>
        <v>188.73469387755102</v>
      </c>
      <c r="AB854">
        <v>36</v>
      </c>
      <c r="AC854" s="1">
        <v>109</v>
      </c>
      <c r="AD854" s="1">
        <v>94</v>
      </c>
      <c r="AE854" s="1">
        <v>20</v>
      </c>
      <c r="AF854" s="1">
        <v>24</v>
      </c>
      <c r="AG854" s="15">
        <f t="shared" si="555"/>
        <v>0.40816326530612246</v>
      </c>
      <c r="AH854" s="15">
        <f t="shared" si="556"/>
        <v>0.44897959183673469</v>
      </c>
      <c r="AI854" s="15">
        <f t="shared" si="557"/>
        <v>0.85714285714285721</v>
      </c>
      <c r="AJ854" s="1">
        <v>382</v>
      </c>
      <c r="AK854" s="21">
        <f t="shared" si="558"/>
        <v>0.33775419982316535</v>
      </c>
      <c r="AL854" s="1">
        <v>360</v>
      </c>
      <c r="AM854" s="21">
        <f t="shared" si="559"/>
        <v>0.3183023872679045</v>
      </c>
      <c r="AN854" s="1">
        <v>389</v>
      </c>
      <c r="AO854" s="21">
        <f t="shared" si="560"/>
        <v>0.34394341290893016</v>
      </c>
      <c r="AP854" s="21">
        <f t="shared" si="561"/>
        <v>0.51482479784366575</v>
      </c>
      <c r="AQ854" s="1">
        <v>9</v>
      </c>
      <c r="AR854" s="4">
        <v>-0.57000000000000006</v>
      </c>
      <c r="AS854" s="41">
        <v>421</v>
      </c>
      <c r="AT854" s="41">
        <v>427</v>
      </c>
      <c r="AU854" s="41">
        <v>363</v>
      </c>
      <c r="AV854" s="21">
        <f t="shared" si="562"/>
        <v>0.49646226415094341</v>
      </c>
      <c r="AW854" s="26">
        <v>17.82</v>
      </c>
      <c r="AX854" s="42">
        <v>3</v>
      </c>
      <c r="AY854" s="41">
        <v>0.72699999999999998</v>
      </c>
      <c r="AZ854" s="1">
        <v>5</v>
      </c>
      <c r="BA854" s="43">
        <v>0.72599999999999998</v>
      </c>
      <c r="BB854" s="16">
        <v>50.34</v>
      </c>
      <c r="BC854" s="26">
        <v>19.059999999999999</v>
      </c>
      <c r="BD854" s="43">
        <v>1.0640000000000001</v>
      </c>
      <c r="BE854" s="43">
        <v>4.0069999999999997</v>
      </c>
      <c r="BF854" s="16">
        <v>51.17</v>
      </c>
      <c r="BG854" s="21">
        <f t="shared" si="563"/>
        <v>8.4775086505190306E-2</v>
      </c>
      <c r="BH854" s="44">
        <f t="shared" si="564"/>
        <v>0.94444444444444442</v>
      </c>
      <c r="BI854" s="42">
        <f t="shared" si="565"/>
        <v>1029.2195309496346</v>
      </c>
      <c r="BJ854" s="21">
        <f t="shared" si="566"/>
        <v>2.9219530949634726E-2</v>
      </c>
      <c r="BK854" s="26">
        <f t="shared" si="567"/>
        <v>2.7281584930172134</v>
      </c>
      <c r="BL854" s="26">
        <f t="shared" si="568"/>
        <v>1.5032710063564236</v>
      </c>
      <c r="BM854" s="16">
        <f t="shared" si="569"/>
        <v>32.181134876815293</v>
      </c>
      <c r="BN854" s="16">
        <f t="shared" si="570"/>
        <v>27.058878114415627</v>
      </c>
      <c r="BO854" s="16">
        <f t="shared" si="571"/>
        <v>60.353547070013448</v>
      </c>
      <c r="BP854" s="16">
        <f t="shared" si="572"/>
        <v>50.665800584605385</v>
      </c>
      <c r="BQ854" s="16">
        <f t="shared" si="573"/>
        <v>9.6877464854080628</v>
      </c>
      <c r="BR854" s="1">
        <v>49</v>
      </c>
      <c r="BS854" s="1">
        <v>27</v>
      </c>
      <c r="BT854" s="42">
        <v>529</v>
      </c>
      <c r="BU854" s="42">
        <v>459</v>
      </c>
      <c r="BV854" s="42">
        <v>231</v>
      </c>
      <c r="BW854" s="42">
        <v>189</v>
      </c>
      <c r="BX854" s="42">
        <v>235</v>
      </c>
      <c r="BY854" s="42">
        <v>275</v>
      </c>
      <c r="BZ854" s="1">
        <v>523</v>
      </c>
      <c r="CA854" s="1">
        <v>419</v>
      </c>
      <c r="CB854" s="21">
        <f t="shared" si="574"/>
        <v>0.55520169851380041</v>
      </c>
      <c r="CC854" s="4">
        <v>4.42</v>
      </c>
      <c r="CD854" s="45">
        <f t="shared" si="575"/>
        <v>5.9609513371600862</v>
      </c>
      <c r="CE854" s="26">
        <f t="shared" si="576"/>
        <v>2.0411161194052929</v>
      </c>
      <c r="CF854" s="26">
        <f t="shared" si="577"/>
        <v>2.273061132974076</v>
      </c>
      <c r="CG854" s="26">
        <f t="shared" si="578"/>
        <v>27.787012625540235</v>
      </c>
      <c r="CH854" s="26">
        <f t="shared" si="579"/>
        <v>27.114372086190766</v>
      </c>
      <c r="CI854" s="26">
        <f t="shared" si="580"/>
        <v>54.34471667916592</v>
      </c>
      <c r="CJ854" s="26">
        <f t="shared" si="581"/>
        <v>50.540818456637879</v>
      </c>
      <c r="CK854" s="16">
        <f t="shared" si="582"/>
        <v>5.8838482628800222</v>
      </c>
      <c r="CL854" s="42">
        <v>88</v>
      </c>
      <c r="CM854" s="42">
        <v>98</v>
      </c>
      <c r="CN854" s="42">
        <v>1110</v>
      </c>
      <c r="CO854" s="42">
        <v>1071</v>
      </c>
      <c r="CP854" s="42">
        <v>486</v>
      </c>
      <c r="CQ854" s="42">
        <v>455</v>
      </c>
      <c r="CR854" s="42">
        <v>555</v>
      </c>
      <c r="CS854" s="42">
        <v>659</v>
      </c>
      <c r="CT854" s="1">
        <v>19</v>
      </c>
      <c r="CU854" s="1">
        <v>10</v>
      </c>
      <c r="CV854" s="42">
        <f t="shared" si="583"/>
        <v>-9</v>
      </c>
      <c r="CW854" s="26">
        <f t="shared" si="584"/>
        <v>0.98349341462014683</v>
      </c>
      <c r="CX854" s="26">
        <f t="shared" si="585"/>
        <v>0.51762811295797195</v>
      </c>
      <c r="CY854" s="26">
        <f t="shared" si="586"/>
        <v>-0.46586530166217477</v>
      </c>
      <c r="CZ854" s="13">
        <v>43</v>
      </c>
      <c r="DA854" s="13">
        <v>38</v>
      </c>
      <c r="DB854" s="27">
        <v>36.049999999999997</v>
      </c>
      <c r="DC854" s="27">
        <v>37.47</v>
      </c>
      <c r="DD854" s="27">
        <v>40.65</v>
      </c>
      <c r="DE854" s="27">
        <v>38.71</v>
      </c>
      <c r="DF854" s="13">
        <v>12</v>
      </c>
      <c r="DG854" s="13">
        <v>12</v>
      </c>
      <c r="DH854" s="21">
        <f t="shared" si="587"/>
        <v>0.5</v>
      </c>
      <c r="DI854" s="42">
        <v>13</v>
      </c>
      <c r="DJ854" s="42">
        <v>7</v>
      </c>
      <c r="DK854" s="13">
        <v>4</v>
      </c>
      <c r="DL854" s="13">
        <v>0</v>
      </c>
      <c r="DM854" s="13">
        <v>0.308</v>
      </c>
      <c r="DN854" s="13">
        <v>1</v>
      </c>
      <c r="DO854" s="13">
        <v>0</v>
      </c>
      <c r="DP854" s="13">
        <v>7.6999999999999999E-2</v>
      </c>
      <c r="DQ854" s="13">
        <v>7</v>
      </c>
      <c r="DR854" s="46">
        <v>4</v>
      </c>
      <c r="DS854" s="13">
        <v>0</v>
      </c>
      <c r="DT854" s="13">
        <v>2</v>
      </c>
      <c r="DU854" s="13">
        <v>-0.28600000000000003</v>
      </c>
      <c r="DV854" s="13">
        <v>0</v>
      </c>
      <c r="DW854" s="13">
        <v>1</v>
      </c>
      <c r="DX854" s="13">
        <v>-0.14300000000000002</v>
      </c>
    </row>
    <row r="855" spans="1:128" ht="25.5" x14ac:dyDescent="0.2">
      <c r="A855" s="13" t="s">
        <v>519</v>
      </c>
      <c r="B855" s="13" t="s">
        <v>2829</v>
      </c>
      <c r="C855" s="39" t="s">
        <v>3890</v>
      </c>
      <c r="D855" s="1" t="s">
        <v>167</v>
      </c>
      <c r="E855" s="13" t="s">
        <v>137</v>
      </c>
      <c r="F855" s="13">
        <v>34</v>
      </c>
      <c r="G855" s="13">
        <v>6</v>
      </c>
      <c r="H855" s="13">
        <v>5</v>
      </c>
      <c r="I855" s="40">
        <f t="shared" si="546"/>
        <v>11</v>
      </c>
      <c r="J855" s="19">
        <f t="shared" si="547"/>
        <v>1.8114450391107451</v>
      </c>
      <c r="K855" s="1">
        <v>6</v>
      </c>
      <c r="L855" s="1">
        <v>3</v>
      </c>
      <c r="M855" s="1">
        <v>2</v>
      </c>
      <c r="N855" s="1">
        <v>42</v>
      </c>
      <c r="O855" s="1">
        <v>9</v>
      </c>
      <c r="P855" s="1">
        <v>13</v>
      </c>
      <c r="Q855" s="1">
        <v>32</v>
      </c>
      <c r="R855" s="15">
        <f t="shared" si="548"/>
        <v>0.14285714285714285</v>
      </c>
      <c r="S855" s="15">
        <f t="shared" si="549"/>
        <v>9.375E-2</v>
      </c>
      <c r="T855" s="16">
        <v>364.35</v>
      </c>
      <c r="U855" s="16">
        <f t="shared" si="550"/>
        <v>10.716176470588236</v>
      </c>
      <c r="V855" s="16">
        <v>362.59</v>
      </c>
      <c r="W855" s="16">
        <f t="shared" si="551"/>
        <v>10.664411764705882</v>
      </c>
      <c r="X855" s="16">
        <v>1298.6400000000001</v>
      </c>
      <c r="Y855" s="16">
        <f t="shared" si="552"/>
        <v>38.195294117647059</v>
      </c>
      <c r="Z855" s="21">
        <f t="shared" si="553"/>
        <v>0.2182659836386292</v>
      </c>
      <c r="AA855" s="20">
        <f t="shared" si="554"/>
        <v>38.53846153846154</v>
      </c>
      <c r="AB855">
        <v>12</v>
      </c>
      <c r="AC855" s="1">
        <v>102</v>
      </c>
      <c r="AD855" s="1">
        <v>60</v>
      </c>
      <c r="AE855" s="1">
        <v>8</v>
      </c>
      <c r="AF855" s="1">
        <v>8</v>
      </c>
      <c r="AG855" s="15">
        <f t="shared" si="555"/>
        <v>0.46153846153846156</v>
      </c>
      <c r="AH855" s="15">
        <f t="shared" si="556"/>
        <v>0.38461538461538464</v>
      </c>
      <c r="AI855" s="15">
        <f t="shared" si="557"/>
        <v>0.84615384615384626</v>
      </c>
      <c r="AJ855" s="1">
        <v>107</v>
      </c>
      <c r="AK855" s="21">
        <f t="shared" si="558"/>
        <v>0.33542319749216298</v>
      </c>
      <c r="AL855" s="1">
        <v>92</v>
      </c>
      <c r="AM855" s="21">
        <f t="shared" si="559"/>
        <v>0.2884012539184953</v>
      </c>
      <c r="AN855" s="1">
        <v>120</v>
      </c>
      <c r="AO855" s="21">
        <f t="shared" si="560"/>
        <v>0.37617554858934171</v>
      </c>
      <c r="AP855" s="21">
        <f t="shared" si="561"/>
        <v>0.53768844221105527</v>
      </c>
      <c r="AQ855" s="1">
        <v>10</v>
      </c>
      <c r="AR855" s="4">
        <v>2.67</v>
      </c>
      <c r="AS855" s="41">
        <v>148</v>
      </c>
      <c r="AT855" s="41">
        <v>143</v>
      </c>
      <c r="AU855" s="41">
        <v>118</v>
      </c>
      <c r="AV855" s="21">
        <f t="shared" si="562"/>
        <v>0.50859106529209619</v>
      </c>
      <c r="AW855" s="26">
        <v>16.829999999999998</v>
      </c>
      <c r="AX855" s="42">
        <v>12</v>
      </c>
      <c r="AY855" s="41">
        <v>-0.879</v>
      </c>
      <c r="AZ855" s="1">
        <v>11</v>
      </c>
      <c r="BA855" s="43">
        <v>-1.6280000000000001</v>
      </c>
      <c r="BB855" s="16">
        <v>49.11</v>
      </c>
      <c r="BC855" s="26">
        <v>16.89</v>
      </c>
      <c r="BD855" s="43">
        <v>0.12</v>
      </c>
      <c r="BE855" s="43">
        <v>-1.1950000000000001</v>
      </c>
      <c r="BF855" s="16">
        <v>49.5</v>
      </c>
      <c r="BG855" s="21">
        <f t="shared" si="563"/>
        <v>7.7844311377245512E-2</v>
      </c>
      <c r="BH855" s="44">
        <f t="shared" si="564"/>
        <v>0.93902439024390238</v>
      </c>
      <c r="BI855" s="42">
        <f t="shared" si="565"/>
        <v>1016.8687016211479</v>
      </c>
      <c r="BJ855" s="21">
        <f t="shared" si="566"/>
        <v>1.6868701621147897E-2</v>
      </c>
      <c r="BK855" s="26">
        <f t="shared" si="567"/>
        <v>2.1511900493670537</v>
      </c>
      <c r="BL855" s="26">
        <f t="shared" si="568"/>
        <v>1.6547615764361951</v>
      </c>
      <c r="BM855" s="16">
        <f t="shared" si="569"/>
        <v>27.634518326484461</v>
      </c>
      <c r="BN855" s="16">
        <f t="shared" si="570"/>
        <v>27.138089853553602</v>
      </c>
      <c r="BO855" s="16">
        <f t="shared" si="571"/>
        <v>52.455941973027393</v>
      </c>
      <c r="BP855" s="16">
        <f t="shared" si="572"/>
        <v>51.463085027165675</v>
      </c>
      <c r="BQ855" s="16">
        <f t="shared" si="573"/>
        <v>0.99285694586171758</v>
      </c>
      <c r="BR855" s="1">
        <v>13</v>
      </c>
      <c r="BS855" s="1">
        <v>10</v>
      </c>
      <c r="BT855" s="42">
        <v>154</v>
      </c>
      <c r="BU855" s="42">
        <v>154</v>
      </c>
      <c r="BV855" s="42">
        <v>64</v>
      </c>
      <c r="BW855" s="42">
        <v>58</v>
      </c>
      <c r="BX855" s="42">
        <v>89</v>
      </c>
      <c r="BY855" s="42">
        <v>86</v>
      </c>
      <c r="BZ855" s="1">
        <v>138</v>
      </c>
      <c r="CA855" s="1">
        <v>137</v>
      </c>
      <c r="CB855" s="21">
        <f t="shared" si="574"/>
        <v>0.50181818181818183</v>
      </c>
      <c r="CC855" s="4">
        <v>-0.5</v>
      </c>
      <c r="CD855" s="45">
        <f t="shared" si="575"/>
        <v>-0.43466566720360866</v>
      </c>
      <c r="CE855" s="26">
        <f t="shared" si="576"/>
        <v>2.125300314174829</v>
      </c>
      <c r="CF855" s="26">
        <f t="shared" si="577"/>
        <v>2.125300314174829</v>
      </c>
      <c r="CG855" s="26">
        <f t="shared" si="578"/>
        <v>29.014969506560707</v>
      </c>
      <c r="CH855" s="26">
        <f t="shared" si="579"/>
        <v>30.447237109591573</v>
      </c>
      <c r="CI855" s="26">
        <f t="shared" si="580"/>
        <v>58.35335427832193</v>
      </c>
      <c r="CJ855" s="26">
        <f t="shared" si="581"/>
        <v>58.445758639807792</v>
      </c>
      <c r="CK855" s="16">
        <f t="shared" si="582"/>
        <v>1.0852613073475794</v>
      </c>
      <c r="CL855" s="42">
        <v>46</v>
      </c>
      <c r="CM855" s="42">
        <v>46</v>
      </c>
      <c r="CN855" s="42">
        <v>582</v>
      </c>
      <c r="CO855" s="42">
        <v>613</v>
      </c>
      <c r="CP855" s="42">
        <v>271</v>
      </c>
      <c r="CQ855" s="42">
        <v>258</v>
      </c>
      <c r="CR855" s="42">
        <v>348</v>
      </c>
      <c r="CS855" s="42">
        <v>364</v>
      </c>
      <c r="CT855" s="1">
        <v>9</v>
      </c>
      <c r="CU855" s="1">
        <v>2</v>
      </c>
      <c r="CV855" s="42">
        <f t="shared" si="583"/>
        <v>-7</v>
      </c>
      <c r="CW855" s="26">
        <f t="shared" si="584"/>
        <v>1.4820913956360642</v>
      </c>
      <c r="CX855" s="26">
        <f t="shared" si="585"/>
        <v>0.32935364347468088</v>
      </c>
      <c r="CY855" s="26">
        <f t="shared" si="586"/>
        <v>-1.1527377521613831</v>
      </c>
      <c r="CZ855" s="13">
        <v>11</v>
      </c>
      <c r="DA855" s="13">
        <v>10</v>
      </c>
      <c r="DB855" s="27">
        <v>10.49</v>
      </c>
      <c r="DC855" s="27">
        <v>12.64</v>
      </c>
      <c r="DD855" s="27">
        <v>12.11</v>
      </c>
      <c r="DE855" s="27">
        <v>13.3</v>
      </c>
      <c r="DF855" s="13">
        <v>64</v>
      </c>
      <c r="DG855" s="13">
        <v>54</v>
      </c>
      <c r="DH855" s="21">
        <f t="shared" si="587"/>
        <v>0.5423728813559322</v>
      </c>
      <c r="DI855" s="42">
        <v>58</v>
      </c>
      <c r="DJ855" s="42">
        <v>30</v>
      </c>
      <c r="DK855" s="13">
        <v>8</v>
      </c>
      <c r="DL855" s="13">
        <v>1</v>
      </c>
      <c r="DM855" s="13">
        <v>0.121</v>
      </c>
      <c r="DN855" s="13">
        <v>3</v>
      </c>
      <c r="DO855" s="13">
        <v>1</v>
      </c>
      <c r="DP855" s="13">
        <v>3.4000000000000002E-2</v>
      </c>
      <c r="DQ855" s="13">
        <v>31</v>
      </c>
      <c r="DR855" s="46">
        <v>19</v>
      </c>
      <c r="DS855" s="13">
        <v>1</v>
      </c>
      <c r="DT855" s="13">
        <v>0</v>
      </c>
      <c r="DU855" s="13">
        <v>3.2000000000000001E-2</v>
      </c>
      <c r="DV855" s="13">
        <v>0</v>
      </c>
      <c r="DW855" s="13">
        <v>0</v>
      </c>
      <c r="DX855" s="13">
        <v>0</v>
      </c>
    </row>
    <row r="856" spans="1:128" ht="25.5" x14ac:dyDescent="0.2">
      <c r="A856" s="13" t="s">
        <v>755</v>
      </c>
      <c r="B856" s="13" t="s">
        <v>2833</v>
      </c>
      <c r="C856" s="39" t="s">
        <v>3891</v>
      </c>
      <c r="D856" s="1" t="s">
        <v>398</v>
      </c>
      <c r="E856" s="13" t="s">
        <v>844</v>
      </c>
      <c r="F856" s="13">
        <v>4</v>
      </c>
      <c r="G856" s="13">
        <v>1</v>
      </c>
      <c r="H856" s="13">
        <v>0</v>
      </c>
      <c r="I856" s="40">
        <f t="shared" si="546"/>
        <v>1</v>
      </c>
      <c r="J856" s="19">
        <f t="shared" si="547"/>
        <v>2.1857923497267762</v>
      </c>
      <c r="K856" s="1">
        <v>1</v>
      </c>
      <c r="L856" s="1">
        <v>0</v>
      </c>
      <c r="M856" s="1">
        <v>0</v>
      </c>
      <c r="N856" s="1">
        <v>1</v>
      </c>
      <c r="O856" s="1">
        <v>0</v>
      </c>
      <c r="P856" s="1">
        <v>1</v>
      </c>
      <c r="Q856" s="1">
        <v>1</v>
      </c>
      <c r="R856" s="15">
        <f t="shared" si="548"/>
        <v>1</v>
      </c>
      <c r="S856" s="15">
        <f t="shared" si="549"/>
        <v>0.5</v>
      </c>
      <c r="T856" s="16">
        <v>27.45</v>
      </c>
      <c r="U856" s="16">
        <f t="shared" si="550"/>
        <v>6.8624999999999998</v>
      </c>
      <c r="V856" s="16">
        <v>28.02</v>
      </c>
      <c r="W856" s="16">
        <f t="shared" si="551"/>
        <v>7.0049999999999999</v>
      </c>
      <c r="X856" s="16">
        <v>164.32</v>
      </c>
      <c r="Y856" s="16">
        <f t="shared" si="552"/>
        <v>41.08</v>
      </c>
      <c r="Z856" s="21">
        <f t="shared" si="553"/>
        <v>0.14567952583965893</v>
      </c>
      <c r="AA856" s="20">
        <f t="shared" si="554"/>
        <v>0</v>
      </c>
      <c r="AB856">
        <v>0</v>
      </c>
      <c r="AC856" s="1">
        <v>5</v>
      </c>
      <c r="AD856" s="1">
        <v>2</v>
      </c>
      <c r="AE856" s="1">
        <v>0</v>
      </c>
      <c r="AF856" s="1">
        <v>0</v>
      </c>
      <c r="AG856" s="15">
        <f t="shared" si="555"/>
        <v>0.5</v>
      </c>
      <c r="AH856" s="15">
        <f t="shared" si="556"/>
        <v>0</v>
      </c>
      <c r="AI856" s="15">
        <f t="shared" si="557"/>
        <v>0.5</v>
      </c>
      <c r="AJ856" s="1">
        <v>8</v>
      </c>
      <c r="AK856" s="21">
        <f t="shared" si="558"/>
        <v>0.29629629629629628</v>
      </c>
      <c r="AL856" s="1">
        <v>10</v>
      </c>
      <c r="AM856" s="21">
        <f t="shared" si="559"/>
        <v>0.37037037037037035</v>
      </c>
      <c r="AN856" s="1">
        <v>9</v>
      </c>
      <c r="AO856" s="21">
        <f t="shared" si="560"/>
        <v>0.33333333333333331</v>
      </c>
      <c r="AP856" s="21">
        <f t="shared" si="561"/>
        <v>0.44444444444444442</v>
      </c>
      <c r="AQ856" s="1">
        <v>5</v>
      </c>
      <c r="AR856" s="4">
        <v>0.14000000000000001</v>
      </c>
      <c r="AS856" s="41">
        <v>10</v>
      </c>
      <c r="AT856" s="41">
        <v>17</v>
      </c>
      <c r="AU856" s="41">
        <v>10</v>
      </c>
      <c r="AV856" s="21">
        <f t="shared" si="562"/>
        <v>0.37037037037037035</v>
      </c>
      <c r="AW856" s="26">
        <v>16.829999999999998</v>
      </c>
      <c r="AX856" s="42">
        <v>12</v>
      </c>
      <c r="AY856" s="41">
        <v>-2.4009999999999998</v>
      </c>
      <c r="AZ856" s="1">
        <v>13</v>
      </c>
      <c r="BA856" s="43">
        <v>4.0880000000000001</v>
      </c>
      <c r="BB856" s="16">
        <v>51.81</v>
      </c>
      <c r="BC856" s="26">
        <v>15.54</v>
      </c>
      <c r="BD856" s="43">
        <v>-0.14499999999999999</v>
      </c>
      <c r="BE856" s="43">
        <v>-6.8890000000000002</v>
      </c>
      <c r="BF856" s="16">
        <v>48.23</v>
      </c>
      <c r="BG856" s="21">
        <f t="shared" si="563"/>
        <v>0.25</v>
      </c>
      <c r="BH856" s="44">
        <f t="shared" si="564"/>
        <v>0.83333333333333337</v>
      </c>
      <c r="BI856" s="42">
        <f t="shared" si="565"/>
        <v>1083.3333333333335</v>
      </c>
      <c r="BJ856" s="21">
        <f t="shared" si="566"/>
        <v>8.333333333333337E-2</v>
      </c>
      <c r="BK856" s="26">
        <f t="shared" si="567"/>
        <v>4.282655246252677</v>
      </c>
      <c r="BL856" s="26">
        <f t="shared" si="568"/>
        <v>6.4239828693790155</v>
      </c>
      <c r="BM856" s="16">
        <f t="shared" si="569"/>
        <v>17.130620985010708</v>
      </c>
      <c r="BN856" s="16">
        <f t="shared" si="570"/>
        <v>38.54389721627409</v>
      </c>
      <c r="BO856" s="16">
        <f t="shared" si="571"/>
        <v>25.695931477516062</v>
      </c>
      <c r="BP856" s="16">
        <f t="shared" si="572"/>
        <v>57.815845824411142</v>
      </c>
      <c r="BQ856" s="16">
        <f t="shared" si="573"/>
        <v>-32.119914346895079</v>
      </c>
      <c r="BR856" s="1">
        <v>2</v>
      </c>
      <c r="BS856" s="1">
        <v>3</v>
      </c>
      <c r="BT856" s="42">
        <v>6</v>
      </c>
      <c r="BU856" s="42">
        <v>15</v>
      </c>
      <c r="BV856" s="42">
        <v>1</v>
      </c>
      <c r="BW856" s="42">
        <v>4</v>
      </c>
      <c r="BX856" s="42">
        <v>5</v>
      </c>
      <c r="BY856" s="42">
        <v>3</v>
      </c>
      <c r="BZ856" s="1">
        <v>7</v>
      </c>
      <c r="CA856" s="1">
        <v>10</v>
      </c>
      <c r="CB856" s="21">
        <f t="shared" si="574"/>
        <v>0.41176470588235292</v>
      </c>
      <c r="CC856" s="4">
        <v>-2.23</v>
      </c>
      <c r="CD856" s="45">
        <f t="shared" si="575"/>
        <v>-19.899581013561743</v>
      </c>
      <c r="CE856" s="26">
        <f t="shared" si="576"/>
        <v>1.4605647517039924</v>
      </c>
      <c r="CF856" s="26">
        <f t="shared" si="577"/>
        <v>2.9211295034079847</v>
      </c>
      <c r="CG856" s="26">
        <f t="shared" si="578"/>
        <v>19.717624148003896</v>
      </c>
      <c r="CH856" s="26">
        <f t="shared" si="579"/>
        <v>30.306718597857838</v>
      </c>
      <c r="CI856" s="26">
        <f t="shared" si="580"/>
        <v>41.626095423563783</v>
      </c>
      <c r="CJ856" s="26">
        <f t="shared" si="581"/>
        <v>57.692307692307693</v>
      </c>
      <c r="CK856" s="16">
        <f t="shared" si="582"/>
        <v>-16.053702078151169</v>
      </c>
      <c r="CL856" s="42">
        <v>4</v>
      </c>
      <c r="CM856" s="42">
        <v>8</v>
      </c>
      <c r="CN856" s="42">
        <v>50</v>
      </c>
      <c r="CO856" s="42">
        <v>75</v>
      </c>
      <c r="CP856" s="42">
        <v>26</v>
      </c>
      <c r="CQ856" s="42">
        <v>30</v>
      </c>
      <c r="CR856" s="42">
        <v>45</v>
      </c>
      <c r="CS856" s="42">
        <v>34</v>
      </c>
      <c r="CT856" s="1">
        <v>0</v>
      </c>
      <c r="CU856" s="1">
        <v>0</v>
      </c>
      <c r="CV856" s="42">
        <f t="shared" si="583"/>
        <v>0</v>
      </c>
      <c r="CW856" s="26">
        <f t="shared" si="584"/>
        <v>0</v>
      </c>
      <c r="CX856" s="26">
        <f t="shared" si="585"/>
        <v>0</v>
      </c>
      <c r="CY856" s="26">
        <f t="shared" si="586"/>
        <v>0</v>
      </c>
      <c r="CZ856" s="13">
        <v>1</v>
      </c>
      <c r="DA856" s="13">
        <v>1</v>
      </c>
      <c r="DB856" s="27">
        <v>0.75</v>
      </c>
      <c r="DC856" s="27">
        <v>0.83</v>
      </c>
      <c r="DD856" s="27">
        <v>0.82</v>
      </c>
      <c r="DE856" s="27">
        <v>0.97</v>
      </c>
      <c r="DF856" s="13">
        <v>0</v>
      </c>
      <c r="DG856" s="13">
        <v>0</v>
      </c>
      <c r="DH856" s="21" t="str">
        <f t="shared" si="587"/>
        <v xml:space="preserve"> </v>
      </c>
      <c r="DI856" s="42"/>
      <c r="DJ856" s="42"/>
      <c r="DK856" s="1"/>
      <c r="DL856" s="1"/>
      <c r="DM856" s="1"/>
      <c r="DN856" s="1"/>
      <c r="DO856" s="1"/>
      <c r="DP856" s="1"/>
      <c r="DQ856" s="1"/>
      <c r="DR856" s="42"/>
      <c r="DS856" s="1"/>
      <c r="DT856" s="1"/>
      <c r="DU856" s="1"/>
      <c r="DV856" s="1"/>
      <c r="DW856" s="1"/>
      <c r="DX856" s="13"/>
    </row>
    <row r="857" spans="1:128" ht="25.5" x14ac:dyDescent="0.2">
      <c r="A857" s="13" t="s">
        <v>1061</v>
      </c>
      <c r="B857" s="13" t="s">
        <v>2835</v>
      </c>
      <c r="C857" s="39" t="s">
        <v>3892</v>
      </c>
      <c r="D857" s="1" t="s">
        <v>270</v>
      </c>
      <c r="E857" s="13" t="s">
        <v>173</v>
      </c>
      <c r="F857" s="13">
        <v>80</v>
      </c>
      <c r="G857" s="13">
        <v>9</v>
      </c>
      <c r="H857" s="13">
        <v>26</v>
      </c>
      <c r="I857" s="40">
        <f t="shared" si="546"/>
        <v>35</v>
      </c>
      <c r="J857" s="19">
        <f t="shared" si="547"/>
        <v>1.3004706465196929</v>
      </c>
      <c r="K857" s="1">
        <v>7</v>
      </c>
      <c r="L857" s="1">
        <v>7</v>
      </c>
      <c r="M857" s="1">
        <v>15</v>
      </c>
      <c r="N857" s="1">
        <v>94</v>
      </c>
      <c r="O857" s="1">
        <v>49</v>
      </c>
      <c r="P857" s="1">
        <v>95</v>
      </c>
      <c r="Q857" s="1">
        <v>75</v>
      </c>
      <c r="R857" s="15">
        <f t="shared" si="548"/>
        <v>9.5744680851063829E-2</v>
      </c>
      <c r="S857" s="15">
        <f t="shared" si="549"/>
        <v>3.7815126050420166E-2</v>
      </c>
      <c r="T857" s="16">
        <v>1614.8</v>
      </c>
      <c r="U857" s="16">
        <f t="shared" si="550"/>
        <v>20.184999999999999</v>
      </c>
      <c r="V857" s="16">
        <v>1520.62</v>
      </c>
      <c r="W857" s="16">
        <f t="shared" si="551"/>
        <v>19.007749999999998</v>
      </c>
      <c r="X857" s="16">
        <v>2391.13</v>
      </c>
      <c r="Y857" s="16">
        <f t="shared" si="552"/>
        <v>29.889125</v>
      </c>
      <c r="Z857" s="21">
        <f t="shared" si="553"/>
        <v>0.38873138620821884</v>
      </c>
      <c r="AA857" s="20">
        <f t="shared" si="554"/>
        <v>69.681818181818187</v>
      </c>
      <c r="AB857">
        <v>162</v>
      </c>
      <c r="AC857" s="1">
        <v>82</v>
      </c>
      <c r="AD857" s="1">
        <v>152</v>
      </c>
      <c r="AE857" s="1">
        <v>76</v>
      </c>
      <c r="AF857" s="1">
        <v>44</v>
      </c>
      <c r="AG857" s="15">
        <f t="shared" si="555"/>
        <v>0.13636363636363635</v>
      </c>
      <c r="AH857" s="15">
        <f t="shared" si="556"/>
        <v>0.33333333333333331</v>
      </c>
      <c r="AI857" s="15">
        <f t="shared" si="557"/>
        <v>0.46969696969696967</v>
      </c>
      <c r="AJ857" s="1">
        <v>508</v>
      </c>
      <c r="AK857" s="21">
        <f t="shared" si="558"/>
        <v>0.33575677461996034</v>
      </c>
      <c r="AL857" s="1">
        <v>526</v>
      </c>
      <c r="AM857" s="21">
        <f t="shared" si="559"/>
        <v>0.34765366820885657</v>
      </c>
      <c r="AN857" s="1">
        <v>479</v>
      </c>
      <c r="AO857" s="21">
        <f t="shared" si="560"/>
        <v>0.31658955717118309</v>
      </c>
      <c r="AP857" s="21">
        <f t="shared" si="561"/>
        <v>0.49129593810444872</v>
      </c>
      <c r="AQ857" s="1">
        <v>6</v>
      </c>
      <c r="AR857" s="4">
        <v>6.1</v>
      </c>
      <c r="AS857" s="41">
        <v>606</v>
      </c>
      <c r="AT857" s="41">
        <v>609</v>
      </c>
      <c r="AU857" s="41">
        <v>482</v>
      </c>
      <c r="AV857" s="21">
        <f t="shared" si="562"/>
        <v>0.49876543209876545</v>
      </c>
      <c r="AW857" s="26">
        <v>17.46</v>
      </c>
      <c r="AX857" s="42">
        <v>4</v>
      </c>
      <c r="AY857" s="41">
        <v>0.49399999999999999</v>
      </c>
      <c r="AZ857" s="1">
        <v>4</v>
      </c>
      <c r="BA857" s="43">
        <v>1.0409999999999999</v>
      </c>
      <c r="BB857" s="16">
        <v>50.39</v>
      </c>
      <c r="BC857" s="26">
        <v>17.440000000000001</v>
      </c>
      <c r="BD857" s="43">
        <v>-0.23300000000000001</v>
      </c>
      <c r="BE857" s="43">
        <v>-11.746</v>
      </c>
      <c r="BF857" s="16">
        <v>45.16</v>
      </c>
      <c r="BG857" s="21">
        <f t="shared" si="563"/>
        <v>0.1004566210045662</v>
      </c>
      <c r="BH857" s="44">
        <f t="shared" si="564"/>
        <v>0.92601726263871764</v>
      </c>
      <c r="BI857" s="42">
        <f t="shared" si="565"/>
        <v>1026.4738836432839</v>
      </c>
      <c r="BJ857" s="21">
        <f t="shared" si="566"/>
        <v>2.6473883643283846E-2</v>
      </c>
      <c r="BK857" s="26">
        <f t="shared" si="567"/>
        <v>2.6042009180465864</v>
      </c>
      <c r="BL857" s="26">
        <f t="shared" si="568"/>
        <v>2.367455380042351</v>
      </c>
      <c r="BM857" s="16">
        <f t="shared" si="569"/>
        <v>25.923636411463747</v>
      </c>
      <c r="BN857" s="16">
        <f t="shared" si="570"/>
        <v>32.000105220239114</v>
      </c>
      <c r="BO857" s="16">
        <f t="shared" si="571"/>
        <v>51.018663439912672</v>
      </c>
      <c r="BP857" s="16">
        <f t="shared" si="572"/>
        <v>67.511935920874379</v>
      </c>
      <c r="BQ857" s="16">
        <f t="shared" si="573"/>
        <v>-16.493272480961707</v>
      </c>
      <c r="BR857" s="1">
        <v>66</v>
      </c>
      <c r="BS857" s="1">
        <v>60</v>
      </c>
      <c r="BT857" s="42">
        <v>591</v>
      </c>
      <c r="BU857" s="42">
        <v>751</v>
      </c>
      <c r="BV857" s="42">
        <v>256</v>
      </c>
      <c r="BW857" s="42">
        <v>344</v>
      </c>
      <c r="BX857" s="42">
        <v>556</v>
      </c>
      <c r="BY857" s="42">
        <v>380</v>
      </c>
      <c r="BZ857" s="1">
        <v>647</v>
      </c>
      <c r="CA857" s="1">
        <v>835</v>
      </c>
      <c r="CB857" s="21">
        <f t="shared" si="574"/>
        <v>0.43657219973009448</v>
      </c>
      <c r="CC857" s="4">
        <v>-2.27</v>
      </c>
      <c r="CD857" s="45">
        <f t="shared" si="575"/>
        <v>-3.5873749954684762</v>
      </c>
      <c r="CE857" s="26">
        <f t="shared" si="576"/>
        <v>2.1830682564310595</v>
      </c>
      <c r="CF857" s="26">
        <f t="shared" si="577"/>
        <v>2.3085319493293963</v>
      </c>
      <c r="CG857" s="26">
        <f t="shared" si="578"/>
        <v>25.845520737057374</v>
      </c>
      <c r="CH857" s="26">
        <f t="shared" si="579"/>
        <v>28.430072810763111</v>
      </c>
      <c r="CI857" s="26">
        <f t="shared" si="580"/>
        <v>51.063723009623061</v>
      </c>
      <c r="CJ857" s="26">
        <f t="shared" si="581"/>
        <v>60.498592715577992</v>
      </c>
      <c r="CK857" s="16">
        <f t="shared" si="582"/>
        <v>-7.0584027750067762</v>
      </c>
      <c r="CL857" s="42">
        <v>87</v>
      </c>
      <c r="CM857" s="42">
        <v>92</v>
      </c>
      <c r="CN857" s="42">
        <v>943</v>
      </c>
      <c r="CO857" s="42">
        <v>1041</v>
      </c>
      <c r="CP857" s="42">
        <v>433</v>
      </c>
      <c r="CQ857" s="42">
        <v>506</v>
      </c>
      <c r="CR857" s="42">
        <v>772</v>
      </c>
      <c r="CS857" s="42">
        <v>572</v>
      </c>
      <c r="CT857" s="1">
        <v>6</v>
      </c>
      <c r="CU857" s="1">
        <v>13</v>
      </c>
      <c r="CV857" s="42">
        <f t="shared" si="583"/>
        <v>7</v>
      </c>
      <c r="CW857" s="26">
        <f t="shared" si="584"/>
        <v>0.22293782511766164</v>
      </c>
      <c r="CX857" s="26">
        <f t="shared" si="585"/>
        <v>0.48303195442160018</v>
      </c>
      <c r="CY857" s="26">
        <f t="shared" si="586"/>
        <v>0.2600941293039386</v>
      </c>
      <c r="CZ857" s="13">
        <v>52</v>
      </c>
      <c r="DA857" s="13">
        <v>66</v>
      </c>
      <c r="DB857" s="27">
        <v>63.85</v>
      </c>
      <c r="DC857" s="27">
        <v>57.15</v>
      </c>
      <c r="DD857" s="27">
        <v>50.44</v>
      </c>
      <c r="DE857" s="27">
        <v>58.39</v>
      </c>
      <c r="DF857" s="1"/>
      <c r="DG857" s="1"/>
      <c r="DH857" s="21" t="str">
        <f t="shared" si="587"/>
        <v xml:space="preserve"> </v>
      </c>
      <c r="DI857" s="42"/>
      <c r="DJ857" s="42"/>
      <c r="DK857" s="1"/>
      <c r="DL857" s="1"/>
      <c r="DM857" s="1"/>
      <c r="DN857" s="1"/>
      <c r="DO857" s="1"/>
      <c r="DP857" s="1"/>
      <c r="DQ857" s="1"/>
      <c r="DR857" s="42"/>
      <c r="DS857" s="1"/>
      <c r="DT857" s="1"/>
      <c r="DU857" s="1"/>
      <c r="DV857" s="1"/>
      <c r="DW857" s="1"/>
      <c r="DX857" s="13"/>
    </row>
    <row r="858" spans="1:128" ht="25.5" x14ac:dyDescent="0.2">
      <c r="A858" s="13" t="s">
        <v>477</v>
      </c>
      <c r="B858" s="13" t="s">
        <v>2837</v>
      </c>
      <c r="C858" s="39" t="s">
        <v>3893</v>
      </c>
      <c r="D858" s="1" t="s">
        <v>482</v>
      </c>
      <c r="E858" s="13" t="s">
        <v>173</v>
      </c>
      <c r="F858" s="13">
        <v>56</v>
      </c>
      <c r="G858" s="13">
        <v>2</v>
      </c>
      <c r="H858" s="13">
        <v>6</v>
      </c>
      <c r="I858" s="40">
        <f t="shared" si="546"/>
        <v>8</v>
      </c>
      <c r="J858" s="19">
        <f t="shared" si="547"/>
        <v>0.55329286098518993</v>
      </c>
      <c r="K858" s="1">
        <v>1</v>
      </c>
      <c r="L858" s="1">
        <v>2</v>
      </c>
      <c r="M858" s="1">
        <v>4</v>
      </c>
      <c r="N858" s="1">
        <v>50</v>
      </c>
      <c r="O858" s="1">
        <v>30</v>
      </c>
      <c r="P858" s="1">
        <v>35</v>
      </c>
      <c r="Q858" s="1">
        <v>39</v>
      </c>
      <c r="R858" s="15">
        <f t="shared" si="548"/>
        <v>0.04</v>
      </c>
      <c r="S858" s="15">
        <f t="shared" si="549"/>
        <v>1.7391304347826087E-2</v>
      </c>
      <c r="T858" s="16">
        <v>867.53333333329999</v>
      </c>
      <c r="U858" s="16">
        <f t="shared" si="550"/>
        <v>15.491666666666072</v>
      </c>
      <c r="V858" s="16">
        <v>804.83</v>
      </c>
      <c r="W858" s="16">
        <f t="shared" si="551"/>
        <v>14.371964285714286</v>
      </c>
      <c r="X858" s="16">
        <v>1827.63</v>
      </c>
      <c r="Y858" s="16">
        <f t="shared" si="552"/>
        <v>32.636250000000004</v>
      </c>
      <c r="Z858" s="21">
        <f t="shared" si="553"/>
        <v>0.30573304057801448</v>
      </c>
      <c r="AA858" s="20">
        <f t="shared" si="554"/>
        <v>29.225806451612904</v>
      </c>
      <c r="AB858">
        <v>36</v>
      </c>
      <c r="AC858" s="1">
        <v>44</v>
      </c>
      <c r="AD858" s="1">
        <v>96</v>
      </c>
      <c r="AE858" s="1">
        <v>40</v>
      </c>
      <c r="AF858" s="1">
        <v>9</v>
      </c>
      <c r="AG858" s="15">
        <f t="shared" si="555"/>
        <v>6.4516129032258063E-2</v>
      </c>
      <c r="AH858" s="15">
        <f t="shared" si="556"/>
        <v>0.19354838709677419</v>
      </c>
      <c r="AI858" s="15">
        <f t="shared" si="557"/>
        <v>0.25806451612903225</v>
      </c>
      <c r="AJ858" s="1">
        <v>257</v>
      </c>
      <c r="AK858" s="21">
        <f t="shared" si="558"/>
        <v>0.3640226628895184</v>
      </c>
      <c r="AL858" s="1">
        <v>206</v>
      </c>
      <c r="AM858" s="21">
        <f t="shared" si="559"/>
        <v>0.29178470254957506</v>
      </c>
      <c r="AN858" s="1">
        <v>243</v>
      </c>
      <c r="AO858" s="21">
        <f t="shared" si="560"/>
        <v>0.34419263456090654</v>
      </c>
      <c r="AP858" s="21">
        <f t="shared" si="561"/>
        <v>0.55507559395248385</v>
      </c>
      <c r="AQ858" s="1">
        <v>7</v>
      </c>
      <c r="AR858" s="4">
        <v>8.02</v>
      </c>
      <c r="AS858" s="41">
        <v>328</v>
      </c>
      <c r="AT858" s="41">
        <v>324</v>
      </c>
      <c r="AU858" s="41">
        <v>246</v>
      </c>
      <c r="AV858" s="21">
        <f t="shared" si="562"/>
        <v>0.50306748466257667</v>
      </c>
      <c r="AW858" s="26">
        <v>17.239999999999998</v>
      </c>
      <c r="AX858" s="42">
        <v>7</v>
      </c>
      <c r="AY858" s="41">
        <v>0.124</v>
      </c>
      <c r="AZ858" s="1">
        <v>7</v>
      </c>
      <c r="BA858" s="43">
        <v>-0.79700000000000004</v>
      </c>
      <c r="BB858" s="16">
        <v>49.56</v>
      </c>
      <c r="BC858" s="26">
        <v>16.48</v>
      </c>
      <c r="BD858" s="43">
        <v>0.29699999999999999</v>
      </c>
      <c r="BE858" s="43">
        <v>0.68200000000000005</v>
      </c>
      <c r="BF858" s="16">
        <v>50.65</v>
      </c>
      <c r="BG858" s="21">
        <f t="shared" si="563"/>
        <v>6.8432671081677707E-2</v>
      </c>
      <c r="BH858" s="44">
        <f t="shared" si="564"/>
        <v>0.93076923076923079</v>
      </c>
      <c r="BI858" s="42">
        <f t="shared" si="565"/>
        <v>999.2019018509086</v>
      </c>
      <c r="BJ858" s="21">
        <f t="shared" si="566"/>
        <v>-7.9809814909150012E-4</v>
      </c>
      <c r="BK858" s="26">
        <f t="shared" si="567"/>
        <v>2.3110470534150065</v>
      </c>
      <c r="BL858" s="26">
        <f t="shared" si="568"/>
        <v>2.0128474336195219</v>
      </c>
      <c r="BM858" s="16">
        <f t="shared" si="569"/>
        <v>33.771106941838646</v>
      </c>
      <c r="BN858" s="16">
        <f t="shared" si="570"/>
        <v>29.074462930059759</v>
      </c>
      <c r="BO858" s="16">
        <f t="shared" si="571"/>
        <v>61.652771392716467</v>
      </c>
      <c r="BP858" s="16">
        <f t="shared" si="572"/>
        <v>51.513984319669987</v>
      </c>
      <c r="BQ858" s="16">
        <f t="shared" si="573"/>
        <v>10.13878707304648</v>
      </c>
      <c r="BR858" s="1">
        <v>31</v>
      </c>
      <c r="BS858" s="1">
        <v>27</v>
      </c>
      <c r="BT858" s="42">
        <v>422</v>
      </c>
      <c r="BU858" s="42">
        <v>363</v>
      </c>
      <c r="BV858" s="42">
        <v>165</v>
      </c>
      <c r="BW858" s="42">
        <v>139</v>
      </c>
      <c r="BX858" s="42">
        <v>162</v>
      </c>
      <c r="BY858" s="42">
        <v>209</v>
      </c>
      <c r="BZ858" s="1">
        <v>417</v>
      </c>
      <c r="CA858" s="1">
        <v>320</v>
      </c>
      <c r="CB858" s="21">
        <f t="shared" si="574"/>
        <v>0.56580732700135683</v>
      </c>
      <c r="CC858" s="4">
        <v>6.83</v>
      </c>
      <c r="CD858" s="45">
        <f t="shared" si="575"/>
        <v>7.2479728181868666</v>
      </c>
      <c r="CE858" s="26">
        <f t="shared" si="576"/>
        <v>2.7904991710575988</v>
      </c>
      <c r="CF858" s="26">
        <f t="shared" si="577"/>
        <v>2.1010817287963097</v>
      </c>
      <c r="CG858" s="26">
        <f t="shared" si="578"/>
        <v>29.152508987048797</v>
      </c>
      <c r="CH858" s="26">
        <f t="shared" si="579"/>
        <v>32.632425600367682</v>
      </c>
      <c r="CI858" s="26">
        <f t="shared" si="580"/>
        <v>56.006959833226631</v>
      </c>
      <c r="CJ858" s="26">
        <f t="shared" si="581"/>
        <v>58.075212160010501</v>
      </c>
      <c r="CK858" s="16">
        <f t="shared" si="582"/>
        <v>12.20703939983035</v>
      </c>
      <c r="CL858" s="42">
        <v>85</v>
      </c>
      <c r="CM858" s="42">
        <v>64</v>
      </c>
      <c r="CN858" s="42">
        <v>803</v>
      </c>
      <c r="CO858" s="42">
        <v>930</v>
      </c>
      <c r="CP858" s="42">
        <v>333</v>
      </c>
      <c r="CQ858" s="42">
        <v>355</v>
      </c>
      <c r="CR858" s="42">
        <v>420</v>
      </c>
      <c r="CS858" s="42">
        <v>485</v>
      </c>
      <c r="CT858" s="1">
        <v>10</v>
      </c>
      <c r="CU858" s="1">
        <v>1</v>
      </c>
      <c r="CV858" s="42">
        <f t="shared" si="583"/>
        <v>-9</v>
      </c>
      <c r="CW858" s="26">
        <f t="shared" si="584"/>
        <v>0.69161607623148746</v>
      </c>
      <c r="CX858" s="26">
        <f t="shared" si="585"/>
        <v>6.9161607623148741E-2</v>
      </c>
      <c r="CY858" s="26">
        <f t="shared" si="586"/>
        <v>-0.62245446860833864</v>
      </c>
      <c r="CZ858" s="13">
        <v>36</v>
      </c>
      <c r="DA858" s="13">
        <v>30</v>
      </c>
      <c r="DB858" s="27">
        <v>32.1</v>
      </c>
      <c r="DC858" s="27">
        <v>31.29</v>
      </c>
      <c r="DD858" s="27">
        <v>30.75</v>
      </c>
      <c r="DE858" s="27">
        <v>31.96</v>
      </c>
      <c r="DF858" s="1"/>
      <c r="DG858" s="1"/>
      <c r="DH858" s="21" t="str">
        <f t="shared" si="587"/>
        <v xml:space="preserve"> </v>
      </c>
      <c r="DI858" s="42"/>
      <c r="DJ858" s="42"/>
      <c r="DK858" s="1"/>
      <c r="DL858" s="1"/>
      <c r="DM858" s="1"/>
      <c r="DN858" s="1"/>
      <c r="DO858" s="1"/>
      <c r="DP858" s="1"/>
      <c r="DQ858" s="1"/>
      <c r="DR858" s="42"/>
      <c r="DS858" s="1"/>
      <c r="DT858" s="1"/>
      <c r="DU858" s="1"/>
      <c r="DV858" s="1"/>
      <c r="DW858" s="1"/>
      <c r="DX858" s="13"/>
    </row>
    <row r="859" spans="1:128" ht="25.5" x14ac:dyDescent="0.2">
      <c r="A859" s="13" t="s">
        <v>126</v>
      </c>
      <c r="B859" s="13" t="s">
        <v>2840</v>
      </c>
      <c r="C859" s="39" t="s">
        <v>3894</v>
      </c>
      <c r="D859" s="1" t="s">
        <v>206</v>
      </c>
      <c r="E859" s="13" t="s">
        <v>154</v>
      </c>
      <c r="F859" s="13">
        <v>81</v>
      </c>
      <c r="G859" s="13">
        <v>14</v>
      </c>
      <c r="H859" s="13">
        <v>14</v>
      </c>
      <c r="I859" s="40">
        <f t="shared" si="546"/>
        <v>28</v>
      </c>
      <c r="J859" s="19">
        <f t="shared" si="547"/>
        <v>1.4753666461754631</v>
      </c>
      <c r="K859" s="1">
        <v>14</v>
      </c>
      <c r="L859" s="1">
        <v>6</v>
      </c>
      <c r="M859" s="1">
        <v>8</v>
      </c>
      <c r="N859" s="1">
        <v>140</v>
      </c>
      <c r="O859" s="1">
        <v>51</v>
      </c>
      <c r="P859" s="1">
        <v>58</v>
      </c>
      <c r="Q859" s="1">
        <v>128</v>
      </c>
      <c r="R859" s="15">
        <f t="shared" si="548"/>
        <v>0.1</v>
      </c>
      <c r="S859" s="15">
        <f t="shared" si="549"/>
        <v>5.6224899598393573E-2</v>
      </c>
      <c r="T859" s="16">
        <v>1138.7</v>
      </c>
      <c r="U859" s="16">
        <f t="shared" si="550"/>
        <v>14.058024691358025</v>
      </c>
      <c r="V859" s="16">
        <v>1096.8</v>
      </c>
      <c r="W859" s="16">
        <f t="shared" si="551"/>
        <v>13.540740740740739</v>
      </c>
      <c r="X859" s="16">
        <v>2831.97</v>
      </c>
      <c r="Y859" s="16">
        <f t="shared" si="552"/>
        <v>34.962592592592593</v>
      </c>
      <c r="Z859" s="21">
        <f t="shared" si="553"/>
        <v>0.27917134370299101</v>
      </c>
      <c r="AA859" s="20">
        <f t="shared" si="554"/>
        <v>72.625</v>
      </c>
      <c r="AB859">
        <v>17</v>
      </c>
      <c r="AC859" s="1">
        <v>29</v>
      </c>
      <c r="AD859" s="1">
        <v>117</v>
      </c>
      <c r="AE859" s="1">
        <v>48</v>
      </c>
      <c r="AF859" s="1">
        <v>23</v>
      </c>
      <c r="AG859" s="15">
        <f t="shared" si="555"/>
        <v>0.29166666666666669</v>
      </c>
      <c r="AH859" s="15">
        <f t="shared" si="556"/>
        <v>0.29166666666666669</v>
      </c>
      <c r="AI859" s="15">
        <f t="shared" si="557"/>
        <v>0.58333333333333337</v>
      </c>
      <c r="AJ859" s="1">
        <v>366</v>
      </c>
      <c r="AK859" s="21">
        <f t="shared" si="558"/>
        <v>0.34957020057306593</v>
      </c>
      <c r="AL859" s="1">
        <v>300</v>
      </c>
      <c r="AM859" s="21">
        <f t="shared" si="559"/>
        <v>0.28653295128939826</v>
      </c>
      <c r="AN859" s="1">
        <v>381</v>
      </c>
      <c r="AO859" s="21">
        <f t="shared" si="560"/>
        <v>0.36389684813753581</v>
      </c>
      <c r="AP859" s="21">
        <f t="shared" si="561"/>
        <v>0.5495495495495496</v>
      </c>
      <c r="AQ859" s="1">
        <v>8</v>
      </c>
      <c r="AR859" s="4">
        <v>0.5</v>
      </c>
      <c r="AS859" s="41">
        <v>424</v>
      </c>
      <c r="AT859" s="41">
        <v>374</v>
      </c>
      <c r="AU859" s="41">
        <v>363</v>
      </c>
      <c r="AV859" s="21">
        <f t="shared" si="562"/>
        <v>0.53132832080200498</v>
      </c>
      <c r="AW859" s="26">
        <v>17.36</v>
      </c>
      <c r="AX859" s="42">
        <v>8</v>
      </c>
      <c r="AY859" s="41">
        <v>0.21199999999999999</v>
      </c>
      <c r="AZ859" s="1">
        <v>8</v>
      </c>
      <c r="BA859" s="43">
        <v>-0.81900000000000006</v>
      </c>
      <c r="BB859" s="16">
        <v>49.54</v>
      </c>
      <c r="BC859" s="26">
        <v>18.170000000000002</v>
      </c>
      <c r="BD859" s="43">
        <v>-0.59299999999999997</v>
      </c>
      <c r="BE859" s="43">
        <v>9.532</v>
      </c>
      <c r="BF859" s="16">
        <v>54.11</v>
      </c>
      <c r="BG859" s="21">
        <f t="shared" si="563"/>
        <v>8.2616179001721177E-2</v>
      </c>
      <c r="BH859" s="44">
        <f t="shared" si="564"/>
        <v>0.92505353319057815</v>
      </c>
      <c r="BI859" s="42">
        <f t="shared" si="565"/>
        <v>1007.6697121922994</v>
      </c>
      <c r="BJ859" s="21">
        <f t="shared" si="566"/>
        <v>7.6697121922993244E-3</v>
      </c>
      <c r="BK859" s="26">
        <f t="shared" si="567"/>
        <v>2.6258205689277898</v>
      </c>
      <c r="BL859" s="26">
        <f t="shared" si="568"/>
        <v>1.914660831509847</v>
      </c>
      <c r="BM859" s="16">
        <f t="shared" si="569"/>
        <v>31.783369803063461</v>
      </c>
      <c r="BN859" s="16">
        <f t="shared" si="570"/>
        <v>25.547045951859957</v>
      </c>
      <c r="BO859" s="16">
        <f t="shared" si="571"/>
        <v>61.487964989059087</v>
      </c>
      <c r="BP859" s="16">
        <f t="shared" si="572"/>
        <v>45.842450765864335</v>
      </c>
      <c r="BQ859" s="16">
        <f t="shared" si="573"/>
        <v>15.645514223194752</v>
      </c>
      <c r="BR859" s="1">
        <v>48</v>
      </c>
      <c r="BS859" s="1">
        <v>35</v>
      </c>
      <c r="BT859" s="42">
        <v>533</v>
      </c>
      <c r="BU859" s="42">
        <v>432</v>
      </c>
      <c r="BV859" s="42">
        <v>249</v>
      </c>
      <c r="BW859" s="42">
        <v>193</v>
      </c>
      <c r="BX859" s="42">
        <v>178</v>
      </c>
      <c r="BY859" s="42">
        <v>294</v>
      </c>
      <c r="BZ859" s="1">
        <v>512</v>
      </c>
      <c r="CA859" s="1">
        <v>418</v>
      </c>
      <c r="CB859" s="21">
        <f t="shared" si="574"/>
        <v>0.55053763440860215</v>
      </c>
      <c r="CC859" s="4">
        <v>2.6</v>
      </c>
      <c r="CD859" s="45">
        <f t="shared" si="575"/>
        <v>4.0153250340055635</v>
      </c>
      <c r="CE859" s="26">
        <f t="shared" si="576"/>
        <v>2.3305331624275683</v>
      </c>
      <c r="CF859" s="26">
        <f t="shared" si="577"/>
        <v>2.1822265066367228</v>
      </c>
      <c r="CG859" s="26">
        <f t="shared" si="578"/>
        <v>30.805411074269855</v>
      </c>
      <c r="CH859" s="26">
        <f t="shared" si="579"/>
        <v>26.907064693481924</v>
      </c>
      <c r="CI859" s="26">
        <f t="shared" si="580"/>
        <v>59.280288986112147</v>
      </c>
      <c r="CJ859" s="26">
        <f t="shared" si="581"/>
        <v>50.191209652644623</v>
      </c>
      <c r="CK859" s="16">
        <f t="shared" si="582"/>
        <v>6.5564348897272282</v>
      </c>
      <c r="CL859" s="42">
        <v>110</v>
      </c>
      <c r="CM859" s="42">
        <v>103</v>
      </c>
      <c r="CN859" s="42">
        <v>1344</v>
      </c>
      <c r="CO859" s="42">
        <v>1167</v>
      </c>
      <c r="CP859" s="42">
        <v>634</v>
      </c>
      <c r="CQ859" s="42">
        <v>528</v>
      </c>
      <c r="CR859" s="42">
        <v>571</v>
      </c>
      <c r="CS859" s="42">
        <v>710</v>
      </c>
      <c r="CT859" s="1">
        <v>9</v>
      </c>
      <c r="CU859" s="1">
        <v>13</v>
      </c>
      <c r="CV859" s="42">
        <f t="shared" si="583"/>
        <v>4</v>
      </c>
      <c r="CW859" s="26">
        <f t="shared" si="584"/>
        <v>0.47422499341354168</v>
      </c>
      <c r="CX859" s="26">
        <f t="shared" si="585"/>
        <v>0.68499165715289367</v>
      </c>
      <c r="CY859" s="26">
        <f t="shared" si="586"/>
        <v>0.21076666373935188</v>
      </c>
      <c r="CZ859" s="13">
        <v>44</v>
      </c>
      <c r="DA859" s="13">
        <v>38</v>
      </c>
      <c r="DB859" s="27">
        <v>38.14</v>
      </c>
      <c r="DC859" s="27">
        <v>35.049999999999997</v>
      </c>
      <c r="DD859" s="27">
        <v>39.96</v>
      </c>
      <c r="DE859" s="27">
        <v>36.869999999999997</v>
      </c>
      <c r="DF859" s="13">
        <v>3</v>
      </c>
      <c r="DG859" s="13">
        <v>3</v>
      </c>
      <c r="DH859" s="21">
        <f t="shared" si="587"/>
        <v>0.5</v>
      </c>
      <c r="DI859" s="42">
        <v>1</v>
      </c>
      <c r="DJ859" s="42">
        <v>1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0</v>
      </c>
      <c r="DQ859" s="13">
        <v>4</v>
      </c>
      <c r="DR859" s="46">
        <v>2</v>
      </c>
      <c r="DS859" s="13">
        <v>0</v>
      </c>
      <c r="DT859" s="13">
        <v>0</v>
      </c>
      <c r="DU859" s="13">
        <v>0</v>
      </c>
      <c r="DV859" s="13">
        <v>0</v>
      </c>
      <c r="DW859" s="13">
        <v>0</v>
      </c>
      <c r="DX859" s="13">
        <v>0</v>
      </c>
    </row>
    <row r="860" spans="1:128" ht="25.5" x14ac:dyDescent="0.2">
      <c r="A860" s="13" t="s">
        <v>1151</v>
      </c>
      <c r="B860" s="13" t="s">
        <v>2842</v>
      </c>
      <c r="C860" s="39" t="s">
        <v>3895</v>
      </c>
      <c r="D860" s="1" t="s">
        <v>243</v>
      </c>
      <c r="E860" s="13" t="s">
        <v>146</v>
      </c>
      <c r="F860" s="13">
        <v>77</v>
      </c>
      <c r="G860" s="13">
        <v>17</v>
      </c>
      <c r="H860" s="13">
        <v>18</v>
      </c>
      <c r="I860" s="40">
        <f t="shared" si="546"/>
        <v>35</v>
      </c>
      <c r="J860" s="19">
        <f t="shared" si="547"/>
        <v>1.989264287969625</v>
      </c>
      <c r="K860" s="1">
        <v>16</v>
      </c>
      <c r="L860" s="1">
        <v>14</v>
      </c>
      <c r="M860" s="1">
        <v>3</v>
      </c>
      <c r="N860" s="1">
        <v>133</v>
      </c>
      <c r="O860" s="1">
        <v>36</v>
      </c>
      <c r="P860" s="1">
        <v>56</v>
      </c>
      <c r="Q860" s="1">
        <v>147</v>
      </c>
      <c r="R860" s="15">
        <f t="shared" si="548"/>
        <v>0.12781954887218044</v>
      </c>
      <c r="S860" s="15">
        <f t="shared" si="549"/>
        <v>7.5555555555555556E-2</v>
      </c>
      <c r="T860" s="16">
        <v>1055.6666666666999</v>
      </c>
      <c r="U860" s="16">
        <f t="shared" si="550"/>
        <v>13.709956709957142</v>
      </c>
      <c r="V860" s="16">
        <v>1005.35</v>
      </c>
      <c r="W860" s="16">
        <f t="shared" si="551"/>
        <v>13.056493506493506</v>
      </c>
      <c r="X860" s="16">
        <v>2694.03</v>
      </c>
      <c r="Y860" s="16">
        <f t="shared" si="552"/>
        <v>34.9874025974026</v>
      </c>
      <c r="Z860" s="21">
        <f t="shared" si="553"/>
        <v>0.27176175467240454</v>
      </c>
      <c r="AA860" s="20">
        <f t="shared" si="554"/>
        <v>168.29787234042553</v>
      </c>
      <c r="AB860">
        <v>30</v>
      </c>
      <c r="AC860" s="1">
        <v>48</v>
      </c>
      <c r="AD860" s="1">
        <v>93</v>
      </c>
      <c r="AE860" s="1">
        <v>24</v>
      </c>
      <c r="AF860" s="1">
        <v>25</v>
      </c>
      <c r="AG860" s="15">
        <f t="shared" si="555"/>
        <v>0.36170212765957449</v>
      </c>
      <c r="AH860" s="15">
        <f t="shared" si="556"/>
        <v>0.36170212765957449</v>
      </c>
      <c r="AI860" s="15">
        <f t="shared" si="557"/>
        <v>0.72340425531914898</v>
      </c>
      <c r="AJ860" s="1">
        <v>406</v>
      </c>
      <c r="AK860" s="21">
        <f t="shared" si="558"/>
        <v>0.39038461538461539</v>
      </c>
      <c r="AL860" s="1">
        <v>279</v>
      </c>
      <c r="AM860" s="21">
        <f t="shared" si="559"/>
        <v>0.26826923076923076</v>
      </c>
      <c r="AN860" s="1">
        <v>355</v>
      </c>
      <c r="AO860" s="21">
        <f t="shared" si="560"/>
        <v>0.34134615384615385</v>
      </c>
      <c r="AP860" s="21">
        <f t="shared" si="561"/>
        <v>0.59270072992700729</v>
      </c>
      <c r="AQ860" s="1">
        <v>10</v>
      </c>
      <c r="AR860" s="4">
        <v>11.93</v>
      </c>
      <c r="AS860" s="41">
        <v>407</v>
      </c>
      <c r="AT860" s="41">
        <v>390</v>
      </c>
      <c r="AU860" s="41">
        <v>316</v>
      </c>
      <c r="AV860" s="21">
        <f t="shared" si="562"/>
        <v>0.51066499372647423</v>
      </c>
      <c r="AW860" s="26">
        <v>17.41</v>
      </c>
      <c r="AX860" s="42">
        <v>9</v>
      </c>
      <c r="AY860" s="41">
        <v>0.39300000000000002</v>
      </c>
      <c r="AZ860" s="1">
        <v>8</v>
      </c>
      <c r="BA860" s="43">
        <v>0.47700000000000004</v>
      </c>
      <c r="BB860" s="16">
        <v>50.08</v>
      </c>
      <c r="BC860" s="26">
        <v>18.3</v>
      </c>
      <c r="BD860" s="43">
        <v>2.028</v>
      </c>
      <c r="BE860" s="43">
        <v>6.6859999999999999</v>
      </c>
      <c r="BF860" s="16">
        <v>52.24</v>
      </c>
      <c r="BG860" s="21">
        <f t="shared" si="563"/>
        <v>8.3185840707964601E-2</v>
      </c>
      <c r="BH860" s="44">
        <f t="shared" si="564"/>
        <v>0.94078947368421051</v>
      </c>
      <c r="BI860" s="42">
        <f t="shared" si="565"/>
        <v>1023.9753143921752</v>
      </c>
      <c r="BJ860" s="21">
        <f t="shared" si="566"/>
        <v>2.3975314392175109E-2</v>
      </c>
      <c r="BK860" s="26">
        <f t="shared" si="567"/>
        <v>2.8049932859203262</v>
      </c>
      <c r="BL860" s="26">
        <f t="shared" si="568"/>
        <v>1.6113791216989108</v>
      </c>
      <c r="BM860" s="16">
        <f t="shared" si="569"/>
        <v>33.719600139254986</v>
      </c>
      <c r="BN860" s="16">
        <f t="shared" si="570"/>
        <v>27.21440294424827</v>
      </c>
      <c r="BO860" s="16">
        <f t="shared" si="571"/>
        <v>65.231014074700354</v>
      </c>
      <c r="BP860" s="16">
        <f t="shared" si="572"/>
        <v>52.160938976475848</v>
      </c>
      <c r="BQ860" s="16">
        <f t="shared" si="573"/>
        <v>13.070075098224507</v>
      </c>
      <c r="BR860" s="1">
        <v>47</v>
      </c>
      <c r="BS860" s="1">
        <v>27</v>
      </c>
      <c r="BT860" s="42">
        <v>518</v>
      </c>
      <c r="BU860" s="42">
        <v>429</v>
      </c>
      <c r="BV860" s="42">
        <v>215</v>
      </c>
      <c r="BW860" s="42">
        <v>177</v>
      </c>
      <c r="BX860" s="42">
        <v>241</v>
      </c>
      <c r="BY860" s="42">
        <v>313</v>
      </c>
      <c r="BZ860" s="1">
        <v>527</v>
      </c>
      <c r="CA860" s="1">
        <v>373</v>
      </c>
      <c r="CB860" s="21">
        <f t="shared" si="574"/>
        <v>0.58555555555555561</v>
      </c>
      <c r="CC860" s="4">
        <v>6.6</v>
      </c>
      <c r="CD860" s="45">
        <f t="shared" si="575"/>
        <v>4.5462575799763325</v>
      </c>
      <c r="CE860" s="26">
        <f t="shared" si="576"/>
        <v>2.5389472277591563</v>
      </c>
      <c r="CF860" s="26">
        <f t="shared" si="577"/>
        <v>2.3385040255676439</v>
      </c>
      <c r="CG860" s="26">
        <f t="shared" si="578"/>
        <v>30.779167269852223</v>
      </c>
      <c r="CH860" s="26">
        <f t="shared" si="579"/>
        <v>28.641106446476094</v>
      </c>
      <c r="CI860" s="26">
        <f t="shared" si="580"/>
        <v>57.282212892952188</v>
      </c>
      <c r="CJ860" s="26">
        <f t="shared" si="581"/>
        <v>54.542822463001521</v>
      </c>
      <c r="CK860" s="16">
        <f t="shared" si="582"/>
        <v>10.33068466827384</v>
      </c>
      <c r="CL860" s="42">
        <v>114</v>
      </c>
      <c r="CM860" s="42">
        <v>105</v>
      </c>
      <c r="CN860" s="42">
        <v>1268</v>
      </c>
      <c r="CO860" s="42">
        <v>1181</v>
      </c>
      <c r="CP860" s="42">
        <v>531</v>
      </c>
      <c r="CQ860" s="42">
        <v>504</v>
      </c>
      <c r="CR860" s="42">
        <v>659</v>
      </c>
      <c r="CS860" s="42">
        <v>659</v>
      </c>
      <c r="CT860" s="1">
        <v>5</v>
      </c>
      <c r="CU860" s="1">
        <v>8</v>
      </c>
      <c r="CV860" s="42">
        <f t="shared" si="583"/>
        <v>3</v>
      </c>
      <c r="CW860" s="26">
        <f t="shared" si="584"/>
        <v>0.28418061256708926</v>
      </c>
      <c r="CX860" s="26">
        <f t="shared" si="585"/>
        <v>0.45468898010734277</v>
      </c>
      <c r="CY860" s="26">
        <f t="shared" si="586"/>
        <v>0.17050836754025356</v>
      </c>
      <c r="CZ860" s="13">
        <v>45</v>
      </c>
      <c r="DA860" s="13">
        <v>32</v>
      </c>
      <c r="DB860" s="27">
        <v>42.75</v>
      </c>
      <c r="DC860" s="27">
        <v>34.630000000000003</v>
      </c>
      <c r="DD860" s="27">
        <v>38.11</v>
      </c>
      <c r="DE860" s="27">
        <v>33.799999999999997</v>
      </c>
      <c r="DF860" s="13">
        <v>67</v>
      </c>
      <c r="DG860" s="13">
        <v>95</v>
      </c>
      <c r="DH860" s="21">
        <f t="shared" si="587"/>
        <v>0.41358024691358025</v>
      </c>
      <c r="DI860" s="42">
        <v>76</v>
      </c>
      <c r="DJ860" s="42">
        <v>30</v>
      </c>
      <c r="DK860" s="13">
        <v>9</v>
      </c>
      <c r="DL860" s="13">
        <v>2</v>
      </c>
      <c r="DM860" s="13">
        <v>9.1999999999999998E-2</v>
      </c>
      <c r="DN860" s="13">
        <v>0</v>
      </c>
      <c r="DO860" s="13">
        <v>0</v>
      </c>
      <c r="DP860" s="13">
        <v>0</v>
      </c>
      <c r="DQ860" s="13">
        <v>41</v>
      </c>
      <c r="DR860" s="46">
        <v>15</v>
      </c>
      <c r="DS860" s="13">
        <v>0</v>
      </c>
      <c r="DT860" s="13">
        <v>6</v>
      </c>
      <c r="DU860" s="13">
        <v>-0.14599999999999999</v>
      </c>
      <c r="DV860" s="13">
        <v>0</v>
      </c>
      <c r="DW860" s="13">
        <v>0</v>
      </c>
      <c r="DX860" s="13">
        <v>0</v>
      </c>
    </row>
    <row r="861" spans="1:128" ht="25.5" x14ac:dyDescent="0.2">
      <c r="A861" s="13" t="s">
        <v>2844</v>
      </c>
      <c r="B861" s="13" t="s">
        <v>2842</v>
      </c>
      <c r="C861" s="39" t="s">
        <v>3896</v>
      </c>
      <c r="D861" s="1" t="s">
        <v>302</v>
      </c>
      <c r="E861" s="13" t="s">
        <v>129</v>
      </c>
      <c r="F861" s="13">
        <v>2</v>
      </c>
      <c r="G861" s="13">
        <v>0</v>
      </c>
      <c r="H861" s="13">
        <v>0</v>
      </c>
      <c r="I861" s="40">
        <f t="shared" si="546"/>
        <v>0</v>
      </c>
      <c r="J861" s="19">
        <f t="shared" si="547"/>
        <v>0</v>
      </c>
      <c r="K861" s="1">
        <v>0</v>
      </c>
      <c r="L861" s="1">
        <v>0</v>
      </c>
      <c r="M861" s="1">
        <v>0</v>
      </c>
      <c r="N861" s="1">
        <v>4</v>
      </c>
      <c r="O861" s="1">
        <v>1</v>
      </c>
      <c r="P861" s="1">
        <v>2</v>
      </c>
      <c r="Q861" s="1">
        <v>6</v>
      </c>
      <c r="R861" s="15">
        <f t="shared" si="548"/>
        <v>0</v>
      </c>
      <c r="S861" s="15">
        <f t="shared" si="549"/>
        <v>0</v>
      </c>
      <c r="T861" s="16">
        <v>17.316666666700002</v>
      </c>
      <c r="U861" s="16">
        <f t="shared" si="550"/>
        <v>8.6583333333500008</v>
      </c>
      <c r="V861" s="16">
        <v>15.81</v>
      </c>
      <c r="W861" s="16">
        <f t="shared" si="551"/>
        <v>7.9050000000000002</v>
      </c>
      <c r="X861" s="16">
        <v>81.16</v>
      </c>
      <c r="Y861" s="16">
        <f t="shared" si="552"/>
        <v>40.58</v>
      </c>
      <c r="Z861" s="21">
        <f t="shared" si="553"/>
        <v>0.16304011549963907</v>
      </c>
      <c r="AA861" s="20">
        <f t="shared" si="554"/>
        <v>0</v>
      </c>
      <c r="AB861">
        <v>1</v>
      </c>
      <c r="AC861" s="1">
        <v>5</v>
      </c>
      <c r="AD861" s="1">
        <v>1</v>
      </c>
      <c r="AE861" s="1">
        <v>0</v>
      </c>
      <c r="AF861" s="1">
        <v>0</v>
      </c>
      <c r="AG861" s="15">
        <f t="shared" si="555"/>
        <v>0</v>
      </c>
      <c r="AH861" s="15">
        <f t="shared" si="556"/>
        <v>0</v>
      </c>
      <c r="AI861" s="15">
        <f t="shared" si="557"/>
        <v>0</v>
      </c>
      <c r="AJ861" s="1">
        <v>5</v>
      </c>
      <c r="AK861" s="21">
        <f t="shared" si="558"/>
        <v>0.38461538461538464</v>
      </c>
      <c r="AL861" s="1">
        <v>6</v>
      </c>
      <c r="AM861" s="21">
        <f t="shared" si="559"/>
        <v>0.46153846153846156</v>
      </c>
      <c r="AN861" s="1">
        <v>2</v>
      </c>
      <c r="AO861" s="21">
        <f t="shared" si="560"/>
        <v>0.15384615384615385</v>
      </c>
      <c r="AP861" s="21">
        <f t="shared" si="561"/>
        <v>0.45454545454545453</v>
      </c>
      <c r="AQ861" s="1">
        <v>1</v>
      </c>
      <c r="AR861" s="4">
        <v>1.27</v>
      </c>
      <c r="AS861" s="41">
        <v>4</v>
      </c>
      <c r="AT861" s="41">
        <v>9</v>
      </c>
      <c r="AU861" s="41">
        <v>4</v>
      </c>
      <c r="AV861" s="21">
        <f t="shared" si="562"/>
        <v>0.30769230769230771</v>
      </c>
      <c r="AW861" s="26">
        <v>16.12</v>
      </c>
      <c r="AX861" s="42">
        <v>14</v>
      </c>
      <c r="AY861" s="41">
        <v>2.1349999999999998</v>
      </c>
      <c r="AZ861" s="1">
        <v>1</v>
      </c>
      <c r="BA861" s="43">
        <v>9.3580000000000005</v>
      </c>
      <c r="BB861" s="16">
        <v>53.07</v>
      </c>
      <c r="BC861" s="26">
        <v>15.68</v>
      </c>
      <c r="BD861" s="43">
        <v>-1.534</v>
      </c>
      <c r="BE861" s="43">
        <v>0.29299999999999998</v>
      </c>
      <c r="BF861" s="16">
        <v>49.14</v>
      </c>
      <c r="BG861" s="21">
        <f t="shared" si="563"/>
        <v>0</v>
      </c>
      <c r="BH861" s="44">
        <f t="shared" si="564"/>
        <v>0.75</v>
      </c>
      <c r="BI861" s="42">
        <f t="shared" si="565"/>
        <v>750</v>
      </c>
      <c r="BJ861" s="21">
        <f t="shared" si="566"/>
        <v>-0.25</v>
      </c>
      <c r="BK861" s="26">
        <f t="shared" si="567"/>
        <v>0</v>
      </c>
      <c r="BL861" s="26">
        <f t="shared" si="568"/>
        <v>7.5901328273244779</v>
      </c>
      <c r="BM861" s="16">
        <f t="shared" si="569"/>
        <v>34.155597722960152</v>
      </c>
      <c r="BN861" s="16">
        <f t="shared" si="570"/>
        <v>30.360531309297912</v>
      </c>
      <c r="BO861" s="16">
        <f t="shared" si="571"/>
        <v>60.721062618595823</v>
      </c>
      <c r="BP861" s="16">
        <f t="shared" si="572"/>
        <v>60.721062618595823</v>
      </c>
      <c r="BQ861" s="16">
        <f t="shared" si="573"/>
        <v>0</v>
      </c>
      <c r="BR861" s="1">
        <v>0</v>
      </c>
      <c r="BS861" s="1">
        <v>2</v>
      </c>
      <c r="BT861" s="42">
        <v>9</v>
      </c>
      <c r="BU861" s="42">
        <v>6</v>
      </c>
      <c r="BV861" s="42">
        <v>2</v>
      </c>
      <c r="BW861" s="42">
        <v>2</v>
      </c>
      <c r="BX861" s="42">
        <v>6</v>
      </c>
      <c r="BY861" s="42">
        <v>5</v>
      </c>
      <c r="BZ861" s="1">
        <v>13</v>
      </c>
      <c r="CA861" s="1">
        <v>6</v>
      </c>
      <c r="CB861" s="21">
        <f t="shared" si="574"/>
        <v>0.68421052631578949</v>
      </c>
      <c r="CC861" s="4">
        <v>22.81</v>
      </c>
      <c r="CD861" s="45">
        <f t="shared" si="575"/>
        <v>10.065909090909093</v>
      </c>
      <c r="CE861" s="26">
        <f t="shared" si="576"/>
        <v>1.4785608674223756</v>
      </c>
      <c r="CF861" s="26">
        <f t="shared" si="577"/>
        <v>1.4785608674223756</v>
      </c>
      <c r="CG861" s="26">
        <f t="shared" si="578"/>
        <v>25.874815179891574</v>
      </c>
      <c r="CH861" s="26">
        <f t="shared" si="579"/>
        <v>32.528339083292266</v>
      </c>
      <c r="CI861" s="26">
        <f t="shared" si="580"/>
        <v>47.313947757516019</v>
      </c>
      <c r="CJ861" s="26">
        <f t="shared" si="581"/>
        <v>48.053228191227213</v>
      </c>
      <c r="CK861" s="16">
        <f t="shared" si="582"/>
        <v>0.73928043371119401</v>
      </c>
      <c r="CL861" s="42">
        <v>2</v>
      </c>
      <c r="CM861" s="42">
        <v>2</v>
      </c>
      <c r="CN861" s="42">
        <v>33</v>
      </c>
      <c r="CO861" s="42">
        <v>42</v>
      </c>
      <c r="CP861" s="42">
        <v>11</v>
      </c>
      <c r="CQ861" s="42">
        <v>6</v>
      </c>
      <c r="CR861" s="42">
        <v>15</v>
      </c>
      <c r="CS861" s="42">
        <v>18</v>
      </c>
      <c r="CT861" s="1">
        <v>0</v>
      </c>
      <c r="CU861" s="1">
        <v>0</v>
      </c>
      <c r="CV861" s="42">
        <f t="shared" si="583"/>
        <v>0</v>
      </c>
      <c r="CW861" s="26">
        <f t="shared" si="584"/>
        <v>0</v>
      </c>
      <c r="CX861" s="26">
        <f t="shared" si="585"/>
        <v>0</v>
      </c>
      <c r="CY861" s="26">
        <f t="shared" si="586"/>
        <v>0</v>
      </c>
      <c r="CZ861" s="13">
        <v>1</v>
      </c>
      <c r="DA861" s="13">
        <v>1</v>
      </c>
      <c r="DB861" s="27">
        <v>0.4</v>
      </c>
      <c r="DC861" s="27">
        <v>0.62</v>
      </c>
      <c r="DD861" s="27">
        <v>0.5</v>
      </c>
      <c r="DE861" s="27">
        <v>0.57000000000000006</v>
      </c>
      <c r="DF861" s="13">
        <v>0</v>
      </c>
      <c r="DG861" s="13">
        <v>0</v>
      </c>
      <c r="DH861" s="21" t="str">
        <f t="shared" si="587"/>
        <v xml:space="preserve"> </v>
      </c>
      <c r="DI861" s="42"/>
      <c r="DJ861" s="42"/>
      <c r="DK861" s="1"/>
      <c r="DL861" s="1"/>
      <c r="DM861" s="1"/>
      <c r="DN861" s="1"/>
      <c r="DO861" s="1"/>
      <c r="DP861" s="1"/>
      <c r="DQ861" s="1"/>
      <c r="DR861" s="42"/>
      <c r="DS861" s="1"/>
      <c r="DT861" s="1"/>
      <c r="DU861" s="1"/>
      <c r="DV861" s="1"/>
      <c r="DW861" s="1"/>
      <c r="DX861" s="13"/>
    </row>
    <row r="862" spans="1:128" ht="25.5" x14ac:dyDescent="0.2">
      <c r="A862" s="13" t="s">
        <v>519</v>
      </c>
      <c r="B862" s="13" t="s">
        <v>2842</v>
      </c>
      <c r="C862" s="39" t="s">
        <v>3897</v>
      </c>
      <c r="D862" s="1" t="s">
        <v>162</v>
      </c>
      <c r="E862" s="13" t="s">
        <v>173</v>
      </c>
      <c r="F862" s="13">
        <v>3</v>
      </c>
      <c r="G862" s="13">
        <v>0</v>
      </c>
      <c r="H862" s="13">
        <v>0</v>
      </c>
      <c r="I862" s="40">
        <f t="shared" si="546"/>
        <v>0</v>
      </c>
      <c r="J862" s="19">
        <f t="shared" si="547"/>
        <v>0</v>
      </c>
      <c r="K862" s="1">
        <v>0</v>
      </c>
      <c r="L862" s="1">
        <v>0</v>
      </c>
      <c r="M862" s="1">
        <v>0</v>
      </c>
      <c r="N862" s="1">
        <v>1</v>
      </c>
      <c r="O862" s="1">
        <v>2</v>
      </c>
      <c r="P862" s="1">
        <v>2</v>
      </c>
      <c r="Q862" s="1">
        <v>2</v>
      </c>
      <c r="R862" s="15">
        <f t="shared" si="548"/>
        <v>0</v>
      </c>
      <c r="S862" s="15">
        <f t="shared" si="549"/>
        <v>0</v>
      </c>
      <c r="T862" s="16">
        <v>29.45</v>
      </c>
      <c r="U862" s="16">
        <f t="shared" si="550"/>
        <v>9.8166666666666664</v>
      </c>
      <c r="V862" s="16">
        <v>24.52</v>
      </c>
      <c r="W862" s="16">
        <f t="shared" si="551"/>
        <v>8.1733333333333338</v>
      </c>
      <c r="X862" s="16">
        <v>109.46</v>
      </c>
      <c r="Y862" s="16">
        <f t="shared" si="552"/>
        <v>36.486666666666665</v>
      </c>
      <c r="Z862" s="21">
        <f t="shared" si="553"/>
        <v>0.18301238990894167</v>
      </c>
      <c r="AA862" s="20">
        <f t="shared" si="554"/>
        <v>0</v>
      </c>
      <c r="AB862">
        <v>3</v>
      </c>
      <c r="AC862" s="1">
        <v>4</v>
      </c>
      <c r="AD862" s="1">
        <v>3</v>
      </c>
      <c r="AE862" s="1">
        <v>3</v>
      </c>
      <c r="AF862" s="1">
        <v>0</v>
      </c>
      <c r="AG862" s="15">
        <f t="shared" si="555"/>
        <v>0</v>
      </c>
      <c r="AH862" s="15">
        <f t="shared" si="556"/>
        <v>0</v>
      </c>
      <c r="AI862" s="15">
        <f t="shared" si="557"/>
        <v>0</v>
      </c>
      <c r="AJ862" s="1">
        <v>11</v>
      </c>
      <c r="AK862" s="21">
        <f t="shared" si="558"/>
        <v>0.40740740740740738</v>
      </c>
      <c r="AL862" s="1">
        <v>10</v>
      </c>
      <c r="AM862" s="21">
        <f t="shared" si="559"/>
        <v>0.37037037037037035</v>
      </c>
      <c r="AN862" s="1">
        <v>6</v>
      </c>
      <c r="AO862" s="21">
        <f t="shared" si="560"/>
        <v>0.22222222222222221</v>
      </c>
      <c r="AP862" s="21">
        <f t="shared" si="561"/>
        <v>0.52380952380952384</v>
      </c>
      <c r="AQ862" s="1">
        <v>7</v>
      </c>
      <c r="AR862" s="4">
        <v>5.55</v>
      </c>
      <c r="AS862" s="41">
        <v>12</v>
      </c>
      <c r="AT862" s="41">
        <v>9</v>
      </c>
      <c r="AU862" s="41">
        <v>7</v>
      </c>
      <c r="AV862" s="21">
        <f t="shared" si="562"/>
        <v>0.5714285714285714</v>
      </c>
      <c r="AW862" s="26">
        <v>17.61</v>
      </c>
      <c r="AX862" s="42">
        <v>2</v>
      </c>
      <c r="AY862" s="41">
        <v>0.01</v>
      </c>
      <c r="AZ862" s="1">
        <v>4</v>
      </c>
      <c r="BA862" s="43">
        <v>2.4039999999999999</v>
      </c>
      <c r="BB862" s="16">
        <v>52.41</v>
      </c>
      <c r="BC862" s="26">
        <v>17.09</v>
      </c>
      <c r="BD862" s="43">
        <v>-1.619</v>
      </c>
      <c r="BE862" s="43">
        <v>-15.834</v>
      </c>
      <c r="BF862" s="16">
        <v>45.76</v>
      </c>
      <c r="BG862" s="21">
        <f t="shared" si="563"/>
        <v>0</v>
      </c>
      <c r="BH862" s="44">
        <f t="shared" si="564"/>
        <v>0.7857142857142857</v>
      </c>
      <c r="BI862" s="42">
        <f t="shared" si="565"/>
        <v>785.71428571428567</v>
      </c>
      <c r="BJ862" s="21">
        <f t="shared" si="566"/>
        <v>-0.2142857142857143</v>
      </c>
      <c r="BK862" s="26">
        <f t="shared" si="567"/>
        <v>0</v>
      </c>
      <c r="BL862" s="26">
        <f t="shared" si="568"/>
        <v>7.3409461663947786</v>
      </c>
      <c r="BM862" s="16">
        <f t="shared" si="569"/>
        <v>24.469820554649264</v>
      </c>
      <c r="BN862" s="16">
        <f t="shared" si="570"/>
        <v>34.257748776508969</v>
      </c>
      <c r="BO862" s="16">
        <f t="shared" si="571"/>
        <v>46.492659053833599</v>
      </c>
      <c r="BP862" s="16">
        <f t="shared" si="572"/>
        <v>56.280587275693307</v>
      </c>
      <c r="BQ862" s="16">
        <f t="shared" si="573"/>
        <v>-9.7879282218597083</v>
      </c>
      <c r="BR862" s="1">
        <v>0</v>
      </c>
      <c r="BS862" s="1">
        <v>3</v>
      </c>
      <c r="BT862" s="42">
        <v>10</v>
      </c>
      <c r="BU862" s="42">
        <v>11</v>
      </c>
      <c r="BV862" s="42">
        <v>5</v>
      </c>
      <c r="BW862" s="42">
        <v>3</v>
      </c>
      <c r="BX862" s="42">
        <v>6</v>
      </c>
      <c r="BY862" s="42">
        <v>4</v>
      </c>
      <c r="BZ862" s="1">
        <v>12</v>
      </c>
      <c r="CA862" s="1">
        <v>13</v>
      </c>
      <c r="CB862" s="21">
        <f t="shared" si="574"/>
        <v>0.48</v>
      </c>
      <c r="CC862" s="4">
        <v>-1.45</v>
      </c>
      <c r="CD862" s="45">
        <f t="shared" si="575"/>
        <v>7.7886432067117184</v>
      </c>
      <c r="CE862" s="26">
        <f t="shared" si="576"/>
        <v>1.6444363237712407</v>
      </c>
      <c r="CF862" s="26">
        <f t="shared" si="577"/>
        <v>1.6444363237712407</v>
      </c>
      <c r="CG862" s="26">
        <f t="shared" si="578"/>
        <v>30.147999269139412</v>
      </c>
      <c r="CH862" s="26">
        <f t="shared" si="579"/>
        <v>33.985017357938972</v>
      </c>
      <c r="CI862" s="26">
        <f t="shared" si="580"/>
        <v>49.33308971313722</v>
      </c>
      <c r="CJ862" s="26">
        <f t="shared" si="581"/>
        <v>55.362689566965109</v>
      </c>
      <c r="CK862" s="16">
        <f t="shared" si="582"/>
        <v>-3.7583283680318189</v>
      </c>
      <c r="CL862" s="42">
        <v>3</v>
      </c>
      <c r="CM862" s="42">
        <v>3</v>
      </c>
      <c r="CN862" s="42">
        <v>52</v>
      </c>
      <c r="CO862" s="42">
        <v>59</v>
      </c>
      <c r="CP862" s="42">
        <v>17</v>
      </c>
      <c r="CQ862" s="42">
        <v>16</v>
      </c>
      <c r="CR862" s="42">
        <v>23</v>
      </c>
      <c r="CS862" s="42">
        <v>18</v>
      </c>
      <c r="CT862" s="1">
        <v>0</v>
      </c>
      <c r="CU862" s="1">
        <v>0</v>
      </c>
      <c r="CV862" s="42">
        <f t="shared" si="583"/>
        <v>0</v>
      </c>
      <c r="CW862" s="26">
        <f t="shared" si="584"/>
        <v>0</v>
      </c>
      <c r="CX862" s="26">
        <f t="shared" si="585"/>
        <v>0</v>
      </c>
      <c r="CY862" s="26">
        <f t="shared" si="586"/>
        <v>0</v>
      </c>
      <c r="CZ862" s="13">
        <v>1</v>
      </c>
      <c r="DA862" s="13">
        <v>1</v>
      </c>
      <c r="DB862" s="27">
        <v>0.94</v>
      </c>
      <c r="DC862" s="27">
        <v>1.03</v>
      </c>
      <c r="DD862" s="27">
        <v>0.84</v>
      </c>
      <c r="DE862" s="27">
        <v>1.1200000000000001</v>
      </c>
      <c r="DF862" s="1"/>
      <c r="DG862" s="1"/>
      <c r="DH862" s="21" t="str">
        <f t="shared" si="587"/>
        <v xml:space="preserve"> </v>
      </c>
      <c r="DI862" s="42"/>
      <c r="DJ862" s="42"/>
      <c r="DK862" s="1"/>
      <c r="DL862" s="1"/>
      <c r="DM862" s="1"/>
      <c r="DN862" s="1"/>
      <c r="DO862" s="1"/>
      <c r="DP862" s="1"/>
      <c r="DQ862" s="1"/>
      <c r="DR862" s="42"/>
      <c r="DS862" s="1"/>
      <c r="DT862" s="1"/>
      <c r="DU862" s="1"/>
      <c r="DV862" s="1"/>
      <c r="DW862" s="1"/>
      <c r="DX862" s="13"/>
    </row>
    <row r="863" spans="1:128" ht="25.5" x14ac:dyDescent="0.2">
      <c r="A863" s="13" t="s">
        <v>1266</v>
      </c>
      <c r="B863" s="13" t="s">
        <v>2842</v>
      </c>
      <c r="C863" s="39" t="s">
        <v>3898</v>
      </c>
      <c r="D863" s="1" t="s">
        <v>153</v>
      </c>
      <c r="E863" s="13" t="s">
        <v>146</v>
      </c>
      <c r="F863" s="13">
        <v>1</v>
      </c>
      <c r="G863" s="13">
        <v>0</v>
      </c>
      <c r="H863" s="13">
        <v>0</v>
      </c>
      <c r="I863" s="40">
        <f t="shared" si="546"/>
        <v>0</v>
      </c>
      <c r="J863" s="19">
        <f t="shared" si="547"/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5">
        <f t="shared" si="548"/>
        <v>0</v>
      </c>
      <c r="S863" s="15">
        <f t="shared" si="549"/>
        <v>0</v>
      </c>
      <c r="T863" s="16">
        <v>4.3499999999999996</v>
      </c>
      <c r="U863" s="16">
        <f t="shared" si="550"/>
        <v>4.3499999999999996</v>
      </c>
      <c r="V863" s="16">
        <v>3.45</v>
      </c>
      <c r="W863" s="16">
        <f t="shared" si="551"/>
        <v>3.45</v>
      </c>
      <c r="X863" s="16">
        <v>44.03</v>
      </c>
      <c r="Y863" s="16">
        <f t="shared" si="552"/>
        <v>44.03</v>
      </c>
      <c r="Z863" s="21">
        <f t="shared" si="553"/>
        <v>7.2662173546756526E-2</v>
      </c>
      <c r="AA863" s="20">
        <f t="shared" si="554"/>
        <v>0</v>
      </c>
      <c r="AB863">
        <v>0</v>
      </c>
      <c r="AC863" s="1">
        <v>0</v>
      </c>
      <c r="AD863" s="1">
        <v>0</v>
      </c>
      <c r="AE863" s="1">
        <v>0</v>
      </c>
      <c r="AF863" s="1">
        <v>0</v>
      </c>
      <c r="AG863" s="15">
        <f t="shared" si="555"/>
        <v>0</v>
      </c>
      <c r="AH863" s="15">
        <f t="shared" si="556"/>
        <v>0</v>
      </c>
      <c r="AI863" s="15">
        <f t="shared" si="557"/>
        <v>0</v>
      </c>
      <c r="AJ863" s="1">
        <v>1</v>
      </c>
      <c r="AK863" s="21">
        <f t="shared" si="558"/>
        <v>0.33333333333333331</v>
      </c>
      <c r="AL863" s="1">
        <v>2</v>
      </c>
      <c r="AM863" s="21">
        <f t="shared" si="559"/>
        <v>0.66666666666666663</v>
      </c>
      <c r="AN863" s="1">
        <v>0</v>
      </c>
      <c r="AO863" s="21">
        <f t="shared" si="560"/>
        <v>0</v>
      </c>
      <c r="AP863" s="21">
        <f t="shared" si="561"/>
        <v>0.33333333333333331</v>
      </c>
      <c r="AQ863" s="1">
        <v>1</v>
      </c>
      <c r="AR863" s="4">
        <v>16.670000000000002</v>
      </c>
      <c r="AS863" s="41">
        <v>2</v>
      </c>
      <c r="AT863" s="41">
        <v>0</v>
      </c>
      <c r="AU863" s="41">
        <v>1</v>
      </c>
      <c r="AV863" s="21">
        <f t="shared" si="562"/>
        <v>1</v>
      </c>
      <c r="AW863" s="26">
        <v>17.14</v>
      </c>
      <c r="AX863" s="42">
        <v>9</v>
      </c>
      <c r="AY863" s="41">
        <v>0.72199999999999998</v>
      </c>
      <c r="AZ863" s="1">
        <v>3</v>
      </c>
      <c r="BA863" s="43">
        <v>-3.9220000000000002</v>
      </c>
      <c r="BB863" s="16">
        <v>51.48</v>
      </c>
      <c r="BC863" s="26">
        <v>17.48</v>
      </c>
      <c r="BD863" s="43">
        <v>-5.093</v>
      </c>
      <c r="BE863" s="43">
        <v>1.3839999999999999</v>
      </c>
      <c r="BF863" s="16">
        <v>48.84</v>
      </c>
      <c r="BG863" s="21">
        <f t="shared" si="563"/>
        <v>0</v>
      </c>
      <c r="BH863" s="44">
        <f t="shared" si="564"/>
        <v>0</v>
      </c>
      <c r="BI863" s="42">
        <f t="shared" si="565"/>
        <v>0</v>
      </c>
      <c r="BJ863" s="21">
        <f t="shared" si="566"/>
        <v>-1</v>
      </c>
      <c r="BK863" s="26">
        <f t="shared" si="567"/>
        <v>0</v>
      </c>
      <c r="BL863" s="26">
        <f t="shared" si="568"/>
        <v>0</v>
      </c>
      <c r="BM863" s="16">
        <f t="shared" si="569"/>
        <v>17.391304347826086</v>
      </c>
      <c r="BN863" s="16">
        <f t="shared" si="570"/>
        <v>0</v>
      </c>
      <c r="BO863" s="16">
        <f t="shared" si="571"/>
        <v>17.391304347826086</v>
      </c>
      <c r="BP863" s="16">
        <f t="shared" si="572"/>
        <v>52.173913043478258</v>
      </c>
      <c r="BQ863" s="16">
        <f t="shared" si="573"/>
        <v>-34.782608695652172</v>
      </c>
      <c r="BR863" s="1">
        <v>0</v>
      </c>
      <c r="BS863" s="1">
        <v>0</v>
      </c>
      <c r="BT863" s="42">
        <v>1</v>
      </c>
      <c r="BU863" s="42">
        <v>0</v>
      </c>
      <c r="BV863" s="42">
        <v>0</v>
      </c>
      <c r="BW863" s="42">
        <v>3</v>
      </c>
      <c r="BX863" s="42">
        <v>0</v>
      </c>
      <c r="BY863" s="42">
        <v>0</v>
      </c>
      <c r="BZ863" s="1">
        <v>0</v>
      </c>
      <c r="CA863" s="1">
        <v>1</v>
      </c>
      <c r="CB863" s="21">
        <f t="shared" si="574"/>
        <v>0</v>
      </c>
      <c r="CC863" s="4">
        <v>-44.74</v>
      </c>
      <c r="CD863" s="45">
        <f t="shared" si="575"/>
        <v>-36.178608695652173</v>
      </c>
      <c r="CE863" s="26">
        <f t="shared" si="576"/>
        <v>1.3627072450601863</v>
      </c>
      <c r="CF863" s="26">
        <f t="shared" si="577"/>
        <v>0</v>
      </c>
      <c r="CG863" s="26">
        <f t="shared" si="578"/>
        <v>21.80331592096298</v>
      </c>
      <c r="CH863" s="26">
        <f t="shared" si="579"/>
        <v>34.06768112650466</v>
      </c>
      <c r="CI863" s="26">
        <f t="shared" si="580"/>
        <v>46.332046332046332</v>
      </c>
      <c r="CJ863" s="26">
        <f t="shared" si="581"/>
        <v>66.772655007949126</v>
      </c>
      <c r="CK863" s="16">
        <f t="shared" si="582"/>
        <v>-14.342000019749378</v>
      </c>
      <c r="CL863" s="42">
        <v>1</v>
      </c>
      <c r="CM863" s="42">
        <v>0</v>
      </c>
      <c r="CN863" s="42">
        <v>15</v>
      </c>
      <c r="CO863" s="42">
        <v>25</v>
      </c>
      <c r="CP863" s="42">
        <v>7</v>
      </c>
      <c r="CQ863" s="42">
        <v>10</v>
      </c>
      <c r="CR863" s="42">
        <v>14</v>
      </c>
      <c r="CS863" s="42">
        <v>11</v>
      </c>
      <c r="CT863" s="1">
        <v>0</v>
      </c>
      <c r="CU863" s="1">
        <v>0</v>
      </c>
      <c r="CV863" s="42">
        <f t="shared" si="583"/>
        <v>0</v>
      </c>
      <c r="CW863" s="26">
        <f t="shared" si="584"/>
        <v>0</v>
      </c>
      <c r="CX863" s="26">
        <f t="shared" si="585"/>
        <v>0</v>
      </c>
      <c r="CY863" s="26">
        <f t="shared" si="586"/>
        <v>0</v>
      </c>
      <c r="CZ863" s="13">
        <v>0</v>
      </c>
      <c r="DA863" s="13">
        <v>0</v>
      </c>
      <c r="DB863" s="27">
        <v>0</v>
      </c>
      <c r="DC863" s="27">
        <v>0</v>
      </c>
      <c r="DD863" s="27">
        <v>0</v>
      </c>
      <c r="DE863" s="27">
        <v>0</v>
      </c>
      <c r="DF863" s="13">
        <v>0</v>
      </c>
      <c r="DG863" s="13">
        <v>0</v>
      </c>
      <c r="DH863" s="21" t="str">
        <f t="shared" si="587"/>
        <v xml:space="preserve"> </v>
      </c>
      <c r="DI863" s="42"/>
      <c r="DJ863" s="42"/>
      <c r="DK863" s="1"/>
      <c r="DL863" s="1"/>
      <c r="DM863" s="1"/>
      <c r="DN863" s="1"/>
      <c r="DO863" s="1"/>
      <c r="DP863" s="1"/>
      <c r="DQ863" s="1"/>
      <c r="DR863" s="42"/>
      <c r="DS863" s="1"/>
      <c r="DT863" s="1"/>
      <c r="DU863" s="1"/>
      <c r="DV863" s="1"/>
      <c r="DW863" s="1"/>
      <c r="DX863" s="13"/>
    </row>
    <row r="864" spans="1:128" ht="25.5" x14ac:dyDescent="0.2">
      <c r="A864" s="13" t="s">
        <v>1221</v>
      </c>
      <c r="B864" s="13" t="s">
        <v>2842</v>
      </c>
      <c r="C864" s="39" t="s">
        <v>3899</v>
      </c>
      <c r="D864" s="1" t="s">
        <v>190</v>
      </c>
      <c r="E864" s="13" t="s">
        <v>154</v>
      </c>
      <c r="F864" s="13">
        <v>67</v>
      </c>
      <c r="G864" s="13">
        <v>4</v>
      </c>
      <c r="H864" s="13">
        <v>13</v>
      </c>
      <c r="I864" s="40">
        <f t="shared" si="546"/>
        <v>17</v>
      </c>
      <c r="J864" s="19">
        <f t="shared" si="547"/>
        <v>1.399881055858063</v>
      </c>
      <c r="K864" s="1">
        <v>4</v>
      </c>
      <c r="L864" s="1">
        <v>7</v>
      </c>
      <c r="M864" s="1">
        <v>6</v>
      </c>
      <c r="N864" s="1">
        <v>78</v>
      </c>
      <c r="O864" s="1">
        <v>30</v>
      </c>
      <c r="P864" s="1">
        <v>37</v>
      </c>
      <c r="Q864" s="1">
        <v>75</v>
      </c>
      <c r="R864" s="15">
        <f t="shared" si="548"/>
        <v>5.128205128205128E-2</v>
      </c>
      <c r="S864" s="15">
        <f t="shared" si="549"/>
        <v>2.7586206896551724E-2</v>
      </c>
      <c r="T864" s="16">
        <v>728.63333333330002</v>
      </c>
      <c r="U864" s="16">
        <f t="shared" si="550"/>
        <v>10.875124378108955</v>
      </c>
      <c r="V864" s="16">
        <v>728.48</v>
      </c>
      <c r="W864" s="16">
        <f t="shared" si="551"/>
        <v>10.872835820895522</v>
      </c>
      <c r="X864" s="16">
        <v>2482.16</v>
      </c>
      <c r="Y864" s="16">
        <f t="shared" si="552"/>
        <v>37.047164179104477</v>
      </c>
      <c r="Z864" s="21">
        <f t="shared" si="553"/>
        <v>0.22689557222236065</v>
      </c>
      <c r="AA864" s="20">
        <f t="shared" si="554"/>
        <v>103.17391304347827</v>
      </c>
      <c r="AB864">
        <v>24</v>
      </c>
      <c r="AC864" s="1">
        <v>205</v>
      </c>
      <c r="AD864" s="1">
        <v>136</v>
      </c>
      <c r="AE864" s="1">
        <v>10</v>
      </c>
      <c r="AF864" s="1">
        <v>20</v>
      </c>
      <c r="AG864" s="15">
        <f t="shared" si="555"/>
        <v>0.17391304347826086</v>
      </c>
      <c r="AH864" s="15">
        <f t="shared" si="556"/>
        <v>0.56521739130434778</v>
      </c>
      <c r="AI864" s="15">
        <f t="shared" si="557"/>
        <v>0.73913043478260865</v>
      </c>
      <c r="AJ864" s="1">
        <v>237</v>
      </c>
      <c r="AK864" s="21">
        <f t="shared" si="558"/>
        <v>0.35800604229607252</v>
      </c>
      <c r="AL864" s="1">
        <v>176</v>
      </c>
      <c r="AM864" s="21">
        <f t="shared" si="559"/>
        <v>0.26586102719033233</v>
      </c>
      <c r="AN864" s="1">
        <v>249</v>
      </c>
      <c r="AO864" s="21">
        <f t="shared" si="560"/>
        <v>0.37613293051359514</v>
      </c>
      <c r="AP864" s="21">
        <f t="shared" si="561"/>
        <v>0.57384987893462469</v>
      </c>
      <c r="AQ864" s="1">
        <v>11</v>
      </c>
      <c r="AR864" s="4">
        <v>6.17</v>
      </c>
      <c r="AS864" s="41">
        <v>294</v>
      </c>
      <c r="AT864" s="41">
        <v>248</v>
      </c>
      <c r="AU864" s="41">
        <v>226</v>
      </c>
      <c r="AV864" s="21">
        <f t="shared" si="562"/>
        <v>0.54243542435424352</v>
      </c>
      <c r="AW864" s="26">
        <v>17.05</v>
      </c>
      <c r="AX864" s="42">
        <v>10</v>
      </c>
      <c r="AY864" s="41">
        <v>-0.61799999999999999</v>
      </c>
      <c r="AZ864" s="1">
        <v>13</v>
      </c>
      <c r="BA864" s="43">
        <v>-1.1100000000000001</v>
      </c>
      <c r="BB864" s="16">
        <v>49.46</v>
      </c>
      <c r="BC864" s="26">
        <v>18.09</v>
      </c>
      <c r="BD864" s="43">
        <v>0.89100000000000001</v>
      </c>
      <c r="BE864" s="43">
        <v>3.04</v>
      </c>
      <c r="BF864" s="16">
        <v>49.82</v>
      </c>
      <c r="BG864" s="21">
        <f t="shared" si="563"/>
        <v>6.7846607669616518E-2</v>
      </c>
      <c r="BH864" s="44">
        <f t="shared" si="564"/>
        <v>0.91891891891891897</v>
      </c>
      <c r="BI864" s="42">
        <f t="shared" si="565"/>
        <v>986.76552658853552</v>
      </c>
      <c r="BJ864" s="21">
        <f t="shared" si="566"/>
        <v>-1.3234473411464512E-2</v>
      </c>
      <c r="BK864" s="26">
        <f t="shared" si="567"/>
        <v>1.8943553700856577</v>
      </c>
      <c r="BL864" s="26">
        <f t="shared" si="568"/>
        <v>1.9767186470459037</v>
      </c>
      <c r="BM864" s="16">
        <f t="shared" si="569"/>
        <v>27.921150889523393</v>
      </c>
      <c r="BN864" s="16">
        <f t="shared" si="570"/>
        <v>24.379529980232814</v>
      </c>
      <c r="BO864" s="16">
        <f t="shared" si="571"/>
        <v>56.418844717768501</v>
      </c>
      <c r="BP864" s="16">
        <f t="shared" si="572"/>
        <v>50.818141884471778</v>
      </c>
      <c r="BQ864" s="16">
        <f t="shared" si="573"/>
        <v>5.6007028332967224</v>
      </c>
      <c r="BR864" s="1">
        <v>23</v>
      </c>
      <c r="BS864" s="1">
        <v>24</v>
      </c>
      <c r="BT864" s="42">
        <v>316</v>
      </c>
      <c r="BU864" s="42">
        <v>272</v>
      </c>
      <c r="BV864" s="42">
        <v>157</v>
      </c>
      <c r="BW864" s="42">
        <v>127</v>
      </c>
      <c r="BX864" s="42">
        <v>194</v>
      </c>
      <c r="BY864" s="42">
        <v>189</v>
      </c>
      <c r="BZ864" s="1">
        <v>320</v>
      </c>
      <c r="CA864" s="1">
        <v>283</v>
      </c>
      <c r="CB864" s="21">
        <f t="shared" si="574"/>
        <v>0.53067993366500832</v>
      </c>
      <c r="CC864" s="4">
        <v>0.93</v>
      </c>
      <c r="CD864" s="45">
        <f t="shared" si="575"/>
        <v>-0.41169426113426955</v>
      </c>
      <c r="CE864" s="26">
        <f t="shared" si="576"/>
        <v>2.5381119669964871</v>
      </c>
      <c r="CF864" s="26">
        <f t="shared" si="577"/>
        <v>2.2722145228349504</v>
      </c>
      <c r="CG864" s="26">
        <f t="shared" si="578"/>
        <v>28.668578979598415</v>
      </c>
      <c r="CH864" s="26">
        <f t="shared" si="579"/>
        <v>29.538788796854355</v>
      </c>
      <c r="CI864" s="26">
        <f t="shared" si="580"/>
        <v>57.796435362748575</v>
      </c>
      <c r="CJ864" s="26">
        <f t="shared" si="581"/>
        <v>56.587810616559771</v>
      </c>
      <c r="CK864" s="16">
        <f t="shared" si="582"/>
        <v>4.3920780871079188</v>
      </c>
      <c r="CL864" s="42">
        <v>105</v>
      </c>
      <c r="CM864" s="42">
        <v>94</v>
      </c>
      <c r="CN864" s="42">
        <v>1081</v>
      </c>
      <c r="CO864" s="42">
        <v>1128</v>
      </c>
      <c r="CP864" s="42">
        <v>528</v>
      </c>
      <c r="CQ864" s="42">
        <v>468</v>
      </c>
      <c r="CR864" s="42">
        <v>651</v>
      </c>
      <c r="CS864" s="42">
        <v>677</v>
      </c>
      <c r="CT864" s="1">
        <v>16</v>
      </c>
      <c r="CU864" s="1">
        <v>20</v>
      </c>
      <c r="CV864" s="42">
        <f t="shared" si="583"/>
        <v>4</v>
      </c>
      <c r="CW864" s="26">
        <f t="shared" si="584"/>
        <v>1.317535111395824</v>
      </c>
      <c r="CX864" s="26">
        <f t="shared" si="585"/>
        <v>1.6469188892447801</v>
      </c>
      <c r="CY864" s="26">
        <f t="shared" si="586"/>
        <v>0.32938377784895601</v>
      </c>
      <c r="CZ864" s="13">
        <v>24</v>
      </c>
      <c r="DA864" s="13">
        <v>24</v>
      </c>
      <c r="DB864" s="27">
        <v>28.96</v>
      </c>
      <c r="DC864" s="27">
        <v>25.73</v>
      </c>
      <c r="DD864" s="27">
        <v>27.05</v>
      </c>
      <c r="DE864" s="27">
        <v>25.97</v>
      </c>
      <c r="DF864" s="13">
        <v>2</v>
      </c>
      <c r="DG864" s="13">
        <v>9</v>
      </c>
      <c r="DH864" s="21">
        <f t="shared" si="587"/>
        <v>0.18181818181818182</v>
      </c>
      <c r="DI864" s="42">
        <v>9</v>
      </c>
      <c r="DJ864" s="42">
        <v>1</v>
      </c>
      <c r="DK864" s="13">
        <v>4</v>
      </c>
      <c r="DL864" s="13">
        <v>0</v>
      </c>
      <c r="DM864" s="13">
        <v>0.44400000000000001</v>
      </c>
      <c r="DN864" s="13">
        <v>0</v>
      </c>
      <c r="DO864" s="13">
        <v>0</v>
      </c>
      <c r="DP864" s="13">
        <v>0</v>
      </c>
      <c r="DQ864" s="1"/>
      <c r="DR864" s="42"/>
      <c r="DS864" s="1"/>
      <c r="DT864" s="1"/>
      <c r="DU864" s="1"/>
      <c r="DV864" s="1"/>
      <c r="DW864" s="1"/>
      <c r="DX864" s="13"/>
    </row>
    <row r="865" spans="1:128" ht="25.5" x14ac:dyDescent="0.2">
      <c r="A865" s="13" t="s">
        <v>2850</v>
      </c>
      <c r="B865" s="13" t="s">
        <v>2851</v>
      </c>
      <c r="C865" s="39" t="s">
        <v>3900</v>
      </c>
      <c r="D865" s="1" t="s">
        <v>554</v>
      </c>
      <c r="E865" s="13" t="s">
        <v>137</v>
      </c>
      <c r="F865" s="13">
        <v>75</v>
      </c>
      <c r="G865" s="13">
        <v>10</v>
      </c>
      <c r="H865" s="13">
        <v>15</v>
      </c>
      <c r="I865" s="40">
        <f t="shared" si="546"/>
        <v>25</v>
      </c>
      <c r="J865" s="19">
        <f t="shared" si="547"/>
        <v>1.4602566806742667</v>
      </c>
      <c r="K865" s="1">
        <v>8</v>
      </c>
      <c r="L865" s="1">
        <v>7</v>
      </c>
      <c r="M865" s="1">
        <v>5</v>
      </c>
      <c r="N865" s="1">
        <v>121</v>
      </c>
      <c r="O865" s="1">
        <v>54</v>
      </c>
      <c r="P865" s="1">
        <v>38</v>
      </c>
      <c r="Q865" s="1">
        <v>138</v>
      </c>
      <c r="R865" s="15">
        <f t="shared" si="548"/>
        <v>8.2644628099173556E-2</v>
      </c>
      <c r="S865" s="15">
        <f t="shared" si="549"/>
        <v>4.6948356807511735E-2</v>
      </c>
      <c r="T865" s="16">
        <v>1027.2166666666999</v>
      </c>
      <c r="U865" s="16">
        <f t="shared" si="550"/>
        <v>13.696222222222666</v>
      </c>
      <c r="V865" s="16">
        <v>983.14</v>
      </c>
      <c r="W865" s="16">
        <f t="shared" si="551"/>
        <v>13.108533333333334</v>
      </c>
      <c r="X865" s="16">
        <v>2672.29</v>
      </c>
      <c r="Y865" s="16">
        <f t="shared" si="552"/>
        <v>35.630533333333332</v>
      </c>
      <c r="Z865" s="21">
        <f t="shared" si="553"/>
        <v>0.26895331055443544</v>
      </c>
      <c r="AA865" s="20">
        <f t="shared" si="554"/>
        <v>112.7</v>
      </c>
      <c r="AB865">
        <v>37</v>
      </c>
      <c r="AC865" s="1">
        <v>241</v>
      </c>
      <c r="AD865" s="1">
        <v>87</v>
      </c>
      <c r="AE865" s="1">
        <v>31</v>
      </c>
      <c r="AF865" s="1">
        <v>27</v>
      </c>
      <c r="AG865" s="15">
        <f t="shared" si="555"/>
        <v>0.33333333333333331</v>
      </c>
      <c r="AH865" s="15">
        <f t="shared" si="556"/>
        <v>0.4</v>
      </c>
      <c r="AI865" s="15">
        <f t="shared" si="557"/>
        <v>0.73333333333333339</v>
      </c>
      <c r="AJ865" s="1">
        <v>292</v>
      </c>
      <c r="AK865" s="21">
        <f t="shared" si="558"/>
        <v>0.31163287086446106</v>
      </c>
      <c r="AL865" s="1">
        <v>303</v>
      </c>
      <c r="AM865" s="21">
        <f t="shared" si="559"/>
        <v>0.3233724653148346</v>
      </c>
      <c r="AN865" s="1">
        <v>342</v>
      </c>
      <c r="AO865" s="21">
        <f t="shared" si="560"/>
        <v>0.36499466382070439</v>
      </c>
      <c r="AP865" s="21">
        <f t="shared" si="561"/>
        <v>0.49075630252100838</v>
      </c>
      <c r="AQ865" s="1">
        <v>6</v>
      </c>
      <c r="AR865" s="4">
        <v>0.59</v>
      </c>
      <c r="AS865" s="41">
        <v>387</v>
      </c>
      <c r="AT865" s="41">
        <v>387</v>
      </c>
      <c r="AU865" s="41">
        <v>300</v>
      </c>
      <c r="AV865" s="21">
        <f t="shared" si="562"/>
        <v>0.5</v>
      </c>
      <c r="AW865" s="26">
        <v>17.48</v>
      </c>
      <c r="AX865" s="42">
        <v>7</v>
      </c>
      <c r="AY865" s="41">
        <v>0.80900000000000005</v>
      </c>
      <c r="AZ865" s="1">
        <v>4</v>
      </c>
      <c r="BA865" s="43">
        <v>0.24299999999999999</v>
      </c>
      <c r="BB865" s="16">
        <v>50.12</v>
      </c>
      <c r="BC865" s="26">
        <v>17.75</v>
      </c>
      <c r="BD865" s="43">
        <v>-1.3120000000000001</v>
      </c>
      <c r="BE865" s="43">
        <v>1.8130000000000002</v>
      </c>
      <c r="BF865" s="16">
        <v>51.23</v>
      </c>
      <c r="BG865" s="21">
        <f t="shared" si="563"/>
        <v>6.2111801242236024E-2</v>
      </c>
      <c r="BH865" s="44">
        <f t="shared" si="564"/>
        <v>0.92490118577075098</v>
      </c>
      <c r="BI865" s="42">
        <f t="shared" si="565"/>
        <v>987.01298701298697</v>
      </c>
      <c r="BJ865" s="21">
        <f t="shared" si="566"/>
        <v>-1.2987012987012998E-2</v>
      </c>
      <c r="BK865" s="26">
        <f t="shared" si="567"/>
        <v>1.830868441930956</v>
      </c>
      <c r="BL865" s="26">
        <f t="shared" si="568"/>
        <v>2.3191000264458776</v>
      </c>
      <c r="BM865" s="16">
        <f t="shared" si="569"/>
        <v>29.476981915088388</v>
      </c>
      <c r="BN865" s="16">
        <f t="shared" si="570"/>
        <v>30.880647720568788</v>
      </c>
      <c r="BO865" s="16">
        <f t="shared" si="571"/>
        <v>56.573834855666533</v>
      </c>
      <c r="BP865" s="16">
        <f t="shared" si="572"/>
        <v>60.235571739528446</v>
      </c>
      <c r="BQ865" s="16">
        <f t="shared" si="573"/>
        <v>-3.6617368838619129</v>
      </c>
      <c r="BR865" s="1">
        <v>30</v>
      </c>
      <c r="BS865" s="1">
        <v>38</v>
      </c>
      <c r="BT865" s="42">
        <v>453</v>
      </c>
      <c r="BU865" s="42">
        <v>468</v>
      </c>
      <c r="BV865" s="42">
        <v>191</v>
      </c>
      <c r="BW865" s="42">
        <v>225</v>
      </c>
      <c r="BX865" s="42">
        <v>256</v>
      </c>
      <c r="BY865" s="42">
        <v>253</v>
      </c>
      <c r="BZ865" s="1">
        <v>430</v>
      </c>
      <c r="CA865" s="1">
        <v>476</v>
      </c>
      <c r="CB865" s="21">
        <f t="shared" si="574"/>
        <v>0.47461368653421632</v>
      </c>
      <c r="CC865" s="4">
        <v>-4.62</v>
      </c>
      <c r="CD865" s="45">
        <f t="shared" si="575"/>
        <v>-5.0998881443661137</v>
      </c>
      <c r="CE865" s="26">
        <f t="shared" si="576"/>
        <v>2.290170602741469</v>
      </c>
      <c r="CF865" s="26">
        <f t="shared" si="577"/>
        <v>2.4248865205497907</v>
      </c>
      <c r="CG865" s="26">
        <f t="shared" si="578"/>
        <v>30.04164967125574</v>
      </c>
      <c r="CH865" s="26">
        <f t="shared" si="579"/>
        <v>28.851659063948897</v>
      </c>
      <c r="CI865" s="26">
        <f t="shared" si="580"/>
        <v>61.542721785434971</v>
      </c>
      <c r="CJ865" s="26">
        <f t="shared" si="581"/>
        <v>56.378611602782634</v>
      </c>
      <c r="CK865" s="16">
        <f t="shared" si="582"/>
        <v>-8.8258470665142497</v>
      </c>
      <c r="CL865" s="42">
        <v>102</v>
      </c>
      <c r="CM865" s="42">
        <v>108</v>
      </c>
      <c r="CN865" s="42">
        <v>1236</v>
      </c>
      <c r="CO865" s="42">
        <v>1177</v>
      </c>
      <c r="CP865" s="42">
        <v>602</v>
      </c>
      <c r="CQ865" s="42">
        <v>511</v>
      </c>
      <c r="CR865" s="42">
        <v>715</v>
      </c>
      <c r="CS865" s="42">
        <v>801</v>
      </c>
      <c r="CT865" s="1">
        <v>7</v>
      </c>
      <c r="CU865" s="1">
        <v>22</v>
      </c>
      <c r="CV865" s="42">
        <f t="shared" si="583"/>
        <v>15</v>
      </c>
      <c r="CW865" s="26">
        <f t="shared" si="584"/>
        <v>0.40887187058879471</v>
      </c>
      <c r="CX865" s="26">
        <f t="shared" si="585"/>
        <v>1.2850258789933549</v>
      </c>
      <c r="CY865" s="26">
        <f t="shared" si="586"/>
        <v>0.87615400840456015</v>
      </c>
      <c r="CZ865" s="13">
        <v>39</v>
      </c>
      <c r="DA865" s="13">
        <v>40</v>
      </c>
      <c r="DB865" s="27">
        <v>36.729999999999997</v>
      </c>
      <c r="DC865" s="27">
        <v>38.51</v>
      </c>
      <c r="DD865" s="27">
        <v>39.32</v>
      </c>
      <c r="DE865" s="27">
        <v>36.409999999999997</v>
      </c>
      <c r="DF865" s="13">
        <v>45</v>
      </c>
      <c r="DG865" s="13">
        <v>61</v>
      </c>
      <c r="DH865" s="21">
        <f t="shared" si="587"/>
        <v>0.42452830188679247</v>
      </c>
      <c r="DI865" s="42">
        <v>55</v>
      </c>
      <c r="DJ865" s="42">
        <v>26</v>
      </c>
      <c r="DK865" s="13">
        <v>6</v>
      </c>
      <c r="DL865" s="13">
        <v>2</v>
      </c>
      <c r="DM865" s="13">
        <v>7.2999999999999995E-2</v>
      </c>
      <c r="DN865" s="13">
        <v>1</v>
      </c>
      <c r="DO865" s="13">
        <v>0</v>
      </c>
      <c r="DP865" s="13">
        <v>1.8000000000000002E-2</v>
      </c>
      <c r="DQ865" s="13">
        <v>32</v>
      </c>
      <c r="DR865" s="46">
        <v>13</v>
      </c>
      <c r="DS865" s="13">
        <v>0</v>
      </c>
      <c r="DT865" s="13">
        <v>7</v>
      </c>
      <c r="DU865" s="13">
        <v>-0.219</v>
      </c>
      <c r="DV865" s="13">
        <v>0</v>
      </c>
      <c r="DW865" s="13">
        <v>1</v>
      </c>
      <c r="DX865" s="13">
        <v>-3.1E-2</v>
      </c>
    </row>
    <row r="866" spans="1:128" ht="25.5" x14ac:dyDescent="0.2">
      <c r="A866" s="13" t="s">
        <v>567</v>
      </c>
      <c r="B866" s="13" t="s">
        <v>2852</v>
      </c>
      <c r="C866" s="39" t="s">
        <v>3901</v>
      </c>
      <c r="D866" s="1" t="s">
        <v>153</v>
      </c>
      <c r="E866" s="13" t="s">
        <v>503</v>
      </c>
      <c r="F866" s="13">
        <v>79</v>
      </c>
      <c r="G866" s="13">
        <v>9</v>
      </c>
      <c r="H866" s="13">
        <v>24</v>
      </c>
      <c r="I866" s="40">
        <f t="shared" si="546"/>
        <v>33</v>
      </c>
      <c r="J866" s="19">
        <f t="shared" si="547"/>
        <v>1.883412337302087</v>
      </c>
      <c r="K866" s="1">
        <v>9</v>
      </c>
      <c r="L866" s="1">
        <v>14</v>
      </c>
      <c r="M866" s="1">
        <v>7</v>
      </c>
      <c r="N866" s="1">
        <v>91</v>
      </c>
      <c r="O866" s="1">
        <v>37</v>
      </c>
      <c r="P866" s="1">
        <v>29</v>
      </c>
      <c r="Q866" s="1">
        <v>98</v>
      </c>
      <c r="R866" s="15">
        <f t="shared" si="548"/>
        <v>9.8901098901098897E-2</v>
      </c>
      <c r="S866" s="15">
        <f t="shared" si="549"/>
        <v>5.7324840764331211E-2</v>
      </c>
      <c r="T866" s="16">
        <v>1051.2833333333001</v>
      </c>
      <c r="U866" s="16">
        <f t="shared" si="550"/>
        <v>13.307383966244306</v>
      </c>
      <c r="V866" s="16">
        <v>1015.92</v>
      </c>
      <c r="W866" s="16">
        <f t="shared" si="551"/>
        <v>12.859746835443037</v>
      </c>
      <c r="X866" s="16">
        <v>2712.23</v>
      </c>
      <c r="Y866" s="16">
        <f t="shared" si="552"/>
        <v>34.332025316455699</v>
      </c>
      <c r="Z866" s="21">
        <f t="shared" si="553"/>
        <v>0.27249976529914299</v>
      </c>
      <c r="AA866" s="20">
        <f t="shared" si="554"/>
        <v>173.80487804878049</v>
      </c>
      <c r="AB866">
        <v>46</v>
      </c>
      <c r="AC866" s="1">
        <v>122</v>
      </c>
      <c r="AD866" s="1">
        <v>135</v>
      </c>
      <c r="AE866" s="1">
        <v>23</v>
      </c>
      <c r="AF866" s="1">
        <v>33</v>
      </c>
      <c r="AG866" s="15">
        <f t="shared" si="555"/>
        <v>0.21951219512195122</v>
      </c>
      <c r="AH866" s="15">
        <f t="shared" si="556"/>
        <v>0.51219512195121952</v>
      </c>
      <c r="AI866" s="15">
        <f t="shared" si="557"/>
        <v>0.73170731707317072</v>
      </c>
      <c r="AJ866" s="1">
        <v>308</v>
      </c>
      <c r="AK866" s="21">
        <f t="shared" si="558"/>
        <v>0.30374753451676528</v>
      </c>
      <c r="AL866" s="1">
        <v>334</v>
      </c>
      <c r="AM866" s="21">
        <f t="shared" si="559"/>
        <v>0.32938856015779094</v>
      </c>
      <c r="AN866" s="1">
        <v>372</v>
      </c>
      <c r="AO866" s="21">
        <f t="shared" si="560"/>
        <v>0.36686390532544377</v>
      </c>
      <c r="AP866" s="21">
        <f t="shared" si="561"/>
        <v>0.47975077881619937</v>
      </c>
      <c r="AQ866" s="1">
        <v>3</v>
      </c>
      <c r="AR866" s="4">
        <v>-0.38</v>
      </c>
      <c r="AS866" s="41">
        <v>356</v>
      </c>
      <c r="AT866" s="41">
        <v>433</v>
      </c>
      <c r="AU866" s="41">
        <v>333</v>
      </c>
      <c r="AV866" s="21">
        <f t="shared" si="562"/>
        <v>0.4512040557667934</v>
      </c>
      <c r="AW866" s="26">
        <v>17.45</v>
      </c>
      <c r="AX866" s="42">
        <v>7</v>
      </c>
      <c r="AY866" s="41">
        <v>0.55700000000000005</v>
      </c>
      <c r="AZ866" s="1">
        <v>5</v>
      </c>
      <c r="BA866" s="43">
        <v>0.95900000000000007</v>
      </c>
      <c r="BB866" s="16">
        <v>50.36</v>
      </c>
      <c r="BC866" s="26">
        <v>18.22</v>
      </c>
      <c r="BD866" s="43">
        <v>0.92700000000000005</v>
      </c>
      <c r="BE866" s="43">
        <v>-3.4569999999999999</v>
      </c>
      <c r="BF866" s="16">
        <v>47.34</v>
      </c>
      <c r="BG866" s="21">
        <f t="shared" si="563"/>
        <v>8.0550098231827114E-2</v>
      </c>
      <c r="BH866" s="44">
        <f t="shared" si="564"/>
        <v>0.9536842105263158</v>
      </c>
      <c r="BI866" s="42">
        <f t="shared" si="565"/>
        <v>1034.234308758143</v>
      </c>
      <c r="BJ866" s="21">
        <f t="shared" si="566"/>
        <v>3.4234308758142915E-2</v>
      </c>
      <c r="BK866" s="26">
        <f t="shared" si="567"/>
        <v>2.4214505079140092</v>
      </c>
      <c r="BL866" s="26">
        <f t="shared" si="568"/>
        <v>1.2993149066855658</v>
      </c>
      <c r="BM866" s="16">
        <f t="shared" si="569"/>
        <v>30.061422159225138</v>
      </c>
      <c r="BN866" s="16">
        <f t="shared" si="570"/>
        <v>28.053390030711078</v>
      </c>
      <c r="BO866" s="16">
        <f t="shared" si="571"/>
        <v>55.33900307110796</v>
      </c>
      <c r="BP866" s="16">
        <f t="shared" si="572"/>
        <v>53.803449090479567</v>
      </c>
      <c r="BQ866" s="16">
        <f t="shared" si="573"/>
        <v>1.5355539806283929</v>
      </c>
      <c r="BR866" s="1">
        <v>41</v>
      </c>
      <c r="BS866" s="1">
        <v>22</v>
      </c>
      <c r="BT866" s="42">
        <v>468</v>
      </c>
      <c r="BU866" s="42">
        <v>453</v>
      </c>
      <c r="BV866" s="42">
        <v>201</v>
      </c>
      <c r="BW866" s="42">
        <v>193</v>
      </c>
      <c r="BX866" s="42">
        <v>243</v>
      </c>
      <c r="BY866" s="42">
        <v>227</v>
      </c>
      <c r="BZ866" s="1">
        <v>440</v>
      </c>
      <c r="CA866" s="1">
        <v>441</v>
      </c>
      <c r="CB866" s="21">
        <f t="shared" si="574"/>
        <v>0.49943246311010214</v>
      </c>
      <c r="CC866" s="4">
        <v>3.36</v>
      </c>
      <c r="CD866" s="45">
        <f t="shared" si="575"/>
        <v>6.3475352890396088</v>
      </c>
      <c r="CE866" s="26">
        <f t="shared" si="576"/>
        <v>2.0794696614962596</v>
      </c>
      <c r="CF866" s="26">
        <f t="shared" si="577"/>
        <v>3.0749604568934048</v>
      </c>
      <c r="CG866" s="26">
        <f t="shared" si="578"/>
        <v>29.776235791212397</v>
      </c>
      <c r="CH866" s="26">
        <f t="shared" si="579"/>
        <v>32.2981458062185</v>
      </c>
      <c r="CI866" s="26">
        <f t="shared" si="580"/>
        <v>55.636874453862688</v>
      </c>
      <c r="CJ866" s="26">
        <f t="shared" si="581"/>
        <v>59.596715617775772</v>
      </c>
      <c r="CK866" s="16">
        <f t="shared" si="582"/>
        <v>5.4953951445414759</v>
      </c>
      <c r="CL866" s="42">
        <v>94</v>
      </c>
      <c r="CM866" s="42">
        <v>139</v>
      </c>
      <c r="CN866" s="42">
        <v>1252</v>
      </c>
      <c r="CO866" s="42">
        <v>1321</v>
      </c>
      <c r="CP866" s="42">
        <v>550</v>
      </c>
      <c r="CQ866" s="42">
        <v>587</v>
      </c>
      <c r="CR866" s="42">
        <v>647</v>
      </c>
      <c r="CS866" s="42">
        <v>619</v>
      </c>
      <c r="CT866" s="1">
        <v>6</v>
      </c>
      <c r="CU866" s="1">
        <v>10</v>
      </c>
      <c r="CV866" s="42">
        <f t="shared" si="583"/>
        <v>4</v>
      </c>
      <c r="CW866" s="26">
        <f t="shared" si="584"/>
        <v>0.34243860678219767</v>
      </c>
      <c r="CX866" s="26">
        <f t="shared" si="585"/>
        <v>0.57073101130366277</v>
      </c>
      <c r="CY866" s="26">
        <f t="shared" si="586"/>
        <v>0.2282924045214651</v>
      </c>
      <c r="CZ866" s="13">
        <v>37</v>
      </c>
      <c r="DA866" s="13">
        <v>36</v>
      </c>
      <c r="DB866" s="27">
        <v>37.82</v>
      </c>
      <c r="DC866" s="27">
        <v>47.99</v>
      </c>
      <c r="DD866" s="27">
        <v>38.08</v>
      </c>
      <c r="DE866" s="27">
        <v>41.98</v>
      </c>
      <c r="DF866" s="13">
        <v>56</v>
      </c>
      <c r="DG866" s="13">
        <v>60</v>
      </c>
      <c r="DH866" s="21">
        <f t="shared" si="587"/>
        <v>0.48275862068965519</v>
      </c>
      <c r="DI866" s="42">
        <v>56</v>
      </c>
      <c r="DJ866" s="42">
        <v>29</v>
      </c>
      <c r="DK866" s="13">
        <v>8</v>
      </c>
      <c r="DL866" s="13">
        <v>0</v>
      </c>
      <c r="DM866" s="13">
        <v>0.14300000000000002</v>
      </c>
      <c r="DN866" s="13">
        <v>0</v>
      </c>
      <c r="DO866" s="13">
        <v>0</v>
      </c>
      <c r="DP866" s="13">
        <v>0</v>
      </c>
      <c r="DQ866" s="13">
        <v>30</v>
      </c>
      <c r="DR866" s="46">
        <v>12</v>
      </c>
      <c r="DS866" s="13">
        <v>0</v>
      </c>
      <c r="DT866" s="13">
        <v>6</v>
      </c>
      <c r="DU866" s="13">
        <v>-0.2</v>
      </c>
      <c r="DV866" s="13">
        <v>0</v>
      </c>
      <c r="DW866" s="13">
        <v>0</v>
      </c>
      <c r="DX866" s="13">
        <v>0</v>
      </c>
    </row>
    <row r="867" spans="1:128" ht="25.5" x14ac:dyDescent="0.2">
      <c r="A867" s="13" t="s">
        <v>2060</v>
      </c>
      <c r="B867" s="13" t="s">
        <v>2856</v>
      </c>
      <c r="C867" s="39" t="s">
        <v>3902</v>
      </c>
      <c r="D867" s="1" t="s">
        <v>334</v>
      </c>
      <c r="E867" s="13" t="s">
        <v>173</v>
      </c>
      <c r="F867" s="13">
        <v>69</v>
      </c>
      <c r="G867" s="13">
        <v>1</v>
      </c>
      <c r="H867" s="13">
        <v>18</v>
      </c>
      <c r="I867" s="40">
        <f t="shared" si="546"/>
        <v>19</v>
      </c>
      <c r="J867" s="19">
        <f t="shared" si="547"/>
        <v>1.0098922191053008</v>
      </c>
      <c r="K867" s="1">
        <v>1</v>
      </c>
      <c r="L867" s="1">
        <v>7</v>
      </c>
      <c r="M867" s="1">
        <v>8</v>
      </c>
      <c r="N867" s="1">
        <v>88</v>
      </c>
      <c r="O867" s="1">
        <v>34</v>
      </c>
      <c r="P867" s="1">
        <v>65</v>
      </c>
      <c r="Q867" s="1">
        <v>50</v>
      </c>
      <c r="R867" s="15">
        <f t="shared" si="548"/>
        <v>1.1363636363636364E-2</v>
      </c>
      <c r="S867" s="15">
        <f t="shared" si="549"/>
        <v>5.3475935828877002E-3</v>
      </c>
      <c r="T867" s="16">
        <v>1128.8333333333001</v>
      </c>
      <c r="U867" s="16">
        <f t="shared" si="550"/>
        <v>16.359903381642031</v>
      </c>
      <c r="V867" s="16">
        <v>1081.9000000000001</v>
      </c>
      <c r="W867" s="16">
        <f t="shared" si="551"/>
        <v>15.679710144927537</v>
      </c>
      <c r="X867" s="16">
        <v>2184.11</v>
      </c>
      <c r="Y867" s="16">
        <f t="shared" si="552"/>
        <v>31.653768115942032</v>
      </c>
      <c r="Z867" s="21">
        <f t="shared" si="553"/>
        <v>0.33126046766543887</v>
      </c>
      <c r="AA867" s="20">
        <f t="shared" si="554"/>
        <v>94.414634146341456</v>
      </c>
      <c r="AB867">
        <v>64</v>
      </c>
      <c r="AC867" s="1">
        <v>102</v>
      </c>
      <c r="AD867" s="1">
        <v>96</v>
      </c>
      <c r="AE867" s="1">
        <v>26</v>
      </c>
      <c r="AF867" s="1">
        <v>8</v>
      </c>
      <c r="AG867" s="15">
        <f t="shared" si="555"/>
        <v>2.4390243902439025E-2</v>
      </c>
      <c r="AH867" s="15">
        <f t="shared" si="556"/>
        <v>0.36585365853658536</v>
      </c>
      <c r="AI867" s="15">
        <f t="shared" si="557"/>
        <v>0.3902439024390244</v>
      </c>
      <c r="AJ867" s="1">
        <v>353</v>
      </c>
      <c r="AK867" s="21">
        <f t="shared" si="558"/>
        <v>0.34540117416829746</v>
      </c>
      <c r="AL867" s="1">
        <v>335</v>
      </c>
      <c r="AM867" s="21">
        <f t="shared" si="559"/>
        <v>0.32778864970645794</v>
      </c>
      <c r="AN867" s="1">
        <v>334</v>
      </c>
      <c r="AO867" s="21">
        <f t="shared" si="560"/>
        <v>0.3268101761252446</v>
      </c>
      <c r="AP867" s="21">
        <f t="shared" si="561"/>
        <v>0.51308139534883723</v>
      </c>
      <c r="AQ867" s="1">
        <v>5</v>
      </c>
      <c r="AR867" s="4">
        <v>4.54</v>
      </c>
      <c r="AS867" s="41">
        <v>443</v>
      </c>
      <c r="AT867" s="41">
        <v>417</v>
      </c>
      <c r="AU867" s="41">
        <v>340</v>
      </c>
      <c r="AV867" s="21">
        <f t="shared" si="562"/>
        <v>0.51511627906976742</v>
      </c>
      <c r="AW867" s="26">
        <v>17.25</v>
      </c>
      <c r="AX867" s="42">
        <v>5</v>
      </c>
      <c r="AY867" s="41">
        <v>-0.23200000000000001</v>
      </c>
      <c r="AZ867" s="1">
        <v>8</v>
      </c>
      <c r="BA867" s="43">
        <v>-0.2</v>
      </c>
      <c r="BB867" s="16">
        <v>49.79</v>
      </c>
      <c r="BC867" s="26">
        <v>16.18</v>
      </c>
      <c r="BD867" s="43">
        <v>0.46400000000000002</v>
      </c>
      <c r="BE867" s="43">
        <v>-3.5270000000000001</v>
      </c>
      <c r="BF867" s="16">
        <v>48.89</v>
      </c>
      <c r="BG867" s="21">
        <f t="shared" si="563"/>
        <v>7.4141048824593131E-2</v>
      </c>
      <c r="BH867" s="44">
        <f t="shared" si="564"/>
        <v>0.90846286701208978</v>
      </c>
      <c r="BI867" s="42">
        <f t="shared" si="565"/>
        <v>982.60391583668286</v>
      </c>
      <c r="BJ867" s="21">
        <f t="shared" si="566"/>
        <v>-1.7396084163317088E-2</v>
      </c>
      <c r="BK867" s="26">
        <f t="shared" si="567"/>
        <v>2.2737776134578054</v>
      </c>
      <c r="BL867" s="26">
        <f t="shared" si="568"/>
        <v>2.9392735003235049</v>
      </c>
      <c r="BM867" s="16">
        <f t="shared" si="569"/>
        <v>30.6682687863943</v>
      </c>
      <c r="BN867" s="16">
        <f t="shared" si="570"/>
        <v>32.110176541269986</v>
      </c>
      <c r="BO867" s="16">
        <f t="shared" si="571"/>
        <v>55.790738515574446</v>
      </c>
      <c r="BP867" s="16">
        <f t="shared" si="572"/>
        <v>57.121730289305845</v>
      </c>
      <c r="BQ867" s="16">
        <f t="shared" si="573"/>
        <v>-1.3309917737313981</v>
      </c>
      <c r="BR867" s="1">
        <v>41</v>
      </c>
      <c r="BS867" s="1">
        <v>53</v>
      </c>
      <c r="BT867" s="42">
        <v>512</v>
      </c>
      <c r="BU867" s="42">
        <v>526</v>
      </c>
      <c r="BV867" s="42">
        <v>203</v>
      </c>
      <c r="BW867" s="42">
        <v>205</v>
      </c>
      <c r="BX867" s="42">
        <v>246</v>
      </c>
      <c r="BY867" s="42">
        <v>250</v>
      </c>
      <c r="BZ867" s="1">
        <v>497</v>
      </c>
      <c r="CA867" s="1">
        <v>497</v>
      </c>
      <c r="CB867" s="21">
        <f t="shared" si="574"/>
        <v>0.5</v>
      </c>
      <c r="CC867" s="4">
        <v>1.38</v>
      </c>
      <c r="CD867" s="45">
        <f t="shared" si="575"/>
        <v>1.5920547378965111</v>
      </c>
      <c r="CE867" s="26">
        <f t="shared" si="576"/>
        <v>2.142749220506293</v>
      </c>
      <c r="CF867" s="26">
        <f t="shared" si="577"/>
        <v>2.6372298098538991</v>
      </c>
      <c r="CG867" s="26">
        <f t="shared" si="578"/>
        <v>27.223903557970981</v>
      </c>
      <c r="CH867" s="26">
        <f t="shared" si="579"/>
        <v>29.971017943235456</v>
      </c>
      <c r="CI867" s="26">
        <f t="shared" si="580"/>
        <v>50.079895243371439</v>
      </c>
      <c r="CJ867" s="26">
        <f t="shared" si="581"/>
        <v>54.942287705289566</v>
      </c>
      <c r="CK867" s="16">
        <f t="shared" si="582"/>
        <v>3.5314006881867286</v>
      </c>
      <c r="CL867" s="42">
        <v>78</v>
      </c>
      <c r="CM867" s="42">
        <v>96</v>
      </c>
      <c r="CN867" s="42">
        <v>913</v>
      </c>
      <c r="CO867" s="42">
        <v>995</v>
      </c>
      <c r="CP867" s="42">
        <v>412</v>
      </c>
      <c r="CQ867" s="42">
        <v>408</v>
      </c>
      <c r="CR867" s="42">
        <v>501</v>
      </c>
      <c r="CS867" s="42">
        <v>420</v>
      </c>
      <c r="CT867" s="1">
        <v>15</v>
      </c>
      <c r="CU867" s="1">
        <v>12</v>
      </c>
      <c r="CV867" s="42">
        <f t="shared" si="583"/>
        <v>-3</v>
      </c>
      <c r="CW867" s="26">
        <f t="shared" si="584"/>
        <v>0.79728333087260583</v>
      </c>
      <c r="CX867" s="26">
        <f t="shared" si="585"/>
        <v>0.63782666469808469</v>
      </c>
      <c r="CY867" s="26">
        <f t="shared" si="586"/>
        <v>-0.15945666617452117</v>
      </c>
      <c r="CZ867" s="13">
        <v>41</v>
      </c>
      <c r="DA867" s="13">
        <v>43</v>
      </c>
      <c r="DB867" s="27">
        <v>39.11</v>
      </c>
      <c r="DC867" s="27">
        <v>44.41</v>
      </c>
      <c r="DD867" s="27">
        <v>37.71</v>
      </c>
      <c r="DE867" s="27">
        <v>41.41</v>
      </c>
      <c r="DF867" s="1"/>
      <c r="DG867" s="1"/>
      <c r="DH867" s="21" t="str">
        <f t="shared" si="587"/>
        <v xml:space="preserve"> </v>
      </c>
      <c r="DI867" s="42"/>
      <c r="DJ867" s="42"/>
      <c r="DK867" s="1"/>
      <c r="DL867" s="1"/>
      <c r="DM867" s="1"/>
      <c r="DN867" s="1"/>
      <c r="DO867" s="1"/>
      <c r="DP867" s="1"/>
      <c r="DQ867" s="1"/>
      <c r="DR867" s="42"/>
      <c r="DS867" s="1"/>
      <c r="DT867" s="1"/>
      <c r="DU867" s="1"/>
      <c r="DV867" s="1"/>
      <c r="DW867" s="1"/>
      <c r="DX867" s="13"/>
    </row>
    <row r="868" spans="1:128" ht="25.5" x14ac:dyDescent="0.2">
      <c r="A868" s="13" t="s">
        <v>143</v>
      </c>
      <c r="B868" s="13" t="s">
        <v>2860</v>
      </c>
      <c r="C868" s="39" t="s">
        <v>3903</v>
      </c>
      <c r="D868" s="1" t="s">
        <v>219</v>
      </c>
      <c r="E868" s="13" t="s">
        <v>173</v>
      </c>
      <c r="F868" s="13">
        <v>16</v>
      </c>
      <c r="G868" s="13">
        <v>0</v>
      </c>
      <c r="H868" s="13">
        <v>0</v>
      </c>
      <c r="I868" s="40">
        <f t="shared" si="546"/>
        <v>0</v>
      </c>
      <c r="J868" s="19">
        <f t="shared" si="547"/>
        <v>0</v>
      </c>
      <c r="K868" s="1">
        <v>0</v>
      </c>
      <c r="L868" s="1">
        <v>0</v>
      </c>
      <c r="M868" s="1">
        <v>0</v>
      </c>
      <c r="N868" s="1">
        <v>9</v>
      </c>
      <c r="O868" s="1">
        <v>6</v>
      </c>
      <c r="P868" s="1">
        <v>12</v>
      </c>
      <c r="Q868" s="1">
        <v>7</v>
      </c>
      <c r="R868" s="15">
        <f t="shared" si="548"/>
        <v>0</v>
      </c>
      <c r="S868" s="15">
        <f t="shared" si="549"/>
        <v>0</v>
      </c>
      <c r="T868" s="16">
        <v>231.4166666667</v>
      </c>
      <c r="U868" s="16">
        <f t="shared" si="550"/>
        <v>14.46354166666875</v>
      </c>
      <c r="V868" s="16">
        <v>225.7</v>
      </c>
      <c r="W868" s="16">
        <f t="shared" si="551"/>
        <v>14.106249999999999</v>
      </c>
      <c r="X868" s="16">
        <v>514.54999999999995</v>
      </c>
      <c r="Y868" s="16">
        <f t="shared" si="552"/>
        <v>32.159374999999997</v>
      </c>
      <c r="Z868" s="21">
        <f t="shared" si="553"/>
        <v>0.30489699425869637</v>
      </c>
      <c r="AA868" s="20">
        <f t="shared" si="554"/>
        <v>0</v>
      </c>
      <c r="AB868">
        <v>19</v>
      </c>
      <c r="AC868" s="1">
        <v>34</v>
      </c>
      <c r="AD868" s="1">
        <v>27</v>
      </c>
      <c r="AE868" s="1">
        <v>9</v>
      </c>
      <c r="AF868" s="1">
        <v>2</v>
      </c>
      <c r="AG868" s="15">
        <f t="shared" si="555"/>
        <v>0</v>
      </c>
      <c r="AH868" s="15">
        <f t="shared" si="556"/>
        <v>0</v>
      </c>
      <c r="AI868" s="15">
        <f t="shared" si="557"/>
        <v>0</v>
      </c>
      <c r="AJ868" s="1">
        <v>63</v>
      </c>
      <c r="AK868" s="21">
        <f t="shared" si="558"/>
        <v>0.3165829145728643</v>
      </c>
      <c r="AL868" s="1">
        <v>73</v>
      </c>
      <c r="AM868" s="21">
        <f t="shared" si="559"/>
        <v>0.36683417085427134</v>
      </c>
      <c r="AN868" s="1">
        <v>63</v>
      </c>
      <c r="AO868" s="21">
        <f t="shared" si="560"/>
        <v>0.3165829145728643</v>
      </c>
      <c r="AP868" s="21">
        <f t="shared" si="561"/>
        <v>0.46323529411764708</v>
      </c>
      <c r="AQ868" s="1">
        <v>1</v>
      </c>
      <c r="AR868" s="4">
        <v>-4.8600000000000003</v>
      </c>
      <c r="AS868" s="41">
        <v>82</v>
      </c>
      <c r="AT868" s="41">
        <v>91</v>
      </c>
      <c r="AU868" s="41">
        <v>66</v>
      </c>
      <c r="AV868" s="21">
        <f t="shared" si="562"/>
        <v>0.47398843930635837</v>
      </c>
      <c r="AW868" s="26">
        <v>17.23</v>
      </c>
      <c r="AX868" s="42">
        <v>5</v>
      </c>
      <c r="AY868" s="41">
        <v>-2.5000000000000001E-2</v>
      </c>
      <c r="AZ868" s="1">
        <v>8</v>
      </c>
      <c r="BA868" s="43">
        <v>1.7189999999999999</v>
      </c>
      <c r="BB868" s="16">
        <v>50.53</v>
      </c>
      <c r="BC868" s="26">
        <v>16.350000000000001</v>
      </c>
      <c r="BD868" s="43">
        <v>0.35799999999999998</v>
      </c>
      <c r="BE868" s="43">
        <v>6.0979999999999999</v>
      </c>
      <c r="BF868" s="16">
        <v>53.37</v>
      </c>
      <c r="BG868" s="21">
        <f t="shared" si="563"/>
        <v>8.6956521739130432E-2</v>
      </c>
      <c r="BH868" s="44">
        <f t="shared" si="564"/>
        <v>0.90625</v>
      </c>
      <c r="BI868" s="42">
        <f t="shared" si="565"/>
        <v>993.20652173913049</v>
      </c>
      <c r="BJ868" s="21">
        <f t="shared" si="566"/>
        <v>-6.7934782608695676E-3</v>
      </c>
      <c r="BK868" s="26">
        <f t="shared" si="567"/>
        <v>2.658396101019052</v>
      </c>
      <c r="BL868" s="26">
        <f t="shared" si="568"/>
        <v>2.3925564909171468</v>
      </c>
      <c r="BM868" s="16">
        <f t="shared" si="569"/>
        <v>30.5715551617191</v>
      </c>
      <c r="BN868" s="16">
        <f t="shared" si="570"/>
        <v>25.520602569782898</v>
      </c>
      <c r="BO868" s="16">
        <f t="shared" si="571"/>
        <v>52.370403190075322</v>
      </c>
      <c r="BP868" s="16">
        <f t="shared" si="572"/>
        <v>51.041205139565797</v>
      </c>
      <c r="BQ868" s="16">
        <f t="shared" si="573"/>
        <v>1.3291980505095253</v>
      </c>
      <c r="BR868" s="1">
        <v>10</v>
      </c>
      <c r="BS868" s="1">
        <v>9</v>
      </c>
      <c r="BT868" s="42">
        <v>105</v>
      </c>
      <c r="BU868" s="42">
        <v>87</v>
      </c>
      <c r="BV868" s="42">
        <v>37</v>
      </c>
      <c r="BW868" s="42">
        <v>46</v>
      </c>
      <c r="BX868" s="42">
        <v>50</v>
      </c>
      <c r="BY868" s="42">
        <v>45</v>
      </c>
      <c r="BZ868" s="1">
        <v>95</v>
      </c>
      <c r="CA868" s="1">
        <v>108</v>
      </c>
      <c r="CB868" s="21">
        <f t="shared" si="574"/>
        <v>0.46798029556650245</v>
      </c>
      <c r="CC868" s="4">
        <v>-3.78</v>
      </c>
      <c r="CD868" s="45">
        <f t="shared" si="575"/>
        <v>-2.2574490083140031</v>
      </c>
      <c r="CE868" s="26">
        <f t="shared" si="576"/>
        <v>3.3815955689437378</v>
      </c>
      <c r="CF868" s="26">
        <f t="shared" si="577"/>
        <v>2.3321348751336122</v>
      </c>
      <c r="CG868" s="26">
        <f t="shared" si="578"/>
        <v>32.649888251870571</v>
      </c>
      <c r="CH868" s="26">
        <f t="shared" si="579"/>
        <v>32.883101739383932</v>
      </c>
      <c r="CI868" s="26">
        <f t="shared" si="580"/>
        <v>61.10193372850064</v>
      </c>
      <c r="CJ868" s="26">
        <f t="shared" si="581"/>
        <v>60.635506753473919</v>
      </c>
      <c r="CK868" s="16">
        <f t="shared" si="582"/>
        <v>0.86277107548280441</v>
      </c>
      <c r="CL868" s="42">
        <v>29</v>
      </c>
      <c r="CM868" s="42">
        <v>20</v>
      </c>
      <c r="CN868" s="42">
        <v>251</v>
      </c>
      <c r="CO868" s="42">
        <v>262</v>
      </c>
      <c r="CP868" s="42">
        <v>105</v>
      </c>
      <c r="CQ868" s="42">
        <v>118</v>
      </c>
      <c r="CR868" s="42">
        <v>120</v>
      </c>
      <c r="CS868" s="42">
        <v>139</v>
      </c>
      <c r="CT868" s="1">
        <v>2</v>
      </c>
      <c r="CU868" s="1">
        <v>2</v>
      </c>
      <c r="CV868" s="42">
        <f t="shared" si="583"/>
        <v>0</v>
      </c>
      <c r="CW868" s="26">
        <f t="shared" si="584"/>
        <v>0.51854519265386845</v>
      </c>
      <c r="CX868" s="26">
        <f t="shared" si="585"/>
        <v>0.51854519265386845</v>
      </c>
      <c r="CY868" s="26">
        <f t="shared" si="586"/>
        <v>0</v>
      </c>
      <c r="CZ868" s="13">
        <v>8</v>
      </c>
      <c r="DA868" s="13">
        <v>7</v>
      </c>
      <c r="DB868" s="27">
        <v>10.48</v>
      </c>
      <c r="DC868" s="27">
        <v>8.0299999999999994</v>
      </c>
      <c r="DD868" s="27">
        <v>9.5299999999999994</v>
      </c>
      <c r="DE868" s="27">
        <v>7.84</v>
      </c>
      <c r="DF868" s="1"/>
      <c r="DG868" s="1"/>
      <c r="DH868" s="21" t="str">
        <f t="shared" si="587"/>
        <v xml:space="preserve"> </v>
      </c>
      <c r="DI868" s="42"/>
      <c r="DJ868" s="42"/>
      <c r="DK868" s="1"/>
      <c r="DL868" s="1"/>
      <c r="DM868" s="1"/>
      <c r="DN868" s="1"/>
      <c r="DO868" s="1"/>
      <c r="DP868" s="1"/>
      <c r="DQ868" s="1"/>
      <c r="DR868" s="42"/>
      <c r="DS868" s="1"/>
      <c r="DT868" s="1"/>
      <c r="DU868" s="1"/>
      <c r="DV868" s="1"/>
      <c r="DW868" s="1"/>
      <c r="DX868" s="13"/>
    </row>
    <row r="869" spans="1:128" ht="25.5" x14ac:dyDescent="0.2">
      <c r="A869" s="13" t="s">
        <v>262</v>
      </c>
      <c r="B869" s="13" t="s">
        <v>2863</v>
      </c>
      <c r="C869" s="39" t="s">
        <v>3904</v>
      </c>
      <c r="D869" s="1" t="s">
        <v>270</v>
      </c>
      <c r="E869" s="13" t="s">
        <v>129</v>
      </c>
      <c r="F869" s="13">
        <v>3</v>
      </c>
      <c r="G869" s="13">
        <v>0</v>
      </c>
      <c r="H869" s="13">
        <v>0</v>
      </c>
      <c r="I869" s="40">
        <f t="shared" si="546"/>
        <v>0</v>
      </c>
      <c r="J869" s="19">
        <f t="shared" si="547"/>
        <v>0</v>
      </c>
      <c r="K869" s="1">
        <v>0</v>
      </c>
      <c r="L869" s="1">
        <v>0</v>
      </c>
      <c r="M869" s="1">
        <v>0</v>
      </c>
      <c r="N869" s="1">
        <v>1</v>
      </c>
      <c r="O869" s="1">
        <v>2</v>
      </c>
      <c r="P869" s="1">
        <v>1</v>
      </c>
      <c r="Q869" s="1">
        <v>4</v>
      </c>
      <c r="R869" s="15">
        <f t="shared" si="548"/>
        <v>0</v>
      </c>
      <c r="S869" s="15">
        <f t="shared" si="549"/>
        <v>0</v>
      </c>
      <c r="T869" s="16">
        <v>28.15</v>
      </c>
      <c r="U869" s="16">
        <f t="shared" si="550"/>
        <v>9.3833333333333329</v>
      </c>
      <c r="V869" s="16">
        <v>25.44</v>
      </c>
      <c r="W869" s="16">
        <f t="shared" si="551"/>
        <v>8.48</v>
      </c>
      <c r="X869" s="16">
        <v>121.13</v>
      </c>
      <c r="Y869" s="16">
        <f t="shared" si="552"/>
        <v>40.376666666666665</v>
      </c>
      <c r="Z869" s="21">
        <f t="shared" si="553"/>
        <v>0.1735689431670874</v>
      </c>
      <c r="AA869" s="20">
        <f t="shared" si="554"/>
        <v>0</v>
      </c>
      <c r="AB869">
        <v>0</v>
      </c>
      <c r="AC869" s="1">
        <v>6</v>
      </c>
      <c r="AD869" s="1">
        <v>3</v>
      </c>
      <c r="AE869" s="1">
        <v>0</v>
      </c>
      <c r="AF869" s="1">
        <v>1</v>
      </c>
      <c r="AG869" s="15">
        <f t="shared" si="555"/>
        <v>0</v>
      </c>
      <c r="AH869" s="15">
        <f t="shared" si="556"/>
        <v>0</v>
      </c>
      <c r="AI869" s="15">
        <f t="shared" si="557"/>
        <v>0</v>
      </c>
      <c r="AJ869" s="1">
        <v>11</v>
      </c>
      <c r="AK869" s="21">
        <f t="shared" si="558"/>
        <v>0.3235294117647059</v>
      </c>
      <c r="AL869" s="1">
        <v>12</v>
      </c>
      <c r="AM869" s="21">
        <f t="shared" si="559"/>
        <v>0.35294117647058826</v>
      </c>
      <c r="AN869" s="1">
        <v>11</v>
      </c>
      <c r="AO869" s="21">
        <f t="shared" si="560"/>
        <v>0.3235294117647059</v>
      </c>
      <c r="AP869" s="21">
        <f t="shared" si="561"/>
        <v>0.47826086956521741</v>
      </c>
      <c r="AQ869" s="1">
        <v>9</v>
      </c>
      <c r="AR869" s="4">
        <v>-4.55</v>
      </c>
      <c r="AS869" s="41">
        <v>7</v>
      </c>
      <c r="AT869" s="41">
        <v>11</v>
      </c>
      <c r="AU869" s="41">
        <v>10</v>
      </c>
      <c r="AV869" s="21">
        <f t="shared" si="562"/>
        <v>0.3888888888888889</v>
      </c>
      <c r="AW869" s="26">
        <v>16.47</v>
      </c>
      <c r="AX869" s="42">
        <v>14</v>
      </c>
      <c r="AY869" s="41">
        <v>-1.373</v>
      </c>
      <c r="AZ869" s="1">
        <v>14</v>
      </c>
      <c r="BA869" s="43">
        <v>-0.23800000000000002</v>
      </c>
      <c r="BB869" s="16">
        <v>50.11</v>
      </c>
      <c r="BC869" s="26">
        <v>15.79</v>
      </c>
      <c r="BD869" s="43">
        <v>-1.302</v>
      </c>
      <c r="BE869" s="43">
        <v>-9.5820000000000007</v>
      </c>
      <c r="BF869" s="16">
        <v>46.16</v>
      </c>
      <c r="BG869" s="21">
        <f t="shared" si="563"/>
        <v>0</v>
      </c>
      <c r="BH869" s="44">
        <f t="shared" si="564"/>
        <v>1</v>
      </c>
      <c r="BI869" s="42">
        <f t="shared" si="565"/>
        <v>1000</v>
      </c>
      <c r="BJ869" s="21">
        <f t="shared" si="566"/>
        <v>0</v>
      </c>
      <c r="BK869" s="26">
        <f t="shared" si="567"/>
        <v>0</v>
      </c>
      <c r="BL869" s="26">
        <f t="shared" si="568"/>
        <v>0</v>
      </c>
      <c r="BM869" s="16">
        <f t="shared" si="569"/>
        <v>14.150943396226413</v>
      </c>
      <c r="BN869" s="16">
        <f t="shared" si="570"/>
        <v>23.584905660377355</v>
      </c>
      <c r="BO869" s="16">
        <f t="shared" si="571"/>
        <v>44.811320754716981</v>
      </c>
      <c r="BP869" s="16">
        <f t="shared" si="572"/>
        <v>42.452830188679243</v>
      </c>
      <c r="BQ869" s="16">
        <f t="shared" si="573"/>
        <v>2.3584905660377373</v>
      </c>
      <c r="BR869" s="1">
        <v>0</v>
      </c>
      <c r="BS869" s="1">
        <v>0</v>
      </c>
      <c r="BT869" s="42">
        <v>6</v>
      </c>
      <c r="BU869" s="42">
        <v>10</v>
      </c>
      <c r="BV869" s="42">
        <v>6</v>
      </c>
      <c r="BW869" s="42">
        <v>6</v>
      </c>
      <c r="BX869" s="42">
        <v>2</v>
      </c>
      <c r="BY869" s="42">
        <v>7</v>
      </c>
      <c r="BZ869" s="1">
        <v>12</v>
      </c>
      <c r="CA869" s="1">
        <v>13</v>
      </c>
      <c r="CB869" s="21">
        <f t="shared" si="574"/>
        <v>0.48</v>
      </c>
      <c r="CC869" s="4">
        <v>-7.56</v>
      </c>
      <c r="CD869" s="45">
        <f t="shared" si="575"/>
        <v>12.13422969647252</v>
      </c>
      <c r="CE869" s="26">
        <f t="shared" si="576"/>
        <v>3.4673491290349214</v>
      </c>
      <c r="CF869" s="26">
        <f t="shared" si="577"/>
        <v>3.9626847188970533</v>
      </c>
      <c r="CG869" s="26">
        <f t="shared" si="578"/>
        <v>33.187484520762823</v>
      </c>
      <c r="CH869" s="26">
        <f t="shared" si="579"/>
        <v>27.243457442417238</v>
      </c>
      <c r="CI869" s="26">
        <f t="shared" si="580"/>
        <v>61.916948732766457</v>
      </c>
      <c r="CJ869" s="26">
        <f t="shared" si="581"/>
        <v>57.954264013869398</v>
      </c>
      <c r="CK869" s="16">
        <f t="shared" si="582"/>
        <v>-1.6041941528593213</v>
      </c>
      <c r="CL869" s="42">
        <v>7</v>
      </c>
      <c r="CM869" s="42">
        <v>8</v>
      </c>
      <c r="CN869" s="42">
        <v>60</v>
      </c>
      <c r="CO869" s="42">
        <v>47</v>
      </c>
      <c r="CP869" s="42">
        <v>28</v>
      </c>
      <c r="CQ869" s="42">
        <v>18</v>
      </c>
      <c r="CR869" s="42">
        <v>44</v>
      </c>
      <c r="CS869" s="42">
        <v>30</v>
      </c>
      <c r="CT869" s="1">
        <v>0</v>
      </c>
      <c r="CU869" s="1">
        <v>0</v>
      </c>
      <c r="CV869" s="42">
        <f t="shared" si="583"/>
        <v>0</v>
      </c>
      <c r="CW869" s="26">
        <f t="shared" si="584"/>
        <v>0</v>
      </c>
      <c r="CX869" s="26">
        <f t="shared" si="585"/>
        <v>0</v>
      </c>
      <c r="CY869" s="26">
        <f t="shared" si="586"/>
        <v>0</v>
      </c>
      <c r="CZ869" s="13">
        <v>1</v>
      </c>
      <c r="DA869" s="13">
        <v>1</v>
      </c>
      <c r="DB869" s="27">
        <v>1.06</v>
      </c>
      <c r="DC869" s="27">
        <v>2.42</v>
      </c>
      <c r="DD869" s="27">
        <v>0.93</v>
      </c>
      <c r="DE869" s="27">
        <v>1.1599999999999999</v>
      </c>
      <c r="DF869" s="13">
        <v>1</v>
      </c>
      <c r="DG869" s="13">
        <v>1</v>
      </c>
      <c r="DH869" s="21">
        <f t="shared" si="587"/>
        <v>0.5</v>
      </c>
      <c r="DI869" s="42">
        <v>2</v>
      </c>
      <c r="DJ869" s="42">
        <v>1</v>
      </c>
      <c r="DK869" s="13">
        <v>0</v>
      </c>
      <c r="DL869" s="13">
        <v>0</v>
      </c>
      <c r="DM869" s="13">
        <v>0</v>
      </c>
      <c r="DN869" s="13">
        <v>0</v>
      </c>
      <c r="DO869" s="13">
        <v>0</v>
      </c>
      <c r="DP869" s="13">
        <v>0</v>
      </c>
      <c r="DQ869" s="1"/>
      <c r="DR869" s="42"/>
      <c r="DS869" s="1"/>
      <c r="DT869" s="1"/>
      <c r="DU869" s="1"/>
      <c r="DV869" s="1"/>
      <c r="DW869" s="1"/>
      <c r="DX869" s="13"/>
    </row>
    <row r="870" spans="1:128" ht="25.5" x14ac:dyDescent="0.2">
      <c r="A870" s="13" t="s">
        <v>1183</v>
      </c>
      <c r="B870" s="13" t="s">
        <v>2866</v>
      </c>
      <c r="C870" s="39" t="s">
        <v>3905</v>
      </c>
      <c r="D870" s="1" t="s">
        <v>358</v>
      </c>
      <c r="E870" s="13" t="s">
        <v>129</v>
      </c>
      <c r="F870" s="13">
        <v>2</v>
      </c>
      <c r="G870" s="13">
        <v>0</v>
      </c>
      <c r="H870" s="13">
        <v>0</v>
      </c>
      <c r="I870" s="40">
        <f t="shared" si="546"/>
        <v>0</v>
      </c>
      <c r="J870" s="19">
        <f t="shared" si="547"/>
        <v>0</v>
      </c>
      <c r="K870" s="1">
        <v>0</v>
      </c>
      <c r="L870" s="1">
        <v>0</v>
      </c>
      <c r="M870" s="1">
        <v>0</v>
      </c>
      <c r="N870" s="1">
        <v>3</v>
      </c>
      <c r="O870" s="1">
        <v>0</v>
      </c>
      <c r="P870" s="1">
        <v>1</v>
      </c>
      <c r="Q870" s="1">
        <v>3</v>
      </c>
      <c r="R870" s="15">
        <f t="shared" si="548"/>
        <v>0</v>
      </c>
      <c r="S870" s="15">
        <f t="shared" si="549"/>
        <v>0</v>
      </c>
      <c r="T870" s="16">
        <v>12.0666666667</v>
      </c>
      <c r="U870" s="16">
        <f t="shared" si="550"/>
        <v>6.0333333333499999</v>
      </c>
      <c r="V870" s="16">
        <v>12.57</v>
      </c>
      <c r="W870" s="16">
        <f t="shared" si="551"/>
        <v>6.2850000000000001</v>
      </c>
      <c r="X870" s="16">
        <v>80.17</v>
      </c>
      <c r="Y870" s="16">
        <f t="shared" si="552"/>
        <v>40.085000000000001</v>
      </c>
      <c r="Z870" s="21">
        <f t="shared" si="553"/>
        <v>0.13554021996980806</v>
      </c>
      <c r="AA870" s="20">
        <f t="shared" si="554"/>
        <v>0</v>
      </c>
      <c r="AB870">
        <v>0</v>
      </c>
      <c r="AC870" s="1">
        <v>2</v>
      </c>
      <c r="AD870" s="1">
        <v>1</v>
      </c>
      <c r="AE870" s="1">
        <v>0</v>
      </c>
      <c r="AF870" s="1">
        <v>0</v>
      </c>
      <c r="AG870" s="15">
        <f t="shared" si="555"/>
        <v>0</v>
      </c>
      <c r="AH870" s="15">
        <f t="shared" si="556"/>
        <v>0</v>
      </c>
      <c r="AI870" s="15">
        <f t="shared" si="557"/>
        <v>0</v>
      </c>
      <c r="AJ870" s="1">
        <v>4</v>
      </c>
      <c r="AK870" s="21">
        <f t="shared" si="558"/>
        <v>0.5</v>
      </c>
      <c r="AL870" s="1">
        <v>4</v>
      </c>
      <c r="AM870" s="21">
        <f t="shared" si="559"/>
        <v>0.5</v>
      </c>
      <c r="AN870" s="1">
        <v>0</v>
      </c>
      <c r="AO870" s="21">
        <f t="shared" si="560"/>
        <v>0</v>
      </c>
      <c r="AP870" s="21">
        <f t="shared" si="561"/>
        <v>0.5</v>
      </c>
      <c r="AQ870" s="1">
        <v>3</v>
      </c>
      <c r="AR870" s="4">
        <v>4</v>
      </c>
      <c r="AS870" s="41">
        <v>2</v>
      </c>
      <c r="AT870" s="41">
        <v>8</v>
      </c>
      <c r="AU870" s="41">
        <v>2</v>
      </c>
      <c r="AV870" s="21">
        <f t="shared" si="562"/>
        <v>0.2</v>
      </c>
      <c r="AW870" s="26">
        <v>16.98</v>
      </c>
      <c r="AX870" s="42">
        <v>11</v>
      </c>
      <c r="AY870" s="41">
        <v>0.495</v>
      </c>
      <c r="AZ870" s="1">
        <v>3</v>
      </c>
      <c r="BA870" s="43">
        <v>0.60299999999999998</v>
      </c>
      <c r="BB870" s="16">
        <v>51.72</v>
      </c>
      <c r="BC870" s="26">
        <v>15.73</v>
      </c>
      <c r="BD870" s="43">
        <v>-6.55</v>
      </c>
      <c r="BE870" s="43">
        <v>-0.54200000000000004</v>
      </c>
      <c r="BF870" s="16">
        <v>48.42</v>
      </c>
      <c r="BG870" s="21">
        <f t="shared" si="563"/>
        <v>0</v>
      </c>
      <c r="BH870" s="44">
        <f t="shared" si="564"/>
        <v>0.66666666666666663</v>
      </c>
      <c r="BI870" s="42">
        <f t="shared" si="565"/>
        <v>666.66666666666663</v>
      </c>
      <c r="BJ870" s="21">
        <f t="shared" si="566"/>
        <v>-0.33333333333333337</v>
      </c>
      <c r="BK870" s="26">
        <f t="shared" si="567"/>
        <v>0</v>
      </c>
      <c r="BL870" s="26">
        <f t="shared" si="568"/>
        <v>4.7732696897374698</v>
      </c>
      <c r="BM870" s="16">
        <f t="shared" si="569"/>
        <v>23.866348448687351</v>
      </c>
      <c r="BN870" s="16">
        <f t="shared" si="570"/>
        <v>14.319809069212409</v>
      </c>
      <c r="BO870" s="16">
        <f t="shared" si="571"/>
        <v>28.639618138424819</v>
      </c>
      <c r="BP870" s="16">
        <f t="shared" si="572"/>
        <v>71.599045346062042</v>
      </c>
      <c r="BQ870" s="16">
        <f t="shared" si="573"/>
        <v>-42.959427207637219</v>
      </c>
      <c r="BR870" s="1">
        <v>0</v>
      </c>
      <c r="BS870" s="1">
        <v>1</v>
      </c>
      <c r="BT870" s="42">
        <v>5</v>
      </c>
      <c r="BU870" s="42">
        <v>2</v>
      </c>
      <c r="BV870" s="42">
        <v>0</v>
      </c>
      <c r="BW870" s="42">
        <v>5</v>
      </c>
      <c r="BX870" s="42">
        <v>7</v>
      </c>
      <c r="BY870" s="42">
        <v>1</v>
      </c>
      <c r="BZ870" s="1">
        <v>4</v>
      </c>
      <c r="CA870" s="1">
        <v>6</v>
      </c>
      <c r="CB870" s="21">
        <f t="shared" si="574"/>
        <v>0.4</v>
      </c>
      <c r="CC870" s="4">
        <v>-1.27</v>
      </c>
      <c r="CD870" s="45">
        <f t="shared" si="575"/>
        <v>-41.90442720763722</v>
      </c>
      <c r="CE870" s="26">
        <f t="shared" si="576"/>
        <v>1.4968192590744669</v>
      </c>
      <c r="CF870" s="26">
        <f t="shared" si="577"/>
        <v>1.4968192590744669</v>
      </c>
      <c r="CG870" s="26">
        <f t="shared" si="578"/>
        <v>32.181614070101034</v>
      </c>
      <c r="CH870" s="26">
        <f t="shared" si="579"/>
        <v>27.691156292877636</v>
      </c>
      <c r="CI870" s="26">
        <f t="shared" si="580"/>
        <v>49.395035549457397</v>
      </c>
      <c r="CJ870" s="26">
        <f t="shared" si="581"/>
        <v>52.388674067606338</v>
      </c>
      <c r="CK870" s="16">
        <f t="shared" si="582"/>
        <v>-39.965788689488278</v>
      </c>
      <c r="CL870" s="42">
        <v>2</v>
      </c>
      <c r="CM870" s="42">
        <v>2</v>
      </c>
      <c r="CN870" s="42">
        <v>41</v>
      </c>
      <c r="CO870" s="42">
        <v>35</v>
      </c>
      <c r="CP870" s="42">
        <v>12</v>
      </c>
      <c r="CQ870" s="42">
        <v>17</v>
      </c>
      <c r="CR870" s="42">
        <v>16</v>
      </c>
      <c r="CS870" s="42">
        <v>11</v>
      </c>
      <c r="CT870" s="1">
        <v>0</v>
      </c>
      <c r="CU870" s="1">
        <v>0</v>
      </c>
      <c r="CV870" s="42">
        <f t="shared" si="583"/>
        <v>0</v>
      </c>
      <c r="CW870" s="26">
        <f t="shared" si="584"/>
        <v>0</v>
      </c>
      <c r="CX870" s="26">
        <f t="shared" si="585"/>
        <v>0</v>
      </c>
      <c r="CY870" s="26">
        <f t="shared" si="586"/>
        <v>0</v>
      </c>
      <c r="CZ870" s="13">
        <v>0</v>
      </c>
      <c r="DA870" s="13">
        <v>0</v>
      </c>
      <c r="DB870" s="27">
        <v>0.39</v>
      </c>
      <c r="DC870" s="27">
        <v>0.48</v>
      </c>
      <c r="DD870" s="27">
        <v>0.41</v>
      </c>
      <c r="DE870" s="27">
        <v>0.46</v>
      </c>
      <c r="DF870" s="13">
        <v>0</v>
      </c>
      <c r="DG870" s="13">
        <v>0</v>
      </c>
      <c r="DH870" s="21" t="str">
        <f t="shared" si="587"/>
        <v xml:space="preserve"> </v>
      </c>
      <c r="DI870" s="42"/>
      <c r="DJ870" s="42"/>
      <c r="DK870" s="1"/>
      <c r="DL870" s="1"/>
      <c r="DM870" s="1"/>
      <c r="DN870" s="1"/>
      <c r="DO870" s="1"/>
      <c r="DP870" s="1"/>
      <c r="DQ870" s="1"/>
      <c r="DR870" s="42"/>
      <c r="DS870" s="1"/>
      <c r="DT870" s="1"/>
      <c r="DU870" s="1"/>
      <c r="DV870" s="1"/>
      <c r="DW870" s="1"/>
      <c r="DX870" s="13"/>
    </row>
    <row r="871" spans="1:128" ht="25.5" x14ac:dyDescent="0.2">
      <c r="A871" s="13" t="s">
        <v>546</v>
      </c>
      <c r="B871" s="13" t="s">
        <v>2868</v>
      </c>
      <c r="C871" s="39" t="s">
        <v>3906</v>
      </c>
      <c r="D871" s="1" t="s">
        <v>270</v>
      </c>
      <c r="E871" s="13" t="s">
        <v>173</v>
      </c>
      <c r="F871" s="13">
        <v>1</v>
      </c>
      <c r="G871" s="13">
        <v>0</v>
      </c>
      <c r="H871" s="13">
        <v>0</v>
      </c>
      <c r="I871" s="40">
        <f t="shared" si="546"/>
        <v>0</v>
      </c>
      <c r="J871" s="19">
        <f t="shared" si="547"/>
        <v>0</v>
      </c>
      <c r="K871" s="1">
        <v>0</v>
      </c>
      <c r="L871" s="1">
        <v>0</v>
      </c>
      <c r="M871" s="1">
        <v>0</v>
      </c>
      <c r="N871" s="1">
        <v>1</v>
      </c>
      <c r="O871" s="1">
        <v>0</v>
      </c>
      <c r="P871" s="1">
        <v>1</v>
      </c>
      <c r="Q871" s="1">
        <v>0</v>
      </c>
      <c r="R871" s="15">
        <f t="shared" si="548"/>
        <v>0</v>
      </c>
      <c r="S871" s="15">
        <f t="shared" si="549"/>
        <v>0</v>
      </c>
      <c r="T871" s="16">
        <v>15.7166666667</v>
      </c>
      <c r="U871" s="16">
        <f t="shared" si="550"/>
        <v>15.7166666667</v>
      </c>
      <c r="V871" s="16">
        <v>17.52</v>
      </c>
      <c r="W871" s="16">
        <f t="shared" si="551"/>
        <v>17.52</v>
      </c>
      <c r="X871" s="16">
        <v>33.5</v>
      </c>
      <c r="Y871" s="16">
        <f t="shared" si="552"/>
        <v>33.5</v>
      </c>
      <c r="Z871" s="21">
        <f t="shared" si="553"/>
        <v>0.3433947471579773</v>
      </c>
      <c r="AA871" s="20">
        <f t="shared" si="554"/>
        <v>0</v>
      </c>
      <c r="AB871">
        <v>1</v>
      </c>
      <c r="AC871" s="1">
        <v>0</v>
      </c>
      <c r="AD871" s="1">
        <v>2</v>
      </c>
      <c r="AE871" s="1">
        <v>0</v>
      </c>
      <c r="AF871" s="1">
        <v>0</v>
      </c>
      <c r="AG871" s="15">
        <f t="shared" si="555"/>
        <v>0</v>
      </c>
      <c r="AH871" s="15">
        <f t="shared" si="556"/>
        <v>0</v>
      </c>
      <c r="AI871" s="15">
        <f t="shared" si="557"/>
        <v>0</v>
      </c>
      <c r="AJ871" s="1">
        <v>1</v>
      </c>
      <c r="AK871" s="21">
        <f t="shared" si="558"/>
        <v>5.5555555555555552E-2</v>
      </c>
      <c r="AL871" s="1">
        <v>8</v>
      </c>
      <c r="AM871" s="21">
        <f t="shared" si="559"/>
        <v>0.44444444444444442</v>
      </c>
      <c r="AN871" s="1">
        <v>9</v>
      </c>
      <c r="AO871" s="21">
        <f t="shared" si="560"/>
        <v>0.5</v>
      </c>
      <c r="AP871" s="21">
        <f t="shared" si="561"/>
        <v>0.1111111111111111</v>
      </c>
      <c r="AQ871" s="1">
        <v>1</v>
      </c>
      <c r="AR871" s="4">
        <v>-65.08</v>
      </c>
      <c r="AS871" s="41">
        <v>2</v>
      </c>
      <c r="AT871" s="41">
        <v>5</v>
      </c>
      <c r="AU871" s="41">
        <v>5</v>
      </c>
      <c r="AV871" s="21">
        <f t="shared" si="562"/>
        <v>0.2857142857142857</v>
      </c>
      <c r="AW871" s="26">
        <v>16.29</v>
      </c>
      <c r="AX871" s="42">
        <v>8</v>
      </c>
      <c r="AY871" s="41">
        <v>-2.117</v>
      </c>
      <c r="AZ871" s="1">
        <v>8</v>
      </c>
      <c r="BA871" s="43">
        <v>0.497</v>
      </c>
      <c r="BB871" s="16">
        <v>51.2</v>
      </c>
      <c r="BC871" s="26">
        <v>14.96</v>
      </c>
      <c r="BD871" s="43">
        <v>-2.8140000000000001</v>
      </c>
      <c r="BE871" s="43">
        <v>-11.509</v>
      </c>
      <c r="BF871" s="16">
        <v>45.08</v>
      </c>
      <c r="BG871" s="21">
        <f t="shared" si="563"/>
        <v>0</v>
      </c>
      <c r="BH871" s="44">
        <f t="shared" si="564"/>
        <v>0.4</v>
      </c>
      <c r="BI871" s="42">
        <f t="shared" si="565"/>
        <v>400</v>
      </c>
      <c r="BJ871" s="21">
        <f t="shared" si="566"/>
        <v>-0.6</v>
      </c>
      <c r="BK871" s="26">
        <f t="shared" si="567"/>
        <v>0</v>
      </c>
      <c r="BL871" s="26">
        <f t="shared" si="568"/>
        <v>10.273972602739725</v>
      </c>
      <c r="BM871" s="16">
        <f t="shared" si="569"/>
        <v>17.123287671232877</v>
      </c>
      <c r="BN871" s="16">
        <f t="shared" si="570"/>
        <v>17.123287671232877</v>
      </c>
      <c r="BO871" s="16">
        <f t="shared" si="571"/>
        <v>34.246575342465754</v>
      </c>
      <c r="BP871" s="16">
        <f t="shared" si="572"/>
        <v>41.095890410958901</v>
      </c>
      <c r="BQ871" s="16">
        <f t="shared" si="573"/>
        <v>-6.8493150684931479</v>
      </c>
      <c r="BR871" s="1">
        <v>0</v>
      </c>
      <c r="BS871" s="1">
        <v>3</v>
      </c>
      <c r="BT871" s="42">
        <v>5</v>
      </c>
      <c r="BU871" s="42">
        <v>2</v>
      </c>
      <c r="BV871" s="42">
        <v>0</v>
      </c>
      <c r="BW871" s="42">
        <v>2</v>
      </c>
      <c r="BX871" s="42">
        <v>5</v>
      </c>
      <c r="BY871" s="42">
        <v>5</v>
      </c>
      <c r="BZ871" s="1">
        <v>3</v>
      </c>
      <c r="CA871" s="1">
        <v>6</v>
      </c>
      <c r="CB871" s="21">
        <f t="shared" si="574"/>
        <v>0.33333333333333331</v>
      </c>
      <c r="CC871" s="4">
        <v>-22.67</v>
      </c>
      <c r="CD871" s="45">
        <f t="shared" si="575"/>
        <v>14.400018264840185</v>
      </c>
      <c r="CE871" s="26">
        <f t="shared" si="576"/>
        <v>1.791044776119403</v>
      </c>
      <c r="CF871" s="26">
        <f t="shared" si="577"/>
        <v>3.5820895522388061</v>
      </c>
      <c r="CG871" s="26">
        <f t="shared" si="578"/>
        <v>34.029850746268657</v>
      </c>
      <c r="CH871" s="26">
        <f t="shared" si="579"/>
        <v>23.28358208955224</v>
      </c>
      <c r="CI871" s="26">
        <f t="shared" si="580"/>
        <v>55.522388059701491</v>
      </c>
      <c r="CJ871" s="26">
        <f t="shared" si="581"/>
        <v>37.611940298507463</v>
      </c>
      <c r="CK871" s="16">
        <f t="shared" si="582"/>
        <v>-24.759762829687176</v>
      </c>
      <c r="CL871" s="42">
        <v>1</v>
      </c>
      <c r="CM871" s="42">
        <v>2</v>
      </c>
      <c r="CN871" s="42">
        <v>18</v>
      </c>
      <c r="CO871" s="42">
        <v>11</v>
      </c>
      <c r="CP871" s="42">
        <v>7</v>
      </c>
      <c r="CQ871" s="42">
        <v>2</v>
      </c>
      <c r="CR871" s="42">
        <v>6</v>
      </c>
      <c r="CS871" s="42">
        <v>5</v>
      </c>
      <c r="CT871" s="1">
        <v>0</v>
      </c>
      <c r="CU871" s="1">
        <v>0</v>
      </c>
      <c r="CV871" s="42">
        <f t="shared" si="583"/>
        <v>0</v>
      </c>
      <c r="CW871" s="26">
        <f t="shared" si="584"/>
        <v>0</v>
      </c>
      <c r="CX871" s="26">
        <f t="shared" si="585"/>
        <v>0</v>
      </c>
      <c r="CY871" s="26">
        <f t="shared" si="586"/>
        <v>0</v>
      </c>
      <c r="CZ871" s="13">
        <v>0</v>
      </c>
      <c r="DA871" s="13">
        <v>0</v>
      </c>
      <c r="DB871" s="27">
        <v>0.27</v>
      </c>
      <c r="DC871" s="27">
        <v>0.91</v>
      </c>
      <c r="DD871" s="27">
        <v>0.5</v>
      </c>
      <c r="DE871" s="27">
        <v>0.41</v>
      </c>
      <c r="DF871" s="1"/>
      <c r="DG871" s="1"/>
      <c r="DH871" s="21" t="str">
        <f t="shared" si="587"/>
        <v xml:space="preserve"> </v>
      </c>
      <c r="DI871" s="42"/>
      <c r="DJ871" s="42"/>
      <c r="DK871" s="1"/>
      <c r="DL871" s="1"/>
      <c r="DM871" s="1"/>
      <c r="DN871" s="1"/>
      <c r="DO871" s="1"/>
      <c r="DP871" s="1"/>
      <c r="DQ871" s="1"/>
      <c r="DR871" s="42"/>
      <c r="DS871" s="1"/>
      <c r="DT871" s="1"/>
      <c r="DU871" s="1"/>
      <c r="DV871" s="1"/>
      <c r="DW871" s="1"/>
      <c r="DX871" s="13"/>
    </row>
    <row r="872" spans="1:128" ht="25.5" x14ac:dyDescent="0.2">
      <c r="A872" s="13" t="s">
        <v>2871</v>
      </c>
      <c r="B872" s="13" t="s">
        <v>2872</v>
      </c>
      <c r="C872" s="39" t="s">
        <v>3907</v>
      </c>
      <c r="D872" s="1" t="s">
        <v>136</v>
      </c>
      <c r="E872" s="13" t="s">
        <v>146</v>
      </c>
      <c r="F872" s="13">
        <v>1</v>
      </c>
      <c r="G872" s="13">
        <v>0</v>
      </c>
      <c r="H872" s="13">
        <v>0</v>
      </c>
      <c r="I872" s="40">
        <f t="shared" si="546"/>
        <v>0</v>
      </c>
      <c r="J872" s="19">
        <f t="shared" si="547"/>
        <v>0</v>
      </c>
      <c r="K872" s="1">
        <v>0</v>
      </c>
      <c r="L872" s="1">
        <v>0</v>
      </c>
      <c r="M872" s="1">
        <v>0</v>
      </c>
      <c r="N872" s="1">
        <v>1</v>
      </c>
      <c r="O872" s="1">
        <v>0</v>
      </c>
      <c r="P872" s="1">
        <v>0</v>
      </c>
      <c r="Q872" s="1">
        <v>1</v>
      </c>
      <c r="R872" s="15">
        <f t="shared" si="548"/>
        <v>0</v>
      </c>
      <c r="S872" s="15">
        <f t="shared" si="549"/>
        <v>0</v>
      </c>
      <c r="T872" s="16">
        <v>11.3166666667</v>
      </c>
      <c r="U872" s="16">
        <f t="shared" si="550"/>
        <v>11.3166666667</v>
      </c>
      <c r="V872" s="16">
        <v>10.050000000000001</v>
      </c>
      <c r="W872" s="16">
        <f t="shared" si="551"/>
        <v>10.050000000000001</v>
      </c>
      <c r="X872" s="16">
        <v>39.58</v>
      </c>
      <c r="Y872" s="16">
        <f t="shared" si="552"/>
        <v>39.58</v>
      </c>
      <c r="Z872" s="21">
        <f t="shared" si="553"/>
        <v>0.20249848881724766</v>
      </c>
      <c r="AA872" s="20">
        <f t="shared" si="554"/>
        <v>0</v>
      </c>
      <c r="AB872">
        <v>0</v>
      </c>
      <c r="AC872" s="1">
        <v>2</v>
      </c>
      <c r="AD872" s="1">
        <v>2</v>
      </c>
      <c r="AE872" s="1">
        <v>0</v>
      </c>
      <c r="AF872" s="1">
        <v>0</v>
      </c>
      <c r="AG872" s="15">
        <f t="shared" si="555"/>
        <v>0</v>
      </c>
      <c r="AH872" s="15">
        <f t="shared" si="556"/>
        <v>0</v>
      </c>
      <c r="AI872" s="15">
        <f t="shared" si="557"/>
        <v>0</v>
      </c>
      <c r="AJ872" s="1">
        <v>4</v>
      </c>
      <c r="AK872" s="21">
        <f t="shared" si="558"/>
        <v>0.5714285714285714</v>
      </c>
      <c r="AL872" s="1">
        <v>0</v>
      </c>
      <c r="AM872" s="21">
        <f t="shared" si="559"/>
        <v>0</v>
      </c>
      <c r="AN872" s="1">
        <v>3</v>
      </c>
      <c r="AO872" s="21">
        <f t="shared" si="560"/>
        <v>0.42857142857142855</v>
      </c>
      <c r="AP872" s="21">
        <f t="shared" si="561"/>
        <v>1</v>
      </c>
      <c r="AQ872" s="1">
        <v>15</v>
      </c>
      <c r="AR872" s="4">
        <v>57.14</v>
      </c>
      <c r="AS872" s="41">
        <v>1</v>
      </c>
      <c r="AT872" s="41">
        <v>4</v>
      </c>
      <c r="AU872" s="41">
        <v>6</v>
      </c>
      <c r="AV872" s="21">
        <f t="shared" si="562"/>
        <v>0.2</v>
      </c>
      <c r="AW872" s="26">
        <v>16.57</v>
      </c>
      <c r="AX872" s="42">
        <v>14</v>
      </c>
      <c r="AY872" s="41">
        <v>-4.1779999999999999</v>
      </c>
      <c r="AZ872" s="1">
        <v>15</v>
      </c>
      <c r="BA872" s="43">
        <v>5.0030000000000001</v>
      </c>
      <c r="BB872" s="16">
        <v>53.96</v>
      </c>
      <c r="BC872" s="26">
        <v>16.77</v>
      </c>
      <c r="BD872" s="43">
        <v>-1.03</v>
      </c>
      <c r="BE872" s="43">
        <v>-0.74</v>
      </c>
      <c r="BF872" s="16">
        <v>45.99</v>
      </c>
      <c r="BG872" s="21">
        <f t="shared" si="563"/>
        <v>0</v>
      </c>
      <c r="BH872" s="44">
        <f t="shared" si="564"/>
        <v>0.66666666666666663</v>
      </c>
      <c r="BI872" s="42">
        <f t="shared" si="565"/>
        <v>666.66666666666663</v>
      </c>
      <c r="BJ872" s="21">
        <f t="shared" si="566"/>
        <v>-0.33333333333333337</v>
      </c>
      <c r="BK872" s="26">
        <f t="shared" si="567"/>
        <v>0</v>
      </c>
      <c r="BL872" s="26">
        <f t="shared" si="568"/>
        <v>5.9701492537313428</v>
      </c>
      <c r="BM872" s="16">
        <f t="shared" si="569"/>
        <v>29.850746268656714</v>
      </c>
      <c r="BN872" s="16">
        <f t="shared" si="570"/>
        <v>17.910447761194028</v>
      </c>
      <c r="BO872" s="16">
        <f t="shared" si="571"/>
        <v>47.761194029850742</v>
      </c>
      <c r="BP872" s="16">
        <f t="shared" si="572"/>
        <v>29.850746268656714</v>
      </c>
      <c r="BQ872" s="16">
        <f t="shared" si="573"/>
        <v>17.910447761194028</v>
      </c>
      <c r="BR872" s="1">
        <v>0</v>
      </c>
      <c r="BS872" s="1">
        <v>1</v>
      </c>
      <c r="BT872" s="42">
        <v>5</v>
      </c>
      <c r="BU872" s="42">
        <v>2</v>
      </c>
      <c r="BV872" s="42">
        <v>0</v>
      </c>
      <c r="BW872" s="42">
        <v>2</v>
      </c>
      <c r="BX872" s="42">
        <v>0</v>
      </c>
      <c r="BY872" s="42">
        <v>3</v>
      </c>
      <c r="BZ872" s="1">
        <v>4</v>
      </c>
      <c r="CA872" s="1">
        <v>3</v>
      </c>
      <c r="CB872" s="21">
        <f t="shared" si="574"/>
        <v>0.5714285714285714</v>
      </c>
      <c r="CC872" s="4">
        <v>8.42</v>
      </c>
      <c r="CD872" s="45">
        <f t="shared" si="575"/>
        <v>11.563447761194027</v>
      </c>
      <c r="CE872" s="26">
        <f t="shared" si="576"/>
        <v>1.5159171298635676</v>
      </c>
      <c r="CF872" s="26">
        <f t="shared" si="577"/>
        <v>4.5477513895907027</v>
      </c>
      <c r="CG872" s="26">
        <f t="shared" si="578"/>
        <v>34.866093986862047</v>
      </c>
      <c r="CH872" s="26">
        <f t="shared" si="579"/>
        <v>25.770591207680649</v>
      </c>
      <c r="CI872" s="26">
        <f t="shared" si="580"/>
        <v>56.088933804951999</v>
      </c>
      <c r="CJ872" s="26">
        <f t="shared" si="581"/>
        <v>50.025265285497731</v>
      </c>
      <c r="CK872" s="16">
        <f t="shared" si="582"/>
        <v>11.84677924173976</v>
      </c>
      <c r="CL872" s="42">
        <v>1</v>
      </c>
      <c r="CM872" s="42">
        <v>3</v>
      </c>
      <c r="CN872" s="42">
        <v>22</v>
      </c>
      <c r="CO872" s="42">
        <v>14</v>
      </c>
      <c r="CP872" s="42">
        <v>8</v>
      </c>
      <c r="CQ872" s="42">
        <v>10</v>
      </c>
      <c r="CR872" s="42">
        <v>6</v>
      </c>
      <c r="CS872" s="42">
        <v>6</v>
      </c>
      <c r="CT872" s="1">
        <v>0</v>
      </c>
      <c r="CU872" s="1">
        <v>0</v>
      </c>
      <c r="CV872" s="42">
        <f t="shared" si="583"/>
        <v>0</v>
      </c>
      <c r="CW872" s="26">
        <f t="shared" si="584"/>
        <v>0</v>
      </c>
      <c r="CX872" s="26">
        <f t="shared" si="585"/>
        <v>0</v>
      </c>
      <c r="CY872" s="26">
        <f t="shared" si="586"/>
        <v>0</v>
      </c>
      <c r="CZ872" s="13">
        <v>1</v>
      </c>
      <c r="DA872" s="13">
        <v>0</v>
      </c>
      <c r="DB872" s="27">
        <v>0.34</v>
      </c>
      <c r="DC872" s="27">
        <v>0.68</v>
      </c>
      <c r="DD872" s="27">
        <v>0.4</v>
      </c>
      <c r="DE872" s="27">
        <v>0.45</v>
      </c>
      <c r="DF872" s="13">
        <v>3</v>
      </c>
      <c r="DG872" s="13">
        <v>4</v>
      </c>
      <c r="DH872" s="21">
        <f t="shared" si="587"/>
        <v>0.42857142857142855</v>
      </c>
      <c r="DI872" s="42">
        <v>4</v>
      </c>
      <c r="DJ872" s="42">
        <v>2</v>
      </c>
      <c r="DK872" s="13">
        <v>2</v>
      </c>
      <c r="DL872" s="13">
        <v>0</v>
      </c>
      <c r="DM872" s="13">
        <v>0.5</v>
      </c>
      <c r="DN872" s="13">
        <v>0</v>
      </c>
      <c r="DO872" s="13">
        <v>0</v>
      </c>
      <c r="DP872" s="13">
        <v>0</v>
      </c>
      <c r="DQ872" s="1"/>
      <c r="DR872" s="42"/>
      <c r="DS872" s="1"/>
      <c r="DT872" s="1"/>
      <c r="DU872" s="1"/>
      <c r="DV872" s="1"/>
      <c r="DW872" s="1"/>
      <c r="DX872" s="13"/>
    </row>
    <row r="873" spans="1:128" ht="25.5" x14ac:dyDescent="0.2">
      <c r="A873" s="13" t="s">
        <v>2874</v>
      </c>
      <c r="B873" s="13" t="s">
        <v>2875</v>
      </c>
      <c r="C873" s="39" t="s">
        <v>3908</v>
      </c>
      <c r="D873" s="1" t="s">
        <v>136</v>
      </c>
      <c r="E873" s="13" t="s">
        <v>154</v>
      </c>
      <c r="F873" s="13">
        <v>81</v>
      </c>
      <c r="G873" s="13">
        <v>9</v>
      </c>
      <c r="H873" s="13">
        <v>14</v>
      </c>
      <c r="I873" s="40">
        <f t="shared" si="546"/>
        <v>23</v>
      </c>
      <c r="J873" s="19">
        <f t="shared" si="547"/>
        <v>1.2576705753690607</v>
      </c>
      <c r="K873" s="1">
        <v>9</v>
      </c>
      <c r="L873" s="1">
        <v>10</v>
      </c>
      <c r="M873" s="1">
        <v>2</v>
      </c>
      <c r="N873" s="1">
        <v>149</v>
      </c>
      <c r="O873" s="1">
        <v>48</v>
      </c>
      <c r="P873" s="1">
        <v>60</v>
      </c>
      <c r="Q873" s="1">
        <v>153</v>
      </c>
      <c r="R873" s="15">
        <f t="shared" si="548"/>
        <v>6.0402684563758392E-2</v>
      </c>
      <c r="S873" s="15">
        <f t="shared" si="549"/>
        <v>3.5019455252918288E-2</v>
      </c>
      <c r="T873" s="16">
        <v>1097.2666666667001</v>
      </c>
      <c r="U873" s="16">
        <f t="shared" si="550"/>
        <v>13.546502057613582</v>
      </c>
      <c r="V873" s="16">
        <v>1052.54</v>
      </c>
      <c r="W873" s="16">
        <f t="shared" si="551"/>
        <v>12.994320987654321</v>
      </c>
      <c r="X873" s="16">
        <v>2969.74</v>
      </c>
      <c r="Y873" s="16">
        <f t="shared" si="552"/>
        <v>36.663456790123455</v>
      </c>
      <c r="Z873" s="21">
        <f t="shared" si="553"/>
        <v>0.26167745656692226</v>
      </c>
      <c r="AA873" s="20">
        <f t="shared" si="554"/>
        <v>174.13793103448276</v>
      </c>
      <c r="AB873">
        <v>27</v>
      </c>
      <c r="AC873" s="1">
        <v>92</v>
      </c>
      <c r="AD873" s="1">
        <v>77</v>
      </c>
      <c r="AE873" s="1">
        <v>49</v>
      </c>
      <c r="AF873" s="1">
        <v>32</v>
      </c>
      <c r="AG873" s="15">
        <f t="shared" si="555"/>
        <v>0.31034482758620691</v>
      </c>
      <c r="AH873" s="15">
        <f t="shared" si="556"/>
        <v>0.41379310344827586</v>
      </c>
      <c r="AI873" s="15">
        <f t="shared" si="557"/>
        <v>0.72413793103448276</v>
      </c>
      <c r="AJ873" s="1">
        <v>334</v>
      </c>
      <c r="AK873" s="21">
        <f t="shared" si="558"/>
        <v>0.35798499464094319</v>
      </c>
      <c r="AL873" s="1">
        <v>215</v>
      </c>
      <c r="AM873" s="21">
        <f t="shared" si="559"/>
        <v>0.23043944265809219</v>
      </c>
      <c r="AN873" s="1">
        <v>384</v>
      </c>
      <c r="AO873" s="21">
        <f t="shared" si="560"/>
        <v>0.41157556270096463</v>
      </c>
      <c r="AP873" s="21">
        <f t="shared" si="561"/>
        <v>0.60837887067395269</v>
      </c>
      <c r="AQ873" s="1">
        <v>12</v>
      </c>
      <c r="AR873" s="4">
        <v>14.1</v>
      </c>
      <c r="AS873" s="41">
        <v>356</v>
      </c>
      <c r="AT873" s="41">
        <v>366</v>
      </c>
      <c r="AU873" s="41">
        <v>343</v>
      </c>
      <c r="AV873" s="21">
        <f t="shared" si="562"/>
        <v>0.49307479224376732</v>
      </c>
      <c r="AW873" s="26">
        <v>17.309999999999999</v>
      </c>
      <c r="AX873" s="42">
        <v>7</v>
      </c>
      <c r="AY873" s="41">
        <v>0.48099999999999998</v>
      </c>
      <c r="AZ873" s="1">
        <v>9</v>
      </c>
      <c r="BA873" s="43">
        <v>0.38600000000000001</v>
      </c>
      <c r="BB873" s="16">
        <v>50.32</v>
      </c>
      <c r="BC873" s="26">
        <v>17.809999999999999</v>
      </c>
      <c r="BD873" s="43">
        <v>1.208</v>
      </c>
      <c r="BE873" s="43">
        <v>-2.246</v>
      </c>
      <c r="BF873" s="16">
        <v>48.2</v>
      </c>
      <c r="BG873" s="21">
        <f t="shared" si="563"/>
        <v>5.7425742574257428E-2</v>
      </c>
      <c r="BH873" s="44">
        <f t="shared" si="564"/>
        <v>0.902229845626072</v>
      </c>
      <c r="BI873" s="42">
        <f t="shared" si="565"/>
        <v>959.65558820032948</v>
      </c>
      <c r="BJ873" s="21">
        <f t="shared" si="566"/>
        <v>-4.034441179967057E-2</v>
      </c>
      <c r="BK873" s="26">
        <f t="shared" si="567"/>
        <v>1.6531438235126457</v>
      </c>
      <c r="BL873" s="26">
        <f t="shared" si="568"/>
        <v>3.2492826875938206</v>
      </c>
      <c r="BM873" s="16">
        <f t="shared" si="569"/>
        <v>28.787504512892625</v>
      </c>
      <c r="BN873" s="16">
        <f t="shared" si="570"/>
        <v>33.233891348547324</v>
      </c>
      <c r="BO873" s="16">
        <f t="shared" si="571"/>
        <v>52.330552758089958</v>
      </c>
      <c r="BP873" s="16">
        <f t="shared" si="572"/>
        <v>60.482261956790246</v>
      </c>
      <c r="BQ873" s="16">
        <f t="shared" si="573"/>
        <v>-8.1517091987002885</v>
      </c>
      <c r="BR873" s="1">
        <v>29</v>
      </c>
      <c r="BS873" s="1">
        <v>57</v>
      </c>
      <c r="BT873" s="42">
        <v>476</v>
      </c>
      <c r="BU873" s="42">
        <v>526</v>
      </c>
      <c r="BV873" s="42">
        <v>174</v>
      </c>
      <c r="BW873" s="42">
        <v>224</v>
      </c>
      <c r="BX873" s="42">
        <v>254</v>
      </c>
      <c r="BY873" s="42">
        <v>239</v>
      </c>
      <c r="BZ873" s="1">
        <v>453</v>
      </c>
      <c r="CA873" s="1">
        <v>572</v>
      </c>
      <c r="CB873" s="21">
        <f t="shared" si="574"/>
        <v>0.44195121951219513</v>
      </c>
      <c r="CC873" s="4">
        <v>-2.33</v>
      </c>
      <c r="CD873" s="45">
        <f t="shared" si="575"/>
        <v>-8.2108020948751541</v>
      </c>
      <c r="CE873" s="26">
        <f t="shared" si="576"/>
        <v>2.2426205661101646</v>
      </c>
      <c r="CF873" s="26">
        <f t="shared" si="577"/>
        <v>2.9093455992780513</v>
      </c>
      <c r="CG873" s="26">
        <f t="shared" si="578"/>
        <v>27.376133937651108</v>
      </c>
      <c r="CH873" s="26">
        <f t="shared" si="579"/>
        <v>28.446934748496503</v>
      </c>
      <c r="CI873" s="26">
        <f t="shared" si="580"/>
        <v>54.226969364321462</v>
      </c>
      <c r="CJ873" s="26">
        <f t="shared" si="581"/>
        <v>56.105921730521871</v>
      </c>
      <c r="CK873" s="16">
        <f t="shared" si="582"/>
        <v>-6.2727568324998799</v>
      </c>
      <c r="CL873" s="42">
        <v>111</v>
      </c>
      <c r="CM873" s="42">
        <v>144</v>
      </c>
      <c r="CN873" s="42">
        <v>1244</v>
      </c>
      <c r="CO873" s="42">
        <v>1264</v>
      </c>
      <c r="CP873" s="42">
        <v>575</v>
      </c>
      <c r="CQ873" s="42">
        <v>620</v>
      </c>
      <c r="CR873" s="42">
        <v>749</v>
      </c>
      <c r="CS873" s="42">
        <v>754</v>
      </c>
      <c r="CT873" s="1">
        <v>4</v>
      </c>
      <c r="CU873" s="1">
        <v>15</v>
      </c>
      <c r="CV873" s="42">
        <f t="shared" si="583"/>
        <v>11</v>
      </c>
      <c r="CW873" s="26">
        <f t="shared" si="584"/>
        <v>0.21872531745548882</v>
      </c>
      <c r="CX873" s="26">
        <f t="shared" si="585"/>
        <v>0.82021994045808311</v>
      </c>
      <c r="CY873" s="26">
        <f t="shared" si="586"/>
        <v>0.60149462300259415</v>
      </c>
      <c r="CZ873" s="13">
        <v>37</v>
      </c>
      <c r="DA873" s="13">
        <v>48</v>
      </c>
      <c r="DB873" s="27">
        <v>35.9</v>
      </c>
      <c r="DC873" s="27">
        <v>51.63</v>
      </c>
      <c r="DD873" s="27">
        <v>36.07</v>
      </c>
      <c r="DE873" s="27">
        <v>40.14</v>
      </c>
      <c r="DF873" s="13">
        <v>0</v>
      </c>
      <c r="DG873" s="13">
        <v>1</v>
      </c>
      <c r="DH873" s="21">
        <f t="shared" si="587"/>
        <v>0</v>
      </c>
      <c r="DI873" s="42">
        <v>1</v>
      </c>
      <c r="DJ873" s="42">
        <v>0</v>
      </c>
      <c r="DK873" s="13">
        <v>0</v>
      </c>
      <c r="DL873" s="13">
        <v>0</v>
      </c>
      <c r="DM873" s="13">
        <v>0</v>
      </c>
      <c r="DN873" s="13">
        <v>0</v>
      </c>
      <c r="DO873" s="13">
        <v>0</v>
      </c>
      <c r="DP873" s="13">
        <v>0</v>
      </c>
      <c r="DQ873" s="1"/>
      <c r="DR873" s="42"/>
      <c r="DS873" s="1"/>
      <c r="DT873" s="1"/>
      <c r="DU873" s="1"/>
      <c r="DV873" s="1"/>
      <c r="DW873" s="1"/>
      <c r="DX873" s="13"/>
    </row>
    <row r="874" spans="1:128" ht="25.5" x14ac:dyDescent="0.2">
      <c r="A874" s="13" t="s">
        <v>258</v>
      </c>
      <c r="B874" s="13" t="s">
        <v>2877</v>
      </c>
      <c r="C874" s="39" t="s">
        <v>3909</v>
      </c>
      <c r="D874" s="1" t="s">
        <v>179</v>
      </c>
      <c r="E874" s="13" t="s">
        <v>173</v>
      </c>
      <c r="F874" s="13">
        <v>84</v>
      </c>
      <c r="G874" s="13">
        <v>4</v>
      </c>
      <c r="H874" s="13">
        <v>19</v>
      </c>
      <c r="I874" s="40">
        <f t="shared" si="546"/>
        <v>23</v>
      </c>
      <c r="J874" s="19">
        <f t="shared" si="547"/>
        <v>0.88158258980854587</v>
      </c>
      <c r="K874" s="1">
        <v>4</v>
      </c>
      <c r="L874" s="1">
        <v>6</v>
      </c>
      <c r="M874" s="1">
        <v>12</v>
      </c>
      <c r="N874" s="1">
        <v>147</v>
      </c>
      <c r="O874" s="1">
        <v>84</v>
      </c>
      <c r="P874" s="1">
        <v>95</v>
      </c>
      <c r="Q874" s="1">
        <v>74</v>
      </c>
      <c r="R874" s="15">
        <f t="shared" si="548"/>
        <v>2.7210884353741496E-2</v>
      </c>
      <c r="S874" s="15">
        <f t="shared" si="549"/>
        <v>1.2269938650306749E-2</v>
      </c>
      <c r="T874" s="16">
        <v>1565.3666666667</v>
      </c>
      <c r="U874" s="16">
        <f t="shared" si="550"/>
        <v>18.635317460317857</v>
      </c>
      <c r="V874" s="16">
        <v>1500.45</v>
      </c>
      <c r="W874" s="16">
        <f t="shared" si="551"/>
        <v>17.862500000000001</v>
      </c>
      <c r="X874" s="16">
        <v>2582.29</v>
      </c>
      <c r="Y874" s="16">
        <f t="shared" si="552"/>
        <v>30.741547619047619</v>
      </c>
      <c r="Z874" s="21">
        <f t="shared" si="553"/>
        <v>0.36751054438930719</v>
      </c>
      <c r="AA874" s="20">
        <f t="shared" si="554"/>
        <v>91.269230769230774</v>
      </c>
      <c r="AB874">
        <v>89</v>
      </c>
      <c r="AC874" s="1">
        <v>51</v>
      </c>
      <c r="AD874" s="1">
        <v>64</v>
      </c>
      <c r="AE874" s="1">
        <v>59</v>
      </c>
      <c r="AF874" s="1">
        <v>28</v>
      </c>
      <c r="AG874" s="15">
        <f t="shared" si="555"/>
        <v>7.6923076923076927E-2</v>
      </c>
      <c r="AH874" s="15">
        <f t="shared" si="556"/>
        <v>0.34615384615384615</v>
      </c>
      <c r="AI874" s="15">
        <f t="shared" si="557"/>
        <v>0.42307692307692307</v>
      </c>
      <c r="AJ874" s="1">
        <v>595</v>
      </c>
      <c r="AK874" s="21">
        <f t="shared" si="558"/>
        <v>0.40040376850605652</v>
      </c>
      <c r="AL874" s="1">
        <v>426</v>
      </c>
      <c r="AM874" s="21">
        <f t="shared" si="559"/>
        <v>0.28667563930013457</v>
      </c>
      <c r="AN874" s="1">
        <v>465</v>
      </c>
      <c r="AO874" s="21">
        <f t="shared" si="560"/>
        <v>0.31292059219380886</v>
      </c>
      <c r="AP874" s="21">
        <f t="shared" si="561"/>
        <v>0.58276199804113615</v>
      </c>
      <c r="AQ874" s="1">
        <v>6</v>
      </c>
      <c r="AR874" s="4">
        <v>14.24</v>
      </c>
      <c r="AS874" s="41">
        <v>580</v>
      </c>
      <c r="AT874" s="41">
        <v>540</v>
      </c>
      <c r="AU874" s="41">
        <v>492</v>
      </c>
      <c r="AV874" s="21">
        <f t="shared" si="562"/>
        <v>0.5178571428571429</v>
      </c>
      <c r="AW874" s="26">
        <v>17.149999999999999</v>
      </c>
      <c r="AX874" s="42">
        <v>6</v>
      </c>
      <c r="AY874" s="41">
        <v>-0.25800000000000001</v>
      </c>
      <c r="AZ874" s="1">
        <v>5</v>
      </c>
      <c r="BA874" s="43">
        <v>0.65500000000000003</v>
      </c>
      <c r="BB874" s="16">
        <v>49.96</v>
      </c>
      <c r="BC874" s="26">
        <v>16.45</v>
      </c>
      <c r="BD874" s="43">
        <v>0.435</v>
      </c>
      <c r="BE874" s="43">
        <v>-2.0779999999999998</v>
      </c>
      <c r="BF874" s="16">
        <v>49.22</v>
      </c>
      <c r="BG874" s="21">
        <f t="shared" si="563"/>
        <v>6.5739570164348921E-2</v>
      </c>
      <c r="BH874" s="44">
        <f t="shared" si="564"/>
        <v>0.91082802547770703</v>
      </c>
      <c r="BI874" s="42">
        <f t="shared" si="565"/>
        <v>976.56759564205595</v>
      </c>
      <c r="BJ874" s="21">
        <f t="shared" si="566"/>
        <v>-2.3432404357944053E-2</v>
      </c>
      <c r="BK874" s="26">
        <f t="shared" si="567"/>
        <v>2.0793761871438567</v>
      </c>
      <c r="BL874" s="26">
        <f t="shared" si="568"/>
        <v>2.7991602519244227</v>
      </c>
      <c r="BM874" s="16">
        <f t="shared" si="569"/>
        <v>31.630510846745977</v>
      </c>
      <c r="BN874" s="16">
        <f t="shared" si="570"/>
        <v>31.390582825152453</v>
      </c>
      <c r="BO874" s="16">
        <f t="shared" si="571"/>
        <v>57.902629211236622</v>
      </c>
      <c r="BP874" s="16">
        <f t="shared" si="572"/>
        <v>59.34219734079776</v>
      </c>
      <c r="BQ874" s="16">
        <f t="shared" si="573"/>
        <v>-1.4395681295611382</v>
      </c>
      <c r="BR874" s="1">
        <v>52</v>
      </c>
      <c r="BS874" s="1">
        <v>70</v>
      </c>
      <c r="BT874" s="42">
        <v>739</v>
      </c>
      <c r="BU874" s="42">
        <v>715</v>
      </c>
      <c r="BV874" s="42">
        <v>307</v>
      </c>
      <c r="BW874" s="42">
        <v>335</v>
      </c>
      <c r="BX874" s="42">
        <v>364</v>
      </c>
      <c r="BY874" s="42">
        <v>350</v>
      </c>
      <c r="BZ874" s="1">
        <v>646</v>
      </c>
      <c r="CA874" s="1">
        <v>721</v>
      </c>
      <c r="CB874" s="21">
        <f t="shared" si="574"/>
        <v>0.47256766642282372</v>
      </c>
      <c r="CC874" s="4">
        <v>-0.60000000000000009</v>
      </c>
      <c r="CD874" s="45">
        <f t="shared" si="575"/>
        <v>-0.78285608254840788</v>
      </c>
      <c r="CE874" s="26">
        <f t="shared" si="576"/>
        <v>1.9749911899902801</v>
      </c>
      <c r="CF874" s="26">
        <f t="shared" si="577"/>
        <v>2.5558709517521274</v>
      </c>
      <c r="CG874" s="26">
        <f t="shared" si="578"/>
        <v>27.789287802686761</v>
      </c>
      <c r="CH874" s="26">
        <f t="shared" si="579"/>
        <v>30.112806849734152</v>
      </c>
      <c r="CI874" s="26">
        <f t="shared" si="580"/>
        <v>52.813587939387133</v>
      </c>
      <c r="CJ874" s="26">
        <f t="shared" si="581"/>
        <v>57.553566795363807</v>
      </c>
      <c r="CK874" s="16">
        <f t="shared" si="582"/>
        <v>3.3004107264155351</v>
      </c>
      <c r="CL874" s="42">
        <v>85</v>
      </c>
      <c r="CM874" s="42">
        <v>110</v>
      </c>
      <c r="CN874" s="42">
        <v>1111</v>
      </c>
      <c r="CO874" s="42">
        <v>1186</v>
      </c>
      <c r="CP874" s="42">
        <v>473</v>
      </c>
      <c r="CQ874" s="42">
        <v>525</v>
      </c>
      <c r="CR874" s="42">
        <v>656</v>
      </c>
      <c r="CS874" s="42">
        <v>604</v>
      </c>
      <c r="CT874" s="1">
        <v>9</v>
      </c>
      <c r="CU874" s="1">
        <v>12</v>
      </c>
      <c r="CV874" s="42">
        <f t="shared" si="583"/>
        <v>3</v>
      </c>
      <c r="CW874" s="26">
        <f t="shared" si="584"/>
        <v>0.34496710035986577</v>
      </c>
      <c r="CX874" s="26">
        <f t="shared" si="585"/>
        <v>0.45995613381315431</v>
      </c>
      <c r="CY874" s="26">
        <f t="shared" si="586"/>
        <v>0.11498903345328858</v>
      </c>
      <c r="CZ874" s="13">
        <v>57</v>
      </c>
      <c r="DA874" s="13">
        <v>63</v>
      </c>
      <c r="DB874" s="27">
        <v>43.02</v>
      </c>
      <c r="DC874" s="27">
        <v>60.77</v>
      </c>
      <c r="DD874" s="27">
        <v>51.18</v>
      </c>
      <c r="DE874" s="27">
        <v>58.14</v>
      </c>
      <c r="DF874" s="1"/>
      <c r="DG874" s="1"/>
      <c r="DH874" s="21" t="str">
        <f t="shared" si="587"/>
        <v xml:space="preserve"> </v>
      </c>
      <c r="DI874" s="42"/>
      <c r="DJ874" s="42"/>
      <c r="DK874" s="1"/>
      <c r="DL874" s="1"/>
      <c r="DM874" s="1"/>
      <c r="DN874" s="1"/>
      <c r="DO874" s="1"/>
      <c r="DP874" s="1"/>
      <c r="DQ874" s="1"/>
      <c r="DR874" s="42"/>
      <c r="DS874" s="1"/>
      <c r="DT874" s="1"/>
      <c r="DU874" s="1"/>
      <c r="DV874" s="1"/>
      <c r="DW874" s="1"/>
      <c r="DX874" s="13"/>
    </row>
    <row r="875" spans="1:128" ht="25.5" x14ac:dyDescent="0.2">
      <c r="A875" s="13" t="s">
        <v>1720</v>
      </c>
      <c r="B875" s="13" t="s">
        <v>2879</v>
      </c>
      <c r="C875" s="39" t="s">
        <v>3910</v>
      </c>
      <c r="D875" s="1" t="s">
        <v>238</v>
      </c>
      <c r="E875" s="13" t="s">
        <v>173</v>
      </c>
      <c r="F875" s="13">
        <v>60</v>
      </c>
      <c r="G875" s="13">
        <v>1</v>
      </c>
      <c r="H875" s="13">
        <v>9</v>
      </c>
      <c r="I875" s="40">
        <f t="shared" si="546"/>
        <v>10</v>
      </c>
      <c r="J875" s="19">
        <f t="shared" si="547"/>
        <v>0.62860136196961758</v>
      </c>
      <c r="K875" s="1">
        <v>0</v>
      </c>
      <c r="L875" s="1">
        <v>5</v>
      </c>
      <c r="M875" s="1">
        <v>4</v>
      </c>
      <c r="N875" s="1">
        <v>41</v>
      </c>
      <c r="O875" s="1">
        <v>16</v>
      </c>
      <c r="P875" s="1">
        <v>20</v>
      </c>
      <c r="Q875" s="1">
        <v>21</v>
      </c>
      <c r="R875" s="15">
        <f t="shared" si="548"/>
        <v>2.4390243902439025E-2</v>
      </c>
      <c r="S875" s="15">
        <f t="shared" si="549"/>
        <v>1.2987012987012988E-2</v>
      </c>
      <c r="T875" s="16">
        <v>954.5</v>
      </c>
      <c r="U875" s="16">
        <f t="shared" si="550"/>
        <v>15.908333333333333</v>
      </c>
      <c r="V875" s="16">
        <v>917.74</v>
      </c>
      <c r="W875" s="16">
        <f t="shared" si="551"/>
        <v>15.295666666666667</v>
      </c>
      <c r="X875" s="16">
        <v>2025.67</v>
      </c>
      <c r="Y875" s="16">
        <f t="shared" si="552"/>
        <v>33.761166666666668</v>
      </c>
      <c r="Z875" s="21">
        <f t="shared" si="553"/>
        <v>0.31179482301140515</v>
      </c>
      <c r="AA875" s="20">
        <f t="shared" si="554"/>
        <v>54.444444444444443</v>
      </c>
      <c r="AB875">
        <v>68</v>
      </c>
      <c r="AC875" s="1">
        <v>122</v>
      </c>
      <c r="AD875" s="1">
        <v>60</v>
      </c>
      <c r="AE875" s="1">
        <v>34</v>
      </c>
      <c r="AF875" s="1">
        <v>9</v>
      </c>
      <c r="AG875" s="15">
        <f t="shared" si="555"/>
        <v>0</v>
      </c>
      <c r="AH875" s="15">
        <f t="shared" si="556"/>
        <v>0.25</v>
      </c>
      <c r="AI875" s="15">
        <f t="shared" si="557"/>
        <v>0.25</v>
      </c>
      <c r="AJ875" s="1">
        <v>253</v>
      </c>
      <c r="AK875" s="21">
        <f t="shared" si="558"/>
        <v>0.31273176761433868</v>
      </c>
      <c r="AL875" s="1">
        <v>289</v>
      </c>
      <c r="AM875" s="21">
        <f t="shared" si="559"/>
        <v>0.35723114956736712</v>
      </c>
      <c r="AN875" s="1">
        <v>267</v>
      </c>
      <c r="AO875" s="21">
        <f t="shared" si="560"/>
        <v>0.33003708281829419</v>
      </c>
      <c r="AP875" s="21">
        <f t="shared" si="561"/>
        <v>0.46678966789667897</v>
      </c>
      <c r="AQ875" s="1">
        <v>6</v>
      </c>
      <c r="AR875" s="4">
        <v>7.92</v>
      </c>
      <c r="AS875" s="41">
        <v>331</v>
      </c>
      <c r="AT875" s="41">
        <v>363</v>
      </c>
      <c r="AU875" s="41">
        <v>270</v>
      </c>
      <c r="AV875" s="21">
        <f t="shared" si="562"/>
        <v>0.47694524495677232</v>
      </c>
      <c r="AW875" s="26">
        <v>17.14</v>
      </c>
      <c r="AX875" s="42">
        <v>7</v>
      </c>
      <c r="AY875" s="41">
        <v>-0.23500000000000001</v>
      </c>
      <c r="AZ875" s="1">
        <v>8</v>
      </c>
      <c r="BA875" s="43">
        <v>1.2690000000000001</v>
      </c>
      <c r="BB875" s="16">
        <v>50.36</v>
      </c>
      <c r="BC875" s="26">
        <v>16.34</v>
      </c>
      <c r="BD875" s="43">
        <v>0.28600000000000003</v>
      </c>
      <c r="BE875" s="43">
        <v>-25.463000000000001</v>
      </c>
      <c r="BF875" s="16">
        <v>40.15</v>
      </c>
      <c r="BG875" s="21">
        <f t="shared" si="563"/>
        <v>9.1836734693877556E-2</v>
      </c>
      <c r="BH875" s="44">
        <f t="shared" si="564"/>
        <v>0.93103448275862066</v>
      </c>
      <c r="BI875" s="42">
        <f t="shared" si="565"/>
        <v>1022.8712174524983</v>
      </c>
      <c r="BJ875" s="21">
        <f t="shared" si="566"/>
        <v>2.2871217452498219E-2</v>
      </c>
      <c r="BK875" s="26">
        <f t="shared" si="567"/>
        <v>2.3536077756227254</v>
      </c>
      <c r="BL875" s="26">
        <f t="shared" si="568"/>
        <v>2.484363763157321</v>
      </c>
      <c r="BM875" s="16">
        <f t="shared" si="569"/>
        <v>25.628173556780787</v>
      </c>
      <c r="BN875" s="16">
        <f t="shared" si="570"/>
        <v>36.023274565781158</v>
      </c>
      <c r="BO875" s="16">
        <f t="shared" si="571"/>
        <v>41.77653801730338</v>
      </c>
      <c r="BP875" s="16">
        <f t="shared" si="572"/>
        <v>64.005055898184679</v>
      </c>
      <c r="BQ875" s="16">
        <f t="shared" si="573"/>
        <v>-22.228517880881299</v>
      </c>
      <c r="BR875" s="1">
        <v>36</v>
      </c>
      <c r="BS875" s="1">
        <v>38</v>
      </c>
      <c r="BT875" s="42">
        <v>356</v>
      </c>
      <c r="BU875" s="42">
        <v>513</v>
      </c>
      <c r="BV875" s="42">
        <v>108</v>
      </c>
      <c r="BW875" s="42">
        <v>180</v>
      </c>
      <c r="BX875" s="42">
        <v>248</v>
      </c>
      <c r="BY875" s="42">
        <v>139</v>
      </c>
      <c r="BZ875" s="1">
        <v>324</v>
      </c>
      <c r="CA875" s="1">
        <v>483</v>
      </c>
      <c r="CB875" s="21">
        <f t="shared" si="574"/>
        <v>0.40148698884758366</v>
      </c>
      <c r="CC875" s="4">
        <v>2.37</v>
      </c>
      <c r="CD875" s="45">
        <f t="shared" si="575"/>
        <v>5.2105300895984072</v>
      </c>
      <c r="CE875" s="26">
        <f t="shared" si="576"/>
        <v>1.5402311334027754</v>
      </c>
      <c r="CF875" s="26">
        <f t="shared" si="577"/>
        <v>2.6954044834548565</v>
      </c>
      <c r="CG875" s="26">
        <f t="shared" si="578"/>
        <v>24.051301544674107</v>
      </c>
      <c r="CH875" s="26">
        <f t="shared" si="579"/>
        <v>34.151663400257689</v>
      </c>
      <c r="CI875" s="26">
        <f t="shared" si="580"/>
        <v>41.556620772386424</v>
      </c>
      <c r="CJ875" s="26">
        <f t="shared" si="581"/>
        <v>69.606599298010039</v>
      </c>
      <c r="CK875" s="16">
        <f t="shared" si="582"/>
        <v>5.8214606447423165</v>
      </c>
      <c r="CL875" s="42">
        <v>52</v>
      </c>
      <c r="CM875" s="42">
        <v>91</v>
      </c>
      <c r="CN875" s="42">
        <v>760</v>
      </c>
      <c r="CO875" s="42">
        <v>1062</v>
      </c>
      <c r="CP875" s="42">
        <v>282</v>
      </c>
      <c r="CQ875" s="42">
        <v>499</v>
      </c>
      <c r="CR875" s="42">
        <v>698</v>
      </c>
      <c r="CS875" s="42">
        <v>309</v>
      </c>
      <c r="CT875" s="1">
        <v>13</v>
      </c>
      <c r="CU875" s="1">
        <v>2</v>
      </c>
      <c r="CV875" s="42">
        <f t="shared" si="583"/>
        <v>-11</v>
      </c>
      <c r="CW875" s="26">
        <f t="shared" si="584"/>
        <v>0.8171817705605029</v>
      </c>
      <c r="CX875" s="26">
        <f t="shared" si="585"/>
        <v>0.12572027239392353</v>
      </c>
      <c r="CY875" s="26">
        <f t="shared" si="586"/>
        <v>-0.69146149816657942</v>
      </c>
      <c r="CZ875" s="13">
        <v>29</v>
      </c>
      <c r="DA875" s="13">
        <v>44</v>
      </c>
      <c r="DB875" s="27">
        <v>20.88</v>
      </c>
      <c r="DC875" s="27">
        <v>39.950000000000003</v>
      </c>
      <c r="DD875" s="27">
        <v>26.78</v>
      </c>
      <c r="DE875" s="27">
        <v>40.1</v>
      </c>
      <c r="DF875" s="1"/>
      <c r="DG875" s="1"/>
      <c r="DH875" s="21" t="str">
        <f t="shared" si="587"/>
        <v xml:space="preserve"> </v>
      </c>
      <c r="DI875" s="42">
        <v>1</v>
      </c>
      <c r="DJ875" s="42">
        <v>1</v>
      </c>
      <c r="DK875" s="13">
        <v>1</v>
      </c>
      <c r="DL875" s="13">
        <v>0</v>
      </c>
      <c r="DM875" s="13">
        <v>1</v>
      </c>
      <c r="DN875" s="13">
        <v>0</v>
      </c>
      <c r="DO875" s="13">
        <v>0</v>
      </c>
      <c r="DP875" s="13">
        <v>0</v>
      </c>
      <c r="DQ875" s="1"/>
      <c r="DR875" s="42"/>
      <c r="DS875" s="1"/>
      <c r="DT875" s="1"/>
      <c r="DU875" s="1"/>
      <c r="DV875" s="1"/>
      <c r="DW875" s="1"/>
      <c r="DX875" s="13"/>
    </row>
    <row r="876" spans="1:128" ht="25.5" x14ac:dyDescent="0.2">
      <c r="A876" s="13" t="s">
        <v>1384</v>
      </c>
      <c r="B876" s="13" t="s">
        <v>2881</v>
      </c>
      <c r="C876" s="39" t="s">
        <v>3911</v>
      </c>
      <c r="D876" s="1" t="s">
        <v>398</v>
      </c>
      <c r="E876" s="13" t="s">
        <v>146</v>
      </c>
      <c r="F876" s="13">
        <v>74</v>
      </c>
      <c r="G876" s="13">
        <v>5</v>
      </c>
      <c r="H876" s="13">
        <v>11</v>
      </c>
      <c r="I876" s="40">
        <f t="shared" si="546"/>
        <v>16</v>
      </c>
      <c r="J876" s="19">
        <f t="shared" si="547"/>
        <v>0.85044810937705118</v>
      </c>
      <c r="K876" s="1">
        <v>4</v>
      </c>
      <c r="L876" s="1">
        <v>7</v>
      </c>
      <c r="M876" s="1">
        <v>3</v>
      </c>
      <c r="N876" s="1">
        <v>79</v>
      </c>
      <c r="O876" s="1">
        <v>26</v>
      </c>
      <c r="P876" s="1">
        <v>39</v>
      </c>
      <c r="Q876" s="1">
        <v>90</v>
      </c>
      <c r="R876" s="15">
        <f t="shared" si="548"/>
        <v>6.3291139240506333E-2</v>
      </c>
      <c r="S876" s="15">
        <f t="shared" si="549"/>
        <v>3.4722222222222224E-2</v>
      </c>
      <c r="T876" s="16">
        <v>1128.8166666667</v>
      </c>
      <c r="U876" s="16">
        <f t="shared" si="550"/>
        <v>15.25427927927973</v>
      </c>
      <c r="V876" s="16">
        <v>1048.58</v>
      </c>
      <c r="W876" s="16">
        <f t="shared" si="551"/>
        <v>14.169999999999998</v>
      </c>
      <c r="X876" s="16">
        <v>2517.8200000000002</v>
      </c>
      <c r="Y876" s="16">
        <f t="shared" si="552"/>
        <v>34.024594594594596</v>
      </c>
      <c r="Z876" s="21">
        <f t="shared" si="553"/>
        <v>0.29401637505607897</v>
      </c>
      <c r="AA876" s="20">
        <f t="shared" si="554"/>
        <v>104.3</v>
      </c>
      <c r="AB876">
        <v>28</v>
      </c>
      <c r="AC876" s="1">
        <v>65</v>
      </c>
      <c r="AD876" s="1">
        <v>56</v>
      </c>
      <c r="AE876" s="1">
        <v>22</v>
      </c>
      <c r="AF876" s="1">
        <v>41</v>
      </c>
      <c r="AG876" s="15">
        <f t="shared" si="555"/>
        <v>0.16666666666666666</v>
      </c>
      <c r="AH876" s="15">
        <f t="shared" si="556"/>
        <v>0.33333333333333331</v>
      </c>
      <c r="AI876" s="15">
        <f t="shared" si="557"/>
        <v>0.5</v>
      </c>
      <c r="AJ876" s="1">
        <v>273</v>
      </c>
      <c r="AK876" s="21">
        <f t="shared" si="558"/>
        <v>0.28827877507919747</v>
      </c>
      <c r="AL876" s="1">
        <v>332</v>
      </c>
      <c r="AM876" s="21">
        <f t="shared" si="559"/>
        <v>0.35058078141499471</v>
      </c>
      <c r="AN876" s="1">
        <v>342</v>
      </c>
      <c r="AO876" s="21">
        <f t="shared" si="560"/>
        <v>0.36114044350580782</v>
      </c>
      <c r="AP876" s="21">
        <f t="shared" si="561"/>
        <v>0.45123966942148758</v>
      </c>
      <c r="AQ876" s="1">
        <v>7</v>
      </c>
      <c r="AR876" s="4">
        <v>-0.31</v>
      </c>
      <c r="AS876" s="41">
        <v>338</v>
      </c>
      <c r="AT876" s="41">
        <v>357</v>
      </c>
      <c r="AU876" s="41">
        <v>343</v>
      </c>
      <c r="AV876" s="21">
        <f t="shared" si="562"/>
        <v>0.48633093525179855</v>
      </c>
      <c r="AW876" s="26">
        <v>17.72</v>
      </c>
      <c r="AX876" s="42">
        <v>3</v>
      </c>
      <c r="AY876" s="41">
        <v>0.85599999999999998</v>
      </c>
      <c r="AZ876" s="1">
        <v>2</v>
      </c>
      <c r="BA876" s="43">
        <v>0.66400000000000003</v>
      </c>
      <c r="BB876" s="16">
        <v>50.13</v>
      </c>
      <c r="BC876" s="26">
        <v>18.29</v>
      </c>
      <c r="BD876" s="43">
        <v>-4.3000000000000003E-2</v>
      </c>
      <c r="BE876" s="43">
        <v>-5.0620000000000003</v>
      </c>
      <c r="BF876" s="16">
        <v>49.61</v>
      </c>
      <c r="BG876" s="21">
        <f t="shared" si="563"/>
        <v>6.7114093959731544E-2</v>
      </c>
      <c r="BH876" s="44">
        <f t="shared" si="564"/>
        <v>0.93347193347193347</v>
      </c>
      <c r="BI876" s="42">
        <f t="shared" si="565"/>
        <v>1000.586027431665</v>
      </c>
      <c r="BJ876" s="21">
        <f t="shared" si="566"/>
        <v>5.8602743166501214E-4</v>
      </c>
      <c r="BK876" s="26">
        <f t="shared" si="567"/>
        <v>1.7166072211943773</v>
      </c>
      <c r="BL876" s="26">
        <f t="shared" si="568"/>
        <v>1.8310477026073357</v>
      </c>
      <c r="BM876" s="16">
        <f t="shared" si="569"/>
        <v>25.577447595796222</v>
      </c>
      <c r="BN876" s="16">
        <f t="shared" si="570"/>
        <v>27.522935779816514</v>
      </c>
      <c r="BO876" s="16">
        <f t="shared" si="571"/>
        <v>44.34568654752141</v>
      </c>
      <c r="BP876" s="16">
        <f t="shared" si="572"/>
        <v>49.381067729691587</v>
      </c>
      <c r="BQ876" s="16">
        <f t="shared" si="573"/>
        <v>-5.0353811821701768</v>
      </c>
      <c r="BR876" s="1">
        <v>30</v>
      </c>
      <c r="BS876" s="1">
        <v>32</v>
      </c>
      <c r="BT876" s="42">
        <v>417</v>
      </c>
      <c r="BU876" s="42">
        <v>449</v>
      </c>
      <c r="BV876" s="42">
        <v>149</v>
      </c>
      <c r="BW876" s="42">
        <v>166</v>
      </c>
      <c r="BX876" s="42">
        <v>216</v>
      </c>
      <c r="BY876" s="42">
        <v>179</v>
      </c>
      <c r="BZ876" s="1">
        <v>377</v>
      </c>
      <c r="CA876" s="1">
        <v>424</v>
      </c>
      <c r="CB876" s="21">
        <f t="shared" si="574"/>
        <v>0.4706616729088639</v>
      </c>
      <c r="CC876" s="4">
        <v>-0.74</v>
      </c>
      <c r="CD876" s="45">
        <f t="shared" si="575"/>
        <v>1.7708667517141237</v>
      </c>
      <c r="CE876" s="26">
        <f t="shared" si="576"/>
        <v>1.9064111016673151</v>
      </c>
      <c r="CF876" s="26">
        <f t="shared" si="577"/>
        <v>2.0493919342923639</v>
      </c>
      <c r="CG876" s="26">
        <f t="shared" si="578"/>
        <v>23.901629187153965</v>
      </c>
      <c r="CH876" s="26">
        <f t="shared" si="579"/>
        <v>29.620862492155911</v>
      </c>
      <c r="CI876" s="26">
        <f t="shared" si="580"/>
        <v>44.705340334098544</v>
      </c>
      <c r="CJ876" s="26">
        <f t="shared" si="581"/>
        <v>50.925006553288156</v>
      </c>
      <c r="CK876" s="16">
        <f t="shared" si="582"/>
        <v>1.1842850370194355</v>
      </c>
      <c r="CL876" s="42">
        <v>80</v>
      </c>
      <c r="CM876" s="42">
        <v>86</v>
      </c>
      <c r="CN876" s="42">
        <v>923</v>
      </c>
      <c r="CO876" s="42">
        <v>1157</v>
      </c>
      <c r="CP876" s="42">
        <v>396</v>
      </c>
      <c r="CQ876" s="42">
        <v>400</v>
      </c>
      <c r="CR876" s="42">
        <v>494</v>
      </c>
      <c r="CS876" s="42">
        <v>477</v>
      </c>
      <c r="CT876" s="1">
        <v>8</v>
      </c>
      <c r="CU876" s="1">
        <v>8</v>
      </c>
      <c r="CV876" s="42">
        <f t="shared" si="583"/>
        <v>0</v>
      </c>
      <c r="CW876" s="26">
        <f t="shared" si="584"/>
        <v>0.42522405468852559</v>
      </c>
      <c r="CX876" s="26">
        <f t="shared" si="585"/>
        <v>0.42522405468852559</v>
      </c>
      <c r="CY876" s="26">
        <f t="shared" si="586"/>
        <v>0</v>
      </c>
      <c r="CZ876" s="13">
        <v>34</v>
      </c>
      <c r="DA876" s="13">
        <v>34</v>
      </c>
      <c r="DB876" s="27">
        <v>30.02</v>
      </c>
      <c r="DC876" s="27">
        <v>34.729999999999997</v>
      </c>
      <c r="DD876" s="27">
        <v>34.729999999999997</v>
      </c>
      <c r="DE876" s="27">
        <v>39.619999999999997</v>
      </c>
      <c r="DF876" s="13">
        <v>515</v>
      </c>
      <c r="DG876" s="13">
        <v>448</v>
      </c>
      <c r="DH876" s="21">
        <f t="shared" si="587"/>
        <v>0.53478712357217029</v>
      </c>
      <c r="DI876" s="42">
        <v>260</v>
      </c>
      <c r="DJ876" s="42">
        <v>128</v>
      </c>
      <c r="DK876" s="13">
        <v>27</v>
      </c>
      <c r="DL876" s="13">
        <v>0</v>
      </c>
      <c r="DM876" s="13">
        <v>0.10400000000000001</v>
      </c>
      <c r="DN876" s="13">
        <v>0</v>
      </c>
      <c r="DO876" s="13">
        <v>0</v>
      </c>
      <c r="DP876" s="13">
        <v>0</v>
      </c>
      <c r="DQ876" s="13">
        <v>340</v>
      </c>
      <c r="DR876" s="46">
        <v>179</v>
      </c>
      <c r="DS876" s="13">
        <v>2</v>
      </c>
      <c r="DT876" s="13">
        <v>46</v>
      </c>
      <c r="DU876" s="13">
        <v>-0.129</v>
      </c>
      <c r="DV876" s="13">
        <v>2</v>
      </c>
      <c r="DW876" s="13">
        <v>2</v>
      </c>
      <c r="DX876" s="13">
        <v>0</v>
      </c>
    </row>
    <row r="877" spans="1:128" ht="25.5" x14ac:dyDescent="0.2">
      <c r="A877" s="13" t="s">
        <v>2414</v>
      </c>
      <c r="B877" s="13" t="s">
        <v>2884</v>
      </c>
      <c r="C877" s="39" t="s">
        <v>3912</v>
      </c>
      <c r="D877" s="1" t="s">
        <v>128</v>
      </c>
      <c r="E877" s="13" t="s">
        <v>207</v>
      </c>
      <c r="F877" s="13">
        <v>77</v>
      </c>
      <c r="G877" s="13">
        <v>13</v>
      </c>
      <c r="H877" s="13">
        <v>25</v>
      </c>
      <c r="I877" s="40">
        <f t="shared" si="546"/>
        <v>38</v>
      </c>
      <c r="J877" s="19">
        <f t="shared" si="547"/>
        <v>1.874357744742019</v>
      </c>
      <c r="K877" s="1">
        <v>8</v>
      </c>
      <c r="L877" s="1">
        <v>12</v>
      </c>
      <c r="M877" s="1">
        <v>7</v>
      </c>
      <c r="N877" s="1">
        <v>149</v>
      </c>
      <c r="O877" s="1">
        <v>53</v>
      </c>
      <c r="P877" s="1">
        <v>63</v>
      </c>
      <c r="Q877" s="1">
        <v>147</v>
      </c>
      <c r="R877" s="15">
        <f t="shared" si="548"/>
        <v>8.7248322147651006E-2</v>
      </c>
      <c r="S877" s="15">
        <f t="shared" si="549"/>
        <v>4.9056603773584909E-2</v>
      </c>
      <c r="T877" s="16">
        <v>1216.4166666666999</v>
      </c>
      <c r="U877" s="16">
        <f t="shared" si="550"/>
        <v>15.797619047619479</v>
      </c>
      <c r="V877" s="16">
        <v>1110.31</v>
      </c>
      <c r="W877" s="16">
        <f t="shared" si="551"/>
        <v>14.419610389610389</v>
      </c>
      <c r="X877" s="16">
        <v>2486.44</v>
      </c>
      <c r="Y877" s="16">
        <f t="shared" si="552"/>
        <v>32.291428571428575</v>
      </c>
      <c r="Z877" s="21">
        <f t="shared" si="553"/>
        <v>0.30869813025648152</v>
      </c>
      <c r="AA877" s="20">
        <f t="shared" si="554"/>
        <v>154.85714285714283</v>
      </c>
      <c r="AB877">
        <v>20</v>
      </c>
      <c r="AC877" s="1">
        <v>51</v>
      </c>
      <c r="AD877" s="1">
        <v>79</v>
      </c>
      <c r="AE877" s="1">
        <v>19</v>
      </c>
      <c r="AF877" s="1">
        <v>32</v>
      </c>
      <c r="AG877" s="15">
        <f t="shared" si="555"/>
        <v>0.30952380952380953</v>
      </c>
      <c r="AH877" s="15">
        <f t="shared" si="556"/>
        <v>0.45238095238095238</v>
      </c>
      <c r="AI877" s="15">
        <f t="shared" si="557"/>
        <v>0.76190476190476186</v>
      </c>
      <c r="AJ877" s="1">
        <v>423</v>
      </c>
      <c r="AK877" s="21">
        <f t="shared" si="558"/>
        <v>0.38594890510948904</v>
      </c>
      <c r="AL877" s="1">
        <v>265</v>
      </c>
      <c r="AM877" s="21">
        <f t="shared" si="559"/>
        <v>0.24178832116788321</v>
      </c>
      <c r="AN877" s="1">
        <v>408</v>
      </c>
      <c r="AO877" s="21">
        <f t="shared" si="560"/>
        <v>0.37226277372262773</v>
      </c>
      <c r="AP877" s="21">
        <f t="shared" si="561"/>
        <v>0.61482558139534882</v>
      </c>
      <c r="AQ877" s="1">
        <v>12</v>
      </c>
      <c r="AR877" s="4">
        <v>9.18</v>
      </c>
      <c r="AS877" s="41">
        <v>461</v>
      </c>
      <c r="AT877" s="41">
        <v>413</v>
      </c>
      <c r="AU877" s="41">
        <v>395</v>
      </c>
      <c r="AV877" s="21">
        <f t="shared" si="562"/>
        <v>0.52745995423340963</v>
      </c>
      <c r="AW877" s="26">
        <v>17.77</v>
      </c>
      <c r="AX877" s="42">
        <v>3</v>
      </c>
      <c r="AY877" s="41">
        <v>0.93800000000000006</v>
      </c>
      <c r="AZ877" s="1">
        <v>1</v>
      </c>
      <c r="BA877" s="43">
        <v>-0.41100000000000003</v>
      </c>
      <c r="BB877" s="16">
        <v>49.84</v>
      </c>
      <c r="BC877" s="26">
        <v>18.440000000000001</v>
      </c>
      <c r="BD877" s="43">
        <v>1.887</v>
      </c>
      <c r="BE877" s="43">
        <v>7.9510000000000005</v>
      </c>
      <c r="BF877" s="16">
        <v>53.45</v>
      </c>
      <c r="BG877" s="21">
        <f t="shared" si="563"/>
        <v>7.7490774907749083E-2</v>
      </c>
      <c r="BH877" s="44">
        <f t="shared" si="564"/>
        <v>0.9238476953907816</v>
      </c>
      <c r="BI877" s="42">
        <f t="shared" si="565"/>
        <v>1001.3384702985306</v>
      </c>
      <c r="BJ877" s="21">
        <f t="shared" si="566"/>
        <v>1.3384702985306807E-3</v>
      </c>
      <c r="BK877" s="26">
        <f t="shared" si="567"/>
        <v>2.2696364078500597</v>
      </c>
      <c r="BL877" s="26">
        <f t="shared" si="568"/>
        <v>2.0534805594833876</v>
      </c>
      <c r="BM877" s="16">
        <f t="shared" si="569"/>
        <v>29.289117453684106</v>
      </c>
      <c r="BN877" s="16">
        <f t="shared" si="570"/>
        <v>26.965442083742378</v>
      </c>
      <c r="BO877" s="16">
        <f t="shared" si="571"/>
        <v>52.796065963559727</v>
      </c>
      <c r="BP877" s="16">
        <f t="shared" si="572"/>
        <v>44.47406580144284</v>
      </c>
      <c r="BQ877" s="16">
        <f t="shared" si="573"/>
        <v>8.3220001621168862</v>
      </c>
      <c r="BR877" s="1">
        <v>42</v>
      </c>
      <c r="BS877" s="1">
        <v>38</v>
      </c>
      <c r="BT877" s="42">
        <v>500</v>
      </c>
      <c r="BU877" s="42">
        <v>461</v>
      </c>
      <c r="BV877" s="42">
        <v>200</v>
      </c>
      <c r="BW877" s="42">
        <v>160</v>
      </c>
      <c r="BX877" s="42">
        <v>164</v>
      </c>
      <c r="BY877" s="42">
        <v>235</v>
      </c>
      <c r="BZ877" s="1">
        <v>488</v>
      </c>
      <c r="CA877" s="1">
        <v>404</v>
      </c>
      <c r="CB877" s="21">
        <f t="shared" si="574"/>
        <v>0.547085201793722</v>
      </c>
      <c r="CC877" s="4">
        <v>1.36</v>
      </c>
      <c r="CD877" s="45">
        <f t="shared" si="575"/>
        <v>-2.8858137913714845</v>
      </c>
      <c r="CE877" s="26">
        <f t="shared" si="576"/>
        <v>2.1959106191985325</v>
      </c>
      <c r="CF877" s="26">
        <f t="shared" si="577"/>
        <v>2.0993870754974981</v>
      </c>
      <c r="CG877" s="26">
        <f t="shared" si="578"/>
        <v>28.064220331075749</v>
      </c>
      <c r="CH877" s="26">
        <f t="shared" si="579"/>
        <v>27.243770209616955</v>
      </c>
      <c r="CI877" s="26">
        <f t="shared" si="580"/>
        <v>53.015556377793139</v>
      </c>
      <c r="CJ877" s="26">
        <f t="shared" si="581"/>
        <v>47.344798185357369</v>
      </c>
      <c r="CK877" s="16">
        <f t="shared" si="582"/>
        <v>2.6512419696811165</v>
      </c>
      <c r="CL877" s="42">
        <v>91</v>
      </c>
      <c r="CM877" s="42">
        <v>87</v>
      </c>
      <c r="CN877" s="42">
        <v>1072</v>
      </c>
      <c r="CO877" s="42">
        <v>1042</v>
      </c>
      <c r="CP877" s="42">
        <v>448</v>
      </c>
      <c r="CQ877" s="42">
        <v>389</v>
      </c>
      <c r="CR877" s="42">
        <v>444</v>
      </c>
      <c r="CS877" s="42">
        <v>586</v>
      </c>
      <c r="CT877" s="1">
        <v>7</v>
      </c>
      <c r="CU877" s="1">
        <v>12</v>
      </c>
      <c r="CV877" s="42">
        <f t="shared" si="583"/>
        <v>5</v>
      </c>
      <c r="CW877" s="26">
        <f t="shared" si="584"/>
        <v>0.34527642666300351</v>
      </c>
      <c r="CX877" s="26">
        <f t="shared" si="585"/>
        <v>0.59190244570800599</v>
      </c>
      <c r="CY877" s="26">
        <f t="shared" si="586"/>
        <v>0.2466260190450025</v>
      </c>
      <c r="CZ877" s="13">
        <v>45</v>
      </c>
      <c r="DA877" s="13">
        <v>36</v>
      </c>
      <c r="DB877" s="27">
        <v>38.979999999999997</v>
      </c>
      <c r="DC877" s="27">
        <v>42.13</v>
      </c>
      <c r="DD877" s="27">
        <v>40.270000000000003</v>
      </c>
      <c r="DE877" s="27">
        <v>37.68</v>
      </c>
      <c r="DF877" s="13">
        <v>437</v>
      </c>
      <c r="DG877" s="13">
        <v>429</v>
      </c>
      <c r="DH877" s="21">
        <f t="shared" si="587"/>
        <v>0.50461893764434185</v>
      </c>
      <c r="DI877" s="42">
        <v>337</v>
      </c>
      <c r="DJ877" s="42">
        <v>169</v>
      </c>
      <c r="DK877" s="13">
        <v>48</v>
      </c>
      <c r="DL877" s="13">
        <v>4</v>
      </c>
      <c r="DM877" s="13">
        <v>0.13100000000000001</v>
      </c>
      <c r="DN877" s="13">
        <v>1</v>
      </c>
      <c r="DO877" s="13">
        <v>0</v>
      </c>
      <c r="DP877" s="13">
        <v>3.0000000000000001E-3</v>
      </c>
      <c r="DQ877" s="13">
        <v>205</v>
      </c>
      <c r="DR877" s="46">
        <v>103</v>
      </c>
      <c r="DS877" s="13">
        <v>0</v>
      </c>
      <c r="DT877" s="13">
        <v>39</v>
      </c>
      <c r="DU877" s="13">
        <v>-0.19</v>
      </c>
      <c r="DV877" s="13">
        <v>0</v>
      </c>
      <c r="DW877" s="13">
        <v>4</v>
      </c>
      <c r="DX877" s="13">
        <v>-0.02</v>
      </c>
    </row>
    <row r="878" spans="1:128" ht="25.5" x14ac:dyDescent="0.2">
      <c r="A878" s="13" t="s">
        <v>2886</v>
      </c>
      <c r="B878" s="13" t="s">
        <v>2887</v>
      </c>
      <c r="C878" s="39" t="s">
        <v>3913</v>
      </c>
      <c r="D878" s="1" t="s">
        <v>482</v>
      </c>
      <c r="E878" s="13" t="s">
        <v>146</v>
      </c>
      <c r="F878" s="13">
        <v>80</v>
      </c>
      <c r="G878" s="13">
        <v>16</v>
      </c>
      <c r="H878" s="13">
        <v>16</v>
      </c>
      <c r="I878" s="40">
        <f t="shared" si="546"/>
        <v>32</v>
      </c>
      <c r="J878" s="19">
        <f t="shared" si="547"/>
        <v>1.7844971807423566</v>
      </c>
      <c r="K878" s="1">
        <v>14</v>
      </c>
      <c r="L878" s="1">
        <v>9</v>
      </c>
      <c r="M878" s="1">
        <v>4</v>
      </c>
      <c r="N878" s="1">
        <v>101</v>
      </c>
      <c r="O878" s="1">
        <v>44</v>
      </c>
      <c r="P878" s="1">
        <v>48</v>
      </c>
      <c r="Q878" s="1">
        <v>120</v>
      </c>
      <c r="R878" s="15">
        <f t="shared" si="548"/>
        <v>0.15841584158415842</v>
      </c>
      <c r="S878" s="15">
        <f t="shared" si="549"/>
        <v>8.2901554404145081E-2</v>
      </c>
      <c r="T878" s="16">
        <v>1075.9333333333</v>
      </c>
      <c r="U878" s="16">
        <f t="shared" si="550"/>
        <v>13.449166666666249</v>
      </c>
      <c r="V878" s="16">
        <v>995.23</v>
      </c>
      <c r="W878" s="16">
        <f t="shared" si="551"/>
        <v>12.440375</v>
      </c>
      <c r="X878" s="16">
        <v>2774.52</v>
      </c>
      <c r="Y878" s="16">
        <f t="shared" si="552"/>
        <v>34.6815</v>
      </c>
      <c r="Z878" s="21">
        <f t="shared" si="553"/>
        <v>0.26400424431328334</v>
      </c>
      <c r="AA878" s="20">
        <f t="shared" si="554"/>
        <v>110.7</v>
      </c>
      <c r="AB878">
        <v>25</v>
      </c>
      <c r="AC878" s="1">
        <v>139</v>
      </c>
      <c r="AD878" s="1">
        <v>73</v>
      </c>
      <c r="AE878" s="1">
        <v>20</v>
      </c>
      <c r="AF878" s="1">
        <v>30</v>
      </c>
      <c r="AG878" s="15">
        <f t="shared" si="555"/>
        <v>0.4</v>
      </c>
      <c r="AH878" s="15">
        <f t="shared" si="556"/>
        <v>0.32500000000000001</v>
      </c>
      <c r="AI878" s="15">
        <f t="shared" si="557"/>
        <v>0.72500000000000009</v>
      </c>
      <c r="AJ878" s="1">
        <v>358</v>
      </c>
      <c r="AK878" s="21">
        <f t="shared" si="558"/>
        <v>0.34723569350145489</v>
      </c>
      <c r="AL878" s="1">
        <v>291</v>
      </c>
      <c r="AM878" s="21">
        <f t="shared" si="559"/>
        <v>0.28225024248302621</v>
      </c>
      <c r="AN878" s="1">
        <v>382</v>
      </c>
      <c r="AO878" s="21">
        <f t="shared" si="560"/>
        <v>0.3705140640155189</v>
      </c>
      <c r="AP878" s="21">
        <f t="shared" si="561"/>
        <v>0.55161787365177195</v>
      </c>
      <c r="AQ878" s="1">
        <v>14</v>
      </c>
      <c r="AR878" s="4">
        <v>7.12</v>
      </c>
      <c r="AS878" s="41">
        <v>397</v>
      </c>
      <c r="AT878" s="41">
        <v>374</v>
      </c>
      <c r="AU878" s="41">
        <v>317</v>
      </c>
      <c r="AV878" s="21">
        <f t="shared" si="562"/>
        <v>0.5149156939040207</v>
      </c>
      <c r="AW878" s="26">
        <v>17.600000000000001</v>
      </c>
      <c r="AX878" s="42">
        <v>4</v>
      </c>
      <c r="AY878" s="41">
        <v>0.79400000000000004</v>
      </c>
      <c r="AZ878" s="1">
        <v>1</v>
      </c>
      <c r="BA878" s="43">
        <v>-3.6000000000000004E-2</v>
      </c>
      <c r="BB878" s="16">
        <v>49.89</v>
      </c>
      <c r="BC878" s="26">
        <v>18.170000000000002</v>
      </c>
      <c r="BD878" s="43">
        <v>1.1299999999999999</v>
      </c>
      <c r="BE878" s="43">
        <v>1.206</v>
      </c>
      <c r="BF878" s="16">
        <v>50.87</v>
      </c>
      <c r="BG878" s="21">
        <f t="shared" si="563"/>
        <v>8.1300813008130079E-2</v>
      </c>
      <c r="BH878" s="44">
        <f t="shared" si="564"/>
        <v>0.92949907235621521</v>
      </c>
      <c r="BI878" s="42">
        <f t="shared" si="565"/>
        <v>1010.7998853643452</v>
      </c>
      <c r="BJ878" s="21">
        <f t="shared" si="566"/>
        <v>1.0799885364345285E-2</v>
      </c>
      <c r="BK878" s="26">
        <f t="shared" si="567"/>
        <v>2.4115028686836206</v>
      </c>
      <c r="BL878" s="26">
        <f t="shared" si="568"/>
        <v>2.29092772524944</v>
      </c>
      <c r="BM878" s="16">
        <f t="shared" si="569"/>
        <v>29.661485284808535</v>
      </c>
      <c r="BN878" s="16">
        <f t="shared" si="570"/>
        <v>32.495001155511794</v>
      </c>
      <c r="BO878" s="16">
        <f t="shared" si="571"/>
        <v>57.032042844367638</v>
      </c>
      <c r="BP878" s="16">
        <f t="shared" si="572"/>
        <v>57.695206133255624</v>
      </c>
      <c r="BQ878" s="16">
        <f t="shared" si="573"/>
        <v>-0.66316328888798637</v>
      </c>
      <c r="BR878" s="1">
        <v>40</v>
      </c>
      <c r="BS878" s="1">
        <v>38</v>
      </c>
      <c r="BT878" s="42">
        <v>452</v>
      </c>
      <c r="BU878" s="42">
        <v>501</v>
      </c>
      <c r="BV878" s="42">
        <v>194</v>
      </c>
      <c r="BW878" s="42">
        <v>185</v>
      </c>
      <c r="BX878" s="42">
        <v>233</v>
      </c>
      <c r="BY878" s="42">
        <v>260</v>
      </c>
      <c r="BZ878" s="1">
        <v>464</v>
      </c>
      <c r="CA878" s="1">
        <v>422</v>
      </c>
      <c r="CB878" s="21">
        <f t="shared" si="574"/>
        <v>0.52370203160270878</v>
      </c>
      <c r="CC878" s="4">
        <v>1.1000000000000001</v>
      </c>
      <c r="CD878" s="45">
        <f t="shared" si="575"/>
        <v>-3.2339922565305113</v>
      </c>
      <c r="CE878" s="26">
        <f t="shared" si="576"/>
        <v>2.5950434669780718</v>
      </c>
      <c r="CF878" s="26">
        <f t="shared" si="577"/>
        <v>2.2274123091561786</v>
      </c>
      <c r="CG878" s="26">
        <f t="shared" si="578"/>
        <v>29.66999697244929</v>
      </c>
      <c r="CH878" s="26">
        <f t="shared" si="579"/>
        <v>31.832533194931017</v>
      </c>
      <c r="CI878" s="26">
        <f t="shared" si="580"/>
        <v>56.139440335625622</v>
      </c>
      <c r="CJ878" s="26">
        <f t="shared" si="581"/>
        <v>55.771809177803732</v>
      </c>
      <c r="CK878" s="16">
        <f t="shared" si="582"/>
        <v>-1.0307944467098764</v>
      </c>
      <c r="CL878" s="42">
        <v>120</v>
      </c>
      <c r="CM878" s="42">
        <v>103</v>
      </c>
      <c r="CN878" s="42">
        <v>1252</v>
      </c>
      <c r="CO878" s="42">
        <v>1369</v>
      </c>
      <c r="CP878" s="42">
        <v>502</v>
      </c>
      <c r="CQ878" s="42">
        <v>516</v>
      </c>
      <c r="CR878" s="42">
        <v>591</v>
      </c>
      <c r="CS878" s="42">
        <v>722</v>
      </c>
      <c r="CT878" s="1">
        <v>6</v>
      </c>
      <c r="CU878" s="1">
        <v>17</v>
      </c>
      <c r="CV878" s="42">
        <f t="shared" si="583"/>
        <v>11</v>
      </c>
      <c r="CW878" s="26">
        <f t="shared" si="584"/>
        <v>0.33459322138919184</v>
      </c>
      <c r="CX878" s="26">
        <f t="shared" si="585"/>
        <v>0.94801412726937695</v>
      </c>
      <c r="CY878" s="26">
        <f t="shared" si="586"/>
        <v>0.61342090588018505</v>
      </c>
      <c r="CZ878" s="13">
        <v>40</v>
      </c>
      <c r="DA878" s="13">
        <v>38</v>
      </c>
      <c r="DB878" s="27">
        <v>41.77</v>
      </c>
      <c r="DC878" s="27">
        <v>39.93</v>
      </c>
      <c r="DD878" s="27">
        <v>39.6</v>
      </c>
      <c r="DE878" s="27">
        <v>41.77</v>
      </c>
      <c r="DF878" s="13">
        <v>509</v>
      </c>
      <c r="DG878" s="13">
        <v>528</v>
      </c>
      <c r="DH878" s="21">
        <f t="shared" si="587"/>
        <v>0.49083895853423337</v>
      </c>
      <c r="DI878" s="42">
        <v>353</v>
      </c>
      <c r="DJ878" s="42">
        <v>167</v>
      </c>
      <c r="DK878" s="13">
        <v>62</v>
      </c>
      <c r="DL878" s="13">
        <v>5</v>
      </c>
      <c r="DM878" s="13">
        <v>0.161</v>
      </c>
      <c r="DN878" s="13">
        <v>7</v>
      </c>
      <c r="DO878" s="13">
        <v>0</v>
      </c>
      <c r="DP878" s="13">
        <v>0.02</v>
      </c>
      <c r="DQ878" s="13">
        <v>294</v>
      </c>
      <c r="DR878" s="46">
        <v>146</v>
      </c>
      <c r="DS878" s="13">
        <v>4</v>
      </c>
      <c r="DT878" s="13">
        <v>59</v>
      </c>
      <c r="DU878" s="13">
        <v>-0.187</v>
      </c>
      <c r="DV878" s="13">
        <v>0</v>
      </c>
      <c r="DW878" s="13">
        <v>3</v>
      </c>
      <c r="DX878" s="13">
        <v>-0.01</v>
      </c>
    </row>
    <row r="879" spans="1:128" ht="25.5" x14ac:dyDescent="0.2">
      <c r="A879" s="13" t="s">
        <v>2890</v>
      </c>
      <c r="B879" s="13" t="s">
        <v>2891</v>
      </c>
      <c r="C879" s="39" t="s">
        <v>3914</v>
      </c>
      <c r="D879" s="1" t="s">
        <v>128</v>
      </c>
      <c r="E879" s="13" t="s">
        <v>173</v>
      </c>
      <c r="F879" s="13">
        <v>84</v>
      </c>
      <c r="G879" s="13">
        <v>1</v>
      </c>
      <c r="H879" s="13">
        <v>13</v>
      </c>
      <c r="I879" s="40">
        <f t="shared" si="546"/>
        <v>14</v>
      </c>
      <c r="J879" s="19">
        <f t="shared" si="547"/>
        <v>0.54992416720314574</v>
      </c>
      <c r="K879" s="1">
        <v>1</v>
      </c>
      <c r="L879" s="1">
        <v>5</v>
      </c>
      <c r="M879" s="1">
        <v>7</v>
      </c>
      <c r="N879" s="1">
        <v>83</v>
      </c>
      <c r="O879" s="1">
        <v>34</v>
      </c>
      <c r="P879" s="1">
        <v>68</v>
      </c>
      <c r="Q879" s="1">
        <v>48</v>
      </c>
      <c r="R879" s="15">
        <f t="shared" si="548"/>
        <v>1.2048192771084338E-2</v>
      </c>
      <c r="S879" s="15">
        <f t="shared" si="549"/>
        <v>5.4054054054054057E-3</v>
      </c>
      <c r="T879" s="16">
        <v>1527.4833333332999</v>
      </c>
      <c r="U879" s="16">
        <f t="shared" si="550"/>
        <v>18.184325396824999</v>
      </c>
      <c r="V879" s="16">
        <v>1445.3</v>
      </c>
      <c r="W879" s="16">
        <f t="shared" si="551"/>
        <v>17.205952380952379</v>
      </c>
      <c r="X879" s="16">
        <v>2543</v>
      </c>
      <c r="Y879" s="16">
        <f t="shared" si="552"/>
        <v>30.273809523809526</v>
      </c>
      <c r="Z879" s="21">
        <f t="shared" si="553"/>
        <v>0.36238497605496073</v>
      </c>
      <c r="AA879" s="20">
        <f t="shared" si="554"/>
        <v>68.555555555555557</v>
      </c>
      <c r="AB879">
        <v>78</v>
      </c>
      <c r="AC879" s="1">
        <v>89</v>
      </c>
      <c r="AD879" s="1">
        <v>104</v>
      </c>
      <c r="AE879" s="1">
        <v>33</v>
      </c>
      <c r="AF879" s="1">
        <v>18</v>
      </c>
      <c r="AG879" s="15">
        <f t="shared" si="555"/>
        <v>2.2222222222222223E-2</v>
      </c>
      <c r="AH879" s="15">
        <f t="shared" si="556"/>
        <v>0.26666666666666666</v>
      </c>
      <c r="AI879" s="15">
        <f t="shared" si="557"/>
        <v>0.28888888888888886</v>
      </c>
      <c r="AJ879" s="1">
        <v>492</v>
      </c>
      <c r="AK879" s="21">
        <f t="shared" si="558"/>
        <v>0.35142857142857142</v>
      </c>
      <c r="AL879" s="1">
        <v>393</v>
      </c>
      <c r="AM879" s="21">
        <f t="shared" si="559"/>
        <v>0.28071428571428569</v>
      </c>
      <c r="AN879" s="1">
        <v>515</v>
      </c>
      <c r="AO879" s="21">
        <f t="shared" si="560"/>
        <v>0.36785714285714288</v>
      </c>
      <c r="AP879" s="21">
        <f t="shared" si="561"/>
        <v>0.55593220338983051</v>
      </c>
      <c r="AQ879" s="1">
        <v>5</v>
      </c>
      <c r="AR879" s="4">
        <v>11.33</v>
      </c>
      <c r="AS879" s="41">
        <v>533</v>
      </c>
      <c r="AT879" s="41">
        <v>522</v>
      </c>
      <c r="AU879" s="41">
        <v>458</v>
      </c>
      <c r="AV879" s="21">
        <f t="shared" si="562"/>
        <v>0.50521327014218009</v>
      </c>
      <c r="AW879" s="26">
        <v>17.170000000000002</v>
      </c>
      <c r="AX879" s="42">
        <v>5</v>
      </c>
      <c r="AY879" s="41">
        <v>-0.378</v>
      </c>
      <c r="AZ879" s="1">
        <v>5</v>
      </c>
      <c r="BA879" s="43">
        <v>0.499</v>
      </c>
      <c r="BB879" s="16">
        <v>49.92</v>
      </c>
      <c r="BC879" s="26">
        <v>16.54</v>
      </c>
      <c r="BD879" s="43">
        <v>0.26600000000000001</v>
      </c>
      <c r="BE879" s="43">
        <v>-2.3029999999999999</v>
      </c>
      <c r="BF879" s="16">
        <v>50.72</v>
      </c>
      <c r="BG879" s="21">
        <f t="shared" si="563"/>
        <v>7.2933549432739053E-2</v>
      </c>
      <c r="BH879" s="44">
        <f t="shared" si="564"/>
        <v>0.93721973094170408</v>
      </c>
      <c r="BI879" s="42">
        <f t="shared" si="565"/>
        <v>1010.1532803744431</v>
      </c>
      <c r="BJ879" s="21">
        <f t="shared" si="566"/>
        <v>1.015328037444313E-2</v>
      </c>
      <c r="BK879" s="26">
        <f t="shared" si="567"/>
        <v>1.8681242648585072</v>
      </c>
      <c r="BL879" s="26">
        <f t="shared" si="568"/>
        <v>1.7435826472012734</v>
      </c>
      <c r="BM879" s="16">
        <f t="shared" si="569"/>
        <v>25.614059364837757</v>
      </c>
      <c r="BN879" s="16">
        <f t="shared" si="570"/>
        <v>27.772780737563142</v>
      </c>
      <c r="BO879" s="16">
        <f t="shared" si="571"/>
        <v>47.408842454853669</v>
      </c>
      <c r="BP879" s="16">
        <f t="shared" si="572"/>
        <v>46.744620494015088</v>
      </c>
      <c r="BQ879" s="16">
        <f t="shared" si="573"/>
        <v>0.66422196083858154</v>
      </c>
      <c r="BR879" s="1">
        <v>45</v>
      </c>
      <c r="BS879" s="1">
        <v>42</v>
      </c>
      <c r="BT879" s="42">
        <v>572</v>
      </c>
      <c r="BU879" s="42">
        <v>627</v>
      </c>
      <c r="BV879" s="42">
        <v>241</v>
      </c>
      <c r="BW879" s="42">
        <v>207</v>
      </c>
      <c r="BX879" s="42">
        <v>250</v>
      </c>
      <c r="BY879" s="42">
        <v>284</v>
      </c>
      <c r="BZ879" s="1">
        <v>577</v>
      </c>
      <c r="CA879" s="1">
        <v>534</v>
      </c>
      <c r="CB879" s="21">
        <f t="shared" si="574"/>
        <v>0.5193519351935193</v>
      </c>
      <c r="CC879" s="4">
        <v>3.13</v>
      </c>
      <c r="CD879" s="45">
        <f t="shared" si="575"/>
        <v>2.0338490794826516</v>
      </c>
      <c r="CE879" s="26">
        <f t="shared" si="576"/>
        <v>2.0762878489972474</v>
      </c>
      <c r="CF879" s="26">
        <f t="shared" si="577"/>
        <v>2.1942587495084545</v>
      </c>
      <c r="CG879" s="26">
        <f t="shared" si="578"/>
        <v>25.528902870625245</v>
      </c>
      <c r="CH879" s="26">
        <f t="shared" si="579"/>
        <v>30.247738891073531</v>
      </c>
      <c r="CI879" s="26">
        <f t="shared" si="580"/>
        <v>47.35351946519858</v>
      </c>
      <c r="CJ879" s="26">
        <f t="shared" si="581"/>
        <v>52.567833267793944</v>
      </c>
      <c r="CK879" s="16">
        <f t="shared" si="582"/>
        <v>5.8785357634339448</v>
      </c>
      <c r="CL879" s="42">
        <v>88</v>
      </c>
      <c r="CM879" s="42">
        <v>93</v>
      </c>
      <c r="CN879" s="42">
        <v>994</v>
      </c>
      <c r="CO879" s="42">
        <v>1189</v>
      </c>
      <c r="CP879" s="42">
        <v>404</v>
      </c>
      <c r="CQ879" s="42">
        <v>434</v>
      </c>
      <c r="CR879" s="42">
        <v>512</v>
      </c>
      <c r="CS879" s="42">
        <v>521</v>
      </c>
      <c r="CT879" s="1">
        <v>16</v>
      </c>
      <c r="CU879" s="1">
        <v>9</v>
      </c>
      <c r="CV879" s="42">
        <f t="shared" si="583"/>
        <v>-7</v>
      </c>
      <c r="CW879" s="26">
        <f t="shared" si="584"/>
        <v>0.62848476251788077</v>
      </c>
      <c r="CX879" s="26">
        <f t="shared" si="585"/>
        <v>0.35352267891630801</v>
      </c>
      <c r="CY879" s="26">
        <f t="shared" si="586"/>
        <v>-0.27496208360157287</v>
      </c>
      <c r="CZ879" s="13">
        <v>51</v>
      </c>
      <c r="DA879" s="13">
        <v>47</v>
      </c>
      <c r="DB879" s="27">
        <v>43.09</v>
      </c>
      <c r="DC879" s="27">
        <v>45.88</v>
      </c>
      <c r="DD879" s="27">
        <v>46.05</v>
      </c>
      <c r="DE879" s="27">
        <v>51.7</v>
      </c>
      <c r="DF879" s="1"/>
      <c r="DG879" s="1"/>
      <c r="DH879" s="21" t="str">
        <f t="shared" si="587"/>
        <v xml:space="preserve"> </v>
      </c>
      <c r="DI879" s="42"/>
      <c r="DJ879" s="42"/>
      <c r="DK879" s="1"/>
      <c r="DL879" s="1"/>
      <c r="DM879" s="1"/>
      <c r="DN879" s="1"/>
      <c r="DO879" s="1"/>
      <c r="DP879" s="1"/>
      <c r="DQ879" s="13">
        <v>1</v>
      </c>
      <c r="DR879" s="46">
        <v>0</v>
      </c>
      <c r="DS879" s="13">
        <v>0</v>
      </c>
      <c r="DT879" s="13">
        <v>0</v>
      </c>
      <c r="DU879" s="13">
        <v>0</v>
      </c>
      <c r="DV879" s="13">
        <v>0</v>
      </c>
      <c r="DW879" s="13">
        <v>0</v>
      </c>
      <c r="DX879" s="13">
        <v>0</v>
      </c>
    </row>
    <row r="880" spans="1:128" ht="25.5" x14ac:dyDescent="0.2">
      <c r="A880" s="13" t="s">
        <v>2894</v>
      </c>
      <c r="B880" s="13" t="s">
        <v>2895</v>
      </c>
      <c r="C880" s="39" t="s">
        <v>3915</v>
      </c>
      <c r="D880" s="1" t="s">
        <v>287</v>
      </c>
      <c r="E880" s="13" t="s">
        <v>129</v>
      </c>
      <c r="F880" s="13">
        <v>2</v>
      </c>
      <c r="G880" s="13">
        <v>0</v>
      </c>
      <c r="H880" s="13">
        <v>0</v>
      </c>
      <c r="I880" s="40">
        <f t="shared" si="546"/>
        <v>0</v>
      </c>
      <c r="J880" s="19">
        <f t="shared" si="547"/>
        <v>0</v>
      </c>
      <c r="K880" s="1">
        <v>0</v>
      </c>
      <c r="L880" s="1">
        <v>0</v>
      </c>
      <c r="M880" s="1">
        <v>0</v>
      </c>
      <c r="N880" s="1">
        <v>1</v>
      </c>
      <c r="O880" s="1">
        <v>0</v>
      </c>
      <c r="P880" s="1">
        <v>1</v>
      </c>
      <c r="Q880" s="1">
        <v>1</v>
      </c>
      <c r="R880" s="15">
        <f t="shared" si="548"/>
        <v>0</v>
      </c>
      <c r="S880" s="15">
        <f t="shared" si="549"/>
        <v>0</v>
      </c>
      <c r="T880" s="16">
        <v>20.766666666700001</v>
      </c>
      <c r="U880" s="16">
        <f t="shared" si="550"/>
        <v>10.38333333335</v>
      </c>
      <c r="V880" s="16">
        <v>20.71</v>
      </c>
      <c r="W880" s="16">
        <f t="shared" si="551"/>
        <v>10.355</v>
      </c>
      <c r="X880" s="16">
        <v>82.06</v>
      </c>
      <c r="Y880" s="16">
        <f t="shared" si="552"/>
        <v>41.03</v>
      </c>
      <c r="Z880" s="21">
        <f t="shared" si="553"/>
        <v>0.20151795270993481</v>
      </c>
      <c r="AA880" s="20">
        <f t="shared" si="554"/>
        <v>0</v>
      </c>
      <c r="AB880">
        <v>1</v>
      </c>
      <c r="AC880" s="1">
        <v>4</v>
      </c>
      <c r="AD880" s="1">
        <v>8</v>
      </c>
      <c r="AE880" s="1">
        <v>0</v>
      </c>
      <c r="AF880" s="1">
        <v>1</v>
      </c>
      <c r="AG880" s="15">
        <f t="shared" si="555"/>
        <v>0</v>
      </c>
      <c r="AH880" s="15">
        <f t="shared" si="556"/>
        <v>0</v>
      </c>
      <c r="AI880" s="15">
        <f t="shared" si="557"/>
        <v>0</v>
      </c>
      <c r="AJ880" s="1">
        <v>4</v>
      </c>
      <c r="AK880" s="21">
        <f t="shared" si="558"/>
        <v>0.23529411764705882</v>
      </c>
      <c r="AL880" s="1">
        <v>10</v>
      </c>
      <c r="AM880" s="21">
        <f t="shared" si="559"/>
        <v>0.58823529411764708</v>
      </c>
      <c r="AN880" s="1">
        <v>3</v>
      </c>
      <c r="AO880" s="21">
        <f t="shared" si="560"/>
        <v>0.17647058823529413</v>
      </c>
      <c r="AP880" s="21">
        <f t="shared" si="561"/>
        <v>0.2857142857142857</v>
      </c>
      <c r="AQ880" s="1">
        <v>1</v>
      </c>
      <c r="AR880" s="4">
        <v>-42.16</v>
      </c>
      <c r="AS880" s="41">
        <v>2</v>
      </c>
      <c r="AT880" s="41">
        <v>10</v>
      </c>
      <c r="AU880" s="41">
        <v>5</v>
      </c>
      <c r="AV880" s="21">
        <f t="shared" si="562"/>
        <v>0.16666666666666666</v>
      </c>
      <c r="AW880" s="26">
        <v>16.920000000000002</v>
      </c>
      <c r="AX880" s="42">
        <v>11</v>
      </c>
      <c r="AY880" s="41">
        <v>-0.747</v>
      </c>
      <c r="AZ880" s="1">
        <v>14</v>
      </c>
      <c r="BA880" s="43">
        <v>-16.561</v>
      </c>
      <c r="BB880" s="16">
        <v>41.96</v>
      </c>
      <c r="BC880" s="26">
        <v>17.010000000000002</v>
      </c>
      <c r="BD880" s="43">
        <v>0.36399999999999999</v>
      </c>
      <c r="BE880" s="43">
        <v>7.117</v>
      </c>
      <c r="BF880" s="16">
        <v>53.54</v>
      </c>
      <c r="BG880" s="21">
        <f t="shared" si="563"/>
        <v>0</v>
      </c>
      <c r="BH880" s="44">
        <f t="shared" si="564"/>
        <v>0.88888888888888884</v>
      </c>
      <c r="BI880" s="42">
        <f t="shared" si="565"/>
        <v>888.8888888888888</v>
      </c>
      <c r="BJ880" s="21">
        <f t="shared" si="566"/>
        <v>-0.11111111111111116</v>
      </c>
      <c r="BK880" s="26">
        <f t="shared" si="567"/>
        <v>0</v>
      </c>
      <c r="BL880" s="26">
        <f t="shared" si="568"/>
        <v>2.8971511347175274</v>
      </c>
      <c r="BM880" s="16">
        <f t="shared" si="569"/>
        <v>14.485755673587638</v>
      </c>
      <c r="BN880" s="16">
        <f t="shared" si="570"/>
        <v>26.074360212457748</v>
      </c>
      <c r="BO880" s="16">
        <f t="shared" si="571"/>
        <v>49.25156929019797</v>
      </c>
      <c r="BP880" s="16">
        <f t="shared" si="572"/>
        <v>49.25156929019797</v>
      </c>
      <c r="BQ880" s="16">
        <f t="shared" si="573"/>
        <v>0</v>
      </c>
      <c r="BR880" s="1">
        <v>0</v>
      </c>
      <c r="BS880" s="1">
        <v>1</v>
      </c>
      <c r="BT880" s="42">
        <v>5</v>
      </c>
      <c r="BU880" s="42">
        <v>8</v>
      </c>
      <c r="BV880" s="42">
        <v>6</v>
      </c>
      <c r="BW880" s="42">
        <v>4</v>
      </c>
      <c r="BX880" s="42">
        <v>4</v>
      </c>
      <c r="BY880" s="42">
        <v>6</v>
      </c>
      <c r="BZ880" s="1">
        <v>10</v>
      </c>
      <c r="CA880" s="1">
        <v>12</v>
      </c>
      <c r="CB880" s="21">
        <f t="shared" si="574"/>
        <v>0.45454545454545453</v>
      </c>
      <c r="CC880" s="4">
        <v>-22.84</v>
      </c>
      <c r="CD880" s="45">
        <f t="shared" si="575"/>
        <v>-18.625142857142858</v>
      </c>
      <c r="CE880" s="26">
        <f t="shared" si="576"/>
        <v>3.6558615647087498</v>
      </c>
      <c r="CF880" s="26">
        <f t="shared" si="577"/>
        <v>0.73117231294174989</v>
      </c>
      <c r="CG880" s="26">
        <f t="shared" si="578"/>
        <v>30.709237143553494</v>
      </c>
      <c r="CH880" s="26">
        <f t="shared" si="579"/>
        <v>21.935169388252497</v>
      </c>
      <c r="CI880" s="26">
        <f t="shared" si="580"/>
        <v>65.074335851815746</v>
      </c>
      <c r="CJ880" s="26">
        <f t="shared" si="581"/>
        <v>38.752132585912747</v>
      </c>
      <c r="CK880" s="16">
        <f t="shared" si="582"/>
        <v>-26.322203265902999</v>
      </c>
      <c r="CL880" s="42">
        <v>5</v>
      </c>
      <c r="CM880" s="42">
        <v>1</v>
      </c>
      <c r="CN880" s="42">
        <v>37</v>
      </c>
      <c r="CO880" s="42">
        <v>29</v>
      </c>
      <c r="CP880" s="42">
        <v>20</v>
      </c>
      <c r="CQ880" s="42">
        <v>10</v>
      </c>
      <c r="CR880" s="42">
        <v>13</v>
      </c>
      <c r="CS880" s="42">
        <v>27</v>
      </c>
      <c r="CT880" s="1">
        <v>0</v>
      </c>
      <c r="CU880" s="1">
        <v>1</v>
      </c>
      <c r="CV880" s="42">
        <f t="shared" si="583"/>
        <v>1</v>
      </c>
      <c r="CW880" s="26">
        <f t="shared" si="584"/>
        <v>0</v>
      </c>
      <c r="CX880" s="26">
        <f t="shared" si="585"/>
        <v>2.8892455858701616</v>
      </c>
      <c r="CY880" s="26">
        <f t="shared" si="586"/>
        <v>2.8892455858701616</v>
      </c>
      <c r="CZ880" s="13">
        <v>1</v>
      </c>
      <c r="DA880" s="13">
        <v>1</v>
      </c>
      <c r="DB880" s="27">
        <v>0.84</v>
      </c>
      <c r="DC880" s="27">
        <v>0.77</v>
      </c>
      <c r="DD880" s="27">
        <v>0.99</v>
      </c>
      <c r="DE880" s="27">
        <v>0.8</v>
      </c>
      <c r="DF880" s="13">
        <v>0</v>
      </c>
      <c r="DG880" s="13">
        <v>1</v>
      </c>
      <c r="DH880" s="21">
        <f t="shared" si="587"/>
        <v>0</v>
      </c>
      <c r="DI880" s="42"/>
      <c r="DJ880" s="42"/>
      <c r="DK880" s="1"/>
      <c r="DL880" s="1"/>
      <c r="DM880" s="1"/>
      <c r="DN880" s="1"/>
      <c r="DO880" s="1"/>
      <c r="DP880" s="1"/>
      <c r="DQ880" s="13">
        <v>1</v>
      </c>
      <c r="DR880" s="46">
        <v>0</v>
      </c>
      <c r="DS880" s="13">
        <v>0</v>
      </c>
      <c r="DT880" s="13">
        <v>0</v>
      </c>
      <c r="DU880" s="13">
        <v>0</v>
      </c>
      <c r="DV880" s="13">
        <v>0</v>
      </c>
      <c r="DW880" s="13">
        <v>0</v>
      </c>
      <c r="DX880" s="13">
        <v>0</v>
      </c>
    </row>
    <row r="881" spans="1:128" ht="25.5" x14ac:dyDescent="0.2">
      <c r="A881" s="13" t="s">
        <v>2900</v>
      </c>
      <c r="B881" s="13" t="s">
        <v>2901</v>
      </c>
      <c r="C881" s="39" t="s">
        <v>3916</v>
      </c>
      <c r="D881" s="1" t="s">
        <v>398</v>
      </c>
      <c r="E881" s="13" t="s">
        <v>207</v>
      </c>
      <c r="F881" s="13">
        <v>74</v>
      </c>
      <c r="G881" s="13">
        <v>4</v>
      </c>
      <c r="H881" s="13">
        <v>4</v>
      </c>
      <c r="I881" s="40">
        <f t="shared" si="546"/>
        <v>8</v>
      </c>
      <c r="J881" s="19">
        <f t="shared" si="547"/>
        <v>0.49865812483769367</v>
      </c>
      <c r="K881" s="1">
        <v>4</v>
      </c>
      <c r="L881" s="1">
        <v>2</v>
      </c>
      <c r="M881" s="1">
        <v>2</v>
      </c>
      <c r="N881" s="1">
        <v>65</v>
      </c>
      <c r="O881" s="1">
        <v>19</v>
      </c>
      <c r="P881" s="1">
        <v>12</v>
      </c>
      <c r="Q881" s="1">
        <v>63</v>
      </c>
      <c r="R881" s="15">
        <f t="shared" si="548"/>
        <v>6.1538461538461542E-2</v>
      </c>
      <c r="S881" s="15">
        <f t="shared" si="549"/>
        <v>4.1666666666666664E-2</v>
      </c>
      <c r="T881" s="16">
        <v>962.58333333329995</v>
      </c>
      <c r="U881" s="16">
        <f t="shared" si="550"/>
        <v>13.007882882882432</v>
      </c>
      <c r="V881" s="16">
        <v>934.95</v>
      </c>
      <c r="W881" s="16">
        <f t="shared" si="551"/>
        <v>12.63445945945946</v>
      </c>
      <c r="X881" s="16">
        <v>2630.32</v>
      </c>
      <c r="Y881" s="16">
        <f t="shared" si="552"/>
        <v>35.54486486486487</v>
      </c>
      <c r="Z881" s="21">
        <f t="shared" si="553"/>
        <v>0.26223820355821581</v>
      </c>
      <c r="AA881" s="20">
        <f t="shared" si="554"/>
        <v>28.583333333333332</v>
      </c>
      <c r="AB881">
        <v>25</v>
      </c>
      <c r="AC881" s="1">
        <v>96</v>
      </c>
      <c r="AD881" s="1">
        <v>98</v>
      </c>
      <c r="AE881" s="1">
        <v>16</v>
      </c>
      <c r="AF881" s="1">
        <v>17</v>
      </c>
      <c r="AG881" s="15">
        <f t="shared" si="555"/>
        <v>0.16666666666666666</v>
      </c>
      <c r="AH881" s="15">
        <f t="shared" si="556"/>
        <v>0.16666666666666666</v>
      </c>
      <c r="AI881" s="15">
        <f t="shared" si="557"/>
        <v>0.33333333333333331</v>
      </c>
      <c r="AJ881" s="1">
        <v>191</v>
      </c>
      <c r="AK881" s="21">
        <f t="shared" si="558"/>
        <v>0.23179611650485438</v>
      </c>
      <c r="AL881" s="1">
        <v>308</v>
      </c>
      <c r="AM881" s="21">
        <f t="shared" si="559"/>
        <v>0.37378640776699029</v>
      </c>
      <c r="AN881" s="1">
        <v>325</v>
      </c>
      <c r="AO881" s="21">
        <f t="shared" si="560"/>
        <v>0.39441747572815533</v>
      </c>
      <c r="AP881" s="21">
        <f t="shared" si="561"/>
        <v>0.38276553106212424</v>
      </c>
      <c r="AQ881" s="1">
        <v>2</v>
      </c>
      <c r="AR881" s="4">
        <v>-10.59</v>
      </c>
      <c r="AS881" s="41">
        <v>294</v>
      </c>
      <c r="AT881" s="41">
        <v>325</v>
      </c>
      <c r="AU881" s="41">
        <v>275</v>
      </c>
      <c r="AV881" s="21">
        <f t="shared" si="562"/>
        <v>0.47495961227786754</v>
      </c>
      <c r="AW881" s="26">
        <v>17.37</v>
      </c>
      <c r="AX881" s="42">
        <v>5</v>
      </c>
      <c r="AY881" s="41">
        <v>0.53300000000000003</v>
      </c>
      <c r="AZ881" s="1">
        <v>5</v>
      </c>
      <c r="BA881" s="43">
        <v>0.33</v>
      </c>
      <c r="BB881" s="16">
        <v>49.77</v>
      </c>
      <c r="BC881" s="26">
        <v>17.78</v>
      </c>
      <c r="BD881" s="43">
        <v>0.308</v>
      </c>
      <c r="BE881" s="43">
        <v>-4.601</v>
      </c>
      <c r="BF881" s="16">
        <v>49.46</v>
      </c>
      <c r="BG881" s="21">
        <f t="shared" si="563"/>
        <v>6.9970845481049565E-2</v>
      </c>
      <c r="BH881" s="44">
        <f t="shared" si="564"/>
        <v>0.93111111111111111</v>
      </c>
      <c r="BI881" s="42">
        <f t="shared" si="565"/>
        <v>1001.0819565921606</v>
      </c>
      <c r="BJ881" s="21">
        <f t="shared" si="566"/>
        <v>1.0819565921606766E-3</v>
      </c>
      <c r="BK881" s="26">
        <f t="shared" si="567"/>
        <v>1.5401893149366275</v>
      </c>
      <c r="BL881" s="26">
        <f t="shared" si="568"/>
        <v>1.9894111984598108</v>
      </c>
      <c r="BM881" s="16">
        <f t="shared" si="569"/>
        <v>22.011872292635971</v>
      </c>
      <c r="BN881" s="16">
        <f t="shared" si="570"/>
        <v>28.878549655061764</v>
      </c>
      <c r="BO881" s="16">
        <f t="shared" si="571"/>
        <v>42.291031605968236</v>
      </c>
      <c r="BP881" s="16">
        <f t="shared" si="572"/>
        <v>49.671105406706239</v>
      </c>
      <c r="BQ881" s="16">
        <f t="shared" si="573"/>
        <v>-7.3800738007380033</v>
      </c>
      <c r="BR881" s="1">
        <v>24</v>
      </c>
      <c r="BS881" s="1">
        <v>31</v>
      </c>
      <c r="BT881" s="42">
        <v>319</v>
      </c>
      <c r="BU881" s="42">
        <v>419</v>
      </c>
      <c r="BV881" s="42">
        <v>147</v>
      </c>
      <c r="BW881" s="42">
        <v>155</v>
      </c>
      <c r="BX881" s="42">
        <v>169</v>
      </c>
      <c r="BY881" s="42">
        <v>169</v>
      </c>
      <c r="BZ881" s="1">
        <v>312</v>
      </c>
      <c r="CA881" s="1">
        <v>385</v>
      </c>
      <c r="CB881" s="21">
        <f t="shared" si="574"/>
        <v>0.44763271162123386</v>
      </c>
      <c r="CC881" s="4">
        <v>-4.2699999999999996</v>
      </c>
      <c r="CD881" s="45">
        <f t="shared" si="575"/>
        <v>0.27455345377101281</v>
      </c>
      <c r="CE881" s="26">
        <f t="shared" si="576"/>
        <v>2.167036710362237</v>
      </c>
      <c r="CF881" s="26">
        <f t="shared" si="577"/>
        <v>1.9845494084369963</v>
      </c>
      <c r="CG881" s="26">
        <f t="shared" si="578"/>
        <v>25.913196873384226</v>
      </c>
      <c r="CH881" s="26">
        <f t="shared" si="579"/>
        <v>29.813862952036253</v>
      </c>
      <c r="CI881" s="26">
        <f t="shared" si="580"/>
        <v>47.92572766811643</v>
      </c>
      <c r="CJ881" s="26">
        <f t="shared" si="581"/>
        <v>52.533532041728755</v>
      </c>
      <c r="CK881" s="16">
        <f t="shared" si="582"/>
        <v>-2.7722694271256785</v>
      </c>
      <c r="CL881" s="42">
        <v>95</v>
      </c>
      <c r="CM881" s="42">
        <v>87</v>
      </c>
      <c r="CN881" s="42">
        <v>1041</v>
      </c>
      <c r="CO881" s="42">
        <v>1220</v>
      </c>
      <c r="CP881" s="42">
        <v>438</v>
      </c>
      <c r="CQ881" s="42">
        <v>442</v>
      </c>
      <c r="CR881" s="42">
        <v>554</v>
      </c>
      <c r="CS881" s="42">
        <v>527</v>
      </c>
      <c r="CT881" s="1">
        <v>15</v>
      </c>
      <c r="CU881" s="1">
        <v>10</v>
      </c>
      <c r="CV881" s="42">
        <f t="shared" si="583"/>
        <v>-5</v>
      </c>
      <c r="CW881" s="26">
        <f t="shared" si="584"/>
        <v>0.93498398407067562</v>
      </c>
      <c r="CX881" s="26">
        <f t="shared" si="585"/>
        <v>0.62332265604711712</v>
      </c>
      <c r="CY881" s="26">
        <f t="shared" si="586"/>
        <v>-0.31166132802355856</v>
      </c>
      <c r="CZ881" s="13">
        <v>27</v>
      </c>
      <c r="DA881" s="13">
        <v>36</v>
      </c>
      <c r="DB881" s="27">
        <v>28.67</v>
      </c>
      <c r="DC881" s="27">
        <v>28.05</v>
      </c>
      <c r="DD881" s="27">
        <v>32.590000000000003</v>
      </c>
      <c r="DE881" s="27">
        <v>32.9</v>
      </c>
      <c r="DF881" s="13">
        <v>28</v>
      </c>
      <c r="DG881" s="13">
        <v>43</v>
      </c>
      <c r="DH881" s="21">
        <f t="shared" si="587"/>
        <v>0.39436619718309857</v>
      </c>
      <c r="DI881" s="42">
        <v>25</v>
      </c>
      <c r="DJ881" s="42">
        <v>7</v>
      </c>
      <c r="DK881" s="13">
        <v>2</v>
      </c>
      <c r="DL881" s="13">
        <v>1</v>
      </c>
      <c r="DM881" s="13">
        <v>0.04</v>
      </c>
      <c r="DN881" s="13">
        <v>0</v>
      </c>
      <c r="DO881" s="13">
        <v>0</v>
      </c>
      <c r="DP881" s="13">
        <v>0</v>
      </c>
      <c r="DQ881" s="13">
        <v>29</v>
      </c>
      <c r="DR881" s="46">
        <v>13</v>
      </c>
      <c r="DS881" s="13">
        <v>0</v>
      </c>
      <c r="DT881" s="13">
        <v>7</v>
      </c>
      <c r="DU881" s="13">
        <v>-0.24099999999999999</v>
      </c>
      <c r="DV881" s="13">
        <v>0</v>
      </c>
      <c r="DW881" s="13">
        <v>1</v>
      </c>
      <c r="DX881" s="13">
        <v>-3.4000000000000002E-2</v>
      </c>
    </row>
    <row r="882" spans="1:128" ht="25.5" x14ac:dyDescent="0.2">
      <c r="A882" s="13" t="s">
        <v>2905</v>
      </c>
      <c r="B882" s="13" t="s">
        <v>2906</v>
      </c>
      <c r="C882" s="39" t="s">
        <v>3917</v>
      </c>
      <c r="D882" s="1" t="s">
        <v>179</v>
      </c>
      <c r="E882" s="13" t="s">
        <v>2907</v>
      </c>
      <c r="F882" s="13">
        <v>78</v>
      </c>
      <c r="G882" s="13">
        <v>15</v>
      </c>
      <c r="H882" s="13">
        <v>28</v>
      </c>
      <c r="I882" s="40">
        <f t="shared" si="546"/>
        <v>43</v>
      </c>
      <c r="J882" s="19">
        <f t="shared" si="547"/>
        <v>2.2174791216032954</v>
      </c>
      <c r="K882" s="1">
        <v>15</v>
      </c>
      <c r="L882" s="1">
        <v>15</v>
      </c>
      <c r="M882" s="1">
        <v>11</v>
      </c>
      <c r="N882" s="1">
        <v>125</v>
      </c>
      <c r="O882" s="1">
        <v>46</v>
      </c>
      <c r="P882" s="1">
        <v>52</v>
      </c>
      <c r="Q882" s="1">
        <v>116</v>
      </c>
      <c r="R882" s="15">
        <f t="shared" si="548"/>
        <v>0.12</v>
      </c>
      <c r="S882" s="15">
        <f t="shared" si="549"/>
        <v>6.726457399103139E-2</v>
      </c>
      <c r="T882" s="16">
        <v>1163.4833333332999</v>
      </c>
      <c r="U882" s="16">
        <f t="shared" si="550"/>
        <v>14.916452991452562</v>
      </c>
      <c r="V882" s="16">
        <v>1092.01</v>
      </c>
      <c r="W882" s="16">
        <f t="shared" si="551"/>
        <v>14.000128205128204</v>
      </c>
      <c r="X882" s="16">
        <v>2720.26</v>
      </c>
      <c r="Y882" s="16">
        <f t="shared" si="552"/>
        <v>34.875128205128206</v>
      </c>
      <c r="Z882" s="21">
        <f t="shared" si="553"/>
        <v>0.28644613314376993</v>
      </c>
      <c r="AA882" s="20">
        <f t="shared" si="554"/>
        <v>151.01694915254237</v>
      </c>
      <c r="AB882">
        <v>33</v>
      </c>
      <c r="AC882" s="1">
        <v>112</v>
      </c>
      <c r="AD882" s="1">
        <v>104</v>
      </c>
      <c r="AE882" s="1">
        <v>37</v>
      </c>
      <c r="AF882" s="1">
        <v>51</v>
      </c>
      <c r="AG882" s="15">
        <f t="shared" si="555"/>
        <v>0.25423728813559321</v>
      </c>
      <c r="AH882" s="15">
        <f t="shared" si="556"/>
        <v>0.44067796610169491</v>
      </c>
      <c r="AI882" s="15">
        <f t="shared" si="557"/>
        <v>0.69491525423728806</v>
      </c>
      <c r="AJ882" s="1">
        <v>415</v>
      </c>
      <c r="AK882" s="21">
        <f t="shared" si="558"/>
        <v>0.37522603978300179</v>
      </c>
      <c r="AL882" s="1">
        <v>322</v>
      </c>
      <c r="AM882" s="21">
        <f t="shared" si="559"/>
        <v>0.29113924050632911</v>
      </c>
      <c r="AN882" s="1">
        <v>369</v>
      </c>
      <c r="AO882" s="21">
        <f t="shared" si="560"/>
        <v>0.3336347197106691</v>
      </c>
      <c r="AP882" s="21">
        <f t="shared" si="561"/>
        <v>0.56309362279511532</v>
      </c>
      <c r="AQ882" s="1">
        <v>12</v>
      </c>
      <c r="AR882" s="4">
        <v>9.8000000000000007</v>
      </c>
      <c r="AS882" s="41">
        <v>422</v>
      </c>
      <c r="AT882" s="41">
        <v>373</v>
      </c>
      <c r="AU882" s="41">
        <v>330</v>
      </c>
      <c r="AV882" s="21">
        <f t="shared" si="562"/>
        <v>0.53081761006289307</v>
      </c>
      <c r="AW882" s="26">
        <v>17.64</v>
      </c>
      <c r="AX882" s="42">
        <v>3</v>
      </c>
      <c r="AY882" s="41">
        <v>0.96499999999999997</v>
      </c>
      <c r="AZ882" s="1">
        <v>4</v>
      </c>
      <c r="BA882" s="43">
        <v>1.1259999999999999</v>
      </c>
      <c r="BB882" s="16">
        <v>50.36</v>
      </c>
      <c r="BC882" s="26">
        <v>18.11</v>
      </c>
      <c r="BD882" s="43">
        <v>1.2070000000000001</v>
      </c>
      <c r="BE882" s="43">
        <v>1.0999999999999999E-2</v>
      </c>
      <c r="BF882" s="16">
        <v>50.29</v>
      </c>
      <c r="BG882" s="21">
        <f t="shared" si="563"/>
        <v>9.9326599326599332E-2</v>
      </c>
      <c r="BH882" s="44">
        <f t="shared" si="564"/>
        <v>0.91732283464566933</v>
      </c>
      <c r="BI882" s="42">
        <f t="shared" si="565"/>
        <v>1016.6494339722686</v>
      </c>
      <c r="BJ882" s="21">
        <f t="shared" si="566"/>
        <v>1.664943397226866E-2</v>
      </c>
      <c r="BK882" s="26">
        <f t="shared" si="567"/>
        <v>3.2417285555993081</v>
      </c>
      <c r="BL882" s="26">
        <f t="shared" si="568"/>
        <v>2.3076711751723886</v>
      </c>
      <c r="BM882" s="16">
        <f t="shared" si="569"/>
        <v>32.637063763152355</v>
      </c>
      <c r="BN882" s="16">
        <f t="shared" si="570"/>
        <v>27.91183230922794</v>
      </c>
      <c r="BO882" s="16">
        <f t="shared" si="571"/>
        <v>58.076391241838444</v>
      </c>
      <c r="BP882" s="16">
        <f t="shared" si="572"/>
        <v>52.966547925385299</v>
      </c>
      <c r="BQ882" s="16">
        <f t="shared" si="573"/>
        <v>5.1098433164531443</v>
      </c>
      <c r="BR882" s="1">
        <v>59</v>
      </c>
      <c r="BS882" s="1">
        <v>42</v>
      </c>
      <c r="BT882" s="42">
        <v>535</v>
      </c>
      <c r="BU882" s="42">
        <v>466</v>
      </c>
      <c r="BV882" s="42">
        <v>194</v>
      </c>
      <c r="BW882" s="42">
        <v>221</v>
      </c>
      <c r="BX882" s="42">
        <v>235</v>
      </c>
      <c r="BY882" s="42">
        <v>269</v>
      </c>
      <c r="BZ882" s="1">
        <v>472</v>
      </c>
      <c r="CA882" s="1">
        <v>406</v>
      </c>
      <c r="CB882" s="21">
        <f t="shared" si="574"/>
        <v>0.5375854214123007</v>
      </c>
      <c r="CC882" s="4">
        <v>5.5</v>
      </c>
      <c r="CD882" s="45">
        <f t="shared" si="575"/>
        <v>4.6205963693703769</v>
      </c>
      <c r="CE882" s="26">
        <f t="shared" si="576"/>
        <v>2.7129759655327064</v>
      </c>
      <c r="CF882" s="26">
        <f t="shared" si="577"/>
        <v>1.9630476498569989</v>
      </c>
      <c r="CG882" s="26">
        <f t="shared" si="578"/>
        <v>29.666281899524307</v>
      </c>
      <c r="CH882" s="26">
        <f t="shared" si="579"/>
        <v>31.144081815708788</v>
      </c>
      <c r="CI882" s="26">
        <f t="shared" si="580"/>
        <v>53.796328292148544</v>
      </c>
      <c r="CJ882" s="26">
        <f t="shared" si="581"/>
        <v>58.604692198539837</v>
      </c>
      <c r="CK882" s="16">
        <f t="shared" si="582"/>
        <v>9.9182072228444369</v>
      </c>
      <c r="CL882" s="42">
        <v>123</v>
      </c>
      <c r="CM882" s="42">
        <v>89</v>
      </c>
      <c r="CN882" s="42">
        <v>1222</v>
      </c>
      <c r="CO882" s="42">
        <v>1323</v>
      </c>
      <c r="CP882" s="42">
        <v>485</v>
      </c>
      <c r="CQ882" s="42">
        <v>563</v>
      </c>
      <c r="CR882" s="42">
        <v>682</v>
      </c>
      <c r="CS882" s="42">
        <v>609</v>
      </c>
      <c r="CT882" s="1">
        <v>13</v>
      </c>
      <c r="CU882" s="1">
        <v>14</v>
      </c>
      <c r="CV882" s="42">
        <f t="shared" si="583"/>
        <v>1</v>
      </c>
      <c r="CW882" s="26">
        <f t="shared" si="584"/>
        <v>0.67040066467076365</v>
      </c>
      <c r="CX882" s="26">
        <f t="shared" si="585"/>
        <v>0.72196994656851476</v>
      </c>
      <c r="CY882" s="26">
        <f t="shared" si="586"/>
        <v>5.1569281897751056E-2</v>
      </c>
      <c r="CZ882" s="13">
        <v>47</v>
      </c>
      <c r="DA882" s="13">
        <v>40</v>
      </c>
      <c r="DB882" s="27">
        <v>51.86</v>
      </c>
      <c r="DC882" s="27">
        <v>42.63</v>
      </c>
      <c r="DD882" s="27">
        <v>52.41</v>
      </c>
      <c r="DE882" s="27">
        <v>49.27</v>
      </c>
      <c r="DF882" s="13">
        <v>7</v>
      </c>
      <c r="DG882" s="13">
        <v>11</v>
      </c>
      <c r="DH882" s="21">
        <f t="shared" si="587"/>
        <v>0.3888888888888889</v>
      </c>
      <c r="DI882" s="42">
        <v>8</v>
      </c>
      <c r="DJ882" s="42">
        <v>1</v>
      </c>
      <c r="DK882" s="13">
        <v>0</v>
      </c>
      <c r="DL882" s="13">
        <v>0</v>
      </c>
      <c r="DM882" s="13">
        <v>0</v>
      </c>
      <c r="DN882" s="13">
        <v>0</v>
      </c>
      <c r="DO882" s="13">
        <v>0</v>
      </c>
      <c r="DP882" s="13">
        <v>0</v>
      </c>
      <c r="DQ882" s="13">
        <v>7</v>
      </c>
      <c r="DR882" s="46">
        <v>5</v>
      </c>
      <c r="DS882" s="13">
        <v>0</v>
      </c>
      <c r="DT882" s="13">
        <v>0</v>
      </c>
      <c r="DU882" s="13">
        <v>0</v>
      </c>
      <c r="DV882" s="13">
        <v>0</v>
      </c>
      <c r="DW882" s="13">
        <v>0</v>
      </c>
      <c r="DX882" s="13">
        <v>0</v>
      </c>
    </row>
    <row r="883" spans="1:128" ht="25.5" x14ac:dyDescent="0.2">
      <c r="A883" s="13" t="s">
        <v>165</v>
      </c>
      <c r="B883" s="13" t="s">
        <v>2911</v>
      </c>
      <c r="C883" s="39" t="s">
        <v>3918</v>
      </c>
      <c r="D883" s="1" t="s">
        <v>292</v>
      </c>
      <c r="E883" s="13" t="s">
        <v>129</v>
      </c>
      <c r="F883" s="13">
        <v>51</v>
      </c>
      <c r="G883" s="13">
        <v>19</v>
      </c>
      <c r="H883" s="13">
        <v>5</v>
      </c>
      <c r="I883" s="40">
        <f t="shared" si="546"/>
        <v>24</v>
      </c>
      <c r="J883" s="19">
        <f t="shared" si="547"/>
        <v>2.1580577480266681</v>
      </c>
      <c r="K883" s="1">
        <v>17</v>
      </c>
      <c r="L883" s="1">
        <v>5</v>
      </c>
      <c r="M883" s="1">
        <v>0</v>
      </c>
      <c r="N883" s="1">
        <v>111</v>
      </c>
      <c r="O883" s="1">
        <v>42</v>
      </c>
      <c r="P883" s="1">
        <v>21</v>
      </c>
      <c r="Q883" s="1">
        <v>117</v>
      </c>
      <c r="R883" s="15">
        <f t="shared" si="548"/>
        <v>0.17117117117117117</v>
      </c>
      <c r="S883" s="15">
        <f t="shared" si="549"/>
        <v>0.10919540229885058</v>
      </c>
      <c r="T883" s="16">
        <v>667.26666666669996</v>
      </c>
      <c r="U883" s="16">
        <f t="shared" si="550"/>
        <v>13.083660130719608</v>
      </c>
      <c r="V883" s="16">
        <v>650.62</v>
      </c>
      <c r="W883" s="16">
        <f t="shared" si="551"/>
        <v>12.757254901960785</v>
      </c>
      <c r="X883" s="16">
        <v>1770.58</v>
      </c>
      <c r="Y883" s="16">
        <f t="shared" si="552"/>
        <v>34.717254901960786</v>
      </c>
      <c r="Z883" s="21">
        <f t="shared" si="553"/>
        <v>0.2687179910788039</v>
      </c>
      <c r="AA883" s="20">
        <f t="shared" si="554"/>
        <v>58.103448275862071</v>
      </c>
      <c r="AB883">
        <v>12</v>
      </c>
      <c r="AC883" s="1">
        <v>63</v>
      </c>
      <c r="AD883" s="1">
        <v>67</v>
      </c>
      <c r="AE883" s="1">
        <v>16</v>
      </c>
      <c r="AF883" s="1">
        <v>19</v>
      </c>
      <c r="AG883" s="15">
        <f t="shared" si="555"/>
        <v>0.65517241379310343</v>
      </c>
      <c r="AH883" s="15">
        <f t="shared" si="556"/>
        <v>0.17241379310344829</v>
      </c>
      <c r="AI883" s="15">
        <f t="shared" si="557"/>
        <v>0.82758620689655171</v>
      </c>
      <c r="AJ883" s="1">
        <v>228</v>
      </c>
      <c r="AK883" s="21">
        <f t="shared" si="558"/>
        <v>0.33727810650887574</v>
      </c>
      <c r="AL883" s="1">
        <v>189</v>
      </c>
      <c r="AM883" s="21">
        <f t="shared" si="559"/>
        <v>0.27958579881656803</v>
      </c>
      <c r="AN883" s="1">
        <v>259</v>
      </c>
      <c r="AO883" s="21">
        <f t="shared" si="560"/>
        <v>0.38313609467455623</v>
      </c>
      <c r="AP883" s="21">
        <f t="shared" si="561"/>
        <v>0.5467625899280576</v>
      </c>
      <c r="AQ883" s="1">
        <v>11</v>
      </c>
      <c r="AR883" s="4">
        <v>5.49</v>
      </c>
      <c r="AS883" s="41">
        <v>232</v>
      </c>
      <c r="AT883" s="41">
        <v>244</v>
      </c>
      <c r="AU883" s="41">
        <v>227</v>
      </c>
      <c r="AV883" s="21">
        <f t="shared" si="562"/>
        <v>0.48739495798319327</v>
      </c>
      <c r="AW883" s="26">
        <v>17.41</v>
      </c>
      <c r="AX883" s="42">
        <v>5</v>
      </c>
      <c r="AY883" s="41">
        <v>0.314</v>
      </c>
      <c r="AZ883" s="1">
        <v>5</v>
      </c>
      <c r="BA883" s="43">
        <v>1.129</v>
      </c>
      <c r="BB883" s="16">
        <v>50.34</v>
      </c>
      <c r="BC883" s="26">
        <v>18.93</v>
      </c>
      <c r="BD883" s="43">
        <v>1.2509999999999999</v>
      </c>
      <c r="BE883" s="43">
        <v>2.6150000000000002</v>
      </c>
      <c r="BF883" s="16">
        <v>52.28</v>
      </c>
      <c r="BG883" s="21">
        <f t="shared" si="563"/>
        <v>8.6053412462908013E-2</v>
      </c>
      <c r="BH883" s="44">
        <f t="shared" si="564"/>
        <v>0.87581699346405228</v>
      </c>
      <c r="BI883" s="42">
        <f t="shared" si="565"/>
        <v>961.8704059269603</v>
      </c>
      <c r="BJ883" s="21">
        <f t="shared" si="566"/>
        <v>-3.8129594073039702E-2</v>
      </c>
      <c r="BK883" s="26">
        <f t="shared" si="567"/>
        <v>2.6743721373459159</v>
      </c>
      <c r="BL883" s="26">
        <f t="shared" si="568"/>
        <v>3.5043496972118904</v>
      </c>
      <c r="BM883" s="16">
        <f t="shared" si="569"/>
        <v>31.078048630537026</v>
      </c>
      <c r="BN883" s="16">
        <f t="shared" si="570"/>
        <v>28.219237035443115</v>
      </c>
      <c r="BO883" s="16">
        <f t="shared" si="571"/>
        <v>57.084012173004211</v>
      </c>
      <c r="BP883" s="16">
        <f t="shared" si="572"/>
        <v>48.138698472226494</v>
      </c>
      <c r="BQ883" s="16">
        <f t="shared" si="573"/>
        <v>8.9453137007777173</v>
      </c>
      <c r="BR883" s="1">
        <v>29</v>
      </c>
      <c r="BS883" s="1">
        <v>38</v>
      </c>
      <c r="BT883" s="42">
        <v>308</v>
      </c>
      <c r="BU883" s="42">
        <v>268</v>
      </c>
      <c r="BV883" s="42">
        <v>131</v>
      </c>
      <c r="BW883" s="42">
        <v>94</v>
      </c>
      <c r="BX883" s="42">
        <v>122</v>
      </c>
      <c r="BY883" s="42">
        <v>151</v>
      </c>
      <c r="BZ883" s="1">
        <v>299</v>
      </c>
      <c r="CA883" s="1">
        <v>246</v>
      </c>
      <c r="CB883" s="21">
        <f t="shared" si="574"/>
        <v>0.54862385321100915</v>
      </c>
      <c r="CC883" s="4">
        <v>2.2400000000000002</v>
      </c>
      <c r="CD883" s="45">
        <f t="shared" si="575"/>
        <v>6.2470115425043353</v>
      </c>
      <c r="CE883" s="26">
        <f t="shared" si="576"/>
        <v>2.5415400603192171</v>
      </c>
      <c r="CF883" s="26">
        <f t="shared" si="577"/>
        <v>2.4737656587107044</v>
      </c>
      <c r="CG883" s="26">
        <f t="shared" si="578"/>
        <v>31.34566074393701</v>
      </c>
      <c r="CH883" s="26">
        <f t="shared" si="579"/>
        <v>27.075873442600727</v>
      </c>
      <c r="CI883" s="26">
        <f t="shared" si="580"/>
        <v>58.319872584124965</v>
      </c>
      <c r="CJ883" s="26">
        <f t="shared" si="581"/>
        <v>54.863378102090834</v>
      </c>
      <c r="CK883" s="16">
        <f t="shared" si="582"/>
        <v>5.4888192187435862</v>
      </c>
      <c r="CL883" s="42">
        <v>75</v>
      </c>
      <c r="CM883" s="42">
        <v>73</v>
      </c>
      <c r="CN883" s="42">
        <v>850</v>
      </c>
      <c r="CO883" s="42">
        <v>726</v>
      </c>
      <c r="CP883" s="42">
        <v>359</v>
      </c>
      <c r="CQ883" s="42">
        <v>344</v>
      </c>
      <c r="CR883" s="42">
        <v>476</v>
      </c>
      <c r="CS883" s="42">
        <v>437</v>
      </c>
      <c r="CT883" s="1">
        <v>5</v>
      </c>
      <c r="CU883" s="1">
        <v>14</v>
      </c>
      <c r="CV883" s="42">
        <f t="shared" si="583"/>
        <v>9</v>
      </c>
      <c r="CW883" s="26">
        <f t="shared" si="584"/>
        <v>0.44959536417222251</v>
      </c>
      <c r="CX883" s="26">
        <f t="shared" si="585"/>
        <v>1.2588670196822231</v>
      </c>
      <c r="CY883" s="26">
        <f t="shared" si="586"/>
        <v>0.80927165551000058</v>
      </c>
      <c r="CZ883" s="13">
        <v>25</v>
      </c>
      <c r="DA883" s="13">
        <v>22</v>
      </c>
      <c r="DB883" s="27">
        <v>26.49</v>
      </c>
      <c r="DC883" s="27">
        <v>20.51</v>
      </c>
      <c r="DD883" s="27">
        <v>24.14</v>
      </c>
      <c r="DE883" s="27">
        <v>21.04</v>
      </c>
      <c r="DF883" s="13">
        <v>2</v>
      </c>
      <c r="DG883" s="13">
        <v>4</v>
      </c>
      <c r="DH883" s="21">
        <f t="shared" si="587"/>
        <v>0.33333333333333331</v>
      </c>
      <c r="DI883" s="42">
        <v>2</v>
      </c>
      <c r="DJ883" s="42">
        <v>1</v>
      </c>
      <c r="DK883" s="13">
        <v>0</v>
      </c>
      <c r="DL883" s="13">
        <v>0</v>
      </c>
      <c r="DM883" s="13">
        <v>0</v>
      </c>
      <c r="DN883" s="13">
        <v>0</v>
      </c>
      <c r="DO883" s="13">
        <v>0</v>
      </c>
      <c r="DP883" s="13">
        <v>0</v>
      </c>
      <c r="DQ883" s="13">
        <v>3</v>
      </c>
      <c r="DR883" s="46">
        <v>1</v>
      </c>
      <c r="DS883" s="13">
        <v>0</v>
      </c>
      <c r="DT883" s="13">
        <v>1</v>
      </c>
      <c r="DU883" s="13">
        <v>-0.33300000000000002</v>
      </c>
      <c r="DV883" s="13">
        <v>0</v>
      </c>
      <c r="DW883" s="13">
        <v>0</v>
      </c>
      <c r="DX883" s="13">
        <v>0</v>
      </c>
    </row>
    <row r="884" spans="1:128" x14ac:dyDescent="0.2">
      <c r="A884" s="13"/>
      <c r="B884" s="13"/>
      <c r="C884" s="13"/>
      <c r="E884" s="13"/>
      <c r="I884" s="40"/>
      <c r="J884" s="19"/>
      <c r="K884" s="20"/>
      <c r="L884" s="20"/>
      <c r="M884" s="20"/>
      <c r="R884" s="15"/>
      <c r="S884" s="15"/>
      <c r="T884" s="4"/>
      <c r="U884" s="4"/>
      <c r="Z884" s="21"/>
      <c r="AA884" s="20"/>
      <c r="AG884" s="15"/>
      <c r="AH884" s="15"/>
      <c r="AI884" s="15"/>
      <c r="AK884" s="21"/>
      <c r="AM884" s="48"/>
      <c r="AO884" s="48"/>
      <c r="AP884" s="48"/>
      <c r="BG884" s="21"/>
      <c r="BH884" s="44"/>
      <c r="BI884" s="42"/>
      <c r="BJ884" s="21"/>
      <c r="BK884" s="26"/>
      <c r="BL884" s="49"/>
      <c r="BM884" s="50"/>
      <c r="BN884" s="50"/>
      <c r="BO884" s="50"/>
      <c r="BP884" s="50"/>
      <c r="BQ884" s="50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D884" s="45"/>
      <c r="CE884" s="49"/>
      <c r="CF884" s="49"/>
      <c r="CG884" s="49"/>
      <c r="CH884" s="49"/>
      <c r="CI884" s="49"/>
      <c r="CJ884" s="49"/>
      <c r="CK884" s="16"/>
      <c r="CL884" s="42"/>
      <c r="CM884" s="42"/>
      <c r="CN884" s="42"/>
      <c r="CO884" s="42"/>
      <c r="CP884" s="42"/>
      <c r="CQ884" s="42"/>
      <c r="CR884" s="42"/>
      <c r="CS884" s="42"/>
      <c r="CV884" s="42"/>
      <c r="CW884" s="26"/>
      <c r="CX884" s="49"/>
      <c r="CY884" s="49"/>
      <c r="DH884" s="31"/>
    </row>
    <row r="885" spans="1:128" x14ac:dyDescent="0.2">
      <c r="A885" s="13"/>
      <c r="B885" s="13"/>
      <c r="C885" s="13"/>
      <c r="E885" s="13"/>
      <c r="I885" s="40"/>
      <c r="J885" s="19"/>
      <c r="K885" s="20"/>
      <c r="L885" s="20"/>
      <c r="M885" s="20"/>
      <c r="R885" s="15"/>
      <c r="S885" s="15"/>
      <c r="T885" s="4"/>
      <c r="U885" s="4"/>
      <c r="Z885" s="21"/>
      <c r="AA885" s="20"/>
      <c r="AG885" s="15"/>
      <c r="AH885" s="15"/>
      <c r="AI885" s="15"/>
      <c r="AK885" s="21"/>
      <c r="AM885" s="48"/>
      <c r="AO885" s="48"/>
      <c r="AP885" s="48"/>
      <c r="AX885" s="2"/>
      <c r="BG885" s="21"/>
      <c r="BH885" s="44"/>
      <c r="BI885" s="42"/>
      <c r="BJ885" s="21"/>
      <c r="BK885" s="26"/>
      <c r="BL885" s="49"/>
      <c r="BM885" s="50"/>
      <c r="BN885" s="50"/>
      <c r="BO885" s="50"/>
      <c r="BP885" s="50"/>
      <c r="BQ885" s="50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D885" s="45"/>
      <c r="CE885" s="49"/>
      <c r="CF885" s="49"/>
      <c r="CG885" s="49"/>
      <c r="CH885" s="49"/>
      <c r="CI885" s="49"/>
      <c r="CJ885" s="49"/>
      <c r="CK885" s="16"/>
      <c r="CL885" s="42"/>
      <c r="CM885" s="42"/>
      <c r="CN885" s="42"/>
      <c r="CO885" s="42"/>
      <c r="CP885" s="42"/>
      <c r="CQ885" s="42"/>
      <c r="CR885" s="42"/>
      <c r="CS885" s="42"/>
      <c r="CV885" s="42"/>
      <c r="CW885" s="26"/>
      <c r="CX885" s="49"/>
      <c r="CY885" s="49"/>
      <c r="DH885" s="31"/>
    </row>
    <row r="886" spans="1:128" x14ac:dyDescent="0.2">
      <c r="A886" s="13"/>
      <c r="B886" s="13"/>
      <c r="C886" s="13"/>
      <c r="E886" s="13"/>
      <c r="I886" s="40"/>
      <c r="J886" s="19"/>
      <c r="K886" s="20"/>
      <c r="L886" s="20"/>
      <c r="M886" s="20"/>
      <c r="R886" s="15"/>
      <c r="S886" s="15"/>
      <c r="T886" s="4"/>
      <c r="U886" s="4"/>
      <c r="Z886" s="21"/>
      <c r="AA886" s="20"/>
      <c r="AG886" s="15"/>
      <c r="AH886" s="15"/>
      <c r="AI886" s="15"/>
      <c r="AK886" s="21"/>
      <c r="AM886" s="48"/>
      <c r="AO886" s="48"/>
      <c r="AP886" s="48"/>
      <c r="AX886" s="2"/>
      <c r="BG886" s="21"/>
      <c r="BH886" s="44"/>
      <c r="BI886" s="42"/>
      <c r="BJ886" s="21"/>
      <c r="BK886" s="26"/>
      <c r="BL886" s="49"/>
      <c r="BM886" s="50"/>
      <c r="BN886" s="50"/>
      <c r="BO886" s="50"/>
      <c r="BP886" s="50"/>
      <c r="BQ886" s="50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D886" s="45"/>
      <c r="CE886" s="49"/>
      <c r="CF886" s="49"/>
      <c r="CG886" s="49"/>
      <c r="CH886" s="49"/>
      <c r="CI886" s="49"/>
      <c r="CJ886" s="49"/>
      <c r="CK886" s="16"/>
      <c r="CL886" s="42"/>
      <c r="CM886" s="42"/>
      <c r="CN886" s="42"/>
      <c r="CO886" s="42"/>
      <c r="CP886" s="42"/>
      <c r="CQ886" s="42"/>
      <c r="CR886" s="42"/>
      <c r="CS886" s="42"/>
      <c r="CV886" s="42"/>
      <c r="CW886" s="26"/>
      <c r="CX886" s="49"/>
      <c r="CY886" s="49"/>
      <c r="DH886" s="31"/>
    </row>
    <row r="887" spans="1:128" x14ac:dyDescent="0.2">
      <c r="A887" s="13"/>
      <c r="B887" s="13"/>
      <c r="C887" s="13"/>
      <c r="E887" s="13"/>
      <c r="I887" s="40"/>
      <c r="J887" s="19"/>
      <c r="K887" s="20"/>
      <c r="L887" s="20"/>
      <c r="M887" s="20"/>
      <c r="R887" s="15"/>
      <c r="S887" s="15"/>
      <c r="T887" s="4"/>
      <c r="U887" s="4"/>
      <c r="Z887" s="21"/>
      <c r="AA887" s="20"/>
      <c r="AG887" s="15"/>
      <c r="AH887" s="15"/>
      <c r="AI887" s="15"/>
      <c r="AK887" s="21"/>
      <c r="AM887" s="48"/>
      <c r="AO887" s="48"/>
      <c r="AP887" s="48"/>
      <c r="AX887" s="2"/>
      <c r="BG887" s="21"/>
      <c r="BH887" s="44"/>
      <c r="BI887" s="42"/>
      <c r="BJ887" s="21"/>
      <c r="BK887" s="26"/>
      <c r="BL887" s="49"/>
      <c r="BM887" s="50"/>
      <c r="BN887" s="50"/>
      <c r="BO887" s="50"/>
      <c r="BP887" s="50"/>
      <c r="BQ887" s="50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D887" s="45"/>
      <c r="CE887" s="49"/>
      <c r="CF887" s="49"/>
      <c r="CG887" s="49"/>
      <c r="CH887" s="49"/>
      <c r="CI887" s="49"/>
      <c r="CJ887" s="49"/>
      <c r="CK887" s="16"/>
      <c r="CL887" s="42"/>
      <c r="CM887" s="42"/>
      <c r="CN887" s="42"/>
      <c r="CO887" s="42"/>
      <c r="CP887" s="42"/>
      <c r="CQ887" s="42"/>
      <c r="CR887" s="42"/>
      <c r="CS887" s="42"/>
      <c r="CV887" s="42"/>
      <c r="CW887" s="26"/>
      <c r="CX887" s="49"/>
      <c r="CY887" s="49"/>
      <c r="DH887" s="31"/>
    </row>
    <row r="888" spans="1:128" x14ac:dyDescent="0.2">
      <c r="A888" s="36"/>
      <c r="B888" s="36"/>
      <c r="C888" s="36"/>
      <c r="D888" s="34"/>
    </row>
    <row r="889" spans="1:128" x14ac:dyDescent="0.2">
      <c r="A889" s="13"/>
      <c r="B889" s="13"/>
      <c r="C889" s="13"/>
      <c r="D889" s="33"/>
    </row>
    <row r="890" spans="1:128" x14ac:dyDescent="0.2">
      <c r="A890" s="13"/>
      <c r="B890" s="13"/>
      <c r="C890" s="13"/>
      <c r="D890" s="33"/>
    </row>
    <row r="891" spans="1:128" x14ac:dyDescent="0.2">
      <c r="A891" s="13"/>
      <c r="B891" s="13"/>
      <c r="C891" s="13"/>
      <c r="D891" s="33"/>
    </row>
    <row r="892" spans="1:128" x14ac:dyDescent="0.2">
      <c r="A892" s="13"/>
      <c r="B892" s="13"/>
      <c r="C892" s="13"/>
      <c r="D892" s="33"/>
    </row>
    <row r="893" spans="1:128" x14ac:dyDescent="0.2">
      <c r="A893" s="13"/>
      <c r="B893" s="13"/>
      <c r="C893" s="13"/>
      <c r="D893" s="33"/>
    </row>
    <row r="894" spans="1:128" x14ac:dyDescent="0.2">
      <c r="A894" s="13"/>
      <c r="B894" s="13"/>
      <c r="C894" s="13"/>
      <c r="D894" s="33"/>
    </row>
    <row r="895" spans="1:128" x14ac:dyDescent="0.2">
      <c r="A895" s="13"/>
      <c r="B895" s="13"/>
      <c r="C895" s="13"/>
      <c r="D895" s="33"/>
    </row>
    <row r="896" spans="1:128" x14ac:dyDescent="0.2">
      <c r="A896" s="13"/>
      <c r="B896" s="13"/>
      <c r="C896" s="13"/>
      <c r="D896" s="33"/>
    </row>
    <row r="897" spans="1:4" x14ac:dyDescent="0.2">
      <c r="A897" s="13"/>
      <c r="B897" s="13"/>
      <c r="C897" s="13"/>
      <c r="D897" s="33"/>
    </row>
    <row r="898" spans="1:4" x14ac:dyDescent="0.2">
      <c r="A898" s="13"/>
      <c r="B898" s="13"/>
      <c r="C898" s="13"/>
      <c r="D898" s="33"/>
    </row>
    <row r="899" spans="1:4" x14ac:dyDescent="0.2">
      <c r="A899" s="13"/>
      <c r="B899" s="13"/>
      <c r="C899" s="13"/>
      <c r="D899" s="33"/>
    </row>
    <row r="900" spans="1:4" x14ac:dyDescent="0.2">
      <c r="A900" s="13"/>
      <c r="B900" s="13"/>
      <c r="C900" s="13"/>
      <c r="D900" s="33"/>
    </row>
    <row r="901" spans="1:4" x14ac:dyDescent="0.2">
      <c r="A901" s="13"/>
      <c r="B901" s="13"/>
      <c r="C901" s="13"/>
      <c r="D901" s="33"/>
    </row>
    <row r="902" spans="1:4" x14ac:dyDescent="0.2">
      <c r="A902" s="13"/>
      <c r="B902" s="13"/>
      <c r="C902" s="13"/>
      <c r="D902" s="33"/>
    </row>
    <row r="903" spans="1:4" x14ac:dyDescent="0.2">
      <c r="A903" s="13"/>
      <c r="B903" s="13"/>
      <c r="C903" s="13"/>
      <c r="D903" s="33"/>
    </row>
    <row r="904" spans="1:4" x14ac:dyDescent="0.2">
      <c r="A904" s="13"/>
      <c r="B904" s="13"/>
      <c r="C904" s="13"/>
      <c r="D904" s="33"/>
    </row>
    <row r="905" spans="1:4" x14ac:dyDescent="0.2">
      <c r="A905" s="13"/>
      <c r="B905" s="13"/>
      <c r="C905" s="13"/>
      <c r="D905" s="33"/>
    </row>
    <row r="906" spans="1:4" x14ac:dyDescent="0.2">
      <c r="A906" s="13"/>
      <c r="B906" s="13"/>
      <c r="C906" s="13"/>
      <c r="D906" s="33"/>
    </row>
    <row r="907" spans="1:4" x14ac:dyDescent="0.2">
      <c r="A907" s="13"/>
      <c r="B907" s="13"/>
      <c r="C907" s="13"/>
      <c r="D907" s="33"/>
    </row>
    <row r="908" spans="1:4" x14ac:dyDescent="0.2">
      <c r="A908" s="13"/>
      <c r="B908" s="13"/>
      <c r="C908" s="13"/>
      <c r="D908" s="33"/>
    </row>
    <row r="909" spans="1:4" x14ac:dyDescent="0.2">
      <c r="A909" s="13"/>
      <c r="B909" s="13"/>
      <c r="C909" s="13"/>
      <c r="D909" s="33"/>
    </row>
    <row r="910" spans="1:4" x14ac:dyDescent="0.2">
      <c r="A910" s="13"/>
      <c r="B910" s="13"/>
      <c r="C910" s="13"/>
      <c r="D910" s="33"/>
    </row>
    <row r="911" spans="1:4" x14ac:dyDescent="0.2">
      <c r="A911" s="13"/>
      <c r="B911" s="13"/>
      <c r="C911" s="13"/>
      <c r="D911" s="33"/>
    </row>
    <row r="912" spans="1:4" x14ac:dyDescent="0.2">
      <c r="A912" s="13"/>
      <c r="B912" s="13"/>
      <c r="C912" s="13"/>
      <c r="D912" s="33"/>
    </row>
    <row r="913" spans="1:4" x14ac:dyDescent="0.2">
      <c r="A913" s="13"/>
      <c r="B913" s="13"/>
      <c r="C913" s="13"/>
      <c r="D913" s="33"/>
    </row>
    <row r="914" spans="1:4" x14ac:dyDescent="0.2">
      <c r="A914" s="13"/>
      <c r="B914" s="13"/>
      <c r="C914" s="13"/>
      <c r="D914" s="33"/>
    </row>
    <row r="915" spans="1:4" x14ac:dyDescent="0.2">
      <c r="A915" s="13"/>
      <c r="B915" s="13"/>
      <c r="C915" s="13"/>
      <c r="D915" s="33"/>
    </row>
    <row r="916" spans="1:4" x14ac:dyDescent="0.2">
      <c r="A916" s="13"/>
      <c r="B916" s="13"/>
      <c r="C916" s="13"/>
      <c r="D916" s="33"/>
    </row>
    <row r="917" spans="1:4" x14ac:dyDescent="0.2">
      <c r="A917" s="13"/>
      <c r="B917" s="13"/>
      <c r="C917" s="13"/>
      <c r="D917" s="33"/>
    </row>
    <row r="918" spans="1:4" x14ac:dyDescent="0.2">
      <c r="A918" s="13"/>
      <c r="B918" s="13"/>
      <c r="C918" s="13"/>
      <c r="D918" s="33"/>
    </row>
    <row r="919" spans="1:4" x14ac:dyDescent="0.2">
      <c r="A919" s="13"/>
      <c r="B919" s="13"/>
      <c r="C919" s="13"/>
      <c r="D919" s="33"/>
    </row>
    <row r="920" spans="1:4" x14ac:dyDescent="0.2">
      <c r="A920" s="13"/>
      <c r="B920" s="13"/>
      <c r="C920" s="13"/>
      <c r="D920" s="33"/>
    </row>
    <row r="921" spans="1:4" x14ac:dyDescent="0.2">
      <c r="A921" s="13"/>
      <c r="B921" s="13"/>
      <c r="C921" s="13"/>
      <c r="D921" s="33"/>
    </row>
    <row r="922" spans="1:4" x14ac:dyDescent="0.2">
      <c r="A922" s="13"/>
      <c r="B922" s="13"/>
      <c r="C922" s="13"/>
      <c r="D922" s="33"/>
    </row>
    <row r="923" spans="1:4" x14ac:dyDescent="0.2">
      <c r="A923" s="13"/>
      <c r="B923" s="13"/>
      <c r="C923" s="13"/>
      <c r="D923" s="33"/>
    </row>
    <row r="924" spans="1:4" x14ac:dyDescent="0.2">
      <c r="A924" s="13"/>
      <c r="B924" s="13"/>
      <c r="C924" s="13"/>
      <c r="D924" s="33"/>
    </row>
    <row r="925" spans="1:4" x14ac:dyDescent="0.2">
      <c r="A925" s="13"/>
      <c r="B925" s="13"/>
      <c r="C925" s="13"/>
      <c r="D925" s="33"/>
    </row>
    <row r="926" spans="1:4" x14ac:dyDescent="0.2">
      <c r="A926" s="13"/>
      <c r="B926" s="13"/>
      <c r="C926" s="13"/>
      <c r="D926" s="33"/>
    </row>
    <row r="927" spans="1:4" x14ac:dyDescent="0.2">
      <c r="A927" s="13"/>
      <c r="B927" s="13"/>
      <c r="C927" s="13"/>
      <c r="D927" s="33"/>
    </row>
    <row r="928" spans="1:4" x14ac:dyDescent="0.2">
      <c r="A928" s="13"/>
      <c r="B928" s="13"/>
      <c r="C928" s="13"/>
      <c r="D928" s="33"/>
    </row>
    <row r="929" spans="1:4" x14ac:dyDescent="0.2">
      <c r="A929" s="13"/>
      <c r="B929" s="13"/>
      <c r="C929" s="13"/>
      <c r="D929" s="33"/>
    </row>
    <row r="930" spans="1:4" x14ac:dyDescent="0.2">
      <c r="A930" s="13"/>
      <c r="B930" s="13"/>
      <c r="C930" s="13"/>
      <c r="D930" s="33"/>
    </row>
    <row r="931" spans="1:4" x14ac:dyDescent="0.2">
      <c r="A931" s="13"/>
      <c r="B931" s="13"/>
      <c r="C931" s="13"/>
      <c r="D931" s="33"/>
    </row>
    <row r="932" spans="1:4" x14ac:dyDescent="0.2">
      <c r="A932" s="13"/>
      <c r="B932" s="13"/>
      <c r="C932" s="13"/>
      <c r="D932" s="33"/>
    </row>
    <row r="933" spans="1:4" x14ac:dyDescent="0.2">
      <c r="A933" s="13"/>
      <c r="B933" s="13"/>
      <c r="C933" s="13"/>
      <c r="D933" s="33"/>
    </row>
    <row r="934" spans="1:4" x14ac:dyDescent="0.2">
      <c r="A934" s="13"/>
      <c r="B934" s="13"/>
      <c r="C934" s="13"/>
      <c r="D934" s="33"/>
    </row>
    <row r="935" spans="1:4" x14ac:dyDescent="0.2">
      <c r="A935" s="13"/>
      <c r="B935" s="13"/>
      <c r="C935" s="13"/>
      <c r="D935" s="33"/>
    </row>
    <row r="936" spans="1:4" x14ac:dyDescent="0.2">
      <c r="A936" s="13"/>
      <c r="B936" s="13"/>
      <c r="C936" s="13"/>
      <c r="D936" s="33"/>
    </row>
    <row r="937" spans="1:4" x14ac:dyDescent="0.2">
      <c r="A937" s="13"/>
      <c r="B937" s="13"/>
      <c r="C937" s="13"/>
      <c r="D937" s="33"/>
    </row>
    <row r="938" spans="1:4" x14ac:dyDescent="0.2">
      <c r="A938" s="13"/>
      <c r="B938" s="13"/>
      <c r="C938" s="13"/>
      <c r="D938" s="33"/>
    </row>
    <row r="939" spans="1:4" x14ac:dyDescent="0.2">
      <c r="A939" s="13"/>
      <c r="B939" s="13"/>
      <c r="C939" s="13"/>
      <c r="D939" s="33"/>
    </row>
    <row r="940" spans="1:4" x14ac:dyDescent="0.2">
      <c r="A940" s="13"/>
      <c r="B940" s="13"/>
      <c r="C940" s="13"/>
      <c r="D940" s="33"/>
    </row>
    <row r="941" spans="1:4" x14ac:dyDescent="0.2">
      <c r="A941" s="13"/>
      <c r="B941" s="13"/>
      <c r="C941" s="13"/>
      <c r="D941" s="33"/>
    </row>
    <row r="942" spans="1:4" x14ac:dyDescent="0.2">
      <c r="A942" s="13"/>
      <c r="B942" s="13"/>
      <c r="C942" s="13"/>
      <c r="D942" s="33"/>
    </row>
    <row r="943" spans="1:4" x14ac:dyDescent="0.2">
      <c r="A943" s="13"/>
      <c r="B943" s="13"/>
      <c r="C943" s="13"/>
      <c r="D943" s="33"/>
    </row>
    <row r="944" spans="1:4" x14ac:dyDescent="0.2">
      <c r="A944" s="13"/>
      <c r="B944" s="13"/>
      <c r="C944" s="13"/>
      <c r="D944" s="33"/>
    </row>
    <row r="945" spans="1:4" x14ac:dyDescent="0.2">
      <c r="A945" s="13"/>
      <c r="B945" s="13"/>
      <c r="C945" s="13"/>
      <c r="D945" s="33"/>
    </row>
    <row r="946" spans="1:4" x14ac:dyDescent="0.2">
      <c r="A946" s="13"/>
      <c r="B946" s="13"/>
      <c r="C946" s="13"/>
      <c r="D946" s="33"/>
    </row>
    <row r="947" spans="1:4" x14ac:dyDescent="0.2">
      <c r="A947" s="13"/>
      <c r="B947" s="13"/>
      <c r="C947" s="13"/>
      <c r="D947" s="33"/>
    </row>
    <row r="948" spans="1:4" x14ac:dyDescent="0.2">
      <c r="A948" s="13"/>
      <c r="B948" s="13"/>
      <c r="C948" s="13"/>
      <c r="D948" s="33"/>
    </row>
    <row r="949" spans="1:4" x14ac:dyDescent="0.2">
      <c r="A949" s="13"/>
      <c r="B949" s="13"/>
      <c r="C949" s="13"/>
      <c r="D949" s="33"/>
    </row>
    <row r="950" spans="1:4" x14ac:dyDescent="0.2">
      <c r="A950" s="13"/>
      <c r="B950" s="13"/>
      <c r="C950" s="13"/>
      <c r="D950" s="33"/>
    </row>
    <row r="951" spans="1:4" x14ac:dyDescent="0.2">
      <c r="A951" s="13"/>
      <c r="B951" s="13"/>
      <c r="C951" s="13"/>
      <c r="D951" s="33"/>
    </row>
    <row r="952" spans="1:4" x14ac:dyDescent="0.2">
      <c r="A952" s="13"/>
      <c r="B952" s="13"/>
      <c r="C952" s="13"/>
      <c r="D952" s="33"/>
    </row>
    <row r="953" spans="1:4" x14ac:dyDescent="0.2">
      <c r="A953" s="13"/>
      <c r="B953" s="13"/>
      <c r="C953" s="13"/>
      <c r="D953" s="33"/>
    </row>
    <row r="954" spans="1:4" x14ac:dyDescent="0.2">
      <c r="A954" s="13"/>
      <c r="B954" s="13"/>
      <c r="C954" s="13"/>
      <c r="D954" s="33"/>
    </row>
    <row r="955" spans="1:4" x14ac:dyDescent="0.2">
      <c r="A955" s="13"/>
      <c r="B955" s="13"/>
      <c r="C955" s="13"/>
      <c r="D955" s="33"/>
    </row>
    <row r="956" spans="1:4" x14ac:dyDescent="0.2">
      <c r="A956" s="13"/>
      <c r="B956" s="13"/>
      <c r="C956" s="13"/>
      <c r="D956" s="33"/>
    </row>
    <row r="957" spans="1:4" x14ac:dyDescent="0.2">
      <c r="A957" s="13"/>
      <c r="B957" s="13"/>
      <c r="C957" s="13"/>
      <c r="D957" s="33"/>
    </row>
    <row r="958" spans="1:4" x14ac:dyDescent="0.2">
      <c r="A958" s="13"/>
      <c r="B958" s="13"/>
      <c r="C958" s="13"/>
      <c r="D958" s="33"/>
    </row>
    <row r="959" spans="1:4" x14ac:dyDescent="0.2">
      <c r="A959" s="13"/>
      <c r="B959" s="13"/>
      <c r="C959" s="13"/>
      <c r="D959" s="33"/>
    </row>
    <row r="960" spans="1:4" x14ac:dyDescent="0.2">
      <c r="A960" s="13"/>
      <c r="B960" s="13"/>
      <c r="C960" s="13"/>
      <c r="D960" s="33"/>
    </row>
    <row r="961" spans="1:4" x14ac:dyDescent="0.2">
      <c r="A961" s="13"/>
      <c r="B961" s="13"/>
      <c r="C961" s="13"/>
      <c r="D961" s="33"/>
    </row>
    <row r="962" spans="1:4" x14ac:dyDescent="0.2">
      <c r="A962" s="13"/>
      <c r="B962" s="13"/>
      <c r="C962" s="13"/>
      <c r="D962" s="33"/>
    </row>
    <row r="963" spans="1:4" x14ac:dyDescent="0.2">
      <c r="A963" s="13"/>
      <c r="B963" s="13"/>
      <c r="C963" s="13"/>
      <c r="D963" s="33"/>
    </row>
    <row r="964" spans="1:4" x14ac:dyDescent="0.2">
      <c r="A964" s="13"/>
      <c r="B964" s="13"/>
      <c r="C964" s="13"/>
      <c r="D964" s="33"/>
    </row>
    <row r="965" spans="1:4" x14ac:dyDescent="0.2">
      <c r="A965" s="13"/>
      <c r="B965" s="13"/>
      <c r="C965" s="13"/>
      <c r="D965" s="33"/>
    </row>
    <row r="966" spans="1:4" x14ac:dyDescent="0.2">
      <c r="A966" s="13"/>
      <c r="B966" s="13"/>
      <c r="C966" s="13"/>
      <c r="D966" s="33"/>
    </row>
    <row r="967" spans="1:4" x14ac:dyDescent="0.2">
      <c r="A967" s="13"/>
      <c r="B967" s="13"/>
      <c r="C967" s="13"/>
      <c r="D967" s="33"/>
    </row>
    <row r="968" spans="1:4" x14ac:dyDescent="0.2">
      <c r="A968" s="13"/>
      <c r="B968" s="13"/>
      <c r="C968" s="13"/>
      <c r="D968" s="33"/>
    </row>
    <row r="969" spans="1:4" x14ac:dyDescent="0.2">
      <c r="A969" s="13"/>
      <c r="B969" s="13"/>
      <c r="C969" s="13"/>
      <c r="D969" s="33"/>
    </row>
    <row r="970" spans="1:4" x14ac:dyDescent="0.2">
      <c r="A970" s="13"/>
      <c r="B970" s="13"/>
      <c r="C970" s="13"/>
      <c r="D970" s="33"/>
    </row>
    <row r="971" spans="1:4" x14ac:dyDescent="0.2">
      <c r="A971" s="13"/>
      <c r="B971" s="13"/>
      <c r="C971" s="13"/>
      <c r="D971" s="33"/>
    </row>
    <row r="972" spans="1:4" x14ac:dyDescent="0.2">
      <c r="A972" s="13"/>
      <c r="B972" s="13"/>
      <c r="C972" s="13"/>
      <c r="D972" s="33"/>
    </row>
    <row r="973" spans="1:4" x14ac:dyDescent="0.2">
      <c r="A973" s="13"/>
      <c r="B973" s="13"/>
      <c r="C973" s="13"/>
      <c r="D973" s="33"/>
    </row>
    <row r="974" spans="1:4" x14ac:dyDescent="0.2">
      <c r="A974" s="13"/>
      <c r="B974" s="13"/>
      <c r="C974" s="13"/>
      <c r="D974" s="33"/>
    </row>
    <row r="975" spans="1:4" x14ac:dyDescent="0.2">
      <c r="A975" s="13"/>
      <c r="B975" s="13"/>
      <c r="C975" s="13"/>
      <c r="D975" s="33"/>
    </row>
    <row r="976" spans="1:4" x14ac:dyDescent="0.2">
      <c r="A976" s="13"/>
      <c r="B976" s="13"/>
      <c r="C976" s="13"/>
      <c r="D976" s="33"/>
    </row>
    <row r="977" spans="1:4" x14ac:dyDescent="0.2">
      <c r="A977" s="13"/>
      <c r="B977" s="13"/>
      <c r="C977" s="13"/>
      <c r="D977" s="33"/>
    </row>
    <row r="978" spans="1:4" x14ac:dyDescent="0.2">
      <c r="A978" s="13"/>
      <c r="B978" s="13"/>
      <c r="C978" s="13"/>
      <c r="D978" s="33"/>
    </row>
    <row r="979" spans="1:4" x14ac:dyDescent="0.2">
      <c r="A979" s="13"/>
      <c r="B979" s="13"/>
      <c r="C979" s="13"/>
      <c r="D979" s="33"/>
    </row>
    <row r="980" spans="1:4" x14ac:dyDescent="0.2">
      <c r="A980" s="13"/>
      <c r="B980" s="13"/>
      <c r="C980" s="13"/>
      <c r="D980" s="33"/>
    </row>
    <row r="981" spans="1:4" x14ac:dyDescent="0.2">
      <c r="A981" s="13"/>
      <c r="B981" s="13"/>
      <c r="C981" s="13"/>
      <c r="D981" s="33"/>
    </row>
    <row r="982" spans="1:4" x14ac:dyDescent="0.2">
      <c r="A982" s="13"/>
      <c r="B982" s="13"/>
      <c r="C982" s="13"/>
      <c r="D982" s="33"/>
    </row>
    <row r="983" spans="1:4" x14ac:dyDescent="0.2">
      <c r="A983" s="13"/>
      <c r="B983" s="13"/>
      <c r="C983" s="13"/>
      <c r="D983" s="33"/>
    </row>
    <row r="984" spans="1:4" x14ac:dyDescent="0.2">
      <c r="A984" s="13"/>
      <c r="B984" s="13"/>
      <c r="C984" s="13"/>
      <c r="D984" s="33"/>
    </row>
    <row r="985" spans="1:4" x14ac:dyDescent="0.2">
      <c r="A985" s="13"/>
      <c r="B985" s="13"/>
      <c r="C985" s="13"/>
      <c r="D985" s="33"/>
    </row>
    <row r="986" spans="1:4" x14ac:dyDescent="0.2">
      <c r="A986" s="13"/>
      <c r="B986" s="13"/>
      <c r="C986" s="13"/>
      <c r="D986" s="33"/>
    </row>
    <row r="987" spans="1:4" x14ac:dyDescent="0.2">
      <c r="A987" s="13"/>
      <c r="B987" s="13"/>
      <c r="C987" s="13"/>
      <c r="D987" s="33"/>
    </row>
    <row r="988" spans="1:4" x14ac:dyDescent="0.2">
      <c r="A988" s="13"/>
      <c r="B988" s="13"/>
      <c r="C988" s="13"/>
      <c r="D988" s="33"/>
    </row>
    <row r="989" spans="1:4" x14ac:dyDescent="0.2">
      <c r="A989" s="13"/>
      <c r="B989" s="13"/>
      <c r="C989" s="13"/>
      <c r="D989" s="33"/>
    </row>
    <row r="990" spans="1:4" x14ac:dyDescent="0.2">
      <c r="A990" s="13"/>
      <c r="B990" s="13"/>
      <c r="C990" s="13"/>
      <c r="D990" s="33"/>
    </row>
    <row r="991" spans="1:4" x14ac:dyDescent="0.2">
      <c r="A991" s="13"/>
      <c r="B991" s="13"/>
      <c r="C991" s="13"/>
      <c r="D991" s="33"/>
    </row>
    <row r="992" spans="1:4" x14ac:dyDescent="0.2">
      <c r="A992" s="13"/>
      <c r="B992" s="13"/>
      <c r="C992" s="13"/>
      <c r="D992" s="33"/>
    </row>
    <row r="993" spans="1:4" x14ac:dyDescent="0.2">
      <c r="A993" s="13"/>
      <c r="B993" s="13"/>
      <c r="C993" s="13"/>
      <c r="D993" s="33"/>
    </row>
    <row r="994" spans="1:4" x14ac:dyDescent="0.2">
      <c r="A994" s="13"/>
      <c r="B994" s="13"/>
      <c r="C994" s="13"/>
      <c r="D994" s="33"/>
    </row>
    <row r="995" spans="1:4" x14ac:dyDescent="0.2">
      <c r="A995" s="13"/>
      <c r="B995" s="13"/>
      <c r="C995" s="13"/>
      <c r="D995" s="33"/>
    </row>
    <row r="996" spans="1:4" x14ac:dyDescent="0.2">
      <c r="A996" s="13"/>
      <c r="B996" s="13"/>
      <c r="C996" s="13"/>
      <c r="D996" s="33"/>
    </row>
    <row r="997" spans="1:4" x14ac:dyDescent="0.2">
      <c r="A997" s="13"/>
      <c r="B997" s="13"/>
      <c r="C997" s="13"/>
      <c r="D997" s="33"/>
    </row>
    <row r="998" spans="1:4" x14ac:dyDescent="0.2">
      <c r="A998" s="13"/>
      <c r="B998" s="13"/>
      <c r="C998" s="13"/>
      <c r="D998" s="33"/>
    </row>
    <row r="999" spans="1:4" x14ac:dyDescent="0.2">
      <c r="A999" s="13"/>
      <c r="B999" s="13"/>
      <c r="C999" s="13"/>
      <c r="D999" s="33"/>
    </row>
    <row r="1000" spans="1:4" x14ac:dyDescent="0.2">
      <c r="A1000" s="13"/>
      <c r="B1000" s="13"/>
      <c r="C1000" s="13"/>
      <c r="D1000" s="33"/>
    </row>
    <row r="1001" spans="1:4" x14ac:dyDescent="0.2">
      <c r="A1001" s="13"/>
      <c r="B1001" s="13"/>
      <c r="C1001" s="13"/>
      <c r="D1001" s="33"/>
    </row>
    <row r="1002" spans="1:4" x14ac:dyDescent="0.2">
      <c r="A1002" s="13"/>
      <c r="B1002" s="13"/>
      <c r="C1002" s="13"/>
      <c r="D1002" s="33"/>
    </row>
    <row r="1003" spans="1:4" x14ac:dyDescent="0.2">
      <c r="A1003" s="13"/>
      <c r="B1003" s="13"/>
      <c r="C1003" s="13"/>
      <c r="D1003" s="33"/>
    </row>
    <row r="1004" spans="1:4" x14ac:dyDescent="0.2">
      <c r="A1004" s="13"/>
      <c r="B1004" s="13"/>
      <c r="C1004" s="13"/>
      <c r="D1004" s="33"/>
    </row>
    <row r="1005" spans="1:4" x14ac:dyDescent="0.2">
      <c r="A1005" s="13"/>
      <c r="B1005" s="13"/>
      <c r="C1005" s="13"/>
      <c r="D1005" s="33"/>
    </row>
    <row r="1006" spans="1:4" x14ac:dyDescent="0.2">
      <c r="A1006" s="13"/>
      <c r="B1006" s="13"/>
      <c r="C1006" s="13"/>
      <c r="D1006" s="33"/>
    </row>
    <row r="1007" spans="1:4" x14ac:dyDescent="0.2">
      <c r="A1007" s="13"/>
      <c r="B1007" s="13"/>
      <c r="C1007" s="13"/>
      <c r="D1007" s="33"/>
    </row>
    <row r="1008" spans="1:4" x14ac:dyDescent="0.2">
      <c r="A1008" s="13"/>
      <c r="B1008" s="13"/>
      <c r="C1008" s="13"/>
      <c r="D1008" s="33"/>
    </row>
    <row r="1009" spans="1:4" x14ac:dyDescent="0.2">
      <c r="A1009" s="13"/>
      <c r="B1009" s="13"/>
      <c r="C1009" s="13"/>
      <c r="D1009" s="33"/>
    </row>
    <row r="1010" spans="1:4" x14ac:dyDescent="0.2">
      <c r="A1010" s="13"/>
      <c r="B1010" s="13"/>
      <c r="C1010" s="13"/>
      <c r="D1010" s="33"/>
    </row>
    <row r="1011" spans="1:4" x14ac:dyDescent="0.2">
      <c r="A1011" s="13"/>
      <c r="B1011" s="13"/>
      <c r="C1011" s="13"/>
      <c r="D1011" s="33"/>
    </row>
    <row r="1012" spans="1:4" x14ac:dyDescent="0.2">
      <c r="A1012" s="13"/>
      <c r="B1012" s="13"/>
      <c r="C1012" s="13"/>
      <c r="D1012" s="33"/>
    </row>
    <row r="1013" spans="1:4" x14ac:dyDescent="0.2">
      <c r="A1013" s="13"/>
      <c r="B1013" s="13"/>
      <c r="C1013" s="13"/>
      <c r="D1013" s="33"/>
    </row>
    <row r="1014" spans="1:4" x14ac:dyDescent="0.2">
      <c r="A1014" s="13"/>
      <c r="B1014" s="13"/>
      <c r="C1014" s="13"/>
      <c r="D1014" s="33"/>
    </row>
    <row r="1015" spans="1:4" x14ac:dyDescent="0.2">
      <c r="A1015" s="13"/>
      <c r="B1015" s="13"/>
      <c r="C1015" s="13"/>
      <c r="D1015" s="33"/>
    </row>
    <row r="1016" spans="1:4" x14ac:dyDescent="0.2">
      <c r="A1016" s="13"/>
      <c r="B1016" s="13"/>
      <c r="C1016" s="13"/>
      <c r="D1016" s="33"/>
    </row>
    <row r="1017" spans="1:4" x14ac:dyDescent="0.2">
      <c r="A1017" s="13"/>
      <c r="B1017" s="13"/>
      <c r="C1017" s="13"/>
      <c r="D1017" s="33"/>
    </row>
    <row r="1018" spans="1:4" x14ac:dyDescent="0.2">
      <c r="A1018" s="13"/>
      <c r="B1018" s="13"/>
      <c r="C1018" s="13"/>
      <c r="D1018" s="33"/>
    </row>
    <row r="1019" spans="1:4" x14ac:dyDescent="0.2">
      <c r="A1019" s="13"/>
      <c r="B1019" s="13"/>
      <c r="C1019" s="13"/>
      <c r="D1019" s="33"/>
    </row>
    <row r="1020" spans="1:4" x14ac:dyDescent="0.2">
      <c r="A1020" s="13"/>
      <c r="B1020" s="13"/>
      <c r="C1020" s="13"/>
      <c r="D1020" s="33"/>
    </row>
    <row r="1021" spans="1:4" x14ac:dyDescent="0.2">
      <c r="A1021" s="13"/>
      <c r="B1021" s="13"/>
      <c r="C1021" s="13"/>
      <c r="D1021" s="33"/>
    </row>
    <row r="1022" spans="1:4" x14ac:dyDescent="0.2">
      <c r="A1022" s="13"/>
      <c r="B1022" s="13"/>
      <c r="C1022" s="13"/>
      <c r="D1022" s="33"/>
    </row>
    <row r="1023" spans="1:4" x14ac:dyDescent="0.2">
      <c r="A1023" s="13"/>
      <c r="B1023" s="13"/>
      <c r="C1023" s="13"/>
      <c r="D1023" s="33"/>
    </row>
    <row r="1024" spans="1:4" x14ac:dyDescent="0.2">
      <c r="A1024" s="13"/>
      <c r="B1024" s="13"/>
      <c r="C1024" s="13"/>
      <c r="D1024" s="33"/>
    </row>
    <row r="1025" spans="1:4" x14ac:dyDescent="0.2">
      <c r="A1025" s="13"/>
      <c r="B1025" s="13"/>
      <c r="C1025" s="13"/>
      <c r="D1025" s="33"/>
    </row>
    <row r="1026" spans="1:4" x14ac:dyDescent="0.2">
      <c r="A1026" s="13"/>
      <c r="B1026" s="13"/>
      <c r="C1026" s="13"/>
      <c r="D1026" s="33"/>
    </row>
    <row r="1027" spans="1:4" x14ac:dyDescent="0.2">
      <c r="A1027" s="13"/>
      <c r="B1027" s="13"/>
      <c r="C1027" s="13"/>
      <c r="D1027" s="33"/>
    </row>
    <row r="1028" spans="1:4" x14ac:dyDescent="0.2">
      <c r="A1028" s="13"/>
      <c r="B1028" s="13"/>
      <c r="C1028" s="13"/>
      <c r="D1028" s="33"/>
    </row>
    <row r="1029" spans="1:4" x14ac:dyDescent="0.2">
      <c r="A1029" s="13"/>
      <c r="B1029" s="13"/>
      <c r="C1029" s="13"/>
      <c r="D1029" s="33"/>
    </row>
    <row r="1030" spans="1:4" x14ac:dyDescent="0.2">
      <c r="A1030" s="13"/>
      <c r="B1030" s="13"/>
      <c r="C1030" s="13"/>
      <c r="D1030" s="33"/>
    </row>
    <row r="1031" spans="1:4" x14ac:dyDescent="0.2">
      <c r="A1031" s="13"/>
      <c r="B1031" s="13"/>
      <c r="C1031" s="13"/>
      <c r="D1031" s="33"/>
    </row>
    <row r="1032" spans="1:4" x14ac:dyDescent="0.2">
      <c r="A1032" s="13"/>
      <c r="B1032" s="13"/>
      <c r="C1032" s="13"/>
      <c r="D1032" s="33"/>
    </row>
    <row r="1033" spans="1:4" x14ac:dyDescent="0.2">
      <c r="A1033" s="13"/>
      <c r="B1033" s="13"/>
      <c r="C1033" s="13"/>
      <c r="D1033" s="33"/>
    </row>
    <row r="1034" spans="1:4" x14ac:dyDescent="0.2">
      <c r="A1034" s="13"/>
      <c r="B1034" s="13"/>
      <c r="C1034" s="13"/>
      <c r="D1034" s="33"/>
    </row>
    <row r="1035" spans="1:4" x14ac:dyDescent="0.2">
      <c r="A1035" s="13"/>
      <c r="B1035" s="13"/>
      <c r="C1035" s="13"/>
      <c r="D1035" s="33"/>
    </row>
    <row r="1036" spans="1:4" x14ac:dyDescent="0.2">
      <c r="A1036" s="13"/>
      <c r="B1036" s="13"/>
      <c r="C1036" s="13"/>
      <c r="D1036" s="33"/>
    </row>
    <row r="1037" spans="1:4" x14ac:dyDescent="0.2">
      <c r="A1037" s="13"/>
      <c r="B1037" s="13"/>
      <c r="C1037" s="13"/>
      <c r="D1037" s="33"/>
    </row>
    <row r="1038" spans="1:4" x14ac:dyDescent="0.2">
      <c r="A1038" s="13"/>
      <c r="B1038" s="13"/>
      <c r="C1038" s="13"/>
      <c r="D1038" s="33"/>
    </row>
    <row r="1039" spans="1:4" x14ac:dyDescent="0.2">
      <c r="A1039" s="13"/>
      <c r="B1039" s="13"/>
      <c r="C1039" s="13"/>
      <c r="D1039" s="33"/>
    </row>
    <row r="1040" spans="1:4" x14ac:dyDescent="0.2">
      <c r="A1040" s="13"/>
      <c r="B1040" s="13"/>
      <c r="C1040" s="13"/>
      <c r="D1040" s="33"/>
    </row>
    <row r="1041" spans="1:4" x14ac:dyDescent="0.2">
      <c r="A1041" s="13"/>
      <c r="B1041" s="13"/>
      <c r="C1041" s="13"/>
      <c r="D1041" s="33"/>
    </row>
    <row r="1042" spans="1:4" x14ac:dyDescent="0.2">
      <c r="A1042" s="13"/>
      <c r="B1042" s="13"/>
      <c r="C1042" s="13"/>
      <c r="D1042" s="33"/>
    </row>
    <row r="1043" spans="1:4" x14ac:dyDescent="0.2">
      <c r="A1043" s="13"/>
      <c r="B1043" s="13"/>
      <c r="C1043" s="13"/>
      <c r="D1043" s="33"/>
    </row>
    <row r="1044" spans="1:4" x14ac:dyDescent="0.2">
      <c r="A1044" s="13"/>
      <c r="B1044" s="13"/>
      <c r="C1044" s="13"/>
      <c r="D1044" s="33"/>
    </row>
    <row r="1045" spans="1:4" x14ac:dyDescent="0.2">
      <c r="A1045" s="13"/>
      <c r="B1045" s="13"/>
      <c r="C1045" s="13"/>
      <c r="D1045" s="33"/>
    </row>
    <row r="1046" spans="1:4" x14ac:dyDescent="0.2">
      <c r="A1046" s="13"/>
      <c r="B1046" s="13"/>
      <c r="C1046" s="13"/>
      <c r="D1046" s="33"/>
    </row>
    <row r="1047" spans="1:4" x14ac:dyDescent="0.2">
      <c r="A1047" s="13"/>
      <c r="B1047" s="13"/>
      <c r="C1047" s="13"/>
      <c r="D1047" s="33"/>
    </row>
    <row r="1048" spans="1:4" x14ac:dyDescent="0.2">
      <c r="A1048" s="13"/>
      <c r="B1048" s="13"/>
      <c r="C1048" s="13"/>
      <c r="D1048" s="33"/>
    </row>
    <row r="1049" spans="1:4" x14ac:dyDescent="0.2">
      <c r="A1049" s="13"/>
      <c r="B1049" s="13"/>
      <c r="C1049" s="13"/>
      <c r="D1049" s="33"/>
    </row>
    <row r="1050" spans="1:4" x14ac:dyDescent="0.2">
      <c r="A1050" s="13"/>
      <c r="B1050" s="13"/>
      <c r="C1050" s="13"/>
      <c r="D1050" s="33"/>
    </row>
    <row r="1051" spans="1:4" x14ac:dyDescent="0.2">
      <c r="A1051" s="13"/>
      <c r="B1051" s="13"/>
      <c r="C1051" s="13"/>
      <c r="D1051" s="33"/>
    </row>
    <row r="1052" spans="1:4" x14ac:dyDescent="0.2">
      <c r="A1052" s="13"/>
      <c r="B1052" s="13"/>
      <c r="C1052" s="13"/>
      <c r="D1052" s="33"/>
    </row>
    <row r="1053" spans="1:4" x14ac:dyDescent="0.2">
      <c r="A1053" s="13"/>
      <c r="B1053" s="13"/>
      <c r="C1053" s="13"/>
      <c r="D1053" s="33"/>
    </row>
    <row r="1054" spans="1:4" x14ac:dyDescent="0.2">
      <c r="A1054" s="13"/>
      <c r="B1054" s="13"/>
      <c r="C1054" s="13"/>
      <c r="D1054" s="33"/>
    </row>
    <row r="1055" spans="1:4" x14ac:dyDescent="0.2">
      <c r="A1055" s="13"/>
      <c r="B1055" s="13"/>
      <c r="C1055" s="13"/>
      <c r="D1055" s="33"/>
    </row>
    <row r="1056" spans="1:4" x14ac:dyDescent="0.2">
      <c r="A1056" s="13"/>
      <c r="B1056" s="13"/>
      <c r="C1056" s="13"/>
      <c r="D1056" s="33"/>
    </row>
    <row r="1057" spans="1:4" x14ac:dyDescent="0.2">
      <c r="A1057" s="13"/>
      <c r="B1057" s="13"/>
      <c r="C1057" s="13"/>
      <c r="D1057" s="33"/>
    </row>
    <row r="1058" spans="1:4" x14ac:dyDescent="0.2">
      <c r="A1058" s="13"/>
      <c r="B1058" s="13"/>
      <c r="C1058" s="13"/>
      <c r="D1058" s="33"/>
    </row>
    <row r="1059" spans="1:4" x14ac:dyDescent="0.2">
      <c r="A1059" s="13"/>
      <c r="B1059" s="13"/>
      <c r="C1059" s="13"/>
      <c r="D1059" s="33"/>
    </row>
    <row r="1060" spans="1:4" x14ac:dyDescent="0.2">
      <c r="A1060" s="13"/>
      <c r="B1060" s="13"/>
      <c r="C1060" s="13"/>
      <c r="D1060" s="33"/>
    </row>
    <row r="1061" spans="1:4" x14ac:dyDescent="0.2">
      <c r="A1061" s="13"/>
      <c r="B1061" s="13"/>
      <c r="C1061" s="13"/>
      <c r="D1061" s="33"/>
    </row>
    <row r="1062" spans="1:4" x14ac:dyDescent="0.2">
      <c r="A1062" s="13"/>
      <c r="B1062" s="13"/>
      <c r="C1062" s="13"/>
      <c r="D1062" s="33"/>
    </row>
    <row r="1063" spans="1:4" x14ac:dyDescent="0.2">
      <c r="A1063" s="13"/>
      <c r="B1063" s="13"/>
      <c r="C1063" s="13"/>
      <c r="D1063" s="33"/>
    </row>
    <row r="1064" spans="1:4" x14ac:dyDescent="0.2">
      <c r="A1064" s="13"/>
      <c r="B1064" s="13"/>
      <c r="C1064" s="13"/>
      <c r="D1064" s="33"/>
    </row>
    <row r="1065" spans="1:4" x14ac:dyDescent="0.2">
      <c r="A1065" s="13"/>
      <c r="B1065" s="13"/>
      <c r="C1065" s="13"/>
      <c r="D1065" s="33"/>
    </row>
    <row r="1066" spans="1:4" x14ac:dyDescent="0.2">
      <c r="A1066" s="13"/>
      <c r="B1066" s="13"/>
      <c r="C1066" s="13"/>
      <c r="D1066" s="33"/>
    </row>
    <row r="1067" spans="1:4" x14ac:dyDescent="0.2">
      <c r="A1067" s="13"/>
      <c r="B1067" s="13"/>
      <c r="C1067" s="13"/>
      <c r="D1067" s="33"/>
    </row>
    <row r="1068" spans="1:4" x14ac:dyDescent="0.2">
      <c r="A1068" s="13"/>
      <c r="B1068" s="13"/>
      <c r="C1068" s="13"/>
      <c r="D1068" s="33"/>
    </row>
    <row r="1069" spans="1:4" x14ac:dyDescent="0.2">
      <c r="A1069" s="13"/>
      <c r="B1069" s="13"/>
      <c r="C1069" s="13"/>
      <c r="D1069" s="33"/>
    </row>
    <row r="1070" spans="1:4" x14ac:dyDescent="0.2">
      <c r="A1070" s="13"/>
      <c r="B1070" s="13"/>
      <c r="C1070" s="13"/>
      <c r="D1070" s="33"/>
    </row>
    <row r="1071" spans="1:4" x14ac:dyDescent="0.2">
      <c r="A1071" s="13"/>
      <c r="B1071" s="13"/>
      <c r="C1071" s="13"/>
      <c r="D1071" s="33"/>
    </row>
    <row r="1072" spans="1:4" x14ac:dyDescent="0.2">
      <c r="A1072" s="13"/>
      <c r="B1072" s="13"/>
      <c r="C1072" s="13"/>
      <c r="D1072" s="33"/>
    </row>
    <row r="1073" spans="1:4" x14ac:dyDescent="0.2">
      <c r="A1073" s="13"/>
      <c r="B1073" s="13"/>
      <c r="C1073" s="13"/>
      <c r="D1073" s="33"/>
    </row>
    <row r="1074" spans="1:4" x14ac:dyDescent="0.2">
      <c r="A1074" s="13"/>
      <c r="B1074" s="13"/>
      <c r="C1074" s="13"/>
      <c r="D1074" s="33"/>
    </row>
    <row r="1075" spans="1:4" x14ac:dyDescent="0.2">
      <c r="A1075" s="13"/>
      <c r="B1075" s="13"/>
      <c r="C1075" s="13"/>
      <c r="D1075" s="33"/>
    </row>
    <row r="1076" spans="1:4" x14ac:dyDescent="0.2">
      <c r="A1076" s="13"/>
      <c r="B1076" s="13"/>
      <c r="C1076" s="13"/>
      <c r="D1076" s="33"/>
    </row>
    <row r="1077" spans="1:4" x14ac:dyDescent="0.2">
      <c r="A1077" s="13"/>
      <c r="B1077" s="13"/>
      <c r="C1077" s="13"/>
      <c r="D1077" s="33"/>
    </row>
    <row r="1078" spans="1:4" x14ac:dyDescent="0.2">
      <c r="A1078" s="13"/>
      <c r="B1078" s="13"/>
      <c r="C1078" s="13"/>
      <c r="D1078" s="33"/>
    </row>
    <row r="1079" spans="1:4" x14ac:dyDescent="0.2">
      <c r="A1079" s="13"/>
      <c r="B1079" s="13"/>
      <c r="C1079" s="13"/>
      <c r="D1079" s="33"/>
    </row>
    <row r="1080" spans="1:4" x14ac:dyDescent="0.2">
      <c r="A1080" s="13"/>
      <c r="B1080" s="13"/>
      <c r="C1080" s="13"/>
      <c r="D1080" s="33"/>
    </row>
    <row r="1081" spans="1:4" x14ac:dyDescent="0.2">
      <c r="A1081" s="13"/>
      <c r="B1081" s="13"/>
      <c r="C1081" s="13"/>
      <c r="D1081" s="33"/>
    </row>
    <row r="1082" spans="1:4" x14ac:dyDescent="0.2">
      <c r="A1082" s="13"/>
      <c r="B1082" s="13"/>
      <c r="C1082" s="13"/>
      <c r="D1082" s="33"/>
    </row>
    <row r="1083" spans="1:4" x14ac:dyDescent="0.2">
      <c r="A1083" s="13"/>
      <c r="B1083" s="13"/>
      <c r="C1083" s="13"/>
      <c r="D1083" s="33"/>
    </row>
    <row r="1084" spans="1:4" x14ac:dyDescent="0.2">
      <c r="A1084" s="13"/>
      <c r="B1084" s="13"/>
      <c r="C1084" s="13"/>
      <c r="D1084" s="33"/>
    </row>
    <row r="1085" spans="1:4" x14ac:dyDescent="0.2">
      <c r="A1085" s="13"/>
      <c r="B1085" s="13"/>
      <c r="C1085" s="13"/>
      <c r="D1085" s="33"/>
    </row>
    <row r="1086" spans="1:4" x14ac:dyDescent="0.2">
      <c r="A1086" s="13"/>
      <c r="B1086" s="13"/>
      <c r="C1086" s="13"/>
      <c r="D1086" s="33"/>
    </row>
    <row r="1087" spans="1:4" x14ac:dyDescent="0.2">
      <c r="A1087" s="13"/>
      <c r="B1087" s="13"/>
      <c r="C1087" s="13"/>
      <c r="D1087" s="33"/>
    </row>
    <row r="1088" spans="1:4" x14ac:dyDescent="0.2">
      <c r="A1088" s="13"/>
      <c r="B1088" s="13"/>
      <c r="C1088" s="13"/>
      <c r="D1088" s="33"/>
    </row>
    <row r="1089" spans="1:4" x14ac:dyDescent="0.2">
      <c r="A1089" s="13"/>
      <c r="B1089" s="13"/>
      <c r="C1089" s="13"/>
      <c r="D1089" s="33"/>
    </row>
    <row r="1090" spans="1:4" x14ac:dyDescent="0.2">
      <c r="A1090" s="13"/>
      <c r="B1090" s="13"/>
      <c r="C1090" s="13"/>
      <c r="D1090" s="33"/>
    </row>
    <row r="1091" spans="1:4" x14ac:dyDescent="0.2">
      <c r="A1091" s="13"/>
      <c r="B1091" s="13"/>
      <c r="C1091" s="13"/>
      <c r="D1091" s="33"/>
    </row>
    <row r="1092" spans="1:4" x14ac:dyDescent="0.2">
      <c r="A1092" s="13"/>
      <c r="B1092" s="13"/>
      <c r="C1092" s="13"/>
      <c r="D1092" s="33"/>
    </row>
    <row r="1093" spans="1:4" x14ac:dyDescent="0.2">
      <c r="A1093" s="13"/>
      <c r="B1093" s="13"/>
      <c r="C1093" s="13"/>
      <c r="D1093" s="33"/>
    </row>
    <row r="1094" spans="1:4" x14ac:dyDescent="0.2">
      <c r="A1094" s="13"/>
      <c r="B1094" s="13"/>
      <c r="C1094" s="13"/>
      <c r="D1094" s="33"/>
    </row>
    <row r="1095" spans="1:4" x14ac:dyDescent="0.2">
      <c r="A1095" s="13"/>
      <c r="B1095" s="13"/>
      <c r="C1095" s="13"/>
      <c r="D1095" s="33"/>
    </row>
    <row r="1096" spans="1:4" x14ac:dyDescent="0.2">
      <c r="A1096" s="13"/>
      <c r="B1096" s="13"/>
      <c r="C1096" s="13"/>
      <c r="D1096" s="33"/>
    </row>
    <row r="1097" spans="1:4" x14ac:dyDescent="0.2">
      <c r="A1097" s="13"/>
      <c r="B1097" s="13"/>
      <c r="C1097" s="13"/>
      <c r="D1097" s="33"/>
    </row>
    <row r="1098" spans="1:4" x14ac:dyDescent="0.2">
      <c r="A1098" s="13"/>
      <c r="B1098" s="13"/>
      <c r="C1098" s="13"/>
      <c r="D1098" s="33"/>
    </row>
    <row r="1099" spans="1:4" x14ac:dyDescent="0.2">
      <c r="A1099" s="13"/>
      <c r="B1099" s="13"/>
      <c r="C1099" s="13"/>
      <c r="D1099" s="33"/>
    </row>
    <row r="1100" spans="1:4" x14ac:dyDescent="0.2">
      <c r="A1100" s="13"/>
      <c r="B1100" s="13"/>
      <c r="C1100" s="13"/>
      <c r="D1100" s="33"/>
    </row>
    <row r="1101" spans="1:4" x14ac:dyDescent="0.2">
      <c r="A1101" s="13"/>
      <c r="B1101" s="13"/>
      <c r="C1101" s="13"/>
      <c r="D1101" s="33"/>
    </row>
    <row r="1102" spans="1:4" x14ac:dyDescent="0.2">
      <c r="A1102" s="13"/>
      <c r="B1102" s="13"/>
      <c r="C1102" s="13"/>
      <c r="D1102" s="33"/>
    </row>
    <row r="1103" spans="1:4" x14ac:dyDescent="0.2">
      <c r="A1103" s="13"/>
      <c r="B1103" s="13"/>
      <c r="C1103" s="13"/>
      <c r="D1103" s="33"/>
    </row>
    <row r="1104" spans="1:4" x14ac:dyDescent="0.2">
      <c r="A1104" s="13"/>
      <c r="B1104" s="13"/>
      <c r="C1104" s="13"/>
      <c r="D1104" s="33"/>
    </row>
    <row r="1105" spans="1:4" x14ac:dyDescent="0.2">
      <c r="A1105" s="13"/>
      <c r="B1105" s="13"/>
      <c r="C1105" s="13"/>
      <c r="D1105" s="33"/>
    </row>
    <row r="1106" spans="1:4" x14ac:dyDescent="0.2">
      <c r="A1106" s="13"/>
      <c r="B1106" s="13"/>
      <c r="C1106" s="13"/>
      <c r="D1106" s="33"/>
    </row>
    <row r="1107" spans="1:4" x14ac:dyDescent="0.2">
      <c r="A1107" s="13"/>
      <c r="B1107" s="13"/>
      <c r="C1107" s="13"/>
      <c r="D1107" s="33"/>
    </row>
    <row r="1108" spans="1:4" x14ac:dyDescent="0.2">
      <c r="A1108" s="13"/>
      <c r="B1108" s="13"/>
      <c r="C1108" s="13"/>
      <c r="D1108" s="33"/>
    </row>
    <row r="1109" spans="1:4" x14ac:dyDescent="0.2">
      <c r="A1109" s="13"/>
      <c r="B1109" s="13"/>
      <c r="C1109" s="13"/>
      <c r="D1109" s="33"/>
    </row>
    <row r="1110" spans="1:4" x14ac:dyDescent="0.2">
      <c r="A1110" s="13"/>
      <c r="B1110" s="13"/>
      <c r="C1110" s="13"/>
      <c r="D1110" s="33"/>
    </row>
    <row r="1111" spans="1:4" x14ac:dyDescent="0.2">
      <c r="A1111" s="13"/>
      <c r="B1111" s="13"/>
      <c r="C1111" s="13"/>
      <c r="D1111" s="33"/>
    </row>
    <row r="1112" spans="1:4" x14ac:dyDescent="0.2">
      <c r="A1112" s="13"/>
      <c r="B1112" s="13"/>
      <c r="C1112" s="13"/>
      <c r="D1112" s="33"/>
    </row>
    <row r="1113" spans="1:4" x14ac:dyDescent="0.2">
      <c r="A1113" s="13"/>
      <c r="B1113" s="13"/>
      <c r="C1113" s="13"/>
      <c r="D1113" s="33"/>
    </row>
    <row r="1114" spans="1:4" x14ac:dyDescent="0.2">
      <c r="A1114" s="13"/>
      <c r="B1114" s="13"/>
      <c r="C1114" s="13"/>
      <c r="D1114" s="33"/>
    </row>
    <row r="1115" spans="1:4" x14ac:dyDescent="0.2">
      <c r="A1115" s="13"/>
      <c r="B1115" s="13"/>
      <c r="C1115" s="13"/>
      <c r="D1115" s="33"/>
    </row>
    <row r="1116" spans="1:4" x14ac:dyDescent="0.2">
      <c r="A1116" s="13"/>
      <c r="B1116" s="13"/>
      <c r="C1116" s="13"/>
      <c r="D1116" s="33"/>
    </row>
    <row r="1117" spans="1:4" x14ac:dyDescent="0.2">
      <c r="A1117" s="13"/>
      <c r="B1117" s="13"/>
      <c r="C1117" s="13"/>
      <c r="D1117" s="33"/>
    </row>
    <row r="1118" spans="1:4" x14ac:dyDescent="0.2">
      <c r="A1118" s="13"/>
      <c r="B1118" s="13"/>
      <c r="C1118" s="13"/>
      <c r="D1118" s="33"/>
    </row>
    <row r="1119" spans="1:4" x14ac:dyDescent="0.2">
      <c r="A1119" s="13"/>
      <c r="B1119" s="13"/>
      <c r="C1119" s="13"/>
      <c r="D1119" s="33"/>
    </row>
    <row r="1120" spans="1:4" x14ac:dyDescent="0.2">
      <c r="A1120" s="13"/>
      <c r="B1120" s="13"/>
      <c r="C1120" s="13"/>
      <c r="D1120" s="33"/>
    </row>
    <row r="1121" spans="1:4" x14ac:dyDescent="0.2">
      <c r="A1121" s="13"/>
      <c r="B1121" s="13"/>
      <c r="C1121" s="13"/>
      <c r="D1121" s="33"/>
    </row>
    <row r="1122" spans="1:4" x14ac:dyDescent="0.2">
      <c r="A1122" s="13"/>
      <c r="B1122" s="13"/>
      <c r="C1122" s="13"/>
      <c r="D1122" s="33"/>
    </row>
    <row r="1123" spans="1:4" x14ac:dyDescent="0.2">
      <c r="A1123" s="13"/>
      <c r="B1123" s="13"/>
      <c r="C1123" s="13"/>
      <c r="D1123" s="33"/>
    </row>
    <row r="1124" spans="1:4" x14ac:dyDescent="0.2">
      <c r="A1124" s="13"/>
      <c r="B1124" s="13"/>
      <c r="C1124" s="13"/>
      <c r="D1124" s="33"/>
    </row>
    <row r="1125" spans="1:4" x14ac:dyDescent="0.2">
      <c r="A1125" s="13"/>
      <c r="B1125" s="13"/>
      <c r="C1125" s="13"/>
      <c r="D1125" s="33"/>
    </row>
    <row r="1126" spans="1:4" x14ac:dyDescent="0.2">
      <c r="A1126" s="13"/>
      <c r="B1126" s="13"/>
      <c r="C1126" s="13"/>
      <c r="D1126" s="33"/>
    </row>
    <row r="1127" spans="1:4" x14ac:dyDescent="0.2">
      <c r="A1127" s="13"/>
      <c r="B1127" s="13"/>
      <c r="C1127" s="13"/>
      <c r="D1127" s="33"/>
    </row>
    <row r="1128" spans="1:4" x14ac:dyDescent="0.2">
      <c r="A1128" s="13"/>
      <c r="B1128" s="13"/>
      <c r="C1128" s="13"/>
      <c r="D1128" s="33"/>
    </row>
    <row r="1129" spans="1:4" x14ac:dyDescent="0.2">
      <c r="A1129" s="13"/>
      <c r="B1129" s="13"/>
      <c r="C1129" s="13"/>
      <c r="D1129" s="33"/>
    </row>
    <row r="1130" spans="1:4" x14ac:dyDescent="0.2">
      <c r="A1130" s="13"/>
      <c r="B1130" s="13"/>
      <c r="C1130" s="13"/>
      <c r="D1130" s="33"/>
    </row>
    <row r="1131" spans="1:4" x14ac:dyDescent="0.2">
      <c r="A1131" s="13"/>
      <c r="B1131" s="13"/>
      <c r="C1131" s="13"/>
      <c r="D1131" s="33"/>
    </row>
    <row r="1132" spans="1:4" x14ac:dyDescent="0.2">
      <c r="A1132" s="13"/>
      <c r="B1132" s="13"/>
      <c r="C1132" s="13"/>
      <c r="D1132" s="33"/>
    </row>
    <row r="1133" spans="1:4" x14ac:dyDescent="0.2">
      <c r="A1133" s="13"/>
      <c r="B1133" s="13"/>
      <c r="C1133" s="13"/>
      <c r="D1133" s="33"/>
    </row>
    <row r="1134" spans="1:4" x14ac:dyDescent="0.2">
      <c r="A1134" s="13"/>
      <c r="B1134" s="13"/>
      <c r="C1134" s="13"/>
      <c r="D1134" s="33"/>
    </row>
    <row r="1135" spans="1:4" x14ac:dyDescent="0.2">
      <c r="A1135" s="13"/>
      <c r="B1135" s="13"/>
      <c r="C1135" s="13"/>
      <c r="D1135" s="33"/>
    </row>
    <row r="1136" spans="1:4" x14ac:dyDescent="0.2">
      <c r="A1136" s="13"/>
      <c r="B1136" s="13"/>
      <c r="C1136" s="13"/>
      <c r="D1136" s="33"/>
    </row>
    <row r="1137" spans="1:4" x14ac:dyDescent="0.2">
      <c r="A1137" s="13"/>
      <c r="B1137" s="13"/>
      <c r="C1137" s="13"/>
      <c r="D1137" s="33"/>
    </row>
    <row r="1138" spans="1:4" x14ac:dyDescent="0.2">
      <c r="A1138" s="13"/>
      <c r="B1138" s="13"/>
      <c r="C1138" s="13"/>
      <c r="D1138" s="33"/>
    </row>
    <row r="1139" spans="1:4" x14ac:dyDescent="0.2">
      <c r="A1139" s="13"/>
      <c r="B1139" s="13"/>
      <c r="C1139" s="13"/>
      <c r="D1139" s="33"/>
    </row>
    <row r="1140" spans="1:4" x14ac:dyDescent="0.2">
      <c r="A1140" s="13"/>
      <c r="B1140" s="13"/>
      <c r="C1140" s="13"/>
      <c r="D1140" s="33"/>
    </row>
    <row r="1141" spans="1:4" x14ac:dyDescent="0.2">
      <c r="A1141" s="13"/>
      <c r="B1141" s="13"/>
      <c r="C1141" s="13"/>
      <c r="D1141" s="33"/>
    </row>
    <row r="1142" spans="1:4" x14ac:dyDescent="0.2">
      <c r="A1142" s="13"/>
      <c r="B1142" s="13"/>
      <c r="C1142" s="13"/>
      <c r="D1142" s="33"/>
    </row>
    <row r="1143" spans="1:4" x14ac:dyDescent="0.2">
      <c r="A1143" s="13"/>
      <c r="B1143" s="13"/>
      <c r="C1143" s="13"/>
      <c r="D1143" s="33"/>
    </row>
    <row r="1144" spans="1:4" x14ac:dyDescent="0.2">
      <c r="A1144" s="13"/>
      <c r="B1144" s="13"/>
      <c r="C1144" s="13"/>
      <c r="D1144" s="33"/>
    </row>
    <row r="1145" spans="1:4" x14ac:dyDescent="0.2">
      <c r="A1145" s="13"/>
      <c r="B1145" s="13"/>
      <c r="C1145" s="13"/>
      <c r="D1145" s="33"/>
    </row>
    <row r="1146" spans="1:4" x14ac:dyDescent="0.2">
      <c r="A1146" s="13"/>
      <c r="B1146" s="13"/>
      <c r="C1146" s="13"/>
      <c r="D1146" s="33"/>
    </row>
    <row r="1147" spans="1:4" x14ac:dyDescent="0.2">
      <c r="A1147" s="13"/>
      <c r="B1147" s="13"/>
      <c r="C1147" s="13"/>
      <c r="D1147" s="33"/>
    </row>
    <row r="1148" spans="1:4" x14ac:dyDescent="0.2">
      <c r="A1148" s="13"/>
      <c r="B1148" s="13"/>
      <c r="C1148" s="13"/>
      <c r="D1148" s="33"/>
    </row>
    <row r="1149" spans="1:4" x14ac:dyDescent="0.2">
      <c r="A1149" s="13"/>
      <c r="B1149" s="13"/>
      <c r="C1149" s="13"/>
      <c r="D1149" s="33"/>
    </row>
    <row r="1150" spans="1:4" x14ac:dyDescent="0.2">
      <c r="A1150" s="13"/>
      <c r="B1150" s="13"/>
      <c r="C1150" s="13"/>
      <c r="D1150" s="33"/>
    </row>
    <row r="1151" spans="1:4" x14ac:dyDescent="0.2">
      <c r="A1151" s="13"/>
      <c r="B1151" s="13"/>
      <c r="C1151" s="13"/>
      <c r="D1151" s="33"/>
    </row>
    <row r="1152" spans="1:4" x14ac:dyDescent="0.2">
      <c r="A1152" s="13"/>
      <c r="B1152" s="13"/>
      <c r="C1152" s="13"/>
      <c r="D1152" s="33"/>
    </row>
    <row r="1153" spans="1:4" x14ac:dyDescent="0.2">
      <c r="A1153" s="13"/>
      <c r="B1153" s="13"/>
      <c r="C1153" s="13"/>
      <c r="D1153" s="33"/>
    </row>
    <row r="1154" spans="1:4" x14ac:dyDescent="0.2">
      <c r="A1154" s="13"/>
      <c r="B1154" s="13"/>
      <c r="C1154" s="13"/>
      <c r="D1154" s="33"/>
    </row>
    <row r="1155" spans="1:4" x14ac:dyDescent="0.2">
      <c r="A1155" s="13"/>
      <c r="B1155" s="13"/>
      <c r="C1155" s="13"/>
      <c r="D1155" s="33"/>
    </row>
    <row r="1156" spans="1:4" x14ac:dyDescent="0.2">
      <c r="A1156" s="13"/>
      <c r="B1156" s="13"/>
      <c r="C1156" s="13"/>
      <c r="D1156" s="33"/>
    </row>
    <row r="1157" spans="1:4" x14ac:dyDescent="0.2">
      <c r="A1157" s="13"/>
      <c r="B1157" s="13"/>
      <c r="C1157" s="13"/>
      <c r="D1157" s="33"/>
    </row>
    <row r="1158" spans="1:4" x14ac:dyDescent="0.2">
      <c r="A1158" s="13"/>
      <c r="B1158" s="13"/>
      <c r="C1158" s="13"/>
      <c r="D1158" s="33"/>
    </row>
    <row r="1159" spans="1:4" x14ac:dyDescent="0.2">
      <c r="A1159" s="13"/>
      <c r="B1159" s="13"/>
      <c r="C1159" s="13"/>
      <c r="D1159" s="33"/>
    </row>
    <row r="1160" spans="1:4" x14ac:dyDescent="0.2">
      <c r="A1160" s="13"/>
      <c r="B1160" s="13"/>
      <c r="C1160" s="13"/>
      <c r="D1160" s="33"/>
    </row>
    <row r="1161" spans="1:4" x14ac:dyDescent="0.2">
      <c r="A1161" s="13"/>
      <c r="B1161" s="13"/>
      <c r="C1161" s="13"/>
      <c r="D1161" s="33"/>
    </row>
    <row r="1162" spans="1:4" x14ac:dyDescent="0.2">
      <c r="A1162" s="13"/>
      <c r="B1162" s="13"/>
      <c r="C1162" s="13"/>
      <c r="D1162" s="33"/>
    </row>
    <row r="1163" spans="1:4" x14ac:dyDescent="0.2">
      <c r="A1163" s="13"/>
      <c r="B1163" s="13"/>
      <c r="C1163" s="13"/>
      <c r="D1163" s="33"/>
    </row>
    <row r="1164" spans="1:4" x14ac:dyDescent="0.2">
      <c r="A1164" s="13"/>
      <c r="B1164" s="13"/>
      <c r="C1164" s="13"/>
      <c r="D1164" s="33"/>
    </row>
    <row r="1165" spans="1:4" x14ac:dyDescent="0.2">
      <c r="A1165" s="13"/>
      <c r="B1165" s="13"/>
      <c r="C1165" s="13"/>
      <c r="D1165" s="33"/>
    </row>
    <row r="1166" spans="1:4" x14ac:dyDescent="0.2">
      <c r="A1166" s="13"/>
      <c r="B1166" s="13"/>
      <c r="C1166" s="13"/>
      <c r="D1166" s="33"/>
    </row>
    <row r="1167" spans="1:4" x14ac:dyDescent="0.2">
      <c r="A1167" s="13"/>
      <c r="B1167" s="13"/>
      <c r="C1167" s="13"/>
      <c r="D1167" s="33"/>
    </row>
    <row r="1168" spans="1:4" x14ac:dyDescent="0.2">
      <c r="A1168" s="13"/>
      <c r="B1168" s="13"/>
      <c r="C1168" s="13"/>
      <c r="D1168" s="33"/>
    </row>
    <row r="1169" spans="1:4" x14ac:dyDescent="0.2">
      <c r="A1169" s="13"/>
      <c r="B1169" s="13"/>
      <c r="C1169" s="13"/>
      <c r="D1169" s="33"/>
    </row>
    <row r="1170" spans="1:4" x14ac:dyDescent="0.2">
      <c r="A1170" s="13"/>
      <c r="B1170" s="13"/>
      <c r="C1170" s="13"/>
      <c r="D1170" s="33"/>
    </row>
    <row r="1171" spans="1:4" x14ac:dyDescent="0.2">
      <c r="A1171" s="13"/>
      <c r="B1171" s="13"/>
      <c r="C1171" s="13"/>
      <c r="D1171" s="33"/>
    </row>
    <row r="1172" spans="1:4" x14ac:dyDescent="0.2">
      <c r="A1172" s="13"/>
      <c r="B1172" s="13"/>
      <c r="C1172" s="13"/>
      <c r="D1172" s="33"/>
    </row>
    <row r="1173" spans="1:4" x14ac:dyDescent="0.2">
      <c r="A1173" s="13"/>
      <c r="B1173" s="13"/>
      <c r="C1173" s="13"/>
      <c r="D1173" s="33"/>
    </row>
    <row r="1174" spans="1:4" x14ac:dyDescent="0.2">
      <c r="A1174" s="13"/>
      <c r="B1174" s="13"/>
      <c r="C1174" s="13"/>
      <c r="D1174" s="33"/>
    </row>
    <row r="1175" spans="1:4" x14ac:dyDescent="0.2">
      <c r="A1175" s="13"/>
      <c r="B1175" s="13"/>
      <c r="C1175" s="13"/>
      <c r="D1175" s="33"/>
    </row>
    <row r="1176" spans="1:4" x14ac:dyDescent="0.2">
      <c r="A1176" s="13"/>
      <c r="B1176" s="13"/>
      <c r="C1176" s="13"/>
      <c r="D1176" s="33"/>
    </row>
    <row r="1177" spans="1:4" x14ac:dyDescent="0.2">
      <c r="A1177" s="13"/>
      <c r="B1177" s="13"/>
      <c r="C1177" s="13"/>
      <c r="D1177" s="33"/>
    </row>
    <row r="1178" spans="1:4" x14ac:dyDescent="0.2">
      <c r="A1178" s="13"/>
      <c r="B1178" s="13"/>
      <c r="C1178" s="13"/>
      <c r="D1178" s="33"/>
    </row>
    <row r="1179" spans="1:4" x14ac:dyDescent="0.2">
      <c r="A1179" s="13"/>
      <c r="B1179" s="13"/>
      <c r="C1179" s="13"/>
      <c r="D1179" s="33"/>
    </row>
    <row r="1180" spans="1:4" x14ac:dyDescent="0.2">
      <c r="A1180" s="13"/>
      <c r="B1180" s="13"/>
      <c r="C1180" s="13"/>
      <c r="D1180" s="33"/>
    </row>
    <row r="1181" spans="1:4" x14ac:dyDescent="0.2">
      <c r="A1181" s="13"/>
      <c r="B1181" s="13"/>
      <c r="C1181" s="13"/>
      <c r="D1181" s="33"/>
    </row>
    <row r="1182" spans="1:4" x14ac:dyDescent="0.2">
      <c r="A1182" s="13"/>
      <c r="B1182" s="13"/>
      <c r="C1182" s="13"/>
      <c r="D1182" s="33"/>
    </row>
    <row r="1183" spans="1:4" x14ac:dyDescent="0.2">
      <c r="A1183" s="13"/>
      <c r="B1183" s="13"/>
      <c r="C1183" s="13"/>
      <c r="D1183" s="33"/>
    </row>
    <row r="1184" spans="1:4" x14ac:dyDescent="0.2">
      <c r="A1184" s="13"/>
      <c r="B1184" s="13"/>
      <c r="C1184" s="13"/>
      <c r="D1184" s="33"/>
    </row>
    <row r="1185" spans="1:4" x14ac:dyDescent="0.2">
      <c r="A1185" s="13"/>
      <c r="B1185" s="13"/>
      <c r="C1185" s="13"/>
      <c r="D1185" s="33"/>
    </row>
    <row r="1186" spans="1:4" x14ac:dyDescent="0.2">
      <c r="A1186" s="13"/>
      <c r="B1186" s="13"/>
      <c r="C1186" s="13"/>
      <c r="D1186" s="33"/>
    </row>
    <row r="1187" spans="1:4" x14ac:dyDescent="0.2">
      <c r="A1187" s="13"/>
      <c r="B1187" s="13"/>
      <c r="C1187" s="13"/>
      <c r="D1187" s="33"/>
    </row>
    <row r="1188" spans="1:4" x14ac:dyDescent="0.2">
      <c r="A1188" s="13"/>
      <c r="B1188" s="13"/>
      <c r="C1188" s="13"/>
      <c r="D1188" s="33"/>
    </row>
    <row r="1189" spans="1:4" x14ac:dyDescent="0.2">
      <c r="A1189" s="13"/>
      <c r="B1189" s="13"/>
      <c r="C1189" s="13"/>
      <c r="D1189" s="33"/>
    </row>
    <row r="1190" spans="1:4" x14ac:dyDescent="0.2">
      <c r="A1190" s="13"/>
      <c r="B1190" s="13"/>
      <c r="C1190" s="13"/>
      <c r="D1190" s="33"/>
    </row>
    <row r="1191" spans="1:4" x14ac:dyDescent="0.2">
      <c r="A1191" s="13"/>
      <c r="B1191" s="13"/>
      <c r="C1191" s="13"/>
      <c r="D1191" s="33"/>
    </row>
    <row r="1192" spans="1:4" x14ac:dyDescent="0.2">
      <c r="A1192" s="13"/>
      <c r="B1192" s="13"/>
      <c r="C1192" s="13"/>
      <c r="D1192" s="33"/>
    </row>
    <row r="1193" spans="1:4" x14ac:dyDescent="0.2">
      <c r="A1193" s="13"/>
      <c r="B1193" s="13"/>
      <c r="C1193" s="13"/>
      <c r="D1193" s="33"/>
    </row>
    <row r="1194" spans="1:4" x14ac:dyDescent="0.2">
      <c r="A1194" s="13"/>
      <c r="B1194" s="13"/>
      <c r="C1194" s="13"/>
      <c r="D1194" s="33"/>
    </row>
    <row r="1195" spans="1:4" x14ac:dyDescent="0.2">
      <c r="A1195" s="13"/>
      <c r="B1195" s="13"/>
      <c r="C1195" s="13"/>
      <c r="D1195" s="33"/>
    </row>
    <row r="1196" spans="1:4" x14ac:dyDescent="0.2">
      <c r="A1196" s="13"/>
      <c r="B1196" s="13"/>
      <c r="C1196" s="13"/>
      <c r="D1196" s="33"/>
    </row>
    <row r="1197" spans="1:4" x14ac:dyDescent="0.2">
      <c r="A1197" s="13"/>
      <c r="B1197" s="13"/>
      <c r="C1197" s="13"/>
      <c r="D1197" s="33"/>
    </row>
    <row r="1198" spans="1:4" x14ac:dyDescent="0.2">
      <c r="A1198" s="13"/>
      <c r="B1198" s="13"/>
      <c r="C1198" s="13"/>
      <c r="D1198" s="33"/>
    </row>
    <row r="1199" spans="1:4" x14ac:dyDescent="0.2">
      <c r="A1199" s="13"/>
      <c r="B1199" s="13"/>
      <c r="C1199" s="13"/>
      <c r="D1199" s="33"/>
    </row>
    <row r="1200" spans="1:4" x14ac:dyDescent="0.2">
      <c r="A1200" s="13"/>
      <c r="B1200" s="13"/>
      <c r="C1200" s="13"/>
      <c r="D1200" s="33"/>
    </row>
    <row r="1201" spans="1:4" x14ac:dyDescent="0.2">
      <c r="A1201" s="13"/>
      <c r="B1201" s="13"/>
      <c r="C1201" s="13"/>
      <c r="D1201" s="33"/>
    </row>
    <row r="1202" spans="1:4" x14ac:dyDescent="0.2">
      <c r="A1202" s="13"/>
      <c r="B1202" s="13"/>
      <c r="C1202" s="13"/>
      <c r="D1202" s="33"/>
    </row>
    <row r="1203" spans="1:4" x14ac:dyDescent="0.2">
      <c r="A1203" s="13"/>
      <c r="B1203" s="13"/>
      <c r="C1203" s="13"/>
      <c r="D1203" s="33"/>
    </row>
    <row r="1204" spans="1:4" x14ac:dyDescent="0.2">
      <c r="A1204" s="13"/>
      <c r="B1204" s="13"/>
      <c r="C1204" s="13"/>
      <c r="D1204" s="33"/>
    </row>
    <row r="1205" spans="1:4" x14ac:dyDescent="0.2">
      <c r="A1205" s="13"/>
      <c r="B1205" s="13"/>
      <c r="C1205" s="13"/>
      <c r="D1205" s="33"/>
    </row>
    <row r="1206" spans="1:4" x14ac:dyDescent="0.2">
      <c r="A1206" s="13"/>
      <c r="B1206" s="13"/>
      <c r="C1206" s="13"/>
      <c r="D1206" s="33"/>
    </row>
    <row r="1207" spans="1:4" x14ac:dyDescent="0.2">
      <c r="A1207" s="13"/>
      <c r="B1207" s="13"/>
      <c r="C1207" s="13"/>
      <c r="D1207" s="33"/>
    </row>
    <row r="1208" spans="1:4" x14ac:dyDescent="0.2">
      <c r="A1208" s="13"/>
      <c r="B1208" s="13"/>
      <c r="C1208" s="13"/>
      <c r="D1208" s="33"/>
    </row>
    <row r="1209" spans="1:4" x14ac:dyDescent="0.2">
      <c r="A1209" s="13"/>
      <c r="B1209" s="13"/>
      <c r="C1209" s="13"/>
      <c r="D1209" s="33"/>
    </row>
    <row r="1210" spans="1:4" x14ac:dyDescent="0.2">
      <c r="A1210" s="13"/>
      <c r="B1210" s="13"/>
      <c r="C1210" s="13"/>
      <c r="D1210" s="33"/>
    </row>
    <row r="1211" spans="1:4" x14ac:dyDescent="0.2">
      <c r="A1211" s="13"/>
      <c r="B1211" s="13"/>
      <c r="C1211" s="13"/>
      <c r="D1211" s="33"/>
    </row>
    <row r="1212" spans="1:4" x14ac:dyDescent="0.2">
      <c r="A1212" s="13"/>
      <c r="B1212" s="13"/>
      <c r="C1212" s="13"/>
      <c r="D1212" s="33"/>
    </row>
    <row r="1213" spans="1:4" x14ac:dyDescent="0.2">
      <c r="A1213" s="13"/>
      <c r="B1213" s="13"/>
      <c r="C1213" s="13"/>
      <c r="D1213" s="33"/>
    </row>
    <row r="1214" spans="1:4" x14ac:dyDescent="0.2">
      <c r="A1214" s="13"/>
      <c r="B1214" s="13"/>
      <c r="C1214" s="13"/>
      <c r="D1214" s="33"/>
    </row>
    <row r="1215" spans="1:4" x14ac:dyDescent="0.2">
      <c r="A1215" s="13"/>
      <c r="B1215" s="13"/>
      <c r="C1215" s="13"/>
      <c r="D1215" s="33"/>
    </row>
    <row r="1216" spans="1:4" x14ac:dyDescent="0.2">
      <c r="A1216" s="13"/>
      <c r="B1216" s="13"/>
      <c r="C1216" s="13"/>
      <c r="D1216" s="33"/>
    </row>
    <row r="1217" spans="1:4" x14ac:dyDescent="0.2">
      <c r="A1217" s="13"/>
      <c r="B1217" s="13"/>
      <c r="C1217" s="13"/>
      <c r="D1217" s="33"/>
    </row>
    <row r="1218" spans="1:4" x14ac:dyDescent="0.2">
      <c r="A1218" s="13"/>
      <c r="B1218" s="13"/>
      <c r="C1218" s="13"/>
      <c r="D1218" s="33"/>
    </row>
    <row r="1219" spans="1:4" x14ac:dyDescent="0.2">
      <c r="A1219" s="13"/>
      <c r="B1219" s="13"/>
      <c r="C1219" s="13"/>
      <c r="D1219" s="33"/>
    </row>
    <row r="1220" spans="1:4" x14ac:dyDescent="0.2">
      <c r="A1220" s="13"/>
      <c r="B1220" s="13"/>
      <c r="C1220" s="13"/>
      <c r="D1220" s="33"/>
    </row>
    <row r="1221" spans="1:4" x14ac:dyDescent="0.2">
      <c r="A1221" s="13"/>
      <c r="B1221" s="13"/>
      <c r="C1221" s="13"/>
      <c r="D1221" s="33"/>
    </row>
    <row r="1222" spans="1:4" x14ac:dyDescent="0.2">
      <c r="A1222" s="13"/>
      <c r="B1222" s="13"/>
      <c r="C1222" s="13"/>
      <c r="D1222" s="33"/>
    </row>
    <row r="1223" spans="1:4" x14ac:dyDescent="0.2">
      <c r="A1223" s="13"/>
      <c r="B1223" s="13"/>
      <c r="C1223" s="13"/>
      <c r="D1223" s="33"/>
    </row>
    <row r="1224" spans="1:4" x14ac:dyDescent="0.2">
      <c r="A1224" s="13"/>
      <c r="B1224" s="13"/>
      <c r="C1224" s="13"/>
      <c r="D1224" s="33"/>
    </row>
    <row r="1225" spans="1:4" x14ac:dyDescent="0.2">
      <c r="A1225" s="13"/>
      <c r="B1225" s="13"/>
      <c r="C1225" s="13"/>
      <c r="D1225" s="33"/>
    </row>
    <row r="1226" spans="1:4" x14ac:dyDescent="0.2">
      <c r="A1226" s="13"/>
      <c r="B1226" s="13"/>
      <c r="C1226" s="13"/>
      <c r="D1226" s="33"/>
    </row>
    <row r="1227" spans="1:4" x14ac:dyDescent="0.2">
      <c r="A1227" s="13"/>
      <c r="B1227" s="13"/>
      <c r="C1227" s="13"/>
      <c r="D1227" s="33"/>
    </row>
    <row r="1228" spans="1:4" x14ac:dyDescent="0.2">
      <c r="A1228" s="13"/>
      <c r="B1228" s="13"/>
      <c r="C1228" s="13"/>
      <c r="D1228" s="33"/>
    </row>
    <row r="1229" spans="1:4" x14ac:dyDescent="0.2">
      <c r="A1229" s="13"/>
      <c r="B1229" s="13"/>
      <c r="C1229" s="13"/>
      <c r="D1229" s="33"/>
    </row>
    <row r="1230" spans="1:4" x14ac:dyDescent="0.2">
      <c r="A1230" s="13"/>
      <c r="B1230" s="13"/>
      <c r="C1230" s="13"/>
      <c r="D1230" s="33"/>
    </row>
    <row r="1231" spans="1:4" x14ac:dyDescent="0.2">
      <c r="A1231" s="13"/>
      <c r="B1231" s="13"/>
      <c r="C1231" s="13"/>
      <c r="D1231" s="33"/>
    </row>
    <row r="1232" spans="1:4" x14ac:dyDescent="0.2">
      <c r="A1232" s="13"/>
      <c r="B1232" s="13"/>
      <c r="C1232" s="13"/>
      <c r="D1232" s="33"/>
    </row>
    <row r="1233" spans="1:4" x14ac:dyDescent="0.2">
      <c r="A1233" s="13"/>
      <c r="B1233" s="13"/>
      <c r="C1233" s="13"/>
      <c r="D1233" s="33"/>
    </row>
    <row r="1234" spans="1:4" x14ac:dyDescent="0.2">
      <c r="A1234" s="13"/>
      <c r="B1234" s="13"/>
      <c r="C1234" s="13"/>
      <c r="D1234" s="33"/>
    </row>
    <row r="1235" spans="1:4" x14ac:dyDescent="0.2">
      <c r="A1235" s="13"/>
      <c r="B1235" s="13"/>
      <c r="C1235" s="13"/>
      <c r="D1235" s="33"/>
    </row>
    <row r="1236" spans="1:4" x14ac:dyDescent="0.2">
      <c r="A1236" s="13"/>
      <c r="B1236" s="13"/>
      <c r="C1236" s="13"/>
      <c r="D1236" s="33"/>
    </row>
    <row r="1237" spans="1:4" x14ac:dyDescent="0.2">
      <c r="A1237" s="13"/>
      <c r="B1237" s="13"/>
      <c r="C1237" s="13"/>
      <c r="D1237" s="33"/>
    </row>
    <row r="1238" spans="1:4" x14ac:dyDescent="0.2">
      <c r="A1238" s="13"/>
      <c r="B1238" s="13"/>
      <c r="C1238" s="13"/>
      <c r="D1238" s="33"/>
    </row>
    <row r="1239" spans="1:4" x14ac:dyDescent="0.2">
      <c r="A1239" s="13"/>
      <c r="B1239" s="13"/>
      <c r="C1239" s="13"/>
      <c r="D1239" s="33"/>
    </row>
    <row r="1240" spans="1:4" x14ac:dyDescent="0.2">
      <c r="A1240" s="13"/>
      <c r="B1240" s="13"/>
      <c r="C1240" s="13"/>
      <c r="D1240" s="33"/>
    </row>
    <row r="1241" spans="1:4" x14ac:dyDescent="0.2">
      <c r="A1241" s="13"/>
      <c r="B1241" s="13"/>
      <c r="C1241" s="13"/>
      <c r="D1241" s="33"/>
    </row>
    <row r="1242" spans="1:4" x14ac:dyDescent="0.2">
      <c r="A1242" s="13"/>
      <c r="B1242" s="13"/>
      <c r="C1242" s="13"/>
      <c r="D1242" s="33"/>
    </row>
    <row r="1243" spans="1:4" x14ac:dyDescent="0.2">
      <c r="A1243" s="13"/>
      <c r="B1243" s="13"/>
      <c r="C1243" s="13"/>
      <c r="D1243" s="33"/>
    </row>
    <row r="1244" spans="1:4" x14ac:dyDescent="0.2">
      <c r="A1244" s="13"/>
      <c r="B1244" s="13"/>
      <c r="C1244" s="13"/>
      <c r="D1244" s="33"/>
    </row>
    <row r="1245" spans="1:4" x14ac:dyDescent="0.2">
      <c r="A1245" s="13"/>
      <c r="B1245" s="13"/>
      <c r="C1245" s="13"/>
      <c r="D1245" s="33"/>
    </row>
    <row r="1246" spans="1:4" x14ac:dyDescent="0.2">
      <c r="A1246" s="13"/>
      <c r="B1246" s="13"/>
      <c r="C1246" s="13"/>
      <c r="D1246" s="33"/>
    </row>
    <row r="1247" spans="1:4" x14ac:dyDescent="0.2">
      <c r="A1247" s="13"/>
      <c r="B1247" s="13"/>
      <c r="C1247" s="13"/>
      <c r="D1247" s="33"/>
    </row>
    <row r="1248" spans="1:4" x14ac:dyDescent="0.2">
      <c r="A1248" s="13"/>
      <c r="B1248" s="13"/>
      <c r="C1248" s="13"/>
      <c r="D1248" s="33"/>
    </row>
    <row r="1249" spans="1:4" x14ac:dyDescent="0.2">
      <c r="A1249" s="13"/>
      <c r="B1249" s="13"/>
      <c r="C1249" s="13"/>
      <c r="D1249" s="33"/>
    </row>
    <row r="1250" spans="1:4" x14ac:dyDescent="0.2">
      <c r="A1250" s="13"/>
      <c r="B1250" s="13"/>
      <c r="C1250" s="13"/>
      <c r="D1250" s="33"/>
    </row>
    <row r="1251" spans="1:4" x14ac:dyDescent="0.2">
      <c r="A1251" s="13"/>
      <c r="B1251" s="13"/>
      <c r="C1251" s="13"/>
      <c r="D1251" s="33"/>
    </row>
    <row r="1252" spans="1:4" x14ac:dyDescent="0.2">
      <c r="A1252" s="13"/>
      <c r="B1252" s="13"/>
      <c r="C1252" s="13"/>
      <c r="D1252" s="33"/>
    </row>
    <row r="1253" spans="1:4" x14ac:dyDescent="0.2">
      <c r="A1253" s="13"/>
      <c r="B1253" s="13"/>
      <c r="C1253" s="13"/>
      <c r="D1253" s="33"/>
    </row>
    <row r="1254" spans="1:4" x14ac:dyDescent="0.2">
      <c r="A1254" s="13"/>
      <c r="B1254" s="13"/>
      <c r="C1254" s="13"/>
      <c r="D1254" s="33"/>
    </row>
    <row r="1255" spans="1:4" x14ac:dyDescent="0.2">
      <c r="A1255" s="13"/>
      <c r="B1255" s="13"/>
      <c r="C1255" s="13"/>
      <c r="D1255" s="33"/>
    </row>
    <row r="1256" spans="1:4" x14ac:dyDescent="0.2">
      <c r="A1256" s="13"/>
      <c r="B1256" s="13"/>
      <c r="C1256" s="13"/>
      <c r="D1256" s="33"/>
    </row>
    <row r="1257" spans="1:4" x14ac:dyDescent="0.2">
      <c r="A1257" s="13"/>
      <c r="B1257" s="13"/>
      <c r="C1257" s="13"/>
      <c r="D1257" s="33"/>
    </row>
    <row r="1258" spans="1:4" x14ac:dyDescent="0.2">
      <c r="A1258" s="13"/>
      <c r="B1258" s="13"/>
      <c r="C1258" s="13"/>
      <c r="D1258" s="33"/>
    </row>
    <row r="1259" spans="1:4" x14ac:dyDescent="0.2">
      <c r="A1259" s="13"/>
      <c r="B1259" s="13"/>
      <c r="C1259" s="13"/>
      <c r="D1259" s="33"/>
    </row>
    <row r="1260" spans="1:4" x14ac:dyDescent="0.2">
      <c r="A1260" s="13"/>
      <c r="B1260" s="13"/>
      <c r="C1260" s="13"/>
      <c r="D1260" s="33"/>
    </row>
    <row r="1261" spans="1:4" x14ac:dyDescent="0.2">
      <c r="A1261" s="13"/>
      <c r="B1261" s="13"/>
      <c r="C1261" s="13"/>
      <c r="D1261" s="33"/>
    </row>
    <row r="1262" spans="1:4" x14ac:dyDescent="0.2">
      <c r="A1262" s="13"/>
      <c r="B1262" s="13"/>
      <c r="C1262" s="13"/>
      <c r="D1262" s="33"/>
    </row>
    <row r="1263" spans="1:4" x14ac:dyDescent="0.2">
      <c r="A1263" s="13"/>
      <c r="B1263" s="13"/>
      <c r="C1263" s="13"/>
      <c r="D1263" s="33"/>
    </row>
    <row r="1264" spans="1:4" x14ac:dyDescent="0.2">
      <c r="A1264" s="13"/>
      <c r="B1264" s="13"/>
      <c r="C1264" s="13"/>
      <c r="D1264" s="33"/>
    </row>
    <row r="1265" spans="1:4" x14ac:dyDescent="0.2">
      <c r="A1265" s="13"/>
      <c r="B1265" s="13"/>
      <c r="C1265" s="13"/>
      <c r="D1265" s="33"/>
    </row>
    <row r="1266" spans="1:4" x14ac:dyDescent="0.2">
      <c r="A1266" s="13"/>
      <c r="B1266" s="13"/>
      <c r="C1266" s="13"/>
      <c r="D1266" s="33"/>
    </row>
    <row r="1267" spans="1:4" x14ac:dyDescent="0.2">
      <c r="A1267" s="13"/>
      <c r="B1267" s="13"/>
      <c r="C1267" s="13"/>
      <c r="D1267" s="33"/>
    </row>
    <row r="1268" spans="1:4" x14ac:dyDescent="0.2">
      <c r="A1268" s="13"/>
      <c r="B1268" s="13"/>
      <c r="C1268" s="13"/>
      <c r="D1268" s="33"/>
    </row>
    <row r="1269" spans="1:4" x14ac:dyDescent="0.2">
      <c r="A1269" s="13"/>
      <c r="B1269" s="13"/>
      <c r="C1269" s="13"/>
      <c r="D1269" s="33"/>
    </row>
    <row r="1270" spans="1:4" x14ac:dyDescent="0.2">
      <c r="A1270" s="13"/>
      <c r="B1270" s="13"/>
      <c r="C1270" s="13"/>
      <c r="D1270" s="33"/>
    </row>
    <row r="1271" spans="1:4" x14ac:dyDescent="0.2">
      <c r="A1271" s="13"/>
      <c r="B1271" s="13"/>
      <c r="C1271" s="13"/>
      <c r="D1271" s="33"/>
    </row>
    <row r="1272" spans="1:4" x14ac:dyDescent="0.2">
      <c r="A1272" s="13"/>
      <c r="B1272" s="13"/>
      <c r="C1272" s="13"/>
      <c r="D1272" s="33"/>
    </row>
    <row r="1273" spans="1:4" x14ac:dyDescent="0.2">
      <c r="A1273" s="13"/>
      <c r="B1273" s="13"/>
      <c r="C1273" s="13"/>
      <c r="D1273" s="33"/>
    </row>
    <row r="1274" spans="1:4" x14ac:dyDescent="0.2">
      <c r="A1274" s="13"/>
      <c r="B1274" s="13"/>
      <c r="C1274" s="13"/>
      <c r="D1274" s="33"/>
    </row>
    <row r="1275" spans="1:4" x14ac:dyDescent="0.2">
      <c r="A1275" s="13"/>
      <c r="B1275" s="13"/>
      <c r="C1275" s="13"/>
      <c r="D1275" s="33"/>
    </row>
    <row r="1276" spans="1:4" x14ac:dyDescent="0.2">
      <c r="A1276" s="13"/>
      <c r="B1276" s="13"/>
      <c r="C1276" s="13"/>
      <c r="D1276" s="33"/>
    </row>
    <row r="1277" spans="1:4" x14ac:dyDescent="0.2">
      <c r="A1277" s="13"/>
      <c r="B1277" s="13"/>
      <c r="C1277" s="13"/>
      <c r="D1277" s="33"/>
    </row>
    <row r="1278" spans="1:4" x14ac:dyDescent="0.2">
      <c r="A1278" s="13"/>
      <c r="B1278" s="13"/>
      <c r="C1278" s="13"/>
      <c r="D1278" s="33"/>
    </row>
    <row r="1279" spans="1:4" x14ac:dyDescent="0.2">
      <c r="A1279" s="13"/>
      <c r="B1279" s="13"/>
      <c r="C1279" s="13"/>
      <c r="D1279" s="33"/>
    </row>
    <row r="1280" spans="1:4" x14ac:dyDescent="0.2">
      <c r="A1280" s="13"/>
      <c r="B1280" s="13"/>
      <c r="C1280" s="13"/>
      <c r="D1280" s="33"/>
    </row>
    <row r="1281" spans="1:4" x14ac:dyDescent="0.2">
      <c r="A1281" s="13"/>
      <c r="B1281" s="13"/>
      <c r="C1281" s="13"/>
      <c r="D1281" s="33"/>
    </row>
    <row r="1282" spans="1:4" x14ac:dyDescent="0.2">
      <c r="A1282" s="13"/>
      <c r="B1282" s="13"/>
      <c r="C1282" s="13"/>
      <c r="D1282" s="33"/>
    </row>
    <row r="1283" spans="1:4" x14ac:dyDescent="0.2">
      <c r="A1283" s="13"/>
      <c r="B1283" s="13"/>
      <c r="C1283" s="13"/>
      <c r="D1283" s="33"/>
    </row>
    <row r="1284" spans="1:4" x14ac:dyDescent="0.2">
      <c r="A1284" s="13"/>
      <c r="B1284" s="13"/>
      <c r="C1284" s="13"/>
      <c r="D1284" s="33"/>
    </row>
    <row r="1285" spans="1:4" x14ac:dyDescent="0.2">
      <c r="A1285" s="13"/>
      <c r="B1285" s="13"/>
      <c r="C1285" s="13"/>
      <c r="D1285" s="33"/>
    </row>
    <row r="1286" spans="1:4" x14ac:dyDescent="0.2">
      <c r="A1286" s="13"/>
      <c r="B1286" s="13"/>
      <c r="C1286" s="13"/>
      <c r="D1286" s="33"/>
    </row>
    <row r="1287" spans="1:4" x14ac:dyDescent="0.2">
      <c r="A1287" s="13"/>
      <c r="B1287" s="13"/>
      <c r="C1287" s="13"/>
      <c r="D1287" s="33"/>
    </row>
    <row r="1288" spans="1:4" x14ac:dyDescent="0.2">
      <c r="A1288" s="13"/>
      <c r="B1288" s="13"/>
      <c r="C1288" s="13"/>
      <c r="D1288" s="33"/>
    </row>
    <row r="1289" spans="1:4" x14ac:dyDescent="0.2">
      <c r="A1289" s="13"/>
      <c r="B1289" s="13"/>
      <c r="C1289" s="13"/>
      <c r="D1289" s="33"/>
    </row>
    <row r="1290" spans="1:4" x14ac:dyDescent="0.2">
      <c r="A1290" s="13"/>
      <c r="B1290" s="13"/>
      <c r="C1290" s="13"/>
      <c r="D1290" s="33"/>
    </row>
    <row r="1291" spans="1:4" x14ac:dyDescent="0.2">
      <c r="A1291" s="13"/>
      <c r="B1291" s="13"/>
      <c r="C1291" s="13"/>
      <c r="D1291" s="33"/>
    </row>
    <row r="1292" spans="1:4" x14ac:dyDescent="0.2">
      <c r="A1292" s="13"/>
      <c r="B1292" s="13"/>
      <c r="C1292" s="13"/>
      <c r="D1292" s="33"/>
    </row>
    <row r="1293" spans="1:4" x14ac:dyDescent="0.2">
      <c r="A1293" s="13"/>
      <c r="B1293" s="13"/>
      <c r="C1293" s="13"/>
      <c r="D1293" s="33"/>
    </row>
    <row r="1294" spans="1:4" x14ac:dyDescent="0.2">
      <c r="A1294" s="13"/>
      <c r="B1294" s="13"/>
      <c r="C1294" s="13"/>
      <c r="D1294" s="33"/>
    </row>
    <row r="1295" spans="1:4" x14ac:dyDescent="0.2">
      <c r="A1295" s="13"/>
      <c r="B1295" s="13"/>
      <c r="C1295" s="13"/>
      <c r="D1295" s="33"/>
    </row>
    <row r="1296" spans="1:4" x14ac:dyDescent="0.2">
      <c r="A1296" s="13"/>
      <c r="B1296" s="13"/>
      <c r="C1296" s="13"/>
      <c r="D1296" s="33"/>
    </row>
    <row r="1297" spans="1:4" x14ac:dyDescent="0.2">
      <c r="A1297" s="13"/>
      <c r="B1297" s="13"/>
      <c r="C1297" s="13"/>
      <c r="D1297" s="33"/>
    </row>
    <row r="1298" spans="1:4" x14ac:dyDescent="0.2">
      <c r="A1298" s="13"/>
      <c r="B1298" s="13"/>
      <c r="C1298" s="13"/>
      <c r="D1298" s="33"/>
    </row>
    <row r="1299" spans="1:4" x14ac:dyDescent="0.2">
      <c r="A1299" s="13"/>
      <c r="B1299" s="13"/>
      <c r="C1299" s="13"/>
      <c r="D1299" s="33"/>
    </row>
    <row r="1300" spans="1:4" x14ac:dyDescent="0.2">
      <c r="A1300" s="13"/>
      <c r="B1300" s="13"/>
      <c r="C1300" s="13"/>
      <c r="D1300" s="33"/>
    </row>
    <row r="1301" spans="1:4" x14ac:dyDescent="0.2">
      <c r="A1301" s="13"/>
      <c r="B1301" s="13"/>
      <c r="C1301" s="13"/>
      <c r="D1301" s="33"/>
    </row>
    <row r="1302" spans="1:4" x14ac:dyDescent="0.2">
      <c r="A1302" s="13"/>
      <c r="B1302" s="13"/>
      <c r="C1302" s="13"/>
      <c r="D1302" s="33"/>
    </row>
    <row r="1303" spans="1:4" x14ac:dyDescent="0.2">
      <c r="A1303" s="13"/>
      <c r="B1303" s="13"/>
      <c r="C1303" s="13"/>
      <c r="D1303" s="33"/>
    </row>
    <row r="1304" spans="1:4" x14ac:dyDescent="0.2">
      <c r="A1304" s="13"/>
      <c r="B1304" s="13"/>
      <c r="C1304" s="13"/>
      <c r="D1304" s="33"/>
    </row>
    <row r="1305" spans="1:4" x14ac:dyDescent="0.2">
      <c r="A1305" s="13"/>
      <c r="B1305" s="13"/>
      <c r="C1305" s="13"/>
      <c r="D1305" s="33"/>
    </row>
    <row r="1306" spans="1:4" x14ac:dyDescent="0.2">
      <c r="A1306" s="13"/>
      <c r="B1306" s="13"/>
      <c r="C1306" s="13"/>
      <c r="D1306" s="33"/>
    </row>
    <row r="1307" spans="1:4" x14ac:dyDescent="0.2">
      <c r="A1307" s="13"/>
      <c r="B1307" s="13"/>
      <c r="C1307" s="13"/>
      <c r="D1307" s="33"/>
    </row>
    <row r="1308" spans="1:4" x14ac:dyDescent="0.2">
      <c r="A1308" s="13"/>
      <c r="B1308" s="13"/>
      <c r="C1308" s="13"/>
      <c r="D1308" s="33"/>
    </row>
    <row r="1309" spans="1:4" x14ac:dyDescent="0.2">
      <c r="A1309" s="13"/>
      <c r="B1309" s="13"/>
      <c r="C1309" s="13"/>
      <c r="D1309" s="33"/>
    </row>
    <row r="1310" spans="1:4" x14ac:dyDescent="0.2">
      <c r="A1310" s="13"/>
      <c r="B1310" s="13"/>
      <c r="C1310" s="13"/>
      <c r="D1310" s="33"/>
    </row>
    <row r="1311" spans="1:4" x14ac:dyDescent="0.2">
      <c r="A1311" s="13"/>
      <c r="B1311" s="13"/>
      <c r="C1311" s="13"/>
      <c r="D1311" s="33"/>
    </row>
    <row r="1312" spans="1:4" x14ac:dyDescent="0.2">
      <c r="A1312" s="13"/>
      <c r="B1312" s="13"/>
      <c r="C1312" s="13"/>
      <c r="D1312" s="33"/>
    </row>
    <row r="1313" spans="1:4" x14ac:dyDescent="0.2">
      <c r="A1313" s="13"/>
      <c r="B1313" s="13"/>
      <c r="C1313" s="13"/>
      <c r="D1313" s="33"/>
    </row>
    <row r="1314" spans="1:4" x14ac:dyDescent="0.2">
      <c r="A1314" s="13"/>
      <c r="B1314" s="13"/>
      <c r="C1314" s="13"/>
      <c r="D1314" s="33"/>
    </row>
    <row r="1315" spans="1:4" x14ac:dyDescent="0.2">
      <c r="A1315" s="13"/>
      <c r="B1315" s="13"/>
      <c r="C1315" s="13"/>
      <c r="D1315" s="33"/>
    </row>
    <row r="1316" spans="1:4" x14ac:dyDescent="0.2">
      <c r="A1316" s="13"/>
      <c r="B1316" s="13"/>
      <c r="C1316" s="13"/>
      <c r="D1316" s="33"/>
    </row>
    <row r="1317" spans="1:4" x14ac:dyDescent="0.2">
      <c r="A1317" s="13"/>
      <c r="B1317" s="13"/>
      <c r="C1317" s="13"/>
      <c r="D1317" s="33"/>
    </row>
    <row r="1318" spans="1:4" x14ac:dyDescent="0.2">
      <c r="A1318" s="13"/>
      <c r="B1318" s="13"/>
      <c r="C1318" s="13"/>
      <c r="D1318" s="33"/>
    </row>
    <row r="1319" spans="1:4" x14ac:dyDescent="0.2">
      <c r="A1319" s="13"/>
      <c r="B1319" s="13"/>
      <c r="C1319" s="13"/>
      <c r="D1319" s="33"/>
    </row>
    <row r="1320" spans="1:4" x14ac:dyDescent="0.2">
      <c r="A1320" s="13"/>
      <c r="B1320" s="13"/>
      <c r="C1320" s="13"/>
      <c r="D1320" s="33"/>
    </row>
    <row r="1321" spans="1:4" x14ac:dyDescent="0.2">
      <c r="A1321" s="13"/>
      <c r="B1321" s="13"/>
      <c r="C1321" s="13"/>
      <c r="D1321" s="33"/>
    </row>
    <row r="1322" spans="1:4" x14ac:dyDescent="0.2">
      <c r="A1322" s="13"/>
      <c r="B1322" s="13"/>
      <c r="C1322" s="13"/>
      <c r="D1322" s="33"/>
    </row>
    <row r="1323" spans="1:4" x14ac:dyDescent="0.2">
      <c r="A1323" s="13"/>
      <c r="B1323" s="13"/>
      <c r="C1323" s="13"/>
      <c r="D1323" s="33"/>
    </row>
    <row r="1324" spans="1:4" x14ac:dyDescent="0.2">
      <c r="A1324" s="13"/>
      <c r="B1324" s="13"/>
      <c r="C1324" s="13"/>
      <c r="D1324" s="33"/>
    </row>
    <row r="1325" spans="1:4" x14ac:dyDescent="0.2">
      <c r="A1325" s="13"/>
      <c r="B1325" s="13"/>
      <c r="C1325" s="13"/>
      <c r="D1325" s="33"/>
    </row>
    <row r="1326" spans="1:4" x14ac:dyDescent="0.2">
      <c r="A1326" s="13"/>
      <c r="B1326" s="13"/>
      <c r="C1326" s="13"/>
      <c r="D1326" s="33"/>
    </row>
    <row r="1327" spans="1:4" x14ac:dyDescent="0.2">
      <c r="A1327" s="13"/>
      <c r="B1327" s="13"/>
      <c r="C1327" s="13"/>
      <c r="D1327" s="33"/>
    </row>
    <row r="1328" spans="1:4" x14ac:dyDescent="0.2">
      <c r="A1328" s="13"/>
      <c r="B1328" s="13"/>
      <c r="C1328" s="13"/>
      <c r="D1328" s="33"/>
    </row>
    <row r="1329" spans="1:4" x14ac:dyDescent="0.2">
      <c r="A1329" s="13"/>
      <c r="B1329" s="13"/>
      <c r="C1329" s="13"/>
      <c r="D1329" s="33"/>
    </row>
    <row r="1330" spans="1:4" x14ac:dyDescent="0.2">
      <c r="A1330" s="13"/>
      <c r="B1330" s="13"/>
      <c r="C1330" s="13"/>
      <c r="D1330" s="33"/>
    </row>
    <row r="1331" spans="1:4" x14ac:dyDescent="0.2">
      <c r="A1331" s="13"/>
      <c r="B1331" s="13"/>
      <c r="C1331" s="13"/>
      <c r="D1331" s="33"/>
    </row>
    <row r="1332" spans="1:4" x14ac:dyDescent="0.2">
      <c r="A1332" s="13"/>
      <c r="B1332" s="13"/>
      <c r="C1332" s="13"/>
      <c r="D1332" s="33"/>
    </row>
    <row r="1333" spans="1:4" x14ac:dyDescent="0.2">
      <c r="A1333" s="13"/>
      <c r="B1333" s="13"/>
      <c r="C1333" s="13"/>
      <c r="D1333" s="33"/>
    </row>
    <row r="1334" spans="1:4" x14ac:dyDescent="0.2">
      <c r="A1334" s="13"/>
      <c r="B1334" s="13"/>
      <c r="C1334" s="13"/>
      <c r="D1334" s="33"/>
    </row>
    <row r="1335" spans="1:4" x14ac:dyDescent="0.2">
      <c r="A1335" s="13"/>
      <c r="B1335" s="13"/>
      <c r="C1335" s="13"/>
      <c r="D1335" s="33"/>
    </row>
    <row r="1336" spans="1:4" x14ac:dyDescent="0.2">
      <c r="A1336" s="13"/>
      <c r="B1336" s="13"/>
      <c r="C1336" s="13"/>
      <c r="D1336" s="33"/>
    </row>
    <row r="1337" spans="1:4" x14ac:dyDescent="0.2">
      <c r="A1337" s="13"/>
      <c r="B1337" s="13"/>
      <c r="C1337" s="13"/>
      <c r="D1337" s="33"/>
    </row>
    <row r="1338" spans="1:4" x14ac:dyDescent="0.2">
      <c r="A1338" s="13"/>
      <c r="B1338" s="13"/>
      <c r="C1338" s="13"/>
      <c r="D1338" s="33"/>
    </row>
    <row r="1339" spans="1:4" x14ac:dyDescent="0.2">
      <c r="A1339" s="13"/>
      <c r="B1339" s="13"/>
      <c r="C1339" s="13"/>
      <c r="D1339" s="33"/>
    </row>
    <row r="1340" spans="1:4" x14ac:dyDescent="0.2">
      <c r="A1340" s="13"/>
      <c r="B1340" s="13"/>
      <c r="C1340" s="13"/>
      <c r="D1340" s="33"/>
    </row>
    <row r="1341" spans="1:4" x14ac:dyDescent="0.2">
      <c r="A1341" s="13"/>
      <c r="B1341" s="13"/>
      <c r="C1341" s="13"/>
      <c r="D1341" s="33"/>
    </row>
    <row r="1342" spans="1:4" x14ac:dyDescent="0.2">
      <c r="A1342" s="13"/>
      <c r="B1342" s="13"/>
      <c r="C1342" s="13"/>
      <c r="D1342" s="33"/>
    </row>
    <row r="1343" spans="1:4" x14ac:dyDescent="0.2">
      <c r="A1343" s="13"/>
      <c r="B1343" s="13"/>
      <c r="C1343" s="13"/>
      <c r="D1343" s="33"/>
    </row>
    <row r="1344" spans="1:4" x14ac:dyDescent="0.2">
      <c r="A1344" s="13"/>
      <c r="B1344" s="13"/>
      <c r="C1344" s="13"/>
      <c r="D1344" s="33"/>
    </row>
    <row r="1345" spans="1:4" x14ac:dyDescent="0.2">
      <c r="A1345" s="13"/>
      <c r="B1345" s="13"/>
      <c r="C1345" s="13"/>
      <c r="D1345" s="33"/>
    </row>
    <row r="1346" spans="1:4" x14ac:dyDescent="0.2">
      <c r="A1346" s="13"/>
      <c r="B1346" s="13"/>
      <c r="C1346" s="13"/>
      <c r="D1346" s="33"/>
    </row>
    <row r="1347" spans="1:4" x14ac:dyDescent="0.2">
      <c r="A1347" s="13"/>
      <c r="B1347" s="13"/>
      <c r="C1347" s="13"/>
      <c r="D1347" s="33"/>
    </row>
    <row r="1348" spans="1:4" x14ac:dyDescent="0.2">
      <c r="A1348" s="13"/>
      <c r="B1348" s="13"/>
      <c r="C1348" s="13"/>
      <c r="D1348" s="33"/>
    </row>
    <row r="1349" spans="1:4" x14ac:dyDescent="0.2">
      <c r="A1349" s="13"/>
      <c r="B1349" s="13"/>
      <c r="C1349" s="13"/>
      <c r="D1349" s="33"/>
    </row>
    <row r="1350" spans="1:4" x14ac:dyDescent="0.2">
      <c r="A1350" s="13"/>
      <c r="B1350" s="13"/>
      <c r="C1350" s="13"/>
      <c r="D1350" s="33"/>
    </row>
    <row r="1351" spans="1:4" x14ac:dyDescent="0.2">
      <c r="A1351" s="13"/>
      <c r="B1351" s="13"/>
      <c r="C1351" s="13"/>
      <c r="D1351" s="33"/>
    </row>
    <row r="1352" spans="1:4" x14ac:dyDescent="0.2">
      <c r="A1352" s="13"/>
      <c r="B1352" s="13"/>
      <c r="C1352" s="13"/>
      <c r="D1352" s="33"/>
    </row>
    <row r="1353" spans="1:4" x14ac:dyDescent="0.2">
      <c r="A1353" s="13"/>
      <c r="B1353" s="13"/>
      <c r="C1353" s="13"/>
      <c r="D1353" s="33"/>
    </row>
    <row r="1354" spans="1:4" x14ac:dyDescent="0.2">
      <c r="A1354" s="13"/>
      <c r="B1354" s="13"/>
      <c r="C1354" s="13"/>
      <c r="D1354" s="33"/>
    </row>
    <row r="1355" spans="1:4" x14ac:dyDescent="0.2">
      <c r="A1355" s="13"/>
      <c r="B1355" s="13"/>
      <c r="C1355" s="13"/>
      <c r="D1355" s="33"/>
    </row>
    <row r="1356" spans="1:4" x14ac:dyDescent="0.2">
      <c r="A1356" s="13"/>
      <c r="B1356" s="13"/>
      <c r="C1356" s="13"/>
      <c r="D1356" s="33"/>
    </row>
    <row r="1357" spans="1:4" x14ac:dyDescent="0.2">
      <c r="A1357" s="13"/>
      <c r="B1357" s="13"/>
      <c r="C1357" s="13"/>
      <c r="D1357" s="33"/>
    </row>
    <row r="1358" spans="1:4" x14ac:dyDescent="0.2">
      <c r="A1358" s="13"/>
      <c r="B1358" s="13"/>
      <c r="C1358" s="13"/>
      <c r="D1358" s="33"/>
    </row>
    <row r="1359" spans="1:4" x14ac:dyDescent="0.2">
      <c r="A1359" s="13"/>
      <c r="B1359" s="13"/>
      <c r="C1359" s="13"/>
      <c r="D1359" s="33"/>
    </row>
    <row r="1360" spans="1:4" x14ac:dyDescent="0.2">
      <c r="A1360" s="13"/>
      <c r="B1360" s="13"/>
      <c r="C1360" s="13"/>
      <c r="D1360" s="33"/>
    </row>
    <row r="1361" spans="1:4" x14ac:dyDescent="0.2">
      <c r="A1361" s="13"/>
      <c r="B1361" s="13"/>
      <c r="C1361" s="13"/>
      <c r="D1361" s="33"/>
    </row>
    <row r="1362" spans="1:4" x14ac:dyDescent="0.2">
      <c r="A1362" s="13"/>
      <c r="B1362" s="13"/>
      <c r="C1362" s="13"/>
      <c r="D1362" s="33"/>
    </row>
    <row r="1363" spans="1:4" x14ac:dyDescent="0.2">
      <c r="A1363" s="13"/>
      <c r="B1363" s="13"/>
      <c r="C1363" s="13"/>
      <c r="D1363" s="33"/>
    </row>
    <row r="1364" spans="1:4" x14ac:dyDescent="0.2">
      <c r="A1364" s="13"/>
      <c r="B1364" s="13"/>
      <c r="C1364" s="13"/>
      <c r="D1364" s="33"/>
    </row>
    <row r="1365" spans="1:4" x14ac:dyDescent="0.2">
      <c r="A1365" s="13"/>
      <c r="B1365" s="13"/>
      <c r="C1365" s="13"/>
      <c r="D1365" s="33"/>
    </row>
    <row r="1366" spans="1:4" x14ac:dyDescent="0.2">
      <c r="A1366" s="13"/>
      <c r="B1366" s="13"/>
      <c r="C1366" s="13"/>
      <c r="D1366" s="33"/>
    </row>
    <row r="1367" spans="1:4" x14ac:dyDescent="0.2">
      <c r="A1367" s="13"/>
      <c r="B1367" s="13"/>
      <c r="C1367" s="13"/>
      <c r="D1367" s="33"/>
    </row>
    <row r="1368" spans="1:4" x14ac:dyDescent="0.2">
      <c r="A1368" s="13"/>
      <c r="B1368" s="13"/>
      <c r="C1368" s="13"/>
      <c r="D1368" s="33"/>
    </row>
    <row r="1369" spans="1:4" x14ac:dyDescent="0.2">
      <c r="A1369" s="13"/>
      <c r="B1369" s="13"/>
      <c r="C1369" s="13"/>
      <c r="D1369" s="33"/>
    </row>
    <row r="1370" spans="1:4" x14ac:dyDescent="0.2">
      <c r="A1370" s="13"/>
      <c r="B1370" s="13"/>
      <c r="C1370" s="13"/>
      <c r="D1370" s="33"/>
    </row>
    <row r="1371" spans="1:4" x14ac:dyDescent="0.2">
      <c r="A1371" s="13"/>
      <c r="B1371" s="13"/>
      <c r="C1371" s="13"/>
      <c r="D1371" s="33"/>
    </row>
    <row r="1372" spans="1:4" x14ac:dyDescent="0.2">
      <c r="A1372" s="13"/>
      <c r="B1372" s="13"/>
      <c r="C1372" s="13"/>
      <c r="D1372" s="33"/>
    </row>
    <row r="1373" spans="1:4" x14ac:dyDescent="0.2">
      <c r="A1373" s="13"/>
      <c r="B1373" s="13"/>
      <c r="C1373" s="13"/>
      <c r="D1373" s="33"/>
    </row>
    <row r="1374" spans="1:4" x14ac:dyDescent="0.2">
      <c r="A1374" s="13"/>
      <c r="B1374" s="13"/>
      <c r="C1374" s="13"/>
      <c r="D1374" s="33"/>
    </row>
    <row r="1375" spans="1:4" x14ac:dyDescent="0.2">
      <c r="A1375" s="13"/>
      <c r="B1375" s="13"/>
      <c r="C1375" s="13"/>
      <c r="D1375" s="33"/>
    </row>
    <row r="1376" spans="1:4" x14ac:dyDescent="0.2">
      <c r="A1376" s="13"/>
      <c r="B1376" s="13"/>
      <c r="C1376" s="13"/>
      <c r="D1376" s="33"/>
    </row>
    <row r="1377" spans="1:4" x14ac:dyDescent="0.2">
      <c r="A1377" s="13"/>
      <c r="B1377" s="13"/>
      <c r="C1377" s="13"/>
      <c r="D1377" s="33"/>
    </row>
    <row r="1378" spans="1:4" x14ac:dyDescent="0.2">
      <c r="A1378" s="13"/>
      <c r="B1378" s="13"/>
      <c r="C1378" s="13"/>
      <c r="D1378" s="33"/>
    </row>
    <row r="1379" spans="1:4" x14ac:dyDescent="0.2">
      <c r="A1379" s="13"/>
      <c r="B1379" s="13"/>
      <c r="C1379" s="13"/>
      <c r="D1379" s="33"/>
    </row>
    <row r="1380" spans="1:4" x14ac:dyDescent="0.2">
      <c r="A1380" s="13"/>
      <c r="B1380" s="13"/>
      <c r="C1380" s="13"/>
      <c r="D1380" s="33"/>
    </row>
    <row r="1381" spans="1:4" x14ac:dyDescent="0.2">
      <c r="A1381" s="13"/>
      <c r="B1381" s="13"/>
      <c r="C1381" s="13"/>
      <c r="D1381" s="33"/>
    </row>
    <row r="1382" spans="1:4" x14ac:dyDescent="0.2">
      <c r="A1382" s="13"/>
      <c r="B1382" s="13"/>
      <c r="C1382" s="13"/>
      <c r="D1382" s="33"/>
    </row>
    <row r="1383" spans="1:4" x14ac:dyDescent="0.2">
      <c r="A1383" s="13"/>
      <c r="B1383" s="13"/>
      <c r="C1383" s="13"/>
      <c r="D1383" s="33"/>
    </row>
    <row r="1384" spans="1:4" x14ac:dyDescent="0.2">
      <c r="A1384" s="13"/>
      <c r="B1384" s="13"/>
      <c r="C1384" s="13"/>
      <c r="D1384" s="33"/>
    </row>
    <row r="1385" spans="1:4" x14ac:dyDescent="0.2">
      <c r="A1385" s="13"/>
      <c r="B1385" s="13"/>
      <c r="C1385" s="13"/>
      <c r="D1385" s="33"/>
    </row>
    <row r="1386" spans="1:4" x14ac:dyDescent="0.2">
      <c r="A1386" s="13"/>
      <c r="B1386" s="13"/>
      <c r="C1386" s="13"/>
      <c r="D1386" s="33"/>
    </row>
    <row r="1387" spans="1:4" x14ac:dyDescent="0.2">
      <c r="A1387" s="13"/>
      <c r="B1387" s="13"/>
      <c r="C1387" s="13"/>
      <c r="D1387" s="33"/>
    </row>
    <row r="1388" spans="1:4" x14ac:dyDescent="0.2">
      <c r="A1388" s="13"/>
      <c r="B1388" s="13"/>
      <c r="C1388" s="13"/>
      <c r="D1388" s="33"/>
    </row>
    <row r="1389" spans="1:4" x14ac:dyDescent="0.2">
      <c r="A1389" s="13"/>
      <c r="B1389" s="13"/>
      <c r="C1389" s="13"/>
      <c r="D1389" s="33"/>
    </row>
    <row r="1390" spans="1:4" x14ac:dyDescent="0.2">
      <c r="A1390" s="13"/>
      <c r="B1390" s="13"/>
      <c r="C1390" s="13"/>
      <c r="D1390" s="33"/>
    </row>
    <row r="1391" spans="1:4" x14ac:dyDescent="0.2">
      <c r="A1391" s="13"/>
      <c r="B1391" s="13"/>
      <c r="C1391" s="13"/>
      <c r="D1391" s="33"/>
    </row>
    <row r="1392" spans="1:4" x14ac:dyDescent="0.2">
      <c r="A1392" s="13"/>
      <c r="B1392" s="13"/>
      <c r="C1392" s="13"/>
      <c r="D1392" s="33"/>
    </row>
    <row r="1393" spans="1:4" x14ac:dyDescent="0.2">
      <c r="A1393" s="13"/>
      <c r="B1393" s="13"/>
      <c r="C1393" s="13"/>
      <c r="D1393" s="33"/>
    </row>
    <row r="1394" spans="1:4" x14ac:dyDescent="0.2">
      <c r="A1394" s="13"/>
      <c r="B1394" s="13"/>
      <c r="C1394" s="13"/>
      <c r="D1394" s="33"/>
    </row>
    <row r="1395" spans="1:4" x14ac:dyDescent="0.2">
      <c r="A1395" s="13"/>
      <c r="B1395" s="13"/>
      <c r="C1395" s="13"/>
      <c r="D1395" s="33"/>
    </row>
    <row r="1396" spans="1:4" x14ac:dyDescent="0.2">
      <c r="A1396" s="13"/>
      <c r="B1396" s="13"/>
      <c r="C1396" s="13"/>
      <c r="D1396" s="33"/>
    </row>
    <row r="1397" spans="1:4" x14ac:dyDescent="0.2">
      <c r="A1397" s="13"/>
      <c r="B1397" s="13"/>
      <c r="C1397" s="13"/>
      <c r="D1397" s="33"/>
    </row>
    <row r="1398" spans="1:4" x14ac:dyDescent="0.2">
      <c r="A1398" s="13"/>
      <c r="B1398" s="13"/>
      <c r="C1398" s="13"/>
      <c r="D1398" s="33"/>
    </row>
    <row r="1399" spans="1:4" x14ac:dyDescent="0.2">
      <c r="A1399" s="13"/>
      <c r="B1399" s="13"/>
      <c r="C1399" s="13"/>
      <c r="D1399" s="33"/>
    </row>
    <row r="1400" spans="1:4" x14ac:dyDescent="0.2">
      <c r="A1400" s="13"/>
      <c r="B1400" s="13"/>
      <c r="C1400" s="13"/>
      <c r="D1400" s="33"/>
    </row>
    <row r="1401" spans="1:4" x14ac:dyDescent="0.2">
      <c r="A1401" s="13"/>
      <c r="B1401" s="13"/>
      <c r="C1401" s="13"/>
      <c r="D1401" s="33"/>
    </row>
    <row r="1402" spans="1:4" x14ac:dyDescent="0.2">
      <c r="A1402" s="13"/>
      <c r="B1402" s="13"/>
      <c r="C1402" s="13"/>
      <c r="D1402" s="33"/>
    </row>
    <row r="1403" spans="1:4" x14ac:dyDescent="0.2">
      <c r="A1403" s="13"/>
      <c r="B1403" s="13"/>
      <c r="C1403" s="13"/>
      <c r="D1403" s="33"/>
    </row>
    <row r="1404" spans="1:4" x14ac:dyDescent="0.2">
      <c r="A1404" s="13"/>
      <c r="B1404" s="13"/>
      <c r="C1404" s="13"/>
      <c r="D1404" s="33"/>
    </row>
    <row r="1405" spans="1:4" x14ac:dyDescent="0.2">
      <c r="A1405" s="13"/>
      <c r="B1405" s="13"/>
      <c r="C1405" s="13"/>
      <c r="D1405" s="33"/>
    </row>
    <row r="1406" spans="1:4" x14ac:dyDescent="0.2">
      <c r="A1406" s="13"/>
      <c r="B1406" s="13"/>
      <c r="C1406" s="13"/>
      <c r="D1406" s="33"/>
    </row>
    <row r="1407" spans="1:4" x14ac:dyDescent="0.2">
      <c r="A1407" s="13"/>
      <c r="B1407" s="13"/>
      <c r="C1407" s="13"/>
      <c r="D1407" s="33"/>
    </row>
    <row r="1408" spans="1:4" x14ac:dyDescent="0.2">
      <c r="A1408" s="13"/>
      <c r="B1408" s="13"/>
      <c r="C1408" s="13"/>
      <c r="D1408" s="33"/>
    </row>
    <row r="1409" spans="1:4" x14ac:dyDescent="0.2">
      <c r="A1409" s="13"/>
      <c r="B1409" s="13"/>
      <c r="C1409" s="13"/>
      <c r="D1409" s="33"/>
    </row>
    <row r="1410" spans="1:4" x14ac:dyDescent="0.2">
      <c r="A1410" s="13"/>
      <c r="B1410" s="13"/>
      <c r="C1410" s="13"/>
      <c r="D1410" s="33"/>
    </row>
    <row r="1411" spans="1:4" x14ac:dyDescent="0.2">
      <c r="A1411" s="13"/>
      <c r="B1411" s="13"/>
      <c r="C1411" s="13"/>
      <c r="D1411" s="33"/>
    </row>
    <row r="1412" spans="1:4" x14ac:dyDescent="0.2">
      <c r="A1412" s="13"/>
      <c r="B1412" s="13"/>
      <c r="C1412" s="13"/>
      <c r="D1412" s="33"/>
    </row>
    <row r="1413" spans="1:4" x14ac:dyDescent="0.2">
      <c r="A1413" s="13"/>
      <c r="B1413" s="13"/>
      <c r="C1413" s="13"/>
      <c r="D1413" s="33"/>
    </row>
    <row r="1414" spans="1:4" x14ac:dyDescent="0.2">
      <c r="A1414" s="13"/>
      <c r="B1414" s="13"/>
      <c r="C1414" s="13"/>
      <c r="D1414" s="33"/>
    </row>
    <row r="1415" spans="1:4" x14ac:dyDescent="0.2">
      <c r="A1415" s="13"/>
      <c r="B1415" s="13"/>
      <c r="C1415" s="13"/>
      <c r="D1415" s="33"/>
    </row>
    <row r="1416" spans="1:4" x14ac:dyDescent="0.2">
      <c r="A1416" s="13"/>
      <c r="B1416" s="13"/>
      <c r="C1416" s="13"/>
      <c r="D1416" s="33"/>
    </row>
    <row r="1417" spans="1:4" x14ac:dyDescent="0.2">
      <c r="A1417" s="13"/>
      <c r="B1417" s="13"/>
      <c r="C1417" s="13"/>
      <c r="D1417" s="33"/>
    </row>
    <row r="1418" spans="1:4" x14ac:dyDescent="0.2">
      <c r="A1418" s="13"/>
      <c r="B1418" s="13"/>
      <c r="C1418" s="13"/>
      <c r="D1418" s="33"/>
    </row>
    <row r="1419" spans="1:4" x14ac:dyDescent="0.2">
      <c r="A1419" s="13"/>
      <c r="B1419" s="13"/>
      <c r="C1419" s="13"/>
      <c r="D1419" s="33"/>
    </row>
    <row r="1420" spans="1:4" x14ac:dyDescent="0.2">
      <c r="A1420" s="13"/>
      <c r="B1420" s="13"/>
      <c r="C1420" s="13"/>
      <c r="D1420" s="33"/>
    </row>
    <row r="1421" spans="1:4" x14ac:dyDescent="0.2">
      <c r="A1421" s="13"/>
      <c r="B1421" s="13"/>
      <c r="C1421" s="13"/>
      <c r="D1421" s="33"/>
    </row>
    <row r="1422" spans="1:4" x14ac:dyDescent="0.2">
      <c r="A1422" s="13"/>
      <c r="B1422" s="13"/>
      <c r="C1422" s="13"/>
      <c r="D1422" s="33"/>
    </row>
    <row r="1423" spans="1:4" x14ac:dyDescent="0.2">
      <c r="A1423" s="13"/>
      <c r="B1423" s="13"/>
      <c r="C1423" s="13"/>
      <c r="D1423" s="33"/>
    </row>
    <row r="1424" spans="1:4" x14ac:dyDescent="0.2">
      <c r="A1424" s="13"/>
      <c r="B1424" s="13"/>
      <c r="C1424" s="13"/>
      <c r="D1424" s="33"/>
    </row>
    <row r="1425" spans="1:4" x14ac:dyDescent="0.2">
      <c r="A1425" s="13"/>
      <c r="B1425" s="13"/>
      <c r="C1425" s="13"/>
      <c r="D1425" s="33"/>
    </row>
    <row r="1426" spans="1:4" x14ac:dyDescent="0.2">
      <c r="A1426" s="13"/>
      <c r="B1426" s="13"/>
      <c r="C1426" s="13"/>
      <c r="D1426" s="33"/>
    </row>
    <row r="1427" spans="1:4" x14ac:dyDescent="0.2">
      <c r="A1427" s="13"/>
      <c r="B1427" s="13"/>
      <c r="C1427" s="13"/>
      <c r="D1427" s="33"/>
    </row>
    <row r="1428" spans="1:4" x14ac:dyDescent="0.2">
      <c r="A1428" s="13"/>
      <c r="B1428" s="13"/>
      <c r="C1428" s="13"/>
      <c r="D1428" s="33"/>
    </row>
    <row r="1429" spans="1:4" x14ac:dyDescent="0.2">
      <c r="A1429" s="13"/>
      <c r="B1429" s="13"/>
      <c r="C1429" s="13"/>
      <c r="D1429" s="33"/>
    </row>
    <row r="1430" spans="1:4" x14ac:dyDescent="0.2">
      <c r="A1430" s="13"/>
      <c r="B1430" s="13"/>
      <c r="C1430" s="13"/>
      <c r="D1430" s="33"/>
    </row>
    <row r="1431" spans="1:4" x14ac:dyDescent="0.2">
      <c r="A1431" s="13"/>
      <c r="B1431" s="13"/>
      <c r="C1431" s="13"/>
      <c r="D1431" s="33"/>
    </row>
    <row r="1432" spans="1:4" x14ac:dyDescent="0.2">
      <c r="A1432" s="13"/>
      <c r="B1432" s="13"/>
      <c r="C1432" s="13"/>
      <c r="D1432" s="33"/>
    </row>
    <row r="1433" spans="1:4" x14ac:dyDescent="0.2">
      <c r="A1433" s="13"/>
      <c r="B1433" s="13"/>
      <c r="C1433" s="13"/>
      <c r="D1433" s="33"/>
    </row>
    <row r="1434" spans="1:4" x14ac:dyDescent="0.2">
      <c r="A1434" s="13"/>
      <c r="B1434" s="13"/>
      <c r="C1434" s="13"/>
      <c r="D1434" s="33"/>
    </row>
    <row r="1435" spans="1:4" x14ac:dyDescent="0.2">
      <c r="A1435" s="13"/>
      <c r="B1435" s="13"/>
      <c r="C1435" s="13"/>
      <c r="D1435" s="33"/>
    </row>
    <row r="1436" spans="1:4" x14ac:dyDescent="0.2">
      <c r="A1436" s="13"/>
      <c r="B1436" s="13"/>
      <c r="C1436" s="13"/>
      <c r="D1436" s="33"/>
    </row>
    <row r="1437" spans="1:4" x14ac:dyDescent="0.2">
      <c r="A1437" s="13"/>
      <c r="B1437" s="13"/>
      <c r="C1437" s="13"/>
      <c r="D1437" s="33"/>
    </row>
    <row r="1438" spans="1:4" x14ac:dyDescent="0.2">
      <c r="A1438" s="13"/>
      <c r="B1438" s="13"/>
      <c r="C1438" s="13"/>
      <c r="D1438" s="33"/>
    </row>
    <row r="1439" spans="1:4" x14ac:dyDescent="0.2">
      <c r="A1439" s="13"/>
      <c r="B1439" s="13"/>
      <c r="C1439" s="13"/>
      <c r="D1439" s="33"/>
    </row>
    <row r="1440" spans="1:4" x14ac:dyDescent="0.2">
      <c r="A1440" s="13"/>
      <c r="B1440" s="13"/>
      <c r="C1440" s="13"/>
      <c r="D1440" s="33"/>
    </row>
    <row r="1441" spans="1:4" x14ac:dyDescent="0.2">
      <c r="A1441" s="13"/>
      <c r="B1441" s="13"/>
      <c r="C1441" s="13"/>
      <c r="D1441" s="33"/>
    </row>
    <row r="1442" spans="1:4" x14ac:dyDescent="0.2">
      <c r="A1442" s="13"/>
      <c r="B1442" s="13"/>
      <c r="C1442" s="13"/>
      <c r="D1442" s="33"/>
    </row>
    <row r="1443" spans="1:4" x14ac:dyDescent="0.2">
      <c r="A1443" s="13"/>
      <c r="B1443" s="13"/>
      <c r="C1443" s="13"/>
      <c r="D1443" s="33"/>
    </row>
    <row r="1444" spans="1:4" x14ac:dyDescent="0.2">
      <c r="A1444" s="13"/>
      <c r="B1444" s="13"/>
      <c r="C1444" s="13"/>
      <c r="D1444" s="33"/>
    </row>
    <row r="1445" spans="1:4" x14ac:dyDescent="0.2">
      <c r="A1445" s="13"/>
      <c r="B1445" s="13"/>
      <c r="C1445" s="13"/>
      <c r="D1445" s="33"/>
    </row>
    <row r="1446" spans="1:4" x14ac:dyDescent="0.2">
      <c r="A1446" s="13"/>
      <c r="B1446" s="13"/>
      <c r="C1446" s="13"/>
      <c r="D1446" s="33"/>
    </row>
    <row r="1447" spans="1:4" x14ac:dyDescent="0.2">
      <c r="A1447" s="13"/>
      <c r="B1447" s="13"/>
      <c r="C1447" s="13"/>
      <c r="D1447" s="33"/>
    </row>
    <row r="1448" spans="1:4" x14ac:dyDescent="0.2">
      <c r="A1448" s="13"/>
      <c r="B1448" s="13"/>
      <c r="C1448" s="13"/>
      <c r="D1448" s="33"/>
    </row>
    <row r="1449" spans="1:4" x14ac:dyDescent="0.2">
      <c r="A1449" s="13"/>
      <c r="B1449" s="13"/>
      <c r="C1449" s="13"/>
      <c r="D1449" s="33"/>
    </row>
    <row r="1450" spans="1:4" x14ac:dyDescent="0.2">
      <c r="A1450" s="13"/>
      <c r="B1450" s="13"/>
      <c r="C1450" s="13"/>
      <c r="D1450" s="33"/>
    </row>
    <row r="1451" spans="1:4" x14ac:dyDescent="0.2">
      <c r="A1451" s="13"/>
      <c r="B1451" s="13"/>
      <c r="C1451" s="13"/>
      <c r="D1451" s="33"/>
    </row>
    <row r="1452" spans="1:4" x14ac:dyDescent="0.2">
      <c r="A1452" s="13"/>
      <c r="B1452" s="13"/>
      <c r="C1452" s="13"/>
      <c r="D1452" s="33"/>
    </row>
    <row r="1453" spans="1:4" x14ac:dyDescent="0.2">
      <c r="A1453" s="13"/>
      <c r="B1453" s="13"/>
      <c r="C1453" s="13"/>
      <c r="D1453" s="33"/>
    </row>
    <row r="1454" spans="1:4" x14ac:dyDescent="0.2">
      <c r="A1454" s="13"/>
      <c r="B1454" s="13"/>
      <c r="C1454" s="13"/>
      <c r="D1454" s="33"/>
    </row>
    <row r="1455" spans="1:4" x14ac:dyDescent="0.2">
      <c r="A1455" s="13"/>
      <c r="B1455" s="13"/>
      <c r="C1455" s="13"/>
      <c r="D1455" s="33"/>
    </row>
    <row r="1456" spans="1:4" x14ac:dyDescent="0.2">
      <c r="A1456" s="13"/>
      <c r="B1456" s="13"/>
      <c r="C1456" s="13"/>
      <c r="D1456" s="33"/>
    </row>
    <row r="1457" spans="1:4" x14ac:dyDescent="0.2">
      <c r="A1457" s="13"/>
      <c r="B1457" s="13"/>
      <c r="C1457" s="13"/>
      <c r="D1457" s="33"/>
    </row>
    <row r="1458" spans="1:4" x14ac:dyDescent="0.2">
      <c r="A1458" s="13"/>
      <c r="B1458" s="13"/>
      <c r="C1458" s="13"/>
      <c r="D1458" s="33"/>
    </row>
    <row r="1459" spans="1:4" x14ac:dyDescent="0.2">
      <c r="A1459" s="13"/>
      <c r="B1459" s="13"/>
      <c r="C1459" s="13"/>
      <c r="D1459" s="33"/>
    </row>
    <row r="1460" spans="1:4" x14ac:dyDescent="0.2">
      <c r="A1460" s="13"/>
      <c r="B1460" s="13"/>
      <c r="C1460" s="13"/>
      <c r="D1460" s="33"/>
    </row>
    <row r="1461" spans="1:4" x14ac:dyDescent="0.2">
      <c r="A1461" s="13"/>
      <c r="B1461" s="13"/>
      <c r="C1461" s="13"/>
      <c r="D1461" s="33"/>
    </row>
    <row r="1462" spans="1:4" x14ac:dyDescent="0.2">
      <c r="A1462" s="13"/>
      <c r="B1462" s="13"/>
      <c r="C1462" s="13"/>
      <c r="D1462" s="33"/>
    </row>
    <row r="1463" spans="1:4" x14ac:dyDescent="0.2">
      <c r="A1463" s="13"/>
      <c r="B1463" s="13"/>
      <c r="C1463" s="13"/>
      <c r="D1463" s="33"/>
    </row>
    <row r="1464" spans="1:4" x14ac:dyDescent="0.2">
      <c r="A1464" s="13"/>
      <c r="B1464" s="13"/>
      <c r="C1464" s="13"/>
      <c r="D1464" s="33"/>
    </row>
    <row r="1465" spans="1:4" x14ac:dyDescent="0.2">
      <c r="A1465" s="13"/>
      <c r="B1465" s="13"/>
      <c r="C1465" s="13"/>
      <c r="D1465" s="33"/>
    </row>
    <row r="1466" spans="1:4" x14ac:dyDescent="0.2">
      <c r="A1466" s="13"/>
      <c r="B1466" s="13"/>
      <c r="C1466" s="13"/>
      <c r="D1466" s="33"/>
    </row>
    <row r="1467" spans="1:4" x14ac:dyDescent="0.2">
      <c r="A1467" s="13"/>
      <c r="B1467" s="13"/>
      <c r="C1467" s="13"/>
      <c r="D1467" s="33"/>
    </row>
    <row r="1468" spans="1:4" x14ac:dyDescent="0.2">
      <c r="A1468" s="13"/>
      <c r="B1468" s="13"/>
      <c r="C1468" s="13"/>
      <c r="D1468" s="33"/>
    </row>
    <row r="1469" spans="1:4" x14ac:dyDescent="0.2">
      <c r="A1469" s="13"/>
      <c r="B1469" s="13"/>
      <c r="C1469" s="13"/>
      <c r="D1469" s="33"/>
    </row>
    <row r="1470" spans="1:4" x14ac:dyDescent="0.2">
      <c r="A1470" s="13"/>
      <c r="B1470" s="13"/>
      <c r="C1470" s="13"/>
      <c r="D1470" s="33"/>
    </row>
    <row r="1471" spans="1:4" x14ac:dyDescent="0.2">
      <c r="A1471" s="13"/>
      <c r="B1471" s="13"/>
      <c r="C1471" s="13"/>
      <c r="D1471" s="33"/>
    </row>
    <row r="1472" spans="1:4" x14ac:dyDescent="0.2">
      <c r="A1472" s="13"/>
      <c r="B1472" s="13"/>
      <c r="C1472" s="13"/>
      <c r="D1472" s="33"/>
    </row>
    <row r="1473" spans="1:4" x14ac:dyDescent="0.2">
      <c r="A1473" s="13"/>
      <c r="B1473" s="13"/>
      <c r="C1473" s="13"/>
      <c r="D1473" s="33"/>
    </row>
    <row r="1474" spans="1:4" x14ac:dyDescent="0.2">
      <c r="A1474" s="13"/>
      <c r="B1474" s="13"/>
      <c r="C1474" s="13"/>
      <c r="D1474" s="33"/>
    </row>
    <row r="1475" spans="1:4" x14ac:dyDescent="0.2">
      <c r="A1475" s="13"/>
      <c r="B1475" s="13"/>
      <c r="C1475" s="13"/>
      <c r="D1475" s="33"/>
    </row>
    <row r="1476" spans="1:4" x14ac:dyDescent="0.2">
      <c r="A1476" s="13"/>
      <c r="B1476" s="13"/>
      <c r="C1476" s="13"/>
      <c r="D1476" s="33"/>
    </row>
    <row r="1477" spans="1:4" x14ac:dyDescent="0.2">
      <c r="A1477" s="13"/>
      <c r="B1477" s="13"/>
      <c r="C1477" s="13"/>
      <c r="D1477" s="33"/>
    </row>
    <row r="1478" spans="1:4" x14ac:dyDescent="0.2">
      <c r="A1478" s="13"/>
      <c r="B1478" s="13"/>
      <c r="C1478" s="13"/>
      <c r="D1478" s="33"/>
    </row>
    <row r="1479" spans="1:4" x14ac:dyDescent="0.2">
      <c r="A1479" s="13"/>
      <c r="B1479" s="13"/>
      <c r="C1479" s="13"/>
      <c r="D1479" s="33"/>
    </row>
    <row r="1480" spans="1:4" x14ac:dyDescent="0.2">
      <c r="A1480" s="13"/>
      <c r="B1480" s="13"/>
      <c r="C1480" s="13"/>
      <c r="D1480" s="33"/>
    </row>
    <row r="1481" spans="1:4" x14ac:dyDescent="0.2">
      <c r="A1481" s="13"/>
      <c r="B1481" s="13"/>
      <c r="C1481" s="13"/>
      <c r="D1481" s="33"/>
    </row>
    <row r="1482" spans="1:4" x14ac:dyDescent="0.2">
      <c r="A1482" s="13"/>
      <c r="B1482" s="13"/>
      <c r="C1482" s="13"/>
      <c r="D1482" s="33"/>
    </row>
    <row r="1483" spans="1:4" x14ac:dyDescent="0.2">
      <c r="A1483" s="13"/>
      <c r="B1483" s="13"/>
      <c r="C1483" s="13"/>
      <c r="D1483" s="33"/>
    </row>
    <row r="1484" spans="1:4" x14ac:dyDescent="0.2">
      <c r="A1484" s="13"/>
      <c r="B1484" s="13"/>
      <c r="C1484" s="13"/>
      <c r="D1484" s="33"/>
    </row>
    <row r="1485" spans="1:4" x14ac:dyDescent="0.2">
      <c r="A1485" s="13"/>
      <c r="B1485" s="13"/>
      <c r="C1485" s="13"/>
      <c r="D1485" s="33"/>
    </row>
    <row r="1486" spans="1:4" x14ac:dyDescent="0.2">
      <c r="A1486" s="13"/>
      <c r="B1486" s="13"/>
      <c r="C1486" s="13"/>
      <c r="D1486" s="33"/>
    </row>
    <row r="1487" spans="1:4" x14ac:dyDescent="0.2">
      <c r="A1487" s="13"/>
      <c r="B1487" s="13"/>
      <c r="C1487" s="13"/>
      <c r="D1487" s="33"/>
    </row>
    <row r="1488" spans="1:4" x14ac:dyDescent="0.2">
      <c r="A1488" s="13"/>
      <c r="B1488" s="13"/>
      <c r="C1488" s="13"/>
      <c r="D1488" s="33"/>
    </row>
    <row r="1489" spans="1:4" x14ac:dyDescent="0.2">
      <c r="A1489" s="13"/>
      <c r="B1489" s="13"/>
      <c r="C1489" s="13"/>
      <c r="D1489" s="33"/>
    </row>
    <row r="1490" spans="1:4" x14ac:dyDescent="0.2">
      <c r="A1490" s="13"/>
      <c r="B1490" s="13"/>
      <c r="C1490" s="13"/>
      <c r="D1490" s="33"/>
    </row>
    <row r="1491" spans="1:4" x14ac:dyDescent="0.2">
      <c r="A1491" s="13"/>
      <c r="B1491" s="13"/>
      <c r="C1491" s="13"/>
      <c r="D1491" s="33"/>
    </row>
    <row r="1492" spans="1:4" x14ac:dyDescent="0.2">
      <c r="A1492" s="13"/>
      <c r="B1492" s="13"/>
      <c r="C1492" s="13"/>
      <c r="D1492" s="33"/>
    </row>
    <row r="1493" spans="1:4" x14ac:dyDescent="0.2">
      <c r="A1493" s="13"/>
      <c r="B1493" s="13"/>
      <c r="C1493" s="13"/>
      <c r="D1493" s="33"/>
    </row>
    <row r="1494" spans="1:4" x14ac:dyDescent="0.2">
      <c r="A1494" s="13"/>
      <c r="B1494" s="13"/>
      <c r="C1494" s="13"/>
      <c r="D1494" s="33"/>
    </row>
    <row r="1495" spans="1:4" x14ac:dyDescent="0.2">
      <c r="A1495" s="13"/>
      <c r="B1495" s="13"/>
      <c r="C1495" s="13"/>
      <c r="D1495" s="33"/>
    </row>
    <row r="1496" spans="1:4" x14ac:dyDescent="0.2">
      <c r="A1496" s="13"/>
      <c r="B1496" s="13"/>
      <c r="C1496" s="13"/>
      <c r="D1496" s="33"/>
    </row>
    <row r="1497" spans="1:4" x14ac:dyDescent="0.2">
      <c r="A1497" s="13"/>
      <c r="B1497" s="13"/>
      <c r="C1497" s="13"/>
      <c r="D1497" s="33"/>
    </row>
    <row r="1498" spans="1:4" x14ac:dyDescent="0.2">
      <c r="A1498" s="13"/>
      <c r="B1498" s="13"/>
      <c r="C1498" s="13"/>
      <c r="D1498" s="33"/>
    </row>
    <row r="1499" spans="1:4" x14ac:dyDescent="0.2">
      <c r="A1499" s="13"/>
      <c r="B1499" s="13"/>
      <c r="C1499" s="13"/>
      <c r="D1499" s="33"/>
    </row>
    <row r="1500" spans="1:4" x14ac:dyDescent="0.2">
      <c r="A1500" s="13"/>
      <c r="B1500" s="13"/>
      <c r="C1500" s="13"/>
      <c r="D1500" s="33"/>
    </row>
    <row r="1501" spans="1:4" x14ac:dyDescent="0.2">
      <c r="A1501" s="13"/>
      <c r="B1501" s="13"/>
      <c r="C1501" s="13"/>
      <c r="D1501" s="33"/>
    </row>
    <row r="1502" spans="1:4" x14ac:dyDescent="0.2">
      <c r="A1502" s="13"/>
      <c r="B1502" s="13"/>
      <c r="C1502" s="13"/>
      <c r="D1502" s="33"/>
    </row>
    <row r="1503" spans="1:4" x14ac:dyDescent="0.2">
      <c r="A1503" s="13"/>
      <c r="B1503" s="13"/>
      <c r="C1503" s="13"/>
      <c r="D1503" s="33"/>
    </row>
    <row r="1504" spans="1:4" x14ac:dyDescent="0.2">
      <c r="A1504" s="13"/>
      <c r="B1504" s="13"/>
      <c r="C1504" s="13"/>
      <c r="D1504" s="33"/>
    </row>
    <row r="1505" spans="1:4" x14ac:dyDescent="0.2">
      <c r="A1505" s="13"/>
      <c r="B1505" s="13"/>
      <c r="C1505" s="13"/>
      <c r="D1505" s="33"/>
    </row>
    <row r="1506" spans="1:4" x14ac:dyDescent="0.2">
      <c r="A1506" s="13"/>
      <c r="B1506" s="13"/>
      <c r="C1506" s="13"/>
      <c r="D1506" s="33"/>
    </row>
    <row r="1507" spans="1:4" x14ac:dyDescent="0.2">
      <c r="A1507" s="13"/>
      <c r="B1507" s="13"/>
      <c r="C1507" s="13"/>
      <c r="D1507" s="33"/>
    </row>
    <row r="1508" spans="1:4" x14ac:dyDescent="0.2">
      <c r="A1508" s="13"/>
      <c r="B1508" s="13"/>
      <c r="C1508" s="13"/>
      <c r="D1508" s="33"/>
    </row>
    <row r="1509" spans="1:4" x14ac:dyDescent="0.2">
      <c r="A1509" s="13"/>
      <c r="B1509" s="13"/>
      <c r="C1509" s="13"/>
      <c r="D1509" s="33"/>
    </row>
    <row r="1510" spans="1:4" x14ac:dyDescent="0.2">
      <c r="A1510" s="13"/>
      <c r="B1510" s="13"/>
      <c r="C1510" s="13"/>
      <c r="D1510" s="33"/>
    </row>
    <row r="1511" spans="1:4" x14ac:dyDescent="0.2">
      <c r="A1511" s="13"/>
      <c r="B1511" s="13"/>
      <c r="C1511" s="13"/>
      <c r="D1511" s="33"/>
    </row>
    <row r="1512" spans="1:4" x14ac:dyDescent="0.2">
      <c r="A1512" s="13"/>
      <c r="B1512" s="13"/>
      <c r="C1512" s="13"/>
      <c r="D1512" s="33"/>
    </row>
    <row r="1513" spans="1:4" x14ac:dyDescent="0.2">
      <c r="A1513" s="13"/>
      <c r="B1513" s="13"/>
      <c r="C1513" s="13"/>
      <c r="D1513" s="33"/>
    </row>
    <row r="1514" spans="1:4" x14ac:dyDescent="0.2">
      <c r="A1514" s="13"/>
      <c r="B1514" s="13"/>
      <c r="C1514" s="13"/>
      <c r="D1514" s="33"/>
    </row>
    <row r="1515" spans="1:4" x14ac:dyDescent="0.2">
      <c r="A1515" s="13"/>
      <c r="B1515" s="13"/>
      <c r="C1515" s="13"/>
      <c r="D1515" s="33"/>
    </row>
    <row r="1516" spans="1:4" x14ac:dyDescent="0.2">
      <c r="A1516" s="13"/>
      <c r="B1516" s="13"/>
      <c r="C1516" s="13"/>
      <c r="D1516" s="33"/>
    </row>
    <row r="1517" spans="1:4" x14ac:dyDescent="0.2">
      <c r="A1517" s="13"/>
      <c r="B1517" s="13"/>
      <c r="C1517" s="13"/>
      <c r="D1517" s="33"/>
    </row>
    <row r="1518" spans="1:4" x14ac:dyDescent="0.2">
      <c r="A1518" s="13"/>
      <c r="B1518" s="13"/>
      <c r="C1518" s="13"/>
      <c r="D1518" s="33"/>
    </row>
    <row r="1519" spans="1:4" x14ac:dyDescent="0.2">
      <c r="A1519" s="13"/>
      <c r="B1519" s="13"/>
      <c r="C1519" s="13"/>
      <c r="D1519" s="33"/>
    </row>
    <row r="1520" spans="1:4" x14ac:dyDescent="0.2">
      <c r="A1520" s="13"/>
      <c r="B1520" s="13"/>
      <c r="C1520" s="13"/>
      <c r="D1520" s="33"/>
    </row>
    <row r="1521" spans="1:4" x14ac:dyDescent="0.2">
      <c r="A1521" s="13"/>
      <c r="B1521" s="13"/>
      <c r="C1521" s="13"/>
      <c r="D1521" s="33"/>
    </row>
    <row r="1522" spans="1:4" x14ac:dyDescent="0.2">
      <c r="A1522" s="13"/>
      <c r="B1522" s="13"/>
      <c r="C1522" s="13"/>
      <c r="D1522" s="33"/>
    </row>
    <row r="1523" spans="1:4" x14ac:dyDescent="0.2">
      <c r="A1523" s="13"/>
      <c r="B1523" s="13"/>
      <c r="C1523" s="13"/>
      <c r="D1523" s="33"/>
    </row>
    <row r="1524" spans="1:4" x14ac:dyDescent="0.2">
      <c r="A1524" s="13"/>
      <c r="B1524" s="13"/>
      <c r="C1524" s="13"/>
      <c r="D1524" s="33"/>
    </row>
    <row r="1525" spans="1:4" x14ac:dyDescent="0.2">
      <c r="A1525" s="13"/>
      <c r="B1525" s="13"/>
      <c r="C1525" s="13"/>
      <c r="D1525" s="33"/>
    </row>
    <row r="1526" spans="1:4" x14ac:dyDescent="0.2">
      <c r="A1526" s="13"/>
      <c r="B1526" s="13"/>
      <c r="C1526" s="13"/>
      <c r="D1526" s="33"/>
    </row>
    <row r="1527" spans="1:4" x14ac:dyDescent="0.2">
      <c r="A1527" s="13"/>
      <c r="B1527" s="13"/>
      <c r="C1527" s="13"/>
      <c r="D1527" s="33"/>
    </row>
    <row r="1528" spans="1:4" x14ac:dyDescent="0.2">
      <c r="A1528" s="13"/>
      <c r="B1528" s="13"/>
      <c r="C1528" s="13"/>
      <c r="D1528" s="33"/>
    </row>
    <row r="1529" spans="1:4" x14ac:dyDescent="0.2">
      <c r="A1529" s="13"/>
      <c r="B1529" s="13"/>
      <c r="C1529" s="13"/>
      <c r="D1529" s="33"/>
    </row>
    <row r="1530" spans="1:4" x14ac:dyDescent="0.2">
      <c r="A1530" s="13"/>
      <c r="B1530" s="13"/>
      <c r="C1530" s="13"/>
      <c r="D1530" s="33"/>
    </row>
    <row r="1531" spans="1:4" x14ac:dyDescent="0.2">
      <c r="A1531" s="13"/>
      <c r="B1531" s="13"/>
      <c r="C1531" s="13"/>
      <c r="D1531" s="33"/>
    </row>
    <row r="1532" spans="1:4" x14ac:dyDescent="0.2">
      <c r="A1532" s="13"/>
      <c r="B1532" s="13"/>
      <c r="C1532" s="13"/>
      <c r="D1532" s="33"/>
    </row>
    <row r="1533" spans="1:4" x14ac:dyDescent="0.2">
      <c r="A1533" s="13"/>
      <c r="B1533" s="13"/>
      <c r="C1533" s="13"/>
      <c r="D1533" s="33"/>
    </row>
    <row r="1534" spans="1:4" x14ac:dyDescent="0.2">
      <c r="A1534" s="13"/>
      <c r="B1534" s="13"/>
      <c r="C1534" s="13"/>
      <c r="D1534" s="33"/>
    </row>
    <row r="1535" spans="1:4" x14ac:dyDescent="0.2">
      <c r="A1535" s="13"/>
      <c r="B1535" s="13"/>
      <c r="C1535" s="13"/>
      <c r="D1535" s="33"/>
    </row>
    <row r="1536" spans="1:4" x14ac:dyDescent="0.2">
      <c r="A1536" s="13"/>
      <c r="B1536" s="13"/>
      <c r="C1536" s="13"/>
      <c r="D1536" s="33"/>
    </row>
    <row r="1537" spans="1:4" x14ac:dyDescent="0.2">
      <c r="A1537" s="13"/>
      <c r="B1537" s="13"/>
      <c r="C1537" s="13"/>
      <c r="D1537" s="33"/>
    </row>
    <row r="1538" spans="1:4" x14ac:dyDescent="0.2">
      <c r="A1538" s="13"/>
      <c r="B1538" s="13"/>
      <c r="C1538" s="13"/>
      <c r="D1538" s="33"/>
    </row>
    <row r="1539" spans="1:4" x14ac:dyDescent="0.2">
      <c r="A1539" s="13"/>
      <c r="B1539" s="13"/>
      <c r="C1539" s="13"/>
      <c r="D1539" s="33"/>
    </row>
    <row r="1540" spans="1:4" x14ac:dyDescent="0.2">
      <c r="A1540" s="13"/>
      <c r="B1540" s="13"/>
      <c r="C1540" s="13"/>
      <c r="D1540" s="33"/>
    </row>
    <row r="1541" spans="1:4" x14ac:dyDescent="0.2">
      <c r="A1541" s="13"/>
      <c r="B1541" s="13"/>
      <c r="C1541" s="13"/>
      <c r="D1541" s="33"/>
    </row>
    <row r="1542" spans="1:4" x14ac:dyDescent="0.2">
      <c r="A1542" s="13"/>
      <c r="B1542" s="13"/>
      <c r="C1542" s="13"/>
      <c r="D1542" s="33"/>
    </row>
    <row r="1543" spans="1:4" x14ac:dyDescent="0.2">
      <c r="A1543" s="13"/>
      <c r="B1543" s="13"/>
      <c r="C1543" s="13"/>
      <c r="D1543" s="33"/>
    </row>
    <row r="1544" spans="1:4" x14ac:dyDescent="0.2">
      <c r="A1544" s="13"/>
      <c r="B1544" s="13"/>
      <c r="C1544" s="13"/>
      <c r="D1544" s="33"/>
    </row>
    <row r="1545" spans="1:4" x14ac:dyDescent="0.2">
      <c r="A1545" s="13"/>
      <c r="B1545" s="13"/>
      <c r="C1545" s="13"/>
      <c r="D1545" s="33"/>
    </row>
    <row r="1546" spans="1:4" x14ac:dyDescent="0.2">
      <c r="A1546" s="13"/>
      <c r="B1546" s="13"/>
      <c r="C1546" s="13"/>
      <c r="D1546" s="33"/>
    </row>
    <row r="1547" spans="1:4" x14ac:dyDescent="0.2">
      <c r="A1547" s="13"/>
      <c r="B1547" s="13"/>
      <c r="C1547" s="13"/>
      <c r="D1547" s="33"/>
    </row>
    <row r="1548" spans="1:4" x14ac:dyDescent="0.2">
      <c r="A1548" s="13"/>
      <c r="B1548" s="13"/>
      <c r="C1548" s="13"/>
      <c r="D1548" s="33"/>
    </row>
    <row r="1549" spans="1:4" x14ac:dyDescent="0.2">
      <c r="A1549" s="13"/>
      <c r="B1549" s="13"/>
      <c r="C1549" s="13"/>
      <c r="D1549" s="33"/>
    </row>
    <row r="1550" spans="1:4" x14ac:dyDescent="0.2">
      <c r="A1550" s="13"/>
      <c r="B1550" s="13"/>
      <c r="C1550" s="13"/>
      <c r="D1550" s="33"/>
    </row>
    <row r="1551" spans="1:4" x14ac:dyDescent="0.2">
      <c r="A1551" s="13"/>
      <c r="B1551" s="13"/>
      <c r="C1551" s="13"/>
      <c r="D1551" s="33"/>
    </row>
    <row r="1552" spans="1:4" x14ac:dyDescent="0.2">
      <c r="A1552" s="13"/>
      <c r="B1552" s="13"/>
      <c r="C1552" s="13"/>
      <c r="D1552" s="33"/>
    </row>
    <row r="1553" spans="1:4" x14ac:dyDescent="0.2">
      <c r="A1553" s="13"/>
      <c r="B1553" s="13"/>
      <c r="C1553" s="13"/>
      <c r="D1553" s="33"/>
    </row>
    <row r="1554" spans="1:4" x14ac:dyDescent="0.2">
      <c r="A1554" s="13"/>
      <c r="B1554" s="13"/>
      <c r="C1554" s="13"/>
      <c r="D1554" s="33"/>
    </row>
    <row r="1555" spans="1:4" x14ac:dyDescent="0.2">
      <c r="A1555" s="13"/>
      <c r="B1555" s="13"/>
      <c r="C1555" s="13"/>
      <c r="D1555" s="33"/>
    </row>
    <row r="1556" spans="1:4" x14ac:dyDescent="0.2">
      <c r="A1556" s="13"/>
      <c r="B1556" s="13"/>
      <c r="C1556" s="13"/>
      <c r="D1556" s="33"/>
    </row>
    <row r="1557" spans="1:4" x14ac:dyDescent="0.2">
      <c r="A1557" s="13"/>
      <c r="B1557" s="13"/>
      <c r="C1557" s="13"/>
      <c r="D1557" s="33"/>
    </row>
    <row r="1558" spans="1:4" x14ac:dyDescent="0.2">
      <c r="A1558" s="13"/>
      <c r="B1558" s="13"/>
      <c r="C1558" s="13"/>
      <c r="D1558" s="33"/>
    </row>
    <row r="1559" spans="1:4" x14ac:dyDescent="0.2">
      <c r="A1559" s="13"/>
      <c r="B1559" s="13"/>
      <c r="C1559" s="13"/>
      <c r="D1559" s="33"/>
    </row>
    <row r="1560" spans="1:4" x14ac:dyDescent="0.2">
      <c r="A1560" s="13"/>
      <c r="B1560" s="13"/>
      <c r="C1560" s="13"/>
      <c r="D1560" s="33"/>
    </row>
    <row r="1561" spans="1:4" x14ac:dyDescent="0.2">
      <c r="A1561" s="13"/>
      <c r="B1561" s="13"/>
      <c r="C1561" s="13"/>
      <c r="D1561" s="33"/>
    </row>
    <row r="1562" spans="1:4" x14ac:dyDescent="0.2">
      <c r="A1562" s="13"/>
      <c r="B1562" s="13"/>
      <c r="C1562" s="13"/>
      <c r="D1562" s="33"/>
    </row>
    <row r="1563" spans="1:4" x14ac:dyDescent="0.2">
      <c r="A1563" s="13"/>
      <c r="B1563" s="13"/>
      <c r="C1563" s="13"/>
      <c r="D1563" s="33"/>
    </row>
    <row r="1564" spans="1:4" x14ac:dyDescent="0.2">
      <c r="A1564" s="13"/>
      <c r="B1564" s="13"/>
      <c r="C1564" s="13"/>
      <c r="D1564" s="33"/>
    </row>
    <row r="1565" spans="1:4" x14ac:dyDescent="0.2">
      <c r="A1565" s="13"/>
      <c r="B1565" s="13"/>
      <c r="C1565" s="13"/>
      <c r="D1565" s="33"/>
    </row>
    <row r="1566" spans="1:4" x14ac:dyDescent="0.2">
      <c r="A1566" s="13"/>
      <c r="B1566" s="13"/>
      <c r="C1566" s="13"/>
      <c r="D1566" s="33"/>
    </row>
    <row r="1567" spans="1:4" x14ac:dyDescent="0.2">
      <c r="A1567" s="13"/>
      <c r="B1567" s="13"/>
      <c r="C1567" s="13"/>
      <c r="D1567" s="33"/>
    </row>
    <row r="1568" spans="1:4" x14ac:dyDescent="0.2">
      <c r="A1568" s="13"/>
      <c r="B1568" s="13"/>
      <c r="C1568" s="13"/>
      <c r="D1568" s="33"/>
    </row>
    <row r="1569" spans="1:4" x14ac:dyDescent="0.2">
      <c r="A1569" s="13"/>
      <c r="B1569" s="13"/>
      <c r="C1569" s="13"/>
      <c r="D1569" s="33"/>
    </row>
    <row r="1570" spans="1:4" x14ac:dyDescent="0.2">
      <c r="A1570" s="13"/>
      <c r="B1570" s="13"/>
      <c r="C1570" s="13"/>
      <c r="D1570" s="33"/>
    </row>
    <row r="1571" spans="1:4" x14ac:dyDescent="0.2">
      <c r="A1571" s="13"/>
      <c r="B1571" s="13"/>
      <c r="C1571" s="13"/>
      <c r="D1571" s="33"/>
    </row>
    <row r="1572" spans="1:4" x14ac:dyDescent="0.2">
      <c r="A1572" s="13"/>
      <c r="B1572" s="13"/>
      <c r="C1572" s="13"/>
      <c r="D1572" s="33"/>
    </row>
    <row r="1573" spans="1:4" x14ac:dyDescent="0.2">
      <c r="A1573" s="13"/>
      <c r="B1573" s="13"/>
      <c r="C1573" s="13"/>
      <c r="D1573" s="33"/>
    </row>
    <row r="1574" spans="1:4" x14ac:dyDescent="0.2">
      <c r="A1574" s="13"/>
      <c r="B1574" s="13"/>
      <c r="C1574" s="13"/>
      <c r="D1574" s="33"/>
    </row>
    <row r="1575" spans="1:4" x14ac:dyDescent="0.2">
      <c r="A1575" s="13"/>
      <c r="B1575" s="13"/>
      <c r="C1575" s="13"/>
      <c r="D1575" s="33"/>
    </row>
    <row r="1576" spans="1:4" x14ac:dyDescent="0.2">
      <c r="A1576" s="13"/>
      <c r="B1576" s="13"/>
      <c r="C1576" s="13"/>
      <c r="D1576" s="33"/>
    </row>
    <row r="1577" spans="1:4" x14ac:dyDescent="0.2">
      <c r="A1577" s="13"/>
      <c r="B1577" s="13"/>
      <c r="C1577" s="13"/>
      <c r="D1577" s="33"/>
    </row>
    <row r="1578" spans="1:4" x14ac:dyDescent="0.2">
      <c r="A1578" s="13"/>
      <c r="B1578" s="13"/>
      <c r="C1578" s="13"/>
      <c r="D1578" s="33"/>
    </row>
    <row r="1579" spans="1:4" x14ac:dyDescent="0.2">
      <c r="A1579" s="13"/>
      <c r="B1579" s="13"/>
      <c r="C1579" s="13"/>
      <c r="D1579" s="33"/>
    </row>
    <row r="1580" spans="1:4" x14ac:dyDescent="0.2">
      <c r="A1580" s="13"/>
      <c r="B1580" s="13"/>
      <c r="C1580" s="13"/>
      <c r="D1580" s="33"/>
    </row>
    <row r="1581" spans="1:4" x14ac:dyDescent="0.2">
      <c r="A1581" s="13"/>
      <c r="B1581" s="13"/>
      <c r="C1581" s="13"/>
      <c r="D1581" s="33"/>
    </row>
    <row r="1582" spans="1:4" x14ac:dyDescent="0.2">
      <c r="A1582" s="13"/>
      <c r="B1582" s="13"/>
      <c r="C1582" s="13"/>
      <c r="D1582" s="33"/>
    </row>
    <row r="1583" spans="1:4" x14ac:dyDescent="0.2">
      <c r="A1583" s="13"/>
      <c r="B1583" s="13"/>
      <c r="C1583" s="13"/>
      <c r="D1583" s="33"/>
    </row>
    <row r="1584" spans="1:4" x14ac:dyDescent="0.2">
      <c r="A1584" s="13"/>
      <c r="B1584" s="13"/>
      <c r="C1584" s="13"/>
      <c r="D1584" s="33"/>
    </row>
    <row r="1585" spans="1:4" x14ac:dyDescent="0.2">
      <c r="A1585" s="13"/>
      <c r="B1585" s="13"/>
      <c r="C1585" s="13"/>
      <c r="D1585" s="33"/>
    </row>
    <row r="1586" spans="1:4" x14ac:dyDescent="0.2">
      <c r="A1586" s="13"/>
      <c r="B1586" s="13"/>
      <c r="C1586" s="13"/>
      <c r="D1586" s="33"/>
    </row>
    <row r="1587" spans="1:4" x14ac:dyDescent="0.2">
      <c r="A1587" s="13"/>
      <c r="B1587" s="13"/>
      <c r="C1587" s="13"/>
      <c r="D1587" s="33"/>
    </row>
    <row r="1588" spans="1:4" x14ac:dyDescent="0.2">
      <c r="A1588" s="13"/>
      <c r="B1588" s="13"/>
      <c r="C1588" s="13"/>
      <c r="D1588" s="33"/>
    </row>
    <row r="1589" spans="1:4" x14ac:dyDescent="0.2">
      <c r="A1589" s="13"/>
      <c r="B1589" s="13"/>
      <c r="C1589" s="13"/>
      <c r="D1589" s="33"/>
    </row>
    <row r="1590" spans="1:4" x14ac:dyDescent="0.2">
      <c r="A1590" s="13"/>
      <c r="B1590" s="13"/>
      <c r="C1590" s="13"/>
      <c r="D1590" s="33"/>
    </row>
    <row r="1591" spans="1:4" x14ac:dyDescent="0.2">
      <c r="A1591" s="13"/>
      <c r="B1591" s="13"/>
      <c r="C1591" s="13"/>
      <c r="D1591" s="33"/>
    </row>
    <row r="1592" spans="1:4" x14ac:dyDescent="0.2">
      <c r="A1592" s="13"/>
      <c r="B1592" s="13"/>
      <c r="C1592" s="13"/>
      <c r="D1592" s="33"/>
    </row>
    <row r="1593" spans="1:4" x14ac:dyDescent="0.2">
      <c r="A1593" s="13"/>
      <c r="B1593" s="13"/>
      <c r="C1593" s="13"/>
      <c r="D1593" s="33"/>
    </row>
    <row r="1594" spans="1:4" x14ac:dyDescent="0.2">
      <c r="A1594" s="13"/>
      <c r="B1594" s="13"/>
      <c r="C1594" s="13"/>
      <c r="D1594" s="33"/>
    </row>
    <row r="1595" spans="1:4" x14ac:dyDescent="0.2">
      <c r="A1595" s="13"/>
      <c r="B1595" s="13"/>
      <c r="C1595" s="13"/>
      <c r="D1595" s="33"/>
    </row>
    <row r="1596" spans="1:4" x14ac:dyDescent="0.2">
      <c r="A1596" s="13"/>
      <c r="B1596" s="13"/>
      <c r="C1596" s="13"/>
      <c r="D1596" s="33"/>
    </row>
    <row r="1597" spans="1:4" x14ac:dyDescent="0.2">
      <c r="A1597" s="13"/>
      <c r="B1597" s="13"/>
      <c r="C1597" s="13"/>
      <c r="D1597" s="33"/>
    </row>
    <row r="1598" spans="1:4" x14ac:dyDescent="0.2">
      <c r="A1598" s="13"/>
      <c r="B1598" s="13"/>
      <c r="C1598" s="13"/>
      <c r="D1598" s="33"/>
    </row>
    <row r="1599" spans="1:4" x14ac:dyDescent="0.2">
      <c r="A1599" s="13"/>
      <c r="B1599" s="13"/>
      <c r="C1599" s="13"/>
      <c r="D1599" s="33"/>
    </row>
    <row r="1600" spans="1:4" x14ac:dyDescent="0.2">
      <c r="A1600" s="13"/>
      <c r="B1600" s="13"/>
      <c r="C1600" s="13"/>
      <c r="D1600" s="33"/>
    </row>
    <row r="1601" spans="1:4" x14ac:dyDescent="0.2">
      <c r="A1601" s="13"/>
      <c r="B1601" s="13"/>
      <c r="C1601" s="13"/>
      <c r="D1601" s="33"/>
    </row>
    <row r="1602" spans="1:4" x14ac:dyDescent="0.2">
      <c r="A1602" s="13"/>
      <c r="B1602" s="13"/>
      <c r="C1602" s="13"/>
      <c r="D1602" s="33"/>
    </row>
    <row r="1603" spans="1:4" x14ac:dyDescent="0.2">
      <c r="A1603" s="13"/>
      <c r="B1603" s="13"/>
      <c r="C1603" s="13"/>
      <c r="D1603" s="33"/>
    </row>
    <row r="1604" spans="1:4" x14ac:dyDescent="0.2">
      <c r="A1604" s="13"/>
      <c r="B1604" s="13"/>
      <c r="C1604" s="13"/>
      <c r="D1604" s="33"/>
    </row>
    <row r="1605" spans="1:4" x14ac:dyDescent="0.2">
      <c r="A1605" s="13"/>
      <c r="B1605" s="13"/>
      <c r="C1605" s="13"/>
      <c r="D1605" s="33"/>
    </row>
    <row r="1606" spans="1:4" x14ac:dyDescent="0.2">
      <c r="A1606" s="13"/>
      <c r="B1606" s="13"/>
      <c r="C1606" s="13"/>
      <c r="D1606" s="33"/>
    </row>
    <row r="1607" spans="1:4" x14ac:dyDescent="0.2">
      <c r="A1607" s="13"/>
      <c r="B1607" s="13"/>
      <c r="C1607" s="13"/>
      <c r="D1607" s="33"/>
    </row>
    <row r="1608" spans="1:4" x14ac:dyDescent="0.2">
      <c r="A1608" s="13"/>
      <c r="B1608" s="13"/>
      <c r="C1608" s="13"/>
      <c r="D1608" s="33"/>
    </row>
    <row r="1609" spans="1:4" x14ac:dyDescent="0.2">
      <c r="A1609" s="13"/>
      <c r="B1609" s="13"/>
      <c r="C1609" s="13"/>
      <c r="D1609" s="33"/>
    </row>
    <row r="1610" spans="1:4" x14ac:dyDescent="0.2">
      <c r="A1610" s="13"/>
      <c r="B1610" s="13"/>
      <c r="C1610" s="13"/>
      <c r="D1610" s="33"/>
    </row>
    <row r="1611" spans="1:4" x14ac:dyDescent="0.2">
      <c r="A1611" s="13"/>
      <c r="B1611" s="13"/>
      <c r="C1611" s="13"/>
      <c r="D1611" s="33"/>
    </row>
    <row r="1612" spans="1:4" x14ac:dyDescent="0.2">
      <c r="A1612" s="13"/>
      <c r="B1612" s="13"/>
      <c r="C1612" s="13"/>
      <c r="D1612" s="33"/>
    </row>
    <row r="1613" spans="1:4" x14ac:dyDescent="0.2">
      <c r="A1613" s="13"/>
      <c r="B1613" s="13"/>
      <c r="C1613" s="13"/>
      <c r="D1613" s="33"/>
    </row>
    <row r="1614" spans="1:4" x14ac:dyDescent="0.2">
      <c r="A1614" s="13"/>
      <c r="B1614" s="13"/>
      <c r="C1614" s="13"/>
      <c r="D1614" s="33"/>
    </row>
    <row r="1615" spans="1:4" x14ac:dyDescent="0.2">
      <c r="A1615" s="13"/>
      <c r="B1615" s="13"/>
      <c r="C1615" s="13"/>
      <c r="D1615" s="33"/>
    </row>
    <row r="1616" spans="1:4" x14ac:dyDescent="0.2">
      <c r="A1616" s="13"/>
      <c r="B1616" s="13"/>
      <c r="C1616" s="13"/>
      <c r="D1616" s="33"/>
    </row>
    <row r="1617" spans="1:4" x14ac:dyDescent="0.2">
      <c r="A1617" s="13"/>
      <c r="B1617" s="13"/>
      <c r="C1617" s="13"/>
      <c r="D1617" s="33"/>
    </row>
    <row r="1618" spans="1:4" x14ac:dyDescent="0.2">
      <c r="A1618" s="13"/>
      <c r="B1618" s="13"/>
      <c r="C1618" s="13"/>
      <c r="D1618" s="33"/>
    </row>
    <row r="1619" spans="1:4" x14ac:dyDescent="0.2">
      <c r="A1619" s="13"/>
      <c r="B1619" s="13"/>
      <c r="C1619" s="13"/>
      <c r="D1619" s="33"/>
    </row>
    <row r="1620" spans="1:4" x14ac:dyDescent="0.2">
      <c r="A1620" s="13"/>
      <c r="B1620" s="13"/>
      <c r="C1620" s="13"/>
      <c r="D1620" s="33"/>
    </row>
    <row r="1621" spans="1:4" x14ac:dyDescent="0.2">
      <c r="A1621" s="13"/>
      <c r="B1621" s="13"/>
      <c r="C1621" s="13"/>
      <c r="D1621" s="33"/>
    </row>
    <row r="1622" spans="1:4" x14ac:dyDescent="0.2">
      <c r="A1622" s="13"/>
      <c r="B1622" s="13"/>
      <c r="C1622" s="13"/>
      <c r="D1622" s="33"/>
    </row>
    <row r="1623" spans="1:4" x14ac:dyDescent="0.2">
      <c r="A1623" s="13"/>
      <c r="B1623" s="13"/>
      <c r="C1623" s="13"/>
      <c r="D1623" s="33"/>
    </row>
    <row r="1624" spans="1:4" x14ac:dyDescent="0.2">
      <c r="A1624" s="13"/>
      <c r="B1624" s="13"/>
      <c r="C1624" s="13"/>
      <c r="D1624" s="33"/>
    </row>
    <row r="1625" spans="1:4" x14ac:dyDescent="0.2">
      <c r="A1625" s="13"/>
      <c r="B1625" s="13"/>
      <c r="C1625" s="13"/>
      <c r="D1625" s="33"/>
    </row>
    <row r="1626" spans="1:4" x14ac:dyDescent="0.2">
      <c r="A1626" s="13"/>
      <c r="B1626" s="13"/>
      <c r="C1626" s="13"/>
      <c r="D1626" s="33"/>
    </row>
    <row r="1627" spans="1:4" x14ac:dyDescent="0.2">
      <c r="A1627" s="13"/>
      <c r="B1627" s="13"/>
      <c r="C1627" s="13"/>
      <c r="D1627" s="33"/>
    </row>
    <row r="1628" spans="1:4" x14ac:dyDescent="0.2">
      <c r="A1628" s="13"/>
      <c r="B1628" s="13"/>
      <c r="C1628" s="13"/>
      <c r="D1628" s="33"/>
    </row>
    <row r="1629" spans="1:4" x14ac:dyDescent="0.2">
      <c r="A1629" s="13"/>
      <c r="B1629" s="13"/>
      <c r="C1629" s="13"/>
      <c r="D1629" s="33"/>
    </row>
    <row r="1630" spans="1:4" x14ac:dyDescent="0.2">
      <c r="A1630" s="13"/>
      <c r="B1630" s="13"/>
      <c r="C1630" s="13"/>
      <c r="D1630" s="33"/>
    </row>
    <row r="1631" spans="1:4" x14ac:dyDescent="0.2">
      <c r="A1631" s="13"/>
      <c r="B1631" s="13"/>
      <c r="C1631" s="13"/>
      <c r="D1631" s="33"/>
    </row>
    <row r="1632" spans="1:4" x14ac:dyDescent="0.2">
      <c r="A1632" s="13"/>
      <c r="B1632" s="13"/>
      <c r="C1632" s="13"/>
      <c r="D1632" s="33"/>
    </row>
    <row r="1633" spans="1:4" x14ac:dyDescent="0.2">
      <c r="A1633" s="13"/>
      <c r="B1633" s="13"/>
      <c r="C1633" s="13"/>
      <c r="D1633" s="33"/>
    </row>
    <row r="1634" spans="1:4" x14ac:dyDescent="0.2">
      <c r="A1634" s="13"/>
      <c r="B1634" s="13"/>
      <c r="C1634" s="13"/>
      <c r="D1634" s="33"/>
    </row>
    <row r="1635" spans="1:4" x14ac:dyDescent="0.2">
      <c r="A1635" s="13"/>
      <c r="B1635" s="13"/>
      <c r="C1635" s="13"/>
      <c r="D1635" s="33"/>
    </row>
    <row r="1636" spans="1:4" x14ac:dyDescent="0.2">
      <c r="A1636" s="13"/>
      <c r="B1636" s="13"/>
      <c r="C1636" s="13"/>
      <c r="D1636" s="33"/>
    </row>
    <row r="1637" spans="1:4" x14ac:dyDescent="0.2">
      <c r="A1637" s="13"/>
      <c r="B1637" s="13"/>
      <c r="C1637" s="13"/>
      <c r="D1637" s="33"/>
    </row>
    <row r="1638" spans="1:4" x14ac:dyDescent="0.2">
      <c r="A1638" s="13"/>
      <c r="B1638" s="13"/>
      <c r="C1638" s="13"/>
      <c r="D1638" s="33"/>
    </row>
    <row r="1639" spans="1:4" x14ac:dyDescent="0.2">
      <c r="A1639" s="13"/>
      <c r="B1639" s="13"/>
      <c r="C1639" s="13"/>
      <c r="D1639" s="33"/>
    </row>
    <row r="1640" spans="1:4" x14ac:dyDescent="0.2">
      <c r="A1640" s="13"/>
      <c r="B1640" s="13"/>
      <c r="C1640" s="13"/>
      <c r="D1640" s="33"/>
    </row>
    <row r="1641" spans="1:4" x14ac:dyDescent="0.2">
      <c r="A1641" s="13"/>
      <c r="B1641" s="13"/>
      <c r="C1641" s="13"/>
      <c r="D1641" s="33"/>
    </row>
    <row r="1642" spans="1:4" x14ac:dyDescent="0.2">
      <c r="A1642" s="13"/>
      <c r="B1642" s="13"/>
      <c r="C1642" s="13"/>
      <c r="D1642" s="33"/>
    </row>
    <row r="1643" spans="1:4" x14ac:dyDescent="0.2">
      <c r="A1643" s="13"/>
      <c r="B1643" s="13"/>
      <c r="C1643" s="13"/>
      <c r="D1643" s="33"/>
    </row>
    <row r="1644" spans="1:4" x14ac:dyDescent="0.2">
      <c r="A1644" s="13"/>
      <c r="B1644" s="13"/>
      <c r="C1644" s="13"/>
      <c r="D1644" s="33"/>
    </row>
    <row r="1645" spans="1:4" x14ac:dyDescent="0.2">
      <c r="A1645" s="13"/>
      <c r="B1645" s="13"/>
      <c r="C1645" s="13"/>
      <c r="D1645" s="33"/>
    </row>
    <row r="1646" spans="1:4" x14ac:dyDescent="0.2">
      <c r="A1646" s="13"/>
      <c r="B1646" s="13"/>
      <c r="C1646" s="13"/>
      <c r="D1646" s="33"/>
    </row>
    <row r="1647" spans="1:4" x14ac:dyDescent="0.2">
      <c r="A1647" s="13"/>
      <c r="B1647" s="13"/>
      <c r="C1647" s="13"/>
      <c r="D1647" s="33"/>
    </row>
    <row r="1648" spans="1:4" x14ac:dyDescent="0.2">
      <c r="A1648" s="13"/>
      <c r="B1648" s="13"/>
      <c r="C1648" s="13"/>
      <c r="D1648" s="33"/>
    </row>
    <row r="1649" spans="1:4" x14ac:dyDescent="0.2">
      <c r="A1649" s="13"/>
      <c r="B1649" s="13"/>
      <c r="C1649" s="13"/>
      <c r="D1649" s="33"/>
    </row>
    <row r="1650" spans="1:4" x14ac:dyDescent="0.2">
      <c r="A1650" s="13"/>
      <c r="B1650" s="13"/>
      <c r="C1650" s="13"/>
      <c r="D1650" s="33"/>
    </row>
    <row r="1651" spans="1:4" x14ac:dyDescent="0.2">
      <c r="A1651" s="13"/>
      <c r="B1651" s="13"/>
      <c r="C1651" s="13"/>
      <c r="D1651" s="33"/>
    </row>
    <row r="1652" spans="1:4" x14ac:dyDescent="0.2">
      <c r="A1652" s="13"/>
      <c r="B1652" s="13"/>
      <c r="C1652" s="13"/>
      <c r="D1652" s="33"/>
    </row>
    <row r="1653" spans="1:4" x14ac:dyDescent="0.2">
      <c r="A1653" s="13"/>
      <c r="B1653" s="13"/>
      <c r="C1653" s="13"/>
      <c r="D1653" s="33"/>
    </row>
    <row r="1654" spans="1:4" x14ac:dyDescent="0.2">
      <c r="A1654" s="13"/>
      <c r="B1654" s="13"/>
      <c r="C1654" s="13"/>
      <c r="D1654" s="33"/>
    </row>
    <row r="1655" spans="1:4" x14ac:dyDescent="0.2">
      <c r="A1655" s="13"/>
      <c r="B1655" s="13"/>
      <c r="C1655" s="13"/>
      <c r="D1655" s="33"/>
    </row>
    <row r="1656" spans="1:4" x14ac:dyDescent="0.2">
      <c r="A1656" s="13"/>
      <c r="B1656" s="13"/>
      <c r="C1656" s="13"/>
      <c r="D1656" s="33"/>
    </row>
    <row r="1657" spans="1:4" x14ac:dyDescent="0.2">
      <c r="A1657" s="13"/>
      <c r="B1657" s="13"/>
      <c r="C1657" s="13"/>
      <c r="D1657" s="33"/>
    </row>
    <row r="1658" spans="1:4" x14ac:dyDescent="0.2">
      <c r="A1658" s="13"/>
      <c r="B1658" s="13"/>
      <c r="C1658" s="13"/>
      <c r="D1658" s="33"/>
    </row>
    <row r="1659" spans="1:4" x14ac:dyDescent="0.2">
      <c r="A1659" s="13"/>
      <c r="B1659" s="13"/>
      <c r="C1659" s="13"/>
      <c r="D1659" s="33"/>
    </row>
    <row r="1660" spans="1:4" x14ac:dyDescent="0.2">
      <c r="A1660" s="13"/>
      <c r="B1660" s="13"/>
      <c r="C1660" s="13"/>
      <c r="D1660" s="33"/>
    </row>
    <row r="1661" spans="1:4" x14ac:dyDescent="0.2">
      <c r="A1661" s="13"/>
      <c r="B1661" s="13"/>
      <c r="C1661" s="13"/>
      <c r="D1661" s="33"/>
    </row>
    <row r="1662" spans="1:4" x14ac:dyDescent="0.2">
      <c r="A1662" s="13"/>
      <c r="B1662" s="13"/>
      <c r="C1662" s="13"/>
      <c r="D1662" s="33"/>
    </row>
    <row r="1663" spans="1:4" x14ac:dyDescent="0.2">
      <c r="A1663" s="13"/>
      <c r="B1663" s="13"/>
      <c r="C1663" s="13"/>
      <c r="D1663" s="33"/>
    </row>
    <row r="1664" spans="1:4" x14ac:dyDescent="0.2">
      <c r="A1664" s="13"/>
      <c r="B1664" s="13"/>
      <c r="C1664" s="13"/>
      <c r="D1664" s="33"/>
    </row>
    <row r="1665" spans="1:4" x14ac:dyDescent="0.2">
      <c r="A1665" s="13"/>
      <c r="B1665" s="13"/>
      <c r="C1665" s="13"/>
      <c r="D1665" s="33"/>
    </row>
    <row r="1666" spans="1:4" x14ac:dyDescent="0.2">
      <c r="A1666" s="13"/>
      <c r="B1666" s="13"/>
      <c r="C1666" s="13"/>
      <c r="D1666" s="33"/>
    </row>
    <row r="1667" spans="1:4" x14ac:dyDescent="0.2">
      <c r="A1667" s="13"/>
      <c r="B1667" s="13"/>
      <c r="C1667" s="13"/>
      <c r="D1667" s="33"/>
    </row>
    <row r="1668" spans="1:4" x14ac:dyDescent="0.2">
      <c r="A1668" s="13"/>
      <c r="B1668" s="13"/>
      <c r="C1668" s="13"/>
      <c r="D1668" s="33"/>
    </row>
    <row r="1669" spans="1:4" x14ac:dyDescent="0.2">
      <c r="A1669" s="13"/>
      <c r="B1669" s="13"/>
      <c r="C1669" s="13"/>
      <c r="D1669" s="33"/>
    </row>
    <row r="1670" spans="1:4" x14ac:dyDescent="0.2">
      <c r="A1670" s="13"/>
      <c r="B1670" s="13"/>
      <c r="C1670" s="13"/>
      <c r="D1670" s="33"/>
    </row>
    <row r="1671" spans="1:4" x14ac:dyDescent="0.2">
      <c r="A1671" s="13"/>
      <c r="B1671" s="13"/>
      <c r="C1671" s="13"/>
      <c r="D1671" s="33"/>
    </row>
    <row r="1672" spans="1:4" x14ac:dyDescent="0.2">
      <c r="A1672" s="13"/>
      <c r="B1672" s="13"/>
      <c r="C1672" s="13"/>
      <c r="D1672" s="33"/>
    </row>
    <row r="1673" spans="1:4" x14ac:dyDescent="0.2">
      <c r="A1673" s="13"/>
      <c r="B1673" s="13"/>
      <c r="C1673" s="13"/>
      <c r="D1673" s="33"/>
    </row>
    <row r="1674" spans="1:4" x14ac:dyDescent="0.2">
      <c r="A1674" s="13"/>
      <c r="B1674" s="13"/>
      <c r="C1674" s="13"/>
      <c r="D1674" s="33"/>
    </row>
    <row r="1675" spans="1:4" x14ac:dyDescent="0.2">
      <c r="A1675" s="13"/>
      <c r="B1675" s="13"/>
      <c r="C1675" s="13"/>
      <c r="D1675" s="33"/>
    </row>
    <row r="1676" spans="1:4" x14ac:dyDescent="0.2">
      <c r="A1676" s="13"/>
      <c r="B1676" s="13"/>
      <c r="C1676" s="13"/>
      <c r="D1676" s="33"/>
    </row>
    <row r="1677" spans="1:4" x14ac:dyDescent="0.2">
      <c r="A1677" s="13"/>
      <c r="B1677" s="13"/>
      <c r="C1677" s="13"/>
      <c r="D1677" s="33"/>
    </row>
    <row r="1678" spans="1:4" x14ac:dyDescent="0.2">
      <c r="A1678" s="13"/>
      <c r="B1678" s="13"/>
      <c r="C1678" s="13"/>
      <c r="D1678" s="33"/>
    </row>
    <row r="1679" spans="1:4" x14ac:dyDescent="0.2">
      <c r="A1679" s="13"/>
      <c r="B1679" s="13"/>
      <c r="C1679" s="13"/>
      <c r="D1679" s="33"/>
    </row>
    <row r="1680" spans="1:4" x14ac:dyDescent="0.2">
      <c r="A1680" s="13"/>
      <c r="B1680" s="13"/>
      <c r="C1680" s="13"/>
      <c r="D1680" s="33"/>
    </row>
    <row r="1681" spans="1:4" x14ac:dyDescent="0.2">
      <c r="A1681" s="13"/>
      <c r="B1681" s="13"/>
      <c r="C1681" s="13"/>
      <c r="D1681" s="33"/>
    </row>
    <row r="1682" spans="1:4" x14ac:dyDescent="0.2">
      <c r="A1682" s="13"/>
      <c r="B1682" s="13"/>
      <c r="C1682" s="13"/>
      <c r="D1682" s="33"/>
    </row>
    <row r="1683" spans="1:4" x14ac:dyDescent="0.2">
      <c r="A1683" s="13"/>
      <c r="B1683" s="13"/>
      <c r="C1683" s="13"/>
      <c r="D1683" s="33"/>
    </row>
    <row r="1684" spans="1:4" x14ac:dyDescent="0.2">
      <c r="A1684" s="13"/>
      <c r="B1684" s="13"/>
      <c r="C1684" s="13"/>
      <c r="D1684" s="33"/>
    </row>
    <row r="1685" spans="1:4" x14ac:dyDescent="0.2">
      <c r="A1685" s="13"/>
      <c r="B1685" s="13"/>
      <c r="C1685" s="13"/>
      <c r="D1685" s="33"/>
    </row>
    <row r="1686" spans="1:4" x14ac:dyDescent="0.2">
      <c r="A1686" s="13"/>
      <c r="B1686" s="13"/>
      <c r="C1686" s="13"/>
      <c r="D1686" s="33"/>
    </row>
    <row r="1687" spans="1:4" x14ac:dyDescent="0.2">
      <c r="A1687" s="13"/>
      <c r="B1687" s="13"/>
      <c r="C1687" s="13"/>
      <c r="D1687" s="33"/>
    </row>
    <row r="1688" spans="1:4" x14ac:dyDescent="0.2">
      <c r="A1688" s="13"/>
      <c r="B1688" s="13"/>
      <c r="C1688" s="13"/>
      <c r="D1688" s="33"/>
    </row>
    <row r="1689" spans="1:4" x14ac:dyDescent="0.2">
      <c r="A1689" s="13"/>
      <c r="B1689" s="13"/>
      <c r="C1689" s="13"/>
      <c r="D1689" s="33"/>
    </row>
    <row r="1690" spans="1:4" x14ac:dyDescent="0.2">
      <c r="A1690" s="13"/>
      <c r="B1690" s="13"/>
      <c r="C1690" s="13"/>
      <c r="D1690" s="33"/>
    </row>
    <row r="1691" spans="1:4" x14ac:dyDescent="0.2">
      <c r="A1691" s="13"/>
      <c r="B1691" s="13"/>
      <c r="C1691" s="13"/>
      <c r="D1691" s="33"/>
    </row>
    <row r="1692" spans="1:4" x14ac:dyDescent="0.2">
      <c r="A1692" s="13"/>
      <c r="B1692" s="13"/>
      <c r="C1692" s="13"/>
      <c r="D1692" s="33"/>
    </row>
    <row r="1693" spans="1:4" x14ac:dyDescent="0.2">
      <c r="A1693" s="13"/>
      <c r="B1693" s="13"/>
      <c r="C1693" s="13"/>
      <c r="D1693" s="33"/>
    </row>
    <row r="1694" spans="1:4" x14ac:dyDescent="0.2">
      <c r="A1694" s="13"/>
      <c r="B1694" s="13"/>
      <c r="C1694" s="13"/>
      <c r="D1694" s="33"/>
    </row>
    <row r="1695" spans="1:4" x14ac:dyDescent="0.2">
      <c r="A1695" s="13"/>
      <c r="B1695" s="13"/>
      <c r="C1695" s="13"/>
      <c r="D1695" s="33"/>
    </row>
    <row r="1696" spans="1:4" x14ac:dyDescent="0.2">
      <c r="A1696" s="13"/>
      <c r="B1696" s="13"/>
      <c r="C1696" s="13"/>
      <c r="D1696" s="33"/>
    </row>
    <row r="1697" spans="1:4" x14ac:dyDescent="0.2">
      <c r="A1697" s="13"/>
      <c r="B1697" s="13"/>
      <c r="C1697" s="13"/>
      <c r="D1697" s="33"/>
    </row>
    <row r="1698" spans="1:4" x14ac:dyDescent="0.2">
      <c r="A1698" s="13"/>
      <c r="B1698" s="13"/>
      <c r="C1698" s="13"/>
      <c r="D1698" s="33"/>
    </row>
    <row r="1699" spans="1:4" x14ac:dyDescent="0.2">
      <c r="A1699" s="13"/>
      <c r="B1699" s="13"/>
      <c r="C1699" s="13"/>
      <c r="D1699" s="33"/>
    </row>
    <row r="1700" spans="1:4" x14ac:dyDescent="0.2">
      <c r="A1700" s="13"/>
      <c r="B1700" s="13"/>
      <c r="C1700" s="13"/>
      <c r="D1700" s="33"/>
    </row>
    <row r="1701" spans="1:4" x14ac:dyDescent="0.2">
      <c r="A1701" s="13"/>
      <c r="B1701" s="13"/>
      <c r="C1701" s="13"/>
      <c r="D1701" s="33"/>
    </row>
    <row r="1702" spans="1:4" x14ac:dyDescent="0.2">
      <c r="A1702" s="13"/>
      <c r="B1702" s="13"/>
      <c r="C1702" s="13"/>
      <c r="D1702" s="33"/>
    </row>
    <row r="1703" spans="1:4" x14ac:dyDescent="0.2">
      <c r="A1703" s="13"/>
      <c r="B1703" s="13"/>
      <c r="C1703" s="13"/>
      <c r="D1703" s="33"/>
    </row>
    <row r="1704" spans="1:4" x14ac:dyDescent="0.2">
      <c r="A1704" s="13"/>
      <c r="B1704" s="13"/>
      <c r="C1704" s="13"/>
      <c r="D1704" s="33"/>
    </row>
    <row r="1705" spans="1:4" x14ac:dyDescent="0.2">
      <c r="A1705" s="13"/>
      <c r="B1705" s="13"/>
      <c r="C1705" s="13"/>
      <c r="D1705" s="33"/>
    </row>
    <row r="1706" spans="1:4" x14ac:dyDescent="0.2">
      <c r="A1706" s="13"/>
      <c r="B1706" s="13"/>
      <c r="C1706" s="13"/>
      <c r="D1706" s="33"/>
    </row>
    <row r="1707" spans="1:4" x14ac:dyDescent="0.2">
      <c r="A1707" s="13"/>
      <c r="B1707" s="13"/>
      <c r="C1707" s="13"/>
      <c r="D1707" s="33"/>
    </row>
    <row r="1708" spans="1:4" x14ac:dyDescent="0.2">
      <c r="A1708" s="13"/>
      <c r="B1708" s="13"/>
      <c r="C1708" s="13"/>
      <c r="D1708" s="33"/>
    </row>
    <row r="1709" spans="1:4" x14ac:dyDescent="0.2">
      <c r="A1709" s="13"/>
      <c r="B1709" s="13"/>
      <c r="C1709" s="13"/>
      <c r="D1709" s="33"/>
    </row>
    <row r="1710" spans="1:4" x14ac:dyDescent="0.2">
      <c r="A1710" s="13"/>
      <c r="B1710" s="13"/>
      <c r="C1710" s="13"/>
      <c r="D1710" s="33"/>
    </row>
    <row r="1711" spans="1:4" x14ac:dyDescent="0.2">
      <c r="A1711" s="13"/>
      <c r="B1711" s="13"/>
      <c r="C1711" s="13"/>
      <c r="D1711" s="33"/>
    </row>
    <row r="1712" spans="1:4" x14ac:dyDescent="0.2">
      <c r="A1712" s="13"/>
      <c r="B1712" s="13"/>
      <c r="C1712" s="13"/>
      <c r="D1712" s="33"/>
    </row>
    <row r="1713" spans="1:4" x14ac:dyDescent="0.2">
      <c r="A1713" s="13"/>
      <c r="B1713" s="13"/>
      <c r="C1713" s="13"/>
      <c r="D1713" s="33"/>
    </row>
    <row r="1714" spans="1:4" x14ac:dyDescent="0.2">
      <c r="A1714" s="13"/>
      <c r="B1714" s="13"/>
      <c r="C1714" s="13"/>
      <c r="D1714" s="33"/>
    </row>
    <row r="1715" spans="1:4" x14ac:dyDescent="0.2">
      <c r="A1715" s="13"/>
      <c r="B1715" s="13"/>
      <c r="C1715" s="13"/>
      <c r="D1715" s="33"/>
    </row>
    <row r="1716" spans="1:4" x14ac:dyDescent="0.2">
      <c r="A1716" s="13"/>
      <c r="B1716" s="13"/>
      <c r="C1716" s="13"/>
      <c r="D1716" s="33"/>
    </row>
    <row r="1717" spans="1:4" x14ac:dyDescent="0.2">
      <c r="A1717" s="13"/>
      <c r="B1717" s="13"/>
      <c r="C1717" s="13"/>
      <c r="D1717" s="33"/>
    </row>
    <row r="1718" spans="1:4" x14ac:dyDescent="0.2">
      <c r="A1718" s="13"/>
      <c r="B1718" s="13"/>
      <c r="C1718" s="13"/>
      <c r="D1718" s="33"/>
    </row>
    <row r="1719" spans="1:4" x14ac:dyDescent="0.2">
      <c r="A1719" s="13"/>
      <c r="B1719" s="13"/>
      <c r="C1719" s="13"/>
      <c r="D1719" s="33"/>
    </row>
    <row r="1720" spans="1:4" x14ac:dyDescent="0.2">
      <c r="A1720" s="13"/>
      <c r="B1720" s="13"/>
      <c r="C1720" s="13"/>
      <c r="D1720" s="33"/>
    </row>
    <row r="1721" spans="1:4" x14ac:dyDescent="0.2">
      <c r="A1721" s="13"/>
      <c r="B1721" s="13"/>
      <c r="C1721" s="13"/>
      <c r="D1721" s="33"/>
    </row>
    <row r="1722" spans="1:4" x14ac:dyDescent="0.2">
      <c r="A1722" s="13"/>
      <c r="B1722" s="13"/>
      <c r="C1722" s="13"/>
      <c r="D1722" s="33"/>
    </row>
    <row r="1723" spans="1:4" x14ac:dyDescent="0.2">
      <c r="A1723" s="13"/>
      <c r="B1723" s="13"/>
      <c r="C1723" s="13"/>
      <c r="D1723" s="33"/>
    </row>
    <row r="1724" spans="1:4" x14ac:dyDescent="0.2">
      <c r="A1724" s="13"/>
      <c r="B1724" s="13"/>
      <c r="C1724" s="13"/>
      <c r="D1724" s="33"/>
    </row>
    <row r="1725" spans="1:4" x14ac:dyDescent="0.2">
      <c r="A1725" s="13"/>
      <c r="B1725" s="13"/>
      <c r="C1725" s="13"/>
      <c r="D1725" s="33"/>
    </row>
    <row r="1726" spans="1:4" x14ac:dyDescent="0.2">
      <c r="A1726" s="13"/>
      <c r="B1726" s="13"/>
      <c r="C1726" s="13"/>
      <c r="D1726" s="33"/>
    </row>
    <row r="1727" spans="1:4" x14ac:dyDescent="0.2">
      <c r="A1727" s="13"/>
      <c r="B1727" s="13"/>
      <c r="C1727" s="13"/>
      <c r="D1727" s="33"/>
    </row>
    <row r="1728" spans="1:4" x14ac:dyDescent="0.2">
      <c r="A1728" s="13"/>
      <c r="B1728" s="13"/>
      <c r="C1728" s="13"/>
      <c r="D1728" s="33"/>
    </row>
    <row r="1729" spans="1:4" x14ac:dyDescent="0.2">
      <c r="A1729" s="13"/>
      <c r="B1729" s="13"/>
      <c r="C1729" s="13"/>
      <c r="D1729" s="33"/>
    </row>
    <row r="1730" spans="1:4" x14ac:dyDescent="0.2">
      <c r="A1730" s="13"/>
      <c r="B1730" s="13"/>
      <c r="C1730" s="13"/>
      <c r="D1730" s="33"/>
    </row>
    <row r="1731" spans="1:4" x14ac:dyDescent="0.2">
      <c r="A1731" s="13"/>
      <c r="B1731" s="13"/>
      <c r="C1731" s="13"/>
      <c r="D1731" s="33"/>
    </row>
    <row r="1732" spans="1:4" x14ac:dyDescent="0.2">
      <c r="A1732" s="13"/>
      <c r="B1732" s="13"/>
      <c r="C1732" s="13"/>
      <c r="D1732" s="33"/>
    </row>
    <row r="1733" spans="1:4" x14ac:dyDescent="0.2">
      <c r="A1733" s="13"/>
      <c r="B1733" s="13"/>
      <c r="C1733" s="13"/>
      <c r="D1733" s="33"/>
    </row>
    <row r="1734" spans="1:4" x14ac:dyDescent="0.2">
      <c r="A1734" s="13"/>
      <c r="B1734" s="13"/>
      <c r="C1734" s="13"/>
      <c r="D1734" s="33"/>
    </row>
    <row r="1735" spans="1:4" x14ac:dyDescent="0.2">
      <c r="A1735" s="13"/>
      <c r="B1735" s="13"/>
      <c r="C1735" s="13"/>
      <c r="D1735" s="33"/>
    </row>
    <row r="1736" spans="1:4" x14ac:dyDescent="0.2">
      <c r="A1736" s="13"/>
      <c r="B1736" s="13"/>
      <c r="C1736" s="13"/>
      <c r="D1736" s="33"/>
    </row>
    <row r="1737" spans="1:4" x14ac:dyDescent="0.2">
      <c r="A1737" s="13"/>
      <c r="B1737" s="13"/>
      <c r="C1737" s="13"/>
      <c r="D1737" s="33"/>
    </row>
    <row r="1738" spans="1:4" x14ac:dyDescent="0.2">
      <c r="A1738" s="13"/>
      <c r="B1738" s="13"/>
      <c r="C1738" s="13"/>
      <c r="D1738" s="33"/>
    </row>
    <row r="1739" spans="1:4" x14ac:dyDescent="0.2">
      <c r="A1739" s="13"/>
      <c r="B1739" s="13"/>
      <c r="C1739" s="13"/>
      <c r="D1739" s="33"/>
    </row>
    <row r="1740" spans="1:4" x14ac:dyDescent="0.2">
      <c r="A1740" s="13"/>
      <c r="B1740" s="13"/>
      <c r="C1740" s="13"/>
      <c r="D1740" s="33"/>
    </row>
    <row r="1741" spans="1:4" x14ac:dyDescent="0.2">
      <c r="A1741" s="13"/>
      <c r="B1741" s="13"/>
      <c r="C1741" s="13"/>
      <c r="D1741" s="33"/>
    </row>
    <row r="1742" spans="1:4" x14ac:dyDescent="0.2">
      <c r="A1742" s="13"/>
      <c r="B1742" s="13"/>
      <c r="C1742" s="13"/>
      <c r="D1742" s="33"/>
    </row>
    <row r="1743" spans="1:4" x14ac:dyDescent="0.2">
      <c r="A1743" s="13"/>
      <c r="B1743" s="13"/>
      <c r="C1743" s="13"/>
      <c r="D1743" s="33"/>
    </row>
    <row r="1744" spans="1:4" x14ac:dyDescent="0.2">
      <c r="A1744" s="13"/>
      <c r="B1744" s="13"/>
      <c r="C1744" s="13"/>
      <c r="D1744" s="33"/>
    </row>
    <row r="1745" spans="1:4" x14ac:dyDescent="0.2">
      <c r="A1745" s="13"/>
      <c r="B1745" s="13"/>
      <c r="C1745" s="13"/>
      <c r="D1745" s="33"/>
    </row>
    <row r="1746" spans="1:4" x14ac:dyDescent="0.2">
      <c r="A1746" s="13"/>
      <c r="B1746" s="13"/>
      <c r="C1746" s="13"/>
      <c r="D1746" s="33"/>
    </row>
    <row r="1747" spans="1:4" x14ac:dyDescent="0.2">
      <c r="A1747" s="13"/>
      <c r="B1747" s="13"/>
      <c r="C1747" s="13"/>
      <c r="D1747" s="33"/>
    </row>
    <row r="1748" spans="1:4" x14ac:dyDescent="0.2">
      <c r="A1748" s="13"/>
      <c r="B1748" s="13"/>
      <c r="C1748" s="13"/>
      <c r="D1748" s="33"/>
    </row>
    <row r="1749" spans="1:4" x14ac:dyDescent="0.2">
      <c r="A1749" s="13"/>
      <c r="B1749" s="13"/>
      <c r="C1749" s="13"/>
      <c r="D1749" s="33"/>
    </row>
    <row r="1750" spans="1:4" x14ac:dyDescent="0.2">
      <c r="A1750" s="13"/>
      <c r="B1750" s="13"/>
      <c r="C1750" s="13"/>
      <c r="D1750" s="33"/>
    </row>
    <row r="1751" spans="1:4" x14ac:dyDescent="0.2">
      <c r="A1751" s="13"/>
      <c r="B1751" s="13"/>
      <c r="C1751" s="13"/>
      <c r="D1751" s="33"/>
    </row>
    <row r="1752" spans="1:4" x14ac:dyDescent="0.2">
      <c r="A1752" s="13"/>
      <c r="B1752" s="13"/>
      <c r="C1752" s="13"/>
      <c r="D1752" s="33"/>
    </row>
    <row r="1753" spans="1:4" x14ac:dyDescent="0.2">
      <c r="A1753" s="13"/>
      <c r="B1753" s="13"/>
      <c r="C1753" s="13"/>
      <c r="D1753" s="33"/>
    </row>
    <row r="1754" spans="1:4" x14ac:dyDescent="0.2">
      <c r="A1754" s="13"/>
      <c r="B1754" s="13"/>
      <c r="C1754" s="13"/>
      <c r="D1754" s="33"/>
    </row>
    <row r="1755" spans="1:4" x14ac:dyDescent="0.2">
      <c r="A1755" s="13"/>
      <c r="B1755" s="13"/>
      <c r="C1755" s="13"/>
      <c r="D1755" s="33"/>
    </row>
    <row r="1756" spans="1:4" x14ac:dyDescent="0.2">
      <c r="A1756" s="13"/>
      <c r="B1756" s="13"/>
      <c r="C1756" s="13"/>
      <c r="D1756" s="33"/>
    </row>
    <row r="1757" spans="1:4" x14ac:dyDescent="0.2">
      <c r="A1757" s="13"/>
      <c r="B1757" s="13"/>
      <c r="C1757" s="13"/>
      <c r="D1757" s="33"/>
    </row>
    <row r="1758" spans="1:4" x14ac:dyDescent="0.2">
      <c r="A1758" s="13"/>
      <c r="B1758" s="13"/>
      <c r="C1758" s="13"/>
      <c r="D1758" s="33"/>
    </row>
    <row r="1759" spans="1:4" x14ac:dyDescent="0.2">
      <c r="A1759" s="13"/>
      <c r="B1759" s="13"/>
      <c r="C1759" s="13"/>
      <c r="D1759" s="33"/>
    </row>
    <row r="1760" spans="1:4" x14ac:dyDescent="0.2">
      <c r="A1760" s="13"/>
      <c r="B1760" s="13"/>
      <c r="C1760" s="13"/>
      <c r="D1760" s="33"/>
    </row>
    <row r="1761" spans="1:4" x14ac:dyDescent="0.2">
      <c r="A1761" s="13"/>
      <c r="B1761" s="13"/>
      <c r="C1761" s="13"/>
      <c r="D1761" s="33"/>
    </row>
    <row r="1762" spans="1:4" x14ac:dyDescent="0.2">
      <c r="A1762" s="13"/>
      <c r="B1762" s="13"/>
      <c r="C1762" s="13"/>
      <c r="D1762" s="33"/>
    </row>
    <row r="1763" spans="1:4" x14ac:dyDescent="0.2">
      <c r="A1763" s="13"/>
      <c r="B1763" s="13"/>
      <c r="C1763" s="13"/>
      <c r="D1763" s="33"/>
    </row>
    <row r="1764" spans="1:4" x14ac:dyDescent="0.2">
      <c r="A1764" s="13"/>
      <c r="B1764" s="13"/>
      <c r="C1764" s="13"/>
      <c r="D1764" s="33"/>
    </row>
    <row r="1765" spans="1:4" x14ac:dyDescent="0.2">
      <c r="A1765" s="13"/>
      <c r="B1765" s="13"/>
      <c r="C1765" s="13"/>
      <c r="D1765" s="33"/>
    </row>
    <row r="1766" spans="1:4" x14ac:dyDescent="0.2">
      <c r="A1766" s="13"/>
      <c r="B1766" s="13"/>
      <c r="C1766" s="13"/>
      <c r="D1766" s="33"/>
    </row>
    <row r="1767" spans="1:4" x14ac:dyDescent="0.2">
      <c r="A1767" s="13"/>
      <c r="B1767" s="13"/>
      <c r="C1767" s="13"/>
      <c r="D1767" s="33"/>
    </row>
    <row r="1768" spans="1:4" x14ac:dyDescent="0.2">
      <c r="A1768" s="13"/>
      <c r="B1768" s="13"/>
      <c r="C1768" s="13"/>
      <c r="D1768" s="33"/>
    </row>
    <row r="1769" spans="1:4" x14ac:dyDescent="0.2">
      <c r="A1769" s="13"/>
      <c r="B1769" s="13"/>
      <c r="C1769" s="13"/>
      <c r="D1769" s="33"/>
    </row>
    <row r="1770" spans="1:4" x14ac:dyDescent="0.2">
      <c r="A1770" s="13"/>
      <c r="B1770" s="13"/>
      <c r="C1770" s="13"/>
      <c r="D1770" s="33"/>
    </row>
    <row r="1771" spans="1:4" x14ac:dyDescent="0.2">
      <c r="A1771" s="13"/>
      <c r="B1771" s="13"/>
      <c r="C1771" s="13"/>
      <c r="D1771" s="33"/>
    </row>
    <row r="1772" spans="1:4" x14ac:dyDescent="0.2">
      <c r="A1772" s="13"/>
      <c r="B1772" s="13"/>
      <c r="C1772" s="13"/>
      <c r="D1772" s="33"/>
    </row>
    <row r="1773" spans="1:4" x14ac:dyDescent="0.2">
      <c r="A1773" s="13"/>
      <c r="B1773" s="13"/>
      <c r="C1773" s="13"/>
      <c r="D1773" s="33"/>
    </row>
    <row r="1774" spans="1:4" x14ac:dyDescent="0.2">
      <c r="A1774" s="13"/>
      <c r="B1774" s="13"/>
      <c r="C1774" s="13"/>
      <c r="D1774" s="33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74"/>
  <sheetViews>
    <sheetView workbookViewId="0">
      <pane ySplit="1170" activePane="bottomLeft"/>
      <selection pane="bottomLeft" activeCell="X2" sqref="X2"/>
    </sheetView>
  </sheetViews>
  <sheetFormatPr defaultColWidth="11.5703125" defaultRowHeight="12.75" x14ac:dyDescent="0.2"/>
  <cols>
    <col min="1" max="1" width="15.28515625" style="1" customWidth="1"/>
    <col min="2" max="2" width="18.85546875" style="1" customWidth="1"/>
    <col min="3" max="3" width="6.42578125" customWidth="1"/>
    <col min="4" max="4" width="10.5703125" style="1" customWidth="1"/>
    <col min="5" max="5" width="4.140625" customWidth="1"/>
    <col min="6" max="8" width="4.42578125" customWidth="1"/>
    <col min="9" max="9" width="4.28515625" customWidth="1"/>
    <col min="10" max="11" width="4.7109375" customWidth="1"/>
    <col min="12" max="12" width="5.140625" customWidth="1"/>
    <col min="13" max="13" width="5.28515625" customWidth="1"/>
    <col min="14" max="14" width="5.42578125" customWidth="1"/>
    <col min="15" max="15" width="5.28515625" customWidth="1"/>
    <col min="16" max="17" width="7.85546875" customWidth="1"/>
    <col min="18" max="18" width="5.42578125" customWidth="1"/>
    <col min="19" max="19" width="5" customWidth="1"/>
    <col min="20" max="21" width="5.140625" customWidth="1"/>
    <col min="22" max="22" width="6.140625" customWidth="1"/>
    <col min="23" max="23" width="5.42578125" customWidth="1"/>
    <col min="24" max="24" width="6.140625" customWidth="1"/>
    <col min="25" max="25" width="5.42578125" style="32" customWidth="1"/>
    <col min="26" max="26" width="6.140625" style="4" customWidth="1"/>
    <col min="27" max="27" width="5.42578125" style="32" customWidth="1"/>
    <col min="28" max="28" width="6.140625" style="4" customWidth="1"/>
    <col min="29" max="29" width="5.5703125" style="32" customWidth="1"/>
    <col min="30" max="33" width="7.85546875" customWidth="1"/>
    <col min="34" max="34" width="5.5703125" customWidth="1"/>
    <col min="35" max="35" width="5.42578125" customWidth="1"/>
    <col min="36" max="36" width="6.85546875" customWidth="1"/>
    <col min="37" max="37" width="5.7109375" style="2" customWidth="1"/>
    <col min="38" max="38" width="5.85546875" style="2" customWidth="1"/>
    <col min="39" max="39" width="6.140625" style="2" customWidth="1"/>
    <col min="40" max="40" width="6" style="2" customWidth="1"/>
    <col min="41" max="42" width="5.85546875" style="2" customWidth="1"/>
    <col min="43" max="44" width="5.7109375" style="2" customWidth="1"/>
    <col min="45" max="46" width="5.5703125" style="2" customWidth="1"/>
    <col min="47" max="48" width="5.5703125" style="4" customWidth="1"/>
    <col min="49" max="50" width="5.5703125" customWidth="1"/>
    <col min="51" max="51" width="7.7109375" customWidth="1"/>
    <col min="52" max="52" width="6.5703125" style="4" customWidth="1"/>
    <col min="53" max="53" width="6.140625" customWidth="1"/>
    <col min="54" max="54" width="5.85546875" customWidth="1"/>
    <col min="55" max="55" width="5.140625" customWidth="1"/>
    <col min="56" max="56" width="5.85546875" customWidth="1"/>
    <col min="57" max="57" width="5.140625" customWidth="1"/>
    <col min="58" max="58" width="6" customWidth="1"/>
    <col min="59" max="59" width="4.5703125" customWidth="1"/>
    <col min="60" max="60" width="4.7109375" customWidth="1"/>
    <col min="61" max="61" width="6.28515625" customWidth="1"/>
    <col min="62" max="62" width="5.5703125" customWidth="1"/>
    <col min="63" max="63" width="4.140625" customWidth="1"/>
    <col min="64" max="65" width="4.7109375" customWidth="1"/>
    <col min="66" max="67" width="4.85546875" customWidth="1"/>
    <col min="68" max="70" width="4.5703125" customWidth="1"/>
    <col min="71" max="71" width="6.28515625" customWidth="1"/>
    <col min="72" max="72" width="4.42578125" customWidth="1"/>
    <col min="73" max="74" width="4.5703125" customWidth="1"/>
    <col min="75" max="75" width="4.140625" customWidth="1"/>
    <col min="76" max="79" width="5.140625" customWidth="1"/>
    <col min="80" max="80" width="4.7109375" customWidth="1"/>
    <col min="81" max="81" width="5.140625" customWidth="1"/>
    <col min="82" max="83" width="5" customWidth="1"/>
    <col min="84" max="84" width="4.7109375" customWidth="1"/>
    <col min="85" max="85" width="5.28515625" customWidth="1"/>
    <col min="86" max="86" width="5.5703125" customWidth="1"/>
    <col min="87" max="87" width="4.42578125" customWidth="1"/>
    <col min="88" max="89" width="4.7109375" customWidth="1"/>
    <col min="90" max="90" width="4.5703125" customWidth="1"/>
    <col min="91" max="91" width="41" customWidth="1"/>
    <col min="92" max="92" width="10.7109375" customWidth="1"/>
    <col min="93" max="93" width="6.140625" customWidth="1"/>
    <col min="94" max="94" width="4.7109375" customWidth="1"/>
  </cols>
  <sheetData>
    <row r="1" spans="1:53" s="12" customFormat="1" ht="48.75" x14ac:dyDescent="0.2">
      <c r="A1" s="7" t="s">
        <v>14</v>
      </c>
      <c r="B1" s="7" t="s">
        <v>15</v>
      </c>
      <c r="C1" s="7" t="s">
        <v>16</v>
      </c>
      <c r="D1" s="5" t="s">
        <v>19</v>
      </c>
      <c r="E1" s="5" t="s">
        <v>20</v>
      </c>
      <c r="F1" s="5" t="s">
        <v>3919</v>
      </c>
      <c r="G1" s="5" t="s">
        <v>3920</v>
      </c>
      <c r="H1" s="5" t="s">
        <v>3921</v>
      </c>
      <c r="I1" s="7" t="s">
        <v>3922</v>
      </c>
      <c r="J1" s="7" t="s">
        <v>3923</v>
      </c>
      <c r="K1" s="7" t="s">
        <v>3924</v>
      </c>
      <c r="L1" s="5" t="s">
        <v>3925</v>
      </c>
      <c r="M1" s="5" t="s">
        <v>3926</v>
      </c>
      <c r="N1" s="5" t="s">
        <v>3927</v>
      </c>
      <c r="O1" s="5" t="s">
        <v>3928</v>
      </c>
      <c r="P1" s="5" t="s">
        <v>3929</v>
      </c>
      <c r="Q1" s="5" t="s">
        <v>3930</v>
      </c>
      <c r="R1" s="5" t="s">
        <v>3931</v>
      </c>
      <c r="S1" s="5" t="s">
        <v>3932</v>
      </c>
      <c r="T1" s="5" t="s">
        <v>3933</v>
      </c>
      <c r="U1" s="5" t="s">
        <v>3934</v>
      </c>
      <c r="V1" s="5" t="s">
        <v>3935</v>
      </c>
      <c r="W1" s="5" t="s">
        <v>3936</v>
      </c>
      <c r="X1" s="8" t="s">
        <v>3937</v>
      </c>
      <c r="Y1" s="37" t="s">
        <v>3938</v>
      </c>
      <c r="Z1" s="8" t="s">
        <v>3939</v>
      </c>
      <c r="AA1" s="11" t="s">
        <v>3940</v>
      </c>
      <c r="AB1" s="10" t="s">
        <v>3941</v>
      </c>
      <c r="AC1" s="11" t="s">
        <v>3942</v>
      </c>
      <c r="AD1" s="7" t="s">
        <v>3943</v>
      </c>
      <c r="AE1" s="37" t="s">
        <v>3944</v>
      </c>
      <c r="AF1" s="37" t="s">
        <v>3945</v>
      </c>
      <c r="AG1" s="37" t="s">
        <v>3946</v>
      </c>
      <c r="AH1" s="5" t="s">
        <v>3947</v>
      </c>
      <c r="AI1" s="5" t="s">
        <v>3948</v>
      </c>
      <c r="AJ1" s="5" t="s">
        <v>3949</v>
      </c>
      <c r="AK1" s="38" t="s">
        <v>3950</v>
      </c>
      <c r="AL1" s="38" t="s">
        <v>3951</v>
      </c>
      <c r="AM1" s="38" t="s">
        <v>3952</v>
      </c>
      <c r="AN1" s="38" t="s">
        <v>3953</v>
      </c>
      <c r="AO1" s="38" t="s">
        <v>3954</v>
      </c>
      <c r="AP1" s="38" t="s">
        <v>3955</v>
      </c>
      <c r="AQ1" s="38" t="s">
        <v>3956</v>
      </c>
      <c r="AR1" s="38" t="s">
        <v>3957</v>
      </c>
      <c r="AS1" s="38" t="s">
        <v>3958</v>
      </c>
      <c r="AT1" s="38" t="s">
        <v>3959</v>
      </c>
      <c r="AU1" s="10" t="s">
        <v>3960</v>
      </c>
      <c r="AV1" s="10" t="s">
        <v>3961</v>
      </c>
      <c r="AW1" s="7" t="s">
        <v>3962</v>
      </c>
      <c r="AX1" s="7" t="s">
        <v>3963</v>
      </c>
      <c r="AY1" s="7" t="s">
        <v>3964</v>
      </c>
      <c r="AZ1" s="10" t="s">
        <v>3965</v>
      </c>
      <c r="BA1" s="10" t="s">
        <v>3966</v>
      </c>
    </row>
    <row r="2" spans="1:53" x14ac:dyDescent="0.2">
      <c r="A2" s="13" t="s">
        <v>126</v>
      </c>
      <c r="B2" s="13" t="s">
        <v>127</v>
      </c>
      <c r="C2" s="1" t="s">
        <v>128</v>
      </c>
      <c r="D2" s="13" t="s">
        <v>129</v>
      </c>
      <c r="E2" s="13">
        <v>71</v>
      </c>
      <c r="F2" s="13">
        <v>8</v>
      </c>
      <c r="G2" s="13">
        <v>6</v>
      </c>
      <c r="H2" s="20">
        <f t="shared" ref="H2:H65" si="0">F2+G2</f>
        <v>14</v>
      </c>
      <c r="I2">
        <v>8</v>
      </c>
      <c r="J2">
        <v>5</v>
      </c>
      <c r="K2">
        <v>1</v>
      </c>
      <c r="L2" s="17">
        <f t="shared" ref="L2:L65" si="1">IF(X2&gt;0,H2/X2*60,0)</f>
        <v>4.2108781017635906</v>
      </c>
      <c r="M2">
        <v>36</v>
      </c>
      <c r="N2">
        <v>11</v>
      </c>
      <c r="O2">
        <v>2</v>
      </c>
      <c r="P2" s="15">
        <f t="shared" ref="P2:P65" si="2">IF(M2&gt;0,F2/M2,0)</f>
        <v>0.22222222222222221</v>
      </c>
      <c r="Q2" s="15">
        <f t="shared" ref="Q2:Q65" si="3">IF(SUM(M2:O2)&gt;0,F2/SUM(M2:O2),0)</f>
        <v>0.16326530612244897</v>
      </c>
      <c r="R2" s="20">
        <f t="shared" ref="R2:R65" si="4">IF(AK2&gt;0,J2/(AK2/(AK2+AM2)),0)</f>
        <v>28.90625</v>
      </c>
      <c r="S2">
        <v>0</v>
      </c>
      <c r="T2">
        <v>8</v>
      </c>
      <c r="U2">
        <v>7</v>
      </c>
      <c r="V2">
        <v>2</v>
      </c>
      <c r="W2">
        <v>0</v>
      </c>
      <c r="X2" s="16">
        <v>199.48333333330001</v>
      </c>
      <c r="Y2" s="26">
        <f t="shared" ref="Y2:Y65" si="5">X2/E2</f>
        <v>2.8096244131450705</v>
      </c>
      <c r="Z2" s="4">
        <v>196.41</v>
      </c>
      <c r="AA2" s="26">
        <f t="shared" ref="AA2:AA65" si="6">Z2/E2</f>
        <v>2.766338028169014</v>
      </c>
      <c r="AB2" s="4">
        <v>205.78</v>
      </c>
      <c r="AC2" s="26">
        <f t="shared" ref="AC2:AC65" si="7">AB2/E2</f>
        <v>2.8983098591549297</v>
      </c>
      <c r="AD2" s="21">
        <f t="shared" ref="AD2:AD65" si="8">IF(AA2&gt;0,AA2/(AA2+AC2),0)</f>
        <v>0.48835127675974038</v>
      </c>
      <c r="AE2" s="15">
        <f t="shared" ref="AE2:AE65" si="9">IF(AK2&gt;0,I2/AK2,0)</f>
        <v>0.25</v>
      </c>
      <c r="AF2" s="15">
        <f t="shared" ref="AF2:AF65" si="10">IF(AK2&gt;0,(J2+K2)/AK2,0)</f>
        <v>0.1875</v>
      </c>
      <c r="AG2" s="15">
        <f t="shared" ref="AG2:AG65" si="11">AE2+AF2</f>
        <v>0.4375</v>
      </c>
      <c r="AH2" s="13">
        <v>2</v>
      </c>
      <c r="AI2" s="13">
        <v>1</v>
      </c>
      <c r="AJ2" s="21">
        <f t="shared" ref="AJ2:AJ65" si="12">IF((AH2+AI2)&gt;0,AH2/(AH2+AI2)," ")</f>
        <v>0.66666666666666663</v>
      </c>
      <c r="AK2">
        <v>32</v>
      </c>
      <c r="AL2">
        <v>7</v>
      </c>
      <c r="AM2" s="42">
        <v>153</v>
      </c>
      <c r="AN2" s="42">
        <v>28</v>
      </c>
      <c r="AO2" s="42">
        <v>77</v>
      </c>
      <c r="AP2" s="42">
        <v>8</v>
      </c>
      <c r="AQ2" s="42">
        <v>5</v>
      </c>
      <c r="AR2" s="42">
        <v>75</v>
      </c>
      <c r="AS2">
        <v>198</v>
      </c>
      <c r="AT2">
        <v>28</v>
      </c>
      <c r="AU2" s="4">
        <v>-1.49</v>
      </c>
      <c r="AV2" s="4">
        <v>87.61</v>
      </c>
      <c r="AW2">
        <v>5</v>
      </c>
      <c r="AX2">
        <v>4</v>
      </c>
      <c r="AY2" s="16">
        <f t="shared" ref="AY2:AY65" si="13">((AK2+AM2+AO2+AR2)-(AL2+AN2+AP2+AQ2))/MAX(1,X2)*60</f>
        <v>86.924555100691265</v>
      </c>
      <c r="AZ2" s="4">
        <v>95.05</v>
      </c>
      <c r="BA2">
        <v>1.7000000000000002</v>
      </c>
    </row>
    <row r="3" spans="1:53" x14ac:dyDescent="0.2">
      <c r="A3" s="13" t="s">
        <v>134</v>
      </c>
      <c r="B3" s="13" t="s">
        <v>135</v>
      </c>
      <c r="C3" s="1" t="s">
        <v>136</v>
      </c>
      <c r="D3" s="13" t="s">
        <v>137</v>
      </c>
      <c r="E3" s="13">
        <v>3</v>
      </c>
      <c r="F3" s="13">
        <v>0</v>
      </c>
      <c r="G3" s="13">
        <v>0</v>
      </c>
      <c r="H3" s="20">
        <f t="shared" si="0"/>
        <v>0</v>
      </c>
      <c r="I3">
        <v>0</v>
      </c>
      <c r="J3">
        <v>0</v>
      </c>
      <c r="K3">
        <v>0</v>
      </c>
      <c r="L3" s="17">
        <f t="shared" si="1"/>
        <v>0</v>
      </c>
      <c r="M3">
        <v>0</v>
      </c>
      <c r="N3">
        <v>0</v>
      </c>
      <c r="O3">
        <v>0</v>
      </c>
      <c r="P3" s="15">
        <f t="shared" si="2"/>
        <v>0</v>
      </c>
      <c r="Q3" s="15">
        <f t="shared" si="3"/>
        <v>0</v>
      </c>
      <c r="R3" s="20">
        <f t="shared" si="4"/>
        <v>0</v>
      </c>
      <c r="S3">
        <v>0</v>
      </c>
      <c r="T3">
        <v>0</v>
      </c>
      <c r="U3">
        <v>0</v>
      </c>
      <c r="V3">
        <v>0</v>
      </c>
      <c r="W3">
        <v>0</v>
      </c>
      <c r="X3" s="16">
        <v>0.05</v>
      </c>
      <c r="Y3" s="26">
        <f t="shared" si="5"/>
        <v>1.6666666666666666E-2</v>
      </c>
      <c r="Z3" s="4">
        <v>0.08</v>
      </c>
      <c r="AA3" s="26">
        <f t="shared" si="6"/>
        <v>2.6666666666666668E-2</v>
      </c>
      <c r="AB3" s="4">
        <v>17.54</v>
      </c>
      <c r="AC3" s="26">
        <f t="shared" si="7"/>
        <v>5.8466666666666667</v>
      </c>
      <c r="AD3" s="21">
        <f t="shared" si="8"/>
        <v>4.5402951191827476E-3</v>
      </c>
      <c r="AE3" s="15">
        <f t="shared" si="9"/>
        <v>0</v>
      </c>
      <c r="AF3" s="15">
        <f t="shared" si="10"/>
        <v>0</v>
      </c>
      <c r="AG3" s="15">
        <f t="shared" si="11"/>
        <v>0</v>
      </c>
      <c r="AH3" s="13">
        <v>0</v>
      </c>
      <c r="AI3" s="13">
        <v>0</v>
      </c>
      <c r="AJ3" s="21" t="str">
        <f t="shared" si="12"/>
        <v xml:space="preserve"> </v>
      </c>
      <c r="AK3">
        <v>0</v>
      </c>
      <c r="AL3">
        <v>0</v>
      </c>
      <c r="AM3" s="42">
        <v>0</v>
      </c>
      <c r="AN3" s="42">
        <v>0</v>
      </c>
      <c r="AO3" s="42">
        <v>0</v>
      </c>
      <c r="AP3" s="42">
        <v>0</v>
      </c>
      <c r="AQ3" s="42">
        <v>0</v>
      </c>
      <c r="AR3" s="42">
        <v>0</v>
      </c>
      <c r="AS3">
        <v>0</v>
      </c>
      <c r="AT3">
        <v>0</v>
      </c>
      <c r="AW3">
        <v>0</v>
      </c>
      <c r="AX3">
        <v>0</v>
      </c>
      <c r="AY3" s="16">
        <f t="shared" si="13"/>
        <v>0</v>
      </c>
      <c r="AZ3" s="4">
        <v>100</v>
      </c>
      <c r="BA3">
        <v>0</v>
      </c>
    </row>
    <row r="4" spans="1:53" x14ac:dyDescent="0.2">
      <c r="A4" s="13" t="s">
        <v>143</v>
      </c>
      <c r="B4" s="13" t="s">
        <v>144</v>
      </c>
      <c r="C4" s="1" t="s">
        <v>145</v>
      </c>
      <c r="D4" s="13" t="s">
        <v>146</v>
      </c>
      <c r="E4" s="13">
        <v>3</v>
      </c>
      <c r="F4" s="13">
        <v>0</v>
      </c>
      <c r="G4" s="13">
        <v>0</v>
      </c>
      <c r="H4" s="20">
        <f t="shared" si="0"/>
        <v>0</v>
      </c>
      <c r="I4">
        <v>0</v>
      </c>
      <c r="J4">
        <v>0</v>
      </c>
      <c r="K4">
        <v>0</v>
      </c>
      <c r="L4" s="17">
        <f t="shared" si="1"/>
        <v>0</v>
      </c>
      <c r="M4">
        <v>0</v>
      </c>
      <c r="N4">
        <v>0</v>
      </c>
      <c r="O4">
        <v>0</v>
      </c>
      <c r="P4" s="15">
        <f t="shared" si="2"/>
        <v>0</v>
      </c>
      <c r="Q4" s="15">
        <f t="shared" si="3"/>
        <v>0</v>
      </c>
      <c r="R4" s="20">
        <f t="shared" si="4"/>
        <v>0</v>
      </c>
      <c r="S4">
        <v>0</v>
      </c>
      <c r="T4">
        <v>1</v>
      </c>
      <c r="U4">
        <v>0</v>
      </c>
      <c r="V4">
        <v>0</v>
      </c>
      <c r="W4">
        <v>0</v>
      </c>
      <c r="X4" s="16">
        <v>0</v>
      </c>
      <c r="Y4" s="26">
        <f t="shared" si="5"/>
        <v>0</v>
      </c>
      <c r="Z4" s="4">
        <v>0.56000000000000005</v>
      </c>
      <c r="AA4" s="26">
        <f t="shared" si="6"/>
        <v>0.18666666666666668</v>
      </c>
      <c r="AB4" s="4">
        <v>17.93</v>
      </c>
      <c r="AC4" s="26">
        <f t="shared" si="7"/>
        <v>5.9766666666666666</v>
      </c>
      <c r="AD4" s="21">
        <f t="shared" si="8"/>
        <v>3.0286641427798813E-2</v>
      </c>
      <c r="AE4" s="15">
        <f t="shared" si="9"/>
        <v>0</v>
      </c>
      <c r="AF4" s="15">
        <f t="shared" si="10"/>
        <v>0</v>
      </c>
      <c r="AG4" s="15">
        <f t="shared" si="11"/>
        <v>0</v>
      </c>
      <c r="AH4" s="13">
        <v>0</v>
      </c>
      <c r="AI4" s="13">
        <v>0</v>
      </c>
      <c r="AJ4" s="21" t="str">
        <f t="shared" si="12"/>
        <v xml:space="preserve"> </v>
      </c>
      <c r="AK4">
        <v>0</v>
      </c>
      <c r="AL4">
        <v>0</v>
      </c>
      <c r="AM4" s="42">
        <v>0</v>
      </c>
      <c r="AN4" s="42">
        <v>0</v>
      </c>
      <c r="AO4" s="42">
        <v>0</v>
      </c>
      <c r="AP4" s="42">
        <v>0</v>
      </c>
      <c r="AQ4" s="42">
        <v>0</v>
      </c>
      <c r="AR4" s="42">
        <v>1</v>
      </c>
      <c r="AS4">
        <v>1</v>
      </c>
      <c r="AT4">
        <v>0</v>
      </c>
      <c r="AU4" s="4">
        <v>27.27</v>
      </c>
      <c r="AV4" s="4">
        <v>100</v>
      </c>
      <c r="AW4">
        <v>0</v>
      </c>
      <c r="AX4">
        <v>0</v>
      </c>
      <c r="AY4" s="16">
        <f t="shared" si="13"/>
        <v>60</v>
      </c>
    </row>
    <row r="5" spans="1:53" x14ac:dyDescent="0.2">
      <c r="A5" s="13" t="s">
        <v>151</v>
      </c>
      <c r="B5" s="13" t="s">
        <v>152</v>
      </c>
      <c r="C5" s="1" t="s">
        <v>153</v>
      </c>
      <c r="D5" s="13" t="s">
        <v>154</v>
      </c>
      <c r="E5" s="13">
        <v>70</v>
      </c>
      <c r="F5" s="13">
        <v>0</v>
      </c>
      <c r="G5" s="13">
        <v>0</v>
      </c>
      <c r="H5" s="20">
        <f t="shared" si="0"/>
        <v>0</v>
      </c>
      <c r="I5">
        <v>0</v>
      </c>
      <c r="J5">
        <v>0</v>
      </c>
      <c r="K5">
        <v>0</v>
      </c>
      <c r="L5" s="17">
        <f t="shared" si="1"/>
        <v>0</v>
      </c>
      <c r="M5">
        <v>0</v>
      </c>
      <c r="N5">
        <v>0</v>
      </c>
      <c r="O5">
        <v>0</v>
      </c>
      <c r="P5" s="15">
        <f t="shared" si="2"/>
        <v>0</v>
      </c>
      <c r="Q5" s="15">
        <f t="shared" si="3"/>
        <v>0</v>
      </c>
      <c r="R5" s="20">
        <f t="shared" si="4"/>
        <v>0</v>
      </c>
      <c r="S5">
        <v>0</v>
      </c>
      <c r="T5">
        <v>0</v>
      </c>
      <c r="U5">
        <v>0</v>
      </c>
      <c r="V5">
        <v>0</v>
      </c>
      <c r="W5">
        <v>0</v>
      </c>
      <c r="X5" s="16">
        <v>2.35</v>
      </c>
      <c r="Y5" s="26">
        <f t="shared" si="5"/>
        <v>3.3571428571428572E-2</v>
      </c>
      <c r="Z5" s="4">
        <v>1.69</v>
      </c>
      <c r="AA5" s="26">
        <f t="shared" si="6"/>
        <v>2.4142857142857143E-2</v>
      </c>
      <c r="AB5" s="4">
        <v>353.73</v>
      </c>
      <c r="AC5" s="26">
        <f t="shared" si="7"/>
        <v>5.0532857142857148</v>
      </c>
      <c r="AD5" s="21">
        <f t="shared" si="8"/>
        <v>4.7549378200438912E-3</v>
      </c>
      <c r="AE5" s="15">
        <f t="shared" si="9"/>
        <v>0</v>
      </c>
      <c r="AF5" s="15">
        <f t="shared" si="10"/>
        <v>0</v>
      </c>
      <c r="AG5" s="15">
        <f t="shared" si="11"/>
        <v>0</v>
      </c>
      <c r="AH5" s="13">
        <v>0</v>
      </c>
      <c r="AI5" s="13">
        <v>0</v>
      </c>
      <c r="AJ5" s="21" t="str">
        <f t="shared" si="12"/>
        <v xml:space="preserve"> </v>
      </c>
      <c r="AK5">
        <v>0</v>
      </c>
      <c r="AL5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>
        <v>0</v>
      </c>
      <c r="AT5">
        <v>0</v>
      </c>
      <c r="AW5">
        <v>2</v>
      </c>
      <c r="AX5">
        <v>0</v>
      </c>
      <c r="AY5" s="16">
        <f t="shared" si="13"/>
        <v>0</v>
      </c>
      <c r="AZ5" s="4">
        <v>100</v>
      </c>
      <c r="BA5">
        <v>6.7</v>
      </c>
    </row>
    <row r="6" spans="1:53" x14ac:dyDescent="0.2">
      <c r="A6" s="13" t="s">
        <v>160</v>
      </c>
      <c r="B6" s="13" t="s">
        <v>161</v>
      </c>
      <c r="C6" s="1" t="s">
        <v>162</v>
      </c>
      <c r="D6" s="13" t="s">
        <v>129</v>
      </c>
      <c r="E6" s="13">
        <v>1</v>
      </c>
      <c r="F6" s="13">
        <v>0</v>
      </c>
      <c r="G6" s="13">
        <v>0</v>
      </c>
      <c r="H6" s="20">
        <f t="shared" si="0"/>
        <v>0</v>
      </c>
      <c r="I6">
        <v>0</v>
      </c>
      <c r="J6">
        <v>0</v>
      </c>
      <c r="K6">
        <v>0</v>
      </c>
      <c r="L6" s="17">
        <f t="shared" si="1"/>
        <v>0</v>
      </c>
      <c r="M6">
        <v>0</v>
      </c>
      <c r="N6">
        <v>0</v>
      </c>
      <c r="O6">
        <v>0</v>
      </c>
      <c r="P6" s="15">
        <f t="shared" si="2"/>
        <v>0</v>
      </c>
      <c r="Q6" s="15">
        <f t="shared" si="3"/>
        <v>0</v>
      </c>
      <c r="R6" s="20">
        <f t="shared" si="4"/>
        <v>0</v>
      </c>
      <c r="S6">
        <v>0</v>
      </c>
      <c r="T6">
        <v>0</v>
      </c>
      <c r="U6">
        <v>0</v>
      </c>
      <c r="V6">
        <v>0</v>
      </c>
      <c r="W6">
        <v>0</v>
      </c>
      <c r="X6" s="16">
        <v>0</v>
      </c>
      <c r="Y6" s="26">
        <f t="shared" si="5"/>
        <v>0</v>
      </c>
      <c r="Z6" s="4">
        <v>0</v>
      </c>
      <c r="AA6" s="26">
        <f t="shared" si="6"/>
        <v>0</v>
      </c>
      <c r="AB6" s="4">
        <v>7.88</v>
      </c>
      <c r="AC6" s="26">
        <f t="shared" si="7"/>
        <v>7.88</v>
      </c>
      <c r="AD6" s="21">
        <f t="shared" si="8"/>
        <v>0</v>
      </c>
      <c r="AE6" s="15">
        <f t="shared" si="9"/>
        <v>0</v>
      </c>
      <c r="AF6" s="15">
        <f t="shared" si="10"/>
        <v>0</v>
      </c>
      <c r="AG6" s="15">
        <f t="shared" si="11"/>
        <v>0</v>
      </c>
      <c r="AH6" s="13">
        <v>0</v>
      </c>
      <c r="AI6" s="13">
        <v>0</v>
      </c>
      <c r="AJ6" s="21" t="str">
        <f t="shared" si="12"/>
        <v xml:space="preserve"> </v>
      </c>
      <c r="AK6">
        <v>0</v>
      </c>
      <c r="AL6">
        <v>0</v>
      </c>
      <c r="AM6" s="42">
        <v>0</v>
      </c>
      <c r="AN6" s="42">
        <v>0</v>
      </c>
      <c r="AO6" s="42">
        <v>0</v>
      </c>
      <c r="AP6" s="42">
        <v>0</v>
      </c>
      <c r="AQ6" s="42">
        <v>0</v>
      </c>
      <c r="AR6" s="42">
        <v>0</v>
      </c>
      <c r="AS6">
        <v>0</v>
      </c>
      <c r="AT6">
        <v>0</v>
      </c>
      <c r="AW6">
        <v>0</v>
      </c>
      <c r="AX6">
        <v>0</v>
      </c>
      <c r="AY6" s="16">
        <f t="shared" si="13"/>
        <v>0</v>
      </c>
    </row>
    <row r="7" spans="1:53" x14ac:dyDescent="0.2">
      <c r="A7" s="13" t="s">
        <v>165</v>
      </c>
      <c r="B7" s="13" t="s">
        <v>166</v>
      </c>
      <c r="C7" s="1" t="s">
        <v>167</v>
      </c>
      <c r="D7" s="13" t="s">
        <v>154</v>
      </c>
      <c r="E7" s="13">
        <v>13</v>
      </c>
      <c r="F7" s="13">
        <v>0</v>
      </c>
      <c r="G7" s="13">
        <v>0</v>
      </c>
      <c r="H7" s="20">
        <f t="shared" si="0"/>
        <v>0</v>
      </c>
      <c r="I7">
        <v>0</v>
      </c>
      <c r="J7">
        <v>0</v>
      </c>
      <c r="K7">
        <v>0</v>
      </c>
      <c r="L7" s="17">
        <f t="shared" si="1"/>
        <v>0</v>
      </c>
      <c r="M7">
        <v>0</v>
      </c>
      <c r="N7">
        <v>0</v>
      </c>
      <c r="O7">
        <v>0</v>
      </c>
      <c r="P7" s="15">
        <f t="shared" si="2"/>
        <v>0</v>
      </c>
      <c r="Q7" s="15">
        <f t="shared" si="3"/>
        <v>0</v>
      </c>
      <c r="R7" s="20">
        <f t="shared" si="4"/>
        <v>0</v>
      </c>
      <c r="S7">
        <v>0</v>
      </c>
      <c r="T7">
        <v>0</v>
      </c>
      <c r="U7">
        <v>0</v>
      </c>
      <c r="V7">
        <v>1</v>
      </c>
      <c r="W7">
        <v>0</v>
      </c>
      <c r="X7" s="16">
        <v>2.95</v>
      </c>
      <c r="Y7" s="26">
        <f t="shared" si="5"/>
        <v>0.22692307692307695</v>
      </c>
      <c r="Z7" s="4">
        <v>3.62</v>
      </c>
      <c r="AA7" s="26">
        <f t="shared" si="6"/>
        <v>0.27846153846153848</v>
      </c>
      <c r="AB7" s="4">
        <v>68.08</v>
      </c>
      <c r="AC7" s="26">
        <f t="shared" si="7"/>
        <v>5.2369230769230768</v>
      </c>
      <c r="AD7" s="21">
        <f t="shared" si="8"/>
        <v>5.0488145048814506E-2</v>
      </c>
      <c r="AE7" s="15">
        <f t="shared" si="9"/>
        <v>0</v>
      </c>
      <c r="AF7" s="15">
        <f t="shared" si="10"/>
        <v>0</v>
      </c>
      <c r="AG7" s="15">
        <f t="shared" si="11"/>
        <v>0</v>
      </c>
      <c r="AH7" s="13">
        <v>0</v>
      </c>
      <c r="AI7" s="13">
        <v>0</v>
      </c>
      <c r="AJ7" s="21" t="str">
        <f t="shared" si="12"/>
        <v xml:space="preserve"> </v>
      </c>
      <c r="AK7">
        <v>0</v>
      </c>
      <c r="AL7">
        <v>0</v>
      </c>
      <c r="AM7" s="42">
        <v>2</v>
      </c>
      <c r="AN7" s="42">
        <v>1</v>
      </c>
      <c r="AO7" s="42">
        <v>2</v>
      </c>
      <c r="AP7" s="42">
        <v>1</v>
      </c>
      <c r="AQ7" s="42">
        <v>0</v>
      </c>
      <c r="AR7" s="42">
        <v>1</v>
      </c>
      <c r="AS7">
        <v>2</v>
      </c>
      <c r="AT7">
        <v>1</v>
      </c>
      <c r="AU7" s="4">
        <v>-22.62</v>
      </c>
      <c r="AV7" s="4">
        <v>66.67</v>
      </c>
      <c r="AW7">
        <v>1</v>
      </c>
      <c r="AX7">
        <v>0</v>
      </c>
      <c r="AY7" s="16">
        <f t="shared" si="13"/>
        <v>61.016949152542367</v>
      </c>
      <c r="AZ7" s="4">
        <v>50</v>
      </c>
      <c r="BA7">
        <v>-45.1</v>
      </c>
    </row>
    <row r="8" spans="1:53" x14ac:dyDescent="0.2">
      <c r="A8" s="13" t="s">
        <v>170</v>
      </c>
      <c r="B8" s="13" t="s">
        <v>171</v>
      </c>
      <c r="C8" s="1" t="s">
        <v>214</v>
      </c>
      <c r="D8" s="13" t="s">
        <v>173</v>
      </c>
      <c r="E8" s="13">
        <v>11</v>
      </c>
      <c r="F8" s="13">
        <v>0</v>
      </c>
      <c r="G8" s="13">
        <v>0</v>
      </c>
      <c r="H8" s="20">
        <f t="shared" si="0"/>
        <v>0</v>
      </c>
      <c r="I8">
        <v>0</v>
      </c>
      <c r="J8">
        <v>0</v>
      </c>
      <c r="K8">
        <v>0</v>
      </c>
      <c r="L8" s="17">
        <f t="shared" si="1"/>
        <v>0</v>
      </c>
      <c r="M8">
        <v>0</v>
      </c>
      <c r="N8">
        <v>0</v>
      </c>
      <c r="O8">
        <v>0</v>
      </c>
      <c r="P8" s="15">
        <f t="shared" si="2"/>
        <v>0</v>
      </c>
      <c r="Q8" s="15">
        <f t="shared" si="3"/>
        <v>0</v>
      </c>
      <c r="R8" s="20">
        <f t="shared" si="4"/>
        <v>0</v>
      </c>
      <c r="S8">
        <v>0</v>
      </c>
      <c r="T8">
        <v>0</v>
      </c>
      <c r="U8">
        <v>0</v>
      </c>
      <c r="V8">
        <v>0</v>
      </c>
      <c r="W8">
        <v>0</v>
      </c>
      <c r="X8" s="16">
        <v>0</v>
      </c>
      <c r="Y8" s="26">
        <f t="shared" si="5"/>
        <v>0</v>
      </c>
      <c r="Z8" s="4">
        <v>0</v>
      </c>
      <c r="AA8" s="26">
        <f t="shared" si="6"/>
        <v>0</v>
      </c>
      <c r="AB8" s="4">
        <v>38.729999999999997</v>
      </c>
      <c r="AC8" s="26">
        <f t="shared" si="7"/>
        <v>3.5209090909090905</v>
      </c>
      <c r="AD8" s="21">
        <f t="shared" si="8"/>
        <v>0</v>
      </c>
      <c r="AE8" s="15">
        <f t="shared" si="9"/>
        <v>0</v>
      </c>
      <c r="AF8" s="15">
        <f t="shared" si="10"/>
        <v>0</v>
      </c>
      <c r="AG8" s="15">
        <f t="shared" si="11"/>
        <v>0</v>
      </c>
      <c r="AH8" s="1"/>
      <c r="AI8" s="1"/>
      <c r="AJ8" s="21" t="str">
        <f t="shared" si="12"/>
        <v xml:space="preserve"> </v>
      </c>
      <c r="AK8">
        <v>0</v>
      </c>
      <c r="AL8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>
        <v>0</v>
      </c>
      <c r="AT8">
        <v>0</v>
      </c>
      <c r="AW8">
        <v>0</v>
      </c>
      <c r="AX8">
        <v>0</v>
      </c>
      <c r="AY8" s="16">
        <f t="shared" si="13"/>
        <v>0</v>
      </c>
    </row>
    <row r="9" spans="1:53" x14ac:dyDescent="0.2">
      <c r="A9" s="13" t="s">
        <v>178</v>
      </c>
      <c r="B9" s="13" t="s">
        <v>171</v>
      </c>
      <c r="C9" s="1" t="s">
        <v>179</v>
      </c>
      <c r="D9" s="13" t="s">
        <v>173</v>
      </c>
      <c r="E9" s="13">
        <v>4</v>
      </c>
      <c r="F9" s="13">
        <v>0</v>
      </c>
      <c r="G9" s="13">
        <v>0</v>
      </c>
      <c r="H9" s="20">
        <f t="shared" si="0"/>
        <v>0</v>
      </c>
      <c r="I9">
        <v>0</v>
      </c>
      <c r="J9">
        <v>0</v>
      </c>
      <c r="K9">
        <v>0</v>
      </c>
      <c r="L9" s="17">
        <f t="shared" si="1"/>
        <v>0</v>
      </c>
      <c r="M9">
        <v>0</v>
      </c>
      <c r="N9">
        <v>0</v>
      </c>
      <c r="O9">
        <v>0</v>
      </c>
      <c r="P9" s="15">
        <f t="shared" si="2"/>
        <v>0</v>
      </c>
      <c r="Q9" s="15">
        <f t="shared" si="3"/>
        <v>0</v>
      </c>
      <c r="R9" s="20">
        <f t="shared" si="4"/>
        <v>0</v>
      </c>
      <c r="S9">
        <v>0</v>
      </c>
      <c r="T9">
        <v>0</v>
      </c>
      <c r="U9">
        <v>0</v>
      </c>
      <c r="V9">
        <v>0</v>
      </c>
      <c r="W9">
        <v>0</v>
      </c>
      <c r="X9" s="16">
        <v>0.46666666670000001</v>
      </c>
      <c r="Y9" s="26">
        <f t="shared" si="5"/>
        <v>0.116666666675</v>
      </c>
      <c r="Z9" s="4">
        <v>0.22</v>
      </c>
      <c r="AA9" s="26">
        <f t="shared" si="6"/>
        <v>5.5E-2</v>
      </c>
      <c r="AB9" s="4">
        <v>16.93</v>
      </c>
      <c r="AC9" s="26">
        <f t="shared" si="7"/>
        <v>4.2324999999999999</v>
      </c>
      <c r="AD9" s="21">
        <f t="shared" si="8"/>
        <v>1.282798833819242E-2</v>
      </c>
      <c r="AE9" s="15">
        <f t="shared" si="9"/>
        <v>0</v>
      </c>
      <c r="AF9" s="15">
        <f t="shared" si="10"/>
        <v>0</v>
      </c>
      <c r="AG9" s="15">
        <f t="shared" si="11"/>
        <v>0</v>
      </c>
      <c r="AH9" s="1"/>
      <c r="AI9" s="1"/>
      <c r="AJ9" s="21" t="str">
        <f t="shared" si="12"/>
        <v xml:space="preserve"> </v>
      </c>
      <c r="AK9">
        <v>0</v>
      </c>
      <c r="AL9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>
        <v>0</v>
      </c>
      <c r="AT9">
        <v>0</v>
      </c>
      <c r="AW9">
        <v>0</v>
      </c>
      <c r="AX9">
        <v>0</v>
      </c>
      <c r="AY9" s="16">
        <f t="shared" si="13"/>
        <v>0</v>
      </c>
      <c r="AZ9" s="4">
        <v>100</v>
      </c>
      <c r="BA9">
        <v>14.3</v>
      </c>
    </row>
    <row r="10" spans="1:53" x14ac:dyDescent="0.2">
      <c r="A10" s="13" t="s">
        <v>183</v>
      </c>
      <c r="B10" s="13" t="s">
        <v>184</v>
      </c>
      <c r="C10" s="1" t="s">
        <v>167</v>
      </c>
      <c r="D10" s="13" t="s">
        <v>173</v>
      </c>
      <c r="E10" s="13">
        <v>1</v>
      </c>
      <c r="F10" s="13">
        <v>0</v>
      </c>
      <c r="G10" s="13">
        <v>0</v>
      </c>
      <c r="H10" s="20">
        <f t="shared" si="0"/>
        <v>0</v>
      </c>
      <c r="I10">
        <v>0</v>
      </c>
      <c r="J10">
        <v>0</v>
      </c>
      <c r="K10">
        <v>0</v>
      </c>
      <c r="L10" s="17">
        <f t="shared" si="1"/>
        <v>0</v>
      </c>
      <c r="M10">
        <v>0</v>
      </c>
      <c r="N10">
        <v>0</v>
      </c>
      <c r="O10">
        <v>0</v>
      </c>
      <c r="P10" s="15">
        <f t="shared" si="2"/>
        <v>0</v>
      </c>
      <c r="Q10" s="15">
        <f t="shared" si="3"/>
        <v>0</v>
      </c>
      <c r="R10" s="20">
        <f t="shared" si="4"/>
        <v>0</v>
      </c>
      <c r="S10">
        <v>0</v>
      </c>
      <c r="T10">
        <v>0</v>
      </c>
      <c r="U10">
        <v>0</v>
      </c>
      <c r="V10">
        <v>0</v>
      </c>
      <c r="W10">
        <v>0</v>
      </c>
      <c r="X10" s="16">
        <v>0</v>
      </c>
      <c r="Y10" s="26">
        <f t="shared" si="5"/>
        <v>0</v>
      </c>
      <c r="Z10" s="4">
        <v>0</v>
      </c>
      <c r="AA10" s="26">
        <f t="shared" si="6"/>
        <v>0</v>
      </c>
      <c r="AB10" s="4">
        <v>5.83</v>
      </c>
      <c r="AC10" s="26">
        <f t="shared" si="7"/>
        <v>5.83</v>
      </c>
      <c r="AD10" s="21">
        <f t="shared" si="8"/>
        <v>0</v>
      </c>
      <c r="AE10" s="15">
        <f t="shared" si="9"/>
        <v>0</v>
      </c>
      <c r="AF10" s="15">
        <f t="shared" si="10"/>
        <v>0</v>
      </c>
      <c r="AG10" s="15">
        <f t="shared" si="11"/>
        <v>0</v>
      </c>
      <c r="AH10" s="1"/>
      <c r="AI10" s="1"/>
      <c r="AJ10" s="21" t="str">
        <f t="shared" si="12"/>
        <v xml:space="preserve"> </v>
      </c>
      <c r="AK10">
        <v>0</v>
      </c>
      <c r="AL10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>
        <v>0</v>
      </c>
      <c r="AT10">
        <v>0</v>
      </c>
      <c r="AW10">
        <v>0</v>
      </c>
      <c r="AX10">
        <v>0</v>
      </c>
      <c r="AY10" s="16">
        <f t="shared" si="13"/>
        <v>0</v>
      </c>
    </row>
    <row r="11" spans="1:53" x14ac:dyDescent="0.2">
      <c r="A11" s="13" t="s">
        <v>188</v>
      </c>
      <c r="B11" s="13" t="s">
        <v>189</v>
      </c>
      <c r="C11" s="1" t="s">
        <v>190</v>
      </c>
      <c r="D11" s="13" t="s">
        <v>173</v>
      </c>
      <c r="E11" s="13">
        <v>82</v>
      </c>
      <c r="F11" s="13">
        <v>0</v>
      </c>
      <c r="G11" s="13">
        <v>0</v>
      </c>
      <c r="H11" s="20">
        <f t="shared" si="0"/>
        <v>0</v>
      </c>
      <c r="I11">
        <v>0</v>
      </c>
      <c r="J11">
        <v>0</v>
      </c>
      <c r="K11">
        <v>0</v>
      </c>
      <c r="L11" s="17">
        <f t="shared" si="1"/>
        <v>0</v>
      </c>
      <c r="M11">
        <v>0</v>
      </c>
      <c r="N11">
        <v>0</v>
      </c>
      <c r="O11">
        <v>0</v>
      </c>
      <c r="P11" s="15">
        <f t="shared" si="2"/>
        <v>0</v>
      </c>
      <c r="Q11" s="15">
        <f t="shared" si="3"/>
        <v>0</v>
      </c>
      <c r="R11" s="20">
        <f t="shared" si="4"/>
        <v>0</v>
      </c>
      <c r="S11">
        <v>0</v>
      </c>
      <c r="T11">
        <v>0</v>
      </c>
      <c r="U11">
        <v>0</v>
      </c>
      <c r="V11">
        <v>0</v>
      </c>
      <c r="W11">
        <v>0</v>
      </c>
      <c r="X11" s="16">
        <v>1.5666666667</v>
      </c>
      <c r="Y11" s="26">
        <f t="shared" si="5"/>
        <v>1.9105691057317072E-2</v>
      </c>
      <c r="Z11" s="4">
        <v>1.73</v>
      </c>
      <c r="AA11" s="26">
        <f t="shared" si="6"/>
        <v>2.1097560975609757E-2</v>
      </c>
      <c r="AB11" s="4">
        <v>365.16</v>
      </c>
      <c r="AC11" s="26">
        <f t="shared" si="7"/>
        <v>4.453170731707317</v>
      </c>
      <c r="AD11" s="21">
        <f t="shared" si="8"/>
        <v>4.7153097658698797E-3</v>
      </c>
      <c r="AE11" s="15">
        <f t="shared" si="9"/>
        <v>0</v>
      </c>
      <c r="AF11" s="15">
        <f t="shared" si="10"/>
        <v>0</v>
      </c>
      <c r="AG11" s="15">
        <f t="shared" si="11"/>
        <v>0</v>
      </c>
      <c r="AH11" s="1"/>
      <c r="AI11" s="1"/>
      <c r="AJ11" s="21" t="str">
        <f t="shared" si="12"/>
        <v xml:space="preserve"> </v>
      </c>
      <c r="AK11">
        <v>0</v>
      </c>
      <c r="AL11">
        <v>0</v>
      </c>
      <c r="AM11" s="42">
        <v>1</v>
      </c>
      <c r="AN11" s="42">
        <v>0</v>
      </c>
      <c r="AO11" s="42">
        <v>1</v>
      </c>
      <c r="AP11" s="42">
        <v>0</v>
      </c>
      <c r="AQ11" s="42">
        <v>0</v>
      </c>
      <c r="AR11" s="42">
        <v>1</v>
      </c>
      <c r="AS11">
        <v>0</v>
      </c>
      <c r="AT11">
        <v>0</v>
      </c>
      <c r="AW11">
        <v>0</v>
      </c>
      <c r="AX11">
        <v>0</v>
      </c>
      <c r="AY11" s="16">
        <f t="shared" si="13"/>
        <v>114.89361701883205</v>
      </c>
      <c r="AZ11" s="4">
        <v>100</v>
      </c>
      <c r="BA11">
        <v>3.7</v>
      </c>
    </row>
    <row r="12" spans="1:53" x14ac:dyDescent="0.2">
      <c r="A12" s="13" t="s">
        <v>193</v>
      </c>
      <c r="B12" s="13" t="s">
        <v>194</v>
      </c>
      <c r="C12" s="1" t="s">
        <v>145</v>
      </c>
      <c r="D12" s="13" t="s">
        <v>154</v>
      </c>
      <c r="E12" s="13">
        <v>6</v>
      </c>
      <c r="F12" s="13">
        <v>0</v>
      </c>
      <c r="G12" s="13">
        <v>0</v>
      </c>
      <c r="H12" s="20">
        <f t="shared" si="0"/>
        <v>0</v>
      </c>
      <c r="I12">
        <v>0</v>
      </c>
      <c r="J12">
        <v>0</v>
      </c>
      <c r="K12">
        <v>0</v>
      </c>
      <c r="L12" s="17">
        <f t="shared" si="1"/>
        <v>0</v>
      </c>
      <c r="M12">
        <v>0</v>
      </c>
      <c r="N12">
        <v>0</v>
      </c>
      <c r="O12">
        <v>0</v>
      </c>
      <c r="P12" s="15">
        <f t="shared" si="2"/>
        <v>0</v>
      </c>
      <c r="Q12" s="15">
        <f t="shared" si="3"/>
        <v>0</v>
      </c>
      <c r="R12" s="20">
        <f t="shared" si="4"/>
        <v>0</v>
      </c>
      <c r="S12">
        <v>0</v>
      </c>
      <c r="T12">
        <v>0</v>
      </c>
      <c r="U12">
        <v>0</v>
      </c>
      <c r="V12">
        <v>0</v>
      </c>
      <c r="W12">
        <v>0</v>
      </c>
      <c r="X12" s="16">
        <v>0.1333333333</v>
      </c>
      <c r="Y12" s="26">
        <f t="shared" si="5"/>
        <v>2.2222222216666667E-2</v>
      </c>
      <c r="Z12" s="4">
        <v>0.05</v>
      </c>
      <c r="AA12" s="26">
        <f t="shared" si="6"/>
        <v>8.3333333333333332E-3</v>
      </c>
      <c r="AB12" s="4">
        <v>33.25</v>
      </c>
      <c r="AC12" s="26">
        <f t="shared" si="7"/>
        <v>5.541666666666667</v>
      </c>
      <c r="AD12" s="21">
        <f t="shared" si="8"/>
        <v>1.5015015015015013E-3</v>
      </c>
      <c r="AE12" s="15">
        <f t="shared" si="9"/>
        <v>0</v>
      </c>
      <c r="AF12" s="15">
        <f t="shared" si="10"/>
        <v>0</v>
      </c>
      <c r="AG12" s="15">
        <f t="shared" si="11"/>
        <v>0</v>
      </c>
      <c r="AH12" s="13">
        <v>0</v>
      </c>
      <c r="AI12" s="13">
        <v>0</v>
      </c>
      <c r="AJ12" s="21" t="str">
        <f t="shared" si="12"/>
        <v xml:space="preserve"> </v>
      </c>
      <c r="AK12">
        <v>0</v>
      </c>
      <c r="AL1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>
        <v>0</v>
      </c>
      <c r="AT12">
        <v>0</v>
      </c>
      <c r="AW12">
        <v>0</v>
      </c>
      <c r="AX12">
        <v>0</v>
      </c>
      <c r="AY12" s="16">
        <f t="shared" si="13"/>
        <v>0</v>
      </c>
      <c r="AZ12" s="4">
        <v>100</v>
      </c>
      <c r="BA12">
        <v>0</v>
      </c>
    </row>
    <row r="13" spans="1:53" x14ac:dyDescent="0.2">
      <c r="A13" s="13" t="s">
        <v>199</v>
      </c>
      <c r="B13" s="13" t="s">
        <v>200</v>
      </c>
      <c r="C13" s="1" t="s">
        <v>128</v>
      </c>
      <c r="D13" s="13" t="s">
        <v>146</v>
      </c>
      <c r="E13" s="13">
        <v>68</v>
      </c>
      <c r="F13" s="13">
        <v>0</v>
      </c>
      <c r="G13" s="13">
        <v>0</v>
      </c>
      <c r="H13" s="20">
        <f t="shared" si="0"/>
        <v>0</v>
      </c>
      <c r="I13">
        <v>0</v>
      </c>
      <c r="J13">
        <v>0</v>
      </c>
      <c r="K13">
        <v>0</v>
      </c>
      <c r="L13" s="17">
        <f t="shared" si="1"/>
        <v>0</v>
      </c>
      <c r="M13">
        <v>2</v>
      </c>
      <c r="N13">
        <v>0</v>
      </c>
      <c r="O13">
        <v>0</v>
      </c>
      <c r="P13" s="15">
        <f t="shared" si="2"/>
        <v>0</v>
      </c>
      <c r="Q13" s="15">
        <f t="shared" si="3"/>
        <v>0</v>
      </c>
      <c r="R13" s="20">
        <f t="shared" si="4"/>
        <v>0</v>
      </c>
      <c r="S13">
        <v>0</v>
      </c>
      <c r="T13">
        <v>0</v>
      </c>
      <c r="U13">
        <v>1</v>
      </c>
      <c r="V13">
        <v>0</v>
      </c>
      <c r="W13">
        <v>0</v>
      </c>
      <c r="X13" s="16">
        <v>7</v>
      </c>
      <c r="Y13" s="26">
        <f t="shared" si="5"/>
        <v>0.10294117647058823</v>
      </c>
      <c r="Z13" s="4">
        <v>5.77</v>
      </c>
      <c r="AA13" s="26">
        <f t="shared" si="6"/>
        <v>8.4852941176470575E-2</v>
      </c>
      <c r="AB13" s="4">
        <v>367.17</v>
      </c>
      <c r="AC13" s="26">
        <f t="shared" si="7"/>
        <v>5.3995588235294116</v>
      </c>
      <c r="AD13" s="21">
        <f t="shared" si="8"/>
        <v>1.5471657639298544E-2</v>
      </c>
      <c r="AE13" s="15">
        <f t="shared" si="9"/>
        <v>0</v>
      </c>
      <c r="AF13" s="15">
        <f t="shared" si="10"/>
        <v>0</v>
      </c>
      <c r="AG13" s="15">
        <f t="shared" si="11"/>
        <v>0</v>
      </c>
      <c r="AH13" s="13">
        <v>2</v>
      </c>
      <c r="AI13" s="13">
        <v>2</v>
      </c>
      <c r="AJ13" s="21">
        <f t="shared" si="12"/>
        <v>0.5</v>
      </c>
      <c r="AK13">
        <v>0</v>
      </c>
      <c r="AL13">
        <v>0</v>
      </c>
      <c r="AM13" s="42">
        <v>4</v>
      </c>
      <c r="AN13" s="42">
        <v>1</v>
      </c>
      <c r="AO13" s="42">
        <v>4</v>
      </c>
      <c r="AP13" s="42">
        <v>1</v>
      </c>
      <c r="AQ13" s="42">
        <v>2</v>
      </c>
      <c r="AR13" s="42">
        <v>0</v>
      </c>
      <c r="AS13">
        <v>6</v>
      </c>
      <c r="AT13">
        <v>0</v>
      </c>
      <c r="AU13" s="4">
        <v>12.53</v>
      </c>
      <c r="AV13" s="4">
        <v>100</v>
      </c>
      <c r="AW13">
        <v>0</v>
      </c>
      <c r="AX13">
        <v>0</v>
      </c>
      <c r="AY13" s="16">
        <f t="shared" si="13"/>
        <v>34.285714285714285</v>
      </c>
      <c r="AZ13" s="4">
        <v>80</v>
      </c>
      <c r="BA13">
        <v>-14.3</v>
      </c>
    </row>
    <row r="14" spans="1:53" x14ac:dyDescent="0.2">
      <c r="A14" s="13" t="s">
        <v>204</v>
      </c>
      <c r="B14" s="13" t="s">
        <v>205</v>
      </c>
      <c r="C14" s="1" t="s">
        <v>206</v>
      </c>
      <c r="D14" s="13" t="s">
        <v>207</v>
      </c>
      <c r="E14" s="13">
        <v>18</v>
      </c>
      <c r="F14" s="13">
        <v>0</v>
      </c>
      <c r="G14" s="13">
        <v>0</v>
      </c>
      <c r="H14" s="20">
        <f t="shared" si="0"/>
        <v>0</v>
      </c>
      <c r="I14">
        <v>0</v>
      </c>
      <c r="J14">
        <v>0</v>
      </c>
      <c r="K14">
        <v>0</v>
      </c>
      <c r="L14" s="17">
        <f t="shared" si="1"/>
        <v>0</v>
      </c>
      <c r="M14">
        <v>0</v>
      </c>
      <c r="N14">
        <v>0</v>
      </c>
      <c r="O14">
        <v>0</v>
      </c>
      <c r="P14" s="15">
        <f t="shared" si="2"/>
        <v>0</v>
      </c>
      <c r="Q14" s="15">
        <f t="shared" si="3"/>
        <v>0</v>
      </c>
      <c r="R14" s="20">
        <f t="shared" si="4"/>
        <v>0</v>
      </c>
      <c r="S14">
        <v>0</v>
      </c>
      <c r="T14">
        <v>0</v>
      </c>
      <c r="U14">
        <v>0</v>
      </c>
      <c r="V14">
        <v>0</v>
      </c>
      <c r="W14">
        <v>0</v>
      </c>
      <c r="X14" s="16">
        <v>1.8666666667</v>
      </c>
      <c r="Y14" s="26">
        <f t="shared" si="5"/>
        <v>0.10370370370555555</v>
      </c>
      <c r="Z14" s="4">
        <v>1.1400000000000001</v>
      </c>
      <c r="AA14" s="26">
        <f t="shared" si="6"/>
        <v>6.3333333333333339E-2</v>
      </c>
      <c r="AB14" s="4">
        <v>76.88</v>
      </c>
      <c r="AC14" s="26">
        <f t="shared" si="7"/>
        <v>4.2711111111111109</v>
      </c>
      <c r="AD14" s="21">
        <f t="shared" si="8"/>
        <v>1.4611638041527816E-2</v>
      </c>
      <c r="AE14" s="15">
        <f t="shared" si="9"/>
        <v>0</v>
      </c>
      <c r="AF14" s="15">
        <f t="shared" si="10"/>
        <v>0</v>
      </c>
      <c r="AG14" s="15">
        <f t="shared" si="11"/>
        <v>0</v>
      </c>
      <c r="AH14" s="13">
        <v>0</v>
      </c>
      <c r="AI14" s="13">
        <v>0</v>
      </c>
      <c r="AJ14" s="21" t="str">
        <f t="shared" si="12"/>
        <v xml:space="preserve"> </v>
      </c>
      <c r="AK14">
        <v>0</v>
      </c>
      <c r="AL14">
        <v>0</v>
      </c>
      <c r="AM14" s="42">
        <v>1</v>
      </c>
      <c r="AN14" s="42">
        <v>0</v>
      </c>
      <c r="AO14" s="42">
        <v>1</v>
      </c>
      <c r="AP14" s="42">
        <v>0</v>
      </c>
      <c r="AQ14" s="42">
        <v>0</v>
      </c>
      <c r="AR14" s="42">
        <v>0</v>
      </c>
      <c r="AS14">
        <v>1</v>
      </c>
      <c r="AT14">
        <v>0</v>
      </c>
      <c r="AU14" s="4">
        <v>22.54</v>
      </c>
      <c r="AV14" s="4">
        <v>100</v>
      </c>
      <c r="AW14">
        <v>0</v>
      </c>
      <c r="AX14">
        <v>0</v>
      </c>
      <c r="AY14" s="16">
        <f t="shared" si="13"/>
        <v>64.285714284566325</v>
      </c>
    </row>
    <row r="15" spans="1:53" x14ac:dyDescent="0.2">
      <c r="A15" s="13" t="s">
        <v>212</v>
      </c>
      <c r="B15" s="13" t="s">
        <v>213</v>
      </c>
      <c r="C15" s="1" t="s">
        <v>214</v>
      </c>
      <c r="D15" s="13" t="s">
        <v>154</v>
      </c>
      <c r="E15" s="13">
        <v>12</v>
      </c>
      <c r="F15" s="13">
        <v>0</v>
      </c>
      <c r="G15" s="13">
        <v>0</v>
      </c>
      <c r="H15" s="20">
        <f t="shared" si="0"/>
        <v>0</v>
      </c>
      <c r="I15">
        <v>0</v>
      </c>
      <c r="J15">
        <v>0</v>
      </c>
      <c r="K15">
        <v>0</v>
      </c>
      <c r="L15" s="17">
        <f t="shared" si="1"/>
        <v>0</v>
      </c>
      <c r="M15">
        <v>3</v>
      </c>
      <c r="N15">
        <v>0</v>
      </c>
      <c r="O15">
        <v>1</v>
      </c>
      <c r="P15" s="15">
        <f t="shared" si="2"/>
        <v>0</v>
      </c>
      <c r="Q15" s="15">
        <f t="shared" si="3"/>
        <v>0</v>
      </c>
      <c r="R15" s="20">
        <f t="shared" si="4"/>
        <v>0</v>
      </c>
      <c r="S15">
        <v>0</v>
      </c>
      <c r="T15">
        <v>0</v>
      </c>
      <c r="U15">
        <v>2</v>
      </c>
      <c r="V15">
        <v>1</v>
      </c>
      <c r="W15">
        <v>0</v>
      </c>
      <c r="X15" s="16">
        <v>18.55</v>
      </c>
      <c r="Y15" s="26">
        <f t="shared" si="5"/>
        <v>1.5458333333333334</v>
      </c>
      <c r="Z15" s="4">
        <v>17.36</v>
      </c>
      <c r="AA15" s="26">
        <f t="shared" si="6"/>
        <v>1.4466666666666665</v>
      </c>
      <c r="AB15" s="4">
        <v>49.57</v>
      </c>
      <c r="AC15" s="26">
        <f t="shared" si="7"/>
        <v>4.1308333333333334</v>
      </c>
      <c r="AD15" s="21">
        <f t="shared" si="8"/>
        <v>0.25937546690572238</v>
      </c>
      <c r="AE15" s="15">
        <f t="shared" si="9"/>
        <v>0</v>
      </c>
      <c r="AF15" s="15">
        <f t="shared" si="10"/>
        <v>0</v>
      </c>
      <c r="AG15" s="15">
        <f t="shared" si="11"/>
        <v>0</v>
      </c>
      <c r="AH15" s="13">
        <v>0</v>
      </c>
      <c r="AI15" s="13">
        <v>1</v>
      </c>
      <c r="AJ15" s="21">
        <f t="shared" si="12"/>
        <v>0</v>
      </c>
      <c r="AK15">
        <v>2</v>
      </c>
      <c r="AL15">
        <v>2</v>
      </c>
      <c r="AM15" s="42">
        <v>12</v>
      </c>
      <c r="AN15" s="42">
        <v>4</v>
      </c>
      <c r="AO15" s="42">
        <v>12</v>
      </c>
      <c r="AP15" s="42">
        <v>4</v>
      </c>
      <c r="AQ15" s="42">
        <v>2</v>
      </c>
      <c r="AR15" s="42">
        <v>7</v>
      </c>
      <c r="AS15">
        <v>13</v>
      </c>
      <c r="AT15">
        <v>4</v>
      </c>
      <c r="AU15" s="4">
        <v>-11.33</v>
      </c>
      <c r="AV15" s="4">
        <v>76.47</v>
      </c>
      <c r="AW15">
        <v>0</v>
      </c>
      <c r="AX15">
        <v>0</v>
      </c>
      <c r="AY15" s="16">
        <f t="shared" si="13"/>
        <v>67.924528301886795</v>
      </c>
      <c r="AZ15" s="4">
        <v>80</v>
      </c>
      <c r="BA15">
        <v>-11.3</v>
      </c>
    </row>
    <row r="16" spans="1:53" x14ac:dyDescent="0.2">
      <c r="A16" s="13" t="s">
        <v>217</v>
      </c>
      <c r="B16" s="13" t="s">
        <v>218</v>
      </c>
      <c r="C16" s="1" t="s">
        <v>219</v>
      </c>
      <c r="D16" s="13" t="s">
        <v>129</v>
      </c>
      <c r="E16" s="13">
        <v>3</v>
      </c>
      <c r="F16" s="13">
        <v>0</v>
      </c>
      <c r="G16" s="13">
        <v>0</v>
      </c>
      <c r="H16" s="20">
        <f t="shared" si="0"/>
        <v>0</v>
      </c>
      <c r="I16">
        <v>0</v>
      </c>
      <c r="J16">
        <v>0</v>
      </c>
      <c r="K16">
        <v>0</v>
      </c>
      <c r="L16" s="17">
        <f t="shared" si="1"/>
        <v>0</v>
      </c>
      <c r="M16">
        <v>0</v>
      </c>
      <c r="N16">
        <v>0</v>
      </c>
      <c r="O16">
        <v>0</v>
      </c>
      <c r="P16" s="15">
        <f t="shared" si="2"/>
        <v>0</v>
      </c>
      <c r="Q16" s="15">
        <f t="shared" si="3"/>
        <v>0</v>
      </c>
      <c r="R16" s="20">
        <f t="shared" si="4"/>
        <v>0</v>
      </c>
      <c r="S16">
        <v>0</v>
      </c>
      <c r="T16">
        <v>0</v>
      </c>
      <c r="U16">
        <v>0</v>
      </c>
      <c r="V16">
        <v>0</v>
      </c>
      <c r="W16">
        <v>0</v>
      </c>
      <c r="X16" s="16">
        <v>0.1166666667</v>
      </c>
      <c r="Y16" s="26">
        <f t="shared" si="5"/>
        <v>3.8888888900000002E-2</v>
      </c>
      <c r="Z16" s="4">
        <v>0</v>
      </c>
      <c r="AA16" s="26">
        <f t="shared" si="6"/>
        <v>0</v>
      </c>
      <c r="AB16" s="4">
        <v>11.47</v>
      </c>
      <c r="AC16" s="26">
        <f t="shared" si="7"/>
        <v>3.8233333333333337</v>
      </c>
      <c r="AD16" s="21">
        <f t="shared" si="8"/>
        <v>0</v>
      </c>
      <c r="AE16" s="15">
        <f t="shared" si="9"/>
        <v>0</v>
      </c>
      <c r="AF16" s="15">
        <f t="shared" si="10"/>
        <v>0</v>
      </c>
      <c r="AG16" s="15">
        <f t="shared" si="11"/>
        <v>0</v>
      </c>
      <c r="AH16" s="13">
        <v>0</v>
      </c>
      <c r="AI16" s="13">
        <v>0</v>
      </c>
      <c r="AJ16" s="21" t="str">
        <f t="shared" si="12"/>
        <v xml:space="preserve"> </v>
      </c>
      <c r="AK16">
        <v>0</v>
      </c>
      <c r="AL16">
        <v>0</v>
      </c>
      <c r="AM16" s="42">
        <v>0</v>
      </c>
      <c r="AN16" s="42">
        <v>0</v>
      </c>
      <c r="AO16" s="42">
        <v>0</v>
      </c>
      <c r="AP16" s="42">
        <v>0</v>
      </c>
      <c r="AQ16" s="42">
        <v>0</v>
      </c>
      <c r="AR16" s="42">
        <v>0</v>
      </c>
      <c r="AS16">
        <v>0</v>
      </c>
      <c r="AT16">
        <v>0</v>
      </c>
      <c r="AW16">
        <v>0</v>
      </c>
      <c r="AX16">
        <v>0</v>
      </c>
      <c r="AY16" s="16">
        <f t="shared" si="13"/>
        <v>0</v>
      </c>
    </row>
    <row r="17" spans="1:53" x14ac:dyDescent="0.2">
      <c r="A17" s="13" t="s">
        <v>224</v>
      </c>
      <c r="B17" s="13" t="s">
        <v>225</v>
      </c>
      <c r="C17" s="13" t="s">
        <v>145</v>
      </c>
      <c r="D17" s="13" t="s">
        <v>146</v>
      </c>
      <c r="E17" s="13">
        <v>52</v>
      </c>
      <c r="F17" s="13">
        <v>0</v>
      </c>
      <c r="G17" s="13">
        <v>4</v>
      </c>
      <c r="H17" s="20">
        <f t="shared" si="0"/>
        <v>4</v>
      </c>
      <c r="I17">
        <v>0</v>
      </c>
      <c r="J17">
        <v>4</v>
      </c>
      <c r="K17">
        <v>0</v>
      </c>
      <c r="L17" s="17">
        <f t="shared" si="1"/>
        <v>2.8673835125448024</v>
      </c>
      <c r="M17">
        <v>13</v>
      </c>
      <c r="N17">
        <v>7</v>
      </c>
      <c r="O17">
        <v>4</v>
      </c>
      <c r="P17" s="15">
        <f t="shared" si="2"/>
        <v>0</v>
      </c>
      <c r="Q17" s="15">
        <f t="shared" si="3"/>
        <v>0</v>
      </c>
      <c r="R17" s="20">
        <f t="shared" si="4"/>
        <v>46.666666666666664</v>
      </c>
      <c r="S17">
        <v>0</v>
      </c>
      <c r="T17">
        <v>3</v>
      </c>
      <c r="U17">
        <v>6</v>
      </c>
      <c r="V17">
        <v>5</v>
      </c>
      <c r="W17">
        <v>0</v>
      </c>
      <c r="X17" s="16">
        <v>83.7</v>
      </c>
      <c r="Y17" s="26">
        <f t="shared" si="5"/>
        <v>1.6096153846153847</v>
      </c>
      <c r="Z17" s="4">
        <v>79.27</v>
      </c>
      <c r="AA17" s="26">
        <f t="shared" si="6"/>
        <v>1.5244230769230769</v>
      </c>
      <c r="AB17" s="4">
        <v>163.26</v>
      </c>
      <c r="AC17" s="26">
        <f t="shared" si="7"/>
        <v>3.1396153846153845</v>
      </c>
      <c r="AD17" s="21">
        <f t="shared" si="8"/>
        <v>0.32684616336123368</v>
      </c>
      <c r="AE17" s="15">
        <f t="shared" si="9"/>
        <v>0</v>
      </c>
      <c r="AF17" s="15">
        <f t="shared" si="10"/>
        <v>0.66666666666666663</v>
      </c>
      <c r="AG17" s="15">
        <f t="shared" si="11"/>
        <v>0.66666666666666663</v>
      </c>
      <c r="AH17" s="13">
        <v>12</v>
      </c>
      <c r="AI17" s="13">
        <v>13</v>
      </c>
      <c r="AJ17" s="21">
        <f t="shared" si="12"/>
        <v>0.48</v>
      </c>
      <c r="AK17">
        <v>6</v>
      </c>
      <c r="AL17">
        <v>0</v>
      </c>
      <c r="AM17" s="42">
        <v>64</v>
      </c>
      <c r="AN17" s="42">
        <v>10</v>
      </c>
      <c r="AO17" s="42">
        <v>64</v>
      </c>
      <c r="AP17" s="42">
        <v>10</v>
      </c>
      <c r="AQ17" s="42">
        <v>3</v>
      </c>
      <c r="AR17" s="42">
        <v>26</v>
      </c>
      <c r="AS17">
        <v>61</v>
      </c>
      <c r="AT17">
        <v>7</v>
      </c>
      <c r="AU17" s="4">
        <v>3.16</v>
      </c>
      <c r="AV17" s="4">
        <v>89.71</v>
      </c>
      <c r="AW17">
        <v>0</v>
      </c>
      <c r="AX17">
        <v>1</v>
      </c>
      <c r="AY17" s="16">
        <f t="shared" si="13"/>
        <v>98.207885304659499</v>
      </c>
      <c r="AZ17" s="4">
        <v>88.57</v>
      </c>
      <c r="BA17">
        <v>-2.2000000000000002</v>
      </c>
    </row>
    <row r="18" spans="1:53" x14ac:dyDescent="0.2">
      <c r="A18" s="13" t="s">
        <v>183</v>
      </c>
      <c r="B18" s="13" t="s">
        <v>230</v>
      </c>
      <c r="C18" s="1" t="s">
        <v>446</v>
      </c>
      <c r="D18" s="13" t="s">
        <v>137</v>
      </c>
      <c r="E18" s="13">
        <v>77</v>
      </c>
      <c r="F18" s="13">
        <v>1</v>
      </c>
      <c r="G18" s="13">
        <v>3</v>
      </c>
      <c r="H18" s="20">
        <f t="shared" si="0"/>
        <v>4</v>
      </c>
      <c r="I18">
        <v>1</v>
      </c>
      <c r="J18">
        <v>2</v>
      </c>
      <c r="K18">
        <v>1</v>
      </c>
      <c r="L18" s="17">
        <f t="shared" si="1"/>
        <v>3.5847647498132935</v>
      </c>
      <c r="M18">
        <v>13</v>
      </c>
      <c r="N18">
        <v>6</v>
      </c>
      <c r="O18">
        <v>6</v>
      </c>
      <c r="P18" s="15">
        <f t="shared" si="2"/>
        <v>7.6923076923076927E-2</v>
      </c>
      <c r="Q18" s="15">
        <f t="shared" si="3"/>
        <v>0.04</v>
      </c>
      <c r="R18" s="20">
        <f t="shared" si="4"/>
        <v>20.333333333333332</v>
      </c>
      <c r="S18">
        <v>0</v>
      </c>
      <c r="T18">
        <v>1</v>
      </c>
      <c r="U18">
        <v>4</v>
      </c>
      <c r="V18">
        <v>5</v>
      </c>
      <c r="W18">
        <v>0</v>
      </c>
      <c r="X18" s="16">
        <v>66.95</v>
      </c>
      <c r="Y18" s="26">
        <f t="shared" si="5"/>
        <v>0.86948051948051952</v>
      </c>
      <c r="Z18" s="4">
        <v>65.42</v>
      </c>
      <c r="AA18" s="26">
        <f t="shared" si="6"/>
        <v>0.84961038961038959</v>
      </c>
      <c r="AB18" s="4">
        <v>291.64999999999998</v>
      </c>
      <c r="AC18" s="26">
        <f t="shared" si="7"/>
        <v>3.7876623376623373</v>
      </c>
      <c r="AD18" s="21">
        <f t="shared" si="8"/>
        <v>0.18321337552860786</v>
      </c>
      <c r="AE18" s="15">
        <f t="shared" si="9"/>
        <v>0.16666666666666666</v>
      </c>
      <c r="AF18" s="15">
        <f t="shared" si="10"/>
        <v>0.5</v>
      </c>
      <c r="AG18" s="15">
        <f t="shared" si="11"/>
        <v>0.66666666666666663</v>
      </c>
      <c r="AH18" s="13">
        <v>35</v>
      </c>
      <c r="AI18" s="13">
        <v>19</v>
      </c>
      <c r="AJ18" s="21">
        <f t="shared" si="12"/>
        <v>0.64814814814814814</v>
      </c>
      <c r="AK18">
        <v>6</v>
      </c>
      <c r="AL18">
        <v>0</v>
      </c>
      <c r="AM18" s="42">
        <v>55</v>
      </c>
      <c r="AN18" s="42">
        <v>7</v>
      </c>
      <c r="AO18" s="42">
        <v>55</v>
      </c>
      <c r="AP18" s="42">
        <v>7</v>
      </c>
      <c r="AQ18" s="42">
        <v>2</v>
      </c>
      <c r="AR18" s="42">
        <v>28</v>
      </c>
      <c r="AS18">
        <v>55</v>
      </c>
      <c r="AT18">
        <v>8</v>
      </c>
      <c r="AU18" s="4">
        <v>0.84</v>
      </c>
      <c r="AV18" s="4">
        <v>87.3</v>
      </c>
      <c r="AW18">
        <v>3</v>
      </c>
      <c r="AX18">
        <v>1</v>
      </c>
      <c r="AY18" s="16">
        <f t="shared" si="13"/>
        <v>114.71247199402539</v>
      </c>
      <c r="AZ18" s="4">
        <v>92.98</v>
      </c>
      <c r="BA18">
        <v>-3.4</v>
      </c>
    </row>
    <row r="19" spans="1:53" x14ac:dyDescent="0.2">
      <c r="A19" s="13" t="s">
        <v>236</v>
      </c>
      <c r="B19" s="13" t="s">
        <v>237</v>
      </c>
      <c r="C19" s="1" t="s">
        <v>238</v>
      </c>
      <c r="D19" s="13" t="s">
        <v>154</v>
      </c>
      <c r="E19" s="13">
        <v>1</v>
      </c>
      <c r="F19" s="13">
        <v>0</v>
      </c>
      <c r="G19" s="13">
        <v>0</v>
      </c>
      <c r="H19" s="20">
        <f t="shared" si="0"/>
        <v>0</v>
      </c>
      <c r="I19">
        <v>0</v>
      </c>
      <c r="J19">
        <v>0</v>
      </c>
      <c r="K19">
        <v>0</v>
      </c>
      <c r="L19" s="17">
        <f t="shared" si="1"/>
        <v>0</v>
      </c>
      <c r="M19">
        <v>0</v>
      </c>
      <c r="N19">
        <v>0</v>
      </c>
      <c r="O19">
        <v>0</v>
      </c>
      <c r="P19" s="15">
        <f t="shared" si="2"/>
        <v>0</v>
      </c>
      <c r="Q19" s="15">
        <f t="shared" si="3"/>
        <v>0</v>
      </c>
      <c r="R19" s="20">
        <f t="shared" si="4"/>
        <v>0</v>
      </c>
      <c r="S19">
        <v>0</v>
      </c>
      <c r="T19">
        <v>0</v>
      </c>
      <c r="U19">
        <v>0</v>
      </c>
      <c r="V19">
        <v>0</v>
      </c>
      <c r="W19">
        <v>0</v>
      </c>
      <c r="X19" s="16">
        <v>0</v>
      </c>
      <c r="Y19" s="26">
        <f t="shared" si="5"/>
        <v>0</v>
      </c>
      <c r="Z19" s="4">
        <v>0</v>
      </c>
      <c r="AA19" s="26">
        <f t="shared" si="6"/>
        <v>0</v>
      </c>
      <c r="AB19" s="4">
        <v>1.98</v>
      </c>
      <c r="AC19" s="26">
        <f t="shared" si="7"/>
        <v>1.98</v>
      </c>
      <c r="AD19" s="21">
        <f t="shared" si="8"/>
        <v>0</v>
      </c>
      <c r="AE19" s="15">
        <f t="shared" si="9"/>
        <v>0</v>
      </c>
      <c r="AF19" s="15">
        <f t="shared" si="10"/>
        <v>0</v>
      </c>
      <c r="AG19" s="15">
        <f t="shared" si="11"/>
        <v>0</v>
      </c>
      <c r="AH19" s="13">
        <v>0</v>
      </c>
      <c r="AI19" s="13">
        <v>0</v>
      </c>
      <c r="AJ19" s="21" t="str">
        <f t="shared" si="12"/>
        <v xml:space="preserve"> </v>
      </c>
      <c r="AK19">
        <v>0</v>
      </c>
      <c r="AL19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>
        <v>0</v>
      </c>
      <c r="AT19">
        <v>0</v>
      </c>
      <c r="AW19">
        <v>0</v>
      </c>
      <c r="AX19">
        <v>0</v>
      </c>
      <c r="AY19" s="16">
        <f t="shared" si="13"/>
        <v>0</v>
      </c>
    </row>
    <row r="20" spans="1:53" x14ac:dyDescent="0.2">
      <c r="A20" s="13" t="s">
        <v>241</v>
      </c>
      <c r="B20" s="13" t="s">
        <v>242</v>
      </c>
      <c r="C20" s="1" t="s">
        <v>243</v>
      </c>
      <c r="D20" s="13" t="s">
        <v>129</v>
      </c>
      <c r="E20" s="13">
        <v>6</v>
      </c>
      <c r="F20" s="13">
        <v>0</v>
      </c>
      <c r="G20" s="13">
        <v>0</v>
      </c>
      <c r="H20" s="20">
        <f t="shared" si="0"/>
        <v>0</v>
      </c>
      <c r="I20">
        <v>0</v>
      </c>
      <c r="J20">
        <v>0</v>
      </c>
      <c r="K20">
        <v>0</v>
      </c>
      <c r="L20" s="17">
        <f t="shared" si="1"/>
        <v>0</v>
      </c>
      <c r="M20">
        <v>0</v>
      </c>
      <c r="N20">
        <v>0</v>
      </c>
      <c r="O20">
        <v>0</v>
      </c>
      <c r="P20" s="15">
        <f t="shared" si="2"/>
        <v>0</v>
      </c>
      <c r="Q20" s="15">
        <f t="shared" si="3"/>
        <v>0</v>
      </c>
      <c r="R20" s="20">
        <f t="shared" si="4"/>
        <v>0</v>
      </c>
      <c r="S20">
        <v>0</v>
      </c>
      <c r="T20">
        <v>0</v>
      </c>
      <c r="U20">
        <v>0</v>
      </c>
      <c r="V20">
        <v>0</v>
      </c>
      <c r="W20">
        <v>0</v>
      </c>
      <c r="X20" s="16">
        <v>0</v>
      </c>
      <c r="Y20" s="26">
        <f t="shared" si="5"/>
        <v>0</v>
      </c>
      <c r="Z20" s="4">
        <v>0</v>
      </c>
      <c r="AA20" s="26">
        <f t="shared" si="6"/>
        <v>0</v>
      </c>
      <c r="AB20" s="4">
        <v>35.729999999999997</v>
      </c>
      <c r="AC20" s="26">
        <f t="shared" si="7"/>
        <v>5.9549999999999992</v>
      </c>
      <c r="AD20" s="21">
        <f t="shared" si="8"/>
        <v>0</v>
      </c>
      <c r="AE20" s="15">
        <f t="shared" si="9"/>
        <v>0</v>
      </c>
      <c r="AF20" s="15">
        <f t="shared" si="10"/>
        <v>0</v>
      </c>
      <c r="AG20" s="15">
        <f t="shared" si="11"/>
        <v>0</v>
      </c>
      <c r="AH20" s="13">
        <v>0</v>
      </c>
      <c r="AI20" s="13">
        <v>0</v>
      </c>
      <c r="AJ20" s="21" t="str">
        <f t="shared" si="12"/>
        <v xml:space="preserve"> </v>
      </c>
      <c r="AK20">
        <v>0</v>
      </c>
      <c r="AL20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>
        <v>0</v>
      </c>
      <c r="AT20">
        <v>0</v>
      </c>
      <c r="AW20">
        <v>0</v>
      </c>
      <c r="AX20">
        <v>0</v>
      </c>
      <c r="AY20" s="16">
        <f t="shared" si="13"/>
        <v>0</v>
      </c>
    </row>
    <row r="21" spans="1:53" x14ac:dyDescent="0.2">
      <c r="A21" s="13" t="s">
        <v>247</v>
      </c>
      <c r="B21" s="13" t="s">
        <v>248</v>
      </c>
      <c r="C21" s="1" t="s">
        <v>249</v>
      </c>
      <c r="D21" s="13" t="s">
        <v>154</v>
      </c>
      <c r="E21" s="13">
        <v>7</v>
      </c>
      <c r="F21" s="13">
        <v>0</v>
      </c>
      <c r="G21" s="13">
        <v>0</v>
      </c>
      <c r="H21" s="20">
        <f t="shared" si="0"/>
        <v>0</v>
      </c>
      <c r="I21">
        <v>0</v>
      </c>
      <c r="J21">
        <v>0</v>
      </c>
      <c r="K21">
        <v>0</v>
      </c>
      <c r="L21" s="17">
        <f t="shared" si="1"/>
        <v>0</v>
      </c>
      <c r="M21">
        <v>0</v>
      </c>
      <c r="N21">
        <v>0</v>
      </c>
      <c r="O21">
        <v>0</v>
      </c>
      <c r="P21" s="15">
        <f t="shared" si="2"/>
        <v>0</v>
      </c>
      <c r="Q21" s="15">
        <f t="shared" si="3"/>
        <v>0</v>
      </c>
      <c r="R21" s="20">
        <f t="shared" si="4"/>
        <v>0</v>
      </c>
      <c r="S21">
        <v>0</v>
      </c>
      <c r="T21">
        <v>0</v>
      </c>
      <c r="U21">
        <v>0</v>
      </c>
      <c r="V21">
        <v>0</v>
      </c>
      <c r="W21">
        <v>0</v>
      </c>
      <c r="X21" s="16">
        <v>0</v>
      </c>
      <c r="Y21" s="26">
        <f t="shared" si="5"/>
        <v>0</v>
      </c>
      <c r="Z21" s="4">
        <v>0</v>
      </c>
      <c r="AA21" s="26">
        <f t="shared" si="6"/>
        <v>0</v>
      </c>
      <c r="AB21" s="4">
        <v>37.42</v>
      </c>
      <c r="AC21" s="26">
        <f t="shared" si="7"/>
        <v>5.3457142857142861</v>
      </c>
      <c r="AD21" s="21">
        <f t="shared" si="8"/>
        <v>0</v>
      </c>
      <c r="AE21" s="15">
        <f t="shared" si="9"/>
        <v>0</v>
      </c>
      <c r="AF21" s="15">
        <f t="shared" si="10"/>
        <v>0</v>
      </c>
      <c r="AG21" s="15">
        <f t="shared" si="11"/>
        <v>0</v>
      </c>
      <c r="AH21" s="13">
        <v>0</v>
      </c>
      <c r="AI21" s="13">
        <v>0</v>
      </c>
      <c r="AJ21" s="21" t="str">
        <f t="shared" si="12"/>
        <v xml:space="preserve"> </v>
      </c>
      <c r="AK21">
        <v>0</v>
      </c>
      <c r="AL21">
        <v>0</v>
      </c>
      <c r="AM21" s="42">
        <v>0</v>
      </c>
      <c r="AN21" s="42">
        <v>0</v>
      </c>
      <c r="AO21" s="42">
        <v>0</v>
      </c>
      <c r="AP21" s="42">
        <v>0</v>
      </c>
      <c r="AQ21" s="42">
        <v>0</v>
      </c>
      <c r="AR21" s="42">
        <v>0</v>
      </c>
      <c r="AS21">
        <v>0</v>
      </c>
      <c r="AT21">
        <v>0</v>
      </c>
      <c r="AW21">
        <v>0</v>
      </c>
      <c r="AX21">
        <v>0</v>
      </c>
      <c r="AY21" s="16">
        <f t="shared" si="13"/>
        <v>0</v>
      </c>
    </row>
    <row r="22" spans="1:53" x14ac:dyDescent="0.2">
      <c r="A22" s="13" t="s">
        <v>252</v>
      </c>
      <c r="B22" s="13" t="s">
        <v>253</v>
      </c>
      <c r="C22" s="1" t="s">
        <v>145</v>
      </c>
      <c r="D22" s="13" t="s">
        <v>154</v>
      </c>
      <c r="E22" s="13">
        <v>78</v>
      </c>
      <c r="F22" s="13">
        <v>7</v>
      </c>
      <c r="G22" s="13">
        <v>3</v>
      </c>
      <c r="H22" s="20">
        <f t="shared" si="0"/>
        <v>10</v>
      </c>
      <c r="I22">
        <v>7</v>
      </c>
      <c r="J22">
        <v>1</v>
      </c>
      <c r="K22">
        <v>2</v>
      </c>
      <c r="L22" s="17">
        <f t="shared" si="1"/>
        <v>3.3284023668632901</v>
      </c>
      <c r="M22">
        <v>42</v>
      </c>
      <c r="N22">
        <v>11</v>
      </c>
      <c r="O22">
        <v>13</v>
      </c>
      <c r="P22" s="15">
        <f t="shared" si="2"/>
        <v>0.16666666666666666</v>
      </c>
      <c r="Q22" s="15">
        <f t="shared" si="3"/>
        <v>0.10606060606060606</v>
      </c>
      <c r="R22" s="20">
        <f t="shared" si="4"/>
        <v>9.4444444444444446</v>
      </c>
      <c r="S22">
        <v>0</v>
      </c>
      <c r="T22">
        <v>1</v>
      </c>
      <c r="U22">
        <v>4</v>
      </c>
      <c r="V22">
        <v>4</v>
      </c>
      <c r="W22">
        <v>1</v>
      </c>
      <c r="X22" s="16">
        <v>180.26666666669999</v>
      </c>
      <c r="Y22" s="26">
        <f t="shared" si="5"/>
        <v>2.3111111111115386</v>
      </c>
      <c r="Z22" s="4">
        <v>177.7</v>
      </c>
      <c r="AA22" s="26">
        <f t="shared" si="6"/>
        <v>2.2782051282051281</v>
      </c>
      <c r="AB22" s="4">
        <v>205.14</v>
      </c>
      <c r="AC22" s="26">
        <f t="shared" si="7"/>
        <v>2.63</v>
      </c>
      <c r="AD22" s="21">
        <f t="shared" si="8"/>
        <v>0.46416257444363179</v>
      </c>
      <c r="AE22" s="15">
        <f t="shared" si="9"/>
        <v>0.3888888888888889</v>
      </c>
      <c r="AF22" s="15">
        <f t="shared" si="10"/>
        <v>0.16666666666666666</v>
      </c>
      <c r="AG22" s="15">
        <f t="shared" si="11"/>
        <v>0.55555555555555558</v>
      </c>
      <c r="AH22" s="13">
        <v>1</v>
      </c>
      <c r="AI22" s="13">
        <v>0</v>
      </c>
      <c r="AJ22" s="21">
        <f t="shared" si="12"/>
        <v>1</v>
      </c>
      <c r="AK22">
        <v>18</v>
      </c>
      <c r="AL22">
        <v>1</v>
      </c>
      <c r="AM22" s="42">
        <v>152</v>
      </c>
      <c r="AN22" s="42">
        <v>13</v>
      </c>
      <c r="AO22" s="42">
        <v>152</v>
      </c>
      <c r="AP22" s="42">
        <v>13</v>
      </c>
      <c r="AQ22" s="42">
        <v>3</v>
      </c>
      <c r="AR22" s="42">
        <v>69</v>
      </c>
      <c r="AS22">
        <v>166</v>
      </c>
      <c r="AT22">
        <v>10</v>
      </c>
      <c r="AU22" s="4">
        <v>12.55</v>
      </c>
      <c r="AV22" s="4">
        <v>94.32</v>
      </c>
      <c r="AW22">
        <v>1</v>
      </c>
      <c r="AX22">
        <v>1</v>
      </c>
      <c r="AY22" s="16">
        <f t="shared" si="13"/>
        <v>120.15532544376477</v>
      </c>
      <c r="AZ22" s="4">
        <v>92.21</v>
      </c>
      <c r="BA22">
        <v>-0.9</v>
      </c>
    </row>
    <row r="23" spans="1:53" x14ac:dyDescent="0.2">
      <c r="A23" s="13" t="s">
        <v>258</v>
      </c>
      <c r="B23" s="13" t="s">
        <v>259</v>
      </c>
      <c r="C23" s="1" t="s">
        <v>136</v>
      </c>
      <c r="D23" s="13" t="s">
        <v>173</v>
      </c>
      <c r="E23" s="13">
        <v>31</v>
      </c>
      <c r="F23" s="13">
        <v>0</v>
      </c>
      <c r="G23" s="13">
        <v>0</v>
      </c>
      <c r="H23" s="20">
        <f t="shared" si="0"/>
        <v>0</v>
      </c>
      <c r="I23">
        <v>0</v>
      </c>
      <c r="J23">
        <v>0</v>
      </c>
      <c r="K23">
        <v>0</v>
      </c>
      <c r="L23" s="17">
        <f t="shared" si="1"/>
        <v>0</v>
      </c>
      <c r="M23">
        <v>0</v>
      </c>
      <c r="N23">
        <v>0</v>
      </c>
      <c r="O23">
        <v>0</v>
      </c>
      <c r="P23" s="15">
        <f t="shared" si="2"/>
        <v>0</v>
      </c>
      <c r="Q23" s="15">
        <f t="shared" si="3"/>
        <v>0</v>
      </c>
      <c r="R23" s="20">
        <f t="shared" si="4"/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16">
        <v>1.1499999999999999</v>
      </c>
      <c r="Y23" s="26">
        <f t="shared" si="5"/>
        <v>3.7096774193548385E-2</v>
      </c>
      <c r="Z23" s="4">
        <v>1.02</v>
      </c>
      <c r="AA23" s="26">
        <f t="shared" si="6"/>
        <v>3.2903225806451615E-2</v>
      </c>
      <c r="AB23" s="4">
        <v>119.85</v>
      </c>
      <c r="AC23" s="26">
        <f t="shared" si="7"/>
        <v>3.8661290322580641</v>
      </c>
      <c r="AD23" s="21">
        <f t="shared" si="8"/>
        <v>8.4388185654008449E-3</v>
      </c>
      <c r="AE23" s="15">
        <f t="shared" si="9"/>
        <v>0</v>
      </c>
      <c r="AF23" s="15">
        <f t="shared" si="10"/>
        <v>0</v>
      </c>
      <c r="AG23" s="15">
        <f t="shared" si="11"/>
        <v>0</v>
      </c>
      <c r="AH23" s="1"/>
      <c r="AI23" s="1"/>
      <c r="AJ23" s="21" t="str">
        <f t="shared" si="12"/>
        <v xml:space="preserve"> </v>
      </c>
      <c r="AK23">
        <v>0</v>
      </c>
      <c r="AL23">
        <v>0</v>
      </c>
      <c r="AM23" s="42">
        <v>1</v>
      </c>
      <c r="AN23" s="42">
        <v>0</v>
      </c>
      <c r="AO23" s="42">
        <v>1</v>
      </c>
      <c r="AP23" s="42">
        <v>0</v>
      </c>
      <c r="AQ23" s="42">
        <v>0</v>
      </c>
      <c r="AR23" s="42">
        <v>0</v>
      </c>
      <c r="AS23">
        <v>0</v>
      </c>
      <c r="AT23">
        <v>0</v>
      </c>
      <c r="AW23">
        <v>0</v>
      </c>
      <c r="AX23">
        <v>0</v>
      </c>
      <c r="AY23" s="16">
        <f t="shared" si="13"/>
        <v>104.34782608695653</v>
      </c>
      <c r="AZ23" s="4">
        <v>100</v>
      </c>
      <c r="BA23">
        <v>4.3</v>
      </c>
    </row>
    <row r="24" spans="1:53" x14ac:dyDescent="0.2">
      <c r="A24" s="13" t="s">
        <v>262</v>
      </c>
      <c r="B24" s="13" t="s">
        <v>263</v>
      </c>
      <c r="C24" s="1" t="s">
        <v>264</v>
      </c>
      <c r="D24" s="13" t="s">
        <v>137</v>
      </c>
      <c r="E24" s="13">
        <v>80</v>
      </c>
      <c r="F24" s="13">
        <v>10</v>
      </c>
      <c r="G24" s="13">
        <v>6</v>
      </c>
      <c r="H24" s="20">
        <f t="shared" si="0"/>
        <v>16</v>
      </c>
      <c r="I24">
        <v>10</v>
      </c>
      <c r="J24">
        <v>4</v>
      </c>
      <c r="K24">
        <v>2</v>
      </c>
      <c r="L24" s="17">
        <f t="shared" si="1"/>
        <v>4.9616676716349311</v>
      </c>
      <c r="M24">
        <v>36</v>
      </c>
      <c r="N24">
        <v>10</v>
      </c>
      <c r="O24">
        <v>7</v>
      </c>
      <c r="P24" s="15">
        <f t="shared" si="2"/>
        <v>0.27777777777777779</v>
      </c>
      <c r="Q24" s="15">
        <f t="shared" si="3"/>
        <v>0.18867924528301888</v>
      </c>
      <c r="R24" s="20">
        <f t="shared" si="4"/>
        <v>24.500000000000004</v>
      </c>
      <c r="S24">
        <v>1</v>
      </c>
      <c r="T24">
        <v>13</v>
      </c>
      <c r="U24">
        <v>7</v>
      </c>
      <c r="V24">
        <v>3</v>
      </c>
      <c r="W24">
        <v>2</v>
      </c>
      <c r="X24" s="16">
        <v>193.48333333330001</v>
      </c>
      <c r="Y24" s="26">
        <f t="shared" si="5"/>
        <v>2.41854166666625</v>
      </c>
      <c r="Z24" s="4">
        <v>188.13</v>
      </c>
      <c r="AA24" s="26">
        <f t="shared" si="6"/>
        <v>2.3516249999999999</v>
      </c>
      <c r="AB24" s="4">
        <v>203.4</v>
      </c>
      <c r="AC24" s="26">
        <f t="shared" si="7"/>
        <v>2.5425</v>
      </c>
      <c r="AD24" s="21">
        <f t="shared" si="8"/>
        <v>0.48049957857635428</v>
      </c>
      <c r="AE24" s="15">
        <f t="shared" si="9"/>
        <v>0.3125</v>
      </c>
      <c r="AF24" s="15">
        <f t="shared" si="10"/>
        <v>0.1875</v>
      </c>
      <c r="AG24" s="15">
        <f t="shared" si="11"/>
        <v>0.5</v>
      </c>
      <c r="AH24" s="13">
        <v>79</v>
      </c>
      <c r="AI24" s="13">
        <v>57</v>
      </c>
      <c r="AJ24" s="21">
        <f t="shared" si="12"/>
        <v>0.58088235294117652</v>
      </c>
      <c r="AK24">
        <v>32</v>
      </c>
      <c r="AL24">
        <v>3</v>
      </c>
      <c r="AM24" s="42">
        <v>164</v>
      </c>
      <c r="AN24" s="42">
        <v>18</v>
      </c>
      <c r="AO24" s="42">
        <v>164</v>
      </c>
      <c r="AP24" s="42">
        <v>18</v>
      </c>
      <c r="AQ24" s="42">
        <v>9</v>
      </c>
      <c r="AR24" s="42">
        <v>77</v>
      </c>
      <c r="AS24">
        <v>179</v>
      </c>
      <c r="AT24">
        <v>24</v>
      </c>
      <c r="AU24" s="4">
        <v>1.65</v>
      </c>
      <c r="AV24" s="4">
        <v>88.18</v>
      </c>
      <c r="AW24">
        <v>4</v>
      </c>
      <c r="AX24">
        <v>0</v>
      </c>
      <c r="AY24" s="16">
        <f t="shared" si="13"/>
        <v>120.63054526662428</v>
      </c>
      <c r="AZ24" s="4">
        <v>91.46</v>
      </c>
      <c r="BA24">
        <v>-1.6</v>
      </c>
    </row>
    <row r="25" spans="1:53" x14ac:dyDescent="0.2">
      <c r="A25" s="13" t="s">
        <v>268</v>
      </c>
      <c r="B25" s="13" t="s">
        <v>269</v>
      </c>
      <c r="C25" s="1" t="s">
        <v>270</v>
      </c>
      <c r="D25" s="13" t="s">
        <v>146</v>
      </c>
      <c r="E25" s="13">
        <v>52</v>
      </c>
      <c r="F25" s="13">
        <v>0</v>
      </c>
      <c r="G25" s="13">
        <v>1</v>
      </c>
      <c r="H25" s="20">
        <f t="shared" si="0"/>
        <v>1</v>
      </c>
      <c r="I25">
        <v>0</v>
      </c>
      <c r="J25">
        <v>0</v>
      </c>
      <c r="K25">
        <v>1</v>
      </c>
      <c r="L25" s="17">
        <f t="shared" si="1"/>
        <v>0.68454078722190537</v>
      </c>
      <c r="M25">
        <v>9</v>
      </c>
      <c r="N25">
        <v>5</v>
      </c>
      <c r="O25">
        <v>2</v>
      </c>
      <c r="P25" s="15">
        <f t="shared" si="2"/>
        <v>0</v>
      </c>
      <c r="Q25" s="15">
        <f t="shared" si="3"/>
        <v>0</v>
      </c>
      <c r="R25" s="20">
        <f t="shared" si="4"/>
        <v>0</v>
      </c>
      <c r="S25">
        <v>0</v>
      </c>
      <c r="T25">
        <v>1</v>
      </c>
      <c r="U25">
        <v>8</v>
      </c>
      <c r="V25">
        <v>7</v>
      </c>
      <c r="W25">
        <v>1</v>
      </c>
      <c r="X25" s="16">
        <v>87.65</v>
      </c>
      <c r="Y25" s="26">
        <f t="shared" si="5"/>
        <v>1.6855769230769231</v>
      </c>
      <c r="Z25" s="4">
        <v>83.12</v>
      </c>
      <c r="AA25" s="26">
        <f t="shared" si="6"/>
        <v>1.5984615384615386</v>
      </c>
      <c r="AB25" s="4">
        <v>172.92</v>
      </c>
      <c r="AC25" s="26">
        <f t="shared" si="7"/>
        <v>3.3253846153846149</v>
      </c>
      <c r="AD25" s="21">
        <f t="shared" si="8"/>
        <v>0.32463677550382758</v>
      </c>
      <c r="AE25" s="15">
        <f t="shared" si="9"/>
        <v>0</v>
      </c>
      <c r="AF25" s="15">
        <f t="shared" si="10"/>
        <v>0.33333333333333331</v>
      </c>
      <c r="AG25" s="15">
        <f t="shared" si="11"/>
        <v>0.33333333333333331</v>
      </c>
      <c r="AH25" s="13">
        <v>33</v>
      </c>
      <c r="AI25" s="13">
        <v>44</v>
      </c>
      <c r="AJ25" s="21">
        <f t="shared" si="12"/>
        <v>0.42857142857142855</v>
      </c>
      <c r="AK25">
        <v>3</v>
      </c>
      <c r="AL25">
        <v>1</v>
      </c>
      <c r="AM25" s="42">
        <v>58</v>
      </c>
      <c r="AN25" s="42">
        <v>9</v>
      </c>
      <c r="AO25" s="42">
        <v>58</v>
      </c>
      <c r="AP25" s="42">
        <v>9</v>
      </c>
      <c r="AQ25" s="42">
        <v>2</v>
      </c>
      <c r="AR25" s="42">
        <v>44</v>
      </c>
      <c r="AS25">
        <v>67</v>
      </c>
      <c r="AT25">
        <v>8</v>
      </c>
      <c r="AU25" s="4">
        <v>5.7</v>
      </c>
      <c r="AV25" s="4">
        <v>89.33</v>
      </c>
      <c r="AW25">
        <v>0</v>
      </c>
      <c r="AX25">
        <v>0</v>
      </c>
      <c r="AY25" s="16">
        <f t="shared" si="13"/>
        <v>97.204791785510551</v>
      </c>
      <c r="AZ25" s="4">
        <v>85.07</v>
      </c>
      <c r="BA25">
        <v>-11.8</v>
      </c>
    </row>
    <row r="26" spans="1:53" x14ac:dyDescent="0.2">
      <c r="A26" s="13" t="s">
        <v>274</v>
      </c>
      <c r="B26" s="13" t="s">
        <v>275</v>
      </c>
      <c r="C26" s="1" t="s">
        <v>190</v>
      </c>
      <c r="D26" s="13" t="s">
        <v>146</v>
      </c>
      <c r="E26" s="13">
        <v>82</v>
      </c>
      <c r="F26" s="13">
        <v>3</v>
      </c>
      <c r="G26" s="13">
        <v>30</v>
      </c>
      <c r="H26" s="20">
        <f t="shared" si="0"/>
        <v>33</v>
      </c>
      <c r="I26">
        <v>3</v>
      </c>
      <c r="J26">
        <v>14</v>
      </c>
      <c r="K26">
        <v>16</v>
      </c>
      <c r="L26" s="17">
        <f t="shared" si="1"/>
        <v>7.7937413894902576</v>
      </c>
      <c r="M26">
        <v>32</v>
      </c>
      <c r="N26">
        <v>10</v>
      </c>
      <c r="O26">
        <v>14</v>
      </c>
      <c r="P26" s="15">
        <f t="shared" si="2"/>
        <v>9.375E-2</v>
      </c>
      <c r="Q26" s="15">
        <f t="shared" si="3"/>
        <v>5.3571428571428568E-2</v>
      </c>
      <c r="R26" s="20">
        <f t="shared" si="4"/>
        <v>89.534883720930225</v>
      </c>
      <c r="S26">
        <v>1</v>
      </c>
      <c r="T26">
        <v>2</v>
      </c>
      <c r="U26">
        <v>4</v>
      </c>
      <c r="V26">
        <v>7</v>
      </c>
      <c r="W26">
        <v>2</v>
      </c>
      <c r="X26" s="16">
        <v>254.05</v>
      </c>
      <c r="Y26" s="26">
        <f t="shared" si="5"/>
        <v>3.098170731707317</v>
      </c>
      <c r="Z26" s="4">
        <v>251.61</v>
      </c>
      <c r="AA26" s="26">
        <f t="shared" si="6"/>
        <v>3.0684146341463414</v>
      </c>
      <c r="AB26" s="4">
        <v>115.28</v>
      </c>
      <c r="AC26" s="26">
        <f t="shared" si="7"/>
        <v>1.4058536585365853</v>
      </c>
      <c r="AD26" s="21">
        <f t="shared" si="8"/>
        <v>0.68579138161301745</v>
      </c>
      <c r="AE26" s="15">
        <f t="shared" si="9"/>
        <v>6.9767441860465115E-2</v>
      </c>
      <c r="AF26" s="15">
        <f t="shared" si="10"/>
        <v>0.69767441860465118</v>
      </c>
      <c r="AG26" s="15">
        <f t="shared" si="11"/>
        <v>0.76744186046511631</v>
      </c>
      <c r="AH26" s="13">
        <v>88</v>
      </c>
      <c r="AI26" s="13">
        <v>66</v>
      </c>
      <c r="AJ26" s="21">
        <f t="shared" si="12"/>
        <v>0.5714285714285714</v>
      </c>
      <c r="AK26">
        <v>43</v>
      </c>
      <c r="AL26">
        <v>1</v>
      </c>
      <c r="AM26" s="42">
        <v>232</v>
      </c>
      <c r="AN26" s="42">
        <v>34</v>
      </c>
      <c r="AO26" s="42">
        <v>232</v>
      </c>
      <c r="AP26" s="42">
        <v>34</v>
      </c>
      <c r="AQ26" s="42">
        <v>7</v>
      </c>
      <c r="AR26" s="42">
        <v>111</v>
      </c>
      <c r="AS26">
        <v>239</v>
      </c>
      <c r="AT26">
        <v>23</v>
      </c>
      <c r="AU26" s="4">
        <v>9.9700000000000006</v>
      </c>
      <c r="AV26" s="4">
        <v>91.22</v>
      </c>
      <c r="AW26">
        <v>0</v>
      </c>
      <c r="AX26">
        <v>1</v>
      </c>
      <c r="AY26" s="16">
        <f t="shared" si="13"/>
        <v>128.00629797283997</v>
      </c>
      <c r="AZ26" s="4">
        <v>98.92</v>
      </c>
      <c r="BA26">
        <v>10.199999999999999</v>
      </c>
    </row>
    <row r="27" spans="1:53" x14ac:dyDescent="0.2">
      <c r="A27" s="13" t="s">
        <v>212</v>
      </c>
      <c r="B27" s="13" t="s">
        <v>278</v>
      </c>
      <c r="C27" s="1" t="s">
        <v>409</v>
      </c>
      <c r="D27" s="13" t="s">
        <v>129</v>
      </c>
      <c r="E27" s="13">
        <v>18</v>
      </c>
      <c r="F27" s="13">
        <v>0</v>
      </c>
      <c r="G27" s="13">
        <v>0</v>
      </c>
      <c r="H27" s="20">
        <f t="shared" si="0"/>
        <v>0</v>
      </c>
      <c r="I27">
        <v>0</v>
      </c>
      <c r="J27">
        <v>0</v>
      </c>
      <c r="K27">
        <v>0</v>
      </c>
      <c r="L27" s="17">
        <f t="shared" si="1"/>
        <v>0</v>
      </c>
      <c r="M27">
        <v>1</v>
      </c>
      <c r="N27">
        <v>0</v>
      </c>
      <c r="O27">
        <v>0</v>
      </c>
      <c r="P27" s="15">
        <f t="shared" si="2"/>
        <v>0</v>
      </c>
      <c r="Q27" s="15">
        <f t="shared" si="3"/>
        <v>0</v>
      </c>
      <c r="R27" s="20">
        <f t="shared" si="4"/>
        <v>0</v>
      </c>
      <c r="S27">
        <v>0</v>
      </c>
      <c r="T27">
        <v>0</v>
      </c>
      <c r="U27">
        <v>0</v>
      </c>
      <c r="V27">
        <v>0</v>
      </c>
      <c r="W27">
        <v>0</v>
      </c>
      <c r="X27" s="16">
        <v>4.6500000000000004</v>
      </c>
      <c r="Y27" s="26">
        <f t="shared" si="5"/>
        <v>0.25833333333333336</v>
      </c>
      <c r="Z27" s="4">
        <v>5.54</v>
      </c>
      <c r="AA27" s="26">
        <f t="shared" si="6"/>
        <v>0.30777777777777776</v>
      </c>
      <c r="AB27" s="4">
        <v>103.72</v>
      </c>
      <c r="AC27" s="26">
        <f t="shared" si="7"/>
        <v>5.7622222222222224</v>
      </c>
      <c r="AD27" s="21">
        <f t="shared" si="8"/>
        <v>5.070474098480688E-2</v>
      </c>
      <c r="AE27" s="15">
        <f t="shared" si="9"/>
        <v>0</v>
      </c>
      <c r="AF27" s="15">
        <f t="shared" si="10"/>
        <v>0</v>
      </c>
      <c r="AG27" s="15">
        <f t="shared" si="11"/>
        <v>0</v>
      </c>
      <c r="AH27" s="13">
        <v>0</v>
      </c>
      <c r="AI27" s="13">
        <v>0</v>
      </c>
      <c r="AJ27" s="21" t="str">
        <f t="shared" si="12"/>
        <v xml:space="preserve"> </v>
      </c>
      <c r="AK27">
        <v>1</v>
      </c>
      <c r="AL27">
        <v>0</v>
      </c>
      <c r="AM27" s="42">
        <v>4</v>
      </c>
      <c r="AN27" s="42">
        <v>2</v>
      </c>
      <c r="AO27" s="42">
        <v>4</v>
      </c>
      <c r="AP27" s="42">
        <v>2</v>
      </c>
      <c r="AQ27" s="42">
        <v>0</v>
      </c>
      <c r="AR27" s="42">
        <v>3</v>
      </c>
      <c r="AS27">
        <v>3</v>
      </c>
      <c r="AT27">
        <v>0</v>
      </c>
      <c r="AU27" s="4">
        <v>11.58</v>
      </c>
      <c r="AV27" s="4">
        <v>100</v>
      </c>
      <c r="AW27">
        <v>0</v>
      </c>
      <c r="AX27">
        <v>0</v>
      </c>
      <c r="AY27" s="16">
        <f t="shared" si="13"/>
        <v>103.2258064516129</v>
      </c>
      <c r="AZ27" s="4">
        <v>100</v>
      </c>
      <c r="BA27">
        <v>6.2</v>
      </c>
    </row>
    <row r="28" spans="1:53" x14ac:dyDescent="0.2">
      <c r="A28" s="13" t="s">
        <v>283</v>
      </c>
      <c r="B28" s="13" t="s">
        <v>284</v>
      </c>
      <c r="C28" s="1" t="s">
        <v>249</v>
      </c>
      <c r="D28" s="13" t="s">
        <v>146</v>
      </c>
      <c r="E28" s="13">
        <v>6</v>
      </c>
      <c r="F28" s="13">
        <v>0</v>
      </c>
      <c r="G28" s="13">
        <v>0</v>
      </c>
      <c r="H28" s="20">
        <f t="shared" si="0"/>
        <v>0</v>
      </c>
      <c r="I28">
        <v>0</v>
      </c>
      <c r="J28">
        <v>0</v>
      </c>
      <c r="K28">
        <v>0</v>
      </c>
      <c r="L28" s="17">
        <f t="shared" si="1"/>
        <v>0</v>
      </c>
      <c r="M28">
        <v>0</v>
      </c>
      <c r="N28">
        <v>0</v>
      </c>
      <c r="O28">
        <v>0</v>
      </c>
      <c r="P28" s="15">
        <f t="shared" si="2"/>
        <v>0</v>
      </c>
      <c r="Q28" s="15">
        <f t="shared" si="3"/>
        <v>0</v>
      </c>
      <c r="R28" s="20">
        <f t="shared" si="4"/>
        <v>0</v>
      </c>
      <c r="S28">
        <v>0</v>
      </c>
      <c r="T28">
        <v>0</v>
      </c>
      <c r="U28">
        <v>0</v>
      </c>
      <c r="V28">
        <v>0</v>
      </c>
      <c r="W28">
        <v>0</v>
      </c>
      <c r="X28" s="16">
        <v>0.76666666670000005</v>
      </c>
      <c r="Y28" s="26">
        <f t="shared" si="5"/>
        <v>0.12777777778333335</v>
      </c>
      <c r="Z28" s="4">
        <v>0.81</v>
      </c>
      <c r="AA28" s="26">
        <f t="shared" si="6"/>
        <v>0.13500000000000001</v>
      </c>
      <c r="AB28" s="4">
        <v>33.54</v>
      </c>
      <c r="AC28" s="26">
        <f t="shared" si="7"/>
        <v>5.59</v>
      </c>
      <c r="AD28" s="21">
        <f t="shared" si="8"/>
        <v>2.3580786026200878E-2</v>
      </c>
      <c r="AE28" s="15">
        <f t="shared" si="9"/>
        <v>0</v>
      </c>
      <c r="AF28" s="15">
        <f t="shared" si="10"/>
        <v>0</v>
      </c>
      <c r="AG28" s="15">
        <f t="shared" si="11"/>
        <v>0</v>
      </c>
      <c r="AH28" s="13">
        <v>0</v>
      </c>
      <c r="AI28" s="13">
        <v>0</v>
      </c>
      <c r="AJ28" s="21" t="str">
        <f t="shared" si="12"/>
        <v xml:space="preserve"> </v>
      </c>
      <c r="AK28">
        <v>0</v>
      </c>
      <c r="AL28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>
        <v>0</v>
      </c>
      <c r="AT28">
        <v>0</v>
      </c>
      <c r="AW28">
        <v>0</v>
      </c>
      <c r="AX28">
        <v>0</v>
      </c>
      <c r="AY28" s="16">
        <f t="shared" si="13"/>
        <v>0</v>
      </c>
      <c r="AZ28" s="4">
        <v>100</v>
      </c>
      <c r="BA28">
        <v>0</v>
      </c>
    </row>
    <row r="29" spans="1:53" x14ac:dyDescent="0.2">
      <c r="A29" s="13" t="s">
        <v>193</v>
      </c>
      <c r="B29" s="13" t="s">
        <v>284</v>
      </c>
      <c r="C29" s="1" t="s">
        <v>287</v>
      </c>
      <c r="D29" s="13" t="s">
        <v>207</v>
      </c>
      <c r="E29" s="13">
        <v>70</v>
      </c>
      <c r="F29" s="13">
        <v>2</v>
      </c>
      <c r="G29" s="13">
        <v>2</v>
      </c>
      <c r="H29" s="20">
        <f t="shared" si="0"/>
        <v>4</v>
      </c>
      <c r="I29">
        <v>0</v>
      </c>
      <c r="J29">
        <v>0</v>
      </c>
      <c r="K29">
        <v>2</v>
      </c>
      <c r="L29" s="17">
        <f t="shared" si="1"/>
        <v>2.0854453294720017</v>
      </c>
      <c r="M29">
        <v>8</v>
      </c>
      <c r="N29">
        <v>4</v>
      </c>
      <c r="O29">
        <v>3</v>
      </c>
      <c r="P29" s="15">
        <f t="shared" si="2"/>
        <v>0.25</v>
      </c>
      <c r="Q29" s="15">
        <f t="shared" si="3"/>
        <v>0.13333333333333333</v>
      </c>
      <c r="R29" s="20">
        <f t="shared" si="4"/>
        <v>0</v>
      </c>
      <c r="S29">
        <v>0</v>
      </c>
      <c r="T29">
        <v>1</v>
      </c>
      <c r="U29">
        <v>4</v>
      </c>
      <c r="V29">
        <v>5</v>
      </c>
      <c r="W29">
        <v>2</v>
      </c>
      <c r="X29" s="16">
        <v>115.0833333333</v>
      </c>
      <c r="Y29" s="26">
        <f t="shared" si="5"/>
        <v>1.6440476190471429</v>
      </c>
      <c r="Z29" s="4">
        <v>105.03</v>
      </c>
      <c r="AA29" s="26">
        <f t="shared" si="6"/>
        <v>1.5004285714285714</v>
      </c>
      <c r="AB29" s="4">
        <v>247.43</v>
      </c>
      <c r="AC29" s="26">
        <f t="shared" si="7"/>
        <v>3.5347142857142857</v>
      </c>
      <c r="AD29" s="21">
        <f t="shared" si="8"/>
        <v>0.29799126141973559</v>
      </c>
      <c r="AE29" s="15">
        <f t="shared" si="9"/>
        <v>0</v>
      </c>
      <c r="AF29" s="15">
        <f t="shared" si="10"/>
        <v>0.2857142857142857</v>
      </c>
      <c r="AG29" s="15">
        <f t="shared" si="11"/>
        <v>0.2857142857142857</v>
      </c>
      <c r="AH29" s="13">
        <v>3</v>
      </c>
      <c r="AI29" s="13">
        <v>7</v>
      </c>
      <c r="AJ29" s="21">
        <f t="shared" si="12"/>
        <v>0.3</v>
      </c>
      <c r="AK29">
        <v>7</v>
      </c>
      <c r="AL29">
        <v>0</v>
      </c>
      <c r="AM29" s="42">
        <v>84</v>
      </c>
      <c r="AN29" s="42">
        <v>18</v>
      </c>
      <c r="AO29" s="42">
        <v>84</v>
      </c>
      <c r="AP29" s="42">
        <v>18</v>
      </c>
      <c r="AQ29" s="42">
        <v>2</v>
      </c>
      <c r="AR29" s="42">
        <v>35</v>
      </c>
      <c r="AS29">
        <v>75</v>
      </c>
      <c r="AT29">
        <v>16</v>
      </c>
      <c r="AU29" s="4">
        <v>-8.65</v>
      </c>
      <c r="AV29" s="4">
        <v>82.42</v>
      </c>
      <c r="AW29">
        <v>1</v>
      </c>
      <c r="AX29">
        <v>1</v>
      </c>
      <c r="AY29" s="16">
        <f t="shared" si="13"/>
        <v>89.674149167296065</v>
      </c>
      <c r="AZ29" s="4">
        <v>90.54</v>
      </c>
      <c r="BA29">
        <v>-7.4</v>
      </c>
    </row>
    <row r="30" spans="1:53" x14ac:dyDescent="0.2">
      <c r="A30" s="13" t="s">
        <v>258</v>
      </c>
      <c r="B30" s="13" t="s">
        <v>291</v>
      </c>
      <c r="C30" s="1" t="s">
        <v>292</v>
      </c>
      <c r="D30" s="13" t="s">
        <v>173</v>
      </c>
      <c r="E30" s="13">
        <v>14</v>
      </c>
      <c r="F30" s="13">
        <v>0</v>
      </c>
      <c r="G30" s="13">
        <v>0</v>
      </c>
      <c r="H30" s="20">
        <f t="shared" si="0"/>
        <v>0</v>
      </c>
      <c r="I30">
        <v>0</v>
      </c>
      <c r="J30">
        <v>0</v>
      </c>
      <c r="K30">
        <v>0</v>
      </c>
      <c r="L30" s="17">
        <f t="shared" si="1"/>
        <v>0</v>
      </c>
      <c r="M30">
        <v>1</v>
      </c>
      <c r="N30">
        <v>0</v>
      </c>
      <c r="O30">
        <v>0</v>
      </c>
      <c r="P30" s="15">
        <f t="shared" si="2"/>
        <v>0</v>
      </c>
      <c r="Q30" s="15">
        <f t="shared" si="3"/>
        <v>0</v>
      </c>
      <c r="R30" s="20">
        <f t="shared" si="4"/>
        <v>0</v>
      </c>
      <c r="S30">
        <v>0</v>
      </c>
      <c r="T30">
        <v>0</v>
      </c>
      <c r="U30">
        <v>0</v>
      </c>
      <c r="V30">
        <v>0</v>
      </c>
      <c r="W30">
        <v>0</v>
      </c>
      <c r="X30" s="16">
        <v>0.51666666670000005</v>
      </c>
      <c r="Y30" s="26">
        <f t="shared" si="5"/>
        <v>3.6904761907142862E-2</v>
      </c>
      <c r="Z30" s="4">
        <v>0.68</v>
      </c>
      <c r="AA30" s="26">
        <f t="shared" si="6"/>
        <v>4.8571428571428578E-2</v>
      </c>
      <c r="AB30" s="4">
        <v>86.11</v>
      </c>
      <c r="AC30" s="26">
        <f t="shared" si="7"/>
        <v>6.1507142857142858</v>
      </c>
      <c r="AD30" s="21">
        <f t="shared" si="8"/>
        <v>7.8350040327226644E-3</v>
      </c>
      <c r="AE30" s="15">
        <f t="shared" si="9"/>
        <v>0</v>
      </c>
      <c r="AF30" s="15">
        <f t="shared" si="10"/>
        <v>0</v>
      </c>
      <c r="AG30" s="15">
        <f t="shared" si="11"/>
        <v>0</v>
      </c>
      <c r="AH30" s="1"/>
      <c r="AI30" s="1"/>
      <c r="AJ30" s="21" t="str">
        <f t="shared" si="12"/>
        <v xml:space="preserve"> </v>
      </c>
      <c r="AK30">
        <v>0</v>
      </c>
      <c r="AL30">
        <v>0</v>
      </c>
      <c r="AM30" s="42">
        <v>1</v>
      </c>
      <c r="AN30" s="42">
        <v>0</v>
      </c>
      <c r="AO30" s="42">
        <v>1</v>
      </c>
      <c r="AP30" s="42">
        <v>0</v>
      </c>
      <c r="AQ30" s="42">
        <v>0</v>
      </c>
      <c r="AR30" s="42">
        <v>0</v>
      </c>
      <c r="AS30">
        <v>0</v>
      </c>
      <c r="AT30">
        <v>1</v>
      </c>
      <c r="AU30" s="4">
        <v>-89.86</v>
      </c>
      <c r="AV30" s="4">
        <v>0</v>
      </c>
      <c r="AW30">
        <v>0</v>
      </c>
      <c r="AX30">
        <v>0</v>
      </c>
      <c r="AY30" s="16">
        <f t="shared" si="13"/>
        <v>120</v>
      </c>
      <c r="AZ30" s="4">
        <v>0</v>
      </c>
      <c r="BA30">
        <v>-98.6</v>
      </c>
    </row>
    <row r="31" spans="1:53" x14ac:dyDescent="0.2">
      <c r="A31" s="13" t="s">
        <v>183</v>
      </c>
      <c r="B31" s="13" t="s">
        <v>297</v>
      </c>
      <c r="C31" s="1" t="s">
        <v>219</v>
      </c>
      <c r="D31" s="13" t="s">
        <v>173</v>
      </c>
      <c r="E31" s="13">
        <v>52</v>
      </c>
      <c r="F31" s="13">
        <v>0</v>
      </c>
      <c r="G31" s="13">
        <v>0</v>
      </c>
      <c r="H31" s="20">
        <f t="shared" si="0"/>
        <v>0</v>
      </c>
      <c r="I31">
        <v>0</v>
      </c>
      <c r="J31">
        <v>0</v>
      </c>
      <c r="K31">
        <v>0</v>
      </c>
      <c r="L31" s="17">
        <f t="shared" si="1"/>
        <v>0</v>
      </c>
      <c r="M31">
        <v>0</v>
      </c>
      <c r="N31">
        <v>0</v>
      </c>
      <c r="O31">
        <v>1</v>
      </c>
      <c r="P31" s="15">
        <f t="shared" si="2"/>
        <v>0</v>
      </c>
      <c r="Q31" s="15">
        <f t="shared" si="3"/>
        <v>0</v>
      </c>
      <c r="R31" s="20">
        <f t="shared" si="4"/>
        <v>0</v>
      </c>
      <c r="S31">
        <v>0</v>
      </c>
      <c r="T31">
        <v>0</v>
      </c>
      <c r="U31">
        <v>1</v>
      </c>
      <c r="V31">
        <v>0</v>
      </c>
      <c r="W31">
        <v>0</v>
      </c>
      <c r="X31" s="16">
        <v>3.3333333333000001</v>
      </c>
      <c r="Y31" s="26">
        <f t="shared" si="5"/>
        <v>6.4102564101923082E-2</v>
      </c>
      <c r="Z31" s="4">
        <v>4.17</v>
      </c>
      <c r="AA31" s="26">
        <f t="shared" si="6"/>
        <v>8.0192307692307688E-2</v>
      </c>
      <c r="AB31" s="4">
        <v>257.68</v>
      </c>
      <c r="AC31" s="26">
        <f t="shared" si="7"/>
        <v>4.9553846153846157</v>
      </c>
      <c r="AD31" s="21">
        <f t="shared" si="8"/>
        <v>1.5925147985487872E-2</v>
      </c>
      <c r="AE31" s="15">
        <f t="shared" si="9"/>
        <v>0</v>
      </c>
      <c r="AF31" s="15">
        <f t="shared" si="10"/>
        <v>0</v>
      </c>
      <c r="AG31" s="15">
        <f t="shared" si="11"/>
        <v>0</v>
      </c>
      <c r="AH31" s="1"/>
      <c r="AI31" s="1"/>
      <c r="AJ31" s="21" t="str">
        <f t="shared" si="12"/>
        <v xml:space="preserve"> </v>
      </c>
      <c r="AK31">
        <v>0</v>
      </c>
      <c r="AL31">
        <v>0</v>
      </c>
      <c r="AM31" s="42">
        <v>1</v>
      </c>
      <c r="AN31" s="42">
        <v>2</v>
      </c>
      <c r="AO31" s="42">
        <v>1</v>
      </c>
      <c r="AP31" s="42">
        <v>2</v>
      </c>
      <c r="AQ31" s="42">
        <v>0</v>
      </c>
      <c r="AR31" s="42">
        <v>2</v>
      </c>
      <c r="AS31">
        <v>3</v>
      </c>
      <c r="AT31">
        <v>2</v>
      </c>
      <c r="AU31" s="4">
        <v>-24.02</v>
      </c>
      <c r="AV31" s="4">
        <v>60</v>
      </c>
      <c r="AW31">
        <v>0</v>
      </c>
      <c r="AX31">
        <v>0</v>
      </c>
      <c r="AY31" s="16">
        <f t="shared" si="13"/>
        <v>0</v>
      </c>
      <c r="AZ31" s="4">
        <v>66.67</v>
      </c>
      <c r="BA31">
        <v>-28.1</v>
      </c>
    </row>
    <row r="32" spans="1:53" x14ac:dyDescent="0.2">
      <c r="A32" s="13" t="s">
        <v>300</v>
      </c>
      <c r="B32" s="13" t="s">
        <v>301</v>
      </c>
      <c r="C32" s="1" t="s">
        <v>302</v>
      </c>
      <c r="D32" s="13" t="s">
        <v>146</v>
      </c>
      <c r="E32" s="13">
        <v>71</v>
      </c>
      <c r="F32" s="13">
        <v>3</v>
      </c>
      <c r="G32" s="13">
        <v>4</v>
      </c>
      <c r="H32" s="20">
        <f t="shared" si="0"/>
        <v>7</v>
      </c>
      <c r="I32">
        <v>3</v>
      </c>
      <c r="J32">
        <v>1</v>
      </c>
      <c r="K32">
        <v>3</v>
      </c>
      <c r="L32" s="17">
        <f t="shared" si="1"/>
        <v>2.6100466079746019</v>
      </c>
      <c r="M32">
        <v>18</v>
      </c>
      <c r="N32">
        <v>5</v>
      </c>
      <c r="O32">
        <v>4</v>
      </c>
      <c r="P32" s="15">
        <f t="shared" si="2"/>
        <v>0.16666666666666666</v>
      </c>
      <c r="Q32" s="15">
        <f t="shared" si="3"/>
        <v>0.1111111111111111</v>
      </c>
      <c r="R32" s="20">
        <f t="shared" si="4"/>
        <v>8.117647058823529</v>
      </c>
      <c r="S32">
        <v>0</v>
      </c>
      <c r="T32">
        <v>4</v>
      </c>
      <c r="U32">
        <v>17</v>
      </c>
      <c r="V32">
        <v>4</v>
      </c>
      <c r="W32">
        <v>3</v>
      </c>
      <c r="X32" s="16">
        <v>160.9166666667</v>
      </c>
      <c r="Y32" s="26">
        <f t="shared" si="5"/>
        <v>2.2664319248830984</v>
      </c>
      <c r="Z32" s="4">
        <v>146.66999999999999</v>
      </c>
      <c r="AA32" s="26">
        <f t="shared" si="6"/>
        <v>2.0657746478873236</v>
      </c>
      <c r="AB32" s="4">
        <v>195.43</v>
      </c>
      <c r="AC32" s="26">
        <f t="shared" si="7"/>
        <v>2.7525352112676056</v>
      </c>
      <c r="AD32" s="21">
        <f t="shared" si="8"/>
        <v>0.42873428821981868</v>
      </c>
      <c r="AE32" s="15">
        <f t="shared" si="9"/>
        <v>0.17647058823529413</v>
      </c>
      <c r="AF32" s="15">
        <f t="shared" si="10"/>
        <v>0.23529411764705882</v>
      </c>
      <c r="AG32" s="15">
        <f t="shared" si="11"/>
        <v>0.41176470588235292</v>
      </c>
      <c r="AH32" s="13">
        <v>52</v>
      </c>
      <c r="AI32" s="13">
        <v>64</v>
      </c>
      <c r="AJ32" s="21">
        <f t="shared" si="12"/>
        <v>0.44827586206896552</v>
      </c>
      <c r="AK32">
        <v>17</v>
      </c>
      <c r="AL32">
        <v>3</v>
      </c>
      <c r="AM32" s="42">
        <v>121</v>
      </c>
      <c r="AN32" s="42">
        <v>16</v>
      </c>
      <c r="AO32" s="42">
        <v>121</v>
      </c>
      <c r="AP32" s="42">
        <v>16</v>
      </c>
      <c r="AQ32" s="42">
        <v>3</v>
      </c>
      <c r="AR32" s="42">
        <v>53</v>
      </c>
      <c r="AS32">
        <v>103</v>
      </c>
      <c r="AT32">
        <v>18</v>
      </c>
      <c r="AU32" s="4">
        <v>0.95</v>
      </c>
      <c r="AV32" s="4">
        <v>85.12</v>
      </c>
      <c r="AW32">
        <v>3</v>
      </c>
      <c r="AX32">
        <v>0</v>
      </c>
      <c r="AY32" s="16">
        <f t="shared" si="13"/>
        <v>102.16468151214869</v>
      </c>
      <c r="AZ32" s="4">
        <v>91.14</v>
      </c>
      <c r="BA32">
        <v>-2.4</v>
      </c>
    </row>
    <row r="33" spans="1:53" x14ac:dyDescent="0.2">
      <c r="A33" s="13" t="s">
        <v>306</v>
      </c>
      <c r="B33" s="13" t="s">
        <v>307</v>
      </c>
      <c r="C33" s="1" t="s">
        <v>162</v>
      </c>
      <c r="D33" s="13" t="s">
        <v>173</v>
      </c>
      <c r="E33" s="13">
        <v>80</v>
      </c>
      <c r="F33" s="13">
        <v>2</v>
      </c>
      <c r="G33" s="13">
        <v>14</v>
      </c>
      <c r="H33" s="20">
        <f t="shared" si="0"/>
        <v>16</v>
      </c>
      <c r="I33">
        <v>2</v>
      </c>
      <c r="J33">
        <v>6</v>
      </c>
      <c r="K33">
        <v>8</v>
      </c>
      <c r="L33" s="17">
        <f t="shared" si="1"/>
        <v>4.0472175379426645</v>
      </c>
      <c r="M33">
        <v>36</v>
      </c>
      <c r="N33">
        <v>23</v>
      </c>
      <c r="O33">
        <v>27</v>
      </c>
      <c r="P33" s="15">
        <f t="shared" si="2"/>
        <v>5.5555555555555552E-2</v>
      </c>
      <c r="Q33" s="15">
        <f t="shared" si="3"/>
        <v>2.3255813953488372E-2</v>
      </c>
      <c r="R33" s="20">
        <f t="shared" si="4"/>
        <v>45.692307692307686</v>
      </c>
      <c r="S33">
        <v>1</v>
      </c>
      <c r="T33">
        <v>5</v>
      </c>
      <c r="U33">
        <v>4</v>
      </c>
      <c r="V33">
        <v>5</v>
      </c>
      <c r="W33">
        <v>2</v>
      </c>
      <c r="X33" s="16">
        <v>237.2</v>
      </c>
      <c r="Y33" s="26">
        <f t="shared" si="5"/>
        <v>2.9649999999999999</v>
      </c>
      <c r="Z33" s="4">
        <v>220.69</v>
      </c>
      <c r="AA33" s="26">
        <f t="shared" si="6"/>
        <v>2.7586249999999999</v>
      </c>
      <c r="AB33" s="4">
        <v>163.65</v>
      </c>
      <c r="AC33" s="26">
        <f t="shared" si="7"/>
        <v>2.0456250000000002</v>
      </c>
      <c r="AD33" s="21">
        <f t="shared" si="8"/>
        <v>0.57420513087370562</v>
      </c>
      <c r="AE33" s="15">
        <f t="shared" si="9"/>
        <v>7.6923076923076927E-2</v>
      </c>
      <c r="AF33" s="15">
        <f t="shared" si="10"/>
        <v>0.53846153846153844</v>
      </c>
      <c r="AG33" s="15">
        <f t="shared" si="11"/>
        <v>0.61538461538461542</v>
      </c>
      <c r="AH33" s="1"/>
      <c r="AI33" s="1"/>
      <c r="AJ33" s="21" t="str">
        <f t="shared" si="12"/>
        <v xml:space="preserve"> </v>
      </c>
      <c r="AK33">
        <v>26</v>
      </c>
      <c r="AL33">
        <v>0</v>
      </c>
      <c r="AM33" s="42">
        <v>172</v>
      </c>
      <c r="AN33" s="42">
        <v>34</v>
      </c>
      <c r="AO33" s="42">
        <v>172</v>
      </c>
      <c r="AP33" s="42">
        <v>34</v>
      </c>
      <c r="AQ33" s="42">
        <v>9</v>
      </c>
      <c r="AR33" s="42">
        <v>83</v>
      </c>
      <c r="AS33">
        <v>176</v>
      </c>
      <c r="AT33">
        <v>29</v>
      </c>
      <c r="AU33" s="4">
        <v>0.57999999999999996</v>
      </c>
      <c r="AV33" s="4">
        <v>85.85</v>
      </c>
      <c r="AW33">
        <v>1</v>
      </c>
      <c r="AX33">
        <v>1</v>
      </c>
      <c r="AY33" s="16">
        <f t="shared" si="13"/>
        <v>95.109612141652619</v>
      </c>
      <c r="AZ33" s="4">
        <v>94</v>
      </c>
      <c r="BA33">
        <v>1.8</v>
      </c>
    </row>
    <row r="34" spans="1:53" x14ac:dyDescent="0.2">
      <c r="A34" s="13" t="s">
        <v>312</v>
      </c>
      <c r="B34" s="13" t="s">
        <v>313</v>
      </c>
      <c r="C34" s="1" t="s">
        <v>314</v>
      </c>
      <c r="D34" s="13" t="s">
        <v>173</v>
      </c>
      <c r="E34" s="13">
        <v>47</v>
      </c>
      <c r="F34" s="13">
        <v>0</v>
      </c>
      <c r="G34" s="13">
        <v>0</v>
      </c>
      <c r="H34" s="20">
        <f t="shared" si="0"/>
        <v>0</v>
      </c>
      <c r="I34">
        <v>0</v>
      </c>
      <c r="J34">
        <v>0</v>
      </c>
      <c r="K34">
        <v>0</v>
      </c>
      <c r="L34" s="17">
        <f t="shared" si="1"/>
        <v>0</v>
      </c>
      <c r="M34">
        <v>1</v>
      </c>
      <c r="N34">
        <v>0</v>
      </c>
      <c r="O34">
        <v>0</v>
      </c>
      <c r="P34" s="15">
        <f t="shared" si="2"/>
        <v>0</v>
      </c>
      <c r="Q34" s="15">
        <f t="shared" si="3"/>
        <v>0</v>
      </c>
      <c r="R34" s="20">
        <f t="shared" si="4"/>
        <v>0</v>
      </c>
      <c r="S34">
        <v>0</v>
      </c>
      <c r="T34">
        <v>0</v>
      </c>
      <c r="U34">
        <v>0</v>
      </c>
      <c r="V34">
        <v>0</v>
      </c>
      <c r="W34">
        <v>0</v>
      </c>
      <c r="X34" s="16">
        <v>3.6333333333</v>
      </c>
      <c r="Y34" s="26">
        <f t="shared" si="5"/>
        <v>7.7304964538297868E-2</v>
      </c>
      <c r="Z34" s="4">
        <v>3.12</v>
      </c>
      <c r="AA34" s="26">
        <f t="shared" si="6"/>
        <v>6.6382978723404262E-2</v>
      </c>
      <c r="AB34" s="4">
        <v>210.23</v>
      </c>
      <c r="AC34" s="26">
        <f t="shared" si="7"/>
        <v>4.4729787234042551</v>
      </c>
      <c r="AD34" s="21">
        <f t="shared" si="8"/>
        <v>1.4623857511131945E-2</v>
      </c>
      <c r="AE34" s="15">
        <f t="shared" si="9"/>
        <v>0</v>
      </c>
      <c r="AF34" s="15">
        <f t="shared" si="10"/>
        <v>0</v>
      </c>
      <c r="AG34" s="15">
        <f t="shared" si="11"/>
        <v>0</v>
      </c>
      <c r="AH34" s="1"/>
      <c r="AI34" s="1"/>
      <c r="AJ34" s="21" t="str">
        <f t="shared" si="12"/>
        <v xml:space="preserve"> </v>
      </c>
      <c r="AK34">
        <v>0</v>
      </c>
      <c r="AL34">
        <v>0</v>
      </c>
      <c r="AM34" s="42">
        <v>2</v>
      </c>
      <c r="AN34" s="42">
        <v>1</v>
      </c>
      <c r="AO34" s="42">
        <v>2</v>
      </c>
      <c r="AP34" s="42">
        <v>1</v>
      </c>
      <c r="AQ34" s="42">
        <v>0</v>
      </c>
      <c r="AR34" s="42">
        <v>0</v>
      </c>
      <c r="AS34">
        <v>1</v>
      </c>
      <c r="AT34">
        <v>0</v>
      </c>
      <c r="AU34" s="4">
        <v>12.92</v>
      </c>
      <c r="AV34" s="4">
        <v>100</v>
      </c>
      <c r="AW34">
        <v>0</v>
      </c>
      <c r="AX34">
        <v>0</v>
      </c>
      <c r="AY34" s="16">
        <f t="shared" si="13"/>
        <v>33.027522936082825</v>
      </c>
      <c r="AZ34" s="4">
        <v>75</v>
      </c>
      <c r="BA34">
        <v>-20.8</v>
      </c>
    </row>
    <row r="35" spans="1:53" x14ac:dyDescent="0.2">
      <c r="A35" s="13" t="s">
        <v>316</v>
      </c>
      <c r="B35" s="13" t="s">
        <v>317</v>
      </c>
      <c r="C35" s="1" t="s">
        <v>243</v>
      </c>
      <c r="D35" s="13" t="s">
        <v>173</v>
      </c>
      <c r="E35" s="13">
        <v>37</v>
      </c>
      <c r="F35" s="13">
        <v>0</v>
      </c>
      <c r="G35" s="13">
        <v>0</v>
      </c>
      <c r="H35" s="20">
        <f t="shared" si="0"/>
        <v>0</v>
      </c>
      <c r="I35">
        <v>0</v>
      </c>
      <c r="J35">
        <v>0</v>
      </c>
      <c r="K35">
        <v>0</v>
      </c>
      <c r="L35" s="17">
        <f t="shared" si="1"/>
        <v>0</v>
      </c>
      <c r="M35">
        <v>0</v>
      </c>
      <c r="N35">
        <v>0</v>
      </c>
      <c r="O35">
        <v>0</v>
      </c>
      <c r="P35" s="15">
        <f t="shared" si="2"/>
        <v>0</v>
      </c>
      <c r="Q35" s="15">
        <f t="shared" si="3"/>
        <v>0</v>
      </c>
      <c r="R35" s="20">
        <f t="shared" si="4"/>
        <v>0</v>
      </c>
      <c r="S35">
        <v>0</v>
      </c>
      <c r="T35">
        <v>0</v>
      </c>
      <c r="U35">
        <v>0</v>
      </c>
      <c r="V35">
        <v>0</v>
      </c>
      <c r="W35">
        <v>0</v>
      </c>
      <c r="X35" s="16">
        <v>0.43333333330000001</v>
      </c>
      <c r="Y35" s="26">
        <f t="shared" si="5"/>
        <v>1.1711711710810811E-2</v>
      </c>
      <c r="Z35" s="4">
        <v>0.35</v>
      </c>
      <c r="AA35" s="26">
        <f t="shared" si="6"/>
        <v>9.4594594594594582E-3</v>
      </c>
      <c r="AB35" s="4">
        <v>185.08</v>
      </c>
      <c r="AC35" s="26">
        <f t="shared" si="7"/>
        <v>5.0021621621621621</v>
      </c>
      <c r="AD35" s="21">
        <f t="shared" si="8"/>
        <v>1.8875047187617967E-3</v>
      </c>
      <c r="AE35" s="15">
        <f t="shared" si="9"/>
        <v>0</v>
      </c>
      <c r="AF35" s="15">
        <f t="shared" si="10"/>
        <v>0</v>
      </c>
      <c r="AG35" s="15">
        <f t="shared" si="11"/>
        <v>0</v>
      </c>
      <c r="AH35" s="1"/>
      <c r="AI35" s="1"/>
      <c r="AJ35" s="21" t="str">
        <f t="shared" si="12"/>
        <v xml:space="preserve"> </v>
      </c>
      <c r="AK35">
        <v>0</v>
      </c>
      <c r="AL35">
        <v>0</v>
      </c>
      <c r="AM35" s="42">
        <v>0</v>
      </c>
      <c r="AN35" s="42">
        <v>0</v>
      </c>
      <c r="AO35" s="42">
        <v>0</v>
      </c>
      <c r="AP35" s="42">
        <v>0</v>
      </c>
      <c r="AQ35" s="42">
        <v>0</v>
      </c>
      <c r="AR35" s="42">
        <v>1</v>
      </c>
      <c r="AS35">
        <v>1</v>
      </c>
      <c r="AT35">
        <v>0</v>
      </c>
      <c r="AU35" s="4">
        <v>9.7899999999999991</v>
      </c>
      <c r="AV35" s="4">
        <v>100</v>
      </c>
      <c r="AW35">
        <v>0</v>
      </c>
      <c r="AX35">
        <v>0</v>
      </c>
      <c r="AY35" s="16">
        <f t="shared" si="13"/>
        <v>60</v>
      </c>
    </row>
    <row r="36" spans="1:53" x14ac:dyDescent="0.2">
      <c r="A36" s="13" t="s">
        <v>320</v>
      </c>
      <c r="B36" s="13" t="s">
        <v>321</v>
      </c>
      <c r="C36" s="1" t="s">
        <v>322</v>
      </c>
      <c r="D36" s="13" t="s">
        <v>154</v>
      </c>
      <c r="E36" s="13">
        <v>3</v>
      </c>
      <c r="F36" s="13">
        <v>0</v>
      </c>
      <c r="G36" s="13">
        <v>0</v>
      </c>
      <c r="H36" s="20">
        <f t="shared" si="0"/>
        <v>0</v>
      </c>
      <c r="I36">
        <v>0</v>
      </c>
      <c r="J36">
        <v>0</v>
      </c>
      <c r="K36">
        <v>0</v>
      </c>
      <c r="L36" s="17">
        <f t="shared" si="1"/>
        <v>0</v>
      </c>
      <c r="M36">
        <v>0</v>
      </c>
      <c r="N36">
        <v>0</v>
      </c>
      <c r="O36">
        <v>0</v>
      </c>
      <c r="P36" s="15">
        <f t="shared" si="2"/>
        <v>0</v>
      </c>
      <c r="Q36" s="15">
        <f t="shared" si="3"/>
        <v>0</v>
      </c>
      <c r="R36" s="20">
        <f t="shared" si="4"/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16">
        <v>0</v>
      </c>
      <c r="Y36" s="26">
        <f t="shared" si="5"/>
        <v>0</v>
      </c>
      <c r="Z36" s="4">
        <v>0</v>
      </c>
      <c r="AA36" s="26">
        <f t="shared" si="6"/>
        <v>0</v>
      </c>
      <c r="AB36" s="4">
        <v>5.88</v>
      </c>
      <c r="AC36" s="26">
        <f t="shared" si="7"/>
        <v>1.96</v>
      </c>
      <c r="AD36" s="21">
        <f t="shared" si="8"/>
        <v>0</v>
      </c>
      <c r="AE36" s="15">
        <f t="shared" si="9"/>
        <v>0</v>
      </c>
      <c r="AF36" s="15">
        <f t="shared" si="10"/>
        <v>0</v>
      </c>
      <c r="AG36" s="15">
        <f t="shared" si="11"/>
        <v>0</v>
      </c>
      <c r="AH36" s="13">
        <v>0</v>
      </c>
      <c r="AI36" s="13">
        <v>0</v>
      </c>
      <c r="AJ36" s="21" t="str">
        <f t="shared" si="12"/>
        <v xml:space="preserve"> </v>
      </c>
      <c r="AK36">
        <v>0</v>
      </c>
      <c r="AL36">
        <v>0</v>
      </c>
      <c r="AM36" s="42">
        <v>0</v>
      </c>
      <c r="AN36" s="42">
        <v>0</v>
      </c>
      <c r="AO36" s="42">
        <v>0</v>
      </c>
      <c r="AP36" s="42">
        <v>0</v>
      </c>
      <c r="AQ36" s="42">
        <v>0</v>
      </c>
      <c r="AR36" s="42">
        <v>0</v>
      </c>
      <c r="AS36">
        <v>0</v>
      </c>
      <c r="AT36">
        <v>0</v>
      </c>
      <c r="AW36">
        <v>0</v>
      </c>
      <c r="AX36">
        <v>0</v>
      </c>
      <c r="AY36" s="16">
        <f t="shared" si="13"/>
        <v>0</v>
      </c>
    </row>
    <row r="37" spans="1:53" x14ac:dyDescent="0.2">
      <c r="A37" s="13" t="s">
        <v>326</v>
      </c>
      <c r="B37" s="13" t="s">
        <v>327</v>
      </c>
      <c r="C37" s="1" t="s">
        <v>190</v>
      </c>
      <c r="D37" s="13" t="s">
        <v>328</v>
      </c>
      <c r="E37" s="13">
        <v>62</v>
      </c>
      <c r="F37" s="13">
        <v>0</v>
      </c>
      <c r="G37" s="13">
        <v>0</v>
      </c>
      <c r="H37" s="20">
        <f t="shared" si="0"/>
        <v>0</v>
      </c>
      <c r="I37">
        <v>0</v>
      </c>
      <c r="J37">
        <v>0</v>
      </c>
      <c r="K37">
        <v>0</v>
      </c>
      <c r="L37" s="17">
        <f t="shared" si="1"/>
        <v>0</v>
      </c>
      <c r="M37">
        <v>0</v>
      </c>
      <c r="N37">
        <v>0</v>
      </c>
      <c r="O37">
        <v>0</v>
      </c>
      <c r="P37" s="15">
        <f t="shared" si="2"/>
        <v>0</v>
      </c>
      <c r="Q37" s="15">
        <f t="shared" si="3"/>
        <v>0</v>
      </c>
      <c r="R37" s="20">
        <f t="shared" si="4"/>
        <v>0</v>
      </c>
      <c r="S37">
        <v>0</v>
      </c>
      <c r="T37">
        <v>0</v>
      </c>
      <c r="U37">
        <v>0</v>
      </c>
      <c r="V37">
        <v>0</v>
      </c>
      <c r="W37">
        <v>0</v>
      </c>
      <c r="X37" s="16">
        <v>1.8333333333000001</v>
      </c>
      <c r="Y37" s="26">
        <f t="shared" si="5"/>
        <v>2.9569892472580649E-2</v>
      </c>
      <c r="Z37" s="4">
        <v>2.73</v>
      </c>
      <c r="AA37" s="26">
        <f t="shared" si="6"/>
        <v>4.4032258064516126E-2</v>
      </c>
      <c r="AB37" s="4">
        <v>277.24</v>
      </c>
      <c r="AC37" s="26">
        <f t="shared" si="7"/>
        <v>4.4716129032258065</v>
      </c>
      <c r="AD37" s="21">
        <f t="shared" si="8"/>
        <v>9.7510447547951556E-3</v>
      </c>
      <c r="AE37" s="15">
        <f t="shared" si="9"/>
        <v>0</v>
      </c>
      <c r="AF37" s="15">
        <f t="shared" si="10"/>
        <v>0</v>
      </c>
      <c r="AG37" s="15">
        <f t="shared" si="11"/>
        <v>0</v>
      </c>
      <c r="AH37" s="13">
        <v>1</v>
      </c>
      <c r="AI37" s="13">
        <v>2</v>
      </c>
      <c r="AJ37" s="21">
        <f t="shared" si="12"/>
        <v>0.33333333333333331</v>
      </c>
      <c r="AK37">
        <v>0</v>
      </c>
      <c r="AL37">
        <v>0</v>
      </c>
      <c r="AM37" s="42">
        <v>0</v>
      </c>
      <c r="AN37" s="42">
        <v>0</v>
      </c>
      <c r="AO37" s="42">
        <v>0</v>
      </c>
      <c r="AP37" s="42">
        <v>0</v>
      </c>
      <c r="AQ37" s="42">
        <v>0</v>
      </c>
      <c r="AR37" s="42">
        <v>0</v>
      </c>
      <c r="AS37">
        <v>0</v>
      </c>
      <c r="AT37">
        <v>0</v>
      </c>
      <c r="AW37">
        <v>0</v>
      </c>
      <c r="AX37">
        <v>0</v>
      </c>
      <c r="AY37" s="16">
        <f t="shared" si="13"/>
        <v>0</v>
      </c>
      <c r="AZ37" s="4">
        <v>66.67</v>
      </c>
      <c r="BA37">
        <v>-30.1</v>
      </c>
    </row>
    <row r="38" spans="1:53" x14ac:dyDescent="0.2">
      <c r="A38" s="13" t="s">
        <v>332</v>
      </c>
      <c r="B38" s="13" t="s">
        <v>333</v>
      </c>
      <c r="C38" s="13" t="s">
        <v>334</v>
      </c>
      <c r="D38" s="13" t="s">
        <v>173</v>
      </c>
      <c r="E38" s="13">
        <v>64</v>
      </c>
      <c r="F38" s="13">
        <v>2</v>
      </c>
      <c r="G38" s="13">
        <v>1</v>
      </c>
      <c r="H38" s="20">
        <f t="shared" si="0"/>
        <v>3</v>
      </c>
      <c r="I38">
        <v>2</v>
      </c>
      <c r="J38">
        <v>0</v>
      </c>
      <c r="K38">
        <v>1</v>
      </c>
      <c r="L38" s="17">
        <f t="shared" si="1"/>
        <v>1.8271020131951183</v>
      </c>
      <c r="M38">
        <v>23</v>
      </c>
      <c r="N38">
        <v>9</v>
      </c>
      <c r="O38">
        <v>12</v>
      </c>
      <c r="P38" s="15">
        <f t="shared" si="2"/>
        <v>8.6956521739130432E-2</v>
      </c>
      <c r="Q38" s="15">
        <f t="shared" si="3"/>
        <v>4.5454545454545456E-2</v>
      </c>
      <c r="R38" s="20">
        <f t="shared" si="4"/>
        <v>0</v>
      </c>
      <c r="S38">
        <v>0</v>
      </c>
      <c r="T38">
        <v>2</v>
      </c>
      <c r="U38">
        <v>3</v>
      </c>
      <c r="V38">
        <v>2</v>
      </c>
      <c r="W38">
        <v>0</v>
      </c>
      <c r="X38" s="16">
        <v>98.516666666700004</v>
      </c>
      <c r="Y38" s="26">
        <f t="shared" si="5"/>
        <v>1.5393229166671876</v>
      </c>
      <c r="Z38" s="4">
        <v>95.56</v>
      </c>
      <c r="AA38" s="26">
        <f t="shared" si="6"/>
        <v>1.493125</v>
      </c>
      <c r="AB38" s="4">
        <v>194.95</v>
      </c>
      <c r="AC38" s="26">
        <f t="shared" si="7"/>
        <v>3.0460937499999998</v>
      </c>
      <c r="AD38" s="21">
        <f t="shared" si="8"/>
        <v>0.32893876286530588</v>
      </c>
      <c r="AE38" s="15">
        <f t="shared" si="9"/>
        <v>0.25</v>
      </c>
      <c r="AF38" s="15">
        <f t="shared" si="10"/>
        <v>0.125</v>
      </c>
      <c r="AG38" s="15">
        <f t="shared" si="11"/>
        <v>0.375</v>
      </c>
      <c r="AH38" s="1"/>
      <c r="AI38" s="1"/>
      <c r="AJ38" s="21" t="str">
        <f t="shared" si="12"/>
        <v xml:space="preserve"> </v>
      </c>
      <c r="AK38">
        <v>8</v>
      </c>
      <c r="AL38">
        <v>1</v>
      </c>
      <c r="AM38" s="42">
        <v>73</v>
      </c>
      <c r="AN38" s="42">
        <v>12</v>
      </c>
      <c r="AO38" s="42">
        <v>73</v>
      </c>
      <c r="AP38" s="42">
        <v>12</v>
      </c>
      <c r="AQ38" s="42">
        <v>1</v>
      </c>
      <c r="AR38" s="42">
        <v>37</v>
      </c>
      <c r="AS38">
        <v>61</v>
      </c>
      <c r="AT38">
        <v>11</v>
      </c>
      <c r="AU38" s="4">
        <v>-4.2699999999999996</v>
      </c>
      <c r="AV38" s="4">
        <v>84.72</v>
      </c>
      <c r="AW38">
        <v>0</v>
      </c>
      <c r="AX38">
        <v>0</v>
      </c>
      <c r="AY38" s="16">
        <f t="shared" si="13"/>
        <v>100.49061072573151</v>
      </c>
      <c r="AZ38" s="4">
        <v>91.92</v>
      </c>
      <c r="BA38">
        <v>0.1</v>
      </c>
    </row>
    <row r="39" spans="1:53" x14ac:dyDescent="0.2">
      <c r="A39" s="13" t="s">
        <v>338</v>
      </c>
      <c r="B39" s="13" t="s">
        <v>339</v>
      </c>
      <c r="C39" s="1" t="s">
        <v>214</v>
      </c>
      <c r="D39" s="13" t="s">
        <v>173</v>
      </c>
      <c r="E39" s="13">
        <v>64</v>
      </c>
      <c r="F39" s="13">
        <v>0</v>
      </c>
      <c r="G39" s="13">
        <v>2</v>
      </c>
      <c r="H39" s="20">
        <f t="shared" si="0"/>
        <v>2</v>
      </c>
      <c r="I39">
        <v>0</v>
      </c>
      <c r="J39">
        <v>2</v>
      </c>
      <c r="K39">
        <v>0</v>
      </c>
      <c r="L39" s="17">
        <f t="shared" si="1"/>
        <v>2.5272025272043011</v>
      </c>
      <c r="M39">
        <v>11</v>
      </c>
      <c r="N39">
        <v>4</v>
      </c>
      <c r="O39">
        <v>1</v>
      </c>
      <c r="P39" s="15">
        <f t="shared" si="2"/>
        <v>0</v>
      </c>
      <c r="Q39" s="15">
        <f t="shared" si="3"/>
        <v>0</v>
      </c>
      <c r="R39" s="20">
        <f t="shared" si="4"/>
        <v>47</v>
      </c>
      <c r="S39">
        <v>1</v>
      </c>
      <c r="T39">
        <v>0</v>
      </c>
      <c r="U39">
        <v>0</v>
      </c>
      <c r="V39">
        <v>0</v>
      </c>
      <c r="W39">
        <v>0</v>
      </c>
      <c r="X39" s="16">
        <v>47.483333333300003</v>
      </c>
      <c r="Y39" s="26">
        <f t="shared" si="5"/>
        <v>0.74192708333281254</v>
      </c>
      <c r="Z39" s="4">
        <v>51.11</v>
      </c>
      <c r="AA39" s="26">
        <f t="shared" si="6"/>
        <v>0.79859374999999999</v>
      </c>
      <c r="AB39" s="4">
        <v>284.04000000000002</v>
      </c>
      <c r="AC39" s="26">
        <f t="shared" si="7"/>
        <v>4.4381250000000003</v>
      </c>
      <c r="AD39" s="21">
        <f t="shared" si="8"/>
        <v>0.15249888109801579</v>
      </c>
      <c r="AE39" s="15">
        <f t="shared" si="9"/>
        <v>0</v>
      </c>
      <c r="AF39" s="15">
        <f t="shared" si="10"/>
        <v>1</v>
      </c>
      <c r="AG39" s="15">
        <f t="shared" si="11"/>
        <v>1</v>
      </c>
      <c r="AH39" s="1"/>
      <c r="AI39" s="1"/>
      <c r="AJ39" s="21" t="str">
        <f t="shared" si="12"/>
        <v xml:space="preserve"> </v>
      </c>
      <c r="AK39">
        <v>2</v>
      </c>
      <c r="AL39">
        <v>0</v>
      </c>
      <c r="AM39" s="42">
        <v>45</v>
      </c>
      <c r="AN39" s="42">
        <v>9</v>
      </c>
      <c r="AO39" s="42">
        <v>45</v>
      </c>
      <c r="AP39" s="42">
        <v>9</v>
      </c>
      <c r="AQ39" s="42">
        <v>2</v>
      </c>
      <c r="AR39" s="42">
        <v>16</v>
      </c>
      <c r="AS39">
        <v>37</v>
      </c>
      <c r="AT39">
        <v>4</v>
      </c>
      <c r="AU39" s="4">
        <v>7.73</v>
      </c>
      <c r="AV39" s="4">
        <v>90.24</v>
      </c>
      <c r="AW39">
        <v>0</v>
      </c>
      <c r="AX39">
        <v>0</v>
      </c>
      <c r="AY39" s="16">
        <f t="shared" si="13"/>
        <v>111.19691119698925</v>
      </c>
      <c r="AZ39" s="4">
        <v>90.91</v>
      </c>
      <c r="BA39">
        <v>-2.1</v>
      </c>
    </row>
    <row r="40" spans="1:53" x14ac:dyDescent="0.2">
      <c r="A40" s="13" t="s">
        <v>343</v>
      </c>
      <c r="B40" s="13" t="s">
        <v>344</v>
      </c>
      <c r="C40" s="13" t="s">
        <v>243</v>
      </c>
      <c r="D40" s="13" t="s">
        <v>129</v>
      </c>
      <c r="E40" s="13">
        <v>62</v>
      </c>
      <c r="F40" s="13">
        <v>2</v>
      </c>
      <c r="G40" s="13">
        <v>0</v>
      </c>
      <c r="H40" s="20">
        <f t="shared" si="0"/>
        <v>2</v>
      </c>
      <c r="I40">
        <v>2</v>
      </c>
      <c r="J40">
        <v>0</v>
      </c>
      <c r="K40">
        <v>0</v>
      </c>
      <c r="L40" s="17">
        <f t="shared" si="1"/>
        <v>2.9161603888213854</v>
      </c>
      <c r="M40">
        <v>4</v>
      </c>
      <c r="N40">
        <v>2</v>
      </c>
      <c r="O40">
        <v>0</v>
      </c>
      <c r="P40" s="15">
        <f t="shared" si="2"/>
        <v>0.5</v>
      </c>
      <c r="Q40" s="15">
        <f t="shared" si="3"/>
        <v>0.33333333333333331</v>
      </c>
      <c r="R40" s="20">
        <f t="shared" si="4"/>
        <v>0</v>
      </c>
      <c r="S40">
        <v>0</v>
      </c>
      <c r="T40">
        <v>0</v>
      </c>
      <c r="U40">
        <v>3</v>
      </c>
      <c r="V40">
        <v>0</v>
      </c>
      <c r="W40">
        <v>0</v>
      </c>
      <c r="X40" s="16">
        <v>41.15</v>
      </c>
      <c r="Y40" s="26">
        <f t="shared" si="5"/>
        <v>0.66370967741935483</v>
      </c>
      <c r="Z40" s="4">
        <v>39.43</v>
      </c>
      <c r="AA40" s="26">
        <f t="shared" si="6"/>
        <v>0.63596774193548389</v>
      </c>
      <c r="AB40" s="4">
        <v>292.73</v>
      </c>
      <c r="AC40" s="26">
        <f t="shared" si="7"/>
        <v>4.721451612903226</v>
      </c>
      <c r="AD40" s="21">
        <f t="shared" si="8"/>
        <v>0.11870785163776494</v>
      </c>
      <c r="AE40" s="15">
        <f t="shared" si="9"/>
        <v>0.5</v>
      </c>
      <c r="AF40" s="15">
        <f t="shared" si="10"/>
        <v>0</v>
      </c>
      <c r="AG40" s="15">
        <f t="shared" si="11"/>
        <v>0.5</v>
      </c>
      <c r="AH40" s="13">
        <v>1</v>
      </c>
      <c r="AI40" s="13">
        <v>1</v>
      </c>
      <c r="AJ40" s="21">
        <f t="shared" si="12"/>
        <v>0.5</v>
      </c>
      <c r="AK40">
        <v>4</v>
      </c>
      <c r="AL40">
        <v>1</v>
      </c>
      <c r="AM40" s="42">
        <v>17</v>
      </c>
      <c r="AN40" s="42">
        <v>5</v>
      </c>
      <c r="AO40" s="42">
        <v>17</v>
      </c>
      <c r="AP40" s="42">
        <v>5</v>
      </c>
      <c r="AQ40" s="42">
        <v>3</v>
      </c>
      <c r="AR40" s="42">
        <v>12</v>
      </c>
      <c r="AS40">
        <v>17</v>
      </c>
      <c r="AT40">
        <v>2</v>
      </c>
      <c r="AU40" s="4">
        <v>-0.02</v>
      </c>
      <c r="AV40" s="4">
        <v>89.47</v>
      </c>
      <c r="AW40">
        <v>1</v>
      </c>
      <c r="AX40">
        <v>0</v>
      </c>
      <c r="AY40" s="16">
        <f t="shared" si="13"/>
        <v>52.490886998784937</v>
      </c>
      <c r="AZ40" s="4">
        <v>90.24</v>
      </c>
      <c r="BA40">
        <v>-3.9</v>
      </c>
    </row>
    <row r="41" spans="1:53" x14ac:dyDescent="0.2">
      <c r="A41" s="13" t="s">
        <v>312</v>
      </c>
      <c r="B41" s="13" t="s">
        <v>347</v>
      </c>
      <c r="C41" s="1" t="s">
        <v>334</v>
      </c>
      <c r="D41" s="13" t="s">
        <v>129</v>
      </c>
      <c r="E41" s="13">
        <v>65</v>
      </c>
      <c r="F41" s="13">
        <v>4</v>
      </c>
      <c r="G41" s="13">
        <v>0</v>
      </c>
      <c r="H41" s="20">
        <f t="shared" si="0"/>
        <v>4</v>
      </c>
      <c r="I41">
        <v>4</v>
      </c>
      <c r="J41">
        <v>0</v>
      </c>
      <c r="K41">
        <v>0</v>
      </c>
      <c r="L41" s="17">
        <f t="shared" si="1"/>
        <v>2.4</v>
      </c>
      <c r="M41">
        <v>15</v>
      </c>
      <c r="N41">
        <v>11</v>
      </c>
      <c r="O41">
        <v>4</v>
      </c>
      <c r="P41" s="15">
        <f t="shared" si="2"/>
        <v>0.26666666666666666</v>
      </c>
      <c r="Q41" s="15">
        <f t="shared" si="3"/>
        <v>0.13333333333333333</v>
      </c>
      <c r="R41" s="20">
        <f t="shared" si="4"/>
        <v>0</v>
      </c>
      <c r="S41">
        <v>0</v>
      </c>
      <c r="T41">
        <v>8</v>
      </c>
      <c r="U41">
        <v>4</v>
      </c>
      <c r="V41">
        <v>3</v>
      </c>
      <c r="W41">
        <v>0</v>
      </c>
      <c r="X41" s="16">
        <v>100</v>
      </c>
      <c r="Y41" s="26">
        <f t="shared" si="5"/>
        <v>1.5384615384615385</v>
      </c>
      <c r="Z41" s="4">
        <v>98.41</v>
      </c>
      <c r="AA41" s="26">
        <f t="shared" si="6"/>
        <v>1.514</v>
      </c>
      <c r="AB41" s="4">
        <v>238.7</v>
      </c>
      <c r="AC41" s="26">
        <f t="shared" si="7"/>
        <v>3.6723076923076921</v>
      </c>
      <c r="AD41" s="21">
        <f t="shared" si="8"/>
        <v>0.29192251787250451</v>
      </c>
      <c r="AE41" s="15">
        <f t="shared" si="9"/>
        <v>0.44444444444444442</v>
      </c>
      <c r="AF41" s="15">
        <f t="shared" si="10"/>
        <v>0</v>
      </c>
      <c r="AG41" s="15">
        <f t="shared" si="11"/>
        <v>0.44444444444444442</v>
      </c>
      <c r="AH41" s="13">
        <v>2</v>
      </c>
      <c r="AI41" s="13">
        <v>5</v>
      </c>
      <c r="AJ41" s="21">
        <f t="shared" si="12"/>
        <v>0.2857142857142857</v>
      </c>
      <c r="AK41">
        <v>9</v>
      </c>
      <c r="AL41">
        <v>2</v>
      </c>
      <c r="AM41" s="42">
        <v>90</v>
      </c>
      <c r="AN41" s="42">
        <v>9</v>
      </c>
      <c r="AO41" s="42">
        <v>90</v>
      </c>
      <c r="AP41" s="42">
        <v>9</v>
      </c>
      <c r="AQ41" s="42">
        <v>1</v>
      </c>
      <c r="AR41" s="42">
        <v>44</v>
      </c>
      <c r="AS41">
        <v>93</v>
      </c>
      <c r="AT41">
        <v>6</v>
      </c>
      <c r="AU41" s="4">
        <v>7.16</v>
      </c>
      <c r="AV41" s="4">
        <v>93.94</v>
      </c>
      <c r="AW41">
        <v>2</v>
      </c>
      <c r="AX41">
        <v>0</v>
      </c>
      <c r="AY41" s="16">
        <f t="shared" si="13"/>
        <v>127.2</v>
      </c>
      <c r="AZ41" s="4">
        <v>95.6</v>
      </c>
      <c r="BA41">
        <v>3.2</v>
      </c>
    </row>
    <row r="42" spans="1:53" x14ac:dyDescent="0.2">
      <c r="A42" s="13" t="s">
        <v>353</v>
      </c>
      <c r="B42" s="13" t="s">
        <v>354</v>
      </c>
      <c r="C42" s="1" t="s">
        <v>167</v>
      </c>
      <c r="D42" s="13" t="s">
        <v>129</v>
      </c>
      <c r="E42" s="13">
        <v>81</v>
      </c>
      <c r="F42" s="13">
        <v>0</v>
      </c>
      <c r="G42" s="13">
        <v>0</v>
      </c>
      <c r="H42" s="20">
        <f t="shared" si="0"/>
        <v>0</v>
      </c>
      <c r="I42">
        <v>0</v>
      </c>
      <c r="J42">
        <v>0</v>
      </c>
      <c r="K42">
        <v>0</v>
      </c>
      <c r="L42" s="17">
        <f t="shared" si="1"/>
        <v>0</v>
      </c>
      <c r="M42">
        <v>2</v>
      </c>
      <c r="N42">
        <v>0</v>
      </c>
      <c r="O42">
        <v>0</v>
      </c>
      <c r="P42" s="15">
        <f t="shared" si="2"/>
        <v>0</v>
      </c>
      <c r="Q42" s="15">
        <f t="shared" si="3"/>
        <v>0</v>
      </c>
      <c r="R42" s="20">
        <f t="shared" si="4"/>
        <v>0</v>
      </c>
      <c r="S42">
        <v>0</v>
      </c>
      <c r="T42">
        <v>0</v>
      </c>
      <c r="U42">
        <v>2</v>
      </c>
      <c r="V42">
        <v>0</v>
      </c>
      <c r="W42">
        <v>0</v>
      </c>
      <c r="X42" s="16">
        <v>7.2833333332999999</v>
      </c>
      <c r="Y42" s="26">
        <f t="shared" si="5"/>
        <v>8.9917695472839509E-2</v>
      </c>
      <c r="Z42" s="4">
        <v>5.0199999999999996</v>
      </c>
      <c r="AA42" s="26">
        <f t="shared" si="6"/>
        <v>6.1975308641975306E-2</v>
      </c>
      <c r="AB42" s="4">
        <v>404.24</v>
      </c>
      <c r="AC42" s="26">
        <f t="shared" si="7"/>
        <v>4.9906172839506171</v>
      </c>
      <c r="AD42" s="21">
        <f t="shared" si="8"/>
        <v>1.2266041147436837E-2</v>
      </c>
      <c r="AE42" s="15">
        <f t="shared" si="9"/>
        <v>0</v>
      </c>
      <c r="AF42" s="15">
        <f t="shared" si="10"/>
        <v>0</v>
      </c>
      <c r="AG42" s="15">
        <f t="shared" si="11"/>
        <v>0</v>
      </c>
      <c r="AH42" s="13">
        <v>7</v>
      </c>
      <c r="AI42" s="13">
        <v>5</v>
      </c>
      <c r="AJ42" s="21">
        <f t="shared" si="12"/>
        <v>0.58333333333333337</v>
      </c>
      <c r="AK42">
        <v>0</v>
      </c>
      <c r="AL42">
        <v>0</v>
      </c>
      <c r="AM42" s="42">
        <v>4</v>
      </c>
      <c r="AN42" s="42">
        <v>1</v>
      </c>
      <c r="AO42" s="42">
        <v>4</v>
      </c>
      <c r="AP42" s="42">
        <v>1</v>
      </c>
      <c r="AQ42" s="42">
        <v>0</v>
      </c>
      <c r="AR42" s="42">
        <v>0</v>
      </c>
      <c r="AS42">
        <v>0</v>
      </c>
      <c r="AT42">
        <v>1</v>
      </c>
      <c r="AU42" s="4">
        <v>-87.53</v>
      </c>
      <c r="AV42" s="4">
        <v>0</v>
      </c>
      <c r="AW42">
        <v>0</v>
      </c>
      <c r="AX42">
        <v>0</v>
      </c>
      <c r="AY42" s="16">
        <f t="shared" si="13"/>
        <v>49.427917620363516</v>
      </c>
      <c r="AZ42" s="4">
        <v>84.62</v>
      </c>
      <c r="BA42">
        <v>-9.4</v>
      </c>
    </row>
    <row r="43" spans="1:53" x14ac:dyDescent="0.2">
      <c r="A43" s="13" t="s">
        <v>356</v>
      </c>
      <c r="B43" s="13" t="s">
        <v>357</v>
      </c>
      <c r="C43" s="1" t="s">
        <v>358</v>
      </c>
      <c r="D43" s="13" t="s">
        <v>173</v>
      </c>
      <c r="E43" s="13">
        <v>49</v>
      </c>
      <c r="F43" s="13">
        <v>0</v>
      </c>
      <c r="G43" s="13">
        <v>0</v>
      </c>
      <c r="H43" s="20">
        <f t="shared" si="0"/>
        <v>0</v>
      </c>
      <c r="I43">
        <v>0</v>
      </c>
      <c r="J43">
        <v>0</v>
      </c>
      <c r="K43">
        <v>0</v>
      </c>
      <c r="L43" s="17">
        <f t="shared" si="1"/>
        <v>0</v>
      </c>
      <c r="M43">
        <v>0</v>
      </c>
      <c r="N43">
        <v>0</v>
      </c>
      <c r="O43">
        <v>0</v>
      </c>
      <c r="P43" s="15">
        <f t="shared" si="2"/>
        <v>0</v>
      </c>
      <c r="Q43" s="15">
        <f t="shared" si="3"/>
        <v>0</v>
      </c>
      <c r="R43" s="20">
        <f t="shared" si="4"/>
        <v>0</v>
      </c>
      <c r="S43">
        <v>0</v>
      </c>
      <c r="T43">
        <v>0</v>
      </c>
      <c r="U43">
        <v>0</v>
      </c>
      <c r="V43">
        <v>0</v>
      </c>
      <c r="W43">
        <v>0</v>
      </c>
      <c r="X43" s="16">
        <v>1.6666666667000001</v>
      </c>
      <c r="Y43" s="26">
        <f t="shared" si="5"/>
        <v>3.4013605442857142E-2</v>
      </c>
      <c r="Z43" s="4">
        <v>2.25</v>
      </c>
      <c r="AA43" s="26">
        <f t="shared" si="6"/>
        <v>4.5918367346938778E-2</v>
      </c>
      <c r="AB43" s="4">
        <v>226.18</v>
      </c>
      <c r="AC43" s="26">
        <f t="shared" si="7"/>
        <v>4.6159183673469393</v>
      </c>
      <c r="AD43" s="21">
        <f t="shared" si="8"/>
        <v>9.8498445913408911E-3</v>
      </c>
      <c r="AE43" s="15">
        <f t="shared" si="9"/>
        <v>0</v>
      </c>
      <c r="AF43" s="15">
        <f t="shared" si="10"/>
        <v>0</v>
      </c>
      <c r="AG43" s="15">
        <f t="shared" si="11"/>
        <v>0</v>
      </c>
      <c r="AH43" s="1"/>
      <c r="AI43" s="1"/>
      <c r="AJ43" s="21" t="str">
        <f t="shared" si="12"/>
        <v xml:space="preserve"> </v>
      </c>
      <c r="AK43">
        <v>0</v>
      </c>
      <c r="AL43">
        <v>0</v>
      </c>
      <c r="AM43" s="42">
        <v>0</v>
      </c>
      <c r="AN43" s="42">
        <v>2</v>
      </c>
      <c r="AO43" s="42">
        <v>0</v>
      </c>
      <c r="AP43" s="42">
        <v>2</v>
      </c>
      <c r="AQ43" s="42">
        <v>0</v>
      </c>
      <c r="AR43" s="42">
        <v>0</v>
      </c>
      <c r="AS43">
        <v>0</v>
      </c>
      <c r="AT43">
        <v>1</v>
      </c>
      <c r="AU43" s="4">
        <v>-87.37</v>
      </c>
      <c r="AV43" s="4">
        <v>0</v>
      </c>
      <c r="AW43">
        <v>0</v>
      </c>
      <c r="AX43">
        <v>0</v>
      </c>
      <c r="AY43" s="16">
        <f t="shared" si="13"/>
        <v>-143.99999999712</v>
      </c>
      <c r="AZ43" s="4">
        <v>66.67</v>
      </c>
      <c r="BA43">
        <v>-27.2</v>
      </c>
    </row>
    <row r="44" spans="1:53" x14ac:dyDescent="0.2">
      <c r="A44" s="13" t="s">
        <v>361</v>
      </c>
      <c r="B44" s="13" t="s">
        <v>362</v>
      </c>
      <c r="C44" s="1" t="s">
        <v>363</v>
      </c>
      <c r="D44" s="13" t="s">
        <v>129</v>
      </c>
      <c r="E44" s="13">
        <v>82</v>
      </c>
      <c r="F44" s="13">
        <v>10</v>
      </c>
      <c r="G44" s="13">
        <v>13</v>
      </c>
      <c r="H44" s="20">
        <f t="shared" si="0"/>
        <v>23</v>
      </c>
      <c r="I44">
        <v>10</v>
      </c>
      <c r="J44">
        <v>8</v>
      </c>
      <c r="K44">
        <v>5</v>
      </c>
      <c r="L44" s="17">
        <f t="shared" si="1"/>
        <v>4.7182175622547975</v>
      </c>
      <c r="M44">
        <v>54</v>
      </c>
      <c r="N44">
        <v>25</v>
      </c>
      <c r="O44">
        <v>11</v>
      </c>
      <c r="P44" s="15">
        <f t="shared" si="2"/>
        <v>0.18518518518518517</v>
      </c>
      <c r="Q44" s="15">
        <f t="shared" si="3"/>
        <v>0.1111111111111111</v>
      </c>
      <c r="R44" s="20">
        <f t="shared" si="4"/>
        <v>52.878048780487802</v>
      </c>
      <c r="S44">
        <v>1</v>
      </c>
      <c r="T44">
        <v>6</v>
      </c>
      <c r="U44">
        <v>11</v>
      </c>
      <c r="V44">
        <v>11</v>
      </c>
      <c r="W44">
        <v>6</v>
      </c>
      <c r="X44" s="16">
        <v>292.48333333329998</v>
      </c>
      <c r="Y44" s="26">
        <f t="shared" si="5"/>
        <v>3.5668699186987802</v>
      </c>
      <c r="Z44" s="4">
        <v>291.54000000000002</v>
      </c>
      <c r="AA44" s="26">
        <f t="shared" si="6"/>
        <v>3.5553658536585369</v>
      </c>
      <c r="AB44" s="4">
        <v>172.88</v>
      </c>
      <c r="AC44" s="26">
        <f t="shared" si="7"/>
        <v>2.1082926829268294</v>
      </c>
      <c r="AD44" s="21">
        <f t="shared" si="8"/>
        <v>0.62775074286206456</v>
      </c>
      <c r="AE44" s="15">
        <f t="shared" si="9"/>
        <v>0.24390243902439024</v>
      </c>
      <c r="AF44" s="15">
        <f t="shared" si="10"/>
        <v>0.31707317073170732</v>
      </c>
      <c r="AG44" s="15">
        <f t="shared" si="11"/>
        <v>0.56097560975609762</v>
      </c>
      <c r="AH44" s="13">
        <v>85</v>
      </c>
      <c r="AI44" s="13">
        <v>78</v>
      </c>
      <c r="AJ44" s="21">
        <f t="shared" si="12"/>
        <v>0.5214723926380368</v>
      </c>
      <c r="AK44">
        <v>41</v>
      </c>
      <c r="AL44">
        <v>3</v>
      </c>
      <c r="AM44" s="42">
        <v>230</v>
      </c>
      <c r="AN44" s="42">
        <v>44</v>
      </c>
      <c r="AO44" s="42">
        <v>230</v>
      </c>
      <c r="AP44" s="42">
        <v>44</v>
      </c>
      <c r="AQ44" s="42">
        <v>6</v>
      </c>
      <c r="AR44" s="42">
        <v>133</v>
      </c>
      <c r="AS44">
        <v>256</v>
      </c>
      <c r="AT44">
        <v>58</v>
      </c>
      <c r="AU44" s="4">
        <v>0.15</v>
      </c>
      <c r="AV44" s="4">
        <v>81.53</v>
      </c>
      <c r="AW44">
        <v>1</v>
      </c>
      <c r="AX44">
        <v>1</v>
      </c>
      <c r="AY44" s="16">
        <f t="shared" si="13"/>
        <v>110.16012308394897</v>
      </c>
      <c r="AZ44" s="4">
        <v>95.93</v>
      </c>
      <c r="BA44">
        <v>13.9</v>
      </c>
    </row>
    <row r="45" spans="1:53" x14ac:dyDescent="0.2">
      <c r="A45" s="13" t="s">
        <v>365</v>
      </c>
      <c r="B45" s="13" t="s">
        <v>362</v>
      </c>
      <c r="C45" s="1" t="s">
        <v>363</v>
      </c>
      <c r="D45" s="13" t="s">
        <v>173</v>
      </c>
      <c r="E45" s="13">
        <v>73</v>
      </c>
      <c r="F45" s="13">
        <v>0</v>
      </c>
      <c r="G45" s="13">
        <v>2</v>
      </c>
      <c r="H45" s="20">
        <f t="shared" si="0"/>
        <v>2</v>
      </c>
      <c r="I45">
        <v>0</v>
      </c>
      <c r="J45">
        <v>2</v>
      </c>
      <c r="K45">
        <v>0</v>
      </c>
      <c r="L45" s="17">
        <f t="shared" si="1"/>
        <v>2.416918429003021</v>
      </c>
      <c r="M45">
        <v>2</v>
      </c>
      <c r="N45">
        <v>1</v>
      </c>
      <c r="O45">
        <v>4</v>
      </c>
      <c r="P45" s="15">
        <f t="shared" si="2"/>
        <v>0</v>
      </c>
      <c r="Q45" s="15">
        <f t="shared" si="3"/>
        <v>0</v>
      </c>
      <c r="R45" s="20">
        <f t="shared" si="4"/>
        <v>14.5</v>
      </c>
      <c r="S45">
        <v>0</v>
      </c>
      <c r="T45">
        <v>2</v>
      </c>
      <c r="U45">
        <v>0</v>
      </c>
      <c r="V45">
        <v>2</v>
      </c>
      <c r="W45">
        <v>0</v>
      </c>
      <c r="X45" s="16">
        <v>49.65</v>
      </c>
      <c r="Y45" s="26">
        <f t="shared" si="5"/>
        <v>0.68013698630136987</v>
      </c>
      <c r="Z45" s="4">
        <v>50.02</v>
      </c>
      <c r="AA45" s="26">
        <f t="shared" si="6"/>
        <v>0.68520547945205479</v>
      </c>
      <c r="AB45" s="4">
        <v>373.25</v>
      </c>
      <c r="AC45" s="26">
        <f t="shared" si="7"/>
        <v>5.1130136986301373</v>
      </c>
      <c r="AD45" s="21">
        <f t="shared" si="8"/>
        <v>0.11817516006331655</v>
      </c>
      <c r="AE45" s="15">
        <f t="shared" si="9"/>
        <v>0</v>
      </c>
      <c r="AF45" s="15">
        <f t="shared" si="10"/>
        <v>0.5</v>
      </c>
      <c r="AG45" s="15">
        <f t="shared" si="11"/>
        <v>0.5</v>
      </c>
      <c r="AH45" s="1"/>
      <c r="AI45" s="1"/>
      <c r="AJ45" s="21" t="str">
        <f t="shared" si="12"/>
        <v xml:space="preserve"> </v>
      </c>
      <c r="AK45">
        <v>4</v>
      </c>
      <c r="AL45">
        <v>1</v>
      </c>
      <c r="AM45" s="42">
        <v>25</v>
      </c>
      <c r="AN45" s="42">
        <v>10</v>
      </c>
      <c r="AO45" s="42">
        <v>25</v>
      </c>
      <c r="AP45" s="42">
        <v>10</v>
      </c>
      <c r="AQ45" s="42">
        <v>4</v>
      </c>
      <c r="AR45" s="42">
        <v>15</v>
      </c>
      <c r="AS45">
        <v>29</v>
      </c>
      <c r="AT45">
        <v>11</v>
      </c>
      <c r="AU45" s="4">
        <v>-9.6999999999999993</v>
      </c>
      <c r="AV45" s="4">
        <v>72.5</v>
      </c>
      <c r="AW45">
        <v>1</v>
      </c>
      <c r="AX45">
        <v>0</v>
      </c>
      <c r="AY45" s="16">
        <f t="shared" si="13"/>
        <v>53.172205438066463</v>
      </c>
      <c r="AZ45" s="4">
        <v>89.66</v>
      </c>
      <c r="BA45">
        <v>-2.9</v>
      </c>
    </row>
    <row r="46" spans="1:53" x14ac:dyDescent="0.2">
      <c r="A46" s="13" t="s">
        <v>369</v>
      </c>
      <c r="B46" s="13" t="s">
        <v>370</v>
      </c>
      <c r="C46" s="1" t="s">
        <v>153</v>
      </c>
      <c r="D46" s="13" t="s">
        <v>154</v>
      </c>
      <c r="E46" s="13">
        <v>49</v>
      </c>
      <c r="F46" s="13">
        <v>0</v>
      </c>
      <c r="G46" s="13">
        <v>0</v>
      </c>
      <c r="H46" s="20">
        <f t="shared" si="0"/>
        <v>0</v>
      </c>
      <c r="I46">
        <v>0</v>
      </c>
      <c r="J46">
        <v>0</v>
      </c>
      <c r="K46">
        <v>0</v>
      </c>
      <c r="L46" s="17">
        <f t="shared" si="1"/>
        <v>0</v>
      </c>
      <c r="M46">
        <v>9</v>
      </c>
      <c r="N46">
        <v>2</v>
      </c>
      <c r="O46">
        <v>4</v>
      </c>
      <c r="P46" s="15">
        <f t="shared" si="2"/>
        <v>0</v>
      </c>
      <c r="Q46" s="15">
        <f t="shared" si="3"/>
        <v>0</v>
      </c>
      <c r="R46" s="20">
        <f t="shared" si="4"/>
        <v>0</v>
      </c>
      <c r="S46">
        <v>0</v>
      </c>
      <c r="T46">
        <v>1</v>
      </c>
      <c r="U46">
        <v>7</v>
      </c>
      <c r="V46">
        <v>2</v>
      </c>
      <c r="W46">
        <v>0</v>
      </c>
      <c r="X46" s="16">
        <v>36.799999999999997</v>
      </c>
      <c r="Y46" s="26">
        <f t="shared" si="5"/>
        <v>0.75102040816326521</v>
      </c>
      <c r="Z46" s="4">
        <v>37.76</v>
      </c>
      <c r="AA46" s="26">
        <f t="shared" si="6"/>
        <v>0.7706122448979591</v>
      </c>
      <c r="AB46" s="4">
        <v>200.81</v>
      </c>
      <c r="AC46" s="26">
        <f t="shared" si="7"/>
        <v>4.0981632653061224</v>
      </c>
      <c r="AD46" s="21">
        <f t="shared" si="8"/>
        <v>0.15827639686465189</v>
      </c>
      <c r="AE46" s="15">
        <f t="shared" si="9"/>
        <v>0</v>
      </c>
      <c r="AF46" s="15">
        <f t="shared" si="10"/>
        <v>0</v>
      </c>
      <c r="AG46" s="15">
        <f t="shared" si="11"/>
        <v>0</v>
      </c>
      <c r="AH46" s="13">
        <v>0</v>
      </c>
      <c r="AI46" s="13">
        <v>0</v>
      </c>
      <c r="AJ46" s="21" t="str">
        <f t="shared" si="12"/>
        <v xml:space="preserve"> </v>
      </c>
      <c r="AK46">
        <v>0</v>
      </c>
      <c r="AL46">
        <v>0</v>
      </c>
      <c r="AM46" s="42">
        <v>21</v>
      </c>
      <c r="AN46" s="42">
        <v>7</v>
      </c>
      <c r="AO46" s="42">
        <v>21</v>
      </c>
      <c r="AP46" s="42">
        <v>7</v>
      </c>
      <c r="AQ46" s="42">
        <v>1</v>
      </c>
      <c r="AR46" s="42">
        <v>17</v>
      </c>
      <c r="AS46">
        <v>26</v>
      </c>
      <c r="AT46">
        <v>5</v>
      </c>
      <c r="AU46" s="4">
        <v>-4.13</v>
      </c>
      <c r="AV46" s="4">
        <v>83.87</v>
      </c>
      <c r="AW46">
        <v>0</v>
      </c>
      <c r="AX46">
        <v>0</v>
      </c>
      <c r="AY46" s="16">
        <f t="shared" si="13"/>
        <v>71.739130434782624</v>
      </c>
      <c r="AZ46" s="4">
        <v>86.36</v>
      </c>
      <c r="BA46">
        <v>-8.6</v>
      </c>
    </row>
    <row r="47" spans="1:53" x14ac:dyDescent="0.2">
      <c r="A47" s="13" t="s">
        <v>374</v>
      </c>
      <c r="B47" s="13" t="s">
        <v>370</v>
      </c>
      <c r="C47" s="1" t="s">
        <v>270</v>
      </c>
      <c r="D47" s="13" t="s">
        <v>146</v>
      </c>
      <c r="E47" s="13">
        <v>1</v>
      </c>
      <c r="F47" s="13">
        <v>0</v>
      </c>
      <c r="G47" s="13">
        <v>0</v>
      </c>
      <c r="H47" s="20">
        <f t="shared" si="0"/>
        <v>0</v>
      </c>
      <c r="I47">
        <v>0</v>
      </c>
      <c r="J47">
        <v>0</v>
      </c>
      <c r="K47">
        <v>0</v>
      </c>
      <c r="L47" s="17">
        <f t="shared" si="1"/>
        <v>0</v>
      </c>
      <c r="M47">
        <v>0</v>
      </c>
      <c r="N47">
        <v>0</v>
      </c>
      <c r="O47">
        <v>0</v>
      </c>
      <c r="P47" s="15">
        <f t="shared" si="2"/>
        <v>0</v>
      </c>
      <c r="Q47" s="15">
        <f t="shared" si="3"/>
        <v>0</v>
      </c>
      <c r="R47" s="20">
        <f t="shared" si="4"/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16">
        <v>0.9</v>
      </c>
      <c r="Y47" s="26">
        <f t="shared" si="5"/>
        <v>0.9</v>
      </c>
      <c r="Z47" s="4">
        <v>1.1400000000000001</v>
      </c>
      <c r="AA47" s="26">
        <f t="shared" si="6"/>
        <v>1.1400000000000001</v>
      </c>
      <c r="AB47" s="4">
        <v>0</v>
      </c>
      <c r="AC47" s="26">
        <f t="shared" si="7"/>
        <v>0</v>
      </c>
      <c r="AD47" s="21">
        <f t="shared" si="8"/>
        <v>1</v>
      </c>
      <c r="AE47" s="15">
        <f t="shared" si="9"/>
        <v>0</v>
      </c>
      <c r="AF47" s="15">
        <f t="shared" si="10"/>
        <v>0</v>
      </c>
      <c r="AG47" s="15">
        <f t="shared" si="11"/>
        <v>0</v>
      </c>
      <c r="AH47" s="13">
        <v>0</v>
      </c>
      <c r="AI47" s="13">
        <v>0</v>
      </c>
      <c r="AJ47" s="21" t="str">
        <f t="shared" si="12"/>
        <v xml:space="preserve"> </v>
      </c>
      <c r="AK47">
        <v>0</v>
      </c>
      <c r="AL47">
        <v>0</v>
      </c>
      <c r="AM47" s="42">
        <v>1</v>
      </c>
      <c r="AN47" s="42">
        <v>0</v>
      </c>
      <c r="AO47" s="42">
        <v>1</v>
      </c>
      <c r="AP47" s="42">
        <v>0</v>
      </c>
      <c r="AQ47" s="42">
        <v>0</v>
      </c>
      <c r="AR47" s="42">
        <v>1</v>
      </c>
      <c r="AS47">
        <v>0</v>
      </c>
      <c r="AT47">
        <v>0</v>
      </c>
      <c r="AW47">
        <v>0</v>
      </c>
      <c r="AX47">
        <v>0</v>
      </c>
      <c r="AY47" s="16">
        <f t="shared" si="13"/>
        <v>180</v>
      </c>
      <c r="AZ47" s="4">
        <v>100</v>
      </c>
    </row>
    <row r="48" spans="1:53" x14ac:dyDescent="0.2">
      <c r="A48" s="13" t="s">
        <v>377</v>
      </c>
      <c r="B48" s="13" t="s">
        <v>378</v>
      </c>
      <c r="C48" s="1" t="s">
        <v>238</v>
      </c>
      <c r="D48" s="13" t="s">
        <v>173</v>
      </c>
      <c r="E48" s="13">
        <v>59</v>
      </c>
      <c r="F48" s="13">
        <v>0</v>
      </c>
      <c r="G48" s="13">
        <v>1</v>
      </c>
      <c r="H48" s="20">
        <f t="shared" si="0"/>
        <v>1</v>
      </c>
      <c r="I48">
        <v>0</v>
      </c>
      <c r="J48">
        <v>1</v>
      </c>
      <c r="K48">
        <v>0</v>
      </c>
      <c r="L48" s="17">
        <f t="shared" si="1"/>
        <v>0.82154267457819319</v>
      </c>
      <c r="M48">
        <v>6</v>
      </c>
      <c r="N48">
        <v>4</v>
      </c>
      <c r="O48">
        <v>4</v>
      </c>
      <c r="P48" s="15">
        <f t="shared" si="2"/>
        <v>0</v>
      </c>
      <c r="Q48" s="15">
        <f t="shared" si="3"/>
        <v>0</v>
      </c>
      <c r="R48" s="20">
        <f t="shared" si="4"/>
        <v>50</v>
      </c>
      <c r="S48">
        <v>0</v>
      </c>
      <c r="T48">
        <v>2</v>
      </c>
      <c r="U48">
        <v>0</v>
      </c>
      <c r="V48">
        <v>2</v>
      </c>
      <c r="W48">
        <v>1</v>
      </c>
      <c r="X48" s="16">
        <v>73.033333333300007</v>
      </c>
      <c r="Y48" s="26">
        <f t="shared" si="5"/>
        <v>1.2378531073440679</v>
      </c>
      <c r="Z48" s="4">
        <v>72.260000000000005</v>
      </c>
      <c r="AA48" s="26">
        <f t="shared" si="6"/>
        <v>1.2247457627118645</v>
      </c>
      <c r="AB48" s="4">
        <v>207.9</v>
      </c>
      <c r="AC48" s="26">
        <f t="shared" si="7"/>
        <v>3.5237288135593223</v>
      </c>
      <c r="AD48" s="21">
        <f t="shared" si="8"/>
        <v>0.25792404340376929</v>
      </c>
      <c r="AE48" s="15">
        <f t="shared" si="9"/>
        <v>0</v>
      </c>
      <c r="AF48" s="15">
        <f t="shared" si="10"/>
        <v>1</v>
      </c>
      <c r="AG48" s="15">
        <f t="shared" si="11"/>
        <v>1</v>
      </c>
      <c r="AH48" s="1"/>
      <c r="AI48" s="1"/>
      <c r="AJ48" s="21" t="str">
        <f t="shared" si="12"/>
        <v xml:space="preserve"> </v>
      </c>
      <c r="AK48">
        <v>1</v>
      </c>
      <c r="AL48">
        <v>2</v>
      </c>
      <c r="AM48" s="42">
        <v>49</v>
      </c>
      <c r="AN48" s="42">
        <v>16</v>
      </c>
      <c r="AO48" s="42">
        <v>49</v>
      </c>
      <c r="AP48" s="42">
        <v>16</v>
      </c>
      <c r="AQ48" s="42">
        <v>4</v>
      </c>
      <c r="AR48" s="42">
        <v>32</v>
      </c>
      <c r="AS48">
        <v>59</v>
      </c>
      <c r="AT48">
        <v>16</v>
      </c>
      <c r="AU48" s="4">
        <v>-5.08</v>
      </c>
      <c r="AV48" s="4">
        <v>78.67</v>
      </c>
      <c r="AW48">
        <v>0</v>
      </c>
      <c r="AX48">
        <v>0</v>
      </c>
      <c r="AY48" s="16">
        <f t="shared" si="13"/>
        <v>76.403468735771966</v>
      </c>
      <c r="AZ48" s="4">
        <v>85.94</v>
      </c>
      <c r="BA48">
        <v>-6</v>
      </c>
    </row>
    <row r="49" spans="1:53" x14ac:dyDescent="0.2">
      <c r="A49" s="13" t="s">
        <v>382</v>
      </c>
      <c r="B49" s="13" t="s">
        <v>383</v>
      </c>
      <c r="C49" s="1" t="s">
        <v>292</v>
      </c>
      <c r="D49" s="13" t="s">
        <v>129</v>
      </c>
      <c r="E49" s="13">
        <v>56</v>
      </c>
      <c r="F49" s="13">
        <v>0</v>
      </c>
      <c r="G49" s="13">
        <v>2</v>
      </c>
      <c r="H49" s="20">
        <f t="shared" si="0"/>
        <v>2</v>
      </c>
      <c r="I49">
        <v>0</v>
      </c>
      <c r="J49">
        <v>1</v>
      </c>
      <c r="K49">
        <v>1</v>
      </c>
      <c r="L49" s="17">
        <f t="shared" si="1"/>
        <v>5.1612903225806459</v>
      </c>
      <c r="M49">
        <v>5</v>
      </c>
      <c r="N49">
        <v>1</v>
      </c>
      <c r="O49">
        <v>0</v>
      </c>
      <c r="P49" s="15">
        <f t="shared" si="2"/>
        <v>0</v>
      </c>
      <c r="Q49" s="15">
        <f t="shared" si="3"/>
        <v>0</v>
      </c>
      <c r="R49" s="20">
        <f t="shared" si="4"/>
        <v>8.5</v>
      </c>
      <c r="S49">
        <v>0</v>
      </c>
      <c r="T49">
        <v>2</v>
      </c>
      <c r="U49">
        <v>1</v>
      </c>
      <c r="V49">
        <v>1</v>
      </c>
      <c r="W49">
        <v>2</v>
      </c>
      <c r="X49" s="16">
        <v>23.25</v>
      </c>
      <c r="Y49" s="26">
        <f t="shared" si="5"/>
        <v>0.41517857142857145</v>
      </c>
      <c r="Z49" s="4">
        <v>20.75</v>
      </c>
      <c r="AA49" s="26">
        <f t="shared" si="6"/>
        <v>0.3705357142857143</v>
      </c>
      <c r="AB49" s="4">
        <v>242.02</v>
      </c>
      <c r="AC49" s="26">
        <f t="shared" si="7"/>
        <v>4.3217857142857143</v>
      </c>
      <c r="AD49" s="21">
        <f t="shared" si="8"/>
        <v>7.8966396468394415E-2</v>
      </c>
      <c r="AE49" s="15">
        <f t="shared" si="9"/>
        <v>0</v>
      </c>
      <c r="AF49" s="15">
        <f t="shared" si="10"/>
        <v>1</v>
      </c>
      <c r="AG49" s="15">
        <f t="shared" si="11"/>
        <v>1</v>
      </c>
      <c r="AH49" s="13">
        <v>0</v>
      </c>
      <c r="AI49" s="13">
        <v>0</v>
      </c>
      <c r="AJ49" s="21" t="str">
        <f t="shared" si="12"/>
        <v xml:space="preserve"> </v>
      </c>
      <c r="AK49">
        <v>2</v>
      </c>
      <c r="AL49">
        <v>0</v>
      </c>
      <c r="AM49" s="42">
        <v>15</v>
      </c>
      <c r="AN49" s="42">
        <v>1</v>
      </c>
      <c r="AO49" s="42">
        <v>15</v>
      </c>
      <c r="AP49" s="42">
        <v>1</v>
      </c>
      <c r="AQ49" s="42">
        <v>2</v>
      </c>
      <c r="AR49" s="42">
        <v>8</v>
      </c>
      <c r="AS49">
        <v>14</v>
      </c>
      <c r="AT49">
        <v>2</v>
      </c>
      <c r="AU49" s="4">
        <v>3.23</v>
      </c>
      <c r="AV49" s="4">
        <v>87.5</v>
      </c>
      <c r="AW49">
        <v>0</v>
      </c>
      <c r="AX49">
        <v>0</v>
      </c>
      <c r="AY49" s="16">
        <f t="shared" si="13"/>
        <v>92.903225806451616</v>
      </c>
      <c r="AZ49" s="4">
        <v>96.15</v>
      </c>
      <c r="BA49">
        <v>1.8</v>
      </c>
    </row>
    <row r="50" spans="1:53" x14ac:dyDescent="0.2">
      <c r="A50" s="13" t="s">
        <v>388</v>
      </c>
      <c r="B50" s="13" t="s">
        <v>389</v>
      </c>
      <c r="C50" s="13" t="s">
        <v>314</v>
      </c>
      <c r="D50" s="13" t="s">
        <v>146</v>
      </c>
      <c r="E50" s="13">
        <v>81</v>
      </c>
      <c r="F50" s="13">
        <v>4</v>
      </c>
      <c r="G50" s="13">
        <v>10</v>
      </c>
      <c r="H50" s="20">
        <f t="shared" si="0"/>
        <v>14</v>
      </c>
      <c r="I50">
        <v>4</v>
      </c>
      <c r="J50">
        <v>6</v>
      </c>
      <c r="K50">
        <v>4</v>
      </c>
      <c r="L50" s="17">
        <f t="shared" si="1"/>
        <v>4.4260999385271678</v>
      </c>
      <c r="M50">
        <v>42</v>
      </c>
      <c r="N50">
        <v>31</v>
      </c>
      <c r="O50">
        <v>22</v>
      </c>
      <c r="P50" s="15">
        <f t="shared" si="2"/>
        <v>9.5238095238095233E-2</v>
      </c>
      <c r="Q50" s="15">
        <f t="shared" si="3"/>
        <v>4.2105263157894736E-2</v>
      </c>
      <c r="R50" s="20">
        <f t="shared" si="4"/>
        <v>53.25</v>
      </c>
      <c r="S50">
        <v>1</v>
      </c>
      <c r="T50">
        <v>8</v>
      </c>
      <c r="U50">
        <v>10</v>
      </c>
      <c r="V50">
        <v>6</v>
      </c>
      <c r="W50">
        <v>1</v>
      </c>
      <c r="X50" s="16">
        <v>189.78333333329999</v>
      </c>
      <c r="Y50" s="26">
        <f t="shared" si="5"/>
        <v>2.3430041152259258</v>
      </c>
      <c r="Z50" s="4">
        <v>196.86</v>
      </c>
      <c r="AA50" s="26">
        <f t="shared" si="6"/>
        <v>2.4303703703703707</v>
      </c>
      <c r="AB50" s="4">
        <v>163.78</v>
      </c>
      <c r="AC50" s="26">
        <f t="shared" si="7"/>
        <v>2.0219753086419754</v>
      </c>
      <c r="AD50" s="21">
        <f t="shared" si="8"/>
        <v>0.545862910381544</v>
      </c>
      <c r="AE50" s="15">
        <f t="shared" si="9"/>
        <v>0.16666666666666666</v>
      </c>
      <c r="AF50" s="15">
        <f t="shared" si="10"/>
        <v>0.41666666666666669</v>
      </c>
      <c r="AG50" s="15">
        <f t="shared" si="11"/>
        <v>0.58333333333333337</v>
      </c>
      <c r="AH50" s="13">
        <v>181</v>
      </c>
      <c r="AI50" s="13">
        <v>106</v>
      </c>
      <c r="AJ50" s="21">
        <f t="shared" si="12"/>
        <v>0.63066202090592338</v>
      </c>
      <c r="AK50">
        <v>24</v>
      </c>
      <c r="AL50">
        <v>2</v>
      </c>
      <c r="AM50" s="42">
        <v>189</v>
      </c>
      <c r="AN50" s="42">
        <v>19</v>
      </c>
      <c r="AO50" s="42">
        <v>189</v>
      </c>
      <c r="AP50" s="42">
        <v>19</v>
      </c>
      <c r="AQ50" s="42">
        <v>3</v>
      </c>
      <c r="AR50" s="42">
        <v>103</v>
      </c>
      <c r="AS50">
        <v>219</v>
      </c>
      <c r="AT50">
        <v>22</v>
      </c>
      <c r="AU50" s="4">
        <v>8.99</v>
      </c>
      <c r="AV50" s="4">
        <v>90.87</v>
      </c>
      <c r="AW50">
        <v>0</v>
      </c>
      <c r="AX50">
        <v>1</v>
      </c>
      <c r="AY50" s="16">
        <f t="shared" si="13"/>
        <v>146.06129797139653</v>
      </c>
      <c r="AZ50" s="4">
        <v>96.36</v>
      </c>
      <c r="BA50">
        <v>1.7000000000000002</v>
      </c>
    </row>
    <row r="51" spans="1:53" x14ac:dyDescent="0.2">
      <c r="A51" s="13" t="s">
        <v>392</v>
      </c>
      <c r="B51" s="13" t="s">
        <v>393</v>
      </c>
      <c r="C51" s="1" t="s">
        <v>264</v>
      </c>
      <c r="D51" s="13" t="s">
        <v>146</v>
      </c>
      <c r="E51" s="13">
        <v>77</v>
      </c>
      <c r="F51" s="13">
        <v>0</v>
      </c>
      <c r="G51" s="13">
        <v>1</v>
      </c>
      <c r="H51" s="20">
        <f t="shared" si="0"/>
        <v>1</v>
      </c>
      <c r="I51">
        <v>0</v>
      </c>
      <c r="J51">
        <v>1</v>
      </c>
      <c r="K51">
        <v>0</v>
      </c>
      <c r="L51" s="17">
        <f t="shared" si="1"/>
        <v>0.98711269536659563</v>
      </c>
      <c r="M51">
        <v>2</v>
      </c>
      <c r="N51">
        <v>4</v>
      </c>
      <c r="O51">
        <v>2</v>
      </c>
      <c r="P51" s="15">
        <f t="shared" si="2"/>
        <v>0</v>
      </c>
      <c r="Q51" s="15">
        <f t="shared" si="3"/>
        <v>0</v>
      </c>
      <c r="R51" s="20">
        <f t="shared" si="4"/>
        <v>10.666666666666666</v>
      </c>
      <c r="S51">
        <v>0</v>
      </c>
      <c r="T51">
        <v>1</v>
      </c>
      <c r="U51">
        <v>0</v>
      </c>
      <c r="V51">
        <v>1</v>
      </c>
      <c r="W51">
        <v>0</v>
      </c>
      <c r="X51" s="16">
        <v>60.7833333333</v>
      </c>
      <c r="Y51" s="26">
        <f t="shared" si="5"/>
        <v>0.78939393939350644</v>
      </c>
      <c r="Z51" s="4">
        <v>55.23</v>
      </c>
      <c r="AA51" s="26">
        <f t="shared" si="6"/>
        <v>0.71727272727272728</v>
      </c>
      <c r="AB51" s="4">
        <v>323.52</v>
      </c>
      <c r="AC51" s="26">
        <f t="shared" si="7"/>
        <v>4.2015584415584417</v>
      </c>
      <c r="AD51" s="21">
        <f t="shared" si="8"/>
        <v>0.14582178217821784</v>
      </c>
      <c r="AE51" s="15">
        <f t="shared" si="9"/>
        <v>0</v>
      </c>
      <c r="AF51" s="15">
        <f t="shared" si="10"/>
        <v>0.33333333333333331</v>
      </c>
      <c r="AG51" s="15">
        <f t="shared" si="11"/>
        <v>0.33333333333333331</v>
      </c>
      <c r="AH51" s="13">
        <v>7</v>
      </c>
      <c r="AI51" s="13">
        <v>6</v>
      </c>
      <c r="AJ51" s="21">
        <f t="shared" si="12"/>
        <v>0.53846153846153844</v>
      </c>
      <c r="AK51">
        <v>3</v>
      </c>
      <c r="AL51">
        <v>1</v>
      </c>
      <c r="AM51" s="42">
        <v>29</v>
      </c>
      <c r="AN51" s="42">
        <v>5</v>
      </c>
      <c r="AO51" s="42">
        <v>29</v>
      </c>
      <c r="AP51" s="42">
        <v>5</v>
      </c>
      <c r="AQ51" s="42">
        <v>2</v>
      </c>
      <c r="AR51" s="42">
        <v>17</v>
      </c>
      <c r="AS51">
        <v>27</v>
      </c>
      <c r="AT51">
        <v>6</v>
      </c>
      <c r="AU51" s="4">
        <v>-6.38</v>
      </c>
      <c r="AV51" s="4">
        <v>81.819999999999993</v>
      </c>
      <c r="AW51">
        <v>0</v>
      </c>
      <c r="AX51">
        <v>0</v>
      </c>
      <c r="AY51" s="16">
        <f t="shared" si="13"/>
        <v>64.162325198828711</v>
      </c>
      <c r="AZ51" s="4">
        <v>90.7</v>
      </c>
      <c r="BA51">
        <v>-1.4</v>
      </c>
    </row>
    <row r="52" spans="1:53" x14ac:dyDescent="0.2">
      <c r="A52" s="13" t="s">
        <v>396</v>
      </c>
      <c r="B52" s="13" t="s">
        <v>397</v>
      </c>
      <c r="C52" s="1" t="s">
        <v>398</v>
      </c>
      <c r="D52" s="13" t="s">
        <v>154</v>
      </c>
      <c r="E52" s="13">
        <v>67</v>
      </c>
      <c r="F52" s="13">
        <v>4</v>
      </c>
      <c r="G52" s="13">
        <v>4</v>
      </c>
      <c r="H52" s="20">
        <f t="shared" si="0"/>
        <v>8</v>
      </c>
      <c r="I52">
        <v>4</v>
      </c>
      <c r="J52">
        <v>2</v>
      </c>
      <c r="K52">
        <v>2</v>
      </c>
      <c r="L52" s="17">
        <f t="shared" si="1"/>
        <v>5.4003375210970939</v>
      </c>
      <c r="M52">
        <v>15</v>
      </c>
      <c r="N52">
        <v>2</v>
      </c>
      <c r="O52">
        <v>0</v>
      </c>
      <c r="P52" s="15">
        <f t="shared" si="2"/>
        <v>0.26666666666666666</v>
      </c>
      <c r="Q52" s="15">
        <f t="shared" si="3"/>
        <v>0.23529411764705882</v>
      </c>
      <c r="R52" s="20">
        <f t="shared" si="4"/>
        <v>9.6923076923076934</v>
      </c>
      <c r="S52">
        <v>2</v>
      </c>
      <c r="T52">
        <v>5</v>
      </c>
      <c r="U52">
        <v>4</v>
      </c>
      <c r="V52">
        <v>1</v>
      </c>
      <c r="W52">
        <v>0</v>
      </c>
      <c r="X52" s="16">
        <v>88.883333333300001</v>
      </c>
      <c r="Y52" s="26">
        <f t="shared" si="5"/>
        <v>1.3266169154223881</v>
      </c>
      <c r="Z52" s="4">
        <v>86.06</v>
      </c>
      <c r="AA52" s="26">
        <f t="shared" si="6"/>
        <v>1.2844776119402985</v>
      </c>
      <c r="AB52" s="4">
        <v>184.03</v>
      </c>
      <c r="AC52" s="26">
        <f t="shared" si="7"/>
        <v>2.7467164179104477</v>
      </c>
      <c r="AD52" s="21">
        <f t="shared" si="8"/>
        <v>0.31863452923099711</v>
      </c>
      <c r="AE52" s="15">
        <f t="shared" si="9"/>
        <v>0.30769230769230771</v>
      </c>
      <c r="AF52" s="15">
        <f t="shared" si="10"/>
        <v>0.30769230769230771</v>
      </c>
      <c r="AG52" s="15">
        <f t="shared" si="11"/>
        <v>0.61538461538461542</v>
      </c>
      <c r="AH52" s="13">
        <v>1</v>
      </c>
      <c r="AI52" s="13">
        <v>0</v>
      </c>
      <c r="AJ52" s="21">
        <f t="shared" si="12"/>
        <v>1</v>
      </c>
      <c r="AK52">
        <v>13</v>
      </c>
      <c r="AL52">
        <v>2</v>
      </c>
      <c r="AM52" s="42">
        <v>50</v>
      </c>
      <c r="AN52" s="42">
        <v>15</v>
      </c>
      <c r="AO52" s="42">
        <v>50</v>
      </c>
      <c r="AP52" s="42">
        <v>15</v>
      </c>
      <c r="AQ52" s="42">
        <v>5</v>
      </c>
      <c r="AR52" s="42">
        <v>27</v>
      </c>
      <c r="AS52">
        <v>65</v>
      </c>
      <c r="AT52">
        <v>15</v>
      </c>
      <c r="AU52" s="4">
        <v>-4.5600000000000005</v>
      </c>
      <c r="AV52" s="4">
        <v>81.25</v>
      </c>
      <c r="AW52">
        <v>1</v>
      </c>
      <c r="AX52">
        <v>0</v>
      </c>
      <c r="AY52" s="16">
        <f t="shared" si="13"/>
        <v>69.529345584125082</v>
      </c>
      <c r="AZ52" s="4">
        <v>88.37</v>
      </c>
      <c r="BA52">
        <v>-3.7</v>
      </c>
    </row>
    <row r="53" spans="1:53" x14ac:dyDescent="0.2">
      <c r="A53" s="13" t="s">
        <v>402</v>
      </c>
      <c r="B53" s="13" t="s">
        <v>403</v>
      </c>
      <c r="C53" s="1" t="s">
        <v>292</v>
      </c>
      <c r="D53" s="13" t="s">
        <v>173</v>
      </c>
      <c r="E53" s="13">
        <v>9</v>
      </c>
      <c r="F53" s="13">
        <v>0</v>
      </c>
      <c r="G53" s="13">
        <v>0</v>
      </c>
      <c r="H53" s="20">
        <f t="shared" si="0"/>
        <v>0</v>
      </c>
      <c r="I53">
        <v>0</v>
      </c>
      <c r="J53">
        <v>0</v>
      </c>
      <c r="K53">
        <v>0</v>
      </c>
      <c r="L53" s="17">
        <f t="shared" si="1"/>
        <v>0</v>
      </c>
      <c r="M53">
        <v>0</v>
      </c>
      <c r="N53">
        <v>0</v>
      </c>
      <c r="O53">
        <v>0</v>
      </c>
      <c r="P53" s="15">
        <f t="shared" si="2"/>
        <v>0</v>
      </c>
      <c r="Q53" s="15">
        <f t="shared" si="3"/>
        <v>0</v>
      </c>
      <c r="R53" s="20">
        <f t="shared" si="4"/>
        <v>0</v>
      </c>
      <c r="S53">
        <v>0</v>
      </c>
      <c r="T53">
        <v>0</v>
      </c>
      <c r="U53">
        <v>0</v>
      </c>
      <c r="V53">
        <v>0</v>
      </c>
      <c r="W53">
        <v>0</v>
      </c>
      <c r="X53" s="16">
        <v>0</v>
      </c>
      <c r="Y53" s="26">
        <f t="shared" si="5"/>
        <v>0</v>
      </c>
      <c r="Z53" s="4">
        <v>0</v>
      </c>
      <c r="AA53" s="26">
        <f t="shared" si="6"/>
        <v>0</v>
      </c>
      <c r="AB53" s="4">
        <v>50.26</v>
      </c>
      <c r="AC53" s="26">
        <f t="shared" si="7"/>
        <v>5.5844444444444443</v>
      </c>
      <c r="AD53" s="21">
        <f t="shared" si="8"/>
        <v>0</v>
      </c>
      <c r="AE53" s="15">
        <f t="shared" si="9"/>
        <v>0</v>
      </c>
      <c r="AF53" s="15">
        <f t="shared" si="10"/>
        <v>0</v>
      </c>
      <c r="AG53" s="15">
        <f t="shared" si="11"/>
        <v>0</v>
      </c>
      <c r="AH53" s="1"/>
      <c r="AI53" s="1"/>
      <c r="AJ53" s="21" t="str">
        <f t="shared" si="12"/>
        <v xml:space="preserve"> </v>
      </c>
      <c r="AK53">
        <v>0</v>
      </c>
      <c r="AL53">
        <v>0</v>
      </c>
      <c r="AM53" s="42">
        <v>0</v>
      </c>
      <c r="AN53" s="42">
        <v>0</v>
      </c>
      <c r="AO53" s="42">
        <v>0</v>
      </c>
      <c r="AP53" s="42">
        <v>0</v>
      </c>
      <c r="AQ53" s="42">
        <v>0</v>
      </c>
      <c r="AR53" s="42">
        <v>0</v>
      </c>
      <c r="AS53">
        <v>0</v>
      </c>
      <c r="AT53">
        <v>0</v>
      </c>
      <c r="AW53">
        <v>1</v>
      </c>
      <c r="AX53">
        <v>0</v>
      </c>
      <c r="AY53" s="16">
        <f t="shared" si="13"/>
        <v>0</v>
      </c>
    </row>
    <row r="54" spans="1:53" x14ac:dyDescent="0.2">
      <c r="A54" s="13" t="s">
        <v>170</v>
      </c>
      <c r="B54" s="13" t="s">
        <v>405</v>
      </c>
      <c r="C54" s="1" t="s">
        <v>322</v>
      </c>
      <c r="D54" s="13" t="s">
        <v>129</v>
      </c>
      <c r="E54" s="13">
        <v>80</v>
      </c>
      <c r="F54" s="13">
        <v>1</v>
      </c>
      <c r="G54" s="13">
        <v>2</v>
      </c>
      <c r="H54" s="20">
        <f t="shared" si="0"/>
        <v>3</v>
      </c>
      <c r="I54">
        <v>1</v>
      </c>
      <c r="J54">
        <v>1</v>
      </c>
      <c r="K54">
        <v>1</v>
      </c>
      <c r="L54" s="17">
        <f t="shared" si="1"/>
        <v>3.0629608621650242</v>
      </c>
      <c r="M54">
        <v>4</v>
      </c>
      <c r="N54">
        <v>3</v>
      </c>
      <c r="O54">
        <v>3</v>
      </c>
      <c r="P54" s="15">
        <f t="shared" si="2"/>
        <v>0.25</v>
      </c>
      <c r="Q54" s="15">
        <f t="shared" si="3"/>
        <v>0.1</v>
      </c>
      <c r="R54" s="20">
        <f t="shared" si="4"/>
        <v>7.8333333333333339</v>
      </c>
      <c r="S54">
        <v>0</v>
      </c>
      <c r="T54">
        <v>3</v>
      </c>
      <c r="U54">
        <v>1</v>
      </c>
      <c r="V54">
        <v>0</v>
      </c>
      <c r="W54">
        <v>1</v>
      </c>
      <c r="X54" s="16">
        <v>58.766666666699997</v>
      </c>
      <c r="Y54" s="26">
        <f t="shared" si="5"/>
        <v>0.73458333333374992</v>
      </c>
      <c r="Z54" s="4">
        <v>53.88</v>
      </c>
      <c r="AA54" s="26">
        <f t="shared" si="6"/>
        <v>0.67349999999999999</v>
      </c>
      <c r="AB54" s="4">
        <v>372.45</v>
      </c>
      <c r="AC54" s="26">
        <f t="shared" si="7"/>
        <v>4.6556249999999997</v>
      </c>
      <c r="AD54" s="21">
        <f t="shared" si="8"/>
        <v>0.12638097248610233</v>
      </c>
      <c r="AE54" s="15">
        <f t="shared" si="9"/>
        <v>0.16666666666666666</v>
      </c>
      <c r="AF54" s="15">
        <f t="shared" si="10"/>
        <v>0.33333333333333331</v>
      </c>
      <c r="AG54" s="15">
        <f t="shared" si="11"/>
        <v>0.5</v>
      </c>
      <c r="AH54" s="13">
        <v>0</v>
      </c>
      <c r="AI54" s="13">
        <v>0</v>
      </c>
      <c r="AJ54" s="21" t="str">
        <f t="shared" si="12"/>
        <v xml:space="preserve"> </v>
      </c>
      <c r="AK54">
        <v>6</v>
      </c>
      <c r="AL54">
        <v>2</v>
      </c>
      <c r="AM54" s="42">
        <v>41</v>
      </c>
      <c r="AN54" s="42">
        <v>10</v>
      </c>
      <c r="AO54" s="42">
        <v>41</v>
      </c>
      <c r="AP54" s="42">
        <v>10</v>
      </c>
      <c r="AQ54" s="42">
        <v>1</v>
      </c>
      <c r="AR54" s="42">
        <v>23</v>
      </c>
      <c r="AS54">
        <v>32</v>
      </c>
      <c r="AT54">
        <v>12</v>
      </c>
      <c r="AU54" s="4">
        <v>-15.82</v>
      </c>
      <c r="AV54" s="4">
        <v>72.73</v>
      </c>
      <c r="AW54">
        <v>1</v>
      </c>
      <c r="AX54">
        <v>1</v>
      </c>
      <c r="AY54" s="16">
        <f t="shared" si="13"/>
        <v>89.846851956840709</v>
      </c>
      <c r="AZ54" s="4">
        <v>95.83</v>
      </c>
      <c r="BA54">
        <v>-0.5</v>
      </c>
    </row>
    <row r="55" spans="1:53" x14ac:dyDescent="0.2">
      <c r="A55" s="13" t="s">
        <v>407</v>
      </c>
      <c r="B55" s="13" t="s">
        <v>408</v>
      </c>
      <c r="C55" s="1" t="s">
        <v>409</v>
      </c>
      <c r="D55" s="13" t="s">
        <v>173</v>
      </c>
      <c r="E55" s="13">
        <v>7</v>
      </c>
      <c r="F55" s="13">
        <v>0</v>
      </c>
      <c r="G55" s="13">
        <v>0</v>
      </c>
      <c r="H55" s="20">
        <f t="shared" si="0"/>
        <v>0</v>
      </c>
      <c r="I55">
        <v>0</v>
      </c>
      <c r="J55">
        <v>0</v>
      </c>
      <c r="K55">
        <v>0</v>
      </c>
      <c r="L55" s="17">
        <f t="shared" si="1"/>
        <v>0</v>
      </c>
      <c r="M55">
        <v>1</v>
      </c>
      <c r="N55">
        <v>0</v>
      </c>
      <c r="O55">
        <v>0</v>
      </c>
      <c r="P55" s="15">
        <f t="shared" si="2"/>
        <v>0</v>
      </c>
      <c r="Q55" s="15">
        <f t="shared" si="3"/>
        <v>0</v>
      </c>
      <c r="R55" s="20">
        <f t="shared" si="4"/>
        <v>0</v>
      </c>
      <c r="S55">
        <v>0</v>
      </c>
      <c r="T55">
        <v>0</v>
      </c>
      <c r="U55">
        <v>0</v>
      </c>
      <c r="V55">
        <v>0</v>
      </c>
      <c r="W55">
        <v>0</v>
      </c>
      <c r="X55" s="16">
        <v>1.3333333333000001</v>
      </c>
      <c r="Y55" s="26">
        <f t="shared" si="5"/>
        <v>0.19047619047142858</v>
      </c>
      <c r="Z55" s="4">
        <v>1.21</v>
      </c>
      <c r="AA55" s="26">
        <f t="shared" si="6"/>
        <v>0.17285714285714285</v>
      </c>
      <c r="AB55" s="4">
        <v>17.32</v>
      </c>
      <c r="AC55" s="26">
        <f t="shared" si="7"/>
        <v>2.4742857142857142</v>
      </c>
      <c r="AD55" s="21">
        <f t="shared" si="8"/>
        <v>6.5299514301133288E-2</v>
      </c>
      <c r="AE55" s="15">
        <f t="shared" si="9"/>
        <v>0</v>
      </c>
      <c r="AF55" s="15">
        <f t="shared" si="10"/>
        <v>0</v>
      </c>
      <c r="AG55" s="15">
        <f t="shared" si="11"/>
        <v>0</v>
      </c>
      <c r="AH55" s="1"/>
      <c r="AI55" s="1"/>
      <c r="AJ55" s="21" t="str">
        <f t="shared" si="12"/>
        <v xml:space="preserve"> </v>
      </c>
      <c r="AK55">
        <v>0</v>
      </c>
      <c r="AL55">
        <v>0</v>
      </c>
      <c r="AM55" s="42">
        <v>3</v>
      </c>
      <c r="AN55" s="42">
        <v>0</v>
      </c>
      <c r="AO55" s="42">
        <v>3</v>
      </c>
      <c r="AP55" s="42">
        <v>0</v>
      </c>
      <c r="AQ55" s="42">
        <v>0</v>
      </c>
      <c r="AR55" s="42">
        <v>0</v>
      </c>
      <c r="AS55">
        <v>1</v>
      </c>
      <c r="AT55">
        <v>0</v>
      </c>
      <c r="AU55" s="4">
        <v>0</v>
      </c>
      <c r="AV55" s="4">
        <v>100</v>
      </c>
      <c r="AW55">
        <v>0</v>
      </c>
      <c r="AX55">
        <v>0</v>
      </c>
      <c r="AY55" s="16">
        <f t="shared" si="13"/>
        <v>270.00000000674999</v>
      </c>
      <c r="AZ55" s="4">
        <v>100</v>
      </c>
      <c r="BA55">
        <v>5.3</v>
      </c>
    </row>
    <row r="56" spans="1:53" x14ac:dyDescent="0.2">
      <c r="A56" s="13" t="s">
        <v>411</v>
      </c>
      <c r="B56" s="13" t="s">
        <v>408</v>
      </c>
      <c r="C56" s="1" t="s">
        <v>358</v>
      </c>
      <c r="D56" s="13" t="s">
        <v>173</v>
      </c>
      <c r="E56" s="13">
        <v>10</v>
      </c>
      <c r="F56" s="13">
        <v>0</v>
      </c>
      <c r="G56" s="13">
        <v>0</v>
      </c>
      <c r="H56" s="20">
        <f t="shared" si="0"/>
        <v>0</v>
      </c>
      <c r="I56">
        <v>0</v>
      </c>
      <c r="J56">
        <v>0</v>
      </c>
      <c r="K56">
        <v>0</v>
      </c>
      <c r="L56" s="17">
        <f t="shared" si="1"/>
        <v>0</v>
      </c>
      <c r="M56">
        <v>0</v>
      </c>
      <c r="N56">
        <v>0</v>
      </c>
      <c r="O56">
        <v>0</v>
      </c>
      <c r="P56" s="15">
        <f t="shared" si="2"/>
        <v>0</v>
      </c>
      <c r="Q56" s="15">
        <f t="shared" si="3"/>
        <v>0</v>
      </c>
      <c r="R56" s="20">
        <f t="shared" si="4"/>
        <v>0</v>
      </c>
      <c r="S56">
        <v>0</v>
      </c>
      <c r="T56">
        <v>0</v>
      </c>
      <c r="U56">
        <v>0</v>
      </c>
      <c r="V56">
        <v>0</v>
      </c>
      <c r="W56">
        <v>0</v>
      </c>
      <c r="X56" s="16">
        <v>0.31666666669999999</v>
      </c>
      <c r="Y56" s="26">
        <f t="shared" si="5"/>
        <v>3.1666666669999996E-2</v>
      </c>
      <c r="Z56" s="4">
        <v>1.08</v>
      </c>
      <c r="AA56" s="26">
        <f t="shared" si="6"/>
        <v>0.10800000000000001</v>
      </c>
      <c r="AB56" s="4">
        <v>32.44</v>
      </c>
      <c r="AC56" s="26">
        <f t="shared" si="7"/>
        <v>3.2439999999999998</v>
      </c>
      <c r="AD56" s="21">
        <f t="shared" si="8"/>
        <v>3.2219570405727926E-2</v>
      </c>
      <c r="AE56" s="15">
        <f t="shared" si="9"/>
        <v>0</v>
      </c>
      <c r="AF56" s="15">
        <f t="shared" si="10"/>
        <v>0</v>
      </c>
      <c r="AG56" s="15">
        <f t="shared" si="11"/>
        <v>0</v>
      </c>
      <c r="AH56" s="1"/>
      <c r="AI56" s="1"/>
      <c r="AJ56" s="21" t="str">
        <f t="shared" si="12"/>
        <v xml:space="preserve"> </v>
      </c>
      <c r="AK56">
        <v>0</v>
      </c>
      <c r="AL56">
        <v>0</v>
      </c>
      <c r="AM56" s="42">
        <v>1</v>
      </c>
      <c r="AN56" s="42">
        <v>0</v>
      </c>
      <c r="AO56" s="42">
        <v>1</v>
      </c>
      <c r="AP56" s="42">
        <v>0</v>
      </c>
      <c r="AQ56" s="42">
        <v>0</v>
      </c>
      <c r="AR56" s="42">
        <v>1</v>
      </c>
      <c r="AS56">
        <v>1</v>
      </c>
      <c r="AT56">
        <v>0</v>
      </c>
      <c r="AU56" s="4">
        <v>2.86</v>
      </c>
      <c r="AV56" s="4">
        <v>100</v>
      </c>
      <c r="AW56">
        <v>0</v>
      </c>
      <c r="AX56">
        <v>0</v>
      </c>
      <c r="AY56" s="16">
        <f t="shared" si="13"/>
        <v>180</v>
      </c>
    </row>
    <row r="57" spans="1:53" x14ac:dyDescent="0.2">
      <c r="A57" s="13" t="s">
        <v>414</v>
      </c>
      <c r="B57" s="13" t="s">
        <v>415</v>
      </c>
      <c r="C57" s="1" t="s">
        <v>409</v>
      </c>
      <c r="D57" s="13" t="s">
        <v>173</v>
      </c>
      <c r="E57" s="13">
        <v>60</v>
      </c>
      <c r="F57" s="13">
        <v>0</v>
      </c>
      <c r="G57" s="13">
        <v>1</v>
      </c>
      <c r="H57" s="20">
        <f t="shared" si="0"/>
        <v>1</v>
      </c>
      <c r="I57">
        <v>0</v>
      </c>
      <c r="J57">
        <v>0</v>
      </c>
      <c r="K57">
        <v>1</v>
      </c>
      <c r="L57" s="17">
        <f t="shared" si="1"/>
        <v>0.70066173608435223</v>
      </c>
      <c r="M57">
        <v>7</v>
      </c>
      <c r="N57">
        <v>6</v>
      </c>
      <c r="O57">
        <v>8</v>
      </c>
      <c r="P57" s="15">
        <f t="shared" si="2"/>
        <v>0</v>
      </c>
      <c r="Q57" s="15">
        <f t="shared" si="3"/>
        <v>0</v>
      </c>
      <c r="R57" s="20">
        <f t="shared" si="4"/>
        <v>0</v>
      </c>
      <c r="S57">
        <v>1</v>
      </c>
      <c r="T57">
        <v>0</v>
      </c>
      <c r="U57">
        <v>3</v>
      </c>
      <c r="V57">
        <v>3</v>
      </c>
      <c r="W57">
        <v>1</v>
      </c>
      <c r="X57" s="16">
        <v>85.633333333300001</v>
      </c>
      <c r="Y57" s="26">
        <f t="shared" si="5"/>
        <v>1.4272222222216666</v>
      </c>
      <c r="Z57" s="4">
        <v>83.2</v>
      </c>
      <c r="AA57" s="26">
        <f t="shared" si="6"/>
        <v>1.3866666666666667</v>
      </c>
      <c r="AB57" s="4">
        <v>201.5</v>
      </c>
      <c r="AC57" s="26">
        <f t="shared" si="7"/>
        <v>3.3583333333333334</v>
      </c>
      <c r="AD57" s="21">
        <f t="shared" si="8"/>
        <v>0.29223744292237441</v>
      </c>
      <c r="AE57" s="15">
        <f t="shared" si="9"/>
        <v>0</v>
      </c>
      <c r="AF57" s="15">
        <f t="shared" si="10"/>
        <v>0.33333333333333331</v>
      </c>
      <c r="AG57" s="15">
        <f t="shared" si="11"/>
        <v>0.33333333333333331</v>
      </c>
      <c r="AH57" s="1"/>
      <c r="AI57" s="1"/>
      <c r="AJ57" s="21" t="str">
        <f t="shared" si="12"/>
        <v xml:space="preserve"> </v>
      </c>
      <c r="AK57">
        <v>3</v>
      </c>
      <c r="AL57">
        <v>1</v>
      </c>
      <c r="AM57" s="42">
        <v>52</v>
      </c>
      <c r="AN57" s="42">
        <v>18</v>
      </c>
      <c r="AO57" s="42">
        <v>52</v>
      </c>
      <c r="AP57" s="42">
        <v>18</v>
      </c>
      <c r="AQ57" s="42">
        <v>2</v>
      </c>
      <c r="AR57" s="42">
        <v>30</v>
      </c>
      <c r="AS57">
        <v>56</v>
      </c>
      <c r="AT57">
        <v>15</v>
      </c>
      <c r="AU57" s="4">
        <v>-8.0399999999999991</v>
      </c>
      <c r="AV57" s="4">
        <v>78.87</v>
      </c>
      <c r="AW57">
        <v>2</v>
      </c>
      <c r="AX57">
        <v>0</v>
      </c>
      <c r="AY57" s="16">
        <f t="shared" si="13"/>
        <v>68.664850136266509</v>
      </c>
      <c r="AZ57" s="4">
        <v>90.62</v>
      </c>
      <c r="BA57">
        <v>-2.6</v>
      </c>
    </row>
    <row r="58" spans="1:53" x14ac:dyDescent="0.2">
      <c r="A58" s="13" t="s">
        <v>420</v>
      </c>
      <c r="B58" s="13" t="s">
        <v>421</v>
      </c>
      <c r="C58" s="1" t="s">
        <v>243</v>
      </c>
      <c r="D58" s="13" t="s">
        <v>173</v>
      </c>
      <c r="E58" s="13">
        <v>7</v>
      </c>
      <c r="F58" s="13">
        <v>0</v>
      </c>
      <c r="G58" s="13">
        <v>0</v>
      </c>
      <c r="H58" s="20">
        <f t="shared" si="0"/>
        <v>0</v>
      </c>
      <c r="I58">
        <v>0</v>
      </c>
      <c r="J58">
        <v>0</v>
      </c>
      <c r="K58">
        <v>0</v>
      </c>
      <c r="L58" s="17">
        <f t="shared" si="1"/>
        <v>0</v>
      </c>
      <c r="M58">
        <v>0</v>
      </c>
      <c r="N58">
        <v>0</v>
      </c>
      <c r="O58">
        <v>0</v>
      </c>
      <c r="P58" s="15">
        <f t="shared" si="2"/>
        <v>0</v>
      </c>
      <c r="Q58" s="15">
        <f t="shared" si="3"/>
        <v>0</v>
      </c>
      <c r="R58" s="20">
        <f t="shared" si="4"/>
        <v>0</v>
      </c>
      <c r="S58">
        <v>0</v>
      </c>
      <c r="T58">
        <v>0</v>
      </c>
      <c r="U58">
        <v>0</v>
      </c>
      <c r="V58">
        <v>0</v>
      </c>
      <c r="W58">
        <v>0</v>
      </c>
      <c r="X58" s="16">
        <v>0.25</v>
      </c>
      <c r="Y58" s="26">
        <f t="shared" si="5"/>
        <v>3.5714285714285712E-2</v>
      </c>
      <c r="Z58" s="4">
        <v>0</v>
      </c>
      <c r="AA58" s="26">
        <f t="shared" si="6"/>
        <v>0</v>
      </c>
      <c r="AB58" s="4">
        <v>43.33</v>
      </c>
      <c r="AC58" s="26">
        <f t="shared" si="7"/>
        <v>6.1899999999999995</v>
      </c>
      <c r="AD58" s="21">
        <f t="shared" si="8"/>
        <v>0</v>
      </c>
      <c r="AE58" s="15">
        <f t="shared" si="9"/>
        <v>0</v>
      </c>
      <c r="AF58" s="15">
        <f t="shared" si="10"/>
        <v>0</v>
      </c>
      <c r="AG58" s="15">
        <f t="shared" si="11"/>
        <v>0</v>
      </c>
      <c r="AH58" s="1"/>
      <c r="AI58" s="1"/>
      <c r="AJ58" s="21" t="str">
        <f t="shared" si="12"/>
        <v xml:space="preserve"> </v>
      </c>
      <c r="AK58">
        <v>0</v>
      </c>
      <c r="AL58">
        <v>0</v>
      </c>
      <c r="AM58" s="42">
        <v>0</v>
      </c>
      <c r="AN58" s="42">
        <v>0</v>
      </c>
      <c r="AO58" s="42">
        <v>0</v>
      </c>
      <c r="AP58" s="42">
        <v>0</v>
      </c>
      <c r="AQ58" s="42">
        <v>0</v>
      </c>
      <c r="AR58" s="42">
        <v>0</v>
      </c>
      <c r="AS58">
        <v>0</v>
      </c>
      <c r="AT58">
        <v>0</v>
      </c>
      <c r="AW58">
        <v>0</v>
      </c>
      <c r="AX58">
        <v>0</v>
      </c>
      <c r="AY58" s="16">
        <f t="shared" si="13"/>
        <v>0</v>
      </c>
    </row>
    <row r="59" spans="1:53" x14ac:dyDescent="0.2">
      <c r="A59" s="13" t="s">
        <v>423</v>
      </c>
      <c r="B59" s="13" t="s">
        <v>424</v>
      </c>
      <c r="C59" s="1" t="s">
        <v>302</v>
      </c>
      <c r="D59" s="13" t="s">
        <v>146</v>
      </c>
      <c r="E59" s="13">
        <v>72</v>
      </c>
      <c r="F59" s="13">
        <v>7</v>
      </c>
      <c r="G59" s="13">
        <v>5</v>
      </c>
      <c r="H59" s="20">
        <f t="shared" si="0"/>
        <v>12</v>
      </c>
      <c r="I59">
        <v>7</v>
      </c>
      <c r="J59">
        <v>3</v>
      </c>
      <c r="K59">
        <v>2</v>
      </c>
      <c r="L59" s="17">
        <f t="shared" si="1"/>
        <v>4.3156843156851776</v>
      </c>
      <c r="M59">
        <v>41</v>
      </c>
      <c r="N59">
        <v>14</v>
      </c>
      <c r="O59">
        <v>10</v>
      </c>
      <c r="P59" s="15">
        <f t="shared" si="2"/>
        <v>0.17073170731707318</v>
      </c>
      <c r="Q59" s="15">
        <f t="shared" si="3"/>
        <v>0.1076923076923077</v>
      </c>
      <c r="R59" s="20">
        <f t="shared" si="4"/>
        <v>26.47058823529412</v>
      </c>
      <c r="S59">
        <v>3</v>
      </c>
      <c r="T59">
        <v>8</v>
      </c>
      <c r="U59">
        <v>6</v>
      </c>
      <c r="V59">
        <v>5</v>
      </c>
      <c r="W59">
        <v>0</v>
      </c>
      <c r="X59" s="16">
        <v>166.8333333333</v>
      </c>
      <c r="Y59" s="26">
        <f t="shared" si="5"/>
        <v>2.3171296296291666</v>
      </c>
      <c r="Z59" s="4">
        <v>162.38999999999999</v>
      </c>
      <c r="AA59" s="26">
        <f t="shared" si="6"/>
        <v>2.2554166666666666</v>
      </c>
      <c r="AB59" s="4">
        <v>196.19</v>
      </c>
      <c r="AC59" s="26">
        <f t="shared" si="7"/>
        <v>2.7248611111111112</v>
      </c>
      <c r="AD59" s="21">
        <f t="shared" si="8"/>
        <v>0.45286965251826655</v>
      </c>
      <c r="AE59" s="15">
        <f t="shared" si="9"/>
        <v>0.41176470588235292</v>
      </c>
      <c r="AF59" s="15">
        <f t="shared" si="10"/>
        <v>0.29411764705882354</v>
      </c>
      <c r="AG59" s="15">
        <f t="shared" si="11"/>
        <v>0.70588235294117641</v>
      </c>
      <c r="AH59" s="13">
        <v>77</v>
      </c>
      <c r="AI59" s="13">
        <v>63</v>
      </c>
      <c r="AJ59" s="21">
        <f t="shared" si="12"/>
        <v>0.55000000000000004</v>
      </c>
      <c r="AK59">
        <v>17</v>
      </c>
      <c r="AL59">
        <v>5</v>
      </c>
      <c r="AM59" s="42">
        <v>133</v>
      </c>
      <c r="AN59" s="42">
        <v>20</v>
      </c>
      <c r="AO59" s="42">
        <v>133</v>
      </c>
      <c r="AP59" s="42">
        <v>20</v>
      </c>
      <c r="AQ59" s="42">
        <v>5</v>
      </c>
      <c r="AR59" s="42">
        <v>45</v>
      </c>
      <c r="AS59">
        <v>103</v>
      </c>
      <c r="AT59">
        <v>21</v>
      </c>
      <c r="AU59" s="4">
        <v>-1.97</v>
      </c>
      <c r="AV59" s="4">
        <v>83.06</v>
      </c>
      <c r="AW59">
        <v>3</v>
      </c>
      <c r="AX59">
        <v>0</v>
      </c>
      <c r="AY59" s="16">
        <f t="shared" si="13"/>
        <v>99.980019980039955</v>
      </c>
      <c r="AZ59" s="4">
        <v>92.5</v>
      </c>
      <c r="BA59">
        <v>1.5</v>
      </c>
    </row>
    <row r="60" spans="1:53" x14ac:dyDescent="0.2">
      <c r="A60" s="13" t="s">
        <v>428</v>
      </c>
      <c r="B60" s="13" t="s">
        <v>429</v>
      </c>
      <c r="C60" s="1" t="s">
        <v>334</v>
      </c>
      <c r="D60" s="13" t="s">
        <v>173</v>
      </c>
      <c r="E60" s="13">
        <v>1</v>
      </c>
      <c r="F60" s="13">
        <v>0</v>
      </c>
      <c r="G60" s="13">
        <v>0</v>
      </c>
      <c r="H60" s="20">
        <f t="shared" si="0"/>
        <v>0</v>
      </c>
      <c r="I60">
        <v>0</v>
      </c>
      <c r="J60">
        <v>0</v>
      </c>
      <c r="K60">
        <v>0</v>
      </c>
      <c r="L60" s="17">
        <f t="shared" si="1"/>
        <v>0</v>
      </c>
      <c r="M60">
        <v>0</v>
      </c>
      <c r="N60">
        <v>0</v>
      </c>
      <c r="O60">
        <v>0</v>
      </c>
      <c r="P60" s="15">
        <f t="shared" si="2"/>
        <v>0</v>
      </c>
      <c r="Q60" s="15">
        <f t="shared" si="3"/>
        <v>0</v>
      </c>
      <c r="R60" s="20">
        <f t="shared" si="4"/>
        <v>0</v>
      </c>
      <c r="S60">
        <v>0</v>
      </c>
      <c r="T60">
        <v>0</v>
      </c>
      <c r="U60">
        <v>0</v>
      </c>
      <c r="V60">
        <v>0</v>
      </c>
      <c r="W60">
        <v>0</v>
      </c>
      <c r="X60" s="16">
        <v>0</v>
      </c>
      <c r="Y60" s="26">
        <f t="shared" si="5"/>
        <v>0</v>
      </c>
      <c r="Z60" s="4">
        <v>0</v>
      </c>
      <c r="AA60" s="26">
        <f t="shared" si="6"/>
        <v>0</v>
      </c>
      <c r="AB60" s="4">
        <v>1.92</v>
      </c>
      <c r="AC60" s="26">
        <f t="shared" si="7"/>
        <v>1.92</v>
      </c>
      <c r="AD60" s="21">
        <f t="shared" si="8"/>
        <v>0</v>
      </c>
      <c r="AE60" s="15">
        <f t="shared" si="9"/>
        <v>0</v>
      </c>
      <c r="AF60" s="15">
        <f t="shared" si="10"/>
        <v>0</v>
      </c>
      <c r="AG60" s="15">
        <f t="shared" si="11"/>
        <v>0</v>
      </c>
      <c r="AH60" s="1"/>
      <c r="AI60" s="1"/>
      <c r="AJ60" s="21" t="str">
        <f t="shared" si="12"/>
        <v xml:space="preserve"> </v>
      </c>
      <c r="AK60">
        <v>0</v>
      </c>
      <c r="AL60">
        <v>0</v>
      </c>
      <c r="AM60" s="42">
        <v>0</v>
      </c>
      <c r="AN60" s="42">
        <v>0</v>
      </c>
      <c r="AO60" s="42">
        <v>0</v>
      </c>
      <c r="AP60" s="42">
        <v>0</v>
      </c>
      <c r="AQ60" s="42">
        <v>0</v>
      </c>
      <c r="AR60" s="42">
        <v>0</v>
      </c>
      <c r="AS60">
        <v>0</v>
      </c>
      <c r="AT60">
        <v>0</v>
      </c>
      <c r="AW60">
        <v>0</v>
      </c>
      <c r="AX60">
        <v>0</v>
      </c>
      <c r="AY60" s="16">
        <f t="shared" si="13"/>
        <v>0</v>
      </c>
    </row>
    <row r="61" spans="1:53" x14ac:dyDescent="0.2">
      <c r="A61" s="13" t="s">
        <v>432</v>
      </c>
      <c r="B61" s="13" t="s">
        <v>433</v>
      </c>
      <c r="C61" s="1" t="s">
        <v>292</v>
      </c>
      <c r="D61" s="13" t="s">
        <v>173</v>
      </c>
      <c r="E61" s="13">
        <v>4</v>
      </c>
      <c r="F61" s="13">
        <v>0</v>
      </c>
      <c r="G61" s="13">
        <v>0</v>
      </c>
      <c r="H61" s="20">
        <f t="shared" si="0"/>
        <v>0</v>
      </c>
      <c r="I61">
        <v>0</v>
      </c>
      <c r="J61">
        <v>0</v>
      </c>
      <c r="K61">
        <v>0</v>
      </c>
      <c r="L61" s="17">
        <f t="shared" si="1"/>
        <v>0</v>
      </c>
      <c r="M61">
        <v>0</v>
      </c>
      <c r="N61">
        <v>0</v>
      </c>
      <c r="O61">
        <v>0</v>
      </c>
      <c r="P61" s="15">
        <f t="shared" si="2"/>
        <v>0</v>
      </c>
      <c r="Q61" s="15">
        <f t="shared" si="3"/>
        <v>0</v>
      </c>
      <c r="R61" s="20">
        <f t="shared" si="4"/>
        <v>0</v>
      </c>
      <c r="S61">
        <v>0</v>
      </c>
      <c r="T61">
        <v>0</v>
      </c>
      <c r="U61">
        <v>0</v>
      </c>
      <c r="V61">
        <v>0</v>
      </c>
      <c r="W61">
        <v>0</v>
      </c>
      <c r="X61" s="16">
        <v>0.35</v>
      </c>
      <c r="Y61" s="26">
        <f t="shared" si="5"/>
        <v>8.7499999999999994E-2</v>
      </c>
      <c r="Z61" s="4">
        <v>0.63</v>
      </c>
      <c r="AA61" s="26">
        <f t="shared" si="6"/>
        <v>0.1575</v>
      </c>
      <c r="AB61" s="4">
        <v>29.62</v>
      </c>
      <c r="AC61" s="26">
        <f t="shared" si="7"/>
        <v>7.4050000000000002</v>
      </c>
      <c r="AD61" s="21">
        <f t="shared" si="8"/>
        <v>2.0826446280991735E-2</v>
      </c>
      <c r="AE61" s="15">
        <f t="shared" si="9"/>
        <v>0</v>
      </c>
      <c r="AF61" s="15">
        <f t="shared" si="10"/>
        <v>0</v>
      </c>
      <c r="AG61" s="15">
        <f t="shared" si="11"/>
        <v>0</v>
      </c>
      <c r="AH61" s="1"/>
      <c r="AI61" s="1"/>
      <c r="AJ61" s="21" t="str">
        <f t="shared" si="12"/>
        <v xml:space="preserve"> </v>
      </c>
      <c r="AK61">
        <v>0</v>
      </c>
      <c r="AL61">
        <v>0</v>
      </c>
      <c r="AM61" s="42">
        <v>0</v>
      </c>
      <c r="AN61" s="42">
        <v>0</v>
      </c>
      <c r="AO61" s="42">
        <v>0</v>
      </c>
      <c r="AP61" s="42">
        <v>0</v>
      </c>
      <c r="AQ61" s="42">
        <v>0</v>
      </c>
      <c r="AR61" s="42">
        <v>0</v>
      </c>
      <c r="AS61">
        <v>0</v>
      </c>
      <c r="AT61">
        <v>0</v>
      </c>
      <c r="AW61">
        <v>0</v>
      </c>
      <c r="AX61">
        <v>0</v>
      </c>
      <c r="AY61" s="16">
        <f t="shared" si="13"/>
        <v>0</v>
      </c>
    </row>
    <row r="62" spans="1:53" x14ac:dyDescent="0.2">
      <c r="A62" s="13" t="s">
        <v>217</v>
      </c>
      <c r="B62" s="13" t="s">
        <v>435</v>
      </c>
      <c r="C62" s="1" t="s">
        <v>219</v>
      </c>
      <c r="D62" s="13" t="s">
        <v>154</v>
      </c>
      <c r="E62" s="13">
        <v>2</v>
      </c>
      <c r="F62" s="13">
        <v>0</v>
      </c>
      <c r="G62" s="13">
        <v>0</v>
      </c>
      <c r="H62" s="20">
        <f t="shared" si="0"/>
        <v>0</v>
      </c>
      <c r="I62">
        <v>0</v>
      </c>
      <c r="J62">
        <v>0</v>
      </c>
      <c r="K62">
        <v>0</v>
      </c>
      <c r="L62" s="17">
        <f t="shared" si="1"/>
        <v>0</v>
      </c>
      <c r="M62">
        <v>0</v>
      </c>
      <c r="N62">
        <v>0</v>
      </c>
      <c r="O62">
        <v>0</v>
      </c>
      <c r="P62" s="15">
        <f t="shared" si="2"/>
        <v>0</v>
      </c>
      <c r="Q62" s="15">
        <f t="shared" si="3"/>
        <v>0</v>
      </c>
      <c r="R62" s="20">
        <f t="shared" si="4"/>
        <v>0</v>
      </c>
      <c r="S62">
        <v>0</v>
      </c>
      <c r="T62">
        <v>0</v>
      </c>
      <c r="U62">
        <v>0</v>
      </c>
      <c r="V62">
        <v>0</v>
      </c>
      <c r="W62">
        <v>0</v>
      </c>
      <c r="X62" s="16">
        <v>0</v>
      </c>
      <c r="Y62" s="26">
        <f t="shared" si="5"/>
        <v>0</v>
      </c>
      <c r="Z62" s="4">
        <v>0</v>
      </c>
      <c r="AA62" s="26">
        <f t="shared" si="6"/>
        <v>0</v>
      </c>
      <c r="AB62" s="4">
        <v>7.44</v>
      </c>
      <c r="AC62" s="26">
        <f t="shared" si="7"/>
        <v>3.72</v>
      </c>
      <c r="AD62" s="21">
        <f t="shared" si="8"/>
        <v>0</v>
      </c>
      <c r="AE62" s="15">
        <f t="shared" si="9"/>
        <v>0</v>
      </c>
      <c r="AF62" s="15">
        <f t="shared" si="10"/>
        <v>0</v>
      </c>
      <c r="AG62" s="15">
        <f t="shared" si="11"/>
        <v>0</v>
      </c>
      <c r="AH62" s="13">
        <v>0</v>
      </c>
      <c r="AI62" s="13">
        <v>0</v>
      </c>
      <c r="AJ62" s="21" t="str">
        <f t="shared" si="12"/>
        <v xml:space="preserve"> </v>
      </c>
      <c r="AK62">
        <v>0</v>
      </c>
      <c r="AL62">
        <v>0</v>
      </c>
      <c r="AM62" s="42">
        <v>0</v>
      </c>
      <c r="AN62" s="42">
        <v>0</v>
      </c>
      <c r="AO62" s="42">
        <v>0</v>
      </c>
      <c r="AP62" s="42">
        <v>0</v>
      </c>
      <c r="AQ62" s="42">
        <v>0</v>
      </c>
      <c r="AR62" s="42">
        <v>0</v>
      </c>
      <c r="AS62">
        <v>0</v>
      </c>
      <c r="AT62">
        <v>0</v>
      </c>
      <c r="AW62">
        <v>0</v>
      </c>
      <c r="AX62">
        <v>0</v>
      </c>
      <c r="AY62" s="16">
        <f t="shared" si="13"/>
        <v>0</v>
      </c>
    </row>
    <row r="63" spans="1:53" x14ac:dyDescent="0.2">
      <c r="A63" s="13" t="s">
        <v>438</v>
      </c>
      <c r="B63" s="13" t="s">
        <v>439</v>
      </c>
      <c r="C63" s="1" t="s">
        <v>249</v>
      </c>
      <c r="D63" s="13" t="s">
        <v>154</v>
      </c>
      <c r="E63" s="13">
        <v>5</v>
      </c>
      <c r="F63" s="13">
        <v>0</v>
      </c>
      <c r="G63" s="13">
        <v>0</v>
      </c>
      <c r="H63" s="20">
        <f t="shared" si="0"/>
        <v>0</v>
      </c>
      <c r="I63">
        <v>0</v>
      </c>
      <c r="J63">
        <v>0</v>
      </c>
      <c r="K63">
        <v>0</v>
      </c>
      <c r="L63" s="17">
        <f t="shared" si="1"/>
        <v>0</v>
      </c>
      <c r="M63">
        <v>0</v>
      </c>
      <c r="N63">
        <v>0</v>
      </c>
      <c r="O63">
        <v>0</v>
      </c>
      <c r="P63" s="15">
        <f t="shared" si="2"/>
        <v>0</v>
      </c>
      <c r="Q63" s="15">
        <f t="shared" si="3"/>
        <v>0</v>
      </c>
      <c r="R63" s="20">
        <f t="shared" si="4"/>
        <v>0</v>
      </c>
      <c r="S63">
        <v>0</v>
      </c>
      <c r="T63">
        <v>0</v>
      </c>
      <c r="U63">
        <v>0</v>
      </c>
      <c r="V63">
        <v>0</v>
      </c>
      <c r="W63">
        <v>0</v>
      </c>
      <c r="X63" s="16">
        <v>0</v>
      </c>
      <c r="Y63" s="26">
        <f t="shared" si="5"/>
        <v>0</v>
      </c>
      <c r="Z63" s="4">
        <v>0</v>
      </c>
      <c r="AA63" s="26">
        <f t="shared" si="6"/>
        <v>0</v>
      </c>
      <c r="AB63" s="4">
        <v>22.3</v>
      </c>
      <c r="AC63" s="26">
        <f t="shared" si="7"/>
        <v>4.46</v>
      </c>
      <c r="AD63" s="21">
        <f t="shared" si="8"/>
        <v>0</v>
      </c>
      <c r="AE63" s="15">
        <f t="shared" si="9"/>
        <v>0</v>
      </c>
      <c r="AF63" s="15">
        <f t="shared" si="10"/>
        <v>0</v>
      </c>
      <c r="AG63" s="15">
        <f t="shared" si="11"/>
        <v>0</v>
      </c>
      <c r="AH63" s="13">
        <v>0</v>
      </c>
      <c r="AI63" s="13">
        <v>0</v>
      </c>
      <c r="AJ63" s="21" t="str">
        <f t="shared" si="12"/>
        <v xml:space="preserve"> </v>
      </c>
      <c r="AK63">
        <v>0</v>
      </c>
      <c r="AL63">
        <v>0</v>
      </c>
      <c r="AM63" s="42">
        <v>0</v>
      </c>
      <c r="AN63" s="42">
        <v>0</v>
      </c>
      <c r="AO63" s="42">
        <v>0</v>
      </c>
      <c r="AP63" s="42">
        <v>0</v>
      </c>
      <c r="AQ63" s="42">
        <v>0</v>
      </c>
      <c r="AR63" s="42">
        <v>0</v>
      </c>
      <c r="AS63">
        <v>0</v>
      </c>
      <c r="AT63">
        <v>0</v>
      </c>
      <c r="AW63">
        <v>0</v>
      </c>
      <c r="AX63">
        <v>0</v>
      </c>
      <c r="AY63" s="16">
        <f t="shared" si="13"/>
        <v>0</v>
      </c>
    </row>
    <row r="64" spans="1:53" x14ac:dyDescent="0.2">
      <c r="A64" s="13" t="s">
        <v>444</v>
      </c>
      <c r="B64" s="13" t="s">
        <v>445</v>
      </c>
      <c r="C64" s="1" t="s">
        <v>446</v>
      </c>
      <c r="D64" s="13" t="s">
        <v>129</v>
      </c>
      <c r="E64" s="13">
        <v>45</v>
      </c>
      <c r="F64" s="13">
        <v>3</v>
      </c>
      <c r="G64" s="13">
        <v>9</v>
      </c>
      <c r="H64" s="20">
        <f t="shared" si="0"/>
        <v>12</v>
      </c>
      <c r="I64">
        <v>3</v>
      </c>
      <c r="J64">
        <v>4</v>
      </c>
      <c r="K64">
        <v>5</v>
      </c>
      <c r="L64" s="17">
        <f t="shared" si="1"/>
        <v>5.64042303172738</v>
      </c>
      <c r="M64">
        <v>16</v>
      </c>
      <c r="N64">
        <v>6</v>
      </c>
      <c r="O64">
        <v>9</v>
      </c>
      <c r="P64" s="15">
        <f t="shared" si="2"/>
        <v>0.1875</v>
      </c>
      <c r="Q64" s="15">
        <f t="shared" si="3"/>
        <v>9.6774193548387094E-2</v>
      </c>
      <c r="R64" s="20">
        <f t="shared" si="4"/>
        <v>26.888888888888889</v>
      </c>
      <c r="S64">
        <v>0</v>
      </c>
      <c r="T64">
        <v>4</v>
      </c>
      <c r="U64">
        <v>3</v>
      </c>
      <c r="V64">
        <v>3</v>
      </c>
      <c r="W64">
        <v>1</v>
      </c>
      <c r="X64" s="16">
        <v>127.65</v>
      </c>
      <c r="Y64" s="26">
        <f t="shared" si="5"/>
        <v>2.8366666666666669</v>
      </c>
      <c r="Z64" s="4">
        <v>124.92</v>
      </c>
      <c r="AA64" s="26">
        <f t="shared" si="6"/>
        <v>2.7760000000000002</v>
      </c>
      <c r="AB64" s="4">
        <v>103.72</v>
      </c>
      <c r="AC64" s="26">
        <f t="shared" si="7"/>
        <v>2.3048888888888888</v>
      </c>
      <c r="AD64" s="21">
        <f t="shared" si="8"/>
        <v>0.54636109167249824</v>
      </c>
      <c r="AE64" s="15">
        <f t="shared" si="9"/>
        <v>0.16666666666666666</v>
      </c>
      <c r="AF64" s="15">
        <f t="shared" si="10"/>
        <v>0.5</v>
      </c>
      <c r="AG64" s="15">
        <f t="shared" si="11"/>
        <v>0.66666666666666663</v>
      </c>
      <c r="AH64" s="13">
        <v>0</v>
      </c>
      <c r="AI64" s="13">
        <v>0</v>
      </c>
      <c r="AJ64" s="21" t="str">
        <f t="shared" si="12"/>
        <v xml:space="preserve"> </v>
      </c>
      <c r="AK64">
        <v>18</v>
      </c>
      <c r="AL64">
        <v>1</v>
      </c>
      <c r="AM64" s="42">
        <v>103</v>
      </c>
      <c r="AN64" s="42">
        <v>16</v>
      </c>
      <c r="AO64" s="42">
        <v>103</v>
      </c>
      <c r="AP64" s="42">
        <v>16</v>
      </c>
      <c r="AQ64" s="42">
        <v>2</v>
      </c>
      <c r="AR64" s="42">
        <v>58</v>
      </c>
      <c r="AS64">
        <v>106</v>
      </c>
      <c r="AT64">
        <v>16</v>
      </c>
      <c r="AU64" s="4">
        <v>4.28</v>
      </c>
      <c r="AV64" s="4">
        <v>86.89</v>
      </c>
      <c r="AW64">
        <v>0</v>
      </c>
      <c r="AX64">
        <v>1</v>
      </c>
      <c r="AY64" s="16">
        <f t="shared" si="13"/>
        <v>116.09870740305523</v>
      </c>
      <c r="AZ64" s="4">
        <v>95.3</v>
      </c>
      <c r="BA64">
        <v>8.6999999999999993</v>
      </c>
    </row>
    <row r="65" spans="1:53" x14ac:dyDescent="0.2">
      <c r="A65" s="13" t="s">
        <v>449</v>
      </c>
      <c r="B65" s="13" t="s">
        <v>450</v>
      </c>
      <c r="C65" s="1" t="s">
        <v>238</v>
      </c>
      <c r="D65" s="13" t="s">
        <v>173</v>
      </c>
      <c r="E65" s="13">
        <v>62</v>
      </c>
      <c r="F65" s="13">
        <v>0</v>
      </c>
      <c r="G65" s="13">
        <v>2</v>
      </c>
      <c r="H65" s="20">
        <f t="shared" si="0"/>
        <v>2</v>
      </c>
      <c r="I65">
        <v>0</v>
      </c>
      <c r="J65">
        <v>1</v>
      </c>
      <c r="K65">
        <v>1</v>
      </c>
      <c r="L65" s="17">
        <f t="shared" si="1"/>
        <v>1.2115093387178193</v>
      </c>
      <c r="M65">
        <v>18</v>
      </c>
      <c r="N65">
        <v>3</v>
      </c>
      <c r="O65">
        <v>19</v>
      </c>
      <c r="P65" s="15">
        <f t="shared" si="2"/>
        <v>0</v>
      </c>
      <c r="Q65" s="15">
        <f t="shared" si="3"/>
        <v>0</v>
      </c>
      <c r="R65" s="20">
        <f t="shared" si="4"/>
        <v>11.5</v>
      </c>
      <c r="S65">
        <v>3</v>
      </c>
      <c r="T65">
        <v>2</v>
      </c>
      <c r="U65">
        <v>1</v>
      </c>
      <c r="V65">
        <v>0</v>
      </c>
      <c r="W65">
        <v>2</v>
      </c>
      <c r="X65" s="16">
        <v>99.05</v>
      </c>
      <c r="Y65" s="26">
        <f t="shared" si="5"/>
        <v>1.5975806451612902</v>
      </c>
      <c r="Z65" s="4">
        <v>91.77</v>
      </c>
      <c r="AA65" s="26">
        <f t="shared" si="6"/>
        <v>1.4801612903225805</v>
      </c>
      <c r="AB65" s="4">
        <v>214.14</v>
      </c>
      <c r="AC65" s="26">
        <f t="shared" si="7"/>
        <v>3.4538709677419352</v>
      </c>
      <c r="AD65" s="21">
        <f t="shared" si="8"/>
        <v>0.29999019319407666</v>
      </c>
      <c r="AE65" s="15">
        <f t="shared" si="9"/>
        <v>0</v>
      </c>
      <c r="AF65" s="15">
        <f t="shared" si="10"/>
        <v>0.33333333333333331</v>
      </c>
      <c r="AG65" s="15">
        <f t="shared" si="11"/>
        <v>0.33333333333333331</v>
      </c>
      <c r="AH65" s="1"/>
      <c r="AI65" s="1"/>
      <c r="AJ65" s="21" t="str">
        <f t="shared" si="12"/>
        <v xml:space="preserve"> </v>
      </c>
      <c r="AK65">
        <v>6</v>
      </c>
      <c r="AL65">
        <v>0</v>
      </c>
      <c r="AM65" s="42">
        <v>63</v>
      </c>
      <c r="AN65" s="42">
        <v>9</v>
      </c>
      <c r="AO65" s="42">
        <v>63</v>
      </c>
      <c r="AP65" s="42">
        <v>9</v>
      </c>
      <c r="AQ65" s="42">
        <v>4</v>
      </c>
      <c r="AR65" s="42">
        <v>44</v>
      </c>
      <c r="AS65">
        <v>61</v>
      </c>
      <c r="AT65">
        <v>8</v>
      </c>
      <c r="AU65" s="4">
        <v>1.34</v>
      </c>
      <c r="AV65" s="4">
        <v>88.41</v>
      </c>
      <c r="AW65">
        <v>2</v>
      </c>
      <c r="AX65">
        <v>0</v>
      </c>
      <c r="AY65" s="16">
        <f t="shared" si="13"/>
        <v>93.28621908127208</v>
      </c>
      <c r="AZ65" s="4">
        <v>92.22</v>
      </c>
      <c r="BA65">
        <v>2.9</v>
      </c>
    </row>
    <row r="66" spans="1:53" x14ac:dyDescent="0.2">
      <c r="A66" s="13" t="s">
        <v>453</v>
      </c>
      <c r="B66" s="13" t="s">
        <v>454</v>
      </c>
      <c r="C66" s="1" t="s">
        <v>446</v>
      </c>
      <c r="D66" s="13" t="s">
        <v>146</v>
      </c>
      <c r="E66" s="13">
        <v>3</v>
      </c>
      <c r="F66" s="13">
        <v>0</v>
      </c>
      <c r="G66" s="13">
        <v>0</v>
      </c>
      <c r="H66" s="20">
        <f t="shared" ref="H66:H129" si="14">F66+G66</f>
        <v>0</v>
      </c>
      <c r="I66">
        <v>0</v>
      </c>
      <c r="J66">
        <v>0</v>
      </c>
      <c r="K66">
        <v>0</v>
      </c>
      <c r="L66" s="17">
        <f t="shared" ref="L66:L129" si="15">IF(X66&gt;0,H66/X66*60,0)</f>
        <v>0</v>
      </c>
      <c r="M66">
        <v>0</v>
      </c>
      <c r="N66">
        <v>0</v>
      </c>
      <c r="O66">
        <v>0</v>
      </c>
      <c r="P66" s="15">
        <f t="shared" ref="P66:P129" si="16">IF(M66&gt;0,F66/M66,0)</f>
        <v>0</v>
      </c>
      <c r="Q66" s="15">
        <f t="shared" ref="Q66:Q129" si="17">IF(SUM(M66:O66)&gt;0,F66/SUM(M66:O66),0)</f>
        <v>0</v>
      </c>
      <c r="R66" s="20">
        <f t="shared" ref="R66:R129" si="18">IF(AK66&gt;0,J66/(AK66/(AK66+AM66)),0)</f>
        <v>0</v>
      </c>
      <c r="S66">
        <v>0</v>
      </c>
      <c r="T66">
        <v>0</v>
      </c>
      <c r="U66">
        <v>0</v>
      </c>
      <c r="V66">
        <v>0</v>
      </c>
      <c r="W66">
        <v>0</v>
      </c>
      <c r="X66" s="16">
        <v>0</v>
      </c>
      <c r="Y66" s="26">
        <f t="shared" ref="Y66:Y129" si="19">X66/E66</f>
        <v>0</v>
      </c>
      <c r="Z66" s="4">
        <v>0</v>
      </c>
      <c r="AA66" s="26">
        <f t="shared" ref="AA66:AA129" si="20">Z66/E66</f>
        <v>0</v>
      </c>
      <c r="AB66" s="4">
        <v>11.72</v>
      </c>
      <c r="AC66" s="26">
        <f t="shared" ref="AC66:AC129" si="21">AB66/E66</f>
        <v>3.9066666666666667</v>
      </c>
      <c r="AD66" s="21">
        <f t="shared" ref="AD66:AD129" si="22">IF(AA66&gt;0,AA66/(AA66+AC66),0)</f>
        <v>0</v>
      </c>
      <c r="AE66" s="15">
        <f t="shared" ref="AE66:AE129" si="23">IF(AK66&gt;0,I66/AK66,0)</f>
        <v>0</v>
      </c>
      <c r="AF66" s="15">
        <f t="shared" ref="AF66:AF129" si="24">IF(AK66&gt;0,(J66+K66)/AK66,0)</f>
        <v>0</v>
      </c>
      <c r="AG66" s="15">
        <f t="shared" ref="AG66:AG129" si="25">AE66+AF66</f>
        <v>0</v>
      </c>
      <c r="AH66" s="13">
        <v>0</v>
      </c>
      <c r="AI66" s="13">
        <v>0</v>
      </c>
      <c r="AJ66" s="21" t="str">
        <f t="shared" ref="AJ66:AJ129" si="26">IF((AH66+AI66)&gt;0,AH66/(AH66+AI66)," ")</f>
        <v xml:space="preserve"> </v>
      </c>
      <c r="AK66">
        <v>0</v>
      </c>
      <c r="AL66">
        <v>0</v>
      </c>
      <c r="AM66" s="42">
        <v>0</v>
      </c>
      <c r="AN66" s="42">
        <v>0</v>
      </c>
      <c r="AO66" s="42">
        <v>0</v>
      </c>
      <c r="AP66" s="42">
        <v>0</v>
      </c>
      <c r="AQ66" s="42">
        <v>0</v>
      </c>
      <c r="AR66" s="42">
        <v>0</v>
      </c>
      <c r="AS66">
        <v>0</v>
      </c>
      <c r="AT66">
        <v>0</v>
      </c>
      <c r="AW66">
        <v>0</v>
      </c>
      <c r="AX66">
        <v>0</v>
      </c>
      <c r="AY66" s="16">
        <f t="shared" ref="AY66:AY129" si="27">((AK66+AM66+AO66+AR66)-(AL66+AN66+AP66+AQ66))/MAX(1,X66)*60</f>
        <v>0</v>
      </c>
    </row>
    <row r="67" spans="1:53" x14ac:dyDescent="0.2">
      <c r="A67" s="13" t="s">
        <v>458</v>
      </c>
      <c r="B67" s="13" t="s">
        <v>459</v>
      </c>
      <c r="C67" s="1" t="s">
        <v>145</v>
      </c>
      <c r="D67" s="13" t="s">
        <v>154</v>
      </c>
      <c r="E67" s="13">
        <v>72</v>
      </c>
      <c r="F67" s="13">
        <v>0</v>
      </c>
      <c r="G67" s="13">
        <v>0</v>
      </c>
      <c r="H67" s="20">
        <f t="shared" si="14"/>
        <v>0</v>
      </c>
      <c r="I67">
        <v>0</v>
      </c>
      <c r="J67">
        <v>0</v>
      </c>
      <c r="K67">
        <v>0</v>
      </c>
      <c r="L67" s="17">
        <f t="shared" si="15"/>
        <v>0</v>
      </c>
      <c r="M67">
        <v>0</v>
      </c>
      <c r="N67">
        <v>0</v>
      </c>
      <c r="O67">
        <v>0</v>
      </c>
      <c r="P67" s="15">
        <f t="shared" si="16"/>
        <v>0</v>
      </c>
      <c r="Q67" s="15">
        <f t="shared" si="17"/>
        <v>0</v>
      </c>
      <c r="R67" s="20">
        <f t="shared" si="18"/>
        <v>0</v>
      </c>
      <c r="S67">
        <v>0</v>
      </c>
      <c r="T67">
        <v>0</v>
      </c>
      <c r="U67">
        <v>0</v>
      </c>
      <c r="V67">
        <v>0</v>
      </c>
      <c r="W67">
        <v>0</v>
      </c>
      <c r="X67" s="16">
        <v>0.71666666670000001</v>
      </c>
      <c r="Y67" s="26">
        <f t="shared" si="19"/>
        <v>9.9537037041666672E-3</v>
      </c>
      <c r="Z67" s="4">
        <v>1.37</v>
      </c>
      <c r="AA67" s="26">
        <f t="shared" si="20"/>
        <v>1.9027777777777779E-2</v>
      </c>
      <c r="AB67" s="4">
        <v>355.54</v>
      </c>
      <c r="AC67" s="26">
        <f t="shared" si="21"/>
        <v>4.9380555555555556</v>
      </c>
      <c r="AD67" s="21">
        <f t="shared" si="22"/>
        <v>3.8385027037628537E-3</v>
      </c>
      <c r="AE67" s="15">
        <f t="shared" si="23"/>
        <v>0</v>
      </c>
      <c r="AF67" s="15">
        <f t="shared" si="24"/>
        <v>0</v>
      </c>
      <c r="AG67" s="15">
        <f t="shared" si="25"/>
        <v>0</v>
      </c>
      <c r="AH67" s="13">
        <v>0</v>
      </c>
      <c r="AI67" s="13">
        <v>0</v>
      </c>
      <c r="AJ67" s="21" t="str">
        <f t="shared" si="26"/>
        <v xml:space="preserve"> </v>
      </c>
      <c r="AK67">
        <v>0</v>
      </c>
      <c r="AL67">
        <v>0</v>
      </c>
      <c r="AM67" s="42">
        <v>0</v>
      </c>
      <c r="AN67" s="42">
        <v>0</v>
      </c>
      <c r="AO67" s="42">
        <v>0</v>
      </c>
      <c r="AP67" s="42">
        <v>0</v>
      </c>
      <c r="AQ67" s="42">
        <v>0</v>
      </c>
      <c r="AR67" s="42">
        <v>1</v>
      </c>
      <c r="AS67">
        <v>1</v>
      </c>
      <c r="AT67">
        <v>0</v>
      </c>
      <c r="AU67" s="4">
        <v>10.88</v>
      </c>
      <c r="AV67" s="4">
        <v>100</v>
      </c>
      <c r="AW67">
        <v>0</v>
      </c>
      <c r="AX67">
        <v>0</v>
      </c>
      <c r="AY67" s="16">
        <f t="shared" si="27"/>
        <v>60</v>
      </c>
      <c r="AZ67" s="4">
        <v>100</v>
      </c>
      <c r="BA67">
        <v>6.7</v>
      </c>
    </row>
    <row r="68" spans="1:53" x14ac:dyDescent="0.2">
      <c r="A68" s="13" t="s">
        <v>462</v>
      </c>
      <c r="B68" s="13" t="s">
        <v>463</v>
      </c>
      <c r="C68" s="1" t="s">
        <v>302</v>
      </c>
      <c r="D68" s="13" t="s">
        <v>146</v>
      </c>
      <c r="E68" s="13">
        <v>53</v>
      </c>
      <c r="F68" s="13">
        <v>0</v>
      </c>
      <c r="G68" s="13">
        <v>5</v>
      </c>
      <c r="H68" s="20">
        <f t="shared" si="14"/>
        <v>5</v>
      </c>
      <c r="I68">
        <v>0</v>
      </c>
      <c r="J68">
        <v>2</v>
      </c>
      <c r="K68">
        <v>3</v>
      </c>
      <c r="L68" s="17">
        <f t="shared" si="15"/>
        <v>4.2184204359014679</v>
      </c>
      <c r="M68">
        <v>5</v>
      </c>
      <c r="N68">
        <v>5</v>
      </c>
      <c r="O68">
        <v>4</v>
      </c>
      <c r="P68" s="15">
        <f t="shared" si="16"/>
        <v>0</v>
      </c>
      <c r="Q68" s="15">
        <f t="shared" si="17"/>
        <v>0</v>
      </c>
      <c r="R68" s="20">
        <f t="shared" si="18"/>
        <v>13.75</v>
      </c>
      <c r="S68">
        <v>0</v>
      </c>
      <c r="T68">
        <v>2</v>
      </c>
      <c r="U68">
        <v>2</v>
      </c>
      <c r="V68">
        <v>1</v>
      </c>
      <c r="W68">
        <v>0</v>
      </c>
      <c r="X68" s="16">
        <v>71.116666666699999</v>
      </c>
      <c r="Y68" s="26">
        <f t="shared" si="19"/>
        <v>1.341823899371698</v>
      </c>
      <c r="Z68" s="4">
        <v>65.02</v>
      </c>
      <c r="AA68" s="26">
        <f t="shared" si="20"/>
        <v>1.2267924528301886</v>
      </c>
      <c r="AB68" s="4">
        <v>184.61</v>
      </c>
      <c r="AC68" s="26">
        <f t="shared" si="21"/>
        <v>3.4832075471698114</v>
      </c>
      <c r="AD68" s="21">
        <f t="shared" si="22"/>
        <v>0.26046548892360694</v>
      </c>
      <c r="AE68" s="15">
        <f t="shared" si="23"/>
        <v>0</v>
      </c>
      <c r="AF68" s="15">
        <f t="shared" si="24"/>
        <v>0.625</v>
      </c>
      <c r="AG68" s="15">
        <f t="shared" si="25"/>
        <v>0.625</v>
      </c>
      <c r="AH68" s="13">
        <v>40</v>
      </c>
      <c r="AI68" s="13">
        <v>27</v>
      </c>
      <c r="AJ68" s="21">
        <f t="shared" si="26"/>
        <v>0.59701492537313428</v>
      </c>
      <c r="AK68">
        <v>8</v>
      </c>
      <c r="AL68">
        <v>1</v>
      </c>
      <c r="AM68" s="42">
        <v>47</v>
      </c>
      <c r="AN68" s="42">
        <v>8</v>
      </c>
      <c r="AO68" s="42">
        <v>47</v>
      </c>
      <c r="AP68" s="42">
        <v>8</v>
      </c>
      <c r="AQ68" s="42">
        <v>4</v>
      </c>
      <c r="AR68" s="42">
        <v>22</v>
      </c>
      <c r="AS68">
        <v>41</v>
      </c>
      <c r="AT68">
        <v>7</v>
      </c>
      <c r="AU68" s="4">
        <v>0.23</v>
      </c>
      <c r="AV68" s="4">
        <v>85.42</v>
      </c>
      <c r="AW68">
        <v>1</v>
      </c>
      <c r="AX68">
        <v>1</v>
      </c>
      <c r="AY68" s="16">
        <f t="shared" si="27"/>
        <v>86.899460979570236</v>
      </c>
      <c r="AZ68" s="4">
        <v>90.32</v>
      </c>
      <c r="BA68">
        <v>-1.2</v>
      </c>
    </row>
    <row r="69" spans="1:53" x14ac:dyDescent="0.2">
      <c r="A69" s="13" t="s">
        <v>466</v>
      </c>
      <c r="B69" s="13" t="s">
        <v>467</v>
      </c>
      <c r="C69" s="1" t="s">
        <v>270</v>
      </c>
      <c r="D69" s="13" t="s">
        <v>129</v>
      </c>
      <c r="E69" s="13">
        <v>62</v>
      </c>
      <c r="F69" s="13">
        <v>0</v>
      </c>
      <c r="G69" s="13">
        <v>0</v>
      </c>
      <c r="H69" s="20">
        <f t="shared" si="14"/>
        <v>0</v>
      </c>
      <c r="I69">
        <v>0</v>
      </c>
      <c r="J69">
        <v>0</v>
      </c>
      <c r="K69">
        <v>0</v>
      </c>
      <c r="L69" s="17">
        <f t="shared" si="15"/>
        <v>0</v>
      </c>
      <c r="M69">
        <v>0</v>
      </c>
      <c r="N69">
        <v>0</v>
      </c>
      <c r="O69">
        <v>0</v>
      </c>
      <c r="P69" s="15">
        <f t="shared" si="16"/>
        <v>0</v>
      </c>
      <c r="Q69" s="15">
        <f t="shared" si="17"/>
        <v>0</v>
      </c>
      <c r="R69" s="20">
        <f t="shared" si="18"/>
        <v>0</v>
      </c>
      <c r="S69">
        <v>0</v>
      </c>
      <c r="T69">
        <v>0</v>
      </c>
      <c r="U69">
        <v>1</v>
      </c>
      <c r="V69">
        <v>0</v>
      </c>
      <c r="W69">
        <v>0</v>
      </c>
      <c r="X69" s="16">
        <v>3.7166666667000001</v>
      </c>
      <c r="Y69" s="26">
        <f t="shared" si="19"/>
        <v>5.9946236559677422E-2</v>
      </c>
      <c r="Z69" s="4">
        <v>3.38</v>
      </c>
      <c r="AA69" s="26">
        <f t="shared" si="20"/>
        <v>5.4516129032258061E-2</v>
      </c>
      <c r="AB69" s="4">
        <v>332.88</v>
      </c>
      <c r="AC69" s="26">
        <f t="shared" si="21"/>
        <v>5.3690322580645162</v>
      </c>
      <c r="AD69" s="21">
        <f t="shared" si="22"/>
        <v>1.0051745672991136E-2</v>
      </c>
      <c r="AE69" s="15">
        <f t="shared" si="23"/>
        <v>0</v>
      </c>
      <c r="AF69" s="15">
        <f t="shared" si="24"/>
        <v>0</v>
      </c>
      <c r="AG69" s="15">
        <f t="shared" si="25"/>
        <v>0</v>
      </c>
      <c r="AH69" s="13">
        <v>0</v>
      </c>
      <c r="AI69" s="13">
        <v>0</v>
      </c>
      <c r="AJ69" s="21" t="str">
        <f t="shared" si="26"/>
        <v xml:space="preserve"> </v>
      </c>
      <c r="AK69">
        <v>0</v>
      </c>
      <c r="AL69">
        <v>0</v>
      </c>
      <c r="AM69" s="42">
        <v>5</v>
      </c>
      <c r="AN69" s="42">
        <v>0</v>
      </c>
      <c r="AO69" s="42">
        <v>5</v>
      </c>
      <c r="AP69" s="42">
        <v>0</v>
      </c>
      <c r="AQ69" s="42">
        <v>0</v>
      </c>
      <c r="AR69" s="42">
        <v>3</v>
      </c>
      <c r="AS69">
        <v>4</v>
      </c>
      <c r="AT69">
        <v>0</v>
      </c>
      <c r="AU69" s="4">
        <v>13.92</v>
      </c>
      <c r="AV69" s="4">
        <v>100</v>
      </c>
      <c r="AW69">
        <v>0</v>
      </c>
      <c r="AX69">
        <v>0</v>
      </c>
      <c r="AY69" s="16">
        <f t="shared" si="27"/>
        <v>209.86547085013572</v>
      </c>
      <c r="AZ69" s="4">
        <v>83.33</v>
      </c>
      <c r="BA69">
        <v>-9.6</v>
      </c>
    </row>
    <row r="70" spans="1:53" x14ac:dyDescent="0.2">
      <c r="A70" s="13" t="s">
        <v>423</v>
      </c>
      <c r="B70" s="13" t="s">
        <v>470</v>
      </c>
      <c r="C70" s="1" t="s">
        <v>409</v>
      </c>
      <c r="D70" s="13" t="s">
        <v>146</v>
      </c>
      <c r="E70" s="13">
        <v>75</v>
      </c>
      <c r="F70" s="13">
        <v>1</v>
      </c>
      <c r="G70" s="13">
        <v>4</v>
      </c>
      <c r="H70" s="20">
        <f t="shared" si="14"/>
        <v>5</v>
      </c>
      <c r="I70">
        <v>1</v>
      </c>
      <c r="J70">
        <v>0</v>
      </c>
      <c r="K70">
        <v>3</v>
      </c>
      <c r="L70" s="17">
        <f t="shared" si="15"/>
        <v>2.1423470602242665</v>
      </c>
      <c r="M70">
        <v>23</v>
      </c>
      <c r="N70">
        <v>3</v>
      </c>
      <c r="O70">
        <v>11</v>
      </c>
      <c r="P70" s="15">
        <f t="shared" si="16"/>
        <v>4.3478260869565216E-2</v>
      </c>
      <c r="Q70" s="15">
        <f t="shared" si="17"/>
        <v>2.7027027027027029E-2</v>
      </c>
      <c r="R70" s="20">
        <f t="shared" si="18"/>
        <v>0</v>
      </c>
      <c r="S70">
        <v>0</v>
      </c>
      <c r="T70">
        <v>1</v>
      </c>
      <c r="U70">
        <v>5</v>
      </c>
      <c r="V70">
        <v>3</v>
      </c>
      <c r="W70">
        <v>1</v>
      </c>
      <c r="X70" s="16">
        <v>140.03333333329999</v>
      </c>
      <c r="Y70" s="26">
        <f t="shared" si="19"/>
        <v>1.8671111111106666</v>
      </c>
      <c r="Z70" s="4">
        <v>129.72</v>
      </c>
      <c r="AA70" s="26">
        <f t="shared" si="20"/>
        <v>1.7296</v>
      </c>
      <c r="AB70" s="4">
        <v>230.22</v>
      </c>
      <c r="AC70" s="26">
        <f t="shared" si="21"/>
        <v>3.0695999999999999</v>
      </c>
      <c r="AD70" s="21">
        <f t="shared" si="22"/>
        <v>0.36039339889981664</v>
      </c>
      <c r="AE70" s="15">
        <f t="shared" si="23"/>
        <v>0.16666666666666666</v>
      </c>
      <c r="AF70" s="15">
        <f t="shared" si="24"/>
        <v>0.5</v>
      </c>
      <c r="AG70" s="15">
        <f t="shared" si="25"/>
        <v>0.66666666666666663</v>
      </c>
      <c r="AH70" s="13">
        <v>49</v>
      </c>
      <c r="AI70" s="13">
        <v>53</v>
      </c>
      <c r="AJ70" s="21">
        <f t="shared" si="26"/>
        <v>0.48039215686274511</v>
      </c>
      <c r="AK70">
        <v>6</v>
      </c>
      <c r="AL70">
        <v>0</v>
      </c>
      <c r="AM70" s="42">
        <v>94</v>
      </c>
      <c r="AN70" s="42">
        <v>27</v>
      </c>
      <c r="AO70" s="42">
        <v>94</v>
      </c>
      <c r="AP70" s="42">
        <v>27</v>
      </c>
      <c r="AQ70" s="42">
        <v>4</v>
      </c>
      <c r="AR70" s="42">
        <v>46</v>
      </c>
      <c r="AS70">
        <v>92</v>
      </c>
      <c r="AT70">
        <v>26</v>
      </c>
      <c r="AU70" s="4">
        <v>-11.18</v>
      </c>
      <c r="AV70" s="4">
        <v>77.97</v>
      </c>
      <c r="AW70">
        <v>1</v>
      </c>
      <c r="AX70">
        <v>0</v>
      </c>
      <c r="AY70" s="16">
        <f t="shared" si="27"/>
        <v>77.981432992163292</v>
      </c>
      <c r="AZ70" s="4">
        <v>88.12</v>
      </c>
      <c r="BA70">
        <v>-6</v>
      </c>
    </row>
    <row r="71" spans="1:53" x14ac:dyDescent="0.2">
      <c r="A71" s="13" t="s">
        <v>262</v>
      </c>
      <c r="B71" s="13" t="s">
        <v>474</v>
      </c>
      <c r="C71" s="1" t="s">
        <v>249</v>
      </c>
      <c r="D71" s="13" t="s">
        <v>129</v>
      </c>
      <c r="E71" s="13">
        <v>59</v>
      </c>
      <c r="F71" s="13">
        <v>0</v>
      </c>
      <c r="G71" s="13">
        <v>0</v>
      </c>
      <c r="H71" s="20">
        <f t="shared" si="14"/>
        <v>0</v>
      </c>
      <c r="I71">
        <v>0</v>
      </c>
      <c r="J71">
        <v>0</v>
      </c>
      <c r="K71">
        <v>0</v>
      </c>
      <c r="L71" s="17">
        <f t="shared" si="15"/>
        <v>0</v>
      </c>
      <c r="M71">
        <v>2</v>
      </c>
      <c r="N71">
        <v>1</v>
      </c>
      <c r="O71">
        <v>0</v>
      </c>
      <c r="P71" s="15">
        <f t="shared" si="16"/>
        <v>0</v>
      </c>
      <c r="Q71" s="15">
        <f t="shared" si="17"/>
        <v>0</v>
      </c>
      <c r="R71" s="20">
        <f t="shared" si="18"/>
        <v>0</v>
      </c>
      <c r="S71">
        <v>0</v>
      </c>
      <c r="T71">
        <v>0</v>
      </c>
      <c r="U71">
        <v>0</v>
      </c>
      <c r="V71">
        <v>0</v>
      </c>
      <c r="W71">
        <v>0</v>
      </c>
      <c r="X71" s="16">
        <v>5.5333333332999999</v>
      </c>
      <c r="Y71" s="26">
        <f t="shared" si="19"/>
        <v>9.37853107338983E-2</v>
      </c>
      <c r="Z71" s="4">
        <v>4.3600000000000003</v>
      </c>
      <c r="AA71" s="26">
        <f t="shared" si="20"/>
        <v>7.3898305084745763E-2</v>
      </c>
      <c r="AB71" s="4">
        <v>327.43</v>
      </c>
      <c r="AC71" s="26">
        <f t="shared" si="21"/>
        <v>5.5496610169491527</v>
      </c>
      <c r="AD71" s="21">
        <f t="shared" si="22"/>
        <v>1.314084209891799E-2</v>
      </c>
      <c r="AE71" s="15">
        <f t="shared" si="23"/>
        <v>0</v>
      </c>
      <c r="AF71" s="15">
        <f t="shared" si="24"/>
        <v>0</v>
      </c>
      <c r="AG71" s="15">
        <f t="shared" si="25"/>
        <v>0</v>
      </c>
      <c r="AH71" s="13">
        <v>0</v>
      </c>
      <c r="AI71" s="13">
        <v>0</v>
      </c>
      <c r="AJ71" s="21" t="str">
        <f t="shared" si="26"/>
        <v xml:space="preserve"> </v>
      </c>
      <c r="AK71">
        <v>0</v>
      </c>
      <c r="AL71">
        <v>0</v>
      </c>
      <c r="AM71" s="42">
        <v>3</v>
      </c>
      <c r="AN71" s="42">
        <v>1</v>
      </c>
      <c r="AO71" s="42">
        <v>3</v>
      </c>
      <c r="AP71" s="42">
        <v>1</v>
      </c>
      <c r="AQ71" s="42">
        <v>0</v>
      </c>
      <c r="AR71" s="42">
        <v>0</v>
      </c>
      <c r="AS71">
        <v>3</v>
      </c>
      <c r="AT71">
        <v>1</v>
      </c>
      <c r="AU71" s="4">
        <v>-7.62</v>
      </c>
      <c r="AV71" s="4">
        <v>75</v>
      </c>
      <c r="AW71">
        <v>1</v>
      </c>
      <c r="AX71">
        <v>0</v>
      </c>
      <c r="AY71" s="16">
        <f t="shared" si="27"/>
        <v>43.373493976164902</v>
      </c>
      <c r="AZ71" s="4">
        <v>100</v>
      </c>
      <c r="BA71">
        <v>6.7</v>
      </c>
    </row>
    <row r="72" spans="1:53" x14ac:dyDescent="0.2">
      <c r="A72" s="13" t="s">
        <v>477</v>
      </c>
      <c r="B72" s="13" t="s">
        <v>478</v>
      </c>
      <c r="C72" s="1" t="s">
        <v>162</v>
      </c>
      <c r="D72" s="13" t="s">
        <v>129</v>
      </c>
      <c r="E72" s="13">
        <v>1</v>
      </c>
      <c r="F72" s="13">
        <v>0</v>
      </c>
      <c r="G72" s="13">
        <v>0</v>
      </c>
      <c r="H72" s="20">
        <f t="shared" si="14"/>
        <v>0</v>
      </c>
      <c r="I72">
        <v>0</v>
      </c>
      <c r="J72">
        <v>0</v>
      </c>
      <c r="K72">
        <v>0</v>
      </c>
      <c r="L72" s="17">
        <f t="shared" si="15"/>
        <v>0</v>
      </c>
      <c r="M72">
        <v>0</v>
      </c>
      <c r="N72">
        <v>0</v>
      </c>
      <c r="O72">
        <v>0</v>
      </c>
      <c r="P72" s="15">
        <f t="shared" si="16"/>
        <v>0</v>
      </c>
      <c r="Q72" s="15">
        <f t="shared" si="17"/>
        <v>0</v>
      </c>
      <c r="R72" s="20">
        <f t="shared" si="18"/>
        <v>0</v>
      </c>
      <c r="S72">
        <v>0</v>
      </c>
      <c r="T72">
        <v>0</v>
      </c>
      <c r="U72">
        <v>0</v>
      </c>
      <c r="V72">
        <v>0</v>
      </c>
      <c r="W72">
        <v>0</v>
      </c>
      <c r="X72" s="16">
        <v>0</v>
      </c>
      <c r="Y72" s="26">
        <f t="shared" si="19"/>
        <v>0</v>
      </c>
      <c r="Z72" s="4">
        <v>0</v>
      </c>
      <c r="AA72" s="26">
        <f t="shared" si="20"/>
        <v>0</v>
      </c>
      <c r="AB72" s="4">
        <v>3.82</v>
      </c>
      <c r="AC72" s="26">
        <f t="shared" si="21"/>
        <v>3.82</v>
      </c>
      <c r="AD72" s="21">
        <f t="shared" si="22"/>
        <v>0</v>
      </c>
      <c r="AE72" s="15">
        <f t="shared" si="23"/>
        <v>0</v>
      </c>
      <c r="AF72" s="15">
        <f t="shared" si="24"/>
        <v>0</v>
      </c>
      <c r="AG72" s="15">
        <f t="shared" si="25"/>
        <v>0</v>
      </c>
      <c r="AH72" s="13">
        <v>0</v>
      </c>
      <c r="AI72" s="13">
        <v>0</v>
      </c>
      <c r="AJ72" s="21" t="str">
        <f t="shared" si="26"/>
        <v xml:space="preserve"> </v>
      </c>
      <c r="AK72">
        <v>0</v>
      </c>
      <c r="AL72">
        <v>0</v>
      </c>
      <c r="AM72" s="42">
        <v>0</v>
      </c>
      <c r="AN72" s="42">
        <v>0</v>
      </c>
      <c r="AO72" s="42">
        <v>0</v>
      </c>
      <c r="AP72" s="42">
        <v>0</v>
      </c>
      <c r="AQ72" s="42">
        <v>0</v>
      </c>
      <c r="AR72" s="42">
        <v>0</v>
      </c>
      <c r="AS72">
        <v>0</v>
      </c>
      <c r="AT72">
        <v>0</v>
      </c>
      <c r="AW72">
        <v>0</v>
      </c>
      <c r="AX72">
        <v>0</v>
      </c>
      <c r="AY72" s="16">
        <f t="shared" si="27"/>
        <v>0</v>
      </c>
    </row>
    <row r="73" spans="1:53" x14ac:dyDescent="0.2">
      <c r="A73" s="13" t="s">
        <v>183</v>
      </c>
      <c r="B73" s="13" t="s">
        <v>481</v>
      </c>
      <c r="C73" s="1" t="s">
        <v>482</v>
      </c>
      <c r="D73" s="13" t="s">
        <v>173</v>
      </c>
      <c r="E73" s="13">
        <v>63</v>
      </c>
      <c r="F73" s="13">
        <v>0</v>
      </c>
      <c r="G73" s="13">
        <v>0</v>
      </c>
      <c r="H73" s="20">
        <f t="shared" si="14"/>
        <v>0</v>
      </c>
      <c r="I73">
        <v>0</v>
      </c>
      <c r="J73">
        <v>0</v>
      </c>
      <c r="K73">
        <v>0</v>
      </c>
      <c r="L73" s="17">
        <f t="shared" si="15"/>
        <v>0</v>
      </c>
      <c r="M73">
        <v>0</v>
      </c>
      <c r="N73">
        <v>0</v>
      </c>
      <c r="O73">
        <v>0</v>
      </c>
      <c r="P73" s="15">
        <f t="shared" si="16"/>
        <v>0</v>
      </c>
      <c r="Q73" s="15">
        <f t="shared" si="17"/>
        <v>0</v>
      </c>
      <c r="R73" s="20">
        <f t="shared" si="18"/>
        <v>0</v>
      </c>
      <c r="S73">
        <v>0</v>
      </c>
      <c r="T73">
        <v>0</v>
      </c>
      <c r="U73">
        <v>0</v>
      </c>
      <c r="V73">
        <v>0</v>
      </c>
      <c r="W73">
        <v>0</v>
      </c>
      <c r="X73" s="16">
        <v>2.0833333333000001</v>
      </c>
      <c r="Y73" s="26">
        <f t="shared" si="19"/>
        <v>3.3068783068253969E-2</v>
      </c>
      <c r="Z73" s="4">
        <v>0.57000000000000006</v>
      </c>
      <c r="AA73" s="26">
        <f t="shared" si="20"/>
        <v>9.0476190476190491E-3</v>
      </c>
      <c r="AB73" s="4">
        <v>363.51</v>
      </c>
      <c r="AC73" s="26">
        <f t="shared" si="21"/>
        <v>5.77</v>
      </c>
      <c r="AD73" s="21">
        <f t="shared" si="22"/>
        <v>1.565589980224127E-3</v>
      </c>
      <c r="AE73" s="15">
        <f t="shared" si="23"/>
        <v>0</v>
      </c>
      <c r="AF73" s="15">
        <f t="shared" si="24"/>
        <v>0</v>
      </c>
      <c r="AG73" s="15">
        <f t="shared" si="25"/>
        <v>0</v>
      </c>
      <c r="AH73" s="1"/>
      <c r="AI73" s="1"/>
      <c r="AJ73" s="21" t="str">
        <f t="shared" si="26"/>
        <v xml:space="preserve"> </v>
      </c>
      <c r="AK73">
        <v>0</v>
      </c>
      <c r="AL73">
        <v>0</v>
      </c>
      <c r="AM73" s="42">
        <v>0</v>
      </c>
      <c r="AN73" s="42">
        <v>0</v>
      </c>
      <c r="AO73" s="42">
        <v>0</v>
      </c>
      <c r="AP73" s="42">
        <v>0</v>
      </c>
      <c r="AQ73" s="42">
        <v>0</v>
      </c>
      <c r="AR73" s="42">
        <v>0</v>
      </c>
      <c r="AS73">
        <v>0</v>
      </c>
      <c r="AT73">
        <v>0</v>
      </c>
      <c r="AW73">
        <v>0</v>
      </c>
      <c r="AX73">
        <v>0</v>
      </c>
      <c r="AY73" s="16">
        <f t="shared" si="27"/>
        <v>0</v>
      </c>
      <c r="AZ73" s="4">
        <v>100</v>
      </c>
      <c r="BA73">
        <v>5.9</v>
      </c>
    </row>
    <row r="74" spans="1:53" x14ac:dyDescent="0.2">
      <c r="A74" s="13" t="s">
        <v>486</v>
      </c>
      <c r="B74" s="13" t="s">
        <v>487</v>
      </c>
      <c r="C74" s="1" t="s">
        <v>264</v>
      </c>
      <c r="D74" s="13" t="s">
        <v>173</v>
      </c>
      <c r="E74" s="13">
        <v>51</v>
      </c>
      <c r="F74" s="13">
        <v>0</v>
      </c>
      <c r="G74" s="13">
        <v>0</v>
      </c>
      <c r="H74" s="20">
        <f t="shared" si="14"/>
        <v>0</v>
      </c>
      <c r="I74">
        <v>0</v>
      </c>
      <c r="J74">
        <v>0</v>
      </c>
      <c r="K74">
        <v>0</v>
      </c>
      <c r="L74" s="17">
        <f t="shared" si="15"/>
        <v>0</v>
      </c>
      <c r="M74">
        <v>2</v>
      </c>
      <c r="N74">
        <v>1</v>
      </c>
      <c r="O74">
        <v>0</v>
      </c>
      <c r="P74" s="15">
        <f t="shared" si="16"/>
        <v>0</v>
      </c>
      <c r="Q74" s="15">
        <f t="shared" si="17"/>
        <v>0</v>
      </c>
      <c r="R74" s="20">
        <f t="shared" si="18"/>
        <v>0</v>
      </c>
      <c r="S74">
        <v>0</v>
      </c>
      <c r="T74">
        <v>0</v>
      </c>
      <c r="U74">
        <v>0</v>
      </c>
      <c r="V74">
        <v>0</v>
      </c>
      <c r="W74">
        <v>0</v>
      </c>
      <c r="X74" s="16">
        <v>6.9833333333000001</v>
      </c>
      <c r="Y74" s="26">
        <f t="shared" si="19"/>
        <v>0.1369281045745098</v>
      </c>
      <c r="Z74" s="4">
        <v>6.95</v>
      </c>
      <c r="AA74" s="26">
        <f t="shared" si="20"/>
        <v>0.13627450980392158</v>
      </c>
      <c r="AB74" s="4">
        <v>242.88</v>
      </c>
      <c r="AC74" s="26">
        <f t="shared" si="21"/>
        <v>4.7623529411764709</v>
      </c>
      <c r="AD74" s="21">
        <f t="shared" si="22"/>
        <v>2.7818916863467158E-2</v>
      </c>
      <c r="AE74" s="15">
        <f t="shared" si="23"/>
        <v>0</v>
      </c>
      <c r="AF74" s="15">
        <f t="shared" si="24"/>
        <v>0</v>
      </c>
      <c r="AG74" s="15">
        <f t="shared" si="25"/>
        <v>0</v>
      </c>
      <c r="AH74" s="1"/>
      <c r="AI74" s="1"/>
      <c r="AJ74" s="21" t="str">
        <f t="shared" si="26"/>
        <v xml:space="preserve"> </v>
      </c>
      <c r="AK74">
        <v>0</v>
      </c>
      <c r="AL74">
        <v>0</v>
      </c>
      <c r="AM74" s="42">
        <v>5</v>
      </c>
      <c r="AN74" s="42">
        <v>0</v>
      </c>
      <c r="AO74" s="42">
        <v>5</v>
      </c>
      <c r="AP74" s="42">
        <v>0</v>
      </c>
      <c r="AQ74" s="42">
        <v>0</v>
      </c>
      <c r="AR74" s="42">
        <v>1</v>
      </c>
      <c r="AS74">
        <v>2</v>
      </c>
      <c r="AT74">
        <v>0</v>
      </c>
      <c r="AU74" s="4">
        <v>12.76</v>
      </c>
      <c r="AV74" s="4">
        <v>100</v>
      </c>
      <c r="AW74">
        <v>1</v>
      </c>
      <c r="AX74">
        <v>1</v>
      </c>
      <c r="AY74" s="16">
        <f t="shared" si="27"/>
        <v>94.510739857253029</v>
      </c>
      <c r="AZ74" s="4">
        <v>66.67</v>
      </c>
      <c r="BA74">
        <v>-28.9</v>
      </c>
    </row>
    <row r="75" spans="1:53" x14ac:dyDescent="0.2">
      <c r="A75" s="13" t="s">
        <v>491</v>
      </c>
      <c r="B75" s="13" t="s">
        <v>492</v>
      </c>
      <c r="C75" s="1" t="s">
        <v>398</v>
      </c>
      <c r="D75" s="13" t="s">
        <v>207</v>
      </c>
      <c r="E75" s="13">
        <v>11</v>
      </c>
      <c r="F75" s="13">
        <v>0</v>
      </c>
      <c r="G75" s="13">
        <v>0</v>
      </c>
      <c r="H75" s="20">
        <f t="shared" si="14"/>
        <v>0</v>
      </c>
      <c r="I75">
        <v>0</v>
      </c>
      <c r="J75">
        <v>0</v>
      </c>
      <c r="K75">
        <v>0</v>
      </c>
      <c r="L75" s="17">
        <f t="shared" si="15"/>
        <v>0</v>
      </c>
      <c r="M75">
        <v>0</v>
      </c>
      <c r="N75">
        <v>0</v>
      </c>
      <c r="O75">
        <v>0</v>
      </c>
      <c r="P75" s="15">
        <f t="shared" si="16"/>
        <v>0</v>
      </c>
      <c r="Q75" s="15">
        <f t="shared" si="17"/>
        <v>0</v>
      </c>
      <c r="R75" s="20">
        <f t="shared" si="18"/>
        <v>0</v>
      </c>
      <c r="S75">
        <v>0</v>
      </c>
      <c r="T75">
        <v>0</v>
      </c>
      <c r="U75">
        <v>0</v>
      </c>
      <c r="V75">
        <v>0</v>
      </c>
      <c r="W75">
        <v>0</v>
      </c>
      <c r="X75" s="16">
        <v>0.9</v>
      </c>
      <c r="Y75" s="26">
        <f t="shared" si="19"/>
        <v>8.1818181818181818E-2</v>
      </c>
      <c r="Z75" s="4">
        <v>0.74</v>
      </c>
      <c r="AA75" s="26">
        <f t="shared" si="20"/>
        <v>6.7272727272727276E-2</v>
      </c>
      <c r="AB75" s="4">
        <v>34.35</v>
      </c>
      <c r="AC75" s="26">
        <f t="shared" si="21"/>
        <v>3.122727272727273</v>
      </c>
      <c r="AD75" s="21">
        <f t="shared" si="22"/>
        <v>2.1088629239099457E-2</v>
      </c>
      <c r="AE75" s="15">
        <f t="shared" si="23"/>
        <v>0</v>
      </c>
      <c r="AF75" s="15">
        <f t="shared" si="24"/>
        <v>0</v>
      </c>
      <c r="AG75" s="15">
        <f t="shared" si="25"/>
        <v>0</v>
      </c>
      <c r="AH75" s="13">
        <v>0</v>
      </c>
      <c r="AI75" s="13">
        <v>0</v>
      </c>
      <c r="AJ75" s="21" t="str">
        <f t="shared" si="26"/>
        <v xml:space="preserve"> </v>
      </c>
      <c r="AK75">
        <v>0</v>
      </c>
      <c r="AL75">
        <v>0</v>
      </c>
      <c r="AM75" s="42">
        <v>0</v>
      </c>
      <c r="AN75" s="42">
        <v>0</v>
      </c>
      <c r="AO75" s="42">
        <v>0</v>
      </c>
      <c r="AP75" s="42">
        <v>0</v>
      </c>
      <c r="AQ75" s="42">
        <v>0</v>
      </c>
      <c r="AR75" s="42">
        <v>0</v>
      </c>
      <c r="AS75">
        <v>0</v>
      </c>
      <c r="AT75">
        <v>0</v>
      </c>
      <c r="AW75">
        <v>0</v>
      </c>
      <c r="AX75">
        <v>0</v>
      </c>
      <c r="AY75" s="16">
        <f t="shared" si="27"/>
        <v>0</v>
      </c>
      <c r="AZ75" s="4">
        <v>100</v>
      </c>
      <c r="BA75">
        <v>11.1</v>
      </c>
    </row>
    <row r="76" spans="1:53" x14ac:dyDescent="0.2">
      <c r="A76" s="13" t="s">
        <v>496</v>
      </c>
      <c r="B76" s="13" t="s">
        <v>497</v>
      </c>
      <c r="C76" s="1" t="s">
        <v>287</v>
      </c>
      <c r="D76" s="13" t="s">
        <v>129</v>
      </c>
      <c r="E76" s="13">
        <v>10</v>
      </c>
      <c r="F76" s="13">
        <v>0</v>
      </c>
      <c r="G76" s="13">
        <v>0</v>
      </c>
      <c r="H76" s="20">
        <f t="shared" si="14"/>
        <v>0</v>
      </c>
      <c r="I76">
        <v>0</v>
      </c>
      <c r="J76">
        <v>0</v>
      </c>
      <c r="K76">
        <v>0</v>
      </c>
      <c r="L76" s="17">
        <f t="shared" si="15"/>
        <v>0</v>
      </c>
      <c r="M76">
        <v>0</v>
      </c>
      <c r="N76">
        <v>0</v>
      </c>
      <c r="O76">
        <v>0</v>
      </c>
      <c r="P76" s="15">
        <f t="shared" si="16"/>
        <v>0</v>
      </c>
      <c r="Q76" s="15">
        <f t="shared" si="17"/>
        <v>0</v>
      </c>
      <c r="R76" s="20">
        <f t="shared" si="18"/>
        <v>0</v>
      </c>
      <c r="S76">
        <v>0</v>
      </c>
      <c r="T76">
        <v>0</v>
      </c>
      <c r="U76">
        <v>0</v>
      </c>
      <c r="V76">
        <v>0</v>
      </c>
      <c r="W76">
        <v>0</v>
      </c>
      <c r="X76" s="16">
        <v>0.31666666669999999</v>
      </c>
      <c r="Y76" s="26">
        <f t="shared" si="19"/>
        <v>3.1666666669999996E-2</v>
      </c>
      <c r="Z76" s="4">
        <v>0.19</v>
      </c>
      <c r="AA76" s="26">
        <f t="shared" si="20"/>
        <v>1.9E-2</v>
      </c>
      <c r="AB76" s="4">
        <v>49.67</v>
      </c>
      <c r="AC76" s="26">
        <f t="shared" si="21"/>
        <v>4.9670000000000005</v>
      </c>
      <c r="AD76" s="21">
        <f t="shared" si="22"/>
        <v>3.8106698756518245E-3</v>
      </c>
      <c r="AE76" s="15">
        <f t="shared" si="23"/>
        <v>0</v>
      </c>
      <c r="AF76" s="15">
        <f t="shared" si="24"/>
        <v>0</v>
      </c>
      <c r="AG76" s="15">
        <f t="shared" si="25"/>
        <v>0</v>
      </c>
      <c r="AH76" s="13">
        <v>0</v>
      </c>
      <c r="AI76" s="13">
        <v>0</v>
      </c>
      <c r="AJ76" s="21" t="str">
        <f t="shared" si="26"/>
        <v xml:space="preserve"> </v>
      </c>
      <c r="AK76">
        <v>0</v>
      </c>
      <c r="AL76">
        <v>0</v>
      </c>
      <c r="AM76" s="42">
        <v>1</v>
      </c>
      <c r="AN76" s="42">
        <v>0</v>
      </c>
      <c r="AO76" s="42">
        <v>1</v>
      </c>
      <c r="AP76" s="42">
        <v>0</v>
      </c>
      <c r="AQ76" s="42">
        <v>0</v>
      </c>
      <c r="AR76" s="42">
        <v>0</v>
      </c>
      <c r="AS76">
        <v>1</v>
      </c>
      <c r="AT76">
        <v>0</v>
      </c>
      <c r="AU76" s="4">
        <v>3.92</v>
      </c>
      <c r="AV76" s="4">
        <v>100</v>
      </c>
      <c r="AW76">
        <v>0</v>
      </c>
      <c r="AX76">
        <v>0</v>
      </c>
      <c r="AY76" s="16">
        <f t="shared" si="27"/>
        <v>120</v>
      </c>
    </row>
    <row r="77" spans="1:53" x14ac:dyDescent="0.2">
      <c r="A77" s="13" t="s">
        <v>501</v>
      </c>
      <c r="B77" s="13" t="s">
        <v>502</v>
      </c>
      <c r="C77" s="1" t="s">
        <v>270</v>
      </c>
      <c r="D77" s="13" t="s">
        <v>503</v>
      </c>
      <c r="E77" s="13">
        <v>78</v>
      </c>
      <c r="F77" s="13">
        <v>0</v>
      </c>
      <c r="G77" s="13">
        <v>1</v>
      </c>
      <c r="H77" s="20">
        <f t="shared" si="14"/>
        <v>1</v>
      </c>
      <c r="I77">
        <v>0</v>
      </c>
      <c r="J77">
        <v>1</v>
      </c>
      <c r="K77">
        <v>0</v>
      </c>
      <c r="L77" s="17">
        <f t="shared" si="15"/>
        <v>13.432835820795276</v>
      </c>
      <c r="M77">
        <v>0</v>
      </c>
      <c r="N77">
        <v>0</v>
      </c>
      <c r="O77">
        <v>0</v>
      </c>
      <c r="P77" s="15">
        <f t="shared" si="16"/>
        <v>0</v>
      </c>
      <c r="Q77" s="15">
        <f t="shared" si="17"/>
        <v>0</v>
      </c>
      <c r="R77" s="20">
        <f t="shared" si="18"/>
        <v>2</v>
      </c>
      <c r="S77">
        <v>0</v>
      </c>
      <c r="T77">
        <v>0</v>
      </c>
      <c r="U77">
        <v>0</v>
      </c>
      <c r="V77">
        <v>0</v>
      </c>
      <c r="W77">
        <v>0</v>
      </c>
      <c r="X77" s="16">
        <v>4.4666666667000001</v>
      </c>
      <c r="Y77" s="26">
        <f t="shared" si="19"/>
        <v>5.7264957265384615E-2</v>
      </c>
      <c r="Z77" s="4">
        <v>2.75</v>
      </c>
      <c r="AA77" s="26">
        <f t="shared" si="20"/>
        <v>3.5256410256410256E-2</v>
      </c>
      <c r="AB77" s="4">
        <v>407.32</v>
      </c>
      <c r="AC77" s="26">
        <f t="shared" si="21"/>
        <v>5.2220512820512823</v>
      </c>
      <c r="AD77" s="21">
        <f t="shared" si="22"/>
        <v>6.7061721169556412E-3</v>
      </c>
      <c r="AE77" s="15">
        <f t="shared" si="23"/>
        <v>0</v>
      </c>
      <c r="AF77" s="15">
        <f t="shared" si="24"/>
        <v>1</v>
      </c>
      <c r="AG77" s="15">
        <f t="shared" si="25"/>
        <v>1</v>
      </c>
      <c r="AH77" s="13">
        <v>0</v>
      </c>
      <c r="AI77" s="13">
        <v>1</v>
      </c>
      <c r="AJ77" s="21">
        <f t="shared" si="26"/>
        <v>0</v>
      </c>
      <c r="AK77">
        <v>1</v>
      </c>
      <c r="AL77">
        <v>0</v>
      </c>
      <c r="AM77" s="42">
        <v>1</v>
      </c>
      <c r="AN77" s="42">
        <v>0</v>
      </c>
      <c r="AO77" s="42">
        <v>1</v>
      </c>
      <c r="AP77" s="42">
        <v>0</v>
      </c>
      <c r="AQ77" s="42">
        <v>0</v>
      </c>
      <c r="AR77" s="42">
        <v>1</v>
      </c>
      <c r="AS77">
        <v>2</v>
      </c>
      <c r="AT77">
        <v>0</v>
      </c>
      <c r="AU77" s="4">
        <v>13.33</v>
      </c>
      <c r="AV77" s="4">
        <v>100</v>
      </c>
      <c r="AW77">
        <v>0</v>
      </c>
      <c r="AX77">
        <v>0</v>
      </c>
      <c r="AY77" s="16">
        <f t="shared" si="27"/>
        <v>53.731343283181104</v>
      </c>
      <c r="AZ77" s="4">
        <v>100</v>
      </c>
      <c r="BA77">
        <v>6.6</v>
      </c>
    </row>
    <row r="78" spans="1:53" x14ac:dyDescent="0.2">
      <c r="A78" s="13" t="s">
        <v>506</v>
      </c>
      <c r="B78" s="13" t="s">
        <v>507</v>
      </c>
      <c r="C78" s="1" t="s">
        <v>214</v>
      </c>
      <c r="D78" s="13" t="s">
        <v>129</v>
      </c>
      <c r="E78" s="13">
        <v>29</v>
      </c>
      <c r="F78" s="13">
        <v>0</v>
      </c>
      <c r="G78" s="13">
        <v>0</v>
      </c>
      <c r="H78" s="20">
        <f t="shared" si="14"/>
        <v>0</v>
      </c>
      <c r="I78">
        <v>0</v>
      </c>
      <c r="J78">
        <v>0</v>
      </c>
      <c r="K78">
        <v>0</v>
      </c>
      <c r="L78" s="17">
        <f t="shared" si="15"/>
        <v>0</v>
      </c>
      <c r="M78">
        <v>0</v>
      </c>
      <c r="N78">
        <v>0</v>
      </c>
      <c r="O78">
        <v>0</v>
      </c>
      <c r="P78" s="15">
        <f t="shared" si="16"/>
        <v>0</v>
      </c>
      <c r="Q78" s="15">
        <f t="shared" si="17"/>
        <v>0</v>
      </c>
      <c r="R78" s="20">
        <f t="shared" si="18"/>
        <v>0</v>
      </c>
      <c r="S78">
        <v>0</v>
      </c>
      <c r="T78">
        <v>0</v>
      </c>
      <c r="U78">
        <v>0</v>
      </c>
      <c r="V78">
        <v>0</v>
      </c>
      <c r="W78">
        <v>0</v>
      </c>
      <c r="X78" s="16">
        <v>1.2666666666999999</v>
      </c>
      <c r="Y78" s="26">
        <f t="shared" si="19"/>
        <v>4.367816092068965E-2</v>
      </c>
      <c r="Z78" s="4">
        <v>0.69</v>
      </c>
      <c r="AA78" s="26">
        <f t="shared" si="20"/>
        <v>2.379310344827586E-2</v>
      </c>
      <c r="AB78" s="4">
        <v>155.88</v>
      </c>
      <c r="AC78" s="26">
        <f t="shared" si="21"/>
        <v>5.375172413793103</v>
      </c>
      <c r="AD78" s="21">
        <f t="shared" si="22"/>
        <v>4.4069745161908411E-3</v>
      </c>
      <c r="AE78" s="15">
        <f t="shared" si="23"/>
        <v>0</v>
      </c>
      <c r="AF78" s="15">
        <f t="shared" si="24"/>
        <v>0</v>
      </c>
      <c r="AG78" s="15">
        <f t="shared" si="25"/>
        <v>0</v>
      </c>
      <c r="AH78" s="13">
        <v>0</v>
      </c>
      <c r="AI78" s="13">
        <v>0</v>
      </c>
      <c r="AJ78" s="21" t="str">
        <f t="shared" si="26"/>
        <v xml:space="preserve"> </v>
      </c>
      <c r="AK78">
        <v>0</v>
      </c>
      <c r="AL78">
        <v>0</v>
      </c>
      <c r="AM78" s="42">
        <v>1</v>
      </c>
      <c r="AN78" s="42">
        <v>0</v>
      </c>
      <c r="AO78" s="42">
        <v>1</v>
      </c>
      <c r="AP78" s="42">
        <v>0</v>
      </c>
      <c r="AQ78" s="42">
        <v>0</v>
      </c>
      <c r="AR78" s="42">
        <v>1</v>
      </c>
      <c r="AS78">
        <v>0</v>
      </c>
      <c r="AT78">
        <v>0</v>
      </c>
      <c r="AW78">
        <v>0</v>
      </c>
      <c r="AX78">
        <v>0</v>
      </c>
      <c r="AY78" s="16">
        <f t="shared" si="27"/>
        <v>142.10526315415512</v>
      </c>
      <c r="AZ78" s="4">
        <v>100</v>
      </c>
      <c r="BA78">
        <v>8.3000000000000007</v>
      </c>
    </row>
    <row r="79" spans="1:53" x14ac:dyDescent="0.2">
      <c r="A79" s="13" t="s">
        <v>511</v>
      </c>
      <c r="B79" s="13" t="s">
        <v>512</v>
      </c>
      <c r="C79" s="1" t="s">
        <v>243</v>
      </c>
      <c r="D79" s="13" t="s">
        <v>129</v>
      </c>
      <c r="E79" s="13">
        <v>69</v>
      </c>
      <c r="F79" s="13">
        <v>0</v>
      </c>
      <c r="G79" s="13">
        <v>0</v>
      </c>
      <c r="H79" s="20">
        <f t="shared" si="14"/>
        <v>0</v>
      </c>
      <c r="I79">
        <v>0</v>
      </c>
      <c r="J79">
        <v>0</v>
      </c>
      <c r="K79">
        <v>0</v>
      </c>
      <c r="L79" s="17">
        <f t="shared" si="15"/>
        <v>0</v>
      </c>
      <c r="M79">
        <v>2</v>
      </c>
      <c r="N79">
        <v>3</v>
      </c>
      <c r="O79">
        <v>0</v>
      </c>
      <c r="P79" s="15">
        <f t="shared" si="16"/>
        <v>0</v>
      </c>
      <c r="Q79" s="15">
        <f t="shared" si="17"/>
        <v>0</v>
      </c>
      <c r="R79" s="20">
        <f t="shared" si="18"/>
        <v>0</v>
      </c>
      <c r="S79">
        <v>0</v>
      </c>
      <c r="T79">
        <v>1</v>
      </c>
      <c r="U79">
        <v>0</v>
      </c>
      <c r="V79">
        <v>3</v>
      </c>
      <c r="W79">
        <v>0</v>
      </c>
      <c r="X79" s="16">
        <v>19.399999999999999</v>
      </c>
      <c r="Y79" s="26">
        <f t="shared" si="19"/>
        <v>0.28115942028985508</v>
      </c>
      <c r="Z79" s="4">
        <v>18.36</v>
      </c>
      <c r="AA79" s="26">
        <f t="shared" si="20"/>
        <v>0.26608695652173914</v>
      </c>
      <c r="AB79" s="4">
        <v>352.93</v>
      </c>
      <c r="AC79" s="26">
        <f t="shared" si="21"/>
        <v>5.1149275362318845</v>
      </c>
      <c r="AD79" s="21">
        <f t="shared" si="22"/>
        <v>4.9449217592717282E-2</v>
      </c>
      <c r="AE79" s="15">
        <f t="shared" si="23"/>
        <v>0</v>
      </c>
      <c r="AF79" s="15">
        <f t="shared" si="24"/>
        <v>0</v>
      </c>
      <c r="AG79" s="15">
        <f t="shared" si="25"/>
        <v>0</v>
      </c>
      <c r="AH79" s="13">
        <v>0</v>
      </c>
      <c r="AI79" s="13">
        <v>0</v>
      </c>
      <c r="AJ79" s="21" t="str">
        <f t="shared" si="26"/>
        <v xml:space="preserve"> </v>
      </c>
      <c r="AK79">
        <v>0</v>
      </c>
      <c r="AL79">
        <v>1</v>
      </c>
      <c r="AM79" s="42">
        <v>17</v>
      </c>
      <c r="AN79" s="42">
        <v>2</v>
      </c>
      <c r="AO79" s="42">
        <v>17</v>
      </c>
      <c r="AP79" s="42">
        <v>2</v>
      </c>
      <c r="AQ79" s="42">
        <v>1</v>
      </c>
      <c r="AR79" s="42">
        <v>6</v>
      </c>
      <c r="AS79">
        <v>12</v>
      </c>
      <c r="AT79">
        <v>3</v>
      </c>
      <c r="AU79" s="4">
        <v>-8.1</v>
      </c>
      <c r="AV79" s="4">
        <v>80</v>
      </c>
      <c r="AW79">
        <v>1</v>
      </c>
      <c r="AX79">
        <v>0</v>
      </c>
      <c r="AY79" s="16">
        <f t="shared" si="27"/>
        <v>105.15463917525774</v>
      </c>
      <c r="AZ79" s="4">
        <v>95.24</v>
      </c>
      <c r="BA79">
        <v>2</v>
      </c>
    </row>
    <row r="80" spans="1:53" x14ac:dyDescent="0.2">
      <c r="A80" s="13" t="s">
        <v>515</v>
      </c>
      <c r="B80" s="13" t="s">
        <v>512</v>
      </c>
      <c r="C80" s="1" t="s">
        <v>145</v>
      </c>
      <c r="D80" s="13" t="s">
        <v>154</v>
      </c>
      <c r="E80" s="13">
        <v>51</v>
      </c>
      <c r="F80" s="13">
        <v>2</v>
      </c>
      <c r="G80" s="13">
        <v>1</v>
      </c>
      <c r="H80" s="20">
        <f t="shared" si="14"/>
        <v>3</v>
      </c>
      <c r="I80">
        <v>2</v>
      </c>
      <c r="J80">
        <v>0</v>
      </c>
      <c r="K80">
        <v>1</v>
      </c>
      <c r="L80" s="17">
        <f t="shared" si="15"/>
        <v>3.8807042759639816</v>
      </c>
      <c r="M80">
        <v>5</v>
      </c>
      <c r="N80">
        <v>2</v>
      </c>
      <c r="O80">
        <v>2</v>
      </c>
      <c r="P80" s="15">
        <f t="shared" si="16"/>
        <v>0.4</v>
      </c>
      <c r="Q80" s="15">
        <f t="shared" si="17"/>
        <v>0.22222222222222221</v>
      </c>
      <c r="R80" s="20">
        <f t="shared" si="18"/>
        <v>0</v>
      </c>
      <c r="S80">
        <v>0</v>
      </c>
      <c r="T80">
        <v>2</v>
      </c>
      <c r="U80">
        <v>3</v>
      </c>
      <c r="V80">
        <v>1</v>
      </c>
      <c r="W80">
        <v>0</v>
      </c>
      <c r="X80" s="16">
        <v>46.383333333300001</v>
      </c>
      <c r="Y80" s="26">
        <f t="shared" si="19"/>
        <v>0.90947712418235294</v>
      </c>
      <c r="Z80" s="4">
        <v>49.89</v>
      </c>
      <c r="AA80" s="26">
        <f t="shared" si="20"/>
        <v>0.97823529411764709</v>
      </c>
      <c r="AB80" s="4">
        <v>182.56</v>
      </c>
      <c r="AC80" s="26">
        <f t="shared" si="21"/>
        <v>3.5796078431372549</v>
      </c>
      <c r="AD80" s="21">
        <f t="shared" si="22"/>
        <v>0.21462680146268015</v>
      </c>
      <c r="AE80" s="15">
        <f t="shared" si="23"/>
        <v>0.25</v>
      </c>
      <c r="AF80" s="15">
        <f t="shared" si="24"/>
        <v>0.125</v>
      </c>
      <c r="AG80" s="15">
        <f t="shared" si="25"/>
        <v>0.375</v>
      </c>
      <c r="AH80" s="13">
        <v>0</v>
      </c>
      <c r="AI80" s="13">
        <v>0</v>
      </c>
      <c r="AJ80" s="21" t="str">
        <f t="shared" si="26"/>
        <v xml:space="preserve"> </v>
      </c>
      <c r="AK80">
        <v>8</v>
      </c>
      <c r="AL80">
        <v>1</v>
      </c>
      <c r="AM80" s="42">
        <v>30</v>
      </c>
      <c r="AN80" s="42">
        <v>8</v>
      </c>
      <c r="AO80" s="42">
        <v>30</v>
      </c>
      <c r="AP80" s="42">
        <v>8</v>
      </c>
      <c r="AQ80" s="42">
        <v>1</v>
      </c>
      <c r="AR80" s="42">
        <v>31</v>
      </c>
      <c r="AS80">
        <v>30</v>
      </c>
      <c r="AT80">
        <v>8</v>
      </c>
      <c r="AU80" s="4">
        <v>-9.94</v>
      </c>
      <c r="AV80" s="4">
        <v>78.95</v>
      </c>
      <c r="AW80">
        <v>1</v>
      </c>
      <c r="AX80">
        <v>0</v>
      </c>
      <c r="AY80" s="16">
        <f t="shared" si="27"/>
        <v>104.7790154510275</v>
      </c>
      <c r="AZ80" s="4">
        <v>90.91</v>
      </c>
      <c r="BA80">
        <v>-3.1</v>
      </c>
    </row>
    <row r="81" spans="1:53" x14ac:dyDescent="0.2">
      <c r="A81" s="13" t="s">
        <v>519</v>
      </c>
      <c r="B81" s="13" t="s">
        <v>512</v>
      </c>
      <c r="C81" s="1" t="s">
        <v>179</v>
      </c>
      <c r="D81" s="13" t="s">
        <v>503</v>
      </c>
      <c r="E81" s="13">
        <v>1</v>
      </c>
      <c r="F81" s="13">
        <v>0</v>
      </c>
      <c r="G81" s="13">
        <v>0</v>
      </c>
      <c r="H81" s="20">
        <f t="shared" si="14"/>
        <v>0</v>
      </c>
      <c r="I81">
        <v>0</v>
      </c>
      <c r="J81">
        <v>0</v>
      </c>
      <c r="K81">
        <v>0</v>
      </c>
      <c r="L81" s="17">
        <f t="shared" si="15"/>
        <v>0</v>
      </c>
      <c r="M81">
        <v>0</v>
      </c>
      <c r="N81">
        <v>0</v>
      </c>
      <c r="O81">
        <v>0</v>
      </c>
      <c r="P81" s="15">
        <f t="shared" si="16"/>
        <v>0</v>
      </c>
      <c r="Q81" s="15">
        <f t="shared" si="17"/>
        <v>0</v>
      </c>
      <c r="R81" s="20">
        <f t="shared" si="18"/>
        <v>0</v>
      </c>
      <c r="S81">
        <v>0</v>
      </c>
      <c r="T81">
        <v>0</v>
      </c>
      <c r="U81">
        <v>0</v>
      </c>
      <c r="V81">
        <v>0</v>
      </c>
      <c r="W81">
        <v>0</v>
      </c>
      <c r="X81" s="16">
        <v>0</v>
      </c>
      <c r="Y81" s="26">
        <f t="shared" si="19"/>
        <v>0</v>
      </c>
      <c r="Z81" s="4">
        <v>0</v>
      </c>
      <c r="AA81" s="26">
        <f t="shared" si="20"/>
        <v>0</v>
      </c>
      <c r="AB81" s="4">
        <v>3.63</v>
      </c>
      <c r="AC81" s="26">
        <f t="shared" si="21"/>
        <v>3.63</v>
      </c>
      <c r="AD81" s="21">
        <f t="shared" si="22"/>
        <v>0</v>
      </c>
      <c r="AE81" s="15">
        <f t="shared" si="23"/>
        <v>0</v>
      </c>
      <c r="AF81" s="15">
        <f t="shared" si="24"/>
        <v>0</v>
      </c>
      <c r="AG81" s="15">
        <f t="shared" si="25"/>
        <v>0</v>
      </c>
      <c r="AH81" s="13">
        <v>0</v>
      </c>
      <c r="AI81" s="13">
        <v>0</v>
      </c>
      <c r="AJ81" s="21" t="str">
        <f t="shared" si="26"/>
        <v xml:space="preserve"> </v>
      </c>
      <c r="AK81">
        <v>0</v>
      </c>
      <c r="AL81">
        <v>0</v>
      </c>
      <c r="AM81" s="42">
        <v>0</v>
      </c>
      <c r="AN81" s="42">
        <v>0</v>
      </c>
      <c r="AO81" s="42">
        <v>0</v>
      </c>
      <c r="AP81" s="42">
        <v>0</v>
      </c>
      <c r="AQ81" s="42">
        <v>0</v>
      </c>
      <c r="AR81" s="42">
        <v>0</v>
      </c>
      <c r="AS81">
        <v>0</v>
      </c>
      <c r="AT81">
        <v>0</v>
      </c>
      <c r="AW81">
        <v>0</v>
      </c>
      <c r="AX81">
        <v>0</v>
      </c>
      <c r="AY81" s="16">
        <f t="shared" si="27"/>
        <v>0</v>
      </c>
    </row>
    <row r="82" spans="1:53" x14ac:dyDescent="0.2">
      <c r="A82" s="13" t="s">
        <v>326</v>
      </c>
      <c r="B82" s="13" t="s">
        <v>522</v>
      </c>
      <c r="C82" s="1" t="s">
        <v>264</v>
      </c>
      <c r="D82" s="13" t="s">
        <v>173</v>
      </c>
      <c r="E82" s="13">
        <v>72</v>
      </c>
      <c r="F82" s="13">
        <v>0</v>
      </c>
      <c r="G82" s="13">
        <v>4</v>
      </c>
      <c r="H82" s="20">
        <f t="shared" si="14"/>
        <v>4</v>
      </c>
      <c r="I82">
        <v>0</v>
      </c>
      <c r="J82">
        <v>3</v>
      </c>
      <c r="K82">
        <v>1</v>
      </c>
      <c r="L82" s="17">
        <f t="shared" si="15"/>
        <v>2.6855650876528587</v>
      </c>
      <c r="M82">
        <v>13</v>
      </c>
      <c r="N82">
        <v>9</v>
      </c>
      <c r="O82">
        <v>5</v>
      </c>
      <c r="P82" s="15">
        <f t="shared" si="16"/>
        <v>0</v>
      </c>
      <c r="Q82" s="15">
        <f t="shared" si="17"/>
        <v>0</v>
      </c>
      <c r="R82" s="20">
        <f t="shared" si="18"/>
        <v>28.714285714285715</v>
      </c>
      <c r="S82">
        <v>0</v>
      </c>
      <c r="T82">
        <v>1</v>
      </c>
      <c r="U82">
        <v>5</v>
      </c>
      <c r="V82">
        <v>1</v>
      </c>
      <c r="W82">
        <v>0</v>
      </c>
      <c r="X82" s="16">
        <v>89.366666666699999</v>
      </c>
      <c r="Y82" s="26">
        <f t="shared" si="19"/>
        <v>1.2412037037041665</v>
      </c>
      <c r="Z82" s="4">
        <v>83.57</v>
      </c>
      <c r="AA82" s="26">
        <f t="shared" si="20"/>
        <v>1.1606944444444443</v>
      </c>
      <c r="AB82" s="4">
        <v>243.25</v>
      </c>
      <c r="AC82" s="26">
        <f t="shared" si="21"/>
        <v>3.3784722222222223</v>
      </c>
      <c r="AD82" s="21">
        <f t="shared" si="22"/>
        <v>0.25570650510984638</v>
      </c>
      <c r="AE82" s="15">
        <f t="shared" si="23"/>
        <v>0</v>
      </c>
      <c r="AF82" s="15">
        <f t="shared" si="24"/>
        <v>0.5714285714285714</v>
      </c>
      <c r="AG82" s="15">
        <f t="shared" si="25"/>
        <v>0.5714285714285714</v>
      </c>
      <c r="AH82" s="1"/>
      <c r="AI82" s="1"/>
      <c r="AJ82" s="21" t="str">
        <f t="shared" si="26"/>
        <v xml:space="preserve"> </v>
      </c>
      <c r="AK82">
        <v>7</v>
      </c>
      <c r="AL82">
        <v>1</v>
      </c>
      <c r="AM82" s="42">
        <v>60</v>
      </c>
      <c r="AN82" s="42">
        <v>14</v>
      </c>
      <c r="AO82" s="42">
        <v>60</v>
      </c>
      <c r="AP82" s="42">
        <v>14</v>
      </c>
      <c r="AQ82" s="42">
        <v>3</v>
      </c>
      <c r="AR82" s="42">
        <v>17</v>
      </c>
      <c r="AS82">
        <v>57</v>
      </c>
      <c r="AT82">
        <v>14</v>
      </c>
      <c r="AU82" s="4">
        <v>-6.76</v>
      </c>
      <c r="AV82" s="4">
        <v>80.28</v>
      </c>
      <c r="AW82">
        <v>0</v>
      </c>
      <c r="AX82">
        <v>0</v>
      </c>
      <c r="AY82" s="16">
        <f t="shared" si="27"/>
        <v>75.195822454280048</v>
      </c>
      <c r="AZ82" s="4">
        <v>80</v>
      </c>
      <c r="BA82">
        <v>-14.3</v>
      </c>
    </row>
    <row r="83" spans="1:53" x14ac:dyDescent="0.2">
      <c r="A83" s="13" t="s">
        <v>526</v>
      </c>
      <c r="B83" s="13" t="s">
        <v>527</v>
      </c>
      <c r="C83" s="1" t="s">
        <v>214</v>
      </c>
      <c r="D83" s="13" t="s">
        <v>129</v>
      </c>
      <c r="E83" s="13">
        <v>3</v>
      </c>
      <c r="F83" s="13">
        <v>0</v>
      </c>
      <c r="G83" s="13">
        <v>0</v>
      </c>
      <c r="H83" s="20">
        <f t="shared" si="14"/>
        <v>0</v>
      </c>
      <c r="I83">
        <v>0</v>
      </c>
      <c r="J83">
        <v>0</v>
      </c>
      <c r="K83">
        <v>0</v>
      </c>
      <c r="L83" s="17">
        <f t="shared" si="15"/>
        <v>0</v>
      </c>
      <c r="M83">
        <v>0</v>
      </c>
      <c r="N83">
        <v>0</v>
      </c>
      <c r="O83">
        <v>0</v>
      </c>
      <c r="P83" s="15">
        <f t="shared" si="16"/>
        <v>0</v>
      </c>
      <c r="Q83" s="15">
        <f t="shared" si="17"/>
        <v>0</v>
      </c>
      <c r="R83" s="20">
        <f t="shared" si="18"/>
        <v>0</v>
      </c>
      <c r="S83">
        <v>0</v>
      </c>
      <c r="T83">
        <v>0</v>
      </c>
      <c r="U83">
        <v>0</v>
      </c>
      <c r="V83">
        <v>0</v>
      </c>
      <c r="W83">
        <v>0</v>
      </c>
      <c r="X83" s="16">
        <v>0</v>
      </c>
      <c r="Y83" s="26">
        <f t="shared" si="19"/>
        <v>0</v>
      </c>
      <c r="Z83" s="4">
        <v>0</v>
      </c>
      <c r="AA83" s="26">
        <f t="shared" si="20"/>
        <v>0</v>
      </c>
      <c r="AB83" s="4">
        <v>14.94</v>
      </c>
      <c r="AC83" s="26">
        <f t="shared" si="21"/>
        <v>4.9799999999999995</v>
      </c>
      <c r="AD83" s="21">
        <f t="shared" si="22"/>
        <v>0</v>
      </c>
      <c r="AE83" s="15">
        <f t="shared" si="23"/>
        <v>0</v>
      </c>
      <c r="AF83" s="15">
        <f t="shared" si="24"/>
        <v>0</v>
      </c>
      <c r="AG83" s="15">
        <f t="shared" si="25"/>
        <v>0</v>
      </c>
      <c r="AH83" s="13">
        <v>0</v>
      </c>
      <c r="AI83" s="13">
        <v>0</v>
      </c>
      <c r="AJ83" s="21" t="str">
        <f t="shared" si="26"/>
        <v xml:space="preserve"> </v>
      </c>
      <c r="AK83">
        <v>0</v>
      </c>
      <c r="AL83">
        <v>0</v>
      </c>
      <c r="AM83" s="42">
        <v>0</v>
      </c>
      <c r="AN83" s="42">
        <v>0</v>
      </c>
      <c r="AO83" s="42">
        <v>0</v>
      </c>
      <c r="AP83" s="42">
        <v>0</v>
      </c>
      <c r="AQ83" s="42">
        <v>0</v>
      </c>
      <c r="AR83" s="42">
        <v>0</v>
      </c>
      <c r="AS83">
        <v>0</v>
      </c>
      <c r="AT83">
        <v>0</v>
      </c>
      <c r="AW83">
        <v>0</v>
      </c>
      <c r="AX83">
        <v>0</v>
      </c>
      <c r="AY83" s="16">
        <f t="shared" si="27"/>
        <v>0</v>
      </c>
    </row>
    <row r="84" spans="1:53" x14ac:dyDescent="0.2">
      <c r="A84" s="13" t="s">
        <v>529</v>
      </c>
      <c r="B84" s="13" t="s">
        <v>530</v>
      </c>
      <c r="C84" s="1" t="s">
        <v>287</v>
      </c>
      <c r="D84" s="13" t="s">
        <v>173</v>
      </c>
      <c r="E84" s="13">
        <v>72</v>
      </c>
      <c r="F84" s="13">
        <v>5</v>
      </c>
      <c r="G84" s="13">
        <v>10</v>
      </c>
      <c r="H84" s="20">
        <f t="shared" si="14"/>
        <v>15</v>
      </c>
      <c r="I84">
        <v>5</v>
      </c>
      <c r="J84">
        <v>5</v>
      </c>
      <c r="K84">
        <v>5</v>
      </c>
      <c r="L84" s="17">
        <f t="shared" si="15"/>
        <v>4.6862796146836754</v>
      </c>
      <c r="M84">
        <v>53</v>
      </c>
      <c r="N84">
        <v>23</v>
      </c>
      <c r="O84">
        <v>29</v>
      </c>
      <c r="P84" s="15">
        <f t="shared" si="16"/>
        <v>9.4339622641509441E-2</v>
      </c>
      <c r="Q84" s="15">
        <f t="shared" si="17"/>
        <v>4.7619047619047616E-2</v>
      </c>
      <c r="R84" s="20">
        <f t="shared" si="18"/>
        <v>34</v>
      </c>
      <c r="S84">
        <v>1</v>
      </c>
      <c r="T84">
        <v>5</v>
      </c>
      <c r="U84">
        <v>8</v>
      </c>
      <c r="V84">
        <v>3</v>
      </c>
      <c r="W84">
        <v>0</v>
      </c>
      <c r="X84" s="16">
        <v>192.05</v>
      </c>
      <c r="Y84" s="26">
        <f t="shared" si="19"/>
        <v>2.6673611111111111</v>
      </c>
      <c r="Z84" s="4">
        <v>181.38</v>
      </c>
      <c r="AA84" s="26">
        <f t="shared" si="20"/>
        <v>2.5191666666666666</v>
      </c>
      <c r="AB84" s="4">
        <v>191.88</v>
      </c>
      <c r="AC84" s="26">
        <f t="shared" si="21"/>
        <v>2.665</v>
      </c>
      <c r="AD84" s="21">
        <f t="shared" si="22"/>
        <v>0.48593473718051761</v>
      </c>
      <c r="AE84" s="15">
        <f t="shared" si="23"/>
        <v>0.2</v>
      </c>
      <c r="AF84" s="15">
        <f t="shared" si="24"/>
        <v>0.4</v>
      </c>
      <c r="AG84" s="15">
        <f t="shared" si="25"/>
        <v>0.60000000000000009</v>
      </c>
      <c r="AH84" s="1"/>
      <c r="AI84" s="1"/>
      <c r="AJ84" s="21" t="str">
        <f t="shared" si="26"/>
        <v xml:space="preserve"> </v>
      </c>
      <c r="AK84">
        <v>25</v>
      </c>
      <c r="AL84">
        <v>2</v>
      </c>
      <c r="AM84" s="42">
        <v>145</v>
      </c>
      <c r="AN84" s="42">
        <v>20</v>
      </c>
      <c r="AO84" s="42">
        <v>145</v>
      </c>
      <c r="AP84" s="42">
        <v>20</v>
      </c>
      <c r="AQ84" s="42">
        <v>3</v>
      </c>
      <c r="AR84" s="42">
        <v>67</v>
      </c>
      <c r="AS84">
        <v>173</v>
      </c>
      <c r="AT84">
        <v>26</v>
      </c>
      <c r="AU84" s="4">
        <v>-4.53</v>
      </c>
      <c r="AV84" s="4">
        <v>86.93</v>
      </c>
      <c r="AW84">
        <v>2</v>
      </c>
      <c r="AX84">
        <v>1</v>
      </c>
      <c r="AY84" s="16">
        <f t="shared" si="27"/>
        <v>105.28508200989324</v>
      </c>
      <c r="AZ84" s="4">
        <v>97.84</v>
      </c>
      <c r="BA84">
        <v>3.8</v>
      </c>
    </row>
    <row r="85" spans="1:53" x14ac:dyDescent="0.2">
      <c r="A85" s="13" t="s">
        <v>449</v>
      </c>
      <c r="B85" s="13" t="s">
        <v>530</v>
      </c>
      <c r="C85" s="1" t="s">
        <v>358</v>
      </c>
      <c r="D85" s="13" t="s">
        <v>129</v>
      </c>
      <c r="E85" s="13">
        <v>31</v>
      </c>
      <c r="F85" s="13">
        <v>0</v>
      </c>
      <c r="G85" s="13">
        <v>0</v>
      </c>
      <c r="H85" s="20">
        <f t="shared" si="14"/>
        <v>0</v>
      </c>
      <c r="I85">
        <v>0</v>
      </c>
      <c r="J85">
        <v>0</v>
      </c>
      <c r="K85">
        <v>0</v>
      </c>
      <c r="L85" s="17">
        <f t="shared" si="15"/>
        <v>0</v>
      </c>
      <c r="M85">
        <v>0</v>
      </c>
      <c r="N85">
        <v>0</v>
      </c>
      <c r="O85">
        <v>1</v>
      </c>
      <c r="P85" s="15">
        <f t="shared" si="16"/>
        <v>0</v>
      </c>
      <c r="Q85" s="15">
        <f t="shared" si="17"/>
        <v>0</v>
      </c>
      <c r="R85" s="20">
        <f t="shared" si="18"/>
        <v>0</v>
      </c>
      <c r="S85">
        <v>0</v>
      </c>
      <c r="T85">
        <v>1</v>
      </c>
      <c r="U85">
        <v>0</v>
      </c>
      <c r="V85">
        <v>0</v>
      </c>
      <c r="W85">
        <v>0</v>
      </c>
      <c r="X85" s="16">
        <v>8.1166666667000005</v>
      </c>
      <c r="Y85" s="26">
        <f t="shared" si="19"/>
        <v>0.26182795699032257</v>
      </c>
      <c r="Z85" s="4">
        <v>7.93</v>
      </c>
      <c r="AA85" s="26">
        <f t="shared" si="20"/>
        <v>0.25580645161290322</v>
      </c>
      <c r="AB85" s="4">
        <v>155.18</v>
      </c>
      <c r="AC85" s="26">
        <f t="shared" si="21"/>
        <v>5.0058064516129033</v>
      </c>
      <c r="AD85" s="21">
        <f t="shared" si="22"/>
        <v>4.8617497394396414E-2</v>
      </c>
      <c r="AE85" s="15">
        <f t="shared" si="23"/>
        <v>0</v>
      </c>
      <c r="AF85" s="15">
        <f t="shared" si="24"/>
        <v>0</v>
      </c>
      <c r="AG85" s="15">
        <f t="shared" si="25"/>
        <v>0</v>
      </c>
      <c r="AH85" s="13">
        <v>0</v>
      </c>
      <c r="AI85" s="13">
        <v>0</v>
      </c>
      <c r="AJ85" s="21" t="str">
        <f t="shared" si="26"/>
        <v xml:space="preserve"> </v>
      </c>
      <c r="AK85">
        <v>1</v>
      </c>
      <c r="AL85">
        <v>0</v>
      </c>
      <c r="AM85" s="42">
        <v>4</v>
      </c>
      <c r="AN85" s="42">
        <v>1</v>
      </c>
      <c r="AO85" s="42">
        <v>4</v>
      </c>
      <c r="AP85" s="42">
        <v>1</v>
      </c>
      <c r="AQ85" s="42">
        <v>1</v>
      </c>
      <c r="AR85" s="42">
        <v>3</v>
      </c>
      <c r="AS85">
        <v>5</v>
      </c>
      <c r="AT85">
        <v>0</v>
      </c>
      <c r="AU85" s="4">
        <v>13.43</v>
      </c>
      <c r="AV85" s="4">
        <v>100</v>
      </c>
      <c r="AW85">
        <v>0</v>
      </c>
      <c r="AX85">
        <v>0</v>
      </c>
      <c r="AY85" s="16">
        <f t="shared" si="27"/>
        <v>66.529774127036845</v>
      </c>
      <c r="AZ85" s="4">
        <v>84.62</v>
      </c>
      <c r="BA85">
        <v>-9.5</v>
      </c>
    </row>
    <row r="86" spans="1:53" x14ac:dyDescent="0.2">
      <c r="A86" s="13" t="s">
        <v>535</v>
      </c>
      <c r="B86" s="13" t="s">
        <v>536</v>
      </c>
      <c r="C86" s="1" t="s">
        <v>302</v>
      </c>
      <c r="D86" s="13" t="s">
        <v>154</v>
      </c>
      <c r="E86" s="13">
        <v>78</v>
      </c>
      <c r="F86" s="13">
        <v>5</v>
      </c>
      <c r="G86" s="13">
        <v>4</v>
      </c>
      <c r="H86" s="20">
        <f t="shared" si="14"/>
        <v>9</v>
      </c>
      <c r="I86">
        <v>5</v>
      </c>
      <c r="J86">
        <v>2</v>
      </c>
      <c r="K86">
        <v>2</v>
      </c>
      <c r="L86" s="17">
        <f t="shared" si="15"/>
        <v>3.4238613547493553</v>
      </c>
      <c r="M86">
        <v>26</v>
      </c>
      <c r="N86">
        <v>6</v>
      </c>
      <c r="O86">
        <v>10</v>
      </c>
      <c r="P86" s="15">
        <f t="shared" si="16"/>
        <v>0.19230769230769232</v>
      </c>
      <c r="Q86" s="15">
        <f t="shared" si="17"/>
        <v>0.11904761904761904</v>
      </c>
      <c r="R86" s="20">
        <f t="shared" si="18"/>
        <v>19</v>
      </c>
      <c r="S86">
        <v>1</v>
      </c>
      <c r="T86">
        <v>3</v>
      </c>
      <c r="U86">
        <v>8</v>
      </c>
      <c r="V86">
        <v>6</v>
      </c>
      <c r="W86">
        <v>3</v>
      </c>
      <c r="X86" s="16">
        <v>157.71666666670001</v>
      </c>
      <c r="Y86" s="26">
        <f t="shared" si="19"/>
        <v>2.0220085470089746</v>
      </c>
      <c r="Z86" s="4">
        <v>154.30000000000001</v>
      </c>
      <c r="AA86" s="26">
        <f t="shared" si="20"/>
        <v>1.9782051282051283</v>
      </c>
      <c r="AB86" s="4">
        <v>223.1</v>
      </c>
      <c r="AC86" s="26">
        <f t="shared" si="21"/>
        <v>2.8602564102564103</v>
      </c>
      <c r="AD86" s="21">
        <f t="shared" si="22"/>
        <v>0.40885002649708529</v>
      </c>
      <c r="AE86" s="15">
        <f t="shared" si="23"/>
        <v>0.35714285714285715</v>
      </c>
      <c r="AF86" s="15">
        <f t="shared" si="24"/>
        <v>0.2857142857142857</v>
      </c>
      <c r="AG86" s="15">
        <f t="shared" si="25"/>
        <v>0.64285714285714279</v>
      </c>
      <c r="AH86" s="13">
        <v>30</v>
      </c>
      <c r="AI86" s="13">
        <v>11</v>
      </c>
      <c r="AJ86" s="21">
        <f t="shared" si="26"/>
        <v>0.73170731707317072</v>
      </c>
      <c r="AK86">
        <v>14</v>
      </c>
      <c r="AL86">
        <v>1</v>
      </c>
      <c r="AM86" s="42">
        <v>119</v>
      </c>
      <c r="AN86" s="42">
        <v>18</v>
      </c>
      <c r="AO86" s="42">
        <v>119</v>
      </c>
      <c r="AP86" s="42">
        <v>18</v>
      </c>
      <c r="AQ86" s="42">
        <v>7</v>
      </c>
      <c r="AR86" s="42">
        <v>54</v>
      </c>
      <c r="AS86">
        <v>96</v>
      </c>
      <c r="AT86">
        <v>17</v>
      </c>
      <c r="AU86" s="4">
        <v>1.72</v>
      </c>
      <c r="AV86" s="4">
        <v>84.96</v>
      </c>
      <c r="AW86">
        <v>2</v>
      </c>
      <c r="AX86">
        <v>0</v>
      </c>
      <c r="AY86" s="16">
        <f t="shared" si="27"/>
        <v>99.672408327147906</v>
      </c>
      <c r="AZ86" s="4">
        <v>91.97</v>
      </c>
      <c r="BA86">
        <v>0.5</v>
      </c>
    </row>
    <row r="87" spans="1:53" x14ac:dyDescent="0.2">
      <c r="A87" s="13" t="s">
        <v>539</v>
      </c>
      <c r="B87" s="13" t="s">
        <v>540</v>
      </c>
      <c r="C87" s="1" t="s">
        <v>219</v>
      </c>
      <c r="D87" s="13" t="s">
        <v>146</v>
      </c>
      <c r="E87" s="13">
        <v>82</v>
      </c>
      <c r="F87" s="13">
        <v>0</v>
      </c>
      <c r="G87" s="13">
        <v>0</v>
      </c>
      <c r="H87" s="20">
        <f t="shared" si="14"/>
        <v>0</v>
      </c>
      <c r="I87">
        <v>0</v>
      </c>
      <c r="J87">
        <v>0</v>
      </c>
      <c r="K87">
        <v>0</v>
      </c>
      <c r="L87" s="17">
        <f t="shared" si="15"/>
        <v>0</v>
      </c>
      <c r="M87">
        <v>1</v>
      </c>
      <c r="N87">
        <v>2</v>
      </c>
      <c r="O87">
        <v>2</v>
      </c>
      <c r="P87" s="15">
        <f t="shared" si="16"/>
        <v>0</v>
      </c>
      <c r="Q87" s="15">
        <f t="shared" si="17"/>
        <v>0</v>
      </c>
      <c r="R87" s="20">
        <f t="shared" si="18"/>
        <v>0</v>
      </c>
      <c r="S87">
        <v>0</v>
      </c>
      <c r="T87">
        <v>1</v>
      </c>
      <c r="U87">
        <v>1</v>
      </c>
      <c r="V87">
        <v>0</v>
      </c>
      <c r="W87">
        <v>0</v>
      </c>
      <c r="X87" s="16">
        <v>20.100000000000001</v>
      </c>
      <c r="Y87" s="26">
        <f t="shared" si="19"/>
        <v>0.24512195121951222</v>
      </c>
      <c r="Z87" s="4">
        <v>21.98</v>
      </c>
      <c r="AA87" s="26">
        <f t="shared" si="20"/>
        <v>0.26804878048780489</v>
      </c>
      <c r="AB87" s="4">
        <v>427.42</v>
      </c>
      <c r="AC87" s="26">
        <f t="shared" si="21"/>
        <v>5.2124390243902443</v>
      </c>
      <c r="AD87" s="21">
        <f t="shared" si="22"/>
        <v>4.8909657320872275E-2</v>
      </c>
      <c r="AE87" s="15">
        <f t="shared" si="23"/>
        <v>0</v>
      </c>
      <c r="AF87" s="15">
        <f t="shared" si="24"/>
        <v>0</v>
      </c>
      <c r="AG87" s="15">
        <f t="shared" si="25"/>
        <v>0</v>
      </c>
      <c r="AH87" s="13">
        <v>7</v>
      </c>
      <c r="AI87" s="13">
        <v>11</v>
      </c>
      <c r="AJ87" s="21">
        <f t="shared" si="26"/>
        <v>0.3888888888888889</v>
      </c>
      <c r="AK87">
        <v>1</v>
      </c>
      <c r="AL87">
        <v>1</v>
      </c>
      <c r="AM87" s="42">
        <v>8</v>
      </c>
      <c r="AN87" s="42">
        <v>3</v>
      </c>
      <c r="AO87" s="42">
        <v>8</v>
      </c>
      <c r="AP87" s="42">
        <v>3</v>
      </c>
      <c r="AQ87" s="42">
        <v>1</v>
      </c>
      <c r="AR87" s="42">
        <v>9</v>
      </c>
      <c r="AS87">
        <v>9</v>
      </c>
      <c r="AT87">
        <v>6</v>
      </c>
      <c r="AU87" s="4">
        <v>-25.64</v>
      </c>
      <c r="AV87" s="4">
        <v>60</v>
      </c>
      <c r="AW87">
        <v>1</v>
      </c>
      <c r="AX87">
        <v>1</v>
      </c>
      <c r="AY87" s="16">
        <f t="shared" si="27"/>
        <v>53.731343283582085</v>
      </c>
      <c r="AZ87" s="4">
        <v>85.71</v>
      </c>
      <c r="BA87">
        <v>-9.1</v>
      </c>
    </row>
    <row r="88" spans="1:53" x14ac:dyDescent="0.2">
      <c r="A88" s="13" t="s">
        <v>542</v>
      </c>
      <c r="B88" s="13" t="s">
        <v>540</v>
      </c>
      <c r="C88" s="1" t="s">
        <v>179</v>
      </c>
      <c r="D88" s="13" t="s">
        <v>173</v>
      </c>
      <c r="E88" s="13">
        <v>65</v>
      </c>
      <c r="F88" s="13">
        <v>3</v>
      </c>
      <c r="G88" s="13">
        <v>5</v>
      </c>
      <c r="H88" s="20">
        <f t="shared" si="14"/>
        <v>8</v>
      </c>
      <c r="I88">
        <v>3</v>
      </c>
      <c r="J88">
        <v>2</v>
      </c>
      <c r="K88">
        <v>3</v>
      </c>
      <c r="L88" s="17">
        <f t="shared" si="15"/>
        <v>2.8015564202340082</v>
      </c>
      <c r="M88">
        <v>42</v>
      </c>
      <c r="N88">
        <v>15</v>
      </c>
      <c r="O88">
        <v>29</v>
      </c>
      <c r="P88" s="15">
        <f t="shared" si="16"/>
        <v>7.1428571428571425E-2</v>
      </c>
      <c r="Q88" s="15">
        <f t="shared" si="17"/>
        <v>3.4883720930232558E-2</v>
      </c>
      <c r="R88" s="20">
        <f t="shared" si="18"/>
        <v>18.705882352941178</v>
      </c>
      <c r="S88">
        <v>2</v>
      </c>
      <c r="T88">
        <v>0</v>
      </c>
      <c r="U88">
        <v>7</v>
      </c>
      <c r="V88">
        <v>10</v>
      </c>
      <c r="W88">
        <v>2</v>
      </c>
      <c r="X88" s="16">
        <v>171.3333333333</v>
      </c>
      <c r="Y88" s="26">
        <f t="shared" si="19"/>
        <v>2.6358974358969229</v>
      </c>
      <c r="Z88" s="4">
        <v>174.78</v>
      </c>
      <c r="AA88" s="26">
        <f t="shared" si="20"/>
        <v>2.6889230769230767</v>
      </c>
      <c r="AB88" s="4">
        <v>132.81</v>
      </c>
      <c r="AC88" s="26">
        <f t="shared" si="21"/>
        <v>2.0432307692307692</v>
      </c>
      <c r="AD88" s="21">
        <f t="shared" si="22"/>
        <v>0.56822393445820729</v>
      </c>
      <c r="AE88" s="15">
        <f t="shared" si="23"/>
        <v>0.17647058823529413</v>
      </c>
      <c r="AF88" s="15">
        <f t="shared" si="24"/>
        <v>0.29411764705882354</v>
      </c>
      <c r="AG88" s="15">
        <f t="shared" si="25"/>
        <v>0.47058823529411764</v>
      </c>
      <c r="AH88" s="1"/>
      <c r="AI88" s="1"/>
      <c r="AJ88" s="21" t="str">
        <f t="shared" si="26"/>
        <v xml:space="preserve"> </v>
      </c>
      <c r="AK88">
        <v>17</v>
      </c>
      <c r="AL88">
        <v>2</v>
      </c>
      <c r="AM88" s="42">
        <v>142</v>
      </c>
      <c r="AN88" s="42">
        <v>29</v>
      </c>
      <c r="AO88" s="42">
        <v>142</v>
      </c>
      <c r="AP88" s="42">
        <v>29</v>
      </c>
      <c r="AQ88" s="42">
        <v>6</v>
      </c>
      <c r="AR88" s="42">
        <v>73</v>
      </c>
      <c r="AS88">
        <v>114</v>
      </c>
      <c r="AT88">
        <v>19</v>
      </c>
      <c r="AU88" s="4">
        <v>-2.42</v>
      </c>
      <c r="AV88" s="4">
        <v>85.71</v>
      </c>
      <c r="AW88">
        <v>0</v>
      </c>
      <c r="AX88">
        <v>0</v>
      </c>
      <c r="AY88" s="16">
        <f t="shared" si="27"/>
        <v>107.85992217900932</v>
      </c>
      <c r="AZ88" s="4">
        <v>93.85</v>
      </c>
      <c r="BA88">
        <v>5.2</v>
      </c>
    </row>
    <row r="89" spans="1:53" x14ac:dyDescent="0.2">
      <c r="A89" s="13" t="s">
        <v>546</v>
      </c>
      <c r="B89" s="13" t="s">
        <v>547</v>
      </c>
      <c r="C89" s="1" t="s">
        <v>249</v>
      </c>
      <c r="D89" s="13" t="s">
        <v>146</v>
      </c>
      <c r="E89" s="13">
        <v>82</v>
      </c>
      <c r="F89" s="13">
        <v>12</v>
      </c>
      <c r="G89" s="13">
        <v>6</v>
      </c>
      <c r="H89" s="20">
        <f t="shared" si="14"/>
        <v>18</v>
      </c>
      <c r="I89">
        <v>12</v>
      </c>
      <c r="J89">
        <v>3</v>
      </c>
      <c r="K89">
        <v>2</v>
      </c>
      <c r="L89" s="17">
        <f t="shared" si="15"/>
        <v>3.733148980297269</v>
      </c>
      <c r="M89">
        <v>54</v>
      </c>
      <c r="N89">
        <v>15</v>
      </c>
      <c r="O89">
        <v>8</v>
      </c>
      <c r="P89" s="15">
        <f t="shared" si="16"/>
        <v>0.22222222222222221</v>
      </c>
      <c r="Q89" s="15">
        <f t="shared" si="17"/>
        <v>0.15584415584415584</v>
      </c>
      <c r="R89" s="20">
        <f t="shared" si="18"/>
        <v>23.090909090909093</v>
      </c>
      <c r="S89">
        <v>0</v>
      </c>
      <c r="T89">
        <v>4</v>
      </c>
      <c r="U89">
        <v>9</v>
      </c>
      <c r="V89">
        <v>4</v>
      </c>
      <c r="W89">
        <v>1</v>
      </c>
      <c r="X89" s="16">
        <v>289.3</v>
      </c>
      <c r="Y89" s="26">
        <f t="shared" si="19"/>
        <v>3.5280487804878051</v>
      </c>
      <c r="Z89" s="4">
        <v>277.89999999999998</v>
      </c>
      <c r="AA89" s="26">
        <f t="shared" si="20"/>
        <v>3.3890243902439021</v>
      </c>
      <c r="AB89" s="4">
        <v>182.23</v>
      </c>
      <c r="AC89" s="26">
        <f t="shared" si="21"/>
        <v>2.2223170731707316</v>
      </c>
      <c r="AD89" s="21">
        <f t="shared" si="22"/>
        <v>0.60395975050529194</v>
      </c>
      <c r="AE89" s="15">
        <f t="shared" si="23"/>
        <v>0.36363636363636365</v>
      </c>
      <c r="AF89" s="15">
        <f t="shared" si="24"/>
        <v>0.15151515151515152</v>
      </c>
      <c r="AG89" s="15">
        <f t="shared" si="25"/>
        <v>0.51515151515151514</v>
      </c>
      <c r="AH89" s="13">
        <v>178</v>
      </c>
      <c r="AI89" s="13">
        <v>149</v>
      </c>
      <c r="AJ89" s="21">
        <f t="shared" si="26"/>
        <v>0.54434250764525993</v>
      </c>
      <c r="AK89">
        <v>33</v>
      </c>
      <c r="AL89">
        <v>6</v>
      </c>
      <c r="AM89" s="42">
        <v>221</v>
      </c>
      <c r="AN89" s="42">
        <v>51</v>
      </c>
      <c r="AO89" s="42">
        <v>221</v>
      </c>
      <c r="AP89" s="42">
        <v>51</v>
      </c>
      <c r="AQ89" s="42">
        <v>10</v>
      </c>
      <c r="AR89" s="42">
        <v>124</v>
      </c>
      <c r="AS89">
        <v>257</v>
      </c>
      <c r="AT89">
        <v>41</v>
      </c>
      <c r="AU89" s="4">
        <v>6.11</v>
      </c>
      <c r="AV89" s="4">
        <v>86.24</v>
      </c>
      <c r="AW89">
        <v>1</v>
      </c>
      <c r="AX89">
        <v>1</v>
      </c>
      <c r="AY89" s="16">
        <f t="shared" si="27"/>
        <v>99.758036640165926</v>
      </c>
      <c r="AZ89" s="4">
        <v>94.77</v>
      </c>
      <c r="BA89">
        <v>4.3</v>
      </c>
    </row>
    <row r="90" spans="1:53" x14ac:dyDescent="0.2">
      <c r="A90" s="13" t="s">
        <v>550</v>
      </c>
      <c r="B90" s="13" t="s">
        <v>551</v>
      </c>
      <c r="C90" s="1" t="s">
        <v>179</v>
      </c>
      <c r="D90" s="13" t="s">
        <v>146</v>
      </c>
      <c r="E90" s="13">
        <v>80</v>
      </c>
      <c r="F90" s="13">
        <v>6</v>
      </c>
      <c r="G90" s="13">
        <v>12</v>
      </c>
      <c r="H90" s="20">
        <f t="shared" si="14"/>
        <v>18</v>
      </c>
      <c r="I90">
        <v>6</v>
      </c>
      <c r="J90">
        <v>5</v>
      </c>
      <c r="K90">
        <v>6</v>
      </c>
      <c r="L90" s="17">
        <f t="shared" si="15"/>
        <v>4.9143030486872572</v>
      </c>
      <c r="M90">
        <v>43</v>
      </c>
      <c r="N90">
        <v>10</v>
      </c>
      <c r="O90">
        <v>15</v>
      </c>
      <c r="P90" s="15">
        <f t="shared" si="16"/>
        <v>0.13953488372093023</v>
      </c>
      <c r="Q90" s="15">
        <f t="shared" si="17"/>
        <v>8.8235294117647065E-2</v>
      </c>
      <c r="R90" s="20">
        <f t="shared" si="18"/>
        <v>43.653846153846153</v>
      </c>
      <c r="S90">
        <v>0</v>
      </c>
      <c r="T90">
        <v>3</v>
      </c>
      <c r="U90">
        <v>5</v>
      </c>
      <c r="V90">
        <v>9</v>
      </c>
      <c r="W90">
        <v>2</v>
      </c>
      <c r="X90" s="16">
        <v>219.76666666669999</v>
      </c>
      <c r="Y90" s="26">
        <f t="shared" si="19"/>
        <v>2.7470833333337499</v>
      </c>
      <c r="Z90" s="4">
        <v>216.83</v>
      </c>
      <c r="AA90" s="26">
        <f t="shared" si="20"/>
        <v>2.710375</v>
      </c>
      <c r="AB90" s="4">
        <v>163.9</v>
      </c>
      <c r="AC90" s="26">
        <f t="shared" si="21"/>
        <v>2.0487500000000001</v>
      </c>
      <c r="AD90" s="21">
        <f t="shared" si="22"/>
        <v>0.56951120216426343</v>
      </c>
      <c r="AE90" s="15">
        <f t="shared" si="23"/>
        <v>0.23076923076923078</v>
      </c>
      <c r="AF90" s="15">
        <f t="shared" si="24"/>
        <v>0.42307692307692307</v>
      </c>
      <c r="AG90" s="15">
        <f t="shared" si="25"/>
        <v>0.65384615384615385</v>
      </c>
      <c r="AH90" s="13">
        <v>85</v>
      </c>
      <c r="AI90" s="13">
        <v>89</v>
      </c>
      <c r="AJ90" s="21">
        <f t="shared" si="26"/>
        <v>0.4885057471264368</v>
      </c>
      <c r="AK90">
        <v>26</v>
      </c>
      <c r="AL90">
        <v>3</v>
      </c>
      <c r="AM90" s="42">
        <v>201</v>
      </c>
      <c r="AN90" s="42">
        <v>34</v>
      </c>
      <c r="AO90" s="42">
        <v>201</v>
      </c>
      <c r="AP90" s="42">
        <v>34</v>
      </c>
      <c r="AQ90" s="42">
        <v>3</v>
      </c>
      <c r="AR90" s="42">
        <v>91</v>
      </c>
      <c r="AS90">
        <v>164</v>
      </c>
      <c r="AT90">
        <v>22</v>
      </c>
      <c r="AU90" s="4">
        <v>0.39</v>
      </c>
      <c r="AV90" s="4">
        <v>88.17</v>
      </c>
      <c r="AW90">
        <v>1</v>
      </c>
      <c r="AX90">
        <v>1</v>
      </c>
      <c r="AY90" s="16">
        <f t="shared" si="27"/>
        <v>121.49249203699054</v>
      </c>
      <c r="AZ90" s="4">
        <v>95.61</v>
      </c>
      <c r="BA90">
        <v>7.2</v>
      </c>
    </row>
    <row r="91" spans="1:53" x14ac:dyDescent="0.2">
      <c r="A91" s="13" t="s">
        <v>126</v>
      </c>
      <c r="B91" s="13" t="s">
        <v>553</v>
      </c>
      <c r="C91" s="1" t="s">
        <v>554</v>
      </c>
      <c r="D91" s="13" t="s">
        <v>173</v>
      </c>
      <c r="E91" s="13">
        <v>70</v>
      </c>
      <c r="F91" s="13">
        <v>0</v>
      </c>
      <c r="G91" s="13">
        <v>2</v>
      </c>
      <c r="H91" s="20">
        <f t="shared" si="14"/>
        <v>2</v>
      </c>
      <c r="I91">
        <v>0</v>
      </c>
      <c r="J91">
        <v>1</v>
      </c>
      <c r="K91">
        <v>1</v>
      </c>
      <c r="L91" s="17">
        <f t="shared" si="15"/>
        <v>3.3225657591109163</v>
      </c>
      <c r="M91">
        <v>7</v>
      </c>
      <c r="N91">
        <v>3</v>
      </c>
      <c r="O91">
        <v>5</v>
      </c>
      <c r="P91" s="15">
        <f t="shared" si="16"/>
        <v>0</v>
      </c>
      <c r="Q91" s="15">
        <f t="shared" si="17"/>
        <v>0</v>
      </c>
      <c r="R91" s="20">
        <f t="shared" si="18"/>
        <v>11.333333333333332</v>
      </c>
      <c r="S91">
        <v>1</v>
      </c>
      <c r="T91">
        <v>0</v>
      </c>
      <c r="U91">
        <v>3</v>
      </c>
      <c r="V91">
        <v>0</v>
      </c>
      <c r="W91">
        <v>0</v>
      </c>
      <c r="X91" s="16">
        <v>36.116666666699999</v>
      </c>
      <c r="Y91" s="26">
        <f t="shared" si="19"/>
        <v>0.51595238095285711</v>
      </c>
      <c r="Z91" s="4">
        <v>36.99</v>
      </c>
      <c r="AA91" s="26">
        <f t="shared" si="20"/>
        <v>0.52842857142857147</v>
      </c>
      <c r="AB91" s="4">
        <v>328.82</v>
      </c>
      <c r="AC91" s="26">
        <f t="shared" si="21"/>
        <v>4.6974285714285715</v>
      </c>
      <c r="AD91" s="21">
        <f t="shared" si="22"/>
        <v>0.10111806675596623</v>
      </c>
      <c r="AE91" s="15">
        <f t="shared" si="23"/>
        <v>0</v>
      </c>
      <c r="AF91" s="15">
        <f t="shared" si="24"/>
        <v>0.66666666666666663</v>
      </c>
      <c r="AG91" s="15">
        <f t="shared" si="25"/>
        <v>0.66666666666666663</v>
      </c>
      <c r="AH91" s="1"/>
      <c r="AI91" s="1"/>
      <c r="AJ91" s="21" t="str">
        <f t="shared" si="26"/>
        <v xml:space="preserve"> </v>
      </c>
      <c r="AK91">
        <v>3</v>
      </c>
      <c r="AL91">
        <v>0</v>
      </c>
      <c r="AM91" s="42">
        <v>31</v>
      </c>
      <c r="AN91" s="42">
        <v>10</v>
      </c>
      <c r="AO91" s="42">
        <v>31</v>
      </c>
      <c r="AP91" s="42">
        <v>10</v>
      </c>
      <c r="AQ91" s="42">
        <v>3</v>
      </c>
      <c r="AR91" s="42">
        <v>16</v>
      </c>
      <c r="AS91">
        <v>28</v>
      </c>
      <c r="AT91">
        <v>7</v>
      </c>
      <c r="AU91" s="4">
        <v>-8.1</v>
      </c>
      <c r="AV91" s="4">
        <v>80</v>
      </c>
      <c r="AW91">
        <v>1</v>
      </c>
      <c r="AX91">
        <v>0</v>
      </c>
      <c r="AY91" s="16">
        <f t="shared" si="27"/>
        <v>96.354407014216562</v>
      </c>
      <c r="AZ91" s="4">
        <v>91.3</v>
      </c>
      <c r="BA91">
        <v>1.5</v>
      </c>
    </row>
    <row r="92" spans="1:53" x14ac:dyDescent="0.2">
      <c r="A92" s="13" t="s">
        <v>559</v>
      </c>
      <c r="B92" s="13" t="s">
        <v>560</v>
      </c>
      <c r="C92" s="1" t="s">
        <v>249</v>
      </c>
      <c r="D92" s="13" t="s">
        <v>173</v>
      </c>
      <c r="E92" s="13">
        <v>6</v>
      </c>
      <c r="F92" s="13">
        <v>0</v>
      </c>
      <c r="G92" s="13">
        <v>1</v>
      </c>
      <c r="H92" s="20">
        <f t="shared" si="14"/>
        <v>1</v>
      </c>
      <c r="I92">
        <v>0</v>
      </c>
      <c r="J92">
        <v>0</v>
      </c>
      <c r="K92">
        <v>1</v>
      </c>
      <c r="L92" s="17">
        <f t="shared" si="15"/>
        <v>2.7756360832648026</v>
      </c>
      <c r="M92">
        <v>5</v>
      </c>
      <c r="N92">
        <v>1</v>
      </c>
      <c r="O92">
        <v>3</v>
      </c>
      <c r="P92" s="15">
        <f t="shared" si="16"/>
        <v>0</v>
      </c>
      <c r="Q92" s="15">
        <f t="shared" si="17"/>
        <v>0</v>
      </c>
      <c r="R92" s="20">
        <f t="shared" si="18"/>
        <v>0</v>
      </c>
      <c r="S92">
        <v>0</v>
      </c>
      <c r="T92">
        <v>0</v>
      </c>
      <c r="U92">
        <v>0</v>
      </c>
      <c r="V92">
        <v>1</v>
      </c>
      <c r="W92">
        <v>0</v>
      </c>
      <c r="X92" s="16">
        <v>21.616666666699999</v>
      </c>
      <c r="Y92" s="26">
        <f t="shared" si="19"/>
        <v>3.602777777783333</v>
      </c>
      <c r="Z92" s="4">
        <v>21.32</v>
      </c>
      <c r="AA92" s="26">
        <f t="shared" si="20"/>
        <v>3.5533333333333332</v>
      </c>
      <c r="AB92" s="4">
        <v>22.46</v>
      </c>
      <c r="AC92" s="26">
        <f t="shared" si="21"/>
        <v>3.7433333333333336</v>
      </c>
      <c r="AD92" s="21">
        <f t="shared" si="22"/>
        <v>0.48698035632708997</v>
      </c>
      <c r="AE92" s="15">
        <f t="shared" si="23"/>
        <v>0</v>
      </c>
      <c r="AF92" s="15">
        <f t="shared" si="24"/>
        <v>0.5</v>
      </c>
      <c r="AG92" s="15">
        <f t="shared" si="25"/>
        <v>0.5</v>
      </c>
      <c r="AH92" s="1"/>
      <c r="AI92" s="1"/>
      <c r="AJ92" s="21" t="str">
        <f t="shared" si="26"/>
        <v xml:space="preserve"> </v>
      </c>
      <c r="AK92">
        <v>2</v>
      </c>
      <c r="AL92">
        <v>1</v>
      </c>
      <c r="AM92" s="42">
        <v>18</v>
      </c>
      <c r="AN92" s="42">
        <v>3</v>
      </c>
      <c r="AO92" s="42">
        <v>18</v>
      </c>
      <c r="AP92" s="42">
        <v>3</v>
      </c>
      <c r="AQ92" s="42">
        <v>0</v>
      </c>
      <c r="AR92" s="42">
        <v>13</v>
      </c>
      <c r="AS92">
        <v>23</v>
      </c>
      <c r="AT92">
        <v>2</v>
      </c>
      <c r="AU92" s="4">
        <v>10.75</v>
      </c>
      <c r="AV92" s="4">
        <v>92</v>
      </c>
      <c r="AW92">
        <v>0</v>
      </c>
      <c r="AX92">
        <v>0</v>
      </c>
      <c r="AY92" s="16">
        <f t="shared" si="27"/>
        <v>122.12798766365131</v>
      </c>
      <c r="AZ92" s="4">
        <v>94.74</v>
      </c>
      <c r="BA92">
        <v>-5.3</v>
      </c>
    </row>
    <row r="93" spans="1:53" x14ac:dyDescent="0.2">
      <c r="A93" s="13" t="s">
        <v>496</v>
      </c>
      <c r="B93" s="13" t="s">
        <v>563</v>
      </c>
      <c r="C93" s="1" t="s">
        <v>249</v>
      </c>
      <c r="D93" s="13" t="s">
        <v>173</v>
      </c>
      <c r="E93" s="13">
        <v>44</v>
      </c>
      <c r="F93" s="13">
        <v>0</v>
      </c>
      <c r="G93" s="13">
        <v>0</v>
      </c>
      <c r="H93" s="20">
        <f t="shared" si="14"/>
        <v>0</v>
      </c>
      <c r="I93">
        <v>0</v>
      </c>
      <c r="J93">
        <v>0</v>
      </c>
      <c r="K93">
        <v>0</v>
      </c>
      <c r="L93" s="17">
        <f t="shared" si="15"/>
        <v>0</v>
      </c>
      <c r="M93">
        <v>0</v>
      </c>
      <c r="N93">
        <v>1</v>
      </c>
      <c r="O93">
        <v>1</v>
      </c>
      <c r="P93" s="15">
        <f t="shared" si="16"/>
        <v>0</v>
      </c>
      <c r="Q93" s="15">
        <f t="shared" si="17"/>
        <v>0</v>
      </c>
      <c r="R93" s="20">
        <f t="shared" si="18"/>
        <v>0</v>
      </c>
      <c r="S93">
        <v>0</v>
      </c>
      <c r="T93">
        <v>0</v>
      </c>
      <c r="U93">
        <v>0</v>
      </c>
      <c r="V93">
        <v>0</v>
      </c>
      <c r="W93">
        <v>0</v>
      </c>
      <c r="X93" s="16">
        <v>6.9333333333000002</v>
      </c>
      <c r="Y93" s="26">
        <f t="shared" si="19"/>
        <v>0.157575757575</v>
      </c>
      <c r="Z93" s="4">
        <v>6.05</v>
      </c>
      <c r="AA93" s="26">
        <f t="shared" si="20"/>
        <v>0.13749999999999998</v>
      </c>
      <c r="AB93" s="4">
        <v>233.4</v>
      </c>
      <c r="AC93" s="26">
        <f t="shared" si="21"/>
        <v>5.3045454545454547</v>
      </c>
      <c r="AD93" s="21">
        <f t="shared" si="22"/>
        <v>2.5266235122154933E-2</v>
      </c>
      <c r="AE93" s="15">
        <f t="shared" si="23"/>
        <v>0</v>
      </c>
      <c r="AF93" s="15">
        <f t="shared" si="24"/>
        <v>0</v>
      </c>
      <c r="AG93" s="15">
        <f t="shared" si="25"/>
        <v>0</v>
      </c>
      <c r="AH93" s="1"/>
      <c r="AI93" s="1"/>
      <c r="AJ93" s="21" t="str">
        <f t="shared" si="26"/>
        <v xml:space="preserve"> </v>
      </c>
      <c r="AK93">
        <v>0</v>
      </c>
      <c r="AL93">
        <v>0</v>
      </c>
      <c r="AM93" s="42">
        <v>2</v>
      </c>
      <c r="AN93" s="42">
        <v>2</v>
      </c>
      <c r="AO93" s="42">
        <v>2</v>
      </c>
      <c r="AP93" s="42">
        <v>2</v>
      </c>
      <c r="AQ93" s="42">
        <v>1</v>
      </c>
      <c r="AR93" s="42">
        <v>1</v>
      </c>
      <c r="AS93">
        <v>3</v>
      </c>
      <c r="AT93">
        <v>0</v>
      </c>
      <c r="AU93" s="4">
        <v>13.9</v>
      </c>
      <c r="AV93" s="4">
        <v>100</v>
      </c>
      <c r="AW93">
        <v>1</v>
      </c>
      <c r="AX93">
        <v>0</v>
      </c>
      <c r="AY93" s="16">
        <f t="shared" si="27"/>
        <v>0</v>
      </c>
      <c r="AZ93" s="4">
        <v>60</v>
      </c>
      <c r="BA93">
        <v>-34.200000000000003</v>
      </c>
    </row>
    <row r="94" spans="1:53" x14ac:dyDescent="0.2">
      <c r="A94" s="13" t="s">
        <v>567</v>
      </c>
      <c r="B94" s="13" t="s">
        <v>568</v>
      </c>
      <c r="C94" s="1" t="s">
        <v>162</v>
      </c>
      <c r="D94" s="13" t="s">
        <v>146</v>
      </c>
      <c r="E94" s="13">
        <v>57</v>
      </c>
      <c r="F94" s="13">
        <v>0</v>
      </c>
      <c r="G94" s="13">
        <v>0</v>
      </c>
      <c r="H94" s="20">
        <f t="shared" si="14"/>
        <v>0</v>
      </c>
      <c r="I94">
        <v>0</v>
      </c>
      <c r="J94">
        <v>0</v>
      </c>
      <c r="K94">
        <v>0</v>
      </c>
      <c r="L94" s="17">
        <f t="shared" si="15"/>
        <v>0</v>
      </c>
      <c r="M94">
        <v>6</v>
      </c>
      <c r="N94">
        <v>3</v>
      </c>
      <c r="O94">
        <v>2</v>
      </c>
      <c r="P94" s="15">
        <f t="shared" si="16"/>
        <v>0</v>
      </c>
      <c r="Q94" s="15">
        <f t="shared" si="17"/>
        <v>0</v>
      </c>
      <c r="R94" s="20">
        <f t="shared" si="18"/>
        <v>0</v>
      </c>
      <c r="S94">
        <v>0</v>
      </c>
      <c r="T94">
        <v>1</v>
      </c>
      <c r="U94">
        <v>3</v>
      </c>
      <c r="V94">
        <v>1</v>
      </c>
      <c r="W94">
        <v>1</v>
      </c>
      <c r="X94" s="16">
        <v>72.116666666699999</v>
      </c>
      <c r="Y94" s="26">
        <f t="shared" si="19"/>
        <v>1.2652046783631579</v>
      </c>
      <c r="Z94" s="4">
        <v>66.42</v>
      </c>
      <c r="AA94" s="26">
        <f t="shared" si="20"/>
        <v>1.1652631578947368</v>
      </c>
      <c r="AB94" s="4">
        <v>208.46</v>
      </c>
      <c r="AC94" s="26">
        <f t="shared" si="21"/>
        <v>3.6571929824561407</v>
      </c>
      <c r="AD94" s="21">
        <f t="shared" si="22"/>
        <v>0.24163271245634457</v>
      </c>
      <c r="AE94" s="15">
        <f t="shared" si="23"/>
        <v>0</v>
      </c>
      <c r="AF94" s="15">
        <f t="shared" si="24"/>
        <v>0</v>
      </c>
      <c r="AG94" s="15">
        <f t="shared" si="25"/>
        <v>0</v>
      </c>
      <c r="AH94" s="13">
        <v>3</v>
      </c>
      <c r="AI94" s="13">
        <v>1</v>
      </c>
      <c r="AJ94" s="21">
        <f t="shared" si="26"/>
        <v>0.75</v>
      </c>
      <c r="AK94">
        <v>5</v>
      </c>
      <c r="AL94">
        <v>0</v>
      </c>
      <c r="AM94" s="42">
        <v>48</v>
      </c>
      <c r="AN94" s="42">
        <v>12</v>
      </c>
      <c r="AO94" s="42">
        <v>48</v>
      </c>
      <c r="AP94" s="42">
        <v>12</v>
      </c>
      <c r="AQ94" s="42">
        <v>3</v>
      </c>
      <c r="AR94" s="42">
        <v>24</v>
      </c>
      <c r="AS94">
        <v>51</v>
      </c>
      <c r="AT94">
        <v>8</v>
      </c>
      <c r="AU94" s="4">
        <v>0.39</v>
      </c>
      <c r="AV94" s="4">
        <v>86.44</v>
      </c>
      <c r="AW94">
        <v>2</v>
      </c>
      <c r="AX94">
        <v>1</v>
      </c>
      <c r="AY94" s="16">
        <f t="shared" si="27"/>
        <v>81.534550496842371</v>
      </c>
      <c r="AZ94" s="4">
        <v>96.55</v>
      </c>
      <c r="BA94">
        <v>2.2000000000000002</v>
      </c>
    </row>
    <row r="95" spans="1:53" x14ac:dyDescent="0.2">
      <c r="A95" s="13" t="s">
        <v>559</v>
      </c>
      <c r="B95" s="13" t="s">
        <v>571</v>
      </c>
      <c r="C95" s="1" t="s">
        <v>270</v>
      </c>
      <c r="D95" s="13" t="s">
        <v>173</v>
      </c>
      <c r="E95" s="13">
        <v>81</v>
      </c>
      <c r="F95" s="13">
        <v>3</v>
      </c>
      <c r="G95" s="13">
        <v>6</v>
      </c>
      <c r="H95" s="20">
        <f t="shared" si="14"/>
        <v>9</v>
      </c>
      <c r="I95">
        <v>3</v>
      </c>
      <c r="J95">
        <v>2</v>
      </c>
      <c r="K95">
        <v>3</v>
      </c>
      <c r="L95" s="17">
        <f t="shared" si="15"/>
        <v>3.0405405405405408</v>
      </c>
      <c r="M95">
        <v>23</v>
      </c>
      <c r="N95">
        <v>7</v>
      </c>
      <c r="O95">
        <v>30</v>
      </c>
      <c r="P95" s="15">
        <f t="shared" si="16"/>
        <v>0.13043478260869565</v>
      </c>
      <c r="Q95" s="15">
        <f t="shared" si="17"/>
        <v>0.05</v>
      </c>
      <c r="R95" s="20">
        <f t="shared" si="18"/>
        <v>20.153846153846153</v>
      </c>
      <c r="S95">
        <v>1</v>
      </c>
      <c r="T95">
        <v>1</v>
      </c>
      <c r="U95">
        <v>3</v>
      </c>
      <c r="V95">
        <v>6</v>
      </c>
      <c r="W95">
        <v>4</v>
      </c>
      <c r="X95" s="16">
        <v>177.6</v>
      </c>
      <c r="Y95" s="26">
        <f t="shared" si="19"/>
        <v>2.1925925925925926</v>
      </c>
      <c r="Z95" s="4">
        <v>171.22</v>
      </c>
      <c r="AA95" s="26">
        <f t="shared" si="20"/>
        <v>2.1138271604938272</v>
      </c>
      <c r="AB95" s="4">
        <v>252.32</v>
      </c>
      <c r="AC95" s="26">
        <f t="shared" si="21"/>
        <v>3.1150617283950615</v>
      </c>
      <c r="AD95" s="21">
        <f t="shared" si="22"/>
        <v>0.40425933796099539</v>
      </c>
      <c r="AE95" s="15">
        <f t="shared" si="23"/>
        <v>0.23076923076923078</v>
      </c>
      <c r="AF95" s="15">
        <f t="shared" si="24"/>
        <v>0.38461538461538464</v>
      </c>
      <c r="AG95" s="15">
        <f t="shared" si="25"/>
        <v>0.61538461538461542</v>
      </c>
      <c r="AH95" s="1"/>
      <c r="AI95" s="1"/>
      <c r="AJ95" s="21" t="str">
        <f t="shared" si="26"/>
        <v xml:space="preserve"> </v>
      </c>
      <c r="AK95">
        <v>13</v>
      </c>
      <c r="AL95">
        <v>2</v>
      </c>
      <c r="AM95" s="42">
        <v>118</v>
      </c>
      <c r="AN95" s="42">
        <v>20</v>
      </c>
      <c r="AO95" s="42">
        <v>118</v>
      </c>
      <c r="AP95" s="42">
        <v>20</v>
      </c>
      <c r="AQ95" s="42">
        <v>4</v>
      </c>
      <c r="AR95" s="42">
        <v>78</v>
      </c>
      <c r="AS95">
        <v>126</v>
      </c>
      <c r="AT95">
        <v>17</v>
      </c>
      <c r="AU95" s="4">
        <v>1.78</v>
      </c>
      <c r="AV95" s="4">
        <v>88.11</v>
      </c>
      <c r="AW95">
        <v>2</v>
      </c>
      <c r="AX95">
        <v>0</v>
      </c>
      <c r="AY95" s="16">
        <f t="shared" si="27"/>
        <v>94.932432432432435</v>
      </c>
      <c r="AZ95" s="4">
        <v>87.86</v>
      </c>
      <c r="BA95">
        <v>-9.1999999999999993</v>
      </c>
    </row>
    <row r="96" spans="1:53" x14ac:dyDescent="0.2">
      <c r="A96" s="13" t="s">
        <v>574</v>
      </c>
      <c r="B96" s="13" t="s">
        <v>575</v>
      </c>
      <c r="C96" s="1" t="s">
        <v>292</v>
      </c>
      <c r="D96" s="13" t="s">
        <v>173</v>
      </c>
      <c r="E96" s="13">
        <v>71</v>
      </c>
      <c r="F96" s="13">
        <v>0</v>
      </c>
      <c r="G96" s="13">
        <v>2</v>
      </c>
      <c r="H96" s="20">
        <f t="shared" si="14"/>
        <v>2</v>
      </c>
      <c r="I96">
        <v>0</v>
      </c>
      <c r="J96">
        <v>0</v>
      </c>
      <c r="K96">
        <v>2</v>
      </c>
      <c r="L96" s="17">
        <f t="shared" si="15"/>
        <v>1.7716535433079585</v>
      </c>
      <c r="M96">
        <v>12</v>
      </c>
      <c r="N96">
        <v>1</v>
      </c>
      <c r="O96">
        <v>6</v>
      </c>
      <c r="P96" s="15">
        <f t="shared" si="16"/>
        <v>0</v>
      </c>
      <c r="Q96" s="15">
        <f t="shared" si="17"/>
        <v>0</v>
      </c>
      <c r="R96" s="20">
        <f t="shared" si="18"/>
        <v>0</v>
      </c>
      <c r="S96">
        <v>1</v>
      </c>
      <c r="T96">
        <v>0</v>
      </c>
      <c r="U96">
        <v>2</v>
      </c>
      <c r="V96">
        <v>2</v>
      </c>
      <c r="W96">
        <v>2</v>
      </c>
      <c r="X96" s="16">
        <v>67.733333333299996</v>
      </c>
      <c r="Y96" s="26">
        <f t="shared" si="19"/>
        <v>0.9539906103281689</v>
      </c>
      <c r="Z96" s="4">
        <v>72.489999999999995</v>
      </c>
      <c r="AA96" s="26">
        <f t="shared" si="20"/>
        <v>1.0209859154929577</v>
      </c>
      <c r="AB96" s="4">
        <v>288.79000000000002</v>
      </c>
      <c r="AC96" s="26">
        <f t="shared" si="21"/>
        <v>4.0674647887323943</v>
      </c>
      <c r="AD96" s="21">
        <f t="shared" si="22"/>
        <v>0.20064769707705934</v>
      </c>
      <c r="AE96" s="15">
        <f t="shared" si="23"/>
        <v>0</v>
      </c>
      <c r="AF96" s="15">
        <f t="shared" si="24"/>
        <v>0.33333333333333331</v>
      </c>
      <c r="AG96" s="15">
        <f t="shared" si="25"/>
        <v>0.33333333333333331</v>
      </c>
      <c r="AH96" s="1"/>
      <c r="AI96" s="1"/>
      <c r="AJ96" s="21" t="str">
        <f t="shared" si="26"/>
        <v xml:space="preserve"> </v>
      </c>
      <c r="AK96">
        <v>6</v>
      </c>
      <c r="AL96">
        <v>0</v>
      </c>
      <c r="AM96" s="42">
        <v>54</v>
      </c>
      <c r="AN96" s="42">
        <v>8</v>
      </c>
      <c r="AO96" s="42">
        <v>54</v>
      </c>
      <c r="AP96" s="42">
        <v>8</v>
      </c>
      <c r="AQ96" s="42">
        <v>2</v>
      </c>
      <c r="AR96" s="42">
        <v>20</v>
      </c>
      <c r="AS96">
        <v>48</v>
      </c>
      <c r="AT96">
        <v>3</v>
      </c>
      <c r="AU96" s="4">
        <v>5.68</v>
      </c>
      <c r="AV96" s="4">
        <v>94.12</v>
      </c>
      <c r="AW96">
        <v>0</v>
      </c>
      <c r="AX96">
        <v>0</v>
      </c>
      <c r="AY96" s="16">
        <f t="shared" si="27"/>
        <v>102.7559055118616</v>
      </c>
      <c r="AZ96" s="4">
        <v>87.04</v>
      </c>
      <c r="BA96">
        <v>-10.1</v>
      </c>
    </row>
    <row r="97" spans="1:53" x14ac:dyDescent="0.2">
      <c r="A97" s="13" t="s">
        <v>320</v>
      </c>
      <c r="B97" s="13" t="s">
        <v>579</v>
      </c>
      <c r="C97" s="13" t="s">
        <v>292</v>
      </c>
      <c r="D97" s="13" t="s">
        <v>146</v>
      </c>
      <c r="E97" s="13">
        <v>73</v>
      </c>
      <c r="F97" s="13">
        <v>0</v>
      </c>
      <c r="G97" s="13">
        <v>0</v>
      </c>
      <c r="H97" s="20">
        <f t="shared" si="14"/>
        <v>0</v>
      </c>
      <c r="I97">
        <v>0</v>
      </c>
      <c r="J97">
        <v>0</v>
      </c>
      <c r="K97">
        <v>0</v>
      </c>
      <c r="L97" s="17">
        <f t="shared" si="15"/>
        <v>0</v>
      </c>
      <c r="M97">
        <v>0</v>
      </c>
      <c r="N97">
        <v>0</v>
      </c>
      <c r="O97">
        <v>0</v>
      </c>
      <c r="P97" s="15">
        <f t="shared" si="16"/>
        <v>0</v>
      </c>
      <c r="Q97" s="15">
        <f t="shared" si="17"/>
        <v>0</v>
      </c>
      <c r="R97" s="20">
        <f t="shared" si="18"/>
        <v>0</v>
      </c>
      <c r="S97">
        <v>0</v>
      </c>
      <c r="T97">
        <v>0</v>
      </c>
      <c r="U97">
        <v>0</v>
      </c>
      <c r="V97">
        <v>0</v>
      </c>
      <c r="W97">
        <v>0</v>
      </c>
      <c r="X97" s="16">
        <v>3.4666666667000001</v>
      </c>
      <c r="Y97" s="26">
        <f t="shared" si="19"/>
        <v>4.7488584475342467E-2</v>
      </c>
      <c r="Z97" s="4">
        <v>3.94</v>
      </c>
      <c r="AA97" s="26">
        <f t="shared" si="20"/>
        <v>5.3972602739726025E-2</v>
      </c>
      <c r="AB97" s="4">
        <v>360.2</v>
      </c>
      <c r="AC97" s="26">
        <f t="shared" si="21"/>
        <v>4.934246575342466</v>
      </c>
      <c r="AD97" s="21">
        <f t="shared" si="22"/>
        <v>1.0820014280221892E-2</v>
      </c>
      <c r="AE97" s="15">
        <f t="shared" si="23"/>
        <v>0</v>
      </c>
      <c r="AF97" s="15">
        <f t="shared" si="24"/>
        <v>0</v>
      </c>
      <c r="AG97" s="15">
        <f t="shared" si="25"/>
        <v>0</v>
      </c>
      <c r="AH97" s="13">
        <v>2</v>
      </c>
      <c r="AI97" s="13">
        <v>7</v>
      </c>
      <c r="AJ97" s="21">
        <f t="shared" si="26"/>
        <v>0.22222222222222221</v>
      </c>
      <c r="AK97">
        <v>0</v>
      </c>
      <c r="AL97">
        <v>0</v>
      </c>
      <c r="AM97" s="42">
        <v>0</v>
      </c>
      <c r="AN97" s="42">
        <v>0</v>
      </c>
      <c r="AO97" s="42">
        <v>0</v>
      </c>
      <c r="AP97" s="42">
        <v>0</v>
      </c>
      <c r="AQ97" s="42">
        <v>1</v>
      </c>
      <c r="AR97" s="42">
        <v>0</v>
      </c>
      <c r="AS97">
        <v>0</v>
      </c>
      <c r="AT97">
        <v>2</v>
      </c>
      <c r="AU97" s="4">
        <v>-89.66</v>
      </c>
      <c r="AV97" s="4">
        <v>0</v>
      </c>
      <c r="AW97">
        <v>0</v>
      </c>
      <c r="AX97">
        <v>0</v>
      </c>
      <c r="AY97" s="16">
        <f t="shared" si="27"/>
        <v>-17.307692307525887</v>
      </c>
      <c r="AZ97" s="4">
        <v>77.78</v>
      </c>
      <c r="BA97">
        <v>-18.899999999999999</v>
      </c>
    </row>
    <row r="98" spans="1:53" x14ac:dyDescent="0.2">
      <c r="A98" s="13" t="s">
        <v>582</v>
      </c>
      <c r="B98" s="13" t="s">
        <v>583</v>
      </c>
      <c r="C98" s="1" t="s">
        <v>584</v>
      </c>
      <c r="D98" s="13" t="s">
        <v>173</v>
      </c>
      <c r="E98" s="13">
        <v>1</v>
      </c>
      <c r="F98" s="13">
        <v>0</v>
      </c>
      <c r="G98" s="13">
        <v>0</v>
      </c>
      <c r="H98" s="20">
        <f t="shared" si="14"/>
        <v>0</v>
      </c>
      <c r="I98">
        <v>0</v>
      </c>
      <c r="J98">
        <v>0</v>
      </c>
      <c r="K98">
        <v>0</v>
      </c>
      <c r="L98" s="17">
        <f t="shared" si="15"/>
        <v>0</v>
      </c>
      <c r="M98">
        <v>0</v>
      </c>
      <c r="N98">
        <v>0</v>
      </c>
      <c r="O98">
        <v>0</v>
      </c>
      <c r="P98" s="15">
        <f t="shared" si="16"/>
        <v>0</v>
      </c>
      <c r="Q98" s="15">
        <f t="shared" si="17"/>
        <v>0</v>
      </c>
      <c r="R98" s="20">
        <f t="shared" si="18"/>
        <v>0</v>
      </c>
      <c r="S98">
        <v>0</v>
      </c>
      <c r="T98">
        <v>0</v>
      </c>
      <c r="U98">
        <v>0</v>
      </c>
      <c r="V98">
        <v>0</v>
      </c>
      <c r="W98">
        <v>0</v>
      </c>
      <c r="X98" s="16">
        <v>0</v>
      </c>
      <c r="Y98" s="26">
        <f t="shared" si="19"/>
        <v>0</v>
      </c>
      <c r="Z98" s="4">
        <v>0</v>
      </c>
      <c r="AA98" s="26">
        <f t="shared" si="20"/>
        <v>0</v>
      </c>
      <c r="AB98" s="4">
        <v>4.05</v>
      </c>
      <c r="AC98" s="26">
        <f t="shared" si="21"/>
        <v>4.05</v>
      </c>
      <c r="AD98" s="21">
        <f t="shared" si="22"/>
        <v>0</v>
      </c>
      <c r="AE98" s="15">
        <f t="shared" si="23"/>
        <v>0</v>
      </c>
      <c r="AF98" s="15">
        <f t="shared" si="24"/>
        <v>0</v>
      </c>
      <c r="AG98" s="15">
        <f t="shared" si="25"/>
        <v>0</v>
      </c>
      <c r="AH98" s="1"/>
      <c r="AI98" s="1"/>
      <c r="AJ98" s="21" t="str">
        <f t="shared" si="26"/>
        <v xml:space="preserve"> </v>
      </c>
      <c r="AK98">
        <v>0</v>
      </c>
      <c r="AL98">
        <v>0</v>
      </c>
      <c r="AM98" s="42">
        <v>0</v>
      </c>
      <c r="AN98" s="42">
        <v>0</v>
      </c>
      <c r="AO98" s="42">
        <v>0</v>
      </c>
      <c r="AP98" s="42">
        <v>0</v>
      </c>
      <c r="AQ98" s="42">
        <v>0</v>
      </c>
      <c r="AR98" s="42">
        <v>0</v>
      </c>
      <c r="AS98">
        <v>0</v>
      </c>
      <c r="AT98">
        <v>0</v>
      </c>
      <c r="AW98">
        <v>0</v>
      </c>
      <c r="AX98">
        <v>0</v>
      </c>
      <c r="AY98" s="16">
        <f t="shared" si="27"/>
        <v>0</v>
      </c>
    </row>
    <row r="99" spans="1:53" x14ac:dyDescent="0.2">
      <c r="A99" s="13" t="s">
        <v>438</v>
      </c>
      <c r="B99" s="13" t="s">
        <v>587</v>
      </c>
      <c r="C99" s="1" t="s">
        <v>190</v>
      </c>
      <c r="D99" s="13" t="s">
        <v>154</v>
      </c>
      <c r="E99" s="13">
        <v>82</v>
      </c>
      <c r="F99" s="13">
        <v>8</v>
      </c>
      <c r="G99" s="13">
        <v>6</v>
      </c>
      <c r="H99" s="20">
        <f t="shared" si="14"/>
        <v>14</v>
      </c>
      <c r="I99">
        <v>8</v>
      </c>
      <c r="J99">
        <v>2</v>
      </c>
      <c r="K99">
        <v>4</v>
      </c>
      <c r="L99" s="17">
        <f t="shared" si="15"/>
        <v>3.4421527113786974</v>
      </c>
      <c r="M99">
        <v>43</v>
      </c>
      <c r="N99">
        <v>21</v>
      </c>
      <c r="O99">
        <v>15</v>
      </c>
      <c r="P99" s="15">
        <f t="shared" si="16"/>
        <v>0.18604651162790697</v>
      </c>
      <c r="Q99" s="15">
        <f t="shared" si="17"/>
        <v>0.10126582278481013</v>
      </c>
      <c r="R99" s="20">
        <f t="shared" si="18"/>
        <v>12.511627906976745</v>
      </c>
      <c r="S99">
        <v>0</v>
      </c>
      <c r="T99">
        <v>15</v>
      </c>
      <c r="U99">
        <v>5</v>
      </c>
      <c r="V99">
        <v>4</v>
      </c>
      <c r="W99">
        <v>1</v>
      </c>
      <c r="X99" s="16">
        <v>244.03333333329999</v>
      </c>
      <c r="Y99" s="26">
        <f t="shared" si="19"/>
        <v>2.9760162601621949</v>
      </c>
      <c r="Z99" s="4">
        <v>243.32</v>
      </c>
      <c r="AA99" s="26">
        <f t="shared" si="20"/>
        <v>2.9673170731707317</v>
      </c>
      <c r="AB99" s="4">
        <v>123.57</v>
      </c>
      <c r="AC99" s="26">
        <f t="shared" si="21"/>
        <v>1.506951219512195</v>
      </c>
      <c r="AD99" s="21">
        <f t="shared" si="22"/>
        <v>0.66319605331298204</v>
      </c>
      <c r="AE99" s="15">
        <f t="shared" si="23"/>
        <v>0.18604651162790697</v>
      </c>
      <c r="AF99" s="15">
        <f t="shared" si="24"/>
        <v>0.13953488372093023</v>
      </c>
      <c r="AG99" s="15">
        <f t="shared" si="25"/>
        <v>0.32558139534883723</v>
      </c>
      <c r="AH99" s="13">
        <v>97</v>
      </c>
      <c r="AI99" s="13">
        <v>64</v>
      </c>
      <c r="AJ99" s="21">
        <f t="shared" si="26"/>
        <v>0.60248447204968947</v>
      </c>
      <c r="AK99">
        <v>43</v>
      </c>
      <c r="AL99">
        <v>1</v>
      </c>
      <c r="AM99" s="42">
        <v>226</v>
      </c>
      <c r="AN99" s="42">
        <v>37</v>
      </c>
      <c r="AO99" s="42">
        <v>226</v>
      </c>
      <c r="AP99" s="42">
        <v>37</v>
      </c>
      <c r="AQ99" s="42">
        <v>8</v>
      </c>
      <c r="AR99" s="42">
        <v>106</v>
      </c>
      <c r="AS99">
        <v>237</v>
      </c>
      <c r="AT99">
        <v>25</v>
      </c>
      <c r="AU99" s="4">
        <v>7.42</v>
      </c>
      <c r="AV99" s="4">
        <v>90.46</v>
      </c>
      <c r="AW99">
        <v>6</v>
      </c>
      <c r="AX99">
        <v>2</v>
      </c>
      <c r="AY99" s="16">
        <f t="shared" si="27"/>
        <v>127.3596503210118</v>
      </c>
      <c r="AZ99" s="4">
        <v>98.52</v>
      </c>
      <c r="BA99">
        <v>8</v>
      </c>
    </row>
    <row r="100" spans="1:53" x14ac:dyDescent="0.2">
      <c r="A100" s="13" t="s">
        <v>591</v>
      </c>
      <c r="B100" s="13" t="s">
        <v>592</v>
      </c>
      <c r="C100" s="1" t="s">
        <v>190</v>
      </c>
      <c r="D100" s="13" t="s">
        <v>146</v>
      </c>
      <c r="E100" s="13">
        <v>5</v>
      </c>
      <c r="F100" s="13">
        <v>0</v>
      </c>
      <c r="G100" s="13">
        <v>0</v>
      </c>
      <c r="H100" s="20">
        <f t="shared" si="14"/>
        <v>0</v>
      </c>
      <c r="I100">
        <v>0</v>
      </c>
      <c r="J100">
        <v>0</v>
      </c>
      <c r="K100">
        <v>0</v>
      </c>
      <c r="L100" s="17">
        <f t="shared" si="15"/>
        <v>0</v>
      </c>
      <c r="M100">
        <v>0</v>
      </c>
      <c r="N100">
        <v>0</v>
      </c>
      <c r="O100">
        <v>0</v>
      </c>
      <c r="P100" s="15">
        <f t="shared" si="16"/>
        <v>0</v>
      </c>
      <c r="Q100" s="15">
        <f t="shared" si="17"/>
        <v>0</v>
      </c>
      <c r="R100" s="20">
        <f t="shared" si="18"/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s="16">
        <v>3.3333333300000004E-2</v>
      </c>
      <c r="Y100" s="26">
        <f t="shared" si="19"/>
        <v>6.6666666600000007E-3</v>
      </c>
      <c r="Z100" s="4">
        <v>0</v>
      </c>
      <c r="AA100" s="26">
        <f t="shared" si="20"/>
        <v>0</v>
      </c>
      <c r="AB100" s="4">
        <v>32.130000000000003</v>
      </c>
      <c r="AC100" s="26">
        <f t="shared" si="21"/>
        <v>6.4260000000000002</v>
      </c>
      <c r="AD100" s="21">
        <f t="shared" si="22"/>
        <v>0</v>
      </c>
      <c r="AE100" s="15">
        <f t="shared" si="23"/>
        <v>0</v>
      </c>
      <c r="AF100" s="15">
        <f t="shared" si="24"/>
        <v>0</v>
      </c>
      <c r="AG100" s="15">
        <f t="shared" si="25"/>
        <v>0</v>
      </c>
      <c r="AH100" s="13">
        <v>0</v>
      </c>
      <c r="AI100" s="13">
        <v>0</v>
      </c>
      <c r="AJ100" s="21" t="str">
        <f t="shared" si="26"/>
        <v xml:space="preserve"> </v>
      </c>
      <c r="AK100">
        <v>0</v>
      </c>
      <c r="AL100">
        <v>0</v>
      </c>
      <c r="AM100" s="42">
        <v>0</v>
      </c>
      <c r="AN100" s="42">
        <v>0</v>
      </c>
      <c r="AO100" s="42">
        <v>0</v>
      </c>
      <c r="AP100" s="42">
        <v>0</v>
      </c>
      <c r="AQ100" s="42">
        <v>0</v>
      </c>
      <c r="AR100" s="42">
        <v>0</v>
      </c>
      <c r="AS100">
        <v>0</v>
      </c>
      <c r="AT100">
        <v>0</v>
      </c>
      <c r="AW100">
        <v>0</v>
      </c>
      <c r="AX100">
        <v>0</v>
      </c>
      <c r="AY100" s="16">
        <f t="shared" si="27"/>
        <v>0</v>
      </c>
    </row>
    <row r="101" spans="1:53" x14ac:dyDescent="0.2">
      <c r="A101" s="13" t="s">
        <v>595</v>
      </c>
      <c r="B101" s="13" t="s">
        <v>592</v>
      </c>
      <c r="C101" s="1" t="s">
        <v>206</v>
      </c>
      <c r="D101" s="13" t="s">
        <v>596</v>
      </c>
      <c r="E101" s="13">
        <v>82</v>
      </c>
      <c r="F101" s="13">
        <v>1</v>
      </c>
      <c r="G101" s="13">
        <v>5</v>
      </c>
      <c r="H101" s="20">
        <f t="shared" si="14"/>
        <v>6</v>
      </c>
      <c r="I101">
        <v>1</v>
      </c>
      <c r="J101">
        <v>2</v>
      </c>
      <c r="K101">
        <v>2</v>
      </c>
      <c r="L101" s="17">
        <f t="shared" si="15"/>
        <v>2.903225806451613</v>
      </c>
      <c r="M101">
        <v>17</v>
      </c>
      <c r="N101">
        <v>6</v>
      </c>
      <c r="O101">
        <v>4</v>
      </c>
      <c r="P101" s="15">
        <f t="shared" si="16"/>
        <v>5.8823529411764705E-2</v>
      </c>
      <c r="Q101" s="15">
        <f t="shared" si="17"/>
        <v>3.7037037037037035E-2</v>
      </c>
      <c r="R101" s="20">
        <f t="shared" si="18"/>
        <v>18.8</v>
      </c>
      <c r="S101">
        <v>0</v>
      </c>
      <c r="T101">
        <v>7</v>
      </c>
      <c r="U101">
        <v>10</v>
      </c>
      <c r="V101">
        <v>7</v>
      </c>
      <c r="W101">
        <v>0</v>
      </c>
      <c r="X101" s="16">
        <v>124</v>
      </c>
      <c r="Y101" s="26">
        <f t="shared" si="19"/>
        <v>1.5121951219512195</v>
      </c>
      <c r="Z101" s="4">
        <v>115.78</v>
      </c>
      <c r="AA101" s="26">
        <f t="shared" si="20"/>
        <v>1.411951219512195</v>
      </c>
      <c r="AB101" s="4">
        <v>282.64</v>
      </c>
      <c r="AC101" s="26">
        <f t="shared" si="21"/>
        <v>3.4468292682926829</v>
      </c>
      <c r="AD101" s="21">
        <f t="shared" si="22"/>
        <v>0.29059786155313488</v>
      </c>
      <c r="AE101" s="15">
        <f t="shared" si="23"/>
        <v>0.1</v>
      </c>
      <c r="AF101" s="15">
        <f t="shared" si="24"/>
        <v>0.4</v>
      </c>
      <c r="AG101" s="15">
        <f t="shared" si="25"/>
        <v>0.5</v>
      </c>
      <c r="AH101" s="13">
        <v>8</v>
      </c>
      <c r="AI101" s="13">
        <v>6</v>
      </c>
      <c r="AJ101" s="21">
        <f t="shared" si="26"/>
        <v>0.5714285714285714</v>
      </c>
      <c r="AK101">
        <v>10</v>
      </c>
      <c r="AL101">
        <v>0</v>
      </c>
      <c r="AM101" s="42">
        <v>84</v>
      </c>
      <c r="AN101" s="42">
        <v>19</v>
      </c>
      <c r="AO101" s="42">
        <v>84</v>
      </c>
      <c r="AP101" s="42">
        <v>19</v>
      </c>
      <c r="AQ101" s="42">
        <v>9</v>
      </c>
      <c r="AR101" s="42">
        <v>46</v>
      </c>
      <c r="AS101">
        <v>80</v>
      </c>
      <c r="AT101">
        <v>21</v>
      </c>
      <c r="AU101" s="4">
        <v>-7.39</v>
      </c>
      <c r="AV101" s="4">
        <v>79.209999999999994</v>
      </c>
      <c r="AW101">
        <v>2</v>
      </c>
      <c r="AX101">
        <v>3</v>
      </c>
      <c r="AY101" s="16">
        <f t="shared" si="27"/>
        <v>85.645161290322591</v>
      </c>
      <c r="AZ101" s="4">
        <v>88.42</v>
      </c>
      <c r="BA101">
        <v>-7.3</v>
      </c>
    </row>
    <row r="102" spans="1:53" x14ac:dyDescent="0.2">
      <c r="A102" s="13" t="s">
        <v>599</v>
      </c>
      <c r="B102" s="13" t="s">
        <v>592</v>
      </c>
      <c r="C102" s="1" t="s">
        <v>219</v>
      </c>
      <c r="D102" s="13" t="s">
        <v>154</v>
      </c>
      <c r="E102" s="13">
        <v>52</v>
      </c>
      <c r="F102" s="13">
        <v>0</v>
      </c>
      <c r="G102" s="13">
        <v>0</v>
      </c>
      <c r="H102" s="20">
        <f t="shared" si="14"/>
        <v>0</v>
      </c>
      <c r="I102">
        <v>0</v>
      </c>
      <c r="J102">
        <v>0</v>
      </c>
      <c r="K102">
        <v>0</v>
      </c>
      <c r="L102" s="17">
        <f t="shared" si="15"/>
        <v>0</v>
      </c>
      <c r="M102">
        <v>0</v>
      </c>
      <c r="N102">
        <v>0</v>
      </c>
      <c r="O102">
        <v>0</v>
      </c>
      <c r="P102" s="15">
        <f t="shared" si="16"/>
        <v>0</v>
      </c>
      <c r="Q102" s="15">
        <f t="shared" si="17"/>
        <v>0</v>
      </c>
      <c r="R102" s="20">
        <f t="shared" si="18"/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s="16">
        <v>2.5499999999999998</v>
      </c>
      <c r="Y102" s="26">
        <f t="shared" si="19"/>
        <v>4.9038461538461538E-2</v>
      </c>
      <c r="Z102" s="4">
        <v>5.5</v>
      </c>
      <c r="AA102" s="26">
        <f t="shared" si="20"/>
        <v>0.10576923076923077</v>
      </c>
      <c r="AB102" s="4">
        <v>268.86</v>
      </c>
      <c r="AC102" s="26">
        <f t="shared" si="21"/>
        <v>5.1703846153846156</v>
      </c>
      <c r="AD102" s="21">
        <f t="shared" si="22"/>
        <v>2.0046654031199884E-2</v>
      </c>
      <c r="AE102" s="15">
        <f t="shared" si="23"/>
        <v>0</v>
      </c>
      <c r="AF102" s="15">
        <f t="shared" si="24"/>
        <v>0</v>
      </c>
      <c r="AG102" s="15">
        <f t="shared" si="25"/>
        <v>0</v>
      </c>
      <c r="AH102" s="13">
        <v>0</v>
      </c>
      <c r="AI102" s="13">
        <v>0</v>
      </c>
      <c r="AJ102" s="21" t="str">
        <f t="shared" si="26"/>
        <v xml:space="preserve"> </v>
      </c>
      <c r="AK102">
        <v>0</v>
      </c>
      <c r="AL102">
        <v>0</v>
      </c>
      <c r="AM102" s="42">
        <v>2</v>
      </c>
      <c r="AN102" s="42">
        <v>1</v>
      </c>
      <c r="AO102" s="42">
        <v>2</v>
      </c>
      <c r="AP102" s="42">
        <v>1</v>
      </c>
      <c r="AQ102" s="42">
        <v>1</v>
      </c>
      <c r="AR102" s="42">
        <v>1</v>
      </c>
      <c r="AS102">
        <v>2</v>
      </c>
      <c r="AT102">
        <v>2</v>
      </c>
      <c r="AU102" s="4">
        <v>-38.090000000000003</v>
      </c>
      <c r="AV102" s="4">
        <v>50</v>
      </c>
      <c r="AW102">
        <v>0</v>
      </c>
      <c r="AX102">
        <v>0</v>
      </c>
      <c r="AY102" s="16">
        <f t="shared" si="27"/>
        <v>47.058823529411768</v>
      </c>
      <c r="AZ102" s="4">
        <v>66.67</v>
      </c>
      <c r="BA102">
        <v>-29.5</v>
      </c>
    </row>
    <row r="103" spans="1:53" x14ac:dyDescent="0.2">
      <c r="A103" s="13" t="s">
        <v>217</v>
      </c>
      <c r="B103" s="13" t="s">
        <v>592</v>
      </c>
      <c r="C103" s="1" t="s">
        <v>554</v>
      </c>
      <c r="D103" s="13" t="s">
        <v>154</v>
      </c>
      <c r="E103" s="13">
        <v>12</v>
      </c>
      <c r="F103" s="13">
        <v>0</v>
      </c>
      <c r="G103" s="13">
        <v>0</v>
      </c>
      <c r="H103" s="20">
        <f t="shared" si="14"/>
        <v>0</v>
      </c>
      <c r="I103">
        <v>0</v>
      </c>
      <c r="J103">
        <v>0</v>
      </c>
      <c r="K103">
        <v>0</v>
      </c>
      <c r="L103" s="17">
        <f t="shared" si="15"/>
        <v>0</v>
      </c>
      <c r="M103">
        <v>0</v>
      </c>
      <c r="N103">
        <v>0</v>
      </c>
      <c r="O103">
        <v>0</v>
      </c>
      <c r="P103" s="15">
        <f t="shared" si="16"/>
        <v>0</v>
      </c>
      <c r="Q103" s="15">
        <f t="shared" si="17"/>
        <v>0</v>
      </c>
      <c r="R103" s="20">
        <f t="shared" si="18"/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16">
        <v>0.1</v>
      </c>
      <c r="Y103" s="26">
        <f t="shared" si="19"/>
        <v>8.3333333333333332E-3</v>
      </c>
      <c r="Z103" s="4">
        <v>0</v>
      </c>
      <c r="AA103" s="26">
        <f t="shared" si="20"/>
        <v>0</v>
      </c>
      <c r="AB103" s="4">
        <v>72.87</v>
      </c>
      <c r="AC103" s="26">
        <f t="shared" si="21"/>
        <v>6.0725000000000007</v>
      </c>
      <c r="AD103" s="21">
        <f t="shared" si="22"/>
        <v>0</v>
      </c>
      <c r="AE103" s="15">
        <f t="shared" si="23"/>
        <v>0</v>
      </c>
      <c r="AF103" s="15">
        <f t="shared" si="24"/>
        <v>0</v>
      </c>
      <c r="AG103" s="15">
        <f t="shared" si="25"/>
        <v>0</v>
      </c>
      <c r="AH103" s="13">
        <v>0</v>
      </c>
      <c r="AI103" s="13">
        <v>0</v>
      </c>
      <c r="AJ103" s="21" t="str">
        <f t="shared" si="26"/>
        <v xml:space="preserve"> </v>
      </c>
      <c r="AK103">
        <v>0</v>
      </c>
      <c r="AL103">
        <v>0</v>
      </c>
      <c r="AM103" s="42">
        <v>0</v>
      </c>
      <c r="AN103" s="42">
        <v>0</v>
      </c>
      <c r="AO103" s="42">
        <v>0</v>
      </c>
      <c r="AP103" s="42">
        <v>0</v>
      </c>
      <c r="AQ103" s="42">
        <v>0</v>
      </c>
      <c r="AR103" s="42">
        <v>0</v>
      </c>
      <c r="AS103">
        <v>0</v>
      </c>
      <c r="AT103">
        <v>0</v>
      </c>
      <c r="AW103">
        <v>0</v>
      </c>
      <c r="AX103">
        <v>0</v>
      </c>
      <c r="AY103" s="16">
        <f t="shared" si="27"/>
        <v>0</v>
      </c>
    </row>
    <row r="104" spans="1:53" x14ac:dyDescent="0.2">
      <c r="A104" s="13" t="s">
        <v>477</v>
      </c>
      <c r="B104" s="13" t="s">
        <v>592</v>
      </c>
      <c r="C104" s="1" t="s">
        <v>358</v>
      </c>
      <c r="D104" s="13" t="s">
        <v>146</v>
      </c>
      <c r="E104" s="13">
        <v>7</v>
      </c>
      <c r="F104" s="13">
        <v>0</v>
      </c>
      <c r="G104" s="13">
        <v>0</v>
      </c>
      <c r="H104" s="20">
        <f t="shared" si="14"/>
        <v>0</v>
      </c>
      <c r="I104">
        <v>0</v>
      </c>
      <c r="J104">
        <v>0</v>
      </c>
      <c r="K104">
        <v>0</v>
      </c>
      <c r="L104" s="17">
        <f t="shared" si="15"/>
        <v>0</v>
      </c>
      <c r="M104">
        <v>0</v>
      </c>
      <c r="N104">
        <v>0</v>
      </c>
      <c r="O104">
        <v>0</v>
      </c>
      <c r="P104" s="15">
        <f t="shared" si="16"/>
        <v>0</v>
      </c>
      <c r="Q104" s="15">
        <f t="shared" si="17"/>
        <v>0</v>
      </c>
      <c r="R104" s="20">
        <f t="shared" si="18"/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s="16">
        <v>0.4</v>
      </c>
      <c r="Y104" s="26">
        <f t="shared" si="19"/>
        <v>5.7142857142857148E-2</v>
      </c>
      <c r="Z104" s="4">
        <v>0.16</v>
      </c>
      <c r="AA104" s="26">
        <f t="shared" si="20"/>
        <v>2.2857142857142857E-2</v>
      </c>
      <c r="AB104" s="4">
        <v>37.200000000000003</v>
      </c>
      <c r="AC104" s="26">
        <f t="shared" si="21"/>
        <v>5.3142857142857149</v>
      </c>
      <c r="AD104" s="21">
        <f t="shared" si="22"/>
        <v>4.282655246252676E-3</v>
      </c>
      <c r="AE104" s="15">
        <f t="shared" si="23"/>
        <v>0</v>
      </c>
      <c r="AF104" s="15">
        <f t="shared" si="24"/>
        <v>0</v>
      </c>
      <c r="AG104" s="15">
        <f t="shared" si="25"/>
        <v>0</v>
      </c>
      <c r="AH104" s="13">
        <v>0</v>
      </c>
      <c r="AI104" s="13">
        <v>0</v>
      </c>
      <c r="AJ104" s="21" t="str">
        <f t="shared" si="26"/>
        <v xml:space="preserve"> </v>
      </c>
      <c r="AK104">
        <v>0</v>
      </c>
      <c r="AL104">
        <v>0</v>
      </c>
      <c r="AM104" s="42">
        <v>0</v>
      </c>
      <c r="AN104" s="42">
        <v>0</v>
      </c>
      <c r="AO104" s="42">
        <v>0</v>
      </c>
      <c r="AP104" s="42">
        <v>0</v>
      </c>
      <c r="AQ104" s="42">
        <v>0</v>
      </c>
      <c r="AR104" s="42">
        <v>0</v>
      </c>
      <c r="AS104">
        <v>0</v>
      </c>
      <c r="AT104">
        <v>0</v>
      </c>
      <c r="AW104">
        <v>0</v>
      </c>
      <c r="AX104">
        <v>0</v>
      </c>
      <c r="AY104" s="16">
        <f t="shared" si="27"/>
        <v>0</v>
      </c>
      <c r="AZ104" s="4">
        <v>100</v>
      </c>
      <c r="BA104">
        <v>5.6</v>
      </c>
    </row>
    <row r="105" spans="1:53" x14ac:dyDescent="0.2">
      <c r="A105" s="13" t="s">
        <v>605</v>
      </c>
      <c r="B105" s="13" t="s">
        <v>606</v>
      </c>
      <c r="C105" s="1" t="s">
        <v>398</v>
      </c>
      <c r="D105" s="13" t="s">
        <v>328</v>
      </c>
      <c r="E105" s="13">
        <v>17</v>
      </c>
      <c r="F105" s="13">
        <v>0</v>
      </c>
      <c r="G105" s="13">
        <v>4</v>
      </c>
      <c r="H105" s="20">
        <f t="shared" si="14"/>
        <v>4</v>
      </c>
      <c r="I105">
        <v>0</v>
      </c>
      <c r="J105">
        <v>2</v>
      </c>
      <c r="K105">
        <v>2</v>
      </c>
      <c r="L105" s="17">
        <f t="shared" si="15"/>
        <v>5.126379494478372</v>
      </c>
      <c r="M105">
        <v>7</v>
      </c>
      <c r="N105">
        <v>3</v>
      </c>
      <c r="O105">
        <v>4</v>
      </c>
      <c r="P105" s="15">
        <f t="shared" si="16"/>
        <v>0</v>
      </c>
      <c r="Q105" s="15">
        <f t="shared" si="17"/>
        <v>0</v>
      </c>
      <c r="R105" s="20">
        <f t="shared" si="18"/>
        <v>13.2</v>
      </c>
      <c r="S105">
        <v>0</v>
      </c>
      <c r="T105">
        <v>1</v>
      </c>
      <c r="U105">
        <v>2</v>
      </c>
      <c r="V105">
        <v>1</v>
      </c>
      <c r="W105">
        <v>0</v>
      </c>
      <c r="X105" s="16">
        <v>46.816666666700002</v>
      </c>
      <c r="Y105" s="26">
        <f t="shared" si="19"/>
        <v>2.7539215686294121</v>
      </c>
      <c r="Z105" s="4">
        <v>46.23</v>
      </c>
      <c r="AA105" s="26">
        <f t="shared" si="20"/>
        <v>2.7194117647058822</v>
      </c>
      <c r="AB105" s="4">
        <v>42.08</v>
      </c>
      <c r="AC105" s="26">
        <f t="shared" si="21"/>
        <v>2.4752941176470586</v>
      </c>
      <c r="AD105" s="21">
        <f t="shared" si="22"/>
        <v>0.5234967727324199</v>
      </c>
      <c r="AE105" s="15">
        <f t="shared" si="23"/>
        <v>0</v>
      </c>
      <c r="AF105" s="15">
        <f t="shared" si="24"/>
        <v>0.8</v>
      </c>
      <c r="AG105" s="15">
        <f t="shared" si="25"/>
        <v>0.8</v>
      </c>
      <c r="AH105" s="13">
        <v>0</v>
      </c>
      <c r="AI105" s="13">
        <v>0</v>
      </c>
      <c r="AJ105" s="21" t="str">
        <f t="shared" si="26"/>
        <v xml:space="preserve"> </v>
      </c>
      <c r="AK105">
        <v>5</v>
      </c>
      <c r="AL105">
        <v>1</v>
      </c>
      <c r="AM105" s="42">
        <v>28</v>
      </c>
      <c r="AN105" s="42">
        <v>5</v>
      </c>
      <c r="AO105" s="42">
        <v>28</v>
      </c>
      <c r="AP105" s="42">
        <v>5</v>
      </c>
      <c r="AQ105" s="42">
        <v>1</v>
      </c>
      <c r="AR105" s="42">
        <v>16</v>
      </c>
      <c r="AS105">
        <v>36</v>
      </c>
      <c r="AT105">
        <v>5</v>
      </c>
      <c r="AU105" s="4">
        <v>-7.0000000000000007E-2</v>
      </c>
      <c r="AV105" s="4">
        <v>87.8</v>
      </c>
      <c r="AW105">
        <v>0</v>
      </c>
      <c r="AX105">
        <v>1</v>
      </c>
      <c r="AY105" s="16">
        <f t="shared" si="27"/>
        <v>83.303666785273535</v>
      </c>
      <c r="AZ105" s="4">
        <v>100</v>
      </c>
      <c r="BA105">
        <v>2.2999999999999998</v>
      </c>
    </row>
    <row r="106" spans="1:53" x14ac:dyDescent="0.2">
      <c r="A106" s="13" t="s">
        <v>377</v>
      </c>
      <c r="B106" s="13" t="s">
        <v>610</v>
      </c>
      <c r="C106" s="1" t="s">
        <v>190</v>
      </c>
      <c r="D106" s="13" t="s">
        <v>129</v>
      </c>
      <c r="E106" s="13">
        <v>53</v>
      </c>
      <c r="F106" s="13">
        <v>2</v>
      </c>
      <c r="G106" s="13">
        <v>1</v>
      </c>
      <c r="H106" s="20">
        <f t="shared" si="14"/>
        <v>3</v>
      </c>
      <c r="I106">
        <v>2</v>
      </c>
      <c r="J106">
        <v>0</v>
      </c>
      <c r="K106">
        <v>1</v>
      </c>
      <c r="L106" s="17">
        <f t="shared" si="15"/>
        <v>2.921287530428498</v>
      </c>
      <c r="M106">
        <v>5</v>
      </c>
      <c r="N106">
        <v>3</v>
      </c>
      <c r="O106">
        <v>2</v>
      </c>
      <c r="P106" s="15">
        <f t="shared" si="16"/>
        <v>0.4</v>
      </c>
      <c r="Q106" s="15">
        <f t="shared" si="17"/>
        <v>0.2</v>
      </c>
      <c r="R106" s="20">
        <f t="shared" si="18"/>
        <v>0</v>
      </c>
      <c r="S106">
        <v>0</v>
      </c>
      <c r="T106">
        <v>0</v>
      </c>
      <c r="U106">
        <v>8</v>
      </c>
      <c r="V106">
        <v>1</v>
      </c>
      <c r="W106">
        <v>3</v>
      </c>
      <c r="X106" s="16">
        <v>61.616666666699999</v>
      </c>
      <c r="Y106" s="26">
        <f t="shared" si="19"/>
        <v>1.1625786163528302</v>
      </c>
      <c r="Z106" s="4">
        <v>58.16</v>
      </c>
      <c r="AA106" s="26">
        <f t="shared" si="20"/>
        <v>1.0973584905660376</v>
      </c>
      <c r="AB106" s="4">
        <v>170.37</v>
      </c>
      <c r="AC106" s="26">
        <f t="shared" si="21"/>
        <v>3.2145283018867925</v>
      </c>
      <c r="AD106" s="21">
        <f t="shared" si="22"/>
        <v>0.25449612742309541</v>
      </c>
      <c r="AE106" s="15">
        <f t="shared" si="23"/>
        <v>0.25</v>
      </c>
      <c r="AF106" s="15">
        <f t="shared" si="24"/>
        <v>0.125</v>
      </c>
      <c r="AG106" s="15">
        <f t="shared" si="25"/>
        <v>0.375</v>
      </c>
      <c r="AH106" s="13">
        <v>1</v>
      </c>
      <c r="AI106" s="13">
        <v>1</v>
      </c>
      <c r="AJ106" s="21">
        <f t="shared" si="26"/>
        <v>0.5</v>
      </c>
      <c r="AK106">
        <v>8</v>
      </c>
      <c r="AL106">
        <v>1</v>
      </c>
      <c r="AM106" s="42">
        <v>42</v>
      </c>
      <c r="AN106" s="42">
        <v>9</v>
      </c>
      <c r="AO106" s="42">
        <v>42</v>
      </c>
      <c r="AP106" s="42">
        <v>9</v>
      </c>
      <c r="AQ106" s="42">
        <v>2</v>
      </c>
      <c r="AR106" s="42">
        <v>28</v>
      </c>
      <c r="AS106">
        <v>48</v>
      </c>
      <c r="AT106">
        <v>7</v>
      </c>
      <c r="AU106" s="4">
        <v>-4.62</v>
      </c>
      <c r="AV106" s="4">
        <v>87.27</v>
      </c>
      <c r="AW106">
        <v>1</v>
      </c>
      <c r="AX106">
        <v>0</v>
      </c>
      <c r="AY106" s="16">
        <f t="shared" si="27"/>
        <v>96.402488504140436</v>
      </c>
      <c r="AZ106" s="4">
        <v>95.35</v>
      </c>
      <c r="BA106">
        <v>-1.4</v>
      </c>
    </row>
    <row r="107" spans="1:53" x14ac:dyDescent="0.2">
      <c r="A107" s="13" t="s">
        <v>144</v>
      </c>
      <c r="B107" s="13" t="s">
        <v>614</v>
      </c>
      <c r="C107" s="1" t="s">
        <v>554</v>
      </c>
      <c r="D107" s="13" t="s">
        <v>154</v>
      </c>
      <c r="E107" s="13">
        <v>20</v>
      </c>
      <c r="F107" s="13">
        <v>0</v>
      </c>
      <c r="G107" s="13">
        <v>0</v>
      </c>
      <c r="H107" s="20">
        <f t="shared" si="14"/>
        <v>0</v>
      </c>
      <c r="I107">
        <v>0</v>
      </c>
      <c r="J107">
        <v>0</v>
      </c>
      <c r="K107">
        <v>0</v>
      </c>
      <c r="L107" s="17">
        <f t="shared" si="15"/>
        <v>0</v>
      </c>
      <c r="M107">
        <v>0</v>
      </c>
      <c r="N107">
        <v>0</v>
      </c>
      <c r="O107">
        <v>0</v>
      </c>
      <c r="P107" s="15">
        <f t="shared" si="16"/>
        <v>0</v>
      </c>
      <c r="Q107" s="15">
        <f t="shared" si="17"/>
        <v>0</v>
      </c>
      <c r="R107" s="20">
        <f t="shared" si="18"/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s="16">
        <v>1.3166666667</v>
      </c>
      <c r="Y107" s="26">
        <f t="shared" si="19"/>
        <v>6.5833333334999994E-2</v>
      </c>
      <c r="Z107" s="4">
        <v>0.98</v>
      </c>
      <c r="AA107" s="26">
        <f t="shared" si="20"/>
        <v>4.9000000000000002E-2</v>
      </c>
      <c r="AB107" s="4">
        <v>105.05</v>
      </c>
      <c r="AC107" s="26">
        <f t="shared" si="21"/>
        <v>5.2524999999999995</v>
      </c>
      <c r="AD107" s="21">
        <f t="shared" si="22"/>
        <v>9.2426671696689625E-3</v>
      </c>
      <c r="AE107" s="15">
        <f t="shared" si="23"/>
        <v>0</v>
      </c>
      <c r="AF107" s="15">
        <f t="shared" si="24"/>
        <v>0</v>
      </c>
      <c r="AG107" s="15">
        <f t="shared" si="25"/>
        <v>0</v>
      </c>
      <c r="AH107" s="13">
        <v>0</v>
      </c>
      <c r="AI107" s="13">
        <v>1</v>
      </c>
      <c r="AJ107" s="21">
        <f t="shared" si="26"/>
        <v>0</v>
      </c>
      <c r="AK107">
        <v>0</v>
      </c>
      <c r="AL107">
        <v>0</v>
      </c>
      <c r="AM107" s="42">
        <v>0</v>
      </c>
      <c r="AN107" s="42">
        <v>0</v>
      </c>
      <c r="AO107" s="42">
        <v>0</v>
      </c>
      <c r="AP107" s="42">
        <v>0</v>
      </c>
      <c r="AQ107" s="42">
        <v>1</v>
      </c>
      <c r="AR107" s="42">
        <v>0</v>
      </c>
      <c r="AS107">
        <v>0</v>
      </c>
      <c r="AT107">
        <v>0</v>
      </c>
      <c r="AW107">
        <v>0</v>
      </c>
      <c r="AX107">
        <v>0</v>
      </c>
      <c r="AY107" s="16">
        <f t="shared" si="27"/>
        <v>-45.569620252010893</v>
      </c>
      <c r="AZ107" s="4">
        <v>0</v>
      </c>
      <c r="BA107">
        <v>-90.1</v>
      </c>
    </row>
    <row r="108" spans="1:53" x14ac:dyDescent="0.2">
      <c r="A108" s="13" t="s">
        <v>616</v>
      </c>
      <c r="B108" s="13" t="s">
        <v>617</v>
      </c>
      <c r="C108" s="1" t="s">
        <v>554</v>
      </c>
      <c r="D108" s="13" t="s">
        <v>173</v>
      </c>
      <c r="E108" s="13">
        <v>82</v>
      </c>
      <c r="F108" s="13">
        <v>7</v>
      </c>
      <c r="G108" s="13">
        <v>17</v>
      </c>
      <c r="H108" s="20">
        <f t="shared" si="14"/>
        <v>24</v>
      </c>
      <c r="I108">
        <v>7</v>
      </c>
      <c r="J108">
        <v>9</v>
      </c>
      <c r="K108">
        <v>8</v>
      </c>
      <c r="L108" s="17">
        <f t="shared" si="15"/>
        <v>5.1659192825112115</v>
      </c>
      <c r="M108">
        <v>69</v>
      </c>
      <c r="N108">
        <v>31</v>
      </c>
      <c r="O108">
        <v>58</v>
      </c>
      <c r="P108" s="15">
        <f t="shared" si="16"/>
        <v>0.10144927536231885</v>
      </c>
      <c r="Q108" s="15">
        <f t="shared" si="17"/>
        <v>4.4303797468354431E-2</v>
      </c>
      <c r="R108" s="20">
        <f t="shared" si="18"/>
        <v>66.976744186046517</v>
      </c>
      <c r="S108">
        <v>5</v>
      </c>
      <c r="T108">
        <v>4</v>
      </c>
      <c r="U108">
        <v>4</v>
      </c>
      <c r="V108">
        <v>17</v>
      </c>
      <c r="W108">
        <v>3</v>
      </c>
      <c r="X108" s="16">
        <v>278.75</v>
      </c>
      <c r="Y108" s="26">
        <f t="shared" si="19"/>
        <v>3.399390243902439</v>
      </c>
      <c r="Z108" s="4">
        <v>284.45999999999998</v>
      </c>
      <c r="AA108" s="26">
        <f t="shared" si="20"/>
        <v>3.4690243902439022</v>
      </c>
      <c r="AB108" s="4">
        <v>138.28</v>
      </c>
      <c r="AC108" s="26">
        <f t="shared" si="21"/>
        <v>1.6863414634146341</v>
      </c>
      <c r="AD108" s="21">
        <f t="shared" si="22"/>
        <v>0.67289586980176941</v>
      </c>
      <c r="AE108" s="15">
        <f t="shared" si="23"/>
        <v>0.16279069767441862</v>
      </c>
      <c r="AF108" s="15">
        <f t="shared" si="24"/>
        <v>0.39534883720930231</v>
      </c>
      <c r="AG108" s="15">
        <f t="shared" si="25"/>
        <v>0.55813953488372092</v>
      </c>
      <c r="AH108" s="1"/>
      <c r="AI108" s="1"/>
      <c r="AJ108" s="21" t="str">
        <f t="shared" si="26"/>
        <v xml:space="preserve"> </v>
      </c>
      <c r="AK108">
        <v>43</v>
      </c>
      <c r="AL108">
        <v>2</v>
      </c>
      <c r="AM108" s="42">
        <v>277</v>
      </c>
      <c r="AN108" s="42">
        <v>43</v>
      </c>
      <c r="AO108" s="42">
        <v>277</v>
      </c>
      <c r="AP108" s="42">
        <v>43</v>
      </c>
      <c r="AQ108" s="42">
        <v>13</v>
      </c>
      <c r="AR108" s="42">
        <v>158</v>
      </c>
      <c r="AS108">
        <v>324</v>
      </c>
      <c r="AT108">
        <v>39</v>
      </c>
      <c r="AU108" s="4">
        <v>11.07</v>
      </c>
      <c r="AV108" s="4">
        <v>89.26</v>
      </c>
      <c r="AW108">
        <v>1</v>
      </c>
      <c r="AX108">
        <v>0</v>
      </c>
      <c r="AY108" s="16">
        <f t="shared" si="27"/>
        <v>140.77130044843051</v>
      </c>
      <c r="AZ108" s="4">
        <v>92.57</v>
      </c>
      <c r="BA108">
        <v>11.8</v>
      </c>
    </row>
    <row r="109" spans="1:53" x14ac:dyDescent="0.2">
      <c r="A109" s="13" t="s">
        <v>453</v>
      </c>
      <c r="B109" s="13" t="s">
        <v>620</v>
      </c>
      <c r="C109" s="1" t="s">
        <v>409</v>
      </c>
      <c r="D109" s="13" t="s">
        <v>596</v>
      </c>
      <c r="E109" s="13">
        <v>70</v>
      </c>
      <c r="F109" s="13">
        <v>4</v>
      </c>
      <c r="G109" s="13">
        <v>4</v>
      </c>
      <c r="H109" s="20">
        <f t="shared" si="14"/>
        <v>8</v>
      </c>
      <c r="I109">
        <v>4</v>
      </c>
      <c r="J109">
        <v>3</v>
      </c>
      <c r="K109">
        <v>1</v>
      </c>
      <c r="L109" s="17">
        <f t="shared" si="15"/>
        <v>3.3364226135302739</v>
      </c>
      <c r="M109">
        <v>25</v>
      </c>
      <c r="N109">
        <v>13</v>
      </c>
      <c r="O109">
        <v>2</v>
      </c>
      <c r="P109" s="15">
        <f t="shared" si="16"/>
        <v>0.16</v>
      </c>
      <c r="Q109" s="15">
        <f t="shared" si="17"/>
        <v>0.1</v>
      </c>
      <c r="R109" s="20">
        <f t="shared" si="18"/>
        <v>25.153846153846153</v>
      </c>
      <c r="S109">
        <v>0</v>
      </c>
      <c r="T109">
        <v>3</v>
      </c>
      <c r="U109">
        <v>7</v>
      </c>
      <c r="V109">
        <v>3</v>
      </c>
      <c r="W109">
        <v>0</v>
      </c>
      <c r="X109" s="16">
        <v>143.86666666670001</v>
      </c>
      <c r="Y109" s="26">
        <f t="shared" si="19"/>
        <v>2.0552380952385718</v>
      </c>
      <c r="Z109" s="4">
        <v>141.97</v>
      </c>
      <c r="AA109" s="26">
        <f t="shared" si="20"/>
        <v>2.028142857142857</v>
      </c>
      <c r="AB109" s="4">
        <v>189.7</v>
      </c>
      <c r="AC109" s="26">
        <f t="shared" si="21"/>
        <v>2.71</v>
      </c>
      <c r="AD109" s="21">
        <f t="shared" si="22"/>
        <v>0.42804594928694184</v>
      </c>
      <c r="AE109" s="15">
        <f t="shared" si="23"/>
        <v>0.30769230769230771</v>
      </c>
      <c r="AF109" s="15">
        <f t="shared" si="24"/>
        <v>0.30769230769230771</v>
      </c>
      <c r="AG109" s="15">
        <f t="shared" si="25"/>
        <v>0.61538461538461542</v>
      </c>
      <c r="AH109" s="13">
        <v>1</v>
      </c>
      <c r="AI109" s="13">
        <v>3</v>
      </c>
      <c r="AJ109" s="21">
        <f t="shared" si="26"/>
        <v>0.25</v>
      </c>
      <c r="AK109">
        <v>13</v>
      </c>
      <c r="AL109">
        <v>0</v>
      </c>
      <c r="AM109" s="42">
        <v>96</v>
      </c>
      <c r="AN109" s="42">
        <v>23</v>
      </c>
      <c r="AO109" s="42">
        <v>96</v>
      </c>
      <c r="AP109" s="42">
        <v>23</v>
      </c>
      <c r="AQ109" s="42">
        <v>4</v>
      </c>
      <c r="AR109" s="42">
        <v>67</v>
      </c>
      <c r="AS109">
        <v>100</v>
      </c>
      <c r="AT109">
        <v>18</v>
      </c>
      <c r="AU109" s="4">
        <v>-1.67</v>
      </c>
      <c r="AV109" s="4">
        <v>84.75</v>
      </c>
      <c r="AW109">
        <v>4</v>
      </c>
      <c r="AX109">
        <v>3</v>
      </c>
      <c r="AY109" s="16">
        <f t="shared" si="27"/>
        <v>92.585727525465103</v>
      </c>
      <c r="AZ109" s="4">
        <v>92.7</v>
      </c>
      <c r="BA109">
        <v>-1</v>
      </c>
    </row>
    <row r="110" spans="1:53" x14ac:dyDescent="0.2">
      <c r="A110" s="13" t="s">
        <v>591</v>
      </c>
      <c r="B110" s="13" t="s">
        <v>623</v>
      </c>
      <c r="C110" s="1" t="s">
        <v>264</v>
      </c>
      <c r="D110" s="13" t="s">
        <v>173</v>
      </c>
      <c r="E110" s="13">
        <v>33</v>
      </c>
      <c r="F110" s="13">
        <v>0</v>
      </c>
      <c r="G110" s="13">
        <v>0</v>
      </c>
      <c r="H110" s="20">
        <f t="shared" si="14"/>
        <v>0</v>
      </c>
      <c r="I110">
        <v>0</v>
      </c>
      <c r="J110">
        <v>0</v>
      </c>
      <c r="K110">
        <v>0</v>
      </c>
      <c r="L110" s="17">
        <f t="shared" si="15"/>
        <v>0</v>
      </c>
      <c r="M110">
        <v>3</v>
      </c>
      <c r="N110">
        <v>2</v>
      </c>
      <c r="O110">
        <v>1</v>
      </c>
      <c r="P110" s="15">
        <f t="shared" si="16"/>
        <v>0</v>
      </c>
      <c r="Q110" s="15">
        <f t="shared" si="17"/>
        <v>0</v>
      </c>
      <c r="R110" s="20">
        <f t="shared" si="18"/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 s="16">
        <v>12.016666666700001</v>
      </c>
      <c r="Y110" s="26">
        <f t="shared" si="19"/>
        <v>0.36414141414242429</v>
      </c>
      <c r="Z110" s="4">
        <v>11.68</v>
      </c>
      <c r="AA110" s="26">
        <f t="shared" si="20"/>
        <v>0.35393939393939394</v>
      </c>
      <c r="AB110" s="4">
        <v>147.1</v>
      </c>
      <c r="AC110" s="26">
        <f t="shared" si="21"/>
        <v>4.4575757575757571</v>
      </c>
      <c r="AD110" s="21">
        <f t="shared" si="22"/>
        <v>7.3560901876810691E-2</v>
      </c>
      <c r="AE110" s="15">
        <f t="shared" si="23"/>
        <v>0</v>
      </c>
      <c r="AF110" s="15">
        <f t="shared" si="24"/>
        <v>0</v>
      </c>
      <c r="AG110" s="15">
        <f t="shared" si="25"/>
        <v>0</v>
      </c>
      <c r="AH110" s="1"/>
      <c r="AI110" s="1"/>
      <c r="AJ110" s="21" t="str">
        <f t="shared" si="26"/>
        <v xml:space="preserve"> </v>
      </c>
      <c r="AK110">
        <v>0</v>
      </c>
      <c r="AL110">
        <v>0</v>
      </c>
      <c r="AM110" s="42">
        <v>11</v>
      </c>
      <c r="AN110" s="42">
        <v>1</v>
      </c>
      <c r="AO110" s="42">
        <v>11</v>
      </c>
      <c r="AP110" s="42">
        <v>1</v>
      </c>
      <c r="AQ110" s="42">
        <v>0</v>
      </c>
      <c r="AR110" s="42">
        <v>3</v>
      </c>
      <c r="AS110">
        <v>11</v>
      </c>
      <c r="AT110">
        <v>2</v>
      </c>
      <c r="AU110" s="4">
        <v>-4.2699999999999996</v>
      </c>
      <c r="AV110" s="4">
        <v>84.62</v>
      </c>
      <c r="AW110">
        <v>0</v>
      </c>
      <c r="AX110">
        <v>0</v>
      </c>
      <c r="AY110" s="16">
        <f t="shared" si="27"/>
        <v>114.84049930620016</v>
      </c>
      <c r="AZ110" s="4">
        <v>85.71</v>
      </c>
      <c r="BA110">
        <v>-6.2</v>
      </c>
    </row>
    <row r="111" spans="1:53" x14ac:dyDescent="0.2">
      <c r="A111" s="13" t="s">
        <v>595</v>
      </c>
      <c r="B111" s="13" t="s">
        <v>626</v>
      </c>
      <c r="C111" s="1" t="s">
        <v>584</v>
      </c>
      <c r="D111" s="13" t="s">
        <v>173</v>
      </c>
      <c r="E111" s="13">
        <v>69</v>
      </c>
      <c r="F111" s="13">
        <v>5</v>
      </c>
      <c r="G111" s="13">
        <v>12</v>
      </c>
      <c r="H111" s="20">
        <f t="shared" si="14"/>
        <v>17</v>
      </c>
      <c r="I111">
        <v>5</v>
      </c>
      <c r="J111">
        <v>5</v>
      </c>
      <c r="K111">
        <v>7</v>
      </c>
      <c r="L111" s="17">
        <f t="shared" si="15"/>
        <v>3.8439796495195022</v>
      </c>
      <c r="M111">
        <v>64</v>
      </c>
      <c r="N111">
        <v>31</v>
      </c>
      <c r="O111">
        <v>60</v>
      </c>
      <c r="P111" s="15">
        <f t="shared" si="16"/>
        <v>7.8125E-2</v>
      </c>
      <c r="Q111" s="15">
        <f t="shared" si="17"/>
        <v>3.2258064516129031E-2</v>
      </c>
      <c r="R111" s="20">
        <f t="shared" si="18"/>
        <v>39.833333333333336</v>
      </c>
      <c r="S111">
        <v>2</v>
      </c>
      <c r="T111">
        <v>10</v>
      </c>
      <c r="U111">
        <v>1</v>
      </c>
      <c r="V111">
        <v>10</v>
      </c>
      <c r="W111">
        <v>1</v>
      </c>
      <c r="X111" s="16">
        <v>265.35000000000002</v>
      </c>
      <c r="Y111" s="26">
        <f t="shared" si="19"/>
        <v>3.8456521739130438</v>
      </c>
      <c r="Z111" s="4">
        <v>253.47</v>
      </c>
      <c r="AA111" s="26">
        <f t="shared" si="20"/>
        <v>3.6734782608695653</v>
      </c>
      <c r="AB111" s="4">
        <v>115.22</v>
      </c>
      <c r="AC111" s="26">
        <f t="shared" si="21"/>
        <v>1.6698550724637682</v>
      </c>
      <c r="AD111" s="21">
        <f t="shared" si="22"/>
        <v>0.68748813366242645</v>
      </c>
      <c r="AE111" s="15">
        <f t="shared" si="23"/>
        <v>0.16666666666666666</v>
      </c>
      <c r="AF111" s="15">
        <f t="shared" si="24"/>
        <v>0.4</v>
      </c>
      <c r="AG111" s="15">
        <f t="shared" si="25"/>
        <v>0.56666666666666665</v>
      </c>
      <c r="AH111" s="1"/>
      <c r="AI111" s="1"/>
      <c r="AJ111" s="21" t="str">
        <f t="shared" si="26"/>
        <v xml:space="preserve"> </v>
      </c>
      <c r="AK111">
        <v>30</v>
      </c>
      <c r="AL111">
        <v>2</v>
      </c>
      <c r="AM111" s="42">
        <v>209</v>
      </c>
      <c r="AN111" s="42">
        <v>35</v>
      </c>
      <c r="AO111" s="42">
        <v>209</v>
      </c>
      <c r="AP111" s="42">
        <v>35</v>
      </c>
      <c r="AQ111" s="42">
        <v>8</v>
      </c>
      <c r="AR111" s="42">
        <v>143</v>
      </c>
      <c r="AS111">
        <v>261</v>
      </c>
      <c r="AT111">
        <v>35</v>
      </c>
      <c r="AU111" s="4">
        <v>-0.37</v>
      </c>
      <c r="AV111" s="4">
        <v>88.18</v>
      </c>
      <c r="AW111">
        <v>2</v>
      </c>
      <c r="AX111">
        <v>1</v>
      </c>
      <c r="AY111" s="16">
        <f t="shared" si="27"/>
        <v>115.5455059355568</v>
      </c>
      <c r="AZ111" s="4">
        <v>93.08</v>
      </c>
      <c r="BA111">
        <v>13.3</v>
      </c>
    </row>
    <row r="112" spans="1:53" x14ac:dyDescent="0.2">
      <c r="A112" s="13" t="s">
        <v>628</v>
      </c>
      <c r="B112" s="13" t="s">
        <v>629</v>
      </c>
      <c r="C112" s="1" t="s">
        <v>270</v>
      </c>
      <c r="D112" s="13" t="s">
        <v>503</v>
      </c>
      <c r="E112" s="13">
        <v>57</v>
      </c>
      <c r="F112" s="13">
        <v>1</v>
      </c>
      <c r="G112" s="13">
        <v>0</v>
      </c>
      <c r="H112" s="20">
        <f t="shared" si="14"/>
        <v>1</v>
      </c>
      <c r="I112">
        <v>1</v>
      </c>
      <c r="J112">
        <v>0</v>
      </c>
      <c r="K112">
        <v>0</v>
      </c>
      <c r="L112" s="17">
        <f t="shared" si="15"/>
        <v>2.1176470588260208</v>
      </c>
      <c r="M112">
        <v>5</v>
      </c>
      <c r="N112">
        <v>4</v>
      </c>
      <c r="O112">
        <v>2</v>
      </c>
      <c r="P112" s="15">
        <f t="shared" si="16"/>
        <v>0.2</v>
      </c>
      <c r="Q112" s="15">
        <f t="shared" si="17"/>
        <v>9.0909090909090912E-2</v>
      </c>
      <c r="R112" s="20">
        <f t="shared" si="18"/>
        <v>0</v>
      </c>
      <c r="S112">
        <v>0</v>
      </c>
      <c r="T112">
        <v>0</v>
      </c>
      <c r="U112">
        <v>3</v>
      </c>
      <c r="V112">
        <v>2</v>
      </c>
      <c r="W112">
        <v>1</v>
      </c>
      <c r="X112" s="16">
        <v>28.333333333300001</v>
      </c>
      <c r="Y112" s="26">
        <f t="shared" si="19"/>
        <v>0.49707602339122808</v>
      </c>
      <c r="Z112" s="4">
        <v>28.41</v>
      </c>
      <c r="AA112" s="26">
        <f t="shared" si="20"/>
        <v>0.49842105263157893</v>
      </c>
      <c r="AB112" s="4">
        <v>286.12</v>
      </c>
      <c r="AC112" s="26">
        <f t="shared" si="21"/>
        <v>5.0196491228070172</v>
      </c>
      <c r="AD112" s="21">
        <f t="shared" si="22"/>
        <v>9.0325247194226313E-2</v>
      </c>
      <c r="AE112" s="15">
        <f t="shared" si="23"/>
        <v>0.5</v>
      </c>
      <c r="AF112" s="15">
        <f t="shared" si="24"/>
        <v>0</v>
      </c>
      <c r="AG112" s="15">
        <f t="shared" si="25"/>
        <v>0.5</v>
      </c>
      <c r="AH112" s="13">
        <v>1</v>
      </c>
      <c r="AI112" s="13">
        <v>3</v>
      </c>
      <c r="AJ112" s="21">
        <f t="shared" si="26"/>
        <v>0.25</v>
      </c>
      <c r="AK112">
        <v>2</v>
      </c>
      <c r="AL112">
        <v>0</v>
      </c>
      <c r="AM112" s="42">
        <v>20</v>
      </c>
      <c r="AN112" s="42">
        <v>1</v>
      </c>
      <c r="AO112" s="42">
        <v>20</v>
      </c>
      <c r="AP112" s="42">
        <v>1</v>
      </c>
      <c r="AQ112" s="42">
        <v>1</v>
      </c>
      <c r="AR112" s="42">
        <v>16</v>
      </c>
      <c r="AS112">
        <v>20</v>
      </c>
      <c r="AT112">
        <v>2</v>
      </c>
      <c r="AU112" s="4">
        <v>5.48</v>
      </c>
      <c r="AV112" s="4">
        <v>90.91</v>
      </c>
      <c r="AW112">
        <v>1</v>
      </c>
      <c r="AX112">
        <v>0</v>
      </c>
      <c r="AY112" s="16">
        <f t="shared" si="27"/>
        <v>116.47058823543114</v>
      </c>
      <c r="AZ112" s="4">
        <v>89.29</v>
      </c>
      <c r="BA112">
        <v>-4.4000000000000004</v>
      </c>
    </row>
    <row r="113" spans="1:53" x14ac:dyDescent="0.2">
      <c r="A113" s="13" t="s">
        <v>519</v>
      </c>
      <c r="B113" s="13" t="s">
        <v>633</v>
      </c>
      <c r="C113" s="1" t="s">
        <v>219</v>
      </c>
      <c r="D113" s="13" t="s">
        <v>154</v>
      </c>
      <c r="E113" s="13">
        <v>77</v>
      </c>
      <c r="F113" s="13">
        <v>10</v>
      </c>
      <c r="G113" s="13">
        <v>6</v>
      </c>
      <c r="H113" s="20">
        <f t="shared" si="14"/>
        <v>16</v>
      </c>
      <c r="I113">
        <v>10</v>
      </c>
      <c r="J113">
        <v>4</v>
      </c>
      <c r="K113">
        <v>2</v>
      </c>
      <c r="L113" s="17">
        <f t="shared" si="15"/>
        <v>4.0914902685046304</v>
      </c>
      <c r="M113">
        <v>37</v>
      </c>
      <c r="N113">
        <v>16</v>
      </c>
      <c r="O113">
        <v>7</v>
      </c>
      <c r="P113" s="15">
        <f t="shared" si="16"/>
        <v>0.27027027027027029</v>
      </c>
      <c r="Q113" s="15">
        <f t="shared" si="17"/>
        <v>0.16666666666666666</v>
      </c>
      <c r="R113" s="20">
        <f t="shared" si="18"/>
        <v>24.296296296296294</v>
      </c>
      <c r="S113">
        <v>0</v>
      </c>
      <c r="T113">
        <v>2</v>
      </c>
      <c r="U113">
        <v>5</v>
      </c>
      <c r="V113">
        <v>4</v>
      </c>
      <c r="W113">
        <v>0</v>
      </c>
      <c r="X113" s="16">
        <v>234.63333333329999</v>
      </c>
      <c r="Y113" s="26">
        <f t="shared" si="19"/>
        <v>3.0471861471857142</v>
      </c>
      <c r="Z113" s="4">
        <v>228.95</v>
      </c>
      <c r="AA113" s="26">
        <f t="shared" si="20"/>
        <v>2.9733766233766232</v>
      </c>
      <c r="AB113" s="4">
        <v>191.99</v>
      </c>
      <c r="AC113" s="26">
        <f t="shared" si="21"/>
        <v>2.4933766233766237</v>
      </c>
      <c r="AD113" s="21">
        <f t="shared" si="22"/>
        <v>0.54390174371644406</v>
      </c>
      <c r="AE113" s="15">
        <f t="shared" si="23"/>
        <v>0.37037037037037035</v>
      </c>
      <c r="AF113" s="15">
        <f t="shared" si="24"/>
        <v>0.22222222222222221</v>
      </c>
      <c r="AG113" s="15">
        <f t="shared" si="25"/>
        <v>0.59259259259259256</v>
      </c>
      <c r="AH113" s="13">
        <v>5</v>
      </c>
      <c r="AI113" s="13">
        <v>7</v>
      </c>
      <c r="AJ113" s="21">
        <f t="shared" si="26"/>
        <v>0.41666666666666669</v>
      </c>
      <c r="AK113">
        <v>27</v>
      </c>
      <c r="AL113">
        <v>2</v>
      </c>
      <c r="AM113" s="42">
        <v>137</v>
      </c>
      <c r="AN113" s="42">
        <v>22</v>
      </c>
      <c r="AO113" s="42">
        <v>137</v>
      </c>
      <c r="AP113" s="42">
        <v>22</v>
      </c>
      <c r="AQ113" s="42">
        <v>5</v>
      </c>
      <c r="AR113" s="42">
        <v>86</v>
      </c>
      <c r="AS113">
        <v>187</v>
      </c>
      <c r="AT113">
        <v>26</v>
      </c>
      <c r="AU113" s="4">
        <v>7.66</v>
      </c>
      <c r="AV113" s="4">
        <v>87.79</v>
      </c>
      <c r="AW113">
        <v>4</v>
      </c>
      <c r="AX113">
        <v>0</v>
      </c>
      <c r="AY113" s="16">
        <f t="shared" si="27"/>
        <v>85.921295638597229</v>
      </c>
      <c r="AZ113" s="4">
        <v>96.06</v>
      </c>
      <c r="BA113">
        <v>3.2</v>
      </c>
    </row>
    <row r="114" spans="1:53" x14ac:dyDescent="0.2">
      <c r="A114" s="13" t="s">
        <v>312</v>
      </c>
      <c r="B114" s="13" t="s">
        <v>635</v>
      </c>
      <c r="C114" s="1" t="s">
        <v>145</v>
      </c>
      <c r="D114" s="13" t="s">
        <v>129</v>
      </c>
      <c r="E114" s="13">
        <v>56</v>
      </c>
      <c r="F114" s="13">
        <v>0</v>
      </c>
      <c r="G114" s="13">
        <v>0</v>
      </c>
      <c r="H114" s="20">
        <f t="shared" si="14"/>
        <v>0</v>
      </c>
      <c r="I114">
        <v>0</v>
      </c>
      <c r="J114">
        <v>0</v>
      </c>
      <c r="K114">
        <v>0</v>
      </c>
      <c r="L114" s="17">
        <f t="shared" si="15"/>
        <v>0</v>
      </c>
      <c r="M114">
        <v>6</v>
      </c>
      <c r="N114">
        <v>2</v>
      </c>
      <c r="O114">
        <v>3</v>
      </c>
      <c r="P114" s="15">
        <f t="shared" si="16"/>
        <v>0</v>
      </c>
      <c r="Q114" s="15">
        <f t="shared" si="17"/>
        <v>0</v>
      </c>
      <c r="R114" s="20">
        <f t="shared" si="18"/>
        <v>0</v>
      </c>
      <c r="S114">
        <v>0</v>
      </c>
      <c r="T114">
        <v>1</v>
      </c>
      <c r="U114">
        <v>2</v>
      </c>
      <c r="V114">
        <v>3</v>
      </c>
      <c r="W114">
        <v>0</v>
      </c>
      <c r="X114" s="16">
        <v>50.233333333300003</v>
      </c>
      <c r="Y114" s="26">
        <f t="shared" si="19"/>
        <v>0.89702380952321437</v>
      </c>
      <c r="Z114" s="4">
        <v>50.17</v>
      </c>
      <c r="AA114" s="26">
        <f t="shared" si="20"/>
        <v>0.89589285714285716</v>
      </c>
      <c r="AB114" s="4">
        <v>232.3</v>
      </c>
      <c r="AC114" s="26">
        <f t="shared" si="21"/>
        <v>4.1482142857142863</v>
      </c>
      <c r="AD114" s="21">
        <f t="shared" si="22"/>
        <v>0.17761178178213613</v>
      </c>
      <c r="AE114" s="15">
        <f t="shared" si="23"/>
        <v>0</v>
      </c>
      <c r="AF114" s="15">
        <f t="shared" si="24"/>
        <v>0</v>
      </c>
      <c r="AG114" s="15">
        <f t="shared" si="25"/>
        <v>0</v>
      </c>
      <c r="AH114" s="13">
        <v>2</v>
      </c>
      <c r="AI114" s="13">
        <v>0</v>
      </c>
      <c r="AJ114" s="21">
        <f t="shared" si="26"/>
        <v>1</v>
      </c>
      <c r="AK114">
        <v>5</v>
      </c>
      <c r="AL114">
        <v>0</v>
      </c>
      <c r="AM114" s="42">
        <v>41</v>
      </c>
      <c r="AN114" s="42">
        <v>3</v>
      </c>
      <c r="AO114" s="42">
        <v>41</v>
      </c>
      <c r="AP114" s="42">
        <v>3</v>
      </c>
      <c r="AQ114" s="42">
        <v>0</v>
      </c>
      <c r="AR114" s="42">
        <v>23</v>
      </c>
      <c r="AS114">
        <v>39</v>
      </c>
      <c r="AT114">
        <v>2</v>
      </c>
      <c r="AU114" s="4">
        <v>10.8</v>
      </c>
      <c r="AV114" s="4">
        <v>95.12</v>
      </c>
      <c r="AW114">
        <v>0</v>
      </c>
      <c r="AX114">
        <v>0</v>
      </c>
      <c r="AY114" s="16">
        <f t="shared" si="27"/>
        <v>124.22030524228546</v>
      </c>
      <c r="AZ114" s="4">
        <v>90.91</v>
      </c>
      <c r="BA114">
        <v>-1.7000000000000002</v>
      </c>
    </row>
    <row r="115" spans="1:53" x14ac:dyDescent="0.2">
      <c r="A115" s="13" t="s">
        <v>217</v>
      </c>
      <c r="B115" s="13" t="s">
        <v>638</v>
      </c>
      <c r="C115" s="1" t="s">
        <v>398</v>
      </c>
      <c r="D115" s="13" t="s">
        <v>129</v>
      </c>
      <c r="E115" s="13">
        <v>68</v>
      </c>
      <c r="F115" s="13">
        <v>9</v>
      </c>
      <c r="G115" s="13">
        <v>2</v>
      </c>
      <c r="H115" s="20">
        <f t="shared" si="14"/>
        <v>11</v>
      </c>
      <c r="I115">
        <v>9</v>
      </c>
      <c r="J115">
        <v>2</v>
      </c>
      <c r="K115">
        <v>0</v>
      </c>
      <c r="L115" s="17">
        <f t="shared" si="15"/>
        <v>4.4489383215369056</v>
      </c>
      <c r="M115">
        <v>30</v>
      </c>
      <c r="N115">
        <v>9</v>
      </c>
      <c r="O115">
        <v>11</v>
      </c>
      <c r="P115" s="15">
        <f t="shared" si="16"/>
        <v>0.3</v>
      </c>
      <c r="Q115" s="15">
        <f t="shared" si="17"/>
        <v>0.18</v>
      </c>
      <c r="R115" s="20">
        <f t="shared" si="18"/>
        <v>10.199999999999999</v>
      </c>
      <c r="S115">
        <v>2</v>
      </c>
      <c r="T115">
        <v>1</v>
      </c>
      <c r="U115">
        <v>2</v>
      </c>
      <c r="V115">
        <v>5</v>
      </c>
      <c r="W115">
        <v>1</v>
      </c>
      <c r="X115" s="16">
        <v>148.35</v>
      </c>
      <c r="Y115" s="26">
        <f t="shared" si="19"/>
        <v>2.1816176470588236</v>
      </c>
      <c r="Z115" s="4">
        <v>140.88999999999999</v>
      </c>
      <c r="AA115" s="26">
        <f t="shared" si="20"/>
        <v>2.0719117647058822</v>
      </c>
      <c r="AB115" s="4">
        <v>138.82</v>
      </c>
      <c r="AC115" s="26">
        <f t="shared" si="21"/>
        <v>2.0414705882352941</v>
      </c>
      <c r="AD115" s="21">
        <f t="shared" si="22"/>
        <v>0.5037002609845912</v>
      </c>
      <c r="AE115" s="15">
        <f t="shared" si="23"/>
        <v>0.45</v>
      </c>
      <c r="AF115" s="15">
        <f t="shared" si="24"/>
        <v>0.1</v>
      </c>
      <c r="AG115" s="15">
        <f t="shared" si="25"/>
        <v>0.55000000000000004</v>
      </c>
      <c r="AH115" s="13">
        <v>15</v>
      </c>
      <c r="AI115" s="13">
        <v>8</v>
      </c>
      <c r="AJ115" s="21">
        <f t="shared" si="26"/>
        <v>0.65217391304347827</v>
      </c>
      <c r="AK115">
        <v>20</v>
      </c>
      <c r="AL115">
        <v>2</v>
      </c>
      <c r="AM115" s="42">
        <v>82</v>
      </c>
      <c r="AN115" s="42">
        <v>24</v>
      </c>
      <c r="AO115" s="42">
        <v>82</v>
      </c>
      <c r="AP115" s="42">
        <v>24</v>
      </c>
      <c r="AQ115" s="42">
        <v>6</v>
      </c>
      <c r="AR115" s="42">
        <v>48</v>
      </c>
      <c r="AS115">
        <v>108</v>
      </c>
      <c r="AT115">
        <v>21</v>
      </c>
      <c r="AU115" s="4">
        <v>-1.1000000000000001</v>
      </c>
      <c r="AV115" s="4">
        <v>83.72</v>
      </c>
      <c r="AW115">
        <v>3</v>
      </c>
      <c r="AX115">
        <v>0</v>
      </c>
      <c r="AY115" s="16">
        <f t="shared" si="27"/>
        <v>71.18301314459049</v>
      </c>
      <c r="AZ115" s="4">
        <v>92.96</v>
      </c>
      <c r="BA115">
        <v>1.3</v>
      </c>
    </row>
    <row r="116" spans="1:53" x14ac:dyDescent="0.2">
      <c r="A116" s="13" t="s">
        <v>160</v>
      </c>
      <c r="B116" s="13" t="s">
        <v>642</v>
      </c>
      <c r="C116" s="1" t="s">
        <v>446</v>
      </c>
      <c r="D116" s="13" t="s">
        <v>173</v>
      </c>
      <c r="E116" s="13">
        <v>33</v>
      </c>
      <c r="F116" s="13">
        <v>0</v>
      </c>
      <c r="G116" s="13">
        <v>0</v>
      </c>
      <c r="H116" s="20">
        <f t="shared" si="14"/>
        <v>0</v>
      </c>
      <c r="I116">
        <v>0</v>
      </c>
      <c r="J116">
        <v>0</v>
      </c>
      <c r="K116">
        <v>0</v>
      </c>
      <c r="L116" s="17">
        <f t="shared" si="15"/>
        <v>0</v>
      </c>
      <c r="M116">
        <v>0</v>
      </c>
      <c r="N116">
        <v>0</v>
      </c>
      <c r="O116">
        <v>0</v>
      </c>
      <c r="P116" s="15">
        <f t="shared" si="16"/>
        <v>0</v>
      </c>
      <c r="Q116" s="15">
        <f t="shared" si="17"/>
        <v>0</v>
      </c>
      <c r="R116" s="20">
        <f t="shared" si="18"/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s="16">
        <v>0.2666666667</v>
      </c>
      <c r="Y116" s="26">
        <f t="shared" si="19"/>
        <v>8.0808080818181825E-3</v>
      </c>
      <c r="Z116" s="4">
        <v>0.48</v>
      </c>
      <c r="AA116" s="26">
        <f t="shared" si="20"/>
        <v>1.4545454545454545E-2</v>
      </c>
      <c r="AB116" s="4">
        <v>132.96</v>
      </c>
      <c r="AC116" s="26">
        <f t="shared" si="21"/>
        <v>4.0290909090909093</v>
      </c>
      <c r="AD116" s="21">
        <f t="shared" si="22"/>
        <v>3.5971223021582731E-3</v>
      </c>
      <c r="AE116" s="15">
        <f t="shared" si="23"/>
        <v>0</v>
      </c>
      <c r="AF116" s="15">
        <f t="shared" si="24"/>
        <v>0</v>
      </c>
      <c r="AG116" s="15">
        <f t="shared" si="25"/>
        <v>0</v>
      </c>
      <c r="AH116" s="1"/>
      <c r="AI116" s="1"/>
      <c r="AJ116" s="21" t="str">
        <f t="shared" si="26"/>
        <v xml:space="preserve"> </v>
      </c>
      <c r="AK116">
        <v>0</v>
      </c>
      <c r="AL116">
        <v>0</v>
      </c>
      <c r="AM116" s="42">
        <v>0</v>
      </c>
      <c r="AN116" s="42">
        <v>0</v>
      </c>
      <c r="AO116" s="42">
        <v>0</v>
      </c>
      <c r="AP116" s="42">
        <v>0</v>
      </c>
      <c r="AQ116" s="42">
        <v>0</v>
      </c>
      <c r="AR116" s="42">
        <v>0</v>
      </c>
      <c r="AS116">
        <v>1</v>
      </c>
      <c r="AT116">
        <v>0</v>
      </c>
      <c r="AU116" s="4">
        <v>16.420000000000002</v>
      </c>
      <c r="AV116" s="4">
        <v>100</v>
      </c>
      <c r="AW116">
        <v>0</v>
      </c>
      <c r="AX116">
        <v>0</v>
      </c>
      <c r="AY116" s="16">
        <f t="shared" si="27"/>
        <v>0</v>
      </c>
      <c r="AZ116" s="4">
        <v>100</v>
      </c>
      <c r="BA116">
        <v>7.3</v>
      </c>
    </row>
    <row r="117" spans="1:53" x14ac:dyDescent="0.2">
      <c r="A117" s="13" t="s">
        <v>539</v>
      </c>
      <c r="B117" s="13" t="s">
        <v>642</v>
      </c>
      <c r="C117" s="1" t="s">
        <v>302</v>
      </c>
      <c r="D117" s="13" t="s">
        <v>173</v>
      </c>
      <c r="E117" s="13">
        <v>82</v>
      </c>
      <c r="F117" s="13">
        <v>1</v>
      </c>
      <c r="G117" s="13">
        <v>11</v>
      </c>
      <c r="H117" s="20">
        <f t="shared" si="14"/>
        <v>12</v>
      </c>
      <c r="I117">
        <v>1</v>
      </c>
      <c r="J117">
        <v>7</v>
      </c>
      <c r="K117">
        <v>4</v>
      </c>
      <c r="L117" s="17">
        <f t="shared" si="15"/>
        <v>2.8962188254223653</v>
      </c>
      <c r="M117">
        <v>36</v>
      </c>
      <c r="N117">
        <v>10</v>
      </c>
      <c r="O117">
        <v>14</v>
      </c>
      <c r="P117" s="15">
        <f t="shared" si="16"/>
        <v>2.7777777777777776E-2</v>
      </c>
      <c r="Q117" s="15">
        <f t="shared" si="17"/>
        <v>1.6666666666666666E-2</v>
      </c>
      <c r="R117" s="20">
        <f t="shared" si="18"/>
        <v>76.631578947368425</v>
      </c>
      <c r="S117">
        <v>2</v>
      </c>
      <c r="T117">
        <v>3</v>
      </c>
      <c r="U117">
        <v>8</v>
      </c>
      <c r="V117">
        <v>6</v>
      </c>
      <c r="W117">
        <v>1</v>
      </c>
      <c r="X117" s="16">
        <v>248.6</v>
      </c>
      <c r="Y117" s="26">
        <f t="shared" si="19"/>
        <v>3.0317073170731708</v>
      </c>
      <c r="Z117" s="4">
        <v>240.24</v>
      </c>
      <c r="AA117" s="26">
        <f t="shared" si="20"/>
        <v>2.9297560975609755</v>
      </c>
      <c r="AB117" s="4">
        <v>156.47</v>
      </c>
      <c r="AC117" s="26">
        <f t="shared" si="21"/>
        <v>1.9081707317073171</v>
      </c>
      <c r="AD117" s="21">
        <f t="shared" si="22"/>
        <v>0.60558090292657107</v>
      </c>
      <c r="AE117" s="15">
        <f t="shared" si="23"/>
        <v>5.2631578947368418E-2</v>
      </c>
      <c r="AF117" s="15">
        <f t="shared" si="24"/>
        <v>0.57894736842105265</v>
      </c>
      <c r="AG117" s="15">
        <f t="shared" si="25"/>
        <v>0.63157894736842102</v>
      </c>
      <c r="AH117" s="1"/>
      <c r="AI117" s="1"/>
      <c r="AJ117" s="21" t="str">
        <f t="shared" si="26"/>
        <v xml:space="preserve"> </v>
      </c>
      <c r="AK117">
        <v>19</v>
      </c>
      <c r="AL117">
        <v>2</v>
      </c>
      <c r="AM117" s="42">
        <v>189</v>
      </c>
      <c r="AN117" s="42">
        <v>31</v>
      </c>
      <c r="AO117" s="42">
        <v>189</v>
      </c>
      <c r="AP117" s="42">
        <v>31</v>
      </c>
      <c r="AQ117" s="42">
        <v>5</v>
      </c>
      <c r="AR117" s="42">
        <v>81</v>
      </c>
      <c r="AS117">
        <v>151</v>
      </c>
      <c r="AT117">
        <v>23</v>
      </c>
      <c r="AU117" s="4">
        <v>4.21</v>
      </c>
      <c r="AV117" s="4">
        <v>86.78</v>
      </c>
      <c r="AW117">
        <v>1</v>
      </c>
      <c r="AX117">
        <v>0</v>
      </c>
      <c r="AY117" s="16">
        <f t="shared" si="27"/>
        <v>98.712791633145628</v>
      </c>
      <c r="AZ117" s="4">
        <v>94.32</v>
      </c>
      <c r="BA117">
        <v>6.1</v>
      </c>
    </row>
    <row r="118" spans="1:53" x14ac:dyDescent="0.2">
      <c r="A118" s="13" t="s">
        <v>646</v>
      </c>
      <c r="B118" s="13" t="s">
        <v>642</v>
      </c>
      <c r="C118" s="1" t="s">
        <v>314</v>
      </c>
      <c r="D118" s="13" t="s">
        <v>146</v>
      </c>
      <c r="E118" s="13">
        <v>70</v>
      </c>
      <c r="F118" s="13">
        <v>0</v>
      </c>
      <c r="G118" s="13">
        <v>0</v>
      </c>
      <c r="H118" s="20">
        <f t="shared" si="14"/>
        <v>0</v>
      </c>
      <c r="I118">
        <v>0</v>
      </c>
      <c r="J118">
        <v>0</v>
      </c>
      <c r="K118">
        <v>0</v>
      </c>
      <c r="L118" s="17">
        <f t="shared" si="15"/>
        <v>0</v>
      </c>
      <c r="M118">
        <v>0</v>
      </c>
      <c r="N118">
        <v>0</v>
      </c>
      <c r="O118">
        <v>1</v>
      </c>
      <c r="P118" s="15">
        <f t="shared" si="16"/>
        <v>0</v>
      </c>
      <c r="Q118" s="15">
        <f t="shared" si="17"/>
        <v>0</v>
      </c>
      <c r="R118" s="20">
        <f t="shared" si="18"/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s="16">
        <v>5.2833333332999999</v>
      </c>
      <c r="Y118" s="26">
        <f t="shared" si="19"/>
        <v>7.5476190475714286E-2</v>
      </c>
      <c r="Z118" s="4">
        <v>5.08</v>
      </c>
      <c r="AA118" s="26">
        <f t="shared" si="20"/>
        <v>7.2571428571428578E-2</v>
      </c>
      <c r="AB118" s="4">
        <v>289.24</v>
      </c>
      <c r="AC118" s="26">
        <f t="shared" si="21"/>
        <v>4.1320000000000006</v>
      </c>
      <c r="AD118" s="21">
        <f t="shared" si="22"/>
        <v>1.7260125033976621E-2</v>
      </c>
      <c r="AE118" s="15">
        <f t="shared" si="23"/>
        <v>0</v>
      </c>
      <c r="AF118" s="15">
        <f t="shared" si="24"/>
        <v>0</v>
      </c>
      <c r="AG118" s="15">
        <f t="shared" si="25"/>
        <v>0</v>
      </c>
      <c r="AH118" s="13">
        <v>2</v>
      </c>
      <c r="AI118" s="13">
        <v>8</v>
      </c>
      <c r="AJ118" s="21">
        <f t="shared" si="26"/>
        <v>0.2</v>
      </c>
      <c r="AK118">
        <v>0</v>
      </c>
      <c r="AL118">
        <v>0</v>
      </c>
      <c r="AM118" s="42">
        <v>4</v>
      </c>
      <c r="AN118" s="42">
        <v>1</v>
      </c>
      <c r="AO118" s="42">
        <v>4</v>
      </c>
      <c r="AP118" s="42">
        <v>1</v>
      </c>
      <c r="AQ118" s="42">
        <v>0</v>
      </c>
      <c r="AR118" s="42">
        <v>1</v>
      </c>
      <c r="AS118">
        <v>2</v>
      </c>
      <c r="AT118">
        <v>1</v>
      </c>
      <c r="AU118" s="4">
        <v>-21</v>
      </c>
      <c r="AV118" s="4">
        <v>66.67</v>
      </c>
      <c r="AW118">
        <v>1</v>
      </c>
      <c r="AX118">
        <v>0</v>
      </c>
      <c r="AY118" s="16">
        <f t="shared" si="27"/>
        <v>79.495268139302809</v>
      </c>
      <c r="AZ118" s="4">
        <v>81.819999999999993</v>
      </c>
      <c r="BA118">
        <v>-15</v>
      </c>
    </row>
    <row r="119" spans="1:53" x14ac:dyDescent="0.2">
      <c r="A119" s="13" t="s">
        <v>567</v>
      </c>
      <c r="B119" s="13" t="s">
        <v>650</v>
      </c>
      <c r="C119" s="1" t="s">
        <v>322</v>
      </c>
      <c r="D119" s="13" t="s">
        <v>129</v>
      </c>
      <c r="E119" s="13">
        <v>39</v>
      </c>
      <c r="F119" s="13">
        <v>0</v>
      </c>
      <c r="G119" s="13">
        <v>0</v>
      </c>
      <c r="H119" s="20">
        <f t="shared" si="14"/>
        <v>0</v>
      </c>
      <c r="I119">
        <v>0</v>
      </c>
      <c r="J119">
        <v>0</v>
      </c>
      <c r="K119">
        <v>0</v>
      </c>
      <c r="L119" s="17">
        <f t="shared" si="15"/>
        <v>0</v>
      </c>
      <c r="M119">
        <v>0</v>
      </c>
      <c r="N119">
        <v>0</v>
      </c>
      <c r="O119">
        <v>0</v>
      </c>
      <c r="P119" s="15">
        <f t="shared" si="16"/>
        <v>0</v>
      </c>
      <c r="Q119" s="15">
        <f t="shared" si="17"/>
        <v>0</v>
      </c>
      <c r="R119" s="20">
        <f t="shared" si="18"/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s="16">
        <v>1.6166666667</v>
      </c>
      <c r="Y119" s="26">
        <f t="shared" si="19"/>
        <v>4.1452991453846157E-2</v>
      </c>
      <c r="Z119" s="4">
        <v>1.61</v>
      </c>
      <c r="AA119" s="26">
        <f t="shared" si="20"/>
        <v>4.1282051282051285E-2</v>
      </c>
      <c r="AB119" s="4">
        <v>221.07</v>
      </c>
      <c r="AC119" s="26">
        <f t="shared" si="21"/>
        <v>5.6684615384615382</v>
      </c>
      <c r="AD119" s="21">
        <f t="shared" si="22"/>
        <v>7.2301059816777449E-3</v>
      </c>
      <c r="AE119" s="15">
        <f t="shared" si="23"/>
        <v>0</v>
      </c>
      <c r="AF119" s="15">
        <f t="shared" si="24"/>
        <v>0</v>
      </c>
      <c r="AG119" s="15">
        <f t="shared" si="25"/>
        <v>0</v>
      </c>
      <c r="AH119" s="13">
        <v>0</v>
      </c>
      <c r="AI119" s="13">
        <v>0</v>
      </c>
      <c r="AJ119" s="21" t="str">
        <f t="shared" si="26"/>
        <v xml:space="preserve"> </v>
      </c>
      <c r="AK119">
        <v>0</v>
      </c>
      <c r="AL119">
        <v>0</v>
      </c>
      <c r="AM119" s="42">
        <v>0</v>
      </c>
      <c r="AN119" s="42">
        <v>1</v>
      </c>
      <c r="AO119" s="42">
        <v>0</v>
      </c>
      <c r="AP119" s="42">
        <v>1</v>
      </c>
      <c r="AQ119" s="42">
        <v>0</v>
      </c>
      <c r="AR119" s="42">
        <v>0</v>
      </c>
      <c r="AS119">
        <v>0</v>
      </c>
      <c r="AT119">
        <v>1</v>
      </c>
      <c r="AU119" s="4">
        <v>-90.58</v>
      </c>
      <c r="AV119" s="4">
        <v>0</v>
      </c>
      <c r="AW119">
        <v>1</v>
      </c>
      <c r="AX119">
        <v>0</v>
      </c>
      <c r="AY119" s="16">
        <f t="shared" si="27"/>
        <v>-74.22680412218088</v>
      </c>
      <c r="AZ119" s="4">
        <v>50</v>
      </c>
      <c r="BA119">
        <v>-47</v>
      </c>
    </row>
    <row r="120" spans="1:53" x14ac:dyDescent="0.2">
      <c r="A120" s="13" t="s">
        <v>628</v>
      </c>
      <c r="B120" s="13" t="s">
        <v>653</v>
      </c>
      <c r="C120" s="1" t="s">
        <v>162</v>
      </c>
      <c r="D120" s="13" t="s">
        <v>146</v>
      </c>
      <c r="E120" s="13">
        <v>10</v>
      </c>
      <c r="F120" s="13">
        <v>0</v>
      </c>
      <c r="G120" s="13">
        <v>0</v>
      </c>
      <c r="H120" s="20">
        <f t="shared" si="14"/>
        <v>0</v>
      </c>
      <c r="I120">
        <v>0</v>
      </c>
      <c r="J120">
        <v>0</v>
      </c>
      <c r="K120">
        <v>0</v>
      </c>
      <c r="L120" s="17">
        <f t="shared" si="15"/>
        <v>0</v>
      </c>
      <c r="M120">
        <v>0</v>
      </c>
      <c r="N120">
        <v>0</v>
      </c>
      <c r="O120">
        <v>0</v>
      </c>
      <c r="P120" s="15">
        <f t="shared" si="16"/>
        <v>0</v>
      </c>
      <c r="Q120" s="15">
        <f t="shared" si="17"/>
        <v>0</v>
      </c>
      <c r="R120" s="20">
        <f t="shared" si="18"/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s="16">
        <v>0</v>
      </c>
      <c r="Y120" s="26">
        <f t="shared" si="19"/>
        <v>0</v>
      </c>
      <c r="Z120" s="4">
        <v>0</v>
      </c>
      <c r="AA120" s="26">
        <f t="shared" si="20"/>
        <v>0</v>
      </c>
      <c r="AB120" s="4">
        <v>40.43</v>
      </c>
      <c r="AC120" s="26">
        <f t="shared" si="21"/>
        <v>4.0430000000000001</v>
      </c>
      <c r="AD120" s="21">
        <f t="shared" si="22"/>
        <v>0</v>
      </c>
      <c r="AE120" s="15">
        <f t="shared" si="23"/>
        <v>0</v>
      </c>
      <c r="AF120" s="15">
        <f t="shared" si="24"/>
        <v>0</v>
      </c>
      <c r="AG120" s="15">
        <f t="shared" si="25"/>
        <v>0</v>
      </c>
      <c r="AH120" s="13">
        <v>0</v>
      </c>
      <c r="AI120" s="13">
        <v>0</v>
      </c>
      <c r="AJ120" s="21" t="str">
        <f t="shared" si="26"/>
        <v xml:space="preserve"> </v>
      </c>
      <c r="AK120">
        <v>0</v>
      </c>
      <c r="AL120">
        <v>0</v>
      </c>
      <c r="AM120" s="42">
        <v>0</v>
      </c>
      <c r="AN120" s="42">
        <v>0</v>
      </c>
      <c r="AO120" s="42">
        <v>0</v>
      </c>
      <c r="AP120" s="42">
        <v>0</v>
      </c>
      <c r="AQ120" s="42">
        <v>0</v>
      </c>
      <c r="AR120" s="42">
        <v>0</v>
      </c>
      <c r="AS120">
        <v>0</v>
      </c>
      <c r="AT120">
        <v>0</v>
      </c>
      <c r="AW120">
        <v>0</v>
      </c>
      <c r="AX120">
        <v>0</v>
      </c>
      <c r="AY120" s="16">
        <f t="shared" si="27"/>
        <v>0</v>
      </c>
    </row>
    <row r="121" spans="1:53" x14ac:dyDescent="0.2">
      <c r="A121" s="13" t="s">
        <v>656</v>
      </c>
      <c r="B121" s="13" t="s">
        <v>657</v>
      </c>
      <c r="C121" s="1" t="s">
        <v>219</v>
      </c>
      <c r="D121" s="13" t="s">
        <v>173</v>
      </c>
      <c r="E121" s="13">
        <v>59</v>
      </c>
      <c r="F121" s="13">
        <v>1</v>
      </c>
      <c r="G121" s="13">
        <v>0</v>
      </c>
      <c r="H121" s="20">
        <f t="shared" si="14"/>
        <v>1</v>
      </c>
      <c r="I121">
        <v>1</v>
      </c>
      <c r="J121">
        <v>0</v>
      </c>
      <c r="K121">
        <v>0</v>
      </c>
      <c r="L121" s="17">
        <f t="shared" si="15"/>
        <v>1.47904683648194</v>
      </c>
      <c r="M121">
        <v>4</v>
      </c>
      <c r="N121">
        <v>2</v>
      </c>
      <c r="O121">
        <v>4</v>
      </c>
      <c r="P121" s="15">
        <f t="shared" si="16"/>
        <v>0.25</v>
      </c>
      <c r="Q121" s="15">
        <f t="shared" si="17"/>
        <v>0.1</v>
      </c>
      <c r="R121" s="20">
        <f t="shared" si="18"/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 s="16">
        <v>40.566666666700002</v>
      </c>
      <c r="Y121" s="26">
        <f t="shared" si="19"/>
        <v>0.68757062146949155</v>
      </c>
      <c r="Z121" s="4">
        <v>38.409999999999997</v>
      </c>
      <c r="AA121" s="26">
        <f t="shared" si="20"/>
        <v>0.65101694915254227</v>
      </c>
      <c r="AB121" s="4">
        <v>293.12</v>
      </c>
      <c r="AC121" s="26">
        <f t="shared" si="21"/>
        <v>4.9681355932203388</v>
      </c>
      <c r="AD121" s="21">
        <f t="shared" si="22"/>
        <v>0.11585678520797513</v>
      </c>
      <c r="AE121" s="15">
        <f t="shared" si="23"/>
        <v>0.2</v>
      </c>
      <c r="AF121" s="15">
        <f t="shared" si="24"/>
        <v>0</v>
      </c>
      <c r="AG121" s="15">
        <f t="shared" si="25"/>
        <v>0.2</v>
      </c>
      <c r="AH121" s="1"/>
      <c r="AI121" s="1"/>
      <c r="AJ121" s="21" t="str">
        <f t="shared" si="26"/>
        <v xml:space="preserve"> </v>
      </c>
      <c r="AK121">
        <v>5</v>
      </c>
      <c r="AL121">
        <v>0</v>
      </c>
      <c r="AM121" s="42">
        <v>19</v>
      </c>
      <c r="AN121" s="42">
        <v>3</v>
      </c>
      <c r="AO121" s="42">
        <v>19</v>
      </c>
      <c r="AP121" s="42">
        <v>3</v>
      </c>
      <c r="AQ121" s="42">
        <v>0</v>
      </c>
      <c r="AR121" s="42">
        <v>13</v>
      </c>
      <c r="AS121">
        <v>25</v>
      </c>
      <c r="AT121">
        <v>1</v>
      </c>
      <c r="AU121" s="4">
        <v>10.32</v>
      </c>
      <c r="AV121" s="4">
        <v>96.15</v>
      </c>
      <c r="AW121">
        <v>1</v>
      </c>
      <c r="AX121">
        <v>0</v>
      </c>
      <c r="AY121" s="16">
        <f t="shared" si="27"/>
        <v>73.95234182409699</v>
      </c>
      <c r="AZ121" s="4">
        <v>76.19</v>
      </c>
      <c r="BA121">
        <v>-19.3</v>
      </c>
    </row>
    <row r="122" spans="1:53" x14ac:dyDescent="0.2">
      <c r="A122" s="13" t="s">
        <v>661</v>
      </c>
      <c r="B122" s="13" t="s">
        <v>662</v>
      </c>
      <c r="C122" s="1" t="s">
        <v>190</v>
      </c>
      <c r="D122" s="13" t="s">
        <v>173</v>
      </c>
      <c r="E122" s="13">
        <v>82</v>
      </c>
      <c r="F122" s="13">
        <v>3</v>
      </c>
      <c r="G122" s="13">
        <v>13</v>
      </c>
      <c r="H122" s="20">
        <f t="shared" si="14"/>
        <v>16</v>
      </c>
      <c r="I122">
        <v>3</v>
      </c>
      <c r="J122">
        <v>9</v>
      </c>
      <c r="K122">
        <v>4</v>
      </c>
      <c r="L122" s="17">
        <f t="shared" si="15"/>
        <v>6.7352666043046625</v>
      </c>
      <c r="M122">
        <v>30</v>
      </c>
      <c r="N122">
        <v>23</v>
      </c>
      <c r="O122">
        <v>21</v>
      </c>
      <c r="P122" s="15">
        <f t="shared" si="16"/>
        <v>0.1</v>
      </c>
      <c r="Q122" s="15">
        <f t="shared" si="17"/>
        <v>4.0540540540540543E-2</v>
      </c>
      <c r="R122" s="20">
        <f t="shared" si="18"/>
        <v>61.199999999999996</v>
      </c>
      <c r="S122">
        <v>4</v>
      </c>
      <c r="T122">
        <v>1</v>
      </c>
      <c r="U122">
        <v>3</v>
      </c>
      <c r="V122">
        <v>3</v>
      </c>
      <c r="W122">
        <v>4</v>
      </c>
      <c r="X122" s="16">
        <v>142.53333333329999</v>
      </c>
      <c r="Y122" s="26">
        <f t="shared" si="19"/>
        <v>1.7382113821134146</v>
      </c>
      <c r="Z122" s="4">
        <v>141.47</v>
      </c>
      <c r="AA122" s="26">
        <f t="shared" si="20"/>
        <v>1.7252439024390245</v>
      </c>
      <c r="AB122" s="4">
        <v>225.42</v>
      </c>
      <c r="AC122" s="26">
        <f t="shared" si="21"/>
        <v>2.7490243902439024</v>
      </c>
      <c r="AD122" s="21">
        <f t="shared" si="22"/>
        <v>0.38559241189457327</v>
      </c>
      <c r="AE122" s="15">
        <f t="shared" si="23"/>
        <v>0.15</v>
      </c>
      <c r="AF122" s="15">
        <f t="shared" si="24"/>
        <v>0.65</v>
      </c>
      <c r="AG122" s="15">
        <f t="shared" si="25"/>
        <v>0.8</v>
      </c>
      <c r="AH122" s="1"/>
      <c r="AI122" s="1"/>
      <c r="AJ122" s="21" t="str">
        <f t="shared" si="26"/>
        <v xml:space="preserve"> </v>
      </c>
      <c r="AK122">
        <v>20</v>
      </c>
      <c r="AL122">
        <v>2</v>
      </c>
      <c r="AM122" s="42">
        <v>116</v>
      </c>
      <c r="AN122" s="42">
        <v>32</v>
      </c>
      <c r="AO122" s="42">
        <v>116</v>
      </c>
      <c r="AP122" s="42">
        <v>32</v>
      </c>
      <c r="AQ122" s="42">
        <v>5</v>
      </c>
      <c r="AR122" s="42">
        <v>72</v>
      </c>
      <c r="AS122">
        <v>130</v>
      </c>
      <c r="AT122">
        <v>21</v>
      </c>
      <c r="AU122" s="4">
        <v>-3.59</v>
      </c>
      <c r="AV122" s="4">
        <v>86.09</v>
      </c>
      <c r="AW122">
        <v>0</v>
      </c>
      <c r="AX122">
        <v>0</v>
      </c>
      <c r="AY122" s="16">
        <f t="shared" si="27"/>
        <v>106.50140318056748</v>
      </c>
      <c r="AZ122" s="4">
        <v>95.6</v>
      </c>
      <c r="BA122">
        <v>-1.2</v>
      </c>
    </row>
    <row r="123" spans="1:53" x14ac:dyDescent="0.2">
      <c r="A123" s="13" t="s">
        <v>665</v>
      </c>
      <c r="B123" s="13" t="s">
        <v>666</v>
      </c>
      <c r="C123" s="1" t="s">
        <v>162</v>
      </c>
      <c r="D123" s="13" t="s">
        <v>154</v>
      </c>
      <c r="E123" s="13">
        <v>30</v>
      </c>
      <c r="F123" s="13">
        <v>0</v>
      </c>
      <c r="G123" s="13">
        <v>0</v>
      </c>
      <c r="H123" s="20">
        <f t="shared" si="14"/>
        <v>0</v>
      </c>
      <c r="I123">
        <v>0</v>
      </c>
      <c r="J123">
        <v>0</v>
      </c>
      <c r="K123">
        <v>0</v>
      </c>
      <c r="L123" s="17">
        <f t="shared" si="15"/>
        <v>0</v>
      </c>
      <c r="M123">
        <v>0</v>
      </c>
      <c r="N123">
        <v>0</v>
      </c>
      <c r="O123">
        <v>0</v>
      </c>
      <c r="P123" s="15">
        <f t="shared" si="16"/>
        <v>0</v>
      </c>
      <c r="Q123" s="15">
        <f t="shared" si="17"/>
        <v>0</v>
      </c>
      <c r="R123" s="20">
        <f t="shared" si="18"/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s="16">
        <v>0.98333333330000006</v>
      </c>
      <c r="Y123" s="26">
        <f t="shared" si="19"/>
        <v>3.2777777776666669E-2</v>
      </c>
      <c r="Z123" s="4">
        <v>1.25</v>
      </c>
      <c r="AA123" s="26">
        <f t="shared" si="20"/>
        <v>4.1666666666666664E-2</v>
      </c>
      <c r="AB123" s="4">
        <v>133.84</v>
      </c>
      <c r="AC123" s="26">
        <f t="shared" si="21"/>
        <v>4.4613333333333332</v>
      </c>
      <c r="AD123" s="21">
        <f t="shared" si="22"/>
        <v>9.2530905322377663E-3</v>
      </c>
      <c r="AE123" s="15">
        <f t="shared" si="23"/>
        <v>0</v>
      </c>
      <c r="AF123" s="15">
        <f t="shared" si="24"/>
        <v>0</v>
      </c>
      <c r="AG123" s="15">
        <f t="shared" si="25"/>
        <v>0</v>
      </c>
      <c r="AH123" s="13">
        <v>0</v>
      </c>
      <c r="AI123" s="13">
        <v>0</v>
      </c>
      <c r="AJ123" s="21" t="str">
        <f t="shared" si="26"/>
        <v xml:space="preserve"> </v>
      </c>
      <c r="AK123">
        <v>0</v>
      </c>
      <c r="AL123">
        <v>0</v>
      </c>
      <c r="AM123" s="42">
        <v>0</v>
      </c>
      <c r="AN123" s="42">
        <v>1</v>
      </c>
      <c r="AO123" s="42">
        <v>0</v>
      </c>
      <c r="AP123" s="42">
        <v>1</v>
      </c>
      <c r="AQ123" s="42">
        <v>0</v>
      </c>
      <c r="AR123" s="42">
        <v>0</v>
      </c>
      <c r="AS123">
        <v>0</v>
      </c>
      <c r="AT123">
        <v>0</v>
      </c>
      <c r="AW123">
        <v>1</v>
      </c>
      <c r="AX123">
        <v>0</v>
      </c>
      <c r="AY123" s="16">
        <f t="shared" si="27"/>
        <v>-120</v>
      </c>
      <c r="AZ123" s="4">
        <v>100</v>
      </c>
      <c r="BA123">
        <v>5.8</v>
      </c>
    </row>
    <row r="124" spans="1:53" x14ac:dyDescent="0.2">
      <c r="A124" s="13" t="s">
        <v>374</v>
      </c>
      <c r="B124" s="13" t="s">
        <v>670</v>
      </c>
      <c r="C124" s="1" t="s">
        <v>249</v>
      </c>
      <c r="D124" s="13" t="s">
        <v>146</v>
      </c>
      <c r="E124" s="13">
        <v>16</v>
      </c>
      <c r="F124" s="13">
        <v>0</v>
      </c>
      <c r="G124" s="13">
        <v>0</v>
      </c>
      <c r="H124" s="20">
        <f t="shared" si="14"/>
        <v>0</v>
      </c>
      <c r="I124">
        <v>0</v>
      </c>
      <c r="J124">
        <v>0</v>
      </c>
      <c r="K124">
        <v>0</v>
      </c>
      <c r="L124" s="17">
        <f t="shared" si="15"/>
        <v>0</v>
      </c>
      <c r="M124">
        <v>0</v>
      </c>
      <c r="N124">
        <v>0</v>
      </c>
      <c r="O124">
        <v>0</v>
      </c>
      <c r="P124" s="15">
        <f t="shared" si="16"/>
        <v>0</v>
      </c>
      <c r="Q124" s="15">
        <f t="shared" si="17"/>
        <v>0</v>
      </c>
      <c r="R124" s="20">
        <f t="shared" si="18"/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s="16">
        <v>0</v>
      </c>
      <c r="Y124" s="26">
        <f t="shared" si="19"/>
        <v>0</v>
      </c>
      <c r="Z124" s="4">
        <v>0</v>
      </c>
      <c r="AA124" s="26">
        <f t="shared" si="20"/>
        <v>0</v>
      </c>
      <c r="AB124" s="4">
        <v>66.040000000000006</v>
      </c>
      <c r="AC124" s="26">
        <f t="shared" si="21"/>
        <v>4.1275000000000004</v>
      </c>
      <c r="AD124" s="21">
        <f t="shared" si="22"/>
        <v>0</v>
      </c>
      <c r="AE124" s="15">
        <f t="shared" si="23"/>
        <v>0</v>
      </c>
      <c r="AF124" s="15">
        <f t="shared" si="24"/>
        <v>0</v>
      </c>
      <c r="AG124" s="15">
        <f t="shared" si="25"/>
        <v>0</v>
      </c>
      <c r="AH124" s="13">
        <v>0</v>
      </c>
      <c r="AI124" s="13">
        <v>0</v>
      </c>
      <c r="AJ124" s="21" t="str">
        <f t="shared" si="26"/>
        <v xml:space="preserve"> </v>
      </c>
      <c r="AK124">
        <v>0</v>
      </c>
      <c r="AL124">
        <v>0</v>
      </c>
      <c r="AM124" s="42">
        <v>0</v>
      </c>
      <c r="AN124" s="42">
        <v>0</v>
      </c>
      <c r="AO124" s="42">
        <v>0</v>
      </c>
      <c r="AP124" s="42">
        <v>0</v>
      </c>
      <c r="AQ124" s="42">
        <v>0</v>
      </c>
      <c r="AR124" s="42">
        <v>0</v>
      </c>
      <c r="AS124">
        <v>0</v>
      </c>
      <c r="AT124">
        <v>0</v>
      </c>
      <c r="AW124">
        <v>0</v>
      </c>
      <c r="AX124">
        <v>0</v>
      </c>
      <c r="AY124" s="16">
        <f t="shared" si="27"/>
        <v>0</v>
      </c>
    </row>
    <row r="125" spans="1:53" x14ac:dyDescent="0.2">
      <c r="A125" s="13" t="s">
        <v>672</v>
      </c>
      <c r="B125" s="13" t="s">
        <v>247</v>
      </c>
      <c r="C125" s="1" t="s">
        <v>206</v>
      </c>
      <c r="D125" s="13" t="s">
        <v>146</v>
      </c>
      <c r="E125" s="13">
        <v>82</v>
      </c>
      <c r="F125" s="13">
        <v>10</v>
      </c>
      <c r="G125" s="13">
        <v>5</v>
      </c>
      <c r="H125" s="20">
        <f t="shared" si="14"/>
        <v>15</v>
      </c>
      <c r="I125">
        <v>7</v>
      </c>
      <c r="J125">
        <v>2</v>
      </c>
      <c r="K125">
        <v>3</v>
      </c>
      <c r="L125" s="17">
        <f t="shared" si="15"/>
        <v>3.9554644008209721</v>
      </c>
      <c r="M125">
        <v>35</v>
      </c>
      <c r="N125">
        <v>23</v>
      </c>
      <c r="O125">
        <v>17</v>
      </c>
      <c r="P125" s="15">
        <f t="shared" si="16"/>
        <v>0.2857142857142857</v>
      </c>
      <c r="Q125" s="15">
        <f t="shared" si="17"/>
        <v>0.13333333333333333</v>
      </c>
      <c r="R125" s="20">
        <f t="shared" si="18"/>
        <v>16.076923076923077</v>
      </c>
      <c r="S125">
        <v>0</v>
      </c>
      <c r="T125">
        <v>3</v>
      </c>
      <c r="U125">
        <v>7</v>
      </c>
      <c r="V125">
        <v>9</v>
      </c>
      <c r="W125">
        <v>2</v>
      </c>
      <c r="X125" s="16">
        <v>227.53333333329999</v>
      </c>
      <c r="Y125" s="26">
        <f t="shared" si="19"/>
        <v>2.774796747967073</v>
      </c>
      <c r="Z125" s="4">
        <v>220.28</v>
      </c>
      <c r="AA125" s="26">
        <f t="shared" si="20"/>
        <v>2.6863414634146343</v>
      </c>
      <c r="AB125" s="4">
        <v>178.13</v>
      </c>
      <c r="AC125" s="26">
        <f t="shared" si="21"/>
        <v>2.1723170731707317</v>
      </c>
      <c r="AD125" s="21">
        <f t="shared" si="22"/>
        <v>0.55289776863030538</v>
      </c>
      <c r="AE125" s="15">
        <f t="shared" si="23"/>
        <v>0.26923076923076922</v>
      </c>
      <c r="AF125" s="15">
        <f t="shared" si="24"/>
        <v>0.19230769230769232</v>
      </c>
      <c r="AG125" s="15">
        <f t="shared" si="25"/>
        <v>0.46153846153846156</v>
      </c>
      <c r="AH125" s="13">
        <v>93</v>
      </c>
      <c r="AI125" s="13">
        <v>65</v>
      </c>
      <c r="AJ125" s="21">
        <f t="shared" si="26"/>
        <v>0.58860759493670889</v>
      </c>
      <c r="AK125">
        <v>26</v>
      </c>
      <c r="AL125">
        <v>1</v>
      </c>
      <c r="AM125" s="42">
        <v>183</v>
      </c>
      <c r="AN125" s="42">
        <v>31</v>
      </c>
      <c r="AO125" s="42">
        <v>183</v>
      </c>
      <c r="AP125" s="42">
        <v>31</v>
      </c>
      <c r="AQ125" s="42">
        <v>2</v>
      </c>
      <c r="AR125" s="42">
        <v>101</v>
      </c>
      <c r="AS125">
        <v>202</v>
      </c>
      <c r="AT125">
        <v>28</v>
      </c>
      <c r="AU125" s="4">
        <v>8.23</v>
      </c>
      <c r="AV125" s="4">
        <v>87.83</v>
      </c>
      <c r="AW125">
        <v>2</v>
      </c>
      <c r="AX125">
        <v>1</v>
      </c>
      <c r="AY125" s="16">
        <f t="shared" si="27"/>
        <v>112.86258423675841</v>
      </c>
      <c r="AZ125" s="4">
        <v>97.39</v>
      </c>
      <c r="BA125">
        <v>10.1</v>
      </c>
    </row>
    <row r="126" spans="1:53" x14ac:dyDescent="0.2">
      <c r="A126" s="13" t="s">
        <v>519</v>
      </c>
      <c r="B126" s="13" t="s">
        <v>247</v>
      </c>
      <c r="C126" s="1" t="s">
        <v>292</v>
      </c>
      <c r="D126" s="13" t="s">
        <v>146</v>
      </c>
      <c r="E126" s="13">
        <v>53</v>
      </c>
      <c r="F126" s="13">
        <v>0</v>
      </c>
      <c r="G126" s="13">
        <v>0</v>
      </c>
      <c r="H126" s="20">
        <f t="shared" si="14"/>
        <v>0</v>
      </c>
      <c r="I126">
        <v>0</v>
      </c>
      <c r="J126">
        <v>0</v>
      </c>
      <c r="K126">
        <v>0</v>
      </c>
      <c r="L126" s="17">
        <f t="shared" si="15"/>
        <v>0</v>
      </c>
      <c r="M126">
        <v>0</v>
      </c>
      <c r="N126">
        <v>0</v>
      </c>
      <c r="O126">
        <v>0</v>
      </c>
      <c r="P126" s="15">
        <f t="shared" si="16"/>
        <v>0</v>
      </c>
      <c r="Q126" s="15">
        <f t="shared" si="17"/>
        <v>0</v>
      </c>
      <c r="R126" s="20">
        <f t="shared" si="18"/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 s="16">
        <v>2.2000000000000002</v>
      </c>
      <c r="Y126" s="26">
        <f t="shared" si="19"/>
        <v>4.1509433962264156E-2</v>
      </c>
      <c r="Z126" s="4">
        <v>2.92</v>
      </c>
      <c r="AA126" s="26">
        <f t="shared" si="20"/>
        <v>5.5094339622641507E-2</v>
      </c>
      <c r="AB126" s="4">
        <v>302.14</v>
      </c>
      <c r="AC126" s="26">
        <f t="shared" si="21"/>
        <v>5.7007547169811321</v>
      </c>
      <c r="AD126" s="21">
        <f t="shared" si="22"/>
        <v>9.5718874975414675E-3</v>
      </c>
      <c r="AE126" s="15">
        <f t="shared" si="23"/>
        <v>0</v>
      </c>
      <c r="AF126" s="15">
        <f t="shared" si="24"/>
        <v>0</v>
      </c>
      <c r="AG126" s="15">
        <f t="shared" si="25"/>
        <v>0</v>
      </c>
      <c r="AH126" s="13">
        <v>0</v>
      </c>
      <c r="AI126" s="13">
        <v>0</v>
      </c>
      <c r="AJ126" s="21" t="str">
        <f t="shared" si="26"/>
        <v xml:space="preserve"> </v>
      </c>
      <c r="AK126">
        <v>0</v>
      </c>
      <c r="AL126">
        <v>0</v>
      </c>
      <c r="AM126" s="42">
        <v>0</v>
      </c>
      <c r="AN126" s="42">
        <v>0</v>
      </c>
      <c r="AO126" s="42">
        <v>0</v>
      </c>
      <c r="AP126" s="42">
        <v>0</v>
      </c>
      <c r="AQ126" s="42">
        <v>0</v>
      </c>
      <c r="AR126" s="42">
        <v>0</v>
      </c>
      <c r="AS126">
        <v>0</v>
      </c>
      <c r="AT126">
        <v>1</v>
      </c>
      <c r="AU126" s="4">
        <v>-89.2</v>
      </c>
      <c r="AV126" s="4">
        <v>0</v>
      </c>
      <c r="AW126">
        <v>1</v>
      </c>
      <c r="AX126">
        <v>0</v>
      </c>
      <c r="AY126" s="16">
        <f t="shared" si="27"/>
        <v>0</v>
      </c>
      <c r="AZ126" s="4">
        <v>71.430000000000007</v>
      </c>
      <c r="BA126">
        <v>-24.2</v>
      </c>
    </row>
    <row r="127" spans="1:53" x14ac:dyDescent="0.2">
      <c r="A127" s="13" t="s">
        <v>677</v>
      </c>
      <c r="B127" s="13" t="s">
        <v>678</v>
      </c>
      <c r="C127" s="1" t="s">
        <v>482</v>
      </c>
      <c r="D127" s="13" t="s">
        <v>173</v>
      </c>
      <c r="E127" s="13">
        <v>81</v>
      </c>
      <c r="F127" s="13">
        <v>1</v>
      </c>
      <c r="G127" s="13">
        <v>3</v>
      </c>
      <c r="H127" s="20">
        <f t="shared" si="14"/>
        <v>4</v>
      </c>
      <c r="I127">
        <v>1</v>
      </c>
      <c r="J127">
        <v>2</v>
      </c>
      <c r="K127">
        <v>1</v>
      </c>
      <c r="L127" s="17">
        <f t="shared" si="15"/>
        <v>2.9309993893763204</v>
      </c>
      <c r="M127">
        <v>18</v>
      </c>
      <c r="N127">
        <v>1</v>
      </c>
      <c r="O127">
        <v>8</v>
      </c>
      <c r="P127" s="15">
        <f t="shared" si="16"/>
        <v>5.5555555555555552E-2</v>
      </c>
      <c r="Q127" s="15">
        <f t="shared" si="17"/>
        <v>3.7037037037037035E-2</v>
      </c>
      <c r="R127" s="20">
        <f t="shared" si="18"/>
        <v>28</v>
      </c>
      <c r="S127">
        <v>0</v>
      </c>
      <c r="T127">
        <v>1</v>
      </c>
      <c r="U127">
        <v>0</v>
      </c>
      <c r="V127">
        <v>3</v>
      </c>
      <c r="W127">
        <v>0</v>
      </c>
      <c r="X127" s="16">
        <v>81.883333333300001</v>
      </c>
      <c r="Y127" s="26">
        <f t="shared" si="19"/>
        <v>1.0109053497938272</v>
      </c>
      <c r="Z127" s="4">
        <v>77.099999999999994</v>
      </c>
      <c r="AA127" s="26">
        <f t="shared" si="20"/>
        <v>0.95185185185185173</v>
      </c>
      <c r="AB127" s="4">
        <v>382.66</v>
      </c>
      <c r="AC127" s="26">
        <f t="shared" si="21"/>
        <v>4.7241975308641981</v>
      </c>
      <c r="AD127" s="21">
        <f t="shared" si="22"/>
        <v>0.16769618931616492</v>
      </c>
      <c r="AE127" s="15">
        <f t="shared" si="23"/>
        <v>0.2</v>
      </c>
      <c r="AF127" s="15">
        <f t="shared" si="24"/>
        <v>0.6</v>
      </c>
      <c r="AG127" s="15">
        <f t="shared" si="25"/>
        <v>0.8</v>
      </c>
      <c r="AH127" s="1"/>
      <c r="AI127" s="1"/>
      <c r="AJ127" s="21" t="str">
        <f t="shared" si="26"/>
        <v xml:space="preserve"> </v>
      </c>
      <c r="AK127">
        <v>5</v>
      </c>
      <c r="AL127">
        <v>0</v>
      </c>
      <c r="AM127" s="42">
        <v>65</v>
      </c>
      <c r="AN127" s="42">
        <v>11</v>
      </c>
      <c r="AO127" s="42">
        <v>65</v>
      </c>
      <c r="AP127" s="42">
        <v>11</v>
      </c>
      <c r="AQ127" s="42">
        <v>1</v>
      </c>
      <c r="AR127" s="42">
        <v>24</v>
      </c>
      <c r="AS127">
        <v>61</v>
      </c>
      <c r="AT127">
        <v>14</v>
      </c>
      <c r="AU127" s="4">
        <v>-5.4</v>
      </c>
      <c r="AV127" s="4">
        <v>81.33</v>
      </c>
      <c r="AW127">
        <v>0</v>
      </c>
      <c r="AX127">
        <v>0</v>
      </c>
      <c r="AY127" s="16">
        <f t="shared" si="27"/>
        <v>99.653979238794889</v>
      </c>
      <c r="AZ127" s="4">
        <v>87.84</v>
      </c>
      <c r="BA127">
        <v>-6.8</v>
      </c>
    </row>
    <row r="128" spans="1:53" x14ac:dyDescent="0.2">
      <c r="A128" s="13" t="s">
        <v>506</v>
      </c>
      <c r="B128" s="13" t="s">
        <v>681</v>
      </c>
      <c r="C128" s="1" t="s">
        <v>145</v>
      </c>
      <c r="D128" s="13" t="s">
        <v>146</v>
      </c>
      <c r="E128" s="13">
        <v>33</v>
      </c>
      <c r="F128" s="13">
        <v>0</v>
      </c>
      <c r="G128" s="13">
        <v>0</v>
      </c>
      <c r="H128" s="20">
        <f t="shared" si="14"/>
        <v>0</v>
      </c>
      <c r="I128">
        <v>0</v>
      </c>
      <c r="J128">
        <v>0</v>
      </c>
      <c r="K128">
        <v>0</v>
      </c>
      <c r="L128" s="17">
        <f t="shared" si="15"/>
        <v>0</v>
      </c>
      <c r="M128">
        <v>1</v>
      </c>
      <c r="N128">
        <v>0</v>
      </c>
      <c r="O128">
        <v>0</v>
      </c>
      <c r="P128" s="15">
        <f t="shared" si="16"/>
        <v>0</v>
      </c>
      <c r="Q128" s="15">
        <f t="shared" si="17"/>
        <v>0</v>
      </c>
      <c r="R128" s="20">
        <f t="shared" si="18"/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 s="16">
        <v>2.4</v>
      </c>
      <c r="Y128" s="26">
        <f t="shared" si="19"/>
        <v>7.2727272727272724E-2</v>
      </c>
      <c r="Z128" s="4">
        <v>2.41</v>
      </c>
      <c r="AA128" s="26">
        <f t="shared" si="20"/>
        <v>7.3030303030303029E-2</v>
      </c>
      <c r="AB128" s="4">
        <v>188.86</v>
      </c>
      <c r="AC128" s="26">
        <f t="shared" si="21"/>
        <v>5.7230303030303036</v>
      </c>
      <c r="AD128" s="21">
        <f t="shared" si="22"/>
        <v>1.2599989543577141E-2</v>
      </c>
      <c r="AE128" s="15">
        <f t="shared" si="23"/>
        <v>0</v>
      </c>
      <c r="AF128" s="15">
        <f t="shared" si="24"/>
        <v>0</v>
      </c>
      <c r="AG128" s="15">
        <f t="shared" si="25"/>
        <v>0</v>
      </c>
      <c r="AH128" s="13">
        <v>1</v>
      </c>
      <c r="AI128" s="13">
        <v>1</v>
      </c>
      <c r="AJ128" s="21">
        <f t="shared" si="26"/>
        <v>0.5</v>
      </c>
      <c r="AK128">
        <v>0</v>
      </c>
      <c r="AL128">
        <v>0</v>
      </c>
      <c r="AM128" s="42">
        <v>3</v>
      </c>
      <c r="AN128" s="42">
        <v>0</v>
      </c>
      <c r="AO128" s="42">
        <v>3</v>
      </c>
      <c r="AP128" s="42">
        <v>0</v>
      </c>
      <c r="AQ128" s="42">
        <v>0</v>
      </c>
      <c r="AR128" s="42">
        <v>0</v>
      </c>
      <c r="AS128">
        <v>3</v>
      </c>
      <c r="AT128">
        <v>0</v>
      </c>
      <c r="AU128" s="4">
        <v>10.53</v>
      </c>
      <c r="AV128" s="4">
        <v>100</v>
      </c>
      <c r="AW128">
        <v>1</v>
      </c>
      <c r="AX128">
        <v>0</v>
      </c>
      <c r="AY128" s="16">
        <f t="shared" si="27"/>
        <v>150</v>
      </c>
      <c r="AZ128" s="4">
        <v>100</v>
      </c>
      <c r="BA128">
        <v>6.7</v>
      </c>
    </row>
    <row r="129" spans="1:53" x14ac:dyDescent="0.2">
      <c r="A129" s="13" t="s">
        <v>685</v>
      </c>
      <c r="B129" s="13" t="s">
        <v>686</v>
      </c>
      <c r="C129" s="1" t="s">
        <v>314</v>
      </c>
      <c r="D129" s="13" t="s">
        <v>173</v>
      </c>
      <c r="E129" s="13">
        <v>63</v>
      </c>
      <c r="F129" s="13">
        <v>4</v>
      </c>
      <c r="G129" s="13">
        <v>1</v>
      </c>
      <c r="H129" s="20">
        <f t="shared" si="14"/>
        <v>5</v>
      </c>
      <c r="I129">
        <v>4</v>
      </c>
      <c r="J129">
        <v>0</v>
      </c>
      <c r="K129">
        <v>1</v>
      </c>
      <c r="L129" s="17">
        <f t="shared" si="15"/>
        <v>2.275888228599753</v>
      </c>
      <c r="M129">
        <v>29</v>
      </c>
      <c r="N129">
        <v>6</v>
      </c>
      <c r="O129">
        <v>12</v>
      </c>
      <c r="P129" s="15">
        <f t="shared" si="16"/>
        <v>0.13793103448275862</v>
      </c>
      <c r="Q129" s="15">
        <f t="shared" si="17"/>
        <v>8.5106382978723402E-2</v>
      </c>
      <c r="R129" s="20">
        <f t="shared" si="18"/>
        <v>0</v>
      </c>
      <c r="S129">
        <v>2</v>
      </c>
      <c r="T129">
        <v>1</v>
      </c>
      <c r="U129">
        <v>2</v>
      </c>
      <c r="V129">
        <v>5</v>
      </c>
      <c r="W129">
        <v>0</v>
      </c>
      <c r="X129" s="16">
        <v>131.8166666667</v>
      </c>
      <c r="Y129" s="26">
        <f t="shared" si="19"/>
        <v>2.0923280423285715</v>
      </c>
      <c r="Z129" s="4">
        <v>120.86</v>
      </c>
      <c r="AA129" s="26">
        <f t="shared" si="20"/>
        <v>1.9184126984126983</v>
      </c>
      <c r="AB129" s="4">
        <v>171.28</v>
      </c>
      <c r="AC129" s="26">
        <f t="shared" si="21"/>
        <v>2.7187301587301587</v>
      </c>
      <c r="AD129" s="21">
        <f t="shared" si="22"/>
        <v>0.4137057575135209</v>
      </c>
      <c r="AE129" s="15">
        <f t="shared" si="23"/>
        <v>0.30769230769230771</v>
      </c>
      <c r="AF129" s="15">
        <f t="shared" si="24"/>
        <v>7.6923076923076927E-2</v>
      </c>
      <c r="AG129" s="15">
        <f t="shared" si="25"/>
        <v>0.38461538461538464</v>
      </c>
      <c r="AH129" s="1"/>
      <c r="AI129" s="1"/>
      <c r="AJ129" s="21" t="str">
        <f t="shared" si="26"/>
        <v xml:space="preserve"> </v>
      </c>
      <c r="AK129">
        <v>13</v>
      </c>
      <c r="AL129">
        <v>2</v>
      </c>
      <c r="AM129" s="42">
        <v>83</v>
      </c>
      <c r="AN129" s="42">
        <v>18</v>
      </c>
      <c r="AO129" s="42">
        <v>83</v>
      </c>
      <c r="AP129" s="42">
        <v>18</v>
      </c>
      <c r="AQ129" s="42">
        <v>7</v>
      </c>
      <c r="AR129" s="42">
        <v>62</v>
      </c>
      <c r="AS129">
        <v>94</v>
      </c>
      <c r="AT129">
        <v>19</v>
      </c>
      <c r="AU129" s="4">
        <v>-6.76</v>
      </c>
      <c r="AV129" s="4">
        <v>83.19</v>
      </c>
      <c r="AW129">
        <v>1</v>
      </c>
      <c r="AX129">
        <v>0</v>
      </c>
      <c r="AY129" s="16">
        <f t="shared" si="27"/>
        <v>89.21481856111032</v>
      </c>
      <c r="AZ129" s="4">
        <v>97.53</v>
      </c>
      <c r="BA129">
        <v>2.9</v>
      </c>
    </row>
    <row r="130" spans="1:53" x14ac:dyDescent="0.2">
      <c r="A130" s="13" t="s">
        <v>690</v>
      </c>
      <c r="B130" s="13" t="s">
        <v>691</v>
      </c>
      <c r="C130" s="1" t="s">
        <v>584</v>
      </c>
      <c r="D130" s="13" t="s">
        <v>173</v>
      </c>
      <c r="E130" s="13">
        <v>40</v>
      </c>
      <c r="F130" s="13">
        <v>0</v>
      </c>
      <c r="G130" s="13">
        <v>0</v>
      </c>
      <c r="H130" s="20">
        <f t="shared" ref="H130:H193" si="28">F130+G130</f>
        <v>0</v>
      </c>
      <c r="I130">
        <v>0</v>
      </c>
      <c r="J130">
        <v>0</v>
      </c>
      <c r="K130">
        <v>0</v>
      </c>
      <c r="L130" s="17">
        <f t="shared" ref="L130:L193" si="29">IF(X130&gt;0,H130/X130*60,0)</f>
        <v>0</v>
      </c>
      <c r="M130">
        <v>0</v>
      </c>
      <c r="N130">
        <v>0</v>
      </c>
      <c r="O130">
        <v>0</v>
      </c>
      <c r="P130" s="15">
        <f t="shared" ref="P130:P193" si="30">IF(M130&gt;0,F130/M130,0)</f>
        <v>0</v>
      </c>
      <c r="Q130" s="15">
        <f t="shared" ref="Q130:Q193" si="31">IF(SUM(M130:O130)&gt;0,F130/SUM(M130:O130),0)</f>
        <v>0</v>
      </c>
      <c r="R130" s="20">
        <f t="shared" ref="R130:R193" si="32">IF(AK130&gt;0,J130/(AK130/(AK130+AM130)),0)</f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s="16">
        <v>2.0333333332999999</v>
      </c>
      <c r="Y130" s="26">
        <f t="shared" ref="Y130:Y193" si="33">X130/E130</f>
        <v>5.0833333332499994E-2</v>
      </c>
      <c r="Z130" s="4">
        <v>1.88</v>
      </c>
      <c r="AA130" s="26">
        <f t="shared" ref="AA130:AA193" si="34">Z130/E130</f>
        <v>4.7E-2</v>
      </c>
      <c r="AB130" s="4">
        <v>218.43</v>
      </c>
      <c r="AC130" s="26">
        <f t="shared" ref="AC130:AC193" si="35">AB130/E130</f>
        <v>5.46075</v>
      </c>
      <c r="AD130" s="21">
        <f t="shared" ref="AD130:AD193" si="36">IF(AA130&gt;0,AA130/(AA130+AC130),0)</f>
        <v>8.5334301665834517E-3</v>
      </c>
      <c r="AE130" s="15">
        <f t="shared" ref="AE130:AE193" si="37">IF(AK130&gt;0,I130/AK130,0)</f>
        <v>0</v>
      </c>
      <c r="AF130" s="15">
        <f t="shared" ref="AF130:AF193" si="38">IF(AK130&gt;0,(J130+K130)/AK130,0)</f>
        <v>0</v>
      </c>
      <c r="AG130" s="15">
        <f t="shared" ref="AG130:AG193" si="39">AE130+AF130</f>
        <v>0</v>
      </c>
      <c r="AH130" s="1"/>
      <c r="AI130" s="1"/>
      <c r="AJ130" s="21" t="str">
        <f t="shared" ref="AJ130:AJ193" si="40">IF((AH130+AI130)&gt;0,AH130/(AH130+AI130)," ")</f>
        <v xml:space="preserve"> </v>
      </c>
      <c r="AK130">
        <v>0</v>
      </c>
      <c r="AL130">
        <v>0</v>
      </c>
      <c r="AM130" s="42">
        <v>1</v>
      </c>
      <c r="AN130" s="42">
        <v>0</v>
      </c>
      <c r="AO130" s="42">
        <v>1</v>
      </c>
      <c r="AP130" s="42">
        <v>0</v>
      </c>
      <c r="AQ130" s="42">
        <v>0</v>
      </c>
      <c r="AR130" s="42">
        <v>0</v>
      </c>
      <c r="AS130">
        <v>1</v>
      </c>
      <c r="AT130">
        <v>0</v>
      </c>
      <c r="AU130" s="4">
        <v>11.3</v>
      </c>
      <c r="AV130" s="4">
        <v>100</v>
      </c>
      <c r="AW130">
        <v>0</v>
      </c>
      <c r="AX130">
        <v>0</v>
      </c>
      <c r="AY130" s="16">
        <f t="shared" ref="AY130:AY193" si="41">((AK130+AM130+AO130+AR130)-(AL130+AN130+AP130+AQ130))/MAX(1,X130)*60</f>
        <v>59.016393443590438</v>
      </c>
      <c r="AZ130" s="4">
        <v>100</v>
      </c>
      <c r="BA130">
        <v>11.3</v>
      </c>
    </row>
    <row r="131" spans="1:53" x14ac:dyDescent="0.2">
      <c r="A131" s="13" t="s">
        <v>407</v>
      </c>
      <c r="B131" s="13" t="s">
        <v>693</v>
      </c>
      <c r="C131" s="1" t="s">
        <v>482</v>
      </c>
      <c r="D131" s="13" t="s">
        <v>154</v>
      </c>
      <c r="E131" s="13">
        <v>76</v>
      </c>
      <c r="F131" s="13">
        <v>3</v>
      </c>
      <c r="G131" s="13">
        <v>3</v>
      </c>
      <c r="H131" s="20">
        <f t="shared" si="28"/>
        <v>6</v>
      </c>
      <c r="I131">
        <v>3</v>
      </c>
      <c r="J131">
        <v>3</v>
      </c>
      <c r="K131">
        <v>0</v>
      </c>
      <c r="L131" s="17">
        <f t="shared" si="29"/>
        <v>2.4747937671855005</v>
      </c>
      <c r="M131">
        <v>24</v>
      </c>
      <c r="N131">
        <v>9</v>
      </c>
      <c r="O131">
        <v>1</v>
      </c>
      <c r="P131" s="15">
        <f t="shared" si="30"/>
        <v>0.125</v>
      </c>
      <c r="Q131" s="15">
        <f t="shared" si="31"/>
        <v>8.8235294117647065E-2</v>
      </c>
      <c r="R131" s="20">
        <f t="shared" si="32"/>
        <v>27.857142857142854</v>
      </c>
      <c r="S131">
        <v>0</v>
      </c>
      <c r="T131">
        <v>4</v>
      </c>
      <c r="U131">
        <v>11</v>
      </c>
      <c r="V131">
        <v>3</v>
      </c>
      <c r="W131">
        <v>0</v>
      </c>
      <c r="X131" s="16">
        <v>145.46666666670001</v>
      </c>
      <c r="Y131" s="26">
        <f t="shared" si="33"/>
        <v>1.914035087719737</v>
      </c>
      <c r="Z131" s="4">
        <v>145.91999999999999</v>
      </c>
      <c r="AA131" s="26">
        <f t="shared" si="34"/>
        <v>1.92</v>
      </c>
      <c r="AB131" s="4">
        <v>285.68</v>
      </c>
      <c r="AC131" s="26">
        <f t="shared" si="35"/>
        <v>3.7589473684210528</v>
      </c>
      <c r="AD131" s="21">
        <f t="shared" si="36"/>
        <v>0.33809082483781278</v>
      </c>
      <c r="AE131" s="15">
        <f t="shared" si="37"/>
        <v>0.21428571428571427</v>
      </c>
      <c r="AF131" s="15">
        <f t="shared" si="38"/>
        <v>0.21428571428571427</v>
      </c>
      <c r="AG131" s="15">
        <f t="shared" si="39"/>
        <v>0.42857142857142855</v>
      </c>
      <c r="AH131" s="13">
        <v>0</v>
      </c>
      <c r="AI131" s="13">
        <v>1</v>
      </c>
      <c r="AJ131" s="21">
        <f t="shared" si="40"/>
        <v>0</v>
      </c>
      <c r="AK131">
        <v>14</v>
      </c>
      <c r="AL131">
        <v>0</v>
      </c>
      <c r="AM131" s="42">
        <v>116</v>
      </c>
      <c r="AN131" s="42">
        <v>14</v>
      </c>
      <c r="AO131" s="42">
        <v>116</v>
      </c>
      <c r="AP131" s="42">
        <v>14</v>
      </c>
      <c r="AQ131" s="42">
        <v>4</v>
      </c>
      <c r="AR131" s="42">
        <v>62</v>
      </c>
      <c r="AS131">
        <v>120</v>
      </c>
      <c r="AT131">
        <v>14</v>
      </c>
      <c r="AU131" s="4">
        <v>4.88</v>
      </c>
      <c r="AV131" s="4">
        <v>89.55</v>
      </c>
      <c r="AW131">
        <v>3</v>
      </c>
      <c r="AX131">
        <v>0</v>
      </c>
      <c r="AY131" s="16">
        <f t="shared" si="41"/>
        <v>113.84051329053302</v>
      </c>
      <c r="AZ131" s="4">
        <v>94.78</v>
      </c>
      <c r="BA131">
        <v>2.4</v>
      </c>
    </row>
    <row r="132" spans="1:53" x14ac:dyDescent="0.2">
      <c r="A132" s="13" t="s">
        <v>165</v>
      </c>
      <c r="B132" s="13" t="s">
        <v>696</v>
      </c>
      <c r="C132" s="1" t="s">
        <v>190</v>
      </c>
      <c r="D132" s="13" t="s">
        <v>129</v>
      </c>
      <c r="E132" s="13">
        <v>77</v>
      </c>
      <c r="F132" s="13">
        <v>0</v>
      </c>
      <c r="G132" s="13">
        <v>0</v>
      </c>
      <c r="H132" s="20">
        <f t="shared" si="28"/>
        <v>0</v>
      </c>
      <c r="I132">
        <v>0</v>
      </c>
      <c r="J132">
        <v>0</v>
      </c>
      <c r="K132">
        <v>0</v>
      </c>
      <c r="L132" s="17">
        <f t="shared" si="29"/>
        <v>0</v>
      </c>
      <c r="M132">
        <v>2</v>
      </c>
      <c r="N132">
        <v>1</v>
      </c>
      <c r="O132">
        <v>0</v>
      </c>
      <c r="P132" s="15">
        <f t="shared" si="30"/>
        <v>0</v>
      </c>
      <c r="Q132" s="15">
        <f t="shared" si="31"/>
        <v>0</v>
      </c>
      <c r="R132" s="20">
        <f t="shared" si="32"/>
        <v>0</v>
      </c>
      <c r="S132">
        <v>0</v>
      </c>
      <c r="T132">
        <v>2</v>
      </c>
      <c r="U132">
        <v>1</v>
      </c>
      <c r="V132">
        <v>0</v>
      </c>
      <c r="W132">
        <v>0</v>
      </c>
      <c r="X132" s="16">
        <v>14.4333333333</v>
      </c>
      <c r="Y132" s="26">
        <f t="shared" si="33"/>
        <v>0.18744588744545454</v>
      </c>
      <c r="Z132" s="4">
        <v>14.83</v>
      </c>
      <c r="AA132" s="26">
        <f t="shared" si="34"/>
        <v>0.1925974025974026</v>
      </c>
      <c r="AB132" s="4">
        <v>314.24</v>
      </c>
      <c r="AC132" s="26">
        <f t="shared" si="35"/>
        <v>4.0810389610389608</v>
      </c>
      <c r="AD132" s="21">
        <f t="shared" si="36"/>
        <v>4.5066399246360959E-2</v>
      </c>
      <c r="AE132" s="15">
        <f t="shared" si="37"/>
        <v>0</v>
      </c>
      <c r="AF132" s="15">
        <f t="shared" si="38"/>
        <v>0</v>
      </c>
      <c r="AG132" s="15">
        <f t="shared" si="39"/>
        <v>0</v>
      </c>
      <c r="AH132" s="13">
        <v>0</v>
      </c>
      <c r="AI132" s="13">
        <v>0</v>
      </c>
      <c r="AJ132" s="21" t="str">
        <f t="shared" si="40"/>
        <v xml:space="preserve"> </v>
      </c>
      <c r="AK132">
        <v>0</v>
      </c>
      <c r="AL132">
        <v>0</v>
      </c>
      <c r="AM132" s="42">
        <v>4</v>
      </c>
      <c r="AN132" s="42">
        <v>3</v>
      </c>
      <c r="AO132" s="42">
        <v>4</v>
      </c>
      <c r="AP132" s="42">
        <v>3</v>
      </c>
      <c r="AQ132" s="42">
        <v>0</v>
      </c>
      <c r="AR132" s="42">
        <v>2</v>
      </c>
      <c r="AS132">
        <v>5</v>
      </c>
      <c r="AT132">
        <v>0</v>
      </c>
      <c r="AU132" s="4">
        <v>11.45</v>
      </c>
      <c r="AV132" s="4">
        <v>100</v>
      </c>
      <c r="AW132">
        <v>1</v>
      </c>
      <c r="AX132">
        <v>0</v>
      </c>
      <c r="AY132" s="16">
        <f t="shared" si="41"/>
        <v>16.628175519668886</v>
      </c>
      <c r="AZ132" s="4">
        <v>88.89</v>
      </c>
      <c r="BA132">
        <v>-7.7</v>
      </c>
    </row>
    <row r="133" spans="1:53" x14ac:dyDescent="0.2">
      <c r="A133" s="13" t="s">
        <v>320</v>
      </c>
      <c r="B133" s="13" t="s">
        <v>699</v>
      </c>
      <c r="C133" s="1" t="s">
        <v>446</v>
      </c>
      <c r="D133" s="13" t="s">
        <v>146</v>
      </c>
      <c r="E133" s="13">
        <v>70</v>
      </c>
      <c r="F133" s="13">
        <v>1</v>
      </c>
      <c r="G133" s="13">
        <v>0</v>
      </c>
      <c r="H133" s="20">
        <f t="shared" si="28"/>
        <v>1</v>
      </c>
      <c r="I133">
        <v>1</v>
      </c>
      <c r="J133">
        <v>0</v>
      </c>
      <c r="K133">
        <v>0</v>
      </c>
      <c r="L133" s="17">
        <f t="shared" si="29"/>
        <v>5.741626794258373</v>
      </c>
      <c r="M133">
        <v>1</v>
      </c>
      <c r="N133">
        <v>0</v>
      </c>
      <c r="O133">
        <v>0</v>
      </c>
      <c r="P133" s="15">
        <f t="shared" si="30"/>
        <v>1</v>
      </c>
      <c r="Q133" s="15">
        <f t="shared" si="31"/>
        <v>1</v>
      </c>
      <c r="R133" s="20">
        <f t="shared" si="32"/>
        <v>0</v>
      </c>
      <c r="S133">
        <v>0</v>
      </c>
      <c r="T133">
        <v>0</v>
      </c>
      <c r="U133">
        <v>3</v>
      </c>
      <c r="V133">
        <v>0</v>
      </c>
      <c r="W133">
        <v>0</v>
      </c>
      <c r="X133" s="16">
        <v>10.45</v>
      </c>
      <c r="Y133" s="26">
        <f t="shared" si="33"/>
        <v>0.14928571428571427</v>
      </c>
      <c r="Z133" s="4">
        <v>8.74</v>
      </c>
      <c r="AA133" s="26">
        <f t="shared" si="34"/>
        <v>0.12485714285714286</v>
      </c>
      <c r="AB133" s="4">
        <v>301.18</v>
      </c>
      <c r="AC133" s="26">
        <f t="shared" si="35"/>
        <v>4.3025714285714285</v>
      </c>
      <c r="AD133" s="21">
        <f t="shared" si="36"/>
        <v>2.8200826019617969E-2</v>
      </c>
      <c r="AE133" s="15">
        <f t="shared" si="37"/>
        <v>1</v>
      </c>
      <c r="AF133" s="15">
        <f t="shared" si="38"/>
        <v>0</v>
      </c>
      <c r="AG133" s="15">
        <f t="shared" si="39"/>
        <v>1</v>
      </c>
      <c r="AH133" s="13">
        <v>3</v>
      </c>
      <c r="AI133" s="13">
        <v>3</v>
      </c>
      <c r="AJ133" s="21">
        <f t="shared" si="40"/>
        <v>0.5</v>
      </c>
      <c r="AK133">
        <v>1</v>
      </c>
      <c r="AL133">
        <v>0</v>
      </c>
      <c r="AM133" s="42">
        <v>2</v>
      </c>
      <c r="AN133" s="42">
        <v>2</v>
      </c>
      <c r="AO133" s="42">
        <v>2</v>
      </c>
      <c r="AP133" s="42">
        <v>2</v>
      </c>
      <c r="AQ133" s="42">
        <v>0</v>
      </c>
      <c r="AR133" s="42">
        <v>7</v>
      </c>
      <c r="AS133">
        <v>7</v>
      </c>
      <c r="AT133">
        <v>1</v>
      </c>
      <c r="AU133" s="4">
        <v>2.1</v>
      </c>
      <c r="AV133" s="4">
        <v>87.5</v>
      </c>
      <c r="AW133">
        <v>0</v>
      </c>
      <c r="AX133">
        <v>0</v>
      </c>
      <c r="AY133" s="16">
        <f t="shared" si="41"/>
        <v>45.933014354066984</v>
      </c>
      <c r="AZ133" s="4">
        <v>80</v>
      </c>
      <c r="BA133">
        <v>-13.9</v>
      </c>
    </row>
    <row r="134" spans="1:53" x14ac:dyDescent="0.2">
      <c r="A134" s="13" t="s">
        <v>343</v>
      </c>
      <c r="B134" s="13" t="s">
        <v>701</v>
      </c>
      <c r="C134" s="1" t="s">
        <v>153</v>
      </c>
      <c r="D134" s="13" t="s">
        <v>173</v>
      </c>
      <c r="E134" s="13">
        <v>7</v>
      </c>
      <c r="F134" s="13">
        <v>0</v>
      </c>
      <c r="G134" s="13">
        <v>0</v>
      </c>
      <c r="H134" s="20">
        <f t="shared" si="28"/>
        <v>0</v>
      </c>
      <c r="I134">
        <v>0</v>
      </c>
      <c r="J134">
        <v>0</v>
      </c>
      <c r="K134">
        <v>0</v>
      </c>
      <c r="L134" s="17">
        <f t="shared" si="29"/>
        <v>0</v>
      </c>
      <c r="M134">
        <v>1</v>
      </c>
      <c r="N134">
        <v>0</v>
      </c>
      <c r="O134">
        <v>1</v>
      </c>
      <c r="P134" s="15">
        <f t="shared" si="30"/>
        <v>0</v>
      </c>
      <c r="Q134" s="15">
        <f t="shared" si="31"/>
        <v>0</v>
      </c>
      <c r="R134" s="20">
        <f t="shared" si="32"/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s="16">
        <v>5.9166666667000003</v>
      </c>
      <c r="Y134" s="26">
        <f t="shared" si="33"/>
        <v>0.8452380952428572</v>
      </c>
      <c r="Z134" s="4">
        <v>6.21</v>
      </c>
      <c r="AA134" s="26">
        <f t="shared" si="34"/>
        <v>0.88714285714285712</v>
      </c>
      <c r="AB134" s="4">
        <v>24.33</v>
      </c>
      <c r="AC134" s="26">
        <f t="shared" si="35"/>
        <v>3.4757142857142855</v>
      </c>
      <c r="AD134" s="21">
        <f t="shared" si="36"/>
        <v>0.20333988212180745</v>
      </c>
      <c r="AE134" s="15">
        <f t="shared" si="37"/>
        <v>0</v>
      </c>
      <c r="AF134" s="15">
        <f t="shared" si="38"/>
        <v>0</v>
      </c>
      <c r="AG134" s="15">
        <f t="shared" si="39"/>
        <v>0</v>
      </c>
      <c r="AH134" s="1"/>
      <c r="AI134" s="1"/>
      <c r="AJ134" s="21" t="str">
        <f t="shared" si="40"/>
        <v xml:space="preserve"> </v>
      </c>
      <c r="AK134">
        <v>1</v>
      </c>
      <c r="AL134">
        <v>0</v>
      </c>
      <c r="AM134" s="42">
        <v>3</v>
      </c>
      <c r="AN134" s="42">
        <v>0</v>
      </c>
      <c r="AO134" s="42">
        <v>3</v>
      </c>
      <c r="AP134" s="42">
        <v>0</v>
      </c>
      <c r="AQ134" s="42">
        <v>0</v>
      </c>
      <c r="AR134" s="42">
        <v>3</v>
      </c>
      <c r="AS134">
        <v>3</v>
      </c>
      <c r="AT134">
        <v>0</v>
      </c>
      <c r="AU134" s="4">
        <v>12.9</v>
      </c>
      <c r="AV134" s="4">
        <v>100</v>
      </c>
      <c r="AW134">
        <v>0</v>
      </c>
      <c r="AX134">
        <v>0</v>
      </c>
      <c r="AY134" s="16">
        <f t="shared" si="41"/>
        <v>101.40845070365404</v>
      </c>
      <c r="AZ134" s="4">
        <v>75</v>
      </c>
      <c r="BA134">
        <v>-21.4</v>
      </c>
    </row>
    <row r="135" spans="1:53" x14ac:dyDescent="0.2">
      <c r="A135" s="13" t="s">
        <v>283</v>
      </c>
      <c r="B135" s="13" t="s">
        <v>703</v>
      </c>
      <c r="C135" s="1" t="s">
        <v>287</v>
      </c>
      <c r="D135" s="13" t="s">
        <v>146</v>
      </c>
      <c r="E135" s="13">
        <v>70</v>
      </c>
      <c r="F135" s="13">
        <v>0</v>
      </c>
      <c r="G135" s="13">
        <v>1</v>
      </c>
      <c r="H135" s="20">
        <f t="shared" si="28"/>
        <v>1</v>
      </c>
      <c r="I135">
        <v>0</v>
      </c>
      <c r="J135">
        <v>0</v>
      </c>
      <c r="K135">
        <v>1</v>
      </c>
      <c r="L135" s="17">
        <f t="shared" si="29"/>
        <v>7.5156576200731333</v>
      </c>
      <c r="M135">
        <v>2</v>
      </c>
      <c r="N135">
        <v>0</v>
      </c>
      <c r="O135">
        <v>2</v>
      </c>
      <c r="P135" s="15">
        <f t="shared" si="30"/>
        <v>0</v>
      </c>
      <c r="Q135" s="15">
        <f t="shared" si="31"/>
        <v>0</v>
      </c>
      <c r="R135" s="20">
        <f t="shared" si="32"/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 s="16">
        <v>7.9833333333000001</v>
      </c>
      <c r="Y135" s="26">
        <f t="shared" si="33"/>
        <v>0.11404761904714286</v>
      </c>
      <c r="Z135" s="4">
        <v>7.15</v>
      </c>
      <c r="AA135" s="26">
        <f t="shared" si="34"/>
        <v>0.10214285714285715</v>
      </c>
      <c r="AB135" s="4">
        <v>363.42</v>
      </c>
      <c r="AC135" s="26">
        <f t="shared" si="35"/>
        <v>5.1917142857142862</v>
      </c>
      <c r="AD135" s="21">
        <f t="shared" si="36"/>
        <v>1.9294600210486547E-2</v>
      </c>
      <c r="AE135" s="15">
        <f t="shared" si="37"/>
        <v>0</v>
      </c>
      <c r="AF135" s="15">
        <f t="shared" si="38"/>
        <v>1</v>
      </c>
      <c r="AG135" s="15">
        <f t="shared" si="39"/>
        <v>1</v>
      </c>
      <c r="AH135" s="13">
        <v>11</v>
      </c>
      <c r="AI135" s="13">
        <v>9</v>
      </c>
      <c r="AJ135" s="21">
        <f t="shared" si="40"/>
        <v>0.55000000000000004</v>
      </c>
      <c r="AK135">
        <v>1</v>
      </c>
      <c r="AL135">
        <v>0</v>
      </c>
      <c r="AM135" s="42">
        <v>5</v>
      </c>
      <c r="AN135" s="42">
        <v>0</v>
      </c>
      <c r="AO135" s="42">
        <v>5</v>
      </c>
      <c r="AP135" s="42">
        <v>0</v>
      </c>
      <c r="AQ135" s="42">
        <v>0</v>
      </c>
      <c r="AR135" s="42">
        <v>3</v>
      </c>
      <c r="AS135">
        <v>6</v>
      </c>
      <c r="AT135">
        <v>0</v>
      </c>
      <c r="AU135" s="4">
        <v>11.25</v>
      </c>
      <c r="AV135" s="4">
        <v>100</v>
      </c>
      <c r="AW135">
        <v>1</v>
      </c>
      <c r="AX135">
        <v>0</v>
      </c>
      <c r="AY135" s="16">
        <f t="shared" si="41"/>
        <v>105.21920668102388</v>
      </c>
      <c r="AZ135" s="4">
        <v>88.24</v>
      </c>
      <c r="BA135">
        <v>-7.9</v>
      </c>
    </row>
    <row r="136" spans="1:53" x14ac:dyDescent="0.2">
      <c r="A136" s="13" t="s">
        <v>707</v>
      </c>
      <c r="B136" s="13" t="s">
        <v>708</v>
      </c>
      <c r="C136" s="1" t="s">
        <v>334</v>
      </c>
      <c r="D136" s="13" t="s">
        <v>173</v>
      </c>
      <c r="E136" s="13">
        <v>7</v>
      </c>
      <c r="F136" s="13">
        <v>0</v>
      </c>
      <c r="G136" s="13">
        <v>0</v>
      </c>
      <c r="H136" s="20">
        <f t="shared" si="28"/>
        <v>0</v>
      </c>
      <c r="I136">
        <v>0</v>
      </c>
      <c r="J136">
        <v>0</v>
      </c>
      <c r="K136">
        <v>0</v>
      </c>
      <c r="L136" s="17">
        <f t="shared" si="29"/>
        <v>0</v>
      </c>
      <c r="M136">
        <v>0</v>
      </c>
      <c r="N136">
        <v>0</v>
      </c>
      <c r="O136">
        <v>0</v>
      </c>
      <c r="P136" s="15">
        <f t="shared" si="30"/>
        <v>0</v>
      </c>
      <c r="Q136" s="15">
        <f t="shared" si="31"/>
        <v>0</v>
      </c>
      <c r="R136" s="20">
        <f t="shared" si="32"/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s="16">
        <v>0</v>
      </c>
      <c r="Y136" s="26">
        <f t="shared" si="33"/>
        <v>0</v>
      </c>
      <c r="Z136" s="4">
        <v>0</v>
      </c>
      <c r="AA136" s="26">
        <f t="shared" si="34"/>
        <v>0</v>
      </c>
      <c r="AB136" s="4">
        <v>30.19</v>
      </c>
      <c r="AC136" s="26">
        <f t="shared" si="35"/>
        <v>4.3128571428571432</v>
      </c>
      <c r="AD136" s="21">
        <f t="shared" si="36"/>
        <v>0</v>
      </c>
      <c r="AE136" s="15">
        <f t="shared" si="37"/>
        <v>0</v>
      </c>
      <c r="AF136" s="15">
        <f t="shared" si="38"/>
        <v>0</v>
      </c>
      <c r="AG136" s="15">
        <f t="shared" si="39"/>
        <v>0</v>
      </c>
      <c r="AH136" s="1"/>
      <c r="AI136" s="1"/>
      <c r="AJ136" s="21" t="str">
        <f t="shared" si="40"/>
        <v xml:space="preserve"> </v>
      </c>
      <c r="AK136">
        <v>0</v>
      </c>
      <c r="AL136">
        <v>0</v>
      </c>
      <c r="AM136" s="42">
        <v>0</v>
      </c>
      <c r="AN136" s="42">
        <v>0</v>
      </c>
      <c r="AO136" s="42">
        <v>0</v>
      </c>
      <c r="AP136" s="42">
        <v>0</v>
      </c>
      <c r="AQ136" s="42">
        <v>0</v>
      </c>
      <c r="AR136" s="42">
        <v>0</v>
      </c>
      <c r="AS136">
        <v>0</v>
      </c>
      <c r="AT136">
        <v>0</v>
      </c>
      <c r="AW136">
        <v>0</v>
      </c>
      <c r="AX136">
        <v>0</v>
      </c>
      <c r="AY136" s="16">
        <f t="shared" si="41"/>
        <v>0</v>
      </c>
    </row>
    <row r="137" spans="1:53" x14ac:dyDescent="0.2">
      <c r="A137" s="13" t="s">
        <v>262</v>
      </c>
      <c r="B137" s="13" t="s">
        <v>710</v>
      </c>
      <c r="C137" s="1" t="s">
        <v>145</v>
      </c>
      <c r="D137" s="13" t="s">
        <v>154</v>
      </c>
      <c r="E137" s="13">
        <v>61</v>
      </c>
      <c r="F137" s="13">
        <v>1</v>
      </c>
      <c r="G137" s="13">
        <v>0</v>
      </c>
      <c r="H137" s="20">
        <f t="shared" si="28"/>
        <v>1</v>
      </c>
      <c r="I137">
        <v>1</v>
      </c>
      <c r="J137">
        <v>0</v>
      </c>
      <c r="K137">
        <v>0</v>
      </c>
      <c r="L137" s="17">
        <f t="shared" si="29"/>
        <v>0.51377194234351753</v>
      </c>
      <c r="M137">
        <v>18</v>
      </c>
      <c r="N137">
        <v>9</v>
      </c>
      <c r="O137">
        <v>5</v>
      </c>
      <c r="P137" s="15">
        <f t="shared" si="30"/>
        <v>5.5555555555555552E-2</v>
      </c>
      <c r="Q137" s="15">
        <f t="shared" si="31"/>
        <v>3.125E-2</v>
      </c>
      <c r="R137" s="20">
        <f t="shared" si="32"/>
        <v>0</v>
      </c>
      <c r="S137">
        <v>0</v>
      </c>
      <c r="T137">
        <v>8</v>
      </c>
      <c r="U137">
        <v>14</v>
      </c>
      <c r="V137">
        <v>3</v>
      </c>
      <c r="W137">
        <v>0</v>
      </c>
      <c r="X137" s="16">
        <v>116.78333333330001</v>
      </c>
      <c r="Y137" s="26">
        <f t="shared" si="33"/>
        <v>1.9144808743163935</v>
      </c>
      <c r="Z137" s="4">
        <v>109.56</v>
      </c>
      <c r="AA137" s="26">
        <f t="shared" si="34"/>
        <v>1.7960655737704918</v>
      </c>
      <c r="AB137" s="4">
        <v>224.3</v>
      </c>
      <c r="AC137" s="26">
        <f t="shared" si="35"/>
        <v>3.6770491803278689</v>
      </c>
      <c r="AD137" s="21">
        <f t="shared" si="36"/>
        <v>0.32816150482238066</v>
      </c>
      <c r="AE137" s="15">
        <f t="shared" si="37"/>
        <v>0.16666666666666666</v>
      </c>
      <c r="AF137" s="15">
        <f t="shared" si="38"/>
        <v>0</v>
      </c>
      <c r="AG137" s="15">
        <f t="shared" si="39"/>
        <v>0.16666666666666666</v>
      </c>
      <c r="AH137" s="13">
        <v>2</v>
      </c>
      <c r="AI137" s="13">
        <v>5</v>
      </c>
      <c r="AJ137" s="21">
        <f t="shared" si="40"/>
        <v>0.2857142857142857</v>
      </c>
      <c r="AK137">
        <v>6</v>
      </c>
      <c r="AL137">
        <v>5</v>
      </c>
      <c r="AM137" s="42">
        <v>78</v>
      </c>
      <c r="AN137" s="42">
        <v>12</v>
      </c>
      <c r="AO137" s="42">
        <v>78</v>
      </c>
      <c r="AP137" s="42">
        <v>12</v>
      </c>
      <c r="AQ137" s="42">
        <v>4</v>
      </c>
      <c r="AR137" s="42">
        <v>40</v>
      </c>
      <c r="AS137">
        <v>89</v>
      </c>
      <c r="AT137">
        <v>16</v>
      </c>
      <c r="AU137" s="4">
        <v>-0.5</v>
      </c>
      <c r="AV137" s="4">
        <v>84.76</v>
      </c>
      <c r="AW137">
        <v>4</v>
      </c>
      <c r="AX137">
        <v>0</v>
      </c>
      <c r="AY137" s="16">
        <f t="shared" si="41"/>
        <v>86.827458256054456</v>
      </c>
      <c r="AZ137" s="4">
        <v>93.1</v>
      </c>
      <c r="BA137">
        <v>-0.7</v>
      </c>
    </row>
    <row r="138" spans="1:53" x14ac:dyDescent="0.2">
      <c r="A138" s="13" t="s">
        <v>567</v>
      </c>
      <c r="B138" s="13" t="s">
        <v>715</v>
      </c>
      <c r="C138" s="1" t="s">
        <v>128</v>
      </c>
      <c r="D138" s="13" t="s">
        <v>154</v>
      </c>
      <c r="E138" s="13">
        <v>17</v>
      </c>
      <c r="F138" s="13">
        <v>0</v>
      </c>
      <c r="G138" s="13">
        <v>0</v>
      </c>
      <c r="H138" s="20">
        <f t="shared" si="28"/>
        <v>0</v>
      </c>
      <c r="I138">
        <v>0</v>
      </c>
      <c r="J138">
        <v>0</v>
      </c>
      <c r="K138">
        <v>0</v>
      </c>
      <c r="L138" s="17">
        <f t="shared" si="29"/>
        <v>0</v>
      </c>
      <c r="M138">
        <v>0</v>
      </c>
      <c r="N138">
        <v>0</v>
      </c>
      <c r="O138">
        <v>0</v>
      </c>
      <c r="P138" s="15">
        <f t="shared" si="30"/>
        <v>0</v>
      </c>
      <c r="Q138" s="15">
        <f t="shared" si="31"/>
        <v>0</v>
      </c>
      <c r="R138" s="20">
        <f t="shared" si="32"/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s="16">
        <v>1.4333333333</v>
      </c>
      <c r="Y138" s="26">
        <f t="shared" si="33"/>
        <v>8.4313725488235292E-2</v>
      </c>
      <c r="Z138" s="4">
        <v>1.39</v>
      </c>
      <c r="AA138" s="26">
        <f t="shared" si="34"/>
        <v>8.1764705882352934E-2</v>
      </c>
      <c r="AB138" s="4">
        <v>90.56</v>
      </c>
      <c r="AC138" s="26">
        <f t="shared" si="35"/>
        <v>5.3270588235294118</v>
      </c>
      <c r="AD138" s="21">
        <f t="shared" si="36"/>
        <v>1.5116911364872211E-2</v>
      </c>
      <c r="AE138" s="15">
        <f t="shared" si="37"/>
        <v>0</v>
      </c>
      <c r="AF138" s="15">
        <f t="shared" si="38"/>
        <v>0</v>
      </c>
      <c r="AG138" s="15">
        <f t="shared" si="39"/>
        <v>0</v>
      </c>
      <c r="AH138" s="13">
        <v>0</v>
      </c>
      <c r="AI138" s="13">
        <v>0</v>
      </c>
      <c r="AJ138" s="21" t="str">
        <f t="shared" si="40"/>
        <v xml:space="preserve"> </v>
      </c>
      <c r="AK138">
        <v>0</v>
      </c>
      <c r="AL138">
        <v>0</v>
      </c>
      <c r="AM138" s="42">
        <v>0</v>
      </c>
      <c r="AN138" s="42">
        <v>0</v>
      </c>
      <c r="AO138" s="42">
        <v>0</v>
      </c>
      <c r="AP138" s="42">
        <v>0</v>
      </c>
      <c r="AQ138" s="42">
        <v>0</v>
      </c>
      <c r="AR138" s="42">
        <v>1</v>
      </c>
      <c r="AS138">
        <v>0</v>
      </c>
      <c r="AT138">
        <v>0</v>
      </c>
      <c r="AW138">
        <v>0</v>
      </c>
      <c r="AX138">
        <v>0</v>
      </c>
      <c r="AY138" s="16">
        <f t="shared" si="41"/>
        <v>41.860465117252566</v>
      </c>
      <c r="AZ138" s="4">
        <v>50</v>
      </c>
      <c r="BA138">
        <v>-44.1</v>
      </c>
    </row>
    <row r="139" spans="1:53" x14ac:dyDescent="0.2">
      <c r="A139" s="13" t="s">
        <v>144</v>
      </c>
      <c r="B139" s="13" t="s">
        <v>718</v>
      </c>
      <c r="C139" s="1" t="s">
        <v>409</v>
      </c>
      <c r="D139" s="13" t="s">
        <v>173</v>
      </c>
      <c r="E139" s="13">
        <v>21</v>
      </c>
      <c r="F139" s="13">
        <v>1</v>
      </c>
      <c r="G139" s="13">
        <v>2</v>
      </c>
      <c r="H139" s="20">
        <f t="shared" si="28"/>
        <v>3</v>
      </c>
      <c r="I139">
        <v>1</v>
      </c>
      <c r="J139">
        <v>1</v>
      </c>
      <c r="K139">
        <v>1</v>
      </c>
      <c r="L139" s="17">
        <f t="shared" si="29"/>
        <v>4.1426927502876865</v>
      </c>
      <c r="M139">
        <v>2</v>
      </c>
      <c r="N139">
        <v>3</v>
      </c>
      <c r="O139">
        <v>5</v>
      </c>
      <c r="P139" s="15">
        <f t="shared" si="30"/>
        <v>0.5</v>
      </c>
      <c r="Q139" s="15">
        <f t="shared" si="31"/>
        <v>0.1</v>
      </c>
      <c r="R139" s="20">
        <f t="shared" si="32"/>
        <v>9.25</v>
      </c>
      <c r="S139">
        <v>1</v>
      </c>
      <c r="T139">
        <v>0</v>
      </c>
      <c r="U139">
        <v>1</v>
      </c>
      <c r="V139">
        <v>1</v>
      </c>
      <c r="W139">
        <v>0</v>
      </c>
      <c r="X139" s="16">
        <v>43.45</v>
      </c>
      <c r="Y139" s="26">
        <f t="shared" si="33"/>
        <v>2.0690476190476192</v>
      </c>
      <c r="Z139" s="4">
        <v>40.98</v>
      </c>
      <c r="AA139" s="26">
        <f t="shared" si="34"/>
        <v>1.9514285714285713</v>
      </c>
      <c r="AB139" s="4">
        <v>73.38</v>
      </c>
      <c r="AC139" s="26">
        <f t="shared" si="35"/>
        <v>3.4942857142857142</v>
      </c>
      <c r="AD139" s="21">
        <f t="shared" si="36"/>
        <v>0.3583420776495278</v>
      </c>
      <c r="AE139" s="15">
        <f t="shared" si="37"/>
        <v>0.25</v>
      </c>
      <c r="AF139" s="15">
        <f t="shared" si="38"/>
        <v>0.5</v>
      </c>
      <c r="AG139" s="15">
        <f t="shared" si="39"/>
        <v>0.75</v>
      </c>
      <c r="AH139" s="1"/>
      <c r="AI139" s="1"/>
      <c r="AJ139" s="21" t="str">
        <f t="shared" si="40"/>
        <v xml:space="preserve"> </v>
      </c>
      <c r="AK139">
        <v>4</v>
      </c>
      <c r="AL139">
        <v>0</v>
      </c>
      <c r="AM139" s="42">
        <v>33</v>
      </c>
      <c r="AN139" s="42">
        <v>4</v>
      </c>
      <c r="AO139" s="42">
        <v>33</v>
      </c>
      <c r="AP139" s="42">
        <v>4</v>
      </c>
      <c r="AQ139" s="42">
        <v>2</v>
      </c>
      <c r="AR139" s="42">
        <v>12</v>
      </c>
      <c r="AS139">
        <v>33</v>
      </c>
      <c r="AT139">
        <v>3</v>
      </c>
      <c r="AU139" s="4">
        <v>-0.87</v>
      </c>
      <c r="AV139" s="4">
        <v>91.67</v>
      </c>
      <c r="AW139">
        <v>1</v>
      </c>
      <c r="AX139">
        <v>0</v>
      </c>
      <c r="AY139" s="16">
        <f t="shared" si="41"/>
        <v>99.424626006904475</v>
      </c>
      <c r="AZ139" s="4">
        <v>88.89</v>
      </c>
      <c r="BA139">
        <v>-7.2</v>
      </c>
    </row>
    <row r="140" spans="1:53" x14ac:dyDescent="0.2">
      <c r="A140" s="13" t="s">
        <v>722</v>
      </c>
      <c r="B140" s="13" t="s">
        <v>723</v>
      </c>
      <c r="C140" s="1" t="s">
        <v>162</v>
      </c>
      <c r="D140" s="13" t="s">
        <v>137</v>
      </c>
      <c r="E140" s="13">
        <v>74</v>
      </c>
      <c r="F140" s="13">
        <v>0</v>
      </c>
      <c r="G140" s="13">
        <v>0</v>
      </c>
      <c r="H140" s="20">
        <f t="shared" si="28"/>
        <v>0</v>
      </c>
      <c r="I140">
        <v>0</v>
      </c>
      <c r="J140">
        <v>0</v>
      </c>
      <c r="K140">
        <v>0</v>
      </c>
      <c r="L140" s="17">
        <f t="shared" si="29"/>
        <v>0</v>
      </c>
      <c r="M140">
        <v>0</v>
      </c>
      <c r="N140">
        <v>0</v>
      </c>
      <c r="O140">
        <v>0</v>
      </c>
      <c r="P140" s="15">
        <f t="shared" si="30"/>
        <v>0</v>
      </c>
      <c r="Q140" s="15">
        <f t="shared" si="31"/>
        <v>0</v>
      </c>
      <c r="R140" s="20">
        <f t="shared" si="32"/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s="16">
        <v>2.9</v>
      </c>
      <c r="Y140" s="26">
        <f t="shared" si="33"/>
        <v>3.9189189189189191E-2</v>
      </c>
      <c r="Z140" s="4">
        <v>2.88</v>
      </c>
      <c r="AA140" s="26">
        <f t="shared" si="34"/>
        <v>3.8918918918918917E-2</v>
      </c>
      <c r="AB140" s="4">
        <v>351.1</v>
      </c>
      <c r="AC140" s="26">
        <f t="shared" si="35"/>
        <v>4.7445945945945951</v>
      </c>
      <c r="AD140" s="21">
        <f t="shared" si="36"/>
        <v>8.1360528843437471E-3</v>
      </c>
      <c r="AE140" s="15">
        <f t="shared" si="37"/>
        <v>0</v>
      </c>
      <c r="AF140" s="15">
        <f t="shared" si="38"/>
        <v>0</v>
      </c>
      <c r="AG140" s="15">
        <f t="shared" si="39"/>
        <v>0</v>
      </c>
      <c r="AH140" s="13">
        <v>2</v>
      </c>
      <c r="AI140" s="13">
        <v>3</v>
      </c>
      <c r="AJ140" s="21">
        <f t="shared" si="40"/>
        <v>0.4</v>
      </c>
      <c r="AK140">
        <v>0</v>
      </c>
      <c r="AL140">
        <v>0</v>
      </c>
      <c r="AM140" s="42">
        <v>4</v>
      </c>
      <c r="AN140" s="42">
        <v>1</v>
      </c>
      <c r="AO140" s="42">
        <v>4</v>
      </c>
      <c r="AP140" s="42">
        <v>1</v>
      </c>
      <c r="AQ140" s="42">
        <v>0</v>
      </c>
      <c r="AR140" s="42">
        <v>0</v>
      </c>
      <c r="AS140">
        <v>3</v>
      </c>
      <c r="AT140">
        <v>1</v>
      </c>
      <c r="AU140" s="4">
        <v>-10.199999999999999</v>
      </c>
      <c r="AV140" s="4">
        <v>75</v>
      </c>
      <c r="AW140">
        <v>0</v>
      </c>
      <c r="AX140">
        <v>0</v>
      </c>
      <c r="AY140" s="16">
        <f t="shared" si="41"/>
        <v>124.13793103448276</v>
      </c>
      <c r="AZ140" s="4">
        <v>85.71</v>
      </c>
      <c r="BA140">
        <v>-7.2</v>
      </c>
    </row>
    <row r="141" spans="1:53" x14ac:dyDescent="0.2">
      <c r="A141" s="13" t="s">
        <v>320</v>
      </c>
      <c r="B141" s="13" t="s">
        <v>726</v>
      </c>
      <c r="C141" s="1" t="s">
        <v>206</v>
      </c>
      <c r="D141" s="13" t="s">
        <v>129</v>
      </c>
      <c r="E141" s="13">
        <v>80</v>
      </c>
      <c r="F141" s="13">
        <v>0</v>
      </c>
      <c r="G141" s="13">
        <v>0</v>
      </c>
      <c r="H141" s="20">
        <f t="shared" si="28"/>
        <v>0</v>
      </c>
      <c r="I141">
        <v>0</v>
      </c>
      <c r="J141">
        <v>0</v>
      </c>
      <c r="K141">
        <v>0</v>
      </c>
      <c r="L141" s="17">
        <f t="shared" si="29"/>
        <v>0</v>
      </c>
      <c r="M141">
        <v>0</v>
      </c>
      <c r="N141">
        <v>0</v>
      </c>
      <c r="O141">
        <v>0</v>
      </c>
      <c r="P141" s="15">
        <f t="shared" si="30"/>
        <v>0</v>
      </c>
      <c r="Q141" s="15">
        <f t="shared" si="31"/>
        <v>0</v>
      </c>
      <c r="R141" s="20">
        <f t="shared" si="32"/>
        <v>0</v>
      </c>
      <c r="S141">
        <v>0</v>
      </c>
      <c r="T141">
        <v>0</v>
      </c>
      <c r="U141">
        <v>2</v>
      </c>
      <c r="V141">
        <v>0</v>
      </c>
      <c r="W141">
        <v>0</v>
      </c>
      <c r="X141" s="16">
        <v>8.4166666666999994</v>
      </c>
      <c r="Y141" s="26">
        <f t="shared" si="33"/>
        <v>0.10520833333374999</v>
      </c>
      <c r="Z141" s="4">
        <v>5.68</v>
      </c>
      <c r="AA141" s="26">
        <f t="shared" si="34"/>
        <v>7.0999999999999994E-2</v>
      </c>
      <c r="AB141" s="4">
        <v>384.54</v>
      </c>
      <c r="AC141" s="26">
        <f t="shared" si="35"/>
        <v>4.8067500000000001</v>
      </c>
      <c r="AD141" s="21">
        <f t="shared" si="36"/>
        <v>1.4555891548357337E-2</v>
      </c>
      <c r="AE141" s="15">
        <f t="shared" si="37"/>
        <v>0</v>
      </c>
      <c r="AF141" s="15">
        <f t="shared" si="38"/>
        <v>0</v>
      </c>
      <c r="AG141" s="15">
        <f t="shared" si="39"/>
        <v>0</v>
      </c>
      <c r="AH141" s="13">
        <v>0</v>
      </c>
      <c r="AI141" s="13">
        <v>0</v>
      </c>
      <c r="AJ141" s="21" t="str">
        <f t="shared" si="40"/>
        <v xml:space="preserve"> </v>
      </c>
      <c r="AK141">
        <v>0</v>
      </c>
      <c r="AL141">
        <v>0</v>
      </c>
      <c r="AM141" s="42">
        <v>1</v>
      </c>
      <c r="AN141" s="42">
        <v>2</v>
      </c>
      <c r="AO141" s="42">
        <v>1</v>
      </c>
      <c r="AP141" s="42">
        <v>2</v>
      </c>
      <c r="AQ141" s="42">
        <v>0</v>
      </c>
      <c r="AR141" s="42">
        <v>0</v>
      </c>
      <c r="AS141">
        <v>2</v>
      </c>
      <c r="AT141">
        <v>2</v>
      </c>
      <c r="AU141" s="4">
        <v>-34.74</v>
      </c>
      <c r="AV141" s="4">
        <v>50</v>
      </c>
      <c r="AW141">
        <v>0</v>
      </c>
      <c r="AX141">
        <v>0</v>
      </c>
      <c r="AY141" s="16">
        <f t="shared" si="41"/>
        <v>-14.257425742517794</v>
      </c>
      <c r="AZ141" s="4">
        <v>33.33</v>
      </c>
      <c r="BA141">
        <v>-61</v>
      </c>
    </row>
    <row r="142" spans="1:53" x14ac:dyDescent="0.2">
      <c r="A142" s="13" t="s">
        <v>729</v>
      </c>
      <c r="B142" s="13" t="s">
        <v>730</v>
      </c>
      <c r="C142" s="1" t="s">
        <v>584</v>
      </c>
      <c r="D142" s="13" t="s">
        <v>173</v>
      </c>
      <c r="E142" s="13">
        <v>24</v>
      </c>
      <c r="F142" s="13">
        <v>0</v>
      </c>
      <c r="G142" s="13">
        <v>0</v>
      </c>
      <c r="H142" s="20">
        <f t="shared" si="28"/>
        <v>0</v>
      </c>
      <c r="I142">
        <v>0</v>
      </c>
      <c r="J142">
        <v>0</v>
      </c>
      <c r="K142">
        <v>0</v>
      </c>
      <c r="L142" s="17">
        <f t="shared" si="29"/>
        <v>0</v>
      </c>
      <c r="M142">
        <v>2</v>
      </c>
      <c r="N142">
        <v>1</v>
      </c>
      <c r="O142">
        <v>4</v>
      </c>
      <c r="P142" s="15">
        <f t="shared" si="30"/>
        <v>0</v>
      </c>
      <c r="Q142" s="15">
        <f t="shared" si="31"/>
        <v>0</v>
      </c>
      <c r="R142" s="20">
        <f t="shared" si="32"/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 s="16">
        <v>12.65</v>
      </c>
      <c r="Y142" s="26">
        <f t="shared" si="33"/>
        <v>0.52708333333333335</v>
      </c>
      <c r="Z142" s="4">
        <v>12.36</v>
      </c>
      <c r="AA142" s="26">
        <f t="shared" si="34"/>
        <v>0.51500000000000001</v>
      </c>
      <c r="AB142" s="4">
        <v>113.08</v>
      </c>
      <c r="AC142" s="26">
        <f t="shared" si="35"/>
        <v>4.7116666666666669</v>
      </c>
      <c r="AD142" s="21">
        <f t="shared" si="36"/>
        <v>9.8533163265306131E-2</v>
      </c>
      <c r="AE142" s="15">
        <f t="shared" si="37"/>
        <v>0</v>
      </c>
      <c r="AF142" s="15">
        <f t="shared" si="38"/>
        <v>0</v>
      </c>
      <c r="AG142" s="15">
        <f t="shared" si="39"/>
        <v>0</v>
      </c>
      <c r="AH142" s="1"/>
      <c r="AI142" s="1"/>
      <c r="AJ142" s="21" t="str">
        <f t="shared" si="40"/>
        <v xml:space="preserve"> </v>
      </c>
      <c r="AK142">
        <v>1</v>
      </c>
      <c r="AL142">
        <v>0</v>
      </c>
      <c r="AM142" s="42">
        <v>10</v>
      </c>
      <c r="AN142" s="42">
        <v>0</v>
      </c>
      <c r="AO142" s="42">
        <v>10</v>
      </c>
      <c r="AP142" s="42">
        <v>0</v>
      </c>
      <c r="AQ142" s="42">
        <v>1</v>
      </c>
      <c r="AR142" s="42">
        <v>10</v>
      </c>
      <c r="AS142">
        <v>14</v>
      </c>
      <c r="AT142">
        <v>0</v>
      </c>
      <c r="AU142" s="4">
        <v>9.68</v>
      </c>
      <c r="AV142" s="4">
        <v>100</v>
      </c>
      <c r="AW142">
        <v>0</v>
      </c>
      <c r="AX142">
        <v>0</v>
      </c>
      <c r="AY142" s="16">
        <f t="shared" si="41"/>
        <v>142.29249011857709</v>
      </c>
      <c r="AZ142" s="4">
        <v>84.62</v>
      </c>
      <c r="BA142">
        <v>-6.4</v>
      </c>
    </row>
    <row r="143" spans="1:53" x14ac:dyDescent="0.2">
      <c r="A143" s="13" t="s">
        <v>733</v>
      </c>
      <c r="B143" s="13" t="s">
        <v>734</v>
      </c>
      <c r="C143" s="1" t="s">
        <v>398</v>
      </c>
      <c r="D143" s="13" t="s">
        <v>129</v>
      </c>
      <c r="E143" s="13">
        <v>13</v>
      </c>
      <c r="F143" s="13">
        <v>0</v>
      </c>
      <c r="G143" s="13">
        <v>0</v>
      </c>
      <c r="H143" s="20">
        <f t="shared" si="28"/>
        <v>0</v>
      </c>
      <c r="I143">
        <v>0</v>
      </c>
      <c r="J143">
        <v>0</v>
      </c>
      <c r="K143">
        <v>0</v>
      </c>
      <c r="L143" s="17">
        <f t="shared" si="29"/>
        <v>0</v>
      </c>
      <c r="M143">
        <v>2</v>
      </c>
      <c r="N143">
        <v>1</v>
      </c>
      <c r="O143">
        <v>1</v>
      </c>
      <c r="P143" s="15">
        <f t="shared" si="30"/>
        <v>0</v>
      </c>
      <c r="Q143" s="15">
        <f t="shared" si="31"/>
        <v>0</v>
      </c>
      <c r="R143" s="20">
        <f t="shared" si="32"/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 s="16">
        <v>35.7833333333</v>
      </c>
      <c r="Y143" s="26">
        <f t="shared" si="33"/>
        <v>2.7525641025615384</v>
      </c>
      <c r="Z143" s="4">
        <v>33.96</v>
      </c>
      <c r="AA143" s="26">
        <f t="shared" si="34"/>
        <v>2.6123076923076924</v>
      </c>
      <c r="AB143" s="4">
        <v>37.479999999999997</v>
      </c>
      <c r="AC143" s="26">
        <f t="shared" si="35"/>
        <v>2.8830769230769229</v>
      </c>
      <c r="AD143" s="21">
        <f t="shared" si="36"/>
        <v>0.4753639417693169</v>
      </c>
      <c r="AE143" s="15">
        <f t="shared" si="37"/>
        <v>0</v>
      </c>
      <c r="AF143" s="15">
        <f t="shared" si="38"/>
        <v>0</v>
      </c>
      <c r="AG143" s="15">
        <f t="shared" si="39"/>
        <v>0</v>
      </c>
      <c r="AH143" s="13">
        <v>0</v>
      </c>
      <c r="AI143" s="13">
        <v>0</v>
      </c>
      <c r="AJ143" s="21" t="str">
        <f t="shared" si="40"/>
        <v xml:space="preserve"> </v>
      </c>
      <c r="AK143">
        <v>3</v>
      </c>
      <c r="AL143">
        <v>0</v>
      </c>
      <c r="AM143" s="42">
        <v>22</v>
      </c>
      <c r="AN143" s="42">
        <v>4</v>
      </c>
      <c r="AO143" s="42">
        <v>22</v>
      </c>
      <c r="AP143" s="42">
        <v>4</v>
      </c>
      <c r="AQ143" s="42">
        <v>1</v>
      </c>
      <c r="AR143" s="42">
        <v>11</v>
      </c>
      <c r="AS143">
        <v>20</v>
      </c>
      <c r="AT143">
        <v>4</v>
      </c>
      <c r="AU143" s="4">
        <v>-13.54</v>
      </c>
      <c r="AV143" s="4">
        <v>83.33</v>
      </c>
      <c r="AW143">
        <v>0</v>
      </c>
      <c r="AX143">
        <v>0</v>
      </c>
      <c r="AY143" s="16">
        <f t="shared" si="41"/>
        <v>82.161155100216263</v>
      </c>
      <c r="AZ143" s="4">
        <v>100</v>
      </c>
      <c r="BA143">
        <v>2.6</v>
      </c>
    </row>
    <row r="144" spans="1:53" x14ac:dyDescent="0.2">
      <c r="A144" s="13" t="s">
        <v>736</v>
      </c>
      <c r="B144" s="13" t="s">
        <v>737</v>
      </c>
      <c r="C144" s="1" t="s">
        <v>243</v>
      </c>
      <c r="D144" s="13" t="s">
        <v>129</v>
      </c>
      <c r="E144" s="13">
        <v>1</v>
      </c>
      <c r="F144" s="13">
        <v>0</v>
      </c>
      <c r="G144" s="13">
        <v>0</v>
      </c>
      <c r="H144" s="20">
        <f t="shared" si="28"/>
        <v>0</v>
      </c>
      <c r="I144">
        <v>0</v>
      </c>
      <c r="J144">
        <v>0</v>
      </c>
      <c r="K144">
        <v>0</v>
      </c>
      <c r="L144" s="17">
        <f t="shared" si="29"/>
        <v>0</v>
      </c>
      <c r="M144">
        <v>0</v>
      </c>
      <c r="N144">
        <v>0</v>
      </c>
      <c r="O144">
        <v>0</v>
      </c>
      <c r="P144" s="15">
        <f t="shared" si="30"/>
        <v>0</v>
      </c>
      <c r="Q144" s="15">
        <f t="shared" si="31"/>
        <v>0</v>
      </c>
      <c r="R144" s="20">
        <f t="shared" si="32"/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s="16">
        <v>0</v>
      </c>
      <c r="Y144" s="26">
        <f t="shared" si="33"/>
        <v>0</v>
      </c>
      <c r="Z144" s="4">
        <v>0</v>
      </c>
      <c r="AA144" s="26">
        <f t="shared" si="34"/>
        <v>0</v>
      </c>
      <c r="AB144" s="4">
        <v>6.09</v>
      </c>
      <c r="AC144" s="26">
        <f t="shared" si="35"/>
        <v>6.09</v>
      </c>
      <c r="AD144" s="21">
        <f t="shared" si="36"/>
        <v>0</v>
      </c>
      <c r="AE144" s="15">
        <f t="shared" si="37"/>
        <v>0</v>
      </c>
      <c r="AF144" s="15">
        <f t="shared" si="38"/>
        <v>0</v>
      </c>
      <c r="AG144" s="15">
        <f t="shared" si="39"/>
        <v>0</v>
      </c>
      <c r="AH144" s="13">
        <v>0</v>
      </c>
      <c r="AI144" s="13">
        <v>0</v>
      </c>
      <c r="AJ144" s="21" t="str">
        <f t="shared" si="40"/>
        <v xml:space="preserve"> </v>
      </c>
      <c r="AK144">
        <v>0</v>
      </c>
      <c r="AL144">
        <v>0</v>
      </c>
      <c r="AM144" s="42">
        <v>0</v>
      </c>
      <c r="AN144" s="42">
        <v>0</v>
      </c>
      <c r="AO144" s="42">
        <v>0</v>
      </c>
      <c r="AP144" s="42">
        <v>0</v>
      </c>
      <c r="AQ144" s="42">
        <v>0</v>
      </c>
      <c r="AR144" s="42">
        <v>0</v>
      </c>
      <c r="AS144">
        <v>0</v>
      </c>
      <c r="AT144">
        <v>0</v>
      </c>
      <c r="AW144">
        <v>0</v>
      </c>
      <c r="AX144">
        <v>0</v>
      </c>
      <c r="AY144" s="16">
        <f t="shared" si="41"/>
        <v>0</v>
      </c>
    </row>
    <row r="145" spans="1:53" x14ac:dyDescent="0.2">
      <c r="A145" s="13" t="s">
        <v>740</v>
      </c>
      <c r="B145" s="13" t="s">
        <v>741</v>
      </c>
      <c r="C145" s="1" t="s">
        <v>287</v>
      </c>
      <c r="D145" s="13" t="s">
        <v>154</v>
      </c>
      <c r="E145" s="13">
        <v>76</v>
      </c>
      <c r="F145" s="13">
        <v>0</v>
      </c>
      <c r="G145" s="13">
        <v>1</v>
      </c>
      <c r="H145" s="20">
        <f t="shared" si="28"/>
        <v>1</v>
      </c>
      <c r="I145">
        <v>0</v>
      </c>
      <c r="J145">
        <v>1</v>
      </c>
      <c r="K145">
        <v>0</v>
      </c>
      <c r="L145" s="17">
        <f t="shared" si="29"/>
        <v>5.5045871559633026</v>
      </c>
      <c r="M145">
        <v>2</v>
      </c>
      <c r="N145">
        <v>0</v>
      </c>
      <c r="O145">
        <v>1</v>
      </c>
      <c r="P145" s="15">
        <f t="shared" si="30"/>
        <v>0</v>
      </c>
      <c r="Q145" s="15">
        <f t="shared" si="31"/>
        <v>0</v>
      </c>
      <c r="R145" s="20">
        <f t="shared" si="32"/>
        <v>7</v>
      </c>
      <c r="S145">
        <v>0</v>
      </c>
      <c r="T145">
        <v>0</v>
      </c>
      <c r="U145">
        <v>0</v>
      </c>
      <c r="V145">
        <v>0</v>
      </c>
      <c r="W145">
        <v>0</v>
      </c>
      <c r="X145" s="16">
        <v>10.9</v>
      </c>
      <c r="Y145" s="26">
        <f t="shared" si="33"/>
        <v>0.14342105263157895</v>
      </c>
      <c r="Z145" s="4">
        <v>11.58</v>
      </c>
      <c r="AA145" s="26">
        <f t="shared" si="34"/>
        <v>0.15236842105263157</v>
      </c>
      <c r="AB145" s="4">
        <v>386.1</v>
      </c>
      <c r="AC145" s="26">
        <f t="shared" si="35"/>
        <v>5.0802631578947368</v>
      </c>
      <c r="AD145" s="21">
        <f t="shared" si="36"/>
        <v>2.9118889559444777E-2</v>
      </c>
      <c r="AE145" s="15">
        <f t="shared" si="37"/>
        <v>0</v>
      </c>
      <c r="AF145" s="15">
        <f t="shared" si="38"/>
        <v>1</v>
      </c>
      <c r="AG145" s="15">
        <f t="shared" si="39"/>
        <v>1</v>
      </c>
      <c r="AH145" s="13">
        <v>1</v>
      </c>
      <c r="AI145" s="13">
        <v>0</v>
      </c>
      <c r="AJ145" s="21">
        <f t="shared" si="40"/>
        <v>1</v>
      </c>
      <c r="AK145">
        <v>1</v>
      </c>
      <c r="AL145">
        <v>0</v>
      </c>
      <c r="AM145" s="42">
        <v>6</v>
      </c>
      <c r="AN145" s="42">
        <v>2</v>
      </c>
      <c r="AO145" s="42">
        <v>6</v>
      </c>
      <c r="AP145" s="42">
        <v>2</v>
      </c>
      <c r="AQ145" s="42">
        <v>0</v>
      </c>
      <c r="AR145" s="42">
        <v>3</v>
      </c>
      <c r="AS145">
        <v>7</v>
      </c>
      <c r="AT145">
        <v>2</v>
      </c>
      <c r="AU145" s="4">
        <v>-12.06</v>
      </c>
      <c r="AV145" s="4">
        <v>77.78</v>
      </c>
      <c r="AW145">
        <v>1</v>
      </c>
      <c r="AX145">
        <v>0</v>
      </c>
      <c r="AY145" s="16">
        <f t="shared" si="41"/>
        <v>66.055045871559642</v>
      </c>
      <c r="AZ145" s="4">
        <v>85</v>
      </c>
      <c r="BA145">
        <v>-11.6</v>
      </c>
    </row>
    <row r="146" spans="1:53" x14ac:dyDescent="0.2">
      <c r="A146" s="13" t="s">
        <v>745</v>
      </c>
      <c r="B146" s="13" t="s">
        <v>746</v>
      </c>
      <c r="C146" s="1" t="s">
        <v>219</v>
      </c>
      <c r="D146" s="13" t="s">
        <v>173</v>
      </c>
      <c r="E146" s="13">
        <v>43</v>
      </c>
      <c r="F146" s="13">
        <v>0</v>
      </c>
      <c r="G146" s="13">
        <v>0</v>
      </c>
      <c r="H146" s="20">
        <f t="shared" si="28"/>
        <v>0</v>
      </c>
      <c r="I146">
        <v>0</v>
      </c>
      <c r="J146">
        <v>0</v>
      </c>
      <c r="K146">
        <v>0</v>
      </c>
      <c r="L146" s="17">
        <f t="shared" si="29"/>
        <v>0</v>
      </c>
      <c r="M146">
        <v>1</v>
      </c>
      <c r="N146">
        <v>1</v>
      </c>
      <c r="O146">
        <v>0</v>
      </c>
      <c r="P146" s="15">
        <f t="shared" si="30"/>
        <v>0</v>
      </c>
      <c r="Q146" s="15">
        <f t="shared" si="31"/>
        <v>0</v>
      </c>
      <c r="R146" s="20">
        <f t="shared" si="32"/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16">
        <v>5.7</v>
      </c>
      <c r="Y146" s="26">
        <f t="shared" si="33"/>
        <v>0.13255813953488371</v>
      </c>
      <c r="Z146" s="4">
        <v>4.47</v>
      </c>
      <c r="AA146" s="26">
        <f t="shared" si="34"/>
        <v>0.10395348837209302</v>
      </c>
      <c r="AB146" s="4">
        <v>223.99</v>
      </c>
      <c r="AC146" s="26">
        <f t="shared" si="35"/>
        <v>5.2090697674418607</v>
      </c>
      <c r="AD146" s="21">
        <f t="shared" si="36"/>
        <v>1.956578832180688E-2</v>
      </c>
      <c r="AE146" s="15">
        <f t="shared" si="37"/>
        <v>0</v>
      </c>
      <c r="AF146" s="15">
        <f t="shared" si="38"/>
        <v>0</v>
      </c>
      <c r="AG146" s="15">
        <f t="shared" si="39"/>
        <v>0</v>
      </c>
      <c r="AH146" s="1"/>
      <c r="AI146" s="1"/>
      <c r="AJ146" s="21" t="str">
        <f t="shared" si="40"/>
        <v xml:space="preserve"> </v>
      </c>
      <c r="AK146">
        <v>1</v>
      </c>
      <c r="AL146">
        <v>0</v>
      </c>
      <c r="AM146" s="42">
        <v>4</v>
      </c>
      <c r="AN146" s="42">
        <v>1</v>
      </c>
      <c r="AO146" s="42">
        <v>4</v>
      </c>
      <c r="AP146" s="42">
        <v>1</v>
      </c>
      <c r="AQ146" s="42">
        <v>0</v>
      </c>
      <c r="AR146" s="42">
        <v>1</v>
      </c>
      <c r="AS146">
        <v>4</v>
      </c>
      <c r="AT146">
        <v>0</v>
      </c>
      <c r="AU146" s="4">
        <v>12.24</v>
      </c>
      <c r="AV146" s="4">
        <v>100</v>
      </c>
      <c r="AW146">
        <v>0</v>
      </c>
      <c r="AX146">
        <v>0</v>
      </c>
      <c r="AY146" s="16">
        <f t="shared" si="41"/>
        <v>84.210526315789465</v>
      </c>
      <c r="AZ146" s="4">
        <v>87.5</v>
      </c>
      <c r="BA146">
        <v>-6.7</v>
      </c>
    </row>
    <row r="147" spans="1:53" x14ac:dyDescent="0.2">
      <c r="A147" s="13" t="s">
        <v>160</v>
      </c>
      <c r="B147" s="13" t="s">
        <v>750</v>
      </c>
      <c r="C147" s="1" t="s">
        <v>334</v>
      </c>
      <c r="D147" s="13" t="s">
        <v>207</v>
      </c>
      <c r="E147" s="13">
        <v>82</v>
      </c>
      <c r="F147" s="13">
        <v>0</v>
      </c>
      <c r="G147" s="13">
        <v>0</v>
      </c>
      <c r="H147" s="20">
        <f t="shared" si="28"/>
        <v>0</v>
      </c>
      <c r="I147">
        <v>0</v>
      </c>
      <c r="J147">
        <v>0</v>
      </c>
      <c r="K147">
        <v>0</v>
      </c>
      <c r="L147" s="17">
        <f t="shared" si="29"/>
        <v>0</v>
      </c>
      <c r="M147">
        <v>0</v>
      </c>
      <c r="N147">
        <v>0</v>
      </c>
      <c r="O147">
        <v>0</v>
      </c>
      <c r="P147" s="15">
        <f t="shared" si="30"/>
        <v>0</v>
      </c>
      <c r="Q147" s="15">
        <f t="shared" si="31"/>
        <v>0</v>
      </c>
      <c r="R147" s="20">
        <f t="shared" si="32"/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16">
        <v>7.45</v>
      </c>
      <c r="Y147" s="26">
        <f t="shared" si="33"/>
        <v>9.0853658536585363E-2</v>
      </c>
      <c r="Z147" s="4">
        <v>7.55</v>
      </c>
      <c r="AA147" s="26">
        <f t="shared" si="34"/>
        <v>9.2073170731707316E-2</v>
      </c>
      <c r="AB147" s="4">
        <v>379.54</v>
      </c>
      <c r="AC147" s="26">
        <f t="shared" si="35"/>
        <v>4.628536585365854</v>
      </c>
      <c r="AD147" s="21">
        <f t="shared" si="36"/>
        <v>1.9504507995556589E-2</v>
      </c>
      <c r="AE147" s="15">
        <f t="shared" si="37"/>
        <v>0</v>
      </c>
      <c r="AF147" s="15">
        <f t="shared" si="38"/>
        <v>0</v>
      </c>
      <c r="AG147" s="15">
        <f t="shared" si="39"/>
        <v>0</v>
      </c>
      <c r="AH147" s="13">
        <v>0</v>
      </c>
      <c r="AI147" s="13">
        <v>4</v>
      </c>
      <c r="AJ147" s="21">
        <f t="shared" si="40"/>
        <v>0</v>
      </c>
      <c r="AK147">
        <v>0</v>
      </c>
      <c r="AL147">
        <v>0</v>
      </c>
      <c r="AM147" s="42">
        <v>3</v>
      </c>
      <c r="AN147" s="42">
        <v>1</v>
      </c>
      <c r="AO147" s="42">
        <v>3</v>
      </c>
      <c r="AP147" s="42">
        <v>1</v>
      </c>
      <c r="AQ147" s="42">
        <v>0</v>
      </c>
      <c r="AR147" s="42">
        <v>3</v>
      </c>
      <c r="AS147">
        <v>4</v>
      </c>
      <c r="AT147">
        <v>1</v>
      </c>
      <c r="AU147" s="4">
        <v>-7.43</v>
      </c>
      <c r="AV147" s="4">
        <v>80</v>
      </c>
      <c r="AW147">
        <v>0</v>
      </c>
      <c r="AX147">
        <v>1</v>
      </c>
      <c r="AY147" s="16">
        <f t="shared" si="41"/>
        <v>56.375838926174495</v>
      </c>
      <c r="AZ147" s="4">
        <v>94.12</v>
      </c>
      <c r="BA147">
        <v>2.2000000000000002</v>
      </c>
    </row>
    <row r="148" spans="1:53" x14ac:dyDescent="0.2">
      <c r="A148" s="13" t="s">
        <v>752</v>
      </c>
      <c r="B148" s="13" t="s">
        <v>753</v>
      </c>
      <c r="C148" s="1" t="s">
        <v>167</v>
      </c>
      <c r="D148" s="13" t="s">
        <v>173</v>
      </c>
      <c r="E148" s="13">
        <v>33</v>
      </c>
      <c r="F148" s="13">
        <v>0</v>
      </c>
      <c r="G148" s="13">
        <v>2</v>
      </c>
      <c r="H148" s="20">
        <f t="shared" si="28"/>
        <v>2</v>
      </c>
      <c r="I148">
        <v>0</v>
      </c>
      <c r="J148">
        <v>1</v>
      </c>
      <c r="K148">
        <v>1</v>
      </c>
      <c r="L148" s="17">
        <f t="shared" si="29"/>
        <v>5.2060737527114966</v>
      </c>
      <c r="M148">
        <v>3</v>
      </c>
      <c r="N148">
        <v>1</v>
      </c>
      <c r="O148">
        <v>2</v>
      </c>
      <c r="P148" s="15">
        <f t="shared" si="30"/>
        <v>0</v>
      </c>
      <c r="Q148" s="15">
        <f t="shared" si="31"/>
        <v>0</v>
      </c>
      <c r="R148" s="20">
        <f t="shared" si="32"/>
        <v>10</v>
      </c>
      <c r="S148">
        <v>0</v>
      </c>
      <c r="T148">
        <v>1</v>
      </c>
      <c r="U148">
        <v>1</v>
      </c>
      <c r="V148">
        <v>0</v>
      </c>
      <c r="W148">
        <v>2</v>
      </c>
      <c r="X148" s="16">
        <v>23.05</v>
      </c>
      <c r="Y148" s="26">
        <f t="shared" si="33"/>
        <v>0.69848484848484849</v>
      </c>
      <c r="Z148" s="4">
        <v>21.67</v>
      </c>
      <c r="AA148" s="26">
        <f t="shared" si="34"/>
        <v>0.65666666666666673</v>
      </c>
      <c r="AB148" s="4">
        <v>128.32</v>
      </c>
      <c r="AC148" s="26">
        <f t="shared" si="35"/>
        <v>3.8884848484848482</v>
      </c>
      <c r="AD148" s="21">
        <f t="shared" si="36"/>
        <v>0.14447629841989468</v>
      </c>
      <c r="AE148" s="15">
        <f t="shared" si="37"/>
        <v>0</v>
      </c>
      <c r="AF148" s="15">
        <f t="shared" si="38"/>
        <v>1</v>
      </c>
      <c r="AG148" s="15">
        <f t="shared" si="39"/>
        <v>1</v>
      </c>
      <c r="AH148" s="1"/>
      <c r="AI148" s="1"/>
      <c r="AJ148" s="21" t="str">
        <f t="shared" si="40"/>
        <v xml:space="preserve"> </v>
      </c>
      <c r="AK148">
        <v>2</v>
      </c>
      <c r="AL148">
        <v>0</v>
      </c>
      <c r="AM148" s="42">
        <v>18</v>
      </c>
      <c r="AN148" s="42">
        <v>1</v>
      </c>
      <c r="AO148" s="42">
        <v>18</v>
      </c>
      <c r="AP148" s="42">
        <v>1</v>
      </c>
      <c r="AQ148" s="42">
        <v>0</v>
      </c>
      <c r="AR148" s="42">
        <v>13</v>
      </c>
      <c r="AS148">
        <v>22</v>
      </c>
      <c r="AT148">
        <v>2</v>
      </c>
      <c r="AU148" s="4">
        <v>7.35</v>
      </c>
      <c r="AV148" s="4">
        <v>91.67</v>
      </c>
      <c r="AW148">
        <v>0</v>
      </c>
      <c r="AX148">
        <v>0</v>
      </c>
      <c r="AY148" s="16">
        <f t="shared" si="41"/>
        <v>127.54880694143166</v>
      </c>
      <c r="AZ148" s="4">
        <v>88.24</v>
      </c>
      <c r="BA148">
        <v>-6</v>
      </c>
    </row>
    <row r="149" spans="1:53" x14ac:dyDescent="0.2">
      <c r="A149" s="13" t="s">
        <v>755</v>
      </c>
      <c r="B149" s="13" t="s">
        <v>756</v>
      </c>
      <c r="C149" s="1" t="s">
        <v>270</v>
      </c>
      <c r="D149" s="13" t="s">
        <v>146</v>
      </c>
      <c r="E149" s="13">
        <v>64</v>
      </c>
      <c r="F149" s="13">
        <v>1</v>
      </c>
      <c r="G149" s="13">
        <v>4</v>
      </c>
      <c r="H149" s="20">
        <f t="shared" si="28"/>
        <v>5</v>
      </c>
      <c r="I149">
        <v>1</v>
      </c>
      <c r="J149">
        <v>1</v>
      </c>
      <c r="K149">
        <v>3</v>
      </c>
      <c r="L149" s="17">
        <f t="shared" si="29"/>
        <v>3.2310177705977385</v>
      </c>
      <c r="M149">
        <v>8</v>
      </c>
      <c r="N149">
        <v>7</v>
      </c>
      <c r="O149">
        <v>5</v>
      </c>
      <c r="P149" s="15">
        <f t="shared" si="30"/>
        <v>0.125</v>
      </c>
      <c r="Q149" s="15">
        <f t="shared" si="31"/>
        <v>0.05</v>
      </c>
      <c r="R149" s="20">
        <f t="shared" si="32"/>
        <v>10.166666666666666</v>
      </c>
      <c r="S149">
        <v>0</v>
      </c>
      <c r="T149">
        <v>7</v>
      </c>
      <c r="U149">
        <v>5</v>
      </c>
      <c r="V149">
        <v>4</v>
      </c>
      <c r="W149">
        <v>1</v>
      </c>
      <c r="X149" s="16">
        <v>92.85</v>
      </c>
      <c r="Y149" s="26">
        <f t="shared" si="33"/>
        <v>1.4507812499999999</v>
      </c>
      <c r="Z149" s="4">
        <v>88.05</v>
      </c>
      <c r="AA149" s="26">
        <f t="shared" si="34"/>
        <v>1.37578125</v>
      </c>
      <c r="AB149" s="4">
        <v>240.73</v>
      </c>
      <c r="AC149" s="26">
        <f t="shared" si="35"/>
        <v>3.7614062499999998</v>
      </c>
      <c r="AD149" s="21">
        <f t="shared" si="36"/>
        <v>0.26780826084311699</v>
      </c>
      <c r="AE149" s="15">
        <f t="shared" si="37"/>
        <v>0.16666666666666666</v>
      </c>
      <c r="AF149" s="15">
        <f t="shared" si="38"/>
        <v>0.66666666666666663</v>
      </c>
      <c r="AG149" s="15">
        <f t="shared" si="39"/>
        <v>0.83333333333333326</v>
      </c>
      <c r="AH149" s="13">
        <v>21</v>
      </c>
      <c r="AI149" s="13">
        <v>17</v>
      </c>
      <c r="AJ149" s="21">
        <f t="shared" si="40"/>
        <v>0.55263157894736847</v>
      </c>
      <c r="AK149">
        <v>6</v>
      </c>
      <c r="AL149">
        <v>1</v>
      </c>
      <c r="AM149" s="42">
        <v>55</v>
      </c>
      <c r="AN149" s="42">
        <v>15</v>
      </c>
      <c r="AO149" s="42">
        <v>55</v>
      </c>
      <c r="AP149" s="42">
        <v>15</v>
      </c>
      <c r="AQ149" s="42">
        <v>4</v>
      </c>
      <c r="AR149" s="42">
        <v>42</v>
      </c>
      <c r="AS149">
        <v>62</v>
      </c>
      <c r="AT149">
        <v>13</v>
      </c>
      <c r="AU149" s="4">
        <v>-4.78</v>
      </c>
      <c r="AV149" s="4">
        <v>82.67</v>
      </c>
      <c r="AW149">
        <v>1</v>
      </c>
      <c r="AX149">
        <v>0</v>
      </c>
      <c r="AY149" s="16">
        <f t="shared" si="41"/>
        <v>79.48303715670437</v>
      </c>
      <c r="AZ149" s="4">
        <v>92.19</v>
      </c>
      <c r="BA149">
        <v>-1.3</v>
      </c>
    </row>
    <row r="150" spans="1:53" x14ac:dyDescent="0.2">
      <c r="A150" s="13" t="s">
        <v>759</v>
      </c>
      <c r="B150" s="13" t="s">
        <v>760</v>
      </c>
      <c r="C150" s="1" t="s">
        <v>128</v>
      </c>
      <c r="D150" s="13" t="s">
        <v>129</v>
      </c>
      <c r="E150" s="13">
        <v>68</v>
      </c>
      <c r="F150" s="13">
        <v>3</v>
      </c>
      <c r="G150" s="13">
        <v>6</v>
      </c>
      <c r="H150" s="20">
        <f t="shared" si="28"/>
        <v>9</v>
      </c>
      <c r="I150">
        <v>3</v>
      </c>
      <c r="J150">
        <v>5</v>
      </c>
      <c r="K150">
        <v>1</v>
      </c>
      <c r="L150" s="17">
        <f t="shared" si="29"/>
        <v>4.3315508021378788</v>
      </c>
      <c r="M150">
        <v>14</v>
      </c>
      <c r="N150">
        <v>5</v>
      </c>
      <c r="O150">
        <v>11</v>
      </c>
      <c r="P150" s="15">
        <f t="shared" si="30"/>
        <v>0.21428571428571427</v>
      </c>
      <c r="Q150" s="15">
        <f t="shared" si="31"/>
        <v>0.1</v>
      </c>
      <c r="R150" s="20">
        <f t="shared" si="32"/>
        <v>37.727272727272727</v>
      </c>
      <c r="S150">
        <v>0</v>
      </c>
      <c r="T150">
        <v>5</v>
      </c>
      <c r="U150">
        <v>5</v>
      </c>
      <c r="V150">
        <v>0</v>
      </c>
      <c r="W150">
        <v>1</v>
      </c>
      <c r="X150" s="16">
        <v>124.6666666667</v>
      </c>
      <c r="Y150" s="26">
        <f t="shared" si="33"/>
        <v>1.8333333333338235</v>
      </c>
      <c r="Z150" s="4">
        <v>117.78</v>
      </c>
      <c r="AA150" s="26">
        <f t="shared" si="34"/>
        <v>1.7320588235294119</v>
      </c>
      <c r="AB150" s="4">
        <v>253.76</v>
      </c>
      <c r="AC150" s="26">
        <f t="shared" si="35"/>
        <v>3.7317647058823527</v>
      </c>
      <c r="AD150" s="21">
        <f t="shared" si="36"/>
        <v>0.31700489853044089</v>
      </c>
      <c r="AE150" s="15">
        <f t="shared" si="37"/>
        <v>0.27272727272727271</v>
      </c>
      <c r="AF150" s="15">
        <f t="shared" si="38"/>
        <v>0.54545454545454541</v>
      </c>
      <c r="AG150" s="15">
        <f t="shared" si="39"/>
        <v>0.81818181818181812</v>
      </c>
      <c r="AH150" s="13">
        <v>1</v>
      </c>
      <c r="AI150" s="13">
        <v>3</v>
      </c>
      <c r="AJ150" s="21">
        <f t="shared" si="40"/>
        <v>0.25</v>
      </c>
      <c r="AK150">
        <v>11</v>
      </c>
      <c r="AL150">
        <v>4</v>
      </c>
      <c r="AM150" s="42">
        <v>72</v>
      </c>
      <c r="AN150" s="42">
        <v>13</v>
      </c>
      <c r="AO150" s="42">
        <v>72</v>
      </c>
      <c r="AP150" s="42">
        <v>13</v>
      </c>
      <c r="AQ150" s="42">
        <v>5</v>
      </c>
      <c r="AR150" s="42">
        <v>48</v>
      </c>
      <c r="AS150">
        <v>88</v>
      </c>
      <c r="AT150">
        <v>18</v>
      </c>
      <c r="AU150" s="4">
        <v>2.95</v>
      </c>
      <c r="AV150" s="4">
        <v>83.02</v>
      </c>
      <c r="AW150">
        <v>1</v>
      </c>
      <c r="AX150">
        <v>1</v>
      </c>
      <c r="AY150" s="16">
        <f t="shared" si="41"/>
        <v>80.855614973240407</v>
      </c>
      <c r="AZ150" s="4">
        <v>82.43</v>
      </c>
      <c r="BA150">
        <v>-13.3</v>
      </c>
    </row>
    <row r="151" spans="1:53" x14ac:dyDescent="0.2">
      <c r="A151" s="13" t="s">
        <v>765</v>
      </c>
      <c r="B151" s="13" t="s">
        <v>760</v>
      </c>
      <c r="C151" s="1" t="s">
        <v>153</v>
      </c>
      <c r="D151" s="13" t="s">
        <v>173</v>
      </c>
      <c r="E151" s="13">
        <v>74</v>
      </c>
      <c r="F151" s="13">
        <v>0</v>
      </c>
      <c r="G151" s="13">
        <v>1</v>
      </c>
      <c r="H151" s="20">
        <f t="shared" si="28"/>
        <v>1</v>
      </c>
      <c r="I151">
        <v>0</v>
      </c>
      <c r="J151">
        <v>0</v>
      </c>
      <c r="K151">
        <v>1</v>
      </c>
      <c r="L151" s="17">
        <f t="shared" si="29"/>
        <v>1.541755888649643</v>
      </c>
      <c r="M151">
        <v>6</v>
      </c>
      <c r="N151">
        <v>4</v>
      </c>
      <c r="O151">
        <v>4</v>
      </c>
      <c r="P151" s="15">
        <f t="shared" si="30"/>
        <v>0</v>
      </c>
      <c r="Q151" s="15">
        <f t="shared" si="31"/>
        <v>0</v>
      </c>
      <c r="R151" s="20">
        <f t="shared" si="32"/>
        <v>0</v>
      </c>
      <c r="S151">
        <v>2</v>
      </c>
      <c r="T151">
        <v>0</v>
      </c>
      <c r="U151">
        <v>4</v>
      </c>
      <c r="V151">
        <v>0</v>
      </c>
      <c r="W151">
        <v>0</v>
      </c>
      <c r="X151" s="16">
        <v>38.916666666700003</v>
      </c>
      <c r="Y151" s="26">
        <f t="shared" si="33"/>
        <v>0.52590090090135144</v>
      </c>
      <c r="Z151" s="4">
        <v>37.33</v>
      </c>
      <c r="AA151" s="26">
        <f t="shared" si="34"/>
        <v>0.50445945945945947</v>
      </c>
      <c r="AB151" s="4">
        <v>333.81</v>
      </c>
      <c r="AC151" s="26">
        <f t="shared" si="35"/>
        <v>4.510945945945946</v>
      </c>
      <c r="AD151" s="21">
        <f t="shared" si="36"/>
        <v>0.1005819906234844</v>
      </c>
      <c r="AE151" s="15">
        <f t="shared" si="37"/>
        <v>0</v>
      </c>
      <c r="AF151" s="15">
        <f t="shared" si="38"/>
        <v>0.5</v>
      </c>
      <c r="AG151" s="15">
        <f t="shared" si="39"/>
        <v>0.5</v>
      </c>
      <c r="AH151" s="1"/>
      <c r="AI151" s="1"/>
      <c r="AJ151" s="21" t="str">
        <f t="shared" si="40"/>
        <v xml:space="preserve"> </v>
      </c>
      <c r="AK151">
        <v>2</v>
      </c>
      <c r="AL151">
        <v>1</v>
      </c>
      <c r="AM151" s="42">
        <v>32</v>
      </c>
      <c r="AN151" s="42">
        <v>7</v>
      </c>
      <c r="AO151" s="42">
        <v>32</v>
      </c>
      <c r="AP151" s="42">
        <v>7</v>
      </c>
      <c r="AQ151" s="42">
        <v>3</v>
      </c>
      <c r="AR151" s="42">
        <v>14</v>
      </c>
      <c r="AS151">
        <v>31</v>
      </c>
      <c r="AT151">
        <v>5</v>
      </c>
      <c r="AU151" s="4">
        <v>-0.15</v>
      </c>
      <c r="AV151" s="4">
        <v>86.11</v>
      </c>
      <c r="AW151">
        <v>0</v>
      </c>
      <c r="AX151">
        <v>0</v>
      </c>
      <c r="AY151" s="16">
        <f t="shared" si="41"/>
        <v>95.588865096277857</v>
      </c>
      <c r="AZ151" s="4">
        <v>85.29</v>
      </c>
      <c r="BA151">
        <v>-8.4</v>
      </c>
    </row>
    <row r="152" spans="1:53" x14ac:dyDescent="0.2">
      <c r="A152" s="13" t="s">
        <v>382</v>
      </c>
      <c r="B152" s="13" t="s">
        <v>769</v>
      </c>
      <c r="C152" s="1" t="s">
        <v>145</v>
      </c>
      <c r="D152" s="13" t="s">
        <v>146</v>
      </c>
      <c r="E152" s="13">
        <v>8</v>
      </c>
      <c r="F152" s="13">
        <v>0</v>
      </c>
      <c r="G152" s="13">
        <v>0</v>
      </c>
      <c r="H152" s="20">
        <f t="shared" si="28"/>
        <v>0</v>
      </c>
      <c r="I152">
        <v>0</v>
      </c>
      <c r="J152">
        <v>0</v>
      </c>
      <c r="K152">
        <v>0</v>
      </c>
      <c r="L152" s="17">
        <f t="shared" si="29"/>
        <v>0</v>
      </c>
      <c r="M152">
        <v>0</v>
      </c>
      <c r="N152">
        <v>0</v>
      </c>
      <c r="O152">
        <v>0</v>
      </c>
      <c r="P152" s="15">
        <f t="shared" si="30"/>
        <v>0</v>
      </c>
      <c r="Q152" s="15">
        <f t="shared" si="31"/>
        <v>0</v>
      </c>
      <c r="R152" s="20">
        <f t="shared" si="32"/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s="16">
        <v>0.45</v>
      </c>
      <c r="Y152" s="26">
        <f t="shared" si="33"/>
        <v>5.6250000000000001E-2</v>
      </c>
      <c r="Z152" s="4">
        <v>0.62</v>
      </c>
      <c r="AA152" s="26">
        <f t="shared" si="34"/>
        <v>7.7499999999999999E-2</v>
      </c>
      <c r="AB152" s="4">
        <v>39.020000000000003</v>
      </c>
      <c r="AC152" s="26">
        <f t="shared" si="35"/>
        <v>4.8775000000000004</v>
      </c>
      <c r="AD152" s="21">
        <f t="shared" si="36"/>
        <v>1.5640766902119071E-2</v>
      </c>
      <c r="AE152" s="15">
        <f t="shared" si="37"/>
        <v>0</v>
      </c>
      <c r="AF152" s="15">
        <f t="shared" si="38"/>
        <v>0</v>
      </c>
      <c r="AG152" s="15">
        <f t="shared" si="39"/>
        <v>0</v>
      </c>
      <c r="AH152" s="13">
        <v>0</v>
      </c>
      <c r="AI152" s="13">
        <v>0</v>
      </c>
      <c r="AJ152" s="21" t="str">
        <f t="shared" si="40"/>
        <v xml:space="preserve"> </v>
      </c>
      <c r="AK152">
        <v>0</v>
      </c>
      <c r="AL152">
        <v>0</v>
      </c>
      <c r="AM152" s="42">
        <v>0</v>
      </c>
      <c r="AN152" s="42">
        <v>0</v>
      </c>
      <c r="AO152" s="42">
        <v>0</v>
      </c>
      <c r="AP152" s="42">
        <v>0</v>
      </c>
      <c r="AQ152" s="42">
        <v>0</v>
      </c>
      <c r="AR152" s="42">
        <v>0</v>
      </c>
      <c r="AS152">
        <v>0</v>
      </c>
      <c r="AT152">
        <v>0</v>
      </c>
      <c r="AW152">
        <v>0</v>
      </c>
      <c r="AX152">
        <v>0</v>
      </c>
      <c r="AY152" s="16">
        <f t="shared" si="41"/>
        <v>0</v>
      </c>
      <c r="AZ152" s="4">
        <v>0</v>
      </c>
      <c r="BA152">
        <v>-94.9</v>
      </c>
    </row>
    <row r="153" spans="1:53" x14ac:dyDescent="0.2">
      <c r="A153" s="13" t="s">
        <v>772</v>
      </c>
      <c r="B153" s="13" t="s">
        <v>773</v>
      </c>
      <c r="C153" s="1" t="s">
        <v>153</v>
      </c>
      <c r="D153" s="13" t="s">
        <v>129</v>
      </c>
      <c r="E153" s="13">
        <v>61</v>
      </c>
      <c r="F153" s="13">
        <v>0</v>
      </c>
      <c r="G153" s="13">
        <v>1</v>
      </c>
      <c r="H153" s="20">
        <f t="shared" si="28"/>
        <v>1</v>
      </c>
      <c r="I153">
        <v>0</v>
      </c>
      <c r="J153">
        <v>1</v>
      </c>
      <c r="K153">
        <v>0</v>
      </c>
      <c r="L153" s="17">
        <f t="shared" si="29"/>
        <v>1.0359712230209865</v>
      </c>
      <c r="M153">
        <v>11</v>
      </c>
      <c r="N153">
        <v>3</v>
      </c>
      <c r="O153">
        <v>7</v>
      </c>
      <c r="P153" s="15">
        <f t="shared" si="30"/>
        <v>0</v>
      </c>
      <c r="Q153" s="15">
        <f t="shared" si="31"/>
        <v>0</v>
      </c>
      <c r="R153" s="20">
        <f t="shared" si="32"/>
        <v>22.5</v>
      </c>
      <c r="S153">
        <v>1</v>
      </c>
      <c r="T153">
        <v>5</v>
      </c>
      <c r="U153">
        <v>4</v>
      </c>
      <c r="V153">
        <v>0</v>
      </c>
      <c r="W153">
        <v>0</v>
      </c>
      <c r="X153" s="16">
        <v>57.916666666700003</v>
      </c>
      <c r="Y153" s="26">
        <f t="shared" si="33"/>
        <v>0.94945355191311476</v>
      </c>
      <c r="Z153" s="4">
        <v>52.04</v>
      </c>
      <c r="AA153" s="26">
        <f t="shared" si="34"/>
        <v>0.85311475409836068</v>
      </c>
      <c r="AB153" s="4">
        <v>269.44</v>
      </c>
      <c r="AC153" s="26">
        <f t="shared" si="35"/>
        <v>4.4170491803278686</v>
      </c>
      <c r="AD153" s="21">
        <f t="shared" si="36"/>
        <v>0.16187632201070054</v>
      </c>
      <c r="AE153" s="15">
        <f t="shared" si="37"/>
        <v>0</v>
      </c>
      <c r="AF153" s="15">
        <f t="shared" si="38"/>
        <v>0.5</v>
      </c>
      <c r="AG153" s="15">
        <f t="shared" si="39"/>
        <v>0.5</v>
      </c>
      <c r="AH153" s="13">
        <v>3</v>
      </c>
      <c r="AI153" s="13">
        <v>0</v>
      </c>
      <c r="AJ153" s="21">
        <f t="shared" si="40"/>
        <v>1</v>
      </c>
      <c r="AK153">
        <v>2</v>
      </c>
      <c r="AL153">
        <v>2</v>
      </c>
      <c r="AM153" s="42">
        <v>43</v>
      </c>
      <c r="AN153" s="42">
        <v>8</v>
      </c>
      <c r="AO153" s="42">
        <v>43</v>
      </c>
      <c r="AP153" s="42">
        <v>8</v>
      </c>
      <c r="AQ153" s="42">
        <v>4</v>
      </c>
      <c r="AR153" s="42">
        <v>28</v>
      </c>
      <c r="AS153">
        <v>38</v>
      </c>
      <c r="AT153">
        <v>7</v>
      </c>
      <c r="AU153" s="4">
        <v>-3.87</v>
      </c>
      <c r="AV153" s="4">
        <v>84.44</v>
      </c>
      <c r="AW153">
        <v>2</v>
      </c>
      <c r="AX153">
        <v>0</v>
      </c>
      <c r="AY153" s="16">
        <f t="shared" si="41"/>
        <v>97.381294963972721</v>
      </c>
      <c r="AZ153" s="4">
        <v>80</v>
      </c>
      <c r="BA153">
        <v>-14.2</v>
      </c>
    </row>
    <row r="154" spans="1:53" x14ac:dyDescent="0.2">
      <c r="A154" s="13" t="s">
        <v>776</v>
      </c>
      <c r="B154" s="13" t="s">
        <v>777</v>
      </c>
      <c r="C154" s="13" t="s">
        <v>287</v>
      </c>
      <c r="D154" s="13" t="s">
        <v>503</v>
      </c>
      <c r="E154" s="13">
        <v>15</v>
      </c>
      <c r="F154" s="13">
        <v>0</v>
      </c>
      <c r="G154" s="13">
        <v>0</v>
      </c>
      <c r="H154" s="20">
        <f t="shared" si="28"/>
        <v>0</v>
      </c>
      <c r="I154">
        <v>0</v>
      </c>
      <c r="J154">
        <v>0</v>
      </c>
      <c r="K154">
        <v>0</v>
      </c>
      <c r="L154" s="17">
        <f t="shared" si="29"/>
        <v>0</v>
      </c>
      <c r="M154">
        <v>1</v>
      </c>
      <c r="N154">
        <v>0</v>
      </c>
      <c r="O154">
        <v>0</v>
      </c>
      <c r="P154" s="15">
        <f t="shared" si="30"/>
        <v>0</v>
      </c>
      <c r="Q154" s="15">
        <f t="shared" si="31"/>
        <v>0</v>
      </c>
      <c r="R154" s="20">
        <f t="shared" si="32"/>
        <v>0</v>
      </c>
      <c r="S154">
        <v>0</v>
      </c>
      <c r="T154">
        <v>1</v>
      </c>
      <c r="U154">
        <v>1</v>
      </c>
      <c r="V154">
        <v>0</v>
      </c>
      <c r="W154">
        <v>0</v>
      </c>
      <c r="X154" s="16">
        <v>11.483333333299999</v>
      </c>
      <c r="Y154" s="26">
        <f t="shared" si="33"/>
        <v>0.76555555555333332</v>
      </c>
      <c r="Z154" s="4">
        <v>9.7200000000000006</v>
      </c>
      <c r="AA154" s="26">
        <f t="shared" si="34"/>
        <v>0.64800000000000002</v>
      </c>
      <c r="AB154" s="4">
        <v>76.97</v>
      </c>
      <c r="AC154" s="26">
        <f t="shared" si="35"/>
        <v>5.1313333333333331</v>
      </c>
      <c r="AD154" s="21">
        <f t="shared" si="36"/>
        <v>0.11212365901488063</v>
      </c>
      <c r="AE154" s="15">
        <f t="shared" si="37"/>
        <v>0</v>
      </c>
      <c r="AF154" s="15">
        <f t="shared" si="38"/>
        <v>0</v>
      </c>
      <c r="AG154" s="15">
        <f t="shared" si="39"/>
        <v>0</v>
      </c>
      <c r="AH154" s="13">
        <v>0</v>
      </c>
      <c r="AI154" s="13">
        <v>0</v>
      </c>
      <c r="AJ154" s="21" t="str">
        <f t="shared" si="40"/>
        <v xml:space="preserve"> </v>
      </c>
      <c r="AK154">
        <v>0</v>
      </c>
      <c r="AL154">
        <v>0</v>
      </c>
      <c r="AM154" s="42">
        <v>9</v>
      </c>
      <c r="AN154" s="42">
        <v>0</v>
      </c>
      <c r="AO154" s="42">
        <v>9</v>
      </c>
      <c r="AP154" s="42">
        <v>0</v>
      </c>
      <c r="AQ154" s="42">
        <v>0</v>
      </c>
      <c r="AR154" s="42">
        <v>1</v>
      </c>
      <c r="AS154">
        <v>6</v>
      </c>
      <c r="AT154">
        <v>0</v>
      </c>
      <c r="AU154" s="4">
        <v>5.26</v>
      </c>
      <c r="AV154" s="4">
        <v>100</v>
      </c>
      <c r="AW154">
        <v>0</v>
      </c>
      <c r="AX154">
        <v>0</v>
      </c>
      <c r="AY154" s="16">
        <f t="shared" si="41"/>
        <v>99.274310595353498</v>
      </c>
      <c r="AZ154" s="4">
        <v>81.819999999999993</v>
      </c>
      <c r="BA154">
        <v>-14.7</v>
      </c>
    </row>
    <row r="155" spans="1:53" x14ac:dyDescent="0.2">
      <c r="A155" s="13" t="s">
        <v>759</v>
      </c>
      <c r="B155" s="13" t="s">
        <v>780</v>
      </c>
      <c r="C155" s="1" t="s">
        <v>482</v>
      </c>
      <c r="D155" s="13" t="s">
        <v>154</v>
      </c>
      <c r="E155" s="13">
        <v>68</v>
      </c>
      <c r="F155" s="13">
        <v>0</v>
      </c>
      <c r="G155" s="13">
        <v>0</v>
      </c>
      <c r="H155" s="20">
        <f t="shared" si="28"/>
        <v>0</v>
      </c>
      <c r="I155">
        <v>0</v>
      </c>
      <c r="J155">
        <v>0</v>
      </c>
      <c r="K155">
        <v>0</v>
      </c>
      <c r="L155" s="17">
        <f t="shared" si="29"/>
        <v>0</v>
      </c>
      <c r="M155">
        <v>0</v>
      </c>
      <c r="N155">
        <v>0</v>
      </c>
      <c r="O155">
        <v>0</v>
      </c>
      <c r="P155" s="15">
        <f t="shared" si="30"/>
        <v>0</v>
      </c>
      <c r="Q155" s="15">
        <f t="shared" si="31"/>
        <v>0</v>
      </c>
      <c r="R155" s="20">
        <f t="shared" si="32"/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 s="16">
        <v>7.0833333332999997</v>
      </c>
      <c r="Y155" s="26">
        <f t="shared" si="33"/>
        <v>0.10416666666617647</v>
      </c>
      <c r="Z155" s="4">
        <v>5.23</v>
      </c>
      <c r="AA155" s="26">
        <f t="shared" si="34"/>
        <v>7.691176470588236E-2</v>
      </c>
      <c r="AB155" s="4">
        <v>367.52</v>
      </c>
      <c r="AC155" s="26">
        <f t="shared" si="35"/>
        <v>5.4047058823529408</v>
      </c>
      <c r="AD155" s="21">
        <f t="shared" si="36"/>
        <v>1.4030851777330652E-2</v>
      </c>
      <c r="AE155" s="15">
        <f t="shared" si="37"/>
        <v>0</v>
      </c>
      <c r="AF155" s="15">
        <f t="shared" si="38"/>
        <v>0</v>
      </c>
      <c r="AG155" s="15">
        <f t="shared" si="39"/>
        <v>0</v>
      </c>
      <c r="AH155" s="13">
        <v>0</v>
      </c>
      <c r="AI155" s="13">
        <v>0</v>
      </c>
      <c r="AJ155" s="21" t="str">
        <f t="shared" si="40"/>
        <v xml:space="preserve"> </v>
      </c>
      <c r="AK155">
        <v>0</v>
      </c>
      <c r="AL155">
        <v>0</v>
      </c>
      <c r="AM155" s="42">
        <v>2</v>
      </c>
      <c r="AN155" s="42">
        <v>0</v>
      </c>
      <c r="AO155" s="42">
        <v>2</v>
      </c>
      <c r="AP155" s="42">
        <v>0</v>
      </c>
      <c r="AQ155" s="42">
        <v>0</v>
      </c>
      <c r="AR155" s="42">
        <v>3</v>
      </c>
      <c r="AS155">
        <v>3</v>
      </c>
      <c r="AT155">
        <v>0</v>
      </c>
      <c r="AU155" s="4">
        <v>13.19</v>
      </c>
      <c r="AV155" s="4">
        <v>100</v>
      </c>
      <c r="AW155">
        <v>1</v>
      </c>
      <c r="AX155">
        <v>0</v>
      </c>
      <c r="AY155" s="16">
        <f t="shared" si="41"/>
        <v>59.294117647337856</v>
      </c>
      <c r="AZ155" s="4">
        <v>100</v>
      </c>
      <c r="BA155">
        <v>7.8</v>
      </c>
    </row>
    <row r="156" spans="1:53" x14ac:dyDescent="0.2">
      <c r="A156" s="13" t="s">
        <v>414</v>
      </c>
      <c r="B156" s="13" t="s">
        <v>782</v>
      </c>
      <c r="C156" s="1" t="s">
        <v>145</v>
      </c>
      <c r="D156" s="13" t="s">
        <v>173</v>
      </c>
      <c r="E156" s="13">
        <v>62</v>
      </c>
      <c r="F156" s="13">
        <v>0</v>
      </c>
      <c r="G156" s="13">
        <v>3</v>
      </c>
      <c r="H156" s="20">
        <f t="shared" si="28"/>
        <v>3</v>
      </c>
      <c r="I156">
        <v>0</v>
      </c>
      <c r="J156">
        <v>2</v>
      </c>
      <c r="K156">
        <v>1</v>
      </c>
      <c r="L156" s="17">
        <f t="shared" si="29"/>
        <v>1.7609652698510481</v>
      </c>
      <c r="M156">
        <v>20</v>
      </c>
      <c r="N156">
        <v>8</v>
      </c>
      <c r="O156">
        <v>12</v>
      </c>
      <c r="P156" s="15">
        <f t="shared" si="30"/>
        <v>0</v>
      </c>
      <c r="Q156" s="15">
        <f t="shared" si="31"/>
        <v>0</v>
      </c>
      <c r="R156" s="20">
        <f t="shared" si="32"/>
        <v>16</v>
      </c>
      <c r="S156">
        <v>0</v>
      </c>
      <c r="T156">
        <v>2</v>
      </c>
      <c r="U156">
        <v>2</v>
      </c>
      <c r="V156">
        <v>2</v>
      </c>
      <c r="W156">
        <v>0</v>
      </c>
      <c r="X156" s="16">
        <v>102.21666666669999</v>
      </c>
      <c r="Y156" s="26">
        <f t="shared" si="33"/>
        <v>1.6486559139790322</v>
      </c>
      <c r="Z156" s="4">
        <v>99.35</v>
      </c>
      <c r="AA156" s="26">
        <f t="shared" si="34"/>
        <v>1.6024193548387096</v>
      </c>
      <c r="AB156" s="4">
        <v>199.88</v>
      </c>
      <c r="AC156" s="26">
        <f t="shared" si="35"/>
        <v>3.2238709677419353</v>
      </c>
      <c r="AD156" s="21">
        <f t="shared" si="36"/>
        <v>0.33201884837750223</v>
      </c>
      <c r="AE156" s="15">
        <f t="shared" si="37"/>
        <v>0</v>
      </c>
      <c r="AF156" s="15">
        <f t="shared" si="38"/>
        <v>0.3</v>
      </c>
      <c r="AG156" s="15">
        <f t="shared" si="39"/>
        <v>0.3</v>
      </c>
      <c r="AH156" s="1"/>
      <c r="AI156" s="1"/>
      <c r="AJ156" s="21" t="str">
        <f t="shared" si="40"/>
        <v xml:space="preserve"> </v>
      </c>
      <c r="AK156">
        <v>10</v>
      </c>
      <c r="AL156">
        <v>1</v>
      </c>
      <c r="AM156" s="42">
        <v>70</v>
      </c>
      <c r="AN156" s="42">
        <v>20</v>
      </c>
      <c r="AO156" s="42">
        <v>70</v>
      </c>
      <c r="AP156" s="42">
        <v>20</v>
      </c>
      <c r="AQ156" s="42">
        <v>0</v>
      </c>
      <c r="AR156" s="42">
        <v>36</v>
      </c>
      <c r="AS156">
        <v>76</v>
      </c>
      <c r="AT156">
        <v>17</v>
      </c>
      <c r="AU156" s="4">
        <v>-2.57</v>
      </c>
      <c r="AV156" s="4">
        <v>81.72</v>
      </c>
      <c r="AW156">
        <v>0</v>
      </c>
      <c r="AX156">
        <v>1</v>
      </c>
      <c r="AY156" s="16">
        <f t="shared" si="41"/>
        <v>85.113321376133996</v>
      </c>
      <c r="AZ156" s="4">
        <v>95.29</v>
      </c>
      <c r="BA156">
        <v>3.6</v>
      </c>
    </row>
    <row r="157" spans="1:53" x14ac:dyDescent="0.2">
      <c r="A157" s="13" t="s">
        <v>591</v>
      </c>
      <c r="B157" s="13" t="s">
        <v>786</v>
      </c>
      <c r="C157" s="1" t="s">
        <v>190</v>
      </c>
      <c r="D157" s="13" t="s">
        <v>154</v>
      </c>
      <c r="E157" s="13">
        <v>2</v>
      </c>
      <c r="F157" s="13">
        <v>0</v>
      </c>
      <c r="G157" s="13">
        <v>0</v>
      </c>
      <c r="H157" s="20">
        <f t="shared" si="28"/>
        <v>0</v>
      </c>
      <c r="I157">
        <v>0</v>
      </c>
      <c r="J157">
        <v>0</v>
      </c>
      <c r="K157">
        <v>0</v>
      </c>
      <c r="L157" s="17">
        <f t="shared" si="29"/>
        <v>0</v>
      </c>
      <c r="M157">
        <v>0</v>
      </c>
      <c r="N157">
        <v>0</v>
      </c>
      <c r="O157">
        <v>0</v>
      </c>
      <c r="P157" s="15">
        <f t="shared" si="30"/>
        <v>0</v>
      </c>
      <c r="Q157" s="15">
        <f t="shared" si="31"/>
        <v>0</v>
      </c>
      <c r="R157" s="20">
        <f t="shared" si="32"/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s="16">
        <v>0</v>
      </c>
      <c r="Y157" s="26">
        <f t="shared" si="33"/>
        <v>0</v>
      </c>
      <c r="Z157" s="4">
        <v>0</v>
      </c>
      <c r="AA157" s="26">
        <f t="shared" si="34"/>
        <v>0</v>
      </c>
      <c r="AB157" s="4">
        <v>3.8</v>
      </c>
      <c r="AC157" s="26">
        <f t="shared" si="35"/>
        <v>1.9</v>
      </c>
      <c r="AD157" s="21">
        <f t="shared" si="36"/>
        <v>0</v>
      </c>
      <c r="AE157" s="15">
        <f t="shared" si="37"/>
        <v>0</v>
      </c>
      <c r="AF157" s="15">
        <f t="shared" si="38"/>
        <v>0</v>
      </c>
      <c r="AG157" s="15">
        <f t="shared" si="39"/>
        <v>0</v>
      </c>
      <c r="AH157" s="13">
        <v>0</v>
      </c>
      <c r="AI157" s="13">
        <v>0</v>
      </c>
      <c r="AJ157" s="21" t="str">
        <f t="shared" si="40"/>
        <v xml:space="preserve"> </v>
      </c>
      <c r="AK157">
        <v>0</v>
      </c>
      <c r="AL157">
        <v>0</v>
      </c>
      <c r="AM157" s="42">
        <v>0</v>
      </c>
      <c r="AN157" s="42">
        <v>0</v>
      </c>
      <c r="AO157" s="42">
        <v>0</v>
      </c>
      <c r="AP157" s="42">
        <v>0</v>
      </c>
      <c r="AQ157" s="42">
        <v>0</v>
      </c>
      <c r="AR157" s="42">
        <v>0</v>
      </c>
      <c r="AS157">
        <v>0</v>
      </c>
      <c r="AT157">
        <v>0</v>
      </c>
      <c r="AW157">
        <v>0</v>
      </c>
      <c r="AX157">
        <v>0</v>
      </c>
      <c r="AY157" s="16">
        <f t="shared" si="41"/>
        <v>0</v>
      </c>
    </row>
    <row r="158" spans="1:53" x14ac:dyDescent="0.2">
      <c r="A158" s="13" t="s">
        <v>356</v>
      </c>
      <c r="B158" s="13" t="s">
        <v>789</v>
      </c>
      <c r="C158" s="1" t="s">
        <v>314</v>
      </c>
      <c r="D158" s="13" t="s">
        <v>154</v>
      </c>
      <c r="E158" s="13">
        <v>55</v>
      </c>
      <c r="F158" s="13">
        <v>2</v>
      </c>
      <c r="G158" s="13">
        <v>1</v>
      </c>
      <c r="H158" s="20">
        <f t="shared" si="28"/>
        <v>3</v>
      </c>
      <c r="I158">
        <v>2</v>
      </c>
      <c r="J158">
        <v>0</v>
      </c>
      <c r="K158">
        <v>1</v>
      </c>
      <c r="L158" s="17">
        <f t="shared" si="29"/>
        <v>1.6574585635359118</v>
      </c>
      <c r="M158">
        <v>11</v>
      </c>
      <c r="N158">
        <v>7</v>
      </c>
      <c r="O158">
        <v>4</v>
      </c>
      <c r="P158" s="15">
        <f t="shared" si="30"/>
        <v>0.18181818181818182</v>
      </c>
      <c r="Q158" s="15">
        <f t="shared" si="31"/>
        <v>9.0909090909090912E-2</v>
      </c>
      <c r="R158" s="20">
        <f t="shared" si="32"/>
        <v>0</v>
      </c>
      <c r="S158">
        <v>0</v>
      </c>
      <c r="T158">
        <v>5</v>
      </c>
      <c r="U158">
        <v>4</v>
      </c>
      <c r="V158">
        <v>2</v>
      </c>
      <c r="W158">
        <v>0</v>
      </c>
      <c r="X158" s="16">
        <v>108.6</v>
      </c>
      <c r="Y158" s="26">
        <f t="shared" si="33"/>
        <v>1.9745454545454544</v>
      </c>
      <c r="Z158" s="4">
        <v>102.64</v>
      </c>
      <c r="AA158" s="26">
        <f t="shared" si="34"/>
        <v>1.8661818181818182</v>
      </c>
      <c r="AB158" s="4">
        <v>200.97</v>
      </c>
      <c r="AC158" s="26">
        <f t="shared" si="35"/>
        <v>3.6539999999999999</v>
      </c>
      <c r="AD158" s="21">
        <f t="shared" si="36"/>
        <v>0.33806528111722273</v>
      </c>
      <c r="AE158" s="15">
        <f t="shared" si="37"/>
        <v>0.16666666666666666</v>
      </c>
      <c r="AF158" s="15">
        <f t="shared" si="38"/>
        <v>8.3333333333333329E-2</v>
      </c>
      <c r="AG158" s="15">
        <f t="shared" si="39"/>
        <v>0.25</v>
      </c>
      <c r="AH158" s="13">
        <v>5</v>
      </c>
      <c r="AI158" s="13">
        <v>6</v>
      </c>
      <c r="AJ158" s="21">
        <f t="shared" si="40"/>
        <v>0.45454545454545453</v>
      </c>
      <c r="AK158">
        <v>12</v>
      </c>
      <c r="AL158">
        <v>0</v>
      </c>
      <c r="AM158" s="42">
        <v>52</v>
      </c>
      <c r="AN158" s="42">
        <v>9</v>
      </c>
      <c r="AO158" s="42">
        <v>52</v>
      </c>
      <c r="AP158" s="42">
        <v>9</v>
      </c>
      <c r="AQ158" s="42">
        <v>3</v>
      </c>
      <c r="AR158" s="42">
        <v>39</v>
      </c>
      <c r="AS158">
        <v>81</v>
      </c>
      <c r="AT158">
        <v>8</v>
      </c>
      <c r="AU158" s="4">
        <v>11.13</v>
      </c>
      <c r="AV158" s="4">
        <v>91.01</v>
      </c>
      <c r="AW158">
        <v>4</v>
      </c>
      <c r="AX158">
        <v>1</v>
      </c>
      <c r="AY158" s="16">
        <f t="shared" si="41"/>
        <v>74.033149171270722</v>
      </c>
      <c r="AZ158" s="4">
        <v>94.25</v>
      </c>
      <c r="BA158">
        <v>-0.5</v>
      </c>
    </row>
    <row r="159" spans="1:53" x14ac:dyDescent="0.2">
      <c r="A159" s="13" t="s">
        <v>312</v>
      </c>
      <c r="B159" s="13" t="s">
        <v>794</v>
      </c>
      <c r="C159" s="1" t="s">
        <v>292</v>
      </c>
      <c r="D159" s="13" t="s">
        <v>129</v>
      </c>
      <c r="E159" s="13">
        <v>29</v>
      </c>
      <c r="F159" s="13">
        <v>0</v>
      </c>
      <c r="G159" s="13">
        <v>0</v>
      </c>
      <c r="H159" s="20">
        <f t="shared" si="28"/>
        <v>0</v>
      </c>
      <c r="I159">
        <v>0</v>
      </c>
      <c r="J159">
        <v>0</v>
      </c>
      <c r="K159">
        <v>0</v>
      </c>
      <c r="L159" s="17">
        <f t="shared" si="29"/>
        <v>0</v>
      </c>
      <c r="M159">
        <v>0</v>
      </c>
      <c r="N159">
        <v>0</v>
      </c>
      <c r="O159">
        <v>0</v>
      </c>
      <c r="P159" s="15">
        <f t="shared" si="30"/>
        <v>0</v>
      </c>
      <c r="Q159" s="15">
        <f t="shared" si="31"/>
        <v>0</v>
      </c>
      <c r="R159" s="20">
        <f t="shared" si="32"/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s="16">
        <v>1.9166666667000001</v>
      </c>
      <c r="Y159" s="26">
        <f t="shared" si="33"/>
        <v>6.6091954024137936E-2</v>
      </c>
      <c r="Z159" s="4">
        <v>2.39</v>
      </c>
      <c r="AA159" s="26">
        <f t="shared" si="34"/>
        <v>8.2413793103448277E-2</v>
      </c>
      <c r="AB159" s="4">
        <v>171.88</v>
      </c>
      <c r="AC159" s="26">
        <f t="shared" si="35"/>
        <v>5.9268965517241377</v>
      </c>
      <c r="AD159" s="21">
        <f t="shared" si="36"/>
        <v>1.3714351293969128E-2</v>
      </c>
      <c r="AE159" s="15">
        <f t="shared" si="37"/>
        <v>0</v>
      </c>
      <c r="AF159" s="15">
        <f t="shared" si="38"/>
        <v>0</v>
      </c>
      <c r="AG159" s="15">
        <f t="shared" si="39"/>
        <v>0</v>
      </c>
      <c r="AH159" s="13">
        <v>0</v>
      </c>
      <c r="AI159" s="13">
        <v>0</v>
      </c>
      <c r="AJ159" s="21" t="str">
        <f t="shared" si="40"/>
        <v xml:space="preserve"> </v>
      </c>
      <c r="AK159">
        <v>0</v>
      </c>
      <c r="AL159">
        <v>0</v>
      </c>
      <c r="AM159" s="42">
        <v>0</v>
      </c>
      <c r="AN159" s="42">
        <v>0</v>
      </c>
      <c r="AO159" s="42">
        <v>0</v>
      </c>
      <c r="AP159" s="42">
        <v>0</v>
      </c>
      <c r="AQ159" s="42">
        <v>0</v>
      </c>
      <c r="AR159" s="42">
        <v>0</v>
      </c>
      <c r="AS159">
        <v>0</v>
      </c>
      <c r="AT159">
        <v>0</v>
      </c>
      <c r="AW159">
        <v>0</v>
      </c>
      <c r="AX159">
        <v>0</v>
      </c>
      <c r="AY159" s="16">
        <f t="shared" si="41"/>
        <v>0</v>
      </c>
      <c r="AZ159" s="4">
        <v>100</v>
      </c>
      <c r="BA159">
        <v>5.2</v>
      </c>
    </row>
    <row r="160" spans="1:53" x14ac:dyDescent="0.2">
      <c r="A160" s="13" t="s">
        <v>160</v>
      </c>
      <c r="B160" s="13" t="s">
        <v>797</v>
      </c>
      <c r="C160" s="1" t="s">
        <v>584</v>
      </c>
      <c r="D160" s="13" t="s">
        <v>146</v>
      </c>
      <c r="E160" s="13">
        <v>1</v>
      </c>
      <c r="F160" s="13">
        <v>0</v>
      </c>
      <c r="G160" s="13">
        <v>0</v>
      </c>
      <c r="H160" s="20">
        <f t="shared" si="28"/>
        <v>0</v>
      </c>
      <c r="I160">
        <v>0</v>
      </c>
      <c r="J160">
        <v>0</v>
      </c>
      <c r="K160">
        <v>0</v>
      </c>
      <c r="L160" s="17">
        <f t="shared" si="29"/>
        <v>0</v>
      </c>
      <c r="M160">
        <v>0</v>
      </c>
      <c r="N160">
        <v>0</v>
      </c>
      <c r="O160">
        <v>0</v>
      </c>
      <c r="P160" s="15">
        <f t="shared" si="30"/>
        <v>0</v>
      </c>
      <c r="Q160" s="15">
        <f t="shared" si="31"/>
        <v>0</v>
      </c>
      <c r="R160" s="20">
        <f t="shared" si="32"/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s="16">
        <v>0.56666666669999999</v>
      </c>
      <c r="Y160" s="26">
        <f t="shared" si="33"/>
        <v>0.56666666669999999</v>
      </c>
      <c r="Z160" s="4">
        <v>0</v>
      </c>
      <c r="AA160" s="26">
        <f t="shared" si="34"/>
        <v>0</v>
      </c>
      <c r="AB160" s="4">
        <v>6.14</v>
      </c>
      <c r="AC160" s="26">
        <f t="shared" si="35"/>
        <v>6.14</v>
      </c>
      <c r="AD160" s="21">
        <f t="shared" si="36"/>
        <v>0</v>
      </c>
      <c r="AE160" s="15">
        <f t="shared" si="37"/>
        <v>0</v>
      </c>
      <c r="AF160" s="15">
        <f t="shared" si="38"/>
        <v>0</v>
      </c>
      <c r="AG160" s="15">
        <f t="shared" si="39"/>
        <v>0</v>
      </c>
      <c r="AH160" s="13">
        <v>0</v>
      </c>
      <c r="AI160" s="13">
        <v>0</v>
      </c>
      <c r="AJ160" s="21" t="str">
        <f t="shared" si="40"/>
        <v xml:space="preserve"> </v>
      </c>
      <c r="AK160">
        <v>0</v>
      </c>
      <c r="AL160">
        <v>0</v>
      </c>
      <c r="AM160" s="42">
        <v>0</v>
      </c>
      <c r="AN160" s="42">
        <v>0</v>
      </c>
      <c r="AO160" s="42">
        <v>0</v>
      </c>
      <c r="AP160" s="42">
        <v>0</v>
      </c>
      <c r="AQ160" s="42">
        <v>0</v>
      </c>
      <c r="AR160" s="42">
        <v>0</v>
      </c>
      <c r="AS160">
        <v>0</v>
      </c>
      <c r="AT160">
        <v>0</v>
      </c>
      <c r="AW160">
        <v>0</v>
      </c>
      <c r="AX160">
        <v>0</v>
      </c>
      <c r="AY160" s="16">
        <f t="shared" si="41"/>
        <v>0</v>
      </c>
    </row>
    <row r="161" spans="1:53" x14ac:dyDescent="0.2">
      <c r="A161" s="13" t="s">
        <v>388</v>
      </c>
      <c r="B161" s="13" t="s">
        <v>801</v>
      </c>
      <c r="C161" s="1" t="s">
        <v>584</v>
      </c>
      <c r="D161" s="13" t="s">
        <v>146</v>
      </c>
      <c r="E161" s="13">
        <v>1</v>
      </c>
      <c r="F161" s="13">
        <v>0</v>
      </c>
      <c r="G161" s="13">
        <v>0</v>
      </c>
      <c r="H161" s="20">
        <f t="shared" si="28"/>
        <v>0</v>
      </c>
      <c r="I161">
        <v>0</v>
      </c>
      <c r="J161">
        <v>0</v>
      </c>
      <c r="K161">
        <v>0</v>
      </c>
      <c r="L161" s="17">
        <f t="shared" si="29"/>
        <v>0</v>
      </c>
      <c r="M161">
        <v>0</v>
      </c>
      <c r="N161">
        <v>0</v>
      </c>
      <c r="O161">
        <v>0</v>
      </c>
      <c r="P161" s="15">
        <f t="shared" si="30"/>
        <v>0</v>
      </c>
      <c r="Q161" s="15">
        <f t="shared" si="31"/>
        <v>0</v>
      </c>
      <c r="R161" s="20">
        <f t="shared" si="32"/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s="16">
        <v>0</v>
      </c>
      <c r="Y161" s="26">
        <f t="shared" si="33"/>
        <v>0</v>
      </c>
      <c r="Z161" s="4">
        <v>0</v>
      </c>
      <c r="AA161" s="26">
        <f t="shared" si="34"/>
        <v>0</v>
      </c>
      <c r="AB161" s="4">
        <v>6.75</v>
      </c>
      <c r="AC161" s="26">
        <f t="shared" si="35"/>
        <v>6.75</v>
      </c>
      <c r="AD161" s="21">
        <f t="shared" si="36"/>
        <v>0</v>
      </c>
      <c r="AE161" s="15">
        <f t="shared" si="37"/>
        <v>0</v>
      </c>
      <c r="AF161" s="15">
        <f t="shared" si="38"/>
        <v>0</v>
      </c>
      <c r="AG161" s="15">
        <f t="shared" si="39"/>
        <v>0</v>
      </c>
      <c r="AH161" s="13">
        <v>0</v>
      </c>
      <c r="AI161" s="13">
        <v>0</v>
      </c>
      <c r="AJ161" s="21" t="str">
        <f t="shared" si="40"/>
        <v xml:space="preserve"> </v>
      </c>
      <c r="AK161">
        <v>0</v>
      </c>
      <c r="AL161">
        <v>0</v>
      </c>
      <c r="AM161" s="42">
        <v>0</v>
      </c>
      <c r="AN161" s="42">
        <v>0</v>
      </c>
      <c r="AO161" s="42">
        <v>0</v>
      </c>
      <c r="AP161" s="42">
        <v>0</v>
      </c>
      <c r="AQ161" s="42">
        <v>0</v>
      </c>
      <c r="AR161" s="42">
        <v>0</v>
      </c>
      <c r="AS161">
        <v>0</v>
      </c>
      <c r="AT161">
        <v>0</v>
      </c>
      <c r="AW161">
        <v>0</v>
      </c>
      <c r="AX161">
        <v>0</v>
      </c>
      <c r="AY161" s="16">
        <f t="shared" si="41"/>
        <v>0</v>
      </c>
    </row>
    <row r="162" spans="1:53" x14ac:dyDescent="0.2">
      <c r="A162" s="13" t="s">
        <v>803</v>
      </c>
      <c r="B162" s="13" t="s">
        <v>804</v>
      </c>
      <c r="C162" s="1" t="s">
        <v>409</v>
      </c>
      <c r="D162" s="13" t="s">
        <v>173</v>
      </c>
      <c r="E162" s="13">
        <v>10</v>
      </c>
      <c r="F162" s="13">
        <v>0</v>
      </c>
      <c r="G162" s="13">
        <v>0</v>
      </c>
      <c r="H162" s="20">
        <f t="shared" si="28"/>
        <v>0</v>
      </c>
      <c r="I162">
        <v>0</v>
      </c>
      <c r="J162">
        <v>0</v>
      </c>
      <c r="K162">
        <v>0</v>
      </c>
      <c r="L162" s="17">
        <f t="shared" si="29"/>
        <v>0</v>
      </c>
      <c r="M162">
        <v>0</v>
      </c>
      <c r="N162">
        <v>0</v>
      </c>
      <c r="O162">
        <v>0</v>
      </c>
      <c r="P162" s="15">
        <f t="shared" si="30"/>
        <v>0</v>
      </c>
      <c r="Q162" s="15">
        <f t="shared" si="31"/>
        <v>0</v>
      </c>
      <c r="R162" s="20">
        <f t="shared" si="32"/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s="16">
        <v>3.45</v>
      </c>
      <c r="Y162" s="26">
        <f t="shared" si="33"/>
        <v>0.34500000000000003</v>
      </c>
      <c r="Z162" s="4">
        <v>1.23</v>
      </c>
      <c r="AA162" s="26">
        <f t="shared" si="34"/>
        <v>0.123</v>
      </c>
      <c r="AB162" s="4">
        <v>46.63</v>
      </c>
      <c r="AC162" s="26">
        <f t="shared" si="35"/>
        <v>4.6630000000000003</v>
      </c>
      <c r="AD162" s="21">
        <f t="shared" si="36"/>
        <v>2.5699958211450061E-2</v>
      </c>
      <c r="AE162" s="15">
        <f t="shared" si="37"/>
        <v>0</v>
      </c>
      <c r="AF162" s="15">
        <f t="shared" si="38"/>
        <v>0</v>
      </c>
      <c r="AG162" s="15">
        <f t="shared" si="39"/>
        <v>0</v>
      </c>
      <c r="AH162" s="1"/>
      <c r="AI162" s="1"/>
      <c r="AJ162" s="21" t="str">
        <f t="shared" si="40"/>
        <v xml:space="preserve"> </v>
      </c>
      <c r="AK162">
        <v>0</v>
      </c>
      <c r="AL162">
        <v>0</v>
      </c>
      <c r="AM162" s="42">
        <v>1</v>
      </c>
      <c r="AN162" s="42">
        <v>0</v>
      </c>
      <c r="AO162" s="42">
        <v>1</v>
      </c>
      <c r="AP162" s="42">
        <v>0</v>
      </c>
      <c r="AQ162" s="42">
        <v>0</v>
      </c>
      <c r="AR162" s="42">
        <v>0</v>
      </c>
      <c r="AS162">
        <v>0</v>
      </c>
      <c r="AT162">
        <v>0</v>
      </c>
      <c r="AW162">
        <v>0</v>
      </c>
      <c r="AX162">
        <v>0</v>
      </c>
      <c r="AY162" s="16">
        <f t="shared" si="41"/>
        <v>34.782608695652172</v>
      </c>
    </row>
    <row r="163" spans="1:53" x14ac:dyDescent="0.2">
      <c r="A163" s="13" t="s">
        <v>423</v>
      </c>
      <c r="B163" s="13" t="s">
        <v>806</v>
      </c>
      <c r="C163" s="1" t="s">
        <v>167</v>
      </c>
      <c r="D163" s="13" t="s">
        <v>146</v>
      </c>
      <c r="E163" s="13">
        <v>11</v>
      </c>
      <c r="F163" s="13">
        <v>0</v>
      </c>
      <c r="G163" s="13">
        <v>0</v>
      </c>
      <c r="H163" s="20">
        <f t="shared" si="28"/>
        <v>0</v>
      </c>
      <c r="I163">
        <v>0</v>
      </c>
      <c r="J163">
        <v>0</v>
      </c>
      <c r="K163">
        <v>0</v>
      </c>
      <c r="L163" s="17">
        <f t="shared" si="29"/>
        <v>0</v>
      </c>
      <c r="M163">
        <v>0</v>
      </c>
      <c r="N163">
        <v>0</v>
      </c>
      <c r="O163">
        <v>0</v>
      </c>
      <c r="P163" s="15">
        <f t="shared" si="30"/>
        <v>0</v>
      </c>
      <c r="Q163" s="15">
        <f t="shared" si="31"/>
        <v>0</v>
      </c>
      <c r="R163" s="20">
        <f t="shared" si="32"/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s="16">
        <v>1.9166666667000001</v>
      </c>
      <c r="Y163" s="26">
        <f t="shared" si="33"/>
        <v>0.17424242424545455</v>
      </c>
      <c r="Z163" s="4">
        <v>2.06</v>
      </c>
      <c r="AA163" s="26">
        <f t="shared" si="34"/>
        <v>0.18727272727272729</v>
      </c>
      <c r="AB163" s="4">
        <v>49.67</v>
      </c>
      <c r="AC163" s="26">
        <f t="shared" si="35"/>
        <v>4.5154545454545456</v>
      </c>
      <c r="AD163" s="21">
        <f t="shared" si="36"/>
        <v>3.9822153489271213E-2</v>
      </c>
      <c r="AE163" s="15">
        <f t="shared" si="37"/>
        <v>0</v>
      </c>
      <c r="AF163" s="15">
        <f t="shared" si="38"/>
        <v>0</v>
      </c>
      <c r="AG163" s="15">
        <f t="shared" si="39"/>
        <v>0</v>
      </c>
      <c r="AH163" s="13">
        <v>0</v>
      </c>
      <c r="AI163" s="13">
        <v>0</v>
      </c>
      <c r="AJ163" s="21" t="str">
        <f t="shared" si="40"/>
        <v xml:space="preserve"> </v>
      </c>
      <c r="AK163">
        <v>0</v>
      </c>
      <c r="AL163">
        <v>0</v>
      </c>
      <c r="AM163" s="42">
        <v>2</v>
      </c>
      <c r="AN163" s="42">
        <v>0</v>
      </c>
      <c r="AO163" s="42">
        <v>2</v>
      </c>
      <c r="AP163" s="42">
        <v>0</v>
      </c>
      <c r="AQ163" s="42">
        <v>0</v>
      </c>
      <c r="AR163" s="42">
        <v>1</v>
      </c>
      <c r="AS163">
        <v>0</v>
      </c>
      <c r="AT163">
        <v>0</v>
      </c>
      <c r="AW163">
        <v>0</v>
      </c>
      <c r="AX163">
        <v>0</v>
      </c>
      <c r="AY163" s="16">
        <f t="shared" si="41"/>
        <v>156.52173912771266</v>
      </c>
    </row>
    <row r="164" spans="1:53" x14ac:dyDescent="0.2">
      <c r="A164" s="13" t="s">
        <v>809</v>
      </c>
      <c r="B164" s="13" t="s">
        <v>810</v>
      </c>
      <c r="C164" s="1" t="s">
        <v>554</v>
      </c>
      <c r="D164" s="13" t="s">
        <v>146</v>
      </c>
      <c r="E164" s="13">
        <v>82</v>
      </c>
      <c r="F164" s="13">
        <v>6</v>
      </c>
      <c r="G164" s="13">
        <v>18</v>
      </c>
      <c r="H164" s="20">
        <f t="shared" si="28"/>
        <v>24</v>
      </c>
      <c r="I164">
        <v>6</v>
      </c>
      <c r="J164">
        <v>7</v>
      </c>
      <c r="K164">
        <v>11</v>
      </c>
      <c r="L164" s="17">
        <f t="shared" si="29"/>
        <v>5.4624770816203503</v>
      </c>
      <c r="M164">
        <v>60</v>
      </c>
      <c r="N164">
        <v>36</v>
      </c>
      <c r="O164">
        <v>27</v>
      </c>
      <c r="P164" s="15">
        <f t="shared" si="30"/>
        <v>0.1</v>
      </c>
      <c r="Q164" s="15">
        <f t="shared" si="31"/>
        <v>4.878048780487805E-2</v>
      </c>
      <c r="R164" s="20">
        <f t="shared" si="32"/>
        <v>52.756097560975604</v>
      </c>
      <c r="S164">
        <v>0</v>
      </c>
      <c r="T164">
        <v>0</v>
      </c>
      <c r="U164">
        <v>8</v>
      </c>
      <c r="V164">
        <v>15</v>
      </c>
      <c r="W164">
        <v>7</v>
      </c>
      <c r="X164" s="16">
        <v>263.61666666669998</v>
      </c>
      <c r="Y164" s="26">
        <f t="shared" si="33"/>
        <v>3.2148373983743901</v>
      </c>
      <c r="Z164" s="4">
        <v>269.2</v>
      </c>
      <c r="AA164" s="26">
        <f t="shared" si="34"/>
        <v>3.2829268292682925</v>
      </c>
      <c r="AB164" s="4">
        <v>153.54</v>
      </c>
      <c r="AC164" s="26">
        <f t="shared" si="35"/>
        <v>1.8724390243902438</v>
      </c>
      <c r="AD164" s="21">
        <f t="shared" si="36"/>
        <v>0.63679803188721196</v>
      </c>
      <c r="AE164" s="15">
        <f t="shared" si="37"/>
        <v>0.14634146341463414</v>
      </c>
      <c r="AF164" s="15">
        <f t="shared" si="38"/>
        <v>0.43902439024390244</v>
      </c>
      <c r="AG164" s="15">
        <f t="shared" si="39"/>
        <v>0.58536585365853655</v>
      </c>
      <c r="AH164" s="13">
        <v>19</v>
      </c>
      <c r="AI164" s="13">
        <v>11</v>
      </c>
      <c r="AJ164" s="21">
        <f t="shared" si="40"/>
        <v>0.6333333333333333</v>
      </c>
      <c r="AK164">
        <v>41</v>
      </c>
      <c r="AL164">
        <v>2</v>
      </c>
      <c r="AM164" s="42">
        <v>268</v>
      </c>
      <c r="AN164" s="42">
        <v>36</v>
      </c>
      <c r="AO164" s="42">
        <v>268</v>
      </c>
      <c r="AP164" s="42">
        <v>36</v>
      </c>
      <c r="AQ164" s="42">
        <v>13</v>
      </c>
      <c r="AR164" s="42">
        <v>145</v>
      </c>
      <c r="AS164">
        <v>306</v>
      </c>
      <c r="AT164">
        <v>33</v>
      </c>
      <c r="AU164" s="4">
        <v>12.65</v>
      </c>
      <c r="AV164" s="4">
        <v>90.27</v>
      </c>
      <c r="AW164">
        <v>2</v>
      </c>
      <c r="AX164">
        <v>1</v>
      </c>
      <c r="AY164" s="16">
        <f t="shared" si="41"/>
        <v>144.5280394512051</v>
      </c>
      <c r="AZ164" s="4">
        <v>93.46</v>
      </c>
      <c r="BA164">
        <v>13.3</v>
      </c>
    </row>
    <row r="165" spans="1:53" x14ac:dyDescent="0.2">
      <c r="A165" s="13" t="s">
        <v>382</v>
      </c>
      <c r="B165" s="13" t="s">
        <v>814</v>
      </c>
      <c r="C165" s="13" t="s">
        <v>167</v>
      </c>
      <c r="D165" s="13" t="s">
        <v>146</v>
      </c>
      <c r="E165" s="13">
        <v>82</v>
      </c>
      <c r="F165" s="13">
        <v>1</v>
      </c>
      <c r="G165" s="13">
        <v>5</v>
      </c>
      <c r="H165" s="20">
        <f t="shared" si="28"/>
        <v>6</v>
      </c>
      <c r="I165">
        <v>1</v>
      </c>
      <c r="J165">
        <v>2</v>
      </c>
      <c r="K165">
        <v>3</v>
      </c>
      <c r="L165" s="17">
        <f t="shared" si="29"/>
        <v>2.7972027972027975</v>
      </c>
      <c r="M165">
        <v>14</v>
      </c>
      <c r="N165">
        <v>5</v>
      </c>
      <c r="O165">
        <v>11</v>
      </c>
      <c r="P165" s="15">
        <f t="shared" si="30"/>
        <v>7.1428571428571425E-2</v>
      </c>
      <c r="Q165" s="15">
        <f t="shared" si="31"/>
        <v>3.3333333333333333E-2</v>
      </c>
      <c r="R165" s="20">
        <f t="shared" si="32"/>
        <v>15.454545454545453</v>
      </c>
      <c r="S165">
        <v>0</v>
      </c>
      <c r="T165">
        <v>2</v>
      </c>
      <c r="U165">
        <v>4</v>
      </c>
      <c r="V165">
        <v>1</v>
      </c>
      <c r="W165">
        <v>1</v>
      </c>
      <c r="X165" s="16">
        <v>128.69999999999999</v>
      </c>
      <c r="Y165" s="26">
        <f t="shared" si="33"/>
        <v>1.5695121951219511</v>
      </c>
      <c r="Z165" s="4">
        <v>118.1</v>
      </c>
      <c r="AA165" s="26">
        <f t="shared" si="34"/>
        <v>1.4402439024390243</v>
      </c>
      <c r="AB165" s="4">
        <v>292.91000000000003</v>
      </c>
      <c r="AC165" s="26">
        <f t="shared" si="35"/>
        <v>3.5720731707317075</v>
      </c>
      <c r="AD165" s="21">
        <f t="shared" si="36"/>
        <v>0.28734094060971749</v>
      </c>
      <c r="AE165" s="15">
        <f t="shared" si="37"/>
        <v>9.0909090909090912E-2</v>
      </c>
      <c r="AF165" s="15">
        <f t="shared" si="38"/>
        <v>0.45454545454545453</v>
      </c>
      <c r="AG165" s="15">
        <f t="shared" si="39"/>
        <v>0.54545454545454541</v>
      </c>
      <c r="AH165" s="13">
        <v>47</v>
      </c>
      <c r="AI165" s="13">
        <v>41</v>
      </c>
      <c r="AJ165" s="21">
        <f t="shared" si="40"/>
        <v>0.53409090909090906</v>
      </c>
      <c r="AK165">
        <v>11</v>
      </c>
      <c r="AL165">
        <v>3</v>
      </c>
      <c r="AM165" s="42">
        <v>74</v>
      </c>
      <c r="AN165" s="42">
        <v>21</v>
      </c>
      <c r="AO165" s="42">
        <v>74</v>
      </c>
      <c r="AP165" s="42">
        <v>21</v>
      </c>
      <c r="AQ165" s="42">
        <v>1</v>
      </c>
      <c r="AR165" s="42">
        <v>48</v>
      </c>
      <c r="AS165">
        <v>85</v>
      </c>
      <c r="AT165">
        <v>19</v>
      </c>
      <c r="AU165" s="4">
        <v>-7.22</v>
      </c>
      <c r="AV165" s="4">
        <v>81.73</v>
      </c>
      <c r="AW165">
        <v>0</v>
      </c>
      <c r="AX165">
        <v>1</v>
      </c>
      <c r="AY165" s="16">
        <f t="shared" si="41"/>
        <v>75.058275058275072</v>
      </c>
      <c r="AZ165" s="4">
        <v>84.34</v>
      </c>
      <c r="BA165">
        <v>-11.9</v>
      </c>
    </row>
    <row r="166" spans="1:53" x14ac:dyDescent="0.2">
      <c r="A166" s="13" t="s">
        <v>458</v>
      </c>
      <c r="B166" s="13" t="s">
        <v>816</v>
      </c>
      <c r="C166" s="1" t="s">
        <v>482</v>
      </c>
      <c r="D166" s="13" t="s">
        <v>173</v>
      </c>
      <c r="E166" s="13">
        <v>54</v>
      </c>
      <c r="F166" s="13">
        <v>0</v>
      </c>
      <c r="G166" s="13">
        <v>0</v>
      </c>
      <c r="H166" s="20">
        <f t="shared" si="28"/>
        <v>0</v>
      </c>
      <c r="I166">
        <v>0</v>
      </c>
      <c r="J166">
        <v>0</v>
      </c>
      <c r="K166">
        <v>0</v>
      </c>
      <c r="L166" s="17">
        <f t="shared" si="29"/>
        <v>0</v>
      </c>
      <c r="M166">
        <v>0</v>
      </c>
      <c r="N166">
        <v>0</v>
      </c>
      <c r="O166">
        <v>0</v>
      </c>
      <c r="P166" s="15">
        <f t="shared" si="30"/>
        <v>0</v>
      </c>
      <c r="Q166" s="15">
        <f t="shared" si="31"/>
        <v>0</v>
      </c>
      <c r="R166" s="20">
        <f t="shared" si="32"/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s="16">
        <v>5.7</v>
      </c>
      <c r="Y166" s="26">
        <f t="shared" si="33"/>
        <v>0.10555555555555556</v>
      </c>
      <c r="Z166" s="4">
        <v>4.18</v>
      </c>
      <c r="AA166" s="26">
        <f t="shared" si="34"/>
        <v>7.7407407407407397E-2</v>
      </c>
      <c r="AB166" s="4">
        <v>299.02</v>
      </c>
      <c r="AC166" s="26">
        <f t="shared" si="35"/>
        <v>5.5374074074074073</v>
      </c>
      <c r="AD166" s="21">
        <f t="shared" si="36"/>
        <v>1.3786279683377306E-2</v>
      </c>
      <c r="AE166" s="15">
        <f t="shared" si="37"/>
        <v>0</v>
      </c>
      <c r="AF166" s="15">
        <f t="shared" si="38"/>
        <v>0</v>
      </c>
      <c r="AG166" s="15">
        <f t="shared" si="39"/>
        <v>0</v>
      </c>
      <c r="AH166" s="1"/>
      <c r="AI166" s="1"/>
      <c r="AJ166" s="21" t="str">
        <f t="shared" si="40"/>
        <v xml:space="preserve"> </v>
      </c>
      <c r="AK166">
        <v>0</v>
      </c>
      <c r="AL166">
        <v>0</v>
      </c>
      <c r="AM166" s="42">
        <v>1</v>
      </c>
      <c r="AN166" s="42">
        <v>2</v>
      </c>
      <c r="AO166" s="42">
        <v>1</v>
      </c>
      <c r="AP166" s="42">
        <v>2</v>
      </c>
      <c r="AQ166" s="42">
        <v>0</v>
      </c>
      <c r="AR166" s="42">
        <v>1</v>
      </c>
      <c r="AS166">
        <v>1</v>
      </c>
      <c r="AT166">
        <v>2</v>
      </c>
      <c r="AU166" s="4">
        <v>-51.54</v>
      </c>
      <c r="AV166" s="4">
        <v>33.33</v>
      </c>
      <c r="AW166">
        <v>0</v>
      </c>
      <c r="AX166">
        <v>0</v>
      </c>
      <c r="AY166" s="16">
        <f t="shared" si="41"/>
        <v>-10.526315789473683</v>
      </c>
      <c r="AZ166" s="4">
        <v>100</v>
      </c>
      <c r="BA166">
        <v>6.1</v>
      </c>
    </row>
    <row r="167" spans="1:53" x14ac:dyDescent="0.2">
      <c r="A167" s="13" t="s">
        <v>820</v>
      </c>
      <c r="B167" s="13" t="s">
        <v>821</v>
      </c>
      <c r="C167" s="1" t="s">
        <v>292</v>
      </c>
      <c r="D167" s="13" t="s">
        <v>146</v>
      </c>
      <c r="E167" s="13">
        <v>82</v>
      </c>
      <c r="F167" s="13">
        <v>1</v>
      </c>
      <c r="G167" s="13">
        <v>2</v>
      </c>
      <c r="H167" s="20">
        <f t="shared" si="28"/>
        <v>3</v>
      </c>
      <c r="I167">
        <v>1</v>
      </c>
      <c r="J167">
        <v>1</v>
      </c>
      <c r="K167">
        <v>1</v>
      </c>
      <c r="L167" s="17">
        <f t="shared" si="29"/>
        <v>1.7211155378491541</v>
      </c>
      <c r="M167">
        <v>16</v>
      </c>
      <c r="N167">
        <v>3</v>
      </c>
      <c r="O167">
        <v>4</v>
      </c>
      <c r="P167" s="15">
        <f t="shared" si="30"/>
        <v>6.25E-2</v>
      </c>
      <c r="Q167" s="15">
        <f t="shared" si="31"/>
        <v>4.3478260869565216E-2</v>
      </c>
      <c r="R167" s="20">
        <f t="shared" si="32"/>
        <v>10.875</v>
      </c>
      <c r="S167">
        <v>0</v>
      </c>
      <c r="T167">
        <v>2</v>
      </c>
      <c r="U167">
        <v>6</v>
      </c>
      <c r="V167">
        <v>2</v>
      </c>
      <c r="W167">
        <v>0</v>
      </c>
      <c r="X167" s="16">
        <v>104.5833333333</v>
      </c>
      <c r="Y167" s="26">
        <f t="shared" si="33"/>
        <v>1.2754065040646343</v>
      </c>
      <c r="Z167" s="4">
        <v>101.95</v>
      </c>
      <c r="AA167" s="26">
        <f t="shared" si="34"/>
        <v>1.2432926829268294</v>
      </c>
      <c r="AB167" s="4">
        <v>316.01</v>
      </c>
      <c r="AC167" s="26">
        <f t="shared" si="35"/>
        <v>3.8537804878048778</v>
      </c>
      <c r="AD167" s="21">
        <f t="shared" si="36"/>
        <v>0.24392286343190739</v>
      </c>
      <c r="AE167" s="15">
        <f t="shared" si="37"/>
        <v>0.125</v>
      </c>
      <c r="AF167" s="15">
        <f t="shared" si="38"/>
        <v>0.25</v>
      </c>
      <c r="AG167" s="15">
        <f t="shared" si="39"/>
        <v>0.375</v>
      </c>
      <c r="AH167" s="13">
        <v>15</v>
      </c>
      <c r="AI167" s="13">
        <v>28</v>
      </c>
      <c r="AJ167" s="21">
        <f t="shared" si="40"/>
        <v>0.34883720930232559</v>
      </c>
      <c r="AK167">
        <v>8</v>
      </c>
      <c r="AL167">
        <v>2</v>
      </c>
      <c r="AM167" s="42">
        <v>79</v>
      </c>
      <c r="AN167" s="42">
        <v>11</v>
      </c>
      <c r="AO167" s="42">
        <v>79</v>
      </c>
      <c r="AP167" s="42">
        <v>11</v>
      </c>
      <c r="AQ167" s="42">
        <v>1</v>
      </c>
      <c r="AR167" s="42">
        <v>36</v>
      </c>
      <c r="AS167">
        <v>84</v>
      </c>
      <c r="AT167">
        <v>13</v>
      </c>
      <c r="AU167" s="4">
        <v>-2.88</v>
      </c>
      <c r="AV167" s="4">
        <v>86.6</v>
      </c>
      <c r="AW167">
        <v>1</v>
      </c>
      <c r="AX167">
        <v>0</v>
      </c>
      <c r="AY167" s="16">
        <f t="shared" si="41"/>
        <v>101.54581673310008</v>
      </c>
      <c r="AZ167" s="4">
        <v>90.41</v>
      </c>
      <c r="BA167">
        <v>-6.1</v>
      </c>
    </row>
    <row r="168" spans="1:53" x14ac:dyDescent="0.2">
      <c r="A168" s="13" t="s">
        <v>144</v>
      </c>
      <c r="B168" s="13" t="s">
        <v>824</v>
      </c>
      <c r="C168" s="1" t="s">
        <v>145</v>
      </c>
      <c r="D168" s="13" t="s">
        <v>154</v>
      </c>
      <c r="E168" s="13">
        <v>17</v>
      </c>
      <c r="F168" s="13">
        <v>0</v>
      </c>
      <c r="G168" s="13">
        <v>0</v>
      </c>
      <c r="H168" s="20">
        <f t="shared" si="28"/>
        <v>0</v>
      </c>
      <c r="I168">
        <v>0</v>
      </c>
      <c r="J168">
        <v>0</v>
      </c>
      <c r="K168">
        <v>0</v>
      </c>
      <c r="L168" s="17">
        <f t="shared" si="29"/>
        <v>0</v>
      </c>
      <c r="M168">
        <v>0</v>
      </c>
      <c r="N168">
        <v>0</v>
      </c>
      <c r="O168">
        <v>0</v>
      </c>
      <c r="P168" s="15">
        <f t="shared" si="30"/>
        <v>0</v>
      </c>
      <c r="Q168" s="15">
        <f t="shared" si="31"/>
        <v>0</v>
      </c>
      <c r="R168" s="20">
        <f t="shared" si="32"/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s="16">
        <v>1.3</v>
      </c>
      <c r="Y168" s="26">
        <f t="shared" si="33"/>
        <v>7.6470588235294124E-2</v>
      </c>
      <c r="Z168" s="4">
        <v>1.64</v>
      </c>
      <c r="AA168" s="26">
        <f t="shared" si="34"/>
        <v>9.6470588235294114E-2</v>
      </c>
      <c r="AB168" s="4">
        <v>87.23</v>
      </c>
      <c r="AC168" s="26">
        <f t="shared" si="35"/>
        <v>5.1311764705882359</v>
      </c>
      <c r="AD168" s="21">
        <f t="shared" si="36"/>
        <v>1.8453921458309888E-2</v>
      </c>
      <c r="AE168" s="15">
        <f t="shared" si="37"/>
        <v>0</v>
      </c>
      <c r="AF168" s="15">
        <f t="shared" si="38"/>
        <v>0</v>
      </c>
      <c r="AG168" s="15">
        <f t="shared" si="39"/>
        <v>0</v>
      </c>
      <c r="AH168" s="13">
        <v>1</v>
      </c>
      <c r="AI168" s="13">
        <v>0</v>
      </c>
      <c r="AJ168" s="21">
        <f t="shared" si="40"/>
        <v>1</v>
      </c>
      <c r="AK168">
        <v>0</v>
      </c>
      <c r="AL168">
        <v>0</v>
      </c>
      <c r="AM168" s="42">
        <v>0</v>
      </c>
      <c r="AN168" s="42">
        <v>0</v>
      </c>
      <c r="AO168" s="42">
        <v>0</v>
      </c>
      <c r="AP168" s="42">
        <v>0</v>
      </c>
      <c r="AQ168" s="42">
        <v>0</v>
      </c>
      <c r="AR168" s="42">
        <v>0</v>
      </c>
      <c r="AS168">
        <v>0</v>
      </c>
      <c r="AT168">
        <v>0</v>
      </c>
      <c r="AW168">
        <v>0</v>
      </c>
      <c r="AX168">
        <v>0</v>
      </c>
      <c r="AY168" s="16">
        <f t="shared" si="41"/>
        <v>0</v>
      </c>
      <c r="AZ168" s="4">
        <v>100</v>
      </c>
      <c r="BA168">
        <v>3.7</v>
      </c>
    </row>
    <row r="169" spans="1:53" x14ac:dyDescent="0.2">
      <c r="A169" s="13" t="s">
        <v>519</v>
      </c>
      <c r="B169" s="13" t="s">
        <v>151</v>
      </c>
      <c r="C169" s="1" t="s">
        <v>145</v>
      </c>
      <c r="D169" s="13" t="s">
        <v>146</v>
      </c>
      <c r="E169" s="13">
        <v>2</v>
      </c>
      <c r="F169" s="13">
        <v>0</v>
      </c>
      <c r="G169" s="13">
        <v>0</v>
      </c>
      <c r="H169" s="20">
        <f t="shared" si="28"/>
        <v>0</v>
      </c>
      <c r="I169">
        <v>0</v>
      </c>
      <c r="J169">
        <v>0</v>
      </c>
      <c r="K169">
        <v>0</v>
      </c>
      <c r="L169" s="17">
        <f t="shared" si="29"/>
        <v>0</v>
      </c>
      <c r="M169">
        <v>0</v>
      </c>
      <c r="N169">
        <v>0</v>
      </c>
      <c r="O169">
        <v>0</v>
      </c>
      <c r="P169" s="15">
        <f t="shared" si="30"/>
        <v>0</v>
      </c>
      <c r="Q169" s="15">
        <f t="shared" si="31"/>
        <v>0</v>
      </c>
      <c r="R169" s="20">
        <f t="shared" si="32"/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s="16">
        <v>0</v>
      </c>
      <c r="Y169" s="26">
        <f t="shared" si="33"/>
        <v>0</v>
      </c>
      <c r="Z169" s="4">
        <v>0</v>
      </c>
      <c r="AA169" s="26">
        <f t="shared" si="34"/>
        <v>0</v>
      </c>
      <c r="AB169" s="4">
        <v>3.03</v>
      </c>
      <c r="AC169" s="26">
        <f t="shared" si="35"/>
        <v>1.5149999999999999</v>
      </c>
      <c r="AD169" s="21">
        <f t="shared" si="36"/>
        <v>0</v>
      </c>
      <c r="AE169" s="15">
        <f t="shared" si="37"/>
        <v>0</v>
      </c>
      <c r="AF169" s="15">
        <f t="shared" si="38"/>
        <v>0</v>
      </c>
      <c r="AG169" s="15">
        <f t="shared" si="39"/>
        <v>0</v>
      </c>
      <c r="AH169" s="13">
        <v>0</v>
      </c>
      <c r="AI169" s="13">
        <v>0</v>
      </c>
      <c r="AJ169" s="21" t="str">
        <f t="shared" si="40"/>
        <v xml:space="preserve"> </v>
      </c>
      <c r="AK169">
        <v>0</v>
      </c>
      <c r="AL169">
        <v>0</v>
      </c>
      <c r="AM169" s="42">
        <v>0</v>
      </c>
      <c r="AN169" s="42">
        <v>0</v>
      </c>
      <c r="AO169" s="42">
        <v>0</v>
      </c>
      <c r="AP169" s="42">
        <v>0</v>
      </c>
      <c r="AQ169" s="42">
        <v>0</v>
      </c>
      <c r="AR169" s="42">
        <v>0</v>
      </c>
      <c r="AS169">
        <v>0</v>
      </c>
      <c r="AT169">
        <v>0</v>
      </c>
      <c r="AW169">
        <v>0</v>
      </c>
      <c r="AX169">
        <v>0</v>
      </c>
      <c r="AY169" s="16">
        <f t="shared" si="41"/>
        <v>0</v>
      </c>
    </row>
    <row r="170" spans="1:53" x14ac:dyDescent="0.2">
      <c r="A170" s="13" t="s">
        <v>829</v>
      </c>
      <c r="B170" s="13" t="s">
        <v>830</v>
      </c>
      <c r="C170" s="1" t="s">
        <v>446</v>
      </c>
      <c r="D170" s="13" t="s">
        <v>154</v>
      </c>
      <c r="E170" s="13">
        <v>58</v>
      </c>
      <c r="F170" s="13">
        <v>0</v>
      </c>
      <c r="G170" s="13">
        <v>0</v>
      </c>
      <c r="H170" s="20">
        <f t="shared" si="28"/>
        <v>0</v>
      </c>
      <c r="I170">
        <v>0</v>
      </c>
      <c r="J170">
        <v>0</v>
      </c>
      <c r="K170">
        <v>0</v>
      </c>
      <c r="L170" s="17">
        <f t="shared" si="29"/>
        <v>0</v>
      </c>
      <c r="M170">
        <v>0</v>
      </c>
      <c r="N170">
        <v>0</v>
      </c>
      <c r="O170">
        <v>0</v>
      </c>
      <c r="P170" s="15">
        <f t="shared" si="30"/>
        <v>0</v>
      </c>
      <c r="Q170" s="15">
        <f t="shared" si="31"/>
        <v>0</v>
      </c>
      <c r="R170" s="20">
        <f t="shared" si="32"/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s="16">
        <v>1.5666666667</v>
      </c>
      <c r="Y170" s="26">
        <f t="shared" si="33"/>
        <v>2.7011494253448277E-2</v>
      </c>
      <c r="Z170" s="4">
        <v>2.15</v>
      </c>
      <c r="AA170" s="26">
        <f t="shared" si="34"/>
        <v>3.7068965517241377E-2</v>
      </c>
      <c r="AB170" s="4">
        <v>267.27</v>
      </c>
      <c r="AC170" s="26">
        <f t="shared" si="35"/>
        <v>4.6081034482758616</v>
      </c>
      <c r="AD170" s="21">
        <f t="shared" si="36"/>
        <v>7.9801054116249714E-3</v>
      </c>
      <c r="AE170" s="15">
        <f t="shared" si="37"/>
        <v>0</v>
      </c>
      <c r="AF170" s="15">
        <f t="shared" si="38"/>
        <v>0</v>
      </c>
      <c r="AG170" s="15">
        <f t="shared" si="39"/>
        <v>0</v>
      </c>
      <c r="AH170" s="13">
        <v>0</v>
      </c>
      <c r="AI170" s="13">
        <v>0</v>
      </c>
      <c r="AJ170" s="21" t="str">
        <f t="shared" si="40"/>
        <v xml:space="preserve"> </v>
      </c>
      <c r="AK170">
        <v>0</v>
      </c>
      <c r="AL170">
        <v>0</v>
      </c>
      <c r="AM170" s="42">
        <v>0</v>
      </c>
      <c r="AN170" s="42">
        <v>0</v>
      </c>
      <c r="AO170" s="42">
        <v>0</v>
      </c>
      <c r="AP170" s="42">
        <v>0</v>
      </c>
      <c r="AQ170" s="42">
        <v>0</v>
      </c>
      <c r="AR170" s="42">
        <v>1</v>
      </c>
      <c r="AS170">
        <v>1</v>
      </c>
      <c r="AT170">
        <v>0</v>
      </c>
      <c r="AU170" s="4">
        <v>15.14</v>
      </c>
      <c r="AV170" s="4">
        <v>100</v>
      </c>
      <c r="AW170">
        <v>1</v>
      </c>
      <c r="AX170">
        <v>0</v>
      </c>
      <c r="AY170" s="16">
        <f t="shared" si="41"/>
        <v>38.297872339610684</v>
      </c>
      <c r="AZ170" s="4">
        <v>66.67</v>
      </c>
      <c r="BA170">
        <v>-26.5</v>
      </c>
    </row>
    <row r="171" spans="1:53" x14ac:dyDescent="0.2">
      <c r="A171" s="13" t="s">
        <v>833</v>
      </c>
      <c r="B171" s="13" t="s">
        <v>834</v>
      </c>
      <c r="C171" s="1" t="s">
        <v>153</v>
      </c>
      <c r="D171" s="13" t="s">
        <v>146</v>
      </c>
      <c r="E171" s="13">
        <v>77</v>
      </c>
      <c r="F171" s="13">
        <v>10</v>
      </c>
      <c r="G171" s="13">
        <v>21</v>
      </c>
      <c r="H171" s="20">
        <f t="shared" si="28"/>
        <v>31</v>
      </c>
      <c r="I171">
        <v>10</v>
      </c>
      <c r="J171">
        <v>10</v>
      </c>
      <c r="K171">
        <v>11</v>
      </c>
      <c r="L171" s="17">
        <f t="shared" si="29"/>
        <v>6.6890433948685342</v>
      </c>
      <c r="M171">
        <v>55</v>
      </c>
      <c r="N171">
        <v>15</v>
      </c>
      <c r="O171">
        <v>18</v>
      </c>
      <c r="P171" s="15">
        <f t="shared" si="30"/>
        <v>0.18181818181818182</v>
      </c>
      <c r="Q171" s="15">
        <f t="shared" si="31"/>
        <v>0.11363636363636363</v>
      </c>
      <c r="R171" s="20">
        <f t="shared" si="32"/>
        <v>71.951219512195124</v>
      </c>
      <c r="S171">
        <v>0</v>
      </c>
      <c r="T171">
        <v>3</v>
      </c>
      <c r="U171">
        <v>18</v>
      </c>
      <c r="V171">
        <v>14</v>
      </c>
      <c r="W171">
        <v>3</v>
      </c>
      <c r="X171" s="16">
        <v>278.06666666669997</v>
      </c>
      <c r="Y171" s="26">
        <f t="shared" si="33"/>
        <v>3.6112554112558439</v>
      </c>
      <c r="Z171" s="4">
        <v>273.02999999999997</v>
      </c>
      <c r="AA171" s="26">
        <f t="shared" si="34"/>
        <v>3.5458441558441556</v>
      </c>
      <c r="AB171" s="4">
        <v>119.13</v>
      </c>
      <c r="AC171" s="26">
        <f t="shared" si="35"/>
        <v>1.5471428571428572</v>
      </c>
      <c r="AD171" s="21">
        <f t="shared" si="36"/>
        <v>0.69622093023255804</v>
      </c>
      <c r="AE171" s="15">
        <f t="shared" si="37"/>
        <v>0.24390243902439024</v>
      </c>
      <c r="AF171" s="15">
        <f t="shared" si="38"/>
        <v>0.51219512195121952</v>
      </c>
      <c r="AG171" s="15">
        <f t="shared" si="39"/>
        <v>0.75609756097560976</v>
      </c>
      <c r="AH171" s="13">
        <v>176</v>
      </c>
      <c r="AI171" s="13">
        <v>159</v>
      </c>
      <c r="AJ171" s="21">
        <f t="shared" si="40"/>
        <v>0.52537313432835819</v>
      </c>
      <c r="AK171">
        <v>41</v>
      </c>
      <c r="AL171">
        <v>9</v>
      </c>
      <c r="AM171" s="42">
        <v>254</v>
      </c>
      <c r="AN171" s="42">
        <v>31</v>
      </c>
      <c r="AO171" s="42">
        <v>254</v>
      </c>
      <c r="AP171" s="42">
        <v>31</v>
      </c>
      <c r="AQ171" s="42">
        <v>5</v>
      </c>
      <c r="AR171" s="42">
        <v>97</v>
      </c>
      <c r="AS171">
        <v>284</v>
      </c>
      <c r="AT171">
        <v>35</v>
      </c>
      <c r="AU171" s="4">
        <v>5.07</v>
      </c>
      <c r="AV171" s="4">
        <v>89.03</v>
      </c>
      <c r="AW171">
        <v>1</v>
      </c>
      <c r="AX171">
        <v>2</v>
      </c>
      <c r="AY171" s="16">
        <f t="shared" si="41"/>
        <v>122.99208822822789</v>
      </c>
      <c r="AZ171" s="4">
        <v>96.64</v>
      </c>
      <c r="BA171">
        <v>19.100000000000001</v>
      </c>
    </row>
    <row r="172" spans="1:53" x14ac:dyDescent="0.2">
      <c r="A172" s="13" t="s">
        <v>312</v>
      </c>
      <c r="B172" s="13" t="s">
        <v>837</v>
      </c>
      <c r="C172" s="1" t="s">
        <v>243</v>
      </c>
      <c r="D172" s="13" t="s">
        <v>146</v>
      </c>
      <c r="E172" s="13">
        <v>62</v>
      </c>
      <c r="F172" s="13">
        <v>0</v>
      </c>
      <c r="G172" s="13">
        <v>4</v>
      </c>
      <c r="H172" s="20">
        <f t="shared" si="28"/>
        <v>4</v>
      </c>
      <c r="I172">
        <v>0</v>
      </c>
      <c r="J172">
        <v>1</v>
      </c>
      <c r="K172">
        <v>3</v>
      </c>
      <c r="L172" s="17">
        <f t="shared" si="29"/>
        <v>7.8260869565132323</v>
      </c>
      <c r="M172">
        <v>3</v>
      </c>
      <c r="N172">
        <v>3</v>
      </c>
      <c r="O172">
        <v>2</v>
      </c>
      <c r="P172" s="15">
        <f t="shared" si="30"/>
        <v>0</v>
      </c>
      <c r="Q172" s="15">
        <f t="shared" si="31"/>
        <v>0</v>
      </c>
      <c r="R172" s="20">
        <f t="shared" si="32"/>
        <v>4</v>
      </c>
      <c r="S172">
        <v>0</v>
      </c>
      <c r="T172">
        <v>0</v>
      </c>
      <c r="U172">
        <v>1</v>
      </c>
      <c r="V172">
        <v>1</v>
      </c>
      <c r="W172">
        <v>1</v>
      </c>
      <c r="X172" s="16">
        <v>30.666666666699999</v>
      </c>
      <c r="Y172" s="26">
        <f t="shared" si="33"/>
        <v>0.49462365591451612</v>
      </c>
      <c r="Z172" s="4">
        <v>31.28</v>
      </c>
      <c r="AA172" s="26">
        <f t="shared" si="34"/>
        <v>0.50451612903225806</v>
      </c>
      <c r="AB172" s="4">
        <v>287.48</v>
      </c>
      <c r="AC172" s="26">
        <f t="shared" si="35"/>
        <v>4.636774193548387</v>
      </c>
      <c r="AD172" s="21">
        <f t="shared" si="36"/>
        <v>9.8130254737106279E-2</v>
      </c>
      <c r="AE172" s="15">
        <f t="shared" si="37"/>
        <v>0</v>
      </c>
      <c r="AF172" s="15">
        <f t="shared" si="38"/>
        <v>0.5714285714285714</v>
      </c>
      <c r="AG172" s="15">
        <f t="shared" si="39"/>
        <v>0.5714285714285714</v>
      </c>
      <c r="AH172" s="13">
        <v>5</v>
      </c>
      <c r="AI172" s="13">
        <v>5</v>
      </c>
      <c r="AJ172" s="21">
        <f t="shared" si="40"/>
        <v>0.5</v>
      </c>
      <c r="AK172">
        <v>7</v>
      </c>
      <c r="AL172">
        <v>1</v>
      </c>
      <c r="AM172" s="42">
        <v>21</v>
      </c>
      <c r="AN172" s="42">
        <v>1</v>
      </c>
      <c r="AO172" s="42">
        <v>21</v>
      </c>
      <c r="AP172" s="42">
        <v>1</v>
      </c>
      <c r="AQ172" s="42">
        <v>1</v>
      </c>
      <c r="AR172" s="42">
        <v>15</v>
      </c>
      <c r="AS172">
        <v>22</v>
      </c>
      <c r="AT172">
        <v>3</v>
      </c>
      <c r="AU172" s="4">
        <v>-2.78</v>
      </c>
      <c r="AV172" s="4">
        <v>88</v>
      </c>
      <c r="AW172">
        <v>0</v>
      </c>
      <c r="AX172">
        <v>1</v>
      </c>
      <c r="AY172" s="16">
        <f t="shared" si="41"/>
        <v>117.39130434769848</v>
      </c>
      <c r="AZ172" s="4">
        <v>90.32</v>
      </c>
      <c r="BA172">
        <v>-2.9</v>
      </c>
    </row>
    <row r="173" spans="1:53" x14ac:dyDescent="0.2">
      <c r="A173" s="13" t="s">
        <v>320</v>
      </c>
      <c r="B173" s="13" t="s">
        <v>839</v>
      </c>
      <c r="C173" s="1" t="s">
        <v>322</v>
      </c>
      <c r="D173" s="13" t="s">
        <v>173</v>
      </c>
      <c r="E173" s="13">
        <v>7</v>
      </c>
      <c r="F173" s="13">
        <v>0</v>
      </c>
      <c r="G173" s="13">
        <v>0</v>
      </c>
      <c r="H173" s="20">
        <f t="shared" si="28"/>
        <v>0</v>
      </c>
      <c r="I173">
        <v>0</v>
      </c>
      <c r="J173">
        <v>0</v>
      </c>
      <c r="K173">
        <v>0</v>
      </c>
      <c r="L173" s="17">
        <f t="shared" si="29"/>
        <v>0</v>
      </c>
      <c r="M173">
        <v>0</v>
      </c>
      <c r="N173">
        <v>0</v>
      </c>
      <c r="O173">
        <v>0</v>
      </c>
      <c r="P173" s="15">
        <f t="shared" si="30"/>
        <v>0</v>
      </c>
      <c r="Q173" s="15">
        <f t="shared" si="31"/>
        <v>0</v>
      </c>
      <c r="R173" s="20">
        <f t="shared" si="32"/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16">
        <v>1.7166666667000001</v>
      </c>
      <c r="Y173" s="26">
        <f t="shared" si="33"/>
        <v>0.24523809524285717</v>
      </c>
      <c r="Z173" s="4">
        <v>0.67</v>
      </c>
      <c r="AA173" s="26">
        <f t="shared" si="34"/>
        <v>9.5714285714285724E-2</v>
      </c>
      <c r="AB173" s="4">
        <v>38.880000000000003</v>
      </c>
      <c r="AC173" s="26">
        <f t="shared" si="35"/>
        <v>5.5542857142857143</v>
      </c>
      <c r="AD173" s="21">
        <f t="shared" si="36"/>
        <v>1.6940581542351455E-2</v>
      </c>
      <c r="AE173" s="15">
        <f t="shared" si="37"/>
        <v>0</v>
      </c>
      <c r="AF173" s="15">
        <f t="shared" si="38"/>
        <v>0</v>
      </c>
      <c r="AG173" s="15">
        <f t="shared" si="39"/>
        <v>0</v>
      </c>
      <c r="AH173" s="1"/>
      <c r="AI173" s="1"/>
      <c r="AJ173" s="21" t="str">
        <f t="shared" si="40"/>
        <v xml:space="preserve"> </v>
      </c>
      <c r="AK173">
        <v>0</v>
      </c>
      <c r="AL173">
        <v>0</v>
      </c>
      <c r="AM173" s="42">
        <v>0</v>
      </c>
      <c r="AN173" s="42">
        <v>0</v>
      </c>
      <c r="AO173" s="42">
        <v>0</v>
      </c>
      <c r="AP173" s="42">
        <v>0</v>
      </c>
      <c r="AQ173" s="42">
        <v>0</v>
      </c>
      <c r="AR173" s="42">
        <v>0</v>
      </c>
      <c r="AS173">
        <v>0</v>
      </c>
      <c r="AT173">
        <v>0</v>
      </c>
      <c r="AW173">
        <v>0</v>
      </c>
      <c r="AX173">
        <v>0</v>
      </c>
      <c r="AY173" s="16">
        <f t="shared" si="41"/>
        <v>0</v>
      </c>
    </row>
    <row r="174" spans="1:53" x14ac:dyDescent="0.2">
      <c r="A174" s="13" t="s">
        <v>151</v>
      </c>
      <c r="B174" s="13" t="s">
        <v>842</v>
      </c>
      <c r="C174" s="1" t="s">
        <v>446</v>
      </c>
      <c r="D174" s="13" t="s">
        <v>844</v>
      </c>
      <c r="E174" s="13">
        <v>51</v>
      </c>
      <c r="F174" s="13">
        <v>0</v>
      </c>
      <c r="G174" s="13">
        <v>0</v>
      </c>
      <c r="H174" s="20">
        <f t="shared" si="28"/>
        <v>0</v>
      </c>
      <c r="I174">
        <v>0</v>
      </c>
      <c r="J174">
        <v>0</v>
      </c>
      <c r="K174">
        <v>0</v>
      </c>
      <c r="L174" s="17">
        <f t="shared" si="29"/>
        <v>0</v>
      </c>
      <c r="M174">
        <v>0</v>
      </c>
      <c r="N174">
        <v>0</v>
      </c>
      <c r="O174">
        <v>0</v>
      </c>
      <c r="P174" s="15">
        <f t="shared" si="30"/>
        <v>0</v>
      </c>
      <c r="Q174" s="15">
        <f t="shared" si="31"/>
        <v>0</v>
      </c>
      <c r="R174" s="20">
        <f t="shared" si="32"/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s="16">
        <v>2.9166666667000003</v>
      </c>
      <c r="Y174" s="26">
        <f t="shared" si="33"/>
        <v>5.7189542484313731E-2</v>
      </c>
      <c r="Z174" s="4">
        <v>5.22</v>
      </c>
      <c r="AA174" s="26">
        <f t="shared" si="34"/>
        <v>0.10235294117647058</v>
      </c>
      <c r="AB174" s="4">
        <v>201.82</v>
      </c>
      <c r="AC174" s="26">
        <f t="shared" si="35"/>
        <v>3.9572549019607841</v>
      </c>
      <c r="AD174" s="21">
        <f t="shared" si="36"/>
        <v>2.5212519319938172E-2</v>
      </c>
      <c r="AE174" s="15">
        <f t="shared" si="37"/>
        <v>0</v>
      </c>
      <c r="AF174" s="15">
        <f t="shared" si="38"/>
        <v>0</v>
      </c>
      <c r="AG174" s="15">
        <f t="shared" si="39"/>
        <v>0</v>
      </c>
      <c r="AH174" s="13">
        <v>2</v>
      </c>
      <c r="AI174" s="13">
        <v>2</v>
      </c>
      <c r="AJ174" s="21">
        <f t="shared" si="40"/>
        <v>0.5</v>
      </c>
      <c r="AK174">
        <v>0</v>
      </c>
      <c r="AL174">
        <v>0</v>
      </c>
      <c r="AM174" s="42">
        <v>1</v>
      </c>
      <c r="AN174" s="42">
        <v>1</v>
      </c>
      <c r="AO174" s="42">
        <v>1</v>
      </c>
      <c r="AP174" s="42">
        <v>1</v>
      </c>
      <c r="AQ174" s="42">
        <v>0</v>
      </c>
      <c r="AR174" s="42">
        <v>0</v>
      </c>
      <c r="AS174">
        <v>1</v>
      </c>
      <c r="AT174">
        <v>1</v>
      </c>
      <c r="AU174" s="4">
        <v>-37.08</v>
      </c>
      <c r="AV174" s="4">
        <v>50</v>
      </c>
      <c r="AW174">
        <v>0</v>
      </c>
      <c r="AX174">
        <v>0</v>
      </c>
      <c r="AY174" s="16">
        <f t="shared" si="41"/>
        <v>0</v>
      </c>
      <c r="AZ174" s="4">
        <v>75</v>
      </c>
      <c r="BA174">
        <v>-21.6</v>
      </c>
    </row>
    <row r="175" spans="1:53" x14ac:dyDescent="0.2">
      <c r="A175" s="13" t="s">
        <v>847</v>
      </c>
      <c r="B175" s="13" t="s">
        <v>848</v>
      </c>
      <c r="C175" s="1" t="s">
        <v>238</v>
      </c>
      <c r="D175" s="13" t="s">
        <v>154</v>
      </c>
      <c r="E175" s="13">
        <v>9</v>
      </c>
      <c r="F175" s="13">
        <v>0</v>
      </c>
      <c r="G175" s="13">
        <v>0</v>
      </c>
      <c r="H175" s="20">
        <f t="shared" si="28"/>
        <v>0</v>
      </c>
      <c r="I175">
        <v>0</v>
      </c>
      <c r="J175">
        <v>0</v>
      </c>
      <c r="K175">
        <v>0</v>
      </c>
      <c r="L175" s="17">
        <f t="shared" si="29"/>
        <v>0</v>
      </c>
      <c r="M175">
        <v>0</v>
      </c>
      <c r="N175">
        <v>0</v>
      </c>
      <c r="O175">
        <v>0</v>
      </c>
      <c r="P175" s="15">
        <f t="shared" si="30"/>
        <v>0</v>
      </c>
      <c r="Q175" s="15">
        <f t="shared" si="31"/>
        <v>0</v>
      </c>
      <c r="R175" s="20">
        <f t="shared" si="32"/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s="16">
        <v>0.2666666667</v>
      </c>
      <c r="Y175" s="26">
        <f t="shared" si="33"/>
        <v>2.9629629633333335E-2</v>
      </c>
      <c r="Z175" s="4">
        <v>0.83</v>
      </c>
      <c r="AA175" s="26">
        <f t="shared" si="34"/>
        <v>9.2222222222222219E-2</v>
      </c>
      <c r="AB175" s="4">
        <v>37.93</v>
      </c>
      <c r="AC175" s="26">
        <f t="shared" si="35"/>
        <v>4.2144444444444442</v>
      </c>
      <c r="AD175" s="21">
        <f t="shared" si="36"/>
        <v>2.1413828689370484E-2</v>
      </c>
      <c r="AE175" s="15">
        <f t="shared" si="37"/>
        <v>0</v>
      </c>
      <c r="AF175" s="15">
        <f t="shared" si="38"/>
        <v>0</v>
      </c>
      <c r="AG175" s="15">
        <f t="shared" si="39"/>
        <v>0</v>
      </c>
      <c r="AH175" s="13">
        <v>0</v>
      </c>
      <c r="AI175" s="13">
        <v>0</v>
      </c>
      <c r="AJ175" s="21" t="str">
        <f t="shared" si="40"/>
        <v xml:space="preserve"> </v>
      </c>
      <c r="AK175">
        <v>0</v>
      </c>
      <c r="AL175">
        <v>0</v>
      </c>
      <c r="AM175" s="42">
        <v>0</v>
      </c>
      <c r="AN175" s="42">
        <v>0</v>
      </c>
      <c r="AO175" s="42">
        <v>0</v>
      </c>
      <c r="AP175" s="42">
        <v>0</v>
      </c>
      <c r="AQ175" s="42">
        <v>0</v>
      </c>
      <c r="AR175" s="42">
        <v>0</v>
      </c>
      <c r="AS175">
        <v>0</v>
      </c>
      <c r="AT175">
        <v>0</v>
      </c>
      <c r="AW175">
        <v>0</v>
      </c>
      <c r="AX175">
        <v>0</v>
      </c>
      <c r="AY175" s="16">
        <f t="shared" si="41"/>
        <v>0</v>
      </c>
    </row>
    <row r="176" spans="1:53" x14ac:dyDescent="0.2">
      <c r="A176" s="13" t="s">
        <v>852</v>
      </c>
      <c r="B176" s="13" t="s">
        <v>853</v>
      </c>
      <c r="C176" s="1" t="s">
        <v>446</v>
      </c>
      <c r="D176" s="13" t="s">
        <v>173</v>
      </c>
      <c r="E176" s="13">
        <v>23</v>
      </c>
      <c r="F176" s="13">
        <v>0</v>
      </c>
      <c r="G176" s="13">
        <v>0</v>
      </c>
      <c r="H176" s="20">
        <f t="shared" si="28"/>
        <v>0</v>
      </c>
      <c r="I176">
        <v>0</v>
      </c>
      <c r="J176">
        <v>0</v>
      </c>
      <c r="K176">
        <v>0</v>
      </c>
      <c r="L176" s="17">
        <f t="shared" si="29"/>
        <v>0</v>
      </c>
      <c r="M176">
        <v>0</v>
      </c>
      <c r="N176">
        <v>0</v>
      </c>
      <c r="O176">
        <v>0</v>
      </c>
      <c r="P176" s="15">
        <f t="shared" si="30"/>
        <v>0</v>
      </c>
      <c r="Q176" s="15">
        <f t="shared" si="31"/>
        <v>0</v>
      </c>
      <c r="R176" s="20">
        <f t="shared" si="32"/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s="16">
        <v>0.1</v>
      </c>
      <c r="Y176" s="26">
        <f t="shared" si="33"/>
        <v>4.3478260869565218E-3</v>
      </c>
      <c r="Z176" s="4">
        <v>0.35</v>
      </c>
      <c r="AA176" s="26">
        <f t="shared" si="34"/>
        <v>1.5217391304347825E-2</v>
      </c>
      <c r="AB176" s="4">
        <v>91.39</v>
      </c>
      <c r="AC176" s="26">
        <f t="shared" si="35"/>
        <v>3.9734782608695651</v>
      </c>
      <c r="AD176" s="21">
        <f t="shared" si="36"/>
        <v>3.8151297144102896E-3</v>
      </c>
      <c r="AE176" s="15">
        <f t="shared" si="37"/>
        <v>0</v>
      </c>
      <c r="AF176" s="15">
        <f t="shared" si="38"/>
        <v>0</v>
      </c>
      <c r="AG176" s="15">
        <f t="shared" si="39"/>
        <v>0</v>
      </c>
      <c r="AH176" s="1"/>
      <c r="AI176" s="1"/>
      <c r="AJ176" s="21" t="str">
        <f t="shared" si="40"/>
        <v xml:space="preserve"> </v>
      </c>
      <c r="AK176">
        <v>0</v>
      </c>
      <c r="AL176">
        <v>0</v>
      </c>
      <c r="AM176" s="42">
        <v>0</v>
      </c>
      <c r="AN176" s="42">
        <v>0</v>
      </c>
      <c r="AO176" s="42">
        <v>0</v>
      </c>
      <c r="AP176" s="42">
        <v>0</v>
      </c>
      <c r="AQ176" s="42">
        <v>0</v>
      </c>
      <c r="AR176" s="42">
        <v>0</v>
      </c>
      <c r="AS176">
        <v>0</v>
      </c>
      <c r="AT176">
        <v>0</v>
      </c>
      <c r="AW176">
        <v>0</v>
      </c>
      <c r="AX176">
        <v>0</v>
      </c>
      <c r="AY176" s="16">
        <f t="shared" si="41"/>
        <v>0</v>
      </c>
      <c r="AZ176" s="4">
        <v>100</v>
      </c>
      <c r="BA176">
        <v>3.8</v>
      </c>
    </row>
    <row r="177" spans="1:53" x14ac:dyDescent="0.2">
      <c r="A177" s="13" t="s">
        <v>856</v>
      </c>
      <c r="B177" s="13" t="s">
        <v>857</v>
      </c>
      <c r="C177" s="1" t="s">
        <v>363</v>
      </c>
      <c r="D177" s="13" t="s">
        <v>173</v>
      </c>
      <c r="E177" s="13">
        <v>68</v>
      </c>
      <c r="F177" s="13">
        <v>6</v>
      </c>
      <c r="G177" s="13">
        <v>6</v>
      </c>
      <c r="H177" s="20">
        <f t="shared" si="28"/>
        <v>12</v>
      </c>
      <c r="I177">
        <v>6</v>
      </c>
      <c r="J177">
        <v>4</v>
      </c>
      <c r="K177">
        <v>2</v>
      </c>
      <c r="L177" s="17">
        <f t="shared" si="29"/>
        <v>3.8533583088038532</v>
      </c>
      <c r="M177">
        <v>32</v>
      </c>
      <c r="N177">
        <v>9</v>
      </c>
      <c r="O177">
        <v>21</v>
      </c>
      <c r="P177" s="15">
        <f t="shared" si="30"/>
        <v>0.1875</v>
      </c>
      <c r="Q177" s="15">
        <f t="shared" si="31"/>
        <v>9.6774193548387094E-2</v>
      </c>
      <c r="R177" s="20">
        <f t="shared" si="32"/>
        <v>26.545454545454547</v>
      </c>
      <c r="S177">
        <v>5</v>
      </c>
      <c r="T177">
        <v>0</v>
      </c>
      <c r="U177">
        <v>7</v>
      </c>
      <c r="V177">
        <v>4</v>
      </c>
      <c r="W177">
        <v>3</v>
      </c>
      <c r="X177" s="16">
        <v>186.85</v>
      </c>
      <c r="Y177" s="26">
        <f t="shared" si="33"/>
        <v>2.7477941176470586</v>
      </c>
      <c r="Z177" s="4">
        <v>178.19</v>
      </c>
      <c r="AA177" s="26">
        <f t="shared" si="34"/>
        <v>2.6204411764705884</v>
      </c>
      <c r="AB177" s="4">
        <v>194.97</v>
      </c>
      <c r="AC177" s="26">
        <f t="shared" si="35"/>
        <v>2.8672058823529412</v>
      </c>
      <c r="AD177" s="21">
        <f t="shared" si="36"/>
        <v>0.47751634687533495</v>
      </c>
      <c r="AE177" s="15">
        <f t="shared" si="37"/>
        <v>0.27272727272727271</v>
      </c>
      <c r="AF177" s="15">
        <f t="shared" si="38"/>
        <v>0.27272727272727271</v>
      </c>
      <c r="AG177" s="15">
        <f t="shared" si="39"/>
        <v>0.54545454545454541</v>
      </c>
      <c r="AH177" s="1"/>
      <c r="AI177" s="1"/>
      <c r="AJ177" s="21" t="str">
        <f t="shared" si="40"/>
        <v xml:space="preserve"> </v>
      </c>
      <c r="AK177">
        <v>22</v>
      </c>
      <c r="AL177">
        <v>3</v>
      </c>
      <c r="AM177" s="42">
        <v>124</v>
      </c>
      <c r="AN177" s="42">
        <v>29</v>
      </c>
      <c r="AO177" s="42">
        <v>124</v>
      </c>
      <c r="AP177" s="42">
        <v>29</v>
      </c>
      <c r="AQ177" s="42">
        <v>8</v>
      </c>
      <c r="AR177" s="42">
        <v>81</v>
      </c>
      <c r="AS177">
        <v>147</v>
      </c>
      <c r="AT177">
        <v>37</v>
      </c>
      <c r="AU177" s="4">
        <v>-1.1599999999999999</v>
      </c>
      <c r="AV177" s="4">
        <v>79.89</v>
      </c>
      <c r="AW177">
        <v>3</v>
      </c>
      <c r="AX177">
        <v>0</v>
      </c>
      <c r="AY177" s="16">
        <f t="shared" si="41"/>
        <v>90.553920256890564</v>
      </c>
      <c r="AZ177" s="4">
        <v>93.68</v>
      </c>
      <c r="BA177">
        <v>3.8</v>
      </c>
    </row>
    <row r="178" spans="1:53" x14ac:dyDescent="0.2">
      <c r="A178" s="13" t="s">
        <v>861</v>
      </c>
      <c r="B178" s="13" t="s">
        <v>862</v>
      </c>
      <c r="C178" s="1" t="s">
        <v>238</v>
      </c>
      <c r="D178" s="13" t="s">
        <v>146</v>
      </c>
      <c r="E178" s="13">
        <v>21</v>
      </c>
      <c r="F178" s="13">
        <v>0</v>
      </c>
      <c r="G178" s="13">
        <v>0</v>
      </c>
      <c r="H178" s="20">
        <f t="shared" si="28"/>
        <v>0</v>
      </c>
      <c r="I178">
        <v>0</v>
      </c>
      <c r="J178">
        <v>0</v>
      </c>
      <c r="K178">
        <v>0</v>
      </c>
      <c r="L178" s="17">
        <f t="shared" si="29"/>
        <v>0</v>
      </c>
      <c r="M178">
        <v>0</v>
      </c>
      <c r="N178">
        <v>0</v>
      </c>
      <c r="O178">
        <v>0</v>
      </c>
      <c r="P178" s="15">
        <f t="shared" si="30"/>
        <v>0</v>
      </c>
      <c r="Q178" s="15">
        <f t="shared" si="31"/>
        <v>0</v>
      </c>
      <c r="R178" s="20">
        <f t="shared" si="32"/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s="16">
        <v>1.25</v>
      </c>
      <c r="Y178" s="26">
        <f t="shared" si="33"/>
        <v>5.9523809523809521E-2</v>
      </c>
      <c r="Z178" s="4">
        <v>0.54</v>
      </c>
      <c r="AA178" s="26">
        <f t="shared" si="34"/>
        <v>2.5714285714285717E-2</v>
      </c>
      <c r="AB178" s="4">
        <v>94.27</v>
      </c>
      <c r="AC178" s="26">
        <f t="shared" si="35"/>
        <v>4.4890476190476187</v>
      </c>
      <c r="AD178" s="21">
        <f t="shared" si="36"/>
        <v>5.6956017297753415E-3</v>
      </c>
      <c r="AE178" s="15">
        <f t="shared" si="37"/>
        <v>0</v>
      </c>
      <c r="AF178" s="15">
        <f t="shared" si="38"/>
        <v>0</v>
      </c>
      <c r="AG178" s="15">
        <f t="shared" si="39"/>
        <v>0</v>
      </c>
      <c r="AH178" s="13">
        <v>0</v>
      </c>
      <c r="AI178" s="13">
        <v>0</v>
      </c>
      <c r="AJ178" s="21" t="str">
        <f t="shared" si="40"/>
        <v xml:space="preserve"> </v>
      </c>
      <c r="AK178">
        <v>0</v>
      </c>
      <c r="AL178">
        <v>0</v>
      </c>
      <c r="AM178" s="42">
        <v>0</v>
      </c>
      <c r="AN178" s="42">
        <v>0</v>
      </c>
      <c r="AO178" s="42">
        <v>0</v>
      </c>
      <c r="AP178" s="42">
        <v>0</v>
      </c>
      <c r="AQ178" s="42">
        <v>0</v>
      </c>
      <c r="AR178" s="42">
        <v>0</v>
      </c>
      <c r="AS178">
        <v>0</v>
      </c>
      <c r="AT178">
        <v>1</v>
      </c>
      <c r="AU178" s="4">
        <v>-82.02</v>
      </c>
      <c r="AV178" s="4">
        <v>0</v>
      </c>
      <c r="AW178">
        <v>0</v>
      </c>
      <c r="AX178">
        <v>0</v>
      </c>
      <c r="AY178" s="16">
        <f t="shared" si="41"/>
        <v>0</v>
      </c>
    </row>
    <row r="179" spans="1:53" x14ac:dyDescent="0.2">
      <c r="A179" s="13" t="s">
        <v>865</v>
      </c>
      <c r="B179" s="13" t="s">
        <v>866</v>
      </c>
      <c r="C179" s="1" t="s">
        <v>322</v>
      </c>
      <c r="D179" s="13" t="s">
        <v>503</v>
      </c>
      <c r="E179" s="13">
        <v>2</v>
      </c>
      <c r="F179" s="13">
        <v>0</v>
      </c>
      <c r="G179" s="13">
        <v>0</v>
      </c>
      <c r="H179" s="20">
        <f t="shared" si="28"/>
        <v>0</v>
      </c>
      <c r="I179">
        <v>0</v>
      </c>
      <c r="J179">
        <v>0</v>
      </c>
      <c r="K179">
        <v>0</v>
      </c>
      <c r="L179" s="17">
        <f t="shared" si="29"/>
        <v>0</v>
      </c>
      <c r="M179">
        <v>0</v>
      </c>
      <c r="N179">
        <v>0</v>
      </c>
      <c r="O179">
        <v>0</v>
      </c>
      <c r="P179" s="15">
        <f t="shared" si="30"/>
        <v>0</v>
      </c>
      <c r="Q179" s="15">
        <f t="shared" si="31"/>
        <v>0</v>
      </c>
      <c r="R179" s="20">
        <f t="shared" si="32"/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 s="16">
        <v>2.3666666667</v>
      </c>
      <c r="Y179" s="26">
        <f t="shared" si="33"/>
        <v>1.18333333335</v>
      </c>
      <c r="Z179" s="4">
        <v>2.54</v>
      </c>
      <c r="AA179" s="26">
        <f t="shared" si="34"/>
        <v>1.27</v>
      </c>
      <c r="AB179" s="4">
        <v>16.899999999999999</v>
      </c>
      <c r="AC179" s="26">
        <f t="shared" si="35"/>
        <v>8.4499999999999993</v>
      </c>
      <c r="AD179" s="21">
        <f t="shared" si="36"/>
        <v>0.13065843621399179</v>
      </c>
      <c r="AE179" s="15">
        <f t="shared" si="37"/>
        <v>0</v>
      </c>
      <c r="AF179" s="15">
        <f t="shared" si="38"/>
        <v>0</v>
      </c>
      <c r="AG179" s="15">
        <f t="shared" si="39"/>
        <v>0</v>
      </c>
      <c r="AH179" s="13">
        <v>0</v>
      </c>
      <c r="AI179" s="13">
        <v>1</v>
      </c>
      <c r="AJ179" s="21">
        <f t="shared" si="40"/>
        <v>0</v>
      </c>
      <c r="AK179">
        <v>0</v>
      </c>
      <c r="AL179">
        <v>0</v>
      </c>
      <c r="AM179" s="42">
        <v>1</v>
      </c>
      <c r="AN179" s="42">
        <v>1</v>
      </c>
      <c r="AO179" s="42">
        <v>1</v>
      </c>
      <c r="AP179" s="42">
        <v>1</v>
      </c>
      <c r="AQ179" s="42">
        <v>0</v>
      </c>
      <c r="AR179" s="42">
        <v>1</v>
      </c>
      <c r="AS179">
        <v>0</v>
      </c>
      <c r="AT179">
        <v>1</v>
      </c>
      <c r="AU179" s="4">
        <v>-100</v>
      </c>
      <c r="AV179" s="4">
        <v>0</v>
      </c>
      <c r="AW179">
        <v>0</v>
      </c>
      <c r="AX179">
        <v>0</v>
      </c>
      <c r="AY179" s="16">
        <f t="shared" si="41"/>
        <v>25.352112675699267</v>
      </c>
      <c r="AZ179" s="4">
        <v>50</v>
      </c>
      <c r="BA179">
        <v>-50</v>
      </c>
    </row>
    <row r="180" spans="1:53" x14ac:dyDescent="0.2">
      <c r="A180" s="13" t="s">
        <v>870</v>
      </c>
      <c r="B180" s="13" t="s">
        <v>871</v>
      </c>
      <c r="C180" s="1" t="s">
        <v>145</v>
      </c>
      <c r="D180" s="13" t="s">
        <v>146</v>
      </c>
      <c r="E180" s="13">
        <v>35</v>
      </c>
      <c r="F180" s="13">
        <v>0</v>
      </c>
      <c r="G180" s="13">
        <v>0</v>
      </c>
      <c r="H180" s="20">
        <f t="shared" si="28"/>
        <v>0</v>
      </c>
      <c r="I180">
        <v>0</v>
      </c>
      <c r="J180">
        <v>0</v>
      </c>
      <c r="K180">
        <v>0</v>
      </c>
      <c r="L180" s="17">
        <f t="shared" si="29"/>
        <v>0</v>
      </c>
      <c r="M180">
        <v>1</v>
      </c>
      <c r="N180">
        <v>0</v>
      </c>
      <c r="O180">
        <v>0</v>
      </c>
      <c r="P180" s="15">
        <f t="shared" si="30"/>
        <v>0</v>
      </c>
      <c r="Q180" s="15">
        <f t="shared" si="31"/>
        <v>0</v>
      </c>
      <c r="R180" s="20">
        <f t="shared" si="32"/>
        <v>0</v>
      </c>
      <c r="S180">
        <v>0</v>
      </c>
      <c r="T180">
        <v>1</v>
      </c>
      <c r="U180">
        <v>0</v>
      </c>
      <c r="V180">
        <v>1</v>
      </c>
      <c r="W180">
        <v>0</v>
      </c>
      <c r="X180" s="16">
        <v>7.5</v>
      </c>
      <c r="Y180" s="26">
        <f t="shared" si="33"/>
        <v>0.21428571428571427</v>
      </c>
      <c r="Z180" s="4">
        <v>6.4</v>
      </c>
      <c r="AA180" s="26">
        <f t="shared" si="34"/>
        <v>0.18285714285714286</v>
      </c>
      <c r="AB180" s="4">
        <v>155.56</v>
      </c>
      <c r="AC180" s="26">
        <f t="shared" si="35"/>
        <v>4.4445714285714288</v>
      </c>
      <c r="AD180" s="21">
        <f t="shared" si="36"/>
        <v>3.9515929859224495E-2</v>
      </c>
      <c r="AE180" s="15">
        <f t="shared" si="37"/>
        <v>0</v>
      </c>
      <c r="AF180" s="15">
        <f t="shared" si="38"/>
        <v>0</v>
      </c>
      <c r="AG180" s="15">
        <f t="shared" si="39"/>
        <v>0</v>
      </c>
      <c r="AH180" s="13">
        <v>0</v>
      </c>
      <c r="AI180" s="13">
        <v>0</v>
      </c>
      <c r="AJ180" s="21" t="str">
        <f t="shared" si="40"/>
        <v xml:space="preserve"> </v>
      </c>
      <c r="AK180">
        <v>0</v>
      </c>
      <c r="AL180">
        <v>0</v>
      </c>
      <c r="AM180" s="42">
        <v>3</v>
      </c>
      <c r="AN180" s="42">
        <v>0</v>
      </c>
      <c r="AO180" s="42">
        <v>3</v>
      </c>
      <c r="AP180" s="42">
        <v>0</v>
      </c>
      <c r="AQ180" s="42">
        <v>0</v>
      </c>
      <c r="AR180" s="42">
        <v>0</v>
      </c>
      <c r="AS180">
        <v>3</v>
      </c>
      <c r="AT180">
        <v>1</v>
      </c>
      <c r="AU180" s="4">
        <v>-13.51</v>
      </c>
      <c r="AV180" s="4">
        <v>75</v>
      </c>
      <c r="AW180">
        <v>0</v>
      </c>
      <c r="AX180">
        <v>0</v>
      </c>
      <c r="AY180" s="16">
        <f t="shared" si="41"/>
        <v>48</v>
      </c>
      <c r="AZ180" s="4">
        <v>80</v>
      </c>
      <c r="BA180">
        <v>-12.9</v>
      </c>
    </row>
    <row r="181" spans="1:53" x14ac:dyDescent="0.2">
      <c r="A181" s="13" t="s">
        <v>874</v>
      </c>
      <c r="B181" s="13" t="s">
        <v>875</v>
      </c>
      <c r="C181" s="1" t="s">
        <v>128</v>
      </c>
      <c r="D181" s="13" t="s">
        <v>146</v>
      </c>
      <c r="E181" s="13">
        <v>63</v>
      </c>
      <c r="F181" s="13">
        <v>8</v>
      </c>
      <c r="G181" s="13">
        <v>16</v>
      </c>
      <c r="H181" s="20">
        <f t="shared" si="28"/>
        <v>24</v>
      </c>
      <c r="I181">
        <v>8</v>
      </c>
      <c r="J181">
        <v>8</v>
      </c>
      <c r="K181">
        <v>8</v>
      </c>
      <c r="L181" s="17">
        <f t="shared" si="29"/>
        <v>7.9616660523391145</v>
      </c>
      <c r="M181">
        <v>40</v>
      </c>
      <c r="N181">
        <v>17</v>
      </c>
      <c r="O181">
        <v>17</v>
      </c>
      <c r="P181" s="15">
        <f t="shared" si="30"/>
        <v>0.2</v>
      </c>
      <c r="Q181" s="15">
        <f t="shared" si="31"/>
        <v>0.10810810810810811</v>
      </c>
      <c r="R181" s="20">
        <f t="shared" si="32"/>
        <v>44.75</v>
      </c>
      <c r="S181">
        <v>3</v>
      </c>
      <c r="T181">
        <v>0</v>
      </c>
      <c r="U181">
        <v>5</v>
      </c>
      <c r="V181">
        <v>6</v>
      </c>
      <c r="W181">
        <v>3</v>
      </c>
      <c r="X181" s="16">
        <v>180.86666666670001</v>
      </c>
      <c r="Y181" s="26">
        <f t="shared" si="33"/>
        <v>2.8708994709000004</v>
      </c>
      <c r="Z181" s="4">
        <v>182.6</v>
      </c>
      <c r="AA181" s="26">
        <f t="shared" si="34"/>
        <v>2.8984126984126983</v>
      </c>
      <c r="AB181" s="4">
        <v>156.05000000000001</v>
      </c>
      <c r="AC181" s="26">
        <f t="shared" si="35"/>
        <v>2.4769841269841271</v>
      </c>
      <c r="AD181" s="21">
        <f t="shared" si="36"/>
        <v>0.53919976376790202</v>
      </c>
      <c r="AE181" s="15">
        <f t="shared" si="37"/>
        <v>0.25</v>
      </c>
      <c r="AF181" s="15">
        <f t="shared" si="38"/>
        <v>0.5</v>
      </c>
      <c r="AG181" s="15">
        <f t="shared" si="39"/>
        <v>0.75</v>
      </c>
      <c r="AH181" s="13">
        <v>117</v>
      </c>
      <c r="AI181" s="13">
        <v>91</v>
      </c>
      <c r="AJ181" s="21">
        <f t="shared" si="40"/>
        <v>0.5625</v>
      </c>
      <c r="AK181">
        <v>32</v>
      </c>
      <c r="AL181">
        <v>3</v>
      </c>
      <c r="AM181" s="42">
        <v>147</v>
      </c>
      <c r="AN181" s="42">
        <v>25</v>
      </c>
      <c r="AO181" s="42">
        <v>147</v>
      </c>
      <c r="AP181" s="42">
        <v>25</v>
      </c>
      <c r="AQ181" s="42">
        <v>4</v>
      </c>
      <c r="AR181" s="42">
        <v>77</v>
      </c>
      <c r="AS181">
        <v>195</v>
      </c>
      <c r="AT181">
        <v>24</v>
      </c>
      <c r="AU181" s="4">
        <v>-0.32</v>
      </c>
      <c r="AV181" s="4">
        <v>89.04</v>
      </c>
      <c r="AW181">
        <v>0</v>
      </c>
      <c r="AX181">
        <v>1</v>
      </c>
      <c r="AY181" s="16">
        <f t="shared" si="41"/>
        <v>114.7806855878889</v>
      </c>
      <c r="AZ181" s="4">
        <v>94.33</v>
      </c>
      <c r="BA181">
        <v>2.2999999999999998</v>
      </c>
    </row>
    <row r="182" spans="1:53" x14ac:dyDescent="0.2">
      <c r="A182" s="13" t="s">
        <v>466</v>
      </c>
      <c r="B182" s="13" t="s">
        <v>879</v>
      </c>
      <c r="C182" s="1" t="s">
        <v>136</v>
      </c>
      <c r="D182" s="13" t="s">
        <v>173</v>
      </c>
      <c r="E182" s="13">
        <v>12</v>
      </c>
      <c r="F182" s="13">
        <v>0</v>
      </c>
      <c r="G182" s="13">
        <v>0</v>
      </c>
      <c r="H182" s="20">
        <f t="shared" si="28"/>
        <v>0</v>
      </c>
      <c r="I182">
        <v>0</v>
      </c>
      <c r="J182">
        <v>0</v>
      </c>
      <c r="K182">
        <v>0</v>
      </c>
      <c r="L182" s="17">
        <f t="shared" si="29"/>
        <v>0</v>
      </c>
      <c r="M182">
        <v>0</v>
      </c>
      <c r="N182">
        <v>0</v>
      </c>
      <c r="O182">
        <v>0</v>
      </c>
      <c r="P182" s="15">
        <f t="shared" si="30"/>
        <v>0</v>
      </c>
      <c r="Q182" s="15">
        <f t="shared" si="31"/>
        <v>0</v>
      </c>
      <c r="R182" s="20">
        <f t="shared" si="32"/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s="16">
        <v>0.4833333333</v>
      </c>
      <c r="Y182" s="26">
        <f t="shared" si="33"/>
        <v>4.0277777775000002E-2</v>
      </c>
      <c r="Z182" s="4">
        <v>0</v>
      </c>
      <c r="AA182" s="26">
        <f t="shared" si="34"/>
        <v>0</v>
      </c>
      <c r="AB182" s="4">
        <v>35.74</v>
      </c>
      <c r="AC182" s="26">
        <f t="shared" si="35"/>
        <v>2.9783333333333335</v>
      </c>
      <c r="AD182" s="21">
        <f t="shared" si="36"/>
        <v>0</v>
      </c>
      <c r="AE182" s="15">
        <f t="shared" si="37"/>
        <v>0</v>
      </c>
      <c r="AF182" s="15">
        <f t="shared" si="38"/>
        <v>0</v>
      </c>
      <c r="AG182" s="15">
        <f t="shared" si="39"/>
        <v>0</v>
      </c>
      <c r="AH182" s="1"/>
      <c r="AI182" s="1"/>
      <c r="AJ182" s="21" t="str">
        <f t="shared" si="40"/>
        <v xml:space="preserve"> </v>
      </c>
      <c r="AK182">
        <v>0</v>
      </c>
      <c r="AL182">
        <v>0</v>
      </c>
      <c r="AM182" s="42">
        <v>0</v>
      </c>
      <c r="AN182" s="42">
        <v>0</v>
      </c>
      <c r="AO182" s="42">
        <v>0</v>
      </c>
      <c r="AP182" s="42">
        <v>0</v>
      </c>
      <c r="AQ182" s="42">
        <v>0</v>
      </c>
      <c r="AR182" s="42">
        <v>0</v>
      </c>
      <c r="AS182">
        <v>0</v>
      </c>
      <c r="AT182">
        <v>0</v>
      </c>
      <c r="AW182">
        <v>0</v>
      </c>
      <c r="AX182">
        <v>0</v>
      </c>
      <c r="AY182" s="16">
        <f t="shared" si="41"/>
        <v>0</v>
      </c>
    </row>
    <row r="183" spans="1:53" x14ac:dyDescent="0.2">
      <c r="A183" s="13" t="s">
        <v>881</v>
      </c>
      <c r="B183" s="13" t="s">
        <v>882</v>
      </c>
      <c r="C183" s="1" t="s">
        <v>287</v>
      </c>
      <c r="D183" s="13" t="s">
        <v>173</v>
      </c>
      <c r="E183" s="13">
        <v>65</v>
      </c>
      <c r="F183" s="13">
        <v>0</v>
      </c>
      <c r="G183" s="13">
        <v>1</v>
      </c>
      <c r="H183" s="20">
        <f t="shared" si="28"/>
        <v>1</v>
      </c>
      <c r="I183">
        <v>0</v>
      </c>
      <c r="J183">
        <v>0</v>
      </c>
      <c r="K183">
        <v>0</v>
      </c>
      <c r="L183" s="17">
        <f t="shared" si="29"/>
        <v>4.851752021550265</v>
      </c>
      <c r="M183">
        <v>0</v>
      </c>
      <c r="N183">
        <v>1</v>
      </c>
      <c r="O183">
        <v>1</v>
      </c>
      <c r="P183" s="15">
        <f t="shared" si="30"/>
        <v>0</v>
      </c>
      <c r="Q183" s="15">
        <f t="shared" si="31"/>
        <v>0</v>
      </c>
      <c r="R183" s="20">
        <f t="shared" si="32"/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 s="16">
        <v>12.3666666667</v>
      </c>
      <c r="Y183" s="26">
        <f t="shared" si="33"/>
        <v>0.19025641025692308</v>
      </c>
      <c r="Z183" s="4">
        <v>11.63</v>
      </c>
      <c r="AA183" s="26">
        <f t="shared" si="34"/>
        <v>0.17892307692307693</v>
      </c>
      <c r="AB183" s="4">
        <v>335.83</v>
      </c>
      <c r="AC183" s="26">
        <f t="shared" si="35"/>
        <v>5.1666153846153842</v>
      </c>
      <c r="AD183" s="21">
        <f t="shared" si="36"/>
        <v>3.3471478731364766E-2</v>
      </c>
      <c r="AE183" s="15">
        <f t="shared" si="37"/>
        <v>0</v>
      </c>
      <c r="AF183" s="15">
        <f t="shared" si="38"/>
        <v>0</v>
      </c>
      <c r="AG183" s="15">
        <f t="shared" si="39"/>
        <v>0</v>
      </c>
      <c r="AH183" s="1"/>
      <c r="AI183" s="1"/>
      <c r="AJ183" s="21" t="str">
        <f t="shared" si="40"/>
        <v xml:space="preserve"> </v>
      </c>
      <c r="AK183">
        <v>1</v>
      </c>
      <c r="AL183">
        <v>0</v>
      </c>
      <c r="AM183" s="42">
        <v>8</v>
      </c>
      <c r="AN183" s="42">
        <v>1</v>
      </c>
      <c r="AO183" s="42">
        <v>8</v>
      </c>
      <c r="AP183" s="42">
        <v>1</v>
      </c>
      <c r="AQ183" s="42">
        <v>1</v>
      </c>
      <c r="AR183" s="42">
        <v>4</v>
      </c>
      <c r="AS183">
        <v>8</v>
      </c>
      <c r="AT183">
        <v>2</v>
      </c>
      <c r="AU183" s="4">
        <v>-9.66</v>
      </c>
      <c r="AV183" s="4">
        <v>80</v>
      </c>
      <c r="AW183">
        <v>0</v>
      </c>
      <c r="AX183">
        <v>0</v>
      </c>
      <c r="AY183" s="16">
        <f t="shared" si="41"/>
        <v>87.331536387904762</v>
      </c>
      <c r="AZ183" s="4">
        <v>93.75</v>
      </c>
      <c r="BA183">
        <v>-2.1</v>
      </c>
    </row>
    <row r="184" spans="1:53" x14ac:dyDescent="0.2">
      <c r="A184" s="13" t="s">
        <v>886</v>
      </c>
      <c r="B184" s="13" t="s">
        <v>887</v>
      </c>
      <c r="C184" s="1" t="s">
        <v>214</v>
      </c>
      <c r="D184" s="13" t="s">
        <v>129</v>
      </c>
      <c r="E184" s="13">
        <v>33</v>
      </c>
      <c r="F184" s="13">
        <v>0</v>
      </c>
      <c r="G184" s="13">
        <v>0</v>
      </c>
      <c r="H184" s="20">
        <f t="shared" si="28"/>
        <v>0</v>
      </c>
      <c r="I184">
        <v>0</v>
      </c>
      <c r="J184">
        <v>0</v>
      </c>
      <c r="K184">
        <v>0</v>
      </c>
      <c r="L184" s="17">
        <f t="shared" si="29"/>
        <v>0</v>
      </c>
      <c r="M184">
        <v>0</v>
      </c>
      <c r="N184">
        <v>0</v>
      </c>
      <c r="O184">
        <v>0</v>
      </c>
      <c r="P184" s="15">
        <f t="shared" si="30"/>
        <v>0</v>
      </c>
      <c r="Q184" s="15">
        <f t="shared" si="31"/>
        <v>0</v>
      </c>
      <c r="R184" s="20">
        <f t="shared" si="32"/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 s="16">
        <v>6.0666666666999998</v>
      </c>
      <c r="Y184" s="26">
        <f t="shared" si="33"/>
        <v>0.18383838383939394</v>
      </c>
      <c r="Z184" s="4">
        <v>4.58</v>
      </c>
      <c r="AA184" s="26">
        <f t="shared" si="34"/>
        <v>0.13878787878787879</v>
      </c>
      <c r="AB184" s="4">
        <v>155.54</v>
      </c>
      <c r="AC184" s="26">
        <f t="shared" si="35"/>
        <v>4.7133333333333329</v>
      </c>
      <c r="AD184" s="21">
        <f t="shared" si="36"/>
        <v>2.8603547339495383E-2</v>
      </c>
      <c r="AE184" s="15">
        <f t="shared" si="37"/>
        <v>0</v>
      </c>
      <c r="AF184" s="15">
        <f t="shared" si="38"/>
        <v>0</v>
      </c>
      <c r="AG184" s="15">
        <f t="shared" si="39"/>
        <v>0</v>
      </c>
      <c r="AH184" s="13">
        <v>1</v>
      </c>
      <c r="AI184" s="13">
        <v>1</v>
      </c>
      <c r="AJ184" s="21">
        <f t="shared" si="40"/>
        <v>0.5</v>
      </c>
      <c r="AK184">
        <v>0</v>
      </c>
      <c r="AL184">
        <v>0</v>
      </c>
      <c r="AM184" s="42">
        <v>3</v>
      </c>
      <c r="AN184" s="42">
        <v>0</v>
      </c>
      <c r="AO184" s="42">
        <v>3</v>
      </c>
      <c r="AP184" s="42">
        <v>0</v>
      </c>
      <c r="AQ184" s="42">
        <v>1</v>
      </c>
      <c r="AR184" s="42">
        <v>2</v>
      </c>
      <c r="AS184">
        <v>4</v>
      </c>
      <c r="AT184">
        <v>1</v>
      </c>
      <c r="AU184" s="4">
        <v>-1.02</v>
      </c>
      <c r="AV184" s="4">
        <v>80</v>
      </c>
      <c r="AW184">
        <v>0</v>
      </c>
      <c r="AX184">
        <v>0</v>
      </c>
      <c r="AY184" s="16">
        <f t="shared" si="41"/>
        <v>69.230769230388844</v>
      </c>
      <c r="AZ184" s="4">
        <v>100</v>
      </c>
      <c r="BA184">
        <v>6.4</v>
      </c>
    </row>
    <row r="185" spans="1:53" x14ac:dyDescent="0.2">
      <c r="A185" s="13" t="s">
        <v>466</v>
      </c>
      <c r="B185" s="13" t="s">
        <v>890</v>
      </c>
      <c r="C185" s="1" t="s">
        <v>409</v>
      </c>
      <c r="D185" s="13" t="s">
        <v>129</v>
      </c>
      <c r="E185" s="13">
        <v>2</v>
      </c>
      <c r="F185" s="13">
        <v>0</v>
      </c>
      <c r="G185" s="13">
        <v>0</v>
      </c>
      <c r="H185" s="20">
        <f t="shared" si="28"/>
        <v>0</v>
      </c>
      <c r="I185">
        <v>0</v>
      </c>
      <c r="J185">
        <v>0</v>
      </c>
      <c r="K185">
        <v>0</v>
      </c>
      <c r="L185" s="17">
        <f t="shared" si="29"/>
        <v>0</v>
      </c>
      <c r="M185">
        <v>0</v>
      </c>
      <c r="N185">
        <v>0</v>
      </c>
      <c r="O185">
        <v>0</v>
      </c>
      <c r="P185" s="15">
        <f t="shared" si="30"/>
        <v>0</v>
      </c>
      <c r="Q185" s="15">
        <f t="shared" si="31"/>
        <v>0</v>
      </c>
      <c r="R185" s="20">
        <f t="shared" si="32"/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s="16">
        <v>0</v>
      </c>
      <c r="Y185" s="26">
        <f t="shared" si="33"/>
        <v>0</v>
      </c>
      <c r="Z185" s="4">
        <v>0</v>
      </c>
      <c r="AA185" s="26">
        <f t="shared" si="34"/>
        <v>0</v>
      </c>
      <c r="AB185" s="4">
        <v>10.119999999999999</v>
      </c>
      <c r="AC185" s="26">
        <f t="shared" si="35"/>
        <v>5.0599999999999996</v>
      </c>
      <c r="AD185" s="21">
        <f t="shared" si="36"/>
        <v>0</v>
      </c>
      <c r="AE185" s="15">
        <f t="shared" si="37"/>
        <v>0</v>
      </c>
      <c r="AF185" s="15">
        <f t="shared" si="38"/>
        <v>0</v>
      </c>
      <c r="AG185" s="15">
        <f t="shared" si="39"/>
        <v>0</v>
      </c>
      <c r="AH185" s="13">
        <v>0</v>
      </c>
      <c r="AI185" s="13">
        <v>0</v>
      </c>
      <c r="AJ185" s="21" t="str">
        <f t="shared" si="40"/>
        <v xml:space="preserve"> </v>
      </c>
      <c r="AK185">
        <v>0</v>
      </c>
      <c r="AL185">
        <v>0</v>
      </c>
      <c r="AM185" s="42">
        <v>0</v>
      </c>
      <c r="AN185" s="42">
        <v>0</v>
      </c>
      <c r="AO185" s="42">
        <v>0</v>
      </c>
      <c r="AP185" s="42">
        <v>0</v>
      </c>
      <c r="AQ185" s="42">
        <v>0</v>
      </c>
      <c r="AR185" s="42">
        <v>0</v>
      </c>
      <c r="AS185">
        <v>0</v>
      </c>
      <c r="AT185">
        <v>0</v>
      </c>
      <c r="AW185">
        <v>0</v>
      </c>
      <c r="AX185">
        <v>0</v>
      </c>
      <c r="AY185" s="16">
        <f t="shared" si="41"/>
        <v>0</v>
      </c>
    </row>
    <row r="186" spans="1:53" x14ac:dyDescent="0.2">
      <c r="A186" s="13" t="s">
        <v>411</v>
      </c>
      <c r="B186" s="13" t="s">
        <v>892</v>
      </c>
      <c r="C186" s="13" t="s">
        <v>128</v>
      </c>
      <c r="D186" s="13" t="s">
        <v>173</v>
      </c>
      <c r="E186" s="13">
        <v>80</v>
      </c>
      <c r="F186" s="13">
        <v>0</v>
      </c>
      <c r="G186" s="13">
        <v>6</v>
      </c>
      <c r="H186" s="20">
        <f t="shared" si="28"/>
        <v>6</v>
      </c>
      <c r="I186">
        <v>0</v>
      </c>
      <c r="J186">
        <v>4</v>
      </c>
      <c r="K186">
        <v>2</v>
      </c>
      <c r="L186" s="17">
        <f t="shared" si="29"/>
        <v>3.4015748031506776</v>
      </c>
      <c r="M186">
        <v>10</v>
      </c>
      <c r="N186">
        <v>9</v>
      </c>
      <c r="O186">
        <v>18</v>
      </c>
      <c r="P186" s="15">
        <f t="shared" si="30"/>
        <v>0</v>
      </c>
      <c r="Q186" s="15">
        <f t="shared" si="31"/>
        <v>0</v>
      </c>
      <c r="R186" s="20">
        <f t="shared" si="32"/>
        <v>30</v>
      </c>
      <c r="S186">
        <v>1</v>
      </c>
      <c r="T186">
        <v>4</v>
      </c>
      <c r="U186">
        <v>2</v>
      </c>
      <c r="V186">
        <v>1</v>
      </c>
      <c r="W186">
        <v>0</v>
      </c>
      <c r="X186" s="16">
        <v>105.8333333333</v>
      </c>
      <c r="Y186" s="26">
        <f t="shared" si="33"/>
        <v>1.32291666666625</v>
      </c>
      <c r="Z186" s="4">
        <v>96.28</v>
      </c>
      <c r="AA186" s="26">
        <f t="shared" si="34"/>
        <v>1.2035</v>
      </c>
      <c r="AB186" s="4">
        <v>356.39</v>
      </c>
      <c r="AC186" s="26">
        <f t="shared" si="35"/>
        <v>4.4548749999999995</v>
      </c>
      <c r="AD186" s="21">
        <f t="shared" si="36"/>
        <v>0.21269357368502442</v>
      </c>
      <c r="AE186" s="15">
        <f t="shared" si="37"/>
        <v>0</v>
      </c>
      <c r="AF186" s="15">
        <f t="shared" si="38"/>
        <v>0.6</v>
      </c>
      <c r="AG186" s="15">
        <f t="shared" si="39"/>
        <v>0.6</v>
      </c>
      <c r="AH186" s="1"/>
      <c r="AI186" s="1"/>
      <c r="AJ186" s="21" t="str">
        <f t="shared" si="40"/>
        <v xml:space="preserve"> </v>
      </c>
      <c r="AK186">
        <v>10</v>
      </c>
      <c r="AL186">
        <v>1</v>
      </c>
      <c r="AM186" s="42">
        <v>65</v>
      </c>
      <c r="AN186" s="42">
        <v>8</v>
      </c>
      <c r="AO186" s="42">
        <v>65</v>
      </c>
      <c r="AP186" s="42">
        <v>8</v>
      </c>
      <c r="AQ186" s="42">
        <v>3</v>
      </c>
      <c r="AR186" s="42">
        <v>42</v>
      </c>
      <c r="AS186">
        <v>91</v>
      </c>
      <c r="AT186">
        <v>10</v>
      </c>
      <c r="AU186" s="4">
        <v>2.08</v>
      </c>
      <c r="AV186" s="4">
        <v>90.1</v>
      </c>
      <c r="AW186">
        <v>1</v>
      </c>
      <c r="AX186">
        <v>0</v>
      </c>
      <c r="AY186" s="16">
        <f t="shared" si="41"/>
        <v>91.842519685068297</v>
      </c>
      <c r="AZ186" s="4">
        <v>95</v>
      </c>
      <c r="BA186">
        <v>1.2</v>
      </c>
    </row>
    <row r="187" spans="1:53" x14ac:dyDescent="0.2">
      <c r="A187" s="13" t="s">
        <v>506</v>
      </c>
      <c r="B187" s="13" t="s">
        <v>895</v>
      </c>
      <c r="C187" s="1" t="s">
        <v>167</v>
      </c>
      <c r="D187" s="13" t="s">
        <v>173</v>
      </c>
      <c r="E187" s="13">
        <v>64</v>
      </c>
      <c r="F187" s="13">
        <v>1</v>
      </c>
      <c r="G187" s="13">
        <v>7</v>
      </c>
      <c r="H187" s="20">
        <f t="shared" si="28"/>
        <v>8</v>
      </c>
      <c r="I187">
        <v>1</v>
      </c>
      <c r="J187">
        <v>2</v>
      </c>
      <c r="K187">
        <v>5</v>
      </c>
      <c r="L187" s="17">
        <f t="shared" si="29"/>
        <v>4.3191361727667426</v>
      </c>
      <c r="M187">
        <v>13</v>
      </c>
      <c r="N187">
        <v>5</v>
      </c>
      <c r="O187">
        <v>15</v>
      </c>
      <c r="P187" s="15">
        <f t="shared" si="30"/>
        <v>7.6923076923076927E-2</v>
      </c>
      <c r="Q187" s="15">
        <f t="shared" si="31"/>
        <v>3.0303030303030304E-2</v>
      </c>
      <c r="R187" s="20">
        <f t="shared" si="32"/>
        <v>13.454545454545453</v>
      </c>
      <c r="S187">
        <v>0</v>
      </c>
      <c r="T187">
        <v>2</v>
      </c>
      <c r="U187">
        <v>7</v>
      </c>
      <c r="V187">
        <v>1</v>
      </c>
      <c r="W187">
        <v>1</v>
      </c>
      <c r="X187" s="16">
        <v>111.1333333333</v>
      </c>
      <c r="Y187" s="26">
        <f t="shared" si="33"/>
        <v>1.7364583333328125</v>
      </c>
      <c r="Z187" s="4">
        <v>101.27</v>
      </c>
      <c r="AA187" s="26">
        <f t="shared" si="34"/>
        <v>1.5823437499999999</v>
      </c>
      <c r="AB187" s="4">
        <v>226.77</v>
      </c>
      <c r="AC187" s="26">
        <f t="shared" si="35"/>
        <v>3.5432812500000002</v>
      </c>
      <c r="AD187" s="21">
        <f t="shared" si="36"/>
        <v>0.30871235215217652</v>
      </c>
      <c r="AE187" s="15">
        <f t="shared" si="37"/>
        <v>9.0909090909090912E-2</v>
      </c>
      <c r="AF187" s="15">
        <f t="shared" si="38"/>
        <v>0.63636363636363635</v>
      </c>
      <c r="AG187" s="15">
        <f t="shared" si="39"/>
        <v>0.72727272727272729</v>
      </c>
      <c r="AH187" s="1"/>
      <c r="AI187" s="1"/>
      <c r="AJ187" s="21" t="str">
        <f t="shared" si="40"/>
        <v xml:space="preserve"> </v>
      </c>
      <c r="AK187">
        <v>11</v>
      </c>
      <c r="AL187">
        <v>2</v>
      </c>
      <c r="AM187" s="42">
        <v>63</v>
      </c>
      <c r="AN187" s="42">
        <v>17</v>
      </c>
      <c r="AO187" s="42">
        <v>63</v>
      </c>
      <c r="AP187" s="42">
        <v>17</v>
      </c>
      <c r="AQ187" s="42">
        <v>1</v>
      </c>
      <c r="AR187" s="42">
        <v>42</v>
      </c>
      <c r="AS187">
        <v>73</v>
      </c>
      <c r="AT187">
        <v>15</v>
      </c>
      <c r="AU187" s="4">
        <v>-5.17</v>
      </c>
      <c r="AV187" s="4">
        <v>82.95</v>
      </c>
      <c r="AW187">
        <v>2</v>
      </c>
      <c r="AX187">
        <v>0</v>
      </c>
      <c r="AY187" s="16">
        <f t="shared" si="41"/>
        <v>76.664667066609667</v>
      </c>
      <c r="AZ187" s="4">
        <v>85.71</v>
      </c>
      <c r="BA187">
        <v>-9.6</v>
      </c>
    </row>
    <row r="188" spans="1:53" x14ac:dyDescent="0.2">
      <c r="A188" s="13" t="s">
        <v>165</v>
      </c>
      <c r="B188" s="13" t="s">
        <v>898</v>
      </c>
      <c r="C188" s="1" t="s">
        <v>363</v>
      </c>
      <c r="D188" s="13" t="s">
        <v>173</v>
      </c>
      <c r="E188" s="13">
        <v>81</v>
      </c>
      <c r="F188" s="13">
        <v>2</v>
      </c>
      <c r="G188" s="13">
        <v>3</v>
      </c>
      <c r="H188" s="20">
        <f t="shared" si="28"/>
        <v>5</v>
      </c>
      <c r="I188">
        <v>2</v>
      </c>
      <c r="J188">
        <v>0</v>
      </c>
      <c r="K188">
        <v>3</v>
      </c>
      <c r="L188" s="17">
        <f t="shared" si="29"/>
        <v>2.2973835354185823</v>
      </c>
      <c r="M188">
        <v>19</v>
      </c>
      <c r="N188">
        <v>6</v>
      </c>
      <c r="O188">
        <v>13</v>
      </c>
      <c r="P188" s="15">
        <f t="shared" si="30"/>
        <v>0.10526315789473684</v>
      </c>
      <c r="Q188" s="15">
        <f t="shared" si="31"/>
        <v>5.2631578947368418E-2</v>
      </c>
      <c r="R188" s="20">
        <f t="shared" si="32"/>
        <v>0</v>
      </c>
      <c r="S188">
        <v>1</v>
      </c>
      <c r="T188">
        <v>2</v>
      </c>
      <c r="U188">
        <v>2</v>
      </c>
      <c r="V188">
        <v>0</v>
      </c>
      <c r="W188">
        <v>1</v>
      </c>
      <c r="X188" s="16">
        <v>130.5833333333</v>
      </c>
      <c r="Y188" s="26">
        <f t="shared" si="33"/>
        <v>1.6121399176950617</v>
      </c>
      <c r="Z188" s="4">
        <v>123.22</v>
      </c>
      <c r="AA188" s="26">
        <f t="shared" si="34"/>
        <v>1.5212345679012345</v>
      </c>
      <c r="AB188" s="4">
        <v>339.61</v>
      </c>
      <c r="AC188" s="26">
        <f t="shared" si="35"/>
        <v>4.1927160493827165</v>
      </c>
      <c r="AD188" s="21">
        <f t="shared" si="36"/>
        <v>0.26623166173324975</v>
      </c>
      <c r="AE188" s="15">
        <f t="shared" si="37"/>
        <v>0.15384615384615385</v>
      </c>
      <c r="AF188" s="15">
        <f t="shared" si="38"/>
        <v>0.23076923076923078</v>
      </c>
      <c r="AG188" s="15">
        <f t="shared" si="39"/>
        <v>0.38461538461538464</v>
      </c>
      <c r="AH188" s="1"/>
      <c r="AI188" s="1"/>
      <c r="AJ188" s="21" t="str">
        <f t="shared" si="40"/>
        <v xml:space="preserve"> </v>
      </c>
      <c r="AK188">
        <v>13</v>
      </c>
      <c r="AL188">
        <v>2</v>
      </c>
      <c r="AM188" s="42">
        <v>79</v>
      </c>
      <c r="AN188" s="42">
        <v>17</v>
      </c>
      <c r="AO188" s="42">
        <v>79</v>
      </c>
      <c r="AP188" s="42">
        <v>17</v>
      </c>
      <c r="AQ188" s="42">
        <v>5</v>
      </c>
      <c r="AR188" s="42">
        <v>52</v>
      </c>
      <c r="AS188">
        <v>81</v>
      </c>
      <c r="AT188">
        <v>15</v>
      </c>
      <c r="AU188" s="4">
        <v>-0.22</v>
      </c>
      <c r="AV188" s="4">
        <v>84.38</v>
      </c>
      <c r="AW188">
        <v>0</v>
      </c>
      <c r="AX188">
        <v>0</v>
      </c>
      <c r="AY188" s="16">
        <f t="shared" si="41"/>
        <v>83.62476068923641</v>
      </c>
      <c r="AZ188" s="4">
        <v>81.91</v>
      </c>
      <c r="BA188">
        <v>-12.3</v>
      </c>
    </row>
    <row r="189" spans="1:53" x14ac:dyDescent="0.2">
      <c r="A189" s="13" t="s">
        <v>262</v>
      </c>
      <c r="B189" s="13" t="s">
        <v>902</v>
      </c>
      <c r="C189" s="1" t="s">
        <v>214</v>
      </c>
      <c r="D189" s="13" t="s">
        <v>146</v>
      </c>
      <c r="E189" s="13">
        <v>82</v>
      </c>
      <c r="F189" s="13">
        <v>2</v>
      </c>
      <c r="G189" s="13">
        <v>9</v>
      </c>
      <c r="H189" s="20">
        <f t="shared" si="28"/>
        <v>11</v>
      </c>
      <c r="I189">
        <v>2</v>
      </c>
      <c r="J189">
        <v>3</v>
      </c>
      <c r="K189">
        <v>6</v>
      </c>
      <c r="L189" s="17">
        <f t="shared" si="29"/>
        <v>3.3748082495307017</v>
      </c>
      <c r="M189">
        <v>9</v>
      </c>
      <c r="N189">
        <v>3</v>
      </c>
      <c r="O189">
        <v>7</v>
      </c>
      <c r="P189" s="15">
        <f t="shared" si="30"/>
        <v>0.22222222222222221</v>
      </c>
      <c r="Q189" s="15">
        <f t="shared" si="31"/>
        <v>0.10526315789473684</v>
      </c>
      <c r="R189" s="20">
        <f t="shared" si="32"/>
        <v>24.333333333333336</v>
      </c>
      <c r="S189">
        <v>0</v>
      </c>
      <c r="T189">
        <v>2</v>
      </c>
      <c r="U189">
        <v>14</v>
      </c>
      <c r="V189">
        <v>6</v>
      </c>
      <c r="W189">
        <v>1</v>
      </c>
      <c r="X189" s="16">
        <v>195.5666666667</v>
      </c>
      <c r="Y189" s="26">
        <f t="shared" si="33"/>
        <v>2.3849593495939025</v>
      </c>
      <c r="Z189" s="4">
        <v>195.52</v>
      </c>
      <c r="AA189" s="26">
        <f t="shared" si="34"/>
        <v>2.3843902439024394</v>
      </c>
      <c r="AB189" s="4">
        <v>204.76</v>
      </c>
      <c r="AC189" s="26">
        <f t="shared" si="35"/>
        <v>2.4970731707317073</v>
      </c>
      <c r="AD189" s="21">
        <f t="shared" si="36"/>
        <v>0.4884580793444589</v>
      </c>
      <c r="AE189" s="15">
        <f t="shared" si="37"/>
        <v>0.1111111111111111</v>
      </c>
      <c r="AF189" s="15">
        <f t="shared" si="38"/>
        <v>0.5</v>
      </c>
      <c r="AG189" s="15">
        <f t="shared" si="39"/>
        <v>0.61111111111111116</v>
      </c>
      <c r="AH189" s="13">
        <v>112</v>
      </c>
      <c r="AI189" s="13">
        <v>70</v>
      </c>
      <c r="AJ189" s="21">
        <f t="shared" si="40"/>
        <v>0.61538461538461542</v>
      </c>
      <c r="AK189">
        <v>18</v>
      </c>
      <c r="AL189">
        <v>3</v>
      </c>
      <c r="AM189" s="42">
        <v>128</v>
      </c>
      <c r="AN189" s="42">
        <v>24</v>
      </c>
      <c r="AO189" s="42">
        <v>128</v>
      </c>
      <c r="AP189" s="42">
        <v>24</v>
      </c>
      <c r="AQ189" s="42">
        <v>14</v>
      </c>
      <c r="AR189" s="42">
        <v>99</v>
      </c>
      <c r="AS189">
        <v>118</v>
      </c>
      <c r="AT189">
        <v>24</v>
      </c>
      <c r="AU189" s="4">
        <v>-1.23</v>
      </c>
      <c r="AV189" s="4">
        <v>83.1</v>
      </c>
      <c r="AW189">
        <v>3</v>
      </c>
      <c r="AX189">
        <v>1</v>
      </c>
      <c r="AY189" s="16">
        <f t="shared" si="41"/>
        <v>94.494630986859647</v>
      </c>
      <c r="AZ189" s="4">
        <v>93.09</v>
      </c>
      <c r="BA189">
        <v>-0.7</v>
      </c>
    </row>
    <row r="190" spans="1:53" x14ac:dyDescent="0.2">
      <c r="A190" s="13" t="s">
        <v>160</v>
      </c>
      <c r="B190" s="13" t="s">
        <v>905</v>
      </c>
      <c r="C190" s="1" t="s">
        <v>322</v>
      </c>
      <c r="D190" s="13" t="s">
        <v>146</v>
      </c>
      <c r="E190" s="13">
        <v>69</v>
      </c>
      <c r="F190" s="13">
        <v>0</v>
      </c>
      <c r="G190" s="13">
        <v>0</v>
      </c>
      <c r="H190" s="20">
        <f t="shared" si="28"/>
        <v>0</v>
      </c>
      <c r="I190">
        <v>0</v>
      </c>
      <c r="J190">
        <v>0</v>
      </c>
      <c r="K190">
        <v>0</v>
      </c>
      <c r="L190" s="17">
        <f t="shared" si="29"/>
        <v>0</v>
      </c>
      <c r="M190">
        <v>1</v>
      </c>
      <c r="N190">
        <v>0</v>
      </c>
      <c r="O190">
        <v>0</v>
      </c>
      <c r="P190" s="15">
        <f t="shared" si="30"/>
        <v>0</v>
      </c>
      <c r="Q190" s="15">
        <f t="shared" si="31"/>
        <v>0</v>
      </c>
      <c r="R190" s="20">
        <f t="shared" si="32"/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s="16">
        <v>3.85</v>
      </c>
      <c r="Y190" s="26">
        <f t="shared" si="33"/>
        <v>5.5797101449275362E-2</v>
      </c>
      <c r="Z190" s="4">
        <v>4.0599999999999996</v>
      </c>
      <c r="AA190" s="26">
        <f t="shared" si="34"/>
        <v>5.8840579710144919E-2</v>
      </c>
      <c r="AB190" s="4">
        <v>345.84</v>
      </c>
      <c r="AC190" s="26">
        <f t="shared" si="35"/>
        <v>5.0121739130434779</v>
      </c>
      <c r="AD190" s="21">
        <f t="shared" si="36"/>
        <v>1.1603315232923692E-2</v>
      </c>
      <c r="AE190" s="15">
        <f t="shared" si="37"/>
        <v>0</v>
      </c>
      <c r="AF190" s="15">
        <f t="shared" si="38"/>
        <v>0</v>
      </c>
      <c r="AG190" s="15">
        <f t="shared" si="39"/>
        <v>0</v>
      </c>
      <c r="AH190" s="13">
        <v>3</v>
      </c>
      <c r="AI190" s="13">
        <v>2</v>
      </c>
      <c r="AJ190" s="21">
        <f t="shared" si="40"/>
        <v>0.6</v>
      </c>
      <c r="AK190">
        <v>0</v>
      </c>
      <c r="AL190">
        <v>0</v>
      </c>
      <c r="AM190" s="42">
        <v>2</v>
      </c>
      <c r="AN190" s="42">
        <v>1</v>
      </c>
      <c r="AO190" s="42">
        <v>2</v>
      </c>
      <c r="AP190" s="42">
        <v>1</v>
      </c>
      <c r="AQ190" s="42">
        <v>0</v>
      </c>
      <c r="AR190" s="42">
        <v>1</v>
      </c>
      <c r="AS190">
        <v>1</v>
      </c>
      <c r="AT190">
        <v>1</v>
      </c>
      <c r="AU190" s="4">
        <v>-35.049999999999997</v>
      </c>
      <c r="AV190" s="4">
        <v>50</v>
      </c>
      <c r="AW190">
        <v>0</v>
      </c>
      <c r="AX190">
        <v>0</v>
      </c>
      <c r="AY190" s="16">
        <f t="shared" si="41"/>
        <v>46.753246753246756</v>
      </c>
      <c r="AZ190" s="4">
        <v>77.78</v>
      </c>
      <c r="BA190">
        <v>-14.1</v>
      </c>
    </row>
    <row r="191" spans="1:53" x14ac:dyDescent="0.2">
      <c r="A191" s="13" t="s">
        <v>909</v>
      </c>
      <c r="B191" s="13" t="s">
        <v>910</v>
      </c>
      <c r="C191" s="1" t="s">
        <v>238</v>
      </c>
      <c r="D191" s="13" t="s">
        <v>129</v>
      </c>
      <c r="E191" s="13">
        <v>82</v>
      </c>
      <c r="F191" s="13">
        <v>0</v>
      </c>
      <c r="G191" s="13">
        <v>0</v>
      </c>
      <c r="H191" s="20">
        <f t="shared" si="28"/>
        <v>0</v>
      </c>
      <c r="I191">
        <v>0</v>
      </c>
      <c r="J191">
        <v>0</v>
      </c>
      <c r="K191">
        <v>0</v>
      </c>
      <c r="L191" s="17">
        <f t="shared" si="29"/>
        <v>0</v>
      </c>
      <c r="M191">
        <v>0</v>
      </c>
      <c r="N191">
        <v>0</v>
      </c>
      <c r="O191">
        <v>1</v>
      </c>
      <c r="P191" s="15">
        <f t="shared" si="30"/>
        <v>0</v>
      </c>
      <c r="Q191" s="15">
        <f t="shared" si="31"/>
        <v>0</v>
      </c>
      <c r="R191" s="20">
        <f t="shared" si="32"/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s="16">
        <v>8.9833333332999992</v>
      </c>
      <c r="Y191" s="26">
        <f t="shared" si="33"/>
        <v>0.10955284552804877</v>
      </c>
      <c r="Z191" s="4">
        <v>9.31</v>
      </c>
      <c r="AA191" s="26">
        <f t="shared" si="34"/>
        <v>0.11353658536585366</v>
      </c>
      <c r="AB191" s="4">
        <v>360.02</v>
      </c>
      <c r="AC191" s="26">
        <f t="shared" si="35"/>
        <v>4.3904878048780489</v>
      </c>
      <c r="AD191" s="21">
        <f t="shared" si="36"/>
        <v>2.5207808734735875E-2</v>
      </c>
      <c r="AE191" s="15">
        <f t="shared" si="37"/>
        <v>0</v>
      </c>
      <c r="AF191" s="15">
        <f t="shared" si="38"/>
        <v>0</v>
      </c>
      <c r="AG191" s="15">
        <f t="shared" si="39"/>
        <v>0</v>
      </c>
      <c r="AH191" s="13">
        <v>0</v>
      </c>
      <c r="AI191" s="13">
        <v>0</v>
      </c>
      <c r="AJ191" s="21" t="str">
        <f t="shared" si="40"/>
        <v xml:space="preserve"> </v>
      </c>
      <c r="AK191">
        <v>1</v>
      </c>
      <c r="AL191">
        <v>0</v>
      </c>
      <c r="AM191" s="42">
        <v>1</v>
      </c>
      <c r="AN191" s="42">
        <v>0</v>
      </c>
      <c r="AO191" s="42">
        <v>1</v>
      </c>
      <c r="AP191" s="42">
        <v>0</v>
      </c>
      <c r="AQ191" s="42">
        <v>1</v>
      </c>
      <c r="AR191" s="42">
        <v>4</v>
      </c>
      <c r="AS191">
        <v>4</v>
      </c>
      <c r="AT191">
        <v>2</v>
      </c>
      <c r="AU191" s="4">
        <v>-14.05</v>
      </c>
      <c r="AV191" s="4">
        <v>66.67</v>
      </c>
      <c r="AW191">
        <v>1</v>
      </c>
      <c r="AX191">
        <v>0</v>
      </c>
      <c r="AY191" s="16">
        <f t="shared" si="41"/>
        <v>40.074211502931632</v>
      </c>
      <c r="AZ191" s="4">
        <v>54.55</v>
      </c>
      <c r="BA191">
        <v>-36.200000000000003</v>
      </c>
    </row>
    <row r="192" spans="1:53" x14ac:dyDescent="0.2">
      <c r="A192" s="13" t="s">
        <v>913</v>
      </c>
      <c r="B192" s="13" t="s">
        <v>914</v>
      </c>
      <c r="C192" s="1" t="s">
        <v>334</v>
      </c>
      <c r="D192" s="13" t="s">
        <v>173</v>
      </c>
      <c r="E192" s="13">
        <v>75</v>
      </c>
      <c r="F192" s="13">
        <v>0</v>
      </c>
      <c r="G192" s="13">
        <v>1</v>
      </c>
      <c r="H192" s="20">
        <f t="shared" si="28"/>
        <v>1</v>
      </c>
      <c r="I192">
        <v>0</v>
      </c>
      <c r="J192">
        <v>0</v>
      </c>
      <c r="K192">
        <v>1</v>
      </c>
      <c r="L192" s="17">
        <f t="shared" si="29"/>
        <v>1.8977332630449157</v>
      </c>
      <c r="M192">
        <v>4</v>
      </c>
      <c r="N192">
        <v>2</v>
      </c>
      <c r="O192">
        <v>4</v>
      </c>
      <c r="P192" s="15">
        <f t="shared" si="30"/>
        <v>0</v>
      </c>
      <c r="Q192" s="15">
        <f t="shared" si="31"/>
        <v>0</v>
      </c>
      <c r="R192" s="20">
        <f t="shared" si="32"/>
        <v>0</v>
      </c>
      <c r="S192">
        <v>1</v>
      </c>
      <c r="T192">
        <v>0</v>
      </c>
      <c r="U192">
        <v>2</v>
      </c>
      <c r="V192">
        <v>0</v>
      </c>
      <c r="W192">
        <v>0</v>
      </c>
      <c r="X192" s="16">
        <v>31.616666666699999</v>
      </c>
      <c r="Y192" s="26">
        <f t="shared" si="33"/>
        <v>0.42155555555599999</v>
      </c>
      <c r="Z192" s="4">
        <v>31.83</v>
      </c>
      <c r="AA192" s="26">
        <f t="shared" si="34"/>
        <v>0.4244</v>
      </c>
      <c r="AB192" s="4">
        <v>336.31</v>
      </c>
      <c r="AC192" s="26">
        <f t="shared" si="35"/>
        <v>4.4841333333333333</v>
      </c>
      <c r="AD192" s="21">
        <f t="shared" si="36"/>
        <v>8.6461672189927744E-2</v>
      </c>
      <c r="AE192" s="15">
        <f t="shared" si="37"/>
        <v>0</v>
      </c>
      <c r="AF192" s="15">
        <f t="shared" si="38"/>
        <v>1</v>
      </c>
      <c r="AG192" s="15">
        <f t="shared" si="39"/>
        <v>1</v>
      </c>
      <c r="AH192" s="1"/>
      <c r="AI192" s="1"/>
      <c r="AJ192" s="21" t="str">
        <f t="shared" si="40"/>
        <v xml:space="preserve"> </v>
      </c>
      <c r="AK192">
        <v>1</v>
      </c>
      <c r="AL192">
        <v>0</v>
      </c>
      <c r="AM192" s="42">
        <v>33</v>
      </c>
      <c r="AN192" s="42">
        <v>9</v>
      </c>
      <c r="AO192" s="42">
        <v>33</v>
      </c>
      <c r="AP192" s="42">
        <v>9</v>
      </c>
      <c r="AQ192" s="42">
        <v>1</v>
      </c>
      <c r="AR192" s="42">
        <v>11</v>
      </c>
      <c r="AS192">
        <v>22</v>
      </c>
      <c r="AT192">
        <v>5</v>
      </c>
      <c r="AU192" s="4">
        <v>-5.98</v>
      </c>
      <c r="AV192" s="4">
        <v>81.48</v>
      </c>
      <c r="AW192">
        <v>0</v>
      </c>
      <c r="AX192">
        <v>1</v>
      </c>
      <c r="AY192" s="16">
        <f t="shared" si="41"/>
        <v>111.96626251965002</v>
      </c>
      <c r="AZ192" s="4">
        <v>85.71</v>
      </c>
      <c r="BA192">
        <v>-6.7</v>
      </c>
    </row>
    <row r="193" spans="1:53" x14ac:dyDescent="0.2">
      <c r="A193" s="13" t="s">
        <v>918</v>
      </c>
      <c r="B193" s="13" t="s">
        <v>919</v>
      </c>
      <c r="C193" s="1" t="s">
        <v>270</v>
      </c>
      <c r="D193" s="13" t="s">
        <v>173</v>
      </c>
      <c r="E193" s="13">
        <v>56</v>
      </c>
      <c r="F193" s="13">
        <v>1</v>
      </c>
      <c r="G193" s="13">
        <v>0</v>
      </c>
      <c r="H193" s="20">
        <f t="shared" si="28"/>
        <v>1</v>
      </c>
      <c r="I193">
        <v>1</v>
      </c>
      <c r="J193">
        <v>0</v>
      </c>
      <c r="K193">
        <v>0</v>
      </c>
      <c r="L193" s="17">
        <f t="shared" si="29"/>
        <v>1.0952236081539977</v>
      </c>
      <c r="M193">
        <v>12</v>
      </c>
      <c r="N193">
        <v>9</v>
      </c>
      <c r="O193">
        <v>10</v>
      </c>
      <c r="P193" s="15">
        <f t="shared" si="30"/>
        <v>8.3333333333333329E-2</v>
      </c>
      <c r="Q193" s="15">
        <f t="shared" si="31"/>
        <v>3.2258064516129031E-2</v>
      </c>
      <c r="R193" s="20">
        <f t="shared" si="32"/>
        <v>0</v>
      </c>
      <c r="S193">
        <v>0</v>
      </c>
      <c r="T193">
        <v>1</v>
      </c>
      <c r="U193">
        <v>1</v>
      </c>
      <c r="V193">
        <v>1</v>
      </c>
      <c r="W193">
        <v>0</v>
      </c>
      <c r="X193" s="16">
        <v>54.7833333333</v>
      </c>
      <c r="Y193" s="26">
        <f t="shared" si="33"/>
        <v>0.9782738095232143</v>
      </c>
      <c r="Z193" s="4">
        <v>51.15</v>
      </c>
      <c r="AA193" s="26">
        <f t="shared" si="34"/>
        <v>0.91339285714285712</v>
      </c>
      <c r="AB193" s="4">
        <v>239.9</v>
      </c>
      <c r="AC193" s="26">
        <f t="shared" si="35"/>
        <v>4.2839285714285715</v>
      </c>
      <c r="AD193" s="21">
        <f t="shared" si="36"/>
        <v>0.17574299948462463</v>
      </c>
      <c r="AE193" s="15">
        <f t="shared" si="37"/>
        <v>0.33333333333333331</v>
      </c>
      <c r="AF193" s="15">
        <f t="shared" si="38"/>
        <v>0</v>
      </c>
      <c r="AG193" s="15">
        <f t="shared" si="39"/>
        <v>0.33333333333333331</v>
      </c>
      <c r="AH193" s="1"/>
      <c r="AI193" s="1"/>
      <c r="AJ193" s="21" t="str">
        <f t="shared" si="40"/>
        <v xml:space="preserve"> </v>
      </c>
      <c r="AK193">
        <v>3</v>
      </c>
      <c r="AL193">
        <v>0</v>
      </c>
      <c r="AM193" s="42">
        <v>35</v>
      </c>
      <c r="AN193" s="42">
        <v>7</v>
      </c>
      <c r="AO193" s="42">
        <v>35</v>
      </c>
      <c r="AP193" s="42">
        <v>7</v>
      </c>
      <c r="AQ193" s="42">
        <v>0</v>
      </c>
      <c r="AR193" s="42">
        <v>35</v>
      </c>
      <c r="AS193">
        <v>40</v>
      </c>
      <c r="AT193">
        <v>3</v>
      </c>
      <c r="AU193" s="4">
        <v>7.37</v>
      </c>
      <c r="AV193" s="4">
        <v>93.02</v>
      </c>
      <c r="AW193">
        <v>1</v>
      </c>
      <c r="AX193">
        <v>0</v>
      </c>
      <c r="AY193" s="16">
        <f t="shared" si="41"/>
        <v>102.95101916647579</v>
      </c>
      <c r="AZ193" s="4">
        <v>92.68</v>
      </c>
      <c r="BA193">
        <v>0.1</v>
      </c>
    </row>
    <row r="194" spans="1:53" x14ac:dyDescent="0.2">
      <c r="A194" s="13" t="s">
        <v>922</v>
      </c>
      <c r="B194" s="13" t="s">
        <v>923</v>
      </c>
      <c r="C194" s="1" t="s">
        <v>554</v>
      </c>
      <c r="D194" s="13" t="s">
        <v>173</v>
      </c>
      <c r="E194" s="13">
        <v>80</v>
      </c>
      <c r="F194" s="13">
        <v>0</v>
      </c>
      <c r="G194" s="13">
        <v>0</v>
      </c>
      <c r="H194" s="20">
        <f t="shared" ref="H194:H257" si="42">F194+G194</f>
        <v>0</v>
      </c>
      <c r="I194">
        <v>0</v>
      </c>
      <c r="J194">
        <v>0</v>
      </c>
      <c r="K194">
        <v>0</v>
      </c>
      <c r="L194" s="17">
        <f t="shared" ref="L194:L257" si="43">IF(X194&gt;0,H194/X194*60,0)</f>
        <v>0</v>
      </c>
      <c r="M194">
        <v>0</v>
      </c>
      <c r="N194">
        <v>0</v>
      </c>
      <c r="O194">
        <v>0</v>
      </c>
      <c r="P194" s="15">
        <f t="shared" ref="P194:P257" si="44">IF(M194&gt;0,F194/M194,0)</f>
        <v>0</v>
      </c>
      <c r="Q194" s="15">
        <f t="shared" ref="Q194:Q257" si="45">IF(SUM(M194:O194)&gt;0,F194/SUM(M194:O194),0)</f>
        <v>0</v>
      </c>
      <c r="R194" s="20">
        <f t="shared" ref="R194:R257" si="46">IF(AK194&gt;0,J194/(AK194/(AK194+AM194)),0)</f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 s="16">
        <v>9.2833333332999999</v>
      </c>
      <c r="Y194" s="26">
        <f t="shared" ref="Y194:Y257" si="47">X194/E194</f>
        <v>0.11604166666625</v>
      </c>
      <c r="Z194" s="4">
        <v>8.7100000000000009</v>
      </c>
      <c r="AA194" s="26">
        <f t="shared" ref="AA194:AA257" si="48">Z194/E194</f>
        <v>0.10887500000000001</v>
      </c>
      <c r="AB194" s="4">
        <v>403.03</v>
      </c>
      <c r="AC194" s="26">
        <f t="shared" ref="AC194:AC257" si="49">AB194/E194</f>
        <v>5.0378749999999997</v>
      </c>
      <c r="AD194" s="21">
        <f t="shared" ref="AD194:AD257" si="50">IF(AA194&gt;0,AA194/(AA194+AC194),0)</f>
        <v>2.1154126390440571E-2</v>
      </c>
      <c r="AE194" s="15">
        <f t="shared" ref="AE194:AE257" si="51">IF(AK194&gt;0,I194/AK194,0)</f>
        <v>0</v>
      </c>
      <c r="AF194" s="15">
        <f t="shared" ref="AF194:AF257" si="52">IF(AK194&gt;0,(J194+K194)/AK194,0)</f>
        <v>0</v>
      </c>
      <c r="AG194" s="15">
        <f t="shared" ref="AG194:AG257" si="53">AE194+AF194</f>
        <v>0</v>
      </c>
      <c r="AH194" s="1"/>
      <c r="AI194" s="1"/>
      <c r="AJ194" s="21" t="str">
        <f t="shared" ref="AJ194:AJ257" si="54">IF((AH194+AI194)&gt;0,AH194/(AH194+AI194)," ")</f>
        <v xml:space="preserve"> </v>
      </c>
      <c r="AK194">
        <v>0</v>
      </c>
      <c r="AL194">
        <v>0</v>
      </c>
      <c r="AM194" s="42">
        <v>7</v>
      </c>
      <c r="AN194" s="42">
        <v>3</v>
      </c>
      <c r="AO194" s="42">
        <v>7</v>
      </c>
      <c r="AP194" s="42">
        <v>3</v>
      </c>
      <c r="AQ194" s="42">
        <v>3</v>
      </c>
      <c r="AR194" s="42">
        <v>1</v>
      </c>
      <c r="AS194">
        <v>2</v>
      </c>
      <c r="AT194">
        <v>5</v>
      </c>
      <c r="AU194" s="4">
        <v>-56.08</v>
      </c>
      <c r="AV194" s="4">
        <v>28.57</v>
      </c>
      <c r="AW194">
        <v>0</v>
      </c>
      <c r="AX194">
        <v>0</v>
      </c>
      <c r="AY194" s="16">
        <f t="shared" ref="AY194:AY257" si="55">((AK194+AM194+AO194+AR194)-(AL194+AN194+AP194+AQ194))/MAX(1,X194)*60</f>
        <v>38.779174147356478</v>
      </c>
      <c r="AZ194" s="4">
        <v>69.23</v>
      </c>
      <c r="BA194">
        <v>-22.1</v>
      </c>
    </row>
    <row r="195" spans="1:53" x14ac:dyDescent="0.2">
      <c r="A195" s="13" t="s">
        <v>927</v>
      </c>
      <c r="B195" s="13" t="s">
        <v>928</v>
      </c>
      <c r="C195" s="1" t="s">
        <v>446</v>
      </c>
      <c r="D195" s="13" t="s">
        <v>154</v>
      </c>
      <c r="E195" s="13">
        <v>79</v>
      </c>
      <c r="F195" s="13">
        <v>5</v>
      </c>
      <c r="G195" s="13">
        <v>5</v>
      </c>
      <c r="H195" s="20">
        <f t="shared" si="42"/>
        <v>10</v>
      </c>
      <c r="I195">
        <v>5</v>
      </c>
      <c r="J195">
        <v>4</v>
      </c>
      <c r="K195">
        <v>1</v>
      </c>
      <c r="L195" s="17">
        <f t="shared" si="43"/>
        <v>2.8733338654317389</v>
      </c>
      <c r="M195">
        <v>37</v>
      </c>
      <c r="N195">
        <v>14</v>
      </c>
      <c r="O195">
        <v>5</v>
      </c>
      <c r="P195" s="15">
        <f t="shared" si="44"/>
        <v>0.13513513513513514</v>
      </c>
      <c r="Q195" s="15">
        <f t="shared" si="45"/>
        <v>8.9285714285714288E-2</v>
      </c>
      <c r="R195" s="20">
        <f t="shared" si="46"/>
        <v>28.153846153846157</v>
      </c>
      <c r="S195">
        <v>0</v>
      </c>
      <c r="T195">
        <v>20</v>
      </c>
      <c r="U195">
        <v>13</v>
      </c>
      <c r="V195">
        <v>7</v>
      </c>
      <c r="W195">
        <v>2</v>
      </c>
      <c r="X195" s="16">
        <v>208.8166666667</v>
      </c>
      <c r="Y195" s="26">
        <f t="shared" si="47"/>
        <v>2.6432489451481014</v>
      </c>
      <c r="Z195" s="4">
        <v>199.3</v>
      </c>
      <c r="AA195" s="26">
        <f t="shared" si="48"/>
        <v>2.5227848101265824</v>
      </c>
      <c r="AB195" s="4">
        <v>164.54</v>
      </c>
      <c r="AC195" s="26">
        <f t="shared" si="49"/>
        <v>2.082784810126582</v>
      </c>
      <c r="AD195" s="21">
        <f t="shared" si="50"/>
        <v>0.54776824978012317</v>
      </c>
      <c r="AE195" s="15">
        <f t="shared" si="51"/>
        <v>0.19230769230769232</v>
      </c>
      <c r="AF195" s="15">
        <f t="shared" si="52"/>
        <v>0.19230769230769232</v>
      </c>
      <c r="AG195" s="15">
        <f t="shared" si="53"/>
        <v>0.38461538461538464</v>
      </c>
      <c r="AH195" s="13">
        <v>1</v>
      </c>
      <c r="AI195" s="13">
        <v>3</v>
      </c>
      <c r="AJ195" s="21">
        <f t="shared" si="54"/>
        <v>0.25</v>
      </c>
      <c r="AK195">
        <v>26</v>
      </c>
      <c r="AL195">
        <v>3</v>
      </c>
      <c r="AM195" s="42">
        <v>157</v>
      </c>
      <c r="AN195" s="42">
        <v>26</v>
      </c>
      <c r="AO195" s="42">
        <v>157</v>
      </c>
      <c r="AP195" s="42">
        <v>26</v>
      </c>
      <c r="AQ195" s="42">
        <v>6</v>
      </c>
      <c r="AR195" s="42">
        <v>90</v>
      </c>
      <c r="AS195">
        <v>164</v>
      </c>
      <c r="AT195">
        <v>30</v>
      </c>
      <c r="AU195" s="4">
        <v>-0.57000000000000006</v>
      </c>
      <c r="AV195" s="4">
        <v>84.54</v>
      </c>
      <c r="AW195">
        <v>3</v>
      </c>
      <c r="AX195">
        <v>0</v>
      </c>
      <c r="AY195" s="16">
        <f t="shared" si="55"/>
        <v>106.02601963443115</v>
      </c>
      <c r="AZ195" s="4">
        <v>94.25</v>
      </c>
      <c r="BA195">
        <v>4.3</v>
      </c>
    </row>
    <row r="196" spans="1:53" x14ac:dyDescent="0.2">
      <c r="A196" s="13" t="s">
        <v>312</v>
      </c>
      <c r="B196" s="13" t="s">
        <v>932</v>
      </c>
      <c r="C196" s="1" t="s">
        <v>287</v>
      </c>
      <c r="D196" s="13" t="s">
        <v>173</v>
      </c>
      <c r="E196" s="13">
        <v>12</v>
      </c>
      <c r="F196" s="13">
        <v>0</v>
      </c>
      <c r="G196" s="13">
        <v>0</v>
      </c>
      <c r="H196" s="20">
        <f t="shared" si="42"/>
        <v>0</v>
      </c>
      <c r="I196">
        <v>0</v>
      </c>
      <c r="J196">
        <v>0</v>
      </c>
      <c r="K196">
        <v>0</v>
      </c>
      <c r="L196" s="17">
        <f t="shared" si="43"/>
        <v>0</v>
      </c>
      <c r="M196">
        <v>3</v>
      </c>
      <c r="N196">
        <v>2</v>
      </c>
      <c r="O196">
        <v>2</v>
      </c>
      <c r="P196" s="15">
        <f t="shared" si="44"/>
        <v>0</v>
      </c>
      <c r="Q196" s="15">
        <f t="shared" si="45"/>
        <v>0</v>
      </c>
      <c r="R196" s="20">
        <f t="shared" si="46"/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 s="16">
        <v>13.3833333333</v>
      </c>
      <c r="Y196" s="26">
        <f t="shared" si="47"/>
        <v>1.115277777775</v>
      </c>
      <c r="Z196" s="4">
        <v>12.68</v>
      </c>
      <c r="AA196" s="26">
        <f t="shared" si="48"/>
        <v>1.0566666666666666</v>
      </c>
      <c r="AB196" s="4">
        <v>53.49</v>
      </c>
      <c r="AC196" s="26">
        <f t="shared" si="49"/>
        <v>4.4575000000000005</v>
      </c>
      <c r="AD196" s="21">
        <f t="shared" si="50"/>
        <v>0.19162762581230164</v>
      </c>
      <c r="AE196" s="15">
        <f t="shared" si="51"/>
        <v>0</v>
      </c>
      <c r="AF196" s="15">
        <f t="shared" si="52"/>
        <v>0</v>
      </c>
      <c r="AG196" s="15">
        <f t="shared" si="53"/>
        <v>0</v>
      </c>
      <c r="AH196" s="1"/>
      <c r="AI196" s="1"/>
      <c r="AJ196" s="21" t="str">
        <f t="shared" si="54"/>
        <v xml:space="preserve"> </v>
      </c>
      <c r="AK196">
        <v>0</v>
      </c>
      <c r="AL196">
        <v>0</v>
      </c>
      <c r="AM196" s="42">
        <v>7</v>
      </c>
      <c r="AN196" s="42">
        <v>2</v>
      </c>
      <c r="AO196" s="42">
        <v>7</v>
      </c>
      <c r="AP196" s="42">
        <v>2</v>
      </c>
      <c r="AQ196" s="42">
        <v>0</v>
      </c>
      <c r="AR196" s="42">
        <v>12</v>
      </c>
      <c r="AS196">
        <v>12</v>
      </c>
      <c r="AT196">
        <v>2</v>
      </c>
      <c r="AU196" s="4">
        <v>4.3600000000000003</v>
      </c>
      <c r="AV196" s="4">
        <v>85.71</v>
      </c>
      <c r="AW196">
        <v>0</v>
      </c>
      <c r="AX196">
        <v>0</v>
      </c>
      <c r="AY196" s="16">
        <f t="shared" si="55"/>
        <v>98.630136986547015</v>
      </c>
      <c r="AZ196" s="4">
        <v>90</v>
      </c>
      <c r="BA196">
        <v>-5.7</v>
      </c>
    </row>
    <row r="197" spans="1:53" x14ac:dyDescent="0.2">
      <c r="A197" s="13" t="s">
        <v>935</v>
      </c>
      <c r="B197" s="13" t="s">
        <v>936</v>
      </c>
      <c r="C197" s="1" t="s">
        <v>409</v>
      </c>
      <c r="D197" s="13" t="s">
        <v>154</v>
      </c>
      <c r="E197" s="13">
        <v>79</v>
      </c>
      <c r="F197" s="13">
        <v>0</v>
      </c>
      <c r="G197" s="13">
        <v>0</v>
      </c>
      <c r="H197" s="20">
        <f t="shared" si="42"/>
        <v>0</v>
      </c>
      <c r="I197">
        <v>0</v>
      </c>
      <c r="J197">
        <v>0</v>
      </c>
      <c r="K197">
        <v>0</v>
      </c>
      <c r="L197" s="17">
        <f t="shared" si="43"/>
        <v>0</v>
      </c>
      <c r="M197">
        <v>1</v>
      </c>
      <c r="N197">
        <v>3</v>
      </c>
      <c r="O197">
        <v>0</v>
      </c>
      <c r="P197" s="15">
        <f t="shared" si="44"/>
        <v>0</v>
      </c>
      <c r="Q197" s="15">
        <f t="shared" si="45"/>
        <v>0</v>
      </c>
      <c r="R197" s="20">
        <f t="shared" si="46"/>
        <v>0</v>
      </c>
      <c r="S197">
        <v>0</v>
      </c>
      <c r="T197">
        <v>0</v>
      </c>
      <c r="U197">
        <v>2</v>
      </c>
      <c r="V197">
        <v>0</v>
      </c>
      <c r="W197">
        <v>0</v>
      </c>
      <c r="X197" s="16">
        <v>29.05</v>
      </c>
      <c r="Y197" s="26">
        <f t="shared" si="47"/>
        <v>0.36772151898734179</v>
      </c>
      <c r="Z197" s="4">
        <v>29.32</v>
      </c>
      <c r="AA197" s="26">
        <f t="shared" si="48"/>
        <v>0.37113924050632913</v>
      </c>
      <c r="AB197" s="4">
        <v>338.46</v>
      </c>
      <c r="AC197" s="26">
        <f t="shared" si="49"/>
        <v>4.284303797468354</v>
      </c>
      <c r="AD197" s="21">
        <f t="shared" si="50"/>
        <v>7.9721572679319175E-2</v>
      </c>
      <c r="AE197" s="15">
        <f t="shared" si="51"/>
        <v>0</v>
      </c>
      <c r="AF197" s="15">
        <f t="shared" si="52"/>
        <v>0</v>
      </c>
      <c r="AG197" s="15">
        <f t="shared" si="53"/>
        <v>0</v>
      </c>
      <c r="AH197" s="13">
        <v>0</v>
      </c>
      <c r="AI197" s="13">
        <v>0</v>
      </c>
      <c r="AJ197" s="21" t="str">
        <f t="shared" si="54"/>
        <v xml:space="preserve"> </v>
      </c>
      <c r="AK197">
        <v>1</v>
      </c>
      <c r="AL197">
        <v>0</v>
      </c>
      <c r="AM197" s="42">
        <v>15</v>
      </c>
      <c r="AN197" s="42">
        <v>6</v>
      </c>
      <c r="AO197" s="42">
        <v>15</v>
      </c>
      <c r="AP197" s="42">
        <v>6</v>
      </c>
      <c r="AQ197" s="42">
        <v>0</v>
      </c>
      <c r="AR197" s="42">
        <v>8</v>
      </c>
      <c r="AS197">
        <v>22</v>
      </c>
      <c r="AT197">
        <v>4</v>
      </c>
      <c r="AU197" s="4">
        <v>-1.05</v>
      </c>
      <c r="AV197" s="4">
        <v>84.62</v>
      </c>
      <c r="AW197">
        <v>4</v>
      </c>
      <c r="AX197">
        <v>0</v>
      </c>
      <c r="AY197" s="16">
        <f t="shared" si="55"/>
        <v>55.765920826161789</v>
      </c>
      <c r="AZ197" s="4">
        <v>80.95</v>
      </c>
      <c r="BA197">
        <v>-12.3</v>
      </c>
    </row>
    <row r="198" spans="1:53" x14ac:dyDescent="0.2">
      <c r="A198" s="13" t="s">
        <v>939</v>
      </c>
      <c r="B198" s="13" t="s">
        <v>940</v>
      </c>
      <c r="C198" s="1" t="s">
        <v>206</v>
      </c>
      <c r="D198" s="13" t="s">
        <v>173</v>
      </c>
      <c r="E198" s="13">
        <v>82</v>
      </c>
      <c r="F198" s="13">
        <v>1</v>
      </c>
      <c r="G198" s="13">
        <v>16</v>
      </c>
      <c r="H198" s="20">
        <f t="shared" si="42"/>
        <v>17</v>
      </c>
      <c r="I198">
        <v>1</v>
      </c>
      <c r="J198">
        <v>9</v>
      </c>
      <c r="K198">
        <v>7</v>
      </c>
      <c r="L198" s="17">
        <f t="shared" si="43"/>
        <v>3.6146713129766241</v>
      </c>
      <c r="M198">
        <v>58</v>
      </c>
      <c r="N198">
        <v>32</v>
      </c>
      <c r="O198">
        <v>34</v>
      </c>
      <c r="P198" s="15">
        <f t="shared" si="44"/>
        <v>1.7241379310344827E-2</v>
      </c>
      <c r="Q198" s="15">
        <f t="shared" si="45"/>
        <v>8.0645161290322578E-3</v>
      </c>
      <c r="R198" s="20">
        <f t="shared" si="46"/>
        <v>67.21875</v>
      </c>
      <c r="S198">
        <v>3</v>
      </c>
      <c r="T198">
        <v>3</v>
      </c>
      <c r="U198">
        <v>8</v>
      </c>
      <c r="V198">
        <v>8</v>
      </c>
      <c r="W198">
        <v>1</v>
      </c>
      <c r="X198" s="16">
        <v>282.18333333330003</v>
      </c>
      <c r="Y198" s="26">
        <f t="shared" si="47"/>
        <v>3.4412601626012198</v>
      </c>
      <c r="Z198" s="4">
        <v>272.81</v>
      </c>
      <c r="AA198" s="26">
        <f t="shared" si="48"/>
        <v>3.3269512195121953</v>
      </c>
      <c r="AB198" s="4">
        <v>125.61</v>
      </c>
      <c r="AC198" s="26">
        <f t="shared" si="49"/>
        <v>1.5318292682926828</v>
      </c>
      <c r="AD198" s="21">
        <f t="shared" si="50"/>
        <v>0.68472968224486719</v>
      </c>
      <c r="AE198" s="15">
        <f t="shared" si="51"/>
        <v>3.125E-2</v>
      </c>
      <c r="AF198" s="15">
        <f t="shared" si="52"/>
        <v>0.5</v>
      </c>
      <c r="AG198" s="15">
        <f t="shared" si="53"/>
        <v>0.53125</v>
      </c>
      <c r="AH198" s="1"/>
      <c r="AI198" s="1"/>
      <c r="AJ198" s="21" t="str">
        <f t="shared" si="54"/>
        <v xml:space="preserve"> </v>
      </c>
      <c r="AK198">
        <v>32</v>
      </c>
      <c r="AL198">
        <v>1</v>
      </c>
      <c r="AM198" s="42">
        <v>207</v>
      </c>
      <c r="AN198" s="42">
        <v>38</v>
      </c>
      <c r="AO198" s="42">
        <v>207</v>
      </c>
      <c r="AP198" s="42">
        <v>38</v>
      </c>
      <c r="AQ198" s="42">
        <v>8</v>
      </c>
      <c r="AR198" s="42">
        <v>118</v>
      </c>
      <c r="AS198">
        <v>234</v>
      </c>
      <c r="AT198">
        <v>35</v>
      </c>
      <c r="AU198" s="4">
        <v>8.2899999999999991</v>
      </c>
      <c r="AV198" s="4">
        <v>86.99</v>
      </c>
      <c r="AW198">
        <v>1</v>
      </c>
      <c r="AX198">
        <v>0</v>
      </c>
      <c r="AY198" s="16">
        <f t="shared" si="55"/>
        <v>101.8486799362237</v>
      </c>
      <c r="AZ198" s="4">
        <v>96.92</v>
      </c>
      <c r="BA198">
        <v>10.6</v>
      </c>
    </row>
    <row r="199" spans="1:53" x14ac:dyDescent="0.2">
      <c r="A199" s="13" t="s">
        <v>396</v>
      </c>
      <c r="B199" s="13" t="s">
        <v>943</v>
      </c>
      <c r="C199" s="1" t="s">
        <v>153</v>
      </c>
      <c r="D199" s="13" t="s">
        <v>154</v>
      </c>
      <c r="E199" s="13">
        <v>72</v>
      </c>
      <c r="F199" s="13">
        <v>3</v>
      </c>
      <c r="G199" s="13">
        <v>2</v>
      </c>
      <c r="H199" s="20">
        <f t="shared" si="42"/>
        <v>5</v>
      </c>
      <c r="I199">
        <v>3</v>
      </c>
      <c r="J199">
        <v>2</v>
      </c>
      <c r="K199">
        <v>0</v>
      </c>
      <c r="L199" s="17">
        <f t="shared" si="43"/>
        <v>2.9349421164184135</v>
      </c>
      <c r="M199">
        <v>8</v>
      </c>
      <c r="N199">
        <v>3</v>
      </c>
      <c r="O199">
        <v>0</v>
      </c>
      <c r="P199" s="15">
        <f t="shared" si="44"/>
        <v>0.375</v>
      </c>
      <c r="Q199" s="15">
        <f t="shared" si="45"/>
        <v>0.27272727272727271</v>
      </c>
      <c r="R199" s="20">
        <f t="shared" si="46"/>
        <v>22.857142857142858</v>
      </c>
      <c r="S199">
        <v>0</v>
      </c>
      <c r="T199">
        <v>5</v>
      </c>
      <c r="U199">
        <v>7</v>
      </c>
      <c r="V199">
        <v>4</v>
      </c>
      <c r="W199">
        <v>1</v>
      </c>
      <c r="X199" s="16">
        <v>102.21666666669999</v>
      </c>
      <c r="Y199" s="26">
        <f t="shared" si="47"/>
        <v>1.4196759259263887</v>
      </c>
      <c r="Z199" s="4">
        <v>100.22</v>
      </c>
      <c r="AA199" s="26">
        <f t="shared" si="48"/>
        <v>1.3919444444444444</v>
      </c>
      <c r="AB199" s="4">
        <v>272.18</v>
      </c>
      <c r="AC199" s="26">
        <f t="shared" si="49"/>
        <v>3.7802777777777781</v>
      </c>
      <c r="AD199" s="21">
        <f t="shared" si="50"/>
        <v>0.26911922663802362</v>
      </c>
      <c r="AE199" s="15">
        <f t="shared" si="51"/>
        <v>0.42857142857142855</v>
      </c>
      <c r="AF199" s="15">
        <f t="shared" si="52"/>
        <v>0.2857142857142857</v>
      </c>
      <c r="AG199" s="15">
        <f t="shared" si="53"/>
        <v>0.71428571428571419</v>
      </c>
      <c r="AH199" s="13">
        <v>1</v>
      </c>
      <c r="AI199" s="13">
        <v>0</v>
      </c>
      <c r="AJ199" s="21">
        <f t="shared" si="54"/>
        <v>1</v>
      </c>
      <c r="AK199">
        <v>7</v>
      </c>
      <c r="AL199">
        <v>2</v>
      </c>
      <c r="AM199" s="42">
        <v>73</v>
      </c>
      <c r="AN199" s="42">
        <v>13</v>
      </c>
      <c r="AO199" s="42">
        <v>73</v>
      </c>
      <c r="AP199" s="42">
        <v>13</v>
      </c>
      <c r="AQ199" s="42">
        <v>5</v>
      </c>
      <c r="AR199" s="42">
        <v>42</v>
      </c>
      <c r="AS199">
        <v>82</v>
      </c>
      <c r="AT199">
        <v>14</v>
      </c>
      <c r="AU199" s="4">
        <v>-2.92</v>
      </c>
      <c r="AV199" s="4">
        <v>85.42</v>
      </c>
      <c r="AW199">
        <v>2</v>
      </c>
      <c r="AX199">
        <v>0</v>
      </c>
      <c r="AY199" s="16">
        <f t="shared" si="55"/>
        <v>95.092124571956603</v>
      </c>
      <c r="AZ199" s="4">
        <v>81.48</v>
      </c>
      <c r="BA199">
        <v>-12.9</v>
      </c>
    </row>
    <row r="200" spans="1:53" x14ac:dyDescent="0.2">
      <c r="A200" s="13" t="s">
        <v>949</v>
      </c>
      <c r="B200" s="13" t="s">
        <v>950</v>
      </c>
      <c r="C200" s="1" t="s">
        <v>136</v>
      </c>
      <c r="D200" s="13" t="s">
        <v>146</v>
      </c>
      <c r="E200" s="13">
        <v>37</v>
      </c>
      <c r="F200" s="13">
        <v>1</v>
      </c>
      <c r="G200" s="13">
        <v>1</v>
      </c>
      <c r="H200" s="20">
        <f t="shared" si="42"/>
        <v>2</v>
      </c>
      <c r="I200">
        <v>1</v>
      </c>
      <c r="J200">
        <v>0</v>
      </c>
      <c r="K200">
        <v>1</v>
      </c>
      <c r="L200" s="17">
        <f t="shared" si="43"/>
        <v>1.7642734623858052</v>
      </c>
      <c r="M200">
        <v>10</v>
      </c>
      <c r="N200">
        <v>4</v>
      </c>
      <c r="O200">
        <v>2</v>
      </c>
      <c r="P200" s="15">
        <f t="shared" si="44"/>
        <v>0.1</v>
      </c>
      <c r="Q200" s="15">
        <f t="shared" si="45"/>
        <v>6.25E-2</v>
      </c>
      <c r="R200" s="20">
        <f t="shared" si="46"/>
        <v>0</v>
      </c>
      <c r="S200">
        <v>0</v>
      </c>
      <c r="T200">
        <v>0</v>
      </c>
      <c r="U200">
        <v>4</v>
      </c>
      <c r="V200">
        <v>5</v>
      </c>
      <c r="W200">
        <v>0</v>
      </c>
      <c r="X200" s="16">
        <v>68.016666666700004</v>
      </c>
      <c r="Y200" s="26">
        <f t="shared" si="47"/>
        <v>1.8382882882891893</v>
      </c>
      <c r="Z200" s="4">
        <v>62.88</v>
      </c>
      <c r="AA200" s="26">
        <f t="shared" si="48"/>
        <v>1.6994594594594594</v>
      </c>
      <c r="AB200" s="4">
        <v>130.93</v>
      </c>
      <c r="AC200" s="26">
        <f t="shared" si="49"/>
        <v>3.5386486486486488</v>
      </c>
      <c r="AD200" s="21">
        <f t="shared" si="50"/>
        <v>0.32444146328878798</v>
      </c>
      <c r="AE200" s="15">
        <f t="shared" si="51"/>
        <v>0.25</v>
      </c>
      <c r="AF200" s="15">
        <f t="shared" si="52"/>
        <v>0.25</v>
      </c>
      <c r="AG200" s="15">
        <f t="shared" si="53"/>
        <v>0.5</v>
      </c>
      <c r="AH200" s="13">
        <v>16</v>
      </c>
      <c r="AI200" s="13">
        <v>29</v>
      </c>
      <c r="AJ200" s="21">
        <f t="shared" si="54"/>
        <v>0.35555555555555557</v>
      </c>
      <c r="AK200">
        <v>4</v>
      </c>
      <c r="AL200">
        <v>2</v>
      </c>
      <c r="AM200" s="42">
        <v>42</v>
      </c>
      <c r="AN200" s="42">
        <v>7</v>
      </c>
      <c r="AO200" s="42">
        <v>42</v>
      </c>
      <c r="AP200" s="42">
        <v>7</v>
      </c>
      <c r="AQ200" s="42">
        <v>0</v>
      </c>
      <c r="AR200" s="42">
        <v>22</v>
      </c>
      <c r="AS200">
        <v>41</v>
      </c>
      <c r="AT200">
        <v>8</v>
      </c>
      <c r="AU200" s="4">
        <v>-4.76</v>
      </c>
      <c r="AV200" s="4">
        <v>83.67</v>
      </c>
      <c r="AW200">
        <v>0</v>
      </c>
      <c r="AX200">
        <v>0</v>
      </c>
      <c r="AY200" s="16">
        <f t="shared" si="55"/>
        <v>82.920852732132843</v>
      </c>
      <c r="AZ200" s="4">
        <v>97.67</v>
      </c>
      <c r="BA200">
        <v>1.1000000000000001</v>
      </c>
    </row>
    <row r="201" spans="1:53" x14ac:dyDescent="0.2">
      <c r="A201" s="13" t="s">
        <v>953</v>
      </c>
      <c r="B201" s="13" t="s">
        <v>954</v>
      </c>
      <c r="C201" s="13" t="s">
        <v>219</v>
      </c>
      <c r="D201" s="13" t="s">
        <v>129</v>
      </c>
      <c r="E201" s="13">
        <v>70</v>
      </c>
      <c r="F201" s="13">
        <v>3</v>
      </c>
      <c r="G201" s="13">
        <v>3</v>
      </c>
      <c r="H201" s="20">
        <f t="shared" si="42"/>
        <v>6</v>
      </c>
      <c r="I201">
        <v>3</v>
      </c>
      <c r="J201">
        <v>1</v>
      </c>
      <c r="K201">
        <v>2</v>
      </c>
      <c r="L201" s="17">
        <f t="shared" si="43"/>
        <v>2.6919242273187169</v>
      </c>
      <c r="M201">
        <v>8</v>
      </c>
      <c r="N201">
        <v>2</v>
      </c>
      <c r="O201">
        <v>4</v>
      </c>
      <c r="P201" s="15">
        <f t="shared" si="44"/>
        <v>0.375</v>
      </c>
      <c r="Q201" s="15">
        <f t="shared" si="45"/>
        <v>0.21428571428571427</v>
      </c>
      <c r="R201" s="20">
        <f t="shared" si="46"/>
        <v>5.75</v>
      </c>
      <c r="S201">
        <v>0</v>
      </c>
      <c r="T201">
        <v>1</v>
      </c>
      <c r="U201">
        <v>3</v>
      </c>
      <c r="V201">
        <v>8</v>
      </c>
      <c r="W201">
        <v>3</v>
      </c>
      <c r="X201" s="16">
        <v>133.73333333330001</v>
      </c>
      <c r="Y201" s="26">
        <f t="shared" si="47"/>
        <v>1.9104761904757144</v>
      </c>
      <c r="Z201" s="4">
        <v>128.03</v>
      </c>
      <c r="AA201" s="26">
        <f t="shared" si="48"/>
        <v>1.829</v>
      </c>
      <c r="AB201" s="4">
        <v>256.77</v>
      </c>
      <c r="AC201" s="26">
        <f t="shared" si="49"/>
        <v>3.6681428571428567</v>
      </c>
      <c r="AD201" s="21">
        <f t="shared" si="50"/>
        <v>0.33271829521829527</v>
      </c>
      <c r="AE201" s="15">
        <f t="shared" si="51"/>
        <v>0.25</v>
      </c>
      <c r="AF201" s="15">
        <f t="shared" si="52"/>
        <v>0.25</v>
      </c>
      <c r="AG201" s="15">
        <f t="shared" si="53"/>
        <v>0.5</v>
      </c>
      <c r="AH201" s="13">
        <v>2</v>
      </c>
      <c r="AI201" s="13">
        <v>1</v>
      </c>
      <c r="AJ201" s="21">
        <f t="shared" si="54"/>
        <v>0.66666666666666663</v>
      </c>
      <c r="AK201">
        <v>12</v>
      </c>
      <c r="AL201">
        <v>2</v>
      </c>
      <c r="AM201" s="42">
        <v>57</v>
      </c>
      <c r="AN201" s="42">
        <v>15</v>
      </c>
      <c r="AO201" s="42">
        <v>57</v>
      </c>
      <c r="AP201" s="42">
        <v>15</v>
      </c>
      <c r="AQ201" s="42">
        <v>1</v>
      </c>
      <c r="AR201" s="42">
        <v>55</v>
      </c>
      <c r="AS201">
        <v>77</v>
      </c>
      <c r="AT201">
        <v>18</v>
      </c>
      <c r="AU201" s="4">
        <v>-3.84</v>
      </c>
      <c r="AV201" s="4">
        <v>81.05</v>
      </c>
      <c r="AW201">
        <v>1</v>
      </c>
      <c r="AX201">
        <v>0</v>
      </c>
      <c r="AY201" s="16">
        <f t="shared" si="55"/>
        <v>66.400797607195017</v>
      </c>
      <c r="AZ201" s="4">
        <v>95.05</v>
      </c>
      <c r="BA201">
        <v>0.1</v>
      </c>
    </row>
    <row r="202" spans="1:53" x14ac:dyDescent="0.2">
      <c r="A202" s="13" t="s">
        <v>466</v>
      </c>
      <c r="B202" s="13" t="s">
        <v>957</v>
      </c>
      <c r="C202" s="13" t="s">
        <v>145</v>
      </c>
      <c r="D202" s="13" t="s">
        <v>146</v>
      </c>
      <c r="E202" s="13">
        <v>47</v>
      </c>
      <c r="F202" s="13">
        <v>0</v>
      </c>
      <c r="G202" s="13">
        <v>7</v>
      </c>
      <c r="H202" s="20">
        <f t="shared" si="42"/>
        <v>7</v>
      </c>
      <c r="I202">
        <v>0</v>
      </c>
      <c r="J202">
        <v>3</v>
      </c>
      <c r="K202">
        <v>4</v>
      </c>
      <c r="L202" s="17">
        <f t="shared" si="43"/>
        <v>4.4951837317176224</v>
      </c>
      <c r="M202">
        <v>10</v>
      </c>
      <c r="N202">
        <v>9</v>
      </c>
      <c r="O202">
        <v>7</v>
      </c>
      <c r="P202" s="15">
        <f t="shared" si="44"/>
        <v>0</v>
      </c>
      <c r="Q202" s="15">
        <f t="shared" si="45"/>
        <v>0</v>
      </c>
      <c r="R202" s="20">
        <f t="shared" si="46"/>
        <v>30</v>
      </c>
      <c r="S202">
        <v>0</v>
      </c>
      <c r="T202">
        <v>2</v>
      </c>
      <c r="U202">
        <v>3</v>
      </c>
      <c r="V202">
        <v>3</v>
      </c>
      <c r="W202">
        <v>0</v>
      </c>
      <c r="X202" s="16">
        <v>93.433333333299998</v>
      </c>
      <c r="Y202" s="26">
        <f t="shared" si="47"/>
        <v>1.9879432624106383</v>
      </c>
      <c r="Z202" s="4">
        <v>89.65</v>
      </c>
      <c r="AA202" s="26">
        <f t="shared" si="48"/>
        <v>1.9074468085106384</v>
      </c>
      <c r="AB202" s="4">
        <v>126.71</v>
      </c>
      <c r="AC202" s="26">
        <f t="shared" si="49"/>
        <v>2.6959574468085106</v>
      </c>
      <c r="AD202" s="21">
        <f t="shared" si="50"/>
        <v>0.41435570345720096</v>
      </c>
      <c r="AE202" s="15">
        <f t="shared" si="51"/>
        <v>0</v>
      </c>
      <c r="AF202" s="15">
        <f t="shared" si="52"/>
        <v>1</v>
      </c>
      <c r="AG202" s="15">
        <f t="shared" si="53"/>
        <v>1</v>
      </c>
      <c r="AH202" s="13">
        <v>47</v>
      </c>
      <c r="AI202" s="13">
        <v>43</v>
      </c>
      <c r="AJ202" s="21">
        <f t="shared" si="54"/>
        <v>0.52222222222222225</v>
      </c>
      <c r="AK202">
        <v>7</v>
      </c>
      <c r="AL202">
        <v>0</v>
      </c>
      <c r="AM202" s="42">
        <v>63</v>
      </c>
      <c r="AN202" s="42">
        <v>9</v>
      </c>
      <c r="AO202" s="42">
        <v>63</v>
      </c>
      <c r="AP202" s="42">
        <v>9</v>
      </c>
      <c r="AQ202" s="42">
        <v>2</v>
      </c>
      <c r="AR202" s="42">
        <v>34</v>
      </c>
      <c r="AS202">
        <v>74</v>
      </c>
      <c r="AT202">
        <v>7</v>
      </c>
      <c r="AU202" s="4">
        <v>11.2</v>
      </c>
      <c r="AV202" s="4">
        <v>91.36</v>
      </c>
      <c r="AW202">
        <v>0</v>
      </c>
      <c r="AX202">
        <v>1</v>
      </c>
      <c r="AY202" s="16">
        <f t="shared" si="55"/>
        <v>94.398858366070073</v>
      </c>
      <c r="AZ202" s="4">
        <v>93.06</v>
      </c>
      <c r="BA202">
        <v>0.2</v>
      </c>
    </row>
    <row r="203" spans="1:53" x14ac:dyDescent="0.2">
      <c r="A203" s="13" t="s">
        <v>312</v>
      </c>
      <c r="B203" s="13" t="s">
        <v>961</v>
      </c>
      <c r="C203" s="13" t="s">
        <v>162</v>
      </c>
      <c r="D203" s="13" t="s">
        <v>146</v>
      </c>
      <c r="E203" s="13">
        <v>82</v>
      </c>
      <c r="F203" s="13">
        <v>2</v>
      </c>
      <c r="G203" s="13">
        <v>5</v>
      </c>
      <c r="H203" s="20">
        <f t="shared" si="42"/>
        <v>7</v>
      </c>
      <c r="I203">
        <v>2</v>
      </c>
      <c r="J203">
        <v>1</v>
      </c>
      <c r="K203">
        <v>3</v>
      </c>
      <c r="L203" s="17">
        <f t="shared" si="43"/>
        <v>2.2257551669316378</v>
      </c>
      <c r="M203">
        <v>35</v>
      </c>
      <c r="N203">
        <v>9</v>
      </c>
      <c r="O203">
        <v>4</v>
      </c>
      <c r="P203" s="15">
        <f t="shared" si="44"/>
        <v>5.7142857142857141E-2</v>
      </c>
      <c r="Q203" s="15">
        <f t="shared" si="45"/>
        <v>4.1666666666666664E-2</v>
      </c>
      <c r="R203" s="20">
        <f t="shared" si="46"/>
        <v>13.3</v>
      </c>
      <c r="S203">
        <v>3</v>
      </c>
      <c r="T203">
        <v>0</v>
      </c>
      <c r="U203">
        <v>10</v>
      </c>
      <c r="V203">
        <v>7</v>
      </c>
      <c r="W203">
        <v>0</v>
      </c>
      <c r="X203" s="16">
        <v>188.7</v>
      </c>
      <c r="Y203" s="26">
        <f t="shared" si="47"/>
        <v>2.301219512195122</v>
      </c>
      <c r="Z203" s="4">
        <v>173.59</v>
      </c>
      <c r="AA203" s="26">
        <f t="shared" si="48"/>
        <v>2.1169512195121953</v>
      </c>
      <c r="AB203" s="4">
        <v>220.46</v>
      </c>
      <c r="AC203" s="26">
        <f t="shared" si="49"/>
        <v>2.6885365853658536</v>
      </c>
      <c r="AD203" s="21">
        <f t="shared" si="50"/>
        <v>0.44052785179545745</v>
      </c>
      <c r="AE203" s="15">
        <f t="shared" si="51"/>
        <v>0.2</v>
      </c>
      <c r="AF203" s="15">
        <f t="shared" si="52"/>
        <v>0.4</v>
      </c>
      <c r="AG203" s="15">
        <f t="shared" si="53"/>
        <v>0.60000000000000009</v>
      </c>
      <c r="AH203" s="13">
        <v>54</v>
      </c>
      <c r="AI203" s="13">
        <v>52</v>
      </c>
      <c r="AJ203" s="21">
        <f t="shared" si="54"/>
        <v>0.50943396226415094</v>
      </c>
      <c r="AK203">
        <v>10</v>
      </c>
      <c r="AL203">
        <v>0</v>
      </c>
      <c r="AM203" s="42">
        <v>123</v>
      </c>
      <c r="AN203" s="42">
        <v>33</v>
      </c>
      <c r="AO203" s="42">
        <v>123</v>
      </c>
      <c r="AP203" s="42">
        <v>33</v>
      </c>
      <c r="AQ203" s="42">
        <v>6</v>
      </c>
      <c r="AR203" s="42">
        <v>59</v>
      </c>
      <c r="AS203">
        <v>107</v>
      </c>
      <c r="AT203">
        <v>24</v>
      </c>
      <c r="AU203" s="4">
        <v>-6.42</v>
      </c>
      <c r="AV203" s="4">
        <v>81.680000000000007</v>
      </c>
      <c r="AW203">
        <v>0</v>
      </c>
      <c r="AX203">
        <v>3</v>
      </c>
      <c r="AY203" s="16">
        <f t="shared" si="55"/>
        <v>77.265500794912569</v>
      </c>
      <c r="AZ203" s="4">
        <v>91.95</v>
      </c>
      <c r="BA203">
        <v>-2</v>
      </c>
    </row>
    <row r="204" spans="1:53" x14ac:dyDescent="0.2">
      <c r="A204" s="13" t="s">
        <v>420</v>
      </c>
      <c r="B204" s="13" t="s">
        <v>964</v>
      </c>
      <c r="C204" s="1" t="s">
        <v>179</v>
      </c>
      <c r="D204" s="13" t="s">
        <v>129</v>
      </c>
      <c r="E204" s="13">
        <v>18</v>
      </c>
      <c r="F204" s="13">
        <v>0</v>
      </c>
      <c r="G204" s="13">
        <v>1</v>
      </c>
      <c r="H204" s="20">
        <f t="shared" si="42"/>
        <v>1</v>
      </c>
      <c r="I204">
        <v>0</v>
      </c>
      <c r="J204">
        <v>0</v>
      </c>
      <c r="K204">
        <v>1</v>
      </c>
      <c r="L204" s="17">
        <f t="shared" si="43"/>
        <v>2.3622047244094486</v>
      </c>
      <c r="M204">
        <v>2</v>
      </c>
      <c r="N204">
        <v>3</v>
      </c>
      <c r="O204">
        <v>0</v>
      </c>
      <c r="P204" s="15">
        <f t="shared" si="44"/>
        <v>0</v>
      </c>
      <c r="Q204" s="15">
        <f t="shared" si="45"/>
        <v>0</v>
      </c>
      <c r="R204" s="20">
        <f t="shared" si="46"/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 s="16">
        <v>25.4</v>
      </c>
      <c r="Y204" s="26">
        <f t="shared" si="47"/>
        <v>1.411111111111111</v>
      </c>
      <c r="Z204" s="4">
        <v>25.33</v>
      </c>
      <c r="AA204" s="26">
        <f t="shared" si="48"/>
        <v>1.4072222222222222</v>
      </c>
      <c r="AB204" s="4">
        <v>73.06</v>
      </c>
      <c r="AC204" s="26">
        <f t="shared" si="49"/>
        <v>4.0588888888888892</v>
      </c>
      <c r="AD204" s="21">
        <f t="shared" si="50"/>
        <v>0.25744486228275232</v>
      </c>
      <c r="AE204" s="15">
        <f t="shared" si="51"/>
        <v>0</v>
      </c>
      <c r="AF204" s="15">
        <f t="shared" si="52"/>
        <v>1</v>
      </c>
      <c r="AG204" s="15">
        <f t="shared" si="53"/>
        <v>1</v>
      </c>
      <c r="AH204" s="13">
        <v>0</v>
      </c>
      <c r="AI204" s="13">
        <v>0</v>
      </c>
      <c r="AJ204" s="21" t="str">
        <f t="shared" si="54"/>
        <v xml:space="preserve"> </v>
      </c>
      <c r="AK204">
        <v>1</v>
      </c>
      <c r="AL204">
        <v>1</v>
      </c>
      <c r="AM204" s="42">
        <v>18</v>
      </c>
      <c r="AN204" s="42">
        <v>2</v>
      </c>
      <c r="AO204" s="42">
        <v>18</v>
      </c>
      <c r="AP204" s="42">
        <v>2</v>
      </c>
      <c r="AQ204" s="42">
        <v>0</v>
      </c>
      <c r="AR204" s="42">
        <v>10</v>
      </c>
      <c r="AS204">
        <v>15</v>
      </c>
      <c r="AT204">
        <v>1</v>
      </c>
      <c r="AU204" s="4">
        <v>9.27</v>
      </c>
      <c r="AV204" s="4">
        <v>93.75</v>
      </c>
      <c r="AW204">
        <v>1</v>
      </c>
      <c r="AX204">
        <v>0</v>
      </c>
      <c r="AY204" s="16">
        <f t="shared" si="55"/>
        <v>99.212598425196859</v>
      </c>
      <c r="AZ204" s="4">
        <v>94.12</v>
      </c>
      <c r="BA204">
        <v>2.2999999999999998</v>
      </c>
    </row>
    <row r="205" spans="1:53" x14ac:dyDescent="0.2">
      <c r="A205" s="13" t="s">
        <v>312</v>
      </c>
      <c r="B205" s="13" t="s">
        <v>966</v>
      </c>
      <c r="C205" s="1" t="s">
        <v>292</v>
      </c>
      <c r="D205" s="13" t="s">
        <v>173</v>
      </c>
      <c r="E205" s="13">
        <v>58</v>
      </c>
      <c r="F205" s="13">
        <v>2</v>
      </c>
      <c r="G205" s="13">
        <v>4</v>
      </c>
      <c r="H205" s="20">
        <f t="shared" si="42"/>
        <v>6</v>
      </c>
      <c r="I205">
        <v>2</v>
      </c>
      <c r="J205">
        <v>1</v>
      </c>
      <c r="K205">
        <v>3</v>
      </c>
      <c r="L205" s="17">
        <f t="shared" si="43"/>
        <v>3.9452054794520546</v>
      </c>
      <c r="M205">
        <v>25</v>
      </c>
      <c r="N205">
        <v>10</v>
      </c>
      <c r="O205">
        <v>8</v>
      </c>
      <c r="P205" s="15">
        <f t="shared" si="44"/>
        <v>0.08</v>
      </c>
      <c r="Q205" s="15">
        <f t="shared" si="45"/>
        <v>4.6511627906976744E-2</v>
      </c>
      <c r="R205" s="20">
        <f t="shared" si="46"/>
        <v>7.3333333333333339</v>
      </c>
      <c r="S205">
        <v>0</v>
      </c>
      <c r="T205">
        <v>1</v>
      </c>
      <c r="U205">
        <v>7</v>
      </c>
      <c r="V205">
        <v>2</v>
      </c>
      <c r="W205">
        <v>0</v>
      </c>
      <c r="X205" s="16">
        <v>91.25</v>
      </c>
      <c r="Y205" s="26">
        <f t="shared" si="47"/>
        <v>1.5732758620689655</v>
      </c>
      <c r="Z205" s="4">
        <v>84.92</v>
      </c>
      <c r="AA205" s="26">
        <f t="shared" si="48"/>
        <v>1.4641379310344829</v>
      </c>
      <c r="AB205" s="4">
        <v>184.18</v>
      </c>
      <c r="AC205" s="26">
        <f t="shared" si="49"/>
        <v>3.1755172413793105</v>
      </c>
      <c r="AD205" s="21">
        <f t="shared" si="50"/>
        <v>0.31557041991824603</v>
      </c>
      <c r="AE205" s="15">
        <f t="shared" si="51"/>
        <v>0.22222222222222221</v>
      </c>
      <c r="AF205" s="15">
        <f t="shared" si="52"/>
        <v>0.44444444444444442</v>
      </c>
      <c r="AG205" s="15">
        <f t="shared" si="53"/>
        <v>0.66666666666666663</v>
      </c>
      <c r="AH205" s="1"/>
      <c r="AI205" s="1"/>
      <c r="AJ205" s="21" t="str">
        <f t="shared" si="54"/>
        <v xml:space="preserve"> </v>
      </c>
      <c r="AK205">
        <v>9</v>
      </c>
      <c r="AL205">
        <v>1</v>
      </c>
      <c r="AM205" s="42">
        <v>57</v>
      </c>
      <c r="AN205" s="42">
        <v>13</v>
      </c>
      <c r="AO205" s="42">
        <v>57</v>
      </c>
      <c r="AP205" s="42">
        <v>13</v>
      </c>
      <c r="AQ205" s="42">
        <v>2</v>
      </c>
      <c r="AR205" s="42">
        <v>25</v>
      </c>
      <c r="AS205">
        <v>46</v>
      </c>
      <c r="AT205">
        <v>15</v>
      </c>
      <c r="AU205" s="4">
        <v>-13.77</v>
      </c>
      <c r="AV205" s="4">
        <v>75.41</v>
      </c>
      <c r="AW205">
        <v>1</v>
      </c>
      <c r="AX205">
        <v>0</v>
      </c>
      <c r="AY205" s="16">
        <f t="shared" si="55"/>
        <v>78.246575342465746</v>
      </c>
      <c r="AZ205" s="4">
        <v>94.92</v>
      </c>
      <c r="BA205">
        <v>0.30000000000000004</v>
      </c>
    </row>
    <row r="206" spans="1:53" x14ac:dyDescent="0.2">
      <c r="A206" s="13" t="s">
        <v>511</v>
      </c>
      <c r="B206" s="13" t="s">
        <v>969</v>
      </c>
      <c r="C206" s="1" t="s">
        <v>214</v>
      </c>
      <c r="D206" s="13" t="s">
        <v>146</v>
      </c>
      <c r="E206" s="13">
        <v>3</v>
      </c>
      <c r="F206" s="13">
        <v>0</v>
      </c>
      <c r="G206" s="13">
        <v>0</v>
      </c>
      <c r="H206" s="20">
        <f t="shared" si="42"/>
        <v>0</v>
      </c>
      <c r="I206">
        <v>0</v>
      </c>
      <c r="J206">
        <v>0</v>
      </c>
      <c r="K206">
        <v>0</v>
      </c>
      <c r="L206" s="17">
        <f t="shared" si="43"/>
        <v>0</v>
      </c>
      <c r="M206">
        <v>0</v>
      </c>
      <c r="N206">
        <v>0</v>
      </c>
      <c r="O206">
        <v>0</v>
      </c>
      <c r="P206" s="15">
        <f t="shared" si="44"/>
        <v>0</v>
      </c>
      <c r="Q206" s="15">
        <f t="shared" si="45"/>
        <v>0</v>
      </c>
      <c r="R206" s="20">
        <f t="shared" si="46"/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s="16">
        <v>0</v>
      </c>
      <c r="Y206" s="26">
        <f t="shared" si="47"/>
        <v>0</v>
      </c>
      <c r="Z206" s="4">
        <v>0</v>
      </c>
      <c r="AA206" s="26">
        <f t="shared" si="48"/>
        <v>0</v>
      </c>
      <c r="AB206" s="4">
        <v>12.16</v>
      </c>
      <c r="AC206" s="26">
        <f t="shared" si="49"/>
        <v>4.0533333333333337</v>
      </c>
      <c r="AD206" s="21">
        <f t="shared" si="50"/>
        <v>0</v>
      </c>
      <c r="AE206" s="15">
        <f t="shared" si="51"/>
        <v>0</v>
      </c>
      <c r="AF206" s="15">
        <f t="shared" si="52"/>
        <v>0</v>
      </c>
      <c r="AG206" s="15">
        <f t="shared" si="53"/>
        <v>0</v>
      </c>
      <c r="AH206" s="13">
        <v>0</v>
      </c>
      <c r="AI206" s="13">
        <v>0</v>
      </c>
      <c r="AJ206" s="21" t="str">
        <f t="shared" si="54"/>
        <v xml:space="preserve"> </v>
      </c>
      <c r="AK206">
        <v>0</v>
      </c>
      <c r="AL206">
        <v>0</v>
      </c>
      <c r="AM206" s="42">
        <v>0</v>
      </c>
      <c r="AN206" s="42">
        <v>0</v>
      </c>
      <c r="AO206" s="42">
        <v>0</v>
      </c>
      <c r="AP206" s="42">
        <v>0</v>
      </c>
      <c r="AQ206" s="42">
        <v>0</v>
      </c>
      <c r="AR206" s="42">
        <v>0</v>
      </c>
      <c r="AS206">
        <v>0</v>
      </c>
      <c r="AT206">
        <v>0</v>
      </c>
      <c r="AW206">
        <v>0</v>
      </c>
      <c r="AX206">
        <v>0</v>
      </c>
      <c r="AY206" s="16">
        <f t="shared" si="55"/>
        <v>0</v>
      </c>
    </row>
    <row r="207" spans="1:53" x14ac:dyDescent="0.2">
      <c r="A207" s="13" t="s">
        <v>539</v>
      </c>
      <c r="B207" s="13" t="s">
        <v>973</v>
      </c>
      <c r="C207" s="1" t="s">
        <v>153</v>
      </c>
      <c r="D207" s="13" t="s">
        <v>173</v>
      </c>
      <c r="E207" s="13">
        <v>8</v>
      </c>
      <c r="F207" s="13">
        <v>0</v>
      </c>
      <c r="G207" s="13">
        <v>0</v>
      </c>
      <c r="H207" s="20">
        <f t="shared" si="42"/>
        <v>0</v>
      </c>
      <c r="I207">
        <v>0</v>
      </c>
      <c r="J207">
        <v>0</v>
      </c>
      <c r="K207">
        <v>0</v>
      </c>
      <c r="L207" s="17">
        <f t="shared" si="43"/>
        <v>0</v>
      </c>
      <c r="M207">
        <v>0</v>
      </c>
      <c r="N207">
        <v>0</v>
      </c>
      <c r="O207">
        <v>0</v>
      </c>
      <c r="P207" s="15">
        <f t="shared" si="44"/>
        <v>0</v>
      </c>
      <c r="Q207" s="15">
        <f t="shared" si="45"/>
        <v>0</v>
      </c>
      <c r="R207" s="20">
        <f t="shared" si="46"/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s="16">
        <v>3.2666666666999999</v>
      </c>
      <c r="Y207" s="26">
        <f t="shared" si="47"/>
        <v>0.40833333333749999</v>
      </c>
      <c r="Z207" s="4">
        <v>2.57</v>
      </c>
      <c r="AA207" s="26">
        <f t="shared" si="48"/>
        <v>0.32124999999999998</v>
      </c>
      <c r="AB207" s="4">
        <v>41</v>
      </c>
      <c r="AC207" s="26">
        <f t="shared" si="49"/>
        <v>5.125</v>
      </c>
      <c r="AD207" s="21">
        <f t="shared" si="50"/>
        <v>5.8985540509524897E-2</v>
      </c>
      <c r="AE207" s="15">
        <f t="shared" si="51"/>
        <v>0</v>
      </c>
      <c r="AF207" s="15">
        <f t="shared" si="52"/>
        <v>0</v>
      </c>
      <c r="AG207" s="15">
        <f t="shared" si="53"/>
        <v>0</v>
      </c>
      <c r="AH207" s="1"/>
      <c r="AI207" s="1"/>
      <c r="AJ207" s="21" t="str">
        <f t="shared" si="54"/>
        <v xml:space="preserve"> </v>
      </c>
      <c r="AK207">
        <v>0</v>
      </c>
      <c r="AL207">
        <v>0</v>
      </c>
      <c r="AM207" s="42">
        <v>2</v>
      </c>
      <c r="AN207" s="42">
        <v>2</v>
      </c>
      <c r="AO207" s="42">
        <v>2</v>
      </c>
      <c r="AP207" s="42">
        <v>2</v>
      </c>
      <c r="AQ207" s="42">
        <v>0</v>
      </c>
      <c r="AR207" s="42">
        <v>0</v>
      </c>
      <c r="AS207">
        <v>2</v>
      </c>
      <c r="AT207">
        <v>1</v>
      </c>
      <c r="AU207" s="4">
        <v>-26.19</v>
      </c>
      <c r="AV207" s="4">
        <v>66.67</v>
      </c>
      <c r="AW207">
        <v>0</v>
      </c>
      <c r="AX207">
        <v>0</v>
      </c>
      <c r="AY207" s="16">
        <f t="shared" si="55"/>
        <v>0</v>
      </c>
      <c r="AZ207" s="4">
        <v>80</v>
      </c>
      <c r="BA207">
        <v>-9.1</v>
      </c>
    </row>
    <row r="208" spans="1:53" x14ac:dyDescent="0.2">
      <c r="A208" s="13" t="s">
        <v>975</v>
      </c>
      <c r="B208" s="13" t="s">
        <v>976</v>
      </c>
      <c r="C208" s="1" t="s">
        <v>153</v>
      </c>
      <c r="D208" s="13" t="s">
        <v>596</v>
      </c>
      <c r="E208" s="13">
        <v>16</v>
      </c>
      <c r="F208" s="13">
        <v>2</v>
      </c>
      <c r="G208" s="13">
        <v>1</v>
      </c>
      <c r="H208" s="20">
        <f t="shared" si="42"/>
        <v>3</v>
      </c>
      <c r="I208">
        <v>2</v>
      </c>
      <c r="J208">
        <v>1</v>
      </c>
      <c r="K208">
        <v>0</v>
      </c>
      <c r="L208" s="17">
        <f t="shared" si="43"/>
        <v>6.3343108504324519</v>
      </c>
      <c r="M208">
        <v>6</v>
      </c>
      <c r="N208">
        <v>3</v>
      </c>
      <c r="O208">
        <v>1</v>
      </c>
      <c r="P208" s="15">
        <f t="shared" si="44"/>
        <v>0.33333333333333331</v>
      </c>
      <c r="Q208" s="15">
        <f t="shared" si="45"/>
        <v>0.2</v>
      </c>
      <c r="R208" s="20">
        <f t="shared" si="46"/>
        <v>8</v>
      </c>
      <c r="S208">
        <v>1</v>
      </c>
      <c r="T208">
        <v>1</v>
      </c>
      <c r="U208">
        <v>1</v>
      </c>
      <c r="V208">
        <v>1</v>
      </c>
      <c r="W208">
        <v>0</v>
      </c>
      <c r="X208" s="16">
        <v>28.416666666699999</v>
      </c>
      <c r="Y208" s="26">
        <f t="shared" si="47"/>
        <v>1.77604166666875</v>
      </c>
      <c r="Z208" s="4">
        <v>28.97</v>
      </c>
      <c r="AA208" s="26">
        <f t="shared" si="48"/>
        <v>1.8106249999999999</v>
      </c>
      <c r="AB208" s="4">
        <v>68.83</v>
      </c>
      <c r="AC208" s="26">
        <f t="shared" si="49"/>
        <v>4.3018749999999999</v>
      </c>
      <c r="AD208" s="21">
        <f t="shared" si="50"/>
        <v>0.29621676891615539</v>
      </c>
      <c r="AE208" s="15">
        <f t="shared" si="51"/>
        <v>0.66666666666666663</v>
      </c>
      <c r="AF208" s="15">
        <f t="shared" si="52"/>
        <v>0.33333333333333331</v>
      </c>
      <c r="AG208" s="15">
        <f t="shared" si="53"/>
        <v>1</v>
      </c>
      <c r="AH208" s="13">
        <v>0</v>
      </c>
      <c r="AI208" s="13">
        <v>0</v>
      </c>
      <c r="AJ208" s="21" t="str">
        <f t="shared" si="54"/>
        <v xml:space="preserve"> </v>
      </c>
      <c r="AK208">
        <v>3</v>
      </c>
      <c r="AL208">
        <v>1</v>
      </c>
      <c r="AM208" s="42">
        <v>21</v>
      </c>
      <c r="AN208" s="42">
        <v>7</v>
      </c>
      <c r="AO208" s="42">
        <v>21</v>
      </c>
      <c r="AP208" s="42">
        <v>7</v>
      </c>
      <c r="AQ208" s="42">
        <v>2</v>
      </c>
      <c r="AR208" s="42">
        <v>10</v>
      </c>
      <c r="AS208">
        <v>28</v>
      </c>
      <c r="AT208">
        <v>6</v>
      </c>
      <c r="AU208" s="4">
        <v>-4.3899999999999997</v>
      </c>
      <c r="AV208" s="4">
        <v>82.35</v>
      </c>
      <c r="AW208">
        <v>0</v>
      </c>
      <c r="AX208">
        <v>0</v>
      </c>
      <c r="AY208" s="16">
        <f t="shared" si="55"/>
        <v>80.234604105477729</v>
      </c>
      <c r="AZ208" s="4">
        <v>75</v>
      </c>
      <c r="BA208">
        <v>-16.7</v>
      </c>
    </row>
    <row r="209" spans="1:53" x14ac:dyDescent="0.2">
      <c r="A209" s="13" t="s">
        <v>477</v>
      </c>
      <c r="B209" s="13" t="s">
        <v>981</v>
      </c>
      <c r="C209" s="1" t="s">
        <v>358</v>
      </c>
      <c r="D209" s="13" t="s">
        <v>154</v>
      </c>
      <c r="E209" s="13">
        <v>71</v>
      </c>
      <c r="F209" s="13">
        <v>0</v>
      </c>
      <c r="G209" s="13">
        <v>0</v>
      </c>
      <c r="H209" s="20">
        <f t="shared" si="42"/>
        <v>0</v>
      </c>
      <c r="I209">
        <v>0</v>
      </c>
      <c r="J209">
        <v>0</v>
      </c>
      <c r="K209">
        <v>0</v>
      </c>
      <c r="L209" s="17">
        <f t="shared" si="43"/>
        <v>0</v>
      </c>
      <c r="M209">
        <v>0</v>
      </c>
      <c r="N209">
        <v>0</v>
      </c>
      <c r="O209">
        <v>1</v>
      </c>
      <c r="P209" s="15">
        <f t="shared" si="44"/>
        <v>0</v>
      </c>
      <c r="Q209" s="15">
        <f t="shared" si="45"/>
        <v>0</v>
      </c>
      <c r="R209" s="20">
        <f t="shared" si="46"/>
        <v>0</v>
      </c>
      <c r="S209">
        <v>0</v>
      </c>
      <c r="T209">
        <v>1</v>
      </c>
      <c r="U209">
        <v>0</v>
      </c>
      <c r="V209">
        <v>1</v>
      </c>
      <c r="W209">
        <v>1</v>
      </c>
      <c r="X209" s="16">
        <v>8.3833333332999995</v>
      </c>
      <c r="Y209" s="26">
        <f t="shared" si="47"/>
        <v>0.11807511737042253</v>
      </c>
      <c r="Z209" s="4">
        <v>7.88</v>
      </c>
      <c r="AA209" s="26">
        <f t="shared" si="48"/>
        <v>0.11098591549295775</v>
      </c>
      <c r="AB209" s="4">
        <v>332.57</v>
      </c>
      <c r="AC209" s="26">
        <f t="shared" si="49"/>
        <v>4.684084507042253</v>
      </c>
      <c r="AD209" s="21">
        <f t="shared" si="50"/>
        <v>2.3145836393009257E-2</v>
      </c>
      <c r="AE209" s="15">
        <f t="shared" si="51"/>
        <v>0</v>
      </c>
      <c r="AF209" s="15">
        <f t="shared" si="52"/>
        <v>0</v>
      </c>
      <c r="AG209" s="15">
        <f t="shared" si="53"/>
        <v>0</v>
      </c>
      <c r="AH209" s="13">
        <v>1</v>
      </c>
      <c r="AI209" s="13">
        <v>1</v>
      </c>
      <c r="AJ209" s="21">
        <f t="shared" si="54"/>
        <v>0.5</v>
      </c>
      <c r="AK209">
        <v>0</v>
      </c>
      <c r="AL209">
        <v>0</v>
      </c>
      <c r="AM209" s="42">
        <v>4</v>
      </c>
      <c r="AN209" s="42">
        <v>2</v>
      </c>
      <c r="AO209" s="42">
        <v>4</v>
      </c>
      <c r="AP209" s="42">
        <v>2</v>
      </c>
      <c r="AQ209" s="42">
        <v>1</v>
      </c>
      <c r="AR209" s="42">
        <v>3</v>
      </c>
      <c r="AS209">
        <v>2</v>
      </c>
      <c r="AT209">
        <v>2</v>
      </c>
      <c r="AU209" s="4">
        <v>-39.119999999999997</v>
      </c>
      <c r="AV209" s="4">
        <v>50</v>
      </c>
      <c r="AW209">
        <v>0</v>
      </c>
      <c r="AX209">
        <v>0</v>
      </c>
      <c r="AY209" s="16">
        <f t="shared" si="55"/>
        <v>42.942345924624028</v>
      </c>
      <c r="AZ209" s="4">
        <v>83.33</v>
      </c>
      <c r="BA209">
        <v>-10.7</v>
      </c>
    </row>
    <row r="210" spans="1:53" x14ac:dyDescent="0.2">
      <c r="A210" s="13" t="s">
        <v>677</v>
      </c>
      <c r="B210" s="13" t="s">
        <v>983</v>
      </c>
      <c r="C210" s="1" t="s">
        <v>363</v>
      </c>
      <c r="D210" s="13" t="s">
        <v>146</v>
      </c>
      <c r="E210" s="13">
        <v>78</v>
      </c>
      <c r="F210" s="13">
        <v>2</v>
      </c>
      <c r="G210" s="13">
        <v>2</v>
      </c>
      <c r="H210" s="20">
        <f t="shared" si="42"/>
        <v>4</v>
      </c>
      <c r="I210">
        <v>2</v>
      </c>
      <c r="J210">
        <v>1</v>
      </c>
      <c r="K210">
        <v>1</v>
      </c>
      <c r="L210" s="17">
        <f t="shared" si="43"/>
        <v>2.3147403954355621</v>
      </c>
      <c r="M210">
        <v>14</v>
      </c>
      <c r="N210">
        <v>4</v>
      </c>
      <c r="O210">
        <v>4</v>
      </c>
      <c r="P210" s="15">
        <f t="shared" si="44"/>
        <v>0.14285714285714285</v>
      </c>
      <c r="Q210" s="15">
        <f t="shared" si="45"/>
        <v>9.0909090909090912E-2</v>
      </c>
      <c r="R210" s="20">
        <f t="shared" si="46"/>
        <v>9.25</v>
      </c>
      <c r="S210">
        <v>0</v>
      </c>
      <c r="T210">
        <v>2</v>
      </c>
      <c r="U210">
        <v>6</v>
      </c>
      <c r="V210">
        <v>3</v>
      </c>
      <c r="W210">
        <v>1</v>
      </c>
      <c r="X210" s="16">
        <v>103.6833333333</v>
      </c>
      <c r="Y210" s="26">
        <f t="shared" si="47"/>
        <v>1.329273504273077</v>
      </c>
      <c r="Z210" s="4">
        <v>96.93</v>
      </c>
      <c r="AA210" s="26">
        <f t="shared" si="48"/>
        <v>1.2426923076923078</v>
      </c>
      <c r="AB210" s="4">
        <v>347.7</v>
      </c>
      <c r="AC210" s="26">
        <f t="shared" si="49"/>
        <v>4.4576923076923078</v>
      </c>
      <c r="AD210" s="21">
        <f t="shared" si="50"/>
        <v>0.21800148438027123</v>
      </c>
      <c r="AE210" s="15">
        <f t="shared" si="51"/>
        <v>0.25</v>
      </c>
      <c r="AF210" s="15">
        <f t="shared" si="52"/>
        <v>0.25</v>
      </c>
      <c r="AG210" s="15">
        <f t="shared" si="53"/>
        <v>0.5</v>
      </c>
      <c r="AH210" s="13">
        <v>23</v>
      </c>
      <c r="AI210" s="13">
        <v>27</v>
      </c>
      <c r="AJ210" s="21">
        <f t="shared" si="54"/>
        <v>0.46</v>
      </c>
      <c r="AK210">
        <v>8</v>
      </c>
      <c r="AL210">
        <v>1</v>
      </c>
      <c r="AM210" s="42">
        <v>66</v>
      </c>
      <c r="AN210" s="42">
        <v>25</v>
      </c>
      <c r="AO210" s="42">
        <v>66</v>
      </c>
      <c r="AP210" s="42">
        <v>25</v>
      </c>
      <c r="AQ210" s="42">
        <v>4</v>
      </c>
      <c r="AR210" s="42">
        <v>46</v>
      </c>
      <c r="AS210">
        <v>73</v>
      </c>
      <c r="AT210">
        <v>28</v>
      </c>
      <c r="AU210" s="4">
        <v>-12.11</v>
      </c>
      <c r="AV210" s="4">
        <v>72.28</v>
      </c>
      <c r="AW210">
        <v>1</v>
      </c>
      <c r="AX210">
        <v>0</v>
      </c>
      <c r="AY210" s="16">
        <f t="shared" si="55"/>
        <v>75.807747950514639</v>
      </c>
      <c r="AZ210" s="4">
        <v>93.46</v>
      </c>
      <c r="BA210">
        <v>0.7</v>
      </c>
    </row>
    <row r="211" spans="1:53" x14ac:dyDescent="0.2">
      <c r="A211" s="13" t="s">
        <v>477</v>
      </c>
      <c r="B211" s="13" t="s">
        <v>984</v>
      </c>
      <c r="C211" s="13" t="s">
        <v>363</v>
      </c>
      <c r="D211" s="13" t="s">
        <v>154</v>
      </c>
      <c r="E211" s="13">
        <v>47</v>
      </c>
      <c r="F211" s="13">
        <v>6</v>
      </c>
      <c r="G211" s="13">
        <v>3</v>
      </c>
      <c r="H211" s="20">
        <f t="shared" si="42"/>
        <v>9</v>
      </c>
      <c r="I211">
        <v>6</v>
      </c>
      <c r="J211">
        <v>0</v>
      </c>
      <c r="K211">
        <v>3</v>
      </c>
      <c r="L211" s="17">
        <f t="shared" si="43"/>
        <v>6.0594726014564957</v>
      </c>
      <c r="M211">
        <v>17</v>
      </c>
      <c r="N211">
        <v>8</v>
      </c>
      <c r="O211">
        <v>4</v>
      </c>
      <c r="P211" s="15">
        <f t="shared" si="44"/>
        <v>0.35294117647058826</v>
      </c>
      <c r="Q211" s="15">
        <f t="shared" si="45"/>
        <v>0.20689655172413793</v>
      </c>
      <c r="R211" s="20">
        <f t="shared" si="46"/>
        <v>0</v>
      </c>
      <c r="S211">
        <v>0</v>
      </c>
      <c r="T211">
        <v>6</v>
      </c>
      <c r="U211">
        <v>3</v>
      </c>
      <c r="V211">
        <v>2</v>
      </c>
      <c r="W211">
        <v>0</v>
      </c>
      <c r="X211" s="16">
        <v>89.116666666699999</v>
      </c>
      <c r="Y211" s="26">
        <f t="shared" si="47"/>
        <v>1.8960992907808509</v>
      </c>
      <c r="Z211" s="4">
        <v>87.68</v>
      </c>
      <c r="AA211" s="26">
        <f t="shared" si="48"/>
        <v>1.8655319148936171</v>
      </c>
      <c r="AB211" s="4">
        <v>183.39</v>
      </c>
      <c r="AC211" s="26">
        <f t="shared" si="49"/>
        <v>3.9019148936170209</v>
      </c>
      <c r="AD211" s="21">
        <f t="shared" si="50"/>
        <v>0.3234588851588151</v>
      </c>
      <c r="AE211" s="15">
        <f t="shared" si="51"/>
        <v>0.35294117647058826</v>
      </c>
      <c r="AF211" s="15">
        <f t="shared" si="52"/>
        <v>0.17647058823529413</v>
      </c>
      <c r="AG211" s="15">
        <f t="shared" si="53"/>
        <v>0.52941176470588236</v>
      </c>
      <c r="AH211" s="13">
        <v>0</v>
      </c>
      <c r="AI211" s="13">
        <v>0</v>
      </c>
      <c r="AJ211" s="21" t="str">
        <f t="shared" si="54"/>
        <v xml:space="preserve"> </v>
      </c>
      <c r="AK211">
        <v>17</v>
      </c>
      <c r="AL211">
        <v>2</v>
      </c>
      <c r="AM211" s="42">
        <v>73</v>
      </c>
      <c r="AN211" s="42">
        <v>13</v>
      </c>
      <c r="AO211" s="42">
        <v>73</v>
      </c>
      <c r="AP211" s="42">
        <v>13</v>
      </c>
      <c r="AQ211" s="42">
        <v>2</v>
      </c>
      <c r="AR211" s="42">
        <v>46</v>
      </c>
      <c r="AS211">
        <v>77</v>
      </c>
      <c r="AT211">
        <v>14</v>
      </c>
      <c r="AU211" s="4">
        <v>4.13</v>
      </c>
      <c r="AV211" s="4">
        <v>84.62</v>
      </c>
      <c r="AW211">
        <v>0</v>
      </c>
      <c r="AX211">
        <v>3</v>
      </c>
      <c r="AY211" s="16">
        <f t="shared" si="55"/>
        <v>120.51617729563476</v>
      </c>
      <c r="AZ211" s="4">
        <v>93.33</v>
      </c>
      <c r="BA211">
        <v>2.9</v>
      </c>
    </row>
    <row r="212" spans="1:53" x14ac:dyDescent="0.2">
      <c r="A212" s="13" t="s">
        <v>160</v>
      </c>
      <c r="B212" s="13" t="s">
        <v>987</v>
      </c>
      <c r="C212" s="1" t="s">
        <v>153</v>
      </c>
      <c r="D212" s="13" t="s">
        <v>146</v>
      </c>
      <c r="E212" s="13">
        <v>24</v>
      </c>
      <c r="F212" s="13">
        <v>0</v>
      </c>
      <c r="G212" s="13">
        <v>0</v>
      </c>
      <c r="H212" s="20">
        <f t="shared" si="42"/>
        <v>0</v>
      </c>
      <c r="I212">
        <v>0</v>
      </c>
      <c r="J212">
        <v>0</v>
      </c>
      <c r="K212">
        <v>0</v>
      </c>
      <c r="L212" s="17">
        <f t="shared" si="43"/>
        <v>0</v>
      </c>
      <c r="M212">
        <v>0</v>
      </c>
      <c r="N212">
        <v>0</v>
      </c>
      <c r="O212">
        <v>0</v>
      </c>
      <c r="P212" s="15">
        <f t="shared" si="44"/>
        <v>0</v>
      </c>
      <c r="Q212" s="15">
        <f t="shared" si="45"/>
        <v>0</v>
      </c>
      <c r="R212" s="20">
        <f t="shared" si="46"/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s="16">
        <v>2.0499999999999998</v>
      </c>
      <c r="Y212" s="26">
        <f t="shared" si="47"/>
        <v>8.5416666666666655E-2</v>
      </c>
      <c r="Z212" s="4">
        <v>0.28000000000000003</v>
      </c>
      <c r="AA212" s="26">
        <f t="shared" si="48"/>
        <v>1.1666666666666667E-2</v>
      </c>
      <c r="AB212" s="4">
        <v>123.78</v>
      </c>
      <c r="AC212" s="26">
        <f t="shared" si="49"/>
        <v>5.1574999999999998</v>
      </c>
      <c r="AD212" s="21">
        <f t="shared" si="50"/>
        <v>2.2569724326938581E-3</v>
      </c>
      <c r="AE212" s="15">
        <f t="shared" si="51"/>
        <v>0</v>
      </c>
      <c r="AF212" s="15">
        <f t="shared" si="52"/>
        <v>0</v>
      </c>
      <c r="AG212" s="15">
        <f t="shared" si="53"/>
        <v>0</v>
      </c>
      <c r="AH212" s="13">
        <v>2</v>
      </c>
      <c r="AI212" s="13">
        <v>1</v>
      </c>
      <c r="AJ212" s="21">
        <f t="shared" si="54"/>
        <v>0.66666666666666663</v>
      </c>
      <c r="AK212">
        <v>0</v>
      </c>
      <c r="AL212">
        <v>0</v>
      </c>
      <c r="AM212" s="42">
        <v>1</v>
      </c>
      <c r="AN212" s="42">
        <v>0</v>
      </c>
      <c r="AO212" s="42">
        <v>1</v>
      </c>
      <c r="AP212" s="42">
        <v>0</v>
      </c>
      <c r="AQ212" s="42">
        <v>0</v>
      </c>
      <c r="AR212" s="42">
        <v>0</v>
      </c>
      <c r="AS212">
        <v>0</v>
      </c>
      <c r="AT212">
        <v>0</v>
      </c>
      <c r="AW212">
        <v>0</v>
      </c>
      <c r="AX212">
        <v>0</v>
      </c>
      <c r="AY212" s="16">
        <f t="shared" si="55"/>
        <v>58.536585365853661</v>
      </c>
      <c r="AZ212" s="4">
        <v>66.67</v>
      </c>
      <c r="BA212">
        <v>-27.5</v>
      </c>
    </row>
    <row r="213" spans="1:53" x14ac:dyDescent="0.2">
      <c r="A213" s="13" t="s">
        <v>665</v>
      </c>
      <c r="B213" s="13" t="s">
        <v>989</v>
      </c>
      <c r="C213" s="1" t="s">
        <v>136</v>
      </c>
      <c r="D213" s="13" t="s">
        <v>328</v>
      </c>
      <c r="E213" s="13">
        <v>81</v>
      </c>
      <c r="F213" s="13">
        <v>6</v>
      </c>
      <c r="G213" s="13">
        <v>15</v>
      </c>
      <c r="H213" s="20">
        <f t="shared" si="42"/>
        <v>21</v>
      </c>
      <c r="I213">
        <v>6</v>
      </c>
      <c r="J213">
        <v>8</v>
      </c>
      <c r="K213">
        <v>6</v>
      </c>
      <c r="L213" s="17">
        <f t="shared" si="43"/>
        <v>5.9322033898305078</v>
      </c>
      <c r="M213">
        <v>43</v>
      </c>
      <c r="N213">
        <v>10</v>
      </c>
      <c r="O213">
        <v>13</v>
      </c>
      <c r="P213" s="15">
        <f t="shared" si="44"/>
        <v>0.13953488372093023</v>
      </c>
      <c r="Q213" s="15">
        <f t="shared" si="45"/>
        <v>9.0909090909090912E-2</v>
      </c>
      <c r="R213" s="20">
        <f t="shared" si="46"/>
        <v>56.92307692307692</v>
      </c>
      <c r="S213">
        <v>0</v>
      </c>
      <c r="T213">
        <v>1</v>
      </c>
      <c r="U213">
        <v>8</v>
      </c>
      <c r="V213">
        <v>12</v>
      </c>
      <c r="W213">
        <v>3</v>
      </c>
      <c r="X213" s="16">
        <v>212.4</v>
      </c>
      <c r="Y213" s="26">
        <f t="shared" si="47"/>
        <v>2.6222222222222222</v>
      </c>
      <c r="Z213" s="4">
        <v>208.47</v>
      </c>
      <c r="AA213" s="26">
        <f t="shared" si="48"/>
        <v>2.5737037037037038</v>
      </c>
      <c r="AB213" s="4">
        <v>160.05000000000001</v>
      </c>
      <c r="AC213" s="26">
        <f t="shared" si="49"/>
        <v>1.9759259259259261</v>
      </c>
      <c r="AD213" s="21">
        <f t="shared" si="50"/>
        <v>0.56569521328557471</v>
      </c>
      <c r="AE213" s="15">
        <f t="shared" si="51"/>
        <v>0.23076923076923078</v>
      </c>
      <c r="AF213" s="15">
        <f t="shared" si="52"/>
        <v>0.53846153846153844</v>
      </c>
      <c r="AG213" s="15">
        <f t="shared" si="53"/>
        <v>0.76923076923076916</v>
      </c>
      <c r="AH213" s="13">
        <v>0</v>
      </c>
      <c r="AI213" s="13">
        <v>0</v>
      </c>
      <c r="AJ213" s="21" t="str">
        <f t="shared" si="54"/>
        <v xml:space="preserve"> </v>
      </c>
      <c r="AK213">
        <v>26</v>
      </c>
      <c r="AL213">
        <v>5</v>
      </c>
      <c r="AM213" s="42">
        <v>159</v>
      </c>
      <c r="AN213" s="42">
        <v>20</v>
      </c>
      <c r="AO213" s="42">
        <v>159</v>
      </c>
      <c r="AP213" s="42">
        <v>20</v>
      </c>
      <c r="AQ213" s="42">
        <v>5</v>
      </c>
      <c r="AR213" s="42">
        <v>113</v>
      </c>
      <c r="AS213">
        <v>186</v>
      </c>
      <c r="AT213">
        <v>31</v>
      </c>
      <c r="AU213" s="4">
        <v>-4.87</v>
      </c>
      <c r="AV213" s="4">
        <v>85.71</v>
      </c>
      <c r="AW213">
        <v>0</v>
      </c>
      <c r="AX213">
        <v>0</v>
      </c>
      <c r="AY213" s="16">
        <f t="shared" si="55"/>
        <v>114.97175141242937</v>
      </c>
      <c r="AZ213" s="4">
        <v>97.21</v>
      </c>
      <c r="BA213">
        <v>4.5</v>
      </c>
    </row>
    <row r="214" spans="1:53" x14ac:dyDescent="0.2">
      <c r="A214" s="13" t="s">
        <v>992</v>
      </c>
      <c r="B214" s="13" t="s">
        <v>993</v>
      </c>
      <c r="C214" s="1" t="s">
        <v>409</v>
      </c>
      <c r="D214" s="13" t="s">
        <v>173</v>
      </c>
      <c r="E214" s="13">
        <v>74</v>
      </c>
      <c r="F214" s="13">
        <v>5</v>
      </c>
      <c r="G214" s="13">
        <v>9</v>
      </c>
      <c r="H214" s="20">
        <f t="shared" si="42"/>
        <v>14</v>
      </c>
      <c r="I214">
        <v>5</v>
      </c>
      <c r="J214">
        <v>4</v>
      </c>
      <c r="K214">
        <v>5</v>
      </c>
      <c r="L214" s="17">
        <f t="shared" si="43"/>
        <v>3.8757305444484578</v>
      </c>
      <c r="M214">
        <v>43</v>
      </c>
      <c r="N214">
        <v>21</v>
      </c>
      <c r="O214">
        <v>44</v>
      </c>
      <c r="P214" s="15">
        <f t="shared" si="44"/>
        <v>0.11627906976744186</v>
      </c>
      <c r="Q214" s="15">
        <f t="shared" si="45"/>
        <v>4.6296296296296294E-2</v>
      </c>
      <c r="R214" s="20">
        <f t="shared" si="46"/>
        <v>26.068965517241381</v>
      </c>
      <c r="S214">
        <v>4</v>
      </c>
      <c r="T214">
        <v>4</v>
      </c>
      <c r="U214">
        <v>8</v>
      </c>
      <c r="V214">
        <v>6</v>
      </c>
      <c r="W214">
        <v>1</v>
      </c>
      <c r="X214" s="16">
        <v>216.73333333330001</v>
      </c>
      <c r="Y214" s="26">
        <f t="shared" si="47"/>
        <v>2.9288288288283786</v>
      </c>
      <c r="Z214" s="4">
        <v>214.53</v>
      </c>
      <c r="AA214" s="26">
        <f t="shared" si="48"/>
        <v>2.8990540540540541</v>
      </c>
      <c r="AB214" s="4">
        <v>142.26</v>
      </c>
      <c r="AC214" s="26">
        <f t="shared" si="49"/>
        <v>1.9224324324324322</v>
      </c>
      <c r="AD214" s="21">
        <f t="shared" si="50"/>
        <v>0.60127806272597328</v>
      </c>
      <c r="AE214" s="15">
        <f t="shared" si="51"/>
        <v>0.17241379310344829</v>
      </c>
      <c r="AF214" s="15">
        <f t="shared" si="52"/>
        <v>0.31034482758620691</v>
      </c>
      <c r="AG214" s="15">
        <f t="shared" si="53"/>
        <v>0.48275862068965519</v>
      </c>
      <c r="AH214" s="1"/>
      <c r="AI214" s="1"/>
      <c r="AJ214" s="21" t="str">
        <f t="shared" si="54"/>
        <v xml:space="preserve"> </v>
      </c>
      <c r="AK214">
        <v>29</v>
      </c>
      <c r="AL214">
        <v>0</v>
      </c>
      <c r="AM214" s="42">
        <v>160</v>
      </c>
      <c r="AN214" s="42">
        <v>27</v>
      </c>
      <c r="AO214" s="42">
        <v>160</v>
      </c>
      <c r="AP214" s="42">
        <v>27</v>
      </c>
      <c r="AQ214" s="42">
        <v>7</v>
      </c>
      <c r="AR214" s="42">
        <v>97</v>
      </c>
      <c r="AS214">
        <v>169</v>
      </c>
      <c r="AT214">
        <v>25</v>
      </c>
      <c r="AU214" s="4">
        <v>4.67</v>
      </c>
      <c r="AV214" s="4">
        <v>87.11</v>
      </c>
      <c r="AW214">
        <v>3</v>
      </c>
      <c r="AX214">
        <v>1</v>
      </c>
      <c r="AY214" s="16">
        <f t="shared" si="55"/>
        <v>106.5825899723326</v>
      </c>
      <c r="AZ214" s="4">
        <v>94.34</v>
      </c>
      <c r="BA214">
        <v>3.8</v>
      </c>
    </row>
    <row r="215" spans="1:53" x14ac:dyDescent="0.2">
      <c r="A215" s="13" t="s">
        <v>996</v>
      </c>
      <c r="B215" s="13" t="s">
        <v>997</v>
      </c>
      <c r="C215" s="1" t="s">
        <v>153</v>
      </c>
      <c r="D215" s="13" t="s">
        <v>173</v>
      </c>
      <c r="E215" s="13">
        <v>49</v>
      </c>
      <c r="F215" s="13">
        <v>0</v>
      </c>
      <c r="G215" s="13">
        <v>2</v>
      </c>
      <c r="H215" s="20">
        <f t="shared" si="42"/>
        <v>2</v>
      </c>
      <c r="I215">
        <v>0</v>
      </c>
      <c r="J215">
        <v>0</v>
      </c>
      <c r="K215">
        <v>2</v>
      </c>
      <c r="L215" s="17">
        <f t="shared" si="43"/>
        <v>1.2084592145015105</v>
      </c>
      <c r="M215">
        <v>18</v>
      </c>
      <c r="N215">
        <v>15</v>
      </c>
      <c r="O215">
        <v>13</v>
      </c>
      <c r="P215" s="15">
        <f t="shared" si="44"/>
        <v>0</v>
      </c>
      <c r="Q215" s="15">
        <f t="shared" si="45"/>
        <v>0</v>
      </c>
      <c r="R215" s="20">
        <f t="shared" si="46"/>
        <v>0</v>
      </c>
      <c r="S215">
        <v>0</v>
      </c>
      <c r="T215">
        <v>3</v>
      </c>
      <c r="U215">
        <v>4</v>
      </c>
      <c r="V215">
        <v>2</v>
      </c>
      <c r="W215">
        <v>0</v>
      </c>
      <c r="X215" s="16">
        <v>99.3</v>
      </c>
      <c r="Y215" s="26">
        <f t="shared" si="47"/>
        <v>2.0265306122448981</v>
      </c>
      <c r="Z215" s="4">
        <v>96.9</v>
      </c>
      <c r="AA215" s="26">
        <f t="shared" si="48"/>
        <v>1.9775510204081634</v>
      </c>
      <c r="AB215" s="4">
        <v>160.47</v>
      </c>
      <c r="AC215" s="26">
        <f t="shared" si="49"/>
        <v>3.2748979591836735</v>
      </c>
      <c r="AD215" s="21">
        <f t="shared" si="50"/>
        <v>0.37650075766406343</v>
      </c>
      <c r="AE215" s="15">
        <f t="shared" si="51"/>
        <v>0</v>
      </c>
      <c r="AF215" s="15">
        <f t="shared" si="52"/>
        <v>0.33333333333333331</v>
      </c>
      <c r="AG215" s="15">
        <f t="shared" si="53"/>
        <v>0.33333333333333331</v>
      </c>
      <c r="AH215" s="1"/>
      <c r="AI215" s="1"/>
      <c r="AJ215" s="21" t="str">
        <f t="shared" si="54"/>
        <v xml:space="preserve"> </v>
      </c>
      <c r="AK215">
        <v>6</v>
      </c>
      <c r="AL215">
        <v>1</v>
      </c>
      <c r="AM215" s="42">
        <v>80</v>
      </c>
      <c r="AN215" s="42">
        <v>16</v>
      </c>
      <c r="AO215" s="42">
        <v>80</v>
      </c>
      <c r="AP215" s="42">
        <v>16</v>
      </c>
      <c r="AQ215" s="42">
        <v>4</v>
      </c>
      <c r="AR215" s="42">
        <v>28</v>
      </c>
      <c r="AS215">
        <v>69</v>
      </c>
      <c r="AT215">
        <v>11</v>
      </c>
      <c r="AU215" s="4">
        <v>-1.6</v>
      </c>
      <c r="AV215" s="4">
        <v>86.25</v>
      </c>
      <c r="AW215">
        <v>0</v>
      </c>
      <c r="AX215">
        <v>0</v>
      </c>
      <c r="AY215" s="16">
        <f t="shared" si="55"/>
        <v>94.86404833836859</v>
      </c>
      <c r="AZ215" s="4">
        <v>87.5</v>
      </c>
      <c r="BA215">
        <v>-7.6</v>
      </c>
    </row>
    <row r="216" spans="1:53" x14ac:dyDescent="0.2">
      <c r="A216" s="13" t="s">
        <v>1000</v>
      </c>
      <c r="B216" s="13" t="s">
        <v>1001</v>
      </c>
      <c r="C216" s="1" t="s">
        <v>302</v>
      </c>
      <c r="D216" s="13" t="s">
        <v>173</v>
      </c>
      <c r="E216" s="13">
        <v>81</v>
      </c>
      <c r="F216" s="13">
        <v>6</v>
      </c>
      <c r="G216" s="13">
        <v>7</v>
      </c>
      <c r="H216" s="20">
        <f t="shared" si="42"/>
        <v>13</v>
      </c>
      <c r="I216">
        <v>6</v>
      </c>
      <c r="J216">
        <v>1</v>
      </c>
      <c r="K216">
        <v>6</v>
      </c>
      <c r="L216" s="17">
        <f t="shared" si="43"/>
        <v>3.4300791556728232</v>
      </c>
      <c r="M216">
        <v>38</v>
      </c>
      <c r="N216">
        <v>18</v>
      </c>
      <c r="O216">
        <v>25</v>
      </c>
      <c r="P216" s="15">
        <f t="shared" si="44"/>
        <v>0.15789473684210525</v>
      </c>
      <c r="Q216" s="15">
        <f t="shared" si="45"/>
        <v>7.407407407407407E-2</v>
      </c>
      <c r="R216" s="20">
        <f t="shared" si="46"/>
        <v>9.045454545454545</v>
      </c>
      <c r="S216">
        <v>2</v>
      </c>
      <c r="T216">
        <v>5</v>
      </c>
      <c r="U216">
        <v>6</v>
      </c>
      <c r="V216">
        <v>2</v>
      </c>
      <c r="W216">
        <v>3</v>
      </c>
      <c r="X216" s="16">
        <v>227.4</v>
      </c>
      <c r="Y216" s="26">
        <f t="shared" si="47"/>
        <v>2.8074074074074074</v>
      </c>
      <c r="Z216" s="4">
        <v>218.61</v>
      </c>
      <c r="AA216" s="26">
        <f t="shared" si="48"/>
        <v>2.6988888888888889</v>
      </c>
      <c r="AB216" s="4">
        <v>176.47</v>
      </c>
      <c r="AC216" s="26">
        <f t="shared" si="49"/>
        <v>2.1786419753086421</v>
      </c>
      <c r="AD216" s="21">
        <f t="shared" si="50"/>
        <v>0.55333097094259387</v>
      </c>
      <c r="AE216" s="15">
        <f t="shared" si="51"/>
        <v>0.27272727272727271</v>
      </c>
      <c r="AF216" s="15">
        <f t="shared" si="52"/>
        <v>0.31818181818181818</v>
      </c>
      <c r="AG216" s="15">
        <f t="shared" si="53"/>
        <v>0.59090909090909083</v>
      </c>
      <c r="AH216" s="1"/>
      <c r="AI216" s="1"/>
      <c r="AJ216" s="21" t="str">
        <f t="shared" si="54"/>
        <v xml:space="preserve"> </v>
      </c>
      <c r="AK216">
        <v>22</v>
      </c>
      <c r="AL216">
        <v>4</v>
      </c>
      <c r="AM216" s="42">
        <v>177</v>
      </c>
      <c r="AN216" s="42">
        <v>26</v>
      </c>
      <c r="AO216" s="42">
        <v>177</v>
      </c>
      <c r="AP216" s="42">
        <v>26</v>
      </c>
      <c r="AQ216" s="42">
        <v>5</v>
      </c>
      <c r="AR216" s="42">
        <v>65</v>
      </c>
      <c r="AS216">
        <v>150</v>
      </c>
      <c r="AT216">
        <v>24</v>
      </c>
      <c r="AU216" s="4">
        <v>3</v>
      </c>
      <c r="AV216" s="4">
        <v>86.21</v>
      </c>
      <c r="AW216">
        <v>2</v>
      </c>
      <c r="AX216">
        <v>0</v>
      </c>
      <c r="AY216" s="16">
        <f t="shared" si="55"/>
        <v>100.26385224274406</v>
      </c>
      <c r="AZ216" s="4">
        <v>93.01</v>
      </c>
      <c r="BA216">
        <v>3</v>
      </c>
    </row>
    <row r="217" spans="1:53" x14ac:dyDescent="0.2">
      <c r="A217" s="13" t="s">
        <v>1004</v>
      </c>
      <c r="B217" s="13" t="s">
        <v>1005</v>
      </c>
      <c r="C217" s="1" t="s">
        <v>243</v>
      </c>
      <c r="D217" s="13" t="s">
        <v>173</v>
      </c>
      <c r="E217" s="13">
        <v>80</v>
      </c>
      <c r="F217" s="13">
        <v>1</v>
      </c>
      <c r="G217" s="13">
        <v>1</v>
      </c>
      <c r="H217" s="20">
        <f t="shared" si="42"/>
        <v>2</v>
      </c>
      <c r="I217">
        <v>1</v>
      </c>
      <c r="J217">
        <v>0</v>
      </c>
      <c r="K217">
        <v>1</v>
      </c>
      <c r="L217" s="17">
        <f t="shared" si="43"/>
        <v>2.4120603015075379</v>
      </c>
      <c r="M217">
        <v>5</v>
      </c>
      <c r="N217">
        <v>2</v>
      </c>
      <c r="O217">
        <v>11</v>
      </c>
      <c r="P217" s="15">
        <f t="shared" si="44"/>
        <v>0.2</v>
      </c>
      <c r="Q217" s="15">
        <f t="shared" si="45"/>
        <v>5.5555555555555552E-2</v>
      </c>
      <c r="R217" s="20">
        <f t="shared" si="46"/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 s="16">
        <v>49.75</v>
      </c>
      <c r="Y217" s="26">
        <f t="shared" si="47"/>
        <v>0.62187499999999996</v>
      </c>
      <c r="Z217" s="4">
        <v>47.96</v>
      </c>
      <c r="AA217" s="26">
        <f t="shared" si="48"/>
        <v>0.59950000000000003</v>
      </c>
      <c r="AB217" s="4">
        <v>381.68</v>
      </c>
      <c r="AC217" s="26">
        <f t="shared" si="49"/>
        <v>4.7709999999999999</v>
      </c>
      <c r="AD217" s="21">
        <f t="shared" si="50"/>
        <v>0.11162834000558608</v>
      </c>
      <c r="AE217" s="15">
        <f t="shared" si="51"/>
        <v>0.16666666666666666</v>
      </c>
      <c r="AF217" s="15">
        <f t="shared" si="52"/>
        <v>0.16666666666666666</v>
      </c>
      <c r="AG217" s="15">
        <f t="shared" si="53"/>
        <v>0.33333333333333331</v>
      </c>
      <c r="AH217" s="1"/>
      <c r="AI217" s="1"/>
      <c r="AJ217" s="21" t="str">
        <f t="shared" si="54"/>
        <v xml:space="preserve"> </v>
      </c>
      <c r="AK217">
        <v>6</v>
      </c>
      <c r="AL217">
        <v>0</v>
      </c>
      <c r="AM217" s="42">
        <v>28</v>
      </c>
      <c r="AN217" s="42">
        <v>2</v>
      </c>
      <c r="AO217" s="42">
        <v>28</v>
      </c>
      <c r="AP217" s="42">
        <v>2</v>
      </c>
      <c r="AQ217" s="42">
        <v>0</v>
      </c>
      <c r="AR217" s="42">
        <v>18</v>
      </c>
      <c r="AS217">
        <v>37</v>
      </c>
      <c r="AT217">
        <v>3</v>
      </c>
      <c r="AU217" s="4">
        <v>5.39</v>
      </c>
      <c r="AV217" s="4">
        <v>92.5</v>
      </c>
      <c r="AW217">
        <v>3</v>
      </c>
      <c r="AX217">
        <v>0</v>
      </c>
      <c r="AY217" s="16">
        <f t="shared" si="55"/>
        <v>91.658291457286424</v>
      </c>
      <c r="AZ217" s="4">
        <v>93.94</v>
      </c>
      <c r="BA217">
        <v>-0.2</v>
      </c>
    </row>
    <row r="218" spans="1:53" x14ac:dyDescent="0.2">
      <c r="A218" s="13" t="s">
        <v>1008</v>
      </c>
      <c r="B218" s="13" t="s">
        <v>1009</v>
      </c>
      <c r="C218" s="1" t="s">
        <v>446</v>
      </c>
      <c r="D218" s="13" t="s">
        <v>173</v>
      </c>
      <c r="E218" s="13">
        <v>82</v>
      </c>
      <c r="F218" s="13">
        <v>10</v>
      </c>
      <c r="G218" s="13">
        <v>10</v>
      </c>
      <c r="H218" s="20">
        <f t="shared" si="42"/>
        <v>20</v>
      </c>
      <c r="I218">
        <v>10</v>
      </c>
      <c r="J218">
        <v>6</v>
      </c>
      <c r="K218">
        <v>4</v>
      </c>
      <c r="L218" s="17">
        <f t="shared" si="43"/>
        <v>3.7666753858230462</v>
      </c>
      <c r="M218">
        <v>90</v>
      </c>
      <c r="N218">
        <v>45</v>
      </c>
      <c r="O218">
        <v>67</v>
      </c>
      <c r="P218" s="15">
        <f t="shared" si="44"/>
        <v>0.1111111111111111</v>
      </c>
      <c r="Q218" s="15">
        <f t="shared" si="45"/>
        <v>4.9504950495049507E-2</v>
      </c>
      <c r="R218" s="20">
        <f t="shared" si="46"/>
        <v>51.176470588235297</v>
      </c>
      <c r="S218">
        <v>2</v>
      </c>
      <c r="T218">
        <v>9</v>
      </c>
      <c r="U218">
        <v>9</v>
      </c>
      <c r="V218">
        <v>10</v>
      </c>
      <c r="W218">
        <v>2</v>
      </c>
      <c r="X218" s="16">
        <v>318.5833333333</v>
      </c>
      <c r="Y218" s="26">
        <f t="shared" si="47"/>
        <v>3.88516260162561</v>
      </c>
      <c r="Z218" s="4">
        <v>308.73</v>
      </c>
      <c r="AA218" s="26">
        <f t="shared" si="48"/>
        <v>3.7650000000000001</v>
      </c>
      <c r="AB218" s="4">
        <v>65.78</v>
      </c>
      <c r="AC218" s="26">
        <f t="shared" si="49"/>
        <v>0.80219512195121956</v>
      </c>
      <c r="AD218" s="21">
        <f t="shared" si="50"/>
        <v>0.82435716002242931</v>
      </c>
      <c r="AE218" s="15">
        <f t="shared" si="51"/>
        <v>0.29411764705882354</v>
      </c>
      <c r="AF218" s="15">
        <f t="shared" si="52"/>
        <v>0.29411764705882354</v>
      </c>
      <c r="AG218" s="15">
        <f t="shared" si="53"/>
        <v>0.58823529411764708</v>
      </c>
      <c r="AH218" s="1"/>
      <c r="AI218" s="1"/>
      <c r="AJ218" s="21" t="str">
        <f t="shared" si="54"/>
        <v xml:space="preserve"> </v>
      </c>
      <c r="AK218">
        <v>34</v>
      </c>
      <c r="AL218">
        <v>5</v>
      </c>
      <c r="AM218" s="42">
        <v>256</v>
      </c>
      <c r="AN218" s="42">
        <v>50</v>
      </c>
      <c r="AO218" s="42">
        <v>256</v>
      </c>
      <c r="AP218" s="42">
        <v>50</v>
      </c>
      <c r="AQ218" s="42">
        <v>10</v>
      </c>
      <c r="AR218" s="42">
        <v>149</v>
      </c>
      <c r="AS218">
        <v>271</v>
      </c>
      <c r="AT218">
        <v>50</v>
      </c>
      <c r="AU218" s="4">
        <v>-1.08</v>
      </c>
      <c r="AV218" s="4">
        <v>84.42</v>
      </c>
      <c r="AW218">
        <v>1</v>
      </c>
      <c r="AX218">
        <v>3</v>
      </c>
      <c r="AY218" s="16">
        <f t="shared" si="55"/>
        <v>109.23358618886834</v>
      </c>
      <c r="AZ218" s="4">
        <v>93.87</v>
      </c>
      <c r="BA218">
        <v>6.9</v>
      </c>
    </row>
    <row r="219" spans="1:53" x14ac:dyDescent="0.2">
      <c r="A219" s="13" t="s">
        <v>392</v>
      </c>
      <c r="B219" s="13" t="s">
        <v>1014</v>
      </c>
      <c r="C219" s="1" t="s">
        <v>398</v>
      </c>
      <c r="D219" s="13" t="s">
        <v>503</v>
      </c>
      <c r="E219" s="13">
        <v>69</v>
      </c>
      <c r="F219" s="13">
        <v>5</v>
      </c>
      <c r="G219" s="13">
        <v>4</v>
      </c>
      <c r="H219" s="20">
        <f t="shared" si="42"/>
        <v>9</v>
      </c>
      <c r="I219">
        <v>5</v>
      </c>
      <c r="J219">
        <v>2</v>
      </c>
      <c r="K219">
        <v>2</v>
      </c>
      <c r="L219" s="17">
        <f t="shared" si="43"/>
        <v>3.8167039698442258</v>
      </c>
      <c r="M219">
        <v>28</v>
      </c>
      <c r="N219">
        <v>6</v>
      </c>
      <c r="O219">
        <v>5</v>
      </c>
      <c r="P219" s="15">
        <f t="shared" si="44"/>
        <v>0.17857142857142858</v>
      </c>
      <c r="Q219" s="15">
        <f t="shared" si="45"/>
        <v>0.12820512820512819</v>
      </c>
      <c r="R219" s="20">
        <f t="shared" si="46"/>
        <v>18.90909090909091</v>
      </c>
      <c r="S219">
        <v>0</v>
      </c>
      <c r="T219">
        <v>1</v>
      </c>
      <c r="U219">
        <v>6</v>
      </c>
      <c r="V219">
        <v>6</v>
      </c>
      <c r="W219">
        <v>0</v>
      </c>
      <c r="X219" s="16">
        <v>141.48333333330001</v>
      </c>
      <c r="Y219" s="26">
        <f t="shared" si="47"/>
        <v>2.0504830917869565</v>
      </c>
      <c r="Z219" s="4">
        <v>135.56</v>
      </c>
      <c r="AA219" s="26">
        <f t="shared" si="48"/>
        <v>1.9646376811594204</v>
      </c>
      <c r="AB219" s="4">
        <v>157.21</v>
      </c>
      <c r="AC219" s="26">
        <f t="shared" si="49"/>
        <v>2.2784057971014495</v>
      </c>
      <c r="AD219" s="21">
        <f t="shared" si="50"/>
        <v>0.46302558322232468</v>
      </c>
      <c r="AE219" s="15">
        <f t="shared" si="51"/>
        <v>0.45454545454545453</v>
      </c>
      <c r="AF219" s="15">
        <f t="shared" si="52"/>
        <v>0.36363636363636365</v>
      </c>
      <c r="AG219" s="15">
        <f t="shared" si="53"/>
        <v>0.81818181818181812</v>
      </c>
      <c r="AH219" s="13">
        <v>30</v>
      </c>
      <c r="AI219" s="13">
        <v>28</v>
      </c>
      <c r="AJ219" s="21">
        <f t="shared" si="54"/>
        <v>0.51724137931034486</v>
      </c>
      <c r="AK219">
        <v>11</v>
      </c>
      <c r="AL219">
        <v>3</v>
      </c>
      <c r="AM219" s="42">
        <v>93</v>
      </c>
      <c r="AN219" s="42">
        <v>21</v>
      </c>
      <c r="AO219" s="42">
        <v>93</v>
      </c>
      <c r="AP219" s="42">
        <v>21</v>
      </c>
      <c r="AQ219" s="42">
        <v>1</v>
      </c>
      <c r="AR219" s="42">
        <v>48</v>
      </c>
      <c r="AS219">
        <v>107</v>
      </c>
      <c r="AT219">
        <v>18</v>
      </c>
      <c r="AU219" s="4">
        <v>-2.92</v>
      </c>
      <c r="AV219" s="4">
        <v>85.6</v>
      </c>
      <c r="AW219">
        <v>0</v>
      </c>
      <c r="AX219">
        <v>0</v>
      </c>
      <c r="AY219" s="16">
        <f t="shared" si="55"/>
        <v>84.391565555444544</v>
      </c>
      <c r="AZ219" s="4">
        <v>95.8</v>
      </c>
      <c r="BA219">
        <v>5.3</v>
      </c>
    </row>
    <row r="220" spans="1:53" x14ac:dyDescent="0.2">
      <c r="A220" s="13" t="s">
        <v>1018</v>
      </c>
      <c r="B220" s="13" t="s">
        <v>1019</v>
      </c>
      <c r="C220" s="13" t="s">
        <v>214</v>
      </c>
      <c r="D220" s="13" t="s">
        <v>146</v>
      </c>
      <c r="E220" s="13">
        <v>77</v>
      </c>
      <c r="F220" s="13">
        <v>1</v>
      </c>
      <c r="G220" s="13">
        <v>1</v>
      </c>
      <c r="H220" s="20">
        <f t="shared" si="42"/>
        <v>2</v>
      </c>
      <c r="I220">
        <v>1</v>
      </c>
      <c r="J220">
        <v>0</v>
      </c>
      <c r="K220">
        <v>1</v>
      </c>
      <c r="L220" s="17">
        <f t="shared" si="43"/>
        <v>3.333333333333333</v>
      </c>
      <c r="M220">
        <v>7</v>
      </c>
      <c r="N220">
        <v>0</v>
      </c>
      <c r="O220">
        <v>0</v>
      </c>
      <c r="P220" s="15">
        <f t="shared" si="44"/>
        <v>0.14285714285714285</v>
      </c>
      <c r="Q220" s="15">
        <f t="shared" si="45"/>
        <v>0.14285714285714285</v>
      </c>
      <c r="R220" s="20">
        <f t="shared" si="46"/>
        <v>0</v>
      </c>
      <c r="S220">
        <v>0</v>
      </c>
      <c r="T220">
        <v>0</v>
      </c>
      <c r="U220">
        <v>7</v>
      </c>
      <c r="V220">
        <v>0</v>
      </c>
      <c r="W220">
        <v>0</v>
      </c>
      <c r="X220" s="16">
        <v>36</v>
      </c>
      <c r="Y220" s="26">
        <f t="shared" si="47"/>
        <v>0.46753246753246752</v>
      </c>
      <c r="Z220" s="4">
        <v>35.119999999999997</v>
      </c>
      <c r="AA220" s="26">
        <f t="shared" si="48"/>
        <v>0.45610389610389607</v>
      </c>
      <c r="AB220" s="4">
        <v>338.73</v>
      </c>
      <c r="AC220" s="26">
        <f t="shared" si="49"/>
        <v>4.3990909090909094</v>
      </c>
      <c r="AD220" s="21">
        <f t="shared" si="50"/>
        <v>9.3941420355757657E-2</v>
      </c>
      <c r="AE220" s="15">
        <f t="shared" si="51"/>
        <v>0.25</v>
      </c>
      <c r="AF220" s="15">
        <f t="shared" si="52"/>
        <v>0.25</v>
      </c>
      <c r="AG220" s="15">
        <f t="shared" si="53"/>
        <v>0.5</v>
      </c>
      <c r="AH220" s="13">
        <v>11</v>
      </c>
      <c r="AI220" s="13">
        <v>8</v>
      </c>
      <c r="AJ220" s="21">
        <f t="shared" si="54"/>
        <v>0.57894736842105265</v>
      </c>
      <c r="AK220">
        <v>4</v>
      </c>
      <c r="AL220">
        <v>0</v>
      </c>
      <c r="AM220" s="42">
        <v>24</v>
      </c>
      <c r="AN220" s="42">
        <v>7</v>
      </c>
      <c r="AO220" s="42">
        <v>24</v>
      </c>
      <c r="AP220" s="42">
        <v>7</v>
      </c>
      <c r="AQ220" s="42">
        <v>2</v>
      </c>
      <c r="AR220" s="42">
        <v>15</v>
      </c>
      <c r="AS220">
        <v>20</v>
      </c>
      <c r="AT220">
        <v>7</v>
      </c>
      <c r="AU220" s="4">
        <v>-10.4</v>
      </c>
      <c r="AV220" s="4">
        <v>74.069999999999993</v>
      </c>
      <c r="AW220">
        <v>0</v>
      </c>
      <c r="AX220">
        <v>1</v>
      </c>
      <c r="AY220" s="16">
        <f t="shared" si="55"/>
        <v>85</v>
      </c>
      <c r="AZ220" s="4">
        <v>84.38</v>
      </c>
      <c r="BA220">
        <v>-10.199999999999999</v>
      </c>
    </row>
    <row r="221" spans="1:53" x14ac:dyDescent="0.2">
      <c r="A221" s="13" t="s">
        <v>1022</v>
      </c>
      <c r="B221" s="13" t="s">
        <v>1023</v>
      </c>
      <c r="C221" s="1" t="s">
        <v>584</v>
      </c>
      <c r="D221" s="13" t="s">
        <v>173</v>
      </c>
      <c r="E221" s="13">
        <v>1</v>
      </c>
      <c r="F221" s="13">
        <v>0</v>
      </c>
      <c r="G221" s="13">
        <v>0</v>
      </c>
      <c r="H221" s="20">
        <f t="shared" si="42"/>
        <v>0</v>
      </c>
      <c r="I221">
        <v>0</v>
      </c>
      <c r="J221">
        <v>0</v>
      </c>
      <c r="K221">
        <v>0</v>
      </c>
      <c r="L221" s="17">
        <f t="shared" si="43"/>
        <v>0</v>
      </c>
      <c r="M221">
        <v>0</v>
      </c>
      <c r="N221">
        <v>0</v>
      </c>
      <c r="O221">
        <v>0</v>
      </c>
      <c r="P221" s="15">
        <f t="shared" si="44"/>
        <v>0</v>
      </c>
      <c r="Q221" s="15">
        <f t="shared" si="45"/>
        <v>0</v>
      </c>
      <c r="R221" s="20">
        <f t="shared" si="46"/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s="16">
        <v>0</v>
      </c>
      <c r="Y221" s="26">
        <f t="shared" si="47"/>
        <v>0</v>
      </c>
      <c r="Z221" s="4">
        <v>0</v>
      </c>
      <c r="AA221" s="26">
        <f t="shared" si="48"/>
        <v>0</v>
      </c>
      <c r="AB221" s="4">
        <v>6.14</v>
      </c>
      <c r="AC221" s="26">
        <f t="shared" si="49"/>
        <v>6.14</v>
      </c>
      <c r="AD221" s="21">
        <f t="shared" si="50"/>
        <v>0</v>
      </c>
      <c r="AE221" s="15">
        <f t="shared" si="51"/>
        <v>0</v>
      </c>
      <c r="AF221" s="15">
        <f t="shared" si="52"/>
        <v>0</v>
      </c>
      <c r="AG221" s="15">
        <f t="shared" si="53"/>
        <v>0</v>
      </c>
      <c r="AH221" s="1"/>
      <c r="AI221" s="1"/>
      <c r="AJ221" s="21" t="str">
        <f t="shared" si="54"/>
        <v xml:space="preserve"> </v>
      </c>
      <c r="AK221">
        <v>0</v>
      </c>
      <c r="AL221">
        <v>0</v>
      </c>
      <c r="AM221" s="42">
        <v>0</v>
      </c>
      <c r="AN221" s="42">
        <v>0</v>
      </c>
      <c r="AO221" s="42">
        <v>0</v>
      </c>
      <c r="AP221" s="42">
        <v>0</v>
      </c>
      <c r="AQ221" s="42">
        <v>0</v>
      </c>
      <c r="AR221" s="42">
        <v>0</v>
      </c>
      <c r="AS221">
        <v>0</v>
      </c>
      <c r="AT221">
        <v>0</v>
      </c>
      <c r="AW221">
        <v>0</v>
      </c>
      <c r="AX221">
        <v>0</v>
      </c>
      <c r="AY221" s="16">
        <f t="shared" si="55"/>
        <v>0</v>
      </c>
    </row>
    <row r="222" spans="1:53" x14ac:dyDescent="0.2">
      <c r="A222" s="13" t="s">
        <v>1025</v>
      </c>
      <c r="B222" s="13" t="s">
        <v>1026</v>
      </c>
      <c r="C222" s="1" t="s">
        <v>162</v>
      </c>
      <c r="D222" s="13" t="s">
        <v>173</v>
      </c>
      <c r="E222" s="13">
        <v>5</v>
      </c>
      <c r="F222" s="13">
        <v>0</v>
      </c>
      <c r="G222" s="13">
        <v>0</v>
      </c>
      <c r="H222" s="20">
        <f t="shared" si="42"/>
        <v>0</v>
      </c>
      <c r="I222">
        <v>0</v>
      </c>
      <c r="J222">
        <v>0</v>
      </c>
      <c r="K222">
        <v>0</v>
      </c>
      <c r="L222" s="17">
        <f t="shared" si="43"/>
        <v>0</v>
      </c>
      <c r="M222">
        <v>4</v>
      </c>
      <c r="N222">
        <v>1</v>
      </c>
      <c r="O222">
        <v>3</v>
      </c>
      <c r="P222" s="15">
        <f t="shared" si="44"/>
        <v>0</v>
      </c>
      <c r="Q222" s="15">
        <f t="shared" si="45"/>
        <v>0</v>
      </c>
      <c r="R222" s="20">
        <f t="shared" si="46"/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s="16">
        <v>7.4166666667000003</v>
      </c>
      <c r="Y222" s="26">
        <f t="shared" si="47"/>
        <v>1.4833333333400001</v>
      </c>
      <c r="Z222" s="4">
        <v>7.97</v>
      </c>
      <c r="AA222" s="26">
        <f t="shared" si="48"/>
        <v>1.5939999999999999</v>
      </c>
      <c r="AB222" s="4">
        <v>15.12</v>
      </c>
      <c r="AC222" s="26">
        <f t="shared" si="49"/>
        <v>3.024</v>
      </c>
      <c r="AD222" s="21">
        <f t="shared" si="50"/>
        <v>0.34517106972715456</v>
      </c>
      <c r="AE222" s="15">
        <f t="shared" si="51"/>
        <v>0</v>
      </c>
      <c r="AF222" s="15">
        <f t="shared" si="52"/>
        <v>0</v>
      </c>
      <c r="AG222" s="15">
        <f t="shared" si="53"/>
        <v>0</v>
      </c>
      <c r="AH222" s="1"/>
      <c r="AI222" s="1"/>
      <c r="AJ222" s="21" t="str">
        <f t="shared" si="54"/>
        <v xml:space="preserve"> </v>
      </c>
      <c r="AK222">
        <v>0</v>
      </c>
      <c r="AL222">
        <v>0</v>
      </c>
      <c r="AM222" s="42">
        <v>7</v>
      </c>
      <c r="AN222" s="42">
        <v>3</v>
      </c>
      <c r="AO222" s="42">
        <v>7</v>
      </c>
      <c r="AP222" s="42">
        <v>3</v>
      </c>
      <c r="AQ222" s="42">
        <v>0</v>
      </c>
      <c r="AR222" s="42">
        <v>4</v>
      </c>
      <c r="AS222">
        <v>4</v>
      </c>
      <c r="AT222">
        <v>2</v>
      </c>
      <c r="AU222" s="4">
        <v>-25</v>
      </c>
      <c r="AV222" s="4">
        <v>66.67</v>
      </c>
      <c r="AW222">
        <v>0</v>
      </c>
      <c r="AX222">
        <v>0</v>
      </c>
      <c r="AY222" s="16">
        <f t="shared" si="55"/>
        <v>97.078651684956952</v>
      </c>
      <c r="AZ222" s="4">
        <v>100</v>
      </c>
      <c r="BA222">
        <v>5</v>
      </c>
    </row>
    <row r="223" spans="1:53" x14ac:dyDescent="0.2">
      <c r="A223" s="13" t="s">
        <v>312</v>
      </c>
      <c r="B223" s="13" t="s">
        <v>1028</v>
      </c>
      <c r="C223" s="1" t="s">
        <v>238</v>
      </c>
      <c r="D223" s="13" t="s">
        <v>129</v>
      </c>
      <c r="E223" s="13">
        <v>39</v>
      </c>
      <c r="F223" s="13">
        <v>0</v>
      </c>
      <c r="G223" s="13">
        <v>0</v>
      </c>
      <c r="H223" s="20">
        <f t="shared" si="42"/>
        <v>0</v>
      </c>
      <c r="I223">
        <v>0</v>
      </c>
      <c r="J223">
        <v>0</v>
      </c>
      <c r="K223">
        <v>0</v>
      </c>
      <c r="L223" s="17">
        <f t="shared" si="43"/>
        <v>0</v>
      </c>
      <c r="M223">
        <v>0</v>
      </c>
      <c r="N223">
        <v>0</v>
      </c>
      <c r="O223">
        <v>0</v>
      </c>
      <c r="P223" s="15">
        <f t="shared" si="44"/>
        <v>0</v>
      </c>
      <c r="Q223" s="15">
        <f t="shared" si="45"/>
        <v>0</v>
      </c>
      <c r="R223" s="20">
        <f t="shared" si="46"/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s="16">
        <v>0.98333333330000006</v>
      </c>
      <c r="Y223" s="26">
        <f t="shared" si="47"/>
        <v>2.5213675212820513E-2</v>
      </c>
      <c r="Z223" s="4">
        <v>0.48</v>
      </c>
      <c r="AA223" s="26">
        <f t="shared" si="48"/>
        <v>1.2307692307692308E-2</v>
      </c>
      <c r="AB223" s="4">
        <v>164.38</v>
      </c>
      <c r="AC223" s="26">
        <f t="shared" si="49"/>
        <v>4.2148717948717946</v>
      </c>
      <c r="AD223" s="21">
        <f t="shared" si="50"/>
        <v>2.911561324760403E-3</v>
      </c>
      <c r="AE223" s="15">
        <f t="shared" si="51"/>
        <v>0</v>
      </c>
      <c r="AF223" s="15">
        <f t="shared" si="52"/>
        <v>0</v>
      </c>
      <c r="AG223" s="15">
        <f t="shared" si="53"/>
        <v>0</v>
      </c>
      <c r="AH223" s="13">
        <v>0</v>
      </c>
      <c r="AI223" s="13">
        <v>0</v>
      </c>
      <c r="AJ223" s="21" t="str">
        <f t="shared" si="54"/>
        <v xml:space="preserve"> </v>
      </c>
      <c r="AK223">
        <v>0</v>
      </c>
      <c r="AL223">
        <v>0</v>
      </c>
      <c r="AM223" s="42">
        <v>0</v>
      </c>
      <c r="AN223" s="42">
        <v>0</v>
      </c>
      <c r="AO223" s="42">
        <v>0</v>
      </c>
      <c r="AP223" s="42">
        <v>0</v>
      </c>
      <c r="AQ223" s="42">
        <v>0</v>
      </c>
      <c r="AR223" s="42">
        <v>0</v>
      </c>
      <c r="AS223">
        <v>0</v>
      </c>
      <c r="AT223">
        <v>1</v>
      </c>
      <c r="AU223" s="4">
        <v>-81.650000000000006</v>
      </c>
      <c r="AV223" s="4">
        <v>0</v>
      </c>
      <c r="AW223">
        <v>0</v>
      </c>
      <c r="AX223">
        <v>0</v>
      </c>
      <c r="AY223" s="16">
        <f t="shared" si="55"/>
        <v>0</v>
      </c>
    </row>
    <row r="224" spans="1:53" x14ac:dyDescent="0.2">
      <c r="A224" s="13" t="s">
        <v>519</v>
      </c>
      <c r="B224" s="13" t="s">
        <v>1028</v>
      </c>
      <c r="C224" s="1" t="s">
        <v>243</v>
      </c>
      <c r="D224" s="13" t="s">
        <v>173</v>
      </c>
      <c r="E224" s="13">
        <v>58</v>
      </c>
      <c r="F224" s="13">
        <v>2</v>
      </c>
      <c r="G224" s="13">
        <v>4</v>
      </c>
      <c r="H224" s="20">
        <f t="shared" si="42"/>
        <v>6</v>
      </c>
      <c r="I224">
        <v>2</v>
      </c>
      <c r="J224">
        <v>3</v>
      </c>
      <c r="K224">
        <v>1</v>
      </c>
      <c r="L224" s="17">
        <f t="shared" si="43"/>
        <v>2.8227914270786254</v>
      </c>
      <c r="M224">
        <v>36</v>
      </c>
      <c r="N224">
        <v>10</v>
      </c>
      <c r="O224">
        <v>14</v>
      </c>
      <c r="P224" s="15">
        <f t="shared" si="44"/>
        <v>5.5555555555555552E-2</v>
      </c>
      <c r="Q224" s="15">
        <f t="shared" si="45"/>
        <v>3.3333333333333333E-2</v>
      </c>
      <c r="R224" s="20">
        <f t="shared" si="46"/>
        <v>42.375</v>
      </c>
      <c r="S224">
        <v>2</v>
      </c>
      <c r="T224">
        <v>0</v>
      </c>
      <c r="U224">
        <v>6</v>
      </c>
      <c r="V224">
        <v>4</v>
      </c>
      <c r="W224">
        <v>0</v>
      </c>
      <c r="X224" s="16">
        <v>127.53333333330001</v>
      </c>
      <c r="Y224" s="26">
        <f t="shared" si="47"/>
        <v>2.1988505747120692</v>
      </c>
      <c r="Z224" s="4">
        <v>125.98</v>
      </c>
      <c r="AA224" s="26">
        <f t="shared" si="48"/>
        <v>2.1720689655172416</v>
      </c>
      <c r="AB224" s="4">
        <v>191.28</v>
      </c>
      <c r="AC224" s="26">
        <f t="shared" si="49"/>
        <v>3.2979310344827586</v>
      </c>
      <c r="AD224" s="21">
        <f t="shared" si="50"/>
        <v>0.39708756225178088</v>
      </c>
      <c r="AE224" s="15">
        <f t="shared" si="51"/>
        <v>0.25</v>
      </c>
      <c r="AF224" s="15">
        <f t="shared" si="52"/>
        <v>0.5</v>
      </c>
      <c r="AG224" s="15">
        <f t="shared" si="53"/>
        <v>0.75</v>
      </c>
      <c r="AH224" s="1"/>
      <c r="AI224" s="1"/>
      <c r="AJ224" s="21" t="str">
        <f t="shared" si="54"/>
        <v xml:space="preserve"> </v>
      </c>
      <c r="AK224">
        <v>8</v>
      </c>
      <c r="AL224">
        <v>2</v>
      </c>
      <c r="AM224" s="42">
        <v>105</v>
      </c>
      <c r="AN224" s="42">
        <v>13</v>
      </c>
      <c r="AO224" s="42">
        <v>105</v>
      </c>
      <c r="AP224" s="42">
        <v>13</v>
      </c>
      <c r="AQ224" s="42">
        <v>3</v>
      </c>
      <c r="AR224" s="42">
        <v>45</v>
      </c>
      <c r="AS224">
        <v>89</v>
      </c>
      <c r="AT224">
        <v>15</v>
      </c>
      <c r="AU224" s="4">
        <v>-0.75</v>
      </c>
      <c r="AV224" s="4">
        <v>85.58</v>
      </c>
      <c r="AW224">
        <v>0</v>
      </c>
      <c r="AX224">
        <v>0</v>
      </c>
      <c r="AY224" s="16">
        <f t="shared" si="55"/>
        <v>109.14793518037354</v>
      </c>
      <c r="AZ224" s="4">
        <v>93.91</v>
      </c>
      <c r="BA224">
        <v>-1.1000000000000001</v>
      </c>
    </row>
    <row r="225" spans="1:53" x14ac:dyDescent="0.2">
      <c r="A225" s="13" t="s">
        <v>1031</v>
      </c>
      <c r="B225" s="13" t="s">
        <v>1032</v>
      </c>
      <c r="C225" s="1" t="s">
        <v>214</v>
      </c>
      <c r="D225" s="13" t="s">
        <v>173</v>
      </c>
      <c r="E225" s="13">
        <v>68</v>
      </c>
      <c r="F225" s="13">
        <v>0</v>
      </c>
      <c r="G225" s="13">
        <v>0</v>
      </c>
      <c r="H225" s="20">
        <f t="shared" si="42"/>
        <v>0</v>
      </c>
      <c r="I225">
        <v>0</v>
      </c>
      <c r="J225">
        <v>0</v>
      </c>
      <c r="K225">
        <v>0</v>
      </c>
      <c r="L225" s="17">
        <f t="shared" si="43"/>
        <v>0</v>
      </c>
      <c r="M225">
        <v>0</v>
      </c>
      <c r="N225">
        <v>0</v>
      </c>
      <c r="O225">
        <v>0</v>
      </c>
      <c r="P225" s="15">
        <f t="shared" si="44"/>
        <v>0</v>
      </c>
      <c r="Q225" s="15">
        <f t="shared" si="45"/>
        <v>0</v>
      </c>
      <c r="R225" s="20">
        <f t="shared" si="46"/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s="16">
        <v>5.75</v>
      </c>
      <c r="Y225" s="26">
        <f t="shared" si="47"/>
        <v>8.455882352941177E-2</v>
      </c>
      <c r="Z225" s="4">
        <v>7.38</v>
      </c>
      <c r="AA225" s="26">
        <f t="shared" si="48"/>
        <v>0.10852941176470587</v>
      </c>
      <c r="AB225" s="4">
        <v>332.83</v>
      </c>
      <c r="AC225" s="26">
        <f t="shared" si="49"/>
        <v>4.8945588235294117</v>
      </c>
      <c r="AD225" s="21">
        <f t="shared" si="50"/>
        <v>2.1692484053966666E-2</v>
      </c>
      <c r="AE225" s="15">
        <f t="shared" si="51"/>
        <v>0</v>
      </c>
      <c r="AF225" s="15">
        <f t="shared" si="52"/>
        <v>0</v>
      </c>
      <c r="AG225" s="15">
        <f t="shared" si="53"/>
        <v>0</v>
      </c>
      <c r="AH225" s="1"/>
      <c r="AI225" s="1"/>
      <c r="AJ225" s="21" t="str">
        <f t="shared" si="54"/>
        <v xml:space="preserve"> </v>
      </c>
      <c r="AK225">
        <v>0</v>
      </c>
      <c r="AL225">
        <v>0</v>
      </c>
      <c r="AM225" s="42">
        <v>0</v>
      </c>
      <c r="AN225" s="42">
        <v>0</v>
      </c>
      <c r="AO225" s="42">
        <v>0</v>
      </c>
      <c r="AP225" s="42">
        <v>0</v>
      </c>
      <c r="AQ225" s="42">
        <v>0</v>
      </c>
      <c r="AR225" s="42">
        <v>2</v>
      </c>
      <c r="AS225">
        <v>2</v>
      </c>
      <c r="AT225">
        <v>0</v>
      </c>
      <c r="AU225" s="4">
        <v>16.03</v>
      </c>
      <c r="AV225" s="4">
        <v>100</v>
      </c>
      <c r="AW225">
        <v>0</v>
      </c>
      <c r="AX225">
        <v>0</v>
      </c>
      <c r="AY225" s="16">
        <f t="shared" si="55"/>
        <v>20.869565217391305</v>
      </c>
      <c r="AZ225" s="4">
        <v>80</v>
      </c>
      <c r="BA225">
        <v>-14.1</v>
      </c>
    </row>
    <row r="226" spans="1:53" x14ac:dyDescent="0.2">
      <c r="A226" s="13" t="s">
        <v>1034</v>
      </c>
      <c r="B226" s="13" t="s">
        <v>1035</v>
      </c>
      <c r="C226" s="1" t="s">
        <v>270</v>
      </c>
      <c r="D226" s="13" t="s">
        <v>173</v>
      </c>
      <c r="E226" s="13">
        <v>76</v>
      </c>
      <c r="F226" s="13">
        <v>0</v>
      </c>
      <c r="G226" s="13">
        <v>0</v>
      </c>
      <c r="H226" s="20">
        <f t="shared" si="42"/>
        <v>0</v>
      </c>
      <c r="I226">
        <v>0</v>
      </c>
      <c r="J226">
        <v>0</v>
      </c>
      <c r="K226">
        <v>0</v>
      </c>
      <c r="L226" s="17">
        <f t="shared" si="43"/>
        <v>0</v>
      </c>
      <c r="M226">
        <v>0</v>
      </c>
      <c r="N226">
        <v>0</v>
      </c>
      <c r="O226">
        <v>0</v>
      </c>
      <c r="P226" s="15">
        <f t="shared" si="44"/>
        <v>0</v>
      </c>
      <c r="Q226" s="15">
        <f t="shared" si="45"/>
        <v>0</v>
      </c>
      <c r="R226" s="20">
        <f t="shared" si="46"/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s="16">
        <v>0.65</v>
      </c>
      <c r="Y226" s="26">
        <f t="shared" si="47"/>
        <v>8.552631578947369E-3</v>
      </c>
      <c r="Z226" s="4">
        <v>0.61</v>
      </c>
      <c r="AA226" s="26">
        <f t="shared" si="48"/>
        <v>8.0263157894736835E-3</v>
      </c>
      <c r="AB226" s="4">
        <v>391.19</v>
      </c>
      <c r="AC226" s="26">
        <f t="shared" si="49"/>
        <v>5.1472368421052632</v>
      </c>
      <c r="AD226" s="21">
        <f t="shared" si="50"/>
        <v>1.5569167942827971E-3</v>
      </c>
      <c r="AE226" s="15">
        <f t="shared" si="51"/>
        <v>0</v>
      </c>
      <c r="AF226" s="15">
        <f t="shared" si="52"/>
        <v>0</v>
      </c>
      <c r="AG226" s="15">
        <f t="shared" si="53"/>
        <v>0</v>
      </c>
      <c r="AH226" s="1"/>
      <c r="AI226" s="1"/>
      <c r="AJ226" s="21" t="str">
        <f t="shared" si="54"/>
        <v xml:space="preserve"> </v>
      </c>
      <c r="AK226">
        <v>0</v>
      </c>
      <c r="AL226">
        <v>0</v>
      </c>
      <c r="AM226" s="42">
        <v>0</v>
      </c>
      <c r="AN226" s="42">
        <v>1</v>
      </c>
      <c r="AO226" s="42">
        <v>0</v>
      </c>
      <c r="AP226" s="42">
        <v>1</v>
      </c>
      <c r="AQ226" s="42">
        <v>0</v>
      </c>
      <c r="AR226" s="42">
        <v>0</v>
      </c>
      <c r="AS226">
        <v>0</v>
      </c>
      <c r="AT226">
        <v>1</v>
      </c>
      <c r="AU226" s="4">
        <v>-88.19</v>
      </c>
      <c r="AV226" s="4">
        <v>0</v>
      </c>
      <c r="AW226">
        <v>0</v>
      </c>
      <c r="AX226">
        <v>0</v>
      </c>
      <c r="AY226" s="16">
        <f t="shared" si="55"/>
        <v>-120</v>
      </c>
      <c r="AZ226" s="4">
        <v>66.67</v>
      </c>
      <c r="BA226">
        <v>-27.9</v>
      </c>
    </row>
    <row r="227" spans="1:53" x14ac:dyDescent="0.2">
      <c r="A227" s="13" t="s">
        <v>546</v>
      </c>
      <c r="B227" s="13" t="s">
        <v>1037</v>
      </c>
      <c r="C227" s="1" t="s">
        <v>238</v>
      </c>
      <c r="D227" s="13" t="s">
        <v>146</v>
      </c>
      <c r="E227" s="13">
        <v>78</v>
      </c>
      <c r="F227" s="13">
        <v>6</v>
      </c>
      <c r="G227" s="13">
        <v>11</v>
      </c>
      <c r="H227" s="20">
        <f t="shared" si="42"/>
        <v>17</v>
      </c>
      <c r="I227">
        <v>6</v>
      </c>
      <c r="J227">
        <v>9</v>
      </c>
      <c r="K227">
        <v>2</v>
      </c>
      <c r="L227" s="17">
        <f t="shared" si="43"/>
        <v>4.292628182646518</v>
      </c>
      <c r="M227">
        <v>39</v>
      </c>
      <c r="N227">
        <v>10</v>
      </c>
      <c r="O227">
        <v>13</v>
      </c>
      <c r="P227" s="15">
        <f t="shared" si="44"/>
        <v>0.15384615384615385</v>
      </c>
      <c r="Q227" s="15">
        <f t="shared" si="45"/>
        <v>9.6774193548387094E-2</v>
      </c>
      <c r="R227" s="20">
        <f t="shared" si="46"/>
        <v>73.565217391304344</v>
      </c>
      <c r="S227">
        <v>1</v>
      </c>
      <c r="T227">
        <v>4</v>
      </c>
      <c r="U227">
        <v>8</v>
      </c>
      <c r="V227">
        <v>3</v>
      </c>
      <c r="W227">
        <v>1</v>
      </c>
      <c r="X227" s="16">
        <v>237.61666666670001</v>
      </c>
      <c r="Y227" s="26">
        <f t="shared" si="47"/>
        <v>3.0463675213679489</v>
      </c>
      <c r="Z227" s="4">
        <v>221.28</v>
      </c>
      <c r="AA227" s="26">
        <f t="shared" si="48"/>
        <v>2.8369230769230769</v>
      </c>
      <c r="AB227" s="4">
        <v>132.04</v>
      </c>
      <c r="AC227" s="26">
        <f t="shared" si="49"/>
        <v>1.6928205128205127</v>
      </c>
      <c r="AD227" s="21">
        <f t="shared" si="50"/>
        <v>0.62628778444469602</v>
      </c>
      <c r="AE227" s="15">
        <f t="shared" si="51"/>
        <v>0.2608695652173913</v>
      </c>
      <c r="AF227" s="15">
        <f t="shared" si="52"/>
        <v>0.47826086956521741</v>
      </c>
      <c r="AG227" s="15">
        <f t="shared" si="53"/>
        <v>0.73913043478260865</v>
      </c>
      <c r="AH227" s="13">
        <v>8</v>
      </c>
      <c r="AI227" s="13">
        <v>15</v>
      </c>
      <c r="AJ227" s="21">
        <f t="shared" si="54"/>
        <v>0.34782608695652173</v>
      </c>
      <c r="AK227">
        <v>23</v>
      </c>
      <c r="AL227">
        <v>1</v>
      </c>
      <c r="AM227" s="42">
        <v>165</v>
      </c>
      <c r="AN227" s="42">
        <v>33</v>
      </c>
      <c r="AO227" s="42">
        <v>165</v>
      </c>
      <c r="AP227" s="42">
        <v>33</v>
      </c>
      <c r="AQ227" s="42">
        <v>14</v>
      </c>
      <c r="AR227" s="42">
        <v>67</v>
      </c>
      <c r="AS227">
        <v>186</v>
      </c>
      <c r="AT227">
        <v>38</v>
      </c>
      <c r="AU227" s="4">
        <v>9.25</v>
      </c>
      <c r="AV227" s="4">
        <v>83.04</v>
      </c>
      <c r="AW227">
        <v>3</v>
      </c>
      <c r="AX227">
        <v>2</v>
      </c>
      <c r="AY227" s="16">
        <f t="shared" si="55"/>
        <v>85.600056112774681</v>
      </c>
      <c r="AZ227" s="4">
        <v>93.1</v>
      </c>
      <c r="BA227">
        <v>10.9</v>
      </c>
    </row>
    <row r="228" spans="1:53" x14ac:dyDescent="0.2">
      <c r="A228" s="13" t="s">
        <v>1040</v>
      </c>
      <c r="B228" s="13" t="s">
        <v>1041</v>
      </c>
      <c r="C228" s="1" t="s">
        <v>584</v>
      </c>
      <c r="D228" s="13" t="s">
        <v>173</v>
      </c>
      <c r="E228" s="13">
        <v>60</v>
      </c>
      <c r="F228" s="13">
        <v>1</v>
      </c>
      <c r="G228" s="13">
        <v>6</v>
      </c>
      <c r="H228" s="20">
        <f t="shared" si="42"/>
        <v>7</v>
      </c>
      <c r="I228">
        <v>1</v>
      </c>
      <c r="J228">
        <v>5</v>
      </c>
      <c r="K228">
        <v>1</v>
      </c>
      <c r="L228" s="17">
        <f t="shared" si="43"/>
        <v>2.2824019563441209</v>
      </c>
      <c r="M228">
        <v>14</v>
      </c>
      <c r="N228">
        <v>11</v>
      </c>
      <c r="O228">
        <v>15</v>
      </c>
      <c r="P228" s="15">
        <f t="shared" si="44"/>
        <v>7.1428571428571425E-2</v>
      </c>
      <c r="Q228" s="15">
        <f t="shared" si="45"/>
        <v>2.5000000000000001E-2</v>
      </c>
      <c r="R228" s="20">
        <f t="shared" si="46"/>
        <v>62.916666666666664</v>
      </c>
      <c r="S228">
        <v>2</v>
      </c>
      <c r="T228">
        <v>0</v>
      </c>
      <c r="U228">
        <v>2</v>
      </c>
      <c r="V228">
        <v>2</v>
      </c>
      <c r="W228">
        <v>0</v>
      </c>
      <c r="X228" s="16">
        <v>184.01666666669999</v>
      </c>
      <c r="Y228" s="26">
        <f t="shared" si="47"/>
        <v>3.0669444444449998</v>
      </c>
      <c r="Z228" s="4">
        <v>173.52</v>
      </c>
      <c r="AA228" s="26">
        <f t="shared" si="48"/>
        <v>2.8920000000000003</v>
      </c>
      <c r="AB228" s="4">
        <v>138.53</v>
      </c>
      <c r="AC228" s="26">
        <f t="shared" si="49"/>
        <v>2.3088333333333333</v>
      </c>
      <c r="AD228" s="21">
        <f t="shared" si="50"/>
        <v>0.55606473321583083</v>
      </c>
      <c r="AE228" s="15">
        <f t="shared" si="51"/>
        <v>8.3333333333333329E-2</v>
      </c>
      <c r="AF228" s="15">
        <f t="shared" si="52"/>
        <v>0.5</v>
      </c>
      <c r="AG228" s="15">
        <f t="shared" si="53"/>
        <v>0.58333333333333337</v>
      </c>
      <c r="AH228" s="1"/>
      <c r="AI228" s="1"/>
      <c r="AJ228" s="21" t="str">
        <f t="shared" si="54"/>
        <v xml:space="preserve"> </v>
      </c>
      <c r="AK228">
        <v>12</v>
      </c>
      <c r="AL228">
        <v>1</v>
      </c>
      <c r="AM228" s="42">
        <v>139</v>
      </c>
      <c r="AN228" s="42">
        <v>28</v>
      </c>
      <c r="AO228" s="42">
        <v>139</v>
      </c>
      <c r="AP228" s="42">
        <v>28</v>
      </c>
      <c r="AQ228" s="42">
        <v>5</v>
      </c>
      <c r="AR228" s="42">
        <v>79</v>
      </c>
      <c r="AS228">
        <v>153</v>
      </c>
      <c r="AT228">
        <v>20</v>
      </c>
      <c r="AU228" s="4">
        <v>1.1100000000000001</v>
      </c>
      <c r="AV228" s="4">
        <v>88.44</v>
      </c>
      <c r="AW228">
        <v>3</v>
      </c>
      <c r="AX228">
        <v>0</v>
      </c>
      <c r="AY228" s="16">
        <f t="shared" si="55"/>
        <v>100.09962865680644</v>
      </c>
      <c r="AZ228" s="4">
        <v>93.29</v>
      </c>
      <c r="BA228">
        <v>6.5</v>
      </c>
    </row>
    <row r="229" spans="1:53" x14ac:dyDescent="0.2">
      <c r="A229" s="13" t="s">
        <v>1043</v>
      </c>
      <c r="B229" s="13" t="s">
        <v>1044</v>
      </c>
      <c r="C229" s="1" t="s">
        <v>446</v>
      </c>
      <c r="D229" s="13" t="s">
        <v>154</v>
      </c>
      <c r="E229" s="13">
        <v>79</v>
      </c>
      <c r="F229" s="13">
        <v>3</v>
      </c>
      <c r="G229" s="13">
        <v>3</v>
      </c>
      <c r="H229" s="20">
        <f t="shared" si="42"/>
        <v>6</v>
      </c>
      <c r="I229">
        <v>3</v>
      </c>
      <c r="J229">
        <v>1</v>
      </c>
      <c r="K229">
        <v>2</v>
      </c>
      <c r="L229" s="17">
        <f t="shared" si="43"/>
        <v>2.7407689379520366</v>
      </c>
      <c r="M229">
        <v>12</v>
      </c>
      <c r="N229">
        <v>9</v>
      </c>
      <c r="O229">
        <v>7</v>
      </c>
      <c r="P229" s="15">
        <f t="shared" si="44"/>
        <v>0.25</v>
      </c>
      <c r="Q229" s="15">
        <f t="shared" si="45"/>
        <v>0.10714285714285714</v>
      </c>
      <c r="R229" s="20">
        <f t="shared" si="46"/>
        <v>9.384615384615385</v>
      </c>
      <c r="S229">
        <v>1</v>
      </c>
      <c r="T229">
        <v>5</v>
      </c>
      <c r="U229">
        <v>13</v>
      </c>
      <c r="V229">
        <v>3</v>
      </c>
      <c r="W229">
        <v>1</v>
      </c>
      <c r="X229" s="16">
        <v>131.35</v>
      </c>
      <c r="Y229" s="26">
        <f t="shared" si="47"/>
        <v>1.6626582278481012</v>
      </c>
      <c r="Z229" s="4">
        <v>124.78</v>
      </c>
      <c r="AA229" s="26">
        <f t="shared" si="48"/>
        <v>1.5794936708860761</v>
      </c>
      <c r="AB229" s="4">
        <v>232.71</v>
      </c>
      <c r="AC229" s="26">
        <f t="shared" si="49"/>
        <v>2.9456962025316455</v>
      </c>
      <c r="AD229" s="21">
        <f t="shared" si="50"/>
        <v>0.3490447285238748</v>
      </c>
      <c r="AE229" s="15">
        <f t="shared" si="51"/>
        <v>0.23076923076923078</v>
      </c>
      <c r="AF229" s="15">
        <f t="shared" si="52"/>
        <v>0.23076923076923078</v>
      </c>
      <c r="AG229" s="15">
        <f t="shared" si="53"/>
        <v>0.46153846153846156</v>
      </c>
      <c r="AH229" s="13">
        <v>0</v>
      </c>
      <c r="AI229" s="13">
        <v>0</v>
      </c>
      <c r="AJ229" s="21" t="str">
        <f t="shared" si="54"/>
        <v xml:space="preserve"> </v>
      </c>
      <c r="AK229">
        <v>13</v>
      </c>
      <c r="AL229">
        <v>2</v>
      </c>
      <c r="AM229" s="42">
        <v>109</v>
      </c>
      <c r="AN229" s="42">
        <v>22</v>
      </c>
      <c r="AO229" s="42">
        <v>109</v>
      </c>
      <c r="AP229" s="42">
        <v>22</v>
      </c>
      <c r="AQ229" s="42">
        <v>1</v>
      </c>
      <c r="AR229" s="42">
        <v>67</v>
      </c>
      <c r="AS229">
        <v>131</v>
      </c>
      <c r="AT229">
        <v>19</v>
      </c>
      <c r="AU229" s="4">
        <v>4.59</v>
      </c>
      <c r="AV229" s="4">
        <v>87.33</v>
      </c>
      <c r="AW229">
        <v>4</v>
      </c>
      <c r="AX229">
        <v>0</v>
      </c>
      <c r="AY229" s="16">
        <f t="shared" si="55"/>
        <v>114.65550057099352</v>
      </c>
      <c r="AZ229" s="4">
        <v>90.43</v>
      </c>
      <c r="BA229">
        <v>-4.3</v>
      </c>
    </row>
    <row r="230" spans="1:53" x14ac:dyDescent="0.2">
      <c r="A230" s="13" t="s">
        <v>953</v>
      </c>
      <c r="B230" s="13" t="s">
        <v>1046</v>
      </c>
      <c r="C230" s="1" t="s">
        <v>128</v>
      </c>
      <c r="D230" s="13" t="s">
        <v>173</v>
      </c>
      <c r="E230" s="13">
        <v>82</v>
      </c>
      <c r="F230" s="13">
        <v>0</v>
      </c>
      <c r="G230" s="13">
        <v>0</v>
      </c>
      <c r="H230" s="20">
        <f t="shared" si="42"/>
        <v>0</v>
      </c>
      <c r="I230">
        <v>0</v>
      </c>
      <c r="J230">
        <v>0</v>
      </c>
      <c r="K230">
        <v>0</v>
      </c>
      <c r="L230" s="17">
        <f t="shared" si="43"/>
        <v>0</v>
      </c>
      <c r="M230">
        <v>1</v>
      </c>
      <c r="N230">
        <v>2</v>
      </c>
      <c r="O230">
        <v>0</v>
      </c>
      <c r="P230" s="15">
        <f t="shared" si="44"/>
        <v>0</v>
      </c>
      <c r="Q230" s="15">
        <f t="shared" si="45"/>
        <v>0</v>
      </c>
      <c r="R230" s="20">
        <f t="shared" si="46"/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s="16">
        <v>14.083333333300001</v>
      </c>
      <c r="Y230" s="26">
        <f t="shared" si="47"/>
        <v>0.17174796747926829</v>
      </c>
      <c r="Z230" s="4">
        <v>10.94</v>
      </c>
      <c r="AA230" s="26">
        <f t="shared" si="48"/>
        <v>0.13341463414634147</v>
      </c>
      <c r="AB230" s="4">
        <v>451.47</v>
      </c>
      <c r="AC230" s="26">
        <f t="shared" si="49"/>
        <v>5.5057317073170733</v>
      </c>
      <c r="AD230" s="21">
        <f t="shared" si="50"/>
        <v>2.365865790099695E-2</v>
      </c>
      <c r="AE230" s="15">
        <f t="shared" si="51"/>
        <v>0</v>
      </c>
      <c r="AF230" s="15">
        <f t="shared" si="52"/>
        <v>0</v>
      </c>
      <c r="AG230" s="15">
        <f t="shared" si="53"/>
        <v>0</v>
      </c>
      <c r="AH230" s="1"/>
      <c r="AI230" s="1"/>
      <c r="AJ230" s="21" t="str">
        <f t="shared" si="54"/>
        <v xml:space="preserve"> </v>
      </c>
      <c r="AK230">
        <v>0</v>
      </c>
      <c r="AL230">
        <v>1</v>
      </c>
      <c r="AM230" s="42">
        <v>11</v>
      </c>
      <c r="AN230" s="42">
        <v>1</v>
      </c>
      <c r="AO230" s="42">
        <v>11</v>
      </c>
      <c r="AP230" s="42">
        <v>1</v>
      </c>
      <c r="AQ230" s="42">
        <v>1</v>
      </c>
      <c r="AR230" s="42">
        <v>2</v>
      </c>
      <c r="AS230">
        <v>4</v>
      </c>
      <c r="AT230">
        <v>2</v>
      </c>
      <c r="AU230" s="4">
        <v>-22</v>
      </c>
      <c r="AV230" s="4">
        <v>66.67</v>
      </c>
      <c r="AW230">
        <v>1</v>
      </c>
      <c r="AX230">
        <v>1</v>
      </c>
      <c r="AY230" s="16">
        <f t="shared" si="55"/>
        <v>85.207100591917651</v>
      </c>
      <c r="AZ230" s="4">
        <v>68.75</v>
      </c>
      <c r="BA230">
        <v>-25.9</v>
      </c>
    </row>
    <row r="231" spans="1:53" x14ac:dyDescent="0.2">
      <c r="A231" s="13" t="s">
        <v>1049</v>
      </c>
      <c r="B231" s="13" t="s">
        <v>1050</v>
      </c>
      <c r="C231" s="1" t="s">
        <v>314</v>
      </c>
      <c r="D231" s="13" t="s">
        <v>596</v>
      </c>
      <c r="E231" s="13">
        <v>81</v>
      </c>
      <c r="F231" s="13">
        <v>6</v>
      </c>
      <c r="G231" s="13">
        <v>5</v>
      </c>
      <c r="H231" s="20">
        <f t="shared" si="42"/>
        <v>11</v>
      </c>
      <c r="I231">
        <v>6</v>
      </c>
      <c r="J231">
        <v>3</v>
      </c>
      <c r="K231">
        <v>1</v>
      </c>
      <c r="L231" s="17">
        <f t="shared" si="43"/>
        <v>3.3857729138172683</v>
      </c>
      <c r="M231">
        <v>32</v>
      </c>
      <c r="N231">
        <v>12</v>
      </c>
      <c r="O231">
        <v>5</v>
      </c>
      <c r="P231" s="15">
        <f t="shared" si="44"/>
        <v>0.1875</v>
      </c>
      <c r="Q231" s="15">
        <f t="shared" si="45"/>
        <v>0.12244897959183673</v>
      </c>
      <c r="R231" s="20">
        <f t="shared" si="46"/>
        <v>27.125</v>
      </c>
      <c r="S231">
        <v>0</v>
      </c>
      <c r="T231">
        <v>0</v>
      </c>
      <c r="U231">
        <v>7</v>
      </c>
      <c r="V231">
        <v>3</v>
      </c>
      <c r="W231">
        <v>1</v>
      </c>
      <c r="X231" s="16">
        <v>194.9333333333</v>
      </c>
      <c r="Y231" s="26">
        <f t="shared" si="47"/>
        <v>2.406584362139506</v>
      </c>
      <c r="Z231" s="4">
        <v>200.7</v>
      </c>
      <c r="AA231" s="26">
        <f t="shared" si="48"/>
        <v>2.4777777777777779</v>
      </c>
      <c r="AB231" s="4">
        <v>158.43</v>
      </c>
      <c r="AC231" s="26">
        <f t="shared" si="49"/>
        <v>1.9559259259259261</v>
      </c>
      <c r="AD231" s="21">
        <f t="shared" si="50"/>
        <v>0.55885055550914708</v>
      </c>
      <c r="AE231" s="15">
        <f t="shared" si="51"/>
        <v>0.25</v>
      </c>
      <c r="AF231" s="15">
        <f t="shared" si="52"/>
        <v>0.16666666666666666</v>
      </c>
      <c r="AG231" s="15">
        <f t="shared" si="53"/>
        <v>0.41666666666666663</v>
      </c>
      <c r="AH231" s="13">
        <v>0</v>
      </c>
      <c r="AI231" s="13">
        <v>0</v>
      </c>
      <c r="AJ231" s="21" t="str">
        <f t="shared" si="54"/>
        <v xml:space="preserve"> </v>
      </c>
      <c r="AK231">
        <v>24</v>
      </c>
      <c r="AL231">
        <v>1</v>
      </c>
      <c r="AM231" s="42">
        <v>193</v>
      </c>
      <c r="AN231" s="42">
        <v>20</v>
      </c>
      <c r="AO231" s="42">
        <v>193</v>
      </c>
      <c r="AP231" s="42">
        <v>20</v>
      </c>
      <c r="AQ231" s="42">
        <v>3</v>
      </c>
      <c r="AR231" s="42">
        <v>106</v>
      </c>
      <c r="AS231">
        <v>225</v>
      </c>
      <c r="AT231">
        <v>23</v>
      </c>
      <c r="AU231" s="4">
        <v>9.19</v>
      </c>
      <c r="AV231" s="4">
        <v>90.73</v>
      </c>
      <c r="AW231">
        <v>0</v>
      </c>
      <c r="AX231">
        <v>2</v>
      </c>
      <c r="AY231" s="16">
        <f t="shared" si="55"/>
        <v>145.28043775652282</v>
      </c>
      <c r="AZ231" s="4">
        <v>96.36</v>
      </c>
      <c r="BA231">
        <v>1.9</v>
      </c>
    </row>
    <row r="232" spans="1:53" x14ac:dyDescent="0.2">
      <c r="A232" s="13" t="s">
        <v>1053</v>
      </c>
      <c r="B232" s="13" t="s">
        <v>1054</v>
      </c>
      <c r="C232" s="1" t="s">
        <v>249</v>
      </c>
      <c r="D232" s="13" t="s">
        <v>173</v>
      </c>
      <c r="E232" s="13">
        <v>42</v>
      </c>
      <c r="F232" s="13">
        <v>1</v>
      </c>
      <c r="G232" s="13">
        <v>4</v>
      </c>
      <c r="H232" s="20">
        <f t="shared" si="42"/>
        <v>5</v>
      </c>
      <c r="I232">
        <v>1</v>
      </c>
      <c r="J232">
        <v>1</v>
      </c>
      <c r="K232">
        <v>3</v>
      </c>
      <c r="L232" s="17">
        <f t="shared" si="43"/>
        <v>3.5335689045936394</v>
      </c>
      <c r="M232">
        <v>8</v>
      </c>
      <c r="N232">
        <v>0</v>
      </c>
      <c r="O232">
        <v>10</v>
      </c>
      <c r="P232" s="15">
        <f t="shared" si="44"/>
        <v>0.125</v>
      </c>
      <c r="Q232" s="15">
        <f t="shared" si="45"/>
        <v>5.5555555555555552E-2</v>
      </c>
      <c r="R232" s="20">
        <f t="shared" si="46"/>
        <v>8.5</v>
      </c>
      <c r="S232">
        <v>1</v>
      </c>
      <c r="T232">
        <v>4</v>
      </c>
      <c r="U232">
        <v>2</v>
      </c>
      <c r="V232">
        <v>1</v>
      </c>
      <c r="W232">
        <v>0</v>
      </c>
      <c r="X232" s="16">
        <v>84.9</v>
      </c>
      <c r="Y232" s="26">
        <f t="shared" si="47"/>
        <v>2.0214285714285714</v>
      </c>
      <c r="Z232" s="4">
        <v>81.45</v>
      </c>
      <c r="AA232" s="26">
        <f t="shared" si="48"/>
        <v>1.9392857142857143</v>
      </c>
      <c r="AB232" s="4">
        <v>160.44999999999999</v>
      </c>
      <c r="AC232" s="26">
        <f t="shared" si="49"/>
        <v>3.820238095238095</v>
      </c>
      <c r="AD232" s="21">
        <f t="shared" si="50"/>
        <v>0.336709384042993</v>
      </c>
      <c r="AE232" s="15">
        <f t="shared" si="51"/>
        <v>0.125</v>
      </c>
      <c r="AF232" s="15">
        <f t="shared" si="52"/>
        <v>0.5</v>
      </c>
      <c r="AG232" s="15">
        <f t="shared" si="53"/>
        <v>0.625</v>
      </c>
      <c r="AH232" s="1"/>
      <c r="AI232" s="1"/>
      <c r="AJ232" s="21" t="str">
        <f t="shared" si="54"/>
        <v xml:space="preserve"> </v>
      </c>
      <c r="AK232">
        <v>8</v>
      </c>
      <c r="AL232">
        <v>1</v>
      </c>
      <c r="AM232" s="42">
        <v>60</v>
      </c>
      <c r="AN232" s="42">
        <v>8</v>
      </c>
      <c r="AO232" s="42">
        <v>60</v>
      </c>
      <c r="AP232" s="42">
        <v>8</v>
      </c>
      <c r="AQ232" s="42">
        <v>2</v>
      </c>
      <c r="AR232" s="42">
        <v>35</v>
      </c>
      <c r="AS232">
        <v>62</v>
      </c>
      <c r="AT232">
        <v>4</v>
      </c>
      <c r="AU232" s="4">
        <v>9.69</v>
      </c>
      <c r="AV232" s="4">
        <v>93.94</v>
      </c>
      <c r="AW232">
        <v>0</v>
      </c>
      <c r="AX232">
        <v>0</v>
      </c>
      <c r="AY232" s="16">
        <f t="shared" si="55"/>
        <v>101.7667844522968</v>
      </c>
      <c r="AZ232" s="4">
        <v>90.48</v>
      </c>
      <c r="BA232">
        <v>-2.2999999999999998</v>
      </c>
    </row>
    <row r="233" spans="1:53" x14ac:dyDescent="0.2">
      <c r="A233" s="13" t="s">
        <v>1058</v>
      </c>
      <c r="B233" s="13" t="s">
        <v>1059</v>
      </c>
      <c r="C233" s="1" t="s">
        <v>334</v>
      </c>
      <c r="D233" s="13" t="s">
        <v>844</v>
      </c>
      <c r="E233" s="13">
        <v>45</v>
      </c>
      <c r="F233" s="13">
        <v>0</v>
      </c>
      <c r="G233" s="13">
        <v>0</v>
      </c>
      <c r="H233" s="20">
        <f t="shared" si="42"/>
        <v>0</v>
      </c>
      <c r="I233">
        <v>0</v>
      </c>
      <c r="J233">
        <v>0</v>
      </c>
      <c r="K233">
        <v>0</v>
      </c>
      <c r="L233" s="17">
        <f t="shared" si="43"/>
        <v>0</v>
      </c>
      <c r="M233">
        <v>0</v>
      </c>
      <c r="N233">
        <v>0</v>
      </c>
      <c r="O233">
        <v>1</v>
      </c>
      <c r="P233" s="15">
        <f t="shared" si="44"/>
        <v>0</v>
      </c>
      <c r="Q233" s="15">
        <f t="shared" si="45"/>
        <v>0</v>
      </c>
      <c r="R233" s="20">
        <f t="shared" si="46"/>
        <v>0</v>
      </c>
      <c r="S233">
        <v>0</v>
      </c>
      <c r="T233">
        <v>0</v>
      </c>
      <c r="U233">
        <v>2</v>
      </c>
      <c r="V233">
        <v>0</v>
      </c>
      <c r="W233">
        <v>0</v>
      </c>
      <c r="X233" s="16">
        <v>13.3666666667</v>
      </c>
      <c r="Y233" s="26">
        <f t="shared" si="47"/>
        <v>0.29703703703777778</v>
      </c>
      <c r="Z233" s="4">
        <v>11.97</v>
      </c>
      <c r="AA233" s="26">
        <f t="shared" si="48"/>
        <v>0.26600000000000001</v>
      </c>
      <c r="AB233" s="4">
        <v>194.59</v>
      </c>
      <c r="AC233" s="26">
        <f t="shared" si="49"/>
        <v>4.3242222222222226</v>
      </c>
      <c r="AD233" s="21">
        <f t="shared" si="50"/>
        <v>5.7949264136328428E-2</v>
      </c>
      <c r="AE233" s="15">
        <f t="shared" si="51"/>
        <v>0</v>
      </c>
      <c r="AF233" s="15">
        <f t="shared" si="52"/>
        <v>0</v>
      </c>
      <c r="AG233" s="15">
        <f t="shared" si="53"/>
        <v>0</v>
      </c>
      <c r="AH233" s="13">
        <v>0</v>
      </c>
      <c r="AI233" s="13">
        <v>0</v>
      </c>
      <c r="AJ233" s="21" t="str">
        <f t="shared" si="54"/>
        <v xml:space="preserve"> </v>
      </c>
      <c r="AK233">
        <v>0</v>
      </c>
      <c r="AL233">
        <v>0</v>
      </c>
      <c r="AM233" s="42">
        <v>4</v>
      </c>
      <c r="AN233" s="42">
        <v>4</v>
      </c>
      <c r="AO233" s="42">
        <v>4</v>
      </c>
      <c r="AP233" s="42">
        <v>4</v>
      </c>
      <c r="AQ233" s="42">
        <v>0</v>
      </c>
      <c r="AR233" s="42">
        <v>4</v>
      </c>
      <c r="AS233">
        <v>6</v>
      </c>
      <c r="AT233">
        <v>2</v>
      </c>
      <c r="AU233" s="4">
        <v>-14.95</v>
      </c>
      <c r="AV233" s="4">
        <v>75</v>
      </c>
      <c r="AW233">
        <v>0</v>
      </c>
      <c r="AX233">
        <v>0</v>
      </c>
      <c r="AY233" s="16">
        <f t="shared" si="55"/>
        <v>17.955112219406594</v>
      </c>
      <c r="AZ233" s="4">
        <v>70</v>
      </c>
      <c r="BA233">
        <v>-21.9</v>
      </c>
    </row>
    <row r="234" spans="1:53" x14ac:dyDescent="0.2">
      <c r="A234" s="13" t="s">
        <v>1061</v>
      </c>
      <c r="B234" s="13" t="s">
        <v>1062</v>
      </c>
      <c r="C234" s="1" t="s">
        <v>162</v>
      </c>
      <c r="D234" s="13" t="s">
        <v>154</v>
      </c>
      <c r="E234" s="13">
        <v>55</v>
      </c>
      <c r="F234" s="13">
        <v>0</v>
      </c>
      <c r="G234" s="13">
        <v>0</v>
      </c>
      <c r="H234" s="20">
        <f t="shared" si="42"/>
        <v>0</v>
      </c>
      <c r="I234">
        <v>0</v>
      </c>
      <c r="J234">
        <v>0</v>
      </c>
      <c r="K234">
        <v>0</v>
      </c>
      <c r="L234" s="17">
        <f t="shared" si="43"/>
        <v>0</v>
      </c>
      <c r="M234">
        <v>2</v>
      </c>
      <c r="N234">
        <v>0</v>
      </c>
      <c r="O234">
        <v>1</v>
      </c>
      <c r="P234" s="15">
        <f t="shared" si="44"/>
        <v>0</v>
      </c>
      <c r="Q234" s="15">
        <f t="shared" si="45"/>
        <v>0</v>
      </c>
      <c r="R234" s="20">
        <f t="shared" si="46"/>
        <v>0</v>
      </c>
      <c r="S234">
        <v>0</v>
      </c>
      <c r="T234">
        <v>1</v>
      </c>
      <c r="U234">
        <v>0</v>
      </c>
      <c r="V234">
        <v>1</v>
      </c>
      <c r="W234">
        <v>0</v>
      </c>
      <c r="X234" s="16">
        <v>12.983333333299999</v>
      </c>
      <c r="Y234" s="26">
        <f t="shared" si="47"/>
        <v>0.23606060605999998</v>
      </c>
      <c r="Z234" s="4">
        <v>11.76</v>
      </c>
      <c r="AA234" s="26">
        <f t="shared" si="48"/>
        <v>0.21381818181818182</v>
      </c>
      <c r="AB234" s="4">
        <v>263.2</v>
      </c>
      <c r="AC234" s="26">
        <f t="shared" si="49"/>
        <v>4.7854545454545452</v>
      </c>
      <c r="AD234" s="21">
        <f t="shared" si="50"/>
        <v>4.276985743380856E-2</v>
      </c>
      <c r="AE234" s="15">
        <f t="shared" si="51"/>
        <v>0</v>
      </c>
      <c r="AF234" s="15">
        <f t="shared" si="52"/>
        <v>0</v>
      </c>
      <c r="AG234" s="15">
        <f t="shared" si="53"/>
        <v>0</v>
      </c>
      <c r="AH234" s="13">
        <v>0</v>
      </c>
      <c r="AI234" s="13">
        <v>0</v>
      </c>
      <c r="AJ234" s="21" t="str">
        <f t="shared" si="54"/>
        <v xml:space="preserve"> </v>
      </c>
      <c r="AK234">
        <v>1</v>
      </c>
      <c r="AL234">
        <v>0</v>
      </c>
      <c r="AM234" s="42">
        <v>12</v>
      </c>
      <c r="AN234" s="42">
        <v>2</v>
      </c>
      <c r="AO234" s="42">
        <v>12</v>
      </c>
      <c r="AP234" s="42">
        <v>2</v>
      </c>
      <c r="AQ234" s="42">
        <v>0</v>
      </c>
      <c r="AR234" s="42">
        <v>2</v>
      </c>
      <c r="AS234">
        <v>7</v>
      </c>
      <c r="AT234">
        <v>2</v>
      </c>
      <c r="AU234" s="4">
        <v>-8.07</v>
      </c>
      <c r="AV234" s="4">
        <v>77.78</v>
      </c>
      <c r="AW234">
        <v>1</v>
      </c>
      <c r="AX234">
        <v>1</v>
      </c>
      <c r="AY234" s="16">
        <f t="shared" si="55"/>
        <v>106.29011553300717</v>
      </c>
      <c r="AZ234" s="4">
        <v>100</v>
      </c>
      <c r="BA234">
        <v>8.4</v>
      </c>
    </row>
    <row r="235" spans="1:53" x14ac:dyDescent="0.2">
      <c r="A235" s="13" t="s">
        <v>126</v>
      </c>
      <c r="B235" s="13" t="s">
        <v>1065</v>
      </c>
      <c r="C235" s="1" t="s">
        <v>145</v>
      </c>
      <c r="D235" s="13" t="s">
        <v>173</v>
      </c>
      <c r="E235" s="13">
        <v>18</v>
      </c>
      <c r="F235" s="13">
        <v>0</v>
      </c>
      <c r="G235" s="13">
        <v>0</v>
      </c>
      <c r="H235" s="20">
        <f t="shared" si="42"/>
        <v>0</v>
      </c>
      <c r="I235">
        <v>0</v>
      </c>
      <c r="J235">
        <v>0</v>
      </c>
      <c r="K235">
        <v>0</v>
      </c>
      <c r="L235" s="17">
        <f t="shared" si="43"/>
        <v>0</v>
      </c>
      <c r="M235">
        <v>0</v>
      </c>
      <c r="N235">
        <v>0</v>
      </c>
      <c r="O235">
        <v>0</v>
      </c>
      <c r="P235" s="15">
        <f t="shared" si="44"/>
        <v>0</v>
      </c>
      <c r="Q235" s="15">
        <f t="shared" si="45"/>
        <v>0</v>
      </c>
      <c r="R235" s="20">
        <f t="shared" si="46"/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s="16">
        <v>0.2</v>
      </c>
      <c r="Y235" s="26">
        <f t="shared" si="47"/>
        <v>1.1111111111111112E-2</v>
      </c>
      <c r="Z235" s="4">
        <v>0</v>
      </c>
      <c r="AA235" s="26">
        <f t="shared" si="48"/>
        <v>0</v>
      </c>
      <c r="AB235" s="4">
        <v>83.62</v>
      </c>
      <c r="AC235" s="26">
        <f t="shared" si="49"/>
        <v>4.6455555555555561</v>
      </c>
      <c r="AD235" s="21">
        <f t="shared" si="50"/>
        <v>0</v>
      </c>
      <c r="AE235" s="15">
        <f t="shared" si="51"/>
        <v>0</v>
      </c>
      <c r="AF235" s="15">
        <f t="shared" si="52"/>
        <v>0</v>
      </c>
      <c r="AG235" s="15">
        <f t="shared" si="53"/>
        <v>0</v>
      </c>
      <c r="AH235" s="1"/>
      <c r="AI235" s="1"/>
      <c r="AJ235" s="21" t="str">
        <f t="shared" si="54"/>
        <v xml:space="preserve"> </v>
      </c>
      <c r="AK235">
        <v>0</v>
      </c>
      <c r="AL235">
        <v>0</v>
      </c>
      <c r="AM235" s="42">
        <v>0</v>
      </c>
      <c r="AN235" s="42">
        <v>0</v>
      </c>
      <c r="AO235" s="42">
        <v>0</v>
      </c>
      <c r="AP235" s="42">
        <v>0</v>
      </c>
      <c r="AQ235" s="42">
        <v>0</v>
      </c>
      <c r="AR235" s="42">
        <v>0</v>
      </c>
      <c r="AS235">
        <v>0</v>
      </c>
      <c r="AT235">
        <v>0</v>
      </c>
      <c r="AW235">
        <v>0</v>
      </c>
      <c r="AX235">
        <v>0</v>
      </c>
      <c r="AY235" s="16">
        <f t="shared" si="55"/>
        <v>0</v>
      </c>
    </row>
    <row r="236" spans="1:53" x14ac:dyDescent="0.2">
      <c r="A236" s="13" t="s">
        <v>1069</v>
      </c>
      <c r="B236" s="13" t="s">
        <v>1070</v>
      </c>
      <c r="C236" s="1" t="s">
        <v>153</v>
      </c>
      <c r="D236" s="13" t="s">
        <v>154</v>
      </c>
      <c r="E236" s="13">
        <v>11</v>
      </c>
      <c r="F236" s="13">
        <v>0</v>
      </c>
      <c r="G236" s="13">
        <v>0</v>
      </c>
      <c r="H236" s="20">
        <f t="shared" si="42"/>
        <v>0</v>
      </c>
      <c r="I236">
        <v>0</v>
      </c>
      <c r="J236">
        <v>0</v>
      </c>
      <c r="K236">
        <v>0</v>
      </c>
      <c r="L236" s="17">
        <f t="shared" si="43"/>
        <v>0</v>
      </c>
      <c r="M236">
        <v>1</v>
      </c>
      <c r="N236">
        <v>0</v>
      </c>
      <c r="O236">
        <v>0</v>
      </c>
      <c r="P236" s="15">
        <f t="shared" si="44"/>
        <v>0</v>
      </c>
      <c r="Q236" s="15">
        <f t="shared" si="45"/>
        <v>0</v>
      </c>
      <c r="R236" s="20">
        <f t="shared" si="46"/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s="16">
        <v>1.5333333332999999</v>
      </c>
      <c r="Y236" s="26">
        <f t="shared" si="47"/>
        <v>0.13939393939090908</v>
      </c>
      <c r="Z236" s="4">
        <v>0.82</v>
      </c>
      <c r="AA236" s="26">
        <f t="shared" si="48"/>
        <v>7.454545454545454E-2</v>
      </c>
      <c r="AB236" s="4">
        <v>69.47</v>
      </c>
      <c r="AC236" s="26">
        <f t="shared" si="49"/>
        <v>6.3154545454545454</v>
      </c>
      <c r="AD236" s="21">
        <f t="shared" si="50"/>
        <v>1.1665955327927158E-2</v>
      </c>
      <c r="AE236" s="15">
        <f t="shared" si="51"/>
        <v>0</v>
      </c>
      <c r="AF236" s="15">
        <f t="shared" si="52"/>
        <v>0</v>
      </c>
      <c r="AG236" s="15">
        <f t="shared" si="53"/>
        <v>0</v>
      </c>
      <c r="AH236" s="13">
        <v>0</v>
      </c>
      <c r="AI236" s="13">
        <v>0</v>
      </c>
      <c r="AJ236" s="21" t="str">
        <f t="shared" si="54"/>
        <v xml:space="preserve"> </v>
      </c>
      <c r="AK236">
        <v>0</v>
      </c>
      <c r="AL236">
        <v>0</v>
      </c>
      <c r="AM236" s="42">
        <v>2</v>
      </c>
      <c r="AN236" s="42">
        <v>0</v>
      </c>
      <c r="AO236" s="42">
        <v>2</v>
      </c>
      <c r="AP236" s="42">
        <v>0</v>
      </c>
      <c r="AQ236" s="42">
        <v>0</v>
      </c>
      <c r="AR236" s="42">
        <v>0</v>
      </c>
      <c r="AS236">
        <v>1</v>
      </c>
      <c r="AT236">
        <v>0</v>
      </c>
      <c r="AU236" s="4">
        <v>6.56</v>
      </c>
      <c r="AV236" s="4">
        <v>100</v>
      </c>
      <c r="AW236">
        <v>0</v>
      </c>
      <c r="AX236">
        <v>0</v>
      </c>
      <c r="AY236" s="16">
        <f t="shared" si="55"/>
        <v>156.52173913383746</v>
      </c>
      <c r="AZ236" s="4">
        <v>100</v>
      </c>
      <c r="BA236">
        <v>7.3</v>
      </c>
    </row>
    <row r="237" spans="1:53" x14ac:dyDescent="0.2">
      <c r="A237" s="13" t="s">
        <v>1073</v>
      </c>
      <c r="B237" s="13" t="s">
        <v>1074</v>
      </c>
      <c r="C237" s="1" t="s">
        <v>179</v>
      </c>
      <c r="D237" s="13" t="s">
        <v>154</v>
      </c>
      <c r="E237" s="13">
        <v>58</v>
      </c>
      <c r="F237" s="13">
        <v>0</v>
      </c>
      <c r="G237" s="13">
        <v>1</v>
      </c>
      <c r="H237" s="20">
        <f t="shared" si="42"/>
        <v>1</v>
      </c>
      <c r="I237">
        <v>0</v>
      </c>
      <c r="J237">
        <v>1</v>
      </c>
      <c r="K237">
        <v>0</v>
      </c>
      <c r="L237" s="17">
        <f t="shared" si="43"/>
        <v>27.272727272727273</v>
      </c>
      <c r="M237">
        <v>1</v>
      </c>
      <c r="N237">
        <v>0</v>
      </c>
      <c r="O237">
        <v>0</v>
      </c>
      <c r="P237" s="15">
        <f t="shared" si="44"/>
        <v>0</v>
      </c>
      <c r="Q237" s="15">
        <f t="shared" si="45"/>
        <v>0</v>
      </c>
      <c r="R237" s="20">
        <f t="shared" si="46"/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 s="16">
        <v>2.2000000000000002</v>
      </c>
      <c r="Y237" s="26">
        <f t="shared" si="47"/>
        <v>3.7931034482758627E-2</v>
      </c>
      <c r="Z237" s="4">
        <v>3.12</v>
      </c>
      <c r="AA237" s="26">
        <f t="shared" si="48"/>
        <v>5.3793103448275863E-2</v>
      </c>
      <c r="AB237" s="4">
        <v>273.66000000000003</v>
      </c>
      <c r="AC237" s="26">
        <f t="shared" si="49"/>
        <v>4.7182758620689658</v>
      </c>
      <c r="AD237" s="21">
        <f t="shared" si="50"/>
        <v>1.1272490786906569E-2</v>
      </c>
      <c r="AE237" s="15">
        <f t="shared" si="51"/>
        <v>0</v>
      </c>
      <c r="AF237" s="15">
        <f t="shared" si="52"/>
        <v>1</v>
      </c>
      <c r="AG237" s="15">
        <f t="shared" si="53"/>
        <v>1</v>
      </c>
      <c r="AH237" s="13">
        <v>0</v>
      </c>
      <c r="AI237" s="13">
        <v>0</v>
      </c>
      <c r="AJ237" s="21" t="str">
        <f t="shared" si="54"/>
        <v xml:space="preserve"> </v>
      </c>
      <c r="AK237">
        <v>1</v>
      </c>
      <c r="AL237">
        <v>0</v>
      </c>
      <c r="AM237" s="42">
        <v>1</v>
      </c>
      <c r="AN237" s="42">
        <v>1</v>
      </c>
      <c r="AO237" s="42">
        <v>1</v>
      </c>
      <c r="AP237" s="42">
        <v>1</v>
      </c>
      <c r="AQ237" s="42">
        <v>0</v>
      </c>
      <c r="AR237" s="42">
        <v>1</v>
      </c>
      <c r="AS237">
        <v>3</v>
      </c>
      <c r="AT237">
        <v>0</v>
      </c>
      <c r="AU237" s="4">
        <v>13.7</v>
      </c>
      <c r="AV237" s="4">
        <v>100</v>
      </c>
      <c r="AW237">
        <v>0</v>
      </c>
      <c r="AX237">
        <v>0</v>
      </c>
      <c r="AY237" s="16">
        <f t="shared" si="55"/>
        <v>54.545454545454547</v>
      </c>
      <c r="AZ237" s="4">
        <v>40</v>
      </c>
      <c r="BA237">
        <v>-52.4</v>
      </c>
    </row>
    <row r="238" spans="1:53" x14ac:dyDescent="0.2">
      <c r="A238" s="13" t="s">
        <v>126</v>
      </c>
      <c r="B238" s="13" t="s">
        <v>1077</v>
      </c>
      <c r="C238" s="13" t="s">
        <v>358</v>
      </c>
      <c r="D238" s="13" t="s">
        <v>173</v>
      </c>
      <c r="E238" s="13">
        <v>82</v>
      </c>
      <c r="F238" s="13">
        <v>7</v>
      </c>
      <c r="G238" s="13">
        <v>13</v>
      </c>
      <c r="H238" s="20">
        <f t="shared" si="42"/>
        <v>20</v>
      </c>
      <c r="I238">
        <v>7</v>
      </c>
      <c r="J238">
        <v>7</v>
      </c>
      <c r="K238">
        <v>5</v>
      </c>
      <c r="L238" s="17">
        <f t="shared" si="43"/>
        <v>5.3924505692039233</v>
      </c>
      <c r="M238">
        <v>62</v>
      </c>
      <c r="N238">
        <v>28</v>
      </c>
      <c r="O238">
        <v>31</v>
      </c>
      <c r="P238" s="15">
        <f t="shared" si="44"/>
        <v>0.11290322580645161</v>
      </c>
      <c r="Q238" s="15">
        <f t="shared" si="45"/>
        <v>5.7851239669421489E-2</v>
      </c>
      <c r="R238" s="20">
        <f t="shared" si="46"/>
        <v>54.6</v>
      </c>
      <c r="S238">
        <v>4</v>
      </c>
      <c r="T238">
        <v>0</v>
      </c>
      <c r="U238">
        <v>8</v>
      </c>
      <c r="V238">
        <v>6</v>
      </c>
      <c r="W238">
        <v>6</v>
      </c>
      <c r="X238" s="16">
        <v>222.53333333329999</v>
      </c>
      <c r="Y238" s="26">
        <f t="shared" si="47"/>
        <v>2.7138211382109754</v>
      </c>
      <c r="Z238" s="4">
        <v>218.26</v>
      </c>
      <c r="AA238" s="26">
        <f t="shared" si="48"/>
        <v>2.6617073170731707</v>
      </c>
      <c r="AB238" s="4">
        <v>174.38</v>
      </c>
      <c r="AC238" s="26">
        <f t="shared" si="49"/>
        <v>2.1265853658536584</v>
      </c>
      <c r="AD238" s="21">
        <f t="shared" si="50"/>
        <v>0.55587815810920949</v>
      </c>
      <c r="AE238" s="15">
        <f t="shared" si="51"/>
        <v>0.28000000000000003</v>
      </c>
      <c r="AF238" s="15">
        <f t="shared" si="52"/>
        <v>0.48</v>
      </c>
      <c r="AG238" s="15">
        <f t="shared" si="53"/>
        <v>0.76</v>
      </c>
      <c r="AH238" s="1"/>
      <c r="AI238" s="1"/>
      <c r="AJ238" s="21" t="str">
        <f t="shared" si="54"/>
        <v xml:space="preserve"> </v>
      </c>
      <c r="AK238">
        <v>25</v>
      </c>
      <c r="AL238">
        <v>3</v>
      </c>
      <c r="AM238" s="42">
        <v>170</v>
      </c>
      <c r="AN238" s="42">
        <v>13</v>
      </c>
      <c r="AO238" s="42">
        <v>170</v>
      </c>
      <c r="AP238" s="42">
        <v>13</v>
      </c>
      <c r="AQ238" s="42">
        <v>10</v>
      </c>
      <c r="AR238" s="42">
        <v>101</v>
      </c>
      <c r="AS238">
        <v>179</v>
      </c>
      <c r="AT238">
        <v>23</v>
      </c>
      <c r="AU238" s="4">
        <v>-0.08</v>
      </c>
      <c r="AV238" s="4">
        <v>88.61</v>
      </c>
      <c r="AW238">
        <v>3</v>
      </c>
      <c r="AX238">
        <v>0</v>
      </c>
      <c r="AY238" s="16">
        <f t="shared" si="55"/>
        <v>115.12881965250376</v>
      </c>
      <c r="AZ238" s="4">
        <v>94.55</v>
      </c>
      <c r="BA238">
        <v>3.5</v>
      </c>
    </row>
    <row r="239" spans="1:53" x14ac:dyDescent="0.2">
      <c r="A239" s="13" t="s">
        <v>183</v>
      </c>
      <c r="B239" s="13" t="s">
        <v>1081</v>
      </c>
      <c r="C239" s="1" t="s">
        <v>136</v>
      </c>
      <c r="D239" s="13" t="s">
        <v>173</v>
      </c>
      <c r="E239" s="13">
        <v>74</v>
      </c>
      <c r="F239" s="13">
        <v>0</v>
      </c>
      <c r="G239" s="13">
        <v>0</v>
      </c>
      <c r="H239" s="20">
        <f t="shared" si="42"/>
        <v>0</v>
      </c>
      <c r="I239">
        <v>0</v>
      </c>
      <c r="J239">
        <v>0</v>
      </c>
      <c r="K239">
        <v>0</v>
      </c>
      <c r="L239" s="17">
        <f t="shared" si="43"/>
        <v>0</v>
      </c>
      <c r="M239">
        <v>4</v>
      </c>
      <c r="N239">
        <v>2</v>
      </c>
      <c r="O239">
        <v>2</v>
      </c>
      <c r="P239" s="15">
        <f t="shared" si="44"/>
        <v>0</v>
      </c>
      <c r="Q239" s="15">
        <f t="shared" si="45"/>
        <v>0</v>
      </c>
      <c r="R239" s="20">
        <f t="shared" si="46"/>
        <v>0</v>
      </c>
      <c r="S239">
        <v>1</v>
      </c>
      <c r="T239">
        <v>0</v>
      </c>
      <c r="U239">
        <v>0</v>
      </c>
      <c r="V239">
        <v>1</v>
      </c>
      <c r="W239">
        <v>0</v>
      </c>
      <c r="X239" s="16">
        <v>15.083333333300001</v>
      </c>
      <c r="Y239" s="26">
        <f t="shared" si="47"/>
        <v>0.20382882882837838</v>
      </c>
      <c r="Z239" s="4">
        <v>17.75</v>
      </c>
      <c r="AA239" s="26">
        <f t="shared" si="48"/>
        <v>0.23986486486486486</v>
      </c>
      <c r="AB239" s="4">
        <v>340.67</v>
      </c>
      <c r="AC239" s="26">
        <f t="shared" si="49"/>
        <v>4.6036486486486492</v>
      </c>
      <c r="AD239" s="21">
        <f t="shared" si="50"/>
        <v>4.9522906087829915E-2</v>
      </c>
      <c r="AE239" s="15">
        <f t="shared" si="51"/>
        <v>0</v>
      </c>
      <c r="AF239" s="15">
        <f t="shared" si="52"/>
        <v>0</v>
      </c>
      <c r="AG239" s="15">
        <f t="shared" si="53"/>
        <v>0</v>
      </c>
      <c r="AH239" s="1"/>
      <c r="AI239" s="1"/>
      <c r="AJ239" s="21" t="str">
        <f t="shared" si="54"/>
        <v xml:space="preserve"> </v>
      </c>
      <c r="AK239">
        <v>0</v>
      </c>
      <c r="AL239">
        <v>0</v>
      </c>
      <c r="AM239" s="42">
        <v>15</v>
      </c>
      <c r="AN239" s="42">
        <v>2</v>
      </c>
      <c r="AO239" s="42">
        <v>15</v>
      </c>
      <c r="AP239" s="42">
        <v>2</v>
      </c>
      <c r="AQ239" s="42">
        <v>1</v>
      </c>
      <c r="AR239" s="42">
        <v>5</v>
      </c>
      <c r="AS239">
        <v>13</v>
      </c>
      <c r="AT239">
        <v>1</v>
      </c>
      <c r="AU239" s="4">
        <v>5.43</v>
      </c>
      <c r="AV239" s="4">
        <v>92.86</v>
      </c>
      <c r="AW239">
        <v>0</v>
      </c>
      <c r="AX239">
        <v>0</v>
      </c>
      <c r="AY239" s="16">
        <f t="shared" si="55"/>
        <v>119.33701657484936</v>
      </c>
      <c r="AZ239" s="4">
        <v>95.24</v>
      </c>
      <c r="BA239">
        <v>0.1</v>
      </c>
    </row>
    <row r="240" spans="1:53" x14ac:dyDescent="0.2">
      <c r="A240" s="13" t="s">
        <v>343</v>
      </c>
      <c r="B240" s="13" t="s">
        <v>1082</v>
      </c>
      <c r="C240" s="1" t="s">
        <v>554</v>
      </c>
      <c r="D240" s="13" t="s">
        <v>173</v>
      </c>
      <c r="E240" s="13">
        <v>7</v>
      </c>
      <c r="F240" s="13">
        <v>0</v>
      </c>
      <c r="G240" s="13">
        <v>2</v>
      </c>
      <c r="H240" s="20">
        <f t="shared" si="42"/>
        <v>2</v>
      </c>
      <c r="I240">
        <v>0</v>
      </c>
      <c r="J240">
        <v>1</v>
      </c>
      <c r="K240">
        <v>1</v>
      </c>
      <c r="L240" s="17">
        <f t="shared" si="43"/>
        <v>9.375</v>
      </c>
      <c r="M240">
        <v>4</v>
      </c>
      <c r="N240">
        <v>1</v>
      </c>
      <c r="O240">
        <v>0</v>
      </c>
      <c r="P240" s="15">
        <f t="shared" si="44"/>
        <v>0</v>
      </c>
      <c r="Q240" s="15">
        <f t="shared" si="45"/>
        <v>0</v>
      </c>
      <c r="R240" s="20">
        <f t="shared" si="46"/>
        <v>3.5</v>
      </c>
      <c r="S240">
        <v>0</v>
      </c>
      <c r="T240">
        <v>0</v>
      </c>
      <c r="U240">
        <v>0</v>
      </c>
      <c r="V240">
        <v>0</v>
      </c>
      <c r="W240">
        <v>0</v>
      </c>
      <c r="X240" s="16">
        <v>12.8</v>
      </c>
      <c r="Y240" s="26">
        <f t="shared" si="47"/>
        <v>1.8285714285714287</v>
      </c>
      <c r="Z240" s="4">
        <v>11.09</v>
      </c>
      <c r="AA240" s="26">
        <f t="shared" si="48"/>
        <v>1.5842857142857143</v>
      </c>
      <c r="AB240" s="4">
        <v>33.07</v>
      </c>
      <c r="AC240" s="26">
        <f t="shared" si="49"/>
        <v>4.7242857142857142</v>
      </c>
      <c r="AD240" s="21">
        <f t="shared" si="50"/>
        <v>0.25113224637681159</v>
      </c>
      <c r="AE240" s="15">
        <f t="shared" si="51"/>
        <v>0</v>
      </c>
      <c r="AF240" s="15">
        <f t="shared" si="52"/>
        <v>1</v>
      </c>
      <c r="AG240" s="15">
        <f t="shared" si="53"/>
        <v>1</v>
      </c>
      <c r="AH240" s="1"/>
      <c r="AI240" s="1"/>
      <c r="AJ240" s="21" t="str">
        <f t="shared" si="54"/>
        <v xml:space="preserve"> </v>
      </c>
      <c r="AK240">
        <v>2</v>
      </c>
      <c r="AL240">
        <v>0</v>
      </c>
      <c r="AM240" s="42">
        <v>5</v>
      </c>
      <c r="AN240" s="42">
        <v>1</v>
      </c>
      <c r="AO240" s="42">
        <v>5</v>
      </c>
      <c r="AP240" s="42">
        <v>1</v>
      </c>
      <c r="AQ240" s="42">
        <v>0</v>
      </c>
      <c r="AR240" s="42">
        <v>3</v>
      </c>
      <c r="AS240">
        <v>6</v>
      </c>
      <c r="AT240">
        <v>1</v>
      </c>
      <c r="AU240" s="4">
        <v>0</v>
      </c>
      <c r="AV240" s="4">
        <v>85.71</v>
      </c>
      <c r="AW240">
        <v>0</v>
      </c>
      <c r="AX240">
        <v>0</v>
      </c>
      <c r="AY240" s="16">
        <f t="shared" si="55"/>
        <v>60.9375</v>
      </c>
      <c r="AZ240" s="4">
        <v>62.5</v>
      </c>
      <c r="BA240">
        <v>-31.9</v>
      </c>
    </row>
    <row r="241" spans="1:53" x14ac:dyDescent="0.2">
      <c r="A241" s="13" t="s">
        <v>496</v>
      </c>
      <c r="B241" s="13" t="s">
        <v>1085</v>
      </c>
      <c r="C241" s="13" t="s">
        <v>190</v>
      </c>
      <c r="D241" s="13" t="s">
        <v>137</v>
      </c>
      <c r="E241" s="13">
        <v>75</v>
      </c>
      <c r="F241" s="13">
        <v>1</v>
      </c>
      <c r="G241" s="13">
        <v>0</v>
      </c>
      <c r="H241" s="20">
        <f t="shared" si="42"/>
        <v>1</v>
      </c>
      <c r="I241">
        <v>1</v>
      </c>
      <c r="J241">
        <v>0</v>
      </c>
      <c r="K241">
        <v>0</v>
      </c>
      <c r="L241" s="17">
        <f t="shared" si="43"/>
        <v>4.4499381953138446</v>
      </c>
      <c r="M241">
        <v>2</v>
      </c>
      <c r="N241">
        <v>4</v>
      </c>
      <c r="O241">
        <v>1</v>
      </c>
      <c r="P241" s="15">
        <f t="shared" si="44"/>
        <v>0.5</v>
      </c>
      <c r="Q241" s="15">
        <f t="shared" si="45"/>
        <v>0.14285714285714285</v>
      </c>
      <c r="R241" s="20">
        <f t="shared" si="46"/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s="16">
        <v>13.483333333299999</v>
      </c>
      <c r="Y241" s="26">
        <f t="shared" si="47"/>
        <v>0.17977777777733331</v>
      </c>
      <c r="Z241" s="4">
        <v>13.66</v>
      </c>
      <c r="AA241" s="26">
        <f t="shared" si="48"/>
        <v>0.18213333333333334</v>
      </c>
      <c r="AB241" s="4">
        <v>325.55</v>
      </c>
      <c r="AC241" s="26">
        <f t="shared" si="49"/>
        <v>4.3406666666666665</v>
      </c>
      <c r="AD241" s="21">
        <f t="shared" si="50"/>
        <v>4.027003920874974E-2</v>
      </c>
      <c r="AE241" s="15">
        <f t="shared" si="51"/>
        <v>0.5</v>
      </c>
      <c r="AF241" s="15">
        <f t="shared" si="52"/>
        <v>0</v>
      </c>
      <c r="AG241" s="15">
        <f t="shared" si="53"/>
        <v>0.5</v>
      </c>
      <c r="AH241" s="13">
        <v>12</v>
      </c>
      <c r="AI241" s="13">
        <v>9</v>
      </c>
      <c r="AJ241" s="21">
        <f t="shared" si="54"/>
        <v>0.5714285714285714</v>
      </c>
      <c r="AK241">
        <v>2</v>
      </c>
      <c r="AL241">
        <v>0</v>
      </c>
      <c r="AM241" s="42">
        <v>7</v>
      </c>
      <c r="AN241" s="42">
        <v>5</v>
      </c>
      <c r="AO241" s="42">
        <v>7</v>
      </c>
      <c r="AP241" s="42">
        <v>5</v>
      </c>
      <c r="AQ241" s="42">
        <v>0</v>
      </c>
      <c r="AR241" s="42">
        <v>4</v>
      </c>
      <c r="AS241">
        <v>8</v>
      </c>
      <c r="AT241">
        <v>2</v>
      </c>
      <c r="AU241" s="4">
        <v>-8.5299999999999994</v>
      </c>
      <c r="AV241" s="4">
        <v>80</v>
      </c>
      <c r="AW241">
        <v>2</v>
      </c>
      <c r="AX241">
        <v>0</v>
      </c>
      <c r="AY241" s="16">
        <f t="shared" si="55"/>
        <v>44.499381953138446</v>
      </c>
      <c r="AZ241" s="4">
        <v>95.45</v>
      </c>
      <c r="BA241">
        <v>-1.5</v>
      </c>
    </row>
    <row r="242" spans="1:53" x14ac:dyDescent="0.2">
      <c r="A242" s="13" t="s">
        <v>160</v>
      </c>
      <c r="B242" s="13" t="s">
        <v>1087</v>
      </c>
      <c r="C242" s="1" t="s">
        <v>136</v>
      </c>
      <c r="D242" s="13" t="s">
        <v>173</v>
      </c>
      <c r="E242" s="13">
        <v>70</v>
      </c>
      <c r="F242" s="13">
        <v>0</v>
      </c>
      <c r="G242" s="13">
        <v>0</v>
      </c>
      <c r="H242" s="20">
        <f t="shared" si="42"/>
        <v>0</v>
      </c>
      <c r="I242">
        <v>0</v>
      </c>
      <c r="J242">
        <v>0</v>
      </c>
      <c r="K242">
        <v>0</v>
      </c>
      <c r="L242" s="17">
        <f t="shared" si="43"/>
        <v>0</v>
      </c>
      <c r="M242">
        <v>2</v>
      </c>
      <c r="N242">
        <v>0</v>
      </c>
      <c r="O242">
        <v>0</v>
      </c>
      <c r="P242" s="15">
        <f t="shared" si="44"/>
        <v>0</v>
      </c>
      <c r="Q242" s="15">
        <f t="shared" si="45"/>
        <v>0</v>
      </c>
      <c r="R242" s="20">
        <f t="shared" si="46"/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s="16">
        <v>6.1666666667000003</v>
      </c>
      <c r="Y242" s="26">
        <f t="shared" si="47"/>
        <v>8.809523809571429E-2</v>
      </c>
      <c r="Z242" s="4">
        <v>6.19</v>
      </c>
      <c r="AA242" s="26">
        <f t="shared" si="48"/>
        <v>8.842857142857144E-2</v>
      </c>
      <c r="AB242" s="4">
        <v>331.11</v>
      </c>
      <c r="AC242" s="26">
        <f t="shared" si="49"/>
        <v>4.730142857142857</v>
      </c>
      <c r="AD242" s="21">
        <f t="shared" si="50"/>
        <v>1.835161577230952E-2</v>
      </c>
      <c r="AE242" s="15">
        <f t="shared" si="51"/>
        <v>0</v>
      </c>
      <c r="AF242" s="15">
        <f t="shared" si="52"/>
        <v>0</v>
      </c>
      <c r="AG242" s="15">
        <f t="shared" si="53"/>
        <v>0</v>
      </c>
      <c r="AH242" s="1"/>
      <c r="AI242" s="1"/>
      <c r="AJ242" s="21" t="str">
        <f t="shared" si="54"/>
        <v xml:space="preserve"> </v>
      </c>
      <c r="AK242">
        <v>1</v>
      </c>
      <c r="AL242">
        <v>0</v>
      </c>
      <c r="AM242" s="42">
        <v>3</v>
      </c>
      <c r="AN242" s="42">
        <v>0</v>
      </c>
      <c r="AO242" s="42">
        <v>3</v>
      </c>
      <c r="AP242" s="42">
        <v>0</v>
      </c>
      <c r="AQ242" s="42">
        <v>0</v>
      </c>
      <c r="AR242" s="42">
        <v>2</v>
      </c>
      <c r="AS242">
        <v>0</v>
      </c>
      <c r="AT242">
        <v>0</v>
      </c>
      <c r="AW242">
        <v>0</v>
      </c>
      <c r="AX242">
        <v>0</v>
      </c>
      <c r="AY242" s="16">
        <f t="shared" si="55"/>
        <v>87.56756756709423</v>
      </c>
      <c r="AZ242" s="4">
        <v>87.5</v>
      </c>
      <c r="BA242">
        <v>-8.4</v>
      </c>
    </row>
    <row r="243" spans="1:53" x14ac:dyDescent="0.2">
      <c r="A243" s="13" t="s">
        <v>506</v>
      </c>
      <c r="B243" s="13" t="s">
        <v>1090</v>
      </c>
      <c r="C243" s="1" t="s">
        <v>270</v>
      </c>
      <c r="D243" s="13" t="s">
        <v>129</v>
      </c>
      <c r="E243" s="13">
        <v>26</v>
      </c>
      <c r="F243" s="13">
        <v>0</v>
      </c>
      <c r="G243" s="13">
        <v>1</v>
      </c>
      <c r="H243" s="20">
        <f t="shared" si="42"/>
        <v>1</v>
      </c>
      <c r="I243">
        <v>0</v>
      </c>
      <c r="J243">
        <v>1</v>
      </c>
      <c r="K243">
        <v>0</v>
      </c>
      <c r="L243" s="17">
        <f t="shared" si="43"/>
        <v>6.6055045871802038</v>
      </c>
      <c r="M243">
        <v>1</v>
      </c>
      <c r="N243">
        <v>1</v>
      </c>
      <c r="O243">
        <v>1</v>
      </c>
      <c r="P243" s="15">
        <f t="shared" si="44"/>
        <v>0</v>
      </c>
      <c r="Q243" s="15">
        <f t="shared" si="45"/>
        <v>0</v>
      </c>
      <c r="R243" s="20">
        <f t="shared" si="46"/>
        <v>3</v>
      </c>
      <c r="S243">
        <v>0</v>
      </c>
      <c r="T243">
        <v>0</v>
      </c>
      <c r="U243">
        <v>0</v>
      </c>
      <c r="V243">
        <v>0</v>
      </c>
      <c r="W243">
        <v>1</v>
      </c>
      <c r="X243" s="16">
        <v>9.0833333333000006</v>
      </c>
      <c r="Y243" s="26">
        <f t="shared" si="47"/>
        <v>0.34935897435769231</v>
      </c>
      <c r="Z243" s="4">
        <v>8.8000000000000007</v>
      </c>
      <c r="AA243" s="26">
        <f t="shared" si="48"/>
        <v>0.33846153846153848</v>
      </c>
      <c r="AB243" s="4">
        <v>100.43</v>
      </c>
      <c r="AC243" s="26">
        <f t="shared" si="49"/>
        <v>3.8626923076923081</v>
      </c>
      <c r="AD243" s="21">
        <f t="shared" si="50"/>
        <v>8.0563947633434038E-2</v>
      </c>
      <c r="AE243" s="15">
        <f t="shared" si="51"/>
        <v>0</v>
      </c>
      <c r="AF243" s="15">
        <f t="shared" si="52"/>
        <v>0.5</v>
      </c>
      <c r="AG243" s="15">
        <f t="shared" si="53"/>
        <v>0.5</v>
      </c>
      <c r="AH243" s="13">
        <v>0</v>
      </c>
      <c r="AI243" s="13">
        <v>0</v>
      </c>
      <c r="AJ243" s="21" t="str">
        <f t="shared" si="54"/>
        <v xml:space="preserve"> </v>
      </c>
      <c r="AK243">
        <v>2</v>
      </c>
      <c r="AL243">
        <v>0</v>
      </c>
      <c r="AM243" s="42">
        <v>4</v>
      </c>
      <c r="AN243" s="42">
        <v>1</v>
      </c>
      <c r="AO243" s="42">
        <v>4</v>
      </c>
      <c r="AP243" s="42">
        <v>1</v>
      </c>
      <c r="AQ243" s="42">
        <v>0</v>
      </c>
      <c r="AR243" s="42">
        <v>5</v>
      </c>
      <c r="AS243">
        <v>6</v>
      </c>
      <c r="AT243">
        <v>1</v>
      </c>
      <c r="AU243" s="4">
        <v>-6.2</v>
      </c>
      <c r="AV243" s="4">
        <v>85.71</v>
      </c>
      <c r="AW243">
        <v>0</v>
      </c>
      <c r="AX243">
        <v>0</v>
      </c>
      <c r="AY243" s="16">
        <f t="shared" si="55"/>
        <v>85.871559633342656</v>
      </c>
      <c r="AZ243" s="4">
        <v>83.33</v>
      </c>
      <c r="BA243">
        <v>-16.7</v>
      </c>
    </row>
    <row r="244" spans="1:53" x14ac:dyDescent="0.2">
      <c r="A244" s="13" t="s">
        <v>539</v>
      </c>
      <c r="B244" s="13" t="s">
        <v>1094</v>
      </c>
      <c r="C244" s="1" t="s">
        <v>314</v>
      </c>
      <c r="D244" s="13" t="s">
        <v>154</v>
      </c>
      <c r="E244" s="13">
        <v>7</v>
      </c>
      <c r="F244" s="13">
        <v>0</v>
      </c>
      <c r="G244" s="13">
        <v>0</v>
      </c>
      <c r="H244" s="20">
        <f t="shared" si="42"/>
        <v>0</v>
      </c>
      <c r="I244">
        <v>0</v>
      </c>
      <c r="J244">
        <v>0</v>
      </c>
      <c r="K244">
        <v>0</v>
      </c>
      <c r="L244" s="17">
        <f t="shared" si="43"/>
        <v>0</v>
      </c>
      <c r="M244">
        <v>0</v>
      </c>
      <c r="N244">
        <v>0</v>
      </c>
      <c r="O244">
        <v>0</v>
      </c>
      <c r="P244" s="15">
        <f t="shared" si="44"/>
        <v>0</v>
      </c>
      <c r="Q244" s="15">
        <f t="shared" si="45"/>
        <v>0</v>
      </c>
      <c r="R244" s="20">
        <f t="shared" si="46"/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s="16">
        <v>0.43333333330000001</v>
      </c>
      <c r="Y244" s="26">
        <f t="shared" si="47"/>
        <v>6.1904761900000001E-2</v>
      </c>
      <c r="Z244" s="4">
        <v>0.52</v>
      </c>
      <c r="AA244" s="26">
        <f t="shared" si="48"/>
        <v>7.4285714285714288E-2</v>
      </c>
      <c r="AB244" s="4">
        <v>41.76</v>
      </c>
      <c r="AC244" s="26">
        <f t="shared" si="49"/>
        <v>5.9657142857142853</v>
      </c>
      <c r="AD244" s="21">
        <f t="shared" si="50"/>
        <v>1.2298959318826871E-2</v>
      </c>
      <c r="AE244" s="15">
        <f t="shared" si="51"/>
        <v>0</v>
      </c>
      <c r="AF244" s="15">
        <f t="shared" si="52"/>
        <v>0</v>
      </c>
      <c r="AG244" s="15">
        <f t="shared" si="53"/>
        <v>0</v>
      </c>
      <c r="AH244" s="13">
        <v>0</v>
      </c>
      <c r="AI244" s="13">
        <v>0</v>
      </c>
      <c r="AJ244" s="21" t="str">
        <f t="shared" si="54"/>
        <v xml:space="preserve"> </v>
      </c>
      <c r="AK244">
        <v>0</v>
      </c>
      <c r="AL244">
        <v>0</v>
      </c>
      <c r="AM244" s="42">
        <v>0</v>
      </c>
      <c r="AN244" s="42">
        <v>1</v>
      </c>
      <c r="AO244" s="42">
        <v>0</v>
      </c>
      <c r="AP244" s="42">
        <v>1</v>
      </c>
      <c r="AQ244" s="42">
        <v>0</v>
      </c>
      <c r="AR244" s="42">
        <v>0</v>
      </c>
      <c r="AS244">
        <v>0</v>
      </c>
      <c r="AT244">
        <v>0</v>
      </c>
      <c r="AW244">
        <v>0</v>
      </c>
      <c r="AX244">
        <v>0</v>
      </c>
      <c r="AY244" s="16">
        <f t="shared" si="55"/>
        <v>-120</v>
      </c>
    </row>
    <row r="245" spans="1:53" x14ac:dyDescent="0.2">
      <c r="A245" s="13" t="s">
        <v>1096</v>
      </c>
      <c r="B245" s="13" t="s">
        <v>1097</v>
      </c>
      <c r="C245" s="1" t="s">
        <v>128</v>
      </c>
      <c r="D245" s="13" t="s">
        <v>146</v>
      </c>
      <c r="E245" s="13">
        <v>3</v>
      </c>
      <c r="F245" s="13">
        <v>0</v>
      </c>
      <c r="G245" s="13">
        <v>0</v>
      </c>
      <c r="H245" s="20">
        <f t="shared" si="42"/>
        <v>0</v>
      </c>
      <c r="I245">
        <v>0</v>
      </c>
      <c r="J245">
        <v>0</v>
      </c>
      <c r="K245">
        <v>0</v>
      </c>
      <c r="L245" s="17">
        <f t="shared" si="43"/>
        <v>0</v>
      </c>
      <c r="M245">
        <v>0</v>
      </c>
      <c r="N245">
        <v>0</v>
      </c>
      <c r="O245">
        <v>0</v>
      </c>
      <c r="P245" s="15">
        <f t="shared" si="44"/>
        <v>0</v>
      </c>
      <c r="Q245" s="15">
        <f t="shared" si="45"/>
        <v>0</v>
      </c>
      <c r="R245" s="20">
        <f t="shared" si="46"/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s="16">
        <v>3.3333333300000004E-2</v>
      </c>
      <c r="Y245" s="26">
        <f t="shared" si="47"/>
        <v>1.1111111100000001E-2</v>
      </c>
      <c r="Z245" s="4">
        <v>0</v>
      </c>
      <c r="AA245" s="26">
        <f t="shared" si="48"/>
        <v>0</v>
      </c>
      <c r="AB245" s="4">
        <v>12.56</v>
      </c>
      <c r="AC245" s="26">
        <f t="shared" si="49"/>
        <v>4.1866666666666665</v>
      </c>
      <c r="AD245" s="21">
        <f t="shared" si="50"/>
        <v>0</v>
      </c>
      <c r="AE245" s="15">
        <f t="shared" si="51"/>
        <v>0</v>
      </c>
      <c r="AF245" s="15">
        <f t="shared" si="52"/>
        <v>0</v>
      </c>
      <c r="AG245" s="15">
        <f t="shared" si="53"/>
        <v>0</v>
      </c>
      <c r="AH245" s="13">
        <v>0</v>
      </c>
      <c r="AI245" s="13">
        <v>0</v>
      </c>
      <c r="AJ245" s="21" t="str">
        <f t="shared" si="54"/>
        <v xml:space="preserve"> </v>
      </c>
      <c r="AK245">
        <v>0</v>
      </c>
      <c r="AL245">
        <v>0</v>
      </c>
      <c r="AM245" s="42">
        <v>0</v>
      </c>
      <c r="AN245" s="42">
        <v>0</v>
      </c>
      <c r="AO245" s="42">
        <v>0</v>
      </c>
      <c r="AP245" s="42">
        <v>0</v>
      </c>
      <c r="AQ245" s="42">
        <v>0</v>
      </c>
      <c r="AR245" s="42">
        <v>0</v>
      </c>
      <c r="AS245">
        <v>0</v>
      </c>
      <c r="AT245">
        <v>0</v>
      </c>
      <c r="AW245">
        <v>0</v>
      </c>
      <c r="AX245">
        <v>0</v>
      </c>
      <c r="AY245" s="16">
        <f t="shared" si="55"/>
        <v>0</v>
      </c>
    </row>
    <row r="246" spans="1:53" x14ac:dyDescent="0.2">
      <c r="A246" s="13" t="s">
        <v>414</v>
      </c>
      <c r="B246" s="13" t="s">
        <v>1100</v>
      </c>
      <c r="C246" s="1" t="s">
        <v>243</v>
      </c>
      <c r="D246" s="13" t="s">
        <v>129</v>
      </c>
      <c r="E246" s="13">
        <v>1</v>
      </c>
      <c r="F246" s="13">
        <v>0</v>
      </c>
      <c r="G246" s="13">
        <v>0</v>
      </c>
      <c r="H246" s="20">
        <f t="shared" si="42"/>
        <v>0</v>
      </c>
      <c r="I246">
        <v>0</v>
      </c>
      <c r="J246">
        <v>0</v>
      </c>
      <c r="K246">
        <v>0</v>
      </c>
      <c r="L246" s="17">
        <f t="shared" si="43"/>
        <v>0</v>
      </c>
      <c r="M246">
        <v>0</v>
      </c>
      <c r="N246">
        <v>0</v>
      </c>
      <c r="O246">
        <v>0</v>
      </c>
      <c r="P246" s="15">
        <f t="shared" si="44"/>
        <v>0</v>
      </c>
      <c r="Q246" s="15">
        <f t="shared" si="45"/>
        <v>0</v>
      </c>
      <c r="R246" s="20">
        <f t="shared" si="46"/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s="16">
        <v>0</v>
      </c>
      <c r="Y246" s="26">
        <f t="shared" si="47"/>
        <v>0</v>
      </c>
      <c r="Z246" s="4">
        <v>0</v>
      </c>
      <c r="AA246" s="26">
        <f t="shared" si="48"/>
        <v>0</v>
      </c>
      <c r="AB246" s="4">
        <v>6.9</v>
      </c>
      <c r="AC246" s="26">
        <f t="shared" si="49"/>
        <v>6.9</v>
      </c>
      <c r="AD246" s="21">
        <f t="shared" si="50"/>
        <v>0</v>
      </c>
      <c r="AE246" s="15">
        <f t="shared" si="51"/>
        <v>0</v>
      </c>
      <c r="AF246" s="15">
        <f t="shared" si="52"/>
        <v>0</v>
      </c>
      <c r="AG246" s="15">
        <f t="shared" si="53"/>
        <v>0</v>
      </c>
      <c r="AH246" s="13">
        <v>0</v>
      </c>
      <c r="AI246" s="13">
        <v>0</v>
      </c>
      <c r="AJ246" s="21" t="str">
        <f t="shared" si="54"/>
        <v xml:space="preserve"> </v>
      </c>
      <c r="AK246">
        <v>0</v>
      </c>
      <c r="AL246">
        <v>0</v>
      </c>
      <c r="AM246" s="42">
        <v>0</v>
      </c>
      <c r="AN246" s="42">
        <v>0</v>
      </c>
      <c r="AO246" s="42">
        <v>0</v>
      </c>
      <c r="AP246" s="42">
        <v>0</v>
      </c>
      <c r="AQ246" s="42">
        <v>0</v>
      </c>
      <c r="AR246" s="42">
        <v>0</v>
      </c>
      <c r="AS246">
        <v>0</v>
      </c>
      <c r="AT246">
        <v>0</v>
      </c>
      <c r="AW246">
        <v>0</v>
      </c>
      <c r="AX246">
        <v>0</v>
      </c>
      <c r="AY246" s="16">
        <f t="shared" si="55"/>
        <v>0</v>
      </c>
    </row>
    <row r="247" spans="1:53" x14ac:dyDescent="0.2">
      <c r="A247" s="13" t="s">
        <v>562</v>
      </c>
      <c r="B247" s="13" t="s">
        <v>1102</v>
      </c>
      <c r="C247" s="1" t="s">
        <v>363</v>
      </c>
      <c r="D247" s="13" t="s">
        <v>503</v>
      </c>
      <c r="E247" s="13">
        <v>80</v>
      </c>
      <c r="F247" s="13">
        <v>3</v>
      </c>
      <c r="G247" s="13">
        <v>0</v>
      </c>
      <c r="H247" s="20">
        <f t="shared" si="42"/>
        <v>3</v>
      </c>
      <c r="I247">
        <v>3</v>
      </c>
      <c r="J247">
        <v>0</v>
      </c>
      <c r="K247">
        <v>0</v>
      </c>
      <c r="L247" s="17">
        <f t="shared" si="43"/>
        <v>4.5531197301893362</v>
      </c>
      <c r="M247">
        <v>9</v>
      </c>
      <c r="N247">
        <v>3</v>
      </c>
      <c r="O247">
        <v>1</v>
      </c>
      <c r="P247" s="15">
        <f t="shared" si="44"/>
        <v>0.33333333333333331</v>
      </c>
      <c r="Q247" s="15">
        <f t="shared" si="45"/>
        <v>0.23076923076923078</v>
      </c>
      <c r="R247" s="20">
        <f t="shared" si="46"/>
        <v>0</v>
      </c>
      <c r="S247">
        <v>0</v>
      </c>
      <c r="T247">
        <v>0</v>
      </c>
      <c r="U247">
        <v>2</v>
      </c>
      <c r="V247">
        <v>2</v>
      </c>
      <c r="W247">
        <v>0</v>
      </c>
      <c r="X247" s="16">
        <v>39.5333333333</v>
      </c>
      <c r="Y247" s="26">
        <f t="shared" si="47"/>
        <v>0.49416666666624998</v>
      </c>
      <c r="Z247" s="4">
        <v>37.369999999999997</v>
      </c>
      <c r="AA247" s="26">
        <f t="shared" si="48"/>
        <v>0.46712499999999996</v>
      </c>
      <c r="AB247" s="4">
        <v>409.44</v>
      </c>
      <c r="AC247" s="26">
        <f t="shared" si="49"/>
        <v>5.1180000000000003</v>
      </c>
      <c r="AD247" s="21">
        <f t="shared" si="50"/>
        <v>8.3637340256484838E-2</v>
      </c>
      <c r="AE247" s="15">
        <f t="shared" si="51"/>
        <v>0.6</v>
      </c>
      <c r="AF247" s="15">
        <f t="shared" si="52"/>
        <v>0</v>
      </c>
      <c r="AG247" s="15">
        <f t="shared" si="53"/>
        <v>0.6</v>
      </c>
      <c r="AH247" s="13">
        <v>11</v>
      </c>
      <c r="AI247" s="13">
        <v>17</v>
      </c>
      <c r="AJ247" s="21">
        <f t="shared" si="54"/>
        <v>0.39285714285714285</v>
      </c>
      <c r="AK247">
        <v>5</v>
      </c>
      <c r="AL247">
        <v>0</v>
      </c>
      <c r="AM247" s="42">
        <v>20</v>
      </c>
      <c r="AN247" s="42">
        <v>5</v>
      </c>
      <c r="AO247" s="42">
        <v>20</v>
      </c>
      <c r="AP247" s="42">
        <v>5</v>
      </c>
      <c r="AQ247" s="42">
        <v>3</v>
      </c>
      <c r="AR247" s="42">
        <v>10</v>
      </c>
      <c r="AS247">
        <v>22</v>
      </c>
      <c r="AT247">
        <v>8</v>
      </c>
      <c r="AU247" s="4">
        <v>-8.17</v>
      </c>
      <c r="AV247" s="4">
        <v>73.33</v>
      </c>
      <c r="AW247">
        <v>1</v>
      </c>
      <c r="AX247">
        <v>0</v>
      </c>
      <c r="AY247" s="16">
        <f t="shared" si="55"/>
        <v>63.743676222650706</v>
      </c>
      <c r="AZ247" s="4">
        <v>78.95</v>
      </c>
      <c r="BA247">
        <v>-14</v>
      </c>
    </row>
    <row r="248" spans="1:53" x14ac:dyDescent="0.2">
      <c r="A248" s="13" t="s">
        <v>1105</v>
      </c>
      <c r="B248" s="13" t="s">
        <v>1106</v>
      </c>
      <c r="C248" s="1" t="s">
        <v>219</v>
      </c>
      <c r="D248" s="13" t="s">
        <v>146</v>
      </c>
      <c r="E248" s="13">
        <v>82</v>
      </c>
      <c r="F248" s="13">
        <v>2</v>
      </c>
      <c r="G248" s="13">
        <v>15</v>
      </c>
      <c r="H248" s="20">
        <f t="shared" si="42"/>
        <v>17</v>
      </c>
      <c r="I248">
        <v>2</v>
      </c>
      <c r="J248">
        <v>6</v>
      </c>
      <c r="K248">
        <v>8</v>
      </c>
      <c r="L248" s="17">
        <f t="shared" si="43"/>
        <v>3.6725876140186839</v>
      </c>
      <c r="M248">
        <v>14</v>
      </c>
      <c r="N248">
        <v>8</v>
      </c>
      <c r="O248">
        <v>9</v>
      </c>
      <c r="P248" s="15">
        <f t="shared" si="44"/>
        <v>0.14285714285714285</v>
      </c>
      <c r="Q248" s="15">
        <f t="shared" si="45"/>
        <v>6.4516129032258063E-2</v>
      </c>
      <c r="R248" s="20">
        <f t="shared" si="46"/>
        <v>37.200000000000003</v>
      </c>
      <c r="S248">
        <v>0</v>
      </c>
      <c r="T248">
        <v>1</v>
      </c>
      <c r="U248">
        <v>8</v>
      </c>
      <c r="V248">
        <v>10</v>
      </c>
      <c r="W248">
        <v>2</v>
      </c>
      <c r="X248" s="16">
        <v>277.73333333329998</v>
      </c>
      <c r="Y248" s="26">
        <f t="shared" si="47"/>
        <v>3.3869918699182926</v>
      </c>
      <c r="Z248" s="4">
        <v>266.82</v>
      </c>
      <c r="AA248" s="26">
        <f t="shared" si="48"/>
        <v>3.2539024390243902</v>
      </c>
      <c r="AB248" s="4">
        <v>182.57</v>
      </c>
      <c r="AC248" s="26">
        <f t="shared" si="49"/>
        <v>2.2264634146341464</v>
      </c>
      <c r="AD248" s="21">
        <f t="shared" si="50"/>
        <v>0.5937381784196355</v>
      </c>
      <c r="AE248" s="15">
        <f t="shared" si="51"/>
        <v>6.6666666666666666E-2</v>
      </c>
      <c r="AF248" s="15">
        <f t="shared" si="52"/>
        <v>0.46666666666666667</v>
      </c>
      <c r="AG248" s="15">
        <f t="shared" si="53"/>
        <v>0.53333333333333333</v>
      </c>
      <c r="AH248" s="13">
        <v>109</v>
      </c>
      <c r="AI248" s="13">
        <v>75</v>
      </c>
      <c r="AJ248" s="21">
        <f t="shared" si="54"/>
        <v>0.59239130434782605</v>
      </c>
      <c r="AK248">
        <v>30</v>
      </c>
      <c r="AL248">
        <v>4</v>
      </c>
      <c r="AM248" s="42">
        <v>156</v>
      </c>
      <c r="AN248" s="42">
        <v>29</v>
      </c>
      <c r="AO248" s="42">
        <v>156</v>
      </c>
      <c r="AP248" s="42">
        <v>29</v>
      </c>
      <c r="AQ248" s="42">
        <v>6</v>
      </c>
      <c r="AR248" s="42">
        <v>98</v>
      </c>
      <c r="AS248">
        <v>191</v>
      </c>
      <c r="AT248">
        <v>35</v>
      </c>
      <c r="AU248" s="4">
        <v>-0.25</v>
      </c>
      <c r="AV248" s="4">
        <v>84.51</v>
      </c>
      <c r="AW248">
        <v>0</v>
      </c>
      <c r="AX248">
        <v>0</v>
      </c>
      <c r="AY248" s="16">
        <f t="shared" si="55"/>
        <v>80.364858377350018</v>
      </c>
      <c r="AZ248" s="4">
        <v>95.92</v>
      </c>
      <c r="BA248">
        <v>4.2</v>
      </c>
    </row>
    <row r="249" spans="1:53" x14ac:dyDescent="0.2">
      <c r="A249" s="13" t="s">
        <v>217</v>
      </c>
      <c r="B249" s="13" t="s">
        <v>1109</v>
      </c>
      <c r="C249" s="1" t="s">
        <v>243</v>
      </c>
      <c r="D249" s="13" t="s">
        <v>146</v>
      </c>
      <c r="E249" s="13">
        <v>59</v>
      </c>
      <c r="F249" s="13">
        <v>7</v>
      </c>
      <c r="G249" s="13">
        <v>3</v>
      </c>
      <c r="H249" s="20">
        <f t="shared" si="42"/>
        <v>10</v>
      </c>
      <c r="I249">
        <v>7</v>
      </c>
      <c r="J249">
        <v>2</v>
      </c>
      <c r="K249">
        <v>1</v>
      </c>
      <c r="L249" s="17">
        <f t="shared" si="43"/>
        <v>3.7236243276797114</v>
      </c>
      <c r="M249">
        <v>19</v>
      </c>
      <c r="N249">
        <v>7</v>
      </c>
      <c r="O249">
        <v>1</v>
      </c>
      <c r="P249" s="15">
        <f t="shared" si="44"/>
        <v>0.36842105263157893</v>
      </c>
      <c r="Q249" s="15">
        <f t="shared" si="45"/>
        <v>0.25925925925925924</v>
      </c>
      <c r="R249" s="20">
        <f t="shared" si="46"/>
        <v>17.600000000000001</v>
      </c>
      <c r="S249">
        <v>1</v>
      </c>
      <c r="T249">
        <v>4</v>
      </c>
      <c r="U249">
        <v>4</v>
      </c>
      <c r="V249">
        <v>5</v>
      </c>
      <c r="W249">
        <v>0</v>
      </c>
      <c r="X249" s="16">
        <v>161.13333333329999</v>
      </c>
      <c r="Y249" s="26">
        <f t="shared" si="47"/>
        <v>2.7310734463271182</v>
      </c>
      <c r="Z249" s="4">
        <v>160.43</v>
      </c>
      <c r="AA249" s="26">
        <f t="shared" si="48"/>
        <v>2.7191525423728815</v>
      </c>
      <c r="AB249" s="4">
        <v>162.43</v>
      </c>
      <c r="AC249" s="26">
        <f t="shared" si="49"/>
        <v>2.7530508474576272</v>
      </c>
      <c r="AD249" s="21">
        <f t="shared" si="50"/>
        <v>0.49690268227714801</v>
      </c>
      <c r="AE249" s="15">
        <f t="shared" si="51"/>
        <v>0.46666666666666667</v>
      </c>
      <c r="AF249" s="15">
        <f t="shared" si="52"/>
        <v>0.2</v>
      </c>
      <c r="AG249" s="15">
        <f t="shared" si="53"/>
        <v>0.66666666666666674</v>
      </c>
      <c r="AH249" s="13">
        <v>104</v>
      </c>
      <c r="AI249" s="13">
        <v>85</v>
      </c>
      <c r="AJ249" s="21">
        <f t="shared" si="54"/>
        <v>0.55026455026455023</v>
      </c>
      <c r="AK249">
        <v>15</v>
      </c>
      <c r="AL249">
        <v>1</v>
      </c>
      <c r="AM249" s="42">
        <v>117</v>
      </c>
      <c r="AN249" s="42">
        <v>16</v>
      </c>
      <c r="AO249" s="42">
        <v>117</v>
      </c>
      <c r="AP249" s="42">
        <v>16</v>
      </c>
      <c r="AQ249" s="42">
        <v>11</v>
      </c>
      <c r="AR249" s="42">
        <v>68</v>
      </c>
      <c r="AS249">
        <v>108</v>
      </c>
      <c r="AT249">
        <v>10</v>
      </c>
      <c r="AU249" s="4">
        <v>2.5499999999999998</v>
      </c>
      <c r="AV249" s="4">
        <v>91.53</v>
      </c>
      <c r="AW249">
        <v>0</v>
      </c>
      <c r="AX249">
        <v>0</v>
      </c>
      <c r="AY249" s="16">
        <f t="shared" si="55"/>
        <v>101.65494414565612</v>
      </c>
      <c r="AZ249" s="4">
        <v>93.75</v>
      </c>
      <c r="BA249">
        <v>-2.5</v>
      </c>
    </row>
    <row r="250" spans="1:53" x14ac:dyDescent="0.2">
      <c r="A250" s="13" t="s">
        <v>183</v>
      </c>
      <c r="B250" s="13" t="s">
        <v>1112</v>
      </c>
      <c r="C250" s="1" t="s">
        <v>334</v>
      </c>
      <c r="D250" s="13" t="s">
        <v>173</v>
      </c>
      <c r="E250" s="13">
        <v>9</v>
      </c>
      <c r="F250" s="13">
        <v>0</v>
      </c>
      <c r="G250" s="13">
        <v>0</v>
      </c>
      <c r="H250" s="20">
        <f t="shared" si="42"/>
        <v>0</v>
      </c>
      <c r="I250">
        <v>0</v>
      </c>
      <c r="J250">
        <v>0</v>
      </c>
      <c r="K250">
        <v>0</v>
      </c>
      <c r="L250" s="17">
        <f t="shared" si="43"/>
        <v>0</v>
      </c>
      <c r="M250">
        <v>0</v>
      </c>
      <c r="N250">
        <v>0</v>
      </c>
      <c r="O250">
        <v>0</v>
      </c>
      <c r="P250" s="15">
        <f t="shared" si="44"/>
        <v>0</v>
      </c>
      <c r="Q250" s="15">
        <f t="shared" si="45"/>
        <v>0</v>
      </c>
      <c r="R250" s="20">
        <f t="shared" si="46"/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s="16">
        <v>0.30000000000000004</v>
      </c>
      <c r="Y250" s="26">
        <f t="shared" si="47"/>
        <v>3.333333333333334E-2</v>
      </c>
      <c r="Z250" s="4">
        <v>0.14000000000000001</v>
      </c>
      <c r="AA250" s="26">
        <f t="shared" si="48"/>
        <v>1.5555555555555557E-2</v>
      </c>
      <c r="AB250" s="4">
        <v>45.13</v>
      </c>
      <c r="AC250" s="26">
        <f t="shared" si="49"/>
        <v>5.0144444444444449</v>
      </c>
      <c r="AD250" s="21">
        <f t="shared" si="50"/>
        <v>3.092555776452397E-3</v>
      </c>
      <c r="AE250" s="15">
        <f t="shared" si="51"/>
        <v>0</v>
      </c>
      <c r="AF250" s="15">
        <f t="shared" si="52"/>
        <v>0</v>
      </c>
      <c r="AG250" s="15">
        <f t="shared" si="53"/>
        <v>0</v>
      </c>
      <c r="AH250" s="1"/>
      <c r="AI250" s="1"/>
      <c r="AJ250" s="21" t="str">
        <f t="shared" si="54"/>
        <v xml:space="preserve"> </v>
      </c>
      <c r="AK250">
        <v>0</v>
      </c>
      <c r="AL250">
        <v>0</v>
      </c>
      <c r="AM250" s="42">
        <v>0</v>
      </c>
      <c r="AN250" s="42">
        <v>0</v>
      </c>
      <c r="AO250" s="42">
        <v>0</v>
      </c>
      <c r="AP250" s="42">
        <v>0</v>
      </c>
      <c r="AQ250" s="42">
        <v>0</v>
      </c>
      <c r="AR250" s="42">
        <v>0</v>
      </c>
      <c r="AS250">
        <v>0</v>
      </c>
      <c r="AT250">
        <v>0</v>
      </c>
      <c r="AW250">
        <v>0</v>
      </c>
      <c r="AX250">
        <v>0</v>
      </c>
      <c r="AY250" s="16">
        <f t="shared" si="55"/>
        <v>0</v>
      </c>
    </row>
    <row r="251" spans="1:53" x14ac:dyDescent="0.2">
      <c r="A251" s="13" t="s">
        <v>1115</v>
      </c>
      <c r="B251" s="13" t="s">
        <v>1116</v>
      </c>
      <c r="C251" s="1" t="s">
        <v>334</v>
      </c>
      <c r="D251" s="13" t="s">
        <v>129</v>
      </c>
      <c r="E251" s="13">
        <v>66</v>
      </c>
      <c r="F251" s="13">
        <v>0</v>
      </c>
      <c r="G251" s="13">
        <v>1</v>
      </c>
      <c r="H251" s="20">
        <f t="shared" si="42"/>
        <v>1</v>
      </c>
      <c r="I251">
        <v>0</v>
      </c>
      <c r="J251">
        <v>1</v>
      </c>
      <c r="K251">
        <v>0</v>
      </c>
      <c r="L251" s="17">
        <f t="shared" si="43"/>
        <v>0.79034028540031165</v>
      </c>
      <c r="M251">
        <v>13</v>
      </c>
      <c r="N251">
        <v>4</v>
      </c>
      <c r="O251">
        <v>5</v>
      </c>
      <c r="P251" s="15">
        <f t="shared" si="44"/>
        <v>0</v>
      </c>
      <c r="Q251" s="15">
        <f t="shared" si="45"/>
        <v>0</v>
      </c>
      <c r="R251" s="20">
        <f t="shared" si="46"/>
        <v>13.2</v>
      </c>
      <c r="S251">
        <v>0</v>
      </c>
      <c r="T251">
        <v>1</v>
      </c>
      <c r="U251">
        <v>6</v>
      </c>
      <c r="V251">
        <v>1</v>
      </c>
      <c r="W251">
        <v>1</v>
      </c>
      <c r="X251" s="16">
        <v>75.916666666699996</v>
      </c>
      <c r="Y251" s="26">
        <f t="shared" si="47"/>
        <v>1.1502525252530302</v>
      </c>
      <c r="Z251" s="4">
        <v>73.459999999999994</v>
      </c>
      <c r="AA251" s="26">
        <f t="shared" si="48"/>
        <v>1.113030303030303</v>
      </c>
      <c r="AB251" s="4">
        <v>236.78</v>
      </c>
      <c r="AC251" s="26">
        <f t="shared" si="49"/>
        <v>3.5875757575757574</v>
      </c>
      <c r="AD251" s="21">
        <f t="shared" si="50"/>
        <v>0.23678442496132029</v>
      </c>
      <c r="AE251" s="15">
        <f t="shared" si="51"/>
        <v>0</v>
      </c>
      <c r="AF251" s="15">
        <f t="shared" si="52"/>
        <v>0.2</v>
      </c>
      <c r="AG251" s="15">
        <f t="shared" si="53"/>
        <v>0.2</v>
      </c>
      <c r="AH251" s="13">
        <v>1</v>
      </c>
      <c r="AI251" s="13">
        <v>1</v>
      </c>
      <c r="AJ251" s="21">
        <f t="shared" si="54"/>
        <v>0.5</v>
      </c>
      <c r="AK251">
        <v>5</v>
      </c>
      <c r="AL251">
        <v>0</v>
      </c>
      <c r="AM251" s="42">
        <v>61</v>
      </c>
      <c r="AN251" s="42">
        <v>14</v>
      </c>
      <c r="AO251" s="42">
        <v>61</v>
      </c>
      <c r="AP251" s="42">
        <v>14</v>
      </c>
      <c r="AQ251" s="42">
        <v>1</v>
      </c>
      <c r="AR251" s="42">
        <v>24</v>
      </c>
      <c r="AS251">
        <v>55</v>
      </c>
      <c r="AT251">
        <v>7</v>
      </c>
      <c r="AU251" s="4">
        <v>5.03</v>
      </c>
      <c r="AV251" s="4">
        <v>88.71</v>
      </c>
      <c r="AW251">
        <v>0</v>
      </c>
      <c r="AX251">
        <v>0</v>
      </c>
      <c r="AY251" s="16">
        <f t="shared" si="55"/>
        <v>96.42151481883802</v>
      </c>
      <c r="AZ251" s="4">
        <v>87.67</v>
      </c>
      <c r="BA251">
        <v>-3.7</v>
      </c>
    </row>
    <row r="252" spans="1:53" x14ac:dyDescent="0.2">
      <c r="A252" s="13" t="s">
        <v>539</v>
      </c>
      <c r="B252" s="13" t="s">
        <v>1120</v>
      </c>
      <c r="C252" s="1" t="s">
        <v>214</v>
      </c>
      <c r="D252" s="13" t="s">
        <v>146</v>
      </c>
      <c r="E252" s="13">
        <v>63</v>
      </c>
      <c r="F252" s="13">
        <v>0</v>
      </c>
      <c r="G252" s="13">
        <v>1</v>
      </c>
      <c r="H252" s="20">
        <f t="shared" si="42"/>
        <v>1</v>
      </c>
      <c r="I252">
        <v>0</v>
      </c>
      <c r="J252">
        <v>1</v>
      </c>
      <c r="K252">
        <v>0</v>
      </c>
      <c r="L252" s="17">
        <f t="shared" si="43"/>
        <v>1.2133468149646107</v>
      </c>
      <c r="M252">
        <v>5</v>
      </c>
      <c r="N252">
        <v>1</v>
      </c>
      <c r="O252">
        <v>3</v>
      </c>
      <c r="P252" s="15">
        <f t="shared" si="44"/>
        <v>0</v>
      </c>
      <c r="Q252" s="15">
        <f t="shared" si="45"/>
        <v>0</v>
      </c>
      <c r="R252" s="20">
        <f t="shared" si="46"/>
        <v>7.75</v>
      </c>
      <c r="S252">
        <v>1</v>
      </c>
      <c r="T252">
        <v>0</v>
      </c>
      <c r="U252">
        <v>3</v>
      </c>
      <c r="V252">
        <v>1</v>
      </c>
      <c r="W252">
        <v>0</v>
      </c>
      <c r="X252" s="16">
        <v>49.45</v>
      </c>
      <c r="Y252" s="26">
        <f t="shared" si="47"/>
        <v>0.78492063492063502</v>
      </c>
      <c r="Z252" s="4">
        <v>45.77</v>
      </c>
      <c r="AA252" s="26">
        <f t="shared" si="48"/>
        <v>0.72650793650793655</v>
      </c>
      <c r="AB252" s="4">
        <v>244.39</v>
      </c>
      <c r="AC252" s="26">
        <f t="shared" si="49"/>
        <v>3.8792063492063491</v>
      </c>
      <c r="AD252" s="21">
        <f t="shared" si="50"/>
        <v>0.15774055693410532</v>
      </c>
      <c r="AE252" s="15">
        <f t="shared" si="51"/>
        <v>0</v>
      </c>
      <c r="AF252" s="15">
        <f t="shared" si="52"/>
        <v>0.25</v>
      </c>
      <c r="AG252" s="15">
        <f t="shared" si="53"/>
        <v>0.25</v>
      </c>
      <c r="AH252" s="13">
        <v>15</v>
      </c>
      <c r="AI252" s="13">
        <v>15</v>
      </c>
      <c r="AJ252" s="21">
        <f t="shared" si="54"/>
        <v>0.5</v>
      </c>
      <c r="AK252">
        <v>4</v>
      </c>
      <c r="AL252">
        <v>2</v>
      </c>
      <c r="AM252" s="42">
        <v>27</v>
      </c>
      <c r="AN252" s="42">
        <v>8</v>
      </c>
      <c r="AO252" s="42">
        <v>27</v>
      </c>
      <c r="AP252" s="42">
        <v>8</v>
      </c>
      <c r="AQ252" s="42">
        <v>4</v>
      </c>
      <c r="AR252" s="42">
        <v>13</v>
      </c>
      <c r="AS252">
        <v>23</v>
      </c>
      <c r="AT252">
        <v>10</v>
      </c>
      <c r="AU252" s="4">
        <v>-11.07</v>
      </c>
      <c r="AV252" s="4">
        <v>69.7</v>
      </c>
      <c r="AW252">
        <v>0</v>
      </c>
      <c r="AX252">
        <v>1</v>
      </c>
      <c r="AY252" s="16">
        <f t="shared" si="55"/>
        <v>59.453993933265927</v>
      </c>
      <c r="AZ252" s="4">
        <v>76.739999999999995</v>
      </c>
      <c r="BA252">
        <v>-15.3</v>
      </c>
    </row>
    <row r="253" spans="1:53" x14ac:dyDescent="0.2">
      <c r="A253" s="13" t="s">
        <v>1124</v>
      </c>
      <c r="B253" s="13" t="s">
        <v>1125</v>
      </c>
      <c r="C253" s="1" t="s">
        <v>238</v>
      </c>
      <c r="D253" s="13" t="s">
        <v>129</v>
      </c>
      <c r="E253" s="13">
        <v>57</v>
      </c>
      <c r="F253" s="13">
        <v>0</v>
      </c>
      <c r="G253" s="13">
        <v>1</v>
      </c>
      <c r="H253" s="20">
        <f t="shared" si="42"/>
        <v>1</v>
      </c>
      <c r="I253">
        <v>0</v>
      </c>
      <c r="J253">
        <v>0</v>
      </c>
      <c r="K253">
        <v>1</v>
      </c>
      <c r="L253" s="17">
        <f t="shared" si="43"/>
        <v>1.1490584104684654</v>
      </c>
      <c r="M253">
        <v>4</v>
      </c>
      <c r="N253">
        <v>4</v>
      </c>
      <c r="O253">
        <v>1</v>
      </c>
      <c r="P253" s="15">
        <f t="shared" si="44"/>
        <v>0</v>
      </c>
      <c r="Q253" s="15">
        <f t="shared" si="45"/>
        <v>0</v>
      </c>
      <c r="R253" s="20">
        <f t="shared" si="46"/>
        <v>0</v>
      </c>
      <c r="S253">
        <v>0</v>
      </c>
      <c r="T253">
        <v>2</v>
      </c>
      <c r="U253">
        <v>4</v>
      </c>
      <c r="V253">
        <v>1</v>
      </c>
      <c r="W253">
        <v>0</v>
      </c>
      <c r="X253" s="16">
        <v>52.2166666667</v>
      </c>
      <c r="Y253" s="26">
        <f t="shared" si="47"/>
        <v>0.91608187134561403</v>
      </c>
      <c r="Z253" s="4">
        <v>51.94</v>
      </c>
      <c r="AA253" s="26">
        <f t="shared" si="48"/>
        <v>0.91122807017543861</v>
      </c>
      <c r="AB253" s="4">
        <v>213.09</v>
      </c>
      <c r="AC253" s="26">
        <f t="shared" si="49"/>
        <v>3.7384210526315789</v>
      </c>
      <c r="AD253" s="21">
        <f t="shared" si="50"/>
        <v>0.19597781383239635</v>
      </c>
      <c r="AE253" s="15">
        <f t="shared" si="51"/>
        <v>0</v>
      </c>
      <c r="AF253" s="15">
        <f t="shared" si="52"/>
        <v>0.33333333333333331</v>
      </c>
      <c r="AG253" s="15">
        <f t="shared" si="53"/>
        <v>0.33333333333333331</v>
      </c>
      <c r="AH253" s="13">
        <v>6</v>
      </c>
      <c r="AI253" s="13">
        <v>3</v>
      </c>
      <c r="AJ253" s="21">
        <f t="shared" si="54"/>
        <v>0.66666666666666663</v>
      </c>
      <c r="AK253">
        <v>3</v>
      </c>
      <c r="AL253">
        <v>0</v>
      </c>
      <c r="AM253" s="42">
        <v>34</v>
      </c>
      <c r="AN253" s="42">
        <v>12</v>
      </c>
      <c r="AO253" s="42">
        <v>34</v>
      </c>
      <c r="AP253" s="42">
        <v>12</v>
      </c>
      <c r="AQ253" s="42">
        <v>5</v>
      </c>
      <c r="AR253" s="42">
        <v>19</v>
      </c>
      <c r="AS253">
        <v>31</v>
      </c>
      <c r="AT253">
        <v>11</v>
      </c>
      <c r="AU253" s="4">
        <v>-7.5</v>
      </c>
      <c r="AV253" s="4">
        <v>73.81</v>
      </c>
      <c r="AW253">
        <v>0</v>
      </c>
      <c r="AX253">
        <v>0</v>
      </c>
      <c r="AY253" s="16">
        <f t="shared" si="55"/>
        <v>70.092563038576387</v>
      </c>
      <c r="AZ253" s="4">
        <v>83.72</v>
      </c>
      <c r="BA253">
        <v>-7.9</v>
      </c>
    </row>
    <row r="254" spans="1:53" x14ac:dyDescent="0.2">
      <c r="A254" s="13" t="s">
        <v>423</v>
      </c>
      <c r="B254" s="13" t="s">
        <v>1125</v>
      </c>
      <c r="C254" s="1" t="s">
        <v>145</v>
      </c>
      <c r="D254" s="13" t="s">
        <v>129</v>
      </c>
      <c r="E254" s="13">
        <v>79</v>
      </c>
      <c r="F254" s="13">
        <v>11</v>
      </c>
      <c r="G254" s="13">
        <v>15</v>
      </c>
      <c r="H254" s="20">
        <f t="shared" si="42"/>
        <v>26</v>
      </c>
      <c r="I254">
        <v>11</v>
      </c>
      <c r="J254">
        <v>10</v>
      </c>
      <c r="K254">
        <v>5</v>
      </c>
      <c r="L254" s="17">
        <f t="shared" si="43"/>
        <v>7.8071565601788624</v>
      </c>
      <c r="M254">
        <v>30</v>
      </c>
      <c r="N254">
        <v>9</v>
      </c>
      <c r="O254">
        <v>7</v>
      </c>
      <c r="P254" s="15">
        <f t="shared" si="44"/>
        <v>0.36666666666666664</v>
      </c>
      <c r="Q254" s="15">
        <f t="shared" si="45"/>
        <v>0.2391304347826087</v>
      </c>
      <c r="R254" s="20">
        <f t="shared" si="46"/>
        <v>46.857142857142861</v>
      </c>
      <c r="S254">
        <v>0</v>
      </c>
      <c r="T254">
        <v>6</v>
      </c>
      <c r="U254">
        <v>8</v>
      </c>
      <c r="V254">
        <v>4</v>
      </c>
      <c r="W254">
        <v>4</v>
      </c>
      <c r="X254" s="16">
        <v>199.8166666667</v>
      </c>
      <c r="Y254" s="26">
        <f t="shared" si="47"/>
        <v>2.5293248945151898</v>
      </c>
      <c r="Z254" s="4">
        <v>188.18</v>
      </c>
      <c r="AA254" s="26">
        <f t="shared" si="48"/>
        <v>2.3820253164556964</v>
      </c>
      <c r="AB254" s="4">
        <v>192.18</v>
      </c>
      <c r="AC254" s="26">
        <f t="shared" si="49"/>
        <v>2.4326582278481013</v>
      </c>
      <c r="AD254" s="21">
        <f t="shared" si="50"/>
        <v>0.49474182353559792</v>
      </c>
      <c r="AE254" s="15">
        <f t="shared" si="51"/>
        <v>0.31428571428571428</v>
      </c>
      <c r="AF254" s="15">
        <f t="shared" si="52"/>
        <v>0.42857142857142855</v>
      </c>
      <c r="AG254" s="15">
        <f t="shared" si="53"/>
        <v>0.74285714285714288</v>
      </c>
      <c r="AH254" s="13">
        <v>7</v>
      </c>
      <c r="AI254" s="13">
        <v>7</v>
      </c>
      <c r="AJ254" s="21">
        <f t="shared" si="54"/>
        <v>0.5</v>
      </c>
      <c r="AK254">
        <v>35</v>
      </c>
      <c r="AL254">
        <v>3</v>
      </c>
      <c r="AM254" s="42">
        <v>129</v>
      </c>
      <c r="AN254" s="42">
        <v>24</v>
      </c>
      <c r="AO254" s="42">
        <v>129</v>
      </c>
      <c r="AP254" s="42">
        <v>24</v>
      </c>
      <c r="AQ254" s="42">
        <v>2</v>
      </c>
      <c r="AR254" s="42">
        <v>82</v>
      </c>
      <c r="AS254">
        <v>154</v>
      </c>
      <c r="AT254">
        <v>28</v>
      </c>
      <c r="AU254" s="4">
        <v>-7.56</v>
      </c>
      <c r="AV254" s="4">
        <v>84.62</v>
      </c>
      <c r="AW254">
        <v>3</v>
      </c>
      <c r="AX254">
        <v>0</v>
      </c>
      <c r="AY254" s="16">
        <f t="shared" si="55"/>
        <v>96.688631245292072</v>
      </c>
      <c r="AZ254" s="4">
        <v>94.3</v>
      </c>
      <c r="BA254">
        <v>2.8</v>
      </c>
    </row>
    <row r="255" spans="1:53" x14ac:dyDescent="0.2">
      <c r="A255" s="13" t="s">
        <v>996</v>
      </c>
      <c r="B255" s="13" t="s">
        <v>1130</v>
      </c>
      <c r="C255" s="1" t="s">
        <v>292</v>
      </c>
      <c r="D255" s="13" t="s">
        <v>173</v>
      </c>
      <c r="E255" s="13">
        <v>40</v>
      </c>
      <c r="F255" s="13">
        <v>0</v>
      </c>
      <c r="G255" s="13">
        <v>1</v>
      </c>
      <c r="H255" s="20">
        <f t="shared" si="42"/>
        <v>1</v>
      </c>
      <c r="I255">
        <v>0</v>
      </c>
      <c r="J255">
        <v>0</v>
      </c>
      <c r="K255">
        <v>1</v>
      </c>
      <c r="L255" s="17">
        <f t="shared" si="43"/>
        <v>11.285266457609499</v>
      </c>
      <c r="M255">
        <v>0</v>
      </c>
      <c r="N255">
        <v>0</v>
      </c>
      <c r="O255">
        <v>1</v>
      </c>
      <c r="P255" s="15">
        <f t="shared" si="44"/>
        <v>0</v>
      </c>
      <c r="Q255" s="15">
        <f t="shared" si="45"/>
        <v>0</v>
      </c>
      <c r="R255" s="20">
        <f t="shared" si="46"/>
        <v>0</v>
      </c>
      <c r="S255">
        <v>0</v>
      </c>
      <c r="T255">
        <v>0</v>
      </c>
      <c r="U255">
        <v>4</v>
      </c>
      <c r="V255">
        <v>0</v>
      </c>
      <c r="W255">
        <v>0</v>
      </c>
      <c r="X255" s="16">
        <v>5.3166666666999998</v>
      </c>
      <c r="Y255" s="26">
        <f t="shared" si="47"/>
        <v>0.13291666666749999</v>
      </c>
      <c r="Z255" s="4">
        <v>5.35</v>
      </c>
      <c r="AA255" s="26">
        <f t="shared" si="48"/>
        <v>0.13374999999999998</v>
      </c>
      <c r="AB255" s="4">
        <v>213.3</v>
      </c>
      <c r="AC255" s="26">
        <f t="shared" si="49"/>
        <v>5.3325000000000005</v>
      </c>
      <c r="AD255" s="21">
        <f t="shared" si="50"/>
        <v>2.4468328378687395E-2</v>
      </c>
      <c r="AE255" s="15">
        <f t="shared" si="51"/>
        <v>0</v>
      </c>
      <c r="AF255" s="15">
        <f t="shared" si="52"/>
        <v>1</v>
      </c>
      <c r="AG255" s="15">
        <f t="shared" si="53"/>
        <v>1</v>
      </c>
      <c r="AH255" s="1"/>
      <c r="AI255" s="1"/>
      <c r="AJ255" s="21" t="str">
        <f t="shared" si="54"/>
        <v xml:space="preserve"> </v>
      </c>
      <c r="AK255">
        <v>1</v>
      </c>
      <c r="AL255">
        <v>0</v>
      </c>
      <c r="AM255" s="42">
        <v>4</v>
      </c>
      <c r="AN255" s="42">
        <v>0</v>
      </c>
      <c r="AO255" s="42">
        <v>4</v>
      </c>
      <c r="AP255" s="42">
        <v>0</v>
      </c>
      <c r="AQ255" s="42">
        <v>0</v>
      </c>
      <c r="AR255" s="42">
        <v>2</v>
      </c>
      <c r="AS255">
        <v>5</v>
      </c>
      <c r="AT255">
        <v>0</v>
      </c>
      <c r="AU255" s="4">
        <v>5.8</v>
      </c>
      <c r="AV255" s="4">
        <v>100</v>
      </c>
      <c r="AW255">
        <v>0</v>
      </c>
      <c r="AX255">
        <v>0</v>
      </c>
      <c r="AY255" s="16">
        <f t="shared" si="55"/>
        <v>124.13793103370449</v>
      </c>
      <c r="AZ255" s="4">
        <v>87.5</v>
      </c>
      <c r="BA255">
        <v>-9</v>
      </c>
    </row>
    <row r="256" spans="1:53" x14ac:dyDescent="0.2">
      <c r="A256" s="13" t="s">
        <v>126</v>
      </c>
      <c r="B256" s="13" t="s">
        <v>1133</v>
      </c>
      <c r="C256" s="1" t="s">
        <v>292</v>
      </c>
      <c r="D256" s="13" t="s">
        <v>154</v>
      </c>
      <c r="E256" s="13">
        <v>71</v>
      </c>
      <c r="F256" s="13">
        <v>0</v>
      </c>
      <c r="G256" s="13">
        <v>2</v>
      </c>
      <c r="H256" s="20">
        <f t="shared" si="42"/>
        <v>2</v>
      </c>
      <c r="I256">
        <v>0</v>
      </c>
      <c r="J256">
        <v>1</v>
      </c>
      <c r="K256">
        <v>1</v>
      </c>
      <c r="L256" s="17">
        <f t="shared" si="43"/>
        <v>4.8096192384769534</v>
      </c>
      <c r="M256">
        <v>2</v>
      </c>
      <c r="N256">
        <v>2</v>
      </c>
      <c r="O256">
        <v>0</v>
      </c>
      <c r="P256" s="15">
        <f t="shared" si="44"/>
        <v>0</v>
      </c>
      <c r="Q256" s="15">
        <f t="shared" si="45"/>
        <v>0</v>
      </c>
      <c r="R256" s="20">
        <f t="shared" si="46"/>
        <v>8.5</v>
      </c>
      <c r="S256">
        <v>0</v>
      </c>
      <c r="T256">
        <v>0</v>
      </c>
      <c r="U256">
        <v>4</v>
      </c>
      <c r="V256">
        <v>2</v>
      </c>
      <c r="W256">
        <v>0</v>
      </c>
      <c r="X256" s="16">
        <v>24.95</v>
      </c>
      <c r="Y256" s="26">
        <f t="shared" si="47"/>
        <v>0.35140845070422533</v>
      </c>
      <c r="Z256" s="4">
        <v>24.18</v>
      </c>
      <c r="AA256" s="26">
        <f t="shared" si="48"/>
        <v>0.34056338028169014</v>
      </c>
      <c r="AB256" s="4">
        <v>332.24</v>
      </c>
      <c r="AC256" s="26">
        <f t="shared" si="49"/>
        <v>4.6794366197183104</v>
      </c>
      <c r="AD256" s="21">
        <f t="shared" si="50"/>
        <v>6.7841310813085684E-2</v>
      </c>
      <c r="AE256" s="15">
        <f t="shared" si="51"/>
        <v>0</v>
      </c>
      <c r="AF256" s="15">
        <f t="shared" si="52"/>
        <v>1</v>
      </c>
      <c r="AG256" s="15">
        <f t="shared" si="53"/>
        <v>1</v>
      </c>
      <c r="AH256" s="13">
        <v>1</v>
      </c>
      <c r="AI256" s="13">
        <v>0</v>
      </c>
      <c r="AJ256" s="21">
        <f t="shared" si="54"/>
        <v>1</v>
      </c>
      <c r="AK256">
        <v>2</v>
      </c>
      <c r="AL256">
        <v>0</v>
      </c>
      <c r="AM256" s="42">
        <v>15</v>
      </c>
      <c r="AN256" s="42">
        <v>2</v>
      </c>
      <c r="AO256" s="42">
        <v>15</v>
      </c>
      <c r="AP256" s="42">
        <v>2</v>
      </c>
      <c r="AQ256" s="42">
        <v>1</v>
      </c>
      <c r="AR256" s="42">
        <v>6</v>
      </c>
      <c r="AS256">
        <v>22</v>
      </c>
      <c r="AT256">
        <v>4</v>
      </c>
      <c r="AU256" s="4">
        <v>-4.13</v>
      </c>
      <c r="AV256" s="4">
        <v>84.62</v>
      </c>
      <c r="AW256">
        <v>0</v>
      </c>
      <c r="AX256">
        <v>0</v>
      </c>
      <c r="AY256" s="16">
        <f t="shared" si="55"/>
        <v>79.358717434869732</v>
      </c>
      <c r="AZ256" s="4">
        <v>76.92</v>
      </c>
      <c r="BA256">
        <v>-18.600000000000001</v>
      </c>
    </row>
    <row r="257" spans="1:53" x14ac:dyDescent="0.2">
      <c r="A257" s="13" t="s">
        <v>1137</v>
      </c>
      <c r="B257" s="13" t="s">
        <v>1138</v>
      </c>
      <c r="C257" s="1" t="s">
        <v>243</v>
      </c>
      <c r="D257" s="13" t="s">
        <v>137</v>
      </c>
      <c r="E257" s="13">
        <v>82</v>
      </c>
      <c r="F257" s="13">
        <v>6</v>
      </c>
      <c r="G257" s="13">
        <v>13</v>
      </c>
      <c r="H257" s="20">
        <f t="shared" si="42"/>
        <v>19</v>
      </c>
      <c r="I257">
        <v>6</v>
      </c>
      <c r="J257">
        <v>5</v>
      </c>
      <c r="K257">
        <v>7</v>
      </c>
      <c r="L257" s="17">
        <f t="shared" si="43"/>
        <v>4.9085037674919265</v>
      </c>
      <c r="M257">
        <v>39</v>
      </c>
      <c r="N257">
        <v>19</v>
      </c>
      <c r="O257">
        <v>19</v>
      </c>
      <c r="P257" s="15">
        <f t="shared" si="44"/>
        <v>0.15384615384615385</v>
      </c>
      <c r="Q257" s="15">
        <f t="shared" si="45"/>
        <v>7.792207792207792E-2</v>
      </c>
      <c r="R257" s="20">
        <f t="shared" si="46"/>
        <v>38.333333333333336</v>
      </c>
      <c r="S257">
        <v>1</v>
      </c>
      <c r="T257">
        <v>4</v>
      </c>
      <c r="U257">
        <v>5</v>
      </c>
      <c r="V257">
        <v>16</v>
      </c>
      <c r="W257">
        <v>2</v>
      </c>
      <c r="X257" s="16">
        <v>232.25</v>
      </c>
      <c r="Y257" s="26">
        <f t="shared" si="47"/>
        <v>2.8323170731707319</v>
      </c>
      <c r="Z257" s="4">
        <v>228.38</v>
      </c>
      <c r="AA257" s="26">
        <f t="shared" si="48"/>
        <v>2.7851219512195122</v>
      </c>
      <c r="AB257" s="4">
        <v>214.7</v>
      </c>
      <c r="AC257" s="26">
        <f t="shared" si="49"/>
        <v>2.6182926829268292</v>
      </c>
      <c r="AD257" s="21">
        <f t="shared" si="50"/>
        <v>0.51543739279588341</v>
      </c>
      <c r="AE257" s="15">
        <f t="shared" si="51"/>
        <v>0.25</v>
      </c>
      <c r="AF257" s="15">
        <f t="shared" si="52"/>
        <v>0.5</v>
      </c>
      <c r="AG257" s="15">
        <f t="shared" si="53"/>
        <v>0.75</v>
      </c>
      <c r="AH257" s="13">
        <v>0</v>
      </c>
      <c r="AI257" s="13">
        <v>1</v>
      </c>
      <c r="AJ257" s="21">
        <f t="shared" si="54"/>
        <v>0</v>
      </c>
      <c r="AK257">
        <v>24</v>
      </c>
      <c r="AL257">
        <v>3</v>
      </c>
      <c r="AM257" s="42">
        <v>160</v>
      </c>
      <c r="AN257" s="42">
        <v>23</v>
      </c>
      <c r="AO257" s="42">
        <v>160</v>
      </c>
      <c r="AP257" s="42">
        <v>23</v>
      </c>
      <c r="AQ257" s="42">
        <v>11</v>
      </c>
      <c r="AR257" s="42">
        <v>102</v>
      </c>
      <c r="AS257">
        <v>148</v>
      </c>
      <c r="AT257">
        <v>16</v>
      </c>
      <c r="AU257" s="4">
        <v>4.6100000000000003</v>
      </c>
      <c r="AV257" s="4">
        <v>90.24</v>
      </c>
      <c r="AW257">
        <v>3</v>
      </c>
      <c r="AX257">
        <v>1</v>
      </c>
      <c r="AY257" s="16">
        <f t="shared" si="55"/>
        <v>99.720129171151768</v>
      </c>
      <c r="AZ257" s="4">
        <v>92.34</v>
      </c>
      <c r="BA257">
        <v>-3.6</v>
      </c>
    </row>
    <row r="258" spans="1:53" x14ac:dyDescent="0.2">
      <c r="A258" s="13" t="s">
        <v>252</v>
      </c>
      <c r="B258" s="13" t="s">
        <v>1140</v>
      </c>
      <c r="C258" s="1" t="s">
        <v>334</v>
      </c>
      <c r="D258" s="13" t="s">
        <v>173</v>
      </c>
      <c r="E258" s="13">
        <v>80</v>
      </c>
      <c r="F258" s="13">
        <v>1</v>
      </c>
      <c r="G258" s="13">
        <v>8</v>
      </c>
      <c r="H258" s="20">
        <f t="shared" ref="H258:H321" si="56">F258+G258</f>
        <v>9</v>
      </c>
      <c r="I258">
        <v>1</v>
      </c>
      <c r="J258">
        <v>2</v>
      </c>
      <c r="K258">
        <v>6</v>
      </c>
      <c r="L258" s="17">
        <f t="shared" ref="L258:L321" si="57">IF(X258&gt;0,H258/X258*60,0)</f>
        <v>2.8039809606235924</v>
      </c>
      <c r="M258">
        <v>25</v>
      </c>
      <c r="N258">
        <v>10</v>
      </c>
      <c r="O258">
        <v>25</v>
      </c>
      <c r="P258" s="15">
        <f t="shared" ref="P258:P321" si="58">IF(M258&gt;0,F258/M258,0)</f>
        <v>0.04</v>
      </c>
      <c r="Q258" s="15">
        <f t="shared" ref="Q258:Q321" si="59">IF(SUM(M258:O258)&gt;0,F258/SUM(M258:O258),0)</f>
        <v>1.6666666666666666E-2</v>
      </c>
      <c r="R258" s="20">
        <f t="shared" ref="R258:R321" si="60">IF(AK258&gt;0,J258/(AK258/(AK258+AM258)),0)</f>
        <v>18.105263157894736</v>
      </c>
      <c r="S258">
        <v>2</v>
      </c>
      <c r="T258">
        <v>0</v>
      </c>
      <c r="U258">
        <v>4</v>
      </c>
      <c r="V258">
        <v>5</v>
      </c>
      <c r="W258">
        <v>2</v>
      </c>
      <c r="X258" s="16">
        <v>192.5833333333</v>
      </c>
      <c r="Y258" s="26">
        <f t="shared" ref="Y258:Y321" si="61">X258/E258</f>
        <v>2.4072916666662501</v>
      </c>
      <c r="Z258" s="4">
        <v>189.8</v>
      </c>
      <c r="AA258" s="26">
        <f t="shared" ref="AA258:AA321" si="62">Z258/E258</f>
        <v>2.3725000000000001</v>
      </c>
      <c r="AB258" s="4">
        <v>189.43</v>
      </c>
      <c r="AC258" s="26">
        <f t="shared" ref="AC258:AC321" si="63">AB258/E258</f>
        <v>2.3678750000000002</v>
      </c>
      <c r="AD258" s="21">
        <f t="shared" ref="AD258:AD321" si="64">IF(AA258&gt;0,AA258/(AA258+AC258),0)</f>
        <v>0.50048783060411883</v>
      </c>
      <c r="AE258" s="15">
        <f t="shared" ref="AE258:AE321" si="65">IF(AK258&gt;0,I258/AK258,0)</f>
        <v>5.2631578947368418E-2</v>
      </c>
      <c r="AF258" s="15">
        <f t="shared" ref="AF258:AF321" si="66">IF(AK258&gt;0,(J258+K258)/AK258,0)</f>
        <v>0.42105263157894735</v>
      </c>
      <c r="AG258" s="15">
        <f t="shared" ref="AG258:AG321" si="67">AE258+AF258</f>
        <v>0.47368421052631576</v>
      </c>
      <c r="AH258" s="1"/>
      <c r="AI258" s="1"/>
      <c r="AJ258" s="21" t="str">
        <f t="shared" ref="AJ258:AJ321" si="68">IF((AH258+AI258)&gt;0,AH258/(AH258+AI258)," ")</f>
        <v xml:space="preserve"> </v>
      </c>
      <c r="AK258">
        <v>19</v>
      </c>
      <c r="AL258">
        <v>1</v>
      </c>
      <c r="AM258" s="42">
        <v>153</v>
      </c>
      <c r="AN258" s="42">
        <v>27</v>
      </c>
      <c r="AO258" s="42">
        <v>153</v>
      </c>
      <c r="AP258" s="42">
        <v>27</v>
      </c>
      <c r="AQ258" s="42">
        <v>2</v>
      </c>
      <c r="AR258" s="42">
        <v>80</v>
      </c>
      <c r="AS258">
        <v>152</v>
      </c>
      <c r="AT258">
        <v>24</v>
      </c>
      <c r="AU258" s="4">
        <v>-2.2200000000000002</v>
      </c>
      <c r="AV258" s="4">
        <v>86.36</v>
      </c>
      <c r="AW258">
        <v>0</v>
      </c>
      <c r="AX258">
        <v>0</v>
      </c>
      <c r="AY258" s="16">
        <f t="shared" ref="AY258:AY321" si="69">((AK258+AM258+AO258+AR258)-(AL258+AN258+AP258+AQ258))/MAX(1,X258)*60</f>
        <v>108.42059714411224</v>
      </c>
      <c r="AZ258" s="4">
        <v>91.11</v>
      </c>
      <c r="BA258">
        <v>-1.1000000000000001</v>
      </c>
    </row>
    <row r="259" spans="1:53" x14ac:dyDescent="0.2">
      <c r="A259" s="13" t="s">
        <v>677</v>
      </c>
      <c r="B259" s="13" t="s">
        <v>1143</v>
      </c>
      <c r="C259" s="1" t="s">
        <v>243</v>
      </c>
      <c r="D259" s="13" t="s">
        <v>173</v>
      </c>
      <c r="E259" s="13">
        <v>78</v>
      </c>
      <c r="F259" s="13">
        <v>5</v>
      </c>
      <c r="G259" s="13">
        <v>12</v>
      </c>
      <c r="H259" s="20">
        <f t="shared" si="56"/>
        <v>17</v>
      </c>
      <c r="I259">
        <v>5</v>
      </c>
      <c r="J259">
        <v>5</v>
      </c>
      <c r="K259">
        <v>7</v>
      </c>
      <c r="L259" s="17">
        <f t="shared" si="57"/>
        <v>5.1763511799035777</v>
      </c>
      <c r="M259">
        <v>34</v>
      </c>
      <c r="N259">
        <v>6</v>
      </c>
      <c r="O259">
        <v>21</v>
      </c>
      <c r="P259" s="15">
        <f t="shared" si="58"/>
        <v>0.14705882352941177</v>
      </c>
      <c r="Q259" s="15">
        <f t="shared" si="59"/>
        <v>8.1967213114754092E-2</v>
      </c>
      <c r="R259" s="20">
        <f t="shared" si="60"/>
        <v>36.458333333333329</v>
      </c>
      <c r="S259">
        <v>7</v>
      </c>
      <c r="T259">
        <v>6</v>
      </c>
      <c r="U259">
        <v>3</v>
      </c>
      <c r="V259">
        <v>5</v>
      </c>
      <c r="W259">
        <v>4</v>
      </c>
      <c r="X259" s="16">
        <v>197.05</v>
      </c>
      <c r="Y259" s="26">
        <f t="shared" si="61"/>
        <v>2.5262820512820516</v>
      </c>
      <c r="Z259" s="4">
        <v>189.64</v>
      </c>
      <c r="AA259" s="26">
        <f t="shared" si="62"/>
        <v>2.431282051282051</v>
      </c>
      <c r="AB259" s="4">
        <v>232.62</v>
      </c>
      <c r="AC259" s="26">
        <f t="shared" si="63"/>
        <v>2.9823076923076925</v>
      </c>
      <c r="AD259" s="21">
        <f t="shared" si="64"/>
        <v>0.44910718514659209</v>
      </c>
      <c r="AE259" s="15">
        <f t="shared" si="65"/>
        <v>0.20833333333333334</v>
      </c>
      <c r="AF259" s="15">
        <f t="shared" si="66"/>
        <v>0.5</v>
      </c>
      <c r="AG259" s="15">
        <f t="shared" si="67"/>
        <v>0.70833333333333337</v>
      </c>
      <c r="AH259" s="1"/>
      <c r="AI259" s="1"/>
      <c r="AJ259" s="21" t="str">
        <f t="shared" si="68"/>
        <v xml:space="preserve"> </v>
      </c>
      <c r="AK259">
        <v>24</v>
      </c>
      <c r="AL259">
        <v>4</v>
      </c>
      <c r="AM259" s="42">
        <v>151</v>
      </c>
      <c r="AN259" s="42">
        <v>29</v>
      </c>
      <c r="AO259" s="42">
        <v>151</v>
      </c>
      <c r="AP259" s="42">
        <v>29</v>
      </c>
      <c r="AQ259" s="42">
        <v>12</v>
      </c>
      <c r="AR259" s="42">
        <v>88</v>
      </c>
      <c r="AS259">
        <v>163</v>
      </c>
      <c r="AT259">
        <v>30</v>
      </c>
      <c r="AU259" s="4">
        <v>-2.48</v>
      </c>
      <c r="AV259" s="4">
        <v>84.46</v>
      </c>
      <c r="AW259">
        <v>1</v>
      </c>
      <c r="AX259">
        <v>0</v>
      </c>
      <c r="AY259" s="16">
        <f t="shared" si="69"/>
        <v>103.52702359807155</v>
      </c>
      <c r="AZ259" s="4">
        <v>94.95</v>
      </c>
      <c r="BA259">
        <v>1.8</v>
      </c>
    </row>
    <row r="260" spans="1:53" x14ac:dyDescent="0.2">
      <c r="A260" s="13" t="s">
        <v>1148</v>
      </c>
      <c r="B260" s="13" t="s">
        <v>1149</v>
      </c>
      <c r="C260" s="1" t="s">
        <v>128</v>
      </c>
      <c r="D260" s="13" t="s">
        <v>328</v>
      </c>
      <c r="E260" s="13">
        <v>33</v>
      </c>
      <c r="F260" s="13">
        <v>4</v>
      </c>
      <c r="G260" s="13">
        <v>7</v>
      </c>
      <c r="H260" s="20">
        <f t="shared" si="56"/>
        <v>11</v>
      </c>
      <c r="I260">
        <v>4</v>
      </c>
      <c r="J260">
        <v>2</v>
      </c>
      <c r="K260">
        <v>5</v>
      </c>
      <c r="L260" s="17">
        <f t="shared" si="57"/>
        <v>6.2049514258833582</v>
      </c>
      <c r="M260">
        <v>20</v>
      </c>
      <c r="N260">
        <v>11</v>
      </c>
      <c r="O260">
        <v>7</v>
      </c>
      <c r="P260" s="15">
        <f t="shared" si="58"/>
        <v>0.2</v>
      </c>
      <c r="Q260" s="15">
        <f t="shared" si="59"/>
        <v>0.10526315789473684</v>
      </c>
      <c r="R260" s="20">
        <f t="shared" si="60"/>
        <v>13.066666666666666</v>
      </c>
      <c r="S260">
        <v>0</v>
      </c>
      <c r="T260">
        <v>3</v>
      </c>
      <c r="U260">
        <v>4</v>
      </c>
      <c r="V260">
        <v>2</v>
      </c>
      <c r="W260">
        <v>1</v>
      </c>
      <c r="X260" s="16">
        <v>106.3666666667</v>
      </c>
      <c r="Y260" s="26">
        <f t="shared" si="61"/>
        <v>3.2232323232333333</v>
      </c>
      <c r="Z260" s="4">
        <v>102.93</v>
      </c>
      <c r="AA260" s="26">
        <f t="shared" si="62"/>
        <v>3.1190909090909091</v>
      </c>
      <c r="AB260" s="4">
        <v>104.49</v>
      </c>
      <c r="AC260" s="26">
        <f t="shared" si="63"/>
        <v>3.166363636363636</v>
      </c>
      <c r="AD260" s="21">
        <f t="shared" si="64"/>
        <v>0.49623951402950539</v>
      </c>
      <c r="AE260" s="15">
        <f t="shared" si="65"/>
        <v>0.26666666666666666</v>
      </c>
      <c r="AF260" s="15">
        <f t="shared" si="66"/>
        <v>0.46666666666666667</v>
      </c>
      <c r="AG260" s="15">
        <f t="shared" si="67"/>
        <v>0.73333333333333339</v>
      </c>
      <c r="AH260" s="13">
        <v>1</v>
      </c>
      <c r="AI260" s="13">
        <v>2</v>
      </c>
      <c r="AJ260" s="21">
        <f t="shared" si="68"/>
        <v>0.33333333333333331</v>
      </c>
      <c r="AK260">
        <v>15</v>
      </c>
      <c r="AL260">
        <v>2</v>
      </c>
      <c r="AM260" s="42">
        <v>83</v>
      </c>
      <c r="AN260" s="42">
        <v>13</v>
      </c>
      <c r="AO260" s="42">
        <v>83</v>
      </c>
      <c r="AP260" s="42">
        <v>13</v>
      </c>
      <c r="AQ260" s="42">
        <v>1</v>
      </c>
      <c r="AR260" s="42">
        <v>46</v>
      </c>
      <c r="AS260">
        <v>99</v>
      </c>
      <c r="AT260">
        <v>9</v>
      </c>
      <c r="AU260" s="4">
        <v>1.75</v>
      </c>
      <c r="AV260" s="4">
        <v>91.67</v>
      </c>
      <c r="AW260">
        <v>2</v>
      </c>
      <c r="AX260">
        <v>0</v>
      </c>
      <c r="AY260" s="16">
        <f t="shared" si="69"/>
        <v>111.68912566590045</v>
      </c>
      <c r="AZ260" s="4">
        <v>96.33</v>
      </c>
      <c r="BA260">
        <v>10.3</v>
      </c>
    </row>
    <row r="261" spans="1:53" x14ac:dyDescent="0.2">
      <c r="A261" s="13" t="s">
        <v>1151</v>
      </c>
      <c r="B261" s="13" t="s">
        <v>1152</v>
      </c>
      <c r="C261" s="1" t="s">
        <v>264</v>
      </c>
      <c r="D261" s="13" t="s">
        <v>146</v>
      </c>
      <c r="E261" s="13">
        <v>1</v>
      </c>
      <c r="F261" s="13">
        <v>0</v>
      </c>
      <c r="G261" s="13">
        <v>0</v>
      </c>
      <c r="H261" s="20">
        <f t="shared" si="56"/>
        <v>0</v>
      </c>
      <c r="I261">
        <v>0</v>
      </c>
      <c r="J261">
        <v>0</v>
      </c>
      <c r="K261">
        <v>0</v>
      </c>
      <c r="L261" s="17">
        <f t="shared" si="57"/>
        <v>0</v>
      </c>
      <c r="M261">
        <v>0</v>
      </c>
      <c r="N261">
        <v>0</v>
      </c>
      <c r="O261">
        <v>0</v>
      </c>
      <c r="P261" s="15">
        <f t="shared" si="58"/>
        <v>0</v>
      </c>
      <c r="Q261" s="15">
        <f t="shared" si="59"/>
        <v>0</v>
      </c>
      <c r="R261" s="20">
        <f t="shared" si="60"/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s="16">
        <v>0</v>
      </c>
      <c r="Y261" s="26">
        <f t="shared" si="61"/>
        <v>0</v>
      </c>
      <c r="Z261" s="4">
        <v>0</v>
      </c>
      <c r="AA261" s="26">
        <f t="shared" si="62"/>
        <v>0</v>
      </c>
      <c r="AB261" s="4">
        <v>8.6199999999999992</v>
      </c>
      <c r="AC261" s="26">
        <f t="shared" si="63"/>
        <v>8.6199999999999992</v>
      </c>
      <c r="AD261" s="21">
        <f t="shared" si="64"/>
        <v>0</v>
      </c>
      <c r="AE261" s="15">
        <f t="shared" si="65"/>
        <v>0</v>
      </c>
      <c r="AF261" s="15">
        <f t="shared" si="66"/>
        <v>0</v>
      </c>
      <c r="AG261" s="15">
        <f t="shared" si="67"/>
        <v>0</v>
      </c>
      <c r="AH261" s="13">
        <v>0</v>
      </c>
      <c r="AI261" s="13">
        <v>0</v>
      </c>
      <c r="AJ261" s="21" t="str">
        <f t="shared" si="68"/>
        <v xml:space="preserve"> </v>
      </c>
      <c r="AK261">
        <v>0</v>
      </c>
      <c r="AL261">
        <v>0</v>
      </c>
      <c r="AM261" s="42">
        <v>0</v>
      </c>
      <c r="AN261" s="42">
        <v>0</v>
      </c>
      <c r="AO261" s="42">
        <v>0</v>
      </c>
      <c r="AP261" s="42">
        <v>0</v>
      </c>
      <c r="AQ261" s="42">
        <v>0</v>
      </c>
      <c r="AR261" s="42">
        <v>0</v>
      </c>
      <c r="AS261">
        <v>0</v>
      </c>
      <c r="AT261">
        <v>0</v>
      </c>
      <c r="AW261">
        <v>0</v>
      </c>
      <c r="AX261">
        <v>0</v>
      </c>
      <c r="AY261" s="16">
        <f t="shared" si="69"/>
        <v>0</v>
      </c>
    </row>
    <row r="262" spans="1:53" x14ac:dyDescent="0.2">
      <c r="A262" s="13" t="s">
        <v>183</v>
      </c>
      <c r="B262" s="13" t="s">
        <v>1152</v>
      </c>
      <c r="C262" s="1" t="s">
        <v>398</v>
      </c>
      <c r="D262" s="13" t="s">
        <v>173</v>
      </c>
      <c r="E262" s="13">
        <v>34</v>
      </c>
      <c r="F262" s="13">
        <v>0</v>
      </c>
      <c r="G262" s="13">
        <v>0</v>
      </c>
      <c r="H262" s="20">
        <f t="shared" si="56"/>
        <v>0</v>
      </c>
      <c r="I262">
        <v>0</v>
      </c>
      <c r="J262">
        <v>0</v>
      </c>
      <c r="K262">
        <v>0</v>
      </c>
      <c r="L262" s="17">
        <f t="shared" si="57"/>
        <v>0</v>
      </c>
      <c r="M262">
        <v>0</v>
      </c>
      <c r="N262">
        <v>0</v>
      </c>
      <c r="O262">
        <v>0</v>
      </c>
      <c r="P262" s="15">
        <f t="shared" si="58"/>
        <v>0</v>
      </c>
      <c r="Q262" s="15">
        <f t="shared" si="59"/>
        <v>0</v>
      </c>
      <c r="R262" s="20">
        <f t="shared" si="60"/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s="16">
        <v>0.33333333330000003</v>
      </c>
      <c r="Y262" s="26">
        <f t="shared" si="61"/>
        <v>9.8039215676470597E-3</v>
      </c>
      <c r="Z262" s="4">
        <v>0.23</v>
      </c>
      <c r="AA262" s="26">
        <f t="shared" si="62"/>
        <v>6.7647058823529418E-3</v>
      </c>
      <c r="AB262" s="4">
        <v>116.15</v>
      </c>
      <c r="AC262" s="26">
        <f t="shared" si="63"/>
        <v>3.4161764705882356</v>
      </c>
      <c r="AD262" s="21">
        <f t="shared" si="64"/>
        <v>1.976284584980237E-3</v>
      </c>
      <c r="AE262" s="15">
        <f t="shared" si="65"/>
        <v>0</v>
      </c>
      <c r="AF262" s="15">
        <f t="shared" si="66"/>
        <v>0</v>
      </c>
      <c r="AG262" s="15">
        <f t="shared" si="67"/>
        <v>0</v>
      </c>
      <c r="AH262" s="1"/>
      <c r="AI262" s="1"/>
      <c r="AJ262" s="21" t="str">
        <f t="shared" si="68"/>
        <v xml:space="preserve"> </v>
      </c>
      <c r="AK262">
        <v>0</v>
      </c>
      <c r="AL262">
        <v>0</v>
      </c>
      <c r="AM262" s="42">
        <v>0</v>
      </c>
      <c r="AN262" s="42">
        <v>0</v>
      </c>
      <c r="AO262" s="42">
        <v>0</v>
      </c>
      <c r="AP262" s="42">
        <v>0</v>
      </c>
      <c r="AQ262" s="42">
        <v>0</v>
      </c>
      <c r="AR262" s="42">
        <v>0</v>
      </c>
      <c r="AS262">
        <v>0</v>
      </c>
      <c r="AT262">
        <v>0</v>
      </c>
      <c r="AW262">
        <v>1</v>
      </c>
      <c r="AX262">
        <v>0</v>
      </c>
      <c r="AY262" s="16">
        <f t="shared" si="69"/>
        <v>0</v>
      </c>
    </row>
    <row r="263" spans="1:53" x14ac:dyDescent="0.2">
      <c r="A263" s="13" t="s">
        <v>312</v>
      </c>
      <c r="B263" s="13" t="s">
        <v>1152</v>
      </c>
      <c r="C263" s="1" t="s">
        <v>136</v>
      </c>
      <c r="D263" s="13" t="s">
        <v>154</v>
      </c>
      <c r="E263" s="13">
        <v>60</v>
      </c>
      <c r="F263" s="13">
        <v>1</v>
      </c>
      <c r="G263" s="13">
        <v>0</v>
      </c>
      <c r="H263" s="20">
        <f t="shared" si="56"/>
        <v>1</v>
      </c>
      <c r="I263">
        <v>1</v>
      </c>
      <c r="J263">
        <v>0</v>
      </c>
      <c r="K263">
        <v>0</v>
      </c>
      <c r="L263" s="17">
        <f t="shared" si="57"/>
        <v>2.2004889975523221</v>
      </c>
      <c r="M263">
        <v>8</v>
      </c>
      <c r="N263">
        <v>1</v>
      </c>
      <c r="O263">
        <v>5</v>
      </c>
      <c r="P263" s="15">
        <f t="shared" si="58"/>
        <v>0.125</v>
      </c>
      <c r="Q263" s="15">
        <f t="shared" si="59"/>
        <v>7.1428571428571425E-2</v>
      </c>
      <c r="R263" s="20">
        <f t="shared" si="60"/>
        <v>0</v>
      </c>
      <c r="S263">
        <v>0</v>
      </c>
      <c r="T263">
        <v>2</v>
      </c>
      <c r="U263">
        <v>4</v>
      </c>
      <c r="V263">
        <v>0</v>
      </c>
      <c r="W263">
        <v>0</v>
      </c>
      <c r="X263" s="16">
        <v>27.266666666700001</v>
      </c>
      <c r="Y263" s="26">
        <f t="shared" si="61"/>
        <v>0.45444444444500004</v>
      </c>
      <c r="Z263" s="4">
        <v>26.07</v>
      </c>
      <c r="AA263" s="26">
        <f t="shared" si="62"/>
        <v>0.4345</v>
      </c>
      <c r="AB263" s="4">
        <v>211.48</v>
      </c>
      <c r="AC263" s="26">
        <f t="shared" si="63"/>
        <v>3.5246666666666666</v>
      </c>
      <c r="AD263" s="21">
        <f t="shared" si="64"/>
        <v>0.1097453167754157</v>
      </c>
      <c r="AE263" s="15">
        <f t="shared" si="65"/>
        <v>0.5</v>
      </c>
      <c r="AF263" s="15">
        <f t="shared" si="66"/>
        <v>0</v>
      </c>
      <c r="AG263" s="15">
        <f t="shared" si="67"/>
        <v>0.5</v>
      </c>
      <c r="AH263" s="13">
        <v>1</v>
      </c>
      <c r="AI263" s="13">
        <v>0</v>
      </c>
      <c r="AJ263" s="21">
        <f t="shared" si="68"/>
        <v>1</v>
      </c>
      <c r="AK263">
        <v>2</v>
      </c>
      <c r="AL263">
        <v>1</v>
      </c>
      <c r="AM263" s="42">
        <v>19</v>
      </c>
      <c r="AN263" s="42">
        <v>3</v>
      </c>
      <c r="AO263" s="42">
        <v>19</v>
      </c>
      <c r="AP263" s="42">
        <v>3</v>
      </c>
      <c r="AQ263" s="42">
        <v>2</v>
      </c>
      <c r="AR263" s="42">
        <v>18</v>
      </c>
      <c r="AS263">
        <v>24</v>
      </c>
      <c r="AT263">
        <v>3</v>
      </c>
      <c r="AU263" s="4">
        <v>-1.97</v>
      </c>
      <c r="AV263" s="4">
        <v>88.89</v>
      </c>
      <c r="AW263">
        <v>0</v>
      </c>
      <c r="AX263">
        <v>0</v>
      </c>
      <c r="AY263" s="16">
        <f t="shared" si="69"/>
        <v>107.82396088006378</v>
      </c>
      <c r="AZ263" s="4">
        <v>94.44</v>
      </c>
      <c r="BA263">
        <v>-1.6</v>
      </c>
    </row>
    <row r="264" spans="1:53" x14ac:dyDescent="0.2">
      <c r="A264" s="13" t="s">
        <v>312</v>
      </c>
      <c r="B264" s="13" t="s">
        <v>1158</v>
      </c>
      <c r="C264" s="1" t="s">
        <v>249</v>
      </c>
      <c r="D264" s="13" t="s">
        <v>154</v>
      </c>
      <c r="E264" s="13">
        <v>9</v>
      </c>
      <c r="F264" s="13">
        <v>0</v>
      </c>
      <c r="G264" s="13">
        <v>0</v>
      </c>
      <c r="H264" s="20">
        <f t="shared" si="56"/>
        <v>0</v>
      </c>
      <c r="I264">
        <v>0</v>
      </c>
      <c r="J264">
        <v>0</v>
      </c>
      <c r="K264">
        <v>0</v>
      </c>
      <c r="L264" s="17">
        <f t="shared" si="57"/>
        <v>0</v>
      </c>
      <c r="M264">
        <v>0</v>
      </c>
      <c r="N264">
        <v>0</v>
      </c>
      <c r="O264">
        <v>0</v>
      </c>
      <c r="P264" s="15">
        <f t="shared" si="58"/>
        <v>0</v>
      </c>
      <c r="Q264" s="15">
        <f t="shared" si="59"/>
        <v>0</v>
      </c>
      <c r="R264" s="20">
        <f t="shared" si="60"/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 s="16">
        <v>0.18333333330000001</v>
      </c>
      <c r="Y264" s="26">
        <f t="shared" si="61"/>
        <v>2.0370370366666668E-2</v>
      </c>
      <c r="Z264" s="4">
        <v>0.2</v>
      </c>
      <c r="AA264" s="26">
        <f t="shared" si="62"/>
        <v>2.2222222222222223E-2</v>
      </c>
      <c r="AB264" s="4">
        <v>44.04</v>
      </c>
      <c r="AC264" s="26">
        <f t="shared" si="63"/>
        <v>4.8933333333333335</v>
      </c>
      <c r="AD264" s="21">
        <f t="shared" si="64"/>
        <v>4.5207956600361665E-3</v>
      </c>
      <c r="AE264" s="15">
        <f t="shared" si="65"/>
        <v>0</v>
      </c>
      <c r="AF264" s="15">
        <f t="shared" si="66"/>
        <v>0</v>
      </c>
      <c r="AG264" s="15">
        <f t="shared" si="67"/>
        <v>0</v>
      </c>
      <c r="AH264" s="13">
        <v>0</v>
      </c>
      <c r="AI264" s="13">
        <v>0</v>
      </c>
      <c r="AJ264" s="21" t="str">
        <f t="shared" si="68"/>
        <v xml:space="preserve"> </v>
      </c>
      <c r="AK264">
        <v>0</v>
      </c>
      <c r="AL264">
        <v>0</v>
      </c>
      <c r="AM264" s="42">
        <v>0</v>
      </c>
      <c r="AN264" s="42">
        <v>0</v>
      </c>
      <c r="AO264" s="42">
        <v>0</v>
      </c>
      <c r="AP264" s="42">
        <v>0</v>
      </c>
      <c r="AQ264" s="42">
        <v>0</v>
      </c>
      <c r="AR264" s="42">
        <v>0</v>
      </c>
      <c r="AS264">
        <v>0</v>
      </c>
      <c r="AT264">
        <v>0</v>
      </c>
      <c r="AW264">
        <v>0</v>
      </c>
      <c r="AX264">
        <v>0</v>
      </c>
      <c r="AY264" s="16">
        <f t="shared" si="69"/>
        <v>0</v>
      </c>
      <c r="AZ264" s="4">
        <v>100</v>
      </c>
      <c r="BA264">
        <v>2.5</v>
      </c>
    </row>
    <row r="265" spans="1:53" x14ac:dyDescent="0.2">
      <c r="A265" s="13" t="s">
        <v>1161</v>
      </c>
      <c r="B265" s="13" t="s">
        <v>1162</v>
      </c>
      <c r="C265" s="1" t="s">
        <v>334</v>
      </c>
      <c r="D265" s="13" t="s">
        <v>129</v>
      </c>
      <c r="E265" s="13">
        <v>1</v>
      </c>
      <c r="F265" s="13">
        <v>0</v>
      </c>
      <c r="G265" s="13">
        <v>0</v>
      </c>
      <c r="H265" s="20">
        <f t="shared" si="56"/>
        <v>0</v>
      </c>
      <c r="I265">
        <v>0</v>
      </c>
      <c r="J265">
        <v>0</v>
      </c>
      <c r="K265">
        <v>0</v>
      </c>
      <c r="L265" s="17">
        <f t="shared" si="57"/>
        <v>0</v>
      </c>
      <c r="M265">
        <v>0</v>
      </c>
      <c r="N265">
        <v>0</v>
      </c>
      <c r="O265">
        <v>0</v>
      </c>
      <c r="P265" s="15">
        <f t="shared" si="58"/>
        <v>0</v>
      </c>
      <c r="Q265" s="15">
        <f t="shared" si="59"/>
        <v>0</v>
      </c>
      <c r="R265" s="20">
        <f t="shared" si="60"/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s="16">
        <v>0</v>
      </c>
      <c r="Y265" s="26">
        <f t="shared" si="61"/>
        <v>0</v>
      </c>
      <c r="Z265" s="4">
        <v>0</v>
      </c>
      <c r="AA265" s="26">
        <f t="shared" si="62"/>
        <v>0</v>
      </c>
      <c r="AB265" s="4">
        <v>5.82</v>
      </c>
      <c r="AC265" s="26">
        <f t="shared" si="63"/>
        <v>5.82</v>
      </c>
      <c r="AD265" s="21">
        <f t="shared" si="64"/>
        <v>0</v>
      </c>
      <c r="AE265" s="15">
        <f t="shared" si="65"/>
        <v>0</v>
      </c>
      <c r="AF265" s="15">
        <f t="shared" si="66"/>
        <v>0</v>
      </c>
      <c r="AG265" s="15">
        <f t="shared" si="67"/>
        <v>0</v>
      </c>
      <c r="AH265" s="13">
        <v>0</v>
      </c>
      <c r="AI265" s="13">
        <v>0</v>
      </c>
      <c r="AJ265" s="21" t="str">
        <f t="shared" si="68"/>
        <v xml:space="preserve"> </v>
      </c>
      <c r="AK265">
        <v>0</v>
      </c>
      <c r="AL265">
        <v>0</v>
      </c>
      <c r="AM265" s="42">
        <v>0</v>
      </c>
      <c r="AN265" s="42">
        <v>0</v>
      </c>
      <c r="AO265" s="42">
        <v>0</v>
      </c>
      <c r="AP265" s="42">
        <v>0</v>
      </c>
      <c r="AQ265" s="42">
        <v>0</v>
      </c>
      <c r="AR265" s="42">
        <v>0</v>
      </c>
      <c r="AS265">
        <v>0</v>
      </c>
      <c r="AT265">
        <v>0</v>
      </c>
      <c r="AW265">
        <v>0</v>
      </c>
      <c r="AX265">
        <v>0</v>
      </c>
      <c r="AY265" s="16">
        <f t="shared" si="69"/>
        <v>0</v>
      </c>
    </row>
    <row r="266" spans="1:53" x14ac:dyDescent="0.2">
      <c r="A266" s="13" t="s">
        <v>506</v>
      </c>
      <c r="B266" s="13" t="s">
        <v>1164</v>
      </c>
      <c r="C266" s="1" t="s">
        <v>584</v>
      </c>
      <c r="D266" s="13" t="s">
        <v>154</v>
      </c>
      <c r="E266" s="13">
        <v>82</v>
      </c>
      <c r="F266" s="13">
        <v>3</v>
      </c>
      <c r="G266" s="13">
        <v>4</v>
      </c>
      <c r="H266" s="20">
        <f t="shared" si="56"/>
        <v>7</v>
      </c>
      <c r="I266">
        <v>3</v>
      </c>
      <c r="J266">
        <v>0</v>
      </c>
      <c r="K266">
        <v>4</v>
      </c>
      <c r="L266" s="17">
        <f t="shared" si="57"/>
        <v>3.1678189817732663</v>
      </c>
      <c r="M266">
        <v>18</v>
      </c>
      <c r="N266">
        <v>4</v>
      </c>
      <c r="O266">
        <v>9</v>
      </c>
      <c r="P266" s="15">
        <f t="shared" si="58"/>
        <v>0.16666666666666666</v>
      </c>
      <c r="Q266" s="15">
        <f t="shared" si="59"/>
        <v>9.6774193548387094E-2</v>
      </c>
      <c r="R266" s="20">
        <f t="shared" si="60"/>
        <v>0</v>
      </c>
      <c r="S266">
        <v>0</v>
      </c>
      <c r="T266">
        <v>2</v>
      </c>
      <c r="U266">
        <v>7</v>
      </c>
      <c r="V266">
        <v>1</v>
      </c>
      <c r="W266">
        <v>2</v>
      </c>
      <c r="X266" s="16">
        <v>132.5833333333</v>
      </c>
      <c r="Y266" s="26">
        <f t="shared" si="61"/>
        <v>1.6168699186987805</v>
      </c>
      <c r="Z266" s="4">
        <v>125.28</v>
      </c>
      <c r="AA266" s="26">
        <f t="shared" si="62"/>
        <v>1.5278048780487805</v>
      </c>
      <c r="AB266" s="4">
        <v>315.01</v>
      </c>
      <c r="AC266" s="26">
        <f t="shared" si="63"/>
        <v>3.8415853658536583</v>
      </c>
      <c r="AD266" s="21">
        <f t="shared" si="64"/>
        <v>0.28453973517454406</v>
      </c>
      <c r="AE266" s="15">
        <f t="shared" si="65"/>
        <v>0.25</v>
      </c>
      <c r="AF266" s="15">
        <f t="shared" si="66"/>
        <v>0.33333333333333331</v>
      </c>
      <c r="AG266" s="15">
        <f t="shared" si="67"/>
        <v>0.58333333333333326</v>
      </c>
      <c r="AH266" s="13">
        <v>1</v>
      </c>
      <c r="AI266" s="13">
        <v>7</v>
      </c>
      <c r="AJ266" s="21">
        <f t="shared" si="68"/>
        <v>0.125</v>
      </c>
      <c r="AK266">
        <v>12</v>
      </c>
      <c r="AL266">
        <v>1</v>
      </c>
      <c r="AM266" s="42">
        <v>93</v>
      </c>
      <c r="AN266" s="42">
        <v>13</v>
      </c>
      <c r="AO266" s="42">
        <v>93</v>
      </c>
      <c r="AP266" s="42">
        <v>13</v>
      </c>
      <c r="AQ266" s="42">
        <v>7</v>
      </c>
      <c r="AR266" s="42">
        <v>56</v>
      </c>
      <c r="AS266">
        <v>93</v>
      </c>
      <c r="AT266">
        <v>15</v>
      </c>
      <c r="AU266" s="4">
        <v>-3.03</v>
      </c>
      <c r="AV266" s="4">
        <v>86.11</v>
      </c>
      <c r="AW266">
        <v>2</v>
      </c>
      <c r="AX266">
        <v>0</v>
      </c>
      <c r="AY266" s="16">
        <f t="shared" si="69"/>
        <v>99.560025141445507</v>
      </c>
      <c r="AZ266" s="4">
        <v>81.319999999999993</v>
      </c>
      <c r="BA266">
        <v>-10.5</v>
      </c>
    </row>
    <row r="267" spans="1:53" x14ac:dyDescent="0.2">
      <c r="A267" s="13" t="s">
        <v>1166</v>
      </c>
      <c r="B267" s="13" t="s">
        <v>1167</v>
      </c>
      <c r="C267" s="1" t="s">
        <v>206</v>
      </c>
      <c r="D267" s="13" t="s">
        <v>154</v>
      </c>
      <c r="E267" s="13">
        <v>69</v>
      </c>
      <c r="F267" s="13">
        <v>11</v>
      </c>
      <c r="G267" s="13">
        <v>7</v>
      </c>
      <c r="H267" s="20">
        <f t="shared" si="56"/>
        <v>18</v>
      </c>
      <c r="I267">
        <v>10</v>
      </c>
      <c r="J267">
        <v>7</v>
      </c>
      <c r="K267">
        <v>1</v>
      </c>
      <c r="L267" s="17">
        <f t="shared" si="57"/>
        <v>5.689201053556749</v>
      </c>
      <c r="M267">
        <v>39</v>
      </c>
      <c r="N267">
        <v>12</v>
      </c>
      <c r="O267">
        <v>8</v>
      </c>
      <c r="P267" s="15">
        <f t="shared" si="58"/>
        <v>0.28205128205128205</v>
      </c>
      <c r="Q267" s="15">
        <f t="shared" si="59"/>
        <v>0.1864406779661017</v>
      </c>
      <c r="R267" s="20">
        <f t="shared" si="60"/>
        <v>39.5</v>
      </c>
      <c r="S267">
        <v>0</v>
      </c>
      <c r="T267">
        <v>1</v>
      </c>
      <c r="U267">
        <v>2</v>
      </c>
      <c r="V267">
        <v>6</v>
      </c>
      <c r="W267">
        <v>0</v>
      </c>
      <c r="X267" s="16">
        <v>189.8333333333</v>
      </c>
      <c r="Y267" s="26">
        <f t="shared" si="61"/>
        <v>2.7512077294681161</v>
      </c>
      <c r="Z267" s="4">
        <v>187.68</v>
      </c>
      <c r="AA267" s="26">
        <f t="shared" si="62"/>
        <v>2.72</v>
      </c>
      <c r="AB267" s="4">
        <v>146.63999999999999</v>
      </c>
      <c r="AC267" s="26">
        <f t="shared" si="63"/>
        <v>2.1252173913043477</v>
      </c>
      <c r="AD267" s="21">
        <f t="shared" si="64"/>
        <v>0.56137832017229006</v>
      </c>
      <c r="AE267" s="15">
        <f t="shared" si="65"/>
        <v>0.35714285714285715</v>
      </c>
      <c r="AF267" s="15">
        <f t="shared" si="66"/>
        <v>0.2857142857142857</v>
      </c>
      <c r="AG267" s="15">
        <f t="shared" si="67"/>
        <v>0.64285714285714279</v>
      </c>
      <c r="AH267" s="13">
        <v>0</v>
      </c>
      <c r="AI267" s="13">
        <v>0</v>
      </c>
      <c r="AJ267" s="21" t="str">
        <f t="shared" si="68"/>
        <v xml:space="preserve"> </v>
      </c>
      <c r="AK267">
        <v>28</v>
      </c>
      <c r="AL267">
        <v>1</v>
      </c>
      <c r="AM267" s="42">
        <v>130</v>
      </c>
      <c r="AN267" s="42">
        <v>31</v>
      </c>
      <c r="AO267" s="42">
        <v>130</v>
      </c>
      <c r="AP267" s="42">
        <v>31</v>
      </c>
      <c r="AQ267" s="42">
        <v>4</v>
      </c>
      <c r="AR267" s="42">
        <v>86</v>
      </c>
      <c r="AS267">
        <v>163</v>
      </c>
      <c r="AT267">
        <v>27</v>
      </c>
      <c r="AU267" s="4">
        <v>5.62</v>
      </c>
      <c r="AV267" s="4">
        <v>85.79</v>
      </c>
      <c r="AW267">
        <v>1</v>
      </c>
      <c r="AX267">
        <v>0</v>
      </c>
      <c r="AY267" s="16">
        <f t="shared" si="69"/>
        <v>97.032484635662328</v>
      </c>
      <c r="AZ267" s="4">
        <v>96.95</v>
      </c>
      <c r="BA267">
        <v>6.8</v>
      </c>
    </row>
    <row r="268" spans="1:53" x14ac:dyDescent="0.2">
      <c r="A268" s="13" t="s">
        <v>913</v>
      </c>
      <c r="B268" s="13" t="s">
        <v>1170</v>
      </c>
      <c r="C268" s="1" t="s">
        <v>314</v>
      </c>
      <c r="D268" s="13" t="s">
        <v>129</v>
      </c>
      <c r="E268" s="13">
        <v>23</v>
      </c>
      <c r="F268" s="13">
        <v>0</v>
      </c>
      <c r="G268" s="13">
        <v>0</v>
      </c>
      <c r="H268" s="20">
        <f t="shared" si="56"/>
        <v>0</v>
      </c>
      <c r="I268">
        <v>0</v>
      </c>
      <c r="J268">
        <v>0</v>
      </c>
      <c r="K268">
        <v>0</v>
      </c>
      <c r="L268" s="17">
        <f t="shared" si="57"/>
        <v>0</v>
      </c>
      <c r="M268">
        <v>0</v>
      </c>
      <c r="N268">
        <v>0</v>
      </c>
      <c r="O268">
        <v>0</v>
      </c>
      <c r="P268" s="15">
        <f t="shared" si="58"/>
        <v>0</v>
      </c>
      <c r="Q268" s="15">
        <f t="shared" si="59"/>
        <v>0</v>
      </c>
      <c r="R268" s="20">
        <f t="shared" si="60"/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s="16">
        <v>0.86666666670000003</v>
      </c>
      <c r="Y268" s="26">
        <f t="shared" si="61"/>
        <v>3.7681159421739129E-2</v>
      </c>
      <c r="Z268" s="4">
        <v>1.33</v>
      </c>
      <c r="AA268" s="26">
        <f t="shared" si="62"/>
        <v>5.7826086956521743E-2</v>
      </c>
      <c r="AB268" s="4">
        <v>85.11</v>
      </c>
      <c r="AC268" s="26">
        <f t="shared" si="63"/>
        <v>3.7004347826086956</v>
      </c>
      <c r="AD268" s="21">
        <f t="shared" si="64"/>
        <v>1.5386395187413235E-2</v>
      </c>
      <c r="AE268" s="15">
        <f t="shared" si="65"/>
        <v>0</v>
      </c>
      <c r="AF268" s="15">
        <f t="shared" si="66"/>
        <v>0</v>
      </c>
      <c r="AG268" s="15">
        <f t="shared" si="67"/>
        <v>0</v>
      </c>
      <c r="AH268" s="13">
        <v>0</v>
      </c>
      <c r="AI268" s="13">
        <v>1</v>
      </c>
      <c r="AJ268" s="21">
        <f t="shared" si="68"/>
        <v>0</v>
      </c>
      <c r="AK268">
        <v>0</v>
      </c>
      <c r="AL268">
        <v>0</v>
      </c>
      <c r="AM268" s="42">
        <v>0</v>
      </c>
      <c r="AN268" s="42">
        <v>0</v>
      </c>
      <c r="AO268" s="42">
        <v>0</v>
      </c>
      <c r="AP268" s="42">
        <v>0</v>
      </c>
      <c r="AQ268" s="42">
        <v>0</v>
      </c>
      <c r="AR268" s="42">
        <v>1</v>
      </c>
      <c r="AS268">
        <v>0</v>
      </c>
      <c r="AT268">
        <v>0</v>
      </c>
      <c r="AW268">
        <v>0</v>
      </c>
      <c r="AX268">
        <v>0</v>
      </c>
      <c r="AY268" s="16">
        <f t="shared" si="69"/>
        <v>60</v>
      </c>
      <c r="AZ268" s="4">
        <v>100</v>
      </c>
      <c r="BA268">
        <v>3.4</v>
      </c>
    </row>
    <row r="269" spans="1:53" x14ac:dyDescent="0.2">
      <c r="A269" s="13" t="s">
        <v>374</v>
      </c>
      <c r="B269" s="13" t="s">
        <v>1172</v>
      </c>
      <c r="C269" s="1" t="s">
        <v>446</v>
      </c>
      <c r="D269" s="13" t="s">
        <v>146</v>
      </c>
      <c r="E269" s="13">
        <v>81</v>
      </c>
      <c r="F269" s="13">
        <v>6</v>
      </c>
      <c r="G269" s="13">
        <v>6</v>
      </c>
      <c r="H269" s="20">
        <f t="shared" si="56"/>
        <v>12</v>
      </c>
      <c r="I269">
        <v>6</v>
      </c>
      <c r="J269">
        <v>5</v>
      </c>
      <c r="K269">
        <v>1</v>
      </c>
      <c r="L269" s="17">
        <f t="shared" si="57"/>
        <v>3.9237057220708444</v>
      </c>
      <c r="M269">
        <v>32</v>
      </c>
      <c r="N269">
        <v>14</v>
      </c>
      <c r="O269">
        <v>8</v>
      </c>
      <c r="P269" s="15">
        <f t="shared" si="58"/>
        <v>0.1875</v>
      </c>
      <c r="Q269" s="15">
        <f t="shared" si="59"/>
        <v>0.1111111111111111</v>
      </c>
      <c r="R269" s="20">
        <f t="shared" si="60"/>
        <v>39.761904761904766</v>
      </c>
      <c r="S269">
        <v>0</v>
      </c>
      <c r="T269">
        <v>3</v>
      </c>
      <c r="U269">
        <v>6</v>
      </c>
      <c r="V269">
        <v>4</v>
      </c>
      <c r="W269">
        <v>0</v>
      </c>
      <c r="X269" s="16">
        <v>183.5</v>
      </c>
      <c r="Y269" s="26">
        <f t="shared" si="61"/>
        <v>2.2654320987654319</v>
      </c>
      <c r="Z269" s="4">
        <v>174.31</v>
      </c>
      <c r="AA269" s="26">
        <f t="shared" si="62"/>
        <v>2.1519753086419753</v>
      </c>
      <c r="AB269" s="4">
        <v>196.14</v>
      </c>
      <c r="AC269" s="26">
        <f t="shared" si="63"/>
        <v>2.4214814814814813</v>
      </c>
      <c r="AD269" s="21">
        <f t="shared" si="64"/>
        <v>0.47053583479551897</v>
      </c>
      <c r="AE269" s="15">
        <f t="shared" si="65"/>
        <v>0.2857142857142857</v>
      </c>
      <c r="AF269" s="15">
        <f t="shared" si="66"/>
        <v>0.2857142857142857</v>
      </c>
      <c r="AG269" s="15">
        <f t="shared" si="67"/>
        <v>0.5714285714285714</v>
      </c>
      <c r="AH269" s="13">
        <v>64</v>
      </c>
      <c r="AI269" s="13">
        <v>51</v>
      </c>
      <c r="AJ269" s="21">
        <f t="shared" si="68"/>
        <v>0.55652173913043479</v>
      </c>
      <c r="AK269">
        <v>21</v>
      </c>
      <c r="AL269">
        <v>3</v>
      </c>
      <c r="AM269" s="42">
        <v>146</v>
      </c>
      <c r="AN269" s="42">
        <v>33</v>
      </c>
      <c r="AO269" s="42">
        <v>146</v>
      </c>
      <c r="AP269" s="42">
        <v>33</v>
      </c>
      <c r="AQ269" s="42">
        <v>8</v>
      </c>
      <c r="AR269" s="42">
        <v>89</v>
      </c>
      <c r="AS269">
        <v>161</v>
      </c>
      <c r="AT269">
        <v>36</v>
      </c>
      <c r="AU269" s="4">
        <v>-6.1</v>
      </c>
      <c r="AV269" s="4">
        <v>81.73</v>
      </c>
      <c r="AW269">
        <v>1</v>
      </c>
      <c r="AX269">
        <v>0</v>
      </c>
      <c r="AY269" s="16">
        <f t="shared" si="69"/>
        <v>106.26702997275204</v>
      </c>
      <c r="AZ269" s="4">
        <v>91.95</v>
      </c>
      <c r="BA269">
        <v>-1.7000000000000002</v>
      </c>
    </row>
    <row r="270" spans="1:53" x14ac:dyDescent="0.2">
      <c r="A270" s="13" t="s">
        <v>407</v>
      </c>
      <c r="B270" s="13" t="s">
        <v>1175</v>
      </c>
      <c r="C270" s="1" t="s">
        <v>214</v>
      </c>
      <c r="D270" s="13" t="s">
        <v>146</v>
      </c>
      <c r="E270" s="13">
        <v>80</v>
      </c>
      <c r="F270" s="13">
        <v>3</v>
      </c>
      <c r="G270" s="13">
        <v>9</v>
      </c>
      <c r="H270" s="20">
        <f t="shared" si="56"/>
        <v>12</v>
      </c>
      <c r="I270">
        <v>3</v>
      </c>
      <c r="J270">
        <v>2</v>
      </c>
      <c r="K270">
        <v>6</v>
      </c>
      <c r="L270" s="17">
        <f t="shared" si="57"/>
        <v>4.0460803596515875</v>
      </c>
      <c r="M270">
        <v>31</v>
      </c>
      <c r="N270">
        <v>14</v>
      </c>
      <c r="O270">
        <v>13</v>
      </c>
      <c r="P270" s="15">
        <f t="shared" si="58"/>
        <v>9.6774193548387094E-2</v>
      </c>
      <c r="Q270" s="15">
        <f t="shared" si="59"/>
        <v>5.1724137931034482E-2</v>
      </c>
      <c r="R270" s="20">
        <f t="shared" si="60"/>
        <v>15.7</v>
      </c>
      <c r="S270">
        <v>0</v>
      </c>
      <c r="T270">
        <v>0</v>
      </c>
      <c r="U270">
        <v>13</v>
      </c>
      <c r="V270">
        <v>1</v>
      </c>
      <c r="W270">
        <v>0</v>
      </c>
      <c r="X270" s="16">
        <v>177.95</v>
      </c>
      <c r="Y270" s="26">
        <f t="shared" si="61"/>
        <v>2.2243749999999998</v>
      </c>
      <c r="Z270" s="4">
        <v>171.88</v>
      </c>
      <c r="AA270" s="26">
        <f t="shared" si="62"/>
        <v>2.1484999999999999</v>
      </c>
      <c r="AB270" s="4">
        <v>221.48</v>
      </c>
      <c r="AC270" s="26">
        <f t="shared" si="63"/>
        <v>2.7685</v>
      </c>
      <c r="AD270" s="21">
        <f t="shared" si="64"/>
        <v>0.43695342688631278</v>
      </c>
      <c r="AE270" s="15">
        <f t="shared" si="65"/>
        <v>0.15</v>
      </c>
      <c r="AF270" s="15">
        <f t="shared" si="66"/>
        <v>0.4</v>
      </c>
      <c r="AG270" s="15">
        <f t="shared" si="67"/>
        <v>0.55000000000000004</v>
      </c>
      <c r="AH270" s="13">
        <v>13</v>
      </c>
      <c r="AI270" s="13">
        <v>13</v>
      </c>
      <c r="AJ270" s="21">
        <f t="shared" si="68"/>
        <v>0.5</v>
      </c>
      <c r="AK270">
        <v>20</v>
      </c>
      <c r="AL270">
        <v>0</v>
      </c>
      <c r="AM270" s="42">
        <v>137</v>
      </c>
      <c r="AN270" s="42">
        <v>28</v>
      </c>
      <c r="AO270" s="42">
        <v>137</v>
      </c>
      <c r="AP270" s="42">
        <v>28</v>
      </c>
      <c r="AQ270" s="42">
        <v>7</v>
      </c>
      <c r="AR270" s="42">
        <v>82</v>
      </c>
      <c r="AS270">
        <v>135</v>
      </c>
      <c r="AT270">
        <v>20</v>
      </c>
      <c r="AU270" s="4">
        <v>6.51</v>
      </c>
      <c r="AV270" s="4">
        <v>87.1</v>
      </c>
      <c r="AW270">
        <v>3</v>
      </c>
      <c r="AX270">
        <v>0</v>
      </c>
      <c r="AY270" s="16">
        <f t="shared" si="69"/>
        <v>105.53526271424559</v>
      </c>
      <c r="AZ270" s="4">
        <v>95.04</v>
      </c>
      <c r="BA270">
        <v>2.8</v>
      </c>
    </row>
    <row r="271" spans="1:53" x14ac:dyDescent="0.2">
      <c r="A271" s="13" t="s">
        <v>559</v>
      </c>
      <c r="B271" s="13" t="s">
        <v>1177</v>
      </c>
      <c r="C271" s="1" t="s">
        <v>584</v>
      </c>
      <c r="D271" s="13" t="s">
        <v>129</v>
      </c>
      <c r="E271" s="13">
        <v>38</v>
      </c>
      <c r="F271" s="13">
        <v>0</v>
      </c>
      <c r="G271" s="13">
        <v>0</v>
      </c>
      <c r="H271" s="20">
        <f t="shared" si="56"/>
        <v>0</v>
      </c>
      <c r="I271">
        <v>0</v>
      </c>
      <c r="J271">
        <v>0</v>
      </c>
      <c r="K271">
        <v>0</v>
      </c>
      <c r="L271" s="17">
        <f t="shared" si="57"/>
        <v>0</v>
      </c>
      <c r="M271">
        <v>1</v>
      </c>
      <c r="N271">
        <v>0</v>
      </c>
      <c r="O271">
        <v>0</v>
      </c>
      <c r="P271" s="15">
        <f t="shared" si="58"/>
        <v>0</v>
      </c>
      <c r="Q271" s="15">
        <f t="shared" si="59"/>
        <v>0</v>
      </c>
      <c r="R271" s="20">
        <f t="shared" si="60"/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s="16">
        <v>3.25</v>
      </c>
      <c r="Y271" s="26">
        <f t="shared" si="61"/>
        <v>8.5526315789473686E-2</v>
      </c>
      <c r="Z271" s="4">
        <v>2.4700000000000002</v>
      </c>
      <c r="AA271" s="26">
        <f t="shared" si="62"/>
        <v>6.5000000000000002E-2</v>
      </c>
      <c r="AB271" s="4">
        <v>204.3</v>
      </c>
      <c r="AC271" s="26">
        <f t="shared" si="63"/>
        <v>5.3763157894736846</v>
      </c>
      <c r="AD271" s="21">
        <f t="shared" si="64"/>
        <v>1.1945640083184213E-2</v>
      </c>
      <c r="AE271" s="15">
        <f t="shared" si="65"/>
        <v>0</v>
      </c>
      <c r="AF271" s="15">
        <f t="shared" si="66"/>
        <v>0</v>
      </c>
      <c r="AG271" s="15">
        <f t="shared" si="67"/>
        <v>0</v>
      </c>
      <c r="AH271" s="13">
        <v>0</v>
      </c>
      <c r="AI271" s="13">
        <v>0</v>
      </c>
      <c r="AJ271" s="21" t="str">
        <f t="shared" si="68"/>
        <v xml:space="preserve"> </v>
      </c>
      <c r="AK271">
        <v>0</v>
      </c>
      <c r="AL271">
        <v>0</v>
      </c>
      <c r="AM271" s="42">
        <v>1</v>
      </c>
      <c r="AN271" s="42">
        <v>0</v>
      </c>
      <c r="AO271" s="42">
        <v>1</v>
      </c>
      <c r="AP271" s="42">
        <v>0</v>
      </c>
      <c r="AQ271" s="42">
        <v>0</v>
      </c>
      <c r="AR271" s="42">
        <v>1</v>
      </c>
      <c r="AS271">
        <v>1</v>
      </c>
      <c r="AT271">
        <v>0</v>
      </c>
      <c r="AU271" s="4">
        <v>6.47</v>
      </c>
      <c r="AV271" s="4">
        <v>100</v>
      </c>
      <c r="AW271">
        <v>0</v>
      </c>
      <c r="AX271">
        <v>0</v>
      </c>
      <c r="AY271" s="16">
        <f t="shared" si="69"/>
        <v>55.384615384615387</v>
      </c>
      <c r="AZ271" s="4">
        <v>100</v>
      </c>
      <c r="BA271">
        <v>8</v>
      </c>
    </row>
    <row r="272" spans="1:53" x14ac:dyDescent="0.2">
      <c r="A272" s="13" t="s">
        <v>1180</v>
      </c>
      <c r="B272" s="13" t="s">
        <v>1181</v>
      </c>
      <c r="C272" s="1" t="s">
        <v>190</v>
      </c>
      <c r="D272" s="13" t="s">
        <v>154</v>
      </c>
      <c r="E272" s="13">
        <v>2</v>
      </c>
      <c r="F272" s="13">
        <v>0</v>
      </c>
      <c r="G272" s="13">
        <v>0</v>
      </c>
      <c r="H272" s="20">
        <f t="shared" si="56"/>
        <v>0</v>
      </c>
      <c r="I272">
        <v>0</v>
      </c>
      <c r="J272">
        <v>0</v>
      </c>
      <c r="K272">
        <v>0</v>
      </c>
      <c r="L272" s="17">
        <f t="shared" si="57"/>
        <v>0</v>
      </c>
      <c r="M272">
        <v>0</v>
      </c>
      <c r="N272">
        <v>0</v>
      </c>
      <c r="O272">
        <v>0</v>
      </c>
      <c r="P272" s="15">
        <f t="shared" si="58"/>
        <v>0</v>
      </c>
      <c r="Q272" s="15">
        <f t="shared" si="59"/>
        <v>0</v>
      </c>
      <c r="R272" s="20">
        <f t="shared" si="60"/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s="16">
        <v>0.30000000000000004</v>
      </c>
      <c r="Y272" s="26">
        <f t="shared" si="61"/>
        <v>0.15000000000000002</v>
      </c>
      <c r="Z272" s="4">
        <v>0.30000000000000004</v>
      </c>
      <c r="AA272" s="26">
        <f t="shared" si="62"/>
        <v>0.15000000000000002</v>
      </c>
      <c r="AB272" s="4">
        <v>4.7</v>
      </c>
      <c r="AC272" s="26">
        <f t="shared" si="63"/>
        <v>2.35</v>
      </c>
      <c r="AD272" s="21">
        <f t="shared" si="64"/>
        <v>6.0000000000000012E-2</v>
      </c>
      <c r="AE272" s="15">
        <f t="shared" si="65"/>
        <v>0</v>
      </c>
      <c r="AF272" s="15">
        <f t="shared" si="66"/>
        <v>0</v>
      </c>
      <c r="AG272" s="15">
        <f t="shared" si="67"/>
        <v>0</v>
      </c>
      <c r="AH272" s="13">
        <v>0</v>
      </c>
      <c r="AI272" s="13">
        <v>0</v>
      </c>
      <c r="AJ272" s="21" t="str">
        <f t="shared" si="68"/>
        <v xml:space="preserve"> </v>
      </c>
      <c r="AK272">
        <v>0</v>
      </c>
      <c r="AL272">
        <v>0</v>
      </c>
      <c r="AM272" s="42">
        <v>0</v>
      </c>
      <c r="AN272" s="42">
        <v>0</v>
      </c>
      <c r="AO272" s="42">
        <v>0</v>
      </c>
      <c r="AP272" s="42">
        <v>0</v>
      </c>
      <c r="AQ272" s="42">
        <v>0</v>
      </c>
      <c r="AR272" s="42">
        <v>0</v>
      </c>
      <c r="AS272">
        <v>0</v>
      </c>
      <c r="AT272">
        <v>0</v>
      </c>
      <c r="AW272">
        <v>0</v>
      </c>
      <c r="AX272">
        <v>0</v>
      </c>
      <c r="AY272" s="16">
        <f t="shared" si="69"/>
        <v>0</v>
      </c>
      <c r="AZ272" s="4">
        <v>100</v>
      </c>
      <c r="BA272">
        <v>20</v>
      </c>
    </row>
    <row r="273" spans="1:53" x14ac:dyDescent="0.2">
      <c r="A273" s="13" t="s">
        <v>1183</v>
      </c>
      <c r="B273" s="13" t="s">
        <v>1184</v>
      </c>
      <c r="C273" s="1" t="s">
        <v>214</v>
      </c>
      <c r="D273" s="13" t="s">
        <v>154</v>
      </c>
      <c r="E273" s="13">
        <v>82</v>
      </c>
      <c r="F273" s="13">
        <v>3</v>
      </c>
      <c r="G273" s="13">
        <v>5</v>
      </c>
      <c r="H273" s="20">
        <f t="shared" si="56"/>
        <v>8</v>
      </c>
      <c r="I273">
        <v>3</v>
      </c>
      <c r="J273">
        <v>1</v>
      </c>
      <c r="K273">
        <v>4</v>
      </c>
      <c r="L273" s="17">
        <f t="shared" si="57"/>
        <v>2.3960066555744421</v>
      </c>
      <c r="M273">
        <v>42</v>
      </c>
      <c r="N273">
        <v>13</v>
      </c>
      <c r="O273">
        <v>13</v>
      </c>
      <c r="P273" s="15">
        <f t="shared" si="58"/>
        <v>7.1428571428571425E-2</v>
      </c>
      <c r="Q273" s="15">
        <f t="shared" si="59"/>
        <v>4.4117647058823532E-2</v>
      </c>
      <c r="R273" s="20">
        <f t="shared" si="60"/>
        <v>8.9</v>
      </c>
      <c r="S273">
        <v>0</v>
      </c>
      <c r="T273">
        <v>1</v>
      </c>
      <c r="U273">
        <v>17</v>
      </c>
      <c r="V273">
        <v>2</v>
      </c>
      <c r="W273">
        <v>4</v>
      </c>
      <c r="X273" s="16">
        <v>200.3333333333</v>
      </c>
      <c r="Y273" s="26">
        <f t="shared" si="61"/>
        <v>2.4430894308939024</v>
      </c>
      <c r="Z273" s="4">
        <v>194.03</v>
      </c>
      <c r="AA273" s="26">
        <f t="shared" si="62"/>
        <v>2.3662195121951219</v>
      </c>
      <c r="AB273" s="4">
        <v>206.25</v>
      </c>
      <c r="AC273" s="26">
        <f t="shared" si="63"/>
        <v>2.5152439024390243</v>
      </c>
      <c r="AD273" s="21">
        <f t="shared" si="64"/>
        <v>0.4847356850204857</v>
      </c>
      <c r="AE273" s="15">
        <f t="shared" si="65"/>
        <v>0.15</v>
      </c>
      <c r="AF273" s="15">
        <f t="shared" si="66"/>
        <v>0.25</v>
      </c>
      <c r="AG273" s="15">
        <f t="shared" si="67"/>
        <v>0.4</v>
      </c>
      <c r="AH273" s="13">
        <v>10</v>
      </c>
      <c r="AI273" s="13">
        <v>10</v>
      </c>
      <c r="AJ273" s="21">
        <f t="shared" si="68"/>
        <v>0.5</v>
      </c>
      <c r="AK273">
        <v>20</v>
      </c>
      <c r="AL273">
        <v>0</v>
      </c>
      <c r="AM273" s="42">
        <v>158</v>
      </c>
      <c r="AN273" s="42">
        <v>29</v>
      </c>
      <c r="AO273" s="42">
        <v>158</v>
      </c>
      <c r="AP273" s="42">
        <v>29</v>
      </c>
      <c r="AQ273" s="42">
        <v>8</v>
      </c>
      <c r="AR273" s="42">
        <v>105</v>
      </c>
      <c r="AS273">
        <v>151</v>
      </c>
      <c r="AT273">
        <v>24</v>
      </c>
      <c r="AU273" s="4">
        <v>5.36</v>
      </c>
      <c r="AV273" s="4">
        <v>86.29</v>
      </c>
      <c r="AW273">
        <v>3</v>
      </c>
      <c r="AX273">
        <v>1</v>
      </c>
      <c r="AY273" s="16">
        <f t="shared" si="69"/>
        <v>112.31281198005196</v>
      </c>
      <c r="AZ273" s="4">
        <v>94.59</v>
      </c>
      <c r="BA273">
        <v>2.2999999999999998</v>
      </c>
    </row>
    <row r="274" spans="1:53" x14ac:dyDescent="0.2">
      <c r="A274" s="13" t="s">
        <v>519</v>
      </c>
      <c r="B274" s="13" t="s">
        <v>1186</v>
      </c>
      <c r="C274" s="1" t="s">
        <v>363</v>
      </c>
      <c r="D274" s="13" t="s">
        <v>1187</v>
      </c>
      <c r="E274" s="13">
        <v>67</v>
      </c>
      <c r="F274" s="13">
        <v>0</v>
      </c>
      <c r="G274" s="13">
        <v>0</v>
      </c>
      <c r="H274" s="20">
        <f t="shared" si="56"/>
        <v>0</v>
      </c>
      <c r="I274">
        <v>0</v>
      </c>
      <c r="J274">
        <v>0</v>
      </c>
      <c r="K274">
        <v>0</v>
      </c>
      <c r="L274" s="17">
        <f t="shared" si="57"/>
        <v>0</v>
      </c>
      <c r="M274">
        <v>1</v>
      </c>
      <c r="N274">
        <v>0</v>
      </c>
      <c r="O274">
        <v>0</v>
      </c>
      <c r="P274" s="15">
        <f t="shared" si="58"/>
        <v>0</v>
      </c>
      <c r="Q274" s="15">
        <f t="shared" si="59"/>
        <v>0</v>
      </c>
      <c r="R274" s="20">
        <f t="shared" si="60"/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 s="16">
        <v>7.3333333332999997</v>
      </c>
      <c r="Y274" s="26">
        <f t="shared" si="61"/>
        <v>0.10945273631791044</v>
      </c>
      <c r="Z274" s="4">
        <v>5.43</v>
      </c>
      <c r="AA274" s="26">
        <f t="shared" si="62"/>
        <v>8.1044776119402986E-2</v>
      </c>
      <c r="AB274" s="4">
        <v>372.26</v>
      </c>
      <c r="AC274" s="26">
        <f t="shared" si="63"/>
        <v>5.5561194029850745</v>
      </c>
      <c r="AD274" s="21">
        <f t="shared" si="64"/>
        <v>1.4376869919775478E-2</v>
      </c>
      <c r="AE274" s="15">
        <f t="shared" si="65"/>
        <v>0</v>
      </c>
      <c r="AF274" s="15">
        <f t="shared" si="66"/>
        <v>0</v>
      </c>
      <c r="AG274" s="15">
        <f t="shared" si="67"/>
        <v>0</v>
      </c>
      <c r="AH274" s="13">
        <v>0</v>
      </c>
      <c r="AI274" s="13">
        <v>1</v>
      </c>
      <c r="AJ274" s="21">
        <f t="shared" si="68"/>
        <v>0</v>
      </c>
      <c r="AK274">
        <v>0</v>
      </c>
      <c r="AL274">
        <v>0</v>
      </c>
      <c r="AM274" s="42">
        <v>3</v>
      </c>
      <c r="AN274" s="42">
        <v>2</v>
      </c>
      <c r="AO274" s="42">
        <v>3</v>
      </c>
      <c r="AP274" s="42">
        <v>2</v>
      </c>
      <c r="AQ274" s="42">
        <v>0</v>
      </c>
      <c r="AR274" s="42">
        <v>0</v>
      </c>
      <c r="AS274">
        <v>7</v>
      </c>
      <c r="AT274">
        <v>2</v>
      </c>
      <c r="AU274" s="4">
        <v>-3.46</v>
      </c>
      <c r="AV274" s="4">
        <v>77.78</v>
      </c>
      <c r="AW274">
        <v>3</v>
      </c>
      <c r="AX274">
        <v>0</v>
      </c>
      <c r="AY274" s="16">
        <f t="shared" si="69"/>
        <v>16.363636363710743</v>
      </c>
      <c r="AZ274" s="4">
        <v>100</v>
      </c>
      <c r="BA274">
        <v>7.7</v>
      </c>
    </row>
    <row r="275" spans="1:53" x14ac:dyDescent="0.2">
      <c r="A275" s="13" t="s">
        <v>1190</v>
      </c>
      <c r="B275" s="13" t="s">
        <v>1191</v>
      </c>
      <c r="C275" s="1" t="s">
        <v>249</v>
      </c>
      <c r="D275" s="13" t="s">
        <v>173</v>
      </c>
      <c r="E275" s="13">
        <v>79</v>
      </c>
      <c r="F275" s="13">
        <v>0</v>
      </c>
      <c r="G275" s="13">
        <v>8</v>
      </c>
      <c r="H275" s="20">
        <f t="shared" si="56"/>
        <v>8</v>
      </c>
      <c r="I275">
        <v>0</v>
      </c>
      <c r="J275">
        <v>1</v>
      </c>
      <c r="K275">
        <v>7</v>
      </c>
      <c r="L275" s="17">
        <f t="shared" si="57"/>
        <v>2.430995188655356</v>
      </c>
      <c r="M275">
        <v>19</v>
      </c>
      <c r="N275">
        <v>6</v>
      </c>
      <c r="O275">
        <v>18</v>
      </c>
      <c r="P275" s="15">
        <f t="shared" si="58"/>
        <v>0</v>
      </c>
      <c r="Q275" s="15">
        <f t="shared" si="59"/>
        <v>0</v>
      </c>
      <c r="R275" s="20">
        <f t="shared" si="60"/>
        <v>11.583333333333332</v>
      </c>
      <c r="S275">
        <v>2</v>
      </c>
      <c r="T275">
        <v>2</v>
      </c>
      <c r="U275">
        <v>4</v>
      </c>
      <c r="V275">
        <v>7</v>
      </c>
      <c r="W275">
        <v>2</v>
      </c>
      <c r="X275" s="16">
        <v>197.45</v>
      </c>
      <c r="Y275" s="26">
        <f t="shared" si="61"/>
        <v>2.4993670886075949</v>
      </c>
      <c r="Z275" s="4">
        <v>185.06</v>
      </c>
      <c r="AA275" s="26">
        <f t="shared" si="62"/>
        <v>2.3425316455696201</v>
      </c>
      <c r="AB275" s="4">
        <v>257.07</v>
      </c>
      <c r="AC275" s="26">
        <f t="shared" si="63"/>
        <v>3.2540506329113925</v>
      </c>
      <c r="AD275" s="21">
        <f t="shared" si="64"/>
        <v>0.41856467554791577</v>
      </c>
      <c r="AE275" s="15">
        <f t="shared" si="65"/>
        <v>0</v>
      </c>
      <c r="AF275" s="15">
        <f t="shared" si="66"/>
        <v>0.66666666666666663</v>
      </c>
      <c r="AG275" s="15">
        <f t="shared" si="67"/>
        <v>0.66666666666666663</v>
      </c>
      <c r="AH275" s="1"/>
      <c r="AI275" s="1"/>
      <c r="AJ275" s="21" t="str">
        <f t="shared" si="68"/>
        <v xml:space="preserve"> </v>
      </c>
      <c r="AK275">
        <v>12</v>
      </c>
      <c r="AL275">
        <v>8</v>
      </c>
      <c r="AM275" s="42">
        <v>127</v>
      </c>
      <c r="AN275" s="42">
        <v>33</v>
      </c>
      <c r="AO275" s="42">
        <v>127</v>
      </c>
      <c r="AP275" s="42">
        <v>33</v>
      </c>
      <c r="AQ275" s="42">
        <v>7</v>
      </c>
      <c r="AR275" s="42">
        <v>61</v>
      </c>
      <c r="AS275">
        <v>145</v>
      </c>
      <c r="AT275">
        <v>29</v>
      </c>
      <c r="AU275" s="4">
        <v>-0.67</v>
      </c>
      <c r="AV275" s="4">
        <v>83.33</v>
      </c>
      <c r="AW275">
        <v>0</v>
      </c>
      <c r="AX275">
        <v>0</v>
      </c>
      <c r="AY275" s="16">
        <f t="shared" si="69"/>
        <v>74.753102051152183</v>
      </c>
      <c r="AZ275" s="4">
        <v>90.77</v>
      </c>
      <c r="BA275">
        <v>-3.4</v>
      </c>
    </row>
    <row r="276" spans="1:53" x14ac:dyDescent="0.2">
      <c r="A276" s="13" t="s">
        <v>165</v>
      </c>
      <c r="B276" s="13" t="s">
        <v>1194</v>
      </c>
      <c r="C276" s="1" t="s">
        <v>219</v>
      </c>
      <c r="D276" s="13" t="s">
        <v>173</v>
      </c>
      <c r="E276" s="13">
        <v>70</v>
      </c>
      <c r="F276" s="13">
        <v>1</v>
      </c>
      <c r="G276" s="13">
        <v>10</v>
      </c>
      <c r="H276" s="20">
        <f t="shared" si="56"/>
        <v>11</v>
      </c>
      <c r="I276">
        <v>1</v>
      </c>
      <c r="J276">
        <v>3</v>
      </c>
      <c r="K276">
        <v>5</v>
      </c>
      <c r="L276" s="17">
        <f t="shared" si="57"/>
        <v>5.6297981234022272</v>
      </c>
      <c r="M276">
        <v>16</v>
      </c>
      <c r="N276">
        <v>7</v>
      </c>
      <c r="O276">
        <v>12</v>
      </c>
      <c r="P276" s="15">
        <f t="shared" si="58"/>
        <v>6.25E-2</v>
      </c>
      <c r="Q276" s="15">
        <f t="shared" si="59"/>
        <v>2.8571428571428571E-2</v>
      </c>
      <c r="R276" s="20">
        <f t="shared" si="60"/>
        <v>17.357142857142858</v>
      </c>
      <c r="S276">
        <v>2</v>
      </c>
      <c r="T276">
        <v>2</v>
      </c>
      <c r="U276">
        <v>0</v>
      </c>
      <c r="V276">
        <v>2</v>
      </c>
      <c r="W276">
        <v>4</v>
      </c>
      <c r="X276" s="16">
        <v>117.2333333333</v>
      </c>
      <c r="Y276" s="26">
        <f t="shared" si="61"/>
        <v>1.6747619047614286</v>
      </c>
      <c r="Z276" s="4">
        <v>114.11</v>
      </c>
      <c r="AA276" s="26">
        <f t="shared" si="62"/>
        <v>1.6301428571428571</v>
      </c>
      <c r="AB276" s="4">
        <v>264.20999999999998</v>
      </c>
      <c r="AC276" s="26">
        <f t="shared" si="63"/>
        <v>3.774428571428571</v>
      </c>
      <c r="AD276" s="21">
        <f t="shared" si="64"/>
        <v>0.30162296468598015</v>
      </c>
      <c r="AE276" s="15">
        <f t="shared" si="65"/>
        <v>7.1428571428571425E-2</v>
      </c>
      <c r="AF276" s="15">
        <f t="shared" si="66"/>
        <v>0.5714285714285714</v>
      </c>
      <c r="AG276" s="15">
        <f t="shared" si="67"/>
        <v>0.64285714285714279</v>
      </c>
      <c r="AH276" s="1"/>
      <c r="AI276" s="1"/>
      <c r="AJ276" s="21" t="str">
        <f t="shared" si="68"/>
        <v xml:space="preserve"> </v>
      </c>
      <c r="AK276">
        <v>14</v>
      </c>
      <c r="AL276">
        <v>2</v>
      </c>
      <c r="AM276" s="42">
        <v>67</v>
      </c>
      <c r="AN276" s="42">
        <v>14</v>
      </c>
      <c r="AO276" s="42">
        <v>67</v>
      </c>
      <c r="AP276" s="42">
        <v>14</v>
      </c>
      <c r="AQ276" s="42">
        <v>5</v>
      </c>
      <c r="AR276" s="42">
        <v>39</v>
      </c>
      <c r="AS276">
        <v>75</v>
      </c>
      <c r="AT276">
        <v>16</v>
      </c>
      <c r="AU276" s="4">
        <v>-3.56</v>
      </c>
      <c r="AV276" s="4">
        <v>82.42</v>
      </c>
      <c r="AW276">
        <v>0</v>
      </c>
      <c r="AX276">
        <v>0</v>
      </c>
      <c r="AY276" s="16">
        <f t="shared" si="69"/>
        <v>77.793574068830765</v>
      </c>
      <c r="AZ276" s="4">
        <v>91.23</v>
      </c>
      <c r="BA276">
        <v>-4.4000000000000004</v>
      </c>
    </row>
    <row r="277" spans="1:53" x14ac:dyDescent="0.2">
      <c r="A277" s="13" t="s">
        <v>546</v>
      </c>
      <c r="B277" s="13" t="s">
        <v>1196</v>
      </c>
      <c r="C277" s="13" t="s">
        <v>446</v>
      </c>
      <c r="D277" s="13" t="s">
        <v>146</v>
      </c>
      <c r="E277" s="13">
        <v>2</v>
      </c>
      <c r="F277" s="13">
        <v>0</v>
      </c>
      <c r="G277" s="13">
        <v>0</v>
      </c>
      <c r="H277" s="20">
        <f t="shared" si="56"/>
        <v>0</v>
      </c>
      <c r="I277">
        <v>0</v>
      </c>
      <c r="J277">
        <v>0</v>
      </c>
      <c r="K277">
        <v>0</v>
      </c>
      <c r="L277" s="17">
        <f t="shared" si="57"/>
        <v>0</v>
      </c>
      <c r="M277">
        <v>0</v>
      </c>
      <c r="N277">
        <v>0</v>
      </c>
      <c r="O277">
        <v>0</v>
      </c>
      <c r="P277" s="15">
        <f t="shared" si="58"/>
        <v>0</v>
      </c>
      <c r="Q277" s="15">
        <f t="shared" si="59"/>
        <v>0</v>
      </c>
      <c r="R277" s="20">
        <f t="shared" si="60"/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s="16">
        <v>0</v>
      </c>
      <c r="Y277" s="26">
        <f t="shared" si="61"/>
        <v>0</v>
      </c>
      <c r="Z277" s="4">
        <v>0</v>
      </c>
      <c r="AA277" s="26">
        <f t="shared" si="62"/>
        <v>0</v>
      </c>
      <c r="AB277" s="4">
        <v>8.73</v>
      </c>
      <c r="AC277" s="26">
        <f t="shared" si="63"/>
        <v>4.3650000000000002</v>
      </c>
      <c r="AD277" s="21">
        <f t="shared" si="64"/>
        <v>0</v>
      </c>
      <c r="AE277" s="15">
        <f t="shared" si="65"/>
        <v>0</v>
      </c>
      <c r="AF277" s="15">
        <f t="shared" si="66"/>
        <v>0</v>
      </c>
      <c r="AG277" s="15">
        <f t="shared" si="67"/>
        <v>0</v>
      </c>
      <c r="AH277" s="13">
        <v>0</v>
      </c>
      <c r="AI277" s="13">
        <v>0</v>
      </c>
      <c r="AJ277" s="21" t="str">
        <f t="shared" si="68"/>
        <v xml:space="preserve"> </v>
      </c>
      <c r="AK277">
        <v>0</v>
      </c>
      <c r="AL277">
        <v>0</v>
      </c>
      <c r="AM277" s="42">
        <v>0</v>
      </c>
      <c r="AN277" s="42">
        <v>0</v>
      </c>
      <c r="AO277" s="42">
        <v>0</v>
      </c>
      <c r="AP277" s="42">
        <v>0</v>
      </c>
      <c r="AQ277" s="42">
        <v>0</v>
      </c>
      <c r="AR277" s="42">
        <v>0</v>
      </c>
      <c r="AS277">
        <v>0</v>
      </c>
      <c r="AT277">
        <v>0</v>
      </c>
      <c r="AW277">
        <v>0</v>
      </c>
      <c r="AX277">
        <v>0</v>
      </c>
      <c r="AY277" s="16">
        <f t="shared" si="69"/>
        <v>0</v>
      </c>
    </row>
    <row r="278" spans="1:53" x14ac:dyDescent="0.2">
      <c r="A278" s="13" t="s">
        <v>529</v>
      </c>
      <c r="B278" s="13" t="s">
        <v>1199</v>
      </c>
      <c r="C278" s="13" t="s">
        <v>270</v>
      </c>
      <c r="D278" s="13" t="s">
        <v>129</v>
      </c>
      <c r="E278" s="13">
        <v>80</v>
      </c>
      <c r="F278" s="13">
        <v>8</v>
      </c>
      <c r="G278" s="13">
        <v>13</v>
      </c>
      <c r="H278" s="20">
        <f t="shared" si="56"/>
        <v>21</v>
      </c>
      <c r="I278">
        <v>7</v>
      </c>
      <c r="J278">
        <v>8</v>
      </c>
      <c r="K278">
        <v>3</v>
      </c>
      <c r="L278" s="17">
        <f t="shared" si="57"/>
        <v>5.6178940328461939</v>
      </c>
      <c r="M278">
        <v>33</v>
      </c>
      <c r="N278">
        <v>9</v>
      </c>
      <c r="O278">
        <v>10</v>
      </c>
      <c r="P278" s="15">
        <f t="shared" si="58"/>
        <v>0.24242424242424243</v>
      </c>
      <c r="Q278" s="15">
        <f t="shared" si="59"/>
        <v>0.15384615384615385</v>
      </c>
      <c r="R278" s="20">
        <f t="shared" si="60"/>
        <v>54.344827586206897</v>
      </c>
      <c r="S278">
        <v>0</v>
      </c>
      <c r="T278">
        <v>1</v>
      </c>
      <c r="U278">
        <v>5</v>
      </c>
      <c r="V278">
        <v>24</v>
      </c>
      <c r="W278">
        <v>3</v>
      </c>
      <c r="X278" s="16">
        <v>224.28333333329999</v>
      </c>
      <c r="Y278" s="26">
        <f t="shared" si="61"/>
        <v>2.8035416666662498</v>
      </c>
      <c r="Z278" s="4">
        <v>223.12</v>
      </c>
      <c r="AA278" s="26">
        <f t="shared" si="62"/>
        <v>2.7890000000000001</v>
      </c>
      <c r="AB278" s="4">
        <v>192.85</v>
      </c>
      <c r="AC278" s="26">
        <f t="shared" si="63"/>
        <v>2.410625</v>
      </c>
      <c r="AD278" s="21">
        <f t="shared" si="64"/>
        <v>0.53638483544486382</v>
      </c>
      <c r="AE278" s="15">
        <f t="shared" si="65"/>
        <v>0.2413793103448276</v>
      </c>
      <c r="AF278" s="15">
        <f t="shared" si="66"/>
        <v>0.37931034482758619</v>
      </c>
      <c r="AG278" s="15">
        <f t="shared" si="67"/>
        <v>0.62068965517241381</v>
      </c>
      <c r="AH278" s="13">
        <v>0</v>
      </c>
      <c r="AI278" s="13">
        <v>1</v>
      </c>
      <c r="AJ278" s="21">
        <f t="shared" si="68"/>
        <v>0</v>
      </c>
      <c r="AK278">
        <v>29</v>
      </c>
      <c r="AL278">
        <v>1</v>
      </c>
      <c r="AM278" s="42">
        <v>168</v>
      </c>
      <c r="AN278" s="42">
        <v>28</v>
      </c>
      <c r="AO278" s="42">
        <v>168</v>
      </c>
      <c r="AP278" s="42">
        <v>28</v>
      </c>
      <c r="AQ278" s="42">
        <v>11</v>
      </c>
      <c r="AR278" s="42">
        <v>106</v>
      </c>
      <c r="AS278">
        <v>188</v>
      </c>
      <c r="AT278">
        <v>32</v>
      </c>
      <c r="AU278" s="4">
        <v>-3.69</v>
      </c>
      <c r="AV278" s="4">
        <v>85.45</v>
      </c>
      <c r="AW278">
        <v>0</v>
      </c>
      <c r="AX278">
        <v>1</v>
      </c>
      <c r="AY278" s="16">
        <f t="shared" si="69"/>
        <v>107.81006167795316</v>
      </c>
      <c r="AZ278" s="4">
        <v>95.73</v>
      </c>
      <c r="BA278">
        <v>4.4000000000000004</v>
      </c>
    </row>
    <row r="279" spans="1:53" x14ac:dyDescent="0.2">
      <c r="A279" s="13" t="s">
        <v>628</v>
      </c>
      <c r="B279" s="13" t="s">
        <v>1203</v>
      </c>
      <c r="C279" s="1" t="s">
        <v>243</v>
      </c>
      <c r="D279" s="13" t="s">
        <v>146</v>
      </c>
      <c r="E279" s="13">
        <v>73</v>
      </c>
      <c r="F279" s="13">
        <v>0</v>
      </c>
      <c r="G279" s="13">
        <v>0</v>
      </c>
      <c r="H279" s="20">
        <f t="shared" si="56"/>
        <v>0</v>
      </c>
      <c r="I279">
        <v>0</v>
      </c>
      <c r="J279">
        <v>0</v>
      </c>
      <c r="K279">
        <v>0</v>
      </c>
      <c r="L279" s="17">
        <f t="shared" si="57"/>
        <v>0</v>
      </c>
      <c r="M279">
        <v>1</v>
      </c>
      <c r="N279">
        <v>0</v>
      </c>
      <c r="O279">
        <v>0</v>
      </c>
      <c r="P279" s="15">
        <f t="shared" si="58"/>
        <v>0</v>
      </c>
      <c r="Q279" s="15">
        <f t="shared" si="59"/>
        <v>0</v>
      </c>
      <c r="R279" s="20">
        <f t="shared" si="60"/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s="16">
        <v>6.5833333332999997</v>
      </c>
      <c r="Y279" s="26">
        <f t="shared" si="61"/>
        <v>9.0182648401369858E-2</v>
      </c>
      <c r="Z279" s="4">
        <v>5.88</v>
      </c>
      <c r="AA279" s="26">
        <f t="shared" si="62"/>
        <v>8.0547945205479449E-2</v>
      </c>
      <c r="AB279" s="4">
        <v>388.49</v>
      </c>
      <c r="AC279" s="26">
        <f t="shared" si="63"/>
        <v>5.321780821917808</v>
      </c>
      <c r="AD279" s="21">
        <f t="shared" si="64"/>
        <v>1.4909856226386388E-2</v>
      </c>
      <c r="AE279" s="15">
        <f t="shared" si="65"/>
        <v>0</v>
      </c>
      <c r="AF279" s="15">
        <f t="shared" si="66"/>
        <v>0</v>
      </c>
      <c r="AG279" s="15">
        <f t="shared" si="67"/>
        <v>0</v>
      </c>
      <c r="AH279" s="13">
        <v>7</v>
      </c>
      <c r="AI279" s="13">
        <v>10</v>
      </c>
      <c r="AJ279" s="21">
        <f t="shared" si="68"/>
        <v>0.41176470588235292</v>
      </c>
      <c r="AK279">
        <v>0</v>
      </c>
      <c r="AL279">
        <v>0</v>
      </c>
      <c r="AM279" s="42">
        <v>2</v>
      </c>
      <c r="AN279" s="42">
        <v>0</v>
      </c>
      <c r="AO279" s="42">
        <v>2</v>
      </c>
      <c r="AP279" s="42">
        <v>0</v>
      </c>
      <c r="AQ279" s="42">
        <v>0</v>
      </c>
      <c r="AR279" s="42">
        <v>3</v>
      </c>
      <c r="AS279">
        <v>2</v>
      </c>
      <c r="AT279">
        <v>0</v>
      </c>
      <c r="AU279" s="4">
        <v>12.09</v>
      </c>
      <c r="AV279" s="4">
        <v>100</v>
      </c>
      <c r="AW279">
        <v>1</v>
      </c>
      <c r="AX279">
        <v>0</v>
      </c>
      <c r="AY279" s="16">
        <f t="shared" si="69"/>
        <v>63.797468354753406</v>
      </c>
      <c r="AZ279" s="4">
        <v>62.5</v>
      </c>
      <c r="BA279">
        <v>-32.4</v>
      </c>
    </row>
    <row r="280" spans="1:53" x14ac:dyDescent="0.2">
      <c r="A280" s="13" t="s">
        <v>143</v>
      </c>
      <c r="B280" s="13" t="s">
        <v>1205</v>
      </c>
      <c r="C280" s="1" t="s">
        <v>136</v>
      </c>
      <c r="D280" s="13" t="s">
        <v>129</v>
      </c>
      <c r="E280" s="13">
        <v>40</v>
      </c>
      <c r="F280" s="13">
        <v>0</v>
      </c>
      <c r="G280" s="13">
        <v>0</v>
      </c>
      <c r="H280" s="20">
        <f t="shared" si="56"/>
        <v>0</v>
      </c>
      <c r="I280">
        <v>0</v>
      </c>
      <c r="J280">
        <v>0</v>
      </c>
      <c r="K280">
        <v>0</v>
      </c>
      <c r="L280" s="17">
        <f t="shared" si="57"/>
        <v>0</v>
      </c>
      <c r="M280">
        <v>0</v>
      </c>
      <c r="N280">
        <v>0</v>
      </c>
      <c r="O280">
        <v>0</v>
      </c>
      <c r="P280" s="15">
        <f t="shared" si="58"/>
        <v>0</v>
      </c>
      <c r="Q280" s="15">
        <f t="shared" si="59"/>
        <v>0</v>
      </c>
      <c r="R280" s="20">
        <f t="shared" si="60"/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s="16">
        <v>0.61666666670000003</v>
      </c>
      <c r="Y280" s="26">
        <f t="shared" si="61"/>
        <v>1.54166666675E-2</v>
      </c>
      <c r="Z280" s="4">
        <v>0.49</v>
      </c>
      <c r="AA280" s="26">
        <f t="shared" si="62"/>
        <v>1.225E-2</v>
      </c>
      <c r="AB280" s="4">
        <v>141.93</v>
      </c>
      <c r="AC280" s="26">
        <f t="shared" si="63"/>
        <v>3.5482500000000003</v>
      </c>
      <c r="AD280" s="21">
        <f t="shared" si="64"/>
        <v>3.440528015728128E-3</v>
      </c>
      <c r="AE280" s="15">
        <f t="shared" si="65"/>
        <v>0</v>
      </c>
      <c r="AF280" s="15">
        <f t="shared" si="66"/>
        <v>0</v>
      </c>
      <c r="AG280" s="15">
        <f t="shared" si="67"/>
        <v>0</v>
      </c>
      <c r="AH280" s="13">
        <v>0</v>
      </c>
      <c r="AI280" s="13">
        <v>0</v>
      </c>
      <c r="AJ280" s="21" t="str">
        <f t="shared" si="68"/>
        <v xml:space="preserve"> </v>
      </c>
      <c r="AK280">
        <v>0</v>
      </c>
      <c r="AL280">
        <v>0</v>
      </c>
      <c r="AM280" s="42">
        <v>0</v>
      </c>
      <c r="AN280" s="42">
        <v>0</v>
      </c>
      <c r="AO280" s="42">
        <v>0</v>
      </c>
      <c r="AP280" s="42">
        <v>0</v>
      </c>
      <c r="AQ280" s="42">
        <v>0</v>
      </c>
      <c r="AR280" s="42">
        <v>1</v>
      </c>
      <c r="AS280">
        <v>0</v>
      </c>
      <c r="AT280">
        <v>0</v>
      </c>
      <c r="AW280">
        <v>0</v>
      </c>
      <c r="AX280">
        <v>0</v>
      </c>
      <c r="AY280" s="16">
        <f t="shared" si="69"/>
        <v>60</v>
      </c>
      <c r="AZ280" s="4">
        <v>50</v>
      </c>
      <c r="BA280">
        <v>-45.7</v>
      </c>
    </row>
    <row r="281" spans="1:53" x14ac:dyDescent="0.2">
      <c r="A281" s="13" t="s">
        <v>496</v>
      </c>
      <c r="B281" s="13" t="s">
        <v>1208</v>
      </c>
      <c r="C281" s="1" t="s">
        <v>398</v>
      </c>
      <c r="D281" s="13" t="s">
        <v>173</v>
      </c>
      <c r="E281" s="13">
        <v>61</v>
      </c>
      <c r="F281" s="13">
        <v>3</v>
      </c>
      <c r="G281" s="13">
        <v>6</v>
      </c>
      <c r="H281" s="20">
        <f t="shared" si="56"/>
        <v>9</v>
      </c>
      <c r="I281">
        <v>3</v>
      </c>
      <c r="J281">
        <v>6</v>
      </c>
      <c r="K281">
        <v>0</v>
      </c>
      <c r="L281" s="17">
        <f t="shared" si="57"/>
        <v>3.9827904118018393</v>
      </c>
      <c r="M281">
        <v>27</v>
      </c>
      <c r="N281">
        <v>12</v>
      </c>
      <c r="O281">
        <v>16</v>
      </c>
      <c r="P281" s="15">
        <f t="shared" si="58"/>
        <v>0.1111111111111111</v>
      </c>
      <c r="Q281" s="15">
        <f t="shared" si="59"/>
        <v>5.4545454545454543E-2</v>
      </c>
      <c r="R281" s="20">
        <f t="shared" si="60"/>
        <v>41.571428571428577</v>
      </c>
      <c r="S281">
        <v>0</v>
      </c>
      <c r="T281">
        <v>2</v>
      </c>
      <c r="U281">
        <v>10</v>
      </c>
      <c r="V281">
        <v>7</v>
      </c>
      <c r="W281">
        <v>0</v>
      </c>
      <c r="X281" s="16">
        <v>135.5833333333</v>
      </c>
      <c r="Y281" s="26">
        <f t="shared" si="61"/>
        <v>2.2226775956278688</v>
      </c>
      <c r="Z281" s="4">
        <v>131.06</v>
      </c>
      <c r="AA281" s="26">
        <f t="shared" si="62"/>
        <v>2.1485245901639343</v>
      </c>
      <c r="AB281" s="4">
        <v>140.55000000000001</v>
      </c>
      <c r="AC281" s="26">
        <f t="shared" si="63"/>
        <v>2.3040983606557379</v>
      </c>
      <c r="AD281" s="21">
        <f t="shared" si="64"/>
        <v>0.48253009830271343</v>
      </c>
      <c r="AE281" s="15">
        <f t="shared" si="65"/>
        <v>0.21428571428571427</v>
      </c>
      <c r="AF281" s="15">
        <f t="shared" si="66"/>
        <v>0.42857142857142855</v>
      </c>
      <c r="AG281" s="15">
        <f t="shared" si="67"/>
        <v>0.64285714285714279</v>
      </c>
      <c r="AH281" s="1"/>
      <c r="AI281" s="1"/>
      <c r="AJ281" s="21" t="str">
        <f t="shared" si="68"/>
        <v xml:space="preserve"> </v>
      </c>
      <c r="AK281">
        <v>14</v>
      </c>
      <c r="AL281">
        <v>3</v>
      </c>
      <c r="AM281" s="42">
        <v>83</v>
      </c>
      <c r="AN281" s="42">
        <v>22</v>
      </c>
      <c r="AO281" s="42">
        <v>83</v>
      </c>
      <c r="AP281" s="42">
        <v>22</v>
      </c>
      <c r="AQ281" s="42">
        <v>2</v>
      </c>
      <c r="AR281" s="42">
        <v>41</v>
      </c>
      <c r="AS281">
        <v>92</v>
      </c>
      <c r="AT281">
        <v>17</v>
      </c>
      <c r="AU281" s="4">
        <v>2.5099999999999998</v>
      </c>
      <c r="AV281" s="4">
        <v>84.4</v>
      </c>
      <c r="AW281">
        <v>1</v>
      </c>
      <c r="AX281">
        <v>0</v>
      </c>
      <c r="AY281" s="16">
        <f t="shared" si="69"/>
        <v>76.115550092212928</v>
      </c>
      <c r="AZ281" s="4">
        <v>93.33</v>
      </c>
      <c r="BA281">
        <v>3</v>
      </c>
    </row>
    <row r="282" spans="1:53" x14ac:dyDescent="0.2">
      <c r="A282" s="13" t="s">
        <v>338</v>
      </c>
      <c r="B282" s="13" t="s">
        <v>1212</v>
      </c>
      <c r="C282" s="1" t="s">
        <v>358</v>
      </c>
      <c r="D282" s="13" t="s">
        <v>207</v>
      </c>
      <c r="E282" s="13">
        <v>78</v>
      </c>
      <c r="F282" s="13">
        <v>2</v>
      </c>
      <c r="G282" s="13">
        <v>6</v>
      </c>
      <c r="H282" s="20">
        <f t="shared" si="56"/>
        <v>8</v>
      </c>
      <c r="I282">
        <v>2</v>
      </c>
      <c r="J282">
        <v>2</v>
      </c>
      <c r="K282">
        <v>4</v>
      </c>
      <c r="L282" s="17">
        <f t="shared" si="57"/>
        <v>4.0443757899182824</v>
      </c>
      <c r="M282">
        <v>17</v>
      </c>
      <c r="N282">
        <v>6</v>
      </c>
      <c r="O282">
        <v>1</v>
      </c>
      <c r="P282" s="15">
        <f t="shared" si="58"/>
        <v>0.11764705882352941</v>
      </c>
      <c r="Q282" s="15">
        <f t="shared" si="59"/>
        <v>8.3333333333333329E-2</v>
      </c>
      <c r="R282" s="20">
        <f t="shared" si="60"/>
        <v>15.5</v>
      </c>
      <c r="S282">
        <v>0</v>
      </c>
      <c r="T282">
        <v>3</v>
      </c>
      <c r="U282">
        <v>4</v>
      </c>
      <c r="V282">
        <v>4</v>
      </c>
      <c r="W282">
        <v>0</v>
      </c>
      <c r="X282" s="16">
        <v>118.6833333333</v>
      </c>
      <c r="Y282" s="26">
        <f t="shared" si="61"/>
        <v>1.5215811965807693</v>
      </c>
      <c r="Z282" s="4">
        <v>116.83</v>
      </c>
      <c r="AA282" s="26">
        <f t="shared" si="62"/>
        <v>1.4978205128205129</v>
      </c>
      <c r="AB282" s="4">
        <v>258.07</v>
      </c>
      <c r="AC282" s="26">
        <f t="shared" si="63"/>
        <v>3.3085897435897436</v>
      </c>
      <c r="AD282" s="21">
        <f t="shared" si="64"/>
        <v>0.31162976793811686</v>
      </c>
      <c r="AE282" s="15">
        <f t="shared" si="65"/>
        <v>0.16666666666666666</v>
      </c>
      <c r="AF282" s="15">
        <f t="shared" si="66"/>
        <v>0.5</v>
      </c>
      <c r="AG282" s="15">
        <f t="shared" si="67"/>
        <v>0.66666666666666663</v>
      </c>
      <c r="AH282" s="13">
        <v>1</v>
      </c>
      <c r="AI282" s="13">
        <v>0</v>
      </c>
      <c r="AJ282" s="21">
        <f t="shared" si="68"/>
        <v>1</v>
      </c>
      <c r="AK282">
        <v>12</v>
      </c>
      <c r="AL282">
        <v>2</v>
      </c>
      <c r="AM282" s="42">
        <v>81</v>
      </c>
      <c r="AN282" s="42">
        <v>7</v>
      </c>
      <c r="AO282" s="42">
        <v>81</v>
      </c>
      <c r="AP282" s="42">
        <v>7</v>
      </c>
      <c r="AQ282" s="42">
        <v>4</v>
      </c>
      <c r="AR282" s="42">
        <v>45</v>
      </c>
      <c r="AS282">
        <v>101</v>
      </c>
      <c r="AT282">
        <v>10</v>
      </c>
      <c r="AU282" s="4">
        <v>2.85</v>
      </c>
      <c r="AV282" s="4">
        <v>90.99</v>
      </c>
      <c r="AW282">
        <v>0</v>
      </c>
      <c r="AX282">
        <v>1</v>
      </c>
      <c r="AY282" s="16">
        <f t="shared" si="69"/>
        <v>100.60384777421729</v>
      </c>
      <c r="AZ282" s="4">
        <v>93.41</v>
      </c>
      <c r="BA282">
        <v>-0.1</v>
      </c>
    </row>
    <row r="283" spans="1:53" x14ac:dyDescent="0.2">
      <c r="A283" s="13" t="s">
        <v>519</v>
      </c>
      <c r="B283" s="13" t="s">
        <v>1214</v>
      </c>
      <c r="C283" s="1" t="s">
        <v>334</v>
      </c>
      <c r="D283" s="13" t="s">
        <v>146</v>
      </c>
      <c r="E283" s="13">
        <v>77</v>
      </c>
      <c r="F283" s="13">
        <v>3</v>
      </c>
      <c r="G283" s="13">
        <v>10</v>
      </c>
      <c r="H283" s="20">
        <f t="shared" si="56"/>
        <v>13</v>
      </c>
      <c r="I283">
        <v>3</v>
      </c>
      <c r="J283">
        <v>7</v>
      </c>
      <c r="K283">
        <v>3</v>
      </c>
      <c r="L283" s="17">
        <f t="shared" si="57"/>
        <v>3.3328585671561508</v>
      </c>
      <c r="M283">
        <v>44</v>
      </c>
      <c r="N283">
        <v>13</v>
      </c>
      <c r="O283">
        <v>22</v>
      </c>
      <c r="P283" s="15">
        <f t="shared" si="58"/>
        <v>6.8181818181818177E-2</v>
      </c>
      <c r="Q283" s="15">
        <f t="shared" si="59"/>
        <v>3.7974683544303799E-2</v>
      </c>
      <c r="R283" s="20">
        <f t="shared" si="60"/>
        <v>72</v>
      </c>
      <c r="S283">
        <v>0</v>
      </c>
      <c r="T283">
        <v>0</v>
      </c>
      <c r="U283">
        <v>19</v>
      </c>
      <c r="V283">
        <v>12</v>
      </c>
      <c r="W283">
        <v>3</v>
      </c>
      <c r="X283" s="16">
        <v>234.03333333329999</v>
      </c>
      <c r="Y283" s="26">
        <f t="shared" si="61"/>
        <v>3.0393939393935065</v>
      </c>
      <c r="Z283" s="4">
        <v>227.29</v>
      </c>
      <c r="AA283" s="26">
        <f t="shared" si="62"/>
        <v>2.9518181818181817</v>
      </c>
      <c r="AB283" s="4">
        <v>140.33000000000001</v>
      </c>
      <c r="AC283" s="26">
        <f t="shared" si="63"/>
        <v>1.8224675324675326</v>
      </c>
      <c r="AD283" s="21">
        <f t="shared" si="64"/>
        <v>0.61827430498884717</v>
      </c>
      <c r="AE283" s="15">
        <f t="shared" si="65"/>
        <v>0.14285714285714285</v>
      </c>
      <c r="AF283" s="15">
        <f t="shared" si="66"/>
        <v>0.47619047619047616</v>
      </c>
      <c r="AG283" s="15">
        <f t="shared" si="67"/>
        <v>0.61904761904761907</v>
      </c>
      <c r="AH283" s="13">
        <v>56</v>
      </c>
      <c r="AI283" s="13">
        <v>61</v>
      </c>
      <c r="AJ283" s="21">
        <f t="shared" si="68"/>
        <v>0.47863247863247865</v>
      </c>
      <c r="AK283">
        <v>21</v>
      </c>
      <c r="AL283">
        <v>6</v>
      </c>
      <c r="AM283" s="42">
        <v>195</v>
      </c>
      <c r="AN283" s="42">
        <v>27</v>
      </c>
      <c r="AO283" s="42">
        <v>195</v>
      </c>
      <c r="AP283" s="42">
        <v>27</v>
      </c>
      <c r="AQ283" s="42">
        <v>2</v>
      </c>
      <c r="AR283" s="42">
        <v>114</v>
      </c>
      <c r="AS283">
        <v>207</v>
      </c>
      <c r="AT283">
        <v>26</v>
      </c>
      <c r="AU283" s="4">
        <v>5.65</v>
      </c>
      <c r="AV283" s="4">
        <v>88.84</v>
      </c>
      <c r="AW283">
        <v>5</v>
      </c>
      <c r="AX283">
        <v>0</v>
      </c>
      <c r="AY283" s="16">
        <f t="shared" si="69"/>
        <v>118.70103973794598</v>
      </c>
      <c r="AZ283" s="4">
        <v>91.81</v>
      </c>
      <c r="BA283">
        <v>-0.2</v>
      </c>
    </row>
    <row r="284" spans="1:53" x14ac:dyDescent="0.2">
      <c r="A284" s="13" t="s">
        <v>539</v>
      </c>
      <c r="B284" s="13" t="s">
        <v>1218</v>
      </c>
      <c r="C284" s="1" t="s">
        <v>145</v>
      </c>
      <c r="D284" s="13" t="s">
        <v>146</v>
      </c>
      <c r="E284" s="13">
        <v>25</v>
      </c>
      <c r="F284" s="13">
        <v>0</v>
      </c>
      <c r="G284" s="13">
        <v>1</v>
      </c>
      <c r="H284" s="20">
        <f t="shared" si="56"/>
        <v>1</v>
      </c>
      <c r="I284">
        <v>0</v>
      </c>
      <c r="J284">
        <v>0</v>
      </c>
      <c r="K284">
        <v>1</v>
      </c>
      <c r="L284" s="17">
        <f t="shared" si="57"/>
        <v>3.6474164133738602</v>
      </c>
      <c r="M284">
        <v>1</v>
      </c>
      <c r="N284">
        <v>1</v>
      </c>
      <c r="O284">
        <v>0</v>
      </c>
      <c r="P284" s="15">
        <f t="shared" si="58"/>
        <v>0</v>
      </c>
      <c r="Q284" s="15">
        <f t="shared" si="59"/>
        <v>0</v>
      </c>
      <c r="R284" s="20">
        <f t="shared" si="60"/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 s="16">
        <v>16.45</v>
      </c>
      <c r="Y284" s="26">
        <f t="shared" si="61"/>
        <v>0.65799999999999992</v>
      </c>
      <c r="Z284" s="4">
        <v>15.94</v>
      </c>
      <c r="AA284" s="26">
        <f t="shared" si="62"/>
        <v>0.63759999999999994</v>
      </c>
      <c r="AB284" s="4">
        <v>117.96</v>
      </c>
      <c r="AC284" s="26">
        <f t="shared" si="63"/>
        <v>4.7183999999999999</v>
      </c>
      <c r="AD284" s="21">
        <f t="shared" si="64"/>
        <v>0.11904406273338311</v>
      </c>
      <c r="AE284" s="15">
        <f t="shared" si="65"/>
        <v>0</v>
      </c>
      <c r="AF284" s="15">
        <f t="shared" si="66"/>
        <v>0.33333333333333331</v>
      </c>
      <c r="AG284" s="15">
        <f t="shared" si="67"/>
        <v>0.33333333333333331</v>
      </c>
      <c r="AH284" s="13">
        <v>0</v>
      </c>
      <c r="AI284" s="13">
        <v>0</v>
      </c>
      <c r="AJ284" s="21" t="str">
        <f t="shared" si="68"/>
        <v xml:space="preserve"> </v>
      </c>
      <c r="AK284">
        <v>3</v>
      </c>
      <c r="AL284">
        <v>0</v>
      </c>
      <c r="AM284" s="42">
        <v>9</v>
      </c>
      <c r="AN284" s="42">
        <v>1</v>
      </c>
      <c r="AO284" s="42">
        <v>9</v>
      </c>
      <c r="AP284" s="42">
        <v>1</v>
      </c>
      <c r="AQ284" s="42">
        <v>0</v>
      </c>
      <c r="AR284" s="42">
        <v>4</v>
      </c>
      <c r="AS284">
        <v>10</v>
      </c>
      <c r="AT284">
        <v>0</v>
      </c>
      <c r="AU284" s="4">
        <v>7.94</v>
      </c>
      <c r="AV284" s="4">
        <v>100</v>
      </c>
      <c r="AW284">
        <v>0</v>
      </c>
      <c r="AX284">
        <v>0</v>
      </c>
      <c r="AY284" s="16">
        <f t="shared" si="69"/>
        <v>83.890577507598792</v>
      </c>
      <c r="AZ284" s="4">
        <v>95</v>
      </c>
      <c r="BA284">
        <v>-1.6</v>
      </c>
    </row>
    <row r="285" spans="1:53" x14ac:dyDescent="0.2">
      <c r="A285" s="13" t="s">
        <v>1221</v>
      </c>
      <c r="B285" s="13" t="s">
        <v>1222</v>
      </c>
      <c r="C285" s="1" t="s">
        <v>214</v>
      </c>
      <c r="D285" s="13" t="s">
        <v>173</v>
      </c>
      <c r="E285" s="13">
        <v>72</v>
      </c>
      <c r="F285" s="13">
        <v>0</v>
      </c>
      <c r="G285" s="13">
        <v>0</v>
      </c>
      <c r="H285" s="20">
        <f t="shared" si="56"/>
        <v>0</v>
      </c>
      <c r="I285">
        <v>0</v>
      </c>
      <c r="J285">
        <v>0</v>
      </c>
      <c r="K285">
        <v>0</v>
      </c>
      <c r="L285" s="17">
        <f t="shared" si="57"/>
        <v>0</v>
      </c>
      <c r="M285">
        <v>8</v>
      </c>
      <c r="N285">
        <v>2</v>
      </c>
      <c r="O285">
        <v>5</v>
      </c>
      <c r="P285" s="15">
        <f t="shared" si="58"/>
        <v>0</v>
      </c>
      <c r="Q285" s="15">
        <f t="shared" si="59"/>
        <v>0</v>
      </c>
      <c r="R285" s="20">
        <f t="shared" si="60"/>
        <v>0</v>
      </c>
      <c r="S285">
        <v>0</v>
      </c>
      <c r="T285">
        <v>0</v>
      </c>
      <c r="U285">
        <v>1</v>
      </c>
      <c r="V285">
        <v>1</v>
      </c>
      <c r="W285">
        <v>2</v>
      </c>
      <c r="X285" s="16">
        <v>55.583333333299997</v>
      </c>
      <c r="Y285" s="26">
        <f t="shared" si="61"/>
        <v>0.77199074074027774</v>
      </c>
      <c r="Z285" s="4">
        <v>52.63</v>
      </c>
      <c r="AA285" s="26">
        <f t="shared" si="62"/>
        <v>0.73097222222222225</v>
      </c>
      <c r="AB285" s="4">
        <v>293.61</v>
      </c>
      <c r="AC285" s="26">
        <f t="shared" si="63"/>
        <v>4.0779166666666669</v>
      </c>
      <c r="AD285" s="21">
        <f t="shared" si="64"/>
        <v>0.15200439001848429</v>
      </c>
      <c r="AE285" s="15">
        <f t="shared" si="65"/>
        <v>0</v>
      </c>
      <c r="AF285" s="15">
        <f t="shared" si="66"/>
        <v>0</v>
      </c>
      <c r="AG285" s="15">
        <f t="shared" si="67"/>
        <v>0</v>
      </c>
      <c r="AH285" s="1"/>
      <c r="AI285" s="1"/>
      <c r="AJ285" s="21" t="str">
        <f t="shared" si="68"/>
        <v xml:space="preserve"> </v>
      </c>
      <c r="AK285">
        <v>1</v>
      </c>
      <c r="AL285">
        <v>0</v>
      </c>
      <c r="AM285" s="42">
        <v>39</v>
      </c>
      <c r="AN285" s="42">
        <v>10</v>
      </c>
      <c r="AO285" s="42">
        <v>39</v>
      </c>
      <c r="AP285" s="42">
        <v>10</v>
      </c>
      <c r="AQ285" s="42">
        <v>0</v>
      </c>
      <c r="AR285" s="42">
        <v>20</v>
      </c>
      <c r="AS285">
        <v>35</v>
      </c>
      <c r="AT285">
        <v>7</v>
      </c>
      <c r="AU285" s="4">
        <v>-1.75</v>
      </c>
      <c r="AV285" s="4">
        <v>83.33</v>
      </c>
      <c r="AW285">
        <v>0</v>
      </c>
      <c r="AX285">
        <v>0</v>
      </c>
      <c r="AY285" s="16">
        <f t="shared" si="69"/>
        <v>85.277361319391474</v>
      </c>
      <c r="AZ285" s="4">
        <v>88.89</v>
      </c>
      <c r="BA285">
        <v>-4.4000000000000004</v>
      </c>
    </row>
    <row r="286" spans="1:53" x14ac:dyDescent="0.2">
      <c r="A286" s="13" t="s">
        <v>539</v>
      </c>
      <c r="B286" s="13" t="s">
        <v>1225</v>
      </c>
      <c r="C286" s="1" t="s">
        <v>238</v>
      </c>
      <c r="D286" s="13" t="s">
        <v>154</v>
      </c>
      <c r="E286" s="13">
        <v>69</v>
      </c>
      <c r="F286" s="13">
        <v>3</v>
      </c>
      <c r="G286" s="13">
        <v>6</v>
      </c>
      <c r="H286" s="20">
        <f t="shared" si="56"/>
        <v>9</v>
      </c>
      <c r="I286">
        <v>3</v>
      </c>
      <c r="J286">
        <v>1</v>
      </c>
      <c r="K286">
        <v>5</v>
      </c>
      <c r="L286" s="17">
        <f t="shared" si="57"/>
        <v>3.7846046022669744</v>
      </c>
      <c r="M286">
        <v>24</v>
      </c>
      <c r="N286">
        <v>7</v>
      </c>
      <c r="O286">
        <v>5</v>
      </c>
      <c r="P286" s="15">
        <f t="shared" si="58"/>
        <v>0.125</v>
      </c>
      <c r="Q286" s="15">
        <f t="shared" si="59"/>
        <v>8.3333333333333329E-2</v>
      </c>
      <c r="R286" s="20">
        <f t="shared" si="60"/>
        <v>8</v>
      </c>
      <c r="S286">
        <v>1</v>
      </c>
      <c r="T286">
        <v>0</v>
      </c>
      <c r="U286">
        <v>5</v>
      </c>
      <c r="V286">
        <v>1</v>
      </c>
      <c r="W286">
        <v>0</v>
      </c>
      <c r="X286" s="16">
        <v>142.6833333333</v>
      </c>
      <c r="Y286" s="26">
        <f t="shared" si="61"/>
        <v>2.0678743961347825</v>
      </c>
      <c r="Z286" s="4">
        <v>135.44</v>
      </c>
      <c r="AA286" s="26">
        <f t="shared" si="62"/>
        <v>1.9628985507246377</v>
      </c>
      <c r="AB286" s="4">
        <v>178.82</v>
      </c>
      <c r="AC286" s="26">
        <f t="shared" si="63"/>
        <v>2.5915942028985506</v>
      </c>
      <c r="AD286" s="21">
        <f t="shared" si="64"/>
        <v>0.43098071660408577</v>
      </c>
      <c r="AE286" s="15">
        <f t="shared" si="65"/>
        <v>0.25</v>
      </c>
      <c r="AF286" s="15">
        <f t="shared" si="66"/>
        <v>0.5</v>
      </c>
      <c r="AG286" s="15">
        <f t="shared" si="67"/>
        <v>0.75</v>
      </c>
      <c r="AH286" s="13">
        <v>18</v>
      </c>
      <c r="AI286" s="13">
        <v>16</v>
      </c>
      <c r="AJ286" s="21">
        <f t="shared" si="68"/>
        <v>0.52941176470588236</v>
      </c>
      <c r="AK286">
        <v>12</v>
      </c>
      <c r="AL286">
        <v>4</v>
      </c>
      <c r="AM286" s="42">
        <v>84</v>
      </c>
      <c r="AN286" s="42">
        <v>25</v>
      </c>
      <c r="AO286" s="42">
        <v>84</v>
      </c>
      <c r="AP286" s="42">
        <v>25</v>
      </c>
      <c r="AQ286" s="42">
        <v>7</v>
      </c>
      <c r="AR286" s="42">
        <v>49</v>
      </c>
      <c r="AS286">
        <v>101</v>
      </c>
      <c r="AT286">
        <v>26</v>
      </c>
      <c r="AU286" s="4">
        <v>-2.4500000000000002</v>
      </c>
      <c r="AV286" s="4">
        <v>79.53</v>
      </c>
      <c r="AW286">
        <v>1</v>
      </c>
      <c r="AX286">
        <v>0</v>
      </c>
      <c r="AY286" s="16">
        <f t="shared" si="69"/>
        <v>70.645952575650199</v>
      </c>
      <c r="AZ286" s="4">
        <v>93.22</v>
      </c>
      <c r="BA286">
        <v>5.7</v>
      </c>
    </row>
    <row r="287" spans="1:53" x14ac:dyDescent="0.2">
      <c r="A287" s="13" t="s">
        <v>1226</v>
      </c>
      <c r="B287" s="13" t="s">
        <v>1225</v>
      </c>
      <c r="C287" s="1" t="s">
        <v>398</v>
      </c>
      <c r="D287" s="13" t="s">
        <v>137</v>
      </c>
      <c r="E287" s="13">
        <v>61</v>
      </c>
      <c r="F287" s="13">
        <v>0</v>
      </c>
      <c r="G287" s="13">
        <v>0</v>
      </c>
      <c r="H287" s="20">
        <f t="shared" si="56"/>
        <v>0</v>
      </c>
      <c r="I287">
        <v>0</v>
      </c>
      <c r="J287">
        <v>0</v>
      </c>
      <c r="K287">
        <v>0</v>
      </c>
      <c r="L287" s="17">
        <f t="shared" si="57"/>
        <v>0</v>
      </c>
      <c r="M287">
        <v>0</v>
      </c>
      <c r="N287">
        <v>0</v>
      </c>
      <c r="O287">
        <v>0</v>
      </c>
      <c r="P287" s="15">
        <f t="shared" si="58"/>
        <v>0</v>
      </c>
      <c r="Q287" s="15">
        <f t="shared" si="59"/>
        <v>0</v>
      </c>
      <c r="R287" s="20">
        <f t="shared" si="60"/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s="16">
        <v>5.5333333332999999</v>
      </c>
      <c r="Y287" s="26">
        <f t="shared" si="61"/>
        <v>9.0710382513114751E-2</v>
      </c>
      <c r="Z287" s="4">
        <v>5</v>
      </c>
      <c r="AA287" s="26">
        <f t="shared" si="62"/>
        <v>8.1967213114754092E-2</v>
      </c>
      <c r="AB287" s="4">
        <v>262.10000000000002</v>
      </c>
      <c r="AC287" s="26">
        <f t="shared" si="63"/>
        <v>4.2967213114754106</v>
      </c>
      <c r="AD287" s="21">
        <f t="shared" si="64"/>
        <v>1.8719580681392733E-2</v>
      </c>
      <c r="AE287" s="15">
        <f t="shared" si="65"/>
        <v>0</v>
      </c>
      <c r="AF287" s="15">
        <f t="shared" si="66"/>
        <v>0</v>
      </c>
      <c r="AG287" s="15">
        <f t="shared" si="67"/>
        <v>0</v>
      </c>
      <c r="AH287" s="13">
        <v>4</v>
      </c>
      <c r="AI287" s="13">
        <v>2</v>
      </c>
      <c r="AJ287" s="21">
        <f t="shared" si="68"/>
        <v>0.66666666666666663</v>
      </c>
      <c r="AK287">
        <v>0</v>
      </c>
      <c r="AL287">
        <v>1</v>
      </c>
      <c r="AM287" s="42">
        <v>1</v>
      </c>
      <c r="AN287" s="42">
        <v>2</v>
      </c>
      <c r="AO287" s="42">
        <v>1</v>
      </c>
      <c r="AP287" s="42">
        <v>2</v>
      </c>
      <c r="AQ287" s="42">
        <v>0</v>
      </c>
      <c r="AR287" s="42">
        <v>0</v>
      </c>
      <c r="AS287">
        <v>1</v>
      </c>
      <c r="AT287">
        <v>1</v>
      </c>
      <c r="AU287" s="4">
        <v>-36.94</v>
      </c>
      <c r="AV287" s="4">
        <v>50</v>
      </c>
      <c r="AW287">
        <v>0</v>
      </c>
      <c r="AX287">
        <v>0</v>
      </c>
      <c r="AY287" s="16">
        <f t="shared" si="69"/>
        <v>-32.530120482123678</v>
      </c>
      <c r="AZ287" s="4">
        <v>83.33</v>
      </c>
      <c r="BA287">
        <v>-9.5</v>
      </c>
    </row>
    <row r="288" spans="1:53" x14ac:dyDescent="0.2">
      <c r="A288" s="13" t="s">
        <v>183</v>
      </c>
      <c r="B288" s="13" t="s">
        <v>1229</v>
      </c>
      <c r="C288" s="1" t="s">
        <v>270</v>
      </c>
      <c r="D288" s="13" t="s">
        <v>173</v>
      </c>
      <c r="E288" s="13">
        <v>61</v>
      </c>
      <c r="F288" s="13">
        <v>2</v>
      </c>
      <c r="G288" s="13">
        <v>12</v>
      </c>
      <c r="H288" s="20">
        <f t="shared" si="56"/>
        <v>14</v>
      </c>
      <c r="I288">
        <v>2</v>
      </c>
      <c r="J288">
        <v>6</v>
      </c>
      <c r="K288">
        <v>6</v>
      </c>
      <c r="L288" s="17">
        <f t="shared" si="57"/>
        <v>4.3414592126805651</v>
      </c>
      <c r="M288">
        <v>47</v>
      </c>
      <c r="N288">
        <v>18</v>
      </c>
      <c r="O288">
        <v>35</v>
      </c>
      <c r="P288" s="15">
        <f t="shared" si="58"/>
        <v>4.2553191489361701E-2</v>
      </c>
      <c r="Q288" s="15">
        <f t="shared" si="59"/>
        <v>0.02</v>
      </c>
      <c r="R288" s="20">
        <f t="shared" si="60"/>
        <v>60.375000000000007</v>
      </c>
      <c r="S288">
        <v>6</v>
      </c>
      <c r="T288">
        <v>1</v>
      </c>
      <c r="U288">
        <v>5</v>
      </c>
      <c r="V288">
        <v>4</v>
      </c>
      <c r="W288">
        <v>2</v>
      </c>
      <c r="X288" s="16">
        <v>193.48333333330001</v>
      </c>
      <c r="Y288" s="26">
        <f t="shared" si="61"/>
        <v>3.1718579234967215</v>
      </c>
      <c r="Z288" s="4">
        <v>190.41</v>
      </c>
      <c r="AA288" s="26">
        <f t="shared" si="62"/>
        <v>3.1214754098360653</v>
      </c>
      <c r="AB288" s="4">
        <v>142.62</v>
      </c>
      <c r="AC288" s="26">
        <f t="shared" si="63"/>
        <v>2.338032786885246</v>
      </c>
      <c r="AD288" s="21">
        <f t="shared" si="64"/>
        <v>0.57175029276641742</v>
      </c>
      <c r="AE288" s="15">
        <f t="shared" si="65"/>
        <v>0.125</v>
      </c>
      <c r="AF288" s="15">
        <f t="shared" si="66"/>
        <v>0.75</v>
      </c>
      <c r="AG288" s="15">
        <f t="shared" si="67"/>
        <v>0.875</v>
      </c>
      <c r="AH288" s="1"/>
      <c r="AI288" s="1"/>
      <c r="AJ288" s="21" t="str">
        <f t="shared" si="68"/>
        <v xml:space="preserve"> </v>
      </c>
      <c r="AK288">
        <v>16</v>
      </c>
      <c r="AL288">
        <v>1</v>
      </c>
      <c r="AM288" s="42">
        <v>145</v>
      </c>
      <c r="AN288" s="42">
        <v>26</v>
      </c>
      <c r="AO288" s="42">
        <v>145</v>
      </c>
      <c r="AP288" s="42">
        <v>26</v>
      </c>
      <c r="AQ288" s="42">
        <v>8</v>
      </c>
      <c r="AR288" s="42">
        <v>94</v>
      </c>
      <c r="AS288">
        <v>160</v>
      </c>
      <c r="AT288">
        <v>23</v>
      </c>
      <c r="AU288" s="4">
        <v>1.84</v>
      </c>
      <c r="AV288" s="4">
        <v>87.43</v>
      </c>
      <c r="AW288">
        <v>1</v>
      </c>
      <c r="AX288">
        <v>0</v>
      </c>
      <c r="AY288" s="16">
        <f t="shared" si="69"/>
        <v>105.12533379276512</v>
      </c>
      <c r="AZ288" s="4">
        <v>93.37</v>
      </c>
      <c r="BA288">
        <v>0.1</v>
      </c>
    </row>
    <row r="289" spans="1:53" x14ac:dyDescent="0.2">
      <c r="A289" s="13" t="s">
        <v>542</v>
      </c>
      <c r="B289" s="13" t="s">
        <v>1232</v>
      </c>
      <c r="C289" s="1" t="s">
        <v>179</v>
      </c>
      <c r="D289" s="13" t="s">
        <v>173</v>
      </c>
      <c r="E289" s="13">
        <v>82</v>
      </c>
      <c r="F289" s="13">
        <v>1</v>
      </c>
      <c r="G289" s="13">
        <v>2</v>
      </c>
      <c r="H289" s="20">
        <f t="shared" si="56"/>
        <v>3</v>
      </c>
      <c r="I289">
        <v>1</v>
      </c>
      <c r="J289">
        <v>1</v>
      </c>
      <c r="K289">
        <v>1</v>
      </c>
      <c r="L289" s="17">
        <f t="shared" si="57"/>
        <v>1.4857614527445315</v>
      </c>
      <c r="M289">
        <v>29</v>
      </c>
      <c r="N289">
        <v>9</v>
      </c>
      <c r="O289">
        <v>13</v>
      </c>
      <c r="P289" s="15">
        <f t="shared" si="58"/>
        <v>3.4482758620689655E-2</v>
      </c>
      <c r="Q289" s="15">
        <f t="shared" si="59"/>
        <v>1.9607843137254902E-2</v>
      </c>
      <c r="R289" s="20">
        <f t="shared" si="60"/>
        <v>9.5833333333333339</v>
      </c>
      <c r="S289">
        <v>2</v>
      </c>
      <c r="T289">
        <v>3</v>
      </c>
      <c r="U289">
        <v>7</v>
      </c>
      <c r="V289">
        <v>5</v>
      </c>
      <c r="W289">
        <v>0</v>
      </c>
      <c r="X289" s="16">
        <v>121.15</v>
      </c>
      <c r="Y289" s="26">
        <f t="shared" si="61"/>
        <v>1.477439024390244</v>
      </c>
      <c r="Z289" s="4">
        <v>116.72</v>
      </c>
      <c r="AA289" s="26">
        <f t="shared" si="62"/>
        <v>1.4234146341463414</v>
      </c>
      <c r="AB289" s="4">
        <v>271.12</v>
      </c>
      <c r="AC289" s="26">
        <f t="shared" si="63"/>
        <v>3.3063414634146344</v>
      </c>
      <c r="AD289" s="21">
        <f t="shared" si="64"/>
        <v>0.30094884488448842</v>
      </c>
      <c r="AE289" s="15">
        <f t="shared" si="65"/>
        <v>8.3333333333333329E-2</v>
      </c>
      <c r="AF289" s="15">
        <f t="shared" si="66"/>
        <v>0.16666666666666666</v>
      </c>
      <c r="AG289" s="15">
        <f t="shared" si="67"/>
        <v>0.25</v>
      </c>
      <c r="AH289" s="1"/>
      <c r="AI289" s="1"/>
      <c r="AJ289" s="21" t="str">
        <f t="shared" si="68"/>
        <v xml:space="preserve"> </v>
      </c>
      <c r="AK289">
        <v>12</v>
      </c>
      <c r="AL289">
        <v>0</v>
      </c>
      <c r="AM289" s="42">
        <v>103</v>
      </c>
      <c r="AN289" s="42">
        <v>20</v>
      </c>
      <c r="AO289" s="42">
        <v>103</v>
      </c>
      <c r="AP289" s="42">
        <v>20</v>
      </c>
      <c r="AQ289" s="42">
        <v>9</v>
      </c>
      <c r="AR289" s="42">
        <v>44</v>
      </c>
      <c r="AS289">
        <v>88</v>
      </c>
      <c r="AT289">
        <v>17</v>
      </c>
      <c r="AU289" s="4">
        <v>-4.83</v>
      </c>
      <c r="AV289" s="4">
        <v>83.81</v>
      </c>
      <c r="AW289">
        <v>0</v>
      </c>
      <c r="AX289">
        <v>0</v>
      </c>
      <c r="AY289" s="16">
        <f t="shared" si="69"/>
        <v>105.48906314486173</v>
      </c>
      <c r="AZ289" s="4">
        <v>86.6</v>
      </c>
      <c r="BA289">
        <v>-7.3</v>
      </c>
    </row>
    <row r="290" spans="1:53" x14ac:dyDescent="0.2">
      <c r="A290" s="13" t="s">
        <v>1237</v>
      </c>
      <c r="B290" s="13" t="s">
        <v>1238</v>
      </c>
      <c r="C290" s="1" t="s">
        <v>238</v>
      </c>
      <c r="D290" s="13" t="s">
        <v>146</v>
      </c>
      <c r="E290" s="13">
        <v>61</v>
      </c>
      <c r="F290" s="13">
        <v>1</v>
      </c>
      <c r="G290" s="13">
        <v>3</v>
      </c>
      <c r="H290" s="20">
        <f t="shared" si="56"/>
        <v>4</v>
      </c>
      <c r="I290">
        <v>0</v>
      </c>
      <c r="J290">
        <v>1</v>
      </c>
      <c r="K290">
        <v>2</v>
      </c>
      <c r="L290" s="17">
        <f t="shared" si="57"/>
        <v>1.9072847682124254</v>
      </c>
      <c r="M290">
        <v>7</v>
      </c>
      <c r="N290">
        <v>7</v>
      </c>
      <c r="O290">
        <v>4</v>
      </c>
      <c r="P290" s="15">
        <f t="shared" si="58"/>
        <v>0.14285714285714285</v>
      </c>
      <c r="Q290" s="15">
        <f t="shared" si="59"/>
        <v>5.5555555555555552E-2</v>
      </c>
      <c r="R290" s="20">
        <f t="shared" si="60"/>
        <v>9.7777777777777768</v>
      </c>
      <c r="S290">
        <v>2</v>
      </c>
      <c r="T290">
        <v>1</v>
      </c>
      <c r="U290">
        <v>14</v>
      </c>
      <c r="V290">
        <v>0</v>
      </c>
      <c r="W290">
        <v>0</v>
      </c>
      <c r="X290" s="16">
        <v>125.8333333333</v>
      </c>
      <c r="Y290" s="26">
        <f t="shared" si="61"/>
        <v>2.0628415300540985</v>
      </c>
      <c r="Z290" s="4">
        <v>114.7</v>
      </c>
      <c r="AA290" s="26">
        <f t="shared" si="62"/>
        <v>1.8803278688524592</v>
      </c>
      <c r="AB290" s="4">
        <v>163.47999999999999</v>
      </c>
      <c r="AC290" s="26">
        <f t="shared" si="63"/>
        <v>2.6799999999999997</v>
      </c>
      <c r="AD290" s="21">
        <f t="shared" si="64"/>
        <v>0.41232295635919192</v>
      </c>
      <c r="AE290" s="15">
        <f t="shared" si="65"/>
        <v>0</v>
      </c>
      <c r="AF290" s="15">
        <f t="shared" si="66"/>
        <v>0.33333333333333331</v>
      </c>
      <c r="AG290" s="15">
        <f t="shared" si="67"/>
        <v>0.33333333333333331</v>
      </c>
      <c r="AH290" s="13">
        <v>53</v>
      </c>
      <c r="AI290" s="13">
        <v>62</v>
      </c>
      <c r="AJ290" s="21">
        <f t="shared" si="68"/>
        <v>0.46086956521739131</v>
      </c>
      <c r="AK290">
        <v>9</v>
      </c>
      <c r="AL290">
        <v>0</v>
      </c>
      <c r="AM290" s="42">
        <v>79</v>
      </c>
      <c r="AN290" s="42">
        <v>16</v>
      </c>
      <c r="AO290" s="42">
        <v>79</v>
      </c>
      <c r="AP290" s="42">
        <v>16</v>
      </c>
      <c r="AQ290" s="42">
        <v>6</v>
      </c>
      <c r="AR290" s="42">
        <v>31</v>
      </c>
      <c r="AS290">
        <v>98</v>
      </c>
      <c r="AT290">
        <v>12</v>
      </c>
      <c r="AU290" s="4">
        <v>16.489999999999998</v>
      </c>
      <c r="AV290" s="4">
        <v>89.09</v>
      </c>
      <c r="AW290">
        <v>1</v>
      </c>
      <c r="AX290">
        <v>1</v>
      </c>
      <c r="AY290" s="16">
        <f t="shared" si="69"/>
        <v>76.291390728497035</v>
      </c>
      <c r="AZ290" s="4">
        <v>92.86</v>
      </c>
      <c r="BA290">
        <v>8.5</v>
      </c>
    </row>
    <row r="291" spans="1:53" x14ac:dyDescent="0.2">
      <c r="A291" s="13" t="s">
        <v>1241</v>
      </c>
      <c r="B291" s="13" t="s">
        <v>1242</v>
      </c>
      <c r="C291" s="1" t="s">
        <v>167</v>
      </c>
      <c r="D291" s="13" t="s">
        <v>137</v>
      </c>
      <c r="E291" s="13">
        <v>81</v>
      </c>
      <c r="F291" s="13">
        <v>14</v>
      </c>
      <c r="G291" s="13">
        <v>23</v>
      </c>
      <c r="H291" s="20">
        <f t="shared" si="56"/>
        <v>37</v>
      </c>
      <c r="I291">
        <v>13</v>
      </c>
      <c r="J291">
        <v>7</v>
      </c>
      <c r="K291">
        <v>15</v>
      </c>
      <c r="L291" s="17">
        <f t="shared" si="57"/>
        <v>8.2959641255605376</v>
      </c>
      <c r="M291">
        <v>62</v>
      </c>
      <c r="N291">
        <v>15</v>
      </c>
      <c r="O291">
        <v>42</v>
      </c>
      <c r="P291" s="15">
        <f t="shared" si="58"/>
        <v>0.22580645161290322</v>
      </c>
      <c r="Q291" s="15">
        <f t="shared" si="59"/>
        <v>0.11764705882352941</v>
      </c>
      <c r="R291" s="20">
        <f t="shared" si="60"/>
        <v>42.875</v>
      </c>
      <c r="S291">
        <v>0</v>
      </c>
      <c r="T291">
        <v>5</v>
      </c>
      <c r="U291">
        <v>11</v>
      </c>
      <c r="V291">
        <v>7</v>
      </c>
      <c r="W291">
        <v>0</v>
      </c>
      <c r="X291" s="16">
        <v>267.60000000000002</v>
      </c>
      <c r="Y291" s="26">
        <f t="shared" si="61"/>
        <v>3.3037037037037038</v>
      </c>
      <c r="Z291" s="4">
        <v>270.39999999999998</v>
      </c>
      <c r="AA291" s="26">
        <f t="shared" si="62"/>
        <v>3.3382716049382712</v>
      </c>
      <c r="AB291" s="4">
        <v>137.36000000000001</v>
      </c>
      <c r="AC291" s="26">
        <f t="shared" si="63"/>
        <v>1.6958024691358027</v>
      </c>
      <c r="AD291" s="21">
        <f t="shared" si="64"/>
        <v>0.66313517755542473</v>
      </c>
      <c r="AE291" s="15">
        <f t="shared" si="65"/>
        <v>0.27083333333333331</v>
      </c>
      <c r="AF291" s="15">
        <f t="shared" si="66"/>
        <v>0.45833333333333331</v>
      </c>
      <c r="AG291" s="15">
        <f t="shared" si="67"/>
        <v>0.72916666666666663</v>
      </c>
      <c r="AH291" s="13">
        <v>192</v>
      </c>
      <c r="AI291" s="13">
        <v>132</v>
      </c>
      <c r="AJ291" s="21">
        <f t="shared" si="68"/>
        <v>0.59259259259259256</v>
      </c>
      <c r="AK291">
        <v>48</v>
      </c>
      <c r="AL291">
        <v>3</v>
      </c>
      <c r="AM291" s="42">
        <v>246</v>
      </c>
      <c r="AN291" s="42">
        <v>43</v>
      </c>
      <c r="AO291" s="42">
        <v>246</v>
      </c>
      <c r="AP291" s="42">
        <v>43</v>
      </c>
      <c r="AQ291" s="42">
        <v>7</v>
      </c>
      <c r="AR291" s="42">
        <v>155</v>
      </c>
      <c r="AS291">
        <v>312</v>
      </c>
      <c r="AT291">
        <v>36</v>
      </c>
      <c r="AU291" s="4">
        <v>9.48</v>
      </c>
      <c r="AV291" s="4">
        <v>89.66</v>
      </c>
      <c r="AW291">
        <v>1</v>
      </c>
      <c r="AX291">
        <v>3</v>
      </c>
      <c r="AY291" s="16">
        <f t="shared" si="69"/>
        <v>134.30493273542598</v>
      </c>
      <c r="AZ291" s="4">
        <v>96.61</v>
      </c>
      <c r="BA291">
        <v>11.5</v>
      </c>
    </row>
    <row r="292" spans="1:53" x14ac:dyDescent="0.2">
      <c r="A292" s="13" t="s">
        <v>1245</v>
      </c>
      <c r="B292" s="13" t="s">
        <v>1246</v>
      </c>
      <c r="C292" s="1" t="s">
        <v>179</v>
      </c>
      <c r="D292" s="13" t="s">
        <v>129</v>
      </c>
      <c r="E292" s="13">
        <v>66</v>
      </c>
      <c r="F292" s="13">
        <v>0</v>
      </c>
      <c r="G292" s="13">
        <v>0</v>
      </c>
      <c r="H292" s="20">
        <f t="shared" si="56"/>
        <v>0</v>
      </c>
      <c r="I292">
        <v>0</v>
      </c>
      <c r="J292">
        <v>0</v>
      </c>
      <c r="K292">
        <v>0</v>
      </c>
      <c r="L292" s="17">
        <f t="shared" si="57"/>
        <v>0</v>
      </c>
      <c r="M292">
        <v>0</v>
      </c>
      <c r="N292">
        <v>0</v>
      </c>
      <c r="O292">
        <v>0</v>
      </c>
      <c r="P292" s="15">
        <f t="shared" si="58"/>
        <v>0</v>
      </c>
      <c r="Q292" s="15">
        <f t="shared" si="59"/>
        <v>0</v>
      </c>
      <c r="R292" s="20">
        <f t="shared" si="60"/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s="16">
        <v>1.75</v>
      </c>
      <c r="Y292" s="26">
        <f t="shared" si="61"/>
        <v>2.6515151515151516E-2</v>
      </c>
      <c r="Z292" s="4">
        <v>2.52</v>
      </c>
      <c r="AA292" s="26">
        <f t="shared" si="62"/>
        <v>3.8181818181818185E-2</v>
      </c>
      <c r="AB292" s="4">
        <v>306.22000000000003</v>
      </c>
      <c r="AC292" s="26">
        <f t="shared" si="63"/>
        <v>4.6396969696969705</v>
      </c>
      <c r="AD292" s="21">
        <f t="shared" si="64"/>
        <v>8.1622076828399299E-3</v>
      </c>
      <c r="AE292" s="15">
        <f t="shared" si="65"/>
        <v>0</v>
      </c>
      <c r="AF292" s="15">
        <f t="shared" si="66"/>
        <v>0</v>
      </c>
      <c r="AG292" s="15">
        <f t="shared" si="67"/>
        <v>0</v>
      </c>
      <c r="AH292" s="13">
        <v>0</v>
      </c>
      <c r="AI292" s="13">
        <v>0</v>
      </c>
      <c r="AJ292" s="21" t="str">
        <f t="shared" si="68"/>
        <v xml:space="preserve"> </v>
      </c>
      <c r="AK292">
        <v>0</v>
      </c>
      <c r="AL292">
        <v>0</v>
      </c>
      <c r="AM292" s="42">
        <v>1</v>
      </c>
      <c r="AN292" s="42">
        <v>0</v>
      </c>
      <c r="AO292" s="42">
        <v>1</v>
      </c>
      <c r="AP292" s="42">
        <v>0</v>
      </c>
      <c r="AQ292" s="42">
        <v>0</v>
      </c>
      <c r="AR292" s="42">
        <v>1</v>
      </c>
      <c r="AS292">
        <v>3</v>
      </c>
      <c r="AT292">
        <v>0</v>
      </c>
      <c r="AU292" s="4">
        <v>12.94</v>
      </c>
      <c r="AV292" s="4">
        <v>100</v>
      </c>
      <c r="AW292">
        <v>1</v>
      </c>
      <c r="AX292">
        <v>0</v>
      </c>
      <c r="AY292" s="16">
        <f t="shared" si="69"/>
        <v>102.85714285714285</v>
      </c>
      <c r="AZ292" s="4">
        <v>33.33</v>
      </c>
      <c r="BA292">
        <v>-59.1</v>
      </c>
    </row>
    <row r="293" spans="1:53" x14ac:dyDescent="0.2">
      <c r="A293" s="13" t="s">
        <v>1053</v>
      </c>
      <c r="B293" s="13" t="s">
        <v>1249</v>
      </c>
      <c r="C293" s="1" t="s">
        <v>190</v>
      </c>
      <c r="D293" s="13" t="s">
        <v>173</v>
      </c>
      <c r="E293" s="13">
        <v>72</v>
      </c>
      <c r="F293" s="13">
        <v>0</v>
      </c>
      <c r="G293" s="13">
        <v>0</v>
      </c>
      <c r="H293" s="20">
        <f t="shared" si="56"/>
        <v>0</v>
      </c>
      <c r="I293">
        <v>0</v>
      </c>
      <c r="J293">
        <v>0</v>
      </c>
      <c r="K293">
        <v>0</v>
      </c>
      <c r="L293" s="17">
        <f t="shared" si="57"/>
        <v>0</v>
      </c>
      <c r="M293">
        <v>0</v>
      </c>
      <c r="N293">
        <v>0</v>
      </c>
      <c r="O293">
        <v>0</v>
      </c>
      <c r="P293" s="15">
        <f t="shared" si="58"/>
        <v>0</v>
      </c>
      <c r="Q293" s="15">
        <f t="shared" si="59"/>
        <v>0</v>
      </c>
      <c r="R293" s="20">
        <f t="shared" si="60"/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s="16">
        <v>1.9500000000000002</v>
      </c>
      <c r="Y293" s="26">
        <f t="shared" si="61"/>
        <v>2.7083333333333334E-2</v>
      </c>
      <c r="Z293" s="4">
        <v>2.82</v>
      </c>
      <c r="AA293" s="26">
        <f t="shared" si="62"/>
        <v>3.9166666666666662E-2</v>
      </c>
      <c r="AB293" s="4">
        <v>310.68</v>
      </c>
      <c r="AC293" s="26">
        <f t="shared" si="63"/>
        <v>4.3150000000000004</v>
      </c>
      <c r="AD293" s="21">
        <f t="shared" si="64"/>
        <v>8.9952153110047835E-3</v>
      </c>
      <c r="AE293" s="15">
        <f t="shared" si="65"/>
        <v>0</v>
      </c>
      <c r="AF293" s="15">
        <f t="shared" si="66"/>
        <v>0</v>
      </c>
      <c r="AG293" s="15">
        <f t="shared" si="67"/>
        <v>0</v>
      </c>
      <c r="AH293" s="1"/>
      <c r="AI293" s="1"/>
      <c r="AJ293" s="21" t="str">
        <f t="shared" si="68"/>
        <v xml:space="preserve"> </v>
      </c>
      <c r="AK293">
        <v>0</v>
      </c>
      <c r="AL293">
        <v>0</v>
      </c>
      <c r="AM293" s="42">
        <v>2</v>
      </c>
      <c r="AN293" s="42">
        <v>0</v>
      </c>
      <c r="AO293" s="42">
        <v>2</v>
      </c>
      <c r="AP293" s="42">
        <v>0</v>
      </c>
      <c r="AQ293" s="42">
        <v>0</v>
      </c>
      <c r="AR293" s="42">
        <v>0</v>
      </c>
      <c r="AS293">
        <v>3</v>
      </c>
      <c r="AT293">
        <v>0</v>
      </c>
      <c r="AU293" s="4">
        <v>13.88</v>
      </c>
      <c r="AV293" s="4">
        <v>100</v>
      </c>
      <c r="AW293">
        <v>1</v>
      </c>
      <c r="AX293">
        <v>0</v>
      </c>
      <c r="AY293" s="16">
        <f t="shared" si="69"/>
        <v>123.07692307692307</v>
      </c>
      <c r="AZ293" s="4">
        <v>100</v>
      </c>
      <c r="BA293">
        <v>6.9</v>
      </c>
    </row>
    <row r="294" spans="1:53" x14ac:dyDescent="0.2">
      <c r="A294" s="13" t="s">
        <v>1252</v>
      </c>
      <c r="B294" s="13" t="s">
        <v>1253</v>
      </c>
      <c r="C294" s="1" t="s">
        <v>190</v>
      </c>
      <c r="D294" s="13" t="s">
        <v>129</v>
      </c>
      <c r="E294" s="13">
        <v>71</v>
      </c>
      <c r="F294" s="13">
        <v>4</v>
      </c>
      <c r="G294" s="13">
        <v>7</v>
      </c>
      <c r="H294" s="20">
        <f t="shared" si="56"/>
        <v>11</v>
      </c>
      <c r="I294">
        <v>4</v>
      </c>
      <c r="J294">
        <v>4</v>
      </c>
      <c r="K294">
        <v>2</v>
      </c>
      <c r="L294" s="17">
        <f t="shared" si="57"/>
        <v>4.8523465261598213</v>
      </c>
      <c r="M294">
        <v>16</v>
      </c>
      <c r="N294">
        <v>8</v>
      </c>
      <c r="O294">
        <v>4</v>
      </c>
      <c r="P294" s="15">
        <f t="shared" si="58"/>
        <v>0.25</v>
      </c>
      <c r="Q294" s="15">
        <f t="shared" si="59"/>
        <v>0.14285714285714285</v>
      </c>
      <c r="R294" s="20">
        <f t="shared" si="60"/>
        <v>26.5</v>
      </c>
      <c r="S294">
        <v>0</v>
      </c>
      <c r="T294">
        <v>5</v>
      </c>
      <c r="U294">
        <v>2</v>
      </c>
      <c r="V294">
        <v>5</v>
      </c>
      <c r="W294">
        <v>0</v>
      </c>
      <c r="X294" s="16">
        <v>136.01666666669999</v>
      </c>
      <c r="Y294" s="26">
        <f t="shared" si="61"/>
        <v>1.9157276995309858</v>
      </c>
      <c r="Z294" s="4">
        <v>127.95</v>
      </c>
      <c r="AA294" s="26">
        <f t="shared" si="62"/>
        <v>1.802112676056338</v>
      </c>
      <c r="AB294" s="4">
        <v>218.54</v>
      </c>
      <c r="AC294" s="26">
        <f t="shared" si="63"/>
        <v>3.0780281690140843</v>
      </c>
      <c r="AD294" s="21">
        <f t="shared" si="64"/>
        <v>0.3692747265433346</v>
      </c>
      <c r="AE294" s="15">
        <f t="shared" si="65"/>
        <v>0.25</v>
      </c>
      <c r="AF294" s="15">
        <f t="shared" si="66"/>
        <v>0.375</v>
      </c>
      <c r="AG294" s="15">
        <f t="shared" si="67"/>
        <v>0.625</v>
      </c>
      <c r="AH294" s="13">
        <v>2</v>
      </c>
      <c r="AI294" s="13">
        <v>2</v>
      </c>
      <c r="AJ294" s="21">
        <f t="shared" si="68"/>
        <v>0.5</v>
      </c>
      <c r="AK294">
        <v>16</v>
      </c>
      <c r="AL294">
        <v>1</v>
      </c>
      <c r="AM294" s="42">
        <v>90</v>
      </c>
      <c r="AN294" s="42">
        <v>21</v>
      </c>
      <c r="AO294" s="42">
        <v>90</v>
      </c>
      <c r="AP294" s="42">
        <v>21</v>
      </c>
      <c r="AQ294" s="42">
        <v>6</v>
      </c>
      <c r="AR294" s="42">
        <v>55</v>
      </c>
      <c r="AS294">
        <v>103</v>
      </c>
      <c r="AT294">
        <v>14</v>
      </c>
      <c r="AU294" s="4">
        <v>3.82</v>
      </c>
      <c r="AV294" s="4">
        <v>88.03</v>
      </c>
      <c r="AW294">
        <v>3</v>
      </c>
      <c r="AX294">
        <v>1</v>
      </c>
      <c r="AY294" s="16">
        <f t="shared" si="69"/>
        <v>89.106727116753078</v>
      </c>
      <c r="AZ294" s="4">
        <v>90.48</v>
      </c>
      <c r="BA294">
        <v>-4</v>
      </c>
    </row>
    <row r="295" spans="1:53" x14ac:dyDescent="0.2">
      <c r="A295" s="13" t="s">
        <v>143</v>
      </c>
      <c r="B295" s="13" t="s">
        <v>1256</v>
      </c>
      <c r="C295" s="1" t="s">
        <v>128</v>
      </c>
      <c r="D295" s="13" t="s">
        <v>146</v>
      </c>
      <c r="E295" s="13">
        <v>82</v>
      </c>
      <c r="F295" s="13">
        <v>1</v>
      </c>
      <c r="G295" s="13">
        <v>0</v>
      </c>
      <c r="H295" s="20">
        <f t="shared" si="56"/>
        <v>1</v>
      </c>
      <c r="I295">
        <v>0</v>
      </c>
      <c r="J295">
        <v>0</v>
      </c>
      <c r="K295">
        <v>0</v>
      </c>
      <c r="L295" s="17">
        <f t="shared" si="57"/>
        <v>5.0490883590604465</v>
      </c>
      <c r="M295">
        <v>3</v>
      </c>
      <c r="N295">
        <v>1</v>
      </c>
      <c r="O295">
        <v>0</v>
      </c>
      <c r="P295" s="15">
        <f t="shared" si="58"/>
        <v>0.33333333333333331</v>
      </c>
      <c r="Q295" s="15">
        <f t="shared" si="59"/>
        <v>0.25</v>
      </c>
      <c r="R295" s="20">
        <f t="shared" si="60"/>
        <v>0</v>
      </c>
      <c r="S295">
        <v>1</v>
      </c>
      <c r="T295">
        <v>0</v>
      </c>
      <c r="U295">
        <v>1</v>
      </c>
      <c r="V295">
        <v>1</v>
      </c>
      <c r="W295">
        <v>0</v>
      </c>
      <c r="X295" s="16">
        <v>11.8833333333</v>
      </c>
      <c r="Y295" s="26">
        <f t="shared" si="61"/>
        <v>0.14491869918658537</v>
      </c>
      <c r="Z295" s="4">
        <v>9.6999999999999993</v>
      </c>
      <c r="AA295" s="26">
        <f t="shared" si="62"/>
        <v>0.11829268292682926</v>
      </c>
      <c r="AB295" s="4">
        <v>452.71</v>
      </c>
      <c r="AC295" s="26">
        <f t="shared" si="63"/>
        <v>5.5208536585365851</v>
      </c>
      <c r="AD295" s="21">
        <f t="shared" si="64"/>
        <v>2.0977054994485413E-2</v>
      </c>
      <c r="AE295" s="15">
        <f t="shared" si="65"/>
        <v>0</v>
      </c>
      <c r="AF295" s="15">
        <f t="shared" si="66"/>
        <v>0</v>
      </c>
      <c r="AG295" s="15">
        <f t="shared" si="67"/>
        <v>0</v>
      </c>
      <c r="AH295" s="13">
        <v>10</v>
      </c>
      <c r="AI295" s="13">
        <v>7</v>
      </c>
      <c r="AJ295" s="21">
        <f t="shared" si="68"/>
        <v>0.58823529411764708</v>
      </c>
      <c r="AK295">
        <v>0</v>
      </c>
      <c r="AL295">
        <v>0</v>
      </c>
      <c r="AM295" s="42">
        <v>4</v>
      </c>
      <c r="AN295" s="42">
        <v>2</v>
      </c>
      <c r="AO295" s="42">
        <v>4</v>
      </c>
      <c r="AP295" s="42">
        <v>2</v>
      </c>
      <c r="AQ295" s="42">
        <v>1</v>
      </c>
      <c r="AR295" s="42">
        <v>2</v>
      </c>
      <c r="AS295">
        <v>4</v>
      </c>
      <c r="AT295">
        <v>2</v>
      </c>
      <c r="AU295" s="4">
        <v>-22</v>
      </c>
      <c r="AV295" s="4">
        <v>66.67</v>
      </c>
      <c r="AW295">
        <v>0</v>
      </c>
      <c r="AX295">
        <v>1</v>
      </c>
      <c r="AY295" s="16">
        <f t="shared" si="69"/>
        <v>25.245441795302234</v>
      </c>
      <c r="AZ295" s="4">
        <v>72.22</v>
      </c>
      <c r="BA295">
        <v>-22.4</v>
      </c>
    </row>
    <row r="296" spans="1:53" x14ac:dyDescent="0.2">
      <c r="A296" s="13" t="s">
        <v>1259</v>
      </c>
      <c r="B296" s="13" t="s">
        <v>1260</v>
      </c>
      <c r="C296" s="1" t="s">
        <v>264</v>
      </c>
      <c r="D296" s="13" t="s">
        <v>146</v>
      </c>
      <c r="E296" s="13">
        <v>74</v>
      </c>
      <c r="F296" s="13">
        <v>0</v>
      </c>
      <c r="G296" s="13">
        <v>0</v>
      </c>
      <c r="H296" s="20">
        <f t="shared" si="56"/>
        <v>0</v>
      </c>
      <c r="I296">
        <v>0</v>
      </c>
      <c r="J296">
        <v>0</v>
      </c>
      <c r="K296">
        <v>0</v>
      </c>
      <c r="L296" s="17">
        <f t="shared" si="57"/>
        <v>0</v>
      </c>
      <c r="M296">
        <v>2</v>
      </c>
      <c r="N296">
        <v>2</v>
      </c>
      <c r="O296">
        <v>0</v>
      </c>
      <c r="P296" s="15">
        <f t="shared" si="58"/>
        <v>0</v>
      </c>
      <c r="Q296" s="15">
        <f t="shared" si="59"/>
        <v>0</v>
      </c>
      <c r="R296" s="20">
        <f t="shared" si="60"/>
        <v>0</v>
      </c>
      <c r="S296">
        <v>0</v>
      </c>
      <c r="T296">
        <v>2</v>
      </c>
      <c r="U296">
        <v>2</v>
      </c>
      <c r="V296">
        <v>1</v>
      </c>
      <c r="W296">
        <v>1</v>
      </c>
      <c r="X296" s="16">
        <v>20.866666666699999</v>
      </c>
      <c r="Y296" s="26">
        <f t="shared" si="61"/>
        <v>0.28198198198243241</v>
      </c>
      <c r="Z296" s="4">
        <v>20.6</v>
      </c>
      <c r="AA296" s="26">
        <f t="shared" si="62"/>
        <v>0.27837837837837842</v>
      </c>
      <c r="AB296" s="4">
        <v>323.98</v>
      </c>
      <c r="AC296" s="26">
        <f t="shared" si="63"/>
        <v>4.3781081081081084</v>
      </c>
      <c r="AD296" s="21">
        <f t="shared" si="64"/>
        <v>5.9782924139532193E-2</v>
      </c>
      <c r="AE296" s="15">
        <f t="shared" si="65"/>
        <v>0</v>
      </c>
      <c r="AF296" s="15">
        <f t="shared" si="66"/>
        <v>0</v>
      </c>
      <c r="AG296" s="15">
        <f t="shared" si="67"/>
        <v>0</v>
      </c>
      <c r="AH296" s="13">
        <v>14</v>
      </c>
      <c r="AI296" s="13">
        <v>6</v>
      </c>
      <c r="AJ296" s="21">
        <f t="shared" si="68"/>
        <v>0.7</v>
      </c>
      <c r="AK296">
        <v>1</v>
      </c>
      <c r="AL296">
        <v>1</v>
      </c>
      <c r="AM296" s="42">
        <v>16</v>
      </c>
      <c r="AN296" s="42">
        <v>2</v>
      </c>
      <c r="AO296" s="42">
        <v>16</v>
      </c>
      <c r="AP296" s="42">
        <v>2</v>
      </c>
      <c r="AQ296" s="42">
        <v>1</v>
      </c>
      <c r="AR296" s="42">
        <v>7</v>
      </c>
      <c r="AS296">
        <v>12</v>
      </c>
      <c r="AT296">
        <v>3</v>
      </c>
      <c r="AU296" s="4">
        <v>-6.19</v>
      </c>
      <c r="AV296" s="4">
        <v>80</v>
      </c>
      <c r="AW296">
        <v>0</v>
      </c>
      <c r="AX296">
        <v>0</v>
      </c>
      <c r="AY296" s="16">
        <f t="shared" si="69"/>
        <v>97.763578274604214</v>
      </c>
      <c r="AZ296" s="4">
        <v>76.47</v>
      </c>
      <c r="BA296">
        <v>-15.7</v>
      </c>
    </row>
    <row r="297" spans="1:53" x14ac:dyDescent="0.2">
      <c r="A297" s="13" t="s">
        <v>407</v>
      </c>
      <c r="B297" s="13" t="s">
        <v>1263</v>
      </c>
      <c r="C297" s="1" t="s">
        <v>363</v>
      </c>
      <c r="D297" s="13" t="s">
        <v>173</v>
      </c>
      <c r="E297" s="13">
        <v>81</v>
      </c>
      <c r="F297" s="13">
        <v>0</v>
      </c>
      <c r="G297" s="13">
        <v>8</v>
      </c>
      <c r="H297" s="20">
        <f t="shared" si="56"/>
        <v>8</v>
      </c>
      <c r="I297">
        <v>0</v>
      </c>
      <c r="J297">
        <v>5</v>
      </c>
      <c r="K297">
        <v>3</v>
      </c>
      <c r="L297" s="17">
        <f t="shared" si="57"/>
        <v>2.832694010032458</v>
      </c>
      <c r="M297">
        <v>14</v>
      </c>
      <c r="N297">
        <v>7</v>
      </c>
      <c r="O297">
        <v>16</v>
      </c>
      <c r="P297" s="15">
        <f t="shared" si="58"/>
        <v>0</v>
      </c>
      <c r="Q297" s="15">
        <f t="shared" si="59"/>
        <v>0</v>
      </c>
      <c r="R297" s="20">
        <f t="shared" si="60"/>
        <v>37.666666666666664</v>
      </c>
      <c r="S297">
        <v>1</v>
      </c>
      <c r="T297">
        <v>1</v>
      </c>
      <c r="U297">
        <v>3</v>
      </c>
      <c r="V297">
        <v>10</v>
      </c>
      <c r="W297">
        <v>3</v>
      </c>
      <c r="X297" s="16">
        <v>169.45</v>
      </c>
      <c r="Y297" s="26">
        <f t="shared" si="61"/>
        <v>2.0919753086419752</v>
      </c>
      <c r="Z297" s="4">
        <v>158.6</v>
      </c>
      <c r="AA297" s="26">
        <f t="shared" si="62"/>
        <v>1.9580246913580246</v>
      </c>
      <c r="AB297" s="4">
        <v>302.77</v>
      </c>
      <c r="AC297" s="26">
        <f t="shared" si="63"/>
        <v>3.737901234567901</v>
      </c>
      <c r="AD297" s="21">
        <f t="shared" si="64"/>
        <v>0.34375880529726688</v>
      </c>
      <c r="AE297" s="15">
        <f t="shared" si="65"/>
        <v>0</v>
      </c>
      <c r="AF297" s="15">
        <f t="shared" si="66"/>
        <v>0.53333333333333333</v>
      </c>
      <c r="AG297" s="15">
        <f t="shared" si="67"/>
        <v>0.53333333333333333</v>
      </c>
      <c r="AH297" s="1"/>
      <c r="AI297" s="1"/>
      <c r="AJ297" s="21" t="str">
        <f t="shared" si="68"/>
        <v xml:space="preserve"> </v>
      </c>
      <c r="AK297">
        <v>15</v>
      </c>
      <c r="AL297">
        <v>2</v>
      </c>
      <c r="AM297" s="42">
        <v>98</v>
      </c>
      <c r="AN297" s="42">
        <v>22</v>
      </c>
      <c r="AO297" s="42">
        <v>98</v>
      </c>
      <c r="AP297" s="42">
        <v>22</v>
      </c>
      <c r="AQ297" s="42">
        <v>3</v>
      </c>
      <c r="AR297" s="42">
        <v>71</v>
      </c>
      <c r="AS297">
        <v>115</v>
      </c>
      <c r="AT297">
        <v>25</v>
      </c>
      <c r="AU297" s="4">
        <v>0.75</v>
      </c>
      <c r="AV297" s="4">
        <v>82.14</v>
      </c>
      <c r="AW297">
        <v>1</v>
      </c>
      <c r="AX297">
        <v>0</v>
      </c>
      <c r="AY297" s="16">
        <f t="shared" si="69"/>
        <v>82.502213042195336</v>
      </c>
      <c r="AZ297" s="4">
        <v>90.73</v>
      </c>
      <c r="BA297">
        <v>-2.4</v>
      </c>
    </row>
    <row r="298" spans="1:53" x14ac:dyDescent="0.2">
      <c r="A298" s="13" t="s">
        <v>677</v>
      </c>
      <c r="B298" s="13" t="s">
        <v>1265</v>
      </c>
      <c r="C298" s="1" t="s">
        <v>145</v>
      </c>
      <c r="D298" s="13" t="s">
        <v>173</v>
      </c>
      <c r="E298" s="13">
        <v>36</v>
      </c>
      <c r="F298" s="13">
        <v>0</v>
      </c>
      <c r="G298" s="13">
        <v>0</v>
      </c>
      <c r="H298" s="20">
        <f t="shared" si="56"/>
        <v>0</v>
      </c>
      <c r="I298">
        <v>0</v>
      </c>
      <c r="J298">
        <v>0</v>
      </c>
      <c r="K298">
        <v>0</v>
      </c>
      <c r="L298" s="17">
        <f t="shared" si="57"/>
        <v>0</v>
      </c>
      <c r="M298">
        <v>1</v>
      </c>
      <c r="N298">
        <v>0</v>
      </c>
      <c r="O298">
        <v>0</v>
      </c>
      <c r="P298" s="15">
        <f t="shared" si="58"/>
        <v>0</v>
      </c>
      <c r="Q298" s="15">
        <f t="shared" si="59"/>
        <v>0</v>
      </c>
      <c r="R298" s="20">
        <f t="shared" si="60"/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s="16">
        <v>1.8833333333</v>
      </c>
      <c r="Y298" s="26">
        <f t="shared" si="61"/>
        <v>5.2314814813888888E-2</v>
      </c>
      <c r="Z298" s="4">
        <v>1.38</v>
      </c>
      <c r="AA298" s="26">
        <f t="shared" si="62"/>
        <v>3.833333333333333E-2</v>
      </c>
      <c r="AB298" s="4">
        <v>151.93</v>
      </c>
      <c r="AC298" s="26">
        <f t="shared" si="63"/>
        <v>4.2202777777777776</v>
      </c>
      <c r="AD298" s="21">
        <f t="shared" si="64"/>
        <v>9.0013697736612101E-3</v>
      </c>
      <c r="AE298" s="15">
        <f t="shared" si="65"/>
        <v>0</v>
      </c>
      <c r="AF298" s="15">
        <f t="shared" si="66"/>
        <v>0</v>
      </c>
      <c r="AG298" s="15">
        <f t="shared" si="67"/>
        <v>0</v>
      </c>
      <c r="AH298" s="1"/>
      <c r="AI298" s="1"/>
      <c r="AJ298" s="21" t="str">
        <f t="shared" si="68"/>
        <v xml:space="preserve"> </v>
      </c>
      <c r="AK298">
        <v>0</v>
      </c>
      <c r="AL298">
        <v>1</v>
      </c>
      <c r="AM298" s="42">
        <v>2</v>
      </c>
      <c r="AN298" s="42">
        <v>0</v>
      </c>
      <c r="AO298" s="42">
        <v>2</v>
      </c>
      <c r="AP298" s="42">
        <v>0</v>
      </c>
      <c r="AQ298" s="42">
        <v>0</v>
      </c>
      <c r="AR298" s="42">
        <v>0</v>
      </c>
      <c r="AS298">
        <v>2</v>
      </c>
      <c r="AT298">
        <v>1</v>
      </c>
      <c r="AU298" s="4">
        <v>-18.59</v>
      </c>
      <c r="AV298" s="4">
        <v>66.67</v>
      </c>
      <c r="AW298">
        <v>0</v>
      </c>
      <c r="AX298">
        <v>0</v>
      </c>
      <c r="AY298" s="16">
        <f t="shared" si="69"/>
        <v>95.575221240629645</v>
      </c>
      <c r="AZ298" s="4">
        <v>66.67</v>
      </c>
      <c r="BA298">
        <v>-24.7</v>
      </c>
    </row>
    <row r="299" spans="1:53" x14ac:dyDescent="0.2">
      <c r="A299" s="13" t="s">
        <v>1266</v>
      </c>
      <c r="B299" s="13" t="s">
        <v>1267</v>
      </c>
      <c r="C299" s="1" t="s">
        <v>398</v>
      </c>
      <c r="D299" s="13" t="s">
        <v>146</v>
      </c>
      <c r="E299" s="13">
        <v>58</v>
      </c>
      <c r="F299" s="13">
        <v>0</v>
      </c>
      <c r="G299" s="13">
        <v>14</v>
      </c>
      <c r="H299" s="20">
        <f t="shared" si="56"/>
        <v>14</v>
      </c>
      <c r="I299">
        <v>0</v>
      </c>
      <c r="J299">
        <v>5</v>
      </c>
      <c r="K299">
        <v>9</v>
      </c>
      <c r="L299" s="17">
        <f t="shared" si="57"/>
        <v>7.6132930513618167</v>
      </c>
      <c r="M299">
        <v>5</v>
      </c>
      <c r="N299">
        <v>2</v>
      </c>
      <c r="O299">
        <v>5</v>
      </c>
      <c r="P299" s="15">
        <f t="shared" si="58"/>
        <v>0</v>
      </c>
      <c r="Q299" s="15">
        <f t="shared" si="59"/>
        <v>0</v>
      </c>
      <c r="R299" s="20">
        <f t="shared" si="60"/>
        <v>23.235294117647058</v>
      </c>
      <c r="S299">
        <v>0</v>
      </c>
      <c r="T299">
        <v>1</v>
      </c>
      <c r="U299">
        <v>2</v>
      </c>
      <c r="V299">
        <v>5</v>
      </c>
      <c r="W299">
        <v>0</v>
      </c>
      <c r="X299" s="16">
        <v>110.3333333333</v>
      </c>
      <c r="Y299" s="26">
        <f t="shared" si="61"/>
        <v>1.9022988505741381</v>
      </c>
      <c r="Z299" s="4">
        <v>105.36</v>
      </c>
      <c r="AA299" s="26">
        <f t="shared" si="62"/>
        <v>1.816551724137931</v>
      </c>
      <c r="AB299" s="4">
        <v>121.12</v>
      </c>
      <c r="AC299" s="26">
        <f t="shared" si="63"/>
        <v>2.0882758620689654</v>
      </c>
      <c r="AD299" s="21">
        <f t="shared" si="64"/>
        <v>0.46520664076298129</v>
      </c>
      <c r="AE299" s="15">
        <f t="shared" si="65"/>
        <v>0</v>
      </c>
      <c r="AF299" s="15">
        <f t="shared" si="66"/>
        <v>0.82352941176470584</v>
      </c>
      <c r="AG299" s="15">
        <f t="shared" si="67"/>
        <v>0.82352941176470584</v>
      </c>
      <c r="AH299" s="13">
        <v>50</v>
      </c>
      <c r="AI299" s="13">
        <v>52</v>
      </c>
      <c r="AJ299" s="21">
        <f t="shared" si="68"/>
        <v>0.49019607843137253</v>
      </c>
      <c r="AK299">
        <v>17</v>
      </c>
      <c r="AL299">
        <v>3</v>
      </c>
      <c r="AM299" s="42">
        <v>62</v>
      </c>
      <c r="AN299" s="42">
        <v>20</v>
      </c>
      <c r="AO299" s="42">
        <v>62</v>
      </c>
      <c r="AP299" s="42">
        <v>20</v>
      </c>
      <c r="AQ299" s="42">
        <v>5</v>
      </c>
      <c r="AR299" s="42">
        <v>31</v>
      </c>
      <c r="AS299">
        <v>74</v>
      </c>
      <c r="AT299">
        <v>19</v>
      </c>
      <c r="AU299" s="4">
        <v>-5.19</v>
      </c>
      <c r="AV299" s="4">
        <v>79.569999999999993</v>
      </c>
      <c r="AW299">
        <v>0</v>
      </c>
      <c r="AX299">
        <v>1</v>
      </c>
      <c r="AY299" s="16">
        <f t="shared" si="69"/>
        <v>67.432024169204652</v>
      </c>
      <c r="AZ299" s="4">
        <v>87.76</v>
      </c>
      <c r="BA299">
        <v>-3.5</v>
      </c>
    </row>
    <row r="300" spans="1:53" x14ac:dyDescent="0.2">
      <c r="A300" s="13" t="s">
        <v>1270</v>
      </c>
      <c r="B300" s="13" t="s">
        <v>1271</v>
      </c>
      <c r="C300" s="1" t="s">
        <v>214</v>
      </c>
      <c r="D300" s="13" t="s">
        <v>173</v>
      </c>
      <c r="E300" s="13">
        <v>48</v>
      </c>
      <c r="F300" s="13">
        <v>0</v>
      </c>
      <c r="G300" s="13">
        <v>4</v>
      </c>
      <c r="H300" s="20">
        <f t="shared" si="56"/>
        <v>4</v>
      </c>
      <c r="I300">
        <v>0</v>
      </c>
      <c r="J300">
        <v>2</v>
      </c>
      <c r="K300">
        <v>2</v>
      </c>
      <c r="L300" s="17">
        <f t="shared" si="57"/>
        <v>2.4623803009567506</v>
      </c>
      <c r="M300">
        <v>17</v>
      </c>
      <c r="N300">
        <v>8</v>
      </c>
      <c r="O300">
        <v>7</v>
      </c>
      <c r="P300" s="15">
        <f t="shared" si="58"/>
        <v>0</v>
      </c>
      <c r="Q300" s="15">
        <f t="shared" si="59"/>
        <v>0</v>
      </c>
      <c r="R300" s="20">
        <f t="shared" si="60"/>
        <v>21.5</v>
      </c>
      <c r="S300">
        <v>8</v>
      </c>
      <c r="T300">
        <v>2</v>
      </c>
      <c r="U300">
        <v>3</v>
      </c>
      <c r="V300">
        <v>2</v>
      </c>
      <c r="W300">
        <v>1</v>
      </c>
      <c r="X300" s="16">
        <v>97.466666666699993</v>
      </c>
      <c r="Y300" s="26">
        <f t="shared" si="61"/>
        <v>2.03055555555625</v>
      </c>
      <c r="Z300" s="4">
        <v>98.64</v>
      </c>
      <c r="AA300" s="26">
        <f t="shared" si="62"/>
        <v>2.0550000000000002</v>
      </c>
      <c r="AB300" s="4">
        <v>150.47999999999999</v>
      </c>
      <c r="AC300" s="26">
        <f t="shared" si="63"/>
        <v>3.1349999999999998</v>
      </c>
      <c r="AD300" s="21">
        <f t="shared" si="64"/>
        <v>0.39595375722543358</v>
      </c>
      <c r="AE300" s="15">
        <f t="shared" si="65"/>
        <v>0</v>
      </c>
      <c r="AF300" s="15">
        <f t="shared" si="66"/>
        <v>0.5</v>
      </c>
      <c r="AG300" s="15">
        <f t="shared" si="67"/>
        <v>0.5</v>
      </c>
      <c r="AH300" s="1"/>
      <c r="AI300" s="1"/>
      <c r="AJ300" s="21" t="str">
        <f t="shared" si="68"/>
        <v xml:space="preserve"> </v>
      </c>
      <c r="AK300">
        <v>8</v>
      </c>
      <c r="AL300">
        <v>0</v>
      </c>
      <c r="AM300" s="42">
        <v>78</v>
      </c>
      <c r="AN300" s="42">
        <v>17</v>
      </c>
      <c r="AO300" s="42">
        <v>78</v>
      </c>
      <c r="AP300" s="42">
        <v>17</v>
      </c>
      <c r="AQ300" s="42">
        <v>9</v>
      </c>
      <c r="AR300" s="42">
        <v>32</v>
      </c>
      <c r="AS300">
        <v>66</v>
      </c>
      <c r="AT300">
        <v>13</v>
      </c>
      <c r="AU300" s="4">
        <v>-1.38</v>
      </c>
      <c r="AV300" s="4">
        <v>83.54</v>
      </c>
      <c r="AW300">
        <v>0</v>
      </c>
      <c r="AX300">
        <v>0</v>
      </c>
      <c r="AY300" s="16">
        <f t="shared" si="69"/>
        <v>94.186046511595706</v>
      </c>
      <c r="AZ300" s="4">
        <v>88</v>
      </c>
      <c r="BA300">
        <v>-6.9</v>
      </c>
    </row>
    <row r="301" spans="1:53" x14ac:dyDescent="0.2">
      <c r="A301" s="13" t="s">
        <v>1275</v>
      </c>
      <c r="B301" s="13" t="s">
        <v>1276</v>
      </c>
      <c r="C301" s="1" t="s">
        <v>554</v>
      </c>
      <c r="D301" s="13" t="s">
        <v>328</v>
      </c>
      <c r="E301" s="13">
        <v>60</v>
      </c>
      <c r="F301" s="13">
        <v>0</v>
      </c>
      <c r="G301" s="13">
        <v>0</v>
      </c>
      <c r="H301" s="20">
        <f t="shared" si="56"/>
        <v>0</v>
      </c>
      <c r="I301">
        <v>0</v>
      </c>
      <c r="J301">
        <v>0</v>
      </c>
      <c r="K301">
        <v>0</v>
      </c>
      <c r="L301" s="17">
        <f t="shared" si="57"/>
        <v>0</v>
      </c>
      <c r="M301">
        <v>1</v>
      </c>
      <c r="N301">
        <v>2</v>
      </c>
      <c r="O301">
        <v>2</v>
      </c>
      <c r="P301" s="15">
        <f t="shared" si="58"/>
        <v>0</v>
      </c>
      <c r="Q301" s="15">
        <f t="shared" si="59"/>
        <v>0</v>
      </c>
      <c r="R301" s="20">
        <f t="shared" si="60"/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 s="16">
        <v>16.266666666700001</v>
      </c>
      <c r="Y301" s="26">
        <f t="shared" si="61"/>
        <v>0.27111111111166669</v>
      </c>
      <c r="Z301" s="4">
        <v>15.99</v>
      </c>
      <c r="AA301" s="26">
        <f t="shared" si="62"/>
        <v>0.26650000000000001</v>
      </c>
      <c r="AB301" s="4">
        <v>282.20999999999998</v>
      </c>
      <c r="AC301" s="26">
        <f t="shared" si="63"/>
        <v>4.7035</v>
      </c>
      <c r="AD301" s="21">
        <f t="shared" si="64"/>
        <v>5.3621730382293765E-2</v>
      </c>
      <c r="AE301" s="15">
        <f t="shared" si="65"/>
        <v>0</v>
      </c>
      <c r="AF301" s="15">
        <f t="shared" si="66"/>
        <v>0</v>
      </c>
      <c r="AG301" s="15">
        <f t="shared" si="67"/>
        <v>0</v>
      </c>
      <c r="AH301" s="13">
        <v>0</v>
      </c>
      <c r="AI301" s="13">
        <v>0</v>
      </c>
      <c r="AJ301" s="21" t="str">
        <f t="shared" si="68"/>
        <v xml:space="preserve"> </v>
      </c>
      <c r="AK301">
        <v>1</v>
      </c>
      <c r="AL301">
        <v>0</v>
      </c>
      <c r="AM301" s="42">
        <v>9</v>
      </c>
      <c r="AN301" s="42">
        <v>3</v>
      </c>
      <c r="AO301" s="42">
        <v>9</v>
      </c>
      <c r="AP301" s="42">
        <v>3</v>
      </c>
      <c r="AQ301" s="42">
        <v>2</v>
      </c>
      <c r="AR301" s="42">
        <v>9</v>
      </c>
      <c r="AS301">
        <v>13</v>
      </c>
      <c r="AT301">
        <v>2</v>
      </c>
      <c r="AU301" s="4">
        <v>-1.42</v>
      </c>
      <c r="AV301" s="4">
        <v>86.67</v>
      </c>
      <c r="AW301">
        <v>0</v>
      </c>
      <c r="AX301">
        <v>0</v>
      </c>
      <c r="AY301" s="16">
        <f t="shared" si="69"/>
        <v>73.770491803127513</v>
      </c>
      <c r="AZ301" s="4">
        <v>92.31</v>
      </c>
      <c r="BA301">
        <v>2.8</v>
      </c>
    </row>
    <row r="302" spans="1:53" x14ac:dyDescent="0.2">
      <c r="A302" s="13" t="s">
        <v>1279</v>
      </c>
      <c r="B302" s="13" t="s">
        <v>1280</v>
      </c>
      <c r="C302" s="1" t="s">
        <v>136</v>
      </c>
      <c r="D302" s="13" t="s">
        <v>146</v>
      </c>
      <c r="E302" s="13">
        <v>68</v>
      </c>
      <c r="F302" s="13">
        <v>1</v>
      </c>
      <c r="G302" s="13">
        <v>0</v>
      </c>
      <c r="H302" s="20">
        <f t="shared" si="56"/>
        <v>1</v>
      </c>
      <c r="I302">
        <v>1</v>
      </c>
      <c r="J302">
        <v>0</v>
      </c>
      <c r="K302">
        <v>0</v>
      </c>
      <c r="L302" s="17">
        <f t="shared" si="57"/>
        <v>1.7357762777225305</v>
      </c>
      <c r="M302">
        <v>5</v>
      </c>
      <c r="N302">
        <v>3</v>
      </c>
      <c r="O302">
        <v>0</v>
      </c>
      <c r="P302" s="15">
        <f t="shared" si="58"/>
        <v>0.2</v>
      </c>
      <c r="Q302" s="15">
        <f t="shared" si="59"/>
        <v>0.125</v>
      </c>
      <c r="R302" s="20">
        <f t="shared" si="60"/>
        <v>0</v>
      </c>
      <c r="S302">
        <v>0</v>
      </c>
      <c r="T302">
        <v>0</v>
      </c>
      <c r="U302">
        <v>2</v>
      </c>
      <c r="V302">
        <v>0</v>
      </c>
      <c r="W302">
        <v>0</v>
      </c>
      <c r="X302" s="16">
        <v>34.566666666700002</v>
      </c>
      <c r="Y302" s="26">
        <f t="shared" si="61"/>
        <v>0.50833333333382358</v>
      </c>
      <c r="Z302" s="4">
        <v>36.76</v>
      </c>
      <c r="AA302" s="26">
        <f t="shared" si="62"/>
        <v>0.54058823529411759</v>
      </c>
      <c r="AB302" s="4">
        <v>296.73</v>
      </c>
      <c r="AC302" s="26">
        <f t="shared" si="63"/>
        <v>4.3636764705882358</v>
      </c>
      <c r="AD302" s="21">
        <f t="shared" si="64"/>
        <v>0.11022819274940776</v>
      </c>
      <c r="AE302" s="15">
        <f t="shared" si="65"/>
        <v>0.25</v>
      </c>
      <c r="AF302" s="15">
        <f t="shared" si="66"/>
        <v>0</v>
      </c>
      <c r="AG302" s="15">
        <f t="shared" si="67"/>
        <v>0.25</v>
      </c>
      <c r="AH302" s="13">
        <v>35</v>
      </c>
      <c r="AI302" s="13">
        <v>38</v>
      </c>
      <c r="AJ302" s="21">
        <f t="shared" si="68"/>
        <v>0.47945205479452052</v>
      </c>
      <c r="AK302">
        <v>4</v>
      </c>
      <c r="AL302">
        <v>0</v>
      </c>
      <c r="AM302" s="42">
        <v>37</v>
      </c>
      <c r="AN302" s="42">
        <v>2</v>
      </c>
      <c r="AO302" s="42">
        <v>37</v>
      </c>
      <c r="AP302" s="42">
        <v>2</v>
      </c>
      <c r="AQ302" s="42">
        <v>0</v>
      </c>
      <c r="AR302" s="42">
        <v>19</v>
      </c>
      <c r="AS302">
        <v>36</v>
      </c>
      <c r="AT302">
        <v>1</v>
      </c>
      <c r="AU302" s="4">
        <v>11.34</v>
      </c>
      <c r="AV302" s="4">
        <v>97.3</v>
      </c>
      <c r="AW302">
        <v>0</v>
      </c>
      <c r="AX302">
        <v>0</v>
      </c>
      <c r="AY302" s="16">
        <f t="shared" si="69"/>
        <v>161.42719382819536</v>
      </c>
      <c r="AZ302" s="4">
        <v>98.67</v>
      </c>
      <c r="BA302">
        <v>5</v>
      </c>
    </row>
    <row r="303" spans="1:53" x14ac:dyDescent="0.2">
      <c r="A303" s="13" t="s">
        <v>193</v>
      </c>
      <c r="B303" s="13" t="s">
        <v>1283</v>
      </c>
      <c r="C303" s="1" t="s">
        <v>238</v>
      </c>
      <c r="D303" s="13" t="s">
        <v>173</v>
      </c>
      <c r="E303" s="13">
        <v>46</v>
      </c>
      <c r="F303" s="13">
        <v>0</v>
      </c>
      <c r="G303" s="13">
        <v>0</v>
      </c>
      <c r="H303" s="20">
        <f t="shared" si="56"/>
        <v>0</v>
      </c>
      <c r="I303">
        <v>0</v>
      </c>
      <c r="J303">
        <v>0</v>
      </c>
      <c r="K303">
        <v>0</v>
      </c>
      <c r="L303" s="17">
        <f t="shared" si="57"/>
        <v>0</v>
      </c>
      <c r="M303">
        <v>3</v>
      </c>
      <c r="N303">
        <v>1</v>
      </c>
      <c r="O303">
        <v>1</v>
      </c>
      <c r="P303" s="15">
        <f t="shared" si="58"/>
        <v>0</v>
      </c>
      <c r="Q303" s="15">
        <f t="shared" si="59"/>
        <v>0</v>
      </c>
      <c r="R303" s="20">
        <f t="shared" si="60"/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 s="16">
        <v>44.733333333300003</v>
      </c>
      <c r="Y303" s="26">
        <f t="shared" si="61"/>
        <v>0.9724637681152174</v>
      </c>
      <c r="Z303" s="4">
        <v>42.23</v>
      </c>
      <c r="AA303" s="26">
        <f t="shared" si="62"/>
        <v>0.91804347826086952</v>
      </c>
      <c r="AB303" s="4">
        <v>166.01</v>
      </c>
      <c r="AC303" s="26">
        <f t="shared" si="63"/>
        <v>3.6089130434782608</v>
      </c>
      <c r="AD303" s="21">
        <f t="shared" si="64"/>
        <v>0.20279485209373799</v>
      </c>
      <c r="AE303" s="15">
        <f t="shared" si="65"/>
        <v>0</v>
      </c>
      <c r="AF303" s="15">
        <f t="shared" si="66"/>
        <v>0</v>
      </c>
      <c r="AG303" s="15">
        <f t="shared" si="67"/>
        <v>0</v>
      </c>
      <c r="AH303" s="1"/>
      <c r="AI303" s="1"/>
      <c r="AJ303" s="21" t="str">
        <f t="shared" si="68"/>
        <v xml:space="preserve"> </v>
      </c>
      <c r="AK303">
        <v>2</v>
      </c>
      <c r="AL303">
        <v>3</v>
      </c>
      <c r="AM303" s="42">
        <v>29</v>
      </c>
      <c r="AN303" s="42">
        <v>6</v>
      </c>
      <c r="AO303" s="42">
        <v>29</v>
      </c>
      <c r="AP303" s="42">
        <v>6</v>
      </c>
      <c r="AQ303" s="42">
        <v>2</v>
      </c>
      <c r="AR303" s="42">
        <v>8</v>
      </c>
      <c r="AS303">
        <v>23</v>
      </c>
      <c r="AT303">
        <v>5</v>
      </c>
      <c r="AU303" s="4">
        <v>3.3</v>
      </c>
      <c r="AV303" s="4">
        <v>82.14</v>
      </c>
      <c r="AW303">
        <v>0</v>
      </c>
      <c r="AX303">
        <v>1</v>
      </c>
      <c r="AY303" s="16">
        <f t="shared" si="69"/>
        <v>68.405365126727574</v>
      </c>
      <c r="AZ303" s="4">
        <v>72.73</v>
      </c>
      <c r="BA303">
        <v>-18.100000000000001</v>
      </c>
    </row>
    <row r="304" spans="1:53" x14ac:dyDescent="0.2">
      <c r="A304" s="13" t="s">
        <v>466</v>
      </c>
      <c r="B304" s="13" t="s">
        <v>1288</v>
      </c>
      <c r="C304" s="1" t="s">
        <v>446</v>
      </c>
      <c r="D304" s="13" t="s">
        <v>173</v>
      </c>
      <c r="E304" s="13">
        <v>27</v>
      </c>
      <c r="F304" s="13">
        <v>1</v>
      </c>
      <c r="G304" s="13">
        <v>0</v>
      </c>
      <c r="H304" s="20">
        <f t="shared" si="56"/>
        <v>1</v>
      </c>
      <c r="I304">
        <v>1</v>
      </c>
      <c r="J304">
        <v>0</v>
      </c>
      <c r="K304">
        <v>0</v>
      </c>
      <c r="L304" s="17">
        <f t="shared" si="57"/>
        <v>4.0816326530612246</v>
      </c>
      <c r="M304">
        <v>2</v>
      </c>
      <c r="N304">
        <v>0</v>
      </c>
      <c r="O304">
        <v>2</v>
      </c>
      <c r="P304" s="15">
        <f t="shared" si="58"/>
        <v>0.5</v>
      </c>
      <c r="Q304" s="15">
        <f t="shared" si="59"/>
        <v>0.25</v>
      </c>
      <c r="R304" s="20">
        <f t="shared" si="60"/>
        <v>0</v>
      </c>
      <c r="S304">
        <v>1</v>
      </c>
      <c r="T304">
        <v>1</v>
      </c>
      <c r="U304">
        <v>2</v>
      </c>
      <c r="V304">
        <v>1</v>
      </c>
      <c r="W304">
        <v>0</v>
      </c>
      <c r="X304" s="16">
        <v>14.7</v>
      </c>
      <c r="Y304" s="26">
        <f t="shared" si="61"/>
        <v>0.5444444444444444</v>
      </c>
      <c r="Z304" s="4">
        <v>15.82</v>
      </c>
      <c r="AA304" s="26">
        <f t="shared" si="62"/>
        <v>0.58592592592592596</v>
      </c>
      <c r="AB304" s="4">
        <v>108.62</v>
      </c>
      <c r="AC304" s="26">
        <f t="shared" si="63"/>
        <v>4.0229629629629633</v>
      </c>
      <c r="AD304" s="21">
        <f t="shared" si="64"/>
        <v>0.12712954034072646</v>
      </c>
      <c r="AE304" s="15">
        <f t="shared" si="65"/>
        <v>0.5</v>
      </c>
      <c r="AF304" s="15">
        <f t="shared" si="66"/>
        <v>0</v>
      </c>
      <c r="AG304" s="15">
        <f t="shared" si="67"/>
        <v>0.5</v>
      </c>
      <c r="AH304" s="1"/>
      <c r="AI304" s="1"/>
      <c r="AJ304" s="21" t="str">
        <f t="shared" si="68"/>
        <v xml:space="preserve"> </v>
      </c>
      <c r="AK304">
        <v>2</v>
      </c>
      <c r="AL304">
        <v>0</v>
      </c>
      <c r="AM304" s="42">
        <v>10</v>
      </c>
      <c r="AN304" s="42">
        <v>3</v>
      </c>
      <c r="AO304" s="42">
        <v>10</v>
      </c>
      <c r="AP304" s="42">
        <v>3</v>
      </c>
      <c r="AQ304" s="42">
        <v>2</v>
      </c>
      <c r="AR304" s="42">
        <v>6</v>
      </c>
      <c r="AS304">
        <v>11</v>
      </c>
      <c r="AT304">
        <v>3</v>
      </c>
      <c r="AU304" s="4">
        <v>-4.76</v>
      </c>
      <c r="AV304" s="4">
        <v>78.569999999999993</v>
      </c>
      <c r="AW304">
        <v>0</v>
      </c>
      <c r="AX304">
        <v>0</v>
      </c>
      <c r="AY304" s="16">
        <f t="shared" si="69"/>
        <v>81.632653061224488</v>
      </c>
      <c r="AZ304" s="4">
        <v>77.78</v>
      </c>
      <c r="BA304">
        <v>-15.1</v>
      </c>
    </row>
    <row r="305" spans="1:53" x14ac:dyDescent="0.2">
      <c r="A305" s="13" t="s">
        <v>1291</v>
      </c>
      <c r="B305" s="13" t="s">
        <v>1292</v>
      </c>
      <c r="C305" s="1" t="s">
        <v>167</v>
      </c>
      <c r="D305" s="13" t="s">
        <v>173</v>
      </c>
      <c r="E305" s="13">
        <v>2</v>
      </c>
      <c r="F305" s="13">
        <v>0</v>
      </c>
      <c r="G305" s="13">
        <v>0</v>
      </c>
      <c r="H305" s="20">
        <f t="shared" si="56"/>
        <v>0</v>
      </c>
      <c r="I305">
        <v>0</v>
      </c>
      <c r="J305">
        <v>0</v>
      </c>
      <c r="K305">
        <v>0</v>
      </c>
      <c r="L305" s="17">
        <f t="shared" si="57"/>
        <v>0</v>
      </c>
      <c r="M305">
        <v>0</v>
      </c>
      <c r="N305">
        <v>0</v>
      </c>
      <c r="O305">
        <v>0</v>
      </c>
      <c r="P305" s="15">
        <f t="shared" si="58"/>
        <v>0</v>
      </c>
      <c r="Q305" s="15">
        <f t="shared" si="59"/>
        <v>0</v>
      </c>
      <c r="R305" s="20">
        <f t="shared" si="60"/>
        <v>0</v>
      </c>
      <c r="S305">
        <v>0</v>
      </c>
      <c r="T305">
        <v>0</v>
      </c>
      <c r="U305">
        <v>0</v>
      </c>
      <c r="V305">
        <v>1</v>
      </c>
      <c r="W305">
        <v>1</v>
      </c>
      <c r="X305" s="16">
        <v>4.3333333332999997</v>
      </c>
      <c r="Y305" s="26">
        <f t="shared" si="61"/>
        <v>2.1666666666499999</v>
      </c>
      <c r="Z305" s="4">
        <v>3.06</v>
      </c>
      <c r="AA305" s="26">
        <f t="shared" si="62"/>
        <v>1.53</v>
      </c>
      <c r="AB305" s="4">
        <v>9.2799999999999994</v>
      </c>
      <c r="AC305" s="26">
        <f t="shared" si="63"/>
        <v>4.6399999999999997</v>
      </c>
      <c r="AD305" s="21">
        <f t="shared" si="64"/>
        <v>0.24797406807131281</v>
      </c>
      <c r="AE305" s="15">
        <f t="shared" si="65"/>
        <v>0</v>
      </c>
      <c r="AF305" s="15">
        <f t="shared" si="66"/>
        <v>0</v>
      </c>
      <c r="AG305" s="15">
        <f t="shared" si="67"/>
        <v>0</v>
      </c>
      <c r="AH305" s="1"/>
      <c r="AI305" s="1"/>
      <c r="AJ305" s="21" t="str">
        <f t="shared" si="68"/>
        <v xml:space="preserve"> </v>
      </c>
      <c r="AK305">
        <v>0</v>
      </c>
      <c r="AL305">
        <v>0</v>
      </c>
      <c r="AM305" s="42">
        <v>0</v>
      </c>
      <c r="AN305" s="42">
        <v>1</v>
      </c>
      <c r="AO305" s="42">
        <v>0</v>
      </c>
      <c r="AP305" s="42">
        <v>1</v>
      </c>
      <c r="AQ305" s="42">
        <v>0</v>
      </c>
      <c r="AR305" s="42">
        <v>1</v>
      </c>
      <c r="AS305">
        <v>0</v>
      </c>
      <c r="AT305">
        <v>1</v>
      </c>
      <c r="AU305" s="4">
        <v>-81.819999999999993</v>
      </c>
      <c r="AV305" s="4">
        <v>0</v>
      </c>
      <c r="AW305">
        <v>0</v>
      </c>
      <c r="AX305">
        <v>0</v>
      </c>
      <c r="AY305" s="16">
        <f t="shared" si="69"/>
        <v>-13.846153846260357</v>
      </c>
    </row>
    <row r="306" spans="1:53" x14ac:dyDescent="0.2">
      <c r="A306" s="13" t="s">
        <v>506</v>
      </c>
      <c r="B306" s="13" t="s">
        <v>1295</v>
      </c>
      <c r="C306" s="1" t="s">
        <v>287</v>
      </c>
      <c r="D306" s="13" t="s">
        <v>154</v>
      </c>
      <c r="E306" s="13">
        <v>34</v>
      </c>
      <c r="F306" s="13">
        <v>0</v>
      </c>
      <c r="G306" s="13">
        <v>0</v>
      </c>
      <c r="H306" s="20">
        <f t="shared" si="56"/>
        <v>0</v>
      </c>
      <c r="I306">
        <v>0</v>
      </c>
      <c r="J306">
        <v>0</v>
      </c>
      <c r="K306">
        <v>0</v>
      </c>
      <c r="L306" s="17">
        <f t="shared" si="57"/>
        <v>0</v>
      </c>
      <c r="M306">
        <v>0</v>
      </c>
      <c r="N306">
        <v>0</v>
      </c>
      <c r="O306">
        <v>0</v>
      </c>
      <c r="P306" s="15">
        <f t="shared" si="58"/>
        <v>0</v>
      </c>
      <c r="Q306" s="15">
        <f t="shared" si="59"/>
        <v>0</v>
      </c>
      <c r="R306" s="20">
        <f t="shared" si="60"/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s="16">
        <v>1.2</v>
      </c>
      <c r="Y306" s="26">
        <f t="shared" si="61"/>
        <v>3.5294117647058823E-2</v>
      </c>
      <c r="Z306" s="4">
        <v>2.29</v>
      </c>
      <c r="AA306" s="26">
        <f t="shared" si="62"/>
        <v>6.7352941176470588E-2</v>
      </c>
      <c r="AB306" s="4">
        <v>168.25</v>
      </c>
      <c r="AC306" s="26">
        <f t="shared" si="63"/>
        <v>4.9485294117647056</v>
      </c>
      <c r="AD306" s="21">
        <f t="shared" si="64"/>
        <v>1.3427934795355929E-2</v>
      </c>
      <c r="AE306" s="15">
        <f t="shared" si="65"/>
        <v>0</v>
      </c>
      <c r="AF306" s="15">
        <f t="shared" si="66"/>
        <v>0</v>
      </c>
      <c r="AG306" s="15">
        <f t="shared" si="67"/>
        <v>0</v>
      </c>
      <c r="AH306" s="13">
        <v>0</v>
      </c>
      <c r="AI306" s="13">
        <v>0</v>
      </c>
      <c r="AJ306" s="21" t="str">
        <f t="shared" si="68"/>
        <v xml:space="preserve"> </v>
      </c>
      <c r="AK306">
        <v>0</v>
      </c>
      <c r="AL306">
        <v>0</v>
      </c>
      <c r="AM306" s="42">
        <v>1</v>
      </c>
      <c r="AN306" s="42">
        <v>0</v>
      </c>
      <c r="AO306" s="42">
        <v>1</v>
      </c>
      <c r="AP306" s="42">
        <v>0</v>
      </c>
      <c r="AQ306" s="42">
        <v>1</v>
      </c>
      <c r="AR306" s="42">
        <v>0</v>
      </c>
      <c r="AS306">
        <v>1</v>
      </c>
      <c r="AT306">
        <v>1</v>
      </c>
      <c r="AU306" s="4">
        <v>-39.07</v>
      </c>
      <c r="AV306" s="4">
        <v>50</v>
      </c>
      <c r="AW306">
        <v>0</v>
      </c>
      <c r="AX306">
        <v>0</v>
      </c>
      <c r="AY306" s="16">
        <f t="shared" si="69"/>
        <v>50</v>
      </c>
      <c r="AZ306" s="4">
        <v>100</v>
      </c>
      <c r="BA306">
        <v>3.3</v>
      </c>
    </row>
    <row r="307" spans="1:53" x14ac:dyDescent="0.2">
      <c r="A307" s="13" t="s">
        <v>1299</v>
      </c>
      <c r="B307" s="13" t="s">
        <v>1300</v>
      </c>
      <c r="C307" s="1" t="s">
        <v>287</v>
      </c>
      <c r="D307" s="13" t="s">
        <v>146</v>
      </c>
      <c r="E307" s="13">
        <v>51</v>
      </c>
      <c r="F307" s="13">
        <v>0</v>
      </c>
      <c r="G307" s="13">
        <v>1</v>
      </c>
      <c r="H307" s="20">
        <f t="shared" si="56"/>
        <v>1</v>
      </c>
      <c r="I307">
        <v>0</v>
      </c>
      <c r="J307">
        <v>0</v>
      </c>
      <c r="K307">
        <v>1</v>
      </c>
      <c r="L307" s="17">
        <f t="shared" si="57"/>
        <v>0.83410565338314835</v>
      </c>
      <c r="M307">
        <v>7</v>
      </c>
      <c r="N307">
        <v>2</v>
      </c>
      <c r="O307">
        <v>1</v>
      </c>
      <c r="P307" s="15">
        <f t="shared" si="58"/>
        <v>0</v>
      </c>
      <c r="Q307" s="15">
        <f t="shared" si="59"/>
        <v>0</v>
      </c>
      <c r="R307" s="20">
        <f t="shared" si="60"/>
        <v>0</v>
      </c>
      <c r="S307">
        <v>0</v>
      </c>
      <c r="T307">
        <v>0</v>
      </c>
      <c r="U307">
        <v>7</v>
      </c>
      <c r="V307">
        <v>2</v>
      </c>
      <c r="W307">
        <v>2</v>
      </c>
      <c r="X307" s="16">
        <v>71.933333333299998</v>
      </c>
      <c r="Y307" s="26">
        <f t="shared" si="61"/>
        <v>1.4104575163392157</v>
      </c>
      <c r="Z307" s="4">
        <v>63.18</v>
      </c>
      <c r="AA307" s="26">
        <f t="shared" si="62"/>
        <v>1.2388235294117647</v>
      </c>
      <c r="AB307" s="4">
        <v>209.97</v>
      </c>
      <c r="AC307" s="26">
        <f t="shared" si="63"/>
        <v>4.1170588235294119</v>
      </c>
      <c r="AD307" s="21">
        <f t="shared" si="64"/>
        <v>0.23130148270181219</v>
      </c>
      <c r="AE307" s="15">
        <f t="shared" si="65"/>
        <v>0</v>
      </c>
      <c r="AF307" s="15">
        <f t="shared" si="66"/>
        <v>0.5</v>
      </c>
      <c r="AG307" s="15">
        <f t="shared" si="67"/>
        <v>0.5</v>
      </c>
      <c r="AH307" s="13">
        <v>10</v>
      </c>
      <c r="AI307" s="13">
        <v>5</v>
      </c>
      <c r="AJ307" s="21">
        <f t="shared" si="68"/>
        <v>0.66666666666666663</v>
      </c>
      <c r="AK307">
        <v>2</v>
      </c>
      <c r="AL307">
        <v>0</v>
      </c>
      <c r="AM307" s="42">
        <v>43</v>
      </c>
      <c r="AN307" s="42">
        <v>8</v>
      </c>
      <c r="AO307" s="42">
        <v>43</v>
      </c>
      <c r="AP307" s="42">
        <v>8</v>
      </c>
      <c r="AQ307" s="42">
        <v>1</v>
      </c>
      <c r="AR307" s="42">
        <v>23</v>
      </c>
      <c r="AS307">
        <v>49</v>
      </c>
      <c r="AT307">
        <v>9</v>
      </c>
      <c r="AU307" s="4">
        <v>-8.85</v>
      </c>
      <c r="AV307" s="4">
        <v>84.48</v>
      </c>
      <c r="AW307">
        <v>0</v>
      </c>
      <c r="AX307">
        <v>0</v>
      </c>
      <c r="AY307" s="16">
        <f t="shared" si="69"/>
        <v>78.405931418015939</v>
      </c>
      <c r="AZ307" s="4">
        <v>89.13</v>
      </c>
      <c r="BA307">
        <v>-8.6</v>
      </c>
    </row>
    <row r="308" spans="1:53" x14ac:dyDescent="0.2">
      <c r="A308" s="13" t="s">
        <v>1304</v>
      </c>
      <c r="B308" s="13" t="s">
        <v>1305</v>
      </c>
      <c r="C308" s="1" t="s">
        <v>249</v>
      </c>
      <c r="D308" s="13" t="s">
        <v>173</v>
      </c>
      <c r="E308" s="13">
        <v>7</v>
      </c>
      <c r="F308" s="13">
        <v>0</v>
      </c>
      <c r="G308" s="13">
        <v>0</v>
      </c>
      <c r="H308" s="20">
        <f t="shared" si="56"/>
        <v>0</v>
      </c>
      <c r="I308">
        <v>0</v>
      </c>
      <c r="J308">
        <v>0</v>
      </c>
      <c r="K308">
        <v>0</v>
      </c>
      <c r="L308" s="17">
        <f t="shared" si="57"/>
        <v>0</v>
      </c>
      <c r="M308">
        <v>0</v>
      </c>
      <c r="N308">
        <v>0</v>
      </c>
      <c r="O308">
        <v>0</v>
      </c>
      <c r="P308" s="15">
        <f t="shared" si="58"/>
        <v>0</v>
      </c>
      <c r="Q308" s="15">
        <f t="shared" si="59"/>
        <v>0</v>
      </c>
      <c r="R308" s="20">
        <f t="shared" si="60"/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s="16">
        <v>3.3333333300000004E-2</v>
      </c>
      <c r="Y308" s="26">
        <f t="shared" si="61"/>
        <v>4.7619047571428579E-3</v>
      </c>
      <c r="Z308" s="4">
        <v>0</v>
      </c>
      <c r="AA308" s="26">
        <f t="shared" si="62"/>
        <v>0</v>
      </c>
      <c r="AB308" s="4">
        <v>38.5</v>
      </c>
      <c r="AC308" s="26">
        <f t="shared" si="63"/>
        <v>5.5</v>
      </c>
      <c r="AD308" s="21">
        <f t="shared" si="64"/>
        <v>0</v>
      </c>
      <c r="AE308" s="15">
        <f t="shared" si="65"/>
        <v>0</v>
      </c>
      <c r="AF308" s="15">
        <f t="shared" si="66"/>
        <v>0</v>
      </c>
      <c r="AG308" s="15">
        <f t="shared" si="67"/>
        <v>0</v>
      </c>
      <c r="AH308" s="1"/>
      <c r="AI308" s="1"/>
      <c r="AJ308" s="21" t="str">
        <f t="shared" si="68"/>
        <v xml:space="preserve"> </v>
      </c>
      <c r="AK308">
        <v>0</v>
      </c>
      <c r="AL308">
        <v>0</v>
      </c>
      <c r="AM308" s="42">
        <v>0</v>
      </c>
      <c r="AN308" s="42">
        <v>0</v>
      </c>
      <c r="AO308" s="42">
        <v>0</v>
      </c>
      <c r="AP308" s="42">
        <v>0</v>
      </c>
      <c r="AQ308" s="42">
        <v>0</v>
      </c>
      <c r="AR308" s="42">
        <v>0</v>
      </c>
      <c r="AS308">
        <v>0</v>
      </c>
      <c r="AT308">
        <v>0</v>
      </c>
      <c r="AW308">
        <v>0</v>
      </c>
      <c r="AX308">
        <v>0</v>
      </c>
      <c r="AY308" s="16">
        <f t="shared" si="69"/>
        <v>0</v>
      </c>
    </row>
    <row r="309" spans="1:53" x14ac:dyDescent="0.2">
      <c r="A309" s="13" t="s">
        <v>1308</v>
      </c>
      <c r="B309" s="13" t="s">
        <v>1309</v>
      </c>
      <c r="C309" s="1" t="s">
        <v>270</v>
      </c>
      <c r="D309" s="13" t="s">
        <v>146</v>
      </c>
      <c r="E309" s="13">
        <v>48</v>
      </c>
      <c r="F309" s="13">
        <v>1</v>
      </c>
      <c r="G309" s="13">
        <v>1</v>
      </c>
      <c r="H309" s="20">
        <f t="shared" si="56"/>
        <v>2</v>
      </c>
      <c r="I309">
        <v>1</v>
      </c>
      <c r="J309">
        <v>0</v>
      </c>
      <c r="K309">
        <v>1</v>
      </c>
      <c r="L309" s="17">
        <f t="shared" si="57"/>
        <v>4.8419636852788726</v>
      </c>
      <c r="M309">
        <v>2</v>
      </c>
      <c r="N309">
        <v>1</v>
      </c>
      <c r="O309">
        <v>2</v>
      </c>
      <c r="P309" s="15">
        <f t="shared" si="58"/>
        <v>0.5</v>
      </c>
      <c r="Q309" s="15">
        <f t="shared" si="59"/>
        <v>0.2</v>
      </c>
      <c r="R309" s="20">
        <f t="shared" si="60"/>
        <v>0</v>
      </c>
      <c r="S309">
        <v>0</v>
      </c>
      <c r="T309">
        <v>0</v>
      </c>
      <c r="U309">
        <v>4</v>
      </c>
      <c r="V309">
        <v>0</v>
      </c>
      <c r="W309">
        <v>0</v>
      </c>
      <c r="X309" s="16">
        <v>24.7833333333</v>
      </c>
      <c r="Y309" s="26">
        <f t="shared" si="61"/>
        <v>0.51631944444375</v>
      </c>
      <c r="Z309" s="4">
        <v>23.36</v>
      </c>
      <c r="AA309" s="26">
        <f t="shared" si="62"/>
        <v>0.48666666666666664</v>
      </c>
      <c r="AB309" s="4">
        <v>227.68</v>
      </c>
      <c r="AC309" s="26">
        <f t="shared" si="63"/>
        <v>4.7433333333333332</v>
      </c>
      <c r="AD309" s="21">
        <f t="shared" si="64"/>
        <v>9.3052899936265143E-2</v>
      </c>
      <c r="AE309" s="15">
        <f t="shared" si="65"/>
        <v>0.33333333333333331</v>
      </c>
      <c r="AF309" s="15">
        <f t="shared" si="66"/>
        <v>0.33333333333333331</v>
      </c>
      <c r="AG309" s="15">
        <f t="shared" si="67"/>
        <v>0.66666666666666663</v>
      </c>
      <c r="AH309" s="13">
        <v>10</v>
      </c>
      <c r="AI309" s="13">
        <v>10</v>
      </c>
      <c r="AJ309" s="21">
        <f t="shared" si="68"/>
        <v>0.5</v>
      </c>
      <c r="AK309">
        <v>3</v>
      </c>
      <c r="AL309">
        <v>0</v>
      </c>
      <c r="AM309" s="42">
        <v>25</v>
      </c>
      <c r="AN309" s="42">
        <v>1</v>
      </c>
      <c r="AO309" s="42">
        <v>25</v>
      </c>
      <c r="AP309" s="42">
        <v>1</v>
      </c>
      <c r="AQ309" s="42">
        <v>1</v>
      </c>
      <c r="AR309" s="42">
        <v>9</v>
      </c>
      <c r="AS309">
        <v>23</v>
      </c>
      <c r="AT309">
        <v>1</v>
      </c>
      <c r="AU309" s="4">
        <v>7.48</v>
      </c>
      <c r="AV309" s="4">
        <v>95.83</v>
      </c>
      <c r="AW309">
        <v>2</v>
      </c>
      <c r="AX309">
        <v>0</v>
      </c>
      <c r="AY309" s="16">
        <f t="shared" si="69"/>
        <v>142.83792871572675</v>
      </c>
      <c r="AZ309" s="4">
        <v>91.3</v>
      </c>
      <c r="BA309">
        <v>-3.6</v>
      </c>
    </row>
    <row r="310" spans="1:53" x14ac:dyDescent="0.2">
      <c r="A310" s="13" t="s">
        <v>268</v>
      </c>
      <c r="B310" s="13" t="s">
        <v>1309</v>
      </c>
      <c r="C310" s="1" t="s">
        <v>292</v>
      </c>
      <c r="D310" s="13" t="s">
        <v>146</v>
      </c>
      <c r="E310" s="13">
        <v>68</v>
      </c>
      <c r="F310" s="13">
        <v>0</v>
      </c>
      <c r="G310" s="13">
        <v>8</v>
      </c>
      <c r="H310" s="20">
        <f t="shared" si="56"/>
        <v>8</v>
      </c>
      <c r="I310">
        <v>0</v>
      </c>
      <c r="J310">
        <v>5</v>
      </c>
      <c r="K310">
        <v>2</v>
      </c>
      <c r="L310" s="17">
        <f t="shared" si="57"/>
        <v>3.2678996936351457</v>
      </c>
      <c r="M310">
        <v>16</v>
      </c>
      <c r="N310">
        <v>4</v>
      </c>
      <c r="O310">
        <v>9</v>
      </c>
      <c r="P310" s="15">
        <f t="shared" si="58"/>
        <v>0</v>
      </c>
      <c r="Q310" s="15">
        <f t="shared" si="59"/>
        <v>0</v>
      </c>
      <c r="R310" s="20">
        <f t="shared" si="60"/>
        <v>52.5</v>
      </c>
      <c r="S310">
        <v>0</v>
      </c>
      <c r="T310">
        <v>0</v>
      </c>
      <c r="U310">
        <v>10</v>
      </c>
      <c r="V310">
        <v>4</v>
      </c>
      <c r="W310">
        <v>0</v>
      </c>
      <c r="X310" s="16">
        <v>146.88333333329999</v>
      </c>
      <c r="Y310" s="26">
        <f t="shared" si="61"/>
        <v>2.160049019607353</v>
      </c>
      <c r="Z310" s="4">
        <v>134.58000000000001</v>
      </c>
      <c r="AA310" s="26">
        <f t="shared" si="62"/>
        <v>1.9791176470588236</v>
      </c>
      <c r="AB310" s="4">
        <v>199.55</v>
      </c>
      <c r="AC310" s="26">
        <f t="shared" si="63"/>
        <v>2.9345588235294118</v>
      </c>
      <c r="AD310" s="21">
        <f t="shared" si="64"/>
        <v>0.40277736210457005</v>
      </c>
      <c r="AE310" s="15">
        <f t="shared" si="65"/>
        <v>0</v>
      </c>
      <c r="AF310" s="15">
        <f t="shared" si="66"/>
        <v>0.58333333333333337</v>
      </c>
      <c r="AG310" s="15">
        <f t="shared" si="67"/>
        <v>0.58333333333333337</v>
      </c>
      <c r="AH310" s="13">
        <v>39</v>
      </c>
      <c r="AI310" s="13">
        <v>40</v>
      </c>
      <c r="AJ310" s="21">
        <f t="shared" si="68"/>
        <v>0.49367088607594939</v>
      </c>
      <c r="AK310">
        <v>12</v>
      </c>
      <c r="AL310">
        <v>0</v>
      </c>
      <c r="AM310" s="42">
        <v>114</v>
      </c>
      <c r="AN310" s="42">
        <v>18</v>
      </c>
      <c r="AO310" s="42">
        <v>114</v>
      </c>
      <c r="AP310" s="42">
        <v>18</v>
      </c>
      <c r="AQ310" s="42">
        <v>4</v>
      </c>
      <c r="AR310" s="42">
        <v>53</v>
      </c>
      <c r="AS310">
        <v>113</v>
      </c>
      <c r="AT310">
        <v>17</v>
      </c>
      <c r="AU310" s="4">
        <v>-1.19</v>
      </c>
      <c r="AV310" s="4">
        <v>86.92</v>
      </c>
      <c r="AW310">
        <v>0</v>
      </c>
      <c r="AX310">
        <v>0</v>
      </c>
      <c r="AY310" s="16">
        <f t="shared" si="69"/>
        <v>103.34732781121149</v>
      </c>
      <c r="AZ310" s="4">
        <v>91.67</v>
      </c>
      <c r="BA310">
        <v>-5.9</v>
      </c>
    </row>
    <row r="311" spans="1:53" x14ac:dyDescent="0.2">
      <c r="A311" s="13" t="s">
        <v>546</v>
      </c>
      <c r="B311" s="13" t="s">
        <v>1313</v>
      </c>
      <c r="C311" s="1" t="s">
        <v>292</v>
      </c>
      <c r="D311" s="13" t="s">
        <v>146</v>
      </c>
      <c r="E311" s="13">
        <v>3</v>
      </c>
      <c r="F311" s="13">
        <v>0</v>
      </c>
      <c r="G311" s="13">
        <v>0</v>
      </c>
      <c r="H311" s="20">
        <f t="shared" si="56"/>
        <v>0</v>
      </c>
      <c r="I311">
        <v>0</v>
      </c>
      <c r="J311">
        <v>0</v>
      </c>
      <c r="K311">
        <v>0</v>
      </c>
      <c r="L311" s="17">
        <f t="shared" si="57"/>
        <v>0</v>
      </c>
      <c r="M311">
        <v>0</v>
      </c>
      <c r="N311">
        <v>0</v>
      </c>
      <c r="O311">
        <v>0</v>
      </c>
      <c r="P311" s="15">
        <f t="shared" si="58"/>
        <v>0</v>
      </c>
      <c r="Q311" s="15">
        <f t="shared" si="59"/>
        <v>0</v>
      </c>
      <c r="R311" s="20">
        <f t="shared" si="60"/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s="16">
        <v>0</v>
      </c>
      <c r="Y311" s="26">
        <f t="shared" si="61"/>
        <v>0</v>
      </c>
      <c r="Z311" s="4">
        <v>0</v>
      </c>
      <c r="AA311" s="26">
        <f t="shared" si="62"/>
        <v>0</v>
      </c>
      <c r="AB311" s="4">
        <v>14.25</v>
      </c>
      <c r="AC311" s="26">
        <f t="shared" si="63"/>
        <v>4.75</v>
      </c>
      <c r="AD311" s="21">
        <f t="shared" si="64"/>
        <v>0</v>
      </c>
      <c r="AE311" s="15">
        <f t="shared" si="65"/>
        <v>0</v>
      </c>
      <c r="AF311" s="15">
        <f t="shared" si="66"/>
        <v>0</v>
      </c>
      <c r="AG311" s="15">
        <f t="shared" si="67"/>
        <v>0</v>
      </c>
      <c r="AH311" s="13">
        <v>0</v>
      </c>
      <c r="AI311" s="13">
        <v>0</v>
      </c>
      <c r="AJ311" s="21" t="str">
        <f t="shared" si="68"/>
        <v xml:space="preserve"> </v>
      </c>
      <c r="AK311">
        <v>0</v>
      </c>
      <c r="AL311">
        <v>0</v>
      </c>
      <c r="AM311" s="42">
        <v>0</v>
      </c>
      <c r="AN311" s="42">
        <v>0</v>
      </c>
      <c r="AO311" s="42">
        <v>0</v>
      </c>
      <c r="AP311" s="42">
        <v>0</v>
      </c>
      <c r="AQ311" s="42">
        <v>0</v>
      </c>
      <c r="AR311" s="42">
        <v>0</v>
      </c>
      <c r="AS311">
        <v>0</v>
      </c>
      <c r="AT311">
        <v>0</v>
      </c>
      <c r="AW311">
        <v>0</v>
      </c>
      <c r="AX311">
        <v>0</v>
      </c>
      <c r="AY311" s="16">
        <f t="shared" si="69"/>
        <v>0</v>
      </c>
    </row>
    <row r="312" spans="1:53" x14ac:dyDescent="0.2">
      <c r="A312" s="13" t="s">
        <v>217</v>
      </c>
      <c r="B312" s="13" t="s">
        <v>1315</v>
      </c>
      <c r="C312" s="1" t="s">
        <v>190</v>
      </c>
      <c r="D312" s="13" t="s">
        <v>173</v>
      </c>
      <c r="E312" s="13">
        <v>72</v>
      </c>
      <c r="F312" s="13">
        <v>1</v>
      </c>
      <c r="G312" s="13">
        <v>16</v>
      </c>
      <c r="H312" s="20">
        <f t="shared" si="56"/>
        <v>17</v>
      </c>
      <c r="I312">
        <v>1</v>
      </c>
      <c r="J312">
        <v>11</v>
      </c>
      <c r="K312">
        <v>5</v>
      </c>
      <c r="L312" s="17">
        <f t="shared" si="57"/>
        <v>5.132075471698113</v>
      </c>
      <c r="M312">
        <v>34</v>
      </c>
      <c r="N312">
        <v>15</v>
      </c>
      <c r="O312">
        <v>17</v>
      </c>
      <c r="P312" s="15">
        <f t="shared" si="58"/>
        <v>2.9411764705882353E-2</v>
      </c>
      <c r="Q312" s="15">
        <f t="shared" si="59"/>
        <v>1.5151515151515152E-2</v>
      </c>
      <c r="R312" s="20">
        <f t="shared" si="60"/>
        <v>67.666666666666671</v>
      </c>
      <c r="S312">
        <v>3</v>
      </c>
      <c r="T312">
        <v>1</v>
      </c>
      <c r="U312">
        <v>5</v>
      </c>
      <c r="V312">
        <v>4</v>
      </c>
      <c r="W312">
        <v>5</v>
      </c>
      <c r="X312" s="16">
        <v>198.75</v>
      </c>
      <c r="Y312" s="26">
        <f t="shared" si="61"/>
        <v>2.7604166666666665</v>
      </c>
      <c r="Z312" s="4">
        <v>196.03</v>
      </c>
      <c r="AA312" s="26">
        <f t="shared" si="62"/>
        <v>2.7226388888888891</v>
      </c>
      <c r="AB312" s="4">
        <v>135.69</v>
      </c>
      <c r="AC312" s="26">
        <f t="shared" si="63"/>
        <v>1.8845833333333333</v>
      </c>
      <c r="AD312" s="21">
        <f t="shared" si="64"/>
        <v>0.59095019896298084</v>
      </c>
      <c r="AE312" s="15">
        <f t="shared" si="65"/>
        <v>3.0303030303030304E-2</v>
      </c>
      <c r="AF312" s="15">
        <f t="shared" si="66"/>
        <v>0.48484848484848486</v>
      </c>
      <c r="AG312" s="15">
        <f t="shared" si="67"/>
        <v>0.51515151515151514</v>
      </c>
      <c r="AH312" s="1"/>
      <c r="AI312" s="1"/>
      <c r="AJ312" s="21" t="str">
        <f t="shared" si="68"/>
        <v xml:space="preserve"> </v>
      </c>
      <c r="AK312">
        <v>33</v>
      </c>
      <c r="AL312">
        <v>1</v>
      </c>
      <c r="AM312" s="42">
        <v>170</v>
      </c>
      <c r="AN312" s="42">
        <v>28</v>
      </c>
      <c r="AO312" s="42">
        <v>170</v>
      </c>
      <c r="AP312" s="42">
        <v>28</v>
      </c>
      <c r="AQ312" s="42">
        <v>4</v>
      </c>
      <c r="AR312" s="42">
        <v>78</v>
      </c>
      <c r="AS312">
        <v>178</v>
      </c>
      <c r="AT312">
        <v>20</v>
      </c>
      <c r="AU312" s="4">
        <v>4.4800000000000004</v>
      </c>
      <c r="AV312" s="4">
        <v>89.9</v>
      </c>
      <c r="AW312">
        <v>1</v>
      </c>
      <c r="AX312">
        <v>0</v>
      </c>
      <c r="AY312" s="16">
        <f t="shared" si="69"/>
        <v>117.73584905660377</v>
      </c>
      <c r="AZ312" s="4">
        <v>96.79</v>
      </c>
      <c r="BA312">
        <v>1.5</v>
      </c>
    </row>
    <row r="313" spans="1:53" x14ac:dyDescent="0.2">
      <c r="A313" s="13" t="s">
        <v>204</v>
      </c>
      <c r="B313" s="13" t="s">
        <v>1318</v>
      </c>
      <c r="C313" s="1" t="s">
        <v>398</v>
      </c>
      <c r="D313" s="13" t="s">
        <v>173</v>
      </c>
      <c r="E313" s="13">
        <v>82</v>
      </c>
      <c r="F313" s="13">
        <v>0</v>
      </c>
      <c r="G313" s="13">
        <v>1</v>
      </c>
      <c r="H313" s="20">
        <f t="shared" si="56"/>
        <v>1</v>
      </c>
      <c r="I313">
        <v>0</v>
      </c>
      <c r="J313">
        <v>1</v>
      </c>
      <c r="K313">
        <v>0</v>
      </c>
      <c r="L313" s="17">
        <f t="shared" si="57"/>
        <v>1.4162077104630872</v>
      </c>
      <c r="M313">
        <v>2</v>
      </c>
      <c r="N313">
        <v>4</v>
      </c>
      <c r="O313">
        <v>2</v>
      </c>
      <c r="P313" s="15">
        <f t="shared" si="58"/>
        <v>0</v>
      </c>
      <c r="Q313" s="15">
        <f t="shared" si="59"/>
        <v>0</v>
      </c>
      <c r="R313" s="20">
        <f t="shared" si="60"/>
        <v>7.666666666666667</v>
      </c>
      <c r="S313">
        <v>0</v>
      </c>
      <c r="T313">
        <v>0</v>
      </c>
      <c r="U313">
        <v>0</v>
      </c>
      <c r="V313">
        <v>2</v>
      </c>
      <c r="W313">
        <v>0</v>
      </c>
      <c r="X313" s="16">
        <v>42.366666666699999</v>
      </c>
      <c r="Y313" s="26">
        <f t="shared" si="61"/>
        <v>0.51666666666707317</v>
      </c>
      <c r="Z313" s="4">
        <v>41.32</v>
      </c>
      <c r="AA313" s="26">
        <f t="shared" si="62"/>
        <v>0.50390243902439025</v>
      </c>
      <c r="AB313" s="4">
        <v>302.97000000000003</v>
      </c>
      <c r="AC313" s="26">
        <f t="shared" si="63"/>
        <v>3.6947560975609761</v>
      </c>
      <c r="AD313" s="21">
        <f t="shared" si="64"/>
        <v>0.12001510354642887</v>
      </c>
      <c r="AE313" s="15">
        <f t="shared" si="65"/>
        <v>0</v>
      </c>
      <c r="AF313" s="15">
        <f t="shared" si="66"/>
        <v>0.33333333333333331</v>
      </c>
      <c r="AG313" s="15">
        <f t="shared" si="67"/>
        <v>0.33333333333333331</v>
      </c>
      <c r="AH313" s="1"/>
      <c r="AI313" s="1"/>
      <c r="AJ313" s="21" t="str">
        <f t="shared" si="68"/>
        <v xml:space="preserve"> </v>
      </c>
      <c r="AK313">
        <v>3</v>
      </c>
      <c r="AL313">
        <v>0</v>
      </c>
      <c r="AM313" s="42">
        <v>20</v>
      </c>
      <c r="AN313" s="42">
        <v>5</v>
      </c>
      <c r="AO313" s="42">
        <v>20</v>
      </c>
      <c r="AP313" s="42">
        <v>5</v>
      </c>
      <c r="AQ313" s="42">
        <v>2</v>
      </c>
      <c r="AR313" s="42">
        <v>8</v>
      </c>
      <c r="AS313">
        <v>23</v>
      </c>
      <c r="AT313">
        <v>7</v>
      </c>
      <c r="AU313" s="4">
        <v>-9.8699999999999992</v>
      </c>
      <c r="AV313" s="4">
        <v>76.67</v>
      </c>
      <c r="AW313">
        <v>0</v>
      </c>
      <c r="AX313">
        <v>0</v>
      </c>
      <c r="AY313" s="16">
        <f t="shared" si="69"/>
        <v>55.232100708060401</v>
      </c>
      <c r="AZ313" s="4">
        <v>82.5</v>
      </c>
      <c r="BA313">
        <v>-11.3</v>
      </c>
    </row>
    <row r="314" spans="1:53" x14ac:dyDescent="0.2">
      <c r="A314" s="13" t="s">
        <v>312</v>
      </c>
      <c r="B314" s="13" t="s">
        <v>1318</v>
      </c>
      <c r="C314" s="1" t="s">
        <v>206</v>
      </c>
      <c r="D314" s="13" t="s">
        <v>173</v>
      </c>
      <c r="E314" s="13">
        <v>82</v>
      </c>
      <c r="F314" s="13">
        <v>0</v>
      </c>
      <c r="G314" s="13">
        <v>0</v>
      </c>
      <c r="H314" s="20">
        <f t="shared" si="56"/>
        <v>0</v>
      </c>
      <c r="I314">
        <v>0</v>
      </c>
      <c r="J314">
        <v>0</v>
      </c>
      <c r="K314">
        <v>0</v>
      </c>
      <c r="L314" s="17">
        <f t="shared" si="57"/>
        <v>0</v>
      </c>
      <c r="M314">
        <v>0</v>
      </c>
      <c r="N314">
        <v>0</v>
      </c>
      <c r="O314">
        <v>0</v>
      </c>
      <c r="P314" s="15">
        <f t="shared" si="58"/>
        <v>0</v>
      </c>
      <c r="Q314" s="15">
        <f t="shared" si="59"/>
        <v>0</v>
      </c>
      <c r="R314" s="20">
        <f t="shared" si="60"/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s="16">
        <v>5.75</v>
      </c>
      <c r="Y314" s="26">
        <f t="shared" si="61"/>
        <v>7.0121951219512202E-2</v>
      </c>
      <c r="Z314" s="4">
        <v>4.33</v>
      </c>
      <c r="AA314" s="26">
        <f t="shared" si="62"/>
        <v>5.2804878048780486E-2</v>
      </c>
      <c r="AB314" s="4">
        <v>394.09</v>
      </c>
      <c r="AC314" s="26">
        <f t="shared" si="63"/>
        <v>4.8059756097560973</v>
      </c>
      <c r="AD314" s="21">
        <f t="shared" si="64"/>
        <v>1.0867928316851565E-2</v>
      </c>
      <c r="AE314" s="15">
        <f t="shared" si="65"/>
        <v>0</v>
      </c>
      <c r="AF314" s="15">
        <f t="shared" si="66"/>
        <v>0</v>
      </c>
      <c r="AG314" s="15">
        <f t="shared" si="67"/>
        <v>0</v>
      </c>
      <c r="AH314" s="1"/>
      <c r="AI314" s="1"/>
      <c r="AJ314" s="21" t="str">
        <f t="shared" si="68"/>
        <v xml:space="preserve"> </v>
      </c>
      <c r="AK314">
        <v>0</v>
      </c>
      <c r="AL314">
        <v>0</v>
      </c>
      <c r="AM314" s="42">
        <v>4</v>
      </c>
      <c r="AN314" s="42">
        <v>1</v>
      </c>
      <c r="AO314" s="42">
        <v>4</v>
      </c>
      <c r="AP314" s="42">
        <v>1</v>
      </c>
      <c r="AQ314" s="42">
        <v>0</v>
      </c>
      <c r="AR314" s="42">
        <v>0</v>
      </c>
      <c r="AS314">
        <v>1</v>
      </c>
      <c r="AT314">
        <v>2</v>
      </c>
      <c r="AU314" s="4">
        <v>-51.69</v>
      </c>
      <c r="AV314" s="4">
        <v>33.33</v>
      </c>
      <c r="AW314">
        <v>1</v>
      </c>
      <c r="AX314">
        <v>0</v>
      </c>
      <c r="AY314" s="16">
        <f t="shared" si="69"/>
        <v>62.608695652173914</v>
      </c>
      <c r="AZ314" s="4">
        <v>87.5</v>
      </c>
      <c r="BA314">
        <v>-6.7</v>
      </c>
    </row>
    <row r="315" spans="1:53" x14ac:dyDescent="0.2">
      <c r="A315" s="13" t="s">
        <v>1151</v>
      </c>
      <c r="B315" s="13" t="s">
        <v>1321</v>
      </c>
      <c r="C315" s="1" t="s">
        <v>482</v>
      </c>
      <c r="D315" s="13" t="s">
        <v>207</v>
      </c>
      <c r="E315" s="13">
        <v>26</v>
      </c>
      <c r="F315" s="13">
        <v>0</v>
      </c>
      <c r="G315" s="13">
        <v>0</v>
      </c>
      <c r="H315" s="20">
        <f t="shared" si="56"/>
        <v>0</v>
      </c>
      <c r="I315">
        <v>0</v>
      </c>
      <c r="J315">
        <v>0</v>
      </c>
      <c r="K315">
        <v>0</v>
      </c>
      <c r="L315" s="17">
        <f t="shared" si="57"/>
        <v>0</v>
      </c>
      <c r="M315">
        <v>0</v>
      </c>
      <c r="N315">
        <v>0</v>
      </c>
      <c r="O315">
        <v>0</v>
      </c>
      <c r="P315" s="15">
        <f t="shared" si="58"/>
        <v>0</v>
      </c>
      <c r="Q315" s="15">
        <f t="shared" si="59"/>
        <v>0</v>
      </c>
      <c r="R315" s="20">
        <f t="shared" si="60"/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s="16">
        <v>1.4833333333000001</v>
      </c>
      <c r="Y315" s="26">
        <f t="shared" si="61"/>
        <v>5.7051282049999999E-2</v>
      </c>
      <c r="Z315" s="4">
        <v>1.59</v>
      </c>
      <c r="AA315" s="26">
        <f t="shared" si="62"/>
        <v>6.1153846153846156E-2</v>
      </c>
      <c r="AB315" s="4">
        <v>145.08000000000001</v>
      </c>
      <c r="AC315" s="26">
        <f t="shared" si="63"/>
        <v>5.58</v>
      </c>
      <c r="AD315" s="21">
        <f t="shared" si="64"/>
        <v>1.0840662712211086E-2</v>
      </c>
      <c r="AE315" s="15">
        <f t="shared" si="65"/>
        <v>0</v>
      </c>
      <c r="AF315" s="15">
        <f t="shared" si="66"/>
        <v>0</v>
      </c>
      <c r="AG315" s="15">
        <f t="shared" si="67"/>
        <v>0</v>
      </c>
      <c r="AH315" s="13">
        <v>0</v>
      </c>
      <c r="AI315" s="13">
        <v>0</v>
      </c>
      <c r="AJ315" s="21" t="str">
        <f t="shared" si="68"/>
        <v xml:space="preserve"> </v>
      </c>
      <c r="AK315">
        <v>0</v>
      </c>
      <c r="AL315">
        <v>0</v>
      </c>
      <c r="AM315" s="42">
        <v>0</v>
      </c>
      <c r="AN315" s="42">
        <v>0</v>
      </c>
      <c r="AO315" s="42">
        <v>0</v>
      </c>
      <c r="AP315" s="42">
        <v>0</v>
      </c>
      <c r="AQ315" s="42">
        <v>0</v>
      </c>
      <c r="AR315" s="42">
        <v>0</v>
      </c>
      <c r="AS315">
        <v>0</v>
      </c>
      <c r="AT315">
        <v>0</v>
      </c>
      <c r="AW315">
        <v>0</v>
      </c>
      <c r="AX315">
        <v>0</v>
      </c>
      <c r="AY315" s="16">
        <f t="shared" si="69"/>
        <v>0</v>
      </c>
      <c r="AZ315" s="4">
        <v>66.67</v>
      </c>
      <c r="BA315">
        <v>-25.4</v>
      </c>
    </row>
    <row r="316" spans="1:53" x14ac:dyDescent="0.2">
      <c r="A316" s="13" t="s">
        <v>1324</v>
      </c>
      <c r="B316" s="13" t="s">
        <v>1325</v>
      </c>
      <c r="C316" s="1" t="s">
        <v>314</v>
      </c>
      <c r="D316" s="13" t="s">
        <v>146</v>
      </c>
      <c r="E316" s="13">
        <v>30</v>
      </c>
      <c r="F316" s="13">
        <v>1</v>
      </c>
      <c r="G316" s="13">
        <v>2</v>
      </c>
      <c r="H316" s="20">
        <f t="shared" si="56"/>
        <v>3</v>
      </c>
      <c r="I316">
        <v>1</v>
      </c>
      <c r="J316">
        <v>0</v>
      </c>
      <c r="K316">
        <v>2</v>
      </c>
      <c r="L316" s="17">
        <f t="shared" si="57"/>
        <v>3.4090909090909092</v>
      </c>
      <c r="M316">
        <v>5</v>
      </c>
      <c r="N316">
        <v>2</v>
      </c>
      <c r="O316">
        <v>2</v>
      </c>
      <c r="P316" s="15">
        <f t="shared" si="58"/>
        <v>0.2</v>
      </c>
      <c r="Q316" s="15">
        <f t="shared" si="59"/>
        <v>0.1111111111111111</v>
      </c>
      <c r="R316" s="20">
        <f t="shared" si="60"/>
        <v>0</v>
      </c>
      <c r="S316">
        <v>0</v>
      </c>
      <c r="T316">
        <v>0</v>
      </c>
      <c r="U316">
        <v>2</v>
      </c>
      <c r="V316">
        <v>0</v>
      </c>
      <c r="W316">
        <v>1</v>
      </c>
      <c r="X316" s="16">
        <v>52.8</v>
      </c>
      <c r="Y316" s="26">
        <f t="shared" si="61"/>
        <v>1.76</v>
      </c>
      <c r="Z316" s="4">
        <v>47</v>
      </c>
      <c r="AA316" s="26">
        <f t="shared" si="62"/>
        <v>1.5666666666666667</v>
      </c>
      <c r="AB316" s="4">
        <v>65.84</v>
      </c>
      <c r="AC316" s="26">
        <f t="shared" si="63"/>
        <v>2.194666666666667</v>
      </c>
      <c r="AD316" s="21">
        <f t="shared" si="64"/>
        <v>0.41651896490606161</v>
      </c>
      <c r="AE316" s="15">
        <f t="shared" si="65"/>
        <v>0.2</v>
      </c>
      <c r="AF316" s="15">
        <f t="shared" si="66"/>
        <v>0.4</v>
      </c>
      <c r="AG316" s="15">
        <f t="shared" si="67"/>
        <v>0.60000000000000009</v>
      </c>
      <c r="AH316" s="13">
        <v>0</v>
      </c>
      <c r="AI316" s="13">
        <v>1</v>
      </c>
      <c r="AJ316" s="21">
        <f t="shared" si="68"/>
        <v>0</v>
      </c>
      <c r="AK316">
        <v>5</v>
      </c>
      <c r="AL316">
        <v>0</v>
      </c>
      <c r="AM316" s="42">
        <v>30</v>
      </c>
      <c r="AN316" s="42">
        <v>8</v>
      </c>
      <c r="AO316" s="42">
        <v>30</v>
      </c>
      <c r="AP316" s="42">
        <v>8</v>
      </c>
      <c r="AQ316" s="42">
        <v>1</v>
      </c>
      <c r="AR316" s="42">
        <v>23</v>
      </c>
      <c r="AS316">
        <v>36</v>
      </c>
      <c r="AT316">
        <v>6</v>
      </c>
      <c r="AU316" s="4">
        <v>-8.0399999999999991</v>
      </c>
      <c r="AV316" s="4">
        <v>85.71</v>
      </c>
      <c r="AW316">
        <v>0</v>
      </c>
      <c r="AX316">
        <v>0</v>
      </c>
      <c r="AY316" s="16">
        <f t="shared" si="69"/>
        <v>80.681818181818187</v>
      </c>
      <c r="AZ316" s="4">
        <v>97.44</v>
      </c>
      <c r="BA316">
        <v>1.6</v>
      </c>
    </row>
    <row r="317" spans="1:53" x14ac:dyDescent="0.2">
      <c r="A317" s="13" t="s">
        <v>1299</v>
      </c>
      <c r="B317" s="13" t="s">
        <v>1328</v>
      </c>
      <c r="C317" s="1" t="s">
        <v>238</v>
      </c>
      <c r="D317" s="13" t="s">
        <v>146</v>
      </c>
      <c r="E317" s="13">
        <v>25</v>
      </c>
      <c r="F317" s="13">
        <v>1</v>
      </c>
      <c r="G317" s="13">
        <v>1</v>
      </c>
      <c r="H317" s="20">
        <f t="shared" si="56"/>
        <v>2</v>
      </c>
      <c r="I317">
        <v>1</v>
      </c>
      <c r="J317">
        <v>0</v>
      </c>
      <c r="K317">
        <v>1</v>
      </c>
      <c r="L317" s="17">
        <f t="shared" si="57"/>
        <v>4.4554455445599697</v>
      </c>
      <c r="M317">
        <v>5</v>
      </c>
      <c r="N317">
        <v>1</v>
      </c>
      <c r="O317">
        <v>1</v>
      </c>
      <c r="P317" s="15">
        <f t="shared" si="58"/>
        <v>0.2</v>
      </c>
      <c r="Q317" s="15">
        <f t="shared" si="59"/>
        <v>0.14285714285714285</v>
      </c>
      <c r="R317" s="20">
        <f t="shared" si="60"/>
        <v>0</v>
      </c>
      <c r="S317">
        <v>0</v>
      </c>
      <c r="T317">
        <v>0</v>
      </c>
      <c r="U317">
        <v>1</v>
      </c>
      <c r="V317">
        <v>3</v>
      </c>
      <c r="W317">
        <v>0</v>
      </c>
      <c r="X317" s="16">
        <v>26.933333333299998</v>
      </c>
      <c r="Y317" s="26">
        <f t="shared" si="61"/>
        <v>1.0773333333319999</v>
      </c>
      <c r="Z317" s="4">
        <v>27.46</v>
      </c>
      <c r="AA317" s="26">
        <f t="shared" si="62"/>
        <v>1.0984</v>
      </c>
      <c r="AB317" s="4">
        <v>83.99</v>
      </c>
      <c r="AC317" s="26">
        <f t="shared" si="63"/>
        <v>3.3595999999999999</v>
      </c>
      <c r="AD317" s="21">
        <f t="shared" si="64"/>
        <v>0.24638851502916106</v>
      </c>
      <c r="AE317" s="15">
        <f t="shared" si="65"/>
        <v>0.5</v>
      </c>
      <c r="AF317" s="15">
        <f t="shared" si="66"/>
        <v>0.5</v>
      </c>
      <c r="AG317" s="15">
        <f t="shared" si="67"/>
        <v>1</v>
      </c>
      <c r="AH317" s="13">
        <v>16</v>
      </c>
      <c r="AI317" s="13">
        <v>7</v>
      </c>
      <c r="AJ317" s="21">
        <f t="shared" si="68"/>
        <v>0.69565217391304346</v>
      </c>
      <c r="AK317">
        <v>2</v>
      </c>
      <c r="AL317">
        <v>2</v>
      </c>
      <c r="AM317" s="42">
        <v>27</v>
      </c>
      <c r="AN317" s="42">
        <v>3</v>
      </c>
      <c r="AO317" s="42">
        <v>27</v>
      </c>
      <c r="AP317" s="42">
        <v>3</v>
      </c>
      <c r="AQ317" s="42">
        <v>1</v>
      </c>
      <c r="AR317" s="42">
        <v>10</v>
      </c>
      <c r="AS317">
        <v>19</v>
      </c>
      <c r="AT317">
        <v>6</v>
      </c>
      <c r="AU317" s="4">
        <v>-13.29</v>
      </c>
      <c r="AV317" s="4">
        <v>76</v>
      </c>
      <c r="AW317">
        <v>0</v>
      </c>
      <c r="AX317">
        <v>0</v>
      </c>
      <c r="AY317" s="16">
        <f t="shared" si="69"/>
        <v>126.98019801995915</v>
      </c>
      <c r="AZ317" s="4">
        <v>87.5</v>
      </c>
      <c r="BA317">
        <v>-8.6</v>
      </c>
    </row>
    <row r="318" spans="1:53" x14ac:dyDescent="0.2">
      <c r="A318" s="13" t="s">
        <v>1331</v>
      </c>
      <c r="B318" s="13" t="s">
        <v>1332</v>
      </c>
      <c r="C318" s="1" t="s">
        <v>302</v>
      </c>
      <c r="D318" s="13" t="s">
        <v>146</v>
      </c>
      <c r="E318" s="13">
        <v>7</v>
      </c>
      <c r="F318" s="13">
        <v>0</v>
      </c>
      <c r="G318" s="13">
        <v>0</v>
      </c>
      <c r="H318" s="20">
        <f t="shared" si="56"/>
        <v>0</v>
      </c>
      <c r="I318">
        <v>0</v>
      </c>
      <c r="J318">
        <v>0</v>
      </c>
      <c r="K318">
        <v>0</v>
      </c>
      <c r="L318" s="17">
        <f t="shared" si="57"/>
        <v>0</v>
      </c>
      <c r="M318">
        <v>0</v>
      </c>
      <c r="N318">
        <v>0</v>
      </c>
      <c r="O318">
        <v>0</v>
      </c>
      <c r="P318" s="15">
        <f t="shared" si="58"/>
        <v>0</v>
      </c>
      <c r="Q318" s="15">
        <f t="shared" si="59"/>
        <v>0</v>
      </c>
      <c r="R318" s="20">
        <f t="shared" si="60"/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 s="16">
        <v>2.6333333333</v>
      </c>
      <c r="Y318" s="26">
        <f t="shared" si="61"/>
        <v>0.37619047618571427</v>
      </c>
      <c r="Z318" s="4">
        <v>3.06</v>
      </c>
      <c r="AA318" s="26">
        <f t="shared" si="62"/>
        <v>0.43714285714285717</v>
      </c>
      <c r="AB318" s="4">
        <v>39.33</v>
      </c>
      <c r="AC318" s="26">
        <f t="shared" si="63"/>
        <v>5.6185714285714283</v>
      </c>
      <c r="AD318" s="21">
        <f t="shared" si="64"/>
        <v>7.2186836518046721E-2</v>
      </c>
      <c r="AE318" s="15">
        <f t="shared" si="65"/>
        <v>0</v>
      </c>
      <c r="AF318" s="15">
        <f t="shared" si="66"/>
        <v>0</v>
      </c>
      <c r="AG318" s="15">
        <f t="shared" si="67"/>
        <v>0</v>
      </c>
      <c r="AH318" s="13">
        <v>1</v>
      </c>
      <c r="AI318" s="13">
        <v>0</v>
      </c>
      <c r="AJ318" s="21">
        <f t="shared" si="68"/>
        <v>1</v>
      </c>
      <c r="AK318">
        <v>0</v>
      </c>
      <c r="AL318">
        <v>0</v>
      </c>
      <c r="AM318" s="42">
        <v>1</v>
      </c>
      <c r="AN318" s="42">
        <v>0</v>
      </c>
      <c r="AO318" s="42">
        <v>1</v>
      </c>
      <c r="AP318" s="42">
        <v>0</v>
      </c>
      <c r="AQ318" s="42">
        <v>0</v>
      </c>
      <c r="AR318" s="42">
        <v>0</v>
      </c>
      <c r="AS318">
        <v>0</v>
      </c>
      <c r="AT318">
        <v>0</v>
      </c>
      <c r="AW318">
        <v>0</v>
      </c>
      <c r="AX318">
        <v>0</v>
      </c>
      <c r="AY318" s="16">
        <f t="shared" si="69"/>
        <v>45.569620253741384</v>
      </c>
      <c r="AZ318" s="4">
        <v>100</v>
      </c>
      <c r="BA318">
        <v>8.3000000000000007</v>
      </c>
    </row>
    <row r="319" spans="1:53" x14ac:dyDescent="0.2">
      <c r="A319" s="13" t="s">
        <v>274</v>
      </c>
      <c r="B319" s="13" t="s">
        <v>1335</v>
      </c>
      <c r="C319" s="1" t="s">
        <v>167</v>
      </c>
      <c r="D319" s="13" t="s">
        <v>173</v>
      </c>
      <c r="E319" s="13">
        <v>68</v>
      </c>
      <c r="F319" s="13">
        <v>0</v>
      </c>
      <c r="G319" s="13">
        <v>0</v>
      </c>
      <c r="H319" s="20">
        <f t="shared" si="56"/>
        <v>0</v>
      </c>
      <c r="I319">
        <v>0</v>
      </c>
      <c r="J319">
        <v>0</v>
      </c>
      <c r="K319">
        <v>0</v>
      </c>
      <c r="L319" s="17">
        <f t="shared" si="57"/>
        <v>0</v>
      </c>
      <c r="M319">
        <v>0</v>
      </c>
      <c r="N319">
        <v>0</v>
      </c>
      <c r="O319">
        <v>0</v>
      </c>
      <c r="P319" s="15">
        <f t="shared" si="58"/>
        <v>0</v>
      </c>
      <c r="Q319" s="15">
        <f t="shared" si="59"/>
        <v>0</v>
      </c>
      <c r="R319" s="20">
        <f t="shared" si="60"/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 s="16">
        <v>2.0166666666999999</v>
      </c>
      <c r="Y319" s="26">
        <f t="shared" si="61"/>
        <v>2.9656862745588236E-2</v>
      </c>
      <c r="Z319" s="4">
        <v>1.48</v>
      </c>
      <c r="AA319" s="26">
        <f t="shared" si="62"/>
        <v>2.1764705882352939E-2</v>
      </c>
      <c r="AB319" s="4">
        <v>341.54</v>
      </c>
      <c r="AC319" s="26">
        <f t="shared" si="63"/>
        <v>5.0226470588235301</v>
      </c>
      <c r="AD319" s="21">
        <f t="shared" si="64"/>
        <v>4.3146172234855102E-3</v>
      </c>
      <c r="AE319" s="15">
        <f t="shared" si="65"/>
        <v>0</v>
      </c>
      <c r="AF319" s="15">
        <f t="shared" si="66"/>
        <v>0</v>
      </c>
      <c r="AG319" s="15">
        <f t="shared" si="67"/>
        <v>0</v>
      </c>
      <c r="AH319" s="1"/>
      <c r="AI319" s="1"/>
      <c r="AJ319" s="21" t="str">
        <f t="shared" si="68"/>
        <v xml:space="preserve"> </v>
      </c>
      <c r="AK319">
        <v>0</v>
      </c>
      <c r="AL319">
        <v>0</v>
      </c>
      <c r="AM319" s="42">
        <v>0</v>
      </c>
      <c r="AN319" s="42">
        <v>0</v>
      </c>
      <c r="AO319" s="42">
        <v>0</v>
      </c>
      <c r="AP319" s="42">
        <v>0</v>
      </c>
      <c r="AQ319" s="42">
        <v>1</v>
      </c>
      <c r="AR319" s="42">
        <v>0</v>
      </c>
      <c r="AS319">
        <v>0</v>
      </c>
      <c r="AT319">
        <v>0</v>
      </c>
      <c r="AW319">
        <v>0</v>
      </c>
      <c r="AX319">
        <v>0</v>
      </c>
      <c r="AY319" s="16">
        <f t="shared" si="69"/>
        <v>-29.75206611521071</v>
      </c>
      <c r="AZ319" s="4">
        <v>100</v>
      </c>
      <c r="BA319">
        <v>7.3</v>
      </c>
    </row>
    <row r="320" spans="1:53" x14ac:dyDescent="0.2">
      <c r="A320" s="13" t="s">
        <v>496</v>
      </c>
      <c r="B320" s="13" t="s">
        <v>1337</v>
      </c>
      <c r="C320" s="1" t="s">
        <v>482</v>
      </c>
      <c r="D320" s="13" t="s">
        <v>173</v>
      </c>
      <c r="E320" s="13">
        <v>75</v>
      </c>
      <c r="F320" s="13">
        <v>0</v>
      </c>
      <c r="G320" s="13">
        <v>0</v>
      </c>
      <c r="H320" s="20">
        <f t="shared" si="56"/>
        <v>0</v>
      </c>
      <c r="I320">
        <v>0</v>
      </c>
      <c r="J320">
        <v>0</v>
      </c>
      <c r="K320">
        <v>0</v>
      </c>
      <c r="L320" s="17">
        <f t="shared" si="57"/>
        <v>0</v>
      </c>
      <c r="M320">
        <v>0</v>
      </c>
      <c r="N320">
        <v>0</v>
      </c>
      <c r="O320">
        <v>0</v>
      </c>
      <c r="P320" s="15">
        <f t="shared" si="58"/>
        <v>0</v>
      </c>
      <c r="Q320" s="15">
        <f t="shared" si="59"/>
        <v>0</v>
      </c>
      <c r="R320" s="20">
        <f t="shared" si="60"/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 s="16">
        <v>2.4</v>
      </c>
      <c r="Y320" s="26">
        <f t="shared" si="61"/>
        <v>3.2000000000000001E-2</v>
      </c>
      <c r="Z320" s="4">
        <v>1.7000000000000002</v>
      </c>
      <c r="AA320" s="26">
        <f t="shared" si="62"/>
        <v>2.2666666666666668E-2</v>
      </c>
      <c r="AB320" s="4">
        <v>428.11</v>
      </c>
      <c r="AC320" s="26">
        <f t="shared" si="63"/>
        <v>5.7081333333333335</v>
      </c>
      <c r="AD320" s="21">
        <f t="shared" si="64"/>
        <v>3.955236034526884E-3</v>
      </c>
      <c r="AE320" s="15">
        <f t="shared" si="65"/>
        <v>0</v>
      </c>
      <c r="AF320" s="15">
        <f t="shared" si="66"/>
        <v>0</v>
      </c>
      <c r="AG320" s="15">
        <f t="shared" si="67"/>
        <v>0</v>
      </c>
      <c r="AH320" s="1"/>
      <c r="AI320" s="1"/>
      <c r="AJ320" s="21" t="str">
        <f t="shared" si="68"/>
        <v xml:space="preserve"> </v>
      </c>
      <c r="AK320">
        <v>0</v>
      </c>
      <c r="AL320">
        <v>0</v>
      </c>
      <c r="AM320" s="42">
        <v>2</v>
      </c>
      <c r="AN320" s="42">
        <v>0</v>
      </c>
      <c r="AO320" s="42">
        <v>2</v>
      </c>
      <c r="AP320" s="42">
        <v>0</v>
      </c>
      <c r="AQ320" s="42">
        <v>0</v>
      </c>
      <c r="AR320" s="42">
        <v>1</v>
      </c>
      <c r="AS320">
        <v>1</v>
      </c>
      <c r="AT320">
        <v>0</v>
      </c>
      <c r="AU320" s="4">
        <v>14.46</v>
      </c>
      <c r="AV320" s="4">
        <v>100</v>
      </c>
      <c r="AW320">
        <v>1</v>
      </c>
      <c r="AX320">
        <v>0</v>
      </c>
      <c r="AY320" s="16">
        <f t="shared" si="69"/>
        <v>125.00000000000001</v>
      </c>
      <c r="AZ320" s="4">
        <v>66.67</v>
      </c>
      <c r="BA320">
        <v>-26.6</v>
      </c>
    </row>
    <row r="321" spans="1:53" x14ac:dyDescent="0.2">
      <c r="A321" s="13" t="s">
        <v>1340</v>
      </c>
      <c r="B321" s="13" t="s">
        <v>1341</v>
      </c>
      <c r="C321" s="1" t="s">
        <v>219</v>
      </c>
      <c r="D321" s="13" t="s">
        <v>173</v>
      </c>
      <c r="E321" s="13">
        <v>31</v>
      </c>
      <c r="F321" s="13">
        <v>0</v>
      </c>
      <c r="G321" s="13">
        <v>0</v>
      </c>
      <c r="H321" s="20">
        <f t="shared" si="56"/>
        <v>0</v>
      </c>
      <c r="I321">
        <v>0</v>
      </c>
      <c r="J321">
        <v>0</v>
      </c>
      <c r="K321">
        <v>0</v>
      </c>
      <c r="L321" s="17">
        <f t="shared" si="57"/>
        <v>0</v>
      </c>
      <c r="M321">
        <v>0</v>
      </c>
      <c r="N321">
        <v>0</v>
      </c>
      <c r="O321">
        <v>0</v>
      </c>
      <c r="P321" s="15">
        <f t="shared" si="58"/>
        <v>0</v>
      </c>
      <c r="Q321" s="15">
        <f t="shared" si="59"/>
        <v>0</v>
      </c>
      <c r="R321" s="20">
        <f t="shared" si="60"/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s="16">
        <v>2.15</v>
      </c>
      <c r="Y321" s="26">
        <f t="shared" si="61"/>
        <v>6.9354838709677416E-2</v>
      </c>
      <c r="Z321" s="4">
        <v>1.59</v>
      </c>
      <c r="AA321" s="26">
        <f t="shared" si="62"/>
        <v>5.1290322580645163E-2</v>
      </c>
      <c r="AB321" s="4">
        <v>175.03</v>
      </c>
      <c r="AC321" s="26">
        <f t="shared" si="63"/>
        <v>5.6461290322580648</v>
      </c>
      <c r="AD321" s="21">
        <f t="shared" si="64"/>
        <v>9.0023779866379786E-3</v>
      </c>
      <c r="AE321" s="15">
        <f t="shared" si="65"/>
        <v>0</v>
      </c>
      <c r="AF321" s="15">
        <f t="shared" si="66"/>
        <v>0</v>
      </c>
      <c r="AG321" s="15">
        <f t="shared" si="67"/>
        <v>0</v>
      </c>
      <c r="AH321" s="1"/>
      <c r="AI321" s="1"/>
      <c r="AJ321" s="21" t="str">
        <f t="shared" si="68"/>
        <v xml:space="preserve"> </v>
      </c>
      <c r="AK321">
        <v>0</v>
      </c>
      <c r="AL321">
        <v>0</v>
      </c>
      <c r="AM321" s="42">
        <v>2</v>
      </c>
      <c r="AN321" s="42">
        <v>1</v>
      </c>
      <c r="AO321" s="42">
        <v>2</v>
      </c>
      <c r="AP321" s="42">
        <v>1</v>
      </c>
      <c r="AQ321" s="42">
        <v>0</v>
      </c>
      <c r="AR321" s="42">
        <v>1</v>
      </c>
      <c r="AS321">
        <v>2</v>
      </c>
      <c r="AT321">
        <v>2</v>
      </c>
      <c r="AU321" s="4">
        <v>-40.85</v>
      </c>
      <c r="AV321" s="4">
        <v>50</v>
      </c>
      <c r="AW321">
        <v>0</v>
      </c>
      <c r="AX321">
        <v>0</v>
      </c>
      <c r="AY321" s="16">
        <f t="shared" si="69"/>
        <v>83.720930232558146</v>
      </c>
      <c r="AZ321" s="4">
        <v>100</v>
      </c>
      <c r="BA321">
        <v>4.8</v>
      </c>
    </row>
    <row r="322" spans="1:53" x14ac:dyDescent="0.2">
      <c r="A322" s="13" t="s">
        <v>759</v>
      </c>
      <c r="B322" s="13" t="s">
        <v>1344</v>
      </c>
      <c r="C322" s="1" t="s">
        <v>302</v>
      </c>
      <c r="D322" s="13" t="s">
        <v>173</v>
      </c>
      <c r="E322" s="13">
        <v>76</v>
      </c>
      <c r="F322" s="13">
        <v>0</v>
      </c>
      <c r="G322" s="13">
        <v>4</v>
      </c>
      <c r="H322" s="20">
        <f t="shared" ref="H322:H385" si="70">F322+G322</f>
        <v>4</v>
      </c>
      <c r="I322">
        <v>0</v>
      </c>
      <c r="J322">
        <v>1</v>
      </c>
      <c r="K322">
        <v>3</v>
      </c>
      <c r="L322" s="17">
        <f t="shared" ref="L322:L385" si="71">IF(X322&gt;0,H322/X322*60,0)</f>
        <v>3.5740878629932982</v>
      </c>
      <c r="M322">
        <v>13</v>
      </c>
      <c r="N322">
        <v>10</v>
      </c>
      <c r="O322">
        <v>5</v>
      </c>
      <c r="P322" s="15">
        <f t="shared" ref="P322:P385" si="72">IF(M322&gt;0,F322/M322,0)</f>
        <v>0</v>
      </c>
      <c r="Q322" s="15">
        <f t="shared" ref="Q322:Q385" si="73">IF(SUM(M322:O322)&gt;0,F322/SUM(M322:O322),0)</f>
        <v>0</v>
      </c>
      <c r="R322" s="20">
        <f t="shared" ref="R322:R385" si="74">IF(AK322&gt;0,J322/(AK322/(AK322+AM322)),0)</f>
        <v>7.4285714285714288</v>
      </c>
      <c r="S322">
        <v>0</v>
      </c>
      <c r="T322">
        <v>2</v>
      </c>
      <c r="U322">
        <v>3</v>
      </c>
      <c r="V322">
        <v>0</v>
      </c>
      <c r="W322">
        <v>0</v>
      </c>
      <c r="X322" s="16">
        <v>67.150000000000006</v>
      </c>
      <c r="Y322" s="26">
        <f t="shared" ref="Y322:Y385" si="75">X322/E322</f>
        <v>0.88355263157894748</v>
      </c>
      <c r="Z322" s="4">
        <v>59.98</v>
      </c>
      <c r="AA322" s="26">
        <f t="shared" ref="AA322:AA385" si="76">Z322/E322</f>
        <v>0.78921052631578947</v>
      </c>
      <c r="AB322" s="4">
        <v>310.87</v>
      </c>
      <c r="AC322" s="26">
        <f t="shared" ref="AC322:AC385" si="77">AB322/E322</f>
        <v>4.0903947368421054</v>
      </c>
      <c r="AD322" s="21">
        <f t="shared" ref="AD322:AD385" si="78">IF(AA322&gt;0,AA322/(AA322+AC322),0)</f>
        <v>0.16173655116623969</v>
      </c>
      <c r="AE322" s="15">
        <f t="shared" ref="AE322:AE385" si="79">IF(AK322&gt;0,I322/AK322,0)</f>
        <v>0</v>
      </c>
      <c r="AF322" s="15">
        <f t="shared" ref="AF322:AF385" si="80">IF(AK322&gt;0,(J322+K322)/AK322,0)</f>
        <v>0.5714285714285714</v>
      </c>
      <c r="AG322" s="15">
        <f t="shared" ref="AG322:AG385" si="81">AE322+AF322</f>
        <v>0.5714285714285714</v>
      </c>
      <c r="AH322" s="1"/>
      <c r="AI322" s="1"/>
      <c r="AJ322" s="21" t="str">
        <f t="shared" ref="AJ322:AJ385" si="82">IF((AH322+AI322)&gt;0,AH322/(AH322+AI322)," ")</f>
        <v xml:space="preserve"> </v>
      </c>
      <c r="AK322">
        <v>7</v>
      </c>
      <c r="AL322">
        <v>1</v>
      </c>
      <c r="AM322" s="42">
        <v>45</v>
      </c>
      <c r="AN322" s="42">
        <v>7</v>
      </c>
      <c r="AO322" s="42">
        <v>45</v>
      </c>
      <c r="AP322" s="42">
        <v>7</v>
      </c>
      <c r="AQ322" s="42">
        <v>3</v>
      </c>
      <c r="AR322" s="42">
        <v>23</v>
      </c>
      <c r="AS322">
        <v>35</v>
      </c>
      <c r="AT322">
        <v>10</v>
      </c>
      <c r="AU322" s="4">
        <v>-9.31</v>
      </c>
      <c r="AV322" s="4">
        <v>77.78</v>
      </c>
      <c r="AW322">
        <v>1</v>
      </c>
      <c r="AX322">
        <v>0</v>
      </c>
      <c r="AY322" s="16">
        <f t="shared" ref="AY322:AY385" si="83">((AK322+AM322+AO322+AR322)-(AL322+AN322+AP322+AQ322))/MAX(1,X322)*60</f>
        <v>91.139240506329102</v>
      </c>
      <c r="AZ322" s="4">
        <v>87.5</v>
      </c>
      <c r="BA322">
        <v>-4.8</v>
      </c>
    </row>
    <row r="323" spans="1:53" x14ac:dyDescent="0.2">
      <c r="A323" s="13" t="s">
        <v>1348</v>
      </c>
      <c r="B323" s="13" t="s">
        <v>1349</v>
      </c>
      <c r="C323" s="1" t="s">
        <v>162</v>
      </c>
      <c r="D323" s="13" t="s">
        <v>173</v>
      </c>
      <c r="E323" s="13">
        <v>76</v>
      </c>
      <c r="F323" s="13">
        <v>0</v>
      </c>
      <c r="G323" s="13">
        <v>0</v>
      </c>
      <c r="H323" s="20">
        <f t="shared" si="70"/>
        <v>0</v>
      </c>
      <c r="I323">
        <v>0</v>
      </c>
      <c r="J323">
        <v>0</v>
      </c>
      <c r="K323">
        <v>0</v>
      </c>
      <c r="L323" s="17">
        <f t="shared" si="71"/>
        <v>0</v>
      </c>
      <c r="M323">
        <v>0</v>
      </c>
      <c r="N323">
        <v>0</v>
      </c>
      <c r="O323">
        <v>0</v>
      </c>
      <c r="P323" s="15">
        <f t="shared" si="72"/>
        <v>0</v>
      </c>
      <c r="Q323" s="15">
        <f t="shared" si="73"/>
        <v>0</v>
      </c>
      <c r="R323" s="20">
        <f t="shared" si="74"/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s="16">
        <v>2.5499999999999998</v>
      </c>
      <c r="Y323" s="26">
        <f t="shared" si="75"/>
        <v>3.3552631578947369E-2</v>
      </c>
      <c r="Z323" s="4">
        <v>3.09</v>
      </c>
      <c r="AA323" s="26">
        <f t="shared" si="76"/>
        <v>4.0657894736842101E-2</v>
      </c>
      <c r="AB323" s="4">
        <v>356.58</v>
      </c>
      <c r="AC323" s="26">
        <f t="shared" si="77"/>
        <v>4.6918421052631576</v>
      </c>
      <c r="AD323" s="21">
        <f t="shared" si="78"/>
        <v>8.5912086078905655E-3</v>
      </c>
      <c r="AE323" s="15">
        <f t="shared" si="79"/>
        <v>0</v>
      </c>
      <c r="AF323" s="15">
        <f t="shared" si="80"/>
        <v>0</v>
      </c>
      <c r="AG323" s="15">
        <f t="shared" si="81"/>
        <v>0</v>
      </c>
      <c r="AH323" s="1"/>
      <c r="AI323" s="1"/>
      <c r="AJ323" s="21" t="str">
        <f t="shared" si="82"/>
        <v xml:space="preserve"> </v>
      </c>
      <c r="AK323">
        <v>0</v>
      </c>
      <c r="AL323">
        <v>0</v>
      </c>
      <c r="AM323" s="42">
        <v>5</v>
      </c>
      <c r="AN323" s="42">
        <v>1</v>
      </c>
      <c r="AO323" s="42">
        <v>5</v>
      </c>
      <c r="AP323" s="42">
        <v>1</v>
      </c>
      <c r="AQ323" s="42">
        <v>0</v>
      </c>
      <c r="AR323" s="42">
        <v>1</v>
      </c>
      <c r="AS323">
        <v>2</v>
      </c>
      <c r="AT323">
        <v>1</v>
      </c>
      <c r="AU323" s="4">
        <v>-18.63</v>
      </c>
      <c r="AV323" s="4">
        <v>66.67</v>
      </c>
      <c r="AW323">
        <v>0</v>
      </c>
      <c r="AX323">
        <v>0</v>
      </c>
      <c r="AY323" s="16">
        <f t="shared" si="83"/>
        <v>211.76470588235296</v>
      </c>
      <c r="AZ323" s="4">
        <v>75</v>
      </c>
      <c r="BA323">
        <v>-19.2</v>
      </c>
    </row>
    <row r="324" spans="1:53" x14ac:dyDescent="0.2">
      <c r="A324" s="13" t="s">
        <v>1352</v>
      </c>
      <c r="B324" s="13" t="s">
        <v>1353</v>
      </c>
      <c r="C324" s="1" t="s">
        <v>264</v>
      </c>
      <c r="D324" s="13" t="s">
        <v>173</v>
      </c>
      <c r="E324" s="13">
        <v>61</v>
      </c>
      <c r="F324" s="13">
        <v>0</v>
      </c>
      <c r="G324" s="13">
        <v>1</v>
      </c>
      <c r="H324" s="20">
        <f t="shared" si="70"/>
        <v>1</v>
      </c>
      <c r="I324">
        <v>0</v>
      </c>
      <c r="J324">
        <v>0</v>
      </c>
      <c r="K324">
        <v>1</v>
      </c>
      <c r="L324" s="17">
        <f t="shared" si="71"/>
        <v>3.3644859813146999</v>
      </c>
      <c r="M324">
        <v>7</v>
      </c>
      <c r="N324">
        <v>0</v>
      </c>
      <c r="O324">
        <v>1</v>
      </c>
      <c r="P324" s="15">
        <f t="shared" si="72"/>
        <v>0</v>
      </c>
      <c r="Q324" s="15">
        <f t="shared" si="73"/>
        <v>0</v>
      </c>
      <c r="R324" s="20">
        <f t="shared" si="74"/>
        <v>0</v>
      </c>
      <c r="S324">
        <v>0</v>
      </c>
      <c r="T324">
        <v>1</v>
      </c>
      <c r="U324">
        <v>0</v>
      </c>
      <c r="V324">
        <v>0</v>
      </c>
      <c r="W324">
        <v>1</v>
      </c>
      <c r="X324" s="16">
        <v>17.833333333300001</v>
      </c>
      <c r="Y324" s="26">
        <f t="shared" si="75"/>
        <v>0.29234972677540982</v>
      </c>
      <c r="Z324" s="4">
        <v>15.7</v>
      </c>
      <c r="AA324" s="26">
        <f t="shared" si="76"/>
        <v>0.25737704918032783</v>
      </c>
      <c r="AB324" s="4">
        <v>286.5</v>
      </c>
      <c r="AC324" s="26">
        <f t="shared" si="77"/>
        <v>4.6967213114754101</v>
      </c>
      <c r="AD324" s="21">
        <f t="shared" si="78"/>
        <v>5.1952349437458627E-2</v>
      </c>
      <c r="AE324" s="15">
        <f t="shared" si="79"/>
        <v>0</v>
      </c>
      <c r="AF324" s="15">
        <f t="shared" si="80"/>
        <v>0.5</v>
      </c>
      <c r="AG324" s="15">
        <f t="shared" si="81"/>
        <v>0.5</v>
      </c>
      <c r="AH324" s="1"/>
      <c r="AI324" s="1"/>
      <c r="AJ324" s="21" t="str">
        <f t="shared" si="82"/>
        <v xml:space="preserve"> </v>
      </c>
      <c r="AK324">
        <v>2</v>
      </c>
      <c r="AL324">
        <v>0</v>
      </c>
      <c r="AM324" s="42">
        <v>14</v>
      </c>
      <c r="AN324" s="42">
        <v>2</v>
      </c>
      <c r="AO324" s="42">
        <v>14</v>
      </c>
      <c r="AP324" s="42">
        <v>2</v>
      </c>
      <c r="AQ324" s="42">
        <v>0</v>
      </c>
      <c r="AR324" s="42">
        <v>3</v>
      </c>
      <c r="AS324">
        <v>12</v>
      </c>
      <c r="AT324">
        <v>1</v>
      </c>
      <c r="AU324" s="4">
        <v>6.84</v>
      </c>
      <c r="AV324" s="4">
        <v>92.31</v>
      </c>
      <c r="AW324">
        <v>0</v>
      </c>
      <c r="AX324">
        <v>0</v>
      </c>
      <c r="AY324" s="16">
        <f t="shared" si="83"/>
        <v>97.570093458126294</v>
      </c>
      <c r="AZ324" s="4">
        <v>76.92</v>
      </c>
      <c r="BA324">
        <v>-16</v>
      </c>
    </row>
    <row r="325" spans="1:53" x14ac:dyDescent="0.2">
      <c r="A325" s="13" t="s">
        <v>1352</v>
      </c>
      <c r="B325" s="13" t="s">
        <v>1357</v>
      </c>
      <c r="C325" s="1" t="s">
        <v>179</v>
      </c>
      <c r="D325" s="13" t="s">
        <v>129</v>
      </c>
      <c r="E325" s="13">
        <v>82</v>
      </c>
      <c r="F325" s="13">
        <v>1</v>
      </c>
      <c r="G325" s="13">
        <v>0</v>
      </c>
      <c r="H325" s="20">
        <f t="shared" si="70"/>
        <v>1</v>
      </c>
      <c r="I325">
        <v>1</v>
      </c>
      <c r="J325">
        <v>0</v>
      </c>
      <c r="K325">
        <v>0</v>
      </c>
      <c r="L325" s="17">
        <f t="shared" si="71"/>
        <v>8.2949308756142628</v>
      </c>
      <c r="M325">
        <v>1</v>
      </c>
      <c r="N325">
        <v>1</v>
      </c>
      <c r="O325">
        <v>0</v>
      </c>
      <c r="P325" s="15">
        <f t="shared" si="72"/>
        <v>1</v>
      </c>
      <c r="Q325" s="15">
        <f t="shared" si="73"/>
        <v>0.5</v>
      </c>
      <c r="R325" s="20">
        <f t="shared" si="74"/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s="16">
        <v>7.2333333333000001</v>
      </c>
      <c r="Y325" s="26">
        <f t="shared" si="75"/>
        <v>8.821138211341463E-2</v>
      </c>
      <c r="Z325" s="4">
        <v>7.66</v>
      </c>
      <c r="AA325" s="26">
        <f t="shared" si="76"/>
        <v>9.3414634146341463E-2</v>
      </c>
      <c r="AB325" s="4">
        <v>380.18</v>
      </c>
      <c r="AC325" s="26">
        <f t="shared" si="77"/>
        <v>4.6363414634146345</v>
      </c>
      <c r="AD325" s="21">
        <f t="shared" si="78"/>
        <v>1.9750412541254123E-2</v>
      </c>
      <c r="AE325" s="15">
        <f t="shared" si="79"/>
        <v>1</v>
      </c>
      <c r="AF325" s="15">
        <f t="shared" si="80"/>
        <v>0</v>
      </c>
      <c r="AG325" s="15">
        <f t="shared" si="81"/>
        <v>1</v>
      </c>
      <c r="AH325" s="13">
        <v>0</v>
      </c>
      <c r="AI325" s="13">
        <v>0</v>
      </c>
      <c r="AJ325" s="21" t="str">
        <f t="shared" si="82"/>
        <v xml:space="preserve"> </v>
      </c>
      <c r="AK325">
        <v>1</v>
      </c>
      <c r="AL325">
        <v>0</v>
      </c>
      <c r="AM325" s="42">
        <v>3</v>
      </c>
      <c r="AN325" s="42">
        <v>1</v>
      </c>
      <c r="AO325" s="42">
        <v>3</v>
      </c>
      <c r="AP325" s="42">
        <v>1</v>
      </c>
      <c r="AQ325" s="42">
        <v>2</v>
      </c>
      <c r="AR325" s="42">
        <v>1</v>
      </c>
      <c r="AS325">
        <v>5</v>
      </c>
      <c r="AT325">
        <v>2</v>
      </c>
      <c r="AU325" s="4">
        <v>-15.99</v>
      </c>
      <c r="AV325" s="4">
        <v>71.430000000000007</v>
      </c>
      <c r="AW325">
        <v>1</v>
      </c>
      <c r="AX325">
        <v>0</v>
      </c>
      <c r="AY325" s="16">
        <f t="shared" si="83"/>
        <v>33.179723502457051</v>
      </c>
      <c r="AZ325" s="4">
        <v>66.67</v>
      </c>
      <c r="BA325">
        <v>-25.8</v>
      </c>
    </row>
    <row r="326" spans="1:53" x14ac:dyDescent="0.2">
      <c r="A326" s="13" t="s">
        <v>1360</v>
      </c>
      <c r="B326" s="13" t="s">
        <v>1361</v>
      </c>
      <c r="C326" s="1" t="s">
        <v>358</v>
      </c>
      <c r="D326" s="13" t="s">
        <v>173</v>
      </c>
      <c r="E326" s="13">
        <v>81</v>
      </c>
      <c r="F326" s="13">
        <v>0</v>
      </c>
      <c r="G326" s="13">
        <v>1</v>
      </c>
      <c r="H326" s="20">
        <f t="shared" si="70"/>
        <v>1</v>
      </c>
      <c r="I326">
        <v>0</v>
      </c>
      <c r="J326">
        <v>1</v>
      </c>
      <c r="K326">
        <v>0</v>
      </c>
      <c r="L326" s="17">
        <f t="shared" si="71"/>
        <v>2.7522935779816513</v>
      </c>
      <c r="M326">
        <v>3</v>
      </c>
      <c r="N326">
        <v>0</v>
      </c>
      <c r="O326">
        <v>0</v>
      </c>
      <c r="P326" s="15">
        <f t="shared" si="72"/>
        <v>0</v>
      </c>
      <c r="Q326" s="15">
        <f t="shared" si="73"/>
        <v>0</v>
      </c>
      <c r="R326" s="20">
        <f t="shared" si="74"/>
        <v>7</v>
      </c>
      <c r="S326">
        <v>0</v>
      </c>
      <c r="T326">
        <v>1</v>
      </c>
      <c r="U326">
        <v>0</v>
      </c>
      <c r="V326">
        <v>0</v>
      </c>
      <c r="W326">
        <v>0</v>
      </c>
      <c r="X326" s="16">
        <v>21.8</v>
      </c>
      <c r="Y326" s="26">
        <f t="shared" si="75"/>
        <v>0.26913580246913582</v>
      </c>
      <c r="Z326" s="4">
        <v>20.87</v>
      </c>
      <c r="AA326" s="26">
        <f t="shared" si="76"/>
        <v>0.25765432098765434</v>
      </c>
      <c r="AB326" s="4">
        <v>366.5</v>
      </c>
      <c r="AC326" s="26">
        <f t="shared" si="77"/>
        <v>4.5246913580246915</v>
      </c>
      <c r="AD326" s="21">
        <f t="shared" si="78"/>
        <v>5.387613909182435E-2</v>
      </c>
      <c r="AE326" s="15">
        <f t="shared" si="79"/>
        <v>0</v>
      </c>
      <c r="AF326" s="15">
        <f t="shared" si="80"/>
        <v>0.5</v>
      </c>
      <c r="AG326" s="15">
        <f t="shared" si="81"/>
        <v>0.5</v>
      </c>
      <c r="AH326" s="1"/>
      <c r="AI326" s="1"/>
      <c r="AJ326" s="21" t="str">
        <f t="shared" si="82"/>
        <v xml:space="preserve"> </v>
      </c>
      <c r="AK326">
        <v>2</v>
      </c>
      <c r="AL326">
        <v>0</v>
      </c>
      <c r="AM326" s="42">
        <v>12</v>
      </c>
      <c r="AN326" s="42">
        <v>4</v>
      </c>
      <c r="AO326" s="42">
        <v>12</v>
      </c>
      <c r="AP326" s="42">
        <v>4</v>
      </c>
      <c r="AQ326" s="42">
        <v>1</v>
      </c>
      <c r="AR326" s="42">
        <v>6</v>
      </c>
      <c r="AS326">
        <v>13</v>
      </c>
      <c r="AT326">
        <v>3</v>
      </c>
      <c r="AU326" s="4">
        <v>-7.74</v>
      </c>
      <c r="AV326" s="4">
        <v>81.25</v>
      </c>
      <c r="AW326">
        <v>0</v>
      </c>
      <c r="AX326">
        <v>0</v>
      </c>
      <c r="AY326" s="16">
        <f t="shared" si="83"/>
        <v>63.302752293577974</v>
      </c>
      <c r="AZ326" s="4">
        <v>76.92</v>
      </c>
      <c r="BA326">
        <v>-17.100000000000001</v>
      </c>
    </row>
    <row r="327" spans="1:53" x14ac:dyDescent="0.2">
      <c r="A327" s="13" t="s">
        <v>1363</v>
      </c>
      <c r="B327" s="13" t="s">
        <v>1364</v>
      </c>
      <c r="C327" s="1" t="s">
        <v>554</v>
      </c>
      <c r="D327" s="13" t="s">
        <v>146</v>
      </c>
      <c r="E327" s="13">
        <v>4</v>
      </c>
      <c r="F327" s="13">
        <v>0</v>
      </c>
      <c r="G327" s="13">
        <v>0</v>
      </c>
      <c r="H327" s="20">
        <f t="shared" si="70"/>
        <v>0</v>
      </c>
      <c r="I327">
        <v>0</v>
      </c>
      <c r="J327">
        <v>0</v>
      </c>
      <c r="K327">
        <v>0</v>
      </c>
      <c r="L327" s="17">
        <f t="shared" si="71"/>
        <v>0</v>
      </c>
      <c r="M327">
        <v>0</v>
      </c>
      <c r="N327">
        <v>0</v>
      </c>
      <c r="O327">
        <v>0</v>
      </c>
      <c r="P327" s="15">
        <f t="shared" si="72"/>
        <v>0</v>
      </c>
      <c r="Q327" s="15">
        <f t="shared" si="73"/>
        <v>0</v>
      </c>
      <c r="R327" s="20">
        <f t="shared" si="74"/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s="16">
        <v>0</v>
      </c>
      <c r="Y327" s="26">
        <f t="shared" si="75"/>
        <v>0</v>
      </c>
      <c r="Z327" s="4">
        <v>0</v>
      </c>
      <c r="AA327" s="26">
        <f t="shared" si="76"/>
        <v>0</v>
      </c>
      <c r="AB327" s="4">
        <v>32.1</v>
      </c>
      <c r="AC327" s="26">
        <f t="shared" si="77"/>
        <v>8.0250000000000004</v>
      </c>
      <c r="AD327" s="21">
        <f t="shared" si="78"/>
        <v>0</v>
      </c>
      <c r="AE327" s="15">
        <f t="shared" si="79"/>
        <v>0</v>
      </c>
      <c r="AF327" s="15">
        <f t="shared" si="80"/>
        <v>0</v>
      </c>
      <c r="AG327" s="15">
        <f t="shared" si="81"/>
        <v>0</v>
      </c>
      <c r="AH327" s="13">
        <v>0</v>
      </c>
      <c r="AI327" s="13">
        <v>0</v>
      </c>
      <c r="AJ327" s="21" t="str">
        <f t="shared" si="82"/>
        <v xml:space="preserve"> </v>
      </c>
      <c r="AK327">
        <v>0</v>
      </c>
      <c r="AL327">
        <v>0</v>
      </c>
      <c r="AM327" s="42">
        <v>0</v>
      </c>
      <c r="AN327" s="42">
        <v>0</v>
      </c>
      <c r="AO327" s="42">
        <v>0</v>
      </c>
      <c r="AP327" s="42">
        <v>0</v>
      </c>
      <c r="AQ327" s="42">
        <v>0</v>
      </c>
      <c r="AR327" s="42">
        <v>0</v>
      </c>
      <c r="AS327">
        <v>0</v>
      </c>
      <c r="AT327">
        <v>0</v>
      </c>
      <c r="AW327">
        <v>0</v>
      </c>
      <c r="AX327">
        <v>0</v>
      </c>
      <c r="AY327" s="16">
        <f t="shared" si="83"/>
        <v>0</v>
      </c>
    </row>
    <row r="328" spans="1:53" x14ac:dyDescent="0.2">
      <c r="A328" s="13" t="s">
        <v>312</v>
      </c>
      <c r="B328" s="13" t="s">
        <v>1366</v>
      </c>
      <c r="C328" s="1" t="s">
        <v>584</v>
      </c>
      <c r="D328" s="13" t="s">
        <v>154</v>
      </c>
      <c r="E328" s="13">
        <v>47</v>
      </c>
      <c r="F328" s="13">
        <v>0</v>
      </c>
      <c r="G328" s="13">
        <v>0</v>
      </c>
      <c r="H328" s="20">
        <f t="shared" si="70"/>
        <v>0</v>
      </c>
      <c r="I328">
        <v>0</v>
      </c>
      <c r="J328">
        <v>0</v>
      </c>
      <c r="K328">
        <v>0</v>
      </c>
      <c r="L328" s="17">
        <f t="shared" si="71"/>
        <v>0</v>
      </c>
      <c r="M328">
        <v>0</v>
      </c>
      <c r="N328">
        <v>0</v>
      </c>
      <c r="O328">
        <v>0</v>
      </c>
      <c r="P328" s="15">
        <f t="shared" si="72"/>
        <v>0</v>
      </c>
      <c r="Q328" s="15">
        <f t="shared" si="73"/>
        <v>0</v>
      </c>
      <c r="R328" s="20">
        <f t="shared" si="74"/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s="16">
        <v>5.35</v>
      </c>
      <c r="Y328" s="26">
        <f t="shared" si="75"/>
        <v>0.11382978723404255</v>
      </c>
      <c r="Z328" s="4">
        <v>5.43</v>
      </c>
      <c r="AA328" s="26">
        <f t="shared" si="76"/>
        <v>0.11553191489361701</v>
      </c>
      <c r="AB328" s="4">
        <v>257.45</v>
      </c>
      <c r="AC328" s="26">
        <f t="shared" si="77"/>
        <v>5.4776595744680847</v>
      </c>
      <c r="AD328" s="21">
        <f t="shared" si="78"/>
        <v>2.0655812538040171E-2</v>
      </c>
      <c r="AE328" s="15">
        <f t="shared" si="79"/>
        <v>0</v>
      </c>
      <c r="AF328" s="15">
        <f t="shared" si="80"/>
        <v>0</v>
      </c>
      <c r="AG328" s="15">
        <f t="shared" si="81"/>
        <v>0</v>
      </c>
      <c r="AH328" s="13">
        <v>0</v>
      </c>
      <c r="AI328" s="13">
        <v>0</v>
      </c>
      <c r="AJ328" s="21" t="str">
        <f t="shared" si="82"/>
        <v xml:space="preserve"> </v>
      </c>
      <c r="AK328">
        <v>1</v>
      </c>
      <c r="AL328">
        <v>0</v>
      </c>
      <c r="AM328" s="42">
        <v>2</v>
      </c>
      <c r="AN328" s="42">
        <v>0</v>
      </c>
      <c r="AO328" s="42">
        <v>2</v>
      </c>
      <c r="AP328" s="42">
        <v>0</v>
      </c>
      <c r="AQ328" s="42">
        <v>0</v>
      </c>
      <c r="AR328" s="42">
        <v>2</v>
      </c>
      <c r="AS328">
        <v>1</v>
      </c>
      <c r="AT328">
        <v>0</v>
      </c>
      <c r="AU328" s="4">
        <v>12.13</v>
      </c>
      <c r="AV328" s="4">
        <v>100</v>
      </c>
      <c r="AW328">
        <v>0</v>
      </c>
      <c r="AX328">
        <v>0</v>
      </c>
      <c r="AY328" s="16">
        <f t="shared" si="83"/>
        <v>78.504672897196272</v>
      </c>
      <c r="AZ328" s="4">
        <v>100</v>
      </c>
      <c r="BA328">
        <v>10.3</v>
      </c>
    </row>
    <row r="329" spans="1:53" x14ac:dyDescent="0.2">
      <c r="A329" s="13" t="s">
        <v>343</v>
      </c>
      <c r="B329" s="13" t="s">
        <v>1368</v>
      </c>
      <c r="C329" s="1" t="s">
        <v>136</v>
      </c>
      <c r="D329" s="13" t="s">
        <v>129</v>
      </c>
      <c r="E329" s="13">
        <v>53</v>
      </c>
      <c r="F329" s="13">
        <v>3</v>
      </c>
      <c r="G329" s="13">
        <v>3</v>
      </c>
      <c r="H329" s="20">
        <f t="shared" si="70"/>
        <v>6</v>
      </c>
      <c r="I329">
        <v>3</v>
      </c>
      <c r="J329">
        <v>3</v>
      </c>
      <c r="K329">
        <v>0</v>
      </c>
      <c r="L329" s="17">
        <f t="shared" si="71"/>
        <v>2.7128862094951018</v>
      </c>
      <c r="M329">
        <v>40</v>
      </c>
      <c r="N329">
        <v>11</v>
      </c>
      <c r="O329">
        <v>27</v>
      </c>
      <c r="P329" s="15">
        <f t="shared" si="72"/>
        <v>7.4999999999999997E-2</v>
      </c>
      <c r="Q329" s="15">
        <f t="shared" si="73"/>
        <v>3.8461538461538464E-2</v>
      </c>
      <c r="R329" s="20">
        <f t="shared" si="74"/>
        <v>33.545454545454547</v>
      </c>
      <c r="S329">
        <v>1</v>
      </c>
      <c r="T329">
        <v>6</v>
      </c>
      <c r="U329">
        <v>4</v>
      </c>
      <c r="V329">
        <v>7</v>
      </c>
      <c r="W329">
        <v>5</v>
      </c>
      <c r="X329" s="16">
        <v>132.69999999999999</v>
      </c>
      <c r="Y329" s="26">
        <f t="shared" si="75"/>
        <v>2.5037735849056602</v>
      </c>
      <c r="Z329" s="4">
        <v>132.38</v>
      </c>
      <c r="AA329" s="26">
        <f t="shared" si="76"/>
        <v>2.4977358490566037</v>
      </c>
      <c r="AB329" s="4">
        <v>103.45</v>
      </c>
      <c r="AC329" s="26">
        <f t="shared" si="77"/>
        <v>1.9518867924528303</v>
      </c>
      <c r="AD329" s="21">
        <f t="shared" si="78"/>
        <v>0.56133655599372434</v>
      </c>
      <c r="AE329" s="15">
        <f t="shared" si="79"/>
        <v>0.27272727272727271</v>
      </c>
      <c r="AF329" s="15">
        <f t="shared" si="80"/>
        <v>0.27272727272727271</v>
      </c>
      <c r="AG329" s="15">
        <f t="shared" si="81"/>
        <v>0.54545454545454541</v>
      </c>
      <c r="AH329" s="13">
        <v>0</v>
      </c>
      <c r="AI329" s="13">
        <v>3</v>
      </c>
      <c r="AJ329" s="21">
        <f t="shared" si="82"/>
        <v>0</v>
      </c>
      <c r="AK329">
        <v>11</v>
      </c>
      <c r="AL329">
        <v>3</v>
      </c>
      <c r="AM329" s="42">
        <v>112</v>
      </c>
      <c r="AN329" s="42">
        <v>10</v>
      </c>
      <c r="AO329" s="42">
        <v>112</v>
      </c>
      <c r="AP329" s="42">
        <v>10</v>
      </c>
      <c r="AQ329" s="42">
        <v>3</v>
      </c>
      <c r="AR329" s="42">
        <v>67</v>
      </c>
      <c r="AS329">
        <v>120</v>
      </c>
      <c r="AT329">
        <v>12</v>
      </c>
      <c r="AU329" s="4">
        <v>2.15</v>
      </c>
      <c r="AV329" s="4">
        <v>90.91</v>
      </c>
      <c r="AW329">
        <v>2</v>
      </c>
      <c r="AX329">
        <v>1</v>
      </c>
      <c r="AY329" s="16">
        <f t="shared" si="83"/>
        <v>124.79276563677467</v>
      </c>
      <c r="AZ329" s="4">
        <v>97.96</v>
      </c>
      <c r="BA329">
        <v>3</v>
      </c>
    </row>
    <row r="330" spans="1:53" x14ac:dyDescent="0.2">
      <c r="A330" s="13" t="s">
        <v>542</v>
      </c>
      <c r="B330" s="13" t="s">
        <v>1372</v>
      </c>
      <c r="C330" s="1" t="s">
        <v>409</v>
      </c>
      <c r="D330" s="13" t="s">
        <v>173</v>
      </c>
      <c r="E330" s="13">
        <v>59</v>
      </c>
      <c r="F330" s="13">
        <v>1</v>
      </c>
      <c r="G330" s="13">
        <v>2</v>
      </c>
      <c r="H330" s="20">
        <f t="shared" si="70"/>
        <v>3</v>
      </c>
      <c r="I330">
        <v>1</v>
      </c>
      <c r="J330">
        <v>2</v>
      </c>
      <c r="K330">
        <v>0</v>
      </c>
      <c r="L330" s="17">
        <f t="shared" si="71"/>
        <v>1.7360552965766711</v>
      </c>
      <c r="M330">
        <v>10</v>
      </c>
      <c r="N330">
        <v>2</v>
      </c>
      <c r="O330">
        <v>12</v>
      </c>
      <c r="P330" s="15">
        <f t="shared" si="72"/>
        <v>0.1</v>
      </c>
      <c r="Q330" s="15">
        <f t="shared" si="73"/>
        <v>4.1666666666666664E-2</v>
      </c>
      <c r="R330" s="20">
        <f t="shared" si="74"/>
        <v>23.714285714285715</v>
      </c>
      <c r="S330">
        <v>1</v>
      </c>
      <c r="T330">
        <v>4</v>
      </c>
      <c r="U330">
        <v>5</v>
      </c>
      <c r="V330">
        <v>3</v>
      </c>
      <c r="W330">
        <v>0</v>
      </c>
      <c r="X330" s="16">
        <v>103.6833333333</v>
      </c>
      <c r="Y330" s="26">
        <f t="shared" si="75"/>
        <v>1.7573446327677966</v>
      </c>
      <c r="Z330" s="4">
        <v>91.37</v>
      </c>
      <c r="AA330" s="26">
        <f t="shared" si="76"/>
        <v>1.5486440677966102</v>
      </c>
      <c r="AB330" s="4">
        <v>192.31</v>
      </c>
      <c r="AC330" s="26">
        <f t="shared" si="77"/>
        <v>3.2594915254237287</v>
      </c>
      <c r="AD330" s="21">
        <f t="shared" si="78"/>
        <v>0.32208826847151723</v>
      </c>
      <c r="AE330" s="15">
        <f t="shared" si="79"/>
        <v>0.14285714285714285</v>
      </c>
      <c r="AF330" s="15">
        <f t="shared" si="80"/>
        <v>0.2857142857142857</v>
      </c>
      <c r="AG330" s="15">
        <f t="shared" si="81"/>
        <v>0.42857142857142855</v>
      </c>
      <c r="AH330" s="1"/>
      <c r="AI330" s="1"/>
      <c r="AJ330" s="21" t="str">
        <f t="shared" si="82"/>
        <v xml:space="preserve"> </v>
      </c>
      <c r="AK330">
        <v>7</v>
      </c>
      <c r="AL330">
        <v>0</v>
      </c>
      <c r="AM330" s="42">
        <v>76</v>
      </c>
      <c r="AN330" s="42">
        <v>19</v>
      </c>
      <c r="AO330" s="42">
        <v>76</v>
      </c>
      <c r="AP330" s="42">
        <v>19</v>
      </c>
      <c r="AQ330" s="42">
        <v>3</v>
      </c>
      <c r="AR330" s="42">
        <v>41</v>
      </c>
      <c r="AS330">
        <v>75</v>
      </c>
      <c r="AT330">
        <v>18</v>
      </c>
      <c r="AU330" s="4">
        <v>-10.15</v>
      </c>
      <c r="AV330" s="4">
        <v>80.650000000000006</v>
      </c>
      <c r="AW330">
        <v>0</v>
      </c>
      <c r="AX330">
        <v>0</v>
      </c>
      <c r="AY330" s="16">
        <f t="shared" si="83"/>
        <v>92.010930718563586</v>
      </c>
      <c r="AZ330" s="4">
        <v>86.96</v>
      </c>
      <c r="BA330">
        <v>-9.4</v>
      </c>
    </row>
    <row r="331" spans="1:53" x14ac:dyDescent="0.2">
      <c r="A331" s="13" t="s">
        <v>1252</v>
      </c>
      <c r="B331" s="13" t="s">
        <v>689</v>
      </c>
      <c r="C331" s="1" t="s">
        <v>136</v>
      </c>
      <c r="D331" s="13" t="s">
        <v>129</v>
      </c>
      <c r="E331" s="13">
        <v>1</v>
      </c>
      <c r="F331" s="13">
        <v>0</v>
      </c>
      <c r="G331" s="13">
        <v>0</v>
      </c>
      <c r="H331" s="20">
        <f t="shared" si="70"/>
        <v>0</v>
      </c>
      <c r="I331">
        <v>0</v>
      </c>
      <c r="J331">
        <v>0</v>
      </c>
      <c r="K331">
        <v>0</v>
      </c>
      <c r="L331" s="17">
        <f t="shared" si="71"/>
        <v>0</v>
      </c>
      <c r="M331">
        <v>0</v>
      </c>
      <c r="N331">
        <v>0</v>
      </c>
      <c r="O331">
        <v>0</v>
      </c>
      <c r="P331" s="15">
        <f t="shared" si="72"/>
        <v>0</v>
      </c>
      <c r="Q331" s="15">
        <f t="shared" si="73"/>
        <v>0</v>
      </c>
      <c r="R331" s="20">
        <f t="shared" si="74"/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s="16">
        <v>0.30000000000000004</v>
      </c>
      <c r="Y331" s="26">
        <f t="shared" si="75"/>
        <v>0.30000000000000004</v>
      </c>
      <c r="Z331" s="4">
        <v>0.28000000000000003</v>
      </c>
      <c r="AA331" s="26">
        <f t="shared" si="76"/>
        <v>0.28000000000000003</v>
      </c>
      <c r="AB331" s="4">
        <v>3.7</v>
      </c>
      <c r="AC331" s="26">
        <f t="shared" si="77"/>
        <v>3.7</v>
      </c>
      <c r="AD331" s="21">
        <f t="shared" si="78"/>
        <v>7.0351758793969849E-2</v>
      </c>
      <c r="AE331" s="15">
        <f t="shared" si="79"/>
        <v>0</v>
      </c>
      <c r="AF331" s="15">
        <f t="shared" si="80"/>
        <v>0</v>
      </c>
      <c r="AG331" s="15">
        <f t="shared" si="81"/>
        <v>0</v>
      </c>
      <c r="AH331" s="13">
        <v>0</v>
      </c>
      <c r="AI331" s="13">
        <v>0</v>
      </c>
      <c r="AJ331" s="21" t="str">
        <f t="shared" si="82"/>
        <v xml:space="preserve"> </v>
      </c>
      <c r="AK331">
        <v>0</v>
      </c>
      <c r="AL331">
        <v>0</v>
      </c>
      <c r="AM331" s="42">
        <v>1</v>
      </c>
      <c r="AN331" s="42">
        <v>0</v>
      </c>
      <c r="AO331" s="42">
        <v>1</v>
      </c>
      <c r="AP331" s="42">
        <v>0</v>
      </c>
      <c r="AQ331" s="42">
        <v>0</v>
      </c>
      <c r="AR331" s="42">
        <v>1</v>
      </c>
      <c r="AS331">
        <v>1</v>
      </c>
      <c r="AT331">
        <v>0</v>
      </c>
      <c r="AU331" s="4">
        <v>50</v>
      </c>
      <c r="AV331" s="4">
        <v>100</v>
      </c>
      <c r="AW331">
        <v>0</v>
      </c>
      <c r="AX331">
        <v>0</v>
      </c>
      <c r="AY331" s="16">
        <f t="shared" si="83"/>
        <v>180</v>
      </c>
      <c r="AZ331" s="4">
        <v>100</v>
      </c>
      <c r="BA331">
        <v>0</v>
      </c>
    </row>
    <row r="332" spans="1:53" x14ac:dyDescent="0.2">
      <c r="A332" s="13" t="s">
        <v>1376</v>
      </c>
      <c r="B332" s="13" t="s">
        <v>689</v>
      </c>
      <c r="C332" s="1" t="s">
        <v>314</v>
      </c>
      <c r="D332" s="13" t="s">
        <v>173</v>
      </c>
      <c r="E332" s="13">
        <v>72</v>
      </c>
      <c r="F332" s="13">
        <v>5</v>
      </c>
      <c r="G332" s="13">
        <v>10</v>
      </c>
      <c r="H332" s="20">
        <f t="shared" si="70"/>
        <v>15</v>
      </c>
      <c r="I332">
        <v>5</v>
      </c>
      <c r="J332">
        <v>3</v>
      </c>
      <c r="K332">
        <v>6</v>
      </c>
      <c r="L332" s="17">
        <f t="shared" si="71"/>
        <v>4.9898355202356326</v>
      </c>
      <c r="M332">
        <v>49</v>
      </c>
      <c r="N332">
        <v>34</v>
      </c>
      <c r="O332">
        <v>29</v>
      </c>
      <c r="P332" s="15">
        <f t="shared" si="72"/>
        <v>0.10204081632653061</v>
      </c>
      <c r="Q332" s="15">
        <f t="shared" si="73"/>
        <v>4.4642857142857144E-2</v>
      </c>
      <c r="R332" s="20">
        <f t="shared" si="74"/>
        <v>28.894736842105264</v>
      </c>
      <c r="S332">
        <v>2</v>
      </c>
      <c r="T332">
        <v>4</v>
      </c>
      <c r="U332">
        <v>1</v>
      </c>
      <c r="V332">
        <v>4</v>
      </c>
      <c r="W332">
        <v>1</v>
      </c>
      <c r="X332" s="16">
        <v>180.36666666670001</v>
      </c>
      <c r="Y332" s="26">
        <f t="shared" si="75"/>
        <v>2.5050925925930558</v>
      </c>
      <c r="Z332" s="4">
        <v>178.95</v>
      </c>
      <c r="AA332" s="26">
        <f t="shared" si="76"/>
        <v>2.4854166666666666</v>
      </c>
      <c r="AB332" s="4">
        <v>140.49</v>
      </c>
      <c r="AC332" s="26">
        <f t="shared" si="77"/>
        <v>1.9512500000000002</v>
      </c>
      <c r="AD332" s="21">
        <f t="shared" si="78"/>
        <v>0.56019909842223892</v>
      </c>
      <c r="AE332" s="15">
        <f t="shared" si="79"/>
        <v>0.26315789473684209</v>
      </c>
      <c r="AF332" s="15">
        <f t="shared" si="80"/>
        <v>0.47368421052631576</v>
      </c>
      <c r="AG332" s="15">
        <f t="shared" si="81"/>
        <v>0.73684210526315785</v>
      </c>
      <c r="AH332" s="1"/>
      <c r="AI332" s="1"/>
      <c r="AJ332" s="21" t="str">
        <f t="shared" si="82"/>
        <v xml:space="preserve"> </v>
      </c>
      <c r="AK332">
        <v>19</v>
      </c>
      <c r="AL332">
        <v>0</v>
      </c>
      <c r="AM332" s="42">
        <v>164</v>
      </c>
      <c r="AN332" s="42">
        <v>12</v>
      </c>
      <c r="AO332" s="42">
        <v>164</v>
      </c>
      <c r="AP332" s="42">
        <v>12</v>
      </c>
      <c r="AQ332" s="42">
        <v>3</v>
      </c>
      <c r="AR332" s="42">
        <v>98</v>
      </c>
      <c r="AS332">
        <v>189</v>
      </c>
      <c r="AT332">
        <v>13</v>
      </c>
      <c r="AU332" s="4">
        <v>12.82</v>
      </c>
      <c r="AV332" s="4">
        <v>93.56</v>
      </c>
      <c r="AW332">
        <v>0</v>
      </c>
      <c r="AX332">
        <v>1</v>
      </c>
      <c r="AY332" s="16">
        <f t="shared" si="83"/>
        <v>139.05008316389961</v>
      </c>
      <c r="AZ332" s="4">
        <v>97.61</v>
      </c>
      <c r="BA332">
        <v>4.2</v>
      </c>
    </row>
    <row r="333" spans="1:53" x14ac:dyDescent="0.2">
      <c r="A333" s="13" t="s">
        <v>1378</v>
      </c>
      <c r="B333" s="13" t="s">
        <v>689</v>
      </c>
      <c r="C333" s="1" t="s">
        <v>162</v>
      </c>
      <c r="D333" s="13" t="s">
        <v>146</v>
      </c>
      <c r="E333" s="13">
        <v>18</v>
      </c>
      <c r="F333" s="13">
        <v>0</v>
      </c>
      <c r="G333" s="13">
        <v>0</v>
      </c>
      <c r="H333" s="20">
        <f t="shared" si="70"/>
        <v>0</v>
      </c>
      <c r="I333">
        <v>0</v>
      </c>
      <c r="J333">
        <v>0</v>
      </c>
      <c r="K333">
        <v>0</v>
      </c>
      <c r="L333" s="17">
        <f t="shared" si="71"/>
        <v>0</v>
      </c>
      <c r="M333">
        <v>0</v>
      </c>
      <c r="N333">
        <v>0</v>
      </c>
      <c r="O333">
        <v>0</v>
      </c>
      <c r="P333" s="15">
        <f t="shared" si="72"/>
        <v>0</v>
      </c>
      <c r="Q333" s="15">
        <f t="shared" si="73"/>
        <v>0</v>
      </c>
      <c r="R333" s="20">
        <f t="shared" si="74"/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s="16">
        <v>2.75</v>
      </c>
      <c r="Y333" s="26">
        <f t="shared" si="75"/>
        <v>0.15277777777777779</v>
      </c>
      <c r="Z333" s="4">
        <v>2.75</v>
      </c>
      <c r="AA333" s="26">
        <f t="shared" si="76"/>
        <v>0.15277777777777779</v>
      </c>
      <c r="AB333" s="4">
        <v>73.09</v>
      </c>
      <c r="AC333" s="26">
        <f t="shared" si="77"/>
        <v>4.0605555555555561</v>
      </c>
      <c r="AD333" s="21">
        <f t="shared" si="78"/>
        <v>3.6260548523206752E-2</v>
      </c>
      <c r="AE333" s="15">
        <f t="shared" si="79"/>
        <v>0</v>
      </c>
      <c r="AF333" s="15">
        <f t="shared" si="80"/>
        <v>0</v>
      </c>
      <c r="AG333" s="15">
        <f t="shared" si="81"/>
        <v>0</v>
      </c>
      <c r="AH333" s="13">
        <v>1</v>
      </c>
      <c r="AI333" s="13">
        <v>2</v>
      </c>
      <c r="AJ333" s="21">
        <f t="shared" si="82"/>
        <v>0.33333333333333331</v>
      </c>
      <c r="AK333">
        <v>1</v>
      </c>
      <c r="AL333">
        <v>0</v>
      </c>
      <c r="AM333" s="42">
        <v>2</v>
      </c>
      <c r="AN333" s="42">
        <v>1</v>
      </c>
      <c r="AO333" s="42">
        <v>2</v>
      </c>
      <c r="AP333" s="42">
        <v>1</v>
      </c>
      <c r="AQ333" s="42">
        <v>0</v>
      </c>
      <c r="AR333" s="42">
        <v>0</v>
      </c>
      <c r="AS333">
        <v>2</v>
      </c>
      <c r="AT333">
        <v>1</v>
      </c>
      <c r="AU333" s="4">
        <v>-17.260000000000002</v>
      </c>
      <c r="AV333" s="4">
        <v>66.67</v>
      </c>
      <c r="AW333">
        <v>0</v>
      </c>
      <c r="AX333">
        <v>0</v>
      </c>
      <c r="AY333" s="16">
        <f t="shared" si="83"/>
        <v>65.454545454545453</v>
      </c>
      <c r="AZ333" s="4">
        <v>50</v>
      </c>
      <c r="BA333">
        <v>-43</v>
      </c>
    </row>
    <row r="334" spans="1:53" x14ac:dyDescent="0.2">
      <c r="A334" s="13" t="s">
        <v>519</v>
      </c>
      <c r="B334" s="13" t="s">
        <v>689</v>
      </c>
      <c r="C334" s="1" t="s">
        <v>136</v>
      </c>
      <c r="D334" s="13" t="s">
        <v>129</v>
      </c>
      <c r="E334" s="13">
        <v>16</v>
      </c>
      <c r="F334" s="13">
        <v>1</v>
      </c>
      <c r="G334" s="13">
        <v>0</v>
      </c>
      <c r="H334" s="20">
        <f t="shared" si="70"/>
        <v>1</v>
      </c>
      <c r="I334">
        <v>1</v>
      </c>
      <c r="J334">
        <v>0</v>
      </c>
      <c r="K334">
        <v>0</v>
      </c>
      <c r="L334" s="17">
        <f t="shared" si="71"/>
        <v>3.5538005923071148</v>
      </c>
      <c r="M334">
        <v>1</v>
      </c>
      <c r="N334">
        <v>0</v>
      </c>
      <c r="O334">
        <v>0</v>
      </c>
      <c r="P334" s="15">
        <f t="shared" si="72"/>
        <v>1</v>
      </c>
      <c r="Q334" s="15">
        <f t="shared" si="73"/>
        <v>1</v>
      </c>
      <c r="R334" s="20">
        <f t="shared" si="74"/>
        <v>0</v>
      </c>
      <c r="S334">
        <v>0</v>
      </c>
      <c r="T334">
        <v>2</v>
      </c>
      <c r="U334">
        <v>1</v>
      </c>
      <c r="V334">
        <v>0</v>
      </c>
      <c r="W334">
        <v>0</v>
      </c>
      <c r="X334" s="16">
        <v>16.883333333300001</v>
      </c>
      <c r="Y334" s="26">
        <f t="shared" si="75"/>
        <v>1.0552083333312501</v>
      </c>
      <c r="Z334" s="4">
        <v>15.22</v>
      </c>
      <c r="AA334" s="26">
        <f t="shared" si="76"/>
        <v>0.95125000000000004</v>
      </c>
      <c r="AB334" s="4">
        <v>59.37</v>
      </c>
      <c r="AC334" s="26">
        <f t="shared" si="77"/>
        <v>3.7106249999999998</v>
      </c>
      <c r="AD334" s="21">
        <f t="shared" si="78"/>
        <v>0.20404880010725299</v>
      </c>
      <c r="AE334" s="15">
        <f t="shared" si="79"/>
        <v>1</v>
      </c>
      <c r="AF334" s="15">
        <f t="shared" si="80"/>
        <v>0</v>
      </c>
      <c r="AG334" s="15">
        <f t="shared" si="81"/>
        <v>1</v>
      </c>
      <c r="AH334" s="13">
        <v>0</v>
      </c>
      <c r="AI334" s="13">
        <v>1</v>
      </c>
      <c r="AJ334" s="21">
        <f t="shared" si="82"/>
        <v>0</v>
      </c>
      <c r="AK334">
        <v>1</v>
      </c>
      <c r="AL334">
        <v>1</v>
      </c>
      <c r="AM334" s="42">
        <v>12</v>
      </c>
      <c r="AN334" s="42">
        <v>1</v>
      </c>
      <c r="AO334" s="42">
        <v>12</v>
      </c>
      <c r="AP334" s="42">
        <v>1</v>
      </c>
      <c r="AQ334" s="42">
        <v>2</v>
      </c>
      <c r="AR334" s="42">
        <v>6</v>
      </c>
      <c r="AS334">
        <v>8</v>
      </c>
      <c r="AT334">
        <v>3</v>
      </c>
      <c r="AU334" s="4">
        <v>-12.78</v>
      </c>
      <c r="AV334" s="4">
        <v>72.73</v>
      </c>
      <c r="AW334">
        <v>1</v>
      </c>
      <c r="AX334">
        <v>0</v>
      </c>
      <c r="AY334" s="16">
        <f t="shared" si="83"/>
        <v>92.398815399984983</v>
      </c>
      <c r="AZ334" s="4">
        <v>94.44</v>
      </c>
      <c r="BA334">
        <v>-1.9</v>
      </c>
    </row>
    <row r="335" spans="1:53" x14ac:dyDescent="0.2">
      <c r="A335" s="13" t="s">
        <v>1384</v>
      </c>
      <c r="B335" s="13" t="s">
        <v>1385</v>
      </c>
      <c r="C335" s="1" t="s">
        <v>287</v>
      </c>
      <c r="D335" s="13" t="s">
        <v>173</v>
      </c>
      <c r="E335" s="13">
        <v>71</v>
      </c>
      <c r="F335" s="13">
        <v>1</v>
      </c>
      <c r="G335" s="13">
        <v>7</v>
      </c>
      <c r="H335" s="20">
        <f t="shared" si="70"/>
        <v>8</v>
      </c>
      <c r="I335">
        <v>1</v>
      </c>
      <c r="J335">
        <v>3</v>
      </c>
      <c r="K335">
        <v>3</v>
      </c>
      <c r="L335" s="17">
        <f t="shared" si="71"/>
        <v>5.673758865248228</v>
      </c>
      <c r="M335">
        <v>20</v>
      </c>
      <c r="N335">
        <v>5</v>
      </c>
      <c r="O335">
        <v>15</v>
      </c>
      <c r="P335" s="15">
        <f t="shared" si="72"/>
        <v>0.05</v>
      </c>
      <c r="Q335" s="15">
        <f t="shared" si="73"/>
        <v>2.5000000000000001E-2</v>
      </c>
      <c r="R335" s="20">
        <f t="shared" si="74"/>
        <v>28.333333333333332</v>
      </c>
      <c r="S335">
        <v>0</v>
      </c>
      <c r="T335">
        <v>0</v>
      </c>
      <c r="U335">
        <v>2</v>
      </c>
      <c r="V335">
        <v>8</v>
      </c>
      <c r="W335">
        <v>2</v>
      </c>
      <c r="X335" s="16">
        <v>84.6</v>
      </c>
      <c r="Y335" s="26">
        <f t="shared" si="75"/>
        <v>1.1915492957746479</v>
      </c>
      <c r="Z335" s="4">
        <v>78.78</v>
      </c>
      <c r="AA335" s="26">
        <f t="shared" si="76"/>
        <v>1.1095774647887324</v>
      </c>
      <c r="AB335" s="4">
        <v>285.68</v>
      </c>
      <c r="AC335" s="26">
        <f t="shared" si="77"/>
        <v>4.0236619718309861</v>
      </c>
      <c r="AD335" s="21">
        <f t="shared" si="78"/>
        <v>0.21615540800087801</v>
      </c>
      <c r="AE335" s="15">
        <f t="shared" si="79"/>
        <v>0.1111111111111111</v>
      </c>
      <c r="AF335" s="15">
        <f t="shared" si="80"/>
        <v>0.66666666666666663</v>
      </c>
      <c r="AG335" s="15">
        <f t="shared" si="81"/>
        <v>0.77777777777777768</v>
      </c>
      <c r="AH335" s="1"/>
      <c r="AI335" s="1"/>
      <c r="AJ335" s="21" t="str">
        <f t="shared" si="82"/>
        <v xml:space="preserve"> </v>
      </c>
      <c r="AK335">
        <v>9</v>
      </c>
      <c r="AL335">
        <v>0</v>
      </c>
      <c r="AM335" s="42">
        <v>76</v>
      </c>
      <c r="AN335" s="42">
        <v>10</v>
      </c>
      <c r="AO335" s="42">
        <v>76</v>
      </c>
      <c r="AP335" s="42">
        <v>10</v>
      </c>
      <c r="AQ335" s="42">
        <v>0</v>
      </c>
      <c r="AR335" s="42">
        <v>30</v>
      </c>
      <c r="AS335">
        <v>75</v>
      </c>
      <c r="AT335">
        <v>5</v>
      </c>
      <c r="AU335" s="4">
        <v>6.52</v>
      </c>
      <c r="AV335" s="4">
        <v>93.75</v>
      </c>
      <c r="AW335">
        <v>1</v>
      </c>
      <c r="AX335">
        <v>1</v>
      </c>
      <c r="AY335" s="16">
        <f t="shared" si="83"/>
        <v>121.27659574468086</v>
      </c>
      <c r="AZ335" s="4">
        <v>89.29</v>
      </c>
      <c r="BA335">
        <v>-8.3000000000000007</v>
      </c>
    </row>
    <row r="336" spans="1:53" x14ac:dyDescent="0.2">
      <c r="A336" s="13" t="s">
        <v>1266</v>
      </c>
      <c r="B336" s="13" t="s">
        <v>1388</v>
      </c>
      <c r="C336" s="1" t="s">
        <v>554</v>
      </c>
      <c r="D336" s="13" t="s">
        <v>173</v>
      </c>
      <c r="E336" s="13">
        <v>58</v>
      </c>
      <c r="F336" s="13">
        <v>0</v>
      </c>
      <c r="G336" s="13">
        <v>0</v>
      </c>
      <c r="H336" s="20">
        <f t="shared" si="70"/>
        <v>0</v>
      </c>
      <c r="I336">
        <v>0</v>
      </c>
      <c r="J336">
        <v>0</v>
      </c>
      <c r="K336">
        <v>0</v>
      </c>
      <c r="L336" s="17">
        <f t="shared" si="71"/>
        <v>0</v>
      </c>
      <c r="M336">
        <v>0</v>
      </c>
      <c r="N336">
        <v>0</v>
      </c>
      <c r="O336">
        <v>0</v>
      </c>
      <c r="P336" s="15">
        <f t="shared" si="72"/>
        <v>0</v>
      </c>
      <c r="Q336" s="15">
        <f t="shared" si="73"/>
        <v>0</v>
      </c>
      <c r="R336" s="20">
        <f t="shared" si="74"/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 s="16">
        <v>2.2833333332999999</v>
      </c>
      <c r="Y336" s="26">
        <f t="shared" si="75"/>
        <v>3.9367816091379307E-2</v>
      </c>
      <c r="Z336" s="4">
        <v>5.76</v>
      </c>
      <c r="AA336" s="26">
        <f t="shared" si="76"/>
        <v>9.9310344827586203E-2</v>
      </c>
      <c r="AB336" s="4">
        <v>300.38</v>
      </c>
      <c r="AC336" s="26">
        <f t="shared" si="77"/>
        <v>5.1789655172413793</v>
      </c>
      <c r="AD336" s="21">
        <f t="shared" si="78"/>
        <v>1.8814921277846737E-2</v>
      </c>
      <c r="AE336" s="15">
        <f t="shared" si="79"/>
        <v>0</v>
      </c>
      <c r="AF336" s="15">
        <f t="shared" si="80"/>
        <v>0</v>
      </c>
      <c r="AG336" s="15">
        <f t="shared" si="81"/>
        <v>0</v>
      </c>
      <c r="AH336" s="1"/>
      <c r="AI336" s="1"/>
      <c r="AJ336" s="21" t="str">
        <f t="shared" si="82"/>
        <v xml:space="preserve"> </v>
      </c>
      <c r="AK336">
        <v>0</v>
      </c>
      <c r="AL336">
        <v>0</v>
      </c>
      <c r="AM336" s="42">
        <v>2</v>
      </c>
      <c r="AN336" s="42">
        <v>2</v>
      </c>
      <c r="AO336" s="42">
        <v>2</v>
      </c>
      <c r="AP336" s="42">
        <v>2</v>
      </c>
      <c r="AQ336" s="42">
        <v>1</v>
      </c>
      <c r="AR336" s="42">
        <v>0</v>
      </c>
      <c r="AS336">
        <v>2</v>
      </c>
      <c r="AT336">
        <v>3</v>
      </c>
      <c r="AU336" s="4">
        <v>-47.21</v>
      </c>
      <c r="AV336" s="4">
        <v>40</v>
      </c>
      <c r="AW336">
        <v>0</v>
      </c>
      <c r="AX336">
        <v>0</v>
      </c>
      <c r="AY336" s="16">
        <f t="shared" si="83"/>
        <v>-26.277372263157332</v>
      </c>
      <c r="AZ336" s="4">
        <v>66.67</v>
      </c>
      <c r="BA336">
        <v>-23.8</v>
      </c>
    </row>
    <row r="337" spans="1:53" x14ac:dyDescent="0.2">
      <c r="A337" s="13" t="s">
        <v>1391</v>
      </c>
      <c r="B337" s="13" t="s">
        <v>1392</v>
      </c>
      <c r="C337" s="1" t="s">
        <v>409</v>
      </c>
      <c r="D337" s="13" t="s">
        <v>154</v>
      </c>
      <c r="E337" s="13">
        <v>81</v>
      </c>
      <c r="F337" s="13">
        <v>0</v>
      </c>
      <c r="G337" s="13">
        <v>0</v>
      </c>
      <c r="H337" s="20">
        <f t="shared" si="70"/>
        <v>0</v>
      </c>
      <c r="I337">
        <v>0</v>
      </c>
      <c r="J337">
        <v>0</v>
      </c>
      <c r="K337">
        <v>0</v>
      </c>
      <c r="L337" s="17">
        <f t="shared" si="71"/>
        <v>0</v>
      </c>
      <c r="M337">
        <v>7</v>
      </c>
      <c r="N337">
        <v>2</v>
      </c>
      <c r="O337">
        <v>1</v>
      </c>
      <c r="P337" s="15">
        <f t="shared" si="72"/>
        <v>0</v>
      </c>
      <c r="Q337" s="15">
        <f t="shared" si="73"/>
        <v>0</v>
      </c>
      <c r="R337" s="20">
        <f t="shared" si="74"/>
        <v>0</v>
      </c>
      <c r="S337">
        <v>0</v>
      </c>
      <c r="T337">
        <v>3</v>
      </c>
      <c r="U337">
        <v>0</v>
      </c>
      <c r="V337">
        <v>0</v>
      </c>
      <c r="W337">
        <v>0</v>
      </c>
      <c r="X337" s="16">
        <v>36.2833333333</v>
      </c>
      <c r="Y337" s="26">
        <f t="shared" si="75"/>
        <v>0.44794238683086418</v>
      </c>
      <c r="Z337" s="4">
        <v>34.76</v>
      </c>
      <c r="AA337" s="26">
        <f t="shared" si="76"/>
        <v>0.4291358024691358</v>
      </c>
      <c r="AB337" s="4">
        <v>339.57</v>
      </c>
      <c r="AC337" s="26">
        <f t="shared" si="77"/>
        <v>4.1922222222222221</v>
      </c>
      <c r="AD337" s="21">
        <f t="shared" si="78"/>
        <v>9.2859241845430499E-2</v>
      </c>
      <c r="AE337" s="15">
        <f t="shared" si="79"/>
        <v>0</v>
      </c>
      <c r="AF337" s="15">
        <f t="shared" si="80"/>
        <v>0</v>
      </c>
      <c r="AG337" s="15">
        <f t="shared" si="81"/>
        <v>0</v>
      </c>
      <c r="AH337" s="13">
        <v>0</v>
      </c>
      <c r="AI337" s="13">
        <v>0</v>
      </c>
      <c r="AJ337" s="21" t="str">
        <f t="shared" si="82"/>
        <v xml:space="preserve"> </v>
      </c>
      <c r="AK337">
        <v>2</v>
      </c>
      <c r="AL337">
        <v>0</v>
      </c>
      <c r="AM337" s="42">
        <v>26</v>
      </c>
      <c r="AN337" s="42">
        <v>7</v>
      </c>
      <c r="AO337" s="42">
        <v>26</v>
      </c>
      <c r="AP337" s="42">
        <v>7</v>
      </c>
      <c r="AQ337" s="42">
        <v>2</v>
      </c>
      <c r="AR337" s="42">
        <v>18</v>
      </c>
      <c r="AS337">
        <v>33</v>
      </c>
      <c r="AT337">
        <v>5</v>
      </c>
      <c r="AU337" s="4">
        <v>1.61</v>
      </c>
      <c r="AV337" s="4">
        <v>86.84</v>
      </c>
      <c r="AW337">
        <v>0</v>
      </c>
      <c r="AX337">
        <v>0</v>
      </c>
      <c r="AY337" s="16">
        <f t="shared" si="83"/>
        <v>92.604501607802121</v>
      </c>
      <c r="AZ337" s="4">
        <v>86.96</v>
      </c>
      <c r="BA337">
        <v>-6.3</v>
      </c>
    </row>
    <row r="338" spans="1:53" x14ac:dyDescent="0.2">
      <c r="A338" s="13" t="s">
        <v>1043</v>
      </c>
      <c r="B338" s="13" t="s">
        <v>1395</v>
      </c>
      <c r="C338" s="1" t="s">
        <v>446</v>
      </c>
      <c r="D338" s="13" t="s">
        <v>146</v>
      </c>
      <c r="E338" s="13">
        <v>37</v>
      </c>
      <c r="F338" s="13">
        <v>1</v>
      </c>
      <c r="G338" s="13">
        <v>3</v>
      </c>
      <c r="H338" s="20">
        <f t="shared" si="70"/>
        <v>4</v>
      </c>
      <c r="I338">
        <v>1</v>
      </c>
      <c r="J338">
        <v>2</v>
      </c>
      <c r="K338">
        <v>1</v>
      </c>
      <c r="L338" s="17">
        <f t="shared" si="71"/>
        <v>3.0934479054793096</v>
      </c>
      <c r="M338">
        <v>19</v>
      </c>
      <c r="N338">
        <v>7</v>
      </c>
      <c r="O338">
        <v>1</v>
      </c>
      <c r="P338" s="15">
        <f t="shared" si="72"/>
        <v>5.2631578947368418E-2</v>
      </c>
      <c r="Q338" s="15">
        <f t="shared" si="73"/>
        <v>3.7037037037037035E-2</v>
      </c>
      <c r="R338" s="20">
        <f t="shared" si="74"/>
        <v>20.25</v>
      </c>
      <c r="S338">
        <v>0</v>
      </c>
      <c r="T338">
        <v>2</v>
      </c>
      <c r="U338">
        <v>2</v>
      </c>
      <c r="V338">
        <v>1</v>
      </c>
      <c r="W338">
        <v>1</v>
      </c>
      <c r="X338" s="16">
        <v>77.583333333300004</v>
      </c>
      <c r="Y338" s="26">
        <f t="shared" si="75"/>
        <v>2.096846846845946</v>
      </c>
      <c r="Z338" s="4">
        <v>77.33</v>
      </c>
      <c r="AA338" s="26">
        <f t="shared" si="76"/>
        <v>2.09</v>
      </c>
      <c r="AB338" s="4">
        <v>103.28</v>
      </c>
      <c r="AC338" s="26">
        <f t="shared" si="77"/>
        <v>2.7913513513513513</v>
      </c>
      <c r="AD338" s="21">
        <f t="shared" si="78"/>
        <v>0.42816012402414039</v>
      </c>
      <c r="AE338" s="15">
        <f t="shared" si="79"/>
        <v>0.125</v>
      </c>
      <c r="AF338" s="15">
        <f t="shared" si="80"/>
        <v>0.375</v>
      </c>
      <c r="AG338" s="15">
        <f t="shared" si="81"/>
        <v>0.5</v>
      </c>
      <c r="AH338" s="13">
        <v>30</v>
      </c>
      <c r="AI338" s="13">
        <v>21</v>
      </c>
      <c r="AJ338" s="21">
        <f t="shared" si="82"/>
        <v>0.58823529411764708</v>
      </c>
      <c r="AK338">
        <v>8</v>
      </c>
      <c r="AL338">
        <v>1</v>
      </c>
      <c r="AM338" s="42">
        <v>73</v>
      </c>
      <c r="AN338" s="42">
        <v>15</v>
      </c>
      <c r="AO338" s="42">
        <v>73</v>
      </c>
      <c r="AP338" s="42">
        <v>15</v>
      </c>
      <c r="AQ338" s="42">
        <v>5</v>
      </c>
      <c r="AR338" s="42">
        <v>44</v>
      </c>
      <c r="AS338">
        <v>78</v>
      </c>
      <c r="AT338">
        <v>16</v>
      </c>
      <c r="AU338" s="4">
        <v>-0.19</v>
      </c>
      <c r="AV338" s="4">
        <v>82.98</v>
      </c>
      <c r="AW338">
        <v>2</v>
      </c>
      <c r="AX338">
        <v>0</v>
      </c>
      <c r="AY338" s="16">
        <f t="shared" si="83"/>
        <v>125.28464017191205</v>
      </c>
      <c r="AZ338" s="4">
        <v>86.21</v>
      </c>
      <c r="BA338">
        <v>-7.9</v>
      </c>
    </row>
    <row r="339" spans="1:53" x14ac:dyDescent="0.2">
      <c r="A339" s="13" t="s">
        <v>1266</v>
      </c>
      <c r="B339" s="13" t="s">
        <v>1398</v>
      </c>
      <c r="C339" s="1" t="s">
        <v>153</v>
      </c>
      <c r="D339" s="13" t="s">
        <v>173</v>
      </c>
      <c r="E339" s="13">
        <v>10</v>
      </c>
      <c r="F339" s="13">
        <v>0</v>
      </c>
      <c r="G339" s="13">
        <v>0</v>
      </c>
      <c r="H339" s="20">
        <f t="shared" si="70"/>
        <v>0</v>
      </c>
      <c r="I339">
        <v>0</v>
      </c>
      <c r="J339">
        <v>0</v>
      </c>
      <c r="K339">
        <v>0</v>
      </c>
      <c r="L339" s="17">
        <f t="shared" si="71"/>
        <v>0</v>
      </c>
      <c r="M339">
        <v>0</v>
      </c>
      <c r="N339">
        <v>1</v>
      </c>
      <c r="O339">
        <v>0</v>
      </c>
      <c r="P339" s="15">
        <f t="shared" si="72"/>
        <v>0</v>
      </c>
      <c r="Q339" s="15">
        <f t="shared" si="73"/>
        <v>0</v>
      </c>
      <c r="R339" s="20">
        <f t="shared" si="74"/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 s="16">
        <v>4.3</v>
      </c>
      <c r="Y339" s="26">
        <f t="shared" si="75"/>
        <v>0.43</v>
      </c>
      <c r="Z339" s="4">
        <v>3.75</v>
      </c>
      <c r="AA339" s="26">
        <f t="shared" si="76"/>
        <v>0.375</v>
      </c>
      <c r="AB339" s="4">
        <v>48.34</v>
      </c>
      <c r="AC339" s="26">
        <f t="shared" si="77"/>
        <v>4.8340000000000005</v>
      </c>
      <c r="AD339" s="21">
        <f t="shared" si="78"/>
        <v>7.1990785179497016E-2</v>
      </c>
      <c r="AE339" s="15">
        <f t="shared" si="79"/>
        <v>0</v>
      </c>
      <c r="AF339" s="15">
        <f t="shared" si="80"/>
        <v>0</v>
      </c>
      <c r="AG339" s="15">
        <f t="shared" si="81"/>
        <v>0</v>
      </c>
      <c r="AH339" s="1"/>
      <c r="AI339" s="1"/>
      <c r="AJ339" s="21" t="str">
        <f t="shared" si="82"/>
        <v xml:space="preserve"> </v>
      </c>
      <c r="AK339">
        <v>0</v>
      </c>
      <c r="AL339">
        <v>0</v>
      </c>
      <c r="AM339" s="42">
        <v>0</v>
      </c>
      <c r="AN339" s="42">
        <v>1</v>
      </c>
      <c r="AO339" s="42">
        <v>0</v>
      </c>
      <c r="AP339" s="42">
        <v>1</v>
      </c>
      <c r="AQ339" s="42">
        <v>0</v>
      </c>
      <c r="AR339" s="42">
        <v>1</v>
      </c>
      <c r="AS339">
        <v>1</v>
      </c>
      <c r="AT339">
        <v>0</v>
      </c>
      <c r="AU339" s="4">
        <v>1.96</v>
      </c>
      <c r="AV339" s="4">
        <v>100</v>
      </c>
      <c r="AW339">
        <v>0</v>
      </c>
      <c r="AX339">
        <v>0</v>
      </c>
      <c r="AY339" s="16">
        <f t="shared" si="83"/>
        <v>-13.953488372093023</v>
      </c>
      <c r="AZ339" s="4">
        <v>50</v>
      </c>
      <c r="BA339">
        <v>-46.2</v>
      </c>
    </row>
    <row r="340" spans="1:53" x14ac:dyDescent="0.2">
      <c r="A340" s="13" t="s">
        <v>326</v>
      </c>
      <c r="B340" s="13" t="s">
        <v>1400</v>
      </c>
      <c r="C340" s="1" t="s">
        <v>584</v>
      </c>
      <c r="D340" s="13" t="s">
        <v>173</v>
      </c>
      <c r="E340" s="13">
        <v>55</v>
      </c>
      <c r="F340" s="13">
        <v>1</v>
      </c>
      <c r="G340" s="13">
        <v>1</v>
      </c>
      <c r="H340" s="20">
        <f t="shared" si="70"/>
        <v>2</v>
      </c>
      <c r="I340">
        <v>1</v>
      </c>
      <c r="J340">
        <v>0</v>
      </c>
      <c r="K340">
        <v>1</v>
      </c>
      <c r="L340" s="17">
        <f t="shared" si="71"/>
        <v>4</v>
      </c>
      <c r="M340">
        <v>7</v>
      </c>
      <c r="N340">
        <v>5</v>
      </c>
      <c r="O340">
        <v>0</v>
      </c>
      <c r="P340" s="15">
        <f t="shared" si="72"/>
        <v>0.14285714285714285</v>
      </c>
      <c r="Q340" s="15">
        <f t="shared" si="73"/>
        <v>8.3333333333333329E-2</v>
      </c>
      <c r="R340" s="20">
        <f t="shared" si="74"/>
        <v>0</v>
      </c>
      <c r="S340">
        <v>0</v>
      </c>
      <c r="T340">
        <v>2</v>
      </c>
      <c r="U340">
        <v>0</v>
      </c>
      <c r="V340">
        <v>0</v>
      </c>
      <c r="W340">
        <v>1</v>
      </c>
      <c r="X340" s="16">
        <v>30</v>
      </c>
      <c r="Y340" s="26">
        <f t="shared" si="75"/>
        <v>0.54545454545454541</v>
      </c>
      <c r="Z340" s="4">
        <v>29.47</v>
      </c>
      <c r="AA340" s="26">
        <f t="shared" si="76"/>
        <v>0.53581818181818175</v>
      </c>
      <c r="AB340" s="4">
        <v>262.2</v>
      </c>
      <c r="AC340" s="26">
        <f t="shared" si="77"/>
        <v>4.7672727272727267</v>
      </c>
      <c r="AD340" s="21">
        <f t="shared" si="78"/>
        <v>0.10103884527033977</v>
      </c>
      <c r="AE340" s="15">
        <f t="shared" si="79"/>
        <v>0.33333333333333331</v>
      </c>
      <c r="AF340" s="15">
        <f t="shared" si="80"/>
        <v>0.33333333333333331</v>
      </c>
      <c r="AG340" s="15">
        <f t="shared" si="81"/>
        <v>0.66666666666666663</v>
      </c>
      <c r="AH340" s="1"/>
      <c r="AI340" s="1"/>
      <c r="AJ340" s="21" t="str">
        <f t="shared" si="82"/>
        <v xml:space="preserve"> </v>
      </c>
      <c r="AK340">
        <v>3</v>
      </c>
      <c r="AL340">
        <v>0</v>
      </c>
      <c r="AM340" s="42">
        <v>28</v>
      </c>
      <c r="AN340" s="42">
        <v>3</v>
      </c>
      <c r="AO340" s="42">
        <v>28</v>
      </c>
      <c r="AP340" s="42">
        <v>3</v>
      </c>
      <c r="AQ340" s="42">
        <v>1</v>
      </c>
      <c r="AR340" s="42">
        <v>5</v>
      </c>
      <c r="AS340">
        <v>26</v>
      </c>
      <c r="AT340">
        <v>3</v>
      </c>
      <c r="AU340" s="4">
        <v>-0.11</v>
      </c>
      <c r="AV340" s="4">
        <v>89.66</v>
      </c>
      <c r="AW340">
        <v>2</v>
      </c>
      <c r="AX340">
        <v>0</v>
      </c>
      <c r="AY340" s="16">
        <f t="shared" si="83"/>
        <v>114</v>
      </c>
      <c r="AZ340" s="4">
        <v>84.21</v>
      </c>
      <c r="BA340">
        <v>-7.3</v>
      </c>
    </row>
    <row r="341" spans="1:53" x14ac:dyDescent="0.2">
      <c r="A341" s="13" t="s">
        <v>1405</v>
      </c>
      <c r="B341" s="13" t="s">
        <v>1406</v>
      </c>
      <c r="C341" s="1" t="s">
        <v>398</v>
      </c>
      <c r="D341" s="13" t="s">
        <v>173</v>
      </c>
      <c r="E341" s="13">
        <v>43</v>
      </c>
      <c r="F341" s="13">
        <v>0</v>
      </c>
      <c r="G341" s="13">
        <v>0</v>
      </c>
      <c r="H341" s="20">
        <f t="shared" si="70"/>
        <v>0</v>
      </c>
      <c r="I341">
        <v>0</v>
      </c>
      <c r="J341">
        <v>0</v>
      </c>
      <c r="K341">
        <v>0</v>
      </c>
      <c r="L341" s="17">
        <f t="shared" si="71"/>
        <v>0</v>
      </c>
      <c r="M341">
        <v>2</v>
      </c>
      <c r="N341">
        <v>1</v>
      </c>
      <c r="O341">
        <v>2</v>
      </c>
      <c r="P341" s="15">
        <f t="shared" si="72"/>
        <v>0</v>
      </c>
      <c r="Q341" s="15">
        <f t="shared" si="73"/>
        <v>0</v>
      </c>
      <c r="R341" s="20">
        <f t="shared" si="74"/>
        <v>0</v>
      </c>
      <c r="S341">
        <v>0</v>
      </c>
      <c r="T341">
        <v>1</v>
      </c>
      <c r="U341">
        <v>0</v>
      </c>
      <c r="V341">
        <v>1</v>
      </c>
      <c r="W341">
        <v>0</v>
      </c>
      <c r="X341" s="16">
        <v>12.416666666699999</v>
      </c>
      <c r="Y341" s="26">
        <f t="shared" si="75"/>
        <v>0.28875968992325579</v>
      </c>
      <c r="Z341" s="4">
        <v>12.97</v>
      </c>
      <c r="AA341" s="26">
        <f t="shared" si="76"/>
        <v>0.30162790697674419</v>
      </c>
      <c r="AB341" s="4">
        <v>160.57</v>
      </c>
      <c r="AC341" s="26">
        <f t="shared" si="77"/>
        <v>3.7341860465116277</v>
      </c>
      <c r="AD341" s="21">
        <f t="shared" si="78"/>
        <v>7.4737812608044255E-2</v>
      </c>
      <c r="AE341" s="15">
        <f t="shared" si="79"/>
        <v>0</v>
      </c>
      <c r="AF341" s="15">
        <f t="shared" si="80"/>
        <v>0</v>
      </c>
      <c r="AG341" s="15">
        <f t="shared" si="81"/>
        <v>0</v>
      </c>
      <c r="AH341" s="1"/>
      <c r="AI341" s="1"/>
      <c r="AJ341" s="21" t="str">
        <f t="shared" si="82"/>
        <v xml:space="preserve"> </v>
      </c>
      <c r="AK341">
        <v>1</v>
      </c>
      <c r="AL341">
        <v>1</v>
      </c>
      <c r="AM341" s="42">
        <v>5</v>
      </c>
      <c r="AN341" s="42">
        <v>3</v>
      </c>
      <c r="AO341" s="42">
        <v>5</v>
      </c>
      <c r="AP341" s="42">
        <v>3</v>
      </c>
      <c r="AQ341" s="42">
        <v>0</v>
      </c>
      <c r="AR341" s="42">
        <v>3</v>
      </c>
      <c r="AS341">
        <v>7</v>
      </c>
      <c r="AT341">
        <v>4</v>
      </c>
      <c r="AU341" s="4">
        <v>-24.33</v>
      </c>
      <c r="AV341" s="4">
        <v>63.64</v>
      </c>
      <c r="AW341">
        <v>0</v>
      </c>
      <c r="AX341">
        <v>0</v>
      </c>
      <c r="AY341" s="16">
        <f t="shared" si="83"/>
        <v>33.825503355613897</v>
      </c>
      <c r="AZ341" s="4">
        <v>81.25</v>
      </c>
      <c r="BA341">
        <v>-11.7</v>
      </c>
    </row>
    <row r="342" spans="1:53" x14ac:dyDescent="0.2">
      <c r="A342" s="13" t="s">
        <v>519</v>
      </c>
      <c r="B342" s="13" t="s">
        <v>1411</v>
      </c>
      <c r="C342" s="1" t="s">
        <v>322</v>
      </c>
      <c r="D342" s="13" t="s">
        <v>154</v>
      </c>
      <c r="E342" s="13">
        <v>5</v>
      </c>
      <c r="F342" s="13">
        <v>0</v>
      </c>
      <c r="G342" s="13">
        <v>0</v>
      </c>
      <c r="H342" s="20">
        <f t="shared" si="70"/>
        <v>0</v>
      </c>
      <c r="I342">
        <v>0</v>
      </c>
      <c r="J342">
        <v>0</v>
      </c>
      <c r="K342">
        <v>0</v>
      </c>
      <c r="L342" s="17">
        <f t="shared" si="71"/>
        <v>0</v>
      </c>
      <c r="M342">
        <v>0</v>
      </c>
      <c r="N342">
        <v>0</v>
      </c>
      <c r="O342">
        <v>0</v>
      </c>
      <c r="P342" s="15">
        <f t="shared" si="72"/>
        <v>0</v>
      </c>
      <c r="Q342" s="15">
        <f t="shared" si="73"/>
        <v>0</v>
      </c>
      <c r="R342" s="20">
        <f t="shared" si="74"/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s="16">
        <v>0.18333333330000001</v>
      </c>
      <c r="Y342" s="26">
        <f t="shared" si="75"/>
        <v>3.666666666E-2</v>
      </c>
      <c r="Z342" s="4">
        <v>0.03</v>
      </c>
      <c r="AA342" s="26">
        <f t="shared" si="76"/>
        <v>6.0000000000000001E-3</v>
      </c>
      <c r="AB342" s="4">
        <v>28.24</v>
      </c>
      <c r="AC342" s="26">
        <f t="shared" si="77"/>
        <v>5.6479999999999997</v>
      </c>
      <c r="AD342" s="21">
        <f t="shared" si="78"/>
        <v>1.0611956137247967E-3</v>
      </c>
      <c r="AE342" s="15">
        <f t="shared" si="79"/>
        <v>0</v>
      </c>
      <c r="AF342" s="15">
        <f t="shared" si="80"/>
        <v>0</v>
      </c>
      <c r="AG342" s="15">
        <f t="shared" si="81"/>
        <v>0</v>
      </c>
      <c r="AH342" s="13">
        <v>0</v>
      </c>
      <c r="AI342" s="13">
        <v>0</v>
      </c>
      <c r="AJ342" s="21" t="str">
        <f t="shared" si="82"/>
        <v xml:space="preserve"> </v>
      </c>
      <c r="AK342">
        <v>0</v>
      </c>
      <c r="AL342">
        <v>0</v>
      </c>
      <c r="AM342" s="42">
        <v>0</v>
      </c>
      <c r="AN342" s="42">
        <v>0</v>
      </c>
      <c r="AO342" s="42">
        <v>0</v>
      </c>
      <c r="AP342" s="42">
        <v>0</v>
      </c>
      <c r="AQ342" s="42">
        <v>0</v>
      </c>
      <c r="AR342" s="42">
        <v>0</v>
      </c>
      <c r="AS342">
        <v>0</v>
      </c>
      <c r="AT342">
        <v>0</v>
      </c>
      <c r="AW342">
        <v>0</v>
      </c>
      <c r="AX342">
        <v>0</v>
      </c>
      <c r="AY342" s="16">
        <f t="shared" si="83"/>
        <v>0</v>
      </c>
    </row>
    <row r="343" spans="1:53" x14ac:dyDescent="0.2">
      <c r="A343" s="13" t="s">
        <v>1266</v>
      </c>
      <c r="B343" s="13" t="s">
        <v>1413</v>
      </c>
      <c r="C343" s="1" t="s">
        <v>145</v>
      </c>
      <c r="D343" s="13" t="s">
        <v>129</v>
      </c>
      <c r="E343" s="13">
        <v>77</v>
      </c>
      <c r="F343" s="13">
        <v>8</v>
      </c>
      <c r="G343" s="13">
        <v>8</v>
      </c>
      <c r="H343" s="20">
        <f t="shared" si="70"/>
        <v>16</v>
      </c>
      <c r="I343">
        <v>8</v>
      </c>
      <c r="J343">
        <v>3</v>
      </c>
      <c r="K343">
        <v>5</v>
      </c>
      <c r="L343" s="17">
        <f t="shared" si="71"/>
        <v>4.6836884046178753</v>
      </c>
      <c r="M343">
        <v>37</v>
      </c>
      <c r="N343">
        <v>10</v>
      </c>
      <c r="O343">
        <v>5</v>
      </c>
      <c r="P343" s="15">
        <f t="shared" si="72"/>
        <v>0.21621621621621623</v>
      </c>
      <c r="Q343" s="15">
        <f t="shared" si="73"/>
        <v>0.15384615384615385</v>
      </c>
      <c r="R343" s="20">
        <f t="shared" si="74"/>
        <v>17.482758620689655</v>
      </c>
      <c r="S343">
        <v>1</v>
      </c>
      <c r="T343">
        <v>10</v>
      </c>
      <c r="U343">
        <v>4</v>
      </c>
      <c r="V343">
        <v>5</v>
      </c>
      <c r="W343">
        <v>3</v>
      </c>
      <c r="X343" s="16">
        <v>204.96666666670001</v>
      </c>
      <c r="Y343" s="26">
        <f t="shared" si="75"/>
        <v>2.6619047619051948</v>
      </c>
      <c r="Z343" s="4">
        <v>195.42</v>
      </c>
      <c r="AA343" s="26">
        <f t="shared" si="76"/>
        <v>2.5379220779220777</v>
      </c>
      <c r="AB343" s="4">
        <v>178.22</v>
      </c>
      <c r="AC343" s="26">
        <f t="shared" si="77"/>
        <v>2.3145454545454545</v>
      </c>
      <c r="AD343" s="21">
        <f t="shared" si="78"/>
        <v>0.52301680762231029</v>
      </c>
      <c r="AE343" s="15">
        <f t="shared" si="79"/>
        <v>0.27586206896551724</v>
      </c>
      <c r="AF343" s="15">
        <f t="shared" si="80"/>
        <v>0.27586206896551724</v>
      </c>
      <c r="AG343" s="15">
        <f t="shared" si="81"/>
        <v>0.55172413793103448</v>
      </c>
      <c r="AH343" s="13">
        <v>0</v>
      </c>
      <c r="AI343" s="13">
        <v>1</v>
      </c>
      <c r="AJ343" s="21">
        <f t="shared" si="82"/>
        <v>0</v>
      </c>
      <c r="AK343">
        <v>29</v>
      </c>
      <c r="AL343">
        <v>3</v>
      </c>
      <c r="AM343" s="42">
        <v>140</v>
      </c>
      <c r="AN343" s="42">
        <v>29</v>
      </c>
      <c r="AO343" s="42">
        <v>140</v>
      </c>
      <c r="AP343" s="42">
        <v>29</v>
      </c>
      <c r="AQ343" s="42">
        <v>6</v>
      </c>
      <c r="AR343" s="42">
        <v>84</v>
      </c>
      <c r="AS343">
        <v>157</v>
      </c>
      <c r="AT343">
        <v>28</v>
      </c>
      <c r="AU343" s="4">
        <v>-6.36</v>
      </c>
      <c r="AV343" s="4">
        <v>84.86</v>
      </c>
      <c r="AW343">
        <v>5</v>
      </c>
      <c r="AX343">
        <v>0</v>
      </c>
      <c r="AY343" s="16">
        <f t="shared" si="83"/>
        <v>95.430151244089217</v>
      </c>
      <c r="AZ343" s="4">
        <v>94.66</v>
      </c>
      <c r="BA343">
        <v>5.7</v>
      </c>
    </row>
    <row r="344" spans="1:53" x14ac:dyDescent="0.2">
      <c r="A344" s="13" t="s">
        <v>759</v>
      </c>
      <c r="B344" s="13" t="s">
        <v>1416</v>
      </c>
      <c r="C344" s="1" t="s">
        <v>292</v>
      </c>
      <c r="D344" s="13" t="s">
        <v>503</v>
      </c>
      <c r="E344" s="13">
        <v>72</v>
      </c>
      <c r="F344" s="13">
        <v>1</v>
      </c>
      <c r="G344" s="13">
        <v>0</v>
      </c>
      <c r="H344" s="20">
        <f t="shared" si="70"/>
        <v>1</v>
      </c>
      <c r="I344">
        <v>1</v>
      </c>
      <c r="J344">
        <v>0</v>
      </c>
      <c r="K344">
        <v>0</v>
      </c>
      <c r="L344" s="17">
        <f t="shared" si="71"/>
        <v>10.746268656780575</v>
      </c>
      <c r="M344">
        <v>1</v>
      </c>
      <c r="N344">
        <v>0</v>
      </c>
      <c r="O344">
        <v>0</v>
      </c>
      <c r="P344" s="15">
        <f t="shared" si="72"/>
        <v>1</v>
      </c>
      <c r="Q344" s="15">
        <f t="shared" si="73"/>
        <v>1</v>
      </c>
      <c r="R344" s="20">
        <f t="shared" si="74"/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s="16">
        <v>5.5833333332999997</v>
      </c>
      <c r="Y344" s="26">
        <f t="shared" si="75"/>
        <v>7.7546296295833331E-2</v>
      </c>
      <c r="Z344" s="4">
        <v>4.33</v>
      </c>
      <c r="AA344" s="26">
        <f t="shared" si="76"/>
        <v>6.0138888888888888E-2</v>
      </c>
      <c r="AB344" s="4">
        <v>376.53</v>
      </c>
      <c r="AC344" s="26">
        <f t="shared" si="77"/>
        <v>5.2295833333333333</v>
      </c>
      <c r="AD344" s="21">
        <f t="shared" si="78"/>
        <v>1.1369006984193667E-2</v>
      </c>
      <c r="AE344" s="15">
        <f t="shared" si="79"/>
        <v>1</v>
      </c>
      <c r="AF344" s="15">
        <f t="shared" si="80"/>
        <v>0</v>
      </c>
      <c r="AG344" s="15">
        <f t="shared" si="81"/>
        <v>1</v>
      </c>
      <c r="AH344" s="13">
        <v>2</v>
      </c>
      <c r="AI344" s="13">
        <v>3</v>
      </c>
      <c r="AJ344" s="21">
        <f t="shared" si="82"/>
        <v>0.4</v>
      </c>
      <c r="AK344">
        <v>1</v>
      </c>
      <c r="AL344">
        <v>0</v>
      </c>
      <c r="AM344" s="42">
        <v>4</v>
      </c>
      <c r="AN344" s="42">
        <v>1</v>
      </c>
      <c r="AO344" s="42">
        <v>4</v>
      </c>
      <c r="AP344" s="42">
        <v>1</v>
      </c>
      <c r="AQ344" s="42">
        <v>0</v>
      </c>
      <c r="AR344" s="42">
        <v>1</v>
      </c>
      <c r="AS344">
        <v>2</v>
      </c>
      <c r="AT344">
        <v>0</v>
      </c>
      <c r="AU344" s="4">
        <v>10.64</v>
      </c>
      <c r="AV344" s="4">
        <v>100</v>
      </c>
      <c r="AW344">
        <v>1</v>
      </c>
      <c r="AX344">
        <v>0</v>
      </c>
      <c r="AY344" s="16">
        <f t="shared" si="83"/>
        <v>85.970149254244603</v>
      </c>
      <c r="AZ344" s="4">
        <v>100</v>
      </c>
      <c r="BA344">
        <v>5</v>
      </c>
    </row>
    <row r="345" spans="1:53" x14ac:dyDescent="0.2">
      <c r="A345" s="13" t="s">
        <v>1043</v>
      </c>
      <c r="B345" s="13" t="s">
        <v>1419</v>
      </c>
      <c r="C345" s="1" t="s">
        <v>398</v>
      </c>
      <c r="D345" s="13" t="s">
        <v>844</v>
      </c>
      <c r="E345" s="13">
        <v>40</v>
      </c>
      <c r="F345" s="13">
        <v>3</v>
      </c>
      <c r="G345" s="13">
        <v>3</v>
      </c>
      <c r="H345" s="20">
        <f t="shared" si="70"/>
        <v>6</v>
      </c>
      <c r="I345">
        <v>3</v>
      </c>
      <c r="J345">
        <v>2</v>
      </c>
      <c r="K345">
        <v>1</v>
      </c>
      <c r="L345" s="17">
        <f t="shared" si="71"/>
        <v>5.5756324212671267</v>
      </c>
      <c r="M345">
        <v>7</v>
      </c>
      <c r="N345">
        <v>3</v>
      </c>
      <c r="O345">
        <v>1</v>
      </c>
      <c r="P345" s="15">
        <f t="shared" si="72"/>
        <v>0.42857142857142855</v>
      </c>
      <c r="Q345" s="15">
        <f t="shared" si="73"/>
        <v>0.27272727272727271</v>
      </c>
      <c r="R345" s="20">
        <f t="shared" si="74"/>
        <v>12.571428571428571</v>
      </c>
      <c r="S345">
        <v>0</v>
      </c>
      <c r="T345">
        <v>0</v>
      </c>
      <c r="U345">
        <v>4</v>
      </c>
      <c r="V345">
        <v>0</v>
      </c>
      <c r="W345">
        <v>2</v>
      </c>
      <c r="X345" s="16">
        <v>64.566666666700002</v>
      </c>
      <c r="Y345" s="26">
        <f t="shared" si="75"/>
        <v>1.6141666666675001</v>
      </c>
      <c r="Z345" s="4">
        <v>61.27</v>
      </c>
      <c r="AA345" s="26">
        <f t="shared" si="76"/>
        <v>1.5317500000000002</v>
      </c>
      <c r="AB345" s="4">
        <v>105.6</v>
      </c>
      <c r="AC345" s="26">
        <f t="shared" si="77"/>
        <v>2.6399999999999997</v>
      </c>
      <c r="AD345" s="21">
        <f t="shared" si="78"/>
        <v>0.36717205009887943</v>
      </c>
      <c r="AE345" s="15">
        <f t="shared" si="79"/>
        <v>0.42857142857142855</v>
      </c>
      <c r="AF345" s="15">
        <f t="shared" si="80"/>
        <v>0.42857142857142855</v>
      </c>
      <c r="AG345" s="15">
        <f t="shared" si="81"/>
        <v>0.8571428571428571</v>
      </c>
      <c r="AH345" s="13">
        <v>0</v>
      </c>
      <c r="AI345" s="13">
        <v>0</v>
      </c>
      <c r="AJ345" s="21" t="str">
        <f t="shared" si="82"/>
        <v xml:space="preserve"> </v>
      </c>
      <c r="AK345">
        <v>7</v>
      </c>
      <c r="AL345">
        <v>1</v>
      </c>
      <c r="AM345" s="42">
        <v>37</v>
      </c>
      <c r="AN345" s="42">
        <v>13</v>
      </c>
      <c r="AO345" s="42">
        <v>37</v>
      </c>
      <c r="AP345" s="42">
        <v>13</v>
      </c>
      <c r="AQ345" s="42">
        <v>0</v>
      </c>
      <c r="AR345" s="42">
        <v>16</v>
      </c>
      <c r="AS345">
        <v>45</v>
      </c>
      <c r="AT345">
        <v>6</v>
      </c>
      <c r="AU345" s="4">
        <v>-6.95</v>
      </c>
      <c r="AV345" s="4">
        <v>88.24</v>
      </c>
      <c r="AW345">
        <v>0</v>
      </c>
      <c r="AX345">
        <v>0</v>
      </c>
      <c r="AY345" s="16">
        <f t="shared" si="83"/>
        <v>65.049044914783138</v>
      </c>
      <c r="AZ345" s="4">
        <v>97.92</v>
      </c>
      <c r="BA345">
        <v>6.5</v>
      </c>
    </row>
    <row r="346" spans="1:53" x14ac:dyDescent="0.2">
      <c r="A346" s="13" t="s">
        <v>1423</v>
      </c>
      <c r="B346" s="13" t="s">
        <v>1424</v>
      </c>
      <c r="C346" s="1" t="s">
        <v>554</v>
      </c>
      <c r="D346" s="13" t="s">
        <v>154</v>
      </c>
      <c r="E346" s="13">
        <v>4</v>
      </c>
      <c r="F346" s="13">
        <v>0</v>
      </c>
      <c r="G346" s="13">
        <v>0</v>
      </c>
      <c r="H346" s="20">
        <f t="shared" si="70"/>
        <v>0</v>
      </c>
      <c r="I346">
        <v>0</v>
      </c>
      <c r="J346">
        <v>0</v>
      </c>
      <c r="K346">
        <v>0</v>
      </c>
      <c r="L346" s="17">
        <f t="shared" si="71"/>
        <v>0</v>
      </c>
      <c r="M346">
        <v>0</v>
      </c>
      <c r="N346">
        <v>0</v>
      </c>
      <c r="O346">
        <v>0</v>
      </c>
      <c r="P346" s="15">
        <f t="shared" si="72"/>
        <v>0</v>
      </c>
      <c r="Q346" s="15">
        <f t="shared" si="73"/>
        <v>0</v>
      </c>
      <c r="R346" s="20">
        <f t="shared" si="74"/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 s="16">
        <v>0.35</v>
      </c>
      <c r="Y346" s="26">
        <f t="shared" si="75"/>
        <v>8.7499999999999994E-2</v>
      </c>
      <c r="Z346" s="4">
        <v>0.38</v>
      </c>
      <c r="AA346" s="26">
        <f t="shared" si="76"/>
        <v>9.5000000000000001E-2</v>
      </c>
      <c r="AB346" s="4">
        <v>24.25</v>
      </c>
      <c r="AC346" s="26">
        <f t="shared" si="77"/>
        <v>6.0625</v>
      </c>
      <c r="AD346" s="21">
        <f t="shared" si="78"/>
        <v>1.5428339423467318E-2</v>
      </c>
      <c r="AE346" s="15">
        <f t="shared" si="79"/>
        <v>0</v>
      </c>
      <c r="AF346" s="15">
        <f t="shared" si="80"/>
        <v>0</v>
      </c>
      <c r="AG346" s="15">
        <f t="shared" si="81"/>
        <v>0</v>
      </c>
      <c r="AH346" s="13">
        <v>0</v>
      </c>
      <c r="AI346" s="13">
        <v>0</v>
      </c>
      <c r="AJ346" s="21" t="str">
        <f t="shared" si="82"/>
        <v xml:space="preserve"> </v>
      </c>
      <c r="AK346">
        <v>0</v>
      </c>
      <c r="AL346">
        <v>0</v>
      </c>
      <c r="AM346" s="42">
        <v>0</v>
      </c>
      <c r="AN346" s="42">
        <v>0</v>
      </c>
      <c r="AO346" s="42">
        <v>0</v>
      </c>
      <c r="AP346" s="42">
        <v>0</v>
      </c>
      <c r="AQ346" s="42">
        <v>1</v>
      </c>
      <c r="AR346" s="42">
        <v>0</v>
      </c>
      <c r="AS346">
        <v>0</v>
      </c>
      <c r="AT346">
        <v>0</v>
      </c>
      <c r="AW346">
        <v>0</v>
      </c>
      <c r="AX346">
        <v>0</v>
      </c>
      <c r="AY346" s="16">
        <f t="shared" si="83"/>
        <v>-60</v>
      </c>
      <c r="AZ346" s="4">
        <v>0</v>
      </c>
      <c r="BA346">
        <v>-95.8</v>
      </c>
    </row>
    <row r="347" spans="1:53" x14ac:dyDescent="0.2">
      <c r="A347" s="13" t="s">
        <v>1426</v>
      </c>
      <c r="B347" s="13" t="s">
        <v>1424</v>
      </c>
      <c r="C347" s="1" t="s">
        <v>302</v>
      </c>
      <c r="D347" s="13" t="s">
        <v>154</v>
      </c>
      <c r="E347" s="13">
        <v>72</v>
      </c>
      <c r="F347" s="13">
        <v>4</v>
      </c>
      <c r="G347" s="13">
        <v>7</v>
      </c>
      <c r="H347" s="20">
        <f t="shared" si="70"/>
        <v>11</v>
      </c>
      <c r="I347">
        <v>4</v>
      </c>
      <c r="J347">
        <v>5</v>
      </c>
      <c r="K347">
        <v>2</v>
      </c>
      <c r="L347" s="17">
        <f t="shared" si="71"/>
        <v>4.6003717472108265</v>
      </c>
      <c r="M347">
        <v>20</v>
      </c>
      <c r="N347">
        <v>7</v>
      </c>
      <c r="O347">
        <v>3</v>
      </c>
      <c r="P347" s="15">
        <f t="shared" si="72"/>
        <v>0.2</v>
      </c>
      <c r="Q347" s="15">
        <f t="shared" si="73"/>
        <v>0.13333333333333333</v>
      </c>
      <c r="R347" s="20">
        <f t="shared" si="74"/>
        <v>34.444444444444443</v>
      </c>
      <c r="S347">
        <v>0</v>
      </c>
      <c r="T347">
        <v>1</v>
      </c>
      <c r="U347">
        <v>7</v>
      </c>
      <c r="V347">
        <v>3</v>
      </c>
      <c r="W347">
        <v>0</v>
      </c>
      <c r="X347" s="16">
        <v>143.46666666670001</v>
      </c>
      <c r="Y347" s="26">
        <f t="shared" si="75"/>
        <v>1.9925925925930557</v>
      </c>
      <c r="Z347" s="4">
        <v>133.28</v>
      </c>
      <c r="AA347" s="26">
        <f t="shared" si="76"/>
        <v>1.8511111111111112</v>
      </c>
      <c r="AB347" s="4">
        <v>208.01</v>
      </c>
      <c r="AC347" s="26">
        <f t="shared" si="77"/>
        <v>2.8890277777777778</v>
      </c>
      <c r="AD347" s="21">
        <f t="shared" si="78"/>
        <v>0.39051832752204874</v>
      </c>
      <c r="AE347" s="15">
        <f t="shared" si="79"/>
        <v>0.22222222222222221</v>
      </c>
      <c r="AF347" s="15">
        <f t="shared" si="80"/>
        <v>0.3888888888888889</v>
      </c>
      <c r="AG347" s="15">
        <f t="shared" si="81"/>
        <v>0.61111111111111116</v>
      </c>
      <c r="AH347" s="13">
        <v>1</v>
      </c>
      <c r="AI347" s="13">
        <v>0</v>
      </c>
      <c r="AJ347" s="21">
        <f t="shared" si="82"/>
        <v>1</v>
      </c>
      <c r="AK347">
        <v>18</v>
      </c>
      <c r="AL347">
        <v>4</v>
      </c>
      <c r="AM347" s="42">
        <v>106</v>
      </c>
      <c r="AN347" s="42">
        <v>17</v>
      </c>
      <c r="AO347" s="42">
        <v>106</v>
      </c>
      <c r="AP347" s="42">
        <v>17</v>
      </c>
      <c r="AQ347" s="42">
        <v>3</v>
      </c>
      <c r="AR347" s="42">
        <v>43</v>
      </c>
      <c r="AS347">
        <v>98</v>
      </c>
      <c r="AT347">
        <v>17</v>
      </c>
      <c r="AU347" s="4">
        <v>2.41</v>
      </c>
      <c r="AV347" s="4">
        <v>85.22</v>
      </c>
      <c r="AW347">
        <v>4</v>
      </c>
      <c r="AX347">
        <v>0</v>
      </c>
      <c r="AY347" s="16">
        <f t="shared" si="83"/>
        <v>97.026022304810169</v>
      </c>
      <c r="AZ347" s="4">
        <v>89.93</v>
      </c>
      <c r="BA347">
        <v>-2.2000000000000002</v>
      </c>
    </row>
    <row r="348" spans="1:53" x14ac:dyDescent="0.2">
      <c r="A348" s="13" t="s">
        <v>414</v>
      </c>
      <c r="B348" s="13" t="s">
        <v>1424</v>
      </c>
      <c r="C348" s="1" t="s">
        <v>179</v>
      </c>
      <c r="D348" s="13" t="s">
        <v>154</v>
      </c>
      <c r="E348" s="13">
        <v>79</v>
      </c>
      <c r="F348" s="13">
        <v>1</v>
      </c>
      <c r="G348" s="13">
        <v>4</v>
      </c>
      <c r="H348" s="20">
        <f t="shared" si="70"/>
        <v>5</v>
      </c>
      <c r="I348">
        <v>1</v>
      </c>
      <c r="J348">
        <v>2</v>
      </c>
      <c r="K348">
        <v>2</v>
      </c>
      <c r="L348" s="17">
        <f t="shared" si="71"/>
        <v>6.2326869806137344</v>
      </c>
      <c r="M348">
        <v>7</v>
      </c>
      <c r="N348">
        <v>2</v>
      </c>
      <c r="O348">
        <v>2</v>
      </c>
      <c r="P348" s="15">
        <f t="shared" si="72"/>
        <v>0.14285714285714285</v>
      </c>
      <c r="Q348" s="15">
        <f t="shared" si="73"/>
        <v>9.0909090909090912E-2</v>
      </c>
      <c r="R348" s="20">
        <f t="shared" si="74"/>
        <v>16</v>
      </c>
      <c r="S348">
        <v>0</v>
      </c>
      <c r="T348">
        <v>0</v>
      </c>
      <c r="U348">
        <v>1</v>
      </c>
      <c r="V348">
        <v>3</v>
      </c>
      <c r="W348">
        <v>0</v>
      </c>
      <c r="X348" s="16">
        <v>48.133333333300001</v>
      </c>
      <c r="Y348" s="26">
        <f t="shared" si="75"/>
        <v>0.609282700421519</v>
      </c>
      <c r="Z348" s="4">
        <v>47.36</v>
      </c>
      <c r="AA348" s="26">
        <f t="shared" si="76"/>
        <v>0.59949367088607597</v>
      </c>
      <c r="AB348" s="4">
        <v>328.15</v>
      </c>
      <c r="AC348" s="26">
        <f t="shared" si="77"/>
        <v>4.1537974683544299</v>
      </c>
      <c r="AD348" s="21">
        <f t="shared" si="78"/>
        <v>0.12612180767489548</v>
      </c>
      <c r="AE348" s="15">
        <f t="shared" si="79"/>
        <v>0.16666666666666666</v>
      </c>
      <c r="AF348" s="15">
        <f t="shared" si="80"/>
        <v>0.66666666666666663</v>
      </c>
      <c r="AG348" s="15">
        <f t="shared" si="81"/>
        <v>0.83333333333333326</v>
      </c>
      <c r="AH348" s="13">
        <v>9</v>
      </c>
      <c r="AI348" s="13">
        <v>17</v>
      </c>
      <c r="AJ348" s="21">
        <f t="shared" si="82"/>
        <v>0.34615384615384615</v>
      </c>
      <c r="AK348">
        <v>6</v>
      </c>
      <c r="AL348">
        <v>0</v>
      </c>
      <c r="AM348" s="42">
        <v>42</v>
      </c>
      <c r="AN348" s="42">
        <v>6</v>
      </c>
      <c r="AO348" s="42">
        <v>42</v>
      </c>
      <c r="AP348" s="42">
        <v>6</v>
      </c>
      <c r="AQ348" s="42">
        <v>1</v>
      </c>
      <c r="AR348" s="42">
        <v>14</v>
      </c>
      <c r="AS348">
        <v>38</v>
      </c>
      <c r="AT348">
        <v>2</v>
      </c>
      <c r="AU348" s="4">
        <v>9.18</v>
      </c>
      <c r="AV348" s="4">
        <v>95</v>
      </c>
      <c r="AW348">
        <v>1</v>
      </c>
      <c r="AX348">
        <v>0</v>
      </c>
      <c r="AY348" s="16">
        <f t="shared" si="83"/>
        <v>113.43490304716997</v>
      </c>
      <c r="AZ348" s="4">
        <v>92.68</v>
      </c>
      <c r="BA348">
        <v>0.2</v>
      </c>
    </row>
    <row r="349" spans="1:53" x14ac:dyDescent="0.2">
      <c r="A349" s="13" t="s">
        <v>1430</v>
      </c>
      <c r="B349" s="13" t="s">
        <v>1431</v>
      </c>
      <c r="C349" s="1" t="s">
        <v>334</v>
      </c>
      <c r="D349" s="13" t="s">
        <v>129</v>
      </c>
      <c r="E349" s="13">
        <v>6</v>
      </c>
      <c r="F349" s="13">
        <v>0</v>
      </c>
      <c r="G349" s="13">
        <v>0</v>
      </c>
      <c r="H349" s="20">
        <f t="shared" si="70"/>
        <v>0</v>
      </c>
      <c r="I349">
        <v>0</v>
      </c>
      <c r="J349">
        <v>0</v>
      </c>
      <c r="K349">
        <v>0</v>
      </c>
      <c r="L349" s="17">
        <f t="shared" si="71"/>
        <v>0</v>
      </c>
      <c r="M349">
        <v>1</v>
      </c>
      <c r="N349">
        <v>0</v>
      </c>
      <c r="O349">
        <v>0</v>
      </c>
      <c r="P349" s="15">
        <f t="shared" si="72"/>
        <v>0</v>
      </c>
      <c r="Q349" s="15">
        <f t="shared" si="73"/>
        <v>0</v>
      </c>
      <c r="R349" s="20">
        <f t="shared" si="74"/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 s="16">
        <v>5.7</v>
      </c>
      <c r="Y349" s="26">
        <f t="shared" si="75"/>
        <v>0.95000000000000007</v>
      </c>
      <c r="Z349" s="4">
        <v>6.03</v>
      </c>
      <c r="AA349" s="26">
        <f t="shared" si="76"/>
        <v>1.0050000000000001</v>
      </c>
      <c r="AB349" s="4">
        <v>11.02</v>
      </c>
      <c r="AC349" s="26">
        <f t="shared" si="77"/>
        <v>1.8366666666666667</v>
      </c>
      <c r="AD349" s="21">
        <f t="shared" si="78"/>
        <v>0.35366568914956015</v>
      </c>
      <c r="AE349" s="15">
        <f t="shared" si="79"/>
        <v>0</v>
      </c>
      <c r="AF349" s="15">
        <f t="shared" si="80"/>
        <v>0</v>
      </c>
      <c r="AG349" s="15">
        <f t="shared" si="81"/>
        <v>0</v>
      </c>
      <c r="AH349" s="13">
        <v>0</v>
      </c>
      <c r="AI349" s="13">
        <v>0</v>
      </c>
      <c r="AJ349" s="21" t="str">
        <f t="shared" si="82"/>
        <v xml:space="preserve"> </v>
      </c>
      <c r="AK349">
        <v>0</v>
      </c>
      <c r="AL349">
        <v>0</v>
      </c>
      <c r="AM349" s="42">
        <v>6</v>
      </c>
      <c r="AN349" s="42">
        <v>0</v>
      </c>
      <c r="AO349" s="42">
        <v>6</v>
      </c>
      <c r="AP349" s="42">
        <v>0</v>
      </c>
      <c r="AQ349" s="42">
        <v>0</v>
      </c>
      <c r="AR349" s="42">
        <v>2</v>
      </c>
      <c r="AS349">
        <v>3</v>
      </c>
      <c r="AT349">
        <v>0</v>
      </c>
      <c r="AU349" s="4">
        <v>9.09</v>
      </c>
      <c r="AV349" s="4">
        <v>100</v>
      </c>
      <c r="AW349">
        <v>0</v>
      </c>
      <c r="AX349">
        <v>0</v>
      </c>
      <c r="AY349" s="16">
        <f t="shared" si="83"/>
        <v>147.36842105263159</v>
      </c>
      <c r="AZ349" s="4">
        <v>83.33</v>
      </c>
      <c r="BA349">
        <v>-6.7</v>
      </c>
    </row>
    <row r="350" spans="1:53" x14ac:dyDescent="0.2">
      <c r="A350" s="13" t="s">
        <v>316</v>
      </c>
      <c r="B350" s="13" t="s">
        <v>1435</v>
      </c>
      <c r="C350" s="1" t="s">
        <v>219</v>
      </c>
      <c r="D350" s="13" t="s">
        <v>173</v>
      </c>
      <c r="E350" s="13">
        <v>59</v>
      </c>
      <c r="F350" s="13">
        <v>3</v>
      </c>
      <c r="G350" s="13">
        <v>8</v>
      </c>
      <c r="H350" s="20">
        <f t="shared" si="70"/>
        <v>11</v>
      </c>
      <c r="I350">
        <v>3</v>
      </c>
      <c r="J350">
        <v>2</v>
      </c>
      <c r="K350">
        <v>6</v>
      </c>
      <c r="L350" s="17">
        <f t="shared" si="71"/>
        <v>4.4574515983781051</v>
      </c>
      <c r="M350">
        <v>22</v>
      </c>
      <c r="N350">
        <v>10</v>
      </c>
      <c r="O350">
        <v>9</v>
      </c>
      <c r="P350" s="15">
        <f t="shared" si="72"/>
        <v>0.13636363636363635</v>
      </c>
      <c r="Q350" s="15">
        <f t="shared" si="73"/>
        <v>7.3170731707317069E-2</v>
      </c>
      <c r="R350" s="20">
        <f t="shared" si="74"/>
        <v>17.166666666666668</v>
      </c>
      <c r="S350">
        <v>4</v>
      </c>
      <c r="T350">
        <v>0</v>
      </c>
      <c r="U350">
        <v>6</v>
      </c>
      <c r="V350">
        <v>5</v>
      </c>
      <c r="W350">
        <v>3</v>
      </c>
      <c r="X350" s="16">
        <v>148.0666666667</v>
      </c>
      <c r="Y350" s="26">
        <f t="shared" si="75"/>
        <v>2.5096045197745762</v>
      </c>
      <c r="Z350" s="4">
        <v>146.55000000000001</v>
      </c>
      <c r="AA350" s="26">
        <f t="shared" si="76"/>
        <v>2.4838983050847459</v>
      </c>
      <c r="AB350" s="4">
        <v>196.06</v>
      </c>
      <c r="AC350" s="26">
        <f t="shared" si="77"/>
        <v>3.323050847457627</v>
      </c>
      <c r="AD350" s="21">
        <f t="shared" si="78"/>
        <v>0.42774583345494877</v>
      </c>
      <c r="AE350" s="15">
        <f t="shared" si="79"/>
        <v>0.25</v>
      </c>
      <c r="AF350" s="15">
        <f t="shared" si="80"/>
        <v>0.66666666666666663</v>
      </c>
      <c r="AG350" s="15">
        <f t="shared" si="81"/>
        <v>0.91666666666666663</v>
      </c>
      <c r="AH350" s="1"/>
      <c r="AI350" s="1"/>
      <c r="AJ350" s="21" t="str">
        <f t="shared" si="82"/>
        <v xml:space="preserve"> </v>
      </c>
      <c r="AK350">
        <v>12</v>
      </c>
      <c r="AL350">
        <v>2</v>
      </c>
      <c r="AM350" s="42">
        <v>91</v>
      </c>
      <c r="AN350" s="42">
        <v>17</v>
      </c>
      <c r="AO350" s="42">
        <v>91</v>
      </c>
      <c r="AP350" s="42">
        <v>17</v>
      </c>
      <c r="AQ350" s="42">
        <v>4</v>
      </c>
      <c r="AR350" s="42">
        <v>56</v>
      </c>
      <c r="AS350">
        <v>103</v>
      </c>
      <c r="AT350">
        <v>19</v>
      </c>
      <c r="AU350" s="4">
        <v>-0.41</v>
      </c>
      <c r="AV350" s="4">
        <v>84.43</v>
      </c>
      <c r="AW350">
        <v>1</v>
      </c>
      <c r="AX350">
        <v>0</v>
      </c>
      <c r="AY350" s="16">
        <f t="shared" si="83"/>
        <v>85.096803241763823</v>
      </c>
      <c r="AZ350" s="4">
        <v>94.81</v>
      </c>
      <c r="BA350">
        <v>0.8</v>
      </c>
    </row>
    <row r="351" spans="1:53" x14ac:dyDescent="0.2">
      <c r="A351" s="13" t="s">
        <v>1437</v>
      </c>
      <c r="B351" s="13" t="s">
        <v>1438</v>
      </c>
      <c r="C351" s="1" t="s">
        <v>162</v>
      </c>
      <c r="D351" s="13" t="s">
        <v>173</v>
      </c>
      <c r="E351" s="13">
        <v>81</v>
      </c>
      <c r="F351" s="13">
        <v>0</v>
      </c>
      <c r="G351" s="13">
        <v>0</v>
      </c>
      <c r="H351" s="20">
        <f t="shared" si="70"/>
        <v>0</v>
      </c>
      <c r="I351">
        <v>0</v>
      </c>
      <c r="J351">
        <v>0</v>
      </c>
      <c r="K351">
        <v>0</v>
      </c>
      <c r="L351" s="17">
        <f t="shared" si="71"/>
        <v>0</v>
      </c>
      <c r="M351">
        <v>0</v>
      </c>
      <c r="N351">
        <v>0</v>
      </c>
      <c r="O351">
        <v>0</v>
      </c>
      <c r="P351" s="15">
        <f t="shared" si="72"/>
        <v>0</v>
      </c>
      <c r="Q351" s="15">
        <f t="shared" si="73"/>
        <v>0</v>
      </c>
      <c r="R351" s="20">
        <f t="shared" si="74"/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s="16">
        <v>7.6833333333000002</v>
      </c>
      <c r="Y351" s="26">
        <f t="shared" si="75"/>
        <v>9.4855967077777784E-2</v>
      </c>
      <c r="Z351" s="4">
        <v>7.38</v>
      </c>
      <c r="AA351" s="26">
        <f t="shared" si="76"/>
        <v>9.1111111111111115E-2</v>
      </c>
      <c r="AB351" s="4">
        <v>384.66</v>
      </c>
      <c r="AC351" s="26">
        <f t="shared" si="77"/>
        <v>4.7488888888888896</v>
      </c>
      <c r="AD351" s="21">
        <f t="shared" si="78"/>
        <v>1.8824609733700641E-2</v>
      </c>
      <c r="AE351" s="15">
        <f t="shared" si="79"/>
        <v>0</v>
      </c>
      <c r="AF351" s="15">
        <f t="shared" si="80"/>
        <v>0</v>
      </c>
      <c r="AG351" s="15">
        <f t="shared" si="81"/>
        <v>0</v>
      </c>
      <c r="AH351" s="1"/>
      <c r="AI351" s="1"/>
      <c r="AJ351" s="21" t="str">
        <f t="shared" si="82"/>
        <v xml:space="preserve"> </v>
      </c>
      <c r="AK351">
        <v>0</v>
      </c>
      <c r="AL351">
        <v>0</v>
      </c>
      <c r="AM351" s="42">
        <v>1</v>
      </c>
      <c r="AN351" s="42">
        <v>2</v>
      </c>
      <c r="AO351" s="42">
        <v>1</v>
      </c>
      <c r="AP351" s="42">
        <v>2</v>
      </c>
      <c r="AQ351" s="42">
        <v>0</v>
      </c>
      <c r="AR351" s="42">
        <v>7</v>
      </c>
      <c r="AS351">
        <v>2</v>
      </c>
      <c r="AT351">
        <v>2</v>
      </c>
      <c r="AU351" s="4">
        <v>-35.93</v>
      </c>
      <c r="AV351" s="4">
        <v>50</v>
      </c>
      <c r="AW351">
        <v>0</v>
      </c>
      <c r="AX351">
        <v>0</v>
      </c>
      <c r="AY351" s="16">
        <f t="shared" si="83"/>
        <v>39.045553145505622</v>
      </c>
      <c r="AZ351" s="4">
        <v>88.89</v>
      </c>
      <c r="BA351">
        <v>-4.3</v>
      </c>
    </row>
    <row r="352" spans="1:53" x14ac:dyDescent="0.2">
      <c r="A352" s="13" t="s">
        <v>1324</v>
      </c>
      <c r="B352" s="13" t="s">
        <v>1441</v>
      </c>
      <c r="C352" s="1" t="s">
        <v>398</v>
      </c>
      <c r="D352" s="13" t="s">
        <v>173</v>
      </c>
      <c r="E352" s="13">
        <v>22</v>
      </c>
      <c r="F352" s="13">
        <v>0</v>
      </c>
      <c r="G352" s="13">
        <v>0</v>
      </c>
      <c r="H352" s="20">
        <f t="shared" si="70"/>
        <v>0</v>
      </c>
      <c r="I352">
        <v>0</v>
      </c>
      <c r="J352">
        <v>0</v>
      </c>
      <c r="K352">
        <v>0</v>
      </c>
      <c r="L352" s="17">
        <f t="shared" si="71"/>
        <v>0</v>
      </c>
      <c r="M352">
        <v>0</v>
      </c>
      <c r="N352">
        <v>0</v>
      </c>
      <c r="O352">
        <v>0</v>
      </c>
      <c r="P352" s="15">
        <f t="shared" si="72"/>
        <v>0</v>
      </c>
      <c r="Q352" s="15">
        <f t="shared" si="73"/>
        <v>0</v>
      </c>
      <c r="R352" s="20">
        <f t="shared" si="74"/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s="16">
        <v>0.1333333333</v>
      </c>
      <c r="Y352" s="26">
        <f t="shared" si="75"/>
        <v>6.0606060590909089E-3</v>
      </c>
      <c r="Z352" s="4">
        <v>0.31</v>
      </c>
      <c r="AA352" s="26">
        <f t="shared" si="76"/>
        <v>1.4090909090909091E-2</v>
      </c>
      <c r="AB352" s="4">
        <v>94.93</v>
      </c>
      <c r="AC352" s="26">
        <f t="shared" si="77"/>
        <v>4.3150000000000004</v>
      </c>
      <c r="AD352" s="21">
        <f t="shared" si="78"/>
        <v>3.2549349013019742E-3</v>
      </c>
      <c r="AE352" s="15">
        <f t="shared" si="79"/>
        <v>0</v>
      </c>
      <c r="AF352" s="15">
        <f t="shared" si="80"/>
        <v>0</v>
      </c>
      <c r="AG352" s="15">
        <f t="shared" si="81"/>
        <v>0</v>
      </c>
      <c r="AH352" s="1"/>
      <c r="AI352" s="1"/>
      <c r="AJ352" s="21" t="str">
        <f t="shared" si="82"/>
        <v xml:space="preserve"> </v>
      </c>
      <c r="AK352">
        <v>0</v>
      </c>
      <c r="AL352">
        <v>0</v>
      </c>
      <c r="AM352" s="42">
        <v>1</v>
      </c>
      <c r="AN352" s="42">
        <v>0</v>
      </c>
      <c r="AO352" s="42">
        <v>1</v>
      </c>
      <c r="AP352" s="42">
        <v>0</v>
      </c>
      <c r="AQ352" s="42">
        <v>0</v>
      </c>
      <c r="AR352" s="42">
        <v>0</v>
      </c>
      <c r="AS352">
        <v>1</v>
      </c>
      <c r="AT352">
        <v>0</v>
      </c>
      <c r="AU352" s="4">
        <v>8.86</v>
      </c>
      <c r="AV352" s="4">
        <v>100</v>
      </c>
      <c r="AW352">
        <v>1</v>
      </c>
      <c r="AX352">
        <v>0</v>
      </c>
      <c r="AY352" s="16">
        <f t="shared" si="83"/>
        <v>120</v>
      </c>
      <c r="AZ352" s="4">
        <v>100</v>
      </c>
      <c r="BA352">
        <v>6</v>
      </c>
    </row>
    <row r="353" spans="1:53" x14ac:dyDescent="0.2">
      <c r="A353" s="13" t="s">
        <v>1444</v>
      </c>
      <c r="B353" s="13" t="s">
        <v>1445</v>
      </c>
      <c r="C353" s="1" t="s">
        <v>128</v>
      </c>
      <c r="D353" s="13" t="s">
        <v>146</v>
      </c>
      <c r="E353" s="13">
        <v>75</v>
      </c>
      <c r="F353" s="13">
        <v>3</v>
      </c>
      <c r="G353" s="13">
        <v>4</v>
      </c>
      <c r="H353" s="20">
        <f t="shared" si="70"/>
        <v>7</v>
      </c>
      <c r="I353">
        <v>3</v>
      </c>
      <c r="J353">
        <v>1</v>
      </c>
      <c r="K353">
        <v>3</v>
      </c>
      <c r="L353" s="17">
        <f t="shared" si="71"/>
        <v>3.8257173219990355</v>
      </c>
      <c r="M353">
        <v>15</v>
      </c>
      <c r="N353">
        <v>1</v>
      </c>
      <c r="O353">
        <v>1</v>
      </c>
      <c r="P353" s="15">
        <f t="shared" si="72"/>
        <v>0.2</v>
      </c>
      <c r="Q353" s="15">
        <f t="shared" si="73"/>
        <v>0.17647058823529413</v>
      </c>
      <c r="R353" s="20">
        <f t="shared" si="74"/>
        <v>5.4736842105263159</v>
      </c>
      <c r="S353">
        <v>0</v>
      </c>
      <c r="T353">
        <v>3</v>
      </c>
      <c r="U353">
        <v>7</v>
      </c>
      <c r="V353">
        <v>3</v>
      </c>
      <c r="W353">
        <v>0</v>
      </c>
      <c r="X353" s="16">
        <v>109.78333333330001</v>
      </c>
      <c r="Y353" s="26">
        <f t="shared" si="75"/>
        <v>1.4637777777773335</v>
      </c>
      <c r="Z353" s="4">
        <v>105.22</v>
      </c>
      <c r="AA353" s="26">
        <f t="shared" si="76"/>
        <v>1.4029333333333334</v>
      </c>
      <c r="AB353" s="4">
        <v>318.60000000000002</v>
      </c>
      <c r="AC353" s="26">
        <f t="shared" si="77"/>
        <v>4.2480000000000002</v>
      </c>
      <c r="AD353" s="21">
        <f t="shared" si="78"/>
        <v>0.24826577320560614</v>
      </c>
      <c r="AE353" s="15">
        <f t="shared" si="79"/>
        <v>0.15789473684210525</v>
      </c>
      <c r="AF353" s="15">
        <f t="shared" si="80"/>
        <v>0.21052631578947367</v>
      </c>
      <c r="AG353" s="15">
        <f t="shared" si="81"/>
        <v>0.36842105263157893</v>
      </c>
      <c r="AH353" s="13">
        <v>10</v>
      </c>
      <c r="AI353" s="13">
        <v>7</v>
      </c>
      <c r="AJ353" s="21">
        <f t="shared" si="82"/>
        <v>0.58823529411764708</v>
      </c>
      <c r="AK353">
        <v>19</v>
      </c>
      <c r="AL353">
        <v>1</v>
      </c>
      <c r="AM353" s="42">
        <v>85</v>
      </c>
      <c r="AN353" s="42">
        <v>13</v>
      </c>
      <c r="AO353" s="42">
        <v>85</v>
      </c>
      <c r="AP353" s="42">
        <v>13</v>
      </c>
      <c r="AQ353" s="42">
        <v>4</v>
      </c>
      <c r="AR353" s="42">
        <v>48</v>
      </c>
      <c r="AS353">
        <v>88</v>
      </c>
      <c r="AT353">
        <v>18</v>
      </c>
      <c r="AU353" s="4">
        <v>-7.21</v>
      </c>
      <c r="AV353" s="4">
        <v>83.02</v>
      </c>
      <c r="AW353">
        <v>1</v>
      </c>
      <c r="AX353">
        <v>0</v>
      </c>
      <c r="AY353" s="16">
        <f t="shared" si="83"/>
        <v>112.58539547597164</v>
      </c>
      <c r="AZ353" s="4">
        <v>95</v>
      </c>
      <c r="BA353">
        <v>1.9</v>
      </c>
    </row>
    <row r="354" spans="1:53" x14ac:dyDescent="0.2">
      <c r="A354" s="13" t="s">
        <v>1448</v>
      </c>
      <c r="B354" s="13" t="s">
        <v>1449</v>
      </c>
      <c r="C354" s="1" t="s">
        <v>363</v>
      </c>
      <c r="D354" s="13" t="s">
        <v>154</v>
      </c>
      <c r="E354" s="13">
        <v>76</v>
      </c>
      <c r="F354" s="13">
        <v>1</v>
      </c>
      <c r="G354" s="13">
        <v>7</v>
      </c>
      <c r="H354" s="20">
        <f t="shared" si="70"/>
        <v>8</v>
      </c>
      <c r="I354">
        <v>1</v>
      </c>
      <c r="J354">
        <v>4</v>
      </c>
      <c r="K354">
        <v>3</v>
      </c>
      <c r="L354" s="17">
        <f t="shared" si="71"/>
        <v>3.1985784095950245</v>
      </c>
      <c r="M354">
        <v>12</v>
      </c>
      <c r="N354">
        <v>6</v>
      </c>
      <c r="O354">
        <v>12</v>
      </c>
      <c r="P354" s="15">
        <f t="shared" si="72"/>
        <v>8.3333333333333329E-2</v>
      </c>
      <c r="Q354" s="15">
        <f t="shared" si="73"/>
        <v>3.3333333333333333E-2</v>
      </c>
      <c r="R354" s="20">
        <f t="shared" si="74"/>
        <v>30.18181818181818</v>
      </c>
      <c r="S354">
        <v>1</v>
      </c>
      <c r="T354">
        <v>2</v>
      </c>
      <c r="U354">
        <v>12</v>
      </c>
      <c r="V354">
        <v>6</v>
      </c>
      <c r="W354">
        <v>5</v>
      </c>
      <c r="X354" s="16">
        <v>150.0666666667</v>
      </c>
      <c r="Y354" s="26">
        <f t="shared" si="75"/>
        <v>1.9745614035092105</v>
      </c>
      <c r="Z354" s="4">
        <v>142.01</v>
      </c>
      <c r="AA354" s="26">
        <f t="shared" si="76"/>
        <v>1.8685526315789474</v>
      </c>
      <c r="AB354" s="4">
        <v>289.02</v>
      </c>
      <c r="AC354" s="26">
        <f t="shared" si="77"/>
        <v>3.8028947368421049</v>
      </c>
      <c r="AD354" s="21">
        <f t="shared" si="78"/>
        <v>0.32946662645291513</v>
      </c>
      <c r="AE354" s="15">
        <f t="shared" si="79"/>
        <v>9.0909090909090912E-2</v>
      </c>
      <c r="AF354" s="15">
        <f t="shared" si="80"/>
        <v>0.63636363636363635</v>
      </c>
      <c r="AG354" s="15">
        <f t="shared" si="81"/>
        <v>0.72727272727272729</v>
      </c>
      <c r="AH354" s="13">
        <v>0</v>
      </c>
      <c r="AI354" s="13">
        <v>0</v>
      </c>
      <c r="AJ354" s="21" t="str">
        <f t="shared" si="82"/>
        <v xml:space="preserve"> </v>
      </c>
      <c r="AK354">
        <v>11</v>
      </c>
      <c r="AL354">
        <v>2</v>
      </c>
      <c r="AM354" s="42">
        <v>72</v>
      </c>
      <c r="AN354" s="42">
        <v>18</v>
      </c>
      <c r="AO354" s="42">
        <v>72</v>
      </c>
      <c r="AP354" s="42">
        <v>18</v>
      </c>
      <c r="AQ354" s="42">
        <v>5</v>
      </c>
      <c r="AR354" s="42">
        <v>61</v>
      </c>
      <c r="AS354">
        <v>90</v>
      </c>
      <c r="AT354">
        <v>24</v>
      </c>
      <c r="AU354" s="4">
        <v>-3.25</v>
      </c>
      <c r="AV354" s="4">
        <v>78.95</v>
      </c>
      <c r="AW354">
        <v>2</v>
      </c>
      <c r="AX354">
        <v>0</v>
      </c>
      <c r="AY354" s="16">
        <f t="shared" si="83"/>
        <v>69.169258107492411</v>
      </c>
      <c r="AZ354" s="4">
        <v>82.8</v>
      </c>
      <c r="BA354">
        <v>-12.3</v>
      </c>
    </row>
    <row r="355" spans="1:53" x14ac:dyDescent="0.2">
      <c r="A355" s="13" t="s">
        <v>312</v>
      </c>
      <c r="B355" s="13" t="s">
        <v>1452</v>
      </c>
      <c r="C355" s="1" t="s">
        <v>136</v>
      </c>
      <c r="D355" s="13" t="s">
        <v>207</v>
      </c>
      <c r="E355" s="13">
        <v>71</v>
      </c>
      <c r="F355" s="13">
        <v>0</v>
      </c>
      <c r="G355" s="13">
        <v>1</v>
      </c>
      <c r="H355" s="20">
        <f t="shared" si="70"/>
        <v>1</v>
      </c>
      <c r="I355">
        <v>0</v>
      </c>
      <c r="J355">
        <v>1</v>
      </c>
      <c r="K355">
        <v>0</v>
      </c>
      <c r="L355" s="17">
        <f t="shared" si="71"/>
        <v>3.2757051865272504</v>
      </c>
      <c r="M355">
        <v>2</v>
      </c>
      <c r="N355">
        <v>0</v>
      </c>
      <c r="O355">
        <v>0</v>
      </c>
      <c r="P355" s="15">
        <f t="shared" si="72"/>
        <v>0</v>
      </c>
      <c r="Q355" s="15">
        <f t="shared" si="73"/>
        <v>0</v>
      </c>
      <c r="R355" s="20">
        <f t="shared" si="74"/>
        <v>4.5</v>
      </c>
      <c r="S355">
        <v>0</v>
      </c>
      <c r="T355">
        <v>2</v>
      </c>
      <c r="U355">
        <v>1</v>
      </c>
      <c r="V355">
        <v>0</v>
      </c>
      <c r="W355">
        <v>0</v>
      </c>
      <c r="X355" s="16">
        <v>18.316666666700002</v>
      </c>
      <c r="Y355" s="26">
        <f t="shared" si="75"/>
        <v>0.25798122065774648</v>
      </c>
      <c r="Z355" s="4">
        <v>16.489999999999998</v>
      </c>
      <c r="AA355" s="26">
        <f t="shared" si="76"/>
        <v>0.23225352112676054</v>
      </c>
      <c r="AB355" s="4">
        <v>319.82</v>
      </c>
      <c r="AC355" s="26">
        <f t="shared" si="77"/>
        <v>4.5045070422535209</v>
      </c>
      <c r="AD355" s="21">
        <f t="shared" si="78"/>
        <v>4.9032142963337397E-2</v>
      </c>
      <c r="AE355" s="15">
        <f t="shared" si="79"/>
        <v>0</v>
      </c>
      <c r="AF355" s="15">
        <f t="shared" si="80"/>
        <v>0.25</v>
      </c>
      <c r="AG355" s="15">
        <f t="shared" si="81"/>
        <v>0.25</v>
      </c>
      <c r="AH355" s="13">
        <v>1</v>
      </c>
      <c r="AI355" s="13">
        <v>0</v>
      </c>
      <c r="AJ355" s="21">
        <f t="shared" si="82"/>
        <v>1</v>
      </c>
      <c r="AK355">
        <v>4</v>
      </c>
      <c r="AL355">
        <v>0</v>
      </c>
      <c r="AM355" s="42">
        <v>14</v>
      </c>
      <c r="AN355" s="42">
        <v>3</v>
      </c>
      <c r="AO355" s="42">
        <v>14</v>
      </c>
      <c r="AP355" s="42">
        <v>3</v>
      </c>
      <c r="AQ355" s="42">
        <v>0</v>
      </c>
      <c r="AR355" s="42">
        <v>4</v>
      </c>
      <c r="AS355">
        <v>15</v>
      </c>
      <c r="AT355">
        <v>2</v>
      </c>
      <c r="AU355" s="4">
        <v>0.45</v>
      </c>
      <c r="AV355" s="4">
        <v>88.24</v>
      </c>
      <c r="AW355">
        <v>0</v>
      </c>
      <c r="AX355">
        <v>0</v>
      </c>
      <c r="AY355" s="16">
        <f t="shared" si="83"/>
        <v>98.271155595817518</v>
      </c>
      <c r="AZ355" s="4">
        <v>93.33</v>
      </c>
      <c r="BA355">
        <v>-2.5</v>
      </c>
    </row>
    <row r="356" spans="1:53" x14ac:dyDescent="0.2">
      <c r="A356" s="13" t="s">
        <v>144</v>
      </c>
      <c r="B356" s="13" t="s">
        <v>1456</v>
      </c>
      <c r="C356" s="1" t="s">
        <v>398</v>
      </c>
      <c r="D356" s="13" t="s">
        <v>146</v>
      </c>
      <c r="E356" s="13">
        <v>75</v>
      </c>
      <c r="F356" s="13">
        <v>5</v>
      </c>
      <c r="G356" s="13">
        <v>11</v>
      </c>
      <c r="H356" s="20">
        <f t="shared" si="70"/>
        <v>16</v>
      </c>
      <c r="I356">
        <v>5</v>
      </c>
      <c r="J356">
        <v>6</v>
      </c>
      <c r="K356">
        <v>5</v>
      </c>
      <c r="L356" s="17">
        <f t="shared" si="71"/>
        <v>7.4055026999247637</v>
      </c>
      <c r="M356">
        <v>15</v>
      </c>
      <c r="N356">
        <v>9</v>
      </c>
      <c r="O356">
        <v>5</v>
      </c>
      <c r="P356" s="15">
        <f t="shared" si="72"/>
        <v>0.33333333333333331</v>
      </c>
      <c r="Q356" s="15">
        <f t="shared" si="73"/>
        <v>0.17241379310344829</v>
      </c>
      <c r="R356" s="20">
        <f t="shared" si="74"/>
        <v>25.142857142857142</v>
      </c>
      <c r="S356">
        <v>1</v>
      </c>
      <c r="T356">
        <v>2</v>
      </c>
      <c r="U356">
        <v>4</v>
      </c>
      <c r="V356">
        <v>5</v>
      </c>
      <c r="W356">
        <v>0</v>
      </c>
      <c r="X356" s="16">
        <v>129.63333333329999</v>
      </c>
      <c r="Y356" s="26">
        <f t="shared" si="75"/>
        <v>1.7284444444439999</v>
      </c>
      <c r="Z356" s="4">
        <v>126.66</v>
      </c>
      <c r="AA356" s="26">
        <f t="shared" si="76"/>
        <v>1.6887999999999999</v>
      </c>
      <c r="AB356" s="4">
        <v>179.74</v>
      </c>
      <c r="AC356" s="26">
        <f t="shared" si="77"/>
        <v>2.3965333333333336</v>
      </c>
      <c r="AD356" s="21">
        <f t="shared" si="78"/>
        <v>0.41338120104438636</v>
      </c>
      <c r="AE356" s="15">
        <f t="shared" si="79"/>
        <v>0.23809523809523808</v>
      </c>
      <c r="AF356" s="15">
        <f t="shared" si="80"/>
        <v>0.52380952380952384</v>
      </c>
      <c r="AG356" s="15">
        <f t="shared" si="81"/>
        <v>0.76190476190476186</v>
      </c>
      <c r="AH356" s="13">
        <v>32</v>
      </c>
      <c r="AI356" s="13">
        <v>21</v>
      </c>
      <c r="AJ356" s="21">
        <f t="shared" si="82"/>
        <v>0.60377358490566035</v>
      </c>
      <c r="AK356">
        <v>21</v>
      </c>
      <c r="AL356">
        <v>2</v>
      </c>
      <c r="AM356" s="42">
        <v>67</v>
      </c>
      <c r="AN356" s="42">
        <v>19</v>
      </c>
      <c r="AO356" s="42">
        <v>67</v>
      </c>
      <c r="AP356" s="42">
        <v>19</v>
      </c>
      <c r="AQ356" s="42">
        <v>2</v>
      </c>
      <c r="AR356" s="42">
        <v>42</v>
      </c>
      <c r="AS356">
        <v>91</v>
      </c>
      <c r="AT356">
        <v>19</v>
      </c>
      <c r="AU356" s="4">
        <v>-3.46</v>
      </c>
      <c r="AV356" s="4">
        <v>82.73</v>
      </c>
      <c r="AW356">
        <v>1</v>
      </c>
      <c r="AX356">
        <v>0</v>
      </c>
      <c r="AY356" s="16">
        <f t="shared" si="83"/>
        <v>71.740807405521153</v>
      </c>
      <c r="AZ356" s="4">
        <v>88.18</v>
      </c>
      <c r="BA356">
        <v>-6</v>
      </c>
    </row>
    <row r="357" spans="1:53" x14ac:dyDescent="0.2">
      <c r="A357" s="13" t="s">
        <v>1115</v>
      </c>
      <c r="B357" s="13" t="s">
        <v>1459</v>
      </c>
      <c r="C357" s="1" t="s">
        <v>554</v>
      </c>
      <c r="D357" s="13" t="s">
        <v>503</v>
      </c>
      <c r="E357" s="13">
        <v>82</v>
      </c>
      <c r="F357" s="13">
        <v>3</v>
      </c>
      <c r="G357" s="13">
        <v>3</v>
      </c>
      <c r="H357" s="20">
        <f t="shared" si="70"/>
        <v>6</v>
      </c>
      <c r="I357">
        <v>3</v>
      </c>
      <c r="J357">
        <v>0</v>
      </c>
      <c r="K357">
        <v>2</v>
      </c>
      <c r="L357" s="17">
        <f t="shared" si="71"/>
        <v>2.9674405824967804</v>
      </c>
      <c r="M357">
        <v>16</v>
      </c>
      <c r="N357">
        <v>6</v>
      </c>
      <c r="O357">
        <v>10</v>
      </c>
      <c r="P357" s="15">
        <f t="shared" si="72"/>
        <v>0.1875</v>
      </c>
      <c r="Q357" s="15">
        <f t="shared" si="73"/>
        <v>9.375E-2</v>
      </c>
      <c r="R357" s="20">
        <f t="shared" si="74"/>
        <v>0</v>
      </c>
      <c r="S357">
        <v>1</v>
      </c>
      <c r="T357">
        <v>1</v>
      </c>
      <c r="U357">
        <v>5</v>
      </c>
      <c r="V357">
        <v>9</v>
      </c>
      <c r="W357">
        <v>0</v>
      </c>
      <c r="X357" s="16">
        <v>121.3166666667</v>
      </c>
      <c r="Y357" s="26">
        <f t="shared" si="75"/>
        <v>1.4794715447158537</v>
      </c>
      <c r="Z357" s="4">
        <v>119.12</v>
      </c>
      <c r="AA357" s="26">
        <f t="shared" si="76"/>
        <v>1.4526829268292683</v>
      </c>
      <c r="AB357" s="4">
        <v>303.62</v>
      </c>
      <c r="AC357" s="26">
        <f t="shared" si="77"/>
        <v>3.7026829268292683</v>
      </c>
      <c r="AD357" s="21">
        <f t="shared" si="78"/>
        <v>0.28178076358991344</v>
      </c>
      <c r="AE357" s="15">
        <f t="shared" si="79"/>
        <v>0.33333333333333331</v>
      </c>
      <c r="AF357" s="15">
        <f t="shared" si="80"/>
        <v>0.22222222222222221</v>
      </c>
      <c r="AG357" s="15">
        <f t="shared" si="81"/>
        <v>0.55555555555555558</v>
      </c>
      <c r="AH357" s="13">
        <v>15</v>
      </c>
      <c r="AI357" s="13">
        <v>10</v>
      </c>
      <c r="AJ357" s="21">
        <f t="shared" si="82"/>
        <v>0.6</v>
      </c>
      <c r="AK357">
        <v>9</v>
      </c>
      <c r="AL357">
        <v>2</v>
      </c>
      <c r="AM357" s="42">
        <v>81</v>
      </c>
      <c r="AN357" s="42">
        <v>22</v>
      </c>
      <c r="AO357" s="42">
        <v>81</v>
      </c>
      <c r="AP357" s="42">
        <v>22</v>
      </c>
      <c r="AQ357" s="42">
        <v>6</v>
      </c>
      <c r="AR357" s="42">
        <v>61</v>
      </c>
      <c r="AS357">
        <v>83</v>
      </c>
      <c r="AT357">
        <v>22</v>
      </c>
      <c r="AU357" s="4">
        <v>-9.81</v>
      </c>
      <c r="AV357" s="4">
        <v>79.05</v>
      </c>
      <c r="AW357">
        <v>0</v>
      </c>
      <c r="AX357">
        <v>0</v>
      </c>
      <c r="AY357" s="16">
        <f t="shared" si="83"/>
        <v>89.023217474903419</v>
      </c>
      <c r="AZ357" s="4">
        <v>81.11</v>
      </c>
      <c r="BA357">
        <v>-11.1</v>
      </c>
    </row>
    <row r="358" spans="1:53" x14ac:dyDescent="0.2">
      <c r="A358" s="13" t="s">
        <v>1461</v>
      </c>
      <c r="B358" s="13" t="s">
        <v>1462</v>
      </c>
      <c r="C358" s="1" t="s">
        <v>287</v>
      </c>
      <c r="D358" s="13" t="s">
        <v>173</v>
      </c>
      <c r="E358" s="13">
        <v>81</v>
      </c>
      <c r="F358" s="13">
        <v>0</v>
      </c>
      <c r="G358" s="13">
        <v>0</v>
      </c>
      <c r="H358" s="20">
        <f t="shared" si="70"/>
        <v>0</v>
      </c>
      <c r="I358">
        <v>0</v>
      </c>
      <c r="J358">
        <v>0</v>
      </c>
      <c r="K358">
        <v>0</v>
      </c>
      <c r="L358" s="17">
        <f t="shared" si="71"/>
        <v>0</v>
      </c>
      <c r="M358">
        <v>2</v>
      </c>
      <c r="N358">
        <v>0</v>
      </c>
      <c r="O358">
        <v>1</v>
      </c>
      <c r="P358" s="15">
        <f t="shared" si="72"/>
        <v>0</v>
      </c>
      <c r="Q358" s="15">
        <f t="shared" si="73"/>
        <v>0</v>
      </c>
      <c r="R358" s="20">
        <f t="shared" si="74"/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 s="16">
        <v>17.5</v>
      </c>
      <c r="Y358" s="26">
        <f t="shared" si="75"/>
        <v>0.21604938271604937</v>
      </c>
      <c r="Z358" s="4">
        <v>14.9</v>
      </c>
      <c r="AA358" s="26">
        <f t="shared" si="76"/>
        <v>0.18395061728395062</v>
      </c>
      <c r="AB358" s="4">
        <v>407.17</v>
      </c>
      <c r="AC358" s="26">
        <f t="shared" si="77"/>
        <v>5.0267901234567907</v>
      </c>
      <c r="AD358" s="21">
        <f t="shared" si="78"/>
        <v>3.5302201056696757E-2</v>
      </c>
      <c r="AE358" s="15">
        <f t="shared" si="79"/>
        <v>0</v>
      </c>
      <c r="AF358" s="15">
        <f t="shared" si="80"/>
        <v>0</v>
      </c>
      <c r="AG358" s="15">
        <f t="shared" si="81"/>
        <v>0</v>
      </c>
      <c r="AH358" s="1"/>
      <c r="AI358" s="1"/>
      <c r="AJ358" s="21" t="str">
        <f t="shared" si="82"/>
        <v xml:space="preserve"> </v>
      </c>
      <c r="AK358">
        <v>0</v>
      </c>
      <c r="AL358">
        <v>0</v>
      </c>
      <c r="AM358" s="42">
        <v>7</v>
      </c>
      <c r="AN358" s="42">
        <v>1</v>
      </c>
      <c r="AO358" s="42">
        <v>7</v>
      </c>
      <c r="AP358" s="42">
        <v>1</v>
      </c>
      <c r="AQ358" s="42">
        <v>2</v>
      </c>
      <c r="AR358" s="42">
        <v>7</v>
      </c>
      <c r="AS358">
        <v>7</v>
      </c>
      <c r="AT358">
        <v>2</v>
      </c>
      <c r="AU358" s="4">
        <v>-12.71</v>
      </c>
      <c r="AV358" s="4">
        <v>77.78</v>
      </c>
      <c r="AW358">
        <v>0</v>
      </c>
      <c r="AX358">
        <v>0</v>
      </c>
      <c r="AY358" s="16">
        <f t="shared" si="83"/>
        <v>58.285714285714285</v>
      </c>
      <c r="AZ358" s="4">
        <v>84.21</v>
      </c>
      <c r="BA358">
        <v>-12.6</v>
      </c>
    </row>
    <row r="359" spans="1:53" x14ac:dyDescent="0.2">
      <c r="A359" s="13" t="s">
        <v>591</v>
      </c>
      <c r="B359" s="13" t="s">
        <v>1465</v>
      </c>
      <c r="C359" s="1" t="s">
        <v>409</v>
      </c>
      <c r="D359" s="13" t="s">
        <v>129</v>
      </c>
      <c r="E359" s="13">
        <v>77</v>
      </c>
      <c r="F359" s="13">
        <v>3</v>
      </c>
      <c r="G359" s="13">
        <v>2</v>
      </c>
      <c r="H359" s="20">
        <f t="shared" si="70"/>
        <v>5</v>
      </c>
      <c r="I359">
        <v>3</v>
      </c>
      <c r="J359">
        <v>2</v>
      </c>
      <c r="K359">
        <v>0</v>
      </c>
      <c r="L359" s="17">
        <f t="shared" si="71"/>
        <v>2.286585365853659</v>
      </c>
      <c r="M359">
        <v>30</v>
      </c>
      <c r="N359">
        <v>12</v>
      </c>
      <c r="O359">
        <v>4</v>
      </c>
      <c r="P359" s="15">
        <f t="shared" si="72"/>
        <v>0.1</v>
      </c>
      <c r="Q359" s="15">
        <f t="shared" si="73"/>
        <v>6.5217391304347824E-2</v>
      </c>
      <c r="R359" s="20">
        <f t="shared" si="74"/>
        <v>32</v>
      </c>
      <c r="S359">
        <v>1</v>
      </c>
      <c r="T359">
        <v>2</v>
      </c>
      <c r="U359">
        <v>5</v>
      </c>
      <c r="V359">
        <v>3</v>
      </c>
      <c r="W359">
        <v>0</v>
      </c>
      <c r="X359" s="16">
        <v>131.19999999999999</v>
      </c>
      <c r="Y359" s="26">
        <f t="shared" si="75"/>
        <v>1.7038961038961038</v>
      </c>
      <c r="Z359" s="4">
        <v>119.24</v>
      </c>
      <c r="AA359" s="26">
        <f t="shared" si="76"/>
        <v>1.5485714285714285</v>
      </c>
      <c r="AB359" s="4">
        <v>233.93</v>
      </c>
      <c r="AC359" s="26">
        <f t="shared" si="77"/>
        <v>3.0380519480519483</v>
      </c>
      <c r="AD359" s="21">
        <f t="shared" si="78"/>
        <v>0.33762777132825544</v>
      </c>
      <c r="AE359" s="15">
        <f t="shared" si="79"/>
        <v>0.5</v>
      </c>
      <c r="AF359" s="15">
        <f t="shared" si="80"/>
        <v>0.33333333333333331</v>
      </c>
      <c r="AG359" s="15">
        <f t="shared" si="81"/>
        <v>0.83333333333333326</v>
      </c>
      <c r="AH359" s="13">
        <v>0</v>
      </c>
      <c r="AI359" s="13">
        <v>1</v>
      </c>
      <c r="AJ359" s="21">
        <f t="shared" si="82"/>
        <v>0</v>
      </c>
      <c r="AK359">
        <v>6</v>
      </c>
      <c r="AL359">
        <v>0</v>
      </c>
      <c r="AM359" s="42">
        <v>90</v>
      </c>
      <c r="AN359" s="42">
        <v>23</v>
      </c>
      <c r="AO359" s="42">
        <v>90</v>
      </c>
      <c r="AP359" s="42">
        <v>23</v>
      </c>
      <c r="AQ359" s="42">
        <v>4</v>
      </c>
      <c r="AR359" s="42">
        <v>44</v>
      </c>
      <c r="AS359">
        <v>88</v>
      </c>
      <c r="AT359">
        <v>23</v>
      </c>
      <c r="AU359" s="4">
        <v>-10.31</v>
      </c>
      <c r="AV359" s="4">
        <v>79.28</v>
      </c>
      <c r="AW359">
        <v>0</v>
      </c>
      <c r="AX359">
        <v>0</v>
      </c>
      <c r="AY359" s="16">
        <f t="shared" si="83"/>
        <v>82.317073170731717</v>
      </c>
      <c r="AZ359" s="4">
        <v>85.71</v>
      </c>
      <c r="BA359">
        <v>-9.1999999999999993</v>
      </c>
    </row>
    <row r="360" spans="1:53" x14ac:dyDescent="0.2">
      <c r="A360" s="13" t="s">
        <v>1467</v>
      </c>
      <c r="B360" s="13" t="s">
        <v>1468</v>
      </c>
      <c r="C360" s="1" t="s">
        <v>358</v>
      </c>
      <c r="D360" s="13" t="s">
        <v>173</v>
      </c>
      <c r="E360" s="13">
        <v>38</v>
      </c>
      <c r="F360" s="13">
        <v>0</v>
      </c>
      <c r="G360" s="13">
        <v>0</v>
      </c>
      <c r="H360" s="20">
        <f t="shared" si="70"/>
        <v>0</v>
      </c>
      <c r="I360">
        <v>0</v>
      </c>
      <c r="J360">
        <v>0</v>
      </c>
      <c r="K360">
        <v>0</v>
      </c>
      <c r="L360" s="17">
        <f t="shared" si="71"/>
        <v>0</v>
      </c>
      <c r="M360">
        <v>0</v>
      </c>
      <c r="N360">
        <v>0</v>
      </c>
      <c r="O360">
        <v>0</v>
      </c>
      <c r="P360" s="15">
        <f t="shared" si="72"/>
        <v>0</v>
      </c>
      <c r="Q360" s="15">
        <f t="shared" si="73"/>
        <v>0</v>
      </c>
      <c r="R360" s="20">
        <f t="shared" si="74"/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s="16">
        <v>1.1000000000000001</v>
      </c>
      <c r="Y360" s="26">
        <f t="shared" si="75"/>
        <v>2.8947368421052635E-2</v>
      </c>
      <c r="Z360" s="4">
        <v>1.56</v>
      </c>
      <c r="AA360" s="26">
        <f t="shared" si="76"/>
        <v>4.1052631578947368E-2</v>
      </c>
      <c r="AB360" s="4">
        <v>179.53</v>
      </c>
      <c r="AC360" s="26">
        <f t="shared" si="77"/>
        <v>4.7244736842105262</v>
      </c>
      <c r="AD360" s="21">
        <f t="shared" si="78"/>
        <v>8.6145010768126362E-3</v>
      </c>
      <c r="AE360" s="15">
        <f t="shared" si="79"/>
        <v>0</v>
      </c>
      <c r="AF360" s="15">
        <f t="shared" si="80"/>
        <v>0</v>
      </c>
      <c r="AG360" s="15">
        <f t="shared" si="81"/>
        <v>0</v>
      </c>
      <c r="AH360" s="1"/>
      <c r="AI360" s="1"/>
      <c r="AJ360" s="21" t="str">
        <f t="shared" si="82"/>
        <v xml:space="preserve"> </v>
      </c>
      <c r="AK360">
        <v>0</v>
      </c>
      <c r="AL360">
        <v>0</v>
      </c>
      <c r="AM360" s="42">
        <v>0</v>
      </c>
      <c r="AN360" s="42">
        <v>0</v>
      </c>
      <c r="AO360" s="42">
        <v>0</v>
      </c>
      <c r="AP360" s="42">
        <v>0</v>
      </c>
      <c r="AQ360" s="42">
        <v>0</v>
      </c>
      <c r="AR360" s="42">
        <v>0</v>
      </c>
      <c r="AS360">
        <v>0</v>
      </c>
      <c r="AT360">
        <v>0</v>
      </c>
      <c r="AW360">
        <v>0</v>
      </c>
      <c r="AX360">
        <v>0</v>
      </c>
      <c r="AY360" s="16">
        <f t="shared" si="83"/>
        <v>0</v>
      </c>
      <c r="AZ360" s="4">
        <v>100</v>
      </c>
      <c r="BA360">
        <v>5.0999999999999996</v>
      </c>
    </row>
    <row r="361" spans="1:53" x14ac:dyDescent="0.2">
      <c r="A361" s="13" t="s">
        <v>1472</v>
      </c>
      <c r="B361" s="13" t="s">
        <v>1473</v>
      </c>
      <c r="C361" s="1" t="s">
        <v>162</v>
      </c>
      <c r="D361" s="13" t="s">
        <v>146</v>
      </c>
      <c r="E361" s="13">
        <v>13</v>
      </c>
      <c r="F361" s="13">
        <v>0</v>
      </c>
      <c r="G361" s="13">
        <v>0</v>
      </c>
      <c r="H361" s="20">
        <f t="shared" si="70"/>
        <v>0</v>
      </c>
      <c r="I361">
        <v>0</v>
      </c>
      <c r="J361">
        <v>0</v>
      </c>
      <c r="K361">
        <v>0</v>
      </c>
      <c r="L361" s="17">
        <f t="shared" si="71"/>
        <v>0</v>
      </c>
      <c r="M361">
        <v>1</v>
      </c>
      <c r="N361">
        <v>0</v>
      </c>
      <c r="O361">
        <v>1</v>
      </c>
      <c r="P361" s="15">
        <f t="shared" si="72"/>
        <v>0</v>
      </c>
      <c r="Q361" s="15">
        <f t="shared" si="73"/>
        <v>0</v>
      </c>
      <c r="R361" s="20">
        <f t="shared" si="74"/>
        <v>0</v>
      </c>
      <c r="S361">
        <v>0</v>
      </c>
      <c r="T361">
        <v>0</v>
      </c>
      <c r="U361">
        <v>2</v>
      </c>
      <c r="V361">
        <v>0</v>
      </c>
      <c r="W361">
        <v>1</v>
      </c>
      <c r="X361" s="16">
        <v>12.583333333300001</v>
      </c>
      <c r="Y361" s="26">
        <f t="shared" si="75"/>
        <v>0.96794871794615389</v>
      </c>
      <c r="Z361" s="4">
        <v>11.72</v>
      </c>
      <c r="AA361" s="26">
        <f t="shared" si="76"/>
        <v>0.90153846153846162</v>
      </c>
      <c r="AB361" s="4">
        <v>39.659999999999997</v>
      </c>
      <c r="AC361" s="26">
        <f t="shared" si="77"/>
        <v>3.0507692307692307</v>
      </c>
      <c r="AD361" s="21">
        <f t="shared" si="78"/>
        <v>0.22810432074737255</v>
      </c>
      <c r="AE361" s="15">
        <f t="shared" si="79"/>
        <v>0</v>
      </c>
      <c r="AF361" s="15">
        <f t="shared" si="80"/>
        <v>0</v>
      </c>
      <c r="AG361" s="15">
        <f t="shared" si="81"/>
        <v>0</v>
      </c>
      <c r="AH361" s="13">
        <v>0</v>
      </c>
      <c r="AI361" s="13">
        <v>0</v>
      </c>
      <c r="AJ361" s="21" t="str">
        <f t="shared" si="82"/>
        <v xml:space="preserve"> </v>
      </c>
      <c r="AK361">
        <v>2</v>
      </c>
      <c r="AL361">
        <v>0</v>
      </c>
      <c r="AM361" s="42">
        <v>6</v>
      </c>
      <c r="AN361" s="42">
        <v>3</v>
      </c>
      <c r="AO361" s="42">
        <v>6</v>
      </c>
      <c r="AP361" s="42">
        <v>3</v>
      </c>
      <c r="AQ361" s="42">
        <v>0</v>
      </c>
      <c r="AR361" s="42">
        <v>6</v>
      </c>
      <c r="AS361">
        <v>8</v>
      </c>
      <c r="AT361">
        <v>2</v>
      </c>
      <c r="AU361" s="4">
        <v>-1.48</v>
      </c>
      <c r="AV361" s="4">
        <v>80</v>
      </c>
      <c r="AW361">
        <v>0</v>
      </c>
      <c r="AX361">
        <v>0</v>
      </c>
      <c r="AY361" s="16">
        <f t="shared" si="83"/>
        <v>66.754966887594051</v>
      </c>
      <c r="AZ361" s="4">
        <v>83.33</v>
      </c>
      <c r="BA361">
        <v>-9.4</v>
      </c>
    </row>
    <row r="362" spans="1:53" x14ac:dyDescent="0.2">
      <c r="A362" s="13" t="s">
        <v>1477</v>
      </c>
      <c r="B362" s="13" t="s">
        <v>1478</v>
      </c>
      <c r="C362" s="1" t="s">
        <v>322</v>
      </c>
      <c r="D362" s="13" t="s">
        <v>173</v>
      </c>
      <c r="E362" s="13">
        <v>82</v>
      </c>
      <c r="F362" s="13">
        <v>0</v>
      </c>
      <c r="G362" s="13">
        <v>0</v>
      </c>
      <c r="H362" s="20">
        <f t="shared" si="70"/>
        <v>0</v>
      </c>
      <c r="I362">
        <v>0</v>
      </c>
      <c r="J362">
        <v>0</v>
      </c>
      <c r="K362">
        <v>0</v>
      </c>
      <c r="L362" s="17">
        <f t="shared" si="71"/>
        <v>0</v>
      </c>
      <c r="M362">
        <v>0</v>
      </c>
      <c r="N362">
        <v>0</v>
      </c>
      <c r="O362">
        <v>1</v>
      </c>
      <c r="P362" s="15">
        <f t="shared" si="72"/>
        <v>0</v>
      </c>
      <c r="Q362" s="15">
        <f t="shared" si="73"/>
        <v>0</v>
      </c>
      <c r="R362" s="20">
        <f t="shared" si="74"/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s="16">
        <v>11.666666666699999</v>
      </c>
      <c r="Y362" s="26">
        <f t="shared" si="75"/>
        <v>0.14227642276463415</v>
      </c>
      <c r="Z362" s="4">
        <v>12.92</v>
      </c>
      <c r="AA362" s="26">
        <f t="shared" si="76"/>
        <v>0.1575609756097561</v>
      </c>
      <c r="AB362" s="4">
        <v>423.46</v>
      </c>
      <c r="AC362" s="26">
        <f t="shared" si="77"/>
        <v>5.1641463414634146</v>
      </c>
      <c r="AD362" s="21">
        <f t="shared" si="78"/>
        <v>2.9607223062468494E-2</v>
      </c>
      <c r="AE362" s="15">
        <f t="shared" si="79"/>
        <v>0</v>
      </c>
      <c r="AF362" s="15">
        <f t="shared" si="80"/>
        <v>0</v>
      </c>
      <c r="AG362" s="15">
        <f t="shared" si="81"/>
        <v>0</v>
      </c>
      <c r="AH362" s="1"/>
      <c r="AI362" s="1"/>
      <c r="AJ362" s="21" t="str">
        <f t="shared" si="82"/>
        <v xml:space="preserve"> </v>
      </c>
      <c r="AK362">
        <v>0</v>
      </c>
      <c r="AL362">
        <v>0</v>
      </c>
      <c r="AM362" s="42">
        <v>3</v>
      </c>
      <c r="AN362" s="42">
        <v>3</v>
      </c>
      <c r="AO362" s="42">
        <v>3</v>
      </c>
      <c r="AP362" s="42">
        <v>3</v>
      </c>
      <c r="AQ362" s="42">
        <v>0</v>
      </c>
      <c r="AR362" s="42">
        <v>3</v>
      </c>
      <c r="AS362">
        <v>1</v>
      </c>
      <c r="AT362">
        <v>1</v>
      </c>
      <c r="AU362" s="4">
        <v>-36.99</v>
      </c>
      <c r="AV362" s="4">
        <v>50</v>
      </c>
      <c r="AW362">
        <v>0</v>
      </c>
      <c r="AX362">
        <v>0</v>
      </c>
      <c r="AY362" s="16">
        <f t="shared" si="83"/>
        <v>15.428571428527349</v>
      </c>
      <c r="AZ362" s="4">
        <v>94.12</v>
      </c>
      <c r="BA362">
        <v>-2.4</v>
      </c>
    </row>
    <row r="363" spans="1:53" x14ac:dyDescent="0.2">
      <c r="A363" s="13" t="s">
        <v>126</v>
      </c>
      <c r="B363" s="13" t="s">
        <v>1480</v>
      </c>
      <c r="C363" s="1" t="s">
        <v>446</v>
      </c>
      <c r="D363" s="13" t="s">
        <v>146</v>
      </c>
      <c r="E363" s="13">
        <v>5</v>
      </c>
      <c r="F363" s="13">
        <v>1</v>
      </c>
      <c r="G363" s="13">
        <v>0</v>
      </c>
      <c r="H363" s="20">
        <f t="shared" si="70"/>
        <v>1</v>
      </c>
      <c r="I363">
        <v>1</v>
      </c>
      <c r="J363">
        <v>0</v>
      </c>
      <c r="K363">
        <v>0</v>
      </c>
      <c r="L363" s="17">
        <f t="shared" si="71"/>
        <v>16.363636363487601</v>
      </c>
      <c r="M363">
        <v>1</v>
      </c>
      <c r="N363">
        <v>1</v>
      </c>
      <c r="O363">
        <v>0</v>
      </c>
      <c r="P363" s="15">
        <f t="shared" si="72"/>
        <v>1</v>
      </c>
      <c r="Q363" s="15">
        <f t="shared" si="73"/>
        <v>0.5</v>
      </c>
      <c r="R363" s="20">
        <f t="shared" si="74"/>
        <v>0</v>
      </c>
      <c r="S363">
        <v>0</v>
      </c>
      <c r="T363">
        <v>0</v>
      </c>
      <c r="U363">
        <v>1</v>
      </c>
      <c r="V363">
        <v>1</v>
      </c>
      <c r="W363">
        <v>0</v>
      </c>
      <c r="X363" s="16">
        <v>3.6666666667000003</v>
      </c>
      <c r="Y363" s="26">
        <f t="shared" si="75"/>
        <v>0.73333333334000006</v>
      </c>
      <c r="Z363" s="4">
        <v>3.3</v>
      </c>
      <c r="AA363" s="26">
        <f t="shared" si="76"/>
        <v>0.65999999999999992</v>
      </c>
      <c r="AB363" s="4">
        <v>35.22</v>
      </c>
      <c r="AC363" s="26">
        <f t="shared" si="77"/>
        <v>7.0439999999999996</v>
      </c>
      <c r="AD363" s="21">
        <f t="shared" si="78"/>
        <v>8.566978193146417E-2</v>
      </c>
      <c r="AE363" s="15">
        <f t="shared" si="79"/>
        <v>1</v>
      </c>
      <c r="AF363" s="15">
        <f t="shared" si="80"/>
        <v>0</v>
      </c>
      <c r="AG363" s="15">
        <f t="shared" si="81"/>
        <v>1</v>
      </c>
      <c r="AH363" s="13">
        <v>2</v>
      </c>
      <c r="AI363" s="13">
        <v>0</v>
      </c>
      <c r="AJ363" s="21">
        <f t="shared" si="82"/>
        <v>1</v>
      </c>
      <c r="AK363">
        <v>1</v>
      </c>
      <c r="AL363">
        <v>0</v>
      </c>
      <c r="AM363" s="42">
        <v>2</v>
      </c>
      <c r="AN363" s="42">
        <v>0</v>
      </c>
      <c r="AO363" s="42">
        <v>2</v>
      </c>
      <c r="AP363" s="42">
        <v>0</v>
      </c>
      <c r="AQ363" s="42">
        <v>0</v>
      </c>
      <c r="AR363" s="42">
        <v>1</v>
      </c>
      <c r="AS363">
        <v>3</v>
      </c>
      <c r="AT363">
        <v>0</v>
      </c>
      <c r="AU363" s="4">
        <v>9.52</v>
      </c>
      <c r="AV363" s="4">
        <v>100</v>
      </c>
      <c r="AW363">
        <v>0</v>
      </c>
      <c r="AX363">
        <v>0</v>
      </c>
      <c r="AY363" s="16">
        <f t="shared" si="83"/>
        <v>98.181818180925603</v>
      </c>
      <c r="AZ363" s="4">
        <v>100</v>
      </c>
      <c r="BA363">
        <v>5.0999999999999996</v>
      </c>
    </row>
    <row r="364" spans="1:53" x14ac:dyDescent="0.2">
      <c r="A364" s="13" t="s">
        <v>677</v>
      </c>
      <c r="B364" s="13" t="s">
        <v>1482</v>
      </c>
      <c r="C364" s="1" t="s">
        <v>238</v>
      </c>
      <c r="D364" s="13" t="s">
        <v>146</v>
      </c>
      <c r="E364" s="13">
        <v>78</v>
      </c>
      <c r="F364" s="13">
        <v>0</v>
      </c>
      <c r="G364" s="13">
        <v>1</v>
      </c>
      <c r="H364" s="20">
        <f t="shared" si="70"/>
        <v>1</v>
      </c>
      <c r="I364">
        <v>0</v>
      </c>
      <c r="J364">
        <v>0</v>
      </c>
      <c r="K364">
        <v>1</v>
      </c>
      <c r="L364" s="17">
        <f t="shared" si="71"/>
        <v>0.57627661277394704</v>
      </c>
      <c r="M364">
        <v>19</v>
      </c>
      <c r="N364">
        <v>4</v>
      </c>
      <c r="O364">
        <v>12</v>
      </c>
      <c r="P364" s="15">
        <f t="shared" si="72"/>
        <v>0</v>
      </c>
      <c r="Q364" s="15">
        <f t="shared" si="73"/>
        <v>0</v>
      </c>
      <c r="R364" s="20">
        <f t="shared" si="74"/>
        <v>0</v>
      </c>
      <c r="S364">
        <v>0</v>
      </c>
      <c r="T364">
        <v>1</v>
      </c>
      <c r="U364">
        <v>6</v>
      </c>
      <c r="V364">
        <v>1</v>
      </c>
      <c r="W364">
        <v>0</v>
      </c>
      <c r="X364" s="16">
        <v>104.1166666667</v>
      </c>
      <c r="Y364" s="26">
        <f t="shared" si="75"/>
        <v>1.3348290598294872</v>
      </c>
      <c r="Z364" s="4">
        <v>100.48</v>
      </c>
      <c r="AA364" s="26">
        <f t="shared" si="76"/>
        <v>1.2882051282051283</v>
      </c>
      <c r="AB364" s="4">
        <v>246.88</v>
      </c>
      <c r="AC364" s="26">
        <f t="shared" si="77"/>
        <v>3.1651282051282053</v>
      </c>
      <c r="AD364" s="21">
        <f t="shared" si="78"/>
        <v>0.28926761860893602</v>
      </c>
      <c r="AE364" s="15">
        <f t="shared" si="79"/>
        <v>0</v>
      </c>
      <c r="AF364" s="15">
        <f t="shared" si="80"/>
        <v>0.33333333333333331</v>
      </c>
      <c r="AG364" s="15">
        <f t="shared" si="81"/>
        <v>0.33333333333333331</v>
      </c>
      <c r="AH364" s="13">
        <v>31</v>
      </c>
      <c r="AI364" s="13">
        <v>26</v>
      </c>
      <c r="AJ364" s="21">
        <f t="shared" si="82"/>
        <v>0.54385964912280704</v>
      </c>
      <c r="AK364">
        <v>3</v>
      </c>
      <c r="AL364">
        <v>2</v>
      </c>
      <c r="AM364" s="42">
        <v>75</v>
      </c>
      <c r="AN364" s="42">
        <v>19</v>
      </c>
      <c r="AO364" s="42">
        <v>75</v>
      </c>
      <c r="AP364" s="42">
        <v>19</v>
      </c>
      <c r="AQ364" s="42">
        <v>4</v>
      </c>
      <c r="AR364" s="42">
        <v>33</v>
      </c>
      <c r="AS364">
        <v>68</v>
      </c>
      <c r="AT364">
        <v>14</v>
      </c>
      <c r="AU364" s="4">
        <v>3.89</v>
      </c>
      <c r="AV364" s="4">
        <v>82.93</v>
      </c>
      <c r="AW364">
        <v>2</v>
      </c>
      <c r="AX364">
        <v>0</v>
      </c>
      <c r="AY364" s="16">
        <f t="shared" si="83"/>
        <v>81.831279013900485</v>
      </c>
      <c r="AZ364" s="4">
        <v>86.08</v>
      </c>
      <c r="BA364">
        <v>-5</v>
      </c>
    </row>
    <row r="365" spans="1:53" x14ac:dyDescent="0.2">
      <c r="A365" s="13" t="s">
        <v>217</v>
      </c>
      <c r="B365" s="13" t="s">
        <v>1485</v>
      </c>
      <c r="C365" s="1" t="s">
        <v>482</v>
      </c>
      <c r="D365" s="13" t="s">
        <v>207</v>
      </c>
      <c r="E365" s="13">
        <v>79</v>
      </c>
      <c r="F365" s="13">
        <v>1</v>
      </c>
      <c r="G365" s="13">
        <v>2</v>
      </c>
      <c r="H365" s="20">
        <f t="shared" si="70"/>
        <v>3</v>
      </c>
      <c r="I365">
        <v>1</v>
      </c>
      <c r="J365">
        <v>1</v>
      </c>
      <c r="K365">
        <v>1</v>
      </c>
      <c r="L365" s="17">
        <f t="shared" si="71"/>
        <v>1.3035606517806404</v>
      </c>
      <c r="M365">
        <v>18</v>
      </c>
      <c r="N365">
        <v>14</v>
      </c>
      <c r="O365">
        <v>19</v>
      </c>
      <c r="P365" s="15">
        <f t="shared" si="72"/>
        <v>5.5555555555555552E-2</v>
      </c>
      <c r="Q365" s="15">
        <f t="shared" si="73"/>
        <v>1.9607843137254902E-2</v>
      </c>
      <c r="R365" s="20">
        <f t="shared" si="74"/>
        <v>10.636363636363637</v>
      </c>
      <c r="S365">
        <v>0</v>
      </c>
      <c r="T365">
        <v>0</v>
      </c>
      <c r="U365">
        <v>5</v>
      </c>
      <c r="V365">
        <v>7</v>
      </c>
      <c r="W365">
        <v>3</v>
      </c>
      <c r="X365" s="16">
        <v>138.0833333333</v>
      </c>
      <c r="Y365" s="26">
        <f t="shared" si="75"/>
        <v>1.7478902953582278</v>
      </c>
      <c r="Z365" s="4">
        <v>133.69</v>
      </c>
      <c r="AA365" s="26">
        <f t="shared" si="76"/>
        <v>1.6922784810126581</v>
      </c>
      <c r="AB365" s="4">
        <v>306.23</v>
      </c>
      <c r="AC365" s="26">
        <f t="shared" si="77"/>
        <v>3.8763291139240508</v>
      </c>
      <c r="AD365" s="21">
        <f t="shared" si="78"/>
        <v>0.30389616293871613</v>
      </c>
      <c r="AE365" s="15">
        <f t="shared" si="79"/>
        <v>9.0909090909090912E-2</v>
      </c>
      <c r="AF365" s="15">
        <f t="shared" si="80"/>
        <v>0.18181818181818182</v>
      </c>
      <c r="AG365" s="15">
        <f t="shared" si="81"/>
        <v>0.27272727272727271</v>
      </c>
      <c r="AH365" s="13">
        <v>1</v>
      </c>
      <c r="AI365" s="13">
        <v>0</v>
      </c>
      <c r="AJ365" s="21">
        <f t="shared" si="82"/>
        <v>1</v>
      </c>
      <c r="AK365">
        <v>11</v>
      </c>
      <c r="AL365">
        <v>1</v>
      </c>
      <c r="AM365" s="42">
        <v>106</v>
      </c>
      <c r="AN365" s="42">
        <v>10</v>
      </c>
      <c r="AO365" s="42">
        <v>106</v>
      </c>
      <c r="AP365" s="42">
        <v>10</v>
      </c>
      <c r="AQ365" s="42">
        <v>3</v>
      </c>
      <c r="AR365" s="42">
        <v>61</v>
      </c>
      <c r="AS365">
        <v>110</v>
      </c>
      <c r="AT365">
        <v>11</v>
      </c>
      <c r="AU365" s="4">
        <v>6.49</v>
      </c>
      <c r="AV365" s="4">
        <v>90.91</v>
      </c>
      <c r="AW365">
        <v>1</v>
      </c>
      <c r="AX365">
        <v>1</v>
      </c>
      <c r="AY365" s="16">
        <f t="shared" si="83"/>
        <v>112.97525648765551</v>
      </c>
      <c r="AZ365" s="4">
        <v>93.94</v>
      </c>
      <c r="BA365">
        <v>0.1</v>
      </c>
    </row>
    <row r="366" spans="1:53" x14ac:dyDescent="0.2">
      <c r="A366" s="13" t="s">
        <v>423</v>
      </c>
      <c r="B366" s="13" t="s">
        <v>1486</v>
      </c>
      <c r="C366" s="1" t="s">
        <v>162</v>
      </c>
      <c r="D366" s="13" t="s">
        <v>173</v>
      </c>
      <c r="E366" s="13">
        <v>78</v>
      </c>
      <c r="F366" s="13">
        <v>2</v>
      </c>
      <c r="G366" s="13">
        <v>4</v>
      </c>
      <c r="H366" s="20">
        <f t="shared" si="70"/>
        <v>6</v>
      </c>
      <c r="I366">
        <v>2</v>
      </c>
      <c r="J366">
        <v>2</v>
      </c>
      <c r="K366">
        <v>2</v>
      </c>
      <c r="L366" s="17">
        <f t="shared" si="71"/>
        <v>2.4948024948024945</v>
      </c>
      <c r="M366">
        <v>14</v>
      </c>
      <c r="N366">
        <v>9</v>
      </c>
      <c r="O366">
        <v>5</v>
      </c>
      <c r="P366" s="15">
        <f t="shared" si="72"/>
        <v>0.14285714285714285</v>
      </c>
      <c r="Q366" s="15">
        <f t="shared" si="73"/>
        <v>7.1428571428571425E-2</v>
      </c>
      <c r="R366" s="20">
        <f t="shared" si="74"/>
        <v>21.090909090909093</v>
      </c>
      <c r="S366">
        <v>1</v>
      </c>
      <c r="T366">
        <v>6</v>
      </c>
      <c r="U366">
        <v>3</v>
      </c>
      <c r="V366">
        <v>1</v>
      </c>
      <c r="W366">
        <v>1</v>
      </c>
      <c r="X366" s="16">
        <v>144.30000000000001</v>
      </c>
      <c r="Y366" s="26">
        <f t="shared" si="75"/>
        <v>1.85</v>
      </c>
      <c r="Z366" s="4">
        <v>133.81</v>
      </c>
      <c r="AA366" s="26">
        <f t="shared" si="76"/>
        <v>1.7155128205128205</v>
      </c>
      <c r="AB366" s="4">
        <v>240.36</v>
      </c>
      <c r="AC366" s="26">
        <f t="shared" si="77"/>
        <v>3.0815384615384618</v>
      </c>
      <c r="AD366" s="21">
        <f t="shared" si="78"/>
        <v>0.35761819493812969</v>
      </c>
      <c r="AE366" s="15">
        <f t="shared" si="79"/>
        <v>0.18181818181818182</v>
      </c>
      <c r="AF366" s="15">
        <f t="shared" si="80"/>
        <v>0.36363636363636365</v>
      </c>
      <c r="AG366" s="15">
        <f t="shared" si="81"/>
        <v>0.54545454545454541</v>
      </c>
      <c r="AH366" s="1"/>
      <c r="AI366" s="1"/>
      <c r="AJ366" s="21" t="str">
        <f t="shared" si="82"/>
        <v xml:space="preserve"> </v>
      </c>
      <c r="AK366">
        <v>11</v>
      </c>
      <c r="AL366">
        <v>0</v>
      </c>
      <c r="AM366" s="42">
        <v>105</v>
      </c>
      <c r="AN366" s="42">
        <v>24</v>
      </c>
      <c r="AO366" s="42">
        <v>105</v>
      </c>
      <c r="AP366" s="42">
        <v>24</v>
      </c>
      <c r="AQ366" s="42">
        <v>2</v>
      </c>
      <c r="AR366" s="42">
        <v>38</v>
      </c>
      <c r="AS366">
        <v>104</v>
      </c>
      <c r="AT366">
        <v>19</v>
      </c>
      <c r="AU366" s="4">
        <v>-1.1599999999999999</v>
      </c>
      <c r="AV366" s="4">
        <v>84.55</v>
      </c>
      <c r="AW366">
        <v>0</v>
      </c>
      <c r="AX366">
        <v>0</v>
      </c>
      <c r="AY366" s="16">
        <f t="shared" si="83"/>
        <v>86.902286902286903</v>
      </c>
      <c r="AZ366" s="4">
        <v>87.62</v>
      </c>
      <c r="BA366">
        <v>-7.3</v>
      </c>
    </row>
    <row r="367" spans="1:53" x14ac:dyDescent="0.2">
      <c r="A367" s="13" t="s">
        <v>1405</v>
      </c>
      <c r="B367" s="13" t="s">
        <v>1488</v>
      </c>
      <c r="C367" s="1" t="s">
        <v>249</v>
      </c>
      <c r="D367" s="13" t="s">
        <v>146</v>
      </c>
      <c r="E367" s="13">
        <v>62</v>
      </c>
      <c r="F367" s="13">
        <v>1</v>
      </c>
      <c r="G367" s="13">
        <v>2</v>
      </c>
      <c r="H367" s="20">
        <f t="shared" si="70"/>
        <v>3</v>
      </c>
      <c r="I367">
        <v>1</v>
      </c>
      <c r="J367">
        <v>1</v>
      </c>
      <c r="K367">
        <v>1</v>
      </c>
      <c r="L367" s="17">
        <f t="shared" si="71"/>
        <v>2.6068066618392471</v>
      </c>
      <c r="M367">
        <v>5</v>
      </c>
      <c r="N367">
        <v>1</v>
      </c>
      <c r="O367">
        <v>1</v>
      </c>
      <c r="P367" s="15">
        <f t="shared" si="72"/>
        <v>0.2</v>
      </c>
      <c r="Q367" s="15">
        <f t="shared" si="73"/>
        <v>0.14285714285714285</v>
      </c>
      <c r="R367" s="20">
        <f t="shared" si="74"/>
        <v>9.25</v>
      </c>
      <c r="S367">
        <v>0</v>
      </c>
      <c r="T367">
        <v>3</v>
      </c>
      <c r="U367">
        <v>2</v>
      </c>
      <c r="V367">
        <v>2</v>
      </c>
      <c r="W367">
        <v>3</v>
      </c>
      <c r="X367" s="16">
        <v>69.05</v>
      </c>
      <c r="Y367" s="26">
        <f t="shared" si="75"/>
        <v>1.1137096774193549</v>
      </c>
      <c r="Z367" s="4">
        <v>64.3</v>
      </c>
      <c r="AA367" s="26">
        <f t="shared" si="76"/>
        <v>1.0370967741935484</v>
      </c>
      <c r="AB367" s="4">
        <v>289.52999999999997</v>
      </c>
      <c r="AC367" s="26">
        <f t="shared" si="77"/>
        <v>4.6698387096774185</v>
      </c>
      <c r="AD367" s="21">
        <f t="shared" si="78"/>
        <v>0.18172568747703702</v>
      </c>
      <c r="AE367" s="15">
        <f t="shared" si="79"/>
        <v>0.25</v>
      </c>
      <c r="AF367" s="15">
        <f t="shared" si="80"/>
        <v>0.5</v>
      </c>
      <c r="AG367" s="15">
        <f t="shared" si="81"/>
        <v>0.75</v>
      </c>
      <c r="AH367" s="13">
        <v>12</v>
      </c>
      <c r="AI367" s="13">
        <v>15</v>
      </c>
      <c r="AJ367" s="21">
        <f t="shared" si="82"/>
        <v>0.44444444444444442</v>
      </c>
      <c r="AK367">
        <v>4</v>
      </c>
      <c r="AL367">
        <v>3</v>
      </c>
      <c r="AM367" s="42">
        <v>33</v>
      </c>
      <c r="AN367" s="42">
        <v>9</v>
      </c>
      <c r="AO367" s="42">
        <v>33</v>
      </c>
      <c r="AP367" s="42">
        <v>9</v>
      </c>
      <c r="AQ367" s="42">
        <v>3</v>
      </c>
      <c r="AR367" s="42">
        <v>17</v>
      </c>
      <c r="AS367">
        <v>34</v>
      </c>
      <c r="AT367">
        <v>10</v>
      </c>
      <c r="AU367" s="4">
        <v>-6.74</v>
      </c>
      <c r="AV367" s="4">
        <v>77.27</v>
      </c>
      <c r="AW367">
        <v>0</v>
      </c>
      <c r="AX367">
        <v>0</v>
      </c>
      <c r="AY367" s="16">
        <f t="shared" si="83"/>
        <v>54.742939898624186</v>
      </c>
      <c r="AZ367" s="4">
        <v>89.29</v>
      </c>
      <c r="BA367">
        <v>-4.0999999999999996</v>
      </c>
    </row>
    <row r="368" spans="1:53" x14ac:dyDescent="0.2">
      <c r="A368" s="13" t="s">
        <v>1491</v>
      </c>
      <c r="B368" s="13" t="s">
        <v>1492</v>
      </c>
      <c r="C368" s="1" t="s">
        <v>249</v>
      </c>
      <c r="D368" s="13" t="s">
        <v>173</v>
      </c>
      <c r="E368" s="13">
        <v>34</v>
      </c>
      <c r="F368" s="13">
        <v>0</v>
      </c>
      <c r="G368" s="13">
        <v>0</v>
      </c>
      <c r="H368" s="20">
        <f t="shared" si="70"/>
        <v>0</v>
      </c>
      <c r="I368">
        <v>0</v>
      </c>
      <c r="J368">
        <v>0</v>
      </c>
      <c r="K368">
        <v>0</v>
      </c>
      <c r="L368" s="17">
        <f t="shared" si="71"/>
        <v>0</v>
      </c>
      <c r="M368">
        <v>0</v>
      </c>
      <c r="N368">
        <v>0</v>
      </c>
      <c r="O368">
        <v>0</v>
      </c>
      <c r="P368" s="15">
        <f t="shared" si="72"/>
        <v>0</v>
      </c>
      <c r="Q368" s="15">
        <f t="shared" si="73"/>
        <v>0</v>
      </c>
      <c r="R368" s="20">
        <f t="shared" si="74"/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s="16">
        <v>0.88333333330000008</v>
      </c>
      <c r="Y368" s="26">
        <f t="shared" si="75"/>
        <v>2.5980392155882354E-2</v>
      </c>
      <c r="Z368" s="4">
        <v>1.84</v>
      </c>
      <c r="AA368" s="26">
        <f t="shared" si="76"/>
        <v>5.4117647058823534E-2</v>
      </c>
      <c r="AB368" s="4">
        <v>179.67</v>
      </c>
      <c r="AC368" s="26">
        <f t="shared" si="77"/>
        <v>5.2844117647058821</v>
      </c>
      <c r="AD368" s="21">
        <f t="shared" si="78"/>
        <v>1.0137182524378825E-2</v>
      </c>
      <c r="AE368" s="15">
        <f t="shared" si="79"/>
        <v>0</v>
      </c>
      <c r="AF368" s="15">
        <f t="shared" si="80"/>
        <v>0</v>
      </c>
      <c r="AG368" s="15">
        <f t="shared" si="81"/>
        <v>0</v>
      </c>
      <c r="AH368" s="1"/>
      <c r="AI368" s="1"/>
      <c r="AJ368" s="21" t="str">
        <f t="shared" si="82"/>
        <v xml:space="preserve"> </v>
      </c>
      <c r="AK368">
        <v>0</v>
      </c>
      <c r="AL368">
        <v>0</v>
      </c>
      <c r="AM368" s="42">
        <v>1</v>
      </c>
      <c r="AN368" s="42">
        <v>1</v>
      </c>
      <c r="AO368" s="42">
        <v>1</v>
      </c>
      <c r="AP368" s="42">
        <v>1</v>
      </c>
      <c r="AQ368" s="42">
        <v>0</v>
      </c>
      <c r="AR368" s="42">
        <v>0</v>
      </c>
      <c r="AS368">
        <v>1</v>
      </c>
      <c r="AT368">
        <v>0</v>
      </c>
      <c r="AU368" s="4">
        <v>19.190000000000001</v>
      </c>
      <c r="AV368" s="4">
        <v>100</v>
      </c>
      <c r="AW368">
        <v>0</v>
      </c>
      <c r="AX368">
        <v>0</v>
      </c>
      <c r="AY368" s="16">
        <f t="shared" si="83"/>
        <v>0</v>
      </c>
      <c r="AZ368" s="4">
        <v>100</v>
      </c>
      <c r="BA368">
        <v>7.9</v>
      </c>
    </row>
    <row r="369" spans="1:53" x14ac:dyDescent="0.2">
      <c r="A369" s="13" t="s">
        <v>1494</v>
      </c>
      <c r="B369" s="13" t="s">
        <v>1495</v>
      </c>
      <c r="C369" s="1" t="s">
        <v>363</v>
      </c>
      <c r="D369" s="13" t="s">
        <v>146</v>
      </c>
      <c r="E369" s="13">
        <v>76</v>
      </c>
      <c r="F369" s="13">
        <v>4</v>
      </c>
      <c r="G369" s="13">
        <v>1</v>
      </c>
      <c r="H369" s="20">
        <f t="shared" si="70"/>
        <v>5</v>
      </c>
      <c r="I369">
        <v>4</v>
      </c>
      <c r="J369">
        <v>0</v>
      </c>
      <c r="K369">
        <v>1</v>
      </c>
      <c r="L369" s="17">
        <f t="shared" si="71"/>
        <v>2.4226110363398177</v>
      </c>
      <c r="M369">
        <v>11</v>
      </c>
      <c r="N369">
        <v>10</v>
      </c>
      <c r="O369">
        <v>3</v>
      </c>
      <c r="P369" s="15">
        <f t="shared" si="72"/>
        <v>0.36363636363636365</v>
      </c>
      <c r="Q369" s="15">
        <f t="shared" si="73"/>
        <v>0.16666666666666666</v>
      </c>
      <c r="R369" s="20">
        <f t="shared" si="74"/>
        <v>0</v>
      </c>
      <c r="S369">
        <v>2</v>
      </c>
      <c r="T369">
        <v>1</v>
      </c>
      <c r="U369">
        <v>7</v>
      </c>
      <c r="V369">
        <v>1</v>
      </c>
      <c r="W369">
        <v>1</v>
      </c>
      <c r="X369" s="16">
        <v>123.8333333333</v>
      </c>
      <c r="Y369" s="26">
        <f t="shared" si="75"/>
        <v>1.6293859649118421</v>
      </c>
      <c r="Z369" s="4">
        <v>112.12</v>
      </c>
      <c r="AA369" s="26">
        <f t="shared" si="76"/>
        <v>1.4752631578947368</v>
      </c>
      <c r="AB369" s="4">
        <v>324.52999999999997</v>
      </c>
      <c r="AC369" s="26">
        <f t="shared" si="77"/>
        <v>4.2701315789473684</v>
      </c>
      <c r="AD369" s="21">
        <f t="shared" si="78"/>
        <v>0.25677315928088862</v>
      </c>
      <c r="AE369" s="15">
        <f t="shared" si="79"/>
        <v>0.33333333333333331</v>
      </c>
      <c r="AF369" s="15">
        <f t="shared" si="80"/>
        <v>8.3333333333333329E-2</v>
      </c>
      <c r="AG369" s="15">
        <f t="shared" si="81"/>
        <v>0.41666666666666663</v>
      </c>
      <c r="AH369" s="13">
        <v>33</v>
      </c>
      <c r="AI369" s="13">
        <v>27</v>
      </c>
      <c r="AJ369" s="21">
        <f t="shared" si="82"/>
        <v>0.55000000000000004</v>
      </c>
      <c r="AK369">
        <v>12</v>
      </c>
      <c r="AL369">
        <v>2</v>
      </c>
      <c r="AM369" s="42">
        <v>63</v>
      </c>
      <c r="AN369" s="42">
        <v>14</v>
      </c>
      <c r="AO369" s="42">
        <v>63</v>
      </c>
      <c r="AP369" s="42">
        <v>14</v>
      </c>
      <c r="AQ369" s="42">
        <v>4</v>
      </c>
      <c r="AR369" s="42">
        <v>51</v>
      </c>
      <c r="AS369">
        <v>80</v>
      </c>
      <c r="AT369">
        <v>16</v>
      </c>
      <c r="AU369" s="4">
        <v>2.92</v>
      </c>
      <c r="AV369" s="4">
        <v>83.33</v>
      </c>
      <c r="AW369">
        <v>0</v>
      </c>
      <c r="AX369">
        <v>0</v>
      </c>
      <c r="AY369" s="16">
        <f t="shared" si="83"/>
        <v>75.100942126534349</v>
      </c>
      <c r="AZ369" s="4">
        <v>84.93</v>
      </c>
      <c r="BA369">
        <v>-9</v>
      </c>
    </row>
    <row r="370" spans="1:53" x14ac:dyDescent="0.2">
      <c r="A370" s="13" t="s">
        <v>1498</v>
      </c>
      <c r="B370" s="13" t="s">
        <v>1499</v>
      </c>
      <c r="C370" s="1" t="s">
        <v>153</v>
      </c>
      <c r="D370" s="13" t="s">
        <v>154</v>
      </c>
      <c r="E370" s="13">
        <v>64</v>
      </c>
      <c r="F370" s="13">
        <v>6</v>
      </c>
      <c r="G370" s="13">
        <v>9</v>
      </c>
      <c r="H370" s="20">
        <f t="shared" si="70"/>
        <v>15</v>
      </c>
      <c r="I370">
        <v>6</v>
      </c>
      <c r="J370">
        <v>4</v>
      </c>
      <c r="K370">
        <v>5</v>
      </c>
      <c r="L370" s="17">
        <f t="shared" si="71"/>
        <v>4.2439484438849036</v>
      </c>
      <c r="M370">
        <v>57</v>
      </c>
      <c r="N370">
        <v>14</v>
      </c>
      <c r="O370">
        <v>9</v>
      </c>
      <c r="P370" s="15">
        <f t="shared" si="72"/>
        <v>0.10526315789473684</v>
      </c>
      <c r="Q370" s="15">
        <f t="shared" si="73"/>
        <v>7.4999999999999997E-2</v>
      </c>
      <c r="R370" s="20">
        <f t="shared" si="74"/>
        <v>27.636363636363637</v>
      </c>
      <c r="S370">
        <v>0</v>
      </c>
      <c r="T370">
        <v>8</v>
      </c>
      <c r="U370">
        <v>19</v>
      </c>
      <c r="V370">
        <v>2</v>
      </c>
      <c r="W370">
        <v>1</v>
      </c>
      <c r="X370" s="16">
        <v>212.0666666667</v>
      </c>
      <c r="Y370" s="26">
        <f t="shared" si="75"/>
        <v>3.3135416666671875</v>
      </c>
      <c r="Z370" s="4">
        <v>206.87</v>
      </c>
      <c r="AA370" s="26">
        <f t="shared" si="76"/>
        <v>3.2323437500000001</v>
      </c>
      <c r="AB370" s="4">
        <v>128.22</v>
      </c>
      <c r="AC370" s="26">
        <f t="shared" si="77"/>
        <v>2.0034375</v>
      </c>
      <c r="AD370" s="21">
        <f t="shared" si="78"/>
        <v>0.61735653108120203</v>
      </c>
      <c r="AE370" s="15">
        <f t="shared" si="79"/>
        <v>0.18181818181818182</v>
      </c>
      <c r="AF370" s="15">
        <f t="shared" si="80"/>
        <v>0.27272727272727271</v>
      </c>
      <c r="AG370" s="15">
        <f t="shared" si="81"/>
        <v>0.45454545454545453</v>
      </c>
      <c r="AH370" s="13">
        <v>0</v>
      </c>
      <c r="AI370" s="13">
        <v>0</v>
      </c>
      <c r="AJ370" s="21" t="str">
        <f t="shared" si="82"/>
        <v xml:space="preserve"> </v>
      </c>
      <c r="AK370">
        <v>33</v>
      </c>
      <c r="AL370">
        <v>6</v>
      </c>
      <c r="AM370" s="42">
        <v>195</v>
      </c>
      <c r="AN370" s="42">
        <v>27</v>
      </c>
      <c r="AO370" s="42">
        <v>195</v>
      </c>
      <c r="AP370" s="42">
        <v>27</v>
      </c>
      <c r="AQ370" s="42">
        <v>3</v>
      </c>
      <c r="AR370" s="42">
        <v>75</v>
      </c>
      <c r="AS370">
        <v>220</v>
      </c>
      <c r="AT370">
        <v>26</v>
      </c>
      <c r="AU370" s="4">
        <v>4.6100000000000003</v>
      </c>
      <c r="AV370" s="4">
        <v>89.43</v>
      </c>
      <c r="AW370">
        <v>6</v>
      </c>
      <c r="AX370">
        <v>1</v>
      </c>
      <c r="AY370" s="16">
        <f t="shared" si="83"/>
        <v>123.0745048726622</v>
      </c>
      <c r="AZ370" s="4">
        <v>96.19</v>
      </c>
      <c r="BA370">
        <v>10.3</v>
      </c>
    </row>
    <row r="371" spans="1:53" x14ac:dyDescent="0.2">
      <c r="A371" s="13" t="s">
        <v>1501</v>
      </c>
      <c r="B371" s="13" t="s">
        <v>1502</v>
      </c>
      <c r="C371" s="1" t="s">
        <v>409</v>
      </c>
      <c r="D371" s="13" t="s">
        <v>146</v>
      </c>
      <c r="E371" s="13">
        <v>68</v>
      </c>
      <c r="F371" s="13">
        <v>0</v>
      </c>
      <c r="G371" s="13">
        <v>0</v>
      </c>
      <c r="H371" s="20">
        <f t="shared" si="70"/>
        <v>0</v>
      </c>
      <c r="I371">
        <v>0</v>
      </c>
      <c r="J371">
        <v>0</v>
      </c>
      <c r="K371">
        <v>0</v>
      </c>
      <c r="L371" s="17">
        <f t="shared" si="71"/>
        <v>0</v>
      </c>
      <c r="M371">
        <v>7</v>
      </c>
      <c r="N371">
        <v>0</v>
      </c>
      <c r="O371">
        <v>1</v>
      </c>
      <c r="P371" s="15">
        <f t="shared" si="72"/>
        <v>0</v>
      </c>
      <c r="Q371" s="15">
        <f t="shared" si="73"/>
        <v>0</v>
      </c>
      <c r="R371" s="20">
        <f t="shared" si="74"/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s="16">
        <v>17.649999999999999</v>
      </c>
      <c r="Y371" s="26">
        <f t="shared" si="75"/>
        <v>0.25955882352941173</v>
      </c>
      <c r="Z371" s="4">
        <v>17.260000000000002</v>
      </c>
      <c r="AA371" s="26">
        <f t="shared" si="76"/>
        <v>0.25382352941176473</v>
      </c>
      <c r="AB371" s="4">
        <v>292.29000000000002</v>
      </c>
      <c r="AC371" s="26">
        <f t="shared" si="77"/>
        <v>4.2983823529411769</v>
      </c>
      <c r="AD371" s="21">
        <f t="shared" si="78"/>
        <v>5.5758358908092394E-2</v>
      </c>
      <c r="AE371" s="15">
        <f t="shared" si="79"/>
        <v>0</v>
      </c>
      <c r="AF371" s="15">
        <f t="shared" si="80"/>
        <v>0</v>
      </c>
      <c r="AG371" s="15">
        <f t="shared" si="81"/>
        <v>0</v>
      </c>
      <c r="AH371" s="13">
        <v>11</v>
      </c>
      <c r="AI371" s="13">
        <v>11</v>
      </c>
      <c r="AJ371" s="21">
        <f t="shared" si="82"/>
        <v>0.5</v>
      </c>
      <c r="AK371">
        <v>1</v>
      </c>
      <c r="AL371">
        <v>0</v>
      </c>
      <c r="AM371" s="42">
        <v>17</v>
      </c>
      <c r="AN371" s="42">
        <v>3</v>
      </c>
      <c r="AO371" s="42">
        <v>17</v>
      </c>
      <c r="AP371" s="42">
        <v>3</v>
      </c>
      <c r="AQ371" s="42">
        <v>2</v>
      </c>
      <c r="AR371" s="42">
        <v>5</v>
      </c>
      <c r="AS371">
        <v>17</v>
      </c>
      <c r="AT371">
        <v>2</v>
      </c>
      <c r="AU371" s="4">
        <v>4.0999999999999996</v>
      </c>
      <c r="AV371" s="4">
        <v>89.47</v>
      </c>
      <c r="AW371">
        <v>0</v>
      </c>
      <c r="AX371">
        <v>0</v>
      </c>
      <c r="AY371" s="16">
        <f t="shared" si="83"/>
        <v>108.78186968838529</v>
      </c>
      <c r="AZ371" s="4">
        <v>71.430000000000007</v>
      </c>
      <c r="BA371">
        <v>-22.5</v>
      </c>
    </row>
    <row r="372" spans="1:53" x14ac:dyDescent="0.2">
      <c r="A372" s="13" t="s">
        <v>1166</v>
      </c>
      <c r="B372" s="13" t="s">
        <v>1505</v>
      </c>
      <c r="C372" s="1" t="s">
        <v>322</v>
      </c>
      <c r="D372" s="13" t="s">
        <v>154</v>
      </c>
      <c r="E372" s="13">
        <v>82</v>
      </c>
      <c r="F372" s="13">
        <v>6</v>
      </c>
      <c r="G372" s="13">
        <v>11</v>
      </c>
      <c r="H372" s="20">
        <f t="shared" si="70"/>
        <v>17</v>
      </c>
      <c r="I372">
        <v>6</v>
      </c>
      <c r="J372">
        <v>4</v>
      </c>
      <c r="K372">
        <v>7</v>
      </c>
      <c r="L372" s="17">
        <f t="shared" si="71"/>
        <v>5.0159822965330711</v>
      </c>
      <c r="M372">
        <v>41</v>
      </c>
      <c r="N372">
        <v>12</v>
      </c>
      <c r="O372">
        <v>25</v>
      </c>
      <c r="P372" s="15">
        <f t="shared" si="72"/>
        <v>0.14634146341463414</v>
      </c>
      <c r="Q372" s="15">
        <f t="shared" si="73"/>
        <v>7.6923076923076927E-2</v>
      </c>
      <c r="R372" s="20">
        <f t="shared" si="74"/>
        <v>32.38095238095238</v>
      </c>
      <c r="S372">
        <v>0</v>
      </c>
      <c r="T372">
        <v>3</v>
      </c>
      <c r="U372">
        <v>7</v>
      </c>
      <c r="V372">
        <v>6</v>
      </c>
      <c r="W372">
        <v>3</v>
      </c>
      <c r="X372" s="16">
        <v>203.35</v>
      </c>
      <c r="Y372" s="26">
        <f t="shared" si="75"/>
        <v>2.4798780487804879</v>
      </c>
      <c r="Z372" s="4">
        <v>187.91</v>
      </c>
      <c r="AA372" s="26">
        <f t="shared" si="76"/>
        <v>2.2915853658536585</v>
      </c>
      <c r="AB372" s="4">
        <v>248.47</v>
      </c>
      <c r="AC372" s="26">
        <f t="shared" si="77"/>
        <v>3.0301219512195123</v>
      </c>
      <c r="AD372" s="21">
        <f t="shared" si="78"/>
        <v>0.4306109354232549</v>
      </c>
      <c r="AE372" s="15">
        <f t="shared" si="79"/>
        <v>0.2857142857142857</v>
      </c>
      <c r="AF372" s="15">
        <f t="shared" si="80"/>
        <v>0.52380952380952384</v>
      </c>
      <c r="AG372" s="15">
        <f t="shared" si="81"/>
        <v>0.80952380952380953</v>
      </c>
      <c r="AH372" s="13">
        <v>0</v>
      </c>
      <c r="AI372" s="13">
        <v>0</v>
      </c>
      <c r="AJ372" s="21" t="str">
        <f t="shared" si="82"/>
        <v xml:space="preserve"> </v>
      </c>
      <c r="AK372">
        <v>21</v>
      </c>
      <c r="AL372">
        <v>3</v>
      </c>
      <c r="AM372" s="42">
        <v>149</v>
      </c>
      <c r="AN372" s="42">
        <v>18</v>
      </c>
      <c r="AO372" s="42">
        <v>149</v>
      </c>
      <c r="AP372" s="42">
        <v>18</v>
      </c>
      <c r="AQ372" s="42">
        <v>4</v>
      </c>
      <c r="AR372" s="42">
        <v>91</v>
      </c>
      <c r="AS372">
        <v>121</v>
      </c>
      <c r="AT372">
        <v>20</v>
      </c>
      <c r="AU372" s="4">
        <v>-1.58</v>
      </c>
      <c r="AV372" s="4">
        <v>85.82</v>
      </c>
      <c r="AW372">
        <v>1</v>
      </c>
      <c r="AX372">
        <v>0</v>
      </c>
      <c r="AY372" s="16">
        <f t="shared" si="83"/>
        <v>108.28620604868453</v>
      </c>
      <c r="AZ372" s="4">
        <v>95.51</v>
      </c>
      <c r="BA372">
        <v>-1.5</v>
      </c>
    </row>
    <row r="373" spans="1:53" x14ac:dyDescent="0.2">
      <c r="A373" s="13" t="s">
        <v>1510</v>
      </c>
      <c r="B373" s="13" t="s">
        <v>1511</v>
      </c>
      <c r="C373" s="1" t="s">
        <v>398</v>
      </c>
      <c r="D373" s="13" t="s">
        <v>173</v>
      </c>
      <c r="E373" s="13">
        <v>1</v>
      </c>
      <c r="F373" s="13">
        <v>0</v>
      </c>
      <c r="G373" s="13">
        <v>0</v>
      </c>
      <c r="H373" s="20">
        <f t="shared" si="70"/>
        <v>0</v>
      </c>
      <c r="I373">
        <v>0</v>
      </c>
      <c r="J373">
        <v>0</v>
      </c>
      <c r="K373">
        <v>0</v>
      </c>
      <c r="L373" s="17">
        <f t="shared" si="71"/>
        <v>0</v>
      </c>
      <c r="M373">
        <v>0</v>
      </c>
      <c r="N373">
        <v>0</v>
      </c>
      <c r="O373">
        <v>0</v>
      </c>
      <c r="P373" s="15">
        <f t="shared" si="72"/>
        <v>0</v>
      </c>
      <c r="Q373" s="15">
        <f t="shared" si="73"/>
        <v>0</v>
      </c>
      <c r="R373" s="20">
        <f t="shared" si="74"/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s="16">
        <v>0</v>
      </c>
      <c r="Y373" s="26">
        <f t="shared" si="75"/>
        <v>0</v>
      </c>
      <c r="Z373" s="4">
        <v>0</v>
      </c>
      <c r="AA373" s="26">
        <f t="shared" si="76"/>
        <v>0</v>
      </c>
      <c r="AB373" s="4">
        <v>3.39</v>
      </c>
      <c r="AC373" s="26">
        <f t="shared" si="77"/>
        <v>3.39</v>
      </c>
      <c r="AD373" s="21">
        <f t="shared" si="78"/>
        <v>0</v>
      </c>
      <c r="AE373" s="15">
        <f t="shared" si="79"/>
        <v>0</v>
      </c>
      <c r="AF373" s="15">
        <f t="shared" si="80"/>
        <v>0</v>
      </c>
      <c r="AG373" s="15">
        <f t="shared" si="81"/>
        <v>0</v>
      </c>
      <c r="AH373" s="1"/>
      <c r="AI373" s="1"/>
      <c r="AJ373" s="21" t="str">
        <f t="shared" si="82"/>
        <v xml:space="preserve"> </v>
      </c>
      <c r="AK373">
        <v>0</v>
      </c>
      <c r="AL373">
        <v>0</v>
      </c>
      <c r="AM373" s="42">
        <v>0</v>
      </c>
      <c r="AN373" s="42">
        <v>0</v>
      </c>
      <c r="AO373" s="42">
        <v>0</v>
      </c>
      <c r="AP373" s="42">
        <v>0</v>
      </c>
      <c r="AQ373" s="42">
        <v>0</v>
      </c>
      <c r="AR373" s="42">
        <v>0</v>
      </c>
      <c r="AS373">
        <v>0</v>
      </c>
      <c r="AT373">
        <v>0</v>
      </c>
      <c r="AW373">
        <v>0</v>
      </c>
      <c r="AX373">
        <v>0</v>
      </c>
      <c r="AY373" s="16">
        <f t="shared" si="83"/>
        <v>0</v>
      </c>
    </row>
    <row r="374" spans="1:53" x14ac:dyDescent="0.2">
      <c r="A374" s="13" t="s">
        <v>953</v>
      </c>
      <c r="B374" s="13" t="s">
        <v>1514</v>
      </c>
      <c r="C374" s="1" t="s">
        <v>302</v>
      </c>
      <c r="D374" s="13" t="s">
        <v>207</v>
      </c>
      <c r="E374" s="13">
        <v>79</v>
      </c>
      <c r="F374" s="13">
        <v>0</v>
      </c>
      <c r="G374" s="13">
        <v>12</v>
      </c>
      <c r="H374" s="20">
        <f t="shared" si="70"/>
        <v>12</v>
      </c>
      <c r="I374">
        <v>0</v>
      </c>
      <c r="J374">
        <v>8</v>
      </c>
      <c r="K374">
        <v>4</v>
      </c>
      <c r="L374" s="17">
        <f t="shared" si="71"/>
        <v>3.8845427569463178</v>
      </c>
      <c r="M374">
        <v>27</v>
      </c>
      <c r="N374">
        <v>3</v>
      </c>
      <c r="O374">
        <v>2</v>
      </c>
      <c r="P374" s="15">
        <f t="shared" si="72"/>
        <v>0</v>
      </c>
      <c r="Q374" s="15">
        <f t="shared" si="73"/>
        <v>0</v>
      </c>
      <c r="R374" s="20">
        <f t="shared" si="74"/>
        <v>69.05263157894737</v>
      </c>
      <c r="S374">
        <v>0</v>
      </c>
      <c r="T374">
        <v>1</v>
      </c>
      <c r="U374">
        <v>8</v>
      </c>
      <c r="V374">
        <v>5</v>
      </c>
      <c r="W374">
        <v>0</v>
      </c>
      <c r="X374" s="16">
        <v>185.35</v>
      </c>
      <c r="Y374" s="26">
        <f t="shared" si="75"/>
        <v>2.3462025316455697</v>
      </c>
      <c r="Z374" s="4">
        <v>176.92</v>
      </c>
      <c r="AA374" s="26">
        <f t="shared" si="76"/>
        <v>2.239493670886076</v>
      </c>
      <c r="AB374" s="4">
        <v>204.27</v>
      </c>
      <c r="AC374" s="26">
        <f t="shared" si="77"/>
        <v>2.5856962025316457</v>
      </c>
      <c r="AD374" s="21">
        <f t="shared" si="78"/>
        <v>0.46412550171830314</v>
      </c>
      <c r="AE374" s="15">
        <f t="shared" si="79"/>
        <v>0</v>
      </c>
      <c r="AF374" s="15">
        <f t="shared" si="80"/>
        <v>0.63157894736842102</v>
      </c>
      <c r="AG374" s="15">
        <f t="shared" si="81"/>
        <v>0.63157894736842102</v>
      </c>
      <c r="AH374" s="13">
        <v>0</v>
      </c>
      <c r="AI374" s="13">
        <v>3</v>
      </c>
      <c r="AJ374" s="21">
        <f t="shared" si="82"/>
        <v>0</v>
      </c>
      <c r="AK374">
        <v>19</v>
      </c>
      <c r="AL374">
        <v>4</v>
      </c>
      <c r="AM374" s="42">
        <v>145</v>
      </c>
      <c r="AN374" s="42">
        <v>23</v>
      </c>
      <c r="AO374" s="42">
        <v>145</v>
      </c>
      <c r="AP374" s="42">
        <v>23</v>
      </c>
      <c r="AQ374" s="42">
        <v>4</v>
      </c>
      <c r="AR374" s="42">
        <v>55</v>
      </c>
      <c r="AS374">
        <v>114</v>
      </c>
      <c r="AT374">
        <v>23</v>
      </c>
      <c r="AU374" s="4">
        <v>-2.14</v>
      </c>
      <c r="AV374" s="4">
        <v>83.21</v>
      </c>
      <c r="AW374">
        <v>2</v>
      </c>
      <c r="AX374">
        <v>2</v>
      </c>
      <c r="AY374" s="16">
        <f t="shared" si="83"/>
        <v>100.35068788777988</v>
      </c>
      <c r="AZ374" s="4">
        <v>92.31</v>
      </c>
      <c r="BA374">
        <v>1</v>
      </c>
    </row>
    <row r="375" spans="1:53" x14ac:dyDescent="0.2">
      <c r="A375" s="13" t="s">
        <v>1517</v>
      </c>
      <c r="B375" s="13" t="s">
        <v>1518</v>
      </c>
      <c r="C375" s="1" t="s">
        <v>270</v>
      </c>
      <c r="D375" s="13" t="s">
        <v>137</v>
      </c>
      <c r="E375" s="13">
        <v>78</v>
      </c>
      <c r="F375" s="13">
        <v>6</v>
      </c>
      <c r="G375" s="13">
        <v>10</v>
      </c>
      <c r="H375" s="20">
        <f t="shared" si="70"/>
        <v>16</v>
      </c>
      <c r="I375">
        <v>5</v>
      </c>
      <c r="J375">
        <v>6</v>
      </c>
      <c r="K375">
        <v>3</v>
      </c>
      <c r="L375" s="17">
        <f t="shared" si="71"/>
        <v>4.1305127285759591</v>
      </c>
      <c r="M375">
        <v>42</v>
      </c>
      <c r="N375">
        <v>14</v>
      </c>
      <c r="O375">
        <v>8</v>
      </c>
      <c r="P375" s="15">
        <f t="shared" si="72"/>
        <v>0.14285714285714285</v>
      </c>
      <c r="Q375" s="15">
        <f t="shared" si="73"/>
        <v>9.375E-2</v>
      </c>
      <c r="R375" s="20">
        <f t="shared" si="74"/>
        <v>42.857142857142854</v>
      </c>
      <c r="S375">
        <v>1</v>
      </c>
      <c r="T375">
        <v>6</v>
      </c>
      <c r="U375">
        <v>7</v>
      </c>
      <c r="V375">
        <v>6</v>
      </c>
      <c r="W375">
        <v>6</v>
      </c>
      <c r="X375" s="16">
        <v>232.4166666667</v>
      </c>
      <c r="Y375" s="26">
        <f t="shared" si="75"/>
        <v>2.979700854701282</v>
      </c>
      <c r="Z375" s="4">
        <v>233.45</v>
      </c>
      <c r="AA375" s="26">
        <f t="shared" si="76"/>
        <v>2.992948717948718</v>
      </c>
      <c r="AB375" s="4">
        <v>167.82</v>
      </c>
      <c r="AC375" s="26">
        <f t="shared" si="77"/>
        <v>2.1515384615384616</v>
      </c>
      <c r="AD375" s="21">
        <f t="shared" si="78"/>
        <v>0.58177785530939263</v>
      </c>
      <c r="AE375" s="15">
        <f t="shared" si="79"/>
        <v>0.17857142857142858</v>
      </c>
      <c r="AF375" s="15">
        <f t="shared" si="80"/>
        <v>0.32142857142857145</v>
      </c>
      <c r="AG375" s="15">
        <f t="shared" si="81"/>
        <v>0.5</v>
      </c>
      <c r="AH375" s="13">
        <v>6</v>
      </c>
      <c r="AI375" s="13">
        <v>8</v>
      </c>
      <c r="AJ375" s="21">
        <f t="shared" si="82"/>
        <v>0.42857142857142855</v>
      </c>
      <c r="AK375">
        <v>28</v>
      </c>
      <c r="AL375">
        <v>2</v>
      </c>
      <c r="AM375" s="42">
        <v>172</v>
      </c>
      <c r="AN375" s="42">
        <v>30</v>
      </c>
      <c r="AO375" s="42">
        <v>172</v>
      </c>
      <c r="AP375" s="42">
        <v>30</v>
      </c>
      <c r="AQ375" s="42">
        <v>15</v>
      </c>
      <c r="AR375" s="42">
        <v>113</v>
      </c>
      <c r="AS375">
        <v>206</v>
      </c>
      <c r="AT375">
        <v>30</v>
      </c>
      <c r="AU375" s="4">
        <v>0.71</v>
      </c>
      <c r="AV375" s="4">
        <v>87.29</v>
      </c>
      <c r="AW375">
        <v>1</v>
      </c>
      <c r="AX375">
        <v>2</v>
      </c>
      <c r="AY375" s="16">
        <f t="shared" si="83"/>
        <v>105.32807457868694</v>
      </c>
      <c r="AZ375" s="4">
        <v>97.14</v>
      </c>
      <c r="BA375">
        <v>9.1999999999999993</v>
      </c>
    </row>
    <row r="376" spans="1:53" x14ac:dyDescent="0.2">
      <c r="A376" s="13" t="s">
        <v>535</v>
      </c>
      <c r="B376" s="13" t="s">
        <v>1521</v>
      </c>
      <c r="C376" s="1" t="s">
        <v>136</v>
      </c>
      <c r="D376" s="13" t="s">
        <v>173</v>
      </c>
      <c r="E376" s="13">
        <v>11</v>
      </c>
      <c r="F376" s="13">
        <v>1</v>
      </c>
      <c r="G376" s="13">
        <v>0</v>
      </c>
      <c r="H376" s="20">
        <f t="shared" si="70"/>
        <v>1</v>
      </c>
      <c r="I376">
        <v>1</v>
      </c>
      <c r="J376">
        <v>0</v>
      </c>
      <c r="K376">
        <v>0</v>
      </c>
      <c r="L376" s="17">
        <f t="shared" si="71"/>
        <v>2.1634615384641389</v>
      </c>
      <c r="M376">
        <v>6</v>
      </c>
      <c r="N376">
        <v>6</v>
      </c>
      <c r="O376">
        <v>4</v>
      </c>
      <c r="P376" s="15">
        <f t="shared" si="72"/>
        <v>0.16666666666666666</v>
      </c>
      <c r="Q376" s="15">
        <f t="shared" si="73"/>
        <v>6.25E-2</v>
      </c>
      <c r="R376" s="20">
        <f t="shared" si="74"/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 s="16">
        <v>27.733333333299999</v>
      </c>
      <c r="Y376" s="26">
        <f t="shared" si="75"/>
        <v>2.521212121209091</v>
      </c>
      <c r="Z376" s="4">
        <v>26.66</v>
      </c>
      <c r="AA376" s="26">
        <f t="shared" si="76"/>
        <v>2.4236363636363638</v>
      </c>
      <c r="AB376" s="4">
        <v>28.66</v>
      </c>
      <c r="AC376" s="26">
        <f t="shared" si="77"/>
        <v>2.6054545454545455</v>
      </c>
      <c r="AD376" s="21">
        <f t="shared" si="78"/>
        <v>0.48192335502530731</v>
      </c>
      <c r="AE376" s="15">
        <f t="shared" si="79"/>
        <v>0.33333333333333331</v>
      </c>
      <c r="AF376" s="15">
        <f t="shared" si="80"/>
        <v>0</v>
      </c>
      <c r="AG376" s="15">
        <f t="shared" si="81"/>
        <v>0.33333333333333331</v>
      </c>
      <c r="AH376" s="1"/>
      <c r="AI376" s="1"/>
      <c r="AJ376" s="21" t="str">
        <f t="shared" si="82"/>
        <v xml:space="preserve"> </v>
      </c>
      <c r="AK376">
        <v>3</v>
      </c>
      <c r="AL376">
        <v>1</v>
      </c>
      <c r="AM376" s="42">
        <v>22</v>
      </c>
      <c r="AN376" s="42">
        <v>4</v>
      </c>
      <c r="AO376" s="42">
        <v>22</v>
      </c>
      <c r="AP376" s="42">
        <v>4</v>
      </c>
      <c r="AQ376" s="42">
        <v>0</v>
      </c>
      <c r="AR376" s="42">
        <v>11</v>
      </c>
      <c r="AS376">
        <v>19</v>
      </c>
      <c r="AT376">
        <v>4</v>
      </c>
      <c r="AU376" s="4">
        <v>-13.55</v>
      </c>
      <c r="AV376" s="4">
        <v>82.61</v>
      </c>
      <c r="AW376">
        <v>0</v>
      </c>
      <c r="AX376">
        <v>0</v>
      </c>
      <c r="AY376" s="16">
        <f t="shared" si="83"/>
        <v>106.0096153847428</v>
      </c>
      <c r="AZ376" s="4">
        <v>100</v>
      </c>
      <c r="BA376">
        <v>3.9</v>
      </c>
    </row>
    <row r="377" spans="1:53" x14ac:dyDescent="0.2">
      <c r="A377" s="13" t="s">
        <v>312</v>
      </c>
      <c r="B377" s="13" t="s">
        <v>1524</v>
      </c>
      <c r="C377" s="1" t="s">
        <v>179</v>
      </c>
      <c r="D377" s="13" t="s">
        <v>173</v>
      </c>
      <c r="E377" s="13">
        <v>55</v>
      </c>
      <c r="F377" s="13">
        <v>0</v>
      </c>
      <c r="G377" s="13">
        <v>2</v>
      </c>
      <c r="H377" s="20">
        <f t="shared" si="70"/>
        <v>2</v>
      </c>
      <c r="I377">
        <v>0</v>
      </c>
      <c r="J377">
        <v>1</v>
      </c>
      <c r="K377">
        <v>1</v>
      </c>
      <c r="L377" s="17">
        <f t="shared" si="71"/>
        <v>3.8834951456310685</v>
      </c>
      <c r="M377">
        <v>4</v>
      </c>
      <c r="N377">
        <v>1</v>
      </c>
      <c r="O377">
        <v>4</v>
      </c>
      <c r="P377" s="15">
        <f t="shared" si="72"/>
        <v>0</v>
      </c>
      <c r="Q377" s="15">
        <f t="shared" si="73"/>
        <v>0</v>
      </c>
      <c r="R377" s="20">
        <f t="shared" si="74"/>
        <v>13</v>
      </c>
      <c r="S377">
        <v>0</v>
      </c>
      <c r="T377">
        <v>0</v>
      </c>
      <c r="U377">
        <v>0</v>
      </c>
      <c r="V377">
        <v>0</v>
      </c>
      <c r="W377">
        <v>0</v>
      </c>
      <c r="X377" s="16">
        <v>30.9</v>
      </c>
      <c r="Y377" s="26">
        <f t="shared" si="75"/>
        <v>0.56181818181818177</v>
      </c>
      <c r="Z377" s="4">
        <v>27.67</v>
      </c>
      <c r="AA377" s="26">
        <f t="shared" si="76"/>
        <v>0.50309090909090914</v>
      </c>
      <c r="AB377" s="4">
        <v>241.59</v>
      </c>
      <c r="AC377" s="26">
        <f t="shared" si="77"/>
        <v>4.3925454545454548</v>
      </c>
      <c r="AD377" s="21">
        <f t="shared" si="78"/>
        <v>0.10276312857461189</v>
      </c>
      <c r="AE377" s="15">
        <f t="shared" si="79"/>
        <v>0</v>
      </c>
      <c r="AF377" s="15">
        <f t="shared" si="80"/>
        <v>1</v>
      </c>
      <c r="AG377" s="15">
        <f t="shared" si="81"/>
        <v>1</v>
      </c>
      <c r="AH377" s="1"/>
      <c r="AI377" s="1"/>
      <c r="AJ377" s="21" t="str">
        <f t="shared" si="82"/>
        <v xml:space="preserve"> </v>
      </c>
      <c r="AK377">
        <v>2</v>
      </c>
      <c r="AL377">
        <v>1</v>
      </c>
      <c r="AM377" s="42">
        <v>24</v>
      </c>
      <c r="AN377" s="42">
        <v>1</v>
      </c>
      <c r="AO377" s="42">
        <v>24</v>
      </c>
      <c r="AP377" s="42">
        <v>1</v>
      </c>
      <c r="AQ377" s="42">
        <v>2</v>
      </c>
      <c r="AR377" s="42">
        <v>18</v>
      </c>
      <c r="AS377">
        <v>25</v>
      </c>
      <c r="AT377">
        <v>2</v>
      </c>
      <c r="AU377" s="4">
        <v>5.03</v>
      </c>
      <c r="AV377" s="4">
        <v>92.59</v>
      </c>
      <c r="AW377">
        <v>0</v>
      </c>
      <c r="AX377">
        <v>0</v>
      </c>
      <c r="AY377" s="16">
        <f t="shared" si="83"/>
        <v>122.33009708737865</v>
      </c>
      <c r="AZ377" s="4">
        <v>88.24</v>
      </c>
      <c r="BA377">
        <v>-5.6</v>
      </c>
    </row>
    <row r="378" spans="1:53" x14ac:dyDescent="0.2">
      <c r="A378" s="13" t="s">
        <v>1526</v>
      </c>
      <c r="B378" s="13" t="s">
        <v>1527</v>
      </c>
      <c r="C378" s="1" t="s">
        <v>162</v>
      </c>
      <c r="D378" s="13" t="s">
        <v>154</v>
      </c>
      <c r="E378" s="13">
        <v>82</v>
      </c>
      <c r="F378" s="13">
        <v>8</v>
      </c>
      <c r="G378" s="13">
        <v>5</v>
      </c>
      <c r="H378" s="20">
        <f t="shared" si="70"/>
        <v>13</v>
      </c>
      <c r="I378">
        <v>8</v>
      </c>
      <c r="J378">
        <v>3</v>
      </c>
      <c r="K378">
        <v>2</v>
      </c>
      <c r="L378" s="17">
        <f t="shared" si="71"/>
        <v>3.4195528277071459</v>
      </c>
      <c r="M378">
        <v>55</v>
      </c>
      <c r="N378">
        <v>19</v>
      </c>
      <c r="O378">
        <v>29</v>
      </c>
      <c r="P378" s="15">
        <f t="shared" si="72"/>
        <v>0.14545454545454545</v>
      </c>
      <c r="Q378" s="15">
        <f t="shared" si="73"/>
        <v>7.7669902912621352E-2</v>
      </c>
      <c r="R378" s="20">
        <f t="shared" si="74"/>
        <v>28.5</v>
      </c>
      <c r="S378">
        <v>0</v>
      </c>
      <c r="T378">
        <v>4</v>
      </c>
      <c r="U378">
        <v>4</v>
      </c>
      <c r="V378">
        <v>6</v>
      </c>
      <c r="W378">
        <v>1</v>
      </c>
      <c r="X378" s="16">
        <v>228.1</v>
      </c>
      <c r="Y378" s="26">
        <f t="shared" si="75"/>
        <v>2.7817073170731708</v>
      </c>
      <c r="Z378" s="4">
        <v>214.31</v>
      </c>
      <c r="AA378" s="26">
        <f t="shared" si="76"/>
        <v>2.6135365853658539</v>
      </c>
      <c r="AB378" s="4">
        <v>179.74</v>
      </c>
      <c r="AC378" s="26">
        <f t="shared" si="77"/>
        <v>2.1919512195121951</v>
      </c>
      <c r="AD378" s="21">
        <f t="shared" si="78"/>
        <v>0.54386499175231573</v>
      </c>
      <c r="AE378" s="15">
        <f t="shared" si="79"/>
        <v>0.44444444444444442</v>
      </c>
      <c r="AF378" s="15">
        <f t="shared" si="80"/>
        <v>0.27777777777777779</v>
      </c>
      <c r="AG378" s="15">
        <f t="shared" si="81"/>
        <v>0.72222222222222221</v>
      </c>
      <c r="AH378" s="13">
        <v>11</v>
      </c>
      <c r="AI378" s="13">
        <v>12</v>
      </c>
      <c r="AJ378" s="21">
        <f t="shared" si="82"/>
        <v>0.47826086956521741</v>
      </c>
      <c r="AK378">
        <v>18</v>
      </c>
      <c r="AL378">
        <v>1</v>
      </c>
      <c r="AM378" s="42">
        <v>153</v>
      </c>
      <c r="AN378" s="42">
        <v>29</v>
      </c>
      <c r="AO378" s="42">
        <v>153</v>
      </c>
      <c r="AP378" s="42">
        <v>29</v>
      </c>
      <c r="AQ378" s="42">
        <v>6</v>
      </c>
      <c r="AR378" s="42">
        <v>87</v>
      </c>
      <c r="AS378">
        <v>158</v>
      </c>
      <c r="AT378">
        <v>26</v>
      </c>
      <c r="AU378" s="4">
        <v>0.52</v>
      </c>
      <c r="AV378" s="4">
        <v>85.87</v>
      </c>
      <c r="AW378">
        <v>1</v>
      </c>
      <c r="AX378">
        <v>1</v>
      </c>
      <c r="AY378" s="16">
        <f t="shared" si="83"/>
        <v>91.012713722051728</v>
      </c>
      <c r="AZ378" s="4">
        <v>94.71</v>
      </c>
      <c r="BA378">
        <v>3.7</v>
      </c>
    </row>
    <row r="379" spans="1:53" x14ac:dyDescent="0.2">
      <c r="A379" s="13" t="s">
        <v>312</v>
      </c>
      <c r="B379" s="13" t="s">
        <v>1530</v>
      </c>
      <c r="C379" s="1" t="s">
        <v>554</v>
      </c>
      <c r="D379" s="13" t="s">
        <v>173</v>
      </c>
      <c r="E379" s="13">
        <v>53</v>
      </c>
      <c r="F379" s="13">
        <v>1</v>
      </c>
      <c r="G379" s="13">
        <v>2</v>
      </c>
      <c r="H379" s="20">
        <f t="shared" si="70"/>
        <v>3</v>
      </c>
      <c r="I379">
        <v>1</v>
      </c>
      <c r="J379">
        <v>2</v>
      </c>
      <c r="K379">
        <v>0</v>
      </c>
      <c r="L379" s="17">
        <f t="shared" si="71"/>
        <v>2.5459688826025459</v>
      </c>
      <c r="M379">
        <v>16</v>
      </c>
      <c r="N379">
        <v>5</v>
      </c>
      <c r="O379">
        <v>15</v>
      </c>
      <c r="P379" s="15">
        <f t="shared" si="72"/>
        <v>6.25E-2</v>
      </c>
      <c r="Q379" s="15">
        <f t="shared" si="73"/>
        <v>2.7777777777777776E-2</v>
      </c>
      <c r="R379" s="20">
        <f t="shared" si="74"/>
        <v>19.5</v>
      </c>
      <c r="S379">
        <v>2</v>
      </c>
      <c r="T379">
        <v>0</v>
      </c>
      <c r="U379">
        <v>7</v>
      </c>
      <c r="V379">
        <v>1</v>
      </c>
      <c r="W379">
        <v>1</v>
      </c>
      <c r="X379" s="16">
        <v>70.7</v>
      </c>
      <c r="Y379" s="26">
        <f t="shared" si="75"/>
        <v>1.3339622641509434</v>
      </c>
      <c r="Z379" s="4">
        <v>67.44</v>
      </c>
      <c r="AA379" s="26">
        <f t="shared" si="76"/>
        <v>1.2724528301886793</v>
      </c>
      <c r="AB379" s="4">
        <v>199.65</v>
      </c>
      <c r="AC379" s="26">
        <f t="shared" si="77"/>
        <v>3.7669811320754718</v>
      </c>
      <c r="AD379" s="21">
        <f t="shared" si="78"/>
        <v>0.2524991575873301</v>
      </c>
      <c r="AE379" s="15">
        <f t="shared" si="79"/>
        <v>0.25</v>
      </c>
      <c r="AF379" s="15">
        <f t="shared" si="80"/>
        <v>0.5</v>
      </c>
      <c r="AG379" s="15">
        <f t="shared" si="81"/>
        <v>0.75</v>
      </c>
      <c r="AH379" s="1"/>
      <c r="AI379" s="1"/>
      <c r="AJ379" s="21" t="str">
        <f t="shared" si="82"/>
        <v xml:space="preserve"> </v>
      </c>
      <c r="AK379">
        <v>4</v>
      </c>
      <c r="AL379">
        <v>2</v>
      </c>
      <c r="AM379" s="42">
        <v>35</v>
      </c>
      <c r="AN379" s="42">
        <v>14</v>
      </c>
      <c r="AO379" s="42">
        <v>35</v>
      </c>
      <c r="AP379" s="42">
        <v>14</v>
      </c>
      <c r="AQ379" s="42">
        <v>3</v>
      </c>
      <c r="AR379" s="42">
        <v>36</v>
      </c>
      <c r="AS379">
        <v>31</v>
      </c>
      <c r="AT379">
        <v>14</v>
      </c>
      <c r="AU379" s="4">
        <v>-20.71</v>
      </c>
      <c r="AV379" s="4">
        <v>68.89</v>
      </c>
      <c r="AW379">
        <v>0</v>
      </c>
      <c r="AX379">
        <v>0</v>
      </c>
      <c r="AY379" s="16">
        <f t="shared" si="83"/>
        <v>65.346534653465341</v>
      </c>
      <c r="AZ379" s="4">
        <v>81.819999999999993</v>
      </c>
      <c r="BA379">
        <v>-9.1</v>
      </c>
    </row>
    <row r="380" spans="1:53" x14ac:dyDescent="0.2">
      <c r="A380" s="13" t="s">
        <v>1532</v>
      </c>
      <c r="B380" s="13" t="s">
        <v>1533</v>
      </c>
      <c r="C380" s="1" t="s">
        <v>264</v>
      </c>
      <c r="D380" s="13" t="s">
        <v>173</v>
      </c>
      <c r="E380" s="13">
        <v>80</v>
      </c>
      <c r="F380" s="13">
        <v>0</v>
      </c>
      <c r="G380" s="13">
        <v>0</v>
      </c>
      <c r="H380" s="20">
        <f t="shared" si="70"/>
        <v>0</v>
      </c>
      <c r="I380">
        <v>0</v>
      </c>
      <c r="J380">
        <v>0</v>
      </c>
      <c r="K380">
        <v>0</v>
      </c>
      <c r="L380" s="17">
        <f t="shared" si="71"/>
        <v>0</v>
      </c>
      <c r="M380">
        <v>0</v>
      </c>
      <c r="N380">
        <v>0</v>
      </c>
      <c r="O380">
        <v>0</v>
      </c>
      <c r="P380" s="15">
        <f t="shared" si="72"/>
        <v>0</v>
      </c>
      <c r="Q380" s="15">
        <f t="shared" si="73"/>
        <v>0</v>
      </c>
      <c r="R380" s="20">
        <f t="shared" si="74"/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s="16">
        <v>1.1333333333</v>
      </c>
      <c r="Y380" s="26">
        <f t="shared" si="75"/>
        <v>1.4166666666249999E-2</v>
      </c>
      <c r="Z380" s="4">
        <v>0.93</v>
      </c>
      <c r="AA380" s="26">
        <f t="shared" si="76"/>
        <v>1.1625E-2</v>
      </c>
      <c r="AB380" s="4">
        <v>391.7</v>
      </c>
      <c r="AC380" s="26">
        <f t="shared" si="77"/>
        <v>4.8962500000000002</v>
      </c>
      <c r="AD380" s="21">
        <f t="shared" si="78"/>
        <v>2.3686422331457096E-3</v>
      </c>
      <c r="AE380" s="15">
        <f t="shared" si="79"/>
        <v>0</v>
      </c>
      <c r="AF380" s="15">
        <f t="shared" si="80"/>
        <v>0</v>
      </c>
      <c r="AG380" s="15">
        <f t="shared" si="81"/>
        <v>0</v>
      </c>
      <c r="AH380" s="1"/>
      <c r="AI380" s="1"/>
      <c r="AJ380" s="21" t="str">
        <f t="shared" si="82"/>
        <v xml:space="preserve"> </v>
      </c>
      <c r="AK380">
        <v>0</v>
      </c>
      <c r="AL380">
        <v>0</v>
      </c>
      <c r="AM380" s="42">
        <v>0</v>
      </c>
      <c r="AN380" s="42">
        <v>0</v>
      </c>
      <c r="AO380" s="42">
        <v>0</v>
      </c>
      <c r="AP380" s="42">
        <v>0</v>
      </c>
      <c r="AQ380" s="42">
        <v>0</v>
      </c>
      <c r="AR380" s="42">
        <v>0</v>
      </c>
      <c r="AS380">
        <v>0</v>
      </c>
      <c r="AT380">
        <v>0</v>
      </c>
      <c r="AW380">
        <v>0</v>
      </c>
      <c r="AX380">
        <v>0</v>
      </c>
      <c r="AY380" s="16">
        <f t="shared" si="83"/>
        <v>0</v>
      </c>
      <c r="AZ380" s="4">
        <v>100</v>
      </c>
      <c r="BA380">
        <v>8</v>
      </c>
    </row>
    <row r="381" spans="1:53" x14ac:dyDescent="0.2">
      <c r="A381" s="13" t="s">
        <v>1053</v>
      </c>
      <c r="B381" s="13" t="s">
        <v>1533</v>
      </c>
      <c r="C381" s="1" t="s">
        <v>334</v>
      </c>
      <c r="D381" s="13" t="s">
        <v>154</v>
      </c>
      <c r="E381" s="13">
        <v>55</v>
      </c>
      <c r="F381" s="13">
        <v>0</v>
      </c>
      <c r="G381" s="13">
        <v>0</v>
      </c>
      <c r="H381" s="20">
        <f t="shared" si="70"/>
        <v>0</v>
      </c>
      <c r="I381">
        <v>0</v>
      </c>
      <c r="J381">
        <v>0</v>
      </c>
      <c r="K381">
        <v>0</v>
      </c>
      <c r="L381" s="17">
        <f t="shared" si="71"/>
        <v>0</v>
      </c>
      <c r="M381">
        <v>0</v>
      </c>
      <c r="N381">
        <v>0</v>
      </c>
      <c r="O381">
        <v>0</v>
      </c>
      <c r="P381" s="15">
        <f t="shared" si="72"/>
        <v>0</v>
      </c>
      <c r="Q381" s="15">
        <f t="shared" si="73"/>
        <v>0</v>
      </c>
      <c r="R381" s="20">
        <f t="shared" si="74"/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s="16">
        <v>2.6</v>
      </c>
      <c r="Y381" s="26">
        <f t="shared" si="75"/>
        <v>4.7272727272727272E-2</v>
      </c>
      <c r="Z381" s="4">
        <v>1.06</v>
      </c>
      <c r="AA381" s="26">
        <f t="shared" si="76"/>
        <v>1.9272727272727275E-2</v>
      </c>
      <c r="AB381" s="4">
        <v>283.27</v>
      </c>
      <c r="AC381" s="26">
        <f t="shared" si="77"/>
        <v>5.150363636363636</v>
      </c>
      <c r="AD381" s="21">
        <f t="shared" si="78"/>
        <v>3.7280624626314499E-3</v>
      </c>
      <c r="AE381" s="15">
        <f t="shared" si="79"/>
        <v>0</v>
      </c>
      <c r="AF381" s="15">
        <f t="shared" si="80"/>
        <v>0</v>
      </c>
      <c r="AG381" s="15">
        <f t="shared" si="81"/>
        <v>0</v>
      </c>
      <c r="AH381" s="13">
        <v>0</v>
      </c>
      <c r="AI381" s="13">
        <v>0</v>
      </c>
      <c r="AJ381" s="21" t="str">
        <f t="shared" si="82"/>
        <v xml:space="preserve"> </v>
      </c>
      <c r="AK381">
        <v>0</v>
      </c>
      <c r="AL381">
        <v>0</v>
      </c>
      <c r="AM381" s="42">
        <v>0</v>
      </c>
      <c r="AN381" s="42">
        <v>0</v>
      </c>
      <c r="AO381" s="42">
        <v>0</v>
      </c>
      <c r="AP381" s="42">
        <v>0</v>
      </c>
      <c r="AQ381" s="42">
        <v>0</v>
      </c>
      <c r="AR381" s="42">
        <v>0</v>
      </c>
      <c r="AS381">
        <v>0</v>
      </c>
      <c r="AT381">
        <v>1</v>
      </c>
      <c r="AU381" s="4">
        <v>-89.3</v>
      </c>
      <c r="AV381" s="4">
        <v>0</v>
      </c>
      <c r="AW381">
        <v>1</v>
      </c>
      <c r="AX381">
        <v>0</v>
      </c>
      <c r="AY381" s="16">
        <f t="shared" si="83"/>
        <v>0</v>
      </c>
      <c r="AZ381" s="4">
        <v>75</v>
      </c>
      <c r="BA381">
        <v>-17.600000000000001</v>
      </c>
    </row>
    <row r="382" spans="1:53" x14ac:dyDescent="0.2">
      <c r="A382" s="13" t="s">
        <v>1538</v>
      </c>
      <c r="B382" s="13" t="s">
        <v>1539</v>
      </c>
      <c r="C382" s="1" t="s">
        <v>302</v>
      </c>
      <c r="D382" s="13" t="s">
        <v>154</v>
      </c>
      <c r="E382" s="13">
        <v>77</v>
      </c>
      <c r="F382" s="13">
        <v>4</v>
      </c>
      <c r="G382" s="13">
        <v>7</v>
      </c>
      <c r="H382" s="20">
        <f t="shared" si="70"/>
        <v>11</v>
      </c>
      <c r="I382">
        <v>4</v>
      </c>
      <c r="J382">
        <v>4</v>
      </c>
      <c r="K382">
        <v>2</v>
      </c>
      <c r="L382" s="17">
        <f t="shared" si="71"/>
        <v>3.624713958810732</v>
      </c>
      <c r="M382">
        <v>26</v>
      </c>
      <c r="N382">
        <v>5</v>
      </c>
      <c r="O382">
        <v>14</v>
      </c>
      <c r="P382" s="15">
        <f t="shared" si="72"/>
        <v>0.15384615384615385</v>
      </c>
      <c r="Q382" s="15">
        <f t="shared" si="73"/>
        <v>8.8888888888888892E-2</v>
      </c>
      <c r="R382" s="20">
        <f t="shared" si="74"/>
        <v>23.826086956521742</v>
      </c>
      <c r="S382">
        <v>0</v>
      </c>
      <c r="T382">
        <v>0</v>
      </c>
      <c r="U382">
        <v>6</v>
      </c>
      <c r="V382">
        <v>8</v>
      </c>
      <c r="W382">
        <v>2</v>
      </c>
      <c r="X382" s="16">
        <v>182.0833333333</v>
      </c>
      <c r="Y382" s="26">
        <f t="shared" si="75"/>
        <v>2.364718614718182</v>
      </c>
      <c r="Z382" s="4">
        <v>171.82</v>
      </c>
      <c r="AA382" s="26">
        <f t="shared" si="76"/>
        <v>2.2314285714285713</v>
      </c>
      <c r="AB382" s="4">
        <v>178.57</v>
      </c>
      <c r="AC382" s="26">
        <f t="shared" si="77"/>
        <v>2.3190909090909089</v>
      </c>
      <c r="AD382" s="21">
        <f t="shared" si="78"/>
        <v>0.4903678757955422</v>
      </c>
      <c r="AE382" s="15">
        <f t="shared" si="79"/>
        <v>0.17391304347826086</v>
      </c>
      <c r="AF382" s="15">
        <f t="shared" si="80"/>
        <v>0.2608695652173913</v>
      </c>
      <c r="AG382" s="15">
        <f t="shared" si="81"/>
        <v>0.43478260869565216</v>
      </c>
      <c r="AH382" s="13">
        <v>0</v>
      </c>
      <c r="AI382" s="13">
        <v>0</v>
      </c>
      <c r="AJ382" s="21" t="str">
        <f t="shared" si="82"/>
        <v xml:space="preserve"> </v>
      </c>
      <c r="AK382">
        <v>23</v>
      </c>
      <c r="AL382">
        <v>1</v>
      </c>
      <c r="AM382" s="42">
        <v>114</v>
      </c>
      <c r="AN382" s="42">
        <v>19</v>
      </c>
      <c r="AO382" s="42">
        <v>114</v>
      </c>
      <c r="AP382" s="42">
        <v>19</v>
      </c>
      <c r="AQ382" s="42">
        <v>4</v>
      </c>
      <c r="AR382" s="42">
        <v>56</v>
      </c>
      <c r="AS382">
        <v>128</v>
      </c>
      <c r="AT382">
        <v>16</v>
      </c>
      <c r="AU382" s="4">
        <v>1.65</v>
      </c>
      <c r="AV382" s="4">
        <v>88.89</v>
      </c>
      <c r="AW382">
        <v>1</v>
      </c>
      <c r="AX382">
        <v>1</v>
      </c>
      <c r="AY382" s="16">
        <f t="shared" si="83"/>
        <v>86.993135011457568</v>
      </c>
      <c r="AZ382" s="4">
        <v>94.58</v>
      </c>
      <c r="BA382">
        <v>-1.6</v>
      </c>
    </row>
    <row r="383" spans="1:53" x14ac:dyDescent="0.2">
      <c r="A383" s="13" t="s">
        <v>1542</v>
      </c>
      <c r="B383" s="13" t="s">
        <v>1543</v>
      </c>
      <c r="C383" s="1" t="s">
        <v>243</v>
      </c>
      <c r="D383" s="13" t="s">
        <v>146</v>
      </c>
      <c r="E383" s="13">
        <v>74</v>
      </c>
      <c r="F383" s="13">
        <v>0</v>
      </c>
      <c r="G383" s="13">
        <v>0</v>
      </c>
      <c r="H383" s="20">
        <f t="shared" si="70"/>
        <v>0</v>
      </c>
      <c r="I383">
        <v>0</v>
      </c>
      <c r="J383">
        <v>0</v>
      </c>
      <c r="K383">
        <v>0</v>
      </c>
      <c r="L383" s="17">
        <f t="shared" si="71"/>
        <v>0</v>
      </c>
      <c r="M383">
        <v>1</v>
      </c>
      <c r="N383">
        <v>0</v>
      </c>
      <c r="O383">
        <v>0</v>
      </c>
      <c r="P383" s="15">
        <f t="shared" si="72"/>
        <v>0</v>
      </c>
      <c r="Q383" s="15">
        <f t="shared" si="73"/>
        <v>0</v>
      </c>
      <c r="R383" s="20">
        <f t="shared" si="74"/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s="16">
        <v>15.233333333299999</v>
      </c>
      <c r="Y383" s="26">
        <f t="shared" si="75"/>
        <v>0.20585585585540539</v>
      </c>
      <c r="Z383" s="4">
        <v>13.96</v>
      </c>
      <c r="AA383" s="26">
        <f t="shared" si="76"/>
        <v>0.18864864864864866</v>
      </c>
      <c r="AB383" s="4">
        <v>379.68</v>
      </c>
      <c r="AC383" s="26">
        <f t="shared" si="77"/>
        <v>5.1308108108108108</v>
      </c>
      <c r="AD383" s="21">
        <f t="shared" si="78"/>
        <v>3.5463875622396106E-2</v>
      </c>
      <c r="AE383" s="15">
        <f t="shared" si="79"/>
        <v>0</v>
      </c>
      <c r="AF383" s="15">
        <f t="shared" si="80"/>
        <v>0</v>
      </c>
      <c r="AG383" s="15">
        <f t="shared" si="81"/>
        <v>0</v>
      </c>
      <c r="AH383" s="13">
        <v>9</v>
      </c>
      <c r="AI383" s="13">
        <v>9</v>
      </c>
      <c r="AJ383" s="21">
        <f t="shared" si="82"/>
        <v>0.5</v>
      </c>
      <c r="AK383">
        <v>2</v>
      </c>
      <c r="AL383">
        <v>0</v>
      </c>
      <c r="AM383" s="42">
        <v>6</v>
      </c>
      <c r="AN383" s="42">
        <v>3</v>
      </c>
      <c r="AO383" s="42">
        <v>6</v>
      </c>
      <c r="AP383" s="42">
        <v>3</v>
      </c>
      <c r="AQ383" s="42">
        <v>0</v>
      </c>
      <c r="AR383" s="42">
        <v>5</v>
      </c>
      <c r="AS383">
        <v>6</v>
      </c>
      <c r="AT383">
        <v>2</v>
      </c>
      <c r="AU383" s="4">
        <v>-13.14</v>
      </c>
      <c r="AV383" s="4">
        <v>75</v>
      </c>
      <c r="AW383">
        <v>0</v>
      </c>
      <c r="AX383">
        <v>1</v>
      </c>
      <c r="AY383" s="16">
        <f t="shared" si="83"/>
        <v>51.203501094203943</v>
      </c>
      <c r="AZ383" s="4">
        <v>100</v>
      </c>
      <c r="BA383">
        <v>6.1</v>
      </c>
    </row>
    <row r="384" spans="1:53" x14ac:dyDescent="0.2">
      <c r="A384" s="13" t="s">
        <v>1546</v>
      </c>
      <c r="B384" s="13" t="s">
        <v>1547</v>
      </c>
      <c r="C384" s="1" t="s">
        <v>264</v>
      </c>
      <c r="D384" s="13" t="s">
        <v>154</v>
      </c>
      <c r="E384" s="13">
        <v>54</v>
      </c>
      <c r="F384" s="13">
        <v>3</v>
      </c>
      <c r="G384" s="13">
        <v>0</v>
      </c>
      <c r="H384" s="20">
        <f t="shared" si="70"/>
        <v>3</v>
      </c>
      <c r="I384">
        <v>3</v>
      </c>
      <c r="J384">
        <v>0</v>
      </c>
      <c r="K384">
        <v>0</v>
      </c>
      <c r="L384" s="17">
        <f t="shared" si="71"/>
        <v>3.1377106333508786</v>
      </c>
      <c r="M384">
        <v>17</v>
      </c>
      <c r="N384">
        <v>5</v>
      </c>
      <c r="O384">
        <v>1</v>
      </c>
      <c r="P384" s="15">
        <f t="shared" si="72"/>
        <v>0.17647058823529413</v>
      </c>
      <c r="Q384" s="15">
        <f t="shared" si="73"/>
        <v>0.13043478260869565</v>
      </c>
      <c r="R384" s="20">
        <f t="shared" si="74"/>
        <v>0</v>
      </c>
      <c r="S384">
        <v>1</v>
      </c>
      <c r="T384">
        <v>3</v>
      </c>
      <c r="U384">
        <v>6</v>
      </c>
      <c r="V384">
        <v>2</v>
      </c>
      <c r="W384">
        <v>0</v>
      </c>
      <c r="X384" s="16">
        <v>57.366666666699999</v>
      </c>
      <c r="Y384" s="26">
        <f t="shared" si="75"/>
        <v>1.0623456790129628</v>
      </c>
      <c r="Z384" s="4">
        <v>55.84</v>
      </c>
      <c r="AA384" s="26">
        <f t="shared" si="76"/>
        <v>1.0340740740740741</v>
      </c>
      <c r="AB384" s="4">
        <v>190.96</v>
      </c>
      <c r="AC384" s="26">
        <f t="shared" si="77"/>
        <v>3.5362962962962965</v>
      </c>
      <c r="AD384" s="21">
        <f t="shared" si="78"/>
        <v>0.22625607779578608</v>
      </c>
      <c r="AE384" s="15">
        <f t="shared" si="79"/>
        <v>0.6</v>
      </c>
      <c r="AF384" s="15">
        <f t="shared" si="80"/>
        <v>0</v>
      </c>
      <c r="AG384" s="15">
        <f t="shared" si="81"/>
        <v>0.6</v>
      </c>
      <c r="AH384" s="13">
        <v>2</v>
      </c>
      <c r="AI384" s="13">
        <v>1</v>
      </c>
      <c r="AJ384" s="21">
        <f t="shared" si="82"/>
        <v>0.66666666666666663</v>
      </c>
      <c r="AK384">
        <v>5</v>
      </c>
      <c r="AL384">
        <v>0</v>
      </c>
      <c r="AM384" s="42">
        <v>55</v>
      </c>
      <c r="AN384" s="42">
        <v>7</v>
      </c>
      <c r="AO384" s="42">
        <v>55</v>
      </c>
      <c r="AP384" s="42">
        <v>7</v>
      </c>
      <c r="AQ384" s="42">
        <v>4</v>
      </c>
      <c r="AR384" s="42">
        <v>24</v>
      </c>
      <c r="AS384">
        <v>61</v>
      </c>
      <c r="AT384">
        <v>9</v>
      </c>
      <c r="AU384" s="4">
        <v>4.24</v>
      </c>
      <c r="AV384" s="4">
        <v>87.14</v>
      </c>
      <c r="AW384">
        <v>0</v>
      </c>
      <c r="AX384">
        <v>0</v>
      </c>
      <c r="AY384" s="16">
        <f t="shared" si="83"/>
        <v>126.55432887848545</v>
      </c>
      <c r="AZ384" s="4">
        <v>80</v>
      </c>
      <c r="BA384">
        <v>-12.7</v>
      </c>
    </row>
    <row r="385" spans="1:53" x14ac:dyDescent="0.2">
      <c r="A385" s="13" t="s">
        <v>1550</v>
      </c>
      <c r="B385" s="13" t="s">
        <v>1551</v>
      </c>
      <c r="C385" s="1" t="s">
        <v>145</v>
      </c>
      <c r="D385" s="13" t="s">
        <v>146</v>
      </c>
      <c r="E385" s="13">
        <v>31</v>
      </c>
      <c r="F385" s="13">
        <v>2</v>
      </c>
      <c r="G385" s="13">
        <v>3</v>
      </c>
      <c r="H385" s="20">
        <f t="shared" si="70"/>
        <v>5</v>
      </c>
      <c r="I385">
        <v>2</v>
      </c>
      <c r="J385">
        <v>2</v>
      </c>
      <c r="K385">
        <v>1</v>
      </c>
      <c r="L385" s="17">
        <f t="shared" si="71"/>
        <v>4.395604395604396</v>
      </c>
      <c r="M385">
        <v>13</v>
      </c>
      <c r="N385">
        <v>5</v>
      </c>
      <c r="O385">
        <v>3</v>
      </c>
      <c r="P385" s="15">
        <f t="shared" si="72"/>
        <v>0.15384615384615385</v>
      </c>
      <c r="Q385" s="15">
        <f t="shared" si="73"/>
        <v>9.5238095238095233E-2</v>
      </c>
      <c r="R385" s="20">
        <f t="shared" si="74"/>
        <v>12.600000000000001</v>
      </c>
      <c r="S385">
        <v>0</v>
      </c>
      <c r="T385">
        <v>0</v>
      </c>
      <c r="U385">
        <v>3</v>
      </c>
      <c r="V385">
        <v>0</v>
      </c>
      <c r="W385">
        <v>0</v>
      </c>
      <c r="X385" s="16">
        <v>68.25</v>
      </c>
      <c r="Y385" s="26">
        <f t="shared" si="75"/>
        <v>2.2016129032258065</v>
      </c>
      <c r="Z385" s="4">
        <v>67.81</v>
      </c>
      <c r="AA385" s="26">
        <f t="shared" si="76"/>
        <v>2.1874193548387098</v>
      </c>
      <c r="AB385" s="4">
        <v>86.39</v>
      </c>
      <c r="AC385" s="26">
        <f t="shared" si="77"/>
        <v>2.786774193548387</v>
      </c>
      <c r="AD385" s="21">
        <f t="shared" si="78"/>
        <v>0.43975356679636834</v>
      </c>
      <c r="AE385" s="15">
        <f t="shared" si="79"/>
        <v>0.2</v>
      </c>
      <c r="AF385" s="15">
        <f t="shared" si="80"/>
        <v>0.3</v>
      </c>
      <c r="AG385" s="15">
        <f t="shared" si="81"/>
        <v>0.5</v>
      </c>
      <c r="AH385" s="13">
        <v>20</v>
      </c>
      <c r="AI385" s="13">
        <v>21</v>
      </c>
      <c r="AJ385" s="21">
        <f t="shared" si="82"/>
        <v>0.48780487804878048</v>
      </c>
      <c r="AK385">
        <v>10</v>
      </c>
      <c r="AL385">
        <v>1</v>
      </c>
      <c r="AM385" s="42">
        <v>53</v>
      </c>
      <c r="AN385" s="42">
        <v>7</v>
      </c>
      <c r="AO385" s="42">
        <v>53</v>
      </c>
      <c r="AP385" s="42">
        <v>7</v>
      </c>
      <c r="AQ385" s="42">
        <v>2</v>
      </c>
      <c r="AR385" s="42">
        <v>21</v>
      </c>
      <c r="AS385">
        <v>65</v>
      </c>
      <c r="AT385">
        <v>8</v>
      </c>
      <c r="AU385" s="4">
        <v>1.26</v>
      </c>
      <c r="AV385" s="4">
        <v>89.04</v>
      </c>
      <c r="AW385">
        <v>0</v>
      </c>
      <c r="AX385">
        <v>1</v>
      </c>
      <c r="AY385" s="16">
        <f t="shared" si="83"/>
        <v>105.49450549450549</v>
      </c>
      <c r="AZ385" s="4">
        <v>93.1</v>
      </c>
      <c r="BA385">
        <v>-1.4</v>
      </c>
    </row>
    <row r="386" spans="1:53" x14ac:dyDescent="0.2">
      <c r="A386" s="13" t="s">
        <v>274</v>
      </c>
      <c r="B386" s="13" t="s">
        <v>1554</v>
      </c>
      <c r="C386" s="1" t="s">
        <v>409</v>
      </c>
      <c r="D386" s="13" t="s">
        <v>596</v>
      </c>
      <c r="E386" s="13">
        <v>5</v>
      </c>
      <c r="F386" s="13">
        <v>0</v>
      </c>
      <c r="G386" s="13">
        <v>0</v>
      </c>
      <c r="H386" s="20">
        <f t="shared" ref="H386:H449" si="84">F386+G386</f>
        <v>0</v>
      </c>
      <c r="I386">
        <v>0</v>
      </c>
      <c r="J386">
        <v>0</v>
      </c>
      <c r="K386">
        <v>0</v>
      </c>
      <c r="L386" s="17">
        <f t="shared" ref="L386:L449" si="85">IF(X386&gt;0,H386/X386*60,0)</f>
        <v>0</v>
      </c>
      <c r="M386">
        <v>0</v>
      </c>
      <c r="N386">
        <v>0</v>
      </c>
      <c r="O386">
        <v>0</v>
      </c>
      <c r="P386" s="15">
        <f t="shared" ref="P386:P449" si="86">IF(M386&gt;0,F386/M386,0)</f>
        <v>0</v>
      </c>
      <c r="Q386" s="15">
        <f t="shared" ref="Q386:Q449" si="87">IF(SUM(M386:O386)&gt;0,F386/SUM(M386:O386),0)</f>
        <v>0</v>
      </c>
      <c r="R386" s="20">
        <f t="shared" ref="R386:R449" si="88">IF(AK386&gt;0,J386/(AK386/(AK386+AM386)),0)</f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s="16">
        <v>0.60000000000000009</v>
      </c>
      <c r="Y386" s="26">
        <f t="shared" ref="Y386:Y449" si="89">X386/E386</f>
        <v>0.12000000000000002</v>
      </c>
      <c r="Z386" s="4">
        <v>0.33</v>
      </c>
      <c r="AA386" s="26">
        <f t="shared" ref="AA386:AA449" si="90">Z386/E386</f>
        <v>6.6000000000000003E-2</v>
      </c>
      <c r="AB386" s="4">
        <v>22.26</v>
      </c>
      <c r="AC386" s="26">
        <f t="shared" ref="AC386:AC449" si="91">AB386/E386</f>
        <v>4.452</v>
      </c>
      <c r="AD386" s="21">
        <f t="shared" ref="AD386:AD449" si="92">IF(AA386&gt;0,AA386/(AA386+AC386),0)</f>
        <v>1.4608233731739709E-2</v>
      </c>
      <c r="AE386" s="15">
        <f t="shared" ref="AE386:AE449" si="93">IF(AK386&gt;0,I386/AK386,0)</f>
        <v>0</v>
      </c>
      <c r="AF386" s="15">
        <f t="shared" ref="AF386:AF449" si="94">IF(AK386&gt;0,(J386+K386)/AK386,0)</f>
        <v>0</v>
      </c>
      <c r="AG386" s="15">
        <f t="shared" ref="AG386:AG449" si="95">AE386+AF386</f>
        <v>0</v>
      </c>
      <c r="AH386" s="13">
        <v>0</v>
      </c>
      <c r="AI386" s="13">
        <v>0</v>
      </c>
      <c r="AJ386" s="21" t="str">
        <f t="shared" ref="AJ386:AJ449" si="96">IF((AH386+AI386)&gt;0,AH386/(AH386+AI386)," ")</f>
        <v xml:space="preserve"> </v>
      </c>
      <c r="AK386">
        <v>0</v>
      </c>
      <c r="AL386">
        <v>0</v>
      </c>
      <c r="AM386" s="42">
        <v>0</v>
      </c>
      <c r="AN386" s="42">
        <v>0</v>
      </c>
      <c r="AO386" s="42">
        <v>0</v>
      </c>
      <c r="AP386" s="42">
        <v>0</v>
      </c>
      <c r="AQ386" s="42">
        <v>0</v>
      </c>
      <c r="AR386" s="42">
        <v>1</v>
      </c>
      <c r="AS386">
        <v>0</v>
      </c>
      <c r="AT386">
        <v>0</v>
      </c>
      <c r="AW386">
        <v>0</v>
      </c>
      <c r="AX386">
        <v>0</v>
      </c>
      <c r="AY386" s="16">
        <f t="shared" ref="AY386:AY449" si="97">((AK386+AM386+AO386+AR386)-(AL386+AN386+AP386+AQ386))/MAX(1,X386)*60</f>
        <v>60</v>
      </c>
    </row>
    <row r="387" spans="1:53" x14ac:dyDescent="0.2">
      <c r="A387" s="13" t="s">
        <v>428</v>
      </c>
      <c r="B387" s="13" t="s">
        <v>1555</v>
      </c>
      <c r="C387" s="1" t="s">
        <v>136</v>
      </c>
      <c r="D387" s="13" t="s">
        <v>129</v>
      </c>
      <c r="E387" s="13">
        <v>20</v>
      </c>
      <c r="F387" s="13">
        <v>0</v>
      </c>
      <c r="G387" s="13">
        <v>0</v>
      </c>
      <c r="H387" s="20">
        <f t="shared" si="84"/>
        <v>0</v>
      </c>
      <c r="I387">
        <v>0</v>
      </c>
      <c r="J387">
        <v>0</v>
      </c>
      <c r="K387">
        <v>0</v>
      </c>
      <c r="L387" s="17">
        <f t="shared" si="85"/>
        <v>0</v>
      </c>
      <c r="M387">
        <v>0</v>
      </c>
      <c r="N387">
        <v>0</v>
      </c>
      <c r="O387">
        <v>0</v>
      </c>
      <c r="P387" s="15">
        <f t="shared" si="86"/>
        <v>0</v>
      </c>
      <c r="Q387" s="15">
        <f t="shared" si="87"/>
        <v>0</v>
      </c>
      <c r="R387" s="20">
        <f t="shared" si="88"/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s="16">
        <v>3.9833333333000001</v>
      </c>
      <c r="Y387" s="26">
        <f t="shared" si="89"/>
        <v>0.19916666666499999</v>
      </c>
      <c r="Z387" s="4">
        <v>3.79</v>
      </c>
      <c r="AA387" s="26">
        <f t="shared" si="90"/>
        <v>0.1895</v>
      </c>
      <c r="AB387" s="4">
        <v>103.14</v>
      </c>
      <c r="AC387" s="26">
        <f t="shared" si="91"/>
        <v>5.157</v>
      </c>
      <c r="AD387" s="21">
        <f t="shared" si="92"/>
        <v>3.5443748246516416E-2</v>
      </c>
      <c r="AE387" s="15">
        <f t="shared" si="93"/>
        <v>0</v>
      </c>
      <c r="AF387" s="15">
        <f t="shared" si="94"/>
        <v>0</v>
      </c>
      <c r="AG387" s="15">
        <f t="shared" si="95"/>
        <v>0</v>
      </c>
      <c r="AH387" s="13">
        <v>0</v>
      </c>
      <c r="AI387" s="13">
        <v>0</v>
      </c>
      <c r="AJ387" s="21" t="str">
        <f t="shared" si="96"/>
        <v xml:space="preserve"> </v>
      </c>
      <c r="AK387">
        <v>0</v>
      </c>
      <c r="AL387">
        <v>0</v>
      </c>
      <c r="AM387" s="42">
        <v>1</v>
      </c>
      <c r="AN387" s="42">
        <v>0</v>
      </c>
      <c r="AO387" s="42">
        <v>1</v>
      </c>
      <c r="AP387" s="42">
        <v>0</v>
      </c>
      <c r="AQ387" s="42">
        <v>1</v>
      </c>
      <c r="AR387" s="42">
        <v>0</v>
      </c>
      <c r="AS387">
        <v>2</v>
      </c>
      <c r="AT387">
        <v>0</v>
      </c>
      <c r="AU387" s="4">
        <v>13.54</v>
      </c>
      <c r="AV387" s="4">
        <v>100</v>
      </c>
      <c r="AW387">
        <v>0</v>
      </c>
      <c r="AX387">
        <v>0</v>
      </c>
      <c r="AY387" s="16">
        <f t="shared" si="97"/>
        <v>15.062761506402198</v>
      </c>
      <c r="AZ387" s="4">
        <v>100</v>
      </c>
      <c r="BA387">
        <v>3.9</v>
      </c>
    </row>
    <row r="388" spans="1:53" x14ac:dyDescent="0.2">
      <c r="A388" s="13" t="s">
        <v>519</v>
      </c>
      <c r="B388" s="13" t="s">
        <v>1557</v>
      </c>
      <c r="C388" s="1" t="s">
        <v>145</v>
      </c>
      <c r="D388" s="13" t="s">
        <v>146</v>
      </c>
      <c r="E388" s="13">
        <v>82</v>
      </c>
      <c r="F388" s="13">
        <v>7</v>
      </c>
      <c r="G388" s="13">
        <v>19</v>
      </c>
      <c r="H388" s="20">
        <f t="shared" si="84"/>
        <v>26</v>
      </c>
      <c r="I388">
        <v>7</v>
      </c>
      <c r="J388">
        <v>9</v>
      </c>
      <c r="K388">
        <v>10</v>
      </c>
      <c r="L388" s="17">
        <f t="shared" si="85"/>
        <v>6.6312433581296499</v>
      </c>
      <c r="M388">
        <v>51</v>
      </c>
      <c r="N388">
        <v>16</v>
      </c>
      <c r="O388">
        <v>25</v>
      </c>
      <c r="P388" s="15">
        <f t="shared" si="86"/>
        <v>0.13725490196078433</v>
      </c>
      <c r="Q388" s="15">
        <f t="shared" si="87"/>
        <v>7.6086956521739135E-2</v>
      </c>
      <c r="R388" s="20">
        <f t="shared" si="88"/>
        <v>50.5</v>
      </c>
      <c r="S388">
        <v>0</v>
      </c>
      <c r="T388">
        <v>4</v>
      </c>
      <c r="U388">
        <v>4</v>
      </c>
      <c r="V388">
        <v>12</v>
      </c>
      <c r="W388">
        <v>2</v>
      </c>
      <c r="X388" s="16">
        <v>235.25</v>
      </c>
      <c r="Y388" s="26">
        <f t="shared" si="89"/>
        <v>2.8689024390243905</v>
      </c>
      <c r="Z388" s="4">
        <v>223.75</v>
      </c>
      <c r="AA388" s="26">
        <f t="shared" si="90"/>
        <v>2.7286585365853657</v>
      </c>
      <c r="AB388" s="4">
        <v>176.04</v>
      </c>
      <c r="AC388" s="26">
        <f t="shared" si="91"/>
        <v>2.1468292682926826</v>
      </c>
      <c r="AD388" s="21">
        <f t="shared" si="92"/>
        <v>0.55966882613372027</v>
      </c>
      <c r="AE388" s="15">
        <f t="shared" si="93"/>
        <v>0.19444444444444445</v>
      </c>
      <c r="AF388" s="15">
        <f t="shared" si="94"/>
        <v>0.52777777777777779</v>
      </c>
      <c r="AG388" s="15">
        <f t="shared" si="95"/>
        <v>0.72222222222222221</v>
      </c>
      <c r="AH388" s="13">
        <v>131</v>
      </c>
      <c r="AI388" s="13">
        <v>119</v>
      </c>
      <c r="AJ388" s="21">
        <f t="shared" si="96"/>
        <v>0.52400000000000002</v>
      </c>
      <c r="AK388">
        <v>36</v>
      </c>
      <c r="AL388">
        <v>4</v>
      </c>
      <c r="AM388" s="42">
        <v>166</v>
      </c>
      <c r="AN388" s="42">
        <v>31</v>
      </c>
      <c r="AO388" s="42">
        <v>166</v>
      </c>
      <c r="AP388" s="42">
        <v>31</v>
      </c>
      <c r="AQ388" s="42">
        <v>5</v>
      </c>
      <c r="AR388" s="42">
        <v>92</v>
      </c>
      <c r="AS388">
        <v>197</v>
      </c>
      <c r="AT388">
        <v>35</v>
      </c>
      <c r="AU388" s="4">
        <v>-8.24</v>
      </c>
      <c r="AV388" s="4">
        <v>84.91</v>
      </c>
      <c r="AW388">
        <v>2</v>
      </c>
      <c r="AX388">
        <v>1</v>
      </c>
      <c r="AY388" s="16">
        <f t="shared" si="97"/>
        <v>99.213602550478214</v>
      </c>
      <c r="AZ388" s="4">
        <v>95.2</v>
      </c>
      <c r="BA388">
        <v>6.1</v>
      </c>
    </row>
    <row r="389" spans="1:53" x14ac:dyDescent="0.2">
      <c r="A389" s="13" t="s">
        <v>1124</v>
      </c>
      <c r="B389" s="13" t="s">
        <v>1559</v>
      </c>
      <c r="C389" s="1" t="s">
        <v>190</v>
      </c>
      <c r="D389" s="13" t="s">
        <v>207</v>
      </c>
      <c r="E389" s="13">
        <v>82</v>
      </c>
      <c r="F389" s="13">
        <v>3</v>
      </c>
      <c r="G389" s="13">
        <v>12</v>
      </c>
      <c r="H389" s="20">
        <f t="shared" si="84"/>
        <v>15</v>
      </c>
      <c r="I389">
        <v>3</v>
      </c>
      <c r="J389">
        <v>1</v>
      </c>
      <c r="K389">
        <v>11</v>
      </c>
      <c r="L389" s="17">
        <f t="shared" si="85"/>
        <v>3.7552155771900204</v>
      </c>
      <c r="M389">
        <v>22</v>
      </c>
      <c r="N389">
        <v>9</v>
      </c>
      <c r="O389">
        <v>7</v>
      </c>
      <c r="P389" s="15">
        <f t="shared" si="86"/>
        <v>0.13636363636363635</v>
      </c>
      <c r="Q389" s="15">
        <f t="shared" si="87"/>
        <v>7.8947368421052627E-2</v>
      </c>
      <c r="R389" s="20">
        <f t="shared" si="88"/>
        <v>6.5789473684210531</v>
      </c>
      <c r="S389">
        <v>0</v>
      </c>
      <c r="T389">
        <v>3</v>
      </c>
      <c r="U389">
        <v>14</v>
      </c>
      <c r="V389">
        <v>11</v>
      </c>
      <c r="W389">
        <v>2</v>
      </c>
      <c r="X389" s="16">
        <v>239.6666666667</v>
      </c>
      <c r="Y389" s="26">
        <f t="shared" si="89"/>
        <v>2.9227642276426828</v>
      </c>
      <c r="Z389" s="4">
        <v>239.47</v>
      </c>
      <c r="AA389" s="26">
        <f t="shared" si="90"/>
        <v>2.9203658536585366</v>
      </c>
      <c r="AB389" s="4">
        <v>127.42</v>
      </c>
      <c r="AC389" s="26">
        <f t="shared" si="91"/>
        <v>1.5539024390243903</v>
      </c>
      <c r="AD389" s="21">
        <f t="shared" si="92"/>
        <v>0.65270244487448548</v>
      </c>
      <c r="AE389" s="15">
        <f t="shared" si="93"/>
        <v>7.8947368421052627E-2</v>
      </c>
      <c r="AF389" s="15">
        <f t="shared" si="94"/>
        <v>0.31578947368421051</v>
      </c>
      <c r="AG389" s="15">
        <f t="shared" si="95"/>
        <v>0.39473684210526316</v>
      </c>
      <c r="AH389" s="13">
        <v>1</v>
      </c>
      <c r="AI389" s="13">
        <v>1</v>
      </c>
      <c r="AJ389" s="21">
        <f t="shared" si="96"/>
        <v>0.5</v>
      </c>
      <c r="AK389">
        <v>38</v>
      </c>
      <c r="AL389">
        <v>1</v>
      </c>
      <c r="AM389" s="42">
        <v>212</v>
      </c>
      <c r="AN389" s="42">
        <v>37</v>
      </c>
      <c r="AO389" s="42">
        <v>212</v>
      </c>
      <c r="AP389" s="42">
        <v>37</v>
      </c>
      <c r="AQ389" s="42">
        <v>7</v>
      </c>
      <c r="AR389" s="42">
        <v>102</v>
      </c>
      <c r="AS389">
        <v>216</v>
      </c>
      <c r="AT389">
        <v>25</v>
      </c>
      <c r="AU389" s="4">
        <v>3.91</v>
      </c>
      <c r="AV389" s="4">
        <v>89.63</v>
      </c>
      <c r="AW389">
        <v>1</v>
      </c>
      <c r="AX389">
        <v>3</v>
      </c>
      <c r="AY389" s="16">
        <f t="shared" si="97"/>
        <v>120.66759388037264</v>
      </c>
      <c r="AZ389" s="4">
        <v>98.47</v>
      </c>
      <c r="BA389">
        <v>7.2</v>
      </c>
    </row>
    <row r="390" spans="1:53" x14ac:dyDescent="0.2">
      <c r="A390" s="13" t="s">
        <v>759</v>
      </c>
      <c r="B390" s="13" t="s">
        <v>1561</v>
      </c>
      <c r="C390" s="1" t="s">
        <v>162</v>
      </c>
      <c r="D390" s="13" t="s">
        <v>173</v>
      </c>
      <c r="E390" s="13">
        <v>47</v>
      </c>
      <c r="F390" s="13">
        <v>3</v>
      </c>
      <c r="G390" s="13">
        <v>3</v>
      </c>
      <c r="H390" s="20">
        <f t="shared" si="84"/>
        <v>6</v>
      </c>
      <c r="I390">
        <v>3</v>
      </c>
      <c r="J390">
        <v>2</v>
      </c>
      <c r="K390">
        <v>1</v>
      </c>
      <c r="L390" s="17">
        <f t="shared" si="85"/>
        <v>2.9004968443660801</v>
      </c>
      <c r="M390">
        <v>26</v>
      </c>
      <c r="N390">
        <v>6</v>
      </c>
      <c r="O390">
        <v>20</v>
      </c>
      <c r="P390" s="15">
        <f t="shared" si="86"/>
        <v>0.11538461538461539</v>
      </c>
      <c r="Q390" s="15">
        <f t="shared" si="87"/>
        <v>5.7692307692307696E-2</v>
      </c>
      <c r="R390" s="20">
        <f t="shared" si="88"/>
        <v>17.600000000000001</v>
      </c>
      <c r="S390">
        <v>0</v>
      </c>
      <c r="T390">
        <v>3</v>
      </c>
      <c r="U390">
        <v>3</v>
      </c>
      <c r="V390">
        <v>3</v>
      </c>
      <c r="W390">
        <v>0</v>
      </c>
      <c r="X390" s="16">
        <v>124.1166666667</v>
      </c>
      <c r="Y390" s="26">
        <f t="shared" si="89"/>
        <v>2.6407801418446808</v>
      </c>
      <c r="Z390" s="4">
        <v>119.67</v>
      </c>
      <c r="AA390" s="26">
        <f t="shared" si="90"/>
        <v>2.5461702127659573</v>
      </c>
      <c r="AB390" s="4">
        <v>120.83</v>
      </c>
      <c r="AC390" s="26">
        <f t="shared" si="91"/>
        <v>2.570851063829787</v>
      </c>
      <c r="AD390" s="21">
        <f t="shared" si="92"/>
        <v>0.49758835758835757</v>
      </c>
      <c r="AE390" s="15">
        <f t="shared" si="93"/>
        <v>0.3</v>
      </c>
      <c r="AF390" s="15">
        <f t="shared" si="94"/>
        <v>0.3</v>
      </c>
      <c r="AG390" s="15">
        <f t="shared" si="95"/>
        <v>0.6</v>
      </c>
      <c r="AH390" s="1"/>
      <c r="AI390" s="1"/>
      <c r="AJ390" s="21" t="str">
        <f t="shared" si="96"/>
        <v xml:space="preserve"> </v>
      </c>
      <c r="AK390">
        <v>10</v>
      </c>
      <c r="AL390">
        <v>1</v>
      </c>
      <c r="AM390" s="42">
        <v>78</v>
      </c>
      <c r="AN390" s="42">
        <v>15</v>
      </c>
      <c r="AO390" s="42">
        <v>78</v>
      </c>
      <c r="AP390" s="42">
        <v>15</v>
      </c>
      <c r="AQ390" s="42">
        <v>0</v>
      </c>
      <c r="AR390" s="42">
        <v>49</v>
      </c>
      <c r="AS390">
        <v>92</v>
      </c>
      <c r="AT390">
        <v>9</v>
      </c>
      <c r="AU390" s="4">
        <v>6.83</v>
      </c>
      <c r="AV390" s="4">
        <v>91.09</v>
      </c>
      <c r="AW390">
        <v>0</v>
      </c>
      <c r="AX390">
        <v>0</v>
      </c>
      <c r="AY390" s="16">
        <f t="shared" si="97"/>
        <v>88.948569893893122</v>
      </c>
      <c r="AZ390" s="4">
        <v>95.04</v>
      </c>
      <c r="BA390">
        <v>4.0999999999999996</v>
      </c>
    </row>
    <row r="391" spans="1:53" x14ac:dyDescent="0.2">
      <c r="A391" s="13" t="s">
        <v>1467</v>
      </c>
      <c r="B391" s="13" t="s">
        <v>1561</v>
      </c>
      <c r="C391" s="13" t="s">
        <v>145</v>
      </c>
      <c r="D391" s="13" t="s">
        <v>173</v>
      </c>
      <c r="E391" s="13">
        <v>79</v>
      </c>
      <c r="F391" s="13">
        <v>3</v>
      </c>
      <c r="G391" s="13">
        <v>18</v>
      </c>
      <c r="H391" s="20">
        <f t="shared" si="84"/>
        <v>21</v>
      </c>
      <c r="I391">
        <v>3</v>
      </c>
      <c r="J391">
        <v>7</v>
      </c>
      <c r="K391">
        <v>11</v>
      </c>
      <c r="L391" s="17">
        <f t="shared" si="85"/>
        <v>5.8855585831071835</v>
      </c>
      <c r="M391">
        <v>33</v>
      </c>
      <c r="N391">
        <v>14</v>
      </c>
      <c r="O391">
        <v>13</v>
      </c>
      <c r="P391" s="15">
        <f t="shared" si="86"/>
        <v>9.0909090909090912E-2</v>
      </c>
      <c r="Q391" s="15">
        <f t="shared" si="87"/>
        <v>0.05</v>
      </c>
      <c r="R391" s="20">
        <f t="shared" si="88"/>
        <v>37.757575757575758</v>
      </c>
      <c r="S391">
        <v>3</v>
      </c>
      <c r="T391">
        <v>6</v>
      </c>
      <c r="U391">
        <v>6</v>
      </c>
      <c r="V391">
        <v>2</v>
      </c>
      <c r="W391">
        <v>0</v>
      </c>
      <c r="X391" s="16">
        <v>214.0833333333</v>
      </c>
      <c r="Y391" s="26">
        <f t="shared" si="89"/>
        <v>2.709915611813924</v>
      </c>
      <c r="Z391" s="4">
        <v>204.95</v>
      </c>
      <c r="AA391" s="26">
        <f t="shared" si="90"/>
        <v>2.5943037974683545</v>
      </c>
      <c r="AB391" s="4">
        <v>172.54</v>
      </c>
      <c r="AC391" s="26">
        <f t="shared" si="91"/>
        <v>2.1840506329113922</v>
      </c>
      <c r="AD391" s="21">
        <f t="shared" si="92"/>
        <v>0.54292828949111238</v>
      </c>
      <c r="AE391" s="15">
        <f t="shared" si="93"/>
        <v>9.0909090909090912E-2</v>
      </c>
      <c r="AF391" s="15">
        <f t="shared" si="94"/>
        <v>0.54545454545454541</v>
      </c>
      <c r="AG391" s="15">
        <f t="shared" si="95"/>
        <v>0.63636363636363635</v>
      </c>
      <c r="AH391" s="1"/>
      <c r="AI391" s="1"/>
      <c r="AJ391" s="21" t="str">
        <f t="shared" si="96"/>
        <v xml:space="preserve"> </v>
      </c>
      <c r="AK391">
        <v>33</v>
      </c>
      <c r="AL391">
        <v>2</v>
      </c>
      <c r="AM391" s="42">
        <v>145</v>
      </c>
      <c r="AN391" s="42">
        <v>19</v>
      </c>
      <c r="AO391" s="42">
        <v>145</v>
      </c>
      <c r="AP391" s="42">
        <v>19</v>
      </c>
      <c r="AQ391" s="42">
        <v>4</v>
      </c>
      <c r="AR391" s="42">
        <v>77</v>
      </c>
      <c r="AS391">
        <v>176</v>
      </c>
      <c r="AT391">
        <v>23</v>
      </c>
      <c r="AU391" s="4">
        <v>1.86</v>
      </c>
      <c r="AV391" s="4">
        <v>88.44</v>
      </c>
      <c r="AW391">
        <v>0</v>
      </c>
      <c r="AX391">
        <v>0</v>
      </c>
      <c r="AY391" s="16">
        <f t="shared" si="97"/>
        <v>99.774231218388437</v>
      </c>
      <c r="AZ391" s="4">
        <v>94.05</v>
      </c>
      <c r="BA391">
        <v>3.7</v>
      </c>
    </row>
    <row r="392" spans="1:53" x14ac:dyDescent="0.2">
      <c r="A392" s="13" t="s">
        <v>546</v>
      </c>
      <c r="B392" s="13" t="s">
        <v>1561</v>
      </c>
      <c r="C392" s="1" t="s">
        <v>219</v>
      </c>
      <c r="D392" s="13" t="s">
        <v>146</v>
      </c>
      <c r="E392" s="13">
        <v>77</v>
      </c>
      <c r="F392" s="13">
        <v>8</v>
      </c>
      <c r="G392" s="13">
        <v>9</v>
      </c>
      <c r="H392" s="20">
        <f t="shared" si="84"/>
        <v>17</v>
      </c>
      <c r="I392">
        <v>8</v>
      </c>
      <c r="J392">
        <v>8</v>
      </c>
      <c r="K392">
        <v>1</v>
      </c>
      <c r="L392" s="17">
        <f t="shared" si="85"/>
        <v>5.8925476603119584</v>
      </c>
      <c r="M392">
        <v>27</v>
      </c>
      <c r="N392">
        <v>14</v>
      </c>
      <c r="O392">
        <v>17</v>
      </c>
      <c r="P392" s="15">
        <f t="shared" si="86"/>
        <v>0.29629629629629628</v>
      </c>
      <c r="Q392" s="15">
        <f t="shared" si="87"/>
        <v>0.13793103448275862</v>
      </c>
      <c r="R392" s="20">
        <f t="shared" si="88"/>
        <v>36</v>
      </c>
      <c r="S392">
        <v>0</v>
      </c>
      <c r="T392">
        <v>1</v>
      </c>
      <c r="U392">
        <v>8</v>
      </c>
      <c r="V392">
        <v>5</v>
      </c>
      <c r="W392">
        <v>0</v>
      </c>
      <c r="X392" s="16">
        <v>173.1</v>
      </c>
      <c r="Y392" s="26">
        <f t="shared" si="89"/>
        <v>2.2480519480519479</v>
      </c>
      <c r="Z392" s="4">
        <v>165.86</v>
      </c>
      <c r="AA392" s="26">
        <f t="shared" si="90"/>
        <v>2.1540259740259744</v>
      </c>
      <c r="AB392" s="4">
        <v>247.4</v>
      </c>
      <c r="AC392" s="26">
        <f t="shared" si="91"/>
        <v>3.2129870129870133</v>
      </c>
      <c r="AD392" s="21">
        <f t="shared" si="92"/>
        <v>0.40134539999032087</v>
      </c>
      <c r="AE392" s="15">
        <f t="shared" si="93"/>
        <v>0.33333333333333331</v>
      </c>
      <c r="AF392" s="15">
        <f t="shared" si="94"/>
        <v>0.375</v>
      </c>
      <c r="AG392" s="15">
        <f t="shared" si="95"/>
        <v>0.70833333333333326</v>
      </c>
      <c r="AH392" s="13">
        <v>74</v>
      </c>
      <c r="AI392" s="13">
        <v>63</v>
      </c>
      <c r="AJ392" s="21">
        <f t="shared" si="96"/>
        <v>0.54014598540145986</v>
      </c>
      <c r="AK392">
        <v>24</v>
      </c>
      <c r="AL392">
        <v>1</v>
      </c>
      <c r="AM392" s="42">
        <v>84</v>
      </c>
      <c r="AN392" s="42">
        <v>20</v>
      </c>
      <c r="AO392" s="42">
        <v>84</v>
      </c>
      <c r="AP392" s="42">
        <v>20</v>
      </c>
      <c r="AQ392" s="42">
        <v>3</v>
      </c>
      <c r="AR392" s="42">
        <v>61</v>
      </c>
      <c r="AS392">
        <v>131</v>
      </c>
      <c r="AT392">
        <v>20</v>
      </c>
      <c r="AU392" s="4">
        <v>3.75</v>
      </c>
      <c r="AV392" s="4">
        <v>86.75</v>
      </c>
      <c r="AW392">
        <v>2</v>
      </c>
      <c r="AX392">
        <v>4</v>
      </c>
      <c r="AY392" s="16">
        <f t="shared" si="97"/>
        <v>72.443674176776426</v>
      </c>
      <c r="AZ392" s="4">
        <v>94.07</v>
      </c>
      <c r="BA392">
        <v>0</v>
      </c>
    </row>
    <row r="393" spans="1:53" x14ac:dyDescent="0.2">
      <c r="A393" s="13" t="s">
        <v>1568</v>
      </c>
      <c r="B393" s="13" t="s">
        <v>1569</v>
      </c>
      <c r="C393" s="1" t="s">
        <v>302</v>
      </c>
      <c r="D393" s="13" t="s">
        <v>207</v>
      </c>
      <c r="E393" s="13">
        <v>81</v>
      </c>
      <c r="F393" s="13">
        <v>2</v>
      </c>
      <c r="G393" s="13">
        <v>7</v>
      </c>
      <c r="H393" s="20">
        <f t="shared" si="84"/>
        <v>9</v>
      </c>
      <c r="I393">
        <v>2</v>
      </c>
      <c r="J393">
        <v>3</v>
      </c>
      <c r="K393">
        <v>4</v>
      </c>
      <c r="L393" s="17">
        <f t="shared" si="85"/>
        <v>2.994454713494084</v>
      </c>
      <c r="M393">
        <v>34</v>
      </c>
      <c r="N393">
        <v>8</v>
      </c>
      <c r="O393">
        <v>12</v>
      </c>
      <c r="P393" s="15">
        <f t="shared" si="86"/>
        <v>5.8823529411764705E-2</v>
      </c>
      <c r="Q393" s="15">
        <f t="shared" si="87"/>
        <v>3.7037037037037035E-2</v>
      </c>
      <c r="R393" s="20">
        <f t="shared" si="88"/>
        <v>32.4</v>
      </c>
      <c r="S393">
        <v>0</v>
      </c>
      <c r="T393">
        <v>5</v>
      </c>
      <c r="U393">
        <v>3</v>
      </c>
      <c r="V393">
        <v>5</v>
      </c>
      <c r="W393">
        <v>2</v>
      </c>
      <c r="X393" s="16">
        <v>180.3333333333</v>
      </c>
      <c r="Y393" s="26">
        <f t="shared" si="89"/>
        <v>2.2263374485592595</v>
      </c>
      <c r="Z393" s="4">
        <v>172.38</v>
      </c>
      <c r="AA393" s="26">
        <f t="shared" si="90"/>
        <v>2.1281481481481479</v>
      </c>
      <c r="AB393" s="4">
        <v>221.17</v>
      </c>
      <c r="AC393" s="26">
        <f t="shared" si="91"/>
        <v>2.7304938271604935</v>
      </c>
      <c r="AD393" s="21">
        <f t="shared" si="92"/>
        <v>0.43801295896328296</v>
      </c>
      <c r="AE393" s="15">
        <f t="shared" si="93"/>
        <v>0.13333333333333333</v>
      </c>
      <c r="AF393" s="15">
        <f t="shared" si="94"/>
        <v>0.46666666666666667</v>
      </c>
      <c r="AG393" s="15">
        <f t="shared" si="95"/>
        <v>0.6</v>
      </c>
      <c r="AH393" s="13">
        <v>32</v>
      </c>
      <c r="AI393" s="13">
        <v>19</v>
      </c>
      <c r="AJ393" s="21">
        <f t="shared" si="96"/>
        <v>0.62745098039215685</v>
      </c>
      <c r="AK393">
        <v>15</v>
      </c>
      <c r="AL393">
        <v>2</v>
      </c>
      <c r="AM393" s="42">
        <v>147</v>
      </c>
      <c r="AN393" s="42">
        <v>26</v>
      </c>
      <c r="AO393" s="42">
        <v>147</v>
      </c>
      <c r="AP393" s="42">
        <v>26</v>
      </c>
      <c r="AQ393" s="42">
        <v>6</v>
      </c>
      <c r="AR393" s="42">
        <v>73</v>
      </c>
      <c r="AS393">
        <v>123</v>
      </c>
      <c r="AT393">
        <v>23</v>
      </c>
      <c r="AU393" s="4">
        <v>-1.29</v>
      </c>
      <c r="AV393" s="4">
        <v>84.25</v>
      </c>
      <c r="AW393">
        <v>2</v>
      </c>
      <c r="AX393">
        <v>0</v>
      </c>
      <c r="AY393" s="16">
        <f t="shared" si="97"/>
        <v>107.13493530501056</v>
      </c>
      <c r="AZ393" s="4">
        <v>91.46</v>
      </c>
      <c r="BA393">
        <v>-0.5</v>
      </c>
    </row>
    <row r="394" spans="1:53" x14ac:dyDescent="0.2">
      <c r="A394" s="13" t="s">
        <v>1572</v>
      </c>
      <c r="B394" s="13" t="s">
        <v>1569</v>
      </c>
      <c r="C394" s="1" t="s">
        <v>264</v>
      </c>
      <c r="D394" s="13" t="s">
        <v>146</v>
      </c>
      <c r="E394" s="13">
        <v>62</v>
      </c>
      <c r="F394" s="13">
        <v>0</v>
      </c>
      <c r="G394" s="13">
        <v>0</v>
      </c>
      <c r="H394" s="20">
        <f t="shared" si="84"/>
        <v>0</v>
      </c>
      <c r="I394">
        <v>0</v>
      </c>
      <c r="J394">
        <v>0</v>
      </c>
      <c r="K394">
        <v>0</v>
      </c>
      <c r="L394" s="17">
        <f t="shared" si="85"/>
        <v>0</v>
      </c>
      <c r="M394">
        <v>2</v>
      </c>
      <c r="N394">
        <v>3</v>
      </c>
      <c r="O394">
        <v>1</v>
      </c>
      <c r="P394" s="15">
        <f t="shared" si="86"/>
        <v>0</v>
      </c>
      <c r="Q394" s="15">
        <f t="shared" si="87"/>
        <v>0</v>
      </c>
      <c r="R394" s="20">
        <f t="shared" si="88"/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 s="16">
        <v>25.0333333333</v>
      </c>
      <c r="Y394" s="26">
        <f t="shared" si="89"/>
        <v>0.40376344085967741</v>
      </c>
      <c r="Z394" s="4">
        <v>24.38</v>
      </c>
      <c r="AA394" s="26">
        <f t="shared" si="90"/>
        <v>0.39322580645161287</v>
      </c>
      <c r="AB394" s="4">
        <v>314.23</v>
      </c>
      <c r="AC394" s="26">
        <f t="shared" si="91"/>
        <v>5.068225806451613</v>
      </c>
      <c r="AD394" s="21">
        <f t="shared" si="92"/>
        <v>7.2000236260004125E-2</v>
      </c>
      <c r="AE394" s="15">
        <f t="shared" si="93"/>
        <v>0</v>
      </c>
      <c r="AF394" s="15">
        <f t="shared" si="94"/>
        <v>0</v>
      </c>
      <c r="AG394" s="15">
        <f t="shared" si="95"/>
        <v>0</v>
      </c>
      <c r="AH394" s="13">
        <v>7</v>
      </c>
      <c r="AI394" s="13">
        <v>7</v>
      </c>
      <c r="AJ394" s="21">
        <f t="shared" si="96"/>
        <v>0.5</v>
      </c>
      <c r="AK394">
        <v>0</v>
      </c>
      <c r="AL394">
        <v>0</v>
      </c>
      <c r="AM394" s="42">
        <v>8</v>
      </c>
      <c r="AN394" s="42">
        <v>7</v>
      </c>
      <c r="AO394" s="42">
        <v>8</v>
      </c>
      <c r="AP394" s="42">
        <v>7</v>
      </c>
      <c r="AQ394" s="42">
        <v>2</v>
      </c>
      <c r="AR394" s="42">
        <v>9</v>
      </c>
      <c r="AS394">
        <v>9</v>
      </c>
      <c r="AT394">
        <v>5</v>
      </c>
      <c r="AU394" s="4">
        <v>-21.43</v>
      </c>
      <c r="AV394" s="4">
        <v>64.290000000000006</v>
      </c>
      <c r="AW394">
        <v>0</v>
      </c>
      <c r="AX394">
        <v>0</v>
      </c>
      <c r="AY394" s="16">
        <f t="shared" si="97"/>
        <v>21.571238348896898</v>
      </c>
      <c r="AZ394" s="4">
        <v>86.96</v>
      </c>
      <c r="BA394">
        <v>-6.7</v>
      </c>
    </row>
    <row r="395" spans="1:53" x14ac:dyDescent="0.2">
      <c r="A395" s="13" t="s">
        <v>1575</v>
      </c>
      <c r="B395" s="13" t="s">
        <v>1576</v>
      </c>
      <c r="C395" s="1" t="s">
        <v>363</v>
      </c>
      <c r="D395" s="13" t="s">
        <v>173</v>
      </c>
      <c r="E395" s="13">
        <v>51</v>
      </c>
      <c r="F395" s="13">
        <v>0</v>
      </c>
      <c r="G395" s="13">
        <v>0</v>
      </c>
      <c r="H395" s="20">
        <f t="shared" si="84"/>
        <v>0</v>
      </c>
      <c r="I395">
        <v>0</v>
      </c>
      <c r="J395">
        <v>0</v>
      </c>
      <c r="K395">
        <v>0</v>
      </c>
      <c r="L395" s="17">
        <f t="shared" si="85"/>
        <v>0</v>
      </c>
      <c r="M395">
        <v>0</v>
      </c>
      <c r="N395">
        <v>0</v>
      </c>
      <c r="O395">
        <v>0</v>
      </c>
      <c r="P395" s="15">
        <f t="shared" si="86"/>
        <v>0</v>
      </c>
      <c r="Q395" s="15">
        <f t="shared" si="87"/>
        <v>0</v>
      </c>
      <c r="R395" s="20">
        <f t="shared" si="88"/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s="16">
        <v>2.9666666667000001</v>
      </c>
      <c r="Y395" s="26">
        <f t="shared" si="89"/>
        <v>5.8169934641176473E-2</v>
      </c>
      <c r="Z395" s="4">
        <v>3.55</v>
      </c>
      <c r="AA395" s="26">
        <f t="shared" si="90"/>
        <v>6.9607843137254904E-2</v>
      </c>
      <c r="AB395" s="4">
        <v>275.93</v>
      </c>
      <c r="AC395" s="26">
        <f t="shared" si="91"/>
        <v>5.4103921568627449</v>
      </c>
      <c r="AD395" s="21">
        <f t="shared" si="92"/>
        <v>1.2702161156433378E-2</v>
      </c>
      <c r="AE395" s="15">
        <f t="shared" si="93"/>
        <v>0</v>
      </c>
      <c r="AF395" s="15">
        <f t="shared" si="94"/>
        <v>0</v>
      </c>
      <c r="AG395" s="15">
        <f t="shared" si="95"/>
        <v>0</v>
      </c>
      <c r="AH395" s="1"/>
      <c r="AI395" s="1"/>
      <c r="AJ395" s="21" t="str">
        <f t="shared" si="96"/>
        <v xml:space="preserve"> </v>
      </c>
      <c r="AK395">
        <v>0</v>
      </c>
      <c r="AL395">
        <v>0</v>
      </c>
      <c r="AM395" s="42">
        <v>2</v>
      </c>
      <c r="AN395" s="42">
        <v>0</v>
      </c>
      <c r="AO395" s="42">
        <v>2</v>
      </c>
      <c r="AP395" s="42">
        <v>0</v>
      </c>
      <c r="AQ395" s="42">
        <v>0</v>
      </c>
      <c r="AR395" s="42">
        <v>0</v>
      </c>
      <c r="AS395">
        <v>3</v>
      </c>
      <c r="AT395">
        <v>0</v>
      </c>
      <c r="AU395" s="4">
        <v>18.22</v>
      </c>
      <c r="AV395" s="4">
        <v>100</v>
      </c>
      <c r="AW395">
        <v>0</v>
      </c>
      <c r="AX395">
        <v>0</v>
      </c>
      <c r="AY395" s="16">
        <f t="shared" si="97"/>
        <v>80.898876403585405</v>
      </c>
      <c r="AZ395" s="4">
        <v>100</v>
      </c>
      <c r="BA395">
        <v>6.8</v>
      </c>
    </row>
    <row r="396" spans="1:53" x14ac:dyDescent="0.2">
      <c r="A396" s="13" t="s">
        <v>1579</v>
      </c>
      <c r="B396" s="13" t="s">
        <v>1580</v>
      </c>
      <c r="C396" s="1" t="s">
        <v>167</v>
      </c>
      <c r="D396" s="13" t="s">
        <v>146</v>
      </c>
      <c r="E396" s="13">
        <v>4</v>
      </c>
      <c r="F396" s="13">
        <v>0</v>
      </c>
      <c r="G396" s="13">
        <v>0</v>
      </c>
      <c r="H396" s="20">
        <f t="shared" si="84"/>
        <v>0</v>
      </c>
      <c r="I396">
        <v>0</v>
      </c>
      <c r="J396">
        <v>0</v>
      </c>
      <c r="K396">
        <v>0</v>
      </c>
      <c r="L396" s="17">
        <f t="shared" si="85"/>
        <v>0</v>
      </c>
      <c r="M396">
        <v>0</v>
      </c>
      <c r="N396">
        <v>0</v>
      </c>
      <c r="O396">
        <v>0</v>
      </c>
      <c r="P396" s="15">
        <f t="shared" si="86"/>
        <v>0</v>
      </c>
      <c r="Q396" s="15">
        <f t="shared" si="87"/>
        <v>0</v>
      </c>
      <c r="R396" s="20">
        <f t="shared" si="88"/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s="16">
        <v>0</v>
      </c>
      <c r="Y396" s="26">
        <f t="shared" si="89"/>
        <v>0</v>
      </c>
      <c r="Z396" s="4">
        <v>0</v>
      </c>
      <c r="AA396" s="26">
        <f t="shared" si="90"/>
        <v>0</v>
      </c>
      <c r="AB396" s="4">
        <v>26.87</v>
      </c>
      <c r="AC396" s="26">
        <f t="shared" si="91"/>
        <v>6.7175000000000002</v>
      </c>
      <c r="AD396" s="21">
        <f t="shared" si="92"/>
        <v>0</v>
      </c>
      <c r="AE396" s="15">
        <f t="shared" si="93"/>
        <v>0</v>
      </c>
      <c r="AF396" s="15">
        <f t="shared" si="94"/>
        <v>0</v>
      </c>
      <c r="AG396" s="15">
        <f t="shared" si="95"/>
        <v>0</v>
      </c>
      <c r="AH396" s="13">
        <v>0</v>
      </c>
      <c r="AI396" s="13">
        <v>0</v>
      </c>
      <c r="AJ396" s="21" t="str">
        <f t="shared" si="96"/>
        <v xml:space="preserve"> </v>
      </c>
      <c r="AK396">
        <v>0</v>
      </c>
      <c r="AL396">
        <v>0</v>
      </c>
      <c r="AM396" s="42">
        <v>0</v>
      </c>
      <c r="AN396" s="42">
        <v>0</v>
      </c>
      <c r="AO396" s="42">
        <v>0</v>
      </c>
      <c r="AP396" s="42">
        <v>0</v>
      </c>
      <c r="AQ396" s="42">
        <v>0</v>
      </c>
      <c r="AR396" s="42">
        <v>0</v>
      </c>
      <c r="AS396">
        <v>0</v>
      </c>
      <c r="AT396">
        <v>0</v>
      </c>
      <c r="AW396">
        <v>0</v>
      </c>
      <c r="AX396">
        <v>0</v>
      </c>
      <c r="AY396" s="16">
        <f t="shared" si="97"/>
        <v>0</v>
      </c>
    </row>
    <row r="397" spans="1:53" x14ac:dyDescent="0.2">
      <c r="A397" s="13" t="s">
        <v>262</v>
      </c>
      <c r="B397" s="13" t="s">
        <v>1580</v>
      </c>
      <c r="C397" s="1" t="s">
        <v>270</v>
      </c>
      <c r="D397" s="13" t="s">
        <v>154</v>
      </c>
      <c r="E397" s="13">
        <v>67</v>
      </c>
      <c r="F397" s="13">
        <v>2</v>
      </c>
      <c r="G397" s="13">
        <v>0</v>
      </c>
      <c r="H397" s="20">
        <f t="shared" si="84"/>
        <v>2</v>
      </c>
      <c r="I397">
        <v>2</v>
      </c>
      <c r="J397">
        <v>0</v>
      </c>
      <c r="K397">
        <v>0</v>
      </c>
      <c r="L397" s="17">
        <f t="shared" si="85"/>
        <v>1.8715882505838983</v>
      </c>
      <c r="M397">
        <v>7</v>
      </c>
      <c r="N397">
        <v>3</v>
      </c>
      <c r="O397">
        <v>3</v>
      </c>
      <c r="P397" s="15">
        <f t="shared" si="86"/>
        <v>0.2857142857142857</v>
      </c>
      <c r="Q397" s="15">
        <f t="shared" si="87"/>
        <v>0.15384615384615385</v>
      </c>
      <c r="R397" s="20">
        <f t="shared" si="88"/>
        <v>0</v>
      </c>
      <c r="S397">
        <v>0</v>
      </c>
      <c r="T397">
        <v>2</v>
      </c>
      <c r="U397">
        <v>3</v>
      </c>
      <c r="V397">
        <v>0</v>
      </c>
      <c r="W397">
        <v>0</v>
      </c>
      <c r="X397" s="16">
        <v>64.116666666699999</v>
      </c>
      <c r="Y397" s="26">
        <f t="shared" si="89"/>
        <v>0.95696517412985072</v>
      </c>
      <c r="Z397" s="4">
        <v>59.46</v>
      </c>
      <c r="AA397" s="26">
        <f t="shared" si="90"/>
        <v>0.88746268656716421</v>
      </c>
      <c r="AB397" s="4">
        <v>279.38</v>
      </c>
      <c r="AC397" s="26">
        <f t="shared" si="91"/>
        <v>4.1698507462686569</v>
      </c>
      <c r="AD397" s="21">
        <f t="shared" si="92"/>
        <v>0.17548105300436784</v>
      </c>
      <c r="AE397" s="15">
        <f t="shared" si="93"/>
        <v>0.5</v>
      </c>
      <c r="AF397" s="15">
        <f t="shared" si="94"/>
        <v>0</v>
      </c>
      <c r="AG397" s="15">
        <f t="shared" si="95"/>
        <v>0.5</v>
      </c>
      <c r="AH397" s="13">
        <v>2</v>
      </c>
      <c r="AI397" s="13">
        <v>3</v>
      </c>
      <c r="AJ397" s="21">
        <f t="shared" si="96"/>
        <v>0.4</v>
      </c>
      <c r="AK397">
        <v>4</v>
      </c>
      <c r="AL397">
        <v>1</v>
      </c>
      <c r="AM397" s="42">
        <v>37</v>
      </c>
      <c r="AN397" s="42">
        <v>8</v>
      </c>
      <c r="AO397" s="42">
        <v>37</v>
      </c>
      <c r="AP397" s="42">
        <v>8</v>
      </c>
      <c r="AQ397" s="42">
        <v>3</v>
      </c>
      <c r="AR397" s="42">
        <v>37</v>
      </c>
      <c r="AS397">
        <v>43</v>
      </c>
      <c r="AT397">
        <v>7</v>
      </c>
      <c r="AU397" s="4">
        <v>-3.47</v>
      </c>
      <c r="AV397" s="4">
        <v>86</v>
      </c>
      <c r="AW397">
        <v>0</v>
      </c>
      <c r="AX397">
        <v>0</v>
      </c>
      <c r="AY397" s="16">
        <f t="shared" si="97"/>
        <v>88.900441902735167</v>
      </c>
      <c r="AZ397" s="4">
        <v>90</v>
      </c>
      <c r="BA397">
        <v>-4.5999999999999996</v>
      </c>
    </row>
    <row r="398" spans="1:53" x14ac:dyDescent="0.2">
      <c r="A398" s="13" t="s">
        <v>1324</v>
      </c>
      <c r="B398" s="13" t="s">
        <v>1580</v>
      </c>
      <c r="C398" s="1" t="s">
        <v>243</v>
      </c>
      <c r="D398" s="13" t="s">
        <v>173</v>
      </c>
      <c r="E398" s="13">
        <v>82</v>
      </c>
      <c r="F398" s="13">
        <v>2</v>
      </c>
      <c r="G398" s="13">
        <v>9</v>
      </c>
      <c r="H398" s="20">
        <f t="shared" si="84"/>
        <v>11</v>
      </c>
      <c r="I398">
        <v>2</v>
      </c>
      <c r="J398">
        <v>3</v>
      </c>
      <c r="K398">
        <v>6</v>
      </c>
      <c r="L398" s="17">
        <f t="shared" si="85"/>
        <v>3.6844064011916049</v>
      </c>
      <c r="M398">
        <v>27</v>
      </c>
      <c r="N398">
        <v>14</v>
      </c>
      <c r="O398">
        <v>14</v>
      </c>
      <c r="P398" s="15">
        <f t="shared" si="86"/>
        <v>7.407407407407407E-2</v>
      </c>
      <c r="Q398" s="15">
        <f t="shared" si="87"/>
        <v>3.6363636363636362E-2</v>
      </c>
      <c r="R398" s="20">
        <f t="shared" si="88"/>
        <v>27.8</v>
      </c>
      <c r="S398">
        <v>1</v>
      </c>
      <c r="T398">
        <v>1</v>
      </c>
      <c r="U398">
        <v>5</v>
      </c>
      <c r="V398">
        <v>8</v>
      </c>
      <c r="W398">
        <v>1</v>
      </c>
      <c r="X398" s="16">
        <v>179.13333333329999</v>
      </c>
      <c r="Y398" s="26">
        <f t="shared" si="89"/>
        <v>2.1845528455280485</v>
      </c>
      <c r="Z398" s="4">
        <v>172.27</v>
      </c>
      <c r="AA398" s="26">
        <f t="shared" si="90"/>
        <v>2.1008536585365856</v>
      </c>
      <c r="AB398" s="4">
        <v>270.82</v>
      </c>
      <c r="AC398" s="26">
        <f t="shared" si="91"/>
        <v>3.3026829268292683</v>
      </c>
      <c r="AD398" s="21">
        <f t="shared" si="92"/>
        <v>0.38879234467038298</v>
      </c>
      <c r="AE398" s="15">
        <f t="shared" si="93"/>
        <v>0.13333333333333333</v>
      </c>
      <c r="AF398" s="15">
        <f t="shared" si="94"/>
        <v>0.6</v>
      </c>
      <c r="AG398" s="15">
        <f t="shared" si="95"/>
        <v>0.73333333333333328</v>
      </c>
      <c r="AH398" s="1"/>
      <c r="AI398" s="1"/>
      <c r="AJ398" s="21" t="str">
        <f t="shared" si="96"/>
        <v xml:space="preserve"> </v>
      </c>
      <c r="AK398">
        <v>15</v>
      </c>
      <c r="AL398">
        <v>3</v>
      </c>
      <c r="AM398" s="42">
        <v>124</v>
      </c>
      <c r="AN398" s="42">
        <v>18</v>
      </c>
      <c r="AO398" s="42">
        <v>124</v>
      </c>
      <c r="AP398" s="42">
        <v>18</v>
      </c>
      <c r="AQ398" s="42">
        <v>5</v>
      </c>
      <c r="AR398" s="42">
        <v>59</v>
      </c>
      <c r="AS398">
        <v>117</v>
      </c>
      <c r="AT398">
        <v>19</v>
      </c>
      <c r="AU398" s="4">
        <v>-3.08</v>
      </c>
      <c r="AV398" s="4">
        <v>86.03</v>
      </c>
      <c r="AW398">
        <v>1</v>
      </c>
      <c r="AX398">
        <v>0</v>
      </c>
      <c r="AY398" s="16">
        <f t="shared" si="97"/>
        <v>93.114998139206023</v>
      </c>
      <c r="AZ398" s="4">
        <v>93.38</v>
      </c>
      <c r="BA398">
        <v>-1.1000000000000001</v>
      </c>
    </row>
    <row r="399" spans="1:53" x14ac:dyDescent="0.2">
      <c r="A399" s="13" t="s">
        <v>193</v>
      </c>
      <c r="B399" s="13" t="s">
        <v>1585</v>
      </c>
      <c r="C399" s="1" t="s">
        <v>270</v>
      </c>
      <c r="D399" s="13" t="s">
        <v>137</v>
      </c>
      <c r="E399" s="13">
        <v>60</v>
      </c>
      <c r="F399" s="13">
        <v>4</v>
      </c>
      <c r="G399" s="13">
        <v>1</v>
      </c>
      <c r="H399" s="20">
        <f t="shared" si="84"/>
        <v>5</v>
      </c>
      <c r="I399">
        <v>3</v>
      </c>
      <c r="J399">
        <v>1</v>
      </c>
      <c r="K399">
        <v>0</v>
      </c>
      <c r="L399" s="17">
        <f t="shared" si="85"/>
        <v>7.4074074074074066</v>
      </c>
      <c r="M399">
        <v>8</v>
      </c>
      <c r="N399">
        <v>3</v>
      </c>
      <c r="O399">
        <v>3</v>
      </c>
      <c r="P399" s="15">
        <f t="shared" si="86"/>
        <v>0.5</v>
      </c>
      <c r="Q399" s="15">
        <f t="shared" si="87"/>
        <v>0.2857142857142857</v>
      </c>
      <c r="R399" s="20">
        <f t="shared" si="88"/>
        <v>5.8</v>
      </c>
      <c r="S399">
        <v>0</v>
      </c>
      <c r="T399">
        <v>0</v>
      </c>
      <c r="U399">
        <v>1</v>
      </c>
      <c r="V399">
        <v>1</v>
      </c>
      <c r="W399">
        <v>0</v>
      </c>
      <c r="X399" s="16">
        <v>40.5</v>
      </c>
      <c r="Y399" s="26">
        <f t="shared" si="89"/>
        <v>0.67500000000000004</v>
      </c>
      <c r="Z399" s="4">
        <v>39.15</v>
      </c>
      <c r="AA399" s="26">
        <f t="shared" si="90"/>
        <v>0.65249999999999997</v>
      </c>
      <c r="AB399" s="4">
        <v>273.02</v>
      </c>
      <c r="AC399" s="26">
        <f t="shared" si="91"/>
        <v>4.5503333333333327</v>
      </c>
      <c r="AD399" s="21">
        <f t="shared" si="92"/>
        <v>0.12541243553192172</v>
      </c>
      <c r="AE399" s="15">
        <f t="shared" si="93"/>
        <v>0.6</v>
      </c>
      <c r="AF399" s="15">
        <f t="shared" si="94"/>
        <v>0.2</v>
      </c>
      <c r="AG399" s="15">
        <f t="shared" si="95"/>
        <v>0.8</v>
      </c>
      <c r="AH399" s="13">
        <v>15</v>
      </c>
      <c r="AI399" s="13">
        <v>13</v>
      </c>
      <c r="AJ399" s="21">
        <f t="shared" si="96"/>
        <v>0.5357142857142857</v>
      </c>
      <c r="AK399">
        <v>5</v>
      </c>
      <c r="AL399">
        <v>1</v>
      </c>
      <c r="AM399" s="42">
        <v>24</v>
      </c>
      <c r="AN399" s="42">
        <v>7</v>
      </c>
      <c r="AO399" s="42">
        <v>24</v>
      </c>
      <c r="AP399" s="42">
        <v>7</v>
      </c>
      <c r="AQ399" s="42">
        <v>0</v>
      </c>
      <c r="AR399" s="42">
        <v>21</v>
      </c>
      <c r="AS399">
        <v>26</v>
      </c>
      <c r="AT399">
        <v>8</v>
      </c>
      <c r="AU399" s="4">
        <v>-15.29</v>
      </c>
      <c r="AV399" s="4">
        <v>76.47</v>
      </c>
      <c r="AW399">
        <v>1</v>
      </c>
      <c r="AX399">
        <v>0</v>
      </c>
      <c r="AY399" s="16">
        <f t="shared" si="97"/>
        <v>87.407407407407405</v>
      </c>
      <c r="AZ399" s="4">
        <v>90.32</v>
      </c>
      <c r="BA399">
        <v>-5.3</v>
      </c>
    </row>
    <row r="400" spans="1:53" x14ac:dyDescent="0.2">
      <c r="A400" s="13" t="s">
        <v>1589</v>
      </c>
      <c r="B400" s="13" t="s">
        <v>665</v>
      </c>
      <c r="C400" s="1" t="s">
        <v>358</v>
      </c>
      <c r="D400" s="13" t="s">
        <v>173</v>
      </c>
      <c r="E400" s="13">
        <v>38</v>
      </c>
      <c r="F400" s="13">
        <v>2</v>
      </c>
      <c r="G400" s="13">
        <v>0</v>
      </c>
      <c r="H400" s="20">
        <f t="shared" si="84"/>
        <v>2</v>
      </c>
      <c r="I400">
        <v>2</v>
      </c>
      <c r="J400">
        <v>0</v>
      </c>
      <c r="K400">
        <v>0</v>
      </c>
      <c r="L400" s="17">
        <f t="shared" si="85"/>
        <v>3.0716723549461844</v>
      </c>
      <c r="M400">
        <v>8</v>
      </c>
      <c r="N400">
        <v>1</v>
      </c>
      <c r="O400">
        <v>2</v>
      </c>
      <c r="P400" s="15">
        <f t="shared" si="86"/>
        <v>0.25</v>
      </c>
      <c r="Q400" s="15">
        <f t="shared" si="87"/>
        <v>0.18181818181818182</v>
      </c>
      <c r="R400" s="20">
        <f t="shared" si="88"/>
        <v>0</v>
      </c>
      <c r="S400">
        <v>1</v>
      </c>
      <c r="T400">
        <v>0</v>
      </c>
      <c r="U400">
        <v>1</v>
      </c>
      <c r="V400">
        <v>1</v>
      </c>
      <c r="W400">
        <v>1</v>
      </c>
      <c r="X400" s="16">
        <v>39.066666666700002</v>
      </c>
      <c r="Y400" s="26">
        <f t="shared" si="89"/>
        <v>1.0280701754394737</v>
      </c>
      <c r="Z400" s="4">
        <v>35.44</v>
      </c>
      <c r="AA400" s="26">
        <f t="shared" si="90"/>
        <v>0.93263157894736837</v>
      </c>
      <c r="AB400" s="4">
        <v>145.77000000000001</v>
      </c>
      <c r="AC400" s="26">
        <f t="shared" si="91"/>
        <v>3.8360526315789478</v>
      </c>
      <c r="AD400" s="21">
        <f t="shared" si="92"/>
        <v>0.19557419568456486</v>
      </c>
      <c r="AE400" s="15">
        <f t="shared" si="93"/>
        <v>0.66666666666666663</v>
      </c>
      <c r="AF400" s="15">
        <f t="shared" si="94"/>
        <v>0</v>
      </c>
      <c r="AG400" s="15">
        <f t="shared" si="95"/>
        <v>0.66666666666666663</v>
      </c>
      <c r="AH400" s="1"/>
      <c r="AI400" s="1"/>
      <c r="AJ400" s="21" t="str">
        <f t="shared" si="96"/>
        <v xml:space="preserve"> </v>
      </c>
      <c r="AK400">
        <v>3</v>
      </c>
      <c r="AL400">
        <v>0</v>
      </c>
      <c r="AM400" s="42">
        <v>31</v>
      </c>
      <c r="AN400" s="42">
        <v>3</v>
      </c>
      <c r="AO400" s="42">
        <v>31</v>
      </c>
      <c r="AP400" s="42">
        <v>3</v>
      </c>
      <c r="AQ400" s="42">
        <v>2</v>
      </c>
      <c r="AR400" s="42">
        <v>17</v>
      </c>
      <c r="AS400">
        <v>28</v>
      </c>
      <c r="AT400">
        <v>2</v>
      </c>
      <c r="AU400" s="4">
        <v>1.08</v>
      </c>
      <c r="AV400" s="4">
        <v>93.33</v>
      </c>
      <c r="AW400">
        <v>0</v>
      </c>
      <c r="AX400">
        <v>0</v>
      </c>
      <c r="AY400" s="16">
        <f t="shared" si="97"/>
        <v>113.65187713300882</v>
      </c>
      <c r="AZ400" s="4">
        <v>93.94</v>
      </c>
      <c r="BA400">
        <v>-2.4</v>
      </c>
    </row>
    <row r="401" spans="1:53" x14ac:dyDescent="0.2">
      <c r="A401" s="13" t="s">
        <v>886</v>
      </c>
      <c r="B401" s="13" t="s">
        <v>1591</v>
      </c>
      <c r="C401" s="1" t="s">
        <v>398</v>
      </c>
      <c r="D401" s="13" t="s">
        <v>146</v>
      </c>
      <c r="E401" s="13">
        <v>62</v>
      </c>
      <c r="F401" s="13">
        <v>0</v>
      </c>
      <c r="G401" s="13">
        <v>2</v>
      </c>
      <c r="H401" s="20">
        <f t="shared" si="84"/>
        <v>2</v>
      </c>
      <c r="I401">
        <v>0</v>
      </c>
      <c r="J401">
        <v>0</v>
      </c>
      <c r="K401">
        <v>2</v>
      </c>
      <c r="L401" s="17">
        <f t="shared" si="85"/>
        <v>3.7676609105180532</v>
      </c>
      <c r="M401">
        <v>2</v>
      </c>
      <c r="N401">
        <v>0</v>
      </c>
      <c r="O401">
        <v>1</v>
      </c>
      <c r="P401" s="15">
        <f t="shared" si="86"/>
        <v>0</v>
      </c>
      <c r="Q401" s="15">
        <f t="shared" si="87"/>
        <v>0</v>
      </c>
      <c r="R401" s="20">
        <f t="shared" si="88"/>
        <v>0</v>
      </c>
      <c r="S401">
        <v>0</v>
      </c>
      <c r="T401">
        <v>0</v>
      </c>
      <c r="U401">
        <v>5</v>
      </c>
      <c r="V401">
        <v>3</v>
      </c>
      <c r="W401">
        <v>0</v>
      </c>
      <c r="X401" s="16">
        <v>31.85</v>
      </c>
      <c r="Y401" s="26">
        <f t="shared" si="89"/>
        <v>0.51370967741935492</v>
      </c>
      <c r="Z401" s="4">
        <v>29.11</v>
      </c>
      <c r="AA401" s="26">
        <f t="shared" si="90"/>
        <v>0.46951612903225803</v>
      </c>
      <c r="AB401" s="4">
        <v>220.82</v>
      </c>
      <c r="AC401" s="26">
        <f t="shared" si="91"/>
        <v>3.5616129032258064</v>
      </c>
      <c r="AD401" s="21">
        <f t="shared" si="92"/>
        <v>0.1164726123314528</v>
      </c>
      <c r="AE401" s="15">
        <f t="shared" si="93"/>
        <v>0</v>
      </c>
      <c r="AF401" s="15">
        <f t="shared" si="94"/>
        <v>0.66666666666666663</v>
      </c>
      <c r="AG401" s="15">
        <f t="shared" si="95"/>
        <v>0.66666666666666663</v>
      </c>
      <c r="AH401" s="13">
        <v>11</v>
      </c>
      <c r="AI401" s="13">
        <v>11</v>
      </c>
      <c r="AJ401" s="21">
        <f t="shared" si="96"/>
        <v>0.5</v>
      </c>
      <c r="AK401">
        <v>3</v>
      </c>
      <c r="AL401">
        <v>0</v>
      </c>
      <c r="AM401" s="42">
        <v>22</v>
      </c>
      <c r="AN401" s="42">
        <v>4</v>
      </c>
      <c r="AO401" s="42">
        <v>22</v>
      </c>
      <c r="AP401" s="42">
        <v>4</v>
      </c>
      <c r="AQ401" s="42">
        <v>0</v>
      </c>
      <c r="AR401" s="42">
        <v>5</v>
      </c>
      <c r="AS401">
        <v>28</v>
      </c>
      <c r="AT401">
        <v>3</v>
      </c>
      <c r="AU401" s="4">
        <v>6.71</v>
      </c>
      <c r="AV401" s="4">
        <v>90.32</v>
      </c>
      <c r="AW401">
        <v>1</v>
      </c>
      <c r="AX401">
        <v>0</v>
      </c>
      <c r="AY401" s="16">
        <f t="shared" si="97"/>
        <v>82.88854003139717</v>
      </c>
      <c r="AZ401" s="4">
        <v>80</v>
      </c>
      <c r="BA401">
        <v>-12.6</v>
      </c>
    </row>
    <row r="402" spans="1:53" x14ac:dyDescent="0.2">
      <c r="A402" s="13" t="s">
        <v>1594</v>
      </c>
      <c r="B402" s="13" t="s">
        <v>1595</v>
      </c>
      <c r="C402" s="1" t="s">
        <v>243</v>
      </c>
      <c r="D402" s="13" t="s">
        <v>173</v>
      </c>
      <c r="E402" s="13">
        <v>81</v>
      </c>
      <c r="F402" s="13">
        <v>3</v>
      </c>
      <c r="G402" s="13">
        <v>12</v>
      </c>
      <c r="H402" s="20">
        <f t="shared" si="84"/>
        <v>15</v>
      </c>
      <c r="I402">
        <v>3</v>
      </c>
      <c r="J402">
        <v>7</v>
      </c>
      <c r="K402">
        <v>4</v>
      </c>
      <c r="L402" s="17">
        <f t="shared" si="85"/>
        <v>3.5763957878005161</v>
      </c>
      <c r="M402">
        <v>39</v>
      </c>
      <c r="N402">
        <v>8</v>
      </c>
      <c r="O402">
        <v>36</v>
      </c>
      <c r="P402" s="15">
        <f t="shared" si="86"/>
        <v>7.6923076923076927E-2</v>
      </c>
      <c r="Q402" s="15">
        <f t="shared" si="87"/>
        <v>3.614457831325301E-2</v>
      </c>
      <c r="R402" s="20">
        <f t="shared" si="88"/>
        <v>55.720000000000006</v>
      </c>
      <c r="S402">
        <v>8</v>
      </c>
      <c r="T402">
        <v>4</v>
      </c>
      <c r="U402">
        <v>6</v>
      </c>
      <c r="V402">
        <v>3</v>
      </c>
      <c r="W402">
        <v>0</v>
      </c>
      <c r="X402" s="16">
        <v>251.65</v>
      </c>
      <c r="Y402" s="26">
        <f t="shared" si="89"/>
        <v>3.1067901234567903</v>
      </c>
      <c r="Z402" s="4">
        <v>245.21</v>
      </c>
      <c r="AA402" s="26">
        <f t="shared" si="90"/>
        <v>3.0272839506172842</v>
      </c>
      <c r="AB402" s="4">
        <v>195.72</v>
      </c>
      <c r="AC402" s="26">
        <f t="shared" si="91"/>
        <v>2.4162962962962964</v>
      </c>
      <c r="AD402" s="21">
        <f t="shared" si="92"/>
        <v>0.55612001905064301</v>
      </c>
      <c r="AE402" s="15">
        <f t="shared" si="93"/>
        <v>0.12</v>
      </c>
      <c r="AF402" s="15">
        <f t="shared" si="94"/>
        <v>0.44</v>
      </c>
      <c r="AG402" s="15">
        <f t="shared" si="95"/>
        <v>0.56000000000000005</v>
      </c>
      <c r="AH402" s="1"/>
      <c r="AI402" s="1"/>
      <c r="AJ402" s="21" t="str">
        <f t="shared" si="96"/>
        <v xml:space="preserve"> </v>
      </c>
      <c r="AK402">
        <v>25</v>
      </c>
      <c r="AL402">
        <v>3</v>
      </c>
      <c r="AM402" s="42">
        <v>174</v>
      </c>
      <c r="AN402" s="42">
        <v>28</v>
      </c>
      <c r="AO402" s="42">
        <v>174</v>
      </c>
      <c r="AP402" s="42">
        <v>28</v>
      </c>
      <c r="AQ402" s="42">
        <v>15</v>
      </c>
      <c r="AR402" s="42">
        <v>95</v>
      </c>
      <c r="AS402">
        <v>157</v>
      </c>
      <c r="AT402">
        <v>23</v>
      </c>
      <c r="AU402" s="4">
        <v>-1.9500000000000002</v>
      </c>
      <c r="AV402" s="4">
        <v>87.22</v>
      </c>
      <c r="AW402">
        <v>2</v>
      </c>
      <c r="AX402">
        <v>1</v>
      </c>
      <c r="AY402" s="16">
        <f t="shared" si="97"/>
        <v>93.939996026226893</v>
      </c>
      <c r="AZ402" s="4">
        <v>93.89</v>
      </c>
      <c r="BA402">
        <v>-1.5</v>
      </c>
    </row>
    <row r="403" spans="1:53" x14ac:dyDescent="0.2">
      <c r="A403" s="13" t="s">
        <v>1115</v>
      </c>
      <c r="B403" s="13" t="s">
        <v>1598</v>
      </c>
      <c r="C403" s="1" t="s">
        <v>128</v>
      </c>
      <c r="D403" s="13" t="s">
        <v>154</v>
      </c>
      <c r="E403" s="13">
        <v>63</v>
      </c>
      <c r="F403" s="13">
        <v>1</v>
      </c>
      <c r="G403" s="13">
        <v>1</v>
      </c>
      <c r="H403" s="20">
        <f t="shared" si="84"/>
        <v>2</v>
      </c>
      <c r="I403">
        <v>1</v>
      </c>
      <c r="J403">
        <v>1</v>
      </c>
      <c r="K403">
        <v>0</v>
      </c>
      <c r="L403" s="17">
        <f t="shared" si="85"/>
        <v>1.6771488469601676</v>
      </c>
      <c r="M403">
        <v>12</v>
      </c>
      <c r="N403">
        <v>2</v>
      </c>
      <c r="O403">
        <v>6</v>
      </c>
      <c r="P403" s="15">
        <f t="shared" si="86"/>
        <v>8.3333333333333329E-2</v>
      </c>
      <c r="Q403" s="15">
        <f t="shared" si="87"/>
        <v>0.05</v>
      </c>
      <c r="R403" s="20">
        <f t="shared" si="88"/>
        <v>12.250000000000002</v>
      </c>
      <c r="S403">
        <v>0</v>
      </c>
      <c r="T403">
        <v>1</v>
      </c>
      <c r="U403">
        <v>2</v>
      </c>
      <c r="V403">
        <v>1</v>
      </c>
      <c r="W403">
        <v>2</v>
      </c>
      <c r="X403" s="16">
        <v>71.55</v>
      </c>
      <c r="Y403" s="26">
        <f t="shared" si="89"/>
        <v>1.1357142857142857</v>
      </c>
      <c r="Z403" s="4">
        <v>64.02</v>
      </c>
      <c r="AA403" s="26">
        <f t="shared" si="90"/>
        <v>1.0161904761904761</v>
      </c>
      <c r="AB403" s="4">
        <v>303.14</v>
      </c>
      <c r="AC403" s="26">
        <f t="shared" si="91"/>
        <v>4.8117460317460319</v>
      </c>
      <c r="AD403" s="21">
        <f t="shared" si="92"/>
        <v>0.17436539928096739</v>
      </c>
      <c r="AE403" s="15">
        <f t="shared" si="93"/>
        <v>0.25</v>
      </c>
      <c r="AF403" s="15">
        <f t="shared" si="94"/>
        <v>0.25</v>
      </c>
      <c r="AG403" s="15">
        <f t="shared" si="95"/>
        <v>0.5</v>
      </c>
      <c r="AH403" s="13">
        <v>0</v>
      </c>
      <c r="AI403" s="13">
        <v>0</v>
      </c>
      <c r="AJ403" s="21" t="str">
        <f t="shared" si="96"/>
        <v xml:space="preserve"> </v>
      </c>
      <c r="AK403">
        <v>4</v>
      </c>
      <c r="AL403">
        <v>0</v>
      </c>
      <c r="AM403" s="42">
        <v>45</v>
      </c>
      <c r="AN403" s="42">
        <v>6</v>
      </c>
      <c r="AO403" s="42">
        <v>45</v>
      </c>
      <c r="AP403" s="42">
        <v>6</v>
      </c>
      <c r="AQ403" s="42">
        <v>1</v>
      </c>
      <c r="AR403" s="42">
        <v>29</v>
      </c>
      <c r="AS403">
        <v>59</v>
      </c>
      <c r="AT403">
        <v>4</v>
      </c>
      <c r="AU403" s="4">
        <v>5.61</v>
      </c>
      <c r="AV403" s="4">
        <v>93.65</v>
      </c>
      <c r="AW403">
        <v>0</v>
      </c>
      <c r="AX403">
        <v>0</v>
      </c>
      <c r="AY403" s="16">
        <f t="shared" si="97"/>
        <v>92.24318658280923</v>
      </c>
      <c r="AZ403" s="4">
        <v>88.89</v>
      </c>
      <c r="BA403">
        <v>-5.0999999999999996</v>
      </c>
    </row>
    <row r="404" spans="1:53" x14ac:dyDescent="0.2">
      <c r="A404" s="13" t="s">
        <v>1600</v>
      </c>
      <c r="B404" s="13" t="s">
        <v>1601</v>
      </c>
      <c r="C404" s="1" t="s">
        <v>249</v>
      </c>
      <c r="D404" s="13" t="s">
        <v>146</v>
      </c>
      <c r="E404" s="13">
        <v>73</v>
      </c>
      <c r="F404" s="13">
        <v>3</v>
      </c>
      <c r="G404" s="13">
        <v>4</v>
      </c>
      <c r="H404" s="20">
        <f t="shared" si="84"/>
        <v>7</v>
      </c>
      <c r="I404">
        <v>3</v>
      </c>
      <c r="J404">
        <v>1</v>
      </c>
      <c r="K404">
        <v>2</v>
      </c>
      <c r="L404" s="17">
        <f t="shared" si="85"/>
        <v>2.3264401772530143</v>
      </c>
      <c r="M404">
        <v>31</v>
      </c>
      <c r="N404">
        <v>14</v>
      </c>
      <c r="O404">
        <v>12</v>
      </c>
      <c r="P404" s="15">
        <f t="shared" si="86"/>
        <v>9.6774193548387094E-2</v>
      </c>
      <c r="Q404" s="15">
        <f t="shared" si="87"/>
        <v>5.2631578947368418E-2</v>
      </c>
      <c r="R404" s="20">
        <f t="shared" si="88"/>
        <v>11</v>
      </c>
      <c r="S404">
        <v>1</v>
      </c>
      <c r="T404">
        <v>3</v>
      </c>
      <c r="U404">
        <v>25</v>
      </c>
      <c r="V404">
        <v>6</v>
      </c>
      <c r="W404">
        <v>2</v>
      </c>
      <c r="X404" s="16">
        <v>180.53333333329999</v>
      </c>
      <c r="Y404" s="26">
        <f t="shared" si="89"/>
        <v>2.473059360730137</v>
      </c>
      <c r="Z404" s="4">
        <v>165.08</v>
      </c>
      <c r="AA404" s="26">
        <f t="shared" si="90"/>
        <v>2.2613698630136989</v>
      </c>
      <c r="AB404" s="4">
        <v>245.53</v>
      </c>
      <c r="AC404" s="26">
        <f t="shared" si="91"/>
        <v>3.3634246575342468</v>
      </c>
      <c r="AD404" s="21">
        <f t="shared" si="92"/>
        <v>0.4020359952266141</v>
      </c>
      <c r="AE404" s="15">
        <f t="shared" si="93"/>
        <v>0.27272727272727271</v>
      </c>
      <c r="AF404" s="15">
        <f t="shared" si="94"/>
        <v>0.27272727272727271</v>
      </c>
      <c r="AG404" s="15">
        <f t="shared" si="95"/>
        <v>0.54545454545454541</v>
      </c>
      <c r="AH404" s="13">
        <v>43</v>
      </c>
      <c r="AI404" s="13">
        <v>65</v>
      </c>
      <c r="AJ404" s="21">
        <f t="shared" si="96"/>
        <v>0.39814814814814814</v>
      </c>
      <c r="AK404">
        <v>11</v>
      </c>
      <c r="AL404">
        <v>4</v>
      </c>
      <c r="AM404" s="42">
        <v>110</v>
      </c>
      <c r="AN404" s="42">
        <v>32</v>
      </c>
      <c r="AO404" s="42">
        <v>110</v>
      </c>
      <c r="AP404" s="42">
        <v>32</v>
      </c>
      <c r="AQ404" s="42">
        <v>7</v>
      </c>
      <c r="AR404" s="42">
        <v>52</v>
      </c>
      <c r="AS404">
        <v>128</v>
      </c>
      <c r="AT404">
        <v>28</v>
      </c>
      <c r="AU404" s="4">
        <v>-2.41</v>
      </c>
      <c r="AV404" s="4">
        <v>82.05</v>
      </c>
      <c r="AW404">
        <v>0</v>
      </c>
      <c r="AX404">
        <v>2</v>
      </c>
      <c r="AY404" s="16">
        <f t="shared" si="97"/>
        <v>69.128508124089578</v>
      </c>
      <c r="AZ404" s="4">
        <v>93.6</v>
      </c>
      <c r="BA404">
        <v>0.1</v>
      </c>
    </row>
    <row r="405" spans="1:53" x14ac:dyDescent="0.2">
      <c r="A405" s="13" t="s">
        <v>477</v>
      </c>
      <c r="B405" s="13" t="s">
        <v>1603</v>
      </c>
      <c r="C405" s="1" t="s">
        <v>238</v>
      </c>
      <c r="D405" s="13" t="s">
        <v>154</v>
      </c>
      <c r="E405" s="13">
        <v>42</v>
      </c>
      <c r="F405" s="13">
        <v>0</v>
      </c>
      <c r="G405" s="13">
        <v>0</v>
      </c>
      <c r="H405" s="20">
        <f t="shared" si="84"/>
        <v>0</v>
      </c>
      <c r="I405">
        <v>0</v>
      </c>
      <c r="J405">
        <v>0</v>
      </c>
      <c r="K405">
        <v>0</v>
      </c>
      <c r="L405" s="17">
        <f t="shared" si="85"/>
        <v>0</v>
      </c>
      <c r="M405">
        <v>0</v>
      </c>
      <c r="N405">
        <v>0</v>
      </c>
      <c r="O405">
        <v>0</v>
      </c>
      <c r="P405" s="15">
        <f t="shared" si="86"/>
        <v>0</v>
      </c>
      <c r="Q405" s="15">
        <f t="shared" si="87"/>
        <v>0</v>
      </c>
      <c r="R405" s="20">
        <f t="shared" si="88"/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 s="16">
        <v>1.5</v>
      </c>
      <c r="Y405" s="26">
        <f t="shared" si="89"/>
        <v>3.5714285714285712E-2</v>
      </c>
      <c r="Z405" s="4">
        <v>1.69</v>
      </c>
      <c r="AA405" s="26">
        <f t="shared" si="90"/>
        <v>4.0238095238095239E-2</v>
      </c>
      <c r="AB405" s="4">
        <v>184.47</v>
      </c>
      <c r="AC405" s="26">
        <f t="shared" si="91"/>
        <v>4.3921428571428569</v>
      </c>
      <c r="AD405" s="21">
        <f t="shared" si="92"/>
        <v>9.0782122905027941E-3</v>
      </c>
      <c r="AE405" s="15">
        <f t="shared" si="93"/>
        <v>0</v>
      </c>
      <c r="AF405" s="15">
        <f t="shared" si="94"/>
        <v>0</v>
      </c>
      <c r="AG405" s="15">
        <f t="shared" si="95"/>
        <v>0</v>
      </c>
      <c r="AH405" s="13">
        <v>0</v>
      </c>
      <c r="AI405" s="13">
        <v>0</v>
      </c>
      <c r="AJ405" s="21" t="str">
        <f t="shared" si="96"/>
        <v xml:space="preserve"> </v>
      </c>
      <c r="AK405">
        <v>0</v>
      </c>
      <c r="AL405">
        <v>0</v>
      </c>
      <c r="AM405" s="42">
        <v>0</v>
      </c>
      <c r="AN405" s="42">
        <v>0</v>
      </c>
      <c r="AO405" s="42">
        <v>0</v>
      </c>
      <c r="AP405" s="42">
        <v>0</v>
      </c>
      <c r="AQ405" s="42">
        <v>0</v>
      </c>
      <c r="AR405" s="42">
        <v>0</v>
      </c>
      <c r="AS405">
        <v>0</v>
      </c>
      <c r="AT405">
        <v>0</v>
      </c>
      <c r="AW405">
        <v>0</v>
      </c>
      <c r="AX405">
        <v>0</v>
      </c>
      <c r="AY405" s="16">
        <f t="shared" si="97"/>
        <v>0</v>
      </c>
      <c r="AZ405" s="4">
        <v>0</v>
      </c>
      <c r="BA405">
        <v>-88.7</v>
      </c>
    </row>
    <row r="406" spans="1:53" x14ac:dyDescent="0.2">
      <c r="A406" s="13" t="s">
        <v>1604</v>
      </c>
      <c r="B406" s="13" t="s">
        <v>1605</v>
      </c>
      <c r="C406" s="1" t="s">
        <v>302</v>
      </c>
      <c r="D406" s="13" t="s">
        <v>173</v>
      </c>
      <c r="E406" s="13">
        <v>25</v>
      </c>
      <c r="F406" s="13">
        <v>0</v>
      </c>
      <c r="G406" s="13">
        <v>1</v>
      </c>
      <c r="H406" s="20">
        <f t="shared" si="84"/>
        <v>1</v>
      </c>
      <c r="I406">
        <v>0</v>
      </c>
      <c r="J406">
        <v>1</v>
      </c>
      <c r="K406">
        <v>0</v>
      </c>
      <c r="L406" s="17">
        <f t="shared" si="85"/>
        <v>5.6074766355140193</v>
      </c>
      <c r="M406">
        <v>2</v>
      </c>
      <c r="N406">
        <v>0</v>
      </c>
      <c r="O406">
        <v>1</v>
      </c>
      <c r="P406" s="15">
        <f t="shared" si="86"/>
        <v>0</v>
      </c>
      <c r="Q406" s="15">
        <f t="shared" si="87"/>
        <v>0</v>
      </c>
      <c r="R406" s="20">
        <f t="shared" si="88"/>
        <v>10</v>
      </c>
      <c r="S406">
        <v>0</v>
      </c>
      <c r="T406">
        <v>0</v>
      </c>
      <c r="U406">
        <v>1</v>
      </c>
      <c r="V406">
        <v>0</v>
      </c>
      <c r="W406">
        <v>0</v>
      </c>
      <c r="X406" s="16">
        <v>10.7</v>
      </c>
      <c r="Y406" s="26">
        <f t="shared" si="89"/>
        <v>0.42799999999999999</v>
      </c>
      <c r="Z406" s="4">
        <v>8.07</v>
      </c>
      <c r="AA406" s="26">
        <f t="shared" si="90"/>
        <v>0.32280000000000003</v>
      </c>
      <c r="AB406" s="4">
        <v>117.87</v>
      </c>
      <c r="AC406" s="26">
        <f t="shared" si="91"/>
        <v>4.7148000000000003</v>
      </c>
      <c r="AD406" s="21">
        <f t="shared" si="92"/>
        <v>6.4078132444020969E-2</v>
      </c>
      <c r="AE406" s="15">
        <f t="shared" si="93"/>
        <v>0</v>
      </c>
      <c r="AF406" s="15">
        <f t="shared" si="94"/>
        <v>1</v>
      </c>
      <c r="AG406" s="15">
        <f t="shared" si="95"/>
        <v>1</v>
      </c>
      <c r="AH406" s="1"/>
      <c r="AI406" s="1"/>
      <c r="AJ406" s="21" t="str">
        <f t="shared" si="96"/>
        <v xml:space="preserve"> </v>
      </c>
      <c r="AK406">
        <v>1</v>
      </c>
      <c r="AL406">
        <v>0</v>
      </c>
      <c r="AM406" s="42">
        <v>9</v>
      </c>
      <c r="AN406" s="42">
        <v>2</v>
      </c>
      <c r="AO406" s="42">
        <v>9</v>
      </c>
      <c r="AP406" s="42">
        <v>2</v>
      </c>
      <c r="AQ406" s="42">
        <v>0</v>
      </c>
      <c r="AR406" s="42">
        <v>2</v>
      </c>
      <c r="AS406">
        <v>4</v>
      </c>
      <c r="AT406">
        <v>0</v>
      </c>
      <c r="AU406" s="4">
        <v>15.96</v>
      </c>
      <c r="AV406" s="4">
        <v>100</v>
      </c>
      <c r="AW406">
        <v>0</v>
      </c>
      <c r="AX406">
        <v>0</v>
      </c>
      <c r="AY406" s="16">
        <f t="shared" si="97"/>
        <v>95.327102803738327</v>
      </c>
      <c r="AZ406" s="4">
        <v>83.33</v>
      </c>
      <c r="BA406">
        <v>-7.3</v>
      </c>
    </row>
    <row r="407" spans="1:53" x14ac:dyDescent="0.2">
      <c r="A407" s="13" t="s">
        <v>1607</v>
      </c>
      <c r="B407" s="13" t="s">
        <v>1608</v>
      </c>
      <c r="C407" s="1" t="s">
        <v>584</v>
      </c>
      <c r="D407" s="13" t="s">
        <v>129</v>
      </c>
      <c r="E407" s="13">
        <v>37</v>
      </c>
      <c r="F407" s="13">
        <v>4</v>
      </c>
      <c r="G407" s="13">
        <v>2</v>
      </c>
      <c r="H407" s="20">
        <f t="shared" si="84"/>
        <v>6</v>
      </c>
      <c r="I407">
        <v>3</v>
      </c>
      <c r="J407">
        <v>1</v>
      </c>
      <c r="K407">
        <v>1</v>
      </c>
      <c r="L407" s="17">
        <f t="shared" si="85"/>
        <v>4.4943820224719104</v>
      </c>
      <c r="M407">
        <v>20</v>
      </c>
      <c r="N407">
        <v>6</v>
      </c>
      <c r="O407">
        <v>10</v>
      </c>
      <c r="P407" s="15">
        <f t="shared" si="86"/>
        <v>0.2</v>
      </c>
      <c r="Q407" s="15">
        <f t="shared" si="87"/>
        <v>0.1111111111111111</v>
      </c>
      <c r="R407" s="20">
        <f t="shared" si="88"/>
        <v>7.2857142857142847</v>
      </c>
      <c r="S407">
        <v>0</v>
      </c>
      <c r="T407">
        <v>3</v>
      </c>
      <c r="U407">
        <v>6</v>
      </c>
      <c r="V407">
        <v>2</v>
      </c>
      <c r="W407">
        <v>1</v>
      </c>
      <c r="X407" s="16">
        <v>80.099999999999994</v>
      </c>
      <c r="Y407" s="26">
        <f t="shared" si="89"/>
        <v>2.1648648648648647</v>
      </c>
      <c r="Z407" s="4">
        <v>75.42</v>
      </c>
      <c r="AA407" s="26">
        <f t="shared" si="90"/>
        <v>2.0383783783783782</v>
      </c>
      <c r="AB407" s="4">
        <v>116.84</v>
      </c>
      <c r="AC407" s="26">
        <f t="shared" si="91"/>
        <v>3.157837837837838</v>
      </c>
      <c r="AD407" s="21">
        <f t="shared" si="92"/>
        <v>0.39228128575886817</v>
      </c>
      <c r="AE407" s="15">
        <f t="shared" si="93"/>
        <v>0.42857142857142855</v>
      </c>
      <c r="AF407" s="15">
        <f t="shared" si="94"/>
        <v>0.2857142857142857</v>
      </c>
      <c r="AG407" s="15">
        <f t="shared" si="95"/>
        <v>0.71428571428571419</v>
      </c>
      <c r="AH407" s="13">
        <v>5</v>
      </c>
      <c r="AI407" s="13">
        <v>3</v>
      </c>
      <c r="AJ407" s="21">
        <f t="shared" si="96"/>
        <v>0.625</v>
      </c>
      <c r="AK407">
        <v>7</v>
      </c>
      <c r="AL407">
        <v>1</v>
      </c>
      <c r="AM407" s="42">
        <v>44</v>
      </c>
      <c r="AN407" s="42">
        <v>8</v>
      </c>
      <c r="AO407" s="42">
        <v>44</v>
      </c>
      <c r="AP407" s="42">
        <v>8</v>
      </c>
      <c r="AQ407" s="42">
        <v>1</v>
      </c>
      <c r="AR407" s="42">
        <v>46</v>
      </c>
      <c r="AS407">
        <v>49</v>
      </c>
      <c r="AT407">
        <v>6</v>
      </c>
      <c r="AU407" s="4">
        <v>6.26</v>
      </c>
      <c r="AV407" s="4">
        <v>89.09</v>
      </c>
      <c r="AW407">
        <v>0</v>
      </c>
      <c r="AX407">
        <v>0</v>
      </c>
      <c r="AY407" s="16">
        <f t="shared" si="97"/>
        <v>92.134831460674164</v>
      </c>
      <c r="AZ407" s="4">
        <v>82.26</v>
      </c>
      <c r="BA407">
        <v>-8.1999999999999993</v>
      </c>
    </row>
    <row r="408" spans="1:53" x14ac:dyDescent="0.2">
      <c r="A408" s="13" t="s">
        <v>477</v>
      </c>
      <c r="B408" s="13" t="s">
        <v>1608</v>
      </c>
      <c r="C408" s="1" t="s">
        <v>322</v>
      </c>
      <c r="D408" s="13" t="s">
        <v>154</v>
      </c>
      <c r="E408" s="13">
        <v>61</v>
      </c>
      <c r="F408" s="13">
        <v>6</v>
      </c>
      <c r="G408" s="13">
        <v>16</v>
      </c>
      <c r="H408" s="20">
        <f t="shared" si="84"/>
        <v>22</v>
      </c>
      <c r="I408">
        <v>6</v>
      </c>
      <c r="J408">
        <v>9</v>
      </c>
      <c r="K408">
        <v>6</v>
      </c>
      <c r="L408" s="17">
        <f t="shared" si="85"/>
        <v>5.8841010401197451</v>
      </c>
      <c r="M408">
        <v>40</v>
      </c>
      <c r="N408">
        <v>12</v>
      </c>
      <c r="O408">
        <v>18</v>
      </c>
      <c r="P408" s="15">
        <f t="shared" si="86"/>
        <v>0.15</v>
      </c>
      <c r="Q408" s="15">
        <f t="shared" si="87"/>
        <v>8.5714285714285715E-2</v>
      </c>
      <c r="R408" s="20">
        <f t="shared" si="88"/>
        <v>66.103448275862078</v>
      </c>
      <c r="S408">
        <v>0</v>
      </c>
      <c r="T408">
        <v>2</v>
      </c>
      <c r="U408">
        <v>9</v>
      </c>
      <c r="V408">
        <v>6</v>
      </c>
      <c r="W408">
        <v>3</v>
      </c>
      <c r="X408" s="16">
        <v>224.3333333333</v>
      </c>
      <c r="Y408" s="26">
        <f t="shared" si="89"/>
        <v>3.6775956284147542</v>
      </c>
      <c r="Z408" s="4">
        <v>225.36</v>
      </c>
      <c r="AA408" s="26">
        <f t="shared" si="90"/>
        <v>3.6944262295081969</v>
      </c>
      <c r="AB408" s="4">
        <v>117.18</v>
      </c>
      <c r="AC408" s="26">
        <f t="shared" si="91"/>
        <v>1.9209836065573771</v>
      </c>
      <c r="AD408" s="21">
        <f t="shared" si="92"/>
        <v>0.65790856542301634</v>
      </c>
      <c r="AE408" s="15">
        <f t="shared" si="93"/>
        <v>0.20689655172413793</v>
      </c>
      <c r="AF408" s="15">
        <f t="shared" si="94"/>
        <v>0.51724137931034486</v>
      </c>
      <c r="AG408" s="15">
        <f t="shared" si="95"/>
        <v>0.72413793103448276</v>
      </c>
      <c r="AH408" s="13">
        <v>0</v>
      </c>
      <c r="AI408" s="13">
        <v>0</v>
      </c>
      <c r="AJ408" s="21" t="str">
        <f t="shared" si="96"/>
        <v xml:space="preserve"> </v>
      </c>
      <c r="AK408">
        <v>29</v>
      </c>
      <c r="AL408">
        <v>3</v>
      </c>
      <c r="AM408" s="42">
        <v>184</v>
      </c>
      <c r="AN408" s="42">
        <v>27</v>
      </c>
      <c r="AO408" s="42">
        <v>184</v>
      </c>
      <c r="AP408" s="42">
        <v>27</v>
      </c>
      <c r="AQ408" s="42">
        <v>2</v>
      </c>
      <c r="AR408" s="42">
        <v>115</v>
      </c>
      <c r="AS408">
        <v>198</v>
      </c>
      <c r="AT408">
        <v>21</v>
      </c>
      <c r="AU408" s="4">
        <v>8.48</v>
      </c>
      <c r="AV408" s="4">
        <v>90.41</v>
      </c>
      <c r="AW408">
        <v>0</v>
      </c>
      <c r="AX408">
        <v>1</v>
      </c>
      <c r="AY408" s="16">
        <f t="shared" si="97"/>
        <v>121.15898959882929</v>
      </c>
      <c r="AZ408" s="4">
        <v>98.65</v>
      </c>
      <c r="BA408">
        <v>9.1</v>
      </c>
    </row>
    <row r="409" spans="1:53" x14ac:dyDescent="0.2">
      <c r="A409" s="13" t="s">
        <v>759</v>
      </c>
      <c r="B409" s="13" t="s">
        <v>1614</v>
      </c>
      <c r="C409" s="1" t="s">
        <v>482</v>
      </c>
      <c r="D409" s="13" t="s">
        <v>173</v>
      </c>
      <c r="E409" s="13">
        <v>82</v>
      </c>
      <c r="F409" s="13">
        <v>6</v>
      </c>
      <c r="G409" s="13">
        <v>24</v>
      </c>
      <c r="H409" s="20">
        <f t="shared" si="84"/>
        <v>30</v>
      </c>
      <c r="I409">
        <v>6</v>
      </c>
      <c r="J409">
        <v>14</v>
      </c>
      <c r="K409">
        <v>10</v>
      </c>
      <c r="L409" s="17">
        <f t="shared" si="85"/>
        <v>4.5716220792418367</v>
      </c>
      <c r="M409">
        <v>93</v>
      </c>
      <c r="N409">
        <v>52</v>
      </c>
      <c r="O409">
        <v>62</v>
      </c>
      <c r="P409" s="15">
        <f t="shared" si="86"/>
        <v>6.4516129032258063E-2</v>
      </c>
      <c r="Q409" s="15">
        <f t="shared" si="87"/>
        <v>2.8985507246376812E-2</v>
      </c>
      <c r="R409" s="20">
        <f t="shared" si="88"/>
        <v>125.3170731707317</v>
      </c>
      <c r="S409">
        <v>5</v>
      </c>
      <c r="T409">
        <v>5</v>
      </c>
      <c r="U409">
        <v>5</v>
      </c>
      <c r="V409">
        <v>11</v>
      </c>
      <c r="W409">
        <v>4</v>
      </c>
      <c r="X409" s="16">
        <v>393.73333333329998</v>
      </c>
      <c r="Y409" s="26">
        <f t="shared" si="89"/>
        <v>4.8016260162597559</v>
      </c>
      <c r="Z409" s="4">
        <v>388.61</v>
      </c>
      <c r="AA409" s="26">
        <f t="shared" si="90"/>
        <v>4.7391463414634147</v>
      </c>
      <c r="AB409" s="4">
        <v>75.8</v>
      </c>
      <c r="AC409" s="26">
        <f t="shared" si="91"/>
        <v>0.92439024390243896</v>
      </c>
      <c r="AD409" s="21">
        <f t="shared" si="92"/>
        <v>0.83678215370039399</v>
      </c>
      <c r="AE409" s="15">
        <f t="shared" si="93"/>
        <v>0.14634146341463414</v>
      </c>
      <c r="AF409" s="15">
        <f t="shared" si="94"/>
        <v>0.58536585365853655</v>
      </c>
      <c r="AG409" s="15">
        <f t="shared" si="95"/>
        <v>0.73170731707317072</v>
      </c>
      <c r="AH409" s="1"/>
      <c r="AI409" s="1"/>
      <c r="AJ409" s="21" t="str">
        <f t="shared" si="96"/>
        <v xml:space="preserve"> </v>
      </c>
      <c r="AK409">
        <v>41</v>
      </c>
      <c r="AL409">
        <v>5</v>
      </c>
      <c r="AM409" s="42">
        <v>326</v>
      </c>
      <c r="AN409" s="42">
        <v>52</v>
      </c>
      <c r="AO409" s="42">
        <v>326</v>
      </c>
      <c r="AP409" s="42">
        <v>52</v>
      </c>
      <c r="AQ409" s="42">
        <v>12</v>
      </c>
      <c r="AR409" s="42">
        <v>186</v>
      </c>
      <c r="AS409">
        <v>339</v>
      </c>
      <c r="AT409">
        <v>53</v>
      </c>
      <c r="AU409" s="4">
        <v>3.15</v>
      </c>
      <c r="AV409" s="4">
        <v>86.48</v>
      </c>
      <c r="AW409">
        <v>2</v>
      </c>
      <c r="AX409">
        <v>1</v>
      </c>
      <c r="AY409" s="16">
        <f t="shared" si="97"/>
        <v>115.50965120217707</v>
      </c>
      <c r="AZ409" s="4">
        <v>95.26</v>
      </c>
      <c r="BA409">
        <v>11.7</v>
      </c>
    </row>
    <row r="410" spans="1:53" x14ac:dyDescent="0.2">
      <c r="A410" s="13" t="s">
        <v>1617</v>
      </c>
      <c r="B410" s="13" t="s">
        <v>1614</v>
      </c>
      <c r="C410" s="1" t="s">
        <v>554</v>
      </c>
      <c r="D410" s="13" t="s">
        <v>146</v>
      </c>
      <c r="E410" s="13">
        <v>53</v>
      </c>
      <c r="F410" s="13">
        <v>1</v>
      </c>
      <c r="G410" s="13">
        <v>0</v>
      </c>
      <c r="H410" s="20">
        <f t="shared" si="84"/>
        <v>1</v>
      </c>
      <c r="I410">
        <v>1</v>
      </c>
      <c r="J410">
        <v>0</v>
      </c>
      <c r="K410">
        <v>0</v>
      </c>
      <c r="L410" s="17">
        <f t="shared" si="85"/>
        <v>1.091901728844404</v>
      </c>
      <c r="M410">
        <v>1</v>
      </c>
      <c r="N410">
        <v>1</v>
      </c>
      <c r="O410">
        <v>1</v>
      </c>
      <c r="P410" s="15">
        <f t="shared" si="86"/>
        <v>1</v>
      </c>
      <c r="Q410" s="15">
        <f t="shared" si="87"/>
        <v>0.33333333333333331</v>
      </c>
      <c r="R410" s="20">
        <f t="shared" si="88"/>
        <v>0</v>
      </c>
      <c r="S410">
        <v>1</v>
      </c>
      <c r="T410">
        <v>1</v>
      </c>
      <c r="U410">
        <v>5</v>
      </c>
      <c r="V410">
        <v>1</v>
      </c>
      <c r="W410">
        <v>0</v>
      </c>
      <c r="X410" s="16">
        <v>54.95</v>
      </c>
      <c r="Y410" s="26">
        <f t="shared" si="89"/>
        <v>1.0367924528301888</v>
      </c>
      <c r="Z410" s="4">
        <v>50.18</v>
      </c>
      <c r="AA410" s="26">
        <f t="shared" si="90"/>
        <v>0.94679245283018865</v>
      </c>
      <c r="AB410" s="4">
        <v>221.08</v>
      </c>
      <c r="AC410" s="26">
        <f t="shared" si="91"/>
        <v>4.171320754716981</v>
      </c>
      <c r="AD410" s="21">
        <f t="shared" si="92"/>
        <v>0.18498857184988571</v>
      </c>
      <c r="AE410" s="15">
        <f t="shared" si="93"/>
        <v>0.33333333333333331</v>
      </c>
      <c r="AF410" s="15">
        <f t="shared" si="94"/>
        <v>0</v>
      </c>
      <c r="AG410" s="15">
        <f t="shared" si="95"/>
        <v>0.33333333333333331</v>
      </c>
      <c r="AH410" s="13">
        <v>5</v>
      </c>
      <c r="AI410" s="13">
        <v>7</v>
      </c>
      <c r="AJ410" s="21">
        <f t="shared" si="96"/>
        <v>0.41666666666666669</v>
      </c>
      <c r="AK410">
        <v>3</v>
      </c>
      <c r="AL410">
        <v>2</v>
      </c>
      <c r="AM410" s="42">
        <v>22</v>
      </c>
      <c r="AN410" s="42">
        <v>7</v>
      </c>
      <c r="AO410" s="42">
        <v>22</v>
      </c>
      <c r="AP410" s="42">
        <v>7</v>
      </c>
      <c r="AQ410" s="42">
        <v>1</v>
      </c>
      <c r="AR410" s="42">
        <v>24</v>
      </c>
      <c r="AS410">
        <v>21</v>
      </c>
      <c r="AT410">
        <v>9</v>
      </c>
      <c r="AU410" s="4">
        <v>-17.309999999999999</v>
      </c>
      <c r="AV410" s="4">
        <v>70</v>
      </c>
      <c r="AW410">
        <v>0</v>
      </c>
      <c r="AX410">
        <v>0</v>
      </c>
      <c r="AY410" s="16">
        <f t="shared" si="97"/>
        <v>58.962693357597814</v>
      </c>
      <c r="AZ410" s="4">
        <v>82.86</v>
      </c>
      <c r="BA410">
        <v>-7.4</v>
      </c>
    </row>
    <row r="411" spans="1:53" x14ac:dyDescent="0.2">
      <c r="A411" s="13" t="s">
        <v>1620</v>
      </c>
      <c r="B411" s="13" t="s">
        <v>1614</v>
      </c>
      <c r="C411" s="1" t="s">
        <v>145</v>
      </c>
      <c r="D411" s="13" t="s">
        <v>146</v>
      </c>
      <c r="E411" s="13">
        <v>21</v>
      </c>
      <c r="F411" s="13">
        <v>0</v>
      </c>
      <c r="G411" s="13">
        <v>1</v>
      </c>
      <c r="H411" s="20">
        <f t="shared" si="84"/>
        <v>1</v>
      </c>
      <c r="I411">
        <v>0</v>
      </c>
      <c r="J411">
        <v>1</v>
      </c>
      <c r="K411">
        <v>0</v>
      </c>
      <c r="L411" s="17">
        <f t="shared" si="85"/>
        <v>1.4857614527457579</v>
      </c>
      <c r="M411">
        <v>6</v>
      </c>
      <c r="N411">
        <v>3</v>
      </c>
      <c r="O411">
        <v>1</v>
      </c>
      <c r="P411" s="15">
        <f t="shared" si="86"/>
        <v>0</v>
      </c>
      <c r="Q411" s="15">
        <f t="shared" si="87"/>
        <v>0</v>
      </c>
      <c r="R411" s="20">
        <f t="shared" si="88"/>
        <v>10.333333333333334</v>
      </c>
      <c r="S411">
        <v>0</v>
      </c>
      <c r="T411">
        <v>0</v>
      </c>
      <c r="U411">
        <v>6</v>
      </c>
      <c r="V411">
        <v>2</v>
      </c>
      <c r="W411">
        <v>0</v>
      </c>
      <c r="X411" s="16">
        <v>40.383333333300001</v>
      </c>
      <c r="Y411" s="26">
        <f t="shared" si="89"/>
        <v>1.9230158730142857</v>
      </c>
      <c r="Z411" s="4">
        <v>37.590000000000003</v>
      </c>
      <c r="AA411" s="26">
        <f t="shared" si="90"/>
        <v>1.7900000000000003</v>
      </c>
      <c r="AB411" s="4">
        <v>67.2</v>
      </c>
      <c r="AC411" s="26">
        <f t="shared" si="91"/>
        <v>3.2</v>
      </c>
      <c r="AD411" s="21">
        <f t="shared" si="92"/>
        <v>0.3587174348697395</v>
      </c>
      <c r="AE411" s="15">
        <f t="shared" si="93"/>
        <v>0</v>
      </c>
      <c r="AF411" s="15">
        <f t="shared" si="94"/>
        <v>0.33333333333333331</v>
      </c>
      <c r="AG411" s="15">
        <f t="shared" si="95"/>
        <v>0.33333333333333331</v>
      </c>
      <c r="AH411" s="13">
        <v>13</v>
      </c>
      <c r="AI411" s="13">
        <v>20</v>
      </c>
      <c r="AJ411" s="21">
        <f t="shared" si="96"/>
        <v>0.39393939393939392</v>
      </c>
      <c r="AK411">
        <v>3</v>
      </c>
      <c r="AL411">
        <v>0</v>
      </c>
      <c r="AM411" s="42">
        <v>28</v>
      </c>
      <c r="AN411" s="42">
        <v>7</v>
      </c>
      <c r="AO411" s="42">
        <v>28</v>
      </c>
      <c r="AP411" s="42">
        <v>7</v>
      </c>
      <c r="AQ411" s="42">
        <v>0</v>
      </c>
      <c r="AR411" s="42">
        <v>6</v>
      </c>
      <c r="AS411">
        <v>24</v>
      </c>
      <c r="AT411">
        <v>4</v>
      </c>
      <c r="AU411" s="4">
        <v>-5.84</v>
      </c>
      <c r="AV411" s="4">
        <v>85.71</v>
      </c>
      <c r="AW411">
        <v>0</v>
      </c>
      <c r="AX411">
        <v>0</v>
      </c>
      <c r="AY411" s="16">
        <f t="shared" si="97"/>
        <v>75.77383409003366</v>
      </c>
      <c r="AZ411" s="4">
        <v>96.55</v>
      </c>
      <c r="BA411">
        <v>0.9</v>
      </c>
    </row>
    <row r="412" spans="1:53" x14ac:dyDescent="0.2">
      <c r="A412" s="13" t="s">
        <v>1623</v>
      </c>
      <c r="B412" s="13" t="s">
        <v>1624</v>
      </c>
      <c r="C412" s="1" t="s">
        <v>409</v>
      </c>
      <c r="D412" s="13" t="s">
        <v>154</v>
      </c>
      <c r="E412" s="13">
        <v>42</v>
      </c>
      <c r="F412" s="13">
        <v>1</v>
      </c>
      <c r="G412" s="13">
        <v>0</v>
      </c>
      <c r="H412" s="20">
        <f t="shared" si="84"/>
        <v>1</v>
      </c>
      <c r="I412">
        <v>1</v>
      </c>
      <c r="J412">
        <v>0</v>
      </c>
      <c r="K412">
        <v>0</v>
      </c>
      <c r="L412" s="17">
        <f t="shared" si="85"/>
        <v>2.1857923497267762</v>
      </c>
      <c r="M412">
        <v>5</v>
      </c>
      <c r="N412">
        <v>3</v>
      </c>
      <c r="O412">
        <v>1</v>
      </c>
      <c r="P412" s="15">
        <f t="shared" si="86"/>
        <v>0.2</v>
      </c>
      <c r="Q412" s="15">
        <f t="shared" si="87"/>
        <v>0.1111111111111111</v>
      </c>
      <c r="R412" s="20">
        <f t="shared" si="88"/>
        <v>0</v>
      </c>
      <c r="S412">
        <v>0</v>
      </c>
      <c r="T412">
        <v>0</v>
      </c>
      <c r="U412">
        <v>1</v>
      </c>
      <c r="V412">
        <v>1</v>
      </c>
      <c r="W412">
        <v>1</v>
      </c>
      <c r="X412" s="16">
        <v>27.45</v>
      </c>
      <c r="Y412" s="26">
        <f t="shared" si="89"/>
        <v>0.65357142857142858</v>
      </c>
      <c r="Z412" s="4">
        <v>26.48</v>
      </c>
      <c r="AA412" s="26">
        <f t="shared" si="90"/>
        <v>0.63047619047619052</v>
      </c>
      <c r="AB412" s="4">
        <v>170.26</v>
      </c>
      <c r="AC412" s="26">
        <f t="shared" si="91"/>
        <v>4.053809523809524</v>
      </c>
      <c r="AD412" s="21">
        <f t="shared" si="92"/>
        <v>0.13459388024804311</v>
      </c>
      <c r="AE412" s="15">
        <f t="shared" si="93"/>
        <v>0.25</v>
      </c>
      <c r="AF412" s="15">
        <f t="shared" si="94"/>
        <v>0</v>
      </c>
      <c r="AG412" s="15">
        <f t="shared" si="95"/>
        <v>0.25</v>
      </c>
      <c r="AH412" s="13">
        <v>0</v>
      </c>
      <c r="AI412" s="13">
        <v>1</v>
      </c>
      <c r="AJ412" s="21">
        <f t="shared" si="96"/>
        <v>0</v>
      </c>
      <c r="AK412">
        <v>4</v>
      </c>
      <c r="AL412">
        <v>0</v>
      </c>
      <c r="AM412" s="42">
        <v>16</v>
      </c>
      <c r="AN412" s="42">
        <v>7</v>
      </c>
      <c r="AO412" s="42">
        <v>16</v>
      </c>
      <c r="AP412" s="42">
        <v>7</v>
      </c>
      <c r="AQ412" s="42">
        <v>1</v>
      </c>
      <c r="AR412" s="42">
        <v>12</v>
      </c>
      <c r="AS412">
        <v>17</v>
      </c>
      <c r="AT412">
        <v>9</v>
      </c>
      <c r="AU412" s="4">
        <v>-21.2</v>
      </c>
      <c r="AV412" s="4">
        <v>65.38</v>
      </c>
      <c r="AW412">
        <v>1</v>
      </c>
      <c r="AX412">
        <v>0</v>
      </c>
      <c r="AY412" s="16">
        <f t="shared" si="97"/>
        <v>72.131147540983605</v>
      </c>
      <c r="AZ412" s="4">
        <v>96.15</v>
      </c>
      <c r="BA412">
        <v>3.2</v>
      </c>
    </row>
    <row r="413" spans="1:53" x14ac:dyDescent="0.2">
      <c r="A413" s="13" t="s">
        <v>1627</v>
      </c>
      <c r="B413" s="13" t="s">
        <v>258</v>
      </c>
      <c r="C413" s="1" t="s">
        <v>322</v>
      </c>
      <c r="D413" s="13" t="s">
        <v>173</v>
      </c>
      <c r="E413" s="13">
        <v>80</v>
      </c>
      <c r="F413" s="13">
        <v>3</v>
      </c>
      <c r="G413" s="13">
        <v>13</v>
      </c>
      <c r="H413" s="20">
        <f t="shared" si="84"/>
        <v>16</v>
      </c>
      <c r="I413">
        <v>3</v>
      </c>
      <c r="J413">
        <v>7</v>
      </c>
      <c r="K413">
        <v>5</v>
      </c>
      <c r="L413" s="17">
        <f t="shared" si="85"/>
        <v>3.5832037325034425</v>
      </c>
      <c r="M413">
        <v>48</v>
      </c>
      <c r="N413">
        <v>17</v>
      </c>
      <c r="O413">
        <v>47</v>
      </c>
      <c r="P413" s="15">
        <f t="shared" si="86"/>
        <v>6.25E-2</v>
      </c>
      <c r="Q413" s="15">
        <f t="shared" si="87"/>
        <v>2.6785714285714284E-2</v>
      </c>
      <c r="R413" s="20">
        <f t="shared" si="88"/>
        <v>63.269230769230774</v>
      </c>
      <c r="S413">
        <v>3</v>
      </c>
      <c r="T413">
        <v>0</v>
      </c>
      <c r="U413">
        <v>4</v>
      </c>
      <c r="V413">
        <v>6</v>
      </c>
      <c r="W413">
        <v>1</v>
      </c>
      <c r="X413" s="16">
        <v>267.9166666667</v>
      </c>
      <c r="Y413" s="26">
        <f t="shared" si="89"/>
        <v>3.34895833333375</v>
      </c>
      <c r="Z413" s="4">
        <v>263.82</v>
      </c>
      <c r="AA413" s="26">
        <f t="shared" si="90"/>
        <v>3.2977499999999997</v>
      </c>
      <c r="AB413" s="4">
        <v>167.82</v>
      </c>
      <c r="AC413" s="26">
        <f t="shared" si="91"/>
        <v>2.09775</v>
      </c>
      <c r="AD413" s="21">
        <f t="shared" si="92"/>
        <v>0.61120378092855154</v>
      </c>
      <c r="AE413" s="15">
        <f t="shared" si="93"/>
        <v>0.11538461538461539</v>
      </c>
      <c r="AF413" s="15">
        <f t="shared" si="94"/>
        <v>0.46153846153846156</v>
      </c>
      <c r="AG413" s="15">
        <f t="shared" si="95"/>
        <v>0.57692307692307698</v>
      </c>
      <c r="AH413" s="1"/>
      <c r="AI413" s="1"/>
      <c r="AJ413" s="21" t="str">
        <f t="shared" si="96"/>
        <v xml:space="preserve"> </v>
      </c>
      <c r="AK413">
        <v>26</v>
      </c>
      <c r="AL413">
        <v>3</v>
      </c>
      <c r="AM413" s="42">
        <v>209</v>
      </c>
      <c r="AN413" s="42">
        <v>27</v>
      </c>
      <c r="AO413" s="42">
        <v>209</v>
      </c>
      <c r="AP413" s="42">
        <v>27</v>
      </c>
      <c r="AQ413" s="42">
        <v>6</v>
      </c>
      <c r="AR413" s="42">
        <v>135</v>
      </c>
      <c r="AS413">
        <v>214</v>
      </c>
      <c r="AT413">
        <v>26</v>
      </c>
      <c r="AU413" s="4">
        <v>7.72</v>
      </c>
      <c r="AV413" s="4">
        <v>89.17</v>
      </c>
      <c r="AW413">
        <v>0</v>
      </c>
      <c r="AX413">
        <v>0</v>
      </c>
      <c r="AY413" s="16">
        <f t="shared" si="97"/>
        <v>115.55832037323601</v>
      </c>
      <c r="AZ413" s="4">
        <v>98.52</v>
      </c>
      <c r="BA413">
        <v>7.5</v>
      </c>
    </row>
    <row r="414" spans="1:53" x14ac:dyDescent="0.2">
      <c r="A414" s="13" t="s">
        <v>591</v>
      </c>
      <c r="B414" s="13" t="s">
        <v>1629</v>
      </c>
      <c r="C414" s="1" t="s">
        <v>314</v>
      </c>
      <c r="D414" s="13" t="s">
        <v>146</v>
      </c>
      <c r="E414" s="13">
        <v>80</v>
      </c>
      <c r="F414" s="13">
        <v>0</v>
      </c>
      <c r="G414" s="13">
        <v>0</v>
      </c>
      <c r="H414" s="20">
        <f t="shared" si="84"/>
        <v>0</v>
      </c>
      <c r="I414">
        <v>0</v>
      </c>
      <c r="J414">
        <v>0</v>
      </c>
      <c r="K414">
        <v>0</v>
      </c>
      <c r="L414" s="17">
        <f t="shared" si="85"/>
        <v>0</v>
      </c>
      <c r="M414">
        <v>0</v>
      </c>
      <c r="N414">
        <v>0</v>
      </c>
      <c r="O414">
        <v>0</v>
      </c>
      <c r="P414" s="15">
        <f t="shared" si="86"/>
        <v>0</v>
      </c>
      <c r="Q414" s="15">
        <f t="shared" si="87"/>
        <v>0</v>
      </c>
      <c r="R414" s="20">
        <f t="shared" si="88"/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s="16">
        <v>6.7833333332999999</v>
      </c>
      <c r="Y414" s="26">
        <f t="shared" si="89"/>
        <v>8.4791666666250001E-2</v>
      </c>
      <c r="Z414" s="4">
        <v>7.97</v>
      </c>
      <c r="AA414" s="26">
        <f t="shared" si="90"/>
        <v>9.9624999999999991E-2</v>
      </c>
      <c r="AB414" s="4">
        <v>346.08</v>
      </c>
      <c r="AC414" s="26">
        <f t="shared" si="91"/>
        <v>4.3259999999999996</v>
      </c>
      <c r="AD414" s="21">
        <f t="shared" si="92"/>
        <v>2.2510944781810479E-2</v>
      </c>
      <c r="AE414" s="15">
        <f t="shared" si="93"/>
        <v>0</v>
      </c>
      <c r="AF414" s="15">
        <f t="shared" si="94"/>
        <v>0</v>
      </c>
      <c r="AG414" s="15">
        <f t="shared" si="95"/>
        <v>0</v>
      </c>
      <c r="AH414" s="13">
        <v>4</v>
      </c>
      <c r="AI414" s="13">
        <v>5</v>
      </c>
      <c r="AJ414" s="21">
        <f t="shared" si="96"/>
        <v>0.44444444444444442</v>
      </c>
      <c r="AK414">
        <v>0</v>
      </c>
      <c r="AL414">
        <v>0</v>
      </c>
      <c r="AM414" s="42">
        <v>3</v>
      </c>
      <c r="AN414" s="42">
        <v>2</v>
      </c>
      <c r="AO414" s="42">
        <v>3</v>
      </c>
      <c r="AP414" s="42">
        <v>2</v>
      </c>
      <c r="AQ414" s="42">
        <v>1</v>
      </c>
      <c r="AR414" s="42">
        <v>0</v>
      </c>
      <c r="AS414">
        <v>3</v>
      </c>
      <c r="AT414">
        <v>2</v>
      </c>
      <c r="AU414" s="4">
        <v>-27.9</v>
      </c>
      <c r="AV414" s="4">
        <v>60</v>
      </c>
      <c r="AW414">
        <v>1</v>
      </c>
      <c r="AX414">
        <v>0</v>
      </c>
      <c r="AY414" s="16">
        <f t="shared" si="97"/>
        <v>8.8452088452523103</v>
      </c>
      <c r="AZ414" s="4">
        <v>100</v>
      </c>
      <c r="BA414">
        <v>4.4000000000000004</v>
      </c>
    </row>
    <row r="415" spans="1:53" x14ac:dyDescent="0.2">
      <c r="A415" s="13" t="s">
        <v>1631</v>
      </c>
      <c r="B415" s="13" t="s">
        <v>1632</v>
      </c>
      <c r="C415" s="1" t="s">
        <v>409</v>
      </c>
      <c r="D415" s="13" t="s">
        <v>129</v>
      </c>
      <c r="E415" s="13">
        <v>30</v>
      </c>
      <c r="F415" s="13">
        <v>0</v>
      </c>
      <c r="G415" s="13">
        <v>0</v>
      </c>
      <c r="H415" s="20">
        <f t="shared" si="84"/>
        <v>0</v>
      </c>
      <c r="I415">
        <v>0</v>
      </c>
      <c r="J415">
        <v>0</v>
      </c>
      <c r="K415">
        <v>0</v>
      </c>
      <c r="L415" s="17">
        <f t="shared" si="85"/>
        <v>0</v>
      </c>
      <c r="M415">
        <v>0</v>
      </c>
      <c r="N415">
        <v>0</v>
      </c>
      <c r="O415">
        <v>0</v>
      </c>
      <c r="P415" s="15">
        <f t="shared" si="86"/>
        <v>0</v>
      </c>
      <c r="Q415" s="15">
        <f t="shared" si="87"/>
        <v>0</v>
      </c>
      <c r="R415" s="20">
        <f t="shared" si="88"/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s="16">
        <v>2.85</v>
      </c>
      <c r="Y415" s="26">
        <f t="shared" si="89"/>
        <v>9.5000000000000001E-2</v>
      </c>
      <c r="Z415" s="4">
        <v>2.81</v>
      </c>
      <c r="AA415" s="26">
        <f t="shared" si="90"/>
        <v>9.3666666666666662E-2</v>
      </c>
      <c r="AB415" s="4">
        <v>135.29</v>
      </c>
      <c r="AC415" s="26">
        <f t="shared" si="91"/>
        <v>4.509666666666666</v>
      </c>
      <c r="AD415" s="21">
        <f t="shared" si="92"/>
        <v>2.0347574221578568E-2</v>
      </c>
      <c r="AE415" s="15">
        <f t="shared" si="93"/>
        <v>0</v>
      </c>
      <c r="AF415" s="15">
        <f t="shared" si="94"/>
        <v>0</v>
      </c>
      <c r="AG415" s="15">
        <f t="shared" si="95"/>
        <v>0</v>
      </c>
      <c r="AH415" s="13">
        <v>0</v>
      </c>
      <c r="AI415" s="13">
        <v>0</v>
      </c>
      <c r="AJ415" s="21" t="str">
        <f t="shared" si="96"/>
        <v xml:space="preserve"> </v>
      </c>
      <c r="AK415">
        <v>0</v>
      </c>
      <c r="AL415">
        <v>0</v>
      </c>
      <c r="AM415" s="42">
        <v>1</v>
      </c>
      <c r="AN415" s="42">
        <v>0</v>
      </c>
      <c r="AO415" s="42">
        <v>1</v>
      </c>
      <c r="AP415" s="42">
        <v>0</v>
      </c>
      <c r="AQ415" s="42">
        <v>1</v>
      </c>
      <c r="AR415" s="42">
        <v>0</v>
      </c>
      <c r="AS415">
        <v>1</v>
      </c>
      <c r="AT415">
        <v>0</v>
      </c>
      <c r="AU415" s="4">
        <v>11.93</v>
      </c>
      <c r="AV415" s="4">
        <v>100</v>
      </c>
      <c r="AW415">
        <v>0</v>
      </c>
      <c r="AX415">
        <v>0</v>
      </c>
      <c r="AY415" s="16">
        <f t="shared" si="97"/>
        <v>21.052631578947366</v>
      </c>
      <c r="AZ415" s="4">
        <v>50</v>
      </c>
      <c r="BA415">
        <v>-45.2</v>
      </c>
    </row>
    <row r="416" spans="1:53" x14ac:dyDescent="0.2">
      <c r="A416" s="13" t="s">
        <v>546</v>
      </c>
      <c r="B416" s="13" t="s">
        <v>1635</v>
      </c>
      <c r="C416" s="1" t="s">
        <v>287</v>
      </c>
      <c r="D416" s="13" t="s">
        <v>503</v>
      </c>
      <c r="E416" s="13">
        <v>38</v>
      </c>
      <c r="F416" s="13">
        <v>0</v>
      </c>
      <c r="G416" s="13">
        <v>0</v>
      </c>
      <c r="H416" s="20">
        <f t="shared" si="84"/>
        <v>0</v>
      </c>
      <c r="I416">
        <v>0</v>
      </c>
      <c r="J416">
        <v>0</v>
      </c>
      <c r="K416">
        <v>0</v>
      </c>
      <c r="L416" s="17">
        <f t="shared" si="85"/>
        <v>0</v>
      </c>
      <c r="M416">
        <v>0</v>
      </c>
      <c r="N416">
        <v>0</v>
      </c>
      <c r="O416">
        <v>0</v>
      </c>
      <c r="P416" s="15">
        <f t="shared" si="86"/>
        <v>0</v>
      </c>
      <c r="Q416" s="15">
        <f t="shared" si="87"/>
        <v>0</v>
      </c>
      <c r="R416" s="20">
        <f t="shared" si="88"/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s="16">
        <v>5.4166666667000003</v>
      </c>
      <c r="Y416" s="26">
        <f t="shared" si="89"/>
        <v>0.14254385965000002</v>
      </c>
      <c r="Z416" s="4">
        <v>5.14</v>
      </c>
      <c r="AA416" s="26">
        <f t="shared" si="90"/>
        <v>0.13526315789473684</v>
      </c>
      <c r="AB416" s="4">
        <v>181.23</v>
      </c>
      <c r="AC416" s="26">
        <f t="shared" si="91"/>
        <v>4.7692105263157893</v>
      </c>
      <c r="AD416" s="21">
        <f t="shared" si="92"/>
        <v>2.7579546064280733E-2</v>
      </c>
      <c r="AE416" s="15">
        <f t="shared" si="93"/>
        <v>0</v>
      </c>
      <c r="AF416" s="15">
        <f t="shared" si="94"/>
        <v>0</v>
      </c>
      <c r="AG416" s="15">
        <f t="shared" si="95"/>
        <v>0</v>
      </c>
      <c r="AH416" s="13">
        <v>0</v>
      </c>
      <c r="AI416" s="13">
        <v>0</v>
      </c>
      <c r="AJ416" s="21" t="str">
        <f t="shared" si="96"/>
        <v xml:space="preserve"> </v>
      </c>
      <c r="AK416">
        <v>0</v>
      </c>
      <c r="AL416">
        <v>1</v>
      </c>
      <c r="AM416" s="42">
        <v>4</v>
      </c>
      <c r="AN416" s="42">
        <v>0</v>
      </c>
      <c r="AO416" s="42">
        <v>4</v>
      </c>
      <c r="AP416" s="42">
        <v>0</v>
      </c>
      <c r="AQ416" s="42">
        <v>0</v>
      </c>
      <c r="AR416" s="42">
        <v>0</v>
      </c>
      <c r="AS416">
        <v>3</v>
      </c>
      <c r="AT416">
        <v>1</v>
      </c>
      <c r="AU416" s="4">
        <v>-13.29</v>
      </c>
      <c r="AV416" s="4">
        <v>75</v>
      </c>
      <c r="AW416">
        <v>0</v>
      </c>
      <c r="AX416">
        <v>0</v>
      </c>
      <c r="AY416" s="16">
        <f t="shared" si="97"/>
        <v>77.538461537984375</v>
      </c>
      <c r="AZ416" s="4">
        <v>66.67</v>
      </c>
      <c r="BA416">
        <v>-28.2</v>
      </c>
    </row>
    <row r="417" spans="1:53" x14ac:dyDescent="0.2">
      <c r="A417" s="13" t="s">
        <v>519</v>
      </c>
      <c r="B417" s="13" t="s">
        <v>1640</v>
      </c>
      <c r="C417" s="1" t="s">
        <v>334</v>
      </c>
      <c r="D417" s="13" t="s">
        <v>146</v>
      </c>
      <c r="E417" s="13">
        <v>81</v>
      </c>
      <c r="F417" s="13">
        <v>5</v>
      </c>
      <c r="G417" s="13">
        <v>6</v>
      </c>
      <c r="H417" s="20">
        <f t="shared" si="84"/>
        <v>11</v>
      </c>
      <c r="I417">
        <v>5</v>
      </c>
      <c r="J417">
        <v>5</v>
      </c>
      <c r="K417">
        <v>1</v>
      </c>
      <c r="L417" s="17">
        <f t="shared" si="85"/>
        <v>3.2036243022404012</v>
      </c>
      <c r="M417">
        <v>57</v>
      </c>
      <c r="N417">
        <v>26</v>
      </c>
      <c r="O417">
        <v>31</v>
      </c>
      <c r="P417" s="15">
        <f t="shared" si="86"/>
        <v>8.771929824561403E-2</v>
      </c>
      <c r="Q417" s="15">
        <f t="shared" si="87"/>
        <v>4.3859649122807015E-2</v>
      </c>
      <c r="R417" s="20">
        <f t="shared" si="88"/>
        <v>49.761904761904766</v>
      </c>
      <c r="S417">
        <v>0</v>
      </c>
      <c r="T417">
        <v>9</v>
      </c>
      <c r="U417">
        <v>11</v>
      </c>
      <c r="V417">
        <v>4</v>
      </c>
      <c r="W417">
        <v>2</v>
      </c>
      <c r="X417" s="16">
        <v>206.01666666669999</v>
      </c>
      <c r="Y417" s="26">
        <f t="shared" si="89"/>
        <v>2.5434156378604937</v>
      </c>
      <c r="Z417" s="4">
        <v>197.67</v>
      </c>
      <c r="AA417" s="26">
        <f t="shared" si="90"/>
        <v>2.4403703703703701</v>
      </c>
      <c r="AB417" s="4">
        <v>187.72</v>
      </c>
      <c r="AC417" s="26">
        <f t="shared" si="91"/>
        <v>2.317530864197531</v>
      </c>
      <c r="AD417" s="21">
        <f t="shared" si="92"/>
        <v>0.51290900127143924</v>
      </c>
      <c r="AE417" s="15">
        <f t="shared" si="93"/>
        <v>0.23809523809523808</v>
      </c>
      <c r="AF417" s="15">
        <f t="shared" si="94"/>
        <v>0.2857142857142857</v>
      </c>
      <c r="AG417" s="15">
        <f t="shared" si="95"/>
        <v>0.52380952380952372</v>
      </c>
      <c r="AH417" s="13">
        <v>131</v>
      </c>
      <c r="AI417" s="13">
        <v>94</v>
      </c>
      <c r="AJ417" s="21">
        <f t="shared" si="96"/>
        <v>0.5822222222222222</v>
      </c>
      <c r="AK417">
        <v>21</v>
      </c>
      <c r="AL417">
        <v>3</v>
      </c>
      <c r="AM417" s="42">
        <v>188</v>
      </c>
      <c r="AN417" s="42">
        <v>25</v>
      </c>
      <c r="AO417" s="42">
        <v>188</v>
      </c>
      <c r="AP417" s="42">
        <v>25</v>
      </c>
      <c r="AQ417" s="42">
        <v>2</v>
      </c>
      <c r="AR417" s="42">
        <v>95</v>
      </c>
      <c r="AS417">
        <v>195</v>
      </c>
      <c r="AT417">
        <v>20</v>
      </c>
      <c r="AU417" s="4">
        <v>7.04</v>
      </c>
      <c r="AV417" s="4">
        <v>90.7</v>
      </c>
      <c r="AW417">
        <v>3</v>
      </c>
      <c r="AX417">
        <v>1</v>
      </c>
      <c r="AY417" s="16">
        <f t="shared" si="97"/>
        <v>127.27125637082321</v>
      </c>
      <c r="AZ417" s="4">
        <v>92.34</v>
      </c>
      <c r="BA417">
        <v>0.9</v>
      </c>
    </row>
    <row r="418" spans="1:53" x14ac:dyDescent="0.2">
      <c r="A418" s="13" t="s">
        <v>1642</v>
      </c>
      <c r="B418" s="13" t="s">
        <v>1643</v>
      </c>
      <c r="C418" s="13" t="s">
        <v>249</v>
      </c>
      <c r="D418" s="13" t="s">
        <v>328</v>
      </c>
      <c r="E418" s="13">
        <v>82</v>
      </c>
      <c r="F418" s="13">
        <v>8</v>
      </c>
      <c r="G418" s="13">
        <v>17</v>
      </c>
      <c r="H418" s="20">
        <f t="shared" si="84"/>
        <v>25</v>
      </c>
      <c r="I418">
        <v>6</v>
      </c>
      <c r="J418">
        <v>8</v>
      </c>
      <c r="K418">
        <v>9</v>
      </c>
      <c r="L418" s="17">
        <f t="shared" si="85"/>
        <v>4.9518569463543383</v>
      </c>
      <c r="M418">
        <v>66</v>
      </c>
      <c r="N418">
        <v>22</v>
      </c>
      <c r="O418">
        <v>47</v>
      </c>
      <c r="P418" s="15">
        <f t="shared" si="86"/>
        <v>0.12121212121212122</v>
      </c>
      <c r="Q418" s="15">
        <f t="shared" si="87"/>
        <v>5.9259259259259262E-2</v>
      </c>
      <c r="R418" s="20">
        <f t="shared" si="88"/>
        <v>64</v>
      </c>
      <c r="S418">
        <v>1</v>
      </c>
      <c r="T418">
        <v>0</v>
      </c>
      <c r="U418">
        <v>10</v>
      </c>
      <c r="V418">
        <v>16</v>
      </c>
      <c r="W418">
        <v>1</v>
      </c>
      <c r="X418" s="16">
        <v>302.9166666667</v>
      </c>
      <c r="Y418" s="26">
        <f t="shared" si="89"/>
        <v>3.6941056910573171</v>
      </c>
      <c r="Z418" s="4">
        <v>291.08999999999997</v>
      </c>
      <c r="AA418" s="26">
        <f t="shared" si="90"/>
        <v>3.5498780487804873</v>
      </c>
      <c r="AB418" s="4">
        <v>169.04</v>
      </c>
      <c r="AC418" s="26">
        <f t="shared" si="91"/>
        <v>2.0614634146341464</v>
      </c>
      <c r="AD418" s="21">
        <f t="shared" si="92"/>
        <v>0.63262556234107747</v>
      </c>
      <c r="AE418" s="15">
        <f t="shared" si="93"/>
        <v>0.18181818181818182</v>
      </c>
      <c r="AF418" s="15">
        <f t="shared" si="94"/>
        <v>0.51515151515151514</v>
      </c>
      <c r="AG418" s="15">
        <f t="shared" si="95"/>
        <v>0.69696969696969702</v>
      </c>
      <c r="AH418" s="13">
        <v>1</v>
      </c>
      <c r="AI418" s="13">
        <v>1</v>
      </c>
      <c r="AJ418" s="21">
        <f t="shared" si="96"/>
        <v>0.5</v>
      </c>
      <c r="AK418">
        <v>33</v>
      </c>
      <c r="AL418">
        <v>6</v>
      </c>
      <c r="AM418" s="42">
        <v>231</v>
      </c>
      <c r="AN418" s="42">
        <v>57</v>
      </c>
      <c r="AO418" s="42">
        <v>231</v>
      </c>
      <c r="AP418" s="42">
        <v>57</v>
      </c>
      <c r="AQ418" s="42">
        <v>12</v>
      </c>
      <c r="AR418" s="42">
        <v>131</v>
      </c>
      <c r="AS418">
        <v>269</v>
      </c>
      <c r="AT418">
        <v>45</v>
      </c>
      <c r="AU418" s="4">
        <v>4.95</v>
      </c>
      <c r="AV418" s="4">
        <v>85.67</v>
      </c>
      <c r="AW418">
        <v>2</v>
      </c>
      <c r="AX418">
        <v>0</v>
      </c>
      <c r="AY418" s="16">
        <f t="shared" si="97"/>
        <v>97.848693259961721</v>
      </c>
      <c r="AZ418" s="4">
        <v>94.79</v>
      </c>
      <c r="BA418">
        <v>4.4000000000000004</v>
      </c>
    </row>
    <row r="419" spans="1:53" x14ac:dyDescent="0.2">
      <c r="A419" s="13" t="s">
        <v>407</v>
      </c>
      <c r="B419" s="13" t="s">
        <v>1645</v>
      </c>
      <c r="C419" s="1" t="s">
        <v>314</v>
      </c>
      <c r="D419" s="13" t="s">
        <v>503</v>
      </c>
      <c r="E419" s="13">
        <v>3</v>
      </c>
      <c r="F419" s="13">
        <v>0</v>
      </c>
      <c r="G419" s="13">
        <v>0</v>
      </c>
      <c r="H419" s="20">
        <f t="shared" si="84"/>
        <v>0</v>
      </c>
      <c r="I419">
        <v>0</v>
      </c>
      <c r="J419">
        <v>0</v>
      </c>
      <c r="K419">
        <v>0</v>
      </c>
      <c r="L419" s="17">
        <f t="shared" si="85"/>
        <v>0</v>
      </c>
      <c r="M419">
        <v>0</v>
      </c>
      <c r="N419">
        <v>0</v>
      </c>
      <c r="O419">
        <v>0</v>
      </c>
      <c r="P419" s="15">
        <f t="shared" si="86"/>
        <v>0</v>
      </c>
      <c r="Q419" s="15">
        <f t="shared" si="87"/>
        <v>0</v>
      </c>
      <c r="R419" s="20">
        <f t="shared" si="88"/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s="16">
        <v>2.8333333333000001</v>
      </c>
      <c r="Y419" s="26">
        <f t="shared" si="89"/>
        <v>0.94444444443333342</v>
      </c>
      <c r="Z419" s="4">
        <v>2.38</v>
      </c>
      <c r="AA419" s="26">
        <f t="shared" si="90"/>
        <v>0.79333333333333333</v>
      </c>
      <c r="AB419" s="4">
        <v>7.89</v>
      </c>
      <c r="AC419" s="26">
        <f t="shared" si="91"/>
        <v>2.63</v>
      </c>
      <c r="AD419" s="21">
        <f t="shared" si="92"/>
        <v>0.2317429406037001</v>
      </c>
      <c r="AE419" s="15">
        <f t="shared" si="93"/>
        <v>0</v>
      </c>
      <c r="AF419" s="15">
        <f t="shared" si="94"/>
        <v>0</v>
      </c>
      <c r="AG419" s="15">
        <f t="shared" si="95"/>
        <v>0</v>
      </c>
      <c r="AH419" s="13">
        <v>0</v>
      </c>
      <c r="AI419" s="13">
        <v>0</v>
      </c>
      <c r="AJ419" s="21" t="str">
        <f t="shared" si="96"/>
        <v xml:space="preserve"> </v>
      </c>
      <c r="AK419">
        <v>0</v>
      </c>
      <c r="AL419">
        <v>0</v>
      </c>
      <c r="AM419" s="42">
        <v>0</v>
      </c>
      <c r="AN419" s="42">
        <v>0</v>
      </c>
      <c r="AO419" s="42">
        <v>0</v>
      </c>
      <c r="AP419" s="42">
        <v>0</v>
      </c>
      <c r="AQ419" s="42">
        <v>0</v>
      </c>
      <c r="AR419" s="42">
        <v>1</v>
      </c>
      <c r="AS419">
        <v>0</v>
      </c>
      <c r="AT419">
        <v>0</v>
      </c>
      <c r="AW419">
        <v>0</v>
      </c>
      <c r="AX419">
        <v>0</v>
      </c>
      <c r="AY419" s="16">
        <f t="shared" si="97"/>
        <v>21.176470588484431</v>
      </c>
    </row>
    <row r="420" spans="1:53" x14ac:dyDescent="0.2">
      <c r="A420" s="13" t="s">
        <v>407</v>
      </c>
      <c r="B420" s="13" t="s">
        <v>1647</v>
      </c>
      <c r="C420" s="1" t="s">
        <v>219</v>
      </c>
      <c r="D420" s="13" t="s">
        <v>503</v>
      </c>
      <c r="E420" s="13">
        <v>71</v>
      </c>
      <c r="F420" s="13">
        <v>1</v>
      </c>
      <c r="G420" s="13">
        <v>2</v>
      </c>
      <c r="H420" s="20">
        <f t="shared" si="84"/>
        <v>3</v>
      </c>
      <c r="I420">
        <v>1</v>
      </c>
      <c r="J420">
        <v>1</v>
      </c>
      <c r="K420">
        <v>1</v>
      </c>
      <c r="L420" s="17">
        <f t="shared" si="85"/>
        <v>1.2409513960703205</v>
      </c>
      <c r="M420">
        <v>14</v>
      </c>
      <c r="N420">
        <v>9</v>
      </c>
      <c r="O420">
        <v>7</v>
      </c>
      <c r="P420" s="15">
        <f t="shared" si="86"/>
        <v>7.1428571428571425E-2</v>
      </c>
      <c r="Q420" s="15">
        <f t="shared" si="87"/>
        <v>3.3333333333333333E-2</v>
      </c>
      <c r="R420" s="20">
        <f t="shared" si="88"/>
        <v>8.8181818181818183</v>
      </c>
      <c r="S420">
        <v>0</v>
      </c>
      <c r="T420">
        <v>3</v>
      </c>
      <c r="U420">
        <v>12</v>
      </c>
      <c r="V420">
        <v>5</v>
      </c>
      <c r="W420">
        <v>1</v>
      </c>
      <c r="X420" s="16">
        <v>145.05000000000001</v>
      </c>
      <c r="Y420" s="26">
        <f t="shared" si="89"/>
        <v>2.0429577464788733</v>
      </c>
      <c r="Z420" s="4">
        <v>140.93</v>
      </c>
      <c r="AA420" s="26">
        <f t="shared" si="90"/>
        <v>1.9849295774647888</v>
      </c>
      <c r="AB420" s="4">
        <v>257.76</v>
      </c>
      <c r="AC420" s="26">
        <f t="shared" si="91"/>
        <v>3.6304225352112676</v>
      </c>
      <c r="AD420" s="21">
        <f t="shared" si="92"/>
        <v>0.353482655697409</v>
      </c>
      <c r="AE420" s="15">
        <f t="shared" si="93"/>
        <v>9.0909090909090912E-2</v>
      </c>
      <c r="AF420" s="15">
        <f t="shared" si="94"/>
        <v>0.18181818181818182</v>
      </c>
      <c r="AG420" s="15">
        <f t="shared" si="95"/>
        <v>0.27272727272727271</v>
      </c>
      <c r="AH420" s="13">
        <v>1</v>
      </c>
      <c r="AI420" s="13">
        <v>1</v>
      </c>
      <c r="AJ420" s="21">
        <f t="shared" si="96"/>
        <v>0.5</v>
      </c>
      <c r="AK420">
        <v>11</v>
      </c>
      <c r="AL420">
        <v>2</v>
      </c>
      <c r="AM420" s="42">
        <v>86</v>
      </c>
      <c r="AN420" s="42">
        <v>13</v>
      </c>
      <c r="AO420" s="42">
        <v>86</v>
      </c>
      <c r="AP420" s="42">
        <v>13</v>
      </c>
      <c r="AQ420" s="42">
        <v>4</v>
      </c>
      <c r="AR420" s="42">
        <v>47</v>
      </c>
      <c r="AS420">
        <v>94</v>
      </c>
      <c r="AT420">
        <v>17</v>
      </c>
      <c r="AU420" s="4">
        <v>-0.72</v>
      </c>
      <c r="AV420" s="4">
        <v>84.68</v>
      </c>
      <c r="AW420">
        <v>4</v>
      </c>
      <c r="AX420">
        <v>2</v>
      </c>
      <c r="AY420" s="16">
        <f t="shared" si="97"/>
        <v>81.902792140641154</v>
      </c>
      <c r="AZ420" s="4">
        <v>94.59</v>
      </c>
      <c r="BA420">
        <v>-0.30000000000000004</v>
      </c>
    </row>
    <row r="421" spans="1:53" x14ac:dyDescent="0.2">
      <c r="A421" s="13" t="s">
        <v>1649</v>
      </c>
      <c r="B421" s="13" t="s">
        <v>1650</v>
      </c>
      <c r="C421" s="1" t="s">
        <v>128</v>
      </c>
      <c r="D421" s="13" t="s">
        <v>173</v>
      </c>
      <c r="E421" s="13">
        <v>35</v>
      </c>
      <c r="F421" s="13">
        <v>2</v>
      </c>
      <c r="G421" s="13">
        <v>5</v>
      </c>
      <c r="H421" s="20">
        <f t="shared" si="84"/>
        <v>7</v>
      </c>
      <c r="I421">
        <v>2</v>
      </c>
      <c r="J421">
        <v>2</v>
      </c>
      <c r="K421">
        <v>2</v>
      </c>
      <c r="L421" s="17">
        <f t="shared" si="85"/>
        <v>6.3316582914604682</v>
      </c>
      <c r="M421">
        <v>14</v>
      </c>
      <c r="N421">
        <v>1</v>
      </c>
      <c r="O421">
        <v>14</v>
      </c>
      <c r="P421" s="15">
        <f t="shared" si="86"/>
        <v>0.14285714285714285</v>
      </c>
      <c r="Q421" s="15">
        <f t="shared" si="87"/>
        <v>6.8965517241379309E-2</v>
      </c>
      <c r="R421" s="20">
        <f t="shared" si="88"/>
        <v>11.454545454545455</v>
      </c>
      <c r="S421">
        <v>1</v>
      </c>
      <c r="T421">
        <v>1</v>
      </c>
      <c r="U421">
        <v>1</v>
      </c>
      <c r="V421">
        <v>3</v>
      </c>
      <c r="W421">
        <v>0</v>
      </c>
      <c r="X421" s="16">
        <v>66.333333333300004</v>
      </c>
      <c r="Y421" s="26">
        <f t="shared" si="89"/>
        <v>1.895238095237143</v>
      </c>
      <c r="Z421" s="4">
        <v>67</v>
      </c>
      <c r="AA421" s="26">
        <f t="shared" si="90"/>
        <v>1.9142857142857144</v>
      </c>
      <c r="AB421" s="4">
        <v>150.07</v>
      </c>
      <c r="AC421" s="26">
        <f t="shared" si="91"/>
        <v>4.2877142857142854</v>
      </c>
      <c r="AD421" s="21">
        <f t="shared" si="92"/>
        <v>0.30865619385451698</v>
      </c>
      <c r="AE421" s="15">
        <f t="shared" si="93"/>
        <v>0.18181818181818182</v>
      </c>
      <c r="AF421" s="15">
        <f t="shared" si="94"/>
        <v>0.36363636363636365</v>
      </c>
      <c r="AG421" s="15">
        <f t="shared" si="95"/>
        <v>0.54545454545454541</v>
      </c>
      <c r="AH421" s="1"/>
      <c r="AI421" s="1"/>
      <c r="AJ421" s="21" t="str">
        <f t="shared" si="96"/>
        <v xml:space="preserve"> </v>
      </c>
      <c r="AK421">
        <v>11</v>
      </c>
      <c r="AL421">
        <v>1</v>
      </c>
      <c r="AM421" s="42">
        <v>52</v>
      </c>
      <c r="AN421" s="42">
        <v>8</v>
      </c>
      <c r="AO421" s="42">
        <v>52</v>
      </c>
      <c r="AP421" s="42">
        <v>8</v>
      </c>
      <c r="AQ421" s="42">
        <v>2</v>
      </c>
      <c r="AR421" s="42">
        <v>35</v>
      </c>
      <c r="AS421">
        <v>64</v>
      </c>
      <c r="AT421">
        <v>10</v>
      </c>
      <c r="AU421" s="4">
        <v>-6.81</v>
      </c>
      <c r="AV421" s="4">
        <v>86.49</v>
      </c>
      <c r="AW421">
        <v>0</v>
      </c>
      <c r="AX421">
        <v>0</v>
      </c>
      <c r="AY421" s="16">
        <f t="shared" si="97"/>
        <v>118.49246231161733</v>
      </c>
      <c r="AZ421" s="4">
        <v>90.38</v>
      </c>
      <c r="BA421">
        <v>-5.0999999999999996</v>
      </c>
    </row>
    <row r="422" spans="1:53" x14ac:dyDescent="0.2">
      <c r="A422" s="13" t="s">
        <v>1653</v>
      </c>
      <c r="B422" s="13" t="s">
        <v>1654</v>
      </c>
      <c r="C422" s="1" t="s">
        <v>206</v>
      </c>
      <c r="D422" s="13" t="s">
        <v>129</v>
      </c>
      <c r="E422" s="13">
        <v>81</v>
      </c>
      <c r="F422" s="13">
        <v>0</v>
      </c>
      <c r="G422" s="13">
        <v>1</v>
      </c>
      <c r="H422" s="20">
        <f t="shared" si="84"/>
        <v>1</v>
      </c>
      <c r="I422">
        <v>0</v>
      </c>
      <c r="J422">
        <v>1</v>
      </c>
      <c r="K422">
        <v>0</v>
      </c>
      <c r="L422" s="17">
        <f t="shared" si="85"/>
        <v>1.6172506738544472</v>
      </c>
      <c r="M422">
        <v>1</v>
      </c>
      <c r="N422">
        <v>0</v>
      </c>
      <c r="O422">
        <v>0</v>
      </c>
      <c r="P422" s="15">
        <f t="shared" si="86"/>
        <v>0</v>
      </c>
      <c r="Q422" s="15">
        <f t="shared" si="87"/>
        <v>0</v>
      </c>
      <c r="R422" s="20">
        <f t="shared" si="88"/>
        <v>27</v>
      </c>
      <c r="S422">
        <v>1</v>
      </c>
      <c r="T422">
        <v>0</v>
      </c>
      <c r="U422">
        <v>1</v>
      </c>
      <c r="V422">
        <v>1</v>
      </c>
      <c r="W422">
        <v>0</v>
      </c>
      <c r="X422" s="16">
        <v>37.1</v>
      </c>
      <c r="Y422" s="26">
        <f t="shared" si="89"/>
        <v>0.4580246913580247</v>
      </c>
      <c r="Z422" s="4">
        <v>33.93</v>
      </c>
      <c r="AA422" s="26">
        <f t="shared" si="90"/>
        <v>0.41888888888888887</v>
      </c>
      <c r="AB422" s="4">
        <v>358.75</v>
      </c>
      <c r="AC422" s="26">
        <f t="shared" si="91"/>
        <v>4.4290123456790127</v>
      </c>
      <c r="AD422" s="21">
        <f t="shared" si="92"/>
        <v>8.6406234083732297E-2</v>
      </c>
      <c r="AE422" s="15">
        <f t="shared" si="93"/>
        <v>0</v>
      </c>
      <c r="AF422" s="15">
        <f t="shared" si="94"/>
        <v>1</v>
      </c>
      <c r="AG422" s="15">
        <f t="shared" si="95"/>
        <v>1</v>
      </c>
      <c r="AH422" s="13">
        <v>0</v>
      </c>
      <c r="AI422" s="13">
        <v>0</v>
      </c>
      <c r="AJ422" s="21" t="str">
        <f t="shared" si="96"/>
        <v xml:space="preserve"> </v>
      </c>
      <c r="AK422">
        <v>1</v>
      </c>
      <c r="AL422">
        <v>0</v>
      </c>
      <c r="AM422" s="42">
        <v>26</v>
      </c>
      <c r="AN422" s="42">
        <v>6</v>
      </c>
      <c r="AO422" s="42">
        <v>26</v>
      </c>
      <c r="AP422" s="42">
        <v>6</v>
      </c>
      <c r="AQ422" s="42">
        <v>3</v>
      </c>
      <c r="AR422" s="42">
        <v>7</v>
      </c>
      <c r="AS422">
        <v>19</v>
      </c>
      <c r="AT422">
        <v>6</v>
      </c>
      <c r="AU422" s="4">
        <v>-8.8800000000000008</v>
      </c>
      <c r="AV422" s="4">
        <v>76</v>
      </c>
      <c r="AW422">
        <v>0</v>
      </c>
      <c r="AX422">
        <v>0</v>
      </c>
      <c r="AY422" s="16">
        <f t="shared" si="97"/>
        <v>72.776280323450138</v>
      </c>
      <c r="AZ422" s="4">
        <v>93.94</v>
      </c>
      <c r="BA422">
        <v>-0.2</v>
      </c>
    </row>
    <row r="423" spans="1:53" x14ac:dyDescent="0.2">
      <c r="A423" s="13" t="s">
        <v>1655</v>
      </c>
      <c r="B423" s="13" t="s">
        <v>1656</v>
      </c>
      <c r="C423" s="1" t="s">
        <v>136</v>
      </c>
      <c r="D423" s="13" t="s">
        <v>173</v>
      </c>
      <c r="E423" s="13">
        <v>60</v>
      </c>
      <c r="F423" s="13">
        <v>0</v>
      </c>
      <c r="G423" s="13">
        <v>2</v>
      </c>
      <c r="H423" s="20">
        <f t="shared" si="84"/>
        <v>2</v>
      </c>
      <c r="I423">
        <v>0</v>
      </c>
      <c r="J423">
        <v>1</v>
      </c>
      <c r="K423">
        <v>1</v>
      </c>
      <c r="L423" s="17">
        <f t="shared" si="85"/>
        <v>4.3609933373660077</v>
      </c>
      <c r="M423">
        <v>5</v>
      </c>
      <c r="N423">
        <v>3</v>
      </c>
      <c r="O423">
        <v>5</v>
      </c>
      <c r="P423" s="15">
        <f t="shared" si="86"/>
        <v>0</v>
      </c>
      <c r="Q423" s="15">
        <f t="shared" si="87"/>
        <v>0</v>
      </c>
      <c r="R423" s="20">
        <f t="shared" si="88"/>
        <v>11</v>
      </c>
      <c r="S423">
        <v>0</v>
      </c>
      <c r="T423">
        <v>0</v>
      </c>
      <c r="U423">
        <v>1</v>
      </c>
      <c r="V423">
        <v>0</v>
      </c>
      <c r="W423">
        <v>0</v>
      </c>
      <c r="X423" s="16">
        <v>27.516666666700001</v>
      </c>
      <c r="Y423" s="26">
        <f t="shared" si="89"/>
        <v>0.45861111111166669</v>
      </c>
      <c r="Z423" s="4">
        <v>27.7</v>
      </c>
      <c r="AA423" s="26">
        <f t="shared" si="90"/>
        <v>0.46166666666666667</v>
      </c>
      <c r="AB423" s="4">
        <v>231.47</v>
      </c>
      <c r="AC423" s="26">
        <f t="shared" si="91"/>
        <v>3.8578333333333332</v>
      </c>
      <c r="AD423" s="21">
        <f t="shared" si="92"/>
        <v>0.10687965428097389</v>
      </c>
      <c r="AE423" s="15">
        <f t="shared" si="93"/>
        <v>0</v>
      </c>
      <c r="AF423" s="15">
        <f t="shared" si="94"/>
        <v>1</v>
      </c>
      <c r="AG423" s="15">
        <f t="shared" si="95"/>
        <v>1</v>
      </c>
      <c r="AH423" s="1"/>
      <c r="AI423" s="1"/>
      <c r="AJ423" s="21" t="str">
        <f t="shared" si="96"/>
        <v xml:space="preserve"> </v>
      </c>
      <c r="AK423">
        <v>2</v>
      </c>
      <c r="AL423">
        <v>0</v>
      </c>
      <c r="AM423" s="42">
        <v>20</v>
      </c>
      <c r="AN423" s="42">
        <v>2</v>
      </c>
      <c r="AO423" s="42">
        <v>20</v>
      </c>
      <c r="AP423" s="42">
        <v>2</v>
      </c>
      <c r="AQ423" s="42">
        <v>0</v>
      </c>
      <c r="AR423" s="42">
        <v>18</v>
      </c>
      <c r="AS423">
        <v>15</v>
      </c>
      <c r="AT423">
        <v>1</v>
      </c>
      <c r="AU423" s="4">
        <v>7.03</v>
      </c>
      <c r="AV423" s="4">
        <v>93.75</v>
      </c>
      <c r="AW423">
        <v>0</v>
      </c>
      <c r="AX423">
        <v>0</v>
      </c>
      <c r="AY423" s="16">
        <f t="shared" si="97"/>
        <v>122.1078134462482</v>
      </c>
      <c r="AZ423" s="4">
        <v>88.89</v>
      </c>
      <c r="BA423">
        <v>-6.1</v>
      </c>
    </row>
    <row r="424" spans="1:53" x14ac:dyDescent="0.2">
      <c r="A424" s="13" t="s">
        <v>414</v>
      </c>
      <c r="B424" s="13" t="s">
        <v>1658</v>
      </c>
      <c r="C424" s="1" t="s">
        <v>179</v>
      </c>
      <c r="D424" s="13" t="s">
        <v>173</v>
      </c>
      <c r="E424" s="13">
        <v>65</v>
      </c>
      <c r="F424" s="13">
        <v>0</v>
      </c>
      <c r="G424" s="13">
        <v>0</v>
      </c>
      <c r="H424" s="20">
        <f t="shared" si="84"/>
        <v>0</v>
      </c>
      <c r="I424">
        <v>0</v>
      </c>
      <c r="J424">
        <v>0</v>
      </c>
      <c r="K424">
        <v>0</v>
      </c>
      <c r="L424" s="17">
        <f t="shared" si="85"/>
        <v>0</v>
      </c>
      <c r="M424">
        <v>1</v>
      </c>
      <c r="N424">
        <v>0</v>
      </c>
      <c r="O424">
        <v>1</v>
      </c>
      <c r="P424" s="15">
        <f t="shared" si="86"/>
        <v>0</v>
      </c>
      <c r="Q424" s="15">
        <f t="shared" si="87"/>
        <v>0</v>
      </c>
      <c r="R424" s="20">
        <f t="shared" si="88"/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s="16">
        <v>6.45</v>
      </c>
      <c r="Y424" s="26">
        <f t="shared" si="89"/>
        <v>9.9230769230769234E-2</v>
      </c>
      <c r="Z424" s="4">
        <v>7.65</v>
      </c>
      <c r="AA424" s="26">
        <f t="shared" si="90"/>
        <v>0.11769230769230769</v>
      </c>
      <c r="AB424" s="4">
        <v>302.02</v>
      </c>
      <c r="AC424" s="26">
        <f t="shared" si="91"/>
        <v>4.646461538461538</v>
      </c>
      <c r="AD424" s="21">
        <f t="shared" si="92"/>
        <v>2.4703716859883103E-2</v>
      </c>
      <c r="AE424" s="15">
        <f t="shared" si="93"/>
        <v>0</v>
      </c>
      <c r="AF424" s="15">
        <f t="shared" si="94"/>
        <v>0</v>
      </c>
      <c r="AG424" s="15">
        <f t="shared" si="95"/>
        <v>0</v>
      </c>
      <c r="AH424" s="1"/>
      <c r="AI424" s="1"/>
      <c r="AJ424" s="21" t="str">
        <f t="shared" si="96"/>
        <v xml:space="preserve"> </v>
      </c>
      <c r="AK424">
        <v>0</v>
      </c>
      <c r="AL424">
        <v>0</v>
      </c>
      <c r="AM424" s="42">
        <v>3</v>
      </c>
      <c r="AN424" s="42">
        <v>2</v>
      </c>
      <c r="AO424" s="42">
        <v>3</v>
      </c>
      <c r="AP424" s="42">
        <v>2</v>
      </c>
      <c r="AQ424" s="42">
        <v>0</v>
      </c>
      <c r="AR424" s="42">
        <v>2</v>
      </c>
      <c r="AS424">
        <v>4</v>
      </c>
      <c r="AT424">
        <v>1</v>
      </c>
      <c r="AU424" s="4">
        <v>-5.77</v>
      </c>
      <c r="AV424" s="4">
        <v>80</v>
      </c>
      <c r="AW424">
        <v>0</v>
      </c>
      <c r="AX424">
        <v>0</v>
      </c>
      <c r="AY424" s="16">
        <f t="shared" si="97"/>
        <v>37.209302325581397</v>
      </c>
      <c r="AZ424" s="4">
        <v>55.56</v>
      </c>
      <c r="BA424">
        <v>-37.200000000000003</v>
      </c>
    </row>
    <row r="425" spans="1:53" x14ac:dyDescent="0.2">
      <c r="A425" s="13" t="s">
        <v>1352</v>
      </c>
      <c r="B425" s="13" t="s">
        <v>1661</v>
      </c>
      <c r="C425" s="1" t="s">
        <v>584</v>
      </c>
      <c r="D425" s="13" t="s">
        <v>129</v>
      </c>
      <c r="E425" s="13">
        <v>2</v>
      </c>
      <c r="F425" s="13">
        <v>0</v>
      </c>
      <c r="G425" s="13">
        <v>0</v>
      </c>
      <c r="H425" s="20">
        <f t="shared" si="84"/>
        <v>0</v>
      </c>
      <c r="I425">
        <v>0</v>
      </c>
      <c r="J425">
        <v>0</v>
      </c>
      <c r="K425">
        <v>0</v>
      </c>
      <c r="L425" s="17">
        <f t="shared" si="85"/>
        <v>0</v>
      </c>
      <c r="M425">
        <v>0</v>
      </c>
      <c r="N425">
        <v>0</v>
      </c>
      <c r="O425">
        <v>0</v>
      </c>
      <c r="P425" s="15">
        <f t="shared" si="86"/>
        <v>0</v>
      </c>
      <c r="Q425" s="15">
        <f t="shared" si="87"/>
        <v>0</v>
      </c>
      <c r="R425" s="20">
        <f t="shared" si="88"/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s="16">
        <v>0</v>
      </c>
      <c r="Y425" s="26">
        <f t="shared" si="89"/>
        <v>0</v>
      </c>
      <c r="Z425" s="4">
        <v>0</v>
      </c>
      <c r="AA425" s="26">
        <f t="shared" si="90"/>
        <v>0</v>
      </c>
      <c r="AB425" s="4">
        <v>11.8</v>
      </c>
      <c r="AC425" s="26">
        <f t="shared" si="91"/>
        <v>5.9</v>
      </c>
      <c r="AD425" s="21">
        <f t="shared" si="92"/>
        <v>0</v>
      </c>
      <c r="AE425" s="15">
        <f t="shared" si="93"/>
        <v>0</v>
      </c>
      <c r="AF425" s="15">
        <f t="shared" si="94"/>
        <v>0</v>
      </c>
      <c r="AG425" s="15">
        <f t="shared" si="95"/>
        <v>0</v>
      </c>
      <c r="AH425" s="13">
        <v>0</v>
      </c>
      <c r="AI425" s="13">
        <v>0</v>
      </c>
      <c r="AJ425" s="21" t="str">
        <f t="shared" si="96"/>
        <v xml:space="preserve"> </v>
      </c>
      <c r="AK425">
        <v>0</v>
      </c>
      <c r="AL425">
        <v>0</v>
      </c>
      <c r="AM425" s="42">
        <v>0</v>
      </c>
      <c r="AN425" s="42">
        <v>0</v>
      </c>
      <c r="AO425" s="42">
        <v>0</v>
      </c>
      <c r="AP425" s="42">
        <v>0</v>
      </c>
      <c r="AQ425" s="42">
        <v>0</v>
      </c>
      <c r="AR425" s="42">
        <v>0</v>
      </c>
      <c r="AS425">
        <v>0</v>
      </c>
      <c r="AT425">
        <v>0</v>
      </c>
      <c r="AW425">
        <v>0</v>
      </c>
      <c r="AX425">
        <v>0</v>
      </c>
      <c r="AY425" s="16">
        <f t="shared" si="97"/>
        <v>0</v>
      </c>
    </row>
    <row r="426" spans="1:53" x14ac:dyDescent="0.2">
      <c r="A426" s="13" t="s">
        <v>661</v>
      </c>
      <c r="B426" s="13" t="s">
        <v>1661</v>
      </c>
      <c r="C426" s="1" t="s">
        <v>363</v>
      </c>
      <c r="D426" s="13" t="s">
        <v>173</v>
      </c>
      <c r="E426" s="13">
        <v>65</v>
      </c>
      <c r="F426" s="13">
        <v>2</v>
      </c>
      <c r="G426" s="13">
        <v>10</v>
      </c>
      <c r="H426" s="20">
        <f t="shared" si="84"/>
        <v>12</v>
      </c>
      <c r="I426">
        <v>2</v>
      </c>
      <c r="J426">
        <v>6</v>
      </c>
      <c r="K426">
        <v>4</v>
      </c>
      <c r="L426" s="17">
        <f t="shared" si="85"/>
        <v>3.7689757459437745</v>
      </c>
      <c r="M426">
        <v>27</v>
      </c>
      <c r="N426">
        <v>11</v>
      </c>
      <c r="O426">
        <v>19</v>
      </c>
      <c r="P426" s="15">
        <f t="shared" si="86"/>
        <v>7.407407407407407E-2</v>
      </c>
      <c r="Q426" s="15">
        <f t="shared" si="87"/>
        <v>3.5087719298245612E-2</v>
      </c>
      <c r="R426" s="20">
        <f t="shared" si="88"/>
        <v>42</v>
      </c>
      <c r="S426">
        <v>2</v>
      </c>
      <c r="T426">
        <v>0</v>
      </c>
      <c r="U426">
        <v>8</v>
      </c>
      <c r="V426">
        <v>9</v>
      </c>
      <c r="W426">
        <v>2</v>
      </c>
      <c r="X426" s="16">
        <v>191.03333333329999</v>
      </c>
      <c r="Y426" s="26">
        <f t="shared" si="89"/>
        <v>2.9389743589738462</v>
      </c>
      <c r="Z426" s="4">
        <v>187.81</v>
      </c>
      <c r="AA426" s="26">
        <f t="shared" si="90"/>
        <v>2.8893846153846154</v>
      </c>
      <c r="AB426" s="4">
        <v>169.28</v>
      </c>
      <c r="AC426" s="26">
        <f t="shared" si="91"/>
        <v>2.6043076923076924</v>
      </c>
      <c r="AD426" s="21">
        <f t="shared" si="92"/>
        <v>0.52594583998431765</v>
      </c>
      <c r="AE426" s="15">
        <f t="shared" si="93"/>
        <v>0.08</v>
      </c>
      <c r="AF426" s="15">
        <f t="shared" si="94"/>
        <v>0.4</v>
      </c>
      <c r="AG426" s="15">
        <f t="shared" si="95"/>
        <v>0.48000000000000004</v>
      </c>
      <c r="AH426" s="1"/>
      <c r="AI426" s="1"/>
      <c r="AJ426" s="21" t="str">
        <f t="shared" si="96"/>
        <v xml:space="preserve"> </v>
      </c>
      <c r="AK426">
        <v>25</v>
      </c>
      <c r="AL426">
        <v>1</v>
      </c>
      <c r="AM426" s="42">
        <v>150</v>
      </c>
      <c r="AN426" s="42">
        <v>29</v>
      </c>
      <c r="AO426" s="42">
        <v>150</v>
      </c>
      <c r="AP426" s="42">
        <v>29</v>
      </c>
      <c r="AQ426" s="42">
        <v>4</v>
      </c>
      <c r="AR426" s="42">
        <v>83</v>
      </c>
      <c r="AS426">
        <v>166</v>
      </c>
      <c r="AT426">
        <v>33</v>
      </c>
      <c r="AU426" s="4">
        <v>-0.49</v>
      </c>
      <c r="AV426" s="4">
        <v>83.42</v>
      </c>
      <c r="AW426">
        <v>1</v>
      </c>
      <c r="AX426">
        <v>0</v>
      </c>
      <c r="AY426" s="16">
        <f t="shared" si="97"/>
        <v>108.35805269588352</v>
      </c>
      <c r="AZ426" s="4">
        <v>92.68</v>
      </c>
      <c r="BA426">
        <v>0.8</v>
      </c>
    </row>
    <row r="427" spans="1:53" x14ac:dyDescent="0.2">
      <c r="A427" s="13" t="s">
        <v>1664</v>
      </c>
      <c r="B427" s="13" t="s">
        <v>1665</v>
      </c>
      <c r="C427" s="1" t="s">
        <v>136</v>
      </c>
      <c r="D427" s="13" t="s">
        <v>207</v>
      </c>
      <c r="E427" s="13">
        <v>69</v>
      </c>
      <c r="F427" s="13">
        <v>0</v>
      </c>
      <c r="G427" s="13">
        <v>0</v>
      </c>
      <c r="H427" s="20">
        <f t="shared" si="84"/>
        <v>0</v>
      </c>
      <c r="I427">
        <v>0</v>
      </c>
      <c r="J427">
        <v>0</v>
      </c>
      <c r="K427">
        <v>0</v>
      </c>
      <c r="L427" s="17">
        <f t="shared" si="85"/>
        <v>0</v>
      </c>
      <c r="M427">
        <v>0</v>
      </c>
      <c r="N427">
        <v>0</v>
      </c>
      <c r="O427">
        <v>0</v>
      </c>
      <c r="P427" s="15">
        <f t="shared" si="86"/>
        <v>0</v>
      </c>
      <c r="Q427" s="15">
        <f t="shared" si="87"/>
        <v>0</v>
      </c>
      <c r="R427" s="20">
        <f t="shared" si="88"/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s="16">
        <v>5.0166666666999999</v>
      </c>
      <c r="Y427" s="26">
        <f t="shared" si="89"/>
        <v>7.2705314010144934E-2</v>
      </c>
      <c r="Z427" s="4">
        <v>3.89</v>
      </c>
      <c r="AA427" s="26">
        <f t="shared" si="90"/>
        <v>5.6376811594202901E-2</v>
      </c>
      <c r="AB427" s="4">
        <v>315.82</v>
      </c>
      <c r="AC427" s="26">
        <f t="shared" si="91"/>
        <v>4.5771014492753626</v>
      </c>
      <c r="AD427" s="21">
        <f t="shared" si="92"/>
        <v>1.2167276594413688E-2</v>
      </c>
      <c r="AE427" s="15">
        <f t="shared" si="93"/>
        <v>0</v>
      </c>
      <c r="AF427" s="15">
        <f t="shared" si="94"/>
        <v>0</v>
      </c>
      <c r="AG427" s="15">
        <f t="shared" si="95"/>
        <v>0</v>
      </c>
      <c r="AH427" s="13">
        <v>0</v>
      </c>
      <c r="AI427" s="13">
        <v>0</v>
      </c>
      <c r="AJ427" s="21" t="str">
        <f t="shared" si="96"/>
        <v xml:space="preserve"> </v>
      </c>
      <c r="AK427">
        <v>1</v>
      </c>
      <c r="AL427">
        <v>0</v>
      </c>
      <c r="AM427" s="42">
        <v>4</v>
      </c>
      <c r="AN427" s="42">
        <v>0</v>
      </c>
      <c r="AO427" s="42">
        <v>4</v>
      </c>
      <c r="AP427" s="42">
        <v>0</v>
      </c>
      <c r="AQ427" s="42">
        <v>0</v>
      </c>
      <c r="AR427" s="42">
        <v>1</v>
      </c>
      <c r="AS427">
        <v>0</v>
      </c>
      <c r="AT427">
        <v>0</v>
      </c>
      <c r="AW427">
        <v>0</v>
      </c>
      <c r="AX427">
        <v>0</v>
      </c>
      <c r="AY427" s="16">
        <f t="shared" si="97"/>
        <v>119.60132890285979</v>
      </c>
      <c r="AZ427" s="4">
        <v>83.33</v>
      </c>
      <c r="BA427">
        <v>-9.6</v>
      </c>
    </row>
    <row r="428" spans="1:53" x14ac:dyDescent="0.2">
      <c r="A428" s="13" t="s">
        <v>1668</v>
      </c>
      <c r="B428" s="13" t="s">
        <v>1669</v>
      </c>
      <c r="C428" s="1" t="s">
        <v>270</v>
      </c>
      <c r="D428" s="13" t="s">
        <v>146</v>
      </c>
      <c r="E428" s="13">
        <v>2</v>
      </c>
      <c r="F428" s="13">
        <v>0</v>
      </c>
      <c r="G428" s="13">
        <v>0</v>
      </c>
      <c r="H428" s="20">
        <f t="shared" si="84"/>
        <v>0</v>
      </c>
      <c r="I428">
        <v>0</v>
      </c>
      <c r="J428">
        <v>0</v>
      </c>
      <c r="K428">
        <v>0</v>
      </c>
      <c r="L428" s="17">
        <f t="shared" si="85"/>
        <v>0</v>
      </c>
      <c r="M428">
        <v>0</v>
      </c>
      <c r="N428">
        <v>0</v>
      </c>
      <c r="O428">
        <v>0</v>
      </c>
      <c r="P428" s="15">
        <f t="shared" si="86"/>
        <v>0</v>
      </c>
      <c r="Q428" s="15">
        <f t="shared" si="87"/>
        <v>0</v>
      </c>
      <c r="R428" s="20">
        <f t="shared" si="88"/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s="16">
        <v>0</v>
      </c>
      <c r="Y428" s="26">
        <f t="shared" si="89"/>
        <v>0</v>
      </c>
      <c r="Z428" s="4">
        <v>0</v>
      </c>
      <c r="AA428" s="26">
        <f t="shared" si="90"/>
        <v>0</v>
      </c>
      <c r="AB428" s="4">
        <v>16.239999999999998</v>
      </c>
      <c r="AC428" s="26">
        <f t="shared" si="91"/>
        <v>8.1199999999999992</v>
      </c>
      <c r="AD428" s="21">
        <f t="shared" si="92"/>
        <v>0</v>
      </c>
      <c r="AE428" s="15">
        <f t="shared" si="93"/>
        <v>0</v>
      </c>
      <c r="AF428" s="15">
        <f t="shared" si="94"/>
        <v>0</v>
      </c>
      <c r="AG428" s="15">
        <f t="shared" si="95"/>
        <v>0</v>
      </c>
      <c r="AH428" s="13">
        <v>0</v>
      </c>
      <c r="AI428" s="13">
        <v>0</v>
      </c>
      <c r="AJ428" s="21" t="str">
        <f t="shared" si="96"/>
        <v xml:space="preserve"> </v>
      </c>
      <c r="AK428">
        <v>0</v>
      </c>
      <c r="AL428">
        <v>0</v>
      </c>
      <c r="AM428" s="42">
        <v>0</v>
      </c>
      <c r="AN428" s="42">
        <v>0</v>
      </c>
      <c r="AO428" s="42">
        <v>0</v>
      </c>
      <c r="AP428" s="42">
        <v>0</v>
      </c>
      <c r="AQ428" s="42">
        <v>0</v>
      </c>
      <c r="AR428" s="42">
        <v>0</v>
      </c>
      <c r="AS428">
        <v>0</v>
      </c>
      <c r="AT428">
        <v>0</v>
      </c>
      <c r="AW428">
        <v>0</v>
      </c>
      <c r="AX428">
        <v>0</v>
      </c>
      <c r="AY428" s="16">
        <f t="shared" si="97"/>
        <v>0</v>
      </c>
    </row>
    <row r="429" spans="1:53" x14ac:dyDescent="0.2">
      <c r="A429" s="13" t="s">
        <v>1672</v>
      </c>
      <c r="B429" s="13" t="s">
        <v>1673</v>
      </c>
      <c r="C429" s="1" t="s">
        <v>219</v>
      </c>
      <c r="D429" s="13" t="s">
        <v>173</v>
      </c>
      <c r="E429" s="13">
        <v>3</v>
      </c>
      <c r="F429" s="13">
        <v>0</v>
      </c>
      <c r="G429" s="13">
        <v>0</v>
      </c>
      <c r="H429" s="20">
        <f t="shared" si="84"/>
        <v>0</v>
      </c>
      <c r="I429">
        <v>0</v>
      </c>
      <c r="J429">
        <v>0</v>
      </c>
      <c r="K429">
        <v>0</v>
      </c>
      <c r="L429" s="17">
        <f t="shared" si="85"/>
        <v>0</v>
      </c>
      <c r="M429">
        <v>0</v>
      </c>
      <c r="N429">
        <v>0</v>
      </c>
      <c r="O429">
        <v>0</v>
      </c>
      <c r="P429" s="15">
        <f t="shared" si="86"/>
        <v>0</v>
      </c>
      <c r="Q429" s="15">
        <f t="shared" si="87"/>
        <v>0</v>
      </c>
      <c r="R429" s="20">
        <f t="shared" si="88"/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s="16">
        <v>3.3333333300000004E-2</v>
      </c>
      <c r="Y429" s="26">
        <f t="shared" si="89"/>
        <v>1.1111111100000001E-2</v>
      </c>
      <c r="Z429" s="4">
        <v>0.36</v>
      </c>
      <c r="AA429" s="26">
        <f t="shared" si="90"/>
        <v>0.12</v>
      </c>
      <c r="AB429" s="4">
        <v>9.4700000000000006</v>
      </c>
      <c r="AC429" s="26">
        <f t="shared" si="91"/>
        <v>3.1566666666666667</v>
      </c>
      <c r="AD429" s="21">
        <f t="shared" si="92"/>
        <v>3.6622583926754826E-2</v>
      </c>
      <c r="AE429" s="15">
        <f t="shared" si="93"/>
        <v>0</v>
      </c>
      <c r="AF429" s="15">
        <f t="shared" si="94"/>
        <v>0</v>
      </c>
      <c r="AG429" s="15">
        <f t="shared" si="95"/>
        <v>0</v>
      </c>
      <c r="AH429" s="1"/>
      <c r="AI429" s="1"/>
      <c r="AJ429" s="21" t="str">
        <f t="shared" si="96"/>
        <v xml:space="preserve"> </v>
      </c>
      <c r="AK429">
        <v>0</v>
      </c>
      <c r="AL429">
        <v>0</v>
      </c>
      <c r="AM429" s="42">
        <v>0</v>
      </c>
      <c r="AN429" s="42">
        <v>0</v>
      </c>
      <c r="AO429" s="42">
        <v>0</v>
      </c>
      <c r="AP429" s="42">
        <v>0</v>
      </c>
      <c r="AQ429" s="42">
        <v>0</v>
      </c>
      <c r="AR429" s="42">
        <v>0</v>
      </c>
      <c r="AS429">
        <v>0</v>
      </c>
      <c r="AT429">
        <v>0</v>
      </c>
      <c r="AW429">
        <v>0</v>
      </c>
      <c r="AX429">
        <v>0</v>
      </c>
      <c r="AY429" s="16">
        <f t="shared" si="97"/>
        <v>0</v>
      </c>
      <c r="AZ429" s="4">
        <v>100</v>
      </c>
      <c r="BA429">
        <v>0</v>
      </c>
    </row>
    <row r="430" spans="1:53" x14ac:dyDescent="0.2">
      <c r="A430" s="13" t="s">
        <v>1676</v>
      </c>
      <c r="B430" s="13" t="s">
        <v>1677</v>
      </c>
      <c r="C430" s="1" t="s">
        <v>292</v>
      </c>
      <c r="D430" s="13" t="s">
        <v>146</v>
      </c>
      <c r="E430" s="13">
        <v>80</v>
      </c>
      <c r="F430" s="13">
        <v>4</v>
      </c>
      <c r="G430" s="13">
        <v>11</v>
      </c>
      <c r="H430" s="20">
        <f t="shared" si="84"/>
        <v>15</v>
      </c>
      <c r="I430">
        <v>4</v>
      </c>
      <c r="J430">
        <v>5</v>
      </c>
      <c r="K430">
        <v>6</v>
      </c>
      <c r="L430" s="17">
        <f t="shared" si="85"/>
        <v>3.4458554016978424</v>
      </c>
      <c r="M430">
        <v>57</v>
      </c>
      <c r="N430">
        <v>5</v>
      </c>
      <c r="O430">
        <v>14</v>
      </c>
      <c r="P430" s="15">
        <f t="shared" si="86"/>
        <v>7.0175438596491224E-2</v>
      </c>
      <c r="Q430" s="15">
        <f t="shared" si="87"/>
        <v>5.2631578947368418E-2</v>
      </c>
      <c r="R430" s="20">
        <f t="shared" si="88"/>
        <v>49.444444444444443</v>
      </c>
      <c r="S430">
        <v>1</v>
      </c>
      <c r="T430">
        <v>3</v>
      </c>
      <c r="U430">
        <v>8</v>
      </c>
      <c r="V430">
        <v>9</v>
      </c>
      <c r="W430">
        <v>4</v>
      </c>
      <c r="X430" s="16">
        <v>261.18333333330003</v>
      </c>
      <c r="Y430" s="26">
        <f t="shared" si="89"/>
        <v>3.2647916666662504</v>
      </c>
      <c r="Z430" s="4">
        <v>261.45999999999998</v>
      </c>
      <c r="AA430" s="26">
        <f t="shared" si="90"/>
        <v>3.2682499999999997</v>
      </c>
      <c r="AB430" s="4">
        <v>141.96</v>
      </c>
      <c r="AC430" s="26">
        <f t="shared" si="91"/>
        <v>1.7745000000000002</v>
      </c>
      <c r="AD430" s="21">
        <f t="shared" si="92"/>
        <v>0.64810867086411184</v>
      </c>
      <c r="AE430" s="15">
        <f t="shared" si="93"/>
        <v>0.14814814814814814</v>
      </c>
      <c r="AF430" s="15">
        <f t="shared" si="94"/>
        <v>0.40740740740740738</v>
      </c>
      <c r="AG430" s="15">
        <f t="shared" si="95"/>
        <v>0.55555555555555558</v>
      </c>
      <c r="AH430" s="13">
        <v>174</v>
      </c>
      <c r="AI430" s="13">
        <v>124</v>
      </c>
      <c r="AJ430" s="21">
        <f t="shared" si="96"/>
        <v>0.58389261744966447</v>
      </c>
      <c r="AK430">
        <v>27</v>
      </c>
      <c r="AL430">
        <v>2</v>
      </c>
      <c r="AM430" s="42">
        <v>240</v>
      </c>
      <c r="AN430" s="42">
        <v>28</v>
      </c>
      <c r="AO430" s="42">
        <v>240</v>
      </c>
      <c r="AP430" s="42">
        <v>28</v>
      </c>
      <c r="AQ430" s="42">
        <v>7</v>
      </c>
      <c r="AR430" s="42">
        <v>99</v>
      </c>
      <c r="AS430">
        <v>231</v>
      </c>
      <c r="AT430">
        <v>23</v>
      </c>
      <c r="AU430" s="4">
        <v>4.08</v>
      </c>
      <c r="AV430" s="4">
        <v>90.94</v>
      </c>
      <c r="AW430">
        <v>3</v>
      </c>
      <c r="AX430">
        <v>0</v>
      </c>
      <c r="AY430" s="16">
        <f t="shared" si="97"/>
        <v>124.28051815456884</v>
      </c>
      <c r="AZ430" s="4">
        <v>98.22</v>
      </c>
      <c r="BA430">
        <v>11</v>
      </c>
    </row>
    <row r="431" spans="1:53" x14ac:dyDescent="0.2">
      <c r="A431" s="13" t="s">
        <v>1683</v>
      </c>
      <c r="B431" s="13" t="s">
        <v>1684</v>
      </c>
      <c r="C431" s="1" t="s">
        <v>249</v>
      </c>
      <c r="D431" s="13" t="s">
        <v>146</v>
      </c>
      <c r="E431" s="13">
        <v>62</v>
      </c>
      <c r="F431" s="13">
        <v>0</v>
      </c>
      <c r="G431" s="13">
        <v>1</v>
      </c>
      <c r="H431" s="20">
        <f t="shared" si="84"/>
        <v>1</v>
      </c>
      <c r="I431">
        <v>0</v>
      </c>
      <c r="J431">
        <v>1</v>
      </c>
      <c r="K431">
        <v>0</v>
      </c>
      <c r="L431" s="17">
        <f t="shared" si="85"/>
        <v>7.4226804124017427</v>
      </c>
      <c r="M431">
        <v>1</v>
      </c>
      <c r="N431">
        <v>0</v>
      </c>
      <c r="O431">
        <v>0</v>
      </c>
      <c r="P431" s="15">
        <f t="shared" si="86"/>
        <v>0</v>
      </c>
      <c r="Q431" s="15">
        <f t="shared" si="87"/>
        <v>0</v>
      </c>
      <c r="R431" s="20">
        <f t="shared" si="88"/>
        <v>4</v>
      </c>
      <c r="S431">
        <v>0</v>
      </c>
      <c r="T431">
        <v>0</v>
      </c>
      <c r="U431">
        <v>1</v>
      </c>
      <c r="V431">
        <v>0</v>
      </c>
      <c r="W431">
        <v>0</v>
      </c>
      <c r="X431" s="16">
        <v>8.0833333333000006</v>
      </c>
      <c r="Y431" s="26">
        <f t="shared" si="89"/>
        <v>0.13037634408548388</v>
      </c>
      <c r="Z431" s="4">
        <v>8.35</v>
      </c>
      <c r="AA431" s="26">
        <f t="shared" si="90"/>
        <v>0.13467741935483871</v>
      </c>
      <c r="AB431" s="4">
        <v>344.03</v>
      </c>
      <c r="AC431" s="26">
        <f t="shared" si="91"/>
        <v>5.5488709677419354</v>
      </c>
      <c r="AD431" s="21">
        <f t="shared" si="92"/>
        <v>2.3696009989216185E-2</v>
      </c>
      <c r="AE431" s="15">
        <f t="shared" si="93"/>
        <v>0</v>
      </c>
      <c r="AF431" s="15">
        <f t="shared" si="94"/>
        <v>1</v>
      </c>
      <c r="AG431" s="15">
        <f t="shared" si="95"/>
        <v>1</v>
      </c>
      <c r="AH431" s="13">
        <v>0</v>
      </c>
      <c r="AI431" s="13">
        <v>2</v>
      </c>
      <c r="AJ431" s="21">
        <f t="shared" si="96"/>
        <v>0</v>
      </c>
      <c r="AK431">
        <v>1</v>
      </c>
      <c r="AL431">
        <v>0</v>
      </c>
      <c r="AM431" s="42">
        <v>3</v>
      </c>
      <c r="AN431" s="42">
        <v>1</v>
      </c>
      <c r="AO431" s="42">
        <v>3</v>
      </c>
      <c r="AP431" s="42">
        <v>1</v>
      </c>
      <c r="AQ431" s="42">
        <v>0</v>
      </c>
      <c r="AR431" s="42">
        <v>5</v>
      </c>
      <c r="AS431">
        <v>5</v>
      </c>
      <c r="AT431">
        <v>2</v>
      </c>
      <c r="AU431" s="4">
        <v>-14.66</v>
      </c>
      <c r="AV431" s="4">
        <v>71.430000000000007</v>
      </c>
      <c r="AW431">
        <v>0</v>
      </c>
      <c r="AX431">
        <v>0</v>
      </c>
      <c r="AY431" s="16">
        <f t="shared" si="97"/>
        <v>74.22680412401742</v>
      </c>
      <c r="AZ431" s="4">
        <v>66.67</v>
      </c>
      <c r="BA431">
        <v>-26.3</v>
      </c>
    </row>
    <row r="432" spans="1:53" x14ac:dyDescent="0.2">
      <c r="A432" s="13" t="s">
        <v>1115</v>
      </c>
      <c r="B432" s="13" t="s">
        <v>1688</v>
      </c>
      <c r="C432" s="1" t="s">
        <v>302</v>
      </c>
      <c r="D432" s="13" t="s">
        <v>154</v>
      </c>
      <c r="E432" s="13">
        <v>64</v>
      </c>
      <c r="F432" s="13">
        <v>0</v>
      </c>
      <c r="G432" s="13">
        <v>0</v>
      </c>
      <c r="H432" s="20">
        <f t="shared" si="84"/>
        <v>0</v>
      </c>
      <c r="I432">
        <v>0</v>
      </c>
      <c r="J432">
        <v>0</v>
      </c>
      <c r="K432">
        <v>0</v>
      </c>
      <c r="L432" s="17">
        <f t="shared" si="85"/>
        <v>0</v>
      </c>
      <c r="M432">
        <v>2</v>
      </c>
      <c r="N432">
        <v>0</v>
      </c>
      <c r="O432">
        <v>0</v>
      </c>
      <c r="P432" s="15">
        <f t="shared" si="86"/>
        <v>0</v>
      </c>
      <c r="Q432" s="15">
        <f t="shared" si="87"/>
        <v>0</v>
      </c>
      <c r="R432" s="20">
        <f t="shared" si="88"/>
        <v>0</v>
      </c>
      <c r="S432">
        <v>0</v>
      </c>
      <c r="T432">
        <v>0</v>
      </c>
      <c r="U432">
        <v>2</v>
      </c>
      <c r="V432">
        <v>1</v>
      </c>
      <c r="W432">
        <v>0</v>
      </c>
      <c r="X432" s="16">
        <v>7.7333333333000001</v>
      </c>
      <c r="Y432" s="26">
        <f t="shared" si="89"/>
        <v>0.1208333333328125</v>
      </c>
      <c r="Z432" s="4">
        <v>5.97</v>
      </c>
      <c r="AA432" s="26">
        <f t="shared" si="90"/>
        <v>9.3281249999999996E-2</v>
      </c>
      <c r="AB432" s="4">
        <v>304.60000000000002</v>
      </c>
      <c r="AC432" s="26">
        <f t="shared" si="91"/>
        <v>4.7593750000000004</v>
      </c>
      <c r="AD432" s="21">
        <f t="shared" si="92"/>
        <v>1.9222719515729139E-2</v>
      </c>
      <c r="AE432" s="15">
        <f t="shared" si="93"/>
        <v>0</v>
      </c>
      <c r="AF432" s="15">
        <f t="shared" si="94"/>
        <v>0</v>
      </c>
      <c r="AG432" s="15">
        <f t="shared" si="95"/>
        <v>0</v>
      </c>
      <c r="AH432" s="13">
        <v>0</v>
      </c>
      <c r="AI432" s="13">
        <v>0</v>
      </c>
      <c r="AJ432" s="21" t="str">
        <f t="shared" si="96"/>
        <v xml:space="preserve"> </v>
      </c>
      <c r="AK432">
        <v>0</v>
      </c>
      <c r="AL432">
        <v>0</v>
      </c>
      <c r="AM432" s="42">
        <v>4</v>
      </c>
      <c r="AN432" s="42">
        <v>0</v>
      </c>
      <c r="AO432" s="42">
        <v>4</v>
      </c>
      <c r="AP432" s="42">
        <v>0</v>
      </c>
      <c r="AQ432" s="42">
        <v>0</v>
      </c>
      <c r="AR432" s="42">
        <v>0</v>
      </c>
      <c r="AS432">
        <v>3</v>
      </c>
      <c r="AT432">
        <v>0</v>
      </c>
      <c r="AU432" s="4">
        <v>14.92</v>
      </c>
      <c r="AV432" s="4">
        <v>100</v>
      </c>
      <c r="AW432">
        <v>1</v>
      </c>
      <c r="AX432">
        <v>0</v>
      </c>
      <c r="AY432" s="16">
        <f t="shared" si="97"/>
        <v>62.068965517508914</v>
      </c>
      <c r="AZ432" s="4">
        <v>80</v>
      </c>
      <c r="BA432">
        <v>-11.1</v>
      </c>
    </row>
    <row r="433" spans="1:53" x14ac:dyDescent="0.2">
      <c r="A433" s="13" t="s">
        <v>1694</v>
      </c>
      <c r="B433" s="13" t="s">
        <v>1695</v>
      </c>
      <c r="C433" s="1" t="s">
        <v>206</v>
      </c>
      <c r="D433" s="13" t="s">
        <v>146</v>
      </c>
      <c r="E433" s="13">
        <v>79</v>
      </c>
      <c r="F433" s="13">
        <v>6</v>
      </c>
      <c r="G433" s="13">
        <v>18</v>
      </c>
      <c r="H433" s="20">
        <f t="shared" si="84"/>
        <v>24</v>
      </c>
      <c r="I433">
        <v>6</v>
      </c>
      <c r="J433">
        <v>9</v>
      </c>
      <c r="K433">
        <v>6</v>
      </c>
      <c r="L433" s="17">
        <f t="shared" si="85"/>
        <v>6.4175889474866556</v>
      </c>
      <c r="M433">
        <v>25</v>
      </c>
      <c r="N433">
        <v>10</v>
      </c>
      <c r="O433">
        <v>17</v>
      </c>
      <c r="P433" s="15">
        <f t="shared" si="86"/>
        <v>0.24</v>
      </c>
      <c r="Q433" s="15">
        <f t="shared" si="87"/>
        <v>0.11538461538461539</v>
      </c>
      <c r="R433" s="20">
        <f t="shared" si="88"/>
        <v>60.827586206896555</v>
      </c>
      <c r="S433">
        <v>0</v>
      </c>
      <c r="T433">
        <v>5</v>
      </c>
      <c r="U433">
        <v>12</v>
      </c>
      <c r="V433">
        <v>13</v>
      </c>
      <c r="W433">
        <v>0</v>
      </c>
      <c r="X433" s="16">
        <v>224.38333333329999</v>
      </c>
      <c r="Y433" s="26">
        <f t="shared" si="89"/>
        <v>2.8402953586493669</v>
      </c>
      <c r="Z433" s="4">
        <v>222.89</v>
      </c>
      <c r="AA433" s="26">
        <f t="shared" si="90"/>
        <v>2.8213924050632908</v>
      </c>
      <c r="AB433" s="4">
        <v>162.82</v>
      </c>
      <c r="AC433" s="26">
        <f t="shared" si="91"/>
        <v>2.0610126582278481</v>
      </c>
      <c r="AD433" s="21">
        <f t="shared" si="92"/>
        <v>0.57786938373389329</v>
      </c>
      <c r="AE433" s="15">
        <f t="shared" si="93"/>
        <v>0.20689655172413793</v>
      </c>
      <c r="AF433" s="15">
        <f t="shared" si="94"/>
        <v>0.51724137931034486</v>
      </c>
      <c r="AG433" s="15">
        <f t="shared" si="95"/>
        <v>0.72413793103448276</v>
      </c>
      <c r="AH433" s="13">
        <v>109</v>
      </c>
      <c r="AI433" s="13">
        <v>76</v>
      </c>
      <c r="AJ433" s="21">
        <f t="shared" si="96"/>
        <v>0.58918918918918917</v>
      </c>
      <c r="AK433">
        <v>29</v>
      </c>
      <c r="AL433">
        <v>1</v>
      </c>
      <c r="AM433" s="42">
        <v>167</v>
      </c>
      <c r="AN433" s="42">
        <v>29</v>
      </c>
      <c r="AO433" s="42">
        <v>167</v>
      </c>
      <c r="AP433" s="42">
        <v>29</v>
      </c>
      <c r="AQ433" s="42">
        <v>3</v>
      </c>
      <c r="AR433" s="42">
        <v>103</v>
      </c>
      <c r="AS433">
        <v>200</v>
      </c>
      <c r="AT433">
        <v>29</v>
      </c>
      <c r="AU433" s="4">
        <v>7.81</v>
      </c>
      <c r="AV433" s="4">
        <v>87.34</v>
      </c>
      <c r="AW433">
        <v>0</v>
      </c>
      <c r="AX433">
        <v>0</v>
      </c>
      <c r="AY433" s="16">
        <f t="shared" si="97"/>
        <v>108.0294139493587</v>
      </c>
      <c r="AZ433" s="4">
        <v>97.2</v>
      </c>
      <c r="BA433">
        <v>8.1999999999999993</v>
      </c>
    </row>
    <row r="434" spans="1:53" x14ac:dyDescent="0.2">
      <c r="A434" s="13" t="s">
        <v>1697</v>
      </c>
      <c r="B434" s="13" t="s">
        <v>1698</v>
      </c>
      <c r="C434" s="1" t="s">
        <v>446</v>
      </c>
      <c r="D434" s="13" t="s">
        <v>129</v>
      </c>
      <c r="E434" s="13">
        <v>69</v>
      </c>
      <c r="F434" s="13">
        <v>5</v>
      </c>
      <c r="G434" s="13">
        <v>3</v>
      </c>
      <c r="H434" s="20">
        <f t="shared" si="84"/>
        <v>8</v>
      </c>
      <c r="I434">
        <v>5</v>
      </c>
      <c r="J434">
        <v>3</v>
      </c>
      <c r="K434">
        <v>0</v>
      </c>
      <c r="L434" s="17">
        <f t="shared" si="85"/>
        <v>7.3469387755139515</v>
      </c>
      <c r="M434">
        <v>11</v>
      </c>
      <c r="N434">
        <v>8</v>
      </c>
      <c r="O434">
        <v>1</v>
      </c>
      <c r="P434" s="15">
        <f t="shared" si="86"/>
        <v>0.45454545454545453</v>
      </c>
      <c r="Q434" s="15">
        <f t="shared" si="87"/>
        <v>0.25</v>
      </c>
      <c r="R434" s="20">
        <f t="shared" si="88"/>
        <v>15.818181818181818</v>
      </c>
      <c r="S434">
        <v>0</v>
      </c>
      <c r="T434">
        <v>1</v>
      </c>
      <c r="U434">
        <v>5</v>
      </c>
      <c r="V434">
        <v>2</v>
      </c>
      <c r="W434">
        <v>0</v>
      </c>
      <c r="X434" s="16">
        <v>65.333333333300004</v>
      </c>
      <c r="Y434" s="26">
        <f t="shared" si="89"/>
        <v>0.94685990338115944</v>
      </c>
      <c r="Z434" s="4">
        <v>62.14</v>
      </c>
      <c r="AA434" s="26">
        <f t="shared" si="90"/>
        <v>0.90057971014492755</v>
      </c>
      <c r="AB434" s="4">
        <v>248.66</v>
      </c>
      <c r="AC434" s="26">
        <f t="shared" si="91"/>
        <v>3.6037681159420289</v>
      </c>
      <c r="AD434" s="21">
        <f t="shared" si="92"/>
        <v>0.19993564993564994</v>
      </c>
      <c r="AE434" s="15">
        <f t="shared" si="93"/>
        <v>0.45454545454545453</v>
      </c>
      <c r="AF434" s="15">
        <f t="shared" si="94"/>
        <v>0.27272727272727271</v>
      </c>
      <c r="AG434" s="15">
        <f t="shared" si="95"/>
        <v>0.72727272727272729</v>
      </c>
      <c r="AH434" s="13">
        <v>0</v>
      </c>
      <c r="AI434" s="13">
        <v>1</v>
      </c>
      <c r="AJ434" s="21">
        <f t="shared" si="96"/>
        <v>0</v>
      </c>
      <c r="AK434">
        <v>11</v>
      </c>
      <c r="AL434">
        <v>1</v>
      </c>
      <c r="AM434" s="42">
        <v>47</v>
      </c>
      <c r="AN434" s="42">
        <v>9</v>
      </c>
      <c r="AO434" s="42">
        <v>47</v>
      </c>
      <c r="AP434" s="42">
        <v>9</v>
      </c>
      <c r="AQ434" s="42">
        <v>3</v>
      </c>
      <c r="AR434" s="42">
        <v>26</v>
      </c>
      <c r="AS434">
        <v>58</v>
      </c>
      <c r="AT434">
        <v>11</v>
      </c>
      <c r="AU434" s="4">
        <v>1.05</v>
      </c>
      <c r="AV434" s="4">
        <v>84.06</v>
      </c>
      <c r="AW434">
        <v>0</v>
      </c>
      <c r="AX434">
        <v>0</v>
      </c>
      <c r="AY434" s="16">
        <f t="shared" si="97"/>
        <v>100.1020408163776</v>
      </c>
      <c r="AZ434" s="4">
        <v>95.45</v>
      </c>
      <c r="BA434">
        <v>3.4</v>
      </c>
    </row>
    <row r="435" spans="1:53" x14ac:dyDescent="0.2">
      <c r="A435" s="13" t="s">
        <v>506</v>
      </c>
      <c r="B435" s="13" t="s">
        <v>1702</v>
      </c>
      <c r="C435" s="1" t="s">
        <v>179</v>
      </c>
      <c r="D435" s="13" t="s">
        <v>173</v>
      </c>
      <c r="E435" s="13">
        <v>7</v>
      </c>
      <c r="F435" s="13">
        <v>0</v>
      </c>
      <c r="G435" s="13">
        <v>0</v>
      </c>
      <c r="H435" s="20">
        <f t="shared" si="84"/>
        <v>0</v>
      </c>
      <c r="I435">
        <v>0</v>
      </c>
      <c r="J435">
        <v>0</v>
      </c>
      <c r="K435">
        <v>0</v>
      </c>
      <c r="L435" s="17">
        <f t="shared" si="85"/>
        <v>0</v>
      </c>
      <c r="M435">
        <v>0</v>
      </c>
      <c r="N435">
        <v>0</v>
      </c>
      <c r="O435">
        <v>0</v>
      </c>
      <c r="P435" s="15">
        <f t="shared" si="86"/>
        <v>0</v>
      </c>
      <c r="Q435" s="15">
        <f t="shared" si="87"/>
        <v>0</v>
      </c>
      <c r="R435" s="20">
        <f t="shared" si="88"/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s="16">
        <v>0.45</v>
      </c>
      <c r="Y435" s="26">
        <f t="shared" si="89"/>
        <v>6.4285714285714293E-2</v>
      </c>
      <c r="Z435" s="4">
        <v>0.51</v>
      </c>
      <c r="AA435" s="26">
        <f t="shared" si="90"/>
        <v>7.2857142857142856E-2</v>
      </c>
      <c r="AB435" s="4">
        <v>38.799999999999997</v>
      </c>
      <c r="AC435" s="26">
        <f t="shared" si="91"/>
        <v>5.5428571428571427</v>
      </c>
      <c r="AD435" s="21">
        <f t="shared" si="92"/>
        <v>1.2973798015772068E-2</v>
      </c>
      <c r="AE435" s="15">
        <f t="shared" si="93"/>
        <v>0</v>
      </c>
      <c r="AF435" s="15">
        <f t="shared" si="94"/>
        <v>0</v>
      </c>
      <c r="AG435" s="15">
        <f t="shared" si="95"/>
        <v>0</v>
      </c>
      <c r="AH435" s="1"/>
      <c r="AI435" s="1"/>
      <c r="AJ435" s="21" t="str">
        <f t="shared" si="96"/>
        <v xml:space="preserve"> </v>
      </c>
      <c r="AK435">
        <v>0</v>
      </c>
      <c r="AL435">
        <v>0</v>
      </c>
      <c r="AM435" s="42">
        <v>0</v>
      </c>
      <c r="AN435" s="42">
        <v>0</v>
      </c>
      <c r="AO435" s="42">
        <v>0</v>
      </c>
      <c r="AP435" s="42">
        <v>0</v>
      </c>
      <c r="AQ435" s="42">
        <v>0</v>
      </c>
      <c r="AR435" s="42">
        <v>1</v>
      </c>
      <c r="AS435">
        <v>1</v>
      </c>
      <c r="AT435">
        <v>0</v>
      </c>
      <c r="AU435" s="4">
        <v>10</v>
      </c>
      <c r="AV435" s="4">
        <v>100</v>
      </c>
      <c r="AW435">
        <v>0</v>
      </c>
      <c r="AX435">
        <v>0</v>
      </c>
      <c r="AY435" s="16">
        <f t="shared" si="97"/>
        <v>60</v>
      </c>
    </row>
    <row r="436" spans="1:53" x14ac:dyDescent="0.2">
      <c r="A436" s="13" t="s">
        <v>466</v>
      </c>
      <c r="B436" s="13" t="s">
        <v>1705</v>
      </c>
      <c r="C436" s="1" t="s">
        <v>249</v>
      </c>
      <c r="D436" s="13" t="s">
        <v>154</v>
      </c>
      <c r="E436" s="13">
        <v>20</v>
      </c>
      <c r="F436" s="13">
        <v>0</v>
      </c>
      <c r="G436" s="13">
        <v>0</v>
      </c>
      <c r="H436" s="20">
        <f t="shared" si="84"/>
        <v>0</v>
      </c>
      <c r="I436">
        <v>0</v>
      </c>
      <c r="J436">
        <v>0</v>
      </c>
      <c r="K436">
        <v>0</v>
      </c>
      <c r="L436" s="17">
        <f t="shared" si="85"/>
        <v>0</v>
      </c>
      <c r="M436">
        <v>0</v>
      </c>
      <c r="N436">
        <v>0</v>
      </c>
      <c r="O436">
        <v>0</v>
      </c>
      <c r="P436" s="15">
        <f t="shared" si="86"/>
        <v>0</v>
      </c>
      <c r="Q436" s="15">
        <f t="shared" si="87"/>
        <v>0</v>
      </c>
      <c r="R436" s="20">
        <f t="shared" si="88"/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s="16">
        <v>0.71666666670000001</v>
      </c>
      <c r="Y436" s="26">
        <f t="shared" si="89"/>
        <v>3.5833333335000002E-2</v>
      </c>
      <c r="Z436" s="4">
        <v>0.68</v>
      </c>
      <c r="AA436" s="26">
        <f t="shared" si="90"/>
        <v>3.4000000000000002E-2</v>
      </c>
      <c r="AB436" s="4">
        <v>121.03</v>
      </c>
      <c r="AC436" s="26">
        <f t="shared" si="91"/>
        <v>6.0514999999999999</v>
      </c>
      <c r="AD436" s="21">
        <f t="shared" si="92"/>
        <v>5.5870511872483783E-3</v>
      </c>
      <c r="AE436" s="15">
        <f t="shared" si="93"/>
        <v>0</v>
      </c>
      <c r="AF436" s="15">
        <f t="shared" si="94"/>
        <v>0</v>
      </c>
      <c r="AG436" s="15">
        <f t="shared" si="95"/>
        <v>0</v>
      </c>
      <c r="AH436" s="13">
        <v>0</v>
      </c>
      <c r="AI436" s="13">
        <v>0</v>
      </c>
      <c r="AJ436" s="21" t="str">
        <f t="shared" si="96"/>
        <v xml:space="preserve"> </v>
      </c>
      <c r="AK436">
        <v>0</v>
      </c>
      <c r="AL436">
        <v>0</v>
      </c>
      <c r="AM436" s="42">
        <v>1</v>
      </c>
      <c r="AN436" s="42">
        <v>1</v>
      </c>
      <c r="AO436" s="42">
        <v>1</v>
      </c>
      <c r="AP436" s="42">
        <v>1</v>
      </c>
      <c r="AQ436" s="42">
        <v>0</v>
      </c>
      <c r="AR436" s="42">
        <v>0</v>
      </c>
      <c r="AS436">
        <v>1</v>
      </c>
      <c r="AT436">
        <v>0</v>
      </c>
      <c r="AU436" s="4">
        <v>12.07</v>
      </c>
      <c r="AV436" s="4">
        <v>100</v>
      </c>
      <c r="AW436">
        <v>0</v>
      </c>
      <c r="AX436">
        <v>0</v>
      </c>
      <c r="AY436" s="16">
        <f t="shared" si="97"/>
        <v>0</v>
      </c>
      <c r="AZ436" s="4">
        <v>100</v>
      </c>
      <c r="BA436">
        <v>5.8</v>
      </c>
    </row>
    <row r="437" spans="1:53" x14ac:dyDescent="0.2">
      <c r="A437" s="13" t="s">
        <v>591</v>
      </c>
      <c r="B437" s="13" t="s">
        <v>1707</v>
      </c>
      <c r="C437" s="1" t="s">
        <v>179</v>
      </c>
      <c r="D437" s="13" t="s">
        <v>207</v>
      </c>
      <c r="E437" s="13">
        <v>80</v>
      </c>
      <c r="F437" s="13">
        <v>7</v>
      </c>
      <c r="G437" s="13">
        <v>1</v>
      </c>
      <c r="H437" s="20">
        <f t="shared" si="84"/>
        <v>8</v>
      </c>
      <c r="I437">
        <v>6</v>
      </c>
      <c r="J437">
        <v>0</v>
      </c>
      <c r="K437">
        <v>1</v>
      </c>
      <c r="L437" s="17">
        <f t="shared" si="85"/>
        <v>3.1900753212221553</v>
      </c>
      <c r="M437">
        <v>23</v>
      </c>
      <c r="N437">
        <v>9</v>
      </c>
      <c r="O437">
        <v>1</v>
      </c>
      <c r="P437" s="15">
        <f t="shared" si="86"/>
        <v>0.30434782608695654</v>
      </c>
      <c r="Q437" s="15">
        <f t="shared" si="87"/>
        <v>0.21212121212121213</v>
      </c>
      <c r="R437" s="20">
        <f t="shared" si="88"/>
        <v>0</v>
      </c>
      <c r="S437">
        <v>0</v>
      </c>
      <c r="T437">
        <v>9</v>
      </c>
      <c r="U437">
        <v>7</v>
      </c>
      <c r="V437">
        <v>5</v>
      </c>
      <c r="W437">
        <v>0</v>
      </c>
      <c r="X437" s="16">
        <v>150.46666666670001</v>
      </c>
      <c r="Y437" s="26">
        <f t="shared" si="89"/>
        <v>1.8808333333337501</v>
      </c>
      <c r="Z437" s="4">
        <v>144.34</v>
      </c>
      <c r="AA437" s="26">
        <f t="shared" si="90"/>
        <v>1.8042500000000001</v>
      </c>
      <c r="AB437" s="4">
        <v>228.73</v>
      </c>
      <c r="AC437" s="26">
        <f t="shared" si="91"/>
        <v>2.8591249999999997</v>
      </c>
      <c r="AD437" s="21">
        <f t="shared" si="92"/>
        <v>0.38689790119816658</v>
      </c>
      <c r="AE437" s="15">
        <f t="shared" si="93"/>
        <v>0.5</v>
      </c>
      <c r="AF437" s="15">
        <f t="shared" si="94"/>
        <v>8.3333333333333329E-2</v>
      </c>
      <c r="AG437" s="15">
        <f t="shared" si="95"/>
        <v>0.58333333333333337</v>
      </c>
      <c r="AH437" s="13">
        <v>1</v>
      </c>
      <c r="AI437" s="13">
        <v>4</v>
      </c>
      <c r="AJ437" s="21">
        <f t="shared" si="96"/>
        <v>0.2</v>
      </c>
      <c r="AK437">
        <v>12</v>
      </c>
      <c r="AL437">
        <v>4</v>
      </c>
      <c r="AM437" s="42">
        <v>124</v>
      </c>
      <c r="AN437" s="42">
        <v>19</v>
      </c>
      <c r="AO437" s="42">
        <v>124</v>
      </c>
      <c r="AP437" s="42">
        <v>19</v>
      </c>
      <c r="AQ437" s="42">
        <v>7</v>
      </c>
      <c r="AR437" s="42">
        <v>60</v>
      </c>
      <c r="AS437">
        <v>110</v>
      </c>
      <c r="AT437">
        <v>18</v>
      </c>
      <c r="AU437" s="4">
        <v>-3.37</v>
      </c>
      <c r="AV437" s="4">
        <v>85.94</v>
      </c>
      <c r="AW437">
        <v>2</v>
      </c>
      <c r="AX437">
        <v>2</v>
      </c>
      <c r="AY437" s="16">
        <f t="shared" si="97"/>
        <v>108.06380150640052</v>
      </c>
      <c r="AZ437" s="4">
        <v>89.06</v>
      </c>
      <c r="BA437">
        <v>-4.7</v>
      </c>
    </row>
    <row r="438" spans="1:53" x14ac:dyDescent="0.2">
      <c r="A438" s="13" t="s">
        <v>262</v>
      </c>
      <c r="B438" s="13" t="s">
        <v>1711</v>
      </c>
      <c r="C438" s="1" t="s">
        <v>314</v>
      </c>
      <c r="D438" s="13" t="s">
        <v>146</v>
      </c>
      <c r="E438" s="13">
        <v>47</v>
      </c>
      <c r="F438" s="13">
        <v>1</v>
      </c>
      <c r="G438" s="13">
        <v>7</v>
      </c>
      <c r="H438" s="20">
        <f t="shared" si="84"/>
        <v>8</v>
      </c>
      <c r="I438">
        <v>1</v>
      </c>
      <c r="J438">
        <v>4</v>
      </c>
      <c r="K438">
        <v>3</v>
      </c>
      <c r="L438" s="17">
        <f t="shared" si="85"/>
        <v>4.6116893514826618</v>
      </c>
      <c r="M438">
        <v>13</v>
      </c>
      <c r="N438">
        <v>7</v>
      </c>
      <c r="O438">
        <v>19</v>
      </c>
      <c r="P438" s="15">
        <f t="shared" si="86"/>
        <v>7.6923076923076927E-2</v>
      </c>
      <c r="Q438" s="15">
        <f t="shared" si="87"/>
        <v>2.564102564102564E-2</v>
      </c>
      <c r="R438" s="20">
        <f t="shared" si="88"/>
        <v>28</v>
      </c>
      <c r="S438">
        <v>0</v>
      </c>
      <c r="T438">
        <v>1</v>
      </c>
      <c r="U438">
        <v>5</v>
      </c>
      <c r="V438">
        <v>3</v>
      </c>
      <c r="W438">
        <v>3</v>
      </c>
      <c r="X438" s="16">
        <v>104.0833333333</v>
      </c>
      <c r="Y438" s="26">
        <f t="shared" si="89"/>
        <v>2.2145390070914894</v>
      </c>
      <c r="Z438" s="4">
        <v>97.28</v>
      </c>
      <c r="AA438" s="26">
        <f t="shared" si="90"/>
        <v>2.0697872340425532</v>
      </c>
      <c r="AB438" s="4">
        <v>98.72</v>
      </c>
      <c r="AC438" s="26">
        <f t="shared" si="91"/>
        <v>2.1004255319148935</v>
      </c>
      <c r="AD438" s="21">
        <f t="shared" si="92"/>
        <v>0.49632653061224496</v>
      </c>
      <c r="AE438" s="15">
        <f t="shared" si="93"/>
        <v>7.1428571428571425E-2</v>
      </c>
      <c r="AF438" s="15">
        <f t="shared" si="94"/>
        <v>0.5</v>
      </c>
      <c r="AG438" s="15">
        <f t="shared" si="95"/>
        <v>0.5714285714285714</v>
      </c>
      <c r="AH438" s="13">
        <v>21</v>
      </c>
      <c r="AI438" s="13">
        <v>9</v>
      </c>
      <c r="AJ438" s="21">
        <f t="shared" si="96"/>
        <v>0.7</v>
      </c>
      <c r="AK438">
        <v>14</v>
      </c>
      <c r="AL438">
        <v>2</v>
      </c>
      <c r="AM438" s="42">
        <v>84</v>
      </c>
      <c r="AN438" s="42">
        <v>19</v>
      </c>
      <c r="AO438" s="42">
        <v>84</v>
      </c>
      <c r="AP438" s="42">
        <v>19</v>
      </c>
      <c r="AQ438" s="42">
        <v>3</v>
      </c>
      <c r="AR438" s="42">
        <v>56</v>
      </c>
      <c r="AS438">
        <v>89</v>
      </c>
      <c r="AT438">
        <v>21</v>
      </c>
      <c r="AU438" s="4">
        <v>-9.91</v>
      </c>
      <c r="AV438" s="4">
        <v>80.91</v>
      </c>
      <c r="AW438">
        <v>1</v>
      </c>
      <c r="AX438">
        <v>1</v>
      </c>
      <c r="AY438" s="16">
        <f t="shared" si="97"/>
        <v>112.40992794238988</v>
      </c>
      <c r="AZ438" s="4">
        <v>94.25</v>
      </c>
      <c r="BA438">
        <v>-1.8</v>
      </c>
    </row>
    <row r="439" spans="1:53" x14ac:dyDescent="0.2">
      <c r="A439" s="13" t="s">
        <v>1477</v>
      </c>
      <c r="B439" s="13" t="s">
        <v>1714</v>
      </c>
      <c r="C439" s="1" t="s">
        <v>128</v>
      </c>
      <c r="D439" s="13" t="s">
        <v>173</v>
      </c>
      <c r="E439" s="13">
        <v>80</v>
      </c>
      <c r="F439" s="13">
        <v>3</v>
      </c>
      <c r="G439" s="13">
        <v>20</v>
      </c>
      <c r="H439" s="20">
        <f t="shared" si="84"/>
        <v>23</v>
      </c>
      <c r="I439">
        <v>3</v>
      </c>
      <c r="J439">
        <v>9</v>
      </c>
      <c r="K439">
        <v>11</v>
      </c>
      <c r="L439" s="17">
        <f t="shared" si="85"/>
        <v>5.3613053613053614</v>
      </c>
      <c r="M439">
        <v>39</v>
      </c>
      <c r="N439">
        <v>16</v>
      </c>
      <c r="O439">
        <v>25</v>
      </c>
      <c r="P439" s="15">
        <f t="shared" si="86"/>
        <v>7.6923076923076927E-2</v>
      </c>
      <c r="Q439" s="15">
        <f t="shared" si="87"/>
        <v>3.7499999999999999E-2</v>
      </c>
      <c r="R439" s="20">
        <f t="shared" si="88"/>
        <v>54.230769230769234</v>
      </c>
      <c r="S439">
        <v>6</v>
      </c>
      <c r="T439">
        <v>8</v>
      </c>
      <c r="U439">
        <v>5</v>
      </c>
      <c r="V439">
        <v>3</v>
      </c>
      <c r="W439">
        <v>0</v>
      </c>
      <c r="X439" s="16">
        <v>257.39999999999998</v>
      </c>
      <c r="Y439" s="26">
        <f t="shared" si="89"/>
        <v>3.2174999999999998</v>
      </c>
      <c r="Z439" s="4">
        <v>251.56</v>
      </c>
      <c r="AA439" s="26">
        <f t="shared" si="90"/>
        <v>3.1444999999999999</v>
      </c>
      <c r="AB439" s="4">
        <v>200.22</v>
      </c>
      <c r="AC439" s="26">
        <f t="shared" si="91"/>
        <v>2.5027499999999998</v>
      </c>
      <c r="AD439" s="21">
        <f t="shared" si="92"/>
        <v>0.55681969100004425</v>
      </c>
      <c r="AE439" s="15">
        <f t="shared" si="93"/>
        <v>7.6923076923076927E-2</v>
      </c>
      <c r="AF439" s="15">
        <f t="shared" si="94"/>
        <v>0.51282051282051277</v>
      </c>
      <c r="AG439" s="15">
        <f t="shared" si="95"/>
        <v>0.58974358974358965</v>
      </c>
      <c r="AH439" s="1"/>
      <c r="AI439" s="1"/>
      <c r="AJ439" s="21" t="str">
        <f t="shared" si="96"/>
        <v xml:space="preserve"> </v>
      </c>
      <c r="AK439">
        <v>39</v>
      </c>
      <c r="AL439">
        <v>4</v>
      </c>
      <c r="AM439" s="42">
        <v>196</v>
      </c>
      <c r="AN439" s="42">
        <v>36</v>
      </c>
      <c r="AO439" s="42">
        <v>196</v>
      </c>
      <c r="AP439" s="42">
        <v>36</v>
      </c>
      <c r="AQ439" s="42">
        <v>11</v>
      </c>
      <c r="AR439" s="42">
        <v>91</v>
      </c>
      <c r="AS439">
        <v>241</v>
      </c>
      <c r="AT439">
        <v>30</v>
      </c>
      <c r="AU439" s="4">
        <v>0.86</v>
      </c>
      <c r="AV439" s="4">
        <v>88.93</v>
      </c>
      <c r="AW439">
        <v>0</v>
      </c>
      <c r="AX439">
        <v>0</v>
      </c>
      <c r="AY439" s="16">
        <f t="shared" si="97"/>
        <v>101.39860139860141</v>
      </c>
      <c r="AZ439" s="4">
        <v>94.01</v>
      </c>
      <c r="BA439">
        <v>1.1000000000000001</v>
      </c>
    </row>
    <row r="440" spans="1:53" x14ac:dyDescent="0.2">
      <c r="A440" s="13" t="s">
        <v>1716</v>
      </c>
      <c r="B440" s="13" t="s">
        <v>1717</v>
      </c>
      <c r="C440" s="1" t="s">
        <v>314</v>
      </c>
      <c r="D440" s="13" t="s">
        <v>173</v>
      </c>
      <c r="E440" s="13">
        <v>78</v>
      </c>
      <c r="F440" s="13">
        <v>2</v>
      </c>
      <c r="G440" s="13">
        <v>12</v>
      </c>
      <c r="H440" s="20">
        <f t="shared" si="84"/>
        <v>14</v>
      </c>
      <c r="I440">
        <v>2</v>
      </c>
      <c r="J440">
        <v>7</v>
      </c>
      <c r="K440">
        <v>5</v>
      </c>
      <c r="L440" s="17">
        <f t="shared" si="85"/>
        <v>4.1129427125843172</v>
      </c>
      <c r="M440">
        <v>61</v>
      </c>
      <c r="N440">
        <v>22</v>
      </c>
      <c r="O440">
        <v>33</v>
      </c>
      <c r="P440" s="15">
        <f t="shared" si="86"/>
        <v>3.2786885245901641E-2</v>
      </c>
      <c r="Q440" s="15">
        <f t="shared" si="87"/>
        <v>1.7241379310344827E-2</v>
      </c>
      <c r="R440" s="20">
        <f t="shared" si="88"/>
        <v>72.099999999999994</v>
      </c>
      <c r="S440">
        <v>4</v>
      </c>
      <c r="T440">
        <v>3</v>
      </c>
      <c r="U440">
        <v>8</v>
      </c>
      <c r="V440">
        <v>4</v>
      </c>
      <c r="W440">
        <v>1</v>
      </c>
      <c r="X440" s="16">
        <v>204.23333333330001</v>
      </c>
      <c r="Y440" s="26">
        <f t="shared" si="89"/>
        <v>2.6183760683756412</v>
      </c>
      <c r="Z440" s="4">
        <v>198.28</v>
      </c>
      <c r="AA440" s="26">
        <f t="shared" si="90"/>
        <v>2.5420512820512822</v>
      </c>
      <c r="AB440" s="4">
        <v>149.11000000000001</v>
      </c>
      <c r="AC440" s="26">
        <f t="shared" si="91"/>
        <v>1.9116666666666668</v>
      </c>
      <c r="AD440" s="21">
        <f t="shared" si="92"/>
        <v>0.57077060364431909</v>
      </c>
      <c r="AE440" s="15">
        <f t="shared" si="93"/>
        <v>0.1</v>
      </c>
      <c r="AF440" s="15">
        <f t="shared" si="94"/>
        <v>0.6</v>
      </c>
      <c r="AG440" s="15">
        <f t="shared" si="95"/>
        <v>0.7</v>
      </c>
      <c r="AH440" s="1"/>
      <c r="AI440" s="1"/>
      <c r="AJ440" s="21" t="str">
        <f t="shared" si="96"/>
        <v xml:space="preserve"> </v>
      </c>
      <c r="AK440">
        <v>20</v>
      </c>
      <c r="AL440">
        <v>2</v>
      </c>
      <c r="AM440" s="42">
        <v>186</v>
      </c>
      <c r="AN440" s="42">
        <v>31</v>
      </c>
      <c r="AO440" s="42">
        <v>186</v>
      </c>
      <c r="AP440" s="42">
        <v>31</v>
      </c>
      <c r="AQ440" s="42">
        <v>7</v>
      </c>
      <c r="AR440" s="42">
        <v>94</v>
      </c>
      <c r="AS440">
        <v>192</v>
      </c>
      <c r="AT440">
        <v>33</v>
      </c>
      <c r="AU440" s="4">
        <v>-6.33</v>
      </c>
      <c r="AV440" s="4">
        <v>85.33</v>
      </c>
      <c r="AW440">
        <v>0</v>
      </c>
      <c r="AX440">
        <v>0</v>
      </c>
      <c r="AY440" s="16">
        <f t="shared" si="97"/>
        <v>121.91937326589228</v>
      </c>
      <c r="AZ440" s="4">
        <v>96.34</v>
      </c>
      <c r="BA440">
        <v>0.9</v>
      </c>
    </row>
    <row r="441" spans="1:53" x14ac:dyDescent="0.2">
      <c r="A441" s="13" t="s">
        <v>1124</v>
      </c>
      <c r="B441" s="13" t="s">
        <v>1719</v>
      </c>
      <c r="C441" s="1" t="s">
        <v>322</v>
      </c>
      <c r="D441" s="13" t="s">
        <v>146</v>
      </c>
      <c r="E441" s="13">
        <v>81</v>
      </c>
      <c r="F441" s="13">
        <v>0</v>
      </c>
      <c r="G441" s="13">
        <v>0</v>
      </c>
      <c r="H441" s="20">
        <f t="shared" si="84"/>
        <v>0</v>
      </c>
      <c r="I441">
        <v>0</v>
      </c>
      <c r="J441">
        <v>0</v>
      </c>
      <c r="K441">
        <v>0</v>
      </c>
      <c r="L441" s="17">
        <f t="shared" si="85"/>
        <v>0</v>
      </c>
      <c r="M441">
        <v>0</v>
      </c>
      <c r="N441">
        <v>1</v>
      </c>
      <c r="O441">
        <v>0</v>
      </c>
      <c r="P441" s="15">
        <f t="shared" si="86"/>
        <v>0</v>
      </c>
      <c r="Q441" s="15">
        <f t="shared" si="87"/>
        <v>0</v>
      </c>
      <c r="R441" s="20">
        <f t="shared" si="88"/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s="16">
        <v>2.0333333332999999</v>
      </c>
      <c r="Y441" s="26">
        <f t="shared" si="89"/>
        <v>2.5102880658024691E-2</v>
      </c>
      <c r="Z441" s="4">
        <v>2.02</v>
      </c>
      <c r="AA441" s="26">
        <f t="shared" si="90"/>
        <v>2.4938271604938271E-2</v>
      </c>
      <c r="AB441" s="4">
        <v>430.45</v>
      </c>
      <c r="AC441" s="26">
        <f t="shared" si="91"/>
        <v>5.3141975308641971</v>
      </c>
      <c r="AD441" s="21">
        <f t="shared" si="92"/>
        <v>4.6708442204083525E-3</v>
      </c>
      <c r="AE441" s="15">
        <f t="shared" si="93"/>
        <v>0</v>
      </c>
      <c r="AF441" s="15">
        <f t="shared" si="94"/>
        <v>0</v>
      </c>
      <c r="AG441" s="15">
        <f t="shared" si="95"/>
        <v>0</v>
      </c>
      <c r="AH441" s="13">
        <v>1</v>
      </c>
      <c r="AI441" s="13">
        <v>2</v>
      </c>
      <c r="AJ441" s="21">
        <f t="shared" si="96"/>
        <v>0.33333333333333331</v>
      </c>
      <c r="AK441">
        <v>0</v>
      </c>
      <c r="AL441">
        <v>0</v>
      </c>
      <c r="AM441" s="42">
        <v>0</v>
      </c>
      <c r="AN441" s="42">
        <v>0</v>
      </c>
      <c r="AO441" s="42">
        <v>0</v>
      </c>
      <c r="AP441" s="42">
        <v>0</v>
      </c>
      <c r="AQ441" s="42">
        <v>0</v>
      </c>
      <c r="AR441" s="42">
        <v>1</v>
      </c>
      <c r="AS441">
        <v>1</v>
      </c>
      <c r="AT441">
        <v>0</v>
      </c>
      <c r="AU441" s="4">
        <v>13.08</v>
      </c>
      <c r="AV441" s="4">
        <v>100</v>
      </c>
      <c r="AW441">
        <v>1</v>
      </c>
      <c r="AX441">
        <v>0</v>
      </c>
      <c r="AY441" s="16">
        <f t="shared" si="97"/>
        <v>29.508196721795219</v>
      </c>
      <c r="AZ441" s="4">
        <v>100</v>
      </c>
      <c r="BA441">
        <v>3.4</v>
      </c>
    </row>
    <row r="442" spans="1:53" x14ac:dyDescent="0.2">
      <c r="A442" s="13" t="s">
        <v>1720</v>
      </c>
      <c r="B442" s="13" t="s">
        <v>1721</v>
      </c>
      <c r="C442" s="1" t="s">
        <v>219</v>
      </c>
      <c r="D442" s="13" t="s">
        <v>154</v>
      </c>
      <c r="E442" s="13">
        <v>82</v>
      </c>
      <c r="F442" s="13">
        <v>2</v>
      </c>
      <c r="G442" s="13">
        <v>13</v>
      </c>
      <c r="H442" s="20">
        <f t="shared" si="84"/>
        <v>15</v>
      </c>
      <c r="I442">
        <v>2</v>
      </c>
      <c r="J442">
        <v>6</v>
      </c>
      <c r="K442">
        <v>7</v>
      </c>
      <c r="L442" s="17">
        <f t="shared" si="85"/>
        <v>4.9719178712816552</v>
      </c>
      <c r="M442">
        <v>33</v>
      </c>
      <c r="N442">
        <v>15</v>
      </c>
      <c r="O442">
        <v>13</v>
      </c>
      <c r="P442" s="15">
        <f t="shared" si="86"/>
        <v>6.0606060606060608E-2</v>
      </c>
      <c r="Q442" s="15">
        <f t="shared" si="87"/>
        <v>3.2786885245901641E-2</v>
      </c>
      <c r="R442" s="20">
        <f t="shared" si="88"/>
        <v>28.695652173913047</v>
      </c>
      <c r="S442">
        <v>0</v>
      </c>
      <c r="T442">
        <v>1</v>
      </c>
      <c r="U442">
        <v>7</v>
      </c>
      <c r="V442">
        <v>14</v>
      </c>
      <c r="W442">
        <v>0</v>
      </c>
      <c r="X442" s="16">
        <v>181.01666666669999</v>
      </c>
      <c r="Y442" s="26">
        <f t="shared" si="89"/>
        <v>2.2075203252036584</v>
      </c>
      <c r="Z442" s="4">
        <v>172.68</v>
      </c>
      <c r="AA442" s="26">
        <f t="shared" si="90"/>
        <v>2.1058536585365855</v>
      </c>
      <c r="AB442" s="4">
        <v>276.72000000000003</v>
      </c>
      <c r="AC442" s="26">
        <f t="shared" si="91"/>
        <v>3.3746341463414637</v>
      </c>
      <c r="AD442" s="21">
        <f t="shared" si="92"/>
        <v>0.3842456608811749</v>
      </c>
      <c r="AE442" s="15">
        <f t="shared" si="93"/>
        <v>8.6956521739130432E-2</v>
      </c>
      <c r="AF442" s="15">
        <f t="shared" si="94"/>
        <v>0.56521739130434778</v>
      </c>
      <c r="AG442" s="15">
        <f t="shared" si="95"/>
        <v>0.65217391304347827</v>
      </c>
      <c r="AH442" s="13">
        <v>0</v>
      </c>
      <c r="AI442" s="13">
        <v>0</v>
      </c>
      <c r="AJ442" s="21" t="str">
        <f t="shared" si="96"/>
        <v xml:space="preserve"> </v>
      </c>
      <c r="AK442">
        <v>23</v>
      </c>
      <c r="AL442">
        <v>1</v>
      </c>
      <c r="AM442" s="42">
        <v>87</v>
      </c>
      <c r="AN442" s="42">
        <v>19</v>
      </c>
      <c r="AO442" s="42">
        <v>87</v>
      </c>
      <c r="AP442" s="42">
        <v>19</v>
      </c>
      <c r="AQ442" s="42">
        <v>4</v>
      </c>
      <c r="AR442" s="42">
        <v>66</v>
      </c>
      <c r="AS442">
        <v>131</v>
      </c>
      <c r="AT442">
        <v>19</v>
      </c>
      <c r="AU442" s="4">
        <v>4.51</v>
      </c>
      <c r="AV442" s="4">
        <v>87.33</v>
      </c>
      <c r="AW442">
        <v>3</v>
      </c>
      <c r="AX442">
        <v>0</v>
      </c>
      <c r="AY442" s="16">
        <f t="shared" si="97"/>
        <v>72.921462112130939</v>
      </c>
      <c r="AZ442" s="4">
        <v>94.16</v>
      </c>
      <c r="BA442">
        <v>-0.30000000000000004</v>
      </c>
    </row>
    <row r="443" spans="1:53" x14ac:dyDescent="0.2">
      <c r="A443" s="13" t="s">
        <v>356</v>
      </c>
      <c r="B443" s="13" t="s">
        <v>1723</v>
      </c>
      <c r="C443" s="1" t="s">
        <v>270</v>
      </c>
      <c r="D443" s="13" t="s">
        <v>173</v>
      </c>
      <c r="E443" s="13">
        <v>1</v>
      </c>
      <c r="F443" s="13">
        <v>0</v>
      </c>
      <c r="G443" s="13">
        <v>0</v>
      </c>
      <c r="H443" s="20">
        <f t="shared" si="84"/>
        <v>0</v>
      </c>
      <c r="I443">
        <v>0</v>
      </c>
      <c r="J443">
        <v>0</v>
      </c>
      <c r="K443">
        <v>0</v>
      </c>
      <c r="L443" s="17">
        <f t="shared" si="85"/>
        <v>0</v>
      </c>
      <c r="M443">
        <v>0</v>
      </c>
      <c r="N443">
        <v>0</v>
      </c>
      <c r="O443">
        <v>0</v>
      </c>
      <c r="P443" s="15">
        <f t="shared" si="86"/>
        <v>0</v>
      </c>
      <c r="Q443" s="15">
        <f t="shared" si="87"/>
        <v>0</v>
      </c>
      <c r="R443" s="20">
        <f t="shared" si="88"/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s="16">
        <v>0.65</v>
      </c>
      <c r="Y443" s="26">
        <f t="shared" si="89"/>
        <v>0.65</v>
      </c>
      <c r="Z443" s="4">
        <v>0.35</v>
      </c>
      <c r="AA443" s="26">
        <f t="shared" si="90"/>
        <v>0.35</v>
      </c>
      <c r="AB443" s="4">
        <v>0.79</v>
      </c>
      <c r="AC443" s="26">
        <f t="shared" si="91"/>
        <v>0.79</v>
      </c>
      <c r="AD443" s="21">
        <f t="shared" si="92"/>
        <v>0.30701754385964908</v>
      </c>
      <c r="AE443" s="15">
        <f t="shared" si="93"/>
        <v>0</v>
      </c>
      <c r="AF443" s="15">
        <f t="shared" si="94"/>
        <v>0</v>
      </c>
      <c r="AG443" s="15">
        <f t="shared" si="95"/>
        <v>0</v>
      </c>
      <c r="AH443" s="1"/>
      <c r="AI443" s="1"/>
      <c r="AJ443" s="21" t="str">
        <f t="shared" si="96"/>
        <v xml:space="preserve"> </v>
      </c>
      <c r="AK443">
        <v>0</v>
      </c>
      <c r="AL443">
        <v>0</v>
      </c>
      <c r="AM443" s="42">
        <v>1</v>
      </c>
      <c r="AN443" s="42">
        <v>0</v>
      </c>
      <c r="AO443" s="42">
        <v>1</v>
      </c>
      <c r="AP443" s="42">
        <v>0</v>
      </c>
      <c r="AQ443" s="42">
        <v>0</v>
      </c>
      <c r="AR443" s="42">
        <v>0</v>
      </c>
      <c r="AS443">
        <v>0</v>
      </c>
      <c r="AT443">
        <v>0</v>
      </c>
      <c r="AW443">
        <v>0</v>
      </c>
      <c r="AX443">
        <v>0</v>
      </c>
      <c r="AY443" s="16">
        <f t="shared" si="97"/>
        <v>120</v>
      </c>
      <c r="AZ443" s="4">
        <v>100</v>
      </c>
    </row>
    <row r="444" spans="1:53" x14ac:dyDescent="0.2">
      <c r="A444" s="13" t="s">
        <v>1726</v>
      </c>
      <c r="B444" s="13" t="s">
        <v>1727</v>
      </c>
      <c r="C444" s="1" t="s">
        <v>287</v>
      </c>
      <c r="D444" s="13" t="s">
        <v>129</v>
      </c>
      <c r="E444" s="13">
        <v>82</v>
      </c>
      <c r="F444" s="13">
        <v>0</v>
      </c>
      <c r="G444" s="13">
        <v>0</v>
      </c>
      <c r="H444" s="20">
        <f t="shared" si="84"/>
        <v>0</v>
      </c>
      <c r="I444">
        <v>0</v>
      </c>
      <c r="J444">
        <v>0</v>
      </c>
      <c r="K444">
        <v>0</v>
      </c>
      <c r="L444" s="17">
        <f t="shared" si="85"/>
        <v>0</v>
      </c>
      <c r="M444">
        <v>1</v>
      </c>
      <c r="N444">
        <v>1</v>
      </c>
      <c r="O444">
        <v>0</v>
      </c>
      <c r="P444" s="15">
        <f t="shared" si="86"/>
        <v>0</v>
      </c>
      <c r="Q444" s="15">
        <f t="shared" si="87"/>
        <v>0</v>
      </c>
      <c r="R444" s="20">
        <f t="shared" si="88"/>
        <v>0</v>
      </c>
      <c r="S444">
        <v>0</v>
      </c>
      <c r="T444">
        <v>0</v>
      </c>
      <c r="U444">
        <v>1</v>
      </c>
      <c r="V444">
        <v>0</v>
      </c>
      <c r="W444">
        <v>1</v>
      </c>
      <c r="X444" s="16">
        <v>20.083333333300001</v>
      </c>
      <c r="Y444" s="26">
        <f t="shared" si="89"/>
        <v>0.24491869918658538</v>
      </c>
      <c r="Z444" s="4">
        <v>14.59</v>
      </c>
      <c r="AA444" s="26">
        <f t="shared" si="90"/>
        <v>0.17792682926829267</v>
      </c>
      <c r="AB444" s="4">
        <v>412.69</v>
      </c>
      <c r="AC444" s="26">
        <f t="shared" si="91"/>
        <v>5.0328048780487809</v>
      </c>
      <c r="AD444" s="21">
        <f t="shared" si="92"/>
        <v>3.4146227298258752E-2</v>
      </c>
      <c r="AE444" s="15">
        <f t="shared" si="93"/>
        <v>0</v>
      </c>
      <c r="AF444" s="15">
        <f t="shared" si="94"/>
        <v>0</v>
      </c>
      <c r="AG444" s="15">
        <f t="shared" si="95"/>
        <v>0</v>
      </c>
      <c r="AH444" s="13">
        <v>0</v>
      </c>
      <c r="AI444" s="13">
        <v>0</v>
      </c>
      <c r="AJ444" s="21" t="str">
        <f t="shared" si="96"/>
        <v xml:space="preserve"> </v>
      </c>
      <c r="AK444">
        <v>0</v>
      </c>
      <c r="AL444">
        <v>0</v>
      </c>
      <c r="AM444" s="42">
        <v>16</v>
      </c>
      <c r="AN444" s="42">
        <v>2</v>
      </c>
      <c r="AO444" s="42">
        <v>16</v>
      </c>
      <c r="AP444" s="42">
        <v>2</v>
      </c>
      <c r="AQ444" s="42">
        <v>0</v>
      </c>
      <c r="AR444" s="42">
        <v>7</v>
      </c>
      <c r="AS444">
        <v>12</v>
      </c>
      <c r="AT444">
        <v>2</v>
      </c>
      <c r="AU444" s="4">
        <v>-4.1100000000000003</v>
      </c>
      <c r="AV444" s="4">
        <v>85.71</v>
      </c>
      <c r="AW444">
        <v>0</v>
      </c>
      <c r="AX444">
        <v>0</v>
      </c>
      <c r="AY444" s="16">
        <f t="shared" si="97"/>
        <v>104.56431535287064</v>
      </c>
      <c r="AZ444" s="4">
        <v>90</v>
      </c>
      <c r="BA444">
        <v>-6.2</v>
      </c>
    </row>
    <row r="445" spans="1:53" x14ac:dyDescent="0.2">
      <c r="A445" s="13" t="s">
        <v>1730</v>
      </c>
      <c r="B445" s="13" t="s">
        <v>1731</v>
      </c>
      <c r="C445" s="1" t="s">
        <v>302</v>
      </c>
      <c r="D445" s="13" t="s">
        <v>173</v>
      </c>
      <c r="E445" s="13">
        <v>73</v>
      </c>
      <c r="F445" s="13">
        <v>1</v>
      </c>
      <c r="G445" s="13">
        <v>5</v>
      </c>
      <c r="H445" s="20">
        <f t="shared" si="84"/>
        <v>6</v>
      </c>
      <c r="I445">
        <v>1</v>
      </c>
      <c r="J445">
        <v>2</v>
      </c>
      <c r="K445">
        <v>3</v>
      </c>
      <c r="L445" s="17">
        <f t="shared" si="85"/>
        <v>3.3012379642365888</v>
      </c>
      <c r="M445">
        <v>15</v>
      </c>
      <c r="N445">
        <v>8</v>
      </c>
      <c r="O445">
        <v>12</v>
      </c>
      <c r="P445" s="15">
        <f t="shared" si="86"/>
        <v>6.6666666666666666E-2</v>
      </c>
      <c r="Q445" s="15">
        <f t="shared" si="87"/>
        <v>2.8571428571428571E-2</v>
      </c>
      <c r="R445" s="20">
        <f t="shared" si="88"/>
        <v>15.333333333333334</v>
      </c>
      <c r="S445">
        <v>4</v>
      </c>
      <c r="T445">
        <v>0</v>
      </c>
      <c r="U445">
        <v>4</v>
      </c>
      <c r="V445">
        <v>2</v>
      </c>
      <c r="W445">
        <v>1</v>
      </c>
      <c r="X445" s="16">
        <v>109.05</v>
      </c>
      <c r="Y445" s="26">
        <f t="shared" si="89"/>
        <v>1.4938356164383562</v>
      </c>
      <c r="Z445" s="4">
        <v>98.67</v>
      </c>
      <c r="AA445" s="26">
        <f t="shared" si="90"/>
        <v>1.3516438356164384</v>
      </c>
      <c r="AB445" s="4">
        <v>257.86</v>
      </c>
      <c r="AC445" s="26">
        <f t="shared" si="91"/>
        <v>3.5323287671232877</v>
      </c>
      <c r="AD445" s="21">
        <f t="shared" si="92"/>
        <v>0.27675090455221157</v>
      </c>
      <c r="AE445" s="15">
        <f t="shared" si="93"/>
        <v>8.3333333333333329E-2</v>
      </c>
      <c r="AF445" s="15">
        <f t="shared" si="94"/>
        <v>0.41666666666666669</v>
      </c>
      <c r="AG445" s="15">
        <f t="shared" si="95"/>
        <v>0.5</v>
      </c>
      <c r="AH445" s="1"/>
      <c r="AI445" s="1"/>
      <c r="AJ445" s="21" t="str">
        <f t="shared" si="96"/>
        <v xml:space="preserve"> </v>
      </c>
      <c r="AK445">
        <v>12</v>
      </c>
      <c r="AL445">
        <v>1</v>
      </c>
      <c r="AM445" s="42">
        <v>80</v>
      </c>
      <c r="AN445" s="42">
        <v>12</v>
      </c>
      <c r="AO445" s="42">
        <v>80</v>
      </c>
      <c r="AP445" s="42">
        <v>12</v>
      </c>
      <c r="AQ445" s="42">
        <v>6</v>
      </c>
      <c r="AR445" s="42">
        <v>37</v>
      </c>
      <c r="AS445">
        <v>74</v>
      </c>
      <c r="AT445">
        <v>12</v>
      </c>
      <c r="AU445" s="4">
        <v>2.54</v>
      </c>
      <c r="AV445" s="4">
        <v>86.05</v>
      </c>
      <c r="AW445">
        <v>1</v>
      </c>
      <c r="AX445">
        <v>0</v>
      </c>
      <c r="AY445" s="16">
        <f t="shared" si="97"/>
        <v>97.936726272352132</v>
      </c>
      <c r="AZ445" s="4">
        <v>89.13</v>
      </c>
      <c r="BA445">
        <v>-4.3</v>
      </c>
    </row>
    <row r="446" spans="1:53" x14ac:dyDescent="0.2">
      <c r="A446" s="13" t="s">
        <v>591</v>
      </c>
      <c r="B446" s="13" t="s">
        <v>1734</v>
      </c>
      <c r="C446" s="1" t="s">
        <v>153</v>
      </c>
      <c r="D446" s="13" t="s">
        <v>129</v>
      </c>
      <c r="E446" s="13">
        <v>74</v>
      </c>
      <c r="F446" s="13">
        <v>9</v>
      </c>
      <c r="G446" s="13">
        <v>7</v>
      </c>
      <c r="H446" s="20">
        <f t="shared" si="84"/>
        <v>16</v>
      </c>
      <c r="I446">
        <v>9</v>
      </c>
      <c r="J446">
        <v>4</v>
      </c>
      <c r="K446">
        <v>3</v>
      </c>
      <c r="L446" s="17">
        <f t="shared" si="85"/>
        <v>4.1976388281591612</v>
      </c>
      <c r="M446">
        <v>41</v>
      </c>
      <c r="N446">
        <v>14</v>
      </c>
      <c r="O446">
        <v>8</v>
      </c>
      <c r="P446" s="15">
        <f t="shared" si="86"/>
        <v>0.21951219512195122</v>
      </c>
      <c r="Q446" s="15">
        <f t="shared" si="87"/>
        <v>0.14285714285714285</v>
      </c>
      <c r="R446" s="20">
        <f t="shared" si="88"/>
        <v>27.314285714285717</v>
      </c>
      <c r="S446">
        <v>0</v>
      </c>
      <c r="T446">
        <v>27</v>
      </c>
      <c r="U446">
        <v>12</v>
      </c>
      <c r="V446">
        <v>6</v>
      </c>
      <c r="W446">
        <v>2</v>
      </c>
      <c r="X446" s="16">
        <v>228.7</v>
      </c>
      <c r="Y446" s="26">
        <f t="shared" si="89"/>
        <v>3.0905405405405402</v>
      </c>
      <c r="Z446" s="4">
        <v>226.29</v>
      </c>
      <c r="AA446" s="26">
        <f t="shared" si="90"/>
        <v>3.0579729729729728</v>
      </c>
      <c r="AB446" s="4">
        <v>154.47</v>
      </c>
      <c r="AC446" s="26">
        <f t="shared" si="91"/>
        <v>2.0874324324324323</v>
      </c>
      <c r="AD446" s="21">
        <f t="shared" si="92"/>
        <v>0.59431137724550898</v>
      </c>
      <c r="AE446" s="15">
        <f t="shared" si="93"/>
        <v>0.25714285714285712</v>
      </c>
      <c r="AF446" s="15">
        <f t="shared" si="94"/>
        <v>0.2</v>
      </c>
      <c r="AG446" s="15">
        <f t="shared" si="95"/>
        <v>0.45714285714285713</v>
      </c>
      <c r="AH446" s="13">
        <v>4</v>
      </c>
      <c r="AI446" s="13">
        <v>3</v>
      </c>
      <c r="AJ446" s="21">
        <f t="shared" si="96"/>
        <v>0.5714285714285714</v>
      </c>
      <c r="AK446">
        <v>35</v>
      </c>
      <c r="AL446">
        <v>5</v>
      </c>
      <c r="AM446" s="42">
        <v>204</v>
      </c>
      <c r="AN446" s="42">
        <v>29</v>
      </c>
      <c r="AO446" s="42">
        <v>204</v>
      </c>
      <c r="AP446" s="42">
        <v>29</v>
      </c>
      <c r="AQ446" s="42">
        <v>7</v>
      </c>
      <c r="AR446" s="42">
        <v>75</v>
      </c>
      <c r="AS446">
        <v>224</v>
      </c>
      <c r="AT446">
        <v>32</v>
      </c>
      <c r="AU446" s="4">
        <v>-1.32</v>
      </c>
      <c r="AV446" s="4">
        <v>87.5</v>
      </c>
      <c r="AW446">
        <v>3</v>
      </c>
      <c r="AX446">
        <v>0</v>
      </c>
      <c r="AY446" s="16">
        <f t="shared" si="97"/>
        <v>117.5338871884565</v>
      </c>
      <c r="AZ446" s="4">
        <v>96.8</v>
      </c>
      <c r="BA446">
        <v>12.8</v>
      </c>
    </row>
    <row r="447" spans="1:53" x14ac:dyDescent="0.2">
      <c r="A447" s="13" t="s">
        <v>1736</v>
      </c>
      <c r="B447" s="13" t="s">
        <v>1737</v>
      </c>
      <c r="C447" s="1" t="s">
        <v>190</v>
      </c>
      <c r="D447" s="13" t="s">
        <v>146</v>
      </c>
      <c r="E447" s="13">
        <v>80</v>
      </c>
      <c r="F447" s="13">
        <v>4</v>
      </c>
      <c r="G447" s="13">
        <v>9</v>
      </c>
      <c r="H447" s="20">
        <f t="shared" si="84"/>
        <v>13</v>
      </c>
      <c r="I447">
        <v>4</v>
      </c>
      <c r="J447">
        <v>5</v>
      </c>
      <c r="K447">
        <v>3</v>
      </c>
      <c r="L447" s="17">
        <f t="shared" si="85"/>
        <v>7.0812528370403989</v>
      </c>
      <c r="M447">
        <v>27</v>
      </c>
      <c r="N447">
        <v>2</v>
      </c>
      <c r="O447">
        <v>11</v>
      </c>
      <c r="P447" s="15">
        <f t="shared" si="86"/>
        <v>0.14814814814814814</v>
      </c>
      <c r="Q447" s="15">
        <f t="shared" si="87"/>
        <v>0.1</v>
      </c>
      <c r="R447" s="20">
        <f t="shared" si="88"/>
        <v>30.882352941176467</v>
      </c>
      <c r="S447">
        <v>0</v>
      </c>
      <c r="T447">
        <v>0</v>
      </c>
      <c r="U447">
        <v>6</v>
      </c>
      <c r="V447">
        <v>4</v>
      </c>
      <c r="W447">
        <v>2</v>
      </c>
      <c r="X447" s="16">
        <v>110.15</v>
      </c>
      <c r="Y447" s="26">
        <f t="shared" si="89"/>
        <v>1.3768750000000001</v>
      </c>
      <c r="Z447" s="4">
        <v>106.47</v>
      </c>
      <c r="AA447" s="26">
        <f t="shared" si="90"/>
        <v>1.330875</v>
      </c>
      <c r="AB447" s="4">
        <v>255.32</v>
      </c>
      <c r="AC447" s="26">
        <f t="shared" si="91"/>
        <v>3.1915</v>
      </c>
      <c r="AD447" s="21">
        <f t="shared" si="92"/>
        <v>0.29428674092705714</v>
      </c>
      <c r="AE447" s="15">
        <f t="shared" si="93"/>
        <v>0.23529411764705882</v>
      </c>
      <c r="AF447" s="15">
        <f t="shared" si="94"/>
        <v>0.47058823529411764</v>
      </c>
      <c r="AG447" s="15">
        <f t="shared" si="95"/>
        <v>0.70588235294117641</v>
      </c>
      <c r="AH447" s="13">
        <v>32</v>
      </c>
      <c r="AI447" s="13">
        <v>32</v>
      </c>
      <c r="AJ447" s="21">
        <f t="shared" si="96"/>
        <v>0.5</v>
      </c>
      <c r="AK447">
        <v>17</v>
      </c>
      <c r="AL447">
        <v>2</v>
      </c>
      <c r="AM447" s="42">
        <v>88</v>
      </c>
      <c r="AN447" s="42">
        <v>25</v>
      </c>
      <c r="AO447" s="42">
        <v>88</v>
      </c>
      <c r="AP447" s="42">
        <v>25</v>
      </c>
      <c r="AQ447" s="42">
        <v>2</v>
      </c>
      <c r="AR447" s="42">
        <v>44</v>
      </c>
      <c r="AS447">
        <v>94</v>
      </c>
      <c r="AT447">
        <v>20</v>
      </c>
      <c r="AU447" s="4">
        <v>-8.24</v>
      </c>
      <c r="AV447" s="4">
        <v>82.46</v>
      </c>
      <c r="AW447">
        <v>1</v>
      </c>
      <c r="AX447">
        <v>3</v>
      </c>
      <c r="AY447" s="16">
        <f t="shared" si="97"/>
        <v>99.682251475260998</v>
      </c>
      <c r="AZ447" s="4">
        <v>89.16</v>
      </c>
      <c r="BA447">
        <v>-9.5</v>
      </c>
    </row>
    <row r="448" spans="1:53" x14ac:dyDescent="0.2">
      <c r="A448" s="13" t="s">
        <v>160</v>
      </c>
      <c r="B448" s="13" t="s">
        <v>1739</v>
      </c>
      <c r="C448" s="1" t="s">
        <v>584</v>
      </c>
      <c r="D448" s="13" t="s">
        <v>129</v>
      </c>
      <c r="E448" s="13">
        <v>81</v>
      </c>
      <c r="F448" s="13">
        <v>9</v>
      </c>
      <c r="G448" s="13">
        <v>10</v>
      </c>
      <c r="H448" s="20">
        <f t="shared" si="84"/>
        <v>19</v>
      </c>
      <c r="I448">
        <v>9</v>
      </c>
      <c r="J448">
        <v>4</v>
      </c>
      <c r="K448">
        <v>6</v>
      </c>
      <c r="L448" s="17">
        <f t="shared" si="85"/>
        <v>4.3893987037150239</v>
      </c>
      <c r="M448">
        <v>50</v>
      </c>
      <c r="N448">
        <v>22</v>
      </c>
      <c r="O448">
        <v>14</v>
      </c>
      <c r="P448" s="15">
        <f t="shared" si="86"/>
        <v>0.18</v>
      </c>
      <c r="Q448" s="15">
        <f t="shared" si="87"/>
        <v>0.10465116279069768</v>
      </c>
      <c r="R448" s="20">
        <f t="shared" si="88"/>
        <v>30</v>
      </c>
      <c r="S448">
        <v>1</v>
      </c>
      <c r="T448">
        <v>8</v>
      </c>
      <c r="U448">
        <v>4</v>
      </c>
      <c r="V448">
        <v>4</v>
      </c>
      <c r="W448">
        <v>1</v>
      </c>
      <c r="X448" s="16">
        <v>259.71666666670001</v>
      </c>
      <c r="Y448" s="26">
        <f t="shared" si="89"/>
        <v>3.2063786008234567</v>
      </c>
      <c r="Z448" s="4">
        <v>249.88</v>
      </c>
      <c r="AA448" s="26">
        <f t="shared" si="90"/>
        <v>3.0849382716049383</v>
      </c>
      <c r="AB448" s="4">
        <v>184.26</v>
      </c>
      <c r="AC448" s="26">
        <f t="shared" si="91"/>
        <v>2.2748148148148148</v>
      </c>
      <c r="AD448" s="21">
        <f t="shared" si="92"/>
        <v>0.5755746994057217</v>
      </c>
      <c r="AE448" s="15">
        <f t="shared" si="93"/>
        <v>0.28125</v>
      </c>
      <c r="AF448" s="15">
        <f t="shared" si="94"/>
        <v>0.3125</v>
      </c>
      <c r="AG448" s="15">
        <f t="shared" si="95"/>
        <v>0.59375</v>
      </c>
      <c r="AH448" s="13">
        <v>1</v>
      </c>
      <c r="AI448" s="13">
        <v>0</v>
      </c>
      <c r="AJ448" s="21">
        <f t="shared" si="96"/>
        <v>1</v>
      </c>
      <c r="AK448">
        <v>32</v>
      </c>
      <c r="AL448">
        <v>1</v>
      </c>
      <c r="AM448" s="42">
        <v>208</v>
      </c>
      <c r="AN448" s="42">
        <v>36</v>
      </c>
      <c r="AO448" s="42">
        <v>208</v>
      </c>
      <c r="AP448" s="42">
        <v>36</v>
      </c>
      <c r="AQ448" s="42">
        <v>8</v>
      </c>
      <c r="AR448" s="42">
        <v>148</v>
      </c>
      <c r="AS448">
        <v>275</v>
      </c>
      <c r="AT448">
        <v>33</v>
      </c>
      <c r="AU448" s="4">
        <v>2.8</v>
      </c>
      <c r="AV448" s="4">
        <v>89.29</v>
      </c>
      <c r="AW448">
        <v>2</v>
      </c>
      <c r="AX448">
        <v>1</v>
      </c>
      <c r="AY448" s="16">
        <f t="shared" si="97"/>
        <v>118.97580696911776</v>
      </c>
      <c r="AZ448" s="4">
        <v>92.31</v>
      </c>
      <c r="BA448">
        <v>8.3000000000000007</v>
      </c>
    </row>
    <row r="449" spans="1:53" x14ac:dyDescent="0.2">
      <c r="A449" s="13" t="s">
        <v>1742</v>
      </c>
      <c r="B449" s="13" t="s">
        <v>1743</v>
      </c>
      <c r="C449" s="1" t="s">
        <v>190</v>
      </c>
      <c r="D449" s="13" t="s">
        <v>146</v>
      </c>
      <c r="E449" s="13">
        <v>66</v>
      </c>
      <c r="F449" s="13">
        <v>0</v>
      </c>
      <c r="G449" s="13">
        <v>1</v>
      </c>
      <c r="H449" s="20">
        <f t="shared" si="84"/>
        <v>1</v>
      </c>
      <c r="I449">
        <v>0</v>
      </c>
      <c r="J449">
        <v>1</v>
      </c>
      <c r="K449">
        <v>0</v>
      </c>
      <c r="L449" s="17">
        <f t="shared" si="85"/>
        <v>2.3888520238853501</v>
      </c>
      <c r="M449">
        <v>2</v>
      </c>
      <c r="N449">
        <v>0</v>
      </c>
      <c r="O449">
        <v>0</v>
      </c>
      <c r="P449" s="15">
        <f t="shared" si="86"/>
        <v>0</v>
      </c>
      <c r="Q449" s="15">
        <f t="shared" si="87"/>
        <v>0</v>
      </c>
      <c r="R449" s="20">
        <f t="shared" si="88"/>
        <v>21</v>
      </c>
      <c r="S449">
        <v>0</v>
      </c>
      <c r="T449">
        <v>0</v>
      </c>
      <c r="U449">
        <v>3</v>
      </c>
      <c r="V449">
        <v>0</v>
      </c>
      <c r="W449">
        <v>0</v>
      </c>
      <c r="X449" s="16">
        <v>25.116666666699999</v>
      </c>
      <c r="Y449" s="26">
        <f t="shared" si="89"/>
        <v>0.38055555555606058</v>
      </c>
      <c r="Z449" s="4">
        <v>22.64</v>
      </c>
      <c r="AA449" s="26">
        <f t="shared" si="90"/>
        <v>0.34303030303030302</v>
      </c>
      <c r="AB449" s="4">
        <v>281.88</v>
      </c>
      <c r="AC449" s="26">
        <f t="shared" si="91"/>
        <v>4.2709090909090905</v>
      </c>
      <c r="AD449" s="21">
        <f t="shared" si="92"/>
        <v>7.4346512544332069E-2</v>
      </c>
      <c r="AE449" s="15">
        <f t="shared" si="93"/>
        <v>0</v>
      </c>
      <c r="AF449" s="15">
        <f t="shared" si="94"/>
        <v>1</v>
      </c>
      <c r="AG449" s="15">
        <f t="shared" si="95"/>
        <v>1</v>
      </c>
      <c r="AH449" s="13">
        <v>0</v>
      </c>
      <c r="AI449" s="13">
        <v>0</v>
      </c>
      <c r="AJ449" s="21" t="str">
        <f t="shared" si="96"/>
        <v xml:space="preserve"> </v>
      </c>
      <c r="AK449">
        <v>1</v>
      </c>
      <c r="AL449">
        <v>1</v>
      </c>
      <c r="AM449" s="42">
        <v>20</v>
      </c>
      <c r="AN449" s="42">
        <v>8</v>
      </c>
      <c r="AO449" s="42">
        <v>20</v>
      </c>
      <c r="AP449" s="42">
        <v>8</v>
      </c>
      <c r="AQ449" s="42">
        <v>0</v>
      </c>
      <c r="AR449" s="42">
        <v>10</v>
      </c>
      <c r="AS449">
        <v>22</v>
      </c>
      <c r="AT449">
        <v>7</v>
      </c>
      <c r="AU449" s="4">
        <v>-12.61</v>
      </c>
      <c r="AV449" s="4">
        <v>75.86</v>
      </c>
      <c r="AW449">
        <v>0</v>
      </c>
      <c r="AX449">
        <v>1</v>
      </c>
      <c r="AY449" s="16">
        <f t="shared" si="97"/>
        <v>81.220968812101901</v>
      </c>
      <c r="AZ449" s="4">
        <v>89.47</v>
      </c>
      <c r="BA449">
        <v>-7.5</v>
      </c>
    </row>
    <row r="450" spans="1:53" x14ac:dyDescent="0.2">
      <c r="A450" s="13" t="s">
        <v>1746</v>
      </c>
      <c r="B450" s="13" t="s">
        <v>1747</v>
      </c>
      <c r="C450" s="1" t="s">
        <v>136</v>
      </c>
      <c r="D450" s="13" t="s">
        <v>146</v>
      </c>
      <c r="E450" s="13">
        <v>38</v>
      </c>
      <c r="F450" s="13">
        <v>4</v>
      </c>
      <c r="G450" s="13">
        <v>3</v>
      </c>
      <c r="H450" s="20">
        <f t="shared" ref="H450:H513" si="98">F450+G450</f>
        <v>7</v>
      </c>
      <c r="I450">
        <v>4</v>
      </c>
      <c r="J450">
        <v>1</v>
      </c>
      <c r="K450">
        <v>2</v>
      </c>
      <c r="L450" s="17">
        <f t="shared" ref="L450:L513" si="99">IF(X450&gt;0,H450/X450*60,0)</f>
        <v>5.3537284894837471</v>
      </c>
      <c r="M450">
        <v>15</v>
      </c>
      <c r="N450">
        <v>2</v>
      </c>
      <c r="O450">
        <v>1</v>
      </c>
      <c r="P450" s="15">
        <f t="shared" ref="P450:P513" si="100">IF(M450&gt;0,F450/M450,0)</f>
        <v>0.26666666666666666</v>
      </c>
      <c r="Q450" s="15">
        <f t="shared" ref="Q450:Q513" si="101">IF(SUM(M450:O450)&gt;0,F450/SUM(M450:O450),0)</f>
        <v>0.22222222222222221</v>
      </c>
      <c r="R450" s="20">
        <f t="shared" ref="R450:R513" si="102">IF(AK450&gt;0,J450/(AK450/(AK450+AM450)),0)</f>
        <v>5.75</v>
      </c>
      <c r="S450">
        <v>1</v>
      </c>
      <c r="T450">
        <v>0</v>
      </c>
      <c r="U450">
        <v>3</v>
      </c>
      <c r="V450">
        <v>3</v>
      </c>
      <c r="W450">
        <v>0</v>
      </c>
      <c r="X450" s="16">
        <v>78.45</v>
      </c>
      <c r="Y450" s="26">
        <f t="shared" ref="Y450:Y513" si="103">X450/E450</f>
        <v>2.0644736842105265</v>
      </c>
      <c r="Z450" s="4">
        <v>72.489999999999995</v>
      </c>
      <c r="AA450" s="26">
        <f t="shared" ref="AA450:AA513" si="104">Z450/E450</f>
        <v>1.9076315789473683</v>
      </c>
      <c r="AB450" s="4">
        <v>89.24</v>
      </c>
      <c r="AC450" s="26">
        <f t="shared" ref="AC450:AC513" si="105">AB450/E450</f>
        <v>2.3484210526315787</v>
      </c>
      <c r="AD450" s="21">
        <f t="shared" ref="AD450:AD513" si="106">IF(AA450&gt;0,AA450/(AA450+AC450),0)</f>
        <v>0.44821616274036979</v>
      </c>
      <c r="AE450" s="15">
        <f t="shared" ref="AE450:AE513" si="107">IF(AK450&gt;0,I450/AK450,0)</f>
        <v>0.33333333333333331</v>
      </c>
      <c r="AF450" s="15">
        <f t="shared" ref="AF450:AF513" si="108">IF(AK450&gt;0,(J450+K450)/AK450,0)</f>
        <v>0.25</v>
      </c>
      <c r="AG450" s="15">
        <f t="shared" ref="AG450:AG513" si="109">AE450+AF450</f>
        <v>0.58333333333333326</v>
      </c>
      <c r="AH450" s="13">
        <v>17</v>
      </c>
      <c r="AI450" s="13">
        <v>21</v>
      </c>
      <c r="AJ450" s="21">
        <f t="shared" ref="AJ450:AJ513" si="110">IF((AH450+AI450)&gt;0,AH450/(AH450+AI450)," ")</f>
        <v>0.44736842105263158</v>
      </c>
      <c r="AK450">
        <v>12</v>
      </c>
      <c r="AL450">
        <v>1</v>
      </c>
      <c r="AM450" s="42">
        <v>57</v>
      </c>
      <c r="AN450" s="42">
        <v>8</v>
      </c>
      <c r="AO450" s="42">
        <v>57</v>
      </c>
      <c r="AP450" s="42">
        <v>8</v>
      </c>
      <c r="AQ450" s="42">
        <v>3</v>
      </c>
      <c r="AR450" s="42">
        <v>33</v>
      </c>
      <c r="AS450">
        <v>70</v>
      </c>
      <c r="AT450">
        <v>9</v>
      </c>
      <c r="AU450" s="4">
        <v>-4.57</v>
      </c>
      <c r="AV450" s="4">
        <v>88.61</v>
      </c>
      <c r="AW450">
        <v>0</v>
      </c>
      <c r="AX450">
        <v>1</v>
      </c>
      <c r="AY450" s="16">
        <f t="shared" ref="AY450:AY513" si="111">((AK450+AM450+AO450+AR450)-(AL450+AN450+AP450+AQ450))/MAX(1,X450)*60</f>
        <v>106.30975143403442</v>
      </c>
      <c r="AZ450" s="4">
        <v>96.77</v>
      </c>
      <c r="BA450">
        <v>5.6</v>
      </c>
    </row>
    <row r="451" spans="1:53" x14ac:dyDescent="0.2">
      <c r="A451" s="13" t="s">
        <v>511</v>
      </c>
      <c r="B451" s="13" t="s">
        <v>1749</v>
      </c>
      <c r="C451" s="1" t="s">
        <v>162</v>
      </c>
      <c r="D451" s="13" t="s">
        <v>129</v>
      </c>
      <c r="E451" s="13">
        <v>82</v>
      </c>
      <c r="F451" s="13">
        <v>8</v>
      </c>
      <c r="G451" s="13">
        <v>9</v>
      </c>
      <c r="H451" s="20">
        <f t="shared" si="98"/>
        <v>17</v>
      </c>
      <c r="I451">
        <v>8</v>
      </c>
      <c r="J451">
        <v>2</v>
      </c>
      <c r="K451">
        <v>7</v>
      </c>
      <c r="L451" s="17">
        <f t="shared" si="99"/>
        <v>4.9971421572621866</v>
      </c>
      <c r="M451">
        <v>40</v>
      </c>
      <c r="N451">
        <v>13</v>
      </c>
      <c r="O451">
        <v>6</v>
      </c>
      <c r="P451" s="15">
        <f t="shared" si="100"/>
        <v>0.2</v>
      </c>
      <c r="Q451" s="15">
        <f t="shared" si="101"/>
        <v>0.13559322033898305</v>
      </c>
      <c r="R451" s="20">
        <f t="shared" si="102"/>
        <v>14</v>
      </c>
      <c r="S451">
        <v>0</v>
      </c>
      <c r="T451">
        <v>11</v>
      </c>
      <c r="U451">
        <v>12</v>
      </c>
      <c r="V451">
        <v>6</v>
      </c>
      <c r="W451">
        <v>0</v>
      </c>
      <c r="X451" s="16">
        <v>204.11666666670001</v>
      </c>
      <c r="Y451" s="26">
        <f t="shared" si="103"/>
        <v>2.4892276422768296</v>
      </c>
      <c r="Z451" s="4">
        <v>202.98</v>
      </c>
      <c r="AA451" s="26">
        <f t="shared" si="104"/>
        <v>2.4753658536585363</v>
      </c>
      <c r="AB451" s="4">
        <v>191.07</v>
      </c>
      <c r="AC451" s="26">
        <f t="shared" si="105"/>
        <v>2.3301219512195122</v>
      </c>
      <c r="AD451" s="21">
        <f t="shared" si="106"/>
        <v>0.51511229539398551</v>
      </c>
      <c r="AE451" s="15">
        <f t="shared" si="107"/>
        <v>0.33333333333333331</v>
      </c>
      <c r="AF451" s="15">
        <f t="shared" si="108"/>
        <v>0.375</v>
      </c>
      <c r="AG451" s="15">
        <f t="shared" si="109"/>
        <v>0.70833333333333326</v>
      </c>
      <c r="AH451" s="13">
        <v>3</v>
      </c>
      <c r="AI451" s="13">
        <v>9</v>
      </c>
      <c r="AJ451" s="21">
        <f t="shared" si="110"/>
        <v>0.25</v>
      </c>
      <c r="AK451">
        <v>24</v>
      </c>
      <c r="AL451">
        <v>0</v>
      </c>
      <c r="AM451" s="42">
        <v>144</v>
      </c>
      <c r="AN451" s="42">
        <v>23</v>
      </c>
      <c r="AO451" s="42">
        <v>144</v>
      </c>
      <c r="AP451" s="42">
        <v>23</v>
      </c>
      <c r="AQ451" s="42">
        <v>2</v>
      </c>
      <c r="AR451" s="42">
        <v>81</v>
      </c>
      <c r="AS451">
        <v>152</v>
      </c>
      <c r="AT451">
        <v>19</v>
      </c>
      <c r="AU451" s="4">
        <v>6.54</v>
      </c>
      <c r="AV451" s="4">
        <v>88.89</v>
      </c>
      <c r="AW451">
        <v>1</v>
      </c>
      <c r="AX451">
        <v>3</v>
      </c>
      <c r="AY451" s="16">
        <f t="shared" si="111"/>
        <v>101.41259083855614</v>
      </c>
      <c r="AZ451" s="4">
        <v>94.71</v>
      </c>
      <c r="BA451">
        <v>3.3</v>
      </c>
    </row>
    <row r="452" spans="1:53" x14ac:dyDescent="0.2">
      <c r="A452" s="13" t="s">
        <v>1752</v>
      </c>
      <c r="B452" s="13" t="s">
        <v>1753</v>
      </c>
      <c r="C452" s="1" t="s">
        <v>153</v>
      </c>
      <c r="D452" s="13" t="s">
        <v>146</v>
      </c>
      <c r="E452" s="13">
        <v>80</v>
      </c>
      <c r="F452" s="13">
        <v>0</v>
      </c>
      <c r="G452" s="13">
        <v>0</v>
      </c>
      <c r="H452" s="20">
        <f t="shared" si="98"/>
        <v>0</v>
      </c>
      <c r="I452">
        <v>0</v>
      </c>
      <c r="J452">
        <v>0</v>
      </c>
      <c r="K452">
        <v>0</v>
      </c>
      <c r="L452" s="17">
        <f t="shared" si="99"/>
        <v>0</v>
      </c>
      <c r="M452">
        <v>0</v>
      </c>
      <c r="N452">
        <v>0</v>
      </c>
      <c r="O452">
        <v>0</v>
      </c>
      <c r="P452" s="15">
        <f t="shared" si="100"/>
        <v>0</v>
      </c>
      <c r="Q452" s="15">
        <f t="shared" si="101"/>
        <v>0</v>
      </c>
      <c r="R452" s="20">
        <f t="shared" si="102"/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s="16">
        <v>3.7</v>
      </c>
      <c r="Y452" s="26">
        <f t="shared" si="103"/>
        <v>4.6249999999999999E-2</v>
      </c>
      <c r="Z452" s="4">
        <v>2.95</v>
      </c>
      <c r="AA452" s="26">
        <f t="shared" si="104"/>
        <v>3.6875000000000005E-2</v>
      </c>
      <c r="AB452" s="4">
        <v>419.75</v>
      </c>
      <c r="AC452" s="26">
        <f t="shared" si="105"/>
        <v>5.2468750000000002</v>
      </c>
      <c r="AD452" s="21">
        <f t="shared" si="106"/>
        <v>6.9789448781641828E-3</v>
      </c>
      <c r="AE452" s="15">
        <f t="shared" si="107"/>
        <v>0</v>
      </c>
      <c r="AF452" s="15">
        <f t="shared" si="108"/>
        <v>0</v>
      </c>
      <c r="AG452" s="15">
        <f t="shared" si="109"/>
        <v>0</v>
      </c>
      <c r="AH452" s="13">
        <v>4</v>
      </c>
      <c r="AI452" s="13">
        <v>1</v>
      </c>
      <c r="AJ452" s="21">
        <f t="shared" si="110"/>
        <v>0.8</v>
      </c>
      <c r="AK452">
        <v>0</v>
      </c>
      <c r="AL452">
        <v>0</v>
      </c>
      <c r="AM452" s="42">
        <v>1</v>
      </c>
      <c r="AN452" s="42">
        <v>0</v>
      </c>
      <c r="AO452" s="42">
        <v>1</v>
      </c>
      <c r="AP452" s="42">
        <v>0</v>
      </c>
      <c r="AQ452" s="42">
        <v>2</v>
      </c>
      <c r="AR452" s="42">
        <v>2</v>
      </c>
      <c r="AS452">
        <v>3</v>
      </c>
      <c r="AT452">
        <v>1</v>
      </c>
      <c r="AU452" s="4">
        <v>-13.71</v>
      </c>
      <c r="AV452" s="4">
        <v>75</v>
      </c>
      <c r="AW452">
        <v>0</v>
      </c>
      <c r="AX452">
        <v>0</v>
      </c>
      <c r="AY452" s="16">
        <f t="shared" si="111"/>
        <v>32.432432432432428</v>
      </c>
      <c r="AZ452" s="4">
        <v>83.33</v>
      </c>
      <c r="BA452">
        <v>-9.6999999999999993</v>
      </c>
    </row>
    <row r="453" spans="1:53" x14ac:dyDescent="0.2">
      <c r="A453" s="13" t="s">
        <v>144</v>
      </c>
      <c r="B453" s="13" t="s">
        <v>1755</v>
      </c>
      <c r="C453" s="1" t="s">
        <v>398</v>
      </c>
      <c r="D453" s="13" t="s">
        <v>173</v>
      </c>
      <c r="E453" s="13">
        <v>64</v>
      </c>
      <c r="F453" s="13">
        <v>0</v>
      </c>
      <c r="G453" s="13">
        <v>0</v>
      </c>
      <c r="H453" s="20">
        <f t="shared" si="98"/>
        <v>0</v>
      </c>
      <c r="I453">
        <v>0</v>
      </c>
      <c r="J453">
        <v>0</v>
      </c>
      <c r="K453">
        <v>0</v>
      </c>
      <c r="L453" s="17">
        <f t="shared" si="99"/>
        <v>0</v>
      </c>
      <c r="M453">
        <v>4</v>
      </c>
      <c r="N453">
        <v>0</v>
      </c>
      <c r="O453">
        <v>1</v>
      </c>
      <c r="P453" s="15">
        <f t="shared" si="100"/>
        <v>0</v>
      </c>
      <c r="Q453" s="15">
        <f t="shared" si="101"/>
        <v>0</v>
      </c>
      <c r="R453" s="20">
        <f t="shared" si="102"/>
        <v>0</v>
      </c>
      <c r="S453">
        <v>0</v>
      </c>
      <c r="T453">
        <v>0</v>
      </c>
      <c r="U453">
        <v>2</v>
      </c>
      <c r="V453">
        <v>1</v>
      </c>
      <c r="W453">
        <v>0</v>
      </c>
      <c r="X453" s="16">
        <v>20.399999999999999</v>
      </c>
      <c r="Y453" s="26">
        <f t="shared" si="103"/>
        <v>0.31874999999999998</v>
      </c>
      <c r="Z453" s="4">
        <v>17.78</v>
      </c>
      <c r="AA453" s="26">
        <f t="shared" si="104"/>
        <v>0.27781250000000002</v>
      </c>
      <c r="AB453" s="4">
        <v>241.63</v>
      </c>
      <c r="AC453" s="26">
        <f t="shared" si="105"/>
        <v>3.7754687499999999</v>
      </c>
      <c r="AD453" s="21">
        <f t="shared" si="106"/>
        <v>6.8540148799198189E-2</v>
      </c>
      <c r="AE453" s="15">
        <f t="shared" si="107"/>
        <v>0</v>
      </c>
      <c r="AF453" s="15">
        <f t="shared" si="108"/>
        <v>0</v>
      </c>
      <c r="AG453" s="15">
        <f t="shared" si="109"/>
        <v>0</v>
      </c>
      <c r="AH453" s="1"/>
      <c r="AI453" s="1"/>
      <c r="AJ453" s="21" t="str">
        <f t="shared" si="110"/>
        <v xml:space="preserve"> </v>
      </c>
      <c r="AK453">
        <v>0</v>
      </c>
      <c r="AL453">
        <v>0</v>
      </c>
      <c r="AM453" s="42">
        <v>15</v>
      </c>
      <c r="AN453" s="42">
        <v>1</v>
      </c>
      <c r="AO453" s="42">
        <v>15</v>
      </c>
      <c r="AP453" s="42">
        <v>1</v>
      </c>
      <c r="AQ453" s="42">
        <v>0</v>
      </c>
      <c r="AR453" s="42">
        <v>4</v>
      </c>
      <c r="AS453">
        <v>9</v>
      </c>
      <c r="AT453">
        <v>1</v>
      </c>
      <c r="AU453" s="4">
        <v>6.04</v>
      </c>
      <c r="AV453" s="4">
        <v>90</v>
      </c>
      <c r="AW453">
        <v>0</v>
      </c>
      <c r="AX453">
        <v>0</v>
      </c>
      <c r="AY453" s="16">
        <f t="shared" si="111"/>
        <v>94.117647058823536</v>
      </c>
      <c r="AZ453" s="4">
        <v>87.5</v>
      </c>
      <c r="BA453">
        <v>-4</v>
      </c>
    </row>
    <row r="454" spans="1:53" x14ac:dyDescent="0.2">
      <c r="A454" s="13" t="s">
        <v>1148</v>
      </c>
      <c r="B454" s="13" t="s">
        <v>1755</v>
      </c>
      <c r="C454" s="1" t="s">
        <v>238</v>
      </c>
      <c r="D454" s="13" t="s">
        <v>129</v>
      </c>
      <c r="E454" s="13">
        <v>39</v>
      </c>
      <c r="F454" s="13">
        <v>1</v>
      </c>
      <c r="G454" s="13">
        <v>3</v>
      </c>
      <c r="H454" s="20">
        <f t="shared" si="98"/>
        <v>4</v>
      </c>
      <c r="I454">
        <v>1</v>
      </c>
      <c r="J454">
        <v>1</v>
      </c>
      <c r="K454">
        <v>2</v>
      </c>
      <c r="L454" s="17">
        <f t="shared" si="99"/>
        <v>4.8225050234395024</v>
      </c>
      <c r="M454">
        <v>9</v>
      </c>
      <c r="N454">
        <v>5</v>
      </c>
      <c r="O454">
        <v>2</v>
      </c>
      <c r="P454" s="15">
        <f t="shared" si="100"/>
        <v>0.1111111111111111</v>
      </c>
      <c r="Q454" s="15">
        <f t="shared" si="101"/>
        <v>6.25E-2</v>
      </c>
      <c r="R454" s="20">
        <f t="shared" si="102"/>
        <v>4.8888888888888884</v>
      </c>
      <c r="S454">
        <v>0</v>
      </c>
      <c r="T454">
        <v>1</v>
      </c>
      <c r="U454">
        <v>3</v>
      </c>
      <c r="V454">
        <v>1</v>
      </c>
      <c r="W454">
        <v>0</v>
      </c>
      <c r="X454" s="16">
        <v>49.766666666699997</v>
      </c>
      <c r="Y454" s="26">
        <f t="shared" si="103"/>
        <v>1.2760683760692306</v>
      </c>
      <c r="Z454" s="4">
        <v>47.7</v>
      </c>
      <c r="AA454" s="26">
        <f t="shared" si="104"/>
        <v>1.2230769230769232</v>
      </c>
      <c r="AB454" s="4">
        <v>122.85</v>
      </c>
      <c r="AC454" s="26">
        <f t="shared" si="105"/>
        <v>3.15</v>
      </c>
      <c r="AD454" s="21">
        <f t="shared" si="106"/>
        <v>0.27968337730870718</v>
      </c>
      <c r="AE454" s="15">
        <f t="shared" si="107"/>
        <v>0.1111111111111111</v>
      </c>
      <c r="AF454" s="15">
        <f t="shared" si="108"/>
        <v>0.33333333333333331</v>
      </c>
      <c r="AG454" s="15">
        <f t="shared" si="109"/>
        <v>0.44444444444444442</v>
      </c>
      <c r="AH454" s="13">
        <v>17</v>
      </c>
      <c r="AI454" s="13">
        <v>25</v>
      </c>
      <c r="AJ454" s="21">
        <f t="shared" si="110"/>
        <v>0.40476190476190477</v>
      </c>
      <c r="AK454">
        <v>9</v>
      </c>
      <c r="AL454">
        <v>0</v>
      </c>
      <c r="AM454" s="42">
        <v>35</v>
      </c>
      <c r="AN454" s="42">
        <v>7</v>
      </c>
      <c r="AO454" s="42">
        <v>35</v>
      </c>
      <c r="AP454" s="42">
        <v>7</v>
      </c>
      <c r="AQ454" s="42">
        <v>2</v>
      </c>
      <c r="AR454" s="42">
        <v>16</v>
      </c>
      <c r="AS454">
        <v>47</v>
      </c>
      <c r="AT454">
        <v>9</v>
      </c>
      <c r="AU454" s="4">
        <v>1.64</v>
      </c>
      <c r="AV454" s="4">
        <v>83.93</v>
      </c>
      <c r="AW454">
        <v>0</v>
      </c>
      <c r="AX454">
        <v>0</v>
      </c>
      <c r="AY454" s="16">
        <f t="shared" si="111"/>
        <v>95.244474212930186</v>
      </c>
      <c r="AZ454" s="4">
        <v>95.92</v>
      </c>
      <c r="BA454">
        <v>3.5</v>
      </c>
    </row>
    <row r="455" spans="1:53" x14ac:dyDescent="0.2">
      <c r="A455" s="13" t="s">
        <v>539</v>
      </c>
      <c r="B455" s="13" t="s">
        <v>1760</v>
      </c>
      <c r="C455" s="1" t="s">
        <v>128</v>
      </c>
      <c r="D455" s="13" t="s">
        <v>173</v>
      </c>
      <c r="E455" s="13">
        <v>11</v>
      </c>
      <c r="F455" s="13">
        <v>0</v>
      </c>
      <c r="G455" s="13">
        <v>0</v>
      </c>
      <c r="H455" s="20">
        <f t="shared" si="98"/>
        <v>0</v>
      </c>
      <c r="I455">
        <v>0</v>
      </c>
      <c r="J455">
        <v>0</v>
      </c>
      <c r="K455">
        <v>0</v>
      </c>
      <c r="L455" s="17">
        <f t="shared" si="99"/>
        <v>0</v>
      </c>
      <c r="M455">
        <v>0</v>
      </c>
      <c r="N455">
        <v>0</v>
      </c>
      <c r="O455">
        <v>0</v>
      </c>
      <c r="P455" s="15">
        <f t="shared" si="100"/>
        <v>0</v>
      </c>
      <c r="Q455" s="15">
        <f t="shared" si="101"/>
        <v>0</v>
      </c>
      <c r="R455" s="20">
        <f t="shared" si="102"/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s="16">
        <v>0</v>
      </c>
      <c r="Y455" s="26">
        <f t="shared" si="103"/>
        <v>0</v>
      </c>
      <c r="Z455" s="4">
        <v>0</v>
      </c>
      <c r="AA455" s="26">
        <f t="shared" si="104"/>
        <v>0</v>
      </c>
      <c r="AB455" s="4">
        <v>71.290000000000006</v>
      </c>
      <c r="AC455" s="26">
        <f t="shared" si="105"/>
        <v>6.4809090909090914</v>
      </c>
      <c r="AD455" s="21">
        <f t="shared" si="106"/>
        <v>0</v>
      </c>
      <c r="AE455" s="15">
        <f t="shared" si="107"/>
        <v>0</v>
      </c>
      <c r="AF455" s="15">
        <f t="shared" si="108"/>
        <v>0</v>
      </c>
      <c r="AG455" s="15">
        <f t="shared" si="109"/>
        <v>0</v>
      </c>
      <c r="AH455" s="1"/>
      <c r="AI455" s="1"/>
      <c r="AJ455" s="21" t="str">
        <f t="shared" si="110"/>
        <v xml:space="preserve"> </v>
      </c>
      <c r="AK455">
        <v>0</v>
      </c>
      <c r="AL455">
        <v>0</v>
      </c>
      <c r="AM455" s="42">
        <v>0</v>
      </c>
      <c r="AN455" s="42">
        <v>0</v>
      </c>
      <c r="AO455" s="42">
        <v>0</v>
      </c>
      <c r="AP455" s="42">
        <v>0</v>
      </c>
      <c r="AQ455" s="42">
        <v>0</v>
      </c>
      <c r="AR455" s="42">
        <v>0</v>
      </c>
      <c r="AS455">
        <v>0</v>
      </c>
      <c r="AT455">
        <v>0</v>
      </c>
      <c r="AW455">
        <v>0</v>
      </c>
      <c r="AX455">
        <v>0</v>
      </c>
      <c r="AY455" s="16">
        <f t="shared" si="111"/>
        <v>0</v>
      </c>
    </row>
    <row r="456" spans="1:53" x14ac:dyDescent="0.2">
      <c r="A456" s="13" t="s">
        <v>506</v>
      </c>
      <c r="B456" s="13" t="s">
        <v>1762</v>
      </c>
      <c r="C456" s="1" t="s">
        <v>190</v>
      </c>
      <c r="D456" s="13" t="s">
        <v>146</v>
      </c>
      <c r="E456" s="13">
        <v>53</v>
      </c>
      <c r="F456" s="13">
        <v>0</v>
      </c>
      <c r="G456" s="13">
        <v>0</v>
      </c>
      <c r="H456" s="20">
        <f t="shared" si="98"/>
        <v>0</v>
      </c>
      <c r="I456">
        <v>0</v>
      </c>
      <c r="J456">
        <v>0</v>
      </c>
      <c r="K456">
        <v>0</v>
      </c>
      <c r="L456" s="17">
        <f t="shared" si="99"/>
        <v>0</v>
      </c>
      <c r="M456">
        <v>0</v>
      </c>
      <c r="N456">
        <v>0</v>
      </c>
      <c r="O456">
        <v>0</v>
      </c>
      <c r="P456" s="15">
        <f t="shared" si="100"/>
        <v>0</v>
      </c>
      <c r="Q456" s="15">
        <f t="shared" si="101"/>
        <v>0</v>
      </c>
      <c r="R456" s="20">
        <f t="shared" si="102"/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s="16">
        <v>1.1499999999999999</v>
      </c>
      <c r="Y456" s="26">
        <f t="shared" si="103"/>
        <v>2.1698113207547168E-2</v>
      </c>
      <c r="Z456" s="4">
        <v>2.35</v>
      </c>
      <c r="AA456" s="26">
        <f t="shared" si="104"/>
        <v>4.4339622641509438E-2</v>
      </c>
      <c r="AB456" s="4">
        <v>259.99</v>
      </c>
      <c r="AC456" s="26">
        <f t="shared" si="105"/>
        <v>4.9054716981132076</v>
      </c>
      <c r="AD456" s="21">
        <f t="shared" si="106"/>
        <v>8.9578409697339337E-3</v>
      </c>
      <c r="AE456" s="15">
        <f t="shared" si="107"/>
        <v>0</v>
      </c>
      <c r="AF456" s="15">
        <f t="shared" si="108"/>
        <v>0</v>
      </c>
      <c r="AG456" s="15">
        <f t="shared" si="109"/>
        <v>0</v>
      </c>
      <c r="AH456" s="13">
        <v>2</v>
      </c>
      <c r="AI456" s="13">
        <v>2</v>
      </c>
      <c r="AJ456" s="21">
        <f t="shared" si="110"/>
        <v>0.5</v>
      </c>
      <c r="AK456">
        <v>0</v>
      </c>
      <c r="AL456">
        <v>0</v>
      </c>
      <c r="AM456" s="42">
        <v>0</v>
      </c>
      <c r="AN456" s="42">
        <v>1</v>
      </c>
      <c r="AO456" s="42">
        <v>0</v>
      </c>
      <c r="AP456" s="42">
        <v>1</v>
      </c>
      <c r="AQ456" s="42">
        <v>0</v>
      </c>
      <c r="AR456" s="42">
        <v>0</v>
      </c>
      <c r="AS456">
        <v>0</v>
      </c>
      <c r="AT456">
        <v>1</v>
      </c>
      <c r="AU456" s="4">
        <v>-87.26</v>
      </c>
      <c r="AV456" s="4">
        <v>0</v>
      </c>
      <c r="AW456">
        <v>0</v>
      </c>
      <c r="AX456">
        <v>0</v>
      </c>
      <c r="AY456" s="16">
        <f t="shared" si="111"/>
        <v>-104.34782608695653</v>
      </c>
      <c r="AZ456" s="4">
        <v>66.67</v>
      </c>
      <c r="BA456">
        <v>-29.4</v>
      </c>
    </row>
    <row r="457" spans="1:53" x14ac:dyDescent="0.2">
      <c r="A457" s="13" t="s">
        <v>1266</v>
      </c>
      <c r="B457" s="13" t="s">
        <v>1764</v>
      </c>
      <c r="C457" s="1" t="s">
        <v>167</v>
      </c>
      <c r="D457" s="13" t="s">
        <v>503</v>
      </c>
      <c r="E457" s="13">
        <v>31</v>
      </c>
      <c r="F457" s="13">
        <v>0</v>
      </c>
      <c r="G457" s="13">
        <v>1</v>
      </c>
      <c r="H457" s="20">
        <f t="shared" si="98"/>
        <v>1</v>
      </c>
      <c r="I457">
        <v>0</v>
      </c>
      <c r="J457">
        <v>1</v>
      </c>
      <c r="K457">
        <v>0</v>
      </c>
      <c r="L457" s="17">
        <f t="shared" si="99"/>
        <v>5.5469953774867582</v>
      </c>
      <c r="M457">
        <v>1</v>
      </c>
      <c r="N457">
        <v>0</v>
      </c>
      <c r="O457">
        <v>1</v>
      </c>
      <c r="P457" s="15">
        <f t="shared" si="100"/>
        <v>0</v>
      </c>
      <c r="Q457" s="15">
        <f t="shared" si="101"/>
        <v>0</v>
      </c>
      <c r="R457" s="20">
        <f t="shared" si="102"/>
        <v>4.5</v>
      </c>
      <c r="S457">
        <v>0</v>
      </c>
      <c r="T457">
        <v>0</v>
      </c>
      <c r="U457">
        <v>0</v>
      </c>
      <c r="V457">
        <v>1</v>
      </c>
      <c r="W457">
        <v>0</v>
      </c>
      <c r="X457" s="16">
        <v>10.8166666667</v>
      </c>
      <c r="Y457" s="26">
        <f t="shared" si="103"/>
        <v>0.34892473118387096</v>
      </c>
      <c r="Z457" s="4">
        <v>10.14</v>
      </c>
      <c r="AA457" s="26">
        <f t="shared" si="104"/>
        <v>0.32709677419354838</v>
      </c>
      <c r="AB457" s="4">
        <v>138.03</v>
      </c>
      <c r="AC457" s="26">
        <f t="shared" si="105"/>
        <v>4.4525806451612899</v>
      </c>
      <c r="AD457" s="21">
        <f t="shared" si="106"/>
        <v>6.8434905851386924E-2</v>
      </c>
      <c r="AE457" s="15">
        <f t="shared" si="107"/>
        <v>0</v>
      </c>
      <c r="AF457" s="15">
        <f t="shared" si="108"/>
        <v>0.5</v>
      </c>
      <c r="AG457" s="15">
        <f t="shared" si="109"/>
        <v>0.5</v>
      </c>
      <c r="AH457" s="13">
        <v>0</v>
      </c>
      <c r="AI457" s="13">
        <v>3</v>
      </c>
      <c r="AJ457" s="21">
        <f t="shared" si="110"/>
        <v>0</v>
      </c>
      <c r="AK457">
        <v>2</v>
      </c>
      <c r="AL457">
        <v>0</v>
      </c>
      <c r="AM457" s="42">
        <v>7</v>
      </c>
      <c r="AN457" s="42">
        <v>2</v>
      </c>
      <c r="AO457" s="42">
        <v>7</v>
      </c>
      <c r="AP457" s="42">
        <v>2</v>
      </c>
      <c r="AQ457" s="42">
        <v>0</v>
      </c>
      <c r="AR457" s="42">
        <v>5</v>
      </c>
      <c r="AS457">
        <v>7</v>
      </c>
      <c r="AT457">
        <v>0</v>
      </c>
      <c r="AU457" s="4">
        <v>16.670000000000002</v>
      </c>
      <c r="AV457" s="4">
        <v>100</v>
      </c>
      <c r="AW457">
        <v>0</v>
      </c>
      <c r="AX457">
        <v>0</v>
      </c>
      <c r="AY457" s="16">
        <f t="shared" si="111"/>
        <v>94.298921417274883</v>
      </c>
      <c r="AZ457" s="4">
        <v>85.71</v>
      </c>
      <c r="BA457">
        <v>-9.6</v>
      </c>
    </row>
    <row r="458" spans="1:53" x14ac:dyDescent="0.2">
      <c r="A458" s="13" t="s">
        <v>1008</v>
      </c>
      <c r="B458" s="13" t="s">
        <v>1767</v>
      </c>
      <c r="C458" s="1" t="s">
        <v>167</v>
      </c>
      <c r="D458" s="13" t="s">
        <v>173</v>
      </c>
      <c r="E458" s="13">
        <v>1</v>
      </c>
      <c r="F458" s="13">
        <v>0</v>
      </c>
      <c r="G458" s="13">
        <v>0</v>
      </c>
      <c r="H458" s="20">
        <f t="shared" si="98"/>
        <v>0</v>
      </c>
      <c r="I458">
        <v>0</v>
      </c>
      <c r="J458">
        <v>0</v>
      </c>
      <c r="K458">
        <v>0</v>
      </c>
      <c r="L458" s="17">
        <f t="shared" si="99"/>
        <v>0</v>
      </c>
      <c r="M458">
        <v>0</v>
      </c>
      <c r="N458">
        <v>0</v>
      </c>
      <c r="O458">
        <v>0</v>
      </c>
      <c r="P458" s="15">
        <f t="shared" si="100"/>
        <v>0</v>
      </c>
      <c r="Q458" s="15">
        <f t="shared" si="101"/>
        <v>0</v>
      </c>
      <c r="R458" s="20">
        <f t="shared" si="102"/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s="16">
        <v>0</v>
      </c>
      <c r="Y458" s="26">
        <f t="shared" si="103"/>
        <v>0</v>
      </c>
      <c r="Z458" s="4">
        <v>0</v>
      </c>
      <c r="AA458" s="26">
        <f t="shared" si="104"/>
        <v>0</v>
      </c>
      <c r="AB458" s="4">
        <v>5.83</v>
      </c>
      <c r="AC458" s="26">
        <f t="shared" si="105"/>
        <v>5.83</v>
      </c>
      <c r="AD458" s="21">
        <f t="shared" si="106"/>
        <v>0</v>
      </c>
      <c r="AE458" s="15">
        <f t="shared" si="107"/>
        <v>0</v>
      </c>
      <c r="AF458" s="15">
        <f t="shared" si="108"/>
        <v>0</v>
      </c>
      <c r="AG458" s="15">
        <f t="shared" si="109"/>
        <v>0</v>
      </c>
      <c r="AH458" s="1"/>
      <c r="AI458" s="1"/>
      <c r="AJ458" s="21" t="str">
        <f t="shared" si="110"/>
        <v xml:space="preserve"> </v>
      </c>
      <c r="AK458">
        <v>0</v>
      </c>
      <c r="AL458">
        <v>0</v>
      </c>
      <c r="AM458" s="42">
        <v>0</v>
      </c>
      <c r="AN458" s="42">
        <v>0</v>
      </c>
      <c r="AO458" s="42">
        <v>0</v>
      </c>
      <c r="AP458" s="42">
        <v>0</v>
      </c>
      <c r="AQ458" s="42">
        <v>0</v>
      </c>
      <c r="AR458" s="42">
        <v>0</v>
      </c>
      <c r="AS458">
        <v>0</v>
      </c>
      <c r="AT458">
        <v>0</v>
      </c>
      <c r="AW458">
        <v>0</v>
      </c>
      <c r="AX458">
        <v>0</v>
      </c>
      <c r="AY458" s="16">
        <f t="shared" si="111"/>
        <v>0</v>
      </c>
    </row>
    <row r="459" spans="1:53" x14ac:dyDescent="0.2">
      <c r="A459" s="13" t="s">
        <v>1252</v>
      </c>
      <c r="B459" s="13" t="s">
        <v>1770</v>
      </c>
      <c r="C459" s="1" t="s">
        <v>482</v>
      </c>
      <c r="D459" s="13" t="s">
        <v>146</v>
      </c>
      <c r="E459" s="13">
        <v>67</v>
      </c>
      <c r="F459" s="13">
        <v>0</v>
      </c>
      <c r="G459" s="13">
        <v>0</v>
      </c>
      <c r="H459" s="20">
        <f t="shared" si="98"/>
        <v>0</v>
      </c>
      <c r="I459">
        <v>0</v>
      </c>
      <c r="J459">
        <v>0</v>
      </c>
      <c r="K459">
        <v>0</v>
      </c>
      <c r="L459" s="17">
        <f t="shared" si="99"/>
        <v>0</v>
      </c>
      <c r="M459">
        <v>1</v>
      </c>
      <c r="N459">
        <v>0</v>
      </c>
      <c r="O459">
        <v>0</v>
      </c>
      <c r="P459" s="15">
        <f t="shared" si="100"/>
        <v>0</v>
      </c>
      <c r="Q459" s="15">
        <f t="shared" si="101"/>
        <v>0</v>
      </c>
      <c r="R459" s="20">
        <f t="shared" si="102"/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s="16">
        <v>8.9833333332999992</v>
      </c>
      <c r="Y459" s="26">
        <f t="shared" si="103"/>
        <v>0.13407960198955224</v>
      </c>
      <c r="Z459" s="4">
        <v>9.01</v>
      </c>
      <c r="AA459" s="26">
        <f t="shared" si="104"/>
        <v>0.1344776119402985</v>
      </c>
      <c r="AB459" s="4">
        <v>368.58</v>
      </c>
      <c r="AC459" s="26">
        <f t="shared" si="105"/>
        <v>5.5011940298507458</v>
      </c>
      <c r="AD459" s="21">
        <f t="shared" si="106"/>
        <v>2.3861860748430837E-2</v>
      </c>
      <c r="AE459" s="15">
        <f t="shared" si="107"/>
        <v>0</v>
      </c>
      <c r="AF459" s="15">
        <f t="shared" si="108"/>
        <v>0</v>
      </c>
      <c r="AG459" s="15">
        <f t="shared" si="109"/>
        <v>0</v>
      </c>
      <c r="AH459" s="13">
        <v>5</v>
      </c>
      <c r="AI459" s="13">
        <v>1</v>
      </c>
      <c r="AJ459" s="21">
        <f t="shared" si="110"/>
        <v>0.83333333333333337</v>
      </c>
      <c r="AK459">
        <v>0</v>
      </c>
      <c r="AL459">
        <v>0</v>
      </c>
      <c r="AM459" s="42">
        <v>7</v>
      </c>
      <c r="AN459" s="42">
        <v>1</v>
      </c>
      <c r="AO459" s="42">
        <v>7</v>
      </c>
      <c r="AP459" s="42">
        <v>1</v>
      </c>
      <c r="AQ459" s="42">
        <v>1</v>
      </c>
      <c r="AR459" s="42">
        <v>2</v>
      </c>
      <c r="AS459">
        <v>6</v>
      </c>
      <c r="AT459">
        <v>1</v>
      </c>
      <c r="AU459" s="4">
        <v>-0.36</v>
      </c>
      <c r="AV459" s="4">
        <v>85.71</v>
      </c>
      <c r="AW459">
        <v>0</v>
      </c>
      <c r="AX459">
        <v>0</v>
      </c>
      <c r="AY459" s="16">
        <f t="shared" si="111"/>
        <v>86.827458256351875</v>
      </c>
      <c r="AZ459" s="4">
        <v>100</v>
      </c>
      <c r="BA459">
        <v>5.9</v>
      </c>
    </row>
    <row r="460" spans="1:53" x14ac:dyDescent="0.2">
      <c r="A460" s="13" t="s">
        <v>1772</v>
      </c>
      <c r="B460" s="13" t="s">
        <v>1773</v>
      </c>
      <c r="C460" s="1" t="s">
        <v>167</v>
      </c>
      <c r="D460" s="13" t="s">
        <v>146</v>
      </c>
      <c r="E460" s="13">
        <v>57</v>
      </c>
      <c r="F460" s="13">
        <v>1</v>
      </c>
      <c r="G460" s="13">
        <v>3</v>
      </c>
      <c r="H460" s="20">
        <f t="shared" si="98"/>
        <v>4</v>
      </c>
      <c r="I460">
        <v>1</v>
      </c>
      <c r="J460">
        <v>3</v>
      </c>
      <c r="K460">
        <v>0</v>
      </c>
      <c r="L460" s="17">
        <f t="shared" si="99"/>
        <v>2.1821488104264839</v>
      </c>
      <c r="M460">
        <v>24</v>
      </c>
      <c r="N460">
        <v>16</v>
      </c>
      <c r="O460">
        <v>10</v>
      </c>
      <c r="P460" s="15">
        <f t="shared" si="100"/>
        <v>4.1666666666666664E-2</v>
      </c>
      <c r="Q460" s="15">
        <f t="shared" si="101"/>
        <v>0.02</v>
      </c>
      <c r="R460" s="20">
        <f t="shared" si="102"/>
        <v>25.666666666666668</v>
      </c>
      <c r="S460">
        <v>0</v>
      </c>
      <c r="T460">
        <v>1</v>
      </c>
      <c r="U460">
        <v>2</v>
      </c>
      <c r="V460">
        <v>4</v>
      </c>
      <c r="W460">
        <v>1</v>
      </c>
      <c r="X460" s="16">
        <v>109.9833333333</v>
      </c>
      <c r="Y460" s="26">
        <f t="shared" si="103"/>
        <v>1.9295321637421052</v>
      </c>
      <c r="Z460" s="4">
        <v>102.08</v>
      </c>
      <c r="AA460" s="26">
        <f t="shared" si="104"/>
        <v>1.7908771929824561</v>
      </c>
      <c r="AB460" s="4">
        <v>186.38</v>
      </c>
      <c r="AC460" s="26">
        <f t="shared" si="105"/>
        <v>3.2698245614035089</v>
      </c>
      <c r="AD460" s="21">
        <f t="shared" si="106"/>
        <v>0.35387922068917699</v>
      </c>
      <c r="AE460" s="15">
        <f t="shared" si="107"/>
        <v>0.1111111111111111</v>
      </c>
      <c r="AF460" s="15">
        <f t="shared" si="108"/>
        <v>0.33333333333333331</v>
      </c>
      <c r="AG460" s="15">
        <f t="shared" si="109"/>
        <v>0.44444444444444442</v>
      </c>
      <c r="AH460" s="13">
        <v>13</v>
      </c>
      <c r="AI460" s="13">
        <v>17</v>
      </c>
      <c r="AJ460" s="21">
        <f t="shared" si="110"/>
        <v>0.43333333333333335</v>
      </c>
      <c r="AK460">
        <v>9</v>
      </c>
      <c r="AL460">
        <v>1</v>
      </c>
      <c r="AM460" s="42">
        <v>68</v>
      </c>
      <c r="AN460" s="42">
        <v>18</v>
      </c>
      <c r="AO460" s="42">
        <v>68</v>
      </c>
      <c r="AP460" s="42">
        <v>18</v>
      </c>
      <c r="AQ460" s="42">
        <v>3</v>
      </c>
      <c r="AR460" s="42">
        <v>54</v>
      </c>
      <c r="AS460">
        <v>89</v>
      </c>
      <c r="AT460">
        <v>17</v>
      </c>
      <c r="AU460" s="4">
        <v>-5.4</v>
      </c>
      <c r="AV460" s="4">
        <v>83.96</v>
      </c>
      <c r="AW460">
        <v>1</v>
      </c>
      <c r="AX460">
        <v>1</v>
      </c>
      <c r="AY460" s="16">
        <f t="shared" si="111"/>
        <v>86.740415214452725</v>
      </c>
      <c r="AZ460" s="4">
        <v>89.74</v>
      </c>
      <c r="BA460">
        <v>-7.2</v>
      </c>
    </row>
    <row r="461" spans="1:53" x14ac:dyDescent="0.2">
      <c r="A461" s="13" t="s">
        <v>423</v>
      </c>
      <c r="B461" s="13" t="s">
        <v>1776</v>
      </c>
      <c r="C461" s="1" t="s">
        <v>287</v>
      </c>
      <c r="D461" s="13" t="s">
        <v>173</v>
      </c>
      <c r="E461" s="13">
        <v>78</v>
      </c>
      <c r="F461" s="13">
        <v>1</v>
      </c>
      <c r="G461" s="13">
        <v>11</v>
      </c>
      <c r="H461" s="20">
        <f t="shared" si="98"/>
        <v>12</v>
      </c>
      <c r="I461">
        <v>1</v>
      </c>
      <c r="J461">
        <v>4</v>
      </c>
      <c r="K461">
        <v>7</v>
      </c>
      <c r="L461" s="17">
        <f t="shared" si="99"/>
        <v>3.7858206993258765</v>
      </c>
      <c r="M461">
        <v>20</v>
      </c>
      <c r="N461">
        <v>10</v>
      </c>
      <c r="O461">
        <v>17</v>
      </c>
      <c r="P461" s="15">
        <f t="shared" si="100"/>
        <v>0.05</v>
      </c>
      <c r="Q461" s="15">
        <f t="shared" si="101"/>
        <v>2.1276595744680851E-2</v>
      </c>
      <c r="R461" s="20">
        <f t="shared" si="102"/>
        <v>32</v>
      </c>
      <c r="S461">
        <v>2</v>
      </c>
      <c r="T461">
        <v>4</v>
      </c>
      <c r="U461">
        <v>6</v>
      </c>
      <c r="V461">
        <v>10</v>
      </c>
      <c r="W461">
        <v>4</v>
      </c>
      <c r="X461" s="16">
        <v>190.1833333333</v>
      </c>
      <c r="Y461" s="26">
        <f t="shared" si="103"/>
        <v>2.4382478632474358</v>
      </c>
      <c r="Z461" s="4">
        <v>183.9</v>
      </c>
      <c r="AA461" s="26">
        <f t="shared" si="104"/>
        <v>2.3576923076923078</v>
      </c>
      <c r="AB461" s="4">
        <v>215.42</v>
      </c>
      <c r="AC461" s="26">
        <f t="shared" si="105"/>
        <v>2.7617948717948715</v>
      </c>
      <c r="AD461" s="21">
        <f t="shared" si="106"/>
        <v>0.46053290594009821</v>
      </c>
      <c r="AE461" s="15">
        <f t="shared" si="107"/>
        <v>5.2631578947368418E-2</v>
      </c>
      <c r="AF461" s="15">
        <f t="shared" si="108"/>
        <v>0.57894736842105265</v>
      </c>
      <c r="AG461" s="15">
        <f t="shared" si="109"/>
        <v>0.63157894736842102</v>
      </c>
      <c r="AH461" s="1"/>
      <c r="AI461" s="1"/>
      <c r="AJ461" s="21" t="str">
        <f t="shared" si="110"/>
        <v xml:space="preserve"> </v>
      </c>
      <c r="AK461">
        <v>19</v>
      </c>
      <c r="AL461">
        <v>2</v>
      </c>
      <c r="AM461" s="42">
        <v>133</v>
      </c>
      <c r="AN461" s="42">
        <v>20</v>
      </c>
      <c r="AO461" s="42">
        <v>133</v>
      </c>
      <c r="AP461" s="42">
        <v>20</v>
      </c>
      <c r="AQ461" s="42">
        <v>5</v>
      </c>
      <c r="AR461" s="42">
        <v>64</v>
      </c>
      <c r="AS461">
        <v>159</v>
      </c>
      <c r="AT461">
        <v>20</v>
      </c>
      <c r="AU461" s="4">
        <v>-4.22</v>
      </c>
      <c r="AV461" s="4">
        <v>88.83</v>
      </c>
      <c r="AW461">
        <v>2</v>
      </c>
      <c r="AX461">
        <v>0</v>
      </c>
      <c r="AY461" s="16">
        <f t="shared" si="111"/>
        <v>95.276487599701227</v>
      </c>
      <c r="AZ461" s="4">
        <v>94.41</v>
      </c>
      <c r="BA461">
        <v>-3.3</v>
      </c>
    </row>
    <row r="462" spans="1:53" x14ac:dyDescent="0.2">
      <c r="A462" s="13" t="s">
        <v>1778</v>
      </c>
      <c r="B462" s="13" t="s">
        <v>1779</v>
      </c>
      <c r="C462" s="1" t="s">
        <v>287</v>
      </c>
      <c r="D462" s="13" t="s">
        <v>146</v>
      </c>
      <c r="E462" s="13">
        <v>76</v>
      </c>
      <c r="F462" s="13">
        <v>5</v>
      </c>
      <c r="G462" s="13">
        <v>1</v>
      </c>
      <c r="H462" s="20">
        <f t="shared" si="98"/>
        <v>6</v>
      </c>
      <c r="I462">
        <v>5</v>
      </c>
      <c r="J462">
        <v>1</v>
      </c>
      <c r="K462">
        <v>0</v>
      </c>
      <c r="L462" s="17">
        <f t="shared" si="99"/>
        <v>2.1483986473041279</v>
      </c>
      <c r="M462">
        <v>32</v>
      </c>
      <c r="N462">
        <v>12</v>
      </c>
      <c r="O462">
        <v>4</v>
      </c>
      <c r="P462" s="15">
        <f t="shared" si="100"/>
        <v>0.15625</v>
      </c>
      <c r="Q462" s="15">
        <f t="shared" si="101"/>
        <v>0.10416666666666667</v>
      </c>
      <c r="R462" s="20">
        <f t="shared" si="102"/>
        <v>8.625</v>
      </c>
      <c r="S462">
        <v>0</v>
      </c>
      <c r="T462">
        <v>7</v>
      </c>
      <c r="U462">
        <v>15</v>
      </c>
      <c r="V462">
        <v>6</v>
      </c>
      <c r="W462">
        <v>1</v>
      </c>
      <c r="X462" s="16">
        <v>167.5666666667</v>
      </c>
      <c r="Y462" s="26">
        <f t="shared" si="103"/>
        <v>2.2048245614039472</v>
      </c>
      <c r="Z462" s="4">
        <v>157.51</v>
      </c>
      <c r="AA462" s="26">
        <f t="shared" si="104"/>
        <v>2.0724999999999998</v>
      </c>
      <c r="AB462" s="4">
        <v>234.03</v>
      </c>
      <c r="AC462" s="26">
        <f t="shared" si="105"/>
        <v>3.0793421052631578</v>
      </c>
      <c r="AD462" s="21">
        <f t="shared" si="106"/>
        <v>0.40228329161771464</v>
      </c>
      <c r="AE462" s="15">
        <f t="shared" si="107"/>
        <v>0.3125</v>
      </c>
      <c r="AF462" s="15">
        <f t="shared" si="108"/>
        <v>6.25E-2</v>
      </c>
      <c r="AG462" s="15">
        <f t="shared" si="109"/>
        <v>0.375</v>
      </c>
      <c r="AH462" s="13">
        <v>0</v>
      </c>
      <c r="AI462" s="13">
        <v>0</v>
      </c>
      <c r="AJ462" s="21" t="str">
        <f t="shared" si="110"/>
        <v xml:space="preserve"> </v>
      </c>
      <c r="AK462">
        <v>16</v>
      </c>
      <c r="AL462">
        <v>1</v>
      </c>
      <c r="AM462" s="42">
        <v>122</v>
      </c>
      <c r="AN462" s="42">
        <v>15</v>
      </c>
      <c r="AO462" s="42">
        <v>122</v>
      </c>
      <c r="AP462" s="42">
        <v>15</v>
      </c>
      <c r="AQ462" s="42">
        <v>1</v>
      </c>
      <c r="AR462" s="42">
        <v>61</v>
      </c>
      <c r="AS462">
        <v>149</v>
      </c>
      <c r="AT462">
        <v>14</v>
      </c>
      <c r="AU462" s="4">
        <v>3.29</v>
      </c>
      <c r="AV462" s="4">
        <v>91.41</v>
      </c>
      <c r="AW462">
        <v>1</v>
      </c>
      <c r="AX462">
        <v>0</v>
      </c>
      <c r="AY462" s="16">
        <f t="shared" si="111"/>
        <v>103.4812015118155</v>
      </c>
      <c r="AZ462" s="4">
        <v>95.83</v>
      </c>
      <c r="BA462">
        <v>0</v>
      </c>
    </row>
    <row r="463" spans="1:53" x14ac:dyDescent="0.2">
      <c r="A463" s="13" t="s">
        <v>262</v>
      </c>
      <c r="B463" s="13" t="s">
        <v>1781</v>
      </c>
      <c r="C463" s="1" t="s">
        <v>482</v>
      </c>
      <c r="D463" s="13" t="s">
        <v>146</v>
      </c>
      <c r="E463" s="13">
        <v>80</v>
      </c>
      <c r="F463" s="13">
        <v>6</v>
      </c>
      <c r="G463" s="13">
        <v>6</v>
      </c>
      <c r="H463" s="20">
        <f t="shared" si="98"/>
        <v>12</v>
      </c>
      <c r="I463">
        <v>6</v>
      </c>
      <c r="J463">
        <v>4</v>
      </c>
      <c r="K463">
        <v>2</v>
      </c>
      <c r="L463" s="17">
        <f t="shared" si="99"/>
        <v>3.8744394618841027</v>
      </c>
      <c r="M463">
        <v>21</v>
      </c>
      <c r="N463">
        <v>8</v>
      </c>
      <c r="O463">
        <v>8</v>
      </c>
      <c r="P463" s="15">
        <f t="shared" si="100"/>
        <v>0.2857142857142857</v>
      </c>
      <c r="Q463" s="15">
        <f t="shared" si="101"/>
        <v>0.16216216216216217</v>
      </c>
      <c r="R463" s="20">
        <f t="shared" si="102"/>
        <v>34.857142857142854</v>
      </c>
      <c r="S463">
        <v>0</v>
      </c>
      <c r="T463">
        <v>1</v>
      </c>
      <c r="U463">
        <v>12</v>
      </c>
      <c r="V463">
        <v>8</v>
      </c>
      <c r="W463">
        <v>5</v>
      </c>
      <c r="X463" s="16">
        <v>185.8333333333</v>
      </c>
      <c r="Y463" s="26">
        <f t="shared" si="103"/>
        <v>2.32291666666625</v>
      </c>
      <c r="Z463" s="4">
        <v>189.13</v>
      </c>
      <c r="AA463" s="26">
        <f t="shared" si="104"/>
        <v>2.364125</v>
      </c>
      <c r="AB463" s="4">
        <v>263.93</v>
      </c>
      <c r="AC463" s="26">
        <f t="shared" si="105"/>
        <v>3.2991250000000001</v>
      </c>
      <c r="AD463" s="21">
        <f t="shared" si="106"/>
        <v>0.41745022734295684</v>
      </c>
      <c r="AE463" s="15">
        <f t="shared" si="107"/>
        <v>0.2857142857142857</v>
      </c>
      <c r="AF463" s="15">
        <f t="shared" si="108"/>
        <v>0.2857142857142857</v>
      </c>
      <c r="AG463" s="15">
        <f t="shared" si="109"/>
        <v>0.5714285714285714</v>
      </c>
      <c r="AH463" s="13">
        <v>56</v>
      </c>
      <c r="AI463" s="13">
        <v>50</v>
      </c>
      <c r="AJ463" s="21">
        <f t="shared" si="110"/>
        <v>0.52830188679245282</v>
      </c>
      <c r="AK463">
        <v>21</v>
      </c>
      <c r="AL463">
        <v>3</v>
      </c>
      <c r="AM463" s="42">
        <v>162</v>
      </c>
      <c r="AN463" s="42">
        <v>22</v>
      </c>
      <c r="AO463" s="42">
        <v>162</v>
      </c>
      <c r="AP463" s="42">
        <v>22</v>
      </c>
      <c r="AQ463" s="42">
        <v>6</v>
      </c>
      <c r="AR463" s="42">
        <v>96</v>
      </c>
      <c r="AS463">
        <v>158</v>
      </c>
      <c r="AT463">
        <v>25</v>
      </c>
      <c r="AU463" s="4">
        <v>0.47</v>
      </c>
      <c r="AV463" s="4">
        <v>86.34</v>
      </c>
      <c r="AW463">
        <v>1</v>
      </c>
      <c r="AX463">
        <v>1</v>
      </c>
      <c r="AY463" s="16">
        <f t="shared" si="111"/>
        <v>125.27354260091933</v>
      </c>
      <c r="AZ463" s="4">
        <v>93.89</v>
      </c>
      <c r="BA463">
        <v>0.5</v>
      </c>
    </row>
    <row r="464" spans="1:53" x14ac:dyDescent="0.2">
      <c r="A464" s="13" t="s">
        <v>1783</v>
      </c>
      <c r="B464" s="13" t="s">
        <v>1784</v>
      </c>
      <c r="C464" s="1" t="s">
        <v>264</v>
      </c>
      <c r="D464" s="13" t="s">
        <v>146</v>
      </c>
      <c r="E464" s="13">
        <v>75</v>
      </c>
      <c r="F464" s="13">
        <v>2</v>
      </c>
      <c r="G464" s="13">
        <v>5</v>
      </c>
      <c r="H464" s="20">
        <f t="shared" si="98"/>
        <v>7</v>
      </c>
      <c r="I464">
        <v>2</v>
      </c>
      <c r="J464">
        <v>2</v>
      </c>
      <c r="K464">
        <v>4</v>
      </c>
      <c r="L464" s="17">
        <f t="shared" si="99"/>
        <v>2.4151811385853938</v>
      </c>
      <c r="M464">
        <v>23</v>
      </c>
      <c r="N464">
        <v>5</v>
      </c>
      <c r="O464">
        <v>2</v>
      </c>
      <c r="P464" s="15">
        <f t="shared" si="100"/>
        <v>8.6956521739130432E-2</v>
      </c>
      <c r="Q464" s="15">
        <f t="shared" si="101"/>
        <v>6.6666666666666666E-2</v>
      </c>
      <c r="R464" s="20">
        <f t="shared" si="102"/>
        <v>15.142857142857142</v>
      </c>
      <c r="S464">
        <v>0</v>
      </c>
      <c r="T464">
        <v>1</v>
      </c>
      <c r="U464">
        <v>12</v>
      </c>
      <c r="V464">
        <v>1</v>
      </c>
      <c r="W464">
        <v>1</v>
      </c>
      <c r="X464" s="16">
        <v>173.9</v>
      </c>
      <c r="Y464" s="26">
        <f t="shared" si="103"/>
        <v>2.3186666666666667</v>
      </c>
      <c r="Z464" s="4">
        <v>172.41</v>
      </c>
      <c r="AA464" s="26">
        <f t="shared" si="104"/>
        <v>2.2988</v>
      </c>
      <c r="AB464" s="4">
        <v>201.46</v>
      </c>
      <c r="AC464" s="26">
        <f t="shared" si="105"/>
        <v>2.6861333333333333</v>
      </c>
      <c r="AD464" s="21">
        <f t="shared" si="106"/>
        <v>0.46114959745366035</v>
      </c>
      <c r="AE464" s="15">
        <f t="shared" si="107"/>
        <v>9.5238095238095233E-2</v>
      </c>
      <c r="AF464" s="15">
        <f t="shared" si="108"/>
        <v>0.2857142857142857</v>
      </c>
      <c r="AG464" s="15">
        <f t="shared" si="109"/>
        <v>0.38095238095238093</v>
      </c>
      <c r="AH464" s="13">
        <v>83</v>
      </c>
      <c r="AI464" s="13">
        <v>69</v>
      </c>
      <c r="AJ464" s="21">
        <f t="shared" si="110"/>
        <v>0.54605263157894735</v>
      </c>
      <c r="AK464">
        <v>21</v>
      </c>
      <c r="AL464">
        <v>3</v>
      </c>
      <c r="AM464" s="42">
        <v>138</v>
      </c>
      <c r="AN464" s="42">
        <v>19</v>
      </c>
      <c r="AO464" s="42">
        <v>138</v>
      </c>
      <c r="AP464" s="42">
        <v>19</v>
      </c>
      <c r="AQ464" s="42">
        <v>3</v>
      </c>
      <c r="AR464" s="42">
        <v>68</v>
      </c>
      <c r="AS464">
        <v>128</v>
      </c>
      <c r="AT464">
        <v>18</v>
      </c>
      <c r="AU464" s="4">
        <v>-1.32</v>
      </c>
      <c r="AV464" s="4">
        <v>87.67</v>
      </c>
      <c r="AW464">
        <v>3</v>
      </c>
      <c r="AX464">
        <v>0</v>
      </c>
      <c r="AY464" s="16">
        <f t="shared" si="111"/>
        <v>110.75330649798735</v>
      </c>
      <c r="AZ464" s="4">
        <v>93.41</v>
      </c>
      <c r="BA464">
        <v>2.9</v>
      </c>
    </row>
    <row r="465" spans="1:53" x14ac:dyDescent="0.2">
      <c r="A465" s="13" t="s">
        <v>193</v>
      </c>
      <c r="B465" s="13" t="s">
        <v>1787</v>
      </c>
      <c r="C465" s="1" t="s">
        <v>249</v>
      </c>
      <c r="D465" s="13" t="s">
        <v>129</v>
      </c>
      <c r="E465" s="13">
        <v>9</v>
      </c>
      <c r="F465" s="13">
        <v>0</v>
      </c>
      <c r="G465" s="13">
        <v>0</v>
      </c>
      <c r="H465" s="20">
        <f t="shared" si="98"/>
        <v>0</v>
      </c>
      <c r="I465">
        <v>0</v>
      </c>
      <c r="J465">
        <v>0</v>
      </c>
      <c r="K465">
        <v>0</v>
      </c>
      <c r="L465" s="17">
        <f t="shared" si="99"/>
        <v>0</v>
      </c>
      <c r="M465">
        <v>0</v>
      </c>
      <c r="N465">
        <v>1</v>
      </c>
      <c r="O465">
        <v>0</v>
      </c>
      <c r="P465" s="15">
        <f t="shared" si="100"/>
        <v>0</v>
      </c>
      <c r="Q465" s="15">
        <f t="shared" si="101"/>
        <v>0</v>
      </c>
      <c r="R465" s="20">
        <f t="shared" si="102"/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 s="16">
        <v>0.88333333330000008</v>
      </c>
      <c r="Y465" s="26">
        <f t="shared" si="103"/>
        <v>9.8148148144444447E-2</v>
      </c>
      <c r="Z465" s="4">
        <v>1.03</v>
      </c>
      <c r="AA465" s="26">
        <f t="shared" si="104"/>
        <v>0.11444444444444445</v>
      </c>
      <c r="AB465" s="4">
        <v>54.89</v>
      </c>
      <c r="AC465" s="26">
        <f t="shared" si="105"/>
        <v>6.0988888888888892</v>
      </c>
      <c r="AD465" s="21">
        <f t="shared" si="106"/>
        <v>1.8419170243204577E-2</v>
      </c>
      <c r="AE465" s="15">
        <f t="shared" si="107"/>
        <v>0</v>
      </c>
      <c r="AF465" s="15">
        <f t="shared" si="108"/>
        <v>0</v>
      </c>
      <c r="AG465" s="15">
        <f t="shared" si="109"/>
        <v>0</v>
      </c>
      <c r="AH465" s="13">
        <v>0</v>
      </c>
      <c r="AI465" s="13">
        <v>0</v>
      </c>
      <c r="AJ465" s="21" t="str">
        <f t="shared" si="110"/>
        <v xml:space="preserve"> </v>
      </c>
      <c r="AK465">
        <v>0</v>
      </c>
      <c r="AL465">
        <v>0</v>
      </c>
      <c r="AM465" s="42">
        <v>0</v>
      </c>
      <c r="AN465" s="42">
        <v>0</v>
      </c>
      <c r="AO465" s="42">
        <v>0</v>
      </c>
      <c r="AP465" s="42">
        <v>0</v>
      </c>
      <c r="AQ465" s="42">
        <v>0</v>
      </c>
      <c r="AR465" s="42">
        <v>1</v>
      </c>
      <c r="AS465">
        <v>2</v>
      </c>
      <c r="AT465">
        <v>0</v>
      </c>
      <c r="AU465" s="4">
        <v>11.11</v>
      </c>
      <c r="AV465" s="4">
        <v>100</v>
      </c>
      <c r="AW465">
        <v>0</v>
      </c>
      <c r="AX465">
        <v>0</v>
      </c>
      <c r="AY465" s="16">
        <f t="shared" si="111"/>
        <v>60</v>
      </c>
      <c r="AZ465" s="4">
        <v>100</v>
      </c>
      <c r="BA465">
        <v>12</v>
      </c>
    </row>
    <row r="466" spans="1:53" x14ac:dyDescent="0.2">
      <c r="A466" s="13" t="s">
        <v>665</v>
      </c>
      <c r="B466" s="13" t="s">
        <v>1790</v>
      </c>
      <c r="C466" s="1" t="s">
        <v>292</v>
      </c>
      <c r="D466" s="13" t="s">
        <v>173</v>
      </c>
      <c r="E466" s="13">
        <v>43</v>
      </c>
      <c r="F466" s="13">
        <v>1</v>
      </c>
      <c r="G466" s="13">
        <v>0</v>
      </c>
      <c r="H466" s="20">
        <f t="shared" si="98"/>
        <v>1</v>
      </c>
      <c r="I466">
        <v>1</v>
      </c>
      <c r="J466">
        <v>0</v>
      </c>
      <c r="K466">
        <v>0</v>
      </c>
      <c r="L466" s="17">
        <f t="shared" si="99"/>
        <v>5.2478134110940173</v>
      </c>
      <c r="M466">
        <v>4</v>
      </c>
      <c r="N466">
        <v>0</v>
      </c>
      <c r="O466">
        <v>0</v>
      </c>
      <c r="P466" s="15">
        <f t="shared" si="100"/>
        <v>0.25</v>
      </c>
      <c r="Q466" s="15">
        <f t="shared" si="101"/>
        <v>0.25</v>
      </c>
      <c r="R466" s="20">
        <f t="shared" si="102"/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s="16">
        <v>11.4333333333</v>
      </c>
      <c r="Y466" s="26">
        <f t="shared" si="103"/>
        <v>0.26589147286744186</v>
      </c>
      <c r="Z466" s="4">
        <v>10.93</v>
      </c>
      <c r="AA466" s="26">
        <f t="shared" si="104"/>
        <v>0.25418604651162791</v>
      </c>
      <c r="AB466" s="4">
        <v>189.57</v>
      </c>
      <c r="AC466" s="26">
        <f t="shared" si="105"/>
        <v>4.4086046511627908</v>
      </c>
      <c r="AD466" s="21">
        <f t="shared" si="106"/>
        <v>5.4513715710723186E-2</v>
      </c>
      <c r="AE466" s="15">
        <f t="shared" si="107"/>
        <v>1</v>
      </c>
      <c r="AF466" s="15">
        <f t="shared" si="108"/>
        <v>0</v>
      </c>
      <c r="AG466" s="15">
        <f t="shared" si="109"/>
        <v>1</v>
      </c>
      <c r="AH466" s="1"/>
      <c r="AI466" s="1"/>
      <c r="AJ466" s="21" t="str">
        <f t="shared" si="110"/>
        <v xml:space="preserve"> </v>
      </c>
      <c r="AK466">
        <v>1</v>
      </c>
      <c r="AL466">
        <v>0</v>
      </c>
      <c r="AM466" s="42">
        <v>13</v>
      </c>
      <c r="AN466" s="42">
        <v>2</v>
      </c>
      <c r="AO466" s="42">
        <v>13</v>
      </c>
      <c r="AP466" s="42">
        <v>2</v>
      </c>
      <c r="AQ466" s="42">
        <v>1</v>
      </c>
      <c r="AR466" s="42">
        <v>2</v>
      </c>
      <c r="AS466">
        <v>11</v>
      </c>
      <c r="AT466">
        <v>1</v>
      </c>
      <c r="AU466" s="4">
        <v>5.56</v>
      </c>
      <c r="AV466" s="4">
        <v>91.67</v>
      </c>
      <c r="AW466">
        <v>1</v>
      </c>
      <c r="AX466">
        <v>0</v>
      </c>
      <c r="AY466" s="16">
        <f t="shared" si="111"/>
        <v>125.94752186625639</v>
      </c>
      <c r="AZ466" s="4">
        <v>91.67</v>
      </c>
      <c r="BA466">
        <v>-4.9000000000000004</v>
      </c>
    </row>
    <row r="467" spans="1:53" x14ac:dyDescent="0.2">
      <c r="A467" s="13" t="s">
        <v>170</v>
      </c>
      <c r="B467" s="13" t="s">
        <v>1793</v>
      </c>
      <c r="C467" s="13" t="s">
        <v>554</v>
      </c>
      <c r="D467" s="13" t="s">
        <v>503</v>
      </c>
      <c r="E467" s="13">
        <v>2</v>
      </c>
      <c r="F467" s="13">
        <v>0</v>
      </c>
      <c r="G467" s="13">
        <v>0</v>
      </c>
      <c r="H467" s="20">
        <f t="shared" si="98"/>
        <v>0</v>
      </c>
      <c r="I467">
        <v>0</v>
      </c>
      <c r="J467">
        <v>0</v>
      </c>
      <c r="K467">
        <v>0</v>
      </c>
      <c r="L467" s="17">
        <f t="shared" si="99"/>
        <v>0</v>
      </c>
      <c r="M467">
        <v>0</v>
      </c>
      <c r="N467">
        <v>0</v>
      </c>
      <c r="O467">
        <v>0</v>
      </c>
      <c r="P467" s="15">
        <f t="shared" si="100"/>
        <v>0</v>
      </c>
      <c r="Q467" s="15">
        <f t="shared" si="101"/>
        <v>0</v>
      </c>
      <c r="R467" s="20">
        <f t="shared" si="102"/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 s="16">
        <v>2.0333333332999999</v>
      </c>
      <c r="Y467" s="26">
        <f t="shared" si="103"/>
        <v>1.0166666666499999</v>
      </c>
      <c r="Z467" s="4">
        <v>1.32</v>
      </c>
      <c r="AA467" s="26">
        <f t="shared" si="104"/>
        <v>0.66</v>
      </c>
      <c r="AB467" s="4">
        <v>8.11</v>
      </c>
      <c r="AC467" s="26">
        <f t="shared" si="105"/>
        <v>4.0549999999999997</v>
      </c>
      <c r="AD467" s="21">
        <f t="shared" si="106"/>
        <v>0.13997879109225875</v>
      </c>
      <c r="AE467" s="15">
        <f t="shared" si="107"/>
        <v>0</v>
      </c>
      <c r="AF467" s="15">
        <f t="shared" si="108"/>
        <v>0</v>
      </c>
      <c r="AG467" s="15">
        <f t="shared" si="109"/>
        <v>0</v>
      </c>
      <c r="AH467" s="13">
        <v>0</v>
      </c>
      <c r="AI467" s="13">
        <v>0</v>
      </c>
      <c r="AJ467" s="21" t="str">
        <f t="shared" si="110"/>
        <v xml:space="preserve"> </v>
      </c>
      <c r="AK467">
        <v>0</v>
      </c>
      <c r="AL467">
        <v>0</v>
      </c>
      <c r="AM467" s="42">
        <v>1</v>
      </c>
      <c r="AN467" s="42">
        <v>0</v>
      </c>
      <c r="AO467" s="42">
        <v>1</v>
      </c>
      <c r="AP467" s="42">
        <v>0</v>
      </c>
      <c r="AQ467" s="42">
        <v>0</v>
      </c>
      <c r="AR467" s="42">
        <v>0</v>
      </c>
      <c r="AS467">
        <v>0</v>
      </c>
      <c r="AT467">
        <v>0</v>
      </c>
      <c r="AW467">
        <v>0</v>
      </c>
      <c r="AX467">
        <v>0</v>
      </c>
      <c r="AY467" s="16">
        <f t="shared" si="111"/>
        <v>59.016393443590438</v>
      </c>
    </row>
    <row r="468" spans="1:53" x14ac:dyDescent="0.2">
      <c r="A468" s="13" t="s">
        <v>1796</v>
      </c>
      <c r="B468" s="13" t="s">
        <v>1797</v>
      </c>
      <c r="C468" s="1" t="s">
        <v>446</v>
      </c>
      <c r="D468" s="13" t="s">
        <v>129</v>
      </c>
      <c r="E468" s="13">
        <v>26</v>
      </c>
      <c r="F468" s="13">
        <v>0</v>
      </c>
      <c r="G468" s="13">
        <v>0</v>
      </c>
      <c r="H468" s="20">
        <f t="shared" si="98"/>
        <v>0</v>
      </c>
      <c r="I468">
        <v>0</v>
      </c>
      <c r="J468">
        <v>0</v>
      </c>
      <c r="K468">
        <v>0</v>
      </c>
      <c r="L468" s="17">
        <f t="shared" si="99"/>
        <v>0</v>
      </c>
      <c r="M468">
        <v>0</v>
      </c>
      <c r="N468">
        <v>0</v>
      </c>
      <c r="O468">
        <v>0</v>
      </c>
      <c r="P468" s="15">
        <f t="shared" si="100"/>
        <v>0</v>
      </c>
      <c r="Q468" s="15">
        <f t="shared" si="101"/>
        <v>0</v>
      </c>
      <c r="R468" s="20">
        <f t="shared" si="102"/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s="16">
        <v>7.1833333333000002</v>
      </c>
      <c r="Y468" s="26">
        <f t="shared" si="103"/>
        <v>0.27628205128076921</v>
      </c>
      <c r="Z468" s="4">
        <v>7.14</v>
      </c>
      <c r="AA468" s="26">
        <f t="shared" si="104"/>
        <v>0.27461538461538459</v>
      </c>
      <c r="AB468" s="4">
        <v>99.35</v>
      </c>
      <c r="AC468" s="26">
        <f t="shared" si="105"/>
        <v>3.8211538461538459</v>
      </c>
      <c r="AD468" s="21">
        <f t="shared" si="106"/>
        <v>6.7048549159545501E-2</v>
      </c>
      <c r="AE468" s="15">
        <f t="shared" si="107"/>
        <v>0</v>
      </c>
      <c r="AF468" s="15">
        <f t="shared" si="108"/>
        <v>0</v>
      </c>
      <c r="AG468" s="15">
        <f t="shared" si="109"/>
        <v>0</v>
      </c>
      <c r="AH468" s="13">
        <v>0</v>
      </c>
      <c r="AI468" s="13">
        <v>0</v>
      </c>
      <c r="AJ468" s="21" t="str">
        <f t="shared" si="110"/>
        <v xml:space="preserve"> </v>
      </c>
      <c r="AK468">
        <v>0</v>
      </c>
      <c r="AL468">
        <v>0</v>
      </c>
      <c r="AM468" s="42">
        <v>4</v>
      </c>
      <c r="AN468" s="42">
        <v>0</v>
      </c>
      <c r="AO468" s="42">
        <v>4</v>
      </c>
      <c r="AP468" s="42">
        <v>0</v>
      </c>
      <c r="AQ468" s="42">
        <v>1</v>
      </c>
      <c r="AR468" s="42">
        <v>4</v>
      </c>
      <c r="AS468">
        <v>4</v>
      </c>
      <c r="AT468">
        <v>0</v>
      </c>
      <c r="AU468" s="4">
        <v>16.82</v>
      </c>
      <c r="AV468" s="4">
        <v>100</v>
      </c>
      <c r="AW468">
        <v>0</v>
      </c>
      <c r="AX468">
        <v>0</v>
      </c>
      <c r="AY468" s="16">
        <f t="shared" si="111"/>
        <v>91.879350348454196</v>
      </c>
      <c r="AZ468" s="4">
        <v>50</v>
      </c>
      <c r="BA468">
        <v>-43.3</v>
      </c>
    </row>
    <row r="469" spans="1:53" x14ac:dyDescent="0.2">
      <c r="A469" s="13" t="s">
        <v>1799</v>
      </c>
      <c r="B469" s="13" t="s">
        <v>1800</v>
      </c>
      <c r="C469" s="1" t="s">
        <v>153</v>
      </c>
      <c r="D469" s="13" t="s">
        <v>173</v>
      </c>
      <c r="E469" s="13">
        <v>69</v>
      </c>
      <c r="F469" s="13">
        <v>2</v>
      </c>
      <c r="G469" s="13">
        <v>22</v>
      </c>
      <c r="H469" s="20">
        <f t="shared" si="98"/>
        <v>24</v>
      </c>
      <c r="I469">
        <v>2</v>
      </c>
      <c r="J469">
        <v>11</v>
      </c>
      <c r="K469">
        <v>11</v>
      </c>
      <c r="L469" s="17">
        <f t="shared" si="99"/>
        <v>5.4926891290520672</v>
      </c>
      <c r="M469">
        <v>49</v>
      </c>
      <c r="N469">
        <v>13</v>
      </c>
      <c r="O469">
        <v>23</v>
      </c>
      <c r="P469" s="15">
        <f t="shared" si="100"/>
        <v>4.0816326530612242E-2</v>
      </c>
      <c r="Q469" s="15">
        <f t="shared" si="101"/>
        <v>2.3529411764705882E-2</v>
      </c>
      <c r="R469" s="20">
        <f t="shared" si="102"/>
        <v>70.631578947368425</v>
      </c>
      <c r="S469">
        <v>4</v>
      </c>
      <c r="T469">
        <v>15</v>
      </c>
      <c r="U469">
        <v>8</v>
      </c>
      <c r="V469">
        <v>13</v>
      </c>
      <c r="W469">
        <v>7</v>
      </c>
      <c r="X469" s="16">
        <v>262.1666666667</v>
      </c>
      <c r="Y469" s="26">
        <f t="shared" si="103"/>
        <v>3.7995169082130436</v>
      </c>
      <c r="Z469" s="4">
        <v>253.09</v>
      </c>
      <c r="AA469" s="26">
        <f t="shared" si="104"/>
        <v>3.6679710144927538</v>
      </c>
      <c r="AB469" s="4">
        <v>116.47</v>
      </c>
      <c r="AC469" s="26">
        <f t="shared" si="105"/>
        <v>1.6879710144927536</v>
      </c>
      <c r="AD469" s="21">
        <f t="shared" si="106"/>
        <v>0.68484143305552558</v>
      </c>
      <c r="AE469" s="15">
        <f t="shared" si="107"/>
        <v>5.2631578947368418E-2</v>
      </c>
      <c r="AF469" s="15">
        <f t="shared" si="108"/>
        <v>0.57894736842105265</v>
      </c>
      <c r="AG469" s="15">
        <f t="shared" si="109"/>
        <v>0.63157894736842102</v>
      </c>
      <c r="AH469" s="1"/>
      <c r="AI469" s="1"/>
      <c r="AJ469" s="21" t="str">
        <f t="shared" si="110"/>
        <v xml:space="preserve"> </v>
      </c>
      <c r="AK469">
        <v>38</v>
      </c>
      <c r="AL469">
        <v>6</v>
      </c>
      <c r="AM469" s="42">
        <v>206</v>
      </c>
      <c r="AN469" s="42">
        <v>34</v>
      </c>
      <c r="AO469" s="42">
        <v>206</v>
      </c>
      <c r="AP469" s="42">
        <v>34</v>
      </c>
      <c r="AQ469" s="42">
        <v>8</v>
      </c>
      <c r="AR469" s="42">
        <v>88</v>
      </c>
      <c r="AS469">
        <v>243</v>
      </c>
      <c r="AT469">
        <v>37</v>
      </c>
      <c r="AU469" s="4">
        <v>-4.12</v>
      </c>
      <c r="AV469" s="4">
        <v>86.79</v>
      </c>
      <c r="AW469">
        <v>4</v>
      </c>
      <c r="AX469">
        <v>0</v>
      </c>
      <c r="AY469" s="16">
        <f t="shared" si="111"/>
        <v>104.36109345198928</v>
      </c>
      <c r="AZ469" s="4">
        <v>96.15</v>
      </c>
      <c r="BA469">
        <v>13.3</v>
      </c>
    </row>
    <row r="470" spans="1:53" x14ac:dyDescent="0.2">
      <c r="A470" s="13" t="s">
        <v>183</v>
      </c>
      <c r="B470" s="13" t="s">
        <v>1804</v>
      </c>
      <c r="C470" s="13" t="s">
        <v>145</v>
      </c>
      <c r="D470" s="13" t="s">
        <v>146</v>
      </c>
      <c r="E470" s="13">
        <v>54</v>
      </c>
      <c r="F470" s="13">
        <v>0</v>
      </c>
      <c r="G470" s="13">
        <v>1</v>
      </c>
      <c r="H470" s="20">
        <f t="shared" si="98"/>
        <v>1</v>
      </c>
      <c r="I470">
        <v>0</v>
      </c>
      <c r="J470">
        <v>1</v>
      </c>
      <c r="K470">
        <v>0</v>
      </c>
      <c r="L470" s="17">
        <f t="shared" si="99"/>
        <v>2.2828154724188749</v>
      </c>
      <c r="M470">
        <v>1</v>
      </c>
      <c r="N470">
        <v>1</v>
      </c>
      <c r="O470">
        <v>3</v>
      </c>
      <c r="P470" s="15">
        <f t="shared" si="100"/>
        <v>0</v>
      </c>
      <c r="Q470" s="15">
        <f t="shared" si="101"/>
        <v>0</v>
      </c>
      <c r="R470" s="20">
        <f t="shared" si="102"/>
        <v>9</v>
      </c>
      <c r="S470">
        <v>0</v>
      </c>
      <c r="T470">
        <v>2</v>
      </c>
      <c r="U470">
        <v>0</v>
      </c>
      <c r="V470">
        <v>0</v>
      </c>
      <c r="W470">
        <v>0</v>
      </c>
      <c r="X470" s="16">
        <v>26.2833333333</v>
      </c>
      <c r="Y470" s="26">
        <f t="shared" si="103"/>
        <v>0.4867283950611111</v>
      </c>
      <c r="Z470" s="4">
        <v>26.58</v>
      </c>
      <c r="AA470" s="26">
        <f t="shared" si="104"/>
        <v>0.49222222222222217</v>
      </c>
      <c r="AB470" s="4">
        <v>223.34</v>
      </c>
      <c r="AC470" s="26">
        <f t="shared" si="105"/>
        <v>4.1359259259259256</v>
      </c>
      <c r="AD470" s="21">
        <f t="shared" si="106"/>
        <v>0.10635403329065302</v>
      </c>
      <c r="AE470" s="15">
        <f t="shared" si="107"/>
        <v>0</v>
      </c>
      <c r="AF470" s="15">
        <f t="shared" si="108"/>
        <v>0.5</v>
      </c>
      <c r="AG470" s="15">
        <f t="shared" si="109"/>
        <v>0.5</v>
      </c>
      <c r="AH470" s="13">
        <v>6</v>
      </c>
      <c r="AI470" s="13">
        <v>8</v>
      </c>
      <c r="AJ470" s="21">
        <f t="shared" si="110"/>
        <v>0.42857142857142855</v>
      </c>
      <c r="AK470">
        <v>2</v>
      </c>
      <c r="AL470">
        <v>0</v>
      </c>
      <c r="AM470" s="42">
        <v>16</v>
      </c>
      <c r="AN470" s="42">
        <v>6</v>
      </c>
      <c r="AO470" s="42">
        <v>16</v>
      </c>
      <c r="AP470" s="42">
        <v>6</v>
      </c>
      <c r="AQ470" s="42">
        <v>1</v>
      </c>
      <c r="AR470" s="42">
        <v>9</v>
      </c>
      <c r="AS470">
        <v>20</v>
      </c>
      <c r="AT470">
        <v>4</v>
      </c>
      <c r="AU470" s="4">
        <v>-2.92</v>
      </c>
      <c r="AV470" s="4">
        <v>83.33</v>
      </c>
      <c r="AW470">
        <v>0</v>
      </c>
      <c r="AX470">
        <v>0</v>
      </c>
      <c r="AY470" s="16">
        <f t="shared" si="111"/>
        <v>68.484464172566248</v>
      </c>
      <c r="AZ470" s="4">
        <v>88.46</v>
      </c>
      <c r="BA470">
        <v>-2.2000000000000002</v>
      </c>
    </row>
    <row r="471" spans="1:53" x14ac:dyDescent="0.2">
      <c r="A471" s="13" t="s">
        <v>856</v>
      </c>
      <c r="B471" s="13" t="s">
        <v>1808</v>
      </c>
      <c r="C471" s="1" t="s">
        <v>206</v>
      </c>
      <c r="D471" s="13" t="s">
        <v>146</v>
      </c>
      <c r="E471" s="13">
        <v>73</v>
      </c>
      <c r="F471" s="13">
        <v>0</v>
      </c>
      <c r="G471" s="13">
        <v>0</v>
      </c>
      <c r="H471" s="20">
        <f t="shared" si="98"/>
        <v>0</v>
      </c>
      <c r="I471">
        <v>0</v>
      </c>
      <c r="J471">
        <v>0</v>
      </c>
      <c r="K471">
        <v>0</v>
      </c>
      <c r="L471" s="17">
        <f t="shared" si="99"/>
        <v>0</v>
      </c>
      <c r="M471">
        <v>0</v>
      </c>
      <c r="N471">
        <v>1</v>
      </c>
      <c r="O471">
        <v>0</v>
      </c>
      <c r="P471" s="15">
        <f t="shared" si="100"/>
        <v>0</v>
      </c>
      <c r="Q471" s="15">
        <f t="shared" si="101"/>
        <v>0</v>
      </c>
      <c r="R471" s="20">
        <f t="shared" si="102"/>
        <v>0</v>
      </c>
      <c r="S471">
        <v>0</v>
      </c>
      <c r="T471">
        <v>1</v>
      </c>
      <c r="U471">
        <v>1</v>
      </c>
      <c r="V471">
        <v>0</v>
      </c>
      <c r="W471">
        <v>1</v>
      </c>
      <c r="X471" s="16">
        <v>21.4</v>
      </c>
      <c r="Y471" s="26">
        <f t="shared" si="103"/>
        <v>0.29315068493150681</v>
      </c>
      <c r="Z471" s="4">
        <v>18.12</v>
      </c>
      <c r="AA471" s="26">
        <f t="shared" si="104"/>
        <v>0.24821917808219179</v>
      </c>
      <c r="AB471" s="4">
        <v>336.71</v>
      </c>
      <c r="AC471" s="26">
        <f t="shared" si="105"/>
        <v>4.6124657534246571</v>
      </c>
      <c r="AD471" s="21">
        <f t="shared" si="106"/>
        <v>5.106670800101458E-2</v>
      </c>
      <c r="AE471" s="15">
        <f t="shared" si="107"/>
        <v>0</v>
      </c>
      <c r="AF471" s="15">
        <f t="shared" si="108"/>
        <v>0</v>
      </c>
      <c r="AG471" s="15">
        <f t="shared" si="109"/>
        <v>0</v>
      </c>
      <c r="AH471" s="13">
        <v>3</v>
      </c>
      <c r="AI471" s="13">
        <v>5</v>
      </c>
      <c r="AJ471" s="21">
        <f t="shared" si="110"/>
        <v>0.375</v>
      </c>
      <c r="AK471">
        <v>2</v>
      </c>
      <c r="AL471">
        <v>0</v>
      </c>
      <c r="AM471" s="42">
        <v>9</v>
      </c>
      <c r="AN471" s="42">
        <v>4</v>
      </c>
      <c r="AO471" s="42">
        <v>9</v>
      </c>
      <c r="AP471" s="42">
        <v>4</v>
      </c>
      <c r="AQ471" s="42">
        <v>3</v>
      </c>
      <c r="AR471" s="42">
        <v>7</v>
      </c>
      <c r="AS471">
        <v>6</v>
      </c>
      <c r="AT471">
        <v>3</v>
      </c>
      <c r="AU471" s="4">
        <v>-18.47</v>
      </c>
      <c r="AV471" s="4">
        <v>66.67</v>
      </c>
      <c r="AW471">
        <v>0</v>
      </c>
      <c r="AX471">
        <v>0</v>
      </c>
      <c r="AY471" s="16">
        <f t="shared" si="111"/>
        <v>44.859813084112155</v>
      </c>
      <c r="AZ471" s="4">
        <v>89.47</v>
      </c>
      <c r="BA471">
        <v>-5.2</v>
      </c>
    </row>
    <row r="472" spans="1:53" x14ac:dyDescent="0.2">
      <c r="A472" s="13" t="s">
        <v>1810</v>
      </c>
      <c r="B472" s="13" t="s">
        <v>1811</v>
      </c>
      <c r="C472" s="1" t="s">
        <v>358</v>
      </c>
      <c r="D472" s="13" t="s">
        <v>173</v>
      </c>
      <c r="E472" s="13">
        <v>57</v>
      </c>
      <c r="F472" s="13">
        <v>0</v>
      </c>
      <c r="G472" s="13">
        <v>7</v>
      </c>
      <c r="H472" s="20">
        <f t="shared" si="98"/>
        <v>7</v>
      </c>
      <c r="I472">
        <v>0</v>
      </c>
      <c r="J472">
        <v>5</v>
      </c>
      <c r="K472">
        <v>2</v>
      </c>
      <c r="L472" s="17">
        <f t="shared" si="99"/>
        <v>3.8193391936939012</v>
      </c>
      <c r="M472">
        <v>16</v>
      </c>
      <c r="N472">
        <v>6</v>
      </c>
      <c r="O472">
        <v>11</v>
      </c>
      <c r="P472" s="15">
        <f t="shared" si="100"/>
        <v>0</v>
      </c>
      <c r="Q472" s="15">
        <f t="shared" si="101"/>
        <v>0</v>
      </c>
      <c r="R472" s="20">
        <f t="shared" si="102"/>
        <v>47.5</v>
      </c>
      <c r="S472">
        <v>1</v>
      </c>
      <c r="T472">
        <v>4</v>
      </c>
      <c r="U472">
        <v>6</v>
      </c>
      <c r="V472">
        <v>5</v>
      </c>
      <c r="W472">
        <v>2</v>
      </c>
      <c r="X472" s="16">
        <v>109.96666666669999</v>
      </c>
      <c r="Y472" s="26">
        <f t="shared" si="103"/>
        <v>1.9292397660824561</v>
      </c>
      <c r="Z472" s="4">
        <v>100.86</v>
      </c>
      <c r="AA472" s="26">
        <f t="shared" si="104"/>
        <v>1.7694736842105263</v>
      </c>
      <c r="AB472" s="4">
        <v>167.51</v>
      </c>
      <c r="AC472" s="26">
        <f t="shared" si="105"/>
        <v>2.9387719298245614</v>
      </c>
      <c r="AD472" s="21">
        <f t="shared" si="106"/>
        <v>0.37582442150762008</v>
      </c>
      <c r="AE472" s="15">
        <f t="shared" si="107"/>
        <v>0</v>
      </c>
      <c r="AF472" s="15">
        <f t="shared" si="108"/>
        <v>0.7</v>
      </c>
      <c r="AG472" s="15">
        <f t="shared" si="109"/>
        <v>0.7</v>
      </c>
      <c r="AH472" s="1"/>
      <c r="AI472" s="1"/>
      <c r="AJ472" s="21" t="str">
        <f t="shared" si="110"/>
        <v xml:space="preserve"> </v>
      </c>
      <c r="AK472">
        <v>10</v>
      </c>
      <c r="AL472">
        <v>1</v>
      </c>
      <c r="AM472" s="42">
        <v>85</v>
      </c>
      <c r="AN472" s="42">
        <v>15</v>
      </c>
      <c r="AO472" s="42">
        <v>85</v>
      </c>
      <c r="AP472" s="42">
        <v>15</v>
      </c>
      <c r="AQ472" s="42">
        <v>1</v>
      </c>
      <c r="AR472" s="42">
        <v>59</v>
      </c>
      <c r="AS472">
        <v>95</v>
      </c>
      <c r="AT472">
        <v>12</v>
      </c>
      <c r="AU472" s="4">
        <v>-1.35</v>
      </c>
      <c r="AV472" s="4">
        <v>88.79</v>
      </c>
      <c r="AW472">
        <v>0</v>
      </c>
      <c r="AX472">
        <v>0</v>
      </c>
      <c r="AY472" s="16">
        <f t="shared" si="111"/>
        <v>112.94331615637681</v>
      </c>
      <c r="AZ472" s="4">
        <v>93.14</v>
      </c>
      <c r="BA472">
        <v>-0.30000000000000004</v>
      </c>
    </row>
    <row r="473" spans="1:53" x14ac:dyDescent="0.2">
      <c r="A473" s="13" t="s">
        <v>1655</v>
      </c>
      <c r="B473" s="13" t="s">
        <v>1814</v>
      </c>
      <c r="C473" s="1" t="s">
        <v>179</v>
      </c>
      <c r="D473" s="13" t="s">
        <v>146</v>
      </c>
      <c r="E473" s="13">
        <v>1</v>
      </c>
      <c r="F473" s="13">
        <v>0</v>
      </c>
      <c r="G473" s="13">
        <v>0</v>
      </c>
      <c r="H473" s="20">
        <f t="shared" si="98"/>
        <v>0</v>
      </c>
      <c r="I473">
        <v>0</v>
      </c>
      <c r="J473">
        <v>0</v>
      </c>
      <c r="K473">
        <v>0</v>
      </c>
      <c r="L473" s="17">
        <f t="shared" si="99"/>
        <v>0</v>
      </c>
      <c r="M473">
        <v>0</v>
      </c>
      <c r="N473">
        <v>0</v>
      </c>
      <c r="O473">
        <v>0</v>
      </c>
      <c r="P473" s="15">
        <f t="shared" si="100"/>
        <v>0</v>
      </c>
      <c r="Q473" s="15">
        <f t="shared" si="101"/>
        <v>0</v>
      </c>
      <c r="R473" s="20">
        <f t="shared" si="102"/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s="16">
        <v>0</v>
      </c>
      <c r="Y473" s="26">
        <f t="shared" si="103"/>
        <v>0</v>
      </c>
      <c r="Z473" s="4">
        <v>0</v>
      </c>
      <c r="AA473" s="26">
        <f t="shared" si="104"/>
        <v>0</v>
      </c>
      <c r="AB473" s="4">
        <v>3.79</v>
      </c>
      <c r="AC473" s="26">
        <f t="shared" si="105"/>
        <v>3.79</v>
      </c>
      <c r="AD473" s="21">
        <f t="shared" si="106"/>
        <v>0</v>
      </c>
      <c r="AE473" s="15">
        <f t="shared" si="107"/>
        <v>0</v>
      </c>
      <c r="AF473" s="15">
        <f t="shared" si="108"/>
        <v>0</v>
      </c>
      <c r="AG473" s="15">
        <f t="shared" si="109"/>
        <v>0</v>
      </c>
      <c r="AH473" s="13">
        <v>0</v>
      </c>
      <c r="AI473" s="13">
        <v>0</v>
      </c>
      <c r="AJ473" s="21" t="str">
        <f t="shared" si="110"/>
        <v xml:space="preserve"> </v>
      </c>
      <c r="AK473">
        <v>0</v>
      </c>
      <c r="AL473">
        <v>0</v>
      </c>
      <c r="AM473" s="42">
        <v>0</v>
      </c>
      <c r="AN473" s="42">
        <v>0</v>
      </c>
      <c r="AO473" s="42">
        <v>0</v>
      </c>
      <c r="AP473" s="42">
        <v>0</v>
      </c>
      <c r="AQ473" s="42">
        <v>0</v>
      </c>
      <c r="AR473" s="42">
        <v>0</v>
      </c>
      <c r="AS473">
        <v>0</v>
      </c>
      <c r="AT473">
        <v>0</v>
      </c>
      <c r="AW473">
        <v>0</v>
      </c>
      <c r="AX473">
        <v>0</v>
      </c>
      <c r="AY473" s="16">
        <f t="shared" si="111"/>
        <v>0</v>
      </c>
    </row>
    <row r="474" spans="1:53" x14ac:dyDescent="0.2">
      <c r="A474" s="13" t="s">
        <v>312</v>
      </c>
      <c r="B474" s="13" t="s">
        <v>1816</v>
      </c>
      <c r="C474" s="1" t="s">
        <v>314</v>
      </c>
      <c r="D474" s="13" t="s">
        <v>503</v>
      </c>
      <c r="E474" s="13">
        <v>2</v>
      </c>
      <c r="F474" s="13">
        <v>0</v>
      </c>
      <c r="G474" s="13">
        <v>0</v>
      </c>
      <c r="H474" s="20">
        <f t="shared" si="98"/>
        <v>0</v>
      </c>
      <c r="I474">
        <v>0</v>
      </c>
      <c r="J474">
        <v>0</v>
      </c>
      <c r="K474">
        <v>0</v>
      </c>
      <c r="L474" s="17">
        <f t="shared" si="99"/>
        <v>0</v>
      </c>
      <c r="M474">
        <v>0</v>
      </c>
      <c r="N474">
        <v>0</v>
      </c>
      <c r="O474">
        <v>0</v>
      </c>
      <c r="P474" s="15">
        <f t="shared" si="100"/>
        <v>0</v>
      </c>
      <c r="Q474" s="15">
        <f t="shared" si="101"/>
        <v>0</v>
      </c>
      <c r="R474" s="20">
        <f t="shared" si="102"/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s="16">
        <v>0</v>
      </c>
      <c r="Y474" s="26">
        <f t="shared" si="103"/>
        <v>0</v>
      </c>
      <c r="Z474" s="4">
        <v>0</v>
      </c>
      <c r="AA474" s="26">
        <f t="shared" si="104"/>
        <v>0</v>
      </c>
      <c r="AB474" s="4">
        <v>5.66</v>
      </c>
      <c r="AC474" s="26">
        <f t="shared" si="105"/>
        <v>2.83</v>
      </c>
      <c r="AD474" s="21">
        <f t="shared" si="106"/>
        <v>0</v>
      </c>
      <c r="AE474" s="15">
        <f t="shared" si="107"/>
        <v>0</v>
      </c>
      <c r="AF474" s="15">
        <f t="shared" si="108"/>
        <v>0</v>
      </c>
      <c r="AG474" s="15">
        <f t="shared" si="109"/>
        <v>0</v>
      </c>
      <c r="AH474" s="13">
        <v>0</v>
      </c>
      <c r="AI474" s="13">
        <v>0</v>
      </c>
      <c r="AJ474" s="21" t="str">
        <f t="shared" si="110"/>
        <v xml:space="preserve"> </v>
      </c>
      <c r="AK474">
        <v>0</v>
      </c>
      <c r="AL474">
        <v>0</v>
      </c>
      <c r="AM474" s="42">
        <v>0</v>
      </c>
      <c r="AN474" s="42">
        <v>0</v>
      </c>
      <c r="AO474" s="42">
        <v>0</v>
      </c>
      <c r="AP474" s="42">
        <v>0</v>
      </c>
      <c r="AQ474" s="42">
        <v>0</v>
      </c>
      <c r="AR474" s="42">
        <v>0</v>
      </c>
      <c r="AS474">
        <v>0</v>
      </c>
      <c r="AT474">
        <v>0</v>
      </c>
      <c r="AW474">
        <v>0</v>
      </c>
      <c r="AX474">
        <v>0</v>
      </c>
      <c r="AY474" s="16">
        <f t="shared" si="111"/>
        <v>0</v>
      </c>
    </row>
    <row r="475" spans="1:53" x14ac:dyDescent="0.2">
      <c r="A475" s="13" t="s">
        <v>1818</v>
      </c>
      <c r="B475" s="13" t="s">
        <v>1819</v>
      </c>
      <c r="C475" s="13" t="s">
        <v>264</v>
      </c>
      <c r="D475" s="13" t="s">
        <v>173</v>
      </c>
      <c r="E475" s="13">
        <v>23</v>
      </c>
      <c r="F475" s="13">
        <v>0</v>
      </c>
      <c r="G475" s="13">
        <v>0</v>
      </c>
      <c r="H475" s="20">
        <f t="shared" si="98"/>
        <v>0</v>
      </c>
      <c r="I475">
        <v>0</v>
      </c>
      <c r="J475">
        <v>0</v>
      </c>
      <c r="K475">
        <v>0</v>
      </c>
      <c r="L475" s="17">
        <f t="shared" si="99"/>
        <v>0</v>
      </c>
      <c r="M475">
        <v>0</v>
      </c>
      <c r="N475">
        <v>0</v>
      </c>
      <c r="O475">
        <v>0</v>
      </c>
      <c r="P475" s="15">
        <f t="shared" si="100"/>
        <v>0</v>
      </c>
      <c r="Q475" s="15">
        <f t="shared" si="101"/>
        <v>0</v>
      </c>
      <c r="R475" s="20">
        <f t="shared" si="102"/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s="16">
        <v>0.28333333329999999</v>
      </c>
      <c r="Y475" s="26">
        <f t="shared" si="103"/>
        <v>1.2318840578260869E-2</v>
      </c>
      <c r="Z475" s="4">
        <v>0.2</v>
      </c>
      <c r="AA475" s="26">
        <f t="shared" si="104"/>
        <v>8.6956521739130436E-3</v>
      </c>
      <c r="AB475" s="4">
        <v>98.42</v>
      </c>
      <c r="AC475" s="26">
        <f t="shared" si="105"/>
        <v>4.2791304347826085</v>
      </c>
      <c r="AD475" s="21">
        <f t="shared" si="106"/>
        <v>2.0279862096937739E-3</v>
      </c>
      <c r="AE475" s="15">
        <f t="shared" si="107"/>
        <v>0</v>
      </c>
      <c r="AF475" s="15">
        <f t="shared" si="108"/>
        <v>0</v>
      </c>
      <c r="AG475" s="15">
        <f t="shared" si="109"/>
        <v>0</v>
      </c>
      <c r="AH475" s="1"/>
      <c r="AI475" s="1"/>
      <c r="AJ475" s="21" t="str">
        <f t="shared" si="110"/>
        <v xml:space="preserve"> </v>
      </c>
      <c r="AK475">
        <v>0</v>
      </c>
      <c r="AL475">
        <v>0</v>
      </c>
      <c r="AM475" s="42">
        <v>0</v>
      </c>
      <c r="AN475" s="42">
        <v>1</v>
      </c>
      <c r="AO475" s="42">
        <v>0</v>
      </c>
      <c r="AP475" s="42">
        <v>1</v>
      </c>
      <c r="AQ475" s="42">
        <v>0</v>
      </c>
      <c r="AR475" s="42">
        <v>0</v>
      </c>
      <c r="AS475">
        <v>0</v>
      </c>
      <c r="AT475">
        <v>1</v>
      </c>
      <c r="AU475" s="4">
        <v>-93.33</v>
      </c>
      <c r="AV475" s="4">
        <v>0</v>
      </c>
      <c r="AW475">
        <v>0</v>
      </c>
      <c r="AX475">
        <v>0</v>
      </c>
      <c r="AY475" s="16">
        <f t="shared" si="111"/>
        <v>-120</v>
      </c>
    </row>
    <row r="476" spans="1:53" x14ac:dyDescent="0.2">
      <c r="A476" s="13" t="s">
        <v>1014</v>
      </c>
      <c r="B476" s="13" t="s">
        <v>1822</v>
      </c>
      <c r="C476" s="1" t="s">
        <v>358</v>
      </c>
      <c r="D476" s="13" t="s">
        <v>146</v>
      </c>
      <c r="E476" s="13">
        <v>81</v>
      </c>
      <c r="F476" s="13">
        <v>4</v>
      </c>
      <c r="G476" s="13">
        <v>11</v>
      </c>
      <c r="H476" s="20">
        <f t="shared" si="98"/>
        <v>15</v>
      </c>
      <c r="I476">
        <v>3</v>
      </c>
      <c r="J476">
        <v>4</v>
      </c>
      <c r="K476">
        <v>7</v>
      </c>
      <c r="L476" s="17">
        <f t="shared" si="99"/>
        <v>4.4276812069523732</v>
      </c>
      <c r="M476">
        <v>28</v>
      </c>
      <c r="N476">
        <v>7</v>
      </c>
      <c r="O476">
        <v>15</v>
      </c>
      <c r="P476" s="15">
        <f t="shared" si="100"/>
        <v>0.14285714285714285</v>
      </c>
      <c r="Q476" s="15">
        <f t="shared" si="101"/>
        <v>0.08</v>
      </c>
      <c r="R476" s="20">
        <f t="shared" si="102"/>
        <v>30.545454545454543</v>
      </c>
      <c r="S476">
        <v>0</v>
      </c>
      <c r="T476">
        <v>7</v>
      </c>
      <c r="U476">
        <v>16</v>
      </c>
      <c r="V476">
        <v>9</v>
      </c>
      <c r="W476">
        <v>3</v>
      </c>
      <c r="X476" s="16">
        <v>203.26666666669999</v>
      </c>
      <c r="Y476" s="26">
        <f t="shared" si="103"/>
        <v>2.5094650205765432</v>
      </c>
      <c r="Z476" s="4">
        <v>203.03</v>
      </c>
      <c r="AA476" s="26">
        <f t="shared" si="104"/>
        <v>2.5065432098765434</v>
      </c>
      <c r="AB476" s="4">
        <v>185.55</v>
      </c>
      <c r="AC476" s="26">
        <f t="shared" si="105"/>
        <v>2.2907407407407407</v>
      </c>
      <c r="AD476" s="21">
        <f t="shared" si="106"/>
        <v>0.52249215090843582</v>
      </c>
      <c r="AE476" s="15">
        <f t="shared" si="107"/>
        <v>0.13636363636363635</v>
      </c>
      <c r="AF476" s="15">
        <f t="shared" si="108"/>
        <v>0.5</v>
      </c>
      <c r="AG476" s="15">
        <f t="shared" si="109"/>
        <v>0.63636363636363635</v>
      </c>
      <c r="AH476" s="13">
        <v>40</v>
      </c>
      <c r="AI476" s="13">
        <v>27</v>
      </c>
      <c r="AJ476" s="21">
        <f t="shared" si="110"/>
        <v>0.59701492537313428</v>
      </c>
      <c r="AK476">
        <v>22</v>
      </c>
      <c r="AL476">
        <v>2</v>
      </c>
      <c r="AM476" s="42">
        <v>146</v>
      </c>
      <c r="AN476" s="42">
        <v>12</v>
      </c>
      <c r="AO476" s="42">
        <v>146</v>
      </c>
      <c r="AP476" s="42">
        <v>12</v>
      </c>
      <c r="AQ476" s="42">
        <v>8</v>
      </c>
      <c r="AR476" s="42">
        <v>93</v>
      </c>
      <c r="AS476">
        <v>162</v>
      </c>
      <c r="AT476">
        <v>19</v>
      </c>
      <c r="AU476" s="4">
        <v>1.33</v>
      </c>
      <c r="AV476" s="4">
        <v>89.5</v>
      </c>
      <c r="AW476">
        <v>4</v>
      </c>
      <c r="AX476">
        <v>0</v>
      </c>
      <c r="AY476" s="16">
        <f t="shared" si="111"/>
        <v>110.10167267954903</v>
      </c>
      <c r="AZ476" s="4">
        <v>95.54</v>
      </c>
      <c r="BA476">
        <v>4.9000000000000004</v>
      </c>
    </row>
    <row r="477" spans="1:53" x14ac:dyDescent="0.2">
      <c r="A477" s="13" t="s">
        <v>1825</v>
      </c>
      <c r="B477" s="13" t="s">
        <v>1822</v>
      </c>
      <c r="C477" s="1" t="s">
        <v>334</v>
      </c>
      <c r="D477" s="13" t="s">
        <v>173</v>
      </c>
      <c r="E477" s="13">
        <v>78</v>
      </c>
      <c r="F477" s="13">
        <v>0</v>
      </c>
      <c r="G477" s="13">
        <v>6</v>
      </c>
      <c r="H477" s="20">
        <f t="shared" si="98"/>
        <v>6</v>
      </c>
      <c r="I477">
        <v>0</v>
      </c>
      <c r="J477">
        <v>5</v>
      </c>
      <c r="K477">
        <v>1</v>
      </c>
      <c r="L477" s="17">
        <f t="shared" si="99"/>
        <v>2.8469750889679717</v>
      </c>
      <c r="M477">
        <v>18</v>
      </c>
      <c r="N477">
        <v>6</v>
      </c>
      <c r="O477">
        <v>13</v>
      </c>
      <c r="P477" s="15">
        <f t="shared" si="100"/>
        <v>0</v>
      </c>
      <c r="Q477" s="15">
        <f t="shared" si="101"/>
        <v>0</v>
      </c>
      <c r="R477" s="20">
        <f t="shared" si="102"/>
        <v>38.928571428571423</v>
      </c>
      <c r="S477">
        <v>1</v>
      </c>
      <c r="T477">
        <v>0</v>
      </c>
      <c r="U477">
        <v>1</v>
      </c>
      <c r="V477">
        <v>7</v>
      </c>
      <c r="W477">
        <v>2</v>
      </c>
      <c r="X477" s="16">
        <v>126.45</v>
      </c>
      <c r="Y477" s="26">
        <f t="shared" si="103"/>
        <v>1.6211538461538462</v>
      </c>
      <c r="Z477" s="4">
        <v>124.57</v>
      </c>
      <c r="AA477" s="26">
        <f t="shared" si="104"/>
        <v>1.5970512820512819</v>
      </c>
      <c r="AB477" s="4">
        <v>251.6</v>
      </c>
      <c r="AC477" s="26">
        <f t="shared" si="105"/>
        <v>3.2256410256410257</v>
      </c>
      <c r="AD477" s="21">
        <f t="shared" si="106"/>
        <v>0.33115346784698407</v>
      </c>
      <c r="AE477" s="15">
        <f t="shared" si="107"/>
        <v>0</v>
      </c>
      <c r="AF477" s="15">
        <f t="shared" si="108"/>
        <v>0.42857142857142855</v>
      </c>
      <c r="AG477" s="15">
        <f t="shared" si="109"/>
        <v>0.42857142857142855</v>
      </c>
      <c r="AH477" s="1"/>
      <c r="AI477" s="1"/>
      <c r="AJ477" s="21" t="str">
        <f t="shared" si="110"/>
        <v xml:space="preserve"> </v>
      </c>
      <c r="AK477">
        <v>14</v>
      </c>
      <c r="AL477">
        <v>2</v>
      </c>
      <c r="AM477" s="42">
        <v>95</v>
      </c>
      <c r="AN477" s="42">
        <v>20</v>
      </c>
      <c r="AO477" s="42">
        <v>95</v>
      </c>
      <c r="AP477" s="42">
        <v>20</v>
      </c>
      <c r="AQ477" s="42">
        <v>1</v>
      </c>
      <c r="AR477" s="42">
        <v>49</v>
      </c>
      <c r="AS477">
        <v>83</v>
      </c>
      <c r="AT477">
        <v>17</v>
      </c>
      <c r="AU477" s="4">
        <v>-6.02</v>
      </c>
      <c r="AV477" s="4">
        <v>83</v>
      </c>
      <c r="AW477">
        <v>1</v>
      </c>
      <c r="AX477">
        <v>0</v>
      </c>
      <c r="AY477" s="16">
        <f t="shared" si="111"/>
        <v>99.644128113879006</v>
      </c>
      <c r="AZ477" s="4">
        <v>89.47</v>
      </c>
      <c r="BA477">
        <v>-3.5</v>
      </c>
    </row>
    <row r="478" spans="1:53" x14ac:dyDescent="0.2">
      <c r="A478" s="13" t="s">
        <v>199</v>
      </c>
      <c r="B478" s="13" t="s">
        <v>1827</v>
      </c>
      <c r="C478" s="1" t="s">
        <v>249</v>
      </c>
      <c r="D478" s="13" t="s">
        <v>146</v>
      </c>
      <c r="E478" s="13">
        <v>53</v>
      </c>
      <c r="F478" s="13">
        <v>2</v>
      </c>
      <c r="G478" s="13">
        <v>3</v>
      </c>
      <c r="H478" s="20">
        <f t="shared" si="98"/>
        <v>5</v>
      </c>
      <c r="I478">
        <v>2</v>
      </c>
      <c r="J478">
        <v>1</v>
      </c>
      <c r="K478">
        <v>2</v>
      </c>
      <c r="L478" s="17">
        <f t="shared" si="99"/>
        <v>6.4958498736964971</v>
      </c>
      <c r="M478">
        <v>13</v>
      </c>
      <c r="N478">
        <v>5</v>
      </c>
      <c r="O478">
        <v>3</v>
      </c>
      <c r="P478" s="15">
        <f t="shared" si="100"/>
        <v>0.15384615384615385</v>
      </c>
      <c r="Q478" s="15">
        <f t="shared" si="101"/>
        <v>9.5238095238095233E-2</v>
      </c>
      <c r="R478" s="20">
        <f t="shared" si="102"/>
        <v>6.8</v>
      </c>
      <c r="S478">
        <v>0</v>
      </c>
      <c r="T478">
        <v>0</v>
      </c>
      <c r="U478">
        <v>2</v>
      </c>
      <c r="V478">
        <v>0</v>
      </c>
      <c r="W478">
        <v>1</v>
      </c>
      <c r="X478" s="16">
        <v>46.183333333299998</v>
      </c>
      <c r="Y478" s="26">
        <f t="shared" si="103"/>
        <v>0.87138364779811317</v>
      </c>
      <c r="Z478" s="4">
        <v>42.77</v>
      </c>
      <c r="AA478" s="26">
        <f t="shared" si="104"/>
        <v>0.80698113207547173</v>
      </c>
      <c r="AB478" s="4">
        <v>248.99</v>
      </c>
      <c r="AC478" s="26">
        <f t="shared" si="105"/>
        <v>4.6979245283018871</v>
      </c>
      <c r="AD478" s="21">
        <f t="shared" si="106"/>
        <v>0.14659309021113243</v>
      </c>
      <c r="AE478" s="15">
        <f t="shared" si="107"/>
        <v>0.4</v>
      </c>
      <c r="AF478" s="15">
        <f t="shared" si="108"/>
        <v>0.6</v>
      </c>
      <c r="AG478" s="15">
        <f t="shared" si="109"/>
        <v>1</v>
      </c>
      <c r="AH478" s="13">
        <v>0</v>
      </c>
      <c r="AI478" s="13">
        <v>0</v>
      </c>
      <c r="AJ478" s="21" t="str">
        <f t="shared" si="110"/>
        <v xml:space="preserve"> </v>
      </c>
      <c r="AK478">
        <v>5</v>
      </c>
      <c r="AL478">
        <v>0</v>
      </c>
      <c r="AM478" s="42">
        <v>29</v>
      </c>
      <c r="AN478" s="42">
        <v>5</v>
      </c>
      <c r="AO478" s="42">
        <v>29</v>
      </c>
      <c r="AP478" s="42">
        <v>5</v>
      </c>
      <c r="AQ478" s="42">
        <v>0</v>
      </c>
      <c r="AR478" s="42">
        <v>16</v>
      </c>
      <c r="AS478">
        <v>30</v>
      </c>
      <c r="AT478">
        <v>2</v>
      </c>
      <c r="AU478" s="4">
        <v>7.16</v>
      </c>
      <c r="AV478" s="4">
        <v>93.75</v>
      </c>
      <c r="AW478">
        <v>0</v>
      </c>
      <c r="AX478">
        <v>2</v>
      </c>
      <c r="AY478" s="16">
        <f t="shared" si="111"/>
        <v>89.642728257011655</v>
      </c>
      <c r="AZ478" s="4">
        <v>97.06</v>
      </c>
      <c r="BA478">
        <v>3.2</v>
      </c>
    </row>
    <row r="479" spans="1:53" x14ac:dyDescent="0.2">
      <c r="A479" s="13" t="s">
        <v>170</v>
      </c>
      <c r="B479" s="13" t="s">
        <v>1830</v>
      </c>
      <c r="C479" s="1" t="s">
        <v>584</v>
      </c>
      <c r="D479" s="13" t="s">
        <v>146</v>
      </c>
      <c r="E479" s="13">
        <v>70</v>
      </c>
      <c r="F479" s="13">
        <v>9</v>
      </c>
      <c r="G479" s="13">
        <v>9</v>
      </c>
      <c r="H479" s="20">
        <f t="shared" si="98"/>
        <v>18</v>
      </c>
      <c r="I479">
        <v>9</v>
      </c>
      <c r="J479">
        <v>6</v>
      </c>
      <c r="K479">
        <v>3</v>
      </c>
      <c r="L479" s="17">
        <f t="shared" si="99"/>
        <v>4.8149799375835931</v>
      </c>
      <c r="M479">
        <v>39</v>
      </c>
      <c r="N479">
        <v>14</v>
      </c>
      <c r="O479">
        <v>23</v>
      </c>
      <c r="P479" s="15">
        <f t="shared" si="100"/>
        <v>0.23076923076923078</v>
      </c>
      <c r="Q479" s="15">
        <f t="shared" si="101"/>
        <v>0.11842105263157894</v>
      </c>
      <c r="R479" s="20">
        <f t="shared" si="102"/>
        <v>52.173913043478258</v>
      </c>
      <c r="S479">
        <v>2</v>
      </c>
      <c r="T479">
        <v>4</v>
      </c>
      <c r="U479">
        <v>4</v>
      </c>
      <c r="V479">
        <v>5</v>
      </c>
      <c r="W479">
        <v>1</v>
      </c>
      <c r="X479" s="16">
        <v>224.3</v>
      </c>
      <c r="Y479" s="26">
        <f t="shared" si="103"/>
        <v>3.2042857142857146</v>
      </c>
      <c r="Z479" s="4">
        <v>215.37</v>
      </c>
      <c r="AA479" s="26">
        <f t="shared" si="104"/>
        <v>3.076714285714286</v>
      </c>
      <c r="AB479" s="4">
        <v>167.36</v>
      </c>
      <c r="AC479" s="26">
        <f t="shared" si="105"/>
        <v>2.390857142857143</v>
      </c>
      <c r="AD479" s="21">
        <f t="shared" si="106"/>
        <v>0.56272045567371254</v>
      </c>
      <c r="AE479" s="15">
        <f t="shared" si="107"/>
        <v>0.39130434782608697</v>
      </c>
      <c r="AF479" s="15">
        <f t="shared" si="108"/>
        <v>0.39130434782608697</v>
      </c>
      <c r="AG479" s="15">
        <f t="shared" si="109"/>
        <v>0.78260869565217395</v>
      </c>
      <c r="AH479" s="13">
        <v>108</v>
      </c>
      <c r="AI479" s="13">
        <v>86</v>
      </c>
      <c r="AJ479" s="21">
        <f t="shared" si="110"/>
        <v>0.55670103092783507</v>
      </c>
      <c r="AK479">
        <v>23</v>
      </c>
      <c r="AL479">
        <v>0</v>
      </c>
      <c r="AM479" s="42">
        <v>177</v>
      </c>
      <c r="AN479" s="42">
        <v>26</v>
      </c>
      <c r="AO479" s="42">
        <v>177</v>
      </c>
      <c r="AP479" s="42">
        <v>26</v>
      </c>
      <c r="AQ479" s="42">
        <v>3</v>
      </c>
      <c r="AR479" s="42">
        <v>137</v>
      </c>
      <c r="AS479">
        <v>236</v>
      </c>
      <c r="AT479">
        <v>20</v>
      </c>
      <c r="AU479" s="4">
        <v>8.6300000000000008</v>
      </c>
      <c r="AV479" s="4">
        <v>92.19</v>
      </c>
      <c r="AW479">
        <v>1</v>
      </c>
      <c r="AX479">
        <v>2</v>
      </c>
      <c r="AY479" s="16">
        <f t="shared" si="111"/>
        <v>122.78198840838161</v>
      </c>
      <c r="AZ479" s="4">
        <v>92.14</v>
      </c>
      <c r="BA479">
        <v>7.8</v>
      </c>
    </row>
    <row r="480" spans="1:53" x14ac:dyDescent="0.2">
      <c r="A480" s="13" t="s">
        <v>690</v>
      </c>
      <c r="B480" s="13" t="s">
        <v>1833</v>
      </c>
      <c r="C480" s="1" t="s">
        <v>153</v>
      </c>
      <c r="D480" s="13" t="s">
        <v>173</v>
      </c>
      <c r="E480" s="13">
        <v>60</v>
      </c>
      <c r="F480" s="13">
        <v>0</v>
      </c>
      <c r="G480" s="13">
        <v>0</v>
      </c>
      <c r="H480" s="20">
        <f t="shared" si="98"/>
        <v>0</v>
      </c>
      <c r="I480">
        <v>0</v>
      </c>
      <c r="J480">
        <v>0</v>
      </c>
      <c r="K480">
        <v>0</v>
      </c>
      <c r="L480" s="17">
        <f t="shared" si="99"/>
        <v>0</v>
      </c>
      <c r="M480">
        <v>3</v>
      </c>
      <c r="N480">
        <v>1</v>
      </c>
      <c r="O480">
        <v>1</v>
      </c>
      <c r="P480" s="15">
        <f t="shared" si="100"/>
        <v>0</v>
      </c>
      <c r="Q480" s="15">
        <f t="shared" si="101"/>
        <v>0</v>
      </c>
      <c r="R480" s="20">
        <f t="shared" si="102"/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 s="16">
        <v>13.733333333299999</v>
      </c>
      <c r="Y480" s="26">
        <f t="shared" si="103"/>
        <v>0.22888888888833331</v>
      </c>
      <c r="Z480" s="4">
        <v>13.03</v>
      </c>
      <c r="AA480" s="26">
        <f t="shared" si="104"/>
        <v>0.21716666666666665</v>
      </c>
      <c r="AB480" s="4">
        <v>282.43</v>
      </c>
      <c r="AC480" s="26">
        <f t="shared" si="105"/>
        <v>4.7071666666666667</v>
      </c>
      <c r="AD480" s="21">
        <f t="shared" si="106"/>
        <v>4.4100724294320715E-2</v>
      </c>
      <c r="AE480" s="15">
        <f t="shared" si="107"/>
        <v>0</v>
      </c>
      <c r="AF480" s="15">
        <f t="shared" si="108"/>
        <v>0</v>
      </c>
      <c r="AG480" s="15">
        <f t="shared" si="109"/>
        <v>0</v>
      </c>
      <c r="AH480" s="1"/>
      <c r="AI480" s="1"/>
      <c r="AJ480" s="21" t="str">
        <f t="shared" si="110"/>
        <v xml:space="preserve"> </v>
      </c>
      <c r="AK480">
        <v>1</v>
      </c>
      <c r="AL480">
        <v>0</v>
      </c>
      <c r="AM480" s="42">
        <v>7</v>
      </c>
      <c r="AN480" s="42">
        <v>3</v>
      </c>
      <c r="AO480" s="42">
        <v>7</v>
      </c>
      <c r="AP480" s="42">
        <v>3</v>
      </c>
      <c r="AQ480" s="42">
        <v>2</v>
      </c>
      <c r="AR480" s="42">
        <v>4</v>
      </c>
      <c r="AS480">
        <v>7</v>
      </c>
      <c r="AT480">
        <v>2</v>
      </c>
      <c r="AU480" s="4">
        <v>-9.98</v>
      </c>
      <c r="AV480" s="4">
        <v>77.78</v>
      </c>
      <c r="AW480">
        <v>0</v>
      </c>
      <c r="AX480">
        <v>0</v>
      </c>
      <c r="AY480" s="16">
        <f t="shared" si="111"/>
        <v>48.05825242730112</v>
      </c>
      <c r="AZ480" s="4">
        <v>71.430000000000007</v>
      </c>
      <c r="BA480">
        <v>-22.3</v>
      </c>
    </row>
    <row r="481" spans="1:53" x14ac:dyDescent="0.2">
      <c r="A481" s="13" t="s">
        <v>1837</v>
      </c>
      <c r="B481" s="13" t="s">
        <v>1838</v>
      </c>
      <c r="C481" s="1" t="s">
        <v>358</v>
      </c>
      <c r="D481" s="13" t="s">
        <v>173</v>
      </c>
      <c r="E481" s="13">
        <v>2</v>
      </c>
      <c r="F481" s="13">
        <v>0</v>
      </c>
      <c r="G481" s="13">
        <v>0</v>
      </c>
      <c r="H481" s="20">
        <f t="shared" si="98"/>
        <v>0</v>
      </c>
      <c r="I481">
        <v>0</v>
      </c>
      <c r="J481">
        <v>0</v>
      </c>
      <c r="K481">
        <v>0</v>
      </c>
      <c r="L481" s="17">
        <f t="shared" si="99"/>
        <v>0</v>
      </c>
      <c r="M481">
        <v>0</v>
      </c>
      <c r="N481">
        <v>0</v>
      </c>
      <c r="O481">
        <v>0</v>
      </c>
      <c r="P481" s="15">
        <f t="shared" si="100"/>
        <v>0</v>
      </c>
      <c r="Q481" s="15">
        <f t="shared" si="101"/>
        <v>0</v>
      </c>
      <c r="R481" s="20">
        <f t="shared" si="102"/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s="16">
        <v>0</v>
      </c>
      <c r="Y481" s="26">
        <f t="shared" si="103"/>
        <v>0</v>
      </c>
      <c r="Z481" s="4">
        <v>0</v>
      </c>
      <c r="AA481" s="26">
        <f t="shared" si="104"/>
        <v>0</v>
      </c>
      <c r="AB481" s="4">
        <v>15.47</v>
      </c>
      <c r="AC481" s="26">
        <f t="shared" si="105"/>
        <v>7.7350000000000003</v>
      </c>
      <c r="AD481" s="21">
        <f t="shared" si="106"/>
        <v>0</v>
      </c>
      <c r="AE481" s="15">
        <f t="shared" si="107"/>
        <v>0</v>
      </c>
      <c r="AF481" s="15">
        <f t="shared" si="108"/>
        <v>0</v>
      </c>
      <c r="AG481" s="15">
        <f t="shared" si="109"/>
        <v>0</v>
      </c>
      <c r="AH481" s="1"/>
      <c r="AI481" s="1"/>
      <c r="AJ481" s="21" t="str">
        <f t="shared" si="110"/>
        <v xml:space="preserve"> </v>
      </c>
      <c r="AK481">
        <v>0</v>
      </c>
      <c r="AL481">
        <v>0</v>
      </c>
      <c r="AM481" s="42">
        <v>0</v>
      </c>
      <c r="AN481" s="42">
        <v>0</v>
      </c>
      <c r="AO481" s="42">
        <v>0</v>
      </c>
      <c r="AP481" s="42">
        <v>0</v>
      </c>
      <c r="AQ481" s="42">
        <v>0</v>
      </c>
      <c r="AR481" s="42">
        <v>0</v>
      </c>
      <c r="AS481">
        <v>0</v>
      </c>
      <c r="AT481">
        <v>0</v>
      </c>
      <c r="AW481">
        <v>0</v>
      </c>
      <c r="AX481">
        <v>0</v>
      </c>
      <c r="AY481" s="16">
        <f t="shared" si="111"/>
        <v>0</v>
      </c>
    </row>
    <row r="482" spans="1:53" x14ac:dyDescent="0.2">
      <c r="A482" s="13" t="s">
        <v>144</v>
      </c>
      <c r="B482" s="13" t="s">
        <v>1839</v>
      </c>
      <c r="C482" s="1" t="s">
        <v>584</v>
      </c>
      <c r="D482" s="13" t="s">
        <v>129</v>
      </c>
      <c r="E482" s="13">
        <v>80</v>
      </c>
      <c r="F482" s="13">
        <v>0</v>
      </c>
      <c r="G482" s="13">
        <v>3</v>
      </c>
      <c r="H482" s="20">
        <f t="shared" si="98"/>
        <v>3</v>
      </c>
      <c r="I482">
        <v>0</v>
      </c>
      <c r="J482">
        <v>1</v>
      </c>
      <c r="K482">
        <v>2</v>
      </c>
      <c r="L482" s="17">
        <f t="shared" si="99"/>
        <v>3.9779005524861875</v>
      </c>
      <c r="M482">
        <v>2</v>
      </c>
      <c r="N482">
        <v>4</v>
      </c>
      <c r="O482">
        <v>2</v>
      </c>
      <c r="P482" s="15">
        <f t="shared" si="100"/>
        <v>0</v>
      </c>
      <c r="Q482" s="15">
        <f t="shared" si="101"/>
        <v>0</v>
      </c>
      <c r="R482" s="20">
        <f t="shared" si="102"/>
        <v>5.333333333333333</v>
      </c>
      <c r="S482">
        <v>0</v>
      </c>
      <c r="T482">
        <v>2</v>
      </c>
      <c r="U482">
        <v>6</v>
      </c>
      <c r="V482">
        <v>0</v>
      </c>
      <c r="W482">
        <v>0</v>
      </c>
      <c r="X482" s="16">
        <v>45.25</v>
      </c>
      <c r="Y482" s="26">
        <f t="shared" si="103"/>
        <v>0.56562500000000004</v>
      </c>
      <c r="Z482" s="4">
        <v>44.39</v>
      </c>
      <c r="AA482" s="26">
        <f t="shared" si="104"/>
        <v>0.55487500000000001</v>
      </c>
      <c r="AB482" s="4">
        <v>379.38</v>
      </c>
      <c r="AC482" s="26">
        <f t="shared" si="105"/>
        <v>4.7422500000000003</v>
      </c>
      <c r="AD482" s="21">
        <f t="shared" si="106"/>
        <v>0.10475021827878329</v>
      </c>
      <c r="AE482" s="15">
        <f t="shared" si="107"/>
        <v>0</v>
      </c>
      <c r="AF482" s="15">
        <f t="shared" si="108"/>
        <v>0.5</v>
      </c>
      <c r="AG482" s="15">
        <f t="shared" si="109"/>
        <v>0.5</v>
      </c>
      <c r="AH482" s="13">
        <v>15</v>
      </c>
      <c r="AI482" s="13">
        <v>10</v>
      </c>
      <c r="AJ482" s="21">
        <f t="shared" si="110"/>
        <v>0.6</v>
      </c>
      <c r="AK482">
        <v>6</v>
      </c>
      <c r="AL482">
        <v>0</v>
      </c>
      <c r="AM482" s="42">
        <v>26</v>
      </c>
      <c r="AN482" s="42">
        <v>8</v>
      </c>
      <c r="AO482" s="42">
        <v>26</v>
      </c>
      <c r="AP482" s="42">
        <v>8</v>
      </c>
      <c r="AQ482" s="42">
        <v>4</v>
      </c>
      <c r="AR482" s="42">
        <v>17</v>
      </c>
      <c r="AS482">
        <v>29</v>
      </c>
      <c r="AT482">
        <v>7</v>
      </c>
      <c r="AU482" s="4">
        <v>-8.91</v>
      </c>
      <c r="AV482" s="4">
        <v>80.56</v>
      </c>
      <c r="AW482">
        <v>1</v>
      </c>
      <c r="AX482">
        <v>0</v>
      </c>
      <c r="AY482" s="16">
        <f t="shared" si="111"/>
        <v>72.928176795580114</v>
      </c>
      <c r="AZ482" s="4">
        <v>89.19</v>
      </c>
      <c r="BA482">
        <v>-0.8</v>
      </c>
    </row>
    <row r="483" spans="1:53" x14ac:dyDescent="0.2">
      <c r="A483" s="13" t="s">
        <v>1840</v>
      </c>
      <c r="B483" s="13" t="s">
        <v>1841</v>
      </c>
      <c r="C483" s="1" t="s">
        <v>314</v>
      </c>
      <c r="D483" s="13" t="s">
        <v>129</v>
      </c>
      <c r="E483" s="13">
        <v>81</v>
      </c>
      <c r="F483" s="13">
        <v>2</v>
      </c>
      <c r="G483" s="13">
        <v>6</v>
      </c>
      <c r="H483" s="20">
        <f t="shared" si="98"/>
        <v>8</v>
      </c>
      <c r="I483">
        <v>2</v>
      </c>
      <c r="J483">
        <v>3</v>
      </c>
      <c r="K483">
        <v>3</v>
      </c>
      <c r="L483" s="17">
        <f t="shared" si="99"/>
        <v>3.2428780542724374</v>
      </c>
      <c r="M483">
        <v>11</v>
      </c>
      <c r="N483">
        <v>9</v>
      </c>
      <c r="O483">
        <v>6</v>
      </c>
      <c r="P483" s="15">
        <f t="shared" si="100"/>
        <v>0.18181818181818182</v>
      </c>
      <c r="Q483" s="15">
        <f t="shared" si="101"/>
        <v>7.6923076923076927E-2</v>
      </c>
      <c r="R483" s="20">
        <f t="shared" si="102"/>
        <v>27.25</v>
      </c>
      <c r="S483">
        <v>0</v>
      </c>
      <c r="T483">
        <v>14</v>
      </c>
      <c r="U483">
        <v>13</v>
      </c>
      <c r="V483">
        <v>4</v>
      </c>
      <c r="W483">
        <v>0</v>
      </c>
      <c r="X483" s="16">
        <v>148.01666666669999</v>
      </c>
      <c r="Y483" s="26">
        <f t="shared" si="103"/>
        <v>1.8273662551444443</v>
      </c>
      <c r="Z483" s="4">
        <v>137.68</v>
      </c>
      <c r="AA483" s="26">
        <f t="shared" si="104"/>
        <v>1.6997530864197532</v>
      </c>
      <c r="AB483" s="4">
        <v>222.96</v>
      </c>
      <c r="AC483" s="26">
        <f t="shared" si="105"/>
        <v>2.7525925925925927</v>
      </c>
      <c r="AD483" s="21">
        <f t="shared" si="106"/>
        <v>0.38176574977817213</v>
      </c>
      <c r="AE483" s="15">
        <f t="shared" si="107"/>
        <v>0.16666666666666666</v>
      </c>
      <c r="AF483" s="15">
        <f t="shared" si="108"/>
        <v>0.5</v>
      </c>
      <c r="AG483" s="15">
        <f t="shared" si="109"/>
        <v>0.66666666666666663</v>
      </c>
      <c r="AH483" s="13">
        <v>20</v>
      </c>
      <c r="AI483" s="13">
        <v>27</v>
      </c>
      <c r="AJ483" s="21">
        <f t="shared" si="110"/>
        <v>0.42553191489361702</v>
      </c>
      <c r="AK483">
        <v>12</v>
      </c>
      <c r="AL483">
        <v>2</v>
      </c>
      <c r="AM483" s="42">
        <v>97</v>
      </c>
      <c r="AN483" s="42">
        <v>29</v>
      </c>
      <c r="AO483" s="42">
        <v>97</v>
      </c>
      <c r="AP483" s="42">
        <v>29</v>
      </c>
      <c r="AQ483" s="42">
        <v>8</v>
      </c>
      <c r="AR483" s="42">
        <v>71</v>
      </c>
      <c r="AS483">
        <v>96</v>
      </c>
      <c r="AT483">
        <v>26</v>
      </c>
      <c r="AU483" s="4">
        <v>-13.14</v>
      </c>
      <c r="AV483" s="4">
        <v>78.69</v>
      </c>
      <c r="AW483">
        <v>1</v>
      </c>
      <c r="AX483">
        <v>0</v>
      </c>
      <c r="AY483" s="16">
        <f t="shared" si="111"/>
        <v>84.720189167867431</v>
      </c>
      <c r="AZ483" s="4">
        <v>96.51</v>
      </c>
      <c r="BA483">
        <v>0.9</v>
      </c>
    </row>
    <row r="484" spans="1:53" x14ac:dyDescent="0.2">
      <c r="A484" s="13" t="s">
        <v>1844</v>
      </c>
      <c r="B484" s="13" t="s">
        <v>1845</v>
      </c>
      <c r="C484" s="13" t="s">
        <v>249</v>
      </c>
      <c r="D484" s="13" t="s">
        <v>844</v>
      </c>
      <c r="E484" s="13">
        <v>55</v>
      </c>
      <c r="F484" s="13">
        <v>2</v>
      </c>
      <c r="G484" s="13">
        <v>1</v>
      </c>
      <c r="H484" s="20">
        <f t="shared" si="98"/>
        <v>3</v>
      </c>
      <c r="I484">
        <v>2</v>
      </c>
      <c r="J484">
        <v>1</v>
      </c>
      <c r="K484">
        <v>0</v>
      </c>
      <c r="L484" s="17">
        <f t="shared" si="99"/>
        <v>1.5136650315342639</v>
      </c>
      <c r="M484">
        <v>16</v>
      </c>
      <c r="N484">
        <v>10</v>
      </c>
      <c r="O484">
        <v>5</v>
      </c>
      <c r="P484" s="15">
        <f t="shared" si="100"/>
        <v>0.125</v>
      </c>
      <c r="Q484" s="15">
        <f t="shared" si="101"/>
        <v>6.4516129032258063E-2</v>
      </c>
      <c r="R484" s="20">
        <f t="shared" si="102"/>
        <v>13.5</v>
      </c>
      <c r="S484">
        <v>0</v>
      </c>
      <c r="T484">
        <v>9</v>
      </c>
      <c r="U484">
        <v>10</v>
      </c>
      <c r="V484">
        <v>2</v>
      </c>
      <c r="W484">
        <v>2</v>
      </c>
      <c r="X484" s="16">
        <v>118.9166666667</v>
      </c>
      <c r="Y484" s="26">
        <f t="shared" si="103"/>
        <v>2.1621212121218183</v>
      </c>
      <c r="Z484" s="4">
        <v>115.29</v>
      </c>
      <c r="AA484" s="26">
        <f t="shared" si="104"/>
        <v>2.0961818181818184</v>
      </c>
      <c r="AB484" s="4">
        <v>199.4</v>
      </c>
      <c r="AC484" s="26">
        <f t="shared" si="105"/>
        <v>3.6254545454545455</v>
      </c>
      <c r="AD484" s="21">
        <f t="shared" si="106"/>
        <v>0.36636054529854778</v>
      </c>
      <c r="AE484" s="15">
        <f t="shared" si="107"/>
        <v>0.33333333333333331</v>
      </c>
      <c r="AF484" s="15">
        <f t="shared" si="108"/>
        <v>0.16666666666666666</v>
      </c>
      <c r="AG484" s="15">
        <f t="shared" si="109"/>
        <v>0.5</v>
      </c>
      <c r="AH484" s="13">
        <v>2</v>
      </c>
      <c r="AI484" s="13">
        <v>0</v>
      </c>
      <c r="AJ484" s="21">
        <f t="shared" si="110"/>
        <v>1</v>
      </c>
      <c r="AK484">
        <v>6</v>
      </c>
      <c r="AL484">
        <v>5</v>
      </c>
      <c r="AM484" s="42">
        <v>75</v>
      </c>
      <c r="AN484" s="42">
        <v>24</v>
      </c>
      <c r="AO484" s="42">
        <v>75</v>
      </c>
      <c r="AP484" s="42">
        <v>24</v>
      </c>
      <c r="AQ484" s="42">
        <v>4</v>
      </c>
      <c r="AR484" s="42">
        <v>40</v>
      </c>
      <c r="AS484">
        <v>83</v>
      </c>
      <c r="AT484">
        <v>26</v>
      </c>
      <c r="AU484" s="4">
        <v>-8.8800000000000008</v>
      </c>
      <c r="AV484" s="4">
        <v>76.150000000000006</v>
      </c>
      <c r="AW484">
        <v>1</v>
      </c>
      <c r="AX484">
        <v>0</v>
      </c>
      <c r="AY484" s="16">
        <f t="shared" si="111"/>
        <v>70.133146461087563</v>
      </c>
      <c r="AZ484" s="4">
        <v>92.59</v>
      </c>
      <c r="BA484">
        <v>-3</v>
      </c>
    </row>
    <row r="485" spans="1:53" x14ac:dyDescent="0.2">
      <c r="A485" s="13" t="s">
        <v>1572</v>
      </c>
      <c r="B485" s="13" t="s">
        <v>1849</v>
      </c>
      <c r="C485" s="1" t="s">
        <v>153</v>
      </c>
      <c r="D485" s="13" t="s">
        <v>173</v>
      </c>
      <c r="E485" s="13">
        <v>20</v>
      </c>
      <c r="F485" s="13">
        <v>0</v>
      </c>
      <c r="G485" s="13">
        <v>2</v>
      </c>
      <c r="H485" s="20">
        <f t="shared" si="98"/>
        <v>2</v>
      </c>
      <c r="I485">
        <v>0</v>
      </c>
      <c r="J485">
        <v>0</v>
      </c>
      <c r="K485">
        <v>2</v>
      </c>
      <c r="L485" s="17">
        <f t="shared" si="99"/>
        <v>4.5656309448377499</v>
      </c>
      <c r="M485">
        <v>6</v>
      </c>
      <c r="N485">
        <v>1</v>
      </c>
      <c r="O485">
        <v>3</v>
      </c>
      <c r="P485" s="15">
        <f t="shared" si="100"/>
        <v>0</v>
      </c>
      <c r="Q485" s="15">
        <f t="shared" si="101"/>
        <v>0</v>
      </c>
      <c r="R485" s="20">
        <f t="shared" si="102"/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 s="16">
        <v>26.2833333333</v>
      </c>
      <c r="Y485" s="26">
        <f t="shared" si="103"/>
        <v>1.314166666665</v>
      </c>
      <c r="Z485" s="4">
        <v>25.24</v>
      </c>
      <c r="AA485" s="26">
        <f t="shared" si="104"/>
        <v>1.262</v>
      </c>
      <c r="AB485" s="4">
        <v>70.599999999999994</v>
      </c>
      <c r="AC485" s="26">
        <f t="shared" si="105"/>
        <v>3.53</v>
      </c>
      <c r="AD485" s="21">
        <f t="shared" si="106"/>
        <v>0.26335559265442404</v>
      </c>
      <c r="AE485" s="15">
        <f t="shared" si="107"/>
        <v>0</v>
      </c>
      <c r="AF485" s="15">
        <f t="shared" si="108"/>
        <v>0.66666666666666663</v>
      </c>
      <c r="AG485" s="15">
        <f t="shared" si="109"/>
        <v>0.66666666666666663</v>
      </c>
      <c r="AH485" s="1"/>
      <c r="AI485" s="1"/>
      <c r="AJ485" s="21" t="str">
        <f t="shared" si="110"/>
        <v xml:space="preserve"> </v>
      </c>
      <c r="AK485">
        <v>3</v>
      </c>
      <c r="AL485">
        <v>0</v>
      </c>
      <c r="AM485" s="42">
        <v>23</v>
      </c>
      <c r="AN485" s="42">
        <v>3</v>
      </c>
      <c r="AO485" s="42">
        <v>23</v>
      </c>
      <c r="AP485" s="42">
        <v>3</v>
      </c>
      <c r="AQ485" s="42">
        <v>0</v>
      </c>
      <c r="AR485" s="42">
        <v>11</v>
      </c>
      <c r="AS485">
        <v>28</v>
      </c>
      <c r="AT485">
        <v>1</v>
      </c>
      <c r="AU485" s="4">
        <v>11.49</v>
      </c>
      <c r="AV485" s="4">
        <v>96.55</v>
      </c>
      <c r="AW485">
        <v>0</v>
      </c>
      <c r="AX485">
        <v>0</v>
      </c>
      <c r="AY485" s="16">
        <f t="shared" si="111"/>
        <v>123.27203551061923</v>
      </c>
      <c r="AZ485" s="4">
        <v>90.91</v>
      </c>
      <c r="BA485">
        <v>1.4</v>
      </c>
    </row>
    <row r="486" spans="1:53" x14ac:dyDescent="0.2">
      <c r="A486" s="13" t="s">
        <v>1853</v>
      </c>
      <c r="B486" s="13" t="s">
        <v>1854</v>
      </c>
      <c r="C486" s="1" t="s">
        <v>482</v>
      </c>
      <c r="D486" s="13" t="s">
        <v>129</v>
      </c>
      <c r="E486" s="13">
        <v>62</v>
      </c>
      <c r="F486" s="13">
        <v>6</v>
      </c>
      <c r="G486" s="13">
        <v>4</v>
      </c>
      <c r="H486" s="20">
        <f t="shared" si="98"/>
        <v>10</v>
      </c>
      <c r="I486">
        <v>6</v>
      </c>
      <c r="J486">
        <v>2</v>
      </c>
      <c r="K486">
        <v>2</v>
      </c>
      <c r="L486" s="17">
        <f t="shared" si="99"/>
        <v>3.25821341297855</v>
      </c>
      <c r="M486">
        <v>38</v>
      </c>
      <c r="N486">
        <v>19</v>
      </c>
      <c r="O486">
        <v>12</v>
      </c>
      <c r="P486" s="15">
        <f t="shared" si="100"/>
        <v>0.15789473684210525</v>
      </c>
      <c r="Q486" s="15">
        <f t="shared" si="101"/>
        <v>8.6956521739130432E-2</v>
      </c>
      <c r="R486" s="20">
        <f t="shared" si="102"/>
        <v>17.399999999999999</v>
      </c>
      <c r="S486">
        <v>1</v>
      </c>
      <c r="T486">
        <v>3</v>
      </c>
      <c r="U486">
        <v>11</v>
      </c>
      <c r="V486">
        <v>5</v>
      </c>
      <c r="W486">
        <v>2</v>
      </c>
      <c r="X486" s="16">
        <v>184.15</v>
      </c>
      <c r="Y486" s="26">
        <f t="shared" si="103"/>
        <v>2.9701612903225807</v>
      </c>
      <c r="Z486" s="4">
        <v>185.26</v>
      </c>
      <c r="AA486" s="26">
        <f t="shared" si="104"/>
        <v>2.988064516129032</v>
      </c>
      <c r="AB486" s="4">
        <v>172.5</v>
      </c>
      <c r="AC486" s="26">
        <f t="shared" si="105"/>
        <v>2.782258064516129</v>
      </c>
      <c r="AD486" s="21">
        <f t="shared" si="106"/>
        <v>0.51783318425760283</v>
      </c>
      <c r="AE486" s="15">
        <f t="shared" si="107"/>
        <v>0.3</v>
      </c>
      <c r="AF486" s="15">
        <f t="shared" si="108"/>
        <v>0.2</v>
      </c>
      <c r="AG486" s="15">
        <f t="shared" si="109"/>
        <v>0.5</v>
      </c>
      <c r="AH486" s="13">
        <v>0</v>
      </c>
      <c r="AI486" s="13">
        <v>2</v>
      </c>
      <c r="AJ486" s="21">
        <f t="shared" si="110"/>
        <v>0</v>
      </c>
      <c r="AK486">
        <v>20</v>
      </c>
      <c r="AL486">
        <v>3</v>
      </c>
      <c r="AM486" s="42">
        <v>154</v>
      </c>
      <c r="AN486" s="42">
        <v>27</v>
      </c>
      <c r="AO486" s="42">
        <v>154</v>
      </c>
      <c r="AP486" s="42">
        <v>27</v>
      </c>
      <c r="AQ486" s="42">
        <v>7</v>
      </c>
      <c r="AR486" s="42">
        <v>94</v>
      </c>
      <c r="AS486">
        <v>148</v>
      </c>
      <c r="AT486">
        <v>26</v>
      </c>
      <c r="AU486" s="4">
        <v>-0.74</v>
      </c>
      <c r="AV486" s="4">
        <v>85.06</v>
      </c>
      <c r="AW486">
        <v>3</v>
      </c>
      <c r="AX486">
        <v>2</v>
      </c>
      <c r="AY486" s="16">
        <f t="shared" si="111"/>
        <v>116.64404018463209</v>
      </c>
      <c r="AZ486" s="4">
        <v>93.83</v>
      </c>
      <c r="BA486">
        <v>1.4</v>
      </c>
    </row>
    <row r="487" spans="1:53" x14ac:dyDescent="0.2">
      <c r="A487" s="13" t="s">
        <v>160</v>
      </c>
      <c r="B487" s="13" t="s">
        <v>1858</v>
      </c>
      <c r="C487" s="13" t="s">
        <v>167</v>
      </c>
      <c r="D487" s="13" t="s">
        <v>173</v>
      </c>
      <c r="E487" s="13">
        <v>58</v>
      </c>
      <c r="F487" s="13">
        <v>1</v>
      </c>
      <c r="G487" s="13">
        <v>4</v>
      </c>
      <c r="H487" s="20">
        <f t="shared" si="98"/>
        <v>5</v>
      </c>
      <c r="I487">
        <v>1</v>
      </c>
      <c r="J487">
        <v>2</v>
      </c>
      <c r="K487">
        <v>2</v>
      </c>
      <c r="L487" s="17">
        <f t="shared" si="99"/>
        <v>3.6839950880080572</v>
      </c>
      <c r="M487">
        <v>15</v>
      </c>
      <c r="N487">
        <v>3</v>
      </c>
      <c r="O487">
        <v>10</v>
      </c>
      <c r="P487" s="15">
        <f t="shared" si="100"/>
        <v>6.6666666666666666E-2</v>
      </c>
      <c r="Q487" s="15">
        <f t="shared" si="101"/>
        <v>3.5714285714285712E-2</v>
      </c>
      <c r="R487" s="20">
        <f t="shared" si="102"/>
        <v>15.428571428571429</v>
      </c>
      <c r="S487">
        <v>2</v>
      </c>
      <c r="T487">
        <v>1</v>
      </c>
      <c r="U487">
        <v>2</v>
      </c>
      <c r="V487">
        <v>1</v>
      </c>
      <c r="W487">
        <v>1</v>
      </c>
      <c r="X487" s="16">
        <v>81.433333333299998</v>
      </c>
      <c r="Y487" s="26">
        <f t="shared" si="103"/>
        <v>1.4040229885051725</v>
      </c>
      <c r="Z487" s="4">
        <v>73.75</v>
      </c>
      <c r="AA487" s="26">
        <f t="shared" si="104"/>
        <v>1.271551724137931</v>
      </c>
      <c r="AB487" s="4">
        <v>213.08</v>
      </c>
      <c r="AC487" s="26">
        <f t="shared" si="105"/>
        <v>3.673793103448276</v>
      </c>
      <c r="AD487" s="21">
        <f t="shared" si="106"/>
        <v>0.25712094271868352</v>
      </c>
      <c r="AE487" s="15">
        <f t="shared" si="107"/>
        <v>0.14285714285714285</v>
      </c>
      <c r="AF487" s="15">
        <f t="shared" si="108"/>
        <v>0.5714285714285714</v>
      </c>
      <c r="AG487" s="15">
        <f t="shared" si="109"/>
        <v>0.71428571428571419</v>
      </c>
      <c r="AH487" s="1"/>
      <c r="AI487" s="1"/>
      <c r="AJ487" s="21" t="str">
        <f t="shared" si="110"/>
        <v xml:space="preserve"> </v>
      </c>
      <c r="AK487">
        <v>7</v>
      </c>
      <c r="AL487">
        <v>0</v>
      </c>
      <c r="AM487" s="42">
        <v>47</v>
      </c>
      <c r="AN487" s="42">
        <v>12</v>
      </c>
      <c r="AO487" s="42">
        <v>47</v>
      </c>
      <c r="AP487" s="42">
        <v>12</v>
      </c>
      <c r="AQ487" s="42">
        <v>4</v>
      </c>
      <c r="AR487" s="42">
        <v>25</v>
      </c>
      <c r="AS487">
        <v>49</v>
      </c>
      <c r="AT487">
        <v>11</v>
      </c>
      <c r="AU487" s="4">
        <v>-6.79</v>
      </c>
      <c r="AV487" s="4">
        <v>81.67</v>
      </c>
      <c r="AW487">
        <v>1</v>
      </c>
      <c r="AX487">
        <v>0</v>
      </c>
      <c r="AY487" s="16">
        <f t="shared" si="111"/>
        <v>72.20630372495792</v>
      </c>
      <c r="AZ487" s="4">
        <v>88.24</v>
      </c>
      <c r="BA487">
        <v>-7.8</v>
      </c>
    </row>
    <row r="488" spans="1:53" x14ac:dyDescent="0.2">
      <c r="A488" s="13" t="s">
        <v>935</v>
      </c>
      <c r="B488" s="13" t="s">
        <v>1861</v>
      </c>
      <c r="C488" s="1" t="s">
        <v>302</v>
      </c>
      <c r="D488" s="13" t="s">
        <v>146</v>
      </c>
      <c r="E488" s="13">
        <v>82</v>
      </c>
      <c r="F488" s="13">
        <v>1</v>
      </c>
      <c r="G488" s="13">
        <v>0</v>
      </c>
      <c r="H488" s="20">
        <f t="shared" si="98"/>
        <v>1</v>
      </c>
      <c r="I488">
        <v>1</v>
      </c>
      <c r="J488">
        <v>0</v>
      </c>
      <c r="K488">
        <v>0</v>
      </c>
      <c r="L488" s="17">
        <f t="shared" si="99"/>
        <v>3.9735099337748347</v>
      </c>
      <c r="M488">
        <v>3</v>
      </c>
      <c r="N488">
        <v>0</v>
      </c>
      <c r="O488">
        <v>1</v>
      </c>
      <c r="P488" s="15">
        <f t="shared" si="100"/>
        <v>0.33333333333333331</v>
      </c>
      <c r="Q488" s="15">
        <f t="shared" si="101"/>
        <v>0.25</v>
      </c>
      <c r="R488" s="20">
        <f t="shared" si="102"/>
        <v>0</v>
      </c>
      <c r="S488">
        <v>0</v>
      </c>
      <c r="T488">
        <v>0</v>
      </c>
      <c r="U488">
        <v>4</v>
      </c>
      <c r="V488">
        <v>0</v>
      </c>
      <c r="W488">
        <v>0</v>
      </c>
      <c r="X488" s="16">
        <v>15.1</v>
      </c>
      <c r="Y488" s="26">
        <f t="shared" si="103"/>
        <v>0.18414634146341463</v>
      </c>
      <c r="Z488" s="4">
        <v>14.96</v>
      </c>
      <c r="AA488" s="26">
        <f t="shared" si="104"/>
        <v>0.18243902439024393</v>
      </c>
      <c r="AB488" s="4">
        <v>381.75</v>
      </c>
      <c r="AC488" s="26">
        <f t="shared" si="105"/>
        <v>4.6554878048780486</v>
      </c>
      <c r="AD488" s="21">
        <f t="shared" si="106"/>
        <v>3.7710166116306627E-2</v>
      </c>
      <c r="AE488" s="15">
        <f t="shared" si="107"/>
        <v>1</v>
      </c>
      <c r="AF488" s="15">
        <f t="shared" si="108"/>
        <v>0</v>
      </c>
      <c r="AG488" s="15">
        <f t="shared" si="109"/>
        <v>1</v>
      </c>
      <c r="AH488" s="13">
        <v>7</v>
      </c>
      <c r="AI488" s="13">
        <v>12</v>
      </c>
      <c r="AJ488" s="21">
        <f t="shared" si="110"/>
        <v>0.36842105263157893</v>
      </c>
      <c r="AK488">
        <v>1</v>
      </c>
      <c r="AL488">
        <v>0</v>
      </c>
      <c r="AM488" s="42">
        <v>13</v>
      </c>
      <c r="AN488" s="42">
        <v>0</v>
      </c>
      <c r="AO488" s="42">
        <v>13</v>
      </c>
      <c r="AP488" s="42">
        <v>0</v>
      </c>
      <c r="AQ488" s="42">
        <v>0</v>
      </c>
      <c r="AR488" s="42">
        <v>3</v>
      </c>
      <c r="AS488">
        <v>8</v>
      </c>
      <c r="AT488">
        <v>0</v>
      </c>
      <c r="AU488" s="4">
        <v>15.44</v>
      </c>
      <c r="AV488" s="4">
        <v>100</v>
      </c>
      <c r="AW488">
        <v>1</v>
      </c>
      <c r="AX488">
        <v>1</v>
      </c>
      <c r="AY488" s="16">
        <f t="shared" si="111"/>
        <v>119.20529801324504</v>
      </c>
      <c r="AZ488" s="4">
        <v>100</v>
      </c>
      <c r="BA488">
        <v>8.6</v>
      </c>
    </row>
    <row r="489" spans="1:53" x14ac:dyDescent="0.2">
      <c r="A489" s="13" t="s">
        <v>338</v>
      </c>
      <c r="B489" s="13" t="s">
        <v>1863</v>
      </c>
      <c r="C489" s="1" t="s">
        <v>162</v>
      </c>
      <c r="D489" s="13" t="s">
        <v>146</v>
      </c>
      <c r="E489" s="13">
        <v>64</v>
      </c>
      <c r="F489" s="13">
        <v>3</v>
      </c>
      <c r="G489" s="13">
        <v>4</v>
      </c>
      <c r="H489" s="20">
        <f t="shared" si="98"/>
        <v>7</v>
      </c>
      <c r="I489">
        <v>3</v>
      </c>
      <c r="J489">
        <v>2</v>
      </c>
      <c r="K489">
        <v>2</v>
      </c>
      <c r="L489" s="17">
        <f t="shared" si="99"/>
        <v>2.696629213483146</v>
      </c>
      <c r="M489">
        <v>21</v>
      </c>
      <c r="N489">
        <v>9</v>
      </c>
      <c r="O489">
        <v>11</v>
      </c>
      <c r="P489" s="15">
        <f t="shared" si="100"/>
        <v>0.14285714285714285</v>
      </c>
      <c r="Q489" s="15">
        <f t="shared" si="101"/>
        <v>7.3170731707317069E-2</v>
      </c>
      <c r="R489" s="20">
        <f t="shared" si="102"/>
        <v>19.5</v>
      </c>
      <c r="S489">
        <v>0</v>
      </c>
      <c r="T489">
        <v>3</v>
      </c>
      <c r="U489">
        <v>9</v>
      </c>
      <c r="V489">
        <v>10</v>
      </c>
      <c r="W489">
        <v>1</v>
      </c>
      <c r="X489" s="16">
        <v>155.75</v>
      </c>
      <c r="Y489" s="26">
        <f t="shared" si="103"/>
        <v>2.43359375</v>
      </c>
      <c r="Z489" s="4">
        <v>151.35</v>
      </c>
      <c r="AA489" s="26">
        <f t="shared" si="104"/>
        <v>2.3648437499999999</v>
      </c>
      <c r="AB489" s="4">
        <v>169.78</v>
      </c>
      <c r="AC489" s="26">
        <f t="shared" si="105"/>
        <v>2.6528125</v>
      </c>
      <c r="AD489" s="21">
        <f t="shared" si="106"/>
        <v>0.47130445613925825</v>
      </c>
      <c r="AE489" s="15">
        <f t="shared" si="107"/>
        <v>0.25</v>
      </c>
      <c r="AF489" s="15">
        <f t="shared" si="108"/>
        <v>0.33333333333333331</v>
      </c>
      <c r="AG489" s="15">
        <f t="shared" si="109"/>
        <v>0.58333333333333326</v>
      </c>
      <c r="AH489" s="13">
        <v>33</v>
      </c>
      <c r="AI489" s="13">
        <v>26</v>
      </c>
      <c r="AJ489" s="21">
        <f t="shared" si="110"/>
        <v>0.55932203389830504</v>
      </c>
      <c r="AK489">
        <v>12</v>
      </c>
      <c r="AL489">
        <v>0</v>
      </c>
      <c r="AM489" s="42">
        <v>105</v>
      </c>
      <c r="AN489" s="42">
        <v>21</v>
      </c>
      <c r="AO489" s="42">
        <v>105</v>
      </c>
      <c r="AP489" s="42">
        <v>21</v>
      </c>
      <c r="AQ489" s="42">
        <v>0</v>
      </c>
      <c r="AR489" s="42">
        <v>58</v>
      </c>
      <c r="AS489">
        <v>111</v>
      </c>
      <c r="AT489">
        <v>14</v>
      </c>
      <c r="AU489" s="4">
        <v>3.99</v>
      </c>
      <c r="AV489" s="4">
        <v>88.8</v>
      </c>
      <c r="AW489">
        <v>1</v>
      </c>
      <c r="AX489">
        <v>0</v>
      </c>
      <c r="AY489" s="16">
        <f t="shared" si="111"/>
        <v>91.68539325842697</v>
      </c>
      <c r="AZ489" s="4">
        <v>92.7</v>
      </c>
      <c r="BA489">
        <v>-0.8</v>
      </c>
    </row>
    <row r="490" spans="1:53" x14ac:dyDescent="0.2">
      <c r="A490" s="13" t="s">
        <v>160</v>
      </c>
      <c r="B490" s="13" t="s">
        <v>1864</v>
      </c>
      <c r="C490" s="13" t="s">
        <v>249</v>
      </c>
      <c r="D490" s="13" t="s">
        <v>173</v>
      </c>
      <c r="E490" s="13">
        <v>12</v>
      </c>
      <c r="F490" s="13">
        <v>0</v>
      </c>
      <c r="G490" s="13">
        <v>0</v>
      </c>
      <c r="H490" s="20">
        <f t="shared" si="98"/>
        <v>0</v>
      </c>
      <c r="I490">
        <v>0</v>
      </c>
      <c r="J490">
        <v>0</v>
      </c>
      <c r="K490">
        <v>0</v>
      </c>
      <c r="L490" s="17">
        <f t="shared" si="99"/>
        <v>0</v>
      </c>
      <c r="M490">
        <v>0</v>
      </c>
      <c r="N490">
        <v>0</v>
      </c>
      <c r="O490">
        <v>0</v>
      </c>
      <c r="P490" s="15">
        <f t="shared" si="100"/>
        <v>0</v>
      </c>
      <c r="Q490" s="15">
        <f t="shared" si="101"/>
        <v>0</v>
      </c>
      <c r="R490" s="20">
        <f t="shared" si="102"/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s="16">
        <v>0.18333333330000001</v>
      </c>
      <c r="Y490" s="26">
        <f t="shared" si="103"/>
        <v>1.5277777775000001E-2</v>
      </c>
      <c r="Z490" s="4">
        <v>0</v>
      </c>
      <c r="AA490" s="26">
        <f t="shared" si="104"/>
        <v>0</v>
      </c>
      <c r="AB490" s="4">
        <v>73.56</v>
      </c>
      <c r="AC490" s="26">
        <f t="shared" si="105"/>
        <v>6.13</v>
      </c>
      <c r="AD490" s="21">
        <f t="shared" si="106"/>
        <v>0</v>
      </c>
      <c r="AE490" s="15">
        <f t="shared" si="107"/>
        <v>0</v>
      </c>
      <c r="AF490" s="15">
        <f t="shared" si="108"/>
        <v>0</v>
      </c>
      <c r="AG490" s="15">
        <f t="shared" si="109"/>
        <v>0</v>
      </c>
      <c r="AH490" s="1"/>
      <c r="AI490" s="1"/>
      <c r="AJ490" s="21" t="str">
        <f t="shared" si="110"/>
        <v xml:space="preserve"> </v>
      </c>
      <c r="AK490">
        <v>0</v>
      </c>
      <c r="AL490">
        <v>0</v>
      </c>
      <c r="AM490" s="42">
        <v>0</v>
      </c>
      <c r="AN490" s="42">
        <v>0</v>
      </c>
      <c r="AO490" s="42">
        <v>0</v>
      </c>
      <c r="AP490" s="42">
        <v>0</v>
      </c>
      <c r="AQ490" s="42">
        <v>0</v>
      </c>
      <c r="AR490" s="42">
        <v>0</v>
      </c>
      <c r="AS490">
        <v>0</v>
      </c>
      <c r="AT490">
        <v>0</v>
      </c>
      <c r="AW490">
        <v>0</v>
      </c>
      <c r="AX490">
        <v>0</v>
      </c>
      <c r="AY490" s="16">
        <f t="shared" si="111"/>
        <v>0</v>
      </c>
    </row>
    <row r="491" spans="1:53" x14ac:dyDescent="0.2">
      <c r="A491" s="13" t="s">
        <v>1866</v>
      </c>
      <c r="B491" s="13" t="s">
        <v>1867</v>
      </c>
      <c r="C491" s="1" t="s">
        <v>214</v>
      </c>
      <c r="D491" s="13" t="s">
        <v>146</v>
      </c>
      <c r="E491" s="13">
        <v>58</v>
      </c>
      <c r="F491" s="13">
        <v>0</v>
      </c>
      <c r="G491" s="13">
        <v>0</v>
      </c>
      <c r="H491" s="20">
        <f t="shared" si="98"/>
        <v>0</v>
      </c>
      <c r="I491">
        <v>0</v>
      </c>
      <c r="J491">
        <v>0</v>
      </c>
      <c r="K491">
        <v>0</v>
      </c>
      <c r="L491" s="17">
        <f t="shared" si="99"/>
        <v>0</v>
      </c>
      <c r="M491">
        <v>1</v>
      </c>
      <c r="N491">
        <v>0</v>
      </c>
      <c r="O491">
        <v>0</v>
      </c>
      <c r="P491" s="15">
        <f t="shared" si="100"/>
        <v>0</v>
      </c>
      <c r="Q491" s="15">
        <f t="shared" si="101"/>
        <v>0</v>
      </c>
      <c r="R491" s="20">
        <f t="shared" si="102"/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s="16">
        <v>2.4666666667000001</v>
      </c>
      <c r="Y491" s="26">
        <f t="shared" si="103"/>
        <v>4.2528735632758621E-2</v>
      </c>
      <c r="Z491" s="4">
        <v>2.0099999999999998</v>
      </c>
      <c r="AA491" s="26">
        <f t="shared" si="104"/>
        <v>3.4655172413793102E-2</v>
      </c>
      <c r="AB491" s="4">
        <v>266.29000000000002</v>
      </c>
      <c r="AC491" s="26">
        <f t="shared" si="105"/>
        <v>4.5912068965517241</v>
      </c>
      <c r="AD491" s="21">
        <f t="shared" si="106"/>
        <v>7.4916138650764066E-3</v>
      </c>
      <c r="AE491" s="15">
        <f t="shared" si="107"/>
        <v>0</v>
      </c>
      <c r="AF491" s="15">
        <f t="shared" si="108"/>
        <v>0</v>
      </c>
      <c r="AG491" s="15">
        <f t="shared" si="109"/>
        <v>0</v>
      </c>
      <c r="AH491" s="13">
        <v>2</v>
      </c>
      <c r="AI491" s="13">
        <v>3</v>
      </c>
      <c r="AJ491" s="21">
        <f t="shared" si="110"/>
        <v>0.4</v>
      </c>
      <c r="AK491">
        <v>0</v>
      </c>
      <c r="AL491">
        <v>0</v>
      </c>
      <c r="AM491" s="42">
        <v>1</v>
      </c>
      <c r="AN491" s="42">
        <v>0</v>
      </c>
      <c r="AO491" s="42">
        <v>1</v>
      </c>
      <c r="AP491" s="42">
        <v>0</v>
      </c>
      <c r="AQ491" s="42">
        <v>0</v>
      </c>
      <c r="AR491" s="42">
        <v>1</v>
      </c>
      <c r="AS491">
        <v>0</v>
      </c>
      <c r="AT491">
        <v>0</v>
      </c>
      <c r="AW491">
        <v>0</v>
      </c>
      <c r="AX491">
        <v>0</v>
      </c>
      <c r="AY491" s="16">
        <f t="shared" si="111"/>
        <v>72.972972971986849</v>
      </c>
      <c r="AZ491" s="4">
        <v>50</v>
      </c>
      <c r="BA491">
        <v>-44.3</v>
      </c>
    </row>
    <row r="492" spans="1:53" x14ac:dyDescent="0.2">
      <c r="A492" s="13" t="s">
        <v>1869</v>
      </c>
      <c r="B492" s="13" t="s">
        <v>1870</v>
      </c>
      <c r="C492" s="13" t="s">
        <v>153</v>
      </c>
      <c r="D492" s="13" t="s">
        <v>146</v>
      </c>
      <c r="E492" s="13">
        <v>69</v>
      </c>
      <c r="F492" s="13">
        <v>9</v>
      </c>
      <c r="G492" s="13">
        <v>17</v>
      </c>
      <c r="H492" s="20">
        <f t="shared" si="98"/>
        <v>26</v>
      </c>
      <c r="I492">
        <v>9</v>
      </c>
      <c r="J492">
        <v>9</v>
      </c>
      <c r="K492">
        <v>8</v>
      </c>
      <c r="L492" s="17">
        <f t="shared" si="99"/>
        <v>6.2081315911661754</v>
      </c>
      <c r="M492">
        <v>62</v>
      </c>
      <c r="N492">
        <v>30</v>
      </c>
      <c r="O492">
        <v>26</v>
      </c>
      <c r="P492" s="15">
        <f t="shared" si="100"/>
        <v>0.14516129032258066</v>
      </c>
      <c r="Q492" s="15">
        <f t="shared" si="101"/>
        <v>7.6271186440677971E-2</v>
      </c>
      <c r="R492" s="20">
        <f t="shared" si="102"/>
        <v>57.6</v>
      </c>
      <c r="S492">
        <v>1</v>
      </c>
      <c r="T492">
        <v>3</v>
      </c>
      <c r="U492">
        <v>17</v>
      </c>
      <c r="V492">
        <v>16</v>
      </c>
      <c r="W492">
        <v>3</v>
      </c>
      <c r="X492" s="16">
        <v>251.28333333329999</v>
      </c>
      <c r="Y492" s="26">
        <f t="shared" si="103"/>
        <v>3.6417874396130432</v>
      </c>
      <c r="Z492" s="4">
        <v>243.38</v>
      </c>
      <c r="AA492" s="26">
        <f t="shared" si="104"/>
        <v>3.5272463768115943</v>
      </c>
      <c r="AB492" s="4">
        <v>117.07</v>
      </c>
      <c r="AC492" s="26">
        <f t="shared" si="105"/>
        <v>1.6966666666666665</v>
      </c>
      <c r="AD492" s="21">
        <f t="shared" si="106"/>
        <v>0.67521154112914417</v>
      </c>
      <c r="AE492" s="15">
        <f t="shared" si="107"/>
        <v>0.22500000000000001</v>
      </c>
      <c r="AF492" s="15">
        <f t="shared" si="108"/>
        <v>0.42499999999999999</v>
      </c>
      <c r="AG492" s="15">
        <f t="shared" si="109"/>
        <v>0.65</v>
      </c>
      <c r="AH492" s="13">
        <v>3</v>
      </c>
      <c r="AI492" s="13">
        <v>11</v>
      </c>
      <c r="AJ492" s="21">
        <f t="shared" si="110"/>
        <v>0.21428571428571427</v>
      </c>
      <c r="AK492">
        <v>40</v>
      </c>
      <c r="AL492">
        <v>9</v>
      </c>
      <c r="AM492" s="42">
        <v>216</v>
      </c>
      <c r="AN492" s="42">
        <v>32</v>
      </c>
      <c r="AO492" s="42">
        <v>216</v>
      </c>
      <c r="AP492" s="42">
        <v>32</v>
      </c>
      <c r="AQ492" s="42">
        <v>6</v>
      </c>
      <c r="AR492" s="42">
        <v>84</v>
      </c>
      <c r="AS492">
        <v>252</v>
      </c>
      <c r="AT492">
        <v>34</v>
      </c>
      <c r="AU492" s="4">
        <v>0.88</v>
      </c>
      <c r="AV492" s="4">
        <v>88.11</v>
      </c>
      <c r="AW492">
        <v>3</v>
      </c>
      <c r="AX492">
        <v>3</v>
      </c>
      <c r="AY492" s="16">
        <f t="shared" si="111"/>
        <v>113.89533726870252</v>
      </c>
      <c r="AZ492" s="4">
        <v>95.95</v>
      </c>
      <c r="BA492">
        <v>12.6</v>
      </c>
    </row>
    <row r="493" spans="1:53" x14ac:dyDescent="0.2">
      <c r="A493" s="13" t="s">
        <v>535</v>
      </c>
      <c r="B493" s="13" t="s">
        <v>1873</v>
      </c>
      <c r="C493" s="1" t="s">
        <v>358</v>
      </c>
      <c r="D493" s="13" t="s">
        <v>146</v>
      </c>
      <c r="E493" s="13">
        <v>65</v>
      </c>
      <c r="F493" s="13">
        <v>0</v>
      </c>
      <c r="G493" s="13">
        <v>0</v>
      </c>
      <c r="H493" s="20">
        <f t="shared" si="98"/>
        <v>0</v>
      </c>
      <c r="I493">
        <v>0</v>
      </c>
      <c r="J493">
        <v>0</v>
      </c>
      <c r="K493">
        <v>0</v>
      </c>
      <c r="L493" s="17">
        <f t="shared" si="99"/>
        <v>0</v>
      </c>
      <c r="M493">
        <v>1</v>
      </c>
      <c r="N493">
        <v>0</v>
      </c>
      <c r="O493">
        <v>0</v>
      </c>
      <c r="P493" s="15">
        <f t="shared" si="100"/>
        <v>0</v>
      </c>
      <c r="Q493" s="15">
        <f t="shared" si="101"/>
        <v>0</v>
      </c>
      <c r="R493" s="20">
        <f t="shared" si="102"/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 s="16">
        <v>5.9</v>
      </c>
      <c r="Y493" s="26">
        <f t="shared" si="103"/>
        <v>9.0769230769230769E-2</v>
      </c>
      <c r="Z493" s="4">
        <v>5.94</v>
      </c>
      <c r="AA493" s="26">
        <f t="shared" si="104"/>
        <v>9.1384615384615397E-2</v>
      </c>
      <c r="AB493" s="4">
        <v>295.02</v>
      </c>
      <c r="AC493" s="26">
        <f t="shared" si="105"/>
        <v>4.5387692307692307</v>
      </c>
      <c r="AD493" s="21">
        <f t="shared" si="106"/>
        <v>1.9736842105263164E-2</v>
      </c>
      <c r="AE493" s="15">
        <f t="shared" si="107"/>
        <v>0</v>
      </c>
      <c r="AF493" s="15">
        <f t="shared" si="108"/>
        <v>0</v>
      </c>
      <c r="AG493" s="15">
        <f t="shared" si="109"/>
        <v>0</v>
      </c>
      <c r="AH493" s="13">
        <v>0</v>
      </c>
      <c r="AI493" s="13">
        <v>1</v>
      </c>
      <c r="AJ493" s="21">
        <f t="shared" si="110"/>
        <v>0</v>
      </c>
      <c r="AK493">
        <v>0</v>
      </c>
      <c r="AL493">
        <v>0</v>
      </c>
      <c r="AM493" s="42">
        <v>4</v>
      </c>
      <c r="AN493" s="42">
        <v>3</v>
      </c>
      <c r="AO493" s="42">
        <v>4</v>
      </c>
      <c r="AP493" s="42">
        <v>3</v>
      </c>
      <c r="AQ493" s="42">
        <v>0</v>
      </c>
      <c r="AR493" s="42">
        <v>2</v>
      </c>
      <c r="AS493">
        <v>2</v>
      </c>
      <c r="AT493">
        <v>3</v>
      </c>
      <c r="AU493" s="4">
        <v>-48.32</v>
      </c>
      <c r="AV493" s="4">
        <v>40</v>
      </c>
      <c r="AW493">
        <v>0</v>
      </c>
      <c r="AX493">
        <v>0</v>
      </c>
      <c r="AY493" s="16">
        <f t="shared" si="111"/>
        <v>40.677966101694913</v>
      </c>
      <c r="AZ493" s="4">
        <v>84.62</v>
      </c>
      <c r="BA493">
        <v>-9.9</v>
      </c>
    </row>
    <row r="494" spans="1:53" x14ac:dyDescent="0.2">
      <c r="A494" s="13" t="s">
        <v>519</v>
      </c>
      <c r="B494" s="13" t="s">
        <v>1873</v>
      </c>
      <c r="C494" s="1" t="s">
        <v>179</v>
      </c>
      <c r="D494" s="13" t="s">
        <v>129</v>
      </c>
      <c r="E494" s="13">
        <v>6</v>
      </c>
      <c r="F494" s="13">
        <v>0</v>
      </c>
      <c r="G494" s="13">
        <v>0</v>
      </c>
      <c r="H494" s="20">
        <f t="shared" si="98"/>
        <v>0</v>
      </c>
      <c r="I494">
        <v>0</v>
      </c>
      <c r="J494">
        <v>0</v>
      </c>
      <c r="K494">
        <v>0</v>
      </c>
      <c r="L494" s="17">
        <f t="shared" si="99"/>
        <v>0</v>
      </c>
      <c r="M494">
        <v>1</v>
      </c>
      <c r="N494">
        <v>0</v>
      </c>
      <c r="O494">
        <v>0</v>
      </c>
      <c r="P494" s="15">
        <f t="shared" si="100"/>
        <v>0</v>
      </c>
      <c r="Q494" s="15">
        <f t="shared" si="101"/>
        <v>0</v>
      </c>
      <c r="R494" s="20">
        <f t="shared" si="102"/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 s="16">
        <v>13.333333333300001</v>
      </c>
      <c r="Y494" s="26">
        <f t="shared" si="103"/>
        <v>2.2222222222166668</v>
      </c>
      <c r="Z494" s="4">
        <v>12.57</v>
      </c>
      <c r="AA494" s="26">
        <f t="shared" si="104"/>
        <v>2.0950000000000002</v>
      </c>
      <c r="AB494" s="4">
        <v>17.579999999999998</v>
      </c>
      <c r="AC494" s="26">
        <f t="shared" si="105"/>
        <v>2.9299999999999997</v>
      </c>
      <c r="AD494" s="21">
        <f t="shared" si="106"/>
        <v>0.41691542288557215</v>
      </c>
      <c r="AE494" s="15">
        <f t="shared" si="107"/>
        <v>0</v>
      </c>
      <c r="AF494" s="15">
        <f t="shared" si="108"/>
        <v>0</v>
      </c>
      <c r="AG494" s="15">
        <f t="shared" si="109"/>
        <v>0</v>
      </c>
      <c r="AH494" s="13">
        <v>1</v>
      </c>
      <c r="AI494" s="13">
        <v>0</v>
      </c>
      <c r="AJ494" s="21">
        <f t="shared" si="110"/>
        <v>1</v>
      </c>
      <c r="AK494">
        <v>2</v>
      </c>
      <c r="AL494">
        <v>0</v>
      </c>
      <c r="AM494" s="42">
        <v>7</v>
      </c>
      <c r="AN494" s="42">
        <v>2</v>
      </c>
      <c r="AO494" s="42">
        <v>7</v>
      </c>
      <c r="AP494" s="42">
        <v>2</v>
      </c>
      <c r="AQ494" s="42">
        <v>0</v>
      </c>
      <c r="AR494" s="42">
        <v>4</v>
      </c>
      <c r="AS494">
        <v>8</v>
      </c>
      <c r="AT494">
        <v>0</v>
      </c>
      <c r="AU494" s="4">
        <v>11.11</v>
      </c>
      <c r="AV494" s="4">
        <v>100</v>
      </c>
      <c r="AW494">
        <v>1</v>
      </c>
      <c r="AX494">
        <v>0</v>
      </c>
      <c r="AY494" s="16">
        <f t="shared" si="111"/>
        <v>72.000000000179995</v>
      </c>
      <c r="AZ494" s="4">
        <v>100</v>
      </c>
      <c r="BA494">
        <v>10.5</v>
      </c>
    </row>
    <row r="495" spans="1:53" x14ac:dyDescent="0.2">
      <c r="A495" s="13" t="s">
        <v>466</v>
      </c>
      <c r="B495" s="13" t="s">
        <v>1877</v>
      </c>
      <c r="C495" s="1" t="s">
        <v>167</v>
      </c>
      <c r="D495" s="13" t="s">
        <v>173</v>
      </c>
      <c r="E495" s="13">
        <v>11</v>
      </c>
      <c r="F495" s="13">
        <v>0</v>
      </c>
      <c r="G495" s="13">
        <v>0</v>
      </c>
      <c r="H495" s="20">
        <f t="shared" si="98"/>
        <v>0</v>
      </c>
      <c r="I495">
        <v>0</v>
      </c>
      <c r="J495">
        <v>0</v>
      </c>
      <c r="K495">
        <v>0</v>
      </c>
      <c r="L495" s="17">
        <f t="shared" si="99"/>
        <v>0</v>
      </c>
      <c r="M495">
        <v>0</v>
      </c>
      <c r="N495">
        <v>0</v>
      </c>
      <c r="O495">
        <v>0</v>
      </c>
      <c r="P495" s="15">
        <f t="shared" si="100"/>
        <v>0</v>
      </c>
      <c r="Q495" s="15">
        <f t="shared" si="101"/>
        <v>0</v>
      </c>
      <c r="R495" s="20">
        <f t="shared" si="102"/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s="16">
        <v>2.6333333333</v>
      </c>
      <c r="Y495" s="26">
        <f t="shared" si="103"/>
        <v>0.23939393939090908</v>
      </c>
      <c r="Z495" s="4">
        <v>2.75</v>
      </c>
      <c r="AA495" s="26">
        <f t="shared" si="104"/>
        <v>0.25</v>
      </c>
      <c r="AB495" s="4">
        <v>63.3</v>
      </c>
      <c r="AC495" s="26">
        <f t="shared" si="105"/>
        <v>5.754545454545454</v>
      </c>
      <c r="AD495" s="21">
        <f t="shared" si="106"/>
        <v>4.1635124905374722E-2</v>
      </c>
      <c r="AE495" s="15">
        <f t="shared" si="107"/>
        <v>0</v>
      </c>
      <c r="AF495" s="15">
        <f t="shared" si="108"/>
        <v>0</v>
      </c>
      <c r="AG495" s="15">
        <f t="shared" si="109"/>
        <v>0</v>
      </c>
      <c r="AH495" s="1"/>
      <c r="AI495" s="1"/>
      <c r="AJ495" s="21" t="str">
        <f t="shared" si="110"/>
        <v xml:space="preserve"> </v>
      </c>
      <c r="AK495">
        <v>0</v>
      </c>
      <c r="AL495">
        <v>0</v>
      </c>
      <c r="AM495" s="42">
        <v>0</v>
      </c>
      <c r="AN495" s="42">
        <v>1</v>
      </c>
      <c r="AO495" s="42">
        <v>0</v>
      </c>
      <c r="AP495" s="42">
        <v>1</v>
      </c>
      <c r="AQ495" s="42">
        <v>0</v>
      </c>
      <c r="AR495" s="42">
        <v>0</v>
      </c>
      <c r="AS495">
        <v>0</v>
      </c>
      <c r="AT495">
        <v>2</v>
      </c>
      <c r="AU495" s="4">
        <v>-86.3</v>
      </c>
      <c r="AV495" s="4">
        <v>0</v>
      </c>
      <c r="AW495">
        <v>0</v>
      </c>
      <c r="AX495">
        <v>0</v>
      </c>
      <c r="AY495" s="16">
        <f t="shared" si="111"/>
        <v>-45.569620253741384</v>
      </c>
      <c r="AZ495" s="4">
        <v>66.67</v>
      </c>
      <c r="BA495">
        <v>-26.1</v>
      </c>
    </row>
    <row r="496" spans="1:53" x14ac:dyDescent="0.2">
      <c r="A496" s="13" t="s">
        <v>193</v>
      </c>
      <c r="B496" s="13" t="s">
        <v>1880</v>
      </c>
      <c r="C496" s="1" t="s">
        <v>334</v>
      </c>
      <c r="D496" s="13" t="s">
        <v>173</v>
      </c>
      <c r="E496" s="13">
        <v>28</v>
      </c>
      <c r="F496" s="13">
        <v>0</v>
      </c>
      <c r="G496" s="13">
        <v>0</v>
      </c>
      <c r="H496" s="20">
        <f t="shared" si="98"/>
        <v>0</v>
      </c>
      <c r="I496">
        <v>0</v>
      </c>
      <c r="J496">
        <v>0</v>
      </c>
      <c r="K496">
        <v>0</v>
      </c>
      <c r="L496" s="17">
        <f t="shared" si="99"/>
        <v>0</v>
      </c>
      <c r="M496">
        <v>0</v>
      </c>
      <c r="N496">
        <v>0</v>
      </c>
      <c r="O496">
        <v>0</v>
      </c>
      <c r="P496" s="15">
        <f t="shared" si="100"/>
        <v>0</v>
      </c>
      <c r="Q496" s="15">
        <f t="shared" si="101"/>
        <v>0</v>
      </c>
      <c r="R496" s="20">
        <f t="shared" si="102"/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s="16">
        <v>1.45</v>
      </c>
      <c r="Y496" s="26">
        <f t="shared" si="103"/>
        <v>5.1785714285714282E-2</v>
      </c>
      <c r="Z496" s="4">
        <v>1.23</v>
      </c>
      <c r="AA496" s="26">
        <f t="shared" si="104"/>
        <v>4.3928571428571428E-2</v>
      </c>
      <c r="AB496" s="4">
        <v>120.18</v>
      </c>
      <c r="AC496" s="26">
        <f t="shared" si="105"/>
        <v>4.2921428571428573</v>
      </c>
      <c r="AD496" s="21">
        <f t="shared" si="106"/>
        <v>1.0130961205831479E-2</v>
      </c>
      <c r="AE496" s="15">
        <f t="shared" si="107"/>
        <v>0</v>
      </c>
      <c r="AF496" s="15">
        <f t="shared" si="108"/>
        <v>0</v>
      </c>
      <c r="AG496" s="15">
        <f t="shared" si="109"/>
        <v>0</v>
      </c>
      <c r="AH496" s="1"/>
      <c r="AI496" s="1"/>
      <c r="AJ496" s="21" t="str">
        <f t="shared" si="110"/>
        <v xml:space="preserve"> </v>
      </c>
      <c r="AK496">
        <v>0</v>
      </c>
      <c r="AL496">
        <v>0</v>
      </c>
      <c r="AM496" s="42">
        <v>1</v>
      </c>
      <c r="AN496" s="42">
        <v>1</v>
      </c>
      <c r="AO496" s="42">
        <v>1</v>
      </c>
      <c r="AP496" s="42">
        <v>1</v>
      </c>
      <c r="AQ496" s="42">
        <v>0</v>
      </c>
      <c r="AR496" s="42">
        <v>0</v>
      </c>
      <c r="AS496">
        <v>0</v>
      </c>
      <c r="AT496">
        <v>0</v>
      </c>
      <c r="AW496">
        <v>1</v>
      </c>
      <c r="AX496">
        <v>0</v>
      </c>
      <c r="AY496" s="16">
        <f t="shared" si="111"/>
        <v>0</v>
      </c>
      <c r="AZ496" s="4">
        <v>75</v>
      </c>
      <c r="BA496">
        <v>-15.2</v>
      </c>
    </row>
    <row r="497" spans="1:53" x14ac:dyDescent="0.2">
      <c r="A497" s="13" t="s">
        <v>535</v>
      </c>
      <c r="B497" s="13" t="s">
        <v>1882</v>
      </c>
      <c r="C497" s="1" t="s">
        <v>314</v>
      </c>
      <c r="D497" s="13" t="s">
        <v>207</v>
      </c>
      <c r="E497" s="13">
        <v>77</v>
      </c>
      <c r="F497" s="13">
        <v>2</v>
      </c>
      <c r="G497" s="13">
        <v>0</v>
      </c>
      <c r="H497" s="20">
        <f t="shared" si="98"/>
        <v>2</v>
      </c>
      <c r="I497">
        <v>1</v>
      </c>
      <c r="J497">
        <v>0</v>
      </c>
      <c r="K497">
        <v>0</v>
      </c>
      <c r="L497" s="17">
        <f t="shared" si="99"/>
        <v>1.5789473684210527</v>
      </c>
      <c r="M497">
        <v>7</v>
      </c>
      <c r="N497">
        <v>3</v>
      </c>
      <c r="O497">
        <v>2</v>
      </c>
      <c r="P497" s="15">
        <f t="shared" si="100"/>
        <v>0.2857142857142857</v>
      </c>
      <c r="Q497" s="15">
        <f t="shared" si="101"/>
        <v>0.16666666666666666</v>
      </c>
      <c r="R497" s="20">
        <f t="shared" si="102"/>
        <v>0</v>
      </c>
      <c r="S497">
        <v>0</v>
      </c>
      <c r="T497">
        <v>2</v>
      </c>
      <c r="U497">
        <v>4</v>
      </c>
      <c r="V497">
        <v>3</v>
      </c>
      <c r="W497">
        <v>1</v>
      </c>
      <c r="X497" s="16">
        <v>76</v>
      </c>
      <c r="Y497" s="26">
        <f t="shared" si="103"/>
        <v>0.98701298701298701</v>
      </c>
      <c r="Z497" s="4">
        <v>70.239999999999995</v>
      </c>
      <c r="AA497" s="26">
        <f t="shared" si="104"/>
        <v>0.91220779220779213</v>
      </c>
      <c r="AB497" s="4">
        <v>274.02</v>
      </c>
      <c r="AC497" s="26">
        <f t="shared" si="105"/>
        <v>3.5587012987012985</v>
      </c>
      <c r="AD497" s="21">
        <f t="shared" si="106"/>
        <v>0.20403183640271888</v>
      </c>
      <c r="AE497" s="15">
        <f t="shared" si="107"/>
        <v>0.2</v>
      </c>
      <c r="AF497" s="15">
        <f t="shared" si="108"/>
        <v>0</v>
      </c>
      <c r="AG497" s="15">
        <f t="shared" si="109"/>
        <v>0.2</v>
      </c>
      <c r="AH497" s="13">
        <v>5</v>
      </c>
      <c r="AI497" s="13">
        <v>6</v>
      </c>
      <c r="AJ497" s="21">
        <f t="shared" si="110"/>
        <v>0.45454545454545453</v>
      </c>
      <c r="AK497">
        <v>5</v>
      </c>
      <c r="AL497">
        <v>0</v>
      </c>
      <c r="AM497" s="42">
        <v>48</v>
      </c>
      <c r="AN497" s="42">
        <v>13</v>
      </c>
      <c r="AO497" s="42">
        <v>48</v>
      </c>
      <c r="AP497" s="42">
        <v>13</v>
      </c>
      <c r="AQ497" s="42">
        <v>2</v>
      </c>
      <c r="AR497" s="42">
        <v>36</v>
      </c>
      <c r="AS497">
        <v>45</v>
      </c>
      <c r="AT497">
        <v>10</v>
      </c>
      <c r="AU497" s="4">
        <v>-6.83</v>
      </c>
      <c r="AV497" s="4">
        <v>81.819999999999993</v>
      </c>
      <c r="AW497">
        <v>2</v>
      </c>
      <c r="AX497">
        <v>0</v>
      </c>
      <c r="AY497" s="16">
        <f t="shared" si="111"/>
        <v>86.05263157894737</v>
      </c>
      <c r="AZ497" s="4">
        <v>93.48</v>
      </c>
      <c r="BA497">
        <v>-2.5</v>
      </c>
    </row>
    <row r="498" spans="1:53" x14ac:dyDescent="0.2">
      <c r="A498" s="13" t="s">
        <v>1884</v>
      </c>
      <c r="B498" s="13" t="s">
        <v>1885</v>
      </c>
      <c r="C498" s="1" t="s">
        <v>128</v>
      </c>
      <c r="D498" s="13" t="s">
        <v>173</v>
      </c>
      <c r="E498" s="13">
        <v>13</v>
      </c>
      <c r="F498" s="13">
        <v>0</v>
      </c>
      <c r="G498" s="13">
        <v>0</v>
      </c>
      <c r="H498" s="20">
        <f t="shared" si="98"/>
        <v>0</v>
      </c>
      <c r="I498">
        <v>0</v>
      </c>
      <c r="J498">
        <v>0</v>
      </c>
      <c r="K498">
        <v>0</v>
      </c>
      <c r="L498" s="17">
        <f t="shared" si="99"/>
        <v>0</v>
      </c>
      <c r="M498">
        <v>0</v>
      </c>
      <c r="N498">
        <v>0</v>
      </c>
      <c r="O498">
        <v>0</v>
      </c>
      <c r="P498" s="15">
        <f t="shared" si="100"/>
        <v>0</v>
      </c>
      <c r="Q498" s="15">
        <f t="shared" si="101"/>
        <v>0</v>
      </c>
      <c r="R498" s="20">
        <f t="shared" si="102"/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s="16">
        <v>1.5166666666999999</v>
      </c>
      <c r="Y498" s="26">
        <f t="shared" si="103"/>
        <v>0.11666666666923077</v>
      </c>
      <c r="Z498" s="4">
        <v>1.52</v>
      </c>
      <c r="AA498" s="26">
        <f t="shared" si="104"/>
        <v>0.11692307692307692</v>
      </c>
      <c r="AB498" s="4">
        <v>63.23</v>
      </c>
      <c r="AC498" s="26">
        <f t="shared" si="105"/>
        <v>4.8638461538461533</v>
      </c>
      <c r="AD498" s="21">
        <f t="shared" si="106"/>
        <v>2.3474903474903479E-2</v>
      </c>
      <c r="AE498" s="15">
        <f t="shared" si="107"/>
        <v>0</v>
      </c>
      <c r="AF498" s="15">
        <f t="shared" si="108"/>
        <v>0</v>
      </c>
      <c r="AG498" s="15">
        <f t="shared" si="109"/>
        <v>0</v>
      </c>
      <c r="AH498" s="1"/>
      <c r="AI498" s="1"/>
      <c r="AJ498" s="21" t="str">
        <f t="shared" si="110"/>
        <v xml:space="preserve"> </v>
      </c>
      <c r="AK498">
        <v>0</v>
      </c>
      <c r="AL498">
        <v>0</v>
      </c>
      <c r="AM498" s="42">
        <v>1</v>
      </c>
      <c r="AN498" s="42">
        <v>1</v>
      </c>
      <c r="AO498" s="42">
        <v>1</v>
      </c>
      <c r="AP498" s="42">
        <v>1</v>
      </c>
      <c r="AQ498" s="42">
        <v>1</v>
      </c>
      <c r="AR498" s="42">
        <v>0</v>
      </c>
      <c r="AS498">
        <v>2</v>
      </c>
      <c r="AT498">
        <v>0</v>
      </c>
      <c r="AU498" s="4">
        <v>14.75</v>
      </c>
      <c r="AV498" s="4">
        <v>100</v>
      </c>
      <c r="AW498">
        <v>0</v>
      </c>
      <c r="AX498">
        <v>0</v>
      </c>
      <c r="AY498" s="16">
        <f t="shared" si="111"/>
        <v>-39.560439559570099</v>
      </c>
      <c r="AZ498" s="4">
        <v>100</v>
      </c>
      <c r="BA498">
        <v>6.8</v>
      </c>
    </row>
    <row r="499" spans="1:53" x14ac:dyDescent="0.2">
      <c r="A499" s="13" t="s">
        <v>953</v>
      </c>
      <c r="B499" s="13" t="s">
        <v>1888</v>
      </c>
      <c r="C499" s="1" t="s">
        <v>219</v>
      </c>
      <c r="D499" s="13" t="s">
        <v>146</v>
      </c>
      <c r="E499" s="13">
        <v>2</v>
      </c>
      <c r="F499" s="13">
        <v>0</v>
      </c>
      <c r="G499" s="13">
        <v>0</v>
      </c>
      <c r="H499" s="20">
        <f t="shared" si="98"/>
        <v>0</v>
      </c>
      <c r="I499">
        <v>0</v>
      </c>
      <c r="J499">
        <v>0</v>
      </c>
      <c r="K499">
        <v>0</v>
      </c>
      <c r="L499" s="17">
        <f t="shared" si="99"/>
        <v>0</v>
      </c>
      <c r="M499">
        <v>0</v>
      </c>
      <c r="N499">
        <v>0</v>
      </c>
      <c r="O499">
        <v>0</v>
      </c>
      <c r="P499" s="15">
        <f t="shared" si="100"/>
        <v>0</v>
      </c>
      <c r="Q499" s="15">
        <f t="shared" si="101"/>
        <v>0</v>
      </c>
      <c r="R499" s="20">
        <f t="shared" si="102"/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s="16">
        <v>1.55</v>
      </c>
      <c r="Y499" s="26">
        <f t="shared" si="103"/>
        <v>0.77500000000000002</v>
      </c>
      <c r="Z499" s="4">
        <v>1.23</v>
      </c>
      <c r="AA499" s="26">
        <f t="shared" si="104"/>
        <v>0.61499999999999999</v>
      </c>
      <c r="AB499" s="4">
        <v>8.1300000000000008</v>
      </c>
      <c r="AC499" s="26">
        <f t="shared" si="105"/>
        <v>4.0650000000000004</v>
      </c>
      <c r="AD499" s="21">
        <f t="shared" si="106"/>
        <v>0.13141025641025639</v>
      </c>
      <c r="AE499" s="15">
        <f t="shared" si="107"/>
        <v>0</v>
      </c>
      <c r="AF499" s="15">
        <f t="shared" si="108"/>
        <v>0</v>
      </c>
      <c r="AG499" s="15">
        <f t="shared" si="109"/>
        <v>0</v>
      </c>
      <c r="AH499" s="13">
        <v>0</v>
      </c>
      <c r="AI499" s="13">
        <v>1</v>
      </c>
      <c r="AJ499" s="21">
        <f t="shared" si="110"/>
        <v>0</v>
      </c>
      <c r="AK499">
        <v>0</v>
      </c>
      <c r="AL499">
        <v>0</v>
      </c>
      <c r="AM499" s="42">
        <v>0</v>
      </c>
      <c r="AN499" s="42">
        <v>1</v>
      </c>
      <c r="AO499" s="42">
        <v>0</v>
      </c>
      <c r="AP499" s="42">
        <v>1</v>
      </c>
      <c r="AQ499" s="42">
        <v>0</v>
      </c>
      <c r="AR499" s="42">
        <v>0</v>
      </c>
      <c r="AS499">
        <v>0</v>
      </c>
      <c r="AT499">
        <v>0</v>
      </c>
      <c r="AW499">
        <v>0</v>
      </c>
      <c r="AX499">
        <v>0</v>
      </c>
      <c r="AY499" s="16">
        <f t="shared" si="111"/>
        <v>-77.41935483870968</v>
      </c>
      <c r="AZ499" s="4">
        <v>50</v>
      </c>
      <c r="BA499">
        <v>-16.7</v>
      </c>
    </row>
    <row r="500" spans="1:53" x14ac:dyDescent="0.2">
      <c r="A500" s="13" t="s">
        <v>1043</v>
      </c>
      <c r="B500" s="13" t="s">
        <v>1889</v>
      </c>
      <c r="C500" s="1" t="s">
        <v>136</v>
      </c>
      <c r="D500" s="13" t="s">
        <v>173</v>
      </c>
      <c r="E500" s="13">
        <v>41</v>
      </c>
      <c r="F500" s="13">
        <v>0</v>
      </c>
      <c r="G500" s="13">
        <v>0</v>
      </c>
      <c r="H500" s="20">
        <f t="shared" si="98"/>
        <v>0</v>
      </c>
      <c r="I500">
        <v>0</v>
      </c>
      <c r="J500">
        <v>0</v>
      </c>
      <c r="K500">
        <v>0</v>
      </c>
      <c r="L500" s="17">
        <f t="shared" si="99"/>
        <v>0</v>
      </c>
      <c r="M500">
        <v>2</v>
      </c>
      <c r="N500">
        <v>1</v>
      </c>
      <c r="O500">
        <v>1</v>
      </c>
      <c r="P500" s="15">
        <f t="shared" si="100"/>
        <v>0</v>
      </c>
      <c r="Q500" s="15">
        <f t="shared" si="101"/>
        <v>0</v>
      </c>
      <c r="R500" s="20">
        <f t="shared" si="102"/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s="16">
        <v>4.7</v>
      </c>
      <c r="Y500" s="26">
        <f t="shared" si="103"/>
        <v>0.11463414634146342</v>
      </c>
      <c r="Z500" s="4">
        <v>4.78</v>
      </c>
      <c r="AA500" s="26">
        <f t="shared" si="104"/>
        <v>0.11658536585365854</v>
      </c>
      <c r="AB500" s="4">
        <v>178.85</v>
      </c>
      <c r="AC500" s="26">
        <f t="shared" si="105"/>
        <v>4.3621951219512196</v>
      </c>
      <c r="AD500" s="21">
        <f t="shared" si="106"/>
        <v>2.6030605020966074E-2</v>
      </c>
      <c r="AE500" s="15">
        <f t="shared" si="107"/>
        <v>0</v>
      </c>
      <c r="AF500" s="15">
        <f t="shared" si="108"/>
        <v>0</v>
      </c>
      <c r="AG500" s="15">
        <f t="shared" si="109"/>
        <v>0</v>
      </c>
      <c r="AH500" s="1"/>
      <c r="AI500" s="1"/>
      <c r="AJ500" s="21" t="str">
        <f t="shared" si="110"/>
        <v xml:space="preserve"> </v>
      </c>
      <c r="AK500">
        <v>0</v>
      </c>
      <c r="AL500">
        <v>0</v>
      </c>
      <c r="AM500" s="42">
        <v>4</v>
      </c>
      <c r="AN500" s="42">
        <v>0</v>
      </c>
      <c r="AO500" s="42">
        <v>4</v>
      </c>
      <c r="AP500" s="42">
        <v>0</v>
      </c>
      <c r="AQ500" s="42">
        <v>0</v>
      </c>
      <c r="AR500" s="42">
        <v>1</v>
      </c>
      <c r="AS500">
        <v>3</v>
      </c>
      <c r="AT500">
        <v>1</v>
      </c>
      <c r="AU500" s="4">
        <v>-9.75</v>
      </c>
      <c r="AV500" s="4">
        <v>75</v>
      </c>
      <c r="AW500">
        <v>0</v>
      </c>
      <c r="AX500">
        <v>0</v>
      </c>
      <c r="AY500" s="16">
        <f t="shared" si="111"/>
        <v>114.89361702127658</v>
      </c>
      <c r="AZ500" s="4">
        <v>100</v>
      </c>
      <c r="BA500">
        <v>4.7</v>
      </c>
    </row>
    <row r="501" spans="1:53" x14ac:dyDescent="0.2">
      <c r="A501" s="13" t="s">
        <v>1892</v>
      </c>
      <c r="B501" s="13" t="s">
        <v>1893</v>
      </c>
      <c r="C501" s="1" t="s">
        <v>214</v>
      </c>
      <c r="D501" s="13" t="s">
        <v>173</v>
      </c>
      <c r="E501" s="13">
        <v>81</v>
      </c>
      <c r="F501" s="13">
        <v>4</v>
      </c>
      <c r="G501" s="13">
        <v>21</v>
      </c>
      <c r="H501" s="20">
        <f t="shared" si="98"/>
        <v>25</v>
      </c>
      <c r="I501">
        <v>4</v>
      </c>
      <c r="J501">
        <v>14</v>
      </c>
      <c r="K501">
        <v>7</v>
      </c>
      <c r="L501" s="17">
        <f t="shared" si="99"/>
        <v>5.7102975699518694</v>
      </c>
      <c r="M501">
        <v>31</v>
      </c>
      <c r="N501">
        <v>13</v>
      </c>
      <c r="O501">
        <v>20</v>
      </c>
      <c r="P501" s="15">
        <f t="shared" si="100"/>
        <v>0.12903225806451613</v>
      </c>
      <c r="Q501" s="15">
        <f t="shared" si="101"/>
        <v>6.25E-2</v>
      </c>
      <c r="R501" s="20">
        <f t="shared" si="102"/>
        <v>89.090909090909093</v>
      </c>
      <c r="S501">
        <v>7</v>
      </c>
      <c r="T501">
        <v>2</v>
      </c>
      <c r="U501">
        <v>3</v>
      </c>
      <c r="V501">
        <v>3</v>
      </c>
      <c r="W501">
        <v>7</v>
      </c>
      <c r="X501" s="16">
        <v>262.68333333330003</v>
      </c>
      <c r="Y501" s="26">
        <f t="shared" si="103"/>
        <v>3.2430041152259261</v>
      </c>
      <c r="Z501" s="4">
        <v>255.23</v>
      </c>
      <c r="AA501" s="26">
        <f t="shared" si="104"/>
        <v>3.1509876543209874</v>
      </c>
      <c r="AB501" s="4">
        <v>132.56</v>
      </c>
      <c r="AC501" s="26">
        <f t="shared" si="105"/>
        <v>1.6365432098765433</v>
      </c>
      <c r="AD501" s="21">
        <f t="shared" si="106"/>
        <v>0.65816550194693002</v>
      </c>
      <c r="AE501" s="15">
        <f t="shared" si="107"/>
        <v>0.12121212121212122</v>
      </c>
      <c r="AF501" s="15">
        <f t="shared" si="108"/>
        <v>0.63636363636363635</v>
      </c>
      <c r="AG501" s="15">
        <f t="shared" si="109"/>
        <v>0.75757575757575757</v>
      </c>
      <c r="AH501" s="1"/>
      <c r="AI501" s="1"/>
      <c r="AJ501" s="21" t="str">
        <f t="shared" si="110"/>
        <v xml:space="preserve"> </v>
      </c>
      <c r="AK501">
        <v>33</v>
      </c>
      <c r="AL501">
        <v>3</v>
      </c>
      <c r="AM501" s="42">
        <v>177</v>
      </c>
      <c r="AN501" s="42">
        <v>41</v>
      </c>
      <c r="AO501" s="42">
        <v>177</v>
      </c>
      <c r="AP501" s="42">
        <v>41</v>
      </c>
      <c r="AQ501" s="42">
        <v>19</v>
      </c>
      <c r="AR501" s="42">
        <v>136</v>
      </c>
      <c r="AS501">
        <v>170</v>
      </c>
      <c r="AT501">
        <v>37</v>
      </c>
      <c r="AU501" s="4">
        <v>-5.15</v>
      </c>
      <c r="AV501" s="4">
        <v>82.13</v>
      </c>
      <c r="AW501">
        <v>3</v>
      </c>
      <c r="AX501">
        <v>0</v>
      </c>
      <c r="AY501" s="16">
        <f t="shared" si="111"/>
        <v>95.704587272393326</v>
      </c>
      <c r="AZ501" s="4">
        <v>94.76</v>
      </c>
      <c r="BA501">
        <v>6.3</v>
      </c>
    </row>
    <row r="502" spans="1:53" x14ac:dyDescent="0.2">
      <c r="A502" s="13" t="s">
        <v>477</v>
      </c>
      <c r="B502" s="13" t="s">
        <v>1896</v>
      </c>
      <c r="C502" s="1" t="s">
        <v>554</v>
      </c>
      <c r="D502" s="13" t="s">
        <v>207</v>
      </c>
      <c r="E502" s="13">
        <v>82</v>
      </c>
      <c r="F502" s="13">
        <v>7</v>
      </c>
      <c r="G502" s="13">
        <v>17</v>
      </c>
      <c r="H502" s="20">
        <f t="shared" si="98"/>
        <v>24</v>
      </c>
      <c r="I502">
        <v>7</v>
      </c>
      <c r="J502">
        <v>9</v>
      </c>
      <c r="K502">
        <v>8</v>
      </c>
      <c r="L502" s="17">
        <f t="shared" si="99"/>
        <v>5.3491827637444285</v>
      </c>
      <c r="M502">
        <v>69</v>
      </c>
      <c r="N502">
        <v>28</v>
      </c>
      <c r="O502">
        <v>36</v>
      </c>
      <c r="P502" s="15">
        <f t="shared" si="100"/>
        <v>0.10144927536231885</v>
      </c>
      <c r="Q502" s="15">
        <f t="shared" si="101"/>
        <v>5.2631578947368418E-2</v>
      </c>
      <c r="R502" s="20">
        <f t="shared" si="102"/>
        <v>66.139534883720927</v>
      </c>
      <c r="S502">
        <v>2</v>
      </c>
      <c r="T502">
        <v>5</v>
      </c>
      <c r="U502">
        <v>12</v>
      </c>
      <c r="V502">
        <v>18</v>
      </c>
      <c r="W502">
        <v>4</v>
      </c>
      <c r="X502" s="16">
        <v>269.2</v>
      </c>
      <c r="Y502" s="26">
        <f t="shared" si="103"/>
        <v>3.2829268292682925</v>
      </c>
      <c r="Z502" s="4">
        <v>273.73</v>
      </c>
      <c r="AA502" s="26">
        <f t="shared" si="104"/>
        <v>3.3381707317073173</v>
      </c>
      <c r="AB502" s="4">
        <v>149.01</v>
      </c>
      <c r="AC502" s="26">
        <f t="shared" si="105"/>
        <v>1.8171951219512195</v>
      </c>
      <c r="AD502" s="21">
        <f t="shared" si="106"/>
        <v>0.64751383829304066</v>
      </c>
      <c r="AE502" s="15">
        <f t="shared" si="107"/>
        <v>0.16279069767441862</v>
      </c>
      <c r="AF502" s="15">
        <f t="shared" si="108"/>
        <v>0.39534883720930231</v>
      </c>
      <c r="AG502" s="15">
        <f t="shared" si="109"/>
        <v>0.55813953488372092</v>
      </c>
      <c r="AH502" s="13">
        <v>16</v>
      </c>
      <c r="AI502" s="13">
        <v>15</v>
      </c>
      <c r="AJ502" s="21">
        <f t="shared" si="110"/>
        <v>0.5161290322580645</v>
      </c>
      <c r="AK502">
        <v>43</v>
      </c>
      <c r="AL502">
        <v>2</v>
      </c>
      <c r="AM502" s="42">
        <v>273</v>
      </c>
      <c r="AN502" s="42">
        <v>39</v>
      </c>
      <c r="AO502" s="42">
        <v>273</v>
      </c>
      <c r="AP502" s="42">
        <v>39</v>
      </c>
      <c r="AQ502" s="42">
        <v>11</v>
      </c>
      <c r="AR502" s="42">
        <v>142</v>
      </c>
      <c r="AS502">
        <v>313</v>
      </c>
      <c r="AT502">
        <v>35</v>
      </c>
      <c r="AU502" s="4">
        <v>12.34</v>
      </c>
      <c r="AV502" s="4">
        <v>89.94</v>
      </c>
      <c r="AW502">
        <v>0</v>
      </c>
      <c r="AX502">
        <v>0</v>
      </c>
      <c r="AY502" s="16">
        <f t="shared" si="111"/>
        <v>142.64487369985142</v>
      </c>
      <c r="AZ502" s="4">
        <v>93.42</v>
      </c>
      <c r="BA502">
        <v>12.9</v>
      </c>
    </row>
    <row r="503" spans="1:53" x14ac:dyDescent="0.2">
      <c r="A503" s="13" t="s">
        <v>477</v>
      </c>
      <c r="B503" s="13" t="s">
        <v>1898</v>
      </c>
      <c r="C503" s="1" t="s">
        <v>334</v>
      </c>
      <c r="D503" s="13" t="s">
        <v>129</v>
      </c>
      <c r="E503" s="13">
        <v>71</v>
      </c>
      <c r="F503" s="13">
        <v>1</v>
      </c>
      <c r="G503" s="13">
        <v>6</v>
      </c>
      <c r="H503" s="20">
        <f t="shared" si="98"/>
        <v>7</v>
      </c>
      <c r="I503">
        <v>1</v>
      </c>
      <c r="J503">
        <v>4</v>
      </c>
      <c r="K503">
        <v>2</v>
      </c>
      <c r="L503" s="17">
        <f t="shared" si="99"/>
        <v>2.7099688138515345</v>
      </c>
      <c r="M503">
        <v>17</v>
      </c>
      <c r="N503">
        <v>11</v>
      </c>
      <c r="O503">
        <v>8</v>
      </c>
      <c r="P503" s="15">
        <f t="shared" si="100"/>
        <v>5.8823529411764705E-2</v>
      </c>
      <c r="Q503" s="15">
        <f t="shared" si="101"/>
        <v>2.7777777777777776E-2</v>
      </c>
      <c r="R503" s="20">
        <f t="shared" si="102"/>
        <v>38.571428571428569</v>
      </c>
      <c r="S503">
        <v>0</v>
      </c>
      <c r="T503">
        <v>3</v>
      </c>
      <c r="U503">
        <v>9</v>
      </c>
      <c r="V503">
        <v>2</v>
      </c>
      <c r="W503">
        <v>2</v>
      </c>
      <c r="X503" s="16">
        <v>154.98333333330001</v>
      </c>
      <c r="Y503" s="26">
        <f t="shared" si="103"/>
        <v>2.182863849764789</v>
      </c>
      <c r="Z503" s="4">
        <v>151.18</v>
      </c>
      <c r="AA503" s="26">
        <f t="shared" si="104"/>
        <v>2.1292957746478876</v>
      </c>
      <c r="AB503" s="4">
        <v>173.39</v>
      </c>
      <c r="AC503" s="26">
        <f t="shared" si="105"/>
        <v>2.4421126760563379</v>
      </c>
      <c r="AD503" s="21">
        <f t="shared" si="106"/>
        <v>0.46578550081646486</v>
      </c>
      <c r="AE503" s="15">
        <f t="shared" si="107"/>
        <v>7.1428571428571425E-2</v>
      </c>
      <c r="AF503" s="15">
        <f t="shared" si="108"/>
        <v>0.42857142857142855</v>
      </c>
      <c r="AG503" s="15">
        <f t="shared" si="109"/>
        <v>0.5</v>
      </c>
      <c r="AH503" s="13">
        <v>3</v>
      </c>
      <c r="AI503" s="13">
        <v>3</v>
      </c>
      <c r="AJ503" s="21">
        <f t="shared" si="110"/>
        <v>0.5</v>
      </c>
      <c r="AK503">
        <v>14</v>
      </c>
      <c r="AL503">
        <v>4</v>
      </c>
      <c r="AM503" s="42">
        <v>121</v>
      </c>
      <c r="AN503" s="42">
        <v>16</v>
      </c>
      <c r="AO503" s="42">
        <v>121</v>
      </c>
      <c r="AP503" s="42">
        <v>16</v>
      </c>
      <c r="AQ503" s="42">
        <v>1</v>
      </c>
      <c r="AR503" s="42">
        <v>74</v>
      </c>
      <c r="AS503">
        <v>130</v>
      </c>
      <c r="AT503">
        <v>18</v>
      </c>
      <c r="AU503" s="4">
        <v>3.76</v>
      </c>
      <c r="AV503" s="4">
        <v>87.84</v>
      </c>
      <c r="AW503">
        <v>1</v>
      </c>
      <c r="AX503">
        <v>1</v>
      </c>
      <c r="AY503" s="16">
        <f t="shared" si="111"/>
        <v>113.43155177978566</v>
      </c>
      <c r="AZ503" s="4">
        <v>92.5</v>
      </c>
      <c r="BA503">
        <v>0.5</v>
      </c>
    </row>
    <row r="504" spans="1:53" x14ac:dyDescent="0.2">
      <c r="A504" s="13" t="s">
        <v>312</v>
      </c>
      <c r="B504" s="13" t="s">
        <v>1043</v>
      </c>
      <c r="C504" s="1" t="s">
        <v>287</v>
      </c>
      <c r="D504" s="13" t="s">
        <v>129</v>
      </c>
      <c r="E504" s="13">
        <v>78</v>
      </c>
      <c r="F504" s="13">
        <v>0</v>
      </c>
      <c r="G504" s="13">
        <v>0</v>
      </c>
      <c r="H504" s="20">
        <f t="shared" si="98"/>
        <v>0</v>
      </c>
      <c r="I504">
        <v>0</v>
      </c>
      <c r="J504">
        <v>0</v>
      </c>
      <c r="K504">
        <v>0</v>
      </c>
      <c r="L504" s="17">
        <f t="shared" si="99"/>
        <v>0</v>
      </c>
      <c r="M504">
        <v>2</v>
      </c>
      <c r="N504">
        <v>0</v>
      </c>
      <c r="O504">
        <v>0</v>
      </c>
      <c r="P504" s="15">
        <f t="shared" si="100"/>
        <v>0</v>
      </c>
      <c r="Q504" s="15">
        <f t="shared" si="101"/>
        <v>0</v>
      </c>
      <c r="R504" s="20">
        <f t="shared" si="102"/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 s="16">
        <v>10.916666666699999</v>
      </c>
      <c r="Y504" s="26">
        <f t="shared" si="103"/>
        <v>0.13995726495769231</v>
      </c>
      <c r="Z504" s="4">
        <v>10.38</v>
      </c>
      <c r="AA504" s="26">
        <f t="shared" si="104"/>
        <v>0.13307692307692309</v>
      </c>
      <c r="AB504" s="4">
        <v>398.66</v>
      </c>
      <c r="AC504" s="26">
        <f t="shared" si="105"/>
        <v>5.1110256410256412</v>
      </c>
      <c r="AD504" s="21">
        <f t="shared" si="106"/>
        <v>2.5376491296694701E-2</v>
      </c>
      <c r="AE504" s="15">
        <f t="shared" si="107"/>
        <v>0</v>
      </c>
      <c r="AF504" s="15">
        <f t="shared" si="108"/>
        <v>0</v>
      </c>
      <c r="AG504" s="15">
        <f t="shared" si="109"/>
        <v>0</v>
      </c>
      <c r="AH504" s="13">
        <v>0</v>
      </c>
      <c r="AI504" s="13">
        <v>0</v>
      </c>
      <c r="AJ504" s="21" t="str">
        <f t="shared" si="110"/>
        <v xml:space="preserve"> </v>
      </c>
      <c r="AK504">
        <v>1</v>
      </c>
      <c r="AL504">
        <v>0</v>
      </c>
      <c r="AM504" s="42">
        <v>10</v>
      </c>
      <c r="AN504" s="42">
        <v>1</v>
      </c>
      <c r="AO504" s="42">
        <v>10</v>
      </c>
      <c r="AP504" s="42">
        <v>1</v>
      </c>
      <c r="AQ504" s="42">
        <v>0</v>
      </c>
      <c r="AR504" s="42">
        <v>5</v>
      </c>
      <c r="AS504">
        <v>11</v>
      </c>
      <c r="AT504">
        <v>1</v>
      </c>
      <c r="AU504" s="4">
        <v>2.17</v>
      </c>
      <c r="AV504" s="4">
        <v>91.67</v>
      </c>
      <c r="AW504">
        <v>0</v>
      </c>
      <c r="AX504">
        <v>0</v>
      </c>
      <c r="AY504" s="16">
        <f t="shared" si="111"/>
        <v>131.90839694616213</v>
      </c>
      <c r="AZ504" s="4">
        <v>82.35</v>
      </c>
      <c r="BA504">
        <v>-14.1</v>
      </c>
    </row>
    <row r="505" spans="1:53" x14ac:dyDescent="0.2">
      <c r="A505" s="13" t="s">
        <v>628</v>
      </c>
      <c r="B505" s="13" t="s">
        <v>1043</v>
      </c>
      <c r="C505" s="1" t="s">
        <v>153</v>
      </c>
      <c r="D505" s="13" t="s">
        <v>173</v>
      </c>
      <c r="E505" s="13">
        <v>74</v>
      </c>
      <c r="F505" s="13">
        <v>0</v>
      </c>
      <c r="G505" s="13">
        <v>1</v>
      </c>
      <c r="H505" s="20">
        <f t="shared" si="98"/>
        <v>1</v>
      </c>
      <c r="I505">
        <v>0</v>
      </c>
      <c r="J505">
        <v>1</v>
      </c>
      <c r="K505">
        <v>0</v>
      </c>
      <c r="L505" s="17">
        <f t="shared" si="99"/>
        <v>0.49854590776900704</v>
      </c>
      <c r="M505">
        <v>9</v>
      </c>
      <c r="N505">
        <v>4</v>
      </c>
      <c r="O505">
        <v>9</v>
      </c>
      <c r="P505" s="15">
        <f t="shared" si="100"/>
        <v>0</v>
      </c>
      <c r="Q505" s="15">
        <f t="shared" si="101"/>
        <v>0</v>
      </c>
      <c r="R505" s="20">
        <f t="shared" si="102"/>
        <v>16.5</v>
      </c>
      <c r="S505">
        <v>5</v>
      </c>
      <c r="T505">
        <v>2</v>
      </c>
      <c r="U505">
        <v>3</v>
      </c>
      <c r="V505">
        <v>2</v>
      </c>
      <c r="W505">
        <v>0</v>
      </c>
      <c r="X505" s="16">
        <v>120.35</v>
      </c>
      <c r="Y505" s="26">
        <f t="shared" si="103"/>
        <v>1.6263513513513512</v>
      </c>
      <c r="Z505" s="4">
        <v>116.45</v>
      </c>
      <c r="AA505" s="26">
        <f t="shared" si="104"/>
        <v>1.5736486486486487</v>
      </c>
      <c r="AB505" s="4">
        <v>267.89999999999998</v>
      </c>
      <c r="AC505" s="26">
        <f t="shared" si="105"/>
        <v>3.6202702702702698</v>
      </c>
      <c r="AD505" s="21">
        <f t="shared" si="106"/>
        <v>0.30297905554832838</v>
      </c>
      <c r="AE505" s="15">
        <f t="shared" si="107"/>
        <v>0</v>
      </c>
      <c r="AF505" s="15">
        <f t="shared" si="108"/>
        <v>0.16666666666666666</v>
      </c>
      <c r="AG505" s="15">
        <f t="shared" si="109"/>
        <v>0.16666666666666666</v>
      </c>
      <c r="AH505" s="1"/>
      <c r="AI505" s="1"/>
      <c r="AJ505" s="21" t="str">
        <f t="shared" si="110"/>
        <v xml:space="preserve"> </v>
      </c>
      <c r="AK505">
        <v>6</v>
      </c>
      <c r="AL505">
        <v>3</v>
      </c>
      <c r="AM505" s="42">
        <v>93</v>
      </c>
      <c r="AN505" s="42">
        <v>13</v>
      </c>
      <c r="AO505" s="42">
        <v>93</v>
      </c>
      <c r="AP505" s="42">
        <v>13</v>
      </c>
      <c r="AQ505" s="42">
        <v>7</v>
      </c>
      <c r="AR505" s="42">
        <v>54</v>
      </c>
      <c r="AS505">
        <v>104</v>
      </c>
      <c r="AT505">
        <v>16</v>
      </c>
      <c r="AU505" s="4">
        <v>-0.75</v>
      </c>
      <c r="AV505" s="4">
        <v>86.67</v>
      </c>
      <c r="AW505">
        <v>0</v>
      </c>
      <c r="AX505">
        <v>0</v>
      </c>
      <c r="AY505" s="16">
        <f t="shared" si="111"/>
        <v>104.6946406314915</v>
      </c>
      <c r="AZ505" s="4">
        <v>91.35</v>
      </c>
      <c r="BA505">
        <v>-2.2000000000000002</v>
      </c>
    </row>
    <row r="506" spans="1:53" x14ac:dyDescent="0.2">
      <c r="A506" s="13" t="s">
        <v>1900</v>
      </c>
      <c r="B506" s="13" t="s">
        <v>1901</v>
      </c>
      <c r="C506" s="1" t="s">
        <v>206</v>
      </c>
      <c r="D506" s="13" t="s">
        <v>173</v>
      </c>
      <c r="E506" s="13">
        <v>56</v>
      </c>
      <c r="F506" s="13">
        <v>1</v>
      </c>
      <c r="G506" s="13">
        <v>3</v>
      </c>
      <c r="H506" s="20">
        <f t="shared" si="98"/>
        <v>4</v>
      </c>
      <c r="I506">
        <v>2</v>
      </c>
      <c r="J506">
        <v>2</v>
      </c>
      <c r="K506">
        <v>1</v>
      </c>
      <c r="L506" s="17">
        <f t="shared" si="99"/>
        <v>2.2041940915359568</v>
      </c>
      <c r="M506">
        <v>19</v>
      </c>
      <c r="N506">
        <v>14</v>
      </c>
      <c r="O506">
        <v>21</v>
      </c>
      <c r="P506" s="15">
        <f t="shared" si="100"/>
        <v>5.2631578947368418E-2</v>
      </c>
      <c r="Q506" s="15">
        <f t="shared" si="101"/>
        <v>1.8518518518518517E-2</v>
      </c>
      <c r="R506" s="20">
        <f t="shared" si="102"/>
        <v>20</v>
      </c>
      <c r="S506">
        <v>2</v>
      </c>
      <c r="T506">
        <v>3</v>
      </c>
      <c r="U506">
        <v>2</v>
      </c>
      <c r="V506">
        <v>1</v>
      </c>
      <c r="W506">
        <v>0</v>
      </c>
      <c r="X506" s="16">
        <v>108.8833333333</v>
      </c>
      <c r="Y506" s="26">
        <f t="shared" si="103"/>
        <v>1.9443452380946429</v>
      </c>
      <c r="Z506" s="4">
        <v>102.53</v>
      </c>
      <c r="AA506" s="26">
        <f t="shared" si="104"/>
        <v>1.8308928571428571</v>
      </c>
      <c r="AB506" s="4">
        <v>169.21</v>
      </c>
      <c r="AC506" s="26">
        <f t="shared" si="105"/>
        <v>3.0216071428571429</v>
      </c>
      <c r="AD506" s="21">
        <f t="shared" si="106"/>
        <v>0.37730919261058365</v>
      </c>
      <c r="AE506" s="15">
        <f t="shared" si="107"/>
        <v>0.25</v>
      </c>
      <c r="AF506" s="15">
        <f t="shared" si="108"/>
        <v>0.375</v>
      </c>
      <c r="AG506" s="15">
        <f t="shared" si="109"/>
        <v>0.625</v>
      </c>
      <c r="AH506" s="1"/>
      <c r="AI506" s="1"/>
      <c r="AJ506" s="21" t="str">
        <f t="shared" si="110"/>
        <v xml:space="preserve"> </v>
      </c>
      <c r="AK506">
        <v>8</v>
      </c>
      <c r="AL506">
        <v>0</v>
      </c>
      <c r="AM506" s="42">
        <v>72</v>
      </c>
      <c r="AN506" s="42">
        <v>19</v>
      </c>
      <c r="AO506" s="42">
        <v>72</v>
      </c>
      <c r="AP506" s="42">
        <v>19</v>
      </c>
      <c r="AQ506" s="42">
        <v>4</v>
      </c>
      <c r="AR506" s="42">
        <v>52</v>
      </c>
      <c r="AS506">
        <v>69</v>
      </c>
      <c r="AT506">
        <v>16</v>
      </c>
      <c r="AU506" s="4">
        <v>-2.52</v>
      </c>
      <c r="AV506" s="4">
        <v>81.180000000000007</v>
      </c>
      <c r="AW506">
        <v>1</v>
      </c>
      <c r="AX506">
        <v>0</v>
      </c>
      <c r="AY506" s="16">
        <f t="shared" si="111"/>
        <v>89.269860707206263</v>
      </c>
      <c r="AZ506" s="4">
        <v>86.52</v>
      </c>
      <c r="BA506">
        <v>-8.4</v>
      </c>
    </row>
    <row r="507" spans="1:53" x14ac:dyDescent="0.2">
      <c r="A507" s="13" t="s">
        <v>665</v>
      </c>
      <c r="B507" s="13" t="s">
        <v>1903</v>
      </c>
      <c r="C507" s="1" t="s">
        <v>446</v>
      </c>
      <c r="D507" s="13" t="s">
        <v>207</v>
      </c>
      <c r="E507" s="13">
        <v>8</v>
      </c>
      <c r="F507" s="13">
        <v>0</v>
      </c>
      <c r="G507" s="13">
        <v>0</v>
      </c>
      <c r="H507" s="20">
        <f t="shared" si="98"/>
        <v>0</v>
      </c>
      <c r="I507">
        <v>0</v>
      </c>
      <c r="J507">
        <v>0</v>
      </c>
      <c r="K507">
        <v>0</v>
      </c>
      <c r="L507" s="17">
        <f t="shared" si="99"/>
        <v>0</v>
      </c>
      <c r="M507">
        <v>0</v>
      </c>
      <c r="N507">
        <v>0</v>
      </c>
      <c r="O507">
        <v>0</v>
      </c>
      <c r="P507" s="15">
        <f t="shared" si="100"/>
        <v>0</v>
      </c>
      <c r="Q507" s="15">
        <f t="shared" si="101"/>
        <v>0</v>
      </c>
      <c r="R507" s="20">
        <f t="shared" si="102"/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s="16">
        <v>0.36666666670000003</v>
      </c>
      <c r="Y507" s="26">
        <f t="shared" si="103"/>
        <v>4.5833333337500004E-2</v>
      </c>
      <c r="Z507" s="4">
        <v>0.26</v>
      </c>
      <c r="AA507" s="26">
        <f t="shared" si="104"/>
        <v>3.2500000000000001E-2</v>
      </c>
      <c r="AB507" s="4">
        <v>35.03</v>
      </c>
      <c r="AC507" s="26">
        <f t="shared" si="105"/>
        <v>4.3787500000000001</v>
      </c>
      <c r="AD507" s="21">
        <f t="shared" si="106"/>
        <v>7.367526211391329E-3</v>
      </c>
      <c r="AE507" s="15">
        <f t="shared" si="107"/>
        <v>0</v>
      </c>
      <c r="AF507" s="15">
        <f t="shared" si="108"/>
        <v>0</v>
      </c>
      <c r="AG507" s="15">
        <f t="shared" si="109"/>
        <v>0</v>
      </c>
      <c r="AH507" s="13">
        <v>0</v>
      </c>
      <c r="AI507" s="13">
        <v>0</v>
      </c>
      <c r="AJ507" s="21" t="str">
        <f t="shared" si="110"/>
        <v xml:space="preserve"> </v>
      </c>
      <c r="AK507">
        <v>0</v>
      </c>
      <c r="AL507">
        <v>0</v>
      </c>
      <c r="AM507" s="42">
        <v>0</v>
      </c>
      <c r="AN507" s="42">
        <v>0</v>
      </c>
      <c r="AO507" s="42">
        <v>0</v>
      </c>
      <c r="AP507" s="42">
        <v>0</v>
      </c>
      <c r="AQ507" s="42">
        <v>0</v>
      </c>
      <c r="AR507" s="42">
        <v>0</v>
      </c>
      <c r="AS507">
        <v>0</v>
      </c>
      <c r="AT507">
        <v>0</v>
      </c>
      <c r="AW507">
        <v>0</v>
      </c>
      <c r="AX507">
        <v>0</v>
      </c>
      <c r="AY507" s="16">
        <f t="shared" si="111"/>
        <v>0</v>
      </c>
    </row>
    <row r="508" spans="1:53" x14ac:dyDescent="0.2">
      <c r="A508" s="13" t="s">
        <v>1025</v>
      </c>
      <c r="B508" s="13" t="s">
        <v>1905</v>
      </c>
      <c r="C508" s="1" t="s">
        <v>398</v>
      </c>
      <c r="D508" s="13" t="s">
        <v>207</v>
      </c>
      <c r="E508" s="13">
        <v>7</v>
      </c>
      <c r="F508" s="13">
        <v>0</v>
      </c>
      <c r="G508" s="13">
        <v>0</v>
      </c>
      <c r="H508" s="20">
        <f t="shared" si="98"/>
        <v>0</v>
      </c>
      <c r="I508">
        <v>0</v>
      </c>
      <c r="J508">
        <v>0</v>
      </c>
      <c r="K508">
        <v>0</v>
      </c>
      <c r="L508" s="17">
        <f t="shared" si="99"/>
        <v>0</v>
      </c>
      <c r="M508">
        <v>0</v>
      </c>
      <c r="N508">
        <v>0</v>
      </c>
      <c r="O508">
        <v>0</v>
      </c>
      <c r="P508" s="15">
        <f t="shared" si="100"/>
        <v>0</v>
      </c>
      <c r="Q508" s="15">
        <f t="shared" si="101"/>
        <v>0</v>
      </c>
      <c r="R508" s="20">
        <f t="shared" si="102"/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s="16">
        <v>0</v>
      </c>
      <c r="Y508" s="26">
        <f t="shared" si="103"/>
        <v>0</v>
      </c>
      <c r="Z508" s="4">
        <v>0</v>
      </c>
      <c r="AA508" s="26">
        <f t="shared" si="104"/>
        <v>0</v>
      </c>
      <c r="AB508" s="4">
        <v>22.2</v>
      </c>
      <c r="AC508" s="26">
        <f t="shared" si="105"/>
        <v>3.1714285714285713</v>
      </c>
      <c r="AD508" s="21">
        <f t="shared" si="106"/>
        <v>0</v>
      </c>
      <c r="AE508" s="15">
        <f t="shared" si="107"/>
        <v>0</v>
      </c>
      <c r="AF508" s="15">
        <f t="shared" si="108"/>
        <v>0</v>
      </c>
      <c r="AG508" s="15">
        <f t="shared" si="109"/>
        <v>0</v>
      </c>
      <c r="AH508" s="13">
        <v>0</v>
      </c>
      <c r="AI508" s="13">
        <v>0</v>
      </c>
      <c r="AJ508" s="21" t="str">
        <f t="shared" si="110"/>
        <v xml:space="preserve"> </v>
      </c>
      <c r="AK508">
        <v>0</v>
      </c>
      <c r="AL508">
        <v>0</v>
      </c>
      <c r="AM508" s="42">
        <v>0</v>
      </c>
      <c r="AN508" s="42">
        <v>0</v>
      </c>
      <c r="AO508" s="42">
        <v>0</v>
      </c>
      <c r="AP508" s="42">
        <v>0</v>
      </c>
      <c r="AQ508" s="42">
        <v>0</v>
      </c>
      <c r="AR508" s="42">
        <v>0</v>
      </c>
      <c r="AS508">
        <v>0</v>
      </c>
      <c r="AT508">
        <v>0</v>
      </c>
      <c r="AW508">
        <v>0</v>
      </c>
      <c r="AX508">
        <v>0</v>
      </c>
      <c r="AY508" s="16">
        <f t="shared" si="111"/>
        <v>0</v>
      </c>
    </row>
    <row r="509" spans="1:53" x14ac:dyDescent="0.2">
      <c r="A509" s="13" t="s">
        <v>1494</v>
      </c>
      <c r="B509" s="13" t="s">
        <v>1907</v>
      </c>
      <c r="C509" s="13" t="s">
        <v>409</v>
      </c>
      <c r="D509" s="13" t="s">
        <v>146</v>
      </c>
      <c r="E509" s="13">
        <v>78</v>
      </c>
      <c r="F509" s="13">
        <v>1</v>
      </c>
      <c r="G509" s="13">
        <v>0</v>
      </c>
      <c r="H509" s="20">
        <f t="shared" si="98"/>
        <v>1</v>
      </c>
      <c r="I509">
        <v>1</v>
      </c>
      <c r="J509">
        <v>0</v>
      </c>
      <c r="K509">
        <v>0</v>
      </c>
      <c r="L509" s="17">
        <f t="shared" si="99"/>
        <v>8.2758620689655178</v>
      </c>
      <c r="M509">
        <v>1</v>
      </c>
      <c r="N509">
        <v>0</v>
      </c>
      <c r="O509">
        <v>1</v>
      </c>
      <c r="P509" s="15">
        <f t="shared" si="100"/>
        <v>1</v>
      </c>
      <c r="Q509" s="15">
        <f t="shared" si="101"/>
        <v>0.5</v>
      </c>
      <c r="R509" s="20">
        <f t="shared" si="102"/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 s="16">
        <v>7.25</v>
      </c>
      <c r="Y509" s="26">
        <f t="shared" si="103"/>
        <v>9.2948717948717952E-2</v>
      </c>
      <c r="Z509" s="4">
        <v>5.75</v>
      </c>
      <c r="AA509" s="26">
        <f t="shared" si="104"/>
        <v>7.371794871794872E-2</v>
      </c>
      <c r="AB509" s="4">
        <v>355.94</v>
      </c>
      <c r="AC509" s="26">
        <f t="shared" si="105"/>
        <v>4.5633333333333335</v>
      </c>
      <c r="AD509" s="21">
        <f t="shared" si="106"/>
        <v>1.5897591860432967E-2</v>
      </c>
      <c r="AE509" s="15">
        <f t="shared" si="107"/>
        <v>1</v>
      </c>
      <c r="AF509" s="15">
        <f t="shared" si="108"/>
        <v>0</v>
      </c>
      <c r="AG509" s="15">
        <f t="shared" si="109"/>
        <v>1</v>
      </c>
      <c r="AH509" s="13">
        <v>2</v>
      </c>
      <c r="AI509" s="13">
        <v>0</v>
      </c>
      <c r="AJ509" s="21">
        <f t="shared" si="110"/>
        <v>1</v>
      </c>
      <c r="AK509">
        <v>1</v>
      </c>
      <c r="AL509">
        <v>0</v>
      </c>
      <c r="AM509" s="42">
        <v>5</v>
      </c>
      <c r="AN509" s="42">
        <v>1</v>
      </c>
      <c r="AO509" s="42">
        <v>5</v>
      </c>
      <c r="AP509" s="42">
        <v>1</v>
      </c>
      <c r="AQ509" s="42">
        <v>0</v>
      </c>
      <c r="AR509" s="42">
        <v>2</v>
      </c>
      <c r="AS509">
        <v>3</v>
      </c>
      <c r="AT509">
        <v>1</v>
      </c>
      <c r="AU509" s="4">
        <v>-11.87</v>
      </c>
      <c r="AV509" s="4">
        <v>75</v>
      </c>
      <c r="AW509">
        <v>0</v>
      </c>
      <c r="AX509">
        <v>1</v>
      </c>
      <c r="AY509" s="16">
        <f t="shared" si="111"/>
        <v>91.034482758620683</v>
      </c>
      <c r="AZ509" s="4">
        <v>83.33</v>
      </c>
      <c r="BA509">
        <v>-9.4</v>
      </c>
    </row>
    <row r="510" spans="1:53" x14ac:dyDescent="0.2">
      <c r="A510" s="13" t="s">
        <v>361</v>
      </c>
      <c r="B510" s="13" t="s">
        <v>1910</v>
      </c>
      <c r="C510" s="1" t="s">
        <v>206</v>
      </c>
      <c r="D510" s="13" t="s">
        <v>173</v>
      </c>
      <c r="E510" s="13">
        <v>26</v>
      </c>
      <c r="F510" s="13">
        <v>1</v>
      </c>
      <c r="G510" s="13">
        <v>2</v>
      </c>
      <c r="H510" s="20">
        <f t="shared" si="98"/>
        <v>3</v>
      </c>
      <c r="I510">
        <v>1</v>
      </c>
      <c r="J510">
        <v>0</v>
      </c>
      <c r="K510">
        <v>3</v>
      </c>
      <c r="L510" s="17">
        <f t="shared" si="99"/>
        <v>3.9574935873975496</v>
      </c>
      <c r="M510">
        <v>7</v>
      </c>
      <c r="N510">
        <v>3</v>
      </c>
      <c r="O510">
        <v>10</v>
      </c>
      <c r="P510" s="15">
        <f t="shared" si="100"/>
        <v>0.14285714285714285</v>
      </c>
      <c r="Q510" s="15">
        <f t="shared" si="101"/>
        <v>0.05</v>
      </c>
      <c r="R510" s="20">
        <f t="shared" si="102"/>
        <v>0</v>
      </c>
      <c r="S510">
        <v>2</v>
      </c>
      <c r="T510">
        <v>0</v>
      </c>
      <c r="U510">
        <v>1</v>
      </c>
      <c r="V510">
        <v>0</v>
      </c>
      <c r="W510">
        <v>0</v>
      </c>
      <c r="X510" s="16">
        <v>45.483333333300003</v>
      </c>
      <c r="Y510" s="26">
        <f t="shared" si="103"/>
        <v>1.7493589743576925</v>
      </c>
      <c r="Z510" s="4">
        <v>45.67</v>
      </c>
      <c r="AA510" s="26">
        <f t="shared" si="104"/>
        <v>1.7565384615384616</v>
      </c>
      <c r="AB510" s="4">
        <v>89.79</v>
      </c>
      <c r="AC510" s="26">
        <f t="shared" si="105"/>
        <v>3.4534615384615388</v>
      </c>
      <c r="AD510" s="21">
        <f t="shared" si="106"/>
        <v>0.33714749741621136</v>
      </c>
      <c r="AE510" s="15">
        <f t="shared" si="107"/>
        <v>0.14285714285714285</v>
      </c>
      <c r="AF510" s="15">
        <f t="shared" si="108"/>
        <v>0.42857142857142855</v>
      </c>
      <c r="AG510" s="15">
        <f t="shared" si="109"/>
        <v>0.5714285714285714</v>
      </c>
      <c r="AH510" s="1"/>
      <c r="AI510" s="1"/>
      <c r="AJ510" s="21" t="str">
        <f t="shared" si="110"/>
        <v xml:space="preserve"> </v>
      </c>
      <c r="AK510">
        <v>7</v>
      </c>
      <c r="AL510">
        <v>0</v>
      </c>
      <c r="AM510" s="42">
        <v>32</v>
      </c>
      <c r="AN510" s="42">
        <v>6</v>
      </c>
      <c r="AO510" s="42">
        <v>32</v>
      </c>
      <c r="AP510" s="42">
        <v>6</v>
      </c>
      <c r="AQ510" s="42">
        <v>3</v>
      </c>
      <c r="AR510" s="42">
        <v>19</v>
      </c>
      <c r="AS510">
        <v>31</v>
      </c>
      <c r="AT510">
        <v>4</v>
      </c>
      <c r="AU510" s="4">
        <v>3.79</v>
      </c>
      <c r="AV510" s="4">
        <v>88.57</v>
      </c>
      <c r="AW510">
        <v>1</v>
      </c>
      <c r="AX510">
        <v>0</v>
      </c>
      <c r="AY510" s="16">
        <f t="shared" si="111"/>
        <v>98.937339684938763</v>
      </c>
      <c r="AZ510" s="4">
        <v>93.33</v>
      </c>
      <c r="BA510">
        <v>-4.5999999999999996</v>
      </c>
    </row>
    <row r="511" spans="1:53" x14ac:dyDescent="0.2">
      <c r="A511" s="13" t="s">
        <v>1190</v>
      </c>
      <c r="B511" s="13" t="s">
        <v>1913</v>
      </c>
      <c r="C511" s="1" t="s">
        <v>238</v>
      </c>
      <c r="D511" s="13" t="s">
        <v>173</v>
      </c>
      <c r="E511" s="13">
        <v>2</v>
      </c>
      <c r="F511" s="13">
        <v>0</v>
      </c>
      <c r="G511" s="13">
        <v>0</v>
      </c>
      <c r="H511" s="20">
        <f t="shared" si="98"/>
        <v>0</v>
      </c>
      <c r="I511">
        <v>0</v>
      </c>
      <c r="J511">
        <v>0</v>
      </c>
      <c r="K511">
        <v>0</v>
      </c>
      <c r="L511" s="17">
        <f t="shared" si="99"/>
        <v>0</v>
      </c>
      <c r="M511">
        <v>1</v>
      </c>
      <c r="N511">
        <v>0</v>
      </c>
      <c r="O511">
        <v>0</v>
      </c>
      <c r="P511" s="15">
        <f t="shared" si="100"/>
        <v>0</v>
      </c>
      <c r="Q511" s="15">
        <f t="shared" si="101"/>
        <v>0</v>
      </c>
      <c r="R511" s="20">
        <f t="shared" si="102"/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s="16">
        <v>1.0333333333000001</v>
      </c>
      <c r="Y511" s="26">
        <f t="shared" si="103"/>
        <v>0.51666666665000005</v>
      </c>
      <c r="Z511" s="4">
        <v>0.43</v>
      </c>
      <c r="AA511" s="26">
        <f t="shared" si="104"/>
        <v>0.215</v>
      </c>
      <c r="AB511" s="4">
        <v>8.7200000000000006</v>
      </c>
      <c r="AC511" s="26">
        <f t="shared" si="105"/>
        <v>4.3600000000000003</v>
      </c>
      <c r="AD511" s="21">
        <f t="shared" si="106"/>
        <v>4.6994535519125684E-2</v>
      </c>
      <c r="AE511" s="15">
        <f t="shared" si="107"/>
        <v>0</v>
      </c>
      <c r="AF511" s="15">
        <f t="shared" si="108"/>
        <v>0</v>
      </c>
      <c r="AG511" s="15">
        <f t="shared" si="109"/>
        <v>0</v>
      </c>
      <c r="AH511" s="1"/>
      <c r="AI511" s="1"/>
      <c r="AJ511" s="21" t="str">
        <f t="shared" si="110"/>
        <v xml:space="preserve"> </v>
      </c>
      <c r="AK511">
        <v>0</v>
      </c>
      <c r="AL511">
        <v>0</v>
      </c>
      <c r="AM511" s="42">
        <v>4</v>
      </c>
      <c r="AN511" s="42">
        <v>0</v>
      </c>
      <c r="AO511" s="42">
        <v>4</v>
      </c>
      <c r="AP511" s="42">
        <v>0</v>
      </c>
      <c r="AQ511" s="42">
        <v>0</v>
      </c>
      <c r="AR511" s="42">
        <v>1</v>
      </c>
      <c r="AS511">
        <v>3</v>
      </c>
      <c r="AT511">
        <v>0</v>
      </c>
      <c r="AU511" s="4">
        <v>28.57</v>
      </c>
      <c r="AV511" s="4">
        <v>100</v>
      </c>
      <c r="AW511">
        <v>0</v>
      </c>
      <c r="AX511">
        <v>0</v>
      </c>
      <c r="AY511" s="16">
        <f t="shared" si="111"/>
        <v>522.58064517814773</v>
      </c>
      <c r="AZ511" s="4">
        <v>100</v>
      </c>
      <c r="BA511">
        <v>10</v>
      </c>
    </row>
    <row r="512" spans="1:53" x14ac:dyDescent="0.2">
      <c r="A512" s="13" t="s">
        <v>326</v>
      </c>
      <c r="B512" s="13" t="s">
        <v>1915</v>
      </c>
      <c r="C512" s="1" t="s">
        <v>358</v>
      </c>
      <c r="D512" s="13" t="s">
        <v>146</v>
      </c>
      <c r="E512" s="13">
        <v>82</v>
      </c>
      <c r="F512" s="13">
        <v>0</v>
      </c>
      <c r="G512" s="13">
        <v>0</v>
      </c>
      <c r="H512" s="20">
        <f t="shared" si="98"/>
        <v>0</v>
      </c>
      <c r="I512">
        <v>0</v>
      </c>
      <c r="J512">
        <v>0</v>
      </c>
      <c r="K512">
        <v>0</v>
      </c>
      <c r="L512" s="17">
        <f t="shared" si="99"/>
        <v>0</v>
      </c>
      <c r="M512">
        <v>0</v>
      </c>
      <c r="N512">
        <v>0</v>
      </c>
      <c r="O512">
        <v>0</v>
      </c>
      <c r="P512" s="15">
        <f t="shared" si="100"/>
        <v>0</v>
      </c>
      <c r="Q512" s="15">
        <f t="shared" si="101"/>
        <v>0</v>
      </c>
      <c r="R512" s="20">
        <f t="shared" si="102"/>
        <v>0</v>
      </c>
      <c r="S512">
        <v>0</v>
      </c>
      <c r="T512">
        <v>0</v>
      </c>
      <c r="U512">
        <v>3</v>
      </c>
      <c r="V512">
        <v>0</v>
      </c>
      <c r="W512">
        <v>0</v>
      </c>
      <c r="X512" s="16">
        <v>14.45</v>
      </c>
      <c r="Y512" s="26">
        <f t="shared" si="103"/>
        <v>0.17621951219512194</v>
      </c>
      <c r="Z512" s="4">
        <v>12.18</v>
      </c>
      <c r="AA512" s="26">
        <f t="shared" si="104"/>
        <v>0.14853658536585365</v>
      </c>
      <c r="AB512" s="4">
        <v>380.45</v>
      </c>
      <c r="AC512" s="26">
        <f t="shared" si="105"/>
        <v>4.6396341463414634</v>
      </c>
      <c r="AD512" s="21">
        <f t="shared" si="106"/>
        <v>3.1021572472811551E-2</v>
      </c>
      <c r="AE512" s="15">
        <f t="shared" si="107"/>
        <v>0</v>
      </c>
      <c r="AF512" s="15">
        <f t="shared" si="108"/>
        <v>0</v>
      </c>
      <c r="AG512" s="15">
        <f t="shared" si="109"/>
        <v>0</v>
      </c>
      <c r="AH512" s="13">
        <v>18</v>
      </c>
      <c r="AI512" s="13">
        <v>16</v>
      </c>
      <c r="AJ512" s="21">
        <f t="shared" si="110"/>
        <v>0.52941176470588236</v>
      </c>
      <c r="AK512">
        <v>2</v>
      </c>
      <c r="AL512">
        <v>0</v>
      </c>
      <c r="AM512" s="42">
        <v>7</v>
      </c>
      <c r="AN512" s="42">
        <v>2</v>
      </c>
      <c r="AO512" s="42">
        <v>7</v>
      </c>
      <c r="AP512" s="42">
        <v>2</v>
      </c>
      <c r="AQ512" s="42">
        <v>1</v>
      </c>
      <c r="AR512" s="42">
        <v>2</v>
      </c>
      <c r="AS512">
        <v>7</v>
      </c>
      <c r="AT512">
        <v>2</v>
      </c>
      <c r="AU512" s="4">
        <v>-11.14</v>
      </c>
      <c r="AV512" s="4">
        <v>77.78</v>
      </c>
      <c r="AW512">
        <v>1</v>
      </c>
      <c r="AX512">
        <v>0</v>
      </c>
      <c r="AY512" s="16">
        <f t="shared" si="111"/>
        <v>53.979238754325259</v>
      </c>
      <c r="AZ512" s="4">
        <v>84</v>
      </c>
      <c r="BA512">
        <v>-9.6999999999999993</v>
      </c>
    </row>
    <row r="513" spans="1:53" x14ac:dyDescent="0.2">
      <c r="A513" s="13" t="s">
        <v>677</v>
      </c>
      <c r="B513" s="13" t="s">
        <v>1917</v>
      </c>
      <c r="C513" s="1" t="s">
        <v>238</v>
      </c>
      <c r="D513" s="13" t="s">
        <v>146</v>
      </c>
      <c r="E513" s="13">
        <v>33</v>
      </c>
      <c r="F513" s="13">
        <v>0</v>
      </c>
      <c r="G513" s="13">
        <v>0</v>
      </c>
      <c r="H513" s="20">
        <f t="shared" si="98"/>
        <v>0</v>
      </c>
      <c r="I513">
        <v>0</v>
      </c>
      <c r="J513">
        <v>0</v>
      </c>
      <c r="K513">
        <v>0</v>
      </c>
      <c r="L513" s="17">
        <f t="shared" si="99"/>
        <v>0</v>
      </c>
      <c r="M513">
        <v>0</v>
      </c>
      <c r="N513">
        <v>0</v>
      </c>
      <c r="O513">
        <v>0</v>
      </c>
      <c r="P513" s="15">
        <f t="shared" si="100"/>
        <v>0</v>
      </c>
      <c r="Q513" s="15">
        <f t="shared" si="101"/>
        <v>0</v>
      </c>
      <c r="R513" s="20">
        <f t="shared" si="102"/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s="16">
        <v>1.5</v>
      </c>
      <c r="Y513" s="26">
        <f t="shared" si="103"/>
        <v>4.5454545454545456E-2</v>
      </c>
      <c r="Z513" s="4">
        <v>1.81</v>
      </c>
      <c r="AA513" s="26">
        <f t="shared" si="104"/>
        <v>5.4848484848484848E-2</v>
      </c>
      <c r="AB513" s="4">
        <v>155.69999999999999</v>
      </c>
      <c r="AC513" s="26">
        <f t="shared" si="105"/>
        <v>4.7181818181818178</v>
      </c>
      <c r="AD513" s="21">
        <f t="shared" si="106"/>
        <v>1.149133388356295E-2</v>
      </c>
      <c r="AE513" s="15">
        <f t="shared" si="107"/>
        <v>0</v>
      </c>
      <c r="AF513" s="15">
        <f t="shared" si="108"/>
        <v>0</v>
      </c>
      <c r="AG513" s="15">
        <f t="shared" si="109"/>
        <v>0</v>
      </c>
      <c r="AH513" s="13">
        <v>4</v>
      </c>
      <c r="AI513" s="13">
        <v>2</v>
      </c>
      <c r="AJ513" s="21">
        <f t="shared" si="110"/>
        <v>0.66666666666666663</v>
      </c>
      <c r="AK513">
        <v>0</v>
      </c>
      <c r="AL513">
        <v>0</v>
      </c>
      <c r="AM513" s="42">
        <v>0</v>
      </c>
      <c r="AN513" s="42">
        <v>0</v>
      </c>
      <c r="AO513" s="42">
        <v>0</v>
      </c>
      <c r="AP513" s="42">
        <v>0</v>
      </c>
      <c r="AQ513" s="42">
        <v>0</v>
      </c>
      <c r="AR513" s="42">
        <v>0</v>
      </c>
      <c r="AS513">
        <v>0</v>
      </c>
      <c r="AT513">
        <v>0</v>
      </c>
      <c r="AW513">
        <v>1</v>
      </c>
      <c r="AX513">
        <v>0</v>
      </c>
      <c r="AY513" s="16">
        <f t="shared" si="111"/>
        <v>0</v>
      </c>
      <c r="AZ513" s="4">
        <v>0</v>
      </c>
      <c r="BA513">
        <v>-92.7</v>
      </c>
    </row>
    <row r="514" spans="1:53" x14ac:dyDescent="0.2">
      <c r="A514" s="13" t="s">
        <v>519</v>
      </c>
      <c r="B514" s="13" t="s">
        <v>1920</v>
      </c>
      <c r="C514" s="1" t="s">
        <v>179</v>
      </c>
      <c r="D514" s="13" t="s">
        <v>173</v>
      </c>
      <c r="E514" s="13">
        <v>71</v>
      </c>
      <c r="F514" s="13">
        <v>3</v>
      </c>
      <c r="G514" s="13">
        <v>9</v>
      </c>
      <c r="H514" s="20">
        <f t="shared" ref="H514:H577" si="112">F514+G514</f>
        <v>12</v>
      </c>
      <c r="I514">
        <v>2</v>
      </c>
      <c r="J514">
        <v>4</v>
      </c>
      <c r="K514">
        <v>5</v>
      </c>
      <c r="L514" s="17">
        <f t="shared" ref="L514:L577" si="113">IF(X514&gt;0,H514/X514*60,0)</f>
        <v>4.3875685557586834</v>
      </c>
      <c r="M514">
        <v>38</v>
      </c>
      <c r="N514">
        <v>11</v>
      </c>
      <c r="O514">
        <v>16</v>
      </c>
      <c r="P514" s="15">
        <f t="shared" ref="P514:P577" si="114">IF(M514&gt;0,F514/M514,0)</f>
        <v>7.8947368421052627E-2</v>
      </c>
      <c r="Q514" s="15">
        <f t="shared" ref="Q514:Q577" si="115">IF(SUM(M514:O514)&gt;0,F514/SUM(M514:O514),0)</f>
        <v>4.6153846153846156E-2</v>
      </c>
      <c r="R514" s="20">
        <f t="shared" ref="R514:R577" si="116">IF(AK514&gt;0,J514/(AK514/(AK514+AM514)),0)</f>
        <v>39.466666666666661</v>
      </c>
      <c r="S514">
        <v>5</v>
      </c>
      <c r="T514">
        <v>5</v>
      </c>
      <c r="U514">
        <v>7</v>
      </c>
      <c r="V514">
        <v>5</v>
      </c>
      <c r="W514">
        <v>6</v>
      </c>
      <c r="X514" s="16">
        <v>164.1</v>
      </c>
      <c r="Y514" s="26">
        <f t="shared" ref="Y514:Y577" si="117">X514/E514</f>
        <v>2.3112676056338026</v>
      </c>
      <c r="Z514" s="4">
        <v>162.68</v>
      </c>
      <c r="AA514" s="26">
        <f t="shared" ref="AA514:AA577" si="118">Z514/E514</f>
        <v>2.2912676056338031</v>
      </c>
      <c r="AB514" s="4">
        <v>170.62</v>
      </c>
      <c r="AC514" s="26">
        <f t="shared" ref="AC514:AC577" si="119">AB514/E514</f>
        <v>2.4030985915492957</v>
      </c>
      <c r="AD514" s="21">
        <f t="shared" ref="AD514:AD577" si="120">IF(AA514&gt;0,AA514/(AA514+AC514),0)</f>
        <v>0.48808880888088813</v>
      </c>
      <c r="AE514" s="15">
        <f t="shared" ref="AE514:AE577" si="121">IF(AK514&gt;0,I514/AK514,0)</f>
        <v>0.13333333333333333</v>
      </c>
      <c r="AF514" s="15">
        <f t="shared" ref="AF514:AF577" si="122">IF(AK514&gt;0,(J514+K514)/AK514,0)</f>
        <v>0.6</v>
      </c>
      <c r="AG514" s="15">
        <f t="shared" ref="AG514:AG577" si="123">AE514+AF514</f>
        <v>0.73333333333333328</v>
      </c>
      <c r="AH514" s="1"/>
      <c r="AI514" s="1"/>
      <c r="AJ514" s="21" t="str">
        <f t="shared" ref="AJ514:AJ577" si="124">IF((AH514+AI514)&gt;0,AH514/(AH514+AI514)," ")</f>
        <v xml:space="preserve"> </v>
      </c>
      <c r="AK514">
        <v>15</v>
      </c>
      <c r="AL514">
        <v>2</v>
      </c>
      <c r="AM514" s="42">
        <v>133</v>
      </c>
      <c r="AN514" s="42">
        <v>25</v>
      </c>
      <c r="AO514" s="42">
        <v>133</v>
      </c>
      <c r="AP514" s="42">
        <v>25</v>
      </c>
      <c r="AQ514" s="42">
        <v>7</v>
      </c>
      <c r="AR514" s="42">
        <v>62</v>
      </c>
      <c r="AS514">
        <v>126</v>
      </c>
      <c r="AT514">
        <v>20</v>
      </c>
      <c r="AU514" s="4">
        <v>-1.89</v>
      </c>
      <c r="AV514" s="4">
        <v>86.3</v>
      </c>
      <c r="AW514">
        <v>1</v>
      </c>
      <c r="AX514">
        <v>0</v>
      </c>
      <c r="AY514" s="16">
        <f t="shared" ref="AY514:AY577" si="125">((AK514+AM514+AO514+AR514)-(AL514+AN514+AP514+AQ514))/MAX(1,X514)*60</f>
        <v>103.83912248628884</v>
      </c>
      <c r="AZ514" s="4">
        <v>94.63</v>
      </c>
      <c r="BA514">
        <v>5.4</v>
      </c>
    </row>
    <row r="515" spans="1:53" x14ac:dyDescent="0.2">
      <c r="A515" s="13" t="s">
        <v>1151</v>
      </c>
      <c r="B515" s="13" t="s">
        <v>1923</v>
      </c>
      <c r="C515" s="13" t="s">
        <v>287</v>
      </c>
      <c r="D515" s="13" t="s">
        <v>154</v>
      </c>
      <c r="E515" s="13">
        <v>18</v>
      </c>
      <c r="F515" s="13">
        <v>0</v>
      </c>
      <c r="G515" s="13">
        <v>0</v>
      </c>
      <c r="H515" s="20">
        <f t="shared" si="112"/>
        <v>0</v>
      </c>
      <c r="I515">
        <v>0</v>
      </c>
      <c r="J515">
        <v>0</v>
      </c>
      <c r="K515">
        <v>0</v>
      </c>
      <c r="L515" s="17">
        <f t="shared" si="113"/>
        <v>0</v>
      </c>
      <c r="M515">
        <v>0</v>
      </c>
      <c r="N515">
        <v>0</v>
      </c>
      <c r="O515">
        <v>0</v>
      </c>
      <c r="P515" s="15">
        <f t="shared" si="114"/>
        <v>0</v>
      </c>
      <c r="Q515" s="15">
        <f t="shared" si="115"/>
        <v>0</v>
      </c>
      <c r="R515" s="20">
        <f t="shared" si="116"/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s="16">
        <v>2.3166666666999998</v>
      </c>
      <c r="Y515" s="26">
        <f t="shared" si="117"/>
        <v>0.12870370370555553</v>
      </c>
      <c r="Z515" s="4">
        <v>2.19</v>
      </c>
      <c r="AA515" s="26">
        <f t="shared" si="118"/>
        <v>0.12166666666666666</v>
      </c>
      <c r="AB515" s="4">
        <v>87.43</v>
      </c>
      <c r="AC515" s="26">
        <f t="shared" si="119"/>
        <v>4.857222222222223</v>
      </c>
      <c r="AD515" s="21">
        <f t="shared" si="120"/>
        <v>2.4436509707654534E-2</v>
      </c>
      <c r="AE515" s="15">
        <f t="shared" si="121"/>
        <v>0</v>
      </c>
      <c r="AF515" s="15">
        <f t="shared" si="122"/>
        <v>0</v>
      </c>
      <c r="AG515" s="15">
        <f t="shared" si="123"/>
        <v>0</v>
      </c>
      <c r="AH515" s="13">
        <v>0</v>
      </c>
      <c r="AI515" s="13">
        <v>0</v>
      </c>
      <c r="AJ515" s="21" t="str">
        <f t="shared" si="124"/>
        <v xml:space="preserve"> </v>
      </c>
      <c r="AK515">
        <v>0</v>
      </c>
      <c r="AL515">
        <v>0</v>
      </c>
      <c r="AM515" s="42">
        <v>2</v>
      </c>
      <c r="AN515" s="42">
        <v>0</v>
      </c>
      <c r="AO515" s="42">
        <v>2</v>
      </c>
      <c r="AP515" s="42">
        <v>0</v>
      </c>
      <c r="AQ515" s="42">
        <v>0</v>
      </c>
      <c r="AR515" s="42">
        <v>3</v>
      </c>
      <c r="AS515">
        <v>1</v>
      </c>
      <c r="AT515">
        <v>0</v>
      </c>
      <c r="AU515" s="4">
        <v>8.51</v>
      </c>
      <c r="AV515" s="4">
        <v>100</v>
      </c>
      <c r="AW515">
        <v>0</v>
      </c>
      <c r="AX515">
        <v>0</v>
      </c>
      <c r="AY515" s="16">
        <f t="shared" si="125"/>
        <v>181.29496402616843</v>
      </c>
      <c r="AZ515" s="4">
        <v>100</v>
      </c>
      <c r="BA515">
        <v>3.6</v>
      </c>
    </row>
    <row r="516" spans="1:53" x14ac:dyDescent="0.2">
      <c r="A516" s="13" t="s">
        <v>361</v>
      </c>
      <c r="B516" s="13" t="s">
        <v>1926</v>
      </c>
      <c r="C516" s="1" t="s">
        <v>162</v>
      </c>
      <c r="D516" s="13" t="s">
        <v>129</v>
      </c>
      <c r="E516" s="13">
        <v>19</v>
      </c>
      <c r="F516" s="13">
        <v>1</v>
      </c>
      <c r="G516" s="13">
        <v>0</v>
      </c>
      <c r="H516" s="20">
        <f t="shared" si="112"/>
        <v>1</v>
      </c>
      <c r="I516">
        <v>1</v>
      </c>
      <c r="J516">
        <v>0</v>
      </c>
      <c r="K516">
        <v>0</v>
      </c>
      <c r="L516" s="17">
        <f t="shared" si="113"/>
        <v>1.5638575152028116</v>
      </c>
      <c r="M516">
        <v>8</v>
      </c>
      <c r="N516">
        <v>3</v>
      </c>
      <c r="O516">
        <v>0</v>
      </c>
      <c r="P516" s="15">
        <f t="shared" si="114"/>
        <v>0.125</v>
      </c>
      <c r="Q516" s="15">
        <f t="shared" si="115"/>
        <v>9.0909090909090912E-2</v>
      </c>
      <c r="R516" s="20">
        <f t="shared" si="116"/>
        <v>0</v>
      </c>
      <c r="S516">
        <v>0</v>
      </c>
      <c r="T516">
        <v>2</v>
      </c>
      <c r="U516">
        <v>1</v>
      </c>
      <c r="V516">
        <v>0</v>
      </c>
      <c r="W516">
        <v>1</v>
      </c>
      <c r="X516" s="16">
        <v>38.366666666699999</v>
      </c>
      <c r="Y516" s="26">
        <f t="shared" si="117"/>
        <v>2.0192982456157895</v>
      </c>
      <c r="Z516" s="4">
        <v>35.35</v>
      </c>
      <c r="AA516" s="26">
        <f t="shared" si="118"/>
        <v>1.8605263157894738</v>
      </c>
      <c r="AB516" s="4">
        <v>69.42</v>
      </c>
      <c r="AC516" s="26">
        <f t="shared" si="119"/>
        <v>3.6536842105263161</v>
      </c>
      <c r="AD516" s="21">
        <f t="shared" si="120"/>
        <v>0.33740574591963352</v>
      </c>
      <c r="AE516" s="15">
        <f t="shared" si="121"/>
        <v>1</v>
      </c>
      <c r="AF516" s="15">
        <f t="shared" si="122"/>
        <v>0</v>
      </c>
      <c r="AG516" s="15">
        <f t="shared" si="123"/>
        <v>1</v>
      </c>
      <c r="AH516" s="13">
        <v>0</v>
      </c>
      <c r="AI516" s="13">
        <v>0</v>
      </c>
      <c r="AJ516" s="21" t="str">
        <f t="shared" si="124"/>
        <v xml:space="preserve"> </v>
      </c>
      <c r="AK516">
        <v>1</v>
      </c>
      <c r="AL516">
        <v>1</v>
      </c>
      <c r="AM516" s="42">
        <v>33</v>
      </c>
      <c r="AN516" s="42">
        <v>8</v>
      </c>
      <c r="AO516" s="42">
        <v>33</v>
      </c>
      <c r="AP516" s="42">
        <v>8</v>
      </c>
      <c r="AQ516" s="42">
        <v>1</v>
      </c>
      <c r="AR516" s="42">
        <v>14</v>
      </c>
      <c r="AS516">
        <v>27</v>
      </c>
      <c r="AT516">
        <v>6</v>
      </c>
      <c r="AU516" s="4">
        <v>-8.57</v>
      </c>
      <c r="AV516" s="4">
        <v>81.819999999999993</v>
      </c>
      <c r="AW516">
        <v>1</v>
      </c>
      <c r="AX516">
        <v>0</v>
      </c>
      <c r="AY516" s="16">
        <f t="shared" si="125"/>
        <v>98.523023457777128</v>
      </c>
      <c r="AZ516" s="4">
        <v>92.86</v>
      </c>
      <c r="BA516">
        <v>4.8</v>
      </c>
    </row>
    <row r="517" spans="1:53" x14ac:dyDescent="0.2">
      <c r="A517" s="13" t="s">
        <v>1927</v>
      </c>
      <c r="B517" s="13" t="s">
        <v>1926</v>
      </c>
      <c r="C517" s="1" t="s">
        <v>446</v>
      </c>
      <c r="D517" s="13" t="s">
        <v>129</v>
      </c>
      <c r="E517" s="13">
        <v>51</v>
      </c>
      <c r="F517" s="13">
        <v>0</v>
      </c>
      <c r="G517" s="13">
        <v>0</v>
      </c>
      <c r="H517" s="20">
        <f t="shared" si="112"/>
        <v>0</v>
      </c>
      <c r="I517">
        <v>0</v>
      </c>
      <c r="J517">
        <v>0</v>
      </c>
      <c r="K517">
        <v>0</v>
      </c>
      <c r="L517" s="17">
        <f t="shared" si="113"/>
        <v>0</v>
      </c>
      <c r="M517">
        <v>0</v>
      </c>
      <c r="N517">
        <v>0</v>
      </c>
      <c r="O517">
        <v>0</v>
      </c>
      <c r="P517" s="15">
        <f t="shared" si="114"/>
        <v>0</v>
      </c>
      <c r="Q517" s="15">
        <f t="shared" si="115"/>
        <v>0</v>
      </c>
      <c r="R517" s="20">
        <f t="shared" si="116"/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s="16">
        <v>4.2666666666999999</v>
      </c>
      <c r="Y517" s="26">
        <f t="shared" si="117"/>
        <v>8.3660130719607845E-2</v>
      </c>
      <c r="Z517" s="4">
        <v>4.62</v>
      </c>
      <c r="AA517" s="26">
        <f t="shared" si="118"/>
        <v>9.058823529411765E-2</v>
      </c>
      <c r="AB517" s="4">
        <v>242</v>
      </c>
      <c r="AC517" s="26">
        <f t="shared" si="119"/>
        <v>4.7450980392156863</v>
      </c>
      <c r="AD517" s="21">
        <f t="shared" si="120"/>
        <v>1.8733273862622659E-2</v>
      </c>
      <c r="AE517" s="15">
        <f t="shared" si="121"/>
        <v>0</v>
      </c>
      <c r="AF517" s="15">
        <f t="shared" si="122"/>
        <v>0</v>
      </c>
      <c r="AG517" s="15">
        <f t="shared" si="123"/>
        <v>0</v>
      </c>
      <c r="AH517" s="13">
        <v>0</v>
      </c>
      <c r="AI517" s="13">
        <v>0</v>
      </c>
      <c r="AJ517" s="21" t="str">
        <f t="shared" si="124"/>
        <v xml:space="preserve"> </v>
      </c>
      <c r="AK517">
        <v>0</v>
      </c>
      <c r="AL517">
        <v>0</v>
      </c>
      <c r="AM517" s="42">
        <v>2</v>
      </c>
      <c r="AN517" s="42">
        <v>2</v>
      </c>
      <c r="AO517" s="42">
        <v>2</v>
      </c>
      <c r="AP517" s="42">
        <v>2</v>
      </c>
      <c r="AQ517" s="42">
        <v>1</v>
      </c>
      <c r="AR517" s="42">
        <v>0</v>
      </c>
      <c r="AS517">
        <v>0</v>
      </c>
      <c r="AT517">
        <v>1</v>
      </c>
      <c r="AU517" s="4">
        <v>-83.46</v>
      </c>
      <c r="AV517" s="4">
        <v>0</v>
      </c>
      <c r="AW517">
        <v>0</v>
      </c>
      <c r="AX517">
        <v>0</v>
      </c>
      <c r="AY517" s="16">
        <f t="shared" si="125"/>
        <v>-14.062499999890136</v>
      </c>
      <c r="AZ517" s="4">
        <v>40</v>
      </c>
      <c r="BA517">
        <v>-52.5</v>
      </c>
    </row>
    <row r="518" spans="1:53" x14ac:dyDescent="0.2">
      <c r="A518" s="13" t="s">
        <v>539</v>
      </c>
      <c r="B518" s="13" t="s">
        <v>1930</v>
      </c>
      <c r="C518" s="1" t="s">
        <v>270</v>
      </c>
      <c r="D518" s="13" t="s">
        <v>154</v>
      </c>
      <c r="E518" s="13">
        <v>8</v>
      </c>
      <c r="F518" s="13">
        <v>0</v>
      </c>
      <c r="G518" s="13">
        <v>0</v>
      </c>
      <c r="H518" s="20">
        <f t="shared" si="112"/>
        <v>0</v>
      </c>
      <c r="I518">
        <v>0</v>
      </c>
      <c r="J518">
        <v>0</v>
      </c>
      <c r="K518">
        <v>0</v>
      </c>
      <c r="L518" s="17">
        <f t="shared" si="113"/>
        <v>0</v>
      </c>
      <c r="M518">
        <v>0</v>
      </c>
      <c r="N518">
        <v>0</v>
      </c>
      <c r="O518">
        <v>0</v>
      </c>
      <c r="P518" s="15">
        <f t="shared" si="114"/>
        <v>0</v>
      </c>
      <c r="Q518" s="15">
        <f t="shared" si="115"/>
        <v>0</v>
      </c>
      <c r="R518" s="20">
        <f t="shared" si="116"/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s="16">
        <v>0.30000000000000004</v>
      </c>
      <c r="Y518" s="26">
        <f t="shared" si="117"/>
        <v>3.7500000000000006E-2</v>
      </c>
      <c r="Z518" s="4">
        <v>0</v>
      </c>
      <c r="AA518" s="26">
        <f t="shared" si="118"/>
        <v>0</v>
      </c>
      <c r="AB518" s="4">
        <v>43.16</v>
      </c>
      <c r="AC518" s="26">
        <f t="shared" si="119"/>
        <v>5.3949999999999996</v>
      </c>
      <c r="AD518" s="21">
        <f t="shared" si="120"/>
        <v>0</v>
      </c>
      <c r="AE518" s="15">
        <f t="shared" si="121"/>
        <v>0</v>
      </c>
      <c r="AF518" s="15">
        <f t="shared" si="122"/>
        <v>0</v>
      </c>
      <c r="AG518" s="15">
        <f t="shared" si="123"/>
        <v>0</v>
      </c>
      <c r="AH518" s="13">
        <v>0</v>
      </c>
      <c r="AI518" s="13">
        <v>0</v>
      </c>
      <c r="AJ518" s="21" t="str">
        <f t="shared" si="124"/>
        <v xml:space="preserve"> </v>
      </c>
      <c r="AK518">
        <v>0</v>
      </c>
      <c r="AL518">
        <v>0</v>
      </c>
      <c r="AM518" s="42">
        <v>0</v>
      </c>
      <c r="AN518" s="42">
        <v>0</v>
      </c>
      <c r="AO518" s="42">
        <v>0</v>
      </c>
      <c r="AP518" s="42">
        <v>0</v>
      </c>
      <c r="AQ518" s="42">
        <v>0</v>
      </c>
      <c r="AR518" s="42">
        <v>0</v>
      </c>
      <c r="AS518">
        <v>0</v>
      </c>
      <c r="AT518">
        <v>0</v>
      </c>
      <c r="AW518">
        <v>1</v>
      </c>
      <c r="AX518">
        <v>0</v>
      </c>
      <c r="AY518" s="16">
        <f t="shared" si="125"/>
        <v>0</v>
      </c>
    </row>
    <row r="519" spans="1:53" x14ac:dyDescent="0.2">
      <c r="A519" s="13" t="s">
        <v>1931</v>
      </c>
      <c r="B519" s="13" t="s">
        <v>1932</v>
      </c>
      <c r="C519" s="1" t="s">
        <v>179</v>
      </c>
      <c r="D519" s="13" t="s">
        <v>173</v>
      </c>
      <c r="E519" s="13">
        <v>1</v>
      </c>
      <c r="F519" s="13">
        <v>0</v>
      </c>
      <c r="G519" s="13">
        <v>0</v>
      </c>
      <c r="H519" s="20">
        <f t="shared" si="112"/>
        <v>0</v>
      </c>
      <c r="I519">
        <v>0</v>
      </c>
      <c r="J519">
        <v>0</v>
      </c>
      <c r="K519">
        <v>0</v>
      </c>
      <c r="L519" s="17">
        <f t="shared" si="113"/>
        <v>0</v>
      </c>
      <c r="M519">
        <v>0</v>
      </c>
      <c r="N519">
        <v>0</v>
      </c>
      <c r="O519">
        <v>0</v>
      </c>
      <c r="P519" s="15">
        <f t="shared" si="114"/>
        <v>0</v>
      </c>
      <c r="Q519" s="15">
        <f t="shared" si="115"/>
        <v>0</v>
      </c>
      <c r="R519" s="20">
        <f t="shared" si="116"/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s="16">
        <v>0</v>
      </c>
      <c r="Y519" s="26">
        <f t="shared" si="117"/>
        <v>0</v>
      </c>
      <c r="Z519" s="4">
        <v>0.12</v>
      </c>
      <c r="AA519" s="26">
        <f t="shared" si="118"/>
        <v>0.12</v>
      </c>
      <c r="AB519" s="4">
        <v>7.68</v>
      </c>
      <c r="AC519" s="26">
        <f t="shared" si="119"/>
        <v>7.68</v>
      </c>
      <c r="AD519" s="21">
        <f t="shared" si="120"/>
        <v>1.5384615384615384E-2</v>
      </c>
      <c r="AE519" s="15">
        <f t="shared" si="121"/>
        <v>0</v>
      </c>
      <c r="AF519" s="15">
        <f t="shared" si="122"/>
        <v>0</v>
      </c>
      <c r="AG519" s="15">
        <f t="shared" si="123"/>
        <v>0</v>
      </c>
      <c r="AH519" s="1"/>
      <c r="AI519" s="1"/>
      <c r="AJ519" s="21" t="str">
        <f t="shared" si="124"/>
        <v xml:space="preserve"> </v>
      </c>
      <c r="AK519">
        <v>0</v>
      </c>
      <c r="AL519">
        <v>0</v>
      </c>
      <c r="AM519" s="42">
        <v>0</v>
      </c>
      <c r="AN519" s="42">
        <v>0</v>
      </c>
      <c r="AO519" s="42">
        <v>0</v>
      </c>
      <c r="AP519" s="42">
        <v>0</v>
      </c>
      <c r="AQ519" s="42">
        <v>0</v>
      </c>
      <c r="AR519" s="42">
        <v>0</v>
      </c>
      <c r="AS519">
        <v>0</v>
      </c>
      <c r="AT519">
        <v>0</v>
      </c>
      <c r="AW519">
        <v>0</v>
      </c>
      <c r="AX519">
        <v>0</v>
      </c>
      <c r="AY519" s="16">
        <f t="shared" si="125"/>
        <v>0</v>
      </c>
    </row>
    <row r="520" spans="1:53" x14ac:dyDescent="0.2">
      <c r="A520" s="13" t="s">
        <v>1935</v>
      </c>
      <c r="B520" s="13" t="s">
        <v>1936</v>
      </c>
      <c r="C520" s="1" t="s">
        <v>249</v>
      </c>
      <c r="D520" s="13" t="s">
        <v>146</v>
      </c>
      <c r="E520" s="13">
        <v>3</v>
      </c>
      <c r="F520" s="13">
        <v>0</v>
      </c>
      <c r="G520" s="13">
        <v>0</v>
      </c>
      <c r="H520" s="20">
        <f t="shared" si="112"/>
        <v>0</v>
      </c>
      <c r="I520">
        <v>0</v>
      </c>
      <c r="J520">
        <v>0</v>
      </c>
      <c r="K520">
        <v>0</v>
      </c>
      <c r="L520" s="17">
        <f t="shared" si="113"/>
        <v>0</v>
      </c>
      <c r="M520">
        <v>0</v>
      </c>
      <c r="N520">
        <v>0</v>
      </c>
      <c r="O520">
        <v>0</v>
      </c>
      <c r="P520" s="15">
        <f t="shared" si="114"/>
        <v>0</v>
      </c>
      <c r="Q520" s="15">
        <f t="shared" si="115"/>
        <v>0</v>
      </c>
      <c r="R520" s="20">
        <f t="shared" si="116"/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s="16">
        <v>0.35</v>
      </c>
      <c r="Y520" s="26">
        <f t="shared" si="117"/>
        <v>0.11666666666666665</v>
      </c>
      <c r="Z520" s="4">
        <v>0.28000000000000003</v>
      </c>
      <c r="AA520" s="26">
        <f t="shared" si="118"/>
        <v>9.3333333333333338E-2</v>
      </c>
      <c r="AB520" s="4">
        <v>18.440000000000001</v>
      </c>
      <c r="AC520" s="26">
        <f t="shared" si="119"/>
        <v>6.1466666666666674</v>
      </c>
      <c r="AD520" s="21">
        <f t="shared" si="120"/>
        <v>1.4957264957264956E-2</v>
      </c>
      <c r="AE520" s="15">
        <f t="shared" si="121"/>
        <v>0</v>
      </c>
      <c r="AF520" s="15">
        <f t="shared" si="122"/>
        <v>0</v>
      </c>
      <c r="AG520" s="15">
        <f t="shared" si="123"/>
        <v>0</v>
      </c>
      <c r="AH520" s="13">
        <v>0</v>
      </c>
      <c r="AI520" s="13">
        <v>1</v>
      </c>
      <c r="AJ520" s="21">
        <f t="shared" si="124"/>
        <v>0</v>
      </c>
      <c r="AK520">
        <v>0</v>
      </c>
      <c r="AL520">
        <v>0</v>
      </c>
      <c r="AM520" s="42">
        <v>0</v>
      </c>
      <c r="AN520" s="42">
        <v>0</v>
      </c>
      <c r="AO520" s="42">
        <v>0</v>
      </c>
      <c r="AP520" s="42">
        <v>0</v>
      </c>
      <c r="AQ520" s="42">
        <v>0</v>
      </c>
      <c r="AR520" s="42">
        <v>0</v>
      </c>
      <c r="AS520">
        <v>0</v>
      </c>
      <c r="AT520">
        <v>0</v>
      </c>
      <c r="AW520">
        <v>0</v>
      </c>
      <c r="AX520">
        <v>0</v>
      </c>
      <c r="AY520" s="16">
        <f t="shared" si="125"/>
        <v>0</v>
      </c>
      <c r="AZ520" s="4">
        <v>100</v>
      </c>
      <c r="BA520">
        <v>0</v>
      </c>
    </row>
    <row r="521" spans="1:53" x14ac:dyDescent="0.2">
      <c r="A521" s="13" t="s">
        <v>1252</v>
      </c>
      <c r="B521" s="13" t="s">
        <v>1938</v>
      </c>
      <c r="C521" s="1" t="s">
        <v>363</v>
      </c>
      <c r="D521" s="13" t="s">
        <v>129</v>
      </c>
      <c r="E521" s="13">
        <v>36</v>
      </c>
      <c r="F521" s="13">
        <v>0</v>
      </c>
      <c r="G521" s="13">
        <v>0</v>
      </c>
      <c r="H521" s="20">
        <f t="shared" si="112"/>
        <v>0</v>
      </c>
      <c r="I521">
        <v>0</v>
      </c>
      <c r="J521">
        <v>0</v>
      </c>
      <c r="K521">
        <v>0</v>
      </c>
      <c r="L521" s="17">
        <f t="shared" si="113"/>
        <v>0</v>
      </c>
      <c r="M521">
        <v>0</v>
      </c>
      <c r="N521">
        <v>0</v>
      </c>
      <c r="O521">
        <v>0</v>
      </c>
      <c r="P521" s="15">
        <f t="shared" si="114"/>
        <v>0</v>
      </c>
      <c r="Q521" s="15">
        <f t="shared" si="115"/>
        <v>0</v>
      </c>
      <c r="R521" s="20">
        <f t="shared" si="116"/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s="16">
        <v>1.4833333333000001</v>
      </c>
      <c r="Y521" s="26">
        <f t="shared" si="117"/>
        <v>4.1203703702777782E-2</v>
      </c>
      <c r="Z521" s="4">
        <v>2.58</v>
      </c>
      <c r="AA521" s="26">
        <f t="shared" si="118"/>
        <v>7.166666666666667E-2</v>
      </c>
      <c r="AB521" s="4">
        <v>194.27</v>
      </c>
      <c r="AC521" s="26">
        <f t="shared" si="119"/>
        <v>5.3963888888888896</v>
      </c>
      <c r="AD521" s="21">
        <f t="shared" si="120"/>
        <v>1.3106426212852426E-2</v>
      </c>
      <c r="AE521" s="15">
        <f t="shared" si="121"/>
        <v>0</v>
      </c>
      <c r="AF521" s="15">
        <f t="shared" si="122"/>
        <v>0</v>
      </c>
      <c r="AG521" s="15">
        <f t="shared" si="123"/>
        <v>0</v>
      </c>
      <c r="AH521" s="13">
        <v>0</v>
      </c>
      <c r="AI521" s="13">
        <v>0</v>
      </c>
      <c r="AJ521" s="21" t="str">
        <f t="shared" si="124"/>
        <v xml:space="preserve"> </v>
      </c>
      <c r="AK521">
        <v>0</v>
      </c>
      <c r="AL521">
        <v>0</v>
      </c>
      <c r="AM521" s="42">
        <v>1</v>
      </c>
      <c r="AN521" s="42">
        <v>3</v>
      </c>
      <c r="AO521" s="42">
        <v>1</v>
      </c>
      <c r="AP521" s="42">
        <v>3</v>
      </c>
      <c r="AQ521" s="42">
        <v>0</v>
      </c>
      <c r="AR521" s="42">
        <v>0</v>
      </c>
      <c r="AS521">
        <v>0</v>
      </c>
      <c r="AT521">
        <v>1</v>
      </c>
      <c r="AU521" s="4">
        <v>-83.07</v>
      </c>
      <c r="AV521" s="4">
        <v>0</v>
      </c>
      <c r="AW521">
        <v>1</v>
      </c>
      <c r="AX521">
        <v>0</v>
      </c>
      <c r="AY521" s="16">
        <f t="shared" si="125"/>
        <v>-161.79775281262465</v>
      </c>
      <c r="AZ521" s="4">
        <v>50</v>
      </c>
      <c r="BA521">
        <v>-41.3</v>
      </c>
    </row>
    <row r="522" spans="1:53" x14ac:dyDescent="0.2">
      <c r="A522" s="13" t="s">
        <v>677</v>
      </c>
      <c r="B522" s="13" t="s">
        <v>1941</v>
      </c>
      <c r="C522" s="1" t="s">
        <v>162</v>
      </c>
      <c r="D522" s="13" t="s">
        <v>129</v>
      </c>
      <c r="E522" s="13">
        <v>82</v>
      </c>
      <c r="F522" s="13">
        <v>0</v>
      </c>
      <c r="G522" s="13">
        <v>0</v>
      </c>
      <c r="H522" s="20">
        <f t="shared" si="112"/>
        <v>0</v>
      </c>
      <c r="I522">
        <v>0</v>
      </c>
      <c r="J522">
        <v>0</v>
      </c>
      <c r="K522">
        <v>0</v>
      </c>
      <c r="L522" s="17">
        <f t="shared" si="113"/>
        <v>0</v>
      </c>
      <c r="M522">
        <v>5</v>
      </c>
      <c r="N522">
        <v>1</v>
      </c>
      <c r="O522">
        <v>1</v>
      </c>
      <c r="P522" s="15">
        <f t="shared" si="114"/>
        <v>0</v>
      </c>
      <c r="Q522" s="15">
        <f t="shared" si="115"/>
        <v>0</v>
      </c>
      <c r="R522" s="20">
        <f t="shared" si="116"/>
        <v>0</v>
      </c>
      <c r="S522">
        <v>0</v>
      </c>
      <c r="T522">
        <v>2</v>
      </c>
      <c r="U522">
        <v>2</v>
      </c>
      <c r="V522">
        <v>1</v>
      </c>
      <c r="W522">
        <v>0</v>
      </c>
      <c r="X522" s="16">
        <v>36.299999999999997</v>
      </c>
      <c r="Y522" s="26">
        <f t="shared" si="117"/>
        <v>0.44268292682926824</v>
      </c>
      <c r="Z522" s="4">
        <v>32.57</v>
      </c>
      <c r="AA522" s="26">
        <f t="shared" si="118"/>
        <v>0.39719512195121953</v>
      </c>
      <c r="AB522" s="4">
        <v>361.48</v>
      </c>
      <c r="AC522" s="26">
        <f t="shared" si="119"/>
        <v>4.4082926829268292</v>
      </c>
      <c r="AD522" s="21">
        <f t="shared" si="120"/>
        <v>8.2654485471386888E-2</v>
      </c>
      <c r="AE522" s="15">
        <f t="shared" si="121"/>
        <v>0</v>
      </c>
      <c r="AF522" s="15">
        <f t="shared" si="122"/>
        <v>0</v>
      </c>
      <c r="AG522" s="15">
        <f t="shared" si="123"/>
        <v>0</v>
      </c>
      <c r="AH522" s="13">
        <v>0</v>
      </c>
      <c r="AI522" s="13">
        <v>0</v>
      </c>
      <c r="AJ522" s="21" t="str">
        <f t="shared" si="124"/>
        <v xml:space="preserve"> </v>
      </c>
      <c r="AK522">
        <v>1</v>
      </c>
      <c r="AL522">
        <v>0</v>
      </c>
      <c r="AM522" s="42">
        <v>27</v>
      </c>
      <c r="AN522" s="42">
        <v>7</v>
      </c>
      <c r="AO522" s="42">
        <v>27</v>
      </c>
      <c r="AP522" s="42">
        <v>7</v>
      </c>
      <c r="AQ522" s="42">
        <v>1</v>
      </c>
      <c r="AR522" s="42">
        <v>6</v>
      </c>
      <c r="AS522">
        <v>21</v>
      </c>
      <c r="AT522">
        <v>6</v>
      </c>
      <c r="AU522" s="4">
        <v>-8.5299999999999994</v>
      </c>
      <c r="AV522" s="4">
        <v>77.78</v>
      </c>
      <c r="AW522">
        <v>2</v>
      </c>
      <c r="AX522">
        <v>1</v>
      </c>
      <c r="AY522" s="16">
        <f t="shared" si="125"/>
        <v>76.033057851239676</v>
      </c>
      <c r="AZ522" s="4">
        <v>88.89</v>
      </c>
      <c r="BA522">
        <v>-4.5999999999999996</v>
      </c>
    </row>
    <row r="523" spans="1:53" x14ac:dyDescent="0.2">
      <c r="A523" s="13" t="s">
        <v>466</v>
      </c>
      <c r="B523" s="13" t="s">
        <v>1943</v>
      </c>
      <c r="C523" s="13" t="s">
        <v>409</v>
      </c>
      <c r="D523" s="13" t="s">
        <v>207</v>
      </c>
      <c r="E523" s="13">
        <v>58</v>
      </c>
      <c r="F523" s="13">
        <v>0</v>
      </c>
      <c r="G523" s="13">
        <v>0</v>
      </c>
      <c r="H523" s="20">
        <f t="shared" si="112"/>
        <v>0</v>
      </c>
      <c r="I523">
        <v>0</v>
      </c>
      <c r="J523">
        <v>0</v>
      </c>
      <c r="K523">
        <v>0</v>
      </c>
      <c r="L523" s="17">
        <f t="shared" si="113"/>
        <v>0</v>
      </c>
      <c r="M523">
        <v>0</v>
      </c>
      <c r="N523">
        <v>0</v>
      </c>
      <c r="O523">
        <v>0</v>
      </c>
      <c r="P523" s="15">
        <f t="shared" si="114"/>
        <v>0</v>
      </c>
      <c r="Q523" s="15">
        <f t="shared" si="115"/>
        <v>0</v>
      </c>
      <c r="R523" s="20">
        <f t="shared" si="116"/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 s="16">
        <v>2.2166666667000001</v>
      </c>
      <c r="Y523" s="26">
        <f t="shared" si="117"/>
        <v>3.8218390805172413E-2</v>
      </c>
      <c r="Z523" s="4">
        <v>2.35</v>
      </c>
      <c r="AA523" s="26">
        <f t="shared" si="118"/>
        <v>4.0517241379310349E-2</v>
      </c>
      <c r="AB523" s="4">
        <v>283.18</v>
      </c>
      <c r="AC523" s="26">
        <f t="shared" si="119"/>
        <v>4.8824137931034484</v>
      </c>
      <c r="AD523" s="21">
        <f t="shared" si="120"/>
        <v>8.2303085490141141E-3</v>
      </c>
      <c r="AE523" s="15">
        <f t="shared" si="121"/>
        <v>0</v>
      </c>
      <c r="AF523" s="15">
        <f t="shared" si="122"/>
        <v>0</v>
      </c>
      <c r="AG523" s="15">
        <f t="shared" si="123"/>
        <v>0</v>
      </c>
      <c r="AH523" s="13">
        <v>0</v>
      </c>
      <c r="AI523" s="13">
        <v>0</v>
      </c>
      <c r="AJ523" s="21" t="str">
        <f t="shared" si="124"/>
        <v xml:space="preserve"> </v>
      </c>
      <c r="AK523">
        <v>0</v>
      </c>
      <c r="AL523">
        <v>0</v>
      </c>
      <c r="AM523" s="42">
        <v>1</v>
      </c>
      <c r="AN523" s="42">
        <v>0</v>
      </c>
      <c r="AO523" s="42">
        <v>1</v>
      </c>
      <c r="AP523" s="42">
        <v>0</v>
      </c>
      <c r="AQ523" s="42">
        <v>0</v>
      </c>
      <c r="AR523" s="42">
        <v>0</v>
      </c>
      <c r="AS523">
        <v>0</v>
      </c>
      <c r="AT523">
        <v>0</v>
      </c>
      <c r="AW523">
        <v>0</v>
      </c>
      <c r="AX523">
        <v>0</v>
      </c>
      <c r="AY523" s="16">
        <f t="shared" si="125"/>
        <v>54.135338345050599</v>
      </c>
      <c r="AZ523" s="4">
        <v>100</v>
      </c>
      <c r="BA523">
        <v>7.7</v>
      </c>
    </row>
    <row r="524" spans="1:53" x14ac:dyDescent="0.2">
      <c r="A524" s="13" t="s">
        <v>1946</v>
      </c>
      <c r="B524" s="13" t="s">
        <v>1947</v>
      </c>
      <c r="C524" s="1" t="s">
        <v>206</v>
      </c>
      <c r="D524" s="13" t="s">
        <v>173</v>
      </c>
      <c r="E524" s="13">
        <v>71</v>
      </c>
      <c r="F524" s="13">
        <v>0</v>
      </c>
      <c r="G524" s="13">
        <v>5</v>
      </c>
      <c r="H524" s="20">
        <f t="shared" si="112"/>
        <v>5</v>
      </c>
      <c r="I524">
        <v>0</v>
      </c>
      <c r="J524">
        <v>2</v>
      </c>
      <c r="K524">
        <v>3</v>
      </c>
      <c r="L524" s="17">
        <f t="shared" si="113"/>
        <v>3.9413181519579852</v>
      </c>
      <c r="M524">
        <v>10</v>
      </c>
      <c r="N524">
        <v>8</v>
      </c>
      <c r="O524">
        <v>9</v>
      </c>
      <c r="P524" s="15">
        <f t="shared" si="114"/>
        <v>0</v>
      </c>
      <c r="Q524" s="15">
        <f t="shared" si="115"/>
        <v>0</v>
      </c>
      <c r="R524" s="20">
        <f t="shared" si="116"/>
        <v>13</v>
      </c>
      <c r="S524">
        <v>3</v>
      </c>
      <c r="T524">
        <v>5</v>
      </c>
      <c r="U524">
        <v>4</v>
      </c>
      <c r="V524">
        <v>2</v>
      </c>
      <c r="W524">
        <v>0</v>
      </c>
      <c r="X524" s="16">
        <v>76.116666666699999</v>
      </c>
      <c r="Y524" s="26">
        <f t="shared" si="117"/>
        <v>1.0720657277000001</v>
      </c>
      <c r="Z524" s="4">
        <v>75.47</v>
      </c>
      <c r="AA524" s="26">
        <f t="shared" si="118"/>
        <v>1.0629577464788733</v>
      </c>
      <c r="AB524" s="4">
        <v>274.57</v>
      </c>
      <c r="AC524" s="26">
        <f t="shared" si="119"/>
        <v>3.8671830985915494</v>
      </c>
      <c r="AD524" s="21">
        <f t="shared" si="120"/>
        <v>0.21560393097931668</v>
      </c>
      <c r="AE524" s="15">
        <f t="shared" si="121"/>
        <v>0</v>
      </c>
      <c r="AF524" s="15">
        <f t="shared" si="122"/>
        <v>0.625</v>
      </c>
      <c r="AG524" s="15">
        <f t="shared" si="123"/>
        <v>0.625</v>
      </c>
      <c r="AH524" s="1"/>
      <c r="AI524" s="1"/>
      <c r="AJ524" s="21" t="str">
        <f t="shared" si="124"/>
        <v xml:space="preserve"> </v>
      </c>
      <c r="AK524">
        <v>8</v>
      </c>
      <c r="AL524">
        <v>0</v>
      </c>
      <c r="AM524" s="42">
        <v>44</v>
      </c>
      <c r="AN524" s="42">
        <v>13</v>
      </c>
      <c r="AO524" s="42">
        <v>44</v>
      </c>
      <c r="AP524" s="42">
        <v>13</v>
      </c>
      <c r="AQ524" s="42">
        <v>6</v>
      </c>
      <c r="AR524" s="42">
        <v>27</v>
      </c>
      <c r="AS524">
        <v>49</v>
      </c>
      <c r="AT524">
        <v>11</v>
      </c>
      <c r="AU524" s="4">
        <v>-2.92</v>
      </c>
      <c r="AV524" s="4">
        <v>81.67</v>
      </c>
      <c r="AW524">
        <v>0</v>
      </c>
      <c r="AX524">
        <v>1</v>
      </c>
      <c r="AY524" s="16">
        <f t="shared" si="125"/>
        <v>71.73199036563534</v>
      </c>
      <c r="AZ524" s="4">
        <v>91.07</v>
      </c>
      <c r="BA524">
        <v>-2.5</v>
      </c>
    </row>
    <row r="525" spans="1:53" x14ac:dyDescent="0.2">
      <c r="A525" s="13" t="s">
        <v>144</v>
      </c>
      <c r="B525" s="13" t="s">
        <v>1950</v>
      </c>
      <c r="C525" s="1" t="s">
        <v>314</v>
      </c>
      <c r="D525" s="13" t="s">
        <v>173</v>
      </c>
      <c r="E525" s="13">
        <v>63</v>
      </c>
      <c r="F525" s="13">
        <v>0</v>
      </c>
      <c r="G525" s="13">
        <v>0</v>
      </c>
      <c r="H525" s="20">
        <f t="shared" si="112"/>
        <v>0</v>
      </c>
      <c r="I525">
        <v>0</v>
      </c>
      <c r="J525">
        <v>0</v>
      </c>
      <c r="K525">
        <v>0</v>
      </c>
      <c r="L525" s="17">
        <f t="shared" si="113"/>
        <v>0</v>
      </c>
      <c r="M525">
        <v>0</v>
      </c>
      <c r="N525">
        <v>1</v>
      </c>
      <c r="O525">
        <v>0</v>
      </c>
      <c r="P525" s="15">
        <f t="shared" si="114"/>
        <v>0</v>
      </c>
      <c r="Q525" s="15">
        <f t="shared" si="115"/>
        <v>0</v>
      </c>
      <c r="R525" s="20">
        <f t="shared" si="116"/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s="16">
        <v>4.5166666666999999</v>
      </c>
      <c r="Y525" s="26">
        <f t="shared" si="117"/>
        <v>7.1693121693650788E-2</v>
      </c>
      <c r="Z525" s="4">
        <v>4.97</v>
      </c>
      <c r="AA525" s="26">
        <f t="shared" si="118"/>
        <v>7.8888888888888883E-2</v>
      </c>
      <c r="AB525" s="4">
        <v>285.3</v>
      </c>
      <c r="AC525" s="26">
        <f t="shared" si="119"/>
        <v>4.5285714285714285</v>
      </c>
      <c r="AD525" s="21">
        <f t="shared" si="120"/>
        <v>1.712198987149895E-2</v>
      </c>
      <c r="AE525" s="15">
        <f t="shared" si="121"/>
        <v>0</v>
      </c>
      <c r="AF525" s="15">
        <f t="shared" si="122"/>
        <v>0</v>
      </c>
      <c r="AG525" s="15">
        <f t="shared" si="123"/>
        <v>0</v>
      </c>
      <c r="AH525" s="1"/>
      <c r="AI525" s="1"/>
      <c r="AJ525" s="21" t="str">
        <f t="shared" si="124"/>
        <v xml:space="preserve"> </v>
      </c>
      <c r="AK525">
        <v>0</v>
      </c>
      <c r="AL525">
        <v>0</v>
      </c>
      <c r="AM525" s="42">
        <v>2</v>
      </c>
      <c r="AN525" s="42">
        <v>0</v>
      </c>
      <c r="AO525" s="42">
        <v>2</v>
      </c>
      <c r="AP525" s="42">
        <v>0</v>
      </c>
      <c r="AQ525" s="42">
        <v>0</v>
      </c>
      <c r="AR525" s="42">
        <v>0</v>
      </c>
      <c r="AS525">
        <v>2</v>
      </c>
      <c r="AT525">
        <v>0</v>
      </c>
      <c r="AU525" s="4">
        <v>12.88</v>
      </c>
      <c r="AV525" s="4">
        <v>100</v>
      </c>
      <c r="AW525">
        <v>0</v>
      </c>
      <c r="AX525">
        <v>0</v>
      </c>
      <c r="AY525" s="16">
        <f t="shared" si="125"/>
        <v>53.136531364921503</v>
      </c>
      <c r="AZ525" s="4">
        <v>77.78</v>
      </c>
      <c r="BA525">
        <v>-18.7</v>
      </c>
    </row>
    <row r="526" spans="1:53" x14ac:dyDescent="0.2">
      <c r="A526" s="13" t="s">
        <v>1954</v>
      </c>
      <c r="B526" s="13" t="s">
        <v>1955</v>
      </c>
      <c r="C526" s="1" t="s">
        <v>153</v>
      </c>
      <c r="D526" s="13" t="s">
        <v>137</v>
      </c>
      <c r="E526" s="13">
        <v>12</v>
      </c>
      <c r="F526" s="13">
        <v>0</v>
      </c>
      <c r="G526" s="13">
        <v>0</v>
      </c>
      <c r="H526" s="20">
        <f t="shared" si="112"/>
        <v>0</v>
      </c>
      <c r="I526">
        <v>0</v>
      </c>
      <c r="J526">
        <v>0</v>
      </c>
      <c r="K526">
        <v>0</v>
      </c>
      <c r="L526" s="17">
        <f t="shared" si="113"/>
        <v>0</v>
      </c>
      <c r="M526">
        <v>0</v>
      </c>
      <c r="N526">
        <v>0</v>
      </c>
      <c r="O526">
        <v>0</v>
      </c>
      <c r="P526" s="15">
        <f t="shared" si="114"/>
        <v>0</v>
      </c>
      <c r="Q526" s="15">
        <f t="shared" si="115"/>
        <v>0</v>
      </c>
      <c r="R526" s="20">
        <f t="shared" si="116"/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s="16">
        <v>0.81666666669999999</v>
      </c>
      <c r="Y526" s="26">
        <f t="shared" si="117"/>
        <v>6.8055555558333328E-2</v>
      </c>
      <c r="Z526" s="4">
        <v>0.76</v>
      </c>
      <c r="AA526" s="26">
        <f t="shared" si="118"/>
        <v>6.3333333333333339E-2</v>
      </c>
      <c r="AB526" s="4">
        <v>60.67</v>
      </c>
      <c r="AC526" s="26">
        <f t="shared" si="119"/>
        <v>5.0558333333333332</v>
      </c>
      <c r="AD526" s="21">
        <f t="shared" si="120"/>
        <v>1.2371805306853331E-2</v>
      </c>
      <c r="AE526" s="15">
        <f t="shared" si="121"/>
        <v>0</v>
      </c>
      <c r="AF526" s="15">
        <f t="shared" si="122"/>
        <v>0</v>
      </c>
      <c r="AG526" s="15">
        <f t="shared" si="123"/>
        <v>0</v>
      </c>
      <c r="AH526" s="13">
        <v>0</v>
      </c>
      <c r="AI526" s="13">
        <v>0</v>
      </c>
      <c r="AJ526" s="21" t="str">
        <f t="shared" si="124"/>
        <v xml:space="preserve"> </v>
      </c>
      <c r="AK526">
        <v>0</v>
      </c>
      <c r="AL526">
        <v>0</v>
      </c>
      <c r="AM526" s="42">
        <v>0</v>
      </c>
      <c r="AN526" s="42">
        <v>0</v>
      </c>
      <c r="AO526" s="42">
        <v>0</v>
      </c>
      <c r="AP526" s="42">
        <v>0</v>
      </c>
      <c r="AQ526" s="42">
        <v>0</v>
      </c>
      <c r="AR526" s="42">
        <v>0</v>
      </c>
      <c r="AS526">
        <v>0</v>
      </c>
      <c r="AT526">
        <v>0</v>
      </c>
      <c r="AW526">
        <v>0</v>
      </c>
      <c r="AX526">
        <v>0</v>
      </c>
      <c r="AY526" s="16">
        <f t="shared" si="125"/>
        <v>0</v>
      </c>
      <c r="AZ526" s="4">
        <v>33.33</v>
      </c>
      <c r="BA526">
        <v>-62.8</v>
      </c>
    </row>
    <row r="527" spans="1:53" x14ac:dyDescent="0.2">
      <c r="A527" s="13" t="s">
        <v>1958</v>
      </c>
      <c r="B527" s="13" t="s">
        <v>1959</v>
      </c>
      <c r="C527" s="1" t="s">
        <v>398</v>
      </c>
      <c r="D527" s="13" t="s">
        <v>173</v>
      </c>
      <c r="E527" s="13">
        <v>66</v>
      </c>
      <c r="F527" s="13">
        <v>2</v>
      </c>
      <c r="G527" s="13">
        <v>2</v>
      </c>
      <c r="H527" s="20">
        <f t="shared" si="112"/>
        <v>4</v>
      </c>
      <c r="I527">
        <v>2</v>
      </c>
      <c r="J527">
        <v>1</v>
      </c>
      <c r="K527">
        <v>1</v>
      </c>
      <c r="L527" s="17">
        <f t="shared" si="113"/>
        <v>3.6603965429569594</v>
      </c>
      <c r="M527">
        <v>5</v>
      </c>
      <c r="N527">
        <v>2</v>
      </c>
      <c r="O527">
        <v>3</v>
      </c>
      <c r="P527" s="15">
        <f t="shared" si="114"/>
        <v>0.4</v>
      </c>
      <c r="Q527" s="15">
        <f t="shared" si="115"/>
        <v>0.2</v>
      </c>
      <c r="R527" s="20">
        <f t="shared" si="116"/>
        <v>3.5833333333333335</v>
      </c>
      <c r="S527">
        <v>1</v>
      </c>
      <c r="T527">
        <v>0</v>
      </c>
      <c r="U527">
        <v>5</v>
      </c>
      <c r="V527">
        <v>2</v>
      </c>
      <c r="W527">
        <v>1</v>
      </c>
      <c r="X527" s="16">
        <v>65.566666666700002</v>
      </c>
      <c r="Y527" s="26">
        <f t="shared" si="117"/>
        <v>0.99343434343484849</v>
      </c>
      <c r="Z527" s="4">
        <v>62.88</v>
      </c>
      <c r="AA527" s="26">
        <f t="shared" si="118"/>
        <v>0.95272727272727276</v>
      </c>
      <c r="AB527" s="4">
        <v>211.84</v>
      </c>
      <c r="AC527" s="26">
        <f t="shared" si="119"/>
        <v>3.2096969696969699</v>
      </c>
      <c r="AD527" s="21">
        <f t="shared" si="120"/>
        <v>0.2288875946418171</v>
      </c>
      <c r="AE527" s="15">
        <f t="shared" si="121"/>
        <v>0.16666666666666666</v>
      </c>
      <c r="AF527" s="15">
        <f t="shared" si="122"/>
        <v>0.16666666666666666</v>
      </c>
      <c r="AG527" s="15">
        <f t="shared" si="123"/>
        <v>0.33333333333333331</v>
      </c>
      <c r="AH527" s="1"/>
      <c r="AI527" s="1"/>
      <c r="AJ527" s="21" t="str">
        <f t="shared" si="124"/>
        <v xml:space="preserve"> </v>
      </c>
      <c r="AK527">
        <v>12</v>
      </c>
      <c r="AL527">
        <v>0</v>
      </c>
      <c r="AM527" s="42">
        <v>31</v>
      </c>
      <c r="AN527" s="42">
        <v>4</v>
      </c>
      <c r="AO527" s="42">
        <v>31</v>
      </c>
      <c r="AP527" s="42">
        <v>4</v>
      </c>
      <c r="AQ527" s="42">
        <v>1</v>
      </c>
      <c r="AR527" s="42">
        <v>19</v>
      </c>
      <c r="AS527">
        <v>47</v>
      </c>
      <c r="AT527">
        <v>2</v>
      </c>
      <c r="AU527" s="4">
        <v>12.5</v>
      </c>
      <c r="AV527" s="4">
        <v>95.92</v>
      </c>
      <c r="AW527">
        <v>0</v>
      </c>
      <c r="AX527">
        <v>0</v>
      </c>
      <c r="AY527" s="16">
        <f t="shared" si="125"/>
        <v>76.868327402096142</v>
      </c>
      <c r="AZ527" s="4">
        <v>92.31</v>
      </c>
      <c r="BA527">
        <v>0.7</v>
      </c>
    </row>
    <row r="528" spans="1:53" x14ac:dyDescent="0.2">
      <c r="A528" s="13" t="s">
        <v>1963</v>
      </c>
      <c r="B528" s="13" t="s">
        <v>1964</v>
      </c>
      <c r="C528" s="1" t="s">
        <v>238</v>
      </c>
      <c r="D528" s="13" t="s">
        <v>173</v>
      </c>
      <c r="E528" s="13">
        <v>60</v>
      </c>
      <c r="F528" s="13">
        <v>1</v>
      </c>
      <c r="G528" s="13">
        <v>0</v>
      </c>
      <c r="H528" s="20">
        <f t="shared" si="112"/>
        <v>1</v>
      </c>
      <c r="I528">
        <v>1</v>
      </c>
      <c r="J528">
        <v>0</v>
      </c>
      <c r="K528">
        <v>0</v>
      </c>
      <c r="L528" s="17">
        <f t="shared" si="113"/>
        <v>0.65442646791516257</v>
      </c>
      <c r="M528">
        <v>18</v>
      </c>
      <c r="N528">
        <v>9</v>
      </c>
      <c r="O528">
        <v>7</v>
      </c>
      <c r="P528" s="15">
        <f t="shared" si="114"/>
        <v>5.5555555555555552E-2</v>
      </c>
      <c r="Q528" s="15">
        <f t="shared" si="115"/>
        <v>2.9411764705882353E-2</v>
      </c>
      <c r="R528" s="20">
        <f t="shared" si="116"/>
        <v>0</v>
      </c>
      <c r="S528">
        <v>2</v>
      </c>
      <c r="T528">
        <v>1</v>
      </c>
      <c r="U528">
        <v>2</v>
      </c>
      <c r="V528">
        <v>2</v>
      </c>
      <c r="W528">
        <v>0</v>
      </c>
      <c r="X528" s="16">
        <v>91.683333333299998</v>
      </c>
      <c r="Y528" s="26">
        <f t="shared" si="117"/>
        <v>1.5280555555549999</v>
      </c>
      <c r="Z528" s="4">
        <v>93.46</v>
      </c>
      <c r="AA528" s="26">
        <f t="shared" si="118"/>
        <v>1.5576666666666665</v>
      </c>
      <c r="AB528" s="4">
        <v>188.28</v>
      </c>
      <c r="AC528" s="26">
        <f t="shared" si="119"/>
        <v>3.1379999999999999</v>
      </c>
      <c r="AD528" s="21">
        <f t="shared" si="120"/>
        <v>0.33172428480159016</v>
      </c>
      <c r="AE528" s="15">
        <f t="shared" si="121"/>
        <v>0.5</v>
      </c>
      <c r="AF528" s="15">
        <f t="shared" si="122"/>
        <v>0</v>
      </c>
      <c r="AG528" s="15">
        <f t="shared" si="123"/>
        <v>0.5</v>
      </c>
      <c r="AH528" s="1"/>
      <c r="AI528" s="1"/>
      <c r="AJ528" s="21" t="str">
        <f t="shared" si="124"/>
        <v xml:space="preserve"> </v>
      </c>
      <c r="AK528">
        <v>2</v>
      </c>
      <c r="AL528">
        <v>4</v>
      </c>
      <c r="AM528" s="42">
        <v>71</v>
      </c>
      <c r="AN528" s="42">
        <v>21</v>
      </c>
      <c r="AO528" s="42">
        <v>71</v>
      </c>
      <c r="AP528" s="42">
        <v>21</v>
      </c>
      <c r="AQ528" s="42">
        <v>5</v>
      </c>
      <c r="AR528" s="42">
        <v>32</v>
      </c>
      <c r="AS528">
        <v>66</v>
      </c>
      <c r="AT528">
        <v>22</v>
      </c>
      <c r="AU528" s="4">
        <v>-9.18</v>
      </c>
      <c r="AV528" s="4">
        <v>75</v>
      </c>
      <c r="AW528">
        <v>1</v>
      </c>
      <c r="AX528">
        <v>0</v>
      </c>
      <c r="AY528" s="16">
        <f t="shared" si="125"/>
        <v>81.803308489395306</v>
      </c>
      <c r="AZ528" s="4">
        <v>89.16</v>
      </c>
      <c r="BA528">
        <v>-2.7</v>
      </c>
    </row>
    <row r="529" spans="1:53" x14ac:dyDescent="0.2">
      <c r="A529" s="13" t="s">
        <v>1967</v>
      </c>
      <c r="B529" s="13" t="s">
        <v>1968</v>
      </c>
      <c r="C529" s="1" t="s">
        <v>482</v>
      </c>
      <c r="D529" s="13" t="s">
        <v>173</v>
      </c>
      <c r="E529" s="13">
        <v>45</v>
      </c>
      <c r="F529" s="13">
        <v>0</v>
      </c>
      <c r="G529" s="13">
        <v>0</v>
      </c>
      <c r="H529" s="20">
        <f t="shared" si="112"/>
        <v>0</v>
      </c>
      <c r="I529">
        <v>0</v>
      </c>
      <c r="J529">
        <v>0</v>
      </c>
      <c r="K529">
        <v>0</v>
      </c>
      <c r="L529" s="17">
        <f t="shared" si="113"/>
        <v>0</v>
      </c>
      <c r="M529">
        <v>2</v>
      </c>
      <c r="N529">
        <v>0</v>
      </c>
      <c r="O529">
        <v>0</v>
      </c>
      <c r="P529" s="15">
        <f t="shared" si="114"/>
        <v>0</v>
      </c>
      <c r="Q529" s="15">
        <f t="shared" si="115"/>
        <v>0</v>
      </c>
      <c r="R529" s="20">
        <f t="shared" si="116"/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 s="16">
        <v>8.4</v>
      </c>
      <c r="Y529" s="26">
        <f t="shared" si="117"/>
        <v>0.18666666666666668</v>
      </c>
      <c r="Z529" s="4">
        <v>6.56</v>
      </c>
      <c r="AA529" s="26">
        <f t="shared" si="118"/>
        <v>0.14577777777777776</v>
      </c>
      <c r="AB529" s="4">
        <v>234.33</v>
      </c>
      <c r="AC529" s="26">
        <f t="shared" si="119"/>
        <v>5.2073333333333336</v>
      </c>
      <c r="AD529" s="21">
        <f t="shared" si="120"/>
        <v>2.7232346714267917E-2</v>
      </c>
      <c r="AE529" s="15">
        <f t="shared" si="121"/>
        <v>0</v>
      </c>
      <c r="AF529" s="15">
        <f t="shared" si="122"/>
        <v>0</v>
      </c>
      <c r="AG529" s="15">
        <f t="shared" si="123"/>
        <v>0</v>
      </c>
      <c r="AH529" s="1"/>
      <c r="AI529" s="1"/>
      <c r="AJ529" s="21" t="str">
        <f t="shared" si="124"/>
        <v xml:space="preserve"> </v>
      </c>
      <c r="AK529">
        <v>0</v>
      </c>
      <c r="AL529">
        <v>0</v>
      </c>
      <c r="AM529" s="42">
        <v>4</v>
      </c>
      <c r="AN529" s="42">
        <v>1</v>
      </c>
      <c r="AO529" s="42">
        <v>4</v>
      </c>
      <c r="AP529" s="42">
        <v>1</v>
      </c>
      <c r="AQ529" s="42">
        <v>1</v>
      </c>
      <c r="AR529" s="42">
        <v>3</v>
      </c>
      <c r="AS529">
        <v>4</v>
      </c>
      <c r="AT529">
        <v>1</v>
      </c>
      <c r="AU529" s="4">
        <v>-8.49</v>
      </c>
      <c r="AV529" s="4">
        <v>80</v>
      </c>
      <c r="AW529">
        <v>0</v>
      </c>
      <c r="AX529">
        <v>0</v>
      </c>
      <c r="AY529" s="16">
        <f t="shared" si="125"/>
        <v>57.142857142857139</v>
      </c>
      <c r="AZ529" s="4">
        <v>81.819999999999993</v>
      </c>
      <c r="BA529">
        <v>-11.6</v>
      </c>
    </row>
    <row r="530" spans="1:53" x14ac:dyDescent="0.2">
      <c r="A530" s="13" t="s">
        <v>1840</v>
      </c>
      <c r="B530" s="13" t="s">
        <v>1971</v>
      </c>
      <c r="C530" s="1" t="s">
        <v>482</v>
      </c>
      <c r="D530" s="13" t="s">
        <v>129</v>
      </c>
      <c r="E530" s="13">
        <v>66</v>
      </c>
      <c r="F530" s="13">
        <v>5</v>
      </c>
      <c r="G530" s="13">
        <v>5</v>
      </c>
      <c r="H530" s="20">
        <f t="shared" si="112"/>
        <v>10</v>
      </c>
      <c r="I530">
        <v>5</v>
      </c>
      <c r="J530">
        <v>2</v>
      </c>
      <c r="K530">
        <v>3</v>
      </c>
      <c r="L530" s="17">
        <f t="shared" si="113"/>
        <v>4.5300113250283136</v>
      </c>
      <c r="M530">
        <v>22</v>
      </c>
      <c r="N530">
        <v>9</v>
      </c>
      <c r="O530">
        <v>2</v>
      </c>
      <c r="P530" s="15">
        <f t="shared" si="114"/>
        <v>0.22727272727272727</v>
      </c>
      <c r="Q530" s="15">
        <f t="shared" si="115"/>
        <v>0.15151515151515152</v>
      </c>
      <c r="R530" s="20">
        <f t="shared" si="116"/>
        <v>15.733333333333334</v>
      </c>
      <c r="S530">
        <v>0</v>
      </c>
      <c r="T530">
        <v>1</v>
      </c>
      <c r="U530">
        <v>1</v>
      </c>
      <c r="V530">
        <v>2</v>
      </c>
      <c r="W530">
        <v>0</v>
      </c>
      <c r="X530" s="16">
        <v>132.44999999999999</v>
      </c>
      <c r="Y530" s="26">
        <f t="shared" si="117"/>
        <v>2.0068181818181818</v>
      </c>
      <c r="Z530" s="4">
        <v>126.32</v>
      </c>
      <c r="AA530" s="26">
        <f t="shared" si="118"/>
        <v>1.9139393939393938</v>
      </c>
      <c r="AB530" s="4">
        <v>241.66</v>
      </c>
      <c r="AC530" s="26">
        <f t="shared" si="119"/>
        <v>3.6615151515151516</v>
      </c>
      <c r="AD530" s="21">
        <f t="shared" si="120"/>
        <v>0.34327952606119899</v>
      </c>
      <c r="AE530" s="15">
        <f t="shared" si="121"/>
        <v>0.33333333333333331</v>
      </c>
      <c r="AF530" s="15">
        <f t="shared" si="122"/>
        <v>0.33333333333333331</v>
      </c>
      <c r="AG530" s="15">
        <f t="shared" si="123"/>
        <v>0.66666666666666663</v>
      </c>
      <c r="AH530" s="13">
        <v>3</v>
      </c>
      <c r="AI530" s="13">
        <v>1</v>
      </c>
      <c r="AJ530" s="21">
        <f t="shared" si="124"/>
        <v>0.75</v>
      </c>
      <c r="AK530">
        <v>15</v>
      </c>
      <c r="AL530">
        <v>1</v>
      </c>
      <c r="AM530" s="42">
        <v>103</v>
      </c>
      <c r="AN530" s="42">
        <v>17</v>
      </c>
      <c r="AO530" s="42">
        <v>103</v>
      </c>
      <c r="AP530" s="42">
        <v>17</v>
      </c>
      <c r="AQ530" s="42">
        <v>7</v>
      </c>
      <c r="AR530" s="42">
        <v>58</v>
      </c>
      <c r="AS530">
        <v>123</v>
      </c>
      <c r="AT530">
        <v>20</v>
      </c>
      <c r="AU530" s="4">
        <v>0.68</v>
      </c>
      <c r="AV530" s="4">
        <v>86.01</v>
      </c>
      <c r="AW530">
        <v>0</v>
      </c>
      <c r="AX530">
        <v>0</v>
      </c>
      <c r="AY530" s="16">
        <f t="shared" si="125"/>
        <v>107.36126840317102</v>
      </c>
      <c r="AZ530" s="4">
        <v>93.55</v>
      </c>
      <c r="BA530">
        <v>0.9</v>
      </c>
    </row>
    <row r="531" spans="1:53" x14ac:dyDescent="0.2">
      <c r="A531" s="13" t="s">
        <v>1974</v>
      </c>
      <c r="B531" s="13" t="s">
        <v>1971</v>
      </c>
      <c r="C531" s="1" t="s">
        <v>264</v>
      </c>
      <c r="D531" s="13" t="s">
        <v>173</v>
      </c>
      <c r="E531" s="13">
        <v>68</v>
      </c>
      <c r="F531" s="13">
        <v>0</v>
      </c>
      <c r="G531" s="13">
        <v>0</v>
      </c>
      <c r="H531" s="20">
        <f t="shared" si="112"/>
        <v>0</v>
      </c>
      <c r="I531">
        <v>0</v>
      </c>
      <c r="J531">
        <v>0</v>
      </c>
      <c r="K531">
        <v>0</v>
      </c>
      <c r="L531" s="17">
        <f t="shared" si="113"/>
        <v>0</v>
      </c>
      <c r="M531">
        <v>0</v>
      </c>
      <c r="N531">
        <v>0</v>
      </c>
      <c r="O531">
        <v>1</v>
      </c>
      <c r="P531" s="15">
        <f t="shared" si="114"/>
        <v>0</v>
      </c>
      <c r="Q531" s="15">
        <f t="shared" si="115"/>
        <v>0</v>
      </c>
      <c r="R531" s="20">
        <f t="shared" si="116"/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s="16">
        <v>2.9666666667000001</v>
      </c>
      <c r="Y531" s="26">
        <f t="shared" si="117"/>
        <v>4.3627450980882353E-2</v>
      </c>
      <c r="Z531" s="4">
        <v>2.77</v>
      </c>
      <c r="AA531" s="26">
        <f t="shared" si="118"/>
        <v>4.0735294117647057E-2</v>
      </c>
      <c r="AB531" s="4">
        <v>314.70999999999998</v>
      </c>
      <c r="AC531" s="26">
        <f t="shared" si="119"/>
        <v>4.6280882352941175</v>
      </c>
      <c r="AD531" s="21">
        <f t="shared" si="120"/>
        <v>8.7249590525387416E-3</v>
      </c>
      <c r="AE531" s="15">
        <f t="shared" si="121"/>
        <v>0</v>
      </c>
      <c r="AF531" s="15">
        <f t="shared" si="122"/>
        <v>0</v>
      </c>
      <c r="AG531" s="15">
        <f t="shared" si="123"/>
        <v>0</v>
      </c>
      <c r="AH531" s="1"/>
      <c r="AI531" s="1"/>
      <c r="AJ531" s="21" t="str">
        <f t="shared" si="124"/>
        <v xml:space="preserve"> </v>
      </c>
      <c r="AK531">
        <v>0</v>
      </c>
      <c r="AL531">
        <v>0</v>
      </c>
      <c r="AM531" s="42">
        <v>3</v>
      </c>
      <c r="AN531" s="42">
        <v>0</v>
      </c>
      <c r="AO531" s="42">
        <v>3</v>
      </c>
      <c r="AP531" s="42">
        <v>0</v>
      </c>
      <c r="AQ531" s="42">
        <v>0</v>
      </c>
      <c r="AR531" s="42">
        <v>1</v>
      </c>
      <c r="AS531">
        <v>2</v>
      </c>
      <c r="AT531">
        <v>0</v>
      </c>
      <c r="AU531" s="4">
        <v>16.260000000000002</v>
      </c>
      <c r="AV531" s="4">
        <v>100</v>
      </c>
      <c r="AW531">
        <v>0</v>
      </c>
      <c r="AX531">
        <v>0</v>
      </c>
      <c r="AY531" s="16">
        <f t="shared" si="125"/>
        <v>141.57303370627446</v>
      </c>
      <c r="AZ531" s="4">
        <v>75</v>
      </c>
      <c r="BA531">
        <v>-17.7</v>
      </c>
    </row>
    <row r="532" spans="1:53" x14ac:dyDescent="0.2">
      <c r="A532" s="13" t="s">
        <v>160</v>
      </c>
      <c r="B532" s="13" t="s">
        <v>1977</v>
      </c>
      <c r="C532" s="1" t="s">
        <v>136</v>
      </c>
      <c r="D532" s="13" t="s">
        <v>146</v>
      </c>
      <c r="E532" s="13">
        <v>9</v>
      </c>
      <c r="F532" s="13">
        <v>0</v>
      </c>
      <c r="G532" s="13">
        <v>0</v>
      </c>
      <c r="H532" s="20">
        <f t="shared" si="112"/>
        <v>0</v>
      </c>
      <c r="I532">
        <v>0</v>
      </c>
      <c r="J532">
        <v>0</v>
      </c>
      <c r="K532">
        <v>0</v>
      </c>
      <c r="L532" s="17">
        <f t="shared" si="113"/>
        <v>0</v>
      </c>
      <c r="M532">
        <v>0</v>
      </c>
      <c r="N532">
        <v>0</v>
      </c>
      <c r="O532">
        <v>0</v>
      </c>
      <c r="P532" s="15">
        <f t="shared" si="114"/>
        <v>0</v>
      </c>
      <c r="Q532" s="15">
        <f t="shared" si="115"/>
        <v>0</v>
      </c>
      <c r="R532" s="20">
        <f t="shared" si="116"/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s="16">
        <v>0</v>
      </c>
      <c r="Y532" s="26">
        <f t="shared" si="117"/>
        <v>0</v>
      </c>
      <c r="Z532" s="4">
        <v>0</v>
      </c>
      <c r="AA532" s="26">
        <f t="shared" si="118"/>
        <v>0</v>
      </c>
      <c r="AB532" s="4">
        <v>35.270000000000003</v>
      </c>
      <c r="AC532" s="26">
        <f t="shared" si="119"/>
        <v>3.9188888888888891</v>
      </c>
      <c r="AD532" s="21">
        <f t="shared" si="120"/>
        <v>0</v>
      </c>
      <c r="AE532" s="15">
        <f t="shared" si="121"/>
        <v>0</v>
      </c>
      <c r="AF532" s="15">
        <f t="shared" si="122"/>
        <v>0</v>
      </c>
      <c r="AG532" s="15">
        <f t="shared" si="123"/>
        <v>0</v>
      </c>
      <c r="AH532" s="13">
        <v>0</v>
      </c>
      <c r="AI532" s="13">
        <v>0</v>
      </c>
      <c r="AJ532" s="21" t="str">
        <f t="shared" si="124"/>
        <v xml:space="preserve"> </v>
      </c>
      <c r="AK532">
        <v>0</v>
      </c>
      <c r="AL532">
        <v>0</v>
      </c>
      <c r="AM532" s="42">
        <v>0</v>
      </c>
      <c r="AN532" s="42">
        <v>0</v>
      </c>
      <c r="AO532" s="42">
        <v>0</v>
      </c>
      <c r="AP532" s="42">
        <v>0</v>
      </c>
      <c r="AQ532" s="42">
        <v>0</v>
      </c>
      <c r="AR532" s="42">
        <v>0</v>
      </c>
      <c r="AS532">
        <v>0</v>
      </c>
      <c r="AT532">
        <v>0</v>
      </c>
      <c r="AW532">
        <v>0</v>
      </c>
      <c r="AX532">
        <v>0</v>
      </c>
      <c r="AY532" s="16">
        <f t="shared" si="125"/>
        <v>0</v>
      </c>
    </row>
    <row r="533" spans="1:53" x14ac:dyDescent="0.2">
      <c r="A533" s="13" t="s">
        <v>939</v>
      </c>
      <c r="B533" s="13" t="s">
        <v>1977</v>
      </c>
      <c r="C533" s="13" t="s">
        <v>128</v>
      </c>
      <c r="D533" s="13" t="s">
        <v>129</v>
      </c>
      <c r="E533" s="13">
        <v>82</v>
      </c>
      <c r="F533" s="13">
        <v>0</v>
      </c>
      <c r="G533" s="13">
        <v>1</v>
      </c>
      <c r="H533" s="20">
        <f t="shared" si="112"/>
        <v>1</v>
      </c>
      <c r="I533">
        <v>0</v>
      </c>
      <c r="J533">
        <v>0</v>
      </c>
      <c r="K533">
        <v>0</v>
      </c>
      <c r="L533" s="17">
        <f t="shared" si="113"/>
        <v>7.1146245059569742</v>
      </c>
      <c r="M533">
        <v>0</v>
      </c>
      <c r="N533">
        <v>0</v>
      </c>
      <c r="O533">
        <v>0</v>
      </c>
      <c r="P533" s="15">
        <f t="shared" si="114"/>
        <v>0</v>
      </c>
      <c r="Q533" s="15">
        <f t="shared" si="115"/>
        <v>0</v>
      </c>
      <c r="R533" s="20">
        <f t="shared" si="116"/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 s="16">
        <v>8.4333333333000002</v>
      </c>
      <c r="Y533" s="26">
        <f t="shared" si="117"/>
        <v>0.10284552845487806</v>
      </c>
      <c r="Z533" s="4">
        <v>6.45</v>
      </c>
      <c r="AA533" s="26">
        <f t="shared" si="118"/>
        <v>7.8658536585365854E-2</v>
      </c>
      <c r="AB533" s="4">
        <v>455.96</v>
      </c>
      <c r="AC533" s="26">
        <f t="shared" si="119"/>
        <v>5.5604878048780488</v>
      </c>
      <c r="AD533" s="21">
        <f t="shared" si="120"/>
        <v>1.3948660279838238E-2</v>
      </c>
      <c r="AE533" s="15">
        <f t="shared" si="121"/>
        <v>0</v>
      </c>
      <c r="AF533" s="15">
        <f t="shared" si="122"/>
        <v>0</v>
      </c>
      <c r="AG533" s="15">
        <f t="shared" si="123"/>
        <v>0</v>
      </c>
      <c r="AH533" s="13">
        <v>0</v>
      </c>
      <c r="AI533" s="13">
        <v>0</v>
      </c>
      <c r="AJ533" s="21" t="str">
        <f t="shared" si="124"/>
        <v xml:space="preserve"> </v>
      </c>
      <c r="AK533">
        <v>0</v>
      </c>
      <c r="AL533">
        <v>0</v>
      </c>
      <c r="AM533" s="42">
        <v>1</v>
      </c>
      <c r="AN533" s="42">
        <v>2</v>
      </c>
      <c r="AO533" s="42">
        <v>1</v>
      </c>
      <c r="AP533" s="42">
        <v>2</v>
      </c>
      <c r="AQ533" s="42">
        <v>2</v>
      </c>
      <c r="AR533" s="42">
        <v>0</v>
      </c>
      <c r="AS533">
        <v>3</v>
      </c>
      <c r="AT533">
        <v>1</v>
      </c>
      <c r="AU533" s="4">
        <v>-13.51</v>
      </c>
      <c r="AV533" s="4">
        <v>75</v>
      </c>
      <c r="AW533">
        <v>0</v>
      </c>
      <c r="AX533">
        <v>0</v>
      </c>
      <c r="AY533" s="16">
        <f t="shared" si="125"/>
        <v>-28.458498023827897</v>
      </c>
      <c r="AZ533" s="4">
        <v>75</v>
      </c>
      <c r="BA533">
        <v>-19.399999999999999</v>
      </c>
    </row>
    <row r="534" spans="1:53" x14ac:dyDescent="0.2">
      <c r="A534" s="13" t="s">
        <v>599</v>
      </c>
      <c r="B534" s="13" t="s">
        <v>1977</v>
      </c>
      <c r="C534" s="1" t="s">
        <v>179</v>
      </c>
      <c r="D534" s="13" t="s">
        <v>146</v>
      </c>
      <c r="E534" s="13">
        <v>58</v>
      </c>
      <c r="F534" s="13">
        <v>2</v>
      </c>
      <c r="G534" s="13">
        <v>1</v>
      </c>
      <c r="H534" s="20">
        <f t="shared" si="112"/>
        <v>3</v>
      </c>
      <c r="I534">
        <v>2</v>
      </c>
      <c r="J534">
        <v>1</v>
      </c>
      <c r="K534">
        <v>0</v>
      </c>
      <c r="L534" s="17">
        <f t="shared" si="113"/>
        <v>3.4648700673724733</v>
      </c>
      <c r="M534">
        <v>7</v>
      </c>
      <c r="N534">
        <v>2</v>
      </c>
      <c r="O534">
        <v>2</v>
      </c>
      <c r="P534" s="15">
        <f t="shared" si="114"/>
        <v>0.2857142857142857</v>
      </c>
      <c r="Q534" s="15">
        <f t="shared" si="115"/>
        <v>0.18181818181818182</v>
      </c>
      <c r="R534" s="20">
        <f t="shared" si="116"/>
        <v>7.8000000000000007</v>
      </c>
      <c r="S534">
        <v>0</v>
      </c>
      <c r="T534">
        <v>0</v>
      </c>
      <c r="U534">
        <v>1</v>
      </c>
      <c r="V534">
        <v>3</v>
      </c>
      <c r="W534">
        <v>1</v>
      </c>
      <c r="X534" s="16">
        <v>51.95</v>
      </c>
      <c r="Y534" s="26">
        <f t="shared" si="117"/>
        <v>0.89568965517241383</v>
      </c>
      <c r="Z534" s="4">
        <v>49.76</v>
      </c>
      <c r="AA534" s="26">
        <f t="shared" si="118"/>
        <v>0.85793103448275854</v>
      </c>
      <c r="AB534" s="4">
        <v>217.82</v>
      </c>
      <c r="AC534" s="26">
        <f t="shared" si="119"/>
        <v>3.7555172413793101</v>
      </c>
      <c r="AD534" s="21">
        <f t="shared" si="120"/>
        <v>0.18596307646311386</v>
      </c>
      <c r="AE534" s="15">
        <f t="shared" si="121"/>
        <v>0.4</v>
      </c>
      <c r="AF534" s="15">
        <f t="shared" si="122"/>
        <v>0.2</v>
      </c>
      <c r="AG534" s="15">
        <f t="shared" si="123"/>
        <v>0.60000000000000009</v>
      </c>
      <c r="AH534" s="13">
        <v>24</v>
      </c>
      <c r="AI534" s="13">
        <v>27</v>
      </c>
      <c r="AJ534" s="21">
        <f t="shared" si="124"/>
        <v>0.47058823529411764</v>
      </c>
      <c r="AK534">
        <v>5</v>
      </c>
      <c r="AL534">
        <v>1</v>
      </c>
      <c r="AM534" s="42">
        <v>34</v>
      </c>
      <c r="AN534" s="42">
        <v>5</v>
      </c>
      <c r="AO534" s="42">
        <v>34</v>
      </c>
      <c r="AP534" s="42">
        <v>5</v>
      </c>
      <c r="AQ534" s="42">
        <v>8</v>
      </c>
      <c r="AR534" s="42">
        <v>18</v>
      </c>
      <c r="AS534">
        <v>33</v>
      </c>
      <c r="AT534">
        <v>6</v>
      </c>
      <c r="AU534" s="4">
        <v>-2.69</v>
      </c>
      <c r="AV534" s="4">
        <v>84.62</v>
      </c>
      <c r="AW534">
        <v>0</v>
      </c>
      <c r="AX534">
        <v>0</v>
      </c>
      <c r="AY534" s="16">
        <f t="shared" si="125"/>
        <v>83.156881616939373</v>
      </c>
      <c r="AZ534" s="4">
        <v>82.93</v>
      </c>
      <c r="BA534">
        <v>-9.5</v>
      </c>
    </row>
    <row r="535" spans="1:53" x14ac:dyDescent="0.2">
      <c r="A535" s="13" t="s">
        <v>1983</v>
      </c>
      <c r="B535" s="13" t="s">
        <v>1977</v>
      </c>
      <c r="C535" s="1" t="s">
        <v>314</v>
      </c>
      <c r="D535" s="13" t="s">
        <v>173</v>
      </c>
      <c r="E535" s="13">
        <v>41</v>
      </c>
      <c r="F535" s="13">
        <v>0</v>
      </c>
      <c r="G535" s="13">
        <v>0</v>
      </c>
      <c r="H535" s="20">
        <f t="shared" si="112"/>
        <v>0</v>
      </c>
      <c r="I535">
        <v>0</v>
      </c>
      <c r="J535">
        <v>0</v>
      </c>
      <c r="K535">
        <v>0</v>
      </c>
      <c r="L535" s="17">
        <f t="shared" si="113"/>
        <v>0</v>
      </c>
      <c r="M535">
        <v>0</v>
      </c>
      <c r="N535">
        <v>0</v>
      </c>
      <c r="O535">
        <v>0</v>
      </c>
      <c r="P535" s="15">
        <f t="shared" si="114"/>
        <v>0</v>
      </c>
      <c r="Q535" s="15">
        <f t="shared" si="115"/>
        <v>0</v>
      </c>
      <c r="R535" s="20">
        <f t="shared" si="116"/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s="16">
        <v>0.25</v>
      </c>
      <c r="Y535" s="26">
        <f t="shared" si="117"/>
        <v>6.0975609756097563E-3</v>
      </c>
      <c r="Z535" s="4">
        <v>0.42</v>
      </c>
      <c r="AA535" s="26">
        <f t="shared" si="118"/>
        <v>1.0243902439024391E-2</v>
      </c>
      <c r="AB535" s="4">
        <v>170.31</v>
      </c>
      <c r="AC535" s="26">
        <f t="shared" si="119"/>
        <v>4.1539024390243906</v>
      </c>
      <c r="AD535" s="21">
        <f t="shared" si="120"/>
        <v>2.4600246002460025E-3</v>
      </c>
      <c r="AE535" s="15">
        <f t="shared" si="121"/>
        <v>0</v>
      </c>
      <c r="AF535" s="15">
        <f t="shared" si="122"/>
        <v>0</v>
      </c>
      <c r="AG535" s="15">
        <f t="shared" si="123"/>
        <v>0</v>
      </c>
      <c r="AH535" s="1"/>
      <c r="AI535" s="1"/>
      <c r="AJ535" s="21" t="str">
        <f t="shared" si="124"/>
        <v xml:space="preserve"> </v>
      </c>
      <c r="AK535">
        <v>0</v>
      </c>
      <c r="AL535">
        <v>0</v>
      </c>
      <c r="AM535" s="42">
        <v>0</v>
      </c>
      <c r="AN535" s="42">
        <v>0</v>
      </c>
      <c r="AO535" s="42">
        <v>0</v>
      </c>
      <c r="AP535" s="42">
        <v>0</v>
      </c>
      <c r="AQ535" s="42">
        <v>0</v>
      </c>
      <c r="AR535" s="42">
        <v>0</v>
      </c>
      <c r="AS535">
        <v>0</v>
      </c>
      <c r="AT535">
        <v>0</v>
      </c>
      <c r="AW535">
        <v>0</v>
      </c>
      <c r="AX535">
        <v>0</v>
      </c>
      <c r="AY535" s="16">
        <f t="shared" si="125"/>
        <v>0</v>
      </c>
      <c r="AZ535" s="4">
        <v>100</v>
      </c>
      <c r="BA535">
        <v>4</v>
      </c>
    </row>
    <row r="536" spans="1:53" x14ac:dyDescent="0.2">
      <c r="A536" s="13" t="s">
        <v>661</v>
      </c>
      <c r="B536" s="13" t="s">
        <v>1984</v>
      </c>
      <c r="C536" s="1" t="s">
        <v>162</v>
      </c>
      <c r="D536" s="13" t="s">
        <v>146</v>
      </c>
      <c r="E536" s="13">
        <v>68</v>
      </c>
      <c r="F536" s="13">
        <v>3</v>
      </c>
      <c r="G536" s="13">
        <v>1</v>
      </c>
      <c r="H536" s="20">
        <f t="shared" si="112"/>
        <v>4</v>
      </c>
      <c r="I536">
        <v>2</v>
      </c>
      <c r="J536">
        <v>0</v>
      </c>
      <c r="K536">
        <v>1</v>
      </c>
      <c r="L536" s="17">
        <f t="shared" si="113"/>
        <v>3.5794183445190155</v>
      </c>
      <c r="M536">
        <v>12</v>
      </c>
      <c r="N536">
        <v>1</v>
      </c>
      <c r="O536">
        <v>2</v>
      </c>
      <c r="P536" s="15">
        <f t="shared" si="114"/>
        <v>0.25</v>
      </c>
      <c r="Q536" s="15">
        <f t="shared" si="115"/>
        <v>0.2</v>
      </c>
      <c r="R536" s="20">
        <f t="shared" si="116"/>
        <v>0</v>
      </c>
      <c r="S536">
        <v>0</v>
      </c>
      <c r="T536">
        <v>1</v>
      </c>
      <c r="U536">
        <v>3</v>
      </c>
      <c r="V536">
        <v>0</v>
      </c>
      <c r="W536">
        <v>0</v>
      </c>
      <c r="X536" s="16">
        <v>67.05</v>
      </c>
      <c r="Y536" s="26">
        <f t="shared" si="117"/>
        <v>0.98602941176470582</v>
      </c>
      <c r="Z536" s="4">
        <v>56.34</v>
      </c>
      <c r="AA536" s="26">
        <f t="shared" si="118"/>
        <v>0.82852941176470596</v>
      </c>
      <c r="AB536" s="4">
        <v>270.97000000000003</v>
      </c>
      <c r="AC536" s="26">
        <f t="shared" si="119"/>
        <v>3.984852941176471</v>
      </c>
      <c r="AD536" s="21">
        <f t="shared" si="120"/>
        <v>0.17213039626042587</v>
      </c>
      <c r="AE536" s="15">
        <f t="shared" si="121"/>
        <v>0.33333333333333331</v>
      </c>
      <c r="AF536" s="15">
        <f t="shared" si="122"/>
        <v>0.16666666666666666</v>
      </c>
      <c r="AG536" s="15">
        <f t="shared" si="123"/>
        <v>0.5</v>
      </c>
      <c r="AH536" s="13">
        <v>8</v>
      </c>
      <c r="AI536" s="13">
        <v>9</v>
      </c>
      <c r="AJ536" s="21">
        <f t="shared" si="124"/>
        <v>0.47058823529411764</v>
      </c>
      <c r="AK536">
        <v>6</v>
      </c>
      <c r="AL536">
        <v>0</v>
      </c>
      <c r="AM536" s="42">
        <v>48</v>
      </c>
      <c r="AN536" s="42">
        <v>10</v>
      </c>
      <c r="AO536" s="42">
        <v>48</v>
      </c>
      <c r="AP536" s="42">
        <v>10</v>
      </c>
      <c r="AQ536" s="42">
        <v>1</v>
      </c>
      <c r="AR536" s="42">
        <v>15</v>
      </c>
      <c r="AS536">
        <v>43</v>
      </c>
      <c r="AT536">
        <v>8</v>
      </c>
      <c r="AU536" s="4">
        <v>-1.28</v>
      </c>
      <c r="AV536" s="4">
        <v>84.31</v>
      </c>
      <c r="AW536">
        <v>2</v>
      </c>
      <c r="AX536">
        <v>0</v>
      </c>
      <c r="AY536" s="16">
        <f t="shared" si="125"/>
        <v>85.90604026845638</v>
      </c>
      <c r="AZ536" s="4">
        <v>89.09</v>
      </c>
      <c r="BA536">
        <v>-5.3</v>
      </c>
    </row>
    <row r="537" spans="1:53" x14ac:dyDescent="0.2">
      <c r="A537" s="13" t="s">
        <v>1988</v>
      </c>
      <c r="B537" s="13" t="s">
        <v>1984</v>
      </c>
      <c r="C537" s="13" t="s">
        <v>214</v>
      </c>
      <c r="D537" s="13" t="s">
        <v>137</v>
      </c>
      <c r="E537" s="13">
        <v>65</v>
      </c>
      <c r="F537" s="13">
        <v>0</v>
      </c>
      <c r="G537" s="13">
        <v>0</v>
      </c>
      <c r="H537" s="20">
        <f t="shared" si="112"/>
        <v>0</v>
      </c>
      <c r="I537">
        <v>0</v>
      </c>
      <c r="J537">
        <v>0</v>
      </c>
      <c r="K537">
        <v>0</v>
      </c>
      <c r="L537" s="17">
        <f t="shared" si="113"/>
        <v>0</v>
      </c>
      <c r="M537">
        <v>1</v>
      </c>
      <c r="N537">
        <v>0</v>
      </c>
      <c r="O537">
        <v>0</v>
      </c>
      <c r="P537" s="15">
        <f t="shared" si="114"/>
        <v>0</v>
      </c>
      <c r="Q537" s="15">
        <f t="shared" si="115"/>
        <v>0</v>
      </c>
      <c r="R537" s="20">
        <f t="shared" si="116"/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s="16">
        <v>7.3666666667000005</v>
      </c>
      <c r="Y537" s="26">
        <f t="shared" si="117"/>
        <v>0.11333333333384617</v>
      </c>
      <c r="Z537" s="4">
        <v>7.53</v>
      </c>
      <c r="AA537" s="26">
        <f t="shared" si="118"/>
        <v>0.11584615384615385</v>
      </c>
      <c r="AB537" s="4">
        <v>303.43</v>
      </c>
      <c r="AC537" s="26">
        <f t="shared" si="119"/>
        <v>4.6681538461538459</v>
      </c>
      <c r="AD537" s="21">
        <f t="shared" si="120"/>
        <v>2.4215333161821458E-2</v>
      </c>
      <c r="AE537" s="15">
        <f t="shared" si="121"/>
        <v>0</v>
      </c>
      <c r="AF537" s="15">
        <f t="shared" si="122"/>
        <v>0</v>
      </c>
      <c r="AG537" s="15">
        <f t="shared" si="123"/>
        <v>0</v>
      </c>
      <c r="AH537" s="13">
        <v>2</v>
      </c>
      <c r="AI537" s="13">
        <v>4</v>
      </c>
      <c r="AJ537" s="21">
        <f t="shared" si="124"/>
        <v>0.33333333333333331</v>
      </c>
      <c r="AK537">
        <v>0</v>
      </c>
      <c r="AL537">
        <v>0</v>
      </c>
      <c r="AM537" s="42">
        <v>3</v>
      </c>
      <c r="AN537" s="42">
        <v>2</v>
      </c>
      <c r="AO537" s="42">
        <v>3</v>
      </c>
      <c r="AP537" s="42">
        <v>2</v>
      </c>
      <c r="AQ537" s="42">
        <v>2</v>
      </c>
      <c r="AR537" s="42">
        <v>0</v>
      </c>
      <c r="AS537">
        <v>3</v>
      </c>
      <c r="AT537">
        <v>0</v>
      </c>
      <c r="AU537" s="4">
        <v>21.07</v>
      </c>
      <c r="AV537" s="4">
        <v>100</v>
      </c>
      <c r="AW537">
        <v>0</v>
      </c>
      <c r="AX537">
        <v>0</v>
      </c>
      <c r="AY537" s="16">
        <f t="shared" si="125"/>
        <v>0</v>
      </c>
      <c r="AZ537" s="4">
        <v>83.33</v>
      </c>
      <c r="BA537">
        <v>-5.7</v>
      </c>
    </row>
    <row r="538" spans="1:53" x14ac:dyDescent="0.2">
      <c r="A538" s="13" t="s">
        <v>1992</v>
      </c>
      <c r="B538" s="13" t="s">
        <v>1984</v>
      </c>
      <c r="C538" s="1" t="s">
        <v>302</v>
      </c>
      <c r="D538" s="13" t="s">
        <v>173</v>
      </c>
      <c r="E538" s="13">
        <v>66</v>
      </c>
      <c r="F538" s="13">
        <v>0</v>
      </c>
      <c r="G538" s="13">
        <v>0</v>
      </c>
      <c r="H538" s="20">
        <f t="shared" si="112"/>
        <v>0</v>
      </c>
      <c r="I538">
        <v>0</v>
      </c>
      <c r="J538">
        <v>0</v>
      </c>
      <c r="K538">
        <v>0</v>
      </c>
      <c r="L538" s="17">
        <f t="shared" si="113"/>
        <v>0</v>
      </c>
      <c r="M538">
        <v>0</v>
      </c>
      <c r="N538">
        <v>0</v>
      </c>
      <c r="O538">
        <v>0</v>
      </c>
      <c r="P538" s="15">
        <f t="shared" si="114"/>
        <v>0</v>
      </c>
      <c r="Q538" s="15">
        <f t="shared" si="115"/>
        <v>0</v>
      </c>
      <c r="R538" s="20">
        <f t="shared" si="116"/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s="16">
        <v>8.9166666666999994</v>
      </c>
      <c r="Y538" s="26">
        <f t="shared" si="117"/>
        <v>0.13510101010151515</v>
      </c>
      <c r="Z538" s="4">
        <v>7.91</v>
      </c>
      <c r="AA538" s="26">
        <f t="shared" si="118"/>
        <v>0.11984848484848486</v>
      </c>
      <c r="AB538" s="4">
        <v>301.95999999999998</v>
      </c>
      <c r="AC538" s="26">
        <f t="shared" si="119"/>
        <v>4.5751515151515152</v>
      </c>
      <c r="AD538" s="21">
        <f t="shared" si="120"/>
        <v>2.5526833833543098E-2</v>
      </c>
      <c r="AE538" s="15">
        <f t="shared" si="121"/>
        <v>0</v>
      </c>
      <c r="AF538" s="15">
        <f t="shared" si="122"/>
        <v>0</v>
      </c>
      <c r="AG538" s="15">
        <f t="shared" si="123"/>
        <v>0</v>
      </c>
      <c r="AH538" s="1"/>
      <c r="AI538" s="1"/>
      <c r="AJ538" s="21" t="str">
        <f t="shared" si="124"/>
        <v xml:space="preserve"> </v>
      </c>
      <c r="AK538">
        <v>0</v>
      </c>
      <c r="AL538">
        <v>0</v>
      </c>
      <c r="AM538" s="42">
        <v>3</v>
      </c>
      <c r="AN538" s="42">
        <v>2</v>
      </c>
      <c r="AO538" s="42">
        <v>3</v>
      </c>
      <c r="AP538" s="42">
        <v>2</v>
      </c>
      <c r="AQ538" s="42">
        <v>1</v>
      </c>
      <c r="AR538" s="42">
        <v>1</v>
      </c>
      <c r="AS538">
        <v>4</v>
      </c>
      <c r="AT538">
        <v>1</v>
      </c>
      <c r="AU538" s="4">
        <v>-4.75</v>
      </c>
      <c r="AV538" s="4">
        <v>80</v>
      </c>
      <c r="AW538">
        <v>0</v>
      </c>
      <c r="AX538">
        <v>0</v>
      </c>
      <c r="AY538" s="16">
        <f t="shared" si="125"/>
        <v>13.457943925183335</v>
      </c>
      <c r="AZ538" s="4">
        <v>66.67</v>
      </c>
      <c r="BA538">
        <v>-26</v>
      </c>
    </row>
    <row r="539" spans="1:53" x14ac:dyDescent="0.2">
      <c r="A539" s="13" t="s">
        <v>1384</v>
      </c>
      <c r="B539" s="13" t="s">
        <v>1995</v>
      </c>
      <c r="C539" s="1" t="s">
        <v>363</v>
      </c>
      <c r="D539" s="13" t="s">
        <v>129</v>
      </c>
      <c r="E539" s="13">
        <v>44</v>
      </c>
      <c r="F539" s="13">
        <v>0</v>
      </c>
      <c r="G539" s="13">
        <v>0</v>
      </c>
      <c r="H539" s="20">
        <f t="shared" si="112"/>
        <v>0</v>
      </c>
      <c r="I539">
        <v>0</v>
      </c>
      <c r="J539">
        <v>0</v>
      </c>
      <c r="K539">
        <v>0</v>
      </c>
      <c r="L539" s="17">
        <f t="shared" si="113"/>
        <v>0</v>
      </c>
      <c r="M539">
        <v>0</v>
      </c>
      <c r="N539">
        <v>0</v>
      </c>
      <c r="O539">
        <v>0</v>
      </c>
      <c r="P539" s="15">
        <f t="shared" si="114"/>
        <v>0</v>
      </c>
      <c r="Q539" s="15">
        <f t="shared" si="115"/>
        <v>0</v>
      </c>
      <c r="R539" s="20">
        <f t="shared" si="116"/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s="16">
        <v>0.1333333333</v>
      </c>
      <c r="Y539" s="26">
        <f t="shared" si="117"/>
        <v>3.0303030295454544E-3</v>
      </c>
      <c r="Z539" s="4">
        <v>0.22</v>
      </c>
      <c r="AA539" s="26">
        <f t="shared" si="118"/>
        <v>5.0000000000000001E-3</v>
      </c>
      <c r="AB539" s="4">
        <v>245.23</v>
      </c>
      <c r="AC539" s="26">
        <f t="shared" si="119"/>
        <v>5.5734090909090908</v>
      </c>
      <c r="AD539" s="21">
        <f t="shared" si="120"/>
        <v>8.9631289468323496E-4</v>
      </c>
      <c r="AE539" s="15">
        <f t="shared" si="121"/>
        <v>0</v>
      </c>
      <c r="AF539" s="15">
        <f t="shared" si="122"/>
        <v>0</v>
      </c>
      <c r="AG539" s="15">
        <f t="shared" si="123"/>
        <v>0</v>
      </c>
      <c r="AH539" s="13">
        <v>0</v>
      </c>
      <c r="AI539" s="13">
        <v>0</v>
      </c>
      <c r="AJ539" s="21" t="str">
        <f t="shared" si="124"/>
        <v xml:space="preserve"> </v>
      </c>
      <c r="AK539">
        <v>0</v>
      </c>
      <c r="AL539">
        <v>0</v>
      </c>
      <c r="AM539" s="42">
        <v>0</v>
      </c>
      <c r="AN539" s="42">
        <v>1</v>
      </c>
      <c r="AO539" s="42">
        <v>0</v>
      </c>
      <c r="AP539" s="42">
        <v>1</v>
      </c>
      <c r="AQ539" s="42">
        <v>0</v>
      </c>
      <c r="AR539" s="42">
        <v>0</v>
      </c>
      <c r="AS539">
        <v>0</v>
      </c>
      <c r="AT539">
        <v>1</v>
      </c>
      <c r="AU539" s="4">
        <v>-84.8</v>
      </c>
      <c r="AV539" s="4">
        <v>0</v>
      </c>
      <c r="AW539">
        <v>0</v>
      </c>
      <c r="AX539">
        <v>0</v>
      </c>
      <c r="AY539" s="16">
        <f t="shared" si="125"/>
        <v>-120</v>
      </c>
    </row>
    <row r="540" spans="1:53" x14ac:dyDescent="0.2">
      <c r="A540" s="13" t="s">
        <v>382</v>
      </c>
      <c r="B540" s="13" t="s">
        <v>1998</v>
      </c>
      <c r="C540" s="1" t="s">
        <v>270</v>
      </c>
      <c r="D540" s="13" t="s">
        <v>146</v>
      </c>
      <c r="E540" s="13">
        <v>81</v>
      </c>
      <c r="F540" s="13">
        <v>10</v>
      </c>
      <c r="G540" s="13">
        <v>9</v>
      </c>
      <c r="H540" s="20">
        <f t="shared" si="112"/>
        <v>19</v>
      </c>
      <c r="I540">
        <v>9</v>
      </c>
      <c r="J540">
        <v>4</v>
      </c>
      <c r="K540">
        <v>3</v>
      </c>
      <c r="L540" s="17">
        <f t="shared" si="113"/>
        <v>4.9665988963120782</v>
      </c>
      <c r="M540">
        <v>38</v>
      </c>
      <c r="N540">
        <v>22</v>
      </c>
      <c r="O540">
        <v>10</v>
      </c>
      <c r="P540" s="15">
        <f t="shared" si="114"/>
        <v>0.26315789473684209</v>
      </c>
      <c r="Q540" s="15">
        <f t="shared" si="115"/>
        <v>0.14285714285714285</v>
      </c>
      <c r="R540" s="20">
        <f t="shared" si="116"/>
        <v>27.612903225806456</v>
      </c>
      <c r="S540">
        <v>0</v>
      </c>
      <c r="T540">
        <v>2</v>
      </c>
      <c r="U540">
        <v>4</v>
      </c>
      <c r="V540">
        <v>6</v>
      </c>
      <c r="W540">
        <v>7</v>
      </c>
      <c r="X540" s="16">
        <v>229.53333333329999</v>
      </c>
      <c r="Y540" s="26">
        <f t="shared" si="117"/>
        <v>2.8337448559666667</v>
      </c>
      <c r="Z540" s="4">
        <v>227.83</v>
      </c>
      <c r="AA540" s="26">
        <f t="shared" si="118"/>
        <v>2.8127160493827161</v>
      </c>
      <c r="AB540" s="4">
        <v>195.71</v>
      </c>
      <c r="AC540" s="26">
        <f t="shared" si="119"/>
        <v>2.416172839506173</v>
      </c>
      <c r="AD540" s="21">
        <f t="shared" si="120"/>
        <v>0.53791849648203238</v>
      </c>
      <c r="AE540" s="15">
        <f t="shared" si="121"/>
        <v>0.29032258064516131</v>
      </c>
      <c r="AF540" s="15">
        <f t="shared" si="122"/>
        <v>0.22580645161290322</v>
      </c>
      <c r="AG540" s="15">
        <f t="shared" si="123"/>
        <v>0.5161290322580645</v>
      </c>
      <c r="AH540" s="13">
        <v>131</v>
      </c>
      <c r="AI540" s="13">
        <v>128</v>
      </c>
      <c r="AJ540" s="21">
        <f t="shared" si="124"/>
        <v>0.50579150579150578</v>
      </c>
      <c r="AK540">
        <v>31</v>
      </c>
      <c r="AL540">
        <v>0</v>
      </c>
      <c r="AM540" s="42">
        <v>183</v>
      </c>
      <c r="AN540" s="42">
        <v>26</v>
      </c>
      <c r="AO540" s="42">
        <v>183</v>
      </c>
      <c r="AP540" s="42">
        <v>26</v>
      </c>
      <c r="AQ540" s="42">
        <v>13</v>
      </c>
      <c r="AR540" s="42">
        <v>110</v>
      </c>
      <c r="AS540">
        <v>201</v>
      </c>
      <c r="AT540">
        <v>24</v>
      </c>
      <c r="AU540" s="4">
        <v>5.43</v>
      </c>
      <c r="AV540" s="4">
        <v>89.33</v>
      </c>
      <c r="AW540">
        <v>0</v>
      </c>
      <c r="AX540">
        <v>0</v>
      </c>
      <c r="AY540" s="16">
        <f t="shared" si="125"/>
        <v>115.53877432473359</v>
      </c>
      <c r="AZ540" s="4">
        <v>97.38</v>
      </c>
      <c r="BA540">
        <v>9.3000000000000007</v>
      </c>
    </row>
    <row r="541" spans="1:53" x14ac:dyDescent="0.2">
      <c r="A541" s="13" t="s">
        <v>2000</v>
      </c>
      <c r="B541" s="13" t="s">
        <v>2001</v>
      </c>
      <c r="C541" s="1" t="s">
        <v>179</v>
      </c>
      <c r="D541" s="13" t="s">
        <v>146</v>
      </c>
      <c r="E541" s="13">
        <v>82</v>
      </c>
      <c r="F541" s="13">
        <v>0</v>
      </c>
      <c r="G541" s="13">
        <v>1</v>
      </c>
      <c r="H541" s="20">
        <f t="shared" si="112"/>
        <v>1</v>
      </c>
      <c r="I541">
        <v>0</v>
      </c>
      <c r="J541">
        <v>0</v>
      </c>
      <c r="K541">
        <v>1</v>
      </c>
      <c r="L541" s="17">
        <f t="shared" si="113"/>
        <v>17.647058823529413</v>
      </c>
      <c r="M541">
        <v>0</v>
      </c>
      <c r="N541">
        <v>0</v>
      </c>
      <c r="O541">
        <v>1</v>
      </c>
      <c r="P541" s="15">
        <f t="shared" si="114"/>
        <v>0</v>
      </c>
      <c r="Q541" s="15">
        <f t="shared" si="115"/>
        <v>0</v>
      </c>
      <c r="R541" s="20">
        <f t="shared" si="116"/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s="16">
        <v>3.4</v>
      </c>
      <c r="Y541" s="26">
        <f t="shared" si="117"/>
        <v>4.1463414634146344E-2</v>
      </c>
      <c r="Z541" s="4">
        <v>4.92</v>
      </c>
      <c r="AA541" s="26">
        <f t="shared" si="118"/>
        <v>0.06</v>
      </c>
      <c r="AB541" s="4">
        <v>382.91</v>
      </c>
      <c r="AC541" s="26">
        <f t="shared" si="119"/>
        <v>4.6696341463414637</v>
      </c>
      <c r="AD541" s="21">
        <f t="shared" si="120"/>
        <v>1.2685970657246732E-2</v>
      </c>
      <c r="AE541" s="15">
        <f t="shared" si="121"/>
        <v>0</v>
      </c>
      <c r="AF541" s="15">
        <f t="shared" si="122"/>
        <v>1</v>
      </c>
      <c r="AG541" s="15">
        <f t="shared" si="123"/>
        <v>1</v>
      </c>
      <c r="AH541" s="13">
        <v>5</v>
      </c>
      <c r="AI541" s="13">
        <v>1</v>
      </c>
      <c r="AJ541" s="21">
        <f t="shared" si="124"/>
        <v>0.83333333333333337</v>
      </c>
      <c r="AK541">
        <v>1</v>
      </c>
      <c r="AL541">
        <v>0</v>
      </c>
      <c r="AM541" s="42">
        <v>4</v>
      </c>
      <c r="AN541" s="42">
        <v>0</v>
      </c>
      <c r="AO541" s="42">
        <v>4</v>
      </c>
      <c r="AP541" s="42">
        <v>0</v>
      </c>
      <c r="AQ541" s="42">
        <v>1</v>
      </c>
      <c r="AR541" s="42">
        <v>2</v>
      </c>
      <c r="AS541">
        <v>6</v>
      </c>
      <c r="AT541">
        <v>0</v>
      </c>
      <c r="AU541" s="4">
        <v>13.17</v>
      </c>
      <c r="AV541" s="4">
        <v>100</v>
      </c>
      <c r="AW541">
        <v>0</v>
      </c>
      <c r="AX541">
        <v>0</v>
      </c>
      <c r="AY541" s="16">
        <f t="shared" si="125"/>
        <v>176.47058823529414</v>
      </c>
      <c r="AZ541" s="4">
        <v>55.56</v>
      </c>
      <c r="BA541">
        <v>-37.4</v>
      </c>
    </row>
    <row r="542" spans="1:53" x14ac:dyDescent="0.2">
      <c r="A542" s="13" t="s">
        <v>661</v>
      </c>
      <c r="B542" s="13" t="s">
        <v>2001</v>
      </c>
      <c r="C542" s="1" t="s">
        <v>446</v>
      </c>
      <c r="D542" s="13" t="s">
        <v>173</v>
      </c>
      <c r="E542" s="13">
        <v>57</v>
      </c>
      <c r="F542" s="13">
        <v>0</v>
      </c>
      <c r="G542" s="13">
        <v>4</v>
      </c>
      <c r="H542" s="20">
        <f t="shared" si="112"/>
        <v>4</v>
      </c>
      <c r="I542">
        <v>0</v>
      </c>
      <c r="J542">
        <v>1</v>
      </c>
      <c r="K542">
        <v>3</v>
      </c>
      <c r="L542" s="17">
        <f t="shared" si="113"/>
        <v>3.2207559830001249</v>
      </c>
      <c r="M542">
        <v>14</v>
      </c>
      <c r="N542">
        <v>7</v>
      </c>
      <c r="O542">
        <v>8</v>
      </c>
      <c r="P542" s="15">
        <f t="shared" si="114"/>
        <v>0</v>
      </c>
      <c r="Q542" s="15">
        <f t="shared" si="115"/>
        <v>0</v>
      </c>
      <c r="R542" s="20">
        <f t="shared" si="116"/>
        <v>10.6</v>
      </c>
      <c r="S542">
        <v>1</v>
      </c>
      <c r="T542">
        <v>1</v>
      </c>
      <c r="U542">
        <v>2</v>
      </c>
      <c r="V542">
        <v>2</v>
      </c>
      <c r="W542">
        <v>2</v>
      </c>
      <c r="X542" s="16">
        <v>74.516666666700004</v>
      </c>
      <c r="Y542" s="26">
        <f t="shared" si="117"/>
        <v>1.3073099415210527</v>
      </c>
      <c r="Z542" s="4">
        <v>74.260000000000005</v>
      </c>
      <c r="AA542" s="26">
        <f t="shared" si="118"/>
        <v>1.3028070175438597</v>
      </c>
      <c r="AB542" s="4">
        <v>167.29</v>
      </c>
      <c r="AC542" s="26">
        <f t="shared" si="119"/>
        <v>2.934912280701754</v>
      </c>
      <c r="AD542" s="21">
        <f t="shared" si="120"/>
        <v>0.30743117367004769</v>
      </c>
      <c r="AE542" s="15">
        <f t="shared" si="121"/>
        <v>0</v>
      </c>
      <c r="AF542" s="15">
        <f t="shared" si="122"/>
        <v>0.8</v>
      </c>
      <c r="AG542" s="15">
        <f t="shared" si="123"/>
        <v>0.8</v>
      </c>
      <c r="AH542" s="1"/>
      <c r="AI542" s="1"/>
      <c r="AJ542" s="21" t="str">
        <f t="shared" si="124"/>
        <v xml:space="preserve"> </v>
      </c>
      <c r="AK542">
        <v>5</v>
      </c>
      <c r="AL542">
        <v>1</v>
      </c>
      <c r="AM542" s="42">
        <v>48</v>
      </c>
      <c r="AN542" s="42">
        <v>8</v>
      </c>
      <c r="AO542" s="42">
        <v>48</v>
      </c>
      <c r="AP542" s="42">
        <v>8</v>
      </c>
      <c r="AQ542" s="42">
        <v>1</v>
      </c>
      <c r="AR542" s="42">
        <v>33</v>
      </c>
      <c r="AS542">
        <v>52</v>
      </c>
      <c r="AT542">
        <v>11</v>
      </c>
      <c r="AU542" s="4">
        <v>-3.82</v>
      </c>
      <c r="AV542" s="4">
        <v>82.54</v>
      </c>
      <c r="AW542">
        <v>0</v>
      </c>
      <c r="AX542">
        <v>0</v>
      </c>
      <c r="AY542" s="16">
        <f t="shared" si="125"/>
        <v>93.401923507003616</v>
      </c>
      <c r="AZ542" s="4">
        <v>92.42</v>
      </c>
      <c r="BA542">
        <v>0.4</v>
      </c>
    </row>
    <row r="543" spans="1:53" x14ac:dyDescent="0.2">
      <c r="A543" s="13" t="s">
        <v>2007</v>
      </c>
      <c r="B543" s="13" t="s">
        <v>2008</v>
      </c>
      <c r="C543" s="1" t="s">
        <v>145</v>
      </c>
      <c r="D543" s="13" t="s">
        <v>844</v>
      </c>
      <c r="E543" s="13">
        <v>43</v>
      </c>
      <c r="F543" s="13">
        <v>0</v>
      </c>
      <c r="G543" s="13">
        <v>0</v>
      </c>
      <c r="H543" s="20">
        <f t="shared" si="112"/>
        <v>0</v>
      </c>
      <c r="I543">
        <v>0</v>
      </c>
      <c r="J543">
        <v>0</v>
      </c>
      <c r="K543">
        <v>0</v>
      </c>
      <c r="L543" s="17">
        <f t="shared" si="113"/>
        <v>0</v>
      </c>
      <c r="M543">
        <v>3</v>
      </c>
      <c r="N543">
        <v>0</v>
      </c>
      <c r="O543">
        <v>0</v>
      </c>
      <c r="P543" s="15">
        <f t="shared" si="114"/>
        <v>0</v>
      </c>
      <c r="Q543" s="15">
        <f t="shared" si="115"/>
        <v>0</v>
      </c>
      <c r="R543" s="20">
        <f t="shared" si="116"/>
        <v>0</v>
      </c>
      <c r="S543">
        <v>0</v>
      </c>
      <c r="T543">
        <v>1</v>
      </c>
      <c r="U543">
        <v>1</v>
      </c>
      <c r="V543">
        <v>0</v>
      </c>
      <c r="W543">
        <v>0</v>
      </c>
      <c r="X543" s="16">
        <v>10.1333333333</v>
      </c>
      <c r="Y543" s="26">
        <f t="shared" si="117"/>
        <v>0.23565891472790695</v>
      </c>
      <c r="Z543" s="4">
        <v>11.04</v>
      </c>
      <c r="AA543" s="26">
        <f t="shared" si="118"/>
        <v>0.25674418604651161</v>
      </c>
      <c r="AB543" s="4">
        <v>212.61</v>
      </c>
      <c r="AC543" s="26">
        <f t="shared" si="119"/>
        <v>4.9444186046511627</v>
      </c>
      <c r="AD543" s="21">
        <f t="shared" si="120"/>
        <v>4.9362843729040908E-2</v>
      </c>
      <c r="AE543" s="15">
        <f t="shared" si="121"/>
        <v>0</v>
      </c>
      <c r="AF543" s="15">
        <f t="shared" si="122"/>
        <v>0</v>
      </c>
      <c r="AG543" s="15">
        <f t="shared" si="123"/>
        <v>0</v>
      </c>
      <c r="AH543" s="13">
        <v>1</v>
      </c>
      <c r="AI543" s="13">
        <v>0</v>
      </c>
      <c r="AJ543" s="21">
        <f t="shared" si="124"/>
        <v>1</v>
      </c>
      <c r="AK543">
        <v>0</v>
      </c>
      <c r="AL543">
        <v>0</v>
      </c>
      <c r="AM543" s="42">
        <v>8</v>
      </c>
      <c r="AN543" s="42">
        <v>1</v>
      </c>
      <c r="AO543" s="42">
        <v>8</v>
      </c>
      <c r="AP543" s="42">
        <v>1</v>
      </c>
      <c r="AQ543" s="42">
        <v>0</v>
      </c>
      <c r="AR543" s="42">
        <v>4</v>
      </c>
      <c r="AS543">
        <v>8</v>
      </c>
      <c r="AT543">
        <v>1</v>
      </c>
      <c r="AU543" s="4">
        <v>5.84</v>
      </c>
      <c r="AV543" s="4">
        <v>88.89</v>
      </c>
      <c r="AW543">
        <v>0</v>
      </c>
      <c r="AX543">
        <v>0</v>
      </c>
      <c r="AY543" s="16">
        <f t="shared" si="125"/>
        <v>106.57894736877165</v>
      </c>
      <c r="AZ543" s="4">
        <v>83.33</v>
      </c>
      <c r="BA543">
        <v>-10.8</v>
      </c>
    </row>
    <row r="544" spans="1:53" x14ac:dyDescent="0.2">
      <c r="A544" s="13" t="s">
        <v>1384</v>
      </c>
      <c r="B544" s="13" t="s">
        <v>2008</v>
      </c>
      <c r="C544" s="1" t="s">
        <v>363</v>
      </c>
      <c r="D544" s="13" t="s">
        <v>146</v>
      </c>
      <c r="E544" s="13">
        <v>6</v>
      </c>
      <c r="F544" s="13">
        <v>0</v>
      </c>
      <c r="G544" s="13">
        <v>0</v>
      </c>
      <c r="H544" s="20">
        <f t="shared" si="112"/>
        <v>0</v>
      </c>
      <c r="I544">
        <v>0</v>
      </c>
      <c r="J544">
        <v>0</v>
      </c>
      <c r="K544">
        <v>0</v>
      </c>
      <c r="L544" s="17">
        <f t="shared" si="113"/>
        <v>0</v>
      </c>
      <c r="M544">
        <v>0</v>
      </c>
      <c r="N544">
        <v>1</v>
      </c>
      <c r="O544">
        <v>0</v>
      </c>
      <c r="P544" s="15">
        <f t="shared" si="114"/>
        <v>0</v>
      </c>
      <c r="Q544" s="15">
        <f t="shared" si="115"/>
        <v>0</v>
      </c>
      <c r="R544" s="20">
        <f t="shared" si="116"/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 s="16">
        <v>7.9</v>
      </c>
      <c r="Y544" s="26">
        <f t="shared" si="117"/>
        <v>1.3166666666666667</v>
      </c>
      <c r="Z544" s="4">
        <v>7.01</v>
      </c>
      <c r="AA544" s="26">
        <f t="shared" si="118"/>
        <v>1.1683333333333332</v>
      </c>
      <c r="AB544" s="4">
        <v>16.059999999999999</v>
      </c>
      <c r="AC544" s="26">
        <f t="shared" si="119"/>
        <v>2.6766666666666663</v>
      </c>
      <c r="AD544" s="21">
        <f t="shared" si="120"/>
        <v>0.30385782401387079</v>
      </c>
      <c r="AE544" s="15">
        <f t="shared" si="121"/>
        <v>0</v>
      </c>
      <c r="AF544" s="15">
        <f t="shared" si="122"/>
        <v>0</v>
      </c>
      <c r="AG544" s="15">
        <f t="shared" si="123"/>
        <v>0</v>
      </c>
      <c r="AH544" s="13">
        <v>2</v>
      </c>
      <c r="AI544" s="13">
        <v>1</v>
      </c>
      <c r="AJ544" s="21">
        <f t="shared" si="124"/>
        <v>0.66666666666666663</v>
      </c>
      <c r="AK544">
        <v>0</v>
      </c>
      <c r="AL544">
        <v>0</v>
      </c>
      <c r="AM544" s="42">
        <v>6</v>
      </c>
      <c r="AN544" s="42">
        <v>1</v>
      </c>
      <c r="AO544" s="42">
        <v>6</v>
      </c>
      <c r="AP544" s="42">
        <v>1</v>
      </c>
      <c r="AQ544" s="42">
        <v>0</v>
      </c>
      <c r="AR544" s="42">
        <v>2</v>
      </c>
      <c r="AS544">
        <v>5</v>
      </c>
      <c r="AT544">
        <v>1</v>
      </c>
      <c r="AU544" s="4">
        <v>-7.58</v>
      </c>
      <c r="AV544" s="4">
        <v>83.33</v>
      </c>
      <c r="AW544">
        <v>0</v>
      </c>
      <c r="AX544">
        <v>0</v>
      </c>
      <c r="AY544" s="16">
        <f t="shared" si="125"/>
        <v>91.139240506329102</v>
      </c>
      <c r="AZ544" s="4">
        <v>66.67</v>
      </c>
      <c r="BA544">
        <v>-33.299999999999997</v>
      </c>
    </row>
    <row r="545" spans="1:53" x14ac:dyDescent="0.2">
      <c r="A545" s="13" t="s">
        <v>922</v>
      </c>
      <c r="B545" s="13" t="s">
        <v>2014</v>
      </c>
      <c r="C545" s="1" t="s">
        <v>219</v>
      </c>
      <c r="D545" s="13" t="s">
        <v>129</v>
      </c>
      <c r="E545" s="13">
        <v>70</v>
      </c>
      <c r="F545" s="13">
        <v>0</v>
      </c>
      <c r="G545" s="13">
        <v>0</v>
      </c>
      <c r="H545" s="20">
        <f t="shared" si="112"/>
        <v>0</v>
      </c>
      <c r="I545">
        <v>0</v>
      </c>
      <c r="J545">
        <v>0</v>
      </c>
      <c r="K545">
        <v>0</v>
      </c>
      <c r="L545" s="17">
        <f t="shared" si="113"/>
        <v>0</v>
      </c>
      <c r="M545">
        <v>0</v>
      </c>
      <c r="N545">
        <v>2</v>
      </c>
      <c r="O545">
        <v>0</v>
      </c>
      <c r="P545" s="15">
        <f t="shared" si="114"/>
        <v>0</v>
      </c>
      <c r="Q545" s="15">
        <f t="shared" si="115"/>
        <v>0</v>
      </c>
      <c r="R545" s="20">
        <f t="shared" si="116"/>
        <v>0</v>
      </c>
      <c r="S545">
        <v>1</v>
      </c>
      <c r="T545">
        <v>2</v>
      </c>
      <c r="U545">
        <v>0</v>
      </c>
      <c r="V545">
        <v>0</v>
      </c>
      <c r="W545">
        <v>0</v>
      </c>
      <c r="X545" s="16">
        <v>7.6166666667000005</v>
      </c>
      <c r="Y545" s="26">
        <f t="shared" si="117"/>
        <v>0.10880952381</v>
      </c>
      <c r="Z545" s="4">
        <v>9.36</v>
      </c>
      <c r="AA545" s="26">
        <f t="shared" si="118"/>
        <v>0.1337142857142857</v>
      </c>
      <c r="AB545" s="4">
        <v>375.48</v>
      </c>
      <c r="AC545" s="26">
        <f t="shared" si="119"/>
        <v>5.3639999999999999</v>
      </c>
      <c r="AD545" s="21">
        <f t="shared" si="120"/>
        <v>2.4321796071094481E-2</v>
      </c>
      <c r="AE545" s="15">
        <f t="shared" si="121"/>
        <v>0</v>
      </c>
      <c r="AF545" s="15">
        <f t="shared" si="122"/>
        <v>0</v>
      </c>
      <c r="AG545" s="15">
        <f t="shared" si="123"/>
        <v>0</v>
      </c>
      <c r="AH545" s="13">
        <v>0</v>
      </c>
      <c r="AI545" s="13">
        <v>0</v>
      </c>
      <c r="AJ545" s="21" t="str">
        <f t="shared" si="124"/>
        <v xml:space="preserve"> </v>
      </c>
      <c r="AK545">
        <v>1</v>
      </c>
      <c r="AL545">
        <v>0</v>
      </c>
      <c r="AM545" s="42">
        <v>1</v>
      </c>
      <c r="AN545" s="42">
        <v>1</v>
      </c>
      <c r="AO545" s="42">
        <v>1</v>
      </c>
      <c r="AP545" s="42">
        <v>1</v>
      </c>
      <c r="AQ545" s="42">
        <v>2</v>
      </c>
      <c r="AR545" s="42">
        <v>4</v>
      </c>
      <c r="AS545">
        <v>4</v>
      </c>
      <c r="AT545">
        <v>1</v>
      </c>
      <c r="AU545" s="4">
        <v>-5.43</v>
      </c>
      <c r="AV545" s="4">
        <v>80</v>
      </c>
      <c r="AW545">
        <v>2</v>
      </c>
      <c r="AX545">
        <v>0</v>
      </c>
      <c r="AY545" s="16">
        <f t="shared" si="125"/>
        <v>23.632385120246685</v>
      </c>
      <c r="AZ545" s="4">
        <v>62.5</v>
      </c>
      <c r="BA545">
        <v>-32.299999999999997</v>
      </c>
    </row>
    <row r="546" spans="1:53" x14ac:dyDescent="0.2">
      <c r="A546" s="13" t="s">
        <v>755</v>
      </c>
      <c r="B546" s="13" t="s">
        <v>2014</v>
      </c>
      <c r="C546" s="1" t="s">
        <v>314</v>
      </c>
      <c r="D546" s="13" t="s">
        <v>173</v>
      </c>
      <c r="E546" s="13">
        <v>15</v>
      </c>
      <c r="F546" s="13">
        <v>0</v>
      </c>
      <c r="G546" s="13">
        <v>0</v>
      </c>
      <c r="H546" s="20">
        <f t="shared" si="112"/>
        <v>0</v>
      </c>
      <c r="I546">
        <v>0</v>
      </c>
      <c r="J546">
        <v>0</v>
      </c>
      <c r="K546">
        <v>0</v>
      </c>
      <c r="L546" s="17">
        <f t="shared" si="113"/>
        <v>0</v>
      </c>
      <c r="M546">
        <v>0</v>
      </c>
      <c r="N546">
        <v>0</v>
      </c>
      <c r="O546">
        <v>1</v>
      </c>
      <c r="P546" s="15">
        <f t="shared" si="114"/>
        <v>0</v>
      </c>
      <c r="Q546" s="15">
        <f t="shared" si="115"/>
        <v>0</v>
      </c>
      <c r="R546" s="20">
        <f t="shared" si="116"/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16">
        <v>5.5</v>
      </c>
      <c r="Y546" s="26">
        <f t="shared" si="117"/>
        <v>0.36666666666666664</v>
      </c>
      <c r="Z546" s="4">
        <v>4.8</v>
      </c>
      <c r="AA546" s="26">
        <f t="shared" si="118"/>
        <v>0.32</v>
      </c>
      <c r="AB546" s="4">
        <v>52.29</v>
      </c>
      <c r="AC546" s="26">
        <f t="shared" si="119"/>
        <v>3.4859999999999998</v>
      </c>
      <c r="AD546" s="21">
        <f t="shared" si="120"/>
        <v>8.407777193904363E-2</v>
      </c>
      <c r="AE546" s="15">
        <f t="shared" si="121"/>
        <v>0</v>
      </c>
      <c r="AF546" s="15">
        <f t="shared" si="122"/>
        <v>0</v>
      </c>
      <c r="AG546" s="15">
        <f t="shared" si="123"/>
        <v>0</v>
      </c>
      <c r="AH546" s="1"/>
      <c r="AI546" s="1"/>
      <c r="AJ546" s="21" t="str">
        <f t="shared" si="124"/>
        <v xml:space="preserve"> </v>
      </c>
      <c r="AK546">
        <v>0</v>
      </c>
      <c r="AL546">
        <v>0</v>
      </c>
      <c r="AM546" s="42">
        <v>0</v>
      </c>
      <c r="AN546" s="42">
        <v>0</v>
      </c>
      <c r="AO546" s="42">
        <v>0</v>
      </c>
      <c r="AP546" s="42">
        <v>0</v>
      </c>
      <c r="AQ546" s="42">
        <v>0</v>
      </c>
      <c r="AR546" s="42">
        <v>2</v>
      </c>
      <c r="AS546">
        <v>1</v>
      </c>
      <c r="AT546">
        <v>0</v>
      </c>
      <c r="AU546" s="4">
        <v>9.43</v>
      </c>
      <c r="AV546" s="4">
        <v>100</v>
      </c>
      <c r="AW546">
        <v>0</v>
      </c>
      <c r="AX546">
        <v>0</v>
      </c>
      <c r="AY546" s="16">
        <f t="shared" si="125"/>
        <v>21.81818181818182</v>
      </c>
      <c r="AZ546" s="4">
        <v>100</v>
      </c>
      <c r="BA546">
        <v>3.6</v>
      </c>
    </row>
    <row r="547" spans="1:53" x14ac:dyDescent="0.2">
      <c r="A547" s="13" t="s">
        <v>262</v>
      </c>
      <c r="B547" s="13" t="s">
        <v>2017</v>
      </c>
      <c r="C547" s="1" t="s">
        <v>446</v>
      </c>
      <c r="D547" s="13" t="s">
        <v>154</v>
      </c>
      <c r="E547" s="13">
        <v>60</v>
      </c>
      <c r="F547" s="13">
        <v>1</v>
      </c>
      <c r="G547" s="13">
        <v>1</v>
      </c>
      <c r="H547" s="20">
        <f t="shared" si="112"/>
        <v>2</v>
      </c>
      <c r="I547">
        <v>1</v>
      </c>
      <c r="J547">
        <v>1</v>
      </c>
      <c r="K547">
        <v>0</v>
      </c>
      <c r="L547" s="17">
        <f t="shared" si="113"/>
        <v>5.0883392226220332</v>
      </c>
      <c r="M547">
        <v>6</v>
      </c>
      <c r="N547">
        <v>3</v>
      </c>
      <c r="O547">
        <v>0</v>
      </c>
      <c r="P547" s="15">
        <f t="shared" si="114"/>
        <v>0.16666666666666666</v>
      </c>
      <c r="Q547" s="15">
        <f t="shared" si="115"/>
        <v>0.1111111111111111</v>
      </c>
      <c r="R547" s="20">
        <f t="shared" si="116"/>
        <v>9.3333333333333339</v>
      </c>
      <c r="S547">
        <v>0</v>
      </c>
      <c r="T547">
        <v>1</v>
      </c>
      <c r="U547">
        <v>3</v>
      </c>
      <c r="V547">
        <v>0</v>
      </c>
      <c r="W547">
        <v>0</v>
      </c>
      <c r="X547" s="16">
        <v>23.583333333300001</v>
      </c>
      <c r="Y547" s="26">
        <f t="shared" si="117"/>
        <v>0.39305555555499999</v>
      </c>
      <c r="Z547" s="4">
        <v>23.94</v>
      </c>
      <c r="AA547" s="26">
        <f t="shared" si="118"/>
        <v>0.39900000000000002</v>
      </c>
      <c r="AB547" s="4">
        <v>233.21</v>
      </c>
      <c r="AC547" s="26">
        <f t="shared" si="119"/>
        <v>3.8868333333333336</v>
      </c>
      <c r="AD547" s="21">
        <f t="shared" si="120"/>
        <v>9.309741396072331E-2</v>
      </c>
      <c r="AE547" s="15">
        <f t="shared" si="121"/>
        <v>0.33333333333333331</v>
      </c>
      <c r="AF547" s="15">
        <f t="shared" si="122"/>
        <v>0.33333333333333331</v>
      </c>
      <c r="AG547" s="15">
        <f t="shared" si="123"/>
        <v>0.66666666666666663</v>
      </c>
      <c r="AH547" s="13">
        <v>0</v>
      </c>
      <c r="AI547" s="13">
        <v>0</v>
      </c>
      <c r="AJ547" s="21" t="str">
        <f t="shared" si="124"/>
        <v xml:space="preserve"> </v>
      </c>
      <c r="AK547">
        <v>3</v>
      </c>
      <c r="AL547">
        <v>0</v>
      </c>
      <c r="AM547" s="42">
        <v>25</v>
      </c>
      <c r="AN547" s="42">
        <v>4</v>
      </c>
      <c r="AO547" s="42">
        <v>25</v>
      </c>
      <c r="AP547" s="42">
        <v>4</v>
      </c>
      <c r="AQ547" s="42">
        <v>1</v>
      </c>
      <c r="AR547" s="42">
        <v>9</v>
      </c>
      <c r="AS547">
        <v>27</v>
      </c>
      <c r="AT547">
        <v>3</v>
      </c>
      <c r="AU547" s="4">
        <v>4.93</v>
      </c>
      <c r="AV547" s="4">
        <v>90</v>
      </c>
      <c r="AW547">
        <v>1</v>
      </c>
      <c r="AX547">
        <v>0</v>
      </c>
      <c r="AY547" s="16">
        <f t="shared" si="125"/>
        <v>134.84098939948387</v>
      </c>
      <c r="AZ547" s="4">
        <v>86.96</v>
      </c>
      <c r="BA547">
        <v>-8</v>
      </c>
    </row>
    <row r="548" spans="1:53" x14ac:dyDescent="0.2">
      <c r="A548" s="13" t="s">
        <v>2019</v>
      </c>
      <c r="B548" s="13" t="s">
        <v>2020</v>
      </c>
      <c r="C548" s="1" t="s">
        <v>287</v>
      </c>
      <c r="D548" s="13" t="s">
        <v>129</v>
      </c>
      <c r="E548" s="13">
        <v>6</v>
      </c>
      <c r="F548" s="13">
        <v>0</v>
      </c>
      <c r="G548" s="13">
        <v>0</v>
      </c>
      <c r="H548" s="20">
        <f t="shared" si="112"/>
        <v>0</v>
      </c>
      <c r="I548">
        <v>0</v>
      </c>
      <c r="J548">
        <v>0</v>
      </c>
      <c r="K548">
        <v>0</v>
      </c>
      <c r="L548" s="17">
        <f t="shared" si="113"/>
        <v>0</v>
      </c>
      <c r="M548">
        <v>0</v>
      </c>
      <c r="N548">
        <v>0</v>
      </c>
      <c r="O548">
        <v>0</v>
      </c>
      <c r="P548" s="15">
        <f t="shared" si="114"/>
        <v>0</v>
      </c>
      <c r="Q548" s="15">
        <f t="shared" si="115"/>
        <v>0</v>
      </c>
      <c r="R548" s="20">
        <f t="shared" si="116"/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s="16">
        <v>0.15</v>
      </c>
      <c r="Y548" s="26">
        <f t="shared" si="117"/>
        <v>2.4999999999999998E-2</v>
      </c>
      <c r="Z548" s="4">
        <v>0</v>
      </c>
      <c r="AA548" s="26">
        <f t="shared" si="118"/>
        <v>0</v>
      </c>
      <c r="AB548" s="4">
        <v>24.68</v>
      </c>
      <c r="AC548" s="26">
        <f t="shared" si="119"/>
        <v>4.1133333333333333</v>
      </c>
      <c r="AD548" s="21">
        <f t="shared" si="120"/>
        <v>0</v>
      </c>
      <c r="AE548" s="15">
        <f t="shared" si="121"/>
        <v>0</v>
      </c>
      <c r="AF548" s="15">
        <f t="shared" si="122"/>
        <v>0</v>
      </c>
      <c r="AG548" s="15">
        <f t="shared" si="123"/>
        <v>0</v>
      </c>
      <c r="AH548" s="13">
        <v>0</v>
      </c>
      <c r="AI548" s="13">
        <v>0</v>
      </c>
      <c r="AJ548" s="21" t="str">
        <f t="shared" si="124"/>
        <v xml:space="preserve"> </v>
      </c>
      <c r="AK548">
        <v>0</v>
      </c>
      <c r="AL548">
        <v>0</v>
      </c>
      <c r="AM548" s="42">
        <v>0</v>
      </c>
      <c r="AN548" s="42">
        <v>0</v>
      </c>
      <c r="AO548" s="42">
        <v>0</v>
      </c>
      <c r="AP548" s="42">
        <v>0</v>
      </c>
      <c r="AQ548" s="42">
        <v>0</v>
      </c>
      <c r="AR548" s="42">
        <v>0</v>
      </c>
      <c r="AS548">
        <v>0</v>
      </c>
      <c r="AT548">
        <v>0</v>
      </c>
      <c r="AW548">
        <v>0</v>
      </c>
      <c r="AX548">
        <v>0</v>
      </c>
      <c r="AY548" s="16">
        <f t="shared" si="125"/>
        <v>0</v>
      </c>
    </row>
    <row r="549" spans="1:53" x14ac:dyDescent="0.2">
      <c r="A549" s="13" t="s">
        <v>312</v>
      </c>
      <c r="B549" s="13" t="s">
        <v>2023</v>
      </c>
      <c r="C549" s="13" t="s">
        <v>238</v>
      </c>
      <c r="D549" s="13" t="s">
        <v>129</v>
      </c>
      <c r="E549" s="13">
        <v>77</v>
      </c>
      <c r="F549" s="13">
        <v>3</v>
      </c>
      <c r="G549" s="13">
        <v>8</v>
      </c>
      <c r="H549" s="20">
        <f t="shared" si="112"/>
        <v>11</v>
      </c>
      <c r="I549">
        <v>3</v>
      </c>
      <c r="J549">
        <v>4</v>
      </c>
      <c r="K549">
        <v>3</v>
      </c>
      <c r="L549" s="17">
        <f t="shared" si="113"/>
        <v>3.1217973985016756</v>
      </c>
      <c r="M549">
        <v>36</v>
      </c>
      <c r="N549">
        <v>8</v>
      </c>
      <c r="O549">
        <v>6</v>
      </c>
      <c r="P549" s="15">
        <f t="shared" si="114"/>
        <v>8.3333333333333329E-2</v>
      </c>
      <c r="Q549" s="15">
        <f t="shared" si="115"/>
        <v>0.06</v>
      </c>
      <c r="R549" s="20">
        <f t="shared" si="116"/>
        <v>40</v>
      </c>
      <c r="S549">
        <v>1</v>
      </c>
      <c r="T549">
        <v>2</v>
      </c>
      <c r="U549">
        <v>2</v>
      </c>
      <c r="V549">
        <v>5</v>
      </c>
      <c r="W549">
        <v>1</v>
      </c>
      <c r="X549" s="16">
        <v>211.4166666667</v>
      </c>
      <c r="Y549" s="26">
        <f t="shared" si="117"/>
        <v>2.7456709956714285</v>
      </c>
      <c r="Z549" s="4">
        <v>201.77</v>
      </c>
      <c r="AA549" s="26">
        <f t="shared" si="118"/>
        <v>2.6203896103896107</v>
      </c>
      <c r="AB549" s="4">
        <v>143.94</v>
      </c>
      <c r="AC549" s="26">
        <f t="shared" si="119"/>
        <v>1.8693506493506493</v>
      </c>
      <c r="AD549" s="21">
        <f t="shared" si="120"/>
        <v>0.58363946660495802</v>
      </c>
      <c r="AE549" s="15">
        <f t="shared" si="121"/>
        <v>0.17647058823529413</v>
      </c>
      <c r="AF549" s="15">
        <f t="shared" si="122"/>
        <v>0.41176470588235292</v>
      </c>
      <c r="AG549" s="15">
        <f t="shared" si="123"/>
        <v>0.58823529411764708</v>
      </c>
      <c r="AH549" s="13">
        <v>5</v>
      </c>
      <c r="AI549" s="13">
        <v>2</v>
      </c>
      <c r="AJ549" s="21">
        <f t="shared" si="124"/>
        <v>0.7142857142857143</v>
      </c>
      <c r="AK549">
        <v>17</v>
      </c>
      <c r="AL549">
        <v>2</v>
      </c>
      <c r="AM549" s="42">
        <v>153</v>
      </c>
      <c r="AN549" s="42">
        <v>28</v>
      </c>
      <c r="AO549" s="42">
        <v>153</v>
      </c>
      <c r="AP549" s="42">
        <v>28</v>
      </c>
      <c r="AQ549" s="42">
        <v>10</v>
      </c>
      <c r="AR549" s="42">
        <v>57</v>
      </c>
      <c r="AS549">
        <v>162</v>
      </c>
      <c r="AT549">
        <v>32</v>
      </c>
      <c r="AU549" s="4">
        <v>7.7</v>
      </c>
      <c r="AV549" s="4">
        <v>83.51</v>
      </c>
      <c r="AW549">
        <v>2</v>
      </c>
      <c r="AX549">
        <v>1</v>
      </c>
      <c r="AY549" s="16">
        <f t="shared" si="125"/>
        <v>88.545526212047534</v>
      </c>
      <c r="AZ549" s="4">
        <v>91.75</v>
      </c>
      <c r="BA549">
        <v>6.2</v>
      </c>
    </row>
    <row r="550" spans="1:53" x14ac:dyDescent="0.2">
      <c r="A550" s="13" t="s">
        <v>591</v>
      </c>
      <c r="B550" s="13" t="s">
        <v>2026</v>
      </c>
      <c r="C550" s="1" t="s">
        <v>179</v>
      </c>
      <c r="D550" s="13" t="s">
        <v>146</v>
      </c>
      <c r="E550" s="13">
        <v>7</v>
      </c>
      <c r="F550" s="13">
        <v>1</v>
      </c>
      <c r="G550" s="13">
        <v>0</v>
      </c>
      <c r="H550" s="20">
        <f t="shared" si="112"/>
        <v>1</v>
      </c>
      <c r="I550">
        <v>1</v>
      </c>
      <c r="J550">
        <v>0</v>
      </c>
      <c r="K550">
        <v>0</v>
      </c>
      <c r="L550" s="17">
        <f t="shared" si="113"/>
        <v>4.5627376425855513</v>
      </c>
      <c r="M550">
        <v>4</v>
      </c>
      <c r="N550">
        <v>3</v>
      </c>
      <c r="O550">
        <v>1</v>
      </c>
      <c r="P550" s="15">
        <f t="shared" si="114"/>
        <v>0.25</v>
      </c>
      <c r="Q550" s="15">
        <f t="shared" si="115"/>
        <v>0.125</v>
      </c>
      <c r="R550" s="20">
        <f t="shared" si="116"/>
        <v>0</v>
      </c>
      <c r="S550">
        <v>0</v>
      </c>
      <c r="T550">
        <v>0</v>
      </c>
      <c r="U550">
        <v>1</v>
      </c>
      <c r="V550">
        <v>2</v>
      </c>
      <c r="W550">
        <v>0</v>
      </c>
      <c r="X550" s="16">
        <v>13.15</v>
      </c>
      <c r="Y550" s="26">
        <f t="shared" si="117"/>
        <v>1.8785714285714286</v>
      </c>
      <c r="Z550" s="4">
        <v>12.64</v>
      </c>
      <c r="AA550" s="26">
        <f t="shared" si="118"/>
        <v>1.8057142857142858</v>
      </c>
      <c r="AB550" s="4">
        <v>18.16</v>
      </c>
      <c r="AC550" s="26">
        <f t="shared" si="119"/>
        <v>2.5942857142857143</v>
      </c>
      <c r="AD550" s="21">
        <f t="shared" si="120"/>
        <v>0.41038961038961036</v>
      </c>
      <c r="AE550" s="15">
        <f t="shared" si="121"/>
        <v>0.33333333333333331</v>
      </c>
      <c r="AF550" s="15">
        <f t="shared" si="122"/>
        <v>0</v>
      </c>
      <c r="AG550" s="15">
        <f t="shared" si="123"/>
        <v>0.33333333333333331</v>
      </c>
      <c r="AH550" s="13">
        <v>12</v>
      </c>
      <c r="AI550" s="13">
        <v>1</v>
      </c>
      <c r="AJ550" s="21">
        <f t="shared" si="124"/>
        <v>0.92307692307692313</v>
      </c>
      <c r="AK550">
        <v>3</v>
      </c>
      <c r="AL550">
        <v>1</v>
      </c>
      <c r="AM550" s="42">
        <v>11</v>
      </c>
      <c r="AN550" s="42">
        <v>1</v>
      </c>
      <c r="AO550" s="42">
        <v>11</v>
      </c>
      <c r="AP550" s="42">
        <v>1</v>
      </c>
      <c r="AQ550" s="42">
        <v>1</v>
      </c>
      <c r="AR550" s="42">
        <v>4</v>
      </c>
      <c r="AS550">
        <v>10</v>
      </c>
      <c r="AT550">
        <v>3</v>
      </c>
      <c r="AU550" s="4">
        <v>-16.41</v>
      </c>
      <c r="AV550" s="4">
        <v>76.92</v>
      </c>
      <c r="AW550">
        <v>0</v>
      </c>
      <c r="AX550">
        <v>0</v>
      </c>
      <c r="AY550" s="16">
        <f t="shared" si="125"/>
        <v>114.06844106463879</v>
      </c>
      <c r="AZ550" s="4">
        <v>92.31</v>
      </c>
      <c r="BA550">
        <v>3.4</v>
      </c>
    </row>
    <row r="551" spans="1:53" x14ac:dyDescent="0.2">
      <c r="A551" s="13" t="s">
        <v>2029</v>
      </c>
      <c r="B551" s="13" t="s">
        <v>2026</v>
      </c>
      <c r="C551" s="1" t="s">
        <v>554</v>
      </c>
      <c r="D551" s="13" t="s">
        <v>173</v>
      </c>
      <c r="E551" s="13">
        <v>39</v>
      </c>
      <c r="F551" s="13">
        <v>0</v>
      </c>
      <c r="G551" s="13">
        <v>0</v>
      </c>
      <c r="H551" s="20">
        <f t="shared" si="112"/>
        <v>0</v>
      </c>
      <c r="I551">
        <v>0</v>
      </c>
      <c r="J551">
        <v>0</v>
      </c>
      <c r="K551">
        <v>0</v>
      </c>
      <c r="L551" s="17">
        <f t="shared" si="113"/>
        <v>0</v>
      </c>
      <c r="M551">
        <v>1</v>
      </c>
      <c r="N551">
        <v>0</v>
      </c>
      <c r="O551">
        <v>0</v>
      </c>
      <c r="P551" s="15">
        <f t="shared" si="114"/>
        <v>0</v>
      </c>
      <c r="Q551" s="15">
        <f t="shared" si="115"/>
        <v>0</v>
      </c>
      <c r="R551" s="20">
        <f t="shared" si="116"/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 s="16">
        <v>12.233333333299999</v>
      </c>
      <c r="Y551" s="26">
        <f t="shared" si="117"/>
        <v>0.31367521367435897</v>
      </c>
      <c r="Z551" s="4">
        <v>10.78</v>
      </c>
      <c r="AA551" s="26">
        <f t="shared" si="118"/>
        <v>0.27641025641025641</v>
      </c>
      <c r="AB551" s="4">
        <v>167.78</v>
      </c>
      <c r="AC551" s="26">
        <f t="shared" si="119"/>
        <v>4.3020512820512824</v>
      </c>
      <c r="AD551" s="21">
        <f t="shared" si="120"/>
        <v>6.0371863799283144E-2</v>
      </c>
      <c r="AE551" s="15">
        <f t="shared" si="121"/>
        <v>0</v>
      </c>
      <c r="AF551" s="15">
        <f t="shared" si="122"/>
        <v>0</v>
      </c>
      <c r="AG551" s="15">
        <f t="shared" si="123"/>
        <v>0</v>
      </c>
      <c r="AH551" s="1"/>
      <c r="AI551" s="1"/>
      <c r="AJ551" s="21" t="str">
        <f t="shared" si="124"/>
        <v xml:space="preserve"> </v>
      </c>
      <c r="AK551">
        <v>0</v>
      </c>
      <c r="AL551">
        <v>0</v>
      </c>
      <c r="AM551" s="42">
        <v>8</v>
      </c>
      <c r="AN551" s="42">
        <v>4</v>
      </c>
      <c r="AO551" s="42">
        <v>8</v>
      </c>
      <c r="AP551" s="42">
        <v>4</v>
      </c>
      <c r="AQ551" s="42">
        <v>1</v>
      </c>
      <c r="AR551" s="42">
        <v>2</v>
      </c>
      <c r="AS551">
        <v>5</v>
      </c>
      <c r="AT551">
        <v>3</v>
      </c>
      <c r="AU551" s="4">
        <v>-27.76</v>
      </c>
      <c r="AV551" s="4">
        <v>62.5</v>
      </c>
      <c r="AW551">
        <v>0</v>
      </c>
      <c r="AX551">
        <v>0</v>
      </c>
      <c r="AY551" s="16">
        <f t="shared" si="125"/>
        <v>44.141689373417286</v>
      </c>
      <c r="AZ551" s="4">
        <v>75</v>
      </c>
      <c r="BA551">
        <v>-14</v>
      </c>
    </row>
    <row r="552" spans="1:53" x14ac:dyDescent="0.2">
      <c r="A552" s="13" t="s">
        <v>2032</v>
      </c>
      <c r="B552" s="13" t="s">
        <v>2033</v>
      </c>
      <c r="C552" s="1" t="s">
        <v>446</v>
      </c>
      <c r="D552" s="13" t="s">
        <v>173</v>
      </c>
      <c r="E552" s="13">
        <v>73</v>
      </c>
      <c r="F552" s="13">
        <v>0</v>
      </c>
      <c r="G552" s="13">
        <v>0</v>
      </c>
      <c r="H552" s="20">
        <f t="shared" si="112"/>
        <v>0</v>
      </c>
      <c r="I552">
        <v>0</v>
      </c>
      <c r="J552">
        <v>0</v>
      </c>
      <c r="K552">
        <v>0</v>
      </c>
      <c r="L552" s="17">
        <f t="shared" si="113"/>
        <v>0</v>
      </c>
      <c r="M552">
        <v>2</v>
      </c>
      <c r="N552">
        <v>0</v>
      </c>
      <c r="O552">
        <v>0</v>
      </c>
      <c r="P552" s="15">
        <f t="shared" si="114"/>
        <v>0</v>
      </c>
      <c r="Q552" s="15">
        <f t="shared" si="115"/>
        <v>0</v>
      </c>
      <c r="R552" s="20">
        <f t="shared" si="116"/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16">
        <v>3.7833333332999999</v>
      </c>
      <c r="Y552" s="26">
        <f t="shared" si="117"/>
        <v>5.1826484017808219E-2</v>
      </c>
      <c r="Z552" s="4">
        <v>3.39</v>
      </c>
      <c r="AA552" s="26">
        <f t="shared" si="118"/>
        <v>4.6438356164383562E-2</v>
      </c>
      <c r="AB552" s="4">
        <v>336.07</v>
      </c>
      <c r="AC552" s="26">
        <f t="shared" si="119"/>
        <v>4.6036986301369858</v>
      </c>
      <c r="AD552" s="21">
        <f t="shared" si="120"/>
        <v>9.9864490661639091E-3</v>
      </c>
      <c r="AE552" s="15">
        <f t="shared" si="121"/>
        <v>0</v>
      </c>
      <c r="AF552" s="15">
        <f t="shared" si="122"/>
        <v>0</v>
      </c>
      <c r="AG552" s="15">
        <f t="shared" si="123"/>
        <v>0</v>
      </c>
      <c r="AH552" s="1"/>
      <c r="AI552" s="1"/>
      <c r="AJ552" s="21" t="str">
        <f t="shared" si="124"/>
        <v xml:space="preserve"> </v>
      </c>
      <c r="AK552">
        <v>0</v>
      </c>
      <c r="AL552">
        <v>0</v>
      </c>
      <c r="AM552" s="42">
        <v>4</v>
      </c>
      <c r="AN552" s="42">
        <v>2</v>
      </c>
      <c r="AO552" s="42">
        <v>4</v>
      </c>
      <c r="AP552" s="42">
        <v>2</v>
      </c>
      <c r="AQ552" s="42">
        <v>0</v>
      </c>
      <c r="AR552" s="42">
        <v>0</v>
      </c>
      <c r="AS552">
        <v>1</v>
      </c>
      <c r="AT552">
        <v>1</v>
      </c>
      <c r="AU552" s="4">
        <v>-34.64</v>
      </c>
      <c r="AV552" s="4">
        <v>50</v>
      </c>
      <c r="AW552">
        <v>1</v>
      </c>
      <c r="AX552">
        <v>0</v>
      </c>
      <c r="AY552" s="16">
        <f t="shared" si="125"/>
        <v>63.436123348576537</v>
      </c>
      <c r="AZ552" s="4">
        <v>100</v>
      </c>
      <c r="BA552">
        <v>7.1</v>
      </c>
    </row>
    <row r="553" spans="1:53" x14ac:dyDescent="0.2">
      <c r="A553" s="13" t="s">
        <v>519</v>
      </c>
      <c r="B553" s="13" t="s">
        <v>2033</v>
      </c>
      <c r="C553" s="1" t="s">
        <v>358</v>
      </c>
      <c r="D553" s="13" t="s">
        <v>173</v>
      </c>
      <c r="E553" s="13">
        <v>37</v>
      </c>
      <c r="F553" s="13">
        <v>3</v>
      </c>
      <c r="G553" s="13">
        <v>2</v>
      </c>
      <c r="H553" s="20">
        <f t="shared" si="112"/>
        <v>5</v>
      </c>
      <c r="I553">
        <v>3</v>
      </c>
      <c r="J553">
        <v>2</v>
      </c>
      <c r="K553">
        <v>0</v>
      </c>
      <c r="L553" s="17">
        <f t="shared" si="113"/>
        <v>3.890209639073313</v>
      </c>
      <c r="M553">
        <v>12</v>
      </c>
      <c r="N553">
        <v>6</v>
      </c>
      <c r="O553">
        <v>7</v>
      </c>
      <c r="P553" s="15">
        <f t="shared" si="114"/>
        <v>0.25</v>
      </c>
      <c r="Q553" s="15">
        <f t="shared" si="115"/>
        <v>0.12</v>
      </c>
      <c r="R553" s="20">
        <f t="shared" si="116"/>
        <v>12</v>
      </c>
      <c r="S553">
        <v>0</v>
      </c>
      <c r="T553">
        <v>0</v>
      </c>
      <c r="U553">
        <v>3</v>
      </c>
      <c r="V553">
        <v>5</v>
      </c>
      <c r="W553">
        <v>3</v>
      </c>
      <c r="X553" s="16">
        <v>77.116666666699999</v>
      </c>
      <c r="Y553" s="26">
        <f t="shared" si="117"/>
        <v>2.0842342342351352</v>
      </c>
      <c r="Z553" s="4">
        <v>69.709999999999994</v>
      </c>
      <c r="AA553" s="26">
        <f t="shared" si="118"/>
        <v>1.8840540540540538</v>
      </c>
      <c r="AB553" s="4">
        <v>100.58</v>
      </c>
      <c r="AC553" s="26">
        <f t="shared" si="119"/>
        <v>2.7183783783783784</v>
      </c>
      <c r="AD553" s="21">
        <f t="shared" si="120"/>
        <v>0.40936050267191254</v>
      </c>
      <c r="AE553" s="15">
        <f t="shared" si="121"/>
        <v>0.375</v>
      </c>
      <c r="AF553" s="15">
        <f t="shared" si="122"/>
        <v>0.25</v>
      </c>
      <c r="AG553" s="15">
        <f t="shared" si="123"/>
        <v>0.625</v>
      </c>
      <c r="AH553" s="1"/>
      <c r="AI553" s="1"/>
      <c r="AJ553" s="21" t="str">
        <f t="shared" si="124"/>
        <v xml:space="preserve"> </v>
      </c>
      <c r="AK553">
        <v>8</v>
      </c>
      <c r="AL553">
        <v>0</v>
      </c>
      <c r="AM553" s="42">
        <v>40</v>
      </c>
      <c r="AN553" s="42">
        <v>6</v>
      </c>
      <c r="AO553" s="42">
        <v>40</v>
      </c>
      <c r="AP553" s="42">
        <v>6</v>
      </c>
      <c r="AQ553" s="42">
        <v>1</v>
      </c>
      <c r="AR553" s="42">
        <v>30</v>
      </c>
      <c r="AS553">
        <v>47</v>
      </c>
      <c r="AT553">
        <v>5</v>
      </c>
      <c r="AU553" s="4">
        <v>5.33</v>
      </c>
      <c r="AV553" s="4">
        <v>90.38</v>
      </c>
      <c r="AW553">
        <v>0</v>
      </c>
      <c r="AX553">
        <v>0</v>
      </c>
      <c r="AY553" s="16">
        <f t="shared" si="125"/>
        <v>81.694402420539575</v>
      </c>
      <c r="AZ553" s="4">
        <v>87.69</v>
      </c>
      <c r="BA553">
        <v>-4.5</v>
      </c>
    </row>
    <row r="554" spans="1:53" x14ac:dyDescent="0.2">
      <c r="A554" s="13" t="s">
        <v>519</v>
      </c>
      <c r="B554" s="13" t="s">
        <v>2038</v>
      </c>
      <c r="C554" s="1" t="s">
        <v>145</v>
      </c>
      <c r="D554" s="13" t="s">
        <v>173</v>
      </c>
      <c r="E554" s="13">
        <v>12</v>
      </c>
      <c r="F554" s="13">
        <v>1</v>
      </c>
      <c r="G554" s="13">
        <v>0</v>
      </c>
      <c r="H554" s="20">
        <f t="shared" si="112"/>
        <v>1</v>
      </c>
      <c r="I554">
        <v>1</v>
      </c>
      <c r="J554">
        <v>0</v>
      </c>
      <c r="K554">
        <v>0</v>
      </c>
      <c r="L554" s="17">
        <f t="shared" si="113"/>
        <v>6.5099457504285354</v>
      </c>
      <c r="M554">
        <v>1</v>
      </c>
      <c r="N554">
        <v>1</v>
      </c>
      <c r="O554">
        <v>2</v>
      </c>
      <c r="P554" s="15">
        <f t="shared" si="114"/>
        <v>1</v>
      </c>
      <c r="Q554" s="15">
        <f t="shared" si="115"/>
        <v>0.25</v>
      </c>
      <c r="R554" s="20">
        <f t="shared" si="116"/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16">
        <v>9.2166666667000001</v>
      </c>
      <c r="Y554" s="26">
        <f t="shared" si="117"/>
        <v>0.76805555555833338</v>
      </c>
      <c r="Z554" s="4">
        <v>8.17</v>
      </c>
      <c r="AA554" s="26">
        <f t="shared" si="118"/>
        <v>0.68083333333333329</v>
      </c>
      <c r="AB554" s="4">
        <v>45.1</v>
      </c>
      <c r="AC554" s="26">
        <f t="shared" si="119"/>
        <v>3.7583333333333333</v>
      </c>
      <c r="AD554" s="21">
        <f t="shared" si="120"/>
        <v>0.15336962643138724</v>
      </c>
      <c r="AE554" s="15">
        <f t="shared" si="121"/>
        <v>0.5</v>
      </c>
      <c r="AF554" s="15">
        <f t="shared" si="122"/>
        <v>0</v>
      </c>
      <c r="AG554" s="15">
        <f t="shared" si="123"/>
        <v>0.5</v>
      </c>
      <c r="AH554" s="1"/>
      <c r="AI554" s="1"/>
      <c r="AJ554" s="21" t="str">
        <f t="shared" si="124"/>
        <v xml:space="preserve"> </v>
      </c>
      <c r="AK554">
        <v>2</v>
      </c>
      <c r="AL554">
        <v>0</v>
      </c>
      <c r="AM554" s="42">
        <v>5</v>
      </c>
      <c r="AN554" s="42">
        <v>0</v>
      </c>
      <c r="AO554" s="42">
        <v>5</v>
      </c>
      <c r="AP554" s="42">
        <v>0</v>
      </c>
      <c r="AQ554" s="42">
        <v>0</v>
      </c>
      <c r="AR554" s="42">
        <v>4</v>
      </c>
      <c r="AS554">
        <v>7</v>
      </c>
      <c r="AT554">
        <v>0</v>
      </c>
      <c r="AU554" s="4">
        <v>5.71</v>
      </c>
      <c r="AV554" s="4">
        <v>100</v>
      </c>
      <c r="AW554">
        <v>0</v>
      </c>
      <c r="AX554">
        <v>0</v>
      </c>
      <c r="AY554" s="16">
        <f t="shared" si="125"/>
        <v>104.15913200685657</v>
      </c>
      <c r="AZ554" s="4">
        <v>100</v>
      </c>
      <c r="BA554">
        <v>2.6</v>
      </c>
    </row>
    <row r="555" spans="1:53" x14ac:dyDescent="0.2">
      <c r="A555" s="13" t="s">
        <v>262</v>
      </c>
      <c r="B555" s="13" t="s">
        <v>2041</v>
      </c>
      <c r="C555" s="13" t="s">
        <v>136</v>
      </c>
      <c r="D555" s="13" t="s">
        <v>173</v>
      </c>
      <c r="E555" s="13">
        <v>4</v>
      </c>
      <c r="F555" s="13">
        <v>0</v>
      </c>
      <c r="G555" s="13">
        <v>0</v>
      </c>
      <c r="H555" s="20">
        <f t="shared" si="112"/>
        <v>0</v>
      </c>
      <c r="I555">
        <v>0</v>
      </c>
      <c r="J555">
        <v>0</v>
      </c>
      <c r="K555">
        <v>0</v>
      </c>
      <c r="L555" s="17">
        <f t="shared" si="113"/>
        <v>0</v>
      </c>
      <c r="M555">
        <v>0</v>
      </c>
      <c r="N555">
        <v>0</v>
      </c>
      <c r="O555">
        <v>0</v>
      </c>
      <c r="P555" s="15">
        <f t="shared" si="114"/>
        <v>0</v>
      </c>
      <c r="Q555" s="15">
        <f t="shared" si="115"/>
        <v>0</v>
      </c>
      <c r="R555" s="20">
        <f t="shared" si="116"/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s="16">
        <v>0.30000000000000004</v>
      </c>
      <c r="Y555" s="26">
        <f t="shared" si="117"/>
        <v>7.5000000000000011E-2</v>
      </c>
      <c r="Z555" s="4">
        <v>0.28000000000000003</v>
      </c>
      <c r="AA555" s="26">
        <f t="shared" si="118"/>
        <v>7.0000000000000007E-2</v>
      </c>
      <c r="AB555" s="4">
        <v>7.64</v>
      </c>
      <c r="AC555" s="26">
        <f t="shared" si="119"/>
        <v>1.91</v>
      </c>
      <c r="AD555" s="21">
        <f t="shared" si="120"/>
        <v>3.5353535353535359E-2</v>
      </c>
      <c r="AE555" s="15">
        <f t="shared" si="121"/>
        <v>0</v>
      </c>
      <c r="AF555" s="15">
        <f t="shared" si="122"/>
        <v>0</v>
      </c>
      <c r="AG555" s="15">
        <f t="shared" si="123"/>
        <v>0</v>
      </c>
      <c r="AH555" s="1"/>
      <c r="AI555" s="1"/>
      <c r="AJ555" s="21" t="str">
        <f t="shared" si="124"/>
        <v xml:space="preserve"> </v>
      </c>
      <c r="AK555">
        <v>0</v>
      </c>
      <c r="AL555">
        <v>0</v>
      </c>
      <c r="AM555" s="42">
        <v>1</v>
      </c>
      <c r="AN555" s="42">
        <v>0</v>
      </c>
      <c r="AO555" s="42">
        <v>1</v>
      </c>
      <c r="AP555" s="42">
        <v>0</v>
      </c>
      <c r="AQ555" s="42">
        <v>0</v>
      </c>
      <c r="AR555" s="42">
        <v>1</v>
      </c>
      <c r="AS555">
        <v>1</v>
      </c>
      <c r="AT555">
        <v>0</v>
      </c>
      <c r="AU555" s="4">
        <v>20</v>
      </c>
      <c r="AV555" s="4">
        <v>100</v>
      </c>
      <c r="AW555">
        <v>0</v>
      </c>
      <c r="AX555">
        <v>0</v>
      </c>
      <c r="AY555" s="16">
        <f t="shared" si="125"/>
        <v>180</v>
      </c>
      <c r="AZ555" s="4">
        <v>100</v>
      </c>
      <c r="BA555">
        <v>0</v>
      </c>
    </row>
    <row r="556" spans="1:53" x14ac:dyDescent="0.2">
      <c r="A556" s="13" t="s">
        <v>1190</v>
      </c>
      <c r="B556" s="13" t="s">
        <v>2043</v>
      </c>
      <c r="C556" s="1" t="s">
        <v>206</v>
      </c>
      <c r="D556" s="13" t="s">
        <v>173</v>
      </c>
      <c r="E556" s="13">
        <v>76</v>
      </c>
      <c r="F556" s="13">
        <v>4</v>
      </c>
      <c r="G556" s="13">
        <v>10</v>
      </c>
      <c r="H556" s="20">
        <f t="shared" si="112"/>
        <v>14</v>
      </c>
      <c r="I556">
        <v>4</v>
      </c>
      <c r="J556">
        <v>1</v>
      </c>
      <c r="K556">
        <v>8</v>
      </c>
      <c r="L556" s="17">
        <f t="shared" si="113"/>
        <v>4.3265516353335043</v>
      </c>
      <c r="M556">
        <v>44</v>
      </c>
      <c r="N556">
        <v>16</v>
      </c>
      <c r="O556">
        <v>27</v>
      </c>
      <c r="P556" s="15">
        <f t="shared" si="114"/>
        <v>9.0909090909090912E-2</v>
      </c>
      <c r="Q556" s="15">
        <f t="shared" si="115"/>
        <v>4.5977011494252873E-2</v>
      </c>
      <c r="R556" s="20">
        <f t="shared" si="116"/>
        <v>7.6086956521739131</v>
      </c>
      <c r="S556">
        <v>2</v>
      </c>
      <c r="T556">
        <v>3</v>
      </c>
      <c r="U556">
        <v>6</v>
      </c>
      <c r="V556">
        <v>4</v>
      </c>
      <c r="W556">
        <v>1</v>
      </c>
      <c r="X556" s="16">
        <v>194.15</v>
      </c>
      <c r="Y556" s="26">
        <f t="shared" si="117"/>
        <v>2.5546052631578946</v>
      </c>
      <c r="Z556" s="4">
        <v>186</v>
      </c>
      <c r="AA556" s="26">
        <f t="shared" si="118"/>
        <v>2.4473684210526314</v>
      </c>
      <c r="AB556" s="4">
        <v>179.91</v>
      </c>
      <c r="AC556" s="26">
        <f t="shared" si="119"/>
        <v>2.367236842105263</v>
      </c>
      <c r="AD556" s="21">
        <f t="shared" si="120"/>
        <v>0.5083217184553579</v>
      </c>
      <c r="AE556" s="15">
        <f t="shared" si="121"/>
        <v>0.17391304347826086</v>
      </c>
      <c r="AF556" s="15">
        <f t="shared" si="122"/>
        <v>0.39130434782608697</v>
      </c>
      <c r="AG556" s="15">
        <f t="shared" si="123"/>
        <v>0.56521739130434789</v>
      </c>
      <c r="AH556" s="1"/>
      <c r="AI556" s="1"/>
      <c r="AJ556" s="21" t="str">
        <f t="shared" si="124"/>
        <v xml:space="preserve"> </v>
      </c>
      <c r="AK556">
        <v>23</v>
      </c>
      <c r="AL556">
        <v>1</v>
      </c>
      <c r="AM556" s="42">
        <v>152</v>
      </c>
      <c r="AN556" s="42">
        <v>34</v>
      </c>
      <c r="AO556" s="42">
        <v>152</v>
      </c>
      <c r="AP556" s="42">
        <v>34</v>
      </c>
      <c r="AQ556" s="42">
        <v>9</v>
      </c>
      <c r="AR556" s="42">
        <v>87</v>
      </c>
      <c r="AS556">
        <v>172</v>
      </c>
      <c r="AT556">
        <v>37</v>
      </c>
      <c r="AU556" s="4">
        <v>-5.38</v>
      </c>
      <c r="AV556" s="4">
        <v>82.3</v>
      </c>
      <c r="AW556">
        <v>0</v>
      </c>
      <c r="AX556">
        <v>0</v>
      </c>
      <c r="AY556" s="16">
        <f t="shared" si="125"/>
        <v>103.83723924800411</v>
      </c>
      <c r="AZ556" s="4">
        <v>95.22</v>
      </c>
      <c r="BA556">
        <v>1.7000000000000002</v>
      </c>
    </row>
    <row r="557" spans="1:53" x14ac:dyDescent="0.2">
      <c r="A557" s="13" t="s">
        <v>546</v>
      </c>
      <c r="B557" s="13" t="s">
        <v>2045</v>
      </c>
      <c r="C557" s="1" t="s">
        <v>584</v>
      </c>
      <c r="D557" s="13" t="s">
        <v>173</v>
      </c>
      <c r="E557" s="13">
        <v>71</v>
      </c>
      <c r="F557" s="13">
        <v>2</v>
      </c>
      <c r="G557" s="13">
        <v>4</v>
      </c>
      <c r="H557" s="20">
        <f t="shared" si="112"/>
        <v>6</v>
      </c>
      <c r="I557">
        <v>2</v>
      </c>
      <c r="J557">
        <v>2</v>
      </c>
      <c r="K557">
        <v>2</v>
      </c>
      <c r="L557" s="17">
        <f t="shared" si="113"/>
        <v>1.7455956036854283</v>
      </c>
      <c r="M557">
        <v>38</v>
      </c>
      <c r="N557">
        <v>7</v>
      </c>
      <c r="O557">
        <v>18</v>
      </c>
      <c r="P557" s="15">
        <f t="shared" si="114"/>
        <v>5.2631578947368418E-2</v>
      </c>
      <c r="Q557" s="15">
        <f t="shared" si="115"/>
        <v>3.1746031746031744E-2</v>
      </c>
      <c r="R557" s="20">
        <f t="shared" si="116"/>
        <v>17.157894736842106</v>
      </c>
      <c r="S557">
        <v>5</v>
      </c>
      <c r="T557">
        <v>2</v>
      </c>
      <c r="U557">
        <v>8</v>
      </c>
      <c r="V557">
        <v>2</v>
      </c>
      <c r="W557">
        <v>5</v>
      </c>
      <c r="X557" s="16">
        <v>206.23333333330001</v>
      </c>
      <c r="Y557" s="26">
        <f t="shared" si="117"/>
        <v>2.904694835680282</v>
      </c>
      <c r="Z557" s="4">
        <v>194.91</v>
      </c>
      <c r="AA557" s="26">
        <f t="shared" si="118"/>
        <v>2.7452112676056339</v>
      </c>
      <c r="AB557" s="4">
        <v>140.13</v>
      </c>
      <c r="AC557" s="26">
        <f t="shared" si="119"/>
        <v>1.9736619718309858</v>
      </c>
      <c r="AD557" s="21">
        <f t="shared" si="120"/>
        <v>0.58175143266475637</v>
      </c>
      <c r="AE557" s="15">
        <f t="shared" si="121"/>
        <v>0.10526315789473684</v>
      </c>
      <c r="AF557" s="15">
        <f t="shared" si="122"/>
        <v>0.21052631578947367</v>
      </c>
      <c r="AG557" s="15">
        <f t="shared" si="123"/>
        <v>0.31578947368421051</v>
      </c>
      <c r="AH557" s="1"/>
      <c r="AI557" s="1"/>
      <c r="AJ557" s="21" t="str">
        <f t="shared" si="124"/>
        <v xml:space="preserve"> </v>
      </c>
      <c r="AK557">
        <v>19</v>
      </c>
      <c r="AL557">
        <v>2</v>
      </c>
      <c r="AM557" s="42">
        <v>144</v>
      </c>
      <c r="AN557" s="42">
        <v>35</v>
      </c>
      <c r="AO557" s="42">
        <v>144</v>
      </c>
      <c r="AP557" s="42">
        <v>35</v>
      </c>
      <c r="AQ557" s="42">
        <v>11</v>
      </c>
      <c r="AR557" s="42">
        <v>58</v>
      </c>
      <c r="AS557">
        <v>161</v>
      </c>
      <c r="AT557">
        <v>29</v>
      </c>
      <c r="AU557" s="4">
        <v>3.53</v>
      </c>
      <c r="AV557" s="4">
        <v>84.74</v>
      </c>
      <c r="AW557">
        <v>2</v>
      </c>
      <c r="AX557">
        <v>0</v>
      </c>
      <c r="AY557" s="16">
        <f t="shared" si="125"/>
        <v>82.04299337321514</v>
      </c>
      <c r="AZ557" s="4">
        <v>88.11</v>
      </c>
      <c r="BA557">
        <v>-1.6</v>
      </c>
    </row>
    <row r="558" spans="1:53" x14ac:dyDescent="0.2">
      <c r="A558" s="13" t="s">
        <v>2049</v>
      </c>
      <c r="B558" s="13" t="s">
        <v>2050</v>
      </c>
      <c r="C558" s="1" t="s">
        <v>219</v>
      </c>
      <c r="D558" s="13" t="s">
        <v>146</v>
      </c>
      <c r="E558" s="13">
        <v>43</v>
      </c>
      <c r="F558" s="13">
        <v>1</v>
      </c>
      <c r="G558" s="13">
        <v>1</v>
      </c>
      <c r="H558" s="20">
        <f t="shared" si="112"/>
        <v>2</v>
      </c>
      <c r="I558">
        <v>1</v>
      </c>
      <c r="J558">
        <v>0</v>
      </c>
      <c r="K558">
        <v>0</v>
      </c>
      <c r="L558" s="17">
        <f t="shared" si="113"/>
        <v>3.5982008995502248</v>
      </c>
      <c r="M558">
        <v>3</v>
      </c>
      <c r="N558">
        <v>2</v>
      </c>
      <c r="O558">
        <v>1</v>
      </c>
      <c r="P558" s="15">
        <f t="shared" si="114"/>
        <v>0.33333333333333331</v>
      </c>
      <c r="Q558" s="15">
        <f t="shared" si="115"/>
        <v>0.16666666666666666</v>
      </c>
      <c r="R558" s="20">
        <f t="shared" si="116"/>
        <v>0</v>
      </c>
      <c r="S558">
        <v>0</v>
      </c>
      <c r="T558">
        <v>2</v>
      </c>
      <c r="U558">
        <v>1</v>
      </c>
      <c r="V558">
        <v>0</v>
      </c>
      <c r="W558">
        <v>0</v>
      </c>
      <c r="X558" s="16">
        <v>33.35</v>
      </c>
      <c r="Y558" s="26">
        <f t="shared" si="117"/>
        <v>0.77558139534883719</v>
      </c>
      <c r="Z558" s="4">
        <v>31.32</v>
      </c>
      <c r="AA558" s="26">
        <f t="shared" si="118"/>
        <v>0.72837209302325578</v>
      </c>
      <c r="AB558" s="4">
        <v>189.26</v>
      </c>
      <c r="AC558" s="26">
        <f t="shared" si="119"/>
        <v>4.4013953488372088</v>
      </c>
      <c r="AD558" s="21">
        <f t="shared" si="120"/>
        <v>0.14198930093390152</v>
      </c>
      <c r="AE558" s="15">
        <f t="shared" si="121"/>
        <v>0.5</v>
      </c>
      <c r="AF558" s="15">
        <f t="shared" si="122"/>
        <v>0</v>
      </c>
      <c r="AG558" s="15">
        <f t="shared" si="123"/>
        <v>0.5</v>
      </c>
      <c r="AH558" s="13">
        <v>8</v>
      </c>
      <c r="AI558" s="13">
        <v>10</v>
      </c>
      <c r="AJ558" s="21">
        <f t="shared" si="124"/>
        <v>0.44444444444444442</v>
      </c>
      <c r="AK558">
        <v>2</v>
      </c>
      <c r="AL558">
        <v>2</v>
      </c>
      <c r="AM558" s="42">
        <v>23</v>
      </c>
      <c r="AN558" s="42">
        <v>4</v>
      </c>
      <c r="AO558" s="42">
        <v>23</v>
      </c>
      <c r="AP558" s="42">
        <v>4</v>
      </c>
      <c r="AQ558" s="42">
        <v>1</v>
      </c>
      <c r="AR558" s="42">
        <v>7</v>
      </c>
      <c r="AS558">
        <v>23</v>
      </c>
      <c r="AT558">
        <v>5</v>
      </c>
      <c r="AU558" s="4">
        <v>-5.78</v>
      </c>
      <c r="AV558" s="4">
        <v>82.14</v>
      </c>
      <c r="AW558">
        <v>0</v>
      </c>
      <c r="AX558">
        <v>0</v>
      </c>
      <c r="AY558" s="16">
        <f t="shared" si="125"/>
        <v>79.160419790104939</v>
      </c>
      <c r="AZ558" s="4">
        <v>92.59</v>
      </c>
      <c r="BA558">
        <v>-1.5</v>
      </c>
    </row>
    <row r="559" spans="1:53" x14ac:dyDescent="0.2">
      <c r="A559" s="13" t="s">
        <v>2052</v>
      </c>
      <c r="B559" s="13" t="s">
        <v>2053</v>
      </c>
      <c r="C559" s="13" t="s">
        <v>179</v>
      </c>
      <c r="D559" s="13" t="s">
        <v>129</v>
      </c>
      <c r="E559" s="13">
        <v>79</v>
      </c>
      <c r="F559" s="13">
        <v>6</v>
      </c>
      <c r="G559" s="13">
        <v>6</v>
      </c>
      <c r="H559" s="20">
        <f t="shared" si="112"/>
        <v>12</v>
      </c>
      <c r="I559">
        <v>5</v>
      </c>
      <c r="J559">
        <v>5</v>
      </c>
      <c r="K559">
        <v>2</v>
      </c>
      <c r="L559" s="17">
        <f t="shared" si="113"/>
        <v>3.3959594371506339</v>
      </c>
      <c r="M559">
        <v>47</v>
      </c>
      <c r="N559">
        <v>12</v>
      </c>
      <c r="O559">
        <v>11</v>
      </c>
      <c r="P559" s="15">
        <f t="shared" si="114"/>
        <v>0.1276595744680851</v>
      </c>
      <c r="Q559" s="15">
        <f t="shared" si="115"/>
        <v>8.5714285714285715E-2</v>
      </c>
      <c r="R559" s="20">
        <f t="shared" si="116"/>
        <v>44.375</v>
      </c>
      <c r="S559">
        <v>1</v>
      </c>
      <c r="T559">
        <v>0</v>
      </c>
      <c r="U559">
        <v>7</v>
      </c>
      <c r="V559">
        <v>10</v>
      </c>
      <c r="W559">
        <v>2</v>
      </c>
      <c r="X559" s="16">
        <v>212.01666666669999</v>
      </c>
      <c r="Y559" s="26">
        <f t="shared" si="117"/>
        <v>2.6837552742620252</v>
      </c>
      <c r="Z559" s="4">
        <v>214.15</v>
      </c>
      <c r="AA559" s="26">
        <f t="shared" si="118"/>
        <v>2.7107594936708863</v>
      </c>
      <c r="AB559" s="4">
        <v>158.62</v>
      </c>
      <c r="AC559" s="26">
        <f t="shared" si="119"/>
        <v>2.0078481012658229</v>
      </c>
      <c r="AD559" s="21">
        <f t="shared" si="120"/>
        <v>0.57448292512809507</v>
      </c>
      <c r="AE559" s="15">
        <f t="shared" si="121"/>
        <v>0.20833333333333334</v>
      </c>
      <c r="AF559" s="15">
        <f t="shared" si="122"/>
        <v>0.29166666666666669</v>
      </c>
      <c r="AG559" s="15">
        <f t="shared" si="123"/>
        <v>0.5</v>
      </c>
      <c r="AH559" s="13">
        <v>0</v>
      </c>
      <c r="AI559" s="13">
        <v>0</v>
      </c>
      <c r="AJ559" s="21" t="str">
        <f t="shared" si="124"/>
        <v xml:space="preserve"> </v>
      </c>
      <c r="AK559">
        <v>24</v>
      </c>
      <c r="AL559">
        <v>2</v>
      </c>
      <c r="AM559" s="42">
        <v>189</v>
      </c>
      <c r="AN559" s="42">
        <v>37</v>
      </c>
      <c r="AO559" s="42">
        <v>189</v>
      </c>
      <c r="AP559" s="42">
        <v>37</v>
      </c>
      <c r="AQ559" s="42">
        <v>5</v>
      </c>
      <c r="AR559" s="42">
        <v>94</v>
      </c>
      <c r="AS559">
        <v>154</v>
      </c>
      <c r="AT559">
        <v>25</v>
      </c>
      <c r="AU559" s="4">
        <v>-0.99</v>
      </c>
      <c r="AV559" s="4">
        <v>86.03</v>
      </c>
      <c r="AW559">
        <v>0</v>
      </c>
      <c r="AX559">
        <v>0</v>
      </c>
      <c r="AY559" s="16">
        <f t="shared" si="125"/>
        <v>117.44359720145941</v>
      </c>
      <c r="AZ559" s="4">
        <v>94.83</v>
      </c>
      <c r="BA559">
        <v>8.9</v>
      </c>
    </row>
    <row r="560" spans="1:53" x14ac:dyDescent="0.2">
      <c r="A560" s="13" t="s">
        <v>2057</v>
      </c>
      <c r="B560" s="13" t="s">
        <v>2053</v>
      </c>
      <c r="C560" s="1" t="s">
        <v>358</v>
      </c>
      <c r="D560" s="13" t="s">
        <v>146</v>
      </c>
      <c r="E560" s="13">
        <v>68</v>
      </c>
      <c r="F560" s="13">
        <v>1</v>
      </c>
      <c r="G560" s="13">
        <v>5</v>
      </c>
      <c r="H560" s="20">
        <f t="shared" si="112"/>
        <v>6</v>
      </c>
      <c r="I560">
        <v>1</v>
      </c>
      <c r="J560">
        <v>4</v>
      </c>
      <c r="K560">
        <v>1</v>
      </c>
      <c r="L560" s="17">
        <f t="shared" si="113"/>
        <v>3.1741366642165545</v>
      </c>
      <c r="M560">
        <v>13</v>
      </c>
      <c r="N560">
        <v>6</v>
      </c>
      <c r="O560">
        <v>11</v>
      </c>
      <c r="P560" s="15">
        <f t="shared" si="114"/>
        <v>7.6923076923076927E-2</v>
      </c>
      <c r="Q560" s="15">
        <f t="shared" si="115"/>
        <v>3.3333333333333333E-2</v>
      </c>
      <c r="R560" s="20">
        <f t="shared" si="116"/>
        <v>30.333333333333332</v>
      </c>
      <c r="S560">
        <v>0</v>
      </c>
      <c r="T560">
        <v>5</v>
      </c>
      <c r="U560">
        <v>7</v>
      </c>
      <c r="V560">
        <v>6</v>
      </c>
      <c r="W560">
        <v>4</v>
      </c>
      <c r="X560" s="16">
        <v>113.4166666667</v>
      </c>
      <c r="Y560" s="26">
        <f t="shared" si="117"/>
        <v>1.6678921568632352</v>
      </c>
      <c r="Z560" s="4">
        <v>116.57</v>
      </c>
      <c r="AA560" s="26">
        <f t="shared" si="118"/>
        <v>1.7142647058823528</v>
      </c>
      <c r="AB560" s="4">
        <v>213.04</v>
      </c>
      <c r="AC560" s="26">
        <f t="shared" si="119"/>
        <v>3.1329411764705881</v>
      </c>
      <c r="AD560" s="21">
        <f t="shared" si="120"/>
        <v>0.35366038651739934</v>
      </c>
      <c r="AE560" s="15">
        <f t="shared" si="121"/>
        <v>8.3333333333333329E-2</v>
      </c>
      <c r="AF560" s="15">
        <f t="shared" si="122"/>
        <v>0.41666666666666669</v>
      </c>
      <c r="AG560" s="15">
        <f t="shared" si="123"/>
        <v>0.5</v>
      </c>
      <c r="AH560" s="13">
        <v>50</v>
      </c>
      <c r="AI560" s="13">
        <v>44</v>
      </c>
      <c r="AJ560" s="21">
        <f t="shared" si="124"/>
        <v>0.53191489361702127</v>
      </c>
      <c r="AK560">
        <v>12</v>
      </c>
      <c r="AL560">
        <v>0</v>
      </c>
      <c r="AM560" s="42">
        <v>79</v>
      </c>
      <c r="AN560" s="42">
        <v>13</v>
      </c>
      <c r="AO560" s="42">
        <v>79</v>
      </c>
      <c r="AP560" s="42">
        <v>13</v>
      </c>
      <c r="AQ560" s="42">
        <v>2</v>
      </c>
      <c r="AR560" s="42">
        <v>45</v>
      </c>
      <c r="AS560">
        <v>89</v>
      </c>
      <c r="AT560">
        <v>13</v>
      </c>
      <c r="AU560" s="4">
        <v>-2.0699999999999998</v>
      </c>
      <c r="AV560" s="4">
        <v>87.25</v>
      </c>
      <c r="AW560">
        <v>0</v>
      </c>
      <c r="AX560">
        <v>0</v>
      </c>
      <c r="AY560" s="16">
        <f t="shared" si="125"/>
        <v>98.927259368082602</v>
      </c>
      <c r="AZ560" s="4">
        <v>93.52</v>
      </c>
      <c r="BA560">
        <v>1.9</v>
      </c>
    </row>
    <row r="561" spans="1:53" x14ac:dyDescent="0.2">
      <c r="A561" s="13" t="s">
        <v>2060</v>
      </c>
      <c r="B561" s="13" t="s">
        <v>2061</v>
      </c>
      <c r="C561" s="1" t="s">
        <v>243</v>
      </c>
      <c r="D561" s="13" t="s">
        <v>129</v>
      </c>
      <c r="E561" s="13">
        <v>67</v>
      </c>
      <c r="F561" s="13">
        <v>3</v>
      </c>
      <c r="G561" s="13">
        <v>1</v>
      </c>
      <c r="H561" s="20">
        <f t="shared" si="112"/>
        <v>4</v>
      </c>
      <c r="I561">
        <v>2</v>
      </c>
      <c r="J561">
        <v>1</v>
      </c>
      <c r="K561">
        <v>0</v>
      </c>
      <c r="L561" s="17">
        <f t="shared" si="113"/>
        <v>1.2404169179087328</v>
      </c>
      <c r="M561">
        <v>29</v>
      </c>
      <c r="N561">
        <v>10</v>
      </c>
      <c r="O561">
        <v>8</v>
      </c>
      <c r="P561" s="15">
        <f t="shared" si="114"/>
        <v>0.10344827586206896</v>
      </c>
      <c r="Q561" s="15">
        <f t="shared" si="115"/>
        <v>6.3829787234042548E-2</v>
      </c>
      <c r="R561" s="20">
        <f t="shared" si="116"/>
        <v>8.7222222222222214</v>
      </c>
      <c r="S561">
        <v>2</v>
      </c>
      <c r="T561">
        <v>3</v>
      </c>
      <c r="U561">
        <v>6</v>
      </c>
      <c r="V561">
        <v>9</v>
      </c>
      <c r="W561">
        <v>2</v>
      </c>
      <c r="X561" s="16">
        <v>193.48333333330001</v>
      </c>
      <c r="Y561" s="26">
        <f t="shared" si="117"/>
        <v>2.8878109452731344</v>
      </c>
      <c r="Z561" s="4">
        <v>190.02</v>
      </c>
      <c r="AA561" s="26">
        <f t="shared" si="118"/>
        <v>2.8361194029850747</v>
      </c>
      <c r="AB561" s="4">
        <v>171.82</v>
      </c>
      <c r="AC561" s="26">
        <f t="shared" si="119"/>
        <v>2.5644776119402986</v>
      </c>
      <c r="AD561" s="21">
        <f t="shared" si="120"/>
        <v>0.52514923723192575</v>
      </c>
      <c r="AE561" s="15">
        <f t="shared" si="121"/>
        <v>0.1111111111111111</v>
      </c>
      <c r="AF561" s="15">
        <f t="shared" si="122"/>
        <v>5.5555555555555552E-2</v>
      </c>
      <c r="AG561" s="15">
        <f t="shared" si="123"/>
        <v>0.16666666666666666</v>
      </c>
      <c r="AH561" s="13">
        <v>1</v>
      </c>
      <c r="AI561" s="13">
        <v>3</v>
      </c>
      <c r="AJ561" s="21">
        <f t="shared" si="124"/>
        <v>0.25</v>
      </c>
      <c r="AK561">
        <v>18</v>
      </c>
      <c r="AL561">
        <v>1</v>
      </c>
      <c r="AM561" s="42">
        <v>139</v>
      </c>
      <c r="AN561" s="42">
        <v>22</v>
      </c>
      <c r="AO561" s="42">
        <v>139</v>
      </c>
      <c r="AP561" s="42">
        <v>22</v>
      </c>
      <c r="AQ561" s="42">
        <v>9</v>
      </c>
      <c r="AR561" s="42">
        <v>83</v>
      </c>
      <c r="AS561">
        <v>118</v>
      </c>
      <c r="AT561">
        <v>13</v>
      </c>
      <c r="AU561" s="4">
        <v>5.79</v>
      </c>
      <c r="AV561" s="4">
        <v>90.08</v>
      </c>
      <c r="AW561">
        <v>0</v>
      </c>
      <c r="AX561">
        <v>2</v>
      </c>
      <c r="AY561" s="16">
        <f t="shared" si="125"/>
        <v>100.78387458008454</v>
      </c>
      <c r="AZ561" s="4">
        <v>93.79</v>
      </c>
      <c r="BA561">
        <v>-0.9</v>
      </c>
    </row>
    <row r="562" spans="1:53" x14ac:dyDescent="0.2">
      <c r="A562" s="13" t="s">
        <v>591</v>
      </c>
      <c r="B562" s="13" t="s">
        <v>2064</v>
      </c>
      <c r="C562" s="1" t="s">
        <v>482</v>
      </c>
      <c r="D562" s="13" t="s">
        <v>154</v>
      </c>
      <c r="E562" s="13">
        <v>38</v>
      </c>
      <c r="F562" s="13">
        <v>1</v>
      </c>
      <c r="G562" s="13">
        <v>0</v>
      </c>
      <c r="H562" s="20">
        <f t="shared" si="112"/>
        <v>1</v>
      </c>
      <c r="I562">
        <v>1</v>
      </c>
      <c r="J562">
        <v>0</v>
      </c>
      <c r="K562">
        <v>0</v>
      </c>
      <c r="L562" s="17">
        <f t="shared" si="113"/>
        <v>10.526315789473683</v>
      </c>
      <c r="M562">
        <v>1</v>
      </c>
      <c r="N562">
        <v>0</v>
      </c>
      <c r="O562">
        <v>0</v>
      </c>
      <c r="P562" s="15">
        <f t="shared" si="114"/>
        <v>1</v>
      </c>
      <c r="Q562" s="15">
        <f t="shared" si="115"/>
        <v>1</v>
      </c>
      <c r="R562" s="20">
        <f t="shared" si="116"/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 s="16">
        <v>5.7</v>
      </c>
      <c r="Y562" s="26">
        <f t="shared" si="117"/>
        <v>0.15</v>
      </c>
      <c r="Z562" s="4">
        <v>5.04</v>
      </c>
      <c r="AA562" s="26">
        <f t="shared" si="118"/>
        <v>0.13263157894736843</v>
      </c>
      <c r="AB562" s="4">
        <v>209.04</v>
      </c>
      <c r="AC562" s="26">
        <f t="shared" si="119"/>
        <v>5.501052631578947</v>
      </c>
      <c r="AD562" s="21">
        <f t="shared" si="120"/>
        <v>2.3542600896860992E-2</v>
      </c>
      <c r="AE562" s="15">
        <f t="shared" si="121"/>
        <v>1</v>
      </c>
      <c r="AF562" s="15">
        <f t="shared" si="122"/>
        <v>0</v>
      </c>
      <c r="AG562" s="15">
        <f t="shared" si="123"/>
        <v>1</v>
      </c>
      <c r="AH562" s="13">
        <v>0</v>
      </c>
      <c r="AI562" s="13">
        <v>0</v>
      </c>
      <c r="AJ562" s="21" t="str">
        <f t="shared" si="124"/>
        <v xml:space="preserve"> </v>
      </c>
      <c r="AK562">
        <v>1</v>
      </c>
      <c r="AL562">
        <v>0</v>
      </c>
      <c r="AM562" s="42">
        <v>0</v>
      </c>
      <c r="AN562" s="42">
        <v>1</v>
      </c>
      <c r="AO562" s="42">
        <v>0</v>
      </c>
      <c r="AP562" s="42">
        <v>1</v>
      </c>
      <c r="AQ562" s="42">
        <v>0</v>
      </c>
      <c r="AR562" s="42">
        <v>4</v>
      </c>
      <c r="AS562">
        <v>3</v>
      </c>
      <c r="AT562">
        <v>0</v>
      </c>
      <c r="AU562" s="4">
        <v>15.66</v>
      </c>
      <c r="AV562" s="4">
        <v>100</v>
      </c>
      <c r="AW562">
        <v>0</v>
      </c>
      <c r="AX562">
        <v>0</v>
      </c>
      <c r="AY562" s="16">
        <f t="shared" si="125"/>
        <v>31.578947368421051</v>
      </c>
      <c r="AZ562" s="4">
        <v>75</v>
      </c>
      <c r="BA562">
        <v>-19.399999999999999</v>
      </c>
    </row>
    <row r="563" spans="1:53" x14ac:dyDescent="0.2">
      <c r="A563" s="13" t="s">
        <v>2068</v>
      </c>
      <c r="B563" s="13" t="s">
        <v>2069</v>
      </c>
      <c r="C563" s="1" t="s">
        <v>287</v>
      </c>
      <c r="D563" s="13" t="s">
        <v>146</v>
      </c>
      <c r="E563" s="13">
        <v>82</v>
      </c>
      <c r="F563" s="13">
        <v>10</v>
      </c>
      <c r="G563" s="13">
        <v>5</v>
      </c>
      <c r="H563" s="20">
        <f t="shared" si="112"/>
        <v>15</v>
      </c>
      <c r="I563">
        <v>10</v>
      </c>
      <c r="J563">
        <v>4</v>
      </c>
      <c r="K563">
        <v>1</v>
      </c>
      <c r="L563" s="17">
        <f t="shared" si="113"/>
        <v>4.047672588261749</v>
      </c>
      <c r="M563">
        <v>49</v>
      </c>
      <c r="N563">
        <v>16</v>
      </c>
      <c r="O563">
        <v>11</v>
      </c>
      <c r="P563" s="15">
        <f t="shared" si="114"/>
        <v>0.20408163265306123</v>
      </c>
      <c r="Q563" s="15">
        <f t="shared" si="115"/>
        <v>0.13157894736842105</v>
      </c>
      <c r="R563" s="20">
        <f t="shared" si="116"/>
        <v>28.857142857142854</v>
      </c>
      <c r="S563">
        <v>0</v>
      </c>
      <c r="T563">
        <v>2</v>
      </c>
      <c r="U563">
        <v>10</v>
      </c>
      <c r="V563">
        <v>11</v>
      </c>
      <c r="W563">
        <v>3</v>
      </c>
      <c r="X563" s="16">
        <v>222.35</v>
      </c>
      <c r="Y563" s="26">
        <f t="shared" si="117"/>
        <v>2.7115853658536584</v>
      </c>
      <c r="Z563" s="4">
        <v>218.82</v>
      </c>
      <c r="AA563" s="26">
        <f t="shared" si="118"/>
        <v>2.6685365853658536</v>
      </c>
      <c r="AB563" s="4">
        <v>208.47</v>
      </c>
      <c r="AC563" s="26">
        <f t="shared" si="119"/>
        <v>2.5423170731707319</v>
      </c>
      <c r="AD563" s="21">
        <f t="shared" si="120"/>
        <v>0.51211121252545111</v>
      </c>
      <c r="AE563" s="15">
        <f t="shared" si="121"/>
        <v>0.35714285714285715</v>
      </c>
      <c r="AF563" s="15">
        <f t="shared" si="122"/>
        <v>0.17857142857142858</v>
      </c>
      <c r="AG563" s="15">
        <f t="shared" si="123"/>
        <v>0.5357142857142857</v>
      </c>
      <c r="AH563" s="13">
        <v>15</v>
      </c>
      <c r="AI563" s="13">
        <v>9</v>
      </c>
      <c r="AJ563" s="21">
        <f t="shared" si="124"/>
        <v>0.625</v>
      </c>
      <c r="AK563">
        <v>28</v>
      </c>
      <c r="AL563">
        <v>2</v>
      </c>
      <c r="AM563" s="42">
        <v>174</v>
      </c>
      <c r="AN563" s="42">
        <v>25</v>
      </c>
      <c r="AO563" s="42">
        <v>174</v>
      </c>
      <c r="AP563" s="42">
        <v>25</v>
      </c>
      <c r="AQ563" s="42">
        <v>4</v>
      </c>
      <c r="AR563" s="42">
        <v>77</v>
      </c>
      <c r="AS563">
        <v>224</v>
      </c>
      <c r="AT563">
        <v>23</v>
      </c>
      <c r="AU563" s="4">
        <v>2.1</v>
      </c>
      <c r="AV563" s="4">
        <v>90.69</v>
      </c>
      <c r="AW563">
        <v>2</v>
      </c>
      <c r="AX563">
        <v>1</v>
      </c>
      <c r="AY563" s="16">
        <f t="shared" si="125"/>
        <v>107.12840116932765</v>
      </c>
      <c r="AZ563" s="4">
        <v>98.05</v>
      </c>
      <c r="BA563">
        <v>4.0999999999999996</v>
      </c>
    </row>
    <row r="564" spans="1:53" x14ac:dyDescent="0.2">
      <c r="A564" s="13" t="s">
        <v>392</v>
      </c>
      <c r="B564" s="13" t="s">
        <v>2071</v>
      </c>
      <c r="C564" s="1" t="s">
        <v>363</v>
      </c>
      <c r="D564" s="13" t="s">
        <v>173</v>
      </c>
      <c r="E564" s="13">
        <v>22</v>
      </c>
      <c r="F564" s="13">
        <v>0</v>
      </c>
      <c r="G564" s="13">
        <v>0</v>
      </c>
      <c r="H564" s="20">
        <f t="shared" si="112"/>
        <v>0</v>
      </c>
      <c r="I564">
        <v>0</v>
      </c>
      <c r="J564">
        <v>0</v>
      </c>
      <c r="K564">
        <v>0</v>
      </c>
      <c r="L564" s="17">
        <f t="shared" si="113"/>
        <v>0</v>
      </c>
      <c r="M564">
        <v>0</v>
      </c>
      <c r="N564">
        <v>0</v>
      </c>
      <c r="O564">
        <v>0</v>
      </c>
      <c r="P564" s="15">
        <f t="shared" si="114"/>
        <v>0</v>
      </c>
      <c r="Q564" s="15">
        <f t="shared" si="115"/>
        <v>0</v>
      </c>
      <c r="R564" s="20">
        <f t="shared" si="116"/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16">
        <v>1.7333333333000001</v>
      </c>
      <c r="Y564" s="26">
        <f t="shared" si="117"/>
        <v>7.8787878786363633E-2</v>
      </c>
      <c r="Z564" s="4">
        <v>1.84</v>
      </c>
      <c r="AA564" s="26">
        <f t="shared" si="118"/>
        <v>8.3636363636363634E-2</v>
      </c>
      <c r="AB564" s="4">
        <v>121.91</v>
      </c>
      <c r="AC564" s="26">
        <f t="shared" si="119"/>
        <v>5.541363636363636</v>
      </c>
      <c r="AD564" s="21">
        <f t="shared" si="120"/>
        <v>1.4868686868686868E-2</v>
      </c>
      <c r="AE564" s="15">
        <f t="shared" si="121"/>
        <v>0</v>
      </c>
      <c r="AF564" s="15">
        <f t="shared" si="122"/>
        <v>0</v>
      </c>
      <c r="AG564" s="15">
        <f t="shared" si="123"/>
        <v>0</v>
      </c>
      <c r="AH564" s="1"/>
      <c r="AI564" s="1"/>
      <c r="AJ564" s="21" t="str">
        <f t="shared" si="124"/>
        <v xml:space="preserve"> </v>
      </c>
      <c r="AK564">
        <v>0</v>
      </c>
      <c r="AL564">
        <v>0</v>
      </c>
      <c r="AM564" s="42">
        <v>0</v>
      </c>
      <c r="AN564" s="42">
        <v>1</v>
      </c>
      <c r="AO564" s="42">
        <v>0</v>
      </c>
      <c r="AP564" s="42">
        <v>1</v>
      </c>
      <c r="AQ564" s="42">
        <v>0</v>
      </c>
      <c r="AR564" s="42">
        <v>1</v>
      </c>
      <c r="AS564">
        <v>1</v>
      </c>
      <c r="AT564">
        <v>1</v>
      </c>
      <c r="AU564" s="4">
        <v>-35.979999999999997</v>
      </c>
      <c r="AV564" s="4">
        <v>50</v>
      </c>
      <c r="AW564">
        <v>0</v>
      </c>
      <c r="AX564">
        <v>1</v>
      </c>
      <c r="AY564" s="16">
        <f t="shared" si="125"/>
        <v>-34.615384616050292</v>
      </c>
      <c r="AZ564" s="4">
        <v>100</v>
      </c>
      <c r="BA564">
        <v>7.7</v>
      </c>
    </row>
    <row r="565" spans="1:53" x14ac:dyDescent="0.2">
      <c r="A565" s="13" t="s">
        <v>1720</v>
      </c>
      <c r="B565" s="13" t="s">
        <v>2073</v>
      </c>
      <c r="C565" s="13" t="s">
        <v>219</v>
      </c>
      <c r="D565" s="13" t="s">
        <v>173</v>
      </c>
      <c r="E565" s="13">
        <v>27</v>
      </c>
      <c r="F565" s="13">
        <v>1</v>
      </c>
      <c r="G565" s="13">
        <v>1</v>
      </c>
      <c r="H565" s="20">
        <f t="shared" si="112"/>
        <v>2</v>
      </c>
      <c r="I565">
        <v>1</v>
      </c>
      <c r="J565">
        <v>0</v>
      </c>
      <c r="K565">
        <v>1</v>
      </c>
      <c r="L565" s="17">
        <f t="shared" si="113"/>
        <v>8.256880733963893</v>
      </c>
      <c r="M565">
        <v>5</v>
      </c>
      <c r="N565">
        <v>3</v>
      </c>
      <c r="O565">
        <v>5</v>
      </c>
      <c r="P565" s="15">
        <f t="shared" si="114"/>
        <v>0.2</v>
      </c>
      <c r="Q565" s="15">
        <f t="shared" si="115"/>
        <v>7.6923076923076927E-2</v>
      </c>
      <c r="R565" s="20">
        <f t="shared" si="116"/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 s="16">
        <v>14.5333333333</v>
      </c>
      <c r="Y565" s="26">
        <f t="shared" si="117"/>
        <v>0.53827160493703707</v>
      </c>
      <c r="Z565" s="4">
        <v>13.96</v>
      </c>
      <c r="AA565" s="26">
        <f t="shared" si="118"/>
        <v>0.51703703703703707</v>
      </c>
      <c r="AB565" s="4">
        <v>138.18</v>
      </c>
      <c r="AC565" s="26">
        <f t="shared" si="119"/>
        <v>5.1177777777777784</v>
      </c>
      <c r="AD565" s="21">
        <f t="shared" si="120"/>
        <v>9.1757591691862761E-2</v>
      </c>
      <c r="AE565" s="15">
        <f t="shared" si="121"/>
        <v>0.33333333333333331</v>
      </c>
      <c r="AF565" s="15">
        <f t="shared" si="122"/>
        <v>0.33333333333333331</v>
      </c>
      <c r="AG565" s="15">
        <f t="shared" si="123"/>
        <v>0.66666666666666663</v>
      </c>
      <c r="AH565" s="1"/>
      <c r="AI565" s="1"/>
      <c r="AJ565" s="21" t="str">
        <f t="shared" si="124"/>
        <v xml:space="preserve"> </v>
      </c>
      <c r="AK565">
        <v>3</v>
      </c>
      <c r="AL565">
        <v>0</v>
      </c>
      <c r="AM565" s="42">
        <v>11</v>
      </c>
      <c r="AN565" s="42">
        <v>3</v>
      </c>
      <c r="AO565" s="42">
        <v>11</v>
      </c>
      <c r="AP565" s="42">
        <v>3</v>
      </c>
      <c r="AQ565" s="42">
        <v>0</v>
      </c>
      <c r="AR565" s="42">
        <v>9</v>
      </c>
      <c r="AS565">
        <v>16</v>
      </c>
      <c r="AT565">
        <v>2</v>
      </c>
      <c r="AU565" s="4">
        <v>10.63</v>
      </c>
      <c r="AV565" s="4">
        <v>88.89</v>
      </c>
      <c r="AW565">
        <v>1</v>
      </c>
      <c r="AX565">
        <v>0</v>
      </c>
      <c r="AY565" s="16">
        <f t="shared" si="125"/>
        <v>115.59633027549449</v>
      </c>
      <c r="AZ565" s="4">
        <v>92.31</v>
      </c>
      <c r="BA565">
        <v>-2.2000000000000002</v>
      </c>
    </row>
    <row r="566" spans="1:53" x14ac:dyDescent="0.2">
      <c r="A566" s="13" t="s">
        <v>1963</v>
      </c>
      <c r="B566" s="13" t="s">
        <v>2074</v>
      </c>
      <c r="C566" s="1" t="s">
        <v>358</v>
      </c>
      <c r="D566" s="13" t="s">
        <v>146</v>
      </c>
      <c r="E566" s="13">
        <v>54</v>
      </c>
      <c r="F566" s="13">
        <v>2</v>
      </c>
      <c r="G566" s="13">
        <v>3</v>
      </c>
      <c r="H566" s="20">
        <f t="shared" si="112"/>
        <v>5</v>
      </c>
      <c r="I566">
        <v>2</v>
      </c>
      <c r="J566">
        <v>0</v>
      </c>
      <c r="K566">
        <v>2</v>
      </c>
      <c r="L566" s="17">
        <f t="shared" si="113"/>
        <v>4.0770101925273279</v>
      </c>
      <c r="M566">
        <v>10</v>
      </c>
      <c r="N566">
        <v>6</v>
      </c>
      <c r="O566">
        <v>2</v>
      </c>
      <c r="P566" s="15">
        <f t="shared" si="114"/>
        <v>0.2</v>
      </c>
      <c r="Q566" s="15">
        <f t="shared" si="115"/>
        <v>0.1111111111111111</v>
      </c>
      <c r="R566" s="20">
        <f t="shared" si="116"/>
        <v>0</v>
      </c>
      <c r="S566">
        <v>0</v>
      </c>
      <c r="T566">
        <v>1</v>
      </c>
      <c r="U566">
        <v>6</v>
      </c>
      <c r="V566">
        <v>1</v>
      </c>
      <c r="W566">
        <v>1</v>
      </c>
      <c r="X566" s="16">
        <v>73.583333333300004</v>
      </c>
      <c r="Y566" s="26">
        <f t="shared" si="117"/>
        <v>1.3626543209870372</v>
      </c>
      <c r="Z566" s="4">
        <v>70.78</v>
      </c>
      <c r="AA566" s="26">
        <f t="shared" si="118"/>
        <v>1.3107407407407408</v>
      </c>
      <c r="AB566" s="4">
        <v>194.5</v>
      </c>
      <c r="AC566" s="26">
        <f t="shared" si="119"/>
        <v>3.6018518518518516</v>
      </c>
      <c r="AD566" s="21">
        <f t="shared" si="120"/>
        <v>0.26681242460796145</v>
      </c>
      <c r="AE566" s="15">
        <f t="shared" si="121"/>
        <v>0.2</v>
      </c>
      <c r="AF566" s="15">
        <f t="shared" si="122"/>
        <v>0.2</v>
      </c>
      <c r="AG566" s="15">
        <f t="shared" si="123"/>
        <v>0.4</v>
      </c>
      <c r="AH566" s="13">
        <v>2</v>
      </c>
      <c r="AI566" s="13">
        <v>0</v>
      </c>
      <c r="AJ566" s="21">
        <f t="shared" si="124"/>
        <v>1</v>
      </c>
      <c r="AK566">
        <v>10</v>
      </c>
      <c r="AL566">
        <v>1</v>
      </c>
      <c r="AM566" s="42">
        <v>49</v>
      </c>
      <c r="AN566" s="42">
        <v>6</v>
      </c>
      <c r="AO566" s="42">
        <v>49</v>
      </c>
      <c r="AP566" s="42">
        <v>6</v>
      </c>
      <c r="AQ566" s="42">
        <v>3</v>
      </c>
      <c r="AR566" s="42">
        <v>33</v>
      </c>
      <c r="AS566">
        <v>59</v>
      </c>
      <c r="AT566">
        <v>6</v>
      </c>
      <c r="AU566" s="4">
        <v>0.46</v>
      </c>
      <c r="AV566" s="4">
        <v>90.77</v>
      </c>
      <c r="AW566">
        <v>0</v>
      </c>
      <c r="AX566">
        <v>1</v>
      </c>
      <c r="AY566" s="16">
        <f t="shared" si="125"/>
        <v>101.9252548131832</v>
      </c>
      <c r="AZ566" s="4">
        <v>92.31</v>
      </c>
      <c r="BA566">
        <v>-2.2000000000000002</v>
      </c>
    </row>
    <row r="567" spans="1:53" x14ac:dyDescent="0.2">
      <c r="A567" s="13" t="s">
        <v>2077</v>
      </c>
      <c r="B567" s="13" t="s">
        <v>2078</v>
      </c>
      <c r="C567" s="1" t="s">
        <v>363</v>
      </c>
      <c r="D567" s="13" t="s">
        <v>154</v>
      </c>
      <c r="E567" s="13">
        <v>8</v>
      </c>
      <c r="F567" s="13">
        <v>0</v>
      </c>
      <c r="G567" s="13">
        <v>0</v>
      </c>
      <c r="H567" s="20">
        <f t="shared" si="112"/>
        <v>0</v>
      </c>
      <c r="I567">
        <v>0</v>
      </c>
      <c r="J567">
        <v>0</v>
      </c>
      <c r="K567">
        <v>0</v>
      </c>
      <c r="L567" s="17">
        <f t="shared" si="113"/>
        <v>0</v>
      </c>
      <c r="M567">
        <v>0</v>
      </c>
      <c r="N567">
        <v>0</v>
      </c>
      <c r="O567">
        <v>0</v>
      </c>
      <c r="P567" s="15">
        <f t="shared" si="114"/>
        <v>0</v>
      </c>
      <c r="Q567" s="15">
        <f t="shared" si="115"/>
        <v>0</v>
      </c>
      <c r="R567" s="20">
        <f t="shared" si="116"/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16">
        <v>5</v>
      </c>
      <c r="Y567" s="26">
        <f t="shared" si="117"/>
        <v>0.625</v>
      </c>
      <c r="Z567" s="4">
        <v>4.09</v>
      </c>
      <c r="AA567" s="26">
        <f t="shared" si="118"/>
        <v>0.51124999999999998</v>
      </c>
      <c r="AB567" s="4">
        <v>31.86</v>
      </c>
      <c r="AC567" s="26">
        <f t="shared" si="119"/>
        <v>3.9824999999999999</v>
      </c>
      <c r="AD567" s="21">
        <f t="shared" si="120"/>
        <v>0.11376912378303197</v>
      </c>
      <c r="AE567" s="15">
        <f t="shared" si="121"/>
        <v>0</v>
      </c>
      <c r="AF567" s="15">
        <f t="shared" si="122"/>
        <v>0</v>
      </c>
      <c r="AG567" s="15">
        <f t="shared" si="123"/>
        <v>0</v>
      </c>
      <c r="AH567" s="13">
        <v>0</v>
      </c>
      <c r="AI567" s="13">
        <v>0</v>
      </c>
      <c r="AJ567" s="21" t="str">
        <f t="shared" si="124"/>
        <v xml:space="preserve"> </v>
      </c>
      <c r="AK567">
        <v>0</v>
      </c>
      <c r="AL567">
        <v>1</v>
      </c>
      <c r="AM567" s="42">
        <v>1</v>
      </c>
      <c r="AN567" s="42">
        <v>2</v>
      </c>
      <c r="AO567" s="42">
        <v>1</v>
      </c>
      <c r="AP567" s="42">
        <v>2</v>
      </c>
      <c r="AQ567" s="42">
        <v>0</v>
      </c>
      <c r="AR567" s="42">
        <v>1</v>
      </c>
      <c r="AS567">
        <v>2</v>
      </c>
      <c r="AT567">
        <v>2</v>
      </c>
      <c r="AU567" s="4">
        <v>-40</v>
      </c>
      <c r="AV567" s="4">
        <v>50</v>
      </c>
      <c r="AW567">
        <v>0</v>
      </c>
      <c r="AX567">
        <v>0</v>
      </c>
      <c r="AY567" s="16">
        <f t="shared" si="125"/>
        <v>-24</v>
      </c>
      <c r="AZ567" s="4">
        <v>100</v>
      </c>
      <c r="BA567">
        <v>6.9</v>
      </c>
    </row>
    <row r="568" spans="1:53" x14ac:dyDescent="0.2">
      <c r="A568" s="13" t="s">
        <v>2082</v>
      </c>
      <c r="B568" s="13" t="s">
        <v>2083</v>
      </c>
      <c r="C568" s="1" t="s">
        <v>292</v>
      </c>
      <c r="D568" s="13" t="s">
        <v>154</v>
      </c>
      <c r="E568" s="13">
        <v>80</v>
      </c>
      <c r="F568" s="13">
        <v>6</v>
      </c>
      <c r="G568" s="13">
        <v>2</v>
      </c>
      <c r="H568" s="20">
        <f t="shared" si="112"/>
        <v>8</v>
      </c>
      <c r="I568">
        <v>6</v>
      </c>
      <c r="J568">
        <v>1</v>
      </c>
      <c r="K568">
        <v>1</v>
      </c>
      <c r="L568" s="17">
        <f t="shared" si="113"/>
        <v>3.8782655534597685</v>
      </c>
      <c r="M568">
        <v>21</v>
      </c>
      <c r="N568">
        <v>9</v>
      </c>
      <c r="O568">
        <v>6</v>
      </c>
      <c r="P568" s="15">
        <f t="shared" si="114"/>
        <v>0.2857142857142857</v>
      </c>
      <c r="Q568" s="15">
        <f t="shared" si="115"/>
        <v>0.16666666666666666</v>
      </c>
      <c r="R568" s="20">
        <f t="shared" si="116"/>
        <v>8.0909090909090917</v>
      </c>
      <c r="S568">
        <v>0</v>
      </c>
      <c r="T568">
        <v>11</v>
      </c>
      <c r="U568">
        <v>8</v>
      </c>
      <c r="V568">
        <v>1</v>
      </c>
      <c r="W568">
        <v>3</v>
      </c>
      <c r="X568" s="16">
        <v>123.7666666667</v>
      </c>
      <c r="Y568" s="26">
        <f t="shared" si="117"/>
        <v>1.5470833333337501</v>
      </c>
      <c r="Z568" s="4">
        <v>117.78</v>
      </c>
      <c r="AA568" s="26">
        <f t="shared" si="118"/>
        <v>1.4722500000000001</v>
      </c>
      <c r="AB568" s="4">
        <v>295.60000000000002</v>
      </c>
      <c r="AC568" s="26">
        <f t="shared" si="119"/>
        <v>3.6950000000000003</v>
      </c>
      <c r="AD568" s="21">
        <f t="shared" si="120"/>
        <v>0.28491944457883789</v>
      </c>
      <c r="AE568" s="15">
        <f t="shared" si="121"/>
        <v>0.54545454545454541</v>
      </c>
      <c r="AF568" s="15">
        <f t="shared" si="122"/>
        <v>0.18181818181818182</v>
      </c>
      <c r="AG568" s="15">
        <f t="shared" si="123"/>
        <v>0.72727272727272729</v>
      </c>
      <c r="AH568" s="13">
        <v>0</v>
      </c>
      <c r="AI568" s="13">
        <v>1</v>
      </c>
      <c r="AJ568" s="21">
        <f t="shared" si="124"/>
        <v>0</v>
      </c>
      <c r="AK568">
        <v>11</v>
      </c>
      <c r="AL568">
        <v>2</v>
      </c>
      <c r="AM568" s="42">
        <v>78</v>
      </c>
      <c r="AN568" s="42">
        <v>14</v>
      </c>
      <c r="AO568" s="42">
        <v>78</v>
      </c>
      <c r="AP568" s="42">
        <v>14</v>
      </c>
      <c r="AQ568" s="42">
        <v>1</v>
      </c>
      <c r="AR568" s="42">
        <v>38</v>
      </c>
      <c r="AS568">
        <v>78</v>
      </c>
      <c r="AT568">
        <v>13</v>
      </c>
      <c r="AU568" s="4">
        <v>-4.09</v>
      </c>
      <c r="AV568" s="4">
        <v>85.71</v>
      </c>
      <c r="AW568">
        <v>1</v>
      </c>
      <c r="AX568">
        <v>0</v>
      </c>
      <c r="AY568" s="16">
        <f t="shared" si="125"/>
        <v>84.35227578774996</v>
      </c>
      <c r="AZ568" s="4">
        <v>85.71</v>
      </c>
      <c r="BA568">
        <v>-11.7</v>
      </c>
    </row>
    <row r="569" spans="1:53" x14ac:dyDescent="0.2">
      <c r="A569" s="1" t="s">
        <v>2086</v>
      </c>
      <c r="B569" s="1" t="s">
        <v>2087</v>
      </c>
      <c r="C569" s="1" t="s">
        <v>287</v>
      </c>
      <c r="D569" s="30" t="s">
        <v>146</v>
      </c>
      <c r="E569" s="13">
        <v>78</v>
      </c>
      <c r="F569" s="13">
        <v>4</v>
      </c>
      <c r="G569" s="13">
        <v>14</v>
      </c>
      <c r="H569" s="20">
        <f t="shared" si="112"/>
        <v>18</v>
      </c>
      <c r="I569">
        <v>4</v>
      </c>
      <c r="J569">
        <v>9</v>
      </c>
      <c r="K569">
        <v>5</v>
      </c>
      <c r="L569" s="17">
        <f t="shared" si="113"/>
        <v>4.8510256026358514</v>
      </c>
      <c r="M569">
        <v>35</v>
      </c>
      <c r="N569">
        <v>11</v>
      </c>
      <c r="O569">
        <v>12</v>
      </c>
      <c r="P569" s="15">
        <f t="shared" si="114"/>
        <v>0.11428571428571428</v>
      </c>
      <c r="Q569" s="15">
        <f t="shared" si="115"/>
        <v>6.8965517241379309E-2</v>
      </c>
      <c r="R569" s="20">
        <f t="shared" si="116"/>
        <v>66.535714285714292</v>
      </c>
      <c r="S569">
        <v>1</v>
      </c>
      <c r="T569">
        <v>0</v>
      </c>
      <c r="U569">
        <v>11</v>
      </c>
      <c r="V569">
        <v>7</v>
      </c>
      <c r="W569">
        <v>3</v>
      </c>
      <c r="X569" s="16">
        <v>222.63333333329999</v>
      </c>
      <c r="Y569" s="26">
        <f t="shared" si="117"/>
        <v>2.8542735042730767</v>
      </c>
      <c r="Z569" s="4">
        <v>217.65</v>
      </c>
      <c r="AA569" s="26">
        <f t="shared" si="118"/>
        <v>2.7903846153846152</v>
      </c>
      <c r="AB569" s="4">
        <v>187.69</v>
      </c>
      <c r="AC569" s="26">
        <f t="shared" si="119"/>
        <v>2.4062820512820511</v>
      </c>
      <c r="AD569" s="21">
        <f t="shared" si="120"/>
        <v>0.53695662900281249</v>
      </c>
      <c r="AE569" s="15">
        <f t="shared" si="121"/>
        <v>0.14285714285714285</v>
      </c>
      <c r="AF569" s="15">
        <f t="shared" si="122"/>
        <v>0.5</v>
      </c>
      <c r="AG569" s="15">
        <f t="shared" si="123"/>
        <v>0.64285714285714279</v>
      </c>
      <c r="AH569" s="13">
        <v>19</v>
      </c>
      <c r="AI569" s="13">
        <v>17</v>
      </c>
      <c r="AJ569" s="21">
        <f t="shared" si="124"/>
        <v>0.52777777777777779</v>
      </c>
      <c r="AK569">
        <v>28</v>
      </c>
      <c r="AL569">
        <v>2</v>
      </c>
      <c r="AM569" s="42">
        <v>179</v>
      </c>
      <c r="AN569" s="42">
        <v>26</v>
      </c>
      <c r="AO569" s="42">
        <v>179</v>
      </c>
      <c r="AP569" s="42">
        <v>26</v>
      </c>
      <c r="AQ569" s="42">
        <v>3</v>
      </c>
      <c r="AR569" s="42">
        <v>81</v>
      </c>
      <c r="AS569">
        <v>219</v>
      </c>
      <c r="AT569">
        <v>24</v>
      </c>
      <c r="AU569" s="4">
        <v>0.68</v>
      </c>
      <c r="AV569" s="4">
        <v>90.12</v>
      </c>
      <c r="AW569">
        <v>0</v>
      </c>
      <c r="AX569">
        <v>1</v>
      </c>
      <c r="AY569" s="16">
        <f t="shared" si="125"/>
        <v>110.49558317114996</v>
      </c>
      <c r="AZ569" s="4">
        <v>99.54</v>
      </c>
      <c r="BA569">
        <v>8.5</v>
      </c>
    </row>
    <row r="570" spans="1:53" x14ac:dyDescent="0.2">
      <c r="A570" s="13" t="s">
        <v>312</v>
      </c>
      <c r="B570" s="13" t="s">
        <v>2089</v>
      </c>
      <c r="C570" s="1" t="s">
        <v>554</v>
      </c>
      <c r="D570" s="13" t="s">
        <v>129</v>
      </c>
      <c r="E570" s="13">
        <v>72</v>
      </c>
      <c r="F570" s="13">
        <v>1</v>
      </c>
      <c r="G570" s="13">
        <v>3</v>
      </c>
      <c r="H570" s="20">
        <f t="shared" si="112"/>
        <v>4</v>
      </c>
      <c r="I570">
        <v>0</v>
      </c>
      <c r="J570">
        <v>1</v>
      </c>
      <c r="K570">
        <v>2</v>
      </c>
      <c r="L570" s="17">
        <f t="shared" si="113"/>
        <v>3.483309143686502</v>
      </c>
      <c r="M570">
        <v>10</v>
      </c>
      <c r="N570">
        <v>2</v>
      </c>
      <c r="O570">
        <v>2</v>
      </c>
      <c r="P570" s="15">
        <f t="shared" si="114"/>
        <v>0.1</v>
      </c>
      <c r="Q570" s="15">
        <f t="shared" si="115"/>
        <v>7.1428571428571425E-2</v>
      </c>
      <c r="R570" s="20">
        <f t="shared" si="116"/>
        <v>8.2000000000000011</v>
      </c>
      <c r="S570">
        <v>0</v>
      </c>
      <c r="T570">
        <v>1</v>
      </c>
      <c r="U570">
        <v>6</v>
      </c>
      <c r="V570">
        <v>2</v>
      </c>
      <c r="W570">
        <v>0</v>
      </c>
      <c r="X570" s="16">
        <v>68.900000000000006</v>
      </c>
      <c r="Y570" s="26">
        <f t="shared" si="117"/>
        <v>0.95694444444444449</v>
      </c>
      <c r="Z570" s="4">
        <v>66.36</v>
      </c>
      <c r="AA570" s="26">
        <f t="shared" si="118"/>
        <v>0.92166666666666663</v>
      </c>
      <c r="AB570" s="4">
        <v>321.79000000000002</v>
      </c>
      <c r="AC570" s="26">
        <f t="shared" si="119"/>
        <v>4.4693055555555556</v>
      </c>
      <c r="AD570" s="21">
        <f t="shared" si="120"/>
        <v>0.17096483318304778</v>
      </c>
      <c r="AE570" s="15">
        <f t="shared" si="121"/>
        <v>0</v>
      </c>
      <c r="AF570" s="15">
        <f t="shared" si="122"/>
        <v>0.6</v>
      </c>
      <c r="AG570" s="15">
        <f t="shared" si="123"/>
        <v>0.6</v>
      </c>
      <c r="AH570" s="13">
        <v>0</v>
      </c>
      <c r="AI570" s="13">
        <v>0</v>
      </c>
      <c r="AJ570" s="21" t="str">
        <f t="shared" si="124"/>
        <v xml:space="preserve"> </v>
      </c>
      <c r="AK570">
        <v>5</v>
      </c>
      <c r="AL570">
        <v>2</v>
      </c>
      <c r="AM570" s="42">
        <v>36</v>
      </c>
      <c r="AN570" s="42">
        <v>18</v>
      </c>
      <c r="AO570" s="42">
        <v>36</v>
      </c>
      <c r="AP570" s="42">
        <v>18</v>
      </c>
      <c r="AQ570" s="42">
        <v>5</v>
      </c>
      <c r="AR570" s="42">
        <v>34</v>
      </c>
      <c r="AS570">
        <v>37</v>
      </c>
      <c r="AT570">
        <v>16</v>
      </c>
      <c r="AU570" s="4">
        <v>-18.989999999999998</v>
      </c>
      <c r="AV570" s="4">
        <v>69.81</v>
      </c>
      <c r="AW570">
        <v>0</v>
      </c>
      <c r="AX570">
        <v>1</v>
      </c>
      <c r="AY570" s="16">
        <f t="shared" si="125"/>
        <v>59.21625544267053</v>
      </c>
      <c r="AZ570" s="4">
        <v>82</v>
      </c>
      <c r="BA570">
        <v>-8.6</v>
      </c>
    </row>
    <row r="571" spans="1:53" x14ac:dyDescent="0.2">
      <c r="A571" s="13" t="s">
        <v>1720</v>
      </c>
      <c r="B571" s="13" t="s">
        <v>2091</v>
      </c>
      <c r="C571" s="1" t="s">
        <v>136</v>
      </c>
      <c r="D571" s="13" t="s">
        <v>173</v>
      </c>
      <c r="E571" s="13">
        <v>42</v>
      </c>
      <c r="F571" s="13">
        <v>2</v>
      </c>
      <c r="G571" s="13">
        <v>1</v>
      </c>
      <c r="H571" s="20">
        <f t="shared" si="112"/>
        <v>3</v>
      </c>
      <c r="I571">
        <v>2</v>
      </c>
      <c r="J571">
        <v>0</v>
      </c>
      <c r="K571">
        <v>1</v>
      </c>
      <c r="L571" s="17">
        <f t="shared" si="113"/>
        <v>2.477632484514797</v>
      </c>
      <c r="M571">
        <v>9</v>
      </c>
      <c r="N571">
        <v>6</v>
      </c>
      <c r="O571">
        <v>14</v>
      </c>
      <c r="P571" s="15">
        <f t="shared" si="114"/>
        <v>0.22222222222222221</v>
      </c>
      <c r="Q571" s="15">
        <f t="shared" si="115"/>
        <v>6.8965517241379309E-2</v>
      </c>
      <c r="R571" s="20">
        <f t="shared" si="116"/>
        <v>0</v>
      </c>
      <c r="S571">
        <v>0</v>
      </c>
      <c r="T571">
        <v>0</v>
      </c>
      <c r="U571">
        <v>2</v>
      </c>
      <c r="V571">
        <v>4</v>
      </c>
      <c r="W571">
        <v>0</v>
      </c>
      <c r="X571" s="16">
        <v>72.650000000000006</v>
      </c>
      <c r="Y571" s="26">
        <f t="shared" si="117"/>
        <v>1.7297619047619048</v>
      </c>
      <c r="Z571" s="4">
        <v>68.010000000000005</v>
      </c>
      <c r="AA571" s="26">
        <f t="shared" si="118"/>
        <v>1.6192857142857144</v>
      </c>
      <c r="AB571" s="4">
        <v>143.28</v>
      </c>
      <c r="AC571" s="26">
        <f t="shared" si="119"/>
        <v>3.4114285714285715</v>
      </c>
      <c r="AD571" s="21">
        <f t="shared" si="120"/>
        <v>0.3218798807326424</v>
      </c>
      <c r="AE571" s="15">
        <f t="shared" si="121"/>
        <v>0.33333333333333331</v>
      </c>
      <c r="AF571" s="15">
        <f t="shared" si="122"/>
        <v>0.16666666666666666</v>
      </c>
      <c r="AG571" s="15">
        <f t="shared" si="123"/>
        <v>0.5</v>
      </c>
      <c r="AH571" s="1"/>
      <c r="AI571" s="1"/>
      <c r="AJ571" s="21" t="str">
        <f t="shared" si="124"/>
        <v xml:space="preserve"> </v>
      </c>
      <c r="AK571">
        <v>6</v>
      </c>
      <c r="AL571">
        <v>1</v>
      </c>
      <c r="AM571" s="42">
        <v>42</v>
      </c>
      <c r="AN571" s="42">
        <v>8</v>
      </c>
      <c r="AO571" s="42">
        <v>42</v>
      </c>
      <c r="AP571" s="42">
        <v>8</v>
      </c>
      <c r="AQ571" s="42">
        <v>0</v>
      </c>
      <c r="AR571" s="42">
        <v>30</v>
      </c>
      <c r="AS571">
        <v>48</v>
      </c>
      <c r="AT571">
        <v>7</v>
      </c>
      <c r="AU571" s="4">
        <v>-1.69</v>
      </c>
      <c r="AV571" s="4">
        <v>87.27</v>
      </c>
      <c r="AW571">
        <v>0</v>
      </c>
      <c r="AX571">
        <v>0</v>
      </c>
      <c r="AY571" s="16">
        <f t="shared" si="125"/>
        <v>85.065381968341356</v>
      </c>
      <c r="AZ571" s="4">
        <v>89.55</v>
      </c>
      <c r="BA571">
        <v>-7.6</v>
      </c>
    </row>
    <row r="572" spans="1:53" x14ac:dyDescent="0.2">
      <c r="A572" s="13" t="s">
        <v>312</v>
      </c>
      <c r="B572" s="13" t="s">
        <v>2094</v>
      </c>
      <c r="C572" s="1" t="s">
        <v>190</v>
      </c>
      <c r="D572" s="13" t="s">
        <v>173</v>
      </c>
      <c r="E572" s="13">
        <v>82</v>
      </c>
      <c r="F572" s="13">
        <v>2</v>
      </c>
      <c r="G572" s="13">
        <v>8</v>
      </c>
      <c r="H572" s="20">
        <f t="shared" si="112"/>
        <v>10</v>
      </c>
      <c r="I572">
        <v>2</v>
      </c>
      <c r="J572">
        <v>4</v>
      </c>
      <c r="K572">
        <v>4</v>
      </c>
      <c r="L572" s="17">
        <f t="shared" si="113"/>
        <v>6.8741645980549446</v>
      </c>
      <c r="M572">
        <v>22</v>
      </c>
      <c r="N572">
        <v>8</v>
      </c>
      <c r="O572">
        <v>4</v>
      </c>
      <c r="P572" s="15">
        <f t="shared" si="114"/>
        <v>9.0909090909090912E-2</v>
      </c>
      <c r="Q572" s="15">
        <f t="shared" si="115"/>
        <v>5.8823529411764705E-2</v>
      </c>
      <c r="R572" s="20">
        <f t="shared" si="116"/>
        <v>22.933333333333334</v>
      </c>
      <c r="S572">
        <v>1</v>
      </c>
      <c r="T572">
        <v>1</v>
      </c>
      <c r="U572">
        <v>0</v>
      </c>
      <c r="V572">
        <v>3</v>
      </c>
      <c r="W572">
        <v>3</v>
      </c>
      <c r="X572" s="16">
        <v>87.283333333300007</v>
      </c>
      <c r="Y572" s="26">
        <f t="shared" si="117"/>
        <v>1.0644308943085368</v>
      </c>
      <c r="Z572" s="4">
        <v>88.59</v>
      </c>
      <c r="AA572" s="26">
        <f t="shared" si="118"/>
        <v>1.0803658536585365</v>
      </c>
      <c r="AB572" s="4">
        <v>278.29000000000002</v>
      </c>
      <c r="AC572" s="26">
        <f t="shared" si="119"/>
        <v>3.3937804878048783</v>
      </c>
      <c r="AD572" s="21">
        <f t="shared" si="120"/>
        <v>0.24146860008722196</v>
      </c>
      <c r="AE572" s="15">
        <f t="shared" si="121"/>
        <v>0.13333333333333333</v>
      </c>
      <c r="AF572" s="15">
        <f t="shared" si="122"/>
        <v>0.53333333333333333</v>
      </c>
      <c r="AG572" s="15">
        <f t="shared" si="123"/>
        <v>0.66666666666666663</v>
      </c>
      <c r="AH572" s="1"/>
      <c r="AI572" s="1"/>
      <c r="AJ572" s="21" t="str">
        <f t="shared" si="124"/>
        <v xml:space="preserve"> </v>
      </c>
      <c r="AK572">
        <v>15</v>
      </c>
      <c r="AL572">
        <v>2</v>
      </c>
      <c r="AM572" s="42">
        <v>71</v>
      </c>
      <c r="AN572" s="42">
        <v>21</v>
      </c>
      <c r="AO572" s="42">
        <v>71</v>
      </c>
      <c r="AP572" s="42">
        <v>21</v>
      </c>
      <c r="AQ572" s="42">
        <v>2</v>
      </c>
      <c r="AR572" s="42">
        <v>31</v>
      </c>
      <c r="AS572">
        <v>65</v>
      </c>
      <c r="AT572">
        <v>15</v>
      </c>
      <c r="AU572" s="4">
        <v>-8.89</v>
      </c>
      <c r="AV572" s="4">
        <v>81.25</v>
      </c>
      <c r="AW572">
        <v>0</v>
      </c>
      <c r="AX572">
        <v>0</v>
      </c>
      <c r="AY572" s="16">
        <f t="shared" si="125"/>
        <v>97.613137292380216</v>
      </c>
      <c r="AZ572" s="4">
        <v>93.62</v>
      </c>
      <c r="BA572">
        <v>-3.6</v>
      </c>
    </row>
    <row r="573" spans="1:53" x14ac:dyDescent="0.2">
      <c r="A573" s="13" t="s">
        <v>1025</v>
      </c>
      <c r="B573" s="13" t="s">
        <v>2097</v>
      </c>
      <c r="C573" s="1" t="s">
        <v>334</v>
      </c>
      <c r="D573" s="13" t="s">
        <v>154</v>
      </c>
      <c r="E573" s="13">
        <v>1</v>
      </c>
      <c r="F573" s="13">
        <v>0</v>
      </c>
      <c r="G573" s="13">
        <v>0</v>
      </c>
      <c r="H573" s="20">
        <f t="shared" si="112"/>
        <v>0</v>
      </c>
      <c r="I573">
        <v>0</v>
      </c>
      <c r="J573">
        <v>0</v>
      </c>
      <c r="K573">
        <v>0</v>
      </c>
      <c r="L573" s="17">
        <f t="shared" si="113"/>
        <v>0</v>
      </c>
      <c r="M573">
        <v>0</v>
      </c>
      <c r="N573">
        <v>0</v>
      </c>
      <c r="O573">
        <v>0</v>
      </c>
      <c r="P573" s="15">
        <f t="shared" si="114"/>
        <v>0</v>
      </c>
      <c r="Q573" s="15">
        <f t="shared" si="115"/>
        <v>0</v>
      </c>
      <c r="R573" s="20">
        <f t="shared" si="116"/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16">
        <v>0</v>
      </c>
      <c r="Y573" s="26">
        <f t="shared" si="117"/>
        <v>0</v>
      </c>
      <c r="Z573" s="4">
        <v>0</v>
      </c>
      <c r="AA573" s="26">
        <f t="shared" si="118"/>
        <v>0</v>
      </c>
      <c r="AB573" s="4">
        <v>5.82</v>
      </c>
      <c r="AC573" s="26">
        <f t="shared" si="119"/>
        <v>5.82</v>
      </c>
      <c r="AD573" s="21">
        <f t="shared" si="120"/>
        <v>0</v>
      </c>
      <c r="AE573" s="15">
        <f t="shared" si="121"/>
        <v>0</v>
      </c>
      <c r="AF573" s="15">
        <f t="shared" si="122"/>
        <v>0</v>
      </c>
      <c r="AG573" s="15">
        <f t="shared" si="123"/>
        <v>0</v>
      </c>
      <c r="AH573" s="13">
        <v>0</v>
      </c>
      <c r="AI573" s="13">
        <v>0</v>
      </c>
      <c r="AJ573" s="21" t="str">
        <f t="shared" si="124"/>
        <v xml:space="preserve"> </v>
      </c>
      <c r="AK573">
        <v>0</v>
      </c>
      <c r="AL573">
        <v>0</v>
      </c>
      <c r="AM573" s="42">
        <v>0</v>
      </c>
      <c r="AN573" s="42">
        <v>0</v>
      </c>
      <c r="AO573" s="42">
        <v>0</v>
      </c>
      <c r="AP573" s="42">
        <v>0</v>
      </c>
      <c r="AQ573" s="42">
        <v>0</v>
      </c>
      <c r="AR573" s="42">
        <v>0</v>
      </c>
      <c r="AS573">
        <v>0</v>
      </c>
      <c r="AT573">
        <v>0</v>
      </c>
      <c r="AW573">
        <v>0</v>
      </c>
      <c r="AX573">
        <v>0</v>
      </c>
      <c r="AY573" s="16">
        <f t="shared" si="125"/>
        <v>0</v>
      </c>
    </row>
    <row r="574" spans="1:53" x14ac:dyDescent="0.2">
      <c r="A574" s="13" t="s">
        <v>665</v>
      </c>
      <c r="B574" s="13" t="s">
        <v>2100</v>
      </c>
      <c r="C574" s="1" t="s">
        <v>206</v>
      </c>
      <c r="D574" s="13" t="s">
        <v>146</v>
      </c>
      <c r="E574" s="13">
        <v>60</v>
      </c>
      <c r="F574" s="13">
        <v>0</v>
      </c>
      <c r="G574" s="13">
        <v>0</v>
      </c>
      <c r="H574" s="20">
        <f t="shared" si="112"/>
        <v>0</v>
      </c>
      <c r="I574">
        <v>0</v>
      </c>
      <c r="J574">
        <v>0</v>
      </c>
      <c r="K574">
        <v>0</v>
      </c>
      <c r="L574" s="17">
        <f t="shared" si="113"/>
        <v>0</v>
      </c>
      <c r="M574">
        <v>0</v>
      </c>
      <c r="N574">
        <v>0</v>
      </c>
      <c r="O574">
        <v>0</v>
      </c>
      <c r="P574" s="15">
        <f t="shared" si="114"/>
        <v>0</v>
      </c>
      <c r="Q574" s="15">
        <f t="shared" si="115"/>
        <v>0</v>
      </c>
      <c r="R574" s="20">
        <f t="shared" si="116"/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 s="16">
        <v>5.1666666667000003</v>
      </c>
      <c r="Y574" s="26">
        <f t="shared" si="117"/>
        <v>8.6111111111666666E-2</v>
      </c>
      <c r="Z574" s="4">
        <v>1.88</v>
      </c>
      <c r="AA574" s="26">
        <f t="shared" si="118"/>
        <v>3.1333333333333331E-2</v>
      </c>
      <c r="AB574" s="4">
        <v>256.93</v>
      </c>
      <c r="AC574" s="26">
        <f t="shared" si="119"/>
        <v>4.2821666666666669</v>
      </c>
      <c r="AD574" s="21">
        <f t="shared" si="120"/>
        <v>7.264016073567481E-3</v>
      </c>
      <c r="AE574" s="15">
        <f t="shared" si="121"/>
        <v>0</v>
      </c>
      <c r="AF574" s="15">
        <f t="shared" si="122"/>
        <v>0</v>
      </c>
      <c r="AG574" s="15">
        <f t="shared" si="123"/>
        <v>0</v>
      </c>
      <c r="AH574" s="13">
        <v>0</v>
      </c>
      <c r="AI574" s="13">
        <v>1</v>
      </c>
      <c r="AJ574" s="21">
        <f t="shared" si="124"/>
        <v>0</v>
      </c>
      <c r="AK574">
        <v>0</v>
      </c>
      <c r="AL574">
        <v>0</v>
      </c>
      <c r="AM574" s="42">
        <v>0</v>
      </c>
      <c r="AN574" s="42">
        <v>0</v>
      </c>
      <c r="AO574" s="42">
        <v>0</v>
      </c>
      <c r="AP574" s="42">
        <v>0</v>
      </c>
      <c r="AQ574" s="42">
        <v>0</v>
      </c>
      <c r="AR574" s="42">
        <v>0</v>
      </c>
      <c r="AS574">
        <v>0</v>
      </c>
      <c r="AT574">
        <v>0</v>
      </c>
      <c r="AW574">
        <v>0</v>
      </c>
      <c r="AX574">
        <v>0</v>
      </c>
      <c r="AY574" s="16">
        <f t="shared" si="125"/>
        <v>0</v>
      </c>
      <c r="AZ574" s="4">
        <v>75</v>
      </c>
      <c r="BA574">
        <v>-20.2</v>
      </c>
    </row>
    <row r="575" spans="1:53" x14ac:dyDescent="0.2">
      <c r="A575" s="13" t="s">
        <v>199</v>
      </c>
      <c r="B575" s="13" t="s">
        <v>2102</v>
      </c>
      <c r="C575" s="1" t="s">
        <v>322</v>
      </c>
      <c r="D575" s="13" t="s">
        <v>207</v>
      </c>
      <c r="E575" s="13">
        <v>38</v>
      </c>
      <c r="F575" s="13">
        <v>0</v>
      </c>
      <c r="G575" s="13">
        <v>0</v>
      </c>
      <c r="H575" s="20">
        <f t="shared" si="112"/>
        <v>0</v>
      </c>
      <c r="I575">
        <v>0</v>
      </c>
      <c r="J575">
        <v>0</v>
      </c>
      <c r="K575">
        <v>0</v>
      </c>
      <c r="L575" s="17">
        <f t="shared" si="113"/>
        <v>0</v>
      </c>
      <c r="M575">
        <v>0</v>
      </c>
      <c r="N575">
        <v>0</v>
      </c>
      <c r="O575">
        <v>0</v>
      </c>
      <c r="P575" s="15">
        <f t="shared" si="114"/>
        <v>0</v>
      </c>
      <c r="Q575" s="15">
        <f t="shared" si="115"/>
        <v>0</v>
      </c>
      <c r="R575" s="20">
        <f t="shared" si="116"/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16">
        <v>1.6166666667</v>
      </c>
      <c r="Y575" s="26">
        <f t="shared" si="117"/>
        <v>4.2543859650000002E-2</v>
      </c>
      <c r="Z575" s="4">
        <v>1.67</v>
      </c>
      <c r="AA575" s="26">
        <f t="shared" si="118"/>
        <v>4.3947368421052631E-2</v>
      </c>
      <c r="AB575" s="4">
        <v>188.14</v>
      </c>
      <c r="AC575" s="26">
        <f t="shared" si="119"/>
        <v>4.9510526315789471</v>
      </c>
      <c r="AD575" s="21">
        <f t="shared" si="120"/>
        <v>8.7982719561666926E-3</v>
      </c>
      <c r="AE575" s="15">
        <f t="shared" si="121"/>
        <v>0</v>
      </c>
      <c r="AF575" s="15">
        <f t="shared" si="122"/>
        <v>0</v>
      </c>
      <c r="AG575" s="15">
        <f t="shared" si="123"/>
        <v>0</v>
      </c>
      <c r="AH575" s="13">
        <v>0</v>
      </c>
      <c r="AI575" s="13">
        <v>1</v>
      </c>
      <c r="AJ575" s="21">
        <f t="shared" si="124"/>
        <v>0</v>
      </c>
      <c r="AK575">
        <v>0</v>
      </c>
      <c r="AL575">
        <v>0</v>
      </c>
      <c r="AM575" s="42">
        <v>1</v>
      </c>
      <c r="AN575" s="42">
        <v>0</v>
      </c>
      <c r="AO575" s="42">
        <v>1</v>
      </c>
      <c r="AP575" s="42">
        <v>0</v>
      </c>
      <c r="AQ575" s="42">
        <v>0</v>
      </c>
      <c r="AR575" s="42">
        <v>0</v>
      </c>
      <c r="AS575">
        <v>0</v>
      </c>
      <c r="AT575">
        <v>0</v>
      </c>
      <c r="AW575">
        <v>0</v>
      </c>
      <c r="AX575">
        <v>0</v>
      </c>
      <c r="AY575" s="16">
        <f t="shared" si="125"/>
        <v>74.22680412218088</v>
      </c>
      <c r="AZ575" s="4">
        <v>50</v>
      </c>
      <c r="BA575">
        <v>-47.4</v>
      </c>
    </row>
    <row r="576" spans="1:53" x14ac:dyDescent="0.2">
      <c r="A576" s="13" t="s">
        <v>519</v>
      </c>
      <c r="B576" s="13" t="s">
        <v>2104</v>
      </c>
      <c r="C576" s="1" t="s">
        <v>136</v>
      </c>
      <c r="D576" s="13" t="s">
        <v>146</v>
      </c>
      <c r="E576" s="13">
        <v>76</v>
      </c>
      <c r="F576" s="13">
        <v>2</v>
      </c>
      <c r="G576" s="13">
        <v>12</v>
      </c>
      <c r="H576" s="20">
        <f t="shared" si="112"/>
        <v>14</v>
      </c>
      <c r="I576">
        <v>2</v>
      </c>
      <c r="J576">
        <v>3</v>
      </c>
      <c r="K576">
        <v>9</v>
      </c>
      <c r="L576" s="17">
        <f t="shared" si="113"/>
        <v>4.0658276863504366</v>
      </c>
      <c r="M576">
        <v>30</v>
      </c>
      <c r="N576">
        <v>15</v>
      </c>
      <c r="O576">
        <v>29</v>
      </c>
      <c r="P576" s="15">
        <f t="shared" si="114"/>
        <v>6.6666666666666666E-2</v>
      </c>
      <c r="Q576" s="15">
        <f t="shared" si="115"/>
        <v>2.7027027027027029E-2</v>
      </c>
      <c r="R576" s="20">
        <f t="shared" si="116"/>
        <v>23.869565217391305</v>
      </c>
      <c r="S576">
        <v>1</v>
      </c>
      <c r="T576">
        <v>7</v>
      </c>
      <c r="U576">
        <v>6</v>
      </c>
      <c r="V576">
        <v>7</v>
      </c>
      <c r="W576">
        <v>1</v>
      </c>
      <c r="X576" s="16">
        <v>206.6</v>
      </c>
      <c r="Y576" s="26">
        <f t="shared" si="117"/>
        <v>2.7184210526315788</v>
      </c>
      <c r="Z576" s="4">
        <v>203.04</v>
      </c>
      <c r="AA576" s="26">
        <f t="shared" si="118"/>
        <v>2.6715789473684208</v>
      </c>
      <c r="AB576" s="4">
        <v>153.65</v>
      </c>
      <c r="AC576" s="26">
        <f t="shared" si="119"/>
        <v>2.0217105263157897</v>
      </c>
      <c r="AD576" s="21">
        <f t="shared" si="120"/>
        <v>0.56923378844374672</v>
      </c>
      <c r="AE576" s="15">
        <f t="shared" si="121"/>
        <v>8.6956521739130432E-2</v>
      </c>
      <c r="AF576" s="15">
        <f t="shared" si="122"/>
        <v>0.52173913043478259</v>
      </c>
      <c r="AG576" s="15">
        <f t="shared" si="123"/>
        <v>0.60869565217391308</v>
      </c>
      <c r="AH576" s="13">
        <v>102</v>
      </c>
      <c r="AI576" s="13">
        <v>93</v>
      </c>
      <c r="AJ576" s="21">
        <f t="shared" si="124"/>
        <v>0.52307692307692311</v>
      </c>
      <c r="AK576">
        <v>23</v>
      </c>
      <c r="AL576">
        <v>4</v>
      </c>
      <c r="AM576" s="42">
        <v>160</v>
      </c>
      <c r="AN576" s="42">
        <v>17</v>
      </c>
      <c r="AO576" s="42">
        <v>160</v>
      </c>
      <c r="AP576" s="42">
        <v>17</v>
      </c>
      <c r="AQ576" s="42">
        <v>7</v>
      </c>
      <c r="AR576" s="42">
        <v>107</v>
      </c>
      <c r="AS576">
        <v>183</v>
      </c>
      <c r="AT576">
        <v>25</v>
      </c>
      <c r="AU576" s="4">
        <v>1.1200000000000001</v>
      </c>
      <c r="AV576" s="4">
        <v>87.98</v>
      </c>
      <c r="AW576">
        <v>1</v>
      </c>
      <c r="AX576">
        <v>0</v>
      </c>
      <c r="AY576" s="16">
        <f t="shared" si="125"/>
        <v>117.61858664085189</v>
      </c>
      <c r="AZ576" s="4">
        <v>97.26</v>
      </c>
      <c r="BA576">
        <v>5.5</v>
      </c>
    </row>
    <row r="577" spans="1:53" x14ac:dyDescent="0.2">
      <c r="A577" s="13" t="s">
        <v>2106</v>
      </c>
      <c r="B577" s="13" t="s">
        <v>2107</v>
      </c>
      <c r="C577" s="1" t="s">
        <v>136</v>
      </c>
      <c r="D577" s="13" t="s">
        <v>173</v>
      </c>
      <c r="E577" s="13">
        <v>2</v>
      </c>
      <c r="F577" s="13">
        <v>0</v>
      </c>
      <c r="G577" s="13">
        <v>0</v>
      </c>
      <c r="H577" s="20">
        <f t="shared" si="112"/>
        <v>0</v>
      </c>
      <c r="I577">
        <v>0</v>
      </c>
      <c r="J577">
        <v>0</v>
      </c>
      <c r="K577">
        <v>0</v>
      </c>
      <c r="L577" s="17">
        <f t="shared" si="113"/>
        <v>0</v>
      </c>
      <c r="M577">
        <v>0</v>
      </c>
      <c r="N577">
        <v>0</v>
      </c>
      <c r="O577">
        <v>0</v>
      </c>
      <c r="P577" s="15">
        <f t="shared" si="114"/>
        <v>0</v>
      </c>
      <c r="Q577" s="15">
        <f t="shared" si="115"/>
        <v>0</v>
      </c>
      <c r="R577" s="20">
        <f t="shared" si="116"/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16">
        <v>0.41666666670000002</v>
      </c>
      <c r="Y577" s="26">
        <f t="shared" si="117"/>
        <v>0.20833333335000001</v>
      </c>
      <c r="Z577" s="4">
        <v>0.86</v>
      </c>
      <c r="AA577" s="26">
        <f t="shared" si="118"/>
        <v>0.43</v>
      </c>
      <c r="AB577" s="4">
        <v>9.19</v>
      </c>
      <c r="AC577" s="26">
        <f t="shared" si="119"/>
        <v>4.5949999999999998</v>
      </c>
      <c r="AD577" s="21">
        <f t="shared" si="120"/>
        <v>8.5572139303482592E-2</v>
      </c>
      <c r="AE577" s="15">
        <f t="shared" si="121"/>
        <v>0</v>
      </c>
      <c r="AF577" s="15">
        <f t="shared" si="122"/>
        <v>0</v>
      </c>
      <c r="AG577" s="15">
        <f t="shared" si="123"/>
        <v>0</v>
      </c>
      <c r="AH577" s="1"/>
      <c r="AI577" s="1"/>
      <c r="AJ577" s="21" t="str">
        <f t="shared" si="124"/>
        <v xml:space="preserve"> </v>
      </c>
      <c r="AK577">
        <v>0</v>
      </c>
      <c r="AL577">
        <v>0</v>
      </c>
      <c r="AM577" s="42">
        <v>0</v>
      </c>
      <c r="AN577" s="42">
        <v>0</v>
      </c>
      <c r="AO577" s="42">
        <v>0</v>
      </c>
      <c r="AP577" s="42">
        <v>0</v>
      </c>
      <c r="AQ577" s="42">
        <v>0</v>
      </c>
      <c r="AR577" s="42">
        <v>0</v>
      </c>
      <c r="AS577">
        <v>0</v>
      </c>
      <c r="AT577">
        <v>0</v>
      </c>
      <c r="AW577">
        <v>0</v>
      </c>
      <c r="AX577">
        <v>0</v>
      </c>
      <c r="AY577" s="16">
        <f t="shared" si="125"/>
        <v>0</v>
      </c>
    </row>
    <row r="578" spans="1:53" x14ac:dyDescent="0.2">
      <c r="A578" s="13" t="s">
        <v>2110</v>
      </c>
      <c r="B578" s="13" t="s">
        <v>2111</v>
      </c>
      <c r="C578" s="1" t="s">
        <v>128</v>
      </c>
      <c r="D578" s="13" t="s">
        <v>328</v>
      </c>
      <c r="E578" s="13">
        <v>82</v>
      </c>
      <c r="F578" s="13">
        <v>14</v>
      </c>
      <c r="G578" s="13">
        <v>10</v>
      </c>
      <c r="H578" s="20">
        <f t="shared" ref="H578:H641" si="126">F578+G578</f>
        <v>24</v>
      </c>
      <c r="I578">
        <v>14</v>
      </c>
      <c r="J578">
        <v>2</v>
      </c>
      <c r="K578">
        <v>8</v>
      </c>
      <c r="L578" s="17">
        <f t="shared" ref="L578:L641" si="127">IF(X578&gt;0,H578/X578*60,0)</f>
        <v>5.8362604701439924</v>
      </c>
      <c r="M578">
        <v>48</v>
      </c>
      <c r="N578">
        <v>13</v>
      </c>
      <c r="O578">
        <v>14</v>
      </c>
      <c r="P578" s="15">
        <f t="shared" ref="P578:P641" si="128">IF(M578&gt;0,F578/M578,0)</f>
        <v>0.29166666666666669</v>
      </c>
      <c r="Q578" s="15">
        <f t="shared" ref="Q578:Q641" si="129">IF(SUM(M578:O578)&gt;0,F578/SUM(M578:O578),0)</f>
        <v>0.18666666666666668</v>
      </c>
      <c r="R578" s="20">
        <f t="shared" ref="R578:R641" si="130">IF(AK578&gt;0,J578/(AK578/(AK578+AM578)),0)</f>
        <v>12.457142857142857</v>
      </c>
      <c r="S578">
        <v>1</v>
      </c>
      <c r="T578">
        <v>0</v>
      </c>
      <c r="U578">
        <v>8</v>
      </c>
      <c r="V578">
        <v>11</v>
      </c>
      <c r="W578">
        <v>1</v>
      </c>
      <c r="X578" s="16">
        <v>246.73333333330001</v>
      </c>
      <c r="Y578" s="26">
        <f t="shared" ref="Y578:Y641" si="131">X578/E578</f>
        <v>3.0089430894304878</v>
      </c>
      <c r="Z578" s="4">
        <v>241.99</v>
      </c>
      <c r="AA578" s="26">
        <f t="shared" ref="AA578:AA641" si="132">Z578/E578</f>
        <v>2.9510975609756098</v>
      </c>
      <c r="AB578" s="4">
        <v>220.42</v>
      </c>
      <c r="AC578" s="26">
        <f t="shared" ref="AC578:AC641" si="133">AB578/E578</f>
        <v>2.6880487804878048</v>
      </c>
      <c r="AD578" s="21">
        <f t="shared" ref="AD578:AD641" si="134">IF(AA578&gt;0,AA578/(AA578+AC578),0)</f>
        <v>0.52332345753768306</v>
      </c>
      <c r="AE578" s="15">
        <f t="shared" ref="AE578:AE641" si="135">IF(AK578&gt;0,I578/AK578,0)</f>
        <v>0.4</v>
      </c>
      <c r="AF578" s="15">
        <f t="shared" ref="AF578:AF641" si="136">IF(AK578&gt;0,(J578+K578)/AK578,0)</f>
        <v>0.2857142857142857</v>
      </c>
      <c r="AG578" s="15">
        <f t="shared" ref="AG578:AG641" si="137">AE578+AF578</f>
        <v>0.68571428571428572</v>
      </c>
      <c r="AH578" s="13">
        <v>0</v>
      </c>
      <c r="AI578" s="13">
        <v>1</v>
      </c>
      <c r="AJ578" s="21">
        <f t="shared" ref="AJ578:AJ641" si="138">IF((AH578+AI578)&gt;0,AH578/(AH578+AI578)," ")</f>
        <v>0</v>
      </c>
      <c r="AK578">
        <v>35</v>
      </c>
      <c r="AL578">
        <v>4</v>
      </c>
      <c r="AM578" s="42">
        <v>183</v>
      </c>
      <c r="AN578" s="42">
        <v>36</v>
      </c>
      <c r="AO578" s="42">
        <v>183</v>
      </c>
      <c r="AP578" s="42">
        <v>36</v>
      </c>
      <c r="AQ578" s="42">
        <v>9</v>
      </c>
      <c r="AR578" s="42">
        <v>83</v>
      </c>
      <c r="AS578">
        <v>232</v>
      </c>
      <c r="AT578">
        <v>32</v>
      </c>
      <c r="AU578" s="4">
        <v>-1.1000000000000001</v>
      </c>
      <c r="AV578" s="4">
        <v>87.88</v>
      </c>
      <c r="AW578">
        <v>3</v>
      </c>
      <c r="AX578">
        <v>1</v>
      </c>
      <c r="AY578" s="16">
        <f t="shared" ref="AY578:AY641" si="139">((AK578+AM578+AO578+AR578)-(AL578+AN578+AP578+AQ578))/MAX(1,X578)*60</f>
        <v>97.027830316143891</v>
      </c>
      <c r="AZ578" s="4">
        <v>95.3</v>
      </c>
      <c r="BA578">
        <v>3.3</v>
      </c>
    </row>
    <row r="579" spans="1:53" x14ac:dyDescent="0.2">
      <c r="A579" s="13" t="s">
        <v>496</v>
      </c>
      <c r="B579" s="13" t="s">
        <v>2114</v>
      </c>
      <c r="C579" s="13" t="s">
        <v>243</v>
      </c>
      <c r="D579" s="13" t="s">
        <v>129</v>
      </c>
      <c r="E579" s="13">
        <v>60</v>
      </c>
      <c r="F579" s="13">
        <v>0</v>
      </c>
      <c r="G579" s="13">
        <v>0</v>
      </c>
      <c r="H579" s="20">
        <f t="shared" si="126"/>
        <v>0</v>
      </c>
      <c r="I579">
        <v>0</v>
      </c>
      <c r="J579">
        <v>0</v>
      </c>
      <c r="K579">
        <v>0</v>
      </c>
      <c r="L579" s="17">
        <f t="shared" si="127"/>
        <v>0</v>
      </c>
      <c r="M579">
        <v>0</v>
      </c>
      <c r="N579">
        <v>0</v>
      </c>
      <c r="O579">
        <v>0</v>
      </c>
      <c r="P579" s="15">
        <f t="shared" si="128"/>
        <v>0</v>
      </c>
      <c r="Q579" s="15">
        <f t="shared" si="129"/>
        <v>0</v>
      </c>
      <c r="R579" s="20">
        <f t="shared" si="130"/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16">
        <v>3.05</v>
      </c>
      <c r="Y579" s="26">
        <f t="shared" si="131"/>
        <v>5.0833333333333328E-2</v>
      </c>
      <c r="Z579" s="4">
        <v>2.79</v>
      </c>
      <c r="AA579" s="26">
        <f t="shared" si="132"/>
        <v>4.65E-2</v>
      </c>
      <c r="AB579" s="4">
        <v>327.27999999999997</v>
      </c>
      <c r="AC579" s="26">
        <f t="shared" si="133"/>
        <v>5.4546666666666663</v>
      </c>
      <c r="AD579" s="21">
        <f t="shared" si="134"/>
        <v>8.452752446450754E-3</v>
      </c>
      <c r="AE579" s="15">
        <f t="shared" si="135"/>
        <v>0</v>
      </c>
      <c r="AF579" s="15">
        <f t="shared" si="136"/>
        <v>0</v>
      </c>
      <c r="AG579" s="15">
        <f t="shared" si="137"/>
        <v>0</v>
      </c>
      <c r="AH579" s="13">
        <v>0</v>
      </c>
      <c r="AI579" s="13">
        <v>0</v>
      </c>
      <c r="AJ579" s="21" t="str">
        <f t="shared" si="138"/>
        <v xml:space="preserve"> </v>
      </c>
      <c r="AK579">
        <v>0</v>
      </c>
      <c r="AL579">
        <v>0</v>
      </c>
      <c r="AM579" s="42">
        <v>2</v>
      </c>
      <c r="AN579" s="42">
        <v>0</v>
      </c>
      <c r="AO579" s="42">
        <v>2</v>
      </c>
      <c r="AP579" s="42">
        <v>0</v>
      </c>
      <c r="AQ579" s="42">
        <v>0</v>
      </c>
      <c r="AR579" s="42">
        <v>0</v>
      </c>
      <c r="AS579">
        <v>0</v>
      </c>
      <c r="AT579">
        <v>1</v>
      </c>
      <c r="AU579" s="4">
        <v>-87.82</v>
      </c>
      <c r="AV579" s="4">
        <v>0</v>
      </c>
      <c r="AW579">
        <v>0</v>
      </c>
      <c r="AX579">
        <v>0</v>
      </c>
      <c r="AY579" s="16">
        <f t="shared" si="139"/>
        <v>78.688524590163937</v>
      </c>
      <c r="AZ579" s="4">
        <v>66.67</v>
      </c>
      <c r="BA579">
        <v>-27.6</v>
      </c>
    </row>
    <row r="580" spans="1:53" x14ac:dyDescent="0.2">
      <c r="A580" s="13" t="s">
        <v>2116</v>
      </c>
      <c r="B580" s="13" t="s">
        <v>2117</v>
      </c>
      <c r="C580" s="1" t="s">
        <v>190</v>
      </c>
      <c r="D580" s="13" t="s">
        <v>146</v>
      </c>
      <c r="E580" s="13">
        <v>13</v>
      </c>
      <c r="F580" s="13">
        <v>0</v>
      </c>
      <c r="G580" s="13">
        <v>0</v>
      </c>
      <c r="H580" s="20">
        <f t="shared" si="126"/>
        <v>0</v>
      </c>
      <c r="I580">
        <v>0</v>
      </c>
      <c r="J580">
        <v>0</v>
      </c>
      <c r="K580">
        <v>0</v>
      </c>
      <c r="L580" s="17">
        <f t="shared" si="127"/>
        <v>0</v>
      </c>
      <c r="M580">
        <v>0</v>
      </c>
      <c r="N580">
        <v>0</v>
      </c>
      <c r="O580">
        <v>0</v>
      </c>
      <c r="P580" s="15">
        <f t="shared" si="128"/>
        <v>0</v>
      </c>
      <c r="Q580" s="15">
        <f t="shared" si="129"/>
        <v>0</v>
      </c>
      <c r="R580" s="20">
        <f t="shared" si="130"/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16">
        <v>1.6666666699999999E-2</v>
      </c>
      <c r="Y580" s="26">
        <f t="shared" si="131"/>
        <v>1.2820512846153846E-3</v>
      </c>
      <c r="Z580" s="4">
        <v>0</v>
      </c>
      <c r="AA580" s="26">
        <f t="shared" si="132"/>
        <v>0</v>
      </c>
      <c r="AB580" s="4">
        <v>59.35</v>
      </c>
      <c r="AC580" s="26">
        <f t="shared" si="133"/>
        <v>4.5653846153846152</v>
      </c>
      <c r="AD580" s="21">
        <f t="shared" si="134"/>
        <v>0</v>
      </c>
      <c r="AE580" s="15">
        <f t="shared" si="135"/>
        <v>0</v>
      </c>
      <c r="AF580" s="15">
        <f t="shared" si="136"/>
        <v>0</v>
      </c>
      <c r="AG580" s="15">
        <f t="shared" si="137"/>
        <v>0</v>
      </c>
      <c r="AH580" s="13">
        <v>0</v>
      </c>
      <c r="AI580" s="13">
        <v>0</v>
      </c>
      <c r="AJ580" s="21" t="str">
        <f t="shared" si="138"/>
        <v xml:space="preserve"> </v>
      </c>
      <c r="AK580">
        <v>0</v>
      </c>
      <c r="AL580">
        <v>0</v>
      </c>
      <c r="AM580" s="42">
        <v>0</v>
      </c>
      <c r="AN580" s="42">
        <v>0</v>
      </c>
      <c r="AO580" s="42">
        <v>0</v>
      </c>
      <c r="AP580" s="42">
        <v>0</v>
      </c>
      <c r="AQ580" s="42">
        <v>0</v>
      </c>
      <c r="AR580" s="42">
        <v>0</v>
      </c>
      <c r="AS580">
        <v>0</v>
      </c>
      <c r="AT580">
        <v>0</v>
      </c>
      <c r="AW580">
        <v>0</v>
      </c>
      <c r="AX580">
        <v>0</v>
      </c>
      <c r="AY580" s="16">
        <f t="shared" si="139"/>
        <v>0</v>
      </c>
    </row>
    <row r="581" spans="1:53" x14ac:dyDescent="0.2">
      <c r="A581" s="13" t="s">
        <v>927</v>
      </c>
      <c r="B581" s="13" t="s">
        <v>2117</v>
      </c>
      <c r="C581" s="1" t="s">
        <v>302</v>
      </c>
      <c r="D581" s="13" t="s">
        <v>173</v>
      </c>
      <c r="E581" s="13">
        <v>9</v>
      </c>
      <c r="F581" s="13">
        <v>0</v>
      </c>
      <c r="G581" s="13">
        <v>0</v>
      </c>
      <c r="H581" s="20">
        <f t="shared" si="126"/>
        <v>0</v>
      </c>
      <c r="I581">
        <v>0</v>
      </c>
      <c r="J581">
        <v>0</v>
      </c>
      <c r="K581">
        <v>0</v>
      </c>
      <c r="L581" s="17">
        <f t="shared" si="127"/>
        <v>0</v>
      </c>
      <c r="M581">
        <v>1</v>
      </c>
      <c r="N581">
        <v>0</v>
      </c>
      <c r="O581">
        <v>0</v>
      </c>
      <c r="P581" s="15">
        <f t="shared" si="128"/>
        <v>0</v>
      </c>
      <c r="Q581" s="15">
        <f t="shared" si="129"/>
        <v>0</v>
      </c>
      <c r="R581" s="20">
        <f t="shared" si="130"/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16">
        <v>0.98333333330000006</v>
      </c>
      <c r="Y581" s="26">
        <f t="shared" si="131"/>
        <v>0.10925925925555556</v>
      </c>
      <c r="Z581" s="4">
        <v>1.46</v>
      </c>
      <c r="AA581" s="26">
        <f t="shared" si="132"/>
        <v>0.16222222222222221</v>
      </c>
      <c r="AB581" s="4">
        <v>34.85</v>
      </c>
      <c r="AC581" s="26">
        <f t="shared" si="133"/>
        <v>3.8722222222222222</v>
      </c>
      <c r="AD581" s="21">
        <f t="shared" si="134"/>
        <v>4.0209308730377306E-2</v>
      </c>
      <c r="AE581" s="15">
        <f t="shared" si="135"/>
        <v>0</v>
      </c>
      <c r="AF581" s="15">
        <f t="shared" si="136"/>
        <v>0</v>
      </c>
      <c r="AG581" s="15">
        <f t="shared" si="137"/>
        <v>0</v>
      </c>
      <c r="AH581" s="1"/>
      <c r="AI581" s="1"/>
      <c r="AJ581" s="21" t="str">
        <f t="shared" si="138"/>
        <v xml:space="preserve"> </v>
      </c>
      <c r="AK581">
        <v>0</v>
      </c>
      <c r="AL581">
        <v>0</v>
      </c>
      <c r="AM581" s="42">
        <v>1</v>
      </c>
      <c r="AN581" s="42">
        <v>0</v>
      </c>
      <c r="AO581" s="42">
        <v>1</v>
      </c>
      <c r="AP581" s="42">
        <v>0</v>
      </c>
      <c r="AQ581" s="42">
        <v>0</v>
      </c>
      <c r="AR581" s="42">
        <v>1</v>
      </c>
      <c r="AS581">
        <v>0</v>
      </c>
      <c r="AT581">
        <v>0</v>
      </c>
      <c r="AW581">
        <v>0</v>
      </c>
      <c r="AX581">
        <v>0</v>
      </c>
      <c r="AY581" s="16">
        <f t="shared" si="139"/>
        <v>180</v>
      </c>
      <c r="AZ581" s="4">
        <v>100</v>
      </c>
      <c r="BA581">
        <v>6.3</v>
      </c>
    </row>
    <row r="582" spans="1:53" x14ac:dyDescent="0.2">
      <c r="A582" s="13" t="s">
        <v>496</v>
      </c>
      <c r="B582" s="13" t="s">
        <v>2121</v>
      </c>
      <c r="C582" s="13" t="s">
        <v>584</v>
      </c>
      <c r="D582" s="13" t="s">
        <v>146</v>
      </c>
      <c r="E582" s="13">
        <v>11</v>
      </c>
      <c r="F582" s="13">
        <v>0</v>
      </c>
      <c r="G582" s="13">
        <v>0</v>
      </c>
      <c r="H582" s="20">
        <f t="shared" si="126"/>
        <v>0</v>
      </c>
      <c r="I582">
        <v>0</v>
      </c>
      <c r="J582">
        <v>0</v>
      </c>
      <c r="K582">
        <v>0</v>
      </c>
      <c r="L582" s="17">
        <f t="shared" si="127"/>
        <v>0</v>
      </c>
      <c r="M582">
        <v>0</v>
      </c>
      <c r="N582">
        <v>0</v>
      </c>
      <c r="O582">
        <v>0</v>
      </c>
      <c r="P582" s="15">
        <f t="shared" si="128"/>
        <v>0</v>
      </c>
      <c r="Q582" s="15">
        <f t="shared" si="129"/>
        <v>0</v>
      </c>
      <c r="R582" s="20">
        <f t="shared" si="130"/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16">
        <v>1.35</v>
      </c>
      <c r="Y582" s="26">
        <f t="shared" si="131"/>
        <v>0.12272727272727274</v>
      </c>
      <c r="Z582" s="4">
        <v>1.32</v>
      </c>
      <c r="AA582" s="26">
        <f t="shared" si="132"/>
        <v>0.12000000000000001</v>
      </c>
      <c r="AB582" s="4">
        <v>48.02</v>
      </c>
      <c r="AC582" s="26">
        <f t="shared" si="133"/>
        <v>4.3654545454545461</v>
      </c>
      <c r="AD582" s="21">
        <f t="shared" si="134"/>
        <v>2.6753141467369273E-2</v>
      </c>
      <c r="AE582" s="15">
        <f t="shared" si="135"/>
        <v>0</v>
      </c>
      <c r="AF582" s="15">
        <f t="shared" si="136"/>
        <v>0</v>
      </c>
      <c r="AG582" s="15">
        <f t="shared" si="137"/>
        <v>0</v>
      </c>
      <c r="AH582" s="13">
        <v>0</v>
      </c>
      <c r="AI582" s="13">
        <v>0</v>
      </c>
      <c r="AJ582" s="21" t="str">
        <f t="shared" si="138"/>
        <v xml:space="preserve"> </v>
      </c>
      <c r="AK582">
        <v>0</v>
      </c>
      <c r="AL582">
        <v>0</v>
      </c>
      <c r="AM582" s="42">
        <v>0</v>
      </c>
      <c r="AN582" s="42">
        <v>0</v>
      </c>
      <c r="AO582" s="42">
        <v>0</v>
      </c>
      <c r="AP582" s="42">
        <v>0</v>
      </c>
      <c r="AQ582" s="42">
        <v>0</v>
      </c>
      <c r="AR582" s="42">
        <v>0</v>
      </c>
      <c r="AS582">
        <v>0</v>
      </c>
      <c r="AT582">
        <v>0</v>
      </c>
      <c r="AW582">
        <v>0</v>
      </c>
      <c r="AX582">
        <v>0</v>
      </c>
      <c r="AY582" s="16">
        <f t="shared" si="139"/>
        <v>0</v>
      </c>
      <c r="AZ582" s="4">
        <v>100</v>
      </c>
      <c r="BA582">
        <v>13.6</v>
      </c>
    </row>
    <row r="583" spans="1:53" x14ac:dyDescent="0.2">
      <c r="A583" s="13" t="s">
        <v>519</v>
      </c>
      <c r="B583" s="13" t="s">
        <v>2124</v>
      </c>
      <c r="C583" s="1" t="s">
        <v>162</v>
      </c>
      <c r="D583" s="13" t="s">
        <v>503</v>
      </c>
      <c r="E583" s="13">
        <v>82</v>
      </c>
      <c r="F583" s="13">
        <v>2</v>
      </c>
      <c r="G583" s="13">
        <v>10</v>
      </c>
      <c r="H583" s="20">
        <f t="shared" si="126"/>
        <v>12</v>
      </c>
      <c r="I583">
        <v>2</v>
      </c>
      <c r="J583">
        <v>6</v>
      </c>
      <c r="K583">
        <v>4</v>
      </c>
      <c r="L583" s="17">
        <f t="shared" si="127"/>
        <v>3.3449477351916377</v>
      </c>
      <c r="M583">
        <v>24</v>
      </c>
      <c r="N583">
        <v>14</v>
      </c>
      <c r="O583">
        <v>9</v>
      </c>
      <c r="P583" s="15">
        <f t="shared" si="128"/>
        <v>8.3333333333333329E-2</v>
      </c>
      <c r="Q583" s="15">
        <f t="shared" si="129"/>
        <v>4.2553191489361701E-2</v>
      </c>
      <c r="R583" s="20">
        <f t="shared" si="130"/>
        <v>42</v>
      </c>
      <c r="S583">
        <v>2</v>
      </c>
      <c r="T583">
        <v>3</v>
      </c>
      <c r="U583">
        <v>3</v>
      </c>
      <c r="V583">
        <v>2</v>
      </c>
      <c r="W583">
        <v>4</v>
      </c>
      <c r="X583" s="16">
        <v>215.25</v>
      </c>
      <c r="Y583" s="26">
        <f t="shared" si="131"/>
        <v>2.625</v>
      </c>
      <c r="Z583" s="4">
        <v>201.57</v>
      </c>
      <c r="AA583" s="26">
        <f t="shared" si="132"/>
        <v>2.4581707317073169</v>
      </c>
      <c r="AB583" s="4">
        <v>192.47</v>
      </c>
      <c r="AC583" s="26">
        <f t="shared" si="133"/>
        <v>2.3471951219512195</v>
      </c>
      <c r="AD583" s="21">
        <f t="shared" si="134"/>
        <v>0.511547051060806</v>
      </c>
      <c r="AE583" s="15">
        <f t="shared" si="135"/>
        <v>7.6923076923076927E-2</v>
      </c>
      <c r="AF583" s="15">
        <f t="shared" si="136"/>
        <v>0.38461538461538464</v>
      </c>
      <c r="AG583" s="15">
        <f t="shared" si="137"/>
        <v>0.46153846153846156</v>
      </c>
      <c r="AH583" s="13">
        <v>116</v>
      </c>
      <c r="AI583" s="13">
        <v>91</v>
      </c>
      <c r="AJ583" s="21">
        <f t="shared" si="138"/>
        <v>0.56038647342995174</v>
      </c>
      <c r="AK583">
        <v>26</v>
      </c>
      <c r="AL583">
        <v>1</v>
      </c>
      <c r="AM583" s="42">
        <v>156</v>
      </c>
      <c r="AN583" s="42">
        <v>25</v>
      </c>
      <c r="AO583" s="42">
        <v>156</v>
      </c>
      <c r="AP583" s="42">
        <v>25</v>
      </c>
      <c r="AQ583" s="42">
        <v>6</v>
      </c>
      <c r="AR583" s="42">
        <v>77</v>
      </c>
      <c r="AS583">
        <v>168</v>
      </c>
      <c r="AT583">
        <v>25</v>
      </c>
      <c r="AU583" s="4">
        <v>3.26</v>
      </c>
      <c r="AV583" s="4">
        <v>87.05</v>
      </c>
      <c r="AW583">
        <v>0</v>
      </c>
      <c r="AX583">
        <v>0</v>
      </c>
      <c r="AY583" s="16">
        <f t="shared" si="139"/>
        <v>99.790940766550534</v>
      </c>
      <c r="AZ583" s="4">
        <v>93.88</v>
      </c>
      <c r="BA583">
        <v>1.6</v>
      </c>
    </row>
    <row r="584" spans="1:53" x14ac:dyDescent="0.2">
      <c r="A584" s="13" t="s">
        <v>529</v>
      </c>
      <c r="B584" s="13" t="s">
        <v>2126</v>
      </c>
      <c r="C584" s="1" t="s">
        <v>322</v>
      </c>
      <c r="D584" s="13" t="s">
        <v>173</v>
      </c>
      <c r="E584" s="13">
        <v>76</v>
      </c>
      <c r="F584" s="13">
        <v>0</v>
      </c>
      <c r="G584" s="13">
        <v>0</v>
      </c>
      <c r="H584" s="20">
        <f t="shared" si="126"/>
        <v>0</v>
      </c>
      <c r="I584">
        <v>0</v>
      </c>
      <c r="J584">
        <v>0</v>
      </c>
      <c r="K584">
        <v>0</v>
      </c>
      <c r="L584" s="17">
        <f t="shared" si="127"/>
        <v>0</v>
      </c>
      <c r="M584">
        <v>1</v>
      </c>
      <c r="N584">
        <v>0</v>
      </c>
      <c r="O584">
        <v>0</v>
      </c>
      <c r="P584" s="15">
        <f t="shared" si="128"/>
        <v>0</v>
      </c>
      <c r="Q584" s="15">
        <f t="shared" si="129"/>
        <v>0</v>
      </c>
      <c r="R584" s="20">
        <f t="shared" si="130"/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16">
        <v>6.95</v>
      </c>
      <c r="Y584" s="26">
        <f t="shared" si="131"/>
        <v>9.1447368421052638E-2</v>
      </c>
      <c r="Z584" s="4">
        <v>7.47</v>
      </c>
      <c r="AA584" s="26">
        <f t="shared" si="132"/>
        <v>9.8289473684210524E-2</v>
      </c>
      <c r="AB584" s="4">
        <v>400.17</v>
      </c>
      <c r="AC584" s="26">
        <f t="shared" si="133"/>
        <v>5.2653947368421052</v>
      </c>
      <c r="AD584" s="21">
        <f t="shared" si="134"/>
        <v>1.8324992640565203E-2</v>
      </c>
      <c r="AE584" s="15">
        <f t="shared" si="135"/>
        <v>0</v>
      </c>
      <c r="AF584" s="15">
        <f t="shared" si="136"/>
        <v>0</v>
      </c>
      <c r="AG584" s="15">
        <f t="shared" si="137"/>
        <v>0</v>
      </c>
      <c r="AH584" s="1"/>
      <c r="AI584" s="1"/>
      <c r="AJ584" s="21" t="str">
        <f t="shared" si="138"/>
        <v xml:space="preserve"> </v>
      </c>
      <c r="AK584">
        <v>0</v>
      </c>
      <c r="AL584">
        <v>0</v>
      </c>
      <c r="AM584" s="42">
        <v>4</v>
      </c>
      <c r="AN584" s="42">
        <v>2</v>
      </c>
      <c r="AO584" s="42">
        <v>4</v>
      </c>
      <c r="AP584" s="42">
        <v>2</v>
      </c>
      <c r="AQ584" s="42">
        <v>0</v>
      </c>
      <c r="AR584" s="42">
        <v>3</v>
      </c>
      <c r="AS584">
        <v>1</v>
      </c>
      <c r="AT584">
        <v>1</v>
      </c>
      <c r="AU584" s="4">
        <v>-37.14</v>
      </c>
      <c r="AV584" s="4">
        <v>50</v>
      </c>
      <c r="AW584">
        <v>1</v>
      </c>
      <c r="AX584">
        <v>0</v>
      </c>
      <c r="AY584" s="16">
        <f t="shared" si="139"/>
        <v>60.431654676258987</v>
      </c>
      <c r="AZ584" s="4">
        <v>92.31</v>
      </c>
      <c r="BA584">
        <v>-4</v>
      </c>
    </row>
    <row r="585" spans="1:53" x14ac:dyDescent="0.2">
      <c r="A585" s="13" t="s">
        <v>665</v>
      </c>
      <c r="B585" s="13" t="s">
        <v>2129</v>
      </c>
      <c r="C585" s="13" t="s">
        <v>136</v>
      </c>
      <c r="D585" s="13" t="s">
        <v>173</v>
      </c>
      <c r="E585" s="13">
        <v>6</v>
      </c>
      <c r="F585" s="13">
        <v>0</v>
      </c>
      <c r="G585" s="13">
        <v>0</v>
      </c>
      <c r="H585" s="20">
        <f t="shared" si="126"/>
        <v>0</v>
      </c>
      <c r="I585">
        <v>0</v>
      </c>
      <c r="J585">
        <v>0</v>
      </c>
      <c r="K585">
        <v>0</v>
      </c>
      <c r="L585" s="17">
        <f t="shared" si="127"/>
        <v>0</v>
      </c>
      <c r="M585">
        <v>1</v>
      </c>
      <c r="N585">
        <v>1</v>
      </c>
      <c r="O585">
        <v>0</v>
      </c>
      <c r="P585" s="15">
        <f t="shared" si="128"/>
        <v>0</v>
      </c>
      <c r="Q585" s="15">
        <f t="shared" si="129"/>
        <v>0</v>
      </c>
      <c r="R585" s="20">
        <f t="shared" si="130"/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16">
        <v>5.35</v>
      </c>
      <c r="Y585" s="26">
        <f t="shared" si="131"/>
        <v>0.89166666666666661</v>
      </c>
      <c r="Z585" s="4">
        <v>5.0199999999999996</v>
      </c>
      <c r="AA585" s="26">
        <f t="shared" si="132"/>
        <v>0.83666666666666656</v>
      </c>
      <c r="AB585" s="4">
        <v>15.97</v>
      </c>
      <c r="AC585" s="26">
        <f t="shared" si="133"/>
        <v>2.6616666666666666</v>
      </c>
      <c r="AD585" s="21">
        <f t="shared" si="134"/>
        <v>0.23916150547879941</v>
      </c>
      <c r="AE585" s="15">
        <f t="shared" si="135"/>
        <v>0</v>
      </c>
      <c r="AF585" s="15">
        <f t="shared" si="136"/>
        <v>0</v>
      </c>
      <c r="AG585" s="15">
        <f t="shared" si="137"/>
        <v>0</v>
      </c>
      <c r="AH585" s="1"/>
      <c r="AI585" s="1"/>
      <c r="AJ585" s="21" t="str">
        <f t="shared" si="138"/>
        <v xml:space="preserve"> </v>
      </c>
      <c r="AK585">
        <v>0</v>
      </c>
      <c r="AL585">
        <v>1</v>
      </c>
      <c r="AM585" s="42">
        <v>6</v>
      </c>
      <c r="AN585" s="42">
        <v>0</v>
      </c>
      <c r="AO585" s="42">
        <v>6</v>
      </c>
      <c r="AP585" s="42">
        <v>0</v>
      </c>
      <c r="AQ585" s="42">
        <v>0</v>
      </c>
      <c r="AR585" s="42">
        <v>1</v>
      </c>
      <c r="AS585">
        <v>3</v>
      </c>
      <c r="AT585">
        <v>1</v>
      </c>
      <c r="AU585" s="4">
        <v>8.33</v>
      </c>
      <c r="AV585" s="4">
        <v>75</v>
      </c>
      <c r="AW585">
        <v>0</v>
      </c>
      <c r="AX585">
        <v>0</v>
      </c>
      <c r="AY585" s="16">
        <f t="shared" si="139"/>
        <v>134.57943925233647</v>
      </c>
      <c r="AZ585" s="4">
        <v>100</v>
      </c>
      <c r="BA585">
        <v>0</v>
      </c>
    </row>
    <row r="586" spans="1:53" x14ac:dyDescent="0.2">
      <c r="A586" s="13" t="s">
        <v>320</v>
      </c>
      <c r="B586" s="13" t="s">
        <v>2131</v>
      </c>
      <c r="C586" s="1" t="s">
        <v>287</v>
      </c>
      <c r="D586" s="13" t="s">
        <v>154</v>
      </c>
      <c r="E586" s="13">
        <v>60</v>
      </c>
      <c r="F586" s="13">
        <v>6</v>
      </c>
      <c r="G586" s="13">
        <v>12</v>
      </c>
      <c r="H586" s="20">
        <f t="shared" si="126"/>
        <v>18</v>
      </c>
      <c r="I586">
        <v>6</v>
      </c>
      <c r="J586">
        <v>5</v>
      </c>
      <c r="K586">
        <v>6</v>
      </c>
      <c r="L586" s="17">
        <f t="shared" si="127"/>
        <v>4.7752394988939164</v>
      </c>
      <c r="M586">
        <v>43</v>
      </c>
      <c r="N586">
        <v>22</v>
      </c>
      <c r="O586">
        <v>16</v>
      </c>
      <c r="P586" s="15">
        <f t="shared" si="128"/>
        <v>0.13953488372093023</v>
      </c>
      <c r="Q586" s="15">
        <f t="shared" si="129"/>
        <v>7.407407407407407E-2</v>
      </c>
      <c r="R586" s="20">
        <f t="shared" si="130"/>
        <v>36.166666666666664</v>
      </c>
      <c r="S586">
        <v>0</v>
      </c>
      <c r="T586">
        <v>1</v>
      </c>
      <c r="U586">
        <v>14</v>
      </c>
      <c r="V586">
        <v>8</v>
      </c>
      <c r="W586">
        <v>3</v>
      </c>
      <c r="X586" s="16">
        <v>226.1666666667</v>
      </c>
      <c r="Y586" s="26">
        <f t="shared" si="131"/>
        <v>3.7694444444449999</v>
      </c>
      <c r="Z586" s="4">
        <v>228.45</v>
      </c>
      <c r="AA586" s="26">
        <f t="shared" si="132"/>
        <v>3.8074999999999997</v>
      </c>
      <c r="AB586" s="4">
        <v>103.01</v>
      </c>
      <c r="AC586" s="26">
        <f t="shared" si="133"/>
        <v>1.7168333333333334</v>
      </c>
      <c r="AD586" s="21">
        <f t="shared" si="134"/>
        <v>0.68922343570868283</v>
      </c>
      <c r="AE586" s="15">
        <f t="shared" si="135"/>
        <v>0.2</v>
      </c>
      <c r="AF586" s="15">
        <f t="shared" si="136"/>
        <v>0.36666666666666664</v>
      </c>
      <c r="AG586" s="15">
        <f t="shared" si="137"/>
        <v>0.56666666666666665</v>
      </c>
      <c r="AH586" s="13">
        <v>21</v>
      </c>
      <c r="AI586" s="13">
        <v>24</v>
      </c>
      <c r="AJ586" s="21">
        <f t="shared" si="138"/>
        <v>0.46666666666666667</v>
      </c>
      <c r="AK586">
        <v>30</v>
      </c>
      <c r="AL586">
        <v>3</v>
      </c>
      <c r="AM586" s="42">
        <v>187</v>
      </c>
      <c r="AN586" s="42">
        <v>29</v>
      </c>
      <c r="AO586" s="42">
        <v>187</v>
      </c>
      <c r="AP586" s="42">
        <v>29</v>
      </c>
      <c r="AQ586" s="42">
        <v>3</v>
      </c>
      <c r="AR586" s="42">
        <v>85</v>
      </c>
      <c r="AS586">
        <v>249</v>
      </c>
      <c r="AT586">
        <v>27</v>
      </c>
      <c r="AU586" s="4">
        <v>3.9</v>
      </c>
      <c r="AV586" s="4">
        <v>90.22</v>
      </c>
      <c r="AW586">
        <v>0</v>
      </c>
      <c r="AX586">
        <v>1</v>
      </c>
      <c r="AY586" s="16">
        <f t="shared" si="139"/>
        <v>112.74871039055081</v>
      </c>
      <c r="AZ586" s="4">
        <v>98.7</v>
      </c>
      <c r="BA586">
        <v>10.5</v>
      </c>
    </row>
    <row r="587" spans="1:53" x14ac:dyDescent="0.2">
      <c r="A587" s="13" t="s">
        <v>361</v>
      </c>
      <c r="B587" s="13" t="s">
        <v>2133</v>
      </c>
      <c r="C587" s="1" t="s">
        <v>363</v>
      </c>
      <c r="D587" s="13" t="s">
        <v>173</v>
      </c>
      <c r="E587" s="13">
        <v>36</v>
      </c>
      <c r="F587" s="13">
        <v>0</v>
      </c>
      <c r="G587" s="13">
        <v>0</v>
      </c>
      <c r="H587" s="20">
        <f t="shared" si="126"/>
        <v>0</v>
      </c>
      <c r="I587">
        <v>0</v>
      </c>
      <c r="J587">
        <v>0</v>
      </c>
      <c r="K587">
        <v>0</v>
      </c>
      <c r="L587" s="17">
        <f t="shared" si="127"/>
        <v>0</v>
      </c>
      <c r="M587">
        <v>1</v>
      </c>
      <c r="N587">
        <v>0</v>
      </c>
      <c r="O587">
        <v>0</v>
      </c>
      <c r="P587" s="15">
        <f t="shared" si="128"/>
        <v>0</v>
      </c>
      <c r="Q587" s="15">
        <f t="shared" si="129"/>
        <v>0</v>
      </c>
      <c r="R587" s="20">
        <f t="shared" si="130"/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16">
        <v>2.1166666667</v>
      </c>
      <c r="Y587" s="26">
        <f t="shared" si="131"/>
        <v>5.8796296297222224E-2</v>
      </c>
      <c r="Z587" s="4">
        <v>1.89</v>
      </c>
      <c r="AA587" s="26">
        <f t="shared" si="132"/>
        <v>5.2499999999999998E-2</v>
      </c>
      <c r="AB587" s="4">
        <v>213.57</v>
      </c>
      <c r="AC587" s="26">
        <f t="shared" si="133"/>
        <v>5.9325000000000001</v>
      </c>
      <c r="AD587" s="21">
        <f t="shared" si="134"/>
        <v>8.771929824561403E-3</v>
      </c>
      <c r="AE587" s="15">
        <f t="shared" si="135"/>
        <v>0</v>
      </c>
      <c r="AF587" s="15">
        <f t="shared" si="136"/>
        <v>0</v>
      </c>
      <c r="AG587" s="15">
        <f t="shared" si="137"/>
        <v>0</v>
      </c>
      <c r="AH587" s="1"/>
      <c r="AI587" s="1"/>
      <c r="AJ587" s="21" t="str">
        <f t="shared" si="138"/>
        <v xml:space="preserve"> </v>
      </c>
      <c r="AK587">
        <v>0</v>
      </c>
      <c r="AL587">
        <v>0</v>
      </c>
      <c r="AM587" s="42">
        <v>1</v>
      </c>
      <c r="AN587" s="42">
        <v>0</v>
      </c>
      <c r="AO587" s="42">
        <v>1</v>
      </c>
      <c r="AP587" s="42">
        <v>0</v>
      </c>
      <c r="AQ587" s="42">
        <v>0</v>
      </c>
      <c r="AR587" s="42">
        <v>1</v>
      </c>
      <c r="AS587">
        <v>0</v>
      </c>
      <c r="AT587">
        <v>1</v>
      </c>
      <c r="AU587" s="4">
        <v>-77.55</v>
      </c>
      <c r="AV587" s="4">
        <v>0</v>
      </c>
      <c r="AW587">
        <v>0</v>
      </c>
      <c r="AX587">
        <v>0</v>
      </c>
      <c r="AY587" s="16">
        <f t="shared" si="139"/>
        <v>85.03937007740096</v>
      </c>
      <c r="AZ587" s="4">
        <v>66.67</v>
      </c>
      <c r="BA587">
        <v>-26.9</v>
      </c>
    </row>
    <row r="588" spans="1:53" x14ac:dyDescent="0.2">
      <c r="A588" s="13" t="s">
        <v>396</v>
      </c>
      <c r="B588" s="13" t="s">
        <v>2136</v>
      </c>
      <c r="C588" s="1" t="s">
        <v>190</v>
      </c>
      <c r="D588" s="13" t="s">
        <v>173</v>
      </c>
      <c r="E588" s="13">
        <v>1</v>
      </c>
      <c r="F588" s="13">
        <v>0</v>
      </c>
      <c r="G588" s="13">
        <v>0</v>
      </c>
      <c r="H588" s="20">
        <f t="shared" si="126"/>
        <v>0</v>
      </c>
      <c r="I588">
        <v>0</v>
      </c>
      <c r="J588">
        <v>0</v>
      </c>
      <c r="K588">
        <v>0</v>
      </c>
      <c r="L588" s="17">
        <f t="shared" si="127"/>
        <v>0</v>
      </c>
      <c r="M588">
        <v>0</v>
      </c>
      <c r="N588">
        <v>0</v>
      </c>
      <c r="O588">
        <v>0</v>
      </c>
      <c r="P588" s="15">
        <f t="shared" si="128"/>
        <v>0</v>
      </c>
      <c r="Q588" s="15">
        <f t="shared" si="129"/>
        <v>0</v>
      </c>
      <c r="R588" s="20">
        <f t="shared" si="130"/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16">
        <v>0</v>
      </c>
      <c r="Y588" s="26">
        <f t="shared" si="131"/>
        <v>0</v>
      </c>
      <c r="Z588" s="4">
        <v>0</v>
      </c>
      <c r="AA588" s="26">
        <f t="shared" si="132"/>
        <v>0</v>
      </c>
      <c r="AB588" s="4">
        <v>3.01</v>
      </c>
      <c r="AC588" s="26">
        <f t="shared" si="133"/>
        <v>3.01</v>
      </c>
      <c r="AD588" s="21">
        <f t="shared" si="134"/>
        <v>0</v>
      </c>
      <c r="AE588" s="15">
        <f t="shared" si="135"/>
        <v>0</v>
      </c>
      <c r="AF588" s="15">
        <f t="shared" si="136"/>
        <v>0</v>
      </c>
      <c r="AG588" s="15">
        <f t="shared" si="137"/>
        <v>0</v>
      </c>
      <c r="AH588" s="1"/>
      <c r="AI588" s="1"/>
      <c r="AJ588" s="21" t="str">
        <f t="shared" si="138"/>
        <v xml:space="preserve"> </v>
      </c>
      <c r="AK588">
        <v>0</v>
      </c>
      <c r="AL588">
        <v>0</v>
      </c>
      <c r="AM588" s="42">
        <v>0</v>
      </c>
      <c r="AN588" s="42">
        <v>0</v>
      </c>
      <c r="AO588" s="42">
        <v>0</v>
      </c>
      <c r="AP588" s="42">
        <v>0</v>
      </c>
      <c r="AQ588" s="42">
        <v>0</v>
      </c>
      <c r="AR588" s="42">
        <v>0</v>
      </c>
      <c r="AS588">
        <v>0</v>
      </c>
      <c r="AT588">
        <v>0</v>
      </c>
      <c r="AW588">
        <v>0</v>
      </c>
      <c r="AX588">
        <v>0</v>
      </c>
      <c r="AY588" s="16">
        <f t="shared" si="139"/>
        <v>0</v>
      </c>
    </row>
    <row r="589" spans="1:53" x14ac:dyDescent="0.2">
      <c r="A589" s="13" t="s">
        <v>1931</v>
      </c>
      <c r="B589" s="13" t="s">
        <v>2137</v>
      </c>
      <c r="C589" s="1" t="s">
        <v>302</v>
      </c>
      <c r="D589" s="13" t="s">
        <v>173</v>
      </c>
      <c r="E589" s="13">
        <v>44</v>
      </c>
      <c r="F589" s="13">
        <v>0</v>
      </c>
      <c r="G589" s="13">
        <v>1</v>
      </c>
      <c r="H589" s="20">
        <f t="shared" si="126"/>
        <v>1</v>
      </c>
      <c r="I589">
        <v>0</v>
      </c>
      <c r="J589">
        <v>0</v>
      </c>
      <c r="K589">
        <v>1</v>
      </c>
      <c r="L589" s="17">
        <f t="shared" si="127"/>
        <v>2.3483365949119372</v>
      </c>
      <c r="M589">
        <v>3</v>
      </c>
      <c r="N589">
        <v>1</v>
      </c>
      <c r="O589">
        <v>7</v>
      </c>
      <c r="P589" s="15">
        <f t="shared" si="128"/>
        <v>0</v>
      </c>
      <c r="Q589" s="15">
        <f t="shared" si="129"/>
        <v>0</v>
      </c>
      <c r="R589" s="20">
        <f t="shared" si="130"/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 s="16">
        <v>25.55</v>
      </c>
      <c r="Y589" s="26">
        <f t="shared" si="131"/>
        <v>0.58068181818181819</v>
      </c>
      <c r="Z589" s="4">
        <v>27.83</v>
      </c>
      <c r="AA589" s="26">
        <f t="shared" si="132"/>
        <v>0.63249999999999995</v>
      </c>
      <c r="AB589" s="4">
        <v>193.96</v>
      </c>
      <c r="AC589" s="26">
        <f t="shared" si="133"/>
        <v>4.4081818181818182</v>
      </c>
      <c r="AD589" s="21">
        <f t="shared" si="134"/>
        <v>0.12547905676540871</v>
      </c>
      <c r="AE589" s="15">
        <f t="shared" si="135"/>
        <v>0</v>
      </c>
      <c r="AF589" s="15">
        <f t="shared" si="136"/>
        <v>0.5</v>
      </c>
      <c r="AG589" s="15">
        <f t="shared" si="137"/>
        <v>0.5</v>
      </c>
      <c r="AH589" s="1"/>
      <c r="AI589" s="1"/>
      <c r="AJ589" s="21" t="str">
        <f t="shared" si="138"/>
        <v xml:space="preserve"> </v>
      </c>
      <c r="AK589">
        <v>2</v>
      </c>
      <c r="AL589">
        <v>0</v>
      </c>
      <c r="AM589" s="42">
        <v>15</v>
      </c>
      <c r="AN589" s="42">
        <v>3</v>
      </c>
      <c r="AO589" s="42">
        <v>15</v>
      </c>
      <c r="AP589" s="42">
        <v>3</v>
      </c>
      <c r="AQ589" s="42">
        <v>1</v>
      </c>
      <c r="AR589" s="42">
        <v>11</v>
      </c>
      <c r="AS589">
        <v>14</v>
      </c>
      <c r="AT589">
        <v>3</v>
      </c>
      <c r="AU589" s="4">
        <v>-1.72</v>
      </c>
      <c r="AV589" s="4">
        <v>82.35</v>
      </c>
      <c r="AW589">
        <v>0</v>
      </c>
      <c r="AX589">
        <v>0</v>
      </c>
      <c r="AY589" s="16">
        <f t="shared" si="139"/>
        <v>84.540117416829744</v>
      </c>
      <c r="AZ589" s="4">
        <v>90</v>
      </c>
      <c r="BA589">
        <v>-1.8</v>
      </c>
    </row>
    <row r="590" spans="1:53" x14ac:dyDescent="0.2">
      <c r="A590" s="13" t="s">
        <v>1742</v>
      </c>
      <c r="B590" s="13" t="s">
        <v>2140</v>
      </c>
      <c r="C590" s="1" t="s">
        <v>190</v>
      </c>
      <c r="D590" s="13" t="s">
        <v>173</v>
      </c>
      <c r="E590" s="13">
        <v>78</v>
      </c>
      <c r="F590" s="13">
        <v>0</v>
      </c>
      <c r="G590" s="13">
        <v>0</v>
      </c>
      <c r="H590" s="20">
        <f t="shared" si="126"/>
        <v>0</v>
      </c>
      <c r="I590">
        <v>0</v>
      </c>
      <c r="J590">
        <v>0</v>
      </c>
      <c r="K590">
        <v>0</v>
      </c>
      <c r="L590" s="17">
        <f t="shared" si="127"/>
        <v>0</v>
      </c>
      <c r="M590">
        <v>0</v>
      </c>
      <c r="N590">
        <v>0</v>
      </c>
      <c r="O590">
        <v>0</v>
      </c>
      <c r="P590" s="15">
        <f t="shared" si="128"/>
        <v>0</v>
      </c>
      <c r="Q590" s="15">
        <f t="shared" si="129"/>
        <v>0</v>
      </c>
      <c r="R590" s="20">
        <f t="shared" si="130"/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16">
        <v>2.9166666667000003</v>
      </c>
      <c r="Y590" s="26">
        <f t="shared" si="131"/>
        <v>3.7393162393589745E-2</v>
      </c>
      <c r="Z590" s="4">
        <v>3.76</v>
      </c>
      <c r="AA590" s="26">
        <f t="shared" si="132"/>
        <v>4.8205128205128199E-2</v>
      </c>
      <c r="AB590" s="4">
        <v>348.78</v>
      </c>
      <c r="AC590" s="26">
        <f t="shared" si="133"/>
        <v>4.4715384615384615</v>
      </c>
      <c r="AD590" s="21">
        <f t="shared" si="134"/>
        <v>1.0665456402110397E-2</v>
      </c>
      <c r="AE590" s="15">
        <f t="shared" si="135"/>
        <v>0</v>
      </c>
      <c r="AF590" s="15">
        <f t="shared" si="136"/>
        <v>0</v>
      </c>
      <c r="AG590" s="15">
        <f t="shared" si="137"/>
        <v>0</v>
      </c>
      <c r="AH590" s="1"/>
      <c r="AI590" s="1"/>
      <c r="AJ590" s="21" t="str">
        <f t="shared" si="138"/>
        <v xml:space="preserve"> </v>
      </c>
      <c r="AK590">
        <v>0</v>
      </c>
      <c r="AL590">
        <v>0</v>
      </c>
      <c r="AM590" s="42">
        <v>0</v>
      </c>
      <c r="AN590" s="42">
        <v>0</v>
      </c>
      <c r="AO590" s="42">
        <v>0</v>
      </c>
      <c r="AP590" s="42">
        <v>0</v>
      </c>
      <c r="AQ590" s="42">
        <v>0</v>
      </c>
      <c r="AR590" s="42">
        <v>0</v>
      </c>
      <c r="AS590">
        <v>0</v>
      </c>
      <c r="AT590">
        <v>0</v>
      </c>
      <c r="AW590">
        <v>2</v>
      </c>
      <c r="AX590">
        <v>0</v>
      </c>
      <c r="AY590" s="16">
        <f t="shared" si="139"/>
        <v>0</v>
      </c>
      <c r="AZ590" s="4">
        <v>66.67</v>
      </c>
      <c r="BA590">
        <v>-30</v>
      </c>
    </row>
    <row r="591" spans="1:53" x14ac:dyDescent="0.2">
      <c r="A591" s="13" t="s">
        <v>2142</v>
      </c>
      <c r="B591" s="13" t="s">
        <v>2143</v>
      </c>
      <c r="C591" s="1" t="s">
        <v>249</v>
      </c>
      <c r="D591" s="13" t="s">
        <v>154</v>
      </c>
      <c r="E591" s="13">
        <v>1</v>
      </c>
      <c r="F591" s="13">
        <v>0</v>
      </c>
      <c r="G591" s="13">
        <v>0</v>
      </c>
      <c r="H591" s="20">
        <f t="shared" si="126"/>
        <v>0</v>
      </c>
      <c r="I591">
        <v>0</v>
      </c>
      <c r="J591">
        <v>0</v>
      </c>
      <c r="K591">
        <v>0</v>
      </c>
      <c r="L591" s="17">
        <f t="shared" si="127"/>
        <v>0</v>
      </c>
      <c r="M591">
        <v>0</v>
      </c>
      <c r="N591">
        <v>0</v>
      </c>
      <c r="O591">
        <v>0</v>
      </c>
      <c r="P591" s="15">
        <f t="shared" si="128"/>
        <v>0</v>
      </c>
      <c r="Q591" s="15">
        <f t="shared" si="129"/>
        <v>0</v>
      </c>
      <c r="R591" s="20">
        <f t="shared" si="130"/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16">
        <v>0</v>
      </c>
      <c r="Y591" s="26">
        <f t="shared" si="131"/>
        <v>0</v>
      </c>
      <c r="Z591" s="4">
        <v>0</v>
      </c>
      <c r="AA591" s="26">
        <f t="shared" si="132"/>
        <v>0</v>
      </c>
      <c r="AB591" s="4">
        <v>7.88</v>
      </c>
      <c r="AC591" s="26">
        <f t="shared" si="133"/>
        <v>7.88</v>
      </c>
      <c r="AD591" s="21">
        <f t="shared" si="134"/>
        <v>0</v>
      </c>
      <c r="AE591" s="15">
        <f t="shared" si="135"/>
        <v>0</v>
      </c>
      <c r="AF591" s="15">
        <f t="shared" si="136"/>
        <v>0</v>
      </c>
      <c r="AG591" s="15">
        <f t="shared" si="137"/>
        <v>0</v>
      </c>
      <c r="AH591" s="13">
        <v>0</v>
      </c>
      <c r="AI591" s="13">
        <v>0</v>
      </c>
      <c r="AJ591" s="21" t="str">
        <f t="shared" si="138"/>
        <v xml:space="preserve"> </v>
      </c>
      <c r="AK591">
        <v>0</v>
      </c>
      <c r="AL591">
        <v>0</v>
      </c>
      <c r="AM591" s="42">
        <v>0</v>
      </c>
      <c r="AN591" s="42">
        <v>0</v>
      </c>
      <c r="AO591" s="42">
        <v>0</v>
      </c>
      <c r="AP591" s="42">
        <v>0</v>
      </c>
      <c r="AQ591" s="42">
        <v>0</v>
      </c>
      <c r="AR591" s="42">
        <v>0</v>
      </c>
      <c r="AS591">
        <v>0</v>
      </c>
      <c r="AT591">
        <v>0</v>
      </c>
      <c r="AW591">
        <v>0</v>
      </c>
      <c r="AX591">
        <v>0</v>
      </c>
      <c r="AY591" s="16">
        <f t="shared" si="139"/>
        <v>0</v>
      </c>
    </row>
    <row r="592" spans="1:53" x14ac:dyDescent="0.2">
      <c r="A592" s="13" t="s">
        <v>2146</v>
      </c>
      <c r="B592" s="13" t="s">
        <v>2147</v>
      </c>
      <c r="C592" s="1" t="s">
        <v>264</v>
      </c>
      <c r="D592" s="13" t="s">
        <v>328</v>
      </c>
      <c r="E592" s="13">
        <v>72</v>
      </c>
      <c r="F592" s="13">
        <v>3</v>
      </c>
      <c r="G592" s="13">
        <v>10</v>
      </c>
      <c r="H592" s="20">
        <f t="shared" si="126"/>
        <v>13</v>
      </c>
      <c r="I592">
        <v>3</v>
      </c>
      <c r="J592">
        <v>5</v>
      </c>
      <c r="K592">
        <v>5</v>
      </c>
      <c r="L592" s="17">
        <f t="shared" si="127"/>
        <v>4.5913862454634735</v>
      </c>
      <c r="M592">
        <v>22</v>
      </c>
      <c r="N592">
        <v>9</v>
      </c>
      <c r="O592">
        <v>9</v>
      </c>
      <c r="P592" s="15">
        <f t="shared" si="128"/>
        <v>0.13636363636363635</v>
      </c>
      <c r="Q592" s="15">
        <f t="shared" si="129"/>
        <v>7.4999999999999997E-2</v>
      </c>
      <c r="R592" s="20">
        <f t="shared" si="130"/>
        <v>34.599999999999994</v>
      </c>
      <c r="S592">
        <v>0</v>
      </c>
      <c r="T592">
        <v>8</v>
      </c>
      <c r="U592">
        <v>12</v>
      </c>
      <c r="V592">
        <v>3</v>
      </c>
      <c r="W592">
        <v>1</v>
      </c>
      <c r="X592" s="16">
        <v>169.88333333329999</v>
      </c>
      <c r="Y592" s="26">
        <f t="shared" si="131"/>
        <v>2.3594907407402776</v>
      </c>
      <c r="Z592" s="4">
        <v>162.05000000000001</v>
      </c>
      <c r="AA592" s="26">
        <f t="shared" si="132"/>
        <v>2.2506944444444446</v>
      </c>
      <c r="AB592" s="4">
        <v>182.43</v>
      </c>
      <c r="AC592" s="26">
        <f t="shared" si="133"/>
        <v>2.5337499999999999</v>
      </c>
      <c r="AD592" s="21">
        <f t="shared" si="134"/>
        <v>0.47041918253599629</v>
      </c>
      <c r="AE592" s="15">
        <f t="shared" si="135"/>
        <v>0.12</v>
      </c>
      <c r="AF592" s="15">
        <f t="shared" si="136"/>
        <v>0.4</v>
      </c>
      <c r="AG592" s="15">
        <f t="shared" si="137"/>
        <v>0.52</v>
      </c>
      <c r="AH592" s="13">
        <v>0</v>
      </c>
      <c r="AI592" s="13">
        <v>2</v>
      </c>
      <c r="AJ592" s="21">
        <f t="shared" si="138"/>
        <v>0</v>
      </c>
      <c r="AK592">
        <v>25</v>
      </c>
      <c r="AL592">
        <v>1</v>
      </c>
      <c r="AM592" s="42">
        <v>148</v>
      </c>
      <c r="AN592" s="42">
        <v>21</v>
      </c>
      <c r="AO592" s="42">
        <v>148</v>
      </c>
      <c r="AP592" s="42">
        <v>21</v>
      </c>
      <c r="AQ592" s="42">
        <v>5</v>
      </c>
      <c r="AR592" s="42">
        <v>63</v>
      </c>
      <c r="AS592">
        <v>171</v>
      </c>
      <c r="AT592">
        <v>23</v>
      </c>
      <c r="AU592" s="4">
        <v>3.11</v>
      </c>
      <c r="AV592" s="4">
        <v>88.14</v>
      </c>
      <c r="AW592">
        <v>2</v>
      </c>
      <c r="AX592">
        <v>0</v>
      </c>
      <c r="AY592" s="16">
        <f t="shared" si="139"/>
        <v>118.66967526736362</v>
      </c>
      <c r="AZ592" s="4">
        <v>91.03</v>
      </c>
      <c r="BA592">
        <v>-2.8</v>
      </c>
    </row>
    <row r="593" spans="1:53" x14ac:dyDescent="0.2">
      <c r="A593" s="13" t="s">
        <v>396</v>
      </c>
      <c r="B593" s="13" t="s">
        <v>2150</v>
      </c>
      <c r="C593" s="1" t="s">
        <v>264</v>
      </c>
      <c r="D593" s="13" t="s">
        <v>146</v>
      </c>
      <c r="E593" s="13">
        <v>78</v>
      </c>
      <c r="F593" s="13">
        <v>0</v>
      </c>
      <c r="G593" s="13">
        <v>0</v>
      </c>
      <c r="H593" s="20">
        <f t="shared" si="126"/>
        <v>0</v>
      </c>
      <c r="I593">
        <v>0</v>
      </c>
      <c r="J593">
        <v>0</v>
      </c>
      <c r="K593">
        <v>0</v>
      </c>
      <c r="L593" s="17">
        <f t="shared" si="127"/>
        <v>0</v>
      </c>
      <c r="M593">
        <v>2</v>
      </c>
      <c r="N593">
        <v>1</v>
      </c>
      <c r="O593">
        <v>0</v>
      </c>
      <c r="P593" s="15">
        <f t="shared" si="128"/>
        <v>0</v>
      </c>
      <c r="Q593" s="15">
        <f t="shared" si="129"/>
        <v>0</v>
      </c>
      <c r="R593" s="20">
        <f t="shared" si="130"/>
        <v>0</v>
      </c>
      <c r="S593">
        <v>0</v>
      </c>
      <c r="T593">
        <v>1</v>
      </c>
      <c r="U593">
        <v>1</v>
      </c>
      <c r="V593">
        <v>0</v>
      </c>
      <c r="W593">
        <v>0</v>
      </c>
      <c r="X593" s="16">
        <v>14.9</v>
      </c>
      <c r="Y593" s="26">
        <f t="shared" si="131"/>
        <v>0.19102564102564104</v>
      </c>
      <c r="Z593" s="4">
        <v>13.03</v>
      </c>
      <c r="AA593" s="26">
        <f t="shared" si="132"/>
        <v>0.16705128205128203</v>
      </c>
      <c r="AB593" s="4">
        <v>375.66</v>
      </c>
      <c r="AC593" s="26">
        <f t="shared" si="133"/>
        <v>4.8161538461538465</v>
      </c>
      <c r="AD593" s="21">
        <f t="shared" si="134"/>
        <v>3.3522858833517709E-2</v>
      </c>
      <c r="AE593" s="15">
        <f t="shared" si="135"/>
        <v>0</v>
      </c>
      <c r="AF593" s="15">
        <f t="shared" si="136"/>
        <v>0</v>
      </c>
      <c r="AG593" s="15">
        <f t="shared" si="137"/>
        <v>0</v>
      </c>
      <c r="AH593" s="13">
        <v>7</v>
      </c>
      <c r="AI593" s="13">
        <v>3</v>
      </c>
      <c r="AJ593" s="21">
        <f t="shared" si="138"/>
        <v>0.7</v>
      </c>
      <c r="AK593">
        <v>2</v>
      </c>
      <c r="AL593">
        <v>0</v>
      </c>
      <c r="AM593" s="42">
        <v>8</v>
      </c>
      <c r="AN593" s="42">
        <v>3</v>
      </c>
      <c r="AO593" s="42">
        <v>8</v>
      </c>
      <c r="AP593" s="42">
        <v>3</v>
      </c>
      <c r="AQ593" s="42">
        <v>0</v>
      </c>
      <c r="AR593" s="42">
        <v>5</v>
      </c>
      <c r="AS593">
        <v>10</v>
      </c>
      <c r="AT593">
        <v>2</v>
      </c>
      <c r="AU593" s="4">
        <v>-4.04</v>
      </c>
      <c r="AV593" s="4">
        <v>83.33</v>
      </c>
      <c r="AW593">
        <v>0</v>
      </c>
      <c r="AX593">
        <v>0</v>
      </c>
      <c r="AY593" s="16">
        <f t="shared" si="139"/>
        <v>68.456375838926164</v>
      </c>
      <c r="AZ593" s="4">
        <v>100</v>
      </c>
      <c r="BA593">
        <v>8.1</v>
      </c>
    </row>
    <row r="594" spans="1:53" x14ac:dyDescent="0.2">
      <c r="A594" s="13" t="s">
        <v>2153</v>
      </c>
      <c r="B594" s="13" t="s">
        <v>2154</v>
      </c>
      <c r="C594" s="1" t="s">
        <v>128</v>
      </c>
      <c r="D594" s="13" t="s">
        <v>173</v>
      </c>
      <c r="E594" s="13">
        <v>21</v>
      </c>
      <c r="F594" s="13">
        <v>0</v>
      </c>
      <c r="G594" s="13">
        <v>0</v>
      </c>
      <c r="H594" s="20">
        <f t="shared" si="126"/>
        <v>0</v>
      </c>
      <c r="I594">
        <v>0</v>
      </c>
      <c r="J594">
        <v>0</v>
      </c>
      <c r="K594">
        <v>0</v>
      </c>
      <c r="L594" s="17">
        <f t="shared" si="127"/>
        <v>0</v>
      </c>
      <c r="M594">
        <v>0</v>
      </c>
      <c r="N594">
        <v>1</v>
      </c>
      <c r="O594">
        <v>0</v>
      </c>
      <c r="P594" s="15">
        <f t="shared" si="128"/>
        <v>0</v>
      </c>
      <c r="Q594" s="15">
        <f t="shared" si="129"/>
        <v>0</v>
      </c>
      <c r="R594" s="20">
        <f t="shared" si="130"/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16">
        <v>3.0833333333000001</v>
      </c>
      <c r="Y594" s="26">
        <f t="shared" si="131"/>
        <v>0.14682539682380952</v>
      </c>
      <c r="Z594" s="4">
        <v>3.34</v>
      </c>
      <c r="AA594" s="26">
        <f t="shared" si="132"/>
        <v>0.15904761904761905</v>
      </c>
      <c r="AB594" s="4">
        <v>99.36</v>
      </c>
      <c r="AC594" s="26">
        <f t="shared" si="133"/>
        <v>4.7314285714285713</v>
      </c>
      <c r="AD594" s="21">
        <f t="shared" si="134"/>
        <v>3.2521908471275562E-2</v>
      </c>
      <c r="AE594" s="15">
        <f t="shared" si="135"/>
        <v>0</v>
      </c>
      <c r="AF594" s="15">
        <f t="shared" si="136"/>
        <v>0</v>
      </c>
      <c r="AG594" s="15">
        <f t="shared" si="137"/>
        <v>0</v>
      </c>
      <c r="AH594" s="1"/>
      <c r="AI594" s="1"/>
      <c r="AJ594" s="21" t="str">
        <f t="shared" si="138"/>
        <v xml:space="preserve"> </v>
      </c>
      <c r="AK594">
        <v>0</v>
      </c>
      <c r="AL594">
        <v>0</v>
      </c>
      <c r="AM594" s="42">
        <v>2</v>
      </c>
      <c r="AN594" s="42">
        <v>0</v>
      </c>
      <c r="AO594" s="42">
        <v>2</v>
      </c>
      <c r="AP594" s="42">
        <v>0</v>
      </c>
      <c r="AQ594" s="42">
        <v>0</v>
      </c>
      <c r="AR594" s="42">
        <v>0</v>
      </c>
      <c r="AS594">
        <v>4</v>
      </c>
      <c r="AT594">
        <v>0</v>
      </c>
      <c r="AU594" s="4">
        <v>14.66</v>
      </c>
      <c r="AV594" s="4">
        <v>100</v>
      </c>
      <c r="AW594">
        <v>0</v>
      </c>
      <c r="AX594">
        <v>0</v>
      </c>
      <c r="AY594" s="16">
        <f t="shared" si="139"/>
        <v>77.837837838679334</v>
      </c>
      <c r="AZ594" s="4">
        <v>66.67</v>
      </c>
      <c r="BA594">
        <v>-27.1</v>
      </c>
    </row>
    <row r="595" spans="1:53" x14ac:dyDescent="0.2">
      <c r="A595" s="13" t="s">
        <v>407</v>
      </c>
      <c r="B595" s="13" t="s">
        <v>2156</v>
      </c>
      <c r="C595" s="1" t="s">
        <v>190</v>
      </c>
      <c r="D595" s="13" t="s">
        <v>129</v>
      </c>
      <c r="E595" s="13">
        <v>81</v>
      </c>
      <c r="F595" s="13">
        <v>25</v>
      </c>
      <c r="G595" s="13">
        <v>9</v>
      </c>
      <c r="H595" s="20">
        <f t="shared" si="126"/>
        <v>34</v>
      </c>
      <c r="I595">
        <v>25</v>
      </c>
      <c r="J595">
        <v>5</v>
      </c>
      <c r="K595">
        <v>3</v>
      </c>
      <c r="L595" s="17">
        <f t="shared" si="127"/>
        <v>6.5962491916354171</v>
      </c>
      <c r="M595">
        <v>134</v>
      </c>
      <c r="N595">
        <v>71</v>
      </c>
      <c r="O595">
        <v>58</v>
      </c>
      <c r="P595" s="15">
        <f t="shared" si="128"/>
        <v>0.18656716417910449</v>
      </c>
      <c r="Q595" s="15">
        <f t="shared" si="129"/>
        <v>9.5057034220532313E-2</v>
      </c>
      <c r="R595" s="20">
        <f t="shared" si="130"/>
        <v>32.6</v>
      </c>
      <c r="S595">
        <v>0</v>
      </c>
      <c r="T595">
        <v>6</v>
      </c>
      <c r="U595">
        <v>7</v>
      </c>
      <c r="V595">
        <v>5</v>
      </c>
      <c r="W595">
        <v>3</v>
      </c>
      <c r="X595" s="16">
        <v>309.26666666670002</v>
      </c>
      <c r="Y595" s="26">
        <f t="shared" si="131"/>
        <v>3.8181069958851852</v>
      </c>
      <c r="Z595" s="4">
        <v>302.7</v>
      </c>
      <c r="AA595" s="26">
        <f t="shared" si="132"/>
        <v>3.7370370370370369</v>
      </c>
      <c r="AB595" s="4">
        <v>63.92</v>
      </c>
      <c r="AC595" s="26">
        <f t="shared" si="133"/>
        <v>0.78913580246913584</v>
      </c>
      <c r="AD595" s="21">
        <f t="shared" si="134"/>
        <v>0.82565053734111615</v>
      </c>
      <c r="AE595" s="15">
        <f t="shared" si="135"/>
        <v>0.5</v>
      </c>
      <c r="AF595" s="15">
        <f t="shared" si="136"/>
        <v>0.16</v>
      </c>
      <c r="AG595" s="15">
        <f t="shared" si="137"/>
        <v>0.66</v>
      </c>
      <c r="AH595" s="13">
        <v>0</v>
      </c>
      <c r="AI595" s="13">
        <v>0</v>
      </c>
      <c r="AJ595" s="21" t="str">
        <f t="shared" si="138"/>
        <v xml:space="preserve"> </v>
      </c>
      <c r="AK595">
        <v>50</v>
      </c>
      <c r="AL595">
        <v>1</v>
      </c>
      <c r="AM595" s="42">
        <v>276</v>
      </c>
      <c r="AN595" s="42">
        <v>46</v>
      </c>
      <c r="AO595" s="42">
        <v>276</v>
      </c>
      <c r="AP595" s="42">
        <v>46</v>
      </c>
      <c r="AQ595" s="42">
        <v>7</v>
      </c>
      <c r="AR595" s="42">
        <v>133</v>
      </c>
      <c r="AS595">
        <v>289</v>
      </c>
      <c r="AT595">
        <v>32</v>
      </c>
      <c r="AU595" s="4">
        <v>13.11</v>
      </c>
      <c r="AV595" s="4">
        <v>90.03</v>
      </c>
      <c r="AW595">
        <v>4</v>
      </c>
      <c r="AX595">
        <v>1</v>
      </c>
      <c r="AY595" s="16">
        <f t="shared" si="139"/>
        <v>123.1946540202497</v>
      </c>
      <c r="AZ595" s="4">
        <v>97.67</v>
      </c>
      <c r="BA595">
        <v>6.9</v>
      </c>
    </row>
    <row r="596" spans="1:53" x14ac:dyDescent="0.2">
      <c r="A596" s="13" t="s">
        <v>2158</v>
      </c>
      <c r="B596" s="13" t="s">
        <v>2159</v>
      </c>
      <c r="C596" s="1" t="s">
        <v>264</v>
      </c>
      <c r="D596" s="13" t="s">
        <v>129</v>
      </c>
      <c r="E596" s="13">
        <v>10</v>
      </c>
      <c r="F596" s="13">
        <v>0</v>
      </c>
      <c r="G596" s="13">
        <v>1</v>
      </c>
      <c r="H596" s="20">
        <f t="shared" si="126"/>
        <v>1</v>
      </c>
      <c r="I596">
        <v>0</v>
      </c>
      <c r="J596">
        <v>0</v>
      </c>
      <c r="K596">
        <v>1</v>
      </c>
      <c r="L596" s="17">
        <f t="shared" si="127"/>
        <v>18.652849740739345</v>
      </c>
      <c r="M596">
        <v>0</v>
      </c>
      <c r="N596">
        <v>2</v>
      </c>
      <c r="O596">
        <v>0</v>
      </c>
      <c r="P596" s="15">
        <f t="shared" si="128"/>
        <v>0</v>
      </c>
      <c r="Q596" s="15">
        <f t="shared" si="129"/>
        <v>0</v>
      </c>
      <c r="R596" s="20">
        <f t="shared" si="130"/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16">
        <v>3.2166666667000001</v>
      </c>
      <c r="Y596" s="26">
        <f t="shared" si="131"/>
        <v>0.32166666666999999</v>
      </c>
      <c r="Z596" s="4">
        <v>2.69</v>
      </c>
      <c r="AA596" s="26">
        <f t="shared" si="132"/>
        <v>0.26900000000000002</v>
      </c>
      <c r="AB596" s="4">
        <v>57.89</v>
      </c>
      <c r="AC596" s="26">
        <f t="shared" si="133"/>
        <v>5.7889999999999997</v>
      </c>
      <c r="AD596" s="21">
        <f t="shared" si="134"/>
        <v>4.440409376031694E-2</v>
      </c>
      <c r="AE596" s="15">
        <f t="shared" si="135"/>
        <v>0</v>
      </c>
      <c r="AF596" s="15">
        <f t="shared" si="136"/>
        <v>0.5</v>
      </c>
      <c r="AG596" s="15">
        <f t="shared" si="137"/>
        <v>0.5</v>
      </c>
      <c r="AH596" s="13">
        <v>0</v>
      </c>
      <c r="AI596" s="13">
        <v>0</v>
      </c>
      <c r="AJ596" s="21" t="str">
        <f t="shared" si="138"/>
        <v xml:space="preserve"> </v>
      </c>
      <c r="AK596">
        <v>2</v>
      </c>
      <c r="AL596">
        <v>0</v>
      </c>
      <c r="AM596" s="42">
        <v>2</v>
      </c>
      <c r="AN596" s="42">
        <v>0</v>
      </c>
      <c r="AO596" s="42">
        <v>2</v>
      </c>
      <c r="AP596" s="42">
        <v>0</v>
      </c>
      <c r="AQ596" s="42">
        <v>0</v>
      </c>
      <c r="AR596" s="42">
        <v>0</v>
      </c>
      <c r="AS596">
        <v>3</v>
      </c>
      <c r="AT596">
        <v>0</v>
      </c>
      <c r="AU596" s="4">
        <v>7.84</v>
      </c>
      <c r="AV596" s="4">
        <v>100</v>
      </c>
      <c r="AW596">
        <v>0</v>
      </c>
      <c r="AX596">
        <v>0</v>
      </c>
      <c r="AY596" s="16">
        <f t="shared" si="139"/>
        <v>111.91709844443609</v>
      </c>
      <c r="AZ596" s="4">
        <v>100</v>
      </c>
      <c r="BA596">
        <v>8.1999999999999993</v>
      </c>
    </row>
    <row r="597" spans="1:53" x14ac:dyDescent="0.2">
      <c r="A597" s="13" t="s">
        <v>1161</v>
      </c>
      <c r="B597" s="13" t="s">
        <v>2162</v>
      </c>
      <c r="C597" s="1" t="s">
        <v>214</v>
      </c>
      <c r="D597" s="13" t="s">
        <v>129</v>
      </c>
      <c r="E597" s="13">
        <v>80</v>
      </c>
      <c r="F597" s="13">
        <v>7</v>
      </c>
      <c r="G597" s="13">
        <v>4</v>
      </c>
      <c r="H597" s="20">
        <f t="shared" si="126"/>
        <v>11</v>
      </c>
      <c r="I597">
        <v>7</v>
      </c>
      <c r="J597">
        <v>2</v>
      </c>
      <c r="K597">
        <v>2</v>
      </c>
      <c r="L597" s="17">
        <f t="shared" si="127"/>
        <v>3.1984492367337047</v>
      </c>
      <c r="M597">
        <v>38</v>
      </c>
      <c r="N597">
        <v>20</v>
      </c>
      <c r="O597">
        <v>29</v>
      </c>
      <c r="P597" s="15">
        <f t="shared" si="128"/>
        <v>0.18421052631578946</v>
      </c>
      <c r="Q597" s="15">
        <f t="shared" si="129"/>
        <v>8.0459770114942528E-2</v>
      </c>
      <c r="R597" s="20">
        <f t="shared" si="130"/>
        <v>17.777777777777779</v>
      </c>
      <c r="S597">
        <v>0</v>
      </c>
      <c r="T597">
        <v>1</v>
      </c>
      <c r="U597">
        <v>9</v>
      </c>
      <c r="V597">
        <v>5</v>
      </c>
      <c r="W597">
        <v>2</v>
      </c>
      <c r="X597" s="16">
        <v>206.35</v>
      </c>
      <c r="Y597" s="26">
        <f t="shared" si="131"/>
        <v>2.5793749999999998</v>
      </c>
      <c r="Z597" s="4">
        <v>203.78</v>
      </c>
      <c r="AA597" s="26">
        <f t="shared" si="132"/>
        <v>2.54725</v>
      </c>
      <c r="AB597" s="4">
        <v>183.78</v>
      </c>
      <c r="AC597" s="26">
        <f t="shared" si="133"/>
        <v>2.29725</v>
      </c>
      <c r="AD597" s="21">
        <f t="shared" si="134"/>
        <v>0.52580245639384871</v>
      </c>
      <c r="AE597" s="15">
        <f t="shared" si="135"/>
        <v>0.3888888888888889</v>
      </c>
      <c r="AF597" s="15">
        <f t="shared" si="136"/>
        <v>0.22222222222222221</v>
      </c>
      <c r="AG597" s="15">
        <f t="shared" si="137"/>
        <v>0.61111111111111116</v>
      </c>
      <c r="AH597" s="13">
        <v>0</v>
      </c>
      <c r="AI597" s="13">
        <v>2</v>
      </c>
      <c r="AJ597" s="21">
        <f t="shared" si="138"/>
        <v>0</v>
      </c>
      <c r="AK597">
        <v>18</v>
      </c>
      <c r="AL597">
        <v>0</v>
      </c>
      <c r="AM597" s="42">
        <v>142</v>
      </c>
      <c r="AN597" s="42">
        <v>27</v>
      </c>
      <c r="AO597" s="42">
        <v>142</v>
      </c>
      <c r="AP597" s="42">
        <v>27</v>
      </c>
      <c r="AQ597" s="42">
        <v>10</v>
      </c>
      <c r="AR597" s="42">
        <v>109</v>
      </c>
      <c r="AS597">
        <v>128</v>
      </c>
      <c r="AT597">
        <v>20</v>
      </c>
      <c r="AU597" s="4">
        <v>2.74</v>
      </c>
      <c r="AV597" s="4">
        <v>86.49</v>
      </c>
      <c r="AW597">
        <v>3</v>
      </c>
      <c r="AX597">
        <v>0</v>
      </c>
      <c r="AY597" s="16">
        <f t="shared" si="139"/>
        <v>100.89653501332688</v>
      </c>
      <c r="AZ597" s="4">
        <v>96.1</v>
      </c>
      <c r="BA597">
        <v>6</v>
      </c>
    </row>
    <row r="598" spans="1:53" x14ac:dyDescent="0.2">
      <c r="A598" s="13" t="s">
        <v>2164</v>
      </c>
      <c r="B598" s="13" t="s">
        <v>2165</v>
      </c>
      <c r="C598" s="13" t="s">
        <v>482</v>
      </c>
      <c r="D598" s="13" t="s">
        <v>146</v>
      </c>
      <c r="E598" s="13">
        <v>50</v>
      </c>
      <c r="F598" s="13">
        <v>0</v>
      </c>
      <c r="G598" s="13">
        <v>0</v>
      </c>
      <c r="H598" s="20">
        <f t="shared" si="126"/>
        <v>0</v>
      </c>
      <c r="I598">
        <v>0</v>
      </c>
      <c r="J598">
        <v>0</v>
      </c>
      <c r="K598">
        <v>0</v>
      </c>
      <c r="L598" s="17">
        <f t="shared" si="127"/>
        <v>0</v>
      </c>
      <c r="M598">
        <v>0</v>
      </c>
      <c r="N598">
        <v>1</v>
      </c>
      <c r="O598">
        <v>0</v>
      </c>
      <c r="P598" s="15">
        <f t="shared" si="128"/>
        <v>0</v>
      </c>
      <c r="Q598" s="15">
        <f t="shared" si="129"/>
        <v>0</v>
      </c>
      <c r="R598" s="20">
        <f t="shared" si="130"/>
        <v>0</v>
      </c>
      <c r="S598">
        <v>0</v>
      </c>
      <c r="T598">
        <v>0</v>
      </c>
      <c r="U598">
        <v>1</v>
      </c>
      <c r="V598">
        <v>1</v>
      </c>
      <c r="W598">
        <v>0</v>
      </c>
      <c r="X598" s="16">
        <v>8.8166666666999998</v>
      </c>
      <c r="Y598" s="26">
        <f t="shared" si="131"/>
        <v>0.176333333334</v>
      </c>
      <c r="Z598" s="4">
        <v>7.64</v>
      </c>
      <c r="AA598" s="26">
        <f t="shared" si="132"/>
        <v>0.15279999999999999</v>
      </c>
      <c r="AB598" s="4">
        <v>268.93</v>
      </c>
      <c r="AC598" s="26">
        <f t="shared" si="133"/>
        <v>5.3786000000000005</v>
      </c>
      <c r="AD598" s="21">
        <f t="shared" si="134"/>
        <v>2.7624109628665433E-2</v>
      </c>
      <c r="AE598" s="15">
        <f t="shared" si="135"/>
        <v>0</v>
      </c>
      <c r="AF598" s="15">
        <f t="shared" si="136"/>
        <v>0</v>
      </c>
      <c r="AG598" s="15">
        <f t="shared" si="137"/>
        <v>0</v>
      </c>
      <c r="AH598" s="13">
        <v>8</v>
      </c>
      <c r="AI598" s="13">
        <v>5</v>
      </c>
      <c r="AJ598" s="21">
        <f t="shared" si="138"/>
        <v>0.61538461538461542</v>
      </c>
      <c r="AK598">
        <v>0</v>
      </c>
      <c r="AL598">
        <v>0</v>
      </c>
      <c r="AM598" s="42">
        <v>5</v>
      </c>
      <c r="AN598" s="42">
        <v>0</v>
      </c>
      <c r="AO598" s="42">
        <v>5</v>
      </c>
      <c r="AP598" s="42">
        <v>0</v>
      </c>
      <c r="AQ598" s="42">
        <v>0</v>
      </c>
      <c r="AR598" s="42">
        <v>3</v>
      </c>
      <c r="AS598">
        <v>4</v>
      </c>
      <c r="AT598">
        <v>1</v>
      </c>
      <c r="AU598" s="4">
        <v>-6.99</v>
      </c>
      <c r="AV598" s="4">
        <v>80</v>
      </c>
      <c r="AW598">
        <v>0</v>
      </c>
      <c r="AX598">
        <v>0</v>
      </c>
      <c r="AY598" s="16">
        <f t="shared" si="139"/>
        <v>88.468809073389536</v>
      </c>
      <c r="AZ598" s="4">
        <v>100</v>
      </c>
      <c r="BA598">
        <v>8.1</v>
      </c>
    </row>
    <row r="599" spans="1:53" x14ac:dyDescent="0.2">
      <c r="A599" s="13" t="s">
        <v>567</v>
      </c>
      <c r="B599" s="13" t="s">
        <v>2167</v>
      </c>
      <c r="C599" s="1" t="s">
        <v>314</v>
      </c>
      <c r="D599" s="13" t="s">
        <v>129</v>
      </c>
      <c r="E599" s="13">
        <v>71</v>
      </c>
      <c r="F599" s="13">
        <v>0</v>
      </c>
      <c r="G599" s="13">
        <v>0</v>
      </c>
      <c r="H599" s="20">
        <f t="shared" si="126"/>
        <v>0</v>
      </c>
      <c r="I599">
        <v>0</v>
      </c>
      <c r="J599">
        <v>0</v>
      </c>
      <c r="K599">
        <v>0</v>
      </c>
      <c r="L599" s="17">
        <f t="shared" si="127"/>
        <v>0</v>
      </c>
      <c r="M599">
        <v>0</v>
      </c>
      <c r="N599">
        <v>0</v>
      </c>
      <c r="O599">
        <v>0</v>
      </c>
      <c r="P599" s="15">
        <f t="shared" si="128"/>
        <v>0</v>
      </c>
      <c r="Q599" s="15">
        <f t="shared" si="129"/>
        <v>0</v>
      </c>
      <c r="R599" s="20">
        <f t="shared" si="130"/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16">
        <v>3.3833333333</v>
      </c>
      <c r="Y599" s="26">
        <f t="shared" si="131"/>
        <v>4.7652582159154931E-2</v>
      </c>
      <c r="Z599" s="4">
        <v>5.68</v>
      </c>
      <c r="AA599" s="26">
        <f t="shared" si="132"/>
        <v>0.08</v>
      </c>
      <c r="AB599" s="4">
        <v>303.49</v>
      </c>
      <c r="AC599" s="26">
        <f t="shared" si="133"/>
        <v>4.2745070422535214</v>
      </c>
      <c r="AD599" s="21">
        <f t="shared" si="134"/>
        <v>1.8371769576608337E-2</v>
      </c>
      <c r="AE599" s="15">
        <f t="shared" si="135"/>
        <v>0</v>
      </c>
      <c r="AF599" s="15">
        <f t="shared" si="136"/>
        <v>0</v>
      </c>
      <c r="AG599" s="15">
        <f t="shared" si="137"/>
        <v>0</v>
      </c>
      <c r="AH599" s="13">
        <v>0</v>
      </c>
      <c r="AI599" s="13">
        <v>0</v>
      </c>
      <c r="AJ599" s="21" t="str">
        <f t="shared" si="138"/>
        <v xml:space="preserve"> </v>
      </c>
      <c r="AK599">
        <v>0</v>
      </c>
      <c r="AL599">
        <v>0</v>
      </c>
      <c r="AM599" s="42">
        <v>0</v>
      </c>
      <c r="AN599" s="42">
        <v>0</v>
      </c>
      <c r="AO599" s="42">
        <v>0</v>
      </c>
      <c r="AP599" s="42">
        <v>0</v>
      </c>
      <c r="AQ599" s="42">
        <v>0</v>
      </c>
      <c r="AR599" s="42">
        <v>1</v>
      </c>
      <c r="AS599">
        <v>0</v>
      </c>
      <c r="AT599">
        <v>0</v>
      </c>
      <c r="AW599">
        <v>0</v>
      </c>
      <c r="AX599">
        <v>0</v>
      </c>
      <c r="AY599" s="16">
        <f t="shared" si="139"/>
        <v>17.733990147957968</v>
      </c>
      <c r="AZ599" s="4">
        <v>85.71</v>
      </c>
      <c r="BA599">
        <v>-10.9</v>
      </c>
    </row>
    <row r="600" spans="1:53" x14ac:dyDescent="0.2">
      <c r="A600" s="13" t="s">
        <v>2170</v>
      </c>
      <c r="B600" s="13" t="s">
        <v>2171</v>
      </c>
      <c r="C600" s="1" t="s">
        <v>136</v>
      </c>
      <c r="D600" s="13" t="s">
        <v>154</v>
      </c>
      <c r="E600" s="13">
        <v>17</v>
      </c>
      <c r="F600" s="13">
        <v>0</v>
      </c>
      <c r="G600" s="13">
        <v>2</v>
      </c>
      <c r="H600" s="20">
        <f t="shared" si="126"/>
        <v>2</v>
      </c>
      <c r="I600">
        <v>0</v>
      </c>
      <c r="J600">
        <v>0</v>
      </c>
      <c r="K600">
        <v>2</v>
      </c>
      <c r="L600" s="17">
        <f t="shared" si="127"/>
        <v>8.0357142857322224</v>
      </c>
      <c r="M600">
        <v>4</v>
      </c>
      <c r="N600">
        <v>0</v>
      </c>
      <c r="O600">
        <v>1</v>
      </c>
      <c r="P600" s="15">
        <f t="shared" si="128"/>
        <v>0</v>
      </c>
      <c r="Q600" s="15">
        <f t="shared" si="129"/>
        <v>0</v>
      </c>
      <c r="R600" s="20">
        <f t="shared" si="130"/>
        <v>0</v>
      </c>
      <c r="S600">
        <v>0</v>
      </c>
      <c r="T600">
        <v>0</v>
      </c>
      <c r="U600">
        <v>2</v>
      </c>
      <c r="V600">
        <v>0</v>
      </c>
      <c r="W600">
        <v>0</v>
      </c>
      <c r="X600" s="16">
        <v>14.9333333333</v>
      </c>
      <c r="Y600" s="26">
        <f t="shared" si="131"/>
        <v>0.87843137254705883</v>
      </c>
      <c r="Z600" s="4">
        <v>14.84</v>
      </c>
      <c r="AA600" s="26">
        <f t="shared" si="132"/>
        <v>0.87294117647058822</v>
      </c>
      <c r="AB600" s="4">
        <v>57.36</v>
      </c>
      <c r="AC600" s="26">
        <f t="shared" si="133"/>
        <v>3.3741176470588234</v>
      </c>
      <c r="AD600" s="21">
        <f t="shared" si="134"/>
        <v>0.20554016620498614</v>
      </c>
      <c r="AE600" s="15">
        <f t="shared" si="135"/>
        <v>0</v>
      </c>
      <c r="AF600" s="15">
        <f t="shared" si="136"/>
        <v>1</v>
      </c>
      <c r="AG600" s="15">
        <f t="shared" si="137"/>
        <v>1</v>
      </c>
      <c r="AH600" s="13">
        <v>1</v>
      </c>
      <c r="AI600" s="13">
        <v>0</v>
      </c>
      <c r="AJ600" s="21">
        <f t="shared" si="138"/>
        <v>1</v>
      </c>
      <c r="AK600">
        <v>2</v>
      </c>
      <c r="AL600">
        <v>0</v>
      </c>
      <c r="AM600" s="42">
        <v>17</v>
      </c>
      <c r="AN600" s="42">
        <v>1</v>
      </c>
      <c r="AO600" s="42">
        <v>17</v>
      </c>
      <c r="AP600" s="42">
        <v>1</v>
      </c>
      <c r="AQ600" s="42">
        <v>2</v>
      </c>
      <c r="AR600" s="42">
        <v>9</v>
      </c>
      <c r="AS600">
        <v>18</v>
      </c>
      <c r="AT600">
        <v>2</v>
      </c>
      <c r="AU600" s="4">
        <v>10.69</v>
      </c>
      <c r="AV600" s="4">
        <v>90</v>
      </c>
      <c r="AW600">
        <v>1</v>
      </c>
      <c r="AX600">
        <v>0</v>
      </c>
      <c r="AY600" s="16">
        <f t="shared" si="139"/>
        <v>164.73214285751058</v>
      </c>
      <c r="AZ600" s="4">
        <v>83.33</v>
      </c>
      <c r="BA600">
        <v>-7.9</v>
      </c>
    </row>
    <row r="601" spans="1:53" x14ac:dyDescent="0.2">
      <c r="A601" s="13" t="s">
        <v>2174</v>
      </c>
      <c r="B601" s="13" t="s">
        <v>2175</v>
      </c>
      <c r="C601" s="1" t="s">
        <v>219</v>
      </c>
      <c r="D601" s="13" t="s">
        <v>129</v>
      </c>
      <c r="E601" s="13">
        <v>75</v>
      </c>
      <c r="F601" s="13">
        <v>3</v>
      </c>
      <c r="G601" s="13">
        <v>8</v>
      </c>
      <c r="H601" s="20">
        <f t="shared" si="126"/>
        <v>11</v>
      </c>
      <c r="I601">
        <v>3</v>
      </c>
      <c r="J601">
        <v>5</v>
      </c>
      <c r="K601">
        <v>3</v>
      </c>
      <c r="L601" s="17">
        <f t="shared" si="127"/>
        <v>3.7567593207482699</v>
      </c>
      <c r="M601">
        <v>15</v>
      </c>
      <c r="N601">
        <v>9</v>
      </c>
      <c r="O601">
        <v>4</v>
      </c>
      <c r="P601" s="15">
        <f t="shared" si="128"/>
        <v>0.2</v>
      </c>
      <c r="Q601" s="15">
        <f t="shared" si="129"/>
        <v>0.10714285714285714</v>
      </c>
      <c r="R601" s="20">
        <f t="shared" si="130"/>
        <v>23.636363636363637</v>
      </c>
      <c r="S601">
        <v>0</v>
      </c>
      <c r="T601">
        <v>3</v>
      </c>
      <c r="U601">
        <v>6</v>
      </c>
      <c r="V601">
        <v>5</v>
      </c>
      <c r="W601">
        <v>2</v>
      </c>
      <c r="X601" s="16">
        <v>175.6833333333</v>
      </c>
      <c r="Y601" s="26">
        <f t="shared" si="131"/>
        <v>2.3424444444439998</v>
      </c>
      <c r="Z601" s="4">
        <v>169.03</v>
      </c>
      <c r="AA601" s="26">
        <f t="shared" si="132"/>
        <v>2.2537333333333334</v>
      </c>
      <c r="AB601" s="4">
        <v>246.98</v>
      </c>
      <c r="AC601" s="26">
        <f t="shared" si="133"/>
        <v>3.2930666666666664</v>
      </c>
      <c r="AD601" s="21">
        <f t="shared" si="134"/>
        <v>0.40631234826085916</v>
      </c>
      <c r="AE601" s="15">
        <f t="shared" si="135"/>
        <v>0.13636363636363635</v>
      </c>
      <c r="AF601" s="15">
        <f t="shared" si="136"/>
        <v>0.36363636363636365</v>
      </c>
      <c r="AG601" s="15">
        <f t="shared" si="137"/>
        <v>0.5</v>
      </c>
      <c r="AH601" s="13">
        <v>0</v>
      </c>
      <c r="AI601" s="13">
        <v>2</v>
      </c>
      <c r="AJ601" s="21">
        <f t="shared" si="138"/>
        <v>0</v>
      </c>
      <c r="AK601">
        <v>22</v>
      </c>
      <c r="AL601">
        <v>4</v>
      </c>
      <c r="AM601" s="42">
        <v>82</v>
      </c>
      <c r="AN601" s="42">
        <v>19</v>
      </c>
      <c r="AO601" s="42">
        <v>82</v>
      </c>
      <c r="AP601" s="42">
        <v>19</v>
      </c>
      <c r="AQ601" s="42">
        <v>4</v>
      </c>
      <c r="AR601" s="42">
        <v>60</v>
      </c>
      <c r="AS601">
        <v>111</v>
      </c>
      <c r="AT601">
        <v>25</v>
      </c>
      <c r="AU601" s="4">
        <v>-2.85</v>
      </c>
      <c r="AV601" s="4">
        <v>81.62</v>
      </c>
      <c r="AW601">
        <v>1</v>
      </c>
      <c r="AX601">
        <v>3</v>
      </c>
      <c r="AY601" s="16">
        <f t="shared" si="139"/>
        <v>68.304714922695823</v>
      </c>
      <c r="AZ601" s="4">
        <v>93.62</v>
      </c>
      <c r="BA601">
        <v>-0.9</v>
      </c>
    </row>
    <row r="602" spans="1:53" x14ac:dyDescent="0.2">
      <c r="A602" s="13" t="s">
        <v>506</v>
      </c>
      <c r="B602" s="13" t="s">
        <v>2178</v>
      </c>
      <c r="C602" s="1" t="s">
        <v>322</v>
      </c>
      <c r="D602" s="13" t="s">
        <v>173</v>
      </c>
      <c r="E602" s="13">
        <v>1</v>
      </c>
      <c r="F602" s="13">
        <v>0</v>
      </c>
      <c r="G602" s="13">
        <v>0</v>
      </c>
      <c r="H602" s="20">
        <f t="shared" si="126"/>
        <v>0</v>
      </c>
      <c r="L602" s="17">
        <f t="shared" si="127"/>
        <v>0</v>
      </c>
      <c r="P602" s="15">
        <f t="shared" si="128"/>
        <v>0</v>
      </c>
      <c r="Q602" s="15">
        <f t="shared" si="129"/>
        <v>0</v>
      </c>
      <c r="R602" s="20">
        <f t="shared" si="130"/>
        <v>0</v>
      </c>
      <c r="X602" s="16">
        <v>0</v>
      </c>
      <c r="Y602" s="26">
        <f t="shared" si="131"/>
        <v>0</v>
      </c>
      <c r="AA602" s="26">
        <f t="shared" si="132"/>
        <v>0</v>
      </c>
      <c r="AC602" s="26">
        <f t="shared" si="133"/>
        <v>0</v>
      </c>
      <c r="AD602" s="21">
        <f t="shared" si="134"/>
        <v>0</v>
      </c>
      <c r="AE602" s="15">
        <f t="shared" si="135"/>
        <v>0</v>
      </c>
      <c r="AF602" s="15">
        <f t="shared" si="136"/>
        <v>0</v>
      </c>
      <c r="AG602" s="15">
        <f t="shared" si="137"/>
        <v>0</v>
      </c>
      <c r="AH602" s="1"/>
      <c r="AI602" s="1"/>
      <c r="AJ602" s="21" t="str">
        <f t="shared" si="138"/>
        <v xml:space="preserve"> </v>
      </c>
      <c r="AK602"/>
      <c r="AL602"/>
      <c r="AM602" s="42">
        <v>0</v>
      </c>
      <c r="AN602" s="42">
        <v>0</v>
      </c>
      <c r="AO602" s="42">
        <v>0</v>
      </c>
      <c r="AP602" s="42">
        <v>0</v>
      </c>
      <c r="AQ602" s="42">
        <v>0</v>
      </c>
      <c r="AR602" s="42">
        <v>0</v>
      </c>
      <c r="AS602"/>
      <c r="AT602"/>
      <c r="AY602" s="16">
        <f t="shared" si="139"/>
        <v>0</v>
      </c>
    </row>
    <row r="603" spans="1:53" x14ac:dyDescent="0.2">
      <c r="A603" s="13" t="s">
        <v>320</v>
      </c>
      <c r="B603" s="13" t="s">
        <v>2180</v>
      </c>
      <c r="C603" s="1" t="s">
        <v>334</v>
      </c>
      <c r="D603" s="13" t="s">
        <v>328</v>
      </c>
      <c r="E603" s="13">
        <v>57</v>
      </c>
      <c r="F603" s="13">
        <v>5</v>
      </c>
      <c r="G603" s="13">
        <v>6</v>
      </c>
      <c r="H603" s="20">
        <f t="shared" si="126"/>
        <v>11</v>
      </c>
      <c r="I603">
        <v>5</v>
      </c>
      <c r="J603">
        <v>3</v>
      </c>
      <c r="K603">
        <v>3</v>
      </c>
      <c r="L603" s="17">
        <f t="shared" si="127"/>
        <v>6.7496164990648539</v>
      </c>
      <c r="M603">
        <v>25</v>
      </c>
      <c r="N603">
        <v>9</v>
      </c>
      <c r="O603">
        <v>6</v>
      </c>
      <c r="P603" s="15">
        <f t="shared" si="128"/>
        <v>0.2</v>
      </c>
      <c r="Q603" s="15">
        <f t="shared" si="129"/>
        <v>0.125</v>
      </c>
      <c r="R603" s="20">
        <f t="shared" si="130"/>
        <v>26.25</v>
      </c>
      <c r="S603">
        <v>0</v>
      </c>
      <c r="T603">
        <v>3</v>
      </c>
      <c r="U603">
        <v>10</v>
      </c>
      <c r="V603">
        <v>5</v>
      </c>
      <c r="W603">
        <v>2</v>
      </c>
      <c r="X603" s="16">
        <v>97.783333333300007</v>
      </c>
      <c r="Y603" s="26">
        <f t="shared" si="131"/>
        <v>1.7154970760228072</v>
      </c>
      <c r="Z603" s="4">
        <v>95.13</v>
      </c>
      <c r="AA603" s="26">
        <f t="shared" si="132"/>
        <v>1.6689473684210525</v>
      </c>
      <c r="AB603" s="4">
        <v>162.01</v>
      </c>
      <c r="AC603" s="26">
        <f t="shared" si="133"/>
        <v>2.8422807017543859</v>
      </c>
      <c r="AD603" s="21">
        <f t="shared" si="134"/>
        <v>0.36995411060122896</v>
      </c>
      <c r="AE603" s="15">
        <f t="shared" si="135"/>
        <v>0.41666666666666669</v>
      </c>
      <c r="AF603" s="15">
        <f t="shared" si="136"/>
        <v>0.5</v>
      </c>
      <c r="AG603" s="15">
        <f t="shared" si="137"/>
        <v>0.91666666666666674</v>
      </c>
      <c r="AH603" s="13">
        <v>2</v>
      </c>
      <c r="AI603" s="13">
        <v>1</v>
      </c>
      <c r="AJ603" s="21">
        <f t="shared" si="138"/>
        <v>0.66666666666666663</v>
      </c>
      <c r="AK603">
        <v>12</v>
      </c>
      <c r="AL603">
        <v>1</v>
      </c>
      <c r="AM603" s="42">
        <v>93</v>
      </c>
      <c r="AN603" s="42">
        <v>20</v>
      </c>
      <c r="AO603" s="42">
        <v>93</v>
      </c>
      <c r="AP603" s="42">
        <v>20</v>
      </c>
      <c r="AQ603" s="42">
        <v>0</v>
      </c>
      <c r="AR603" s="42">
        <v>37</v>
      </c>
      <c r="AS603">
        <v>85</v>
      </c>
      <c r="AT603">
        <v>18</v>
      </c>
      <c r="AU603" s="4">
        <v>-4.8100000000000005</v>
      </c>
      <c r="AV603" s="4">
        <v>82.52</v>
      </c>
      <c r="AW603">
        <v>1</v>
      </c>
      <c r="AX603">
        <v>1</v>
      </c>
      <c r="AY603" s="16">
        <f t="shared" si="139"/>
        <v>119.03869098350742</v>
      </c>
      <c r="AZ603" s="4">
        <v>91</v>
      </c>
      <c r="BA603">
        <v>-0.8</v>
      </c>
    </row>
    <row r="604" spans="1:53" x14ac:dyDescent="0.2">
      <c r="A604" s="13" t="s">
        <v>2182</v>
      </c>
      <c r="B604" s="13" t="s">
        <v>2183</v>
      </c>
      <c r="C604" s="1" t="s">
        <v>249</v>
      </c>
      <c r="D604" s="13" t="s">
        <v>154</v>
      </c>
      <c r="E604" s="13">
        <v>76</v>
      </c>
      <c r="F604" s="13">
        <v>2</v>
      </c>
      <c r="G604" s="13">
        <v>0</v>
      </c>
      <c r="H604" s="20">
        <f t="shared" si="126"/>
        <v>2</v>
      </c>
      <c r="I604">
        <v>2</v>
      </c>
      <c r="J604">
        <v>0</v>
      </c>
      <c r="K604">
        <v>0</v>
      </c>
      <c r="L604" s="17">
        <f t="shared" si="127"/>
        <v>1.9851116625310175</v>
      </c>
      <c r="M604">
        <v>7</v>
      </c>
      <c r="N604">
        <v>3</v>
      </c>
      <c r="O604">
        <v>0</v>
      </c>
      <c r="P604" s="15">
        <f t="shared" si="128"/>
        <v>0.2857142857142857</v>
      </c>
      <c r="Q604" s="15">
        <f t="shared" si="129"/>
        <v>0.2</v>
      </c>
      <c r="R604" s="20">
        <f t="shared" si="130"/>
        <v>0</v>
      </c>
      <c r="S604">
        <v>1</v>
      </c>
      <c r="T604">
        <v>1</v>
      </c>
      <c r="U604">
        <v>1</v>
      </c>
      <c r="V604">
        <v>2</v>
      </c>
      <c r="W604">
        <v>2</v>
      </c>
      <c r="X604" s="16">
        <v>60.45</v>
      </c>
      <c r="Y604" s="26">
        <f t="shared" si="131"/>
        <v>0.79539473684210527</v>
      </c>
      <c r="Z604" s="4">
        <v>56.31</v>
      </c>
      <c r="AA604" s="26">
        <f t="shared" si="132"/>
        <v>0.74092105263157892</v>
      </c>
      <c r="AB604" s="4">
        <v>373.13</v>
      </c>
      <c r="AC604" s="26">
        <f t="shared" si="133"/>
        <v>4.9096052631578946</v>
      </c>
      <c r="AD604" s="21">
        <f t="shared" si="134"/>
        <v>0.13112425484351714</v>
      </c>
      <c r="AE604" s="15">
        <f t="shared" si="135"/>
        <v>1</v>
      </c>
      <c r="AF604" s="15">
        <f t="shared" si="136"/>
        <v>0</v>
      </c>
      <c r="AG604" s="15">
        <f t="shared" si="137"/>
        <v>1</v>
      </c>
      <c r="AH604" s="13">
        <v>0</v>
      </c>
      <c r="AI604" s="13">
        <v>2</v>
      </c>
      <c r="AJ604" s="21">
        <f t="shared" si="138"/>
        <v>0</v>
      </c>
      <c r="AK604">
        <v>2</v>
      </c>
      <c r="AL604">
        <v>2</v>
      </c>
      <c r="AM604" s="42">
        <v>27</v>
      </c>
      <c r="AN604" s="42">
        <v>6</v>
      </c>
      <c r="AO604" s="42">
        <v>27</v>
      </c>
      <c r="AP604" s="42">
        <v>6</v>
      </c>
      <c r="AQ604" s="42">
        <v>2</v>
      </c>
      <c r="AR604" s="42">
        <v>9</v>
      </c>
      <c r="AS604">
        <v>28</v>
      </c>
      <c r="AT604">
        <v>4</v>
      </c>
      <c r="AU604" s="4">
        <v>4.04</v>
      </c>
      <c r="AV604" s="4">
        <v>87.5</v>
      </c>
      <c r="AW604">
        <v>0</v>
      </c>
      <c r="AX604">
        <v>1</v>
      </c>
      <c r="AY604" s="16">
        <f t="shared" si="139"/>
        <v>48.635235732009924</v>
      </c>
      <c r="AZ604" s="4">
        <v>90.48</v>
      </c>
      <c r="BA604">
        <v>-3.6</v>
      </c>
    </row>
    <row r="605" spans="1:53" x14ac:dyDescent="0.2">
      <c r="A605" s="13" t="s">
        <v>2185</v>
      </c>
      <c r="B605" s="13" t="s">
        <v>2186</v>
      </c>
      <c r="C605" s="1" t="s">
        <v>219</v>
      </c>
      <c r="D605" s="13" t="s">
        <v>146</v>
      </c>
      <c r="E605" s="13">
        <v>64</v>
      </c>
      <c r="F605" s="13">
        <v>0</v>
      </c>
      <c r="G605" s="13">
        <v>0</v>
      </c>
      <c r="H605" s="20">
        <f t="shared" si="126"/>
        <v>0</v>
      </c>
      <c r="I605">
        <v>0</v>
      </c>
      <c r="J605">
        <v>0</v>
      </c>
      <c r="K605">
        <v>0</v>
      </c>
      <c r="L605" s="17">
        <f t="shared" si="127"/>
        <v>0</v>
      </c>
      <c r="M605">
        <v>1</v>
      </c>
      <c r="N605">
        <v>0</v>
      </c>
      <c r="O605">
        <v>0</v>
      </c>
      <c r="P605" s="15">
        <f t="shared" si="128"/>
        <v>0</v>
      </c>
      <c r="Q605" s="15">
        <f t="shared" si="129"/>
        <v>0</v>
      </c>
      <c r="R605" s="20">
        <f t="shared" si="130"/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16">
        <v>2.9333333333000002</v>
      </c>
      <c r="Y605" s="26">
        <f t="shared" si="131"/>
        <v>4.5833333332812504E-2</v>
      </c>
      <c r="Z605" s="4">
        <v>2.61</v>
      </c>
      <c r="AA605" s="26">
        <f t="shared" si="132"/>
        <v>4.0781249999999998E-2</v>
      </c>
      <c r="AB605" s="4">
        <v>369.45</v>
      </c>
      <c r="AC605" s="26">
        <f t="shared" si="133"/>
        <v>5.7726562499999998</v>
      </c>
      <c r="AD605" s="21">
        <f t="shared" si="134"/>
        <v>7.0149975810353165E-3</v>
      </c>
      <c r="AE605" s="15">
        <f t="shared" si="135"/>
        <v>0</v>
      </c>
      <c r="AF605" s="15">
        <f t="shared" si="136"/>
        <v>0</v>
      </c>
      <c r="AG605" s="15">
        <f t="shared" si="137"/>
        <v>0</v>
      </c>
      <c r="AH605" s="13">
        <v>2</v>
      </c>
      <c r="AI605" s="13">
        <v>0</v>
      </c>
      <c r="AJ605" s="21">
        <f t="shared" si="138"/>
        <v>1</v>
      </c>
      <c r="AK605">
        <v>0</v>
      </c>
      <c r="AL605">
        <v>0</v>
      </c>
      <c r="AM605" s="42">
        <v>1</v>
      </c>
      <c r="AN605" s="42">
        <v>0</v>
      </c>
      <c r="AO605" s="42">
        <v>1</v>
      </c>
      <c r="AP605" s="42">
        <v>0</v>
      </c>
      <c r="AQ605" s="42">
        <v>0</v>
      </c>
      <c r="AR605" s="42">
        <v>1</v>
      </c>
      <c r="AS605">
        <v>2</v>
      </c>
      <c r="AT605">
        <v>0</v>
      </c>
      <c r="AU605" s="4">
        <v>17.739999999999998</v>
      </c>
      <c r="AV605" s="4">
        <v>100</v>
      </c>
      <c r="AW605">
        <v>0</v>
      </c>
      <c r="AX605">
        <v>1</v>
      </c>
      <c r="AY605" s="16">
        <f t="shared" si="139"/>
        <v>61.363636364333672</v>
      </c>
      <c r="AZ605" s="4">
        <v>100</v>
      </c>
      <c r="BA605">
        <v>6</v>
      </c>
    </row>
    <row r="606" spans="1:53" x14ac:dyDescent="0.2">
      <c r="A606" s="13" t="s">
        <v>144</v>
      </c>
      <c r="B606" s="13" t="s">
        <v>2189</v>
      </c>
      <c r="C606" s="1" t="s">
        <v>584</v>
      </c>
      <c r="D606" s="13" t="s">
        <v>173</v>
      </c>
      <c r="E606" s="13">
        <v>55</v>
      </c>
      <c r="F606" s="13">
        <v>0</v>
      </c>
      <c r="G606" s="13">
        <v>0</v>
      </c>
      <c r="H606" s="20">
        <f t="shared" si="126"/>
        <v>0</v>
      </c>
      <c r="I606">
        <v>0</v>
      </c>
      <c r="J606">
        <v>0</v>
      </c>
      <c r="K606">
        <v>0</v>
      </c>
      <c r="L606" s="17">
        <f t="shared" si="127"/>
        <v>0</v>
      </c>
      <c r="M606">
        <v>0</v>
      </c>
      <c r="N606">
        <v>0</v>
      </c>
      <c r="O606">
        <v>0</v>
      </c>
      <c r="P606" s="15">
        <f t="shared" si="128"/>
        <v>0</v>
      </c>
      <c r="Q606" s="15">
        <f t="shared" si="129"/>
        <v>0</v>
      </c>
      <c r="R606" s="20">
        <f t="shared" si="130"/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16">
        <v>4.9166666667000003</v>
      </c>
      <c r="Y606" s="26">
        <f t="shared" si="131"/>
        <v>8.9393939394545457E-2</v>
      </c>
      <c r="Z606" s="4">
        <v>4.53</v>
      </c>
      <c r="AA606" s="26">
        <f t="shared" si="132"/>
        <v>8.2363636363636375E-2</v>
      </c>
      <c r="AB606" s="4">
        <v>298.32</v>
      </c>
      <c r="AC606" s="26">
        <f t="shared" si="133"/>
        <v>5.4239999999999995</v>
      </c>
      <c r="AD606" s="21">
        <f t="shared" si="134"/>
        <v>1.4957899950470534E-2</v>
      </c>
      <c r="AE606" s="15">
        <f t="shared" si="135"/>
        <v>0</v>
      </c>
      <c r="AF606" s="15">
        <f t="shared" si="136"/>
        <v>0</v>
      </c>
      <c r="AG606" s="15">
        <f t="shared" si="137"/>
        <v>0</v>
      </c>
      <c r="AH606" s="1"/>
      <c r="AI606" s="1"/>
      <c r="AJ606" s="21" t="str">
        <f t="shared" si="138"/>
        <v xml:space="preserve"> </v>
      </c>
      <c r="AK606">
        <v>0</v>
      </c>
      <c r="AL606">
        <v>0</v>
      </c>
      <c r="AM606" s="42">
        <v>4</v>
      </c>
      <c r="AN606" s="42">
        <v>0</v>
      </c>
      <c r="AO606" s="42">
        <v>4</v>
      </c>
      <c r="AP606" s="42">
        <v>0</v>
      </c>
      <c r="AQ606" s="42">
        <v>0</v>
      </c>
      <c r="AR606" s="42">
        <v>1</v>
      </c>
      <c r="AS606">
        <v>3</v>
      </c>
      <c r="AT606">
        <v>0</v>
      </c>
      <c r="AU606" s="4">
        <v>12.42</v>
      </c>
      <c r="AV606" s="4">
        <v>100</v>
      </c>
      <c r="AW606">
        <v>2</v>
      </c>
      <c r="AX606">
        <v>0</v>
      </c>
      <c r="AY606" s="16">
        <f t="shared" si="139"/>
        <v>109.83050847383166</v>
      </c>
      <c r="AZ606" s="4">
        <v>100</v>
      </c>
      <c r="BA606">
        <v>11</v>
      </c>
    </row>
    <row r="607" spans="1:53" x14ac:dyDescent="0.2">
      <c r="A607" s="13" t="s">
        <v>2191</v>
      </c>
      <c r="B607" s="13" t="s">
        <v>2192</v>
      </c>
      <c r="C607" s="1" t="s">
        <v>214</v>
      </c>
      <c r="D607" s="13" t="s">
        <v>154</v>
      </c>
      <c r="E607" s="13">
        <v>56</v>
      </c>
      <c r="F607" s="13">
        <v>3</v>
      </c>
      <c r="G607" s="13">
        <v>1</v>
      </c>
      <c r="H607" s="20">
        <f t="shared" si="126"/>
        <v>4</v>
      </c>
      <c r="I607">
        <v>2</v>
      </c>
      <c r="J607">
        <v>1</v>
      </c>
      <c r="K607">
        <v>0</v>
      </c>
      <c r="L607" s="17">
        <f t="shared" si="127"/>
        <v>1.925391095066185</v>
      </c>
      <c r="M607">
        <v>11</v>
      </c>
      <c r="N607">
        <v>7</v>
      </c>
      <c r="O607">
        <v>8</v>
      </c>
      <c r="P607" s="15">
        <f t="shared" si="128"/>
        <v>0.27272727272727271</v>
      </c>
      <c r="Q607" s="15">
        <f t="shared" si="129"/>
        <v>0.11538461538461539</v>
      </c>
      <c r="R607" s="20">
        <f t="shared" si="130"/>
        <v>9.6666666666666661</v>
      </c>
      <c r="S607">
        <v>1</v>
      </c>
      <c r="T607">
        <v>0</v>
      </c>
      <c r="U607">
        <v>7</v>
      </c>
      <c r="V607">
        <v>0</v>
      </c>
      <c r="W607">
        <v>2</v>
      </c>
      <c r="X607" s="16">
        <v>124.65</v>
      </c>
      <c r="Y607" s="26">
        <f t="shared" si="131"/>
        <v>2.2258928571428571</v>
      </c>
      <c r="Z607" s="4">
        <v>123.6</v>
      </c>
      <c r="AA607" s="26">
        <f t="shared" si="132"/>
        <v>2.2071428571428569</v>
      </c>
      <c r="AB607" s="4">
        <v>153.81</v>
      </c>
      <c r="AC607" s="26">
        <f t="shared" si="133"/>
        <v>2.746607142857143</v>
      </c>
      <c r="AD607" s="21">
        <f t="shared" si="134"/>
        <v>0.44554990807829564</v>
      </c>
      <c r="AE607" s="15">
        <f t="shared" si="135"/>
        <v>0.22222222222222221</v>
      </c>
      <c r="AF607" s="15">
        <f t="shared" si="136"/>
        <v>0.1111111111111111</v>
      </c>
      <c r="AG607" s="15">
        <f t="shared" si="137"/>
        <v>0.33333333333333331</v>
      </c>
      <c r="AH607" s="13">
        <v>2</v>
      </c>
      <c r="AI607" s="13">
        <v>4</v>
      </c>
      <c r="AJ607" s="21">
        <f t="shared" si="138"/>
        <v>0.33333333333333331</v>
      </c>
      <c r="AK607">
        <v>9</v>
      </c>
      <c r="AL607">
        <v>3</v>
      </c>
      <c r="AM607" s="42">
        <v>78</v>
      </c>
      <c r="AN607" s="42">
        <v>20</v>
      </c>
      <c r="AO607" s="42">
        <v>78</v>
      </c>
      <c r="AP607" s="42">
        <v>20</v>
      </c>
      <c r="AQ607" s="42">
        <v>10</v>
      </c>
      <c r="AR607" s="42">
        <v>51</v>
      </c>
      <c r="AS607">
        <v>74</v>
      </c>
      <c r="AT607">
        <v>25</v>
      </c>
      <c r="AU607" s="4">
        <v>-13.2</v>
      </c>
      <c r="AV607" s="4">
        <v>74.75</v>
      </c>
      <c r="AW607">
        <v>1</v>
      </c>
      <c r="AX607">
        <v>1</v>
      </c>
      <c r="AY607" s="16">
        <f t="shared" si="139"/>
        <v>78.459687123947049</v>
      </c>
      <c r="AZ607" s="4">
        <v>96.04</v>
      </c>
      <c r="BA607">
        <v>2.2999999999999998</v>
      </c>
    </row>
    <row r="608" spans="1:53" x14ac:dyDescent="0.2">
      <c r="A608" s="13" t="s">
        <v>449</v>
      </c>
      <c r="B608" s="13" t="s">
        <v>2194</v>
      </c>
      <c r="C608" s="1" t="s">
        <v>292</v>
      </c>
      <c r="D608" s="13" t="s">
        <v>129</v>
      </c>
      <c r="E608" s="13">
        <v>74</v>
      </c>
      <c r="F608" s="13">
        <v>11</v>
      </c>
      <c r="G608" s="13">
        <v>5</v>
      </c>
      <c r="H608" s="20">
        <f t="shared" si="126"/>
        <v>16</v>
      </c>
      <c r="I608">
        <v>10</v>
      </c>
      <c r="J608">
        <v>2</v>
      </c>
      <c r="K608">
        <v>3</v>
      </c>
      <c r="L608" s="17">
        <f t="shared" si="127"/>
        <v>3.9346949928279167</v>
      </c>
      <c r="M608">
        <v>59</v>
      </c>
      <c r="N608">
        <v>15</v>
      </c>
      <c r="O608">
        <v>9</v>
      </c>
      <c r="P608" s="15">
        <f t="shared" si="128"/>
        <v>0.1864406779661017</v>
      </c>
      <c r="Q608" s="15">
        <f t="shared" si="129"/>
        <v>0.13253012048192772</v>
      </c>
      <c r="R608" s="20">
        <f t="shared" si="130"/>
        <v>21.39130434782609</v>
      </c>
      <c r="S608">
        <v>0</v>
      </c>
      <c r="T608">
        <v>4</v>
      </c>
      <c r="U608">
        <v>17</v>
      </c>
      <c r="V608">
        <v>3</v>
      </c>
      <c r="W608">
        <v>6</v>
      </c>
      <c r="X608" s="16">
        <v>243.98333333330001</v>
      </c>
      <c r="Y608" s="26">
        <f t="shared" si="131"/>
        <v>3.2970720720716216</v>
      </c>
      <c r="Z608" s="4">
        <v>240.87</v>
      </c>
      <c r="AA608" s="26">
        <f t="shared" si="132"/>
        <v>3.2549999999999999</v>
      </c>
      <c r="AB608" s="4">
        <v>139.32</v>
      </c>
      <c r="AC608" s="26">
        <f t="shared" si="133"/>
        <v>1.8827027027027026</v>
      </c>
      <c r="AD608" s="21">
        <f t="shared" si="134"/>
        <v>0.63355164523001661</v>
      </c>
      <c r="AE608" s="15">
        <f t="shared" si="135"/>
        <v>0.43478260869565216</v>
      </c>
      <c r="AF608" s="15">
        <f t="shared" si="136"/>
        <v>0.21739130434782608</v>
      </c>
      <c r="AG608" s="15">
        <f t="shared" si="137"/>
        <v>0.65217391304347827</v>
      </c>
      <c r="AH608" s="13">
        <v>0</v>
      </c>
      <c r="AI608" s="13">
        <v>4</v>
      </c>
      <c r="AJ608" s="21">
        <f t="shared" si="138"/>
        <v>0</v>
      </c>
      <c r="AK608">
        <v>23</v>
      </c>
      <c r="AL608">
        <v>1</v>
      </c>
      <c r="AM608" s="42">
        <v>223</v>
      </c>
      <c r="AN608" s="42">
        <v>27</v>
      </c>
      <c r="AO608" s="42">
        <v>223</v>
      </c>
      <c r="AP608" s="42">
        <v>27</v>
      </c>
      <c r="AQ608" s="42">
        <v>7</v>
      </c>
      <c r="AR608" s="42">
        <v>96</v>
      </c>
      <c r="AS608">
        <v>227</v>
      </c>
      <c r="AT608">
        <v>26</v>
      </c>
      <c r="AU608" s="4">
        <v>4.68</v>
      </c>
      <c r="AV608" s="4">
        <v>89.72</v>
      </c>
      <c r="AW608">
        <v>2</v>
      </c>
      <c r="AX608">
        <v>2</v>
      </c>
      <c r="AY608" s="16">
        <f t="shared" si="139"/>
        <v>123.69697383702763</v>
      </c>
      <c r="AZ608" s="4">
        <v>98.07</v>
      </c>
      <c r="BA608">
        <v>9.4</v>
      </c>
    </row>
    <row r="609" spans="1:53" x14ac:dyDescent="0.2">
      <c r="A609" s="13" t="s">
        <v>262</v>
      </c>
      <c r="B609" s="13" t="s">
        <v>2198</v>
      </c>
      <c r="C609" s="1" t="s">
        <v>314</v>
      </c>
      <c r="D609" s="13" t="s">
        <v>154</v>
      </c>
      <c r="E609" s="13">
        <v>46</v>
      </c>
      <c r="F609" s="13">
        <v>2</v>
      </c>
      <c r="G609" s="13">
        <v>1</v>
      </c>
      <c r="H609" s="20">
        <f t="shared" si="126"/>
        <v>3</v>
      </c>
      <c r="I609">
        <v>2</v>
      </c>
      <c r="J609">
        <v>0</v>
      </c>
      <c r="K609">
        <v>1</v>
      </c>
      <c r="L609" s="17">
        <f t="shared" si="127"/>
        <v>2.3175965665226106</v>
      </c>
      <c r="M609">
        <v>10</v>
      </c>
      <c r="N609">
        <v>4</v>
      </c>
      <c r="O609">
        <v>3</v>
      </c>
      <c r="P609" s="15">
        <f t="shared" si="128"/>
        <v>0.2</v>
      </c>
      <c r="Q609" s="15">
        <f t="shared" si="129"/>
        <v>0.11764705882352941</v>
      </c>
      <c r="R609" s="20">
        <f t="shared" si="130"/>
        <v>0</v>
      </c>
      <c r="S609">
        <v>0</v>
      </c>
      <c r="T609">
        <v>1</v>
      </c>
      <c r="U609">
        <v>4</v>
      </c>
      <c r="V609">
        <v>2</v>
      </c>
      <c r="W609">
        <v>0</v>
      </c>
      <c r="X609" s="16">
        <v>77.666666666699996</v>
      </c>
      <c r="Y609" s="26">
        <f t="shared" si="131"/>
        <v>1.6884057971021738</v>
      </c>
      <c r="Z609" s="4">
        <v>71.959999999999994</v>
      </c>
      <c r="AA609" s="26">
        <f t="shared" si="132"/>
        <v>1.5643478260869563</v>
      </c>
      <c r="AB609" s="4">
        <v>147.93</v>
      </c>
      <c r="AC609" s="26">
        <f t="shared" si="133"/>
        <v>3.2158695652173916</v>
      </c>
      <c r="AD609" s="21">
        <f t="shared" si="134"/>
        <v>0.32725453635908863</v>
      </c>
      <c r="AE609" s="15">
        <f t="shared" si="135"/>
        <v>0.4</v>
      </c>
      <c r="AF609" s="15">
        <f t="shared" si="136"/>
        <v>0.2</v>
      </c>
      <c r="AG609" s="15">
        <f t="shared" si="137"/>
        <v>0.60000000000000009</v>
      </c>
      <c r="AH609" s="13">
        <v>1</v>
      </c>
      <c r="AI609" s="13">
        <v>0</v>
      </c>
      <c r="AJ609" s="21">
        <f t="shared" si="138"/>
        <v>1</v>
      </c>
      <c r="AK609">
        <v>5</v>
      </c>
      <c r="AL609">
        <v>1</v>
      </c>
      <c r="AM609" s="42">
        <v>50</v>
      </c>
      <c r="AN609" s="42">
        <v>10</v>
      </c>
      <c r="AO609" s="42">
        <v>50</v>
      </c>
      <c r="AP609" s="42">
        <v>10</v>
      </c>
      <c r="AQ609" s="42">
        <v>4</v>
      </c>
      <c r="AR609" s="42">
        <v>37</v>
      </c>
      <c r="AS609">
        <v>56</v>
      </c>
      <c r="AT609">
        <v>9</v>
      </c>
      <c r="AU609" s="4">
        <v>0.19</v>
      </c>
      <c r="AV609" s="4">
        <v>86.15</v>
      </c>
      <c r="AW609">
        <v>0</v>
      </c>
      <c r="AX609">
        <v>0</v>
      </c>
      <c r="AY609" s="16">
        <f t="shared" si="139"/>
        <v>90.386266094381824</v>
      </c>
      <c r="AZ609" s="4">
        <v>97.62</v>
      </c>
      <c r="BA609">
        <v>2.6</v>
      </c>
    </row>
    <row r="610" spans="1:53" x14ac:dyDescent="0.2">
      <c r="A610" s="13" t="s">
        <v>1935</v>
      </c>
      <c r="B610" s="13" t="s">
        <v>2201</v>
      </c>
      <c r="C610" s="1" t="s">
        <v>214</v>
      </c>
      <c r="D610" s="13" t="s">
        <v>173</v>
      </c>
      <c r="E610" s="13">
        <v>17</v>
      </c>
      <c r="F610" s="13">
        <v>0</v>
      </c>
      <c r="G610" s="13">
        <v>0</v>
      </c>
      <c r="H610" s="20">
        <f t="shared" si="126"/>
        <v>0</v>
      </c>
      <c r="I610">
        <v>0</v>
      </c>
      <c r="J610">
        <v>0</v>
      </c>
      <c r="K610">
        <v>0</v>
      </c>
      <c r="L610" s="17">
        <f t="shared" si="127"/>
        <v>0</v>
      </c>
      <c r="M610">
        <v>0</v>
      </c>
      <c r="N610">
        <v>0</v>
      </c>
      <c r="O610">
        <v>0</v>
      </c>
      <c r="P610" s="15">
        <f t="shared" si="128"/>
        <v>0</v>
      </c>
      <c r="Q610" s="15">
        <f t="shared" si="129"/>
        <v>0</v>
      </c>
      <c r="R610" s="20">
        <f t="shared" si="130"/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 s="16">
        <v>1.6333333333</v>
      </c>
      <c r="Y610" s="26">
        <f t="shared" si="131"/>
        <v>9.6078431370588233E-2</v>
      </c>
      <c r="Z610" s="4">
        <v>2.16</v>
      </c>
      <c r="AA610" s="26">
        <f t="shared" si="132"/>
        <v>0.12705882352941178</v>
      </c>
      <c r="AB610" s="4">
        <v>72.75</v>
      </c>
      <c r="AC610" s="26">
        <f t="shared" si="133"/>
        <v>4.2794117647058822</v>
      </c>
      <c r="AD610" s="21">
        <f t="shared" si="134"/>
        <v>2.8834601521826195E-2</v>
      </c>
      <c r="AE610" s="15">
        <f t="shared" si="135"/>
        <v>0</v>
      </c>
      <c r="AF610" s="15">
        <f t="shared" si="136"/>
        <v>0</v>
      </c>
      <c r="AG610" s="15">
        <f t="shared" si="137"/>
        <v>0</v>
      </c>
      <c r="AH610" s="1"/>
      <c r="AI610" s="1"/>
      <c r="AJ610" s="21" t="str">
        <f t="shared" si="138"/>
        <v xml:space="preserve"> </v>
      </c>
      <c r="AK610">
        <v>0</v>
      </c>
      <c r="AL610">
        <v>0</v>
      </c>
      <c r="AM610" s="42">
        <v>2</v>
      </c>
      <c r="AN610" s="42">
        <v>0</v>
      </c>
      <c r="AO610" s="42">
        <v>2</v>
      </c>
      <c r="AP610" s="42">
        <v>0</v>
      </c>
      <c r="AQ610" s="42">
        <v>1</v>
      </c>
      <c r="AR610" s="42">
        <v>1</v>
      </c>
      <c r="AS610">
        <v>4</v>
      </c>
      <c r="AT610">
        <v>0</v>
      </c>
      <c r="AU610" s="4">
        <v>23.88</v>
      </c>
      <c r="AV610" s="4">
        <v>100</v>
      </c>
      <c r="AW610">
        <v>0</v>
      </c>
      <c r="AX610">
        <v>0</v>
      </c>
      <c r="AY610" s="16">
        <f t="shared" si="139"/>
        <v>146.93877551320284</v>
      </c>
      <c r="AZ610" s="4">
        <v>100</v>
      </c>
      <c r="BA610">
        <v>6.3</v>
      </c>
    </row>
    <row r="611" spans="1:53" x14ac:dyDescent="0.2">
      <c r="A611" s="13" t="s">
        <v>755</v>
      </c>
      <c r="B611" s="13" t="s">
        <v>2204</v>
      </c>
      <c r="C611" s="13" t="s">
        <v>554</v>
      </c>
      <c r="D611" s="13" t="s">
        <v>146</v>
      </c>
      <c r="E611" s="13">
        <v>82</v>
      </c>
      <c r="F611" s="13">
        <v>19</v>
      </c>
      <c r="G611" s="13">
        <v>12</v>
      </c>
      <c r="H611" s="20">
        <f t="shared" si="126"/>
        <v>31</v>
      </c>
      <c r="I611">
        <v>19</v>
      </c>
      <c r="J611">
        <v>10</v>
      </c>
      <c r="K611">
        <v>2</v>
      </c>
      <c r="L611" s="17">
        <f t="shared" si="127"/>
        <v>6.9273743016759779</v>
      </c>
      <c r="M611">
        <v>91</v>
      </c>
      <c r="N611">
        <v>21</v>
      </c>
      <c r="O611">
        <v>19</v>
      </c>
      <c r="P611" s="15">
        <f t="shared" si="128"/>
        <v>0.2087912087912088</v>
      </c>
      <c r="Q611" s="15">
        <f t="shared" si="129"/>
        <v>0.14503816793893129</v>
      </c>
      <c r="R611" s="20">
        <f t="shared" si="130"/>
        <v>76.428571428571431</v>
      </c>
      <c r="S611">
        <v>3</v>
      </c>
      <c r="T611">
        <v>1</v>
      </c>
      <c r="U611">
        <v>8</v>
      </c>
      <c r="V611">
        <v>18</v>
      </c>
      <c r="W611">
        <v>3</v>
      </c>
      <c r="X611" s="16">
        <v>268.5</v>
      </c>
      <c r="Y611" s="26">
        <f t="shared" si="131"/>
        <v>3.274390243902439</v>
      </c>
      <c r="Z611" s="4">
        <v>277.27</v>
      </c>
      <c r="AA611" s="26">
        <f t="shared" si="132"/>
        <v>3.3813414634146337</v>
      </c>
      <c r="AB611" s="4">
        <v>145.47</v>
      </c>
      <c r="AC611" s="26">
        <f t="shared" si="133"/>
        <v>1.7740243902439023</v>
      </c>
      <c r="AD611" s="21">
        <f t="shared" si="134"/>
        <v>0.65588777972276102</v>
      </c>
      <c r="AE611" s="15">
        <f t="shared" si="135"/>
        <v>0.45238095238095238</v>
      </c>
      <c r="AF611" s="15">
        <f t="shared" si="136"/>
        <v>0.2857142857142857</v>
      </c>
      <c r="AG611" s="15">
        <f t="shared" si="137"/>
        <v>0.73809523809523814</v>
      </c>
      <c r="AH611" s="13">
        <v>114</v>
      </c>
      <c r="AI611" s="13">
        <v>71</v>
      </c>
      <c r="AJ611" s="21">
        <f t="shared" si="138"/>
        <v>0.61621621621621625</v>
      </c>
      <c r="AK611">
        <v>42</v>
      </c>
      <c r="AL611">
        <v>3</v>
      </c>
      <c r="AM611" s="42">
        <v>279</v>
      </c>
      <c r="AN611" s="42">
        <v>36</v>
      </c>
      <c r="AO611" s="42">
        <v>279</v>
      </c>
      <c r="AP611" s="42">
        <v>36</v>
      </c>
      <c r="AQ611" s="42">
        <v>12</v>
      </c>
      <c r="AR611" s="42">
        <v>156</v>
      </c>
      <c r="AS611">
        <v>330</v>
      </c>
      <c r="AT611">
        <v>34</v>
      </c>
      <c r="AU611" s="4">
        <v>17.260000000000002</v>
      </c>
      <c r="AV611" s="4">
        <v>90.66</v>
      </c>
      <c r="AW611">
        <v>0</v>
      </c>
      <c r="AX611">
        <v>2</v>
      </c>
      <c r="AY611" s="16">
        <f t="shared" si="139"/>
        <v>149.49720670391062</v>
      </c>
      <c r="AZ611" s="4">
        <v>93.93</v>
      </c>
      <c r="BA611">
        <v>16</v>
      </c>
    </row>
    <row r="612" spans="1:53" x14ac:dyDescent="0.2">
      <c r="A612" s="13" t="s">
        <v>1245</v>
      </c>
      <c r="B612" s="13" t="s">
        <v>2206</v>
      </c>
      <c r="C612" s="1" t="s">
        <v>206</v>
      </c>
      <c r="D612" s="13" t="s">
        <v>129</v>
      </c>
      <c r="E612" s="13">
        <v>42</v>
      </c>
      <c r="F612" s="13">
        <v>1</v>
      </c>
      <c r="G612" s="13">
        <v>0</v>
      </c>
      <c r="H612" s="20">
        <f t="shared" si="126"/>
        <v>1</v>
      </c>
      <c r="I612">
        <v>1</v>
      </c>
      <c r="J612">
        <v>0</v>
      </c>
      <c r="K612">
        <v>0</v>
      </c>
      <c r="L612" s="17">
        <f t="shared" si="127"/>
        <v>0.94314906994972858</v>
      </c>
      <c r="M612">
        <v>7</v>
      </c>
      <c r="N612">
        <v>6</v>
      </c>
      <c r="O612">
        <v>1</v>
      </c>
      <c r="P612" s="15">
        <f t="shared" si="128"/>
        <v>0.14285714285714285</v>
      </c>
      <c r="Q612" s="15">
        <f t="shared" si="129"/>
        <v>7.1428571428571425E-2</v>
      </c>
      <c r="R612" s="20">
        <f t="shared" si="130"/>
        <v>0</v>
      </c>
      <c r="S612">
        <v>0</v>
      </c>
      <c r="T612">
        <v>1</v>
      </c>
      <c r="U612">
        <v>5</v>
      </c>
      <c r="V612">
        <v>0</v>
      </c>
      <c r="W612">
        <v>1</v>
      </c>
      <c r="X612" s="16">
        <v>63.616666666699999</v>
      </c>
      <c r="Y612" s="26">
        <f t="shared" si="131"/>
        <v>1.5146825396833332</v>
      </c>
      <c r="Z612" s="4">
        <v>61.31</v>
      </c>
      <c r="AA612" s="26">
        <f t="shared" si="132"/>
        <v>1.4597619047619048</v>
      </c>
      <c r="AB612" s="4">
        <v>182.17</v>
      </c>
      <c r="AC612" s="26">
        <f t="shared" si="133"/>
        <v>4.3373809523809523</v>
      </c>
      <c r="AD612" s="21">
        <f t="shared" si="134"/>
        <v>0.25180712994907178</v>
      </c>
      <c r="AE612" s="15">
        <f t="shared" si="135"/>
        <v>0.2</v>
      </c>
      <c r="AF612" s="15">
        <f t="shared" si="136"/>
        <v>0</v>
      </c>
      <c r="AG612" s="15">
        <f t="shared" si="137"/>
        <v>0.2</v>
      </c>
      <c r="AH612" s="13">
        <v>0</v>
      </c>
      <c r="AI612" s="13">
        <v>0</v>
      </c>
      <c r="AJ612" s="21" t="str">
        <f t="shared" si="138"/>
        <v xml:space="preserve"> </v>
      </c>
      <c r="AK612">
        <v>5</v>
      </c>
      <c r="AL612">
        <v>0</v>
      </c>
      <c r="AM612" s="42">
        <v>48</v>
      </c>
      <c r="AN612" s="42">
        <v>6</v>
      </c>
      <c r="AO612" s="42">
        <v>48</v>
      </c>
      <c r="AP612" s="42">
        <v>6</v>
      </c>
      <c r="AQ612" s="42">
        <v>0</v>
      </c>
      <c r="AR612" s="42">
        <v>29</v>
      </c>
      <c r="AS612">
        <v>53</v>
      </c>
      <c r="AT612">
        <v>4</v>
      </c>
      <c r="AU612" s="4">
        <v>10.54</v>
      </c>
      <c r="AV612" s="4">
        <v>92.98</v>
      </c>
      <c r="AW612">
        <v>0</v>
      </c>
      <c r="AX612">
        <v>0</v>
      </c>
      <c r="AY612" s="16">
        <f t="shared" si="139"/>
        <v>111.29159025406796</v>
      </c>
      <c r="AZ612" s="4">
        <v>90.54</v>
      </c>
      <c r="BA612">
        <v>-3.1</v>
      </c>
    </row>
    <row r="613" spans="1:53" x14ac:dyDescent="0.2">
      <c r="A613" s="13" t="s">
        <v>420</v>
      </c>
      <c r="B613" s="13" t="s">
        <v>2208</v>
      </c>
      <c r="C613" s="1" t="s">
        <v>584</v>
      </c>
      <c r="D613" s="13" t="s">
        <v>154</v>
      </c>
      <c r="E613" s="13">
        <v>49</v>
      </c>
      <c r="F613" s="13">
        <v>0</v>
      </c>
      <c r="G613" s="13">
        <v>0</v>
      </c>
      <c r="H613" s="20">
        <f t="shared" si="126"/>
        <v>0</v>
      </c>
      <c r="I613">
        <v>0</v>
      </c>
      <c r="J613">
        <v>0</v>
      </c>
      <c r="K613">
        <v>0</v>
      </c>
      <c r="L613" s="17">
        <f t="shared" si="127"/>
        <v>0</v>
      </c>
      <c r="M613">
        <v>0</v>
      </c>
      <c r="N613">
        <v>0</v>
      </c>
      <c r="O613">
        <v>0</v>
      </c>
      <c r="P613" s="15">
        <f t="shared" si="128"/>
        <v>0</v>
      </c>
      <c r="Q613" s="15">
        <f t="shared" si="129"/>
        <v>0</v>
      </c>
      <c r="R613" s="20">
        <f t="shared" si="130"/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 s="16">
        <v>1.85</v>
      </c>
      <c r="Y613" s="26">
        <f t="shared" si="131"/>
        <v>3.7755102040816328E-2</v>
      </c>
      <c r="Z613" s="4">
        <v>2.13</v>
      </c>
      <c r="AA613" s="26">
        <f t="shared" si="132"/>
        <v>4.3469387755102042E-2</v>
      </c>
      <c r="AB613" s="4">
        <v>253.8</v>
      </c>
      <c r="AC613" s="26">
        <f t="shared" si="133"/>
        <v>5.1795918367346943</v>
      </c>
      <c r="AD613" s="21">
        <f t="shared" si="134"/>
        <v>8.322588207713047E-3</v>
      </c>
      <c r="AE613" s="15">
        <f t="shared" si="135"/>
        <v>0</v>
      </c>
      <c r="AF613" s="15">
        <f t="shared" si="136"/>
        <v>0</v>
      </c>
      <c r="AG613" s="15">
        <f t="shared" si="137"/>
        <v>0</v>
      </c>
      <c r="AH613" s="13">
        <v>0</v>
      </c>
      <c r="AI613" s="13">
        <v>1</v>
      </c>
      <c r="AJ613" s="21">
        <f t="shared" si="138"/>
        <v>0</v>
      </c>
      <c r="AK613">
        <v>0</v>
      </c>
      <c r="AL613">
        <v>0</v>
      </c>
      <c r="AM613" s="42">
        <v>0</v>
      </c>
      <c r="AN613" s="42">
        <v>0</v>
      </c>
      <c r="AO613" s="42">
        <v>0</v>
      </c>
      <c r="AP613" s="42">
        <v>0</v>
      </c>
      <c r="AQ613" s="42">
        <v>0</v>
      </c>
      <c r="AR613" s="42">
        <v>0</v>
      </c>
      <c r="AS613">
        <v>0</v>
      </c>
      <c r="AT613">
        <v>0</v>
      </c>
      <c r="AW613">
        <v>0</v>
      </c>
      <c r="AX613">
        <v>0</v>
      </c>
      <c r="AY613" s="16">
        <f t="shared" si="139"/>
        <v>0</v>
      </c>
      <c r="AZ613" s="4">
        <v>66.67</v>
      </c>
      <c r="BA613">
        <v>-22.1</v>
      </c>
    </row>
    <row r="614" spans="1:53" x14ac:dyDescent="0.2">
      <c r="A614" s="13" t="s">
        <v>2210</v>
      </c>
      <c r="B614" s="13" t="s">
        <v>2211</v>
      </c>
      <c r="C614" s="1" t="s">
        <v>249</v>
      </c>
      <c r="D614" s="13" t="s">
        <v>173</v>
      </c>
      <c r="E614" s="13">
        <v>9</v>
      </c>
      <c r="F614" s="13">
        <v>0</v>
      </c>
      <c r="G614" s="13">
        <v>2</v>
      </c>
      <c r="H614" s="20">
        <f t="shared" si="126"/>
        <v>2</v>
      </c>
      <c r="I614">
        <v>0</v>
      </c>
      <c r="J614">
        <v>2</v>
      </c>
      <c r="K614">
        <v>0</v>
      </c>
      <c r="L614" s="17">
        <f t="shared" si="127"/>
        <v>9.1254752851711025</v>
      </c>
      <c r="M614">
        <v>2</v>
      </c>
      <c r="N614">
        <v>1</v>
      </c>
      <c r="O614">
        <v>3</v>
      </c>
      <c r="P614" s="15">
        <f t="shared" si="128"/>
        <v>0</v>
      </c>
      <c r="Q614" s="15">
        <f t="shared" si="129"/>
        <v>0</v>
      </c>
      <c r="R614" s="20">
        <f t="shared" si="130"/>
        <v>15</v>
      </c>
      <c r="S614">
        <v>0</v>
      </c>
      <c r="T614">
        <v>0</v>
      </c>
      <c r="U614">
        <v>1</v>
      </c>
      <c r="V614">
        <v>0</v>
      </c>
      <c r="W614">
        <v>0</v>
      </c>
      <c r="X614" s="16">
        <v>13.15</v>
      </c>
      <c r="Y614" s="26">
        <f t="shared" si="131"/>
        <v>1.4611111111111112</v>
      </c>
      <c r="Z614" s="4">
        <v>13.03</v>
      </c>
      <c r="AA614" s="26">
        <f t="shared" si="132"/>
        <v>1.4477777777777776</v>
      </c>
      <c r="AB614" s="4">
        <v>38.04</v>
      </c>
      <c r="AC614" s="26">
        <f t="shared" si="133"/>
        <v>4.2266666666666666</v>
      </c>
      <c r="AD614" s="21">
        <f t="shared" si="134"/>
        <v>0.25514000391619346</v>
      </c>
      <c r="AE614" s="15">
        <f t="shared" si="135"/>
        <v>0</v>
      </c>
      <c r="AF614" s="15">
        <f t="shared" si="136"/>
        <v>1</v>
      </c>
      <c r="AG614" s="15">
        <f t="shared" si="137"/>
        <v>1</v>
      </c>
      <c r="AH614" s="1"/>
      <c r="AI614" s="1"/>
      <c r="AJ614" s="21" t="str">
        <f t="shared" si="138"/>
        <v xml:space="preserve"> </v>
      </c>
      <c r="AK614">
        <v>2</v>
      </c>
      <c r="AL614">
        <v>0</v>
      </c>
      <c r="AM614" s="42">
        <v>13</v>
      </c>
      <c r="AN614" s="42">
        <v>3</v>
      </c>
      <c r="AO614" s="42">
        <v>13</v>
      </c>
      <c r="AP614" s="42">
        <v>3</v>
      </c>
      <c r="AQ614" s="42">
        <v>1</v>
      </c>
      <c r="AR614" s="42">
        <v>9</v>
      </c>
      <c r="AS614">
        <v>14</v>
      </c>
      <c r="AT614">
        <v>0</v>
      </c>
      <c r="AU614" s="4">
        <v>14.81</v>
      </c>
      <c r="AV614" s="4">
        <v>100</v>
      </c>
      <c r="AW614">
        <v>0</v>
      </c>
      <c r="AX614">
        <v>0</v>
      </c>
      <c r="AY614" s="16">
        <f t="shared" si="139"/>
        <v>136.88212927756655</v>
      </c>
      <c r="AZ614" s="4">
        <v>100</v>
      </c>
      <c r="BA614">
        <v>5.6</v>
      </c>
    </row>
    <row r="615" spans="1:53" x14ac:dyDescent="0.2">
      <c r="A615" s="13" t="s">
        <v>2214</v>
      </c>
      <c r="B615" s="13" t="s">
        <v>2215</v>
      </c>
      <c r="C615" s="1" t="s">
        <v>584</v>
      </c>
      <c r="D615" s="13" t="s">
        <v>146</v>
      </c>
      <c r="E615" s="13">
        <v>62</v>
      </c>
      <c r="F615" s="13">
        <v>5</v>
      </c>
      <c r="G615" s="13">
        <v>7</v>
      </c>
      <c r="H615" s="20">
        <f t="shared" si="126"/>
        <v>12</v>
      </c>
      <c r="I615">
        <v>5</v>
      </c>
      <c r="J615">
        <v>6</v>
      </c>
      <c r="K615">
        <v>1</v>
      </c>
      <c r="L615" s="17">
        <f t="shared" si="127"/>
        <v>3.8410242731395043</v>
      </c>
      <c r="M615">
        <v>30</v>
      </c>
      <c r="N615">
        <v>9</v>
      </c>
      <c r="O615">
        <v>17</v>
      </c>
      <c r="P615" s="15">
        <f t="shared" si="128"/>
        <v>0.16666666666666666</v>
      </c>
      <c r="Q615" s="15">
        <f t="shared" si="129"/>
        <v>8.9285714285714288E-2</v>
      </c>
      <c r="R615" s="20">
        <f t="shared" si="130"/>
        <v>50.400000000000006</v>
      </c>
      <c r="S615">
        <v>1</v>
      </c>
      <c r="T615">
        <v>1</v>
      </c>
      <c r="U615">
        <v>10</v>
      </c>
      <c r="V615">
        <v>4</v>
      </c>
      <c r="W615">
        <v>3</v>
      </c>
      <c r="X615" s="16">
        <v>187.45</v>
      </c>
      <c r="Y615" s="26">
        <f t="shared" si="131"/>
        <v>3.0233870967741932</v>
      </c>
      <c r="Z615" s="4">
        <v>186.86</v>
      </c>
      <c r="AA615" s="26">
        <f t="shared" si="132"/>
        <v>3.0138709677419357</v>
      </c>
      <c r="AB615" s="4">
        <v>159.72999999999999</v>
      </c>
      <c r="AC615" s="26">
        <f t="shared" si="133"/>
        <v>2.5762903225806451</v>
      </c>
      <c r="AD615" s="21">
        <f t="shared" si="134"/>
        <v>0.53913846331400217</v>
      </c>
      <c r="AE615" s="15">
        <f t="shared" si="135"/>
        <v>0.25</v>
      </c>
      <c r="AF615" s="15">
        <f t="shared" si="136"/>
        <v>0.35</v>
      </c>
      <c r="AG615" s="15">
        <f t="shared" si="137"/>
        <v>0.6</v>
      </c>
      <c r="AH615" s="13">
        <v>51</v>
      </c>
      <c r="AI615" s="13">
        <v>46</v>
      </c>
      <c r="AJ615" s="21">
        <f t="shared" si="138"/>
        <v>0.52577319587628868</v>
      </c>
      <c r="AK615">
        <v>20</v>
      </c>
      <c r="AL615">
        <v>1</v>
      </c>
      <c r="AM615" s="42">
        <v>148</v>
      </c>
      <c r="AN615" s="42">
        <v>24</v>
      </c>
      <c r="AO615" s="42">
        <v>148</v>
      </c>
      <c r="AP615" s="42">
        <v>24</v>
      </c>
      <c r="AQ615" s="42">
        <v>6</v>
      </c>
      <c r="AR615" s="42">
        <v>102</v>
      </c>
      <c r="AS615">
        <v>182</v>
      </c>
      <c r="AT615">
        <v>19</v>
      </c>
      <c r="AU615" s="4">
        <v>2.52</v>
      </c>
      <c r="AV615" s="4">
        <v>90.55</v>
      </c>
      <c r="AW615">
        <v>1</v>
      </c>
      <c r="AX615">
        <v>0</v>
      </c>
      <c r="AY615" s="16">
        <f t="shared" si="139"/>
        <v>116.19098426247</v>
      </c>
      <c r="AZ615" s="4">
        <v>88.5</v>
      </c>
      <c r="BA615">
        <v>-2.5</v>
      </c>
    </row>
    <row r="616" spans="1:53" x14ac:dyDescent="0.2">
      <c r="A616" s="13" t="s">
        <v>262</v>
      </c>
      <c r="B616" s="13" t="s">
        <v>2219</v>
      </c>
      <c r="C616" s="1" t="s">
        <v>153</v>
      </c>
      <c r="D616" s="13" t="s">
        <v>129</v>
      </c>
      <c r="E616" s="13">
        <v>81</v>
      </c>
      <c r="F616" s="13">
        <v>3</v>
      </c>
      <c r="G616" s="13">
        <v>6</v>
      </c>
      <c r="H616" s="20">
        <f t="shared" si="126"/>
        <v>9</v>
      </c>
      <c r="I616">
        <v>3</v>
      </c>
      <c r="J616">
        <v>5</v>
      </c>
      <c r="K616">
        <v>1</v>
      </c>
      <c r="L616" s="17">
        <f t="shared" si="127"/>
        <v>2.5265127885219161</v>
      </c>
      <c r="M616">
        <v>39</v>
      </c>
      <c r="N616">
        <v>9</v>
      </c>
      <c r="O616">
        <v>13</v>
      </c>
      <c r="P616" s="15">
        <f t="shared" si="128"/>
        <v>7.6923076923076927E-2</v>
      </c>
      <c r="Q616" s="15">
        <f t="shared" si="129"/>
        <v>4.9180327868852458E-2</v>
      </c>
      <c r="R616" s="20">
        <f t="shared" si="130"/>
        <v>60</v>
      </c>
      <c r="S616">
        <v>0</v>
      </c>
      <c r="T616">
        <v>10</v>
      </c>
      <c r="U616">
        <v>10</v>
      </c>
      <c r="V616">
        <v>8</v>
      </c>
      <c r="W616">
        <v>1</v>
      </c>
      <c r="X616" s="16">
        <v>213.73333333330001</v>
      </c>
      <c r="Y616" s="26">
        <f t="shared" si="131"/>
        <v>2.6386831275716052</v>
      </c>
      <c r="Z616" s="4">
        <v>210.66</v>
      </c>
      <c r="AA616" s="26">
        <f t="shared" si="132"/>
        <v>2.6007407407407408</v>
      </c>
      <c r="AB616" s="4">
        <v>200.47</v>
      </c>
      <c r="AC616" s="26">
        <f t="shared" si="133"/>
        <v>2.4749382716049384</v>
      </c>
      <c r="AD616" s="21">
        <f t="shared" si="134"/>
        <v>0.51239267385012044</v>
      </c>
      <c r="AE616" s="15">
        <f t="shared" si="135"/>
        <v>0.1875</v>
      </c>
      <c r="AF616" s="15">
        <f t="shared" si="136"/>
        <v>0.375</v>
      </c>
      <c r="AG616" s="15">
        <f t="shared" si="137"/>
        <v>0.5625</v>
      </c>
      <c r="AH616" s="13">
        <v>1</v>
      </c>
      <c r="AI616" s="13">
        <v>1</v>
      </c>
      <c r="AJ616" s="21">
        <f t="shared" si="138"/>
        <v>0.5</v>
      </c>
      <c r="AK616">
        <v>16</v>
      </c>
      <c r="AL616">
        <v>5</v>
      </c>
      <c r="AM616" s="42">
        <v>176</v>
      </c>
      <c r="AN616" s="42">
        <v>18</v>
      </c>
      <c r="AO616" s="42">
        <v>176</v>
      </c>
      <c r="AP616" s="42">
        <v>18</v>
      </c>
      <c r="AQ616" s="42">
        <v>5</v>
      </c>
      <c r="AR616" s="42">
        <v>82</v>
      </c>
      <c r="AS616">
        <v>161</v>
      </c>
      <c r="AT616">
        <v>23</v>
      </c>
      <c r="AU616" s="4">
        <v>0.96</v>
      </c>
      <c r="AV616" s="4">
        <v>87.5</v>
      </c>
      <c r="AW616">
        <v>3</v>
      </c>
      <c r="AX616">
        <v>2</v>
      </c>
      <c r="AY616" s="16">
        <f t="shared" si="139"/>
        <v>113.41235184031713</v>
      </c>
      <c r="AZ616" s="4">
        <v>95.88</v>
      </c>
      <c r="BA616">
        <v>1.1000000000000001</v>
      </c>
    </row>
    <row r="617" spans="1:53" x14ac:dyDescent="0.2">
      <c r="A617" s="13" t="s">
        <v>2222</v>
      </c>
      <c r="B617" s="13" t="s">
        <v>2223</v>
      </c>
      <c r="C617" s="1" t="s">
        <v>334</v>
      </c>
      <c r="D617" s="13" t="s">
        <v>154</v>
      </c>
      <c r="E617" s="13">
        <v>67</v>
      </c>
      <c r="F617" s="13">
        <v>4</v>
      </c>
      <c r="G617" s="13">
        <v>3</v>
      </c>
      <c r="H617" s="20">
        <f t="shared" si="126"/>
        <v>7</v>
      </c>
      <c r="I617">
        <v>4</v>
      </c>
      <c r="J617">
        <v>2</v>
      </c>
      <c r="K617">
        <v>1</v>
      </c>
      <c r="L617" s="17">
        <f t="shared" si="127"/>
        <v>2.2534203702051783</v>
      </c>
      <c r="M617">
        <v>38</v>
      </c>
      <c r="N617">
        <v>14</v>
      </c>
      <c r="O617">
        <v>8</v>
      </c>
      <c r="P617" s="15">
        <f t="shared" si="128"/>
        <v>0.10526315789473684</v>
      </c>
      <c r="Q617" s="15">
        <f t="shared" si="129"/>
        <v>6.6666666666666666E-2</v>
      </c>
      <c r="R617" s="20">
        <f t="shared" si="130"/>
        <v>23.571428571428569</v>
      </c>
      <c r="S617">
        <v>0</v>
      </c>
      <c r="T617">
        <v>4</v>
      </c>
      <c r="U617">
        <v>17</v>
      </c>
      <c r="V617">
        <v>10</v>
      </c>
      <c r="W617">
        <v>2</v>
      </c>
      <c r="X617" s="16">
        <v>186.38333333329999</v>
      </c>
      <c r="Y617" s="26">
        <f t="shared" si="131"/>
        <v>2.7818407960194027</v>
      </c>
      <c r="Z617" s="4">
        <v>183.28</v>
      </c>
      <c r="AA617" s="26">
        <f t="shared" si="132"/>
        <v>2.7355223880597017</v>
      </c>
      <c r="AB617" s="4">
        <v>130.91</v>
      </c>
      <c r="AC617" s="26">
        <f t="shared" si="133"/>
        <v>1.9538805970149253</v>
      </c>
      <c r="AD617" s="21">
        <f t="shared" si="134"/>
        <v>0.58334129030204651</v>
      </c>
      <c r="AE617" s="15">
        <f t="shared" si="135"/>
        <v>0.2857142857142857</v>
      </c>
      <c r="AF617" s="15">
        <f t="shared" si="136"/>
        <v>0.21428571428571427</v>
      </c>
      <c r="AG617" s="15">
        <f t="shared" si="137"/>
        <v>0.5</v>
      </c>
      <c r="AH617" s="13">
        <v>0</v>
      </c>
      <c r="AI617" s="13">
        <v>3</v>
      </c>
      <c r="AJ617" s="21">
        <f t="shared" si="138"/>
        <v>0</v>
      </c>
      <c r="AK617">
        <v>14</v>
      </c>
      <c r="AL617">
        <v>3</v>
      </c>
      <c r="AM617" s="42">
        <v>151</v>
      </c>
      <c r="AN617" s="42">
        <v>24</v>
      </c>
      <c r="AO617" s="42">
        <v>151</v>
      </c>
      <c r="AP617" s="42">
        <v>24</v>
      </c>
      <c r="AQ617" s="42">
        <v>2</v>
      </c>
      <c r="AR617" s="42">
        <v>77</v>
      </c>
      <c r="AS617">
        <v>154</v>
      </c>
      <c r="AT617">
        <v>22</v>
      </c>
      <c r="AU617" s="4">
        <v>2.7</v>
      </c>
      <c r="AV617" s="4">
        <v>87.5</v>
      </c>
      <c r="AW617">
        <v>6</v>
      </c>
      <c r="AX617">
        <v>0</v>
      </c>
      <c r="AY617" s="16">
        <f t="shared" si="139"/>
        <v>109.45184655282294</v>
      </c>
      <c r="AZ617" s="4">
        <v>94.35</v>
      </c>
      <c r="BA617">
        <v>4.5999999999999996</v>
      </c>
    </row>
    <row r="618" spans="1:53" x14ac:dyDescent="0.2">
      <c r="A618" s="13" t="s">
        <v>407</v>
      </c>
      <c r="B618" s="13" t="s">
        <v>2225</v>
      </c>
      <c r="C618" s="1" t="s">
        <v>302</v>
      </c>
      <c r="D618" s="13" t="s">
        <v>173</v>
      </c>
      <c r="E618" s="13">
        <v>33</v>
      </c>
      <c r="F618" s="13">
        <v>0</v>
      </c>
      <c r="G618" s="13">
        <v>0</v>
      </c>
      <c r="H618" s="20">
        <f t="shared" si="126"/>
        <v>0</v>
      </c>
      <c r="I618">
        <v>0</v>
      </c>
      <c r="J618">
        <v>0</v>
      </c>
      <c r="K618">
        <v>0</v>
      </c>
      <c r="L618" s="17">
        <f t="shared" si="127"/>
        <v>0</v>
      </c>
      <c r="M618">
        <v>1</v>
      </c>
      <c r="N618">
        <v>0</v>
      </c>
      <c r="O618">
        <v>2</v>
      </c>
      <c r="P618" s="15">
        <f t="shared" si="128"/>
        <v>0</v>
      </c>
      <c r="Q618" s="15">
        <f t="shared" si="129"/>
        <v>0</v>
      </c>
      <c r="R618" s="20">
        <f t="shared" si="130"/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16">
        <v>6.1833333333000002</v>
      </c>
      <c r="Y618" s="26">
        <f t="shared" si="131"/>
        <v>0.18737373737272728</v>
      </c>
      <c r="Z618" s="4">
        <v>5.21</v>
      </c>
      <c r="AA618" s="26">
        <f t="shared" si="132"/>
        <v>0.15787878787878787</v>
      </c>
      <c r="AB618" s="4">
        <v>146.22</v>
      </c>
      <c r="AC618" s="26">
        <f t="shared" si="133"/>
        <v>4.4309090909090907</v>
      </c>
      <c r="AD618" s="21">
        <f t="shared" si="134"/>
        <v>3.4405335798718878E-2</v>
      </c>
      <c r="AE618" s="15">
        <f t="shared" si="135"/>
        <v>0</v>
      </c>
      <c r="AF618" s="15">
        <f t="shared" si="136"/>
        <v>0</v>
      </c>
      <c r="AG618" s="15">
        <f t="shared" si="137"/>
        <v>0</v>
      </c>
      <c r="AH618" s="1"/>
      <c r="AI618" s="1"/>
      <c r="AJ618" s="21" t="str">
        <f t="shared" si="138"/>
        <v xml:space="preserve"> </v>
      </c>
      <c r="AK618">
        <v>0</v>
      </c>
      <c r="AL618">
        <v>0</v>
      </c>
      <c r="AM618" s="42">
        <v>4</v>
      </c>
      <c r="AN618" s="42">
        <v>0</v>
      </c>
      <c r="AO618" s="42">
        <v>4</v>
      </c>
      <c r="AP618" s="42">
        <v>0</v>
      </c>
      <c r="AQ618" s="42">
        <v>0</v>
      </c>
      <c r="AR618" s="42">
        <v>4</v>
      </c>
      <c r="AS618">
        <v>2</v>
      </c>
      <c r="AT618">
        <v>0</v>
      </c>
      <c r="AU618" s="4">
        <v>12.07</v>
      </c>
      <c r="AV618" s="4">
        <v>100</v>
      </c>
      <c r="AW618">
        <v>1</v>
      </c>
      <c r="AX618">
        <v>0</v>
      </c>
      <c r="AY618" s="16">
        <f t="shared" si="139"/>
        <v>116.44204851814793</v>
      </c>
      <c r="AZ618" s="4">
        <v>100</v>
      </c>
      <c r="BA618">
        <v>7.8</v>
      </c>
    </row>
    <row r="619" spans="1:53" x14ac:dyDescent="0.2">
      <c r="A619" s="13" t="s">
        <v>672</v>
      </c>
      <c r="B619" s="13" t="s">
        <v>2226</v>
      </c>
      <c r="C619" s="1" t="s">
        <v>214</v>
      </c>
      <c r="D619" s="13" t="s">
        <v>173</v>
      </c>
      <c r="E619" s="13">
        <v>78</v>
      </c>
      <c r="F619" s="13">
        <v>1</v>
      </c>
      <c r="G619" s="13">
        <v>3</v>
      </c>
      <c r="H619" s="20">
        <f t="shared" si="126"/>
        <v>4</v>
      </c>
      <c r="I619">
        <v>1</v>
      </c>
      <c r="J619">
        <v>1</v>
      </c>
      <c r="K619">
        <v>2</v>
      </c>
      <c r="L619" s="17">
        <f t="shared" si="127"/>
        <v>2.3920265780738843</v>
      </c>
      <c r="M619">
        <v>18</v>
      </c>
      <c r="N619">
        <v>6</v>
      </c>
      <c r="O619">
        <v>16</v>
      </c>
      <c r="P619" s="15">
        <f t="shared" si="128"/>
        <v>5.5555555555555552E-2</v>
      </c>
      <c r="Q619" s="15">
        <f t="shared" si="129"/>
        <v>2.5000000000000001E-2</v>
      </c>
      <c r="R619" s="20">
        <f t="shared" si="130"/>
        <v>10.625</v>
      </c>
      <c r="S619">
        <v>1</v>
      </c>
      <c r="T619">
        <v>1</v>
      </c>
      <c r="U619">
        <v>2</v>
      </c>
      <c r="V619">
        <v>2</v>
      </c>
      <c r="W619">
        <v>0</v>
      </c>
      <c r="X619" s="16">
        <v>100.3333333333</v>
      </c>
      <c r="Y619" s="26">
        <f t="shared" si="131"/>
        <v>1.286324786324359</v>
      </c>
      <c r="Z619" s="4">
        <v>99.42</v>
      </c>
      <c r="AA619" s="26">
        <f t="shared" si="132"/>
        <v>1.2746153846153847</v>
      </c>
      <c r="AB619" s="4">
        <v>284.72000000000003</v>
      </c>
      <c r="AC619" s="26">
        <f t="shared" si="133"/>
        <v>3.6502564102564108</v>
      </c>
      <c r="AD619" s="21">
        <f t="shared" si="134"/>
        <v>0.25881189149789136</v>
      </c>
      <c r="AE619" s="15">
        <f t="shared" si="135"/>
        <v>0.125</v>
      </c>
      <c r="AF619" s="15">
        <f t="shared" si="136"/>
        <v>0.375</v>
      </c>
      <c r="AG619" s="15">
        <f t="shared" si="137"/>
        <v>0.5</v>
      </c>
      <c r="AH619" s="1"/>
      <c r="AI619" s="1"/>
      <c r="AJ619" s="21" t="str">
        <f t="shared" si="138"/>
        <v xml:space="preserve"> </v>
      </c>
      <c r="AK619">
        <v>8</v>
      </c>
      <c r="AL619">
        <v>0</v>
      </c>
      <c r="AM619" s="42">
        <v>77</v>
      </c>
      <c r="AN619" s="42">
        <v>7</v>
      </c>
      <c r="AO619" s="42">
        <v>77</v>
      </c>
      <c r="AP619" s="42">
        <v>7</v>
      </c>
      <c r="AQ619" s="42">
        <v>4</v>
      </c>
      <c r="AR619" s="42">
        <v>46</v>
      </c>
      <c r="AS619">
        <v>84</v>
      </c>
      <c r="AT619">
        <v>7</v>
      </c>
      <c r="AU619" s="4">
        <v>7.57</v>
      </c>
      <c r="AV619" s="4">
        <v>92.31</v>
      </c>
      <c r="AW619">
        <v>1</v>
      </c>
      <c r="AX619">
        <v>0</v>
      </c>
      <c r="AY619" s="16">
        <f t="shared" si="139"/>
        <v>113.62126245850951</v>
      </c>
      <c r="AZ619" s="4">
        <v>91.55</v>
      </c>
      <c r="BA619">
        <v>-4.2</v>
      </c>
    </row>
    <row r="620" spans="1:53" x14ac:dyDescent="0.2">
      <c r="A620" s="13" t="s">
        <v>2230</v>
      </c>
      <c r="B620" s="13" t="s">
        <v>2231</v>
      </c>
      <c r="C620" s="1" t="s">
        <v>249</v>
      </c>
      <c r="D620" s="13" t="s">
        <v>173</v>
      </c>
      <c r="E620" s="13">
        <v>70</v>
      </c>
      <c r="F620" s="13">
        <v>2</v>
      </c>
      <c r="G620" s="13">
        <v>13</v>
      </c>
      <c r="H620" s="20">
        <f t="shared" si="126"/>
        <v>15</v>
      </c>
      <c r="I620">
        <v>2</v>
      </c>
      <c r="J620">
        <v>8</v>
      </c>
      <c r="K620">
        <v>5</v>
      </c>
      <c r="L620" s="17">
        <f t="shared" si="127"/>
        <v>3.6171210395868956</v>
      </c>
      <c r="M620">
        <v>47</v>
      </c>
      <c r="N620">
        <v>29</v>
      </c>
      <c r="O620">
        <v>32</v>
      </c>
      <c r="P620" s="15">
        <f t="shared" si="128"/>
        <v>4.2553191489361701E-2</v>
      </c>
      <c r="Q620" s="15">
        <f t="shared" si="129"/>
        <v>1.8518518518518517E-2</v>
      </c>
      <c r="R620" s="20">
        <f t="shared" si="130"/>
        <v>60.285714285714278</v>
      </c>
      <c r="S620">
        <v>3</v>
      </c>
      <c r="T620">
        <v>8</v>
      </c>
      <c r="U620">
        <v>5</v>
      </c>
      <c r="V620">
        <v>6</v>
      </c>
      <c r="W620">
        <v>2</v>
      </c>
      <c r="X620" s="16">
        <v>248.8166666667</v>
      </c>
      <c r="Y620" s="26">
        <f t="shared" si="131"/>
        <v>3.5545238095242859</v>
      </c>
      <c r="Z620" s="4">
        <v>240.81</v>
      </c>
      <c r="AA620" s="26">
        <f t="shared" si="132"/>
        <v>3.4401428571428574</v>
      </c>
      <c r="AB620" s="4">
        <v>156.61000000000001</v>
      </c>
      <c r="AC620" s="26">
        <f t="shared" si="133"/>
        <v>2.2372857142857145</v>
      </c>
      <c r="AD620" s="21">
        <f t="shared" si="134"/>
        <v>0.60593326958884808</v>
      </c>
      <c r="AE620" s="15">
        <f t="shared" si="135"/>
        <v>7.1428571428571425E-2</v>
      </c>
      <c r="AF620" s="15">
        <f t="shared" si="136"/>
        <v>0.4642857142857143</v>
      </c>
      <c r="AG620" s="15">
        <f t="shared" si="137"/>
        <v>0.5357142857142857</v>
      </c>
      <c r="AH620" s="1"/>
      <c r="AI620" s="1"/>
      <c r="AJ620" s="21" t="str">
        <f t="shared" si="138"/>
        <v xml:space="preserve"> </v>
      </c>
      <c r="AK620">
        <v>28</v>
      </c>
      <c r="AL620">
        <v>5</v>
      </c>
      <c r="AM620" s="42">
        <v>183</v>
      </c>
      <c r="AN620" s="42">
        <v>43</v>
      </c>
      <c r="AO620" s="42">
        <v>183</v>
      </c>
      <c r="AP620" s="42">
        <v>43</v>
      </c>
      <c r="AQ620" s="42">
        <v>9</v>
      </c>
      <c r="AR620" s="42">
        <v>97</v>
      </c>
      <c r="AS620">
        <v>207</v>
      </c>
      <c r="AT620">
        <v>43</v>
      </c>
      <c r="AU620" s="4">
        <v>-5.04</v>
      </c>
      <c r="AV620" s="4">
        <v>82.8</v>
      </c>
      <c r="AW620">
        <v>2</v>
      </c>
      <c r="AX620">
        <v>0</v>
      </c>
      <c r="AY620" s="16">
        <f t="shared" si="139"/>
        <v>94.286288431898413</v>
      </c>
      <c r="AZ620" s="4">
        <v>94.67</v>
      </c>
      <c r="BA620">
        <v>1</v>
      </c>
    </row>
    <row r="621" spans="1:53" x14ac:dyDescent="0.2">
      <c r="A621" s="13" t="s">
        <v>591</v>
      </c>
      <c r="B621" s="13" t="s">
        <v>2233</v>
      </c>
      <c r="C621" s="1" t="s">
        <v>482</v>
      </c>
      <c r="D621" s="13" t="s">
        <v>173</v>
      </c>
      <c r="E621" s="13">
        <v>36</v>
      </c>
      <c r="F621" s="13">
        <v>0</v>
      </c>
      <c r="G621" s="13">
        <v>1</v>
      </c>
      <c r="H621" s="20">
        <f t="shared" si="126"/>
        <v>1</v>
      </c>
      <c r="I621">
        <v>0</v>
      </c>
      <c r="J621">
        <v>0</v>
      </c>
      <c r="K621">
        <v>1</v>
      </c>
      <c r="L621" s="17">
        <f t="shared" si="127"/>
        <v>5.6603773584905666</v>
      </c>
      <c r="M621">
        <v>0</v>
      </c>
      <c r="N621">
        <v>1</v>
      </c>
      <c r="O621">
        <v>1</v>
      </c>
      <c r="P621" s="15">
        <f t="shared" si="128"/>
        <v>0</v>
      </c>
      <c r="Q621" s="15">
        <f t="shared" si="129"/>
        <v>0</v>
      </c>
      <c r="R621" s="20">
        <f t="shared" si="130"/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16">
        <v>10.6</v>
      </c>
      <c r="Y621" s="26">
        <f t="shared" si="131"/>
        <v>0.29444444444444445</v>
      </c>
      <c r="Z621" s="4">
        <v>10.88</v>
      </c>
      <c r="AA621" s="26">
        <f t="shared" si="132"/>
        <v>0.30222222222222223</v>
      </c>
      <c r="AB621" s="4">
        <v>196.64</v>
      </c>
      <c r="AC621" s="26">
        <f t="shared" si="133"/>
        <v>5.4622222222222216</v>
      </c>
      <c r="AD621" s="21">
        <f t="shared" si="134"/>
        <v>5.2428681572860451E-2</v>
      </c>
      <c r="AE621" s="15">
        <f t="shared" si="135"/>
        <v>0</v>
      </c>
      <c r="AF621" s="15">
        <f t="shared" si="136"/>
        <v>1</v>
      </c>
      <c r="AG621" s="15">
        <f t="shared" si="137"/>
        <v>1</v>
      </c>
      <c r="AH621" s="1"/>
      <c r="AI621" s="1"/>
      <c r="AJ621" s="21" t="str">
        <f t="shared" si="138"/>
        <v xml:space="preserve"> </v>
      </c>
      <c r="AK621">
        <v>1</v>
      </c>
      <c r="AL621">
        <v>1</v>
      </c>
      <c r="AM621" s="42">
        <v>5</v>
      </c>
      <c r="AN621" s="42">
        <v>4</v>
      </c>
      <c r="AO621" s="42">
        <v>5</v>
      </c>
      <c r="AP621" s="42">
        <v>4</v>
      </c>
      <c r="AQ621" s="42">
        <v>0</v>
      </c>
      <c r="AR621" s="42">
        <v>2</v>
      </c>
      <c r="AS621">
        <v>5</v>
      </c>
      <c r="AT621">
        <v>3</v>
      </c>
      <c r="AU621" s="4">
        <v>-23.36</v>
      </c>
      <c r="AV621" s="4">
        <v>62.5</v>
      </c>
      <c r="AW621">
        <v>0</v>
      </c>
      <c r="AX621">
        <v>0</v>
      </c>
      <c r="AY621" s="16">
        <f t="shared" si="139"/>
        <v>22.641509433962266</v>
      </c>
      <c r="AZ621" s="4">
        <v>76.92</v>
      </c>
      <c r="BA621">
        <v>-18.7</v>
      </c>
    </row>
    <row r="622" spans="1:53" x14ac:dyDescent="0.2">
      <c r="A622" s="13" t="s">
        <v>407</v>
      </c>
      <c r="B622" s="13" t="s">
        <v>2235</v>
      </c>
      <c r="C622" s="1" t="s">
        <v>264</v>
      </c>
      <c r="D622" s="13" t="s">
        <v>173</v>
      </c>
      <c r="E622" s="13">
        <v>81</v>
      </c>
      <c r="F622" s="13">
        <v>1</v>
      </c>
      <c r="G622" s="13">
        <v>11</v>
      </c>
      <c r="H622" s="20">
        <f t="shared" si="126"/>
        <v>12</v>
      </c>
      <c r="I622">
        <v>1</v>
      </c>
      <c r="J622">
        <v>6</v>
      </c>
      <c r="K622">
        <v>5</v>
      </c>
      <c r="L622" s="17">
        <f t="shared" si="127"/>
        <v>3.6412677006074916</v>
      </c>
      <c r="M622">
        <v>42</v>
      </c>
      <c r="N622">
        <v>15</v>
      </c>
      <c r="O622">
        <v>9</v>
      </c>
      <c r="P622" s="15">
        <f t="shared" si="128"/>
        <v>2.3809523809523808E-2</v>
      </c>
      <c r="Q622" s="15">
        <f t="shared" si="129"/>
        <v>1.5151515151515152E-2</v>
      </c>
      <c r="R622" s="20">
        <f t="shared" si="130"/>
        <v>54</v>
      </c>
      <c r="S622">
        <v>2</v>
      </c>
      <c r="T622">
        <v>0</v>
      </c>
      <c r="U622">
        <v>6</v>
      </c>
      <c r="V622">
        <v>3</v>
      </c>
      <c r="W622">
        <v>3</v>
      </c>
      <c r="X622" s="16">
        <v>197.73333333330001</v>
      </c>
      <c r="Y622" s="26">
        <f t="shared" si="131"/>
        <v>2.4411522633740743</v>
      </c>
      <c r="Z622" s="4">
        <v>186.07</v>
      </c>
      <c r="AA622" s="26">
        <f t="shared" si="132"/>
        <v>2.2971604938271604</v>
      </c>
      <c r="AB622" s="4">
        <v>210.82</v>
      </c>
      <c r="AC622" s="26">
        <f t="shared" si="133"/>
        <v>2.6027160493827162</v>
      </c>
      <c r="AD622" s="21">
        <f t="shared" si="134"/>
        <v>0.4688200760916123</v>
      </c>
      <c r="AE622" s="15">
        <f t="shared" si="135"/>
        <v>0.05</v>
      </c>
      <c r="AF622" s="15">
        <f t="shared" si="136"/>
        <v>0.55000000000000004</v>
      </c>
      <c r="AG622" s="15">
        <f t="shared" si="137"/>
        <v>0.60000000000000009</v>
      </c>
      <c r="AH622" s="1"/>
      <c r="AI622" s="1"/>
      <c r="AJ622" s="21" t="str">
        <f t="shared" si="138"/>
        <v xml:space="preserve"> </v>
      </c>
      <c r="AK622">
        <v>20</v>
      </c>
      <c r="AL622">
        <v>2</v>
      </c>
      <c r="AM622" s="42">
        <v>160</v>
      </c>
      <c r="AN622" s="42">
        <v>30</v>
      </c>
      <c r="AO622" s="42">
        <v>160</v>
      </c>
      <c r="AP622" s="42">
        <v>30</v>
      </c>
      <c r="AQ622" s="42">
        <v>5</v>
      </c>
      <c r="AR622" s="42">
        <v>44</v>
      </c>
      <c r="AS622">
        <v>148</v>
      </c>
      <c r="AT622">
        <v>26</v>
      </c>
      <c r="AU622" s="4">
        <v>-3.98</v>
      </c>
      <c r="AV622" s="4">
        <v>85.06</v>
      </c>
      <c r="AW622">
        <v>0</v>
      </c>
      <c r="AX622">
        <v>0</v>
      </c>
      <c r="AY622" s="16">
        <f t="shared" si="139"/>
        <v>96.190155091047913</v>
      </c>
      <c r="AZ622" s="4">
        <v>90.8</v>
      </c>
      <c r="BA622">
        <v>-2.6</v>
      </c>
    </row>
    <row r="623" spans="1:53" x14ac:dyDescent="0.2">
      <c r="A623" s="13" t="s">
        <v>1604</v>
      </c>
      <c r="B623" s="13" t="s">
        <v>2237</v>
      </c>
      <c r="C623" s="1" t="s">
        <v>136</v>
      </c>
      <c r="D623" s="13" t="s">
        <v>154</v>
      </c>
      <c r="E623" s="13">
        <v>18</v>
      </c>
      <c r="F623" s="13">
        <v>0</v>
      </c>
      <c r="G623" s="13">
        <v>0</v>
      </c>
      <c r="H623" s="20">
        <f t="shared" si="126"/>
        <v>0</v>
      </c>
      <c r="I623">
        <v>0</v>
      </c>
      <c r="J623">
        <v>0</v>
      </c>
      <c r="K623">
        <v>0</v>
      </c>
      <c r="L623" s="17">
        <f t="shared" si="127"/>
        <v>0</v>
      </c>
      <c r="M623">
        <v>0</v>
      </c>
      <c r="N623">
        <v>0</v>
      </c>
      <c r="O623">
        <v>0</v>
      </c>
      <c r="P623" s="15">
        <f t="shared" si="128"/>
        <v>0</v>
      </c>
      <c r="Q623" s="15">
        <f t="shared" si="129"/>
        <v>0</v>
      </c>
      <c r="R623" s="20">
        <f t="shared" si="130"/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16">
        <v>0.30000000000000004</v>
      </c>
      <c r="Y623" s="26">
        <f t="shared" si="131"/>
        <v>1.666666666666667E-2</v>
      </c>
      <c r="Z623" s="4">
        <v>0.25</v>
      </c>
      <c r="AA623" s="26">
        <f t="shared" si="132"/>
        <v>1.3888888888888888E-2</v>
      </c>
      <c r="AB623" s="4">
        <v>79.37</v>
      </c>
      <c r="AC623" s="26">
        <f t="shared" si="133"/>
        <v>4.4094444444444445</v>
      </c>
      <c r="AD623" s="21">
        <f t="shared" si="134"/>
        <v>3.1399145943230341E-3</v>
      </c>
      <c r="AE623" s="15">
        <f t="shared" si="135"/>
        <v>0</v>
      </c>
      <c r="AF623" s="15">
        <f t="shared" si="136"/>
        <v>0</v>
      </c>
      <c r="AG623" s="15">
        <f t="shared" si="137"/>
        <v>0</v>
      </c>
      <c r="AH623" s="13">
        <v>0</v>
      </c>
      <c r="AI623" s="13">
        <v>0</v>
      </c>
      <c r="AJ623" s="21" t="str">
        <f t="shared" si="138"/>
        <v xml:space="preserve"> </v>
      </c>
      <c r="AK623">
        <v>0</v>
      </c>
      <c r="AL623">
        <v>0</v>
      </c>
      <c r="AM623" s="42">
        <v>0</v>
      </c>
      <c r="AN623" s="42">
        <v>0</v>
      </c>
      <c r="AO623" s="42">
        <v>0</v>
      </c>
      <c r="AP623" s="42">
        <v>0</v>
      </c>
      <c r="AQ623" s="42">
        <v>0</v>
      </c>
      <c r="AR623" s="42">
        <v>0</v>
      </c>
      <c r="AS623">
        <v>0</v>
      </c>
      <c r="AT623">
        <v>0</v>
      </c>
      <c r="AW623">
        <v>0</v>
      </c>
      <c r="AX623">
        <v>0</v>
      </c>
      <c r="AY623" s="16">
        <f t="shared" si="139"/>
        <v>0</v>
      </c>
    </row>
    <row r="624" spans="1:53" x14ac:dyDescent="0.2">
      <c r="A624" s="13" t="s">
        <v>466</v>
      </c>
      <c r="B624" s="13" t="s">
        <v>2239</v>
      </c>
      <c r="C624" s="1" t="s">
        <v>302</v>
      </c>
      <c r="D624" s="13" t="s">
        <v>146</v>
      </c>
      <c r="E624" s="13">
        <v>49</v>
      </c>
      <c r="F624" s="13">
        <v>7</v>
      </c>
      <c r="G624" s="13">
        <v>0</v>
      </c>
      <c r="H624" s="20">
        <f t="shared" si="126"/>
        <v>7</v>
      </c>
      <c r="I624">
        <v>7</v>
      </c>
      <c r="J624">
        <v>0</v>
      </c>
      <c r="K624">
        <v>0</v>
      </c>
      <c r="L624" s="17">
        <f t="shared" si="127"/>
        <v>4.9674748669426378</v>
      </c>
      <c r="M624">
        <v>32</v>
      </c>
      <c r="N624">
        <v>12</v>
      </c>
      <c r="O624">
        <v>11</v>
      </c>
      <c r="P624" s="15">
        <f t="shared" si="128"/>
        <v>0.21875</v>
      </c>
      <c r="Q624" s="15">
        <f t="shared" si="129"/>
        <v>0.12727272727272726</v>
      </c>
      <c r="R624" s="20">
        <f t="shared" si="130"/>
        <v>0</v>
      </c>
      <c r="S624">
        <v>0</v>
      </c>
      <c r="T624">
        <v>1</v>
      </c>
      <c r="U624">
        <v>4</v>
      </c>
      <c r="V624">
        <v>2</v>
      </c>
      <c r="W624">
        <v>1</v>
      </c>
      <c r="X624" s="16">
        <v>84.55</v>
      </c>
      <c r="Y624" s="26">
        <f t="shared" si="131"/>
        <v>1.7255102040816326</v>
      </c>
      <c r="Z624" s="4">
        <v>79.5</v>
      </c>
      <c r="AA624" s="26">
        <f t="shared" si="132"/>
        <v>1.6224489795918366</v>
      </c>
      <c r="AB624" s="4">
        <v>152.53</v>
      </c>
      <c r="AC624" s="26">
        <f t="shared" si="133"/>
        <v>3.112857142857143</v>
      </c>
      <c r="AD624" s="21">
        <f t="shared" si="134"/>
        <v>0.34262810843425417</v>
      </c>
      <c r="AE624" s="15">
        <f t="shared" si="135"/>
        <v>0.875</v>
      </c>
      <c r="AF624" s="15">
        <f t="shared" si="136"/>
        <v>0</v>
      </c>
      <c r="AG624" s="15">
        <f t="shared" si="137"/>
        <v>0.875</v>
      </c>
      <c r="AH624" s="13">
        <v>3</v>
      </c>
      <c r="AI624" s="13">
        <v>7</v>
      </c>
      <c r="AJ624" s="21">
        <f t="shared" si="138"/>
        <v>0.3</v>
      </c>
      <c r="AK624">
        <v>8</v>
      </c>
      <c r="AL624">
        <v>1</v>
      </c>
      <c r="AM624" s="42">
        <v>64</v>
      </c>
      <c r="AN624" s="42">
        <v>11</v>
      </c>
      <c r="AO624" s="42">
        <v>64</v>
      </c>
      <c r="AP624" s="42">
        <v>11</v>
      </c>
      <c r="AQ624" s="42">
        <v>2</v>
      </c>
      <c r="AR624" s="42">
        <v>27</v>
      </c>
      <c r="AS624">
        <v>50</v>
      </c>
      <c r="AT624">
        <v>12</v>
      </c>
      <c r="AU624" s="4">
        <v>-6.08</v>
      </c>
      <c r="AV624" s="4">
        <v>80.650000000000006</v>
      </c>
      <c r="AW624">
        <v>1</v>
      </c>
      <c r="AX624">
        <v>1</v>
      </c>
      <c r="AY624" s="16">
        <f t="shared" si="139"/>
        <v>97.930218805440575</v>
      </c>
      <c r="AZ624" s="4">
        <v>93.67</v>
      </c>
      <c r="BA624">
        <v>1.8</v>
      </c>
    </row>
    <row r="625" spans="1:53" x14ac:dyDescent="0.2">
      <c r="A625" s="13" t="s">
        <v>755</v>
      </c>
      <c r="B625" s="13" t="s">
        <v>2242</v>
      </c>
      <c r="C625" s="1" t="s">
        <v>243</v>
      </c>
      <c r="D625" s="13" t="s">
        <v>173</v>
      </c>
      <c r="E625" s="13">
        <v>1</v>
      </c>
      <c r="F625" s="13">
        <v>0</v>
      </c>
      <c r="G625" s="13">
        <v>0</v>
      </c>
      <c r="H625" s="20">
        <f t="shared" si="126"/>
        <v>0</v>
      </c>
      <c r="I625">
        <v>0</v>
      </c>
      <c r="J625">
        <v>0</v>
      </c>
      <c r="K625">
        <v>0</v>
      </c>
      <c r="L625" s="17">
        <f t="shared" si="127"/>
        <v>0</v>
      </c>
      <c r="M625">
        <v>0</v>
      </c>
      <c r="N625">
        <v>0</v>
      </c>
      <c r="O625">
        <v>0</v>
      </c>
      <c r="P625" s="15">
        <f t="shared" si="128"/>
        <v>0</v>
      </c>
      <c r="Q625" s="15">
        <f t="shared" si="129"/>
        <v>0</v>
      </c>
      <c r="R625" s="20">
        <f t="shared" si="130"/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16">
        <v>0.05</v>
      </c>
      <c r="Y625" s="26">
        <f t="shared" si="131"/>
        <v>0.05</v>
      </c>
      <c r="Z625" s="4">
        <v>0.1</v>
      </c>
      <c r="AA625" s="26">
        <f t="shared" si="132"/>
        <v>0.1</v>
      </c>
      <c r="AB625" s="4">
        <v>2.0499999999999998</v>
      </c>
      <c r="AC625" s="26">
        <f t="shared" si="133"/>
        <v>2.0499999999999998</v>
      </c>
      <c r="AD625" s="21">
        <f t="shared" si="134"/>
        <v>4.651162790697675E-2</v>
      </c>
      <c r="AE625" s="15">
        <f t="shared" si="135"/>
        <v>0</v>
      </c>
      <c r="AF625" s="15">
        <f t="shared" si="136"/>
        <v>0</v>
      </c>
      <c r="AG625" s="15">
        <f t="shared" si="137"/>
        <v>0</v>
      </c>
      <c r="AH625" s="1"/>
      <c r="AI625" s="1"/>
      <c r="AJ625" s="21" t="str">
        <f t="shared" si="138"/>
        <v xml:space="preserve"> </v>
      </c>
      <c r="AK625">
        <v>0</v>
      </c>
      <c r="AL625">
        <v>0</v>
      </c>
      <c r="AM625" s="42">
        <v>0</v>
      </c>
      <c r="AN625" s="42">
        <v>1</v>
      </c>
      <c r="AO625" s="42">
        <v>0</v>
      </c>
      <c r="AP625" s="42">
        <v>1</v>
      </c>
      <c r="AQ625" s="42">
        <v>0</v>
      </c>
      <c r="AR625" s="42">
        <v>0</v>
      </c>
      <c r="AS625">
        <v>0</v>
      </c>
      <c r="AT625">
        <v>1</v>
      </c>
      <c r="AV625" s="4">
        <v>0</v>
      </c>
      <c r="AW625">
        <v>0</v>
      </c>
      <c r="AX625">
        <v>0</v>
      </c>
      <c r="AY625" s="16">
        <f t="shared" si="139"/>
        <v>-120</v>
      </c>
    </row>
    <row r="626" spans="1:53" x14ac:dyDescent="0.2">
      <c r="A626" s="13" t="s">
        <v>546</v>
      </c>
      <c r="B626" s="13" t="s">
        <v>2244</v>
      </c>
      <c r="C626" s="1" t="s">
        <v>136</v>
      </c>
      <c r="D626" s="13" t="s">
        <v>328</v>
      </c>
      <c r="E626" s="13">
        <v>17</v>
      </c>
      <c r="F626" s="13">
        <v>0</v>
      </c>
      <c r="G626" s="13">
        <v>0</v>
      </c>
      <c r="H626" s="20">
        <f t="shared" si="126"/>
        <v>0</v>
      </c>
      <c r="I626">
        <v>0</v>
      </c>
      <c r="J626">
        <v>0</v>
      </c>
      <c r="K626">
        <v>0</v>
      </c>
      <c r="L626" s="17">
        <f t="shared" si="127"/>
        <v>0</v>
      </c>
      <c r="M626">
        <v>0</v>
      </c>
      <c r="N626">
        <v>0</v>
      </c>
      <c r="O626">
        <v>0</v>
      </c>
      <c r="P626" s="15">
        <f t="shared" si="128"/>
        <v>0</v>
      </c>
      <c r="Q626" s="15">
        <f t="shared" si="129"/>
        <v>0</v>
      </c>
      <c r="R626" s="20">
        <f t="shared" si="130"/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16">
        <v>3.5</v>
      </c>
      <c r="Y626" s="26">
        <f t="shared" si="131"/>
        <v>0.20588235294117646</v>
      </c>
      <c r="Z626" s="4">
        <v>3.91</v>
      </c>
      <c r="AA626" s="26">
        <f t="shared" si="132"/>
        <v>0.23</v>
      </c>
      <c r="AB626" s="4">
        <v>67.98</v>
      </c>
      <c r="AC626" s="26">
        <f t="shared" si="133"/>
        <v>3.9988235294117649</v>
      </c>
      <c r="AD626" s="21">
        <f t="shared" si="134"/>
        <v>5.4388649325358182E-2</v>
      </c>
      <c r="AE626" s="15">
        <f t="shared" si="135"/>
        <v>0</v>
      </c>
      <c r="AF626" s="15">
        <f t="shared" si="136"/>
        <v>0</v>
      </c>
      <c r="AG626" s="15">
        <f t="shared" si="137"/>
        <v>0</v>
      </c>
      <c r="AH626" s="13">
        <v>2</v>
      </c>
      <c r="AI626" s="13">
        <v>1</v>
      </c>
      <c r="AJ626" s="21">
        <f t="shared" si="138"/>
        <v>0.66666666666666663</v>
      </c>
      <c r="AK626">
        <v>0</v>
      </c>
      <c r="AL626">
        <v>0</v>
      </c>
      <c r="AM626" s="42">
        <v>2</v>
      </c>
      <c r="AN626" s="42">
        <v>0</v>
      </c>
      <c r="AO626" s="42">
        <v>2</v>
      </c>
      <c r="AP626" s="42">
        <v>0</v>
      </c>
      <c r="AQ626" s="42">
        <v>0</v>
      </c>
      <c r="AR626" s="42">
        <v>2</v>
      </c>
      <c r="AS626">
        <v>2</v>
      </c>
      <c r="AT626">
        <v>0</v>
      </c>
      <c r="AU626" s="4">
        <v>10.34</v>
      </c>
      <c r="AV626" s="4">
        <v>100</v>
      </c>
      <c r="AW626">
        <v>0</v>
      </c>
      <c r="AX626">
        <v>0</v>
      </c>
      <c r="AY626" s="16">
        <f t="shared" si="139"/>
        <v>102.85714285714285</v>
      </c>
      <c r="AZ626" s="4">
        <v>100</v>
      </c>
      <c r="BA626">
        <v>1.5</v>
      </c>
    </row>
    <row r="627" spans="1:53" x14ac:dyDescent="0.2">
      <c r="A627" s="13" t="s">
        <v>1115</v>
      </c>
      <c r="B627" s="13" t="s">
        <v>2246</v>
      </c>
      <c r="C627" s="1" t="s">
        <v>214</v>
      </c>
      <c r="D627" s="13" t="s">
        <v>146</v>
      </c>
      <c r="E627" s="13">
        <v>82</v>
      </c>
      <c r="F627" s="13">
        <v>7</v>
      </c>
      <c r="G627" s="13">
        <v>9</v>
      </c>
      <c r="H627" s="20">
        <f t="shared" si="126"/>
        <v>16</v>
      </c>
      <c r="I627">
        <v>7</v>
      </c>
      <c r="J627">
        <v>3</v>
      </c>
      <c r="K627">
        <v>5</v>
      </c>
      <c r="L627" s="17">
        <f t="shared" si="127"/>
        <v>5.3462038240197991</v>
      </c>
      <c r="M627">
        <v>38</v>
      </c>
      <c r="N627">
        <v>10</v>
      </c>
      <c r="O627">
        <v>19</v>
      </c>
      <c r="P627" s="15">
        <f t="shared" si="128"/>
        <v>0.18421052631578946</v>
      </c>
      <c r="Q627" s="15">
        <f t="shared" si="129"/>
        <v>0.1044776119402985</v>
      </c>
      <c r="R627" s="20">
        <f t="shared" si="130"/>
        <v>24.94736842105263</v>
      </c>
      <c r="S627">
        <v>0</v>
      </c>
      <c r="T627">
        <v>1</v>
      </c>
      <c r="U627">
        <v>9</v>
      </c>
      <c r="V627">
        <v>2</v>
      </c>
      <c r="W627">
        <v>1</v>
      </c>
      <c r="X627" s="16">
        <v>179.5666666667</v>
      </c>
      <c r="Y627" s="26">
        <f t="shared" si="131"/>
        <v>2.1898373983743902</v>
      </c>
      <c r="Z627" s="4">
        <v>172.78</v>
      </c>
      <c r="AA627" s="26">
        <f t="shared" si="132"/>
        <v>2.1070731707317072</v>
      </c>
      <c r="AB627" s="4">
        <v>227.49</v>
      </c>
      <c r="AC627" s="26">
        <f t="shared" si="133"/>
        <v>2.774268292682927</v>
      </c>
      <c r="AD627" s="21">
        <f t="shared" si="134"/>
        <v>0.43165863042446351</v>
      </c>
      <c r="AE627" s="15">
        <f t="shared" si="135"/>
        <v>0.36842105263157893</v>
      </c>
      <c r="AF627" s="15">
        <f t="shared" si="136"/>
        <v>0.42105263157894735</v>
      </c>
      <c r="AG627" s="15">
        <f t="shared" si="137"/>
        <v>0.78947368421052633</v>
      </c>
      <c r="AH627" s="13">
        <v>84</v>
      </c>
      <c r="AI627" s="13">
        <v>83</v>
      </c>
      <c r="AJ627" s="21">
        <f t="shared" si="138"/>
        <v>0.50299401197604787</v>
      </c>
      <c r="AK627">
        <v>19</v>
      </c>
      <c r="AL627">
        <v>0</v>
      </c>
      <c r="AM627" s="42">
        <v>139</v>
      </c>
      <c r="AN627" s="42">
        <v>25</v>
      </c>
      <c r="AO627" s="42">
        <v>139</v>
      </c>
      <c r="AP627" s="42">
        <v>25</v>
      </c>
      <c r="AQ627" s="42">
        <v>12</v>
      </c>
      <c r="AR627" s="42">
        <v>80</v>
      </c>
      <c r="AS627">
        <v>144</v>
      </c>
      <c r="AT627">
        <v>26</v>
      </c>
      <c r="AU627" s="4">
        <v>1.9</v>
      </c>
      <c r="AV627" s="4">
        <v>84.71</v>
      </c>
      <c r="AW627">
        <v>1</v>
      </c>
      <c r="AX627">
        <v>1</v>
      </c>
      <c r="AY627" s="16">
        <f t="shared" si="139"/>
        <v>105.25338778538978</v>
      </c>
      <c r="AZ627" s="4">
        <v>92.16</v>
      </c>
      <c r="BA627">
        <v>-2.2000000000000002</v>
      </c>
    </row>
    <row r="628" spans="1:53" x14ac:dyDescent="0.2">
      <c r="A628" s="13" t="s">
        <v>2248</v>
      </c>
      <c r="B628" s="13" t="s">
        <v>2249</v>
      </c>
      <c r="C628" s="1" t="s">
        <v>270</v>
      </c>
      <c r="D628" s="13" t="s">
        <v>844</v>
      </c>
      <c r="E628" s="13">
        <v>6</v>
      </c>
      <c r="F628" s="13">
        <v>0</v>
      </c>
      <c r="G628" s="13">
        <v>0</v>
      </c>
      <c r="H628" s="20">
        <f t="shared" si="126"/>
        <v>0</v>
      </c>
      <c r="I628">
        <v>0</v>
      </c>
      <c r="J628">
        <v>0</v>
      </c>
      <c r="K628">
        <v>0</v>
      </c>
      <c r="L628" s="17">
        <f t="shared" si="127"/>
        <v>0</v>
      </c>
      <c r="M628">
        <v>0</v>
      </c>
      <c r="N628">
        <v>0</v>
      </c>
      <c r="O628">
        <v>0</v>
      </c>
      <c r="P628" s="15">
        <f t="shared" si="128"/>
        <v>0</v>
      </c>
      <c r="Q628" s="15">
        <f t="shared" si="129"/>
        <v>0</v>
      </c>
      <c r="R628" s="20">
        <f t="shared" si="130"/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16">
        <v>1.2</v>
      </c>
      <c r="Y628" s="26">
        <f t="shared" si="131"/>
        <v>0.19999999999999998</v>
      </c>
      <c r="Z628" s="4">
        <v>1.6</v>
      </c>
      <c r="AA628" s="26">
        <f t="shared" si="132"/>
        <v>0.26666666666666666</v>
      </c>
      <c r="AB628" s="4">
        <v>19.04</v>
      </c>
      <c r="AC628" s="26">
        <f t="shared" si="133"/>
        <v>3.1733333333333333</v>
      </c>
      <c r="AD628" s="21">
        <f t="shared" si="134"/>
        <v>7.7519379844961239E-2</v>
      </c>
      <c r="AE628" s="15">
        <f t="shared" si="135"/>
        <v>0</v>
      </c>
      <c r="AF628" s="15">
        <f t="shared" si="136"/>
        <v>0</v>
      </c>
      <c r="AG628" s="15">
        <f t="shared" si="137"/>
        <v>0</v>
      </c>
      <c r="AH628" s="13">
        <v>0</v>
      </c>
      <c r="AI628" s="13">
        <v>0</v>
      </c>
      <c r="AJ628" s="21" t="str">
        <f t="shared" si="138"/>
        <v xml:space="preserve"> </v>
      </c>
      <c r="AK628">
        <v>0</v>
      </c>
      <c r="AL628">
        <v>0</v>
      </c>
      <c r="AM628" s="42">
        <v>1</v>
      </c>
      <c r="AN628" s="42">
        <v>0</v>
      </c>
      <c r="AO628" s="42">
        <v>1</v>
      </c>
      <c r="AP628" s="42">
        <v>0</v>
      </c>
      <c r="AQ628" s="42">
        <v>0</v>
      </c>
      <c r="AR628" s="42">
        <v>1</v>
      </c>
      <c r="AS628">
        <v>0</v>
      </c>
      <c r="AT628">
        <v>0</v>
      </c>
      <c r="AW628">
        <v>0</v>
      </c>
      <c r="AX628">
        <v>0</v>
      </c>
      <c r="AY628" s="16">
        <f t="shared" si="139"/>
        <v>150</v>
      </c>
      <c r="AZ628" s="4">
        <v>100</v>
      </c>
      <c r="BA628">
        <v>8.3000000000000007</v>
      </c>
    </row>
    <row r="629" spans="1:53" x14ac:dyDescent="0.2">
      <c r="A629" s="13" t="s">
        <v>1594</v>
      </c>
      <c r="B629" s="13" t="s">
        <v>2251</v>
      </c>
      <c r="C629" s="1" t="s">
        <v>249</v>
      </c>
      <c r="D629" s="13" t="s">
        <v>173</v>
      </c>
      <c r="E629" s="13">
        <v>56</v>
      </c>
      <c r="F629" s="13">
        <v>0</v>
      </c>
      <c r="G629" s="13">
        <v>0</v>
      </c>
      <c r="H629" s="20">
        <f t="shared" si="126"/>
        <v>0</v>
      </c>
      <c r="I629">
        <v>0</v>
      </c>
      <c r="J629">
        <v>0</v>
      </c>
      <c r="K629">
        <v>0</v>
      </c>
      <c r="L629" s="17">
        <f t="shared" si="127"/>
        <v>0</v>
      </c>
      <c r="M629">
        <v>0</v>
      </c>
      <c r="N629">
        <v>0</v>
      </c>
      <c r="O629">
        <v>0</v>
      </c>
      <c r="P629" s="15">
        <f t="shared" si="128"/>
        <v>0</v>
      </c>
      <c r="Q629" s="15">
        <f t="shared" si="129"/>
        <v>0</v>
      </c>
      <c r="R629" s="20">
        <f t="shared" si="130"/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 s="16">
        <v>4.75</v>
      </c>
      <c r="Y629" s="26">
        <f t="shared" si="131"/>
        <v>8.4821428571428575E-2</v>
      </c>
      <c r="Z629" s="4">
        <v>5.69</v>
      </c>
      <c r="AA629" s="26">
        <f t="shared" si="132"/>
        <v>0.10160714285714287</v>
      </c>
      <c r="AB629" s="4">
        <v>306.32</v>
      </c>
      <c r="AC629" s="26">
        <f t="shared" si="133"/>
        <v>5.47</v>
      </c>
      <c r="AD629" s="21">
        <f t="shared" si="134"/>
        <v>1.8236594980930103E-2</v>
      </c>
      <c r="AE629" s="15">
        <f t="shared" si="135"/>
        <v>0</v>
      </c>
      <c r="AF629" s="15">
        <f t="shared" si="136"/>
        <v>0</v>
      </c>
      <c r="AG629" s="15">
        <f t="shared" si="137"/>
        <v>0</v>
      </c>
      <c r="AH629" s="1"/>
      <c r="AI629" s="1"/>
      <c r="AJ629" s="21" t="str">
        <f t="shared" si="138"/>
        <v xml:space="preserve"> </v>
      </c>
      <c r="AK629">
        <v>0</v>
      </c>
      <c r="AL629">
        <v>0</v>
      </c>
      <c r="AM629" s="42">
        <v>1</v>
      </c>
      <c r="AN629" s="42">
        <v>0</v>
      </c>
      <c r="AO629" s="42">
        <v>1</v>
      </c>
      <c r="AP629" s="42">
        <v>0</v>
      </c>
      <c r="AQ629" s="42">
        <v>1</v>
      </c>
      <c r="AR629" s="42">
        <v>3</v>
      </c>
      <c r="AS629">
        <v>2</v>
      </c>
      <c r="AT629">
        <v>0</v>
      </c>
      <c r="AU629" s="4">
        <v>15.58</v>
      </c>
      <c r="AV629" s="4">
        <v>100</v>
      </c>
      <c r="AW629">
        <v>0</v>
      </c>
      <c r="AX629">
        <v>0</v>
      </c>
      <c r="AY629" s="16">
        <f t="shared" si="139"/>
        <v>50.526315789473685</v>
      </c>
      <c r="AZ629" s="4">
        <v>66.67</v>
      </c>
      <c r="BA629">
        <v>-26.9</v>
      </c>
    </row>
    <row r="630" spans="1:53" x14ac:dyDescent="0.2">
      <c r="A630" s="13" t="s">
        <v>165</v>
      </c>
      <c r="B630" s="13" t="s">
        <v>2254</v>
      </c>
      <c r="C630" s="1" t="s">
        <v>292</v>
      </c>
      <c r="D630" s="13" t="s">
        <v>154</v>
      </c>
      <c r="E630" s="13">
        <v>82</v>
      </c>
      <c r="F630" s="13">
        <v>3</v>
      </c>
      <c r="G630" s="13">
        <v>11</v>
      </c>
      <c r="H630" s="20">
        <f t="shared" si="126"/>
        <v>14</v>
      </c>
      <c r="I630">
        <v>3</v>
      </c>
      <c r="J630">
        <v>7</v>
      </c>
      <c r="K630">
        <v>4</v>
      </c>
      <c r="L630" s="17">
        <f t="shared" si="127"/>
        <v>3.0554713549556767</v>
      </c>
      <c r="M630">
        <v>64</v>
      </c>
      <c r="N630">
        <v>21</v>
      </c>
      <c r="O630">
        <v>31</v>
      </c>
      <c r="P630" s="15">
        <f t="shared" si="128"/>
        <v>4.6875E-2</v>
      </c>
      <c r="Q630" s="15">
        <f t="shared" si="129"/>
        <v>2.5862068965517241E-2</v>
      </c>
      <c r="R630" s="20">
        <f t="shared" si="130"/>
        <v>81.666666666666671</v>
      </c>
      <c r="S630">
        <v>3</v>
      </c>
      <c r="T630">
        <v>4</v>
      </c>
      <c r="U630">
        <v>7</v>
      </c>
      <c r="V630">
        <v>4</v>
      </c>
      <c r="W630">
        <v>3</v>
      </c>
      <c r="X630" s="16">
        <v>274.9166666667</v>
      </c>
      <c r="Y630" s="26">
        <f t="shared" si="131"/>
        <v>3.3526422764231705</v>
      </c>
      <c r="Z630" s="4">
        <v>274.3</v>
      </c>
      <c r="AA630" s="26">
        <f t="shared" si="132"/>
        <v>3.3451219512195123</v>
      </c>
      <c r="AB630" s="4">
        <v>143.66</v>
      </c>
      <c r="AC630" s="26">
        <f t="shared" si="133"/>
        <v>1.7519512195121951</v>
      </c>
      <c r="AD630" s="21">
        <f t="shared" si="134"/>
        <v>0.65628289788496497</v>
      </c>
      <c r="AE630" s="15">
        <f t="shared" si="135"/>
        <v>0.125</v>
      </c>
      <c r="AF630" s="15">
        <f t="shared" si="136"/>
        <v>0.45833333333333331</v>
      </c>
      <c r="AG630" s="15">
        <f t="shared" si="137"/>
        <v>0.58333333333333326</v>
      </c>
      <c r="AH630" s="13">
        <v>6</v>
      </c>
      <c r="AI630" s="13">
        <v>7</v>
      </c>
      <c r="AJ630" s="21">
        <f t="shared" si="138"/>
        <v>0.46153846153846156</v>
      </c>
      <c r="AK630">
        <v>24</v>
      </c>
      <c r="AL630">
        <v>1</v>
      </c>
      <c r="AM630" s="42">
        <v>256</v>
      </c>
      <c r="AN630" s="42">
        <v>29</v>
      </c>
      <c r="AO630" s="42">
        <v>256</v>
      </c>
      <c r="AP630" s="42">
        <v>29</v>
      </c>
      <c r="AQ630" s="42">
        <v>8</v>
      </c>
      <c r="AR630" s="42">
        <v>111</v>
      </c>
      <c r="AS630">
        <v>254</v>
      </c>
      <c r="AT630">
        <v>24</v>
      </c>
      <c r="AU630" s="4">
        <v>8.44</v>
      </c>
      <c r="AV630" s="4">
        <v>91.37</v>
      </c>
      <c r="AW630">
        <v>0</v>
      </c>
      <c r="AX630">
        <v>1</v>
      </c>
      <c r="AY630" s="16">
        <f t="shared" si="139"/>
        <v>126.58381327673517</v>
      </c>
      <c r="AZ630" s="4">
        <v>98.26</v>
      </c>
      <c r="BA630">
        <v>11.5</v>
      </c>
    </row>
    <row r="631" spans="1:53" x14ac:dyDescent="0.2">
      <c r="A631" s="13" t="s">
        <v>591</v>
      </c>
      <c r="B631" s="13" t="s">
        <v>2256</v>
      </c>
      <c r="C631" s="1" t="s">
        <v>264</v>
      </c>
      <c r="D631" s="13" t="s">
        <v>129</v>
      </c>
      <c r="E631" s="13">
        <v>24</v>
      </c>
      <c r="F631" s="13">
        <v>0</v>
      </c>
      <c r="G631" s="13">
        <v>0</v>
      </c>
      <c r="H631" s="20">
        <f t="shared" si="126"/>
        <v>0</v>
      </c>
      <c r="I631">
        <v>0</v>
      </c>
      <c r="J631">
        <v>0</v>
      </c>
      <c r="K631">
        <v>0</v>
      </c>
      <c r="L631" s="17">
        <f t="shared" si="127"/>
        <v>0</v>
      </c>
      <c r="M631">
        <v>0</v>
      </c>
      <c r="N631">
        <v>0</v>
      </c>
      <c r="O631">
        <v>0</v>
      </c>
      <c r="P631" s="15">
        <f t="shared" si="128"/>
        <v>0</v>
      </c>
      <c r="Q631" s="15">
        <f t="shared" si="129"/>
        <v>0</v>
      </c>
      <c r="R631" s="20">
        <f t="shared" si="130"/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16">
        <v>1.5666666667</v>
      </c>
      <c r="Y631" s="26">
        <f t="shared" si="131"/>
        <v>6.5277777779166671E-2</v>
      </c>
      <c r="Z631" s="4">
        <v>0.22</v>
      </c>
      <c r="AA631" s="26">
        <f t="shared" si="132"/>
        <v>9.1666666666666667E-3</v>
      </c>
      <c r="AB631" s="4">
        <v>115.99</v>
      </c>
      <c r="AC631" s="26">
        <f t="shared" si="133"/>
        <v>4.8329166666666667</v>
      </c>
      <c r="AD631" s="21">
        <f t="shared" si="134"/>
        <v>1.8931245159624819E-3</v>
      </c>
      <c r="AE631" s="15">
        <f t="shared" si="135"/>
        <v>0</v>
      </c>
      <c r="AF631" s="15">
        <f t="shared" si="136"/>
        <v>0</v>
      </c>
      <c r="AG631" s="15">
        <f t="shared" si="137"/>
        <v>0</v>
      </c>
      <c r="AH631" s="13">
        <v>0</v>
      </c>
      <c r="AI631" s="13">
        <v>0</v>
      </c>
      <c r="AJ631" s="21" t="str">
        <f t="shared" si="138"/>
        <v xml:space="preserve"> </v>
      </c>
      <c r="AK631">
        <v>0</v>
      </c>
      <c r="AL631">
        <v>0</v>
      </c>
      <c r="AM631" s="42">
        <v>0</v>
      </c>
      <c r="AN631" s="42">
        <v>0</v>
      </c>
      <c r="AO631" s="42">
        <v>0</v>
      </c>
      <c r="AP631" s="42">
        <v>0</v>
      </c>
      <c r="AQ631" s="42">
        <v>1</v>
      </c>
      <c r="AR631" s="42">
        <v>0</v>
      </c>
      <c r="AS631">
        <v>0</v>
      </c>
      <c r="AT631">
        <v>0</v>
      </c>
      <c r="AW631">
        <v>0</v>
      </c>
      <c r="AX631">
        <v>0</v>
      </c>
      <c r="AY631" s="16">
        <f t="shared" si="139"/>
        <v>-38.297872339610684</v>
      </c>
    </row>
    <row r="632" spans="1:53" x14ac:dyDescent="0.2">
      <c r="A632" s="13" t="s">
        <v>628</v>
      </c>
      <c r="B632" s="13" t="s">
        <v>2258</v>
      </c>
      <c r="C632" s="1" t="s">
        <v>584</v>
      </c>
      <c r="D632" s="13" t="s">
        <v>173</v>
      </c>
      <c r="E632" s="13">
        <v>42</v>
      </c>
      <c r="F632" s="13">
        <v>2</v>
      </c>
      <c r="G632" s="13">
        <v>0</v>
      </c>
      <c r="H632" s="20">
        <f t="shared" si="126"/>
        <v>2</v>
      </c>
      <c r="I632">
        <v>2</v>
      </c>
      <c r="J632">
        <v>0</v>
      </c>
      <c r="K632">
        <v>0</v>
      </c>
      <c r="L632" s="17">
        <f t="shared" si="127"/>
        <v>2.7139087825083195</v>
      </c>
      <c r="M632">
        <v>5</v>
      </c>
      <c r="N632">
        <v>0</v>
      </c>
      <c r="O632">
        <v>7</v>
      </c>
      <c r="P632" s="15">
        <f t="shared" si="128"/>
        <v>0.4</v>
      </c>
      <c r="Q632" s="15">
        <f t="shared" si="129"/>
        <v>0.16666666666666666</v>
      </c>
      <c r="R632" s="20">
        <f t="shared" si="130"/>
        <v>0</v>
      </c>
      <c r="S632">
        <v>2</v>
      </c>
      <c r="T632">
        <v>0</v>
      </c>
      <c r="U632">
        <v>1</v>
      </c>
      <c r="V632">
        <v>1</v>
      </c>
      <c r="W632">
        <v>2</v>
      </c>
      <c r="X632" s="16">
        <v>44.2166666667</v>
      </c>
      <c r="Y632" s="26">
        <f t="shared" si="131"/>
        <v>1.0527777777785714</v>
      </c>
      <c r="Z632" s="4">
        <v>41.02</v>
      </c>
      <c r="AA632" s="26">
        <f t="shared" si="132"/>
        <v>0.97666666666666679</v>
      </c>
      <c r="AB632" s="4">
        <v>197.1</v>
      </c>
      <c r="AC632" s="26">
        <f t="shared" si="133"/>
        <v>4.6928571428571431</v>
      </c>
      <c r="AD632" s="21">
        <f t="shared" si="134"/>
        <v>0.17226608432722998</v>
      </c>
      <c r="AE632" s="15">
        <f t="shared" si="135"/>
        <v>0.4</v>
      </c>
      <c r="AF632" s="15">
        <f t="shared" si="136"/>
        <v>0</v>
      </c>
      <c r="AG632" s="15">
        <f t="shared" si="137"/>
        <v>0.4</v>
      </c>
      <c r="AH632" s="1"/>
      <c r="AI632" s="1"/>
      <c r="AJ632" s="21" t="str">
        <f t="shared" si="138"/>
        <v xml:space="preserve"> </v>
      </c>
      <c r="AK632">
        <v>5</v>
      </c>
      <c r="AL632">
        <v>0</v>
      </c>
      <c r="AM632" s="42">
        <v>26</v>
      </c>
      <c r="AN632" s="42">
        <v>4</v>
      </c>
      <c r="AO632" s="42">
        <v>26</v>
      </c>
      <c r="AP632" s="42">
        <v>4</v>
      </c>
      <c r="AQ632" s="42">
        <v>2</v>
      </c>
      <c r="AR632" s="42">
        <v>24</v>
      </c>
      <c r="AS632">
        <v>30</v>
      </c>
      <c r="AT632">
        <v>3</v>
      </c>
      <c r="AU632" s="4">
        <v>2.0699999999999998</v>
      </c>
      <c r="AV632" s="4">
        <v>90.91</v>
      </c>
      <c r="AW632">
        <v>2</v>
      </c>
      <c r="AX632">
        <v>0</v>
      </c>
      <c r="AY632" s="16">
        <f t="shared" si="139"/>
        <v>96.343761779045352</v>
      </c>
      <c r="AZ632" s="4">
        <v>66.67</v>
      </c>
      <c r="BA632">
        <v>-25.7</v>
      </c>
    </row>
    <row r="633" spans="1:53" x14ac:dyDescent="0.2">
      <c r="A633" s="13" t="s">
        <v>2222</v>
      </c>
      <c r="B633" s="13" t="s">
        <v>2260</v>
      </c>
      <c r="C633" s="1" t="s">
        <v>270</v>
      </c>
      <c r="D633" s="13" t="s">
        <v>173</v>
      </c>
      <c r="E633" s="13">
        <v>6</v>
      </c>
      <c r="F633" s="13">
        <v>0</v>
      </c>
      <c r="G633" s="13">
        <v>0</v>
      </c>
      <c r="H633" s="20">
        <f t="shared" si="126"/>
        <v>0</v>
      </c>
      <c r="I633">
        <v>0</v>
      </c>
      <c r="J633">
        <v>0</v>
      </c>
      <c r="K633">
        <v>0</v>
      </c>
      <c r="L633" s="17">
        <f t="shared" si="127"/>
        <v>0</v>
      </c>
      <c r="M633">
        <v>0</v>
      </c>
      <c r="N633">
        <v>0</v>
      </c>
      <c r="O633">
        <v>0</v>
      </c>
      <c r="P633" s="15">
        <f t="shared" si="128"/>
        <v>0</v>
      </c>
      <c r="Q633" s="15">
        <f t="shared" si="129"/>
        <v>0</v>
      </c>
      <c r="R633" s="20">
        <f t="shared" si="130"/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16">
        <v>0.7</v>
      </c>
      <c r="Y633" s="26">
        <f t="shared" si="131"/>
        <v>0.11666666666666665</v>
      </c>
      <c r="Z633" s="4">
        <v>0.79</v>
      </c>
      <c r="AA633" s="26">
        <f t="shared" si="132"/>
        <v>0.13166666666666668</v>
      </c>
      <c r="AB633" s="4">
        <v>17.59</v>
      </c>
      <c r="AC633" s="26">
        <f t="shared" si="133"/>
        <v>2.9316666666666666</v>
      </c>
      <c r="AD633" s="21">
        <f t="shared" si="134"/>
        <v>4.2981501632208922E-2</v>
      </c>
      <c r="AE633" s="15">
        <f t="shared" si="135"/>
        <v>0</v>
      </c>
      <c r="AF633" s="15">
        <f t="shared" si="136"/>
        <v>0</v>
      </c>
      <c r="AG633" s="15">
        <f t="shared" si="137"/>
        <v>0</v>
      </c>
      <c r="AH633" s="1"/>
      <c r="AI633" s="1"/>
      <c r="AJ633" s="21" t="str">
        <f t="shared" si="138"/>
        <v xml:space="preserve"> </v>
      </c>
      <c r="AK633">
        <v>0</v>
      </c>
      <c r="AL633">
        <v>0</v>
      </c>
      <c r="AM633" s="42">
        <v>0</v>
      </c>
      <c r="AN633" s="42">
        <v>0</v>
      </c>
      <c r="AO633" s="42">
        <v>0</v>
      </c>
      <c r="AP633" s="42">
        <v>0</v>
      </c>
      <c r="AQ633" s="42">
        <v>0</v>
      </c>
      <c r="AR633" s="42">
        <v>1</v>
      </c>
      <c r="AS633">
        <v>0</v>
      </c>
      <c r="AT633">
        <v>0</v>
      </c>
      <c r="AW633">
        <v>0</v>
      </c>
      <c r="AX633">
        <v>0</v>
      </c>
      <c r="AY633" s="16">
        <f t="shared" si="139"/>
        <v>60</v>
      </c>
    </row>
    <row r="634" spans="1:53" x14ac:dyDescent="0.2">
      <c r="A634" s="13" t="s">
        <v>378</v>
      </c>
      <c r="B634" s="13" t="s">
        <v>2262</v>
      </c>
      <c r="C634" s="1" t="s">
        <v>136</v>
      </c>
      <c r="D634" s="13" t="s">
        <v>129</v>
      </c>
      <c r="E634" s="13">
        <v>58</v>
      </c>
      <c r="F634" s="13">
        <v>4</v>
      </c>
      <c r="G634" s="13">
        <v>3</v>
      </c>
      <c r="H634" s="20">
        <f t="shared" si="126"/>
        <v>7</v>
      </c>
      <c r="I634">
        <v>4</v>
      </c>
      <c r="J634">
        <v>3</v>
      </c>
      <c r="K634">
        <v>0</v>
      </c>
      <c r="L634" s="17">
        <f t="shared" si="127"/>
        <v>3.5507961110338311</v>
      </c>
      <c r="M634">
        <v>18</v>
      </c>
      <c r="N634">
        <v>4</v>
      </c>
      <c r="O634">
        <v>1</v>
      </c>
      <c r="P634" s="15">
        <f t="shared" si="128"/>
        <v>0.22222222222222221</v>
      </c>
      <c r="Q634" s="15">
        <f t="shared" si="129"/>
        <v>0.17391304347826086</v>
      </c>
      <c r="R634" s="20">
        <f t="shared" si="130"/>
        <v>24.5</v>
      </c>
      <c r="S634">
        <v>1</v>
      </c>
      <c r="T634">
        <v>0</v>
      </c>
      <c r="U634">
        <v>5</v>
      </c>
      <c r="V634">
        <v>4</v>
      </c>
      <c r="W634">
        <v>1</v>
      </c>
      <c r="X634" s="16">
        <v>118.28333333330001</v>
      </c>
      <c r="Y634" s="26">
        <f t="shared" si="131"/>
        <v>2.0393678160913793</v>
      </c>
      <c r="Z634" s="4">
        <v>112.1</v>
      </c>
      <c r="AA634" s="26">
        <f t="shared" si="132"/>
        <v>1.932758620689655</v>
      </c>
      <c r="AB634" s="4">
        <v>161.61000000000001</v>
      </c>
      <c r="AC634" s="26">
        <f t="shared" si="133"/>
        <v>2.7863793103448278</v>
      </c>
      <c r="AD634" s="21">
        <f t="shared" si="134"/>
        <v>0.40955756092214379</v>
      </c>
      <c r="AE634" s="15">
        <f t="shared" si="135"/>
        <v>0.33333333333333331</v>
      </c>
      <c r="AF634" s="15">
        <f t="shared" si="136"/>
        <v>0.25</v>
      </c>
      <c r="AG634" s="15">
        <f t="shared" si="137"/>
        <v>0.58333333333333326</v>
      </c>
      <c r="AH634" s="13">
        <v>0</v>
      </c>
      <c r="AI634" s="13">
        <v>1</v>
      </c>
      <c r="AJ634" s="21">
        <f t="shared" si="138"/>
        <v>0</v>
      </c>
      <c r="AK634">
        <v>12</v>
      </c>
      <c r="AL634">
        <v>1</v>
      </c>
      <c r="AM634" s="42">
        <v>86</v>
      </c>
      <c r="AN634" s="42">
        <v>13</v>
      </c>
      <c r="AO634" s="42">
        <v>86</v>
      </c>
      <c r="AP634" s="42">
        <v>13</v>
      </c>
      <c r="AQ634" s="42">
        <v>3</v>
      </c>
      <c r="AR634" s="42">
        <v>49</v>
      </c>
      <c r="AS634">
        <v>97</v>
      </c>
      <c r="AT634">
        <v>14</v>
      </c>
      <c r="AU634" s="4">
        <v>0.94</v>
      </c>
      <c r="AV634" s="4">
        <v>87.39</v>
      </c>
      <c r="AW634">
        <v>0</v>
      </c>
      <c r="AX634">
        <v>0</v>
      </c>
      <c r="AY634" s="16">
        <f t="shared" si="139"/>
        <v>102.97308721998111</v>
      </c>
      <c r="AZ634" s="4">
        <v>92.23</v>
      </c>
      <c r="BA634">
        <v>-4.2</v>
      </c>
    </row>
    <row r="635" spans="1:53" x14ac:dyDescent="0.2">
      <c r="A635" s="13" t="s">
        <v>2265</v>
      </c>
      <c r="B635" s="13" t="s">
        <v>2262</v>
      </c>
      <c r="C635" s="1" t="s">
        <v>153</v>
      </c>
      <c r="D635" s="13" t="s">
        <v>173</v>
      </c>
      <c r="E635" s="13">
        <v>34</v>
      </c>
      <c r="F635" s="13">
        <v>1</v>
      </c>
      <c r="G635" s="13">
        <v>3</v>
      </c>
      <c r="H635" s="20">
        <f t="shared" si="126"/>
        <v>4</v>
      </c>
      <c r="I635">
        <v>1</v>
      </c>
      <c r="J635">
        <v>2</v>
      </c>
      <c r="K635">
        <v>1</v>
      </c>
      <c r="L635" s="17">
        <f t="shared" si="127"/>
        <v>2.8346456692902229</v>
      </c>
      <c r="M635">
        <v>16</v>
      </c>
      <c r="N635">
        <v>3</v>
      </c>
      <c r="O635">
        <v>14</v>
      </c>
      <c r="P635" s="15">
        <f t="shared" si="128"/>
        <v>6.25E-2</v>
      </c>
      <c r="Q635" s="15">
        <f t="shared" si="129"/>
        <v>3.0303030303030304E-2</v>
      </c>
      <c r="R635" s="20">
        <f t="shared" si="130"/>
        <v>33.200000000000003</v>
      </c>
      <c r="S635">
        <v>0</v>
      </c>
      <c r="T635">
        <v>2</v>
      </c>
      <c r="U635">
        <v>3</v>
      </c>
      <c r="V635">
        <v>4</v>
      </c>
      <c r="W635">
        <v>0</v>
      </c>
      <c r="X635" s="16">
        <v>84.666666666699996</v>
      </c>
      <c r="Y635" s="26">
        <f t="shared" si="131"/>
        <v>2.4901960784323527</v>
      </c>
      <c r="Z635" s="4">
        <v>82.22</v>
      </c>
      <c r="AA635" s="26">
        <f t="shared" si="132"/>
        <v>2.4182352941176468</v>
      </c>
      <c r="AB635" s="4">
        <v>98.33</v>
      </c>
      <c r="AC635" s="26">
        <f t="shared" si="133"/>
        <v>2.8920588235294118</v>
      </c>
      <c r="AD635" s="21">
        <f t="shared" si="134"/>
        <v>0.45538631957906389</v>
      </c>
      <c r="AE635" s="15">
        <f t="shared" si="135"/>
        <v>0.2</v>
      </c>
      <c r="AF635" s="15">
        <f t="shared" si="136"/>
        <v>0.6</v>
      </c>
      <c r="AG635" s="15">
        <f t="shared" si="137"/>
        <v>0.8</v>
      </c>
      <c r="AH635" s="1"/>
      <c r="AI635" s="1"/>
      <c r="AJ635" s="21" t="str">
        <f t="shared" si="138"/>
        <v xml:space="preserve"> </v>
      </c>
      <c r="AK635">
        <v>5</v>
      </c>
      <c r="AL635">
        <v>3</v>
      </c>
      <c r="AM635" s="42">
        <v>78</v>
      </c>
      <c r="AN635" s="42">
        <v>6</v>
      </c>
      <c r="AO635" s="42">
        <v>78</v>
      </c>
      <c r="AP635" s="42">
        <v>6</v>
      </c>
      <c r="AQ635" s="42">
        <v>0</v>
      </c>
      <c r="AR635" s="42">
        <v>37</v>
      </c>
      <c r="AS635">
        <v>84</v>
      </c>
      <c r="AT635">
        <v>8</v>
      </c>
      <c r="AU635" s="4">
        <v>6.16</v>
      </c>
      <c r="AV635" s="4">
        <v>91.3</v>
      </c>
      <c r="AW635">
        <v>0</v>
      </c>
      <c r="AX635">
        <v>0</v>
      </c>
      <c r="AY635" s="16">
        <f t="shared" si="139"/>
        <v>129.68503937002771</v>
      </c>
      <c r="AZ635" s="4">
        <v>91.01</v>
      </c>
      <c r="BA635">
        <v>-4.0999999999999996</v>
      </c>
    </row>
    <row r="636" spans="1:53" x14ac:dyDescent="0.2">
      <c r="A636" s="13" t="s">
        <v>927</v>
      </c>
      <c r="B636" s="13" t="s">
        <v>2267</v>
      </c>
      <c r="C636" s="1" t="s">
        <v>482</v>
      </c>
      <c r="D636" s="13" t="s">
        <v>207</v>
      </c>
      <c r="E636" s="13">
        <v>2</v>
      </c>
      <c r="F636" s="13">
        <v>0</v>
      </c>
      <c r="G636" s="13">
        <v>0</v>
      </c>
      <c r="H636" s="20">
        <f t="shared" si="126"/>
        <v>0</v>
      </c>
      <c r="I636">
        <v>0</v>
      </c>
      <c r="J636">
        <v>0</v>
      </c>
      <c r="K636">
        <v>0</v>
      </c>
      <c r="L636" s="17">
        <f t="shared" si="127"/>
        <v>0</v>
      </c>
      <c r="M636">
        <v>0</v>
      </c>
      <c r="N636">
        <v>0</v>
      </c>
      <c r="O636">
        <v>0</v>
      </c>
      <c r="P636" s="15">
        <f t="shared" si="128"/>
        <v>0</v>
      </c>
      <c r="Q636" s="15">
        <f t="shared" si="129"/>
        <v>0</v>
      </c>
      <c r="R636" s="20">
        <f t="shared" si="130"/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16">
        <v>0</v>
      </c>
      <c r="Y636" s="26">
        <f t="shared" si="131"/>
        <v>0</v>
      </c>
      <c r="Z636" s="4">
        <v>0</v>
      </c>
      <c r="AA636" s="26">
        <f t="shared" si="132"/>
        <v>0</v>
      </c>
      <c r="AB636" s="4">
        <v>8.4600000000000009</v>
      </c>
      <c r="AC636" s="26">
        <f t="shared" si="133"/>
        <v>4.2300000000000004</v>
      </c>
      <c r="AD636" s="21">
        <f t="shared" si="134"/>
        <v>0</v>
      </c>
      <c r="AE636" s="15">
        <f t="shared" si="135"/>
        <v>0</v>
      </c>
      <c r="AF636" s="15">
        <f t="shared" si="136"/>
        <v>0</v>
      </c>
      <c r="AG636" s="15">
        <f t="shared" si="137"/>
        <v>0</v>
      </c>
      <c r="AH636" s="13">
        <v>0</v>
      </c>
      <c r="AI636" s="13">
        <v>0</v>
      </c>
      <c r="AJ636" s="21" t="str">
        <f t="shared" si="138"/>
        <v xml:space="preserve"> </v>
      </c>
      <c r="AK636">
        <v>0</v>
      </c>
      <c r="AL636">
        <v>0</v>
      </c>
      <c r="AM636" s="42">
        <v>0</v>
      </c>
      <c r="AN636" s="42">
        <v>0</v>
      </c>
      <c r="AO636" s="42">
        <v>0</v>
      </c>
      <c r="AP636" s="42">
        <v>0</v>
      </c>
      <c r="AQ636" s="42">
        <v>0</v>
      </c>
      <c r="AR636" s="42">
        <v>0</v>
      </c>
      <c r="AS636">
        <v>0</v>
      </c>
      <c r="AT636">
        <v>0</v>
      </c>
      <c r="AW636">
        <v>0</v>
      </c>
      <c r="AX636">
        <v>0</v>
      </c>
      <c r="AY636" s="16">
        <f t="shared" si="139"/>
        <v>0</v>
      </c>
    </row>
    <row r="637" spans="1:53" x14ac:dyDescent="0.2">
      <c r="A637" s="13" t="s">
        <v>1348</v>
      </c>
      <c r="B637" s="13" t="s">
        <v>2270</v>
      </c>
      <c r="C637" s="1" t="s">
        <v>292</v>
      </c>
      <c r="D637" s="13" t="s">
        <v>173</v>
      </c>
      <c r="E637" s="13">
        <v>63</v>
      </c>
      <c r="F637" s="13">
        <v>0</v>
      </c>
      <c r="G637" s="13">
        <v>0</v>
      </c>
      <c r="H637" s="20">
        <f t="shared" si="126"/>
        <v>0</v>
      </c>
      <c r="I637">
        <v>0</v>
      </c>
      <c r="J637">
        <v>0</v>
      </c>
      <c r="K637">
        <v>0</v>
      </c>
      <c r="L637" s="17">
        <f t="shared" si="127"/>
        <v>0</v>
      </c>
      <c r="M637">
        <v>0</v>
      </c>
      <c r="N637">
        <v>0</v>
      </c>
      <c r="O637">
        <v>0</v>
      </c>
      <c r="P637" s="15">
        <f t="shared" si="128"/>
        <v>0</v>
      </c>
      <c r="Q637" s="15">
        <f t="shared" si="129"/>
        <v>0</v>
      </c>
      <c r="R637" s="20">
        <f t="shared" si="130"/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16">
        <v>1.7666666666999999</v>
      </c>
      <c r="Y637" s="26">
        <f t="shared" si="131"/>
        <v>2.8042328042857143E-2</v>
      </c>
      <c r="Z637" s="4">
        <v>1.73</v>
      </c>
      <c r="AA637" s="26">
        <f t="shared" si="132"/>
        <v>2.7460317460317459E-2</v>
      </c>
      <c r="AB637" s="4">
        <v>328.02</v>
      </c>
      <c r="AC637" s="26">
        <f t="shared" si="133"/>
        <v>5.2066666666666661</v>
      </c>
      <c r="AD637" s="21">
        <f t="shared" si="134"/>
        <v>5.2463987869598187E-3</v>
      </c>
      <c r="AE637" s="15">
        <f t="shared" si="135"/>
        <v>0</v>
      </c>
      <c r="AF637" s="15">
        <f t="shared" si="136"/>
        <v>0</v>
      </c>
      <c r="AG637" s="15">
        <f t="shared" si="137"/>
        <v>0</v>
      </c>
      <c r="AH637" s="1"/>
      <c r="AI637" s="1"/>
      <c r="AJ637" s="21" t="str">
        <f t="shared" si="138"/>
        <v xml:space="preserve"> </v>
      </c>
      <c r="AK637">
        <v>0</v>
      </c>
      <c r="AL637">
        <v>0</v>
      </c>
      <c r="AM637" s="42">
        <v>1</v>
      </c>
      <c r="AN637" s="42">
        <v>0</v>
      </c>
      <c r="AO637" s="42">
        <v>1</v>
      </c>
      <c r="AP637" s="42">
        <v>0</v>
      </c>
      <c r="AQ637" s="42">
        <v>0</v>
      </c>
      <c r="AR637" s="42">
        <v>0</v>
      </c>
      <c r="AS637">
        <v>1</v>
      </c>
      <c r="AT637">
        <v>0</v>
      </c>
      <c r="AU637" s="4">
        <v>12</v>
      </c>
      <c r="AV637" s="4">
        <v>100</v>
      </c>
      <c r="AW637">
        <v>0</v>
      </c>
      <c r="AX637">
        <v>0</v>
      </c>
      <c r="AY637" s="16">
        <f t="shared" si="139"/>
        <v>67.924528300605203</v>
      </c>
      <c r="AZ637" s="4">
        <v>75</v>
      </c>
      <c r="BA637">
        <v>-19.899999999999999</v>
      </c>
    </row>
    <row r="638" spans="1:53" x14ac:dyDescent="0.2">
      <c r="A638" s="13" t="s">
        <v>2273</v>
      </c>
      <c r="B638" s="13" t="s">
        <v>2274</v>
      </c>
      <c r="C638" s="13" t="s">
        <v>145</v>
      </c>
      <c r="D638" s="13" t="s">
        <v>173</v>
      </c>
      <c r="E638" s="13">
        <v>63</v>
      </c>
      <c r="F638" s="13">
        <v>0</v>
      </c>
      <c r="G638" s="13">
        <v>0</v>
      </c>
      <c r="H638" s="20">
        <f t="shared" si="126"/>
        <v>0</v>
      </c>
      <c r="I638">
        <v>0</v>
      </c>
      <c r="J638">
        <v>0</v>
      </c>
      <c r="K638">
        <v>0</v>
      </c>
      <c r="L638" s="17">
        <f t="shared" si="127"/>
        <v>0</v>
      </c>
      <c r="M638">
        <v>0</v>
      </c>
      <c r="N638">
        <v>0</v>
      </c>
      <c r="O638">
        <v>0</v>
      </c>
      <c r="P638" s="15">
        <f t="shared" si="128"/>
        <v>0</v>
      </c>
      <c r="Q638" s="15">
        <f t="shared" si="129"/>
        <v>0</v>
      </c>
      <c r="R638" s="20">
        <f t="shared" si="130"/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16">
        <v>3.7666666666999999</v>
      </c>
      <c r="Y638" s="26">
        <f t="shared" si="131"/>
        <v>5.9788359788888891E-2</v>
      </c>
      <c r="Z638" s="4">
        <v>3.87</v>
      </c>
      <c r="AA638" s="26">
        <f t="shared" si="132"/>
        <v>6.142857142857143E-2</v>
      </c>
      <c r="AB638" s="4">
        <v>307.11</v>
      </c>
      <c r="AC638" s="26">
        <f t="shared" si="133"/>
        <v>4.8747619047619049</v>
      </c>
      <c r="AD638" s="21">
        <f t="shared" si="134"/>
        <v>1.2444530194867838E-2</v>
      </c>
      <c r="AE638" s="15">
        <f t="shared" si="135"/>
        <v>0</v>
      </c>
      <c r="AF638" s="15">
        <f t="shared" si="136"/>
        <v>0</v>
      </c>
      <c r="AG638" s="15">
        <f t="shared" si="137"/>
        <v>0</v>
      </c>
      <c r="AH638" s="1"/>
      <c r="AI638" s="1"/>
      <c r="AJ638" s="21" t="str">
        <f t="shared" si="138"/>
        <v xml:space="preserve"> </v>
      </c>
      <c r="AK638">
        <v>0</v>
      </c>
      <c r="AL638">
        <v>0</v>
      </c>
      <c r="AM638" s="42">
        <v>1</v>
      </c>
      <c r="AN638" s="42">
        <v>0</v>
      </c>
      <c r="AO638" s="42">
        <v>1</v>
      </c>
      <c r="AP638" s="42">
        <v>0</v>
      </c>
      <c r="AQ638" s="42">
        <v>0</v>
      </c>
      <c r="AR638" s="42">
        <v>2</v>
      </c>
      <c r="AS638">
        <v>2</v>
      </c>
      <c r="AT638">
        <v>0</v>
      </c>
      <c r="AU638" s="4">
        <v>11.3</v>
      </c>
      <c r="AV638" s="4">
        <v>100</v>
      </c>
      <c r="AW638">
        <v>0</v>
      </c>
      <c r="AX638">
        <v>0</v>
      </c>
      <c r="AY638" s="16">
        <f t="shared" si="139"/>
        <v>63.71681415872817</v>
      </c>
      <c r="AZ638" s="4">
        <v>50</v>
      </c>
      <c r="BA638">
        <v>-43.4</v>
      </c>
    </row>
    <row r="639" spans="1:53" x14ac:dyDescent="0.2">
      <c r="A639" s="13" t="s">
        <v>466</v>
      </c>
      <c r="B639" s="13" t="s">
        <v>2276</v>
      </c>
      <c r="C639" s="1" t="s">
        <v>214</v>
      </c>
      <c r="D639" s="13" t="s">
        <v>129</v>
      </c>
      <c r="E639" s="13">
        <v>82</v>
      </c>
      <c r="F639" s="13">
        <v>0</v>
      </c>
      <c r="G639" s="13">
        <v>0</v>
      </c>
      <c r="H639" s="20">
        <f t="shared" si="126"/>
        <v>0</v>
      </c>
      <c r="I639">
        <v>0</v>
      </c>
      <c r="J639">
        <v>0</v>
      </c>
      <c r="K639">
        <v>0</v>
      </c>
      <c r="L639" s="17">
        <f t="shared" si="127"/>
        <v>0</v>
      </c>
      <c r="M639">
        <v>1</v>
      </c>
      <c r="N639">
        <v>1</v>
      </c>
      <c r="O639">
        <v>0</v>
      </c>
      <c r="P639" s="15">
        <f t="shared" si="128"/>
        <v>0</v>
      </c>
      <c r="Q639" s="15">
        <f t="shared" si="129"/>
        <v>0</v>
      </c>
      <c r="R639" s="20">
        <f t="shared" si="130"/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 s="16">
        <v>11.0666666667</v>
      </c>
      <c r="Y639" s="26">
        <f t="shared" si="131"/>
        <v>0.13495934959390243</v>
      </c>
      <c r="Z639" s="4">
        <v>13.16</v>
      </c>
      <c r="AA639" s="26">
        <f t="shared" si="132"/>
        <v>0.16048780487804878</v>
      </c>
      <c r="AB639" s="4">
        <v>387.12</v>
      </c>
      <c r="AC639" s="26">
        <f t="shared" si="133"/>
        <v>4.7209756097560973</v>
      </c>
      <c r="AD639" s="21">
        <f t="shared" si="134"/>
        <v>3.28769861097232E-2</v>
      </c>
      <c r="AE639" s="15">
        <f t="shared" si="135"/>
        <v>0</v>
      </c>
      <c r="AF639" s="15">
        <f t="shared" si="136"/>
        <v>0</v>
      </c>
      <c r="AG639" s="15">
        <f t="shared" si="137"/>
        <v>0</v>
      </c>
      <c r="AH639" s="13">
        <v>0</v>
      </c>
      <c r="AI639" s="13">
        <v>0</v>
      </c>
      <c r="AJ639" s="21" t="str">
        <f t="shared" si="138"/>
        <v xml:space="preserve"> </v>
      </c>
      <c r="AK639">
        <v>1</v>
      </c>
      <c r="AL639">
        <v>0</v>
      </c>
      <c r="AM639" s="42">
        <v>5</v>
      </c>
      <c r="AN639" s="42">
        <v>3</v>
      </c>
      <c r="AO639" s="42">
        <v>5</v>
      </c>
      <c r="AP639" s="42">
        <v>3</v>
      </c>
      <c r="AQ639" s="42">
        <v>2</v>
      </c>
      <c r="AR639" s="42">
        <v>2</v>
      </c>
      <c r="AS639">
        <v>3</v>
      </c>
      <c r="AT639">
        <v>1</v>
      </c>
      <c r="AU639" s="4">
        <v>-8.9</v>
      </c>
      <c r="AV639" s="4">
        <v>75</v>
      </c>
      <c r="AW639">
        <v>0</v>
      </c>
      <c r="AX639">
        <v>0</v>
      </c>
      <c r="AY639" s="16">
        <f t="shared" si="139"/>
        <v>27.10843373485811</v>
      </c>
      <c r="AZ639" s="4">
        <v>92.31</v>
      </c>
      <c r="BA639">
        <v>-1.2</v>
      </c>
    </row>
    <row r="640" spans="1:53" x14ac:dyDescent="0.2">
      <c r="A640" s="13" t="s">
        <v>312</v>
      </c>
      <c r="B640" s="13" t="s">
        <v>2278</v>
      </c>
      <c r="C640" s="1" t="s">
        <v>482</v>
      </c>
      <c r="D640" s="13" t="s">
        <v>129</v>
      </c>
      <c r="E640" s="13">
        <v>13</v>
      </c>
      <c r="F640" s="13">
        <v>0</v>
      </c>
      <c r="G640" s="13">
        <v>0</v>
      </c>
      <c r="H640" s="20">
        <f t="shared" si="126"/>
        <v>0</v>
      </c>
      <c r="I640">
        <v>0</v>
      </c>
      <c r="J640">
        <v>0</v>
      </c>
      <c r="K640">
        <v>0</v>
      </c>
      <c r="L640" s="17">
        <f t="shared" si="127"/>
        <v>0</v>
      </c>
      <c r="M640">
        <v>0</v>
      </c>
      <c r="N640">
        <v>0</v>
      </c>
      <c r="O640">
        <v>0</v>
      </c>
      <c r="P640" s="15">
        <f t="shared" si="128"/>
        <v>0</v>
      </c>
      <c r="Q640" s="15">
        <f t="shared" si="129"/>
        <v>0</v>
      </c>
      <c r="R640" s="20">
        <f t="shared" si="130"/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16">
        <v>0</v>
      </c>
      <c r="Y640" s="26">
        <f t="shared" si="131"/>
        <v>0</v>
      </c>
      <c r="Z640" s="4">
        <v>0</v>
      </c>
      <c r="AA640" s="26">
        <f t="shared" si="132"/>
        <v>0</v>
      </c>
      <c r="AB640" s="4">
        <v>75.2</v>
      </c>
      <c r="AC640" s="26">
        <f t="shared" si="133"/>
        <v>5.7846153846153845</v>
      </c>
      <c r="AD640" s="21">
        <f t="shared" si="134"/>
        <v>0</v>
      </c>
      <c r="AE640" s="15">
        <f t="shared" si="135"/>
        <v>0</v>
      </c>
      <c r="AF640" s="15">
        <f t="shared" si="136"/>
        <v>0</v>
      </c>
      <c r="AG640" s="15">
        <f t="shared" si="137"/>
        <v>0</v>
      </c>
      <c r="AH640" s="13">
        <v>0</v>
      </c>
      <c r="AI640" s="13">
        <v>0</v>
      </c>
      <c r="AJ640" s="21" t="str">
        <f t="shared" si="138"/>
        <v xml:space="preserve"> </v>
      </c>
      <c r="AK640">
        <v>0</v>
      </c>
      <c r="AL640">
        <v>0</v>
      </c>
      <c r="AM640" s="42">
        <v>0</v>
      </c>
      <c r="AN640" s="42">
        <v>0</v>
      </c>
      <c r="AO640" s="42">
        <v>0</v>
      </c>
      <c r="AP640" s="42">
        <v>0</v>
      </c>
      <c r="AQ640" s="42">
        <v>0</v>
      </c>
      <c r="AR640" s="42">
        <v>0</v>
      </c>
      <c r="AS640">
        <v>0</v>
      </c>
      <c r="AT640">
        <v>0</v>
      </c>
      <c r="AW640">
        <v>0</v>
      </c>
      <c r="AX640">
        <v>0</v>
      </c>
      <c r="AY640" s="16">
        <f t="shared" si="139"/>
        <v>0</v>
      </c>
    </row>
    <row r="641" spans="1:53" x14ac:dyDescent="0.2">
      <c r="A641" s="13" t="s">
        <v>2279</v>
      </c>
      <c r="B641" s="13" t="s">
        <v>2280</v>
      </c>
      <c r="C641" s="1" t="s">
        <v>128</v>
      </c>
      <c r="D641" s="13" t="s">
        <v>129</v>
      </c>
      <c r="E641" s="13">
        <v>31</v>
      </c>
      <c r="F641" s="13">
        <v>1</v>
      </c>
      <c r="G641" s="13">
        <v>1</v>
      </c>
      <c r="H641" s="20">
        <f t="shared" si="126"/>
        <v>2</v>
      </c>
      <c r="I641">
        <v>1</v>
      </c>
      <c r="J641">
        <v>0</v>
      </c>
      <c r="K641">
        <v>1</v>
      </c>
      <c r="L641" s="17">
        <f t="shared" si="127"/>
        <v>1.6071428571421398</v>
      </c>
      <c r="M641">
        <v>21</v>
      </c>
      <c r="N641">
        <v>10</v>
      </c>
      <c r="O641">
        <v>11</v>
      </c>
      <c r="P641" s="15">
        <f t="shared" si="128"/>
        <v>4.7619047619047616E-2</v>
      </c>
      <c r="Q641" s="15">
        <f t="shared" si="129"/>
        <v>2.3809523809523808E-2</v>
      </c>
      <c r="R641" s="20">
        <f t="shared" si="130"/>
        <v>0</v>
      </c>
      <c r="S641">
        <v>0</v>
      </c>
      <c r="T641">
        <v>1</v>
      </c>
      <c r="U641">
        <v>1</v>
      </c>
      <c r="V641">
        <v>1</v>
      </c>
      <c r="W641">
        <v>0</v>
      </c>
      <c r="X641" s="16">
        <v>74.666666666699996</v>
      </c>
      <c r="Y641" s="26">
        <f t="shared" si="131"/>
        <v>2.4086021505387096</v>
      </c>
      <c r="Z641" s="4">
        <v>76.42</v>
      </c>
      <c r="AA641" s="26">
        <f t="shared" si="132"/>
        <v>2.4651612903225808</v>
      </c>
      <c r="AB641" s="4">
        <v>100.59</v>
      </c>
      <c r="AC641" s="26">
        <f t="shared" si="133"/>
        <v>3.2448387096774196</v>
      </c>
      <c r="AD641" s="21">
        <f t="shared" si="134"/>
        <v>0.43172702107225575</v>
      </c>
      <c r="AE641" s="15">
        <f t="shared" si="135"/>
        <v>0.14285714285714285</v>
      </c>
      <c r="AF641" s="15">
        <f t="shared" si="136"/>
        <v>0.14285714285714285</v>
      </c>
      <c r="AG641" s="15">
        <f t="shared" si="137"/>
        <v>0.2857142857142857</v>
      </c>
      <c r="AH641" s="13">
        <v>0</v>
      </c>
      <c r="AI641" s="13">
        <v>0</v>
      </c>
      <c r="AJ641" s="21" t="str">
        <f t="shared" si="138"/>
        <v xml:space="preserve"> </v>
      </c>
      <c r="AK641">
        <v>7</v>
      </c>
      <c r="AL641">
        <v>0</v>
      </c>
      <c r="AM641" s="42">
        <v>57</v>
      </c>
      <c r="AN641" s="42">
        <v>5</v>
      </c>
      <c r="AO641" s="42">
        <v>57</v>
      </c>
      <c r="AP641" s="42">
        <v>5</v>
      </c>
      <c r="AQ641" s="42">
        <v>2</v>
      </c>
      <c r="AR641" s="42">
        <v>40</v>
      </c>
      <c r="AS641">
        <v>61</v>
      </c>
      <c r="AT641">
        <v>10</v>
      </c>
      <c r="AU641" s="4">
        <v>-0.05</v>
      </c>
      <c r="AV641" s="4">
        <v>85.92</v>
      </c>
      <c r="AW641">
        <v>0</v>
      </c>
      <c r="AX641">
        <v>0</v>
      </c>
      <c r="AY641" s="16">
        <f t="shared" si="139"/>
        <v>119.73214285708941</v>
      </c>
      <c r="AZ641" s="4">
        <v>95.16</v>
      </c>
      <c r="BA641">
        <v>-3</v>
      </c>
    </row>
    <row r="642" spans="1:53" x14ac:dyDescent="0.2">
      <c r="A642" s="13" t="s">
        <v>2282</v>
      </c>
      <c r="B642" s="13" t="s">
        <v>2283</v>
      </c>
      <c r="C642" s="1" t="s">
        <v>136</v>
      </c>
      <c r="D642" s="13" t="s">
        <v>154</v>
      </c>
      <c r="E642" s="13">
        <v>82</v>
      </c>
      <c r="F642" s="13">
        <v>5</v>
      </c>
      <c r="G642" s="13">
        <v>7</v>
      </c>
      <c r="H642" s="20">
        <f t="shared" ref="H642:H705" si="140">F642+G642</f>
        <v>12</v>
      </c>
      <c r="I642">
        <v>5</v>
      </c>
      <c r="J642">
        <v>6</v>
      </c>
      <c r="K642">
        <v>1</v>
      </c>
      <c r="L642" s="17">
        <f t="shared" ref="L642:L705" si="141">IF(X642&gt;0,H642/X642*60,0)</f>
        <v>3.8695807954131367</v>
      </c>
      <c r="M642">
        <v>21</v>
      </c>
      <c r="N642">
        <v>11</v>
      </c>
      <c r="O642">
        <v>7</v>
      </c>
      <c r="P642" s="15">
        <f t="shared" ref="P642:P705" si="142">IF(M642&gt;0,F642/M642,0)</f>
        <v>0.23809523809523808</v>
      </c>
      <c r="Q642" s="15">
        <f t="shared" ref="Q642:Q705" si="143">IF(SUM(M642:O642)&gt;0,F642/SUM(M642:O642),0)</f>
        <v>0.12820512820512819</v>
      </c>
      <c r="R642" s="20">
        <f t="shared" ref="R642:R705" si="144">IF(AK642&gt;0,J642/(AK642/(AK642+AM642)),0)</f>
        <v>42.857142857142854</v>
      </c>
      <c r="S642">
        <v>1</v>
      </c>
      <c r="T642">
        <v>0</v>
      </c>
      <c r="U642">
        <v>3</v>
      </c>
      <c r="V642">
        <v>6</v>
      </c>
      <c r="W642">
        <v>1</v>
      </c>
      <c r="X642" s="16">
        <v>186.0666666667</v>
      </c>
      <c r="Y642" s="26">
        <f t="shared" ref="Y642:Y705" si="145">X642/E642</f>
        <v>2.2691056910573173</v>
      </c>
      <c r="Z642" s="4">
        <v>177.45</v>
      </c>
      <c r="AA642" s="26">
        <f t="shared" ref="AA642:AA705" si="146">Z642/E642</f>
        <v>2.1640243902439025</v>
      </c>
      <c r="AB642" s="4">
        <v>197.21</v>
      </c>
      <c r="AC642" s="26">
        <f t="shared" ref="AC642:AC705" si="147">AB642/E642</f>
        <v>2.4050000000000002</v>
      </c>
      <c r="AD642" s="21">
        <f t="shared" ref="AD642:AD705" si="148">IF(AA642&gt;0,AA642/(AA642+AC642),0)</f>
        <v>0.47362942401110336</v>
      </c>
      <c r="AE642" s="15">
        <f t="shared" ref="AE642:AE705" si="149">IF(AK642&gt;0,I642/AK642,0)</f>
        <v>0.23809523809523808</v>
      </c>
      <c r="AF642" s="15">
        <f t="shared" ref="AF642:AF705" si="150">IF(AK642&gt;0,(J642+K642)/AK642,0)</f>
        <v>0.33333333333333331</v>
      </c>
      <c r="AG642" s="15">
        <f t="shared" ref="AG642:AG705" si="151">AE642+AF642</f>
        <v>0.5714285714285714</v>
      </c>
      <c r="AH642" s="13">
        <v>0</v>
      </c>
      <c r="AI642" s="13">
        <v>0</v>
      </c>
      <c r="AJ642" s="21" t="str">
        <f t="shared" ref="AJ642:AJ705" si="152">IF((AH642+AI642)&gt;0,AH642/(AH642+AI642)," ")</f>
        <v xml:space="preserve"> </v>
      </c>
      <c r="AK642">
        <v>21</v>
      </c>
      <c r="AL642">
        <v>3</v>
      </c>
      <c r="AM642" s="42">
        <v>129</v>
      </c>
      <c r="AN642" s="42">
        <v>20</v>
      </c>
      <c r="AO642" s="42">
        <v>129</v>
      </c>
      <c r="AP642" s="42">
        <v>20</v>
      </c>
      <c r="AQ642" s="42">
        <v>3</v>
      </c>
      <c r="AR642" s="42">
        <v>87</v>
      </c>
      <c r="AS642">
        <v>151</v>
      </c>
      <c r="AT642">
        <v>21</v>
      </c>
      <c r="AU642" s="4">
        <v>0.49</v>
      </c>
      <c r="AV642" s="4">
        <v>87.79</v>
      </c>
      <c r="AW642">
        <v>0</v>
      </c>
      <c r="AX642">
        <v>1</v>
      </c>
      <c r="AY642" s="16">
        <f t="shared" ref="AY642:AY705" si="153">((AK642+AM642+AO642+AR642)-(AL642+AN642+AP642+AQ642))/MAX(1,X642)*60</f>
        <v>103.18882121101699</v>
      </c>
      <c r="AZ642" s="4">
        <v>97.48</v>
      </c>
      <c r="BA642">
        <v>3.7</v>
      </c>
    </row>
    <row r="643" spans="1:53" x14ac:dyDescent="0.2">
      <c r="A643" s="13" t="s">
        <v>183</v>
      </c>
      <c r="B643" s="13" t="s">
        <v>2286</v>
      </c>
      <c r="C643" s="1" t="s">
        <v>238</v>
      </c>
      <c r="D643" s="13" t="s">
        <v>173</v>
      </c>
      <c r="E643" s="13">
        <v>7</v>
      </c>
      <c r="F643" s="13">
        <v>0</v>
      </c>
      <c r="G643" s="13">
        <v>0</v>
      </c>
      <c r="H643" s="20">
        <f t="shared" si="140"/>
        <v>0</v>
      </c>
      <c r="I643">
        <v>0</v>
      </c>
      <c r="J643">
        <v>0</v>
      </c>
      <c r="K643">
        <v>0</v>
      </c>
      <c r="L643" s="17">
        <f t="shared" si="141"/>
        <v>0</v>
      </c>
      <c r="M643">
        <v>0</v>
      </c>
      <c r="N643">
        <v>0</v>
      </c>
      <c r="O643">
        <v>1</v>
      </c>
      <c r="P643" s="15">
        <f t="shared" si="142"/>
        <v>0</v>
      </c>
      <c r="Q643" s="15">
        <f t="shared" si="143"/>
        <v>0</v>
      </c>
      <c r="R643" s="20">
        <f t="shared" si="144"/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16">
        <v>2.7333333333000001</v>
      </c>
      <c r="Y643" s="26">
        <f t="shared" si="145"/>
        <v>0.39047619047142856</v>
      </c>
      <c r="Z643" s="4">
        <v>3.56</v>
      </c>
      <c r="AA643" s="26">
        <f t="shared" si="146"/>
        <v>0.50857142857142856</v>
      </c>
      <c r="AB643" s="4">
        <v>24.68</v>
      </c>
      <c r="AC643" s="26">
        <f t="shared" si="147"/>
        <v>3.5257142857142858</v>
      </c>
      <c r="AD643" s="21">
        <f t="shared" si="148"/>
        <v>0.12606232294617561</v>
      </c>
      <c r="AE643" s="15">
        <f t="shared" si="149"/>
        <v>0</v>
      </c>
      <c r="AF643" s="15">
        <f t="shared" si="150"/>
        <v>0</v>
      </c>
      <c r="AG643" s="15">
        <f t="shared" si="151"/>
        <v>0</v>
      </c>
      <c r="AH643" s="1"/>
      <c r="AI643" s="1"/>
      <c r="AJ643" s="21" t="str">
        <f t="shared" si="152"/>
        <v xml:space="preserve"> </v>
      </c>
      <c r="AK643">
        <v>0</v>
      </c>
      <c r="AL643">
        <v>0</v>
      </c>
      <c r="AM643" s="42">
        <v>6</v>
      </c>
      <c r="AN643" s="42">
        <v>0</v>
      </c>
      <c r="AO643" s="42">
        <v>6</v>
      </c>
      <c r="AP643" s="42">
        <v>0</v>
      </c>
      <c r="AQ643" s="42">
        <v>0</v>
      </c>
      <c r="AR643" s="42">
        <v>1</v>
      </c>
      <c r="AS643">
        <v>3</v>
      </c>
      <c r="AT643">
        <v>0</v>
      </c>
      <c r="AU643" s="4">
        <v>18.18</v>
      </c>
      <c r="AV643" s="4">
        <v>100</v>
      </c>
      <c r="AW643">
        <v>0</v>
      </c>
      <c r="AX643">
        <v>0</v>
      </c>
      <c r="AY643" s="16">
        <f t="shared" si="153"/>
        <v>285.36585366201666</v>
      </c>
      <c r="AZ643" s="4">
        <v>83.33</v>
      </c>
      <c r="BA643">
        <v>-7.1</v>
      </c>
    </row>
    <row r="644" spans="1:53" x14ac:dyDescent="0.2">
      <c r="A644" s="13" t="s">
        <v>320</v>
      </c>
      <c r="B644" s="13" t="s">
        <v>2287</v>
      </c>
      <c r="C644" s="1" t="s">
        <v>128</v>
      </c>
      <c r="D644" s="13" t="s">
        <v>173</v>
      </c>
      <c r="E644" s="13">
        <v>73</v>
      </c>
      <c r="F644" s="13">
        <v>0</v>
      </c>
      <c r="G644" s="13">
        <v>0</v>
      </c>
      <c r="H644" s="20">
        <f t="shared" si="140"/>
        <v>0</v>
      </c>
      <c r="I644">
        <v>0</v>
      </c>
      <c r="J644">
        <v>0</v>
      </c>
      <c r="K644">
        <v>0</v>
      </c>
      <c r="L644" s="17">
        <f t="shared" si="141"/>
        <v>0</v>
      </c>
      <c r="M644">
        <v>1</v>
      </c>
      <c r="N644">
        <v>0</v>
      </c>
      <c r="O644">
        <v>1</v>
      </c>
      <c r="P644" s="15">
        <f t="shared" si="142"/>
        <v>0</v>
      </c>
      <c r="Q644" s="15">
        <f t="shared" si="143"/>
        <v>0</v>
      </c>
      <c r="R644" s="20">
        <f t="shared" si="144"/>
        <v>0</v>
      </c>
      <c r="S644">
        <v>0</v>
      </c>
      <c r="T644">
        <v>1</v>
      </c>
      <c r="U644">
        <v>0</v>
      </c>
      <c r="V644">
        <v>1</v>
      </c>
      <c r="W644">
        <v>0</v>
      </c>
      <c r="X644" s="16">
        <v>14.6333333333</v>
      </c>
      <c r="Y644" s="26">
        <f t="shared" si="145"/>
        <v>0.20045662100410958</v>
      </c>
      <c r="Z644" s="4">
        <v>12.03</v>
      </c>
      <c r="AA644" s="26">
        <f t="shared" si="146"/>
        <v>0.16479452054794519</v>
      </c>
      <c r="AB644" s="4">
        <v>389.61</v>
      </c>
      <c r="AC644" s="26">
        <f t="shared" si="147"/>
        <v>5.3371232876712327</v>
      </c>
      <c r="AD644" s="21">
        <f t="shared" si="148"/>
        <v>2.9952195996414698E-2</v>
      </c>
      <c r="AE644" s="15">
        <f t="shared" si="149"/>
        <v>0</v>
      </c>
      <c r="AF644" s="15">
        <f t="shared" si="150"/>
        <v>0</v>
      </c>
      <c r="AG644" s="15">
        <f t="shared" si="151"/>
        <v>0</v>
      </c>
      <c r="AH644" s="1"/>
      <c r="AI644" s="1"/>
      <c r="AJ644" s="21" t="str">
        <f t="shared" si="152"/>
        <v xml:space="preserve"> </v>
      </c>
      <c r="AK644">
        <v>1</v>
      </c>
      <c r="AL644">
        <v>0</v>
      </c>
      <c r="AM644" s="42">
        <v>4</v>
      </c>
      <c r="AN644" s="42">
        <v>2</v>
      </c>
      <c r="AO644" s="42">
        <v>4</v>
      </c>
      <c r="AP644" s="42">
        <v>2</v>
      </c>
      <c r="AQ644" s="42">
        <v>0</v>
      </c>
      <c r="AR644" s="42">
        <v>2</v>
      </c>
      <c r="AS644">
        <v>4</v>
      </c>
      <c r="AT644">
        <v>2</v>
      </c>
      <c r="AU644" s="4">
        <v>-21.73</v>
      </c>
      <c r="AV644" s="4">
        <v>66.67</v>
      </c>
      <c r="AW644">
        <v>2</v>
      </c>
      <c r="AX644">
        <v>0</v>
      </c>
      <c r="AY644" s="16">
        <f t="shared" si="153"/>
        <v>28.70159453309499</v>
      </c>
      <c r="AZ644" s="4">
        <v>81.25</v>
      </c>
      <c r="BA644">
        <v>-13.1</v>
      </c>
    </row>
    <row r="645" spans="1:53" x14ac:dyDescent="0.2">
      <c r="A645" s="13" t="s">
        <v>506</v>
      </c>
      <c r="B645" s="13" t="s">
        <v>2289</v>
      </c>
      <c r="C645" s="1" t="s">
        <v>167</v>
      </c>
      <c r="D645" s="13" t="s">
        <v>129</v>
      </c>
      <c r="E645" s="13">
        <v>67</v>
      </c>
      <c r="F645" s="13">
        <v>2</v>
      </c>
      <c r="G645" s="13">
        <v>0</v>
      </c>
      <c r="H645" s="20">
        <f t="shared" si="140"/>
        <v>2</v>
      </c>
      <c r="I645">
        <v>2</v>
      </c>
      <c r="J645">
        <v>0</v>
      </c>
      <c r="K645">
        <v>0</v>
      </c>
      <c r="L645" s="17">
        <f t="shared" si="141"/>
        <v>4.1982507288678699</v>
      </c>
      <c r="M645">
        <v>6</v>
      </c>
      <c r="N645">
        <v>1</v>
      </c>
      <c r="O645">
        <v>0</v>
      </c>
      <c r="P645" s="15">
        <f t="shared" si="142"/>
        <v>0.33333333333333331</v>
      </c>
      <c r="Q645" s="15">
        <f t="shared" si="143"/>
        <v>0.2857142857142857</v>
      </c>
      <c r="R645" s="20">
        <f t="shared" si="144"/>
        <v>0</v>
      </c>
      <c r="S645">
        <v>0</v>
      </c>
      <c r="T645">
        <v>3</v>
      </c>
      <c r="U645">
        <v>0</v>
      </c>
      <c r="V645">
        <v>0</v>
      </c>
      <c r="W645">
        <v>0</v>
      </c>
      <c r="X645" s="16">
        <v>28.583333333300001</v>
      </c>
      <c r="Y645" s="26">
        <f t="shared" si="145"/>
        <v>0.42661691542238805</v>
      </c>
      <c r="Z645" s="4">
        <v>25.4</v>
      </c>
      <c r="AA645" s="26">
        <f t="shared" si="146"/>
        <v>0.37910447761194027</v>
      </c>
      <c r="AB645" s="4">
        <v>326.27999999999997</v>
      </c>
      <c r="AC645" s="26">
        <f t="shared" si="147"/>
        <v>4.8698507462686562</v>
      </c>
      <c r="AD645" s="21">
        <f t="shared" si="148"/>
        <v>7.2224749772520483E-2</v>
      </c>
      <c r="AE645" s="15">
        <f t="shared" si="149"/>
        <v>0.66666666666666663</v>
      </c>
      <c r="AF645" s="15">
        <f t="shared" si="150"/>
        <v>0</v>
      </c>
      <c r="AG645" s="15">
        <f t="shared" si="151"/>
        <v>0.66666666666666663</v>
      </c>
      <c r="AH645" s="13">
        <v>1</v>
      </c>
      <c r="AI645" s="13">
        <v>1</v>
      </c>
      <c r="AJ645" s="21">
        <f t="shared" si="152"/>
        <v>0.5</v>
      </c>
      <c r="AK645">
        <v>3</v>
      </c>
      <c r="AL645">
        <v>0</v>
      </c>
      <c r="AM645" s="42">
        <v>18</v>
      </c>
      <c r="AN645" s="42">
        <v>5</v>
      </c>
      <c r="AO645" s="42">
        <v>18</v>
      </c>
      <c r="AP645" s="42">
        <v>5</v>
      </c>
      <c r="AQ645" s="42">
        <v>0</v>
      </c>
      <c r="AR645" s="42">
        <v>8</v>
      </c>
      <c r="AS645">
        <v>14</v>
      </c>
      <c r="AT645">
        <v>4</v>
      </c>
      <c r="AU645" s="4">
        <v>-9.6199999999999992</v>
      </c>
      <c r="AV645" s="4">
        <v>77.78</v>
      </c>
      <c r="AW645">
        <v>0</v>
      </c>
      <c r="AX645">
        <v>0</v>
      </c>
      <c r="AY645" s="16">
        <f t="shared" si="153"/>
        <v>77.667638484055587</v>
      </c>
      <c r="AZ645" s="4">
        <v>77.27</v>
      </c>
      <c r="BA645">
        <v>-17.100000000000001</v>
      </c>
    </row>
    <row r="646" spans="1:53" x14ac:dyDescent="0.2">
      <c r="A646" s="13" t="s">
        <v>2293</v>
      </c>
      <c r="B646" s="13" t="s">
        <v>2294</v>
      </c>
      <c r="C646" s="1" t="s">
        <v>334</v>
      </c>
      <c r="D646" s="13" t="s">
        <v>137</v>
      </c>
      <c r="E646" s="13">
        <v>71</v>
      </c>
      <c r="F646" s="13">
        <v>2</v>
      </c>
      <c r="G646" s="13">
        <v>7</v>
      </c>
      <c r="H646" s="20">
        <f t="shared" si="140"/>
        <v>9</v>
      </c>
      <c r="I646">
        <v>2</v>
      </c>
      <c r="J646">
        <v>4</v>
      </c>
      <c r="K646">
        <v>3</v>
      </c>
      <c r="L646" s="17">
        <f t="shared" si="141"/>
        <v>5.8526011560672488</v>
      </c>
      <c r="M646">
        <v>13</v>
      </c>
      <c r="N646">
        <v>7</v>
      </c>
      <c r="O646">
        <v>6</v>
      </c>
      <c r="P646" s="15">
        <f t="shared" si="142"/>
        <v>0.15384615384615385</v>
      </c>
      <c r="Q646" s="15">
        <f t="shared" si="143"/>
        <v>7.6923076923076927E-2</v>
      </c>
      <c r="R646" s="20">
        <f t="shared" si="144"/>
        <v>23.076923076923077</v>
      </c>
      <c r="S646">
        <v>0</v>
      </c>
      <c r="T646">
        <v>3</v>
      </c>
      <c r="U646">
        <v>14</v>
      </c>
      <c r="V646">
        <v>4</v>
      </c>
      <c r="W646">
        <v>0</v>
      </c>
      <c r="X646" s="16">
        <v>92.266666666700004</v>
      </c>
      <c r="Y646" s="26">
        <f t="shared" si="145"/>
        <v>1.2995305164323945</v>
      </c>
      <c r="Z646" s="4">
        <v>88.19</v>
      </c>
      <c r="AA646" s="26">
        <f t="shared" si="146"/>
        <v>1.2421126760563379</v>
      </c>
      <c r="AB646" s="4">
        <v>232.67</v>
      </c>
      <c r="AC646" s="26">
        <f t="shared" si="147"/>
        <v>3.2770422535211265</v>
      </c>
      <c r="AD646" s="21">
        <f t="shared" si="148"/>
        <v>0.27485507698061462</v>
      </c>
      <c r="AE646" s="15">
        <f t="shared" si="149"/>
        <v>0.15384615384615385</v>
      </c>
      <c r="AF646" s="15">
        <f t="shared" si="150"/>
        <v>0.53846153846153844</v>
      </c>
      <c r="AG646" s="15">
        <f t="shared" si="151"/>
        <v>0.69230769230769229</v>
      </c>
      <c r="AH646" s="13">
        <v>28</v>
      </c>
      <c r="AI646" s="13">
        <v>26</v>
      </c>
      <c r="AJ646" s="21">
        <f t="shared" si="152"/>
        <v>0.51851851851851849</v>
      </c>
      <c r="AK646">
        <v>13</v>
      </c>
      <c r="AL646">
        <v>0</v>
      </c>
      <c r="AM646" s="42">
        <v>62</v>
      </c>
      <c r="AN646" s="42">
        <v>16</v>
      </c>
      <c r="AO646" s="42">
        <v>62</v>
      </c>
      <c r="AP646" s="42">
        <v>16</v>
      </c>
      <c r="AQ646" s="42">
        <v>1</v>
      </c>
      <c r="AR646" s="42">
        <v>37</v>
      </c>
      <c r="AS646">
        <v>63</v>
      </c>
      <c r="AT646">
        <v>14</v>
      </c>
      <c r="AU646" s="4">
        <v>-8.27</v>
      </c>
      <c r="AV646" s="4">
        <v>81.819999999999993</v>
      </c>
      <c r="AW646">
        <v>0</v>
      </c>
      <c r="AX646">
        <v>0</v>
      </c>
      <c r="AY646" s="16">
        <f t="shared" si="153"/>
        <v>91.690751445053579</v>
      </c>
      <c r="AZ646" s="4">
        <v>91.25</v>
      </c>
      <c r="BA646">
        <v>0</v>
      </c>
    </row>
    <row r="647" spans="1:53" x14ac:dyDescent="0.2">
      <c r="A647" s="13" t="s">
        <v>661</v>
      </c>
      <c r="B647" s="13" t="s">
        <v>2295</v>
      </c>
      <c r="C647" s="1" t="s">
        <v>270</v>
      </c>
      <c r="D647" s="13" t="s">
        <v>173</v>
      </c>
      <c r="E647" s="13">
        <v>1</v>
      </c>
      <c r="F647" s="13">
        <v>0</v>
      </c>
      <c r="G647" s="13">
        <v>0</v>
      </c>
      <c r="H647" s="20">
        <f t="shared" si="140"/>
        <v>0</v>
      </c>
      <c r="I647">
        <v>0</v>
      </c>
      <c r="J647">
        <v>0</v>
      </c>
      <c r="K647">
        <v>0</v>
      </c>
      <c r="L647" s="17">
        <f t="shared" si="141"/>
        <v>0</v>
      </c>
      <c r="M647">
        <v>0</v>
      </c>
      <c r="N647">
        <v>0</v>
      </c>
      <c r="O647">
        <v>0</v>
      </c>
      <c r="P647" s="15">
        <f t="shared" si="142"/>
        <v>0</v>
      </c>
      <c r="Q647" s="15">
        <f t="shared" si="143"/>
        <v>0</v>
      </c>
      <c r="R647" s="20">
        <f t="shared" si="144"/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16">
        <v>0</v>
      </c>
      <c r="Y647" s="26">
        <f t="shared" si="145"/>
        <v>0</v>
      </c>
      <c r="Z647" s="4">
        <v>0</v>
      </c>
      <c r="AA647" s="26">
        <f t="shared" si="146"/>
        <v>0</v>
      </c>
      <c r="AB647" s="4">
        <v>1.1400000000000001</v>
      </c>
      <c r="AC647" s="26">
        <f t="shared" si="147"/>
        <v>1.1400000000000001</v>
      </c>
      <c r="AD647" s="21">
        <f t="shared" si="148"/>
        <v>0</v>
      </c>
      <c r="AE647" s="15">
        <f t="shared" si="149"/>
        <v>0</v>
      </c>
      <c r="AF647" s="15">
        <f t="shared" si="150"/>
        <v>0</v>
      </c>
      <c r="AG647" s="15">
        <f t="shared" si="151"/>
        <v>0</v>
      </c>
      <c r="AH647" s="1"/>
      <c r="AI647" s="1"/>
      <c r="AJ647" s="21" t="str">
        <f t="shared" si="152"/>
        <v xml:space="preserve"> </v>
      </c>
      <c r="AK647">
        <v>0</v>
      </c>
      <c r="AL647">
        <v>0</v>
      </c>
      <c r="AM647" s="42">
        <v>0</v>
      </c>
      <c r="AN647" s="42">
        <v>0</v>
      </c>
      <c r="AO647" s="42">
        <v>0</v>
      </c>
      <c r="AP647" s="42">
        <v>0</v>
      </c>
      <c r="AQ647" s="42">
        <v>0</v>
      </c>
      <c r="AR647" s="42">
        <v>0</v>
      </c>
      <c r="AS647">
        <v>0</v>
      </c>
      <c r="AT647">
        <v>0</v>
      </c>
      <c r="AW647">
        <v>0</v>
      </c>
      <c r="AX647">
        <v>0</v>
      </c>
      <c r="AY647" s="16">
        <f t="shared" si="153"/>
        <v>0</v>
      </c>
    </row>
    <row r="648" spans="1:53" x14ac:dyDescent="0.2">
      <c r="A648" s="13" t="s">
        <v>1183</v>
      </c>
      <c r="B648" s="13" t="s">
        <v>2297</v>
      </c>
      <c r="C648" s="1" t="s">
        <v>363</v>
      </c>
      <c r="D648" s="13" t="s">
        <v>129</v>
      </c>
      <c r="E648" s="13">
        <v>1</v>
      </c>
      <c r="F648" s="13">
        <v>0</v>
      </c>
      <c r="G648" s="13">
        <v>0</v>
      </c>
      <c r="H648" s="20">
        <f t="shared" si="140"/>
        <v>0</v>
      </c>
      <c r="I648">
        <v>0</v>
      </c>
      <c r="J648">
        <v>0</v>
      </c>
      <c r="K648">
        <v>0</v>
      </c>
      <c r="L648" s="17">
        <f t="shared" si="141"/>
        <v>0</v>
      </c>
      <c r="M648">
        <v>0</v>
      </c>
      <c r="N648">
        <v>0</v>
      </c>
      <c r="O648">
        <v>0</v>
      </c>
      <c r="P648" s="15">
        <f t="shared" si="142"/>
        <v>0</v>
      </c>
      <c r="Q648" s="15">
        <f t="shared" si="143"/>
        <v>0</v>
      </c>
      <c r="R648" s="20">
        <f t="shared" si="144"/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16">
        <v>0</v>
      </c>
      <c r="Y648" s="26">
        <f t="shared" si="145"/>
        <v>0</v>
      </c>
      <c r="Z648" s="4">
        <v>0</v>
      </c>
      <c r="AA648" s="26">
        <f t="shared" si="146"/>
        <v>0</v>
      </c>
      <c r="AB648" s="4">
        <v>4.42</v>
      </c>
      <c r="AC648" s="26">
        <f t="shared" si="147"/>
        <v>4.42</v>
      </c>
      <c r="AD648" s="21">
        <f t="shared" si="148"/>
        <v>0</v>
      </c>
      <c r="AE648" s="15">
        <f t="shared" si="149"/>
        <v>0</v>
      </c>
      <c r="AF648" s="15">
        <f t="shared" si="150"/>
        <v>0</v>
      </c>
      <c r="AG648" s="15">
        <f t="shared" si="151"/>
        <v>0</v>
      </c>
      <c r="AH648" s="13">
        <v>0</v>
      </c>
      <c r="AI648" s="13">
        <v>0</v>
      </c>
      <c r="AJ648" s="21" t="str">
        <f t="shared" si="152"/>
        <v xml:space="preserve"> </v>
      </c>
      <c r="AK648">
        <v>0</v>
      </c>
      <c r="AL648">
        <v>0</v>
      </c>
      <c r="AM648" s="42">
        <v>0</v>
      </c>
      <c r="AN648" s="42">
        <v>0</v>
      </c>
      <c r="AO648" s="42">
        <v>0</v>
      </c>
      <c r="AP648" s="42">
        <v>0</v>
      </c>
      <c r="AQ648" s="42">
        <v>0</v>
      </c>
      <c r="AR648" s="42">
        <v>0</v>
      </c>
      <c r="AS648">
        <v>0</v>
      </c>
      <c r="AT648">
        <v>0</v>
      </c>
      <c r="AW648">
        <v>0</v>
      </c>
      <c r="AX648">
        <v>0</v>
      </c>
      <c r="AY648" s="16">
        <f t="shared" si="153"/>
        <v>0</v>
      </c>
    </row>
    <row r="649" spans="1:53" x14ac:dyDescent="0.2">
      <c r="A649" s="13" t="s">
        <v>316</v>
      </c>
      <c r="B649" s="13" t="s">
        <v>2300</v>
      </c>
      <c r="C649" s="1" t="s">
        <v>358</v>
      </c>
      <c r="D649" s="13" t="s">
        <v>146</v>
      </c>
      <c r="E649" s="13">
        <v>80</v>
      </c>
      <c r="F649" s="13">
        <v>2</v>
      </c>
      <c r="G649" s="13">
        <v>9</v>
      </c>
      <c r="H649" s="20">
        <f t="shared" si="140"/>
        <v>11</v>
      </c>
      <c r="I649">
        <v>2</v>
      </c>
      <c r="J649">
        <v>3</v>
      </c>
      <c r="K649">
        <v>5</v>
      </c>
      <c r="L649" s="17">
        <f t="shared" si="141"/>
        <v>3.3016508254127062</v>
      </c>
      <c r="M649">
        <v>32</v>
      </c>
      <c r="N649">
        <v>9</v>
      </c>
      <c r="O649">
        <v>20</v>
      </c>
      <c r="P649" s="15">
        <f t="shared" si="142"/>
        <v>6.25E-2</v>
      </c>
      <c r="Q649" s="15">
        <f t="shared" si="143"/>
        <v>3.2786885245901641E-2</v>
      </c>
      <c r="R649" s="20">
        <f t="shared" si="144"/>
        <v>23.374999999999996</v>
      </c>
      <c r="S649">
        <v>5</v>
      </c>
      <c r="T649">
        <v>2</v>
      </c>
      <c r="U649">
        <v>8</v>
      </c>
      <c r="V649">
        <v>8</v>
      </c>
      <c r="W649">
        <v>6</v>
      </c>
      <c r="X649" s="16">
        <v>199.9</v>
      </c>
      <c r="Y649" s="26">
        <f t="shared" si="145"/>
        <v>2.4987500000000002</v>
      </c>
      <c r="Z649" s="4">
        <v>200.19</v>
      </c>
      <c r="AA649" s="26">
        <f t="shared" si="146"/>
        <v>2.5023749999999998</v>
      </c>
      <c r="AB649" s="4">
        <v>184.21</v>
      </c>
      <c r="AC649" s="26">
        <f t="shared" si="147"/>
        <v>2.3026249999999999</v>
      </c>
      <c r="AD649" s="21">
        <f t="shared" si="148"/>
        <v>0.52078563995837668</v>
      </c>
      <c r="AE649" s="15">
        <f t="shared" si="149"/>
        <v>8.3333333333333329E-2</v>
      </c>
      <c r="AF649" s="15">
        <f t="shared" si="150"/>
        <v>0.33333333333333331</v>
      </c>
      <c r="AG649" s="15">
        <f t="shared" si="151"/>
        <v>0.41666666666666663</v>
      </c>
      <c r="AH649" s="13">
        <v>14</v>
      </c>
      <c r="AI649" s="13">
        <v>11</v>
      </c>
      <c r="AJ649" s="21">
        <f t="shared" si="152"/>
        <v>0.56000000000000005</v>
      </c>
      <c r="AK649">
        <v>24</v>
      </c>
      <c r="AL649">
        <v>3</v>
      </c>
      <c r="AM649" s="42">
        <v>163</v>
      </c>
      <c r="AN649" s="42">
        <v>11</v>
      </c>
      <c r="AO649" s="42">
        <v>163</v>
      </c>
      <c r="AP649" s="42">
        <v>11</v>
      </c>
      <c r="AQ649" s="42">
        <v>8</v>
      </c>
      <c r="AR649" s="42">
        <v>95</v>
      </c>
      <c r="AS649">
        <v>178</v>
      </c>
      <c r="AT649">
        <v>19</v>
      </c>
      <c r="AU649" s="4">
        <v>2.7</v>
      </c>
      <c r="AV649" s="4">
        <v>90.36</v>
      </c>
      <c r="AW649">
        <v>1</v>
      </c>
      <c r="AX649">
        <v>1</v>
      </c>
      <c r="AY649" s="16">
        <f t="shared" si="153"/>
        <v>123.66183091545773</v>
      </c>
      <c r="AZ649" s="4">
        <v>94.36</v>
      </c>
      <c r="BA649">
        <v>3</v>
      </c>
    </row>
    <row r="650" spans="1:53" x14ac:dyDescent="0.2">
      <c r="A650" s="13" t="s">
        <v>2302</v>
      </c>
      <c r="B650" s="13" t="s">
        <v>2303</v>
      </c>
      <c r="C650" s="1" t="s">
        <v>264</v>
      </c>
      <c r="D650" s="13" t="s">
        <v>154</v>
      </c>
      <c r="E650" s="13">
        <v>11</v>
      </c>
      <c r="F650" s="13">
        <v>0</v>
      </c>
      <c r="G650" s="13">
        <v>0</v>
      </c>
      <c r="H650" s="20">
        <f t="shared" si="140"/>
        <v>0</v>
      </c>
      <c r="I650">
        <v>0</v>
      </c>
      <c r="J650">
        <v>0</v>
      </c>
      <c r="K650">
        <v>0</v>
      </c>
      <c r="L650" s="17">
        <f t="shared" si="141"/>
        <v>0</v>
      </c>
      <c r="M650">
        <v>1</v>
      </c>
      <c r="N650">
        <v>0</v>
      </c>
      <c r="O650">
        <v>0</v>
      </c>
      <c r="P650" s="15">
        <f t="shared" si="142"/>
        <v>0</v>
      </c>
      <c r="Q650" s="15">
        <f t="shared" si="143"/>
        <v>0</v>
      </c>
      <c r="R650" s="20">
        <f t="shared" si="144"/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16">
        <v>6.8166666666999998</v>
      </c>
      <c r="Y650" s="26">
        <f t="shared" si="145"/>
        <v>0.61969696969999999</v>
      </c>
      <c r="Z650" s="4">
        <v>6.47</v>
      </c>
      <c r="AA650" s="26">
        <f t="shared" si="146"/>
        <v>0.58818181818181814</v>
      </c>
      <c r="AB650" s="4">
        <v>34.82</v>
      </c>
      <c r="AC650" s="26">
        <f t="shared" si="147"/>
        <v>3.1654545454545455</v>
      </c>
      <c r="AD650" s="21">
        <f t="shared" si="148"/>
        <v>0.15669653669169289</v>
      </c>
      <c r="AE650" s="15">
        <f t="shared" si="149"/>
        <v>0</v>
      </c>
      <c r="AF650" s="15">
        <f t="shared" si="150"/>
        <v>0</v>
      </c>
      <c r="AG650" s="15">
        <f t="shared" si="151"/>
        <v>0</v>
      </c>
      <c r="AH650" s="13">
        <v>0</v>
      </c>
      <c r="AI650" s="13">
        <v>0</v>
      </c>
      <c r="AJ650" s="21" t="str">
        <f t="shared" si="152"/>
        <v xml:space="preserve"> </v>
      </c>
      <c r="AK650">
        <v>1</v>
      </c>
      <c r="AL650">
        <v>0</v>
      </c>
      <c r="AM650" s="42">
        <v>8</v>
      </c>
      <c r="AN650" s="42">
        <v>2</v>
      </c>
      <c r="AO650" s="42">
        <v>8</v>
      </c>
      <c r="AP650" s="42">
        <v>2</v>
      </c>
      <c r="AQ650" s="42">
        <v>0</v>
      </c>
      <c r="AR650" s="42">
        <v>0</v>
      </c>
      <c r="AS650">
        <v>6</v>
      </c>
      <c r="AT650">
        <v>1</v>
      </c>
      <c r="AU650" s="4">
        <v>6.17</v>
      </c>
      <c r="AV650" s="4">
        <v>85.71</v>
      </c>
      <c r="AW650">
        <v>0</v>
      </c>
      <c r="AX650">
        <v>0</v>
      </c>
      <c r="AY650" s="16">
        <f t="shared" si="153"/>
        <v>114.4254278723011</v>
      </c>
      <c r="AZ650" s="4">
        <v>83.33</v>
      </c>
      <c r="BA650">
        <v>-5.2</v>
      </c>
    </row>
    <row r="651" spans="1:53" x14ac:dyDescent="0.2">
      <c r="A651" s="13" t="s">
        <v>2305</v>
      </c>
      <c r="B651" s="13" t="s">
        <v>2306</v>
      </c>
      <c r="C651" s="1" t="s">
        <v>270</v>
      </c>
      <c r="D651" s="13" t="s">
        <v>129</v>
      </c>
      <c r="E651" s="13">
        <v>57</v>
      </c>
      <c r="F651" s="13">
        <v>0</v>
      </c>
      <c r="G651" s="13">
        <v>1</v>
      </c>
      <c r="H651" s="20">
        <f t="shared" si="140"/>
        <v>1</v>
      </c>
      <c r="I651">
        <v>0</v>
      </c>
      <c r="J651">
        <v>0</v>
      </c>
      <c r="K651">
        <v>1</v>
      </c>
      <c r="L651" s="17">
        <f t="shared" si="141"/>
        <v>0.51201820509188223</v>
      </c>
      <c r="M651">
        <v>18</v>
      </c>
      <c r="N651">
        <v>5</v>
      </c>
      <c r="O651">
        <v>8</v>
      </c>
      <c r="P651" s="15">
        <f t="shared" si="142"/>
        <v>0</v>
      </c>
      <c r="Q651" s="15">
        <f t="shared" si="143"/>
        <v>0</v>
      </c>
      <c r="R651" s="20">
        <f t="shared" si="144"/>
        <v>0</v>
      </c>
      <c r="S651">
        <v>0</v>
      </c>
      <c r="T651">
        <v>0</v>
      </c>
      <c r="U651">
        <v>5</v>
      </c>
      <c r="V651">
        <v>5</v>
      </c>
      <c r="W651">
        <v>0</v>
      </c>
      <c r="X651" s="16">
        <v>117.1833333333</v>
      </c>
      <c r="Y651" s="26">
        <f t="shared" si="145"/>
        <v>2.0558479532157894</v>
      </c>
      <c r="Z651" s="4">
        <v>110.05</v>
      </c>
      <c r="AA651" s="26">
        <f t="shared" si="146"/>
        <v>1.9307017543859648</v>
      </c>
      <c r="AB651" s="4">
        <v>178.74</v>
      </c>
      <c r="AC651" s="26">
        <f t="shared" si="147"/>
        <v>3.1357894736842109</v>
      </c>
      <c r="AD651" s="21">
        <f t="shared" si="148"/>
        <v>0.38107275182658679</v>
      </c>
      <c r="AE651" s="15">
        <f t="shared" si="149"/>
        <v>0</v>
      </c>
      <c r="AF651" s="15">
        <f t="shared" si="150"/>
        <v>0.2</v>
      </c>
      <c r="AG651" s="15">
        <f t="shared" si="151"/>
        <v>0.2</v>
      </c>
      <c r="AH651" s="13">
        <v>0</v>
      </c>
      <c r="AI651" s="13">
        <v>1</v>
      </c>
      <c r="AJ651" s="21">
        <f t="shared" si="152"/>
        <v>0</v>
      </c>
      <c r="AK651">
        <v>5</v>
      </c>
      <c r="AL651">
        <v>1</v>
      </c>
      <c r="AM651" s="42">
        <v>75</v>
      </c>
      <c r="AN651" s="42">
        <v>19</v>
      </c>
      <c r="AO651" s="42">
        <v>75</v>
      </c>
      <c r="AP651" s="42">
        <v>19</v>
      </c>
      <c r="AQ651" s="42">
        <v>3</v>
      </c>
      <c r="AR651" s="42">
        <v>62</v>
      </c>
      <c r="AS651">
        <v>85</v>
      </c>
      <c r="AT651">
        <v>15</v>
      </c>
      <c r="AU651" s="4">
        <v>-2.12</v>
      </c>
      <c r="AV651" s="4">
        <v>85</v>
      </c>
      <c r="AW651">
        <v>0</v>
      </c>
      <c r="AX651">
        <v>1</v>
      </c>
      <c r="AY651" s="16">
        <f t="shared" si="153"/>
        <v>89.603185891079391</v>
      </c>
      <c r="AZ651" s="4">
        <v>88.61</v>
      </c>
      <c r="BA651">
        <v>-8</v>
      </c>
    </row>
    <row r="652" spans="1:53" x14ac:dyDescent="0.2">
      <c r="A652" s="13" t="s">
        <v>312</v>
      </c>
      <c r="B652" s="13" t="s">
        <v>2309</v>
      </c>
      <c r="C652" s="1" t="s">
        <v>167</v>
      </c>
      <c r="D652" s="13" t="s">
        <v>154</v>
      </c>
      <c r="E652" s="13">
        <v>80</v>
      </c>
      <c r="F652" s="13">
        <v>2</v>
      </c>
      <c r="G652" s="13">
        <v>3</v>
      </c>
      <c r="H652" s="20">
        <f t="shared" si="140"/>
        <v>5</v>
      </c>
      <c r="I652">
        <v>2</v>
      </c>
      <c r="J652">
        <v>2</v>
      </c>
      <c r="K652">
        <v>1</v>
      </c>
      <c r="L652" s="17">
        <f t="shared" si="141"/>
        <v>2.3270846800252549</v>
      </c>
      <c r="M652">
        <v>14</v>
      </c>
      <c r="N652">
        <v>7</v>
      </c>
      <c r="O652">
        <v>3</v>
      </c>
      <c r="P652" s="15">
        <f t="shared" si="142"/>
        <v>0.14285714285714285</v>
      </c>
      <c r="Q652" s="15">
        <f t="shared" si="143"/>
        <v>8.3333333333333329E-2</v>
      </c>
      <c r="R652" s="20">
        <f t="shared" si="144"/>
        <v>17.555555555555557</v>
      </c>
      <c r="S652">
        <v>0</v>
      </c>
      <c r="T652">
        <v>4</v>
      </c>
      <c r="U652">
        <v>6</v>
      </c>
      <c r="V652">
        <v>3</v>
      </c>
      <c r="W652">
        <v>3</v>
      </c>
      <c r="X652" s="16">
        <v>128.9166666667</v>
      </c>
      <c r="Y652" s="26">
        <f t="shared" si="145"/>
        <v>1.61145833333375</v>
      </c>
      <c r="Z652" s="4">
        <v>117.46</v>
      </c>
      <c r="AA652" s="26">
        <f t="shared" si="146"/>
        <v>1.4682499999999998</v>
      </c>
      <c r="AB652" s="4">
        <v>285.37</v>
      </c>
      <c r="AC652" s="26">
        <f t="shared" si="147"/>
        <v>3.5671249999999999</v>
      </c>
      <c r="AD652" s="21">
        <f t="shared" si="148"/>
        <v>0.29158702182061907</v>
      </c>
      <c r="AE652" s="15">
        <f t="shared" si="149"/>
        <v>0.22222222222222221</v>
      </c>
      <c r="AF652" s="15">
        <f t="shared" si="150"/>
        <v>0.33333333333333331</v>
      </c>
      <c r="AG652" s="15">
        <f t="shared" si="151"/>
        <v>0.55555555555555558</v>
      </c>
      <c r="AH652" s="13">
        <v>1</v>
      </c>
      <c r="AI652" s="13">
        <v>0</v>
      </c>
      <c r="AJ652" s="21">
        <f t="shared" si="152"/>
        <v>1</v>
      </c>
      <c r="AK652">
        <v>9</v>
      </c>
      <c r="AL652">
        <v>2</v>
      </c>
      <c r="AM652" s="42">
        <v>70</v>
      </c>
      <c r="AN652" s="42">
        <v>23</v>
      </c>
      <c r="AO652" s="42">
        <v>70</v>
      </c>
      <c r="AP652" s="42">
        <v>23</v>
      </c>
      <c r="AQ652" s="42">
        <v>3</v>
      </c>
      <c r="AR652" s="42">
        <v>50</v>
      </c>
      <c r="AS652">
        <v>82</v>
      </c>
      <c r="AT652">
        <v>17</v>
      </c>
      <c r="AU652" s="4">
        <v>-5.47</v>
      </c>
      <c r="AV652" s="4">
        <v>82.83</v>
      </c>
      <c r="AW652">
        <v>0</v>
      </c>
      <c r="AX652">
        <v>0</v>
      </c>
      <c r="AY652" s="16">
        <f t="shared" si="153"/>
        <v>68.881706528747543</v>
      </c>
      <c r="AZ652" s="4">
        <v>81.58</v>
      </c>
      <c r="BA652">
        <v>-14.9</v>
      </c>
    </row>
    <row r="653" spans="1:53" x14ac:dyDescent="0.2">
      <c r="A653" s="13" t="s">
        <v>519</v>
      </c>
      <c r="B653" s="13" t="s">
        <v>2311</v>
      </c>
      <c r="C653" s="1" t="s">
        <v>264</v>
      </c>
      <c r="D653" s="13" t="s">
        <v>154</v>
      </c>
      <c r="E653" s="13">
        <v>81</v>
      </c>
      <c r="F653" s="13">
        <v>0</v>
      </c>
      <c r="G653" s="13">
        <v>0</v>
      </c>
      <c r="H653" s="20">
        <f t="shared" si="140"/>
        <v>0</v>
      </c>
      <c r="I653">
        <v>0</v>
      </c>
      <c r="J653">
        <v>0</v>
      </c>
      <c r="K653">
        <v>0</v>
      </c>
      <c r="L653" s="17">
        <f t="shared" si="141"/>
        <v>0</v>
      </c>
      <c r="M653">
        <v>0</v>
      </c>
      <c r="N653">
        <v>0</v>
      </c>
      <c r="O653">
        <v>0</v>
      </c>
      <c r="P653" s="15">
        <f t="shared" si="142"/>
        <v>0</v>
      </c>
      <c r="Q653" s="15">
        <f t="shared" si="143"/>
        <v>0</v>
      </c>
      <c r="R653" s="20">
        <f t="shared" si="144"/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16">
        <v>3.1166666667</v>
      </c>
      <c r="Y653" s="26">
        <f t="shared" si="145"/>
        <v>3.8477366255555555E-2</v>
      </c>
      <c r="Z653" s="4">
        <v>1.75</v>
      </c>
      <c r="AA653" s="26">
        <f t="shared" si="146"/>
        <v>2.1604938271604937E-2</v>
      </c>
      <c r="AB653" s="4">
        <v>384.62</v>
      </c>
      <c r="AC653" s="26">
        <f t="shared" si="147"/>
        <v>4.7483950617283952</v>
      </c>
      <c r="AD653" s="21">
        <f t="shared" si="148"/>
        <v>4.5293371638584767E-3</v>
      </c>
      <c r="AE653" s="15">
        <f t="shared" si="149"/>
        <v>0</v>
      </c>
      <c r="AF653" s="15">
        <f t="shared" si="150"/>
        <v>0</v>
      </c>
      <c r="AG653" s="15">
        <f t="shared" si="151"/>
        <v>0</v>
      </c>
      <c r="AH653" s="13">
        <v>0</v>
      </c>
      <c r="AI653" s="13">
        <v>0</v>
      </c>
      <c r="AJ653" s="21" t="str">
        <f t="shared" si="152"/>
        <v xml:space="preserve"> </v>
      </c>
      <c r="AK653">
        <v>0</v>
      </c>
      <c r="AL653">
        <v>0</v>
      </c>
      <c r="AM653" s="42">
        <v>1</v>
      </c>
      <c r="AN653" s="42">
        <v>0</v>
      </c>
      <c r="AO653" s="42">
        <v>1</v>
      </c>
      <c r="AP653" s="42">
        <v>0</v>
      </c>
      <c r="AQ653" s="42">
        <v>1</v>
      </c>
      <c r="AR653" s="42">
        <v>0</v>
      </c>
      <c r="AS653">
        <v>1</v>
      </c>
      <c r="AT653">
        <v>0</v>
      </c>
      <c r="AU653" s="4">
        <v>13.01</v>
      </c>
      <c r="AV653" s="4">
        <v>100</v>
      </c>
      <c r="AW653">
        <v>0</v>
      </c>
      <c r="AX653">
        <v>0</v>
      </c>
      <c r="AY653" s="16">
        <f t="shared" si="153"/>
        <v>19.251336898189823</v>
      </c>
      <c r="AZ653" s="4">
        <v>100</v>
      </c>
      <c r="BA653">
        <v>7.3</v>
      </c>
    </row>
    <row r="654" spans="1:53" x14ac:dyDescent="0.2">
      <c r="A654" s="13" t="s">
        <v>449</v>
      </c>
      <c r="B654" s="13" t="s">
        <v>2313</v>
      </c>
      <c r="C654" s="1" t="s">
        <v>162</v>
      </c>
      <c r="D654" s="13" t="s">
        <v>173</v>
      </c>
      <c r="E654" s="13">
        <v>59</v>
      </c>
      <c r="F654" s="13">
        <v>1</v>
      </c>
      <c r="G654" s="13">
        <v>5</v>
      </c>
      <c r="H654" s="20">
        <f t="shared" si="140"/>
        <v>6</v>
      </c>
      <c r="I654">
        <v>1</v>
      </c>
      <c r="J654">
        <v>5</v>
      </c>
      <c r="K654">
        <v>0</v>
      </c>
      <c r="L654" s="17">
        <f t="shared" si="141"/>
        <v>4.0739343643892596</v>
      </c>
      <c r="M654">
        <v>12</v>
      </c>
      <c r="N654">
        <v>4</v>
      </c>
      <c r="O654">
        <v>10</v>
      </c>
      <c r="P654" s="15">
        <f t="shared" si="142"/>
        <v>8.3333333333333329E-2</v>
      </c>
      <c r="Q654" s="15">
        <f t="shared" si="143"/>
        <v>3.8461538461538464E-2</v>
      </c>
      <c r="R654" s="20">
        <f t="shared" si="144"/>
        <v>50</v>
      </c>
      <c r="S654">
        <v>2</v>
      </c>
      <c r="T654">
        <v>4</v>
      </c>
      <c r="U654">
        <v>1</v>
      </c>
      <c r="V654">
        <v>1</v>
      </c>
      <c r="W654">
        <v>0</v>
      </c>
      <c r="X654" s="16">
        <v>88.366666666699999</v>
      </c>
      <c r="Y654" s="26">
        <f t="shared" si="145"/>
        <v>1.4977401129949153</v>
      </c>
      <c r="Z654" s="4">
        <v>87.18</v>
      </c>
      <c r="AA654" s="26">
        <f t="shared" si="146"/>
        <v>1.4776271186440679</v>
      </c>
      <c r="AB654" s="4">
        <v>187</v>
      </c>
      <c r="AC654" s="26">
        <f t="shared" si="147"/>
        <v>3.1694915254237288</v>
      </c>
      <c r="AD654" s="21">
        <f t="shared" si="148"/>
        <v>0.31796629951126998</v>
      </c>
      <c r="AE654" s="15">
        <f t="shared" si="149"/>
        <v>0.14285714285714285</v>
      </c>
      <c r="AF654" s="15">
        <f t="shared" si="150"/>
        <v>0.7142857142857143</v>
      </c>
      <c r="AG654" s="15">
        <f t="shared" si="151"/>
        <v>0.85714285714285721</v>
      </c>
      <c r="AH654" s="1"/>
      <c r="AI654" s="1"/>
      <c r="AJ654" s="21" t="str">
        <f t="shared" si="152"/>
        <v xml:space="preserve"> </v>
      </c>
      <c r="AK654">
        <v>7</v>
      </c>
      <c r="AL654">
        <v>0</v>
      </c>
      <c r="AM654" s="42">
        <v>63</v>
      </c>
      <c r="AN654" s="42">
        <v>15</v>
      </c>
      <c r="AO654" s="42">
        <v>63</v>
      </c>
      <c r="AP654" s="42">
        <v>15</v>
      </c>
      <c r="AQ654" s="42">
        <v>4</v>
      </c>
      <c r="AR654" s="42">
        <v>29</v>
      </c>
      <c r="AS654">
        <v>57</v>
      </c>
      <c r="AT654">
        <v>12</v>
      </c>
      <c r="AU654" s="4">
        <v>-4.3499999999999996</v>
      </c>
      <c r="AV654" s="4">
        <v>82.61</v>
      </c>
      <c r="AW654">
        <v>0</v>
      </c>
      <c r="AX654">
        <v>1</v>
      </c>
      <c r="AY654" s="16">
        <f t="shared" si="153"/>
        <v>86.910599773637529</v>
      </c>
      <c r="AZ654" s="4">
        <v>92.54</v>
      </c>
      <c r="BA654">
        <v>-1.3</v>
      </c>
    </row>
    <row r="655" spans="1:53" x14ac:dyDescent="0.2">
      <c r="A655" s="13" t="s">
        <v>1931</v>
      </c>
      <c r="B655" s="13" t="s">
        <v>2315</v>
      </c>
      <c r="C655" s="1" t="s">
        <v>446</v>
      </c>
      <c r="D655" s="13" t="s">
        <v>173</v>
      </c>
      <c r="E655" s="13">
        <v>1</v>
      </c>
      <c r="F655" s="13">
        <v>0</v>
      </c>
      <c r="G655" s="13">
        <v>0</v>
      </c>
      <c r="H655" s="20">
        <f t="shared" si="140"/>
        <v>0</v>
      </c>
      <c r="I655">
        <v>0</v>
      </c>
      <c r="J655">
        <v>0</v>
      </c>
      <c r="K655">
        <v>0</v>
      </c>
      <c r="L655" s="17">
        <f t="shared" si="141"/>
        <v>0</v>
      </c>
      <c r="M655">
        <v>0</v>
      </c>
      <c r="N655">
        <v>0</v>
      </c>
      <c r="O655">
        <v>0</v>
      </c>
      <c r="P655" s="15">
        <f t="shared" si="142"/>
        <v>0</v>
      </c>
      <c r="Q655" s="15">
        <f t="shared" si="143"/>
        <v>0</v>
      </c>
      <c r="R655" s="20">
        <f t="shared" si="144"/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16">
        <v>0</v>
      </c>
      <c r="Y655" s="26">
        <f t="shared" si="145"/>
        <v>0</v>
      </c>
      <c r="Z655" s="4">
        <v>0</v>
      </c>
      <c r="AA655" s="26">
        <f t="shared" si="146"/>
        <v>0</v>
      </c>
      <c r="AB655" s="4">
        <v>3.42</v>
      </c>
      <c r="AC655" s="26">
        <f t="shared" si="147"/>
        <v>3.42</v>
      </c>
      <c r="AD655" s="21">
        <f t="shared" si="148"/>
        <v>0</v>
      </c>
      <c r="AE655" s="15">
        <f t="shared" si="149"/>
        <v>0</v>
      </c>
      <c r="AF655" s="15">
        <f t="shared" si="150"/>
        <v>0</v>
      </c>
      <c r="AG655" s="15">
        <f t="shared" si="151"/>
        <v>0</v>
      </c>
      <c r="AH655" s="1"/>
      <c r="AI655" s="1"/>
      <c r="AJ655" s="21" t="str">
        <f t="shared" si="152"/>
        <v xml:space="preserve"> </v>
      </c>
      <c r="AK655">
        <v>0</v>
      </c>
      <c r="AL655">
        <v>0</v>
      </c>
      <c r="AM655" s="42">
        <v>0</v>
      </c>
      <c r="AN655" s="42">
        <v>0</v>
      </c>
      <c r="AO655" s="42">
        <v>0</v>
      </c>
      <c r="AP655" s="42">
        <v>0</v>
      </c>
      <c r="AQ655" s="42">
        <v>0</v>
      </c>
      <c r="AR655" s="42">
        <v>0</v>
      </c>
      <c r="AS655">
        <v>0</v>
      </c>
      <c r="AT655">
        <v>0</v>
      </c>
      <c r="AW655">
        <v>0</v>
      </c>
      <c r="AX655">
        <v>0</v>
      </c>
      <c r="AY655" s="16">
        <f t="shared" si="153"/>
        <v>0</v>
      </c>
    </row>
    <row r="656" spans="1:53" x14ac:dyDescent="0.2">
      <c r="A656" s="13" t="s">
        <v>2320</v>
      </c>
      <c r="B656" s="13" t="s">
        <v>2321</v>
      </c>
      <c r="C656" s="1" t="s">
        <v>206</v>
      </c>
      <c r="D656" s="13" t="s">
        <v>173</v>
      </c>
      <c r="E656" s="13">
        <v>67</v>
      </c>
      <c r="F656" s="13">
        <v>0</v>
      </c>
      <c r="G656" s="13">
        <v>0</v>
      </c>
      <c r="H656" s="20">
        <f t="shared" si="140"/>
        <v>0</v>
      </c>
      <c r="I656">
        <v>0</v>
      </c>
      <c r="J656">
        <v>0</v>
      </c>
      <c r="K656">
        <v>0</v>
      </c>
      <c r="L656" s="17">
        <f t="shared" si="141"/>
        <v>0</v>
      </c>
      <c r="M656">
        <v>0</v>
      </c>
      <c r="N656">
        <v>0</v>
      </c>
      <c r="O656">
        <v>0</v>
      </c>
      <c r="P656" s="15">
        <f t="shared" si="142"/>
        <v>0</v>
      </c>
      <c r="Q656" s="15">
        <f t="shared" si="143"/>
        <v>0</v>
      </c>
      <c r="R656" s="20">
        <f t="shared" si="144"/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 s="16">
        <v>8.8000000000000007</v>
      </c>
      <c r="Y656" s="26">
        <f t="shared" si="145"/>
        <v>0.13134328358208958</v>
      </c>
      <c r="Z656" s="4">
        <v>5.62</v>
      </c>
      <c r="AA656" s="26">
        <f t="shared" si="146"/>
        <v>8.3880597014925382E-2</v>
      </c>
      <c r="AB656" s="4">
        <v>312.7</v>
      </c>
      <c r="AC656" s="26">
        <f t="shared" si="147"/>
        <v>4.6671641791044776</v>
      </c>
      <c r="AD656" s="21">
        <f t="shared" si="148"/>
        <v>1.765518974616738E-2</v>
      </c>
      <c r="AE656" s="15">
        <f t="shared" si="149"/>
        <v>0</v>
      </c>
      <c r="AF656" s="15">
        <f t="shared" si="150"/>
        <v>0</v>
      </c>
      <c r="AG656" s="15">
        <f t="shared" si="151"/>
        <v>0</v>
      </c>
      <c r="AH656" s="1"/>
      <c r="AI656" s="1"/>
      <c r="AJ656" s="21" t="str">
        <f t="shared" si="152"/>
        <v xml:space="preserve"> </v>
      </c>
      <c r="AK656">
        <v>0</v>
      </c>
      <c r="AL656">
        <v>0</v>
      </c>
      <c r="AM656" s="42">
        <v>6</v>
      </c>
      <c r="AN656" s="42">
        <v>0</v>
      </c>
      <c r="AO656" s="42">
        <v>6</v>
      </c>
      <c r="AP656" s="42">
        <v>0</v>
      </c>
      <c r="AQ656" s="42">
        <v>1</v>
      </c>
      <c r="AR656" s="42">
        <v>0</v>
      </c>
      <c r="AS656">
        <v>3</v>
      </c>
      <c r="AT656">
        <v>1</v>
      </c>
      <c r="AU656" s="4">
        <v>-10.67</v>
      </c>
      <c r="AV656" s="4">
        <v>75</v>
      </c>
      <c r="AW656">
        <v>0</v>
      </c>
      <c r="AX656">
        <v>0</v>
      </c>
      <c r="AY656" s="16">
        <f t="shared" si="153"/>
        <v>75</v>
      </c>
      <c r="AZ656" s="4">
        <v>75</v>
      </c>
      <c r="BA656">
        <v>-19.399999999999999</v>
      </c>
    </row>
    <row r="657" spans="1:53" x14ac:dyDescent="0.2">
      <c r="A657" s="13" t="s">
        <v>1405</v>
      </c>
      <c r="B657" s="13" t="s">
        <v>2324</v>
      </c>
      <c r="C657" s="1" t="s">
        <v>322</v>
      </c>
      <c r="D657" s="13" t="s">
        <v>146</v>
      </c>
      <c r="E657" s="13">
        <v>4</v>
      </c>
      <c r="F657" s="13">
        <v>0</v>
      </c>
      <c r="G657" s="13">
        <v>0</v>
      </c>
      <c r="H657" s="20">
        <f t="shared" si="140"/>
        <v>0</v>
      </c>
      <c r="I657">
        <v>0</v>
      </c>
      <c r="J657">
        <v>0</v>
      </c>
      <c r="K657">
        <v>0</v>
      </c>
      <c r="L657" s="17">
        <f t="shared" si="141"/>
        <v>0</v>
      </c>
      <c r="M657">
        <v>0</v>
      </c>
      <c r="N657">
        <v>0</v>
      </c>
      <c r="O657">
        <v>0</v>
      </c>
      <c r="P657" s="15">
        <f t="shared" si="142"/>
        <v>0</v>
      </c>
      <c r="Q657" s="15">
        <f t="shared" si="143"/>
        <v>0</v>
      </c>
      <c r="R657" s="20">
        <f t="shared" si="144"/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16">
        <v>1.0166666666999999</v>
      </c>
      <c r="Y657" s="26">
        <f t="shared" si="145"/>
        <v>0.25416666667499999</v>
      </c>
      <c r="Z657" s="4">
        <v>1.02</v>
      </c>
      <c r="AA657" s="26">
        <f t="shared" si="146"/>
        <v>0.255</v>
      </c>
      <c r="AB657" s="4">
        <v>22.1</v>
      </c>
      <c r="AC657" s="26">
        <f t="shared" si="147"/>
        <v>5.5250000000000004</v>
      </c>
      <c r="AD657" s="21">
        <f t="shared" si="148"/>
        <v>4.4117647058823525E-2</v>
      </c>
      <c r="AE657" s="15">
        <f t="shared" si="149"/>
        <v>0</v>
      </c>
      <c r="AF657" s="15">
        <f t="shared" si="150"/>
        <v>0</v>
      </c>
      <c r="AG657" s="15">
        <f t="shared" si="151"/>
        <v>0</v>
      </c>
      <c r="AH657" s="13">
        <v>0</v>
      </c>
      <c r="AI657" s="13">
        <v>0</v>
      </c>
      <c r="AJ657" s="21" t="str">
        <f t="shared" si="152"/>
        <v xml:space="preserve"> </v>
      </c>
      <c r="AK657">
        <v>0</v>
      </c>
      <c r="AL657">
        <v>0</v>
      </c>
      <c r="AM657" s="42">
        <v>2</v>
      </c>
      <c r="AN657" s="42">
        <v>0</v>
      </c>
      <c r="AO657" s="42">
        <v>2</v>
      </c>
      <c r="AP657" s="42">
        <v>0</v>
      </c>
      <c r="AQ657" s="42">
        <v>0</v>
      </c>
      <c r="AR657" s="42">
        <v>0</v>
      </c>
      <c r="AS657">
        <v>1</v>
      </c>
      <c r="AT657">
        <v>0</v>
      </c>
      <c r="AU657" s="4">
        <v>8.33</v>
      </c>
      <c r="AV657" s="4">
        <v>100</v>
      </c>
      <c r="AW657">
        <v>0</v>
      </c>
      <c r="AX657">
        <v>1</v>
      </c>
      <c r="AY657" s="16">
        <f t="shared" si="153"/>
        <v>236.06557376275197</v>
      </c>
      <c r="AZ657" s="4">
        <v>100</v>
      </c>
      <c r="BA657">
        <v>12</v>
      </c>
    </row>
    <row r="658" spans="1:53" x14ac:dyDescent="0.2">
      <c r="A658" s="13" t="s">
        <v>2327</v>
      </c>
      <c r="B658" s="13" t="s">
        <v>2328</v>
      </c>
      <c r="C658" s="1" t="s">
        <v>287</v>
      </c>
      <c r="D658" s="13" t="s">
        <v>173</v>
      </c>
      <c r="E658" s="13">
        <v>8</v>
      </c>
      <c r="F658" s="13">
        <v>0</v>
      </c>
      <c r="G658" s="13">
        <v>0</v>
      </c>
      <c r="H658" s="20">
        <f t="shared" si="140"/>
        <v>0</v>
      </c>
      <c r="I658">
        <v>0</v>
      </c>
      <c r="J658">
        <v>0</v>
      </c>
      <c r="K658">
        <v>0</v>
      </c>
      <c r="L658" s="17">
        <f t="shared" si="141"/>
        <v>0</v>
      </c>
      <c r="M658">
        <v>0</v>
      </c>
      <c r="N658">
        <v>0</v>
      </c>
      <c r="O658">
        <v>0</v>
      </c>
      <c r="P658" s="15">
        <f t="shared" si="142"/>
        <v>0</v>
      </c>
      <c r="Q658" s="15">
        <f t="shared" si="143"/>
        <v>0</v>
      </c>
      <c r="R658" s="20">
        <f t="shared" si="144"/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16">
        <v>0.2333333333</v>
      </c>
      <c r="Y658" s="26">
        <f t="shared" si="145"/>
        <v>2.91666666625E-2</v>
      </c>
      <c r="Z658" s="4">
        <v>0.48</v>
      </c>
      <c r="AA658" s="26">
        <f t="shared" si="146"/>
        <v>0.06</v>
      </c>
      <c r="AB658" s="4">
        <v>42.36</v>
      </c>
      <c r="AC658" s="26">
        <f t="shared" si="147"/>
        <v>5.2949999999999999</v>
      </c>
      <c r="AD658" s="21">
        <f t="shared" si="148"/>
        <v>1.1204481792717087E-2</v>
      </c>
      <c r="AE658" s="15">
        <f t="shared" si="149"/>
        <v>0</v>
      </c>
      <c r="AF658" s="15">
        <f t="shared" si="150"/>
        <v>0</v>
      </c>
      <c r="AG658" s="15">
        <f t="shared" si="151"/>
        <v>0</v>
      </c>
      <c r="AH658" s="1"/>
      <c r="AI658" s="1"/>
      <c r="AJ658" s="21" t="str">
        <f t="shared" si="152"/>
        <v xml:space="preserve"> </v>
      </c>
      <c r="AK658">
        <v>0</v>
      </c>
      <c r="AL658">
        <v>0</v>
      </c>
      <c r="AM658" s="42">
        <v>0</v>
      </c>
      <c r="AN658" s="42">
        <v>0</v>
      </c>
      <c r="AO658" s="42">
        <v>0</v>
      </c>
      <c r="AP658" s="42">
        <v>0</v>
      </c>
      <c r="AQ658" s="42">
        <v>0</v>
      </c>
      <c r="AR658" s="42">
        <v>0</v>
      </c>
      <c r="AS658">
        <v>0</v>
      </c>
      <c r="AT658">
        <v>0</v>
      </c>
      <c r="AW658">
        <v>0</v>
      </c>
      <c r="AX658">
        <v>0</v>
      </c>
      <c r="AY658" s="16">
        <f t="shared" si="153"/>
        <v>0</v>
      </c>
      <c r="AZ658" s="4">
        <v>100</v>
      </c>
      <c r="BA658">
        <v>2.6</v>
      </c>
    </row>
    <row r="659" spans="1:53" x14ac:dyDescent="0.2">
      <c r="A659" s="13" t="s">
        <v>1161</v>
      </c>
      <c r="B659" s="13" t="s">
        <v>2328</v>
      </c>
      <c r="C659" s="1" t="s">
        <v>270</v>
      </c>
      <c r="D659" s="13" t="s">
        <v>146</v>
      </c>
      <c r="E659" s="13">
        <v>4</v>
      </c>
      <c r="F659" s="13">
        <v>0</v>
      </c>
      <c r="G659" s="13">
        <v>0</v>
      </c>
      <c r="H659" s="20">
        <f t="shared" si="140"/>
        <v>0</v>
      </c>
      <c r="I659">
        <v>0</v>
      </c>
      <c r="J659">
        <v>0</v>
      </c>
      <c r="K659">
        <v>0</v>
      </c>
      <c r="L659" s="17">
        <f t="shared" si="141"/>
        <v>0</v>
      </c>
      <c r="M659">
        <v>0</v>
      </c>
      <c r="N659">
        <v>0</v>
      </c>
      <c r="O659">
        <v>0</v>
      </c>
      <c r="P659" s="15">
        <f t="shared" si="142"/>
        <v>0</v>
      </c>
      <c r="Q659" s="15">
        <f t="shared" si="143"/>
        <v>0</v>
      </c>
      <c r="R659" s="20">
        <f t="shared" si="144"/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16">
        <v>0</v>
      </c>
      <c r="Y659" s="26">
        <f t="shared" si="145"/>
        <v>0</v>
      </c>
      <c r="Z659" s="4">
        <v>0</v>
      </c>
      <c r="AA659" s="26">
        <f t="shared" si="146"/>
        <v>0</v>
      </c>
      <c r="AB659" s="4">
        <v>20.37</v>
      </c>
      <c r="AC659" s="26">
        <f t="shared" si="147"/>
        <v>5.0925000000000002</v>
      </c>
      <c r="AD659" s="21">
        <f t="shared" si="148"/>
        <v>0</v>
      </c>
      <c r="AE659" s="15">
        <f t="shared" si="149"/>
        <v>0</v>
      </c>
      <c r="AF659" s="15">
        <f t="shared" si="150"/>
        <v>0</v>
      </c>
      <c r="AG659" s="15">
        <f t="shared" si="151"/>
        <v>0</v>
      </c>
      <c r="AH659" s="13">
        <v>0</v>
      </c>
      <c r="AI659" s="13">
        <v>0</v>
      </c>
      <c r="AJ659" s="21" t="str">
        <f t="shared" si="152"/>
        <v xml:space="preserve"> </v>
      </c>
      <c r="AK659">
        <v>0</v>
      </c>
      <c r="AL659">
        <v>0</v>
      </c>
      <c r="AM659" s="42">
        <v>0</v>
      </c>
      <c r="AN659" s="42">
        <v>0</v>
      </c>
      <c r="AO659" s="42">
        <v>0</v>
      </c>
      <c r="AP659" s="42">
        <v>0</v>
      </c>
      <c r="AQ659" s="42">
        <v>0</v>
      </c>
      <c r="AR659" s="42">
        <v>0</v>
      </c>
      <c r="AS659">
        <v>0</v>
      </c>
      <c r="AT659">
        <v>0</v>
      </c>
      <c r="AW659">
        <v>0</v>
      </c>
      <c r="AX659">
        <v>0</v>
      </c>
      <c r="AY659" s="16">
        <f t="shared" si="153"/>
        <v>0</v>
      </c>
    </row>
    <row r="660" spans="1:53" x14ac:dyDescent="0.2">
      <c r="A660" s="13" t="s">
        <v>374</v>
      </c>
      <c r="B660" s="13" t="s">
        <v>2328</v>
      </c>
      <c r="C660" s="1" t="s">
        <v>238</v>
      </c>
      <c r="D660" s="13" t="s">
        <v>146</v>
      </c>
      <c r="E660" s="13">
        <v>9</v>
      </c>
      <c r="F660" s="13">
        <v>0</v>
      </c>
      <c r="G660" s="13">
        <v>0</v>
      </c>
      <c r="H660" s="20">
        <f t="shared" si="140"/>
        <v>0</v>
      </c>
      <c r="I660">
        <v>0</v>
      </c>
      <c r="J660">
        <v>0</v>
      </c>
      <c r="K660">
        <v>0</v>
      </c>
      <c r="L660" s="17">
        <f t="shared" si="141"/>
        <v>0</v>
      </c>
      <c r="M660">
        <v>0</v>
      </c>
      <c r="N660">
        <v>0</v>
      </c>
      <c r="O660">
        <v>0</v>
      </c>
      <c r="P660" s="15">
        <f t="shared" si="142"/>
        <v>0</v>
      </c>
      <c r="Q660" s="15">
        <f t="shared" si="143"/>
        <v>0</v>
      </c>
      <c r="R660" s="20">
        <f t="shared" si="144"/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 s="16">
        <v>1.1000000000000001</v>
      </c>
      <c r="Y660" s="26">
        <f t="shared" si="145"/>
        <v>0.12222222222222223</v>
      </c>
      <c r="Z660" s="4">
        <v>1.1200000000000001</v>
      </c>
      <c r="AA660" s="26">
        <f t="shared" si="146"/>
        <v>0.12444444444444445</v>
      </c>
      <c r="AB660" s="4">
        <v>37.5</v>
      </c>
      <c r="AC660" s="26">
        <f t="shared" si="147"/>
        <v>4.166666666666667</v>
      </c>
      <c r="AD660" s="21">
        <f t="shared" si="148"/>
        <v>2.9000517866390473E-2</v>
      </c>
      <c r="AE660" s="15">
        <f t="shared" si="149"/>
        <v>0</v>
      </c>
      <c r="AF660" s="15">
        <f t="shared" si="150"/>
        <v>0</v>
      </c>
      <c r="AG660" s="15">
        <f t="shared" si="151"/>
        <v>0</v>
      </c>
      <c r="AH660" s="13">
        <v>2</v>
      </c>
      <c r="AI660" s="13">
        <v>0</v>
      </c>
      <c r="AJ660" s="21">
        <f t="shared" si="152"/>
        <v>1</v>
      </c>
      <c r="AK660">
        <v>0</v>
      </c>
      <c r="AL660">
        <v>0</v>
      </c>
      <c r="AM660" s="42">
        <v>0</v>
      </c>
      <c r="AN660" s="42">
        <v>0</v>
      </c>
      <c r="AO660" s="42">
        <v>0</v>
      </c>
      <c r="AP660" s="42">
        <v>0</v>
      </c>
      <c r="AQ660" s="42">
        <v>0</v>
      </c>
      <c r="AR660" s="42">
        <v>0</v>
      </c>
      <c r="AS660">
        <v>1</v>
      </c>
      <c r="AT660">
        <v>0</v>
      </c>
      <c r="AU660" s="4">
        <v>21.95</v>
      </c>
      <c r="AV660" s="4">
        <v>100</v>
      </c>
      <c r="AW660">
        <v>0</v>
      </c>
      <c r="AX660">
        <v>0</v>
      </c>
      <c r="AY660" s="16">
        <f t="shared" si="153"/>
        <v>0</v>
      </c>
      <c r="AZ660" s="4">
        <v>100</v>
      </c>
      <c r="BA660">
        <v>12.1</v>
      </c>
    </row>
    <row r="661" spans="1:53" x14ac:dyDescent="0.2">
      <c r="A661" s="13" t="s">
        <v>2334</v>
      </c>
      <c r="B661" s="13" t="s">
        <v>2335</v>
      </c>
      <c r="C661" s="1" t="s">
        <v>162</v>
      </c>
      <c r="D661" s="13" t="s">
        <v>328</v>
      </c>
      <c r="E661" s="13">
        <v>11</v>
      </c>
      <c r="F661" s="13">
        <v>0</v>
      </c>
      <c r="G661" s="13">
        <v>0</v>
      </c>
      <c r="H661" s="20">
        <f t="shared" si="140"/>
        <v>0</v>
      </c>
      <c r="I661">
        <v>0</v>
      </c>
      <c r="J661">
        <v>0</v>
      </c>
      <c r="K661">
        <v>0</v>
      </c>
      <c r="L661" s="17">
        <f t="shared" si="141"/>
        <v>0</v>
      </c>
      <c r="M661">
        <v>0</v>
      </c>
      <c r="N661">
        <v>0</v>
      </c>
      <c r="O661">
        <v>0</v>
      </c>
      <c r="P661" s="15">
        <f t="shared" si="142"/>
        <v>0</v>
      </c>
      <c r="Q661" s="15">
        <f t="shared" si="143"/>
        <v>0</v>
      </c>
      <c r="R661" s="20">
        <f t="shared" si="144"/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 s="16">
        <v>2.7166666667000001</v>
      </c>
      <c r="Y661" s="26">
        <f t="shared" si="145"/>
        <v>0.24696969697272728</v>
      </c>
      <c r="Z661" s="4">
        <v>2.42</v>
      </c>
      <c r="AA661" s="26">
        <f t="shared" si="146"/>
        <v>0.22</v>
      </c>
      <c r="AB661" s="4">
        <v>55.88</v>
      </c>
      <c r="AC661" s="26">
        <f t="shared" si="147"/>
        <v>5.08</v>
      </c>
      <c r="AD661" s="21">
        <f t="shared" si="148"/>
        <v>4.1509433962264156E-2</v>
      </c>
      <c r="AE661" s="15">
        <f t="shared" si="149"/>
        <v>0</v>
      </c>
      <c r="AF661" s="15">
        <f t="shared" si="150"/>
        <v>0</v>
      </c>
      <c r="AG661" s="15">
        <f t="shared" si="151"/>
        <v>0</v>
      </c>
      <c r="AH661" s="13">
        <v>0</v>
      </c>
      <c r="AI661" s="13">
        <v>0</v>
      </c>
      <c r="AJ661" s="21" t="str">
        <f t="shared" si="152"/>
        <v xml:space="preserve"> </v>
      </c>
      <c r="AK661">
        <v>0</v>
      </c>
      <c r="AL661">
        <v>0</v>
      </c>
      <c r="AM661" s="42">
        <v>1</v>
      </c>
      <c r="AN661" s="42">
        <v>0</v>
      </c>
      <c r="AO661" s="42">
        <v>1</v>
      </c>
      <c r="AP661" s="42">
        <v>0</v>
      </c>
      <c r="AQ661" s="42">
        <v>0</v>
      </c>
      <c r="AR661" s="42">
        <v>0</v>
      </c>
      <c r="AS661">
        <v>2</v>
      </c>
      <c r="AT661">
        <v>0</v>
      </c>
      <c r="AU661" s="4">
        <v>15.91</v>
      </c>
      <c r="AV661" s="4">
        <v>100</v>
      </c>
      <c r="AW661">
        <v>0</v>
      </c>
      <c r="AX661">
        <v>0</v>
      </c>
      <c r="AY661" s="16">
        <f t="shared" si="153"/>
        <v>44.171779140562307</v>
      </c>
      <c r="AZ661" s="4">
        <v>100</v>
      </c>
      <c r="BA661">
        <v>4</v>
      </c>
    </row>
    <row r="662" spans="1:53" x14ac:dyDescent="0.2">
      <c r="A662" s="13" t="s">
        <v>217</v>
      </c>
      <c r="B662" s="13" t="s">
        <v>2337</v>
      </c>
      <c r="C662" s="1" t="s">
        <v>243</v>
      </c>
      <c r="D662" s="13" t="s">
        <v>146</v>
      </c>
      <c r="E662" s="13">
        <v>82</v>
      </c>
      <c r="F662" s="13">
        <v>1</v>
      </c>
      <c r="G662" s="13">
        <v>11</v>
      </c>
      <c r="H662" s="20">
        <f t="shared" si="140"/>
        <v>12</v>
      </c>
      <c r="I662">
        <v>1</v>
      </c>
      <c r="J662">
        <v>5</v>
      </c>
      <c r="K662">
        <v>6</v>
      </c>
      <c r="L662" s="17">
        <f t="shared" si="141"/>
        <v>3.0192899077434974</v>
      </c>
      <c r="M662">
        <v>13</v>
      </c>
      <c r="N662">
        <v>9</v>
      </c>
      <c r="O662">
        <v>3</v>
      </c>
      <c r="P662" s="15">
        <f t="shared" si="142"/>
        <v>7.6923076923076927E-2</v>
      </c>
      <c r="Q662" s="15">
        <f t="shared" si="143"/>
        <v>0.04</v>
      </c>
      <c r="R662" s="20">
        <f t="shared" si="144"/>
        <v>49.047619047619051</v>
      </c>
      <c r="S662">
        <v>0</v>
      </c>
      <c r="T662">
        <v>1</v>
      </c>
      <c r="U662">
        <v>13</v>
      </c>
      <c r="V662">
        <v>17</v>
      </c>
      <c r="W662">
        <v>3</v>
      </c>
      <c r="X662" s="16">
        <v>238.46666666670001</v>
      </c>
      <c r="Y662" s="26">
        <f t="shared" si="145"/>
        <v>2.9081300813012194</v>
      </c>
      <c r="Z662" s="4">
        <v>228.71</v>
      </c>
      <c r="AA662" s="26">
        <f t="shared" si="146"/>
        <v>2.7891463414634146</v>
      </c>
      <c r="AB662" s="4">
        <v>214.38</v>
      </c>
      <c r="AC662" s="26">
        <f t="shared" si="147"/>
        <v>2.6143902439024389</v>
      </c>
      <c r="AD662" s="21">
        <f t="shared" si="148"/>
        <v>0.51617052968922794</v>
      </c>
      <c r="AE662" s="15">
        <f t="shared" si="149"/>
        <v>4.7619047619047616E-2</v>
      </c>
      <c r="AF662" s="15">
        <f t="shared" si="150"/>
        <v>0.52380952380952384</v>
      </c>
      <c r="AG662" s="15">
        <f t="shared" si="151"/>
        <v>0.5714285714285714</v>
      </c>
      <c r="AH662" s="13">
        <v>101</v>
      </c>
      <c r="AI662" s="13">
        <v>113</v>
      </c>
      <c r="AJ662" s="21">
        <f t="shared" si="152"/>
        <v>0.4719626168224299</v>
      </c>
      <c r="AK662">
        <v>21</v>
      </c>
      <c r="AL662">
        <v>2</v>
      </c>
      <c r="AM662" s="42">
        <v>185</v>
      </c>
      <c r="AN662" s="42">
        <v>18</v>
      </c>
      <c r="AO662" s="42">
        <v>185</v>
      </c>
      <c r="AP662" s="42">
        <v>18</v>
      </c>
      <c r="AQ662" s="42">
        <v>9</v>
      </c>
      <c r="AR662" s="42">
        <v>81</v>
      </c>
      <c r="AS662">
        <v>168</v>
      </c>
      <c r="AT662">
        <v>19</v>
      </c>
      <c r="AU662" s="4">
        <v>4.41</v>
      </c>
      <c r="AV662" s="4">
        <v>89.84</v>
      </c>
      <c r="AW662">
        <v>1</v>
      </c>
      <c r="AX662">
        <v>0</v>
      </c>
      <c r="AY662" s="16">
        <f t="shared" si="153"/>
        <v>106.93318423258219</v>
      </c>
      <c r="AZ662" s="4">
        <v>95.88</v>
      </c>
      <c r="BA662">
        <v>3.5</v>
      </c>
    </row>
    <row r="663" spans="1:53" x14ac:dyDescent="0.2">
      <c r="A663" s="13" t="s">
        <v>535</v>
      </c>
      <c r="B663" s="13" t="s">
        <v>2340</v>
      </c>
      <c r="C663" s="1" t="s">
        <v>322</v>
      </c>
      <c r="D663" s="13" t="s">
        <v>146</v>
      </c>
      <c r="E663" s="13">
        <v>76</v>
      </c>
      <c r="F663" s="13">
        <v>2</v>
      </c>
      <c r="G663" s="13">
        <v>5</v>
      </c>
      <c r="H663" s="20">
        <f t="shared" si="140"/>
        <v>7</v>
      </c>
      <c r="I663">
        <v>2</v>
      </c>
      <c r="J663">
        <v>5</v>
      </c>
      <c r="K663">
        <v>0</v>
      </c>
      <c r="L663" s="17">
        <f t="shared" si="141"/>
        <v>2.7044430135222148</v>
      </c>
      <c r="M663">
        <v>33</v>
      </c>
      <c r="N663">
        <v>7</v>
      </c>
      <c r="O663">
        <v>24</v>
      </c>
      <c r="P663" s="15">
        <f t="shared" si="142"/>
        <v>6.0606060606060608E-2</v>
      </c>
      <c r="Q663" s="15">
        <f t="shared" si="143"/>
        <v>3.125E-2</v>
      </c>
      <c r="R663" s="20">
        <f t="shared" si="144"/>
        <v>50</v>
      </c>
      <c r="S663">
        <v>0</v>
      </c>
      <c r="T663">
        <v>1</v>
      </c>
      <c r="U663">
        <v>1</v>
      </c>
      <c r="V663">
        <v>4</v>
      </c>
      <c r="W663">
        <v>2</v>
      </c>
      <c r="X663" s="16">
        <v>155.30000000000001</v>
      </c>
      <c r="Y663" s="26">
        <f t="shared" si="145"/>
        <v>2.043421052631579</v>
      </c>
      <c r="Z663" s="4">
        <v>144.07</v>
      </c>
      <c r="AA663" s="26">
        <f t="shared" si="146"/>
        <v>1.8956578947368421</v>
      </c>
      <c r="AB663" s="4">
        <v>275.08</v>
      </c>
      <c r="AC663" s="26">
        <f t="shared" si="147"/>
        <v>3.6194736842105262</v>
      </c>
      <c r="AD663" s="21">
        <f t="shared" si="148"/>
        <v>0.34371943218418227</v>
      </c>
      <c r="AE663" s="15">
        <f t="shared" si="149"/>
        <v>0.15384615384615385</v>
      </c>
      <c r="AF663" s="15">
        <f t="shared" si="150"/>
        <v>0.38461538461538464</v>
      </c>
      <c r="AG663" s="15">
        <f t="shared" si="151"/>
        <v>0.53846153846153855</v>
      </c>
      <c r="AH663" s="13">
        <v>19</v>
      </c>
      <c r="AI663" s="13">
        <v>30</v>
      </c>
      <c r="AJ663" s="21">
        <f t="shared" si="152"/>
        <v>0.38775510204081631</v>
      </c>
      <c r="AK663">
        <v>13</v>
      </c>
      <c r="AL663">
        <v>7</v>
      </c>
      <c r="AM663" s="42">
        <v>117</v>
      </c>
      <c r="AN663" s="42">
        <v>19</v>
      </c>
      <c r="AO663" s="42">
        <v>117</v>
      </c>
      <c r="AP663" s="42">
        <v>19</v>
      </c>
      <c r="AQ663" s="42">
        <v>3</v>
      </c>
      <c r="AR663" s="42">
        <v>65</v>
      </c>
      <c r="AS663">
        <v>95</v>
      </c>
      <c r="AT663">
        <v>24</v>
      </c>
      <c r="AU663" s="4">
        <v>-10.210000000000001</v>
      </c>
      <c r="AV663" s="4">
        <v>79.83</v>
      </c>
      <c r="AW663">
        <v>1</v>
      </c>
      <c r="AX663">
        <v>0</v>
      </c>
      <c r="AY663" s="16">
        <f t="shared" si="153"/>
        <v>101.99613650998067</v>
      </c>
      <c r="AZ663" s="4">
        <v>93.02</v>
      </c>
      <c r="BA663">
        <v>-4.9000000000000004</v>
      </c>
    </row>
    <row r="664" spans="1:53" x14ac:dyDescent="0.2">
      <c r="A664" s="13" t="s">
        <v>217</v>
      </c>
      <c r="B664" s="13" t="s">
        <v>2340</v>
      </c>
      <c r="C664" s="1" t="s">
        <v>206</v>
      </c>
      <c r="D664" s="13" t="s">
        <v>146</v>
      </c>
      <c r="E664" s="13">
        <v>53</v>
      </c>
      <c r="F664" s="13">
        <v>1</v>
      </c>
      <c r="G664" s="13">
        <v>2</v>
      </c>
      <c r="H664" s="20">
        <f t="shared" si="140"/>
        <v>3</v>
      </c>
      <c r="I664">
        <v>1</v>
      </c>
      <c r="J664">
        <v>1</v>
      </c>
      <c r="K664">
        <v>1</v>
      </c>
      <c r="L664" s="17">
        <f t="shared" si="141"/>
        <v>2.7006751687921979</v>
      </c>
      <c r="M664">
        <v>10</v>
      </c>
      <c r="N664">
        <v>6</v>
      </c>
      <c r="O664">
        <v>3</v>
      </c>
      <c r="P664" s="15">
        <f t="shared" si="142"/>
        <v>0.1</v>
      </c>
      <c r="Q664" s="15">
        <f t="shared" si="143"/>
        <v>5.2631578947368418E-2</v>
      </c>
      <c r="R664" s="20">
        <f t="shared" si="144"/>
        <v>14.666666666666668</v>
      </c>
      <c r="S664">
        <v>0</v>
      </c>
      <c r="T664">
        <v>1</v>
      </c>
      <c r="U664">
        <v>6</v>
      </c>
      <c r="V664">
        <v>4</v>
      </c>
      <c r="W664">
        <v>0</v>
      </c>
      <c r="X664" s="16">
        <v>66.650000000000006</v>
      </c>
      <c r="Y664" s="26">
        <f t="shared" si="145"/>
        <v>1.2575471698113208</v>
      </c>
      <c r="Z664" s="4">
        <v>65.09</v>
      </c>
      <c r="AA664" s="26">
        <f t="shared" si="146"/>
        <v>1.2281132075471699</v>
      </c>
      <c r="AB664" s="4">
        <v>227.01</v>
      </c>
      <c r="AC664" s="26">
        <f t="shared" si="147"/>
        <v>4.2832075471698108</v>
      </c>
      <c r="AD664" s="21">
        <f t="shared" si="148"/>
        <v>0.22283464566929137</v>
      </c>
      <c r="AE664" s="15">
        <f t="shared" si="149"/>
        <v>0.33333333333333331</v>
      </c>
      <c r="AF664" s="15">
        <f t="shared" si="150"/>
        <v>0.66666666666666663</v>
      </c>
      <c r="AG664" s="15">
        <f t="shared" si="151"/>
        <v>1</v>
      </c>
      <c r="AH664" s="13">
        <v>16</v>
      </c>
      <c r="AI664" s="13">
        <v>20</v>
      </c>
      <c r="AJ664" s="21">
        <f t="shared" si="152"/>
        <v>0.44444444444444442</v>
      </c>
      <c r="AK664">
        <v>3</v>
      </c>
      <c r="AL664">
        <v>0</v>
      </c>
      <c r="AM664" s="42">
        <v>41</v>
      </c>
      <c r="AN664" s="42">
        <v>18</v>
      </c>
      <c r="AO664" s="42">
        <v>41</v>
      </c>
      <c r="AP664" s="42">
        <v>18</v>
      </c>
      <c r="AQ664" s="42">
        <v>2</v>
      </c>
      <c r="AR664" s="42">
        <v>22</v>
      </c>
      <c r="AS664">
        <v>39</v>
      </c>
      <c r="AT664">
        <v>15</v>
      </c>
      <c r="AU664" s="4">
        <v>-15.6</v>
      </c>
      <c r="AV664" s="4">
        <v>72.22</v>
      </c>
      <c r="AW664">
        <v>0</v>
      </c>
      <c r="AX664">
        <v>0</v>
      </c>
      <c r="AY664" s="16">
        <f t="shared" si="153"/>
        <v>62.115528882220552</v>
      </c>
      <c r="AZ664" s="4">
        <v>88</v>
      </c>
      <c r="BA664">
        <v>-5.5</v>
      </c>
    </row>
    <row r="665" spans="1:53" x14ac:dyDescent="0.2">
      <c r="A665" s="13" t="s">
        <v>535</v>
      </c>
      <c r="B665" s="13" t="s">
        <v>2343</v>
      </c>
      <c r="C665" s="1" t="s">
        <v>409</v>
      </c>
      <c r="D665" s="13" t="s">
        <v>328</v>
      </c>
      <c r="E665" s="13">
        <v>45</v>
      </c>
      <c r="F665" s="13">
        <v>0</v>
      </c>
      <c r="G665" s="13">
        <v>1</v>
      </c>
      <c r="H665" s="20">
        <f t="shared" si="140"/>
        <v>1</v>
      </c>
      <c r="I665">
        <v>0</v>
      </c>
      <c r="J665">
        <v>1</v>
      </c>
      <c r="K665">
        <v>0</v>
      </c>
      <c r="L665" s="17">
        <f t="shared" si="141"/>
        <v>9.7560975609756095</v>
      </c>
      <c r="M665">
        <v>0</v>
      </c>
      <c r="N665">
        <v>1</v>
      </c>
      <c r="O665">
        <v>0</v>
      </c>
      <c r="P665" s="15">
        <f t="shared" si="142"/>
        <v>0</v>
      </c>
      <c r="Q665" s="15">
        <f t="shared" si="143"/>
        <v>0</v>
      </c>
      <c r="R665" s="20">
        <f t="shared" si="144"/>
        <v>5</v>
      </c>
      <c r="S665">
        <v>0</v>
      </c>
      <c r="T665">
        <v>0</v>
      </c>
      <c r="U665">
        <v>0</v>
      </c>
      <c r="V665">
        <v>0</v>
      </c>
      <c r="W665">
        <v>0</v>
      </c>
      <c r="X665" s="16">
        <v>6.15</v>
      </c>
      <c r="Y665" s="26">
        <f t="shared" si="145"/>
        <v>0.13666666666666669</v>
      </c>
      <c r="Z665" s="4">
        <v>5.81</v>
      </c>
      <c r="AA665" s="26">
        <f t="shared" si="146"/>
        <v>0.12911111111111109</v>
      </c>
      <c r="AB665" s="4">
        <v>202.32</v>
      </c>
      <c r="AC665" s="26">
        <f t="shared" si="147"/>
        <v>4.4959999999999996</v>
      </c>
      <c r="AD665" s="21">
        <f t="shared" si="148"/>
        <v>2.7915245279392684E-2</v>
      </c>
      <c r="AE665" s="15">
        <f t="shared" si="149"/>
        <v>0</v>
      </c>
      <c r="AF665" s="15">
        <f t="shared" si="150"/>
        <v>1</v>
      </c>
      <c r="AG665" s="15">
        <f t="shared" si="151"/>
        <v>1</v>
      </c>
      <c r="AH665" s="13">
        <v>2</v>
      </c>
      <c r="AI665" s="13">
        <v>3</v>
      </c>
      <c r="AJ665" s="21">
        <f t="shared" si="152"/>
        <v>0.4</v>
      </c>
      <c r="AK665">
        <v>1</v>
      </c>
      <c r="AL665">
        <v>0</v>
      </c>
      <c r="AM665" s="42">
        <v>4</v>
      </c>
      <c r="AN665" s="42">
        <v>1</v>
      </c>
      <c r="AO665" s="42">
        <v>4</v>
      </c>
      <c r="AP665" s="42">
        <v>1</v>
      </c>
      <c r="AQ665" s="42">
        <v>0</v>
      </c>
      <c r="AR665" s="42">
        <v>1</v>
      </c>
      <c r="AS665">
        <v>5</v>
      </c>
      <c r="AT665">
        <v>1</v>
      </c>
      <c r="AU665" s="4">
        <v>-0.51</v>
      </c>
      <c r="AV665" s="4">
        <v>83.33</v>
      </c>
      <c r="AW665">
        <v>0</v>
      </c>
      <c r="AX665">
        <v>0</v>
      </c>
      <c r="AY665" s="16">
        <f t="shared" si="153"/>
        <v>78.048780487804876</v>
      </c>
      <c r="AZ665" s="4">
        <v>71.430000000000007</v>
      </c>
      <c r="BA665">
        <v>-21.3</v>
      </c>
    </row>
    <row r="666" spans="1:53" x14ac:dyDescent="0.2">
      <c r="A666" s="13" t="s">
        <v>2347</v>
      </c>
      <c r="B666" s="13" t="s">
        <v>2348</v>
      </c>
      <c r="C666" s="1" t="s">
        <v>446</v>
      </c>
      <c r="D666" s="13" t="s">
        <v>328</v>
      </c>
      <c r="E666" s="13">
        <v>72</v>
      </c>
      <c r="F666" s="13">
        <v>0</v>
      </c>
      <c r="G666" s="13">
        <v>2</v>
      </c>
      <c r="H666" s="20">
        <f t="shared" si="140"/>
        <v>2</v>
      </c>
      <c r="I666">
        <v>0</v>
      </c>
      <c r="J666">
        <v>0</v>
      </c>
      <c r="K666">
        <v>2</v>
      </c>
      <c r="L666" s="17">
        <f t="shared" si="141"/>
        <v>1.1836265000825854</v>
      </c>
      <c r="M666">
        <v>7</v>
      </c>
      <c r="N666">
        <v>4</v>
      </c>
      <c r="O666">
        <v>4</v>
      </c>
      <c r="P666" s="15">
        <f t="shared" si="142"/>
        <v>0</v>
      </c>
      <c r="Q666" s="15">
        <f t="shared" si="143"/>
        <v>0</v>
      </c>
      <c r="R666" s="20">
        <f t="shared" si="144"/>
        <v>0</v>
      </c>
      <c r="S666">
        <v>0</v>
      </c>
      <c r="T666">
        <v>6</v>
      </c>
      <c r="U666">
        <v>9</v>
      </c>
      <c r="V666">
        <v>2</v>
      </c>
      <c r="W666">
        <v>0</v>
      </c>
      <c r="X666" s="16">
        <v>101.3833333333</v>
      </c>
      <c r="Y666" s="26">
        <f t="shared" si="145"/>
        <v>1.4081018518513888</v>
      </c>
      <c r="Z666" s="4">
        <v>96.82</v>
      </c>
      <c r="AA666" s="26">
        <f t="shared" si="146"/>
        <v>1.3447222222222222</v>
      </c>
      <c r="AB666" s="4">
        <v>218.67</v>
      </c>
      <c r="AC666" s="26">
        <f t="shared" si="147"/>
        <v>3.0370833333333334</v>
      </c>
      <c r="AD666" s="21">
        <f t="shared" si="148"/>
        <v>0.30688769850074488</v>
      </c>
      <c r="AE666" s="15">
        <f t="shared" si="149"/>
        <v>0</v>
      </c>
      <c r="AF666" s="15">
        <f t="shared" si="150"/>
        <v>0.25</v>
      </c>
      <c r="AG666" s="15">
        <f t="shared" si="151"/>
        <v>0.25</v>
      </c>
      <c r="AH666" s="13">
        <v>0</v>
      </c>
      <c r="AI666" s="13">
        <v>0</v>
      </c>
      <c r="AJ666" s="21" t="str">
        <f t="shared" si="152"/>
        <v xml:space="preserve"> </v>
      </c>
      <c r="AK666">
        <v>8</v>
      </c>
      <c r="AL666">
        <v>2</v>
      </c>
      <c r="AM666" s="42">
        <v>79</v>
      </c>
      <c r="AN666" s="42">
        <v>16</v>
      </c>
      <c r="AO666" s="42">
        <v>79</v>
      </c>
      <c r="AP666" s="42">
        <v>16</v>
      </c>
      <c r="AQ666" s="42">
        <v>6</v>
      </c>
      <c r="AR666" s="42">
        <v>44</v>
      </c>
      <c r="AS666">
        <v>71</v>
      </c>
      <c r="AT666">
        <v>17</v>
      </c>
      <c r="AU666" s="4">
        <v>-4.55</v>
      </c>
      <c r="AV666" s="4">
        <v>80.680000000000007</v>
      </c>
      <c r="AW666">
        <v>0</v>
      </c>
      <c r="AX666">
        <v>0</v>
      </c>
      <c r="AY666" s="16">
        <f t="shared" si="153"/>
        <v>100.60825250701977</v>
      </c>
      <c r="AZ666" s="4">
        <v>93.02</v>
      </c>
      <c r="BA666">
        <v>0.8</v>
      </c>
    </row>
    <row r="667" spans="1:53" x14ac:dyDescent="0.2">
      <c r="A667" s="13" t="s">
        <v>2350</v>
      </c>
      <c r="B667" s="13" t="s">
        <v>2351</v>
      </c>
      <c r="C667" s="13" t="s">
        <v>249</v>
      </c>
      <c r="D667" s="13" t="s">
        <v>173</v>
      </c>
      <c r="E667" s="13">
        <v>81</v>
      </c>
      <c r="F667" s="13">
        <v>1</v>
      </c>
      <c r="G667" s="13">
        <v>8</v>
      </c>
      <c r="H667" s="20">
        <f t="shared" si="140"/>
        <v>9</v>
      </c>
      <c r="I667">
        <v>1</v>
      </c>
      <c r="J667">
        <v>4</v>
      </c>
      <c r="K667">
        <v>3</v>
      </c>
      <c r="L667" s="17">
        <f t="shared" si="141"/>
        <v>2.7254374158820198</v>
      </c>
      <c r="M667">
        <v>16</v>
      </c>
      <c r="N667">
        <v>5</v>
      </c>
      <c r="O667">
        <v>13</v>
      </c>
      <c r="P667" s="15">
        <f t="shared" si="142"/>
        <v>6.25E-2</v>
      </c>
      <c r="Q667" s="15">
        <f t="shared" si="143"/>
        <v>2.9411764705882353E-2</v>
      </c>
      <c r="R667" s="20">
        <f t="shared" si="144"/>
        <v>40</v>
      </c>
      <c r="S667">
        <v>3</v>
      </c>
      <c r="T667">
        <v>2</v>
      </c>
      <c r="U667">
        <v>13</v>
      </c>
      <c r="V667">
        <v>4</v>
      </c>
      <c r="W667">
        <v>2</v>
      </c>
      <c r="X667" s="16">
        <v>198.13333333329999</v>
      </c>
      <c r="Y667" s="26">
        <f t="shared" si="145"/>
        <v>2.4460905349790121</v>
      </c>
      <c r="Z667" s="4">
        <v>186.95</v>
      </c>
      <c r="AA667" s="26">
        <f t="shared" si="146"/>
        <v>2.3080246913580247</v>
      </c>
      <c r="AB667" s="4">
        <v>272.62</v>
      </c>
      <c r="AC667" s="26">
        <f t="shared" si="147"/>
        <v>3.3656790123456792</v>
      </c>
      <c r="AD667" s="21">
        <f t="shared" si="148"/>
        <v>0.40679330678677894</v>
      </c>
      <c r="AE667" s="15">
        <f t="shared" si="149"/>
        <v>7.1428571428571425E-2</v>
      </c>
      <c r="AF667" s="15">
        <f t="shared" si="150"/>
        <v>0.5</v>
      </c>
      <c r="AG667" s="15">
        <f t="shared" si="151"/>
        <v>0.5714285714285714</v>
      </c>
      <c r="AH667" s="1"/>
      <c r="AI667" s="1"/>
      <c r="AJ667" s="21" t="str">
        <f t="shared" si="152"/>
        <v xml:space="preserve"> </v>
      </c>
      <c r="AK667">
        <v>14</v>
      </c>
      <c r="AL667">
        <v>5</v>
      </c>
      <c r="AM667" s="42">
        <v>126</v>
      </c>
      <c r="AN667" s="42">
        <v>28</v>
      </c>
      <c r="AO667" s="42">
        <v>126</v>
      </c>
      <c r="AP667" s="42">
        <v>28</v>
      </c>
      <c r="AQ667" s="42">
        <v>5</v>
      </c>
      <c r="AR667" s="42">
        <v>65</v>
      </c>
      <c r="AS667">
        <v>152</v>
      </c>
      <c r="AT667">
        <v>24</v>
      </c>
      <c r="AU667" s="4">
        <v>3.75</v>
      </c>
      <c r="AV667" s="4">
        <v>86.36</v>
      </c>
      <c r="AW667">
        <v>1</v>
      </c>
      <c r="AX667">
        <v>1</v>
      </c>
      <c r="AY667" s="16">
        <f t="shared" si="153"/>
        <v>80.248990578748362</v>
      </c>
      <c r="AZ667" s="4">
        <v>92.64</v>
      </c>
      <c r="BA667">
        <v>-1.2</v>
      </c>
    </row>
    <row r="668" spans="1:53" x14ac:dyDescent="0.2">
      <c r="A668" s="13" t="s">
        <v>861</v>
      </c>
      <c r="B668" s="13" t="s">
        <v>2353</v>
      </c>
      <c r="C668" s="1" t="s">
        <v>167</v>
      </c>
      <c r="D668" s="13" t="s">
        <v>503</v>
      </c>
      <c r="E668" s="13">
        <v>58</v>
      </c>
      <c r="F668" s="13">
        <v>0</v>
      </c>
      <c r="G668" s="13">
        <v>0</v>
      </c>
      <c r="H668" s="20">
        <f t="shared" si="140"/>
        <v>0</v>
      </c>
      <c r="I668">
        <v>0</v>
      </c>
      <c r="J668">
        <v>0</v>
      </c>
      <c r="K668">
        <v>0</v>
      </c>
      <c r="L668" s="17">
        <f t="shared" si="141"/>
        <v>0</v>
      </c>
      <c r="M668">
        <v>2</v>
      </c>
      <c r="N668">
        <v>0</v>
      </c>
      <c r="O668">
        <v>0</v>
      </c>
      <c r="P668" s="15">
        <f t="shared" si="142"/>
        <v>0</v>
      </c>
      <c r="Q668" s="15">
        <f t="shared" si="143"/>
        <v>0</v>
      </c>
      <c r="R668" s="20">
        <f t="shared" si="144"/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16">
        <v>4.25</v>
      </c>
      <c r="Y668" s="26">
        <f t="shared" si="145"/>
        <v>7.3275862068965511E-2</v>
      </c>
      <c r="Z668" s="4">
        <v>4.2</v>
      </c>
      <c r="AA668" s="26">
        <f t="shared" si="146"/>
        <v>7.2413793103448282E-2</v>
      </c>
      <c r="AB668" s="4">
        <v>292.99</v>
      </c>
      <c r="AC668" s="26">
        <f t="shared" si="147"/>
        <v>5.0515517241379309</v>
      </c>
      <c r="AD668" s="21">
        <f t="shared" si="148"/>
        <v>1.4132373229247286E-2</v>
      </c>
      <c r="AE668" s="15">
        <f t="shared" si="149"/>
        <v>0</v>
      </c>
      <c r="AF668" s="15">
        <f t="shared" si="150"/>
        <v>0</v>
      </c>
      <c r="AG668" s="15">
        <f t="shared" si="151"/>
        <v>0</v>
      </c>
      <c r="AH668" s="13">
        <v>0</v>
      </c>
      <c r="AI668" s="13">
        <v>0</v>
      </c>
      <c r="AJ668" s="21" t="str">
        <f t="shared" si="152"/>
        <v xml:space="preserve"> </v>
      </c>
      <c r="AK668">
        <v>0</v>
      </c>
      <c r="AL668">
        <v>0</v>
      </c>
      <c r="AM668" s="42">
        <v>4</v>
      </c>
      <c r="AN668" s="42">
        <v>0</v>
      </c>
      <c r="AO668" s="42">
        <v>4</v>
      </c>
      <c r="AP668" s="42">
        <v>0</v>
      </c>
      <c r="AQ668" s="42">
        <v>0</v>
      </c>
      <c r="AR668" s="42">
        <v>2</v>
      </c>
      <c r="AS668">
        <v>2</v>
      </c>
      <c r="AT668">
        <v>0</v>
      </c>
      <c r="AU668" s="4">
        <v>13.03</v>
      </c>
      <c r="AV668" s="4">
        <v>100</v>
      </c>
      <c r="AW668">
        <v>3</v>
      </c>
      <c r="AX668">
        <v>1</v>
      </c>
      <c r="AY668" s="16">
        <f t="shared" si="153"/>
        <v>141.1764705882353</v>
      </c>
      <c r="AZ668" s="4">
        <v>100</v>
      </c>
      <c r="BA668">
        <v>7.3</v>
      </c>
    </row>
    <row r="669" spans="1:53" x14ac:dyDescent="0.2">
      <c r="A669" s="13" t="s">
        <v>2355</v>
      </c>
      <c r="B669" s="13" t="s">
        <v>2356</v>
      </c>
      <c r="C669" s="1" t="s">
        <v>358</v>
      </c>
      <c r="D669" s="13" t="s">
        <v>173</v>
      </c>
      <c r="E669" s="13">
        <v>6</v>
      </c>
      <c r="F669" s="13">
        <v>0</v>
      </c>
      <c r="G669" s="13">
        <v>0</v>
      </c>
      <c r="H669" s="20">
        <f t="shared" si="140"/>
        <v>0</v>
      </c>
      <c r="I669">
        <v>0</v>
      </c>
      <c r="J669">
        <v>0</v>
      </c>
      <c r="K669">
        <v>0</v>
      </c>
      <c r="L669" s="17">
        <f t="shared" si="141"/>
        <v>0</v>
      </c>
      <c r="M669">
        <v>0</v>
      </c>
      <c r="N669">
        <v>0</v>
      </c>
      <c r="O669">
        <v>0</v>
      </c>
      <c r="P669" s="15">
        <f t="shared" si="142"/>
        <v>0</v>
      </c>
      <c r="Q669" s="15">
        <f t="shared" si="143"/>
        <v>0</v>
      </c>
      <c r="R669" s="20">
        <f t="shared" si="144"/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16">
        <v>0.2333333333</v>
      </c>
      <c r="Y669" s="26">
        <f t="shared" si="145"/>
        <v>3.8888888883333333E-2</v>
      </c>
      <c r="Z669" s="4">
        <v>0.34</v>
      </c>
      <c r="AA669" s="26">
        <f t="shared" si="146"/>
        <v>5.6666666666666671E-2</v>
      </c>
      <c r="AB669" s="4">
        <v>30.48</v>
      </c>
      <c r="AC669" s="26">
        <f t="shared" si="147"/>
        <v>5.08</v>
      </c>
      <c r="AD669" s="21">
        <f t="shared" si="148"/>
        <v>1.1031797534068787E-2</v>
      </c>
      <c r="AE669" s="15">
        <f t="shared" si="149"/>
        <v>0</v>
      </c>
      <c r="AF669" s="15">
        <f t="shared" si="150"/>
        <v>0</v>
      </c>
      <c r="AG669" s="15">
        <f t="shared" si="151"/>
        <v>0</v>
      </c>
      <c r="AH669" s="1"/>
      <c r="AI669" s="1"/>
      <c r="AJ669" s="21" t="str">
        <f t="shared" si="152"/>
        <v xml:space="preserve"> </v>
      </c>
      <c r="AK669">
        <v>0</v>
      </c>
      <c r="AL669">
        <v>0</v>
      </c>
      <c r="AM669" s="42">
        <v>0</v>
      </c>
      <c r="AN669" s="42">
        <v>0</v>
      </c>
      <c r="AO669" s="42">
        <v>0</v>
      </c>
      <c r="AP669" s="42">
        <v>0</v>
      </c>
      <c r="AQ669" s="42">
        <v>0</v>
      </c>
      <c r="AR669" s="42">
        <v>0</v>
      </c>
      <c r="AS669">
        <v>0</v>
      </c>
      <c r="AT669">
        <v>0</v>
      </c>
      <c r="AW669">
        <v>0</v>
      </c>
      <c r="AX669">
        <v>0</v>
      </c>
      <c r="AY669" s="16">
        <f t="shared" si="153"/>
        <v>0</v>
      </c>
      <c r="AZ669" s="4">
        <v>100</v>
      </c>
      <c r="BA669">
        <v>12.5</v>
      </c>
    </row>
    <row r="670" spans="1:53" x14ac:dyDescent="0.2">
      <c r="A670" s="13" t="s">
        <v>2355</v>
      </c>
      <c r="B670" s="13" t="s">
        <v>2358</v>
      </c>
      <c r="C670" s="1" t="s">
        <v>238</v>
      </c>
      <c r="D670" s="13" t="s">
        <v>173</v>
      </c>
      <c r="E670" s="13">
        <v>78</v>
      </c>
      <c r="F670" s="13">
        <v>4</v>
      </c>
      <c r="G670" s="13">
        <v>5</v>
      </c>
      <c r="H670" s="20">
        <f t="shared" si="140"/>
        <v>9</v>
      </c>
      <c r="I670">
        <v>4</v>
      </c>
      <c r="J670">
        <v>4</v>
      </c>
      <c r="K670">
        <v>1</v>
      </c>
      <c r="L670" s="17">
        <f t="shared" si="141"/>
        <v>3.4585824081988599</v>
      </c>
      <c r="M670">
        <v>23</v>
      </c>
      <c r="N670">
        <v>7</v>
      </c>
      <c r="O670">
        <v>18</v>
      </c>
      <c r="P670" s="15">
        <f t="shared" si="142"/>
        <v>0.17391304347826086</v>
      </c>
      <c r="Q670" s="15">
        <f t="shared" si="143"/>
        <v>8.3333333333333329E-2</v>
      </c>
      <c r="R670" s="20">
        <f t="shared" si="144"/>
        <v>27.466666666666669</v>
      </c>
      <c r="S670">
        <v>3</v>
      </c>
      <c r="T670">
        <v>4</v>
      </c>
      <c r="U670">
        <v>3</v>
      </c>
      <c r="V670">
        <v>1</v>
      </c>
      <c r="W670">
        <v>0</v>
      </c>
      <c r="X670" s="16">
        <v>156.13333333329999</v>
      </c>
      <c r="Y670" s="26">
        <f t="shared" si="145"/>
        <v>2.001709401708974</v>
      </c>
      <c r="Z670" s="4">
        <v>143.41</v>
      </c>
      <c r="AA670" s="26">
        <f t="shared" si="146"/>
        <v>1.8385897435897436</v>
      </c>
      <c r="AB670" s="4">
        <v>203.95</v>
      </c>
      <c r="AC670" s="26">
        <f t="shared" si="147"/>
        <v>2.6147435897435898</v>
      </c>
      <c r="AD670" s="21">
        <f t="shared" si="148"/>
        <v>0.41285697835099033</v>
      </c>
      <c r="AE670" s="15">
        <f t="shared" si="149"/>
        <v>0.26666666666666666</v>
      </c>
      <c r="AF670" s="15">
        <f t="shared" si="150"/>
        <v>0.33333333333333331</v>
      </c>
      <c r="AG670" s="15">
        <f t="shared" si="151"/>
        <v>0.6</v>
      </c>
      <c r="AH670" s="1"/>
      <c r="AI670" s="1"/>
      <c r="AJ670" s="21" t="str">
        <f t="shared" si="152"/>
        <v xml:space="preserve"> </v>
      </c>
      <c r="AK670">
        <v>15</v>
      </c>
      <c r="AL670">
        <v>3</v>
      </c>
      <c r="AM670" s="42">
        <v>88</v>
      </c>
      <c r="AN670" s="42">
        <v>26</v>
      </c>
      <c r="AO670" s="42">
        <v>88</v>
      </c>
      <c r="AP670" s="42">
        <v>26</v>
      </c>
      <c r="AQ670" s="42">
        <v>7</v>
      </c>
      <c r="AR670" s="42">
        <v>36</v>
      </c>
      <c r="AS670">
        <v>96</v>
      </c>
      <c r="AT670">
        <v>27</v>
      </c>
      <c r="AU670" s="4">
        <v>-2.64</v>
      </c>
      <c r="AV670" s="4">
        <v>78.05</v>
      </c>
      <c r="AW670">
        <v>0</v>
      </c>
      <c r="AX670">
        <v>0</v>
      </c>
      <c r="AY670" s="16">
        <f t="shared" si="153"/>
        <v>63.407344150312426</v>
      </c>
      <c r="AZ670" s="4">
        <v>89.92</v>
      </c>
      <c r="BA670">
        <v>0.9</v>
      </c>
    </row>
    <row r="671" spans="1:53" x14ac:dyDescent="0.2">
      <c r="A671" s="13" t="s">
        <v>356</v>
      </c>
      <c r="B671" s="13" t="s">
        <v>2361</v>
      </c>
      <c r="C671" s="1" t="s">
        <v>363</v>
      </c>
      <c r="D671" s="13" t="s">
        <v>154</v>
      </c>
      <c r="E671" s="13">
        <v>31</v>
      </c>
      <c r="F671" s="13">
        <v>0</v>
      </c>
      <c r="G671" s="13">
        <v>1</v>
      </c>
      <c r="H671" s="20">
        <f t="shared" si="140"/>
        <v>1</v>
      </c>
      <c r="I671">
        <v>0</v>
      </c>
      <c r="J671">
        <v>0</v>
      </c>
      <c r="K671">
        <v>1</v>
      </c>
      <c r="L671" s="17">
        <f t="shared" si="141"/>
        <v>0.84328882642304981</v>
      </c>
      <c r="M671">
        <v>14</v>
      </c>
      <c r="N671">
        <v>3</v>
      </c>
      <c r="O671">
        <v>5</v>
      </c>
      <c r="P671" s="15">
        <f t="shared" si="142"/>
        <v>0</v>
      </c>
      <c r="Q671" s="15">
        <f t="shared" si="143"/>
        <v>0</v>
      </c>
      <c r="R671" s="20">
        <f t="shared" si="144"/>
        <v>0</v>
      </c>
      <c r="S671">
        <v>0</v>
      </c>
      <c r="T671">
        <v>1</v>
      </c>
      <c r="U671">
        <v>1</v>
      </c>
      <c r="V671">
        <v>0</v>
      </c>
      <c r="W671">
        <v>1</v>
      </c>
      <c r="X671" s="16">
        <v>71.150000000000006</v>
      </c>
      <c r="Y671" s="26">
        <f t="shared" si="145"/>
        <v>2.2951612903225809</v>
      </c>
      <c r="Z671" s="4">
        <v>70.8</v>
      </c>
      <c r="AA671" s="26">
        <f t="shared" si="146"/>
        <v>2.2838709677419353</v>
      </c>
      <c r="AB671" s="4">
        <v>109.7</v>
      </c>
      <c r="AC671" s="26">
        <f t="shared" si="147"/>
        <v>3.5387096774193547</v>
      </c>
      <c r="AD671" s="21">
        <f t="shared" si="148"/>
        <v>0.39224376731301941</v>
      </c>
      <c r="AE671" s="15">
        <f t="shared" si="149"/>
        <v>0</v>
      </c>
      <c r="AF671" s="15">
        <f t="shared" si="150"/>
        <v>0.16666666666666666</v>
      </c>
      <c r="AG671" s="15">
        <f t="shared" si="151"/>
        <v>0.16666666666666666</v>
      </c>
      <c r="AH671" s="13">
        <v>0</v>
      </c>
      <c r="AI671" s="13">
        <v>0</v>
      </c>
      <c r="AJ671" s="21" t="str">
        <f t="shared" si="152"/>
        <v xml:space="preserve"> </v>
      </c>
      <c r="AK671">
        <v>6</v>
      </c>
      <c r="AL671">
        <v>1</v>
      </c>
      <c r="AM671" s="42">
        <v>64</v>
      </c>
      <c r="AN671" s="42">
        <v>5</v>
      </c>
      <c r="AO671" s="42">
        <v>64</v>
      </c>
      <c r="AP671" s="42">
        <v>5</v>
      </c>
      <c r="AQ671" s="42">
        <v>4</v>
      </c>
      <c r="AR671" s="42">
        <v>37</v>
      </c>
      <c r="AS671">
        <v>70</v>
      </c>
      <c r="AT671">
        <v>11</v>
      </c>
      <c r="AU671" s="4">
        <v>4.84</v>
      </c>
      <c r="AV671" s="4">
        <v>86.42</v>
      </c>
      <c r="AW671">
        <v>2</v>
      </c>
      <c r="AX671">
        <v>0</v>
      </c>
      <c r="AY671" s="16">
        <f t="shared" si="153"/>
        <v>131.55305692199576</v>
      </c>
      <c r="AZ671" s="4">
        <v>95.06</v>
      </c>
      <c r="BA671">
        <v>5</v>
      </c>
    </row>
    <row r="672" spans="1:53" x14ac:dyDescent="0.2">
      <c r="A672" s="13" t="s">
        <v>2364</v>
      </c>
      <c r="B672" s="13" t="s">
        <v>2365</v>
      </c>
      <c r="C672" s="1" t="s">
        <v>334</v>
      </c>
      <c r="D672" s="13" t="s">
        <v>173</v>
      </c>
      <c r="E672" s="13">
        <v>12</v>
      </c>
      <c r="F672" s="13">
        <v>0</v>
      </c>
      <c r="G672" s="13">
        <v>0</v>
      </c>
      <c r="H672" s="20">
        <f t="shared" si="140"/>
        <v>0</v>
      </c>
      <c r="I672">
        <v>0</v>
      </c>
      <c r="J672">
        <v>0</v>
      </c>
      <c r="K672">
        <v>0</v>
      </c>
      <c r="L672" s="17">
        <f t="shared" si="141"/>
        <v>0</v>
      </c>
      <c r="M672">
        <v>0</v>
      </c>
      <c r="N672">
        <v>0</v>
      </c>
      <c r="O672">
        <v>0</v>
      </c>
      <c r="P672" s="15">
        <f t="shared" si="142"/>
        <v>0</v>
      </c>
      <c r="Q672" s="15">
        <f t="shared" si="143"/>
        <v>0</v>
      </c>
      <c r="R672" s="20">
        <f t="shared" si="144"/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16">
        <v>0.81666666669999999</v>
      </c>
      <c r="Y672" s="26">
        <f t="shared" si="145"/>
        <v>6.8055555558333328E-2</v>
      </c>
      <c r="Z672" s="4">
        <v>0.82</v>
      </c>
      <c r="AA672" s="26">
        <f t="shared" si="146"/>
        <v>6.8333333333333329E-2</v>
      </c>
      <c r="AB672" s="4">
        <v>67.08</v>
      </c>
      <c r="AC672" s="26">
        <f t="shared" si="147"/>
        <v>5.59</v>
      </c>
      <c r="AD672" s="21">
        <f t="shared" si="148"/>
        <v>1.2076583210603828E-2</v>
      </c>
      <c r="AE672" s="15">
        <f t="shared" si="149"/>
        <v>0</v>
      </c>
      <c r="AF672" s="15">
        <f t="shared" si="150"/>
        <v>0</v>
      </c>
      <c r="AG672" s="15">
        <f t="shared" si="151"/>
        <v>0</v>
      </c>
      <c r="AH672" s="1"/>
      <c r="AI672" s="1"/>
      <c r="AJ672" s="21" t="str">
        <f t="shared" si="152"/>
        <v xml:space="preserve"> </v>
      </c>
      <c r="AK672">
        <v>0</v>
      </c>
      <c r="AL672">
        <v>0</v>
      </c>
      <c r="AM672" s="42">
        <v>0</v>
      </c>
      <c r="AN672" s="42">
        <v>0</v>
      </c>
      <c r="AO672" s="42">
        <v>0</v>
      </c>
      <c r="AP672" s="42">
        <v>0</v>
      </c>
      <c r="AQ672" s="42">
        <v>0</v>
      </c>
      <c r="AR672" s="42">
        <v>1</v>
      </c>
      <c r="AS672">
        <v>0</v>
      </c>
      <c r="AT672">
        <v>0</v>
      </c>
      <c r="AW672">
        <v>0</v>
      </c>
      <c r="AX672">
        <v>0</v>
      </c>
      <c r="AY672" s="16">
        <f t="shared" si="153"/>
        <v>60</v>
      </c>
    </row>
    <row r="673" spans="1:53" x14ac:dyDescent="0.2">
      <c r="A673" s="13" t="s">
        <v>2367</v>
      </c>
      <c r="B673" s="13" t="s">
        <v>2368</v>
      </c>
      <c r="C673" s="1" t="s">
        <v>249</v>
      </c>
      <c r="D673" s="13" t="s">
        <v>173</v>
      </c>
      <c r="E673" s="13">
        <v>52</v>
      </c>
      <c r="F673" s="13">
        <v>0</v>
      </c>
      <c r="G673" s="13">
        <v>0</v>
      </c>
      <c r="H673" s="20">
        <f t="shared" si="140"/>
        <v>0</v>
      </c>
      <c r="I673">
        <v>0</v>
      </c>
      <c r="J673">
        <v>0</v>
      </c>
      <c r="K673">
        <v>0</v>
      </c>
      <c r="L673" s="17">
        <f t="shared" si="141"/>
        <v>0</v>
      </c>
      <c r="M673">
        <v>0</v>
      </c>
      <c r="N673">
        <v>1</v>
      </c>
      <c r="O673">
        <v>1</v>
      </c>
      <c r="P673" s="15">
        <f t="shared" si="142"/>
        <v>0</v>
      </c>
      <c r="Q673" s="15">
        <f t="shared" si="143"/>
        <v>0</v>
      </c>
      <c r="R673" s="20">
        <f t="shared" si="144"/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16">
        <v>7.9666666667000001</v>
      </c>
      <c r="Y673" s="26">
        <f t="shared" si="145"/>
        <v>0.15320512820576923</v>
      </c>
      <c r="Z673" s="4">
        <v>7.76</v>
      </c>
      <c r="AA673" s="26">
        <f t="shared" si="146"/>
        <v>0.14923076923076922</v>
      </c>
      <c r="AB673" s="4">
        <v>282.35000000000002</v>
      </c>
      <c r="AC673" s="26">
        <f t="shared" si="147"/>
        <v>5.4298076923076923</v>
      </c>
      <c r="AD673" s="21">
        <f t="shared" si="148"/>
        <v>2.674847471648685E-2</v>
      </c>
      <c r="AE673" s="15">
        <f t="shared" si="149"/>
        <v>0</v>
      </c>
      <c r="AF673" s="15">
        <f t="shared" si="150"/>
        <v>0</v>
      </c>
      <c r="AG673" s="15">
        <f t="shared" si="151"/>
        <v>0</v>
      </c>
      <c r="AH673" s="1"/>
      <c r="AI673" s="1"/>
      <c r="AJ673" s="21" t="str">
        <f t="shared" si="152"/>
        <v xml:space="preserve"> </v>
      </c>
      <c r="AK673">
        <v>1</v>
      </c>
      <c r="AL673">
        <v>0</v>
      </c>
      <c r="AM673" s="42">
        <v>3</v>
      </c>
      <c r="AN673" s="42">
        <v>1</v>
      </c>
      <c r="AO673" s="42">
        <v>3</v>
      </c>
      <c r="AP673" s="42">
        <v>1</v>
      </c>
      <c r="AQ673" s="42">
        <v>0</v>
      </c>
      <c r="AR673" s="42">
        <v>3</v>
      </c>
      <c r="AS673">
        <v>6</v>
      </c>
      <c r="AT673">
        <v>1</v>
      </c>
      <c r="AU673" s="4">
        <v>3.46</v>
      </c>
      <c r="AV673" s="4">
        <v>85.71</v>
      </c>
      <c r="AW673">
        <v>0</v>
      </c>
      <c r="AX673">
        <v>0</v>
      </c>
      <c r="AY673" s="16">
        <f t="shared" si="153"/>
        <v>60.251046024852506</v>
      </c>
      <c r="AZ673" s="4">
        <v>87.5</v>
      </c>
      <c r="BA673">
        <v>-6.3</v>
      </c>
    </row>
    <row r="674" spans="1:53" x14ac:dyDescent="0.2">
      <c r="A674" s="13" t="s">
        <v>1069</v>
      </c>
      <c r="B674" s="13" t="s">
        <v>2371</v>
      </c>
      <c r="C674" s="1" t="s">
        <v>314</v>
      </c>
      <c r="D674" s="13" t="s">
        <v>328</v>
      </c>
      <c r="E674" s="13">
        <v>3</v>
      </c>
      <c r="F674" s="13">
        <v>0</v>
      </c>
      <c r="G674" s="13">
        <v>0</v>
      </c>
      <c r="H674" s="20">
        <f t="shared" si="140"/>
        <v>0</v>
      </c>
      <c r="I674">
        <v>0</v>
      </c>
      <c r="J674">
        <v>0</v>
      </c>
      <c r="K674">
        <v>0</v>
      </c>
      <c r="L674" s="17">
        <f t="shared" si="141"/>
        <v>0</v>
      </c>
      <c r="M674">
        <v>0</v>
      </c>
      <c r="N674">
        <v>0</v>
      </c>
      <c r="O674">
        <v>0</v>
      </c>
      <c r="P674" s="15">
        <f t="shared" si="142"/>
        <v>0</v>
      </c>
      <c r="Q674" s="15">
        <f t="shared" si="143"/>
        <v>0</v>
      </c>
      <c r="R674" s="20">
        <f t="shared" si="144"/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16">
        <v>0</v>
      </c>
      <c r="Y674" s="26">
        <f t="shared" si="145"/>
        <v>0</v>
      </c>
      <c r="Z674" s="4">
        <v>0</v>
      </c>
      <c r="AA674" s="26">
        <f t="shared" si="146"/>
        <v>0</v>
      </c>
      <c r="AB674" s="4">
        <v>17.309999999999999</v>
      </c>
      <c r="AC674" s="26">
        <f t="shared" si="147"/>
        <v>5.77</v>
      </c>
      <c r="AD674" s="21">
        <f t="shared" si="148"/>
        <v>0</v>
      </c>
      <c r="AE674" s="15">
        <f t="shared" si="149"/>
        <v>0</v>
      </c>
      <c r="AF674" s="15">
        <f t="shared" si="150"/>
        <v>0</v>
      </c>
      <c r="AG674" s="15">
        <f t="shared" si="151"/>
        <v>0</v>
      </c>
      <c r="AH674" s="13">
        <v>0</v>
      </c>
      <c r="AI674" s="13">
        <v>0</v>
      </c>
      <c r="AJ674" s="21" t="str">
        <f t="shared" si="152"/>
        <v xml:space="preserve"> </v>
      </c>
      <c r="AK674">
        <v>0</v>
      </c>
      <c r="AL674">
        <v>0</v>
      </c>
      <c r="AM674" s="42">
        <v>0</v>
      </c>
      <c r="AN674" s="42">
        <v>0</v>
      </c>
      <c r="AO674" s="42">
        <v>0</v>
      </c>
      <c r="AP674" s="42">
        <v>0</v>
      </c>
      <c r="AQ674" s="42">
        <v>0</v>
      </c>
      <c r="AR674" s="42">
        <v>0</v>
      </c>
      <c r="AS674">
        <v>0</v>
      </c>
      <c r="AT674">
        <v>0</v>
      </c>
      <c r="AW674">
        <v>1</v>
      </c>
      <c r="AX674">
        <v>0</v>
      </c>
      <c r="AY674" s="16">
        <f t="shared" si="153"/>
        <v>0</v>
      </c>
    </row>
    <row r="675" spans="1:53" x14ac:dyDescent="0.2">
      <c r="A675" s="13" t="s">
        <v>2373</v>
      </c>
      <c r="B675" s="13" t="s">
        <v>2374</v>
      </c>
      <c r="C675" s="1" t="s">
        <v>363</v>
      </c>
      <c r="D675" s="13" t="s">
        <v>129</v>
      </c>
      <c r="E675" s="13">
        <v>80</v>
      </c>
      <c r="F675" s="13">
        <v>0</v>
      </c>
      <c r="G675" s="13">
        <v>3</v>
      </c>
      <c r="H675" s="20">
        <f t="shared" si="140"/>
        <v>3</v>
      </c>
      <c r="I675">
        <v>0</v>
      </c>
      <c r="J675">
        <v>1</v>
      </c>
      <c r="K675">
        <v>2</v>
      </c>
      <c r="L675" s="17">
        <f t="shared" si="141"/>
        <v>3.5856573705179282</v>
      </c>
      <c r="M675">
        <v>5</v>
      </c>
      <c r="N675">
        <v>5</v>
      </c>
      <c r="O675">
        <v>1</v>
      </c>
      <c r="P675" s="15">
        <f t="shared" si="142"/>
        <v>0</v>
      </c>
      <c r="Q675" s="15">
        <f t="shared" si="143"/>
        <v>0</v>
      </c>
      <c r="R675" s="20">
        <f t="shared" si="144"/>
        <v>11.666666666666666</v>
      </c>
      <c r="S675">
        <v>0</v>
      </c>
      <c r="T675">
        <v>3</v>
      </c>
      <c r="U675">
        <v>1</v>
      </c>
      <c r="V675">
        <v>4</v>
      </c>
      <c r="W675">
        <v>2</v>
      </c>
      <c r="X675" s="16">
        <v>50.2</v>
      </c>
      <c r="Y675" s="26">
        <f t="shared" si="145"/>
        <v>0.62750000000000006</v>
      </c>
      <c r="Z675" s="4">
        <v>46.38</v>
      </c>
      <c r="AA675" s="26">
        <f t="shared" si="146"/>
        <v>0.57974999999999999</v>
      </c>
      <c r="AB675" s="4">
        <v>406.14</v>
      </c>
      <c r="AC675" s="26">
        <f t="shared" si="147"/>
        <v>5.0767499999999997</v>
      </c>
      <c r="AD675" s="21">
        <f t="shared" si="148"/>
        <v>0.10249270750464069</v>
      </c>
      <c r="AE675" s="15">
        <f t="shared" si="149"/>
        <v>0</v>
      </c>
      <c r="AF675" s="15">
        <f t="shared" si="150"/>
        <v>1</v>
      </c>
      <c r="AG675" s="15">
        <f t="shared" si="151"/>
        <v>1</v>
      </c>
      <c r="AH675" s="13">
        <v>0</v>
      </c>
      <c r="AI675" s="13">
        <v>1</v>
      </c>
      <c r="AJ675" s="21">
        <f t="shared" si="152"/>
        <v>0</v>
      </c>
      <c r="AK675">
        <v>3</v>
      </c>
      <c r="AL675">
        <v>0</v>
      </c>
      <c r="AM675" s="42">
        <v>32</v>
      </c>
      <c r="AN675" s="42">
        <v>5</v>
      </c>
      <c r="AO675" s="42">
        <v>32</v>
      </c>
      <c r="AP675" s="42">
        <v>5</v>
      </c>
      <c r="AQ675" s="42">
        <v>1</v>
      </c>
      <c r="AR675" s="42">
        <v>20</v>
      </c>
      <c r="AS675">
        <v>46</v>
      </c>
      <c r="AT675">
        <v>6</v>
      </c>
      <c r="AU675" s="4">
        <v>7.7</v>
      </c>
      <c r="AV675" s="4">
        <v>88.46</v>
      </c>
      <c r="AW675">
        <v>1</v>
      </c>
      <c r="AX675">
        <v>0</v>
      </c>
      <c r="AY675" s="16">
        <f t="shared" si="153"/>
        <v>90.836653386454188</v>
      </c>
      <c r="AZ675" s="4">
        <v>100</v>
      </c>
      <c r="BA675">
        <v>8.6</v>
      </c>
    </row>
    <row r="676" spans="1:53" x14ac:dyDescent="0.2">
      <c r="A676" s="13" t="s">
        <v>935</v>
      </c>
      <c r="B676" s="13" t="s">
        <v>2376</v>
      </c>
      <c r="C676" s="1" t="s">
        <v>136</v>
      </c>
      <c r="D676" s="13" t="s">
        <v>146</v>
      </c>
      <c r="E676" s="13">
        <v>72</v>
      </c>
      <c r="F676" s="13">
        <v>4</v>
      </c>
      <c r="G676" s="13">
        <v>3</v>
      </c>
      <c r="H676" s="20">
        <f t="shared" si="140"/>
        <v>7</v>
      </c>
      <c r="I676">
        <v>4</v>
      </c>
      <c r="J676">
        <v>2</v>
      </c>
      <c r="K676">
        <v>1</v>
      </c>
      <c r="L676" s="17">
        <f t="shared" si="141"/>
        <v>3.5928143712574849</v>
      </c>
      <c r="M676">
        <v>16</v>
      </c>
      <c r="N676">
        <v>5</v>
      </c>
      <c r="O676">
        <v>10</v>
      </c>
      <c r="P676" s="15">
        <f t="shared" si="142"/>
        <v>0.25</v>
      </c>
      <c r="Q676" s="15">
        <f t="shared" si="143"/>
        <v>0.12903225806451613</v>
      </c>
      <c r="R676" s="20">
        <f t="shared" si="144"/>
        <v>16</v>
      </c>
      <c r="S676">
        <v>2</v>
      </c>
      <c r="T676">
        <v>0</v>
      </c>
      <c r="U676">
        <v>2</v>
      </c>
      <c r="V676">
        <v>7</v>
      </c>
      <c r="W676">
        <v>2</v>
      </c>
      <c r="X676" s="16">
        <v>116.9</v>
      </c>
      <c r="Y676" s="26">
        <f t="shared" si="145"/>
        <v>1.6236111111111111</v>
      </c>
      <c r="Z676" s="4">
        <v>109.69</v>
      </c>
      <c r="AA676" s="26">
        <f t="shared" si="146"/>
        <v>1.5234722222222221</v>
      </c>
      <c r="AB676" s="4">
        <v>231.74</v>
      </c>
      <c r="AC676" s="26">
        <f t="shared" si="147"/>
        <v>3.2186111111111111</v>
      </c>
      <c r="AD676" s="21">
        <f t="shared" si="148"/>
        <v>0.32126643821573964</v>
      </c>
      <c r="AE676" s="15">
        <f t="shared" si="149"/>
        <v>0.33333333333333331</v>
      </c>
      <c r="AF676" s="15">
        <f t="shared" si="150"/>
        <v>0.25</v>
      </c>
      <c r="AG676" s="15">
        <f t="shared" si="151"/>
        <v>0.58333333333333326</v>
      </c>
      <c r="AH676" s="13">
        <v>44</v>
      </c>
      <c r="AI676" s="13">
        <v>59</v>
      </c>
      <c r="AJ676" s="21">
        <f t="shared" si="152"/>
        <v>0.42718446601941745</v>
      </c>
      <c r="AK676">
        <v>12</v>
      </c>
      <c r="AL676">
        <v>2</v>
      </c>
      <c r="AM676" s="42">
        <v>84</v>
      </c>
      <c r="AN676" s="42">
        <v>18</v>
      </c>
      <c r="AO676" s="42">
        <v>84</v>
      </c>
      <c r="AP676" s="42">
        <v>18</v>
      </c>
      <c r="AQ676" s="42">
        <v>5</v>
      </c>
      <c r="AR676" s="42">
        <v>44</v>
      </c>
      <c r="AS676">
        <v>90</v>
      </c>
      <c r="AT676">
        <v>19</v>
      </c>
      <c r="AU676" s="4">
        <v>-5.18</v>
      </c>
      <c r="AV676" s="4">
        <v>82.57</v>
      </c>
      <c r="AW676">
        <v>1</v>
      </c>
      <c r="AX676">
        <v>2</v>
      </c>
      <c r="AY676" s="16">
        <f t="shared" si="153"/>
        <v>92.899914456800673</v>
      </c>
      <c r="AZ676" s="4">
        <v>89.69</v>
      </c>
      <c r="BA676">
        <v>-6</v>
      </c>
    </row>
    <row r="677" spans="1:53" x14ac:dyDescent="0.2">
      <c r="A677" s="13" t="s">
        <v>1589</v>
      </c>
      <c r="B677" s="13" t="s">
        <v>2380</v>
      </c>
      <c r="C677" s="1" t="s">
        <v>322</v>
      </c>
      <c r="D677" s="13" t="s">
        <v>173</v>
      </c>
      <c r="E677" s="13">
        <v>65</v>
      </c>
      <c r="F677" s="13">
        <v>0</v>
      </c>
      <c r="G677" s="13">
        <v>0</v>
      </c>
      <c r="H677" s="20">
        <f t="shared" si="140"/>
        <v>0</v>
      </c>
      <c r="I677">
        <v>0</v>
      </c>
      <c r="J677">
        <v>0</v>
      </c>
      <c r="K677">
        <v>0</v>
      </c>
      <c r="L677" s="17">
        <f t="shared" si="141"/>
        <v>0</v>
      </c>
      <c r="M677">
        <v>4</v>
      </c>
      <c r="N677">
        <v>0</v>
      </c>
      <c r="O677">
        <v>1</v>
      </c>
      <c r="P677" s="15">
        <f t="shared" si="142"/>
        <v>0</v>
      </c>
      <c r="Q677" s="15">
        <f t="shared" si="143"/>
        <v>0</v>
      </c>
      <c r="R677" s="20">
        <f t="shared" si="144"/>
        <v>0</v>
      </c>
      <c r="S677">
        <v>0</v>
      </c>
      <c r="T677">
        <v>0</v>
      </c>
      <c r="U677">
        <v>1</v>
      </c>
      <c r="V677">
        <v>2</v>
      </c>
      <c r="W677">
        <v>0</v>
      </c>
      <c r="X677" s="16">
        <v>28.7166666667</v>
      </c>
      <c r="Y677" s="26">
        <f t="shared" si="145"/>
        <v>0.44179487179538462</v>
      </c>
      <c r="Z677" s="4">
        <v>28.67</v>
      </c>
      <c r="AA677" s="26">
        <f t="shared" si="146"/>
        <v>0.44107692307692309</v>
      </c>
      <c r="AB677" s="4">
        <v>295.27999999999997</v>
      </c>
      <c r="AC677" s="26">
        <f t="shared" si="147"/>
        <v>4.5427692307692302</v>
      </c>
      <c r="AD677" s="21">
        <f t="shared" si="148"/>
        <v>8.8501311930853532E-2</v>
      </c>
      <c r="AE677" s="15">
        <f t="shared" si="149"/>
        <v>0</v>
      </c>
      <c r="AF677" s="15">
        <f t="shared" si="150"/>
        <v>0</v>
      </c>
      <c r="AG677" s="15">
        <f t="shared" si="151"/>
        <v>0</v>
      </c>
      <c r="AH677" s="1"/>
      <c r="AI677" s="1"/>
      <c r="AJ677" s="21" t="str">
        <f t="shared" si="152"/>
        <v xml:space="preserve"> </v>
      </c>
      <c r="AK677">
        <v>0</v>
      </c>
      <c r="AL677">
        <v>0</v>
      </c>
      <c r="AM677" s="42">
        <v>22</v>
      </c>
      <c r="AN677" s="42">
        <v>6</v>
      </c>
      <c r="AO677" s="42">
        <v>22</v>
      </c>
      <c r="AP677" s="42">
        <v>6</v>
      </c>
      <c r="AQ677" s="42">
        <v>1</v>
      </c>
      <c r="AR677" s="42">
        <v>11</v>
      </c>
      <c r="AS677">
        <v>12</v>
      </c>
      <c r="AT677">
        <v>3</v>
      </c>
      <c r="AU677" s="4">
        <v>-8.89</v>
      </c>
      <c r="AV677" s="4">
        <v>80</v>
      </c>
      <c r="AW677">
        <v>1</v>
      </c>
      <c r="AX677">
        <v>0</v>
      </c>
      <c r="AY677" s="16">
        <f t="shared" si="153"/>
        <v>87.753917585504638</v>
      </c>
      <c r="AZ677" s="4">
        <v>77.27</v>
      </c>
      <c r="BA677">
        <v>-21.2</v>
      </c>
    </row>
    <row r="678" spans="1:53" x14ac:dyDescent="0.2">
      <c r="A678" s="13" t="s">
        <v>2383</v>
      </c>
      <c r="B678" s="13" t="s">
        <v>2384</v>
      </c>
      <c r="C678" s="1" t="s">
        <v>238</v>
      </c>
      <c r="D678" s="13" t="s">
        <v>173</v>
      </c>
      <c r="E678" s="13">
        <v>4</v>
      </c>
      <c r="F678" s="13">
        <v>0</v>
      </c>
      <c r="G678" s="13">
        <v>0</v>
      </c>
      <c r="H678" s="20">
        <f t="shared" si="140"/>
        <v>0</v>
      </c>
      <c r="I678">
        <v>0</v>
      </c>
      <c r="J678">
        <v>0</v>
      </c>
      <c r="K678">
        <v>0</v>
      </c>
      <c r="L678" s="17">
        <f t="shared" si="141"/>
        <v>0</v>
      </c>
      <c r="M678">
        <v>0</v>
      </c>
      <c r="N678">
        <v>0</v>
      </c>
      <c r="O678">
        <v>0</v>
      </c>
      <c r="P678" s="15">
        <f t="shared" si="142"/>
        <v>0</v>
      </c>
      <c r="Q678" s="15">
        <f t="shared" si="143"/>
        <v>0</v>
      </c>
      <c r="R678" s="20">
        <f t="shared" si="144"/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s="16">
        <v>0.71666666670000001</v>
      </c>
      <c r="Y678" s="26">
        <f t="shared" si="145"/>
        <v>0.179166666675</v>
      </c>
      <c r="Z678" s="4">
        <v>1.27</v>
      </c>
      <c r="AA678" s="26">
        <f t="shared" si="146"/>
        <v>0.3175</v>
      </c>
      <c r="AB678" s="4">
        <v>11.82</v>
      </c>
      <c r="AC678" s="26">
        <f t="shared" si="147"/>
        <v>2.9550000000000001</v>
      </c>
      <c r="AD678" s="21">
        <f t="shared" si="148"/>
        <v>9.7020626432391135E-2</v>
      </c>
      <c r="AE678" s="15">
        <f t="shared" si="149"/>
        <v>0</v>
      </c>
      <c r="AF678" s="15">
        <f t="shared" si="150"/>
        <v>0</v>
      </c>
      <c r="AG678" s="15">
        <f t="shared" si="151"/>
        <v>0</v>
      </c>
      <c r="AH678" s="1"/>
      <c r="AI678" s="1"/>
      <c r="AJ678" s="21" t="str">
        <f t="shared" si="152"/>
        <v xml:space="preserve"> </v>
      </c>
      <c r="AK678">
        <v>0</v>
      </c>
      <c r="AL678">
        <v>0</v>
      </c>
      <c r="AM678" s="42">
        <v>2</v>
      </c>
      <c r="AN678" s="42">
        <v>0</v>
      </c>
      <c r="AO678" s="42">
        <v>2</v>
      </c>
      <c r="AP678" s="42">
        <v>0</v>
      </c>
      <c r="AQ678" s="42">
        <v>0</v>
      </c>
      <c r="AR678" s="42">
        <v>0</v>
      </c>
      <c r="AS678">
        <v>1</v>
      </c>
      <c r="AT678">
        <v>0</v>
      </c>
      <c r="AU678" s="4">
        <v>26.67</v>
      </c>
      <c r="AV678" s="4">
        <v>100</v>
      </c>
      <c r="AW678">
        <v>0</v>
      </c>
      <c r="AX678">
        <v>0</v>
      </c>
      <c r="AY678" s="16">
        <f t="shared" si="153"/>
        <v>240</v>
      </c>
    </row>
    <row r="679" spans="1:53" x14ac:dyDescent="0.2">
      <c r="A679" s="13" t="s">
        <v>262</v>
      </c>
      <c r="B679" s="13" t="s">
        <v>2385</v>
      </c>
      <c r="C679" s="1" t="s">
        <v>322</v>
      </c>
      <c r="D679" s="13" t="s">
        <v>173</v>
      </c>
      <c r="E679" s="13">
        <v>49</v>
      </c>
      <c r="F679" s="13">
        <v>0</v>
      </c>
      <c r="G679" s="13">
        <v>1</v>
      </c>
      <c r="H679" s="20">
        <f t="shared" si="140"/>
        <v>1</v>
      </c>
      <c r="I679">
        <v>0</v>
      </c>
      <c r="J679">
        <v>1</v>
      </c>
      <c r="K679">
        <v>0</v>
      </c>
      <c r="L679" s="17">
        <f t="shared" si="141"/>
        <v>2.1778584392014522</v>
      </c>
      <c r="M679">
        <v>2</v>
      </c>
      <c r="N679">
        <v>0</v>
      </c>
      <c r="O679">
        <v>1</v>
      </c>
      <c r="P679" s="15">
        <f t="shared" si="142"/>
        <v>0</v>
      </c>
      <c r="Q679" s="15">
        <f t="shared" si="143"/>
        <v>0</v>
      </c>
      <c r="R679" s="20">
        <f t="shared" si="144"/>
        <v>16</v>
      </c>
      <c r="S679">
        <v>0</v>
      </c>
      <c r="T679">
        <v>0</v>
      </c>
      <c r="U679">
        <v>1</v>
      </c>
      <c r="V679">
        <v>0</v>
      </c>
      <c r="W679">
        <v>0</v>
      </c>
      <c r="X679" s="16">
        <v>27.55</v>
      </c>
      <c r="Y679" s="26">
        <f t="shared" si="145"/>
        <v>0.56224489795918364</v>
      </c>
      <c r="Z679" s="4">
        <v>22.93</v>
      </c>
      <c r="AA679" s="26">
        <f t="shared" si="146"/>
        <v>0.46795918367346939</v>
      </c>
      <c r="AB679" s="4">
        <v>231.51</v>
      </c>
      <c r="AC679" s="26">
        <f t="shared" si="147"/>
        <v>4.7246938775510205</v>
      </c>
      <c r="AD679" s="21">
        <f t="shared" si="148"/>
        <v>9.011947806948592E-2</v>
      </c>
      <c r="AE679" s="15">
        <f t="shared" si="149"/>
        <v>0</v>
      </c>
      <c r="AF679" s="15">
        <f t="shared" si="150"/>
        <v>1</v>
      </c>
      <c r="AG679" s="15">
        <f t="shared" si="151"/>
        <v>1</v>
      </c>
      <c r="AH679" s="1"/>
      <c r="AI679" s="1"/>
      <c r="AJ679" s="21" t="str">
        <f t="shared" si="152"/>
        <v xml:space="preserve"> </v>
      </c>
      <c r="AK679">
        <v>1</v>
      </c>
      <c r="AL679">
        <v>1</v>
      </c>
      <c r="AM679" s="42">
        <v>15</v>
      </c>
      <c r="AN679" s="42">
        <v>2</v>
      </c>
      <c r="AO679" s="42">
        <v>15</v>
      </c>
      <c r="AP679" s="42">
        <v>2</v>
      </c>
      <c r="AQ679" s="42">
        <v>3</v>
      </c>
      <c r="AR679" s="42">
        <v>9</v>
      </c>
      <c r="AS679">
        <v>9</v>
      </c>
      <c r="AT679">
        <v>4</v>
      </c>
      <c r="AU679" s="4">
        <v>-17.68</v>
      </c>
      <c r="AV679" s="4">
        <v>69.23</v>
      </c>
      <c r="AW679">
        <v>0</v>
      </c>
      <c r="AX679">
        <v>0</v>
      </c>
      <c r="AY679" s="16">
        <f t="shared" si="153"/>
        <v>69.691470054446469</v>
      </c>
      <c r="AZ679" s="4">
        <v>89.47</v>
      </c>
      <c r="BA679">
        <v>-7.2</v>
      </c>
    </row>
    <row r="680" spans="1:53" x14ac:dyDescent="0.2">
      <c r="A680" s="13" t="s">
        <v>1799</v>
      </c>
      <c r="B680" s="13" t="s">
        <v>2388</v>
      </c>
      <c r="C680" s="1" t="s">
        <v>270</v>
      </c>
      <c r="D680" s="13" t="s">
        <v>173</v>
      </c>
      <c r="E680" s="13">
        <v>79</v>
      </c>
      <c r="F680" s="13">
        <v>1</v>
      </c>
      <c r="G680" s="13">
        <v>13</v>
      </c>
      <c r="H680" s="20">
        <f t="shared" si="140"/>
        <v>14</v>
      </c>
      <c r="I680">
        <v>1</v>
      </c>
      <c r="J680">
        <v>4</v>
      </c>
      <c r="K680">
        <v>9</v>
      </c>
      <c r="L680" s="17">
        <f t="shared" si="141"/>
        <v>4.3975220312355994</v>
      </c>
      <c r="M680">
        <v>13</v>
      </c>
      <c r="N680">
        <v>5</v>
      </c>
      <c r="O680">
        <v>22</v>
      </c>
      <c r="P680" s="15">
        <f t="shared" si="142"/>
        <v>7.6923076923076927E-2</v>
      </c>
      <c r="Q680" s="15">
        <f t="shared" si="143"/>
        <v>2.5000000000000001E-2</v>
      </c>
      <c r="R680" s="20">
        <f t="shared" si="144"/>
        <v>26.166666666666668</v>
      </c>
      <c r="S680">
        <v>8</v>
      </c>
      <c r="T680">
        <v>0</v>
      </c>
      <c r="U680">
        <v>2</v>
      </c>
      <c r="V680">
        <v>7</v>
      </c>
      <c r="W680">
        <v>0</v>
      </c>
      <c r="X680" s="16">
        <v>191.01666666669999</v>
      </c>
      <c r="Y680" s="26">
        <f t="shared" si="145"/>
        <v>2.4179324894518985</v>
      </c>
      <c r="Z680" s="4">
        <v>188.64</v>
      </c>
      <c r="AA680" s="26">
        <f t="shared" si="146"/>
        <v>2.3878481012658228</v>
      </c>
      <c r="AB680" s="4">
        <v>216.58</v>
      </c>
      <c r="AC680" s="26">
        <f t="shared" si="147"/>
        <v>2.7415189873417725</v>
      </c>
      <c r="AD680" s="21">
        <f t="shared" si="148"/>
        <v>0.46552490005429148</v>
      </c>
      <c r="AE680" s="15">
        <f t="shared" si="149"/>
        <v>4.1666666666666664E-2</v>
      </c>
      <c r="AF680" s="15">
        <f t="shared" si="150"/>
        <v>0.54166666666666663</v>
      </c>
      <c r="AG680" s="15">
        <f t="shared" si="151"/>
        <v>0.58333333333333326</v>
      </c>
      <c r="AH680" s="1"/>
      <c r="AI680" s="1"/>
      <c r="AJ680" s="21" t="str">
        <f t="shared" si="152"/>
        <v xml:space="preserve"> </v>
      </c>
      <c r="AK680">
        <v>24</v>
      </c>
      <c r="AL680">
        <v>1</v>
      </c>
      <c r="AM680" s="42">
        <v>133</v>
      </c>
      <c r="AN680" s="42">
        <v>25</v>
      </c>
      <c r="AO680" s="42">
        <v>133</v>
      </c>
      <c r="AP680" s="42">
        <v>25</v>
      </c>
      <c r="AQ680" s="42">
        <v>11</v>
      </c>
      <c r="AR680" s="42">
        <v>93</v>
      </c>
      <c r="AS680">
        <v>155</v>
      </c>
      <c r="AT680">
        <v>25</v>
      </c>
      <c r="AU680" s="4">
        <v>-0.97</v>
      </c>
      <c r="AV680" s="4">
        <v>86.11</v>
      </c>
      <c r="AW680">
        <v>0</v>
      </c>
      <c r="AX680">
        <v>0</v>
      </c>
      <c r="AY680" s="16">
        <f t="shared" si="153"/>
        <v>100.82889800190196</v>
      </c>
      <c r="AZ680" s="4">
        <v>96.81</v>
      </c>
      <c r="BA680">
        <v>7</v>
      </c>
    </row>
    <row r="681" spans="1:53" x14ac:dyDescent="0.2">
      <c r="A681" s="13" t="s">
        <v>170</v>
      </c>
      <c r="B681" s="13" t="s">
        <v>2391</v>
      </c>
      <c r="C681" s="1" t="s">
        <v>153</v>
      </c>
      <c r="D681" s="13" t="s">
        <v>154</v>
      </c>
      <c r="E681" s="13">
        <v>14</v>
      </c>
      <c r="F681" s="13">
        <v>0</v>
      </c>
      <c r="G681" s="13">
        <v>0</v>
      </c>
      <c r="H681" s="20">
        <f t="shared" si="140"/>
        <v>0</v>
      </c>
      <c r="I681">
        <v>0</v>
      </c>
      <c r="J681">
        <v>0</v>
      </c>
      <c r="K681">
        <v>0</v>
      </c>
      <c r="L681" s="17">
        <f t="shared" si="141"/>
        <v>0</v>
      </c>
      <c r="M681">
        <v>2</v>
      </c>
      <c r="N681">
        <v>0</v>
      </c>
      <c r="O681">
        <v>0</v>
      </c>
      <c r="P681" s="15">
        <f t="shared" si="142"/>
        <v>0</v>
      </c>
      <c r="Q681" s="15">
        <f t="shared" si="143"/>
        <v>0</v>
      </c>
      <c r="R681" s="20">
        <f t="shared" si="144"/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 s="16">
        <v>6.8666666667000005</v>
      </c>
      <c r="Y681" s="26">
        <f t="shared" si="145"/>
        <v>0.49047619047857144</v>
      </c>
      <c r="Z681" s="4">
        <v>5.43</v>
      </c>
      <c r="AA681" s="26">
        <f t="shared" si="146"/>
        <v>0.38785714285714284</v>
      </c>
      <c r="AB681" s="4">
        <v>69.37</v>
      </c>
      <c r="AC681" s="26">
        <f t="shared" si="147"/>
        <v>4.9550000000000001</v>
      </c>
      <c r="AD681" s="21">
        <f t="shared" si="148"/>
        <v>7.2593582887700542E-2</v>
      </c>
      <c r="AE681" s="15">
        <f t="shared" si="149"/>
        <v>0</v>
      </c>
      <c r="AF681" s="15">
        <f t="shared" si="150"/>
        <v>0</v>
      </c>
      <c r="AG681" s="15">
        <f t="shared" si="151"/>
        <v>0</v>
      </c>
      <c r="AH681" s="13">
        <v>0</v>
      </c>
      <c r="AI681" s="13">
        <v>0</v>
      </c>
      <c r="AJ681" s="21" t="str">
        <f t="shared" si="152"/>
        <v xml:space="preserve"> </v>
      </c>
      <c r="AK681">
        <v>1</v>
      </c>
      <c r="AL681">
        <v>0</v>
      </c>
      <c r="AM681" s="42">
        <v>6</v>
      </c>
      <c r="AN681" s="42">
        <v>0</v>
      </c>
      <c r="AO681" s="42">
        <v>6</v>
      </c>
      <c r="AP681" s="42">
        <v>0</v>
      </c>
      <c r="AQ681" s="42">
        <v>0</v>
      </c>
      <c r="AR681" s="42">
        <v>0</v>
      </c>
      <c r="AS681">
        <v>2</v>
      </c>
      <c r="AT681">
        <v>0</v>
      </c>
      <c r="AU681" s="4">
        <v>9.23</v>
      </c>
      <c r="AV681" s="4">
        <v>100</v>
      </c>
      <c r="AW681">
        <v>0</v>
      </c>
      <c r="AX681">
        <v>0</v>
      </c>
      <c r="AY681" s="16">
        <f t="shared" si="153"/>
        <v>113.59223300915731</v>
      </c>
      <c r="AZ681" s="4">
        <v>75</v>
      </c>
      <c r="BA681">
        <v>-20.6</v>
      </c>
    </row>
    <row r="682" spans="1:53" x14ac:dyDescent="0.2">
      <c r="A682" s="13" t="s">
        <v>2393</v>
      </c>
      <c r="B682" s="13" t="s">
        <v>2394</v>
      </c>
      <c r="C682" s="1" t="s">
        <v>398</v>
      </c>
      <c r="D682" s="13" t="s">
        <v>844</v>
      </c>
      <c r="E682" s="13">
        <v>77</v>
      </c>
      <c r="F682" s="13">
        <v>0</v>
      </c>
      <c r="G682" s="13">
        <v>0</v>
      </c>
      <c r="H682" s="20">
        <f t="shared" si="140"/>
        <v>0</v>
      </c>
      <c r="I682">
        <v>0</v>
      </c>
      <c r="J682">
        <v>0</v>
      </c>
      <c r="K682">
        <v>0</v>
      </c>
      <c r="L682" s="17">
        <f t="shared" si="141"/>
        <v>0</v>
      </c>
      <c r="M682">
        <v>0</v>
      </c>
      <c r="N682">
        <v>0</v>
      </c>
      <c r="O682">
        <v>0</v>
      </c>
      <c r="P682" s="15">
        <f t="shared" si="142"/>
        <v>0</v>
      </c>
      <c r="Q682" s="15">
        <f t="shared" si="143"/>
        <v>0</v>
      </c>
      <c r="R682" s="20">
        <f t="shared" si="144"/>
        <v>0</v>
      </c>
      <c r="S682">
        <v>0</v>
      </c>
      <c r="T682">
        <v>0</v>
      </c>
      <c r="U682">
        <v>2</v>
      </c>
      <c r="V682">
        <v>0</v>
      </c>
      <c r="W682">
        <v>0</v>
      </c>
      <c r="X682" s="16">
        <v>8.85</v>
      </c>
      <c r="Y682" s="26">
        <f t="shared" si="145"/>
        <v>0.11493506493506493</v>
      </c>
      <c r="Z682" s="4">
        <v>8.5299999999999994</v>
      </c>
      <c r="AA682" s="26">
        <f t="shared" si="146"/>
        <v>0.11077922077922077</v>
      </c>
      <c r="AB682" s="4">
        <v>313.57</v>
      </c>
      <c r="AC682" s="26">
        <f t="shared" si="147"/>
        <v>4.0723376623376621</v>
      </c>
      <c r="AD682" s="21">
        <f t="shared" si="148"/>
        <v>2.6482458863706922E-2</v>
      </c>
      <c r="AE682" s="15">
        <f t="shared" si="149"/>
        <v>0</v>
      </c>
      <c r="AF682" s="15">
        <f t="shared" si="150"/>
        <v>0</v>
      </c>
      <c r="AG682" s="15">
        <f t="shared" si="151"/>
        <v>0</v>
      </c>
      <c r="AH682" s="13">
        <v>0</v>
      </c>
      <c r="AI682" s="13">
        <v>0</v>
      </c>
      <c r="AJ682" s="21" t="str">
        <f t="shared" si="152"/>
        <v xml:space="preserve"> </v>
      </c>
      <c r="AK682">
        <v>1</v>
      </c>
      <c r="AL682">
        <v>0</v>
      </c>
      <c r="AM682" s="42">
        <v>5</v>
      </c>
      <c r="AN682" s="42">
        <v>2</v>
      </c>
      <c r="AO682" s="42">
        <v>5</v>
      </c>
      <c r="AP682" s="42">
        <v>2</v>
      </c>
      <c r="AQ682" s="42">
        <v>0</v>
      </c>
      <c r="AR682" s="42">
        <v>3</v>
      </c>
      <c r="AS682">
        <v>5</v>
      </c>
      <c r="AT682">
        <v>1</v>
      </c>
      <c r="AU682" s="4">
        <v>-1.63</v>
      </c>
      <c r="AV682" s="4">
        <v>83.33</v>
      </c>
      <c r="AW682">
        <v>1</v>
      </c>
      <c r="AX682">
        <v>1</v>
      </c>
      <c r="AY682" s="16">
        <f t="shared" si="153"/>
        <v>67.79661016949153</v>
      </c>
      <c r="AZ682" s="4">
        <v>87.5</v>
      </c>
      <c r="BA682">
        <v>-5.9</v>
      </c>
    </row>
    <row r="683" spans="1:53" x14ac:dyDescent="0.2">
      <c r="A683" s="13" t="s">
        <v>1069</v>
      </c>
      <c r="B683" s="13" t="s">
        <v>519</v>
      </c>
      <c r="C683" s="1" t="s">
        <v>482</v>
      </c>
      <c r="D683" s="13" t="s">
        <v>154</v>
      </c>
      <c r="E683" s="13">
        <v>78</v>
      </c>
      <c r="F683" s="13">
        <v>4</v>
      </c>
      <c r="G683" s="13">
        <v>10</v>
      </c>
      <c r="H683" s="20">
        <f t="shared" si="140"/>
        <v>14</v>
      </c>
      <c r="I683">
        <v>4</v>
      </c>
      <c r="J683">
        <v>4</v>
      </c>
      <c r="K683">
        <v>6</v>
      </c>
      <c r="L683" s="17">
        <f t="shared" si="141"/>
        <v>3.4708353419181228</v>
      </c>
      <c r="M683">
        <v>55</v>
      </c>
      <c r="N683">
        <v>16</v>
      </c>
      <c r="O683">
        <v>17</v>
      </c>
      <c r="P683" s="15">
        <f t="shared" si="142"/>
        <v>7.2727272727272724E-2</v>
      </c>
      <c r="Q683" s="15">
        <f t="shared" si="143"/>
        <v>4.5454545454545456E-2</v>
      </c>
      <c r="R683" s="20">
        <f t="shared" si="144"/>
        <v>39.454545454545453</v>
      </c>
      <c r="S683">
        <v>2</v>
      </c>
      <c r="T683">
        <v>10</v>
      </c>
      <c r="U683">
        <v>9</v>
      </c>
      <c r="V683">
        <v>6</v>
      </c>
      <c r="W683">
        <v>2</v>
      </c>
      <c r="X683" s="16">
        <v>242.01666666669999</v>
      </c>
      <c r="Y683" s="26">
        <f t="shared" si="145"/>
        <v>3.1027777777782051</v>
      </c>
      <c r="Z683" s="4">
        <v>233.09</v>
      </c>
      <c r="AA683" s="26">
        <f t="shared" si="146"/>
        <v>2.9883333333333333</v>
      </c>
      <c r="AB683" s="4">
        <v>221.76</v>
      </c>
      <c r="AC683" s="26">
        <f t="shared" si="147"/>
        <v>2.8430769230769228</v>
      </c>
      <c r="AD683" s="21">
        <f t="shared" si="148"/>
        <v>0.51245465538089474</v>
      </c>
      <c r="AE683" s="15">
        <f t="shared" si="149"/>
        <v>0.18181818181818182</v>
      </c>
      <c r="AF683" s="15">
        <f t="shared" si="150"/>
        <v>0.45454545454545453</v>
      </c>
      <c r="AG683" s="15">
        <f t="shared" si="151"/>
        <v>0.63636363636363635</v>
      </c>
      <c r="AH683" s="13">
        <v>0</v>
      </c>
      <c r="AI683" s="13">
        <v>0</v>
      </c>
      <c r="AJ683" s="21" t="str">
        <f t="shared" si="152"/>
        <v xml:space="preserve"> </v>
      </c>
      <c r="AK683">
        <v>22</v>
      </c>
      <c r="AL683">
        <v>1</v>
      </c>
      <c r="AM683" s="42">
        <v>195</v>
      </c>
      <c r="AN683" s="42">
        <v>23</v>
      </c>
      <c r="AO683" s="42">
        <v>195</v>
      </c>
      <c r="AP683" s="42">
        <v>23</v>
      </c>
      <c r="AQ683" s="42">
        <v>8</v>
      </c>
      <c r="AR683" s="42">
        <v>99</v>
      </c>
      <c r="AS683">
        <v>196</v>
      </c>
      <c r="AT683">
        <v>26</v>
      </c>
      <c r="AU683" s="4">
        <v>4.6500000000000004</v>
      </c>
      <c r="AV683" s="4">
        <v>88.29</v>
      </c>
      <c r="AW683">
        <v>0</v>
      </c>
      <c r="AX683">
        <v>1</v>
      </c>
      <c r="AY683" s="16">
        <f t="shared" si="153"/>
        <v>113.050065422476</v>
      </c>
      <c r="AZ683" s="4">
        <v>94.55</v>
      </c>
      <c r="BA683">
        <v>2.4</v>
      </c>
    </row>
    <row r="684" spans="1:53" x14ac:dyDescent="0.2">
      <c r="A684" s="13" t="s">
        <v>2400</v>
      </c>
      <c r="B684" s="13" t="s">
        <v>2401</v>
      </c>
      <c r="C684" s="1" t="s">
        <v>145</v>
      </c>
      <c r="D684" s="13" t="s">
        <v>129</v>
      </c>
      <c r="E684" s="13">
        <v>5</v>
      </c>
      <c r="F684" s="13">
        <v>0</v>
      </c>
      <c r="G684" s="13">
        <v>0</v>
      </c>
      <c r="H684" s="20">
        <f t="shared" si="140"/>
        <v>0</v>
      </c>
      <c r="I684">
        <v>0</v>
      </c>
      <c r="J684">
        <v>0</v>
      </c>
      <c r="K684">
        <v>0</v>
      </c>
      <c r="L684" s="17">
        <f t="shared" si="141"/>
        <v>0</v>
      </c>
      <c r="M684">
        <v>0</v>
      </c>
      <c r="N684">
        <v>0</v>
      </c>
      <c r="O684">
        <v>0</v>
      </c>
      <c r="P684" s="15">
        <f t="shared" si="142"/>
        <v>0</v>
      </c>
      <c r="Q684" s="15">
        <f t="shared" si="143"/>
        <v>0</v>
      </c>
      <c r="R684" s="20">
        <f t="shared" si="144"/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16">
        <v>0.4833333333</v>
      </c>
      <c r="Y684" s="26">
        <f t="shared" si="145"/>
        <v>9.6666666659999997E-2</v>
      </c>
      <c r="Z684" s="4">
        <v>0.23</v>
      </c>
      <c r="AA684" s="26">
        <f t="shared" si="146"/>
        <v>4.5999999999999999E-2</v>
      </c>
      <c r="AB684" s="4">
        <v>25.98</v>
      </c>
      <c r="AC684" s="26">
        <f t="shared" si="147"/>
        <v>5.1959999999999997</v>
      </c>
      <c r="AD684" s="21">
        <f t="shared" si="148"/>
        <v>8.7752766119801595E-3</v>
      </c>
      <c r="AE684" s="15">
        <f t="shared" si="149"/>
        <v>0</v>
      </c>
      <c r="AF684" s="15">
        <f t="shared" si="150"/>
        <v>0</v>
      </c>
      <c r="AG684" s="15">
        <f t="shared" si="151"/>
        <v>0</v>
      </c>
      <c r="AH684" s="13">
        <v>0</v>
      </c>
      <c r="AI684" s="13">
        <v>0</v>
      </c>
      <c r="AJ684" s="21" t="str">
        <f t="shared" si="152"/>
        <v xml:space="preserve"> </v>
      </c>
      <c r="AK684">
        <v>0</v>
      </c>
      <c r="AL684">
        <v>0</v>
      </c>
      <c r="AM684" s="42">
        <v>0</v>
      </c>
      <c r="AN684" s="42">
        <v>0</v>
      </c>
      <c r="AO684" s="42">
        <v>0</v>
      </c>
      <c r="AP684" s="42">
        <v>0</v>
      </c>
      <c r="AQ684" s="42">
        <v>0</v>
      </c>
      <c r="AR684" s="42">
        <v>0</v>
      </c>
      <c r="AS684">
        <v>0</v>
      </c>
      <c r="AT684">
        <v>0</v>
      </c>
      <c r="AW684">
        <v>0</v>
      </c>
      <c r="AX684">
        <v>0</v>
      </c>
      <c r="AY684" s="16">
        <f t="shared" si="153"/>
        <v>0</v>
      </c>
      <c r="AZ684" s="4">
        <v>100</v>
      </c>
      <c r="BA684">
        <v>4.4000000000000004</v>
      </c>
    </row>
    <row r="685" spans="1:53" x14ac:dyDescent="0.2">
      <c r="A685" s="13" t="s">
        <v>506</v>
      </c>
      <c r="B685" s="13" t="s">
        <v>2403</v>
      </c>
      <c r="C685" s="1" t="s">
        <v>398</v>
      </c>
      <c r="D685" s="13" t="s">
        <v>154</v>
      </c>
      <c r="E685" s="13">
        <v>47</v>
      </c>
      <c r="F685" s="13">
        <v>0</v>
      </c>
      <c r="G685" s="13">
        <v>2</v>
      </c>
      <c r="H685" s="20">
        <f t="shared" si="140"/>
        <v>2</v>
      </c>
      <c r="I685">
        <v>0</v>
      </c>
      <c r="J685">
        <v>1</v>
      </c>
      <c r="K685">
        <v>1</v>
      </c>
      <c r="L685" s="17">
        <f t="shared" si="141"/>
        <v>1.7245508982044189</v>
      </c>
      <c r="M685">
        <v>10</v>
      </c>
      <c r="N685">
        <v>5</v>
      </c>
      <c r="O685">
        <v>6</v>
      </c>
      <c r="P685" s="15">
        <f t="shared" si="142"/>
        <v>0</v>
      </c>
      <c r="Q685" s="15">
        <f t="shared" si="143"/>
        <v>0</v>
      </c>
      <c r="R685" s="20">
        <f t="shared" si="144"/>
        <v>7.7142857142857144</v>
      </c>
      <c r="S685">
        <v>0</v>
      </c>
      <c r="T685">
        <v>1</v>
      </c>
      <c r="U685">
        <v>1</v>
      </c>
      <c r="V685">
        <v>4</v>
      </c>
      <c r="W685">
        <v>1</v>
      </c>
      <c r="X685" s="16">
        <v>69.583333333300004</v>
      </c>
      <c r="Y685" s="26">
        <f t="shared" si="145"/>
        <v>1.4804964539000001</v>
      </c>
      <c r="Z685" s="4">
        <v>67.790000000000006</v>
      </c>
      <c r="AA685" s="26">
        <f t="shared" si="146"/>
        <v>1.442340425531915</v>
      </c>
      <c r="AB685" s="4">
        <v>144.19999999999999</v>
      </c>
      <c r="AC685" s="26">
        <f t="shared" si="147"/>
        <v>3.0680851063829784</v>
      </c>
      <c r="AD685" s="21">
        <f t="shared" si="148"/>
        <v>0.31977923486956938</v>
      </c>
      <c r="AE685" s="15">
        <f t="shared" si="149"/>
        <v>0</v>
      </c>
      <c r="AF685" s="15">
        <f t="shared" si="150"/>
        <v>0.2857142857142857</v>
      </c>
      <c r="AG685" s="15">
        <f t="shared" si="151"/>
        <v>0.2857142857142857</v>
      </c>
      <c r="AH685" s="13">
        <v>0</v>
      </c>
      <c r="AI685" s="13">
        <v>1</v>
      </c>
      <c r="AJ685" s="21">
        <f t="shared" si="152"/>
        <v>0</v>
      </c>
      <c r="AK685">
        <v>7</v>
      </c>
      <c r="AL685">
        <v>1</v>
      </c>
      <c r="AM685" s="42">
        <v>47</v>
      </c>
      <c r="AN685" s="42">
        <v>11</v>
      </c>
      <c r="AO685" s="42">
        <v>47</v>
      </c>
      <c r="AP685" s="42">
        <v>11</v>
      </c>
      <c r="AQ685" s="42">
        <v>1</v>
      </c>
      <c r="AR685" s="42">
        <v>28</v>
      </c>
      <c r="AS685">
        <v>44</v>
      </c>
      <c r="AT685">
        <v>7</v>
      </c>
      <c r="AU685" s="4">
        <v>-3.38</v>
      </c>
      <c r="AV685" s="4">
        <v>86.27</v>
      </c>
      <c r="AW685">
        <v>1</v>
      </c>
      <c r="AX685">
        <v>0</v>
      </c>
      <c r="AY685" s="16">
        <f t="shared" si="153"/>
        <v>90.538922155731996</v>
      </c>
      <c r="AZ685" s="4">
        <v>98.21</v>
      </c>
      <c r="BA685">
        <v>6.4</v>
      </c>
    </row>
    <row r="686" spans="1:53" x14ac:dyDescent="0.2">
      <c r="A686" s="13" t="s">
        <v>466</v>
      </c>
      <c r="B686" s="13" t="s">
        <v>2405</v>
      </c>
      <c r="C686" s="1" t="s">
        <v>322</v>
      </c>
      <c r="D686" s="13" t="s">
        <v>129</v>
      </c>
      <c r="E686" s="13">
        <v>82</v>
      </c>
      <c r="F686" s="13">
        <v>2</v>
      </c>
      <c r="G686" s="13">
        <v>8</v>
      </c>
      <c r="H686" s="20">
        <f t="shared" si="140"/>
        <v>10</v>
      </c>
      <c r="I686">
        <v>1</v>
      </c>
      <c r="J686">
        <v>4</v>
      </c>
      <c r="K686">
        <v>4</v>
      </c>
      <c r="L686" s="17">
        <f t="shared" si="141"/>
        <v>3.3388981636060104</v>
      </c>
      <c r="M686">
        <v>16</v>
      </c>
      <c r="N686">
        <v>8</v>
      </c>
      <c r="O686">
        <v>12</v>
      </c>
      <c r="P686" s="15">
        <f t="shared" si="142"/>
        <v>0.125</v>
      </c>
      <c r="Q686" s="15">
        <f t="shared" si="143"/>
        <v>5.5555555555555552E-2</v>
      </c>
      <c r="R686" s="20">
        <f t="shared" si="144"/>
        <v>34.352941176470587</v>
      </c>
      <c r="S686">
        <v>1</v>
      </c>
      <c r="T686">
        <v>1</v>
      </c>
      <c r="U686">
        <v>12</v>
      </c>
      <c r="V686">
        <v>2</v>
      </c>
      <c r="W686">
        <v>3</v>
      </c>
      <c r="X686" s="16">
        <v>179.7</v>
      </c>
      <c r="Y686" s="26">
        <f t="shared" si="145"/>
        <v>2.1914634146341463</v>
      </c>
      <c r="Z686" s="4">
        <v>167.47</v>
      </c>
      <c r="AA686" s="26">
        <f t="shared" si="146"/>
        <v>2.0423170731707319</v>
      </c>
      <c r="AB686" s="4">
        <v>268.91000000000003</v>
      </c>
      <c r="AC686" s="26">
        <f t="shared" si="147"/>
        <v>3.2793902439024394</v>
      </c>
      <c r="AD686" s="21">
        <f t="shared" si="148"/>
        <v>0.38377102525321966</v>
      </c>
      <c r="AE686" s="15">
        <f t="shared" si="149"/>
        <v>5.8823529411764705E-2</v>
      </c>
      <c r="AF686" s="15">
        <f t="shared" si="150"/>
        <v>0.47058823529411764</v>
      </c>
      <c r="AG686" s="15">
        <f t="shared" si="151"/>
        <v>0.52941176470588236</v>
      </c>
      <c r="AH686" s="13">
        <v>14</v>
      </c>
      <c r="AI686" s="13">
        <v>13</v>
      </c>
      <c r="AJ686" s="21">
        <f t="shared" si="152"/>
        <v>0.51851851851851849</v>
      </c>
      <c r="AK686">
        <v>17</v>
      </c>
      <c r="AL686">
        <v>3</v>
      </c>
      <c r="AM686" s="42">
        <v>129</v>
      </c>
      <c r="AN686" s="42">
        <v>19</v>
      </c>
      <c r="AO686" s="42">
        <v>129</v>
      </c>
      <c r="AP686" s="42">
        <v>19</v>
      </c>
      <c r="AQ686" s="42">
        <v>7</v>
      </c>
      <c r="AR686" s="42">
        <v>76</v>
      </c>
      <c r="AS686">
        <v>95</v>
      </c>
      <c r="AT686">
        <v>22</v>
      </c>
      <c r="AU686" s="4">
        <v>-8.17</v>
      </c>
      <c r="AV686" s="4">
        <v>81.2</v>
      </c>
      <c r="AW686">
        <v>0</v>
      </c>
      <c r="AX686">
        <v>1</v>
      </c>
      <c r="AY686" s="16">
        <f t="shared" si="153"/>
        <v>101.16861435726211</v>
      </c>
      <c r="AZ686" s="4">
        <v>93.23</v>
      </c>
      <c r="BA686">
        <v>-4.8</v>
      </c>
    </row>
    <row r="687" spans="1:53" x14ac:dyDescent="0.2">
      <c r="A687" s="13" t="s">
        <v>2408</v>
      </c>
      <c r="B687" s="13" t="s">
        <v>2409</v>
      </c>
      <c r="C687" s="1" t="s">
        <v>243</v>
      </c>
      <c r="D687" s="13" t="s">
        <v>154</v>
      </c>
      <c r="E687" s="13">
        <v>1</v>
      </c>
      <c r="F687" s="13">
        <v>0</v>
      </c>
      <c r="G687" s="13">
        <v>0</v>
      </c>
      <c r="H687" s="20">
        <f t="shared" si="140"/>
        <v>0</v>
      </c>
      <c r="I687">
        <v>0</v>
      </c>
      <c r="J687">
        <v>0</v>
      </c>
      <c r="K687">
        <v>0</v>
      </c>
      <c r="L687" s="17">
        <f t="shared" si="141"/>
        <v>0</v>
      </c>
      <c r="M687">
        <v>0</v>
      </c>
      <c r="N687">
        <v>0</v>
      </c>
      <c r="O687">
        <v>0</v>
      </c>
      <c r="P687" s="15">
        <f t="shared" si="142"/>
        <v>0</v>
      </c>
      <c r="Q687" s="15">
        <f t="shared" si="143"/>
        <v>0</v>
      </c>
      <c r="R687" s="20">
        <f t="shared" si="144"/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16">
        <v>0</v>
      </c>
      <c r="Y687" s="26">
        <f t="shared" si="145"/>
        <v>0</v>
      </c>
      <c r="Z687" s="4">
        <v>0</v>
      </c>
      <c r="AA687" s="26">
        <f t="shared" si="146"/>
        <v>0</v>
      </c>
      <c r="AB687" s="4">
        <v>3.57</v>
      </c>
      <c r="AC687" s="26">
        <f t="shared" si="147"/>
        <v>3.57</v>
      </c>
      <c r="AD687" s="21">
        <f t="shared" si="148"/>
        <v>0</v>
      </c>
      <c r="AE687" s="15">
        <f t="shared" si="149"/>
        <v>0</v>
      </c>
      <c r="AF687" s="15">
        <f t="shared" si="150"/>
        <v>0</v>
      </c>
      <c r="AG687" s="15">
        <f t="shared" si="151"/>
        <v>0</v>
      </c>
      <c r="AH687" s="13">
        <v>0</v>
      </c>
      <c r="AI687" s="13">
        <v>0</v>
      </c>
      <c r="AJ687" s="21" t="str">
        <f t="shared" si="152"/>
        <v xml:space="preserve"> </v>
      </c>
      <c r="AK687">
        <v>0</v>
      </c>
      <c r="AL687">
        <v>0</v>
      </c>
      <c r="AM687" s="42">
        <v>0</v>
      </c>
      <c r="AN687" s="42">
        <v>0</v>
      </c>
      <c r="AO687" s="42">
        <v>0</v>
      </c>
      <c r="AP687" s="42">
        <v>0</v>
      </c>
      <c r="AQ687" s="42">
        <v>0</v>
      </c>
      <c r="AR687" s="42">
        <v>0</v>
      </c>
      <c r="AS687">
        <v>0</v>
      </c>
      <c r="AT687">
        <v>0</v>
      </c>
      <c r="AW687">
        <v>0</v>
      </c>
      <c r="AX687">
        <v>0</v>
      </c>
      <c r="AY687" s="16">
        <f t="shared" si="153"/>
        <v>0</v>
      </c>
    </row>
    <row r="688" spans="1:53" x14ac:dyDescent="0.2">
      <c r="A688" s="13" t="s">
        <v>2411</v>
      </c>
      <c r="B688" s="13" t="s">
        <v>2412</v>
      </c>
      <c r="C688" s="1" t="s">
        <v>398</v>
      </c>
      <c r="D688" s="13" t="s">
        <v>173</v>
      </c>
      <c r="E688" s="13">
        <v>15</v>
      </c>
      <c r="F688" s="13">
        <v>0</v>
      </c>
      <c r="G688" s="13">
        <v>0</v>
      </c>
      <c r="H688" s="20">
        <f t="shared" si="140"/>
        <v>0</v>
      </c>
      <c r="I688">
        <v>0</v>
      </c>
      <c r="J688">
        <v>0</v>
      </c>
      <c r="K688">
        <v>0</v>
      </c>
      <c r="L688" s="17">
        <f t="shared" si="141"/>
        <v>0</v>
      </c>
      <c r="M688">
        <v>0</v>
      </c>
      <c r="N688">
        <v>0</v>
      </c>
      <c r="O688">
        <v>0</v>
      </c>
      <c r="P688" s="15">
        <f t="shared" si="142"/>
        <v>0</v>
      </c>
      <c r="Q688" s="15">
        <f t="shared" si="143"/>
        <v>0</v>
      </c>
      <c r="R688" s="20">
        <f t="shared" si="144"/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16">
        <v>6.6666666700000002E-2</v>
      </c>
      <c r="Y688" s="26">
        <f t="shared" si="145"/>
        <v>4.4444444466666668E-3</v>
      </c>
      <c r="Z688" s="4">
        <v>0.15</v>
      </c>
      <c r="AA688" s="26">
        <f t="shared" si="146"/>
        <v>0.01</v>
      </c>
      <c r="AB688" s="4">
        <v>75.790000000000006</v>
      </c>
      <c r="AC688" s="26">
        <f t="shared" si="147"/>
        <v>5.0526666666666671</v>
      </c>
      <c r="AD688" s="21">
        <f t="shared" si="148"/>
        <v>1.9752436133789832E-3</v>
      </c>
      <c r="AE688" s="15">
        <f t="shared" si="149"/>
        <v>0</v>
      </c>
      <c r="AF688" s="15">
        <f t="shared" si="150"/>
        <v>0</v>
      </c>
      <c r="AG688" s="15">
        <f t="shared" si="151"/>
        <v>0</v>
      </c>
      <c r="AH688" s="1"/>
      <c r="AI688" s="1"/>
      <c r="AJ688" s="21" t="str">
        <f t="shared" si="152"/>
        <v xml:space="preserve"> </v>
      </c>
      <c r="AK688">
        <v>0</v>
      </c>
      <c r="AL688">
        <v>0</v>
      </c>
      <c r="AM688" s="42">
        <v>0</v>
      </c>
      <c r="AN688" s="42">
        <v>0</v>
      </c>
      <c r="AO688" s="42">
        <v>0</v>
      </c>
      <c r="AP688" s="42">
        <v>0</v>
      </c>
      <c r="AQ688" s="42">
        <v>0</v>
      </c>
      <c r="AR688" s="42">
        <v>0</v>
      </c>
      <c r="AS688">
        <v>0</v>
      </c>
      <c r="AT688">
        <v>0</v>
      </c>
      <c r="AW688">
        <v>0</v>
      </c>
      <c r="AX688">
        <v>0</v>
      </c>
      <c r="AY688" s="16">
        <f t="shared" si="153"/>
        <v>0</v>
      </c>
    </row>
    <row r="689" spans="1:53" x14ac:dyDescent="0.2">
      <c r="A689" s="13" t="s">
        <v>2414</v>
      </c>
      <c r="B689" s="13" t="s">
        <v>2415</v>
      </c>
      <c r="C689" s="13" t="s">
        <v>446</v>
      </c>
      <c r="D689" s="13" t="s">
        <v>146</v>
      </c>
      <c r="E689" s="13">
        <v>3</v>
      </c>
      <c r="F689" s="13">
        <v>0</v>
      </c>
      <c r="G689" s="13">
        <v>0</v>
      </c>
      <c r="H689" s="20">
        <f t="shared" si="140"/>
        <v>0</v>
      </c>
      <c r="I689">
        <v>0</v>
      </c>
      <c r="J689">
        <v>0</v>
      </c>
      <c r="K689">
        <v>0</v>
      </c>
      <c r="L689" s="17">
        <f t="shared" si="141"/>
        <v>0</v>
      </c>
      <c r="M689">
        <v>0</v>
      </c>
      <c r="N689">
        <v>0</v>
      </c>
      <c r="O689">
        <v>0</v>
      </c>
      <c r="P689" s="15">
        <f t="shared" si="142"/>
        <v>0</v>
      </c>
      <c r="Q689" s="15">
        <f t="shared" si="143"/>
        <v>0</v>
      </c>
      <c r="R689" s="20">
        <f t="shared" si="144"/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16">
        <v>6.2166666667000001</v>
      </c>
      <c r="Y689" s="26">
        <f t="shared" si="145"/>
        <v>2.0722222222333335</v>
      </c>
      <c r="Z689" s="4">
        <v>5.53</v>
      </c>
      <c r="AA689" s="26">
        <f t="shared" si="146"/>
        <v>1.8433333333333335</v>
      </c>
      <c r="AB689" s="4">
        <v>11.18</v>
      </c>
      <c r="AC689" s="26">
        <f t="shared" si="147"/>
        <v>3.7266666666666666</v>
      </c>
      <c r="AD689" s="21">
        <f t="shared" si="148"/>
        <v>0.33093955715140633</v>
      </c>
      <c r="AE689" s="15">
        <f t="shared" si="149"/>
        <v>0</v>
      </c>
      <c r="AF689" s="15">
        <f t="shared" si="150"/>
        <v>0</v>
      </c>
      <c r="AG689" s="15">
        <f t="shared" si="151"/>
        <v>0</v>
      </c>
      <c r="AH689" s="13">
        <v>1</v>
      </c>
      <c r="AI689" s="13">
        <v>0</v>
      </c>
      <c r="AJ689" s="21">
        <f t="shared" si="152"/>
        <v>1</v>
      </c>
      <c r="AK689">
        <v>0</v>
      </c>
      <c r="AL689">
        <v>0</v>
      </c>
      <c r="AM689" s="42">
        <v>3</v>
      </c>
      <c r="AN689" s="42">
        <v>1</v>
      </c>
      <c r="AO689" s="42">
        <v>3</v>
      </c>
      <c r="AP689" s="42">
        <v>1</v>
      </c>
      <c r="AQ689" s="42">
        <v>0</v>
      </c>
      <c r="AR689" s="42">
        <v>5</v>
      </c>
      <c r="AS689">
        <v>3</v>
      </c>
      <c r="AT689">
        <v>1</v>
      </c>
      <c r="AU689" s="4">
        <v>25</v>
      </c>
      <c r="AV689" s="4">
        <v>75</v>
      </c>
      <c r="AW689">
        <v>0</v>
      </c>
      <c r="AX689">
        <v>0</v>
      </c>
      <c r="AY689" s="16">
        <f t="shared" si="153"/>
        <v>86.863270777014137</v>
      </c>
      <c r="AZ689" s="4">
        <v>100</v>
      </c>
      <c r="BA689">
        <v>0</v>
      </c>
    </row>
    <row r="690" spans="1:53" x14ac:dyDescent="0.2">
      <c r="A690" s="13" t="s">
        <v>2416</v>
      </c>
      <c r="B690" s="13" t="s">
        <v>2415</v>
      </c>
      <c r="C690" s="1" t="s">
        <v>446</v>
      </c>
      <c r="D690" s="13" t="s">
        <v>173</v>
      </c>
      <c r="E690" s="13">
        <v>4</v>
      </c>
      <c r="F690" s="13">
        <v>0</v>
      </c>
      <c r="G690" s="13">
        <v>0</v>
      </c>
      <c r="H690" s="20">
        <f t="shared" si="140"/>
        <v>0</v>
      </c>
      <c r="I690">
        <v>0</v>
      </c>
      <c r="J690">
        <v>0</v>
      </c>
      <c r="K690">
        <v>0</v>
      </c>
      <c r="L690" s="17">
        <f t="shared" si="141"/>
        <v>0</v>
      </c>
      <c r="M690">
        <v>0</v>
      </c>
      <c r="N690">
        <v>0</v>
      </c>
      <c r="O690">
        <v>0</v>
      </c>
      <c r="P690" s="15">
        <f t="shared" si="142"/>
        <v>0</v>
      </c>
      <c r="Q690" s="15">
        <f t="shared" si="143"/>
        <v>0</v>
      </c>
      <c r="R690" s="20">
        <f t="shared" si="144"/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16">
        <v>0</v>
      </c>
      <c r="Y690" s="26">
        <f t="shared" si="145"/>
        <v>0</v>
      </c>
      <c r="Z690" s="4">
        <v>0</v>
      </c>
      <c r="AA690" s="26">
        <f t="shared" si="146"/>
        <v>0</v>
      </c>
      <c r="AB690" s="4">
        <v>13.85</v>
      </c>
      <c r="AC690" s="26">
        <f t="shared" si="147"/>
        <v>3.4624999999999999</v>
      </c>
      <c r="AD690" s="21">
        <f t="shared" si="148"/>
        <v>0</v>
      </c>
      <c r="AE690" s="15">
        <f t="shared" si="149"/>
        <v>0</v>
      </c>
      <c r="AF690" s="15">
        <f t="shared" si="150"/>
        <v>0</v>
      </c>
      <c r="AG690" s="15">
        <f t="shared" si="151"/>
        <v>0</v>
      </c>
      <c r="AH690" s="1"/>
      <c r="AI690" s="1"/>
      <c r="AJ690" s="21" t="str">
        <f t="shared" si="152"/>
        <v xml:space="preserve"> </v>
      </c>
      <c r="AK690">
        <v>0</v>
      </c>
      <c r="AL690">
        <v>0</v>
      </c>
      <c r="AM690" s="42">
        <v>0</v>
      </c>
      <c r="AN690" s="42">
        <v>0</v>
      </c>
      <c r="AO690" s="42">
        <v>0</v>
      </c>
      <c r="AP690" s="42">
        <v>0</v>
      </c>
      <c r="AQ690" s="42">
        <v>0</v>
      </c>
      <c r="AR690" s="42">
        <v>0</v>
      </c>
      <c r="AS690">
        <v>0</v>
      </c>
      <c r="AT690">
        <v>0</v>
      </c>
      <c r="AW690">
        <v>0</v>
      </c>
      <c r="AX690">
        <v>0</v>
      </c>
      <c r="AY690" s="16">
        <f t="shared" si="153"/>
        <v>0</v>
      </c>
    </row>
    <row r="691" spans="1:53" x14ac:dyDescent="0.2">
      <c r="A691" s="13" t="s">
        <v>217</v>
      </c>
      <c r="B691" s="13" t="s">
        <v>2418</v>
      </c>
      <c r="C691" s="13" t="s">
        <v>243</v>
      </c>
      <c r="D691" s="13" t="s">
        <v>146</v>
      </c>
      <c r="E691" s="13">
        <v>79</v>
      </c>
      <c r="F691" s="13">
        <v>0</v>
      </c>
      <c r="G691" s="13">
        <v>2</v>
      </c>
      <c r="H691" s="20">
        <f t="shared" si="140"/>
        <v>2</v>
      </c>
      <c r="I691">
        <v>0</v>
      </c>
      <c r="J691">
        <v>0</v>
      </c>
      <c r="K691">
        <v>2</v>
      </c>
      <c r="L691" s="17">
        <f t="shared" si="141"/>
        <v>4.1025641025641031</v>
      </c>
      <c r="M691">
        <v>4</v>
      </c>
      <c r="N691">
        <v>0</v>
      </c>
      <c r="O691">
        <v>1</v>
      </c>
      <c r="P691" s="15">
        <f t="shared" si="142"/>
        <v>0</v>
      </c>
      <c r="Q691" s="15">
        <f t="shared" si="143"/>
        <v>0</v>
      </c>
      <c r="R691" s="20">
        <f t="shared" si="144"/>
        <v>0</v>
      </c>
      <c r="S691">
        <v>1</v>
      </c>
      <c r="T691">
        <v>2</v>
      </c>
      <c r="U691">
        <v>2</v>
      </c>
      <c r="V691">
        <v>1</v>
      </c>
      <c r="W691">
        <v>1</v>
      </c>
      <c r="X691" s="16">
        <v>29.25</v>
      </c>
      <c r="Y691" s="26">
        <f t="shared" si="145"/>
        <v>0.370253164556962</v>
      </c>
      <c r="Z691" s="4">
        <v>30.19</v>
      </c>
      <c r="AA691" s="26">
        <f t="shared" si="146"/>
        <v>0.38215189873417721</v>
      </c>
      <c r="AB691" s="4">
        <v>402.79</v>
      </c>
      <c r="AC691" s="26">
        <f t="shared" si="147"/>
        <v>5.0986075949367091</v>
      </c>
      <c r="AD691" s="21">
        <f t="shared" si="148"/>
        <v>6.9726084345697256E-2</v>
      </c>
      <c r="AE691" s="15">
        <f t="shared" si="149"/>
        <v>0</v>
      </c>
      <c r="AF691" s="15">
        <f t="shared" si="150"/>
        <v>0.4</v>
      </c>
      <c r="AG691" s="15">
        <f t="shared" si="151"/>
        <v>0.4</v>
      </c>
      <c r="AH691" s="13">
        <v>9</v>
      </c>
      <c r="AI691" s="13">
        <v>5</v>
      </c>
      <c r="AJ691" s="21">
        <f t="shared" si="152"/>
        <v>0.6428571428571429</v>
      </c>
      <c r="AK691">
        <v>5</v>
      </c>
      <c r="AL691">
        <v>0</v>
      </c>
      <c r="AM691" s="42">
        <v>20</v>
      </c>
      <c r="AN691" s="42">
        <v>3</v>
      </c>
      <c r="AO691" s="42">
        <v>20</v>
      </c>
      <c r="AP691" s="42">
        <v>3</v>
      </c>
      <c r="AQ691" s="42">
        <v>3</v>
      </c>
      <c r="AR691" s="42">
        <v>8</v>
      </c>
      <c r="AS691">
        <v>19</v>
      </c>
      <c r="AT691">
        <v>5</v>
      </c>
      <c r="AU691" s="4">
        <v>-7.74</v>
      </c>
      <c r="AV691" s="4">
        <v>79.17</v>
      </c>
      <c r="AW691">
        <v>1</v>
      </c>
      <c r="AX691">
        <v>0</v>
      </c>
      <c r="AY691" s="16">
        <f t="shared" si="153"/>
        <v>90.256410256410248</v>
      </c>
      <c r="AZ691" s="4">
        <v>88.89</v>
      </c>
      <c r="BA691">
        <v>-5.2</v>
      </c>
    </row>
    <row r="692" spans="1:53" x14ac:dyDescent="0.2">
      <c r="A692" s="13" t="s">
        <v>262</v>
      </c>
      <c r="B692" s="13" t="s">
        <v>2421</v>
      </c>
      <c r="C692" s="1" t="s">
        <v>145</v>
      </c>
      <c r="D692" s="13" t="s">
        <v>173</v>
      </c>
      <c r="E692" s="13">
        <v>82</v>
      </c>
      <c r="F692" s="13">
        <v>3</v>
      </c>
      <c r="G692" s="13">
        <v>7</v>
      </c>
      <c r="H692" s="20">
        <f t="shared" si="140"/>
        <v>10</v>
      </c>
      <c r="I692">
        <v>3</v>
      </c>
      <c r="J692">
        <v>3</v>
      </c>
      <c r="K692">
        <v>4</v>
      </c>
      <c r="L692" s="17">
        <f t="shared" si="141"/>
        <v>3.7511722413254147</v>
      </c>
      <c r="M692">
        <v>17</v>
      </c>
      <c r="N692">
        <v>9</v>
      </c>
      <c r="O692">
        <v>14</v>
      </c>
      <c r="P692" s="15">
        <f t="shared" si="142"/>
        <v>0.17647058823529413</v>
      </c>
      <c r="Q692" s="15">
        <f t="shared" si="143"/>
        <v>7.4999999999999997E-2</v>
      </c>
      <c r="R692" s="20">
        <f t="shared" si="144"/>
        <v>21.473684210526315</v>
      </c>
      <c r="S692">
        <v>0</v>
      </c>
      <c r="T692">
        <v>2</v>
      </c>
      <c r="U692">
        <v>4</v>
      </c>
      <c r="V692">
        <v>1</v>
      </c>
      <c r="W692">
        <v>1</v>
      </c>
      <c r="X692" s="16">
        <v>159.94999999999999</v>
      </c>
      <c r="Y692" s="26">
        <f t="shared" si="145"/>
        <v>1.9506097560975608</v>
      </c>
      <c r="Z692" s="4">
        <v>157.75</v>
      </c>
      <c r="AA692" s="26">
        <f t="shared" si="146"/>
        <v>1.9237804878048781</v>
      </c>
      <c r="AB692" s="4">
        <v>242.04</v>
      </c>
      <c r="AC692" s="26">
        <f t="shared" si="147"/>
        <v>2.9517073170731707</v>
      </c>
      <c r="AD692" s="21">
        <f t="shared" si="148"/>
        <v>0.39458215563170668</v>
      </c>
      <c r="AE692" s="15">
        <f t="shared" si="149"/>
        <v>0.15789473684210525</v>
      </c>
      <c r="AF692" s="15">
        <f t="shared" si="150"/>
        <v>0.36842105263157893</v>
      </c>
      <c r="AG692" s="15">
        <f t="shared" si="151"/>
        <v>0.52631578947368418</v>
      </c>
      <c r="AH692" s="1"/>
      <c r="AI692" s="1"/>
      <c r="AJ692" s="21" t="str">
        <f t="shared" si="152"/>
        <v xml:space="preserve"> </v>
      </c>
      <c r="AK692">
        <v>19</v>
      </c>
      <c r="AL692">
        <v>1</v>
      </c>
      <c r="AM692" s="42">
        <v>117</v>
      </c>
      <c r="AN692" s="42">
        <v>17</v>
      </c>
      <c r="AO692" s="42">
        <v>117</v>
      </c>
      <c r="AP692" s="42">
        <v>17</v>
      </c>
      <c r="AQ692" s="42">
        <v>2</v>
      </c>
      <c r="AR692" s="42">
        <v>57</v>
      </c>
      <c r="AS692">
        <v>132</v>
      </c>
      <c r="AT692">
        <v>16</v>
      </c>
      <c r="AU692" s="4">
        <v>1.8</v>
      </c>
      <c r="AV692" s="4">
        <v>89.19</v>
      </c>
      <c r="AW692">
        <v>0</v>
      </c>
      <c r="AX692">
        <v>0</v>
      </c>
      <c r="AY692" s="16">
        <f t="shared" si="153"/>
        <v>102.40700218818382</v>
      </c>
      <c r="AZ692" s="4">
        <v>90.3</v>
      </c>
      <c r="BA692">
        <v>-3.7</v>
      </c>
    </row>
    <row r="693" spans="1:53" x14ac:dyDescent="0.2">
      <c r="A693" s="13" t="s">
        <v>2424</v>
      </c>
      <c r="B693" s="13" t="s">
        <v>2425</v>
      </c>
      <c r="C693" s="1" t="s">
        <v>409</v>
      </c>
      <c r="D693" s="13" t="s">
        <v>173</v>
      </c>
      <c r="E693" s="13">
        <v>76</v>
      </c>
      <c r="F693" s="13">
        <v>0</v>
      </c>
      <c r="G693" s="13">
        <v>0</v>
      </c>
      <c r="H693" s="20">
        <f t="shared" si="140"/>
        <v>0</v>
      </c>
      <c r="I693">
        <v>0</v>
      </c>
      <c r="J693">
        <v>0</v>
      </c>
      <c r="K693">
        <v>0</v>
      </c>
      <c r="L693" s="17">
        <f t="shared" si="141"/>
        <v>0</v>
      </c>
      <c r="M693">
        <v>0</v>
      </c>
      <c r="N693">
        <v>1</v>
      </c>
      <c r="O693">
        <v>0</v>
      </c>
      <c r="P693" s="15">
        <f t="shared" si="142"/>
        <v>0</v>
      </c>
      <c r="Q693" s="15">
        <f t="shared" si="143"/>
        <v>0</v>
      </c>
      <c r="R693" s="20">
        <f t="shared" si="144"/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 s="16">
        <v>7.0666666666999998</v>
      </c>
      <c r="Y693" s="26">
        <f t="shared" si="145"/>
        <v>9.2982456140789468E-2</v>
      </c>
      <c r="Z693" s="4">
        <v>7.5</v>
      </c>
      <c r="AA693" s="26">
        <f t="shared" si="146"/>
        <v>9.8684210526315791E-2</v>
      </c>
      <c r="AB693" s="4">
        <v>342.42</v>
      </c>
      <c r="AC693" s="26">
        <f t="shared" si="147"/>
        <v>4.5055263157894743</v>
      </c>
      <c r="AD693" s="21">
        <f t="shared" si="148"/>
        <v>2.1433470507544579E-2</v>
      </c>
      <c r="AE693" s="15">
        <f t="shared" si="149"/>
        <v>0</v>
      </c>
      <c r="AF693" s="15">
        <f t="shared" si="150"/>
        <v>0</v>
      </c>
      <c r="AG693" s="15">
        <f t="shared" si="151"/>
        <v>0</v>
      </c>
      <c r="AH693" s="1"/>
      <c r="AI693" s="1"/>
      <c r="AJ693" s="21" t="str">
        <f t="shared" si="152"/>
        <v xml:space="preserve"> </v>
      </c>
      <c r="AK693">
        <v>1</v>
      </c>
      <c r="AL693">
        <v>0</v>
      </c>
      <c r="AM693" s="42">
        <v>6</v>
      </c>
      <c r="AN693" s="42">
        <v>2</v>
      </c>
      <c r="AO693" s="42">
        <v>6</v>
      </c>
      <c r="AP693" s="42">
        <v>2</v>
      </c>
      <c r="AQ693" s="42">
        <v>0</v>
      </c>
      <c r="AR693" s="42">
        <v>0</v>
      </c>
      <c r="AS693">
        <v>3</v>
      </c>
      <c r="AT693">
        <v>1</v>
      </c>
      <c r="AU693" s="4">
        <v>-11.16</v>
      </c>
      <c r="AV693" s="4">
        <v>75</v>
      </c>
      <c r="AW693">
        <v>0</v>
      </c>
      <c r="AX693">
        <v>0</v>
      </c>
      <c r="AY693" s="16">
        <f t="shared" si="153"/>
        <v>76.415094339262197</v>
      </c>
      <c r="AZ693" s="4">
        <v>90.91</v>
      </c>
      <c r="BA693">
        <v>-1.7000000000000002</v>
      </c>
    </row>
    <row r="694" spans="1:53" x14ac:dyDescent="0.2">
      <c r="A694" s="13" t="s">
        <v>2426</v>
      </c>
      <c r="B694" s="13" t="s">
        <v>2427</v>
      </c>
      <c r="C694" s="1" t="s">
        <v>292</v>
      </c>
      <c r="D694" s="13" t="s">
        <v>173</v>
      </c>
      <c r="E694" s="13">
        <v>64</v>
      </c>
      <c r="F694" s="13">
        <v>1</v>
      </c>
      <c r="G694" s="13">
        <v>4</v>
      </c>
      <c r="H694" s="20">
        <f t="shared" si="140"/>
        <v>5</v>
      </c>
      <c r="I694">
        <v>1</v>
      </c>
      <c r="J694">
        <v>0</v>
      </c>
      <c r="K694">
        <v>4</v>
      </c>
      <c r="L694" s="17">
        <f t="shared" si="141"/>
        <v>8.3064143977772904</v>
      </c>
      <c r="M694">
        <v>5</v>
      </c>
      <c r="N694">
        <v>5</v>
      </c>
      <c r="O694">
        <v>6</v>
      </c>
      <c r="P694" s="15">
        <f t="shared" si="142"/>
        <v>0.2</v>
      </c>
      <c r="Q694" s="15">
        <f t="shared" si="143"/>
        <v>6.25E-2</v>
      </c>
      <c r="R694" s="20">
        <f t="shared" si="144"/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 s="16">
        <v>36.116666666699999</v>
      </c>
      <c r="Y694" s="26">
        <f t="shared" si="145"/>
        <v>0.56432291666718748</v>
      </c>
      <c r="Z694" s="4">
        <v>33.61</v>
      </c>
      <c r="AA694" s="26">
        <f t="shared" si="146"/>
        <v>0.52515624999999999</v>
      </c>
      <c r="AB694" s="4">
        <v>296.14</v>
      </c>
      <c r="AC694" s="26">
        <f t="shared" si="147"/>
        <v>4.6271874999999998</v>
      </c>
      <c r="AD694" s="21">
        <f t="shared" si="148"/>
        <v>0.1019257012888552</v>
      </c>
      <c r="AE694" s="15">
        <f t="shared" si="149"/>
        <v>0.2</v>
      </c>
      <c r="AF694" s="15">
        <f t="shared" si="150"/>
        <v>0.8</v>
      </c>
      <c r="AG694" s="15">
        <f t="shared" si="151"/>
        <v>1</v>
      </c>
      <c r="AH694" s="1"/>
      <c r="AI694" s="1"/>
      <c r="AJ694" s="21" t="str">
        <f t="shared" si="152"/>
        <v xml:space="preserve"> </v>
      </c>
      <c r="AK694">
        <v>5</v>
      </c>
      <c r="AL694">
        <v>0</v>
      </c>
      <c r="AM694" s="42">
        <v>21</v>
      </c>
      <c r="AN694" s="42">
        <v>1</v>
      </c>
      <c r="AO694" s="42">
        <v>21</v>
      </c>
      <c r="AP694" s="42">
        <v>1</v>
      </c>
      <c r="AQ694" s="42">
        <v>0</v>
      </c>
      <c r="AR694" s="42">
        <v>13</v>
      </c>
      <c r="AS694">
        <v>24</v>
      </c>
      <c r="AT694">
        <v>2</v>
      </c>
      <c r="AU694" s="4">
        <v>3.46</v>
      </c>
      <c r="AV694" s="4">
        <v>92.31</v>
      </c>
      <c r="AW694">
        <v>1</v>
      </c>
      <c r="AX694">
        <v>0</v>
      </c>
      <c r="AY694" s="16">
        <f t="shared" si="153"/>
        <v>96.354407014216562</v>
      </c>
      <c r="AZ694" s="4">
        <v>90.91</v>
      </c>
      <c r="BA694">
        <v>-5.9</v>
      </c>
    </row>
    <row r="695" spans="1:53" x14ac:dyDescent="0.2">
      <c r="A695" s="13" t="s">
        <v>2142</v>
      </c>
      <c r="B695" s="13" t="s">
        <v>2430</v>
      </c>
      <c r="C695" s="1" t="s">
        <v>363</v>
      </c>
      <c r="D695" s="13" t="s">
        <v>146</v>
      </c>
      <c r="E695" s="13">
        <v>71</v>
      </c>
      <c r="F695" s="13">
        <v>0</v>
      </c>
      <c r="G695" s="13">
        <v>4</v>
      </c>
      <c r="H695" s="20">
        <f t="shared" si="140"/>
        <v>4</v>
      </c>
      <c r="I695">
        <v>0</v>
      </c>
      <c r="J695">
        <v>0</v>
      </c>
      <c r="K695">
        <v>4</v>
      </c>
      <c r="L695" s="17">
        <f t="shared" si="141"/>
        <v>3.2207559830001249</v>
      </c>
      <c r="M695">
        <v>12</v>
      </c>
      <c r="N695">
        <v>4</v>
      </c>
      <c r="O695">
        <v>5</v>
      </c>
      <c r="P695" s="15">
        <f t="shared" si="142"/>
        <v>0</v>
      </c>
      <c r="Q695" s="15">
        <f t="shared" si="143"/>
        <v>0</v>
      </c>
      <c r="R695" s="20">
        <f t="shared" si="144"/>
        <v>0</v>
      </c>
      <c r="S695">
        <v>0</v>
      </c>
      <c r="T695">
        <v>1</v>
      </c>
      <c r="U695">
        <v>2</v>
      </c>
      <c r="V695">
        <v>1</v>
      </c>
      <c r="W695">
        <v>0</v>
      </c>
      <c r="X695" s="16">
        <v>74.516666666700004</v>
      </c>
      <c r="Y695" s="26">
        <f t="shared" si="145"/>
        <v>1.0495305164323945</v>
      </c>
      <c r="Z695" s="4">
        <v>72.17</v>
      </c>
      <c r="AA695" s="26">
        <f t="shared" si="146"/>
        <v>1.0164788732394368</v>
      </c>
      <c r="AB695" s="4">
        <v>336.93</v>
      </c>
      <c r="AC695" s="26">
        <f t="shared" si="147"/>
        <v>4.7454929577464791</v>
      </c>
      <c r="AD695" s="21">
        <f t="shared" si="148"/>
        <v>0.17641163529699341</v>
      </c>
      <c r="AE695" s="15">
        <f t="shared" si="149"/>
        <v>0</v>
      </c>
      <c r="AF695" s="15">
        <f t="shared" si="150"/>
        <v>0.44444444444444442</v>
      </c>
      <c r="AG695" s="15">
        <f t="shared" si="151"/>
        <v>0.44444444444444442</v>
      </c>
      <c r="AH695" s="13">
        <v>7</v>
      </c>
      <c r="AI695" s="13">
        <v>9</v>
      </c>
      <c r="AJ695" s="21">
        <f t="shared" si="152"/>
        <v>0.4375</v>
      </c>
      <c r="AK695">
        <v>9</v>
      </c>
      <c r="AL695">
        <v>1</v>
      </c>
      <c r="AM695" s="42">
        <v>45</v>
      </c>
      <c r="AN695" s="42">
        <v>13</v>
      </c>
      <c r="AO695" s="42">
        <v>45</v>
      </c>
      <c r="AP695" s="42">
        <v>13</v>
      </c>
      <c r="AQ695" s="42">
        <v>3</v>
      </c>
      <c r="AR695" s="42">
        <v>29</v>
      </c>
      <c r="AS695">
        <v>54</v>
      </c>
      <c r="AT695">
        <v>12</v>
      </c>
      <c r="AU695" s="4">
        <v>-0.08</v>
      </c>
      <c r="AV695" s="4">
        <v>81.819999999999993</v>
      </c>
      <c r="AW695">
        <v>0</v>
      </c>
      <c r="AX695">
        <v>0</v>
      </c>
      <c r="AY695" s="16">
        <f t="shared" si="153"/>
        <v>78.908521583503045</v>
      </c>
      <c r="AZ695" s="4">
        <v>85.45</v>
      </c>
      <c r="BA695">
        <v>-8.3000000000000007</v>
      </c>
    </row>
    <row r="696" spans="1:53" x14ac:dyDescent="0.2">
      <c r="A696" s="13" t="s">
        <v>1053</v>
      </c>
      <c r="B696" s="13" t="s">
        <v>2433</v>
      </c>
      <c r="C696" s="1" t="s">
        <v>238</v>
      </c>
      <c r="D696" s="13" t="s">
        <v>146</v>
      </c>
      <c r="E696" s="13">
        <v>18</v>
      </c>
      <c r="F696" s="13">
        <v>0</v>
      </c>
      <c r="G696" s="13">
        <v>0</v>
      </c>
      <c r="H696" s="20">
        <f t="shared" si="140"/>
        <v>0</v>
      </c>
      <c r="I696">
        <v>0</v>
      </c>
      <c r="J696">
        <v>0</v>
      </c>
      <c r="K696">
        <v>0</v>
      </c>
      <c r="L696" s="17">
        <f t="shared" si="141"/>
        <v>0</v>
      </c>
      <c r="M696">
        <v>0</v>
      </c>
      <c r="N696">
        <v>0</v>
      </c>
      <c r="O696">
        <v>0</v>
      </c>
      <c r="P696" s="15">
        <f t="shared" si="142"/>
        <v>0</v>
      </c>
      <c r="Q696" s="15">
        <f t="shared" si="143"/>
        <v>0</v>
      </c>
      <c r="R696" s="20">
        <f t="shared" si="144"/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16">
        <v>1.0333333333000001</v>
      </c>
      <c r="Y696" s="26">
        <f t="shared" si="145"/>
        <v>5.7407407405555562E-2</v>
      </c>
      <c r="Z696" s="4">
        <v>0.7</v>
      </c>
      <c r="AA696" s="26">
        <f t="shared" si="146"/>
        <v>3.888888888888889E-2</v>
      </c>
      <c r="AB696" s="4">
        <v>72.42</v>
      </c>
      <c r="AC696" s="26">
        <f t="shared" si="147"/>
        <v>4.0233333333333334</v>
      </c>
      <c r="AD696" s="21">
        <f t="shared" si="148"/>
        <v>9.5733041575492336E-3</v>
      </c>
      <c r="AE696" s="15">
        <f t="shared" si="149"/>
        <v>0</v>
      </c>
      <c r="AF696" s="15">
        <f t="shared" si="150"/>
        <v>0</v>
      </c>
      <c r="AG696" s="15">
        <f t="shared" si="151"/>
        <v>0</v>
      </c>
      <c r="AH696" s="13">
        <v>2</v>
      </c>
      <c r="AI696" s="13">
        <v>0</v>
      </c>
      <c r="AJ696" s="21">
        <f t="shared" si="152"/>
        <v>1</v>
      </c>
      <c r="AK696">
        <v>0</v>
      </c>
      <c r="AL696">
        <v>0</v>
      </c>
      <c r="AM696" s="42">
        <v>0</v>
      </c>
      <c r="AN696" s="42">
        <v>0</v>
      </c>
      <c r="AO696" s="42">
        <v>0</v>
      </c>
      <c r="AP696" s="42">
        <v>0</v>
      </c>
      <c r="AQ696" s="42">
        <v>0</v>
      </c>
      <c r="AR696" s="42">
        <v>0</v>
      </c>
      <c r="AS696">
        <v>0</v>
      </c>
      <c r="AT696">
        <v>0</v>
      </c>
      <c r="AW696">
        <v>0</v>
      </c>
      <c r="AX696">
        <v>0</v>
      </c>
      <c r="AY696" s="16">
        <f t="shared" si="153"/>
        <v>0</v>
      </c>
    </row>
    <row r="697" spans="1:53" x14ac:dyDescent="0.2">
      <c r="A697" s="13" t="s">
        <v>183</v>
      </c>
      <c r="B697" s="13" t="s">
        <v>2435</v>
      </c>
      <c r="C697" s="1" t="s">
        <v>584</v>
      </c>
      <c r="D697" s="13" t="s">
        <v>146</v>
      </c>
      <c r="E697" s="13">
        <v>82</v>
      </c>
      <c r="F697" s="13">
        <v>3</v>
      </c>
      <c r="G697" s="13">
        <v>10</v>
      </c>
      <c r="H697" s="20">
        <f t="shared" si="140"/>
        <v>13</v>
      </c>
      <c r="I697">
        <v>3</v>
      </c>
      <c r="J697">
        <v>4</v>
      </c>
      <c r="K697">
        <v>6</v>
      </c>
      <c r="L697" s="17">
        <f t="shared" si="141"/>
        <v>3.9420485175195514</v>
      </c>
      <c r="M697">
        <v>31</v>
      </c>
      <c r="N697">
        <v>7</v>
      </c>
      <c r="O697">
        <v>16</v>
      </c>
      <c r="P697" s="15">
        <f t="shared" si="142"/>
        <v>9.6774193548387094E-2</v>
      </c>
      <c r="Q697" s="15">
        <f t="shared" si="143"/>
        <v>5.5555555555555552E-2</v>
      </c>
      <c r="R697" s="20">
        <f t="shared" si="144"/>
        <v>28.952380952380949</v>
      </c>
      <c r="S697">
        <v>1</v>
      </c>
      <c r="T697">
        <v>3</v>
      </c>
      <c r="U697">
        <v>11</v>
      </c>
      <c r="V697">
        <v>6</v>
      </c>
      <c r="W697">
        <v>3</v>
      </c>
      <c r="X697" s="16">
        <v>197.86666666670001</v>
      </c>
      <c r="Y697" s="26">
        <f t="shared" si="145"/>
        <v>2.4130081300817077</v>
      </c>
      <c r="Z697" s="4">
        <v>189.19</v>
      </c>
      <c r="AA697" s="26">
        <f t="shared" si="146"/>
        <v>2.3071951219512195</v>
      </c>
      <c r="AB697" s="4">
        <v>251.09</v>
      </c>
      <c r="AC697" s="26">
        <f t="shared" si="147"/>
        <v>3.0620731707317073</v>
      </c>
      <c r="AD697" s="21">
        <f t="shared" si="148"/>
        <v>0.42970382483873898</v>
      </c>
      <c r="AE697" s="15">
        <f t="shared" si="149"/>
        <v>0.14285714285714285</v>
      </c>
      <c r="AF697" s="15">
        <f t="shared" si="150"/>
        <v>0.47619047619047616</v>
      </c>
      <c r="AG697" s="15">
        <f t="shared" si="151"/>
        <v>0.61904761904761907</v>
      </c>
      <c r="AH697" s="13">
        <v>82</v>
      </c>
      <c r="AI697" s="13">
        <v>80</v>
      </c>
      <c r="AJ697" s="21">
        <f t="shared" si="152"/>
        <v>0.50617283950617287</v>
      </c>
      <c r="AK697">
        <v>21</v>
      </c>
      <c r="AL697">
        <v>2</v>
      </c>
      <c r="AM697" s="42">
        <v>131</v>
      </c>
      <c r="AN697" s="42">
        <v>29</v>
      </c>
      <c r="AO697" s="42">
        <v>131</v>
      </c>
      <c r="AP697" s="42">
        <v>29</v>
      </c>
      <c r="AQ697" s="42">
        <v>9</v>
      </c>
      <c r="AR697" s="42">
        <v>91</v>
      </c>
      <c r="AS697">
        <v>153</v>
      </c>
      <c r="AT697">
        <v>28</v>
      </c>
      <c r="AU697" s="4">
        <v>-6.44</v>
      </c>
      <c r="AV697" s="4">
        <v>84.53</v>
      </c>
      <c r="AW697">
        <v>1</v>
      </c>
      <c r="AX697">
        <v>0</v>
      </c>
      <c r="AY697" s="16">
        <f t="shared" si="153"/>
        <v>92.486522911035621</v>
      </c>
      <c r="AZ697" s="4">
        <v>87.01</v>
      </c>
      <c r="BA697">
        <v>-3.9</v>
      </c>
    </row>
    <row r="698" spans="1:53" x14ac:dyDescent="0.2">
      <c r="A698" s="13" t="s">
        <v>1946</v>
      </c>
      <c r="B698" s="13" t="s">
        <v>2437</v>
      </c>
      <c r="C698" s="1" t="s">
        <v>167</v>
      </c>
      <c r="D698" s="13" t="s">
        <v>146</v>
      </c>
      <c r="E698" s="13">
        <v>82</v>
      </c>
      <c r="F698" s="13">
        <v>7</v>
      </c>
      <c r="G698" s="13">
        <v>12</v>
      </c>
      <c r="H698" s="20">
        <f t="shared" si="140"/>
        <v>19</v>
      </c>
      <c r="I698">
        <v>7</v>
      </c>
      <c r="J698">
        <v>9</v>
      </c>
      <c r="K698">
        <v>2</v>
      </c>
      <c r="L698" s="17">
        <f t="shared" si="141"/>
        <v>4.6568627450980395</v>
      </c>
      <c r="M698">
        <v>55</v>
      </c>
      <c r="N698">
        <v>27</v>
      </c>
      <c r="O698">
        <v>13</v>
      </c>
      <c r="P698" s="15">
        <f t="shared" si="142"/>
        <v>0.12727272727272726</v>
      </c>
      <c r="Q698" s="15">
        <f t="shared" si="143"/>
        <v>7.3684210526315783E-2</v>
      </c>
      <c r="R698" s="20">
        <f t="shared" si="144"/>
        <v>57</v>
      </c>
      <c r="S698">
        <v>0</v>
      </c>
      <c r="T698">
        <v>4</v>
      </c>
      <c r="U698">
        <v>13</v>
      </c>
      <c r="V698">
        <v>1</v>
      </c>
      <c r="W698">
        <v>2</v>
      </c>
      <c r="X698" s="16">
        <v>244.8</v>
      </c>
      <c r="Y698" s="26">
        <f t="shared" si="145"/>
        <v>2.9853658536585366</v>
      </c>
      <c r="Z698" s="4">
        <v>248.51</v>
      </c>
      <c r="AA698" s="26">
        <f t="shared" si="146"/>
        <v>3.0306097560975607</v>
      </c>
      <c r="AB698" s="4">
        <v>162.5</v>
      </c>
      <c r="AC698" s="26">
        <f t="shared" si="147"/>
        <v>1.9817073170731707</v>
      </c>
      <c r="AD698" s="21">
        <f t="shared" si="148"/>
        <v>0.6046324906936571</v>
      </c>
      <c r="AE698" s="15">
        <f t="shared" si="149"/>
        <v>0.16666666666666666</v>
      </c>
      <c r="AF698" s="15">
        <f t="shared" si="150"/>
        <v>0.26190476190476192</v>
      </c>
      <c r="AG698" s="15">
        <f t="shared" si="151"/>
        <v>0.4285714285714286</v>
      </c>
      <c r="AH698" s="13">
        <v>15</v>
      </c>
      <c r="AI698" s="13">
        <v>10</v>
      </c>
      <c r="AJ698" s="21">
        <f t="shared" si="152"/>
        <v>0.6</v>
      </c>
      <c r="AK698">
        <v>42</v>
      </c>
      <c r="AL698">
        <v>4</v>
      </c>
      <c r="AM698" s="42">
        <v>224</v>
      </c>
      <c r="AN698" s="42">
        <v>41</v>
      </c>
      <c r="AO698" s="42">
        <v>224</v>
      </c>
      <c r="AP698" s="42">
        <v>41</v>
      </c>
      <c r="AQ698" s="42">
        <v>7</v>
      </c>
      <c r="AR698" s="42">
        <v>136</v>
      </c>
      <c r="AS698">
        <v>282</v>
      </c>
      <c r="AT698">
        <v>35</v>
      </c>
      <c r="AU698" s="4">
        <v>5.07</v>
      </c>
      <c r="AV698" s="4">
        <v>88.96</v>
      </c>
      <c r="AW698">
        <v>2</v>
      </c>
      <c r="AX698">
        <v>1</v>
      </c>
      <c r="AY698" s="16">
        <f t="shared" si="153"/>
        <v>130.63725490196077</v>
      </c>
      <c r="AZ698" s="4">
        <v>96.24</v>
      </c>
      <c r="BA698">
        <v>7.6</v>
      </c>
    </row>
    <row r="699" spans="1:53" x14ac:dyDescent="0.2">
      <c r="A699" s="13" t="s">
        <v>143</v>
      </c>
      <c r="B699" s="13" t="s">
        <v>2437</v>
      </c>
      <c r="C699" s="1" t="s">
        <v>167</v>
      </c>
      <c r="D699" s="13" t="s">
        <v>173</v>
      </c>
      <c r="E699" s="13">
        <v>58</v>
      </c>
      <c r="F699" s="13">
        <v>0</v>
      </c>
      <c r="G699" s="13">
        <v>0</v>
      </c>
      <c r="H699" s="20">
        <f t="shared" si="140"/>
        <v>0</v>
      </c>
      <c r="I699">
        <v>0</v>
      </c>
      <c r="J699">
        <v>0</v>
      </c>
      <c r="K699">
        <v>0</v>
      </c>
      <c r="L699" s="17">
        <f t="shared" si="141"/>
        <v>0</v>
      </c>
      <c r="M699">
        <v>0</v>
      </c>
      <c r="N699">
        <v>1</v>
      </c>
      <c r="O699">
        <v>1</v>
      </c>
      <c r="P699" s="15">
        <f t="shared" si="142"/>
        <v>0</v>
      </c>
      <c r="Q699" s="15">
        <f t="shared" si="143"/>
        <v>0</v>
      </c>
      <c r="R699" s="20">
        <f t="shared" si="144"/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16">
        <v>4.5</v>
      </c>
      <c r="Y699" s="26">
        <f t="shared" si="145"/>
        <v>7.7586206896551727E-2</v>
      </c>
      <c r="Z699" s="4">
        <v>5.41</v>
      </c>
      <c r="AA699" s="26">
        <f t="shared" si="146"/>
        <v>9.3275862068965515E-2</v>
      </c>
      <c r="AB699" s="4">
        <v>270.04000000000002</v>
      </c>
      <c r="AC699" s="26">
        <f t="shared" si="147"/>
        <v>4.6558620689655177</v>
      </c>
      <c r="AD699" s="21">
        <f t="shared" si="148"/>
        <v>1.9640588128516968E-2</v>
      </c>
      <c r="AE699" s="15">
        <f t="shared" si="149"/>
        <v>0</v>
      </c>
      <c r="AF699" s="15">
        <f t="shared" si="150"/>
        <v>0</v>
      </c>
      <c r="AG699" s="15">
        <f t="shared" si="151"/>
        <v>0</v>
      </c>
      <c r="AH699" s="1"/>
      <c r="AI699" s="1"/>
      <c r="AJ699" s="21" t="str">
        <f t="shared" si="152"/>
        <v xml:space="preserve"> </v>
      </c>
      <c r="AK699">
        <v>0</v>
      </c>
      <c r="AL699">
        <v>0</v>
      </c>
      <c r="AM699" s="42">
        <v>3</v>
      </c>
      <c r="AN699" s="42">
        <v>2</v>
      </c>
      <c r="AO699" s="42">
        <v>3</v>
      </c>
      <c r="AP699" s="42">
        <v>2</v>
      </c>
      <c r="AQ699" s="42">
        <v>0</v>
      </c>
      <c r="AR699" s="42">
        <v>1</v>
      </c>
      <c r="AS699">
        <v>2</v>
      </c>
      <c r="AT699">
        <v>1</v>
      </c>
      <c r="AU699" s="4">
        <v>-21.77</v>
      </c>
      <c r="AV699" s="4">
        <v>66.67</v>
      </c>
      <c r="AW699">
        <v>0</v>
      </c>
      <c r="AX699">
        <v>0</v>
      </c>
      <c r="AY699" s="16">
        <f t="shared" si="153"/>
        <v>40</v>
      </c>
      <c r="AZ699" s="4">
        <v>84.62</v>
      </c>
      <c r="BA699">
        <v>-11.8</v>
      </c>
    </row>
    <row r="700" spans="1:53" x14ac:dyDescent="0.2">
      <c r="A700" s="13" t="s">
        <v>2442</v>
      </c>
      <c r="B700" s="13" t="s">
        <v>2443</v>
      </c>
      <c r="C700" s="1" t="s">
        <v>190</v>
      </c>
      <c r="D700" s="13" t="s">
        <v>173</v>
      </c>
      <c r="E700" s="13">
        <v>4</v>
      </c>
      <c r="F700" s="13">
        <v>0</v>
      </c>
      <c r="G700" s="13">
        <v>0</v>
      </c>
      <c r="H700" s="20">
        <f t="shared" si="140"/>
        <v>0</v>
      </c>
      <c r="I700">
        <v>0</v>
      </c>
      <c r="J700">
        <v>0</v>
      </c>
      <c r="K700">
        <v>0</v>
      </c>
      <c r="L700" s="17">
        <f t="shared" si="141"/>
        <v>0</v>
      </c>
      <c r="M700">
        <v>0</v>
      </c>
      <c r="N700">
        <v>0</v>
      </c>
      <c r="O700">
        <v>0</v>
      </c>
      <c r="P700" s="15">
        <f t="shared" si="142"/>
        <v>0</v>
      </c>
      <c r="Q700" s="15">
        <f t="shared" si="143"/>
        <v>0</v>
      </c>
      <c r="R700" s="20">
        <f t="shared" si="144"/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16">
        <v>0</v>
      </c>
      <c r="Y700" s="26">
        <f t="shared" si="145"/>
        <v>0</v>
      </c>
      <c r="Z700" s="4">
        <v>0</v>
      </c>
      <c r="AA700" s="26">
        <f t="shared" si="146"/>
        <v>0</v>
      </c>
      <c r="AB700" s="4">
        <v>23.85</v>
      </c>
      <c r="AC700" s="26">
        <f t="shared" si="147"/>
        <v>5.9625000000000004</v>
      </c>
      <c r="AD700" s="21">
        <f t="shared" si="148"/>
        <v>0</v>
      </c>
      <c r="AE700" s="15">
        <f t="shared" si="149"/>
        <v>0</v>
      </c>
      <c r="AF700" s="15">
        <f t="shared" si="150"/>
        <v>0</v>
      </c>
      <c r="AG700" s="15">
        <f t="shared" si="151"/>
        <v>0</v>
      </c>
      <c r="AH700" s="1"/>
      <c r="AI700" s="1"/>
      <c r="AJ700" s="21" t="str">
        <f t="shared" si="152"/>
        <v xml:space="preserve"> </v>
      </c>
      <c r="AK700">
        <v>0</v>
      </c>
      <c r="AL700">
        <v>0</v>
      </c>
      <c r="AM700" s="42">
        <v>0</v>
      </c>
      <c r="AN700" s="42">
        <v>0</v>
      </c>
      <c r="AO700" s="42">
        <v>0</v>
      </c>
      <c r="AP700" s="42">
        <v>0</v>
      </c>
      <c r="AQ700" s="42">
        <v>0</v>
      </c>
      <c r="AR700" s="42">
        <v>0</v>
      </c>
      <c r="AS700">
        <v>0</v>
      </c>
      <c r="AT700">
        <v>0</v>
      </c>
      <c r="AW700">
        <v>0</v>
      </c>
      <c r="AX700">
        <v>0</v>
      </c>
      <c r="AY700" s="16">
        <f t="shared" si="153"/>
        <v>0</v>
      </c>
    </row>
    <row r="701" spans="1:53" x14ac:dyDescent="0.2">
      <c r="A701" s="13" t="s">
        <v>262</v>
      </c>
      <c r="B701" s="13" t="s">
        <v>2445</v>
      </c>
      <c r="C701" s="1" t="s">
        <v>270</v>
      </c>
      <c r="D701" s="13" t="s">
        <v>173</v>
      </c>
      <c r="E701" s="13">
        <v>44</v>
      </c>
      <c r="F701" s="13">
        <v>0</v>
      </c>
      <c r="G701" s="13">
        <v>2</v>
      </c>
      <c r="H701" s="20">
        <f t="shared" si="140"/>
        <v>2</v>
      </c>
      <c r="I701">
        <v>0</v>
      </c>
      <c r="J701">
        <v>0</v>
      </c>
      <c r="K701">
        <v>2</v>
      </c>
      <c r="L701" s="17">
        <f t="shared" si="141"/>
        <v>5.8441558441653321</v>
      </c>
      <c r="M701">
        <v>4</v>
      </c>
      <c r="N701">
        <v>0</v>
      </c>
      <c r="O701">
        <v>5</v>
      </c>
      <c r="P701" s="15">
        <f t="shared" si="142"/>
        <v>0</v>
      </c>
      <c r="Q701" s="15">
        <f t="shared" si="143"/>
        <v>0</v>
      </c>
      <c r="R701" s="20">
        <f t="shared" si="144"/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 s="16">
        <v>20.5333333333</v>
      </c>
      <c r="Y701" s="26">
        <f t="shared" si="145"/>
        <v>0.46666666666590911</v>
      </c>
      <c r="Z701" s="4">
        <v>21.06</v>
      </c>
      <c r="AA701" s="26">
        <f t="shared" si="146"/>
        <v>0.47863636363636358</v>
      </c>
      <c r="AB701" s="4">
        <v>188</v>
      </c>
      <c r="AC701" s="26">
        <f t="shared" si="147"/>
        <v>4.2727272727272725</v>
      </c>
      <c r="AD701" s="21">
        <f t="shared" si="148"/>
        <v>0.10073663063235434</v>
      </c>
      <c r="AE701" s="15">
        <f t="shared" si="149"/>
        <v>0</v>
      </c>
      <c r="AF701" s="15">
        <f t="shared" si="150"/>
        <v>0.66666666666666663</v>
      </c>
      <c r="AG701" s="15">
        <f t="shared" si="151"/>
        <v>0.66666666666666663</v>
      </c>
      <c r="AH701" s="1"/>
      <c r="AI701" s="1"/>
      <c r="AJ701" s="21" t="str">
        <f t="shared" si="152"/>
        <v xml:space="preserve"> </v>
      </c>
      <c r="AK701">
        <v>3</v>
      </c>
      <c r="AL701">
        <v>0</v>
      </c>
      <c r="AM701" s="42">
        <v>19</v>
      </c>
      <c r="AN701" s="42">
        <v>1</v>
      </c>
      <c r="AO701" s="42">
        <v>19</v>
      </c>
      <c r="AP701" s="42">
        <v>1</v>
      </c>
      <c r="AQ701" s="42">
        <v>1</v>
      </c>
      <c r="AR701" s="42">
        <v>13</v>
      </c>
      <c r="AS701">
        <v>21</v>
      </c>
      <c r="AT701">
        <v>1</v>
      </c>
      <c r="AU701" s="4">
        <v>10.58</v>
      </c>
      <c r="AV701" s="4">
        <v>95.45</v>
      </c>
      <c r="AW701">
        <v>0</v>
      </c>
      <c r="AX701">
        <v>0</v>
      </c>
      <c r="AY701" s="16">
        <f t="shared" si="153"/>
        <v>149.02597402621595</v>
      </c>
      <c r="AZ701" s="4">
        <v>93.33</v>
      </c>
      <c r="BA701">
        <v>-0.9</v>
      </c>
    </row>
    <row r="702" spans="1:53" x14ac:dyDescent="0.2">
      <c r="A702" s="13" t="s">
        <v>1348</v>
      </c>
      <c r="B702" s="13" t="s">
        <v>2449</v>
      </c>
      <c r="C702" s="1" t="s">
        <v>190</v>
      </c>
      <c r="D702" s="13" t="s">
        <v>173</v>
      </c>
      <c r="E702" s="13">
        <v>39</v>
      </c>
      <c r="F702" s="13">
        <v>0</v>
      </c>
      <c r="G702" s="13">
        <v>0</v>
      </c>
      <c r="H702" s="20">
        <f t="shared" si="140"/>
        <v>0</v>
      </c>
      <c r="I702">
        <v>0</v>
      </c>
      <c r="J702">
        <v>0</v>
      </c>
      <c r="K702">
        <v>0</v>
      </c>
      <c r="L702" s="17">
        <f t="shared" si="141"/>
        <v>0</v>
      </c>
      <c r="M702">
        <v>0</v>
      </c>
      <c r="N702">
        <v>0</v>
      </c>
      <c r="O702">
        <v>0</v>
      </c>
      <c r="P702" s="15">
        <f t="shared" si="142"/>
        <v>0</v>
      </c>
      <c r="Q702" s="15">
        <f t="shared" si="143"/>
        <v>0</v>
      </c>
      <c r="R702" s="20">
        <f t="shared" si="144"/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16">
        <v>0.33333333330000003</v>
      </c>
      <c r="Y702" s="26">
        <f t="shared" si="145"/>
        <v>8.5470085461538479E-3</v>
      </c>
      <c r="Z702" s="4">
        <v>0.48</v>
      </c>
      <c r="AA702" s="26">
        <f t="shared" si="146"/>
        <v>1.2307692307692308E-2</v>
      </c>
      <c r="AB702" s="4">
        <v>171.48</v>
      </c>
      <c r="AC702" s="26">
        <f t="shared" si="147"/>
        <v>4.3969230769230769</v>
      </c>
      <c r="AD702" s="21">
        <f t="shared" si="148"/>
        <v>2.791346824842987E-3</v>
      </c>
      <c r="AE702" s="15">
        <f t="shared" si="149"/>
        <v>0</v>
      </c>
      <c r="AF702" s="15">
        <f t="shared" si="150"/>
        <v>0</v>
      </c>
      <c r="AG702" s="15">
        <f t="shared" si="151"/>
        <v>0</v>
      </c>
      <c r="AH702" s="1"/>
      <c r="AI702" s="1"/>
      <c r="AJ702" s="21" t="str">
        <f t="shared" si="152"/>
        <v xml:space="preserve"> </v>
      </c>
      <c r="AK702">
        <v>0</v>
      </c>
      <c r="AL702">
        <v>0</v>
      </c>
      <c r="AM702" s="42">
        <v>1</v>
      </c>
      <c r="AN702" s="42">
        <v>0</v>
      </c>
      <c r="AO702" s="42">
        <v>1</v>
      </c>
      <c r="AP702" s="42">
        <v>0</v>
      </c>
      <c r="AQ702" s="42">
        <v>0</v>
      </c>
      <c r="AR702" s="42">
        <v>0</v>
      </c>
      <c r="AS702">
        <v>0</v>
      </c>
      <c r="AT702">
        <v>0</v>
      </c>
      <c r="AW702">
        <v>0</v>
      </c>
      <c r="AX702">
        <v>0</v>
      </c>
      <c r="AY702" s="16">
        <f t="shared" si="153"/>
        <v>120</v>
      </c>
      <c r="AZ702" s="4">
        <v>100</v>
      </c>
      <c r="BA702">
        <v>2.2000000000000002</v>
      </c>
    </row>
    <row r="703" spans="1:53" x14ac:dyDescent="0.2">
      <c r="A703" s="13" t="s">
        <v>665</v>
      </c>
      <c r="B703" s="13" t="s">
        <v>2452</v>
      </c>
      <c r="C703" s="1" t="s">
        <v>292</v>
      </c>
      <c r="D703" s="13" t="s">
        <v>146</v>
      </c>
      <c r="E703" s="13">
        <v>25</v>
      </c>
      <c r="F703" s="13">
        <v>0</v>
      </c>
      <c r="G703" s="13">
        <v>0</v>
      </c>
      <c r="H703" s="20">
        <f t="shared" si="140"/>
        <v>0</v>
      </c>
      <c r="I703">
        <v>0</v>
      </c>
      <c r="J703">
        <v>0</v>
      </c>
      <c r="K703">
        <v>0</v>
      </c>
      <c r="L703" s="17">
        <f t="shared" si="141"/>
        <v>0</v>
      </c>
      <c r="M703">
        <v>0</v>
      </c>
      <c r="N703">
        <v>0</v>
      </c>
      <c r="O703">
        <v>0</v>
      </c>
      <c r="P703" s="15">
        <f t="shared" si="142"/>
        <v>0</v>
      </c>
      <c r="Q703" s="15">
        <f t="shared" si="143"/>
        <v>0</v>
      </c>
      <c r="R703" s="20">
        <f t="shared" si="144"/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16">
        <v>0.16666666669999999</v>
      </c>
      <c r="Y703" s="26">
        <f t="shared" si="145"/>
        <v>6.6666666679999998E-3</v>
      </c>
      <c r="Z703" s="4">
        <v>0.05</v>
      </c>
      <c r="AA703" s="26">
        <f t="shared" si="146"/>
        <v>2E-3</v>
      </c>
      <c r="AB703" s="4">
        <v>101.39</v>
      </c>
      <c r="AC703" s="26">
        <f t="shared" si="147"/>
        <v>4.0556000000000001</v>
      </c>
      <c r="AD703" s="21">
        <f t="shared" si="148"/>
        <v>4.9290220820189282E-4</v>
      </c>
      <c r="AE703" s="15">
        <f t="shared" si="149"/>
        <v>0</v>
      </c>
      <c r="AF703" s="15">
        <f t="shared" si="150"/>
        <v>0</v>
      </c>
      <c r="AG703" s="15">
        <f t="shared" si="151"/>
        <v>0</v>
      </c>
      <c r="AH703" s="13">
        <v>0</v>
      </c>
      <c r="AI703" s="13">
        <v>0</v>
      </c>
      <c r="AJ703" s="21" t="str">
        <f t="shared" si="152"/>
        <v xml:space="preserve"> </v>
      </c>
      <c r="AK703">
        <v>0</v>
      </c>
      <c r="AL703">
        <v>0</v>
      </c>
      <c r="AM703" s="42">
        <v>1</v>
      </c>
      <c r="AN703" s="42">
        <v>0</v>
      </c>
      <c r="AO703" s="42">
        <v>1</v>
      </c>
      <c r="AP703" s="42">
        <v>0</v>
      </c>
      <c r="AQ703" s="42">
        <v>0</v>
      </c>
      <c r="AR703" s="42">
        <v>0</v>
      </c>
      <c r="AS703">
        <v>1</v>
      </c>
      <c r="AT703">
        <v>0</v>
      </c>
      <c r="AU703" s="4">
        <v>11.76</v>
      </c>
      <c r="AV703" s="4">
        <v>100</v>
      </c>
      <c r="AW703">
        <v>0</v>
      </c>
      <c r="AX703">
        <v>0</v>
      </c>
      <c r="AY703" s="16">
        <f t="shared" si="153"/>
        <v>120</v>
      </c>
      <c r="AZ703" s="4">
        <v>100</v>
      </c>
      <c r="BA703">
        <v>5</v>
      </c>
    </row>
    <row r="704" spans="1:53" x14ac:dyDescent="0.2">
      <c r="A704" s="13" t="s">
        <v>672</v>
      </c>
      <c r="B704" s="13" t="s">
        <v>2454</v>
      </c>
      <c r="C704" s="1" t="s">
        <v>206</v>
      </c>
      <c r="D704" s="13" t="s">
        <v>173</v>
      </c>
      <c r="E704" s="13">
        <v>9</v>
      </c>
      <c r="F704" s="13">
        <v>0</v>
      </c>
      <c r="G704" s="13">
        <v>0</v>
      </c>
      <c r="H704" s="20">
        <f t="shared" si="140"/>
        <v>0</v>
      </c>
      <c r="I704">
        <v>0</v>
      </c>
      <c r="J704">
        <v>0</v>
      </c>
      <c r="K704">
        <v>0</v>
      </c>
      <c r="L704" s="17">
        <f t="shared" si="141"/>
        <v>0</v>
      </c>
      <c r="M704">
        <v>0</v>
      </c>
      <c r="N704">
        <v>0</v>
      </c>
      <c r="O704">
        <v>0</v>
      </c>
      <c r="P704" s="15">
        <f t="shared" si="142"/>
        <v>0</v>
      </c>
      <c r="Q704" s="15">
        <f t="shared" si="143"/>
        <v>0</v>
      </c>
      <c r="R704" s="20">
        <f t="shared" si="144"/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16">
        <v>0.33333333330000003</v>
      </c>
      <c r="Y704" s="26">
        <f t="shared" si="145"/>
        <v>3.7037037033333338E-2</v>
      </c>
      <c r="Z704" s="4">
        <v>0.64</v>
      </c>
      <c r="AA704" s="26">
        <f t="shared" si="146"/>
        <v>7.1111111111111111E-2</v>
      </c>
      <c r="AB704" s="4">
        <v>51.66</v>
      </c>
      <c r="AC704" s="26">
        <f t="shared" si="147"/>
        <v>5.7399999999999993</v>
      </c>
      <c r="AD704" s="21">
        <f t="shared" si="148"/>
        <v>1.2237093690248568E-2</v>
      </c>
      <c r="AE704" s="15">
        <f t="shared" si="149"/>
        <v>0</v>
      </c>
      <c r="AF704" s="15">
        <f t="shared" si="150"/>
        <v>0</v>
      </c>
      <c r="AG704" s="15">
        <f t="shared" si="151"/>
        <v>0</v>
      </c>
      <c r="AH704" s="1"/>
      <c r="AI704" s="1"/>
      <c r="AJ704" s="21" t="str">
        <f t="shared" si="152"/>
        <v xml:space="preserve"> </v>
      </c>
      <c r="AK704">
        <v>0</v>
      </c>
      <c r="AL704">
        <v>0</v>
      </c>
      <c r="AM704" s="42">
        <v>0</v>
      </c>
      <c r="AN704" s="42">
        <v>0</v>
      </c>
      <c r="AO704" s="42">
        <v>0</v>
      </c>
      <c r="AP704" s="42">
        <v>0</v>
      </c>
      <c r="AQ704" s="42">
        <v>0</v>
      </c>
      <c r="AR704" s="42">
        <v>0</v>
      </c>
      <c r="AS704">
        <v>0</v>
      </c>
      <c r="AT704">
        <v>0</v>
      </c>
      <c r="AW704">
        <v>0</v>
      </c>
      <c r="AX704">
        <v>0</v>
      </c>
      <c r="AY704" s="16">
        <f t="shared" si="153"/>
        <v>0</v>
      </c>
    </row>
    <row r="705" spans="1:53" x14ac:dyDescent="0.2">
      <c r="A705" s="13" t="s">
        <v>126</v>
      </c>
      <c r="B705" s="13" t="s">
        <v>2454</v>
      </c>
      <c r="C705" s="1" t="s">
        <v>136</v>
      </c>
      <c r="D705" s="13" t="s">
        <v>173</v>
      </c>
      <c r="E705" s="13">
        <v>81</v>
      </c>
      <c r="F705" s="13">
        <v>0</v>
      </c>
      <c r="G705" s="13">
        <v>12</v>
      </c>
      <c r="H705" s="20">
        <f t="shared" si="140"/>
        <v>12</v>
      </c>
      <c r="I705">
        <v>0</v>
      </c>
      <c r="J705">
        <v>6</v>
      </c>
      <c r="K705">
        <v>5</v>
      </c>
      <c r="L705" s="17">
        <f t="shared" si="141"/>
        <v>3.1760035288928101</v>
      </c>
      <c r="M705">
        <v>27</v>
      </c>
      <c r="N705">
        <v>18</v>
      </c>
      <c r="O705">
        <v>30</v>
      </c>
      <c r="P705" s="15">
        <f t="shared" si="142"/>
        <v>0</v>
      </c>
      <c r="Q705" s="15">
        <f t="shared" si="143"/>
        <v>0</v>
      </c>
      <c r="R705" s="20">
        <f t="shared" si="144"/>
        <v>51.652173913043477</v>
      </c>
      <c r="S705">
        <v>2</v>
      </c>
      <c r="T705">
        <v>2</v>
      </c>
      <c r="U705">
        <v>2</v>
      </c>
      <c r="V705">
        <v>5</v>
      </c>
      <c r="W705">
        <v>5</v>
      </c>
      <c r="X705" s="16">
        <v>226.7</v>
      </c>
      <c r="Y705" s="26">
        <f t="shared" si="145"/>
        <v>2.7987654320987652</v>
      </c>
      <c r="Z705" s="4">
        <v>216.47</v>
      </c>
      <c r="AA705" s="26">
        <f t="shared" si="146"/>
        <v>2.6724691358024693</v>
      </c>
      <c r="AB705" s="4">
        <v>150.99</v>
      </c>
      <c r="AC705" s="26">
        <f t="shared" si="147"/>
        <v>1.8640740740740742</v>
      </c>
      <c r="AD705" s="21">
        <f t="shared" si="148"/>
        <v>0.58909813313013659</v>
      </c>
      <c r="AE705" s="15">
        <f t="shared" si="149"/>
        <v>0</v>
      </c>
      <c r="AF705" s="15">
        <f t="shared" si="150"/>
        <v>0.47826086956521741</v>
      </c>
      <c r="AG705" s="15">
        <f t="shared" si="151"/>
        <v>0.47826086956521741</v>
      </c>
      <c r="AH705" s="1"/>
      <c r="AI705" s="1"/>
      <c r="AJ705" s="21" t="str">
        <f t="shared" si="152"/>
        <v xml:space="preserve"> </v>
      </c>
      <c r="AK705">
        <v>23</v>
      </c>
      <c r="AL705">
        <v>4</v>
      </c>
      <c r="AM705" s="42">
        <v>175</v>
      </c>
      <c r="AN705" s="42">
        <v>21</v>
      </c>
      <c r="AO705" s="42">
        <v>175</v>
      </c>
      <c r="AP705" s="42">
        <v>21</v>
      </c>
      <c r="AQ705" s="42">
        <v>7</v>
      </c>
      <c r="AR705" s="42">
        <v>114</v>
      </c>
      <c r="AS705">
        <v>196</v>
      </c>
      <c r="AT705">
        <v>28</v>
      </c>
      <c r="AU705" s="4">
        <v>0.48</v>
      </c>
      <c r="AV705" s="4">
        <v>87.5</v>
      </c>
      <c r="AW705">
        <v>0</v>
      </c>
      <c r="AX705">
        <v>0</v>
      </c>
      <c r="AY705" s="16">
        <f t="shared" si="153"/>
        <v>114.8654609616233</v>
      </c>
      <c r="AZ705" s="4">
        <v>97.03</v>
      </c>
      <c r="BA705">
        <v>4.7</v>
      </c>
    </row>
    <row r="706" spans="1:53" x14ac:dyDescent="0.2">
      <c r="A706" s="13" t="s">
        <v>423</v>
      </c>
      <c r="B706" s="13" t="s">
        <v>2454</v>
      </c>
      <c r="C706" s="13" t="s">
        <v>167</v>
      </c>
      <c r="D706" s="13" t="s">
        <v>173</v>
      </c>
      <c r="E706" s="13">
        <v>80</v>
      </c>
      <c r="F706" s="13">
        <v>0</v>
      </c>
      <c r="G706" s="13">
        <v>1</v>
      </c>
      <c r="H706" s="20">
        <f t="shared" ref="H706:H769" si="154">F706+G706</f>
        <v>1</v>
      </c>
      <c r="I706">
        <v>0</v>
      </c>
      <c r="J706">
        <v>1</v>
      </c>
      <c r="K706">
        <v>0</v>
      </c>
      <c r="L706" s="17">
        <f t="shared" ref="L706:L769" si="155">IF(X706&gt;0,H706/X706*60,0)</f>
        <v>3.711340206177915</v>
      </c>
      <c r="M706">
        <v>1</v>
      </c>
      <c r="N706">
        <v>0</v>
      </c>
      <c r="O706">
        <v>0</v>
      </c>
      <c r="P706" s="15">
        <f t="shared" ref="P706:P769" si="156">IF(M706&gt;0,F706/M706,0)</f>
        <v>0</v>
      </c>
      <c r="Q706" s="15">
        <f t="shared" ref="Q706:Q769" si="157">IF(SUM(M706:O706)&gt;0,F706/SUM(M706:O706),0)</f>
        <v>0</v>
      </c>
      <c r="R706" s="20">
        <f t="shared" ref="R706:R769" si="158">IF(AK706&gt;0,J706/(AK706/(AK706+AM706)),0)</f>
        <v>13</v>
      </c>
      <c r="S706">
        <v>1</v>
      </c>
      <c r="T706">
        <v>0</v>
      </c>
      <c r="U706">
        <v>0</v>
      </c>
      <c r="V706">
        <v>0</v>
      </c>
      <c r="W706">
        <v>0</v>
      </c>
      <c r="X706" s="16">
        <v>16.166666666699999</v>
      </c>
      <c r="Y706" s="26">
        <f t="shared" ref="Y706:Y769" si="159">X706/E706</f>
        <v>0.20208333333375</v>
      </c>
      <c r="Z706" s="4">
        <v>15.72</v>
      </c>
      <c r="AA706" s="26">
        <f t="shared" ref="AA706:AA769" si="160">Z706/E706</f>
        <v>0.19650000000000001</v>
      </c>
      <c r="AB706" s="4">
        <v>379.81</v>
      </c>
      <c r="AC706" s="26">
        <f t="shared" ref="AC706:AC769" si="161">AB706/E706</f>
        <v>4.7476250000000002</v>
      </c>
      <c r="AD706" s="21">
        <f t="shared" ref="AD706:AD769" si="162">IF(AA706&gt;0,AA706/(AA706+AC706),0)</f>
        <v>3.9744140773139834E-2</v>
      </c>
      <c r="AE706" s="15">
        <f t="shared" ref="AE706:AE769" si="163">IF(AK706&gt;0,I706/AK706,0)</f>
        <v>0</v>
      </c>
      <c r="AF706" s="15">
        <f t="shared" ref="AF706:AF769" si="164">IF(AK706&gt;0,(J706+K706)/AK706,0)</f>
        <v>1</v>
      </c>
      <c r="AG706" s="15">
        <f t="shared" ref="AG706:AG769" si="165">AE706+AF706</f>
        <v>1</v>
      </c>
      <c r="AH706" s="1"/>
      <c r="AI706" s="1"/>
      <c r="AJ706" s="21" t="str">
        <f t="shared" ref="AJ706:AJ769" si="166">IF((AH706+AI706)&gt;0,AH706/(AH706+AI706)," ")</f>
        <v xml:space="preserve"> </v>
      </c>
      <c r="AK706">
        <v>1</v>
      </c>
      <c r="AL706">
        <v>0</v>
      </c>
      <c r="AM706" s="42">
        <v>12</v>
      </c>
      <c r="AN706" s="42">
        <v>2</v>
      </c>
      <c r="AO706" s="42">
        <v>12</v>
      </c>
      <c r="AP706" s="42">
        <v>2</v>
      </c>
      <c r="AQ706" s="42">
        <v>2</v>
      </c>
      <c r="AR706" s="42">
        <v>6</v>
      </c>
      <c r="AS706">
        <v>14</v>
      </c>
      <c r="AT706">
        <v>3</v>
      </c>
      <c r="AU706" s="4">
        <v>-5.2</v>
      </c>
      <c r="AV706" s="4">
        <v>82.35</v>
      </c>
      <c r="AW706">
        <v>0</v>
      </c>
      <c r="AX706">
        <v>0</v>
      </c>
      <c r="AY706" s="16">
        <f t="shared" ref="AY706:AY769" si="167">((AK706+AM706+AO706+AR706)-(AL706+AN706+AP706+AQ706))/MAX(1,X706)*60</f>
        <v>92.78350515444788</v>
      </c>
      <c r="AZ706" s="4">
        <v>83.33</v>
      </c>
      <c r="BA706">
        <v>-11.1</v>
      </c>
    </row>
    <row r="707" spans="1:53" x14ac:dyDescent="0.2">
      <c r="A707" s="13" t="s">
        <v>2459</v>
      </c>
      <c r="B707" s="13" t="s">
        <v>2460</v>
      </c>
      <c r="C707" s="1" t="s">
        <v>264</v>
      </c>
      <c r="D707" s="13" t="s">
        <v>207</v>
      </c>
      <c r="E707" s="13">
        <v>75</v>
      </c>
      <c r="F707" s="13">
        <v>8</v>
      </c>
      <c r="G707" s="13">
        <v>8</v>
      </c>
      <c r="H707" s="20">
        <f t="shared" si="154"/>
        <v>16</v>
      </c>
      <c r="I707">
        <v>8</v>
      </c>
      <c r="J707">
        <v>3</v>
      </c>
      <c r="K707">
        <v>4</v>
      </c>
      <c r="L707" s="17">
        <f t="shared" si="155"/>
        <v>5.4617864593200345</v>
      </c>
      <c r="M707">
        <v>30</v>
      </c>
      <c r="N707">
        <v>7</v>
      </c>
      <c r="O707">
        <v>10</v>
      </c>
      <c r="P707" s="15">
        <f t="shared" si="156"/>
        <v>0.26666666666666666</v>
      </c>
      <c r="Q707" s="15">
        <f t="shared" si="157"/>
        <v>0.1702127659574468</v>
      </c>
      <c r="R707" s="20">
        <f t="shared" si="158"/>
        <v>21.25</v>
      </c>
      <c r="S707">
        <v>0</v>
      </c>
      <c r="T707">
        <v>2</v>
      </c>
      <c r="U707">
        <v>6</v>
      </c>
      <c r="V707">
        <v>5</v>
      </c>
      <c r="W707">
        <v>2</v>
      </c>
      <c r="X707" s="16">
        <v>175.76666666669999</v>
      </c>
      <c r="Y707" s="26">
        <f t="shared" si="159"/>
        <v>2.3435555555559997</v>
      </c>
      <c r="Z707" s="4">
        <v>176.47</v>
      </c>
      <c r="AA707" s="26">
        <f t="shared" si="160"/>
        <v>2.3529333333333331</v>
      </c>
      <c r="AB707" s="4">
        <v>189.01</v>
      </c>
      <c r="AC707" s="26">
        <f t="shared" si="161"/>
        <v>2.5201333333333333</v>
      </c>
      <c r="AD707" s="21">
        <f t="shared" si="162"/>
        <v>0.48284447849403522</v>
      </c>
      <c r="AE707" s="15">
        <f t="shared" si="163"/>
        <v>0.33333333333333331</v>
      </c>
      <c r="AF707" s="15">
        <f t="shared" si="164"/>
        <v>0.29166666666666669</v>
      </c>
      <c r="AG707" s="15">
        <f t="shared" si="165"/>
        <v>0.625</v>
      </c>
      <c r="AH707" s="13">
        <v>25</v>
      </c>
      <c r="AI707" s="13">
        <v>14</v>
      </c>
      <c r="AJ707" s="21">
        <f t="shared" si="166"/>
        <v>0.64102564102564108</v>
      </c>
      <c r="AK707">
        <v>24</v>
      </c>
      <c r="AL707">
        <v>3</v>
      </c>
      <c r="AM707" s="42">
        <v>146</v>
      </c>
      <c r="AN707" s="42">
        <v>27</v>
      </c>
      <c r="AO707" s="42">
        <v>146</v>
      </c>
      <c r="AP707" s="42">
        <v>27</v>
      </c>
      <c r="AQ707" s="42">
        <v>6</v>
      </c>
      <c r="AR707" s="42">
        <v>65</v>
      </c>
      <c r="AS707">
        <v>150</v>
      </c>
      <c r="AT707">
        <v>28</v>
      </c>
      <c r="AU707" s="4">
        <v>-6.44</v>
      </c>
      <c r="AV707" s="4">
        <v>84.27</v>
      </c>
      <c r="AW707">
        <v>0</v>
      </c>
      <c r="AX707">
        <v>0</v>
      </c>
      <c r="AY707" s="16">
        <f t="shared" si="167"/>
        <v>108.55300587898567</v>
      </c>
      <c r="AZ707" s="4">
        <v>96.47</v>
      </c>
      <c r="BA707">
        <v>6.2</v>
      </c>
    </row>
    <row r="708" spans="1:53" x14ac:dyDescent="0.2">
      <c r="A708" s="13" t="s">
        <v>661</v>
      </c>
      <c r="B708" s="13" t="s">
        <v>1266</v>
      </c>
      <c r="C708" s="1" t="s">
        <v>554</v>
      </c>
      <c r="D708" s="13" t="s">
        <v>129</v>
      </c>
      <c r="E708" s="13">
        <v>38</v>
      </c>
      <c r="F708" s="13">
        <v>0</v>
      </c>
      <c r="G708" s="13">
        <v>0</v>
      </c>
      <c r="H708" s="20">
        <f t="shared" si="154"/>
        <v>0</v>
      </c>
      <c r="I708">
        <v>0</v>
      </c>
      <c r="J708">
        <v>0</v>
      </c>
      <c r="K708">
        <v>0</v>
      </c>
      <c r="L708" s="17">
        <f t="shared" si="155"/>
        <v>0</v>
      </c>
      <c r="M708">
        <v>0</v>
      </c>
      <c r="N708">
        <v>0</v>
      </c>
      <c r="O708">
        <v>0</v>
      </c>
      <c r="P708" s="15">
        <f t="shared" si="156"/>
        <v>0</v>
      </c>
      <c r="Q708" s="15">
        <f t="shared" si="157"/>
        <v>0</v>
      </c>
      <c r="R708" s="20">
        <f t="shared" si="158"/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16">
        <v>0.05</v>
      </c>
      <c r="Y708" s="26">
        <f t="shared" si="159"/>
        <v>1.3157894736842105E-3</v>
      </c>
      <c r="Z708" s="4">
        <v>0.75</v>
      </c>
      <c r="AA708" s="26">
        <f t="shared" si="160"/>
        <v>1.9736842105263157E-2</v>
      </c>
      <c r="AB708" s="4">
        <v>179.33</v>
      </c>
      <c r="AC708" s="26">
        <f t="shared" si="161"/>
        <v>4.7192105263157895</v>
      </c>
      <c r="AD708" s="21">
        <f t="shared" si="162"/>
        <v>4.1648156374944467E-3</v>
      </c>
      <c r="AE708" s="15">
        <f t="shared" si="163"/>
        <v>0</v>
      </c>
      <c r="AF708" s="15">
        <f t="shared" si="164"/>
        <v>0</v>
      </c>
      <c r="AG708" s="15">
        <f t="shared" si="165"/>
        <v>0</v>
      </c>
      <c r="AH708" s="13">
        <v>0</v>
      </c>
      <c r="AI708" s="13">
        <v>0</v>
      </c>
      <c r="AJ708" s="21" t="str">
        <f t="shared" si="166"/>
        <v xml:space="preserve"> </v>
      </c>
      <c r="AK708">
        <v>0</v>
      </c>
      <c r="AL708">
        <v>0</v>
      </c>
      <c r="AM708" s="42">
        <v>1</v>
      </c>
      <c r="AN708" s="42">
        <v>0</v>
      </c>
      <c r="AO708" s="42">
        <v>1</v>
      </c>
      <c r="AP708" s="42">
        <v>0</v>
      </c>
      <c r="AQ708" s="42">
        <v>0</v>
      </c>
      <c r="AR708" s="42">
        <v>0</v>
      </c>
      <c r="AS708">
        <v>0</v>
      </c>
      <c r="AT708">
        <v>0</v>
      </c>
      <c r="AW708">
        <v>0</v>
      </c>
      <c r="AX708">
        <v>0</v>
      </c>
      <c r="AY708" s="16">
        <f t="shared" si="167"/>
        <v>120</v>
      </c>
    </row>
    <row r="709" spans="1:53" x14ac:dyDescent="0.2">
      <c r="A709" s="13" t="s">
        <v>1664</v>
      </c>
      <c r="B709" s="13" t="s">
        <v>2463</v>
      </c>
      <c r="C709" s="1" t="s">
        <v>153</v>
      </c>
      <c r="D709" s="13" t="s">
        <v>173</v>
      </c>
      <c r="E709" s="13">
        <v>82</v>
      </c>
      <c r="F709" s="13">
        <v>0</v>
      </c>
      <c r="G709" s="13">
        <v>0</v>
      </c>
      <c r="H709" s="20">
        <f t="shared" si="154"/>
        <v>0</v>
      </c>
      <c r="I709">
        <v>0</v>
      </c>
      <c r="J709">
        <v>0</v>
      </c>
      <c r="K709">
        <v>0</v>
      </c>
      <c r="L709" s="17">
        <f t="shared" si="155"/>
        <v>0</v>
      </c>
      <c r="M709">
        <v>1</v>
      </c>
      <c r="N709">
        <v>0</v>
      </c>
      <c r="O709">
        <v>0</v>
      </c>
      <c r="P709" s="15">
        <f t="shared" si="156"/>
        <v>0</v>
      </c>
      <c r="Q709" s="15">
        <f t="shared" si="157"/>
        <v>0</v>
      </c>
      <c r="R709" s="20">
        <f t="shared" si="158"/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16">
        <v>5.0999999999999996</v>
      </c>
      <c r="Y709" s="26">
        <f t="shared" si="159"/>
        <v>6.2195121951219505E-2</v>
      </c>
      <c r="Z709" s="4">
        <v>3.89</v>
      </c>
      <c r="AA709" s="26">
        <f t="shared" si="160"/>
        <v>4.7439024390243903E-2</v>
      </c>
      <c r="AB709" s="4">
        <v>420.43</v>
      </c>
      <c r="AC709" s="26">
        <f t="shared" si="161"/>
        <v>5.1271951219512193</v>
      </c>
      <c r="AD709" s="21">
        <f t="shared" si="162"/>
        <v>9.1676093514328812E-3</v>
      </c>
      <c r="AE709" s="15">
        <f t="shared" si="163"/>
        <v>0</v>
      </c>
      <c r="AF709" s="15">
        <f t="shared" si="164"/>
        <v>0</v>
      </c>
      <c r="AG709" s="15">
        <f t="shared" si="165"/>
        <v>0</v>
      </c>
      <c r="AH709" s="1"/>
      <c r="AI709" s="1"/>
      <c r="AJ709" s="21" t="str">
        <f t="shared" si="166"/>
        <v xml:space="preserve"> </v>
      </c>
      <c r="AK709">
        <v>0</v>
      </c>
      <c r="AL709">
        <v>0</v>
      </c>
      <c r="AM709" s="42">
        <v>4</v>
      </c>
      <c r="AN709" s="42">
        <v>0</v>
      </c>
      <c r="AO709" s="42">
        <v>4</v>
      </c>
      <c r="AP709" s="42">
        <v>0</v>
      </c>
      <c r="AQ709" s="42">
        <v>0</v>
      </c>
      <c r="AR709" s="42">
        <v>0</v>
      </c>
      <c r="AS709">
        <v>1</v>
      </c>
      <c r="AT709">
        <v>0</v>
      </c>
      <c r="AU709" s="4">
        <v>12.13</v>
      </c>
      <c r="AV709" s="4">
        <v>100</v>
      </c>
      <c r="AW709">
        <v>1</v>
      </c>
      <c r="AX709">
        <v>0</v>
      </c>
      <c r="AY709" s="16">
        <f t="shared" si="167"/>
        <v>94.117647058823536</v>
      </c>
      <c r="AZ709" s="4">
        <v>100</v>
      </c>
      <c r="BA709">
        <v>7.4</v>
      </c>
    </row>
    <row r="710" spans="1:53" x14ac:dyDescent="0.2">
      <c r="A710" s="13" t="s">
        <v>616</v>
      </c>
      <c r="B710" s="13" t="s">
        <v>2465</v>
      </c>
      <c r="C710" s="1" t="s">
        <v>322</v>
      </c>
      <c r="D710" s="13" t="s">
        <v>173</v>
      </c>
      <c r="E710" s="13">
        <v>82</v>
      </c>
      <c r="F710" s="13">
        <v>4</v>
      </c>
      <c r="G710" s="13">
        <v>11</v>
      </c>
      <c r="H710" s="20">
        <f t="shared" si="154"/>
        <v>15</v>
      </c>
      <c r="I710">
        <v>4</v>
      </c>
      <c r="J710">
        <v>4</v>
      </c>
      <c r="K710">
        <v>7</v>
      </c>
      <c r="L710" s="17">
        <f t="shared" si="155"/>
        <v>4.4973765303565427</v>
      </c>
      <c r="M710">
        <v>53</v>
      </c>
      <c r="N710">
        <v>24</v>
      </c>
      <c r="O710">
        <v>23</v>
      </c>
      <c r="P710" s="15">
        <f t="shared" si="156"/>
        <v>7.5471698113207544E-2</v>
      </c>
      <c r="Q710" s="15">
        <f t="shared" si="157"/>
        <v>0.04</v>
      </c>
      <c r="R710" s="20">
        <f t="shared" si="158"/>
        <v>32.363636363636367</v>
      </c>
      <c r="S710">
        <v>4</v>
      </c>
      <c r="T710">
        <v>2</v>
      </c>
      <c r="U710">
        <v>6</v>
      </c>
      <c r="V710">
        <v>7</v>
      </c>
      <c r="W710">
        <v>0</v>
      </c>
      <c r="X710" s="16">
        <v>200.11666666670001</v>
      </c>
      <c r="Y710" s="26">
        <f t="shared" si="159"/>
        <v>2.4404471544719515</v>
      </c>
      <c r="Z710" s="4">
        <v>188.41</v>
      </c>
      <c r="AA710" s="26">
        <f t="shared" si="160"/>
        <v>2.2976829268292684</v>
      </c>
      <c r="AB710" s="4">
        <v>247.97</v>
      </c>
      <c r="AC710" s="26">
        <f t="shared" si="161"/>
        <v>3.0240243902439023</v>
      </c>
      <c r="AD710" s="21">
        <f t="shared" si="162"/>
        <v>0.43175672578944957</v>
      </c>
      <c r="AE710" s="15">
        <f t="shared" si="163"/>
        <v>0.18181818181818182</v>
      </c>
      <c r="AF710" s="15">
        <f t="shared" si="164"/>
        <v>0.5</v>
      </c>
      <c r="AG710" s="15">
        <f t="shared" si="165"/>
        <v>0.68181818181818188</v>
      </c>
      <c r="AH710" s="1"/>
      <c r="AI710" s="1"/>
      <c r="AJ710" s="21" t="str">
        <f t="shared" si="166"/>
        <v xml:space="preserve"> </v>
      </c>
      <c r="AK710">
        <v>22</v>
      </c>
      <c r="AL710">
        <v>4</v>
      </c>
      <c r="AM710" s="42">
        <v>156</v>
      </c>
      <c r="AN710" s="42">
        <v>25</v>
      </c>
      <c r="AO710" s="42">
        <v>156</v>
      </c>
      <c r="AP710" s="42">
        <v>25</v>
      </c>
      <c r="AQ710" s="42">
        <v>5</v>
      </c>
      <c r="AR710" s="42">
        <v>80</v>
      </c>
      <c r="AS710">
        <v>130</v>
      </c>
      <c r="AT710">
        <v>24</v>
      </c>
      <c r="AU710" s="4">
        <v>-4.0599999999999996</v>
      </c>
      <c r="AV710" s="4">
        <v>84.42</v>
      </c>
      <c r="AW710">
        <v>2</v>
      </c>
      <c r="AX710">
        <v>0</v>
      </c>
      <c r="AY710" s="16">
        <f t="shared" si="167"/>
        <v>106.43791121843816</v>
      </c>
      <c r="AZ710" s="4">
        <v>92.81</v>
      </c>
      <c r="BA710">
        <v>-5.9</v>
      </c>
    </row>
    <row r="711" spans="1:53" x14ac:dyDescent="0.2">
      <c r="A711" s="13" t="s">
        <v>567</v>
      </c>
      <c r="B711" s="13" t="s">
        <v>2466</v>
      </c>
      <c r="C711" s="1" t="s">
        <v>409</v>
      </c>
      <c r="D711" s="13" t="s">
        <v>129</v>
      </c>
      <c r="E711" s="13">
        <v>82</v>
      </c>
      <c r="F711" s="13">
        <v>4</v>
      </c>
      <c r="G711" s="13">
        <v>21</v>
      </c>
      <c r="H711" s="20">
        <f t="shared" si="154"/>
        <v>25</v>
      </c>
      <c r="I711">
        <v>4</v>
      </c>
      <c r="J711">
        <v>11</v>
      </c>
      <c r="K711">
        <v>9</v>
      </c>
      <c r="L711" s="17">
        <f t="shared" si="155"/>
        <v>6.0926076360682373</v>
      </c>
      <c r="M711">
        <v>42</v>
      </c>
      <c r="N711">
        <v>14</v>
      </c>
      <c r="O711">
        <v>7</v>
      </c>
      <c r="P711" s="15">
        <f t="shared" si="156"/>
        <v>9.5238095238095233E-2</v>
      </c>
      <c r="Q711" s="15">
        <f t="shared" si="157"/>
        <v>6.3492063492063489E-2</v>
      </c>
      <c r="R711" s="20">
        <f t="shared" si="158"/>
        <v>66</v>
      </c>
      <c r="S711">
        <v>0</v>
      </c>
      <c r="T711">
        <v>1</v>
      </c>
      <c r="U711">
        <v>4</v>
      </c>
      <c r="V711">
        <v>6</v>
      </c>
      <c r="W711">
        <v>0</v>
      </c>
      <c r="X711" s="16">
        <v>246.2</v>
      </c>
      <c r="Y711" s="26">
        <f t="shared" si="159"/>
        <v>3.0024390243902439</v>
      </c>
      <c r="Z711" s="4">
        <v>242.74</v>
      </c>
      <c r="AA711" s="26">
        <f t="shared" si="160"/>
        <v>2.9602439024390246</v>
      </c>
      <c r="AB711" s="4">
        <v>140.38999999999999</v>
      </c>
      <c r="AC711" s="26">
        <f t="shared" si="161"/>
        <v>1.7120731707317072</v>
      </c>
      <c r="AD711" s="21">
        <f t="shared" si="162"/>
        <v>0.63357085062511431</v>
      </c>
      <c r="AE711" s="15">
        <f t="shared" si="163"/>
        <v>0.10810810810810811</v>
      </c>
      <c r="AF711" s="15">
        <f t="shared" si="164"/>
        <v>0.54054054054054057</v>
      </c>
      <c r="AG711" s="15">
        <f t="shared" si="165"/>
        <v>0.64864864864864868</v>
      </c>
      <c r="AH711" s="13">
        <v>0</v>
      </c>
      <c r="AI711" s="13">
        <v>1</v>
      </c>
      <c r="AJ711" s="21">
        <f t="shared" si="166"/>
        <v>0</v>
      </c>
      <c r="AK711">
        <v>37</v>
      </c>
      <c r="AL711">
        <v>1</v>
      </c>
      <c r="AM711" s="42">
        <v>185</v>
      </c>
      <c r="AN711" s="42">
        <v>28</v>
      </c>
      <c r="AO711" s="42">
        <v>185</v>
      </c>
      <c r="AP711" s="42">
        <v>28</v>
      </c>
      <c r="AQ711" s="42">
        <v>8</v>
      </c>
      <c r="AR711" s="42">
        <v>106</v>
      </c>
      <c r="AS711">
        <v>200</v>
      </c>
      <c r="AT711">
        <v>24</v>
      </c>
      <c r="AU711" s="4">
        <v>9.1300000000000008</v>
      </c>
      <c r="AV711" s="4">
        <v>89.29</v>
      </c>
      <c r="AW711">
        <v>0</v>
      </c>
      <c r="AX711">
        <v>0</v>
      </c>
      <c r="AY711" s="16">
        <f t="shared" si="167"/>
        <v>109.1795288383428</v>
      </c>
      <c r="AZ711" s="4">
        <v>96.68</v>
      </c>
      <c r="BA711">
        <v>11.9</v>
      </c>
    </row>
    <row r="712" spans="1:53" x14ac:dyDescent="0.2">
      <c r="A712" s="13" t="s">
        <v>2414</v>
      </c>
      <c r="B712" s="13" t="s">
        <v>2466</v>
      </c>
      <c r="C712" s="1" t="s">
        <v>409</v>
      </c>
      <c r="D712" s="13" t="s">
        <v>146</v>
      </c>
      <c r="E712" s="13">
        <v>82</v>
      </c>
      <c r="F712" s="13">
        <v>5</v>
      </c>
      <c r="G712" s="13">
        <v>20</v>
      </c>
      <c r="H712" s="20">
        <f t="shared" si="154"/>
        <v>25</v>
      </c>
      <c r="I712">
        <v>5</v>
      </c>
      <c r="J712">
        <v>11</v>
      </c>
      <c r="K712">
        <v>9</v>
      </c>
      <c r="L712" s="17">
        <f t="shared" si="155"/>
        <v>6.1429253975846212</v>
      </c>
      <c r="M712">
        <v>17</v>
      </c>
      <c r="N712">
        <v>6</v>
      </c>
      <c r="O712">
        <v>9</v>
      </c>
      <c r="P712" s="15">
        <f t="shared" si="156"/>
        <v>0.29411764705882354</v>
      </c>
      <c r="Q712" s="15">
        <f t="shared" si="157"/>
        <v>0.15625</v>
      </c>
      <c r="R712" s="20">
        <f t="shared" si="158"/>
        <v>64.810810810810807</v>
      </c>
      <c r="S712">
        <v>2</v>
      </c>
      <c r="T712">
        <v>0</v>
      </c>
      <c r="U712">
        <v>8</v>
      </c>
      <c r="V712">
        <v>9</v>
      </c>
      <c r="W712">
        <v>0</v>
      </c>
      <c r="X712" s="16">
        <v>244.1833333333</v>
      </c>
      <c r="Y712" s="26">
        <f t="shared" si="159"/>
        <v>2.9778455284548779</v>
      </c>
      <c r="Z712" s="4">
        <v>238.9</v>
      </c>
      <c r="AA712" s="26">
        <f t="shared" si="160"/>
        <v>2.9134146341463416</v>
      </c>
      <c r="AB712" s="4">
        <v>144.22999999999999</v>
      </c>
      <c r="AC712" s="26">
        <f t="shared" si="161"/>
        <v>1.7589024390243901</v>
      </c>
      <c r="AD712" s="21">
        <f t="shared" si="162"/>
        <v>0.62354814292798799</v>
      </c>
      <c r="AE712" s="15">
        <f t="shared" si="163"/>
        <v>0.13513513513513514</v>
      </c>
      <c r="AF712" s="15">
        <f t="shared" si="164"/>
        <v>0.54054054054054057</v>
      </c>
      <c r="AG712" s="15">
        <f t="shared" si="165"/>
        <v>0.67567567567567566</v>
      </c>
      <c r="AH712" s="13">
        <v>113</v>
      </c>
      <c r="AI712" s="13">
        <v>117</v>
      </c>
      <c r="AJ712" s="21">
        <f t="shared" si="166"/>
        <v>0.49130434782608695</v>
      </c>
      <c r="AK712">
        <v>37</v>
      </c>
      <c r="AL712">
        <v>1</v>
      </c>
      <c r="AM712" s="42">
        <v>181</v>
      </c>
      <c r="AN712" s="42">
        <v>27</v>
      </c>
      <c r="AO712" s="42">
        <v>181</v>
      </c>
      <c r="AP712" s="42">
        <v>27</v>
      </c>
      <c r="AQ712" s="42">
        <v>8</v>
      </c>
      <c r="AR712" s="42">
        <v>108</v>
      </c>
      <c r="AS712">
        <v>200</v>
      </c>
      <c r="AT712">
        <v>23</v>
      </c>
      <c r="AU712" s="4">
        <v>10.16</v>
      </c>
      <c r="AV712" s="4">
        <v>89.69</v>
      </c>
      <c r="AW712">
        <v>0</v>
      </c>
      <c r="AX712">
        <v>0</v>
      </c>
      <c r="AY712" s="16">
        <f t="shared" si="167"/>
        <v>109.09835506110286</v>
      </c>
      <c r="AZ712" s="4">
        <v>96.67</v>
      </c>
      <c r="BA712">
        <v>11.8</v>
      </c>
    </row>
    <row r="713" spans="1:53" x14ac:dyDescent="0.2">
      <c r="A713" s="13" t="s">
        <v>546</v>
      </c>
      <c r="B713" s="13" t="s">
        <v>2468</v>
      </c>
      <c r="C713" s="1" t="s">
        <v>363</v>
      </c>
      <c r="D713" s="13" t="s">
        <v>146</v>
      </c>
      <c r="E713" s="13">
        <v>71</v>
      </c>
      <c r="F713" s="13">
        <v>13</v>
      </c>
      <c r="G713" s="13">
        <v>16</v>
      </c>
      <c r="H713" s="20">
        <f t="shared" si="154"/>
        <v>29</v>
      </c>
      <c r="I713">
        <v>13</v>
      </c>
      <c r="J713">
        <v>12</v>
      </c>
      <c r="K713">
        <v>4</v>
      </c>
      <c r="L713" s="17">
        <f t="shared" si="155"/>
        <v>6.3422635319846901</v>
      </c>
      <c r="M713">
        <v>85</v>
      </c>
      <c r="N713">
        <v>32</v>
      </c>
      <c r="O713">
        <v>57</v>
      </c>
      <c r="P713" s="15">
        <f t="shared" si="156"/>
        <v>0.15294117647058825</v>
      </c>
      <c r="Q713" s="15">
        <f t="shared" si="157"/>
        <v>7.4712643678160925E-2</v>
      </c>
      <c r="R713" s="20">
        <f t="shared" si="158"/>
        <v>79.783783783783775</v>
      </c>
      <c r="S713">
        <v>0</v>
      </c>
      <c r="T713">
        <v>4</v>
      </c>
      <c r="U713">
        <v>6</v>
      </c>
      <c r="V713">
        <v>11</v>
      </c>
      <c r="W713">
        <v>2</v>
      </c>
      <c r="X713" s="16">
        <v>274.35000000000002</v>
      </c>
      <c r="Y713" s="26">
        <f t="shared" si="159"/>
        <v>3.864084507042254</v>
      </c>
      <c r="Z713" s="4">
        <v>268.73</v>
      </c>
      <c r="AA713" s="26">
        <f t="shared" si="160"/>
        <v>3.7849295774647889</v>
      </c>
      <c r="AB713" s="4">
        <v>141.88999999999999</v>
      </c>
      <c r="AC713" s="26">
        <f t="shared" si="161"/>
        <v>1.9984507042253519</v>
      </c>
      <c r="AD713" s="21">
        <f t="shared" si="162"/>
        <v>0.65444936924650532</v>
      </c>
      <c r="AE713" s="15">
        <f t="shared" si="163"/>
        <v>0.35135135135135137</v>
      </c>
      <c r="AF713" s="15">
        <f t="shared" si="164"/>
        <v>0.43243243243243246</v>
      </c>
      <c r="AG713" s="15">
        <f t="shared" si="165"/>
        <v>0.78378378378378377</v>
      </c>
      <c r="AH713" s="13">
        <v>5</v>
      </c>
      <c r="AI713" s="13">
        <v>11</v>
      </c>
      <c r="AJ713" s="21">
        <f t="shared" si="166"/>
        <v>0.3125</v>
      </c>
      <c r="AK713">
        <v>37</v>
      </c>
      <c r="AL713">
        <v>3</v>
      </c>
      <c r="AM713" s="42">
        <v>209</v>
      </c>
      <c r="AN713" s="42">
        <v>37</v>
      </c>
      <c r="AO713" s="42">
        <v>209</v>
      </c>
      <c r="AP713" s="42">
        <v>37</v>
      </c>
      <c r="AQ713" s="42">
        <v>8</v>
      </c>
      <c r="AR713" s="42">
        <v>135</v>
      </c>
      <c r="AS713">
        <v>236</v>
      </c>
      <c r="AT713">
        <v>52</v>
      </c>
      <c r="AU713" s="4">
        <v>1.78</v>
      </c>
      <c r="AV713" s="4">
        <v>81.94</v>
      </c>
      <c r="AW713">
        <v>1</v>
      </c>
      <c r="AX713">
        <v>2</v>
      </c>
      <c r="AY713" s="16">
        <f t="shared" si="167"/>
        <v>110.44286495352651</v>
      </c>
      <c r="AZ713" s="4">
        <v>95.64</v>
      </c>
      <c r="BA713">
        <v>12.5</v>
      </c>
    </row>
    <row r="714" spans="1:53" x14ac:dyDescent="0.2">
      <c r="A714" s="13" t="s">
        <v>1061</v>
      </c>
      <c r="B714" s="13" t="s">
        <v>2471</v>
      </c>
      <c r="C714" s="1" t="s">
        <v>314</v>
      </c>
      <c r="D714" s="13" t="s">
        <v>173</v>
      </c>
      <c r="E714" s="13">
        <v>82</v>
      </c>
      <c r="F714" s="13">
        <v>0</v>
      </c>
      <c r="G714" s="13">
        <v>0</v>
      </c>
      <c r="H714" s="20">
        <f t="shared" si="154"/>
        <v>0</v>
      </c>
      <c r="I714">
        <v>0</v>
      </c>
      <c r="J714">
        <v>0</v>
      </c>
      <c r="K714">
        <v>0</v>
      </c>
      <c r="L714" s="17">
        <f t="shared" si="155"/>
        <v>0</v>
      </c>
      <c r="M714">
        <v>2</v>
      </c>
      <c r="N714">
        <v>0</v>
      </c>
      <c r="O714">
        <v>0</v>
      </c>
      <c r="P714" s="15">
        <f t="shared" si="156"/>
        <v>0</v>
      </c>
      <c r="Q714" s="15">
        <f t="shared" si="157"/>
        <v>0</v>
      </c>
      <c r="R714" s="20">
        <f t="shared" si="158"/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 s="16">
        <v>17.266666666700001</v>
      </c>
      <c r="Y714" s="26">
        <f t="shared" si="159"/>
        <v>0.21056910569146342</v>
      </c>
      <c r="Z714" s="4">
        <v>16.62</v>
      </c>
      <c r="AA714" s="26">
        <f t="shared" si="160"/>
        <v>0.20268292682926831</v>
      </c>
      <c r="AB714" s="4">
        <v>345.62</v>
      </c>
      <c r="AC714" s="26">
        <f t="shared" si="161"/>
        <v>4.2148780487804878</v>
      </c>
      <c r="AD714" s="21">
        <f t="shared" si="162"/>
        <v>4.5881183745583039E-2</v>
      </c>
      <c r="AE714" s="15">
        <f t="shared" si="163"/>
        <v>0</v>
      </c>
      <c r="AF714" s="15">
        <f t="shared" si="164"/>
        <v>0</v>
      </c>
      <c r="AG714" s="15">
        <f t="shared" si="165"/>
        <v>0</v>
      </c>
      <c r="AH714" s="1"/>
      <c r="AI714" s="1"/>
      <c r="AJ714" s="21" t="str">
        <f t="shared" si="166"/>
        <v xml:space="preserve"> </v>
      </c>
      <c r="AK714">
        <v>0</v>
      </c>
      <c r="AL714">
        <v>0</v>
      </c>
      <c r="AM714" s="42">
        <v>8</v>
      </c>
      <c r="AN714" s="42">
        <v>2</v>
      </c>
      <c r="AO714" s="42">
        <v>8</v>
      </c>
      <c r="AP714" s="42">
        <v>2</v>
      </c>
      <c r="AQ714" s="42">
        <v>2</v>
      </c>
      <c r="AR714" s="42">
        <v>4</v>
      </c>
      <c r="AS714">
        <v>6</v>
      </c>
      <c r="AT714">
        <v>3</v>
      </c>
      <c r="AU714" s="4">
        <v>-21.54</v>
      </c>
      <c r="AV714" s="4">
        <v>66.67</v>
      </c>
      <c r="AW714">
        <v>0</v>
      </c>
      <c r="AX714">
        <v>0</v>
      </c>
      <c r="AY714" s="16">
        <f t="shared" si="167"/>
        <v>48.648648648554733</v>
      </c>
      <c r="AZ714" s="4">
        <v>80</v>
      </c>
      <c r="BA714">
        <v>-16.8</v>
      </c>
    </row>
    <row r="715" spans="1:53" x14ac:dyDescent="0.2">
      <c r="A715" s="13" t="s">
        <v>1517</v>
      </c>
      <c r="B715" s="13" t="s">
        <v>2473</v>
      </c>
      <c r="C715" s="1" t="s">
        <v>334</v>
      </c>
      <c r="D715" s="13" t="s">
        <v>129</v>
      </c>
      <c r="E715" s="13">
        <v>69</v>
      </c>
      <c r="F715" s="13">
        <v>2</v>
      </c>
      <c r="G715" s="13">
        <v>1</v>
      </c>
      <c r="H715" s="20">
        <f t="shared" si="154"/>
        <v>3</v>
      </c>
      <c r="I715">
        <v>2</v>
      </c>
      <c r="J715">
        <v>0</v>
      </c>
      <c r="K715">
        <v>1</v>
      </c>
      <c r="L715" s="17">
        <f t="shared" si="155"/>
        <v>3.9793662490817829</v>
      </c>
      <c r="M715">
        <v>3</v>
      </c>
      <c r="N715">
        <v>4</v>
      </c>
      <c r="O715">
        <v>1</v>
      </c>
      <c r="P715" s="15">
        <f t="shared" si="156"/>
        <v>0.66666666666666663</v>
      </c>
      <c r="Q715" s="15">
        <f t="shared" si="157"/>
        <v>0.25</v>
      </c>
      <c r="R715" s="20">
        <f t="shared" si="158"/>
        <v>0</v>
      </c>
      <c r="S715">
        <v>0</v>
      </c>
      <c r="T715">
        <v>2</v>
      </c>
      <c r="U715">
        <v>5</v>
      </c>
      <c r="V715">
        <v>0</v>
      </c>
      <c r="W715">
        <v>0</v>
      </c>
      <c r="X715" s="16">
        <v>45.233333333300003</v>
      </c>
      <c r="Y715" s="26">
        <f t="shared" si="159"/>
        <v>0.6555555555550725</v>
      </c>
      <c r="Z715" s="4">
        <v>46.92</v>
      </c>
      <c r="AA715" s="26">
        <f t="shared" si="160"/>
        <v>0.68</v>
      </c>
      <c r="AB715" s="4">
        <v>262.69</v>
      </c>
      <c r="AC715" s="26">
        <f t="shared" si="161"/>
        <v>3.8071014492753621</v>
      </c>
      <c r="AD715" s="21">
        <f t="shared" si="162"/>
        <v>0.15154549271664355</v>
      </c>
      <c r="AE715" s="15">
        <f t="shared" si="163"/>
        <v>0.4</v>
      </c>
      <c r="AF715" s="15">
        <f t="shared" si="164"/>
        <v>0.2</v>
      </c>
      <c r="AG715" s="15">
        <f t="shared" si="165"/>
        <v>0.60000000000000009</v>
      </c>
      <c r="AH715" s="13">
        <v>0</v>
      </c>
      <c r="AI715" s="13">
        <v>0</v>
      </c>
      <c r="AJ715" s="21" t="str">
        <f t="shared" si="166"/>
        <v xml:space="preserve"> </v>
      </c>
      <c r="AK715">
        <v>5</v>
      </c>
      <c r="AL715">
        <v>0</v>
      </c>
      <c r="AM715" s="42">
        <v>18</v>
      </c>
      <c r="AN715" s="42">
        <v>10</v>
      </c>
      <c r="AO715" s="42">
        <v>18</v>
      </c>
      <c r="AP715" s="42">
        <v>10</v>
      </c>
      <c r="AQ715" s="42">
        <v>3</v>
      </c>
      <c r="AR715" s="42">
        <v>21</v>
      </c>
      <c r="AS715">
        <v>24</v>
      </c>
      <c r="AT715">
        <v>8</v>
      </c>
      <c r="AU715" s="4">
        <v>-8.91</v>
      </c>
      <c r="AV715" s="4">
        <v>75</v>
      </c>
      <c r="AW715">
        <v>2</v>
      </c>
      <c r="AX715">
        <v>0</v>
      </c>
      <c r="AY715" s="16">
        <f t="shared" si="167"/>
        <v>51.731761238063179</v>
      </c>
      <c r="AZ715" s="4">
        <v>88.1</v>
      </c>
      <c r="BA715">
        <v>-3.8</v>
      </c>
    </row>
    <row r="716" spans="1:53" x14ac:dyDescent="0.2">
      <c r="A716" s="13" t="s">
        <v>1963</v>
      </c>
      <c r="B716" s="13" t="s">
        <v>2476</v>
      </c>
      <c r="C716" s="1" t="s">
        <v>206</v>
      </c>
      <c r="D716" s="13" t="s">
        <v>173</v>
      </c>
      <c r="E716" s="13">
        <v>73</v>
      </c>
      <c r="F716" s="13">
        <v>1</v>
      </c>
      <c r="G716" s="13">
        <v>5</v>
      </c>
      <c r="H716" s="20">
        <f t="shared" si="154"/>
        <v>6</v>
      </c>
      <c r="I716">
        <v>1</v>
      </c>
      <c r="J716">
        <v>2</v>
      </c>
      <c r="K716">
        <v>3</v>
      </c>
      <c r="L716" s="17">
        <f t="shared" si="155"/>
        <v>2.6699629171823656</v>
      </c>
      <c r="M716">
        <v>17</v>
      </c>
      <c r="N716">
        <v>8</v>
      </c>
      <c r="O716">
        <v>21</v>
      </c>
      <c r="P716" s="15">
        <f t="shared" si="156"/>
        <v>5.8823529411764705E-2</v>
      </c>
      <c r="Q716" s="15">
        <f t="shared" si="157"/>
        <v>2.1739130434782608E-2</v>
      </c>
      <c r="R716" s="20">
        <f t="shared" si="158"/>
        <v>14.833333333333334</v>
      </c>
      <c r="S716">
        <v>2</v>
      </c>
      <c r="T716">
        <v>2</v>
      </c>
      <c r="U716">
        <v>7</v>
      </c>
      <c r="V716">
        <v>7</v>
      </c>
      <c r="W716">
        <v>1</v>
      </c>
      <c r="X716" s="16">
        <v>134.8333333333</v>
      </c>
      <c r="Y716" s="26">
        <f t="shared" si="159"/>
        <v>1.8470319634698631</v>
      </c>
      <c r="Z716" s="4">
        <v>129.31</v>
      </c>
      <c r="AA716" s="26">
        <f t="shared" si="160"/>
        <v>1.7713698630136987</v>
      </c>
      <c r="AB716" s="4">
        <v>218.45</v>
      </c>
      <c r="AC716" s="26">
        <f t="shared" si="161"/>
        <v>2.9924657534246575</v>
      </c>
      <c r="AD716" s="21">
        <f t="shared" si="162"/>
        <v>0.37183689901081202</v>
      </c>
      <c r="AE716" s="15">
        <f t="shared" si="163"/>
        <v>8.3333333333333329E-2</v>
      </c>
      <c r="AF716" s="15">
        <f t="shared" si="164"/>
        <v>0.41666666666666669</v>
      </c>
      <c r="AG716" s="15">
        <f t="shared" si="165"/>
        <v>0.5</v>
      </c>
      <c r="AH716" s="1"/>
      <c r="AI716" s="1"/>
      <c r="AJ716" s="21" t="str">
        <f t="shared" si="166"/>
        <v xml:space="preserve"> </v>
      </c>
      <c r="AK716">
        <v>12</v>
      </c>
      <c r="AL716">
        <v>1</v>
      </c>
      <c r="AM716" s="42">
        <v>77</v>
      </c>
      <c r="AN716" s="42">
        <v>19</v>
      </c>
      <c r="AO716" s="42">
        <v>77</v>
      </c>
      <c r="AP716" s="42">
        <v>19</v>
      </c>
      <c r="AQ716" s="42">
        <v>4</v>
      </c>
      <c r="AR716" s="42">
        <v>68</v>
      </c>
      <c r="AS716">
        <v>91</v>
      </c>
      <c r="AT716">
        <v>14</v>
      </c>
      <c r="AU716" s="4">
        <v>-0.61</v>
      </c>
      <c r="AV716" s="4">
        <v>86.67</v>
      </c>
      <c r="AW716">
        <v>0</v>
      </c>
      <c r="AX716">
        <v>0</v>
      </c>
      <c r="AY716" s="16">
        <f t="shared" si="167"/>
        <v>84.993819530305316</v>
      </c>
      <c r="AZ716" s="4">
        <v>96.12</v>
      </c>
      <c r="BA716">
        <v>3.3</v>
      </c>
    </row>
    <row r="717" spans="1:53" x14ac:dyDescent="0.2">
      <c r="A717" s="13" t="s">
        <v>992</v>
      </c>
      <c r="B717" s="13" t="s">
        <v>2481</v>
      </c>
      <c r="C717" s="1" t="s">
        <v>358</v>
      </c>
      <c r="D717" s="13" t="s">
        <v>154</v>
      </c>
      <c r="E717" s="13">
        <v>57</v>
      </c>
      <c r="F717" s="13">
        <v>0</v>
      </c>
      <c r="G717" s="13">
        <v>4</v>
      </c>
      <c r="H717" s="20">
        <f t="shared" si="154"/>
        <v>4</v>
      </c>
      <c r="I717">
        <v>0</v>
      </c>
      <c r="J717">
        <v>1</v>
      </c>
      <c r="K717">
        <v>3</v>
      </c>
      <c r="L717" s="17">
        <f t="shared" si="155"/>
        <v>2.7955736750145608</v>
      </c>
      <c r="M717">
        <v>10</v>
      </c>
      <c r="N717">
        <v>4</v>
      </c>
      <c r="O717">
        <v>8</v>
      </c>
      <c r="P717" s="15">
        <f t="shared" si="156"/>
        <v>0</v>
      </c>
      <c r="Q717" s="15">
        <f t="shared" si="157"/>
        <v>0</v>
      </c>
      <c r="R717" s="20">
        <f t="shared" si="158"/>
        <v>9</v>
      </c>
      <c r="S717">
        <v>0</v>
      </c>
      <c r="T717">
        <v>2</v>
      </c>
      <c r="U717">
        <v>7</v>
      </c>
      <c r="V717">
        <v>3</v>
      </c>
      <c r="W717">
        <v>0</v>
      </c>
      <c r="X717" s="16">
        <v>85.85</v>
      </c>
      <c r="Y717" s="26">
        <f t="shared" si="159"/>
        <v>1.5061403508771929</v>
      </c>
      <c r="Z717" s="4">
        <v>81.33</v>
      </c>
      <c r="AA717" s="26">
        <f t="shared" si="160"/>
        <v>1.4268421052631579</v>
      </c>
      <c r="AB717" s="4">
        <v>189.72</v>
      </c>
      <c r="AC717" s="26">
        <f t="shared" si="161"/>
        <v>3.3284210526315787</v>
      </c>
      <c r="AD717" s="21">
        <f t="shared" si="162"/>
        <v>0.30005534034311016</v>
      </c>
      <c r="AE717" s="15">
        <f t="shared" si="163"/>
        <v>0</v>
      </c>
      <c r="AF717" s="15">
        <f t="shared" si="164"/>
        <v>0.5714285714285714</v>
      </c>
      <c r="AG717" s="15">
        <f t="shared" si="165"/>
        <v>0.5714285714285714</v>
      </c>
      <c r="AH717" s="13">
        <v>1</v>
      </c>
      <c r="AI717" s="13">
        <v>0</v>
      </c>
      <c r="AJ717" s="21">
        <f t="shared" si="166"/>
        <v>1</v>
      </c>
      <c r="AK717">
        <v>7</v>
      </c>
      <c r="AL717">
        <v>1</v>
      </c>
      <c r="AM717" s="42">
        <v>56</v>
      </c>
      <c r="AN717" s="42">
        <v>11</v>
      </c>
      <c r="AO717" s="42">
        <v>56</v>
      </c>
      <c r="AP717" s="42">
        <v>11</v>
      </c>
      <c r="AQ717" s="42">
        <v>2</v>
      </c>
      <c r="AR717" s="42">
        <v>38</v>
      </c>
      <c r="AS717">
        <v>69</v>
      </c>
      <c r="AT717">
        <v>9</v>
      </c>
      <c r="AU717" s="4">
        <v>-2.5</v>
      </c>
      <c r="AV717" s="4">
        <v>88.46</v>
      </c>
      <c r="AW717">
        <v>2</v>
      </c>
      <c r="AX717">
        <v>1</v>
      </c>
      <c r="AY717" s="16">
        <f t="shared" si="167"/>
        <v>92.253931275480483</v>
      </c>
      <c r="AZ717" s="4">
        <v>92.75</v>
      </c>
      <c r="BA717">
        <v>0.1</v>
      </c>
    </row>
    <row r="718" spans="1:53" x14ac:dyDescent="0.2">
      <c r="A718" s="13" t="s">
        <v>1053</v>
      </c>
      <c r="B718" s="13" t="s">
        <v>2485</v>
      </c>
      <c r="C718" s="1" t="s">
        <v>398</v>
      </c>
      <c r="D718" s="13" t="s">
        <v>207</v>
      </c>
      <c r="E718" s="13">
        <v>15</v>
      </c>
      <c r="F718" s="13">
        <v>0</v>
      </c>
      <c r="G718" s="13">
        <v>0</v>
      </c>
      <c r="H718" s="20">
        <f t="shared" si="154"/>
        <v>0</v>
      </c>
      <c r="I718">
        <v>0</v>
      </c>
      <c r="J718">
        <v>0</v>
      </c>
      <c r="K718">
        <v>0</v>
      </c>
      <c r="L718" s="17">
        <f t="shared" si="155"/>
        <v>0</v>
      </c>
      <c r="M718">
        <v>0</v>
      </c>
      <c r="N718">
        <v>0</v>
      </c>
      <c r="O718">
        <v>0</v>
      </c>
      <c r="P718" s="15">
        <f t="shared" si="156"/>
        <v>0</v>
      </c>
      <c r="Q718" s="15">
        <f t="shared" si="157"/>
        <v>0</v>
      </c>
      <c r="R718" s="20">
        <f t="shared" si="158"/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16">
        <v>8.3333333300000006E-2</v>
      </c>
      <c r="Y718" s="26">
        <f t="shared" si="159"/>
        <v>5.5555555533333334E-3</v>
      </c>
      <c r="Z718" s="4">
        <v>0.24</v>
      </c>
      <c r="AA718" s="26">
        <f t="shared" si="160"/>
        <v>1.6E-2</v>
      </c>
      <c r="AB718" s="4">
        <v>65.61</v>
      </c>
      <c r="AC718" s="26">
        <f t="shared" si="161"/>
        <v>4.3739999999999997</v>
      </c>
      <c r="AD718" s="21">
        <f t="shared" si="162"/>
        <v>3.6446469248291574E-3</v>
      </c>
      <c r="AE718" s="15">
        <f t="shared" si="163"/>
        <v>0</v>
      </c>
      <c r="AF718" s="15">
        <f t="shared" si="164"/>
        <v>0</v>
      </c>
      <c r="AG718" s="15">
        <f t="shared" si="165"/>
        <v>0</v>
      </c>
      <c r="AH718" s="13">
        <v>0</v>
      </c>
      <c r="AI718" s="13">
        <v>1</v>
      </c>
      <c r="AJ718" s="21">
        <f t="shared" si="166"/>
        <v>0</v>
      </c>
      <c r="AK718">
        <v>0</v>
      </c>
      <c r="AL718">
        <v>0</v>
      </c>
      <c r="AM718" s="42">
        <v>0</v>
      </c>
      <c r="AN718" s="42">
        <v>0</v>
      </c>
      <c r="AO718" s="42">
        <v>0</v>
      </c>
      <c r="AP718" s="42">
        <v>0</v>
      </c>
      <c r="AQ718" s="42">
        <v>0</v>
      </c>
      <c r="AR718" s="42">
        <v>0</v>
      </c>
      <c r="AS718">
        <v>0</v>
      </c>
      <c r="AT718">
        <v>0</v>
      </c>
      <c r="AW718">
        <v>0</v>
      </c>
      <c r="AX718">
        <v>0</v>
      </c>
      <c r="AY718" s="16">
        <f t="shared" si="167"/>
        <v>0</v>
      </c>
      <c r="AZ718" s="4">
        <v>100</v>
      </c>
      <c r="BA718">
        <v>9.8000000000000007</v>
      </c>
    </row>
    <row r="719" spans="1:53" x14ac:dyDescent="0.2">
      <c r="A719" s="13" t="s">
        <v>1221</v>
      </c>
      <c r="B719" s="13" t="s">
        <v>2485</v>
      </c>
      <c r="C719" s="1" t="s">
        <v>409</v>
      </c>
      <c r="D719" s="13" t="s">
        <v>129</v>
      </c>
      <c r="E719" s="13">
        <v>3</v>
      </c>
      <c r="F719" s="13">
        <v>0</v>
      </c>
      <c r="G719" s="13">
        <v>0</v>
      </c>
      <c r="H719" s="20">
        <f t="shared" si="154"/>
        <v>0</v>
      </c>
      <c r="I719">
        <v>0</v>
      </c>
      <c r="J719">
        <v>0</v>
      </c>
      <c r="K719">
        <v>0</v>
      </c>
      <c r="L719" s="17">
        <f t="shared" si="155"/>
        <v>0</v>
      </c>
      <c r="M719">
        <v>1</v>
      </c>
      <c r="N719">
        <v>0</v>
      </c>
      <c r="O719">
        <v>0</v>
      </c>
      <c r="P719" s="15">
        <f t="shared" si="156"/>
        <v>0</v>
      </c>
      <c r="Q719" s="15">
        <f t="shared" si="157"/>
        <v>0</v>
      </c>
      <c r="R719" s="20">
        <f t="shared" si="158"/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16">
        <v>0</v>
      </c>
      <c r="Y719" s="26">
        <f t="shared" si="159"/>
        <v>0</v>
      </c>
      <c r="Z719" s="4">
        <v>0</v>
      </c>
      <c r="AA719" s="26">
        <f t="shared" si="160"/>
        <v>0</v>
      </c>
      <c r="AB719" s="4">
        <v>19.43</v>
      </c>
      <c r="AC719" s="26">
        <f t="shared" si="161"/>
        <v>6.4766666666666666</v>
      </c>
      <c r="AD719" s="21">
        <f t="shared" si="162"/>
        <v>0</v>
      </c>
      <c r="AE719" s="15">
        <f t="shared" si="163"/>
        <v>0</v>
      </c>
      <c r="AF719" s="15">
        <f t="shared" si="164"/>
        <v>0</v>
      </c>
      <c r="AG719" s="15">
        <f t="shared" si="165"/>
        <v>0</v>
      </c>
      <c r="AH719" s="13">
        <v>0</v>
      </c>
      <c r="AI719" s="13">
        <v>0</v>
      </c>
      <c r="AJ719" s="21" t="str">
        <f t="shared" si="166"/>
        <v xml:space="preserve"> </v>
      </c>
      <c r="AK719">
        <v>0</v>
      </c>
      <c r="AL719">
        <v>0</v>
      </c>
      <c r="AM719" s="42">
        <v>1</v>
      </c>
      <c r="AN719" s="42">
        <v>0</v>
      </c>
      <c r="AO719" s="42">
        <v>1</v>
      </c>
      <c r="AP719" s="42">
        <v>0</v>
      </c>
      <c r="AQ719" s="42">
        <v>0</v>
      </c>
      <c r="AR719" s="42">
        <v>0</v>
      </c>
      <c r="AS719">
        <v>1</v>
      </c>
      <c r="AT719">
        <v>0</v>
      </c>
      <c r="AU719" s="4">
        <v>0</v>
      </c>
      <c r="AV719" s="4">
        <v>100</v>
      </c>
      <c r="AW719">
        <v>0</v>
      </c>
      <c r="AX719">
        <v>1</v>
      </c>
      <c r="AY719" s="16">
        <f t="shared" si="167"/>
        <v>120</v>
      </c>
    </row>
    <row r="720" spans="1:53" x14ac:dyDescent="0.2">
      <c r="A720" s="13" t="s">
        <v>2488</v>
      </c>
      <c r="B720" s="13" t="s">
        <v>2489</v>
      </c>
      <c r="C720" s="1" t="s">
        <v>270</v>
      </c>
      <c r="D720" s="13" t="s">
        <v>154</v>
      </c>
      <c r="E720" s="13">
        <v>12</v>
      </c>
      <c r="F720" s="13">
        <v>0</v>
      </c>
      <c r="G720" s="13">
        <v>0</v>
      </c>
      <c r="H720" s="20">
        <f t="shared" si="154"/>
        <v>0</v>
      </c>
      <c r="I720">
        <v>0</v>
      </c>
      <c r="J720">
        <v>0</v>
      </c>
      <c r="K720">
        <v>0</v>
      </c>
      <c r="L720" s="17">
        <f t="shared" si="155"/>
        <v>0</v>
      </c>
      <c r="M720">
        <v>4</v>
      </c>
      <c r="N720">
        <v>0</v>
      </c>
      <c r="O720">
        <v>3</v>
      </c>
      <c r="P720" s="15">
        <f t="shared" si="156"/>
        <v>0</v>
      </c>
      <c r="Q720" s="15">
        <f t="shared" si="157"/>
        <v>0</v>
      </c>
      <c r="R720" s="20">
        <f t="shared" si="158"/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 s="16">
        <v>16.583333333300001</v>
      </c>
      <c r="Y720" s="26">
        <f t="shared" si="159"/>
        <v>1.3819444444416666</v>
      </c>
      <c r="Z720" s="4">
        <v>18.04</v>
      </c>
      <c r="AA720" s="26">
        <f t="shared" si="160"/>
        <v>1.5033333333333332</v>
      </c>
      <c r="AB720" s="4">
        <v>47.5</v>
      </c>
      <c r="AC720" s="26">
        <f t="shared" si="161"/>
        <v>3.9583333333333335</v>
      </c>
      <c r="AD720" s="21">
        <f t="shared" si="162"/>
        <v>0.2752517546536466</v>
      </c>
      <c r="AE720" s="15">
        <f t="shared" si="163"/>
        <v>0</v>
      </c>
      <c r="AF720" s="15">
        <f t="shared" si="164"/>
        <v>0</v>
      </c>
      <c r="AG720" s="15">
        <f t="shared" si="165"/>
        <v>0</v>
      </c>
      <c r="AH720" s="13">
        <v>0</v>
      </c>
      <c r="AI720" s="13">
        <v>0</v>
      </c>
      <c r="AJ720" s="21" t="str">
        <f t="shared" si="166"/>
        <v xml:space="preserve"> </v>
      </c>
      <c r="AK720">
        <v>3</v>
      </c>
      <c r="AL720">
        <v>0</v>
      </c>
      <c r="AM720" s="42">
        <v>16</v>
      </c>
      <c r="AN720" s="42">
        <v>2</v>
      </c>
      <c r="AO720" s="42">
        <v>16</v>
      </c>
      <c r="AP720" s="42">
        <v>2</v>
      </c>
      <c r="AQ720" s="42">
        <v>0</v>
      </c>
      <c r="AR720" s="42">
        <v>10</v>
      </c>
      <c r="AS720">
        <v>15</v>
      </c>
      <c r="AT720">
        <v>3</v>
      </c>
      <c r="AU720" s="4">
        <v>2.08</v>
      </c>
      <c r="AV720" s="4">
        <v>83.33</v>
      </c>
      <c r="AW720">
        <v>0</v>
      </c>
      <c r="AX720">
        <v>0</v>
      </c>
      <c r="AY720" s="16">
        <f t="shared" si="167"/>
        <v>148.34170854301172</v>
      </c>
      <c r="AZ720" s="4">
        <v>90.48</v>
      </c>
      <c r="BA720">
        <v>-2.4</v>
      </c>
    </row>
    <row r="721" spans="1:53" x14ac:dyDescent="0.2">
      <c r="A721" s="13" t="s">
        <v>2491</v>
      </c>
      <c r="B721" s="13" t="s">
        <v>2492</v>
      </c>
      <c r="C721" s="1" t="s">
        <v>398</v>
      </c>
      <c r="D721" s="13" t="s">
        <v>173</v>
      </c>
      <c r="E721" s="13">
        <v>51</v>
      </c>
      <c r="F721" s="13">
        <v>0</v>
      </c>
      <c r="G721" s="13">
        <v>7</v>
      </c>
      <c r="H721" s="20">
        <f t="shared" si="154"/>
        <v>7</v>
      </c>
      <c r="I721">
        <v>0</v>
      </c>
      <c r="J721">
        <v>2</v>
      </c>
      <c r="K721">
        <v>5</v>
      </c>
      <c r="L721" s="17">
        <f t="shared" si="155"/>
        <v>3.947986840045103</v>
      </c>
      <c r="M721">
        <v>19</v>
      </c>
      <c r="N721">
        <v>4</v>
      </c>
      <c r="O721">
        <v>7</v>
      </c>
      <c r="P721" s="15">
        <f t="shared" si="156"/>
        <v>0</v>
      </c>
      <c r="Q721" s="15">
        <f t="shared" si="157"/>
        <v>0</v>
      </c>
      <c r="R721" s="20">
        <f t="shared" si="158"/>
        <v>11.076923076923077</v>
      </c>
      <c r="S721">
        <v>0</v>
      </c>
      <c r="T721">
        <v>1</v>
      </c>
      <c r="U721">
        <v>0</v>
      </c>
      <c r="V721">
        <v>2</v>
      </c>
      <c r="W721">
        <v>1</v>
      </c>
      <c r="X721" s="16">
        <v>106.3833333333</v>
      </c>
      <c r="Y721" s="26">
        <f t="shared" si="159"/>
        <v>2.0859477124176471</v>
      </c>
      <c r="Z721" s="4">
        <v>99.1</v>
      </c>
      <c r="AA721" s="26">
        <f t="shared" si="160"/>
        <v>1.9431372549019608</v>
      </c>
      <c r="AB721" s="4">
        <v>106.31</v>
      </c>
      <c r="AC721" s="26">
        <f t="shared" si="161"/>
        <v>2.0845098039215686</v>
      </c>
      <c r="AD721" s="21">
        <f t="shared" si="162"/>
        <v>0.48244973467698754</v>
      </c>
      <c r="AE721" s="15">
        <f t="shared" si="163"/>
        <v>0</v>
      </c>
      <c r="AF721" s="15">
        <f t="shared" si="164"/>
        <v>0.53846153846153844</v>
      </c>
      <c r="AG721" s="15">
        <f t="shared" si="165"/>
        <v>0.53846153846153844</v>
      </c>
      <c r="AH721" s="1"/>
      <c r="AI721" s="1"/>
      <c r="AJ721" s="21" t="str">
        <f t="shared" si="166"/>
        <v xml:space="preserve"> </v>
      </c>
      <c r="AK721">
        <v>13</v>
      </c>
      <c r="AL721">
        <v>1</v>
      </c>
      <c r="AM721" s="42">
        <v>59</v>
      </c>
      <c r="AN721" s="42">
        <v>14</v>
      </c>
      <c r="AO721" s="42">
        <v>59</v>
      </c>
      <c r="AP721" s="42">
        <v>14</v>
      </c>
      <c r="AQ721" s="42">
        <v>1</v>
      </c>
      <c r="AR721" s="42">
        <v>30</v>
      </c>
      <c r="AS721">
        <v>70</v>
      </c>
      <c r="AT721">
        <v>11</v>
      </c>
      <c r="AU721" s="4">
        <v>2.72</v>
      </c>
      <c r="AV721" s="4">
        <v>86.42</v>
      </c>
      <c r="AW721">
        <v>1</v>
      </c>
      <c r="AX721">
        <v>0</v>
      </c>
      <c r="AY721" s="16">
        <f t="shared" si="167"/>
        <v>73.883753720844084</v>
      </c>
      <c r="AZ721" s="4">
        <v>91.49</v>
      </c>
      <c r="BA721">
        <v>-0.9</v>
      </c>
    </row>
    <row r="722" spans="1:53" x14ac:dyDescent="0.2">
      <c r="A722" s="13" t="s">
        <v>506</v>
      </c>
      <c r="B722" s="13" t="s">
        <v>2494</v>
      </c>
      <c r="C722" s="1" t="s">
        <v>162</v>
      </c>
      <c r="D722" s="13" t="s">
        <v>146</v>
      </c>
      <c r="E722" s="13">
        <v>3</v>
      </c>
      <c r="F722" s="13">
        <v>0</v>
      </c>
      <c r="G722" s="13">
        <v>0</v>
      </c>
      <c r="H722" s="20">
        <f t="shared" si="154"/>
        <v>0</v>
      </c>
      <c r="I722">
        <v>0</v>
      </c>
      <c r="J722">
        <v>0</v>
      </c>
      <c r="K722">
        <v>0</v>
      </c>
      <c r="L722" s="17">
        <f t="shared" si="155"/>
        <v>0</v>
      </c>
      <c r="M722">
        <v>0</v>
      </c>
      <c r="N722">
        <v>0</v>
      </c>
      <c r="O722">
        <v>1</v>
      </c>
      <c r="P722" s="15">
        <f t="shared" si="156"/>
        <v>0</v>
      </c>
      <c r="Q722" s="15">
        <f t="shared" si="157"/>
        <v>0</v>
      </c>
      <c r="R722" s="20">
        <f t="shared" si="158"/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16">
        <v>1.6666666699999999E-2</v>
      </c>
      <c r="Y722" s="26">
        <f t="shared" si="159"/>
        <v>5.5555555666666661E-3</v>
      </c>
      <c r="Z722" s="4">
        <v>0.33</v>
      </c>
      <c r="AA722" s="26">
        <f t="shared" si="160"/>
        <v>0.11</v>
      </c>
      <c r="AB722" s="4">
        <v>7.53</v>
      </c>
      <c r="AC722" s="26">
        <f t="shared" si="161"/>
        <v>2.5100000000000002</v>
      </c>
      <c r="AD722" s="21">
        <f t="shared" si="162"/>
        <v>4.1984732824427481E-2</v>
      </c>
      <c r="AE722" s="15">
        <f t="shared" si="163"/>
        <v>0</v>
      </c>
      <c r="AF722" s="15">
        <f t="shared" si="164"/>
        <v>0</v>
      </c>
      <c r="AG722" s="15">
        <f t="shared" si="165"/>
        <v>0</v>
      </c>
      <c r="AH722" s="13">
        <v>0</v>
      </c>
      <c r="AI722" s="13">
        <v>0</v>
      </c>
      <c r="AJ722" s="21" t="str">
        <f t="shared" si="166"/>
        <v xml:space="preserve"> </v>
      </c>
      <c r="AK722">
        <v>0</v>
      </c>
      <c r="AL722">
        <v>0</v>
      </c>
      <c r="AM722" s="42">
        <v>0</v>
      </c>
      <c r="AN722" s="42">
        <v>0</v>
      </c>
      <c r="AO722" s="42">
        <v>0</v>
      </c>
      <c r="AP722" s="42">
        <v>0</v>
      </c>
      <c r="AQ722" s="42">
        <v>0</v>
      </c>
      <c r="AR722" s="42">
        <v>1</v>
      </c>
      <c r="AS722">
        <v>1</v>
      </c>
      <c r="AT722">
        <v>0</v>
      </c>
      <c r="AU722" s="4">
        <v>8.33</v>
      </c>
      <c r="AV722" s="4">
        <v>100</v>
      </c>
      <c r="AW722">
        <v>0</v>
      </c>
      <c r="AX722">
        <v>0</v>
      </c>
      <c r="AY722" s="16">
        <f t="shared" si="167"/>
        <v>60</v>
      </c>
    </row>
    <row r="723" spans="1:53" x14ac:dyDescent="0.2">
      <c r="A723" s="13" t="s">
        <v>477</v>
      </c>
      <c r="B723" s="13" t="s">
        <v>2496</v>
      </c>
      <c r="C723" s="1" t="s">
        <v>322</v>
      </c>
      <c r="D723" s="13" t="s">
        <v>844</v>
      </c>
      <c r="E723" s="13">
        <v>68</v>
      </c>
      <c r="F723" s="13">
        <v>8</v>
      </c>
      <c r="G723" s="13">
        <v>6</v>
      </c>
      <c r="H723" s="20">
        <f t="shared" si="154"/>
        <v>14</v>
      </c>
      <c r="I723">
        <v>8</v>
      </c>
      <c r="J723">
        <v>4</v>
      </c>
      <c r="K723">
        <v>2</v>
      </c>
      <c r="L723" s="17">
        <f t="shared" si="155"/>
        <v>4.3139604553617534</v>
      </c>
      <c r="M723">
        <v>53</v>
      </c>
      <c r="N723">
        <v>20</v>
      </c>
      <c r="O723">
        <v>40</v>
      </c>
      <c r="P723" s="15">
        <f t="shared" si="156"/>
        <v>0.15094339622641509</v>
      </c>
      <c r="Q723" s="15">
        <f t="shared" si="157"/>
        <v>7.0796460176991149E-2</v>
      </c>
      <c r="R723" s="20">
        <f t="shared" si="158"/>
        <v>38</v>
      </c>
      <c r="S723">
        <v>1</v>
      </c>
      <c r="T723">
        <v>2</v>
      </c>
      <c r="U723">
        <v>4</v>
      </c>
      <c r="V723">
        <v>3</v>
      </c>
      <c r="W723">
        <v>3</v>
      </c>
      <c r="X723" s="16">
        <v>194.71666666670001</v>
      </c>
      <c r="Y723" s="26">
        <f t="shared" si="159"/>
        <v>2.8634803921573528</v>
      </c>
      <c r="Z723" s="4">
        <v>189.03</v>
      </c>
      <c r="AA723" s="26">
        <f t="shared" si="160"/>
        <v>2.7798529411764705</v>
      </c>
      <c r="AB723" s="4">
        <v>157.75</v>
      </c>
      <c r="AC723" s="26">
        <f t="shared" si="161"/>
        <v>2.3198529411764706</v>
      </c>
      <c r="AD723" s="21">
        <f t="shared" si="162"/>
        <v>0.54510064017532733</v>
      </c>
      <c r="AE723" s="15">
        <f t="shared" si="163"/>
        <v>0.44444444444444442</v>
      </c>
      <c r="AF723" s="15">
        <f t="shared" si="164"/>
        <v>0.33333333333333331</v>
      </c>
      <c r="AG723" s="15">
        <f t="shared" si="165"/>
        <v>0.77777777777777768</v>
      </c>
      <c r="AH723" s="13">
        <v>4</v>
      </c>
      <c r="AI723" s="13">
        <v>8</v>
      </c>
      <c r="AJ723" s="21">
        <f t="shared" si="166"/>
        <v>0.33333333333333331</v>
      </c>
      <c r="AK723">
        <v>18</v>
      </c>
      <c r="AL723">
        <v>2</v>
      </c>
      <c r="AM723" s="42">
        <v>153</v>
      </c>
      <c r="AN723" s="42">
        <v>27</v>
      </c>
      <c r="AO723" s="42">
        <v>153</v>
      </c>
      <c r="AP723" s="42">
        <v>27</v>
      </c>
      <c r="AQ723" s="42">
        <v>5</v>
      </c>
      <c r="AR723" s="42">
        <v>105</v>
      </c>
      <c r="AS723">
        <v>164</v>
      </c>
      <c r="AT723">
        <v>21</v>
      </c>
      <c r="AU723" s="4">
        <v>8.65</v>
      </c>
      <c r="AV723" s="4">
        <v>88.65</v>
      </c>
      <c r="AW723">
        <v>1</v>
      </c>
      <c r="AX723">
        <v>0</v>
      </c>
      <c r="AY723" s="16">
        <f t="shared" si="167"/>
        <v>113.39553196950897</v>
      </c>
      <c r="AZ723" s="4">
        <v>97.59</v>
      </c>
      <c r="BA723">
        <v>1.2</v>
      </c>
    </row>
    <row r="724" spans="1:53" x14ac:dyDescent="0.2">
      <c r="A724" s="13" t="s">
        <v>414</v>
      </c>
      <c r="B724" s="13" t="s">
        <v>2499</v>
      </c>
      <c r="C724" s="13" t="s">
        <v>264</v>
      </c>
      <c r="D724" s="13" t="s">
        <v>173</v>
      </c>
      <c r="E724" s="13">
        <v>56</v>
      </c>
      <c r="F724" s="13">
        <v>4</v>
      </c>
      <c r="G724" s="13">
        <v>21</v>
      </c>
      <c r="H724" s="20">
        <f t="shared" si="154"/>
        <v>25</v>
      </c>
      <c r="I724">
        <v>4</v>
      </c>
      <c r="J724">
        <v>11</v>
      </c>
      <c r="K724">
        <v>10</v>
      </c>
      <c r="L724" s="17">
        <f t="shared" si="155"/>
        <v>7.7800829875518662</v>
      </c>
      <c r="M724">
        <v>41</v>
      </c>
      <c r="N724">
        <v>13</v>
      </c>
      <c r="O724">
        <v>23</v>
      </c>
      <c r="P724" s="15">
        <f t="shared" si="156"/>
        <v>9.7560975609756101E-2</v>
      </c>
      <c r="Q724" s="15">
        <f t="shared" si="157"/>
        <v>5.1948051948051951E-2</v>
      </c>
      <c r="R724" s="20">
        <f t="shared" si="158"/>
        <v>56.189189189189193</v>
      </c>
      <c r="S724">
        <v>5</v>
      </c>
      <c r="T724">
        <v>0</v>
      </c>
      <c r="U724">
        <v>4</v>
      </c>
      <c r="V724">
        <v>6</v>
      </c>
      <c r="W724">
        <v>3</v>
      </c>
      <c r="X724" s="16">
        <v>192.8</v>
      </c>
      <c r="Y724" s="26">
        <f t="shared" si="159"/>
        <v>3.4428571428571431</v>
      </c>
      <c r="Z724" s="4">
        <v>193.81</v>
      </c>
      <c r="AA724" s="26">
        <f t="shared" si="160"/>
        <v>3.460892857142857</v>
      </c>
      <c r="AB724" s="4">
        <v>107.83</v>
      </c>
      <c r="AC724" s="26">
        <f t="shared" si="161"/>
        <v>1.9255357142857144</v>
      </c>
      <c r="AD724" s="21">
        <f t="shared" si="162"/>
        <v>0.64252088582416123</v>
      </c>
      <c r="AE724" s="15">
        <f t="shared" si="163"/>
        <v>0.10810810810810811</v>
      </c>
      <c r="AF724" s="15">
        <f t="shared" si="164"/>
        <v>0.56756756756756754</v>
      </c>
      <c r="AG724" s="15">
        <f t="shared" si="165"/>
        <v>0.67567567567567566</v>
      </c>
      <c r="AH724" s="1"/>
      <c r="AI724" s="1"/>
      <c r="AJ724" s="21" t="str">
        <f t="shared" si="166"/>
        <v xml:space="preserve"> </v>
      </c>
      <c r="AK724">
        <v>37</v>
      </c>
      <c r="AL724">
        <v>2</v>
      </c>
      <c r="AM724" s="42">
        <v>152</v>
      </c>
      <c r="AN724" s="42">
        <v>21</v>
      </c>
      <c r="AO724" s="42">
        <v>152</v>
      </c>
      <c r="AP724" s="42">
        <v>21</v>
      </c>
      <c r="AQ724" s="42">
        <v>6</v>
      </c>
      <c r="AR724" s="42">
        <v>89</v>
      </c>
      <c r="AS724">
        <v>179</v>
      </c>
      <c r="AT724">
        <v>20</v>
      </c>
      <c r="AU724" s="4">
        <v>2.99</v>
      </c>
      <c r="AV724" s="4">
        <v>89.95</v>
      </c>
      <c r="AW724">
        <v>2</v>
      </c>
      <c r="AX724">
        <v>0</v>
      </c>
      <c r="AY724" s="16">
        <f t="shared" si="167"/>
        <v>118.25726141078837</v>
      </c>
      <c r="AZ724" s="4">
        <v>94.01</v>
      </c>
      <c r="BA724">
        <v>9.1999999999999993</v>
      </c>
    </row>
    <row r="725" spans="1:53" x14ac:dyDescent="0.2">
      <c r="A725" s="13" t="s">
        <v>160</v>
      </c>
      <c r="B725" s="13" t="s">
        <v>2501</v>
      </c>
      <c r="C725" s="1" t="s">
        <v>322</v>
      </c>
      <c r="D725" s="13" t="s">
        <v>146</v>
      </c>
      <c r="E725" s="13">
        <v>79</v>
      </c>
      <c r="F725" s="13">
        <v>5</v>
      </c>
      <c r="G725" s="13">
        <v>1</v>
      </c>
      <c r="H725" s="20">
        <f t="shared" si="154"/>
        <v>6</v>
      </c>
      <c r="I725">
        <v>5</v>
      </c>
      <c r="J725">
        <v>0</v>
      </c>
      <c r="K725">
        <v>1</v>
      </c>
      <c r="L725" s="17">
        <f t="shared" si="155"/>
        <v>1.6669239080102383</v>
      </c>
      <c r="M725">
        <v>19</v>
      </c>
      <c r="N725">
        <v>9</v>
      </c>
      <c r="O725">
        <v>0</v>
      </c>
      <c r="P725" s="15">
        <f t="shared" si="156"/>
        <v>0.26315789473684209</v>
      </c>
      <c r="Q725" s="15">
        <f t="shared" si="157"/>
        <v>0.17857142857142858</v>
      </c>
      <c r="R725" s="20">
        <f t="shared" si="158"/>
        <v>0</v>
      </c>
      <c r="S725">
        <v>0</v>
      </c>
      <c r="T725">
        <v>4</v>
      </c>
      <c r="U725">
        <v>17</v>
      </c>
      <c r="V725">
        <v>2</v>
      </c>
      <c r="W725">
        <v>2</v>
      </c>
      <c r="X725" s="16">
        <v>215.96666666670001</v>
      </c>
      <c r="Y725" s="26">
        <f t="shared" si="159"/>
        <v>2.7337552742620255</v>
      </c>
      <c r="Z725" s="4">
        <v>216.59</v>
      </c>
      <c r="AA725" s="26">
        <f t="shared" si="160"/>
        <v>2.7416455696202533</v>
      </c>
      <c r="AB725" s="4">
        <v>196.88</v>
      </c>
      <c r="AC725" s="26">
        <f t="shared" si="161"/>
        <v>2.4921518987341771</v>
      </c>
      <c r="AD725" s="21">
        <f t="shared" si="162"/>
        <v>0.52383486105400645</v>
      </c>
      <c r="AE725" s="15">
        <f t="shared" si="163"/>
        <v>0.22727272727272727</v>
      </c>
      <c r="AF725" s="15">
        <f t="shared" si="164"/>
        <v>4.5454545454545456E-2</v>
      </c>
      <c r="AG725" s="15">
        <f t="shared" si="165"/>
        <v>0.27272727272727271</v>
      </c>
      <c r="AH725" s="13">
        <v>10</v>
      </c>
      <c r="AI725" s="13">
        <v>13</v>
      </c>
      <c r="AJ725" s="21">
        <f t="shared" si="166"/>
        <v>0.43478260869565216</v>
      </c>
      <c r="AK725">
        <v>22</v>
      </c>
      <c r="AL725">
        <v>2</v>
      </c>
      <c r="AM725" s="42">
        <v>173</v>
      </c>
      <c r="AN725" s="42">
        <v>21</v>
      </c>
      <c r="AO725" s="42">
        <v>173</v>
      </c>
      <c r="AP725" s="42">
        <v>21</v>
      </c>
      <c r="AQ725" s="42">
        <v>6</v>
      </c>
      <c r="AR725" s="42">
        <v>121</v>
      </c>
      <c r="AS725">
        <v>169</v>
      </c>
      <c r="AT725">
        <v>21</v>
      </c>
      <c r="AU725" s="4">
        <v>5.51</v>
      </c>
      <c r="AV725" s="4">
        <v>88.95</v>
      </c>
      <c r="AW725">
        <v>6</v>
      </c>
      <c r="AX725">
        <v>3</v>
      </c>
      <c r="AY725" s="16">
        <f t="shared" si="167"/>
        <v>121.96326593608242</v>
      </c>
      <c r="AZ725" s="4">
        <v>98.53</v>
      </c>
      <c r="BA725">
        <v>4.5</v>
      </c>
    </row>
    <row r="726" spans="1:53" x14ac:dyDescent="0.2">
      <c r="A726" s="13" t="s">
        <v>2057</v>
      </c>
      <c r="B726" s="13" t="s">
        <v>2503</v>
      </c>
      <c r="C726" s="1" t="s">
        <v>128</v>
      </c>
      <c r="D726" s="13" t="s">
        <v>146</v>
      </c>
      <c r="E726" s="13">
        <v>79</v>
      </c>
      <c r="F726" s="13">
        <v>5</v>
      </c>
      <c r="G726" s="13">
        <v>6</v>
      </c>
      <c r="H726" s="20">
        <f t="shared" si="154"/>
        <v>11</v>
      </c>
      <c r="I726">
        <v>5</v>
      </c>
      <c r="J726">
        <v>5</v>
      </c>
      <c r="K726">
        <v>1</v>
      </c>
      <c r="L726" s="17">
        <f t="shared" si="155"/>
        <v>3.4874504623513869</v>
      </c>
      <c r="M726">
        <v>24</v>
      </c>
      <c r="N726">
        <v>10</v>
      </c>
      <c r="O726">
        <v>3</v>
      </c>
      <c r="P726" s="15">
        <f t="shared" si="156"/>
        <v>0.20833333333333334</v>
      </c>
      <c r="Q726" s="15">
        <f t="shared" si="157"/>
        <v>0.13513513513513514</v>
      </c>
      <c r="R726" s="20">
        <f t="shared" si="158"/>
        <v>31.296296296296294</v>
      </c>
      <c r="S726">
        <v>0</v>
      </c>
      <c r="T726">
        <v>1</v>
      </c>
      <c r="U726">
        <v>12</v>
      </c>
      <c r="V726">
        <v>6</v>
      </c>
      <c r="W726">
        <v>2</v>
      </c>
      <c r="X726" s="16">
        <v>189.25</v>
      </c>
      <c r="Y726" s="26">
        <f t="shared" si="159"/>
        <v>2.3955696202531644</v>
      </c>
      <c r="Z726" s="4">
        <v>189.83</v>
      </c>
      <c r="AA726" s="26">
        <f t="shared" si="160"/>
        <v>2.4029113924050636</v>
      </c>
      <c r="AB726" s="4">
        <v>257.06</v>
      </c>
      <c r="AC726" s="26">
        <f t="shared" si="161"/>
        <v>3.2539240506329112</v>
      </c>
      <c r="AD726" s="21">
        <f t="shared" si="162"/>
        <v>0.42478014723981294</v>
      </c>
      <c r="AE726" s="15">
        <f t="shared" si="163"/>
        <v>0.18518518518518517</v>
      </c>
      <c r="AF726" s="15">
        <f t="shared" si="164"/>
        <v>0.22222222222222221</v>
      </c>
      <c r="AG726" s="15">
        <f t="shared" si="165"/>
        <v>0.40740740740740738</v>
      </c>
      <c r="AH726" s="13">
        <v>53</v>
      </c>
      <c r="AI726" s="13">
        <v>40</v>
      </c>
      <c r="AJ726" s="21">
        <f t="shared" si="166"/>
        <v>0.56989247311827962</v>
      </c>
      <c r="AK726">
        <v>27</v>
      </c>
      <c r="AL726">
        <v>0</v>
      </c>
      <c r="AM726" s="42">
        <v>142</v>
      </c>
      <c r="AN726" s="42">
        <v>19</v>
      </c>
      <c r="AO726" s="42">
        <v>142</v>
      </c>
      <c r="AP726" s="42">
        <v>19</v>
      </c>
      <c r="AQ726" s="42">
        <v>4</v>
      </c>
      <c r="AR726" s="42">
        <v>85</v>
      </c>
      <c r="AS726">
        <v>184</v>
      </c>
      <c r="AT726">
        <v>21</v>
      </c>
      <c r="AU726" s="4">
        <v>1.73</v>
      </c>
      <c r="AV726" s="4">
        <v>89.76</v>
      </c>
      <c r="AW726">
        <v>1</v>
      </c>
      <c r="AX726">
        <v>0</v>
      </c>
      <c r="AY726" s="16">
        <f t="shared" si="167"/>
        <v>112.23249669749009</v>
      </c>
      <c r="AZ726" s="4">
        <v>93.98</v>
      </c>
      <c r="BA726">
        <v>0.30000000000000004</v>
      </c>
    </row>
    <row r="727" spans="1:53" x14ac:dyDescent="0.2">
      <c r="A727" s="13" t="s">
        <v>2060</v>
      </c>
      <c r="B727" s="13" t="s">
        <v>2505</v>
      </c>
      <c r="C727" s="1" t="s">
        <v>179</v>
      </c>
      <c r="D727" s="13" t="s">
        <v>146</v>
      </c>
      <c r="E727" s="13">
        <v>71</v>
      </c>
      <c r="F727" s="13">
        <v>0</v>
      </c>
      <c r="G727" s="13">
        <v>1</v>
      </c>
      <c r="H727" s="20">
        <f t="shared" si="154"/>
        <v>1</v>
      </c>
      <c r="I727">
        <v>0</v>
      </c>
      <c r="J727">
        <v>1</v>
      </c>
      <c r="K727">
        <v>0</v>
      </c>
      <c r="L727" s="17">
        <f t="shared" si="155"/>
        <v>1.251303441084463</v>
      </c>
      <c r="M727">
        <v>2</v>
      </c>
      <c r="N727">
        <v>2</v>
      </c>
      <c r="O727">
        <v>0</v>
      </c>
      <c r="P727" s="15">
        <f t="shared" si="156"/>
        <v>0</v>
      </c>
      <c r="Q727" s="15">
        <f t="shared" si="157"/>
        <v>0</v>
      </c>
      <c r="R727" s="20">
        <f t="shared" si="158"/>
        <v>14.5</v>
      </c>
      <c r="S727">
        <v>1</v>
      </c>
      <c r="T727">
        <v>2</v>
      </c>
      <c r="U727">
        <v>4</v>
      </c>
      <c r="V727">
        <v>1</v>
      </c>
      <c r="W727">
        <v>1</v>
      </c>
      <c r="X727" s="16">
        <v>47.95</v>
      </c>
      <c r="Y727" s="26">
        <f t="shared" si="159"/>
        <v>0.67535211267605633</v>
      </c>
      <c r="Z727" s="4">
        <v>43.67</v>
      </c>
      <c r="AA727" s="26">
        <f t="shared" si="160"/>
        <v>0.61507042253521127</v>
      </c>
      <c r="AB727" s="4">
        <v>298.85000000000002</v>
      </c>
      <c r="AC727" s="26">
        <f t="shared" si="161"/>
        <v>4.2091549295774655</v>
      </c>
      <c r="AD727" s="21">
        <f t="shared" si="162"/>
        <v>0.12749620460119115</v>
      </c>
      <c r="AE727" s="15">
        <f t="shared" si="163"/>
        <v>0</v>
      </c>
      <c r="AF727" s="15">
        <f t="shared" si="164"/>
        <v>0.5</v>
      </c>
      <c r="AG727" s="15">
        <f t="shared" si="165"/>
        <v>0.5</v>
      </c>
      <c r="AH727" s="13">
        <v>15</v>
      </c>
      <c r="AI727" s="13">
        <v>19</v>
      </c>
      <c r="AJ727" s="21">
        <f t="shared" si="166"/>
        <v>0.44117647058823528</v>
      </c>
      <c r="AK727">
        <v>2</v>
      </c>
      <c r="AL727">
        <v>0</v>
      </c>
      <c r="AM727" s="42">
        <v>27</v>
      </c>
      <c r="AN727" s="42">
        <v>6</v>
      </c>
      <c r="AO727" s="42">
        <v>27</v>
      </c>
      <c r="AP727" s="42">
        <v>6</v>
      </c>
      <c r="AQ727" s="42">
        <v>3</v>
      </c>
      <c r="AR727" s="42">
        <v>19</v>
      </c>
      <c r="AS727">
        <v>22</v>
      </c>
      <c r="AT727">
        <v>7</v>
      </c>
      <c r="AU727" s="4">
        <v>-12.73</v>
      </c>
      <c r="AV727" s="4">
        <v>75.86</v>
      </c>
      <c r="AW727">
        <v>1</v>
      </c>
      <c r="AX727">
        <v>0</v>
      </c>
      <c r="AY727" s="16">
        <f t="shared" si="167"/>
        <v>75.07820646506778</v>
      </c>
      <c r="AZ727" s="4">
        <v>83.33</v>
      </c>
      <c r="BA727">
        <v>-9.8000000000000007</v>
      </c>
    </row>
    <row r="728" spans="1:53" x14ac:dyDescent="0.2">
      <c r="A728" s="13" t="s">
        <v>1183</v>
      </c>
      <c r="B728" s="13" t="s">
        <v>2508</v>
      </c>
      <c r="C728" s="1" t="s">
        <v>446</v>
      </c>
      <c r="D728" s="13" t="s">
        <v>146</v>
      </c>
      <c r="E728" s="13">
        <v>12</v>
      </c>
      <c r="F728" s="13">
        <v>0</v>
      </c>
      <c r="G728" s="13">
        <v>0</v>
      </c>
      <c r="H728" s="20">
        <f t="shared" si="154"/>
        <v>0</v>
      </c>
      <c r="I728">
        <v>0</v>
      </c>
      <c r="J728">
        <v>0</v>
      </c>
      <c r="K728">
        <v>0</v>
      </c>
      <c r="L728" s="17">
        <f t="shared" si="155"/>
        <v>0</v>
      </c>
      <c r="M728">
        <v>0</v>
      </c>
      <c r="N728">
        <v>0</v>
      </c>
      <c r="O728">
        <v>0</v>
      </c>
      <c r="P728" s="15">
        <f t="shared" si="156"/>
        <v>0</v>
      </c>
      <c r="Q728" s="15">
        <f t="shared" si="157"/>
        <v>0</v>
      </c>
      <c r="R728" s="20">
        <f t="shared" si="158"/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16">
        <v>1.3333333333000001</v>
      </c>
      <c r="Y728" s="26">
        <f t="shared" si="159"/>
        <v>0.11111111110833334</v>
      </c>
      <c r="Z728" s="4">
        <v>1.81</v>
      </c>
      <c r="AA728" s="26">
        <f t="shared" si="160"/>
        <v>0.15083333333333335</v>
      </c>
      <c r="AB728" s="4">
        <v>43.58</v>
      </c>
      <c r="AC728" s="26">
        <f t="shared" si="161"/>
        <v>3.6316666666666664</v>
      </c>
      <c r="AD728" s="21">
        <f t="shared" si="162"/>
        <v>3.9876624807226264E-2</v>
      </c>
      <c r="AE728" s="15">
        <f t="shared" si="163"/>
        <v>0</v>
      </c>
      <c r="AF728" s="15">
        <f t="shared" si="164"/>
        <v>0</v>
      </c>
      <c r="AG728" s="15">
        <f t="shared" si="165"/>
        <v>0</v>
      </c>
      <c r="AH728" s="13">
        <v>0</v>
      </c>
      <c r="AI728" s="13">
        <v>0</v>
      </c>
      <c r="AJ728" s="21" t="str">
        <f t="shared" si="166"/>
        <v xml:space="preserve"> </v>
      </c>
      <c r="AK728">
        <v>0</v>
      </c>
      <c r="AL728">
        <v>0</v>
      </c>
      <c r="AM728" s="42">
        <v>2</v>
      </c>
      <c r="AN728" s="42">
        <v>1</v>
      </c>
      <c r="AO728" s="42">
        <v>2</v>
      </c>
      <c r="AP728" s="42">
        <v>1</v>
      </c>
      <c r="AQ728" s="42">
        <v>0</v>
      </c>
      <c r="AR728" s="42">
        <v>2</v>
      </c>
      <c r="AS728">
        <v>2</v>
      </c>
      <c r="AT728">
        <v>1</v>
      </c>
      <c r="AU728" s="4">
        <v>-21.26</v>
      </c>
      <c r="AV728" s="4">
        <v>66.67</v>
      </c>
      <c r="AW728">
        <v>0</v>
      </c>
      <c r="AX728">
        <v>0</v>
      </c>
      <c r="AY728" s="16">
        <f t="shared" si="167"/>
        <v>180.00000000449998</v>
      </c>
    </row>
    <row r="729" spans="1:53" x14ac:dyDescent="0.2">
      <c r="A729" s="13" t="s">
        <v>939</v>
      </c>
      <c r="B729" s="13" t="s">
        <v>2510</v>
      </c>
      <c r="C729" s="1" t="s">
        <v>270</v>
      </c>
      <c r="D729" s="13" t="s">
        <v>146</v>
      </c>
      <c r="E729" s="13">
        <v>11</v>
      </c>
      <c r="F729" s="13">
        <v>0</v>
      </c>
      <c r="G729" s="13">
        <v>0</v>
      </c>
      <c r="H729" s="20">
        <f t="shared" si="154"/>
        <v>0</v>
      </c>
      <c r="I729">
        <v>0</v>
      </c>
      <c r="J729">
        <v>0</v>
      </c>
      <c r="K729">
        <v>0</v>
      </c>
      <c r="L729" s="17">
        <f t="shared" si="155"/>
        <v>0</v>
      </c>
      <c r="M729">
        <v>0</v>
      </c>
      <c r="N729">
        <v>0</v>
      </c>
      <c r="O729">
        <v>0</v>
      </c>
      <c r="P729" s="15">
        <f t="shared" si="156"/>
        <v>0</v>
      </c>
      <c r="Q729" s="15">
        <f t="shared" si="157"/>
        <v>0</v>
      </c>
      <c r="R729" s="20">
        <f t="shared" si="158"/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16">
        <v>3.1166666667</v>
      </c>
      <c r="Y729" s="26">
        <f t="shared" si="159"/>
        <v>0.28333333333636362</v>
      </c>
      <c r="Z729" s="4">
        <v>2.58</v>
      </c>
      <c r="AA729" s="26">
        <f t="shared" si="160"/>
        <v>0.23454545454545456</v>
      </c>
      <c r="AB729" s="4">
        <v>45.19</v>
      </c>
      <c r="AC729" s="26">
        <f t="shared" si="161"/>
        <v>4.1081818181818184</v>
      </c>
      <c r="AD729" s="21">
        <f t="shared" si="162"/>
        <v>5.4008792128951225E-2</v>
      </c>
      <c r="AE729" s="15">
        <f t="shared" si="163"/>
        <v>0</v>
      </c>
      <c r="AF729" s="15">
        <f t="shared" si="164"/>
        <v>0</v>
      </c>
      <c r="AG729" s="15">
        <f t="shared" si="165"/>
        <v>0</v>
      </c>
      <c r="AH729" s="13">
        <v>1</v>
      </c>
      <c r="AI729" s="13">
        <v>1</v>
      </c>
      <c r="AJ729" s="21">
        <f t="shared" si="166"/>
        <v>0.5</v>
      </c>
      <c r="AK729">
        <v>0</v>
      </c>
      <c r="AL729">
        <v>0</v>
      </c>
      <c r="AM729" s="42">
        <v>0</v>
      </c>
      <c r="AN729" s="42">
        <v>0</v>
      </c>
      <c r="AO729" s="42">
        <v>0</v>
      </c>
      <c r="AP729" s="42">
        <v>0</v>
      </c>
      <c r="AQ729" s="42">
        <v>0</v>
      </c>
      <c r="AR729" s="42">
        <v>1</v>
      </c>
      <c r="AS729">
        <v>0</v>
      </c>
      <c r="AT729">
        <v>0</v>
      </c>
      <c r="AW729">
        <v>0</v>
      </c>
      <c r="AX729">
        <v>0</v>
      </c>
      <c r="AY729" s="16">
        <f t="shared" si="167"/>
        <v>19.251336898189823</v>
      </c>
      <c r="AZ729" s="4">
        <v>66.67</v>
      </c>
      <c r="BA729">
        <v>-25.8</v>
      </c>
    </row>
    <row r="730" spans="1:53" x14ac:dyDescent="0.2">
      <c r="A730" s="13" t="s">
        <v>423</v>
      </c>
      <c r="B730" s="13" t="s">
        <v>2510</v>
      </c>
      <c r="C730" s="13" t="s">
        <v>206</v>
      </c>
      <c r="D730" s="13" t="s">
        <v>146</v>
      </c>
      <c r="E730" s="13">
        <v>34</v>
      </c>
      <c r="F730" s="13">
        <v>0</v>
      </c>
      <c r="G730" s="13">
        <v>1</v>
      </c>
      <c r="H730" s="20">
        <f t="shared" si="154"/>
        <v>1</v>
      </c>
      <c r="I730">
        <v>0</v>
      </c>
      <c r="J730">
        <v>0</v>
      </c>
      <c r="K730">
        <v>0</v>
      </c>
      <c r="L730" s="17">
        <f t="shared" si="155"/>
        <v>5.7324840764148641</v>
      </c>
      <c r="M730">
        <v>0</v>
      </c>
      <c r="N730">
        <v>1</v>
      </c>
      <c r="O730">
        <v>0</v>
      </c>
      <c r="P730" s="15">
        <f t="shared" si="156"/>
        <v>0</v>
      </c>
      <c r="Q730" s="15">
        <f t="shared" si="157"/>
        <v>0</v>
      </c>
      <c r="R730" s="20">
        <f t="shared" si="158"/>
        <v>0</v>
      </c>
      <c r="S730">
        <v>0</v>
      </c>
      <c r="T730">
        <v>1</v>
      </c>
      <c r="U730">
        <v>2</v>
      </c>
      <c r="V730">
        <v>0</v>
      </c>
      <c r="W730">
        <v>0</v>
      </c>
      <c r="X730" s="16">
        <v>10.4666666667</v>
      </c>
      <c r="Y730" s="26">
        <f t="shared" si="159"/>
        <v>0.30784313725588236</v>
      </c>
      <c r="Z730" s="4">
        <v>8.8800000000000008</v>
      </c>
      <c r="AA730" s="26">
        <f t="shared" si="160"/>
        <v>0.26117647058823534</v>
      </c>
      <c r="AB730" s="4">
        <v>122.42</v>
      </c>
      <c r="AC730" s="26">
        <f t="shared" si="161"/>
        <v>3.6005882352941176</v>
      </c>
      <c r="AD730" s="21">
        <f t="shared" si="162"/>
        <v>6.7631378522467644E-2</v>
      </c>
      <c r="AE730" s="15">
        <f t="shared" si="163"/>
        <v>0</v>
      </c>
      <c r="AF730" s="15">
        <f t="shared" si="164"/>
        <v>0</v>
      </c>
      <c r="AG730" s="15">
        <f t="shared" si="165"/>
        <v>0</v>
      </c>
      <c r="AH730" s="13">
        <v>5</v>
      </c>
      <c r="AI730" s="13">
        <v>5</v>
      </c>
      <c r="AJ730" s="21">
        <f t="shared" si="166"/>
        <v>0.5</v>
      </c>
      <c r="AK730">
        <v>0</v>
      </c>
      <c r="AL730">
        <v>0</v>
      </c>
      <c r="AM730" s="42">
        <v>2</v>
      </c>
      <c r="AN730" s="42">
        <v>2</v>
      </c>
      <c r="AO730" s="42">
        <v>2</v>
      </c>
      <c r="AP730" s="42">
        <v>2</v>
      </c>
      <c r="AQ730" s="42">
        <v>1</v>
      </c>
      <c r="AR730" s="42">
        <v>3</v>
      </c>
      <c r="AS730">
        <v>3</v>
      </c>
      <c r="AT730">
        <v>2</v>
      </c>
      <c r="AU730" s="4">
        <v>-29.09</v>
      </c>
      <c r="AV730" s="4">
        <v>60</v>
      </c>
      <c r="AW730">
        <v>0</v>
      </c>
      <c r="AX730">
        <v>0</v>
      </c>
      <c r="AY730" s="16">
        <f t="shared" si="167"/>
        <v>11.464968152829728</v>
      </c>
      <c r="AZ730" s="4">
        <v>87.5</v>
      </c>
      <c r="BA730">
        <v>-9.5</v>
      </c>
    </row>
    <row r="731" spans="1:53" x14ac:dyDescent="0.2">
      <c r="A731" s="13" t="s">
        <v>126</v>
      </c>
      <c r="B731" s="13" t="s">
        <v>2513</v>
      </c>
      <c r="C731" s="1" t="s">
        <v>358</v>
      </c>
      <c r="D731" s="13" t="s">
        <v>596</v>
      </c>
      <c r="E731" s="13">
        <v>3</v>
      </c>
      <c r="F731" s="13">
        <v>0</v>
      </c>
      <c r="G731" s="13">
        <v>0</v>
      </c>
      <c r="H731" s="20">
        <f t="shared" si="154"/>
        <v>0</v>
      </c>
      <c r="I731">
        <v>0</v>
      </c>
      <c r="J731">
        <v>0</v>
      </c>
      <c r="K731">
        <v>0</v>
      </c>
      <c r="L731" s="17">
        <f t="shared" si="155"/>
        <v>0</v>
      </c>
      <c r="M731">
        <v>0</v>
      </c>
      <c r="N731">
        <v>0</v>
      </c>
      <c r="O731">
        <v>0</v>
      </c>
      <c r="P731" s="15">
        <f t="shared" si="156"/>
        <v>0</v>
      </c>
      <c r="Q731" s="15">
        <f t="shared" si="157"/>
        <v>0</v>
      </c>
      <c r="R731" s="20">
        <f t="shared" si="158"/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16">
        <v>0.1166666667</v>
      </c>
      <c r="Y731" s="26">
        <f t="shared" si="159"/>
        <v>3.8888888900000002E-2</v>
      </c>
      <c r="Z731" s="4">
        <v>0.47</v>
      </c>
      <c r="AA731" s="26">
        <f t="shared" si="160"/>
        <v>0.15666666666666665</v>
      </c>
      <c r="AB731" s="4">
        <v>18.309999999999999</v>
      </c>
      <c r="AC731" s="26">
        <f t="shared" si="161"/>
        <v>6.1033333333333326</v>
      </c>
      <c r="AD731" s="21">
        <f t="shared" si="162"/>
        <v>2.5026624068157616E-2</v>
      </c>
      <c r="AE731" s="15">
        <f t="shared" si="163"/>
        <v>0</v>
      </c>
      <c r="AF731" s="15">
        <f t="shared" si="164"/>
        <v>0</v>
      </c>
      <c r="AG731" s="15">
        <f t="shared" si="165"/>
        <v>0</v>
      </c>
      <c r="AH731" s="13">
        <v>0</v>
      </c>
      <c r="AI731" s="13">
        <v>0</v>
      </c>
      <c r="AJ731" s="21" t="str">
        <f t="shared" si="166"/>
        <v xml:space="preserve"> </v>
      </c>
      <c r="AK731">
        <v>0</v>
      </c>
      <c r="AL731">
        <v>0</v>
      </c>
      <c r="AM731" s="42">
        <v>0</v>
      </c>
      <c r="AN731" s="42">
        <v>0</v>
      </c>
      <c r="AO731" s="42">
        <v>0</v>
      </c>
      <c r="AP731" s="42">
        <v>0</v>
      </c>
      <c r="AQ731" s="42">
        <v>0</v>
      </c>
      <c r="AR731" s="42">
        <v>0</v>
      </c>
      <c r="AS731">
        <v>1</v>
      </c>
      <c r="AT731">
        <v>0</v>
      </c>
      <c r="AU731" s="4">
        <v>28.57</v>
      </c>
      <c r="AV731" s="4">
        <v>100</v>
      </c>
      <c r="AW731">
        <v>0</v>
      </c>
      <c r="AX731">
        <v>0</v>
      </c>
      <c r="AY731" s="16">
        <f t="shared" si="167"/>
        <v>0</v>
      </c>
    </row>
    <row r="732" spans="1:53" x14ac:dyDescent="0.2">
      <c r="A732" s="13" t="s">
        <v>1627</v>
      </c>
      <c r="B732" s="13" t="s">
        <v>2515</v>
      </c>
      <c r="C732" s="1" t="s">
        <v>162</v>
      </c>
      <c r="D732" s="13" t="s">
        <v>173</v>
      </c>
      <c r="E732" s="13">
        <v>1</v>
      </c>
      <c r="F732" s="13">
        <v>0</v>
      </c>
      <c r="G732" s="13">
        <v>0</v>
      </c>
      <c r="H732" s="20">
        <f t="shared" si="154"/>
        <v>0</v>
      </c>
      <c r="I732">
        <v>0</v>
      </c>
      <c r="J732">
        <v>0</v>
      </c>
      <c r="K732">
        <v>0</v>
      </c>
      <c r="L732" s="17">
        <f t="shared" si="155"/>
        <v>0</v>
      </c>
      <c r="M732">
        <v>0</v>
      </c>
      <c r="N732">
        <v>0</v>
      </c>
      <c r="O732">
        <v>0</v>
      </c>
      <c r="P732" s="15">
        <f t="shared" si="156"/>
        <v>0</v>
      </c>
      <c r="Q732" s="15">
        <f t="shared" si="157"/>
        <v>0</v>
      </c>
      <c r="R732" s="20">
        <f t="shared" si="158"/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16">
        <v>0</v>
      </c>
      <c r="Y732" s="26">
        <f t="shared" si="159"/>
        <v>0</v>
      </c>
      <c r="Z732" s="4">
        <v>0</v>
      </c>
      <c r="AA732" s="26">
        <f t="shared" si="160"/>
        <v>0</v>
      </c>
      <c r="AB732" s="4">
        <v>1.88</v>
      </c>
      <c r="AC732" s="26">
        <f t="shared" si="161"/>
        <v>1.88</v>
      </c>
      <c r="AD732" s="21">
        <f t="shared" si="162"/>
        <v>0</v>
      </c>
      <c r="AE732" s="15">
        <f t="shared" si="163"/>
        <v>0</v>
      </c>
      <c r="AF732" s="15">
        <f t="shared" si="164"/>
        <v>0</v>
      </c>
      <c r="AG732" s="15">
        <f t="shared" si="165"/>
        <v>0</v>
      </c>
      <c r="AH732" s="1"/>
      <c r="AI732" s="1"/>
      <c r="AJ732" s="21" t="str">
        <f t="shared" si="166"/>
        <v xml:space="preserve"> </v>
      </c>
      <c r="AK732">
        <v>0</v>
      </c>
      <c r="AL732">
        <v>0</v>
      </c>
      <c r="AM732" s="42">
        <v>0</v>
      </c>
      <c r="AN732" s="42">
        <v>0</v>
      </c>
      <c r="AO732" s="42">
        <v>0</v>
      </c>
      <c r="AP732" s="42">
        <v>0</v>
      </c>
      <c r="AQ732" s="42">
        <v>0</v>
      </c>
      <c r="AR732" s="42">
        <v>0</v>
      </c>
      <c r="AS732">
        <v>0</v>
      </c>
      <c r="AT732">
        <v>0</v>
      </c>
      <c r="AW732">
        <v>0</v>
      </c>
      <c r="AX732">
        <v>0</v>
      </c>
      <c r="AY732" s="16">
        <f t="shared" si="167"/>
        <v>0</v>
      </c>
    </row>
    <row r="733" spans="1:53" x14ac:dyDescent="0.2">
      <c r="A733" s="13" t="s">
        <v>2517</v>
      </c>
      <c r="B733" s="13" t="s">
        <v>2518</v>
      </c>
      <c r="C733" s="1" t="s">
        <v>334</v>
      </c>
      <c r="D733" s="13" t="s">
        <v>154</v>
      </c>
      <c r="E733" s="13">
        <v>81</v>
      </c>
      <c r="F733" s="13">
        <v>2</v>
      </c>
      <c r="G733" s="13">
        <v>2</v>
      </c>
      <c r="H733" s="20">
        <f t="shared" si="154"/>
        <v>4</v>
      </c>
      <c r="I733">
        <v>2</v>
      </c>
      <c r="J733">
        <v>2</v>
      </c>
      <c r="K733">
        <v>0</v>
      </c>
      <c r="L733" s="17">
        <f t="shared" si="155"/>
        <v>5</v>
      </c>
      <c r="M733">
        <v>6</v>
      </c>
      <c r="N733">
        <v>1</v>
      </c>
      <c r="O733">
        <v>1</v>
      </c>
      <c r="P733" s="15">
        <f t="shared" si="156"/>
        <v>0.33333333333333331</v>
      </c>
      <c r="Q733" s="15">
        <f t="shared" si="157"/>
        <v>0.25</v>
      </c>
      <c r="R733" s="20">
        <f t="shared" si="158"/>
        <v>15</v>
      </c>
      <c r="S733">
        <v>0</v>
      </c>
      <c r="T733">
        <v>0</v>
      </c>
      <c r="U733">
        <v>1</v>
      </c>
      <c r="V733">
        <v>2</v>
      </c>
      <c r="W733">
        <v>0</v>
      </c>
      <c r="X733" s="16">
        <v>48</v>
      </c>
      <c r="Y733" s="26">
        <f t="shared" si="159"/>
        <v>0.59259259259259256</v>
      </c>
      <c r="Z733" s="4">
        <v>47.46</v>
      </c>
      <c r="AA733" s="26">
        <f t="shared" si="160"/>
        <v>0.58592592592592596</v>
      </c>
      <c r="AB733" s="4">
        <v>335.85</v>
      </c>
      <c r="AC733" s="26">
        <f t="shared" si="161"/>
        <v>4.1462962962962964</v>
      </c>
      <c r="AD733" s="21">
        <f t="shared" si="162"/>
        <v>0.12381623229240042</v>
      </c>
      <c r="AE733" s="15">
        <f t="shared" si="163"/>
        <v>0.33333333333333331</v>
      </c>
      <c r="AF733" s="15">
        <f t="shared" si="164"/>
        <v>0.33333333333333331</v>
      </c>
      <c r="AG733" s="15">
        <f t="shared" si="165"/>
        <v>0.66666666666666663</v>
      </c>
      <c r="AH733" s="13">
        <v>0</v>
      </c>
      <c r="AI733" s="13">
        <v>2</v>
      </c>
      <c r="AJ733" s="21">
        <f t="shared" si="166"/>
        <v>0</v>
      </c>
      <c r="AK733">
        <v>6</v>
      </c>
      <c r="AL733">
        <v>1</v>
      </c>
      <c r="AM733" s="42">
        <v>39</v>
      </c>
      <c r="AN733" s="42">
        <v>2</v>
      </c>
      <c r="AO733" s="42">
        <v>39</v>
      </c>
      <c r="AP733" s="42">
        <v>2</v>
      </c>
      <c r="AQ733" s="42">
        <v>1</v>
      </c>
      <c r="AR733" s="42">
        <v>19</v>
      </c>
      <c r="AS733">
        <v>31</v>
      </c>
      <c r="AT733">
        <v>3</v>
      </c>
      <c r="AU733" s="4">
        <v>4.3099999999999996</v>
      </c>
      <c r="AV733" s="4">
        <v>91.18</v>
      </c>
      <c r="AW733">
        <v>0</v>
      </c>
      <c r="AX733">
        <v>0</v>
      </c>
      <c r="AY733" s="16">
        <f t="shared" si="167"/>
        <v>121.25000000000001</v>
      </c>
      <c r="AZ733" s="4">
        <v>93.75</v>
      </c>
      <c r="BA733">
        <v>2.1</v>
      </c>
    </row>
    <row r="734" spans="1:53" x14ac:dyDescent="0.2">
      <c r="A734" s="13" t="s">
        <v>449</v>
      </c>
      <c r="B734" s="13" t="s">
        <v>2520</v>
      </c>
      <c r="C734" s="1" t="s">
        <v>249</v>
      </c>
      <c r="D734" s="13" t="s">
        <v>146</v>
      </c>
      <c r="E734" s="13">
        <v>63</v>
      </c>
      <c r="F734" s="13">
        <v>0</v>
      </c>
      <c r="G734" s="13">
        <v>0</v>
      </c>
      <c r="H734" s="20">
        <f t="shared" si="154"/>
        <v>0</v>
      </c>
      <c r="I734">
        <v>0</v>
      </c>
      <c r="J734">
        <v>0</v>
      </c>
      <c r="K734">
        <v>0</v>
      </c>
      <c r="L734" s="17">
        <f t="shared" si="155"/>
        <v>0</v>
      </c>
      <c r="M734">
        <v>0</v>
      </c>
      <c r="N734">
        <v>0</v>
      </c>
      <c r="O734">
        <v>0</v>
      </c>
      <c r="P734" s="15">
        <f t="shared" si="156"/>
        <v>0</v>
      </c>
      <c r="Q734" s="15">
        <f t="shared" si="157"/>
        <v>0</v>
      </c>
      <c r="R734" s="20">
        <f t="shared" si="158"/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 s="16">
        <v>4.0166666666999999</v>
      </c>
      <c r="Y734" s="26">
        <f t="shared" si="159"/>
        <v>6.3756613757142852E-2</v>
      </c>
      <c r="Z734" s="4">
        <v>3.18</v>
      </c>
      <c r="AA734" s="26">
        <f t="shared" si="160"/>
        <v>5.047619047619048E-2</v>
      </c>
      <c r="AB734" s="4">
        <v>336.27</v>
      </c>
      <c r="AC734" s="26">
        <f t="shared" si="161"/>
        <v>5.3376190476190475</v>
      </c>
      <c r="AD734" s="21">
        <f t="shared" si="162"/>
        <v>9.3680954485196657E-3</v>
      </c>
      <c r="AE734" s="15">
        <f t="shared" si="163"/>
        <v>0</v>
      </c>
      <c r="AF734" s="15">
        <f t="shared" si="164"/>
        <v>0</v>
      </c>
      <c r="AG734" s="15">
        <f t="shared" si="165"/>
        <v>0</v>
      </c>
      <c r="AH734" s="13">
        <v>1</v>
      </c>
      <c r="AI734" s="13">
        <v>1</v>
      </c>
      <c r="AJ734" s="21">
        <f t="shared" si="166"/>
        <v>0.5</v>
      </c>
      <c r="AK734">
        <v>0</v>
      </c>
      <c r="AL734">
        <v>0</v>
      </c>
      <c r="AM734" s="42">
        <v>0</v>
      </c>
      <c r="AN734" s="42">
        <v>0</v>
      </c>
      <c r="AO734" s="42">
        <v>0</v>
      </c>
      <c r="AP734" s="42">
        <v>0</v>
      </c>
      <c r="AQ734" s="42">
        <v>0</v>
      </c>
      <c r="AR734" s="42">
        <v>0</v>
      </c>
      <c r="AS734">
        <v>0</v>
      </c>
      <c r="AT734">
        <v>0</v>
      </c>
      <c r="AW734">
        <v>0</v>
      </c>
      <c r="AX734">
        <v>1</v>
      </c>
      <c r="AY734" s="16">
        <f t="shared" si="167"/>
        <v>0</v>
      </c>
      <c r="AZ734" s="4">
        <v>100</v>
      </c>
      <c r="BA734">
        <v>7.4</v>
      </c>
    </row>
    <row r="735" spans="1:53" x14ac:dyDescent="0.2">
      <c r="A735" s="13" t="s">
        <v>2525</v>
      </c>
      <c r="B735" s="13" t="s">
        <v>2526</v>
      </c>
      <c r="C735" s="1" t="s">
        <v>167</v>
      </c>
      <c r="D735" s="13" t="s">
        <v>154</v>
      </c>
      <c r="E735" s="13">
        <v>75</v>
      </c>
      <c r="F735" s="13">
        <v>14</v>
      </c>
      <c r="G735" s="13">
        <v>10</v>
      </c>
      <c r="H735" s="20">
        <f t="shared" si="154"/>
        <v>24</v>
      </c>
      <c r="I735">
        <v>14</v>
      </c>
      <c r="J735">
        <v>5</v>
      </c>
      <c r="K735">
        <v>5</v>
      </c>
      <c r="L735" s="17">
        <f t="shared" si="155"/>
        <v>6.0896532280792091</v>
      </c>
      <c r="M735">
        <v>54</v>
      </c>
      <c r="N735">
        <v>20</v>
      </c>
      <c r="O735">
        <v>6</v>
      </c>
      <c r="P735" s="15">
        <f t="shared" si="156"/>
        <v>0.25925925925925924</v>
      </c>
      <c r="Q735" s="15">
        <f t="shared" si="157"/>
        <v>0.17499999999999999</v>
      </c>
      <c r="R735" s="20">
        <f t="shared" si="158"/>
        <v>31.30952380952381</v>
      </c>
      <c r="S735">
        <v>0</v>
      </c>
      <c r="T735">
        <v>7</v>
      </c>
      <c r="U735">
        <v>18</v>
      </c>
      <c r="V735">
        <v>5</v>
      </c>
      <c r="W735">
        <v>2</v>
      </c>
      <c r="X735" s="16">
        <v>236.46666666670001</v>
      </c>
      <c r="Y735" s="26">
        <f t="shared" si="159"/>
        <v>3.1528888888893336</v>
      </c>
      <c r="Z735" s="4">
        <v>241.28</v>
      </c>
      <c r="AA735" s="26">
        <f t="shared" si="160"/>
        <v>3.2170666666666667</v>
      </c>
      <c r="AB735" s="4">
        <v>134.47</v>
      </c>
      <c r="AC735" s="26">
        <f t="shared" si="161"/>
        <v>1.7929333333333333</v>
      </c>
      <c r="AD735" s="21">
        <f t="shared" si="162"/>
        <v>0.64212907518296747</v>
      </c>
      <c r="AE735" s="15">
        <f t="shared" si="163"/>
        <v>0.33333333333333331</v>
      </c>
      <c r="AF735" s="15">
        <f t="shared" si="164"/>
        <v>0.23809523809523808</v>
      </c>
      <c r="AG735" s="15">
        <f t="shared" si="165"/>
        <v>0.5714285714285714</v>
      </c>
      <c r="AH735" s="13">
        <v>0</v>
      </c>
      <c r="AI735" s="13">
        <v>0</v>
      </c>
      <c r="AJ735" s="21" t="str">
        <f t="shared" si="166"/>
        <v xml:space="preserve"> </v>
      </c>
      <c r="AK735">
        <v>42</v>
      </c>
      <c r="AL735">
        <v>4</v>
      </c>
      <c r="AM735" s="42">
        <v>221</v>
      </c>
      <c r="AN735" s="42">
        <v>35</v>
      </c>
      <c r="AO735" s="42">
        <v>221</v>
      </c>
      <c r="AP735" s="42">
        <v>35</v>
      </c>
      <c r="AQ735" s="42">
        <v>3</v>
      </c>
      <c r="AR735" s="42">
        <v>139</v>
      </c>
      <c r="AS735">
        <v>281</v>
      </c>
      <c r="AT735">
        <v>31</v>
      </c>
      <c r="AU735" s="4">
        <v>9.5299999999999994</v>
      </c>
      <c r="AV735" s="4">
        <v>90.06</v>
      </c>
      <c r="AW735">
        <v>2</v>
      </c>
      <c r="AX735">
        <v>0</v>
      </c>
      <c r="AY735" s="16">
        <f t="shared" si="167"/>
        <v>138.53961093880201</v>
      </c>
      <c r="AZ735" s="4">
        <v>96.93</v>
      </c>
      <c r="BA735">
        <v>9.3000000000000007</v>
      </c>
    </row>
    <row r="736" spans="1:53" x14ac:dyDescent="0.2">
      <c r="A736" s="13" t="s">
        <v>217</v>
      </c>
      <c r="B736" s="13" t="s">
        <v>2529</v>
      </c>
      <c r="C736" s="1" t="s">
        <v>398</v>
      </c>
      <c r="D736" s="13" t="s">
        <v>154</v>
      </c>
      <c r="E736" s="13">
        <v>10</v>
      </c>
      <c r="F736" s="13">
        <v>0</v>
      </c>
      <c r="G736" s="13">
        <v>0</v>
      </c>
      <c r="H736" s="20">
        <f t="shared" si="154"/>
        <v>0</v>
      </c>
      <c r="I736">
        <v>0</v>
      </c>
      <c r="J736">
        <v>0</v>
      </c>
      <c r="K736">
        <v>0</v>
      </c>
      <c r="L736" s="17">
        <f t="shared" si="155"/>
        <v>0</v>
      </c>
      <c r="M736">
        <v>0</v>
      </c>
      <c r="N736">
        <v>0</v>
      </c>
      <c r="O736">
        <v>0</v>
      </c>
      <c r="P736" s="15">
        <f t="shared" si="156"/>
        <v>0</v>
      </c>
      <c r="Q736" s="15">
        <f t="shared" si="157"/>
        <v>0</v>
      </c>
      <c r="R736" s="20">
        <f t="shared" si="158"/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16">
        <v>3.3333333300000004E-2</v>
      </c>
      <c r="Y736" s="26">
        <f t="shared" si="159"/>
        <v>3.3333333300000004E-3</v>
      </c>
      <c r="Z736" s="4">
        <v>0</v>
      </c>
      <c r="AA736" s="26">
        <f t="shared" si="160"/>
        <v>0</v>
      </c>
      <c r="AB736" s="4">
        <v>39.299999999999997</v>
      </c>
      <c r="AC736" s="26">
        <f t="shared" si="161"/>
        <v>3.9299999999999997</v>
      </c>
      <c r="AD736" s="21">
        <f t="shared" si="162"/>
        <v>0</v>
      </c>
      <c r="AE736" s="15">
        <f t="shared" si="163"/>
        <v>0</v>
      </c>
      <c r="AF736" s="15">
        <f t="shared" si="164"/>
        <v>0</v>
      </c>
      <c r="AG736" s="15">
        <f t="shared" si="165"/>
        <v>0</v>
      </c>
      <c r="AH736" s="13">
        <v>0</v>
      </c>
      <c r="AI736" s="13">
        <v>0</v>
      </c>
      <c r="AJ736" s="21" t="str">
        <f t="shared" si="166"/>
        <v xml:space="preserve"> </v>
      </c>
      <c r="AK736">
        <v>0</v>
      </c>
      <c r="AL736">
        <v>0</v>
      </c>
      <c r="AM736" s="42">
        <v>0</v>
      </c>
      <c r="AN736" s="42">
        <v>0</v>
      </c>
      <c r="AO736" s="42">
        <v>0</v>
      </c>
      <c r="AP736" s="42">
        <v>0</v>
      </c>
      <c r="AQ736" s="42">
        <v>0</v>
      </c>
      <c r="AR736" s="42">
        <v>0</v>
      </c>
      <c r="AS736">
        <v>0</v>
      </c>
      <c r="AT736">
        <v>0</v>
      </c>
      <c r="AW736">
        <v>0</v>
      </c>
      <c r="AX736">
        <v>0</v>
      </c>
      <c r="AY736" s="16">
        <f t="shared" si="167"/>
        <v>0</v>
      </c>
    </row>
    <row r="737" spans="1:53" x14ac:dyDescent="0.2">
      <c r="A737" s="13" t="s">
        <v>1467</v>
      </c>
      <c r="B737" s="13" t="s">
        <v>2531</v>
      </c>
      <c r="C737" s="1" t="s">
        <v>145</v>
      </c>
      <c r="D737" s="13" t="s">
        <v>154</v>
      </c>
      <c r="E737" s="13">
        <v>45</v>
      </c>
      <c r="F737" s="13">
        <v>0</v>
      </c>
      <c r="G737" s="13">
        <v>0</v>
      </c>
      <c r="H737" s="20">
        <f t="shared" si="154"/>
        <v>0</v>
      </c>
      <c r="I737">
        <v>0</v>
      </c>
      <c r="J737">
        <v>0</v>
      </c>
      <c r="K737">
        <v>0</v>
      </c>
      <c r="L737" s="17">
        <f t="shared" si="155"/>
        <v>0</v>
      </c>
      <c r="M737">
        <v>2</v>
      </c>
      <c r="N737">
        <v>0</v>
      </c>
      <c r="O737">
        <v>0</v>
      </c>
      <c r="P737" s="15">
        <f t="shared" si="156"/>
        <v>0</v>
      </c>
      <c r="Q737" s="15">
        <f t="shared" si="157"/>
        <v>0</v>
      </c>
      <c r="R737" s="20">
        <f t="shared" si="158"/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16">
        <v>5</v>
      </c>
      <c r="Y737" s="26">
        <f t="shared" si="159"/>
        <v>0.1111111111111111</v>
      </c>
      <c r="Z737" s="4">
        <v>3.94</v>
      </c>
      <c r="AA737" s="26">
        <f t="shared" si="160"/>
        <v>8.7555555555555553E-2</v>
      </c>
      <c r="AB737" s="4">
        <v>228.41</v>
      </c>
      <c r="AC737" s="26">
        <f t="shared" si="161"/>
        <v>5.0757777777777777</v>
      </c>
      <c r="AD737" s="21">
        <f t="shared" si="162"/>
        <v>1.6957176673122444E-2</v>
      </c>
      <c r="AE737" s="15">
        <f t="shared" si="163"/>
        <v>0</v>
      </c>
      <c r="AF737" s="15">
        <f t="shared" si="164"/>
        <v>0</v>
      </c>
      <c r="AG737" s="15">
        <f t="shared" si="165"/>
        <v>0</v>
      </c>
      <c r="AH737" s="13">
        <v>1</v>
      </c>
      <c r="AI737" s="13">
        <v>0</v>
      </c>
      <c r="AJ737" s="21">
        <f t="shared" si="166"/>
        <v>1</v>
      </c>
      <c r="AK737">
        <v>0</v>
      </c>
      <c r="AL737">
        <v>0</v>
      </c>
      <c r="AM737" s="42">
        <v>4</v>
      </c>
      <c r="AN737" s="42">
        <v>0</v>
      </c>
      <c r="AO737" s="42">
        <v>4</v>
      </c>
      <c r="AP737" s="42">
        <v>0</v>
      </c>
      <c r="AQ737" s="42">
        <v>0</v>
      </c>
      <c r="AR737" s="42">
        <v>0</v>
      </c>
      <c r="AS737">
        <v>3</v>
      </c>
      <c r="AT737">
        <v>0</v>
      </c>
      <c r="AU737" s="4">
        <v>11.21</v>
      </c>
      <c r="AV737" s="4">
        <v>100</v>
      </c>
      <c r="AW737">
        <v>0</v>
      </c>
      <c r="AX737">
        <v>0</v>
      </c>
      <c r="AY737" s="16">
        <f t="shared" si="167"/>
        <v>96</v>
      </c>
      <c r="AZ737" s="4">
        <v>50</v>
      </c>
      <c r="BA737">
        <v>-44.2</v>
      </c>
    </row>
    <row r="738" spans="1:53" x14ac:dyDescent="0.2">
      <c r="A738" s="13" t="s">
        <v>672</v>
      </c>
      <c r="B738" s="13" t="s">
        <v>2533</v>
      </c>
      <c r="C738" s="1" t="s">
        <v>358</v>
      </c>
      <c r="D738" s="13" t="s">
        <v>207</v>
      </c>
      <c r="E738" s="13">
        <v>77</v>
      </c>
      <c r="F738" s="13">
        <v>4</v>
      </c>
      <c r="G738" s="13">
        <v>3</v>
      </c>
      <c r="H738" s="20">
        <f t="shared" si="154"/>
        <v>7</v>
      </c>
      <c r="I738">
        <v>4</v>
      </c>
      <c r="J738">
        <v>2</v>
      </c>
      <c r="K738">
        <v>1</v>
      </c>
      <c r="L738" s="17">
        <f t="shared" si="155"/>
        <v>2.5888637764541995</v>
      </c>
      <c r="M738">
        <v>32</v>
      </c>
      <c r="N738">
        <v>10</v>
      </c>
      <c r="O738">
        <v>28</v>
      </c>
      <c r="P738" s="15">
        <f t="shared" si="156"/>
        <v>0.125</v>
      </c>
      <c r="Q738" s="15">
        <f t="shared" si="157"/>
        <v>5.7142857142857141E-2</v>
      </c>
      <c r="R738" s="20">
        <f t="shared" si="158"/>
        <v>16</v>
      </c>
      <c r="S738">
        <v>0</v>
      </c>
      <c r="T738">
        <v>1</v>
      </c>
      <c r="U738">
        <v>8</v>
      </c>
      <c r="V738">
        <v>8</v>
      </c>
      <c r="W738">
        <v>3</v>
      </c>
      <c r="X738" s="16">
        <v>162.23333333330001</v>
      </c>
      <c r="Y738" s="26">
        <f t="shared" si="159"/>
        <v>2.1069264069259743</v>
      </c>
      <c r="Z738" s="4">
        <v>148.08000000000001</v>
      </c>
      <c r="AA738" s="26">
        <f t="shared" si="160"/>
        <v>1.9231168831168832</v>
      </c>
      <c r="AB738" s="4">
        <v>215.54</v>
      </c>
      <c r="AC738" s="26">
        <f t="shared" si="161"/>
        <v>2.7992207792207791</v>
      </c>
      <c r="AD738" s="21">
        <f t="shared" si="162"/>
        <v>0.40723832572465762</v>
      </c>
      <c r="AE738" s="15">
        <f t="shared" si="163"/>
        <v>0.25</v>
      </c>
      <c r="AF738" s="15">
        <f t="shared" si="164"/>
        <v>0.1875</v>
      </c>
      <c r="AG738" s="15">
        <f t="shared" si="165"/>
        <v>0.4375</v>
      </c>
      <c r="AH738" s="13">
        <v>9</v>
      </c>
      <c r="AI738" s="13">
        <v>9</v>
      </c>
      <c r="AJ738" s="21">
        <f t="shared" si="166"/>
        <v>0.5</v>
      </c>
      <c r="AK738">
        <v>16</v>
      </c>
      <c r="AL738">
        <v>1</v>
      </c>
      <c r="AM738" s="42">
        <v>112</v>
      </c>
      <c r="AN738" s="42">
        <v>17</v>
      </c>
      <c r="AO738" s="42">
        <v>112</v>
      </c>
      <c r="AP738" s="42">
        <v>17</v>
      </c>
      <c r="AQ738" s="42">
        <v>2</v>
      </c>
      <c r="AR738" s="42">
        <v>77</v>
      </c>
      <c r="AS738">
        <v>130</v>
      </c>
      <c r="AT738">
        <v>15</v>
      </c>
      <c r="AU738" s="4">
        <v>1.84</v>
      </c>
      <c r="AV738" s="4">
        <v>89.66</v>
      </c>
      <c r="AW738">
        <v>2</v>
      </c>
      <c r="AX738">
        <v>0</v>
      </c>
      <c r="AY738" s="16">
        <f t="shared" si="167"/>
        <v>103.55455105816797</v>
      </c>
      <c r="AZ738" s="4">
        <v>91.72</v>
      </c>
      <c r="BA738">
        <v>-1.7000000000000002</v>
      </c>
    </row>
    <row r="739" spans="1:53" x14ac:dyDescent="0.2">
      <c r="A739" s="13" t="s">
        <v>2536</v>
      </c>
      <c r="B739" s="13" t="s">
        <v>1672</v>
      </c>
      <c r="C739" s="1" t="s">
        <v>584</v>
      </c>
      <c r="D739" s="13" t="s">
        <v>146</v>
      </c>
      <c r="E739" s="13">
        <v>82</v>
      </c>
      <c r="F739" s="13">
        <v>0</v>
      </c>
      <c r="G739" s="13">
        <v>0</v>
      </c>
      <c r="H739" s="20">
        <f t="shared" si="154"/>
        <v>0</v>
      </c>
      <c r="I739">
        <v>0</v>
      </c>
      <c r="J739">
        <v>0</v>
      </c>
      <c r="K739">
        <v>0</v>
      </c>
      <c r="L739" s="17">
        <f t="shared" si="155"/>
        <v>0</v>
      </c>
      <c r="M739">
        <v>0</v>
      </c>
      <c r="N739">
        <v>0</v>
      </c>
      <c r="O739">
        <v>0</v>
      </c>
      <c r="P739" s="15">
        <f t="shared" si="156"/>
        <v>0</v>
      </c>
      <c r="Q739" s="15">
        <f t="shared" si="157"/>
        <v>0</v>
      </c>
      <c r="R739" s="20">
        <f t="shared" si="158"/>
        <v>0</v>
      </c>
      <c r="S739">
        <v>0</v>
      </c>
      <c r="T739">
        <v>0</v>
      </c>
      <c r="U739">
        <v>1</v>
      </c>
      <c r="V739">
        <v>1</v>
      </c>
      <c r="W739">
        <v>0</v>
      </c>
      <c r="X739" s="16">
        <v>6.3833333333000004</v>
      </c>
      <c r="Y739" s="26">
        <f t="shared" si="159"/>
        <v>7.7845528454878049E-2</v>
      </c>
      <c r="Z739" s="4">
        <v>4.6100000000000003</v>
      </c>
      <c r="AA739" s="26">
        <f t="shared" si="160"/>
        <v>5.6219512195121953E-2</v>
      </c>
      <c r="AB739" s="4">
        <v>435.68</v>
      </c>
      <c r="AC739" s="26">
        <f t="shared" si="161"/>
        <v>5.3131707317073174</v>
      </c>
      <c r="AD739" s="21">
        <f t="shared" si="162"/>
        <v>1.0470371800404278E-2</v>
      </c>
      <c r="AE739" s="15">
        <f t="shared" si="163"/>
        <v>0</v>
      </c>
      <c r="AF739" s="15">
        <f t="shared" si="164"/>
        <v>0</v>
      </c>
      <c r="AG739" s="15">
        <f t="shared" si="165"/>
        <v>0</v>
      </c>
      <c r="AH739" s="13">
        <v>3</v>
      </c>
      <c r="AI739" s="13">
        <v>1</v>
      </c>
      <c r="AJ739" s="21">
        <f t="shared" si="166"/>
        <v>0.75</v>
      </c>
      <c r="AK739">
        <v>0</v>
      </c>
      <c r="AL739">
        <v>0</v>
      </c>
      <c r="AM739" s="42">
        <v>2</v>
      </c>
      <c r="AN739" s="42">
        <v>1</v>
      </c>
      <c r="AO739" s="42">
        <v>2</v>
      </c>
      <c r="AP739" s="42">
        <v>1</v>
      </c>
      <c r="AQ739" s="42">
        <v>0</v>
      </c>
      <c r="AR739" s="42">
        <v>1</v>
      </c>
      <c r="AS739">
        <v>1</v>
      </c>
      <c r="AT739">
        <v>1</v>
      </c>
      <c r="AU739" s="4">
        <v>-38.6</v>
      </c>
      <c r="AV739" s="4">
        <v>50</v>
      </c>
      <c r="AW739">
        <v>3</v>
      </c>
      <c r="AX739">
        <v>0</v>
      </c>
      <c r="AY739" s="16">
        <f t="shared" si="167"/>
        <v>28.198433420512785</v>
      </c>
      <c r="AZ739" s="4">
        <v>75</v>
      </c>
      <c r="BA739">
        <v>-14.6</v>
      </c>
    </row>
    <row r="740" spans="1:53" x14ac:dyDescent="0.2">
      <c r="A740" s="13" t="s">
        <v>2539</v>
      </c>
      <c r="B740" s="13" t="s">
        <v>2540</v>
      </c>
      <c r="C740" s="1" t="s">
        <v>270</v>
      </c>
      <c r="D740" s="13" t="s">
        <v>173</v>
      </c>
      <c r="E740" s="13">
        <v>31</v>
      </c>
      <c r="F740" s="13">
        <v>0</v>
      </c>
      <c r="G740" s="13">
        <v>0</v>
      </c>
      <c r="H740" s="20">
        <f t="shared" si="154"/>
        <v>0</v>
      </c>
      <c r="I740">
        <v>0</v>
      </c>
      <c r="J740">
        <v>0</v>
      </c>
      <c r="K740">
        <v>0</v>
      </c>
      <c r="L740" s="17">
        <f t="shared" si="155"/>
        <v>0</v>
      </c>
      <c r="M740">
        <v>0</v>
      </c>
      <c r="N740">
        <v>0</v>
      </c>
      <c r="O740">
        <v>0</v>
      </c>
      <c r="P740" s="15">
        <f t="shared" si="156"/>
        <v>0</v>
      </c>
      <c r="Q740" s="15">
        <f t="shared" si="157"/>
        <v>0</v>
      </c>
      <c r="R740" s="20">
        <f t="shared" si="158"/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s="16">
        <v>0.43333333330000001</v>
      </c>
      <c r="Y740" s="26">
        <f t="shared" si="159"/>
        <v>1.3978494622580646E-2</v>
      </c>
      <c r="Z740" s="4">
        <v>0.08</v>
      </c>
      <c r="AA740" s="26">
        <f t="shared" si="160"/>
        <v>2.5806451612903226E-3</v>
      </c>
      <c r="AB740" s="4">
        <v>176.68</v>
      </c>
      <c r="AC740" s="26">
        <f t="shared" si="161"/>
        <v>5.6993548387096773</v>
      </c>
      <c r="AD740" s="21">
        <f t="shared" si="162"/>
        <v>4.5259108395564606E-4</v>
      </c>
      <c r="AE740" s="15">
        <f t="shared" si="163"/>
        <v>0</v>
      </c>
      <c r="AF740" s="15">
        <f t="shared" si="164"/>
        <v>0</v>
      </c>
      <c r="AG740" s="15">
        <f t="shared" si="165"/>
        <v>0</v>
      </c>
      <c r="AH740" s="1"/>
      <c r="AI740" s="1"/>
      <c r="AJ740" s="21" t="str">
        <f t="shared" si="166"/>
        <v xml:space="preserve"> </v>
      </c>
      <c r="AK740">
        <v>0</v>
      </c>
      <c r="AL740">
        <v>0</v>
      </c>
      <c r="AM740" s="42">
        <v>0</v>
      </c>
      <c r="AN740" s="42">
        <v>1</v>
      </c>
      <c r="AO740" s="42">
        <v>0</v>
      </c>
      <c r="AP740" s="42">
        <v>1</v>
      </c>
      <c r="AQ740" s="42">
        <v>0</v>
      </c>
      <c r="AR740" s="42">
        <v>0</v>
      </c>
      <c r="AS740">
        <v>0</v>
      </c>
      <c r="AT740">
        <v>1</v>
      </c>
      <c r="AU740" s="4">
        <v>-86.27</v>
      </c>
      <c r="AV740" s="4">
        <v>0</v>
      </c>
      <c r="AW740">
        <v>0</v>
      </c>
      <c r="AX740">
        <v>0</v>
      </c>
      <c r="AY740" s="16">
        <f t="shared" si="167"/>
        <v>-120</v>
      </c>
    </row>
    <row r="741" spans="1:53" x14ac:dyDescent="0.2">
      <c r="A741" s="13" t="s">
        <v>690</v>
      </c>
      <c r="B741" s="13" t="s">
        <v>2544</v>
      </c>
      <c r="C741" s="1" t="s">
        <v>554</v>
      </c>
      <c r="D741" s="13" t="s">
        <v>154</v>
      </c>
      <c r="E741" s="13">
        <v>80</v>
      </c>
      <c r="F741" s="13">
        <v>0</v>
      </c>
      <c r="G741" s="13">
        <v>0</v>
      </c>
      <c r="H741" s="20">
        <f t="shared" si="154"/>
        <v>0</v>
      </c>
      <c r="I741">
        <v>0</v>
      </c>
      <c r="J741">
        <v>0</v>
      </c>
      <c r="K741">
        <v>0</v>
      </c>
      <c r="L741" s="17">
        <f t="shared" si="155"/>
        <v>0</v>
      </c>
      <c r="M741">
        <v>0</v>
      </c>
      <c r="N741">
        <v>0</v>
      </c>
      <c r="O741">
        <v>0</v>
      </c>
      <c r="P741" s="15">
        <f t="shared" si="156"/>
        <v>0</v>
      </c>
      <c r="Q741" s="15">
        <f t="shared" si="157"/>
        <v>0</v>
      </c>
      <c r="R741" s="20">
        <f t="shared" si="158"/>
        <v>0</v>
      </c>
      <c r="S741">
        <v>1</v>
      </c>
      <c r="T741">
        <v>0</v>
      </c>
      <c r="U741">
        <v>2</v>
      </c>
      <c r="V741">
        <v>1</v>
      </c>
      <c r="W741">
        <v>0</v>
      </c>
      <c r="X741" s="16">
        <v>11.6333333333</v>
      </c>
      <c r="Y741" s="26">
        <f t="shared" si="159"/>
        <v>0.14541666666625</v>
      </c>
      <c r="Z741" s="4">
        <v>10.09</v>
      </c>
      <c r="AA741" s="26">
        <f t="shared" si="160"/>
        <v>0.12612499999999999</v>
      </c>
      <c r="AB741" s="4">
        <v>430.04</v>
      </c>
      <c r="AC741" s="26">
        <f t="shared" si="161"/>
        <v>5.3755000000000006</v>
      </c>
      <c r="AD741" s="21">
        <f t="shared" si="162"/>
        <v>2.292504487310567E-2</v>
      </c>
      <c r="AE741" s="15">
        <f t="shared" si="163"/>
        <v>0</v>
      </c>
      <c r="AF741" s="15">
        <f t="shared" si="164"/>
        <v>0</v>
      </c>
      <c r="AG741" s="15">
        <f t="shared" si="165"/>
        <v>0</v>
      </c>
      <c r="AH741" s="13">
        <v>1</v>
      </c>
      <c r="AI741" s="13">
        <v>5</v>
      </c>
      <c r="AJ741" s="21">
        <f t="shared" si="166"/>
        <v>0.16666666666666666</v>
      </c>
      <c r="AK741">
        <v>1</v>
      </c>
      <c r="AL741">
        <v>0</v>
      </c>
      <c r="AM741" s="42">
        <v>6</v>
      </c>
      <c r="AN741" s="42">
        <v>1</v>
      </c>
      <c r="AO741" s="42">
        <v>6</v>
      </c>
      <c r="AP741" s="42">
        <v>1</v>
      </c>
      <c r="AQ741" s="42">
        <v>1</v>
      </c>
      <c r="AR741" s="42">
        <v>3</v>
      </c>
      <c r="AS741">
        <v>4</v>
      </c>
      <c r="AT741">
        <v>1</v>
      </c>
      <c r="AU741" s="4">
        <v>-7.65</v>
      </c>
      <c r="AV741" s="4">
        <v>80</v>
      </c>
      <c r="AW741">
        <v>0</v>
      </c>
      <c r="AX741">
        <v>0</v>
      </c>
      <c r="AY741" s="16">
        <f t="shared" si="167"/>
        <v>67.048710601911324</v>
      </c>
      <c r="AZ741" s="4">
        <v>100</v>
      </c>
      <c r="BA741">
        <v>6.1</v>
      </c>
    </row>
    <row r="742" spans="1:53" x14ac:dyDescent="0.2">
      <c r="A742" s="13" t="s">
        <v>1183</v>
      </c>
      <c r="B742" s="13" t="s">
        <v>2544</v>
      </c>
      <c r="C742" s="1" t="s">
        <v>128</v>
      </c>
      <c r="D742" s="13" t="s">
        <v>173</v>
      </c>
      <c r="E742" s="13">
        <v>76</v>
      </c>
      <c r="F742" s="13">
        <v>0</v>
      </c>
      <c r="G742" s="13">
        <v>2</v>
      </c>
      <c r="H742" s="20">
        <f t="shared" si="154"/>
        <v>2</v>
      </c>
      <c r="I742">
        <v>0</v>
      </c>
      <c r="J742">
        <v>1</v>
      </c>
      <c r="K742">
        <v>1</v>
      </c>
      <c r="L742" s="17">
        <f t="shared" si="155"/>
        <v>6.8052930056839411</v>
      </c>
      <c r="M742">
        <v>1</v>
      </c>
      <c r="N742">
        <v>1</v>
      </c>
      <c r="O742">
        <v>1</v>
      </c>
      <c r="P742" s="15">
        <f t="shared" si="156"/>
        <v>0</v>
      </c>
      <c r="Q742" s="15">
        <f t="shared" si="157"/>
        <v>0</v>
      </c>
      <c r="R742" s="20">
        <f t="shared" si="158"/>
        <v>4.5</v>
      </c>
      <c r="S742">
        <v>1</v>
      </c>
      <c r="T742">
        <v>1</v>
      </c>
      <c r="U742">
        <v>1</v>
      </c>
      <c r="V742">
        <v>1</v>
      </c>
      <c r="W742">
        <v>0</v>
      </c>
      <c r="X742" s="16">
        <v>17.633333333300001</v>
      </c>
      <c r="Y742" s="26">
        <f t="shared" si="159"/>
        <v>0.23201754385921056</v>
      </c>
      <c r="Z742" s="4">
        <v>18.43</v>
      </c>
      <c r="AA742" s="26">
        <f t="shared" si="160"/>
        <v>0.24249999999999999</v>
      </c>
      <c r="AB742" s="4">
        <v>409.27</v>
      </c>
      <c r="AC742" s="26">
        <f t="shared" si="161"/>
        <v>5.3851315789473686</v>
      </c>
      <c r="AD742" s="21">
        <f t="shared" si="162"/>
        <v>4.3090951601589898E-2</v>
      </c>
      <c r="AE742" s="15">
        <f t="shared" si="163"/>
        <v>0</v>
      </c>
      <c r="AF742" s="15">
        <f t="shared" si="164"/>
        <v>1</v>
      </c>
      <c r="AG742" s="15">
        <f t="shared" si="165"/>
        <v>1</v>
      </c>
      <c r="AH742" s="1"/>
      <c r="AI742" s="1"/>
      <c r="AJ742" s="21" t="str">
        <f t="shared" si="166"/>
        <v xml:space="preserve"> </v>
      </c>
      <c r="AK742">
        <v>2</v>
      </c>
      <c r="AL742">
        <v>0</v>
      </c>
      <c r="AM742" s="42">
        <v>7</v>
      </c>
      <c r="AN742" s="42">
        <v>2</v>
      </c>
      <c r="AO742" s="42">
        <v>7</v>
      </c>
      <c r="AP742" s="42">
        <v>2</v>
      </c>
      <c r="AQ742" s="42">
        <v>1</v>
      </c>
      <c r="AR742" s="42">
        <v>4</v>
      </c>
      <c r="AS742">
        <v>10</v>
      </c>
      <c r="AT742">
        <v>1</v>
      </c>
      <c r="AU742" s="4">
        <v>2.4500000000000002</v>
      </c>
      <c r="AV742" s="4">
        <v>90.91</v>
      </c>
      <c r="AW742">
        <v>2</v>
      </c>
      <c r="AX742">
        <v>0</v>
      </c>
      <c r="AY742" s="16">
        <f t="shared" si="167"/>
        <v>51.039697542629561</v>
      </c>
      <c r="AZ742" s="4">
        <v>88.89</v>
      </c>
      <c r="BA742">
        <v>-4.9000000000000004</v>
      </c>
    </row>
    <row r="743" spans="1:53" x14ac:dyDescent="0.2">
      <c r="A743" s="13" t="s">
        <v>1151</v>
      </c>
      <c r="B743" s="13" t="s">
        <v>2544</v>
      </c>
      <c r="C743" s="1" t="s">
        <v>162</v>
      </c>
      <c r="D743" s="13" t="s">
        <v>146</v>
      </c>
      <c r="E743" s="13">
        <v>1</v>
      </c>
      <c r="F743" s="13">
        <v>0</v>
      </c>
      <c r="G743" s="13">
        <v>0</v>
      </c>
      <c r="H743" s="20">
        <f t="shared" si="154"/>
        <v>0</v>
      </c>
      <c r="I743">
        <v>0</v>
      </c>
      <c r="J743">
        <v>0</v>
      </c>
      <c r="K743">
        <v>0</v>
      </c>
      <c r="L743" s="17">
        <f t="shared" si="155"/>
        <v>0</v>
      </c>
      <c r="M743">
        <v>0</v>
      </c>
      <c r="N743">
        <v>0</v>
      </c>
      <c r="O743">
        <v>0</v>
      </c>
      <c r="P743" s="15">
        <f t="shared" si="156"/>
        <v>0</v>
      </c>
      <c r="Q743" s="15">
        <f t="shared" si="157"/>
        <v>0</v>
      </c>
      <c r="R743" s="20">
        <f t="shared" si="158"/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16">
        <v>0</v>
      </c>
      <c r="Y743" s="26">
        <f t="shared" si="159"/>
        <v>0</v>
      </c>
      <c r="Z743" s="4">
        <v>0</v>
      </c>
      <c r="AA743" s="26">
        <f t="shared" si="160"/>
        <v>0</v>
      </c>
      <c r="AB743" s="4">
        <v>1.83</v>
      </c>
      <c r="AC743" s="26">
        <f t="shared" si="161"/>
        <v>1.83</v>
      </c>
      <c r="AD743" s="21">
        <f t="shared" si="162"/>
        <v>0</v>
      </c>
      <c r="AE743" s="15">
        <f t="shared" si="163"/>
        <v>0</v>
      </c>
      <c r="AF743" s="15">
        <f t="shared" si="164"/>
        <v>0</v>
      </c>
      <c r="AG743" s="15">
        <f t="shared" si="165"/>
        <v>0</v>
      </c>
      <c r="AH743" s="13">
        <v>0</v>
      </c>
      <c r="AI743" s="13">
        <v>0</v>
      </c>
      <c r="AJ743" s="21" t="str">
        <f t="shared" si="166"/>
        <v xml:space="preserve"> </v>
      </c>
      <c r="AK743">
        <v>0</v>
      </c>
      <c r="AL743">
        <v>0</v>
      </c>
      <c r="AM743" s="42">
        <v>0</v>
      </c>
      <c r="AN743" s="42">
        <v>0</v>
      </c>
      <c r="AO743" s="42">
        <v>0</v>
      </c>
      <c r="AP743" s="42">
        <v>0</v>
      </c>
      <c r="AQ743" s="42">
        <v>0</v>
      </c>
      <c r="AR743" s="42">
        <v>0</v>
      </c>
      <c r="AS743">
        <v>0</v>
      </c>
      <c r="AT743">
        <v>0</v>
      </c>
      <c r="AW743">
        <v>0</v>
      </c>
      <c r="AX743">
        <v>0</v>
      </c>
      <c r="AY743" s="16">
        <f t="shared" si="167"/>
        <v>0</v>
      </c>
    </row>
    <row r="744" spans="1:53" x14ac:dyDescent="0.2">
      <c r="A744" s="13" t="s">
        <v>151</v>
      </c>
      <c r="B744" s="13" t="s">
        <v>2544</v>
      </c>
      <c r="C744" s="1" t="s">
        <v>243</v>
      </c>
      <c r="D744" s="13" t="s">
        <v>146</v>
      </c>
      <c r="E744" s="13">
        <v>82</v>
      </c>
      <c r="F744" s="13">
        <v>6</v>
      </c>
      <c r="G744" s="13">
        <v>3</v>
      </c>
      <c r="H744" s="20">
        <f t="shared" si="154"/>
        <v>9</v>
      </c>
      <c r="I744">
        <v>5</v>
      </c>
      <c r="J744">
        <v>1</v>
      </c>
      <c r="K744">
        <v>2</v>
      </c>
      <c r="L744" s="17">
        <f t="shared" si="155"/>
        <v>2.6710634789773007</v>
      </c>
      <c r="M744">
        <v>40</v>
      </c>
      <c r="N744">
        <v>15</v>
      </c>
      <c r="O744">
        <v>11</v>
      </c>
      <c r="P744" s="15">
        <f t="shared" si="156"/>
        <v>0.15</v>
      </c>
      <c r="Q744" s="15">
        <f t="shared" si="157"/>
        <v>9.0909090909090912E-2</v>
      </c>
      <c r="R744" s="20">
        <f t="shared" si="158"/>
        <v>11.2</v>
      </c>
      <c r="S744">
        <v>0</v>
      </c>
      <c r="T744">
        <v>1</v>
      </c>
      <c r="U744">
        <v>4</v>
      </c>
      <c r="V744">
        <v>10</v>
      </c>
      <c r="W744">
        <v>2</v>
      </c>
      <c r="X744" s="16">
        <v>202.1666666667</v>
      </c>
      <c r="Y744" s="26">
        <f t="shared" si="159"/>
        <v>2.465447154471951</v>
      </c>
      <c r="Z744" s="4">
        <v>194.02</v>
      </c>
      <c r="AA744" s="26">
        <f t="shared" si="160"/>
        <v>2.3660975609756099</v>
      </c>
      <c r="AB744" s="4">
        <v>249.07</v>
      </c>
      <c r="AC744" s="26">
        <f t="shared" si="161"/>
        <v>3.0374390243902436</v>
      </c>
      <c r="AD744" s="21">
        <f t="shared" si="162"/>
        <v>0.43787943758604353</v>
      </c>
      <c r="AE744" s="15">
        <f t="shared" si="163"/>
        <v>0.33333333333333331</v>
      </c>
      <c r="AF744" s="15">
        <f t="shared" si="164"/>
        <v>0.2</v>
      </c>
      <c r="AG744" s="15">
        <f t="shared" si="165"/>
        <v>0.53333333333333333</v>
      </c>
      <c r="AH744" s="13">
        <v>4</v>
      </c>
      <c r="AI744" s="13">
        <v>8</v>
      </c>
      <c r="AJ744" s="21">
        <f t="shared" si="166"/>
        <v>0.33333333333333331</v>
      </c>
      <c r="AK744">
        <v>15</v>
      </c>
      <c r="AL744">
        <v>3</v>
      </c>
      <c r="AM744" s="42">
        <v>153</v>
      </c>
      <c r="AN744" s="42">
        <v>18</v>
      </c>
      <c r="AO744" s="42">
        <v>153</v>
      </c>
      <c r="AP744" s="42">
        <v>18</v>
      </c>
      <c r="AQ744" s="42">
        <v>6</v>
      </c>
      <c r="AR744" s="42">
        <v>56</v>
      </c>
      <c r="AS744">
        <v>136</v>
      </c>
      <c r="AT744">
        <v>20</v>
      </c>
      <c r="AU744" s="4">
        <v>-1.28</v>
      </c>
      <c r="AV744" s="4">
        <v>87.18</v>
      </c>
      <c r="AW744">
        <v>3</v>
      </c>
      <c r="AX744">
        <v>0</v>
      </c>
      <c r="AY744" s="16">
        <f t="shared" si="167"/>
        <v>98.532563891162653</v>
      </c>
      <c r="AZ744" s="4">
        <v>95.86</v>
      </c>
      <c r="BA744">
        <v>3.1</v>
      </c>
    </row>
    <row r="745" spans="1:53" x14ac:dyDescent="0.2">
      <c r="A745" s="13" t="s">
        <v>2548</v>
      </c>
      <c r="B745" s="13" t="s">
        <v>2544</v>
      </c>
      <c r="C745" s="1" t="s">
        <v>314</v>
      </c>
      <c r="D745" s="13" t="s">
        <v>154</v>
      </c>
      <c r="E745" s="13">
        <v>81</v>
      </c>
      <c r="F745" s="13">
        <v>1</v>
      </c>
      <c r="G745" s="13">
        <v>10</v>
      </c>
      <c r="H745" s="20">
        <f t="shared" si="154"/>
        <v>11</v>
      </c>
      <c r="I745">
        <v>1</v>
      </c>
      <c r="J745">
        <v>6</v>
      </c>
      <c r="K745">
        <v>4</v>
      </c>
      <c r="L745" s="17">
        <f t="shared" si="155"/>
        <v>4.5454545454545459</v>
      </c>
      <c r="M745">
        <v>17</v>
      </c>
      <c r="N745">
        <v>14</v>
      </c>
      <c r="O745">
        <v>26</v>
      </c>
      <c r="P745" s="15">
        <f t="shared" si="156"/>
        <v>5.8823529411764705E-2</v>
      </c>
      <c r="Q745" s="15">
        <f t="shared" si="157"/>
        <v>1.7543859649122806E-2</v>
      </c>
      <c r="R745" s="20">
        <f t="shared" si="158"/>
        <v>51.6</v>
      </c>
      <c r="S745">
        <v>1</v>
      </c>
      <c r="T745">
        <v>2</v>
      </c>
      <c r="U745">
        <v>7</v>
      </c>
      <c r="V745">
        <v>9</v>
      </c>
      <c r="W745">
        <v>1</v>
      </c>
      <c r="X745" s="16">
        <v>145.19999999999999</v>
      </c>
      <c r="Y745" s="26">
        <f t="shared" si="159"/>
        <v>1.7925925925925925</v>
      </c>
      <c r="Z745" s="4">
        <v>149.03</v>
      </c>
      <c r="AA745" s="26">
        <f t="shared" si="160"/>
        <v>1.8398765432098765</v>
      </c>
      <c r="AB745" s="4">
        <v>208.14</v>
      </c>
      <c r="AC745" s="26">
        <f t="shared" si="161"/>
        <v>2.5696296296296293</v>
      </c>
      <c r="AD745" s="21">
        <f t="shared" si="162"/>
        <v>0.41725228882604926</v>
      </c>
      <c r="AE745" s="15">
        <f t="shared" si="163"/>
        <v>6.6666666666666666E-2</v>
      </c>
      <c r="AF745" s="15">
        <f t="shared" si="164"/>
        <v>0.66666666666666663</v>
      </c>
      <c r="AG745" s="15">
        <f t="shared" si="165"/>
        <v>0.73333333333333328</v>
      </c>
      <c r="AH745" s="13">
        <v>1</v>
      </c>
      <c r="AI745" s="13">
        <v>0</v>
      </c>
      <c r="AJ745" s="21">
        <f t="shared" si="166"/>
        <v>1</v>
      </c>
      <c r="AK745">
        <v>15</v>
      </c>
      <c r="AL745">
        <v>1</v>
      </c>
      <c r="AM745" s="42">
        <v>114</v>
      </c>
      <c r="AN745" s="42">
        <v>13</v>
      </c>
      <c r="AO745" s="42">
        <v>114</v>
      </c>
      <c r="AP745" s="42">
        <v>13</v>
      </c>
      <c r="AQ745" s="42">
        <v>4</v>
      </c>
      <c r="AR745" s="42">
        <v>83</v>
      </c>
      <c r="AS745">
        <v>136</v>
      </c>
      <c r="AT745">
        <v>12</v>
      </c>
      <c r="AU745" s="4">
        <v>7.24</v>
      </c>
      <c r="AV745" s="4">
        <v>91.89</v>
      </c>
      <c r="AW745">
        <v>2</v>
      </c>
      <c r="AX745">
        <v>0</v>
      </c>
      <c r="AY745" s="16">
        <f t="shared" si="167"/>
        <v>121.90082644628102</v>
      </c>
      <c r="AZ745" s="4">
        <v>97.24</v>
      </c>
      <c r="BA745">
        <v>2.5</v>
      </c>
    </row>
    <row r="746" spans="1:53" x14ac:dyDescent="0.2">
      <c r="A746" s="13" t="s">
        <v>856</v>
      </c>
      <c r="B746" s="13" t="s">
        <v>2544</v>
      </c>
      <c r="C746" s="1" t="s">
        <v>249</v>
      </c>
      <c r="D746" s="13" t="s">
        <v>146</v>
      </c>
      <c r="E746" s="13">
        <v>54</v>
      </c>
      <c r="F746" s="13">
        <v>0</v>
      </c>
      <c r="G746" s="13">
        <v>0</v>
      </c>
      <c r="H746" s="20">
        <f t="shared" si="154"/>
        <v>0</v>
      </c>
      <c r="I746">
        <v>0</v>
      </c>
      <c r="J746">
        <v>0</v>
      </c>
      <c r="K746">
        <v>0</v>
      </c>
      <c r="L746" s="17">
        <f t="shared" si="155"/>
        <v>0</v>
      </c>
      <c r="M746">
        <v>1</v>
      </c>
      <c r="N746">
        <v>0</v>
      </c>
      <c r="O746">
        <v>1</v>
      </c>
      <c r="P746" s="15">
        <f t="shared" si="156"/>
        <v>0</v>
      </c>
      <c r="Q746" s="15">
        <f t="shared" si="157"/>
        <v>0</v>
      </c>
      <c r="R746" s="20">
        <f t="shared" si="158"/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 s="16">
        <v>7.7</v>
      </c>
      <c r="Y746" s="26">
        <f t="shared" si="159"/>
        <v>0.1425925925925926</v>
      </c>
      <c r="Z746" s="4">
        <v>7.68</v>
      </c>
      <c r="AA746" s="26">
        <f t="shared" si="160"/>
        <v>0.14222222222222222</v>
      </c>
      <c r="AB746" s="4">
        <v>291.83</v>
      </c>
      <c r="AC746" s="26">
        <f t="shared" si="161"/>
        <v>5.4042592592592591</v>
      </c>
      <c r="AD746" s="21">
        <f t="shared" si="162"/>
        <v>2.564188174017562E-2</v>
      </c>
      <c r="AE746" s="15">
        <f t="shared" si="163"/>
        <v>0</v>
      </c>
      <c r="AF746" s="15">
        <f t="shared" si="164"/>
        <v>0</v>
      </c>
      <c r="AG746" s="15">
        <f t="shared" si="165"/>
        <v>0</v>
      </c>
      <c r="AH746" s="13">
        <v>8</v>
      </c>
      <c r="AI746" s="13">
        <v>2</v>
      </c>
      <c r="AJ746" s="21">
        <f t="shared" si="166"/>
        <v>0.8</v>
      </c>
      <c r="AK746">
        <v>0</v>
      </c>
      <c r="AL746">
        <v>0</v>
      </c>
      <c r="AM746" s="42">
        <v>6</v>
      </c>
      <c r="AN746" s="42">
        <v>1</v>
      </c>
      <c r="AO746" s="42">
        <v>6</v>
      </c>
      <c r="AP746" s="42">
        <v>1</v>
      </c>
      <c r="AQ746" s="42">
        <v>0</v>
      </c>
      <c r="AR746" s="42">
        <v>2</v>
      </c>
      <c r="AS746">
        <v>6</v>
      </c>
      <c r="AT746">
        <v>1</v>
      </c>
      <c r="AU746" s="4">
        <v>0.05</v>
      </c>
      <c r="AV746" s="4">
        <v>85.71</v>
      </c>
      <c r="AW746">
        <v>0</v>
      </c>
      <c r="AX746">
        <v>0</v>
      </c>
      <c r="AY746" s="16">
        <f t="shared" si="167"/>
        <v>93.506493506493513</v>
      </c>
      <c r="AZ746" s="4">
        <v>42.86</v>
      </c>
      <c r="BA746">
        <v>-50.7</v>
      </c>
    </row>
    <row r="747" spans="1:53" x14ac:dyDescent="0.2">
      <c r="A747" s="13" t="s">
        <v>1623</v>
      </c>
      <c r="B747" s="13" t="s">
        <v>2544</v>
      </c>
      <c r="C747" s="1" t="s">
        <v>482</v>
      </c>
      <c r="D747" s="13" t="s">
        <v>146</v>
      </c>
      <c r="E747" s="13">
        <v>37</v>
      </c>
      <c r="F747" s="13">
        <v>0</v>
      </c>
      <c r="G747" s="13">
        <v>0</v>
      </c>
      <c r="H747" s="20">
        <f t="shared" si="154"/>
        <v>0</v>
      </c>
      <c r="I747">
        <v>0</v>
      </c>
      <c r="J747">
        <v>0</v>
      </c>
      <c r="K747">
        <v>0</v>
      </c>
      <c r="L747" s="17">
        <f t="shared" si="155"/>
        <v>0</v>
      </c>
      <c r="M747">
        <v>0</v>
      </c>
      <c r="N747">
        <v>0</v>
      </c>
      <c r="O747">
        <v>0</v>
      </c>
      <c r="P747" s="15">
        <f t="shared" si="156"/>
        <v>0</v>
      </c>
      <c r="Q747" s="15">
        <f t="shared" si="157"/>
        <v>0</v>
      </c>
      <c r="R747" s="20">
        <f t="shared" si="158"/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 s="16">
        <v>7.2333333333000001</v>
      </c>
      <c r="Y747" s="26">
        <f t="shared" si="159"/>
        <v>0.19549549549459461</v>
      </c>
      <c r="Z747" s="4">
        <v>6.22</v>
      </c>
      <c r="AA747" s="26">
        <f t="shared" si="160"/>
        <v>0.16810810810810811</v>
      </c>
      <c r="AB747" s="4">
        <v>216.73</v>
      </c>
      <c r="AC747" s="26">
        <f t="shared" si="161"/>
        <v>5.8575675675675676</v>
      </c>
      <c r="AD747" s="21">
        <f t="shared" si="162"/>
        <v>2.7898631980264633E-2</v>
      </c>
      <c r="AE747" s="15">
        <f t="shared" si="163"/>
        <v>0</v>
      </c>
      <c r="AF747" s="15">
        <f t="shared" si="164"/>
        <v>0</v>
      </c>
      <c r="AG747" s="15">
        <f t="shared" si="165"/>
        <v>0</v>
      </c>
      <c r="AH747" s="13">
        <v>3</v>
      </c>
      <c r="AI747" s="13">
        <v>6</v>
      </c>
      <c r="AJ747" s="21">
        <f t="shared" si="166"/>
        <v>0.33333333333333331</v>
      </c>
      <c r="AK747">
        <v>0</v>
      </c>
      <c r="AL747">
        <v>0</v>
      </c>
      <c r="AM747" s="42">
        <v>0</v>
      </c>
      <c r="AN747" s="42">
        <v>2</v>
      </c>
      <c r="AO747" s="42">
        <v>0</v>
      </c>
      <c r="AP747" s="42">
        <v>2</v>
      </c>
      <c r="AQ747" s="42">
        <v>1</v>
      </c>
      <c r="AR747" s="42">
        <v>3</v>
      </c>
      <c r="AS747">
        <v>1</v>
      </c>
      <c r="AT747">
        <v>3</v>
      </c>
      <c r="AU747" s="4">
        <v>-60.71</v>
      </c>
      <c r="AV747" s="4">
        <v>25</v>
      </c>
      <c r="AW747">
        <v>2</v>
      </c>
      <c r="AX747">
        <v>0</v>
      </c>
      <c r="AY747" s="16">
        <f t="shared" si="167"/>
        <v>-16.589861751228526</v>
      </c>
      <c r="AZ747" s="4">
        <v>90</v>
      </c>
      <c r="BA747">
        <v>-4.9000000000000004</v>
      </c>
    </row>
    <row r="748" spans="1:53" x14ac:dyDescent="0.2">
      <c r="A748" s="13" t="s">
        <v>2555</v>
      </c>
      <c r="B748" s="13" t="s">
        <v>2556</v>
      </c>
      <c r="C748" s="1" t="s">
        <v>214</v>
      </c>
      <c r="D748" s="13" t="s">
        <v>154</v>
      </c>
      <c r="E748" s="13">
        <v>74</v>
      </c>
      <c r="F748" s="13">
        <v>0</v>
      </c>
      <c r="G748" s="13">
        <v>1</v>
      </c>
      <c r="H748" s="20">
        <f t="shared" si="154"/>
        <v>1</v>
      </c>
      <c r="I748">
        <v>0</v>
      </c>
      <c r="J748">
        <v>0</v>
      </c>
      <c r="K748">
        <v>1</v>
      </c>
      <c r="L748" s="17">
        <f t="shared" si="155"/>
        <v>0.88084169317304584</v>
      </c>
      <c r="M748">
        <v>6</v>
      </c>
      <c r="N748">
        <v>3</v>
      </c>
      <c r="O748">
        <v>1</v>
      </c>
      <c r="P748" s="15">
        <f t="shared" si="156"/>
        <v>0</v>
      </c>
      <c r="Q748" s="15">
        <f t="shared" si="157"/>
        <v>0</v>
      </c>
      <c r="R748" s="20">
        <f t="shared" si="158"/>
        <v>0</v>
      </c>
      <c r="S748">
        <v>0</v>
      </c>
      <c r="T748">
        <v>3</v>
      </c>
      <c r="U748">
        <v>4</v>
      </c>
      <c r="V748">
        <v>2</v>
      </c>
      <c r="W748">
        <v>0</v>
      </c>
      <c r="X748" s="16">
        <v>68.116666666699999</v>
      </c>
      <c r="Y748" s="26">
        <f t="shared" si="159"/>
        <v>0.92049549549594589</v>
      </c>
      <c r="Z748" s="4">
        <v>64.180000000000007</v>
      </c>
      <c r="AA748" s="26">
        <f t="shared" si="160"/>
        <v>0.86729729729729743</v>
      </c>
      <c r="AB748" s="4">
        <v>312.02999999999997</v>
      </c>
      <c r="AC748" s="26">
        <f t="shared" si="161"/>
        <v>4.2166216216216217</v>
      </c>
      <c r="AD748" s="21">
        <f t="shared" si="162"/>
        <v>0.17059620956380747</v>
      </c>
      <c r="AE748" s="15">
        <f t="shared" si="163"/>
        <v>0</v>
      </c>
      <c r="AF748" s="15">
        <f t="shared" si="164"/>
        <v>0.5</v>
      </c>
      <c r="AG748" s="15">
        <f t="shared" si="165"/>
        <v>0.5</v>
      </c>
      <c r="AH748" s="13">
        <v>0</v>
      </c>
      <c r="AI748" s="13">
        <v>6</v>
      </c>
      <c r="AJ748" s="21">
        <f t="shared" si="166"/>
        <v>0</v>
      </c>
      <c r="AK748">
        <v>2</v>
      </c>
      <c r="AL748">
        <v>1</v>
      </c>
      <c r="AM748" s="42">
        <v>41</v>
      </c>
      <c r="AN748" s="42">
        <v>9</v>
      </c>
      <c r="AO748" s="42">
        <v>41</v>
      </c>
      <c r="AP748" s="42">
        <v>9</v>
      </c>
      <c r="AQ748" s="42">
        <v>3</v>
      </c>
      <c r="AR748" s="42">
        <v>29</v>
      </c>
      <c r="AS748">
        <v>37</v>
      </c>
      <c r="AT748">
        <v>9</v>
      </c>
      <c r="AU748" s="4">
        <v>-6.46</v>
      </c>
      <c r="AV748" s="4">
        <v>80.430000000000007</v>
      </c>
      <c r="AW748">
        <v>2</v>
      </c>
      <c r="AX748">
        <v>0</v>
      </c>
      <c r="AY748" s="16">
        <f t="shared" si="167"/>
        <v>80.156594078747176</v>
      </c>
      <c r="AZ748" s="4">
        <v>86.44</v>
      </c>
      <c r="BA748">
        <v>-7.4</v>
      </c>
    </row>
    <row r="749" spans="1:53" x14ac:dyDescent="0.2">
      <c r="A749" s="13" t="s">
        <v>1352</v>
      </c>
      <c r="B749" s="13" t="s">
        <v>2558</v>
      </c>
      <c r="C749" s="1" t="s">
        <v>314</v>
      </c>
      <c r="D749" s="13" t="s">
        <v>146</v>
      </c>
      <c r="E749" s="13">
        <v>82</v>
      </c>
      <c r="F749" s="13">
        <v>5</v>
      </c>
      <c r="G749" s="13">
        <v>3</v>
      </c>
      <c r="H749" s="20">
        <f t="shared" si="154"/>
        <v>8</v>
      </c>
      <c r="I749">
        <v>5</v>
      </c>
      <c r="J749">
        <v>3</v>
      </c>
      <c r="K749">
        <v>0</v>
      </c>
      <c r="L749" s="17">
        <f t="shared" si="155"/>
        <v>2.9191161564976524</v>
      </c>
      <c r="M749">
        <v>34</v>
      </c>
      <c r="N749">
        <v>11</v>
      </c>
      <c r="O749">
        <v>3</v>
      </c>
      <c r="P749" s="15">
        <f t="shared" si="156"/>
        <v>0.14705882352941177</v>
      </c>
      <c r="Q749" s="15">
        <f t="shared" si="157"/>
        <v>0.10416666666666667</v>
      </c>
      <c r="R749" s="20">
        <f t="shared" si="158"/>
        <v>25.588235294117649</v>
      </c>
      <c r="S749">
        <v>0</v>
      </c>
      <c r="T749">
        <v>1</v>
      </c>
      <c r="U749">
        <v>7</v>
      </c>
      <c r="V749">
        <v>2</v>
      </c>
      <c r="W749">
        <v>0</v>
      </c>
      <c r="X749" s="16">
        <v>164.4333333333</v>
      </c>
      <c r="Y749" s="26">
        <f t="shared" si="159"/>
        <v>2.0052845528451217</v>
      </c>
      <c r="Z749" s="4">
        <v>166.49</v>
      </c>
      <c r="AA749" s="26">
        <f t="shared" si="160"/>
        <v>2.0303658536585365</v>
      </c>
      <c r="AB749" s="4">
        <v>195.76</v>
      </c>
      <c r="AC749" s="26">
        <f t="shared" si="161"/>
        <v>2.3873170731707316</v>
      </c>
      <c r="AD749" s="21">
        <f t="shared" si="162"/>
        <v>0.45959972394755</v>
      </c>
      <c r="AE749" s="15">
        <f t="shared" si="163"/>
        <v>0.29411764705882354</v>
      </c>
      <c r="AF749" s="15">
        <f t="shared" si="164"/>
        <v>0.17647058823529413</v>
      </c>
      <c r="AG749" s="15">
        <f t="shared" si="165"/>
        <v>0.47058823529411764</v>
      </c>
      <c r="AH749" s="13">
        <v>24</v>
      </c>
      <c r="AI749" s="13">
        <v>22</v>
      </c>
      <c r="AJ749" s="21">
        <f t="shared" si="166"/>
        <v>0.52173913043478259</v>
      </c>
      <c r="AK749">
        <v>17</v>
      </c>
      <c r="AL749">
        <v>2</v>
      </c>
      <c r="AM749" s="42">
        <v>128</v>
      </c>
      <c r="AN749" s="42">
        <v>21</v>
      </c>
      <c r="AO749" s="42">
        <v>128</v>
      </c>
      <c r="AP749" s="42">
        <v>21</v>
      </c>
      <c r="AQ749" s="42">
        <v>6</v>
      </c>
      <c r="AR749" s="42">
        <v>87</v>
      </c>
      <c r="AS749">
        <v>162</v>
      </c>
      <c r="AT749">
        <v>21</v>
      </c>
      <c r="AU749" s="4">
        <v>1.59</v>
      </c>
      <c r="AV749" s="4">
        <v>88.52</v>
      </c>
      <c r="AW749">
        <v>1</v>
      </c>
      <c r="AX749">
        <v>0</v>
      </c>
      <c r="AY749" s="16">
        <f t="shared" si="167"/>
        <v>113.11575106428403</v>
      </c>
      <c r="AZ749" s="4">
        <v>95.48</v>
      </c>
      <c r="BA749">
        <v>-0.60000000000000009</v>
      </c>
    </row>
    <row r="750" spans="1:53" x14ac:dyDescent="0.2">
      <c r="A750" s="13" t="s">
        <v>423</v>
      </c>
      <c r="B750" s="13" t="s">
        <v>2561</v>
      </c>
      <c r="C750" s="1" t="s">
        <v>153</v>
      </c>
      <c r="D750" s="13" t="s">
        <v>146</v>
      </c>
      <c r="E750" s="13">
        <v>82</v>
      </c>
      <c r="F750" s="13">
        <v>1</v>
      </c>
      <c r="G750" s="13">
        <v>0</v>
      </c>
      <c r="H750" s="20">
        <f t="shared" si="154"/>
        <v>1</v>
      </c>
      <c r="I750">
        <v>1</v>
      </c>
      <c r="J750">
        <v>0</v>
      </c>
      <c r="K750">
        <v>0</v>
      </c>
      <c r="L750" s="17">
        <f t="shared" si="155"/>
        <v>2.7671022290588274</v>
      </c>
      <c r="M750">
        <v>1</v>
      </c>
      <c r="N750">
        <v>2</v>
      </c>
      <c r="O750">
        <v>0</v>
      </c>
      <c r="P750" s="15">
        <f t="shared" si="156"/>
        <v>1</v>
      </c>
      <c r="Q750" s="15">
        <f t="shared" si="157"/>
        <v>0.33333333333333331</v>
      </c>
      <c r="R750" s="20">
        <f t="shared" si="158"/>
        <v>0</v>
      </c>
      <c r="S750">
        <v>0</v>
      </c>
      <c r="T750">
        <v>1</v>
      </c>
      <c r="U750">
        <v>2</v>
      </c>
      <c r="V750">
        <v>0</v>
      </c>
      <c r="W750">
        <v>0</v>
      </c>
      <c r="X750" s="16">
        <v>21.683333333299998</v>
      </c>
      <c r="Y750" s="26">
        <f t="shared" si="159"/>
        <v>0.26443089430853656</v>
      </c>
      <c r="Z750" s="4">
        <v>19.43</v>
      </c>
      <c r="AA750" s="26">
        <f t="shared" si="160"/>
        <v>0.23695121951219511</v>
      </c>
      <c r="AB750" s="4">
        <v>404.88</v>
      </c>
      <c r="AC750" s="26">
        <f t="shared" si="161"/>
        <v>4.937560975609756</v>
      </c>
      <c r="AD750" s="21">
        <f t="shared" si="162"/>
        <v>4.5791991704178546E-2</v>
      </c>
      <c r="AE750" s="15">
        <f t="shared" si="163"/>
        <v>1</v>
      </c>
      <c r="AF750" s="15">
        <f t="shared" si="164"/>
        <v>0</v>
      </c>
      <c r="AG750" s="15">
        <f t="shared" si="165"/>
        <v>1</v>
      </c>
      <c r="AH750" s="13">
        <v>2</v>
      </c>
      <c r="AI750" s="13">
        <v>2</v>
      </c>
      <c r="AJ750" s="21">
        <f t="shared" si="166"/>
        <v>0.5</v>
      </c>
      <c r="AK750">
        <v>1</v>
      </c>
      <c r="AL750">
        <v>0</v>
      </c>
      <c r="AM750" s="42">
        <v>15</v>
      </c>
      <c r="AN750" s="42">
        <v>2</v>
      </c>
      <c r="AO750" s="42">
        <v>15</v>
      </c>
      <c r="AP750" s="42">
        <v>2</v>
      </c>
      <c r="AQ750" s="42">
        <v>0</v>
      </c>
      <c r="AR750" s="42">
        <v>4</v>
      </c>
      <c r="AS750">
        <v>10</v>
      </c>
      <c r="AT750">
        <v>0</v>
      </c>
      <c r="AU750" s="4">
        <v>12.39</v>
      </c>
      <c r="AV750" s="4">
        <v>100</v>
      </c>
      <c r="AW750">
        <v>0</v>
      </c>
      <c r="AX750">
        <v>0</v>
      </c>
      <c r="AY750" s="16">
        <f t="shared" si="167"/>
        <v>85.780169100823656</v>
      </c>
      <c r="AZ750" s="4">
        <v>61.11</v>
      </c>
      <c r="BA750">
        <v>-33.1</v>
      </c>
    </row>
    <row r="751" spans="1:53" x14ac:dyDescent="0.2">
      <c r="A751" s="13" t="s">
        <v>165</v>
      </c>
      <c r="B751" s="13" t="s">
        <v>2563</v>
      </c>
      <c r="C751" s="1" t="s">
        <v>363</v>
      </c>
      <c r="D751" s="13" t="s">
        <v>146</v>
      </c>
      <c r="E751" s="13">
        <v>82</v>
      </c>
      <c r="F751" s="13">
        <v>4</v>
      </c>
      <c r="G751" s="13">
        <v>22</v>
      </c>
      <c r="H751" s="20">
        <f t="shared" si="154"/>
        <v>26</v>
      </c>
      <c r="I751">
        <v>4</v>
      </c>
      <c r="J751">
        <v>8</v>
      </c>
      <c r="K751">
        <v>14</v>
      </c>
      <c r="L751" s="17">
        <f t="shared" si="155"/>
        <v>5.2011558124033339</v>
      </c>
      <c r="M751">
        <v>48</v>
      </c>
      <c r="N751">
        <v>24</v>
      </c>
      <c r="O751">
        <v>26</v>
      </c>
      <c r="P751" s="15">
        <f t="shared" si="156"/>
        <v>8.3333333333333329E-2</v>
      </c>
      <c r="Q751" s="15">
        <f t="shared" si="157"/>
        <v>4.0816326530612242E-2</v>
      </c>
      <c r="R751" s="20">
        <f t="shared" si="158"/>
        <v>52.878048780487802</v>
      </c>
      <c r="S751">
        <v>2</v>
      </c>
      <c r="T751">
        <v>0</v>
      </c>
      <c r="U751">
        <v>6</v>
      </c>
      <c r="V751">
        <v>17</v>
      </c>
      <c r="W751">
        <v>5</v>
      </c>
      <c r="X751" s="16">
        <v>299.93333333330003</v>
      </c>
      <c r="Y751" s="26">
        <f t="shared" si="159"/>
        <v>3.657723577235366</v>
      </c>
      <c r="Z751" s="4">
        <v>294.66000000000003</v>
      </c>
      <c r="AA751" s="26">
        <f t="shared" si="160"/>
        <v>3.5934146341463418</v>
      </c>
      <c r="AB751" s="4">
        <v>169.77</v>
      </c>
      <c r="AC751" s="26">
        <f t="shared" si="161"/>
        <v>2.0703658536585365</v>
      </c>
      <c r="AD751" s="21">
        <f t="shared" si="162"/>
        <v>0.6344551385569408</v>
      </c>
      <c r="AE751" s="15">
        <f t="shared" si="163"/>
        <v>9.7560975609756101E-2</v>
      </c>
      <c r="AF751" s="15">
        <f t="shared" si="164"/>
        <v>0.53658536585365857</v>
      </c>
      <c r="AG751" s="15">
        <f t="shared" si="165"/>
        <v>0.63414634146341464</v>
      </c>
      <c r="AH751" s="13">
        <v>129</v>
      </c>
      <c r="AI751" s="13">
        <v>93</v>
      </c>
      <c r="AJ751" s="21">
        <f t="shared" si="166"/>
        <v>0.58108108108108103</v>
      </c>
      <c r="AK751">
        <v>41</v>
      </c>
      <c r="AL751">
        <v>3</v>
      </c>
      <c r="AM751" s="42">
        <v>230</v>
      </c>
      <c r="AN751" s="42">
        <v>40</v>
      </c>
      <c r="AO751" s="42">
        <v>230</v>
      </c>
      <c r="AP751" s="42">
        <v>40</v>
      </c>
      <c r="AQ751" s="42">
        <v>7</v>
      </c>
      <c r="AR751" s="42">
        <v>139</v>
      </c>
      <c r="AS751">
        <v>258</v>
      </c>
      <c r="AT751">
        <v>52</v>
      </c>
      <c r="AU751" s="4">
        <v>5.37</v>
      </c>
      <c r="AV751" s="4">
        <v>83.23</v>
      </c>
      <c r="AW751">
        <v>2</v>
      </c>
      <c r="AX751">
        <v>0</v>
      </c>
      <c r="AY751" s="16">
        <f t="shared" si="167"/>
        <v>110.02444987776283</v>
      </c>
      <c r="AZ751" s="4">
        <v>94.85</v>
      </c>
      <c r="BA751">
        <v>8.6</v>
      </c>
    </row>
    <row r="752" spans="1:53" x14ac:dyDescent="0.2">
      <c r="A752" s="13" t="s">
        <v>519</v>
      </c>
      <c r="B752" s="13" t="s">
        <v>2565</v>
      </c>
      <c r="C752" s="1" t="s">
        <v>314</v>
      </c>
      <c r="D752" s="13" t="s">
        <v>146</v>
      </c>
      <c r="E752" s="13">
        <v>29</v>
      </c>
      <c r="F752" s="13">
        <v>3</v>
      </c>
      <c r="G752" s="13">
        <v>2</v>
      </c>
      <c r="H752" s="20">
        <f t="shared" si="154"/>
        <v>5</v>
      </c>
      <c r="I752">
        <v>3</v>
      </c>
      <c r="J752">
        <v>1</v>
      </c>
      <c r="K752">
        <v>1</v>
      </c>
      <c r="L752" s="17">
        <f t="shared" si="155"/>
        <v>3.7523452157598496</v>
      </c>
      <c r="M752">
        <v>22</v>
      </c>
      <c r="N752">
        <v>5</v>
      </c>
      <c r="O752">
        <v>11</v>
      </c>
      <c r="P752" s="15">
        <f t="shared" si="156"/>
        <v>0.13636363636363635</v>
      </c>
      <c r="Q752" s="15">
        <f t="shared" si="157"/>
        <v>7.8947368421052627E-2</v>
      </c>
      <c r="R752" s="20">
        <f t="shared" si="158"/>
        <v>9.9</v>
      </c>
      <c r="S752">
        <v>0</v>
      </c>
      <c r="T752">
        <v>3</v>
      </c>
      <c r="U752">
        <v>1</v>
      </c>
      <c r="V752">
        <v>5</v>
      </c>
      <c r="W752">
        <v>0</v>
      </c>
      <c r="X752" s="16">
        <v>79.95</v>
      </c>
      <c r="Y752" s="26">
        <f t="shared" si="159"/>
        <v>2.7568965517241382</v>
      </c>
      <c r="Z752" s="4">
        <v>78.569999999999993</v>
      </c>
      <c r="AA752" s="26">
        <f t="shared" si="160"/>
        <v>2.7093103448275859</v>
      </c>
      <c r="AB752" s="4">
        <v>76.11</v>
      </c>
      <c r="AC752" s="26">
        <f t="shared" si="161"/>
        <v>2.6244827586206898</v>
      </c>
      <c r="AD752" s="21">
        <f t="shared" si="162"/>
        <v>0.50795190069821561</v>
      </c>
      <c r="AE752" s="15">
        <f t="shared" si="163"/>
        <v>0.3</v>
      </c>
      <c r="AF752" s="15">
        <f t="shared" si="164"/>
        <v>0.2</v>
      </c>
      <c r="AG752" s="15">
        <f t="shared" si="165"/>
        <v>0.5</v>
      </c>
      <c r="AH752" s="13">
        <v>4</v>
      </c>
      <c r="AI752" s="13">
        <v>2</v>
      </c>
      <c r="AJ752" s="21">
        <f t="shared" si="166"/>
        <v>0.66666666666666663</v>
      </c>
      <c r="AK752">
        <v>10</v>
      </c>
      <c r="AL752">
        <v>0</v>
      </c>
      <c r="AM752" s="42">
        <v>89</v>
      </c>
      <c r="AN752" s="42">
        <v>9</v>
      </c>
      <c r="AO752" s="42">
        <v>89</v>
      </c>
      <c r="AP752" s="42">
        <v>9</v>
      </c>
      <c r="AQ752" s="42">
        <v>1</v>
      </c>
      <c r="AR752" s="42">
        <v>39</v>
      </c>
      <c r="AS752">
        <v>88</v>
      </c>
      <c r="AT752">
        <v>11</v>
      </c>
      <c r="AU752" s="4">
        <v>3.81</v>
      </c>
      <c r="AV752" s="4">
        <v>88.89</v>
      </c>
      <c r="AW752">
        <v>1</v>
      </c>
      <c r="AX752">
        <v>0</v>
      </c>
      <c r="AY752" s="16">
        <f t="shared" si="167"/>
        <v>156.09756097560975</v>
      </c>
      <c r="AZ752" s="4">
        <v>97.17</v>
      </c>
      <c r="BA752">
        <v>8.5</v>
      </c>
    </row>
    <row r="753" spans="1:53" x14ac:dyDescent="0.2">
      <c r="A753" s="13" t="s">
        <v>458</v>
      </c>
      <c r="B753" s="13" t="s">
        <v>2567</v>
      </c>
      <c r="C753" s="1" t="s">
        <v>292</v>
      </c>
      <c r="D753" s="13" t="s">
        <v>173</v>
      </c>
      <c r="E753" s="13">
        <v>66</v>
      </c>
      <c r="F753" s="13">
        <v>3</v>
      </c>
      <c r="G753" s="13">
        <v>3</v>
      </c>
      <c r="H753" s="20">
        <f t="shared" si="154"/>
        <v>6</v>
      </c>
      <c r="I753">
        <v>3</v>
      </c>
      <c r="J753">
        <v>2</v>
      </c>
      <c r="K753">
        <v>1</v>
      </c>
      <c r="L753" s="17">
        <f t="shared" si="155"/>
        <v>2.6932668329170344</v>
      </c>
      <c r="M753">
        <v>21</v>
      </c>
      <c r="N753">
        <v>11</v>
      </c>
      <c r="O753">
        <v>7</v>
      </c>
      <c r="P753" s="15">
        <f t="shared" si="156"/>
        <v>0.14285714285714285</v>
      </c>
      <c r="Q753" s="15">
        <f t="shared" si="157"/>
        <v>7.6923076923076927E-2</v>
      </c>
      <c r="R753" s="20">
        <f t="shared" si="158"/>
        <v>24.6</v>
      </c>
      <c r="S753">
        <v>3</v>
      </c>
      <c r="T753">
        <v>1</v>
      </c>
      <c r="U753">
        <v>6</v>
      </c>
      <c r="V753">
        <v>2</v>
      </c>
      <c r="W753">
        <v>0</v>
      </c>
      <c r="X753" s="16">
        <v>133.6666666667</v>
      </c>
      <c r="Y753" s="26">
        <f t="shared" si="159"/>
        <v>2.0252525252530305</v>
      </c>
      <c r="Z753" s="4">
        <v>131.06</v>
      </c>
      <c r="AA753" s="26">
        <f t="shared" si="160"/>
        <v>1.9857575757575758</v>
      </c>
      <c r="AB753" s="4">
        <v>211.73</v>
      </c>
      <c r="AC753" s="26">
        <f t="shared" si="161"/>
        <v>3.208030303030303</v>
      </c>
      <c r="AD753" s="21">
        <f t="shared" si="162"/>
        <v>0.38233320691968847</v>
      </c>
      <c r="AE753" s="15">
        <f t="shared" si="163"/>
        <v>0.3</v>
      </c>
      <c r="AF753" s="15">
        <f t="shared" si="164"/>
        <v>0.3</v>
      </c>
      <c r="AG753" s="15">
        <f t="shared" si="165"/>
        <v>0.6</v>
      </c>
      <c r="AH753" s="1"/>
      <c r="AI753" s="1"/>
      <c r="AJ753" s="21" t="str">
        <f t="shared" si="166"/>
        <v xml:space="preserve"> </v>
      </c>
      <c r="AK753">
        <v>10</v>
      </c>
      <c r="AL753">
        <v>1</v>
      </c>
      <c r="AM753" s="42">
        <v>113</v>
      </c>
      <c r="AN753" s="42">
        <v>16</v>
      </c>
      <c r="AO753" s="42">
        <v>113</v>
      </c>
      <c r="AP753" s="42">
        <v>16</v>
      </c>
      <c r="AQ753" s="42">
        <v>3</v>
      </c>
      <c r="AR753" s="42">
        <v>42</v>
      </c>
      <c r="AS753">
        <v>118</v>
      </c>
      <c r="AT753">
        <v>15</v>
      </c>
      <c r="AU753" s="4">
        <v>1.96</v>
      </c>
      <c r="AV753" s="4">
        <v>88.72</v>
      </c>
      <c r="AW753">
        <v>0</v>
      </c>
      <c r="AX753">
        <v>0</v>
      </c>
      <c r="AY753" s="16">
        <f t="shared" si="167"/>
        <v>108.62842892765372</v>
      </c>
      <c r="AZ753" s="4">
        <v>90.2</v>
      </c>
      <c r="BA753">
        <v>-7</v>
      </c>
    </row>
    <row r="754" spans="1:53" x14ac:dyDescent="0.2">
      <c r="A754" s="13" t="s">
        <v>2570</v>
      </c>
      <c r="B754" s="13" t="s">
        <v>2571</v>
      </c>
      <c r="C754" s="1" t="s">
        <v>145</v>
      </c>
      <c r="D754" s="13" t="s">
        <v>173</v>
      </c>
      <c r="E754" s="13">
        <v>4</v>
      </c>
      <c r="F754" s="13">
        <v>0</v>
      </c>
      <c r="G754" s="13">
        <v>0</v>
      </c>
      <c r="H754" s="20">
        <f t="shared" si="154"/>
        <v>0</v>
      </c>
      <c r="I754">
        <v>0</v>
      </c>
      <c r="J754">
        <v>0</v>
      </c>
      <c r="K754">
        <v>0</v>
      </c>
      <c r="L754" s="17">
        <f t="shared" si="155"/>
        <v>0</v>
      </c>
      <c r="M754">
        <v>0</v>
      </c>
      <c r="N754">
        <v>0</v>
      </c>
      <c r="O754">
        <v>0</v>
      </c>
      <c r="P754" s="15">
        <f t="shared" si="156"/>
        <v>0</v>
      </c>
      <c r="Q754" s="15">
        <f t="shared" si="157"/>
        <v>0</v>
      </c>
      <c r="R754" s="20">
        <f t="shared" si="158"/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s="16">
        <v>0</v>
      </c>
      <c r="Y754" s="26">
        <f t="shared" si="159"/>
        <v>0</v>
      </c>
      <c r="Z754" s="4">
        <v>0</v>
      </c>
      <c r="AA754" s="26">
        <f t="shared" si="160"/>
        <v>0</v>
      </c>
      <c r="AB754" s="4">
        <v>27.17</v>
      </c>
      <c r="AC754" s="26">
        <f t="shared" si="161"/>
        <v>6.7925000000000004</v>
      </c>
      <c r="AD754" s="21">
        <f t="shared" si="162"/>
        <v>0</v>
      </c>
      <c r="AE754" s="15">
        <f t="shared" si="163"/>
        <v>0</v>
      </c>
      <c r="AF754" s="15">
        <f t="shared" si="164"/>
        <v>0</v>
      </c>
      <c r="AG754" s="15">
        <f t="shared" si="165"/>
        <v>0</v>
      </c>
      <c r="AH754" s="1"/>
      <c r="AI754" s="1"/>
      <c r="AJ754" s="21" t="str">
        <f t="shared" si="166"/>
        <v xml:space="preserve"> </v>
      </c>
      <c r="AK754">
        <v>0</v>
      </c>
      <c r="AL754">
        <v>0</v>
      </c>
      <c r="AM754" s="42">
        <v>0</v>
      </c>
      <c r="AN754" s="42">
        <v>0</v>
      </c>
      <c r="AO754" s="42">
        <v>0</v>
      </c>
      <c r="AP754" s="42">
        <v>0</v>
      </c>
      <c r="AQ754" s="42">
        <v>0</v>
      </c>
      <c r="AR754" s="42">
        <v>0</v>
      </c>
      <c r="AS754">
        <v>0</v>
      </c>
      <c r="AT754">
        <v>0</v>
      </c>
      <c r="AW754">
        <v>0</v>
      </c>
      <c r="AX754">
        <v>0</v>
      </c>
      <c r="AY754" s="16">
        <f t="shared" si="167"/>
        <v>0</v>
      </c>
    </row>
    <row r="755" spans="1:53" x14ac:dyDescent="0.2">
      <c r="A755" s="13" t="s">
        <v>1043</v>
      </c>
      <c r="B755" s="13" t="s">
        <v>622</v>
      </c>
      <c r="C755" s="1" t="s">
        <v>179</v>
      </c>
      <c r="D755" s="13" t="s">
        <v>154</v>
      </c>
      <c r="E755" s="13">
        <v>74</v>
      </c>
      <c r="F755" s="13">
        <v>5</v>
      </c>
      <c r="G755" s="13">
        <v>8</v>
      </c>
      <c r="H755" s="20">
        <f t="shared" si="154"/>
        <v>13</v>
      </c>
      <c r="I755">
        <v>6</v>
      </c>
      <c r="J755">
        <v>5</v>
      </c>
      <c r="K755">
        <v>3</v>
      </c>
      <c r="L755" s="17">
        <f t="shared" si="155"/>
        <v>3.667424183058329</v>
      </c>
      <c r="M755">
        <v>39</v>
      </c>
      <c r="N755">
        <v>17</v>
      </c>
      <c r="O755">
        <v>15</v>
      </c>
      <c r="P755" s="15">
        <f t="shared" si="156"/>
        <v>0.12820512820512819</v>
      </c>
      <c r="Q755" s="15">
        <f t="shared" si="157"/>
        <v>7.0422535211267609E-2</v>
      </c>
      <c r="R755" s="20">
        <f t="shared" si="158"/>
        <v>52.25</v>
      </c>
      <c r="S755">
        <v>0</v>
      </c>
      <c r="T755">
        <v>0</v>
      </c>
      <c r="U755">
        <v>4</v>
      </c>
      <c r="V755">
        <v>10</v>
      </c>
      <c r="W755">
        <v>3</v>
      </c>
      <c r="X755" s="16">
        <v>212.6833333333</v>
      </c>
      <c r="Y755" s="26">
        <f t="shared" si="159"/>
        <v>2.8740990990986486</v>
      </c>
      <c r="Z755" s="4">
        <v>214.77</v>
      </c>
      <c r="AA755" s="26">
        <f t="shared" si="160"/>
        <v>2.9022972972972974</v>
      </c>
      <c r="AB755" s="4">
        <v>150.38</v>
      </c>
      <c r="AC755" s="26">
        <f t="shared" si="161"/>
        <v>2.0321621621621619</v>
      </c>
      <c r="AD755" s="21">
        <f t="shared" si="162"/>
        <v>0.58816924551554162</v>
      </c>
      <c r="AE755" s="15">
        <f t="shared" si="163"/>
        <v>0.3</v>
      </c>
      <c r="AF755" s="15">
        <f t="shared" si="164"/>
        <v>0.4</v>
      </c>
      <c r="AG755" s="15">
        <f t="shared" si="165"/>
        <v>0.7</v>
      </c>
      <c r="AH755" s="13">
        <v>9</v>
      </c>
      <c r="AI755" s="13">
        <v>8</v>
      </c>
      <c r="AJ755" s="21">
        <f t="shared" si="166"/>
        <v>0.52941176470588236</v>
      </c>
      <c r="AK755">
        <v>20</v>
      </c>
      <c r="AL755">
        <v>3</v>
      </c>
      <c r="AM755" s="42">
        <v>189</v>
      </c>
      <c r="AN755" s="42">
        <v>33</v>
      </c>
      <c r="AO755" s="42">
        <v>189</v>
      </c>
      <c r="AP755" s="42">
        <v>33</v>
      </c>
      <c r="AQ755" s="42">
        <v>5</v>
      </c>
      <c r="AR755" s="42">
        <v>94</v>
      </c>
      <c r="AS755">
        <v>165</v>
      </c>
      <c r="AT755">
        <v>25</v>
      </c>
      <c r="AU755" s="4">
        <v>0.18</v>
      </c>
      <c r="AV755" s="4">
        <v>86.84</v>
      </c>
      <c r="AW755">
        <v>1</v>
      </c>
      <c r="AX755">
        <v>2</v>
      </c>
      <c r="AY755" s="16">
        <f t="shared" si="167"/>
        <v>117.92179296295242</v>
      </c>
      <c r="AZ755" s="4">
        <v>93.89</v>
      </c>
      <c r="BA755">
        <v>6.4</v>
      </c>
    </row>
    <row r="756" spans="1:53" x14ac:dyDescent="0.2">
      <c r="A756" s="13" t="s">
        <v>496</v>
      </c>
      <c r="B756" s="13" t="s">
        <v>2574</v>
      </c>
      <c r="C756" s="1" t="s">
        <v>358</v>
      </c>
      <c r="D756" s="13" t="s">
        <v>146</v>
      </c>
      <c r="E756" s="13">
        <v>77</v>
      </c>
      <c r="F756" s="13">
        <v>7</v>
      </c>
      <c r="G756" s="13">
        <v>10</v>
      </c>
      <c r="H756" s="20">
        <f t="shared" si="154"/>
        <v>17</v>
      </c>
      <c r="I756">
        <v>7</v>
      </c>
      <c r="J756">
        <v>7</v>
      </c>
      <c r="K756">
        <v>1</v>
      </c>
      <c r="L756" s="17">
        <f t="shared" si="155"/>
        <v>5.0805246554864558</v>
      </c>
      <c r="M756">
        <v>38</v>
      </c>
      <c r="N756">
        <v>14</v>
      </c>
      <c r="O756">
        <v>27</v>
      </c>
      <c r="P756" s="15">
        <f t="shared" si="156"/>
        <v>0.18421052631578946</v>
      </c>
      <c r="Q756" s="15">
        <f t="shared" si="157"/>
        <v>8.8607594936708861E-2</v>
      </c>
      <c r="R756" s="20">
        <f t="shared" si="158"/>
        <v>55.125</v>
      </c>
      <c r="S756">
        <v>0</v>
      </c>
      <c r="T756">
        <v>1</v>
      </c>
      <c r="U756">
        <v>10</v>
      </c>
      <c r="V756">
        <v>7</v>
      </c>
      <c r="W756">
        <v>1</v>
      </c>
      <c r="X756" s="16">
        <v>200.76666666669999</v>
      </c>
      <c r="Y756" s="26">
        <f t="shared" si="159"/>
        <v>2.6073593073597401</v>
      </c>
      <c r="Z756" s="4">
        <v>192.43</v>
      </c>
      <c r="AA756" s="26">
        <f t="shared" si="160"/>
        <v>2.499090909090909</v>
      </c>
      <c r="AB756" s="4">
        <v>176.2</v>
      </c>
      <c r="AC756" s="26">
        <f t="shared" si="161"/>
        <v>2.2883116883116883</v>
      </c>
      <c r="AD756" s="21">
        <f t="shared" si="162"/>
        <v>0.52201394352060337</v>
      </c>
      <c r="AE756" s="15">
        <f t="shared" si="163"/>
        <v>0.29166666666666669</v>
      </c>
      <c r="AF756" s="15">
        <f t="shared" si="164"/>
        <v>0.33333333333333331</v>
      </c>
      <c r="AG756" s="15">
        <f t="shared" si="165"/>
        <v>0.625</v>
      </c>
      <c r="AH756" s="13">
        <v>81</v>
      </c>
      <c r="AI756" s="13">
        <v>57</v>
      </c>
      <c r="AJ756" s="21">
        <f t="shared" si="166"/>
        <v>0.58695652173913049</v>
      </c>
      <c r="AK756">
        <v>24</v>
      </c>
      <c r="AL756">
        <v>2</v>
      </c>
      <c r="AM756" s="42">
        <v>165</v>
      </c>
      <c r="AN756" s="42">
        <v>18</v>
      </c>
      <c r="AO756" s="42">
        <v>165</v>
      </c>
      <c r="AP756" s="42">
        <v>18</v>
      </c>
      <c r="AQ756" s="42">
        <v>8</v>
      </c>
      <c r="AR756" s="42">
        <v>109</v>
      </c>
      <c r="AS756">
        <v>177</v>
      </c>
      <c r="AT756">
        <v>23</v>
      </c>
      <c r="AU756" s="4">
        <v>-0.81</v>
      </c>
      <c r="AV756" s="4">
        <v>88.5</v>
      </c>
      <c r="AW756">
        <v>1</v>
      </c>
      <c r="AX756">
        <v>0</v>
      </c>
      <c r="AY756" s="16">
        <f t="shared" si="167"/>
        <v>124.62228125516775</v>
      </c>
      <c r="AZ756" s="4">
        <v>94.58</v>
      </c>
      <c r="BA756">
        <v>3.2</v>
      </c>
    </row>
    <row r="757" spans="1:53" x14ac:dyDescent="0.2">
      <c r="A757" s="13" t="s">
        <v>665</v>
      </c>
      <c r="B757" s="13" t="s">
        <v>2574</v>
      </c>
      <c r="C757" s="1" t="s">
        <v>358</v>
      </c>
      <c r="D757" s="13" t="s">
        <v>146</v>
      </c>
      <c r="E757" s="13">
        <v>46</v>
      </c>
      <c r="F757" s="13">
        <v>1</v>
      </c>
      <c r="G757" s="13">
        <v>6</v>
      </c>
      <c r="H757" s="20">
        <f t="shared" si="154"/>
        <v>7</v>
      </c>
      <c r="I757">
        <v>1</v>
      </c>
      <c r="J757">
        <v>3</v>
      </c>
      <c r="K757">
        <v>3</v>
      </c>
      <c r="L757" s="17">
        <f t="shared" si="155"/>
        <v>4.5768252815094161</v>
      </c>
      <c r="M757">
        <v>18</v>
      </c>
      <c r="N757">
        <v>8</v>
      </c>
      <c r="O757">
        <v>3</v>
      </c>
      <c r="P757" s="15">
        <f t="shared" si="156"/>
        <v>5.5555555555555552E-2</v>
      </c>
      <c r="Q757" s="15">
        <f t="shared" si="157"/>
        <v>3.4482758620689655E-2</v>
      </c>
      <c r="R757" s="20">
        <f t="shared" si="158"/>
        <v>20</v>
      </c>
      <c r="S757">
        <v>0</v>
      </c>
      <c r="T757">
        <v>1</v>
      </c>
      <c r="U757">
        <v>6</v>
      </c>
      <c r="V757">
        <v>4</v>
      </c>
      <c r="W757">
        <v>0</v>
      </c>
      <c r="X757" s="16">
        <v>91.766666666700004</v>
      </c>
      <c r="Y757" s="26">
        <f t="shared" si="159"/>
        <v>1.9949275362326089</v>
      </c>
      <c r="Z757" s="4">
        <v>87.97</v>
      </c>
      <c r="AA757" s="26">
        <f t="shared" si="160"/>
        <v>1.912391304347826</v>
      </c>
      <c r="AB757" s="4">
        <v>115.35</v>
      </c>
      <c r="AC757" s="26">
        <f t="shared" si="161"/>
        <v>2.5076086956521739</v>
      </c>
      <c r="AD757" s="21">
        <f t="shared" si="162"/>
        <v>0.43266771591579772</v>
      </c>
      <c r="AE757" s="15">
        <f t="shared" si="163"/>
        <v>8.3333333333333329E-2</v>
      </c>
      <c r="AF757" s="15">
        <f t="shared" si="164"/>
        <v>0.5</v>
      </c>
      <c r="AG757" s="15">
        <f t="shared" si="165"/>
        <v>0.58333333333333337</v>
      </c>
      <c r="AH757" s="13">
        <v>48</v>
      </c>
      <c r="AI757" s="13">
        <v>35</v>
      </c>
      <c r="AJ757" s="21">
        <f t="shared" si="166"/>
        <v>0.57831325301204817</v>
      </c>
      <c r="AK757">
        <v>12</v>
      </c>
      <c r="AL757">
        <v>0</v>
      </c>
      <c r="AM757" s="42">
        <v>68</v>
      </c>
      <c r="AN757" s="42">
        <v>9</v>
      </c>
      <c r="AO757" s="42">
        <v>68</v>
      </c>
      <c r="AP757" s="42">
        <v>9</v>
      </c>
      <c r="AQ757" s="42">
        <v>3</v>
      </c>
      <c r="AR757" s="42">
        <v>48</v>
      </c>
      <c r="AS757">
        <v>77</v>
      </c>
      <c r="AT757">
        <v>10</v>
      </c>
      <c r="AU757" s="4">
        <v>-1.1200000000000001</v>
      </c>
      <c r="AV757" s="4">
        <v>88.51</v>
      </c>
      <c r="AW757">
        <v>0</v>
      </c>
      <c r="AX757">
        <v>1</v>
      </c>
      <c r="AY757" s="16">
        <f t="shared" si="167"/>
        <v>114.4206320377354</v>
      </c>
      <c r="AZ757" s="4">
        <v>95.38</v>
      </c>
      <c r="BA757">
        <v>4.8</v>
      </c>
    </row>
    <row r="758" spans="1:53" x14ac:dyDescent="0.2">
      <c r="A758" s="13" t="s">
        <v>1967</v>
      </c>
      <c r="B758" s="13" t="s">
        <v>2574</v>
      </c>
      <c r="C758" s="1" t="s">
        <v>179</v>
      </c>
      <c r="D758" s="13" t="s">
        <v>173</v>
      </c>
      <c r="E758" s="13">
        <v>80</v>
      </c>
      <c r="F758" s="13">
        <v>0</v>
      </c>
      <c r="G758" s="13">
        <v>0</v>
      </c>
      <c r="H758" s="20">
        <f t="shared" si="154"/>
        <v>0</v>
      </c>
      <c r="I758">
        <v>0</v>
      </c>
      <c r="J758">
        <v>0</v>
      </c>
      <c r="K758">
        <v>0</v>
      </c>
      <c r="L758" s="17">
        <f t="shared" si="155"/>
        <v>0</v>
      </c>
      <c r="M758">
        <v>0</v>
      </c>
      <c r="N758">
        <v>0</v>
      </c>
      <c r="O758">
        <v>0</v>
      </c>
      <c r="P758" s="15">
        <f t="shared" si="156"/>
        <v>0</v>
      </c>
      <c r="Q758" s="15">
        <f t="shared" si="157"/>
        <v>0</v>
      </c>
      <c r="R758" s="20">
        <f t="shared" si="158"/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 s="16">
        <v>9.5166666667000008</v>
      </c>
      <c r="Y758" s="26">
        <f t="shared" si="159"/>
        <v>0.11895833333375001</v>
      </c>
      <c r="Z758" s="4">
        <v>8.82</v>
      </c>
      <c r="AA758" s="26">
        <f t="shared" si="160"/>
        <v>0.11025</v>
      </c>
      <c r="AB758" s="4">
        <v>367.73</v>
      </c>
      <c r="AC758" s="26">
        <f t="shared" si="161"/>
        <v>4.5966250000000004</v>
      </c>
      <c r="AD758" s="21">
        <f t="shared" si="162"/>
        <v>2.3423184172088701E-2</v>
      </c>
      <c r="AE758" s="15">
        <f t="shared" si="163"/>
        <v>0</v>
      </c>
      <c r="AF758" s="15">
        <f t="shared" si="164"/>
        <v>0</v>
      </c>
      <c r="AG758" s="15">
        <f t="shared" si="165"/>
        <v>0</v>
      </c>
      <c r="AH758" s="1"/>
      <c r="AI758" s="1"/>
      <c r="AJ758" s="21" t="str">
        <f t="shared" si="166"/>
        <v xml:space="preserve"> </v>
      </c>
      <c r="AK758">
        <v>0</v>
      </c>
      <c r="AL758">
        <v>0</v>
      </c>
      <c r="AM758" s="42">
        <v>0</v>
      </c>
      <c r="AN758" s="42">
        <v>1</v>
      </c>
      <c r="AO758" s="42">
        <v>0</v>
      </c>
      <c r="AP758" s="42">
        <v>1</v>
      </c>
      <c r="AQ758" s="42">
        <v>0</v>
      </c>
      <c r="AR758" s="42">
        <v>4</v>
      </c>
      <c r="AS758">
        <v>3</v>
      </c>
      <c r="AT758">
        <v>0</v>
      </c>
      <c r="AU758" s="4">
        <v>13.55</v>
      </c>
      <c r="AV758" s="4">
        <v>100</v>
      </c>
      <c r="AW758">
        <v>1</v>
      </c>
      <c r="AX758">
        <v>0</v>
      </c>
      <c r="AY758" s="16">
        <f t="shared" si="167"/>
        <v>12.609457092775447</v>
      </c>
      <c r="AZ758" s="4">
        <v>54.55</v>
      </c>
      <c r="BA758">
        <v>-38.4</v>
      </c>
    </row>
    <row r="759" spans="1:53" x14ac:dyDescent="0.2">
      <c r="A759" s="13" t="s">
        <v>939</v>
      </c>
      <c r="B759" s="13" t="s">
        <v>2579</v>
      </c>
      <c r="C759" s="1" t="s">
        <v>584</v>
      </c>
      <c r="D759" s="13" t="s">
        <v>154</v>
      </c>
      <c r="E759" s="13">
        <v>76</v>
      </c>
      <c r="F759" s="13">
        <v>4</v>
      </c>
      <c r="G759" s="13">
        <v>5</v>
      </c>
      <c r="H759" s="20">
        <f t="shared" si="154"/>
        <v>9</v>
      </c>
      <c r="I759">
        <v>4</v>
      </c>
      <c r="J759">
        <v>2</v>
      </c>
      <c r="K759">
        <v>3</v>
      </c>
      <c r="L759" s="17">
        <f t="shared" si="155"/>
        <v>3.0184460592509783</v>
      </c>
      <c r="M759">
        <v>37</v>
      </c>
      <c r="N759">
        <v>10</v>
      </c>
      <c r="O759">
        <v>8</v>
      </c>
      <c r="P759" s="15">
        <f t="shared" si="156"/>
        <v>0.10810810810810811</v>
      </c>
      <c r="Q759" s="15">
        <f t="shared" si="157"/>
        <v>7.2727272727272724E-2</v>
      </c>
      <c r="R759" s="20">
        <f t="shared" si="158"/>
        <v>21.066666666666666</v>
      </c>
      <c r="S759">
        <v>1</v>
      </c>
      <c r="T759">
        <v>2</v>
      </c>
      <c r="U759">
        <v>5</v>
      </c>
      <c r="V759">
        <v>2</v>
      </c>
      <c r="W759">
        <v>2</v>
      </c>
      <c r="X759" s="16">
        <v>178.9</v>
      </c>
      <c r="Y759" s="26">
        <f t="shared" si="159"/>
        <v>2.3539473684210526</v>
      </c>
      <c r="Z759" s="4">
        <v>177.67</v>
      </c>
      <c r="AA759" s="26">
        <f t="shared" si="160"/>
        <v>2.3377631578947367</v>
      </c>
      <c r="AB759" s="4">
        <v>188.91</v>
      </c>
      <c r="AC759" s="26">
        <f t="shared" si="161"/>
        <v>2.4856578947368422</v>
      </c>
      <c r="AD759" s="21">
        <f t="shared" si="162"/>
        <v>0.48466910360630694</v>
      </c>
      <c r="AE759" s="15">
        <f t="shared" si="163"/>
        <v>0.26666666666666666</v>
      </c>
      <c r="AF759" s="15">
        <f t="shared" si="164"/>
        <v>0.33333333333333331</v>
      </c>
      <c r="AG759" s="15">
        <f t="shared" si="165"/>
        <v>0.6</v>
      </c>
      <c r="AH759" s="13">
        <v>26</v>
      </c>
      <c r="AI759" s="13">
        <v>30</v>
      </c>
      <c r="AJ759" s="21">
        <f t="shared" si="166"/>
        <v>0.4642857142857143</v>
      </c>
      <c r="AK759">
        <v>15</v>
      </c>
      <c r="AL759">
        <v>3</v>
      </c>
      <c r="AM759" s="42">
        <v>143</v>
      </c>
      <c r="AN759" s="42">
        <v>32</v>
      </c>
      <c r="AO759" s="42">
        <v>143</v>
      </c>
      <c r="AP759" s="42">
        <v>32</v>
      </c>
      <c r="AQ759" s="42">
        <v>10</v>
      </c>
      <c r="AR759" s="42">
        <v>53</v>
      </c>
      <c r="AS759">
        <v>141</v>
      </c>
      <c r="AT759">
        <v>33</v>
      </c>
      <c r="AU759" s="4">
        <v>-2.75</v>
      </c>
      <c r="AV759" s="4">
        <v>81.03</v>
      </c>
      <c r="AW759">
        <v>2</v>
      </c>
      <c r="AX759">
        <v>2</v>
      </c>
      <c r="AY759" s="16">
        <f t="shared" si="167"/>
        <v>92.901062045835658</v>
      </c>
      <c r="AZ759" s="4">
        <v>86.01</v>
      </c>
      <c r="BA759">
        <v>-2.9</v>
      </c>
    </row>
    <row r="760" spans="1:53" x14ac:dyDescent="0.2">
      <c r="A760" s="13" t="s">
        <v>312</v>
      </c>
      <c r="B760" s="13" t="s">
        <v>2581</v>
      </c>
      <c r="C760" s="1" t="s">
        <v>270</v>
      </c>
      <c r="D760" s="13" t="s">
        <v>146</v>
      </c>
      <c r="E760" s="13">
        <v>59</v>
      </c>
      <c r="F760" s="13">
        <v>0</v>
      </c>
      <c r="G760" s="13">
        <v>0</v>
      </c>
      <c r="H760" s="20">
        <f t="shared" si="154"/>
        <v>0</v>
      </c>
      <c r="I760">
        <v>0</v>
      </c>
      <c r="J760">
        <v>0</v>
      </c>
      <c r="K760">
        <v>0</v>
      </c>
      <c r="L760" s="17">
        <f t="shared" si="155"/>
        <v>0</v>
      </c>
      <c r="M760">
        <v>0</v>
      </c>
      <c r="N760">
        <v>0</v>
      </c>
      <c r="O760">
        <v>0</v>
      </c>
      <c r="P760" s="15">
        <f t="shared" si="156"/>
        <v>0</v>
      </c>
      <c r="Q760" s="15">
        <f t="shared" si="157"/>
        <v>0</v>
      </c>
      <c r="R760" s="20">
        <f t="shared" si="158"/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s="16">
        <v>4.9833333333000001</v>
      </c>
      <c r="Y760" s="26">
        <f t="shared" si="159"/>
        <v>8.4463276835593223E-2</v>
      </c>
      <c r="Z760" s="4">
        <v>3.47</v>
      </c>
      <c r="AA760" s="26">
        <f t="shared" si="160"/>
        <v>5.8813559322033901E-2</v>
      </c>
      <c r="AB760" s="4">
        <v>303.88</v>
      </c>
      <c r="AC760" s="26">
        <f t="shared" si="161"/>
        <v>5.150508474576271</v>
      </c>
      <c r="AD760" s="21">
        <f t="shared" si="162"/>
        <v>1.1290060191963561E-2</v>
      </c>
      <c r="AE760" s="15">
        <f t="shared" si="163"/>
        <v>0</v>
      </c>
      <c r="AF760" s="15">
        <f t="shared" si="164"/>
        <v>0</v>
      </c>
      <c r="AG760" s="15">
        <f t="shared" si="165"/>
        <v>0</v>
      </c>
      <c r="AH760" s="13">
        <v>2</v>
      </c>
      <c r="AI760" s="13">
        <v>4</v>
      </c>
      <c r="AJ760" s="21">
        <f t="shared" si="166"/>
        <v>0.33333333333333331</v>
      </c>
      <c r="AK760">
        <v>1</v>
      </c>
      <c r="AL760">
        <v>0</v>
      </c>
      <c r="AM760" s="42">
        <v>4</v>
      </c>
      <c r="AN760" s="42">
        <v>0</v>
      </c>
      <c r="AO760" s="42">
        <v>4</v>
      </c>
      <c r="AP760" s="42">
        <v>0</v>
      </c>
      <c r="AQ760" s="42">
        <v>1</v>
      </c>
      <c r="AR760" s="42">
        <v>0</v>
      </c>
      <c r="AS760">
        <v>2</v>
      </c>
      <c r="AT760">
        <v>0</v>
      </c>
      <c r="AU760" s="4">
        <v>14.23</v>
      </c>
      <c r="AV760" s="4">
        <v>100</v>
      </c>
      <c r="AW760">
        <v>0</v>
      </c>
      <c r="AX760">
        <v>0</v>
      </c>
      <c r="AY760" s="16">
        <f t="shared" si="167"/>
        <v>96.321070234757997</v>
      </c>
      <c r="AZ760" s="4">
        <v>60</v>
      </c>
      <c r="BA760">
        <v>-33.799999999999997</v>
      </c>
    </row>
    <row r="761" spans="1:53" x14ac:dyDescent="0.2">
      <c r="A761" s="13" t="s">
        <v>241</v>
      </c>
      <c r="B761" s="13" t="s">
        <v>2583</v>
      </c>
      <c r="C761" s="1" t="s">
        <v>243</v>
      </c>
      <c r="D761" s="13" t="s">
        <v>129</v>
      </c>
      <c r="E761" s="13">
        <v>25</v>
      </c>
      <c r="F761" s="13">
        <v>0</v>
      </c>
      <c r="G761" s="13">
        <v>0</v>
      </c>
      <c r="H761" s="20">
        <f t="shared" si="154"/>
        <v>0</v>
      </c>
      <c r="I761">
        <v>0</v>
      </c>
      <c r="J761">
        <v>0</v>
      </c>
      <c r="K761">
        <v>0</v>
      </c>
      <c r="L761" s="17">
        <f t="shared" si="155"/>
        <v>0</v>
      </c>
      <c r="M761">
        <v>0</v>
      </c>
      <c r="N761">
        <v>0</v>
      </c>
      <c r="O761">
        <v>0</v>
      </c>
      <c r="P761" s="15">
        <f t="shared" si="156"/>
        <v>0</v>
      </c>
      <c r="Q761" s="15">
        <f t="shared" si="157"/>
        <v>0</v>
      </c>
      <c r="R761" s="20">
        <f t="shared" si="158"/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16">
        <v>0.8</v>
      </c>
      <c r="Y761" s="26">
        <f t="shared" si="159"/>
        <v>3.2000000000000001E-2</v>
      </c>
      <c r="Z761" s="4">
        <v>0.92</v>
      </c>
      <c r="AA761" s="26">
        <f t="shared" si="160"/>
        <v>3.6799999999999999E-2</v>
      </c>
      <c r="AB761" s="4">
        <v>125.97</v>
      </c>
      <c r="AC761" s="26">
        <f t="shared" si="161"/>
        <v>5.0388000000000002</v>
      </c>
      <c r="AD761" s="21">
        <f t="shared" si="162"/>
        <v>7.2503743399795085E-3</v>
      </c>
      <c r="AE761" s="15">
        <f t="shared" si="163"/>
        <v>0</v>
      </c>
      <c r="AF761" s="15">
        <f t="shared" si="164"/>
        <v>0</v>
      </c>
      <c r="AG761" s="15">
        <f t="shared" si="165"/>
        <v>0</v>
      </c>
      <c r="AH761" s="13">
        <v>0</v>
      </c>
      <c r="AI761" s="13">
        <v>0</v>
      </c>
      <c r="AJ761" s="21" t="str">
        <f t="shared" si="166"/>
        <v xml:space="preserve"> </v>
      </c>
      <c r="AK761">
        <v>0</v>
      </c>
      <c r="AL761">
        <v>0</v>
      </c>
      <c r="AM761" s="42">
        <v>0</v>
      </c>
      <c r="AN761" s="42">
        <v>1</v>
      </c>
      <c r="AO761" s="42">
        <v>0</v>
      </c>
      <c r="AP761" s="42">
        <v>1</v>
      </c>
      <c r="AQ761" s="42">
        <v>0</v>
      </c>
      <c r="AR761" s="42">
        <v>0</v>
      </c>
      <c r="AS761">
        <v>0</v>
      </c>
      <c r="AT761">
        <v>1</v>
      </c>
      <c r="AU761" s="4">
        <v>-80.95</v>
      </c>
      <c r="AV761" s="4">
        <v>0</v>
      </c>
      <c r="AW761">
        <v>0</v>
      </c>
      <c r="AX761">
        <v>0</v>
      </c>
      <c r="AY761" s="16">
        <f t="shared" si="167"/>
        <v>-120</v>
      </c>
      <c r="AZ761" s="4">
        <v>100</v>
      </c>
      <c r="BA761">
        <v>6.8</v>
      </c>
    </row>
    <row r="762" spans="1:53" x14ac:dyDescent="0.2">
      <c r="A762" s="13" t="s">
        <v>1604</v>
      </c>
      <c r="B762" s="13" t="s">
        <v>2586</v>
      </c>
      <c r="C762" s="1" t="s">
        <v>219</v>
      </c>
      <c r="D762" s="13" t="s">
        <v>146</v>
      </c>
      <c r="E762" s="13">
        <v>82</v>
      </c>
      <c r="F762" s="13">
        <v>13</v>
      </c>
      <c r="G762" s="13">
        <v>12</v>
      </c>
      <c r="H762" s="20">
        <f t="shared" si="154"/>
        <v>25</v>
      </c>
      <c r="I762">
        <v>11</v>
      </c>
      <c r="J762">
        <v>8</v>
      </c>
      <c r="K762">
        <v>4</v>
      </c>
      <c r="L762" s="17">
        <f t="shared" si="155"/>
        <v>5.1522784520271525</v>
      </c>
      <c r="M762">
        <v>71</v>
      </c>
      <c r="N762">
        <v>35</v>
      </c>
      <c r="O762">
        <v>49</v>
      </c>
      <c r="P762" s="15">
        <f t="shared" si="156"/>
        <v>0.18309859154929578</v>
      </c>
      <c r="Q762" s="15">
        <f t="shared" si="157"/>
        <v>8.387096774193549E-2</v>
      </c>
      <c r="R762" s="20">
        <f t="shared" si="158"/>
        <v>48.25</v>
      </c>
      <c r="S762">
        <v>1</v>
      </c>
      <c r="T762">
        <v>2</v>
      </c>
      <c r="U762">
        <v>8</v>
      </c>
      <c r="V762">
        <v>12</v>
      </c>
      <c r="W762">
        <v>2</v>
      </c>
      <c r="X762" s="16">
        <v>291.13333333330002</v>
      </c>
      <c r="Y762" s="26">
        <f t="shared" si="159"/>
        <v>3.5504065040646342</v>
      </c>
      <c r="Z762" s="4">
        <v>281.93</v>
      </c>
      <c r="AA762" s="26">
        <f t="shared" si="160"/>
        <v>3.4381707317073174</v>
      </c>
      <c r="AB762" s="4">
        <v>167.47</v>
      </c>
      <c r="AC762" s="26">
        <f t="shared" si="161"/>
        <v>2.0423170731707319</v>
      </c>
      <c r="AD762" s="21">
        <f t="shared" si="162"/>
        <v>0.62734757454383627</v>
      </c>
      <c r="AE762" s="15">
        <f t="shared" si="163"/>
        <v>0.34375</v>
      </c>
      <c r="AF762" s="15">
        <f t="shared" si="164"/>
        <v>0.375</v>
      </c>
      <c r="AG762" s="15">
        <f t="shared" si="165"/>
        <v>0.71875</v>
      </c>
      <c r="AH762" s="13">
        <v>44</v>
      </c>
      <c r="AI762" s="13">
        <v>36</v>
      </c>
      <c r="AJ762" s="21">
        <f t="shared" si="166"/>
        <v>0.55000000000000004</v>
      </c>
      <c r="AK762">
        <v>32</v>
      </c>
      <c r="AL762">
        <v>4</v>
      </c>
      <c r="AM762" s="42">
        <v>161</v>
      </c>
      <c r="AN762" s="42">
        <v>32</v>
      </c>
      <c r="AO762" s="42">
        <v>161</v>
      </c>
      <c r="AP762" s="42">
        <v>32</v>
      </c>
      <c r="AQ762" s="42">
        <v>5</v>
      </c>
      <c r="AR762" s="42">
        <v>105</v>
      </c>
      <c r="AS762">
        <v>199</v>
      </c>
      <c r="AT762">
        <v>37</v>
      </c>
      <c r="AU762" s="4">
        <v>-0.78</v>
      </c>
      <c r="AV762" s="4">
        <v>84.32</v>
      </c>
      <c r="AW762">
        <v>1</v>
      </c>
      <c r="AX762">
        <v>0</v>
      </c>
      <c r="AY762" s="16">
        <f t="shared" si="167"/>
        <v>79.551179299299235</v>
      </c>
      <c r="AZ762" s="4">
        <v>96.6</v>
      </c>
      <c r="BA762">
        <v>7</v>
      </c>
    </row>
    <row r="763" spans="1:53" x14ac:dyDescent="0.2">
      <c r="A763" s="13" t="s">
        <v>519</v>
      </c>
      <c r="B763" s="13" t="s">
        <v>2588</v>
      </c>
      <c r="C763" s="1" t="s">
        <v>409</v>
      </c>
      <c r="D763" s="13" t="s">
        <v>173</v>
      </c>
      <c r="E763" s="13">
        <v>54</v>
      </c>
      <c r="F763" s="13">
        <v>0</v>
      </c>
      <c r="G763" s="13">
        <v>0</v>
      </c>
      <c r="H763" s="20">
        <f t="shared" si="154"/>
        <v>0</v>
      </c>
      <c r="I763">
        <v>0</v>
      </c>
      <c r="J763">
        <v>0</v>
      </c>
      <c r="K763">
        <v>0</v>
      </c>
      <c r="L763" s="17">
        <f t="shared" si="155"/>
        <v>0</v>
      </c>
      <c r="M763">
        <v>1</v>
      </c>
      <c r="N763">
        <v>0</v>
      </c>
      <c r="O763">
        <v>0</v>
      </c>
      <c r="P763" s="15">
        <f t="shared" si="156"/>
        <v>0</v>
      </c>
      <c r="Q763" s="15">
        <f t="shared" si="157"/>
        <v>0</v>
      </c>
      <c r="R763" s="20">
        <f t="shared" si="158"/>
        <v>0</v>
      </c>
      <c r="S763">
        <v>1</v>
      </c>
      <c r="T763">
        <v>0</v>
      </c>
      <c r="U763">
        <v>0</v>
      </c>
      <c r="V763">
        <v>0</v>
      </c>
      <c r="W763">
        <v>0</v>
      </c>
      <c r="X763" s="16">
        <v>1.85</v>
      </c>
      <c r="Y763" s="26">
        <f t="shared" si="159"/>
        <v>3.425925925925926E-2</v>
      </c>
      <c r="Z763" s="4">
        <v>3.42</v>
      </c>
      <c r="AA763" s="26">
        <f t="shared" si="160"/>
        <v>6.3333333333333339E-2</v>
      </c>
      <c r="AB763" s="4">
        <v>240.27</v>
      </c>
      <c r="AC763" s="26">
        <f t="shared" si="161"/>
        <v>4.4494444444444445</v>
      </c>
      <c r="AD763" s="21">
        <f t="shared" si="162"/>
        <v>1.4034223808937586E-2</v>
      </c>
      <c r="AE763" s="15">
        <f t="shared" si="163"/>
        <v>0</v>
      </c>
      <c r="AF763" s="15">
        <f t="shared" si="164"/>
        <v>0</v>
      </c>
      <c r="AG763" s="15">
        <f t="shared" si="165"/>
        <v>0</v>
      </c>
      <c r="AH763" s="1"/>
      <c r="AI763" s="1"/>
      <c r="AJ763" s="21" t="str">
        <f t="shared" si="166"/>
        <v xml:space="preserve"> </v>
      </c>
      <c r="AK763">
        <v>0</v>
      </c>
      <c r="AL763">
        <v>0</v>
      </c>
      <c r="AM763" s="42">
        <v>2</v>
      </c>
      <c r="AN763" s="42">
        <v>0</v>
      </c>
      <c r="AO763" s="42">
        <v>2</v>
      </c>
      <c r="AP763" s="42">
        <v>0</v>
      </c>
      <c r="AQ763" s="42">
        <v>1</v>
      </c>
      <c r="AR763" s="42">
        <v>0</v>
      </c>
      <c r="AS763">
        <v>1</v>
      </c>
      <c r="AT763">
        <v>0</v>
      </c>
      <c r="AU763" s="4">
        <v>14.55</v>
      </c>
      <c r="AV763" s="4">
        <v>100</v>
      </c>
      <c r="AW763">
        <v>0</v>
      </c>
      <c r="AX763">
        <v>0</v>
      </c>
      <c r="AY763" s="16">
        <f t="shared" si="167"/>
        <v>97.297297297297291</v>
      </c>
      <c r="AZ763" s="4">
        <v>75</v>
      </c>
      <c r="BA763">
        <v>-17.7</v>
      </c>
    </row>
    <row r="764" spans="1:53" x14ac:dyDescent="0.2">
      <c r="A764" s="13" t="s">
        <v>628</v>
      </c>
      <c r="B764" s="13" t="s">
        <v>2590</v>
      </c>
      <c r="C764" s="1" t="s">
        <v>264</v>
      </c>
      <c r="D764" s="13" t="s">
        <v>146</v>
      </c>
      <c r="E764" s="13">
        <v>74</v>
      </c>
      <c r="F764" s="13">
        <v>7</v>
      </c>
      <c r="G764" s="13">
        <v>8</v>
      </c>
      <c r="H764" s="20">
        <f t="shared" si="154"/>
        <v>15</v>
      </c>
      <c r="I764">
        <v>7</v>
      </c>
      <c r="J764">
        <v>2</v>
      </c>
      <c r="K764">
        <v>6</v>
      </c>
      <c r="L764" s="17">
        <f t="shared" si="155"/>
        <v>5.1541471795351423</v>
      </c>
      <c r="M764">
        <v>28</v>
      </c>
      <c r="N764">
        <v>9</v>
      </c>
      <c r="O764">
        <v>9</v>
      </c>
      <c r="P764" s="15">
        <f t="shared" si="156"/>
        <v>0.25</v>
      </c>
      <c r="Q764" s="15">
        <f t="shared" si="157"/>
        <v>0.15217391304347827</v>
      </c>
      <c r="R764" s="20">
        <f t="shared" si="158"/>
        <v>13.846153846153847</v>
      </c>
      <c r="S764">
        <v>0</v>
      </c>
      <c r="T764">
        <v>1</v>
      </c>
      <c r="U764">
        <v>5</v>
      </c>
      <c r="V764">
        <v>2</v>
      </c>
      <c r="W764">
        <v>0</v>
      </c>
      <c r="X764" s="16">
        <v>174.61666666670001</v>
      </c>
      <c r="Y764" s="26">
        <f t="shared" si="159"/>
        <v>2.3596846846851354</v>
      </c>
      <c r="Z764" s="4">
        <v>167.18</v>
      </c>
      <c r="AA764" s="26">
        <f t="shared" si="160"/>
        <v>2.2591891891891893</v>
      </c>
      <c r="AB764" s="4">
        <v>185.13</v>
      </c>
      <c r="AC764" s="26">
        <f t="shared" si="161"/>
        <v>2.5017567567567567</v>
      </c>
      <c r="AD764" s="21">
        <f t="shared" si="162"/>
        <v>0.47452527603530981</v>
      </c>
      <c r="AE764" s="15">
        <f t="shared" si="163"/>
        <v>0.26923076923076922</v>
      </c>
      <c r="AF764" s="15">
        <f t="shared" si="164"/>
        <v>0.30769230769230771</v>
      </c>
      <c r="AG764" s="15">
        <f t="shared" si="165"/>
        <v>0.57692307692307687</v>
      </c>
      <c r="AH764" s="13">
        <v>72</v>
      </c>
      <c r="AI764" s="13">
        <v>48</v>
      </c>
      <c r="AJ764" s="21">
        <f t="shared" si="166"/>
        <v>0.6</v>
      </c>
      <c r="AK764">
        <v>26</v>
      </c>
      <c r="AL764">
        <v>0</v>
      </c>
      <c r="AM764" s="42">
        <v>154</v>
      </c>
      <c r="AN764" s="42">
        <v>20</v>
      </c>
      <c r="AO764" s="42">
        <v>154</v>
      </c>
      <c r="AP764" s="42">
        <v>20</v>
      </c>
      <c r="AQ764" s="42">
        <v>8</v>
      </c>
      <c r="AR764" s="42">
        <v>65</v>
      </c>
      <c r="AS764">
        <v>175</v>
      </c>
      <c r="AT764">
        <v>20</v>
      </c>
      <c r="AU764" s="4">
        <v>5.44</v>
      </c>
      <c r="AV764" s="4">
        <v>89.74</v>
      </c>
      <c r="AW764">
        <v>1</v>
      </c>
      <c r="AX764">
        <v>0</v>
      </c>
      <c r="AY764" s="16">
        <f t="shared" si="167"/>
        <v>120.60704400112232</v>
      </c>
      <c r="AZ764" s="4">
        <v>91.07</v>
      </c>
      <c r="BA764">
        <v>-0.8</v>
      </c>
    </row>
    <row r="765" spans="1:53" x14ac:dyDescent="0.2">
      <c r="A765" s="13" t="s">
        <v>992</v>
      </c>
      <c r="B765" s="13" t="s">
        <v>2592</v>
      </c>
      <c r="C765" s="1" t="s">
        <v>264</v>
      </c>
      <c r="D765" s="13" t="s">
        <v>129</v>
      </c>
      <c r="E765" s="13">
        <v>74</v>
      </c>
      <c r="F765" s="13">
        <v>8</v>
      </c>
      <c r="G765" s="13">
        <v>16</v>
      </c>
      <c r="H765" s="20">
        <f t="shared" si="154"/>
        <v>24</v>
      </c>
      <c r="I765">
        <v>8</v>
      </c>
      <c r="J765">
        <v>12</v>
      </c>
      <c r="K765">
        <v>4</v>
      </c>
      <c r="L765" s="17">
        <f t="shared" si="155"/>
        <v>5.8988188707577116</v>
      </c>
      <c r="M765">
        <v>61</v>
      </c>
      <c r="N765">
        <v>20</v>
      </c>
      <c r="O765">
        <v>46</v>
      </c>
      <c r="P765" s="15">
        <f t="shared" si="156"/>
        <v>0.13114754098360656</v>
      </c>
      <c r="Q765" s="15">
        <f t="shared" si="157"/>
        <v>6.2992125984251968E-2</v>
      </c>
      <c r="R765" s="20">
        <f t="shared" si="158"/>
        <v>80.108108108108112</v>
      </c>
      <c r="S765">
        <v>4</v>
      </c>
      <c r="T765">
        <v>0</v>
      </c>
      <c r="U765">
        <v>5</v>
      </c>
      <c r="V765">
        <v>8</v>
      </c>
      <c r="W765">
        <v>2</v>
      </c>
      <c r="X765" s="16">
        <v>244.11666666670001</v>
      </c>
      <c r="Y765" s="26">
        <f t="shared" si="159"/>
        <v>3.2988738738743244</v>
      </c>
      <c r="Z765" s="4">
        <v>241.33</v>
      </c>
      <c r="AA765" s="26">
        <f t="shared" si="160"/>
        <v>3.2612162162162166</v>
      </c>
      <c r="AB765" s="4">
        <v>115.98</v>
      </c>
      <c r="AC765" s="26">
        <f t="shared" si="161"/>
        <v>1.5672972972972974</v>
      </c>
      <c r="AD765" s="21">
        <f t="shared" si="162"/>
        <v>0.67540790909854198</v>
      </c>
      <c r="AE765" s="15">
        <f t="shared" si="163"/>
        <v>0.21621621621621623</v>
      </c>
      <c r="AF765" s="15">
        <f t="shared" si="164"/>
        <v>0.43243243243243246</v>
      </c>
      <c r="AG765" s="15">
        <f t="shared" si="165"/>
        <v>0.64864864864864868</v>
      </c>
      <c r="AH765" s="13">
        <v>4</v>
      </c>
      <c r="AI765" s="13">
        <v>1</v>
      </c>
      <c r="AJ765" s="21">
        <f t="shared" si="166"/>
        <v>0.8</v>
      </c>
      <c r="AK765">
        <v>37</v>
      </c>
      <c r="AL765">
        <v>4</v>
      </c>
      <c r="AM765" s="42">
        <v>210</v>
      </c>
      <c r="AN765" s="42">
        <v>23</v>
      </c>
      <c r="AO765" s="42">
        <v>210</v>
      </c>
      <c r="AP765" s="42">
        <v>23</v>
      </c>
      <c r="AQ765" s="42">
        <v>10</v>
      </c>
      <c r="AR765" s="42">
        <v>118</v>
      </c>
      <c r="AS765">
        <v>216</v>
      </c>
      <c r="AT765">
        <v>32</v>
      </c>
      <c r="AU765" s="4">
        <v>1.38</v>
      </c>
      <c r="AV765" s="4">
        <v>87.1</v>
      </c>
      <c r="AW765">
        <v>1</v>
      </c>
      <c r="AX765">
        <v>0</v>
      </c>
      <c r="AY765" s="16">
        <f t="shared" si="167"/>
        <v>126.5788216016759</v>
      </c>
      <c r="AZ765" s="4">
        <v>93.85</v>
      </c>
      <c r="BA765">
        <v>5.6</v>
      </c>
    </row>
    <row r="766" spans="1:53" x14ac:dyDescent="0.2">
      <c r="A766" s="13" t="s">
        <v>1779</v>
      </c>
      <c r="B766" s="13" t="s">
        <v>2595</v>
      </c>
      <c r="C766" s="1" t="s">
        <v>584</v>
      </c>
      <c r="D766" s="13" t="s">
        <v>154</v>
      </c>
      <c r="E766" s="13">
        <v>71</v>
      </c>
      <c r="F766" s="13">
        <v>0</v>
      </c>
      <c r="G766" s="13">
        <v>1</v>
      </c>
      <c r="H766" s="20">
        <f t="shared" si="154"/>
        <v>1</v>
      </c>
      <c r="I766">
        <v>0</v>
      </c>
      <c r="J766">
        <v>1</v>
      </c>
      <c r="K766">
        <v>0</v>
      </c>
      <c r="L766" s="17">
        <f t="shared" si="155"/>
        <v>0.90429540316503398</v>
      </c>
      <c r="M766">
        <v>11</v>
      </c>
      <c r="N766">
        <v>3</v>
      </c>
      <c r="O766">
        <v>8</v>
      </c>
      <c r="P766" s="15">
        <f t="shared" si="156"/>
        <v>0</v>
      </c>
      <c r="Q766" s="15">
        <f t="shared" si="157"/>
        <v>0</v>
      </c>
      <c r="R766" s="20">
        <f t="shared" si="158"/>
        <v>13.5</v>
      </c>
      <c r="S766">
        <v>0</v>
      </c>
      <c r="T766">
        <v>0</v>
      </c>
      <c r="U766">
        <v>4</v>
      </c>
      <c r="V766">
        <v>4</v>
      </c>
      <c r="W766">
        <v>0</v>
      </c>
      <c r="X766" s="16">
        <v>66.349999999999994</v>
      </c>
      <c r="Y766" s="26">
        <f t="shared" si="159"/>
        <v>0.93450704225352099</v>
      </c>
      <c r="Z766" s="4">
        <v>67.94</v>
      </c>
      <c r="AA766" s="26">
        <f t="shared" si="160"/>
        <v>0.95690140845070415</v>
      </c>
      <c r="AB766" s="4">
        <v>283.06</v>
      </c>
      <c r="AC766" s="26">
        <f t="shared" si="161"/>
        <v>3.9867605633802818</v>
      </c>
      <c r="AD766" s="21">
        <f t="shared" si="162"/>
        <v>0.19356125356125353</v>
      </c>
      <c r="AE766" s="15">
        <f t="shared" si="163"/>
        <v>0</v>
      </c>
      <c r="AF766" s="15">
        <f t="shared" si="164"/>
        <v>0.25</v>
      </c>
      <c r="AG766" s="15">
        <f t="shared" si="165"/>
        <v>0.25</v>
      </c>
      <c r="AH766" s="13">
        <v>0</v>
      </c>
      <c r="AI766" s="13">
        <v>5</v>
      </c>
      <c r="AJ766" s="21">
        <f t="shared" si="166"/>
        <v>0</v>
      </c>
      <c r="AK766">
        <v>4</v>
      </c>
      <c r="AL766">
        <v>1</v>
      </c>
      <c r="AM766" s="42">
        <v>50</v>
      </c>
      <c r="AN766" s="42">
        <v>9</v>
      </c>
      <c r="AO766" s="42">
        <v>50</v>
      </c>
      <c r="AP766" s="42">
        <v>9</v>
      </c>
      <c r="AQ766" s="42">
        <v>4</v>
      </c>
      <c r="AR766" s="42">
        <v>24</v>
      </c>
      <c r="AS766">
        <v>43</v>
      </c>
      <c r="AT766">
        <v>8</v>
      </c>
      <c r="AU766" s="4">
        <v>-0.87</v>
      </c>
      <c r="AV766" s="4">
        <v>84.31</v>
      </c>
      <c r="AW766">
        <v>0</v>
      </c>
      <c r="AX766">
        <v>0</v>
      </c>
      <c r="AY766" s="16">
        <f t="shared" si="167"/>
        <v>94.951017332328561</v>
      </c>
      <c r="AZ766" s="4">
        <v>88.46</v>
      </c>
      <c r="BA766">
        <v>-2.7</v>
      </c>
    </row>
    <row r="767" spans="1:53" x14ac:dyDescent="0.2">
      <c r="A767" s="13" t="s">
        <v>935</v>
      </c>
      <c r="B767" s="13" t="s">
        <v>2599</v>
      </c>
      <c r="C767" s="1" t="s">
        <v>179</v>
      </c>
      <c r="D767" s="13" t="s">
        <v>146</v>
      </c>
      <c r="E767" s="13">
        <v>68</v>
      </c>
      <c r="F767" s="13">
        <v>3</v>
      </c>
      <c r="G767" s="13">
        <v>7</v>
      </c>
      <c r="H767" s="20">
        <f t="shared" si="154"/>
        <v>10</v>
      </c>
      <c r="I767">
        <v>3</v>
      </c>
      <c r="J767">
        <v>2</v>
      </c>
      <c r="K767">
        <v>5</v>
      </c>
      <c r="L767" s="17">
        <f t="shared" si="155"/>
        <v>3.3085194375516958</v>
      </c>
      <c r="M767">
        <v>25</v>
      </c>
      <c r="N767">
        <v>11</v>
      </c>
      <c r="O767">
        <v>17</v>
      </c>
      <c r="P767" s="15">
        <f t="shared" si="156"/>
        <v>0.12</v>
      </c>
      <c r="Q767" s="15">
        <f t="shared" si="157"/>
        <v>5.6603773584905662E-2</v>
      </c>
      <c r="R767" s="20">
        <f t="shared" si="158"/>
        <v>20.470588235294116</v>
      </c>
      <c r="S767">
        <v>1</v>
      </c>
      <c r="T767">
        <v>1</v>
      </c>
      <c r="U767">
        <v>9</v>
      </c>
      <c r="V767">
        <v>5</v>
      </c>
      <c r="W767">
        <v>5</v>
      </c>
      <c r="X767" s="16">
        <v>181.35</v>
      </c>
      <c r="Y767" s="26">
        <f t="shared" si="159"/>
        <v>2.6669117647058824</v>
      </c>
      <c r="Z767" s="4">
        <v>180.6</v>
      </c>
      <c r="AA767" s="26">
        <f t="shared" si="160"/>
        <v>2.6558823529411764</v>
      </c>
      <c r="AB767" s="4">
        <v>136.47999999999999</v>
      </c>
      <c r="AC767" s="26">
        <f t="shared" si="161"/>
        <v>2.0070588235294116</v>
      </c>
      <c r="AD767" s="21">
        <f t="shared" si="162"/>
        <v>0.56957234767251175</v>
      </c>
      <c r="AE767" s="15">
        <f t="shared" si="163"/>
        <v>0.17647058823529413</v>
      </c>
      <c r="AF767" s="15">
        <f t="shared" si="164"/>
        <v>0.41176470588235292</v>
      </c>
      <c r="AG767" s="15">
        <f t="shared" si="165"/>
        <v>0.58823529411764708</v>
      </c>
      <c r="AH767" s="13">
        <v>76</v>
      </c>
      <c r="AI767" s="13">
        <v>77</v>
      </c>
      <c r="AJ767" s="21">
        <f t="shared" si="166"/>
        <v>0.49673202614379086</v>
      </c>
      <c r="AK767">
        <v>17</v>
      </c>
      <c r="AL767">
        <v>3</v>
      </c>
      <c r="AM767" s="42">
        <v>157</v>
      </c>
      <c r="AN767" s="42">
        <v>27</v>
      </c>
      <c r="AO767" s="42">
        <v>157</v>
      </c>
      <c r="AP767" s="42">
        <v>27</v>
      </c>
      <c r="AQ767" s="42">
        <v>4</v>
      </c>
      <c r="AR767" s="42">
        <v>85</v>
      </c>
      <c r="AS767">
        <v>139</v>
      </c>
      <c r="AT767">
        <v>21</v>
      </c>
      <c r="AU767" s="4">
        <v>0.08</v>
      </c>
      <c r="AV767" s="4">
        <v>86.88</v>
      </c>
      <c r="AW767">
        <v>1</v>
      </c>
      <c r="AX767">
        <v>0</v>
      </c>
      <c r="AY767" s="16">
        <f t="shared" si="167"/>
        <v>117.4524400330852</v>
      </c>
      <c r="AZ767" s="4">
        <v>95.5</v>
      </c>
      <c r="BA767">
        <v>9.1</v>
      </c>
    </row>
    <row r="768" spans="1:53" x14ac:dyDescent="0.2">
      <c r="A768" s="13" t="s">
        <v>591</v>
      </c>
      <c r="B768" s="13" t="s">
        <v>2601</v>
      </c>
      <c r="C768" s="1" t="s">
        <v>292</v>
      </c>
      <c r="D768" s="13" t="s">
        <v>154</v>
      </c>
      <c r="E768" s="13">
        <v>81</v>
      </c>
      <c r="F768" s="13">
        <v>5</v>
      </c>
      <c r="G768" s="13">
        <v>5</v>
      </c>
      <c r="H768" s="20">
        <f t="shared" si="154"/>
        <v>10</v>
      </c>
      <c r="I768">
        <v>5</v>
      </c>
      <c r="J768">
        <v>3</v>
      </c>
      <c r="K768">
        <v>1</v>
      </c>
      <c r="L768" s="17">
        <f t="shared" si="155"/>
        <v>3.7978689735212146</v>
      </c>
      <c r="M768">
        <v>24</v>
      </c>
      <c r="N768">
        <v>14</v>
      </c>
      <c r="O768">
        <v>5</v>
      </c>
      <c r="P768" s="15">
        <f t="shared" si="156"/>
        <v>0.20833333333333334</v>
      </c>
      <c r="Q768" s="15">
        <f t="shared" si="157"/>
        <v>0.11627906976744186</v>
      </c>
      <c r="R768" s="20">
        <f t="shared" si="158"/>
        <v>25.384615384615387</v>
      </c>
      <c r="S768">
        <v>1</v>
      </c>
      <c r="T768">
        <v>3</v>
      </c>
      <c r="U768">
        <v>2</v>
      </c>
      <c r="V768">
        <v>6</v>
      </c>
      <c r="W768">
        <v>1</v>
      </c>
      <c r="X768" s="16">
        <v>157.98333333330001</v>
      </c>
      <c r="Y768" s="26">
        <f t="shared" si="159"/>
        <v>1.9504115226333334</v>
      </c>
      <c r="Z768" s="4">
        <v>144.56</v>
      </c>
      <c r="AA768" s="26">
        <f t="shared" si="160"/>
        <v>1.7846913580246915</v>
      </c>
      <c r="AB768" s="4">
        <v>214.38</v>
      </c>
      <c r="AC768" s="26">
        <f t="shared" si="161"/>
        <v>2.6466666666666665</v>
      </c>
      <c r="AD768" s="21">
        <f t="shared" si="162"/>
        <v>0.40274140524878815</v>
      </c>
      <c r="AE768" s="15">
        <f t="shared" si="163"/>
        <v>0.38461538461538464</v>
      </c>
      <c r="AF768" s="15">
        <f t="shared" si="164"/>
        <v>0.30769230769230771</v>
      </c>
      <c r="AG768" s="15">
        <f t="shared" si="165"/>
        <v>0.69230769230769229</v>
      </c>
      <c r="AH768" s="13">
        <v>0</v>
      </c>
      <c r="AI768" s="13">
        <v>7</v>
      </c>
      <c r="AJ768" s="21">
        <f t="shared" si="166"/>
        <v>0</v>
      </c>
      <c r="AK768">
        <v>13</v>
      </c>
      <c r="AL768">
        <v>5</v>
      </c>
      <c r="AM768" s="42">
        <v>97</v>
      </c>
      <c r="AN768" s="42">
        <v>27</v>
      </c>
      <c r="AO768" s="42">
        <v>97</v>
      </c>
      <c r="AP768" s="42">
        <v>27</v>
      </c>
      <c r="AQ768" s="42">
        <v>8</v>
      </c>
      <c r="AR768" s="42">
        <v>40</v>
      </c>
      <c r="AS768">
        <v>113</v>
      </c>
      <c r="AT768">
        <v>32</v>
      </c>
      <c r="AU768" s="4">
        <v>-4.1900000000000004</v>
      </c>
      <c r="AV768" s="4">
        <v>77.930000000000007</v>
      </c>
      <c r="AW768">
        <v>2</v>
      </c>
      <c r="AX768">
        <v>1</v>
      </c>
      <c r="AY768" s="16">
        <f t="shared" si="167"/>
        <v>68.361641523381863</v>
      </c>
      <c r="AZ768" s="4">
        <v>90.91</v>
      </c>
      <c r="BA768">
        <v>1.1000000000000001</v>
      </c>
    </row>
    <row r="769" spans="1:53" x14ac:dyDescent="0.2">
      <c r="A769" s="13" t="s">
        <v>2605</v>
      </c>
      <c r="B769" s="13" t="s">
        <v>2606</v>
      </c>
      <c r="C769" s="1" t="s">
        <v>206</v>
      </c>
      <c r="D769" s="13" t="s">
        <v>146</v>
      </c>
      <c r="E769" s="13">
        <v>73</v>
      </c>
      <c r="F769" s="13">
        <v>3</v>
      </c>
      <c r="G769" s="13">
        <v>1</v>
      </c>
      <c r="H769" s="20">
        <f t="shared" si="154"/>
        <v>4</v>
      </c>
      <c r="I769">
        <v>3</v>
      </c>
      <c r="J769">
        <v>1</v>
      </c>
      <c r="K769">
        <v>0</v>
      </c>
      <c r="L769" s="17">
        <f t="shared" si="155"/>
        <v>3.1365715530371872</v>
      </c>
      <c r="M769">
        <v>8</v>
      </c>
      <c r="N769">
        <v>4</v>
      </c>
      <c r="O769">
        <v>2</v>
      </c>
      <c r="P769" s="15">
        <f t="shared" si="156"/>
        <v>0.375</v>
      </c>
      <c r="Q769" s="15">
        <f t="shared" si="157"/>
        <v>0.21428571428571427</v>
      </c>
      <c r="R769" s="20">
        <f t="shared" si="158"/>
        <v>6.4444444444444446</v>
      </c>
      <c r="S769">
        <v>1</v>
      </c>
      <c r="T769">
        <v>6</v>
      </c>
      <c r="U769">
        <v>3</v>
      </c>
      <c r="V769">
        <v>0</v>
      </c>
      <c r="W769">
        <v>1</v>
      </c>
      <c r="X769" s="16">
        <v>76.516666666700004</v>
      </c>
      <c r="Y769" s="26">
        <f t="shared" si="159"/>
        <v>1.0481735159821919</v>
      </c>
      <c r="Z769" s="4">
        <v>71.52</v>
      </c>
      <c r="AA769" s="26">
        <f t="shared" si="160"/>
        <v>0.97972602739726022</v>
      </c>
      <c r="AB769" s="4">
        <v>293.83999999999997</v>
      </c>
      <c r="AC769" s="26">
        <f t="shared" si="161"/>
        <v>4.0252054794520546</v>
      </c>
      <c r="AD769" s="21">
        <f t="shared" si="162"/>
        <v>0.19575213488066565</v>
      </c>
      <c r="AE769" s="15">
        <f t="shared" si="163"/>
        <v>0.33333333333333331</v>
      </c>
      <c r="AF769" s="15">
        <f t="shared" si="164"/>
        <v>0.1111111111111111</v>
      </c>
      <c r="AG769" s="15">
        <f t="shared" si="165"/>
        <v>0.44444444444444442</v>
      </c>
      <c r="AH769" s="13">
        <v>33</v>
      </c>
      <c r="AI769" s="13">
        <v>29</v>
      </c>
      <c r="AJ769" s="21">
        <f t="shared" si="166"/>
        <v>0.532258064516129</v>
      </c>
      <c r="AK769">
        <v>9</v>
      </c>
      <c r="AL769">
        <v>0</v>
      </c>
      <c r="AM769" s="42">
        <v>49</v>
      </c>
      <c r="AN769" s="42">
        <v>11</v>
      </c>
      <c r="AO769" s="42">
        <v>49</v>
      </c>
      <c r="AP769" s="42">
        <v>11</v>
      </c>
      <c r="AQ769" s="42">
        <v>5</v>
      </c>
      <c r="AR769" s="42">
        <v>32</v>
      </c>
      <c r="AS769">
        <v>53</v>
      </c>
      <c r="AT769">
        <v>8</v>
      </c>
      <c r="AU769" s="4">
        <v>2.11</v>
      </c>
      <c r="AV769" s="4">
        <v>86.89</v>
      </c>
      <c r="AW769">
        <v>4</v>
      </c>
      <c r="AX769">
        <v>0</v>
      </c>
      <c r="AY769" s="16">
        <f t="shared" si="167"/>
        <v>87.824003485041246</v>
      </c>
      <c r="AZ769" s="4">
        <v>86.44</v>
      </c>
      <c r="BA769">
        <v>-8.4</v>
      </c>
    </row>
    <row r="770" spans="1:53" x14ac:dyDescent="0.2">
      <c r="A770" s="13" t="s">
        <v>188</v>
      </c>
      <c r="B770" s="13" t="s">
        <v>2609</v>
      </c>
      <c r="C770" s="1" t="s">
        <v>554</v>
      </c>
      <c r="D770" s="13" t="s">
        <v>173</v>
      </c>
      <c r="E770" s="13">
        <v>10</v>
      </c>
      <c r="F770" s="13">
        <v>0</v>
      </c>
      <c r="G770" s="13">
        <v>0</v>
      </c>
      <c r="H770" s="20">
        <f t="shared" ref="H770:H833" si="168">F770+G770</f>
        <v>0</v>
      </c>
      <c r="I770">
        <v>0</v>
      </c>
      <c r="J770">
        <v>0</v>
      </c>
      <c r="K770">
        <v>0</v>
      </c>
      <c r="L770" s="17">
        <f t="shared" ref="L770:L833" si="169">IF(X770&gt;0,H770/X770*60,0)</f>
        <v>0</v>
      </c>
      <c r="M770">
        <v>0</v>
      </c>
      <c r="N770">
        <v>0</v>
      </c>
      <c r="O770">
        <v>1</v>
      </c>
      <c r="P770" s="15">
        <f t="shared" ref="P770:P833" si="170">IF(M770&gt;0,F770/M770,0)</f>
        <v>0</v>
      </c>
      <c r="Q770" s="15">
        <f t="shared" ref="Q770:Q833" si="171">IF(SUM(M770:O770)&gt;0,F770/SUM(M770:O770),0)</f>
        <v>0</v>
      </c>
      <c r="R770" s="20">
        <f t="shared" ref="R770:R833" si="172">IF(AK770&gt;0,J770/(AK770/(AK770+AM770)),0)</f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s="16">
        <v>0.66666666670000008</v>
      </c>
      <c r="Y770" s="26">
        <f t="shared" ref="Y770:Y833" si="173">X770/E770</f>
        <v>6.6666666670000013E-2</v>
      </c>
      <c r="Z770" s="4">
        <v>1.58</v>
      </c>
      <c r="AA770" s="26">
        <f t="shared" ref="AA770:AA833" si="174">Z770/E770</f>
        <v>0.158</v>
      </c>
      <c r="AB770" s="4">
        <v>48.8</v>
      </c>
      <c r="AC770" s="26">
        <f t="shared" ref="AC770:AC833" si="175">AB770/E770</f>
        <v>4.88</v>
      </c>
      <c r="AD770" s="21">
        <f t="shared" ref="AD770:AD833" si="176">IF(AA770&gt;0,AA770/(AA770+AC770),0)</f>
        <v>3.1361651448987692E-2</v>
      </c>
      <c r="AE770" s="15">
        <f t="shared" ref="AE770:AE833" si="177">IF(AK770&gt;0,I770/AK770,0)</f>
        <v>0</v>
      </c>
      <c r="AF770" s="15">
        <f t="shared" ref="AF770:AF833" si="178">IF(AK770&gt;0,(J770+K770)/AK770,0)</f>
        <v>0</v>
      </c>
      <c r="AG770" s="15">
        <f t="shared" ref="AG770:AG833" si="179">AE770+AF770</f>
        <v>0</v>
      </c>
      <c r="AH770" s="1"/>
      <c r="AI770" s="1"/>
      <c r="AJ770" s="21" t="str">
        <f t="shared" ref="AJ770:AJ833" si="180">IF((AH770+AI770)&gt;0,AH770/(AH770+AI770)," ")</f>
        <v xml:space="preserve"> </v>
      </c>
      <c r="AK770">
        <v>2</v>
      </c>
      <c r="AL770">
        <v>0</v>
      </c>
      <c r="AM770" s="42">
        <v>0</v>
      </c>
      <c r="AN770" s="42">
        <v>0</v>
      </c>
      <c r="AO770" s="42">
        <v>0</v>
      </c>
      <c r="AP770" s="42">
        <v>0</v>
      </c>
      <c r="AQ770" s="42">
        <v>0</v>
      </c>
      <c r="AR770" s="42">
        <v>3</v>
      </c>
      <c r="AS770">
        <v>3</v>
      </c>
      <c r="AT770">
        <v>0</v>
      </c>
      <c r="AU770" s="4">
        <v>19.3</v>
      </c>
      <c r="AV770" s="4">
        <v>100</v>
      </c>
      <c r="AW770">
        <v>0</v>
      </c>
      <c r="AX770">
        <v>0</v>
      </c>
      <c r="AY770" s="16">
        <f t="shared" ref="AY770:AY833" si="181">((AK770+AM770+AO770+AR770)-(AL770+AN770+AP770+AQ770))/MAX(1,X770)*60</f>
        <v>300</v>
      </c>
    </row>
    <row r="771" spans="1:53" x14ac:dyDescent="0.2">
      <c r="A771" s="13" t="s">
        <v>183</v>
      </c>
      <c r="B771" s="13" t="s">
        <v>2612</v>
      </c>
      <c r="C771" s="1" t="s">
        <v>482</v>
      </c>
      <c r="D771" s="13" t="s">
        <v>154</v>
      </c>
      <c r="E771" s="13">
        <v>80</v>
      </c>
      <c r="F771" s="13">
        <v>5</v>
      </c>
      <c r="G771" s="13">
        <v>8</v>
      </c>
      <c r="H771" s="20">
        <f t="shared" si="168"/>
        <v>13</v>
      </c>
      <c r="I771">
        <v>5</v>
      </c>
      <c r="J771">
        <v>2</v>
      </c>
      <c r="K771">
        <v>6</v>
      </c>
      <c r="L771" s="17">
        <f t="shared" si="169"/>
        <v>4.073107049608355</v>
      </c>
      <c r="M771">
        <v>32</v>
      </c>
      <c r="N771">
        <v>10</v>
      </c>
      <c r="O771">
        <v>7</v>
      </c>
      <c r="P771" s="15">
        <f t="shared" si="170"/>
        <v>0.15625</v>
      </c>
      <c r="Q771" s="15">
        <f t="shared" si="171"/>
        <v>0.10204081632653061</v>
      </c>
      <c r="R771" s="20">
        <f t="shared" si="172"/>
        <v>14.166666666666666</v>
      </c>
      <c r="S771">
        <v>1</v>
      </c>
      <c r="T771">
        <v>1</v>
      </c>
      <c r="U771">
        <v>7</v>
      </c>
      <c r="V771">
        <v>7</v>
      </c>
      <c r="W771">
        <v>6</v>
      </c>
      <c r="X771" s="16">
        <v>191.5</v>
      </c>
      <c r="Y771" s="26">
        <f t="shared" si="173"/>
        <v>2.3937499999999998</v>
      </c>
      <c r="Z771" s="4">
        <v>192.35</v>
      </c>
      <c r="AA771" s="26">
        <f t="shared" si="174"/>
        <v>2.4043749999999999</v>
      </c>
      <c r="AB771" s="4">
        <v>261.07</v>
      </c>
      <c r="AC771" s="26">
        <f t="shared" si="175"/>
        <v>3.2633749999999999</v>
      </c>
      <c r="AD771" s="21">
        <f t="shared" si="176"/>
        <v>0.42422036963521681</v>
      </c>
      <c r="AE771" s="15">
        <f t="shared" si="177"/>
        <v>0.20833333333333334</v>
      </c>
      <c r="AF771" s="15">
        <f t="shared" si="178"/>
        <v>0.33333333333333331</v>
      </c>
      <c r="AG771" s="15">
        <f t="shared" si="179"/>
        <v>0.54166666666666663</v>
      </c>
      <c r="AH771" s="13">
        <v>2</v>
      </c>
      <c r="AI771" s="13">
        <v>1</v>
      </c>
      <c r="AJ771" s="21">
        <f t="shared" si="180"/>
        <v>0.66666666666666663</v>
      </c>
      <c r="AK771">
        <v>24</v>
      </c>
      <c r="AL771">
        <v>3</v>
      </c>
      <c r="AM771" s="42">
        <v>146</v>
      </c>
      <c r="AN771" s="42">
        <v>34</v>
      </c>
      <c r="AO771" s="42">
        <v>146</v>
      </c>
      <c r="AP771" s="42">
        <v>34</v>
      </c>
      <c r="AQ771" s="42">
        <v>9</v>
      </c>
      <c r="AR771" s="42">
        <v>94</v>
      </c>
      <c r="AS771">
        <v>166</v>
      </c>
      <c r="AT771">
        <v>35</v>
      </c>
      <c r="AU771" s="4">
        <v>-6.12</v>
      </c>
      <c r="AV771" s="4">
        <v>82.59</v>
      </c>
      <c r="AW771">
        <v>3</v>
      </c>
      <c r="AX771">
        <v>1</v>
      </c>
      <c r="AY771" s="16">
        <f t="shared" si="181"/>
        <v>103.39425587467363</v>
      </c>
      <c r="AZ771" s="4">
        <v>92.02</v>
      </c>
      <c r="BA771">
        <v>-2</v>
      </c>
    </row>
    <row r="772" spans="1:53" x14ac:dyDescent="0.2">
      <c r="A772" s="13" t="s">
        <v>506</v>
      </c>
      <c r="B772" s="13" t="s">
        <v>2612</v>
      </c>
      <c r="C772" s="1" t="s">
        <v>446</v>
      </c>
      <c r="D772" s="13" t="s">
        <v>173</v>
      </c>
      <c r="E772" s="13">
        <v>81</v>
      </c>
      <c r="F772" s="13">
        <v>0</v>
      </c>
      <c r="G772" s="13">
        <v>5</v>
      </c>
      <c r="H772" s="20">
        <f t="shared" si="168"/>
        <v>5</v>
      </c>
      <c r="I772">
        <v>0</v>
      </c>
      <c r="J772">
        <v>5</v>
      </c>
      <c r="K772">
        <v>0</v>
      </c>
      <c r="L772" s="17">
        <f t="shared" si="169"/>
        <v>3.3469691335081246</v>
      </c>
      <c r="M772">
        <v>27</v>
      </c>
      <c r="N772">
        <v>12</v>
      </c>
      <c r="O772">
        <v>16</v>
      </c>
      <c r="P772" s="15">
        <f t="shared" si="170"/>
        <v>0</v>
      </c>
      <c r="Q772" s="15">
        <f t="shared" si="171"/>
        <v>0</v>
      </c>
      <c r="R772" s="20">
        <f t="shared" si="172"/>
        <v>37.083333333333336</v>
      </c>
      <c r="S772">
        <v>1</v>
      </c>
      <c r="T772">
        <v>3</v>
      </c>
      <c r="U772">
        <v>1</v>
      </c>
      <c r="V772">
        <v>2</v>
      </c>
      <c r="W772">
        <v>0</v>
      </c>
      <c r="X772" s="16">
        <v>89.633333333300001</v>
      </c>
      <c r="Y772" s="26">
        <f t="shared" si="173"/>
        <v>1.1065843621395062</v>
      </c>
      <c r="Z772" s="4">
        <v>85.47</v>
      </c>
      <c r="AA772" s="26">
        <f t="shared" si="174"/>
        <v>1.0551851851851852</v>
      </c>
      <c r="AB772" s="4">
        <v>284.02</v>
      </c>
      <c r="AC772" s="26">
        <f t="shared" si="175"/>
        <v>3.5064197530864196</v>
      </c>
      <c r="AD772" s="21">
        <f t="shared" si="176"/>
        <v>0.23131884489431379</v>
      </c>
      <c r="AE772" s="15">
        <f t="shared" si="177"/>
        <v>0</v>
      </c>
      <c r="AF772" s="15">
        <f t="shared" si="178"/>
        <v>0.41666666666666669</v>
      </c>
      <c r="AG772" s="15">
        <f t="shared" si="179"/>
        <v>0.41666666666666669</v>
      </c>
      <c r="AH772" s="1"/>
      <c r="AI772" s="1"/>
      <c r="AJ772" s="21" t="str">
        <f t="shared" si="180"/>
        <v xml:space="preserve"> </v>
      </c>
      <c r="AK772">
        <v>12</v>
      </c>
      <c r="AL772">
        <v>0</v>
      </c>
      <c r="AM772" s="42">
        <v>77</v>
      </c>
      <c r="AN772" s="42">
        <v>8</v>
      </c>
      <c r="AO772" s="42">
        <v>77</v>
      </c>
      <c r="AP772" s="42">
        <v>8</v>
      </c>
      <c r="AQ772" s="42">
        <v>3</v>
      </c>
      <c r="AR772" s="42">
        <v>40</v>
      </c>
      <c r="AS772">
        <v>83</v>
      </c>
      <c r="AT772">
        <v>11</v>
      </c>
      <c r="AU772" s="4">
        <v>5.08</v>
      </c>
      <c r="AV772" s="4">
        <v>88.3</v>
      </c>
      <c r="AW772">
        <v>0</v>
      </c>
      <c r="AX772">
        <v>1</v>
      </c>
      <c r="AY772" s="16">
        <f t="shared" si="181"/>
        <v>125.17664559320384</v>
      </c>
      <c r="AZ772" s="4">
        <v>86.21</v>
      </c>
      <c r="BA772">
        <v>-8</v>
      </c>
    </row>
    <row r="773" spans="1:53" x14ac:dyDescent="0.2">
      <c r="A773" s="13" t="s">
        <v>2614</v>
      </c>
      <c r="B773" s="13" t="s">
        <v>2615</v>
      </c>
      <c r="C773" s="1" t="s">
        <v>334</v>
      </c>
      <c r="D773" s="13" t="s">
        <v>173</v>
      </c>
      <c r="E773" s="13">
        <v>69</v>
      </c>
      <c r="F773" s="13">
        <v>0</v>
      </c>
      <c r="G773" s="13">
        <v>0</v>
      </c>
      <c r="H773" s="20">
        <f t="shared" si="168"/>
        <v>0</v>
      </c>
      <c r="I773">
        <v>0</v>
      </c>
      <c r="J773">
        <v>0</v>
      </c>
      <c r="K773">
        <v>0</v>
      </c>
      <c r="L773" s="17">
        <f t="shared" si="169"/>
        <v>0</v>
      </c>
      <c r="M773">
        <v>1</v>
      </c>
      <c r="N773">
        <v>1</v>
      </c>
      <c r="O773">
        <v>2</v>
      </c>
      <c r="P773" s="15">
        <f t="shared" si="170"/>
        <v>0</v>
      </c>
      <c r="Q773" s="15">
        <f t="shared" si="171"/>
        <v>0</v>
      </c>
      <c r="R773" s="20">
        <f t="shared" si="172"/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 s="16">
        <v>7.0833333332999997</v>
      </c>
      <c r="Y773" s="26">
        <f t="shared" si="173"/>
        <v>0.10265700483043477</v>
      </c>
      <c r="Z773" s="4">
        <v>3.8</v>
      </c>
      <c r="AA773" s="26">
        <f t="shared" si="174"/>
        <v>5.5072463768115941E-2</v>
      </c>
      <c r="AB773" s="4">
        <v>328.95</v>
      </c>
      <c r="AC773" s="26">
        <f t="shared" si="175"/>
        <v>4.767391304347826</v>
      </c>
      <c r="AD773" s="21">
        <f t="shared" si="176"/>
        <v>1.1419984973703981E-2</v>
      </c>
      <c r="AE773" s="15">
        <f t="shared" si="177"/>
        <v>0</v>
      </c>
      <c r="AF773" s="15">
        <f t="shared" si="178"/>
        <v>0</v>
      </c>
      <c r="AG773" s="15">
        <f t="shared" si="179"/>
        <v>0</v>
      </c>
      <c r="AH773" s="1"/>
      <c r="AI773" s="1"/>
      <c r="AJ773" s="21" t="str">
        <f t="shared" si="180"/>
        <v xml:space="preserve"> </v>
      </c>
      <c r="AK773">
        <v>0</v>
      </c>
      <c r="AL773">
        <v>0</v>
      </c>
      <c r="AM773" s="42">
        <v>1</v>
      </c>
      <c r="AN773" s="42">
        <v>0</v>
      </c>
      <c r="AO773" s="42">
        <v>1</v>
      </c>
      <c r="AP773" s="42">
        <v>0</v>
      </c>
      <c r="AQ773" s="42">
        <v>0</v>
      </c>
      <c r="AR773" s="42">
        <v>4</v>
      </c>
      <c r="AS773">
        <v>3</v>
      </c>
      <c r="AT773">
        <v>0</v>
      </c>
      <c r="AU773" s="4">
        <v>10.97</v>
      </c>
      <c r="AV773" s="4">
        <v>100</v>
      </c>
      <c r="AW773">
        <v>0</v>
      </c>
      <c r="AX773">
        <v>0</v>
      </c>
      <c r="AY773" s="16">
        <f t="shared" si="181"/>
        <v>50.823529412003879</v>
      </c>
      <c r="AZ773" s="4">
        <v>66.67</v>
      </c>
      <c r="BA773">
        <v>-25.8</v>
      </c>
    </row>
    <row r="774" spans="1:53" x14ac:dyDescent="0.2">
      <c r="A774" s="13" t="s">
        <v>306</v>
      </c>
      <c r="B774" s="13" t="s">
        <v>2618</v>
      </c>
      <c r="C774" s="1" t="s">
        <v>238</v>
      </c>
      <c r="D774" s="13" t="s">
        <v>173</v>
      </c>
      <c r="E774" s="13">
        <v>46</v>
      </c>
      <c r="F774" s="13">
        <v>0</v>
      </c>
      <c r="G774" s="13">
        <v>0</v>
      </c>
      <c r="H774" s="20">
        <f t="shared" si="168"/>
        <v>0</v>
      </c>
      <c r="I774">
        <v>0</v>
      </c>
      <c r="J774">
        <v>0</v>
      </c>
      <c r="K774">
        <v>0</v>
      </c>
      <c r="L774" s="17">
        <f t="shared" si="169"/>
        <v>0</v>
      </c>
      <c r="M774">
        <v>0</v>
      </c>
      <c r="N774">
        <v>1</v>
      </c>
      <c r="O774">
        <v>0</v>
      </c>
      <c r="P774" s="15">
        <f t="shared" si="170"/>
        <v>0</v>
      </c>
      <c r="Q774" s="15">
        <f t="shared" si="171"/>
        <v>0</v>
      </c>
      <c r="R774" s="20">
        <f t="shared" si="172"/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s="16">
        <v>5.4333333333000002</v>
      </c>
      <c r="Y774" s="26">
        <f t="shared" si="173"/>
        <v>0.11811594202826088</v>
      </c>
      <c r="Z774" s="4">
        <v>5.75</v>
      </c>
      <c r="AA774" s="26">
        <f t="shared" si="174"/>
        <v>0.125</v>
      </c>
      <c r="AB774" s="4">
        <v>192.48</v>
      </c>
      <c r="AC774" s="26">
        <f t="shared" si="175"/>
        <v>4.184347826086956</v>
      </c>
      <c r="AD774" s="21">
        <f t="shared" si="176"/>
        <v>2.9006709377995262E-2</v>
      </c>
      <c r="AE774" s="15">
        <f t="shared" si="177"/>
        <v>0</v>
      </c>
      <c r="AF774" s="15">
        <f t="shared" si="178"/>
        <v>0</v>
      </c>
      <c r="AG774" s="15">
        <f t="shared" si="179"/>
        <v>0</v>
      </c>
      <c r="AH774" s="1"/>
      <c r="AI774" s="1"/>
      <c r="AJ774" s="21" t="str">
        <f t="shared" si="180"/>
        <v xml:space="preserve"> </v>
      </c>
      <c r="AK774">
        <v>0</v>
      </c>
      <c r="AL774">
        <v>0</v>
      </c>
      <c r="AM774" s="42">
        <v>2</v>
      </c>
      <c r="AN774" s="42">
        <v>2</v>
      </c>
      <c r="AO774" s="42">
        <v>2</v>
      </c>
      <c r="AP774" s="42">
        <v>2</v>
      </c>
      <c r="AQ774" s="42">
        <v>1</v>
      </c>
      <c r="AR774" s="42">
        <v>1</v>
      </c>
      <c r="AS774">
        <v>1</v>
      </c>
      <c r="AT774">
        <v>2</v>
      </c>
      <c r="AU774" s="4">
        <v>-47.78</v>
      </c>
      <c r="AV774" s="4">
        <v>33.33</v>
      </c>
      <c r="AW774">
        <v>0</v>
      </c>
      <c r="AX774">
        <v>0</v>
      </c>
      <c r="AY774" s="16">
        <f t="shared" si="181"/>
        <v>0</v>
      </c>
      <c r="AZ774" s="4">
        <v>75</v>
      </c>
      <c r="BA774">
        <v>-14.8</v>
      </c>
    </row>
    <row r="775" spans="1:53" x14ac:dyDescent="0.2">
      <c r="A775" s="13" t="s">
        <v>539</v>
      </c>
      <c r="B775" s="13" t="s">
        <v>2621</v>
      </c>
      <c r="C775" s="1" t="s">
        <v>287</v>
      </c>
      <c r="D775" s="13" t="s">
        <v>173</v>
      </c>
      <c r="E775" s="13">
        <v>52</v>
      </c>
      <c r="F775" s="13">
        <v>0</v>
      </c>
      <c r="G775" s="13">
        <v>0</v>
      </c>
      <c r="H775" s="20">
        <f t="shared" si="168"/>
        <v>0</v>
      </c>
      <c r="I775">
        <v>0</v>
      </c>
      <c r="J775">
        <v>0</v>
      </c>
      <c r="K775">
        <v>0</v>
      </c>
      <c r="L775" s="17">
        <f t="shared" si="169"/>
        <v>0</v>
      </c>
      <c r="M775">
        <v>0</v>
      </c>
      <c r="N775">
        <v>0</v>
      </c>
      <c r="O775">
        <v>0</v>
      </c>
      <c r="P775" s="15">
        <f t="shared" si="170"/>
        <v>0</v>
      </c>
      <c r="Q775" s="15">
        <f t="shared" si="171"/>
        <v>0</v>
      </c>
      <c r="R775" s="20">
        <f t="shared" si="172"/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s="16">
        <v>2.7</v>
      </c>
      <c r="Y775" s="26">
        <f t="shared" si="173"/>
        <v>5.1923076923076926E-2</v>
      </c>
      <c r="Z775" s="4">
        <v>3.08</v>
      </c>
      <c r="AA775" s="26">
        <f t="shared" si="174"/>
        <v>5.9230769230769233E-2</v>
      </c>
      <c r="AB775" s="4">
        <v>256.38</v>
      </c>
      <c r="AC775" s="26">
        <f t="shared" si="175"/>
        <v>4.9303846153846154</v>
      </c>
      <c r="AD775" s="21">
        <f t="shared" si="176"/>
        <v>1.1870808602482078E-2</v>
      </c>
      <c r="AE775" s="15">
        <f t="shared" si="177"/>
        <v>0</v>
      </c>
      <c r="AF775" s="15">
        <f t="shared" si="178"/>
        <v>0</v>
      </c>
      <c r="AG775" s="15">
        <f t="shared" si="179"/>
        <v>0</v>
      </c>
      <c r="AH775" s="1"/>
      <c r="AI775" s="1"/>
      <c r="AJ775" s="21" t="str">
        <f t="shared" si="180"/>
        <v xml:space="preserve"> </v>
      </c>
      <c r="AK775">
        <v>0</v>
      </c>
      <c r="AL775">
        <v>0</v>
      </c>
      <c r="AM775" s="42">
        <v>1</v>
      </c>
      <c r="AN775" s="42">
        <v>0</v>
      </c>
      <c r="AO775" s="42">
        <v>1</v>
      </c>
      <c r="AP775" s="42">
        <v>0</v>
      </c>
      <c r="AQ775" s="42">
        <v>0</v>
      </c>
      <c r="AR775" s="42">
        <v>0</v>
      </c>
      <c r="AS775">
        <v>1</v>
      </c>
      <c r="AT775">
        <v>0</v>
      </c>
      <c r="AU775" s="4">
        <v>11.52</v>
      </c>
      <c r="AV775" s="4">
        <v>100</v>
      </c>
      <c r="AW775">
        <v>1</v>
      </c>
      <c r="AX775">
        <v>0</v>
      </c>
      <c r="AY775" s="16">
        <f t="shared" si="181"/>
        <v>44.444444444444443</v>
      </c>
      <c r="AZ775" s="4">
        <v>83.33</v>
      </c>
      <c r="BA775">
        <v>-12.9</v>
      </c>
    </row>
    <row r="776" spans="1:53" x14ac:dyDescent="0.2">
      <c r="A776" s="13" t="s">
        <v>2624</v>
      </c>
      <c r="B776" s="13" t="s">
        <v>2625</v>
      </c>
      <c r="C776" s="13" t="s">
        <v>167</v>
      </c>
      <c r="D776" s="13" t="s">
        <v>154</v>
      </c>
      <c r="E776" s="13">
        <v>3</v>
      </c>
      <c r="F776" s="13">
        <v>0</v>
      </c>
      <c r="G776" s="13">
        <v>0</v>
      </c>
      <c r="H776" s="20">
        <f t="shared" si="168"/>
        <v>0</v>
      </c>
      <c r="I776">
        <v>0</v>
      </c>
      <c r="J776">
        <v>0</v>
      </c>
      <c r="K776">
        <v>0</v>
      </c>
      <c r="L776" s="17">
        <f t="shared" si="169"/>
        <v>0</v>
      </c>
      <c r="M776">
        <v>0</v>
      </c>
      <c r="N776">
        <v>0</v>
      </c>
      <c r="O776">
        <v>0</v>
      </c>
      <c r="P776" s="15">
        <f t="shared" si="170"/>
        <v>0</v>
      </c>
      <c r="Q776" s="15">
        <f t="shared" si="171"/>
        <v>0</v>
      </c>
      <c r="R776" s="20">
        <f t="shared" si="172"/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s="16">
        <v>0</v>
      </c>
      <c r="Y776" s="26">
        <f t="shared" si="173"/>
        <v>0</v>
      </c>
      <c r="Z776" s="4">
        <v>0</v>
      </c>
      <c r="AA776" s="26">
        <f t="shared" si="174"/>
        <v>0</v>
      </c>
      <c r="AB776" s="4">
        <v>10.53</v>
      </c>
      <c r="AC776" s="26">
        <f t="shared" si="175"/>
        <v>3.51</v>
      </c>
      <c r="AD776" s="21">
        <f t="shared" si="176"/>
        <v>0</v>
      </c>
      <c r="AE776" s="15">
        <f t="shared" si="177"/>
        <v>0</v>
      </c>
      <c r="AF776" s="15">
        <f t="shared" si="178"/>
        <v>0</v>
      </c>
      <c r="AG776" s="15">
        <f t="shared" si="179"/>
        <v>0</v>
      </c>
      <c r="AH776" s="13">
        <v>0</v>
      </c>
      <c r="AI776" s="13">
        <v>0</v>
      </c>
      <c r="AJ776" s="21" t="str">
        <f t="shared" si="180"/>
        <v xml:space="preserve"> </v>
      </c>
      <c r="AK776">
        <v>0</v>
      </c>
      <c r="AL776">
        <v>0</v>
      </c>
      <c r="AM776" s="42">
        <v>0</v>
      </c>
      <c r="AN776" s="42">
        <v>0</v>
      </c>
      <c r="AO776" s="42">
        <v>0</v>
      </c>
      <c r="AP776" s="42">
        <v>0</v>
      </c>
      <c r="AQ776" s="42">
        <v>0</v>
      </c>
      <c r="AR776" s="42">
        <v>0</v>
      </c>
      <c r="AS776">
        <v>0</v>
      </c>
      <c r="AT776">
        <v>0</v>
      </c>
      <c r="AW776">
        <v>0</v>
      </c>
      <c r="AX776">
        <v>0</v>
      </c>
      <c r="AY776" s="16">
        <f t="shared" si="181"/>
        <v>0</v>
      </c>
    </row>
    <row r="777" spans="1:53" x14ac:dyDescent="0.2">
      <c r="A777" s="13" t="s">
        <v>1746</v>
      </c>
      <c r="B777" s="13" t="s">
        <v>2628</v>
      </c>
      <c r="C777" s="1" t="s">
        <v>219</v>
      </c>
      <c r="D777" s="13" t="s">
        <v>173</v>
      </c>
      <c r="E777" s="13">
        <v>82</v>
      </c>
      <c r="F777" s="13">
        <v>2</v>
      </c>
      <c r="G777" s="13">
        <v>12</v>
      </c>
      <c r="H777" s="20">
        <f t="shared" si="168"/>
        <v>14</v>
      </c>
      <c r="I777">
        <v>2</v>
      </c>
      <c r="J777">
        <v>6</v>
      </c>
      <c r="K777">
        <v>6</v>
      </c>
      <c r="L777" s="17">
        <f t="shared" si="169"/>
        <v>4.1314861873917312</v>
      </c>
      <c r="M777">
        <v>13</v>
      </c>
      <c r="N777">
        <v>3</v>
      </c>
      <c r="O777">
        <v>17</v>
      </c>
      <c r="P777" s="15">
        <f t="shared" si="170"/>
        <v>0.15384615384615385</v>
      </c>
      <c r="Q777" s="15">
        <f t="shared" si="171"/>
        <v>6.0606060606060608E-2</v>
      </c>
      <c r="R777" s="20">
        <f t="shared" si="172"/>
        <v>31.90909090909091</v>
      </c>
      <c r="S777">
        <v>2</v>
      </c>
      <c r="T777">
        <v>2</v>
      </c>
      <c r="U777">
        <v>5</v>
      </c>
      <c r="V777">
        <v>9</v>
      </c>
      <c r="W777">
        <v>1</v>
      </c>
      <c r="X777" s="16">
        <v>203.3166666667</v>
      </c>
      <c r="Y777" s="26">
        <f t="shared" si="173"/>
        <v>2.4794715447158535</v>
      </c>
      <c r="Z777" s="4">
        <v>190.27</v>
      </c>
      <c r="AA777" s="26">
        <f t="shared" si="174"/>
        <v>2.3203658536585365</v>
      </c>
      <c r="AB777" s="4">
        <v>259.13</v>
      </c>
      <c r="AC777" s="26">
        <f t="shared" si="175"/>
        <v>3.1601219512195122</v>
      </c>
      <c r="AD777" s="21">
        <f t="shared" si="176"/>
        <v>0.42338673787271919</v>
      </c>
      <c r="AE777" s="15">
        <f t="shared" si="177"/>
        <v>9.0909090909090912E-2</v>
      </c>
      <c r="AF777" s="15">
        <f t="shared" si="178"/>
        <v>0.54545454545454541</v>
      </c>
      <c r="AG777" s="15">
        <f t="shared" si="179"/>
        <v>0.63636363636363635</v>
      </c>
      <c r="AH777" s="1"/>
      <c r="AI777" s="1"/>
      <c r="AJ777" s="21" t="str">
        <f t="shared" si="180"/>
        <v xml:space="preserve"> </v>
      </c>
      <c r="AK777">
        <v>22</v>
      </c>
      <c r="AL777">
        <v>3</v>
      </c>
      <c r="AM777" s="42">
        <v>95</v>
      </c>
      <c r="AN777" s="42">
        <v>20</v>
      </c>
      <c r="AO777" s="42">
        <v>95</v>
      </c>
      <c r="AP777" s="42">
        <v>20</v>
      </c>
      <c r="AQ777" s="42">
        <v>3</v>
      </c>
      <c r="AR777" s="42">
        <v>66</v>
      </c>
      <c r="AS777">
        <v>132</v>
      </c>
      <c r="AT777">
        <v>26</v>
      </c>
      <c r="AU777" s="4">
        <v>-1.84</v>
      </c>
      <c r="AV777" s="4">
        <v>83.54</v>
      </c>
      <c r="AW777">
        <v>1</v>
      </c>
      <c r="AX777">
        <v>1</v>
      </c>
      <c r="AY777" s="16">
        <f t="shared" si="181"/>
        <v>68.464628248205841</v>
      </c>
      <c r="AZ777" s="4">
        <v>97.52</v>
      </c>
      <c r="BA777">
        <v>5.4</v>
      </c>
    </row>
    <row r="778" spans="1:53" x14ac:dyDescent="0.2">
      <c r="A778" s="13" t="s">
        <v>690</v>
      </c>
      <c r="B778" s="13" t="s">
        <v>2631</v>
      </c>
      <c r="C778" s="1" t="s">
        <v>162</v>
      </c>
      <c r="D778" s="13" t="s">
        <v>146</v>
      </c>
      <c r="E778" s="13">
        <v>3</v>
      </c>
      <c r="F778" s="13">
        <v>0</v>
      </c>
      <c r="G778" s="13">
        <v>0</v>
      </c>
      <c r="H778" s="20">
        <f t="shared" si="168"/>
        <v>0</v>
      </c>
      <c r="I778">
        <v>0</v>
      </c>
      <c r="J778">
        <v>0</v>
      </c>
      <c r="K778">
        <v>0</v>
      </c>
      <c r="L778" s="17">
        <f t="shared" si="169"/>
        <v>0</v>
      </c>
      <c r="M778">
        <v>0</v>
      </c>
      <c r="N778">
        <v>0</v>
      </c>
      <c r="O778">
        <v>0</v>
      </c>
      <c r="P778" s="15">
        <f t="shared" si="170"/>
        <v>0</v>
      </c>
      <c r="Q778" s="15">
        <f t="shared" si="171"/>
        <v>0</v>
      </c>
      <c r="R778" s="20">
        <f t="shared" si="172"/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s="16">
        <v>0</v>
      </c>
      <c r="Y778" s="26">
        <f t="shared" si="173"/>
        <v>0</v>
      </c>
      <c r="Z778" s="4">
        <v>0</v>
      </c>
      <c r="AA778" s="26">
        <f t="shared" si="174"/>
        <v>0</v>
      </c>
      <c r="AB778" s="4">
        <v>13.9</v>
      </c>
      <c r="AC778" s="26">
        <f t="shared" si="175"/>
        <v>4.6333333333333337</v>
      </c>
      <c r="AD778" s="21">
        <f t="shared" si="176"/>
        <v>0</v>
      </c>
      <c r="AE778" s="15">
        <f t="shared" si="177"/>
        <v>0</v>
      </c>
      <c r="AF778" s="15">
        <f t="shared" si="178"/>
        <v>0</v>
      </c>
      <c r="AG778" s="15">
        <f t="shared" si="179"/>
        <v>0</v>
      </c>
      <c r="AH778" s="13">
        <v>0</v>
      </c>
      <c r="AI778" s="13">
        <v>0</v>
      </c>
      <c r="AJ778" s="21" t="str">
        <f t="shared" si="180"/>
        <v xml:space="preserve"> </v>
      </c>
      <c r="AK778">
        <v>0</v>
      </c>
      <c r="AL778">
        <v>0</v>
      </c>
      <c r="AM778" s="42">
        <v>0</v>
      </c>
      <c r="AN778" s="42">
        <v>0</v>
      </c>
      <c r="AO778" s="42">
        <v>0</v>
      </c>
      <c r="AP778" s="42">
        <v>0</v>
      </c>
      <c r="AQ778" s="42">
        <v>0</v>
      </c>
      <c r="AR778" s="42">
        <v>0</v>
      </c>
      <c r="AS778">
        <v>0</v>
      </c>
      <c r="AT778">
        <v>0</v>
      </c>
      <c r="AW778">
        <v>0</v>
      </c>
      <c r="AX778">
        <v>0</v>
      </c>
      <c r="AY778" s="16">
        <f t="shared" si="181"/>
        <v>0</v>
      </c>
    </row>
    <row r="779" spans="1:53" x14ac:dyDescent="0.2">
      <c r="A779" s="13" t="s">
        <v>183</v>
      </c>
      <c r="B779" s="13" t="s">
        <v>2633</v>
      </c>
      <c r="C779" s="1" t="s">
        <v>167</v>
      </c>
      <c r="D779" s="13" t="s">
        <v>173</v>
      </c>
      <c r="E779" s="13">
        <v>81</v>
      </c>
      <c r="F779" s="13">
        <v>4</v>
      </c>
      <c r="G779" s="13">
        <v>26</v>
      </c>
      <c r="H779" s="20">
        <f t="shared" si="168"/>
        <v>30</v>
      </c>
      <c r="I779">
        <v>4</v>
      </c>
      <c r="J779">
        <v>16</v>
      </c>
      <c r="K779">
        <v>10</v>
      </c>
      <c r="L779" s="17">
        <f t="shared" si="169"/>
        <v>6.1926605504580055</v>
      </c>
      <c r="M779">
        <v>49</v>
      </c>
      <c r="N779">
        <v>18</v>
      </c>
      <c r="O779">
        <v>52</v>
      </c>
      <c r="P779" s="15">
        <f t="shared" si="170"/>
        <v>8.1632653061224483E-2</v>
      </c>
      <c r="Q779" s="15">
        <f t="shared" si="171"/>
        <v>3.3613445378151259E-2</v>
      </c>
      <c r="R779" s="20">
        <f t="shared" si="172"/>
        <v>98.666666666666657</v>
      </c>
      <c r="S779">
        <v>6</v>
      </c>
      <c r="T779">
        <v>5</v>
      </c>
      <c r="U779">
        <v>2</v>
      </c>
      <c r="V779">
        <v>5</v>
      </c>
      <c r="W779">
        <v>2</v>
      </c>
      <c r="X779" s="16">
        <v>290.6666666667</v>
      </c>
      <c r="Y779" s="26">
        <f t="shared" si="173"/>
        <v>3.5884773662555554</v>
      </c>
      <c r="Z779" s="4">
        <v>287.49</v>
      </c>
      <c r="AA779" s="26">
        <f t="shared" si="174"/>
        <v>3.5492592592592596</v>
      </c>
      <c r="AB779" s="4">
        <v>117.68</v>
      </c>
      <c r="AC779" s="26">
        <f t="shared" si="175"/>
        <v>1.4528395061728396</v>
      </c>
      <c r="AD779" s="21">
        <f t="shared" si="176"/>
        <v>0.70955401436434085</v>
      </c>
      <c r="AE779" s="15">
        <f t="shared" si="177"/>
        <v>8.3333333333333329E-2</v>
      </c>
      <c r="AF779" s="15">
        <f t="shared" si="178"/>
        <v>0.54166666666666663</v>
      </c>
      <c r="AG779" s="15">
        <f t="shared" si="179"/>
        <v>0.625</v>
      </c>
      <c r="AH779" s="1"/>
      <c r="AI779" s="1"/>
      <c r="AJ779" s="21" t="str">
        <f t="shared" si="180"/>
        <v xml:space="preserve"> </v>
      </c>
      <c r="AK779">
        <v>48</v>
      </c>
      <c r="AL779">
        <v>4</v>
      </c>
      <c r="AM779" s="42">
        <v>248</v>
      </c>
      <c r="AN779" s="42">
        <v>50</v>
      </c>
      <c r="AO779" s="42">
        <v>248</v>
      </c>
      <c r="AP779" s="42">
        <v>50</v>
      </c>
      <c r="AQ779" s="42">
        <v>7</v>
      </c>
      <c r="AR779" s="42">
        <v>163</v>
      </c>
      <c r="AS779">
        <v>315</v>
      </c>
      <c r="AT779">
        <v>40</v>
      </c>
      <c r="AU779" s="4">
        <v>5.88</v>
      </c>
      <c r="AV779" s="4">
        <v>88.73</v>
      </c>
      <c r="AW779">
        <v>0</v>
      </c>
      <c r="AX779">
        <v>0</v>
      </c>
      <c r="AY779" s="16">
        <f t="shared" si="181"/>
        <v>123.02752293576572</v>
      </c>
      <c r="AZ779" s="4">
        <v>96.64</v>
      </c>
      <c r="BA779">
        <v>11.4</v>
      </c>
    </row>
    <row r="780" spans="1:53" x14ac:dyDescent="0.2">
      <c r="A780" s="13" t="s">
        <v>519</v>
      </c>
      <c r="B780" s="13" t="s">
        <v>2635</v>
      </c>
      <c r="C780" s="1" t="s">
        <v>287</v>
      </c>
      <c r="D780" s="13" t="s">
        <v>146</v>
      </c>
      <c r="E780" s="13">
        <v>81</v>
      </c>
      <c r="F780" s="13">
        <v>1</v>
      </c>
      <c r="G780" s="13">
        <v>7</v>
      </c>
      <c r="H780" s="20">
        <f t="shared" si="168"/>
        <v>8</v>
      </c>
      <c r="I780">
        <v>1</v>
      </c>
      <c r="J780">
        <v>5</v>
      </c>
      <c r="K780">
        <v>2</v>
      </c>
      <c r="L780" s="17">
        <f t="shared" si="169"/>
        <v>2.7890761185357351</v>
      </c>
      <c r="M780">
        <v>25</v>
      </c>
      <c r="N780">
        <v>4</v>
      </c>
      <c r="O780">
        <v>13</v>
      </c>
      <c r="P780" s="15">
        <f t="shared" si="170"/>
        <v>0.04</v>
      </c>
      <c r="Q780" s="15">
        <f t="shared" si="171"/>
        <v>2.3809523809523808E-2</v>
      </c>
      <c r="R780" s="20">
        <f t="shared" si="172"/>
        <v>45</v>
      </c>
      <c r="S780">
        <v>0</v>
      </c>
      <c r="T780">
        <v>0</v>
      </c>
      <c r="U780">
        <v>6</v>
      </c>
      <c r="V780">
        <v>7</v>
      </c>
      <c r="W780">
        <v>0</v>
      </c>
      <c r="X780" s="16">
        <v>172.1</v>
      </c>
      <c r="Y780" s="26">
        <f t="shared" si="173"/>
        <v>2.1246913580246911</v>
      </c>
      <c r="Z780" s="4">
        <v>152.35</v>
      </c>
      <c r="AA780" s="26">
        <f t="shared" si="174"/>
        <v>1.8808641975308642</v>
      </c>
      <c r="AB780" s="4">
        <v>266.56</v>
      </c>
      <c r="AC780" s="26">
        <f t="shared" si="175"/>
        <v>3.2908641975308641</v>
      </c>
      <c r="AD780" s="21">
        <f t="shared" si="176"/>
        <v>0.36368193645413099</v>
      </c>
      <c r="AE780" s="15">
        <f t="shared" si="177"/>
        <v>6.25E-2</v>
      </c>
      <c r="AF780" s="15">
        <f t="shared" si="178"/>
        <v>0.4375</v>
      </c>
      <c r="AG780" s="15">
        <f t="shared" si="179"/>
        <v>0.5</v>
      </c>
      <c r="AH780" s="13">
        <v>23</v>
      </c>
      <c r="AI780" s="13">
        <v>14</v>
      </c>
      <c r="AJ780" s="21">
        <f t="shared" si="180"/>
        <v>0.6216216216216216</v>
      </c>
      <c r="AK780">
        <v>16</v>
      </c>
      <c r="AL780">
        <v>0</v>
      </c>
      <c r="AM780" s="42">
        <v>128</v>
      </c>
      <c r="AN780" s="42">
        <v>15</v>
      </c>
      <c r="AO780" s="42">
        <v>128</v>
      </c>
      <c r="AP780" s="42">
        <v>15</v>
      </c>
      <c r="AQ780" s="42">
        <v>3</v>
      </c>
      <c r="AR780" s="42">
        <v>55</v>
      </c>
      <c r="AS780">
        <v>159</v>
      </c>
      <c r="AT780">
        <v>15</v>
      </c>
      <c r="AU780" s="4">
        <v>2.06</v>
      </c>
      <c r="AV780" s="4">
        <v>91.38</v>
      </c>
      <c r="AW780">
        <v>3</v>
      </c>
      <c r="AX780">
        <v>0</v>
      </c>
      <c r="AY780" s="16">
        <f t="shared" si="181"/>
        <v>102.49854735618827</v>
      </c>
      <c r="AZ780" s="4">
        <v>93.55</v>
      </c>
      <c r="BA780">
        <v>-3.9</v>
      </c>
    </row>
    <row r="781" spans="1:53" x14ac:dyDescent="0.2">
      <c r="A781" s="13" t="s">
        <v>535</v>
      </c>
      <c r="B781" s="13" t="s">
        <v>2210</v>
      </c>
      <c r="C781" s="1" t="s">
        <v>162</v>
      </c>
      <c r="D781" s="13" t="s">
        <v>173</v>
      </c>
      <c r="E781" s="13">
        <v>65</v>
      </c>
      <c r="F781" s="13">
        <v>0</v>
      </c>
      <c r="G781" s="13">
        <v>1</v>
      </c>
      <c r="H781" s="20">
        <f t="shared" si="168"/>
        <v>1</v>
      </c>
      <c r="I781">
        <v>0</v>
      </c>
      <c r="J781">
        <v>0</v>
      </c>
      <c r="K781">
        <v>1</v>
      </c>
      <c r="L781" s="17">
        <f t="shared" si="169"/>
        <v>2.9008863819547157</v>
      </c>
      <c r="M781">
        <v>2</v>
      </c>
      <c r="N781">
        <v>1</v>
      </c>
      <c r="O781">
        <v>1</v>
      </c>
      <c r="P781" s="15">
        <f t="shared" si="170"/>
        <v>0</v>
      </c>
      <c r="Q781" s="15">
        <f t="shared" si="171"/>
        <v>0</v>
      </c>
      <c r="R781" s="20">
        <f t="shared" si="172"/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s="16">
        <v>20.683333333299998</v>
      </c>
      <c r="Y781" s="26">
        <f t="shared" si="173"/>
        <v>0.31820512820461538</v>
      </c>
      <c r="Z781" s="4">
        <v>18.760000000000002</v>
      </c>
      <c r="AA781" s="26">
        <f t="shared" si="174"/>
        <v>0.28861538461538466</v>
      </c>
      <c r="AB781" s="4">
        <v>299.19</v>
      </c>
      <c r="AC781" s="26">
        <f t="shared" si="175"/>
        <v>4.6029230769230765</v>
      </c>
      <c r="AD781" s="21">
        <f t="shared" si="176"/>
        <v>5.9002987891177867E-2</v>
      </c>
      <c r="AE781" s="15">
        <f t="shared" si="177"/>
        <v>0</v>
      </c>
      <c r="AF781" s="15">
        <f t="shared" si="178"/>
        <v>1</v>
      </c>
      <c r="AG781" s="15">
        <f t="shared" si="179"/>
        <v>1</v>
      </c>
      <c r="AH781" s="1"/>
      <c r="AI781" s="1"/>
      <c r="AJ781" s="21" t="str">
        <f t="shared" si="180"/>
        <v xml:space="preserve"> </v>
      </c>
      <c r="AK781">
        <v>1</v>
      </c>
      <c r="AL781">
        <v>0</v>
      </c>
      <c r="AM781" s="42">
        <v>6</v>
      </c>
      <c r="AN781" s="42">
        <v>3</v>
      </c>
      <c r="AO781" s="42">
        <v>6</v>
      </c>
      <c r="AP781" s="42">
        <v>3</v>
      </c>
      <c r="AQ781" s="42">
        <v>0</v>
      </c>
      <c r="AR781" s="42">
        <v>7</v>
      </c>
      <c r="AS781">
        <v>11</v>
      </c>
      <c r="AT781">
        <v>1</v>
      </c>
      <c r="AU781" s="4">
        <v>5.67</v>
      </c>
      <c r="AV781" s="4">
        <v>91.67</v>
      </c>
      <c r="AW781">
        <v>0</v>
      </c>
      <c r="AX781">
        <v>0</v>
      </c>
      <c r="AY781" s="16">
        <f t="shared" si="181"/>
        <v>40.612409347366018</v>
      </c>
      <c r="AZ781" s="4">
        <v>92</v>
      </c>
      <c r="BA781">
        <v>-1.2</v>
      </c>
    </row>
    <row r="782" spans="1:53" x14ac:dyDescent="0.2">
      <c r="A782" s="13" t="s">
        <v>183</v>
      </c>
      <c r="B782" s="13" t="s">
        <v>2210</v>
      </c>
      <c r="C782" s="1" t="s">
        <v>584</v>
      </c>
      <c r="D782" s="13" t="s">
        <v>173</v>
      </c>
      <c r="E782" s="13">
        <v>70</v>
      </c>
      <c r="F782" s="13">
        <v>0</v>
      </c>
      <c r="G782" s="13">
        <v>0</v>
      </c>
      <c r="H782" s="20">
        <f t="shared" si="168"/>
        <v>0</v>
      </c>
      <c r="I782">
        <v>0</v>
      </c>
      <c r="J782">
        <v>0</v>
      </c>
      <c r="K782">
        <v>0</v>
      </c>
      <c r="L782" s="17">
        <f t="shared" si="169"/>
        <v>0</v>
      </c>
      <c r="M782">
        <v>1</v>
      </c>
      <c r="N782">
        <v>0</v>
      </c>
      <c r="O782">
        <v>0</v>
      </c>
      <c r="P782" s="15">
        <f t="shared" si="170"/>
        <v>0</v>
      </c>
      <c r="Q782" s="15">
        <f t="shared" si="171"/>
        <v>0</v>
      </c>
      <c r="R782" s="20">
        <f t="shared" si="172"/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s="16">
        <v>1.8666666667</v>
      </c>
      <c r="Y782" s="26">
        <f t="shared" si="173"/>
        <v>2.6666666667142857E-2</v>
      </c>
      <c r="Z782" s="4">
        <v>0.75</v>
      </c>
      <c r="AA782" s="26">
        <f t="shared" si="174"/>
        <v>1.0714285714285714E-2</v>
      </c>
      <c r="AB782" s="4">
        <v>379.3</v>
      </c>
      <c r="AC782" s="26">
        <f t="shared" si="175"/>
        <v>5.418571428571429</v>
      </c>
      <c r="AD782" s="21">
        <f t="shared" si="176"/>
        <v>1.9734245494013943E-3</v>
      </c>
      <c r="AE782" s="15">
        <f t="shared" si="177"/>
        <v>0</v>
      </c>
      <c r="AF782" s="15">
        <f t="shared" si="178"/>
        <v>0</v>
      </c>
      <c r="AG782" s="15">
        <f t="shared" si="179"/>
        <v>0</v>
      </c>
      <c r="AH782" s="1"/>
      <c r="AI782" s="1"/>
      <c r="AJ782" s="21" t="str">
        <f t="shared" si="180"/>
        <v xml:space="preserve"> </v>
      </c>
      <c r="AK782">
        <v>0</v>
      </c>
      <c r="AL782">
        <v>0</v>
      </c>
      <c r="AM782" s="42">
        <v>2</v>
      </c>
      <c r="AN782" s="42">
        <v>0</v>
      </c>
      <c r="AO782" s="42">
        <v>2</v>
      </c>
      <c r="AP782" s="42">
        <v>0</v>
      </c>
      <c r="AQ782" s="42">
        <v>0</v>
      </c>
      <c r="AR782" s="42">
        <v>0</v>
      </c>
      <c r="AS782">
        <v>0</v>
      </c>
      <c r="AT782">
        <v>0</v>
      </c>
      <c r="AW782">
        <v>1</v>
      </c>
      <c r="AX782">
        <v>0</v>
      </c>
      <c r="AY782" s="16">
        <f t="shared" si="181"/>
        <v>128.57142856913265</v>
      </c>
      <c r="AZ782" s="4">
        <v>100</v>
      </c>
      <c r="BA782">
        <v>10.7</v>
      </c>
    </row>
    <row r="783" spans="1:53" x14ac:dyDescent="0.2">
      <c r="A783" s="13" t="s">
        <v>2641</v>
      </c>
      <c r="B783" s="13" t="s">
        <v>2642</v>
      </c>
      <c r="C783" s="1" t="s">
        <v>214</v>
      </c>
      <c r="D783" s="13" t="s">
        <v>173</v>
      </c>
      <c r="E783" s="13">
        <v>82</v>
      </c>
      <c r="F783" s="13">
        <v>8</v>
      </c>
      <c r="G783" s="13">
        <v>13</v>
      </c>
      <c r="H783" s="20">
        <f t="shared" si="168"/>
        <v>21</v>
      </c>
      <c r="I783">
        <v>8</v>
      </c>
      <c r="J783">
        <v>9</v>
      </c>
      <c r="K783">
        <v>4</v>
      </c>
      <c r="L783" s="17">
        <f t="shared" si="169"/>
        <v>4.1694242223692921</v>
      </c>
      <c r="M783">
        <v>67</v>
      </c>
      <c r="N783">
        <v>26</v>
      </c>
      <c r="O783">
        <v>61</v>
      </c>
      <c r="P783" s="15">
        <f t="shared" si="170"/>
        <v>0.11940298507462686</v>
      </c>
      <c r="Q783" s="15">
        <f t="shared" si="171"/>
        <v>5.1948051948051951E-2</v>
      </c>
      <c r="R783" s="20">
        <f t="shared" si="172"/>
        <v>64.090909090909093</v>
      </c>
      <c r="S783">
        <v>7</v>
      </c>
      <c r="T783">
        <v>4</v>
      </c>
      <c r="U783">
        <v>8</v>
      </c>
      <c r="V783">
        <v>10</v>
      </c>
      <c r="W783">
        <v>3</v>
      </c>
      <c r="X783" s="16">
        <v>302.2</v>
      </c>
      <c r="Y783" s="26">
        <f t="shared" si="173"/>
        <v>3.6853658536585363</v>
      </c>
      <c r="Z783" s="4">
        <v>293.07</v>
      </c>
      <c r="AA783" s="26">
        <f t="shared" si="174"/>
        <v>3.5740243902439022</v>
      </c>
      <c r="AB783" s="4">
        <v>107.2</v>
      </c>
      <c r="AC783" s="26">
        <f t="shared" si="175"/>
        <v>1.3073170731707318</v>
      </c>
      <c r="AD783" s="21">
        <f t="shared" si="176"/>
        <v>0.73218077797486703</v>
      </c>
      <c r="AE783" s="15">
        <f t="shared" si="177"/>
        <v>0.24242424242424243</v>
      </c>
      <c r="AF783" s="15">
        <f t="shared" si="178"/>
        <v>0.39393939393939392</v>
      </c>
      <c r="AG783" s="15">
        <f t="shared" si="179"/>
        <v>0.63636363636363635</v>
      </c>
      <c r="AH783" s="1"/>
      <c r="AI783" s="1"/>
      <c r="AJ783" s="21" t="str">
        <f t="shared" si="180"/>
        <v xml:space="preserve"> </v>
      </c>
      <c r="AK783">
        <v>33</v>
      </c>
      <c r="AL783">
        <v>3</v>
      </c>
      <c r="AM783" s="42">
        <v>202</v>
      </c>
      <c r="AN783" s="42">
        <v>39</v>
      </c>
      <c r="AO783" s="42">
        <v>202</v>
      </c>
      <c r="AP783" s="42">
        <v>39</v>
      </c>
      <c r="AQ783" s="42">
        <v>17</v>
      </c>
      <c r="AR783" s="42">
        <v>158</v>
      </c>
      <c r="AS783">
        <v>202</v>
      </c>
      <c r="AT783">
        <v>40</v>
      </c>
      <c r="AU783" s="4">
        <v>-1.23</v>
      </c>
      <c r="AV783" s="4">
        <v>83.47</v>
      </c>
      <c r="AW783">
        <v>3</v>
      </c>
      <c r="AX783">
        <v>1</v>
      </c>
      <c r="AY783" s="16">
        <f t="shared" si="181"/>
        <v>98.676373262739901</v>
      </c>
      <c r="AZ783" s="4">
        <v>94.08</v>
      </c>
      <c r="BA783">
        <v>2.9</v>
      </c>
    </row>
    <row r="784" spans="1:53" x14ac:dyDescent="0.2">
      <c r="A784" s="13" t="s">
        <v>591</v>
      </c>
      <c r="B784" s="13" t="s">
        <v>2644</v>
      </c>
      <c r="C784" s="1" t="s">
        <v>179</v>
      </c>
      <c r="D784" s="13" t="s">
        <v>173</v>
      </c>
      <c r="E784" s="13">
        <v>20</v>
      </c>
      <c r="F784" s="13">
        <v>0</v>
      </c>
      <c r="G784" s="13">
        <v>0</v>
      </c>
      <c r="H784" s="20">
        <f t="shared" si="168"/>
        <v>0</v>
      </c>
      <c r="I784">
        <v>0</v>
      </c>
      <c r="J784">
        <v>0</v>
      </c>
      <c r="K784">
        <v>0</v>
      </c>
      <c r="L784" s="17">
        <f t="shared" si="169"/>
        <v>0</v>
      </c>
      <c r="M784">
        <v>0</v>
      </c>
      <c r="N784">
        <v>0</v>
      </c>
      <c r="O784">
        <v>0</v>
      </c>
      <c r="P784" s="15">
        <f t="shared" si="170"/>
        <v>0</v>
      </c>
      <c r="Q784" s="15">
        <f t="shared" si="171"/>
        <v>0</v>
      </c>
      <c r="R784" s="20">
        <f t="shared" si="172"/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s="16">
        <v>0.66666666670000008</v>
      </c>
      <c r="Y784" s="26">
        <f t="shared" si="173"/>
        <v>3.3333333335000007E-2</v>
      </c>
      <c r="Z784" s="4">
        <v>0.43</v>
      </c>
      <c r="AA784" s="26">
        <f t="shared" si="174"/>
        <v>2.1499999999999998E-2</v>
      </c>
      <c r="AB784" s="4">
        <v>114.72</v>
      </c>
      <c r="AC784" s="26">
        <f t="shared" si="175"/>
        <v>5.7359999999999998</v>
      </c>
      <c r="AD784" s="21">
        <f t="shared" si="176"/>
        <v>3.7342596613113331E-3</v>
      </c>
      <c r="AE784" s="15">
        <f t="shared" si="177"/>
        <v>0</v>
      </c>
      <c r="AF784" s="15">
        <f t="shared" si="178"/>
        <v>0</v>
      </c>
      <c r="AG784" s="15">
        <f t="shared" si="179"/>
        <v>0</v>
      </c>
      <c r="AH784" s="1"/>
      <c r="AI784" s="1"/>
      <c r="AJ784" s="21" t="str">
        <f t="shared" si="180"/>
        <v xml:space="preserve"> </v>
      </c>
      <c r="AK784">
        <v>0</v>
      </c>
      <c r="AL784">
        <v>0</v>
      </c>
      <c r="AM784" s="42">
        <v>0</v>
      </c>
      <c r="AN784" s="42">
        <v>0</v>
      </c>
      <c r="AO784" s="42">
        <v>0</v>
      </c>
      <c r="AP784" s="42">
        <v>0</v>
      </c>
      <c r="AQ784" s="42">
        <v>0</v>
      </c>
      <c r="AR784" s="42">
        <v>0</v>
      </c>
      <c r="AS784">
        <v>1</v>
      </c>
      <c r="AT784">
        <v>0</v>
      </c>
      <c r="AU784" s="4">
        <v>7.41</v>
      </c>
      <c r="AV784" s="4">
        <v>100</v>
      </c>
      <c r="AW784">
        <v>0</v>
      </c>
      <c r="AX784">
        <v>0</v>
      </c>
      <c r="AY784" s="16">
        <f t="shared" si="181"/>
        <v>0</v>
      </c>
    </row>
    <row r="785" spans="1:53" x14ac:dyDescent="0.2">
      <c r="A785" s="13" t="s">
        <v>1963</v>
      </c>
      <c r="B785" s="13" t="s">
        <v>2647</v>
      </c>
      <c r="C785" s="1" t="s">
        <v>219</v>
      </c>
      <c r="D785" s="13" t="s">
        <v>173</v>
      </c>
      <c r="E785" s="13">
        <v>72</v>
      </c>
      <c r="F785" s="13">
        <v>0</v>
      </c>
      <c r="G785" s="13">
        <v>1</v>
      </c>
      <c r="H785" s="20">
        <f t="shared" si="168"/>
        <v>1</v>
      </c>
      <c r="I785">
        <v>0</v>
      </c>
      <c r="J785">
        <v>0</v>
      </c>
      <c r="K785">
        <v>1</v>
      </c>
      <c r="L785" s="17">
        <f t="shared" si="169"/>
        <v>9.6256684492493356</v>
      </c>
      <c r="M785">
        <v>0</v>
      </c>
      <c r="N785">
        <v>0</v>
      </c>
      <c r="O785">
        <v>0</v>
      </c>
      <c r="P785" s="15">
        <f t="shared" si="170"/>
        <v>0</v>
      </c>
      <c r="Q785" s="15">
        <f t="shared" si="171"/>
        <v>0</v>
      </c>
      <c r="R785" s="20">
        <f t="shared" si="172"/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 s="16">
        <v>6.2333333333000001</v>
      </c>
      <c r="Y785" s="26">
        <f t="shared" si="173"/>
        <v>8.6574074073611118E-2</v>
      </c>
      <c r="Z785" s="4">
        <v>9.35</v>
      </c>
      <c r="AA785" s="26">
        <f t="shared" si="174"/>
        <v>0.12986111111111109</v>
      </c>
      <c r="AB785" s="4">
        <v>393.46</v>
      </c>
      <c r="AC785" s="26">
        <f t="shared" si="175"/>
        <v>5.464722222222222</v>
      </c>
      <c r="AD785" s="21">
        <f t="shared" si="176"/>
        <v>2.3211936148556388E-2</v>
      </c>
      <c r="AE785" s="15">
        <f t="shared" si="177"/>
        <v>0</v>
      </c>
      <c r="AF785" s="15">
        <f t="shared" si="178"/>
        <v>1</v>
      </c>
      <c r="AG785" s="15">
        <f t="shared" si="179"/>
        <v>1</v>
      </c>
      <c r="AH785" s="1"/>
      <c r="AI785" s="1"/>
      <c r="AJ785" s="21" t="str">
        <f t="shared" si="180"/>
        <v xml:space="preserve"> </v>
      </c>
      <c r="AK785">
        <v>1</v>
      </c>
      <c r="AL785">
        <v>0</v>
      </c>
      <c r="AM785" s="42">
        <v>3</v>
      </c>
      <c r="AN785" s="42">
        <v>3</v>
      </c>
      <c r="AO785" s="42">
        <v>3</v>
      </c>
      <c r="AP785" s="42">
        <v>3</v>
      </c>
      <c r="AQ785" s="42">
        <v>2</v>
      </c>
      <c r="AR785" s="42">
        <v>3</v>
      </c>
      <c r="AS785">
        <v>3</v>
      </c>
      <c r="AT785">
        <v>4</v>
      </c>
      <c r="AU785" s="4">
        <v>-42.32</v>
      </c>
      <c r="AV785" s="4">
        <v>42.86</v>
      </c>
      <c r="AW785">
        <v>0</v>
      </c>
      <c r="AX785">
        <v>0</v>
      </c>
      <c r="AY785" s="16">
        <f t="shared" si="181"/>
        <v>19.251336898498671</v>
      </c>
      <c r="AZ785" s="4">
        <v>66.67</v>
      </c>
      <c r="BA785">
        <v>-28.3</v>
      </c>
    </row>
    <row r="786" spans="1:53" x14ac:dyDescent="0.2">
      <c r="A786" s="13" t="s">
        <v>519</v>
      </c>
      <c r="B786" s="13" t="s">
        <v>2649</v>
      </c>
      <c r="C786" s="1" t="s">
        <v>292</v>
      </c>
      <c r="D786" s="13" t="s">
        <v>173</v>
      </c>
      <c r="E786" s="13">
        <v>77</v>
      </c>
      <c r="F786" s="13">
        <v>1</v>
      </c>
      <c r="G786" s="13">
        <v>10</v>
      </c>
      <c r="H786" s="20">
        <f t="shared" si="168"/>
        <v>11</v>
      </c>
      <c r="I786">
        <v>1</v>
      </c>
      <c r="J786">
        <v>5</v>
      </c>
      <c r="K786">
        <v>5</v>
      </c>
      <c r="L786" s="17">
        <f t="shared" si="169"/>
        <v>2.243498951900996</v>
      </c>
      <c r="M786">
        <v>40</v>
      </c>
      <c r="N786">
        <v>18</v>
      </c>
      <c r="O786">
        <v>40</v>
      </c>
      <c r="P786" s="15">
        <f t="shared" si="170"/>
        <v>2.5000000000000001E-2</v>
      </c>
      <c r="Q786" s="15">
        <f t="shared" si="171"/>
        <v>1.020408163265306E-2</v>
      </c>
      <c r="R786" s="20">
        <f t="shared" si="172"/>
        <v>61.956521739130437</v>
      </c>
      <c r="S786">
        <v>3</v>
      </c>
      <c r="T786">
        <v>4</v>
      </c>
      <c r="U786">
        <v>0</v>
      </c>
      <c r="V786">
        <v>4</v>
      </c>
      <c r="W786">
        <v>4</v>
      </c>
      <c r="X786" s="16">
        <v>294.18333333330003</v>
      </c>
      <c r="Y786" s="26">
        <f t="shared" si="173"/>
        <v>3.8205627705623382</v>
      </c>
      <c r="Z786" s="4">
        <v>282.49</v>
      </c>
      <c r="AA786" s="26">
        <f t="shared" si="174"/>
        <v>3.6687012987012988</v>
      </c>
      <c r="AB786" s="4">
        <v>101.29</v>
      </c>
      <c r="AC786" s="26">
        <f t="shared" si="175"/>
        <v>1.3154545454545454</v>
      </c>
      <c r="AD786" s="21">
        <f t="shared" si="176"/>
        <v>0.7360727500130283</v>
      </c>
      <c r="AE786" s="15">
        <f t="shared" si="177"/>
        <v>4.3478260869565216E-2</v>
      </c>
      <c r="AF786" s="15">
        <f t="shared" si="178"/>
        <v>0.43478260869565216</v>
      </c>
      <c r="AG786" s="15">
        <f t="shared" si="179"/>
        <v>0.47826086956521741</v>
      </c>
      <c r="AH786" s="1"/>
      <c r="AI786" s="1"/>
      <c r="AJ786" s="21" t="str">
        <f t="shared" si="180"/>
        <v xml:space="preserve"> </v>
      </c>
      <c r="AK786">
        <v>23</v>
      </c>
      <c r="AL786">
        <v>3</v>
      </c>
      <c r="AM786" s="42">
        <v>262</v>
      </c>
      <c r="AN786" s="42">
        <v>34</v>
      </c>
      <c r="AO786" s="42">
        <v>262</v>
      </c>
      <c r="AP786" s="42">
        <v>34</v>
      </c>
      <c r="AQ786" s="42">
        <v>8</v>
      </c>
      <c r="AR786" s="42">
        <v>109</v>
      </c>
      <c r="AS786">
        <v>262</v>
      </c>
      <c r="AT786">
        <v>32</v>
      </c>
      <c r="AU786" s="4">
        <v>1.91</v>
      </c>
      <c r="AV786" s="4">
        <v>89.12</v>
      </c>
      <c r="AW786">
        <v>0</v>
      </c>
      <c r="AX786">
        <v>0</v>
      </c>
      <c r="AY786" s="16">
        <f t="shared" si="181"/>
        <v>117.68171774971589</v>
      </c>
      <c r="AZ786" s="4">
        <v>97.54</v>
      </c>
      <c r="BA786">
        <v>12.7</v>
      </c>
    </row>
    <row r="787" spans="1:53" x14ac:dyDescent="0.2">
      <c r="A787" s="13" t="s">
        <v>466</v>
      </c>
      <c r="B787" s="13" t="s">
        <v>2652</v>
      </c>
      <c r="C787" s="13" t="s">
        <v>153</v>
      </c>
      <c r="D787" s="13" t="s">
        <v>146</v>
      </c>
      <c r="E787" s="13">
        <v>80</v>
      </c>
      <c r="F787" s="13">
        <v>3</v>
      </c>
      <c r="G787" s="13">
        <v>2</v>
      </c>
      <c r="H787" s="20">
        <f t="shared" si="168"/>
        <v>5</v>
      </c>
      <c r="I787">
        <v>3</v>
      </c>
      <c r="J787">
        <v>1</v>
      </c>
      <c r="K787">
        <v>1</v>
      </c>
      <c r="L787" s="17">
        <f t="shared" si="169"/>
        <v>2.466429158674285</v>
      </c>
      <c r="M787">
        <v>19</v>
      </c>
      <c r="N787">
        <v>3</v>
      </c>
      <c r="O787">
        <v>4</v>
      </c>
      <c r="P787" s="15">
        <f t="shared" si="170"/>
        <v>0.15789473684210525</v>
      </c>
      <c r="Q787" s="15">
        <f t="shared" si="171"/>
        <v>0.11538461538461539</v>
      </c>
      <c r="R787" s="20">
        <f t="shared" si="172"/>
        <v>15.833333333333332</v>
      </c>
      <c r="S787">
        <v>0</v>
      </c>
      <c r="T787">
        <v>3</v>
      </c>
      <c r="U787">
        <v>9</v>
      </c>
      <c r="V787">
        <v>5</v>
      </c>
      <c r="W787">
        <v>0</v>
      </c>
      <c r="X787" s="16">
        <v>121.6333333333</v>
      </c>
      <c r="Y787" s="26">
        <f t="shared" si="173"/>
        <v>1.52041666666625</v>
      </c>
      <c r="Z787" s="4">
        <v>117.27</v>
      </c>
      <c r="AA787" s="26">
        <f t="shared" si="174"/>
        <v>1.465875</v>
      </c>
      <c r="AB787" s="4">
        <v>298.38</v>
      </c>
      <c r="AC787" s="26">
        <f t="shared" si="175"/>
        <v>3.7297500000000001</v>
      </c>
      <c r="AD787" s="21">
        <f t="shared" si="176"/>
        <v>0.28213641284734753</v>
      </c>
      <c r="AE787" s="15">
        <f t="shared" si="177"/>
        <v>0.5</v>
      </c>
      <c r="AF787" s="15">
        <f t="shared" si="178"/>
        <v>0.33333333333333331</v>
      </c>
      <c r="AG787" s="15">
        <f t="shared" si="179"/>
        <v>0.83333333333333326</v>
      </c>
      <c r="AH787" s="13">
        <v>57</v>
      </c>
      <c r="AI787" s="13">
        <v>44</v>
      </c>
      <c r="AJ787" s="21">
        <f t="shared" si="180"/>
        <v>0.5643564356435643</v>
      </c>
      <c r="AK787">
        <v>6</v>
      </c>
      <c r="AL787">
        <v>1</v>
      </c>
      <c r="AM787" s="42">
        <v>89</v>
      </c>
      <c r="AN787" s="42">
        <v>22</v>
      </c>
      <c r="AO787" s="42">
        <v>89</v>
      </c>
      <c r="AP787" s="42">
        <v>22</v>
      </c>
      <c r="AQ787" s="42">
        <v>3</v>
      </c>
      <c r="AR787" s="42">
        <v>47</v>
      </c>
      <c r="AS787">
        <v>93</v>
      </c>
      <c r="AT787">
        <v>17</v>
      </c>
      <c r="AU787" s="4">
        <v>-4.3099999999999996</v>
      </c>
      <c r="AV787" s="4">
        <v>84.55</v>
      </c>
      <c r="AW787">
        <v>0</v>
      </c>
      <c r="AX787">
        <v>2</v>
      </c>
      <c r="AY787" s="16">
        <f t="shared" si="181"/>
        <v>90.271307207478827</v>
      </c>
      <c r="AZ787" s="4">
        <v>88.42</v>
      </c>
      <c r="BA787">
        <v>-5.7</v>
      </c>
    </row>
    <row r="788" spans="1:53" x14ac:dyDescent="0.2">
      <c r="A788" s="13" t="s">
        <v>356</v>
      </c>
      <c r="B788" s="13" t="s">
        <v>2652</v>
      </c>
      <c r="C788" s="1" t="s">
        <v>292</v>
      </c>
      <c r="D788" s="13" t="s">
        <v>207</v>
      </c>
      <c r="E788" s="13">
        <v>6</v>
      </c>
      <c r="F788" s="13">
        <v>0</v>
      </c>
      <c r="G788" s="13">
        <v>0</v>
      </c>
      <c r="H788" s="20">
        <f t="shared" si="168"/>
        <v>0</v>
      </c>
      <c r="I788">
        <v>0</v>
      </c>
      <c r="J788">
        <v>0</v>
      </c>
      <c r="K788">
        <v>0</v>
      </c>
      <c r="L788" s="17">
        <f t="shared" si="169"/>
        <v>0</v>
      </c>
      <c r="M788">
        <v>0</v>
      </c>
      <c r="N788">
        <v>0</v>
      </c>
      <c r="O788">
        <v>0</v>
      </c>
      <c r="P788" s="15">
        <f t="shared" si="170"/>
        <v>0</v>
      </c>
      <c r="Q788" s="15">
        <f t="shared" si="171"/>
        <v>0</v>
      </c>
      <c r="R788" s="20">
        <f t="shared" si="172"/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16">
        <v>0.43333333330000001</v>
      </c>
      <c r="Y788" s="26">
        <f t="shared" si="173"/>
        <v>7.2222222216666673E-2</v>
      </c>
      <c r="Z788" s="4">
        <v>0.18</v>
      </c>
      <c r="AA788" s="26">
        <f t="shared" si="174"/>
        <v>0.03</v>
      </c>
      <c r="AB788" s="4">
        <v>29.12</v>
      </c>
      <c r="AC788" s="26">
        <f t="shared" si="175"/>
        <v>4.8533333333333335</v>
      </c>
      <c r="AD788" s="21">
        <f t="shared" si="176"/>
        <v>6.1433447098976105E-3</v>
      </c>
      <c r="AE788" s="15">
        <f t="shared" si="177"/>
        <v>0</v>
      </c>
      <c r="AF788" s="15">
        <f t="shared" si="178"/>
        <v>0</v>
      </c>
      <c r="AG788" s="15">
        <f t="shared" si="179"/>
        <v>0</v>
      </c>
      <c r="AH788" s="13">
        <v>0</v>
      </c>
      <c r="AI788" s="13">
        <v>0</v>
      </c>
      <c r="AJ788" s="21" t="str">
        <f t="shared" si="180"/>
        <v xml:space="preserve"> </v>
      </c>
      <c r="AK788">
        <v>0</v>
      </c>
      <c r="AL788">
        <v>0</v>
      </c>
      <c r="AM788" s="42">
        <v>0</v>
      </c>
      <c r="AN788" s="42">
        <v>0</v>
      </c>
      <c r="AO788" s="42">
        <v>0</v>
      </c>
      <c r="AP788" s="42">
        <v>0</v>
      </c>
      <c r="AQ788" s="42">
        <v>0</v>
      </c>
      <c r="AR788" s="42">
        <v>0</v>
      </c>
      <c r="AS788">
        <v>0</v>
      </c>
      <c r="AT788">
        <v>0</v>
      </c>
      <c r="AW788">
        <v>0</v>
      </c>
      <c r="AX788">
        <v>0</v>
      </c>
      <c r="AY788" s="16">
        <f t="shared" si="181"/>
        <v>0</v>
      </c>
      <c r="AZ788" s="4">
        <v>100</v>
      </c>
      <c r="BA788">
        <v>3.2</v>
      </c>
    </row>
    <row r="789" spans="1:53" x14ac:dyDescent="0.2">
      <c r="A789" s="13" t="s">
        <v>2656</v>
      </c>
      <c r="B789" s="13" t="s">
        <v>2652</v>
      </c>
      <c r="C789" s="1" t="s">
        <v>358</v>
      </c>
      <c r="D789" s="13" t="s">
        <v>146</v>
      </c>
      <c r="E789" s="13">
        <v>4</v>
      </c>
      <c r="F789" s="13">
        <v>0</v>
      </c>
      <c r="G789" s="13">
        <v>0</v>
      </c>
      <c r="H789" s="20">
        <f t="shared" si="168"/>
        <v>0</v>
      </c>
      <c r="I789">
        <v>0</v>
      </c>
      <c r="J789">
        <v>0</v>
      </c>
      <c r="K789">
        <v>0</v>
      </c>
      <c r="L789" s="17">
        <f t="shared" si="169"/>
        <v>0</v>
      </c>
      <c r="M789">
        <v>0</v>
      </c>
      <c r="N789">
        <v>0</v>
      </c>
      <c r="O789">
        <v>0</v>
      </c>
      <c r="P789" s="15">
        <f t="shared" si="170"/>
        <v>0</v>
      </c>
      <c r="Q789" s="15">
        <f t="shared" si="171"/>
        <v>0</v>
      </c>
      <c r="R789" s="20">
        <f t="shared" si="172"/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16">
        <v>0</v>
      </c>
      <c r="Y789" s="26">
        <f t="shared" si="173"/>
        <v>0</v>
      </c>
      <c r="Z789" s="4">
        <v>0</v>
      </c>
      <c r="AA789" s="26">
        <f t="shared" si="174"/>
        <v>0</v>
      </c>
      <c r="AB789" s="4">
        <v>17.39</v>
      </c>
      <c r="AC789" s="26">
        <f t="shared" si="175"/>
        <v>4.3475000000000001</v>
      </c>
      <c r="AD789" s="21">
        <f t="shared" si="176"/>
        <v>0</v>
      </c>
      <c r="AE789" s="15">
        <f t="shared" si="177"/>
        <v>0</v>
      </c>
      <c r="AF789" s="15">
        <f t="shared" si="178"/>
        <v>0</v>
      </c>
      <c r="AG789" s="15">
        <f t="shared" si="179"/>
        <v>0</v>
      </c>
      <c r="AH789" s="13">
        <v>0</v>
      </c>
      <c r="AI789" s="13">
        <v>0</v>
      </c>
      <c r="AJ789" s="21" t="str">
        <f t="shared" si="180"/>
        <v xml:space="preserve"> </v>
      </c>
      <c r="AK789">
        <v>0</v>
      </c>
      <c r="AL789">
        <v>0</v>
      </c>
      <c r="AM789" s="42">
        <v>0</v>
      </c>
      <c r="AN789" s="42">
        <v>0</v>
      </c>
      <c r="AO789" s="42">
        <v>0</v>
      </c>
      <c r="AP789" s="42">
        <v>0</v>
      </c>
      <c r="AQ789" s="42">
        <v>0</v>
      </c>
      <c r="AR789" s="42">
        <v>0</v>
      </c>
      <c r="AS789">
        <v>0</v>
      </c>
      <c r="AT789">
        <v>0</v>
      </c>
      <c r="AW789">
        <v>0</v>
      </c>
      <c r="AX789">
        <v>0</v>
      </c>
      <c r="AY789" s="16">
        <f t="shared" si="181"/>
        <v>0</v>
      </c>
    </row>
    <row r="790" spans="1:53" x14ac:dyDescent="0.2">
      <c r="A790" s="13" t="s">
        <v>665</v>
      </c>
      <c r="B790" s="13" t="s">
        <v>2658</v>
      </c>
      <c r="C790" s="1" t="s">
        <v>446</v>
      </c>
      <c r="D790" s="13" t="s">
        <v>154</v>
      </c>
      <c r="E790" s="13">
        <v>9</v>
      </c>
      <c r="F790" s="13">
        <v>0</v>
      </c>
      <c r="G790" s="13">
        <v>0</v>
      </c>
      <c r="H790" s="20">
        <f t="shared" si="168"/>
        <v>0</v>
      </c>
      <c r="I790">
        <v>0</v>
      </c>
      <c r="J790">
        <v>0</v>
      </c>
      <c r="K790">
        <v>0</v>
      </c>
      <c r="L790" s="17">
        <f t="shared" si="169"/>
        <v>0</v>
      </c>
      <c r="M790">
        <v>0</v>
      </c>
      <c r="N790">
        <v>0</v>
      </c>
      <c r="O790">
        <v>0</v>
      </c>
      <c r="P790" s="15">
        <f t="shared" si="170"/>
        <v>0</v>
      </c>
      <c r="Q790" s="15">
        <f t="shared" si="171"/>
        <v>0</v>
      </c>
      <c r="R790" s="20">
        <f t="shared" si="172"/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s="16">
        <v>0.2333333333</v>
      </c>
      <c r="Y790" s="26">
        <f t="shared" si="173"/>
        <v>2.5925925922222221E-2</v>
      </c>
      <c r="Z790" s="4">
        <v>0.69</v>
      </c>
      <c r="AA790" s="26">
        <f t="shared" si="174"/>
        <v>7.6666666666666661E-2</v>
      </c>
      <c r="AB790" s="4">
        <v>43.05</v>
      </c>
      <c r="AC790" s="26">
        <f t="shared" si="175"/>
        <v>4.7833333333333332</v>
      </c>
      <c r="AD790" s="21">
        <f t="shared" si="176"/>
        <v>1.5775034293552814E-2</v>
      </c>
      <c r="AE790" s="15">
        <f t="shared" si="177"/>
        <v>0</v>
      </c>
      <c r="AF790" s="15">
        <f t="shared" si="178"/>
        <v>0</v>
      </c>
      <c r="AG790" s="15">
        <f t="shared" si="179"/>
        <v>0</v>
      </c>
      <c r="AH790" s="13">
        <v>0</v>
      </c>
      <c r="AI790" s="13">
        <v>0</v>
      </c>
      <c r="AJ790" s="21" t="str">
        <f t="shared" si="180"/>
        <v xml:space="preserve"> </v>
      </c>
      <c r="AK790">
        <v>0</v>
      </c>
      <c r="AL790">
        <v>0</v>
      </c>
      <c r="AM790" s="42">
        <v>0</v>
      </c>
      <c r="AN790" s="42">
        <v>0</v>
      </c>
      <c r="AO790" s="42">
        <v>0</v>
      </c>
      <c r="AP790" s="42">
        <v>0</v>
      </c>
      <c r="AQ790" s="42">
        <v>0</v>
      </c>
      <c r="AR790" s="42">
        <v>0</v>
      </c>
      <c r="AS790">
        <v>0</v>
      </c>
      <c r="AT790">
        <v>0</v>
      </c>
      <c r="AW790">
        <v>0</v>
      </c>
      <c r="AX790">
        <v>0</v>
      </c>
      <c r="AY790" s="16">
        <f t="shared" si="181"/>
        <v>0</v>
      </c>
    </row>
    <row r="791" spans="1:53" x14ac:dyDescent="0.2">
      <c r="A791" s="13" t="s">
        <v>1161</v>
      </c>
      <c r="B791" s="13" t="s">
        <v>2661</v>
      </c>
      <c r="C791" s="1" t="s">
        <v>314</v>
      </c>
      <c r="D791" s="13" t="s">
        <v>146</v>
      </c>
      <c r="E791" s="13">
        <v>81</v>
      </c>
      <c r="F791" s="13">
        <v>0</v>
      </c>
      <c r="G791" s="13">
        <v>0</v>
      </c>
      <c r="H791" s="20">
        <f t="shared" si="168"/>
        <v>0</v>
      </c>
      <c r="I791">
        <v>0</v>
      </c>
      <c r="J791">
        <v>0</v>
      </c>
      <c r="K791">
        <v>0</v>
      </c>
      <c r="L791" s="17">
        <f t="shared" si="169"/>
        <v>0</v>
      </c>
      <c r="M791">
        <v>3</v>
      </c>
      <c r="N791">
        <v>2</v>
      </c>
      <c r="O791">
        <v>0</v>
      </c>
      <c r="P791" s="15">
        <f t="shared" si="170"/>
        <v>0</v>
      </c>
      <c r="Q791" s="15">
        <f t="shared" si="171"/>
        <v>0</v>
      </c>
      <c r="R791" s="20">
        <f t="shared" si="172"/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 s="16">
        <v>21.416666666699999</v>
      </c>
      <c r="Y791" s="26">
        <f t="shared" si="173"/>
        <v>0.26440329218148145</v>
      </c>
      <c r="Z791" s="4">
        <v>24.02</v>
      </c>
      <c r="AA791" s="26">
        <f t="shared" si="174"/>
        <v>0.2965432098765432</v>
      </c>
      <c r="AB791" s="4">
        <v>387.42</v>
      </c>
      <c r="AC791" s="26">
        <f t="shared" si="175"/>
        <v>4.7829629629629631</v>
      </c>
      <c r="AD791" s="21">
        <f t="shared" si="176"/>
        <v>5.8380322768811971E-2</v>
      </c>
      <c r="AE791" s="15">
        <f t="shared" si="177"/>
        <v>0</v>
      </c>
      <c r="AF791" s="15">
        <f t="shared" si="178"/>
        <v>0</v>
      </c>
      <c r="AG791" s="15">
        <f t="shared" si="179"/>
        <v>0</v>
      </c>
      <c r="AH791" s="13">
        <v>3</v>
      </c>
      <c r="AI791" s="13">
        <v>1</v>
      </c>
      <c r="AJ791" s="21">
        <f t="shared" si="180"/>
        <v>0.75</v>
      </c>
      <c r="AK791">
        <v>0</v>
      </c>
      <c r="AL791">
        <v>0</v>
      </c>
      <c r="AM791" s="42">
        <v>13</v>
      </c>
      <c r="AN791" s="42">
        <v>4</v>
      </c>
      <c r="AO791" s="42">
        <v>13</v>
      </c>
      <c r="AP791" s="42">
        <v>4</v>
      </c>
      <c r="AQ791" s="42">
        <v>1</v>
      </c>
      <c r="AR791" s="42">
        <v>9</v>
      </c>
      <c r="AS791">
        <v>16</v>
      </c>
      <c r="AT791">
        <v>4</v>
      </c>
      <c r="AU791" s="4">
        <v>-6.46</v>
      </c>
      <c r="AV791" s="4">
        <v>80</v>
      </c>
      <c r="AW791">
        <v>1</v>
      </c>
      <c r="AX791">
        <v>0</v>
      </c>
      <c r="AY791" s="16">
        <f t="shared" si="181"/>
        <v>72.840466925956676</v>
      </c>
      <c r="AZ791" s="4">
        <v>92.86</v>
      </c>
      <c r="BA791">
        <v>-1.2</v>
      </c>
    </row>
    <row r="792" spans="1:53" x14ac:dyDescent="0.2">
      <c r="A792" s="13" t="s">
        <v>2664</v>
      </c>
      <c r="B792" s="13" t="s">
        <v>2665</v>
      </c>
      <c r="C792" s="13" t="s">
        <v>409</v>
      </c>
      <c r="D792" s="13" t="s">
        <v>173</v>
      </c>
      <c r="E792" s="13">
        <v>70</v>
      </c>
      <c r="F792" s="13">
        <v>0</v>
      </c>
      <c r="G792" s="13">
        <v>2</v>
      </c>
      <c r="H792" s="20">
        <f t="shared" si="168"/>
        <v>2</v>
      </c>
      <c r="I792">
        <v>0</v>
      </c>
      <c r="J792">
        <v>0</v>
      </c>
      <c r="K792">
        <v>2</v>
      </c>
      <c r="L792" s="17">
        <f t="shared" si="169"/>
        <v>3.2967032967032965</v>
      </c>
      <c r="M792">
        <v>2</v>
      </c>
      <c r="N792">
        <v>1</v>
      </c>
      <c r="O792">
        <v>5</v>
      </c>
      <c r="P792" s="15">
        <f t="shared" si="170"/>
        <v>0</v>
      </c>
      <c r="Q792" s="15">
        <f t="shared" si="171"/>
        <v>0</v>
      </c>
      <c r="R792" s="20">
        <f t="shared" si="172"/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 s="16">
        <v>36.4</v>
      </c>
      <c r="Y792" s="26">
        <f t="shared" si="173"/>
        <v>0.52</v>
      </c>
      <c r="Z792" s="4">
        <v>32.72</v>
      </c>
      <c r="AA792" s="26">
        <f t="shared" si="174"/>
        <v>0.46742857142857142</v>
      </c>
      <c r="AB792" s="4">
        <v>298.58999999999997</v>
      </c>
      <c r="AC792" s="26">
        <f t="shared" si="175"/>
        <v>4.2655714285714286</v>
      </c>
      <c r="AD792" s="21">
        <f t="shared" si="176"/>
        <v>9.875946998279557E-2</v>
      </c>
      <c r="AE792" s="15">
        <f t="shared" si="177"/>
        <v>0</v>
      </c>
      <c r="AF792" s="15">
        <f t="shared" si="178"/>
        <v>0.4</v>
      </c>
      <c r="AG792" s="15">
        <f t="shared" si="179"/>
        <v>0.4</v>
      </c>
      <c r="AH792" s="1"/>
      <c r="AI792" s="1"/>
      <c r="AJ792" s="21" t="str">
        <f t="shared" si="180"/>
        <v xml:space="preserve"> </v>
      </c>
      <c r="AK792">
        <v>5</v>
      </c>
      <c r="AL792">
        <v>1</v>
      </c>
      <c r="AM792" s="42">
        <v>26</v>
      </c>
      <c r="AN792" s="42">
        <v>5</v>
      </c>
      <c r="AO792" s="42">
        <v>26</v>
      </c>
      <c r="AP792" s="42">
        <v>5</v>
      </c>
      <c r="AQ792" s="42">
        <v>0</v>
      </c>
      <c r="AR792" s="42">
        <v>10</v>
      </c>
      <c r="AS792">
        <v>25</v>
      </c>
      <c r="AT792">
        <v>4</v>
      </c>
      <c r="AU792" s="4">
        <v>0.97</v>
      </c>
      <c r="AV792" s="4">
        <v>86.21</v>
      </c>
      <c r="AW792">
        <v>0</v>
      </c>
      <c r="AX792">
        <v>1</v>
      </c>
      <c r="AY792" s="16">
        <f t="shared" si="181"/>
        <v>92.307692307692307</v>
      </c>
      <c r="AZ792" s="4">
        <v>79.41</v>
      </c>
      <c r="BA792">
        <v>-14.8</v>
      </c>
    </row>
    <row r="793" spans="1:53" x14ac:dyDescent="0.2">
      <c r="A793" s="13" t="s">
        <v>496</v>
      </c>
      <c r="B793" s="13" t="s">
        <v>2668</v>
      </c>
      <c r="C793" s="1" t="s">
        <v>214</v>
      </c>
      <c r="D793" s="13" t="s">
        <v>129</v>
      </c>
      <c r="E793" s="13">
        <v>7</v>
      </c>
      <c r="F793" s="13">
        <v>0</v>
      </c>
      <c r="G793" s="13">
        <v>0</v>
      </c>
      <c r="H793" s="20">
        <f t="shared" si="168"/>
        <v>0</v>
      </c>
      <c r="I793">
        <v>0</v>
      </c>
      <c r="J793">
        <v>0</v>
      </c>
      <c r="K793">
        <v>0</v>
      </c>
      <c r="L793" s="17">
        <f t="shared" si="169"/>
        <v>0</v>
      </c>
      <c r="M793">
        <v>0</v>
      </c>
      <c r="N793">
        <v>0</v>
      </c>
      <c r="O793">
        <v>0</v>
      </c>
      <c r="P793" s="15">
        <f t="shared" si="170"/>
        <v>0</v>
      </c>
      <c r="Q793" s="15">
        <f t="shared" si="171"/>
        <v>0</v>
      </c>
      <c r="R793" s="20">
        <f t="shared" si="172"/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s="16">
        <v>0</v>
      </c>
      <c r="Y793" s="26">
        <f t="shared" si="173"/>
        <v>0</v>
      </c>
      <c r="Z793" s="4">
        <v>0</v>
      </c>
      <c r="AA793" s="26">
        <f t="shared" si="174"/>
        <v>0</v>
      </c>
      <c r="AB793" s="4">
        <v>23.65</v>
      </c>
      <c r="AC793" s="26">
        <f t="shared" si="175"/>
        <v>3.3785714285714286</v>
      </c>
      <c r="AD793" s="21">
        <f t="shared" si="176"/>
        <v>0</v>
      </c>
      <c r="AE793" s="15">
        <f t="shared" si="177"/>
        <v>0</v>
      </c>
      <c r="AF793" s="15">
        <f t="shared" si="178"/>
        <v>0</v>
      </c>
      <c r="AG793" s="15">
        <f t="shared" si="179"/>
        <v>0</v>
      </c>
      <c r="AH793" s="13">
        <v>0</v>
      </c>
      <c r="AI793" s="13">
        <v>0</v>
      </c>
      <c r="AJ793" s="21" t="str">
        <f t="shared" si="180"/>
        <v xml:space="preserve"> </v>
      </c>
      <c r="AK793">
        <v>0</v>
      </c>
      <c r="AL793">
        <v>0</v>
      </c>
      <c r="AM793" s="42">
        <v>0</v>
      </c>
      <c r="AN793" s="42">
        <v>0</v>
      </c>
      <c r="AO793" s="42">
        <v>0</v>
      </c>
      <c r="AP793" s="42">
        <v>0</v>
      </c>
      <c r="AQ793" s="42">
        <v>0</v>
      </c>
      <c r="AR793" s="42">
        <v>0</v>
      </c>
      <c r="AS793">
        <v>0</v>
      </c>
      <c r="AT793">
        <v>0</v>
      </c>
      <c r="AW793">
        <v>0</v>
      </c>
      <c r="AX793">
        <v>0</v>
      </c>
      <c r="AY793" s="16">
        <f t="shared" si="181"/>
        <v>0</v>
      </c>
    </row>
    <row r="794" spans="1:53" x14ac:dyDescent="0.2">
      <c r="A794" s="13" t="s">
        <v>407</v>
      </c>
      <c r="B794" s="13" t="s">
        <v>2671</v>
      </c>
      <c r="C794" s="13" t="s">
        <v>162</v>
      </c>
      <c r="D794" s="13" t="s">
        <v>129</v>
      </c>
      <c r="E794" s="13">
        <v>80</v>
      </c>
      <c r="F794" s="13">
        <v>2</v>
      </c>
      <c r="G794" s="13">
        <v>12</v>
      </c>
      <c r="H794" s="20">
        <f t="shared" si="168"/>
        <v>14</v>
      </c>
      <c r="I794">
        <v>2</v>
      </c>
      <c r="J794">
        <v>7</v>
      </c>
      <c r="K794">
        <v>5</v>
      </c>
      <c r="L794" s="17">
        <f t="shared" si="169"/>
        <v>4.3952210691542</v>
      </c>
      <c r="M794">
        <v>22</v>
      </c>
      <c r="N794">
        <v>6</v>
      </c>
      <c r="O794">
        <v>10</v>
      </c>
      <c r="P794" s="15">
        <f t="shared" si="170"/>
        <v>9.0909090909090912E-2</v>
      </c>
      <c r="Q794" s="15">
        <f t="shared" si="171"/>
        <v>5.2631578947368418E-2</v>
      </c>
      <c r="R794" s="20">
        <f t="shared" si="172"/>
        <v>64.647058823529406</v>
      </c>
      <c r="S794">
        <v>1</v>
      </c>
      <c r="T794">
        <v>5</v>
      </c>
      <c r="U794">
        <v>1</v>
      </c>
      <c r="V794">
        <v>1</v>
      </c>
      <c r="W794">
        <v>0</v>
      </c>
      <c r="X794" s="16">
        <v>191.11666666670001</v>
      </c>
      <c r="Y794" s="26">
        <f t="shared" si="173"/>
        <v>2.3889583333337501</v>
      </c>
      <c r="Z794" s="4">
        <v>175.99</v>
      </c>
      <c r="AA794" s="26">
        <f t="shared" si="174"/>
        <v>2.199875</v>
      </c>
      <c r="AB794" s="4">
        <v>206.13</v>
      </c>
      <c r="AC794" s="26">
        <f t="shared" si="175"/>
        <v>2.5766249999999999</v>
      </c>
      <c r="AD794" s="21">
        <f t="shared" si="176"/>
        <v>0.46056212708049826</v>
      </c>
      <c r="AE794" s="15">
        <f t="shared" si="177"/>
        <v>0.11764705882352941</v>
      </c>
      <c r="AF794" s="15">
        <f t="shared" si="178"/>
        <v>0.70588235294117652</v>
      </c>
      <c r="AG794" s="15">
        <f t="shared" si="179"/>
        <v>0.82352941176470595</v>
      </c>
      <c r="AH794" s="13">
        <v>1</v>
      </c>
      <c r="AI794" s="13">
        <v>0</v>
      </c>
      <c r="AJ794" s="21">
        <f t="shared" si="180"/>
        <v>1</v>
      </c>
      <c r="AK794">
        <v>17</v>
      </c>
      <c r="AL794">
        <v>1</v>
      </c>
      <c r="AM794" s="42">
        <v>140</v>
      </c>
      <c r="AN794" s="42">
        <v>29</v>
      </c>
      <c r="AO794" s="42">
        <v>140</v>
      </c>
      <c r="AP794" s="42">
        <v>29</v>
      </c>
      <c r="AQ794" s="42">
        <v>8</v>
      </c>
      <c r="AR794" s="42">
        <v>58</v>
      </c>
      <c r="AS794">
        <v>125</v>
      </c>
      <c r="AT794">
        <v>24</v>
      </c>
      <c r="AU794" s="4">
        <v>-2.92</v>
      </c>
      <c r="AV794" s="4">
        <v>83.89</v>
      </c>
      <c r="AW794">
        <v>4</v>
      </c>
      <c r="AX794">
        <v>1</v>
      </c>
      <c r="AY794" s="16">
        <f t="shared" si="181"/>
        <v>90.415976279743532</v>
      </c>
      <c r="AZ794" s="4">
        <v>92.94</v>
      </c>
      <c r="BA794">
        <v>0.1</v>
      </c>
    </row>
    <row r="795" spans="1:53" x14ac:dyDescent="0.2">
      <c r="A795" s="13" t="s">
        <v>2673</v>
      </c>
      <c r="B795" s="13" t="s">
        <v>2674</v>
      </c>
      <c r="C795" s="1" t="s">
        <v>264</v>
      </c>
      <c r="D795" s="13" t="s">
        <v>154</v>
      </c>
      <c r="E795" s="13">
        <v>77</v>
      </c>
      <c r="F795" s="13">
        <v>8</v>
      </c>
      <c r="G795" s="13">
        <v>10</v>
      </c>
      <c r="H795" s="20">
        <f t="shared" si="168"/>
        <v>18</v>
      </c>
      <c r="I795">
        <v>8</v>
      </c>
      <c r="J795">
        <v>6</v>
      </c>
      <c r="K795">
        <v>4</v>
      </c>
      <c r="L795" s="17">
        <f t="shared" si="169"/>
        <v>5.302348416660716</v>
      </c>
      <c r="M795">
        <v>48</v>
      </c>
      <c r="N795">
        <v>29</v>
      </c>
      <c r="O795">
        <v>26</v>
      </c>
      <c r="P795" s="15">
        <f t="shared" si="170"/>
        <v>0.16666666666666666</v>
      </c>
      <c r="Q795" s="15">
        <f t="shared" si="171"/>
        <v>7.7669902912621352E-2</v>
      </c>
      <c r="R795" s="20">
        <f t="shared" si="172"/>
        <v>39.4</v>
      </c>
      <c r="S795">
        <v>0</v>
      </c>
      <c r="T795">
        <v>3</v>
      </c>
      <c r="U795">
        <v>5</v>
      </c>
      <c r="V795">
        <v>3</v>
      </c>
      <c r="W795">
        <v>1</v>
      </c>
      <c r="X795" s="16">
        <v>203.6833333333</v>
      </c>
      <c r="Y795" s="26">
        <f t="shared" si="173"/>
        <v>2.6452380952376622</v>
      </c>
      <c r="Z795" s="4">
        <v>203.98</v>
      </c>
      <c r="AA795" s="26">
        <f t="shared" si="174"/>
        <v>2.6490909090909089</v>
      </c>
      <c r="AB795" s="4">
        <v>171.09</v>
      </c>
      <c r="AC795" s="26">
        <f t="shared" si="175"/>
        <v>2.2219480519480519</v>
      </c>
      <c r="AD795" s="21">
        <f t="shared" si="176"/>
        <v>0.54384514890553759</v>
      </c>
      <c r="AE795" s="15">
        <f t="shared" si="177"/>
        <v>0.26666666666666666</v>
      </c>
      <c r="AF795" s="15">
        <f t="shared" si="178"/>
        <v>0.33333333333333331</v>
      </c>
      <c r="AG795" s="15">
        <f t="shared" si="179"/>
        <v>0.6</v>
      </c>
      <c r="AH795" s="13">
        <v>0</v>
      </c>
      <c r="AI795" s="13">
        <v>0</v>
      </c>
      <c r="AJ795" s="21" t="str">
        <f t="shared" si="180"/>
        <v xml:space="preserve"> </v>
      </c>
      <c r="AK795">
        <v>30</v>
      </c>
      <c r="AL795">
        <v>4</v>
      </c>
      <c r="AM795" s="42">
        <v>167</v>
      </c>
      <c r="AN795" s="42">
        <v>25</v>
      </c>
      <c r="AO795" s="42">
        <v>167</v>
      </c>
      <c r="AP795" s="42">
        <v>25</v>
      </c>
      <c r="AQ795" s="42">
        <v>8</v>
      </c>
      <c r="AR795" s="42">
        <v>86</v>
      </c>
      <c r="AS795">
        <v>176</v>
      </c>
      <c r="AT795">
        <v>28</v>
      </c>
      <c r="AU795" s="4">
        <v>-1.73</v>
      </c>
      <c r="AV795" s="4">
        <v>86.27</v>
      </c>
      <c r="AW795">
        <v>3</v>
      </c>
      <c r="AX795">
        <v>2</v>
      </c>
      <c r="AY795" s="16">
        <f t="shared" si="181"/>
        <v>114.2950658702421</v>
      </c>
      <c r="AZ795" s="4">
        <v>93.95</v>
      </c>
      <c r="BA795">
        <v>3.4</v>
      </c>
    </row>
    <row r="796" spans="1:53" x14ac:dyDescent="0.2">
      <c r="A796" s="13" t="s">
        <v>2676</v>
      </c>
      <c r="B796" s="13" t="s">
        <v>2677</v>
      </c>
      <c r="C796" s="1" t="s">
        <v>554</v>
      </c>
      <c r="D796" s="13" t="s">
        <v>328</v>
      </c>
      <c r="E796" s="13">
        <v>5</v>
      </c>
      <c r="F796" s="13">
        <v>0</v>
      </c>
      <c r="G796" s="13">
        <v>0</v>
      </c>
      <c r="H796" s="20">
        <f t="shared" si="168"/>
        <v>0</v>
      </c>
      <c r="I796">
        <v>0</v>
      </c>
      <c r="J796">
        <v>0</v>
      </c>
      <c r="K796">
        <v>0</v>
      </c>
      <c r="L796" s="17">
        <f t="shared" si="169"/>
        <v>0</v>
      </c>
      <c r="M796">
        <v>0</v>
      </c>
      <c r="N796">
        <v>0</v>
      </c>
      <c r="O796">
        <v>0</v>
      </c>
      <c r="P796" s="15">
        <f t="shared" si="170"/>
        <v>0</v>
      </c>
      <c r="Q796" s="15">
        <f t="shared" si="171"/>
        <v>0</v>
      </c>
      <c r="R796" s="20">
        <f t="shared" si="172"/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 s="16">
        <v>1.9</v>
      </c>
      <c r="Y796" s="26">
        <f t="shared" si="173"/>
        <v>0.38</v>
      </c>
      <c r="Z796" s="4">
        <v>1.94</v>
      </c>
      <c r="AA796" s="26">
        <f t="shared" si="174"/>
        <v>0.38800000000000001</v>
      </c>
      <c r="AB796" s="4">
        <v>20.76</v>
      </c>
      <c r="AC796" s="26">
        <f t="shared" si="175"/>
        <v>4.1520000000000001</v>
      </c>
      <c r="AD796" s="21">
        <f t="shared" si="176"/>
        <v>8.546255506607929E-2</v>
      </c>
      <c r="AE796" s="15">
        <f t="shared" si="177"/>
        <v>0</v>
      </c>
      <c r="AF796" s="15">
        <f t="shared" si="178"/>
        <v>0</v>
      </c>
      <c r="AG796" s="15">
        <f t="shared" si="179"/>
        <v>0</v>
      </c>
      <c r="AH796" s="13">
        <v>0</v>
      </c>
      <c r="AI796" s="13">
        <v>0</v>
      </c>
      <c r="AJ796" s="21" t="str">
        <f t="shared" si="180"/>
        <v xml:space="preserve"> </v>
      </c>
      <c r="AK796">
        <v>0</v>
      </c>
      <c r="AL796">
        <v>0</v>
      </c>
      <c r="AM796" s="42">
        <v>4</v>
      </c>
      <c r="AN796" s="42">
        <v>0</v>
      </c>
      <c r="AO796" s="42">
        <v>4</v>
      </c>
      <c r="AP796" s="42">
        <v>0</v>
      </c>
      <c r="AQ796" s="42">
        <v>0</v>
      </c>
      <c r="AR796" s="42">
        <v>0</v>
      </c>
      <c r="AS796">
        <v>2</v>
      </c>
      <c r="AT796">
        <v>0</v>
      </c>
      <c r="AU796" s="4">
        <v>13.64</v>
      </c>
      <c r="AV796" s="4">
        <v>100</v>
      </c>
      <c r="AW796">
        <v>0</v>
      </c>
      <c r="AX796">
        <v>0</v>
      </c>
      <c r="AY796" s="16">
        <f t="shared" si="181"/>
        <v>252.63157894736841</v>
      </c>
      <c r="AZ796" s="4">
        <v>100</v>
      </c>
      <c r="BA796">
        <v>18.2</v>
      </c>
    </row>
    <row r="797" spans="1:53" x14ac:dyDescent="0.2">
      <c r="A797" s="13" t="s">
        <v>1115</v>
      </c>
      <c r="B797" s="13" t="s">
        <v>2679</v>
      </c>
      <c r="C797" s="1" t="s">
        <v>128</v>
      </c>
      <c r="D797" s="13" t="s">
        <v>207</v>
      </c>
      <c r="E797" s="13">
        <v>82</v>
      </c>
      <c r="F797" s="13">
        <v>9</v>
      </c>
      <c r="G797" s="13">
        <v>10</v>
      </c>
      <c r="H797" s="20">
        <f t="shared" si="168"/>
        <v>19</v>
      </c>
      <c r="I797">
        <v>8</v>
      </c>
      <c r="J797">
        <v>6</v>
      </c>
      <c r="K797">
        <v>4</v>
      </c>
      <c r="L797" s="17">
        <f t="shared" si="169"/>
        <v>5.5804846210337899</v>
      </c>
      <c r="M797">
        <v>52</v>
      </c>
      <c r="N797">
        <v>20</v>
      </c>
      <c r="O797">
        <v>17</v>
      </c>
      <c r="P797" s="15">
        <f t="shared" si="170"/>
        <v>0.17307692307692307</v>
      </c>
      <c r="Q797" s="15">
        <f t="shared" si="171"/>
        <v>0.10112359550561797</v>
      </c>
      <c r="R797" s="20">
        <f t="shared" si="172"/>
        <v>36.827586206896548</v>
      </c>
      <c r="S797">
        <v>0</v>
      </c>
      <c r="T797">
        <v>2</v>
      </c>
      <c r="U797">
        <v>8</v>
      </c>
      <c r="V797">
        <v>10</v>
      </c>
      <c r="W797">
        <v>4</v>
      </c>
      <c r="X797" s="16">
        <v>204.28333333329999</v>
      </c>
      <c r="Y797" s="26">
        <f t="shared" si="173"/>
        <v>2.4912601626012196</v>
      </c>
      <c r="Z797" s="4">
        <v>201.28</v>
      </c>
      <c r="AA797" s="26">
        <f t="shared" si="174"/>
        <v>2.4546341463414634</v>
      </c>
      <c r="AB797" s="4">
        <v>261.13</v>
      </c>
      <c r="AC797" s="26">
        <f t="shared" si="175"/>
        <v>3.1845121951219513</v>
      </c>
      <c r="AD797" s="21">
        <f t="shared" si="176"/>
        <v>0.43528470405051795</v>
      </c>
      <c r="AE797" s="15">
        <f t="shared" si="177"/>
        <v>0.27586206896551724</v>
      </c>
      <c r="AF797" s="15">
        <f t="shared" si="178"/>
        <v>0.34482758620689657</v>
      </c>
      <c r="AG797" s="15">
        <f t="shared" si="179"/>
        <v>0.62068965517241381</v>
      </c>
      <c r="AH797" s="13">
        <v>0</v>
      </c>
      <c r="AI797" s="13">
        <v>1</v>
      </c>
      <c r="AJ797" s="21">
        <f t="shared" si="180"/>
        <v>0</v>
      </c>
      <c r="AK797">
        <v>29</v>
      </c>
      <c r="AL797">
        <v>2</v>
      </c>
      <c r="AM797" s="42">
        <v>149</v>
      </c>
      <c r="AN797" s="42">
        <v>16</v>
      </c>
      <c r="AO797" s="42">
        <v>149</v>
      </c>
      <c r="AP797" s="42">
        <v>16</v>
      </c>
      <c r="AQ797" s="42">
        <v>6</v>
      </c>
      <c r="AR797" s="42">
        <v>83</v>
      </c>
      <c r="AS797">
        <v>193</v>
      </c>
      <c r="AT797">
        <v>18</v>
      </c>
      <c r="AU797" s="4">
        <v>5.31</v>
      </c>
      <c r="AV797" s="4">
        <v>91.47</v>
      </c>
      <c r="AW797">
        <v>2</v>
      </c>
      <c r="AX797">
        <v>2</v>
      </c>
      <c r="AY797" s="16">
        <f t="shared" si="181"/>
        <v>108.67259525171065</v>
      </c>
      <c r="AZ797" s="4">
        <v>94.77</v>
      </c>
      <c r="BA797">
        <v>1.7000000000000002</v>
      </c>
    </row>
    <row r="798" spans="1:53" x14ac:dyDescent="0.2">
      <c r="A798" s="13" t="s">
        <v>661</v>
      </c>
      <c r="B798" s="13" t="s">
        <v>2681</v>
      </c>
      <c r="C798" s="1" t="s">
        <v>287</v>
      </c>
      <c r="D798" s="13" t="s">
        <v>146</v>
      </c>
      <c r="E798" s="13">
        <v>82</v>
      </c>
      <c r="F798" s="13">
        <v>13</v>
      </c>
      <c r="G798" s="13">
        <v>18</v>
      </c>
      <c r="H798" s="20">
        <f t="shared" si="168"/>
        <v>31</v>
      </c>
      <c r="I798">
        <v>13</v>
      </c>
      <c r="J798">
        <v>7</v>
      </c>
      <c r="K798">
        <v>11</v>
      </c>
      <c r="L798" s="17">
        <f t="shared" si="169"/>
        <v>6.1258096388194225</v>
      </c>
      <c r="M798">
        <v>73</v>
      </c>
      <c r="N798">
        <v>18</v>
      </c>
      <c r="O798">
        <v>15</v>
      </c>
      <c r="P798" s="15">
        <f t="shared" si="170"/>
        <v>0.17808219178082191</v>
      </c>
      <c r="Q798" s="15">
        <f t="shared" si="171"/>
        <v>0.12264150943396226</v>
      </c>
      <c r="R798" s="20">
        <f t="shared" si="172"/>
        <v>49.5</v>
      </c>
      <c r="S798">
        <v>1</v>
      </c>
      <c r="T798">
        <v>4</v>
      </c>
      <c r="U798">
        <v>12</v>
      </c>
      <c r="V798">
        <v>29</v>
      </c>
      <c r="W798">
        <v>6</v>
      </c>
      <c r="X798" s="16">
        <v>303.63333333330002</v>
      </c>
      <c r="Y798" s="26">
        <f t="shared" si="173"/>
        <v>3.702845528454878</v>
      </c>
      <c r="Z798" s="4">
        <v>302.93</v>
      </c>
      <c r="AA798" s="26">
        <f t="shared" si="174"/>
        <v>3.6942682926829269</v>
      </c>
      <c r="AB798" s="4">
        <v>124.35</v>
      </c>
      <c r="AC798" s="26">
        <f t="shared" si="175"/>
        <v>1.5164634146341462</v>
      </c>
      <c r="AD798" s="21">
        <f t="shared" si="176"/>
        <v>0.70897303875678708</v>
      </c>
      <c r="AE798" s="15">
        <f t="shared" si="177"/>
        <v>0.30952380952380953</v>
      </c>
      <c r="AF798" s="15">
        <f t="shared" si="178"/>
        <v>0.42857142857142855</v>
      </c>
      <c r="AG798" s="15">
        <f t="shared" si="179"/>
        <v>0.73809523809523814</v>
      </c>
      <c r="AH798" s="13">
        <v>147</v>
      </c>
      <c r="AI798" s="13">
        <v>142</v>
      </c>
      <c r="AJ798" s="21">
        <f t="shared" si="180"/>
        <v>0.50865051903114189</v>
      </c>
      <c r="AK798">
        <v>42</v>
      </c>
      <c r="AL798">
        <v>2</v>
      </c>
      <c r="AM798" s="42">
        <v>255</v>
      </c>
      <c r="AN798" s="42">
        <v>34</v>
      </c>
      <c r="AO798" s="42">
        <v>255</v>
      </c>
      <c r="AP798" s="42">
        <v>34</v>
      </c>
      <c r="AQ798" s="42">
        <v>5</v>
      </c>
      <c r="AR798" s="42">
        <v>108</v>
      </c>
      <c r="AS798">
        <v>325</v>
      </c>
      <c r="AT798">
        <v>33</v>
      </c>
      <c r="AU798" s="4">
        <v>4.67</v>
      </c>
      <c r="AV798" s="4">
        <v>90.78</v>
      </c>
      <c r="AW798">
        <v>5</v>
      </c>
      <c r="AX798">
        <v>1</v>
      </c>
      <c r="AY798" s="16">
        <f t="shared" si="181"/>
        <v>115.59995608739878</v>
      </c>
      <c r="AZ798" s="4">
        <v>98.35</v>
      </c>
      <c r="BA798">
        <v>9.5</v>
      </c>
    </row>
    <row r="799" spans="1:53" x14ac:dyDescent="0.2">
      <c r="A799" s="13" t="s">
        <v>312</v>
      </c>
      <c r="B799" s="13" t="s">
        <v>2683</v>
      </c>
      <c r="C799" s="1" t="s">
        <v>554</v>
      </c>
      <c r="D799" s="13" t="s">
        <v>173</v>
      </c>
      <c r="E799" s="13">
        <v>27</v>
      </c>
      <c r="F799" s="13">
        <v>1</v>
      </c>
      <c r="G799" s="13">
        <v>1</v>
      </c>
      <c r="H799" s="20">
        <f t="shared" si="168"/>
        <v>2</v>
      </c>
      <c r="I799">
        <v>1</v>
      </c>
      <c r="J799">
        <v>0</v>
      </c>
      <c r="K799">
        <v>1</v>
      </c>
      <c r="L799" s="17">
        <f t="shared" si="169"/>
        <v>2.4606971975376211</v>
      </c>
      <c r="M799">
        <v>5</v>
      </c>
      <c r="N799">
        <v>5</v>
      </c>
      <c r="O799">
        <v>6</v>
      </c>
      <c r="P799" s="15">
        <f t="shared" si="170"/>
        <v>0.2</v>
      </c>
      <c r="Q799" s="15">
        <f t="shared" si="171"/>
        <v>6.25E-2</v>
      </c>
      <c r="R799" s="20">
        <f t="shared" si="172"/>
        <v>0</v>
      </c>
      <c r="S799">
        <v>1</v>
      </c>
      <c r="T799">
        <v>0</v>
      </c>
      <c r="U799">
        <v>4</v>
      </c>
      <c r="V799">
        <v>1</v>
      </c>
      <c r="W799">
        <v>0</v>
      </c>
      <c r="X799" s="16">
        <v>48.766666666699997</v>
      </c>
      <c r="Y799" s="26">
        <f t="shared" si="173"/>
        <v>1.8061728395074073</v>
      </c>
      <c r="Z799" s="4">
        <v>44.6</v>
      </c>
      <c r="AA799" s="26">
        <f t="shared" si="174"/>
        <v>1.6518518518518519</v>
      </c>
      <c r="AB799" s="4">
        <v>96.15</v>
      </c>
      <c r="AC799" s="26">
        <f t="shared" si="175"/>
        <v>3.5611111111111113</v>
      </c>
      <c r="AD799" s="21">
        <f t="shared" si="176"/>
        <v>0.31687388987566606</v>
      </c>
      <c r="AE799" s="15">
        <f t="shared" si="177"/>
        <v>0.5</v>
      </c>
      <c r="AF799" s="15">
        <f t="shared" si="178"/>
        <v>0.5</v>
      </c>
      <c r="AG799" s="15">
        <f t="shared" si="179"/>
        <v>1</v>
      </c>
      <c r="AH799" s="1"/>
      <c r="AI799" s="1"/>
      <c r="AJ799" s="21" t="str">
        <f t="shared" si="180"/>
        <v xml:space="preserve"> </v>
      </c>
      <c r="AK799">
        <v>2</v>
      </c>
      <c r="AL799">
        <v>0</v>
      </c>
      <c r="AM799" s="42">
        <v>25</v>
      </c>
      <c r="AN799" s="42">
        <v>10</v>
      </c>
      <c r="AO799" s="42">
        <v>25</v>
      </c>
      <c r="AP799" s="42">
        <v>10</v>
      </c>
      <c r="AQ799" s="42">
        <v>5</v>
      </c>
      <c r="AR799" s="42">
        <v>18</v>
      </c>
      <c r="AS799">
        <v>24</v>
      </c>
      <c r="AT799">
        <v>12</v>
      </c>
      <c r="AU799" s="4">
        <v>-20.94</v>
      </c>
      <c r="AV799" s="4">
        <v>66.67</v>
      </c>
      <c r="AW799">
        <v>0</v>
      </c>
      <c r="AX799">
        <v>0</v>
      </c>
      <c r="AY799" s="16">
        <f t="shared" si="181"/>
        <v>55.365686944596469</v>
      </c>
      <c r="AZ799" s="4">
        <v>81.48</v>
      </c>
      <c r="BA799">
        <v>-11.9</v>
      </c>
    </row>
    <row r="800" spans="1:53" x14ac:dyDescent="0.2">
      <c r="A800" s="13" t="s">
        <v>2685</v>
      </c>
      <c r="B800" s="13" t="s">
        <v>2686</v>
      </c>
      <c r="C800" s="1" t="s">
        <v>322</v>
      </c>
      <c r="D800" s="13" t="s">
        <v>503</v>
      </c>
      <c r="E800" s="13">
        <v>34</v>
      </c>
      <c r="F800" s="13">
        <v>0</v>
      </c>
      <c r="G800" s="13">
        <v>1</v>
      </c>
      <c r="H800" s="20">
        <f t="shared" si="168"/>
        <v>1</v>
      </c>
      <c r="I800">
        <v>0</v>
      </c>
      <c r="J800">
        <v>0</v>
      </c>
      <c r="K800">
        <v>1</v>
      </c>
      <c r="L800" s="17">
        <f t="shared" si="169"/>
        <v>2.3346303501945527</v>
      </c>
      <c r="M800">
        <v>3</v>
      </c>
      <c r="N800">
        <v>1</v>
      </c>
      <c r="O800">
        <v>0</v>
      </c>
      <c r="P800" s="15">
        <f t="shared" si="170"/>
        <v>0</v>
      </c>
      <c r="Q800" s="15">
        <f t="shared" si="171"/>
        <v>0</v>
      </c>
      <c r="R800" s="20">
        <f t="shared" si="172"/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16">
        <v>25.7</v>
      </c>
      <c r="Y800" s="26">
        <f t="shared" si="173"/>
        <v>0.75588235294117645</v>
      </c>
      <c r="Z800" s="4">
        <v>25.78</v>
      </c>
      <c r="AA800" s="26">
        <f t="shared" si="174"/>
        <v>0.75823529411764712</v>
      </c>
      <c r="AB800" s="4">
        <v>128.26</v>
      </c>
      <c r="AC800" s="26">
        <f t="shared" si="175"/>
        <v>3.7723529411764702</v>
      </c>
      <c r="AD800" s="21">
        <f t="shared" si="176"/>
        <v>0.16735912749935083</v>
      </c>
      <c r="AE800" s="15">
        <f t="shared" si="177"/>
        <v>0</v>
      </c>
      <c r="AF800" s="15">
        <f t="shared" si="178"/>
        <v>1</v>
      </c>
      <c r="AG800" s="15">
        <f t="shared" si="179"/>
        <v>1</v>
      </c>
      <c r="AH800" s="13">
        <v>0</v>
      </c>
      <c r="AI800" s="13">
        <v>2</v>
      </c>
      <c r="AJ800" s="21">
        <f t="shared" si="180"/>
        <v>0</v>
      </c>
      <c r="AK800">
        <v>1</v>
      </c>
      <c r="AL800">
        <v>0</v>
      </c>
      <c r="AM800" s="42">
        <v>27</v>
      </c>
      <c r="AN800" s="42">
        <v>5</v>
      </c>
      <c r="AO800" s="42">
        <v>27</v>
      </c>
      <c r="AP800" s="42">
        <v>5</v>
      </c>
      <c r="AQ800" s="42">
        <v>0</v>
      </c>
      <c r="AR800" s="42">
        <v>10</v>
      </c>
      <c r="AS800">
        <v>18</v>
      </c>
      <c r="AT800">
        <v>4</v>
      </c>
      <c r="AU800" s="4">
        <v>0.57000000000000006</v>
      </c>
      <c r="AV800" s="4">
        <v>81.819999999999993</v>
      </c>
      <c r="AW800">
        <v>0</v>
      </c>
      <c r="AX800">
        <v>0</v>
      </c>
      <c r="AY800" s="16">
        <f t="shared" si="181"/>
        <v>128.40466926070039</v>
      </c>
      <c r="AZ800" s="4">
        <v>100</v>
      </c>
      <c r="BA800">
        <v>3.5</v>
      </c>
    </row>
    <row r="801" spans="1:53" x14ac:dyDescent="0.2">
      <c r="A801" s="13" t="s">
        <v>591</v>
      </c>
      <c r="B801" s="13" t="s">
        <v>2688</v>
      </c>
      <c r="C801" s="1" t="s">
        <v>358</v>
      </c>
      <c r="D801" s="13" t="s">
        <v>129</v>
      </c>
      <c r="E801" s="13">
        <v>57</v>
      </c>
      <c r="F801" s="13">
        <v>3</v>
      </c>
      <c r="G801" s="13">
        <v>1</v>
      </c>
      <c r="H801" s="20">
        <f t="shared" si="168"/>
        <v>4</v>
      </c>
      <c r="I801">
        <v>3</v>
      </c>
      <c r="J801">
        <v>0</v>
      </c>
      <c r="K801">
        <v>1</v>
      </c>
      <c r="L801" s="17">
        <f t="shared" si="169"/>
        <v>3.5546778573174254</v>
      </c>
      <c r="M801">
        <v>9</v>
      </c>
      <c r="N801">
        <v>5</v>
      </c>
      <c r="O801">
        <v>3</v>
      </c>
      <c r="P801" s="15">
        <f t="shared" si="170"/>
        <v>0.33333333333333331</v>
      </c>
      <c r="Q801" s="15">
        <f t="shared" si="171"/>
        <v>0.17647058823529413</v>
      </c>
      <c r="R801" s="20">
        <f t="shared" si="172"/>
        <v>0</v>
      </c>
      <c r="S801">
        <v>0</v>
      </c>
      <c r="T801">
        <v>1</v>
      </c>
      <c r="U801">
        <v>2</v>
      </c>
      <c r="V801">
        <v>2</v>
      </c>
      <c r="W801">
        <v>0</v>
      </c>
      <c r="X801" s="16">
        <v>67.516666666700004</v>
      </c>
      <c r="Y801" s="26">
        <f t="shared" si="173"/>
        <v>1.1845029239771931</v>
      </c>
      <c r="Z801" s="4">
        <v>66.5</v>
      </c>
      <c r="AA801" s="26">
        <f t="shared" si="174"/>
        <v>1.1666666666666667</v>
      </c>
      <c r="AB801" s="4">
        <v>211.25</v>
      </c>
      <c r="AC801" s="26">
        <f t="shared" si="175"/>
        <v>3.7061403508771931</v>
      </c>
      <c r="AD801" s="21">
        <f t="shared" si="176"/>
        <v>0.23942394239423945</v>
      </c>
      <c r="AE801" s="15">
        <f t="shared" si="177"/>
        <v>0.5</v>
      </c>
      <c r="AF801" s="15">
        <f t="shared" si="178"/>
        <v>0.16666666666666666</v>
      </c>
      <c r="AG801" s="15">
        <f t="shared" si="179"/>
        <v>0.66666666666666663</v>
      </c>
      <c r="AH801" s="13">
        <v>1</v>
      </c>
      <c r="AI801" s="13">
        <v>1</v>
      </c>
      <c r="AJ801" s="21">
        <f t="shared" si="180"/>
        <v>0.5</v>
      </c>
      <c r="AK801">
        <v>6</v>
      </c>
      <c r="AL801">
        <v>0</v>
      </c>
      <c r="AM801" s="42">
        <v>37</v>
      </c>
      <c r="AN801" s="42">
        <v>5</v>
      </c>
      <c r="AO801" s="42">
        <v>37</v>
      </c>
      <c r="AP801" s="42">
        <v>5</v>
      </c>
      <c r="AQ801" s="42">
        <v>3</v>
      </c>
      <c r="AR801" s="42">
        <v>33</v>
      </c>
      <c r="AS801">
        <v>53</v>
      </c>
      <c r="AT801">
        <v>6</v>
      </c>
      <c r="AU801" s="4">
        <v>1.69</v>
      </c>
      <c r="AV801" s="4">
        <v>89.83</v>
      </c>
      <c r="AW801">
        <v>1</v>
      </c>
      <c r="AX801">
        <v>0</v>
      </c>
      <c r="AY801" s="16">
        <f t="shared" si="181"/>
        <v>88.866946432935634</v>
      </c>
      <c r="AZ801" s="4">
        <v>92.65</v>
      </c>
      <c r="BA801">
        <v>-0.1</v>
      </c>
    </row>
    <row r="802" spans="1:53" x14ac:dyDescent="0.2">
      <c r="A802" s="13" t="s">
        <v>996</v>
      </c>
      <c r="B802" s="13" t="s">
        <v>1461</v>
      </c>
      <c r="C802" s="1" t="s">
        <v>214</v>
      </c>
      <c r="D802" s="13" t="s">
        <v>129</v>
      </c>
      <c r="E802" s="13">
        <v>18</v>
      </c>
      <c r="F802" s="13">
        <v>0</v>
      </c>
      <c r="G802" s="13">
        <v>0</v>
      </c>
      <c r="H802" s="20">
        <f t="shared" si="168"/>
        <v>0</v>
      </c>
      <c r="I802">
        <v>0</v>
      </c>
      <c r="J802">
        <v>0</v>
      </c>
      <c r="K802">
        <v>0</v>
      </c>
      <c r="L802" s="17">
        <f t="shared" si="169"/>
        <v>0</v>
      </c>
      <c r="M802">
        <v>0</v>
      </c>
      <c r="N802">
        <v>1</v>
      </c>
      <c r="O802">
        <v>0</v>
      </c>
      <c r="P802" s="15">
        <f t="shared" si="170"/>
        <v>0</v>
      </c>
      <c r="Q802" s="15">
        <f t="shared" si="171"/>
        <v>0</v>
      </c>
      <c r="R802" s="20">
        <f t="shared" si="172"/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 s="16">
        <v>2.9</v>
      </c>
      <c r="Y802" s="26">
        <f t="shared" si="173"/>
        <v>0.16111111111111109</v>
      </c>
      <c r="Z802" s="4">
        <v>2.77</v>
      </c>
      <c r="AA802" s="26">
        <f t="shared" si="174"/>
        <v>0.15388888888888888</v>
      </c>
      <c r="AB802" s="4">
        <v>84.58</v>
      </c>
      <c r="AC802" s="26">
        <f t="shared" si="175"/>
        <v>4.6988888888888889</v>
      </c>
      <c r="AD802" s="21">
        <f t="shared" si="176"/>
        <v>3.1711505437893528E-2</v>
      </c>
      <c r="AE802" s="15">
        <f t="shared" si="177"/>
        <v>0</v>
      </c>
      <c r="AF802" s="15">
        <f t="shared" si="178"/>
        <v>0</v>
      </c>
      <c r="AG802" s="15">
        <f t="shared" si="179"/>
        <v>0</v>
      </c>
      <c r="AH802" s="13">
        <v>0</v>
      </c>
      <c r="AI802" s="13">
        <v>0</v>
      </c>
      <c r="AJ802" s="21" t="str">
        <f t="shared" si="180"/>
        <v xml:space="preserve"> </v>
      </c>
      <c r="AK802">
        <v>0</v>
      </c>
      <c r="AL802">
        <v>0</v>
      </c>
      <c r="AM802" s="42">
        <v>0</v>
      </c>
      <c r="AN802" s="42">
        <v>0</v>
      </c>
      <c r="AO802" s="42">
        <v>0</v>
      </c>
      <c r="AP802" s="42">
        <v>0</v>
      </c>
      <c r="AQ802" s="42">
        <v>0</v>
      </c>
      <c r="AR802" s="42">
        <v>0</v>
      </c>
      <c r="AS802">
        <v>0</v>
      </c>
      <c r="AT802">
        <v>0</v>
      </c>
      <c r="AW802">
        <v>0</v>
      </c>
      <c r="AX802">
        <v>0</v>
      </c>
      <c r="AY802" s="16">
        <f t="shared" si="181"/>
        <v>0</v>
      </c>
    </row>
    <row r="803" spans="1:53" x14ac:dyDescent="0.2">
      <c r="A803" s="13" t="s">
        <v>1348</v>
      </c>
      <c r="B803" s="13" t="s">
        <v>2691</v>
      </c>
      <c r="C803" s="1" t="s">
        <v>334</v>
      </c>
      <c r="D803" s="13" t="s">
        <v>146</v>
      </c>
      <c r="E803" s="13">
        <v>80</v>
      </c>
      <c r="F803" s="13">
        <v>0</v>
      </c>
      <c r="G803" s="13">
        <v>0</v>
      </c>
      <c r="H803" s="20">
        <f t="shared" si="168"/>
        <v>0</v>
      </c>
      <c r="I803">
        <v>0</v>
      </c>
      <c r="J803">
        <v>0</v>
      </c>
      <c r="K803">
        <v>0</v>
      </c>
      <c r="L803" s="17">
        <f t="shared" si="169"/>
        <v>0</v>
      </c>
      <c r="M803">
        <v>3</v>
      </c>
      <c r="N803">
        <v>1</v>
      </c>
      <c r="O803">
        <v>0</v>
      </c>
      <c r="P803" s="15">
        <f t="shared" si="170"/>
        <v>0</v>
      </c>
      <c r="Q803" s="15">
        <f t="shared" si="171"/>
        <v>0</v>
      </c>
      <c r="R803" s="20">
        <f t="shared" si="172"/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s="16">
        <v>11.6</v>
      </c>
      <c r="Y803" s="26">
        <f t="shared" si="173"/>
        <v>0.14499999999999999</v>
      </c>
      <c r="Z803" s="4">
        <v>11.36</v>
      </c>
      <c r="AA803" s="26">
        <f t="shared" si="174"/>
        <v>0.14199999999999999</v>
      </c>
      <c r="AB803" s="4">
        <v>369.67</v>
      </c>
      <c r="AC803" s="26">
        <f t="shared" si="175"/>
        <v>4.6208749999999998</v>
      </c>
      <c r="AD803" s="21">
        <f t="shared" si="176"/>
        <v>2.9813925412697159E-2</v>
      </c>
      <c r="AE803" s="15">
        <f t="shared" si="177"/>
        <v>0</v>
      </c>
      <c r="AF803" s="15">
        <f t="shared" si="178"/>
        <v>0</v>
      </c>
      <c r="AG803" s="15">
        <f t="shared" si="179"/>
        <v>0</v>
      </c>
      <c r="AH803" s="13">
        <v>11</v>
      </c>
      <c r="AI803" s="13">
        <v>15</v>
      </c>
      <c r="AJ803" s="21">
        <f t="shared" si="180"/>
        <v>0.42307692307692307</v>
      </c>
      <c r="AK803">
        <v>0</v>
      </c>
      <c r="AL803">
        <v>0</v>
      </c>
      <c r="AM803" s="42">
        <v>5</v>
      </c>
      <c r="AN803" s="42">
        <v>1</v>
      </c>
      <c r="AO803" s="42">
        <v>5</v>
      </c>
      <c r="AP803" s="42">
        <v>1</v>
      </c>
      <c r="AQ803" s="42">
        <v>0</v>
      </c>
      <c r="AR803" s="42">
        <v>6</v>
      </c>
      <c r="AS803">
        <v>8</v>
      </c>
      <c r="AT803">
        <v>0</v>
      </c>
      <c r="AU803" s="4">
        <v>12.61</v>
      </c>
      <c r="AV803" s="4">
        <v>100</v>
      </c>
      <c r="AW803">
        <v>1</v>
      </c>
      <c r="AX803">
        <v>1</v>
      </c>
      <c r="AY803" s="16">
        <f t="shared" si="181"/>
        <v>72.41379310344827</v>
      </c>
      <c r="AZ803" s="4">
        <v>92</v>
      </c>
      <c r="BA803">
        <v>-0.1</v>
      </c>
    </row>
    <row r="804" spans="1:53" x14ac:dyDescent="0.2">
      <c r="A804" s="13" t="s">
        <v>591</v>
      </c>
      <c r="B804" s="13" t="s">
        <v>2693</v>
      </c>
      <c r="C804" s="13" t="s">
        <v>584</v>
      </c>
      <c r="D804" s="13" t="s">
        <v>154</v>
      </c>
      <c r="E804" s="13">
        <v>81</v>
      </c>
      <c r="F804" s="13">
        <v>0</v>
      </c>
      <c r="G804" s="13">
        <v>0</v>
      </c>
      <c r="H804" s="20">
        <f t="shared" si="168"/>
        <v>0</v>
      </c>
      <c r="I804">
        <v>0</v>
      </c>
      <c r="J804">
        <v>0</v>
      </c>
      <c r="K804">
        <v>0</v>
      </c>
      <c r="L804" s="17">
        <f t="shared" si="169"/>
        <v>0</v>
      </c>
      <c r="M804">
        <v>0</v>
      </c>
      <c r="N804">
        <v>0</v>
      </c>
      <c r="O804">
        <v>0</v>
      </c>
      <c r="P804" s="15">
        <f t="shared" si="170"/>
        <v>0</v>
      </c>
      <c r="Q804" s="15">
        <f t="shared" si="171"/>
        <v>0</v>
      </c>
      <c r="R804" s="20">
        <f t="shared" si="172"/>
        <v>0</v>
      </c>
      <c r="S804">
        <v>0</v>
      </c>
      <c r="T804">
        <v>0</v>
      </c>
      <c r="U804">
        <v>3</v>
      </c>
      <c r="V804">
        <v>0</v>
      </c>
      <c r="W804">
        <v>0</v>
      </c>
      <c r="X804" s="16">
        <v>8.5</v>
      </c>
      <c r="Y804" s="26">
        <f t="shared" si="173"/>
        <v>0.10493827160493827</v>
      </c>
      <c r="Z804" s="4">
        <v>9.32</v>
      </c>
      <c r="AA804" s="26">
        <f t="shared" si="174"/>
        <v>0.11506172839506174</v>
      </c>
      <c r="AB804" s="4">
        <v>426.93</v>
      </c>
      <c r="AC804" s="26">
        <f t="shared" si="175"/>
        <v>5.2707407407407407</v>
      </c>
      <c r="AD804" s="21">
        <f t="shared" si="176"/>
        <v>2.136389684813754E-2</v>
      </c>
      <c r="AE804" s="15">
        <f t="shared" si="177"/>
        <v>0</v>
      </c>
      <c r="AF804" s="15">
        <f t="shared" si="178"/>
        <v>0</v>
      </c>
      <c r="AG804" s="15">
        <f t="shared" si="179"/>
        <v>0</v>
      </c>
      <c r="AH804" s="13">
        <v>0</v>
      </c>
      <c r="AI804" s="13">
        <v>0</v>
      </c>
      <c r="AJ804" s="21" t="str">
        <f t="shared" si="180"/>
        <v xml:space="preserve"> </v>
      </c>
      <c r="AK804">
        <v>0</v>
      </c>
      <c r="AL804">
        <v>0</v>
      </c>
      <c r="AM804" s="42">
        <v>3</v>
      </c>
      <c r="AN804" s="42">
        <v>3</v>
      </c>
      <c r="AO804" s="42">
        <v>3</v>
      </c>
      <c r="AP804" s="42">
        <v>3</v>
      </c>
      <c r="AQ804" s="42">
        <v>0</v>
      </c>
      <c r="AR804" s="42">
        <v>1</v>
      </c>
      <c r="AS804">
        <v>2</v>
      </c>
      <c r="AT804">
        <v>2</v>
      </c>
      <c r="AU804" s="4">
        <v>-38.619999999999997</v>
      </c>
      <c r="AV804" s="4">
        <v>50</v>
      </c>
      <c r="AW804">
        <v>3</v>
      </c>
      <c r="AX804">
        <v>0</v>
      </c>
      <c r="AY804" s="16">
        <f t="shared" si="181"/>
        <v>7.0588235294117645</v>
      </c>
      <c r="AZ804" s="4">
        <v>85.71</v>
      </c>
      <c r="BA804">
        <v>-3.7</v>
      </c>
    </row>
    <row r="805" spans="1:53" x14ac:dyDescent="0.2">
      <c r="A805" s="13" t="s">
        <v>755</v>
      </c>
      <c r="B805" s="13" t="s">
        <v>2695</v>
      </c>
      <c r="C805" s="1" t="s">
        <v>554</v>
      </c>
      <c r="D805" s="13" t="s">
        <v>146</v>
      </c>
      <c r="E805" s="13">
        <v>78</v>
      </c>
      <c r="F805" s="13">
        <v>4</v>
      </c>
      <c r="G805" s="13">
        <v>18</v>
      </c>
      <c r="H805" s="20">
        <f t="shared" si="168"/>
        <v>22</v>
      </c>
      <c r="I805">
        <v>4</v>
      </c>
      <c r="J805">
        <v>7</v>
      </c>
      <c r="K805">
        <v>11</v>
      </c>
      <c r="L805" s="17">
        <f t="shared" si="169"/>
        <v>5.3789731051344738</v>
      </c>
      <c r="M805">
        <v>26</v>
      </c>
      <c r="N805">
        <v>12</v>
      </c>
      <c r="O805">
        <v>21</v>
      </c>
      <c r="P805" s="15">
        <f t="shared" si="170"/>
        <v>0.15384615384615385</v>
      </c>
      <c r="Q805" s="15">
        <f t="shared" si="171"/>
        <v>6.7796610169491525E-2</v>
      </c>
      <c r="R805" s="20">
        <f t="shared" si="172"/>
        <v>53.025000000000006</v>
      </c>
      <c r="S805">
        <v>2</v>
      </c>
      <c r="T805">
        <v>1</v>
      </c>
      <c r="U805">
        <v>4</v>
      </c>
      <c r="V805">
        <v>12</v>
      </c>
      <c r="W805">
        <v>3</v>
      </c>
      <c r="X805" s="16">
        <v>245.4</v>
      </c>
      <c r="Y805" s="26">
        <f t="shared" si="173"/>
        <v>3.1461538461538461</v>
      </c>
      <c r="Z805" s="4">
        <v>250.63</v>
      </c>
      <c r="AA805" s="26">
        <f t="shared" si="174"/>
        <v>3.2132051282051282</v>
      </c>
      <c r="AB805" s="4">
        <v>140.19999999999999</v>
      </c>
      <c r="AC805" s="26">
        <f t="shared" si="175"/>
        <v>1.7974358974358973</v>
      </c>
      <c r="AD805" s="21">
        <f t="shared" si="176"/>
        <v>0.64127625821968637</v>
      </c>
      <c r="AE805" s="15">
        <f t="shared" si="177"/>
        <v>0.1</v>
      </c>
      <c r="AF805" s="15">
        <f t="shared" si="178"/>
        <v>0.45</v>
      </c>
      <c r="AG805" s="15">
        <f t="shared" si="179"/>
        <v>0.55000000000000004</v>
      </c>
      <c r="AH805" s="13">
        <v>76</v>
      </c>
      <c r="AI805" s="13">
        <v>57</v>
      </c>
      <c r="AJ805" s="21">
        <f t="shared" si="180"/>
        <v>0.5714285714285714</v>
      </c>
      <c r="AK805">
        <v>40</v>
      </c>
      <c r="AL805">
        <v>2</v>
      </c>
      <c r="AM805" s="42">
        <v>263</v>
      </c>
      <c r="AN805" s="42">
        <v>31</v>
      </c>
      <c r="AO805" s="42">
        <v>263</v>
      </c>
      <c r="AP805" s="42">
        <v>31</v>
      </c>
      <c r="AQ805" s="42">
        <v>12</v>
      </c>
      <c r="AR805" s="42">
        <v>145</v>
      </c>
      <c r="AS805">
        <v>309</v>
      </c>
      <c r="AT805">
        <v>33</v>
      </c>
      <c r="AU805" s="4">
        <v>11.97</v>
      </c>
      <c r="AV805" s="4">
        <v>90.35</v>
      </c>
      <c r="AW805">
        <v>1</v>
      </c>
      <c r="AX805">
        <v>0</v>
      </c>
      <c r="AY805" s="16">
        <f t="shared" si="181"/>
        <v>155.25672371638143</v>
      </c>
      <c r="AZ805" s="4">
        <v>93.64</v>
      </c>
      <c r="BA805">
        <v>13.5</v>
      </c>
    </row>
    <row r="806" spans="1:53" x14ac:dyDescent="0.2">
      <c r="A806" s="13" t="s">
        <v>1494</v>
      </c>
      <c r="B806" s="13" t="s">
        <v>2695</v>
      </c>
      <c r="C806" s="1" t="s">
        <v>302</v>
      </c>
      <c r="D806" s="13" t="s">
        <v>129</v>
      </c>
      <c r="E806" s="13">
        <v>46</v>
      </c>
      <c r="F806" s="13">
        <v>0</v>
      </c>
      <c r="G806" s="13">
        <v>0</v>
      </c>
      <c r="H806" s="20">
        <f t="shared" si="168"/>
        <v>0</v>
      </c>
      <c r="I806">
        <v>0</v>
      </c>
      <c r="J806">
        <v>0</v>
      </c>
      <c r="K806">
        <v>0</v>
      </c>
      <c r="L806" s="17">
        <f t="shared" si="169"/>
        <v>0</v>
      </c>
      <c r="M806">
        <v>0</v>
      </c>
      <c r="N806">
        <v>0</v>
      </c>
      <c r="O806">
        <v>0</v>
      </c>
      <c r="P806" s="15">
        <f t="shared" si="170"/>
        <v>0</v>
      </c>
      <c r="Q806" s="15">
        <f t="shared" si="171"/>
        <v>0</v>
      </c>
      <c r="R806" s="20">
        <f t="shared" si="172"/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s="16">
        <v>3.5666666666999998</v>
      </c>
      <c r="Y806" s="26">
        <f t="shared" si="173"/>
        <v>7.7536231884782605E-2</v>
      </c>
      <c r="Z806" s="4">
        <v>3.14</v>
      </c>
      <c r="AA806" s="26">
        <f t="shared" si="174"/>
        <v>6.8260869565217389E-2</v>
      </c>
      <c r="AB806" s="4">
        <v>221.1</v>
      </c>
      <c r="AC806" s="26">
        <f t="shared" si="175"/>
        <v>4.8065217391304342</v>
      </c>
      <c r="AD806" s="21">
        <f t="shared" si="176"/>
        <v>1.4002854084909026E-2</v>
      </c>
      <c r="AE806" s="15">
        <f t="shared" si="177"/>
        <v>0</v>
      </c>
      <c r="AF806" s="15">
        <f t="shared" si="178"/>
        <v>0</v>
      </c>
      <c r="AG806" s="15">
        <f t="shared" si="179"/>
        <v>0</v>
      </c>
      <c r="AH806" s="13">
        <v>0</v>
      </c>
      <c r="AI806" s="13">
        <v>0</v>
      </c>
      <c r="AJ806" s="21" t="str">
        <f t="shared" si="180"/>
        <v xml:space="preserve"> </v>
      </c>
      <c r="AK806">
        <v>0</v>
      </c>
      <c r="AL806">
        <v>0</v>
      </c>
      <c r="AM806" s="42">
        <v>3</v>
      </c>
      <c r="AN806" s="42">
        <v>0</v>
      </c>
      <c r="AO806" s="42">
        <v>3</v>
      </c>
      <c r="AP806" s="42">
        <v>0</v>
      </c>
      <c r="AQ806" s="42">
        <v>0</v>
      </c>
      <c r="AR806" s="42">
        <v>0</v>
      </c>
      <c r="AS806">
        <v>1</v>
      </c>
      <c r="AT806">
        <v>0</v>
      </c>
      <c r="AU806" s="4">
        <v>15.2</v>
      </c>
      <c r="AV806" s="4">
        <v>100</v>
      </c>
      <c r="AW806">
        <v>1</v>
      </c>
      <c r="AX806">
        <v>1</v>
      </c>
      <c r="AY806" s="16">
        <f t="shared" si="181"/>
        <v>100.93457943830903</v>
      </c>
      <c r="AZ806" s="4">
        <v>100</v>
      </c>
      <c r="BA806">
        <v>8.1</v>
      </c>
    </row>
    <row r="807" spans="1:53" x14ac:dyDescent="0.2">
      <c r="A807" s="13" t="s">
        <v>591</v>
      </c>
      <c r="B807" s="13" t="s">
        <v>2699</v>
      </c>
      <c r="C807" s="1" t="s">
        <v>554</v>
      </c>
      <c r="D807" s="13" t="s">
        <v>146</v>
      </c>
      <c r="E807" s="13">
        <v>43</v>
      </c>
      <c r="F807" s="13">
        <v>1</v>
      </c>
      <c r="G807" s="13">
        <v>3</v>
      </c>
      <c r="H807" s="20">
        <f t="shared" si="168"/>
        <v>4</v>
      </c>
      <c r="I807">
        <v>1</v>
      </c>
      <c r="J807">
        <v>1</v>
      </c>
      <c r="K807">
        <v>1</v>
      </c>
      <c r="L807" s="17">
        <f t="shared" si="169"/>
        <v>7.2325464590730615</v>
      </c>
      <c r="M807">
        <v>4</v>
      </c>
      <c r="N807">
        <v>1</v>
      </c>
      <c r="O807">
        <v>2</v>
      </c>
      <c r="P807" s="15">
        <f t="shared" si="170"/>
        <v>0.25</v>
      </c>
      <c r="Q807" s="15">
        <f t="shared" si="171"/>
        <v>0.14285714285714285</v>
      </c>
      <c r="R807" s="20">
        <f t="shared" si="172"/>
        <v>6.25</v>
      </c>
      <c r="S807">
        <v>0</v>
      </c>
      <c r="T807">
        <v>0</v>
      </c>
      <c r="U807">
        <v>1</v>
      </c>
      <c r="V807">
        <v>2</v>
      </c>
      <c r="W807">
        <v>0</v>
      </c>
      <c r="X807" s="16">
        <v>33.183333333299998</v>
      </c>
      <c r="Y807" s="26">
        <f t="shared" si="173"/>
        <v>0.77170542635581396</v>
      </c>
      <c r="Z807" s="4">
        <v>29.96</v>
      </c>
      <c r="AA807" s="26">
        <f t="shared" si="174"/>
        <v>0.69674418604651167</v>
      </c>
      <c r="AB807" s="4">
        <v>191.54</v>
      </c>
      <c r="AC807" s="26">
        <f t="shared" si="175"/>
        <v>4.4544186046511625</v>
      </c>
      <c r="AD807" s="21">
        <f t="shared" si="176"/>
        <v>0.13525959367945825</v>
      </c>
      <c r="AE807" s="15">
        <f t="shared" si="177"/>
        <v>0.25</v>
      </c>
      <c r="AF807" s="15">
        <f t="shared" si="178"/>
        <v>0.5</v>
      </c>
      <c r="AG807" s="15">
        <f t="shared" si="179"/>
        <v>0.75</v>
      </c>
      <c r="AH807" s="13">
        <v>8</v>
      </c>
      <c r="AI807" s="13">
        <v>8</v>
      </c>
      <c r="AJ807" s="21">
        <f t="shared" si="180"/>
        <v>0.5</v>
      </c>
      <c r="AK807">
        <v>4</v>
      </c>
      <c r="AL807">
        <v>0</v>
      </c>
      <c r="AM807" s="42">
        <v>21</v>
      </c>
      <c r="AN807" s="42">
        <v>9</v>
      </c>
      <c r="AO807" s="42">
        <v>21</v>
      </c>
      <c r="AP807" s="42">
        <v>9</v>
      </c>
      <c r="AQ807" s="42">
        <v>1</v>
      </c>
      <c r="AR807" s="42">
        <v>15</v>
      </c>
      <c r="AS807">
        <v>18</v>
      </c>
      <c r="AT807">
        <v>7</v>
      </c>
      <c r="AU807" s="4">
        <v>-17.64</v>
      </c>
      <c r="AV807" s="4">
        <v>72</v>
      </c>
      <c r="AW807">
        <v>0</v>
      </c>
      <c r="AX807">
        <v>0</v>
      </c>
      <c r="AY807" s="16">
        <f t="shared" si="181"/>
        <v>75.94173782026715</v>
      </c>
      <c r="AZ807" s="4">
        <v>74.069999999999993</v>
      </c>
      <c r="BA807">
        <v>-15.1</v>
      </c>
    </row>
    <row r="808" spans="1:53" x14ac:dyDescent="0.2">
      <c r="A808" s="13" t="s">
        <v>2701</v>
      </c>
      <c r="B808" s="13" t="s">
        <v>2702</v>
      </c>
      <c r="C808" s="1" t="s">
        <v>322</v>
      </c>
      <c r="D808" s="13" t="s">
        <v>173</v>
      </c>
      <c r="E808" s="13">
        <v>16</v>
      </c>
      <c r="F808" s="13">
        <v>0</v>
      </c>
      <c r="G808" s="13">
        <v>0</v>
      </c>
      <c r="H808" s="20">
        <f t="shared" si="168"/>
        <v>0</v>
      </c>
      <c r="I808">
        <v>0</v>
      </c>
      <c r="J808">
        <v>0</v>
      </c>
      <c r="K808">
        <v>0</v>
      </c>
      <c r="L808" s="17">
        <f t="shared" si="169"/>
        <v>0</v>
      </c>
      <c r="M808">
        <v>2</v>
      </c>
      <c r="N808">
        <v>0</v>
      </c>
      <c r="O808">
        <v>0</v>
      </c>
      <c r="P808" s="15">
        <f t="shared" si="170"/>
        <v>0</v>
      </c>
      <c r="Q808" s="15">
        <f t="shared" si="171"/>
        <v>0</v>
      </c>
      <c r="R808" s="20">
        <f t="shared" si="172"/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s="16">
        <v>7.3833333333000004</v>
      </c>
      <c r="Y808" s="26">
        <f t="shared" si="173"/>
        <v>0.46145833333125003</v>
      </c>
      <c r="Z808" s="4">
        <v>7.66</v>
      </c>
      <c r="AA808" s="26">
        <f t="shared" si="174"/>
        <v>0.47875000000000001</v>
      </c>
      <c r="AB808" s="4">
        <v>68.78</v>
      </c>
      <c r="AC808" s="26">
        <f t="shared" si="175"/>
        <v>4.2987500000000001</v>
      </c>
      <c r="AD808" s="21">
        <f t="shared" si="176"/>
        <v>0.10020931449502879</v>
      </c>
      <c r="AE808" s="15">
        <f t="shared" si="177"/>
        <v>0</v>
      </c>
      <c r="AF808" s="15">
        <f t="shared" si="178"/>
        <v>0</v>
      </c>
      <c r="AG808" s="15">
        <f t="shared" si="179"/>
        <v>0</v>
      </c>
      <c r="AH808" s="1"/>
      <c r="AI808" s="1"/>
      <c r="AJ808" s="21" t="str">
        <f t="shared" si="180"/>
        <v xml:space="preserve"> </v>
      </c>
      <c r="AK808">
        <v>1</v>
      </c>
      <c r="AL808">
        <v>0</v>
      </c>
      <c r="AM808" s="42">
        <v>5</v>
      </c>
      <c r="AN808" s="42">
        <v>1</v>
      </c>
      <c r="AO808" s="42">
        <v>5</v>
      </c>
      <c r="AP808" s="42">
        <v>1</v>
      </c>
      <c r="AQ808" s="42">
        <v>0</v>
      </c>
      <c r="AR808" s="42">
        <v>2</v>
      </c>
      <c r="AS808">
        <v>4</v>
      </c>
      <c r="AT808">
        <v>0</v>
      </c>
      <c r="AU808" s="4">
        <v>16.07</v>
      </c>
      <c r="AV808" s="4">
        <v>100</v>
      </c>
      <c r="AW808">
        <v>0</v>
      </c>
      <c r="AX808">
        <v>0</v>
      </c>
      <c r="AY808" s="16">
        <f t="shared" si="181"/>
        <v>89.390519187762479</v>
      </c>
      <c r="AZ808" s="4">
        <v>100</v>
      </c>
      <c r="BA808">
        <v>1.6</v>
      </c>
    </row>
    <row r="809" spans="1:53" x14ac:dyDescent="0.2">
      <c r="A809" s="13" t="s">
        <v>2705</v>
      </c>
      <c r="B809" s="13" t="s">
        <v>2706</v>
      </c>
      <c r="C809" s="1" t="s">
        <v>214</v>
      </c>
      <c r="D809" s="13" t="s">
        <v>173</v>
      </c>
      <c r="E809" s="13">
        <v>13</v>
      </c>
      <c r="F809" s="13">
        <v>0</v>
      </c>
      <c r="G809" s="13">
        <v>0</v>
      </c>
      <c r="H809" s="20">
        <f t="shared" si="168"/>
        <v>0</v>
      </c>
      <c r="I809">
        <v>0</v>
      </c>
      <c r="J809">
        <v>0</v>
      </c>
      <c r="K809">
        <v>0</v>
      </c>
      <c r="L809" s="17">
        <f t="shared" si="169"/>
        <v>0</v>
      </c>
      <c r="M809">
        <v>0</v>
      </c>
      <c r="N809">
        <v>0</v>
      </c>
      <c r="O809">
        <v>0</v>
      </c>
      <c r="P809" s="15">
        <f t="shared" si="170"/>
        <v>0</v>
      </c>
      <c r="Q809" s="15">
        <f t="shared" si="171"/>
        <v>0</v>
      </c>
      <c r="R809" s="20">
        <f t="shared" si="172"/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s="16">
        <v>0</v>
      </c>
      <c r="Y809" s="26">
        <f t="shared" si="173"/>
        <v>0</v>
      </c>
      <c r="Z809" s="4">
        <v>0</v>
      </c>
      <c r="AA809" s="26">
        <f t="shared" si="174"/>
        <v>0</v>
      </c>
      <c r="AB809" s="4">
        <v>50.68</v>
      </c>
      <c r="AC809" s="26">
        <f t="shared" si="175"/>
        <v>3.8984615384615386</v>
      </c>
      <c r="AD809" s="21">
        <f t="shared" si="176"/>
        <v>0</v>
      </c>
      <c r="AE809" s="15">
        <f t="shared" si="177"/>
        <v>0</v>
      </c>
      <c r="AF809" s="15">
        <f t="shared" si="178"/>
        <v>0</v>
      </c>
      <c r="AG809" s="15">
        <f t="shared" si="179"/>
        <v>0</v>
      </c>
      <c r="AH809" s="1"/>
      <c r="AI809" s="1"/>
      <c r="AJ809" s="21" t="str">
        <f t="shared" si="180"/>
        <v xml:space="preserve"> </v>
      </c>
      <c r="AK809">
        <v>0</v>
      </c>
      <c r="AL809">
        <v>0</v>
      </c>
      <c r="AM809" s="42">
        <v>0</v>
      </c>
      <c r="AN809" s="42">
        <v>0</v>
      </c>
      <c r="AO809" s="42">
        <v>0</v>
      </c>
      <c r="AP809" s="42">
        <v>0</v>
      </c>
      <c r="AQ809" s="42">
        <v>0</v>
      </c>
      <c r="AR809" s="42">
        <v>0</v>
      </c>
      <c r="AS809">
        <v>0</v>
      </c>
      <c r="AT809">
        <v>0</v>
      </c>
      <c r="AW809">
        <v>0</v>
      </c>
      <c r="AX809">
        <v>0</v>
      </c>
      <c r="AY809" s="16">
        <f t="shared" si="181"/>
        <v>0</v>
      </c>
    </row>
    <row r="810" spans="1:53" x14ac:dyDescent="0.2">
      <c r="A810" s="13" t="s">
        <v>1517</v>
      </c>
      <c r="B810" s="13" t="s">
        <v>2709</v>
      </c>
      <c r="C810" s="13" t="s">
        <v>584</v>
      </c>
      <c r="D810" s="13" t="s">
        <v>503</v>
      </c>
      <c r="E810" s="13">
        <v>72</v>
      </c>
      <c r="F810" s="13">
        <v>6</v>
      </c>
      <c r="G810" s="13">
        <v>4</v>
      </c>
      <c r="H810" s="20">
        <f t="shared" si="168"/>
        <v>10</v>
      </c>
      <c r="I810">
        <v>5</v>
      </c>
      <c r="J810">
        <v>1</v>
      </c>
      <c r="K810">
        <v>3</v>
      </c>
      <c r="L810" s="17">
        <f t="shared" si="169"/>
        <v>4.3881033642136487</v>
      </c>
      <c r="M810">
        <v>20</v>
      </c>
      <c r="N810">
        <v>7</v>
      </c>
      <c r="O810">
        <v>3</v>
      </c>
      <c r="P810" s="15">
        <f t="shared" si="170"/>
        <v>0.3</v>
      </c>
      <c r="Q810" s="15">
        <f t="shared" si="171"/>
        <v>0.2</v>
      </c>
      <c r="R810" s="20">
        <f t="shared" si="172"/>
        <v>9.0769230769230766</v>
      </c>
      <c r="S810">
        <v>0</v>
      </c>
      <c r="T810">
        <v>6</v>
      </c>
      <c r="U810">
        <v>7</v>
      </c>
      <c r="V810">
        <v>2</v>
      </c>
      <c r="W810">
        <v>3</v>
      </c>
      <c r="X810" s="16">
        <v>136.73333333330001</v>
      </c>
      <c r="Y810" s="26">
        <f t="shared" si="173"/>
        <v>1.8990740740736112</v>
      </c>
      <c r="Z810" s="4">
        <v>130.22</v>
      </c>
      <c r="AA810" s="26">
        <f t="shared" si="174"/>
        <v>1.8086111111111112</v>
      </c>
      <c r="AB810" s="4">
        <v>228.88</v>
      </c>
      <c r="AC810" s="26">
        <f t="shared" si="175"/>
        <v>3.1788888888888889</v>
      </c>
      <c r="AD810" s="21">
        <f t="shared" si="176"/>
        <v>0.36262879420774158</v>
      </c>
      <c r="AE810" s="15">
        <f t="shared" si="177"/>
        <v>0.38461538461538464</v>
      </c>
      <c r="AF810" s="15">
        <f t="shared" si="178"/>
        <v>0.30769230769230771</v>
      </c>
      <c r="AG810" s="15">
        <f t="shared" si="179"/>
        <v>0.69230769230769229</v>
      </c>
      <c r="AH810" s="13">
        <v>1</v>
      </c>
      <c r="AI810" s="13">
        <v>0</v>
      </c>
      <c r="AJ810" s="21">
        <f t="shared" si="180"/>
        <v>1</v>
      </c>
      <c r="AK810">
        <v>13</v>
      </c>
      <c r="AL810">
        <v>3</v>
      </c>
      <c r="AM810" s="42">
        <v>105</v>
      </c>
      <c r="AN810" s="42">
        <v>18</v>
      </c>
      <c r="AO810" s="42">
        <v>105</v>
      </c>
      <c r="AP810" s="42">
        <v>18</v>
      </c>
      <c r="AQ810" s="42">
        <v>3</v>
      </c>
      <c r="AR810" s="42">
        <v>64</v>
      </c>
      <c r="AS810">
        <v>102</v>
      </c>
      <c r="AT810">
        <v>20</v>
      </c>
      <c r="AU810" s="4">
        <v>-4.79</v>
      </c>
      <c r="AV810" s="4">
        <v>83.61</v>
      </c>
      <c r="AW810">
        <v>1</v>
      </c>
      <c r="AX810">
        <v>4</v>
      </c>
      <c r="AY810" s="16">
        <f t="shared" si="181"/>
        <v>107.5085324232344</v>
      </c>
      <c r="AZ810" s="4">
        <v>91.34</v>
      </c>
      <c r="BA810">
        <v>-0.8</v>
      </c>
    </row>
    <row r="811" spans="1:53" x14ac:dyDescent="0.2">
      <c r="A811" s="13" t="s">
        <v>953</v>
      </c>
      <c r="B811" s="13" t="s">
        <v>2711</v>
      </c>
      <c r="C811" s="1" t="s">
        <v>322</v>
      </c>
      <c r="D811" s="13" t="s">
        <v>146</v>
      </c>
      <c r="E811" s="13">
        <v>81</v>
      </c>
      <c r="F811" s="13">
        <v>6</v>
      </c>
      <c r="G811" s="13">
        <v>11</v>
      </c>
      <c r="H811" s="20">
        <f t="shared" si="168"/>
        <v>17</v>
      </c>
      <c r="I811">
        <v>6</v>
      </c>
      <c r="J811">
        <v>5</v>
      </c>
      <c r="K811">
        <v>6</v>
      </c>
      <c r="L811" s="17">
        <f t="shared" si="169"/>
        <v>3.7233071728417597</v>
      </c>
      <c r="M811">
        <v>53</v>
      </c>
      <c r="N811">
        <v>27</v>
      </c>
      <c r="O811">
        <v>13</v>
      </c>
      <c r="P811" s="15">
        <f t="shared" si="170"/>
        <v>0.11320754716981132</v>
      </c>
      <c r="Q811" s="15">
        <f t="shared" si="171"/>
        <v>6.4516129032258063E-2</v>
      </c>
      <c r="R811" s="20">
        <f t="shared" si="172"/>
        <v>40.46875</v>
      </c>
      <c r="S811">
        <v>0</v>
      </c>
      <c r="T811">
        <v>4</v>
      </c>
      <c r="U811">
        <v>19</v>
      </c>
      <c r="V811">
        <v>6</v>
      </c>
      <c r="W811">
        <v>2</v>
      </c>
      <c r="X811" s="16">
        <v>273.95</v>
      </c>
      <c r="Y811" s="26">
        <f t="shared" si="173"/>
        <v>3.3820987654320986</v>
      </c>
      <c r="Z811" s="4">
        <v>280.38</v>
      </c>
      <c r="AA811" s="26">
        <f t="shared" si="174"/>
        <v>3.4614814814814814</v>
      </c>
      <c r="AB811" s="4">
        <v>155.99</v>
      </c>
      <c r="AC811" s="26">
        <f t="shared" si="175"/>
        <v>1.9258024691358027</v>
      </c>
      <c r="AD811" s="21">
        <f t="shared" si="176"/>
        <v>0.64252812979810703</v>
      </c>
      <c r="AE811" s="15">
        <f t="shared" si="177"/>
        <v>0.1875</v>
      </c>
      <c r="AF811" s="15">
        <f t="shared" si="178"/>
        <v>0.34375</v>
      </c>
      <c r="AG811" s="15">
        <f t="shared" si="179"/>
        <v>0.53125</v>
      </c>
      <c r="AH811" s="13">
        <v>211</v>
      </c>
      <c r="AI811" s="13">
        <v>123</v>
      </c>
      <c r="AJ811" s="21">
        <f t="shared" si="180"/>
        <v>0.63173652694610782</v>
      </c>
      <c r="AK811">
        <v>32</v>
      </c>
      <c r="AL811">
        <v>3</v>
      </c>
      <c r="AM811" s="42">
        <v>227</v>
      </c>
      <c r="AN811" s="42">
        <v>28</v>
      </c>
      <c r="AO811" s="42">
        <v>227</v>
      </c>
      <c r="AP811" s="42">
        <v>28</v>
      </c>
      <c r="AQ811" s="42">
        <v>6</v>
      </c>
      <c r="AR811" s="42">
        <v>151</v>
      </c>
      <c r="AS811">
        <v>232</v>
      </c>
      <c r="AT811">
        <v>24</v>
      </c>
      <c r="AU811" s="4">
        <v>12.36</v>
      </c>
      <c r="AV811" s="4">
        <v>90.62</v>
      </c>
      <c r="AW811">
        <v>5</v>
      </c>
      <c r="AX811">
        <v>1</v>
      </c>
      <c r="AY811" s="16">
        <f t="shared" si="181"/>
        <v>125.27833546267568</v>
      </c>
      <c r="AZ811" s="4">
        <v>99.3</v>
      </c>
      <c r="BA811">
        <v>11</v>
      </c>
    </row>
    <row r="812" spans="1:53" x14ac:dyDescent="0.2">
      <c r="A812" s="13" t="s">
        <v>546</v>
      </c>
      <c r="B812" s="13" t="s">
        <v>2713</v>
      </c>
      <c r="C812" s="13" t="s">
        <v>206</v>
      </c>
      <c r="D812" s="13" t="s">
        <v>137</v>
      </c>
      <c r="E812" s="13">
        <v>76</v>
      </c>
      <c r="F812" s="13">
        <v>3</v>
      </c>
      <c r="G812" s="13">
        <v>2</v>
      </c>
      <c r="H812" s="20">
        <f t="shared" si="168"/>
        <v>5</v>
      </c>
      <c r="I812">
        <v>3</v>
      </c>
      <c r="J812">
        <v>1</v>
      </c>
      <c r="K812">
        <v>1</v>
      </c>
      <c r="L812" s="17">
        <f t="shared" si="169"/>
        <v>2.730582524271016</v>
      </c>
      <c r="M812">
        <v>19</v>
      </c>
      <c r="N812">
        <v>9</v>
      </c>
      <c r="O812">
        <v>6</v>
      </c>
      <c r="P812" s="15">
        <f t="shared" si="170"/>
        <v>0.15789473684210525</v>
      </c>
      <c r="Q812" s="15">
        <f t="shared" si="171"/>
        <v>8.8235294117647065E-2</v>
      </c>
      <c r="R812" s="20">
        <f t="shared" si="172"/>
        <v>14.857142857142858</v>
      </c>
      <c r="S812">
        <v>0</v>
      </c>
      <c r="T812">
        <v>0</v>
      </c>
      <c r="U812">
        <v>6</v>
      </c>
      <c r="V812">
        <v>5</v>
      </c>
      <c r="W812">
        <v>1</v>
      </c>
      <c r="X812" s="16">
        <v>109.8666666667</v>
      </c>
      <c r="Y812" s="26">
        <f t="shared" si="173"/>
        <v>1.4456140350881579</v>
      </c>
      <c r="Z812" s="4">
        <v>105.17</v>
      </c>
      <c r="AA812" s="26">
        <f t="shared" si="174"/>
        <v>1.3838157894736842</v>
      </c>
      <c r="AB812" s="4">
        <v>256.07</v>
      </c>
      <c r="AC812" s="26">
        <f t="shared" si="175"/>
        <v>3.3693421052631578</v>
      </c>
      <c r="AD812" s="21">
        <f t="shared" si="176"/>
        <v>0.29113608681209169</v>
      </c>
      <c r="AE812" s="15">
        <f t="shared" si="177"/>
        <v>0.42857142857142855</v>
      </c>
      <c r="AF812" s="15">
        <f t="shared" si="178"/>
        <v>0.2857142857142857</v>
      </c>
      <c r="AG812" s="15">
        <f t="shared" si="179"/>
        <v>0.71428571428571419</v>
      </c>
      <c r="AH812" s="13">
        <v>0</v>
      </c>
      <c r="AI812" s="13">
        <v>3</v>
      </c>
      <c r="AJ812" s="21">
        <f t="shared" si="180"/>
        <v>0</v>
      </c>
      <c r="AK812">
        <v>7</v>
      </c>
      <c r="AL812">
        <v>0</v>
      </c>
      <c r="AM812" s="42">
        <v>97</v>
      </c>
      <c r="AN812" s="42">
        <v>10</v>
      </c>
      <c r="AO812" s="42">
        <v>97</v>
      </c>
      <c r="AP812" s="42">
        <v>10</v>
      </c>
      <c r="AQ812" s="42">
        <v>4</v>
      </c>
      <c r="AR812" s="42">
        <v>38</v>
      </c>
      <c r="AS812">
        <v>93</v>
      </c>
      <c r="AT812">
        <v>12</v>
      </c>
      <c r="AU812" s="4">
        <v>5.86</v>
      </c>
      <c r="AV812" s="4">
        <v>88.57</v>
      </c>
      <c r="AW812">
        <v>1</v>
      </c>
      <c r="AX812">
        <v>0</v>
      </c>
      <c r="AY812" s="16">
        <f t="shared" si="181"/>
        <v>117.4150485436537</v>
      </c>
      <c r="AZ812" s="4">
        <v>95.54</v>
      </c>
      <c r="BA812">
        <v>1.4</v>
      </c>
    </row>
    <row r="813" spans="1:53" x14ac:dyDescent="0.2">
      <c r="A813" s="13" t="s">
        <v>2716</v>
      </c>
      <c r="B813" s="13" t="s">
        <v>2717</v>
      </c>
      <c r="C813" s="13" t="s">
        <v>398</v>
      </c>
      <c r="D813" s="13" t="s">
        <v>154</v>
      </c>
      <c r="E813" s="13">
        <v>68</v>
      </c>
      <c r="F813" s="13">
        <v>1</v>
      </c>
      <c r="G813" s="13">
        <v>0</v>
      </c>
      <c r="H813" s="20">
        <f t="shared" si="168"/>
        <v>1</v>
      </c>
      <c r="I813">
        <v>1</v>
      </c>
      <c r="J813">
        <v>0</v>
      </c>
      <c r="K813">
        <v>0</v>
      </c>
      <c r="L813" s="17">
        <f t="shared" si="169"/>
        <v>1.0550996482994988</v>
      </c>
      <c r="M813">
        <v>4</v>
      </c>
      <c r="N813">
        <v>4</v>
      </c>
      <c r="O813">
        <v>0</v>
      </c>
      <c r="P813" s="15">
        <f t="shared" si="170"/>
        <v>0.25</v>
      </c>
      <c r="Q813" s="15">
        <f t="shared" si="171"/>
        <v>0.125</v>
      </c>
      <c r="R813" s="20">
        <f t="shared" si="172"/>
        <v>0</v>
      </c>
      <c r="S813">
        <v>0</v>
      </c>
      <c r="T813">
        <v>1</v>
      </c>
      <c r="U813">
        <v>3</v>
      </c>
      <c r="V813">
        <v>1</v>
      </c>
      <c r="W813">
        <v>1</v>
      </c>
      <c r="X813" s="16">
        <v>56.866666666699999</v>
      </c>
      <c r="Y813" s="26">
        <f t="shared" si="173"/>
        <v>0.83627450980441176</v>
      </c>
      <c r="Z813" s="4">
        <v>54.9</v>
      </c>
      <c r="AA813" s="26">
        <f t="shared" si="174"/>
        <v>0.80735294117647061</v>
      </c>
      <c r="AB813" s="4">
        <v>225.48</v>
      </c>
      <c r="AC813" s="26">
        <f t="shared" si="175"/>
        <v>3.3158823529411765</v>
      </c>
      <c r="AD813" s="21">
        <f t="shared" si="176"/>
        <v>0.19580569227476996</v>
      </c>
      <c r="AE813" s="15">
        <f t="shared" si="177"/>
        <v>0.25</v>
      </c>
      <c r="AF813" s="15">
        <f t="shared" si="178"/>
        <v>0</v>
      </c>
      <c r="AG813" s="15">
        <f t="shared" si="179"/>
        <v>0.25</v>
      </c>
      <c r="AH813" s="13">
        <v>1</v>
      </c>
      <c r="AI813" s="13">
        <v>0</v>
      </c>
      <c r="AJ813" s="21">
        <f t="shared" si="180"/>
        <v>1</v>
      </c>
      <c r="AK813">
        <v>4</v>
      </c>
      <c r="AL813">
        <v>0</v>
      </c>
      <c r="AM813" s="42">
        <v>34</v>
      </c>
      <c r="AN813" s="42">
        <v>10</v>
      </c>
      <c r="AO813" s="42">
        <v>34</v>
      </c>
      <c r="AP813" s="42">
        <v>10</v>
      </c>
      <c r="AQ813" s="42">
        <v>0</v>
      </c>
      <c r="AR813" s="42">
        <v>13</v>
      </c>
      <c r="AS813">
        <v>43</v>
      </c>
      <c r="AT813">
        <v>7</v>
      </c>
      <c r="AU813" s="4">
        <v>3</v>
      </c>
      <c r="AV813" s="4">
        <v>86</v>
      </c>
      <c r="AW813">
        <v>0</v>
      </c>
      <c r="AX813">
        <v>1</v>
      </c>
      <c r="AY813" s="16">
        <f t="shared" si="181"/>
        <v>68.581477139467424</v>
      </c>
      <c r="AZ813" s="4">
        <v>87.23</v>
      </c>
      <c r="BA813">
        <v>-4.5999999999999996</v>
      </c>
    </row>
    <row r="814" spans="1:53" x14ac:dyDescent="0.2">
      <c r="A814" s="13" t="s">
        <v>1772</v>
      </c>
      <c r="B814" s="13" t="s">
        <v>2718</v>
      </c>
      <c r="C814" s="1" t="s">
        <v>302</v>
      </c>
      <c r="D814" s="13" t="s">
        <v>146</v>
      </c>
      <c r="E814" s="13">
        <v>50</v>
      </c>
      <c r="F814" s="13">
        <v>1</v>
      </c>
      <c r="G814" s="13">
        <v>0</v>
      </c>
      <c r="H814" s="20">
        <f t="shared" si="168"/>
        <v>1</v>
      </c>
      <c r="I814">
        <v>1</v>
      </c>
      <c r="J814">
        <v>0</v>
      </c>
      <c r="K814">
        <v>0</v>
      </c>
      <c r="L814" s="17">
        <f t="shared" si="169"/>
        <v>1.3245033112582782</v>
      </c>
      <c r="M814">
        <v>10</v>
      </c>
      <c r="N814">
        <v>5</v>
      </c>
      <c r="O814">
        <v>1</v>
      </c>
      <c r="P814" s="15">
        <f t="shared" si="170"/>
        <v>0.1</v>
      </c>
      <c r="Q814" s="15">
        <f t="shared" si="171"/>
        <v>6.25E-2</v>
      </c>
      <c r="R814" s="20">
        <f t="shared" si="172"/>
        <v>0</v>
      </c>
      <c r="S814">
        <v>0</v>
      </c>
      <c r="T814">
        <v>0</v>
      </c>
      <c r="U814">
        <v>6</v>
      </c>
      <c r="V814">
        <v>0</v>
      </c>
      <c r="W814">
        <v>0</v>
      </c>
      <c r="X814" s="16">
        <v>45.3</v>
      </c>
      <c r="Y814" s="26">
        <f t="shared" si="173"/>
        <v>0.90599999999999992</v>
      </c>
      <c r="Z814" s="4">
        <v>41.83</v>
      </c>
      <c r="AA814" s="26">
        <f t="shared" si="174"/>
        <v>0.83660000000000001</v>
      </c>
      <c r="AB814" s="4">
        <v>201.38</v>
      </c>
      <c r="AC814" s="26">
        <f t="shared" si="175"/>
        <v>4.0275999999999996</v>
      </c>
      <c r="AD814" s="21">
        <f t="shared" si="176"/>
        <v>0.17199128325315574</v>
      </c>
      <c r="AE814" s="15">
        <f t="shared" si="177"/>
        <v>1</v>
      </c>
      <c r="AF814" s="15">
        <f t="shared" si="178"/>
        <v>0</v>
      </c>
      <c r="AG814" s="15">
        <f t="shared" si="179"/>
        <v>1</v>
      </c>
      <c r="AH814" s="13">
        <v>16</v>
      </c>
      <c r="AI814" s="13">
        <v>13</v>
      </c>
      <c r="AJ814" s="21">
        <f t="shared" si="180"/>
        <v>0.55172413793103448</v>
      </c>
      <c r="AK814">
        <v>1</v>
      </c>
      <c r="AL814">
        <v>0</v>
      </c>
      <c r="AM814" s="42">
        <v>42</v>
      </c>
      <c r="AN814" s="42">
        <v>2</v>
      </c>
      <c r="AO814" s="42">
        <v>42</v>
      </c>
      <c r="AP814" s="42">
        <v>2</v>
      </c>
      <c r="AQ814" s="42">
        <v>1</v>
      </c>
      <c r="AR814" s="42">
        <v>16</v>
      </c>
      <c r="AS814">
        <v>30</v>
      </c>
      <c r="AT814">
        <v>2</v>
      </c>
      <c r="AU814" s="4">
        <v>10.7</v>
      </c>
      <c r="AV814" s="4">
        <v>93.75</v>
      </c>
      <c r="AW814">
        <v>1</v>
      </c>
      <c r="AX814">
        <v>2</v>
      </c>
      <c r="AY814" s="16">
        <f t="shared" si="181"/>
        <v>127.15231788079471</v>
      </c>
      <c r="AZ814" s="4">
        <v>86.84</v>
      </c>
      <c r="BA814">
        <v>-4.0999999999999996</v>
      </c>
    </row>
    <row r="815" spans="1:53" x14ac:dyDescent="0.2">
      <c r="A815" s="13" t="s">
        <v>2222</v>
      </c>
      <c r="B815" s="13" t="s">
        <v>2720</v>
      </c>
      <c r="C815" s="1" t="s">
        <v>145</v>
      </c>
      <c r="D815" s="13" t="s">
        <v>154</v>
      </c>
      <c r="E815" s="13">
        <v>61</v>
      </c>
      <c r="F815" s="13">
        <v>0</v>
      </c>
      <c r="G815" s="13">
        <v>0</v>
      </c>
      <c r="H815" s="20">
        <f t="shared" si="168"/>
        <v>0</v>
      </c>
      <c r="I815">
        <v>0</v>
      </c>
      <c r="J815">
        <v>0</v>
      </c>
      <c r="K815">
        <v>0</v>
      </c>
      <c r="L815" s="17">
        <f t="shared" si="169"/>
        <v>0</v>
      </c>
      <c r="M815">
        <v>0</v>
      </c>
      <c r="N815">
        <v>0</v>
      </c>
      <c r="O815">
        <v>0</v>
      </c>
      <c r="P815" s="15">
        <f t="shared" si="170"/>
        <v>0</v>
      </c>
      <c r="Q815" s="15">
        <f t="shared" si="171"/>
        <v>0</v>
      </c>
      <c r="R815" s="20">
        <f t="shared" si="172"/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s="16">
        <v>2.6666666667000003</v>
      </c>
      <c r="Y815" s="26">
        <f t="shared" si="173"/>
        <v>4.3715846995081971E-2</v>
      </c>
      <c r="Z815" s="4">
        <v>2.5099999999999998</v>
      </c>
      <c r="AA815" s="26">
        <f t="shared" si="174"/>
        <v>4.1147540983606554E-2</v>
      </c>
      <c r="AB815" s="4">
        <v>286.57</v>
      </c>
      <c r="AC815" s="26">
        <f t="shared" si="175"/>
        <v>4.697868852459016</v>
      </c>
      <c r="AD815" s="21">
        <f t="shared" si="176"/>
        <v>8.6827175868271749E-3</v>
      </c>
      <c r="AE815" s="15">
        <f t="shared" si="177"/>
        <v>0</v>
      </c>
      <c r="AF815" s="15">
        <f t="shared" si="178"/>
        <v>0</v>
      </c>
      <c r="AG815" s="15">
        <f t="shared" si="179"/>
        <v>0</v>
      </c>
      <c r="AH815" s="13">
        <v>0</v>
      </c>
      <c r="AI815" s="13">
        <v>0</v>
      </c>
      <c r="AJ815" s="21" t="str">
        <f t="shared" si="180"/>
        <v xml:space="preserve"> </v>
      </c>
      <c r="AK815">
        <v>0</v>
      </c>
      <c r="AL815">
        <v>0</v>
      </c>
      <c r="AM815" s="42">
        <v>0</v>
      </c>
      <c r="AN815" s="42">
        <v>0</v>
      </c>
      <c r="AO815" s="42">
        <v>0</v>
      </c>
      <c r="AP815" s="42">
        <v>0</v>
      </c>
      <c r="AQ815" s="42">
        <v>0</v>
      </c>
      <c r="AR815" s="42">
        <v>1</v>
      </c>
      <c r="AS815">
        <v>0</v>
      </c>
      <c r="AT815">
        <v>0</v>
      </c>
      <c r="AW815">
        <v>0</v>
      </c>
      <c r="AX815">
        <v>1</v>
      </c>
      <c r="AY815" s="16">
        <f t="shared" si="181"/>
        <v>22.499999999718749</v>
      </c>
      <c r="AZ815" s="4">
        <v>100</v>
      </c>
      <c r="BA815">
        <v>6.7</v>
      </c>
    </row>
    <row r="816" spans="1:53" x14ac:dyDescent="0.2">
      <c r="A816" s="13" t="s">
        <v>449</v>
      </c>
      <c r="B816" s="13" t="s">
        <v>2722</v>
      </c>
      <c r="C816" s="1" t="s">
        <v>314</v>
      </c>
      <c r="D816" s="13" t="s">
        <v>173</v>
      </c>
      <c r="E816" s="13">
        <v>27</v>
      </c>
      <c r="F816" s="13">
        <v>0</v>
      </c>
      <c r="G816" s="13">
        <v>0</v>
      </c>
      <c r="H816" s="20">
        <f t="shared" si="168"/>
        <v>0</v>
      </c>
      <c r="I816">
        <v>0</v>
      </c>
      <c r="J816">
        <v>0</v>
      </c>
      <c r="K816">
        <v>0</v>
      </c>
      <c r="L816" s="17">
        <f t="shared" si="169"/>
        <v>0</v>
      </c>
      <c r="M816">
        <v>2</v>
      </c>
      <c r="N816">
        <v>6</v>
      </c>
      <c r="O816">
        <v>7</v>
      </c>
      <c r="P816" s="15">
        <f t="shared" si="170"/>
        <v>0</v>
      </c>
      <c r="Q816" s="15">
        <f t="shared" si="171"/>
        <v>0</v>
      </c>
      <c r="R816" s="20">
        <f t="shared" si="172"/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s="16">
        <v>19.183333333299998</v>
      </c>
      <c r="Y816" s="26">
        <f t="shared" si="173"/>
        <v>0.71049382715925924</v>
      </c>
      <c r="Z816" s="4">
        <v>18.010000000000002</v>
      </c>
      <c r="AA816" s="26">
        <f t="shared" si="174"/>
        <v>0.66703703703703709</v>
      </c>
      <c r="AB816" s="4">
        <v>87.97</v>
      </c>
      <c r="AC816" s="26">
        <f t="shared" si="175"/>
        <v>3.2581481481481482</v>
      </c>
      <c r="AD816" s="21">
        <f t="shared" si="176"/>
        <v>0.16993772409888658</v>
      </c>
      <c r="AE816" s="15">
        <f t="shared" si="177"/>
        <v>0</v>
      </c>
      <c r="AF816" s="15">
        <f t="shared" si="178"/>
        <v>0</v>
      </c>
      <c r="AG816" s="15">
        <f t="shared" si="179"/>
        <v>0</v>
      </c>
      <c r="AH816" s="1"/>
      <c r="AI816" s="1"/>
      <c r="AJ816" s="21" t="str">
        <f t="shared" si="180"/>
        <v xml:space="preserve"> </v>
      </c>
      <c r="AK816">
        <v>1</v>
      </c>
      <c r="AL816">
        <v>0</v>
      </c>
      <c r="AM816" s="42">
        <v>15</v>
      </c>
      <c r="AN816" s="42">
        <v>1</v>
      </c>
      <c r="AO816" s="42">
        <v>15</v>
      </c>
      <c r="AP816" s="42">
        <v>1</v>
      </c>
      <c r="AQ816" s="42">
        <v>0</v>
      </c>
      <c r="AR816" s="42">
        <v>10</v>
      </c>
      <c r="AS816">
        <v>10</v>
      </c>
      <c r="AT816">
        <v>0</v>
      </c>
      <c r="AU816" s="4">
        <v>13.73</v>
      </c>
      <c r="AV816" s="4">
        <v>100</v>
      </c>
      <c r="AW816">
        <v>0</v>
      </c>
      <c r="AX816">
        <v>0</v>
      </c>
      <c r="AY816" s="16">
        <f t="shared" si="181"/>
        <v>121.98088618613724</v>
      </c>
      <c r="AZ816" s="4">
        <v>94.12</v>
      </c>
      <c r="BA816">
        <v>-1.8</v>
      </c>
    </row>
    <row r="817" spans="1:53" x14ac:dyDescent="0.2">
      <c r="A817" s="13" t="s">
        <v>886</v>
      </c>
      <c r="B817" s="13" t="s">
        <v>2724</v>
      </c>
      <c r="C817" s="1" t="s">
        <v>584</v>
      </c>
      <c r="D817" s="13" t="s">
        <v>173</v>
      </c>
      <c r="E817" s="13">
        <v>65</v>
      </c>
      <c r="F817" s="13">
        <v>1</v>
      </c>
      <c r="G817" s="13">
        <v>5</v>
      </c>
      <c r="H817" s="20">
        <f t="shared" si="168"/>
        <v>6</v>
      </c>
      <c r="I817">
        <v>1</v>
      </c>
      <c r="J817">
        <v>2</v>
      </c>
      <c r="K817">
        <v>2</v>
      </c>
      <c r="L817" s="17">
        <f t="shared" si="169"/>
        <v>2.8514851485148514</v>
      </c>
      <c r="M817">
        <v>23</v>
      </c>
      <c r="N817">
        <v>12</v>
      </c>
      <c r="O817">
        <v>21</v>
      </c>
      <c r="P817" s="15">
        <f t="shared" si="170"/>
        <v>4.3478260869565216E-2</v>
      </c>
      <c r="Q817" s="15">
        <f t="shared" si="171"/>
        <v>1.7857142857142856E-2</v>
      </c>
      <c r="R817" s="20">
        <f t="shared" si="172"/>
        <v>14.428571428571427</v>
      </c>
      <c r="S817">
        <v>1</v>
      </c>
      <c r="T817">
        <v>4</v>
      </c>
      <c r="U817">
        <v>4</v>
      </c>
      <c r="V817">
        <v>4</v>
      </c>
      <c r="W817">
        <v>4</v>
      </c>
      <c r="X817" s="16">
        <v>126.25</v>
      </c>
      <c r="Y817" s="26">
        <f t="shared" si="173"/>
        <v>1.9423076923076923</v>
      </c>
      <c r="Z817" s="4">
        <v>121.3</v>
      </c>
      <c r="AA817" s="26">
        <f t="shared" si="174"/>
        <v>1.8661538461538461</v>
      </c>
      <c r="AB817" s="4">
        <v>224.96</v>
      </c>
      <c r="AC817" s="26">
        <f t="shared" si="175"/>
        <v>3.460923076923077</v>
      </c>
      <c r="AD817" s="21">
        <f t="shared" si="176"/>
        <v>0.35031479235256741</v>
      </c>
      <c r="AE817" s="15">
        <f t="shared" si="177"/>
        <v>7.1428571428571425E-2</v>
      </c>
      <c r="AF817" s="15">
        <f t="shared" si="178"/>
        <v>0.2857142857142857</v>
      </c>
      <c r="AG817" s="15">
        <f t="shared" si="179"/>
        <v>0.3571428571428571</v>
      </c>
      <c r="AH817" s="1"/>
      <c r="AI817" s="1"/>
      <c r="AJ817" s="21" t="str">
        <f t="shared" si="180"/>
        <v xml:space="preserve"> </v>
      </c>
      <c r="AK817">
        <v>14</v>
      </c>
      <c r="AL817">
        <v>0</v>
      </c>
      <c r="AM817" s="42">
        <v>87</v>
      </c>
      <c r="AN817" s="42">
        <v>19</v>
      </c>
      <c r="AO817" s="42">
        <v>87</v>
      </c>
      <c r="AP817" s="42">
        <v>19</v>
      </c>
      <c r="AQ817" s="42">
        <v>3</v>
      </c>
      <c r="AR817" s="42">
        <v>60</v>
      </c>
      <c r="AS817">
        <v>108</v>
      </c>
      <c r="AT817">
        <v>16</v>
      </c>
      <c r="AU817" s="4">
        <v>-2.25</v>
      </c>
      <c r="AV817" s="4">
        <v>87.1</v>
      </c>
      <c r="AW817">
        <v>0</v>
      </c>
      <c r="AX817">
        <v>0</v>
      </c>
      <c r="AY817" s="16">
        <f t="shared" si="181"/>
        <v>98.376237623762364</v>
      </c>
      <c r="AZ817" s="4">
        <v>86.21</v>
      </c>
      <c r="BA817">
        <v>-5</v>
      </c>
    </row>
    <row r="818" spans="1:53" x14ac:dyDescent="0.2">
      <c r="A818" s="13" t="s">
        <v>320</v>
      </c>
      <c r="B818" s="13" t="s">
        <v>2726</v>
      </c>
      <c r="C818" s="1" t="s">
        <v>482</v>
      </c>
      <c r="D818" s="13" t="s">
        <v>146</v>
      </c>
      <c r="E818" s="13">
        <v>82</v>
      </c>
      <c r="F818" s="13">
        <v>4</v>
      </c>
      <c r="G818" s="13">
        <v>12</v>
      </c>
      <c r="H818" s="20">
        <f t="shared" si="168"/>
        <v>16</v>
      </c>
      <c r="I818">
        <v>4</v>
      </c>
      <c r="J818">
        <v>7</v>
      </c>
      <c r="K818">
        <v>5</v>
      </c>
      <c r="L818" s="17">
        <f t="shared" si="169"/>
        <v>3.8626609442065272</v>
      </c>
      <c r="M818">
        <v>43</v>
      </c>
      <c r="N818">
        <v>20</v>
      </c>
      <c r="O818">
        <v>33</v>
      </c>
      <c r="P818" s="15">
        <f t="shared" si="170"/>
        <v>9.3023255813953487E-2</v>
      </c>
      <c r="Q818" s="15">
        <f t="shared" si="171"/>
        <v>4.1666666666666664E-2</v>
      </c>
      <c r="R818" s="20">
        <f t="shared" si="172"/>
        <v>61.962962962962962</v>
      </c>
      <c r="S818">
        <v>1</v>
      </c>
      <c r="T818">
        <v>4</v>
      </c>
      <c r="U818">
        <v>12</v>
      </c>
      <c r="V818">
        <v>11</v>
      </c>
      <c r="W818">
        <v>0</v>
      </c>
      <c r="X818" s="16">
        <v>248.53333333329999</v>
      </c>
      <c r="Y818" s="26">
        <f t="shared" si="173"/>
        <v>3.030894308942683</v>
      </c>
      <c r="Z818" s="4">
        <v>246.38</v>
      </c>
      <c r="AA818" s="26">
        <f t="shared" si="174"/>
        <v>3.0046341463414632</v>
      </c>
      <c r="AB818" s="4">
        <v>218.03</v>
      </c>
      <c r="AC818" s="26">
        <f t="shared" si="175"/>
        <v>2.6589024390243901</v>
      </c>
      <c r="AD818" s="21">
        <f t="shared" si="176"/>
        <v>0.53052259856592232</v>
      </c>
      <c r="AE818" s="15">
        <f t="shared" si="177"/>
        <v>0.14814814814814814</v>
      </c>
      <c r="AF818" s="15">
        <f t="shared" si="178"/>
        <v>0.44444444444444442</v>
      </c>
      <c r="AG818" s="15">
        <f t="shared" si="179"/>
        <v>0.59259259259259256</v>
      </c>
      <c r="AH818" s="13">
        <v>114</v>
      </c>
      <c r="AI818" s="13">
        <v>88</v>
      </c>
      <c r="AJ818" s="21">
        <f t="shared" si="180"/>
        <v>0.5643564356435643</v>
      </c>
      <c r="AK818">
        <v>27</v>
      </c>
      <c r="AL818">
        <v>5</v>
      </c>
      <c r="AM818" s="42">
        <v>212</v>
      </c>
      <c r="AN818" s="42">
        <v>42</v>
      </c>
      <c r="AO818" s="42">
        <v>212</v>
      </c>
      <c r="AP818" s="42">
        <v>42</v>
      </c>
      <c r="AQ818" s="42">
        <v>7</v>
      </c>
      <c r="AR818" s="42">
        <v>120</v>
      </c>
      <c r="AS818">
        <v>219</v>
      </c>
      <c r="AT818">
        <v>41</v>
      </c>
      <c r="AU818" s="4">
        <v>-4.1500000000000004</v>
      </c>
      <c r="AV818" s="4">
        <v>84.23</v>
      </c>
      <c r="AW818">
        <v>2</v>
      </c>
      <c r="AX818">
        <v>3</v>
      </c>
      <c r="AY818" s="16">
        <f t="shared" si="181"/>
        <v>114.67274678113127</v>
      </c>
      <c r="AZ818" s="4">
        <v>92.83</v>
      </c>
      <c r="BA818">
        <v>-1</v>
      </c>
    </row>
    <row r="819" spans="1:53" x14ac:dyDescent="0.2">
      <c r="A819" s="13" t="s">
        <v>2728</v>
      </c>
      <c r="B819" s="13" t="s">
        <v>2729</v>
      </c>
      <c r="C819" s="1" t="s">
        <v>145</v>
      </c>
      <c r="D819" s="13" t="s">
        <v>146</v>
      </c>
      <c r="E819" s="13">
        <v>3</v>
      </c>
      <c r="F819" s="13">
        <v>0</v>
      </c>
      <c r="G819" s="13">
        <v>0</v>
      </c>
      <c r="H819" s="20">
        <f t="shared" si="168"/>
        <v>0</v>
      </c>
      <c r="I819">
        <v>0</v>
      </c>
      <c r="J819">
        <v>0</v>
      </c>
      <c r="K819">
        <v>0</v>
      </c>
      <c r="L819" s="17">
        <f t="shared" si="169"/>
        <v>0</v>
      </c>
      <c r="M819">
        <v>0</v>
      </c>
      <c r="N819">
        <v>0</v>
      </c>
      <c r="O819">
        <v>0</v>
      </c>
      <c r="P819" s="15">
        <f t="shared" si="170"/>
        <v>0</v>
      </c>
      <c r="Q819" s="15">
        <f t="shared" si="171"/>
        <v>0</v>
      </c>
      <c r="R819" s="20">
        <f t="shared" si="172"/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s="16">
        <v>0</v>
      </c>
      <c r="Y819" s="26">
        <f t="shared" si="173"/>
        <v>0</v>
      </c>
      <c r="Z819" s="4">
        <v>0</v>
      </c>
      <c r="AA819" s="26">
        <f t="shared" si="174"/>
        <v>0</v>
      </c>
      <c r="AB819" s="4">
        <v>17.48</v>
      </c>
      <c r="AC819" s="26">
        <f t="shared" si="175"/>
        <v>5.8266666666666671</v>
      </c>
      <c r="AD819" s="21">
        <f t="shared" si="176"/>
        <v>0</v>
      </c>
      <c r="AE819" s="15">
        <f t="shared" si="177"/>
        <v>0</v>
      </c>
      <c r="AF819" s="15">
        <f t="shared" si="178"/>
        <v>0</v>
      </c>
      <c r="AG819" s="15">
        <f t="shared" si="179"/>
        <v>0</v>
      </c>
      <c r="AH819" s="13">
        <v>0</v>
      </c>
      <c r="AI819" s="13">
        <v>0</v>
      </c>
      <c r="AJ819" s="21" t="str">
        <f t="shared" si="180"/>
        <v xml:space="preserve"> </v>
      </c>
      <c r="AK819">
        <v>0</v>
      </c>
      <c r="AL819">
        <v>0</v>
      </c>
      <c r="AM819" s="42">
        <v>0</v>
      </c>
      <c r="AN819" s="42">
        <v>0</v>
      </c>
      <c r="AO819" s="42">
        <v>0</v>
      </c>
      <c r="AP819" s="42">
        <v>0</v>
      </c>
      <c r="AQ819" s="42">
        <v>0</v>
      </c>
      <c r="AR819" s="42">
        <v>0</v>
      </c>
      <c r="AS819">
        <v>0</v>
      </c>
      <c r="AT819">
        <v>0</v>
      </c>
      <c r="AW819">
        <v>0</v>
      </c>
      <c r="AX819">
        <v>0</v>
      </c>
      <c r="AY819" s="16">
        <f t="shared" si="181"/>
        <v>0</v>
      </c>
    </row>
    <row r="820" spans="1:53" x14ac:dyDescent="0.2">
      <c r="A820" s="13" t="s">
        <v>2732</v>
      </c>
      <c r="B820" s="13" t="s">
        <v>2733</v>
      </c>
      <c r="C820" s="1" t="s">
        <v>145</v>
      </c>
      <c r="D820" s="13" t="s">
        <v>173</v>
      </c>
      <c r="E820" s="13">
        <v>67</v>
      </c>
      <c r="F820" s="13">
        <v>0</v>
      </c>
      <c r="G820" s="13">
        <v>1</v>
      </c>
      <c r="H820" s="20">
        <f t="shared" si="168"/>
        <v>1</v>
      </c>
      <c r="I820">
        <v>0</v>
      </c>
      <c r="J820">
        <v>1</v>
      </c>
      <c r="K820">
        <v>0</v>
      </c>
      <c r="L820" s="17">
        <f t="shared" si="169"/>
        <v>2.696629213483146</v>
      </c>
      <c r="M820">
        <v>3</v>
      </c>
      <c r="N820">
        <v>0</v>
      </c>
      <c r="O820">
        <v>1</v>
      </c>
      <c r="P820" s="15">
        <f t="shared" si="170"/>
        <v>0</v>
      </c>
      <c r="Q820" s="15">
        <f t="shared" si="171"/>
        <v>0</v>
      </c>
      <c r="R820" s="20">
        <f t="shared" si="172"/>
        <v>7.5</v>
      </c>
      <c r="S820">
        <v>2</v>
      </c>
      <c r="T820">
        <v>2</v>
      </c>
      <c r="U820">
        <v>1</v>
      </c>
      <c r="V820">
        <v>1</v>
      </c>
      <c r="W820">
        <v>0</v>
      </c>
      <c r="X820" s="16">
        <v>22.25</v>
      </c>
      <c r="Y820" s="26">
        <f t="shared" si="173"/>
        <v>0.33208955223880599</v>
      </c>
      <c r="Z820" s="4">
        <v>20.77</v>
      </c>
      <c r="AA820" s="26">
        <f t="shared" si="174"/>
        <v>0.31</v>
      </c>
      <c r="AB820" s="4">
        <v>299.29000000000002</v>
      </c>
      <c r="AC820" s="26">
        <f t="shared" si="175"/>
        <v>4.4670149253731344</v>
      </c>
      <c r="AD820" s="21">
        <f t="shared" si="176"/>
        <v>6.4894082359557584E-2</v>
      </c>
      <c r="AE820" s="15">
        <f t="shared" si="177"/>
        <v>0</v>
      </c>
      <c r="AF820" s="15">
        <f t="shared" si="178"/>
        <v>0.5</v>
      </c>
      <c r="AG820" s="15">
        <f t="shared" si="179"/>
        <v>0.5</v>
      </c>
      <c r="AH820" s="1"/>
      <c r="AI820" s="1"/>
      <c r="AJ820" s="21" t="str">
        <f t="shared" si="180"/>
        <v xml:space="preserve"> </v>
      </c>
      <c r="AK820">
        <v>2</v>
      </c>
      <c r="AL820">
        <v>0</v>
      </c>
      <c r="AM820" s="42">
        <v>13</v>
      </c>
      <c r="AN820" s="42">
        <v>0</v>
      </c>
      <c r="AO820" s="42">
        <v>13</v>
      </c>
      <c r="AP820" s="42">
        <v>0</v>
      </c>
      <c r="AQ820" s="42">
        <v>2</v>
      </c>
      <c r="AR820" s="42">
        <v>2</v>
      </c>
      <c r="AS820">
        <v>14</v>
      </c>
      <c r="AT820">
        <v>1</v>
      </c>
      <c r="AU820" s="4">
        <v>5.43</v>
      </c>
      <c r="AV820" s="4">
        <v>93.33</v>
      </c>
      <c r="AW820">
        <v>1</v>
      </c>
      <c r="AX820">
        <v>0</v>
      </c>
      <c r="AY820" s="16">
        <f t="shared" si="181"/>
        <v>75.50561797752809</v>
      </c>
      <c r="AZ820" s="4">
        <v>64.290000000000006</v>
      </c>
      <c r="BA820">
        <v>-30.8</v>
      </c>
    </row>
    <row r="821" spans="1:53" x14ac:dyDescent="0.2">
      <c r="A821" s="13" t="s">
        <v>2736</v>
      </c>
      <c r="B821" s="13" t="s">
        <v>2737</v>
      </c>
      <c r="C821" s="1" t="s">
        <v>153</v>
      </c>
      <c r="D821" s="13" t="s">
        <v>146</v>
      </c>
      <c r="E821" s="13">
        <v>2</v>
      </c>
      <c r="F821" s="13">
        <v>0</v>
      </c>
      <c r="G821" s="13">
        <v>0</v>
      </c>
      <c r="H821" s="20">
        <f t="shared" si="168"/>
        <v>0</v>
      </c>
      <c r="I821">
        <v>0</v>
      </c>
      <c r="J821">
        <v>0</v>
      </c>
      <c r="K821">
        <v>0</v>
      </c>
      <c r="L821" s="17">
        <f t="shared" si="169"/>
        <v>0</v>
      </c>
      <c r="M821">
        <v>0</v>
      </c>
      <c r="N821">
        <v>0</v>
      </c>
      <c r="O821">
        <v>0</v>
      </c>
      <c r="P821" s="15">
        <f t="shared" si="170"/>
        <v>0</v>
      </c>
      <c r="Q821" s="15">
        <f t="shared" si="171"/>
        <v>0</v>
      </c>
      <c r="R821" s="20">
        <f t="shared" si="172"/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s="16">
        <v>0</v>
      </c>
      <c r="Y821" s="26">
        <f t="shared" si="173"/>
        <v>0</v>
      </c>
      <c r="Z821" s="4">
        <v>0</v>
      </c>
      <c r="AA821" s="26">
        <f t="shared" si="174"/>
        <v>0</v>
      </c>
      <c r="AB821" s="4">
        <v>7.1</v>
      </c>
      <c r="AC821" s="26">
        <f t="shared" si="175"/>
        <v>3.55</v>
      </c>
      <c r="AD821" s="21">
        <f t="shared" si="176"/>
        <v>0</v>
      </c>
      <c r="AE821" s="15">
        <f t="shared" si="177"/>
        <v>0</v>
      </c>
      <c r="AF821" s="15">
        <f t="shared" si="178"/>
        <v>0</v>
      </c>
      <c r="AG821" s="15">
        <f t="shared" si="179"/>
        <v>0</v>
      </c>
      <c r="AH821" s="13">
        <v>0</v>
      </c>
      <c r="AI821" s="13">
        <v>0</v>
      </c>
      <c r="AJ821" s="21" t="str">
        <f t="shared" si="180"/>
        <v xml:space="preserve"> </v>
      </c>
      <c r="AK821">
        <v>0</v>
      </c>
      <c r="AL821">
        <v>0</v>
      </c>
      <c r="AM821" s="42">
        <v>0</v>
      </c>
      <c r="AN821" s="42">
        <v>0</v>
      </c>
      <c r="AO821" s="42">
        <v>0</v>
      </c>
      <c r="AP821" s="42">
        <v>0</v>
      </c>
      <c r="AQ821" s="42">
        <v>0</v>
      </c>
      <c r="AR821" s="42">
        <v>0</v>
      </c>
      <c r="AS821">
        <v>0</v>
      </c>
      <c r="AT821">
        <v>0</v>
      </c>
      <c r="AW821">
        <v>0</v>
      </c>
      <c r="AX821">
        <v>0</v>
      </c>
      <c r="AY821" s="16">
        <f t="shared" si="181"/>
        <v>0</v>
      </c>
    </row>
    <row r="822" spans="1:53" x14ac:dyDescent="0.2">
      <c r="A822" s="13" t="s">
        <v>2739</v>
      </c>
      <c r="B822" s="13" t="s">
        <v>2740</v>
      </c>
      <c r="C822" s="1" t="s">
        <v>167</v>
      </c>
      <c r="D822" s="13" t="s">
        <v>503</v>
      </c>
      <c r="E822" s="13">
        <v>67</v>
      </c>
      <c r="F822" s="13">
        <v>2</v>
      </c>
      <c r="G822" s="13">
        <v>0</v>
      </c>
      <c r="H822" s="20">
        <f t="shared" si="168"/>
        <v>2</v>
      </c>
      <c r="I822">
        <v>2</v>
      </c>
      <c r="J822">
        <v>0</v>
      </c>
      <c r="K822">
        <v>0</v>
      </c>
      <c r="L822" s="17">
        <f t="shared" si="169"/>
        <v>1.3577220441264783</v>
      </c>
      <c r="M822">
        <v>8</v>
      </c>
      <c r="N822">
        <v>5</v>
      </c>
      <c r="O822">
        <v>1</v>
      </c>
      <c r="P822" s="15">
        <f t="shared" si="170"/>
        <v>0.25</v>
      </c>
      <c r="Q822" s="15">
        <f t="shared" si="171"/>
        <v>0.14285714285714285</v>
      </c>
      <c r="R822" s="20">
        <f t="shared" si="172"/>
        <v>0</v>
      </c>
      <c r="S822">
        <v>0</v>
      </c>
      <c r="T822">
        <v>1</v>
      </c>
      <c r="U822">
        <v>6</v>
      </c>
      <c r="V822">
        <v>1</v>
      </c>
      <c r="W822">
        <v>1</v>
      </c>
      <c r="X822" s="16">
        <v>88.383333333300001</v>
      </c>
      <c r="Y822" s="26">
        <f t="shared" si="173"/>
        <v>1.3191542288552238</v>
      </c>
      <c r="Z822" s="4">
        <v>76.92</v>
      </c>
      <c r="AA822" s="26">
        <f t="shared" si="174"/>
        <v>1.1480597014925373</v>
      </c>
      <c r="AB822" s="4">
        <v>259.73</v>
      </c>
      <c r="AC822" s="26">
        <f t="shared" si="175"/>
        <v>3.8765671641791046</v>
      </c>
      <c r="AD822" s="21">
        <f t="shared" si="176"/>
        <v>0.2284865587405317</v>
      </c>
      <c r="AE822" s="15">
        <f t="shared" si="177"/>
        <v>0.5</v>
      </c>
      <c r="AF822" s="15">
        <f t="shared" si="178"/>
        <v>0</v>
      </c>
      <c r="AG822" s="15">
        <f t="shared" si="179"/>
        <v>0.5</v>
      </c>
      <c r="AH822" s="13">
        <v>0</v>
      </c>
      <c r="AI822" s="13">
        <v>2</v>
      </c>
      <c r="AJ822" s="21">
        <f t="shared" si="180"/>
        <v>0</v>
      </c>
      <c r="AK822">
        <v>4</v>
      </c>
      <c r="AL822">
        <v>2</v>
      </c>
      <c r="AM822" s="42">
        <v>45</v>
      </c>
      <c r="AN822" s="42">
        <v>15</v>
      </c>
      <c r="AO822" s="42">
        <v>45</v>
      </c>
      <c r="AP822" s="42">
        <v>15</v>
      </c>
      <c r="AQ822" s="42">
        <v>3</v>
      </c>
      <c r="AR822" s="42">
        <v>25</v>
      </c>
      <c r="AS822">
        <v>50</v>
      </c>
      <c r="AT822">
        <v>14</v>
      </c>
      <c r="AU822" s="4">
        <v>-10.83</v>
      </c>
      <c r="AV822" s="4">
        <v>78.12</v>
      </c>
      <c r="AW822">
        <v>2</v>
      </c>
      <c r="AX822">
        <v>1</v>
      </c>
      <c r="AY822" s="16">
        <f t="shared" si="181"/>
        <v>57.024325853312092</v>
      </c>
      <c r="AZ822" s="4">
        <v>90.91</v>
      </c>
      <c r="BA822">
        <v>-4.5999999999999996</v>
      </c>
    </row>
    <row r="823" spans="1:53" x14ac:dyDescent="0.2">
      <c r="A823" s="13" t="s">
        <v>2743</v>
      </c>
      <c r="B823" s="13" t="s">
        <v>2744</v>
      </c>
      <c r="C823" s="1" t="s">
        <v>302</v>
      </c>
      <c r="D823" s="13" t="s">
        <v>844</v>
      </c>
      <c r="E823" s="13">
        <v>63</v>
      </c>
      <c r="F823" s="13">
        <v>0</v>
      </c>
      <c r="G823" s="13">
        <v>1</v>
      </c>
      <c r="H823" s="20">
        <f t="shared" si="168"/>
        <v>1</v>
      </c>
      <c r="I823">
        <v>0</v>
      </c>
      <c r="J823">
        <v>1</v>
      </c>
      <c r="K823">
        <v>0</v>
      </c>
      <c r="L823" s="17">
        <f t="shared" si="169"/>
        <v>2.0725388601036268</v>
      </c>
      <c r="M823">
        <v>3</v>
      </c>
      <c r="N823">
        <v>1</v>
      </c>
      <c r="O823">
        <v>2</v>
      </c>
      <c r="P823" s="15">
        <f t="shared" si="170"/>
        <v>0</v>
      </c>
      <c r="Q823" s="15">
        <f t="shared" si="171"/>
        <v>0</v>
      </c>
      <c r="R823" s="20">
        <f t="shared" si="172"/>
        <v>6</v>
      </c>
      <c r="S823">
        <v>0</v>
      </c>
      <c r="T823">
        <v>2</v>
      </c>
      <c r="U823">
        <v>1</v>
      </c>
      <c r="V823">
        <v>0</v>
      </c>
      <c r="W823">
        <v>0</v>
      </c>
      <c r="X823" s="16">
        <v>28.95</v>
      </c>
      <c r="Y823" s="26">
        <f t="shared" si="173"/>
        <v>0.4595238095238095</v>
      </c>
      <c r="Z823" s="4">
        <v>28.7</v>
      </c>
      <c r="AA823" s="26">
        <f t="shared" si="174"/>
        <v>0.45555555555555555</v>
      </c>
      <c r="AB823" s="4">
        <v>271.70999999999998</v>
      </c>
      <c r="AC823" s="26">
        <f t="shared" si="175"/>
        <v>4.3128571428571423</v>
      </c>
      <c r="AD823" s="21">
        <f t="shared" si="176"/>
        <v>9.5536100662428028E-2</v>
      </c>
      <c r="AE823" s="15">
        <f t="shared" si="177"/>
        <v>0</v>
      </c>
      <c r="AF823" s="15">
        <f t="shared" si="178"/>
        <v>0.33333333333333331</v>
      </c>
      <c r="AG823" s="15">
        <f t="shared" si="179"/>
        <v>0.33333333333333331</v>
      </c>
      <c r="AH823" s="13">
        <v>3</v>
      </c>
      <c r="AI823" s="13">
        <v>2</v>
      </c>
      <c r="AJ823" s="21">
        <f t="shared" si="180"/>
        <v>0.6</v>
      </c>
      <c r="AK823">
        <v>3</v>
      </c>
      <c r="AL823">
        <v>1</v>
      </c>
      <c r="AM823" s="42">
        <v>15</v>
      </c>
      <c r="AN823" s="42">
        <v>2</v>
      </c>
      <c r="AO823" s="42">
        <v>15</v>
      </c>
      <c r="AP823" s="42">
        <v>2</v>
      </c>
      <c r="AQ823" s="42">
        <v>0</v>
      </c>
      <c r="AR823" s="42">
        <v>11</v>
      </c>
      <c r="AS823">
        <v>13</v>
      </c>
      <c r="AT823">
        <v>3</v>
      </c>
      <c r="AU823" s="4">
        <v>-7.07</v>
      </c>
      <c r="AV823" s="4">
        <v>81.25</v>
      </c>
      <c r="AW823">
        <v>1</v>
      </c>
      <c r="AX823">
        <v>0</v>
      </c>
      <c r="AY823" s="16">
        <f t="shared" si="181"/>
        <v>80.829015544041454</v>
      </c>
      <c r="AZ823" s="4">
        <v>91.3</v>
      </c>
      <c r="BA823">
        <v>-2.2000000000000002</v>
      </c>
    </row>
    <row r="824" spans="1:53" x14ac:dyDescent="0.2">
      <c r="A824" s="13" t="s">
        <v>262</v>
      </c>
      <c r="B824" s="13" t="s">
        <v>2747</v>
      </c>
      <c r="C824" s="1" t="s">
        <v>206</v>
      </c>
      <c r="D824" s="13" t="s">
        <v>129</v>
      </c>
      <c r="E824" s="13">
        <v>1</v>
      </c>
      <c r="F824" s="13">
        <v>0</v>
      </c>
      <c r="G824" s="13">
        <v>0</v>
      </c>
      <c r="H824" s="20">
        <f t="shared" si="168"/>
        <v>0</v>
      </c>
      <c r="I824">
        <v>0</v>
      </c>
      <c r="J824">
        <v>0</v>
      </c>
      <c r="K824">
        <v>0</v>
      </c>
      <c r="L824" s="17">
        <f t="shared" si="169"/>
        <v>0</v>
      </c>
      <c r="M824">
        <v>0</v>
      </c>
      <c r="N824">
        <v>0</v>
      </c>
      <c r="O824">
        <v>0</v>
      </c>
      <c r="P824" s="15">
        <f t="shared" si="170"/>
        <v>0</v>
      </c>
      <c r="Q824" s="15">
        <f t="shared" si="171"/>
        <v>0</v>
      </c>
      <c r="R824" s="20">
        <f t="shared" si="172"/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s="16">
        <v>0.1166666667</v>
      </c>
      <c r="Y824" s="26">
        <f t="shared" si="173"/>
        <v>0.1166666667</v>
      </c>
      <c r="Z824" s="4">
        <v>0</v>
      </c>
      <c r="AA824" s="26">
        <f t="shared" si="174"/>
        <v>0</v>
      </c>
      <c r="AB824" s="4">
        <v>5.32</v>
      </c>
      <c r="AC824" s="26">
        <f t="shared" si="175"/>
        <v>5.32</v>
      </c>
      <c r="AD824" s="21">
        <f t="shared" si="176"/>
        <v>0</v>
      </c>
      <c r="AE824" s="15">
        <f t="shared" si="177"/>
        <v>0</v>
      </c>
      <c r="AF824" s="15">
        <f t="shared" si="178"/>
        <v>0</v>
      </c>
      <c r="AG824" s="15">
        <f t="shared" si="179"/>
        <v>0</v>
      </c>
      <c r="AH824" s="13">
        <v>0</v>
      </c>
      <c r="AI824" s="13">
        <v>0</v>
      </c>
      <c r="AJ824" s="21" t="str">
        <f t="shared" si="180"/>
        <v xml:space="preserve"> </v>
      </c>
      <c r="AK824">
        <v>0</v>
      </c>
      <c r="AL824">
        <v>0</v>
      </c>
      <c r="AM824" s="42">
        <v>0</v>
      </c>
      <c r="AN824" s="42">
        <v>0</v>
      </c>
      <c r="AO824" s="42">
        <v>0</v>
      </c>
      <c r="AP824" s="42">
        <v>0</v>
      </c>
      <c r="AQ824" s="42">
        <v>0</v>
      </c>
      <c r="AR824" s="42">
        <v>0</v>
      </c>
      <c r="AS824">
        <v>0</v>
      </c>
      <c r="AT824">
        <v>0</v>
      </c>
      <c r="AW824">
        <v>0</v>
      </c>
      <c r="AX824">
        <v>0</v>
      </c>
      <c r="AY824" s="16">
        <f t="shared" si="181"/>
        <v>0</v>
      </c>
    </row>
    <row r="825" spans="1:53" x14ac:dyDescent="0.2">
      <c r="A825" s="13" t="s">
        <v>2060</v>
      </c>
      <c r="B825" s="13" t="s">
        <v>2750</v>
      </c>
      <c r="C825" s="1" t="s">
        <v>249</v>
      </c>
      <c r="D825" s="13" t="s">
        <v>129</v>
      </c>
      <c r="E825" s="13">
        <v>82</v>
      </c>
      <c r="F825" s="13">
        <v>9</v>
      </c>
      <c r="G825" s="13">
        <v>10</v>
      </c>
      <c r="H825" s="20">
        <f t="shared" si="168"/>
        <v>19</v>
      </c>
      <c r="I825">
        <v>9</v>
      </c>
      <c r="J825">
        <v>7</v>
      </c>
      <c r="K825">
        <v>2</v>
      </c>
      <c r="L825" s="17">
        <f t="shared" si="169"/>
        <v>3.9087947882736156</v>
      </c>
      <c r="M825">
        <v>52</v>
      </c>
      <c r="N825">
        <v>23</v>
      </c>
      <c r="O825">
        <v>6</v>
      </c>
      <c r="P825" s="15">
        <f t="shared" si="170"/>
        <v>0.17307692307692307</v>
      </c>
      <c r="Q825" s="15">
        <f t="shared" si="171"/>
        <v>0.1111111111111111</v>
      </c>
      <c r="R825" s="20">
        <f t="shared" si="172"/>
        <v>54.303030303030305</v>
      </c>
      <c r="S825">
        <v>0</v>
      </c>
      <c r="T825">
        <v>9</v>
      </c>
      <c r="U825">
        <v>10</v>
      </c>
      <c r="V825">
        <v>5</v>
      </c>
      <c r="W825">
        <v>4</v>
      </c>
      <c r="X825" s="16">
        <v>291.64999999999998</v>
      </c>
      <c r="Y825" s="26">
        <f t="shared" si="173"/>
        <v>3.5567073170731707</v>
      </c>
      <c r="Z825" s="4">
        <v>284.05</v>
      </c>
      <c r="AA825" s="26">
        <f t="shared" si="174"/>
        <v>3.4640243902439027</v>
      </c>
      <c r="AB825" s="4">
        <v>176.08</v>
      </c>
      <c r="AC825" s="26">
        <f t="shared" si="175"/>
        <v>2.1473170731707318</v>
      </c>
      <c r="AD825" s="21">
        <f t="shared" si="176"/>
        <v>0.61732553843479021</v>
      </c>
      <c r="AE825" s="15">
        <f t="shared" si="177"/>
        <v>0.27272727272727271</v>
      </c>
      <c r="AF825" s="15">
        <f t="shared" si="178"/>
        <v>0.27272727272727271</v>
      </c>
      <c r="AG825" s="15">
        <f t="shared" si="179"/>
        <v>0.54545454545454541</v>
      </c>
      <c r="AH825" s="13">
        <v>8</v>
      </c>
      <c r="AI825" s="13">
        <v>12</v>
      </c>
      <c r="AJ825" s="21">
        <f t="shared" si="180"/>
        <v>0.4</v>
      </c>
      <c r="AK825">
        <v>33</v>
      </c>
      <c r="AL825">
        <v>5</v>
      </c>
      <c r="AM825" s="42">
        <v>223</v>
      </c>
      <c r="AN825" s="42">
        <v>56</v>
      </c>
      <c r="AO825" s="42">
        <v>223</v>
      </c>
      <c r="AP825" s="42">
        <v>56</v>
      </c>
      <c r="AQ825" s="42">
        <v>11</v>
      </c>
      <c r="AR825" s="42">
        <v>123</v>
      </c>
      <c r="AS825">
        <v>260</v>
      </c>
      <c r="AT825">
        <v>44</v>
      </c>
      <c r="AU825" s="4">
        <v>4.1900000000000004</v>
      </c>
      <c r="AV825" s="4">
        <v>85.53</v>
      </c>
      <c r="AW825">
        <v>3</v>
      </c>
      <c r="AX825">
        <v>3</v>
      </c>
      <c r="AY825" s="16">
        <f t="shared" si="181"/>
        <v>97.514143665352321</v>
      </c>
      <c r="AZ825" s="4">
        <v>94.7</v>
      </c>
      <c r="BA825">
        <v>4</v>
      </c>
    </row>
    <row r="826" spans="1:53" x14ac:dyDescent="0.2">
      <c r="A826" s="13" t="s">
        <v>856</v>
      </c>
      <c r="B826" s="13" t="s">
        <v>2750</v>
      </c>
      <c r="C826" s="1" t="s">
        <v>322</v>
      </c>
      <c r="D826" s="13" t="s">
        <v>173</v>
      </c>
      <c r="E826" s="13">
        <v>18</v>
      </c>
      <c r="F826" s="13">
        <v>0</v>
      </c>
      <c r="G826" s="13">
        <v>0</v>
      </c>
      <c r="H826" s="20">
        <f t="shared" si="168"/>
        <v>0</v>
      </c>
      <c r="I826">
        <v>0</v>
      </c>
      <c r="J826">
        <v>0</v>
      </c>
      <c r="K826">
        <v>0</v>
      </c>
      <c r="L826" s="17">
        <f t="shared" si="169"/>
        <v>0</v>
      </c>
      <c r="M826">
        <v>1</v>
      </c>
      <c r="N826">
        <v>0</v>
      </c>
      <c r="O826">
        <v>0</v>
      </c>
      <c r="P826" s="15">
        <f t="shared" si="170"/>
        <v>0</v>
      </c>
      <c r="Q826" s="15">
        <f t="shared" si="171"/>
        <v>0</v>
      </c>
      <c r="R826" s="20">
        <f t="shared" si="172"/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s="16">
        <v>2.9333333333000002</v>
      </c>
      <c r="Y826" s="26">
        <f t="shared" si="173"/>
        <v>0.16296296296111112</v>
      </c>
      <c r="Z826" s="4">
        <v>2.0699999999999998</v>
      </c>
      <c r="AA826" s="26">
        <f t="shared" si="174"/>
        <v>0.11499999999999999</v>
      </c>
      <c r="AB826" s="4">
        <v>114.04</v>
      </c>
      <c r="AC826" s="26">
        <f t="shared" si="175"/>
        <v>6.3355555555555556</v>
      </c>
      <c r="AD826" s="21">
        <f t="shared" si="176"/>
        <v>1.7827921798294719E-2</v>
      </c>
      <c r="AE826" s="15">
        <f t="shared" si="177"/>
        <v>0</v>
      </c>
      <c r="AF826" s="15">
        <f t="shared" si="178"/>
        <v>0</v>
      </c>
      <c r="AG826" s="15">
        <f t="shared" si="179"/>
        <v>0</v>
      </c>
      <c r="AH826" s="1"/>
      <c r="AI826" s="1"/>
      <c r="AJ826" s="21" t="str">
        <f t="shared" si="180"/>
        <v xml:space="preserve"> </v>
      </c>
      <c r="AK826">
        <v>0</v>
      </c>
      <c r="AL826">
        <v>0</v>
      </c>
      <c r="AM826" s="42">
        <v>2</v>
      </c>
      <c r="AN826" s="42">
        <v>0</v>
      </c>
      <c r="AO826" s="42">
        <v>2</v>
      </c>
      <c r="AP826" s="42">
        <v>0</v>
      </c>
      <c r="AQ826" s="42">
        <v>0</v>
      </c>
      <c r="AR826" s="42">
        <v>0</v>
      </c>
      <c r="AS826">
        <v>1</v>
      </c>
      <c r="AT826">
        <v>0</v>
      </c>
      <c r="AU826" s="4">
        <v>15.15</v>
      </c>
      <c r="AV826" s="4">
        <v>100</v>
      </c>
      <c r="AW826">
        <v>0</v>
      </c>
      <c r="AX826">
        <v>0</v>
      </c>
      <c r="AY826" s="16">
        <f t="shared" si="181"/>
        <v>81.818181819111558</v>
      </c>
      <c r="AZ826" s="4">
        <v>100</v>
      </c>
      <c r="BA826">
        <v>5.3</v>
      </c>
    </row>
    <row r="827" spans="1:53" x14ac:dyDescent="0.2">
      <c r="A827" s="13" t="s">
        <v>591</v>
      </c>
      <c r="B827" s="13" t="s">
        <v>2754</v>
      </c>
      <c r="C827" s="1" t="s">
        <v>167</v>
      </c>
      <c r="D827" s="13" t="s">
        <v>146</v>
      </c>
      <c r="E827" s="13">
        <v>72</v>
      </c>
      <c r="F827" s="13">
        <v>0</v>
      </c>
      <c r="G827" s="13">
        <v>0</v>
      </c>
      <c r="H827" s="20">
        <f t="shared" si="168"/>
        <v>0</v>
      </c>
      <c r="I827">
        <v>0</v>
      </c>
      <c r="J827">
        <v>0</v>
      </c>
      <c r="K827">
        <v>0</v>
      </c>
      <c r="L827" s="17">
        <f t="shared" si="169"/>
        <v>0</v>
      </c>
      <c r="M827">
        <v>0</v>
      </c>
      <c r="N827">
        <v>0</v>
      </c>
      <c r="O827">
        <v>0</v>
      </c>
      <c r="P827" s="15">
        <f t="shared" si="170"/>
        <v>0</v>
      </c>
      <c r="Q827" s="15">
        <f t="shared" si="171"/>
        <v>0</v>
      </c>
      <c r="R827" s="20">
        <f t="shared" si="172"/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s="16">
        <v>6.9</v>
      </c>
      <c r="Y827" s="26">
        <f t="shared" si="173"/>
        <v>9.583333333333334E-2</v>
      </c>
      <c r="Z827" s="4">
        <v>6.62</v>
      </c>
      <c r="AA827" s="26">
        <f t="shared" si="174"/>
        <v>9.194444444444444E-2</v>
      </c>
      <c r="AB827" s="4">
        <v>348.52</v>
      </c>
      <c r="AC827" s="26">
        <f t="shared" si="175"/>
        <v>4.8405555555555555</v>
      </c>
      <c r="AD827" s="21">
        <f t="shared" si="176"/>
        <v>1.864053612659796E-2</v>
      </c>
      <c r="AE827" s="15">
        <f t="shared" si="177"/>
        <v>0</v>
      </c>
      <c r="AF827" s="15">
        <f t="shared" si="178"/>
        <v>0</v>
      </c>
      <c r="AG827" s="15">
        <f t="shared" si="179"/>
        <v>0</v>
      </c>
      <c r="AH827" s="13">
        <v>1</v>
      </c>
      <c r="AI827" s="13">
        <v>0</v>
      </c>
      <c r="AJ827" s="21">
        <f t="shared" si="180"/>
        <v>1</v>
      </c>
      <c r="AK827">
        <v>0</v>
      </c>
      <c r="AL827">
        <v>0</v>
      </c>
      <c r="AM827" s="42">
        <v>5</v>
      </c>
      <c r="AN827" s="42">
        <v>1</v>
      </c>
      <c r="AO827" s="42">
        <v>5</v>
      </c>
      <c r="AP827" s="42">
        <v>1</v>
      </c>
      <c r="AQ827" s="42">
        <v>0</v>
      </c>
      <c r="AR827" s="42">
        <v>1</v>
      </c>
      <c r="AS827">
        <v>1</v>
      </c>
      <c r="AT827">
        <v>0</v>
      </c>
      <c r="AU827" s="4">
        <v>12.53</v>
      </c>
      <c r="AV827" s="4">
        <v>100</v>
      </c>
      <c r="AW827">
        <v>0</v>
      </c>
      <c r="AX827">
        <v>0</v>
      </c>
      <c r="AY827" s="16">
        <f t="shared" si="181"/>
        <v>78.260869565217391</v>
      </c>
      <c r="AZ827" s="4">
        <v>90.91</v>
      </c>
      <c r="BA827">
        <v>-2.5</v>
      </c>
    </row>
    <row r="828" spans="1:53" x14ac:dyDescent="0.2">
      <c r="A828" s="13" t="s">
        <v>1461</v>
      </c>
      <c r="B828" s="13" t="s">
        <v>2756</v>
      </c>
      <c r="C828" s="1" t="s">
        <v>292</v>
      </c>
      <c r="D828" s="13" t="s">
        <v>129</v>
      </c>
      <c r="E828" s="13">
        <v>80</v>
      </c>
      <c r="F828" s="13">
        <v>5</v>
      </c>
      <c r="G828" s="13">
        <v>12</v>
      </c>
      <c r="H828" s="20">
        <f t="shared" si="168"/>
        <v>17</v>
      </c>
      <c r="I828">
        <v>5</v>
      </c>
      <c r="J828">
        <v>8</v>
      </c>
      <c r="K828">
        <v>3</v>
      </c>
      <c r="L828" s="17">
        <f t="shared" si="169"/>
        <v>4.2426343154240218</v>
      </c>
      <c r="M828">
        <v>52</v>
      </c>
      <c r="N828">
        <v>23</v>
      </c>
      <c r="O828">
        <v>9</v>
      </c>
      <c r="P828" s="15">
        <f t="shared" si="170"/>
        <v>9.6153846153846159E-2</v>
      </c>
      <c r="Q828" s="15">
        <f t="shared" si="171"/>
        <v>5.9523809523809521E-2</v>
      </c>
      <c r="R828" s="20">
        <f t="shared" si="172"/>
        <v>87.27272727272728</v>
      </c>
      <c r="S828">
        <v>0</v>
      </c>
      <c r="T828">
        <v>1</v>
      </c>
      <c r="U828">
        <v>2</v>
      </c>
      <c r="V828">
        <v>15</v>
      </c>
      <c r="W828">
        <v>3</v>
      </c>
      <c r="X828" s="16">
        <v>240.4166666667</v>
      </c>
      <c r="Y828" s="26">
        <f t="shared" si="173"/>
        <v>3.00520833333375</v>
      </c>
      <c r="Z828" s="4">
        <v>235.46</v>
      </c>
      <c r="AA828" s="26">
        <f t="shared" si="174"/>
        <v>2.9432499999999999</v>
      </c>
      <c r="AB828" s="4">
        <v>176.64</v>
      </c>
      <c r="AC828" s="26">
        <f t="shared" si="175"/>
        <v>2.2079999999999997</v>
      </c>
      <c r="AD828" s="21">
        <f t="shared" si="176"/>
        <v>0.57136617325891781</v>
      </c>
      <c r="AE828" s="15">
        <f t="shared" si="177"/>
        <v>0.22727272727272727</v>
      </c>
      <c r="AF828" s="15">
        <f t="shared" si="178"/>
        <v>0.5</v>
      </c>
      <c r="AG828" s="15">
        <f t="shared" si="179"/>
        <v>0.72727272727272729</v>
      </c>
      <c r="AH828" s="13">
        <v>3</v>
      </c>
      <c r="AI828" s="13">
        <v>5</v>
      </c>
      <c r="AJ828" s="21">
        <f t="shared" si="180"/>
        <v>0.375</v>
      </c>
      <c r="AK828">
        <v>22</v>
      </c>
      <c r="AL828">
        <v>1</v>
      </c>
      <c r="AM828" s="42">
        <v>218</v>
      </c>
      <c r="AN828" s="42">
        <v>34</v>
      </c>
      <c r="AO828" s="42">
        <v>218</v>
      </c>
      <c r="AP828" s="42">
        <v>34</v>
      </c>
      <c r="AQ828" s="42">
        <v>7</v>
      </c>
      <c r="AR828" s="42">
        <v>82</v>
      </c>
      <c r="AS828">
        <v>212</v>
      </c>
      <c r="AT828">
        <v>26</v>
      </c>
      <c r="AU828" s="4">
        <v>0.76</v>
      </c>
      <c r="AV828" s="4">
        <v>89.08</v>
      </c>
      <c r="AW828">
        <v>4</v>
      </c>
      <c r="AX828">
        <v>0</v>
      </c>
      <c r="AY828" s="16">
        <f t="shared" si="181"/>
        <v>115.79896013863213</v>
      </c>
      <c r="AZ828" s="4">
        <v>97.82</v>
      </c>
      <c r="BA828">
        <v>6.3</v>
      </c>
    </row>
    <row r="829" spans="1:53" x14ac:dyDescent="0.2">
      <c r="A829" s="13" t="s">
        <v>2416</v>
      </c>
      <c r="B829" s="13" t="s">
        <v>2760</v>
      </c>
      <c r="C829" s="1" t="s">
        <v>238</v>
      </c>
      <c r="D829" s="13" t="s">
        <v>146</v>
      </c>
      <c r="E829" s="13">
        <v>28</v>
      </c>
      <c r="F829" s="13">
        <v>0</v>
      </c>
      <c r="G829" s="13">
        <v>0</v>
      </c>
      <c r="H829" s="20">
        <f t="shared" si="168"/>
        <v>0</v>
      </c>
      <c r="I829">
        <v>0</v>
      </c>
      <c r="J829">
        <v>0</v>
      </c>
      <c r="K829">
        <v>0</v>
      </c>
      <c r="L829" s="17">
        <f t="shared" si="169"/>
        <v>0</v>
      </c>
      <c r="M829">
        <v>1</v>
      </c>
      <c r="N829">
        <v>0</v>
      </c>
      <c r="O829">
        <v>0</v>
      </c>
      <c r="P829" s="15">
        <f t="shared" si="170"/>
        <v>0</v>
      </c>
      <c r="Q829" s="15">
        <f t="shared" si="171"/>
        <v>0</v>
      </c>
      <c r="R829" s="20">
        <f t="shared" si="172"/>
        <v>0</v>
      </c>
      <c r="S829">
        <v>0</v>
      </c>
      <c r="T829">
        <v>0</v>
      </c>
      <c r="U829">
        <v>1</v>
      </c>
      <c r="V829">
        <v>1</v>
      </c>
      <c r="W829">
        <v>0</v>
      </c>
      <c r="X829" s="16">
        <v>21.816666666700002</v>
      </c>
      <c r="Y829" s="26">
        <f t="shared" si="173"/>
        <v>0.77916666666785717</v>
      </c>
      <c r="Z829" s="4">
        <v>22.5</v>
      </c>
      <c r="AA829" s="26">
        <f t="shared" si="174"/>
        <v>0.8035714285714286</v>
      </c>
      <c r="AB829" s="4">
        <v>97.95</v>
      </c>
      <c r="AC829" s="26">
        <f t="shared" si="175"/>
        <v>3.4982142857142859</v>
      </c>
      <c r="AD829" s="21">
        <f t="shared" si="176"/>
        <v>0.18679950186799502</v>
      </c>
      <c r="AE829" s="15">
        <f t="shared" si="177"/>
        <v>0</v>
      </c>
      <c r="AF829" s="15">
        <f t="shared" si="178"/>
        <v>0</v>
      </c>
      <c r="AG829" s="15">
        <f t="shared" si="179"/>
        <v>0</v>
      </c>
      <c r="AH829" s="13">
        <v>3</v>
      </c>
      <c r="AI829" s="13">
        <v>7</v>
      </c>
      <c r="AJ829" s="21">
        <f t="shared" si="180"/>
        <v>0.3</v>
      </c>
      <c r="AK829">
        <v>0</v>
      </c>
      <c r="AL829">
        <v>2</v>
      </c>
      <c r="AM829" s="42">
        <v>21</v>
      </c>
      <c r="AN829" s="42">
        <v>5</v>
      </c>
      <c r="AO829" s="42">
        <v>21</v>
      </c>
      <c r="AP829" s="42">
        <v>5</v>
      </c>
      <c r="AQ829" s="42">
        <v>0</v>
      </c>
      <c r="AR829" s="42">
        <v>5</v>
      </c>
      <c r="AS829">
        <v>11</v>
      </c>
      <c r="AT829">
        <v>4</v>
      </c>
      <c r="AU829" s="4">
        <v>-8.0399999999999991</v>
      </c>
      <c r="AV829" s="4">
        <v>73.33</v>
      </c>
      <c r="AW829">
        <v>0</v>
      </c>
      <c r="AX829">
        <v>0</v>
      </c>
      <c r="AY829" s="16">
        <f t="shared" si="181"/>
        <v>96.256684491831535</v>
      </c>
      <c r="AZ829" s="4">
        <v>81.25</v>
      </c>
      <c r="BA829">
        <v>-10.8</v>
      </c>
    </row>
    <row r="830" spans="1:53" x14ac:dyDescent="0.2">
      <c r="A830" s="13" t="s">
        <v>2762</v>
      </c>
      <c r="B830" s="13" t="s">
        <v>2763</v>
      </c>
      <c r="C830" s="1" t="s">
        <v>334</v>
      </c>
      <c r="D830" s="13" t="s">
        <v>173</v>
      </c>
      <c r="E830" s="13">
        <v>67</v>
      </c>
      <c r="F830" s="13">
        <v>7</v>
      </c>
      <c r="G830" s="13">
        <v>10</v>
      </c>
      <c r="H830" s="20">
        <f t="shared" si="168"/>
        <v>17</v>
      </c>
      <c r="I830">
        <v>7</v>
      </c>
      <c r="J830">
        <v>2</v>
      </c>
      <c r="K830">
        <v>8</v>
      </c>
      <c r="L830" s="17">
        <f t="shared" si="169"/>
        <v>4.8733874820831344</v>
      </c>
      <c r="M830">
        <v>47</v>
      </c>
      <c r="N830">
        <v>20</v>
      </c>
      <c r="O830">
        <v>27</v>
      </c>
      <c r="P830" s="15">
        <f t="shared" si="170"/>
        <v>0.14893617021276595</v>
      </c>
      <c r="Q830" s="15">
        <f t="shared" si="171"/>
        <v>7.4468085106382975E-2</v>
      </c>
      <c r="R830" s="20">
        <f t="shared" si="172"/>
        <v>17.545454545454547</v>
      </c>
      <c r="S830">
        <v>1</v>
      </c>
      <c r="T830">
        <v>1</v>
      </c>
      <c r="U830">
        <v>7</v>
      </c>
      <c r="V830">
        <v>8</v>
      </c>
      <c r="W830">
        <v>6</v>
      </c>
      <c r="X830" s="16">
        <v>209.3</v>
      </c>
      <c r="Y830" s="26">
        <f t="shared" si="173"/>
        <v>3.1238805970149257</v>
      </c>
      <c r="Z830" s="4">
        <v>198.63</v>
      </c>
      <c r="AA830" s="26">
        <f t="shared" si="174"/>
        <v>2.9646268656716419</v>
      </c>
      <c r="AB830" s="4">
        <v>135.34</v>
      </c>
      <c r="AC830" s="26">
        <f t="shared" si="175"/>
        <v>2.02</v>
      </c>
      <c r="AD830" s="21">
        <f t="shared" si="176"/>
        <v>0.59475401982213982</v>
      </c>
      <c r="AE830" s="15">
        <f t="shared" si="177"/>
        <v>0.31818181818181818</v>
      </c>
      <c r="AF830" s="15">
        <f t="shared" si="178"/>
        <v>0.45454545454545453</v>
      </c>
      <c r="AG830" s="15">
        <f t="shared" si="179"/>
        <v>0.77272727272727271</v>
      </c>
      <c r="AH830" s="1"/>
      <c r="AI830" s="1"/>
      <c r="AJ830" s="21" t="str">
        <f t="shared" si="180"/>
        <v xml:space="preserve"> </v>
      </c>
      <c r="AK830">
        <v>22</v>
      </c>
      <c r="AL830">
        <v>5</v>
      </c>
      <c r="AM830" s="42">
        <v>171</v>
      </c>
      <c r="AN830" s="42">
        <v>25</v>
      </c>
      <c r="AO830" s="42">
        <v>171</v>
      </c>
      <c r="AP830" s="42">
        <v>25</v>
      </c>
      <c r="AQ830" s="42">
        <v>2</v>
      </c>
      <c r="AR830" s="42">
        <v>96</v>
      </c>
      <c r="AS830">
        <v>191</v>
      </c>
      <c r="AT830">
        <v>20</v>
      </c>
      <c r="AU830" s="4">
        <v>6.59</v>
      </c>
      <c r="AV830" s="4">
        <v>90.52</v>
      </c>
      <c r="AW830">
        <v>1</v>
      </c>
      <c r="AX830">
        <v>1</v>
      </c>
      <c r="AY830" s="16">
        <f t="shared" si="181"/>
        <v>115.52795031055899</v>
      </c>
      <c r="AZ830" s="4">
        <v>95.63</v>
      </c>
      <c r="BA830">
        <v>5.9</v>
      </c>
    </row>
    <row r="831" spans="1:53" x14ac:dyDescent="0.2">
      <c r="A831" s="13" t="s">
        <v>2367</v>
      </c>
      <c r="B831" s="13" t="s">
        <v>2766</v>
      </c>
      <c r="C831" s="1" t="s">
        <v>292</v>
      </c>
      <c r="D831" s="13" t="s">
        <v>129</v>
      </c>
      <c r="E831" s="13">
        <v>12</v>
      </c>
      <c r="F831" s="13">
        <v>0</v>
      </c>
      <c r="G831" s="13">
        <v>0</v>
      </c>
      <c r="H831" s="20">
        <f t="shared" si="168"/>
        <v>0</v>
      </c>
      <c r="I831">
        <v>0</v>
      </c>
      <c r="J831">
        <v>0</v>
      </c>
      <c r="K831">
        <v>0</v>
      </c>
      <c r="L831" s="17">
        <f t="shared" si="169"/>
        <v>0</v>
      </c>
      <c r="M831">
        <v>0</v>
      </c>
      <c r="N831">
        <v>0</v>
      </c>
      <c r="O831">
        <v>0</v>
      </c>
      <c r="P831" s="15">
        <f t="shared" si="170"/>
        <v>0</v>
      </c>
      <c r="Q831" s="15">
        <f t="shared" si="171"/>
        <v>0</v>
      </c>
      <c r="R831" s="20">
        <f t="shared" si="172"/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s="16">
        <v>1.6666666699999999E-2</v>
      </c>
      <c r="Y831" s="26">
        <f t="shared" si="173"/>
        <v>1.3888888916666665E-3</v>
      </c>
      <c r="Z831" s="4">
        <v>0</v>
      </c>
      <c r="AA831" s="26">
        <f t="shared" si="174"/>
        <v>0</v>
      </c>
      <c r="AB831" s="4">
        <v>42.23</v>
      </c>
      <c r="AC831" s="26">
        <f t="shared" si="175"/>
        <v>3.5191666666666666</v>
      </c>
      <c r="AD831" s="21">
        <f t="shared" si="176"/>
        <v>0</v>
      </c>
      <c r="AE831" s="15">
        <f t="shared" si="177"/>
        <v>0</v>
      </c>
      <c r="AF831" s="15">
        <f t="shared" si="178"/>
        <v>0</v>
      </c>
      <c r="AG831" s="15">
        <f t="shared" si="179"/>
        <v>0</v>
      </c>
      <c r="AH831" s="13">
        <v>0</v>
      </c>
      <c r="AI831" s="13">
        <v>0</v>
      </c>
      <c r="AJ831" s="21" t="str">
        <f t="shared" si="180"/>
        <v xml:space="preserve"> </v>
      </c>
      <c r="AK831">
        <v>0</v>
      </c>
      <c r="AL831">
        <v>0</v>
      </c>
      <c r="AM831" s="42">
        <v>0</v>
      </c>
      <c r="AN831" s="42">
        <v>0</v>
      </c>
      <c r="AO831" s="42">
        <v>0</v>
      </c>
      <c r="AP831" s="42">
        <v>0</v>
      </c>
      <c r="AQ831" s="42">
        <v>0</v>
      </c>
      <c r="AR831" s="42">
        <v>0</v>
      </c>
      <c r="AS831">
        <v>0</v>
      </c>
      <c r="AT831">
        <v>0</v>
      </c>
      <c r="AW831">
        <v>0</v>
      </c>
      <c r="AX831">
        <v>0</v>
      </c>
      <c r="AY831" s="16">
        <f t="shared" si="181"/>
        <v>0</v>
      </c>
    </row>
    <row r="832" spans="1:53" x14ac:dyDescent="0.2">
      <c r="A832" s="13" t="s">
        <v>2373</v>
      </c>
      <c r="B832" s="13" t="s">
        <v>2769</v>
      </c>
      <c r="C832" s="13" t="s">
        <v>322</v>
      </c>
      <c r="D832" s="13" t="s">
        <v>146</v>
      </c>
      <c r="E832" s="13">
        <v>82</v>
      </c>
      <c r="F832" s="13">
        <v>6</v>
      </c>
      <c r="G832" s="13">
        <v>8</v>
      </c>
      <c r="H832" s="20">
        <f t="shared" si="168"/>
        <v>14</v>
      </c>
      <c r="I832">
        <v>6</v>
      </c>
      <c r="J832">
        <v>5</v>
      </c>
      <c r="K832">
        <v>3</v>
      </c>
      <c r="L832" s="17">
        <f t="shared" si="169"/>
        <v>4.5032165832745719</v>
      </c>
      <c r="M832">
        <v>22</v>
      </c>
      <c r="N832">
        <v>3</v>
      </c>
      <c r="O832">
        <v>5</v>
      </c>
      <c r="P832" s="15">
        <f t="shared" si="170"/>
        <v>0.27272727272727271</v>
      </c>
      <c r="Q832" s="15">
        <f t="shared" si="171"/>
        <v>0.2</v>
      </c>
      <c r="R832" s="20">
        <f t="shared" si="172"/>
        <v>37.391304347826093</v>
      </c>
      <c r="S832">
        <v>0</v>
      </c>
      <c r="T832">
        <v>3</v>
      </c>
      <c r="U832">
        <v>8</v>
      </c>
      <c r="V832">
        <v>8</v>
      </c>
      <c r="W832">
        <v>1</v>
      </c>
      <c r="X832" s="16">
        <v>186.53333333329999</v>
      </c>
      <c r="Y832" s="26">
        <f t="shared" si="173"/>
        <v>2.274796747967073</v>
      </c>
      <c r="Z832" s="4">
        <v>179.53</v>
      </c>
      <c r="AA832" s="26">
        <f t="shared" si="174"/>
        <v>2.1893902439024391</v>
      </c>
      <c r="AB832" s="4">
        <v>202.2</v>
      </c>
      <c r="AC832" s="26">
        <f t="shared" si="175"/>
        <v>2.4658536585365853</v>
      </c>
      <c r="AD832" s="21">
        <f t="shared" si="176"/>
        <v>0.47030623739292171</v>
      </c>
      <c r="AE832" s="15">
        <f t="shared" si="177"/>
        <v>0.2608695652173913</v>
      </c>
      <c r="AF832" s="15">
        <f t="shared" si="178"/>
        <v>0.34782608695652173</v>
      </c>
      <c r="AG832" s="15">
        <f t="shared" si="179"/>
        <v>0.60869565217391308</v>
      </c>
      <c r="AH832" s="13">
        <v>141</v>
      </c>
      <c r="AI832" s="13">
        <v>95</v>
      </c>
      <c r="AJ832" s="21">
        <f t="shared" si="180"/>
        <v>0.59745762711864403</v>
      </c>
      <c r="AK832">
        <v>23</v>
      </c>
      <c r="AL832">
        <v>2</v>
      </c>
      <c r="AM832" s="42">
        <v>149</v>
      </c>
      <c r="AN832" s="42">
        <v>26</v>
      </c>
      <c r="AO832" s="42">
        <v>149</v>
      </c>
      <c r="AP832" s="42">
        <v>26</v>
      </c>
      <c r="AQ832" s="42">
        <v>6</v>
      </c>
      <c r="AR832" s="42">
        <v>82</v>
      </c>
      <c r="AS832">
        <v>145</v>
      </c>
      <c r="AT832">
        <v>26</v>
      </c>
      <c r="AU832" s="4">
        <v>1.46</v>
      </c>
      <c r="AV832" s="4">
        <v>84.8</v>
      </c>
      <c r="AW832">
        <v>1</v>
      </c>
      <c r="AX832">
        <v>1</v>
      </c>
      <c r="AY832" s="16">
        <f t="shared" si="181"/>
        <v>110.32880629022701</v>
      </c>
      <c r="AZ832" s="4">
        <v>94.85</v>
      </c>
      <c r="BA832">
        <v>3.3</v>
      </c>
    </row>
    <row r="833" spans="1:53" x14ac:dyDescent="0.2">
      <c r="A833" s="13" t="s">
        <v>1799</v>
      </c>
      <c r="B833" s="13" t="s">
        <v>2771</v>
      </c>
      <c r="C833" s="1" t="s">
        <v>322</v>
      </c>
      <c r="D833" s="13" t="s">
        <v>844</v>
      </c>
      <c r="E833" s="13">
        <v>61</v>
      </c>
      <c r="F833" s="13">
        <v>2</v>
      </c>
      <c r="G833" s="13">
        <v>3</v>
      </c>
      <c r="H833" s="20">
        <f t="shared" si="168"/>
        <v>5</v>
      </c>
      <c r="I833">
        <v>2</v>
      </c>
      <c r="J833">
        <v>1</v>
      </c>
      <c r="K833">
        <v>2</v>
      </c>
      <c r="L833" s="17">
        <f t="shared" si="169"/>
        <v>2.7543993879104041</v>
      </c>
      <c r="M833">
        <v>18</v>
      </c>
      <c r="N833">
        <v>2</v>
      </c>
      <c r="O833">
        <v>2</v>
      </c>
      <c r="P833" s="15">
        <f t="shared" si="170"/>
        <v>0.1111111111111111</v>
      </c>
      <c r="Q833" s="15">
        <f t="shared" si="171"/>
        <v>9.0909090909090912E-2</v>
      </c>
      <c r="R833" s="20">
        <f t="shared" si="172"/>
        <v>10.399999999999999</v>
      </c>
      <c r="S833">
        <v>1</v>
      </c>
      <c r="T833">
        <v>0</v>
      </c>
      <c r="U833">
        <v>7</v>
      </c>
      <c r="V833">
        <v>3</v>
      </c>
      <c r="W833">
        <v>1</v>
      </c>
      <c r="X833" s="16">
        <v>108.9166666667</v>
      </c>
      <c r="Y833" s="26">
        <f t="shared" si="173"/>
        <v>1.7855191256836065</v>
      </c>
      <c r="Z833" s="4">
        <v>105.65</v>
      </c>
      <c r="AA833" s="26">
        <f t="shared" si="174"/>
        <v>1.7319672131147541</v>
      </c>
      <c r="AB833" s="4">
        <v>218.03</v>
      </c>
      <c r="AC833" s="26">
        <f t="shared" si="175"/>
        <v>3.5742622950819674</v>
      </c>
      <c r="AD833" s="21">
        <f t="shared" si="176"/>
        <v>0.32640261987147801</v>
      </c>
      <c r="AE833" s="15">
        <f t="shared" si="177"/>
        <v>0.2</v>
      </c>
      <c r="AF833" s="15">
        <f t="shared" si="178"/>
        <v>0.3</v>
      </c>
      <c r="AG833" s="15">
        <f t="shared" si="179"/>
        <v>0.5</v>
      </c>
      <c r="AH833" s="13">
        <v>1</v>
      </c>
      <c r="AI833" s="13">
        <v>5</v>
      </c>
      <c r="AJ833" s="21">
        <f t="shared" si="180"/>
        <v>0.16666666666666666</v>
      </c>
      <c r="AK833">
        <v>10</v>
      </c>
      <c r="AL833">
        <v>2</v>
      </c>
      <c r="AM833" s="42">
        <v>94</v>
      </c>
      <c r="AN833" s="42">
        <v>14</v>
      </c>
      <c r="AO833" s="42">
        <v>94</v>
      </c>
      <c r="AP833" s="42">
        <v>14</v>
      </c>
      <c r="AQ833" s="42">
        <v>5</v>
      </c>
      <c r="AR833" s="42">
        <v>42</v>
      </c>
      <c r="AS833">
        <v>85</v>
      </c>
      <c r="AT833">
        <v>12</v>
      </c>
      <c r="AU833" s="4">
        <v>-1.1299999999999999</v>
      </c>
      <c r="AV833" s="4">
        <v>87.63</v>
      </c>
      <c r="AW833">
        <v>2</v>
      </c>
      <c r="AX833">
        <v>1</v>
      </c>
      <c r="AY833" s="16">
        <f t="shared" si="181"/>
        <v>112.93037490432657</v>
      </c>
      <c r="AZ833" s="4">
        <v>95.05</v>
      </c>
      <c r="BA833">
        <v>-1.8</v>
      </c>
    </row>
    <row r="834" spans="1:53" x14ac:dyDescent="0.2">
      <c r="A834" s="13" t="s">
        <v>2773</v>
      </c>
      <c r="B834" s="13" t="s">
        <v>2774</v>
      </c>
      <c r="C834" s="1" t="s">
        <v>409</v>
      </c>
      <c r="D834" s="13" t="s">
        <v>154</v>
      </c>
      <c r="E834" s="13">
        <v>75</v>
      </c>
      <c r="F834" s="13">
        <v>4</v>
      </c>
      <c r="G834" s="13">
        <v>2</v>
      </c>
      <c r="H834" s="20">
        <f t="shared" ref="H834:H897" si="182">F834+G834</f>
        <v>6</v>
      </c>
      <c r="I834">
        <v>4</v>
      </c>
      <c r="J834">
        <v>1</v>
      </c>
      <c r="K834">
        <v>1</v>
      </c>
      <c r="L834" s="17">
        <f t="shared" ref="L834:L883" si="183">IF(X834&gt;0,H834/X834*60,0)</f>
        <v>2.5680656283444461</v>
      </c>
      <c r="M834">
        <v>15</v>
      </c>
      <c r="N834">
        <v>6</v>
      </c>
      <c r="O834">
        <v>4</v>
      </c>
      <c r="P834" s="15">
        <f t="shared" ref="P834:P883" si="184">IF(M834&gt;0,F834/M834,0)</f>
        <v>0.26666666666666666</v>
      </c>
      <c r="Q834" s="15">
        <f t="shared" ref="Q834:Q883" si="185">IF(SUM(M834:O834)&gt;0,F834/SUM(M834:O834),0)</f>
        <v>0.16</v>
      </c>
      <c r="R834" s="20">
        <f t="shared" ref="R834:R883" si="186">IF(AK834&gt;0,J834/(AK834/(AK834+AM834)),0)</f>
        <v>8.2142857142857135</v>
      </c>
      <c r="S834">
        <v>0</v>
      </c>
      <c r="T834">
        <v>1</v>
      </c>
      <c r="U834">
        <v>3</v>
      </c>
      <c r="V834">
        <v>3</v>
      </c>
      <c r="W834">
        <v>1</v>
      </c>
      <c r="X834" s="16">
        <v>140.1833333333</v>
      </c>
      <c r="Y834" s="26">
        <f t="shared" ref="Y834:Y897" si="187">X834/E834</f>
        <v>1.8691111111106666</v>
      </c>
      <c r="Z834" s="4">
        <v>133.68</v>
      </c>
      <c r="AA834" s="26">
        <f t="shared" ref="AA834:AA897" si="188">Z834/E834</f>
        <v>1.7824</v>
      </c>
      <c r="AB834" s="4">
        <v>218.57</v>
      </c>
      <c r="AC834" s="26">
        <f t="shared" ref="AC834:AC897" si="189">AB834/E834</f>
        <v>2.9142666666666668</v>
      </c>
      <c r="AD834" s="21">
        <f t="shared" ref="AD834:AD897" si="190">IF(AA834&gt;0,AA834/(AA834+AC834),0)</f>
        <v>0.3795031937544357</v>
      </c>
      <c r="AE834" s="15">
        <f t="shared" ref="AE834:AE883" si="191">IF(AK834&gt;0,I834/AK834,0)</f>
        <v>0.2857142857142857</v>
      </c>
      <c r="AF834" s="15">
        <f t="shared" ref="AF834:AF883" si="192">IF(AK834&gt;0,(J834+K834)/AK834,0)</f>
        <v>0.14285714285714285</v>
      </c>
      <c r="AG834" s="15">
        <f t="shared" ref="AG834:AG897" si="193">AE834+AF834</f>
        <v>0.42857142857142855</v>
      </c>
      <c r="AH834" s="13">
        <v>21</v>
      </c>
      <c r="AI834" s="13">
        <v>24</v>
      </c>
      <c r="AJ834" s="21">
        <f t="shared" ref="AJ834:AJ897" si="194">IF((AH834+AI834)&gt;0,AH834/(AH834+AI834)," ")</f>
        <v>0.46666666666666667</v>
      </c>
      <c r="AK834">
        <v>14</v>
      </c>
      <c r="AL834">
        <v>0</v>
      </c>
      <c r="AM834" s="42">
        <v>101</v>
      </c>
      <c r="AN834" s="42">
        <v>13</v>
      </c>
      <c r="AO834" s="42">
        <v>101</v>
      </c>
      <c r="AP834" s="42">
        <v>13</v>
      </c>
      <c r="AQ834" s="42">
        <v>6</v>
      </c>
      <c r="AR834" s="42">
        <v>46</v>
      </c>
      <c r="AS834">
        <v>106</v>
      </c>
      <c r="AT834">
        <v>14</v>
      </c>
      <c r="AU834" s="4">
        <v>1.02</v>
      </c>
      <c r="AV834" s="4">
        <v>88.33</v>
      </c>
      <c r="AW834">
        <v>2</v>
      </c>
      <c r="AX834">
        <v>1</v>
      </c>
      <c r="AY834" s="16">
        <f t="shared" ref="AY834:AY883" si="195">((AK834+AM834+AO834+AR834)-(AL834+AN834+AP834+AQ834))/MAX(1,X834)*60</f>
        <v>98.442515753203779</v>
      </c>
      <c r="AZ834" s="4">
        <v>92.44</v>
      </c>
      <c r="BA834">
        <v>-0.5</v>
      </c>
    </row>
    <row r="835" spans="1:53" x14ac:dyDescent="0.2">
      <c r="A835" s="13" t="s">
        <v>1115</v>
      </c>
      <c r="B835" s="13" t="s">
        <v>2776</v>
      </c>
      <c r="C835" s="1" t="s">
        <v>162</v>
      </c>
      <c r="D835" s="13" t="s">
        <v>146</v>
      </c>
      <c r="E835" s="13">
        <v>7</v>
      </c>
      <c r="F835" s="13">
        <v>0</v>
      </c>
      <c r="G835" s="13">
        <v>0</v>
      </c>
      <c r="H835" s="20">
        <f t="shared" si="182"/>
        <v>0</v>
      </c>
      <c r="I835">
        <v>0</v>
      </c>
      <c r="J835">
        <v>0</v>
      </c>
      <c r="K835">
        <v>0</v>
      </c>
      <c r="L835" s="17">
        <f t="shared" si="183"/>
        <v>0</v>
      </c>
      <c r="M835">
        <v>0</v>
      </c>
      <c r="N835">
        <v>0</v>
      </c>
      <c r="O835">
        <v>0</v>
      </c>
      <c r="P835" s="15">
        <f t="shared" si="184"/>
        <v>0</v>
      </c>
      <c r="Q835" s="15">
        <f t="shared" si="185"/>
        <v>0</v>
      </c>
      <c r="R835" s="20">
        <f t="shared" si="186"/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s="16">
        <v>0</v>
      </c>
      <c r="Y835" s="26">
        <f t="shared" si="187"/>
        <v>0</v>
      </c>
      <c r="Z835" s="4">
        <v>0.33</v>
      </c>
      <c r="AA835" s="26">
        <f t="shared" si="188"/>
        <v>4.7142857142857146E-2</v>
      </c>
      <c r="AB835" s="4">
        <v>32.479999999999997</v>
      </c>
      <c r="AC835" s="26">
        <f t="shared" si="189"/>
        <v>4.6399999999999997</v>
      </c>
      <c r="AD835" s="21">
        <f t="shared" si="190"/>
        <v>1.0057909174032308E-2</v>
      </c>
      <c r="AE835" s="15">
        <f t="shared" si="191"/>
        <v>0</v>
      </c>
      <c r="AF835" s="15">
        <f t="shared" si="192"/>
        <v>0</v>
      </c>
      <c r="AG835" s="15">
        <f t="shared" si="193"/>
        <v>0</v>
      </c>
      <c r="AH835" s="13">
        <v>0</v>
      </c>
      <c r="AI835" s="13">
        <v>0</v>
      </c>
      <c r="AJ835" s="21" t="str">
        <f t="shared" si="194"/>
        <v xml:space="preserve"> </v>
      </c>
      <c r="AK835">
        <v>0</v>
      </c>
      <c r="AL835">
        <v>0</v>
      </c>
      <c r="AM835" s="42">
        <v>0</v>
      </c>
      <c r="AN835" s="42">
        <v>0</v>
      </c>
      <c r="AO835" s="42">
        <v>0</v>
      </c>
      <c r="AP835" s="42">
        <v>0</v>
      </c>
      <c r="AQ835" s="42">
        <v>0</v>
      </c>
      <c r="AR835" s="42">
        <v>1</v>
      </c>
      <c r="AS835">
        <v>1</v>
      </c>
      <c r="AT835">
        <v>0</v>
      </c>
      <c r="AU835" s="4">
        <v>13.51</v>
      </c>
      <c r="AV835" s="4">
        <v>100</v>
      </c>
      <c r="AW835">
        <v>0</v>
      </c>
      <c r="AX835">
        <v>0</v>
      </c>
      <c r="AY835" s="16">
        <f t="shared" si="195"/>
        <v>60</v>
      </c>
    </row>
    <row r="836" spans="1:53" x14ac:dyDescent="0.2">
      <c r="A836" s="13" t="s">
        <v>2779</v>
      </c>
      <c r="B836" s="13" t="s">
        <v>2780</v>
      </c>
      <c r="C836" s="1" t="s">
        <v>287</v>
      </c>
      <c r="D836" s="13" t="s">
        <v>173</v>
      </c>
      <c r="E836" s="13">
        <v>53</v>
      </c>
      <c r="F836" s="13">
        <v>2</v>
      </c>
      <c r="G836" s="13">
        <v>3</v>
      </c>
      <c r="H836" s="20">
        <f t="shared" si="182"/>
        <v>5</v>
      </c>
      <c r="I836">
        <v>2</v>
      </c>
      <c r="J836">
        <v>3</v>
      </c>
      <c r="K836">
        <v>0</v>
      </c>
      <c r="L836" s="17">
        <f t="shared" si="183"/>
        <v>2.1223912274495933</v>
      </c>
      <c r="M836">
        <v>15</v>
      </c>
      <c r="N836">
        <v>8</v>
      </c>
      <c r="O836">
        <v>13</v>
      </c>
      <c r="P836" s="15">
        <f t="shared" si="184"/>
        <v>0.13333333333333333</v>
      </c>
      <c r="Q836" s="15">
        <f t="shared" si="185"/>
        <v>5.5555555555555552E-2</v>
      </c>
      <c r="R836" s="20">
        <f t="shared" si="186"/>
        <v>33.272727272727273</v>
      </c>
      <c r="S836">
        <v>1</v>
      </c>
      <c r="T836">
        <v>2</v>
      </c>
      <c r="U836">
        <v>1</v>
      </c>
      <c r="V836">
        <v>6</v>
      </c>
      <c r="W836">
        <v>6</v>
      </c>
      <c r="X836" s="16">
        <v>141.35</v>
      </c>
      <c r="Y836" s="26">
        <f t="shared" si="187"/>
        <v>2.6669811320754717</v>
      </c>
      <c r="Z836" s="4">
        <v>132.63999999999999</v>
      </c>
      <c r="AA836" s="26">
        <f t="shared" si="188"/>
        <v>2.5026415094339618</v>
      </c>
      <c r="AB836" s="4">
        <v>156.05000000000001</v>
      </c>
      <c r="AC836" s="26">
        <f t="shared" si="189"/>
        <v>2.9443396226415097</v>
      </c>
      <c r="AD836" s="21">
        <f t="shared" si="190"/>
        <v>0.45945477848210875</v>
      </c>
      <c r="AE836" s="15">
        <f t="shared" si="191"/>
        <v>0.18181818181818182</v>
      </c>
      <c r="AF836" s="15">
        <f t="shared" si="192"/>
        <v>0.27272727272727271</v>
      </c>
      <c r="AG836" s="15">
        <f t="shared" si="193"/>
        <v>0.45454545454545453</v>
      </c>
      <c r="AH836" s="1"/>
      <c r="AI836" s="1"/>
      <c r="AJ836" s="21" t="str">
        <f t="shared" si="194"/>
        <v xml:space="preserve"> </v>
      </c>
      <c r="AK836">
        <v>11</v>
      </c>
      <c r="AL836">
        <v>0</v>
      </c>
      <c r="AM836" s="42">
        <v>111</v>
      </c>
      <c r="AN836" s="42">
        <v>16</v>
      </c>
      <c r="AO836" s="42">
        <v>111</v>
      </c>
      <c r="AP836" s="42">
        <v>16</v>
      </c>
      <c r="AQ836" s="42">
        <v>1</v>
      </c>
      <c r="AR836" s="42">
        <v>47</v>
      </c>
      <c r="AS836">
        <v>142</v>
      </c>
      <c r="AT836">
        <v>15</v>
      </c>
      <c r="AU836" s="4">
        <v>-1.17</v>
      </c>
      <c r="AV836" s="4">
        <v>90.45</v>
      </c>
      <c r="AW836">
        <v>0</v>
      </c>
      <c r="AX836">
        <v>0</v>
      </c>
      <c r="AY836" s="16">
        <f t="shared" si="195"/>
        <v>104.84612663600991</v>
      </c>
      <c r="AZ836" s="4">
        <v>96.64</v>
      </c>
      <c r="BA836">
        <v>2.1</v>
      </c>
    </row>
    <row r="837" spans="1:53" x14ac:dyDescent="0.2">
      <c r="A837" s="13" t="s">
        <v>755</v>
      </c>
      <c r="B837" s="13" t="s">
        <v>2782</v>
      </c>
      <c r="C837" s="1" t="s">
        <v>446</v>
      </c>
      <c r="D837" s="13" t="s">
        <v>146</v>
      </c>
      <c r="E837" s="13">
        <v>70</v>
      </c>
      <c r="F837" s="13">
        <v>0</v>
      </c>
      <c r="G837" s="13">
        <v>0</v>
      </c>
      <c r="H837" s="20">
        <f t="shared" si="182"/>
        <v>0</v>
      </c>
      <c r="I837">
        <v>0</v>
      </c>
      <c r="J837">
        <v>0</v>
      </c>
      <c r="K837">
        <v>0</v>
      </c>
      <c r="L837" s="17">
        <f t="shared" si="183"/>
        <v>0</v>
      </c>
      <c r="M837">
        <v>0</v>
      </c>
      <c r="N837">
        <v>1</v>
      </c>
      <c r="O837">
        <v>0</v>
      </c>
      <c r="P837" s="15">
        <f t="shared" si="184"/>
        <v>0</v>
      </c>
      <c r="Q837" s="15">
        <f t="shared" si="185"/>
        <v>0</v>
      </c>
      <c r="R837" s="20">
        <f t="shared" si="186"/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s="16">
        <v>1.8</v>
      </c>
      <c r="Y837" s="26">
        <f t="shared" si="187"/>
        <v>2.5714285714285714E-2</v>
      </c>
      <c r="Z837" s="4">
        <v>1.78</v>
      </c>
      <c r="AA837" s="26">
        <f t="shared" si="188"/>
        <v>2.5428571428571429E-2</v>
      </c>
      <c r="AB837" s="4">
        <v>323.82</v>
      </c>
      <c r="AC837" s="26">
        <f t="shared" si="189"/>
        <v>4.6260000000000003</v>
      </c>
      <c r="AD837" s="21">
        <f t="shared" si="190"/>
        <v>5.4668304668304664E-3</v>
      </c>
      <c r="AE837" s="15">
        <f t="shared" si="191"/>
        <v>0</v>
      </c>
      <c r="AF837" s="15">
        <f t="shared" si="192"/>
        <v>0</v>
      </c>
      <c r="AG837" s="15">
        <f t="shared" si="193"/>
        <v>0</v>
      </c>
      <c r="AH837" s="13">
        <v>2</v>
      </c>
      <c r="AI837" s="13">
        <v>3</v>
      </c>
      <c r="AJ837" s="21">
        <f t="shared" si="194"/>
        <v>0.4</v>
      </c>
      <c r="AK837">
        <v>0</v>
      </c>
      <c r="AL837">
        <v>0</v>
      </c>
      <c r="AM837" s="42">
        <v>0</v>
      </c>
      <c r="AN837" s="42">
        <v>0</v>
      </c>
      <c r="AO837" s="42">
        <v>0</v>
      </c>
      <c r="AP837" s="42">
        <v>0</v>
      </c>
      <c r="AQ837" s="42">
        <v>0</v>
      </c>
      <c r="AR837" s="42">
        <v>1</v>
      </c>
      <c r="AS837">
        <v>2</v>
      </c>
      <c r="AT837">
        <v>0</v>
      </c>
      <c r="AU837" s="4">
        <v>15.71</v>
      </c>
      <c r="AV837" s="4">
        <v>100</v>
      </c>
      <c r="AW837">
        <v>1</v>
      </c>
      <c r="AX837">
        <v>0</v>
      </c>
      <c r="AY837" s="16">
        <f t="shared" si="195"/>
        <v>33.333333333333336</v>
      </c>
      <c r="AZ837" s="4">
        <v>100</v>
      </c>
      <c r="BA837">
        <v>7.5</v>
      </c>
    </row>
    <row r="838" spans="1:53" x14ac:dyDescent="0.2">
      <c r="A838" s="13" t="s">
        <v>2784</v>
      </c>
      <c r="B838" s="13" t="s">
        <v>2785</v>
      </c>
      <c r="C838" s="1" t="s">
        <v>554</v>
      </c>
      <c r="D838" s="13" t="s">
        <v>173</v>
      </c>
      <c r="E838" s="13">
        <v>70</v>
      </c>
      <c r="F838" s="13">
        <v>0</v>
      </c>
      <c r="G838" s="13">
        <v>3</v>
      </c>
      <c r="H838" s="20">
        <f t="shared" si="182"/>
        <v>3</v>
      </c>
      <c r="I838">
        <v>0</v>
      </c>
      <c r="J838">
        <v>0</v>
      </c>
      <c r="K838">
        <v>3</v>
      </c>
      <c r="L838" s="17">
        <f t="shared" si="183"/>
        <v>1.8298881734998882</v>
      </c>
      <c r="M838">
        <v>14</v>
      </c>
      <c r="N838">
        <v>7</v>
      </c>
      <c r="O838">
        <v>11</v>
      </c>
      <c r="P838" s="15">
        <f t="shared" si="184"/>
        <v>0</v>
      </c>
      <c r="Q838" s="15">
        <f t="shared" si="185"/>
        <v>0</v>
      </c>
      <c r="R838" s="20">
        <f t="shared" si="186"/>
        <v>0</v>
      </c>
      <c r="S838">
        <v>0</v>
      </c>
      <c r="T838">
        <v>3</v>
      </c>
      <c r="U838">
        <v>2</v>
      </c>
      <c r="V838">
        <v>2</v>
      </c>
      <c r="W838">
        <v>2</v>
      </c>
      <c r="X838" s="16">
        <v>98.366666666699999</v>
      </c>
      <c r="Y838" s="26">
        <f t="shared" si="187"/>
        <v>1.4052380952385715</v>
      </c>
      <c r="Z838" s="4">
        <v>90.01</v>
      </c>
      <c r="AA838" s="26">
        <f t="shared" si="188"/>
        <v>1.285857142857143</v>
      </c>
      <c r="AB838" s="4">
        <v>269.93</v>
      </c>
      <c r="AC838" s="26">
        <f t="shared" si="189"/>
        <v>3.8561428571428573</v>
      </c>
      <c r="AD838" s="21">
        <f t="shared" si="190"/>
        <v>0.25006945602044789</v>
      </c>
      <c r="AE838" s="15">
        <f t="shared" si="191"/>
        <v>0</v>
      </c>
      <c r="AF838" s="15">
        <f t="shared" si="192"/>
        <v>0.42857142857142855</v>
      </c>
      <c r="AG838" s="15">
        <f t="shared" si="193"/>
        <v>0.42857142857142855</v>
      </c>
      <c r="AH838" s="1"/>
      <c r="AI838" s="1"/>
      <c r="AJ838" s="21" t="str">
        <f t="shared" si="194"/>
        <v xml:space="preserve"> </v>
      </c>
      <c r="AK838">
        <v>7</v>
      </c>
      <c r="AL838">
        <v>1</v>
      </c>
      <c r="AM838" s="42">
        <v>61</v>
      </c>
      <c r="AN838" s="42">
        <v>12</v>
      </c>
      <c r="AO838" s="42">
        <v>61</v>
      </c>
      <c r="AP838" s="42">
        <v>12</v>
      </c>
      <c r="AQ838" s="42">
        <v>4</v>
      </c>
      <c r="AR838" s="42">
        <v>45</v>
      </c>
      <c r="AS838">
        <v>61</v>
      </c>
      <c r="AT838">
        <v>10</v>
      </c>
      <c r="AU838" s="4">
        <v>-1.4</v>
      </c>
      <c r="AV838" s="4">
        <v>85.92</v>
      </c>
      <c r="AW838">
        <v>1</v>
      </c>
      <c r="AX838">
        <v>2</v>
      </c>
      <c r="AY838" s="16">
        <f t="shared" si="195"/>
        <v>88.444595052494591</v>
      </c>
      <c r="AZ838" s="4">
        <v>80.459999999999994</v>
      </c>
      <c r="BA838">
        <v>-12.2</v>
      </c>
    </row>
    <row r="839" spans="1:53" x14ac:dyDescent="0.2">
      <c r="A839" s="13" t="s">
        <v>1746</v>
      </c>
      <c r="B839" s="13" t="s">
        <v>2787</v>
      </c>
      <c r="C839" s="1" t="s">
        <v>243</v>
      </c>
      <c r="D839" s="13" t="s">
        <v>173</v>
      </c>
      <c r="E839" s="13">
        <v>46</v>
      </c>
      <c r="F839" s="13">
        <v>0</v>
      </c>
      <c r="G839" s="13">
        <v>0</v>
      </c>
      <c r="H839" s="20">
        <f t="shared" si="182"/>
        <v>0</v>
      </c>
      <c r="I839">
        <v>0</v>
      </c>
      <c r="J839">
        <v>0</v>
      </c>
      <c r="K839">
        <v>0</v>
      </c>
      <c r="L839" s="17">
        <f t="shared" si="183"/>
        <v>0</v>
      </c>
      <c r="M839">
        <v>1</v>
      </c>
      <c r="N839">
        <v>0</v>
      </c>
      <c r="O839">
        <v>0</v>
      </c>
      <c r="P839" s="15">
        <f t="shared" si="184"/>
        <v>0</v>
      </c>
      <c r="Q839" s="15">
        <f t="shared" si="185"/>
        <v>0</v>
      </c>
      <c r="R839" s="20">
        <f t="shared" si="186"/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s="16">
        <v>1.2</v>
      </c>
      <c r="Y839" s="26">
        <f t="shared" si="187"/>
        <v>2.6086956521739129E-2</v>
      </c>
      <c r="Z839" s="4">
        <v>0.57999999999999996</v>
      </c>
      <c r="AA839" s="26">
        <f t="shared" si="188"/>
        <v>1.2608695652173912E-2</v>
      </c>
      <c r="AB839" s="4">
        <v>253.24</v>
      </c>
      <c r="AC839" s="26">
        <f t="shared" si="189"/>
        <v>5.5052173913043481</v>
      </c>
      <c r="AD839" s="21">
        <f t="shared" si="190"/>
        <v>2.2850839177369787E-3</v>
      </c>
      <c r="AE839" s="15">
        <f t="shared" si="191"/>
        <v>0</v>
      </c>
      <c r="AF839" s="15">
        <f t="shared" si="192"/>
        <v>0</v>
      </c>
      <c r="AG839" s="15">
        <f t="shared" si="193"/>
        <v>0</v>
      </c>
      <c r="AH839" s="1"/>
      <c r="AI839" s="1"/>
      <c r="AJ839" s="21" t="str">
        <f t="shared" si="194"/>
        <v xml:space="preserve"> </v>
      </c>
      <c r="AK839">
        <v>0</v>
      </c>
      <c r="AL839">
        <v>0</v>
      </c>
      <c r="AM839" s="42">
        <v>1</v>
      </c>
      <c r="AN839" s="42">
        <v>0</v>
      </c>
      <c r="AO839" s="42">
        <v>1</v>
      </c>
      <c r="AP839" s="42">
        <v>0</v>
      </c>
      <c r="AQ839" s="42">
        <v>0</v>
      </c>
      <c r="AR839" s="42">
        <v>0</v>
      </c>
      <c r="AS839">
        <v>0</v>
      </c>
      <c r="AT839">
        <v>0</v>
      </c>
      <c r="AW839">
        <v>0</v>
      </c>
      <c r="AX839">
        <v>0</v>
      </c>
      <c r="AY839" s="16">
        <f t="shared" si="195"/>
        <v>100</v>
      </c>
      <c r="AZ839" s="4">
        <v>100</v>
      </c>
      <c r="BA839">
        <v>6.1</v>
      </c>
    </row>
    <row r="840" spans="1:53" x14ac:dyDescent="0.2">
      <c r="A840" s="13" t="s">
        <v>1000</v>
      </c>
      <c r="B840" s="13" t="s">
        <v>2790</v>
      </c>
      <c r="C840" s="1" t="s">
        <v>190</v>
      </c>
      <c r="D840" s="13" t="s">
        <v>129</v>
      </c>
      <c r="E840" s="13">
        <v>2</v>
      </c>
      <c r="F840" s="13">
        <v>0</v>
      </c>
      <c r="G840" s="13">
        <v>0</v>
      </c>
      <c r="H840" s="20">
        <f t="shared" si="182"/>
        <v>0</v>
      </c>
      <c r="I840">
        <v>0</v>
      </c>
      <c r="J840">
        <v>0</v>
      </c>
      <c r="K840">
        <v>0</v>
      </c>
      <c r="L840" s="17">
        <f t="shared" si="183"/>
        <v>0</v>
      </c>
      <c r="M840">
        <v>0</v>
      </c>
      <c r="N840">
        <v>0</v>
      </c>
      <c r="O840">
        <v>0</v>
      </c>
      <c r="P840" s="15">
        <f t="shared" si="184"/>
        <v>0</v>
      </c>
      <c r="Q840" s="15">
        <f t="shared" si="185"/>
        <v>0</v>
      </c>
      <c r="R840" s="20">
        <f t="shared" si="186"/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s="16">
        <v>0</v>
      </c>
      <c r="Y840" s="26">
        <f t="shared" si="187"/>
        <v>0</v>
      </c>
      <c r="Z840" s="4">
        <v>0</v>
      </c>
      <c r="AA840" s="26">
        <f t="shared" si="188"/>
        <v>0</v>
      </c>
      <c r="AB840" s="4">
        <v>6.83</v>
      </c>
      <c r="AC840" s="26">
        <f t="shared" si="189"/>
        <v>3.415</v>
      </c>
      <c r="AD840" s="21">
        <f t="shared" si="190"/>
        <v>0</v>
      </c>
      <c r="AE840" s="15">
        <f t="shared" si="191"/>
        <v>0</v>
      </c>
      <c r="AF840" s="15">
        <f t="shared" si="192"/>
        <v>0</v>
      </c>
      <c r="AG840" s="15">
        <f t="shared" si="193"/>
        <v>0</v>
      </c>
      <c r="AH840" s="13">
        <v>0</v>
      </c>
      <c r="AI840" s="13">
        <v>0</v>
      </c>
      <c r="AJ840" s="21" t="str">
        <f t="shared" si="194"/>
        <v xml:space="preserve"> </v>
      </c>
      <c r="AK840">
        <v>0</v>
      </c>
      <c r="AL840">
        <v>0</v>
      </c>
      <c r="AM840" s="42">
        <v>0</v>
      </c>
      <c r="AN840" s="42">
        <v>0</v>
      </c>
      <c r="AO840" s="42">
        <v>0</v>
      </c>
      <c r="AP840" s="42">
        <v>0</v>
      </c>
      <c r="AQ840" s="42">
        <v>0</v>
      </c>
      <c r="AR840" s="42">
        <v>0</v>
      </c>
      <c r="AS840">
        <v>0</v>
      </c>
      <c r="AT840">
        <v>0</v>
      </c>
      <c r="AW840">
        <v>0</v>
      </c>
      <c r="AX840">
        <v>0</v>
      </c>
      <c r="AY840" s="16">
        <f t="shared" si="195"/>
        <v>0</v>
      </c>
    </row>
    <row r="841" spans="1:53" x14ac:dyDescent="0.2">
      <c r="A841" s="13" t="s">
        <v>1649</v>
      </c>
      <c r="B841" s="13" t="s">
        <v>2792</v>
      </c>
      <c r="C841" s="1" t="s">
        <v>167</v>
      </c>
      <c r="D841" s="13" t="s">
        <v>154</v>
      </c>
      <c r="E841" s="13">
        <v>82</v>
      </c>
      <c r="F841" s="13">
        <v>11</v>
      </c>
      <c r="G841" s="13">
        <v>22</v>
      </c>
      <c r="H841" s="20">
        <f t="shared" si="182"/>
        <v>33</v>
      </c>
      <c r="I841">
        <v>10</v>
      </c>
      <c r="J841">
        <v>8</v>
      </c>
      <c r="K841">
        <v>14</v>
      </c>
      <c r="L841" s="17">
        <f t="shared" si="183"/>
        <v>7.3954183266941484</v>
      </c>
      <c r="M841">
        <v>62</v>
      </c>
      <c r="N841">
        <v>27</v>
      </c>
      <c r="O841">
        <v>44</v>
      </c>
      <c r="P841" s="15">
        <f t="shared" si="184"/>
        <v>0.17741935483870969</v>
      </c>
      <c r="Q841" s="15">
        <f t="shared" si="185"/>
        <v>8.2706766917293228E-2</v>
      </c>
      <c r="R841" s="20">
        <f t="shared" si="186"/>
        <v>48.166666666666671</v>
      </c>
      <c r="S841">
        <v>0</v>
      </c>
      <c r="T841">
        <v>3</v>
      </c>
      <c r="U841">
        <v>12</v>
      </c>
      <c r="V841">
        <v>9</v>
      </c>
      <c r="W841">
        <v>1</v>
      </c>
      <c r="X841" s="16">
        <v>267.73333333329998</v>
      </c>
      <c r="Y841" s="26">
        <f t="shared" si="187"/>
        <v>3.2650406504060974</v>
      </c>
      <c r="Z841" s="4">
        <v>272.52</v>
      </c>
      <c r="AA841" s="26">
        <f t="shared" si="188"/>
        <v>3.3234146341463413</v>
      </c>
      <c r="AB841" s="4">
        <v>138.47999999999999</v>
      </c>
      <c r="AC841" s="26">
        <f t="shared" si="189"/>
        <v>1.688780487804878</v>
      </c>
      <c r="AD841" s="21">
        <f t="shared" si="190"/>
        <v>0.66306569343065691</v>
      </c>
      <c r="AE841" s="15">
        <f t="shared" si="191"/>
        <v>0.20833333333333334</v>
      </c>
      <c r="AF841" s="15">
        <f t="shared" si="192"/>
        <v>0.45833333333333331</v>
      </c>
      <c r="AG841" s="15">
        <f t="shared" si="193"/>
        <v>0.66666666666666663</v>
      </c>
      <c r="AH841" s="13">
        <v>1</v>
      </c>
      <c r="AI841" s="13">
        <v>0</v>
      </c>
      <c r="AJ841" s="21">
        <f t="shared" si="194"/>
        <v>1</v>
      </c>
      <c r="AK841">
        <v>48</v>
      </c>
      <c r="AL841">
        <v>5</v>
      </c>
      <c r="AM841" s="42">
        <v>241</v>
      </c>
      <c r="AN841" s="42">
        <v>47</v>
      </c>
      <c r="AO841" s="42">
        <v>241</v>
      </c>
      <c r="AP841" s="42">
        <v>47</v>
      </c>
      <c r="AQ841" s="42">
        <v>6</v>
      </c>
      <c r="AR841" s="42">
        <v>157</v>
      </c>
      <c r="AS841">
        <v>312</v>
      </c>
      <c r="AT841">
        <v>39</v>
      </c>
      <c r="AU841" s="4">
        <v>6.28</v>
      </c>
      <c r="AV841" s="4">
        <v>88.89</v>
      </c>
      <c r="AW841">
        <v>3</v>
      </c>
      <c r="AX841">
        <v>0</v>
      </c>
      <c r="AY841" s="16">
        <f t="shared" si="195"/>
        <v>130.42828685260588</v>
      </c>
      <c r="AZ841" s="4">
        <v>96.94</v>
      </c>
      <c r="BA841">
        <v>12.3</v>
      </c>
    </row>
    <row r="842" spans="1:53" x14ac:dyDescent="0.2">
      <c r="A842" s="13" t="s">
        <v>2794</v>
      </c>
      <c r="B842" s="13" t="s">
        <v>2795</v>
      </c>
      <c r="C842" s="13" t="s">
        <v>206</v>
      </c>
      <c r="D842" s="13" t="s">
        <v>173</v>
      </c>
      <c r="E842" s="13">
        <v>6</v>
      </c>
      <c r="F842" s="13">
        <v>0</v>
      </c>
      <c r="G842" s="13">
        <v>1</v>
      </c>
      <c r="H842" s="20">
        <f t="shared" si="182"/>
        <v>1</v>
      </c>
      <c r="I842">
        <v>0</v>
      </c>
      <c r="J842">
        <v>0</v>
      </c>
      <c r="K842">
        <v>1</v>
      </c>
      <c r="L842" s="17">
        <f t="shared" si="183"/>
        <v>3.6809815950920246</v>
      </c>
      <c r="M842">
        <v>2</v>
      </c>
      <c r="N842">
        <v>0</v>
      </c>
      <c r="O842">
        <v>1</v>
      </c>
      <c r="P842" s="15">
        <f t="shared" si="184"/>
        <v>0</v>
      </c>
      <c r="Q842" s="15">
        <f t="shared" si="185"/>
        <v>0</v>
      </c>
      <c r="R842" s="20">
        <f t="shared" si="186"/>
        <v>0</v>
      </c>
      <c r="S842">
        <v>0</v>
      </c>
      <c r="T842">
        <v>0</v>
      </c>
      <c r="U842">
        <v>1</v>
      </c>
      <c r="V842">
        <v>1</v>
      </c>
      <c r="W842">
        <v>0</v>
      </c>
      <c r="X842" s="16">
        <v>16.3</v>
      </c>
      <c r="Y842" s="26">
        <f t="shared" si="187"/>
        <v>2.7166666666666668</v>
      </c>
      <c r="Z842" s="4">
        <v>16.43</v>
      </c>
      <c r="AA842" s="26">
        <f t="shared" si="188"/>
        <v>2.7383333333333333</v>
      </c>
      <c r="AB842" s="4">
        <v>16.079999999999998</v>
      </c>
      <c r="AC842" s="26">
        <f t="shared" si="189"/>
        <v>2.6799999999999997</v>
      </c>
      <c r="AD842" s="21">
        <f t="shared" si="190"/>
        <v>0.50538295908951092</v>
      </c>
      <c r="AE842" s="15">
        <f t="shared" si="191"/>
        <v>0</v>
      </c>
      <c r="AF842" s="15">
        <f t="shared" si="192"/>
        <v>1</v>
      </c>
      <c r="AG842" s="15">
        <f t="shared" si="193"/>
        <v>1</v>
      </c>
      <c r="AH842" s="1"/>
      <c r="AI842" s="1"/>
      <c r="AJ842" s="21" t="str">
        <f t="shared" si="194"/>
        <v xml:space="preserve"> </v>
      </c>
      <c r="AK842">
        <v>1</v>
      </c>
      <c r="AL842">
        <v>0</v>
      </c>
      <c r="AM842" s="42">
        <v>9</v>
      </c>
      <c r="AN842" s="42">
        <v>0</v>
      </c>
      <c r="AO842" s="42">
        <v>9</v>
      </c>
      <c r="AP842" s="42">
        <v>0</v>
      </c>
      <c r="AQ842" s="42">
        <v>0</v>
      </c>
      <c r="AR842" s="42">
        <v>4</v>
      </c>
      <c r="AS842">
        <v>11</v>
      </c>
      <c r="AT842">
        <v>1</v>
      </c>
      <c r="AU842" s="4">
        <v>8.33</v>
      </c>
      <c r="AV842" s="4">
        <v>91.67</v>
      </c>
      <c r="AW842">
        <v>0</v>
      </c>
      <c r="AX842">
        <v>0</v>
      </c>
      <c r="AY842" s="16">
        <f t="shared" si="195"/>
        <v>84.662576687116555</v>
      </c>
      <c r="AZ842" s="4">
        <v>83.33</v>
      </c>
      <c r="BA842">
        <v>-11.7</v>
      </c>
    </row>
    <row r="843" spans="1:53" x14ac:dyDescent="0.2">
      <c r="A843" s="13" t="s">
        <v>2797</v>
      </c>
      <c r="B843" s="13" t="s">
        <v>2798</v>
      </c>
      <c r="C843" s="1" t="s">
        <v>409</v>
      </c>
      <c r="D843" s="13" t="s">
        <v>154</v>
      </c>
      <c r="E843" s="13">
        <v>79</v>
      </c>
      <c r="F843" s="13">
        <v>12</v>
      </c>
      <c r="G843" s="13">
        <v>11</v>
      </c>
      <c r="H843" s="20">
        <f t="shared" si="182"/>
        <v>23</v>
      </c>
      <c r="I843">
        <v>10</v>
      </c>
      <c r="J843">
        <v>4</v>
      </c>
      <c r="K843">
        <v>7</v>
      </c>
      <c r="L843" s="17">
        <f t="shared" si="183"/>
        <v>5.9913169319835013</v>
      </c>
      <c r="M843">
        <v>73</v>
      </c>
      <c r="N843">
        <v>26</v>
      </c>
      <c r="O843">
        <v>26</v>
      </c>
      <c r="P843" s="15">
        <f t="shared" si="184"/>
        <v>0.16438356164383561</v>
      </c>
      <c r="Q843" s="15">
        <f t="shared" si="185"/>
        <v>9.6000000000000002E-2</v>
      </c>
      <c r="R843" s="20">
        <f t="shared" si="186"/>
        <v>24.470588235294116</v>
      </c>
      <c r="S843">
        <v>1</v>
      </c>
      <c r="T843">
        <v>1</v>
      </c>
      <c r="U843">
        <v>4</v>
      </c>
      <c r="V843">
        <v>5</v>
      </c>
      <c r="W843">
        <v>2</v>
      </c>
      <c r="X843" s="16">
        <v>230.3333333333</v>
      </c>
      <c r="Y843" s="26">
        <f t="shared" si="187"/>
        <v>2.9156118143455698</v>
      </c>
      <c r="Z843" s="4">
        <v>227.28</v>
      </c>
      <c r="AA843" s="26">
        <f t="shared" si="188"/>
        <v>2.8769620253164558</v>
      </c>
      <c r="AB843" s="4">
        <v>141.59</v>
      </c>
      <c r="AC843" s="26">
        <f t="shared" si="189"/>
        <v>1.7922784810126582</v>
      </c>
      <c r="AD843" s="21">
        <f t="shared" si="190"/>
        <v>0.61615203188115053</v>
      </c>
      <c r="AE843" s="15">
        <f t="shared" si="191"/>
        <v>0.29411764705882354</v>
      </c>
      <c r="AF843" s="15">
        <f t="shared" si="192"/>
        <v>0.3235294117647059</v>
      </c>
      <c r="AG843" s="15">
        <f t="shared" si="193"/>
        <v>0.61764705882352944</v>
      </c>
      <c r="AH843" s="13">
        <v>1</v>
      </c>
      <c r="AI843" s="13">
        <v>1</v>
      </c>
      <c r="AJ843" s="21">
        <f t="shared" si="194"/>
        <v>0.5</v>
      </c>
      <c r="AK843">
        <v>34</v>
      </c>
      <c r="AL843">
        <v>1</v>
      </c>
      <c r="AM843" s="42">
        <v>174</v>
      </c>
      <c r="AN843" s="42">
        <v>24</v>
      </c>
      <c r="AO843" s="42">
        <v>174</v>
      </c>
      <c r="AP843" s="42">
        <v>24</v>
      </c>
      <c r="AQ843" s="42">
        <v>8</v>
      </c>
      <c r="AR843" s="42">
        <v>101</v>
      </c>
      <c r="AS843">
        <v>192</v>
      </c>
      <c r="AT843">
        <v>22</v>
      </c>
      <c r="AU843" s="4">
        <v>10.029999999999999</v>
      </c>
      <c r="AV843" s="4">
        <v>89.72</v>
      </c>
      <c r="AW843">
        <v>1</v>
      </c>
      <c r="AX843">
        <v>0</v>
      </c>
      <c r="AY843" s="16">
        <f t="shared" si="195"/>
        <v>110.96960926195527</v>
      </c>
      <c r="AZ843" s="4">
        <v>96.96</v>
      </c>
      <c r="BA843">
        <v>12.5</v>
      </c>
    </row>
    <row r="844" spans="1:53" x14ac:dyDescent="0.2">
      <c r="A844" s="13" t="s">
        <v>591</v>
      </c>
      <c r="B844" s="13" t="s">
        <v>2801</v>
      </c>
      <c r="C844" s="1" t="s">
        <v>334</v>
      </c>
      <c r="D844" s="13" t="s">
        <v>154</v>
      </c>
      <c r="E844" s="13">
        <v>9</v>
      </c>
      <c r="F844" s="13">
        <v>0</v>
      </c>
      <c r="G844" s="13">
        <v>0</v>
      </c>
      <c r="H844" s="20">
        <f t="shared" si="182"/>
        <v>0</v>
      </c>
      <c r="I844">
        <v>0</v>
      </c>
      <c r="J844">
        <v>0</v>
      </c>
      <c r="K844">
        <v>0</v>
      </c>
      <c r="L844" s="17">
        <f t="shared" si="183"/>
        <v>0</v>
      </c>
      <c r="M844">
        <v>0</v>
      </c>
      <c r="N844">
        <v>0</v>
      </c>
      <c r="O844">
        <v>0</v>
      </c>
      <c r="P844" s="15">
        <f t="shared" si="184"/>
        <v>0</v>
      </c>
      <c r="Q844" s="15">
        <f t="shared" si="185"/>
        <v>0</v>
      </c>
      <c r="R844" s="20">
        <f t="shared" si="186"/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s="16">
        <v>0</v>
      </c>
      <c r="Y844" s="26">
        <f t="shared" si="187"/>
        <v>0</v>
      </c>
      <c r="Z844" s="4">
        <v>0.22</v>
      </c>
      <c r="AA844" s="26">
        <f t="shared" si="188"/>
        <v>2.4444444444444446E-2</v>
      </c>
      <c r="AB844" s="4">
        <v>31.62</v>
      </c>
      <c r="AC844" s="26">
        <f t="shared" si="189"/>
        <v>3.5133333333333336</v>
      </c>
      <c r="AD844" s="21">
        <f t="shared" si="190"/>
        <v>6.9095477386934678E-3</v>
      </c>
      <c r="AE844" s="15">
        <f t="shared" si="191"/>
        <v>0</v>
      </c>
      <c r="AF844" s="15">
        <f t="shared" si="192"/>
        <v>0</v>
      </c>
      <c r="AG844" s="15">
        <f t="shared" si="193"/>
        <v>0</v>
      </c>
      <c r="AH844" s="13">
        <v>0</v>
      </c>
      <c r="AI844" s="13">
        <v>0</v>
      </c>
      <c r="AJ844" s="21" t="str">
        <f t="shared" si="194"/>
        <v xml:space="preserve"> </v>
      </c>
      <c r="AK844">
        <v>0</v>
      </c>
      <c r="AL844">
        <v>0</v>
      </c>
      <c r="AM844" s="42">
        <v>0</v>
      </c>
      <c r="AN844" s="42">
        <v>0</v>
      </c>
      <c r="AO844" s="42">
        <v>0</v>
      </c>
      <c r="AP844" s="42">
        <v>0</v>
      </c>
      <c r="AQ844" s="42">
        <v>0</v>
      </c>
      <c r="AR844" s="42">
        <v>0</v>
      </c>
      <c r="AS844">
        <v>0</v>
      </c>
      <c r="AT844">
        <v>0</v>
      </c>
      <c r="AW844">
        <v>0</v>
      </c>
      <c r="AX844">
        <v>0</v>
      </c>
      <c r="AY844" s="16">
        <f t="shared" si="195"/>
        <v>0</v>
      </c>
      <c r="AZ844" s="4">
        <v>100</v>
      </c>
      <c r="BA844">
        <v>7.1</v>
      </c>
    </row>
    <row r="845" spans="1:53" x14ac:dyDescent="0.2">
      <c r="A845" s="13" t="s">
        <v>236</v>
      </c>
      <c r="B845" s="13" t="s">
        <v>2803</v>
      </c>
      <c r="C845" s="1" t="s">
        <v>190</v>
      </c>
      <c r="D845" s="13" t="s">
        <v>154</v>
      </c>
      <c r="E845" s="13">
        <v>82</v>
      </c>
      <c r="F845" s="13">
        <v>6</v>
      </c>
      <c r="G845" s="13">
        <v>5</v>
      </c>
      <c r="H845" s="20">
        <f t="shared" si="182"/>
        <v>11</v>
      </c>
      <c r="I845">
        <v>5</v>
      </c>
      <c r="J845">
        <v>3</v>
      </c>
      <c r="K845">
        <v>2</v>
      </c>
      <c r="L845" s="17">
        <f t="shared" si="183"/>
        <v>5.2884615384615392</v>
      </c>
      <c r="M845">
        <v>18</v>
      </c>
      <c r="N845">
        <v>10</v>
      </c>
      <c r="O845">
        <v>5</v>
      </c>
      <c r="P845" s="15">
        <f t="shared" si="184"/>
        <v>0.33333333333333331</v>
      </c>
      <c r="Q845" s="15">
        <f t="shared" si="185"/>
        <v>0.18181818181818182</v>
      </c>
      <c r="R845" s="20">
        <f t="shared" si="186"/>
        <v>19.5</v>
      </c>
      <c r="S845">
        <v>0</v>
      </c>
      <c r="T845">
        <v>1</v>
      </c>
      <c r="U845">
        <v>3</v>
      </c>
      <c r="V845">
        <v>2</v>
      </c>
      <c r="W845">
        <v>1</v>
      </c>
      <c r="X845" s="16">
        <v>124.8</v>
      </c>
      <c r="Y845" s="26">
        <f t="shared" si="187"/>
        <v>1.5219512195121951</v>
      </c>
      <c r="Z845" s="4">
        <v>119.48</v>
      </c>
      <c r="AA845" s="26">
        <f t="shared" si="188"/>
        <v>1.4570731707317073</v>
      </c>
      <c r="AB845" s="4">
        <v>247.4</v>
      </c>
      <c r="AC845" s="26">
        <f t="shared" si="189"/>
        <v>3.0170731707317073</v>
      </c>
      <c r="AD845" s="21">
        <f t="shared" si="190"/>
        <v>0.3256650675970344</v>
      </c>
      <c r="AE845" s="15">
        <f t="shared" si="191"/>
        <v>0.27777777777777779</v>
      </c>
      <c r="AF845" s="15">
        <f t="shared" si="192"/>
        <v>0.27777777777777779</v>
      </c>
      <c r="AG845" s="15">
        <f t="shared" si="193"/>
        <v>0.55555555555555558</v>
      </c>
      <c r="AH845" s="13">
        <v>23</v>
      </c>
      <c r="AI845" s="13">
        <v>21</v>
      </c>
      <c r="AJ845" s="21">
        <f t="shared" si="194"/>
        <v>0.52272727272727271</v>
      </c>
      <c r="AK845">
        <v>18</v>
      </c>
      <c r="AL845">
        <v>2</v>
      </c>
      <c r="AM845" s="42">
        <v>99</v>
      </c>
      <c r="AN845" s="42">
        <v>24</v>
      </c>
      <c r="AO845" s="42">
        <v>99</v>
      </c>
      <c r="AP845" s="42">
        <v>24</v>
      </c>
      <c r="AQ845" s="42">
        <v>1</v>
      </c>
      <c r="AR845" s="42">
        <v>46</v>
      </c>
      <c r="AS845">
        <v>98</v>
      </c>
      <c r="AT845">
        <v>18</v>
      </c>
      <c r="AU845" s="4">
        <v>-5.44</v>
      </c>
      <c r="AV845" s="4">
        <v>84.48</v>
      </c>
      <c r="AW845">
        <v>3</v>
      </c>
      <c r="AX845">
        <v>0</v>
      </c>
      <c r="AY845" s="16">
        <f t="shared" si="195"/>
        <v>101.44230769230769</v>
      </c>
      <c r="AZ845" s="4">
        <v>91.84</v>
      </c>
      <c r="BA845">
        <v>-6</v>
      </c>
    </row>
    <row r="846" spans="1:53" x14ac:dyDescent="0.2">
      <c r="A846" s="13" t="s">
        <v>262</v>
      </c>
      <c r="B846" s="13" t="s">
        <v>2806</v>
      </c>
      <c r="C846" s="1" t="s">
        <v>314</v>
      </c>
      <c r="D846" s="13" t="s">
        <v>173</v>
      </c>
      <c r="E846" s="13">
        <v>4</v>
      </c>
      <c r="F846" s="13">
        <v>0</v>
      </c>
      <c r="G846" s="13">
        <v>0</v>
      </c>
      <c r="H846" s="20">
        <f t="shared" si="182"/>
        <v>0</v>
      </c>
      <c r="I846">
        <v>0</v>
      </c>
      <c r="J846">
        <v>0</v>
      </c>
      <c r="K846">
        <v>0</v>
      </c>
      <c r="L846" s="17">
        <f t="shared" si="183"/>
        <v>0</v>
      </c>
      <c r="M846">
        <v>2</v>
      </c>
      <c r="N846">
        <v>0</v>
      </c>
      <c r="O846">
        <v>2</v>
      </c>
      <c r="P846" s="15">
        <f t="shared" si="184"/>
        <v>0</v>
      </c>
      <c r="Q846" s="15">
        <f t="shared" si="185"/>
        <v>0</v>
      </c>
      <c r="R846" s="20">
        <f t="shared" si="186"/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s="16">
        <v>7.8166666666999998</v>
      </c>
      <c r="Y846" s="26">
        <f t="shared" si="187"/>
        <v>1.9541666666749999</v>
      </c>
      <c r="Z846" s="4">
        <v>6.95</v>
      </c>
      <c r="AA846" s="26">
        <f t="shared" si="188"/>
        <v>1.7375</v>
      </c>
      <c r="AB846" s="4">
        <v>7.91</v>
      </c>
      <c r="AC846" s="26">
        <f t="shared" si="189"/>
        <v>1.9775</v>
      </c>
      <c r="AD846" s="21">
        <f t="shared" si="190"/>
        <v>0.46769851951547781</v>
      </c>
      <c r="AE846" s="15">
        <f t="shared" si="191"/>
        <v>0</v>
      </c>
      <c r="AF846" s="15">
        <f t="shared" si="192"/>
        <v>0</v>
      </c>
      <c r="AG846" s="15">
        <f t="shared" si="193"/>
        <v>0</v>
      </c>
      <c r="AH846" s="1"/>
      <c r="AI846" s="1"/>
      <c r="AJ846" s="21" t="str">
        <f t="shared" si="194"/>
        <v xml:space="preserve"> </v>
      </c>
      <c r="AK846">
        <v>0</v>
      </c>
      <c r="AL846">
        <v>0</v>
      </c>
      <c r="AM846" s="42">
        <v>6</v>
      </c>
      <c r="AN846" s="42">
        <v>2</v>
      </c>
      <c r="AO846" s="42">
        <v>6</v>
      </c>
      <c r="AP846" s="42">
        <v>2</v>
      </c>
      <c r="AQ846" s="42">
        <v>0</v>
      </c>
      <c r="AR846" s="42">
        <v>3</v>
      </c>
      <c r="AS846">
        <v>7</v>
      </c>
      <c r="AT846">
        <v>1</v>
      </c>
      <c r="AU846" s="4">
        <v>7.5</v>
      </c>
      <c r="AV846" s="4">
        <v>87.5</v>
      </c>
      <c r="AW846">
        <v>0</v>
      </c>
      <c r="AX846">
        <v>0</v>
      </c>
      <c r="AY846" s="16">
        <f t="shared" si="195"/>
        <v>84.434968016697511</v>
      </c>
      <c r="AZ846" s="4">
        <v>80</v>
      </c>
      <c r="BA846">
        <v>-20</v>
      </c>
    </row>
    <row r="847" spans="1:53" x14ac:dyDescent="0.2">
      <c r="A847" s="13" t="s">
        <v>217</v>
      </c>
      <c r="B847" s="13" t="s">
        <v>2808</v>
      </c>
      <c r="C847" s="1" t="s">
        <v>214</v>
      </c>
      <c r="D847" s="13" t="s">
        <v>173</v>
      </c>
      <c r="E847" s="13">
        <v>31</v>
      </c>
      <c r="F847" s="13">
        <v>0</v>
      </c>
      <c r="G847" s="13">
        <v>0</v>
      </c>
      <c r="H847" s="20">
        <f t="shared" si="182"/>
        <v>0</v>
      </c>
      <c r="I847">
        <v>0</v>
      </c>
      <c r="J847">
        <v>0</v>
      </c>
      <c r="K847">
        <v>0</v>
      </c>
      <c r="L847" s="17">
        <f t="shared" si="183"/>
        <v>0</v>
      </c>
      <c r="M847">
        <v>0</v>
      </c>
      <c r="N847">
        <v>0</v>
      </c>
      <c r="O847">
        <v>0</v>
      </c>
      <c r="P847" s="15">
        <f t="shared" si="184"/>
        <v>0</v>
      </c>
      <c r="Q847" s="15">
        <f t="shared" si="185"/>
        <v>0</v>
      </c>
      <c r="R847" s="20">
        <f t="shared" si="186"/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s="16">
        <v>0.05</v>
      </c>
      <c r="Y847" s="26">
        <f t="shared" si="187"/>
        <v>1.6129032258064516E-3</v>
      </c>
      <c r="Z847" s="4">
        <v>0</v>
      </c>
      <c r="AA847" s="26">
        <f t="shared" si="188"/>
        <v>0</v>
      </c>
      <c r="AB847" s="4">
        <v>141.68</v>
      </c>
      <c r="AC847" s="26">
        <f t="shared" si="189"/>
        <v>4.5703225806451613</v>
      </c>
      <c r="AD847" s="21">
        <f t="shared" si="190"/>
        <v>0</v>
      </c>
      <c r="AE847" s="15">
        <f t="shared" si="191"/>
        <v>0</v>
      </c>
      <c r="AF847" s="15">
        <f t="shared" si="192"/>
        <v>0</v>
      </c>
      <c r="AG847" s="15">
        <f t="shared" si="193"/>
        <v>0</v>
      </c>
      <c r="AH847" s="1"/>
      <c r="AI847" s="1"/>
      <c r="AJ847" s="21" t="str">
        <f t="shared" si="194"/>
        <v xml:space="preserve"> </v>
      </c>
      <c r="AK847">
        <v>0</v>
      </c>
      <c r="AL847">
        <v>0</v>
      </c>
      <c r="AM847" s="42">
        <v>0</v>
      </c>
      <c r="AN847" s="42">
        <v>0</v>
      </c>
      <c r="AO847" s="42">
        <v>0</v>
      </c>
      <c r="AP847" s="42">
        <v>0</v>
      </c>
      <c r="AQ847" s="42">
        <v>0</v>
      </c>
      <c r="AR847" s="42">
        <v>0</v>
      </c>
      <c r="AS847">
        <v>0</v>
      </c>
      <c r="AT847">
        <v>0</v>
      </c>
      <c r="AW847">
        <v>1</v>
      </c>
      <c r="AX847">
        <v>0</v>
      </c>
      <c r="AY847" s="16">
        <f t="shared" si="195"/>
        <v>0</v>
      </c>
    </row>
    <row r="848" spans="1:53" x14ac:dyDescent="0.2">
      <c r="A848" s="13" t="s">
        <v>217</v>
      </c>
      <c r="B848" s="13" t="s">
        <v>2811</v>
      </c>
      <c r="C848" s="1" t="s">
        <v>238</v>
      </c>
      <c r="D848" s="13" t="s">
        <v>173</v>
      </c>
      <c r="E848" s="13">
        <v>64</v>
      </c>
      <c r="F848" s="13">
        <v>0</v>
      </c>
      <c r="G848" s="13">
        <v>0</v>
      </c>
      <c r="H848" s="20">
        <f t="shared" si="182"/>
        <v>0</v>
      </c>
      <c r="I848">
        <v>0</v>
      </c>
      <c r="J848">
        <v>0</v>
      </c>
      <c r="K848">
        <v>0</v>
      </c>
      <c r="L848" s="17">
        <f t="shared" si="183"/>
        <v>0</v>
      </c>
      <c r="M848">
        <v>1</v>
      </c>
      <c r="N848">
        <v>1</v>
      </c>
      <c r="O848">
        <v>0</v>
      </c>
      <c r="P848" s="15">
        <f t="shared" si="184"/>
        <v>0</v>
      </c>
      <c r="Q848" s="15">
        <f t="shared" si="185"/>
        <v>0</v>
      </c>
      <c r="R848" s="20">
        <f t="shared" si="186"/>
        <v>0</v>
      </c>
      <c r="S848">
        <v>3</v>
      </c>
      <c r="T848">
        <v>0</v>
      </c>
      <c r="U848">
        <v>0</v>
      </c>
      <c r="V848">
        <v>0</v>
      </c>
      <c r="W848">
        <v>0</v>
      </c>
      <c r="X848" s="16">
        <v>4.9666666667000001</v>
      </c>
      <c r="Y848" s="26">
        <f t="shared" si="187"/>
        <v>7.7604166667187502E-2</v>
      </c>
      <c r="Z848" s="4">
        <v>4.63</v>
      </c>
      <c r="AA848" s="26">
        <f t="shared" si="188"/>
        <v>7.2343749999999998E-2</v>
      </c>
      <c r="AB848" s="4">
        <v>295.68</v>
      </c>
      <c r="AC848" s="26">
        <f t="shared" si="189"/>
        <v>4.62</v>
      </c>
      <c r="AD848" s="21">
        <f t="shared" si="190"/>
        <v>1.5417402017914821E-2</v>
      </c>
      <c r="AE848" s="15">
        <f t="shared" si="191"/>
        <v>0</v>
      </c>
      <c r="AF848" s="15">
        <f t="shared" si="192"/>
        <v>0</v>
      </c>
      <c r="AG848" s="15">
        <f t="shared" si="193"/>
        <v>0</v>
      </c>
      <c r="AH848" s="1"/>
      <c r="AI848" s="1"/>
      <c r="AJ848" s="21" t="str">
        <f t="shared" si="194"/>
        <v xml:space="preserve"> </v>
      </c>
      <c r="AK848">
        <v>0</v>
      </c>
      <c r="AL848">
        <v>0</v>
      </c>
      <c r="AM848" s="42">
        <v>5</v>
      </c>
      <c r="AN848" s="42">
        <v>0</v>
      </c>
      <c r="AO848" s="42">
        <v>5</v>
      </c>
      <c r="AP848" s="42">
        <v>0</v>
      </c>
      <c r="AQ848" s="42">
        <v>2</v>
      </c>
      <c r="AR848" s="42">
        <v>0</v>
      </c>
      <c r="AS848">
        <v>3</v>
      </c>
      <c r="AT848">
        <v>2</v>
      </c>
      <c r="AU848" s="4">
        <v>-20.9</v>
      </c>
      <c r="AV848" s="4">
        <v>60</v>
      </c>
      <c r="AW848">
        <v>0</v>
      </c>
      <c r="AX848">
        <v>0</v>
      </c>
      <c r="AY848" s="16">
        <f t="shared" si="195"/>
        <v>96.644295301364807</v>
      </c>
      <c r="AZ848" s="4">
        <v>83.33</v>
      </c>
      <c r="BA848">
        <v>-6.3</v>
      </c>
    </row>
    <row r="849" spans="1:53" x14ac:dyDescent="0.2">
      <c r="A849" s="13" t="s">
        <v>2814</v>
      </c>
      <c r="B849" s="13" t="s">
        <v>2811</v>
      </c>
      <c r="C849" s="1" t="s">
        <v>243</v>
      </c>
      <c r="D849" s="13" t="s">
        <v>173</v>
      </c>
      <c r="E849" s="13">
        <v>78</v>
      </c>
      <c r="F849" s="13">
        <v>5</v>
      </c>
      <c r="G849" s="13">
        <v>10</v>
      </c>
      <c r="H849" s="20">
        <f t="shared" si="182"/>
        <v>15</v>
      </c>
      <c r="I849">
        <v>5</v>
      </c>
      <c r="J849">
        <v>5</v>
      </c>
      <c r="K849">
        <v>4</v>
      </c>
      <c r="L849" s="17">
        <f t="shared" si="183"/>
        <v>3.7406483790523692</v>
      </c>
      <c r="M849">
        <v>68</v>
      </c>
      <c r="N849">
        <v>38</v>
      </c>
      <c r="O849">
        <v>35</v>
      </c>
      <c r="P849" s="15">
        <f t="shared" si="184"/>
        <v>7.3529411764705885E-2</v>
      </c>
      <c r="Q849" s="15">
        <f t="shared" si="185"/>
        <v>3.5460992907801421E-2</v>
      </c>
      <c r="R849" s="20">
        <f t="shared" si="186"/>
        <v>48.095238095238095</v>
      </c>
      <c r="S849">
        <v>4</v>
      </c>
      <c r="T849">
        <v>3</v>
      </c>
      <c r="U849">
        <v>3</v>
      </c>
      <c r="V849">
        <v>4</v>
      </c>
      <c r="W849">
        <v>1</v>
      </c>
      <c r="X849" s="16">
        <v>240.6</v>
      </c>
      <c r="Y849" s="26">
        <f t="shared" si="187"/>
        <v>3.0846153846153848</v>
      </c>
      <c r="Z849" s="4">
        <v>236.68</v>
      </c>
      <c r="AA849" s="26">
        <f t="shared" si="188"/>
        <v>3.0343589743589745</v>
      </c>
      <c r="AB849" s="4">
        <v>184.16</v>
      </c>
      <c r="AC849" s="26">
        <f t="shared" si="189"/>
        <v>2.3610256410256412</v>
      </c>
      <c r="AD849" s="21">
        <f t="shared" si="190"/>
        <v>0.56239901150080784</v>
      </c>
      <c r="AE849" s="15">
        <f t="shared" si="191"/>
        <v>0.23809523809523808</v>
      </c>
      <c r="AF849" s="15">
        <f t="shared" si="192"/>
        <v>0.42857142857142855</v>
      </c>
      <c r="AG849" s="15">
        <f t="shared" si="193"/>
        <v>0.66666666666666663</v>
      </c>
      <c r="AH849" s="1"/>
      <c r="AI849" s="1"/>
      <c r="AJ849" s="21" t="str">
        <f t="shared" si="194"/>
        <v xml:space="preserve"> </v>
      </c>
      <c r="AK849">
        <v>21</v>
      </c>
      <c r="AL849">
        <v>1</v>
      </c>
      <c r="AM849" s="42">
        <v>181</v>
      </c>
      <c r="AN849" s="42">
        <v>28</v>
      </c>
      <c r="AO849" s="42">
        <v>181</v>
      </c>
      <c r="AP849" s="42">
        <v>28</v>
      </c>
      <c r="AQ849" s="42">
        <v>14</v>
      </c>
      <c r="AR849" s="42">
        <v>89</v>
      </c>
      <c r="AS849">
        <v>153</v>
      </c>
      <c r="AT849">
        <v>20</v>
      </c>
      <c r="AU849" s="4">
        <v>1.1200000000000001</v>
      </c>
      <c r="AV849" s="4">
        <v>88.44</v>
      </c>
      <c r="AW849">
        <v>2</v>
      </c>
      <c r="AX849">
        <v>1</v>
      </c>
      <c r="AY849" s="16">
        <f t="shared" si="195"/>
        <v>100</v>
      </c>
      <c r="AZ849" s="4">
        <v>94.59</v>
      </c>
      <c r="BA849">
        <v>1</v>
      </c>
    </row>
    <row r="850" spans="1:53" x14ac:dyDescent="0.2">
      <c r="A850" s="13" t="s">
        <v>2817</v>
      </c>
      <c r="B850" s="13" t="s">
        <v>2811</v>
      </c>
      <c r="C850" s="1" t="s">
        <v>409</v>
      </c>
      <c r="D850" s="13" t="s">
        <v>173</v>
      </c>
      <c r="E850" s="13">
        <v>65</v>
      </c>
      <c r="F850" s="13">
        <v>5</v>
      </c>
      <c r="G850" s="13">
        <v>3</v>
      </c>
      <c r="H850" s="20">
        <f t="shared" si="182"/>
        <v>8</v>
      </c>
      <c r="I850">
        <v>4</v>
      </c>
      <c r="J850">
        <v>2</v>
      </c>
      <c r="K850">
        <v>1</v>
      </c>
      <c r="L850" s="17">
        <f t="shared" si="183"/>
        <v>5.0856436517764738</v>
      </c>
      <c r="M850">
        <v>18</v>
      </c>
      <c r="N850">
        <v>7</v>
      </c>
      <c r="O850">
        <v>21</v>
      </c>
      <c r="P850" s="15">
        <f t="shared" si="184"/>
        <v>0.27777777777777779</v>
      </c>
      <c r="Q850" s="15">
        <f t="shared" si="185"/>
        <v>0.10869565217391304</v>
      </c>
      <c r="R850" s="20">
        <f t="shared" si="186"/>
        <v>12</v>
      </c>
      <c r="S850">
        <v>2</v>
      </c>
      <c r="T850">
        <v>0</v>
      </c>
      <c r="U850">
        <v>2</v>
      </c>
      <c r="V850">
        <v>2</v>
      </c>
      <c r="W850">
        <v>0</v>
      </c>
      <c r="X850" s="16">
        <v>94.383333333300001</v>
      </c>
      <c r="Y850" s="26">
        <f t="shared" si="187"/>
        <v>1.4520512820507692</v>
      </c>
      <c r="Z850" s="4">
        <v>87.78</v>
      </c>
      <c r="AA850" s="26">
        <f t="shared" si="188"/>
        <v>1.3504615384615384</v>
      </c>
      <c r="AB850" s="4">
        <v>212.84</v>
      </c>
      <c r="AC850" s="26">
        <f t="shared" si="189"/>
        <v>3.2744615384615385</v>
      </c>
      <c r="AD850" s="21">
        <f t="shared" si="190"/>
        <v>0.29199654048300178</v>
      </c>
      <c r="AE850" s="15">
        <f t="shared" si="191"/>
        <v>0.2857142857142857</v>
      </c>
      <c r="AF850" s="15">
        <f t="shared" si="192"/>
        <v>0.21428571428571427</v>
      </c>
      <c r="AG850" s="15">
        <f t="shared" si="193"/>
        <v>0.5</v>
      </c>
      <c r="AH850" s="1"/>
      <c r="AI850" s="1"/>
      <c r="AJ850" s="21" t="str">
        <f t="shared" si="194"/>
        <v xml:space="preserve"> </v>
      </c>
      <c r="AK850">
        <v>14</v>
      </c>
      <c r="AL850">
        <v>0</v>
      </c>
      <c r="AM850" s="42">
        <v>70</v>
      </c>
      <c r="AN850" s="42">
        <v>8</v>
      </c>
      <c r="AO850" s="42">
        <v>70</v>
      </c>
      <c r="AP850" s="42">
        <v>8</v>
      </c>
      <c r="AQ850" s="42">
        <v>3</v>
      </c>
      <c r="AR850" s="42">
        <v>42</v>
      </c>
      <c r="AS850">
        <v>64</v>
      </c>
      <c r="AT850">
        <v>7</v>
      </c>
      <c r="AU850" s="4">
        <v>5.93</v>
      </c>
      <c r="AV850" s="4">
        <v>90.14</v>
      </c>
      <c r="AW850">
        <v>0</v>
      </c>
      <c r="AX850">
        <v>0</v>
      </c>
      <c r="AY850" s="16">
        <f t="shared" si="195"/>
        <v>112.51986579555448</v>
      </c>
      <c r="AZ850" s="4">
        <v>95.56</v>
      </c>
      <c r="BA850">
        <v>4.0999999999999996</v>
      </c>
    </row>
    <row r="851" spans="1:53" x14ac:dyDescent="0.2">
      <c r="A851" s="13" t="s">
        <v>2818</v>
      </c>
      <c r="B851" s="13" t="s">
        <v>2819</v>
      </c>
      <c r="C851" s="1" t="s">
        <v>214</v>
      </c>
      <c r="D851" s="13" t="s">
        <v>154</v>
      </c>
      <c r="E851" s="13">
        <v>79</v>
      </c>
      <c r="F851" s="13">
        <v>0</v>
      </c>
      <c r="G851" s="13">
        <v>0</v>
      </c>
      <c r="H851" s="20">
        <f t="shared" si="182"/>
        <v>0</v>
      </c>
      <c r="I851">
        <v>0</v>
      </c>
      <c r="J851">
        <v>0</v>
      </c>
      <c r="K851">
        <v>0</v>
      </c>
      <c r="L851" s="17">
        <f t="shared" si="183"/>
        <v>0</v>
      </c>
      <c r="M851">
        <v>1</v>
      </c>
      <c r="N851">
        <v>0</v>
      </c>
      <c r="O851">
        <v>0</v>
      </c>
      <c r="P851" s="15">
        <f t="shared" si="184"/>
        <v>0</v>
      </c>
      <c r="Q851" s="15">
        <f t="shared" si="185"/>
        <v>0</v>
      </c>
      <c r="R851" s="20">
        <f t="shared" si="186"/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s="16">
        <v>7.65</v>
      </c>
      <c r="Y851" s="26">
        <f t="shared" si="187"/>
        <v>9.6835443037974686E-2</v>
      </c>
      <c r="Z851" s="4">
        <v>8.09</v>
      </c>
      <c r="AA851" s="26">
        <f t="shared" si="188"/>
        <v>0.10240506329113924</v>
      </c>
      <c r="AB851" s="4">
        <v>377.1</v>
      </c>
      <c r="AC851" s="26">
        <f t="shared" si="189"/>
        <v>4.7734177215189879</v>
      </c>
      <c r="AD851" s="21">
        <f t="shared" si="190"/>
        <v>2.1002622082608578E-2</v>
      </c>
      <c r="AE851" s="15">
        <f t="shared" si="191"/>
        <v>0</v>
      </c>
      <c r="AF851" s="15">
        <f t="shared" si="192"/>
        <v>0</v>
      </c>
      <c r="AG851" s="15">
        <f t="shared" si="193"/>
        <v>0</v>
      </c>
      <c r="AH851" s="13">
        <v>0</v>
      </c>
      <c r="AI851" s="13">
        <v>1</v>
      </c>
      <c r="AJ851" s="21">
        <f t="shared" si="194"/>
        <v>0</v>
      </c>
      <c r="AK851">
        <v>0</v>
      </c>
      <c r="AL851">
        <v>0</v>
      </c>
      <c r="AM851" s="42">
        <v>6</v>
      </c>
      <c r="AN851" s="42">
        <v>1</v>
      </c>
      <c r="AO851" s="42">
        <v>6</v>
      </c>
      <c r="AP851" s="42">
        <v>1</v>
      </c>
      <c r="AQ851" s="42">
        <v>1</v>
      </c>
      <c r="AR851" s="42">
        <v>4</v>
      </c>
      <c r="AS851">
        <v>7</v>
      </c>
      <c r="AT851">
        <v>0</v>
      </c>
      <c r="AU851" s="4">
        <v>17.11</v>
      </c>
      <c r="AV851" s="4">
        <v>100</v>
      </c>
      <c r="AW851">
        <v>1</v>
      </c>
      <c r="AX851">
        <v>0</v>
      </c>
      <c r="AY851" s="16">
        <f t="shared" si="195"/>
        <v>101.96078431372548</v>
      </c>
      <c r="AZ851" s="4">
        <v>85.71</v>
      </c>
      <c r="BA851">
        <v>-7.9</v>
      </c>
    </row>
    <row r="852" spans="1:53" x14ac:dyDescent="0.2">
      <c r="A852" s="13" t="s">
        <v>1226</v>
      </c>
      <c r="B852" s="13" t="s">
        <v>2821</v>
      </c>
      <c r="C852" s="1" t="s">
        <v>128</v>
      </c>
      <c r="D852" s="13" t="s">
        <v>146</v>
      </c>
      <c r="E852" s="13">
        <v>52</v>
      </c>
      <c r="F852" s="13">
        <v>3</v>
      </c>
      <c r="G852" s="13">
        <v>6</v>
      </c>
      <c r="H852" s="20">
        <f t="shared" si="182"/>
        <v>9</v>
      </c>
      <c r="I852">
        <v>3</v>
      </c>
      <c r="J852">
        <v>2</v>
      </c>
      <c r="K852">
        <v>4</v>
      </c>
      <c r="L852" s="17">
        <f t="shared" si="183"/>
        <v>4.8898279504995141</v>
      </c>
      <c r="M852">
        <v>12</v>
      </c>
      <c r="N852">
        <v>2</v>
      </c>
      <c r="O852">
        <v>7</v>
      </c>
      <c r="P852" s="15">
        <f t="shared" si="184"/>
        <v>0.25</v>
      </c>
      <c r="Q852" s="15">
        <f t="shared" si="185"/>
        <v>0.14285714285714285</v>
      </c>
      <c r="R852" s="20">
        <f t="shared" si="186"/>
        <v>10.941176470588236</v>
      </c>
      <c r="S852">
        <v>0</v>
      </c>
      <c r="T852">
        <v>3</v>
      </c>
      <c r="U852">
        <v>2</v>
      </c>
      <c r="V852">
        <v>6</v>
      </c>
      <c r="W852">
        <v>0</v>
      </c>
      <c r="X852" s="16">
        <v>110.4333333333</v>
      </c>
      <c r="Y852" s="26">
        <f t="shared" si="187"/>
        <v>2.1237179487173075</v>
      </c>
      <c r="Z852" s="4">
        <v>109.36</v>
      </c>
      <c r="AA852" s="26">
        <f t="shared" si="188"/>
        <v>2.1030769230769231</v>
      </c>
      <c r="AB852" s="4">
        <v>174.27</v>
      </c>
      <c r="AC852" s="26">
        <f t="shared" si="189"/>
        <v>3.351346153846154</v>
      </c>
      <c r="AD852" s="21">
        <f t="shared" si="190"/>
        <v>0.38557275323484819</v>
      </c>
      <c r="AE852" s="15">
        <f t="shared" si="191"/>
        <v>0.17647058823529413</v>
      </c>
      <c r="AF852" s="15">
        <f t="shared" si="192"/>
        <v>0.35294117647058826</v>
      </c>
      <c r="AG852" s="15">
        <f t="shared" si="193"/>
        <v>0.52941176470588236</v>
      </c>
      <c r="AH852" s="13">
        <v>3</v>
      </c>
      <c r="AI852" s="13">
        <v>1</v>
      </c>
      <c r="AJ852" s="21">
        <f t="shared" si="194"/>
        <v>0.75</v>
      </c>
      <c r="AK852">
        <v>17</v>
      </c>
      <c r="AL852">
        <v>4</v>
      </c>
      <c r="AM852" s="42">
        <v>76</v>
      </c>
      <c r="AN852" s="42">
        <v>20</v>
      </c>
      <c r="AO852" s="42">
        <v>76</v>
      </c>
      <c r="AP852" s="42">
        <v>20</v>
      </c>
      <c r="AQ852" s="42">
        <v>4</v>
      </c>
      <c r="AR852" s="42">
        <v>48</v>
      </c>
      <c r="AS852">
        <v>99</v>
      </c>
      <c r="AT852">
        <v>20</v>
      </c>
      <c r="AU852" s="4">
        <v>-6.81</v>
      </c>
      <c r="AV852" s="4">
        <v>83.19</v>
      </c>
      <c r="AW852">
        <v>2</v>
      </c>
      <c r="AX852">
        <v>0</v>
      </c>
      <c r="AY852" s="16">
        <f t="shared" si="195"/>
        <v>91.820102626046435</v>
      </c>
      <c r="AZ852" s="4">
        <v>91.4</v>
      </c>
      <c r="BA852">
        <v>-2.9</v>
      </c>
    </row>
    <row r="853" spans="1:53" x14ac:dyDescent="0.2">
      <c r="A853" s="13" t="s">
        <v>992</v>
      </c>
      <c r="B853" s="13" t="s">
        <v>2824</v>
      </c>
      <c r="C853" s="1" t="s">
        <v>145</v>
      </c>
      <c r="D853" s="13" t="s">
        <v>146</v>
      </c>
      <c r="E853" s="13">
        <v>68</v>
      </c>
      <c r="F853" s="13">
        <v>1</v>
      </c>
      <c r="G853" s="13">
        <v>3</v>
      </c>
      <c r="H853" s="20">
        <f t="shared" si="182"/>
        <v>4</v>
      </c>
      <c r="I853">
        <v>1</v>
      </c>
      <c r="J853">
        <v>2</v>
      </c>
      <c r="K853">
        <v>1</v>
      </c>
      <c r="L853" s="17">
        <f t="shared" si="183"/>
        <v>2.443991853360489</v>
      </c>
      <c r="M853">
        <v>6</v>
      </c>
      <c r="N853">
        <v>4</v>
      </c>
      <c r="O853">
        <v>5</v>
      </c>
      <c r="P853" s="15">
        <f t="shared" si="184"/>
        <v>0.16666666666666666</v>
      </c>
      <c r="Q853" s="15">
        <f t="shared" si="185"/>
        <v>6.6666666666666666E-2</v>
      </c>
      <c r="R853" s="20">
        <f t="shared" si="186"/>
        <v>14.727272727272728</v>
      </c>
      <c r="S853">
        <v>0</v>
      </c>
      <c r="T853">
        <v>2</v>
      </c>
      <c r="U853">
        <v>4</v>
      </c>
      <c r="V853">
        <v>2</v>
      </c>
      <c r="W853">
        <v>0</v>
      </c>
      <c r="X853" s="16">
        <v>98.2</v>
      </c>
      <c r="Y853" s="26">
        <f t="shared" si="187"/>
        <v>1.4441176470588235</v>
      </c>
      <c r="Z853" s="4">
        <v>95.9</v>
      </c>
      <c r="AA853" s="26">
        <f t="shared" si="188"/>
        <v>1.4102941176470589</v>
      </c>
      <c r="AB853" s="4">
        <v>242.54</v>
      </c>
      <c r="AC853" s="26">
        <f t="shared" si="189"/>
        <v>3.5667647058823526</v>
      </c>
      <c r="AD853" s="21">
        <f t="shared" si="190"/>
        <v>0.28335894102351972</v>
      </c>
      <c r="AE853" s="15">
        <f t="shared" si="191"/>
        <v>9.0909090909090912E-2</v>
      </c>
      <c r="AF853" s="15">
        <f t="shared" si="192"/>
        <v>0.27272727272727271</v>
      </c>
      <c r="AG853" s="15">
        <f t="shared" si="193"/>
        <v>0.36363636363636365</v>
      </c>
      <c r="AH853" s="13">
        <v>16</v>
      </c>
      <c r="AI853" s="13">
        <v>18</v>
      </c>
      <c r="AJ853" s="21">
        <f t="shared" si="194"/>
        <v>0.47058823529411764</v>
      </c>
      <c r="AK853">
        <v>11</v>
      </c>
      <c r="AL853">
        <v>1</v>
      </c>
      <c r="AM853" s="42">
        <v>70</v>
      </c>
      <c r="AN853" s="42">
        <v>8</v>
      </c>
      <c r="AO853" s="42">
        <v>70</v>
      </c>
      <c r="AP853" s="42">
        <v>8</v>
      </c>
      <c r="AQ853" s="42">
        <v>4</v>
      </c>
      <c r="AR853" s="42">
        <v>39</v>
      </c>
      <c r="AS853">
        <v>77</v>
      </c>
      <c r="AT853">
        <v>10</v>
      </c>
      <c r="AU853" s="4">
        <v>0.42</v>
      </c>
      <c r="AV853" s="4">
        <v>88.51</v>
      </c>
      <c r="AW853">
        <v>1</v>
      </c>
      <c r="AX853">
        <v>0</v>
      </c>
      <c r="AY853" s="16">
        <f t="shared" si="195"/>
        <v>103.25865580448064</v>
      </c>
      <c r="AZ853" s="4">
        <v>93.94</v>
      </c>
      <c r="BA853">
        <v>2.6</v>
      </c>
    </row>
    <row r="854" spans="1:53" x14ac:dyDescent="0.2">
      <c r="A854" s="13" t="s">
        <v>772</v>
      </c>
      <c r="B854" s="13" t="s">
        <v>2827</v>
      </c>
      <c r="C854" s="1" t="s">
        <v>584</v>
      </c>
      <c r="D854" s="13" t="s">
        <v>154</v>
      </c>
      <c r="E854" s="13">
        <v>79</v>
      </c>
      <c r="F854" s="13">
        <v>2</v>
      </c>
      <c r="G854" s="13">
        <v>10</v>
      </c>
      <c r="H854" s="20">
        <f t="shared" si="182"/>
        <v>12</v>
      </c>
      <c r="I854">
        <v>2</v>
      </c>
      <c r="J854">
        <v>5</v>
      </c>
      <c r="K854">
        <v>5</v>
      </c>
      <c r="L854" s="17">
        <f t="shared" si="183"/>
        <v>2.8006482982175434</v>
      </c>
      <c r="M854">
        <v>39</v>
      </c>
      <c r="N854">
        <v>21</v>
      </c>
      <c r="O854">
        <v>10</v>
      </c>
      <c r="P854" s="15">
        <f t="shared" si="184"/>
        <v>5.128205128205128E-2</v>
      </c>
      <c r="Q854" s="15">
        <f t="shared" si="185"/>
        <v>2.8571428571428571E-2</v>
      </c>
      <c r="R854" s="20">
        <f t="shared" si="186"/>
        <v>37.142857142857146</v>
      </c>
      <c r="S854">
        <v>1</v>
      </c>
      <c r="T854">
        <v>3</v>
      </c>
      <c r="U854">
        <v>15</v>
      </c>
      <c r="V854">
        <v>10</v>
      </c>
      <c r="W854">
        <v>1</v>
      </c>
      <c r="X854" s="16">
        <v>257.0833333333</v>
      </c>
      <c r="Y854" s="26">
        <f t="shared" si="187"/>
        <v>3.2542194092822787</v>
      </c>
      <c r="Z854" s="4">
        <v>246.85</v>
      </c>
      <c r="AA854" s="26">
        <f t="shared" si="188"/>
        <v>3.1246835443037972</v>
      </c>
      <c r="AB854" s="4">
        <v>179.72</v>
      </c>
      <c r="AC854" s="26">
        <f t="shared" si="189"/>
        <v>2.2749367088607593</v>
      </c>
      <c r="AD854" s="21">
        <f t="shared" si="190"/>
        <v>0.57868579600065639</v>
      </c>
      <c r="AE854" s="15">
        <f t="shared" si="191"/>
        <v>7.1428571428571425E-2</v>
      </c>
      <c r="AF854" s="15">
        <f t="shared" si="192"/>
        <v>0.35714285714285715</v>
      </c>
      <c r="AG854" s="15">
        <f t="shared" si="193"/>
        <v>0.4285714285714286</v>
      </c>
      <c r="AH854" s="13">
        <v>4</v>
      </c>
      <c r="AI854" s="13">
        <v>3</v>
      </c>
      <c r="AJ854" s="21">
        <f t="shared" si="194"/>
        <v>0.5714285714285714</v>
      </c>
      <c r="AK854">
        <v>28</v>
      </c>
      <c r="AL854">
        <v>1</v>
      </c>
      <c r="AM854" s="42">
        <v>180</v>
      </c>
      <c r="AN854" s="42">
        <v>43</v>
      </c>
      <c r="AO854" s="42">
        <v>180</v>
      </c>
      <c r="AP854" s="42">
        <v>43</v>
      </c>
      <c r="AQ854" s="42">
        <v>7</v>
      </c>
      <c r="AR854" s="42">
        <v>150</v>
      </c>
      <c r="AS854">
        <v>250</v>
      </c>
      <c r="AT854">
        <v>34</v>
      </c>
      <c r="AU854" s="4">
        <v>-0.93</v>
      </c>
      <c r="AV854" s="4">
        <v>88.03</v>
      </c>
      <c r="AW854">
        <v>0</v>
      </c>
      <c r="AX854">
        <v>0</v>
      </c>
      <c r="AY854" s="16">
        <f t="shared" si="195"/>
        <v>103.62398703404909</v>
      </c>
      <c r="AZ854" s="4">
        <v>92.12</v>
      </c>
      <c r="BA854">
        <v>7</v>
      </c>
    </row>
    <row r="855" spans="1:53" x14ac:dyDescent="0.2">
      <c r="A855" s="13" t="s">
        <v>519</v>
      </c>
      <c r="B855" s="13" t="s">
        <v>2829</v>
      </c>
      <c r="C855" s="1" t="s">
        <v>167</v>
      </c>
      <c r="D855" s="13" t="s">
        <v>137</v>
      </c>
      <c r="E855" s="13">
        <v>34</v>
      </c>
      <c r="F855" s="13">
        <v>0</v>
      </c>
      <c r="G855" s="13">
        <v>0</v>
      </c>
      <c r="H855" s="20">
        <f t="shared" si="182"/>
        <v>0</v>
      </c>
      <c r="I855">
        <v>0</v>
      </c>
      <c r="J855">
        <v>0</v>
      </c>
      <c r="K855">
        <v>0</v>
      </c>
      <c r="L855" s="17">
        <f t="shared" si="183"/>
        <v>0</v>
      </c>
      <c r="M855">
        <v>2</v>
      </c>
      <c r="N855">
        <v>4</v>
      </c>
      <c r="O855">
        <v>0</v>
      </c>
      <c r="P855" s="15">
        <f t="shared" si="184"/>
        <v>0</v>
      </c>
      <c r="Q855" s="15">
        <f t="shared" si="185"/>
        <v>0</v>
      </c>
      <c r="R855" s="20">
        <f t="shared" si="186"/>
        <v>0</v>
      </c>
      <c r="S855">
        <v>0</v>
      </c>
      <c r="T855">
        <v>4</v>
      </c>
      <c r="U855">
        <v>0</v>
      </c>
      <c r="V855">
        <v>0</v>
      </c>
      <c r="W855">
        <v>0</v>
      </c>
      <c r="X855" s="16">
        <v>21.983333333299999</v>
      </c>
      <c r="Y855" s="26">
        <f t="shared" si="187"/>
        <v>0.64656862744999999</v>
      </c>
      <c r="Z855" s="4">
        <v>23.25</v>
      </c>
      <c r="AA855" s="26">
        <f t="shared" si="188"/>
        <v>0.68382352941176472</v>
      </c>
      <c r="AB855" s="4">
        <v>127.57</v>
      </c>
      <c r="AC855" s="26">
        <f t="shared" si="189"/>
        <v>3.7520588235294117</v>
      </c>
      <c r="AD855" s="21">
        <f t="shared" si="190"/>
        <v>0.15415727357114442</v>
      </c>
      <c r="AE855" s="15">
        <f t="shared" si="191"/>
        <v>0</v>
      </c>
      <c r="AF855" s="15">
        <f t="shared" si="192"/>
        <v>0</v>
      </c>
      <c r="AG855" s="15">
        <f t="shared" si="193"/>
        <v>0</v>
      </c>
      <c r="AH855" s="13">
        <v>0</v>
      </c>
      <c r="AI855" s="13">
        <v>1</v>
      </c>
      <c r="AJ855" s="21">
        <f t="shared" si="194"/>
        <v>0</v>
      </c>
      <c r="AK855">
        <v>4</v>
      </c>
      <c r="AL855">
        <v>0</v>
      </c>
      <c r="AM855" s="42">
        <v>19</v>
      </c>
      <c r="AN855" s="42">
        <v>4</v>
      </c>
      <c r="AO855" s="42">
        <v>19</v>
      </c>
      <c r="AP855" s="42">
        <v>4</v>
      </c>
      <c r="AQ855" s="42">
        <v>2</v>
      </c>
      <c r="AR855" s="42">
        <v>15</v>
      </c>
      <c r="AS855">
        <v>25</v>
      </c>
      <c r="AT855">
        <v>4</v>
      </c>
      <c r="AU855" s="4">
        <v>-4.3</v>
      </c>
      <c r="AV855" s="4">
        <v>86.21</v>
      </c>
      <c r="AW855">
        <v>0</v>
      </c>
      <c r="AX855">
        <v>0</v>
      </c>
      <c r="AY855" s="16">
        <f t="shared" si="195"/>
        <v>128.27899924204439</v>
      </c>
      <c r="AZ855" s="4">
        <v>92.59</v>
      </c>
      <c r="BA855">
        <v>0</v>
      </c>
    </row>
    <row r="856" spans="1:53" x14ac:dyDescent="0.2">
      <c r="A856" s="13" t="s">
        <v>755</v>
      </c>
      <c r="B856" s="13" t="s">
        <v>2833</v>
      </c>
      <c r="C856" s="1" t="s">
        <v>398</v>
      </c>
      <c r="D856" s="13" t="s">
        <v>844</v>
      </c>
      <c r="E856" s="13">
        <v>4</v>
      </c>
      <c r="F856" s="13">
        <v>0</v>
      </c>
      <c r="G856" s="13">
        <v>0</v>
      </c>
      <c r="H856" s="20">
        <f t="shared" si="182"/>
        <v>0</v>
      </c>
      <c r="I856">
        <v>0</v>
      </c>
      <c r="J856">
        <v>0</v>
      </c>
      <c r="K856">
        <v>0</v>
      </c>
      <c r="L856" s="17">
        <f t="shared" si="183"/>
        <v>0</v>
      </c>
      <c r="M856">
        <v>0</v>
      </c>
      <c r="N856">
        <v>0</v>
      </c>
      <c r="O856">
        <v>0</v>
      </c>
      <c r="P856" s="15">
        <f t="shared" si="184"/>
        <v>0</v>
      </c>
      <c r="Q856" s="15">
        <f t="shared" si="185"/>
        <v>0</v>
      </c>
      <c r="R856" s="20">
        <f t="shared" si="186"/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s="16">
        <v>0</v>
      </c>
      <c r="Y856" s="26">
        <f t="shared" si="187"/>
        <v>0</v>
      </c>
      <c r="Z856" s="4">
        <v>0</v>
      </c>
      <c r="AA856" s="26">
        <f t="shared" si="188"/>
        <v>0</v>
      </c>
      <c r="AB856" s="4">
        <v>18.170000000000002</v>
      </c>
      <c r="AC856" s="26">
        <f t="shared" si="189"/>
        <v>4.5425000000000004</v>
      </c>
      <c r="AD856" s="21">
        <f t="shared" si="190"/>
        <v>0</v>
      </c>
      <c r="AE856" s="15">
        <f t="shared" si="191"/>
        <v>0</v>
      </c>
      <c r="AF856" s="15">
        <f t="shared" si="192"/>
        <v>0</v>
      </c>
      <c r="AG856" s="15">
        <f t="shared" si="193"/>
        <v>0</v>
      </c>
      <c r="AH856" s="13">
        <v>0</v>
      </c>
      <c r="AI856" s="13">
        <v>0</v>
      </c>
      <c r="AJ856" s="21" t="str">
        <f t="shared" si="194"/>
        <v xml:space="preserve"> </v>
      </c>
      <c r="AK856">
        <v>0</v>
      </c>
      <c r="AL856">
        <v>0</v>
      </c>
      <c r="AM856" s="42">
        <v>0</v>
      </c>
      <c r="AN856" s="42">
        <v>0</v>
      </c>
      <c r="AO856" s="42">
        <v>0</v>
      </c>
      <c r="AP856" s="42">
        <v>0</v>
      </c>
      <c r="AQ856" s="42">
        <v>0</v>
      </c>
      <c r="AR856" s="42">
        <v>0</v>
      </c>
      <c r="AS856">
        <v>0</v>
      </c>
      <c r="AT856">
        <v>0</v>
      </c>
      <c r="AW856">
        <v>0</v>
      </c>
      <c r="AX856">
        <v>0</v>
      </c>
      <c r="AY856" s="16">
        <f t="shared" si="195"/>
        <v>0</v>
      </c>
    </row>
    <row r="857" spans="1:53" x14ac:dyDescent="0.2">
      <c r="A857" s="13" t="s">
        <v>1061</v>
      </c>
      <c r="B857" s="13" t="s">
        <v>2835</v>
      </c>
      <c r="C857" s="1" t="s">
        <v>270</v>
      </c>
      <c r="D857" s="13" t="s">
        <v>173</v>
      </c>
      <c r="E857" s="13">
        <v>80</v>
      </c>
      <c r="F857" s="13">
        <v>6</v>
      </c>
      <c r="G857" s="13">
        <v>15</v>
      </c>
      <c r="H857" s="20">
        <f t="shared" si="182"/>
        <v>21</v>
      </c>
      <c r="I857">
        <v>6</v>
      </c>
      <c r="J857">
        <v>7</v>
      </c>
      <c r="K857">
        <v>8</v>
      </c>
      <c r="L857" s="17">
        <f t="shared" si="183"/>
        <v>5.1032806804374236</v>
      </c>
      <c r="M857">
        <v>69</v>
      </c>
      <c r="N857">
        <v>23</v>
      </c>
      <c r="O857">
        <v>52</v>
      </c>
      <c r="P857" s="15">
        <f t="shared" si="184"/>
        <v>8.6956521739130432E-2</v>
      </c>
      <c r="Q857" s="15">
        <f t="shared" si="185"/>
        <v>4.1666666666666664E-2</v>
      </c>
      <c r="R857" s="20">
        <f t="shared" si="186"/>
        <v>47.6875</v>
      </c>
      <c r="S857">
        <v>3</v>
      </c>
      <c r="T857">
        <v>6</v>
      </c>
      <c r="U857">
        <v>6</v>
      </c>
      <c r="V857">
        <v>10</v>
      </c>
      <c r="W857">
        <v>2</v>
      </c>
      <c r="X857" s="16">
        <v>246.9</v>
      </c>
      <c r="Y857" s="26">
        <f t="shared" si="187"/>
        <v>3.0862500000000002</v>
      </c>
      <c r="Z857" s="4">
        <v>242.12</v>
      </c>
      <c r="AA857" s="26">
        <f t="shared" si="188"/>
        <v>3.0265</v>
      </c>
      <c r="AB857" s="4">
        <v>178.73</v>
      </c>
      <c r="AC857" s="26">
        <f t="shared" si="189"/>
        <v>2.2341249999999997</v>
      </c>
      <c r="AD857" s="21">
        <f t="shared" si="190"/>
        <v>0.57531186883687779</v>
      </c>
      <c r="AE857" s="15">
        <f t="shared" si="191"/>
        <v>0.1875</v>
      </c>
      <c r="AF857" s="15">
        <f t="shared" si="192"/>
        <v>0.46875</v>
      </c>
      <c r="AG857" s="15">
        <f t="shared" si="193"/>
        <v>0.65625</v>
      </c>
      <c r="AH857" s="1"/>
      <c r="AI857" s="1"/>
      <c r="AJ857" s="21" t="str">
        <f t="shared" si="194"/>
        <v xml:space="preserve"> </v>
      </c>
      <c r="AK857">
        <v>32</v>
      </c>
      <c r="AL857">
        <v>2</v>
      </c>
      <c r="AM857" s="42">
        <v>186</v>
      </c>
      <c r="AN857" s="42">
        <v>31</v>
      </c>
      <c r="AO857" s="42">
        <v>186</v>
      </c>
      <c r="AP857" s="42">
        <v>31</v>
      </c>
      <c r="AQ857" s="42">
        <v>16</v>
      </c>
      <c r="AR857" s="42">
        <v>116</v>
      </c>
      <c r="AS857">
        <v>208</v>
      </c>
      <c r="AT857">
        <v>34</v>
      </c>
      <c r="AU857" s="4">
        <v>-2.2800000000000002</v>
      </c>
      <c r="AV857" s="4">
        <v>85.95</v>
      </c>
      <c r="AW857">
        <v>1</v>
      </c>
      <c r="AX857">
        <v>1</v>
      </c>
      <c r="AY857" s="16">
        <f t="shared" si="195"/>
        <v>106.92588092345079</v>
      </c>
      <c r="AZ857" s="4">
        <v>95.48</v>
      </c>
      <c r="BA857">
        <v>4.4000000000000004</v>
      </c>
    </row>
    <row r="858" spans="1:53" x14ac:dyDescent="0.2">
      <c r="A858" s="13" t="s">
        <v>477</v>
      </c>
      <c r="B858" s="13" t="s">
        <v>2837</v>
      </c>
      <c r="C858" s="1" t="s">
        <v>482</v>
      </c>
      <c r="D858" s="13" t="s">
        <v>173</v>
      </c>
      <c r="E858" s="13">
        <v>56</v>
      </c>
      <c r="F858" s="13">
        <v>1</v>
      </c>
      <c r="G858" s="13">
        <v>4</v>
      </c>
      <c r="H858" s="20">
        <f t="shared" si="182"/>
        <v>5</v>
      </c>
      <c r="I858">
        <v>1</v>
      </c>
      <c r="J858">
        <v>2</v>
      </c>
      <c r="K858">
        <v>2</v>
      </c>
      <c r="L858" s="17">
        <f t="shared" si="183"/>
        <v>2.2335277329687968</v>
      </c>
      <c r="M858">
        <v>21</v>
      </c>
      <c r="N858">
        <v>7</v>
      </c>
      <c r="O858">
        <v>25</v>
      </c>
      <c r="P858" s="15">
        <f t="shared" si="184"/>
        <v>4.7619047619047616E-2</v>
      </c>
      <c r="Q858" s="15">
        <f t="shared" si="185"/>
        <v>1.8867924528301886E-2</v>
      </c>
      <c r="R858" s="20">
        <f t="shared" si="186"/>
        <v>18.666666666666668</v>
      </c>
      <c r="S858">
        <v>5</v>
      </c>
      <c r="T858">
        <v>5</v>
      </c>
      <c r="U858">
        <v>7</v>
      </c>
      <c r="V858">
        <v>5</v>
      </c>
      <c r="W858">
        <v>0</v>
      </c>
      <c r="X858" s="16">
        <v>134.3166666667</v>
      </c>
      <c r="Y858" s="26">
        <f t="shared" si="187"/>
        <v>2.3985119047625001</v>
      </c>
      <c r="Z858" s="4">
        <v>131.22</v>
      </c>
      <c r="AA858" s="26">
        <f t="shared" si="188"/>
        <v>2.3432142857142857</v>
      </c>
      <c r="AB858" s="4">
        <v>185.57</v>
      </c>
      <c r="AC858" s="26">
        <f t="shared" si="189"/>
        <v>3.3137499999999998</v>
      </c>
      <c r="AD858" s="21">
        <f t="shared" si="190"/>
        <v>0.41421762050569777</v>
      </c>
      <c r="AE858" s="15">
        <f t="shared" si="191"/>
        <v>8.3333333333333329E-2</v>
      </c>
      <c r="AF858" s="15">
        <f t="shared" si="192"/>
        <v>0.33333333333333331</v>
      </c>
      <c r="AG858" s="15">
        <f t="shared" si="193"/>
        <v>0.41666666666666663</v>
      </c>
      <c r="AH858" s="1"/>
      <c r="AI858" s="1"/>
      <c r="AJ858" s="21" t="str">
        <f t="shared" si="194"/>
        <v xml:space="preserve"> </v>
      </c>
      <c r="AK858">
        <v>12</v>
      </c>
      <c r="AL858">
        <v>1</v>
      </c>
      <c r="AM858" s="42">
        <v>100</v>
      </c>
      <c r="AN858" s="42">
        <v>24</v>
      </c>
      <c r="AO858" s="42">
        <v>100</v>
      </c>
      <c r="AP858" s="42">
        <v>24</v>
      </c>
      <c r="AQ858" s="42">
        <v>8</v>
      </c>
      <c r="AR858" s="42">
        <v>52</v>
      </c>
      <c r="AS858">
        <v>108</v>
      </c>
      <c r="AT858">
        <v>23</v>
      </c>
      <c r="AU858" s="4">
        <v>-6.97</v>
      </c>
      <c r="AV858" s="4">
        <v>82.44</v>
      </c>
      <c r="AW858">
        <v>3</v>
      </c>
      <c r="AX858">
        <v>1</v>
      </c>
      <c r="AY858" s="16">
        <f t="shared" si="195"/>
        <v>92.468048144908181</v>
      </c>
      <c r="AZ858" s="4">
        <v>89.15</v>
      </c>
      <c r="BA858">
        <v>-3.7</v>
      </c>
    </row>
    <row r="859" spans="1:53" x14ac:dyDescent="0.2">
      <c r="A859" s="13" t="s">
        <v>126</v>
      </c>
      <c r="B859" s="13" t="s">
        <v>2840</v>
      </c>
      <c r="C859" s="1" t="s">
        <v>206</v>
      </c>
      <c r="D859" s="13" t="s">
        <v>154</v>
      </c>
      <c r="E859" s="13">
        <v>81</v>
      </c>
      <c r="F859" s="13">
        <v>4</v>
      </c>
      <c r="G859" s="13">
        <v>9</v>
      </c>
      <c r="H859" s="20">
        <f t="shared" si="182"/>
        <v>13</v>
      </c>
      <c r="I859">
        <v>4</v>
      </c>
      <c r="J859">
        <v>4</v>
      </c>
      <c r="K859">
        <v>5</v>
      </c>
      <c r="L859" s="17">
        <f t="shared" si="183"/>
        <v>5.9428571428571431</v>
      </c>
      <c r="M859">
        <v>29</v>
      </c>
      <c r="N859">
        <v>13</v>
      </c>
      <c r="O859">
        <v>5</v>
      </c>
      <c r="P859" s="15">
        <f t="shared" si="184"/>
        <v>0.13793103448275862</v>
      </c>
      <c r="Q859" s="15">
        <f t="shared" si="185"/>
        <v>8.5106382978723402E-2</v>
      </c>
      <c r="R859" s="20">
        <f t="shared" si="186"/>
        <v>24</v>
      </c>
      <c r="S859">
        <v>1</v>
      </c>
      <c r="T859">
        <v>0</v>
      </c>
      <c r="U859">
        <v>10</v>
      </c>
      <c r="V859">
        <v>7</v>
      </c>
      <c r="W859">
        <v>2</v>
      </c>
      <c r="X859" s="16">
        <v>131.25</v>
      </c>
      <c r="Y859" s="26">
        <f t="shared" si="187"/>
        <v>1.6203703703703705</v>
      </c>
      <c r="Z859" s="4">
        <v>125.68</v>
      </c>
      <c r="AA859" s="26">
        <f t="shared" si="188"/>
        <v>1.5516049382716051</v>
      </c>
      <c r="AB859" s="4">
        <v>265.31</v>
      </c>
      <c r="AC859" s="26">
        <f t="shared" si="189"/>
        <v>3.2754320987654322</v>
      </c>
      <c r="AD859" s="21">
        <f t="shared" si="190"/>
        <v>0.3214404460472135</v>
      </c>
      <c r="AE859" s="15">
        <f t="shared" si="191"/>
        <v>0.23529411764705882</v>
      </c>
      <c r="AF859" s="15">
        <f t="shared" si="192"/>
        <v>0.52941176470588236</v>
      </c>
      <c r="AG859" s="15">
        <f t="shared" si="193"/>
        <v>0.76470588235294112</v>
      </c>
      <c r="AH859" s="13">
        <v>0</v>
      </c>
      <c r="AI859" s="13">
        <v>0</v>
      </c>
      <c r="AJ859" s="21" t="str">
        <f t="shared" si="194"/>
        <v xml:space="preserve"> </v>
      </c>
      <c r="AK859">
        <v>17</v>
      </c>
      <c r="AL859">
        <v>0</v>
      </c>
      <c r="AM859" s="42">
        <v>85</v>
      </c>
      <c r="AN859" s="42">
        <v>25</v>
      </c>
      <c r="AO859" s="42">
        <v>85</v>
      </c>
      <c r="AP859" s="42">
        <v>25</v>
      </c>
      <c r="AQ859" s="42">
        <v>12</v>
      </c>
      <c r="AR859" s="42">
        <v>54</v>
      </c>
      <c r="AS859">
        <v>93</v>
      </c>
      <c r="AT859">
        <v>24</v>
      </c>
      <c r="AU859" s="4">
        <v>-7.52</v>
      </c>
      <c r="AV859" s="4">
        <v>79.489999999999995</v>
      </c>
      <c r="AW859">
        <v>0</v>
      </c>
      <c r="AX859">
        <v>3</v>
      </c>
      <c r="AY859" s="16">
        <f t="shared" si="195"/>
        <v>81.828571428571422</v>
      </c>
      <c r="AZ859" s="4">
        <v>88.76</v>
      </c>
      <c r="BA859">
        <v>-7</v>
      </c>
    </row>
    <row r="860" spans="1:53" x14ac:dyDescent="0.2">
      <c r="A860" s="13" t="s">
        <v>1151</v>
      </c>
      <c r="B860" s="13" t="s">
        <v>2842</v>
      </c>
      <c r="C860" s="1" t="s">
        <v>243</v>
      </c>
      <c r="D860" s="13" t="s">
        <v>146</v>
      </c>
      <c r="E860" s="13">
        <v>77</v>
      </c>
      <c r="F860" s="13">
        <v>3</v>
      </c>
      <c r="G860" s="13">
        <v>4</v>
      </c>
      <c r="H860" s="20">
        <f t="shared" si="182"/>
        <v>7</v>
      </c>
      <c r="I860">
        <v>3</v>
      </c>
      <c r="J860">
        <v>3</v>
      </c>
      <c r="K860">
        <v>1</v>
      </c>
      <c r="L860" s="17">
        <f t="shared" si="183"/>
        <v>2.1989528795811517</v>
      </c>
      <c r="M860">
        <v>28</v>
      </c>
      <c r="N860">
        <v>11</v>
      </c>
      <c r="O860">
        <v>5</v>
      </c>
      <c r="P860" s="15">
        <f t="shared" si="184"/>
        <v>0.10714285714285714</v>
      </c>
      <c r="Q860" s="15">
        <f t="shared" si="185"/>
        <v>6.8181818181818177E-2</v>
      </c>
      <c r="R860" s="20">
        <f t="shared" si="186"/>
        <v>30.5625</v>
      </c>
      <c r="S860">
        <v>0</v>
      </c>
      <c r="T860">
        <v>3</v>
      </c>
      <c r="U860">
        <v>12</v>
      </c>
      <c r="V860">
        <v>4</v>
      </c>
      <c r="W860">
        <v>3</v>
      </c>
      <c r="X860" s="16">
        <v>191</v>
      </c>
      <c r="Y860" s="26">
        <f t="shared" si="187"/>
        <v>2.4805194805194803</v>
      </c>
      <c r="Z860" s="4">
        <v>186.34</v>
      </c>
      <c r="AA860" s="26">
        <f t="shared" si="188"/>
        <v>2.42</v>
      </c>
      <c r="AB860" s="4">
        <v>238.18</v>
      </c>
      <c r="AC860" s="26">
        <f t="shared" si="189"/>
        <v>3.0932467532467531</v>
      </c>
      <c r="AD860" s="21">
        <f t="shared" si="190"/>
        <v>0.43894280599265056</v>
      </c>
      <c r="AE860" s="15">
        <f t="shared" si="191"/>
        <v>0.1875</v>
      </c>
      <c r="AF860" s="15">
        <f t="shared" si="192"/>
        <v>0.25</v>
      </c>
      <c r="AG860" s="15">
        <f t="shared" si="193"/>
        <v>0.4375</v>
      </c>
      <c r="AH860" s="13">
        <v>4</v>
      </c>
      <c r="AI860" s="13">
        <v>12</v>
      </c>
      <c r="AJ860" s="21">
        <f t="shared" si="194"/>
        <v>0.25</v>
      </c>
      <c r="AK860">
        <v>16</v>
      </c>
      <c r="AL860">
        <v>1</v>
      </c>
      <c r="AM860" s="42">
        <v>147</v>
      </c>
      <c r="AN860" s="42">
        <v>17</v>
      </c>
      <c r="AO860" s="42">
        <v>147</v>
      </c>
      <c r="AP860" s="42">
        <v>17</v>
      </c>
      <c r="AQ860" s="42">
        <v>8</v>
      </c>
      <c r="AR860" s="42">
        <v>61</v>
      </c>
      <c r="AS860">
        <v>139</v>
      </c>
      <c r="AT860">
        <v>21</v>
      </c>
      <c r="AU860" s="4">
        <v>-2.41</v>
      </c>
      <c r="AV860" s="4">
        <v>86.88</v>
      </c>
      <c r="AW860">
        <v>0</v>
      </c>
      <c r="AX860">
        <v>1</v>
      </c>
      <c r="AY860" s="16">
        <f t="shared" si="195"/>
        <v>103.03664921465969</v>
      </c>
      <c r="AZ860" s="4">
        <v>96.27</v>
      </c>
      <c r="BA860">
        <v>2.9</v>
      </c>
    </row>
    <row r="861" spans="1:53" x14ac:dyDescent="0.2">
      <c r="A861" s="13" t="s">
        <v>2844</v>
      </c>
      <c r="B861" s="13" t="s">
        <v>2842</v>
      </c>
      <c r="C861" s="1" t="s">
        <v>302</v>
      </c>
      <c r="D861" s="13" t="s">
        <v>129</v>
      </c>
      <c r="E861" s="13">
        <v>2</v>
      </c>
      <c r="F861" s="13">
        <v>0</v>
      </c>
      <c r="G861" s="13">
        <v>0</v>
      </c>
      <c r="H861" s="20">
        <f t="shared" si="182"/>
        <v>0</v>
      </c>
      <c r="I861">
        <v>0</v>
      </c>
      <c r="J861">
        <v>0</v>
      </c>
      <c r="K861">
        <v>0</v>
      </c>
      <c r="L861" s="17">
        <f t="shared" si="183"/>
        <v>0</v>
      </c>
      <c r="M861">
        <v>0</v>
      </c>
      <c r="N861">
        <v>0</v>
      </c>
      <c r="O861">
        <v>0</v>
      </c>
      <c r="P861" s="15">
        <f t="shared" si="184"/>
        <v>0</v>
      </c>
      <c r="Q861" s="15">
        <f t="shared" si="185"/>
        <v>0</v>
      </c>
      <c r="R861" s="20">
        <f t="shared" si="186"/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16">
        <v>0.36666666670000003</v>
      </c>
      <c r="Y861" s="26">
        <f t="shared" si="187"/>
        <v>0.18333333335000002</v>
      </c>
      <c r="Z861" s="4">
        <v>0.04</v>
      </c>
      <c r="AA861" s="26">
        <f t="shared" si="188"/>
        <v>0.02</v>
      </c>
      <c r="AB861" s="4">
        <v>5.65</v>
      </c>
      <c r="AC861" s="26">
        <f t="shared" si="189"/>
        <v>2.8250000000000002</v>
      </c>
      <c r="AD861" s="21">
        <f t="shared" si="190"/>
        <v>7.0298769771528994E-3</v>
      </c>
      <c r="AE861" s="15">
        <f t="shared" si="191"/>
        <v>0</v>
      </c>
      <c r="AF861" s="15">
        <f t="shared" si="192"/>
        <v>0</v>
      </c>
      <c r="AG861" s="15">
        <f t="shared" si="193"/>
        <v>0</v>
      </c>
      <c r="AH861" s="13">
        <v>0</v>
      </c>
      <c r="AI861" s="13">
        <v>0</v>
      </c>
      <c r="AJ861" s="21" t="str">
        <f t="shared" si="194"/>
        <v xml:space="preserve"> </v>
      </c>
      <c r="AK861">
        <v>0</v>
      </c>
      <c r="AL861">
        <v>0</v>
      </c>
      <c r="AM861" s="42">
        <v>0</v>
      </c>
      <c r="AN861" s="42">
        <v>0</v>
      </c>
      <c r="AO861" s="42">
        <v>0</v>
      </c>
      <c r="AP861" s="42">
        <v>0</v>
      </c>
      <c r="AQ861" s="42">
        <v>0</v>
      </c>
      <c r="AR861" s="42">
        <v>0</v>
      </c>
      <c r="AS861">
        <v>0</v>
      </c>
      <c r="AT861">
        <v>0</v>
      </c>
      <c r="AW861">
        <v>0</v>
      </c>
      <c r="AX861">
        <v>0</v>
      </c>
      <c r="AY861" s="16">
        <f t="shared" si="195"/>
        <v>0</v>
      </c>
      <c r="AZ861" s="4">
        <v>100</v>
      </c>
      <c r="BA861">
        <v>0</v>
      </c>
    </row>
    <row r="862" spans="1:53" x14ac:dyDescent="0.2">
      <c r="A862" s="13" t="s">
        <v>519</v>
      </c>
      <c r="B862" s="13" t="s">
        <v>2842</v>
      </c>
      <c r="C862" s="1" t="s">
        <v>162</v>
      </c>
      <c r="D862" s="13" t="s">
        <v>173</v>
      </c>
      <c r="E862" s="13">
        <v>3</v>
      </c>
      <c r="F862" s="13">
        <v>0</v>
      </c>
      <c r="G862" s="13">
        <v>0</v>
      </c>
      <c r="H862" s="20">
        <f t="shared" si="182"/>
        <v>0</v>
      </c>
      <c r="I862">
        <v>0</v>
      </c>
      <c r="J862">
        <v>0</v>
      </c>
      <c r="K862">
        <v>0</v>
      </c>
      <c r="L862" s="17">
        <f t="shared" si="183"/>
        <v>0</v>
      </c>
      <c r="M862">
        <v>0</v>
      </c>
      <c r="N862">
        <v>0</v>
      </c>
      <c r="O862">
        <v>0</v>
      </c>
      <c r="P862" s="15">
        <f t="shared" si="184"/>
        <v>0</v>
      </c>
      <c r="Q862" s="15">
        <f t="shared" si="185"/>
        <v>0</v>
      </c>
      <c r="R862" s="20">
        <f t="shared" si="186"/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s="16">
        <v>0.16666666669999999</v>
      </c>
      <c r="Y862" s="26">
        <f t="shared" si="187"/>
        <v>5.5555555566666665E-2</v>
      </c>
      <c r="Z862" s="4">
        <v>0.17</v>
      </c>
      <c r="AA862" s="26">
        <f t="shared" si="188"/>
        <v>5.6666666666666671E-2</v>
      </c>
      <c r="AB862" s="4">
        <v>16.329999999999998</v>
      </c>
      <c r="AC862" s="26">
        <f t="shared" si="189"/>
        <v>5.4433333333333325</v>
      </c>
      <c r="AD862" s="21">
        <f t="shared" si="190"/>
        <v>1.0303030303030305E-2</v>
      </c>
      <c r="AE862" s="15">
        <f t="shared" si="191"/>
        <v>0</v>
      </c>
      <c r="AF862" s="15">
        <f t="shared" si="192"/>
        <v>0</v>
      </c>
      <c r="AG862" s="15">
        <f t="shared" si="193"/>
        <v>0</v>
      </c>
      <c r="AH862" s="1"/>
      <c r="AI862" s="1"/>
      <c r="AJ862" s="21" t="str">
        <f t="shared" si="194"/>
        <v xml:space="preserve"> </v>
      </c>
      <c r="AK862">
        <v>0</v>
      </c>
      <c r="AL862">
        <v>0</v>
      </c>
      <c r="AM862" s="42">
        <v>1</v>
      </c>
      <c r="AN862" s="42">
        <v>0</v>
      </c>
      <c r="AO862" s="42">
        <v>1</v>
      </c>
      <c r="AP862" s="42">
        <v>0</v>
      </c>
      <c r="AQ862" s="42">
        <v>0</v>
      </c>
      <c r="AR862" s="42">
        <v>0</v>
      </c>
      <c r="AS862">
        <v>1</v>
      </c>
      <c r="AT862">
        <v>0</v>
      </c>
      <c r="AU862" s="4">
        <v>7.69</v>
      </c>
      <c r="AV862" s="4">
        <v>100</v>
      </c>
      <c r="AW862">
        <v>0</v>
      </c>
      <c r="AX862">
        <v>0</v>
      </c>
      <c r="AY862" s="16">
        <f t="shared" si="195"/>
        <v>120</v>
      </c>
    </row>
    <row r="863" spans="1:53" x14ac:dyDescent="0.2">
      <c r="A863" s="13" t="s">
        <v>1266</v>
      </c>
      <c r="B863" s="13" t="s">
        <v>2842</v>
      </c>
      <c r="C863" s="1" t="s">
        <v>153</v>
      </c>
      <c r="D863" s="13" t="s">
        <v>146</v>
      </c>
      <c r="E863" s="13">
        <v>1</v>
      </c>
      <c r="F863" s="13">
        <v>0</v>
      </c>
      <c r="G863" s="13">
        <v>0</v>
      </c>
      <c r="H863" s="20">
        <f t="shared" si="182"/>
        <v>0</v>
      </c>
      <c r="I863">
        <v>0</v>
      </c>
      <c r="J863">
        <v>0</v>
      </c>
      <c r="K863">
        <v>0</v>
      </c>
      <c r="L863" s="17">
        <f t="shared" si="183"/>
        <v>0</v>
      </c>
      <c r="M863">
        <v>0</v>
      </c>
      <c r="N863">
        <v>0</v>
      </c>
      <c r="O863">
        <v>0</v>
      </c>
      <c r="P863" s="15">
        <f t="shared" si="184"/>
        <v>0</v>
      </c>
      <c r="Q863" s="15">
        <f t="shared" si="185"/>
        <v>0</v>
      </c>
      <c r="R863" s="20">
        <f t="shared" si="186"/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s="16">
        <v>0</v>
      </c>
      <c r="Y863" s="26">
        <f t="shared" si="187"/>
        <v>0</v>
      </c>
      <c r="Z863" s="4">
        <v>0</v>
      </c>
      <c r="AA863" s="26">
        <f t="shared" si="188"/>
        <v>0</v>
      </c>
      <c r="AB863" s="4">
        <v>3.52</v>
      </c>
      <c r="AC863" s="26">
        <f t="shared" si="189"/>
        <v>3.52</v>
      </c>
      <c r="AD863" s="21">
        <f t="shared" si="190"/>
        <v>0</v>
      </c>
      <c r="AE863" s="15">
        <f t="shared" si="191"/>
        <v>0</v>
      </c>
      <c r="AF863" s="15">
        <f t="shared" si="192"/>
        <v>0</v>
      </c>
      <c r="AG863" s="15">
        <f t="shared" si="193"/>
        <v>0</v>
      </c>
      <c r="AH863" s="13">
        <v>0</v>
      </c>
      <c r="AI863" s="13">
        <v>0</v>
      </c>
      <c r="AJ863" s="21" t="str">
        <f t="shared" si="194"/>
        <v xml:space="preserve"> </v>
      </c>
      <c r="AK863">
        <v>0</v>
      </c>
      <c r="AL863">
        <v>0</v>
      </c>
      <c r="AM863" s="42">
        <v>0</v>
      </c>
      <c r="AN863" s="42">
        <v>0</v>
      </c>
      <c r="AO863" s="42">
        <v>0</v>
      </c>
      <c r="AP863" s="42">
        <v>0</v>
      </c>
      <c r="AQ863" s="42">
        <v>0</v>
      </c>
      <c r="AR863" s="42">
        <v>0</v>
      </c>
      <c r="AS863">
        <v>0</v>
      </c>
      <c r="AT863">
        <v>0</v>
      </c>
      <c r="AW863">
        <v>0</v>
      </c>
      <c r="AX863">
        <v>0</v>
      </c>
      <c r="AY863" s="16">
        <f t="shared" si="195"/>
        <v>0</v>
      </c>
    </row>
    <row r="864" spans="1:53" x14ac:dyDescent="0.2">
      <c r="A864" s="13" t="s">
        <v>1221</v>
      </c>
      <c r="B864" s="13" t="s">
        <v>2842</v>
      </c>
      <c r="C864" s="1" t="s">
        <v>190</v>
      </c>
      <c r="D864" s="13" t="s">
        <v>154</v>
      </c>
      <c r="E864" s="13">
        <v>67</v>
      </c>
      <c r="F864" s="13">
        <v>0</v>
      </c>
      <c r="G864" s="13">
        <v>0</v>
      </c>
      <c r="H864" s="20">
        <f t="shared" si="182"/>
        <v>0</v>
      </c>
      <c r="I864">
        <v>0</v>
      </c>
      <c r="J864">
        <v>0</v>
      </c>
      <c r="K864">
        <v>0</v>
      </c>
      <c r="L864" s="17">
        <f t="shared" si="183"/>
        <v>0</v>
      </c>
      <c r="M864">
        <v>0</v>
      </c>
      <c r="N864">
        <v>0</v>
      </c>
      <c r="O864">
        <v>0</v>
      </c>
      <c r="P864" s="15">
        <f t="shared" si="184"/>
        <v>0</v>
      </c>
      <c r="Q864" s="15">
        <f t="shared" si="185"/>
        <v>0</v>
      </c>
      <c r="R864" s="20">
        <f t="shared" si="186"/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s="16">
        <v>3.3666666667</v>
      </c>
      <c r="Y864" s="26">
        <f t="shared" si="187"/>
        <v>5.0248756219402987E-2</v>
      </c>
      <c r="Z864" s="4">
        <v>2.83</v>
      </c>
      <c r="AA864" s="26">
        <f t="shared" si="188"/>
        <v>4.2238805970149257E-2</v>
      </c>
      <c r="AB864" s="4">
        <v>290.88</v>
      </c>
      <c r="AC864" s="26">
        <f t="shared" si="189"/>
        <v>4.3414925373134325</v>
      </c>
      <c r="AD864" s="21">
        <f t="shared" si="190"/>
        <v>9.6353546014776494E-3</v>
      </c>
      <c r="AE864" s="15">
        <f t="shared" si="191"/>
        <v>0</v>
      </c>
      <c r="AF864" s="15">
        <f t="shared" si="192"/>
        <v>0</v>
      </c>
      <c r="AG864" s="15">
        <f t="shared" si="193"/>
        <v>0</v>
      </c>
      <c r="AH864" s="13">
        <v>0</v>
      </c>
      <c r="AI864" s="13">
        <v>0</v>
      </c>
      <c r="AJ864" s="21" t="str">
        <f t="shared" si="194"/>
        <v xml:space="preserve"> </v>
      </c>
      <c r="AK864">
        <v>0</v>
      </c>
      <c r="AL864">
        <v>0</v>
      </c>
      <c r="AM864" s="42">
        <v>1</v>
      </c>
      <c r="AN864" s="42">
        <v>1</v>
      </c>
      <c r="AO864" s="42">
        <v>1</v>
      </c>
      <c r="AP864" s="42">
        <v>1</v>
      </c>
      <c r="AQ864" s="42">
        <v>0</v>
      </c>
      <c r="AR864" s="42">
        <v>2</v>
      </c>
      <c r="AS864">
        <v>0</v>
      </c>
      <c r="AT864">
        <v>1</v>
      </c>
      <c r="AU864" s="4">
        <v>-87.71</v>
      </c>
      <c r="AV864" s="4">
        <v>0</v>
      </c>
      <c r="AW864">
        <v>3</v>
      </c>
      <c r="AX864">
        <v>1</v>
      </c>
      <c r="AY864" s="16">
        <f t="shared" si="195"/>
        <v>35.643564356082734</v>
      </c>
      <c r="AZ864" s="4">
        <v>100</v>
      </c>
      <c r="BA864">
        <v>4</v>
      </c>
    </row>
    <row r="865" spans="1:53" x14ac:dyDescent="0.2">
      <c r="A865" s="13" t="s">
        <v>2850</v>
      </c>
      <c r="B865" s="13" t="s">
        <v>2851</v>
      </c>
      <c r="C865" s="1" t="s">
        <v>554</v>
      </c>
      <c r="D865" s="13" t="s">
        <v>137</v>
      </c>
      <c r="E865" s="13">
        <v>75</v>
      </c>
      <c r="F865" s="13">
        <v>4</v>
      </c>
      <c r="G865" s="13">
        <v>6</v>
      </c>
      <c r="H865" s="20">
        <f t="shared" si="182"/>
        <v>10</v>
      </c>
      <c r="I865">
        <v>3</v>
      </c>
      <c r="J865">
        <v>4</v>
      </c>
      <c r="K865">
        <v>1</v>
      </c>
      <c r="L865" s="17">
        <f t="shared" si="183"/>
        <v>5.3436247587963015</v>
      </c>
      <c r="M865">
        <v>22</v>
      </c>
      <c r="N865">
        <v>7</v>
      </c>
      <c r="O865">
        <v>1</v>
      </c>
      <c r="P865" s="15">
        <f t="shared" si="184"/>
        <v>0.18181818181818182</v>
      </c>
      <c r="Q865" s="15">
        <f t="shared" si="185"/>
        <v>0.13333333333333333</v>
      </c>
      <c r="R865" s="20">
        <f t="shared" si="186"/>
        <v>34.4</v>
      </c>
      <c r="S865">
        <v>0</v>
      </c>
      <c r="T865">
        <v>6</v>
      </c>
      <c r="U865">
        <v>6</v>
      </c>
      <c r="V865">
        <v>3</v>
      </c>
      <c r="W865">
        <v>1</v>
      </c>
      <c r="X865" s="16">
        <v>112.28333333330001</v>
      </c>
      <c r="Y865" s="26">
        <f t="shared" si="187"/>
        <v>1.4971111111106667</v>
      </c>
      <c r="Z865" s="4">
        <v>104.91</v>
      </c>
      <c r="AA865" s="26">
        <f t="shared" si="188"/>
        <v>1.3988</v>
      </c>
      <c r="AB865" s="4">
        <v>282.38</v>
      </c>
      <c r="AC865" s="26">
        <f t="shared" si="189"/>
        <v>3.7650666666666668</v>
      </c>
      <c r="AD865" s="21">
        <f t="shared" si="190"/>
        <v>0.27088228459294067</v>
      </c>
      <c r="AE865" s="15">
        <f t="shared" si="191"/>
        <v>0.3</v>
      </c>
      <c r="AF865" s="15">
        <f t="shared" si="192"/>
        <v>0.5</v>
      </c>
      <c r="AG865" s="15">
        <f t="shared" si="193"/>
        <v>0.8</v>
      </c>
      <c r="AH865" s="13">
        <v>17</v>
      </c>
      <c r="AI865" s="13">
        <v>20</v>
      </c>
      <c r="AJ865" s="21">
        <f t="shared" si="194"/>
        <v>0.45945945945945948</v>
      </c>
      <c r="AK865">
        <v>10</v>
      </c>
      <c r="AL865">
        <v>0</v>
      </c>
      <c r="AM865" s="42">
        <v>76</v>
      </c>
      <c r="AN865" s="42">
        <v>23</v>
      </c>
      <c r="AO865" s="42">
        <v>76</v>
      </c>
      <c r="AP865" s="42">
        <v>23</v>
      </c>
      <c r="AQ865" s="42">
        <v>5</v>
      </c>
      <c r="AR865" s="42">
        <v>51</v>
      </c>
      <c r="AS865">
        <v>71</v>
      </c>
      <c r="AT865">
        <v>18</v>
      </c>
      <c r="AU865" s="4">
        <v>-9.8800000000000008</v>
      </c>
      <c r="AV865" s="4">
        <v>79.78</v>
      </c>
      <c r="AW865">
        <v>2</v>
      </c>
      <c r="AX865">
        <v>2</v>
      </c>
      <c r="AY865" s="16">
        <f t="shared" si="195"/>
        <v>86.566721092500089</v>
      </c>
      <c r="AZ865" s="4">
        <v>80.23</v>
      </c>
      <c r="BA865">
        <v>-12.8</v>
      </c>
    </row>
    <row r="866" spans="1:53" x14ac:dyDescent="0.2">
      <c r="A866" s="13" t="s">
        <v>567</v>
      </c>
      <c r="B866" s="13" t="s">
        <v>2852</v>
      </c>
      <c r="C866" s="1" t="s">
        <v>153</v>
      </c>
      <c r="D866" s="13" t="s">
        <v>503</v>
      </c>
      <c r="E866" s="13">
        <v>79</v>
      </c>
      <c r="F866" s="13">
        <v>0</v>
      </c>
      <c r="G866" s="13">
        <v>0</v>
      </c>
      <c r="H866" s="20">
        <f t="shared" si="182"/>
        <v>0</v>
      </c>
      <c r="I866">
        <v>0</v>
      </c>
      <c r="J866">
        <v>0</v>
      </c>
      <c r="K866">
        <v>0</v>
      </c>
      <c r="L866" s="17">
        <f t="shared" si="183"/>
        <v>0</v>
      </c>
      <c r="M866">
        <v>0</v>
      </c>
      <c r="N866">
        <v>0</v>
      </c>
      <c r="O866">
        <v>0</v>
      </c>
      <c r="P866" s="15">
        <f t="shared" si="184"/>
        <v>0</v>
      </c>
      <c r="Q866" s="15">
        <f t="shared" si="185"/>
        <v>0</v>
      </c>
      <c r="R866" s="20">
        <f t="shared" si="186"/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s="16">
        <v>4.7333333333000001</v>
      </c>
      <c r="Y866" s="26">
        <f t="shared" si="187"/>
        <v>5.9915611813924054E-2</v>
      </c>
      <c r="Z866" s="4">
        <v>5.53</v>
      </c>
      <c r="AA866" s="26">
        <f t="shared" si="188"/>
        <v>7.0000000000000007E-2</v>
      </c>
      <c r="AB866" s="4">
        <v>427.8</v>
      </c>
      <c r="AC866" s="26">
        <f t="shared" si="189"/>
        <v>5.415189873417722</v>
      </c>
      <c r="AD866" s="21">
        <f t="shared" si="190"/>
        <v>1.2761636627974061E-2</v>
      </c>
      <c r="AE866" s="15">
        <f t="shared" si="191"/>
        <v>0</v>
      </c>
      <c r="AF866" s="15">
        <f t="shared" si="192"/>
        <v>0</v>
      </c>
      <c r="AG866" s="15">
        <f t="shared" si="193"/>
        <v>0</v>
      </c>
      <c r="AH866" s="13">
        <v>1</v>
      </c>
      <c r="AI866" s="13">
        <v>0</v>
      </c>
      <c r="AJ866" s="21">
        <f t="shared" si="194"/>
        <v>1</v>
      </c>
      <c r="AK866">
        <v>0</v>
      </c>
      <c r="AL866">
        <v>0</v>
      </c>
      <c r="AM866" s="42">
        <v>1</v>
      </c>
      <c r="AN866" s="42">
        <v>0</v>
      </c>
      <c r="AO866" s="42">
        <v>1</v>
      </c>
      <c r="AP866" s="42">
        <v>0</v>
      </c>
      <c r="AQ866" s="42">
        <v>1</v>
      </c>
      <c r="AR866" s="42">
        <v>1</v>
      </c>
      <c r="AS866">
        <v>1</v>
      </c>
      <c r="AT866">
        <v>1</v>
      </c>
      <c r="AU866" s="4">
        <v>-35.19</v>
      </c>
      <c r="AV866" s="4">
        <v>50</v>
      </c>
      <c r="AW866">
        <v>0</v>
      </c>
      <c r="AX866">
        <v>1</v>
      </c>
      <c r="AY866" s="16">
        <f t="shared" si="195"/>
        <v>25.352112676234874</v>
      </c>
      <c r="AZ866" s="4">
        <v>100</v>
      </c>
      <c r="BA866">
        <v>6.7</v>
      </c>
    </row>
    <row r="867" spans="1:53" x14ac:dyDescent="0.2">
      <c r="A867" s="13" t="s">
        <v>2060</v>
      </c>
      <c r="B867" s="13" t="s">
        <v>2856</v>
      </c>
      <c r="C867" s="1" t="s">
        <v>334</v>
      </c>
      <c r="D867" s="13" t="s">
        <v>173</v>
      </c>
      <c r="E867" s="13">
        <v>69</v>
      </c>
      <c r="F867" s="13">
        <v>7</v>
      </c>
      <c r="G867" s="13">
        <v>8</v>
      </c>
      <c r="H867" s="20">
        <f t="shared" si="182"/>
        <v>15</v>
      </c>
      <c r="I867">
        <v>7</v>
      </c>
      <c r="J867">
        <v>4</v>
      </c>
      <c r="K867">
        <v>4</v>
      </c>
      <c r="L867" s="17">
        <f t="shared" si="183"/>
        <v>4.2792614311745334</v>
      </c>
      <c r="M867">
        <v>47</v>
      </c>
      <c r="N867">
        <v>15</v>
      </c>
      <c r="O867">
        <v>35</v>
      </c>
      <c r="P867" s="15">
        <f t="shared" si="184"/>
        <v>0.14893617021276595</v>
      </c>
      <c r="Q867" s="15">
        <f t="shared" si="185"/>
        <v>7.2164948453608241E-2</v>
      </c>
      <c r="R867" s="20">
        <f t="shared" si="186"/>
        <v>30</v>
      </c>
      <c r="S867">
        <v>2</v>
      </c>
      <c r="T867">
        <v>3</v>
      </c>
      <c r="U867">
        <v>4</v>
      </c>
      <c r="V867">
        <v>3</v>
      </c>
      <c r="W867">
        <v>0</v>
      </c>
      <c r="X867" s="16">
        <v>210.3166666667</v>
      </c>
      <c r="Y867" s="26">
        <f t="shared" si="187"/>
        <v>3.0480676328507248</v>
      </c>
      <c r="Z867" s="4">
        <v>199.55</v>
      </c>
      <c r="AA867" s="26">
        <f t="shared" si="188"/>
        <v>2.8920289855072467</v>
      </c>
      <c r="AB867" s="4">
        <v>153.19999999999999</v>
      </c>
      <c r="AC867" s="26">
        <f t="shared" si="189"/>
        <v>2.2202898550724637</v>
      </c>
      <c r="AD867" s="21">
        <f t="shared" si="190"/>
        <v>0.56569808646350106</v>
      </c>
      <c r="AE867" s="15">
        <f t="shared" si="191"/>
        <v>0.29166666666666669</v>
      </c>
      <c r="AF867" s="15">
        <f t="shared" si="192"/>
        <v>0.33333333333333331</v>
      </c>
      <c r="AG867" s="15">
        <f t="shared" si="193"/>
        <v>0.625</v>
      </c>
      <c r="AH867" s="1"/>
      <c r="AI867" s="1"/>
      <c r="AJ867" s="21" t="str">
        <f t="shared" si="194"/>
        <v xml:space="preserve"> </v>
      </c>
      <c r="AK867">
        <v>24</v>
      </c>
      <c r="AL867">
        <v>2</v>
      </c>
      <c r="AM867" s="42">
        <v>156</v>
      </c>
      <c r="AN867" s="42">
        <v>26</v>
      </c>
      <c r="AO867" s="42">
        <v>156</v>
      </c>
      <c r="AP867" s="42">
        <v>26</v>
      </c>
      <c r="AQ867" s="42">
        <v>7</v>
      </c>
      <c r="AR867" s="42">
        <v>88</v>
      </c>
      <c r="AS867">
        <v>170</v>
      </c>
      <c r="AT867">
        <v>27</v>
      </c>
      <c r="AU867" s="4">
        <v>-6.22</v>
      </c>
      <c r="AV867" s="4">
        <v>86.29</v>
      </c>
      <c r="AW867">
        <v>1</v>
      </c>
      <c r="AX867">
        <v>0</v>
      </c>
      <c r="AY867" s="16">
        <f t="shared" si="195"/>
        <v>103.55812663442372</v>
      </c>
      <c r="AZ867" s="4">
        <v>96.48</v>
      </c>
      <c r="BA867">
        <v>6.4</v>
      </c>
    </row>
    <row r="868" spans="1:53" x14ac:dyDescent="0.2">
      <c r="A868" s="13" t="s">
        <v>143</v>
      </c>
      <c r="B868" s="13" t="s">
        <v>2860</v>
      </c>
      <c r="C868" s="1" t="s">
        <v>219</v>
      </c>
      <c r="D868" s="13" t="s">
        <v>173</v>
      </c>
      <c r="E868" s="13">
        <v>16</v>
      </c>
      <c r="F868" s="13">
        <v>0</v>
      </c>
      <c r="G868" s="13">
        <v>0</v>
      </c>
      <c r="H868" s="20">
        <f t="shared" si="182"/>
        <v>0</v>
      </c>
      <c r="I868">
        <v>0</v>
      </c>
      <c r="J868">
        <v>0</v>
      </c>
      <c r="K868">
        <v>0</v>
      </c>
      <c r="L868" s="17">
        <f t="shared" si="183"/>
        <v>0</v>
      </c>
      <c r="M868">
        <v>0</v>
      </c>
      <c r="N868">
        <v>0</v>
      </c>
      <c r="O868">
        <v>0</v>
      </c>
      <c r="P868" s="15">
        <f t="shared" si="184"/>
        <v>0</v>
      </c>
      <c r="Q868" s="15">
        <f t="shared" si="185"/>
        <v>0</v>
      </c>
      <c r="R868" s="20">
        <f t="shared" si="186"/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s="16">
        <v>0.1333333333</v>
      </c>
      <c r="Y868" s="26">
        <f t="shared" si="187"/>
        <v>8.3333333312499997E-3</v>
      </c>
      <c r="Z868" s="4">
        <v>0.18</v>
      </c>
      <c r="AA868" s="26">
        <f t="shared" si="188"/>
        <v>1.125E-2</v>
      </c>
      <c r="AB868" s="4">
        <v>82.47</v>
      </c>
      <c r="AC868" s="26">
        <f t="shared" si="189"/>
        <v>5.1543749999999999</v>
      </c>
      <c r="AD868" s="21">
        <f t="shared" si="190"/>
        <v>2.1778584392014516E-3</v>
      </c>
      <c r="AE868" s="15">
        <f t="shared" si="191"/>
        <v>0</v>
      </c>
      <c r="AF868" s="15">
        <f t="shared" si="192"/>
        <v>0</v>
      </c>
      <c r="AG868" s="15">
        <f t="shared" si="193"/>
        <v>0</v>
      </c>
      <c r="AH868" s="1"/>
      <c r="AI868" s="1"/>
      <c r="AJ868" s="21" t="str">
        <f t="shared" si="194"/>
        <v xml:space="preserve"> </v>
      </c>
      <c r="AK868">
        <v>0</v>
      </c>
      <c r="AL868">
        <v>0</v>
      </c>
      <c r="AM868" s="42">
        <v>0</v>
      </c>
      <c r="AN868" s="42">
        <v>0</v>
      </c>
      <c r="AO868" s="42">
        <v>0</v>
      </c>
      <c r="AP868" s="42">
        <v>0</v>
      </c>
      <c r="AQ868" s="42">
        <v>0</v>
      </c>
      <c r="AR868" s="42">
        <v>0</v>
      </c>
      <c r="AS868">
        <v>0</v>
      </c>
      <c r="AT868">
        <v>0</v>
      </c>
      <c r="AW868">
        <v>0</v>
      </c>
      <c r="AX868">
        <v>0</v>
      </c>
      <c r="AY868" s="16">
        <f t="shared" si="195"/>
        <v>0</v>
      </c>
      <c r="AZ868" s="4">
        <v>0</v>
      </c>
      <c r="BA868">
        <v>-94.7</v>
      </c>
    </row>
    <row r="869" spans="1:53" x14ac:dyDescent="0.2">
      <c r="A869" s="13" t="s">
        <v>262</v>
      </c>
      <c r="B869" s="13" t="s">
        <v>2863</v>
      </c>
      <c r="C869" s="1" t="s">
        <v>270</v>
      </c>
      <c r="D869" s="13" t="s">
        <v>129</v>
      </c>
      <c r="E869" s="13">
        <v>3</v>
      </c>
      <c r="F869" s="13">
        <v>0</v>
      </c>
      <c r="G869" s="13">
        <v>0</v>
      </c>
      <c r="H869" s="20">
        <f t="shared" si="182"/>
        <v>0</v>
      </c>
      <c r="I869">
        <v>0</v>
      </c>
      <c r="J869">
        <v>0</v>
      </c>
      <c r="K869">
        <v>0</v>
      </c>
      <c r="L869" s="17">
        <f t="shared" si="183"/>
        <v>0</v>
      </c>
      <c r="M869">
        <v>0</v>
      </c>
      <c r="N869">
        <v>0</v>
      </c>
      <c r="O869">
        <v>0</v>
      </c>
      <c r="P869" s="15">
        <f t="shared" si="184"/>
        <v>0</v>
      </c>
      <c r="Q869" s="15">
        <f t="shared" si="185"/>
        <v>0</v>
      </c>
      <c r="R869" s="20">
        <f t="shared" si="186"/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s="16">
        <v>0</v>
      </c>
      <c r="Y869" s="26">
        <f t="shared" si="187"/>
        <v>0</v>
      </c>
      <c r="Z869" s="4">
        <v>0</v>
      </c>
      <c r="AA869" s="26">
        <f t="shared" si="188"/>
        <v>0</v>
      </c>
      <c r="AB869" s="4">
        <v>12.93</v>
      </c>
      <c r="AC869" s="26">
        <f t="shared" si="189"/>
        <v>4.3099999999999996</v>
      </c>
      <c r="AD869" s="21">
        <f t="shared" si="190"/>
        <v>0</v>
      </c>
      <c r="AE869" s="15">
        <f t="shared" si="191"/>
        <v>0</v>
      </c>
      <c r="AF869" s="15">
        <f t="shared" si="192"/>
        <v>0</v>
      </c>
      <c r="AG869" s="15">
        <f t="shared" si="193"/>
        <v>0</v>
      </c>
      <c r="AH869" s="13">
        <v>0</v>
      </c>
      <c r="AI869" s="13">
        <v>0</v>
      </c>
      <c r="AJ869" s="21" t="str">
        <f t="shared" si="194"/>
        <v xml:space="preserve"> </v>
      </c>
      <c r="AK869">
        <v>0</v>
      </c>
      <c r="AL869">
        <v>0</v>
      </c>
      <c r="AM869" s="42">
        <v>0</v>
      </c>
      <c r="AN869" s="42">
        <v>0</v>
      </c>
      <c r="AO869" s="42">
        <v>0</v>
      </c>
      <c r="AP869" s="42">
        <v>0</v>
      </c>
      <c r="AQ869" s="42">
        <v>0</v>
      </c>
      <c r="AR869" s="42">
        <v>0</v>
      </c>
      <c r="AS869">
        <v>0</v>
      </c>
      <c r="AT869">
        <v>0</v>
      </c>
      <c r="AW869">
        <v>0</v>
      </c>
      <c r="AX869">
        <v>0</v>
      </c>
      <c r="AY869" s="16">
        <f t="shared" si="195"/>
        <v>0</v>
      </c>
    </row>
    <row r="870" spans="1:53" x14ac:dyDescent="0.2">
      <c r="A870" s="13" t="s">
        <v>1183</v>
      </c>
      <c r="B870" s="13" t="s">
        <v>2866</v>
      </c>
      <c r="C870" s="1" t="s">
        <v>358</v>
      </c>
      <c r="D870" s="13" t="s">
        <v>129</v>
      </c>
      <c r="E870" s="13">
        <v>2</v>
      </c>
      <c r="F870" s="13">
        <v>0</v>
      </c>
      <c r="G870" s="13">
        <v>0</v>
      </c>
      <c r="H870" s="20">
        <f t="shared" si="182"/>
        <v>0</v>
      </c>
      <c r="I870">
        <v>0</v>
      </c>
      <c r="J870">
        <v>0</v>
      </c>
      <c r="K870">
        <v>0</v>
      </c>
      <c r="L870" s="17">
        <f t="shared" si="183"/>
        <v>0</v>
      </c>
      <c r="M870">
        <v>0</v>
      </c>
      <c r="N870">
        <v>0</v>
      </c>
      <c r="O870">
        <v>0</v>
      </c>
      <c r="P870" s="15">
        <f t="shared" si="184"/>
        <v>0</v>
      </c>
      <c r="Q870" s="15">
        <f t="shared" si="185"/>
        <v>0</v>
      </c>
      <c r="R870" s="20">
        <f t="shared" si="186"/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s="16">
        <v>0</v>
      </c>
      <c r="Y870" s="26">
        <f t="shared" si="187"/>
        <v>0</v>
      </c>
      <c r="Z870" s="4">
        <v>0</v>
      </c>
      <c r="AA870" s="26">
        <f t="shared" si="188"/>
        <v>0</v>
      </c>
      <c r="AB870" s="4">
        <v>8.52</v>
      </c>
      <c r="AC870" s="26">
        <f t="shared" si="189"/>
        <v>4.26</v>
      </c>
      <c r="AD870" s="21">
        <f t="shared" si="190"/>
        <v>0</v>
      </c>
      <c r="AE870" s="15">
        <f t="shared" si="191"/>
        <v>0</v>
      </c>
      <c r="AF870" s="15">
        <f t="shared" si="192"/>
        <v>0</v>
      </c>
      <c r="AG870" s="15">
        <f t="shared" si="193"/>
        <v>0</v>
      </c>
      <c r="AH870" s="13">
        <v>0</v>
      </c>
      <c r="AI870" s="13">
        <v>0</v>
      </c>
      <c r="AJ870" s="21" t="str">
        <f t="shared" si="194"/>
        <v xml:space="preserve"> </v>
      </c>
      <c r="AK870">
        <v>0</v>
      </c>
      <c r="AL870">
        <v>0</v>
      </c>
      <c r="AM870" s="42">
        <v>0</v>
      </c>
      <c r="AN870" s="42">
        <v>0</v>
      </c>
      <c r="AO870" s="42">
        <v>0</v>
      </c>
      <c r="AP870" s="42">
        <v>0</v>
      </c>
      <c r="AQ870" s="42">
        <v>0</v>
      </c>
      <c r="AR870" s="42">
        <v>0</v>
      </c>
      <c r="AS870">
        <v>0</v>
      </c>
      <c r="AT870">
        <v>0</v>
      </c>
      <c r="AW870">
        <v>0</v>
      </c>
      <c r="AX870">
        <v>0</v>
      </c>
      <c r="AY870" s="16">
        <f t="shared" si="195"/>
        <v>0</v>
      </c>
    </row>
    <row r="871" spans="1:53" x14ac:dyDescent="0.2">
      <c r="A871" s="13" t="s">
        <v>546</v>
      </c>
      <c r="B871" s="13" t="s">
        <v>2868</v>
      </c>
      <c r="C871" s="1" t="s">
        <v>270</v>
      </c>
      <c r="D871" s="13" t="s">
        <v>173</v>
      </c>
      <c r="E871" s="13">
        <v>1</v>
      </c>
      <c r="F871" s="13">
        <v>0</v>
      </c>
      <c r="G871" s="13">
        <v>0</v>
      </c>
      <c r="H871" s="20">
        <f t="shared" si="182"/>
        <v>0</v>
      </c>
      <c r="I871">
        <v>0</v>
      </c>
      <c r="J871">
        <v>0</v>
      </c>
      <c r="K871">
        <v>0</v>
      </c>
      <c r="L871" s="17">
        <f t="shared" si="183"/>
        <v>0</v>
      </c>
      <c r="M871">
        <v>0</v>
      </c>
      <c r="N871">
        <v>0</v>
      </c>
      <c r="O871">
        <v>0</v>
      </c>
      <c r="P871" s="15">
        <f t="shared" si="184"/>
        <v>0</v>
      </c>
      <c r="Q871" s="15">
        <f t="shared" si="185"/>
        <v>0</v>
      </c>
      <c r="R871" s="20">
        <f t="shared" si="186"/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s="16">
        <v>0</v>
      </c>
      <c r="Y871" s="26">
        <f t="shared" si="187"/>
        <v>0</v>
      </c>
      <c r="Z871" s="4">
        <v>0</v>
      </c>
      <c r="AA871" s="26">
        <f t="shared" si="188"/>
        <v>0</v>
      </c>
      <c r="AB871" s="4">
        <v>1.1400000000000001</v>
      </c>
      <c r="AC871" s="26">
        <f t="shared" si="189"/>
        <v>1.1400000000000001</v>
      </c>
      <c r="AD871" s="21">
        <f t="shared" si="190"/>
        <v>0</v>
      </c>
      <c r="AE871" s="15">
        <f t="shared" si="191"/>
        <v>0</v>
      </c>
      <c r="AF871" s="15">
        <f t="shared" si="192"/>
        <v>0</v>
      </c>
      <c r="AG871" s="15">
        <f t="shared" si="193"/>
        <v>0</v>
      </c>
      <c r="AH871" s="1"/>
      <c r="AI871" s="1"/>
      <c r="AJ871" s="21" t="str">
        <f t="shared" si="194"/>
        <v xml:space="preserve"> </v>
      </c>
      <c r="AK871">
        <v>0</v>
      </c>
      <c r="AL871">
        <v>0</v>
      </c>
      <c r="AM871" s="42">
        <v>0</v>
      </c>
      <c r="AN871" s="42">
        <v>0</v>
      </c>
      <c r="AO871" s="42">
        <v>0</v>
      </c>
      <c r="AP871" s="42">
        <v>0</v>
      </c>
      <c r="AQ871" s="42">
        <v>0</v>
      </c>
      <c r="AR871" s="42">
        <v>0</v>
      </c>
      <c r="AS871">
        <v>0</v>
      </c>
      <c r="AT871">
        <v>0</v>
      </c>
      <c r="AW871">
        <v>0</v>
      </c>
      <c r="AX871">
        <v>0</v>
      </c>
      <c r="AY871" s="16">
        <f t="shared" si="195"/>
        <v>0</v>
      </c>
    </row>
    <row r="872" spans="1:53" x14ac:dyDescent="0.2">
      <c r="A872" s="13" t="s">
        <v>2871</v>
      </c>
      <c r="B872" s="13" t="s">
        <v>2872</v>
      </c>
      <c r="C872" s="1" t="s">
        <v>136</v>
      </c>
      <c r="D872" s="13" t="s">
        <v>146</v>
      </c>
      <c r="E872" s="13">
        <v>1</v>
      </c>
      <c r="F872" s="13">
        <v>0</v>
      </c>
      <c r="G872" s="13">
        <v>0</v>
      </c>
      <c r="H872" s="20">
        <f t="shared" si="182"/>
        <v>0</v>
      </c>
      <c r="I872">
        <v>0</v>
      </c>
      <c r="J872">
        <v>0</v>
      </c>
      <c r="K872">
        <v>0</v>
      </c>
      <c r="L872" s="17">
        <f t="shared" si="183"/>
        <v>0</v>
      </c>
      <c r="M872">
        <v>0</v>
      </c>
      <c r="N872">
        <v>0</v>
      </c>
      <c r="O872">
        <v>0</v>
      </c>
      <c r="P872" s="15">
        <f t="shared" si="184"/>
        <v>0</v>
      </c>
      <c r="Q872" s="15">
        <f t="shared" si="185"/>
        <v>0</v>
      </c>
      <c r="R872" s="20">
        <f t="shared" si="186"/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s="16">
        <v>0</v>
      </c>
      <c r="Y872" s="26">
        <f t="shared" si="187"/>
        <v>0</v>
      </c>
      <c r="Z872" s="4">
        <v>0</v>
      </c>
      <c r="AA872" s="26">
        <f t="shared" si="188"/>
        <v>0</v>
      </c>
      <c r="AB872" s="4">
        <v>6.14</v>
      </c>
      <c r="AC872" s="26">
        <f t="shared" si="189"/>
        <v>6.14</v>
      </c>
      <c r="AD872" s="21">
        <f t="shared" si="190"/>
        <v>0</v>
      </c>
      <c r="AE872" s="15">
        <f t="shared" si="191"/>
        <v>0</v>
      </c>
      <c r="AF872" s="15">
        <f t="shared" si="192"/>
        <v>0</v>
      </c>
      <c r="AG872" s="15">
        <f t="shared" si="193"/>
        <v>0</v>
      </c>
      <c r="AH872" s="13">
        <v>0</v>
      </c>
      <c r="AI872" s="13">
        <v>0</v>
      </c>
      <c r="AJ872" s="21" t="str">
        <f t="shared" si="194"/>
        <v xml:space="preserve"> </v>
      </c>
      <c r="AK872">
        <v>0</v>
      </c>
      <c r="AL872">
        <v>0</v>
      </c>
      <c r="AM872" s="42">
        <v>0</v>
      </c>
      <c r="AN872" s="42">
        <v>0</v>
      </c>
      <c r="AO872" s="42">
        <v>0</v>
      </c>
      <c r="AP872" s="42">
        <v>0</v>
      </c>
      <c r="AQ872" s="42">
        <v>0</v>
      </c>
      <c r="AR872" s="42">
        <v>0</v>
      </c>
      <c r="AS872">
        <v>0</v>
      </c>
      <c r="AT872">
        <v>0</v>
      </c>
      <c r="AW872">
        <v>0</v>
      </c>
      <c r="AX872">
        <v>0</v>
      </c>
      <c r="AY872" s="16">
        <f t="shared" si="195"/>
        <v>0</v>
      </c>
    </row>
    <row r="873" spans="1:53" x14ac:dyDescent="0.2">
      <c r="A873" s="13" t="s">
        <v>2874</v>
      </c>
      <c r="B873" s="13" t="s">
        <v>2875</v>
      </c>
      <c r="C873" s="1" t="s">
        <v>136</v>
      </c>
      <c r="D873" s="13" t="s">
        <v>154</v>
      </c>
      <c r="E873" s="13">
        <v>81</v>
      </c>
      <c r="F873" s="13">
        <v>5</v>
      </c>
      <c r="G873" s="13">
        <v>5</v>
      </c>
      <c r="H873" s="20">
        <f t="shared" si="182"/>
        <v>10</v>
      </c>
      <c r="I873">
        <v>4</v>
      </c>
      <c r="J873">
        <v>1</v>
      </c>
      <c r="K873">
        <v>4</v>
      </c>
      <c r="L873" s="17">
        <f t="shared" si="183"/>
        <v>3.9083704266629233</v>
      </c>
      <c r="M873">
        <v>36</v>
      </c>
      <c r="N873">
        <v>14</v>
      </c>
      <c r="O873">
        <v>17</v>
      </c>
      <c r="P873" s="15">
        <f t="shared" si="184"/>
        <v>0.1388888888888889</v>
      </c>
      <c r="Q873" s="15">
        <f t="shared" si="185"/>
        <v>7.4626865671641784E-2</v>
      </c>
      <c r="R873" s="20">
        <f t="shared" si="186"/>
        <v>7.3529411764705879</v>
      </c>
      <c r="S873">
        <v>0</v>
      </c>
      <c r="T873">
        <v>4</v>
      </c>
      <c r="U873">
        <v>6</v>
      </c>
      <c r="V873">
        <v>5</v>
      </c>
      <c r="W873">
        <v>1</v>
      </c>
      <c r="X873" s="16">
        <v>153.51666666669999</v>
      </c>
      <c r="Y873" s="26">
        <f t="shared" si="187"/>
        <v>1.8952674897123456</v>
      </c>
      <c r="Z873" s="4">
        <v>141.72</v>
      </c>
      <c r="AA873" s="26">
        <f t="shared" si="188"/>
        <v>1.7496296296296296</v>
      </c>
      <c r="AB873" s="4">
        <v>229.06</v>
      </c>
      <c r="AC873" s="26">
        <f t="shared" si="189"/>
        <v>2.8279012345679013</v>
      </c>
      <c r="AD873" s="21">
        <f t="shared" si="190"/>
        <v>0.38222126328280925</v>
      </c>
      <c r="AE873" s="15">
        <f t="shared" si="191"/>
        <v>0.23529411764705882</v>
      </c>
      <c r="AF873" s="15">
        <f t="shared" si="192"/>
        <v>0.29411764705882354</v>
      </c>
      <c r="AG873" s="15">
        <f t="shared" si="193"/>
        <v>0.52941176470588236</v>
      </c>
      <c r="AH873" s="13">
        <v>0</v>
      </c>
      <c r="AI873" s="13">
        <v>0</v>
      </c>
      <c r="AJ873" s="21" t="str">
        <f t="shared" si="194"/>
        <v xml:space="preserve"> </v>
      </c>
      <c r="AK873">
        <v>17</v>
      </c>
      <c r="AL873">
        <v>2</v>
      </c>
      <c r="AM873" s="42">
        <v>108</v>
      </c>
      <c r="AN873" s="42">
        <v>19</v>
      </c>
      <c r="AO873" s="42">
        <v>108</v>
      </c>
      <c r="AP873" s="42">
        <v>19</v>
      </c>
      <c r="AQ873" s="42">
        <v>5</v>
      </c>
      <c r="AR873" s="42">
        <v>67</v>
      </c>
      <c r="AS873">
        <v>121</v>
      </c>
      <c r="AT873">
        <v>19</v>
      </c>
      <c r="AU873" s="4">
        <v>-2</v>
      </c>
      <c r="AV873" s="4">
        <v>86.43</v>
      </c>
      <c r="AW873">
        <v>2</v>
      </c>
      <c r="AX873">
        <v>2</v>
      </c>
      <c r="AY873" s="16">
        <f t="shared" si="195"/>
        <v>99.663445879904543</v>
      </c>
      <c r="AZ873" s="4">
        <v>91.3</v>
      </c>
      <c r="BA873">
        <v>-5.9</v>
      </c>
    </row>
    <row r="874" spans="1:53" x14ac:dyDescent="0.2">
      <c r="A874" s="13" t="s">
        <v>258</v>
      </c>
      <c r="B874" s="13" t="s">
        <v>2877</v>
      </c>
      <c r="C874" s="1" t="s">
        <v>179</v>
      </c>
      <c r="D874" s="13" t="s">
        <v>173</v>
      </c>
      <c r="E874" s="13">
        <v>84</v>
      </c>
      <c r="F874" s="13">
        <v>2</v>
      </c>
      <c r="G874" s="13">
        <v>27</v>
      </c>
      <c r="H874" s="20">
        <f t="shared" si="182"/>
        <v>29</v>
      </c>
      <c r="I874">
        <v>2</v>
      </c>
      <c r="J874">
        <v>9</v>
      </c>
      <c r="K874">
        <v>18</v>
      </c>
      <c r="L874" s="17">
        <f t="shared" si="183"/>
        <v>4.9956933677863908</v>
      </c>
      <c r="M874">
        <v>69</v>
      </c>
      <c r="N874">
        <v>26</v>
      </c>
      <c r="O874">
        <v>49</v>
      </c>
      <c r="P874" s="15">
        <f t="shared" si="184"/>
        <v>2.8985507246376812E-2</v>
      </c>
      <c r="Q874" s="15">
        <f t="shared" si="185"/>
        <v>1.3888888888888888E-2</v>
      </c>
      <c r="R874" s="20">
        <f t="shared" si="186"/>
        <v>74.307692307692307</v>
      </c>
      <c r="S874">
        <v>8</v>
      </c>
      <c r="T874">
        <v>0</v>
      </c>
      <c r="U874">
        <v>3</v>
      </c>
      <c r="V874">
        <v>17</v>
      </c>
      <c r="W874">
        <v>5</v>
      </c>
      <c r="X874" s="16">
        <v>348.3</v>
      </c>
      <c r="Y874" s="26">
        <f t="shared" si="187"/>
        <v>4.1464285714285714</v>
      </c>
      <c r="Z874" s="4">
        <v>338.48</v>
      </c>
      <c r="AA874" s="26">
        <f t="shared" si="188"/>
        <v>4.02952380952381</v>
      </c>
      <c r="AB874" s="4">
        <v>54.69</v>
      </c>
      <c r="AC874" s="26">
        <f t="shared" si="189"/>
        <v>0.65107142857142852</v>
      </c>
      <c r="AD874" s="21">
        <f t="shared" si="190"/>
        <v>0.86089986519826045</v>
      </c>
      <c r="AE874" s="15">
        <f t="shared" si="191"/>
        <v>5.128205128205128E-2</v>
      </c>
      <c r="AF874" s="15">
        <f t="shared" si="192"/>
        <v>0.69230769230769229</v>
      </c>
      <c r="AG874" s="15">
        <f t="shared" si="193"/>
        <v>0.74358974358974361</v>
      </c>
      <c r="AH874" s="1"/>
      <c r="AI874" s="1"/>
      <c r="AJ874" s="21" t="str">
        <f t="shared" si="194"/>
        <v xml:space="preserve"> </v>
      </c>
      <c r="AK874">
        <v>39</v>
      </c>
      <c r="AL874">
        <v>4</v>
      </c>
      <c r="AM874" s="42">
        <v>283</v>
      </c>
      <c r="AN874" s="42">
        <v>51</v>
      </c>
      <c r="AO874" s="42">
        <v>283</v>
      </c>
      <c r="AP874" s="42">
        <v>51</v>
      </c>
      <c r="AQ874" s="42">
        <v>12</v>
      </c>
      <c r="AR874" s="42">
        <v>164</v>
      </c>
      <c r="AS874">
        <v>281</v>
      </c>
      <c r="AT874">
        <v>48</v>
      </c>
      <c r="AU874" s="4">
        <v>-1.26</v>
      </c>
      <c r="AV874" s="4">
        <v>85.41</v>
      </c>
      <c r="AW874">
        <v>3</v>
      </c>
      <c r="AX874">
        <v>0</v>
      </c>
      <c r="AY874" s="16">
        <f t="shared" si="195"/>
        <v>112.14470284237726</v>
      </c>
      <c r="AZ874" s="4">
        <v>93.43</v>
      </c>
      <c r="BA874">
        <v>7.1</v>
      </c>
    </row>
    <row r="875" spans="1:53" x14ac:dyDescent="0.2">
      <c r="A875" s="13" t="s">
        <v>1720</v>
      </c>
      <c r="B875" s="13" t="s">
        <v>2879</v>
      </c>
      <c r="C875" s="1" t="s">
        <v>238</v>
      </c>
      <c r="D875" s="13" t="s">
        <v>173</v>
      </c>
      <c r="E875" s="13">
        <v>60</v>
      </c>
      <c r="F875" s="13">
        <v>2</v>
      </c>
      <c r="G875" s="13">
        <v>3</v>
      </c>
      <c r="H875" s="20">
        <f t="shared" si="182"/>
        <v>5</v>
      </c>
      <c r="I875">
        <v>2</v>
      </c>
      <c r="J875">
        <v>1</v>
      </c>
      <c r="K875">
        <v>2</v>
      </c>
      <c r="L875" s="17">
        <f t="shared" si="183"/>
        <v>3.5700119000410826</v>
      </c>
      <c r="M875">
        <v>8</v>
      </c>
      <c r="N875">
        <v>8</v>
      </c>
      <c r="O875">
        <v>7</v>
      </c>
      <c r="P875" s="15">
        <f t="shared" si="184"/>
        <v>0.25</v>
      </c>
      <c r="Q875" s="15">
        <f t="shared" si="185"/>
        <v>8.6956521739130432E-2</v>
      </c>
      <c r="R875" s="20">
        <f t="shared" si="186"/>
        <v>6</v>
      </c>
      <c r="S875">
        <v>1</v>
      </c>
      <c r="T875">
        <v>6</v>
      </c>
      <c r="U875">
        <v>3</v>
      </c>
      <c r="V875">
        <v>5</v>
      </c>
      <c r="W875">
        <v>0</v>
      </c>
      <c r="X875" s="16">
        <v>84.033333333300007</v>
      </c>
      <c r="Y875" s="26">
        <f t="shared" si="187"/>
        <v>1.4005555555550002</v>
      </c>
      <c r="Z875" s="4">
        <v>78.92</v>
      </c>
      <c r="AA875" s="26">
        <f t="shared" si="188"/>
        <v>1.3153333333333335</v>
      </c>
      <c r="AB875" s="4">
        <v>188.1</v>
      </c>
      <c r="AC875" s="26">
        <f t="shared" si="189"/>
        <v>3.1349999999999998</v>
      </c>
      <c r="AD875" s="21">
        <f t="shared" si="190"/>
        <v>0.29555838513968996</v>
      </c>
      <c r="AE875" s="15">
        <f t="shared" si="191"/>
        <v>0.22222222222222221</v>
      </c>
      <c r="AF875" s="15">
        <f t="shared" si="192"/>
        <v>0.33333333333333331</v>
      </c>
      <c r="AG875" s="15">
        <f t="shared" si="193"/>
        <v>0.55555555555555558</v>
      </c>
      <c r="AH875" s="1"/>
      <c r="AI875" s="1"/>
      <c r="AJ875" s="21" t="str">
        <f t="shared" si="194"/>
        <v xml:space="preserve"> </v>
      </c>
      <c r="AK875">
        <v>9</v>
      </c>
      <c r="AL875">
        <v>3</v>
      </c>
      <c r="AM875" s="42">
        <v>45</v>
      </c>
      <c r="AN875" s="42">
        <v>15</v>
      </c>
      <c r="AO875" s="42">
        <v>45</v>
      </c>
      <c r="AP875" s="42">
        <v>15</v>
      </c>
      <c r="AQ875" s="42">
        <v>5</v>
      </c>
      <c r="AR875" s="42">
        <v>20</v>
      </c>
      <c r="AS875">
        <v>53</v>
      </c>
      <c r="AT875">
        <v>18</v>
      </c>
      <c r="AU875" s="4">
        <v>-6.95</v>
      </c>
      <c r="AV875" s="4">
        <v>74.650000000000006</v>
      </c>
      <c r="AW875">
        <v>3</v>
      </c>
      <c r="AX875">
        <v>0</v>
      </c>
      <c r="AY875" s="16">
        <f t="shared" si="195"/>
        <v>57.834192780665539</v>
      </c>
      <c r="AZ875" s="4">
        <v>92.31</v>
      </c>
      <c r="BA875">
        <v>4</v>
      </c>
    </row>
    <row r="876" spans="1:53" x14ac:dyDescent="0.2">
      <c r="A876" s="13" t="s">
        <v>1384</v>
      </c>
      <c r="B876" s="13" t="s">
        <v>2881</v>
      </c>
      <c r="C876" s="1" t="s">
        <v>398</v>
      </c>
      <c r="D876" s="13" t="s">
        <v>146</v>
      </c>
      <c r="E876" s="13">
        <v>74</v>
      </c>
      <c r="F876" s="13">
        <v>4</v>
      </c>
      <c r="G876" s="13">
        <v>3</v>
      </c>
      <c r="H876" s="20">
        <f t="shared" si="182"/>
        <v>7</v>
      </c>
      <c r="I876">
        <v>3</v>
      </c>
      <c r="J876">
        <v>1</v>
      </c>
      <c r="K876">
        <v>2</v>
      </c>
      <c r="L876" s="17">
        <f t="shared" si="183"/>
        <v>2.8561713702822167</v>
      </c>
      <c r="M876">
        <v>24</v>
      </c>
      <c r="N876">
        <v>9</v>
      </c>
      <c r="O876">
        <v>10</v>
      </c>
      <c r="P876" s="15">
        <f t="shared" si="184"/>
        <v>0.16666666666666666</v>
      </c>
      <c r="Q876" s="15">
        <f t="shared" si="185"/>
        <v>9.3023255813953487E-2</v>
      </c>
      <c r="R876" s="20">
        <f t="shared" si="186"/>
        <v>8.0833333333333321</v>
      </c>
      <c r="S876">
        <v>0</v>
      </c>
      <c r="T876">
        <v>4</v>
      </c>
      <c r="U876">
        <v>3</v>
      </c>
      <c r="V876">
        <v>8</v>
      </c>
      <c r="W876">
        <v>1</v>
      </c>
      <c r="X876" s="16">
        <v>147.05000000000001</v>
      </c>
      <c r="Y876" s="26">
        <f t="shared" si="187"/>
        <v>1.9871621621621622</v>
      </c>
      <c r="Z876" s="4">
        <v>145.08000000000001</v>
      </c>
      <c r="AA876" s="26">
        <f t="shared" si="188"/>
        <v>1.9605405405405407</v>
      </c>
      <c r="AB876" s="4">
        <v>168.3</v>
      </c>
      <c r="AC876" s="26">
        <f t="shared" si="189"/>
        <v>2.2743243243243243</v>
      </c>
      <c r="AD876" s="21">
        <f t="shared" si="190"/>
        <v>0.46295232624928206</v>
      </c>
      <c r="AE876" s="15">
        <f t="shared" si="191"/>
        <v>0.25</v>
      </c>
      <c r="AF876" s="15">
        <f t="shared" si="192"/>
        <v>0.25</v>
      </c>
      <c r="AG876" s="15">
        <f t="shared" si="193"/>
        <v>0.5</v>
      </c>
      <c r="AH876" s="13">
        <v>63</v>
      </c>
      <c r="AI876" s="13">
        <v>47</v>
      </c>
      <c r="AJ876" s="21">
        <f t="shared" si="194"/>
        <v>0.57272727272727275</v>
      </c>
      <c r="AK876">
        <v>12</v>
      </c>
      <c r="AL876">
        <v>1</v>
      </c>
      <c r="AM876" s="42">
        <v>85</v>
      </c>
      <c r="AN876" s="42">
        <v>22</v>
      </c>
      <c r="AO876" s="42">
        <v>85</v>
      </c>
      <c r="AP876" s="42">
        <v>22</v>
      </c>
      <c r="AQ876" s="42">
        <v>1</v>
      </c>
      <c r="AR876" s="42">
        <v>40</v>
      </c>
      <c r="AS876">
        <v>101</v>
      </c>
      <c r="AT876">
        <v>14</v>
      </c>
      <c r="AU876" s="4">
        <v>3.54</v>
      </c>
      <c r="AV876" s="4">
        <v>87.83</v>
      </c>
      <c r="AW876">
        <v>0</v>
      </c>
      <c r="AX876">
        <v>1</v>
      </c>
      <c r="AY876" s="16">
        <f t="shared" si="195"/>
        <v>71.812308738524308</v>
      </c>
      <c r="AZ876" s="4">
        <v>93.38</v>
      </c>
      <c r="BA876">
        <v>3.3</v>
      </c>
    </row>
    <row r="877" spans="1:53" x14ac:dyDescent="0.2">
      <c r="A877" s="13" t="s">
        <v>2414</v>
      </c>
      <c r="B877" s="13" t="s">
        <v>2884</v>
      </c>
      <c r="C877" s="1" t="s">
        <v>128</v>
      </c>
      <c r="D877" s="13" t="s">
        <v>207</v>
      </c>
      <c r="E877" s="13">
        <v>77</v>
      </c>
      <c r="F877" s="13">
        <v>4</v>
      </c>
      <c r="G877" s="13">
        <v>24</v>
      </c>
      <c r="H877" s="20">
        <f t="shared" si="182"/>
        <v>28</v>
      </c>
      <c r="I877">
        <v>4</v>
      </c>
      <c r="J877">
        <v>15</v>
      </c>
      <c r="K877">
        <v>9</v>
      </c>
      <c r="L877" s="17">
        <f t="shared" si="183"/>
        <v>6.7646466680088579</v>
      </c>
      <c r="M877">
        <v>47</v>
      </c>
      <c r="N877">
        <v>30</v>
      </c>
      <c r="O877">
        <v>32</v>
      </c>
      <c r="P877" s="15">
        <f t="shared" si="184"/>
        <v>8.5106382978723402E-2</v>
      </c>
      <c r="Q877" s="15">
        <f t="shared" si="185"/>
        <v>3.669724770642202E-2</v>
      </c>
      <c r="R877" s="20">
        <f t="shared" si="186"/>
        <v>91.973684210526315</v>
      </c>
      <c r="S877">
        <v>0</v>
      </c>
      <c r="T877">
        <v>0</v>
      </c>
      <c r="U877">
        <v>10</v>
      </c>
      <c r="V877">
        <v>10</v>
      </c>
      <c r="W877">
        <v>3</v>
      </c>
      <c r="X877" s="16">
        <v>248.35</v>
      </c>
      <c r="Y877" s="26">
        <f t="shared" si="187"/>
        <v>3.2253246753246754</v>
      </c>
      <c r="Z877" s="4">
        <v>241.87</v>
      </c>
      <c r="AA877" s="26">
        <f t="shared" si="188"/>
        <v>3.1411688311688311</v>
      </c>
      <c r="AB877" s="4">
        <v>189.97</v>
      </c>
      <c r="AC877" s="26">
        <f t="shared" si="189"/>
        <v>2.4671428571428571</v>
      </c>
      <c r="AD877" s="21">
        <f t="shared" si="190"/>
        <v>0.56009170062986291</v>
      </c>
      <c r="AE877" s="15">
        <f t="shared" si="191"/>
        <v>0.10526315789473684</v>
      </c>
      <c r="AF877" s="15">
        <f t="shared" si="192"/>
        <v>0.63157894736842102</v>
      </c>
      <c r="AG877" s="15">
        <f t="shared" si="193"/>
        <v>0.73684210526315785</v>
      </c>
      <c r="AH877" s="13">
        <v>95</v>
      </c>
      <c r="AI877" s="13">
        <v>93</v>
      </c>
      <c r="AJ877" s="21">
        <f t="shared" si="194"/>
        <v>0.50531914893617025</v>
      </c>
      <c r="AK877">
        <v>38</v>
      </c>
      <c r="AL877">
        <v>6</v>
      </c>
      <c r="AM877" s="42">
        <v>195</v>
      </c>
      <c r="AN877" s="42">
        <v>36</v>
      </c>
      <c r="AO877" s="42">
        <v>195</v>
      </c>
      <c r="AP877" s="42">
        <v>36</v>
      </c>
      <c r="AQ877" s="42">
        <v>6</v>
      </c>
      <c r="AR877" s="42">
        <v>95</v>
      </c>
      <c r="AS877">
        <v>247</v>
      </c>
      <c r="AT877">
        <v>34</v>
      </c>
      <c r="AU877" s="4">
        <v>-1.27</v>
      </c>
      <c r="AV877" s="4">
        <v>87.9</v>
      </c>
      <c r="AW877">
        <v>4</v>
      </c>
      <c r="AX877">
        <v>0</v>
      </c>
      <c r="AY877" s="16">
        <f t="shared" si="195"/>
        <v>106.05999597342461</v>
      </c>
      <c r="AZ877" s="4">
        <v>94.74</v>
      </c>
      <c r="BA877">
        <v>3.6</v>
      </c>
    </row>
    <row r="878" spans="1:53" x14ac:dyDescent="0.2">
      <c r="A878" s="13" t="s">
        <v>2886</v>
      </c>
      <c r="B878" s="13" t="s">
        <v>2887</v>
      </c>
      <c r="C878" s="1" t="s">
        <v>482</v>
      </c>
      <c r="D878" s="13" t="s">
        <v>146</v>
      </c>
      <c r="E878" s="13">
        <v>80</v>
      </c>
      <c r="F878" s="13">
        <v>4</v>
      </c>
      <c r="G878" s="13">
        <v>10</v>
      </c>
      <c r="H878" s="20">
        <f t="shared" si="182"/>
        <v>14</v>
      </c>
      <c r="I878">
        <v>4</v>
      </c>
      <c r="J878">
        <v>4</v>
      </c>
      <c r="K878">
        <v>6</v>
      </c>
      <c r="L878" s="17">
        <f t="shared" si="183"/>
        <v>3.9060683561962328</v>
      </c>
      <c r="M878">
        <v>36</v>
      </c>
      <c r="N878">
        <v>19</v>
      </c>
      <c r="O878">
        <v>18</v>
      </c>
      <c r="P878" s="15">
        <f t="shared" si="184"/>
        <v>0.1111111111111111</v>
      </c>
      <c r="Q878" s="15">
        <f t="shared" si="185"/>
        <v>5.4794520547945202E-2</v>
      </c>
      <c r="R878" s="20">
        <f t="shared" si="186"/>
        <v>37.523809523809526</v>
      </c>
      <c r="S878">
        <v>0</v>
      </c>
      <c r="T878">
        <v>6</v>
      </c>
      <c r="U878">
        <v>10</v>
      </c>
      <c r="V878">
        <v>6</v>
      </c>
      <c r="W878">
        <v>1</v>
      </c>
      <c r="X878" s="16">
        <v>215.05</v>
      </c>
      <c r="Y878" s="26">
        <f t="shared" si="187"/>
        <v>2.6881250000000003</v>
      </c>
      <c r="Z878" s="4">
        <v>210.89</v>
      </c>
      <c r="AA878" s="26">
        <f t="shared" si="188"/>
        <v>2.6361249999999998</v>
      </c>
      <c r="AB878" s="4">
        <v>244.72</v>
      </c>
      <c r="AC878" s="26">
        <f t="shared" si="189"/>
        <v>3.0590000000000002</v>
      </c>
      <c r="AD878" s="21">
        <f t="shared" si="190"/>
        <v>0.46287394921094793</v>
      </c>
      <c r="AE878" s="15">
        <f t="shared" si="191"/>
        <v>0.19047619047619047</v>
      </c>
      <c r="AF878" s="15">
        <f t="shared" si="192"/>
        <v>0.47619047619047616</v>
      </c>
      <c r="AG878" s="15">
        <f t="shared" si="193"/>
        <v>0.66666666666666663</v>
      </c>
      <c r="AH878" s="13">
        <v>95</v>
      </c>
      <c r="AI878" s="13">
        <v>103</v>
      </c>
      <c r="AJ878" s="21">
        <f t="shared" si="194"/>
        <v>0.47979797979797978</v>
      </c>
      <c r="AK878">
        <v>21</v>
      </c>
      <c r="AL878">
        <v>1</v>
      </c>
      <c r="AM878" s="42">
        <v>176</v>
      </c>
      <c r="AN878" s="42">
        <v>18</v>
      </c>
      <c r="AO878" s="42">
        <v>176</v>
      </c>
      <c r="AP878" s="42">
        <v>18</v>
      </c>
      <c r="AQ878" s="42">
        <v>5</v>
      </c>
      <c r="AR878" s="42">
        <v>94</v>
      </c>
      <c r="AS878">
        <v>189</v>
      </c>
      <c r="AT878">
        <v>21</v>
      </c>
      <c r="AU878" s="4">
        <v>7.14</v>
      </c>
      <c r="AV878" s="4">
        <v>90</v>
      </c>
      <c r="AW878">
        <v>2</v>
      </c>
      <c r="AX878">
        <v>3</v>
      </c>
      <c r="AY878" s="16">
        <f t="shared" si="195"/>
        <v>118.57707509881422</v>
      </c>
      <c r="AZ878" s="4">
        <v>94.58</v>
      </c>
      <c r="BA878">
        <v>2.2999999999999998</v>
      </c>
    </row>
    <row r="879" spans="1:53" x14ac:dyDescent="0.2">
      <c r="A879" s="13" t="s">
        <v>2890</v>
      </c>
      <c r="B879" s="13" t="s">
        <v>2891</v>
      </c>
      <c r="C879" s="1" t="s">
        <v>128</v>
      </c>
      <c r="D879" s="13" t="s">
        <v>173</v>
      </c>
      <c r="E879" s="13">
        <v>84</v>
      </c>
      <c r="F879" s="13">
        <v>6</v>
      </c>
      <c r="G879" s="13">
        <v>14</v>
      </c>
      <c r="H879" s="20">
        <f t="shared" si="182"/>
        <v>20</v>
      </c>
      <c r="I879">
        <v>6</v>
      </c>
      <c r="J879">
        <v>6</v>
      </c>
      <c r="K879">
        <v>7</v>
      </c>
      <c r="L879" s="17">
        <f t="shared" si="183"/>
        <v>5.4401208915761901</v>
      </c>
      <c r="M879">
        <v>38</v>
      </c>
      <c r="N879">
        <v>22</v>
      </c>
      <c r="O879">
        <v>26</v>
      </c>
      <c r="P879" s="15">
        <f t="shared" si="184"/>
        <v>0.15789473684210525</v>
      </c>
      <c r="Q879" s="15">
        <f t="shared" si="185"/>
        <v>6.9767441860465115E-2</v>
      </c>
      <c r="R879" s="20">
        <f t="shared" si="186"/>
        <v>38.068965517241381</v>
      </c>
      <c r="S879">
        <v>1</v>
      </c>
      <c r="T879">
        <v>2</v>
      </c>
      <c r="U879">
        <v>4</v>
      </c>
      <c r="V879">
        <v>5</v>
      </c>
      <c r="W879">
        <v>1</v>
      </c>
      <c r="X879" s="16">
        <v>220.5833333333</v>
      </c>
      <c r="Y879" s="26">
        <f t="shared" si="187"/>
        <v>2.6259920634916667</v>
      </c>
      <c r="Z879" s="4">
        <v>217.98</v>
      </c>
      <c r="AA879" s="26">
        <f t="shared" si="188"/>
        <v>2.5949999999999998</v>
      </c>
      <c r="AB879" s="4">
        <v>189.09</v>
      </c>
      <c r="AC879" s="26">
        <f t="shared" si="189"/>
        <v>2.2510714285714286</v>
      </c>
      <c r="AD879" s="21">
        <f t="shared" si="190"/>
        <v>0.53548529736900286</v>
      </c>
      <c r="AE879" s="15">
        <f t="shared" si="191"/>
        <v>0.20689655172413793</v>
      </c>
      <c r="AF879" s="15">
        <f t="shared" si="192"/>
        <v>0.44827586206896552</v>
      </c>
      <c r="AG879" s="15">
        <f t="shared" si="193"/>
        <v>0.65517241379310343</v>
      </c>
      <c r="AH879" s="1"/>
      <c r="AI879" s="1"/>
      <c r="AJ879" s="21" t="str">
        <f t="shared" si="194"/>
        <v xml:space="preserve"> </v>
      </c>
      <c r="AK879">
        <v>29</v>
      </c>
      <c r="AL879">
        <v>4</v>
      </c>
      <c r="AM879" s="42">
        <v>155</v>
      </c>
      <c r="AN879" s="42">
        <v>32</v>
      </c>
      <c r="AO879" s="42">
        <v>155</v>
      </c>
      <c r="AP879" s="42">
        <v>32</v>
      </c>
      <c r="AQ879" s="42">
        <v>2</v>
      </c>
      <c r="AR879" s="42">
        <v>77</v>
      </c>
      <c r="AS879">
        <v>182</v>
      </c>
      <c r="AT879">
        <v>24</v>
      </c>
      <c r="AU879" s="4">
        <v>2.46</v>
      </c>
      <c r="AV879" s="4">
        <v>88.35</v>
      </c>
      <c r="AW879">
        <v>2</v>
      </c>
      <c r="AX879">
        <v>0</v>
      </c>
      <c r="AY879" s="16">
        <f t="shared" si="195"/>
        <v>94.114091424268082</v>
      </c>
      <c r="AZ879" s="4">
        <v>98.09</v>
      </c>
      <c r="BA879">
        <v>5.5</v>
      </c>
    </row>
    <row r="880" spans="1:53" x14ac:dyDescent="0.2">
      <c r="A880" s="13" t="s">
        <v>2894</v>
      </c>
      <c r="B880" s="13" t="s">
        <v>2895</v>
      </c>
      <c r="C880" s="1" t="s">
        <v>287</v>
      </c>
      <c r="D880" s="13" t="s">
        <v>129</v>
      </c>
      <c r="E880" s="13">
        <v>2</v>
      </c>
      <c r="F880" s="13">
        <v>0</v>
      </c>
      <c r="G880" s="13">
        <v>0</v>
      </c>
      <c r="H880" s="20">
        <f t="shared" si="182"/>
        <v>0</v>
      </c>
      <c r="I880">
        <v>0</v>
      </c>
      <c r="J880">
        <v>0</v>
      </c>
      <c r="K880">
        <v>0</v>
      </c>
      <c r="L880" s="17">
        <f t="shared" si="183"/>
        <v>0</v>
      </c>
      <c r="M880">
        <v>0</v>
      </c>
      <c r="N880">
        <v>0</v>
      </c>
      <c r="O880">
        <v>0</v>
      </c>
      <c r="P880" s="15">
        <f t="shared" si="184"/>
        <v>0</v>
      </c>
      <c r="Q880" s="15">
        <f t="shared" si="185"/>
        <v>0</v>
      </c>
      <c r="R880" s="20">
        <f t="shared" si="186"/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s="16">
        <v>0</v>
      </c>
      <c r="Y880" s="26">
        <f t="shared" si="187"/>
        <v>0</v>
      </c>
      <c r="Z880" s="4">
        <v>0</v>
      </c>
      <c r="AA880" s="26">
        <f t="shared" si="188"/>
        <v>0</v>
      </c>
      <c r="AB880" s="4">
        <v>5.01</v>
      </c>
      <c r="AC880" s="26">
        <f t="shared" si="189"/>
        <v>2.5049999999999999</v>
      </c>
      <c r="AD880" s="21">
        <f t="shared" si="190"/>
        <v>0</v>
      </c>
      <c r="AE880" s="15">
        <f t="shared" si="191"/>
        <v>0</v>
      </c>
      <c r="AF880" s="15">
        <f t="shared" si="192"/>
        <v>0</v>
      </c>
      <c r="AG880" s="15">
        <f t="shared" si="193"/>
        <v>0</v>
      </c>
      <c r="AH880" s="13">
        <v>0</v>
      </c>
      <c r="AI880" s="13">
        <v>0</v>
      </c>
      <c r="AJ880" s="21" t="str">
        <f t="shared" si="194"/>
        <v xml:space="preserve"> </v>
      </c>
      <c r="AK880">
        <v>0</v>
      </c>
      <c r="AL880">
        <v>0</v>
      </c>
      <c r="AM880" s="42">
        <v>0</v>
      </c>
      <c r="AN880" s="42">
        <v>0</v>
      </c>
      <c r="AO880" s="42">
        <v>0</v>
      </c>
      <c r="AP880" s="42">
        <v>0</v>
      </c>
      <c r="AQ880" s="42">
        <v>0</v>
      </c>
      <c r="AR880" s="42">
        <v>0</v>
      </c>
      <c r="AS880">
        <v>0</v>
      </c>
      <c r="AT880">
        <v>0</v>
      </c>
      <c r="AW880">
        <v>0</v>
      </c>
      <c r="AX880">
        <v>0</v>
      </c>
      <c r="AY880" s="16">
        <f t="shared" si="195"/>
        <v>0</v>
      </c>
    </row>
    <row r="881" spans="1:53" x14ac:dyDescent="0.2">
      <c r="A881" s="13" t="s">
        <v>2900</v>
      </c>
      <c r="B881" s="13" t="s">
        <v>2901</v>
      </c>
      <c r="C881" s="1" t="s">
        <v>398</v>
      </c>
      <c r="D881" s="13" t="s">
        <v>207</v>
      </c>
      <c r="E881" s="13">
        <v>74</v>
      </c>
      <c r="F881" s="13">
        <v>0</v>
      </c>
      <c r="G881" s="13">
        <v>1</v>
      </c>
      <c r="H881" s="20">
        <f t="shared" si="182"/>
        <v>1</v>
      </c>
      <c r="I881">
        <v>0</v>
      </c>
      <c r="J881">
        <v>1</v>
      </c>
      <c r="K881">
        <v>0</v>
      </c>
      <c r="L881" s="17">
        <f t="shared" si="183"/>
        <v>2.9508196721359847</v>
      </c>
      <c r="M881">
        <v>0</v>
      </c>
      <c r="N881">
        <v>0</v>
      </c>
      <c r="O881">
        <v>0</v>
      </c>
      <c r="P881" s="15">
        <f t="shared" si="184"/>
        <v>0</v>
      </c>
      <c r="Q881" s="15">
        <f t="shared" si="185"/>
        <v>0</v>
      </c>
      <c r="R881" s="20">
        <f t="shared" si="186"/>
        <v>11</v>
      </c>
      <c r="S881">
        <v>0</v>
      </c>
      <c r="T881">
        <v>1</v>
      </c>
      <c r="U881">
        <v>0</v>
      </c>
      <c r="V881">
        <v>1</v>
      </c>
      <c r="W881">
        <v>0</v>
      </c>
      <c r="X881" s="16">
        <v>20.333333333300001</v>
      </c>
      <c r="Y881" s="26">
        <f t="shared" si="187"/>
        <v>0.27477477477432433</v>
      </c>
      <c r="Z881" s="4">
        <v>19.66</v>
      </c>
      <c r="AA881" s="26">
        <f t="shared" si="188"/>
        <v>0.26567567567567568</v>
      </c>
      <c r="AB881" s="4">
        <v>288.99</v>
      </c>
      <c r="AC881" s="26">
        <f t="shared" si="189"/>
        <v>3.9052702702702704</v>
      </c>
      <c r="AD881" s="21">
        <f t="shared" si="190"/>
        <v>6.3696743884658999E-2</v>
      </c>
      <c r="AE881" s="15">
        <f t="shared" si="191"/>
        <v>0</v>
      </c>
      <c r="AF881" s="15">
        <f t="shared" si="192"/>
        <v>1</v>
      </c>
      <c r="AG881" s="15">
        <f t="shared" si="193"/>
        <v>1</v>
      </c>
      <c r="AH881" s="13">
        <v>1</v>
      </c>
      <c r="AI881" s="13">
        <v>2</v>
      </c>
      <c r="AJ881" s="21">
        <f t="shared" si="194"/>
        <v>0.33333333333333331</v>
      </c>
      <c r="AK881">
        <v>1</v>
      </c>
      <c r="AL881">
        <v>0</v>
      </c>
      <c r="AM881" s="42">
        <v>10</v>
      </c>
      <c r="AN881" s="42">
        <v>4</v>
      </c>
      <c r="AO881" s="42">
        <v>10</v>
      </c>
      <c r="AP881" s="42">
        <v>4</v>
      </c>
      <c r="AQ881" s="42">
        <v>1</v>
      </c>
      <c r="AR881" s="42">
        <v>6</v>
      </c>
      <c r="AS881">
        <v>7</v>
      </c>
      <c r="AT881">
        <v>1</v>
      </c>
      <c r="AU881" s="4">
        <v>3.19</v>
      </c>
      <c r="AV881" s="4">
        <v>87.5</v>
      </c>
      <c r="AW881">
        <v>2</v>
      </c>
      <c r="AX881">
        <v>0</v>
      </c>
      <c r="AY881" s="16">
        <f t="shared" si="195"/>
        <v>53.114754098447726</v>
      </c>
      <c r="AZ881" s="4">
        <v>94.74</v>
      </c>
      <c r="BA881">
        <v>2.2999999999999998</v>
      </c>
    </row>
    <row r="882" spans="1:53" x14ac:dyDescent="0.2">
      <c r="A882" s="13" t="s">
        <v>2905</v>
      </c>
      <c r="B882" s="13" t="s">
        <v>2906</v>
      </c>
      <c r="C882" s="1" t="s">
        <v>179</v>
      </c>
      <c r="D882" s="13" t="s">
        <v>2907</v>
      </c>
      <c r="E882" s="13">
        <v>78</v>
      </c>
      <c r="F882" s="13">
        <v>0</v>
      </c>
      <c r="G882" s="13">
        <v>6</v>
      </c>
      <c r="H882" s="20">
        <f t="shared" si="182"/>
        <v>6</v>
      </c>
      <c r="I882">
        <v>0</v>
      </c>
      <c r="J882">
        <v>3</v>
      </c>
      <c r="K882">
        <v>2</v>
      </c>
      <c r="L882" s="17">
        <f t="shared" si="183"/>
        <v>2.3506366307541624</v>
      </c>
      <c r="M882">
        <v>19</v>
      </c>
      <c r="N882">
        <v>13</v>
      </c>
      <c r="O882">
        <v>16</v>
      </c>
      <c r="P882" s="15">
        <f t="shared" si="184"/>
        <v>0</v>
      </c>
      <c r="Q882" s="15">
        <f t="shared" si="185"/>
        <v>0</v>
      </c>
      <c r="R882" s="20">
        <f t="shared" si="186"/>
        <v>30.923076923076923</v>
      </c>
      <c r="S882">
        <v>3</v>
      </c>
      <c r="T882">
        <v>2</v>
      </c>
      <c r="U882">
        <v>2</v>
      </c>
      <c r="V882">
        <v>2</v>
      </c>
      <c r="W882">
        <v>5</v>
      </c>
      <c r="X882" s="16">
        <v>153.15</v>
      </c>
      <c r="Y882" s="26">
        <f t="shared" si="187"/>
        <v>1.9634615384615386</v>
      </c>
      <c r="Z882" s="4">
        <v>145.4</v>
      </c>
      <c r="AA882" s="26">
        <f t="shared" si="188"/>
        <v>1.8641025641025641</v>
      </c>
      <c r="AB882" s="4">
        <v>215.91</v>
      </c>
      <c r="AC882" s="26">
        <f t="shared" si="189"/>
        <v>2.7680769230769231</v>
      </c>
      <c r="AD882" s="21">
        <f t="shared" si="190"/>
        <v>0.40242451080789354</v>
      </c>
      <c r="AE882" s="15">
        <f t="shared" si="191"/>
        <v>0</v>
      </c>
      <c r="AF882" s="15">
        <f t="shared" si="192"/>
        <v>0.38461538461538464</v>
      </c>
      <c r="AG882" s="15">
        <f t="shared" si="193"/>
        <v>0.38461538461538464</v>
      </c>
      <c r="AH882" s="13">
        <v>5</v>
      </c>
      <c r="AI882" s="13">
        <v>9</v>
      </c>
      <c r="AJ882" s="21">
        <f t="shared" si="194"/>
        <v>0.35714285714285715</v>
      </c>
      <c r="AK882">
        <v>13</v>
      </c>
      <c r="AL882">
        <v>1</v>
      </c>
      <c r="AM882" s="42">
        <v>121</v>
      </c>
      <c r="AN882" s="42">
        <v>18</v>
      </c>
      <c r="AO882" s="42">
        <v>121</v>
      </c>
      <c r="AP882" s="42">
        <v>18</v>
      </c>
      <c r="AQ882" s="42">
        <v>9</v>
      </c>
      <c r="AR882" s="42">
        <v>57</v>
      </c>
      <c r="AS882">
        <v>100</v>
      </c>
      <c r="AT882">
        <v>13</v>
      </c>
      <c r="AU882" s="4">
        <v>2.25</v>
      </c>
      <c r="AV882" s="4">
        <v>88.5</v>
      </c>
      <c r="AW882">
        <v>2</v>
      </c>
      <c r="AX882">
        <v>2</v>
      </c>
      <c r="AY882" s="16">
        <f t="shared" si="195"/>
        <v>104.21155729676786</v>
      </c>
      <c r="AZ882" s="4">
        <v>90.43</v>
      </c>
      <c r="BA882">
        <v>-2</v>
      </c>
    </row>
    <row r="883" spans="1:53" x14ac:dyDescent="0.2">
      <c r="A883" s="13" t="s">
        <v>165</v>
      </c>
      <c r="B883" s="13" t="s">
        <v>2911</v>
      </c>
      <c r="C883" s="1" t="s">
        <v>292</v>
      </c>
      <c r="D883" s="13" t="s">
        <v>129</v>
      </c>
      <c r="E883" s="13">
        <v>51</v>
      </c>
      <c r="F883" s="13">
        <v>1</v>
      </c>
      <c r="G883" s="13">
        <v>0</v>
      </c>
      <c r="H883" s="20">
        <f t="shared" si="182"/>
        <v>1</v>
      </c>
      <c r="I883">
        <v>1</v>
      </c>
      <c r="J883">
        <v>0</v>
      </c>
      <c r="K883">
        <v>0</v>
      </c>
      <c r="L883" s="17">
        <f t="shared" si="183"/>
        <v>1.3862148633048796</v>
      </c>
      <c r="M883">
        <v>4</v>
      </c>
      <c r="N883">
        <v>1</v>
      </c>
      <c r="O883">
        <v>0</v>
      </c>
      <c r="P883" s="15">
        <f t="shared" si="184"/>
        <v>0.25</v>
      </c>
      <c r="Q883" s="15">
        <f t="shared" si="185"/>
        <v>0.2</v>
      </c>
      <c r="R883" s="20">
        <f t="shared" si="186"/>
        <v>0</v>
      </c>
      <c r="S883">
        <v>0</v>
      </c>
      <c r="T883">
        <v>1</v>
      </c>
      <c r="U883">
        <v>3</v>
      </c>
      <c r="V883">
        <v>3</v>
      </c>
      <c r="W883">
        <v>0</v>
      </c>
      <c r="X883" s="16">
        <v>43.2833333333</v>
      </c>
      <c r="Y883" s="26">
        <f t="shared" si="187"/>
        <v>0.84869281045686273</v>
      </c>
      <c r="Z883" s="4">
        <v>43.3</v>
      </c>
      <c r="AA883" s="26">
        <f t="shared" si="188"/>
        <v>0.84901960784313724</v>
      </c>
      <c r="AB883" s="4">
        <v>243.54</v>
      </c>
      <c r="AC883" s="26">
        <f t="shared" si="189"/>
        <v>4.7752941176470589</v>
      </c>
      <c r="AD883" s="21">
        <f t="shared" si="190"/>
        <v>0.15095523636870731</v>
      </c>
      <c r="AE883" s="15">
        <f t="shared" si="191"/>
        <v>0.33333333333333331</v>
      </c>
      <c r="AF883" s="15">
        <f t="shared" si="192"/>
        <v>0</v>
      </c>
      <c r="AG883" s="15">
        <f t="shared" si="193"/>
        <v>0.33333333333333331</v>
      </c>
      <c r="AH883" s="13">
        <v>0</v>
      </c>
      <c r="AI883" s="13">
        <v>0</v>
      </c>
      <c r="AJ883" s="21" t="str">
        <f t="shared" si="194"/>
        <v xml:space="preserve"> </v>
      </c>
      <c r="AK883">
        <v>3</v>
      </c>
      <c r="AL883">
        <v>1</v>
      </c>
      <c r="AM883" s="42">
        <v>36</v>
      </c>
      <c r="AN883" s="42">
        <v>4</v>
      </c>
      <c r="AO883" s="42">
        <v>36</v>
      </c>
      <c r="AP883" s="42">
        <v>4</v>
      </c>
      <c r="AQ883" s="42">
        <v>1</v>
      </c>
      <c r="AR883" s="42">
        <v>20</v>
      </c>
      <c r="AS883">
        <v>33</v>
      </c>
      <c r="AT883">
        <v>2</v>
      </c>
      <c r="AU883" s="4">
        <v>4.1100000000000003</v>
      </c>
      <c r="AV883" s="4">
        <v>94.29</v>
      </c>
      <c r="AW883">
        <v>1</v>
      </c>
      <c r="AX883">
        <v>0</v>
      </c>
      <c r="AY883" s="16">
        <f t="shared" si="195"/>
        <v>117.82826338091478</v>
      </c>
      <c r="AZ883" s="4">
        <v>95.65</v>
      </c>
      <c r="BA883">
        <v>0.8</v>
      </c>
    </row>
    <row r="884" spans="1:53" x14ac:dyDescent="0.2">
      <c r="A884" s="13"/>
      <c r="B884" s="13"/>
      <c r="D884" s="13"/>
      <c r="H884" s="20"/>
      <c r="I884" s="2"/>
      <c r="J884" s="2"/>
      <c r="K884" s="2"/>
      <c r="L884" s="17"/>
      <c r="P884" s="15"/>
      <c r="Q884" s="15"/>
      <c r="R884" s="20"/>
      <c r="X884" s="4"/>
      <c r="AD884" s="21"/>
      <c r="AE884" s="15"/>
      <c r="AF884" s="15"/>
      <c r="AG884" s="15"/>
      <c r="AJ884" s="31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16"/>
      <c r="AV884" s="16"/>
    </row>
    <row r="885" spans="1:53" x14ac:dyDescent="0.2">
      <c r="A885" s="13"/>
      <c r="B885" s="13"/>
      <c r="D885" s="13"/>
      <c r="H885" s="20"/>
      <c r="I885" s="2"/>
      <c r="J885" s="2"/>
      <c r="K885" s="2"/>
      <c r="L885" s="17"/>
      <c r="P885" s="15"/>
      <c r="Q885" s="15"/>
      <c r="R885" s="20"/>
      <c r="X885" s="4"/>
      <c r="AD885" s="21"/>
      <c r="AE885" s="15"/>
      <c r="AF885" s="15"/>
      <c r="AG885" s="15"/>
      <c r="AJ885" s="31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16"/>
      <c r="AV885" s="16"/>
    </row>
    <row r="886" spans="1:53" x14ac:dyDescent="0.2">
      <c r="A886" s="13"/>
      <c r="B886" s="13"/>
      <c r="D886" s="13"/>
      <c r="H886" s="20"/>
      <c r="I886" s="2"/>
      <c r="J886" s="2"/>
      <c r="K886" s="2"/>
      <c r="L886" s="17"/>
      <c r="P886" s="15"/>
      <c r="Q886" s="15"/>
      <c r="R886" s="20"/>
      <c r="X886" s="4"/>
      <c r="AD886" s="21"/>
      <c r="AE886" s="15"/>
      <c r="AF886" s="15"/>
      <c r="AG886" s="15"/>
      <c r="AJ886" s="31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16"/>
      <c r="AV886" s="16"/>
    </row>
    <row r="887" spans="1:53" x14ac:dyDescent="0.2">
      <c r="A887" s="13"/>
      <c r="B887" s="13"/>
      <c r="C887" s="13"/>
      <c r="D887" s="13"/>
      <c r="H887" s="20"/>
      <c r="I887" s="2"/>
      <c r="J887" s="2"/>
      <c r="K887" s="2"/>
      <c r="L887" s="17"/>
      <c r="P887" s="15"/>
      <c r="Q887" s="15"/>
      <c r="R887" s="20"/>
      <c r="X887" s="4"/>
      <c r="AD887" s="21"/>
      <c r="AE887" s="15"/>
      <c r="AF887" s="15"/>
      <c r="AG887" s="15"/>
      <c r="AJ887" s="31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16"/>
      <c r="AV887" s="16"/>
    </row>
    <row r="888" spans="1:53" x14ac:dyDescent="0.2">
      <c r="A888" s="36"/>
      <c r="B888" s="36"/>
      <c r="C888" s="34"/>
    </row>
    <row r="889" spans="1:53" x14ac:dyDescent="0.2">
      <c r="A889" s="13"/>
      <c r="B889" s="13"/>
      <c r="C889" s="33"/>
    </row>
    <row r="890" spans="1:53" x14ac:dyDescent="0.2">
      <c r="A890" s="13"/>
      <c r="B890" s="13"/>
      <c r="C890" s="33"/>
    </row>
    <row r="891" spans="1:53" x14ac:dyDescent="0.2">
      <c r="A891" s="13"/>
      <c r="B891" s="13"/>
      <c r="C891" s="33"/>
    </row>
    <row r="892" spans="1:53" x14ac:dyDescent="0.2">
      <c r="A892" s="13"/>
      <c r="B892" s="13"/>
      <c r="C892" s="33"/>
    </row>
    <row r="893" spans="1:53" x14ac:dyDescent="0.2">
      <c r="A893" s="13"/>
      <c r="B893" s="13"/>
      <c r="C893" s="33"/>
    </row>
    <row r="894" spans="1:53" x14ac:dyDescent="0.2">
      <c r="A894" s="13"/>
      <c r="B894" s="13"/>
      <c r="C894" s="33"/>
    </row>
    <row r="895" spans="1:53" x14ac:dyDescent="0.2">
      <c r="A895" s="13"/>
      <c r="B895" s="13"/>
      <c r="C895" s="33"/>
    </row>
    <row r="896" spans="1:53" x14ac:dyDescent="0.2">
      <c r="A896" s="13"/>
      <c r="B896" s="13"/>
      <c r="C896" s="33"/>
    </row>
    <row r="897" spans="1:3" x14ac:dyDescent="0.2">
      <c r="A897" s="13"/>
      <c r="B897" s="13"/>
      <c r="C897" s="33"/>
    </row>
    <row r="898" spans="1:3" x14ac:dyDescent="0.2">
      <c r="A898" s="13"/>
      <c r="B898" s="13"/>
      <c r="C898" s="33"/>
    </row>
    <row r="899" spans="1:3" x14ac:dyDescent="0.2">
      <c r="A899" s="13"/>
      <c r="B899" s="13"/>
      <c r="C899" s="33"/>
    </row>
    <row r="900" spans="1:3" x14ac:dyDescent="0.2">
      <c r="A900" s="13"/>
      <c r="B900" s="13"/>
      <c r="C900" s="33"/>
    </row>
    <row r="901" spans="1:3" x14ac:dyDescent="0.2">
      <c r="A901" s="13"/>
      <c r="B901" s="13"/>
      <c r="C901" s="33"/>
    </row>
    <row r="902" spans="1:3" x14ac:dyDescent="0.2">
      <c r="A902" s="13"/>
      <c r="B902" s="13"/>
      <c r="C902" s="33"/>
    </row>
    <row r="903" spans="1:3" x14ac:dyDescent="0.2">
      <c r="A903" s="13"/>
      <c r="B903" s="13"/>
      <c r="C903" s="33"/>
    </row>
    <row r="904" spans="1:3" x14ac:dyDescent="0.2">
      <c r="A904" s="13"/>
      <c r="B904" s="13"/>
      <c r="C904" s="33"/>
    </row>
    <row r="905" spans="1:3" x14ac:dyDescent="0.2">
      <c r="A905" s="13"/>
      <c r="B905" s="13"/>
      <c r="C905" s="33"/>
    </row>
    <row r="906" spans="1:3" x14ac:dyDescent="0.2">
      <c r="A906" s="13"/>
      <c r="B906" s="13"/>
      <c r="C906" s="33"/>
    </row>
    <row r="907" spans="1:3" x14ac:dyDescent="0.2">
      <c r="A907" s="13"/>
      <c r="B907" s="13"/>
      <c r="C907" s="33"/>
    </row>
    <row r="908" spans="1:3" x14ac:dyDescent="0.2">
      <c r="A908" s="13"/>
      <c r="B908" s="13"/>
      <c r="C908" s="33"/>
    </row>
    <row r="909" spans="1:3" x14ac:dyDescent="0.2">
      <c r="A909" s="13"/>
      <c r="B909" s="13"/>
      <c r="C909" s="33"/>
    </row>
    <row r="910" spans="1:3" x14ac:dyDescent="0.2">
      <c r="A910" s="13"/>
      <c r="B910" s="13"/>
      <c r="C910" s="33"/>
    </row>
    <row r="911" spans="1:3" x14ac:dyDescent="0.2">
      <c r="A911" s="13"/>
      <c r="B911" s="13"/>
      <c r="C911" s="33"/>
    </row>
    <row r="912" spans="1:3" x14ac:dyDescent="0.2">
      <c r="A912" s="13"/>
      <c r="B912" s="13"/>
      <c r="C912" s="33"/>
    </row>
    <row r="913" spans="1:3" x14ac:dyDescent="0.2">
      <c r="A913" s="13"/>
      <c r="B913" s="13"/>
      <c r="C913" s="33"/>
    </row>
    <row r="914" spans="1:3" x14ac:dyDescent="0.2">
      <c r="A914" s="13"/>
      <c r="B914" s="13"/>
      <c r="C914" s="33"/>
    </row>
    <row r="915" spans="1:3" x14ac:dyDescent="0.2">
      <c r="A915" s="13"/>
      <c r="B915" s="13"/>
      <c r="C915" s="33"/>
    </row>
    <row r="916" spans="1:3" x14ac:dyDescent="0.2">
      <c r="A916" s="13"/>
      <c r="B916" s="13"/>
      <c r="C916" s="33"/>
    </row>
    <row r="917" spans="1:3" x14ac:dyDescent="0.2">
      <c r="A917" s="13"/>
      <c r="B917" s="13"/>
      <c r="C917" s="33"/>
    </row>
    <row r="918" spans="1:3" x14ac:dyDescent="0.2">
      <c r="A918" s="13"/>
      <c r="B918" s="13"/>
      <c r="C918" s="33"/>
    </row>
    <row r="919" spans="1:3" x14ac:dyDescent="0.2">
      <c r="A919" s="13"/>
      <c r="B919" s="13"/>
      <c r="C919" s="33"/>
    </row>
    <row r="920" spans="1:3" x14ac:dyDescent="0.2">
      <c r="A920" s="13"/>
      <c r="B920" s="13"/>
      <c r="C920" s="33"/>
    </row>
    <row r="921" spans="1:3" x14ac:dyDescent="0.2">
      <c r="A921" s="13"/>
      <c r="B921" s="13"/>
      <c r="C921" s="33"/>
    </row>
    <row r="922" spans="1:3" x14ac:dyDescent="0.2">
      <c r="A922" s="13"/>
      <c r="B922" s="13"/>
      <c r="C922" s="33"/>
    </row>
    <row r="923" spans="1:3" x14ac:dyDescent="0.2">
      <c r="A923" s="13"/>
      <c r="B923" s="13"/>
      <c r="C923" s="33"/>
    </row>
    <row r="924" spans="1:3" x14ac:dyDescent="0.2">
      <c r="A924" s="13"/>
      <c r="B924" s="13"/>
      <c r="C924" s="33"/>
    </row>
    <row r="925" spans="1:3" x14ac:dyDescent="0.2">
      <c r="A925" s="13"/>
      <c r="B925" s="13"/>
      <c r="C925" s="33"/>
    </row>
    <row r="926" spans="1:3" x14ac:dyDescent="0.2">
      <c r="A926" s="13"/>
      <c r="B926" s="13"/>
      <c r="C926" s="33"/>
    </row>
    <row r="927" spans="1:3" x14ac:dyDescent="0.2">
      <c r="A927" s="13"/>
      <c r="B927" s="13"/>
      <c r="C927" s="33"/>
    </row>
    <row r="928" spans="1:3" x14ac:dyDescent="0.2">
      <c r="A928" s="13"/>
      <c r="B928" s="13"/>
      <c r="C928" s="33"/>
    </row>
    <row r="929" spans="1:3" x14ac:dyDescent="0.2">
      <c r="A929" s="13"/>
      <c r="B929" s="13"/>
      <c r="C929" s="33"/>
    </row>
    <row r="930" spans="1:3" x14ac:dyDescent="0.2">
      <c r="A930" s="13"/>
      <c r="B930" s="13"/>
      <c r="C930" s="33"/>
    </row>
    <row r="931" spans="1:3" x14ac:dyDescent="0.2">
      <c r="A931" s="13"/>
      <c r="B931" s="13"/>
      <c r="C931" s="33"/>
    </row>
    <row r="932" spans="1:3" x14ac:dyDescent="0.2">
      <c r="A932" s="13"/>
      <c r="B932" s="13"/>
      <c r="C932" s="33"/>
    </row>
    <row r="933" spans="1:3" x14ac:dyDescent="0.2">
      <c r="A933" s="13"/>
      <c r="B933" s="13"/>
      <c r="C933" s="33"/>
    </row>
    <row r="934" spans="1:3" x14ac:dyDescent="0.2">
      <c r="A934" s="13"/>
      <c r="B934" s="13"/>
      <c r="C934" s="33"/>
    </row>
    <row r="935" spans="1:3" x14ac:dyDescent="0.2">
      <c r="A935" s="13"/>
      <c r="B935" s="13"/>
      <c r="C935" s="33"/>
    </row>
    <row r="936" spans="1:3" x14ac:dyDescent="0.2">
      <c r="A936" s="13"/>
      <c r="B936" s="13"/>
      <c r="C936" s="33"/>
    </row>
    <row r="937" spans="1:3" x14ac:dyDescent="0.2">
      <c r="A937" s="13"/>
      <c r="B937" s="13"/>
      <c r="C937" s="33"/>
    </row>
    <row r="938" spans="1:3" x14ac:dyDescent="0.2">
      <c r="A938" s="13"/>
      <c r="B938" s="13"/>
      <c r="C938" s="33"/>
    </row>
    <row r="939" spans="1:3" x14ac:dyDescent="0.2">
      <c r="A939" s="13"/>
      <c r="B939" s="13"/>
      <c r="C939" s="33"/>
    </row>
    <row r="940" spans="1:3" x14ac:dyDescent="0.2">
      <c r="A940" s="13"/>
      <c r="B940" s="13"/>
      <c r="C940" s="33"/>
    </row>
    <row r="941" spans="1:3" x14ac:dyDescent="0.2">
      <c r="A941" s="13"/>
      <c r="B941" s="13"/>
      <c r="C941" s="33"/>
    </row>
    <row r="942" spans="1:3" x14ac:dyDescent="0.2">
      <c r="A942" s="13"/>
      <c r="B942" s="13"/>
      <c r="C942" s="33"/>
    </row>
    <row r="943" spans="1:3" x14ac:dyDescent="0.2">
      <c r="A943" s="13"/>
      <c r="B943" s="13"/>
      <c r="C943" s="33"/>
    </row>
    <row r="944" spans="1:3" x14ac:dyDescent="0.2">
      <c r="A944" s="13"/>
      <c r="B944" s="13"/>
      <c r="C944" s="33"/>
    </row>
    <row r="945" spans="1:3" x14ac:dyDescent="0.2">
      <c r="A945" s="13"/>
      <c r="B945" s="13"/>
      <c r="C945" s="33"/>
    </row>
    <row r="946" spans="1:3" x14ac:dyDescent="0.2">
      <c r="A946" s="13"/>
      <c r="B946" s="13"/>
      <c r="C946" s="33"/>
    </row>
    <row r="947" spans="1:3" x14ac:dyDescent="0.2">
      <c r="A947" s="13"/>
      <c r="B947" s="13"/>
      <c r="C947" s="33"/>
    </row>
    <row r="948" spans="1:3" x14ac:dyDescent="0.2">
      <c r="A948" s="13"/>
      <c r="B948" s="13"/>
      <c r="C948" s="33"/>
    </row>
    <row r="949" spans="1:3" x14ac:dyDescent="0.2">
      <c r="A949" s="13"/>
      <c r="B949" s="13"/>
      <c r="C949" s="33"/>
    </row>
    <row r="950" spans="1:3" x14ac:dyDescent="0.2">
      <c r="A950" s="13"/>
      <c r="B950" s="13"/>
      <c r="C950" s="33"/>
    </row>
    <row r="951" spans="1:3" x14ac:dyDescent="0.2">
      <c r="A951" s="13"/>
      <c r="B951" s="13"/>
      <c r="C951" s="33"/>
    </row>
    <row r="952" spans="1:3" x14ac:dyDescent="0.2">
      <c r="A952" s="13"/>
      <c r="B952" s="13"/>
      <c r="C952" s="33"/>
    </row>
    <row r="953" spans="1:3" x14ac:dyDescent="0.2">
      <c r="A953" s="13"/>
      <c r="B953" s="13"/>
      <c r="C953" s="33"/>
    </row>
    <row r="954" spans="1:3" x14ac:dyDescent="0.2">
      <c r="A954" s="13"/>
      <c r="B954" s="13"/>
      <c r="C954" s="33"/>
    </row>
    <row r="955" spans="1:3" x14ac:dyDescent="0.2">
      <c r="A955" s="13"/>
      <c r="B955" s="13"/>
      <c r="C955" s="33"/>
    </row>
    <row r="956" spans="1:3" x14ac:dyDescent="0.2">
      <c r="A956" s="13"/>
      <c r="B956" s="13"/>
      <c r="C956" s="33"/>
    </row>
    <row r="957" spans="1:3" x14ac:dyDescent="0.2">
      <c r="A957" s="13"/>
      <c r="B957" s="13"/>
      <c r="C957" s="33"/>
    </row>
    <row r="958" spans="1:3" x14ac:dyDescent="0.2">
      <c r="A958" s="13"/>
      <c r="B958" s="13"/>
      <c r="C958" s="33"/>
    </row>
    <row r="959" spans="1:3" x14ac:dyDescent="0.2">
      <c r="A959" s="13"/>
      <c r="B959" s="13"/>
      <c r="C959" s="33"/>
    </row>
    <row r="960" spans="1:3" x14ac:dyDescent="0.2">
      <c r="A960" s="13"/>
      <c r="B960" s="13"/>
      <c r="C960" s="33"/>
    </row>
    <row r="961" spans="1:3" x14ac:dyDescent="0.2">
      <c r="A961" s="13"/>
      <c r="B961" s="13"/>
      <c r="C961" s="33"/>
    </row>
    <row r="962" spans="1:3" x14ac:dyDescent="0.2">
      <c r="A962" s="13"/>
      <c r="B962" s="13"/>
      <c r="C962" s="33"/>
    </row>
    <row r="963" spans="1:3" x14ac:dyDescent="0.2">
      <c r="A963" s="13"/>
      <c r="B963" s="13"/>
      <c r="C963" s="33"/>
    </row>
    <row r="964" spans="1:3" x14ac:dyDescent="0.2">
      <c r="A964" s="13"/>
      <c r="B964" s="13"/>
      <c r="C964" s="33"/>
    </row>
    <row r="965" spans="1:3" x14ac:dyDescent="0.2">
      <c r="A965" s="13"/>
      <c r="B965" s="13"/>
      <c r="C965" s="33"/>
    </row>
    <row r="966" spans="1:3" x14ac:dyDescent="0.2">
      <c r="A966" s="13"/>
      <c r="B966" s="13"/>
      <c r="C966" s="33"/>
    </row>
    <row r="967" spans="1:3" x14ac:dyDescent="0.2">
      <c r="A967" s="13"/>
      <c r="B967" s="13"/>
      <c r="C967" s="33"/>
    </row>
    <row r="968" spans="1:3" x14ac:dyDescent="0.2">
      <c r="A968" s="13"/>
      <c r="B968" s="13"/>
      <c r="C968" s="33"/>
    </row>
    <row r="969" spans="1:3" x14ac:dyDescent="0.2">
      <c r="A969" s="13"/>
      <c r="B969" s="13"/>
      <c r="C969" s="33"/>
    </row>
    <row r="970" spans="1:3" x14ac:dyDescent="0.2">
      <c r="A970" s="13"/>
      <c r="B970" s="13"/>
      <c r="C970" s="33"/>
    </row>
    <row r="971" spans="1:3" x14ac:dyDescent="0.2">
      <c r="A971" s="13"/>
      <c r="B971" s="13"/>
      <c r="C971" s="33"/>
    </row>
    <row r="972" spans="1:3" x14ac:dyDescent="0.2">
      <c r="A972" s="13"/>
      <c r="B972" s="13"/>
      <c r="C972" s="33"/>
    </row>
    <row r="973" spans="1:3" x14ac:dyDescent="0.2">
      <c r="A973" s="13"/>
      <c r="B973" s="13"/>
      <c r="C973" s="33"/>
    </row>
    <row r="974" spans="1:3" x14ac:dyDescent="0.2">
      <c r="A974" s="13"/>
      <c r="B974" s="13"/>
      <c r="C974" s="33"/>
    </row>
    <row r="975" spans="1:3" x14ac:dyDescent="0.2">
      <c r="A975" s="13"/>
      <c r="B975" s="13"/>
      <c r="C975" s="33"/>
    </row>
    <row r="976" spans="1:3" x14ac:dyDescent="0.2">
      <c r="A976" s="13"/>
      <c r="B976" s="13"/>
      <c r="C976" s="33"/>
    </row>
    <row r="977" spans="1:3" x14ac:dyDescent="0.2">
      <c r="A977" s="13"/>
      <c r="B977" s="13"/>
      <c r="C977" s="33"/>
    </row>
    <row r="978" spans="1:3" x14ac:dyDescent="0.2">
      <c r="A978" s="13"/>
      <c r="B978" s="13"/>
      <c r="C978" s="33"/>
    </row>
    <row r="979" spans="1:3" x14ac:dyDescent="0.2">
      <c r="A979" s="13"/>
      <c r="B979" s="13"/>
      <c r="C979" s="33"/>
    </row>
    <row r="980" spans="1:3" x14ac:dyDescent="0.2">
      <c r="A980" s="13"/>
      <c r="B980" s="13"/>
      <c r="C980" s="33"/>
    </row>
    <row r="981" spans="1:3" x14ac:dyDescent="0.2">
      <c r="A981" s="13"/>
      <c r="B981" s="13"/>
      <c r="C981" s="33"/>
    </row>
    <row r="982" spans="1:3" x14ac:dyDescent="0.2">
      <c r="A982" s="13"/>
      <c r="B982" s="13"/>
      <c r="C982" s="33"/>
    </row>
    <row r="983" spans="1:3" x14ac:dyDescent="0.2">
      <c r="A983" s="13"/>
      <c r="B983" s="13"/>
      <c r="C983" s="33"/>
    </row>
    <row r="984" spans="1:3" x14ac:dyDescent="0.2">
      <c r="A984" s="13"/>
      <c r="B984" s="13"/>
      <c r="C984" s="33"/>
    </row>
    <row r="985" spans="1:3" x14ac:dyDescent="0.2">
      <c r="A985" s="13"/>
      <c r="B985" s="13"/>
      <c r="C985" s="33"/>
    </row>
    <row r="986" spans="1:3" x14ac:dyDescent="0.2">
      <c r="A986" s="13"/>
      <c r="B986" s="13"/>
      <c r="C986" s="33"/>
    </row>
    <row r="987" spans="1:3" x14ac:dyDescent="0.2">
      <c r="A987" s="13"/>
      <c r="B987" s="13"/>
      <c r="C987" s="33"/>
    </row>
    <row r="988" spans="1:3" x14ac:dyDescent="0.2">
      <c r="A988" s="13"/>
      <c r="B988" s="13"/>
      <c r="C988" s="33"/>
    </row>
    <row r="989" spans="1:3" x14ac:dyDescent="0.2">
      <c r="A989" s="13"/>
      <c r="B989" s="13"/>
      <c r="C989" s="33"/>
    </row>
    <row r="990" spans="1:3" x14ac:dyDescent="0.2">
      <c r="A990" s="13"/>
      <c r="B990" s="13"/>
      <c r="C990" s="33"/>
    </row>
    <row r="991" spans="1:3" x14ac:dyDescent="0.2">
      <c r="A991" s="13"/>
      <c r="B991" s="13"/>
      <c r="C991" s="33"/>
    </row>
    <row r="992" spans="1:3" x14ac:dyDescent="0.2">
      <c r="A992" s="13"/>
      <c r="B992" s="13"/>
      <c r="C992" s="33"/>
    </row>
    <row r="993" spans="1:3" x14ac:dyDescent="0.2">
      <c r="A993" s="13"/>
      <c r="B993" s="13"/>
      <c r="C993" s="33"/>
    </row>
    <row r="994" spans="1:3" x14ac:dyDescent="0.2">
      <c r="A994" s="13"/>
      <c r="B994" s="13"/>
      <c r="C994" s="33"/>
    </row>
    <row r="995" spans="1:3" x14ac:dyDescent="0.2">
      <c r="A995" s="13"/>
      <c r="B995" s="13"/>
      <c r="C995" s="33"/>
    </row>
    <row r="996" spans="1:3" x14ac:dyDescent="0.2">
      <c r="A996" s="13"/>
      <c r="B996" s="13"/>
      <c r="C996" s="33"/>
    </row>
    <row r="997" spans="1:3" x14ac:dyDescent="0.2">
      <c r="A997" s="13"/>
      <c r="B997" s="13"/>
      <c r="C997" s="33"/>
    </row>
    <row r="998" spans="1:3" x14ac:dyDescent="0.2">
      <c r="A998" s="13"/>
      <c r="B998" s="13"/>
      <c r="C998" s="33"/>
    </row>
    <row r="999" spans="1:3" x14ac:dyDescent="0.2">
      <c r="A999" s="13"/>
      <c r="B999" s="13"/>
      <c r="C999" s="33"/>
    </row>
    <row r="1000" spans="1:3" x14ac:dyDescent="0.2">
      <c r="A1000" s="13"/>
      <c r="B1000" s="13"/>
      <c r="C1000" s="33"/>
    </row>
    <row r="1001" spans="1:3" x14ac:dyDescent="0.2">
      <c r="A1001" s="13"/>
      <c r="B1001" s="13"/>
      <c r="C1001" s="33"/>
    </row>
    <row r="1002" spans="1:3" x14ac:dyDescent="0.2">
      <c r="A1002" s="13"/>
      <c r="B1002" s="13"/>
      <c r="C1002" s="33"/>
    </row>
    <row r="1003" spans="1:3" x14ac:dyDescent="0.2">
      <c r="A1003" s="13"/>
      <c r="B1003" s="13"/>
      <c r="C1003" s="33"/>
    </row>
    <row r="1004" spans="1:3" x14ac:dyDescent="0.2">
      <c r="A1004" s="13"/>
      <c r="B1004" s="13"/>
      <c r="C1004" s="33"/>
    </row>
    <row r="1005" spans="1:3" x14ac:dyDescent="0.2">
      <c r="A1005" s="13"/>
      <c r="B1005" s="13"/>
      <c r="C1005" s="33"/>
    </row>
    <row r="1006" spans="1:3" x14ac:dyDescent="0.2">
      <c r="A1006" s="13"/>
      <c r="B1006" s="13"/>
      <c r="C1006" s="33"/>
    </row>
    <row r="1007" spans="1:3" x14ac:dyDescent="0.2">
      <c r="A1007" s="13"/>
      <c r="B1007" s="13"/>
      <c r="C1007" s="33"/>
    </row>
    <row r="1008" spans="1:3" x14ac:dyDescent="0.2">
      <c r="A1008" s="13"/>
      <c r="B1008" s="13"/>
      <c r="C1008" s="33"/>
    </row>
    <row r="1009" spans="1:3" x14ac:dyDescent="0.2">
      <c r="A1009" s="13"/>
      <c r="B1009" s="13"/>
      <c r="C1009" s="33"/>
    </row>
    <row r="1010" spans="1:3" x14ac:dyDescent="0.2">
      <c r="A1010" s="13"/>
      <c r="B1010" s="13"/>
      <c r="C1010" s="33"/>
    </row>
    <row r="1011" spans="1:3" x14ac:dyDescent="0.2">
      <c r="A1011" s="13"/>
      <c r="B1011" s="13"/>
      <c r="C1011" s="33"/>
    </row>
    <row r="1012" spans="1:3" x14ac:dyDescent="0.2">
      <c r="A1012" s="13"/>
      <c r="B1012" s="13"/>
      <c r="C1012" s="33"/>
    </row>
    <row r="1013" spans="1:3" x14ac:dyDescent="0.2">
      <c r="A1013" s="13"/>
      <c r="B1013" s="13"/>
      <c r="C1013" s="33"/>
    </row>
    <row r="1014" spans="1:3" x14ac:dyDescent="0.2">
      <c r="A1014" s="13"/>
      <c r="B1014" s="13"/>
      <c r="C1014" s="33"/>
    </row>
    <row r="1015" spans="1:3" x14ac:dyDescent="0.2">
      <c r="A1015" s="13"/>
      <c r="B1015" s="13"/>
      <c r="C1015" s="33"/>
    </row>
    <row r="1016" spans="1:3" x14ac:dyDescent="0.2">
      <c r="A1016" s="13"/>
      <c r="B1016" s="13"/>
      <c r="C1016" s="33"/>
    </row>
    <row r="1017" spans="1:3" x14ac:dyDescent="0.2">
      <c r="A1017" s="13"/>
      <c r="B1017" s="13"/>
      <c r="C1017" s="33"/>
    </row>
    <row r="1018" spans="1:3" x14ac:dyDescent="0.2">
      <c r="A1018" s="13"/>
      <c r="B1018" s="13"/>
      <c r="C1018" s="33"/>
    </row>
    <row r="1019" spans="1:3" x14ac:dyDescent="0.2">
      <c r="A1019" s="13"/>
      <c r="B1019" s="13"/>
      <c r="C1019" s="33"/>
    </row>
    <row r="1020" spans="1:3" x14ac:dyDescent="0.2">
      <c r="A1020" s="13"/>
      <c r="B1020" s="13"/>
      <c r="C1020" s="33"/>
    </row>
    <row r="1021" spans="1:3" x14ac:dyDescent="0.2">
      <c r="A1021" s="13"/>
      <c r="B1021" s="13"/>
      <c r="C1021" s="33"/>
    </row>
    <row r="1022" spans="1:3" x14ac:dyDescent="0.2">
      <c r="A1022" s="13"/>
      <c r="B1022" s="13"/>
      <c r="C1022" s="33"/>
    </row>
    <row r="1023" spans="1:3" x14ac:dyDescent="0.2">
      <c r="A1023" s="13"/>
      <c r="B1023" s="13"/>
      <c r="C1023" s="33"/>
    </row>
    <row r="1024" spans="1:3" x14ac:dyDescent="0.2">
      <c r="A1024" s="13"/>
      <c r="B1024" s="13"/>
      <c r="C1024" s="33"/>
    </row>
    <row r="1025" spans="1:3" x14ac:dyDescent="0.2">
      <c r="A1025" s="13"/>
      <c r="B1025" s="13"/>
      <c r="C1025" s="33"/>
    </row>
    <row r="1026" spans="1:3" x14ac:dyDescent="0.2">
      <c r="A1026" s="13"/>
      <c r="B1026" s="13"/>
      <c r="C1026" s="33"/>
    </row>
    <row r="1027" spans="1:3" x14ac:dyDescent="0.2">
      <c r="A1027" s="13"/>
      <c r="B1027" s="13"/>
      <c r="C1027" s="33"/>
    </row>
    <row r="1028" spans="1:3" x14ac:dyDescent="0.2">
      <c r="A1028" s="13"/>
      <c r="B1028" s="13"/>
      <c r="C1028" s="33"/>
    </row>
    <row r="1029" spans="1:3" x14ac:dyDescent="0.2">
      <c r="A1029" s="13"/>
      <c r="B1029" s="13"/>
      <c r="C1029" s="33"/>
    </row>
    <row r="1030" spans="1:3" x14ac:dyDescent="0.2">
      <c r="A1030" s="13"/>
      <c r="B1030" s="13"/>
      <c r="C1030" s="33"/>
    </row>
    <row r="1031" spans="1:3" x14ac:dyDescent="0.2">
      <c r="A1031" s="13"/>
      <c r="B1031" s="13"/>
      <c r="C1031" s="33"/>
    </row>
    <row r="1032" spans="1:3" x14ac:dyDescent="0.2">
      <c r="A1032" s="13"/>
      <c r="B1032" s="13"/>
      <c r="C1032" s="33"/>
    </row>
    <row r="1033" spans="1:3" x14ac:dyDescent="0.2">
      <c r="A1033" s="13"/>
      <c r="B1033" s="13"/>
      <c r="C1033" s="33"/>
    </row>
    <row r="1034" spans="1:3" x14ac:dyDescent="0.2">
      <c r="A1034" s="13"/>
      <c r="B1034" s="13"/>
      <c r="C1034" s="33"/>
    </row>
    <row r="1035" spans="1:3" x14ac:dyDescent="0.2">
      <c r="A1035" s="13"/>
      <c r="B1035" s="13"/>
      <c r="C1035" s="33"/>
    </row>
    <row r="1036" spans="1:3" x14ac:dyDescent="0.2">
      <c r="A1036" s="13"/>
      <c r="B1036" s="13"/>
      <c r="C1036" s="33"/>
    </row>
    <row r="1037" spans="1:3" x14ac:dyDescent="0.2">
      <c r="A1037" s="13"/>
      <c r="B1037" s="13"/>
      <c r="C1037" s="33"/>
    </row>
    <row r="1038" spans="1:3" x14ac:dyDescent="0.2">
      <c r="A1038" s="13"/>
      <c r="B1038" s="13"/>
      <c r="C1038" s="33"/>
    </row>
    <row r="1039" spans="1:3" x14ac:dyDescent="0.2">
      <c r="A1039" s="13"/>
      <c r="B1039" s="13"/>
      <c r="C1039" s="33"/>
    </row>
    <row r="1040" spans="1:3" x14ac:dyDescent="0.2">
      <c r="A1040" s="13"/>
      <c r="B1040" s="13"/>
      <c r="C1040" s="33"/>
    </row>
    <row r="1041" spans="1:3" x14ac:dyDescent="0.2">
      <c r="A1041" s="13"/>
      <c r="B1041" s="13"/>
      <c r="C1041" s="33"/>
    </row>
    <row r="1042" spans="1:3" x14ac:dyDescent="0.2">
      <c r="A1042" s="13"/>
      <c r="B1042" s="13"/>
      <c r="C1042" s="33"/>
    </row>
    <row r="1043" spans="1:3" x14ac:dyDescent="0.2">
      <c r="A1043" s="13"/>
      <c r="B1043" s="13"/>
      <c r="C1043" s="33"/>
    </row>
    <row r="1044" spans="1:3" x14ac:dyDescent="0.2">
      <c r="A1044" s="13"/>
      <c r="B1044" s="13"/>
      <c r="C1044" s="33"/>
    </row>
    <row r="1045" spans="1:3" x14ac:dyDescent="0.2">
      <c r="A1045" s="13"/>
      <c r="B1045" s="13"/>
      <c r="C1045" s="33"/>
    </row>
    <row r="1046" spans="1:3" x14ac:dyDescent="0.2">
      <c r="A1046" s="13"/>
      <c r="B1046" s="13"/>
      <c r="C1046" s="33"/>
    </row>
    <row r="1047" spans="1:3" x14ac:dyDescent="0.2">
      <c r="A1047" s="13"/>
      <c r="B1047" s="13"/>
      <c r="C1047" s="33"/>
    </row>
    <row r="1048" spans="1:3" x14ac:dyDescent="0.2">
      <c r="A1048" s="13"/>
      <c r="B1048" s="13"/>
      <c r="C1048" s="33"/>
    </row>
    <row r="1049" spans="1:3" x14ac:dyDescent="0.2">
      <c r="A1049" s="13"/>
      <c r="B1049" s="13"/>
      <c r="C1049" s="33"/>
    </row>
    <row r="1050" spans="1:3" x14ac:dyDescent="0.2">
      <c r="A1050" s="13"/>
      <c r="B1050" s="13"/>
      <c r="C1050" s="33"/>
    </row>
    <row r="1051" spans="1:3" x14ac:dyDescent="0.2">
      <c r="A1051" s="13"/>
      <c r="B1051" s="13"/>
      <c r="C1051" s="33"/>
    </row>
    <row r="1052" spans="1:3" x14ac:dyDescent="0.2">
      <c r="A1052" s="13"/>
      <c r="B1052" s="13"/>
      <c r="C1052" s="33"/>
    </row>
    <row r="1053" spans="1:3" x14ac:dyDescent="0.2">
      <c r="A1053" s="13"/>
      <c r="B1053" s="13"/>
      <c r="C1053" s="33"/>
    </row>
    <row r="1054" spans="1:3" x14ac:dyDescent="0.2">
      <c r="A1054" s="13"/>
      <c r="B1054" s="13"/>
      <c r="C1054" s="33"/>
    </row>
    <row r="1055" spans="1:3" x14ac:dyDescent="0.2">
      <c r="A1055" s="13"/>
      <c r="B1055" s="13"/>
      <c r="C1055" s="33"/>
    </row>
    <row r="1056" spans="1:3" x14ac:dyDescent="0.2">
      <c r="A1056" s="13"/>
      <c r="B1056" s="13"/>
      <c r="C1056" s="33"/>
    </row>
    <row r="1057" spans="1:3" x14ac:dyDescent="0.2">
      <c r="A1057" s="13"/>
      <c r="B1057" s="13"/>
      <c r="C1057" s="33"/>
    </row>
    <row r="1058" spans="1:3" x14ac:dyDescent="0.2">
      <c r="A1058" s="13"/>
      <c r="B1058" s="13"/>
      <c r="C1058" s="33"/>
    </row>
    <row r="1059" spans="1:3" x14ac:dyDescent="0.2">
      <c r="A1059" s="13"/>
      <c r="B1059" s="13"/>
      <c r="C1059" s="33"/>
    </row>
    <row r="1060" spans="1:3" x14ac:dyDescent="0.2">
      <c r="A1060" s="13"/>
      <c r="B1060" s="13"/>
      <c r="C1060" s="33"/>
    </row>
    <row r="1061" spans="1:3" x14ac:dyDescent="0.2">
      <c r="A1061" s="13"/>
      <c r="B1061" s="13"/>
      <c r="C1061" s="33"/>
    </row>
    <row r="1062" spans="1:3" x14ac:dyDescent="0.2">
      <c r="A1062" s="13"/>
      <c r="B1062" s="13"/>
      <c r="C1062" s="33"/>
    </row>
    <row r="1063" spans="1:3" x14ac:dyDescent="0.2">
      <c r="A1063" s="13"/>
      <c r="B1063" s="13"/>
      <c r="C1063" s="33"/>
    </row>
    <row r="1064" spans="1:3" x14ac:dyDescent="0.2">
      <c r="A1064" s="13"/>
      <c r="B1064" s="13"/>
      <c r="C1064" s="33"/>
    </row>
    <row r="1065" spans="1:3" x14ac:dyDescent="0.2">
      <c r="A1065" s="13"/>
      <c r="B1065" s="13"/>
      <c r="C1065" s="33"/>
    </row>
    <row r="1066" spans="1:3" x14ac:dyDescent="0.2">
      <c r="A1066" s="13"/>
      <c r="B1066" s="13"/>
      <c r="C1066" s="33"/>
    </row>
    <row r="1067" spans="1:3" x14ac:dyDescent="0.2">
      <c r="A1067" s="13"/>
      <c r="B1067" s="13"/>
      <c r="C1067" s="33"/>
    </row>
    <row r="1068" spans="1:3" x14ac:dyDescent="0.2">
      <c r="A1068" s="13"/>
      <c r="B1068" s="13"/>
      <c r="C1068" s="33"/>
    </row>
    <row r="1069" spans="1:3" x14ac:dyDescent="0.2">
      <c r="A1069" s="13"/>
      <c r="B1069" s="13"/>
      <c r="C1069" s="33"/>
    </row>
    <row r="1070" spans="1:3" x14ac:dyDescent="0.2">
      <c r="A1070" s="13"/>
      <c r="B1070" s="13"/>
      <c r="C1070" s="33"/>
    </row>
    <row r="1071" spans="1:3" x14ac:dyDescent="0.2">
      <c r="A1071" s="13"/>
      <c r="B1071" s="13"/>
      <c r="C1071" s="33"/>
    </row>
    <row r="1072" spans="1:3" x14ac:dyDescent="0.2">
      <c r="A1072" s="13"/>
      <c r="B1072" s="13"/>
      <c r="C1072" s="33"/>
    </row>
    <row r="1073" spans="1:3" x14ac:dyDescent="0.2">
      <c r="A1073" s="13"/>
      <c r="B1073" s="13"/>
      <c r="C1073" s="33"/>
    </row>
    <row r="1074" spans="1:3" x14ac:dyDescent="0.2">
      <c r="A1074" s="13"/>
      <c r="B1074" s="13"/>
      <c r="C1074" s="33"/>
    </row>
    <row r="1075" spans="1:3" x14ac:dyDescent="0.2">
      <c r="A1075" s="13"/>
      <c r="B1075" s="13"/>
      <c r="C1075" s="33"/>
    </row>
    <row r="1076" spans="1:3" x14ac:dyDescent="0.2">
      <c r="A1076" s="13"/>
      <c r="B1076" s="13"/>
      <c r="C1076" s="33"/>
    </row>
    <row r="1077" spans="1:3" x14ac:dyDescent="0.2">
      <c r="A1077" s="13"/>
      <c r="B1077" s="13"/>
      <c r="C1077" s="33"/>
    </row>
    <row r="1078" spans="1:3" x14ac:dyDescent="0.2">
      <c r="A1078" s="13"/>
      <c r="B1078" s="13"/>
      <c r="C1078" s="33"/>
    </row>
    <row r="1079" spans="1:3" x14ac:dyDescent="0.2">
      <c r="A1079" s="13"/>
      <c r="B1079" s="13"/>
      <c r="C1079" s="33"/>
    </row>
    <row r="1080" spans="1:3" x14ac:dyDescent="0.2">
      <c r="A1080" s="13"/>
      <c r="B1080" s="13"/>
      <c r="C1080" s="33"/>
    </row>
    <row r="1081" spans="1:3" x14ac:dyDescent="0.2">
      <c r="A1081" s="13"/>
      <c r="B1081" s="13"/>
      <c r="C1081" s="33"/>
    </row>
    <row r="1082" spans="1:3" x14ac:dyDescent="0.2">
      <c r="A1082" s="13"/>
      <c r="B1082" s="13"/>
      <c r="C1082" s="33"/>
    </row>
    <row r="1083" spans="1:3" x14ac:dyDescent="0.2">
      <c r="A1083" s="13"/>
      <c r="B1083" s="13"/>
      <c r="C1083" s="33"/>
    </row>
    <row r="1084" spans="1:3" x14ac:dyDescent="0.2">
      <c r="A1084" s="13"/>
      <c r="B1084" s="13"/>
      <c r="C1084" s="33"/>
    </row>
    <row r="1085" spans="1:3" x14ac:dyDescent="0.2">
      <c r="A1085" s="13"/>
      <c r="B1085" s="13"/>
      <c r="C1085" s="33"/>
    </row>
    <row r="1086" spans="1:3" x14ac:dyDescent="0.2">
      <c r="A1086" s="13"/>
      <c r="B1086" s="13"/>
      <c r="C1086" s="33"/>
    </row>
    <row r="1087" spans="1:3" x14ac:dyDescent="0.2">
      <c r="A1087" s="13"/>
      <c r="B1087" s="13"/>
      <c r="C1087" s="33"/>
    </row>
    <row r="1088" spans="1:3" x14ac:dyDescent="0.2">
      <c r="A1088" s="13"/>
      <c r="B1088" s="13"/>
      <c r="C1088" s="33"/>
    </row>
    <row r="1089" spans="1:3" x14ac:dyDescent="0.2">
      <c r="A1089" s="13"/>
      <c r="B1089" s="13"/>
      <c r="C1089" s="33"/>
    </row>
    <row r="1090" spans="1:3" x14ac:dyDescent="0.2">
      <c r="A1090" s="13"/>
      <c r="B1090" s="13"/>
      <c r="C1090" s="33"/>
    </row>
    <row r="1091" spans="1:3" x14ac:dyDescent="0.2">
      <c r="A1091" s="13"/>
      <c r="B1091" s="13"/>
      <c r="C1091" s="33"/>
    </row>
    <row r="1092" spans="1:3" x14ac:dyDescent="0.2">
      <c r="A1092" s="13"/>
      <c r="B1092" s="13"/>
      <c r="C1092" s="33"/>
    </row>
    <row r="1093" spans="1:3" x14ac:dyDescent="0.2">
      <c r="A1093" s="13"/>
      <c r="B1093" s="13"/>
      <c r="C1093" s="33"/>
    </row>
    <row r="1094" spans="1:3" x14ac:dyDescent="0.2">
      <c r="A1094" s="13"/>
      <c r="B1094" s="13"/>
      <c r="C1094" s="33"/>
    </row>
    <row r="1095" spans="1:3" x14ac:dyDescent="0.2">
      <c r="A1095" s="13"/>
      <c r="B1095" s="13"/>
      <c r="C1095" s="33"/>
    </row>
    <row r="1096" spans="1:3" x14ac:dyDescent="0.2">
      <c r="A1096" s="13"/>
      <c r="B1096" s="13"/>
      <c r="C1096" s="33"/>
    </row>
    <row r="1097" spans="1:3" x14ac:dyDescent="0.2">
      <c r="A1097" s="13"/>
      <c r="B1097" s="13"/>
      <c r="C1097" s="33"/>
    </row>
    <row r="1098" spans="1:3" x14ac:dyDescent="0.2">
      <c r="A1098" s="13"/>
      <c r="B1098" s="13"/>
      <c r="C1098" s="33"/>
    </row>
    <row r="1099" spans="1:3" x14ac:dyDescent="0.2">
      <c r="A1099" s="13"/>
      <c r="B1099" s="13"/>
      <c r="C1099" s="33"/>
    </row>
    <row r="1100" spans="1:3" x14ac:dyDescent="0.2">
      <c r="A1100" s="13"/>
      <c r="B1100" s="13"/>
      <c r="C1100" s="33"/>
    </row>
    <row r="1101" spans="1:3" x14ac:dyDescent="0.2">
      <c r="A1101" s="13"/>
      <c r="B1101" s="13"/>
      <c r="C1101" s="33"/>
    </row>
    <row r="1102" spans="1:3" x14ac:dyDescent="0.2">
      <c r="A1102" s="13"/>
      <c r="B1102" s="13"/>
      <c r="C1102" s="33"/>
    </row>
    <row r="1103" spans="1:3" x14ac:dyDescent="0.2">
      <c r="A1103" s="13"/>
      <c r="B1103" s="13"/>
      <c r="C1103" s="33"/>
    </row>
    <row r="1104" spans="1:3" x14ac:dyDescent="0.2">
      <c r="A1104" s="13"/>
      <c r="B1104" s="13"/>
      <c r="C1104" s="33"/>
    </row>
    <row r="1105" spans="1:3" x14ac:dyDescent="0.2">
      <c r="A1105" s="13"/>
      <c r="B1105" s="13"/>
      <c r="C1105" s="33"/>
    </row>
    <row r="1106" spans="1:3" x14ac:dyDescent="0.2">
      <c r="A1106" s="13"/>
      <c r="B1106" s="13"/>
      <c r="C1106" s="33"/>
    </row>
    <row r="1107" spans="1:3" x14ac:dyDescent="0.2">
      <c r="A1107" s="13"/>
      <c r="B1107" s="13"/>
      <c r="C1107" s="33"/>
    </row>
    <row r="1108" spans="1:3" x14ac:dyDescent="0.2">
      <c r="A1108" s="13"/>
      <c r="B1108" s="13"/>
      <c r="C1108" s="33"/>
    </row>
    <row r="1109" spans="1:3" x14ac:dyDescent="0.2">
      <c r="A1109" s="13"/>
      <c r="B1109" s="13"/>
      <c r="C1109" s="33"/>
    </row>
    <row r="1110" spans="1:3" x14ac:dyDescent="0.2">
      <c r="A1110" s="13"/>
      <c r="B1110" s="13"/>
      <c r="C1110" s="33"/>
    </row>
    <row r="1111" spans="1:3" x14ac:dyDescent="0.2">
      <c r="A1111" s="13"/>
      <c r="B1111" s="13"/>
      <c r="C1111" s="33"/>
    </row>
    <row r="1112" spans="1:3" x14ac:dyDescent="0.2">
      <c r="A1112" s="13"/>
      <c r="B1112" s="13"/>
      <c r="C1112" s="33"/>
    </row>
    <row r="1113" spans="1:3" x14ac:dyDescent="0.2">
      <c r="A1113" s="13"/>
      <c r="B1113" s="13"/>
      <c r="C1113" s="33"/>
    </row>
    <row r="1114" spans="1:3" x14ac:dyDescent="0.2">
      <c r="A1114" s="13"/>
      <c r="B1114" s="13"/>
      <c r="C1114" s="33"/>
    </row>
    <row r="1115" spans="1:3" x14ac:dyDescent="0.2">
      <c r="A1115" s="13"/>
      <c r="B1115" s="13"/>
      <c r="C1115" s="33"/>
    </row>
    <row r="1116" spans="1:3" x14ac:dyDescent="0.2">
      <c r="A1116" s="13"/>
      <c r="B1116" s="13"/>
      <c r="C1116" s="33"/>
    </row>
    <row r="1117" spans="1:3" x14ac:dyDescent="0.2">
      <c r="A1117" s="13"/>
      <c r="B1117" s="13"/>
      <c r="C1117" s="33"/>
    </row>
    <row r="1118" spans="1:3" x14ac:dyDescent="0.2">
      <c r="A1118" s="13"/>
      <c r="B1118" s="13"/>
      <c r="C1118" s="33"/>
    </row>
    <row r="1119" spans="1:3" x14ac:dyDescent="0.2">
      <c r="A1119" s="13"/>
      <c r="B1119" s="13"/>
      <c r="C1119" s="33"/>
    </row>
    <row r="1120" spans="1:3" x14ac:dyDescent="0.2">
      <c r="A1120" s="13"/>
      <c r="B1120" s="13"/>
      <c r="C1120" s="33"/>
    </row>
    <row r="1121" spans="1:3" x14ac:dyDescent="0.2">
      <c r="A1121" s="13"/>
      <c r="B1121" s="13"/>
      <c r="C1121" s="33"/>
    </row>
    <row r="1122" spans="1:3" x14ac:dyDescent="0.2">
      <c r="A1122" s="13"/>
      <c r="B1122" s="13"/>
      <c r="C1122" s="33"/>
    </row>
    <row r="1123" spans="1:3" x14ac:dyDescent="0.2">
      <c r="A1123" s="13"/>
      <c r="B1123" s="13"/>
      <c r="C1123" s="33"/>
    </row>
    <row r="1124" spans="1:3" x14ac:dyDescent="0.2">
      <c r="A1124" s="13"/>
      <c r="B1124" s="13"/>
      <c r="C1124" s="33"/>
    </row>
    <row r="1125" spans="1:3" x14ac:dyDescent="0.2">
      <c r="A1125" s="13"/>
      <c r="B1125" s="13"/>
      <c r="C1125" s="33"/>
    </row>
    <row r="1126" spans="1:3" x14ac:dyDescent="0.2">
      <c r="A1126" s="13"/>
      <c r="B1126" s="13"/>
      <c r="C1126" s="33"/>
    </row>
    <row r="1127" spans="1:3" x14ac:dyDescent="0.2">
      <c r="A1127" s="13"/>
      <c r="B1127" s="13"/>
      <c r="C1127" s="33"/>
    </row>
    <row r="1128" spans="1:3" x14ac:dyDescent="0.2">
      <c r="A1128" s="13"/>
      <c r="B1128" s="13"/>
      <c r="C1128" s="33"/>
    </row>
    <row r="1129" spans="1:3" x14ac:dyDescent="0.2">
      <c r="A1129" s="13"/>
      <c r="B1129" s="13"/>
      <c r="C1129" s="33"/>
    </row>
    <row r="1130" spans="1:3" x14ac:dyDescent="0.2">
      <c r="A1130" s="13"/>
      <c r="B1130" s="13"/>
      <c r="C1130" s="33"/>
    </row>
    <row r="1131" spans="1:3" x14ac:dyDescent="0.2">
      <c r="A1131" s="13"/>
      <c r="B1131" s="13"/>
      <c r="C1131" s="33"/>
    </row>
    <row r="1132" spans="1:3" x14ac:dyDescent="0.2">
      <c r="A1132" s="13"/>
      <c r="B1132" s="13"/>
      <c r="C1132" s="33"/>
    </row>
    <row r="1133" spans="1:3" x14ac:dyDescent="0.2">
      <c r="A1133" s="13"/>
      <c r="B1133" s="13"/>
      <c r="C1133" s="33"/>
    </row>
    <row r="1134" spans="1:3" x14ac:dyDescent="0.2">
      <c r="A1134" s="13"/>
      <c r="B1134" s="13"/>
      <c r="C1134" s="33"/>
    </row>
    <row r="1135" spans="1:3" x14ac:dyDescent="0.2">
      <c r="A1135" s="13"/>
      <c r="B1135" s="13"/>
      <c r="C1135" s="33"/>
    </row>
    <row r="1136" spans="1:3" x14ac:dyDescent="0.2">
      <c r="A1136" s="13"/>
      <c r="B1136" s="13"/>
      <c r="C1136" s="33"/>
    </row>
    <row r="1137" spans="1:3" x14ac:dyDescent="0.2">
      <c r="A1137" s="13"/>
      <c r="B1137" s="13"/>
      <c r="C1137" s="33"/>
    </row>
    <row r="1138" spans="1:3" x14ac:dyDescent="0.2">
      <c r="A1138" s="13"/>
      <c r="B1138" s="13"/>
      <c r="C1138" s="33"/>
    </row>
    <row r="1139" spans="1:3" x14ac:dyDescent="0.2">
      <c r="A1139" s="13"/>
      <c r="B1139" s="13"/>
      <c r="C1139" s="33"/>
    </row>
    <row r="1140" spans="1:3" x14ac:dyDescent="0.2">
      <c r="A1140" s="13"/>
      <c r="B1140" s="13"/>
      <c r="C1140" s="33"/>
    </row>
    <row r="1141" spans="1:3" x14ac:dyDescent="0.2">
      <c r="A1141" s="13"/>
      <c r="B1141" s="13"/>
      <c r="C1141" s="33"/>
    </row>
    <row r="1142" spans="1:3" x14ac:dyDescent="0.2">
      <c r="A1142" s="13"/>
      <c r="B1142" s="13"/>
      <c r="C1142" s="33"/>
    </row>
    <row r="1143" spans="1:3" x14ac:dyDescent="0.2">
      <c r="A1143" s="13"/>
      <c r="B1143" s="13"/>
      <c r="C1143" s="33"/>
    </row>
    <row r="1144" spans="1:3" x14ac:dyDescent="0.2">
      <c r="A1144" s="13"/>
      <c r="B1144" s="13"/>
      <c r="C1144" s="33"/>
    </row>
    <row r="1145" spans="1:3" x14ac:dyDescent="0.2">
      <c r="A1145" s="13"/>
      <c r="B1145" s="13"/>
      <c r="C1145" s="33"/>
    </row>
    <row r="1146" spans="1:3" x14ac:dyDescent="0.2">
      <c r="A1146" s="13"/>
      <c r="B1146" s="13"/>
      <c r="C1146" s="33"/>
    </row>
    <row r="1147" spans="1:3" x14ac:dyDescent="0.2">
      <c r="A1147" s="13"/>
      <c r="B1147" s="13"/>
      <c r="C1147" s="33"/>
    </row>
    <row r="1148" spans="1:3" x14ac:dyDescent="0.2">
      <c r="A1148" s="13"/>
      <c r="B1148" s="13"/>
      <c r="C1148" s="33"/>
    </row>
    <row r="1149" spans="1:3" x14ac:dyDescent="0.2">
      <c r="A1149" s="13"/>
      <c r="B1149" s="13"/>
      <c r="C1149" s="33"/>
    </row>
    <row r="1150" spans="1:3" x14ac:dyDescent="0.2">
      <c r="A1150" s="13"/>
      <c r="B1150" s="13"/>
      <c r="C1150" s="33"/>
    </row>
    <row r="1151" spans="1:3" x14ac:dyDescent="0.2">
      <c r="A1151" s="13"/>
      <c r="B1151" s="13"/>
      <c r="C1151" s="33"/>
    </row>
    <row r="1152" spans="1:3" x14ac:dyDescent="0.2">
      <c r="A1152" s="13"/>
      <c r="B1152" s="13"/>
      <c r="C1152" s="33"/>
    </row>
    <row r="1153" spans="1:3" x14ac:dyDescent="0.2">
      <c r="A1153" s="13"/>
      <c r="B1153" s="13"/>
      <c r="C1153" s="33"/>
    </row>
    <row r="1154" spans="1:3" x14ac:dyDescent="0.2">
      <c r="A1154" s="13"/>
      <c r="B1154" s="13"/>
      <c r="C1154" s="33"/>
    </row>
    <row r="1155" spans="1:3" x14ac:dyDescent="0.2">
      <c r="A1155" s="13"/>
      <c r="B1155" s="13"/>
      <c r="C1155" s="33"/>
    </row>
    <row r="1156" spans="1:3" x14ac:dyDescent="0.2">
      <c r="A1156" s="13"/>
      <c r="B1156" s="13"/>
      <c r="C1156" s="33"/>
    </row>
    <row r="1157" spans="1:3" x14ac:dyDescent="0.2">
      <c r="A1157" s="13"/>
      <c r="B1157" s="13"/>
      <c r="C1157" s="33"/>
    </row>
    <row r="1158" spans="1:3" x14ac:dyDescent="0.2">
      <c r="A1158" s="13"/>
      <c r="B1158" s="13"/>
      <c r="C1158" s="33"/>
    </row>
    <row r="1159" spans="1:3" x14ac:dyDescent="0.2">
      <c r="A1159" s="13"/>
      <c r="B1159" s="13"/>
      <c r="C1159" s="33"/>
    </row>
    <row r="1160" spans="1:3" x14ac:dyDescent="0.2">
      <c r="A1160" s="13"/>
      <c r="B1160" s="13"/>
      <c r="C1160" s="33"/>
    </row>
    <row r="1161" spans="1:3" x14ac:dyDescent="0.2">
      <c r="A1161" s="13"/>
      <c r="B1161" s="13"/>
      <c r="C1161" s="33"/>
    </row>
    <row r="1162" spans="1:3" x14ac:dyDescent="0.2">
      <c r="A1162" s="13"/>
      <c r="B1162" s="13"/>
      <c r="C1162" s="33"/>
    </row>
    <row r="1163" spans="1:3" x14ac:dyDescent="0.2">
      <c r="A1163" s="13"/>
      <c r="B1163" s="13"/>
      <c r="C1163" s="33"/>
    </row>
    <row r="1164" spans="1:3" x14ac:dyDescent="0.2">
      <c r="A1164" s="13"/>
      <c r="B1164" s="13"/>
      <c r="C1164" s="33"/>
    </row>
    <row r="1165" spans="1:3" x14ac:dyDescent="0.2">
      <c r="A1165" s="13"/>
      <c r="B1165" s="13"/>
      <c r="C1165" s="33"/>
    </row>
    <row r="1166" spans="1:3" x14ac:dyDescent="0.2">
      <c r="A1166" s="13"/>
      <c r="B1166" s="13"/>
      <c r="C1166" s="33"/>
    </row>
    <row r="1167" spans="1:3" x14ac:dyDescent="0.2">
      <c r="A1167" s="13"/>
      <c r="B1167" s="13"/>
      <c r="C1167" s="33"/>
    </row>
    <row r="1168" spans="1:3" x14ac:dyDescent="0.2">
      <c r="A1168" s="13"/>
      <c r="B1168" s="13"/>
      <c r="C1168" s="33"/>
    </row>
    <row r="1169" spans="1:3" x14ac:dyDescent="0.2">
      <c r="A1169" s="13"/>
      <c r="B1169" s="13"/>
      <c r="C1169" s="33"/>
    </row>
    <row r="1170" spans="1:3" x14ac:dyDescent="0.2">
      <c r="A1170" s="13"/>
      <c r="B1170" s="13"/>
      <c r="C1170" s="33"/>
    </row>
    <row r="1171" spans="1:3" x14ac:dyDescent="0.2">
      <c r="A1171" s="13"/>
      <c r="B1171" s="13"/>
      <c r="C1171" s="33"/>
    </row>
    <row r="1172" spans="1:3" x14ac:dyDescent="0.2">
      <c r="A1172" s="13"/>
      <c r="B1172" s="13"/>
      <c r="C1172" s="33"/>
    </row>
    <row r="1173" spans="1:3" x14ac:dyDescent="0.2">
      <c r="A1173" s="13"/>
      <c r="B1173" s="13"/>
      <c r="C1173" s="33"/>
    </row>
    <row r="1174" spans="1:3" x14ac:dyDescent="0.2">
      <c r="A1174" s="13"/>
      <c r="B1174" s="13"/>
      <c r="C1174" s="33"/>
    </row>
    <row r="1175" spans="1:3" x14ac:dyDescent="0.2">
      <c r="A1175" s="13"/>
      <c r="B1175" s="13"/>
      <c r="C1175" s="33"/>
    </row>
    <row r="1176" spans="1:3" x14ac:dyDescent="0.2">
      <c r="A1176" s="13"/>
      <c r="B1176" s="13"/>
      <c r="C1176" s="33"/>
    </row>
    <row r="1177" spans="1:3" x14ac:dyDescent="0.2">
      <c r="A1177" s="13"/>
      <c r="B1177" s="13"/>
      <c r="C1177" s="33"/>
    </row>
    <row r="1178" spans="1:3" x14ac:dyDescent="0.2">
      <c r="A1178" s="13"/>
      <c r="B1178" s="13"/>
      <c r="C1178" s="33"/>
    </row>
    <row r="1179" spans="1:3" x14ac:dyDescent="0.2">
      <c r="A1179" s="13"/>
      <c r="B1179" s="13"/>
      <c r="C1179" s="33"/>
    </row>
    <row r="1180" spans="1:3" x14ac:dyDescent="0.2">
      <c r="A1180" s="13"/>
      <c r="B1180" s="13"/>
      <c r="C1180" s="33"/>
    </row>
    <row r="1181" spans="1:3" x14ac:dyDescent="0.2">
      <c r="A1181" s="13"/>
      <c r="B1181" s="13"/>
      <c r="C1181" s="33"/>
    </row>
    <row r="1182" spans="1:3" x14ac:dyDescent="0.2">
      <c r="A1182" s="13"/>
      <c r="B1182" s="13"/>
      <c r="C1182" s="33"/>
    </row>
    <row r="1183" spans="1:3" x14ac:dyDescent="0.2">
      <c r="A1183" s="13"/>
      <c r="B1183" s="13"/>
      <c r="C1183" s="33"/>
    </row>
    <row r="1184" spans="1:3" x14ac:dyDescent="0.2">
      <c r="A1184" s="13"/>
      <c r="B1184" s="13"/>
      <c r="C1184" s="33"/>
    </row>
    <row r="1185" spans="1:3" x14ac:dyDescent="0.2">
      <c r="A1185" s="13"/>
      <c r="B1185" s="13"/>
      <c r="C1185" s="33"/>
    </row>
    <row r="1186" spans="1:3" x14ac:dyDescent="0.2">
      <c r="A1186" s="13"/>
      <c r="B1186" s="13"/>
      <c r="C1186" s="33"/>
    </row>
    <row r="1187" spans="1:3" x14ac:dyDescent="0.2">
      <c r="A1187" s="13"/>
      <c r="B1187" s="13"/>
      <c r="C1187" s="33"/>
    </row>
    <row r="1188" spans="1:3" x14ac:dyDescent="0.2">
      <c r="A1188" s="13"/>
      <c r="B1188" s="13"/>
      <c r="C1188" s="33"/>
    </row>
    <row r="1189" spans="1:3" x14ac:dyDescent="0.2">
      <c r="A1189" s="13"/>
      <c r="B1189" s="13"/>
      <c r="C1189" s="33"/>
    </row>
    <row r="1190" spans="1:3" x14ac:dyDescent="0.2">
      <c r="A1190" s="13"/>
      <c r="B1190" s="13"/>
      <c r="C1190" s="33"/>
    </row>
    <row r="1191" spans="1:3" x14ac:dyDescent="0.2">
      <c r="A1191" s="13"/>
      <c r="B1191" s="13"/>
      <c r="C1191" s="33"/>
    </row>
    <row r="1192" spans="1:3" x14ac:dyDescent="0.2">
      <c r="A1192" s="13"/>
      <c r="B1192" s="13"/>
      <c r="C1192" s="33"/>
    </row>
    <row r="1193" spans="1:3" x14ac:dyDescent="0.2">
      <c r="A1193" s="13"/>
      <c r="B1193" s="13"/>
      <c r="C1193" s="33"/>
    </row>
    <row r="1194" spans="1:3" x14ac:dyDescent="0.2">
      <c r="A1194" s="13"/>
      <c r="B1194" s="13"/>
      <c r="C1194" s="33"/>
    </row>
    <row r="1195" spans="1:3" x14ac:dyDescent="0.2">
      <c r="A1195" s="13"/>
      <c r="B1195" s="13"/>
      <c r="C1195" s="33"/>
    </row>
    <row r="1196" spans="1:3" x14ac:dyDescent="0.2">
      <c r="A1196" s="13"/>
      <c r="B1196" s="13"/>
      <c r="C1196" s="33"/>
    </row>
    <row r="1197" spans="1:3" x14ac:dyDescent="0.2">
      <c r="A1197" s="13"/>
      <c r="B1197" s="13"/>
      <c r="C1197" s="33"/>
    </row>
    <row r="1198" spans="1:3" x14ac:dyDescent="0.2">
      <c r="A1198" s="13"/>
      <c r="B1198" s="13"/>
      <c r="C1198" s="33"/>
    </row>
    <row r="1199" spans="1:3" x14ac:dyDescent="0.2">
      <c r="A1199" s="13"/>
      <c r="B1199" s="13"/>
      <c r="C1199" s="33"/>
    </row>
    <row r="1200" spans="1:3" x14ac:dyDescent="0.2">
      <c r="A1200" s="13"/>
      <c r="B1200" s="13"/>
      <c r="C1200" s="33"/>
    </row>
    <row r="1201" spans="1:3" x14ac:dyDescent="0.2">
      <c r="A1201" s="13"/>
      <c r="B1201" s="13"/>
      <c r="C1201" s="33"/>
    </row>
    <row r="1202" spans="1:3" x14ac:dyDescent="0.2">
      <c r="A1202" s="13"/>
      <c r="B1202" s="13"/>
      <c r="C1202" s="33"/>
    </row>
    <row r="1203" spans="1:3" x14ac:dyDescent="0.2">
      <c r="A1203" s="13"/>
      <c r="B1203" s="13"/>
      <c r="C1203" s="33"/>
    </row>
    <row r="1204" spans="1:3" x14ac:dyDescent="0.2">
      <c r="A1204" s="13"/>
      <c r="B1204" s="13"/>
      <c r="C1204" s="33"/>
    </row>
    <row r="1205" spans="1:3" x14ac:dyDescent="0.2">
      <c r="A1205" s="13"/>
      <c r="B1205" s="13"/>
      <c r="C1205" s="33"/>
    </row>
    <row r="1206" spans="1:3" x14ac:dyDescent="0.2">
      <c r="A1206" s="13"/>
      <c r="B1206" s="13"/>
      <c r="C1206" s="33"/>
    </row>
    <row r="1207" spans="1:3" x14ac:dyDescent="0.2">
      <c r="A1207" s="13"/>
      <c r="B1207" s="13"/>
      <c r="C1207" s="33"/>
    </row>
    <row r="1208" spans="1:3" x14ac:dyDescent="0.2">
      <c r="A1208" s="13"/>
      <c r="B1208" s="13"/>
      <c r="C1208" s="33"/>
    </row>
    <row r="1209" spans="1:3" x14ac:dyDescent="0.2">
      <c r="A1209" s="13"/>
      <c r="B1209" s="13"/>
      <c r="C1209" s="33"/>
    </row>
    <row r="1210" spans="1:3" x14ac:dyDescent="0.2">
      <c r="A1210" s="13"/>
      <c r="B1210" s="13"/>
      <c r="C1210" s="33"/>
    </row>
    <row r="1211" spans="1:3" x14ac:dyDescent="0.2">
      <c r="A1211" s="13"/>
      <c r="B1211" s="13"/>
      <c r="C1211" s="33"/>
    </row>
    <row r="1212" spans="1:3" x14ac:dyDescent="0.2">
      <c r="A1212" s="13"/>
      <c r="B1212" s="13"/>
      <c r="C1212" s="33"/>
    </row>
    <row r="1213" spans="1:3" x14ac:dyDescent="0.2">
      <c r="A1213" s="13"/>
      <c r="B1213" s="13"/>
      <c r="C1213" s="33"/>
    </row>
    <row r="1214" spans="1:3" x14ac:dyDescent="0.2">
      <c r="A1214" s="13"/>
      <c r="B1214" s="13"/>
      <c r="C1214" s="33"/>
    </row>
    <row r="1215" spans="1:3" x14ac:dyDescent="0.2">
      <c r="A1215" s="13"/>
      <c r="B1215" s="13"/>
      <c r="C1215" s="33"/>
    </row>
    <row r="1216" spans="1:3" x14ac:dyDescent="0.2">
      <c r="A1216" s="13"/>
      <c r="B1216" s="13"/>
      <c r="C1216" s="33"/>
    </row>
    <row r="1217" spans="1:3" x14ac:dyDescent="0.2">
      <c r="A1217" s="13"/>
      <c r="B1217" s="13"/>
      <c r="C1217" s="33"/>
    </row>
    <row r="1218" spans="1:3" x14ac:dyDescent="0.2">
      <c r="A1218" s="13"/>
      <c r="B1218" s="13"/>
      <c r="C1218" s="33"/>
    </row>
    <row r="1219" spans="1:3" x14ac:dyDescent="0.2">
      <c r="A1219" s="13"/>
      <c r="B1219" s="13"/>
      <c r="C1219" s="33"/>
    </row>
    <row r="1220" spans="1:3" x14ac:dyDescent="0.2">
      <c r="A1220" s="13"/>
      <c r="B1220" s="13"/>
      <c r="C1220" s="33"/>
    </row>
    <row r="1221" spans="1:3" x14ac:dyDescent="0.2">
      <c r="A1221" s="13"/>
      <c r="B1221" s="13"/>
      <c r="C1221" s="33"/>
    </row>
    <row r="1222" spans="1:3" x14ac:dyDescent="0.2">
      <c r="A1222" s="13"/>
      <c r="B1222" s="13"/>
      <c r="C1222" s="33"/>
    </row>
    <row r="1223" spans="1:3" x14ac:dyDescent="0.2">
      <c r="A1223" s="13"/>
      <c r="B1223" s="13"/>
      <c r="C1223" s="33"/>
    </row>
    <row r="1224" spans="1:3" x14ac:dyDescent="0.2">
      <c r="A1224" s="13"/>
      <c r="B1224" s="13"/>
      <c r="C1224" s="33"/>
    </row>
    <row r="1225" spans="1:3" x14ac:dyDescent="0.2">
      <c r="A1225" s="13"/>
      <c r="B1225" s="13"/>
      <c r="C1225" s="33"/>
    </row>
    <row r="1226" spans="1:3" x14ac:dyDescent="0.2">
      <c r="A1226" s="13"/>
      <c r="B1226" s="13"/>
      <c r="C1226" s="33"/>
    </row>
    <row r="1227" spans="1:3" x14ac:dyDescent="0.2">
      <c r="A1227" s="13"/>
      <c r="B1227" s="13"/>
      <c r="C1227" s="33"/>
    </row>
    <row r="1228" spans="1:3" x14ac:dyDescent="0.2">
      <c r="A1228" s="13"/>
      <c r="B1228" s="13"/>
      <c r="C1228" s="33"/>
    </row>
    <row r="1229" spans="1:3" x14ac:dyDescent="0.2">
      <c r="A1229" s="13"/>
      <c r="B1229" s="13"/>
      <c r="C1229" s="33"/>
    </row>
    <row r="1230" spans="1:3" x14ac:dyDescent="0.2">
      <c r="A1230" s="13"/>
      <c r="B1230" s="13"/>
      <c r="C1230" s="33"/>
    </row>
    <row r="1231" spans="1:3" x14ac:dyDescent="0.2">
      <c r="A1231" s="13"/>
      <c r="B1231" s="13"/>
      <c r="C1231" s="33"/>
    </row>
    <row r="1232" spans="1:3" x14ac:dyDescent="0.2">
      <c r="A1232" s="13"/>
      <c r="B1232" s="13"/>
      <c r="C1232" s="33"/>
    </row>
    <row r="1233" spans="1:3" x14ac:dyDescent="0.2">
      <c r="A1233" s="13"/>
      <c r="B1233" s="13"/>
      <c r="C1233" s="33"/>
    </row>
    <row r="1234" spans="1:3" x14ac:dyDescent="0.2">
      <c r="A1234" s="13"/>
      <c r="B1234" s="13"/>
      <c r="C1234" s="33"/>
    </row>
    <row r="1235" spans="1:3" x14ac:dyDescent="0.2">
      <c r="A1235" s="13"/>
      <c r="B1235" s="13"/>
      <c r="C1235" s="33"/>
    </row>
    <row r="1236" spans="1:3" x14ac:dyDescent="0.2">
      <c r="A1236" s="13"/>
      <c r="B1236" s="13"/>
      <c r="C1236" s="33"/>
    </row>
    <row r="1237" spans="1:3" x14ac:dyDescent="0.2">
      <c r="A1237" s="13"/>
      <c r="B1237" s="13"/>
      <c r="C1237" s="33"/>
    </row>
    <row r="1238" spans="1:3" x14ac:dyDescent="0.2">
      <c r="A1238" s="13"/>
      <c r="B1238" s="13"/>
      <c r="C1238" s="33"/>
    </row>
    <row r="1239" spans="1:3" x14ac:dyDescent="0.2">
      <c r="A1239" s="13"/>
      <c r="B1239" s="13"/>
      <c r="C1239" s="33"/>
    </row>
    <row r="1240" spans="1:3" x14ac:dyDescent="0.2">
      <c r="A1240" s="13"/>
      <c r="B1240" s="13"/>
      <c r="C1240" s="33"/>
    </row>
    <row r="1241" spans="1:3" x14ac:dyDescent="0.2">
      <c r="A1241" s="13"/>
      <c r="B1241" s="13"/>
      <c r="C1241" s="33"/>
    </row>
    <row r="1242" spans="1:3" x14ac:dyDescent="0.2">
      <c r="A1242" s="13"/>
      <c r="B1242" s="13"/>
      <c r="C1242" s="33"/>
    </row>
    <row r="1243" spans="1:3" x14ac:dyDescent="0.2">
      <c r="A1243" s="13"/>
      <c r="B1243" s="13"/>
      <c r="C1243" s="33"/>
    </row>
    <row r="1244" spans="1:3" x14ac:dyDescent="0.2">
      <c r="A1244" s="13"/>
      <c r="B1244" s="13"/>
      <c r="C1244" s="33"/>
    </row>
    <row r="1245" spans="1:3" x14ac:dyDescent="0.2">
      <c r="A1245" s="13"/>
      <c r="B1245" s="13"/>
      <c r="C1245" s="33"/>
    </row>
    <row r="1246" spans="1:3" x14ac:dyDescent="0.2">
      <c r="A1246" s="13"/>
      <c r="B1246" s="13"/>
      <c r="C1246" s="33"/>
    </row>
    <row r="1247" spans="1:3" x14ac:dyDescent="0.2">
      <c r="A1247" s="13"/>
      <c r="B1247" s="13"/>
      <c r="C1247" s="33"/>
    </row>
    <row r="1248" spans="1:3" x14ac:dyDescent="0.2">
      <c r="A1248" s="13"/>
      <c r="B1248" s="13"/>
      <c r="C1248" s="33"/>
    </row>
    <row r="1249" spans="1:3" x14ac:dyDescent="0.2">
      <c r="A1249" s="13"/>
      <c r="B1249" s="13"/>
      <c r="C1249" s="33"/>
    </row>
    <row r="1250" spans="1:3" x14ac:dyDescent="0.2">
      <c r="A1250" s="13"/>
      <c r="B1250" s="13"/>
      <c r="C1250" s="33"/>
    </row>
    <row r="1251" spans="1:3" x14ac:dyDescent="0.2">
      <c r="A1251" s="13"/>
      <c r="B1251" s="13"/>
      <c r="C1251" s="33"/>
    </row>
    <row r="1252" spans="1:3" x14ac:dyDescent="0.2">
      <c r="A1252" s="13"/>
      <c r="B1252" s="13"/>
      <c r="C1252" s="33"/>
    </row>
    <row r="1253" spans="1:3" x14ac:dyDescent="0.2">
      <c r="A1253" s="13"/>
      <c r="B1253" s="13"/>
      <c r="C1253" s="33"/>
    </row>
    <row r="1254" spans="1:3" x14ac:dyDescent="0.2">
      <c r="A1254" s="13"/>
      <c r="B1254" s="13"/>
      <c r="C1254" s="33"/>
    </row>
    <row r="1255" spans="1:3" x14ac:dyDescent="0.2">
      <c r="A1255" s="13"/>
      <c r="B1255" s="13"/>
      <c r="C1255" s="33"/>
    </row>
    <row r="1256" spans="1:3" x14ac:dyDescent="0.2">
      <c r="A1256" s="13"/>
      <c r="B1256" s="13"/>
      <c r="C1256" s="33"/>
    </row>
    <row r="1257" spans="1:3" x14ac:dyDescent="0.2">
      <c r="A1257" s="13"/>
      <c r="B1257" s="13"/>
      <c r="C1257" s="33"/>
    </row>
    <row r="1258" spans="1:3" x14ac:dyDescent="0.2">
      <c r="A1258" s="13"/>
      <c r="B1258" s="13"/>
      <c r="C1258" s="33"/>
    </row>
    <row r="1259" spans="1:3" x14ac:dyDescent="0.2">
      <c r="A1259" s="13"/>
      <c r="B1259" s="13"/>
      <c r="C1259" s="33"/>
    </row>
    <row r="1260" spans="1:3" x14ac:dyDescent="0.2">
      <c r="A1260" s="13"/>
      <c r="B1260" s="13"/>
      <c r="C1260" s="33"/>
    </row>
    <row r="1261" spans="1:3" x14ac:dyDescent="0.2">
      <c r="A1261" s="13"/>
      <c r="B1261" s="13"/>
      <c r="C1261" s="33"/>
    </row>
    <row r="1262" spans="1:3" x14ac:dyDescent="0.2">
      <c r="A1262" s="13"/>
      <c r="B1262" s="13"/>
      <c r="C1262" s="33"/>
    </row>
    <row r="1263" spans="1:3" x14ac:dyDescent="0.2">
      <c r="A1263" s="13"/>
      <c r="B1263" s="13"/>
      <c r="C1263" s="33"/>
    </row>
    <row r="1264" spans="1:3" x14ac:dyDescent="0.2">
      <c r="A1264" s="13"/>
      <c r="B1264" s="13"/>
      <c r="C1264" s="33"/>
    </row>
    <row r="1265" spans="1:3" x14ac:dyDescent="0.2">
      <c r="A1265" s="13"/>
      <c r="B1265" s="13"/>
      <c r="C1265" s="33"/>
    </row>
    <row r="1266" spans="1:3" x14ac:dyDescent="0.2">
      <c r="A1266" s="13"/>
      <c r="B1266" s="13"/>
      <c r="C1266" s="33"/>
    </row>
    <row r="1267" spans="1:3" x14ac:dyDescent="0.2">
      <c r="A1267" s="13"/>
      <c r="B1267" s="13"/>
      <c r="C1267" s="33"/>
    </row>
    <row r="1268" spans="1:3" x14ac:dyDescent="0.2">
      <c r="A1268" s="13"/>
      <c r="B1268" s="13"/>
      <c r="C1268" s="33"/>
    </row>
    <row r="1269" spans="1:3" x14ac:dyDescent="0.2">
      <c r="A1269" s="13"/>
      <c r="B1269" s="13"/>
      <c r="C1269" s="33"/>
    </row>
    <row r="1270" spans="1:3" x14ac:dyDescent="0.2">
      <c r="A1270" s="13"/>
      <c r="B1270" s="13"/>
      <c r="C1270" s="33"/>
    </row>
    <row r="1271" spans="1:3" x14ac:dyDescent="0.2">
      <c r="A1271" s="13"/>
      <c r="B1271" s="13"/>
      <c r="C1271" s="33"/>
    </row>
    <row r="1272" spans="1:3" x14ac:dyDescent="0.2">
      <c r="A1272" s="13"/>
      <c r="B1272" s="13"/>
      <c r="C1272" s="33"/>
    </row>
    <row r="1273" spans="1:3" x14ac:dyDescent="0.2">
      <c r="A1273" s="13"/>
      <c r="B1273" s="13"/>
      <c r="C1273" s="33"/>
    </row>
    <row r="1274" spans="1:3" x14ac:dyDescent="0.2">
      <c r="A1274" s="13"/>
      <c r="B1274" s="13"/>
      <c r="C1274" s="33"/>
    </row>
    <row r="1275" spans="1:3" x14ac:dyDescent="0.2">
      <c r="A1275" s="13"/>
      <c r="B1275" s="13"/>
      <c r="C1275" s="33"/>
    </row>
    <row r="1276" spans="1:3" x14ac:dyDescent="0.2">
      <c r="A1276" s="13"/>
      <c r="B1276" s="13"/>
      <c r="C1276" s="33"/>
    </row>
    <row r="1277" spans="1:3" x14ac:dyDescent="0.2">
      <c r="A1277" s="13"/>
      <c r="B1277" s="13"/>
      <c r="C1277" s="33"/>
    </row>
    <row r="1278" spans="1:3" x14ac:dyDescent="0.2">
      <c r="A1278" s="13"/>
      <c r="B1278" s="13"/>
      <c r="C1278" s="33"/>
    </row>
    <row r="1279" spans="1:3" x14ac:dyDescent="0.2">
      <c r="A1279" s="13"/>
      <c r="B1279" s="13"/>
      <c r="C1279" s="33"/>
    </row>
    <row r="1280" spans="1:3" x14ac:dyDescent="0.2">
      <c r="A1280" s="13"/>
      <c r="B1280" s="13"/>
      <c r="C1280" s="33"/>
    </row>
    <row r="1281" spans="1:3" x14ac:dyDescent="0.2">
      <c r="A1281" s="13"/>
      <c r="B1281" s="13"/>
      <c r="C1281" s="33"/>
    </row>
    <row r="1282" spans="1:3" x14ac:dyDescent="0.2">
      <c r="A1282" s="13"/>
      <c r="B1282" s="13"/>
      <c r="C1282" s="33"/>
    </row>
    <row r="1283" spans="1:3" x14ac:dyDescent="0.2">
      <c r="A1283" s="13"/>
      <c r="B1283" s="13"/>
      <c r="C1283" s="33"/>
    </row>
    <row r="1284" spans="1:3" x14ac:dyDescent="0.2">
      <c r="A1284" s="13"/>
      <c r="B1284" s="13"/>
      <c r="C1284" s="33"/>
    </row>
    <row r="1285" spans="1:3" x14ac:dyDescent="0.2">
      <c r="A1285" s="13"/>
      <c r="B1285" s="13"/>
      <c r="C1285" s="33"/>
    </row>
    <row r="1286" spans="1:3" x14ac:dyDescent="0.2">
      <c r="A1286" s="13"/>
      <c r="B1286" s="13"/>
      <c r="C1286" s="33"/>
    </row>
    <row r="1287" spans="1:3" x14ac:dyDescent="0.2">
      <c r="A1287" s="13"/>
      <c r="B1287" s="13"/>
      <c r="C1287" s="33"/>
    </row>
    <row r="1288" spans="1:3" x14ac:dyDescent="0.2">
      <c r="A1288" s="13"/>
      <c r="B1288" s="13"/>
      <c r="C1288" s="33"/>
    </row>
    <row r="1289" spans="1:3" x14ac:dyDescent="0.2">
      <c r="A1289" s="13"/>
      <c r="B1289" s="13"/>
      <c r="C1289" s="33"/>
    </row>
    <row r="1290" spans="1:3" x14ac:dyDescent="0.2">
      <c r="A1290" s="13"/>
      <c r="B1290" s="13"/>
      <c r="C1290" s="33"/>
    </row>
    <row r="1291" spans="1:3" x14ac:dyDescent="0.2">
      <c r="A1291" s="13"/>
      <c r="B1291" s="13"/>
      <c r="C1291" s="33"/>
    </row>
    <row r="1292" spans="1:3" x14ac:dyDescent="0.2">
      <c r="A1292" s="13"/>
      <c r="B1292" s="13"/>
      <c r="C1292" s="33"/>
    </row>
    <row r="1293" spans="1:3" x14ac:dyDescent="0.2">
      <c r="A1293" s="13"/>
      <c r="B1293" s="13"/>
      <c r="C1293" s="33"/>
    </row>
    <row r="1294" spans="1:3" x14ac:dyDescent="0.2">
      <c r="A1294" s="13"/>
      <c r="B1294" s="13"/>
      <c r="C1294" s="33"/>
    </row>
    <row r="1295" spans="1:3" x14ac:dyDescent="0.2">
      <c r="A1295" s="13"/>
      <c r="B1295" s="13"/>
      <c r="C1295" s="33"/>
    </row>
    <row r="1296" spans="1:3" x14ac:dyDescent="0.2">
      <c r="A1296" s="13"/>
      <c r="B1296" s="13"/>
      <c r="C1296" s="33"/>
    </row>
    <row r="1297" spans="1:3" x14ac:dyDescent="0.2">
      <c r="A1297" s="13"/>
      <c r="B1297" s="13"/>
      <c r="C1297" s="33"/>
    </row>
    <row r="1298" spans="1:3" x14ac:dyDescent="0.2">
      <c r="A1298" s="13"/>
      <c r="B1298" s="13"/>
      <c r="C1298" s="33"/>
    </row>
    <row r="1299" spans="1:3" x14ac:dyDescent="0.2">
      <c r="A1299" s="13"/>
      <c r="B1299" s="13"/>
      <c r="C1299" s="33"/>
    </row>
    <row r="1300" spans="1:3" x14ac:dyDescent="0.2">
      <c r="A1300" s="13"/>
      <c r="B1300" s="13"/>
      <c r="C1300" s="33"/>
    </row>
    <row r="1301" spans="1:3" x14ac:dyDescent="0.2">
      <c r="A1301" s="13"/>
      <c r="B1301" s="13"/>
      <c r="C1301" s="33"/>
    </row>
    <row r="1302" spans="1:3" x14ac:dyDescent="0.2">
      <c r="A1302" s="13"/>
      <c r="B1302" s="13"/>
      <c r="C1302" s="33"/>
    </row>
    <row r="1303" spans="1:3" x14ac:dyDescent="0.2">
      <c r="A1303" s="13"/>
      <c r="B1303" s="13"/>
      <c r="C1303" s="33"/>
    </row>
    <row r="1304" spans="1:3" x14ac:dyDescent="0.2">
      <c r="A1304" s="13"/>
      <c r="B1304" s="13"/>
      <c r="C1304" s="33"/>
    </row>
    <row r="1305" spans="1:3" x14ac:dyDescent="0.2">
      <c r="A1305" s="13"/>
      <c r="B1305" s="13"/>
      <c r="C1305" s="33"/>
    </row>
    <row r="1306" spans="1:3" x14ac:dyDescent="0.2">
      <c r="A1306" s="13"/>
      <c r="B1306" s="13"/>
      <c r="C1306" s="33"/>
    </row>
    <row r="1307" spans="1:3" x14ac:dyDescent="0.2">
      <c r="A1307" s="13"/>
      <c r="B1307" s="13"/>
      <c r="C1307" s="33"/>
    </row>
    <row r="1308" spans="1:3" x14ac:dyDescent="0.2">
      <c r="A1308" s="13"/>
      <c r="B1308" s="13"/>
      <c r="C1308" s="33"/>
    </row>
    <row r="1309" spans="1:3" x14ac:dyDescent="0.2">
      <c r="A1309" s="13"/>
      <c r="B1309" s="13"/>
      <c r="C1309" s="33"/>
    </row>
    <row r="1310" spans="1:3" x14ac:dyDescent="0.2">
      <c r="A1310" s="13"/>
      <c r="B1310" s="13"/>
      <c r="C1310" s="33"/>
    </row>
    <row r="1311" spans="1:3" x14ac:dyDescent="0.2">
      <c r="A1311" s="13"/>
      <c r="B1311" s="13"/>
      <c r="C1311" s="33"/>
    </row>
    <row r="1312" spans="1:3" x14ac:dyDescent="0.2">
      <c r="A1312" s="13"/>
      <c r="B1312" s="13"/>
      <c r="C1312" s="33"/>
    </row>
    <row r="1313" spans="1:3" x14ac:dyDescent="0.2">
      <c r="A1313" s="13"/>
      <c r="B1313" s="13"/>
      <c r="C1313" s="33"/>
    </row>
    <row r="1314" spans="1:3" x14ac:dyDescent="0.2">
      <c r="A1314" s="13"/>
      <c r="B1314" s="13"/>
      <c r="C1314" s="33"/>
    </row>
    <row r="1315" spans="1:3" x14ac:dyDescent="0.2">
      <c r="A1315" s="13"/>
      <c r="B1315" s="13"/>
      <c r="C1315" s="33"/>
    </row>
    <row r="1316" spans="1:3" x14ac:dyDescent="0.2">
      <c r="A1316" s="13"/>
      <c r="B1316" s="13"/>
      <c r="C1316" s="33"/>
    </row>
    <row r="1317" spans="1:3" x14ac:dyDescent="0.2">
      <c r="A1317" s="13"/>
      <c r="B1317" s="13"/>
      <c r="C1317" s="33"/>
    </row>
    <row r="1318" spans="1:3" x14ac:dyDescent="0.2">
      <c r="A1318" s="13"/>
      <c r="B1318" s="13"/>
      <c r="C1318" s="33"/>
    </row>
    <row r="1319" spans="1:3" x14ac:dyDescent="0.2">
      <c r="A1319" s="13"/>
      <c r="B1319" s="13"/>
      <c r="C1319" s="33"/>
    </row>
    <row r="1320" spans="1:3" x14ac:dyDescent="0.2">
      <c r="A1320" s="13"/>
      <c r="B1320" s="13"/>
      <c r="C1320" s="33"/>
    </row>
    <row r="1321" spans="1:3" x14ac:dyDescent="0.2">
      <c r="A1321" s="13"/>
      <c r="B1321" s="13"/>
      <c r="C1321" s="33"/>
    </row>
    <row r="1322" spans="1:3" x14ac:dyDescent="0.2">
      <c r="A1322" s="13"/>
      <c r="B1322" s="13"/>
      <c r="C1322" s="33"/>
    </row>
    <row r="1323" spans="1:3" x14ac:dyDescent="0.2">
      <c r="A1323" s="13"/>
      <c r="B1323" s="13"/>
      <c r="C1323" s="33"/>
    </row>
    <row r="1324" spans="1:3" x14ac:dyDescent="0.2">
      <c r="A1324" s="13"/>
      <c r="B1324" s="13"/>
      <c r="C1324" s="33"/>
    </row>
    <row r="1325" spans="1:3" x14ac:dyDescent="0.2">
      <c r="A1325" s="13"/>
      <c r="B1325" s="13"/>
      <c r="C1325" s="33"/>
    </row>
    <row r="1326" spans="1:3" x14ac:dyDescent="0.2">
      <c r="A1326" s="13"/>
      <c r="B1326" s="13"/>
      <c r="C1326" s="33"/>
    </row>
    <row r="1327" spans="1:3" x14ac:dyDescent="0.2">
      <c r="A1327" s="13"/>
      <c r="B1327" s="13"/>
      <c r="C1327" s="33"/>
    </row>
    <row r="1328" spans="1:3" x14ac:dyDescent="0.2">
      <c r="A1328" s="13"/>
      <c r="B1328" s="13"/>
      <c r="C1328" s="33"/>
    </row>
    <row r="1329" spans="1:3" x14ac:dyDescent="0.2">
      <c r="A1329" s="13"/>
      <c r="B1329" s="13"/>
      <c r="C1329" s="33"/>
    </row>
    <row r="1330" spans="1:3" x14ac:dyDescent="0.2">
      <c r="A1330" s="13"/>
      <c r="B1330" s="13"/>
      <c r="C1330" s="33"/>
    </row>
    <row r="1331" spans="1:3" x14ac:dyDescent="0.2">
      <c r="A1331" s="13"/>
      <c r="B1331" s="13"/>
      <c r="C1331" s="33"/>
    </row>
    <row r="1332" spans="1:3" x14ac:dyDescent="0.2">
      <c r="A1332" s="13"/>
      <c r="B1332" s="13"/>
      <c r="C1332" s="33"/>
    </row>
    <row r="1333" spans="1:3" x14ac:dyDescent="0.2">
      <c r="A1333" s="13"/>
      <c r="B1333" s="13"/>
      <c r="C1333" s="33"/>
    </row>
    <row r="1334" spans="1:3" x14ac:dyDescent="0.2">
      <c r="A1334" s="13"/>
      <c r="B1334" s="13"/>
      <c r="C1334" s="33"/>
    </row>
    <row r="1335" spans="1:3" x14ac:dyDescent="0.2">
      <c r="A1335" s="13"/>
      <c r="B1335" s="13"/>
      <c r="C1335" s="33"/>
    </row>
    <row r="1336" spans="1:3" x14ac:dyDescent="0.2">
      <c r="A1336" s="13"/>
      <c r="B1336" s="13"/>
      <c r="C1336" s="33"/>
    </row>
    <row r="1337" spans="1:3" x14ac:dyDescent="0.2">
      <c r="A1337" s="13"/>
      <c r="B1337" s="13"/>
      <c r="C1337" s="33"/>
    </row>
    <row r="1338" spans="1:3" x14ac:dyDescent="0.2">
      <c r="A1338" s="13"/>
      <c r="B1338" s="13"/>
      <c r="C1338" s="33"/>
    </row>
    <row r="1339" spans="1:3" x14ac:dyDescent="0.2">
      <c r="A1339" s="13"/>
      <c r="B1339" s="13"/>
      <c r="C1339" s="33"/>
    </row>
    <row r="1340" spans="1:3" x14ac:dyDescent="0.2">
      <c r="A1340" s="13"/>
      <c r="B1340" s="13"/>
      <c r="C1340" s="33"/>
    </row>
    <row r="1341" spans="1:3" x14ac:dyDescent="0.2">
      <c r="A1341" s="13"/>
      <c r="B1341" s="13"/>
      <c r="C1341" s="33"/>
    </row>
    <row r="1342" spans="1:3" x14ac:dyDescent="0.2">
      <c r="A1342" s="13"/>
      <c r="B1342" s="13"/>
      <c r="C1342" s="33"/>
    </row>
    <row r="1343" spans="1:3" x14ac:dyDescent="0.2">
      <c r="A1343" s="13"/>
      <c r="B1343" s="13"/>
      <c r="C1343" s="33"/>
    </row>
    <row r="1344" spans="1:3" x14ac:dyDescent="0.2">
      <c r="A1344" s="13"/>
      <c r="B1344" s="13"/>
      <c r="C1344" s="33"/>
    </row>
    <row r="1345" spans="1:3" x14ac:dyDescent="0.2">
      <c r="A1345" s="13"/>
      <c r="B1345" s="13"/>
      <c r="C1345" s="33"/>
    </row>
    <row r="1346" spans="1:3" x14ac:dyDescent="0.2">
      <c r="A1346" s="13"/>
      <c r="B1346" s="13"/>
      <c r="C1346" s="33"/>
    </row>
    <row r="1347" spans="1:3" x14ac:dyDescent="0.2">
      <c r="A1347" s="13"/>
      <c r="B1347" s="13"/>
      <c r="C1347" s="33"/>
    </row>
    <row r="1348" spans="1:3" x14ac:dyDescent="0.2">
      <c r="A1348" s="13"/>
      <c r="B1348" s="13"/>
      <c r="C1348" s="33"/>
    </row>
    <row r="1349" spans="1:3" x14ac:dyDescent="0.2">
      <c r="A1349" s="13"/>
      <c r="B1349" s="13"/>
      <c r="C1349" s="33"/>
    </row>
    <row r="1350" spans="1:3" x14ac:dyDescent="0.2">
      <c r="A1350" s="13"/>
      <c r="B1350" s="13"/>
      <c r="C1350" s="33"/>
    </row>
    <row r="1351" spans="1:3" x14ac:dyDescent="0.2">
      <c r="A1351" s="13"/>
      <c r="B1351" s="13"/>
      <c r="C1351" s="33"/>
    </row>
    <row r="1352" spans="1:3" x14ac:dyDescent="0.2">
      <c r="A1352" s="13"/>
      <c r="B1352" s="13"/>
      <c r="C1352" s="33"/>
    </row>
    <row r="1353" spans="1:3" x14ac:dyDescent="0.2">
      <c r="A1353" s="13"/>
      <c r="B1353" s="13"/>
      <c r="C1353" s="33"/>
    </row>
    <row r="1354" spans="1:3" x14ac:dyDescent="0.2">
      <c r="A1354" s="13"/>
      <c r="B1354" s="13"/>
      <c r="C1354" s="33"/>
    </row>
    <row r="1355" spans="1:3" x14ac:dyDescent="0.2">
      <c r="A1355" s="13"/>
      <c r="B1355" s="13"/>
      <c r="C1355" s="33"/>
    </row>
    <row r="1356" spans="1:3" x14ac:dyDescent="0.2">
      <c r="A1356" s="13"/>
      <c r="B1356" s="13"/>
      <c r="C1356" s="33"/>
    </row>
    <row r="1357" spans="1:3" x14ac:dyDescent="0.2">
      <c r="A1357" s="13"/>
      <c r="B1357" s="13"/>
      <c r="C1357" s="33"/>
    </row>
    <row r="1358" spans="1:3" x14ac:dyDescent="0.2">
      <c r="A1358" s="13"/>
      <c r="B1358" s="13"/>
      <c r="C1358" s="33"/>
    </row>
    <row r="1359" spans="1:3" x14ac:dyDescent="0.2">
      <c r="A1359" s="13"/>
      <c r="B1359" s="13"/>
      <c r="C1359" s="33"/>
    </row>
    <row r="1360" spans="1:3" x14ac:dyDescent="0.2">
      <c r="A1360" s="13"/>
      <c r="B1360" s="13"/>
      <c r="C1360" s="33"/>
    </row>
    <row r="1361" spans="1:3" x14ac:dyDescent="0.2">
      <c r="A1361" s="13"/>
      <c r="B1361" s="13"/>
      <c r="C1361" s="33"/>
    </row>
    <row r="1362" spans="1:3" x14ac:dyDescent="0.2">
      <c r="A1362" s="13"/>
      <c r="B1362" s="13"/>
      <c r="C1362" s="33"/>
    </row>
    <row r="1363" spans="1:3" x14ac:dyDescent="0.2">
      <c r="A1363" s="13"/>
      <c r="B1363" s="13"/>
      <c r="C1363" s="33"/>
    </row>
    <row r="1364" spans="1:3" x14ac:dyDescent="0.2">
      <c r="A1364" s="13"/>
      <c r="B1364" s="13"/>
      <c r="C1364" s="33"/>
    </row>
    <row r="1365" spans="1:3" x14ac:dyDescent="0.2">
      <c r="A1365" s="13"/>
      <c r="B1365" s="13"/>
      <c r="C1365" s="33"/>
    </row>
    <row r="1366" spans="1:3" x14ac:dyDescent="0.2">
      <c r="A1366" s="13"/>
      <c r="B1366" s="13"/>
      <c r="C1366" s="33"/>
    </row>
    <row r="1367" spans="1:3" x14ac:dyDescent="0.2">
      <c r="A1367" s="13"/>
      <c r="B1367" s="13"/>
      <c r="C1367" s="33"/>
    </row>
    <row r="1368" spans="1:3" x14ac:dyDescent="0.2">
      <c r="A1368" s="13"/>
      <c r="B1368" s="13"/>
      <c r="C1368" s="33"/>
    </row>
    <row r="1369" spans="1:3" x14ac:dyDescent="0.2">
      <c r="A1369" s="13"/>
      <c r="B1369" s="13"/>
      <c r="C1369" s="33"/>
    </row>
    <row r="1370" spans="1:3" x14ac:dyDescent="0.2">
      <c r="A1370" s="13"/>
      <c r="B1370" s="13"/>
      <c r="C1370" s="33"/>
    </row>
    <row r="1371" spans="1:3" x14ac:dyDescent="0.2">
      <c r="A1371" s="13"/>
      <c r="B1371" s="13"/>
      <c r="C1371" s="33"/>
    </row>
    <row r="1372" spans="1:3" x14ac:dyDescent="0.2">
      <c r="A1372" s="13"/>
      <c r="B1372" s="13"/>
      <c r="C1372" s="33"/>
    </row>
    <row r="1373" spans="1:3" x14ac:dyDescent="0.2">
      <c r="A1373" s="13"/>
      <c r="B1373" s="13"/>
      <c r="C1373" s="33"/>
    </row>
    <row r="1374" spans="1:3" x14ac:dyDescent="0.2">
      <c r="A1374" s="13"/>
      <c r="B1374" s="13"/>
      <c r="C1374" s="33"/>
    </row>
    <row r="1375" spans="1:3" x14ac:dyDescent="0.2">
      <c r="A1375" s="13"/>
      <c r="B1375" s="13"/>
      <c r="C1375" s="33"/>
    </row>
    <row r="1376" spans="1:3" x14ac:dyDescent="0.2">
      <c r="A1376" s="13"/>
      <c r="B1376" s="13"/>
      <c r="C1376" s="33"/>
    </row>
    <row r="1377" spans="1:3" x14ac:dyDescent="0.2">
      <c r="A1377" s="13"/>
      <c r="B1377" s="13"/>
      <c r="C1377" s="33"/>
    </row>
    <row r="1378" spans="1:3" x14ac:dyDescent="0.2">
      <c r="A1378" s="13"/>
      <c r="B1378" s="13"/>
      <c r="C1378" s="33"/>
    </row>
    <row r="1379" spans="1:3" x14ac:dyDescent="0.2">
      <c r="A1379" s="13"/>
      <c r="B1379" s="13"/>
      <c r="C1379" s="33"/>
    </row>
    <row r="1380" spans="1:3" x14ac:dyDescent="0.2">
      <c r="A1380" s="13"/>
      <c r="B1380" s="13"/>
      <c r="C1380" s="33"/>
    </row>
    <row r="1381" spans="1:3" x14ac:dyDescent="0.2">
      <c r="A1381" s="13"/>
      <c r="B1381" s="13"/>
      <c r="C1381" s="33"/>
    </row>
    <row r="1382" spans="1:3" x14ac:dyDescent="0.2">
      <c r="A1382" s="13"/>
      <c r="B1382" s="13"/>
      <c r="C1382" s="33"/>
    </row>
    <row r="1383" spans="1:3" x14ac:dyDescent="0.2">
      <c r="A1383" s="13"/>
      <c r="B1383" s="13"/>
      <c r="C1383" s="33"/>
    </row>
    <row r="1384" spans="1:3" x14ac:dyDescent="0.2">
      <c r="A1384" s="13"/>
      <c r="B1384" s="13"/>
      <c r="C1384" s="33"/>
    </row>
    <row r="1385" spans="1:3" x14ac:dyDescent="0.2">
      <c r="A1385" s="13"/>
      <c r="B1385" s="13"/>
      <c r="C1385" s="33"/>
    </row>
    <row r="1386" spans="1:3" x14ac:dyDescent="0.2">
      <c r="A1386" s="13"/>
      <c r="B1386" s="13"/>
      <c r="C1386" s="33"/>
    </row>
    <row r="1387" spans="1:3" x14ac:dyDescent="0.2">
      <c r="A1387" s="13"/>
      <c r="B1387" s="13"/>
      <c r="C1387" s="33"/>
    </row>
    <row r="1388" spans="1:3" x14ac:dyDescent="0.2">
      <c r="A1388" s="13"/>
      <c r="B1388" s="13"/>
      <c r="C1388" s="33"/>
    </row>
    <row r="1389" spans="1:3" x14ac:dyDescent="0.2">
      <c r="A1389" s="13"/>
      <c r="B1389" s="13"/>
      <c r="C1389" s="33"/>
    </row>
    <row r="1390" spans="1:3" x14ac:dyDescent="0.2">
      <c r="A1390" s="13"/>
      <c r="B1390" s="13"/>
      <c r="C1390" s="33"/>
    </row>
    <row r="1391" spans="1:3" x14ac:dyDescent="0.2">
      <c r="A1391" s="13"/>
      <c r="B1391" s="13"/>
      <c r="C1391" s="33"/>
    </row>
    <row r="1392" spans="1:3" x14ac:dyDescent="0.2">
      <c r="A1392" s="13"/>
      <c r="B1392" s="13"/>
      <c r="C1392" s="33"/>
    </row>
    <row r="1393" spans="1:3" x14ac:dyDescent="0.2">
      <c r="A1393" s="13"/>
      <c r="B1393" s="13"/>
      <c r="C1393" s="33"/>
    </row>
    <row r="1394" spans="1:3" x14ac:dyDescent="0.2">
      <c r="A1394" s="13"/>
      <c r="B1394" s="13"/>
      <c r="C1394" s="33"/>
    </row>
    <row r="1395" spans="1:3" x14ac:dyDescent="0.2">
      <c r="A1395" s="13"/>
      <c r="B1395" s="13"/>
      <c r="C1395" s="33"/>
    </row>
    <row r="1396" spans="1:3" x14ac:dyDescent="0.2">
      <c r="A1396" s="13"/>
      <c r="B1396" s="13"/>
      <c r="C1396" s="33"/>
    </row>
    <row r="1397" spans="1:3" x14ac:dyDescent="0.2">
      <c r="A1397" s="13"/>
      <c r="B1397" s="13"/>
      <c r="C1397" s="33"/>
    </row>
    <row r="1398" spans="1:3" x14ac:dyDescent="0.2">
      <c r="A1398" s="13"/>
      <c r="B1398" s="13"/>
      <c r="C1398" s="33"/>
    </row>
    <row r="1399" spans="1:3" x14ac:dyDescent="0.2">
      <c r="A1399" s="13"/>
      <c r="B1399" s="13"/>
      <c r="C1399" s="33"/>
    </row>
    <row r="1400" spans="1:3" x14ac:dyDescent="0.2">
      <c r="A1400" s="13"/>
      <c r="B1400" s="13"/>
      <c r="C1400" s="33"/>
    </row>
    <row r="1401" spans="1:3" x14ac:dyDescent="0.2">
      <c r="A1401" s="13"/>
      <c r="B1401" s="13"/>
      <c r="C1401" s="33"/>
    </row>
    <row r="1402" spans="1:3" x14ac:dyDescent="0.2">
      <c r="A1402" s="13"/>
      <c r="B1402" s="13"/>
      <c r="C1402" s="33"/>
    </row>
    <row r="1403" spans="1:3" x14ac:dyDescent="0.2">
      <c r="A1403" s="13"/>
      <c r="B1403" s="13"/>
      <c r="C1403" s="33"/>
    </row>
    <row r="1404" spans="1:3" x14ac:dyDescent="0.2">
      <c r="A1404" s="13"/>
      <c r="B1404" s="13"/>
      <c r="C1404" s="33"/>
    </row>
    <row r="1405" spans="1:3" x14ac:dyDescent="0.2">
      <c r="A1405" s="13"/>
      <c r="B1405" s="13"/>
      <c r="C1405" s="33"/>
    </row>
    <row r="1406" spans="1:3" x14ac:dyDescent="0.2">
      <c r="A1406" s="13"/>
      <c r="B1406" s="13"/>
      <c r="C1406" s="33"/>
    </row>
    <row r="1407" spans="1:3" x14ac:dyDescent="0.2">
      <c r="A1407" s="13"/>
      <c r="B1407" s="13"/>
      <c r="C1407" s="33"/>
    </row>
    <row r="1408" spans="1:3" x14ac:dyDescent="0.2">
      <c r="A1408" s="13"/>
      <c r="B1408" s="13"/>
      <c r="C1408" s="33"/>
    </row>
    <row r="1409" spans="1:3" x14ac:dyDescent="0.2">
      <c r="A1409" s="13"/>
      <c r="B1409" s="13"/>
      <c r="C1409" s="33"/>
    </row>
    <row r="1410" spans="1:3" x14ac:dyDescent="0.2">
      <c r="A1410" s="13"/>
      <c r="B1410" s="13"/>
      <c r="C1410" s="33"/>
    </row>
    <row r="1411" spans="1:3" x14ac:dyDescent="0.2">
      <c r="A1411" s="13"/>
      <c r="B1411" s="13"/>
      <c r="C1411" s="33"/>
    </row>
    <row r="1412" spans="1:3" x14ac:dyDescent="0.2">
      <c r="A1412" s="13"/>
      <c r="B1412" s="13"/>
      <c r="C1412" s="33"/>
    </row>
    <row r="1413" spans="1:3" x14ac:dyDescent="0.2">
      <c r="A1413" s="13"/>
      <c r="B1413" s="13"/>
      <c r="C1413" s="33"/>
    </row>
    <row r="1414" spans="1:3" x14ac:dyDescent="0.2">
      <c r="A1414" s="13"/>
      <c r="B1414" s="13"/>
      <c r="C1414" s="33"/>
    </row>
    <row r="1415" spans="1:3" x14ac:dyDescent="0.2">
      <c r="A1415" s="13"/>
      <c r="B1415" s="13"/>
      <c r="C1415" s="33"/>
    </row>
    <row r="1416" spans="1:3" x14ac:dyDescent="0.2">
      <c r="A1416" s="13"/>
      <c r="B1416" s="13"/>
      <c r="C1416" s="33"/>
    </row>
    <row r="1417" spans="1:3" x14ac:dyDescent="0.2">
      <c r="A1417" s="13"/>
      <c r="B1417" s="13"/>
      <c r="C1417" s="33"/>
    </row>
    <row r="1418" spans="1:3" x14ac:dyDescent="0.2">
      <c r="A1418" s="13"/>
      <c r="B1418" s="13"/>
      <c r="C1418" s="33"/>
    </row>
    <row r="1419" spans="1:3" x14ac:dyDescent="0.2">
      <c r="A1419" s="13"/>
      <c r="B1419" s="13"/>
      <c r="C1419" s="33"/>
    </row>
    <row r="1420" spans="1:3" x14ac:dyDescent="0.2">
      <c r="A1420" s="13"/>
      <c r="B1420" s="13"/>
      <c r="C1420" s="33"/>
    </row>
    <row r="1421" spans="1:3" x14ac:dyDescent="0.2">
      <c r="A1421" s="13"/>
      <c r="B1421" s="13"/>
      <c r="C1421" s="33"/>
    </row>
    <row r="1422" spans="1:3" x14ac:dyDescent="0.2">
      <c r="A1422" s="13"/>
      <c r="B1422" s="13"/>
      <c r="C1422" s="33"/>
    </row>
    <row r="1423" spans="1:3" x14ac:dyDescent="0.2">
      <c r="A1423" s="13"/>
      <c r="B1423" s="13"/>
      <c r="C1423" s="33"/>
    </row>
    <row r="1424" spans="1:3" x14ac:dyDescent="0.2">
      <c r="A1424" s="13"/>
      <c r="B1424" s="13"/>
      <c r="C1424" s="33"/>
    </row>
    <row r="1425" spans="1:3" x14ac:dyDescent="0.2">
      <c r="A1425" s="13"/>
      <c r="B1425" s="13"/>
      <c r="C1425" s="33"/>
    </row>
    <row r="1426" spans="1:3" x14ac:dyDescent="0.2">
      <c r="A1426" s="13"/>
      <c r="B1426" s="13"/>
      <c r="C1426" s="33"/>
    </row>
    <row r="1427" spans="1:3" x14ac:dyDescent="0.2">
      <c r="A1427" s="13"/>
      <c r="B1427" s="13"/>
      <c r="C1427" s="33"/>
    </row>
    <row r="1428" spans="1:3" x14ac:dyDescent="0.2">
      <c r="A1428" s="13"/>
      <c r="B1428" s="13"/>
      <c r="C1428" s="33"/>
    </row>
    <row r="1429" spans="1:3" x14ac:dyDescent="0.2">
      <c r="A1429" s="13"/>
      <c r="B1429" s="13"/>
      <c r="C1429" s="33"/>
    </row>
    <row r="1430" spans="1:3" x14ac:dyDescent="0.2">
      <c r="A1430" s="13"/>
      <c r="B1430" s="13"/>
      <c r="C1430" s="33"/>
    </row>
    <row r="1431" spans="1:3" x14ac:dyDescent="0.2">
      <c r="A1431" s="13"/>
      <c r="B1431" s="13"/>
      <c r="C1431" s="33"/>
    </row>
    <row r="1432" spans="1:3" x14ac:dyDescent="0.2">
      <c r="A1432" s="13"/>
      <c r="B1432" s="13"/>
      <c r="C1432" s="33"/>
    </row>
    <row r="1433" spans="1:3" x14ac:dyDescent="0.2">
      <c r="A1433" s="13"/>
      <c r="B1433" s="13"/>
      <c r="C1433" s="33"/>
    </row>
    <row r="1434" spans="1:3" x14ac:dyDescent="0.2">
      <c r="A1434" s="13"/>
      <c r="B1434" s="13"/>
      <c r="C1434" s="33"/>
    </row>
    <row r="1435" spans="1:3" x14ac:dyDescent="0.2">
      <c r="A1435" s="13"/>
      <c r="B1435" s="13"/>
      <c r="C1435" s="33"/>
    </row>
    <row r="1436" spans="1:3" x14ac:dyDescent="0.2">
      <c r="A1436" s="13"/>
      <c r="B1436" s="13"/>
      <c r="C1436" s="33"/>
    </row>
    <row r="1437" spans="1:3" x14ac:dyDescent="0.2">
      <c r="A1437" s="13"/>
      <c r="B1437" s="13"/>
      <c r="C1437" s="33"/>
    </row>
    <row r="1438" spans="1:3" x14ac:dyDescent="0.2">
      <c r="A1438" s="13"/>
      <c r="B1438" s="13"/>
      <c r="C1438" s="33"/>
    </row>
    <row r="1439" spans="1:3" x14ac:dyDescent="0.2">
      <c r="A1439" s="13"/>
      <c r="B1439" s="13"/>
      <c r="C1439" s="33"/>
    </row>
    <row r="1440" spans="1:3" x14ac:dyDescent="0.2">
      <c r="A1440" s="13"/>
      <c r="B1440" s="13"/>
      <c r="C1440" s="33"/>
    </row>
    <row r="1441" spans="1:3" x14ac:dyDescent="0.2">
      <c r="A1441" s="13"/>
      <c r="B1441" s="13"/>
      <c r="C1441" s="33"/>
    </row>
    <row r="1442" spans="1:3" x14ac:dyDescent="0.2">
      <c r="A1442" s="13"/>
      <c r="B1442" s="13"/>
      <c r="C1442" s="33"/>
    </row>
    <row r="1443" spans="1:3" x14ac:dyDescent="0.2">
      <c r="A1443" s="13"/>
      <c r="B1443" s="13"/>
      <c r="C1443" s="33"/>
    </row>
    <row r="1444" spans="1:3" x14ac:dyDescent="0.2">
      <c r="A1444" s="13"/>
      <c r="B1444" s="13"/>
      <c r="C1444" s="33"/>
    </row>
    <row r="1445" spans="1:3" x14ac:dyDescent="0.2">
      <c r="A1445" s="13"/>
      <c r="B1445" s="13"/>
      <c r="C1445" s="33"/>
    </row>
    <row r="1446" spans="1:3" x14ac:dyDescent="0.2">
      <c r="A1446" s="13"/>
      <c r="B1446" s="13"/>
      <c r="C1446" s="33"/>
    </row>
    <row r="1447" spans="1:3" x14ac:dyDescent="0.2">
      <c r="A1447" s="13"/>
      <c r="B1447" s="13"/>
      <c r="C1447" s="33"/>
    </row>
    <row r="1448" spans="1:3" x14ac:dyDescent="0.2">
      <c r="A1448" s="13"/>
      <c r="B1448" s="13"/>
      <c r="C1448" s="33"/>
    </row>
    <row r="1449" spans="1:3" x14ac:dyDescent="0.2">
      <c r="A1449" s="13"/>
      <c r="B1449" s="13"/>
      <c r="C1449" s="33"/>
    </row>
    <row r="1450" spans="1:3" x14ac:dyDescent="0.2">
      <c r="A1450" s="13"/>
      <c r="B1450" s="13"/>
      <c r="C1450" s="33"/>
    </row>
    <row r="1451" spans="1:3" x14ac:dyDescent="0.2">
      <c r="A1451" s="13"/>
      <c r="B1451" s="13"/>
      <c r="C1451" s="33"/>
    </row>
    <row r="1452" spans="1:3" x14ac:dyDescent="0.2">
      <c r="A1452" s="13"/>
      <c r="B1452" s="13"/>
      <c r="C1452" s="33"/>
    </row>
    <row r="1453" spans="1:3" x14ac:dyDescent="0.2">
      <c r="A1453" s="13"/>
      <c r="B1453" s="13"/>
      <c r="C1453" s="33"/>
    </row>
    <row r="1454" spans="1:3" x14ac:dyDescent="0.2">
      <c r="A1454" s="13"/>
      <c r="B1454" s="13"/>
      <c r="C1454" s="33"/>
    </row>
    <row r="1455" spans="1:3" x14ac:dyDescent="0.2">
      <c r="A1455" s="13"/>
      <c r="B1455" s="13"/>
      <c r="C1455" s="33"/>
    </row>
    <row r="1456" spans="1:3" x14ac:dyDescent="0.2">
      <c r="A1456" s="13"/>
      <c r="B1456" s="13"/>
      <c r="C1456" s="33"/>
    </row>
    <row r="1457" spans="1:3" x14ac:dyDescent="0.2">
      <c r="A1457" s="13"/>
      <c r="B1457" s="13"/>
      <c r="C1457" s="33"/>
    </row>
    <row r="1458" spans="1:3" x14ac:dyDescent="0.2">
      <c r="A1458" s="13"/>
      <c r="B1458" s="13"/>
      <c r="C1458" s="33"/>
    </row>
    <row r="1459" spans="1:3" x14ac:dyDescent="0.2">
      <c r="A1459" s="13"/>
      <c r="B1459" s="13"/>
      <c r="C1459" s="33"/>
    </row>
    <row r="1460" spans="1:3" x14ac:dyDescent="0.2">
      <c r="A1460" s="13"/>
      <c r="B1460" s="13"/>
      <c r="C1460" s="33"/>
    </row>
    <row r="1461" spans="1:3" x14ac:dyDescent="0.2">
      <c r="A1461" s="13"/>
      <c r="B1461" s="13"/>
      <c r="C1461" s="33"/>
    </row>
    <row r="1462" spans="1:3" x14ac:dyDescent="0.2">
      <c r="A1462" s="13"/>
      <c r="B1462" s="13"/>
      <c r="C1462" s="33"/>
    </row>
    <row r="1463" spans="1:3" x14ac:dyDescent="0.2">
      <c r="A1463" s="13"/>
      <c r="B1463" s="13"/>
      <c r="C1463" s="33"/>
    </row>
    <row r="1464" spans="1:3" x14ac:dyDescent="0.2">
      <c r="A1464" s="13"/>
      <c r="B1464" s="13"/>
      <c r="C1464" s="33"/>
    </row>
    <row r="1465" spans="1:3" x14ac:dyDescent="0.2">
      <c r="A1465" s="13"/>
      <c r="B1465" s="13"/>
      <c r="C1465" s="33"/>
    </row>
    <row r="1466" spans="1:3" x14ac:dyDescent="0.2">
      <c r="A1466" s="13"/>
      <c r="B1466" s="13"/>
      <c r="C1466" s="33"/>
    </row>
    <row r="1467" spans="1:3" x14ac:dyDescent="0.2">
      <c r="A1467" s="13"/>
      <c r="B1467" s="13"/>
      <c r="C1467" s="33"/>
    </row>
    <row r="1468" spans="1:3" x14ac:dyDescent="0.2">
      <c r="A1468" s="13"/>
      <c r="B1468" s="13"/>
      <c r="C1468" s="33"/>
    </row>
    <row r="1469" spans="1:3" x14ac:dyDescent="0.2">
      <c r="A1469" s="13"/>
      <c r="B1469" s="13"/>
      <c r="C1469" s="33"/>
    </row>
    <row r="1470" spans="1:3" x14ac:dyDescent="0.2">
      <c r="A1470" s="13"/>
      <c r="B1470" s="13"/>
      <c r="C1470" s="33"/>
    </row>
    <row r="1471" spans="1:3" x14ac:dyDescent="0.2">
      <c r="A1471" s="13"/>
      <c r="B1471" s="13"/>
      <c r="C1471" s="33"/>
    </row>
    <row r="1472" spans="1:3" x14ac:dyDescent="0.2">
      <c r="A1472" s="13"/>
      <c r="B1472" s="13"/>
      <c r="C1472" s="33"/>
    </row>
    <row r="1473" spans="1:3" x14ac:dyDescent="0.2">
      <c r="A1473" s="13"/>
      <c r="B1473" s="13"/>
      <c r="C1473" s="33"/>
    </row>
    <row r="1474" spans="1:3" x14ac:dyDescent="0.2">
      <c r="A1474" s="13"/>
      <c r="B1474" s="13"/>
      <c r="C1474" s="33"/>
    </row>
    <row r="1475" spans="1:3" x14ac:dyDescent="0.2">
      <c r="A1475" s="13"/>
      <c r="B1475" s="13"/>
      <c r="C1475" s="33"/>
    </row>
    <row r="1476" spans="1:3" x14ac:dyDescent="0.2">
      <c r="A1476" s="13"/>
      <c r="B1476" s="13"/>
      <c r="C1476" s="33"/>
    </row>
    <row r="1477" spans="1:3" x14ac:dyDescent="0.2">
      <c r="A1477" s="13"/>
      <c r="B1477" s="13"/>
      <c r="C1477" s="33"/>
    </row>
    <row r="1478" spans="1:3" x14ac:dyDescent="0.2">
      <c r="A1478" s="13"/>
      <c r="B1478" s="13"/>
      <c r="C1478" s="33"/>
    </row>
    <row r="1479" spans="1:3" x14ac:dyDescent="0.2">
      <c r="A1479" s="13"/>
      <c r="B1479" s="13"/>
      <c r="C1479" s="33"/>
    </row>
    <row r="1480" spans="1:3" x14ac:dyDescent="0.2">
      <c r="A1480" s="13"/>
      <c r="B1480" s="13"/>
      <c r="C1480" s="33"/>
    </row>
    <row r="1481" spans="1:3" x14ac:dyDescent="0.2">
      <c r="A1481" s="13"/>
      <c r="B1481" s="13"/>
      <c r="C1481" s="33"/>
    </row>
    <row r="1482" spans="1:3" x14ac:dyDescent="0.2">
      <c r="A1482" s="13"/>
      <c r="B1482" s="13"/>
      <c r="C1482" s="33"/>
    </row>
    <row r="1483" spans="1:3" x14ac:dyDescent="0.2">
      <c r="A1483" s="13"/>
      <c r="B1483" s="13"/>
      <c r="C1483" s="33"/>
    </row>
    <row r="1484" spans="1:3" x14ac:dyDescent="0.2">
      <c r="A1484" s="13"/>
      <c r="B1484" s="13"/>
      <c r="C1484" s="33"/>
    </row>
    <row r="1485" spans="1:3" x14ac:dyDescent="0.2">
      <c r="A1485" s="13"/>
      <c r="B1485" s="13"/>
      <c r="C1485" s="33"/>
    </row>
    <row r="1486" spans="1:3" x14ac:dyDescent="0.2">
      <c r="A1486" s="13"/>
      <c r="B1486" s="13"/>
      <c r="C1486" s="33"/>
    </row>
    <row r="1487" spans="1:3" x14ac:dyDescent="0.2">
      <c r="A1487" s="13"/>
      <c r="B1487" s="13"/>
      <c r="C1487" s="33"/>
    </row>
    <row r="1488" spans="1:3" x14ac:dyDescent="0.2">
      <c r="A1488" s="13"/>
      <c r="B1488" s="13"/>
      <c r="C1488" s="33"/>
    </row>
    <row r="1489" spans="1:3" x14ac:dyDescent="0.2">
      <c r="A1489" s="13"/>
      <c r="B1489" s="13"/>
      <c r="C1489" s="33"/>
    </row>
    <row r="1490" spans="1:3" x14ac:dyDescent="0.2">
      <c r="A1490" s="13"/>
      <c r="B1490" s="13"/>
      <c r="C1490" s="33"/>
    </row>
    <row r="1491" spans="1:3" x14ac:dyDescent="0.2">
      <c r="A1491" s="13"/>
      <c r="B1491" s="13"/>
      <c r="C1491" s="33"/>
    </row>
    <row r="1492" spans="1:3" x14ac:dyDescent="0.2">
      <c r="A1492" s="13"/>
      <c r="B1492" s="13"/>
      <c r="C1492" s="33"/>
    </row>
    <row r="1493" spans="1:3" x14ac:dyDescent="0.2">
      <c r="A1493" s="13"/>
      <c r="B1493" s="13"/>
      <c r="C1493" s="33"/>
    </row>
    <row r="1494" spans="1:3" x14ac:dyDescent="0.2">
      <c r="A1494" s="13"/>
      <c r="B1494" s="13"/>
      <c r="C1494" s="33"/>
    </row>
    <row r="1495" spans="1:3" x14ac:dyDescent="0.2">
      <c r="A1495" s="13"/>
      <c r="B1495" s="13"/>
      <c r="C1495" s="33"/>
    </row>
    <row r="1496" spans="1:3" x14ac:dyDescent="0.2">
      <c r="A1496" s="13"/>
      <c r="B1496" s="13"/>
      <c r="C1496" s="33"/>
    </row>
    <row r="1497" spans="1:3" x14ac:dyDescent="0.2">
      <c r="A1497" s="13"/>
      <c r="B1497" s="13"/>
      <c r="C1497" s="33"/>
    </row>
    <row r="1498" spans="1:3" x14ac:dyDescent="0.2">
      <c r="A1498" s="13"/>
      <c r="B1498" s="13"/>
      <c r="C1498" s="33"/>
    </row>
    <row r="1499" spans="1:3" x14ac:dyDescent="0.2">
      <c r="A1499" s="13"/>
      <c r="B1499" s="13"/>
      <c r="C1499" s="33"/>
    </row>
    <row r="1500" spans="1:3" x14ac:dyDescent="0.2">
      <c r="A1500" s="13"/>
      <c r="B1500" s="13"/>
      <c r="C1500" s="33"/>
    </row>
    <row r="1501" spans="1:3" x14ac:dyDescent="0.2">
      <c r="A1501" s="13"/>
      <c r="B1501" s="13"/>
      <c r="C1501" s="33"/>
    </row>
    <row r="1502" spans="1:3" x14ac:dyDescent="0.2">
      <c r="A1502" s="13"/>
      <c r="B1502" s="13"/>
      <c r="C1502" s="33"/>
    </row>
    <row r="1503" spans="1:3" x14ac:dyDescent="0.2">
      <c r="A1503" s="13"/>
      <c r="B1503" s="13"/>
      <c r="C1503" s="33"/>
    </row>
    <row r="1504" spans="1:3" x14ac:dyDescent="0.2">
      <c r="A1504" s="13"/>
      <c r="B1504" s="13"/>
      <c r="C1504" s="33"/>
    </row>
    <row r="1505" spans="1:3" x14ac:dyDescent="0.2">
      <c r="A1505" s="13"/>
      <c r="B1505" s="13"/>
      <c r="C1505" s="33"/>
    </row>
    <row r="1506" spans="1:3" x14ac:dyDescent="0.2">
      <c r="A1506" s="13"/>
      <c r="B1506" s="13"/>
      <c r="C1506" s="33"/>
    </row>
    <row r="1507" spans="1:3" x14ac:dyDescent="0.2">
      <c r="A1507" s="13"/>
      <c r="B1507" s="13"/>
      <c r="C1507" s="33"/>
    </row>
    <row r="1508" spans="1:3" x14ac:dyDescent="0.2">
      <c r="A1508" s="13"/>
      <c r="B1508" s="13"/>
      <c r="C1508" s="33"/>
    </row>
    <row r="1509" spans="1:3" x14ac:dyDescent="0.2">
      <c r="A1509" s="13"/>
      <c r="B1509" s="13"/>
      <c r="C1509" s="33"/>
    </row>
    <row r="1510" spans="1:3" x14ac:dyDescent="0.2">
      <c r="A1510" s="13"/>
      <c r="B1510" s="13"/>
      <c r="C1510" s="33"/>
    </row>
    <row r="1511" spans="1:3" x14ac:dyDescent="0.2">
      <c r="A1511" s="13"/>
      <c r="B1511" s="13"/>
      <c r="C1511" s="33"/>
    </row>
    <row r="1512" spans="1:3" x14ac:dyDescent="0.2">
      <c r="A1512" s="13"/>
      <c r="B1512" s="13"/>
      <c r="C1512" s="33"/>
    </row>
    <row r="1513" spans="1:3" x14ac:dyDescent="0.2">
      <c r="A1513" s="13"/>
      <c r="B1513" s="13"/>
      <c r="C1513" s="33"/>
    </row>
    <row r="1514" spans="1:3" x14ac:dyDescent="0.2">
      <c r="A1514" s="13"/>
      <c r="B1514" s="13"/>
      <c r="C1514" s="33"/>
    </row>
    <row r="1515" spans="1:3" x14ac:dyDescent="0.2">
      <c r="A1515" s="13"/>
      <c r="B1515" s="13"/>
      <c r="C1515" s="33"/>
    </row>
    <row r="1516" spans="1:3" x14ac:dyDescent="0.2">
      <c r="A1516" s="13"/>
      <c r="B1516" s="13"/>
      <c r="C1516" s="33"/>
    </row>
    <row r="1517" spans="1:3" x14ac:dyDescent="0.2">
      <c r="A1517" s="13"/>
      <c r="B1517" s="13"/>
      <c r="C1517" s="33"/>
    </row>
    <row r="1518" spans="1:3" x14ac:dyDescent="0.2">
      <c r="A1518" s="13"/>
      <c r="B1518" s="13"/>
      <c r="C1518" s="33"/>
    </row>
    <row r="1519" spans="1:3" x14ac:dyDescent="0.2">
      <c r="A1519" s="13"/>
      <c r="B1519" s="13"/>
      <c r="C1519" s="33"/>
    </row>
    <row r="1520" spans="1:3" x14ac:dyDescent="0.2">
      <c r="A1520" s="13"/>
      <c r="B1520" s="13"/>
      <c r="C1520" s="33"/>
    </row>
    <row r="1521" spans="1:3" x14ac:dyDescent="0.2">
      <c r="A1521" s="13"/>
      <c r="B1521" s="13"/>
      <c r="C1521" s="33"/>
    </row>
    <row r="1522" spans="1:3" x14ac:dyDescent="0.2">
      <c r="A1522" s="13"/>
      <c r="B1522" s="13"/>
      <c r="C1522" s="33"/>
    </row>
    <row r="1523" spans="1:3" x14ac:dyDescent="0.2">
      <c r="A1523" s="13"/>
      <c r="B1523" s="13"/>
      <c r="C1523" s="33"/>
    </row>
    <row r="1524" spans="1:3" x14ac:dyDescent="0.2">
      <c r="A1524" s="13"/>
      <c r="B1524" s="13"/>
      <c r="C1524" s="33"/>
    </row>
    <row r="1525" spans="1:3" x14ac:dyDescent="0.2">
      <c r="A1525" s="13"/>
      <c r="B1525" s="13"/>
      <c r="C1525" s="33"/>
    </row>
    <row r="1526" spans="1:3" x14ac:dyDescent="0.2">
      <c r="A1526" s="13"/>
      <c r="B1526" s="13"/>
      <c r="C1526" s="33"/>
    </row>
    <row r="1527" spans="1:3" x14ac:dyDescent="0.2">
      <c r="A1527" s="13"/>
      <c r="B1527" s="13"/>
      <c r="C1527" s="33"/>
    </row>
    <row r="1528" spans="1:3" x14ac:dyDescent="0.2">
      <c r="A1528" s="13"/>
      <c r="B1528" s="13"/>
      <c r="C1528" s="33"/>
    </row>
    <row r="1529" spans="1:3" x14ac:dyDescent="0.2">
      <c r="A1529" s="13"/>
      <c r="B1529" s="13"/>
      <c r="C1529" s="33"/>
    </row>
    <row r="1530" spans="1:3" x14ac:dyDescent="0.2">
      <c r="A1530" s="13"/>
      <c r="B1530" s="13"/>
      <c r="C1530" s="33"/>
    </row>
    <row r="1531" spans="1:3" x14ac:dyDescent="0.2">
      <c r="A1531" s="13"/>
      <c r="B1531" s="13"/>
      <c r="C1531" s="33"/>
    </row>
    <row r="1532" spans="1:3" x14ac:dyDescent="0.2">
      <c r="A1532" s="13"/>
      <c r="B1532" s="13"/>
      <c r="C1532" s="33"/>
    </row>
    <row r="1533" spans="1:3" x14ac:dyDescent="0.2">
      <c r="A1533" s="13"/>
      <c r="B1533" s="13"/>
      <c r="C1533" s="33"/>
    </row>
    <row r="1534" spans="1:3" x14ac:dyDescent="0.2">
      <c r="A1534" s="13"/>
      <c r="B1534" s="13"/>
      <c r="C1534" s="33"/>
    </row>
    <row r="1535" spans="1:3" x14ac:dyDescent="0.2">
      <c r="A1535" s="13"/>
      <c r="B1535" s="13"/>
      <c r="C1535" s="33"/>
    </row>
    <row r="1536" spans="1:3" x14ac:dyDescent="0.2">
      <c r="A1536" s="13"/>
      <c r="B1536" s="13"/>
      <c r="C1536" s="33"/>
    </row>
    <row r="1537" spans="1:3" x14ac:dyDescent="0.2">
      <c r="A1537" s="13"/>
      <c r="B1537" s="13"/>
      <c r="C1537" s="33"/>
    </row>
    <row r="1538" spans="1:3" x14ac:dyDescent="0.2">
      <c r="A1538" s="13"/>
      <c r="B1538" s="13"/>
      <c r="C1538" s="33"/>
    </row>
    <row r="1539" spans="1:3" x14ac:dyDescent="0.2">
      <c r="A1539" s="13"/>
      <c r="B1539" s="13"/>
      <c r="C1539" s="33"/>
    </row>
    <row r="1540" spans="1:3" x14ac:dyDescent="0.2">
      <c r="A1540" s="13"/>
      <c r="B1540" s="13"/>
      <c r="C1540" s="33"/>
    </row>
    <row r="1541" spans="1:3" x14ac:dyDescent="0.2">
      <c r="A1541" s="13"/>
      <c r="B1541" s="13"/>
      <c r="C1541" s="33"/>
    </row>
    <row r="1542" spans="1:3" x14ac:dyDescent="0.2">
      <c r="A1542" s="13"/>
      <c r="B1542" s="13"/>
      <c r="C1542" s="33"/>
    </row>
    <row r="1543" spans="1:3" x14ac:dyDescent="0.2">
      <c r="A1543" s="13"/>
      <c r="B1543" s="13"/>
      <c r="C1543" s="33"/>
    </row>
    <row r="1544" spans="1:3" x14ac:dyDescent="0.2">
      <c r="A1544" s="13"/>
      <c r="B1544" s="13"/>
      <c r="C1544" s="33"/>
    </row>
    <row r="1545" spans="1:3" x14ac:dyDescent="0.2">
      <c r="A1545" s="13"/>
      <c r="B1545" s="13"/>
      <c r="C1545" s="33"/>
    </row>
    <row r="1546" spans="1:3" x14ac:dyDescent="0.2">
      <c r="A1546" s="13"/>
      <c r="B1546" s="13"/>
      <c r="C1546" s="33"/>
    </row>
    <row r="1547" spans="1:3" x14ac:dyDescent="0.2">
      <c r="A1547" s="13"/>
      <c r="B1547" s="13"/>
      <c r="C1547" s="33"/>
    </row>
    <row r="1548" spans="1:3" x14ac:dyDescent="0.2">
      <c r="A1548" s="13"/>
      <c r="B1548" s="13"/>
      <c r="C1548" s="33"/>
    </row>
    <row r="1549" spans="1:3" x14ac:dyDescent="0.2">
      <c r="A1549" s="13"/>
      <c r="B1549" s="13"/>
      <c r="C1549" s="33"/>
    </row>
    <row r="1550" spans="1:3" x14ac:dyDescent="0.2">
      <c r="A1550" s="13"/>
      <c r="B1550" s="13"/>
      <c r="C1550" s="33"/>
    </row>
    <row r="1551" spans="1:3" x14ac:dyDescent="0.2">
      <c r="A1551" s="13"/>
      <c r="B1551" s="13"/>
      <c r="C1551" s="33"/>
    </row>
    <row r="1552" spans="1:3" x14ac:dyDescent="0.2">
      <c r="A1552" s="13"/>
      <c r="B1552" s="13"/>
      <c r="C1552" s="33"/>
    </row>
    <row r="1553" spans="1:3" x14ac:dyDescent="0.2">
      <c r="A1553" s="13"/>
      <c r="B1553" s="13"/>
      <c r="C1553" s="33"/>
    </row>
    <row r="1554" spans="1:3" x14ac:dyDescent="0.2">
      <c r="A1554" s="13"/>
      <c r="B1554" s="13"/>
      <c r="C1554" s="33"/>
    </row>
    <row r="1555" spans="1:3" x14ac:dyDescent="0.2">
      <c r="A1555" s="13"/>
      <c r="B1555" s="13"/>
      <c r="C1555" s="33"/>
    </row>
    <row r="1556" spans="1:3" x14ac:dyDescent="0.2">
      <c r="A1556" s="13"/>
      <c r="B1556" s="13"/>
      <c r="C1556" s="33"/>
    </row>
    <row r="1557" spans="1:3" x14ac:dyDescent="0.2">
      <c r="A1557" s="13"/>
      <c r="B1557" s="13"/>
      <c r="C1557" s="33"/>
    </row>
    <row r="1558" spans="1:3" x14ac:dyDescent="0.2">
      <c r="A1558" s="13"/>
      <c r="B1558" s="13"/>
      <c r="C1558" s="33"/>
    </row>
    <row r="1559" spans="1:3" x14ac:dyDescent="0.2">
      <c r="A1559" s="13"/>
      <c r="B1559" s="13"/>
      <c r="C1559" s="33"/>
    </row>
    <row r="1560" spans="1:3" x14ac:dyDescent="0.2">
      <c r="A1560" s="13"/>
      <c r="B1560" s="13"/>
      <c r="C1560" s="33"/>
    </row>
    <row r="1561" spans="1:3" x14ac:dyDescent="0.2">
      <c r="A1561" s="13"/>
      <c r="B1561" s="13"/>
      <c r="C1561" s="33"/>
    </row>
    <row r="1562" spans="1:3" x14ac:dyDescent="0.2">
      <c r="A1562" s="13"/>
      <c r="B1562" s="13"/>
      <c r="C1562" s="33"/>
    </row>
    <row r="1563" spans="1:3" x14ac:dyDescent="0.2">
      <c r="A1563" s="13"/>
      <c r="B1563" s="13"/>
      <c r="C1563" s="33"/>
    </row>
    <row r="1564" spans="1:3" x14ac:dyDescent="0.2">
      <c r="A1564" s="13"/>
      <c r="B1564" s="13"/>
      <c r="C1564" s="33"/>
    </row>
    <row r="1565" spans="1:3" x14ac:dyDescent="0.2">
      <c r="A1565" s="13"/>
      <c r="B1565" s="13"/>
      <c r="C1565" s="33"/>
    </row>
    <row r="1566" spans="1:3" x14ac:dyDescent="0.2">
      <c r="A1566" s="13"/>
      <c r="B1566" s="13"/>
      <c r="C1566" s="33"/>
    </row>
    <row r="1567" spans="1:3" x14ac:dyDescent="0.2">
      <c r="A1567" s="13"/>
      <c r="B1567" s="13"/>
      <c r="C1567" s="33"/>
    </row>
    <row r="1568" spans="1:3" x14ac:dyDescent="0.2">
      <c r="A1568" s="13"/>
      <c r="B1568" s="13"/>
      <c r="C1568" s="33"/>
    </row>
    <row r="1569" spans="1:3" x14ac:dyDescent="0.2">
      <c r="A1569" s="13"/>
      <c r="B1569" s="13"/>
      <c r="C1569" s="33"/>
    </row>
    <row r="1570" spans="1:3" x14ac:dyDescent="0.2">
      <c r="A1570" s="13"/>
      <c r="B1570" s="13"/>
      <c r="C1570" s="33"/>
    </row>
    <row r="1571" spans="1:3" x14ac:dyDescent="0.2">
      <c r="A1571" s="13"/>
      <c r="B1571" s="13"/>
      <c r="C1571" s="33"/>
    </row>
    <row r="1572" spans="1:3" x14ac:dyDescent="0.2">
      <c r="A1572" s="13"/>
      <c r="B1572" s="13"/>
      <c r="C1572" s="33"/>
    </row>
    <row r="1573" spans="1:3" x14ac:dyDescent="0.2">
      <c r="A1573" s="13"/>
      <c r="B1573" s="13"/>
      <c r="C1573" s="33"/>
    </row>
    <row r="1574" spans="1:3" x14ac:dyDescent="0.2">
      <c r="A1574" s="13"/>
      <c r="B1574" s="13"/>
      <c r="C1574" s="33"/>
    </row>
    <row r="1575" spans="1:3" x14ac:dyDescent="0.2">
      <c r="A1575" s="13"/>
      <c r="B1575" s="13"/>
      <c r="C1575" s="33"/>
    </row>
    <row r="1576" spans="1:3" x14ac:dyDescent="0.2">
      <c r="A1576" s="13"/>
      <c r="B1576" s="13"/>
      <c r="C1576" s="33"/>
    </row>
    <row r="1577" spans="1:3" x14ac:dyDescent="0.2">
      <c r="A1577" s="13"/>
      <c r="B1577" s="13"/>
      <c r="C1577" s="33"/>
    </row>
    <row r="1578" spans="1:3" x14ac:dyDescent="0.2">
      <c r="A1578" s="13"/>
      <c r="B1578" s="13"/>
      <c r="C1578" s="33"/>
    </row>
    <row r="1579" spans="1:3" x14ac:dyDescent="0.2">
      <c r="A1579" s="13"/>
      <c r="B1579" s="13"/>
      <c r="C1579" s="33"/>
    </row>
    <row r="1580" spans="1:3" x14ac:dyDescent="0.2">
      <c r="A1580" s="13"/>
      <c r="B1580" s="13"/>
      <c r="C1580" s="33"/>
    </row>
    <row r="1581" spans="1:3" x14ac:dyDescent="0.2">
      <c r="A1581" s="13"/>
      <c r="B1581" s="13"/>
      <c r="C1581" s="33"/>
    </row>
    <row r="1582" spans="1:3" x14ac:dyDescent="0.2">
      <c r="A1582" s="13"/>
      <c r="B1582" s="13"/>
      <c r="C1582" s="33"/>
    </row>
    <row r="1583" spans="1:3" x14ac:dyDescent="0.2">
      <c r="A1583" s="13"/>
      <c r="B1583" s="13"/>
      <c r="C1583" s="33"/>
    </row>
    <row r="1584" spans="1:3" x14ac:dyDescent="0.2">
      <c r="A1584" s="13"/>
      <c r="B1584" s="13"/>
      <c r="C1584" s="33"/>
    </row>
    <row r="1585" spans="1:3" x14ac:dyDescent="0.2">
      <c r="A1585" s="13"/>
      <c r="B1585" s="13"/>
      <c r="C1585" s="33"/>
    </row>
    <row r="1586" spans="1:3" x14ac:dyDescent="0.2">
      <c r="A1586" s="13"/>
      <c r="B1586" s="13"/>
      <c r="C1586" s="33"/>
    </row>
    <row r="1587" spans="1:3" x14ac:dyDescent="0.2">
      <c r="A1587" s="13"/>
      <c r="B1587" s="13"/>
      <c r="C1587" s="33"/>
    </row>
    <row r="1588" spans="1:3" x14ac:dyDescent="0.2">
      <c r="A1588" s="13"/>
      <c r="B1588" s="13"/>
      <c r="C1588" s="33"/>
    </row>
    <row r="1589" spans="1:3" x14ac:dyDescent="0.2">
      <c r="A1589" s="13"/>
      <c r="B1589" s="13"/>
      <c r="C1589" s="33"/>
    </row>
    <row r="1590" spans="1:3" x14ac:dyDescent="0.2">
      <c r="A1590" s="13"/>
      <c r="B1590" s="13"/>
      <c r="C1590" s="33"/>
    </row>
    <row r="1591" spans="1:3" x14ac:dyDescent="0.2">
      <c r="A1591" s="13"/>
      <c r="B1591" s="13"/>
      <c r="C1591" s="33"/>
    </row>
    <row r="1592" spans="1:3" x14ac:dyDescent="0.2">
      <c r="A1592" s="13"/>
      <c r="B1592" s="13"/>
      <c r="C1592" s="33"/>
    </row>
    <row r="1593" spans="1:3" x14ac:dyDescent="0.2">
      <c r="A1593" s="13"/>
      <c r="B1593" s="13"/>
      <c r="C1593" s="33"/>
    </row>
    <row r="1594" spans="1:3" x14ac:dyDescent="0.2">
      <c r="A1594" s="13"/>
      <c r="B1594" s="13"/>
      <c r="C1594" s="33"/>
    </row>
    <row r="1595" spans="1:3" x14ac:dyDescent="0.2">
      <c r="A1595" s="13"/>
      <c r="B1595" s="13"/>
      <c r="C1595" s="33"/>
    </row>
    <row r="1596" spans="1:3" x14ac:dyDescent="0.2">
      <c r="A1596" s="13"/>
      <c r="B1596" s="13"/>
      <c r="C1596" s="33"/>
    </row>
    <row r="1597" spans="1:3" x14ac:dyDescent="0.2">
      <c r="A1597" s="13"/>
      <c r="B1597" s="13"/>
      <c r="C1597" s="33"/>
    </row>
    <row r="1598" spans="1:3" x14ac:dyDescent="0.2">
      <c r="A1598" s="13"/>
      <c r="B1598" s="13"/>
      <c r="C1598" s="33"/>
    </row>
    <row r="1599" spans="1:3" x14ac:dyDescent="0.2">
      <c r="A1599" s="13"/>
      <c r="B1599" s="13"/>
      <c r="C1599" s="33"/>
    </row>
    <row r="1600" spans="1:3" x14ac:dyDescent="0.2">
      <c r="A1600" s="13"/>
      <c r="B1600" s="13"/>
      <c r="C1600" s="33"/>
    </row>
    <row r="1601" spans="1:3" x14ac:dyDescent="0.2">
      <c r="A1601" s="13"/>
      <c r="B1601" s="13"/>
      <c r="C1601" s="33"/>
    </row>
    <row r="1602" spans="1:3" x14ac:dyDescent="0.2">
      <c r="A1602" s="13"/>
      <c r="B1602" s="13"/>
      <c r="C1602" s="33"/>
    </row>
    <row r="1603" spans="1:3" x14ac:dyDescent="0.2">
      <c r="A1603" s="13"/>
      <c r="B1603" s="13"/>
      <c r="C1603" s="33"/>
    </row>
    <row r="1604" spans="1:3" x14ac:dyDescent="0.2">
      <c r="A1604" s="13"/>
      <c r="B1604" s="13"/>
      <c r="C1604" s="33"/>
    </row>
    <row r="1605" spans="1:3" x14ac:dyDescent="0.2">
      <c r="A1605" s="13"/>
      <c r="B1605" s="13"/>
      <c r="C1605" s="33"/>
    </row>
    <row r="1606" spans="1:3" x14ac:dyDescent="0.2">
      <c r="A1606" s="13"/>
      <c r="B1606" s="13"/>
      <c r="C1606" s="33"/>
    </row>
    <row r="1607" spans="1:3" x14ac:dyDescent="0.2">
      <c r="A1607" s="13"/>
      <c r="B1607" s="13"/>
      <c r="C1607" s="33"/>
    </row>
    <row r="1608" spans="1:3" x14ac:dyDescent="0.2">
      <c r="A1608" s="13"/>
      <c r="B1608" s="13"/>
      <c r="C1608" s="33"/>
    </row>
    <row r="1609" spans="1:3" x14ac:dyDescent="0.2">
      <c r="A1609" s="13"/>
      <c r="B1609" s="13"/>
      <c r="C1609" s="33"/>
    </row>
    <row r="1610" spans="1:3" x14ac:dyDescent="0.2">
      <c r="A1610" s="13"/>
      <c r="B1610" s="13"/>
      <c r="C1610" s="33"/>
    </row>
    <row r="1611" spans="1:3" x14ac:dyDescent="0.2">
      <c r="A1611" s="13"/>
      <c r="B1611" s="13"/>
      <c r="C1611" s="33"/>
    </row>
    <row r="1612" spans="1:3" x14ac:dyDescent="0.2">
      <c r="A1612" s="13"/>
      <c r="B1612" s="13"/>
      <c r="C1612" s="33"/>
    </row>
    <row r="1613" spans="1:3" x14ac:dyDescent="0.2">
      <c r="A1613" s="13"/>
      <c r="B1613" s="13"/>
      <c r="C1613" s="33"/>
    </row>
    <row r="1614" spans="1:3" x14ac:dyDescent="0.2">
      <c r="A1614" s="13"/>
      <c r="B1614" s="13"/>
      <c r="C1614" s="33"/>
    </row>
    <row r="1615" spans="1:3" x14ac:dyDescent="0.2">
      <c r="A1615" s="13"/>
      <c r="B1615" s="13"/>
      <c r="C1615" s="33"/>
    </row>
    <row r="1616" spans="1:3" x14ac:dyDescent="0.2">
      <c r="A1616" s="13"/>
      <c r="B1616" s="13"/>
      <c r="C1616" s="33"/>
    </row>
    <row r="1617" spans="1:3" x14ac:dyDescent="0.2">
      <c r="A1617" s="13"/>
      <c r="B1617" s="13"/>
      <c r="C1617" s="33"/>
    </row>
    <row r="1618" spans="1:3" x14ac:dyDescent="0.2">
      <c r="A1618" s="13"/>
      <c r="B1618" s="13"/>
      <c r="C1618" s="33"/>
    </row>
    <row r="1619" spans="1:3" x14ac:dyDescent="0.2">
      <c r="A1619" s="13"/>
      <c r="B1619" s="13"/>
      <c r="C1619" s="33"/>
    </row>
    <row r="1620" spans="1:3" x14ac:dyDescent="0.2">
      <c r="A1620" s="13"/>
      <c r="B1620" s="13"/>
      <c r="C1620" s="33"/>
    </row>
    <row r="1621" spans="1:3" x14ac:dyDescent="0.2">
      <c r="A1621" s="13"/>
      <c r="B1621" s="13"/>
      <c r="C1621" s="33"/>
    </row>
    <row r="1622" spans="1:3" x14ac:dyDescent="0.2">
      <c r="A1622" s="13"/>
      <c r="B1622" s="13"/>
      <c r="C1622" s="33"/>
    </row>
    <row r="1623" spans="1:3" x14ac:dyDescent="0.2">
      <c r="A1623" s="13"/>
      <c r="B1623" s="13"/>
      <c r="C1623" s="33"/>
    </row>
    <row r="1624" spans="1:3" x14ac:dyDescent="0.2">
      <c r="A1624" s="13"/>
      <c r="B1624" s="13"/>
      <c r="C1624" s="33"/>
    </row>
    <row r="1625" spans="1:3" x14ac:dyDescent="0.2">
      <c r="A1625" s="13"/>
      <c r="B1625" s="13"/>
      <c r="C1625" s="33"/>
    </row>
    <row r="1626" spans="1:3" x14ac:dyDescent="0.2">
      <c r="A1626" s="13"/>
      <c r="B1626" s="13"/>
      <c r="C1626" s="33"/>
    </row>
    <row r="1627" spans="1:3" x14ac:dyDescent="0.2">
      <c r="A1627" s="13"/>
      <c r="B1627" s="13"/>
      <c r="C1627" s="33"/>
    </row>
    <row r="1628" spans="1:3" x14ac:dyDescent="0.2">
      <c r="A1628" s="13"/>
      <c r="B1628" s="13"/>
      <c r="C1628" s="33"/>
    </row>
    <row r="1629" spans="1:3" x14ac:dyDescent="0.2">
      <c r="A1629" s="13"/>
      <c r="B1629" s="13"/>
      <c r="C1629" s="33"/>
    </row>
    <row r="1630" spans="1:3" x14ac:dyDescent="0.2">
      <c r="A1630" s="13"/>
      <c r="B1630" s="13"/>
      <c r="C1630" s="33"/>
    </row>
    <row r="1631" spans="1:3" x14ac:dyDescent="0.2">
      <c r="A1631" s="13"/>
      <c r="B1631" s="13"/>
      <c r="C1631" s="33"/>
    </row>
    <row r="1632" spans="1:3" x14ac:dyDescent="0.2">
      <c r="A1632" s="13"/>
      <c r="B1632" s="13"/>
      <c r="C1632" s="33"/>
    </row>
    <row r="1633" spans="1:3" x14ac:dyDescent="0.2">
      <c r="A1633" s="13"/>
      <c r="B1633" s="13"/>
      <c r="C1633" s="33"/>
    </row>
    <row r="1634" spans="1:3" x14ac:dyDescent="0.2">
      <c r="A1634" s="13"/>
      <c r="B1634" s="13"/>
      <c r="C1634" s="33"/>
    </row>
    <row r="1635" spans="1:3" x14ac:dyDescent="0.2">
      <c r="A1635" s="13"/>
      <c r="B1635" s="13"/>
      <c r="C1635" s="33"/>
    </row>
    <row r="1636" spans="1:3" x14ac:dyDescent="0.2">
      <c r="A1636" s="13"/>
      <c r="B1636" s="13"/>
      <c r="C1636" s="33"/>
    </row>
    <row r="1637" spans="1:3" x14ac:dyDescent="0.2">
      <c r="A1637" s="13"/>
      <c r="B1637" s="13"/>
      <c r="C1637" s="33"/>
    </row>
    <row r="1638" spans="1:3" x14ac:dyDescent="0.2">
      <c r="A1638" s="13"/>
      <c r="B1638" s="13"/>
      <c r="C1638" s="33"/>
    </row>
    <row r="1639" spans="1:3" x14ac:dyDescent="0.2">
      <c r="A1639" s="13"/>
      <c r="B1639" s="13"/>
      <c r="C1639" s="33"/>
    </row>
    <row r="1640" spans="1:3" x14ac:dyDescent="0.2">
      <c r="A1640" s="13"/>
      <c r="B1640" s="13"/>
      <c r="C1640" s="33"/>
    </row>
    <row r="1641" spans="1:3" x14ac:dyDescent="0.2">
      <c r="A1641" s="13"/>
      <c r="B1641" s="13"/>
      <c r="C1641" s="33"/>
    </row>
    <row r="1642" spans="1:3" x14ac:dyDescent="0.2">
      <c r="A1642" s="13"/>
      <c r="B1642" s="13"/>
      <c r="C1642" s="33"/>
    </row>
    <row r="1643" spans="1:3" x14ac:dyDescent="0.2">
      <c r="A1643" s="13"/>
      <c r="B1643" s="13"/>
      <c r="C1643" s="33"/>
    </row>
    <row r="1644" spans="1:3" x14ac:dyDescent="0.2">
      <c r="A1644" s="13"/>
      <c r="B1644" s="13"/>
      <c r="C1644" s="33"/>
    </row>
    <row r="1645" spans="1:3" x14ac:dyDescent="0.2">
      <c r="A1645" s="13"/>
      <c r="B1645" s="13"/>
      <c r="C1645" s="33"/>
    </row>
    <row r="1646" spans="1:3" x14ac:dyDescent="0.2">
      <c r="A1646" s="13"/>
      <c r="B1646" s="13"/>
      <c r="C1646" s="33"/>
    </row>
    <row r="1647" spans="1:3" x14ac:dyDescent="0.2">
      <c r="A1647" s="13"/>
      <c r="B1647" s="13"/>
      <c r="C1647" s="33"/>
    </row>
    <row r="1648" spans="1:3" x14ac:dyDescent="0.2">
      <c r="A1648" s="13"/>
      <c r="B1648" s="13"/>
      <c r="C1648" s="33"/>
    </row>
    <row r="1649" spans="1:3" x14ac:dyDescent="0.2">
      <c r="A1649" s="13"/>
      <c r="B1649" s="13"/>
      <c r="C1649" s="33"/>
    </row>
    <row r="1650" spans="1:3" x14ac:dyDescent="0.2">
      <c r="A1650" s="13"/>
      <c r="B1650" s="13"/>
      <c r="C1650" s="33"/>
    </row>
    <row r="1651" spans="1:3" x14ac:dyDescent="0.2">
      <c r="A1651" s="13"/>
      <c r="B1651" s="13"/>
      <c r="C1651" s="33"/>
    </row>
    <row r="1652" spans="1:3" x14ac:dyDescent="0.2">
      <c r="A1652" s="13"/>
      <c r="B1652" s="13"/>
      <c r="C1652" s="33"/>
    </row>
    <row r="1653" spans="1:3" x14ac:dyDescent="0.2">
      <c r="A1653" s="13"/>
      <c r="B1653" s="13"/>
      <c r="C1653" s="33"/>
    </row>
    <row r="1654" spans="1:3" x14ac:dyDescent="0.2">
      <c r="A1654" s="13"/>
      <c r="B1654" s="13"/>
      <c r="C1654" s="33"/>
    </row>
    <row r="1655" spans="1:3" x14ac:dyDescent="0.2">
      <c r="A1655" s="13"/>
      <c r="B1655" s="13"/>
      <c r="C1655" s="33"/>
    </row>
    <row r="1656" spans="1:3" x14ac:dyDescent="0.2">
      <c r="A1656" s="13"/>
      <c r="B1656" s="13"/>
      <c r="C1656" s="33"/>
    </row>
    <row r="1657" spans="1:3" x14ac:dyDescent="0.2">
      <c r="A1657" s="13"/>
      <c r="B1657" s="13"/>
      <c r="C1657" s="33"/>
    </row>
    <row r="1658" spans="1:3" x14ac:dyDescent="0.2">
      <c r="A1658" s="13"/>
      <c r="B1658" s="13"/>
      <c r="C1658" s="33"/>
    </row>
    <row r="1659" spans="1:3" x14ac:dyDescent="0.2">
      <c r="A1659" s="13"/>
      <c r="B1659" s="13"/>
      <c r="C1659" s="33"/>
    </row>
    <row r="1660" spans="1:3" x14ac:dyDescent="0.2">
      <c r="A1660" s="13"/>
      <c r="B1660" s="13"/>
      <c r="C1660" s="33"/>
    </row>
    <row r="1661" spans="1:3" x14ac:dyDescent="0.2">
      <c r="A1661" s="13"/>
      <c r="B1661" s="13"/>
      <c r="C1661" s="33"/>
    </row>
    <row r="1662" spans="1:3" x14ac:dyDescent="0.2">
      <c r="A1662" s="13"/>
      <c r="B1662" s="13"/>
      <c r="C1662" s="33"/>
    </row>
    <row r="1663" spans="1:3" x14ac:dyDescent="0.2">
      <c r="A1663" s="13"/>
      <c r="B1663" s="13"/>
      <c r="C1663" s="33"/>
    </row>
    <row r="1664" spans="1:3" x14ac:dyDescent="0.2">
      <c r="A1664" s="13"/>
      <c r="B1664" s="13"/>
      <c r="C1664" s="33"/>
    </row>
    <row r="1665" spans="1:3" x14ac:dyDescent="0.2">
      <c r="A1665" s="13"/>
      <c r="B1665" s="13"/>
      <c r="C1665" s="33"/>
    </row>
    <row r="1666" spans="1:3" x14ac:dyDescent="0.2">
      <c r="A1666" s="13"/>
      <c r="B1666" s="13"/>
      <c r="C1666" s="33"/>
    </row>
    <row r="1667" spans="1:3" x14ac:dyDescent="0.2">
      <c r="A1667" s="13"/>
      <c r="B1667" s="13"/>
      <c r="C1667" s="33"/>
    </row>
    <row r="1668" spans="1:3" x14ac:dyDescent="0.2">
      <c r="A1668" s="13"/>
      <c r="B1668" s="13"/>
      <c r="C1668" s="33"/>
    </row>
    <row r="1669" spans="1:3" x14ac:dyDescent="0.2">
      <c r="A1669" s="13"/>
      <c r="B1669" s="13"/>
      <c r="C1669" s="33"/>
    </row>
    <row r="1670" spans="1:3" x14ac:dyDescent="0.2">
      <c r="A1670" s="13"/>
      <c r="B1670" s="13"/>
      <c r="C1670" s="33"/>
    </row>
    <row r="1671" spans="1:3" x14ac:dyDescent="0.2">
      <c r="A1671" s="13"/>
      <c r="B1671" s="13"/>
      <c r="C1671" s="33"/>
    </row>
    <row r="1672" spans="1:3" x14ac:dyDescent="0.2">
      <c r="A1672" s="13"/>
      <c r="B1672" s="13"/>
      <c r="C1672" s="33"/>
    </row>
    <row r="1673" spans="1:3" x14ac:dyDescent="0.2">
      <c r="A1673" s="13"/>
      <c r="B1673" s="13"/>
      <c r="C1673" s="33"/>
    </row>
    <row r="1674" spans="1:3" x14ac:dyDescent="0.2">
      <c r="A1674" s="13"/>
      <c r="B1674" s="13"/>
      <c r="C1674" s="33"/>
    </row>
    <row r="1675" spans="1:3" x14ac:dyDescent="0.2">
      <c r="A1675" s="13"/>
      <c r="B1675" s="13"/>
      <c r="C1675" s="33"/>
    </row>
    <row r="1676" spans="1:3" x14ac:dyDescent="0.2">
      <c r="A1676" s="13"/>
      <c r="B1676" s="13"/>
      <c r="C1676" s="33"/>
    </row>
    <row r="1677" spans="1:3" x14ac:dyDescent="0.2">
      <c r="A1677" s="13"/>
      <c r="B1677" s="13"/>
      <c r="C1677" s="33"/>
    </row>
    <row r="1678" spans="1:3" x14ac:dyDescent="0.2">
      <c r="A1678" s="13"/>
      <c r="B1678" s="13"/>
      <c r="C1678" s="33"/>
    </row>
    <row r="1679" spans="1:3" x14ac:dyDescent="0.2">
      <c r="A1679" s="13"/>
      <c r="B1679" s="13"/>
      <c r="C1679" s="33"/>
    </row>
    <row r="1680" spans="1:3" x14ac:dyDescent="0.2">
      <c r="A1680" s="13"/>
      <c r="B1680" s="13"/>
      <c r="C1680" s="33"/>
    </row>
    <row r="1681" spans="1:3" x14ac:dyDescent="0.2">
      <c r="A1681" s="13"/>
      <c r="B1681" s="13"/>
      <c r="C1681" s="33"/>
    </row>
    <row r="1682" spans="1:3" x14ac:dyDescent="0.2">
      <c r="A1682" s="13"/>
      <c r="B1682" s="13"/>
      <c r="C1682" s="33"/>
    </row>
    <row r="1683" spans="1:3" x14ac:dyDescent="0.2">
      <c r="A1683" s="13"/>
      <c r="B1683" s="13"/>
      <c r="C1683" s="33"/>
    </row>
    <row r="1684" spans="1:3" x14ac:dyDescent="0.2">
      <c r="A1684" s="13"/>
      <c r="B1684" s="13"/>
      <c r="C1684" s="33"/>
    </row>
    <row r="1685" spans="1:3" x14ac:dyDescent="0.2">
      <c r="A1685" s="13"/>
      <c r="B1685" s="13"/>
      <c r="C1685" s="33"/>
    </row>
    <row r="1686" spans="1:3" x14ac:dyDescent="0.2">
      <c r="A1686" s="13"/>
      <c r="B1686" s="13"/>
      <c r="C1686" s="33"/>
    </row>
    <row r="1687" spans="1:3" x14ac:dyDescent="0.2">
      <c r="A1687" s="13"/>
      <c r="B1687" s="13"/>
      <c r="C1687" s="33"/>
    </row>
    <row r="1688" spans="1:3" x14ac:dyDescent="0.2">
      <c r="A1688" s="13"/>
      <c r="B1688" s="13"/>
      <c r="C1688" s="33"/>
    </row>
    <row r="1689" spans="1:3" x14ac:dyDescent="0.2">
      <c r="A1689" s="13"/>
      <c r="B1689" s="13"/>
      <c r="C1689" s="33"/>
    </row>
    <row r="1690" spans="1:3" x14ac:dyDescent="0.2">
      <c r="A1690" s="13"/>
      <c r="B1690" s="13"/>
      <c r="C1690" s="33"/>
    </row>
    <row r="1691" spans="1:3" x14ac:dyDescent="0.2">
      <c r="A1691" s="13"/>
      <c r="B1691" s="13"/>
      <c r="C1691" s="33"/>
    </row>
    <row r="1692" spans="1:3" x14ac:dyDescent="0.2">
      <c r="A1692" s="13"/>
      <c r="B1692" s="13"/>
      <c r="C1692" s="33"/>
    </row>
    <row r="1693" spans="1:3" x14ac:dyDescent="0.2">
      <c r="A1693" s="13"/>
      <c r="B1693" s="13"/>
      <c r="C1693" s="33"/>
    </row>
    <row r="1694" spans="1:3" x14ac:dyDescent="0.2">
      <c r="A1694" s="13"/>
      <c r="B1694" s="13"/>
      <c r="C1694" s="33"/>
    </row>
    <row r="1695" spans="1:3" x14ac:dyDescent="0.2">
      <c r="A1695" s="13"/>
      <c r="B1695" s="13"/>
      <c r="C1695" s="33"/>
    </row>
    <row r="1696" spans="1:3" x14ac:dyDescent="0.2">
      <c r="A1696" s="13"/>
      <c r="B1696" s="13"/>
      <c r="C1696" s="33"/>
    </row>
    <row r="1697" spans="1:3" x14ac:dyDescent="0.2">
      <c r="A1697" s="13"/>
      <c r="B1697" s="13"/>
      <c r="C1697" s="33"/>
    </row>
    <row r="1698" spans="1:3" x14ac:dyDescent="0.2">
      <c r="A1698" s="13"/>
      <c r="B1698" s="13"/>
      <c r="C1698" s="33"/>
    </row>
    <row r="1699" spans="1:3" x14ac:dyDescent="0.2">
      <c r="A1699" s="13"/>
      <c r="B1699" s="13"/>
      <c r="C1699" s="33"/>
    </row>
    <row r="1700" spans="1:3" x14ac:dyDescent="0.2">
      <c r="A1700" s="13"/>
      <c r="B1700" s="13"/>
      <c r="C1700" s="33"/>
    </row>
    <row r="1701" spans="1:3" x14ac:dyDescent="0.2">
      <c r="A1701" s="13"/>
      <c r="B1701" s="13"/>
      <c r="C1701" s="33"/>
    </row>
    <row r="1702" spans="1:3" x14ac:dyDescent="0.2">
      <c r="A1702" s="13"/>
      <c r="B1702" s="13"/>
      <c r="C1702" s="33"/>
    </row>
    <row r="1703" spans="1:3" x14ac:dyDescent="0.2">
      <c r="A1703" s="13"/>
      <c r="B1703" s="13"/>
      <c r="C1703" s="33"/>
    </row>
    <row r="1704" spans="1:3" x14ac:dyDescent="0.2">
      <c r="A1704" s="13"/>
      <c r="B1704" s="13"/>
      <c r="C1704" s="33"/>
    </row>
    <row r="1705" spans="1:3" x14ac:dyDescent="0.2">
      <c r="A1705" s="13"/>
      <c r="B1705" s="13"/>
      <c r="C1705" s="33"/>
    </row>
    <row r="1706" spans="1:3" x14ac:dyDescent="0.2">
      <c r="A1706" s="13"/>
      <c r="B1706" s="13"/>
      <c r="C1706" s="33"/>
    </row>
    <row r="1707" spans="1:3" x14ac:dyDescent="0.2">
      <c r="A1707" s="13"/>
      <c r="B1707" s="13"/>
      <c r="C1707" s="33"/>
    </row>
    <row r="1708" spans="1:3" x14ac:dyDescent="0.2">
      <c r="A1708" s="13"/>
      <c r="B1708" s="13"/>
      <c r="C1708" s="33"/>
    </row>
    <row r="1709" spans="1:3" x14ac:dyDescent="0.2">
      <c r="A1709" s="13"/>
      <c r="B1709" s="13"/>
      <c r="C1709" s="33"/>
    </row>
    <row r="1710" spans="1:3" x14ac:dyDescent="0.2">
      <c r="A1710" s="13"/>
      <c r="B1710" s="13"/>
      <c r="C1710" s="33"/>
    </row>
    <row r="1711" spans="1:3" x14ac:dyDescent="0.2">
      <c r="A1711" s="13"/>
      <c r="B1711" s="13"/>
      <c r="C1711" s="33"/>
    </row>
    <row r="1712" spans="1:3" x14ac:dyDescent="0.2">
      <c r="A1712" s="13"/>
      <c r="B1712" s="13"/>
      <c r="C1712" s="33"/>
    </row>
    <row r="1713" spans="1:3" x14ac:dyDescent="0.2">
      <c r="A1713" s="13"/>
      <c r="B1713" s="13"/>
      <c r="C1713" s="33"/>
    </row>
    <row r="1714" spans="1:3" x14ac:dyDescent="0.2">
      <c r="A1714" s="13"/>
      <c r="B1714" s="13"/>
      <c r="C1714" s="33"/>
    </row>
    <row r="1715" spans="1:3" x14ac:dyDescent="0.2">
      <c r="A1715" s="13"/>
      <c r="B1715" s="13"/>
      <c r="C1715" s="33"/>
    </row>
    <row r="1716" spans="1:3" x14ac:dyDescent="0.2">
      <c r="A1716" s="13"/>
      <c r="B1716" s="13"/>
      <c r="C1716" s="33"/>
    </row>
    <row r="1717" spans="1:3" x14ac:dyDescent="0.2">
      <c r="A1717" s="13"/>
      <c r="B1717" s="13"/>
      <c r="C1717" s="33"/>
    </row>
    <row r="1718" spans="1:3" x14ac:dyDescent="0.2">
      <c r="A1718" s="13"/>
      <c r="B1718" s="13"/>
      <c r="C1718" s="33"/>
    </row>
    <row r="1719" spans="1:3" x14ac:dyDescent="0.2">
      <c r="A1719" s="13"/>
      <c r="B1719" s="13"/>
      <c r="C1719" s="33"/>
    </row>
    <row r="1720" spans="1:3" x14ac:dyDescent="0.2">
      <c r="A1720" s="13"/>
      <c r="B1720" s="13"/>
      <c r="C1720" s="33"/>
    </row>
    <row r="1721" spans="1:3" x14ac:dyDescent="0.2">
      <c r="A1721" s="13"/>
      <c r="B1721" s="13"/>
      <c r="C1721" s="33"/>
    </row>
    <row r="1722" spans="1:3" x14ac:dyDescent="0.2">
      <c r="A1722" s="13"/>
      <c r="B1722" s="13"/>
      <c r="C1722" s="33"/>
    </row>
    <row r="1723" spans="1:3" x14ac:dyDescent="0.2">
      <c r="A1723" s="13"/>
      <c r="B1723" s="13"/>
      <c r="C1723" s="33"/>
    </row>
    <row r="1724" spans="1:3" x14ac:dyDescent="0.2">
      <c r="A1724" s="13"/>
      <c r="B1724" s="13"/>
      <c r="C1724" s="33"/>
    </row>
    <row r="1725" spans="1:3" x14ac:dyDescent="0.2">
      <c r="A1725" s="13"/>
      <c r="B1725" s="13"/>
      <c r="C1725" s="33"/>
    </row>
    <row r="1726" spans="1:3" x14ac:dyDescent="0.2">
      <c r="A1726" s="13"/>
      <c r="B1726" s="13"/>
      <c r="C1726" s="33"/>
    </row>
    <row r="1727" spans="1:3" x14ac:dyDescent="0.2">
      <c r="A1727" s="13"/>
      <c r="B1727" s="13"/>
      <c r="C1727" s="33"/>
    </row>
    <row r="1728" spans="1:3" x14ac:dyDescent="0.2">
      <c r="A1728" s="13"/>
      <c r="B1728" s="13"/>
      <c r="C1728" s="33"/>
    </row>
    <row r="1729" spans="1:3" x14ac:dyDescent="0.2">
      <c r="A1729" s="13"/>
      <c r="B1729" s="13"/>
      <c r="C1729" s="33"/>
    </row>
    <row r="1730" spans="1:3" x14ac:dyDescent="0.2">
      <c r="A1730" s="13"/>
      <c r="B1730" s="13"/>
      <c r="C1730" s="33"/>
    </row>
    <row r="1731" spans="1:3" x14ac:dyDescent="0.2">
      <c r="A1731" s="13"/>
      <c r="B1731" s="13"/>
      <c r="C1731" s="33"/>
    </row>
    <row r="1732" spans="1:3" x14ac:dyDescent="0.2">
      <c r="A1732" s="13"/>
      <c r="B1732" s="13"/>
      <c r="C1732" s="33"/>
    </row>
    <row r="1733" spans="1:3" x14ac:dyDescent="0.2">
      <c r="A1733" s="13"/>
      <c r="B1733" s="13"/>
      <c r="C1733" s="33"/>
    </row>
    <row r="1734" spans="1:3" x14ac:dyDescent="0.2">
      <c r="A1734" s="13"/>
      <c r="B1734" s="13"/>
      <c r="C1734" s="33"/>
    </row>
    <row r="1735" spans="1:3" x14ac:dyDescent="0.2">
      <c r="A1735" s="13"/>
      <c r="B1735" s="13"/>
      <c r="C1735" s="33"/>
    </row>
    <row r="1736" spans="1:3" x14ac:dyDescent="0.2">
      <c r="A1736" s="13"/>
      <c r="B1736" s="13"/>
      <c r="C1736" s="33"/>
    </row>
    <row r="1737" spans="1:3" x14ac:dyDescent="0.2">
      <c r="A1737" s="13"/>
      <c r="B1737" s="13"/>
      <c r="C1737" s="33"/>
    </row>
    <row r="1738" spans="1:3" x14ac:dyDescent="0.2">
      <c r="A1738" s="13"/>
      <c r="B1738" s="13"/>
      <c r="C1738" s="33"/>
    </row>
    <row r="1739" spans="1:3" x14ac:dyDescent="0.2">
      <c r="A1739" s="13"/>
      <c r="B1739" s="13"/>
      <c r="C1739" s="33"/>
    </row>
    <row r="1740" spans="1:3" x14ac:dyDescent="0.2">
      <c r="A1740" s="13"/>
      <c r="B1740" s="13"/>
      <c r="C1740" s="33"/>
    </row>
    <row r="1741" spans="1:3" x14ac:dyDescent="0.2">
      <c r="A1741" s="13"/>
      <c r="B1741" s="13"/>
      <c r="C1741" s="33"/>
    </row>
    <row r="1742" spans="1:3" x14ac:dyDescent="0.2">
      <c r="A1742" s="13"/>
      <c r="B1742" s="13"/>
      <c r="C1742" s="33"/>
    </row>
    <row r="1743" spans="1:3" x14ac:dyDescent="0.2">
      <c r="A1743" s="13"/>
      <c r="B1743" s="13"/>
      <c r="C1743" s="33"/>
    </row>
    <row r="1744" spans="1:3" x14ac:dyDescent="0.2">
      <c r="A1744" s="13"/>
      <c r="B1744" s="13"/>
      <c r="C1744" s="33"/>
    </row>
    <row r="1745" spans="1:3" x14ac:dyDescent="0.2">
      <c r="A1745" s="13"/>
      <c r="B1745" s="13"/>
      <c r="C1745" s="33"/>
    </row>
    <row r="1746" spans="1:3" x14ac:dyDescent="0.2">
      <c r="A1746" s="13"/>
      <c r="B1746" s="13"/>
      <c r="C1746" s="33"/>
    </row>
    <row r="1747" spans="1:3" x14ac:dyDescent="0.2">
      <c r="A1747" s="13"/>
      <c r="B1747" s="13"/>
      <c r="C1747" s="33"/>
    </row>
    <row r="1748" spans="1:3" x14ac:dyDescent="0.2">
      <c r="A1748" s="13"/>
      <c r="B1748" s="13"/>
      <c r="C1748" s="33"/>
    </row>
    <row r="1749" spans="1:3" x14ac:dyDescent="0.2">
      <c r="A1749" s="13"/>
      <c r="B1749" s="13"/>
      <c r="C1749" s="33"/>
    </row>
    <row r="1750" spans="1:3" x14ac:dyDescent="0.2">
      <c r="A1750" s="13"/>
      <c r="B1750" s="13"/>
      <c r="C1750" s="33"/>
    </row>
    <row r="1751" spans="1:3" x14ac:dyDescent="0.2">
      <c r="A1751" s="13"/>
      <c r="B1751" s="13"/>
      <c r="C1751" s="33"/>
    </row>
    <row r="1752" spans="1:3" x14ac:dyDescent="0.2">
      <c r="A1752" s="13"/>
      <c r="B1752" s="13"/>
      <c r="C1752" s="33"/>
    </row>
    <row r="1753" spans="1:3" x14ac:dyDescent="0.2">
      <c r="A1753" s="13"/>
      <c r="B1753" s="13"/>
      <c r="C1753" s="33"/>
    </row>
    <row r="1754" spans="1:3" x14ac:dyDescent="0.2">
      <c r="A1754" s="13"/>
      <c r="B1754" s="13"/>
      <c r="C1754" s="33"/>
    </row>
    <row r="1755" spans="1:3" x14ac:dyDescent="0.2">
      <c r="A1755" s="13"/>
      <c r="B1755" s="13"/>
      <c r="C1755" s="33"/>
    </row>
    <row r="1756" spans="1:3" x14ac:dyDescent="0.2">
      <c r="A1756" s="13"/>
      <c r="B1756" s="13"/>
      <c r="C1756" s="33"/>
    </row>
    <row r="1757" spans="1:3" x14ac:dyDescent="0.2">
      <c r="A1757" s="13"/>
      <c r="B1757" s="13"/>
      <c r="C1757" s="33"/>
    </row>
    <row r="1758" spans="1:3" x14ac:dyDescent="0.2">
      <c r="A1758" s="13"/>
      <c r="B1758" s="13"/>
      <c r="C1758" s="33"/>
    </row>
    <row r="1759" spans="1:3" x14ac:dyDescent="0.2">
      <c r="A1759" s="13"/>
      <c r="B1759" s="13"/>
      <c r="C1759" s="33"/>
    </row>
    <row r="1760" spans="1:3" x14ac:dyDescent="0.2">
      <c r="A1760" s="13"/>
      <c r="B1760" s="13"/>
      <c r="C1760" s="33"/>
    </row>
    <row r="1761" spans="1:3" x14ac:dyDescent="0.2">
      <c r="A1761" s="13"/>
      <c r="B1761" s="13"/>
      <c r="C1761" s="33"/>
    </row>
    <row r="1762" spans="1:3" x14ac:dyDescent="0.2">
      <c r="A1762" s="13"/>
      <c r="B1762" s="13"/>
      <c r="C1762" s="33"/>
    </row>
    <row r="1763" spans="1:3" x14ac:dyDescent="0.2">
      <c r="A1763" s="13"/>
      <c r="B1763" s="13"/>
      <c r="C1763" s="33"/>
    </row>
    <row r="1764" spans="1:3" x14ac:dyDescent="0.2">
      <c r="A1764" s="13"/>
      <c r="B1764" s="13"/>
      <c r="C1764" s="33"/>
    </row>
    <row r="1765" spans="1:3" x14ac:dyDescent="0.2">
      <c r="A1765" s="13"/>
      <c r="B1765" s="13"/>
      <c r="C1765" s="33"/>
    </row>
    <row r="1766" spans="1:3" x14ac:dyDescent="0.2">
      <c r="A1766" s="13"/>
      <c r="B1766" s="13"/>
      <c r="C1766" s="33"/>
    </row>
    <row r="1767" spans="1:3" x14ac:dyDescent="0.2">
      <c r="A1767" s="13"/>
      <c r="B1767" s="13"/>
      <c r="C1767" s="33"/>
    </row>
    <row r="1768" spans="1:3" x14ac:dyDescent="0.2">
      <c r="A1768" s="13"/>
      <c r="B1768" s="13"/>
      <c r="C1768" s="33"/>
    </row>
    <row r="1769" spans="1:3" x14ac:dyDescent="0.2">
      <c r="A1769" s="13"/>
      <c r="B1769" s="13"/>
      <c r="C1769" s="33"/>
    </row>
    <row r="1770" spans="1:3" x14ac:dyDescent="0.2">
      <c r="A1770" s="13"/>
      <c r="B1770" s="13"/>
      <c r="C1770" s="33"/>
    </row>
    <row r="1771" spans="1:3" x14ac:dyDescent="0.2">
      <c r="A1771" s="13"/>
      <c r="B1771" s="13"/>
      <c r="C1771" s="33"/>
    </row>
    <row r="1772" spans="1:3" x14ac:dyDescent="0.2">
      <c r="A1772" s="13"/>
      <c r="B1772" s="13"/>
      <c r="C1772" s="33"/>
    </row>
    <row r="1773" spans="1:3" x14ac:dyDescent="0.2">
      <c r="A1773" s="13"/>
      <c r="B1773" s="13"/>
      <c r="C1773" s="33"/>
    </row>
    <row r="1774" spans="1:3" x14ac:dyDescent="0.2">
      <c r="A1774" s="13"/>
      <c r="B1774" s="13"/>
      <c r="C1774" s="33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774"/>
  <sheetViews>
    <sheetView workbookViewId="0">
      <pane ySplit="1170" activePane="bottomLeft"/>
      <selection pane="bottomLeft" activeCell="W2" sqref="W2"/>
    </sheetView>
  </sheetViews>
  <sheetFormatPr defaultColWidth="11.5703125" defaultRowHeight="12.75" x14ac:dyDescent="0.2"/>
  <cols>
    <col min="1" max="1" width="13" style="1" customWidth="1"/>
    <col min="2" max="2" width="18.85546875" style="1" customWidth="1"/>
    <col min="3" max="3" width="6.42578125" customWidth="1"/>
    <col min="4" max="4" width="12.28515625" style="1" customWidth="1"/>
    <col min="5" max="5" width="4.140625" customWidth="1"/>
    <col min="6" max="8" width="4.5703125" customWidth="1"/>
    <col min="9" max="9" width="4.42578125" customWidth="1"/>
    <col min="10" max="11" width="4.85546875" customWidth="1"/>
    <col min="12" max="14" width="5.7109375" customWidth="1"/>
    <col min="15" max="15" width="5.5703125" customWidth="1"/>
    <col min="16" max="17" width="7.85546875" customWidth="1"/>
    <col min="18" max="18" width="5.140625" customWidth="1"/>
    <col min="19" max="20" width="5.42578125" customWidth="1"/>
    <col min="21" max="21" width="5.5703125" customWidth="1"/>
    <col min="22" max="22" width="5.7109375" customWidth="1"/>
    <col min="23" max="23" width="6.140625" customWidth="1"/>
    <col min="24" max="24" width="5.85546875" style="32" customWidth="1"/>
    <col min="25" max="25" width="6.140625" style="4" customWidth="1"/>
    <col min="26" max="26" width="5.7109375" customWidth="1"/>
    <col min="27" max="27" width="6.140625" style="4" customWidth="1"/>
    <col min="28" max="28" width="6.140625" customWidth="1"/>
    <col min="29" max="29" width="6.85546875" customWidth="1"/>
    <col min="30" max="30" width="5.5703125" customWidth="1"/>
    <col min="31" max="31" width="5.42578125" customWidth="1"/>
    <col min="32" max="32" width="7.85546875" customWidth="1"/>
    <col min="33" max="33" width="6" style="2" customWidth="1"/>
    <col min="34" max="34" width="6.140625" style="2" customWidth="1"/>
    <col min="35" max="35" width="6.5703125" style="2" customWidth="1"/>
    <col min="36" max="36" width="6.42578125" style="2" customWidth="1"/>
    <col min="37" max="37" width="6.140625" style="2" customWidth="1"/>
    <col min="38" max="38" width="6.28515625" style="2" customWidth="1"/>
    <col min="39" max="39" width="6" style="2" customWidth="1"/>
    <col min="40" max="40" width="6.140625" style="2" customWidth="1"/>
    <col min="41" max="41" width="6.42578125" style="2" customWidth="1"/>
    <col min="42" max="42" width="6.5703125" style="2" customWidth="1"/>
    <col min="43" max="43" width="7.85546875" style="2" customWidth="1"/>
    <col min="44" max="44" width="6.7109375" style="2" customWidth="1"/>
    <col min="45" max="46" width="5.85546875" customWidth="1"/>
    <col min="47" max="47" width="6.7109375" style="4" customWidth="1"/>
    <col min="48" max="48" width="6.140625" style="4" customWidth="1"/>
    <col min="49" max="49" width="6.5703125" style="4" customWidth="1"/>
  </cols>
  <sheetData>
    <row r="1" spans="1:49" s="12" customFormat="1" ht="48.75" x14ac:dyDescent="0.2">
      <c r="A1" s="7" t="s">
        <v>14</v>
      </c>
      <c r="B1" s="7" t="s">
        <v>15</v>
      </c>
      <c r="C1" s="7" t="s">
        <v>16</v>
      </c>
      <c r="D1" s="5" t="s">
        <v>19</v>
      </c>
      <c r="E1" s="5" t="s">
        <v>20</v>
      </c>
      <c r="F1" s="5" t="s">
        <v>3967</v>
      </c>
      <c r="G1" s="5" t="s">
        <v>3968</v>
      </c>
      <c r="H1" s="5" t="s">
        <v>3969</v>
      </c>
      <c r="I1" s="7" t="s">
        <v>3970</v>
      </c>
      <c r="J1" s="7" t="s">
        <v>3971</v>
      </c>
      <c r="K1" s="7" t="s">
        <v>3972</v>
      </c>
      <c r="L1" s="5" t="s">
        <v>3973</v>
      </c>
      <c r="M1" s="5" t="s">
        <v>3974</v>
      </c>
      <c r="N1" s="5" t="s">
        <v>3975</v>
      </c>
      <c r="O1" s="5" t="s">
        <v>3976</v>
      </c>
      <c r="P1" s="5" t="s">
        <v>3977</v>
      </c>
      <c r="Q1" s="5" t="s">
        <v>3978</v>
      </c>
      <c r="R1" s="5" t="s">
        <v>3979</v>
      </c>
      <c r="S1" s="5" t="s">
        <v>3980</v>
      </c>
      <c r="T1" s="5" t="s">
        <v>3981</v>
      </c>
      <c r="U1" s="5" t="s">
        <v>3982</v>
      </c>
      <c r="V1" s="5" t="s">
        <v>3983</v>
      </c>
      <c r="W1" s="8" t="s">
        <v>3984</v>
      </c>
      <c r="X1" s="37" t="s">
        <v>3985</v>
      </c>
      <c r="Y1" s="8" t="s">
        <v>3986</v>
      </c>
      <c r="Z1" s="7" t="s">
        <v>3987</v>
      </c>
      <c r="AA1" s="10" t="s">
        <v>3988</v>
      </c>
      <c r="AB1" s="7" t="s">
        <v>3989</v>
      </c>
      <c r="AC1" s="7" t="s">
        <v>3990</v>
      </c>
      <c r="AD1" s="5" t="s">
        <v>3991</v>
      </c>
      <c r="AE1" s="5" t="s">
        <v>3992</v>
      </c>
      <c r="AF1" s="5" t="s">
        <v>3993</v>
      </c>
      <c r="AG1" s="38" t="s">
        <v>3994</v>
      </c>
      <c r="AH1" s="38" t="s">
        <v>3995</v>
      </c>
      <c r="AI1" s="38" t="s">
        <v>3996</v>
      </c>
      <c r="AJ1" s="38" t="s">
        <v>3997</v>
      </c>
      <c r="AK1" s="38" t="s">
        <v>3998</v>
      </c>
      <c r="AL1" s="38" t="s">
        <v>3999</v>
      </c>
      <c r="AM1" s="38" t="s">
        <v>4000</v>
      </c>
      <c r="AN1" s="38" t="s">
        <v>4001</v>
      </c>
      <c r="AO1" s="38" t="s">
        <v>4002</v>
      </c>
      <c r="AP1" s="38" t="s">
        <v>4003</v>
      </c>
      <c r="AQ1" s="38" t="s">
        <v>4004</v>
      </c>
      <c r="AR1" s="38" t="s">
        <v>4005</v>
      </c>
      <c r="AS1" s="7" t="s">
        <v>4006</v>
      </c>
      <c r="AT1" s="7" t="s">
        <v>4007</v>
      </c>
      <c r="AU1" s="10" t="s">
        <v>4008</v>
      </c>
      <c r="AV1" s="10" t="s">
        <v>4009</v>
      </c>
      <c r="AW1" s="10" t="s">
        <v>4010</v>
      </c>
    </row>
    <row r="2" spans="1:49" x14ac:dyDescent="0.2">
      <c r="A2" s="13" t="s">
        <v>126</v>
      </c>
      <c r="B2" s="13" t="s">
        <v>127</v>
      </c>
      <c r="C2" s="1" t="s">
        <v>128</v>
      </c>
      <c r="D2" s="13" t="s">
        <v>129</v>
      </c>
      <c r="E2" s="13">
        <v>71</v>
      </c>
      <c r="F2" s="13">
        <v>0</v>
      </c>
      <c r="G2" s="13">
        <v>0</v>
      </c>
      <c r="H2" s="40">
        <f t="shared" ref="H2:H65" si="0">F2+G2</f>
        <v>0</v>
      </c>
      <c r="I2">
        <v>0</v>
      </c>
      <c r="J2">
        <v>0</v>
      </c>
      <c r="K2">
        <v>0</v>
      </c>
      <c r="L2" s="20">
        <f t="shared" ref="L2:L65" si="1">IF(AG2&gt;0,J2/(AG2/(AG2+AI2)),0)</f>
        <v>0</v>
      </c>
      <c r="M2">
        <v>5</v>
      </c>
      <c r="N2">
        <v>2</v>
      </c>
      <c r="O2">
        <v>1</v>
      </c>
      <c r="P2" s="15">
        <f t="shared" ref="P2:P65" si="2">IF(M2&gt;0,F2/M2,0)</f>
        <v>0</v>
      </c>
      <c r="Q2" s="15">
        <f t="shared" ref="Q2:Q65" si="3">IF(SUM(M2:O2)&gt;0,F2/SUM(M2:O2),0)</f>
        <v>0</v>
      </c>
      <c r="R2">
        <v>8</v>
      </c>
      <c r="S2">
        <v>2</v>
      </c>
      <c r="T2">
        <v>2</v>
      </c>
      <c r="U2">
        <v>2</v>
      </c>
      <c r="V2">
        <v>3</v>
      </c>
      <c r="W2" s="16">
        <v>66.066666666700002</v>
      </c>
      <c r="X2" s="26">
        <f t="shared" ref="X2:X65" si="4">W2/E2</f>
        <v>0.93051643192535216</v>
      </c>
      <c r="Y2" s="4">
        <v>60.02</v>
      </c>
      <c r="Z2" s="32">
        <f t="shared" ref="Z2:Z65" si="5">Y2/E2</f>
        <v>0.84535211267605637</v>
      </c>
      <c r="AA2" s="4">
        <v>329.88</v>
      </c>
      <c r="AB2" s="26">
        <f t="shared" ref="AB2:AB65" si="6">AA2/E2</f>
        <v>4.6461971830985913</v>
      </c>
      <c r="AC2" s="21">
        <f t="shared" ref="AC2:AC65" si="7">IF(Z2&gt;0,Z2/(Z2+AB2),0)</f>
        <v>0.15393690689920494</v>
      </c>
      <c r="AD2" s="13">
        <v>0</v>
      </c>
      <c r="AE2" s="13">
        <v>0</v>
      </c>
      <c r="AF2" s="21" t="str">
        <f t="shared" ref="AF2:AF65" si="8">IF((AD2+AE2)&gt;0,AD2/(AD2+AE2)," ")</f>
        <v xml:space="preserve"> </v>
      </c>
      <c r="AG2">
        <v>0</v>
      </c>
      <c r="AH2">
        <v>5</v>
      </c>
      <c r="AI2" s="42">
        <v>9</v>
      </c>
      <c r="AJ2" s="42">
        <v>43</v>
      </c>
      <c r="AK2" s="42">
        <v>2</v>
      </c>
      <c r="AL2" s="42">
        <v>23</v>
      </c>
      <c r="AM2" s="42">
        <v>28</v>
      </c>
      <c r="AN2" s="42">
        <v>1</v>
      </c>
      <c r="AO2">
        <v>11</v>
      </c>
      <c r="AP2">
        <v>57</v>
      </c>
      <c r="AQ2" s="31">
        <f t="shared" ref="AQ2:AQ65" si="9">AO2/MAX(1,AO2+AP2)</f>
        <v>0.16176470588235295</v>
      </c>
      <c r="AR2">
        <v>4.74</v>
      </c>
      <c r="AS2">
        <v>0</v>
      </c>
      <c r="AT2">
        <v>2</v>
      </c>
      <c r="AU2" s="16">
        <f t="shared" ref="AU2:AU65" si="10">((AG2+AI2+AK2+AN2)-(AH2+AJ2+AL2+AM2))/MAX(1,Y2)*60</f>
        <v>-86.971009663445514</v>
      </c>
      <c r="AV2" s="4">
        <v>2.13</v>
      </c>
      <c r="AW2" s="4">
        <v>-5.59</v>
      </c>
    </row>
    <row r="3" spans="1:49" x14ac:dyDescent="0.2">
      <c r="A3" s="13" t="s">
        <v>134</v>
      </c>
      <c r="B3" s="13" t="s">
        <v>135</v>
      </c>
      <c r="C3" s="1" t="s">
        <v>136</v>
      </c>
      <c r="D3" s="13" t="s">
        <v>137</v>
      </c>
      <c r="E3" s="13">
        <v>3</v>
      </c>
      <c r="F3" s="13">
        <v>0</v>
      </c>
      <c r="G3" s="13">
        <v>0</v>
      </c>
      <c r="H3" s="40">
        <f t="shared" si="0"/>
        <v>0</v>
      </c>
      <c r="I3">
        <v>0</v>
      </c>
      <c r="J3">
        <v>0</v>
      </c>
      <c r="K3">
        <v>0</v>
      </c>
      <c r="L3" s="20">
        <f t="shared" si="1"/>
        <v>0</v>
      </c>
      <c r="M3">
        <v>0</v>
      </c>
      <c r="N3">
        <v>0</v>
      </c>
      <c r="O3">
        <v>0</v>
      </c>
      <c r="P3" s="15">
        <f t="shared" si="2"/>
        <v>0</v>
      </c>
      <c r="Q3" s="15">
        <f t="shared" si="3"/>
        <v>0</v>
      </c>
      <c r="R3">
        <v>0</v>
      </c>
      <c r="S3">
        <v>1</v>
      </c>
      <c r="T3">
        <v>0</v>
      </c>
      <c r="U3">
        <v>0</v>
      </c>
      <c r="V3">
        <v>1</v>
      </c>
      <c r="W3" s="16">
        <v>4.05</v>
      </c>
      <c r="X3" s="26">
        <f t="shared" si="4"/>
        <v>1.3499999999999999</v>
      </c>
      <c r="Y3" s="4">
        <v>4.42</v>
      </c>
      <c r="Z3" s="32">
        <f t="shared" si="5"/>
        <v>1.4733333333333334</v>
      </c>
      <c r="AA3" s="4">
        <v>6.02</v>
      </c>
      <c r="AB3" s="26">
        <f t="shared" si="6"/>
        <v>2.0066666666666664</v>
      </c>
      <c r="AC3" s="21">
        <f t="shared" si="7"/>
        <v>0.42337164750957862</v>
      </c>
      <c r="AD3" s="13">
        <v>1</v>
      </c>
      <c r="AE3" s="13">
        <v>1</v>
      </c>
      <c r="AF3" s="21">
        <f t="shared" si="8"/>
        <v>0.5</v>
      </c>
      <c r="AG3">
        <v>0</v>
      </c>
      <c r="AH3">
        <v>1</v>
      </c>
      <c r="AI3" s="42">
        <v>1</v>
      </c>
      <c r="AJ3" s="42">
        <v>4</v>
      </c>
      <c r="AK3" s="42">
        <v>0</v>
      </c>
      <c r="AL3" s="42">
        <v>0</v>
      </c>
      <c r="AM3" s="42">
        <v>2</v>
      </c>
      <c r="AN3" s="42">
        <v>0</v>
      </c>
      <c r="AO3">
        <v>1</v>
      </c>
      <c r="AP3">
        <v>4</v>
      </c>
      <c r="AQ3" s="31">
        <f t="shared" si="9"/>
        <v>0.2</v>
      </c>
      <c r="AR3">
        <v>-13.33</v>
      </c>
      <c r="AS3">
        <v>0</v>
      </c>
      <c r="AT3">
        <v>0</v>
      </c>
      <c r="AU3" s="16">
        <f t="shared" si="10"/>
        <v>-81.447963800904986</v>
      </c>
      <c r="AV3" s="4">
        <v>0</v>
      </c>
      <c r="AW3" s="4">
        <v>-12.5</v>
      </c>
    </row>
    <row r="4" spans="1:49" x14ac:dyDescent="0.2">
      <c r="A4" s="13" t="s">
        <v>143</v>
      </c>
      <c r="B4" s="13" t="s">
        <v>144</v>
      </c>
      <c r="C4" s="1" t="s">
        <v>145</v>
      </c>
      <c r="D4" s="13" t="s">
        <v>146</v>
      </c>
      <c r="E4" s="13">
        <v>3</v>
      </c>
      <c r="F4" s="13">
        <v>0</v>
      </c>
      <c r="G4" s="13">
        <v>0</v>
      </c>
      <c r="H4" s="40">
        <f t="shared" si="0"/>
        <v>0</v>
      </c>
      <c r="I4">
        <v>0</v>
      </c>
      <c r="J4">
        <v>0</v>
      </c>
      <c r="K4">
        <v>0</v>
      </c>
      <c r="L4" s="20">
        <f t="shared" si="1"/>
        <v>0</v>
      </c>
      <c r="M4">
        <v>0</v>
      </c>
      <c r="N4">
        <v>0</v>
      </c>
      <c r="O4">
        <v>0</v>
      </c>
      <c r="P4" s="15">
        <f t="shared" si="2"/>
        <v>0</v>
      </c>
      <c r="Q4" s="15">
        <f t="shared" si="3"/>
        <v>0</v>
      </c>
      <c r="R4">
        <v>0</v>
      </c>
      <c r="S4">
        <v>0</v>
      </c>
      <c r="T4">
        <v>0</v>
      </c>
      <c r="U4">
        <v>0</v>
      </c>
      <c r="V4">
        <v>0</v>
      </c>
      <c r="W4" s="16">
        <v>0</v>
      </c>
      <c r="X4" s="26">
        <f t="shared" si="4"/>
        <v>0</v>
      </c>
      <c r="Y4" s="4">
        <v>0</v>
      </c>
      <c r="Z4" s="32">
        <f t="shared" si="5"/>
        <v>0</v>
      </c>
      <c r="AA4" s="4">
        <v>19.78</v>
      </c>
      <c r="AB4" s="26">
        <f t="shared" si="6"/>
        <v>6.5933333333333337</v>
      </c>
      <c r="AC4" s="21">
        <f t="shared" si="7"/>
        <v>0</v>
      </c>
      <c r="AD4" s="13">
        <v>0</v>
      </c>
      <c r="AE4" s="13">
        <v>0</v>
      </c>
      <c r="AF4" s="21" t="str">
        <f t="shared" si="8"/>
        <v xml:space="preserve"> </v>
      </c>
      <c r="AG4">
        <v>0</v>
      </c>
      <c r="AH4">
        <v>0</v>
      </c>
      <c r="AI4" s="42">
        <v>0</v>
      </c>
      <c r="AJ4" s="42">
        <v>0</v>
      </c>
      <c r="AK4" s="42">
        <v>0</v>
      </c>
      <c r="AL4" s="42">
        <v>0</v>
      </c>
      <c r="AM4" s="42">
        <v>0</v>
      </c>
      <c r="AN4" s="42">
        <v>0</v>
      </c>
      <c r="AO4">
        <v>0</v>
      </c>
      <c r="AP4">
        <v>0</v>
      </c>
      <c r="AQ4" s="31">
        <f t="shared" si="9"/>
        <v>0</v>
      </c>
      <c r="AR4"/>
      <c r="AS4">
        <v>0</v>
      </c>
      <c r="AT4">
        <v>0</v>
      </c>
      <c r="AU4" s="16">
        <f t="shared" si="10"/>
        <v>0</v>
      </c>
    </row>
    <row r="5" spans="1:49" x14ac:dyDescent="0.2">
      <c r="A5" s="13" t="s">
        <v>151</v>
      </c>
      <c r="B5" s="13" t="s">
        <v>152</v>
      </c>
      <c r="C5" s="1" t="s">
        <v>153</v>
      </c>
      <c r="D5" s="13" t="s">
        <v>154</v>
      </c>
      <c r="E5" s="13">
        <v>70</v>
      </c>
      <c r="F5" s="13">
        <v>0</v>
      </c>
      <c r="G5" s="13">
        <v>1</v>
      </c>
      <c r="H5" s="40">
        <f t="shared" si="0"/>
        <v>1</v>
      </c>
      <c r="I5">
        <v>0</v>
      </c>
      <c r="J5">
        <v>1</v>
      </c>
      <c r="K5">
        <v>0</v>
      </c>
      <c r="L5" s="20">
        <f t="shared" si="1"/>
        <v>11</v>
      </c>
      <c r="M5">
        <v>6</v>
      </c>
      <c r="N5">
        <v>0</v>
      </c>
      <c r="O5">
        <v>1</v>
      </c>
      <c r="P5" s="15">
        <f t="shared" si="2"/>
        <v>0</v>
      </c>
      <c r="Q5" s="15">
        <f t="shared" si="3"/>
        <v>0</v>
      </c>
      <c r="R5">
        <v>16</v>
      </c>
      <c r="S5">
        <v>14</v>
      </c>
      <c r="T5">
        <v>1</v>
      </c>
      <c r="U5">
        <v>2</v>
      </c>
      <c r="V5">
        <v>2</v>
      </c>
      <c r="W5" s="16">
        <v>178.8</v>
      </c>
      <c r="X5" s="26">
        <f t="shared" si="4"/>
        <v>2.5542857142857143</v>
      </c>
      <c r="Y5" s="4">
        <v>166.62</v>
      </c>
      <c r="Z5" s="32">
        <f t="shared" si="5"/>
        <v>2.3802857142857143</v>
      </c>
      <c r="AA5" s="4">
        <v>227.71</v>
      </c>
      <c r="AB5" s="26">
        <f t="shared" si="6"/>
        <v>3.2530000000000001</v>
      </c>
      <c r="AC5" s="21">
        <f t="shared" si="7"/>
        <v>0.42253949737529484</v>
      </c>
      <c r="AD5" s="13">
        <v>10</v>
      </c>
      <c r="AE5" s="13">
        <v>11</v>
      </c>
      <c r="AF5" s="21">
        <f t="shared" si="8"/>
        <v>0.47619047619047616</v>
      </c>
      <c r="AG5">
        <v>2</v>
      </c>
      <c r="AH5">
        <v>14</v>
      </c>
      <c r="AI5" s="42">
        <v>20</v>
      </c>
      <c r="AJ5" s="42">
        <v>142</v>
      </c>
      <c r="AK5" s="42">
        <v>1</v>
      </c>
      <c r="AL5" s="42">
        <v>71</v>
      </c>
      <c r="AM5" s="42">
        <v>77</v>
      </c>
      <c r="AN5" s="42">
        <v>5</v>
      </c>
      <c r="AO5">
        <v>13</v>
      </c>
      <c r="AP5">
        <v>146</v>
      </c>
      <c r="AQ5" s="31">
        <f t="shared" si="9"/>
        <v>8.1761006289308172E-2</v>
      </c>
      <c r="AR5">
        <v>-2.75</v>
      </c>
      <c r="AS5">
        <v>0</v>
      </c>
      <c r="AT5">
        <v>1</v>
      </c>
      <c r="AU5" s="16">
        <f t="shared" si="10"/>
        <v>-99.387828592005746</v>
      </c>
      <c r="AV5" s="4">
        <v>4.32</v>
      </c>
      <c r="AW5" s="4">
        <v>-0.78</v>
      </c>
    </row>
    <row r="6" spans="1:49" x14ac:dyDescent="0.2">
      <c r="A6" s="13" t="s">
        <v>160</v>
      </c>
      <c r="B6" s="13" t="s">
        <v>161</v>
      </c>
      <c r="C6" s="1" t="s">
        <v>162</v>
      </c>
      <c r="D6" s="13" t="s">
        <v>129</v>
      </c>
      <c r="E6" s="13">
        <v>1</v>
      </c>
      <c r="F6" s="13">
        <v>0</v>
      </c>
      <c r="G6" s="13">
        <v>0</v>
      </c>
      <c r="H6" s="40">
        <f t="shared" si="0"/>
        <v>0</v>
      </c>
      <c r="L6" s="20">
        <f t="shared" si="1"/>
        <v>0</v>
      </c>
      <c r="P6" s="15">
        <f t="shared" si="2"/>
        <v>0</v>
      </c>
      <c r="Q6" s="15">
        <f t="shared" si="3"/>
        <v>0</v>
      </c>
      <c r="W6" s="16">
        <v>0</v>
      </c>
      <c r="X6" s="26">
        <f t="shared" si="4"/>
        <v>0</v>
      </c>
      <c r="Z6" s="32">
        <f t="shared" si="5"/>
        <v>0</v>
      </c>
      <c r="AB6" s="26">
        <f t="shared" si="6"/>
        <v>0</v>
      </c>
      <c r="AC6" s="21">
        <f t="shared" si="7"/>
        <v>0</v>
      </c>
      <c r="AD6" s="13">
        <v>0</v>
      </c>
      <c r="AE6" s="13">
        <v>0</v>
      </c>
      <c r="AF6" s="21" t="str">
        <f t="shared" si="8"/>
        <v xml:space="preserve"> </v>
      </c>
      <c r="AG6"/>
      <c r="AH6"/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/>
      <c r="AP6"/>
      <c r="AQ6" s="31">
        <f t="shared" si="9"/>
        <v>0</v>
      </c>
      <c r="AR6"/>
      <c r="AU6" s="16">
        <f t="shared" si="10"/>
        <v>0</v>
      </c>
    </row>
    <row r="7" spans="1:49" x14ac:dyDescent="0.2">
      <c r="A7" s="13" t="s">
        <v>165</v>
      </c>
      <c r="B7" s="13" t="s">
        <v>166</v>
      </c>
      <c r="C7" s="1" t="s">
        <v>167</v>
      </c>
      <c r="D7" s="13" t="s">
        <v>154</v>
      </c>
      <c r="E7" s="13">
        <v>13</v>
      </c>
      <c r="F7" s="13">
        <v>0</v>
      </c>
      <c r="G7" s="13">
        <v>0</v>
      </c>
      <c r="H7" s="40">
        <f t="shared" si="0"/>
        <v>0</v>
      </c>
      <c r="I7">
        <v>0</v>
      </c>
      <c r="J7">
        <v>0</v>
      </c>
      <c r="K7">
        <v>0</v>
      </c>
      <c r="L7" s="20">
        <f t="shared" si="1"/>
        <v>0</v>
      </c>
      <c r="M7">
        <v>0</v>
      </c>
      <c r="N7">
        <v>0</v>
      </c>
      <c r="O7">
        <v>0</v>
      </c>
      <c r="P7" s="15">
        <f t="shared" si="2"/>
        <v>0</v>
      </c>
      <c r="Q7" s="15">
        <f t="shared" si="3"/>
        <v>0</v>
      </c>
      <c r="R7">
        <v>0</v>
      </c>
      <c r="S7">
        <v>0</v>
      </c>
      <c r="T7">
        <v>0</v>
      </c>
      <c r="U7">
        <v>0</v>
      </c>
      <c r="V7">
        <v>0</v>
      </c>
      <c r="W7" s="16">
        <v>0.1166666667</v>
      </c>
      <c r="X7" s="26">
        <f t="shared" si="4"/>
        <v>8.9743589769230771E-3</v>
      </c>
      <c r="Y7" s="4">
        <v>0</v>
      </c>
      <c r="Z7" s="32">
        <f t="shared" si="5"/>
        <v>0</v>
      </c>
      <c r="AA7" s="4">
        <v>61.53</v>
      </c>
      <c r="AB7" s="26">
        <f t="shared" si="6"/>
        <v>4.733076923076923</v>
      </c>
      <c r="AC7" s="21">
        <f t="shared" si="7"/>
        <v>0</v>
      </c>
      <c r="AD7" s="13">
        <v>0</v>
      </c>
      <c r="AE7" s="13">
        <v>0</v>
      </c>
      <c r="AF7" s="21" t="str">
        <f t="shared" si="8"/>
        <v xml:space="preserve"> </v>
      </c>
      <c r="AG7">
        <v>0</v>
      </c>
      <c r="AH7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>
        <v>0</v>
      </c>
      <c r="AP7">
        <v>0</v>
      </c>
      <c r="AQ7" s="31">
        <f t="shared" si="9"/>
        <v>0</v>
      </c>
      <c r="AR7"/>
      <c r="AS7">
        <v>0</v>
      </c>
      <c r="AT7">
        <v>0</v>
      </c>
      <c r="AU7" s="16">
        <f t="shared" si="10"/>
        <v>0</v>
      </c>
    </row>
    <row r="8" spans="1:49" x14ac:dyDescent="0.2">
      <c r="A8" s="13" t="s">
        <v>170</v>
      </c>
      <c r="B8" s="13" t="s">
        <v>171</v>
      </c>
      <c r="C8" s="1" t="s">
        <v>214</v>
      </c>
      <c r="D8" s="13" t="s">
        <v>173</v>
      </c>
      <c r="E8" s="13">
        <v>11</v>
      </c>
      <c r="F8" s="13">
        <v>0</v>
      </c>
      <c r="G8" s="13">
        <v>0</v>
      </c>
      <c r="H8" s="40">
        <f t="shared" si="0"/>
        <v>0</v>
      </c>
      <c r="I8">
        <v>0</v>
      </c>
      <c r="J8">
        <v>0</v>
      </c>
      <c r="K8">
        <v>0</v>
      </c>
      <c r="L8" s="20">
        <f t="shared" si="1"/>
        <v>0</v>
      </c>
      <c r="M8">
        <v>0</v>
      </c>
      <c r="N8">
        <v>0</v>
      </c>
      <c r="O8">
        <v>0</v>
      </c>
      <c r="P8" s="15">
        <f t="shared" si="2"/>
        <v>0</v>
      </c>
      <c r="Q8" s="15">
        <f t="shared" si="3"/>
        <v>0</v>
      </c>
      <c r="R8">
        <v>3</v>
      </c>
      <c r="S8">
        <v>1</v>
      </c>
      <c r="T8">
        <v>0</v>
      </c>
      <c r="U8">
        <v>0</v>
      </c>
      <c r="V8">
        <v>0</v>
      </c>
      <c r="W8" s="16">
        <v>15.8</v>
      </c>
      <c r="X8" s="26">
        <f t="shared" si="4"/>
        <v>1.4363636363636365</v>
      </c>
      <c r="Y8" s="4">
        <v>15.65</v>
      </c>
      <c r="Z8" s="32">
        <f t="shared" si="5"/>
        <v>1.4227272727272728</v>
      </c>
      <c r="AA8" s="4">
        <v>39.07</v>
      </c>
      <c r="AB8" s="26">
        <f t="shared" si="6"/>
        <v>3.5518181818181818</v>
      </c>
      <c r="AC8" s="21">
        <f t="shared" si="7"/>
        <v>0.28600146198830412</v>
      </c>
      <c r="AD8" s="1"/>
      <c r="AE8" s="1"/>
      <c r="AF8" s="21" t="str">
        <f t="shared" si="8"/>
        <v xml:space="preserve"> </v>
      </c>
      <c r="AG8">
        <v>0</v>
      </c>
      <c r="AH8">
        <v>2</v>
      </c>
      <c r="AI8" s="42">
        <v>2</v>
      </c>
      <c r="AJ8" s="42">
        <v>12</v>
      </c>
      <c r="AK8" s="42">
        <v>0</v>
      </c>
      <c r="AL8" s="42">
        <v>4</v>
      </c>
      <c r="AM8" s="42">
        <v>14</v>
      </c>
      <c r="AN8" s="42">
        <v>0</v>
      </c>
      <c r="AO8">
        <v>0</v>
      </c>
      <c r="AP8">
        <v>14</v>
      </c>
      <c r="AQ8" s="31">
        <f t="shared" si="9"/>
        <v>0</v>
      </c>
      <c r="AR8">
        <v>-30</v>
      </c>
      <c r="AS8">
        <v>0</v>
      </c>
      <c r="AT8">
        <v>0</v>
      </c>
      <c r="AU8" s="16">
        <f t="shared" si="10"/>
        <v>-115.01597444089457</v>
      </c>
      <c r="AV8" s="4">
        <v>7.14</v>
      </c>
      <c r="AW8" s="4">
        <v>-0.17</v>
      </c>
    </row>
    <row r="9" spans="1:49" x14ac:dyDescent="0.2">
      <c r="A9" s="13" t="s">
        <v>178</v>
      </c>
      <c r="B9" s="13" t="s">
        <v>171</v>
      </c>
      <c r="C9" s="1" t="s">
        <v>179</v>
      </c>
      <c r="D9" s="13" t="s">
        <v>173</v>
      </c>
      <c r="E9" s="13">
        <v>4</v>
      </c>
      <c r="F9" s="13">
        <v>0</v>
      </c>
      <c r="G9" s="13">
        <v>0</v>
      </c>
      <c r="H9" s="40">
        <f t="shared" si="0"/>
        <v>0</v>
      </c>
      <c r="I9">
        <v>0</v>
      </c>
      <c r="J9">
        <v>0</v>
      </c>
      <c r="K9">
        <v>0</v>
      </c>
      <c r="L9" s="20">
        <f t="shared" si="1"/>
        <v>0</v>
      </c>
      <c r="M9">
        <v>0</v>
      </c>
      <c r="N9">
        <v>0</v>
      </c>
      <c r="O9">
        <v>0</v>
      </c>
      <c r="P9" s="15">
        <f t="shared" si="2"/>
        <v>0</v>
      </c>
      <c r="Q9" s="15">
        <f t="shared" si="3"/>
        <v>0</v>
      </c>
      <c r="R9">
        <v>0</v>
      </c>
      <c r="S9">
        <v>0</v>
      </c>
      <c r="T9">
        <v>0</v>
      </c>
      <c r="U9">
        <v>0</v>
      </c>
      <c r="V9">
        <v>0</v>
      </c>
      <c r="W9" s="16">
        <v>0</v>
      </c>
      <c r="X9" s="26">
        <f t="shared" si="4"/>
        <v>0</v>
      </c>
      <c r="Y9" s="4">
        <v>0.52</v>
      </c>
      <c r="Z9" s="32">
        <f t="shared" si="5"/>
        <v>0.13</v>
      </c>
      <c r="AA9" s="4">
        <v>19.82</v>
      </c>
      <c r="AB9" s="26">
        <f t="shared" si="6"/>
        <v>4.9550000000000001</v>
      </c>
      <c r="AC9" s="21">
        <f t="shared" si="7"/>
        <v>2.5565388397246806E-2</v>
      </c>
      <c r="AD9" s="1"/>
      <c r="AE9" s="1"/>
      <c r="AF9" s="21" t="str">
        <f t="shared" si="8"/>
        <v xml:space="preserve"> </v>
      </c>
      <c r="AG9">
        <v>0</v>
      </c>
      <c r="AH9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1</v>
      </c>
      <c r="AO9">
        <v>1</v>
      </c>
      <c r="AP9">
        <v>0</v>
      </c>
      <c r="AQ9" s="31">
        <f t="shared" si="9"/>
        <v>1</v>
      </c>
      <c r="AR9">
        <v>88.24</v>
      </c>
      <c r="AS9">
        <v>0</v>
      </c>
      <c r="AT9">
        <v>0</v>
      </c>
      <c r="AU9" s="16">
        <f t="shared" si="10"/>
        <v>60</v>
      </c>
      <c r="AV9" s="4">
        <v>100</v>
      </c>
      <c r="AW9" s="4">
        <v>100</v>
      </c>
    </row>
    <row r="10" spans="1:49" x14ac:dyDescent="0.2">
      <c r="A10" s="13" t="s">
        <v>183</v>
      </c>
      <c r="B10" s="13" t="s">
        <v>184</v>
      </c>
      <c r="C10" s="1" t="s">
        <v>167</v>
      </c>
      <c r="D10" s="13" t="s">
        <v>173</v>
      </c>
      <c r="E10" s="13">
        <v>1</v>
      </c>
      <c r="F10" s="13">
        <v>0</v>
      </c>
      <c r="G10" s="13">
        <v>0</v>
      </c>
      <c r="H10" s="40">
        <f t="shared" si="0"/>
        <v>0</v>
      </c>
      <c r="I10">
        <v>0</v>
      </c>
      <c r="J10">
        <v>0</v>
      </c>
      <c r="K10">
        <v>0</v>
      </c>
      <c r="L10" s="20">
        <f t="shared" si="1"/>
        <v>0</v>
      </c>
      <c r="M10">
        <v>0</v>
      </c>
      <c r="N10">
        <v>0</v>
      </c>
      <c r="O10">
        <v>0</v>
      </c>
      <c r="P10" s="15">
        <f t="shared" si="2"/>
        <v>0</v>
      </c>
      <c r="Q10" s="15">
        <f t="shared" si="3"/>
        <v>0</v>
      </c>
      <c r="R10">
        <v>0</v>
      </c>
      <c r="S10">
        <v>0</v>
      </c>
      <c r="T10">
        <v>0</v>
      </c>
      <c r="U10">
        <v>0</v>
      </c>
      <c r="V10">
        <v>0</v>
      </c>
      <c r="W10" s="16">
        <v>0</v>
      </c>
      <c r="X10" s="26">
        <f t="shared" si="4"/>
        <v>0</v>
      </c>
      <c r="Y10" s="4">
        <v>0</v>
      </c>
      <c r="Z10" s="32">
        <f t="shared" si="5"/>
        <v>0</v>
      </c>
      <c r="AA10" s="4">
        <v>7.56</v>
      </c>
      <c r="AB10" s="26">
        <f t="shared" si="6"/>
        <v>7.56</v>
      </c>
      <c r="AC10" s="21">
        <f t="shared" si="7"/>
        <v>0</v>
      </c>
      <c r="AD10" s="1"/>
      <c r="AE10" s="1"/>
      <c r="AF10" s="21" t="str">
        <f t="shared" si="8"/>
        <v xml:space="preserve"> </v>
      </c>
      <c r="AG10">
        <v>0</v>
      </c>
      <c r="AH10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>
        <v>0</v>
      </c>
      <c r="AP10">
        <v>0</v>
      </c>
      <c r="AQ10" s="31">
        <f t="shared" si="9"/>
        <v>0</v>
      </c>
      <c r="AR10"/>
      <c r="AS10">
        <v>0</v>
      </c>
      <c r="AT10">
        <v>0</v>
      </c>
      <c r="AU10" s="16">
        <f t="shared" si="10"/>
        <v>0</v>
      </c>
    </row>
    <row r="11" spans="1:49" x14ac:dyDescent="0.2">
      <c r="A11" s="13" t="s">
        <v>188</v>
      </c>
      <c r="B11" s="13" t="s">
        <v>189</v>
      </c>
      <c r="C11" s="1" t="s">
        <v>190</v>
      </c>
      <c r="D11" s="13" t="s">
        <v>173</v>
      </c>
      <c r="E11" s="13">
        <v>82</v>
      </c>
      <c r="F11" s="13">
        <v>0</v>
      </c>
      <c r="G11" s="13">
        <v>0</v>
      </c>
      <c r="H11" s="40">
        <f t="shared" si="0"/>
        <v>0</v>
      </c>
      <c r="I11">
        <v>0</v>
      </c>
      <c r="J11">
        <v>0</v>
      </c>
      <c r="K11">
        <v>0</v>
      </c>
      <c r="L11" s="20">
        <f t="shared" si="1"/>
        <v>0</v>
      </c>
      <c r="M11">
        <v>3</v>
      </c>
      <c r="N11">
        <v>0</v>
      </c>
      <c r="O11">
        <v>1</v>
      </c>
      <c r="P11" s="15">
        <f t="shared" si="2"/>
        <v>0</v>
      </c>
      <c r="Q11" s="15">
        <f t="shared" si="3"/>
        <v>0</v>
      </c>
      <c r="R11">
        <v>28</v>
      </c>
      <c r="S11">
        <v>10</v>
      </c>
      <c r="T11">
        <v>4</v>
      </c>
      <c r="U11">
        <v>1</v>
      </c>
      <c r="V11">
        <v>1</v>
      </c>
      <c r="W11" s="16">
        <v>179.11666666670001</v>
      </c>
      <c r="X11" s="26">
        <f t="shared" si="4"/>
        <v>2.1843495934963415</v>
      </c>
      <c r="Y11" s="4">
        <v>165.45</v>
      </c>
      <c r="Z11" s="32">
        <f t="shared" si="5"/>
        <v>2.0176829268292682</v>
      </c>
      <c r="AA11" s="4">
        <v>267.43</v>
      </c>
      <c r="AB11" s="26">
        <f t="shared" si="6"/>
        <v>3.261341463414634</v>
      </c>
      <c r="AC11" s="21">
        <f t="shared" si="7"/>
        <v>0.3822075401958972</v>
      </c>
      <c r="AD11" s="1"/>
      <c r="AE11" s="1"/>
      <c r="AF11" s="21" t="str">
        <f t="shared" si="8"/>
        <v xml:space="preserve"> </v>
      </c>
      <c r="AG11">
        <v>1</v>
      </c>
      <c r="AH11">
        <v>14</v>
      </c>
      <c r="AI11" s="42">
        <v>31</v>
      </c>
      <c r="AJ11" s="42">
        <v>124</v>
      </c>
      <c r="AK11" s="42">
        <v>6</v>
      </c>
      <c r="AL11" s="42">
        <v>62</v>
      </c>
      <c r="AM11" s="42">
        <v>78</v>
      </c>
      <c r="AN11" s="42">
        <v>4</v>
      </c>
      <c r="AO11">
        <v>23</v>
      </c>
      <c r="AP11">
        <v>118</v>
      </c>
      <c r="AQ11" s="31">
        <f t="shared" si="9"/>
        <v>0.16312056737588654</v>
      </c>
      <c r="AR11">
        <v>6.8</v>
      </c>
      <c r="AS11">
        <v>0</v>
      </c>
      <c r="AT11">
        <v>1</v>
      </c>
      <c r="AU11" s="16">
        <f t="shared" si="10"/>
        <v>-85.584768812330026</v>
      </c>
      <c r="AV11" s="4">
        <v>7.75</v>
      </c>
      <c r="AW11" s="4">
        <v>2.99</v>
      </c>
    </row>
    <row r="12" spans="1:49" x14ac:dyDescent="0.2">
      <c r="A12" s="13" t="s">
        <v>193</v>
      </c>
      <c r="B12" s="13" t="s">
        <v>194</v>
      </c>
      <c r="C12" s="1" t="s">
        <v>145</v>
      </c>
      <c r="D12" s="13" t="s">
        <v>154</v>
      </c>
      <c r="E12" s="13">
        <v>6</v>
      </c>
      <c r="F12" s="13">
        <v>0</v>
      </c>
      <c r="G12" s="13">
        <v>0</v>
      </c>
      <c r="H12" s="40">
        <f t="shared" si="0"/>
        <v>0</v>
      </c>
      <c r="I12">
        <v>0</v>
      </c>
      <c r="J12">
        <v>0</v>
      </c>
      <c r="K12">
        <v>0</v>
      </c>
      <c r="L12" s="20">
        <f t="shared" si="1"/>
        <v>0</v>
      </c>
      <c r="M12">
        <v>0</v>
      </c>
      <c r="N12">
        <v>0</v>
      </c>
      <c r="O12">
        <v>0</v>
      </c>
      <c r="P12" s="15">
        <f t="shared" si="2"/>
        <v>0</v>
      </c>
      <c r="Q12" s="15">
        <f t="shared" si="3"/>
        <v>0</v>
      </c>
      <c r="R12">
        <v>0</v>
      </c>
      <c r="S12">
        <v>0</v>
      </c>
      <c r="T12">
        <v>0</v>
      </c>
      <c r="U12">
        <v>0</v>
      </c>
      <c r="V12">
        <v>0</v>
      </c>
      <c r="W12" s="16">
        <v>0</v>
      </c>
      <c r="X12" s="26">
        <f t="shared" si="4"/>
        <v>0</v>
      </c>
      <c r="Y12" s="4">
        <v>0</v>
      </c>
      <c r="Z12" s="32">
        <f t="shared" si="5"/>
        <v>0</v>
      </c>
      <c r="AA12" s="4">
        <v>29.32</v>
      </c>
      <c r="AB12" s="26">
        <f t="shared" si="6"/>
        <v>4.8866666666666667</v>
      </c>
      <c r="AC12" s="21">
        <f t="shared" si="7"/>
        <v>0</v>
      </c>
      <c r="AD12" s="13">
        <v>0</v>
      </c>
      <c r="AE12" s="13">
        <v>0</v>
      </c>
      <c r="AF12" s="21" t="str">
        <f t="shared" si="8"/>
        <v xml:space="preserve"> </v>
      </c>
      <c r="AG12">
        <v>0</v>
      </c>
      <c r="AH1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>
        <v>0</v>
      </c>
      <c r="AP12">
        <v>0</v>
      </c>
      <c r="AQ12" s="31">
        <f t="shared" si="9"/>
        <v>0</v>
      </c>
      <c r="AR12"/>
      <c r="AS12">
        <v>0</v>
      </c>
      <c r="AT12">
        <v>0</v>
      </c>
      <c r="AU12" s="16">
        <f t="shared" si="10"/>
        <v>0</v>
      </c>
    </row>
    <row r="13" spans="1:49" x14ac:dyDescent="0.2">
      <c r="A13" s="13" t="s">
        <v>199</v>
      </c>
      <c r="B13" s="13" t="s">
        <v>200</v>
      </c>
      <c r="C13" s="1" t="s">
        <v>128</v>
      </c>
      <c r="D13" s="13" t="s">
        <v>146</v>
      </c>
      <c r="E13" s="13">
        <v>68</v>
      </c>
      <c r="F13" s="13">
        <v>0</v>
      </c>
      <c r="G13" s="13">
        <v>0</v>
      </c>
      <c r="H13" s="40">
        <f t="shared" si="0"/>
        <v>0</v>
      </c>
      <c r="I13">
        <v>0</v>
      </c>
      <c r="J13">
        <v>0</v>
      </c>
      <c r="K13">
        <v>0</v>
      </c>
      <c r="L13" s="20">
        <f t="shared" si="1"/>
        <v>0</v>
      </c>
      <c r="M13">
        <v>8</v>
      </c>
      <c r="N13">
        <v>0</v>
      </c>
      <c r="O13">
        <v>2</v>
      </c>
      <c r="P13" s="15">
        <f t="shared" si="2"/>
        <v>0</v>
      </c>
      <c r="Q13" s="15">
        <f t="shared" si="3"/>
        <v>0</v>
      </c>
      <c r="R13">
        <v>5</v>
      </c>
      <c r="S13">
        <v>1</v>
      </c>
      <c r="T13">
        <v>5</v>
      </c>
      <c r="U13">
        <v>3</v>
      </c>
      <c r="V13">
        <v>2</v>
      </c>
      <c r="W13" s="16">
        <v>147.21666666670001</v>
      </c>
      <c r="X13" s="26">
        <f t="shared" si="4"/>
        <v>2.1649509803926472</v>
      </c>
      <c r="Y13" s="4">
        <v>138.02000000000001</v>
      </c>
      <c r="Z13" s="32">
        <f t="shared" si="5"/>
        <v>2.0297058823529412</v>
      </c>
      <c r="AA13" s="4">
        <v>250.52</v>
      </c>
      <c r="AB13" s="26">
        <f t="shared" si="6"/>
        <v>3.6841176470588235</v>
      </c>
      <c r="AC13" s="21">
        <f t="shared" si="7"/>
        <v>0.35522726102846552</v>
      </c>
      <c r="AD13" s="13">
        <v>52</v>
      </c>
      <c r="AE13" s="13">
        <v>57</v>
      </c>
      <c r="AF13" s="21">
        <f t="shared" si="8"/>
        <v>0.47706422018348627</v>
      </c>
      <c r="AG13">
        <v>2</v>
      </c>
      <c r="AH13">
        <v>12</v>
      </c>
      <c r="AI13" s="42">
        <v>19</v>
      </c>
      <c r="AJ13" s="42">
        <v>119</v>
      </c>
      <c r="AK13" s="42">
        <v>6</v>
      </c>
      <c r="AL13" s="42">
        <v>38</v>
      </c>
      <c r="AM13" s="42">
        <v>39</v>
      </c>
      <c r="AN13" s="42">
        <v>5</v>
      </c>
      <c r="AO13">
        <v>21</v>
      </c>
      <c r="AP13">
        <v>105</v>
      </c>
      <c r="AQ13" s="31">
        <f t="shared" si="9"/>
        <v>0.16666666666666666</v>
      </c>
      <c r="AR13">
        <v>5.18</v>
      </c>
      <c r="AS13">
        <v>1</v>
      </c>
      <c r="AT13">
        <v>1</v>
      </c>
      <c r="AU13" s="16">
        <f t="shared" si="10"/>
        <v>-76.51065063034342</v>
      </c>
      <c r="AV13" s="4">
        <v>7.69</v>
      </c>
      <c r="AW13" s="4">
        <v>-0.24</v>
      </c>
    </row>
    <row r="14" spans="1:49" x14ac:dyDescent="0.2">
      <c r="A14" s="13" t="s">
        <v>204</v>
      </c>
      <c r="B14" s="13" t="s">
        <v>205</v>
      </c>
      <c r="C14" s="1" t="s">
        <v>206</v>
      </c>
      <c r="D14" s="13" t="s">
        <v>207</v>
      </c>
      <c r="E14" s="13">
        <v>18</v>
      </c>
      <c r="F14" s="13">
        <v>0</v>
      </c>
      <c r="G14" s="13">
        <v>0</v>
      </c>
      <c r="H14" s="40">
        <f t="shared" si="0"/>
        <v>0</v>
      </c>
      <c r="I14">
        <v>0</v>
      </c>
      <c r="J14">
        <v>0</v>
      </c>
      <c r="K14">
        <v>0</v>
      </c>
      <c r="L14" s="20">
        <f t="shared" si="1"/>
        <v>0</v>
      </c>
      <c r="M14">
        <v>0</v>
      </c>
      <c r="N14">
        <v>0</v>
      </c>
      <c r="O14">
        <v>0</v>
      </c>
      <c r="P14" s="15">
        <f t="shared" si="2"/>
        <v>0</v>
      </c>
      <c r="Q14" s="15">
        <f t="shared" si="3"/>
        <v>0</v>
      </c>
      <c r="R14">
        <v>0</v>
      </c>
      <c r="S14">
        <v>0</v>
      </c>
      <c r="T14">
        <v>0</v>
      </c>
      <c r="U14">
        <v>0</v>
      </c>
      <c r="V14">
        <v>0</v>
      </c>
      <c r="W14" s="16">
        <v>0.16666666669999999</v>
      </c>
      <c r="X14" s="26">
        <f t="shared" si="4"/>
        <v>9.2592592611111108E-3</v>
      </c>
      <c r="Y14" s="4">
        <v>0</v>
      </c>
      <c r="Z14" s="32">
        <f t="shared" si="5"/>
        <v>0</v>
      </c>
      <c r="AA14" s="4">
        <v>104.36</v>
      </c>
      <c r="AB14" s="26">
        <f t="shared" si="6"/>
        <v>5.7977777777777781</v>
      </c>
      <c r="AC14" s="21">
        <f t="shared" si="7"/>
        <v>0</v>
      </c>
      <c r="AD14" s="13">
        <v>0</v>
      </c>
      <c r="AE14" s="13">
        <v>0</v>
      </c>
      <c r="AF14" s="21" t="str">
        <f t="shared" si="8"/>
        <v xml:space="preserve"> </v>
      </c>
      <c r="AG14">
        <v>0</v>
      </c>
      <c r="AH14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0</v>
      </c>
      <c r="AN14" s="42">
        <v>0</v>
      </c>
      <c r="AO14">
        <v>0</v>
      </c>
      <c r="AP14">
        <v>0</v>
      </c>
      <c r="AQ14" s="31">
        <f t="shared" si="9"/>
        <v>0</v>
      </c>
      <c r="AR14"/>
      <c r="AS14">
        <v>0</v>
      </c>
      <c r="AT14">
        <v>0</v>
      </c>
      <c r="AU14" s="16">
        <f t="shared" si="10"/>
        <v>0</v>
      </c>
    </row>
    <row r="15" spans="1:49" x14ac:dyDescent="0.2">
      <c r="A15" s="13" t="s">
        <v>212</v>
      </c>
      <c r="B15" s="13" t="s">
        <v>213</v>
      </c>
      <c r="C15" s="1" t="s">
        <v>214</v>
      </c>
      <c r="D15" s="13" t="s">
        <v>154</v>
      </c>
      <c r="E15" s="13">
        <v>12</v>
      </c>
      <c r="F15" s="13">
        <v>0</v>
      </c>
      <c r="G15" s="13">
        <v>0</v>
      </c>
      <c r="H15" s="40">
        <f t="shared" si="0"/>
        <v>0</v>
      </c>
      <c r="I15">
        <v>0</v>
      </c>
      <c r="J15">
        <v>0</v>
      </c>
      <c r="K15">
        <v>0</v>
      </c>
      <c r="L15" s="20">
        <f t="shared" si="1"/>
        <v>0</v>
      </c>
      <c r="M15">
        <v>0</v>
      </c>
      <c r="N15">
        <v>0</v>
      </c>
      <c r="O15">
        <v>0</v>
      </c>
      <c r="P15" s="15">
        <f t="shared" si="2"/>
        <v>0</v>
      </c>
      <c r="Q15" s="15">
        <f t="shared" si="3"/>
        <v>0</v>
      </c>
      <c r="R15">
        <v>0</v>
      </c>
      <c r="S15">
        <v>0</v>
      </c>
      <c r="T15">
        <v>0</v>
      </c>
      <c r="U15">
        <v>0</v>
      </c>
      <c r="V15">
        <v>0</v>
      </c>
      <c r="W15" s="16">
        <v>0</v>
      </c>
      <c r="X15" s="26">
        <f t="shared" si="4"/>
        <v>0</v>
      </c>
      <c r="Y15" s="4">
        <v>0</v>
      </c>
      <c r="Z15" s="32">
        <f t="shared" si="5"/>
        <v>0</v>
      </c>
      <c r="AA15" s="4">
        <v>67.92</v>
      </c>
      <c r="AB15" s="26">
        <f t="shared" si="6"/>
        <v>5.66</v>
      </c>
      <c r="AC15" s="21">
        <f t="shared" si="7"/>
        <v>0</v>
      </c>
      <c r="AD15" s="13">
        <v>0</v>
      </c>
      <c r="AE15" s="13">
        <v>0</v>
      </c>
      <c r="AF15" s="21" t="str">
        <f t="shared" si="8"/>
        <v xml:space="preserve"> </v>
      </c>
      <c r="AG15">
        <v>0</v>
      </c>
      <c r="AH15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0</v>
      </c>
      <c r="AN15" s="42">
        <v>0</v>
      </c>
      <c r="AO15">
        <v>0</v>
      </c>
      <c r="AP15">
        <v>0</v>
      </c>
      <c r="AQ15" s="31">
        <f t="shared" si="9"/>
        <v>0</v>
      </c>
      <c r="AR15"/>
      <c r="AS15">
        <v>0</v>
      </c>
      <c r="AT15">
        <v>0</v>
      </c>
      <c r="AU15" s="16">
        <f t="shared" si="10"/>
        <v>0</v>
      </c>
    </row>
    <row r="16" spans="1:49" x14ac:dyDescent="0.2">
      <c r="A16" s="13" t="s">
        <v>217</v>
      </c>
      <c r="B16" s="13" t="s">
        <v>218</v>
      </c>
      <c r="C16" s="1" t="s">
        <v>219</v>
      </c>
      <c r="D16" s="13" t="s">
        <v>129</v>
      </c>
      <c r="E16" s="13">
        <v>3</v>
      </c>
      <c r="F16" s="13">
        <v>0</v>
      </c>
      <c r="G16" s="13">
        <v>0</v>
      </c>
      <c r="H16" s="40">
        <f t="shared" si="0"/>
        <v>0</v>
      </c>
      <c r="I16">
        <v>0</v>
      </c>
      <c r="J16">
        <v>0</v>
      </c>
      <c r="K16">
        <v>0</v>
      </c>
      <c r="L16" s="20">
        <f t="shared" si="1"/>
        <v>0</v>
      </c>
      <c r="M16">
        <v>0</v>
      </c>
      <c r="N16">
        <v>0</v>
      </c>
      <c r="O16">
        <v>0</v>
      </c>
      <c r="P16" s="15">
        <f t="shared" si="2"/>
        <v>0</v>
      </c>
      <c r="Q16" s="15">
        <f t="shared" si="3"/>
        <v>0</v>
      </c>
      <c r="R16">
        <v>0</v>
      </c>
      <c r="S16">
        <v>0</v>
      </c>
      <c r="T16">
        <v>0</v>
      </c>
      <c r="U16">
        <v>0</v>
      </c>
      <c r="V16">
        <v>0</v>
      </c>
      <c r="W16" s="16">
        <v>0</v>
      </c>
      <c r="X16" s="26">
        <f t="shared" si="4"/>
        <v>0</v>
      </c>
      <c r="Y16" s="4">
        <v>0</v>
      </c>
      <c r="Z16" s="32">
        <f t="shared" si="5"/>
        <v>0</v>
      </c>
      <c r="AA16" s="4">
        <v>22.88</v>
      </c>
      <c r="AB16" s="26">
        <f t="shared" si="6"/>
        <v>7.626666666666666</v>
      </c>
      <c r="AC16" s="21">
        <f t="shared" si="7"/>
        <v>0</v>
      </c>
      <c r="AD16" s="13">
        <v>0</v>
      </c>
      <c r="AE16" s="13">
        <v>0</v>
      </c>
      <c r="AF16" s="21" t="str">
        <f t="shared" si="8"/>
        <v xml:space="preserve"> </v>
      </c>
      <c r="AG16">
        <v>0</v>
      </c>
      <c r="AH16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>
        <v>0</v>
      </c>
      <c r="AP16">
        <v>0</v>
      </c>
      <c r="AQ16" s="31">
        <f t="shared" si="9"/>
        <v>0</v>
      </c>
      <c r="AR16"/>
      <c r="AS16">
        <v>0</v>
      </c>
      <c r="AT16">
        <v>0</v>
      </c>
      <c r="AU16" s="16">
        <f t="shared" si="10"/>
        <v>0</v>
      </c>
    </row>
    <row r="17" spans="1:49" x14ac:dyDescent="0.2">
      <c r="A17" s="13" t="s">
        <v>224</v>
      </c>
      <c r="B17" s="13" t="s">
        <v>225</v>
      </c>
      <c r="C17" s="13" t="s">
        <v>145</v>
      </c>
      <c r="D17" s="13" t="s">
        <v>146</v>
      </c>
      <c r="E17" s="13">
        <v>52</v>
      </c>
      <c r="F17" s="13">
        <v>0</v>
      </c>
      <c r="G17" s="13">
        <v>3</v>
      </c>
      <c r="H17" s="40">
        <f t="shared" si="0"/>
        <v>3</v>
      </c>
      <c r="I17">
        <v>0</v>
      </c>
      <c r="J17">
        <v>2</v>
      </c>
      <c r="K17">
        <v>1</v>
      </c>
      <c r="L17" s="20">
        <f t="shared" si="1"/>
        <v>13.333333333333334</v>
      </c>
      <c r="M17">
        <v>7</v>
      </c>
      <c r="N17">
        <v>5</v>
      </c>
      <c r="O17">
        <v>2</v>
      </c>
      <c r="P17" s="15">
        <f t="shared" si="2"/>
        <v>0</v>
      </c>
      <c r="Q17" s="15">
        <f t="shared" si="3"/>
        <v>0</v>
      </c>
      <c r="R17">
        <v>3</v>
      </c>
      <c r="S17">
        <v>2</v>
      </c>
      <c r="T17">
        <v>4</v>
      </c>
      <c r="U17">
        <v>1</v>
      </c>
      <c r="V17">
        <v>3</v>
      </c>
      <c r="W17" s="16">
        <v>104.4166666667</v>
      </c>
      <c r="X17" s="26">
        <f t="shared" si="4"/>
        <v>2.0080128205134615</v>
      </c>
      <c r="Y17" s="4">
        <v>102.72</v>
      </c>
      <c r="Z17" s="32">
        <f t="shared" si="5"/>
        <v>1.9753846153846153</v>
      </c>
      <c r="AA17" s="4">
        <v>207.24</v>
      </c>
      <c r="AB17" s="26">
        <f t="shared" si="6"/>
        <v>3.9853846153846155</v>
      </c>
      <c r="AC17" s="21">
        <f t="shared" si="7"/>
        <v>0.33139759969028265</v>
      </c>
      <c r="AD17" s="13">
        <v>14</v>
      </c>
      <c r="AE17" s="13">
        <v>13</v>
      </c>
      <c r="AF17" s="21">
        <f t="shared" si="8"/>
        <v>0.51851851851851849</v>
      </c>
      <c r="AG17">
        <v>3</v>
      </c>
      <c r="AH17">
        <v>12</v>
      </c>
      <c r="AI17" s="42">
        <v>17</v>
      </c>
      <c r="AJ17" s="42">
        <v>87</v>
      </c>
      <c r="AK17" s="42">
        <v>8</v>
      </c>
      <c r="AL17" s="42">
        <v>30</v>
      </c>
      <c r="AM17" s="42">
        <v>31</v>
      </c>
      <c r="AN17" s="42">
        <v>4</v>
      </c>
      <c r="AO17">
        <v>20</v>
      </c>
      <c r="AP17">
        <v>84</v>
      </c>
      <c r="AQ17" s="31">
        <f t="shared" si="9"/>
        <v>0.19230769230769232</v>
      </c>
      <c r="AR17">
        <v>5.0199999999999996</v>
      </c>
      <c r="AS17">
        <v>0</v>
      </c>
      <c r="AT17">
        <v>0</v>
      </c>
      <c r="AU17" s="16">
        <f t="shared" si="10"/>
        <v>-74.766355140186917</v>
      </c>
      <c r="AV17" s="4">
        <v>10.53</v>
      </c>
      <c r="AW17" s="4">
        <v>4.79</v>
      </c>
    </row>
    <row r="18" spans="1:49" x14ac:dyDescent="0.2">
      <c r="A18" s="13" t="s">
        <v>183</v>
      </c>
      <c r="B18" s="13" t="s">
        <v>230</v>
      </c>
      <c r="C18" s="1" t="s">
        <v>446</v>
      </c>
      <c r="D18" s="13" t="s">
        <v>137</v>
      </c>
      <c r="E18" s="13">
        <v>77</v>
      </c>
      <c r="F18" s="13">
        <v>0</v>
      </c>
      <c r="G18" s="13">
        <v>1</v>
      </c>
      <c r="H18" s="40">
        <f t="shared" si="0"/>
        <v>1</v>
      </c>
      <c r="I18">
        <v>0</v>
      </c>
      <c r="J18">
        <v>1</v>
      </c>
      <c r="K18">
        <v>0</v>
      </c>
      <c r="L18" s="20">
        <f t="shared" si="1"/>
        <v>4</v>
      </c>
      <c r="M18">
        <v>1</v>
      </c>
      <c r="N18">
        <v>2</v>
      </c>
      <c r="O18">
        <v>1</v>
      </c>
      <c r="P18" s="15">
        <f t="shared" si="2"/>
        <v>0</v>
      </c>
      <c r="Q18" s="15">
        <f t="shared" si="3"/>
        <v>0</v>
      </c>
      <c r="R18">
        <v>0</v>
      </c>
      <c r="S18">
        <v>1</v>
      </c>
      <c r="T18">
        <v>1</v>
      </c>
      <c r="U18">
        <v>1</v>
      </c>
      <c r="V18">
        <v>3</v>
      </c>
      <c r="W18" s="16">
        <v>44.7833333333</v>
      </c>
      <c r="X18" s="26">
        <f t="shared" si="4"/>
        <v>0.58160173160129869</v>
      </c>
      <c r="Y18" s="4">
        <v>40.74</v>
      </c>
      <c r="Z18" s="32">
        <f t="shared" si="5"/>
        <v>0.52909090909090917</v>
      </c>
      <c r="AA18" s="4">
        <v>352.93</v>
      </c>
      <c r="AB18" s="26">
        <f t="shared" si="6"/>
        <v>4.5835064935064933</v>
      </c>
      <c r="AC18" s="21">
        <f t="shared" si="7"/>
        <v>0.10348769273757209</v>
      </c>
      <c r="AD18" s="13">
        <v>5</v>
      </c>
      <c r="AE18" s="13">
        <v>13</v>
      </c>
      <c r="AF18" s="21">
        <f t="shared" si="8"/>
        <v>0.27777777777777779</v>
      </c>
      <c r="AG18">
        <v>1</v>
      </c>
      <c r="AH18">
        <v>6</v>
      </c>
      <c r="AI18" s="42">
        <v>3</v>
      </c>
      <c r="AJ18" s="42">
        <v>36</v>
      </c>
      <c r="AK18" s="42">
        <v>2</v>
      </c>
      <c r="AL18" s="42">
        <v>8</v>
      </c>
      <c r="AM18" s="42">
        <v>10</v>
      </c>
      <c r="AN18" s="42">
        <v>1</v>
      </c>
      <c r="AO18">
        <v>4</v>
      </c>
      <c r="AP18">
        <v>29</v>
      </c>
      <c r="AQ18" s="31">
        <f t="shared" si="9"/>
        <v>0.12121212121212122</v>
      </c>
      <c r="AR18">
        <v>0.42</v>
      </c>
      <c r="AS18">
        <v>0</v>
      </c>
      <c r="AT18">
        <v>1</v>
      </c>
      <c r="AU18" s="16">
        <f t="shared" si="10"/>
        <v>-78.055964653902805</v>
      </c>
      <c r="AV18" s="4">
        <v>17.39</v>
      </c>
      <c r="AW18" s="4">
        <v>11.79</v>
      </c>
    </row>
    <row r="19" spans="1:49" x14ac:dyDescent="0.2">
      <c r="A19" s="13" t="s">
        <v>236</v>
      </c>
      <c r="B19" s="13" t="s">
        <v>237</v>
      </c>
      <c r="C19" s="1" t="s">
        <v>238</v>
      </c>
      <c r="D19" s="13" t="s">
        <v>154</v>
      </c>
      <c r="E19" s="13">
        <v>1</v>
      </c>
      <c r="F19" s="13">
        <v>0</v>
      </c>
      <c r="G19" s="13">
        <v>0</v>
      </c>
      <c r="H19" s="40">
        <f t="shared" si="0"/>
        <v>0</v>
      </c>
      <c r="I19">
        <v>0</v>
      </c>
      <c r="J19">
        <v>0</v>
      </c>
      <c r="K19">
        <v>0</v>
      </c>
      <c r="L19" s="20">
        <f t="shared" si="1"/>
        <v>0</v>
      </c>
      <c r="M19">
        <v>0</v>
      </c>
      <c r="N19">
        <v>0</v>
      </c>
      <c r="O19">
        <v>0</v>
      </c>
      <c r="P19" s="15">
        <f t="shared" si="2"/>
        <v>0</v>
      </c>
      <c r="Q19" s="15">
        <f t="shared" si="3"/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16">
        <v>0</v>
      </c>
      <c r="X19" s="26">
        <f t="shared" si="4"/>
        <v>0</v>
      </c>
      <c r="Y19" s="4">
        <v>0</v>
      </c>
      <c r="Z19" s="32">
        <f t="shared" si="5"/>
        <v>0</v>
      </c>
      <c r="AA19" s="4">
        <v>9.24</v>
      </c>
      <c r="AB19" s="26">
        <f t="shared" si="6"/>
        <v>9.24</v>
      </c>
      <c r="AC19" s="21">
        <f t="shared" si="7"/>
        <v>0</v>
      </c>
      <c r="AD19" s="13">
        <v>0</v>
      </c>
      <c r="AE19" s="13">
        <v>0</v>
      </c>
      <c r="AF19" s="21" t="str">
        <f t="shared" si="8"/>
        <v xml:space="preserve"> </v>
      </c>
      <c r="AG19">
        <v>0</v>
      </c>
      <c r="AH19">
        <v>0</v>
      </c>
      <c r="AI19" s="42">
        <v>0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>
        <v>0</v>
      </c>
      <c r="AP19">
        <v>0</v>
      </c>
      <c r="AQ19" s="31">
        <f t="shared" si="9"/>
        <v>0</v>
      </c>
      <c r="AR19"/>
      <c r="AS19">
        <v>0</v>
      </c>
      <c r="AT19">
        <v>0</v>
      </c>
      <c r="AU19" s="16">
        <f t="shared" si="10"/>
        <v>0</v>
      </c>
    </row>
    <row r="20" spans="1:49" x14ac:dyDescent="0.2">
      <c r="A20" s="13" t="s">
        <v>241</v>
      </c>
      <c r="B20" s="13" t="s">
        <v>242</v>
      </c>
      <c r="C20" s="1" t="s">
        <v>243</v>
      </c>
      <c r="D20" s="13" t="s">
        <v>129</v>
      </c>
      <c r="E20" s="13">
        <v>6</v>
      </c>
      <c r="F20" s="13">
        <v>0</v>
      </c>
      <c r="G20" s="13">
        <v>0</v>
      </c>
      <c r="H20" s="40">
        <f t="shared" si="0"/>
        <v>0</v>
      </c>
      <c r="I20">
        <v>0</v>
      </c>
      <c r="J20">
        <v>0</v>
      </c>
      <c r="K20">
        <v>0</v>
      </c>
      <c r="L20" s="20">
        <f t="shared" si="1"/>
        <v>0</v>
      </c>
      <c r="M20">
        <v>0</v>
      </c>
      <c r="N20">
        <v>0</v>
      </c>
      <c r="O20">
        <v>0</v>
      </c>
      <c r="P20" s="15">
        <f t="shared" si="2"/>
        <v>0</v>
      </c>
      <c r="Q20" s="15">
        <f t="shared" si="3"/>
        <v>0</v>
      </c>
      <c r="R20">
        <v>0</v>
      </c>
      <c r="S20">
        <v>0</v>
      </c>
      <c r="T20">
        <v>0</v>
      </c>
      <c r="U20">
        <v>0</v>
      </c>
      <c r="V20">
        <v>0</v>
      </c>
      <c r="W20" s="16">
        <v>0</v>
      </c>
      <c r="X20" s="26">
        <f t="shared" si="4"/>
        <v>0</v>
      </c>
      <c r="Y20" s="4">
        <v>0</v>
      </c>
      <c r="Z20" s="32">
        <f t="shared" si="5"/>
        <v>0</v>
      </c>
      <c r="AA20" s="4">
        <v>24.61</v>
      </c>
      <c r="AB20" s="26">
        <f t="shared" si="6"/>
        <v>4.1016666666666666</v>
      </c>
      <c r="AC20" s="21">
        <f t="shared" si="7"/>
        <v>0</v>
      </c>
      <c r="AD20" s="13">
        <v>0</v>
      </c>
      <c r="AE20" s="13">
        <v>0</v>
      </c>
      <c r="AF20" s="21" t="str">
        <f t="shared" si="8"/>
        <v xml:space="preserve"> </v>
      </c>
      <c r="AG20">
        <v>0</v>
      </c>
      <c r="AH20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>
        <v>0</v>
      </c>
      <c r="AP20">
        <v>0</v>
      </c>
      <c r="AQ20" s="31">
        <f t="shared" si="9"/>
        <v>0</v>
      </c>
      <c r="AR20"/>
      <c r="AS20">
        <v>0</v>
      </c>
      <c r="AT20">
        <v>0</v>
      </c>
      <c r="AU20" s="16">
        <f t="shared" si="10"/>
        <v>0</v>
      </c>
    </row>
    <row r="21" spans="1:49" x14ac:dyDescent="0.2">
      <c r="A21" s="13" t="s">
        <v>247</v>
      </c>
      <c r="B21" s="13" t="s">
        <v>248</v>
      </c>
      <c r="C21" s="1" t="s">
        <v>249</v>
      </c>
      <c r="D21" s="13" t="s">
        <v>154</v>
      </c>
      <c r="E21" s="13">
        <v>7</v>
      </c>
      <c r="F21" s="13">
        <v>0</v>
      </c>
      <c r="G21" s="13">
        <v>0</v>
      </c>
      <c r="H21" s="40">
        <f t="shared" si="0"/>
        <v>0</v>
      </c>
      <c r="I21">
        <v>0</v>
      </c>
      <c r="J21">
        <v>0</v>
      </c>
      <c r="K21">
        <v>0</v>
      </c>
      <c r="L21" s="20">
        <f t="shared" si="1"/>
        <v>0</v>
      </c>
      <c r="M21">
        <v>0</v>
      </c>
      <c r="N21">
        <v>0</v>
      </c>
      <c r="O21">
        <v>0</v>
      </c>
      <c r="P21" s="15">
        <f t="shared" si="2"/>
        <v>0</v>
      </c>
      <c r="Q21" s="15">
        <f t="shared" si="3"/>
        <v>0</v>
      </c>
      <c r="R21">
        <v>0</v>
      </c>
      <c r="S21">
        <v>0</v>
      </c>
      <c r="T21">
        <v>0</v>
      </c>
      <c r="U21">
        <v>0</v>
      </c>
      <c r="V21">
        <v>0</v>
      </c>
      <c r="W21" s="16">
        <v>0.53333333329999999</v>
      </c>
      <c r="X21" s="26">
        <f t="shared" si="4"/>
        <v>7.6190476185714284E-2</v>
      </c>
      <c r="Y21" s="4">
        <v>0.8</v>
      </c>
      <c r="Z21" s="32">
        <f t="shared" si="5"/>
        <v>0.1142857142857143</v>
      </c>
      <c r="AA21" s="4">
        <v>40.53</v>
      </c>
      <c r="AB21" s="26">
        <f t="shared" si="6"/>
        <v>5.79</v>
      </c>
      <c r="AC21" s="21">
        <f t="shared" si="7"/>
        <v>1.9356399709654009E-2</v>
      </c>
      <c r="AD21" s="13">
        <v>0</v>
      </c>
      <c r="AE21" s="13">
        <v>0</v>
      </c>
      <c r="AF21" s="21" t="str">
        <f t="shared" si="8"/>
        <v xml:space="preserve"> </v>
      </c>
      <c r="AG21">
        <v>0</v>
      </c>
      <c r="AH21">
        <v>0</v>
      </c>
      <c r="AI21" s="42">
        <v>0</v>
      </c>
      <c r="AJ21" s="42">
        <v>1</v>
      </c>
      <c r="AK21" s="42">
        <v>0</v>
      </c>
      <c r="AL21" s="42">
        <v>1</v>
      </c>
      <c r="AM21" s="42">
        <v>0</v>
      </c>
      <c r="AN21" s="42">
        <v>1</v>
      </c>
      <c r="AO21">
        <v>0</v>
      </c>
      <c r="AP21">
        <v>1</v>
      </c>
      <c r="AQ21" s="31">
        <f t="shared" si="9"/>
        <v>0</v>
      </c>
      <c r="AR21">
        <v>-11.9</v>
      </c>
      <c r="AS21">
        <v>0</v>
      </c>
      <c r="AT21">
        <v>0</v>
      </c>
      <c r="AU21" s="16">
        <f t="shared" si="10"/>
        <v>-60</v>
      </c>
    </row>
    <row r="22" spans="1:49" x14ac:dyDescent="0.2">
      <c r="A22" s="13" t="s">
        <v>252</v>
      </c>
      <c r="B22" s="13" t="s">
        <v>253</v>
      </c>
      <c r="C22" s="1" t="s">
        <v>145</v>
      </c>
      <c r="D22" s="13" t="s">
        <v>154</v>
      </c>
      <c r="E22" s="13">
        <v>78</v>
      </c>
      <c r="F22" s="13">
        <v>1</v>
      </c>
      <c r="G22" s="13">
        <v>0</v>
      </c>
      <c r="H22" s="40">
        <f t="shared" si="0"/>
        <v>1</v>
      </c>
      <c r="I22">
        <v>1</v>
      </c>
      <c r="J22">
        <v>0</v>
      </c>
      <c r="K22">
        <v>0</v>
      </c>
      <c r="L22" s="20">
        <f t="shared" si="1"/>
        <v>0</v>
      </c>
      <c r="M22">
        <v>3</v>
      </c>
      <c r="N22">
        <v>1</v>
      </c>
      <c r="O22">
        <v>0</v>
      </c>
      <c r="P22" s="15">
        <f t="shared" si="2"/>
        <v>0.33333333333333331</v>
      </c>
      <c r="Q22" s="15">
        <f t="shared" si="3"/>
        <v>0.25</v>
      </c>
      <c r="R22">
        <v>7</v>
      </c>
      <c r="S22">
        <v>0</v>
      </c>
      <c r="T22">
        <v>2</v>
      </c>
      <c r="U22">
        <v>1</v>
      </c>
      <c r="V22">
        <v>8</v>
      </c>
      <c r="W22" s="16">
        <v>76.3</v>
      </c>
      <c r="X22" s="26">
        <f t="shared" si="4"/>
        <v>0.97820512820512817</v>
      </c>
      <c r="Y22" s="4">
        <v>66.83</v>
      </c>
      <c r="Z22" s="32">
        <f t="shared" si="5"/>
        <v>0.85679487179487179</v>
      </c>
      <c r="AA22" s="4">
        <v>414.7</v>
      </c>
      <c r="AB22" s="26">
        <f t="shared" si="6"/>
        <v>5.3166666666666664</v>
      </c>
      <c r="AC22" s="21">
        <f t="shared" si="7"/>
        <v>0.13878678379332546</v>
      </c>
      <c r="AD22" s="13">
        <v>2</v>
      </c>
      <c r="AE22" s="13">
        <v>1</v>
      </c>
      <c r="AF22" s="21">
        <f t="shared" si="8"/>
        <v>0.66666666666666663</v>
      </c>
      <c r="AG22">
        <v>1</v>
      </c>
      <c r="AH22">
        <v>4</v>
      </c>
      <c r="AI22" s="42">
        <v>5</v>
      </c>
      <c r="AJ22" s="42">
        <v>60</v>
      </c>
      <c r="AK22" s="42">
        <v>2</v>
      </c>
      <c r="AL22" s="42">
        <v>18</v>
      </c>
      <c r="AM22" s="42">
        <v>26</v>
      </c>
      <c r="AN22" s="42">
        <v>2</v>
      </c>
      <c r="AO22">
        <v>3</v>
      </c>
      <c r="AP22">
        <v>46</v>
      </c>
      <c r="AQ22" s="31">
        <f t="shared" si="9"/>
        <v>6.1224489795918366E-2</v>
      </c>
      <c r="AR22">
        <v>-7.04</v>
      </c>
      <c r="AS22">
        <v>1</v>
      </c>
      <c r="AT22">
        <v>0</v>
      </c>
      <c r="AU22" s="16">
        <f t="shared" si="10"/>
        <v>-87.984438126589851</v>
      </c>
      <c r="AV22" s="4">
        <v>16.670000000000002</v>
      </c>
      <c r="AW22" s="4">
        <v>11.4</v>
      </c>
    </row>
    <row r="23" spans="1:49" x14ac:dyDescent="0.2">
      <c r="A23" s="13" t="s">
        <v>258</v>
      </c>
      <c r="B23" s="13" t="s">
        <v>259</v>
      </c>
      <c r="C23" s="1" t="s">
        <v>136</v>
      </c>
      <c r="D23" s="13" t="s">
        <v>173</v>
      </c>
      <c r="E23" s="13">
        <v>31</v>
      </c>
      <c r="F23" s="13">
        <v>0</v>
      </c>
      <c r="G23" s="13">
        <v>0</v>
      </c>
      <c r="H23" s="40">
        <f t="shared" si="0"/>
        <v>0</v>
      </c>
      <c r="I23">
        <v>0</v>
      </c>
      <c r="J23">
        <v>0</v>
      </c>
      <c r="K23">
        <v>0</v>
      </c>
      <c r="L23" s="20">
        <f t="shared" si="1"/>
        <v>0</v>
      </c>
      <c r="M23">
        <v>0</v>
      </c>
      <c r="N23">
        <v>0</v>
      </c>
      <c r="O23">
        <v>0</v>
      </c>
      <c r="P23" s="15">
        <f t="shared" si="2"/>
        <v>0</v>
      </c>
      <c r="Q23" s="15">
        <f t="shared" si="3"/>
        <v>0</v>
      </c>
      <c r="R23">
        <v>4</v>
      </c>
      <c r="S23">
        <v>1</v>
      </c>
      <c r="T23">
        <v>0</v>
      </c>
      <c r="U23">
        <v>2</v>
      </c>
      <c r="V23">
        <v>1</v>
      </c>
      <c r="W23" s="16">
        <v>21.433333333299998</v>
      </c>
      <c r="X23" s="26">
        <f t="shared" si="4"/>
        <v>0.69139784946129024</v>
      </c>
      <c r="Y23" s="4">
        <v>19.420000000000002</v>
      </c>
      <c r="Z23" s="32">
        <f t="shared" si="5"/>
        <v>0.62645161290322582</v>
      </c>
      <c r="AA23" s="4">
        <v>123.85</v>
      </c>
      <c r="AB23" s="26">
        <f t="shared" si="6"/>
        <v>3.9951612903225806</v>
      </c>
      <c r="AC23" s="21">
        <f t="shared" si="7"/>
        <v>0.13554826551266841</v>
      </c>
      <c r="AD23" s="1"/>
      <c r="AE23" s="1"/>
      <c r="AF23" s="21" t="str">
        <f t="shared" si="8"/>
        <v xml:space="preserve"> </v>
      </c>
      <c r="AG23">
        <v>0</v>
      </c>
      <c r="AH23">
        <v>6</v>
      </c>
      <c r="AI23" s="42">
        <v>1</v>
      </c>
      <c r="AJ23" s="42">
        <v>8</v>
      </c>
      <c r="AK23" s="42">
        <v>2</v>
      </c>
      <c r="AL23" s="42">
        <v>6</v>
      </c>
      <c r="AM23" s="42">
        <v>8</v>
      </c>
      <c r="AN23" s="42">
        <v>1</v>
      </c>
      <c r="AO23">
        <v>3</v>
      </c>
      <c r="AP23">
        <v>13</v>
      </c>
      <c r="AQ23" s="31">
        <f t="shared" si="9"/>
        <v>0.1875</v>
      </c>
      <c r="AR23">
        <v>6.25</v>
      </c>
      <c r="AS23">
        <v>0</v>
      </c>
      <c r="AT23">
        <v>0</v>
      </c>
      <c r="AU23" s="16">
        <f t="shared" si="10"/>
        <v>-74.150360453141076</v>
      </c>
      <c r="AV23" s="4">
        <v>7.14</v>
      </c>
      <c r="AW23" s="4">
        <v>1</v>
      </c>
    </row>
    <row r="24" spans="1:49" x14ac:dyDescent="0.2">
      <c r="A24" s="13" t="s">
        <v>262</v>
      </c>
      <c r="B24" s="13" t="s">
        <v>263</v>
      </c>
      <c r="C24" s="1" t="s">
        <v>264</v>
      </c>
      <c r="D24" s="13" t="s">
        <v>137</v>
      </c>
      <c r="E24" s="13">
        <v>80</v>
      </c>
      <c r="F24" s="13">
        <v>0</v>
      </c>
      <c r="G24" s="13">
        <v>0</v>
      </c>
      <c r="H24" s="40">
        <f t="shared" si="0"/>
        <v>0</v>
      </c>
      <c r="I24">
        <v>0</v>
      </c>
      <c r="J24">
        <v>0</v>
      </c>
      <c r="K24">
        <v>0</v>
      </c>
      <c r="L24" s="20">
        <f t="shared" si="1"/>
        <v>0</v>
      </c>
      <c r="M24">
        <v>6</v>
      </c>
      <c r="N24">
        <v>4</v>
      </c>
      <c r="O24">
        <v>4</v>
      </c>
      <c r="P24" s="15">
        <f t="shared" si="2"/>
        <v>0</v>
      </c>
      <c r="Q24" s="15">
        <f t="shared" si="3"/>
        <v>0</v>
      </c>
      <c r="R24">
        <v>12</v>
      </c>
      <c r="S24">
        <v>11</v>
      </c>
      <c r="T24">
        <v>2</v>
      </c>
      <c r="U24">
        <v>1</v>
      </c>
      <c r="V24">
        <v>8</v>
      </c>
      <c r="W24" s="16">
        <v>145.26666666669999</v>
      </c>
      <c r="X24" s="26">
        <f t="shared" si="4"/>
        <v>1.81583333333375</v>
      </c>
      <c r="Y24" s="4">
        <v>154.82</v>
      </c>
      <c r="Z24" s="32">
        <f t="shared" si="5"/>
        <v>1.9352499999999999</v>
      </c>
      <c r="AA24" s="4">
        <v>258.95999999999998</v>
      </c>
      <c r="AB24" s="26">
        <f t="shared" si="6"/>
        <v>3.2369999999999997</v>
      </c>
      <c r="AC24" s="21">
        <f t="shared" si="7"/>
        <v>0.37416018173908838</v>
      </c>
      <c r="AD24" s="13">
        <v>81</v>
      </c>
      <c r="AE24" s="13">
        <v>77</v>
      </c>
      <c r="AF24" s="21">
        <f t="shared" si="8"/>
        <v>0.51265822784810122</v>
      </c>
      <c r="AG24">
        <v>0</v>
      </c>
      <c r="AH24">
        <v>14</v>
      </c>
      <c r="AI24" s="42">
        <v>20</v>
      </c>
      <c r="AJ24" s="42">
        <v>105</v>
      </c>
      <c r="AK24" s="42">
        <v>7</v>
      </c>
      <c r="AL24" s="42">
        <v>60</v>
      </c>
      <c r="AM24" s="42">
        <v>65</v>
      </c>
      <c r="AN24" s="42">
        <v>6</v>
      </c>
      <c r="AO24">
        <v>13</v>
      </c>
      <c r="AP24">
        <v>110</v>
      </c>
      <c r="AQ24" s="31">
        <f t="shared" si="9"/>
        <v>0.10569105691056911</v>
      </c>
      <c r="AR24">
        <v>-3.37</v>
      </c>
      <c r="AS24">
        <v>0</v>
      </c>
      <c r="AT24">
        <v>2</v>
      </c>
      <c r="AU24" s="16">
        <f t="shared" si="10"/>
        <v>-81.772380829350212</v>
      </c>
      <c r="AV24" s="4">
        <v>4.3499999999999996</v>
      </c>
      <c r="AW24" s="4">
        <v>-8.92</v>
      </c>
    </row>
    <row r="25" spans="1:49" x14ac:dyDescent="0.2">
      <c r="A25" s="13" t="s">
        <v>268</v>
      </c>
      <c r="B25" s="13" t="s">
        <v>269</v>
      </c>
      <c r="C25" s="1" t="s">
        <v>270</v>
      </c>
      <c r="D25" s="13" t="s">
        <v>146</v>
      </c>
      <c r="E25" s="13">
        <v>52</v>
      </c>
      <c r="F25" s="13">
        <v>2</v>
      </c>
      <c r="G25" s="13">
        <v>0</v>
      </c>
      <c r="H25" s="40">
        <f t="shared" si="0"/>
        <v>2</v>
      </c>
      <c r="I25">
        <v>2</v>
      </c>
      <c r="J25">
        <v>0</v>
      </c>
      <c r="K25">
        <v>0</v>
      </c>
      <c r="L25" s="20">
        <f t="shared" si="1"/>
        <v>0</v>
      </c>
      <c r="M25">
        <v>6</v>
      </c>
      <c r="N25">
        <v>1</v>
      </c>
      <c r="O25">
        <v>1</v>
      </c>
      <c r="P25" s="15">
        <f t="shared" si="2"/>
        <v>0.33333333333333331</v>
      </c>
      <c r="Q25" s="15">
        <f t="shared" si="3"/>
        <v>0.25</v>
      </c>
      <c r="R25">
        <v>7</v>
      </c>
      <c r="S25">
        <v>3</v>
      </c>
      <c r="T25">
        <v>0</v>
      </c>
      <c r="U25">
        <v>4</v>
      </c>
      <c r="V25">
        <v>7</v>
      </c>
      <c r="W25" s="16">
        <v>75.283333333300007</v>
      </c>
      <c r="X25" s="26">
        <f t="shared" si="4"/>
        <v>1.4477564102557694</v>
      </c>
      <c r="Y25" s="4">
        <v>73.3</v>
      </c>
      <c r="Z25" s="32">
        <f t="shared" si="5"/>
        <v>1.4096153846153845</v>
      </c>
      <c r="AA25" s="4">
        <v>121.16</v>
      </c>
      <c r="AB25" s="26">
        <f t="shared" si="6"/>
        <v>2.33</v>
      </c>
      <c r="AC25" s="21">
        <f t="shared" si="7"/>
        <v>0.376941273269567</v>
      </c>
      <c r="AD25" s="13">
        <v>29</v>
      </c>
      <c r="AE25" s="13">
        <v>45</v>
      </c>
      <c r="AF25" s="21">
        <f t="shared" si="8"/>
        <v>0.39189189189189189</v>
      </c>
      <c r="AG25">
        <v>2</v>
      </c>
      <c r="AH25">
        <v>10</v>
      </c>
      <c r="AI25" s="42">
        <v>10</v>
      </c>
      <c r="AJ25" s="42">
        <v>45</v>
      </c>
      <c r="AK25" s="42">
        <v>2</v>
      </c>
      <c r="AL25" s="42">
        <v>25</v>
      </c>
      <c r="AM25" s="42">
        <v>31</v>
      </c>
      <c r="AN25" s="42">
        <v>1</v>
      </c>
      <c r="AO25">
        <v>9</v>
      </c>
      <c r="AP25">
        <v>63</v>
      </c>
      <c r="AQ25" s="31">
        <f t="shared" si="9"/>
        <v>0.125</v>
      </c>
      <c r="AR25">
        <v>-4.8100000000000005</v>
      </c>
      <c r="AS25">
        <v>0</v>
      </c>
      <c r="AT25">
        <v>0</v>
      </c>
      <c r="AU25" s="16">
        <f t="shared" si="10"/>
        <v>-78.581173260572996</v>
      </c>
      <c r="AV25" s="4">
        <v>10.29</v>
      </c>
      <c r="AW25" s="4">
        <v>-2.31</v>
      </c>
    </row>
    <row r="26" spans="1:49" x14ac:dyDescent="0.2">
      <c r="A26" s="13" t="s">
        <v>274</v>
      </c>
      <c r="B26" s="13" t="s">
        <v>275</v>
      </c>
      <c r="C26" s="1" t="s">
        <v>190</v>
      </c>
      <c r="D26" s="13" t="s">
        <v>146</v>
      </c>
      <c r="E26" s="13">
        <v>82</v>
      </c>
      <c r="F26" s="13">
        <v>0</v>
      </c>
      <c r="G26" s="13">
        <v>0</v>
      </c>
      <c r="H26" s="40">
        <f t="shared" si="0"/>
        <v>0</v>
      </c>
      <c r="I26">
        <v>0</v>
      </c>
      <c r="J26">
        <v>0</v>
      </c>
      <c r="K26">
        <v>0</v>
      </c>
      <c r="L26" s="20">
        <f t="shared" si="1"/>
        <v>0</v>
      </c>
      <c r="M26">
        <v>5</v>
      </c>
      <c r="N26">
        <v>1</v>
      </c>
      <c r="O26">
        <v>1</v>
      </c>
      <c r="P26" s="15">
        <f t="shared" si="2"/>
        <v>0</v>
      </c>
      <c r="Q26" s="15">
        <f t="shared" si="3"/>
        <v>0</v>
      </c>
      <c r="R26">
        <v>8</v>
      </c>
      <c r="S26">
        <v>1</v>
      </c>
      <c r="T26">
        <v>0</v>
      </c>
      <c r="U26">
        <v>0</v>
      </c>
      <c r="V26">
        <v>2</v>
      </c>
      <c r="W26" s="16">
        <v>79.05</v>
      </c>
      <c r="X26" s="26">
        <f t="shared" si="4"/>
        <v>0.96402439024390241</v>
      </c>
      <c r="Y26" s="4">
        <v>83.88</v>
      </c>
      <c r="Z26" s="32">
        <f t="shared" si="5"/>
        <v>1.0229268292682927</v>
      </c>
      <c r="AA26" s="4">
        <v>349</v>
      </c>
      <c r="AB26" s="26">
        <f t="shared" si="6"/>
        <v>4.2560975609756095</v>
      </c>
      <c r="AC26" s="21">
        <f t="shared" si="7"/>
        <v>0.19377194603585288</v>
      </c>
      <c r="AD26" s="13">
        <v>47</v>
      </c>
      <c r="AE26" s="13">
        <v>62</v>
      </c>
      <c r="AF26" s="21">
        <f t="shared" si="8"/>
        <v>0.43119266055045874</v>
      </c>
      <c r="AG26">
        <v>0</v>
      </c>
      <c r="AH26">
        <v>9</v>
      </c>
      <c r="AI26" s="42">
        <v>11</v>
      </c>
      <c r="AJ26" s="42">
        <v>64</v>
      </c>
      <c r="AK26" s="42">
        <v>1</v>
      </c>
      <c r="AL26" s="42">
        <v>42</v>
      </c>
      <c r="AM26" s="42">
        <v>42</v>
      </c>
      <c r="AN26" s="42">
        <v>2</v>
      </c>
      <c r="AO26">
        <v>5</v>
      </c>
      <c r="AP26">
        <v>77</v>
      </c>
      <c r="AQ26" s="31">
        <f t="shared" si="9"/>
        <v>6.097560975609756E-2</v>
      </c>
      <c r="AR26">
        <v>-6.81</v>
      </c>
      <c r="AS26">
        <v>0</v>
      </c>
      <c r="AT26">
        <v>1</v>
      </c>
      <c r="AU26" s="16">
        <f t="shared" si="10"/>
        <v>-102.28898426323319</v>
      </c>
      <c r="AV26" s="4">
        <v>2.5</v>
      </c>
      <c r="AW26" s="4">
        <v>-4.59</v>
      </c>
    </row>
    <row r="27" spans="1:49" x14ac:dyDescent="0.2">
      <c r="A27" s="13" t="s">
        <v>212</v>
      </c>
      <c r="B27" s="13" t="s">
        <v>278</v>
      </c>
      <c r="C27" s="1" t="s">
        <v>409</v>
      </c>
      <c r="D27" s="13" t="s">
        <v>129</v>
      </c>
      <c r="E27" s="13">
        <v>18</v>
      </c>
      <c r="F27" s="13">
        <v>0</v>
      </c>
      <c r="G27" s="13">
        <v>0</v>
      </c>
      <c r="H27" s="40">
        <f t="shared" si="0"/>
        <v>0</v>
      </c>
      <c r="I27">
        <v>0</v>
      </c>
      <c r="J27">
        <v>0</v>
      </c>
      <c r="K27">
        <v>0</v>
      </c>
      <c r="L27" s="20">
        <f t="shared" si="1"/>
        <v>0</v>
      </c>
      <c r="M27">
        <v>0</v>
      </c>
      <c r="N27">
        <v>0</v>
      </c>
      <c r="O27">
        <v>0</v>
      </c>
      <c r="P27" s="15">
        <f t="shared" si="2"/>
        <v>0</v>
      </c>
      <c r="Q27" s="15">
        <f t="shared" si="3"/>
        <v>0</v>
      </c>
      <c r="R27">
        <v>0</v>
      </c>
      <c r="S27">
        <v>0</v>
      </c>
      <c r="T27">
        <v>0</v>
      </c>
      <c r="U27">
        <v>0</v>
      </c>
      <c r="V27">
        <v>0</v>
      </c>
      <c r="W27" s="16">
        <v>0</v>
      </c>
      <c r="X27" s="26">
        <f t="shared" si="4"/>
        <v>0</v>
      </c>
      <c r="Y27" s="4">
        <v>0</v>
      </c>
      <c r="Z27" s="32">
        <f t="shared" si="5"/>
        <v>0</v>
      </c>
      <c r="AA27" s="4">
        <v>67.17</v>
      </c>
      <c r="AB27" s="26">
        <f t="shared" si="6"/>
        <v>3.7316666666666669</v>
      </c>
      <c r="AC27" s="21">
        <f t="shared" si="7"/>
        <v>0</v>
      </c>
      <c r="AD27" s="13">
        <v>0</v>
      </c>
      <c r="AE27" s="13">
        <v>0</v>
      </c>
      <c r="AF27" s="21" t="str">
        <f t="shared" si="8"/>
        <v xml:space="preserve"> </v>
      </c>
      <c r="AG27">
        <v>0</v>
      </c>
      <c r="AH27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>
        <v>0</v>
      </c>
      <c r="AP27">
        <v>0</v>
      </c>
      <c r="AQ27" s="31">
        <f t="shared" si="9"/>
        <v>0</v>
      </c>
      <c r="AR27"/>
      <c r="AS27">
        <v>0</v>
      </c>
      <c r="AT27">
        <v>1</v>
      </c>
      <c r="AU27" s="16">
        <f t="shared" si="10"/>
        <v>0</v>
      </c>
    </row>
    <row r="28" spans="1:49" x14ac:dyDescent="0.2">
      <c r="A28" s="13" t="s">
        <v>283</v>
      </c>
      <c r="B28" s="13" t="s">
        <v>284</v>
      </c>
      <c r="C28" s="1" t="s">
        <v>249</v>
      </c>
      <c r="D28" s="13" t="s">
        <v>146</v>
      </c>
      <c r="E28" s="13">
        <v>6</v>
      </c>
      <c r="F28" s="13">
        <v>0</v>
      </c>
      <c r="G28" s="13">
        <v>0</v>
      </c>
      <c r="H28" s="40">
        <f t="shared" si="0"/>
        <v>0</v>
      </c>
      <c r="I28">
        <v>0</v>
      </c>
      <c r="J28">
        <v>0</v>
      </c>
      <c r="K28">
        <v>0</v>
      </c>
      <c r="L28" s="20">
        <f t="shared" si="1"/>
        <v>0</v>
      </c>
      <c r="M28">
        <v>0</v>
      </c>
      <c r="N28">
        <v>0</v>
      </c>
      <c r="O28">
        <v>0</v>
      </c>
      <c r="P28" s="15">
        <f t="shared" si="2"/>
        <v>0</v>
      </c>
      <c r="Q28" s="15">
        <f t="shared" si="3"/>
        <v>0</v>
      </c>
      <c r="R28">
        <v>0</v>
      </c>
      <c r="S28">
        <v>0</v>
      </c>
      <c r="T28">
        <v>0</v>
      </c>
      <c r="U28">
        <v>0</v>
      </c>
      <c r="V28">
        <v>0</v>
      </c>
      <c r="W28" s="16">
        <v>0</v>
      </c>
      <c r="X28" s="26">
        <f t="shared" si="4"/>
        <v>0</v>
      </c>
      <c r="Y28" s="4">
        <v>0</v>
      </c>
      <c r="Z28" s="32">
        <f t="shared" si="5"/>
        <v>0</v>
      </c>
      <c r="AA28" s="4">
        <v>32.29</v>
      </c>
      <c r="AB28" s="26">
        <f t="shared" si="6"/>
        <v>5.3816666666666668</v>
      </c>
      <c r="AC28" s="21">
        <f t="shared" si="7"/>
        <v>0</v>
      </c>
      <c r="AD28" s="13">
        <v>0</v>
      </c>
      <c r="AE28" s="13">
        <v>0</v>
      </c>
      <c r="AF28" s="21" t="str">
        <f t="shared" si="8"/>
        <v xml:space="preserve"> </v>
      </c>
      <c r="AG28">
        <v>0</v>
      </c>
      <c r="AH28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>
        <v>0</v>
      </c>
      <c r="AP28">
        <v>0</v>
      </c>
      <c r="AQ28" s="31">
        <f t="shared" si="9"/>
        <v>0</v>
      </c>
      <c r="AR28"/>
      <c r="AS28">
        <v>0</v>
      </c>
      <c r="AT28">
        <v>0</v>
      </c>
      <c r="AU28" s="16">
        <f t="shared" si="10"/>
        <v>0</v>
      </c>
    </row>
    <row r="29" spans="1:49" x14ac:dyDescent="0.2">
      <c r="A29" s="13" t="s">
        <v>193</v>
      </c>
      <c r="B29" s="13" t="s">
        <v>284</v>
      </c>
      <c r="C29" s="1" t="s">
        <v>287</v>
      </c>
      <c r="D29" s="13" t="s">
        <v>207</v>
      </c>
      <c r="E29" s="13">
        <v>70</v>
      </c>
      <c r="F29" s="13">
        <v>0</v>
      </c>
      <c r="G29" s="13">
        <v>0</v>
      </c>
      <c r="H29" s="40">
        <f t="shared" si="0"/>
        <v>0</v>
      </c>
      <c r="I29">
        <v>0</v>
      </c>
      <c r="J29">
        <v>0</v>
      </c>
      <c r="K29">
        <v>0</v>
      </c>
      <c r="L29" s="20">
        <f t="shared" si="1"/>
        <v>0</v>
      </c>
      <c r="M29">
        <v>2</v>
      </c>
      <c r="N29">
        <v>0</v>
      </c>
      <c r="O29">
        <v>0</v>
      </c>
      <c r="P29" s="15">
        <f t="shared" si="2"/>
        <v>0</v>
      </c>
      <c r="Q29" s="15">
        <f t="shared" si="3"/>
        <v>0</v>
      </c>
      <c r="R29">
        <v>1</v>
      </c>
      <c r="S29">
        <v>0</v>
      </c>
      <c r="T29">
        <v>0</v>
      </c>
      <c r="U29">
        <v>0</v>
      </c>
      <c r="V29">
        <v>0</v>
      </c>
      <c r="W29" s="16">
        <v>11.3666666667</v>
      </c>
      <c r="X29" s="26">
        <f t="shared" si="4"/>
        <v>0.16238095238142858</v>
      </c>
      <c r="Y29" s="4">
        <v>10.58</v>
      </c>
      <c r="Z29" s="32">
        <f t="shared" si="5"/>
        <v>0.15114285714285713</v>
      </c>
      <c r="AA29" s="4">
        <v>269.13</v>
      </c>
      <c r="AB29" s="26">
        <f t="shared" si="6"/>
        <v>3.8447142857142858</v>
      </c>
      <c r="AC29" s="21">
        <f t="shared" si="7"/>
        <v>3.7824890064709876E-2</v>
      </c>
      <c r="AD29" s="13">
        <v>2</v>
      </c>
      <c r="AE29" s="13">
        <v>3</v>
      </c>
      <c r="AF29" s="21">
        <f t="shared" si="8"/>
        <v>0.4</v>
      </c>
      <c r="AG29">
        <v>0</v>
      </c>
      <c r="AH29">
        <v>1</v>
      </c>
      <c r="AI29" s="42">
        <v>2</v>
      </c>
      <c r="AJ29" s="42">
        <v>10</v>
      </c>
      <c r="AK29" s="42">
        <v>1</v>
      </c>
      <c r="AL29" s="42">
        <v>2</v>
      </c>
      <c r="AM29" s="42">
        <v>4</v>
      </c>
      <c r="AN29" s="42">
        <v>0</v>
      </c>
      <c r="AO29">
        <v>2</v>
      </c>
      <c r="AP29">
        <v>10</v>
      </c>
      <c r="AQ29" s="31">
        <f t="shared" si="9"/>
        <v>0.16666666666666666</v>
      </c>
      <c r="AR29">
        <v>0.5</v>
      </c>
      <c r="AS29">
        <v>0</v>
      </c>
      <c r="AT29">
        <v>0</v>
      </c>
      <c r="AU29" s="16">
        <f t="shared" si="10"/>
        <v>-79.395085066162565</v>
      </c>
      <c r="AV29" s="4">
        <v>40</v>
      </c>
      <c r="AW29" s="4">
        <v>32.99</v>
      </c>
    </row>
    <row r="30" spans="1:49" x14ac:dyDescent="0.2">
      <c r="A30" s="13" t="s">
        <v>258</v>
      </c>
      <c r="B30" s="13" t="s">
        <v>291</v>
      </c>
      <c r="C30" s="1" t="s">
        <v>292</v>
      </c>
      <c r="D30" s="13" t="s">
        <v>173</v>
      </c>
      <c r="E30" s="13">
        <v>14</v>
      </c>
      <c r="F30" s="13">
        <v>0</v>
      </c>
      <c r="G30" s="13">
        <v>0</v>
      </c>
      <c r="H30" s="40">
        <f t="shared" si="0"/>
        <v>0</v>
      </c>
      <c r="I30">
        <v>0</v>
      </c>
      <c r="J30">
        <v>0</v>
      </c>
      <c r="K30">
        <v>0</v>
      </c>
      <c r="L30" s="20">
        <f t="shared" si="1"/>
        <v>0</v>
      </c>
      <c r="M30">
        <v>0</v>
      </c>
      <c r="N30">
        <v>0</v>
      </c>
      <c r="O30">
        <v>0</v>
      </c>
      <c r="P30" s="15">
        <f t="shared" si="2"/>
        <v>0</v>
      </c>
      <c r="Q30" s="15">
        <f t="shared" si="3"/>
        <v>0</v>
      </c>
      <c r="R30">
        <v>2</v>
      </c>
      <c r="S30">
        <v>3</v>
      </c>
      <c r="T30">
        <v>0</v>
      </c>
      <c r="U30">
        <v>0</v>
      </c>
      <c r="V30">
        <v>0</v>
      </c>
      <c r="W30" s="16">
        <v>10.166666666699999</v>
      </c>
      <c r="X30" s="26">
        <f t="shared" si="4"/>
        <v>0.72619047619285715</v>
      </c>
      <c r="Y30" s="4">
        <v>11.63</v>
      </c>
      <c r="Z30" s="32">
        <f t="shared" si="5"/>
        <v>0.83071428571428574</v>
      </c>
      <c r="AA30" s="4">
        <v>64.489999999999995</v>
      </c>
      <c r="AB30" s="26">
        <f t="shared" si="6"/>
        <v>4.6064285714285713</v>
      </c>
      <c r="AC30" s="21">
        <f t="shared" si="7"/>
        <v>0.15278507619548085</v>
      </c>
      <c r="AD30" s="1"/>
      <c r="AE30" s="1"/>
      <c r="AF30" s="21" t="str">
        <f t="shared" si="8"/>
        <v xml:space="preserve"> </v>
      </c>
      <c r="AG30">
        <v>0</v>
      </c>
      <c r="AH30">
        <v>0</v>
      </c>
      <c r="AI30" s="42">
        <v>1</v>
      </c>
      <c r="AJ30" s="42">
        <v>9</v>
      </c>
      <c r="AK30" s="42">
        <v>1</v>
      </c>
      <c r="AL30" s="42">
        <v>1</v>
      </c>
      <c r="AM30" s="42">
        <v>4</v>
      </c>
      <c r="AN30" s="42">
        <v>2</v>
      </c>
      <c r="AO30">
        <v>2</v>
      </c>
      <c r="AP30">
        <v>11</v>
      </c>
      <c r="AQ30" s="31">
        <f t="shared" si="9"/>
        <v>0.15384615384615385</v>
      </c>
      <c r="AR30">
        <v>7.69</v>
      </c>
      <c r="AS30">
        <v>0</v>
      </c>
      <c r="AT30">
        <v>2</v>
      </c>
      <c r="AU30" s="16">
        <f t="shared" si="10"/>
        <v>-51.59071367153912</v>
      </c>
      <c r="AV30" s="4">
        <v>9.09</v>
      </c>
      <c r="AW30" s="4">
        <v>5.7</v>
      </c>
    </row>
    <row r="31" spans="1:49" x14ac:dyDescent="0.2">
      <c r="A31" s="13" t="s">
        <v>183</v>
      </c>
      <c r="B31" s="13" t="s">
        <v>297</v>
      </c>
      <c r="C31" s="1" t="s">
        <v>219</v>
      </c>
      <c r="D31" s="13" t="s">
        <v>173</v>
      </c>
      <c r="E31" s="13">
        <v>52</v>
      </c>
      <c r="F31" s="13">
        <v>0</v>
      </c>
      <c r="G31" s="13">
        <v>0</v>
      </c>
      <c r="H31" s="40">
        <f t="shared" si="0"/>
        <v>0</v>
      </c>
      <c r="I31">
        <v>0</v>
      </c>
      <c r="J31">
        <v>0</v>
      </c>
      <c r="K31">
        <v>0</v>
      </c>
      <c r="L31" s="20">
        <f t="shared" si="1"/>
        <v>0</v>
      </c>
      <c r="M31">
        <v>1</v>
      </c>
      <c r="N31">
        <v>0</v>
      </c>
      <c r="O31">
        <v>0</v>
      </c>
      <c r="P31" s="15">
        <f t="shared" si="2"/>
        <v>0</v>
      </c>
      <c r="Q31" s="15">
        <f t="shared" si="3"/>
        <v>0</v>
      </c>
      <c r="R31">
        <v>5</v>
      </c>
      <c r="S31">
        <v>1</v>
      </c>
      <c r="T31">
        <v>1</v>
      </c>
      <c r="U31">
        <v>0</v>
      </c>
      <c r="V31">
        <v>2</v>
      </c>
      <c r="W31" s="16">
        <v>42.05</v>
      </c>
      <c r="X31" s="26">
        <f t="shared" si="4"/>
        <v>0.80865384615384606</v>
      </c>
      <c r="Y31" s="4">
        <v>35.83</v>
      </c>
      <c r="Z31" s="32">
        <f t="shared" si="5"/>
        <v>0.68903846153846149</v>
      </c>
      <c r="AA31" s="4">
        <v>211.45</v>
      </c>
      <c r="AB31" s="26">
        <f t="shared" si="6"/>
        <v>4.0663461538461538</v>
      </c>
      <c r="AC31" s="21">
        <f t="shared" si="7"/>
        <v>0.14489647363312841</v>
      </c>
      <c r="AD31" s="1"/>
      <c r="AE31" s="1"/>
      <c r="AF31" s="21" t="str">
        <f t="shared" si="8"/>
        <v xml:space="preserve"> </v>
      </c>
      <c r="AG31">
        <v>0</v>
      </c>
      <c r="AH31">
        <v>2</v>
      </c>
      <c r="AI31" s="42">
        <v>2</v>
      </c>
      <c r="AJ31" s="42">
        <v>30</v>
      </c>
      <c r="AK31" s="42">
        <v>1</v>
      </c>
      <c r="AL31" s="42">
        <v>17</v>
      </c>
      <c r="AM31" s="42">
        <v>14</v>
      </c>
      <c r="AN31" s="42">
        <v>1</v>
      </c>
      <c r="AO31">
        <v>3</v>
      </c>
      <c r="AP31">
        <v>30</v>
      </c>
      <c r="AQ31" s="31">
        <f t="shared" si="9"/>
        <v>9.0909090909090912E-2</v>
      </c>
      <c r="AR31">
        <v>-6.83</v>
      </c>
      <c r="AS31">
        <v>0</v>
      </c>
      <c r="AT31">
        <v>0</v>
      </c>
      <c r="AU31" s="16">
        <f t="shared" si="10"/>
        <v>-98.799888361708071</v>
      </c>
      <c r="AV31" s="4">
        <v>11.54</v>
      </c>
      <c r="AW31" s="4">
        <v>7.25</v>
      </c>
    </row>
    <row r="32" spans="1:49" x14ac:dyDescent="0.2">
      <c r="A32" s="13" t="s">
        <v>300</v>
      </c>
      <c r="B32" s="13" t="s">
        <v>301</v>
      </c>
      <c r="C32" s="1" t="s">
        <v>302</v>
      </c>
      <c r="D32" s="13" t="s">
        <v>146</v>
      </c>
      <c r="E32" s="13">
        <v>71</v>
      </c>
      <c r="F32" s="13">
        <v>0</v>
      </c>
      <c r="G32" s="13">
        <v>0</v>
      </c>
      <c r="H32" s="40">
        <f t="shared" si="0"/>
        <v>0</v>
      </c>
      <c r="I32">
        <v>0</v>
      </c>
      <c r="J32">
        <v>0</v>
      </c>
      <c r="K32">
        <v>0</v>
      </c>
      <c r="L32" s="20">
        <f t="shared" si="1"/>
        <v>0</v>
      </c>
      <c r="M32">
        <v>1</v>
      </c>
      <c r="N32">
        <v>0</v>
      </c>
      <c r="O32">
        <v>1</v>
      </c>
      <c r="P32" s="15">
        <f t="shared" si="2"/>
        <v>0</v>
      </c>
      <c r="Q32" s="15">
        <f t="shared" si="3"/>
        <v>0</v>
      </c>
      <c r="R32">
        <v>2</v>
      </c>
      <c r="S32">
        <v>0</v>
      </c>
      <c r="T32">
        <v>3</v>
      </c>
      <c r="U32">
        <v>1</v>
      </c>
      <c r="V32">
        <v>0</v>
      </c>
      <c r="W32" s="16">
        <v>32.4666666667</v>
      </c>
      <c r="X32" s="26">
        <f t="shared" si="4"/>
        <v>0.45727699530563382</v>
      </c>
      <c r="Y32" s="4">
        <v>26.49</v>
      </c>
      <c r="Z32" s="32">
        <f t="shared" si="5"/>
        <v>0.37309859154929575</v>
      </c>
      <c r="AA32" s="4">
        <v>301.82</v>
      </c>
      <c r="AB32" s="26">
        <f t="shared" si="6"/>
        <v>4.2509859154929579</v>
      </c>
      <c r="AC32" s="21">
        <f t="shared" si="7"/>
        <v>8.0685937071670072E-2</v>
      </c>
      <c r="AD32" s="13">
        <v>9</v>
      </c>
      <c r="AE32" s="13">
        <v>14</v>
      </c>
      <c r="AF32" s="21">
        <f t="shared" si="8"/>
        <v>0.39130434782608697</v>
      </c>
      <c r="AG32">
        <v>0</v>
      </c>
      <c r="AH32">
        <v>2</v>
      </c>
      <c r="AI32" s="42">
        <v>4</v>
      </c>
      <c r="AJ32" s="42">
        <v>22</v>
      </c>
      <c r="AK32" s="42">
        <v>1</v>
      </c>
      <c r="AL32" s="42">
        <v>12</v>
      </c>
      <c r="AM32" s="42">
        <v>9</v>
      </c>
      <c r="AN32" s="42">
        <v>1</v>
      </c>
      <c r="AO32">
        <v>3</v>
      </c>
      <c r="AP32">
        <v>22</v>
      </c>
      <c r="AQ32" s="31">
        <f t="shared" si="9"/>
        <v>0.12</v>
      </c>
      <c r="AR32">
        <v>1.24</v>
      </c>
      <c r="AS32">
        <v>1</v>
      </c>
      <c r="AT32">
        <v>0</v>
      </c>
      <c r="AU32" s="16">
        <f t="shared" si="10"/>
        <v>-88.335220838052095</v>
      </c>
      <c r="AV32" s="4">
        <v>21.74</v>
      </c>
      <c r="AW32" s="4">
        <v>16.87</v>
      </c>
    </row>
    <row r="33" spans="1:49" x14ac:dyDescent="0.2">
      <c r="A33" s="13" t="s">
        <v>306</v>
      </c>
      <c r="B33" s="13" t="s">
        <v>307</v>
      </c>
      <c r="C33" s="1" t="s">
        <v>162</v>
      </c>
      <c r="D33" s="13" t="s">
        <v>173</v>
      </c>
      <c r="E33" s="13">
        <v>80</v>
      </c>
      <c r="F33" s="13">
        <v>0</v>
      </c>
      <c r="G33" s="13">
        <v>0</v>
      </c>
      <c r="H33" s="40">
        <f t="shared" si="0"/>
        <v>0</v>
      </c>
      <c r="I33">
        <v>0</v>
      </c>
      <c r="J33">
        <v>0</v>
      </c>
      <c r="K33">
        <v>0</v>
      </c>
      <c r="L33" s="20">
        <f t="shared" si="1"/>
        <v>0</v>
      </c>
      <c r="M33">
        <v>0</v>
      </c>
      <c r="N33">
        <v>0</v>
      </c>
      <c r="O33">
        <v>0</v>
      </c>
      <c r="P33" s="15">
        <f t="shared" si="2"/>
        <v>0</v>
      </c>
      <c r="Q33" s="15">
        <f t="shared" si="3"/>
        <v>0</v>
      </c>
      <c r="R33">
        <v>1</v>
      </c>
      <c r="S33">
        <v>1</v>
      </c>
      <c r="T33">
        <v>0</v>
      </c>
      <c r="U33">
        <v>0</v>
      </c>
      <c r="V33">
        <v>1</v>
      </c>
      <c r="W33" s="16">
        <v>16.366666666699999</v>
      </c>
      <c r="X33" s="26">
        <f t="shared" si="4"/>
        <v>0.20458333333374998</v>
      </c>
      <c r="Y33" s="4">
        <v>17.75</v>
      </c>
      <c r="Z33" s="32">
        <f t="shared" si="5"/>
        <v>0.22187499999999999</v>
      </c>
      <c r="AA33" s="4">
        <v>373.08</v>
      </c>
      <c r="AB33" s="26">
        <f t="shared" si="6"/>
        <v>4.6635</v>
      </c>
      <c r="AC33" s="21">
        <f t="shared" si="7"/>
        <v>4.5416165596295063E-2</v>
      </c>
      <c r="AD33" s="1"/>
      <c r="AE33" s="1"/>
      <c r="AF33" s="21" t="str">
        <f t="shared" si="8"/>
        <v xml:space="preserve"> </v>
      </c>
      <c r="AG33">
        <v>0</v>
      </c>
      <c r="AH33">
        <v>1</v>
      </c>
      <c r="AI33" s="42">
        <v>3</v>
      </c>
      <c r="AJ33" s="42">
        <v>12</v>
      </c>
      <c r="AK33" s="42">
        <v>2</v>
      </c>
      <c r="AL33" s="42">
        <v>4</v>
      </c>
      <c r="AM33" s="42">
        <v>4</v>
      </c>
      <c r="AN33" s="42">
        <v>0</v>
      </c>
      <c r="AO33">
        <v>3</v>
      </c>
      <c r="AP33">
        <v>14</v>
      </c>
      <c r="AQ33" s="31">
        <f t="shared" si="9"/>
        <v>0.17647058823529413</v>
      </c>
      <c r="AR33">
        <v>8.16</v>
      </c>
      <c r="AS33">
        <v>0</v>
      </c>
      <c r="AT33">
        <v>1</v>
      </c>
      <c r="AU33" s="16">
        <f t="shared" si="10"/>
        <v>-54.08450704225352</v>
      </c>
      <c r="AV33" s="4">
        <v>0</v>
      </c>
      <c r="AW33" s="4">
        <v>-5.15</v>
      </c>
    </row>
    <row r="34" spans="1:49" x14ac:dyDescent="0.2">
      <c r="A34" s="13" t="s">
        <v>312</v>
      </c>
      <c r="B34" s="13" t="s">
        <v>313</v>
      </c>
      <c r="C34" s="1" t="s">
        <v>314</v>
      </c>
      <c r="D34" s="13" t="s">
        <v>173</v>
      </c>
      <c r="E34" s="13">
        <v>47</v>
      </c>
      <c r="F34" s="13">
        <v>0</v>
      </c>
      <c r="G34" s="13">
        <v>0</v>
      </c>
      <c r="H34" s="40">
        <f t="shared" si="0"/>
        <v>0</v>
      </c>
      <c r="I34">
        <v>0</v>
      </c>
      <c r="J34">
        <v>0</v>
      </c>
      <c r="K34">
        <v>0</v>
      </c>
      <c r="L34" s="20">
        <f t="shared" si="1"/>
        <v>0</v>
      </c>
      <c r="M34">
        <v>2</v>
      </c>
      <c r="N34">
        <v>0</v>
      </c>
      <c r="O34">
        <v>0</v>
      </c>
      <c r="P34" s="15">
        <f t="shared" si="2"/>
        <v>0</v>
      </c>
      <c r="Q34" s="15">
        <f t="shared" si="3"/>
        <v>0</v>
      </c>
      <c r="R34">
        <v>5</v>
      </c>
      <c r="S34">
        <v>8</v>
      </c>
      <c r="T34">
        <v>2</v>
      </c>
      <c r="U34">
        <v>1</v>
      </c>
      <c r="V34">
        <v>1</v>
      </c>
      <c r="W34" s="16">
        <v>52.6</v>
      </c>
      <c r="X34" s="26">
        <f t="shared" si="4"/>
        <v>1.1191489361702127</v>
      </c>
      <c r="Y34" s="4">
        <v>52</v>
      </c>
      <c r="Z34" s="32">
        <f t="shared" si="5"/>
        <v>1.1063829787234043</v>
      </c>
      <c r="AA34" s="4">
        <v>153.38</v>
      </c>
      <c r="AB34" s="26">
        <f t="shared" si="6"/>
        <v>3.2634042553191489</v>
      </c>
      <c r="AC34" s="21">
        <f t="shared" si="7"/>
        <v>0.25318921024442498</v>
      </c>
      <c r="AD34" s="1"/>
      <c r="AE34" s="1"/>
      <c r="AF34" s="21" t="str">
        <f t="shared" si="8"/>
        <v xml:space="preserve"> </v>
      </c>
      <c r="AG34">
        <v>2</v>
      </c>
      <c r="AH34">
        <v>6</v>
      </c>
      <c r="AI34" s="42">
        <v>18</v>
      </c>
      <c r="AJ34" s="42">
        <v>40</v>
      </c>
      <c r="AK34" s="42">
        <v>4</v>
      </c>
      <c r="AL34" s="42">
        <v>16</v>
      </c>
      <c r="AM34" s="42">
        <v>15</v>
      </c>
      <c r="AN34" s="42">
        <v>2</v>
      </c>
      <c r="AO34">
        <v>14</v>
      </c>
      <c r="AP34">
        <v>40</v>
      </c>
      <c r="AQ34" s="31">
        <f t="shared" si="9"/>
        <v>0.25925925925925924</v>
      </c>
      <c r="AR34">
        <v>13.43</v>
      </c>
      <c r="AS34">
        <v>0</v>
      </c>
      <c r="AT34">
        <v>0</v>
      </c>
      <c r="AU34" s="16">
        <f t="shared" si="10"/>
        <v>-58.846153846153847</v>
      </c>
      <c r="AV34" s="4">
        <v>27.03</v>
      </c>
      <c r="AW34" s="4">
        <v>19.64</v>
      </c>
    </row>
    <row r="35" spans="1:49" x14ac:dyDescent="0.2">
      <c r="A35" s="13" t="s">
        <v>316</v>
      </c>
      <c r="B35" s="13" t="s">
        <v>317</v>
      </c>
      <c r="C35" s="1" t="s">
        <v>243</v>
      </c>
      <c r="D35" s="13" t="s">
        <v>173</v>
      </c>
      <c r="E35" s="13">
        <v>37</v>
      </c>
      <c r="F35" s="13">
        <v>0</v>
      </c>
      <c r="G35" s="13">
        <v>0</v>
      </c>
      <c r="H35" s="40">
        <f t="shared" si="0"/>
        <v>0</v>
      </c>
      <c r="I35">
        <v>0</v>
      </c>
      <c r="J35">
        <v>0</v>
      </c>
      <c r="K35">
        <v>0</v>
      </c>
      <c r="L35" s="20">
        <f t="shared" si="1"/>
        <v>0</v>
      </c>
      <c r="M35">
        <v>1</v>
      </c>
      <c r="N35">
        <v>0</v>
      </c>
      <c r="O35">
        <v>1</v>
      </c>
      <c r="P35" s="15">
        <f t="shared" si="2"/>
        <v>0</v>
      </c>
      <c r="Q35" s="15">
        <f t="shared" si="3"/>
        <v>0</v>
      </c>
      <c r="R35">
        <v>4</v>
      </c>
      <c r="S35">
        <v>4</v>
      </c>
      <c r="T35">
        <v>2</v>
      </c>
      <c r="U35">
        <v>0</v>
      </c>
      <c r="V35">
        <v>0</v>
      </c>
      <c r="W35" s="16">
        <v>21.933333333299998</v>
      </c>
      <c r="X35" s="26">
        <f t="shared" si="4"/>
        <v>0.5927927927918919</v>
      </c>
      <c r="Y35" s="4">
        <v>22.46</v>
      </c>
      <c r="Z35" s="32">
        <f t="shared" si="5"/>
        <v>0.60702702702702704</v>
      </c>
      <c r="AA35" s="4">
        <v>153.58000000000001</v>
      </c>
      <c r="AB35" s="26">
        <f t="shared" si="6"/>
        <v>4.1508108108108113</v>
      </c>
      <c r="AC35" s="21">
        <f t="shared" si="7"/>
        <v>0.12758463985457849</v>
      </c>
      <c r="AD35" s="1"/>
      <c r="AE35" s="1"/>
      <c r="AF35" s="21" t="str">
        <f t="shared" si="8"/>
        <v xml:space="preserve"> </v>
      </c>
      <c r="AG35">
        <v>0</v>
      </c>
      <c r="AH35">
        <v>6</v>
      </c>
      <c r="AI35" s="42">
        <v>6</v>
      </c>
      <c r="AJ35" s="42">
        <v>15</v>
      </c>
      <c r="AK35" s="42">
        <v>1</v>
      </c>
      <c r="AL35" s="42">
        <v>9</v>
      </c>
      <c r="AM35" s="42">
        <v>9</v>
      </c>
      <c r="AN35" s="42">
        <v>1</v>
      </c>
      <c r="AO35">
        <v>6</v>
      </c>
      <c r="AP35">
        <v>27</v>
      </c>
      <c r="AQ35" s="31">
        <f t="shared" si="9"/>
        <v>0.18181818181818182</v>
      </c>
      <c r="AR35">
        <v>7.07</v>
      </c>
      <c r="AS35">
        <v>0</v>
      </c>
      <c r="AT35">
        <v>0</v>
      </c>
      <c r="AU35" s="16">
        <f t="shared" si="10"/>
        <v>-82.813891362422083</v>
      </c>
      <c r="AV35" s="4">
        <v>20</v>
      </c>
      <c r="AW35" s="4">
        <v>14.41</v>
      </c>
    </row>
    <row r="36" spans="1:49" x14ac:dyDescent="0.2">
      <c r="A36" s="13" t="s">
        <v>320</v>
      </c>
      <c r="B36" s="13" t="s">
        <v>321</v>
      </c>
      <c r="C36" s="1" t="s">
        <v>322</v>
      </c>
      <c r="D36" s="13" t="s">
        <v>154</v>
      </c>
      <c r="E36" s="13">
        <v>3</v>
      </c>
      <c r="F36" s="13">
        <v>0</v>
      </c>
      <c r="G36" s="13">
        <v>0</v>
      </c>
      <c r="H36" s="40">
        <f t="shared" si="0"/>
        <v>0</v>
      </c>
      <c r="I36">
        <v>0</v>
      </c>
      <c r="J36">
        <v>0</v>
      </c>
      <c r="K36">
        <v>0</v>
      </c>
      <c r="L36" s="20">
        <f t="shared" si="1"/>
        <v>0</v>
      </c>
      <c r="M36">
        <v>0</v>
      </c>
      <c r="N36">
        <v>0</v>
      </c>
      <c r="O36">
        <v>0</v>
      </c>
      <c r="P36" s="15">
        <f t="shared" si="2"/>
        <v>0</v>
      </c>
      <c r="Q36" s="15">
        <f t="shared" si="3"/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16">
        <v>0</v>
      </c>
      <c r="X36" s="26">
        <f t="shared" si="4"/>
        <v>0</v>
      </c>
      <c r="Y36" s="4">
        <v>0</v>
      </c>
      <c r="Z36" s="32">
        <f t="shared" si="5"/>
        <v>0</v>
      </c>
      <c r="AA36" s="4">
        <v>11.62</v>
      </c>
      <c r="AB36" s="26">
        <f t="shared" si="6"/>
        <v>3.8733333333333331</v>
      </c>
      <c r="AC36" s="21">
        <f t="shared" si="7"/>
        <v>0</v>
      </c>
      <c r="AD36" s="13">
        <v>0</v>
      </c>
      <c r="AE36" s="13">
        <v>0</v>
      </c>
      <c r="AF36" s="21" t="str">
        <f t="shared" si="8"/>
        <v xml:space="preserve"> </v>
      </c>
      <c r="AG36">
        <v>0</v>
      </c>
      <c r="AH36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0</v>
      </c>
      <c r="AN36" s="42">
        <v>0</v>
      </c>
      <c r="AO36">
        <v>0</v>
      </c>
      <c r="AP36">
        <v>0</v>
      </c>
      <c r="AQ36" s="31">
        <f t="shared" si="9"/>
        <v>0</v>
      </c>
      <c r="AR36"/>
      <c r="AS36">
        <v>0</v>
      </c>
      <c r="AT36">
        <v>0</v>
      </c>
      <c r="AU36" s="16">
        <f t="shared" si="10"/>
        <v>0</v>
      </c>
    </row>
    <row r="37" spans="1:49" x14ac:dyDescent="0.2">
      <c r="A37" s="13" t="s">
        <v>326</v>
      </c>
      <c r="B37" s="13" t="s">
        <v>327</v>
      </c>
      <c r="C37" s="1" t="s">
        <v>190</v>
      </c>
      <c r="D37" s="13" t="s">
        <v>328</v>
      </c>
      <c r="E37" s="13">
        <v>62</v>
      </c>
      <c r="F37" s="13">
        <v>0</v>
      </c>
      <c r="G37" s="13">
        <v>1</v>
      </c>
      <c r="H37" s="40">
        <f t="shared" si="0"/>
        <v>1</v>
      </c>
      <c r="I37">
        <v>0</v>
      </c>
      <c r="J37">
        <v>1</v>
      </c>
      <c r="K37">
        <v>0</v>
      </c>
      <c r="L37" s="20">
        <f t="shared" si="1"/>
        <v>26</v>
      </c>
      <c r="M37">
        <v>2</v>
      </c>
      <c r="N37">
        <v>2</v>
      </c>
      <c r="O37">
        <v>0</v>
      </c>
      <c r="P37" s="15">
        <f t="shared" si="2"/>
        <v>0</v>
      </c>
      <c r="Q37" s="15">
        <f t="shared" si="3"/>
        <v>0</v>
      </c>
      <c r="R37">
        <v>8</v>
      </c>
      <c r="S37">
        <v>4</v>
      </c>
      <c r="T37">
        <v>4</v>
      </c>
      <c r="U37">
        <v>0</v>
      </c>
      <c r="V37">
        <v>5</v>
      </c>
      <c r="W37" s="16">
        <v>115.6166666667</v>
      </c>
      <c r="X37" s="26">
        <f t="shared" si="4"/>
        <v>1.8647849462370967</v>
      </c>
      <c r="Y37" s="4">
        <v>113.67</v>
      </c>
      <c r="Z37" s="32">
        <f t="shared" si="5"/>
        <v>1.8333870967741936</v>
      </c>
      <c r="AA37" s="4">
        <v>200.47</v>
      </c>
      <c r="AB37" s="26">
        <f t="shared" si="6"/>
        <v>3.2333870967741936</v>
      </c>
      <c r="AC37" s="21">
        <f t="shared" si="7"/>
        <v>0.3618450372445407</v>
      </c>
      <c r="AD37" s="13">
        <v>46</v>
      </c>
      <c r="AE37" s="13">
        <v>43</v>
      </c>
      <c r="AF37" s="21">
        <f t="shared" si="8"/>
        <v>0.5168539325842697</v>
      </c>
      <c r="AG37">
        <v>1</v>
      </c>
      <c r="AH37">
        <v>14</v>
      </c>
      <c r="AI37" s="42">
        <v>25</v>
      </c>
      <c r="AJ37" s="42">
        <v>92</v>
      </c>
      <c r="AK37" s="42">
        <v>4</v>
      </c>
      <c r="AL37" s="42">
        <v>49</v>
      </c>
      <c r="AM37" s="42">
        <v>41</v>
      </c>
      <c r="AN37" s="42">
        <v>4</v>
      </c>
      <c r="AO37">
        <v>19</v>
      </c>
      <c r="AP37">
        <v>103</v>
      </c>
      <c r="AQ37" s="31">
        <f t="shared" si="9"/>
        <v>0.15573770491803279</v>
      </c>
      <c r="AR37">
        <v>5.26</v>
      </c>
      <c r="AS37">
        <v>0</v>
      </c>
      <c r="AT37">
        <v>0</v>
      </c>
      <c r="AU37" s="16">
        <f t="shared" si="10"/>
        <v>-85.510688836104521</v>
      </c>
      <c r="AV37" s="4">
        <v>8.42</v>
      </c>
      <c r="AW37" s="4">
        <v>3.34</v>
      </c>
    </row>
    <row r="38" spans="1:49" x14ac:dyDescent="0.2">
      <c r="A38" s="13" t="s">
        <v>332</v>
      </c>
      <c r="B38" s="13" t="s">
        <v>333</v>
      </c>
      <c r="C38" s="13" t="s">
        <v>334</v>
      </c>
      <c r="D38" s="13" t="s">
        <v>173</v>
      </c>
      <c r="E38" s="13">
        <v>64</v>
      </c>
      <c r="F38" s="13">
        <v>0</v>
      </c>
      <c r="G38" s="13">
        <v>1</v>
      </c>
      <c r="H38" s="40">
        <f t="shared" si="0"/>
        <v>1</v>
      </c>
      <c r="I38">
        <v>0</v>
      </c>
      <c r="J38">
        <v>0</v>
      </c>
      <c r="K38">
        <v>0</v>
      </c>
      <c r="L38" s="20">
        <f t="shared" si="1"/>
        <v>0</v>
      </c>
      <c r="M38">
        <v>2</v>
      </c>
      <c r="N38">
        <v>3</v>
      </c>
      <c r="O38">
        <v>0</v>
      </c>
      <c r="P38" s="15">
        <f t="shared" si="2"/>
        <v>0</v>
      </c>
      <c r="Q38" s="15">
        <f t="shared" si="3"/>
        <v>0</v>
      </c>
      <c r="R38">
        <v>17</v>
      </c>
      <c r="S38">
        <v>13</v>
      </c>
      <c r="T38">
        <v>3</v>
      </c>
      <c r="U38">
        <v>3</v>
      </c>
      <c r="V38">
        <v>4</v>
      </c>
      <c r="W38" s="16">
        <v>142.5</v>
      </c>
      <c r="X38" s="26">
        <f t="shared" si="4"/>
        <v>2.2265625</v>
      </c>
      <c r="Y38" s="4">
        <v>138.33000000000001</v>
      </c>
      <c r="Z38" s="32">
        <f t="shared" si="5"/>
        <v>2.1614062500000002</v>
      </c>
      <c r="AA38" s="4">
        <v>191.5</v>
      </c>
      <c r="AB38" s="26">
        <f t="shared" si="6"/>
        <v>2.9921875</v>
      </c>
      <c r="AC38" s="21">
        <f t="shared" si="7"/>
        <v>0.41939787163084014</v>
      </c>
      <c r="AD38" s="1"/>
      <c r="AE38" s="1"/>
      <c r="AF38" s="21" t="str">
        <f t="shared" si="8"/>
        <v xml:space="preserve"> </v>
      </c>
      <c r="AG38">
        <v>0</v>
      </c>
      <c r="AH38">
        <v>19</v>
      </c>
      <c r="AI38" s="42">
        <v>22</v>
      </c>
      <c r="AJ38" s="42">
        <v>104</v>
      </c>
      <c r="AK38" s="42">
        <v>14</v>
      </c>
      <c r="AL38" s="42">
        <v>61</v>
      </c>
      <c r="AM38" s="42">
        <v>50</v>
      </c>
      <c r="AN38" s="42">
        <v>4</v>
      </c>
      <c r="AO38">
        <v>27</v>
      </c>
      <c r="AP38">
        <v>108</v>
      </c>
      <c r="AQ38" s="31">
        <f t="shared" si="9"/>
        <v>0.2</v>
      </c>
      <c r="AR38">
        <v>-1.31</v>
      </c>
      <c r="AS38">
        <v>1</v>
      </c>
      <c r="AT38">
        <v>1</v>
      </c>
      <c r="AU38" s="16">
        <f t="shared" si="10"/>
        <v>-84.146605942311851</v>
      </c>
      <c r="AV38" s="4">
        <v>11.2</v>
      </c>
      <c r="AW38" s="4">
        <v>3.32</v>
      </c>
    </row>
    <row r="39" spans="1:49" x14ac:dyDescent="0.2">
      <c r="A39" s="13" t="s">
        <v>338</v>
      </c>
      <c r="B39" s="13" t="s">
        <v>339</v>
      </c>
      <c r="C39" s="1" t="s">
        <v>214</v>
      </c>
      <c r="D39" s="13" t="s">
        <v>173</v>
      </c>
      <c r="E39" s="13">
        <v>64</v>
      </c>
      <c r="F39" s="13">
        <v>0</v>
      </c>
      <c r="G39" s="13">
        <v>0</v>
      </c>
      <c r="H39" s="40">
        <f t="shared" si="0"/>
        <v>0</v>
      </c>
      <c r="I39">
        <v>0</v>
      </c>
      <c r="J39">
        <v>0</v>
      </c>
      <c r="K39">
        <v>0</v>
      </c>
      <c r="L39" s="20">
        <f t="shared" si="1"/>
        <v>0</v>
      </c>
      <c r="M39">
        <v>0</v>
      </c>
      <c r="N39">
        <v>1</v>
      </c>
      <c r="O39">
        <v>0</v>
      </c>
      <c r="P39" s="15">
        <f t="shared" si="2"/>
        <v>0</v>
      </c>
      <c r="Q39" s="15">
        <f t="shared" si="3"/>
        <v>0</v>
      </c>
      <c r="R39">
        <v>2</v>
      </c>
      <c r="S39">
        <v>0</v>
      </c>
      <c r="T39">
        <v>0</v>
      </c>
      <c r="U39">
        <v>1</v>
      </c>
      <c r="V39">
        <v>0</v>
      </c>
      <c r="W39" s="16">
        <v>15.95</v>
      </c>
      <c r="X39" s="26">
        <f t="shared" si="4"/>
        <v>0.24921874999999999</v>
      </c>
      <c r="Y39" s="4">
        <v>14.76</v>
      </c>
      <c r="Z39" s="32">
        <f t="shared" si="5"/>
        <v>0.230625</v>
      </c>
      <c r="AA39" s="4">
        <v>310.12</v>
      </c>
      <c r="AB39" s="26">
        <f t="shared" si="6"/>
        <v>4.8456250000000001</v>
      </c>
      <c r="AC39" s="21">
        <f t="shared" si="7"/>
        <v>4.5432159566609211E-2</v>
      </c>
      <c r="AD39" s="1"/>
      <c r="AE39" s="1"/>
      <c r="AF39" s="21" t="str">
        <f t="shared" si="8"/>
        <v xml:space="preserve"> </v>
      </c>
      <c r="AG39">
        <v>0</v>
      </c>
      <c r="AH39">
        <v>0</v>
      </c>
      <c r="AI39" s="42">
        <v>4</v>
      </c>
      <c r="AJ39" s="42">
        <v>8</v>
      </c>
      <c r="AK39" s="42">
        <v>1</v>
      </c>
      <c r="AL39" s="42">
        <v>4</v>
      </c>
      <c r="AM39" s="42">
        <v>7</v>
      </c>
      <c r="AN39" s="42">
        <v>1</v>
      </c>
      <c r="AO39">
        <v>3</v>
      </c>
      <c r="AP39">
        <v>8</v>
      </c>
      <c r="AQ39" s="31">
        <f t="shared" si="9"/>
        <v>0.27272727272727271</v>
      </c>
      <c r="AR39">
        <v>14.77</v>
      </c>
      <c r="AS39">
        <v>0</v>
      </c>
      <c r="AT39">
        <v>0</v>
      </c>
      <c r="AU39" s="16">
        <f t="shared" si="10"/>
        <v>-52.845528455284551</v>
      </c>
      <c r="AV39" s="4">
        <v>15.38</v>
      </c>
      <c r="AW39" s="4">
        <v>9.73</v>
      </c>
    </row>
    <row r="40" spans="1:49" x14ac:dyDescent="0.2">
      <c r="A40" s="13" t="s">
        <v>343</v>
      </c>
      <c r="B40" s="13" t="s">
        <v>344</v>
      </c>
      <c r="C40" s="13" t="s">
        <v>243</v>
      </c>
      <c r="D40" s="13" t="s">
        <v>129</v>
      </c>
      <c r="E40" s="13">
        <v>62</v>
      </c>
      <c r="F40" s="13">
        <v>0</v>
      </c>
      <c r="G40" s="13">
        <v>0</v>
      </c>
      <c r="H40" s="40">
        <f t="shared" si="0"/>
        <v>0</v>
      </c>
      <c r="I40">
        <v>0</v>
      </c>
      <c r="J40">
        <v>0</v>
      </c>
      <c r="K40">
        <v>0</v>
      </c>
      <c r="L40" s="20">
        <f t="shared" si="1"/>
        <v>0</v>
      </c>
      <c r="M40">
        <v>1</v>
      </c>
      <c r="N40">
        <v>3</v>
      </c>
      <c r="O40">
        <v>0</v>
      </c>
      <c r="P40" s="15">
        <f t="shared" si="2"/>
        <v>0</v>
      </c>
      <c r="Q40" s="15">
        <f t="shared" si="3"/>
        <v>0</v>
      </c>
      <c r="R40">
        <v>0</v>
      </c>
      <c r="S40">
        <v>1</v>
      </c>
      <c r="T40">
        <v>0</v>
      </c>
      <c r="U40">
        <v>1</v>
      </c>
      <c r="V40">
        <v>1</v>
      </c>
      <c r="W40" s="16">
        <v>26.066666666700002</v>
      </c>
      <c r="X40" s="26">
        <f t="shared" si="4"/>
        <v>0.42043010752741938</v>
      </c>
      <c r="Y40" s="4">
        <v>23.83</v>
      </c>
      <c r="Z40" s="32">
        <f t="shared" si="5"/>
        <v>0.3843548387096774</v>
      </c>
      <c r="AA40" s="4">
        <v>244.32</v>
      </c>
      <c r="AB40" s="26">
        <f t="shared" si="6"/>
        <v>3.9406451612903224</v>
      </c>
      <c r="AC40" s="21">
        <f t="shared" si="7"/>
        <v>8.8868170799925414E-2</v>
      </c>
      <c r="AD40" s="13">
        <v>0</v>
      </c>
      <c r="AE40" s="13">
        <v>0</v>
      </c>
      <c r="AF40" s="21" t="str">
        <f t="shared" si="8"/>
        <v xml:space="preserve"> </v>
      </c>
      <c r="AG40">
        <v>0</v>
      </c>
      <c r="AH40">
        <v>7</v>
      </c>
      <c r="AI40" s="42">
        <v>6</v>
      </c>
      <c r="AJ40" s="42">
        <v>15</v>
      </c>
      <c r="AK40" s="42">
        <v>4</v>
      </c>
      <c r="AL40" s="42">
        <v>6</v>
      </c>
      <c r="AM40" s="42">
        <v>6</v>
      </c>
      <c r="AN40" s="42">
        <v>1</v>
      </c>
      <c r="AO40">
        <v>8</v>
      </c>
      <c r="AP40">
        <v>16</v>
      </c>
      <c r="AQ40" s="31">
        <f t="shared" si="9"/>
        <v>0.33333333333333331</v>
      </c>
      <c r="AR40">
        <v>24.4</v>
      </c>
      <c r="AS40">
        <v>0</v>
      </c>
      <c r="AT40">
        <v>0</v>
      </c>
      <c r="AU40" s="16">
        <f t="shared" si="10"/>
        <v>-57.910197230381875</v>
      </c>
      <c r="AV40" s="4">
        <v>46.15</v>
      </c>
      <c r="AW40" s="4">
        <v>42.15</v>
      </c>
    </row>
    <row r="41" spans="1:49" x14ac:dyDescent="0.2">
      <c r="A41" s="13" t="s">
        <v>312</v>
      </c>
      <c r="B41" s="13" t="s">
        <v>347</v>
      </c>
      <c r="C41" s="1" t="s">
        <v>334</v>
      </c>
      <c r="D41" s="13" t="s">
        <v>129</v>
      </c>
      <c r="E41" s="13">
        <v>65</v>
      </c>
      <c r="F41" s="13">
        <v>0</v>
      </c>
      <c r="G41" s="13">
        <v>0</v>
      </c>
      <c r="H41" s="40">
        <f t="shared" si="0"/>
        <v>0</v>
      </c>
      <c r="I41">
        <v>0</v>
      </c>
      <c r="J41">
        <v>0</v>
      </c>
      <c r="K41">
        <v>0</v>
      </c>
      <c r="L41" s="20">
        <f t="shared" si="1"/>
        <v>0</v>
      </c>
      <c r="M41">
        <v>1</v>
      </c>
      <c r="N41">
        <v>0</v>
      </c>
      <c r="O41">
        <v>0</v>
      </c>
      <c r="P41" s="15">
        <f t="shared" si="2"/>
        <v>0</v>
      </c>
      <c r="Q41" s="15">
        <f t="shared" si="3"/>
        <v>0</v>
      </c>
      <c r="R41">
        <v>1</v>
      </c>
      <c r="S41">
        <v>2</v>
      </c>
      <c r="T41">
        <v>0</v>
      </c>
      <c r="U41">
        <v>0</v>
      </c>
      <c r="V41">
        <v>1</v>
      </c>
      <c r="W41" s="16">
        <v>17.2166666667</v>
      </c>
      <c r="X41" s="26">
        <f t="shared" si="4"/>
        <v>0.26487179487230772</v>
      </c>
      <c r="Y41" s="4">
        <v>18.22</v>
      </c>
      <c r="Z41" s="32">
        <f t="shared" si="5"/>
        <v>0.28030769230769231</v>
      </c>
      <c r="AA41" s="4">
        <v>329.53</v>
      </c>
      <c r="AB41" s="26">
        <f t="shared" si="6"/>
        <v>5.0696923076923071</v>
      </c>
      <c r="AC41" s="21">
        <f t="shared" si="7"/>
        <v>5.2393961179007915E-2</v>
      </c>
      <c r="AD41" s="13">
        <v>1</v>
      </c>
      <c r="AE41" s="13">
        <v>0</v>
      </c>
      <c r="AF41" s="21">
        <f t="shared" si="8"/>
        <v>1</v>
      </c>
      <c r="AG41">
        <v>0</v>
      </c>
      <c r="AH41">
        <v>4</v>
      </c>
      <c r="AI41" s="42">
        <v>3</v>
      </c>
      <c r="AJ41" s="42">
        <v>12</v>
      </c>
      <c r="AK41" s="42">
        <v>2</v>
      </c>
      <c r="AL41" s="42">
        <v>9</v>
      </c>
      <c r="AM41" s="42">
        <v>7</v>
      </c>
      <c r="AN41" s="42">
        <v>1</v>
      </c>
      <c r="AO41">
        <v>2</v>
      </c>
      <c r="AP41">
        <v>18</v>
      </c>
      <c r="AQ41" s="31">
        <f t="shared" si="9"/>
        <v>0.1</v>
      </c>
      <c r="AR41">
        <v>-13.79</v>
      </c>
      <c r="AS41">
        <v>1</v>
      </c>
      <c r="AT41">
        <v>0</v>
      </c>
      <c r="AU41" s="16">
        <f t="shared" si="10"/>
        <v>-85.620197585071367</v>
      </c>
      <c r="AV41" s="4">
        <v>28.57</v>
      </c>
      <c r="AW41" s="4">
        <v>19.809999999999999</v>
      </c>
    </row>
    <row r="42" spans="1:49" ht="25.5" x14ac:dyDescent="0.2">
      <c r="A42" s="13" t="s">
        <v>353</v>
      </c>
      <c r="B42" s="13" t="s">
        <v>354</v>
      </c>
      <c r="C42" s="1" t="s">
        <v>167</v>
      </c>
      <c r="D42" s="13" t="s">
        <v>129</v>
      </c>
      <c r="E42" s="13">
        <v>81</v>
      </c>
      <c r="F42" s="13">
        <v>0</v>
      </c>
      <c r="G42" s="13">
        <v>0</v>
      </c>
      <c r="H42" s="40">
        <f t="shared" si="0"/>
        <v>0</v>
      </c>
      <c r="I42">
        <v>0</v>
      </c>
      <c r="J42">
        <v>0</v>
      </c>
      <c r="K42">
        <v>0</v>
      </c>
      <c r="L42" s="20">
        <f t="shared" si="1"/>
        <v>0</v>
      </c>
      <c r="M42">
        <v>6</v>
      </c>
      <c r="N42">
        <v>2</v>
      </c>
      <c r="O42">
        <v>2</v>
      </c>
      <c r="P42" s="15">
        <f t="shared" si="2"/>
        <v>0</v>
      </c>
      <c r="Q42" s="15">
        <f t="shared" si="3"/>
        <v>0</v>
      </c>
      <c r="R42">
        <v>19</v>
      </c>
      <c r="S42">
        <v>5</v>
      </c>
      <c r="T42">
        <v>1</v>
      </c>
      <c r="U42">
        <v>4</v>
      </c>
      <c r="V42">
        <v>1</v>
      </c>
      <c r="W42" s="16">
        <v>167.23333333330001</v>
      </c>
      <c r="X42" s="26">
        <f t="shared" si="4"/>
        <v>2.0646090534975308</v>
      </c>
      <c r="Y42" s="4">
        <v>162.47</v>
      </c>
      <c r="Z42" s="32">
        <f t="shared" si="5"/>
        <v>2.0058024691358023</v>
      </c>
      <c r="AA42" s="4">
        <v>266.89</v>
      </c>
      <c r="AB42" s="26">
        <f t="shared" si="6"/>
        <v>3.2949382716049382</v>
      </c>
      <c r="AC42" s="21">
        <f t="shared" si="7"/>
        <v>0.37840040991242774</v>
      </c>
      <c r="AD42" s="13">
        <v>58</v>
      </c>
      <c r="AE42" s="13">
        <v>73</v>
      </c>
      <c r="AF42" s="21">
        <f t="shared" si="8"/>
        <v>0.44274809160305345</v>
      </c>
      <c r="AG42">
        <v>0</v>
      </c>
      <c r="AH42">
        <v>17</v>
      </c>
      <c r="AI42" s="42">
        <v>21</v>
      </c>
      <c r="AJ42" s="42">
        <v>121</v>
      </c>
      <c r="AK42" s="42">
        <v>4</v>
      </c>
      <c r="AL42" s="42">
        <v>68</v>
      </c>
      <c r="AM42" s="42">
        <v>80</v>
      </c>
      <c r="AN42" s="42">
        <v>5</v>
      </c>
      <c r="AO42">
        <v>12</v>
      </c>
      <c r="AP42">
        <v>141</v>
      </c>
      <c r="AQ42" s="31">
        <f t="shared" si="9"/>
        <v>7.8431372549019607E-2</v>
      </c>
      <c r="AR42">
        <v>-4.2300000000000004</v>
      </c>
      <c r="AS42">
        <v>0</v>
      </c>
      <c r="AT42">
        <v>2</v>
      </c>
      <c r="AU42" s="16">
        <f t="shared" si="10"/>
        <v>-94.540530559487905</v>
      </c>
      <c r="AV42" s="4">
        <v>6.02</v>
      </c>
      <c r="AW42" s="4">
        <v>1.6</v>
      </c>
    </row>
    <row r="43" spans="1:49" x14ac:dyDescent="0.2">
      <c r="A43" s="13" t="s">
        <v>356</v>
      </c>
      <c r="B43" s="13" t="s">
        <v>357</v>
      </c>
      <c r="C43" s="1" t="s">
        <v>358</v>
      </c>
      <c r="D43" s="13" t="s">
        <v>173</v>
      </c>
      <c r="E43" s="13">
        <v>49</v>
      </c>
      <c r="F43" s="13">
        <v>0</v>
      </c>
      <c r="G43" s="13">
        <v>0</v>
      </c>
      <c r="H43" s="40">
        <f t="shared" si="0"/>
        <v>0</v>
      </c>
      <c r="I43">
        <v>0</v>
      </c>
      <c r="J43">
        <v>0</v>
      </c>
      <c r="K43">
        <v>0</v>
      </c>
      <c r="L43" s="20">
        <f t="shared" si="1"/>
        <v>0</v>
      </c>
      <c r="M43">
        <v>1</v>
      </c>
      <c r="N43">
        <v>0</v>
      </c>
      <c r="O43">
        <v>0</v>
      </c>
      <c r="P43" s="15">
        <f t="shared" si="2"/>
        <v>0</v>
      </c>
      <c r="Q43" s="15">
        <f t="shared" si="3"/>
        <v>0</v>
      </c>
      <c r="R43">
        <v>6</v>
      </c>
      <c r="S43">
        <v>15</v>
      </c>
      <c r="T43">
        <v>5</v>
      </c>
      <c r="U43">
        <v>0</v>
      </c>
      <c r="V43">
        <v>3</v>
      </c>
      <c r="W43" s="16">
        <v>48.2</v>
      </c>
      <c r="X43" s="26">
        <f t="shared" si="4"/>
        <v>0.98367346938775513</v>
      </c>
      <c r="Y43" s="4">
        <v>44.75</v>
      </c>
      <c r="Z43" s="32">
        <f t="shared" si="5"/>
        <v>0.91326530612244894</v>
      </c>
      <c r="AA43" s="4">
        <v>160.87</v>
      </c>
      <c r="AB43" s="26">
        <f t="shared" si="6"/>
        <v>3.2830612244897961</v>
      </c>
      <c r="AC43" s="21">
        <f t="shared" si="7"/>
        <v>0.21763447135492656</v>
      </c>
      <c r="AD43" s="1"/>
      <c r="AE43" s="1"/>
      <c r="AF43" s="21" t="str">
        <f t="shared" si="8"/>
        <v xml:space="preserve"> </v>
      </c>
      <c r="AG43">
        <v>0</v>
      </c>
      <c r="AH43">
        <v>6</v>
      </c>
      <c r="AI43" s="42">
        <v>10</v>
      </c>
      <c r="AJ43" s="42">
        <v>26</v>
      </c>
      <c r="AK43" s="42">
        <v>4</v>
      </c>
      <c r="AL43" s="42">
        <v>9</v>
      </c>
      <c r="AM43" s="42">
        <v>13</v>
      </c>
      <c r="AN43" s="42">
        <v>0</v>
      </c>
      <c r="AO43">
        <v>8</v>
      </c>
      <c r="AP43">
        <v>25</v>
      </c>
      <c r="AQ43" s="31">
        <f t="shared" si="9"/>
        <v>0.24242424242424243</v>
      </c>
      <c r="AR43">
        <v>12.15</v>
      </c>
      <c r="AS43">
        <v>0</v>
      </c>
      <c r="AT43">
        <v>0</v>
      </c>
      <c r="AU43" s="16">
        <f t="shared" si="10"/>
        <v>-53.63128491620111</v>
      </c>
      <c r="AV43" s="4">
        <v>12.12</v>
      </c>
      <c r="AW43" s="4">
        <v>7.18</v>
      </c>
    </row>
    <row r="44" spans="1:49" x14ac:dyDescent="0.2">
      <c r="A44" s="13" t="s">
        <v>361</v>
      </c>
      <c r="B44" s="13" t="s">
        <v>362</v>
      </c>
      <c r="C44" s="1" t="s">
        <v>363</v>
      </c>
      <c r="D44" s="13" t="s">
        <v>129</v>
      </c>
      <c r="E44" s="13">
        <v>82</v>
      </c>
      <c r="F44" s="13">
        <v>2</v>
      </c>
      <c r="G44" s="13">
        <v>3</v>
      </c>
      <c r="H44" s="40">
        <f t="shared" si="0"/>
        <v>5</v>
      </c>
      <c r="I44">
        <v>1</v>
      </c>
      <c r="J44">
        <v>2</v>
      </c>
      <c r="K44">
        <v>1</v>
      </c>
      <c r="L44" s="20">
        <f t="shared" si="1"/>
        <v>12</v>
      </c>
      <c r="M44">
        <v>8</v>
      </c>
      <c r="N44">
        <v>3</v>
      </c>
      <c r="O44">
        <v>3</v>
      </c>
      <c r="P44" s="15">
        <f t="shared" si="2"/>
        <v>0.25</v>
      </c>
      <c r="Q44" s="15">
        <f t="shared" si="3"/>
        <v>0.14285714285714285</v>
      </c>
      <c r="R44">
        <v>3</v>
      </c>
      <c r="S44">
        <v>7</v>
      </c>
      <c r="T44">
        <v>5</v>
      </c>
      <c r="U44">
        <v>0</v>
      </c>
      <c r="V44">
        <v>9</v>
      </c>
      <c r="W44" s="16">
        <v>121.2333333333</v>
      </c>
      <c r="X44" s="26">
        <f t="shared" si="4"/>
        <v>1.478455284552439</v>
      </c>
      <c r="Y44" s="4">
        <v>121.51</v>
      </c>
      <c r="Z44" s="32">
        <f t="shared" si="5"/>
        <v>1.481829268292683</v>
      </c>
      <c r="AA44" s="4">
        <v>290.76</v>
      </c>
      <c r="AB44" s="26">
        <f t="shared" si="6"/>
        <v>3.5458536585365854</v>
      </c>
      <c r="AC44" s="21">
        <f t="shared" si="7"/>
        <v>0.29473403352172123</v>
      </c>
      <c r="AD44" s="13">
        <v>16</v>
      </c>
      <c r="AE44" s="13">
        <v>17</v>
      </c>
      <c r="AF44" s="21">
        <f t="shared" si="8"/>
        <v>0.48484848484848486</v>
      </c>
      <c r="AG44">
        <v>4</v>
      </c>
      <c r="AH44">
        <v>12</v>
      </c>
      <c r="AI44" s="42">
        <v>20</v>
      </c>
      <c r="AJ44" s="42">
        <v>90</v>
      </c>
      <c r="AK44" s="42">
        <v>11</v>
      </c>
      <c r="AL44" s="42">
        <v>39</v>
      </c>
      <c r="AM44" s="42">
        <v>50</v>
      </c>
      <c r="AN44" s="42">
        <v>5</v>
      </c>
      <c r="AO44">
        <v>23</v>
      </c>
      <c r="AP44">
        <v>97</v>
      </c>
      <c r="AQ44" s="31">
        <f t="shared" si="9"/>
        <v>0.19166666666666668</v>
      </c>
      <c r="AR44">
        <v>4.07</v>
      </c>
      <c r="AS44">
        <v>0</v>
      </c>
      <c r="AT44">
        <v>2</v>
      </c>
      <c r="AU44" s="16">
        <f t="shared" si="10"/>
        <v>-74.56176446383013</v>
      </c>
      <c r="AV44" s="4">
        <v>13.91</v>
      </c>
      <c r="AW44" s="4">
        <v>8.32</v>
      </c>
    </row>
    <row r="45" spans="1:49" x14ac:dyDescent="0.2">
      <c r="A45" s="13" t="s">
        <v>365</v>
      </c>
      <c r="B45" s="13" t="s">
        <v>362</v>
      </c>
      <c r="C45" s="1" t="s">
        <v>363</v>
      </c>
      <c r="D45" s="13" t="s">
        <v>173</v>
      </c>
      <c r="E45" s="13">
        <v>73</v>
      </c>
      <c r="F45" s="13">
        <v>0</v>
      </c>
      <c r="G45" s="13">
        <v>0</v>
      </c>
      <c r="H45" s="40">
        <f t="shared" si="0"/>
        <v>0</v>
      </c>
      <c r="I45">
        <v>0</v>
      </c>
      <c r="J45">
        <v>0</v>
      </c>
      <c r="K45">
        <v>0</v>
      </c>
      <c r="L45" s="20">
        <f t="shared" si="1"/>
        <v>0</v>
      </c>
      <c r="M45">
        <v>2</v>
      </c>
      <c r="N45">
        <v>1</v>
      </c>
      <c r="O45">
        <v>0</v>
      </c>
      <c r="P45" s="15">
        <f t="shared" si="2"/>
        <v>0</v>
      </c>
      <c r="Q45" s="15">
        <f t="shared" si="3"/>
        <v>0</v>
      </c>
      <c r="R45">
        <v>17</v>
      </c>
      <c r="S45">
        <v>8</v>
      </c>
      <c r="T45">
        <v>1</v>
      </c>
      <c r="U45">
        <v>4</v>
      </c>
      <c r="V45">
        <v>2</v>
      </c>
      <c r="W45" s="16">
        <v>132.53333333329999</v>
      </c>
      <c r="X45" s="26">
        <f t="shared" si="4"/>
        <v>1.8155251141547943</v>
      </c>
      <c r="Y45" s="4">
        <v>131.82</v>
      </c>
      <c r="Z45" s="32">
        <f t="shared" si="5"/>
        <v>1.8057534246575342</v>
      </c>
      <c r="AA45" s="4">
        <v>237.93</v>
      </c>
      <c r="AB45" s="26">
        <f t="shared" si="6"/>
        <v>3.2593150684931507</v>
      </c>
      <c r="AC45" s="21">
        <f t="shared" si="7"/>
        <v>0.35651115618661255</v>
      </c>
      <c r="AD45" s="1"/>
      <c r="AE45" s="1"/>
      <c r="AF45" s="21" t="str">
        <f t="shared" si="8"/>
        <v xml:space="preserve"> </v>
      </c>
      <c r="AG45">
        <v>4</v>
      </c>
      <c r="AH45">
        <v>15</v>
      </c>
      <c r="AI45" s="42">
        <v>18</v>
      </c>
      <c r="AJ45" s="42">
        <v>99</v>
      </c>
      <c r="AK45" s="42">
        <v>8</v>
      </c>
      <c r="AL45" s="42">
        <v>45</v>
      </c>
      <c r="AM45" s="42">
        <v>56</v>
      </c>
      <c r="AN45" s="42">
        <v>8</v>
      </c>
      <c r="AO45">
        <v>22</v>
      </c>
      <c r="AP45">
        <v>114</v>
      </c>
      <c r="AQ45" s="31">
        <f t="shared" si="9"/>
        <v>0.16176470588235295</v>
      </c>
      <c r="AR45">
        <v>-0.28999999999999998</v>
      </c>
      <c r="AS45">
        <v>0</v>
      </c>
      <c r="AT45">
        <v>2</v>
      </c>
      <c r="AU45" s="16">
        <f t="shared" si="10"/>
        <v>-80.564406008193004</v>
      </c>
      <c r="AV45" s="4">
        <v>15.05</v>
      </c>
      <c r="AW45" s="4">
        <v>8.8000000000000007</v>
      </c>
    </row>
    <row r="46" spans="1:49" x14ac:dyDescent="0.2">
      <c r="A46" s="13" t="s">
        <v>369</v>
      </c>
      <c r="B46" s="13" t="s">
        <v>370</v>
      </c>
      <c r="C46" s="1" t="s">
        <v>153</v>
      </c>
      <c r="D46" s="13" t="s">
        <v>154</v>
      </c>
      <c r="E46" s="13">
        <v>49</v>
      </c>
      <c r="F46" s="13">
        <v>0</v>
      </c>
      <c r="G46" s="13">
        <v>0</v>
      </c>
      <c r="H46" s="40">
        <f t="shared" si="0"/>
        <v>0</v>
      </c>
      <c r="I46">
        <v>0</v>
      </c>
      <c r="J46">
        <v>0</v>
      </c>
      <c r="K46">
        <v>0</v>
      </c>
      <c r="L46" s="20">
        <f t="shared" si="1"/>
        <v>0</v>
      </c>
      <c r="M46">
        <v>0</v>
      </c>
      <c r="N46">
        <v>0</v>
      </c>
      <c r="O46">
        <v>0</v>
      </c>
      <c r="P46" s="15">
        <f t="shared" si="2"/>
        <v>0</v>
      </c>
      <c r="Q46" s="15">
        <f t="shared" si="3"/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16">
        <v>0.78333333329999999</v>
      </c>
      <c r="X46" s="26">
        <f t="shared" si="4"/>
        <v>1.5986394557142857E-2</v>
      </c>
      <c r="Y46" s="4">
        <v>0.88</v>
      </c>
      <c r="Z46" s="32">
        <f t="shared" si="5"/>
        <v>1.7959183673469388E-2</v>
      </c>
      <c r="AA46" s="4">
        <v>254.78</v>
      </c>
      <c r="AB46" s="26">
        <f t="shared" si="6"/>
        <v>5.1995918367346938</v>
      </c>
      <c r="AC46" s="21">
        <f t="shared" si="7"/>
        <v>3.4420715012125477E-3</v>
      </c>
      <c r="AD46" s="13">
        <v>0</v>
      </c>
      <c r="AE46" s="13">
        <v>0</v>
      </c>
      <c r="AF46" s="21" t="str">
        <f t="shared" si="8"/>
        <v xml:space="preserve"> </v>
      </c>
      <c r="AG46">
        <v>0</v>
      </c>
      <c r="AH46">
        <v>1</v>
      </c>
      <c r="AI46" s="42">
        <v>0</v>
      </c>
      <c r="AJ46" s="42">
        <v>0</v>
      </c>
      <c r="AK46" s="42">
        <v>0</v>
      </c>
      <c r="AL46" s="42">
        <v>1</v>
      </c>
      <c r="AM46" s="42">
        <v>0</v>
      </c>
      <c r="AN46" s="42">
        <v>0</v>
      </c>
      <c r="AO46">
        <v>0</v>
      </c>
      <c r="AP46">
        <v>2</v>
      </c>
      <c r="AQ46" s="31">
        <f t="shared" si="9"/>
        <v>0</v>
      </c>
      <c r="AR46">
        <v>-9.24</v>
      </c>
      <c r="AS46">
        <v>0</v>
      </c>
      <c r="AT46">
        <v>0</v>
      </c>
      <c r="AU46" s="16">
        <f t="shared" si="10"/>
        <v>-120</v>
      </c>
    </row>
    <row r="47" spans="1:49" x14ac:dyDescent="0.2">
      <c r="A47" s="13" t="s">
        <v>374</v>
      </c>
      <c r="B47" s="13" t="s">
        <v>370</v>
      </c>
      <c r="C47" s="1" t="s">
        <v>270</v>
      </c>
      <c r="D47" s="13" t="s">
        <v>146</v>
      </c>
      <c r="E47" s="13">
        <v>1</v>
      </c>
      <c r="F47" s="13">
        <v>0</v>
      </c>
      <c r="G47" s="13">
        <v>0</v>
      </c>
      <c r="H47" s="40">
        <f t="shared" si="0"/>
        <v>0</v>
      </c>
      <c r="I47">
        <v>0</v>
      </c>
      <c r="J47">
        <v>0</v>
      </c>
      <c r="K47">
        <v>0</v>
      </c>
      <c r="L47" s="20">
        <f t="shared" si="1"/>
        <v>0</v>
      </c>
      <c r="M47">
        <v>0</v>
      </c>
      <c r="N47">
        <v>0</v>
      </c>
      <c r="O47">
        <v>0</v>
      </c>
      <c r="P47" s="15">
        <f t="shared" si="2"/>
        <v>0</v>
      </c>
      <c r="Q47" s="15">
        <f t="shared" si="3"/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16">
        <v>0</v>
      </c>
      <c r="X47" s="26">
        <f t="shared" si="4"/>
        <v>0</v>
      </c>
      <c r="Y47" s="4">
        <v>0</v>
      </c>
      <c r="Z47" s="32">
        <f t="shared" si="5"/>
        <v>0</v>
      </c>
      <c r="AA47" s="4">
        <v>6.14</v>
      </c>
      <c r="AB47" s="26">
        <f t="shared" si="6"/>
        <v>6.14</v>
      </c>
      <c r="AC47" s="21">
        <f t="shared" si="7"/>
        <v>0</v>
      </c>
      <c r="AD47" s="13">
        <v>0</v>
      </c>
      <c r="AE47" s="13">
        <v>0</v>
      </c>
      <c r="AF47" s="21" t="str">
        <f t="shared" si="8"/>
        <v xml:space="preserve"> </v>
      </c>
      <c r="AG47">
        <v>0</v>
      </c>
      <c r="AH47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  <c r="AO47">
        <v>0</v>
      </c>
      <c r="AP47">
        <v>0</v>
      </c>
      <c r="AQ47" s="31">
        <f t="shared" si="9"/>
        <v>0</v>
      </c>
      <c r="AR47"/>
      <c r="AS47">
        <v>0</v>
      </c>
      <c r="AT47">
        <v>0</v>
      </c>
      <c r="AU47" s="16">
        <f t="shared" si="10"/>
        <v>0</v>
      </c>
    </row>
    <row r="48" spans="1:49" x14ac:dyDescent="0.2">
      <c r="A48" s="13" t="s">
        <v>377</v>
      </c>
      <c r="B48" s="13" t="s">
        <v>378</v>
      </c>
      <c r="C48" s="1" t="s">
        <v>238</v>
      </c>
      <c r="D48" s="13" t="s">
        <v>173</v>
      </c>
      <c r="E48" s="13">
        <v>59</v>
      </c>
      <c r="F48" s="13">
        <v>1</v>
      </c>
      <c r="G48" s="13">
        <v>0</v>
      </c>
      <c r="H48" s="40">
        <f t="shared" si="0"/>
        <v>1</v>
      </c>
      <c r="I48">
        <v>1</v>
      </c>
      <c r="J48">
        <v>0</v>
      </c>
      <c r="K48">
        <v>0</v>
      </c>
      <c r="L48" s="20">
        <f t="shared" si="1"/>
        <v>0</v>
      </c>
      <c r="M48">
        <v>2</v>
      </c>
      <c r="N48">
        <v>1</v>
      </c>
      <c r="O48">
        <v>0</v>
      </c>
      <c r="P48" s="15">
        <f t="shared" si="2"/>
        <v>0.5</v>
      </c>
      <c r="Q48" s="15">
        <f t="shared" si="3"/>
        <v>0.33333333333333331</v>
      </c>
      <c r="R48">
        <v>9</v>
      </c>
      <c r="S48">
        <v>4</v>
      </c>
      <c r="T48">
        <v>0</v>
      </c>
      <c r="U48">
        <v>2</v>
      </c>
      <c r="V48">
        <v>1</v>
      </c>
      <c r="W48" s="16">
        <v>74.633333333300001</v>
      </c>
      <c r="X48" s="26">
        <f t="shared" si="4"/>
        <v>1.2649717514118644</v>
      </c>
      <c r="Y48" s="4">
        <v>70.34</v>
      </c>
      <c r="Z48" s="32">
        <f t="shared" si="5"/>
        <v>1.1922033898305084</v>
      </c>
      <c r="AA48" s="4">
        <v>225.36</v>
      </c>
      <c r="AB48" s="26">
        <f t="shared" si="6"/>
        <v>3.8196610169491527</v>
      </c>
      <c r="AC48" s="21">
        <f t="shared" si="7"/>
        <v>0.23787622590463303</v>
      </c>
      <c r="AD48" s="1"/>
      <c r="AE48" s="1"/>
      <c r="AF48" s="21" t="str">
        <f t="shared" si="8"/>
        <v xml:space="preserve"> </v>
      </c>
      <c r="AG48">
        <v>2</v>
      </c>
      <c r="AH48">
        <v>9</v>
      </c>
      <c r="AI48" s="42">
        <v>4</v>
      </c>
      <c r="AJ48" s="42">
        <v>60</v>
      </c>
      <c r="AK48" s="42">
        <v>3</v>
      </c>
      <c r="AL48" s="42">
        <v>36</v>
      </c>
      <c r="AM48" s="42">
        <v>31</v>
      </c>
      <c r="AN48" s="42">
        <v>1</v>
      </c>
      <c r="AO48">
        <v>7</v>
      </c>
      <c r="AP48">
        <v>71</v>
      </c>
      <c r="AQ48" s="31">
        <f t="shared" si="9"/>
        <v>8.9743589743589744E-2</v>
      </c>
      <c r="AR48">
        <v>-0.12</v>
      </c>
      <c r="AS48">
        <v>0</v>
      </c>
      <c r="AT48">
        <v>0</v>
      </c>
      <c r="AU48" s="16">
        <f t="shared" si="10"/>
        <v>-107.47796417401193</v>
      </c>
      <c r="AV48" s="4">
        <v>5.45</v>
      </c>
      <c r="AW48" s="4">
        <v>1.32</v>
      </c>
    </row>
    <row r="49" spans="1:49" x14ac:dyDescent="0.2">
      <c r="A49" s="13" t="s">
        <v>382</v>
      </c>
      <c r="B49" s="13" t="s">
        <v>383</v>
      </c>
      <c r="C49" s="1" t="s">
        <v>292</v>
      </c>
      <c r="D49" s="13" t="s">
        <v>129</v>
      </c>
      <c r="E49" s="13">
        <v>56</v>
      </c>
      <c r="F49" s="13">
        <v>0</v>
      </c>
      <c r="G49" s="13">
        <v>0</v>
      </c>
      <c r="H49" s="40">
        <f t="shared" si="0"/>
        <v>0</v>
      </c>
      <c r="I49">
        <v>0</v>
      </c>
      <c r="J49">
        <v>0</v>
      </c>
      <c r="K49">
        <v>0</v>
      </c>
      <c r="L49" s="20">
        <f t="shared" si="1"/>
        <v>0</v>
      </c>
      <c r="M49">
        <v>0</v>
      </c>
      <c r="N49">
        <v>0</v>
      </c>
      <c r="O49">
        <v>0</v>
      </c>
      <c r="P49" s="15">
        <f t="shared" si="2"/>
        <v>0</v>
      </c>
      <c r="Q49" s="15">
        <f t="shared" si="3"/>
        <v>0</v>
      </c>
      <c r="R49">
        <v>0</v>
      </c>
      <c r="S49">
        <v>0</v>
      </c>
      <c r="T49">
        <v>1</v>
      </c>
      <c r="U49">
        <v>0</v>
      </c>
      <c r="V49">
        <v>0</v>
      </c>
      <c r="W49" s="16">
        <v>6.4333333333000002</v>
      </c>
      <c r="X49" s="26">
        <f t="shared" si="4"/>
        <v>0.11488095238035714</v>
      </c>
      <c r="Y49" s="4">
        <v>6.02</v>
      </c>
      <c r="Z49" s="32">
        <f t="shared" si="5"/>
        <v>0.1075</v>
      </c>
      <c r="AA49" s="4">
        <v>276.66000000000003</v>
      </c>
      <c r="AB49" s="26">
        <f t="shared" si="6"/>
        <v>4.9403571428571436</v>
      </c>
      <c r="AC49" s="21">
        <f t="shared" si="7"/>
        <v>2.1296165275222864E-2</v>
      </c>
      <c r="AD49" s="13">
        <v>1</v>
      </c>
      <c r="AE49" s="13">
        <v>0</v>
      </c>
      <c r="AF49" s="21">
        <f t="shared" si="8"/>
        <v>1</v>
      </c>
      <c r="AG49">
        <v>0</v>
      </c>
      <c r="AH49">
        <v>2</v>
      </c>
      <c r="AI49" s="42">
        <v>0</v>
      </c>
      <c r="AJ49" s="42">
        <v>5</v>
      </c>
      <c r="AK49" s="42">
        <v>0</v>
      </c>
      <c r="AL49" s="42">
        <v>0</v>
      </c>
      <c r="AM49" s="42">
        <v>0</v>
      </c>
      <c r="AN49" s="42">
        <v>0</v>
      </c>
      <c r="AO49">
        <v>0</v>
      </c>
      <c r="AP49">
        <v>4</v>
      </c>
      <c r="AQ49" s="31">
        <f t="shared" si="9"/>
        <v>0</v>
      </c>
      <c r="AR49">
        <v>-9.1300000000000008</v>
      </c>
      <c r="AS49">
        <v>0</v>
      </c>
      <c r="AT49">
        <v>1</v>
      </c>
      <c r="AU49" s="16">
        <f t="shared" si="10"/>
        <v>-69.767441860465127</v>
      </c>
      <c r="AV49" s="4">
        <v>0</v>
      </c>
      <c r="AW49" s="4">
        <v>-9.6300000000000008</v>
      </c>
    </row>
    <row r="50" spans="1:49" x14ac:dyDescent="0.2">
      <c r="A50" s="13" t="s">
        <v>388</v>
      </c>
      <c r="B50" s="13" t="s">
        <v>389</v>
      </c>
      <c r="C50" s="13" t="s">
        <v>314</v>
      </c>
      <c r="D50" s="13" t="s">
        <v>146</v>
      </c>
      <c r="E50" s="13">
        <v>81</v>
      </c>
      <c r="F50" s="13">
        <v>1</v>
      </c>
      <c r="G50" s="13">
        <v>1</v>
      </c>
      <c r="H50" s="40">
        <f t="shared" si="0"/>
        <v>2</v>
      </c>
      <c r="I50">
        <v>1</v>
      </c>
      <c r="J50">
        <v>1</v>
      </c>
      <c r="K50">
        <v>0</v>
      </c>
      <c r="L50" s="20">
        <f t="shared" si="1"/>
        <v>5.75</v>
      </c>
      <c r="M50">
        <v>6</v>
      </c>
      <c r="N50">
        <v>5</v>
      </c>
      <c r="O50">
        <v>2</v>
      </c>
      <c r="P50" s="15">
        <f t="shared" si="2"/>
        <v>0.16666666666666666</v>
      </c>
      <c r="Q50" s="15">
        <f t="shared" si="3"/>
        <v>7.6923076923076927E-2</v>
      </c>
      <c r="R50">
        <v>11</v>
      </c>
      <c r="S50">
        <v>3</v>
      </c>
      <c r="T50">
        <v>4</v>
      </c>
      <c r="U50">
        <v>2</v>
      </c>
      <c r="V50">
        <v>7</v>
      </c>
      <c r="W50" s="16">
        <v>141.4</v>
      </c>
      <c r="X50" s="26">
        <f t="shared" si="4"/>
        <v>1.7456790123456791</v>
      </c>
      <c r="Y50" s="4">
        <v>150.97</v>
      </c>
      <c r="Z50" s="32">
        <f t="shared" si="5"/>
        <v>1.8638271604938272</v>
      </c>
      <c r="AA50" s="4">
        <v>242.57</v>
      </c>
      <c r="AB50" s="26">
        <f t="shared" si="6"/>
        <v>2.9946913580246912</v>
      </c>
      <c r="AC50" s="21">
        <f t="shared" si="7"/>
        <v>0.38362047060019311</v>
      </c>
      <c r="AD50" s="13">
        <v>132</v>
      </c>
      <c r="AE50" s="13">
        <v>108</v>
      </c>
      <c r="AF50" s="21">
        <f t="shared" si="8"/>
        <v>0.55000000000000004</v>
      </c>
      <c r="AG50">
        <v>4</v>
      </c>
      <c r="AH50">
        <v>17</v>
      </c>
      <c r="AI50" s="42">
        <v>19</v>
      </c>
      <c r="AJ50" s="42">
        <v>102</v>
      </c>
      <c r="AK50" s="42">
        <v>7</v>
      </c>
      <c r="AL50" s="42">
        <v>43</v>
      </c>
      <c r="AM50" s="42">
        <v>54</v>
      </c>
      <c r="AN50" s="42">
        <v>6</v>
      </c>
      <c r="AO50">
        <v>18</v>
      </c>
      <c r="AP50">
        <v>110</v>
      </c>
      <c r="AQ50" s="31">
        <f t="shared" si="9"/>
        <v>0.140625</v>
      </c>
      <c r="AR50">
        <v>-1.98</v>
      </c>
      <c r="AS50">
        <v>1</v>
      </c>
      <c r="AT50">
        <v>1</v>
      </c>
      <c r="AU50" s="16">
        <f t="shared" si="10"/>
        <v>-71.537391534742</v>
      </c>
      <c r="AV50" s="4">
        <v>5.21</v>
      </c>
      <c r="AW50" s="4">
        <v>-10.88</v>
      </c>
    </row>
    <row r="51" spans="1:49" x14ac:dyDescent="0.2">
      <c r="A51" s="13" t="s">
        <v>392</v>
      </c>
      <c r="B51" s="13" t="s">
        <v>393</v>
      </c>
      <c r="C51" s="1" t="s">
        <v>264</v>
      </c>
      <c r="D51" s="13" t="s">
        <v>146</v>
      </c>
      <c r="E51" s="13">
        <v>77</v>
      </c>
      <c r="F51" s="13">
        <v>0</v>
      </c>
      <c r="G51" s="13">
        <v>0</v>
      </c>
      <c r="H51" s="40">
        <f t="shared" si="0"/>
        <v>0</v>
      </c>
      <c r="I51">
        <v>0</v>
      </c>
      <c r="J51">
        <v>0</v>
      </c>
      <c r="K51">
        <v>0</v>
      </c>
      <c r="L51" s="20">
        <f t="shared" si="1"/>
        <v>0</v>
      </c>
      <c r="M51">
        <v>6</v>
      </c>
      <c r="N51">
        <v>1</v>
      </c>
      <c r="O51">
        <v>0</v>
      </c>
      <c r="P51" s="15">
        <f t="shared" si="2"/>
        <v>0</v>
      </c>
      <c r="Q51" s="15">
        <f t="shared" si="3"/>
        <v>0</v>
      </c>
      <c r="R51">
        <v>5</v>
      </c>
      <c r="S51">
        <v>3</v>
      </c>
      <c r="T51">
        <v>0</v>
      </c>
      <c r="U51">
        <v>1</v>
      </c>
      <c r="V51">
        <v>3</v>
      </c>
      <c r="W51" s="16">
        <v>66.5</v>
      </c>
      <c r="X51" s="26">
        <f t="shared" si="4"/>
        <v>0.86363636363636365</v>
      </c>
      <c r="Y51" s="4">
        <v>59.43</v>
      </c>
      <c r="Z51" s="32">
        <f t="shared" si="5"/>
        <v>0.77181818181818185</v>
      </c>
      <c r="AA51" s="4">
        <v>333.24</v>
      </c>
      <c r="AB51" s="26">
        <f t="shared" si="6"/>
        <v>4.327792207792208</v>
      </c>
      <c r="AC51" s="21">
        <f t="shared" si="7"/>
        <v>0.15134846053938422</v>
      </c>
      <c r="AD51" s="13">
        <v>7</v>
      </c>
      <c r="AE51" s="13">
        <v>6</v>
      </c>
      <c r="AF51" s="21">
        <f t="shared" si="8"/>
        <v>0.53846153846153844</v>
      </c>
      <c r="AG51">
        <v>0</v>
      </c>
      <c r="AH51">
        <v>10</v>
      </c>
      <c r="AI51" s="42">
        <v>13</v>
      </c>
      <c r="AJ51" s="42">
        <v>26</v>
      </c>
      <c r="AK51" s="42">
        <v>6</v>
      </c>
      <c r="AL51" s="42">
        <v>24</v>
      </c>
      <c r="AM51" s="42">
        <v>31</v>
      </c>
      <c r="AN51" s="42">
        <v>2</v>
      </c>
      <c r="AO51">
        <v>13</v>
      </c>
      <c r="AP51">
        <v>46</v>
      </c>
      <c r="AQ51" s="31">
        <f t="shared" si="9"/>
        <v>0.22033898305084745</v>
      </c>
      <c r="AR51">
        <v>11.8</v>
      </c>
      <c r="AS51">
        <v>0</v>
      </c>
      <c r="AT51">
        <v>0</v>
      </c>
      <c r="AU51" s="16">
        <f t="shared" si="10"/>
        <v>-70.671378091872782</v>
      </c>
      <c r="AV51" s="4">
        <v>12</v>
      </c>
      <c r="AW51" s="4">
        <v>2.86</v>
      </c>
    </row>
    <row r="52" spans="1:49" x14ac:dyDescent="0.2">
      <c r="A52" s="13" t="s">
        <v>396</v>
      </c>
      <c r="B52" s="13" t="s">
        <v>397</v>
      </c>
      <c r="C52" s="1" t="s">
        <v>398</v>
      </c>
      <c r="D52" s="13" t="s">
        <v>154</v>
      </c>
      <c r="E52" s="13">
        <v>67</v>
      </c>
      <c r="F52" s="13">
        <v>0</v>
      </c>
      <c r="G52" s="13">
        <v>0</v>
      </c>
      <c r="H52" s="40">
        <f t="shared" si="0"/>
        <v>0</v>
      </c>
      <c r="I52">
        <v>0</v>
      </c>
      <c r="J52">
        <v>0</v>
      </c>
      <c r="K52">
        <v>0</v>
      </c>
      <c r="L52" s="20">
        <f t="shared" si="1"/>
        <v>0</v>
      </c>
      <c r="M52">
        <v>0</v>
      </c>
      <c r="N52">
        <v>0</v>
      </c>
      <c r="O52">
        <v>0</v>
      </c>
      <c r="P52" s="15">
        <f t="shared" si="2"/>
        <v>0</v>
      </c>
      <c r="Q52" s="15">
        <f t="shared" si="3"/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16">
        <v>0.2666666667</v>
      </c>
      <c r="X52" s="26">
        <f t="shared" si="4"/>
        <v>3.9800995029850746E-3</v>
      </c>
      <c r="Y52" s="4">
        <v>0</v>
      </c>
      <c r="Z52" s="32">
        <f t="shared" si="5"/>
        <v>0</v>
      </c>
      <c r="AA52" s="4">
        <v>362.46</v>
      </c>
      <c r="AB52" s="26">
        <f t="shared" si="6"/>
        <v>5.4098507462686563</v>
      </c>
      <c r="AC52" s="21">
        <f t="shared" si="7"/>
        <v>0</v>
      </c>
      <c r="AD52" s="13">
        <v>0</v>
      </c>
      <c r="AE52" s="13">
        <v>0</v>
      </c>
      <c r="AF52" s="21" t="str">
        <f t="shared" si="8"/>
        <v xml:space="preserve"> </v>
      </c>
      <c r="AG52">
        <v>0</v>
      </c>
      <c r="AH52">
        <v>0</v>
      </c>
      <c r="AI52" s="42">
        <v>0</v>
      </c>
      <c r="AJ52" s="42">
        <v>0</v>
      </c>
      <c r="AK52" s="42">
        <v>0</v>
      </c>
      <c r="AL52" s="42">
        <v>0</v>
      </c>
      <c r="AM52" s="42">
        <v>0</v>
      </c>
      <c r="AN52" s="42">
        <v>0</v>
      </c>
      <c r="AO52">
        <v>0</v>
      </c>
      <c r="AP52">
        <v>0</v>
      </c>
      <c r="AQ52" s="31">
        <f t="shared" si="9"/>
        <v>0</v>
      </c>
      <c r="AR52"/>
      <c r="AS52">
        <v>0</v>
      </c>
      <c r="AT52">
        <v>1</v>
      </c>
      <c r="AU52" s="16">
        <f t="shared" si="10"/>
        <v>0</v>
      </c>
    </row>
    <row r="53" spans="1:49" x14ac:dyDescent="0.2">
      <c r="A53" s="13" t="s">
        <v>402</v>
      </c>
      <c r="B53" s="13" t="s">
        <v>403</v>
      </c>
      <c r="C53" s="1" t="s">
        <v>292</v>
      </c>
      <c r="D53" s="13" t="s">
        <v>173</v>
      </c>
      <c r="E53" s="13">
        <v>9</v>
      </c>
      <c r="F53" s="13">
        <v>0</v>
      </c>
      <c r="G53" s="13">
        <v>0</v>
      </c>
      <c r="H53" s="40">
        <f t="shared" si="0"/>
        <v>0</v>
      </c>
      <c r="I53">
        <v>0</v>
      </c>
      <c r="J53">
        <v>0</v>
      </c>
      <c r="K53">
        <v>0</v>
      </c>
      <c r="L53" s="20">
        <f t="shared" si="1"/>
        <v>0</v>
      </c>
      <c r="M53">
        <v>0</v>
      </c>
      <c r="N53">
        <v>0</v>
      </c>
      <c r="O53">
        <v>0</v>
      </c>
      <c r="P53" s="15">
        <f t="shared" si="2"/>
        <v>0</v>
      </c>
      <c r="Q53" s="15">
        <f t="shared" si="3"/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16">
        <v>0</v>
      </c>
      <c r="X53" s="26">
        <f t="shared" si="4"/>
        <v>0</v>
      </c>
      <c r="Y53" s="4">
        <v>0.05</v>
      </c>
      <c r="Z53" s="32">
        <f t="shared" si="5"/>
        <v>5.5555555555555558E-3</v>
      </c>
      <c r="AA53" s="4">
        <v>38.67</v>
      </c>
      <c r="AB53" s="26">
        <f t="shared" si="6"/>
        <v>4.2966666666666669</v>
      </c>
      <c r="AC53" s="21">
        <f t="shared" si="7"/>
        <v>1.2913223140495868E-3</v>
      </c>
      <c r="AD53" s="1"/>
      <c r="AE53" s="1"/>
      <c r="AF53" s="21" t="str">
        <f t="shared" si="8"/>
        <v xml:space="preserve"> </v>
      </c>
      <c r="AG53">
        <v>0</v>
      </c>
      <c r="AH53">
        <v>0</v>
      </c>
      <c r="AI53" s="42">
        <v>0</v>
      </c>
      <c r="AJ53" s="42">
        <v>0</v>
      </c>
      <c r="AK53" s="42">
        <v>0</v>
      </c>
      <c r="AL53" s="42">
        <v>0</v>
      </c>
      <c r="AM53" s="42">
        <v>0</v>
      </c>
      <c r="AN53" s="42">
        <v>0</v>
      </c>
      <c r="AO53">
        <v>0</v>
      </c>
      <c r="AP53">
        <v>0</v>
      </c>
      <c r="AQ53" s="31">
        <f t="shared" si="9"/>
        <v>0</v>
      </c>
      <c r="AR53"/>
      <c r="AS53">
        <v>0</v>
      </c>
      <c r="AT53">
        <v>0</v>
      </c>
      <c r="AU53" s="16">
        <f t="shared" si="10"/>
        <v>0</v>
      </c>
    </row>
    <row r="54" spans="1:49" x14ac:dyDescent="0.2">
      <c r="A54" s="13" t="s">
        <v>170</v>
      </c>
      <c r="B54" s="13" t="s">
        <v>405</v>
      </c>
      <c r="C54" s="1" t="s">
        <v>322</v>
      </c>
      <c r="D54" s="13" t="s">
        <v>129</v>
      </c>
      <c r="E54" s="13">
        <v>80</v>
      </c>
      <c r="F54" s="13">
        <v>0</v>
      </c>
      <c r="G54" s="13">
        <v>0</v>
      </c>
      <c r="H54" s="40">
        <f t="shared" si="0"/>
        <v>0</v>
      </c>
      <c r="I54">
        <v>0</v>
      </c>
      <c r="J54">
        <v>0</v>
      </c>
      <c r="K54">
        <v>0</v>
      </c>
      <c r="L54" s="20">
        <f t="shared" si="1"/>
        <v>0</v>
      </c>
      <c r="M54">
        <v>0</v>
      </c>
      <c r="N54">
        <v>0</v>
      </c>
      <c r="O54">
        <v>0</v>
      </c>
      <c r="P54" s="15">
        <f t="shared" si="2"/>
        <v>0</v>
      </c>
      <c r="Q54" s="15">
        <f t="shared" si="3"/>
        <v>0</v>
      </c>
      <c r="R54">
        <v>0</v>
      </c>
      <c r="S54">
        <v>0</v>
      </c>
      <c r="T54">
        <v>0</v>
      </c>
      <c r="U54">
        <v>0</v>
      </c>
      <c r="V54">
        <v>0</v>
      </c>
      <c r="W54" s="16">
        <v>0.05</v>
      </c>
      <c r="X54" s="26">
        <f t="shared" si="4"/>
        <v>6.2500000000000001E-4</v>
      </c>
      <c r="Y54" s="4">
        <v>0.22</v>
      </c>
      <c r="Z54" s="32">
        <f t="shared" si="5"/>
        <v>2.7499999999999998E-3</v>
      </c>
      <c r="AA54" s="4">
        <v>341.74</v>
      </c>
      <c r="AB54" s="26">
        <f t="shared" si="6"/>
        <v>4.2717499999999999</v>
      </c>
      <c r="AC54" s="21">
        <f t="shared" si="7"/>
        <v>6.4335009942683352E-4</v>
      </c>
      <c r="AD54" s="13">
        <v>0</v>
      </c>
      <c r="AE54" s="13">
        <v>0</v>
      </c>
      <c r="AF54" s="21" t="str">
        <f t="shared" si="8"/>
        <v xml:space="preserve"> </v>
      </c>
      <c r="AG54">
        <v>0</v>
      </c>
      <c r="AH54">
        <v>0</v>
      </c>
      <c r="AI54" s="42">
        <v>0</v>
      </c>
      <c r="AJ54" s="42">
        <v>0</v>
      </c>
      <c r="AK54" s="42">
        <v>0</v>
      </c>
      <c r="AL54" s="42">
        <v>0</v>
      </c>
      <c r="AM54" s="42">
        <v>0</v>
      </c>
      <c r="AN54" s="42">
        <v>0</v>
      </c>
      <c r="AO54">
        <v>0</v>
      </c>
      <c r="AP54">
        <v>0</v>
      </c>
      <c r="AQ54" s="31">
        <f t="shared" si="9"/>
        <v>0</v>
      </c>
      <c r="AR54"/>
      <c r="AS54">
        <v>0</v>
      </c>
      <c r="AT54">
        <v>0</v>
      </c>
      <c r="AU54" s="16">
        <f t="shared" si="10"/>
        <v>0</v>
      </c>
    </row>
    <row r="55" spans="1:49" x14ac:dyDescent="0.2">
      <c r="A55" s="13" t="s">
        <v>407</v>
      </c>
      <c r="B55" s="13" t="s">
        <v>408</v>
      </c>
      <c r="C55" s="1" t="s">
        <v>409</v>
      </c>
      <c r="D55" s="13" t="s">
        <v>173</v>
      </c>
      <c r="E55" s="13">
        <v>7</v>
      </c>
      <c r="F55" s="13">
        <v>0</v>
      </c>
      <c r="G55" s="13">
        <v>0</v>
      </c>
      <c r="H55" s="40">
        <f t="shared" si="0"/>
        <v>0</v>
      </c>
      <c r="I55">
        <v>0</v>
      </c>
      <c r="J55">
        <v>0</v>
      </c>
      <c r="K55">
        <v>0</v>
      </c>
      <c r="L55" s="20">
        <f t="shared" si="1"/>
        <v>0</v>
      </c>
      <c r="M55">
        <v>0</v>
      </c>
      <c r="N55">
        <v>0</v>
      </c>
      <c r="O55">
        <v>0</v>
      </c>
      <c r="P55" s="15">
        <f t="shared" si="2"/>
        <v>0</v>
      </c>
      <c r="Q55" s="15">
        <f t="shared" si="3"/>
        <v>0</v>
      </c>
      <c r="R55">
        <v>0</v>
      </c>
      <c r="S55">
        <v>1</v>
      </c>
      <c r="T55">
        <v>0</v>
      </c>
      <c r="U55">
        <v>0</v>
      </c>
      <c r="V55">
        <v>0</v>
      </c>
      <c r="W55" s="16">
        <v>1.9666666667000001</v>
      </c>
      <c r="X55" s="26">
        <f t="shared" si="4"/>
        <v>0.28095238095714287</v>
      </c>
      <c r="Y55" s="4">
        <v>1.63</v>
      </c>
      <c r="Z55" s="32">
        <f t="shared" si="5"/>
        <v>0.23285714285714285</v>
      </c>
      <c r="AA55" s="4">
        <v>36.6</v>
      </c>
      <c r="AB55" s="26">
        <f t="shared" si="6"/>
        <v>5.2285714285714286</v>
      </c>
      <c r="AC55" s="21">
        <f t="shared" si="7"/>
        <v>4.2636672770075851E-2</v>
      </c>
      <c r="AD55" s="1"/>
      <c r="AE55" s="1"/>
      <c r="AF55" s="21" t="str">
        <f t="shared" si="8"/>
        <v xml:space="preserve"> </v>
      </c>
      <c r="AG55">
        <v>0</v>
      </c>
      <c r="AH55">
        <v>0</v>
      </c>
      <c r="AI55" s="42">
        <v>0</v>
      </c>
      <c r="AJ55" s="42">
        <v>4</v>
      </c>
      <c r="AK55" s="42">
        <v>0</v>
      </c>
      <c r="AL55" s="42">
        <v>0</v>
      </c>
      <c r="AM55" s="42">
        <v>0</v>
      </c>
      <c r="AN55" s="42">
        <v>0</v>
      </c>
      <c r="AO55">
        <v>0</v>
      </c>
      <c r="AP55">
        <v>3</v>
      </c>
      <c r="AQ55" s="31">
        <f t="shared" si="9"/>
        <v>0</v>
      </c>
      <c r="AR55">
        <v>-9.52</v>
      </c>
      <c r="AS55">
        <v>0</v>
      </c>
      <c r="AT55">
        <v>0</v>
      </c>
      <c r="AU55" s="16">
        <f t="shared" si="10"/>
        <v>-147.23926380368098</v>
      </c>
      <c r="AV55" s="4">
        <v>0</v>
      </c>
      <c r="AW55" s="4">
        <v>0</v>
      </c>
    </row>
    <row r="56" spans="1:49" x14ac:dyDescent="0.2">
      <c r="A56" s="13" t="s">
        <v>411</v>
      </c>
      <c r="B56" s="13" t="s">
        <v>408</v>
      </c>
      <c r="C56" s="1" t="s">
        <v>358</v>
      </c>
      <c r="D56" s="13" t="s">
        <v>173</v>
      </c>
      <c r="E56" s="13">
        <v>10</v>
      </c>
      <c r="F56" s="13">
        <v>0</v>
      </c>
      <c r="G56" s="13">
        <v>0</v>
      </c>
      <c r="H56" s="40">
        <f t="shared" si="0"/>
        <v>0</v>
      </c>
      <c r="I56">
        <v>0</v>
      </c>
      <c r="J56">
        <v>0</v>
      </c>
      <c r="K56">
        <v>0</v>
      </c>
      <c r="L56" s="20">
        <f t="shared" si="1"/>
        <v>0</v>
      </c>
      <c r="M56">
        <v>0</v>
      </c>
      <c r="N56">
        <v>0</v>
      </c>
      <c r="O56">
        <v>0</v>
      </c>
      <c r="P56" s="15">
        <f t="shared" si="2"/>
        <v>0</v>
      </c>
      <c r="Q56" s="15">
        <f t="shared" si="3"/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16">
        <v>0.1166666667</v>
      </c>
      <c r="X56" s="26">
        <f t="shared" si="4"/>
        <v>1.1666666670000001E-2</v>
      </c>
      <c r="Y56" s="4">
        <v>0</v>
      </c>
      <c r="Z56" s="32">
        <f t="shared" si="5"/>
        <v>0</v>
      </c>
      <c r="AA56" s="4">
        <v>21.12</v>
      </c>
      <c r="AB56" s="26">
        <f t="shared" si="6"/>
        <v>2.1120000000000001</v>
      </c>
      <c r="AC56" s="21">
        <f t="shared" si="7"/>
        <v>0</v>
      </c>
      <c r="AD56" s="1"/>
      <c r="AE56" s="1"/>
      <c r="AF56" s="21" t="str">
        <f t="shared" si="8"/>
        <v xml:space="preserve"> </v>
      </c>
      <c r="AG56">
        <v>0</v>
      </c>
      <c r="AH56">
        <v>0</v>
      </c>
      <c r="AI56" s="42">
        <v>0</v>
      </c>
      <c r="AJ56" s="42">
        <v>0</v>
      </c>
      <c r="AK56" s="42">
        <v>0</v>
      </c>
      <c r="AL56" s="42">
        <v>0</v>
      </c>
      <c r="AM56" s="42">
        <v>0</v>
      </c>
      <c r="AN56" s="42">
        <v>0</v>
      </c>
      <c r="AO56">
        <v>0</v>
      </c>
      <c r="AP56">
        <v>0</v>
      </c>
      <c r="AQ56" s="31">
        <f t="shared" si="9"/>
        <v>0</v>
      </c>
      <c r="AR56"/>
      <c r="AS56">
        <v>0</v>
      </c>
      <c r="AT56">
        <v>0</v>
      </c>
      <c r="AU56" s="16">
        <f t="shared" si="10"/>
        <v>0</v>
      </c>
    </row>
    <row r="57" spans="1:49" x14ac:dyDescent="0.2">
      <c r="A57" s="13" t="s">
        <v>414</v>
      </c>
      <c r="B57" s="13" t="s">
        <v>415</v>
      </c>
      <c r="C57" s="1" t="s">
        <v>409</v>
      </c>
      <c r="D57" s="13" t="s">
        <v>173</v>
      </c>
      <c r="E57" s="13">
        <v>60</v>
      </c>
      <c r="F57" s="13">
        <v>0</v>
      </c>
      <c r="G57" s="13">
        <v>1</v>
      </c>
      <c r="H57" s="40">
        <f t="shared" si="0"/>
        <v>1</v>
      </c>
      <c r="I57">
        <v>0</v>
      </c>
      <c r="J57">
        <v>0</v>
      </c>
      <c r="K57">
        <v>1</v>
      </c>
      <c r="L57" s="20">
        <f t="shared" si="1"/>
        <v>0</v>
      </c>
      <c r="M57">
        <v>5</v>
      </c>
      <c r="N57">
        <v>0</v>
      </c>
      <c r="O57">
        <v>1</v>
      </c>
      <c r="P57" s="15">
        <f t="shared" si="2"/>
        <v>0</v>
      </c>
      <c r="Q57" s="15">
        <f t="shared" si="3"/>
        <v>0</v>
      </c>
      <c r="R57">
        <v>8</v>
      </c>
      <c r="S57">
        <v>11</v>
      </c>
      <c r="T57">
        <v>1</v>
      </c>
      <c r="U57">
        <v>6</v>
      </c>
      <c r="V57">
        <v>4</v>
      </c>
      <c r="W57" s="16">
        <v>112.6833333333</v>
      </c>
      <c r="X57" s="26">
        <f t="shared" si="4"/>
        <v>1.878055555555</v>
      </c>
      <c r="Y57" s="4">
        <v>110.78</v>
      </c>
      <c r="Z57" s="32">
        <f t="shared" si="5"/>
        <v>1.8463333333333334</v>
      </c>
      <c r="AA57" s="4">
        <v>225.78</v>
      </c>
      <c r="AB57" s="26">
        <f t="shared" si="6"/>
        <v>3.7629999999999999</v>
      </c>
      <c r="AC57" s="21">
        <f t="shared" si="7"/>
        <v>0.32915379130021394</v>
      </c>
      <c r="AD57" s="1"/>
      <c r="AE57" s="1"/>
      <c r="AF57" s="21" t="str">
        <f t="shared" si="8"/>
        <v xml:space="preserve"> </v>
      </c>
      <c r="AG57">
        <v>1</v>
      </c>
      <c r="AH57">
        <v>5</v>
      </c>
      <c r="AI57" s="42">
        <v>31</v>
      </c>
      <c r="AJ57" s="42">
        <v>70</v>
      </c>
      <c r="AK57" s="42">
        <v>5</v>
      </c>
      <c r="AL57" s="42">
        <v>37</v>
      </c>
      <c r="AM57" s="42">
        <v>40</v>
      </c>
      <c r="AN57" s="42">
        <v>5</v>
      </c>
      <c r="AO57">
        <v>26</v>
      </c>
      <c r="AP57">
        <v>83</v>
      </c>
      <c r="AQ57" s="31">
        <f t="shared" si="9"/>
        <v>0.23853211009174313</v>
      </c>
      <c r="AR57">
        <v>8.35</v>
      </c>
      <c r="AS57">
        <v>1</v>
      </c>
      <c r="AT57">
        <v>1</v>
      </c>
      <c r="AU57" s="16">
        <f t="shared" si="10"/>
        <v>-59.577541072395739</v>
      </c>
      <c r="AV57" s="4">
        <v>6.9</v>
      </c>
      <c r="AW57" s="4">
        <v>1.24</v>
      </c>
    </row>
    <row r="58" spans="1:49" x14ac:dyDescent="0.2">
      <c r="A58" s="13" t="s">
        <v>420</v>
      </c>
      <c r="B58" s="13" t="s">
        <v>421</v>
      </c>
      <c r="C58" s="1" t="s">
        <v>243</v>
      </c>
      <c r="D58" s="13" t="s">
        <v>173</v>
      </c>
      <c r="E58" s="13">
        <v>7</v>
      </c>
      <c r="F58" s="13">
        <v>0</v>
      </c>
      <c r="G58" s="13">
        <v>0</v>
      </c>
      <c r="H58" s="40">
        <f t="shared" si="0"/>
        <v>0</v>
      </c>
      <c r="I58">
        <v>0</v>
      </c>
      <c r="J58">
        <v>0</v>
      </c>
      <c r="K58">
        <v>0</v>
      </c>
      <c r="L58" s="20">
        <f t="shared" si="1"/>
        <v>0</v>
      </c>
      <c r="M58">
        <v>0</v>
      </c>
      <c r="N58">
        <v>0</v>
      </c>
      <c r="O58">
        <v>0</v>
      </c>
      <c r="P58" s="15">
        <f t="shared" si="2"/>
        <v>0</v>
      </c>
      <c r="Q58" s="15">
        <f t="shared" si="3"/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16">
        <v>0.2333333333</v>
      </c>
      <c r="X58" s="26">
        <f t="shared" si="4"/>
        <v>3.3333333328571427E-2</v>
      </c>
      <c r="Y58" s="4">
        <v>0</v>
      </c>
      <c r="Z58" s="32">
        <f t="shared" si="5"/>
        <v>0</v>
      </c>
      <c r="AA58" s="4">
        <v>35.83</v>
      </c>
      <c r="AB58" s="26">
        <f t="shared" si="6"/>
        <v>5.1185714285714283</v>
      </c>
      <c r="AC58" s="21">
        <f t="shared" si="7"/>
        <v>0</v>
      </c>
      <c r="AD58" s="1"/>
      <c r="AE58" s="1"/>
      <c r="AF58" s="21" t="str">
        <f t="shared" si="8"/>
        <v xml:space="preserve"> </v>
      </c>
      <c r="AG58">
        <v>0</v>
      </c>
      <c r="AH58">
        <v>0</v>
      </c>
      <c r="AI58" s="42">
        <v>0</v>
      </c>
      <c r="AJ58" s="42">
        <v>0</v>
      </c>
      <c r="AK58" s="42">
        <v>0</v>
      </c>
      <c r="AL58" s="42">
        <v>0</v>
      </c>
      <c r="AM58" s="42">
        <v>0</v>
      </c>
      <c r="AN58" s="42">
        <v>0</v>
      </c>
      <c r="AO58">
        <v>0</v>
      </c>
      <c r="AP58">
        <v>0</v>
      </c>
      <c r="AQ58" s="31">
        <f t="shared" si="9"/>
        <v>0</v>
      </c>
      <c r="AR58"/>
      <c r="AS58">
        <v>0</v>
      </c>
      <c r="AT58">
        <v>0</v>
      </c>
      <c r="AU58" s="16">
        <f t="shared" si="10"/>
        <v>0</v>
      </c>
    </row>
    <row r="59" spans="1:49" x14ac:dyDescent="0.2">
      <c r="A59" s="13" t="s">
        <v>423</v>
      </c>
      <c r="B59" s="13" t="s">
        <v>424</v>
      </c>
      <c r="C59" s="1" t="s">
        <v>302</v>
      </c>
      <c r="D59" s="13" t="s">
        <v>146</v>
      </c>
      <c r="E59" s="13">
        <v>72</v>
      </c>
      <c r="F59" s="13">
        <v>0</v>
      </c>
      <c r="G59" s="13">
        <v>0</v>
      </c>
      <c r="H59" s="40">
        <f t="shared" si="0"/>
        <v>0</v>
      </c>
      <c r="I59">
        <v>0</v>
      </c>
      <c r="J59">
        <v>0</v>
      </c>
      <c r="K59">
        <v>0</v>
      </c>
      <c r="L59" s="20">
        <f t="shared" si="1"/>
        <v>0</v>
      </c>
      <c r="M59">
        <v>1</v>
      </c>
      <c r="N59">
        <v>2</v>
      </c>
      <c r="O59">
        <v>0</v>
      </c>
      <c r="P59" s="15">
        <f t="shared" si="2"/>
        <v>0</v>
      </c>
      <c r="Q59" s="15">
        <f t="shared" si="3"/>
        <v>0</v>
      </c>
      <c r="R59">
        <v>1</v>
      </c>
      <c r="S59">
        <v>1</v>
      </c>
      <c r="T59">
        <v>0</v>
      </c>
      <c r="U59">
        <v>0</v>
      </c>
      <c r="V59">
        <v>2</v>
      </c>
      <c r="W59" s="16">
        <v>37.2166666667</v>
      </c>
      <c r="X59" s="26">
        <f t="shared" si="4"/>
        <v>0.51689814814861113</v>
      </c>
      <c r="Y59" s="4">
        <v>36.42</v>
      </c>
      <c r="Z59" s="32">
        <f t="shared" si="5"/>
        <v>0.50583333333333336</v>
      </c>
      <c r="AA59" s="4">
        <v>312.77</v>
      </c>
      <c r="AB59" s="26">
        <f t="shared" si="6"/>
        <v>4.3440277777777778</v>
      </c>
      <c r="AC59" s="21">
        <f t="shared" si="7"/>
        <v>0.10429851943068244</v>
      </c>
      <c r="AD59" s="13">
        <v>18</v>
      </c>
      <c r="AE59" s="13">
        <v>12</v>
      </c>
      <c r="AF59" s="21">
        <f t="shared" si="8"/>
        <v>0.6</v>
      </c>
      <c r="AG59">
        <v>0</v>
      </c>
      <c r="AH59">
        <v>7</v>
      </c>
      <c r="AI59" s="42">
        <v>2</v>
      </c>
      <c r="AJ59" s="42">
        <v>18</v>
      </c>
      <c r="AK59" s="42">
        <v>3</v>
      </c>
      <c r="AL59" s="42">
        <v>14</v>
      </c>
      <c r="AM59" s="42">
        <v>8</v>
      </c>
      <c r="AN59" s="42">
        <v>3</v>
      </c>
      <c r="AO59">
        <v>3</v>
      </c>
      <c r="AP59">
        <v>29</v>
      </c>
      <c r="AQ59" s="31">
        <f t="shared" si="9"/>
        <v>9.375E-2</v>
      </c>
      <c r="AR59">
        <v>-1.69</v>
      </c>
      <c r="AS59">
        <v>0</v>
      </c>
      <c r="AT59">
        <v>0</v>
      </c>
      <c r="AU59" s="16">
        <f t="shared" si="10"/>
        <v>-64.250411861614495</v>
      </c>
      <c r="AV59" s="4">
        <v>14.81</v>
      </c>
      <c r="AW59" s="4">
        <v>8.73</v>
      </c>
    </row>
    <row r="60" spans="1:49" x14ac:dyDescent="0.2">
      <c r="A60" s="13" t="s">
        <v>428</v>
      </c>
      <c r="B60" s="13" t="s">
        <v>429</v>
      </c>
      <c r="C60" s="1" t="s">
        <v>334</v>
      </c>
      <c r="D60" s="13" t="s">
        <v>173</v>
      </c>
      <c r="E60" s="13">
        <v>1</v>
      </c>
      <c r="F60" s="13">
        <v>0</v>
      </c>
      <c r="G60" s="13">
        <v>0</v>
      </c>
      <c r="H60" s="40">
        <f t="shared" si="0"/>
        <v>0</v>
      </c>
      <c r="I60">
        <v>0</v>
      </c>
      <c r="J60">
        <v>0</v>
      </c>
      <c r="K60">
        <v>0</v>
      </c>
      <c r="L60" s="20">
        <f t="shared" si="1"/>
        <v>0</v>
      </c>
      <c r="M60">
        <v>0</v>
      </c>
      <c r="N60">
        <v>0</v>
      </c>
      <c r="O60">
        <v>0</v>
      </c>
      <c r="P60" s="15">
        <f t="shared" si="2"/>
        <v>0</v>
      </c>
      <c r="Q60" s="15">
        <f t="shared" si="3"/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16">
        <v>0</v>
      </c>
      <c r="X60" s="26">
        <f t="shared" si="4"/>
        <v>0</v>
      </c>
      <c r="Y60" s="4">
        <v>0</v>
      </c>
      <c r="Z60" s="32">
        <f t="shared" si="5"/>
        <v>0</v>
      </c>
      <c r="AA60" s="4">
        <v>10.32</v>
      </c>
      <c r="AB60" s="26">
        <f t="shared" si="6"/>
        <v>10.32</v>
      </c>
      <c r="AC60" s="21">
        <f t="shared" si="7"/>
        <v>0</v>
      </c>
      <c r="AD60" s="1"/>
      <c r="AE60" s="1"/>
      <c r="AF60" s="21" t="str">
        <f t="shared" si="8"/>
        <v xml:space="preserve"> </v>
      </c>
      <c r="AG60">
        <v>0</v>
      </c>
      <c r="AH60">
        <v>0</v>
      </c>
      <c r="AI60" s="42">
        <v>0</v>
      </c>
      <c r="AJ60" s="42">
        <v>0</v>
      </c>
      <c r="AK60" s="42">
        <v>0</v>
      </c>
      <c r="AL60" s="42">
        <v>0</v>
      </c>
      <c r="AM60" s="42">
        <v>0</v>
      </c>
      <c r="AN60" s="42">
        <v>0</v>
      </c>
      <c r="AO60">
        <v>0</v>
      </c>
      <c r="AP60">
        <v>0</v>
      </c>
      <c r="AQ60" s="31">
        <f t="shared" si="9"/>
        <v>0</v>
      </c>
      <c r="AR60"/>
      <c r="AS60">
        <v>0</v>
      </c>
      <c r="AT60">
        <v>0</v>
      </c>
      <c r="AU60" s="16">
        <f t="shared" si="10"/>
        <v>0</v>
      </c>
    </row>
    <row r="61" spans="1:49" x14ac:dyDescent="0.2">
      <c r="A61" s="13" t="s">
        <v>432</v>
      </c>
      <c r="B61" s="13" t="s">
        <v>433</v>
      </c>
      <c r="C61" s="1" t="s">
        <v>292</v>
      </c>
      <c r="D61" s="13" t="s">
        <v>173</v>
      </c>
      <c r="E61" s="13">
        <v>4</v>
      </c>
      <c r="F61" s="13">
        <v>0</v>
      </c>
      <c r="G61" s="13">
        <v>0</v>
      </c>
      <c r="H61" s="40">
        <f t="shared" si="0"/>
        <v>0</v>
      </c>
      <c r="I61">
        <v>0</v>
      </c>
      <c r="J61">
        <v>0</v>
      </c>
      <c r="K61">
        <v>0</v>
      </c>
      <c r="L61" s="20">
        <f t="shared" si="1"/>
        <v>0</v>
      </c>
      <c r="M61">
        <v>0</v>
      </c>
      <c r="N61">
        <v>0</v>
      </c>
      <c r="O61">
        <v>0</v>
      </c>
      <c r="P61" s="15">
        <f t="shared" si="2"/>
        <v>0</v>
      </c>
      <c r="Q61" s="15">
        <f t="shared" si="3"/>
        <v>0</v>
      </c>
      <c r="R61">
        <v>0</v>
      </c>
      <c r="S61">
        <v>0</v>
      </c>
      <c r="T61">
        <v>0</v>
      </c>
      <c r="U61">
        <v>0</v>
      </c>
      <c r="V61">
        <v>0</v>
      </c>
      <c r="W61" s="16">
        <v>0.95</v>
      </c>
      <c r="X61" s="26">
        <f t="shared" si="4"/>
        <v>0.23749999999999999</v>
      </c>
      <c r="Y61" s="4">
        <v>1.34</v>
      </c>
      <c r="Z61" s="32">
        <f t="shared" si="5"/>
        <v>0.33500000000000002</v>
      </c>
      <c r="AA61" s="4">
        <v>26.36</v>
      </c>
      <c r="AB61" s="26">
        <f t="shared" si="6"/>
        <v>6.59</v>
      </c>
      <c r="AC61" s="21">
        <f t="shared" si="7"/>
        <v>4.8375451263537914E-2</v>
      </c>
      <c r="AD61" s="1"/>
      <c r="AE61" s="1"/>
      <c r="AF61" s="21" t="str">
        <f t="shared" si="8"/>
        <v xml:space="preserve"> </v>
      </c>
      <c r="AG61">
        <v>0</v>
      </c>
      <c r="AH61">
        <v>0</v>
      </c>
      <c r="AI61" s="42">
        <v>0</v>
      </c>
      <c r="AJ61" s="42">
        <v>0</v>
      </c>
      <c r="AK61" s="42">
        <v>0</v>
      </c>
      <c r="AL61" s="42">
        <v>1</v>
      </c>
      <c r="AM61" s="42">
        <v>0</v>
      </c>
      <c r="AN61" s="42">
        <v>0</v>
      </c>
      <c r="AO61">
        <v>0</v>
      </c>
      <c r="AP61">
        <v>1</v>
      </c>
      <c r="AQ61" s="31">
        <f t="shared" si="9"/>
        <v>0</v>
      </c>
      <c r="AR61">
        <v>-13.04</v>
      </c>
      <c r="AS61">
        <v>0</v>
      </c>
      <c r="AT61">
        <v>0</v>
      </c>
      <c r="AU61" s="16">
        <f t="shared" si="10"/>
        <v>-44.776119402985074</v>
      </c>
      <c r="AV61" s="4">
        <v>100</v>
      </c>
      <c r="AW61" s="4">
        <v>94.44</v>
      </c>
    </row>
    <row r="62" spans="1:49" x14ac:dyDescent="0.2">
      <c r="A62" s="13" t="s">
        <v>217</v>
      </c>
      <c r="B62" s="13" t="s">
        <v>435</v>
      </c>
      <c r="C62" s="1" t="s">
        <v>219</v>
      </c>
      <c r="D62" s="13" t="s">
        <v>154</v>
      </c>
      <c r="E62" s="13">
        <v>2</v>
      </c>
      <c r="F62" s="13">
        <v>0</v>
      </c>
      <c r="G62" s="13">
        <v>0</v>
      </c>
      <c r="H62" s="40">
        <f t="shared" si="0"/>
        <v>0</v>
      </c>
      <c r="I62">
        <v>0</v>
      </c>
      <c r="J62">
        <v>0</v>
      </c>
      <c r="K62">
        <v>0</v>
      </c>
      <c r="L62" s="20">
        <f t="shared" si="1"/>
        <v>0</v>
      </c>
      <c r="M62">
        <v>0</v>
      </c>
      <c r="N62">
        <v>0</v>
      </c>
      <c r="O62">
        <v>0</v>
      </c>
      <c r="P62" s="15">
        <f t="shared" si="2"/>
        <v>0</v>
      </c>
      <c r="Q62" s="15">
        <f t="shared" si="3"/>
        <v>0</v>
      </c>
      <c r="R62">
        <v>0</v>
      </c>
      <c r="S62">
        <v>0</v>
      </c>
      <c r="T62">
        <v>0</v>
      </c>
      <c r="U62">
        <v>0</v>
      </c>
      <c r="V62">
        <v>0</v>
      </c>
      <c r="W62" s="16">
        <v>0</v>
      </c>
      <c r="X62" s="26">
        <f t="shared" si="4"/>
        <v>0</v>
      </c>
      <c r="Y62" s="4">
        <v>0</v>
      </c>
      <c r="Z62" s="32">
        <f t="shared" si="5"/>
        <v>0</v>
      </c>
      <c r="AA62" s="4">
        <v>6.05</v>
      </c>
      <c r="AB62" s="26">
        <f t="shared" si="6"/>
        <v>3.0249999999999999</v>
      </c>
      <c r="AC62" s="21">
        <f t="shared" si="7"/>
        <v>0</v>
      </c>
      <c r="AD62" s="13">
        <v>0</v>
      </c>
      <c r="AE62" s="13">
        <v>0</v>
      </c>
      <c r="AF62" s="21" t="str">
        <f t="shared" si="8"/>
        <v xml:space="preserve"> </v>
      </c>
      <c r="AG62">
        <v>0</v>
      </c>
      <c r="AH62">
        <v>0</v>
      </c>
      <c r="AI62" s="42">
        <v>0</v>
      </c>
      <c r="AJ62" s="42">
        <v>0</v>
      </c>
      <c r="AK62" s="42">
        <v>0</v>
      </c>
      <c r="AL62" s="42">
        <v>0</v>
      </c>
      <c r="AM62" s="42">
        <v>0</v>
      </c>
      <c r="AN62" s="42">
        <v>0</v>
      </c>
      <c r="AO62">
        <v>0</v>
      </c>
      <c r="AP62">
        <v>0</v>
      </c>
      <c r="AQ62" s="31">
        <f t="shared" si="9"/>
        <v>0</v>
      </c>
      <c r="AR62"/>
      <c r="AS62">
        <v>0</v>
      </c>
      <c r="AT62">
        <v>0</v>
      </c>
      <c r="AU62" s="16">
        <f t="shared" si="10"/>
        <v>0</v>
      </c>
    </row>
    <row r="63" spans="1:49" x14ac:dyDescent="0.2">
      <c r="A63" s="13" t="s">
        <v>438</v>
      </c>
      <c r="B63" s="13" t="s">
        <v>439</v>
      </c>
      <c r="C63" s="1" t="s">
        <v>249</v>
      </c>
      <c r="D63" s="13" t="s">
        <v>154</v>
      </c>
      <c r="E63" s="13">
        <v>5</v>
      </c>
      <c r="F63" s="13">
        <v>0</v>
      </c>
      <c r="G63" s="13">
        <v>0</v>
      </c>
      <c r="H63" s="40">
        <f t="shared" si="0"/>
        <v>0</v>
      </c>
      <c r="I63">
        <v>0</v>
      </c>
      <c r="J63">
        <v>0</v>
      </c>
      <c r="K63">
        <v>0</v>
      </c>
      <c r="L63" s="20">
        <f t="shared" si="1"/>
        <v>0</v>
      </c>
      <c r="M63">
        <v>0</v>
      </c>
      <c r="N63">
        <v>0</v>
      </c>
      <c r="O63">
        <v>0</v>
      </c>
      <c r="P63" s="15">
        <f t="shared" si="2"/>
        <v>0</v>
      </c>
      <c r="Q63" s="15">
        <f t="shared" si="3"/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16">
        <v>0</v>
      </c>
      <c r="X63" s="26">
        <f t="shared" si="4"/>
        <v>0</v>
      </c>
      <c r="Y63" s="4">
        <v>0</v>
      </c>
      <c r="Z63" s="32">
        <f t="shared" si="5"/>
        <v>0</v>
      </c>
      <c r="AA63" s="4">
        <v>17.68</v>
      </c>
      <c r="AB63" s="26">
        <f t="shared" si="6"/>
        <v>3.536</v>
      </c>
      <c r="AC63" s="21">
        <f t="shared" si="7"/>
        <v>0</v>
      </c>
      <c r="AD63" s="13">
        <v>0</v>
      </c>
      <c r="AE63" s="13">
        <v>0</v>
      </c>
      <c r="AF63" s="21" t="str">
        <f t="shared" si="8"/>
        <v xml:space="preserve"> </v>
      </c>
      <c r="AG63">
        <v>0</v>
      </c>
      <c r="AH63">
        <v>0</v>
      </c>
      <c r="AI63" s="42">
        <v>0</v>
      </c>
      <c r="AJ63" s="42">
        <v>0</v>
      </c>
      <c r="AK63" s="42">
        <v>0</v>
      </c>
      <c r="AL63" s="42">
        <v>0</v>
      </c>
      <c r="AM63" s="42">
        <v>0</v>
      </c>
      <c r="AN63" s="42">
        <v>0</v>
      </c>
      <c r="AO63">
        <v>0</v>
      </c>
      <c r="AP63">
        <v>0</v>
      </c>
      <c r="AQ63" s="31">
        <f t="shared" si="9"/>
        <v>0</v>
      </c>
      <c r="AR63"/>
      <c r="AS63">
        <v>0</v>
      </c>
      <c r="AT63">
        <v>0</v>
      </c>
      <c r="AU63" s="16">
        <f t="shared" si="10"/>
        <v>0</v>
      </c>
    </row>
    <row r="64" spans="1:49" x14ac:dyDescent="0.2">
      <c r="A64" s="13" t="s">
        <v>444</v>
      </c>
      <c r="B64" s="13" t="s">
        <v>445</v>
      </c>
      <c r="C64" s="1" t="s">
        <v>446</v>
      </c>
      <c r="D64" s="13" t="s">
        <v>129</v>
      </c>
      <c r="E64" s="13">
        <v>45</v>
      </c>
      <c r="F64" s="13">
        <v>0</v>
      </c>
      <c r="G64" s="13">
        <v>0</v>
      </c>
      <c r="H64" s="40">
        <f t="shared" si="0"/>
        <v>0</v>
      </c>
      <c r="I64">
        <v>0</v>
      </c>
      <c r="J64">
        <v>0</v>
      </c>
      <c r="K64">
        <v>0</v>
      </c>
      <c r="L64" s="20">
        <f t="shared" si="1"/>
        <v>0</v>
      </c>
      <c r="M64">
        <v>0</v>
      </c>
      <c r="N64">
        <v>1</v>
      </c>
      <c r="O64">
        <v>0</v>
      </c>
      <c r="P64" s="15">
        <f t="shared" si="2"/>
        <v>0</v>
      </c>
      <c r="Q64" s="15">
        <f t="shared" si="3"/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16">
        <v>4</v>
      </c>
      <c r="X64" s="26">
        <f t="shared" si="4"/>
        <v>8.8888888888888892E-2</v>
      </c>
      <c r="Y64" s="4">
        <v>4.28</v>
      </c>
      <c r="Z64" s="32">
        <f t="shared" si="5"/>
        <v>9.5111111111111118E-2</v>
      </c>
      <c r="AA64" s="4">
        <v>238.51</v>
      </c>
      <c r="AB64" s="26">
        <f t="shared" si="6"/>
        <v>5.3002222222222217</v>
      </c>
      <c r="AC64" s="21">
        <f t="shared" si="7"/>
        <v>1.762840314675234E-2</v>
      </c>
      <c r="AD64" s="13">
        <v>0</v>
      </c>
      <c r="AE64" s="13">
        <v>0</v>
      </c>
      <c r="AF64" s="21" t="str">
        <f t="shared" si="8"/>
        <v xml:space="preserve"> </v>
      </c>
      <c r="AG64">
        <v>0</v>
      </c>
      <c r="AH64">
        <v>2</v>
      </c>
      <c r="AI64" s="42">
        <v>0</v>
      </c>
      <c r="AJ64" s="42">
        <v>0</v>
      </c>
      <c r="AK64" s="42">
        <v>2</v>
      </c>
      <c r="AL64" s="42">
        <v>2</v>
      </c>
      <c r="AM64" s="42">
        <v>2</v>
      </c>
      <c r="AN64" s="42">
        <v>0</v>
      </c>
      <c r="AO64">
        <v>2</v>
      </c>
      <c r="AP64">
        <v>5</v>
      </c>
      <c r="AQ64" s="31">
        <f t="shared" si="9"/>
        <v>0.2857142857142857</v>
      </c>
      <c r="AR64">
        <v>22.13</v>
      </c>
      <c r="AS64">
        <v>0</v>
      </c>
      <c r="AT64">
        <v>0</v>
      </c>
      <c r="AU64" s="16">
        <f t="shared" si="10"/>
        <v>-56.074766355140184</v>
      </c>
    </row>
    <row r="65" spans="1:49" x14ac:dyDescent="0.2">
      <c r="A65" s="13" t="s">
        <v>449</v>
      </c>
      <c r="B65" s="13" t="s">
        <v>450</v>
      </c>
      <c r="C65" s="1" t="s">
        <v>238</v>
      </c>
      <c r="D65" s="13" t="s">
        <v>173</v>
      </c>
      <c r="E65" s="13">
        <v>62</v>
      </c>
      <c r="F65" s="13">
        <v>0</v>
      </c>
      <c r="G65" s="13">
        <v>0</v>
      </c>
      <c r="H65" s="40">
        <f t="shared" si="0"/>
        <v>0</v>
      </c>
      <c r="I65">
        <v>0</v>
      </c>
      <c r="J65">
        <v>0</v>
      </c>
      <c r="K65">
        <v>0</v>
      </c>
      <c r="L65" s="20">
        <f t="shared" si="1"/>
        <v>0</v>
      </c>
      <c r="M65">
        <v>4</v>
      </c>
      <c r="N65">
        <v>0</v>
      </c>
      <c r="O65">
        <v>2</v>
      </c>
      <c r="P65" s="15">
        <f t="shared" si="2"/>
        <v>0</v>
      </c>
      <c r="Q65" s="15">
        <f t="shared" si="3"/>
        <v>0</v>
      </c>
      <c r="R65">
        <v>16</v>
      </c>
      <c r="S65">
        <v>7</v>
      </c>
      <c r="T65">
        <v>1</v>
      </c>
      <c r="U65">
        <v>5</v>
      </c>
      <c r="V65">
        <v>0</v>
      </c>
      <c r="W65" s="16">
        <v>155.65</v>
      </c>
      <c r="X65" s="26">
        <f t="shared" si="4"/>
        <v>2.5104838709677422</v>
      </c>
      <c r="Y65" s="4">
        <v>147.22</v>
      </c>
      <c r="Z65" s="32">
        <f t="shared" si="5"/>
        <v>2.3745161290322581</v>
      </c>
      <c r="AA65" s="4">
        <v>227.05</v>
      </c>
      <c r="AB65" s="26">
        <f t="shared" si="6"/>
        <v>3.6620967741935484</v>
      </c>
      <c r="AC65" s="21">
        <f t="shared" si="7"/>
        <v>0.393352392657707</v>
      </c>
      <c r="AD65" s="1"/>
      <c r="AE65" s="1"/>
      <c r="AF65" s="21" t="str">
        <f t="shared" si="8"/>
        <v xml:space="preserve"> </v>
      </c>
      <c r="AG65">
        <v>0</v>
      </c>
      <c r="AH65">
        <v>15</v>
      </c>
      <c r="AI65" s="42">
        <v>27</v>
      </c>
      <c r="AJ65" s="42">
        <v>119</v>
      </c>
      <c r="AK65" s="42">
        <v>10</v>
      </c>
      <c r="AL65" s="42">
        <v>49</v>
      </c>
      <c r="AM65" s="42">
        <v>52</v>
      </c>
      <c r="AN65" s="42">
        <v>5</v>
      </c>
      <c r="AO65">
        <v>27</v>
      </c>
      <c r="AP65">
        <v>130</v>
      </c>
      <c r="AQ65" s="31">
        <f t="shared" si="9"/>
        <v>0.17197452229299362</v>
      </c>
      <c r="AR65">
        <v>3.68</v>
      </c>
      <c r="AS65">
        <v>2</v>
      </c>
      <c r="AT65">
        <v>1</v>
      </c>
      <c r="AU65" s="16">
        <f t="shared" si="10"/>
        <v>-78.657791060997155</v>
      </c>
      <c r="AV65" s="4">
        <v>6.35</v>
      </c>
      <c r="AW65" s="4">
        <v>1.24</v>
      </c>
    </row>
    <row r="66" spans="1:49" x14ac:dyDescent="0.2">
      <c r="A66" s="13" t="s">
        <v>453</v>
      </c>
      <c r="B66" s="13" t="s">
        <v>454</v>
      </c>
      <c r="C66" s="1" t="s">
        <v>446</v>
      </c>
      <c r="D66" s="13" t="s">
        <v>146</v>
      </c>
      <c r="E66" s="13">
        <v>3</v>
      </c>
      <c r="F66" s="13">
        <v>0</v>
      </c>
      <c r="G66" s="13">
        <v>0</v>
      </c>
      <c r="H66" s="40">
        <f t="shared" ref="H66:H129" si="11">F66+G66</f>
        <v>0</v>
      </c>
      <c r="I66">
        <v>0</v>
      </c>
      <c r="J66">
        <v>0</v>
      </c>
      <c r="K66">
        <v>0</v>
      </c>
      <c r="L66" s="20">
        <f t="shared" ref="L66:L129" si="12">IF(AG66&gt;0,J66/(AG66/(AG66+AI66)),0)</f>
        <v>0</v>
      </c>
      <c r="M66">
        <v>0</v>
      </c>
      <c r="N66">
        <v>0</v>
      </c>
      <c r="O66">
        <v>0</v>
      </c>
      <c r="P66" s="15">
        <f t="shared" ref="P66:P129" si="13">IF(M66&gt;0,F66/M66,0)</f>
        <v>0</v>
      </c>
      <c r="Q66" s="15">
        <f t="shared" ref="Q66:Q129" si="14">IF(SUM(M66:O66)&gt;0,F66/SUM(M66:O66),0)</f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16">
        <v>0</v>
      </c>
      <c r="X66" s="26">
        <f t="shared" ref="X66:X129" si="15">W66/E66</f>
        <v>0</v>
      </c>
      <c r="Y66" s="4">
        <v>0</v>
      </c>
      <c r="Z66" s="32">
        <f t="shared" ref="Z66:Z129" si="16">Y66/E66</f>
        <v>0</v>
      </c>
      <c r="AA66" s="4">
        <v>22.83</v>
      </c>
      <c r="AB66" s="26">
        <f t="shared" ref="AB66:AB129" si="17">AA66/E66</f>
        <v>7.6099999999999994</v>
      </c>
      <c r="AC66" s="21">
        <f t="shared" ref="AC66:AC129" si="18">IF(Z66&gt;0,Z66/(Z66+AB66),0)</f>
        <v>0</v>
      </c>
      <c r="AD66" s="13">
        <v>0</v>
      </c>
      <c r="AE66" s="13">
        <v>0</v>
      </c>
      <c r="AF66" s="21" t="str">
        <f t="shared" ref="AF66:AF129" si="19">IF((AD66+AE66)&gt;0,AD66/(AD66+AE66)," ")</f>
        <v xml:space="preserve"> </v>
      </c>
      <c r="AG66">
        <v>0</v>
      </c>
      <c r="AH66">
        <v>0</v>
      </c>
      <c r="AI66" s="42">
        <v>0</v>
      </c>
      <c r="AJ66" s="42">
        <v>0</v>
      </c>
      <c r="AK66" s="42">
        <v>0</v>
      </c>
      <c r="AL66" s="42">
        <v>0</v>
      </c>
      <c r="AM66" s="42">
        <v>0</v>
      </c>
      <c r="AN66" s="42">
        <v>0</v>
      </c>
      <c r="AO66">
        <v>0</v>
      </c>
      <c r="AP66">
        <v>0</v>
      </c>
      <c r="AQ66" s="31">
        <f t="shared" ref="AQ66:AQ129" si="20">AO66/MAX(1,AO66+AP66)</f>
        <v>0</v>
      </c>
      <c r="AR66"/>
      <c r="AS66">
        <v>0</v>
      </c>
      <c r="AT66">
        <v>0</v>
      </c>
      <c r="AU66" s="16">
        <f t="shared" ref="AU66:AU129" si="21">((AG66+AI66+AK66+AN66)-(AH66+AJ66+AL66+AM66))/MAX(1,Y66)*60</f>
        <v>0</v>
      </c>
    </row>
    <row r="67" spans="1:49" x14ac:dyDescent="0.2">
      <c r="A67" s="13" t="s">
        <v>458</v>
      </c>
      <c r="B67" s="13" t="s">
        <v>459</v>
      </c>
      <c r="C67" s="1" t="s">
        <v>145</v>
      </c>
      <c r="D67" s="13" t="s">
        <v>154</v>
      </c>
      <c r="E67" s="13">
        <v>72</v>
      </c>
      <c r="F67" s="13">
        <v>0</v>
      </c>
      <c r="G67" s="13">
        <v>0</v>
      </c>
      <c r="H67" s="40">
        <f t="shared" si="11"/>
        <v>0</v>
      </c>
      <c r="I67">
        <v>0</v>
      </c>
      <c r="J67">
        <v>0</v>
      </c>
      <c r="K67">
        <v>0</v>
      </c>
      <c r="L67" s="20">
        <f t="shared" si="12"/>
        <v>0</v>
      </c>
      <c r="M67">
        <v>0</v>
      </c>
      <c r="N67">
        <v>0</v>
      </c>
      <c r="O67">
        <v>0</v>
      </c>
      <c r="P67" s="15">
        <f t="shared" si="13"/>
        <v>0</v>
      </c>
      <c r="Q67" s="15">
        <f t="shared" si="14"/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16">
        <v>0</v>
      </c>
      <c r="X67" s="26">
        <f t="shared" si="15"/>
        <v>0</v>
      </c>
      <c r="Y67" s="4">
        <v>0</v>
      </c>
      <c r="Z67" s="32">
        <f t="shared" si="16"/>
        <v>0</v>
      </c>
      <c r="AA67" s="4">
        <v>439.54</v>
      </c>
      <c r="AB67" s="26">
        <f t="shared" si="17"/>
        <v>6.1047222222222226</v>
      </c>
      <c r="AC67" s="21">
        <f t="shared" si="18"/>
        <v>0</v>
      </c>
      <c r="AD67" s="13">
        <v>0</v>
      </c>
      <c r="AE67" s="13">
        <v>0</v>
      </c>
      <c r="AF67" s="21" t="str">
        <f t="shared" si="19"/>
        <v xml:space="preserve"> </v>
      </c>
      <c r="AG67">
        <v>0</v>
      </c>
      <c r="AH67">
        <v>0</v>
      </c>
      <c r="AI67" s="42">
        <v>0</v>
      </c>
      <c r="AJ67" s="42">
        <v>0</v>
      </c>
      <c r="AK67" s="42">
        <v>0</v>
      </c>
      <c r="AL67" s="42">
        <v>0</v>
      </c>
      <c r="AM67" s="42">
        <v>0</v>
      </c>
      <c r="AN67" s="42">
        <v>0</v>
      </c>
      <c r="AO67">
        <v>0</v>
      </c>
      <c r="AP67">
        <v>0</v>
      </c>
      <c r="AQ67" s="31">
        <f t="shared" si="20"/>
        <v>0</v>
      </c>
      <c r="AR67"/>
      <c r="AS67">
        <v>1</v>
      </c>
      <c r="AT67">
        <v>1</v>
      </c>
      <c r="AU67" s="16">
        <f t="shared" si="21"/>
        <v>0</v>
      </c>
    </row>
    <row r="68" spans="1:49" x14ac:dyDescent="0.2">
      <c r="A68" s="13" t="s">
        <v>462</v>
      </c>
      <c r="B68" s="13" t="s">
        <v>463</v>
      </c>
      <c r="C68" s="1" t="s">
        <v>302</v>
      </c>
      <c r="D68" s="13" t="s">
        <v>146</v>
      </c>
      <c r="E68" s="13">
        <v>53</v>
      </c>
      <c r="F68" s="13">
        <v>1</v>
      </c>
      <c r="G68" s="13">
        <v>0</v>
      </c>
      <c r="H68" s="40">
        <f t="shared" si="11"/>
        <v>1</v>
      </c>
      <c r="I68">
        <v>0</v>
      </c>
      <c r="J68">
        <v>0</v>
      </c>
      <c r="K68">
        <v>0</v>
      </c>
      <c r="L68" s="20">
        <f t="shared" si="12"/>
        <v>0</v>
      </c>
      <c r="M68">
        <v>1</v>
      </c>
      <c r="N68">
        <v>0</v>
      </c>
      <c r="O68">
        <v>0</v>
      </c>
      <c r="P68" s="15">
        <f t="shared" si="13"/>
        <v>1</v>
      </c>
      <c r="Q68" s="15">
        <f t="shared" si="14"/>
        <v>1</v>
      </c>
      <c r="R68">
        <v>3</v>
      </c>
      <c r="S68">
        <v>6</v>
      </c>
      <c r="T68">
        <v>1</v>
      </c>
      <c r="U68">
        <v>2</v>
      </c>
      <c r="V68">
        <v>4</v>
      </c>
      <c r="W68" s="16">
        <v>94.366666666699999</v>
      </c>
      <c r="X68" s="26">
        <f t="shared" si="15"/>
        <v>1.780503144654717</v>
      </c>
      <c r="Y68" s="4">
        <v>93.49</v>
      </c>
      <c r="Z68" s="32">
        <f t="shared" si="16"/>
        <v>1.7639622641509434</v>
      </c>
      <c r="AA68" s="4">
        <v>149.35</v>
      </c>
      <c r="AB68" s="26">
        <f t="shared" si="17"/>
        <v>2.8179245283018868</v>
      </c>
      <c r="AC68" s="21">
        <f t="shared" si="18"/>
        <v>0.38498599901169495</v>
      </c>
      <c r="AD68" s="13">
        <v>48</v>
      </c>
      <c r="AE68" s="13">
        <v>79</v>
      </c>
      <c r="AF68" s="21">
        <f t="shared" si="19"/>
        <v>0.37795275590551181</v>
      </c>
      <c r="AG68">
        <v>0</v>
      </c>
      <c r="AH68">
        <v>13</v>
      </c>
      <c r="AI68" s="42">
        <v>5</v>
      </c>
      <c r="AJ68" s="42">
        <v>67</v>
      </c>
      <c r="AK68" s="42">
        <v>3</v>
      </c>
      <c r="AL68" s="42">
        <v>27</v>
      </c>
      <c r="AM68" s="42">
        <v>33</v>
      </c>
      <c r="AN68" s="42">
        <v>1</v>
      </c>
      <c r="AO68">
        <v>5</v>
      </c>
      <c r="AP68">
        <v>57</v>
      </c>
      <c r="AQ68" s="31">
        <f t="shared" si="20"/>
        <v>8.0645161290322578E-2</v>
      </c>
      <c r="AR68">
        <v>-7.72</v>
      </c>
      <c r="AS68">
        <v>3</v>
      </c>
      <c r="AT68">
        <v>1</v>
      </c>
      <c r="AU68" s="16">
        <f t="shared" si="21"/>
        <v>-84.073162905123539</v>
      </c>
      <c r="AV68" s="4">
        <v>9.4</v>
      </c>
      <c r="AW68" s="4">
        <v>2.48</v>
      </c>
    </row>
    <row r="69" spans="1:49" x14ac:dyDescent="0.2">
      <c r="A69" s="13" t="s">
        <v>466</v>
      </c>
      <c r="B69" s="13" t="s">
        <v>467</v>
      </c>
      <c r="C69" s="1" t="s">
        <v>270</v>
      </c>
      <c r="D69" s="13" t="s">
        <v>129</v>
      </c>
      <c r="E69" s="13">
        <v>62</v>
      </c>
      <c r="F69" s="13">
        <v>0</v>
      </c>
      <c r="G69" s="13">
        <v>0</v>
      </c>
      <c r="H69" s="40">
        <f t="shared" si="11"/>
        <v>0</v>
      </c>
      <c r="I69">
        <v>0</v>
      </c>
      <c r="J69">
        <v>0</v>
      </c>
      <c r="K69">
        <v>0</v>
      </c>
      <c r="L69" s="20">
        <f t="shared" si="12"/>
        <v>0</v>
      </c>
      <c r="M69">
        <v>0</v>
      </c>
      <c r="N69">
        <v>0</v>
      </c>
      <c r="O69">
        <v>0</v>
      </c>
      <c r="P69" s="15">
        <f t="shared" si="13"/>
        <v>0</v>
      </c>
      <c r="Q69" s="15">
        <f t="shared" si="14"/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16">
        <v>2.25</v>
      </c>
      <c r="X69" s="26">
        <f t="shared" si="15"/>
        <v>3.6290322580645164E-2</v>
      </c>
      <c r="Y69" s="4">
        <v>0.95</v>
      </c>
      <c r="Z69" s="32">
        <f t="shared" si="16"/>
        <v>1.532258064516129E-2</v>
      </c>
      <c r="AA69" s="4">
        <v>237.47</v>
      </c>
      <c r="AB69" s="26">
        <f t="shared" si="17"/>
        <v>3.8301612903225806</v>
      </c>
      <c r="AC69" s="21">
        <f t="shared" si="18"/>
        <v>3.9845650532673435E-3</v>
      </c>
      <c r="AD69" s="13">
        <v>0</v>
      </c>
      <c r="AE69" s="13">
        <v>0</v>
      </c>
      <c r="AF69" s="21" t="str">
        <f t="shared" si="19"/>
        <v xml:space="preserve"> </v>
      </c>
      <c r="AG69">
        <v>0</v>
      </c>
      <c r="AH69">
        <v>0</v>
      </c>
      <c r="AI69" s="42">
        <v>0</v>
      </c>
      <c r="AJ69" s="42">
        <v>1</v>
      </c>
      <c r="AK69" s="42">
        <v>0</v>
      </c>
      <c r="AL69" s="42">
        <v>0</v>
      </c>
      <c r="AM69" s="42">
        <v>0</v>
      </c>
      <c r="AN69" s="42">
        <v>0</v>
      </c>
      <c r="AO69">
        <v>0</v>
      </c>
      <c r="AP69">
        <v>1</v>
      </c>
      <c r="AQ69" s="31">
        <f t="shared" si="20"/>
        <v>0</v>
      </c>
      <c r="AR69">
        <v>-13.46</v>
      </c>
      <c r="AS69">
        <v>0</v>
      </c>
      <c r="AT69">
        <v>1</v>
      </c>
      <c r="AU69" s="16">
        <f t="shared" si="21"/>
        <v>-60</v>
      </c>
    </row>
    <row r="70" spans="1:49" x14ac:dyDescent="0.2">
      <c r="A70" s="13" t="s">
        <v>423</v>
      </c>
      <c r="B70" s="13" t="s">
        <v>470</v>
      </c>
      <c r="C70" s="1" t="s">
        <v>409</v>
      </c>
      <c r="D70" s="13" t="s">
        <v>146</v>
      </c>
      <c r="E70" s="13">
        <v>75</v>
      </c>
      <c r="F70" s="13">
        <v>0</v>
      </c>
      <c r="G70" s="13">
        <v>0</v>
      </c>
      <c r="H70" s="40">
        <f t="shared" si="11"/>
        <v>0</v>
      </c>
      <c r="I70">
        <v>0</v>
      </c>
      <c r="J70">
        <v>0</v>
      </c>
      <c r="K70">
        <v>0</v>
      </c>
      <c r="L70" s="20">
        <f t="shared" si="12"/>
        <v>0</v>
      </c>
      <c r="M70">
        <v>7</v>
      </c>
      <c r="N70">
        <v>1</v>
      </c>
      <c r="O70">
        <v>2</v>
      </c>
      <c r="P70" s="15">
        <f t="shared" si="13"/>
        <v>0</v>
      </c>
      <c r="Q70" s="15">
        <f t="shared" si="14"/>
        <v>0</v>
      </c>
      <c r="R70">
        <v>23</v>
      </c>
      <c r="S70">
        <v>1</v>
      </c>
      <c r="T70">
        <v>3</v>
      </c>
      <c r="U70">
        <v>1</v>
      </c>
      <c r="V70">
        <v>7</v>
      </c>
      <c r="W70" s="16">
        <v>147.4</v>
      </c>
      <c r="X70" s="26">
        <f t="shared" si="15"/>
        <v>1.9653333333333334</v>
      </c>
      <c r="Y70" s="4">
        <v>145.82</v>
      </c>
      <c r="Z70" s="32">
        <f t="shared" si="16"/>
        <v>1.9442666666666666</v>
      </c>
      <c r="AA70" s="4">
        <v>258.98</v>
      </c>
      <c r="AB70" s="26">
        <f t="shared" si="17"/>
        <v>3.453066666666667</v>
      </c>
      <c r="AC70" s="21">
        <f t="shared" si="18"/>
        <v>0.36022727272727267</v>
      </c>
      <c r="AD70" s="13">
        <v>84</v>
      </c>
      <c r="AE70" s="13">
        <v>110</v>
      </c>
      <c r="AF70" s="21">
        <f t="shared" si="19"/>
        <v>0.4329896907216495</v>
      </c>
      <c r="AG70">
        <v>0</v>
      </c>
      <c r="AH70">
        <v>13</v>
      </c>
      <c r="AI70" s="42">
        <v>13</v>
      </c>
      <c r="AJ70" s="42">
        <v>107</v>
      </c>
      <c r="AK70" s="42">
        <v>3</v>
      </c>
      <c r="AL70" s="42">
        <v>45</v>
      </c>
      <c r="AM70" s="42">
        <v>78</v>
      </c>
      <c r="AN70" s="42">
        <v>4</v>
      </c>
      <c r="AO70">
        <v>11</v>
      </c>
      <c r="AP70">
        <v>123</v>
      </c>
      <c r="AQ70" s="31">
        <f t="shared" si="20"/>
        <v>8.2089552238805971E-2</v>
      </c>
      <c r="AR70">
        <v>-13.16</v>
      </c>
      <c r="AS70">
        <v>0</v>
      </c>
      <c r="AT70">
        <v>1</v>
      </c>
      <c r="AU70" s="16">
        <f t="shared" si="21"/>
        <v>-91.756960636401047</v>
      </c>
      <c r="AV70" s="4">
        <v>1.2</v>
      </c>
      <c r="AW70" s="4">
        <v>-6.8</v>
      </c>
    </row>
    <row r="71" spans="1:49" x14ac:dyDescent="0.2">
      <c r="A71" s="13" t="s">
        <v>262</v>
      </c>
      <c r="B71" s="13" t="s">
        <v>474</v>
      </c>
      <c r="C71" s="1" t="s">
        <v>249</v>
      </c>
      <c r="D71" s="13" t="s">
        <v>129</v>
      </c>
      <c r="E71" s="13">
        <v>59</v>
      </c>
      <c r="F71" s="13">
        <v>0</v>
      </c>
      <c r="G71" s="13">
        <v>1</v>
      </c>
      <c r="H71" s="40">
        <f t="shared" si="11"/>
        <v>1</v>
      </c>
      <c r="I71">
        <v>0</v>
      </c>
      <c r="J71">
        <v>1</v>
      </c>
      <c r="K71">
        <v>0</v>
      </c>
      <c r="L71" s="20">
        <f t="shared" si="12"/>
        <v>19</v>
      </c>
      <c r="M71">
        <v>9</v>
      </c>
      <c r="N71">
        <v>4</v>
      </c>
      <c r="O71">
        <v>3</v>
      </c>
      <c r="P71" s="15">
        <f t="shared" si="13"/>
        <v>0</v>
      </c>
      <c r="Q71" s="15">
        <f t="shared" si="14"/>
        <v>0</v>
      </c>
      <c r="R71">
        <v>1</v>
      </c>
      <c r="S71">
        <v>3</v>
      </c>
      <c r="T71">
        <v>2</v>
      </c>
      <c r="U71">
        <v>3</v>
      </c>
      <c r="V71">
        <v>2</v>
      </c>
      <c r="W71" s="16">
        <v>77.849999999999994</v>
      </c>
      <c r="X71" s="26">
        <f t="shared" si="15"/>
        <v>1.3194915254237287</v>
      </c>
      <c r="Y71" s="4">
        <v>73.33</v>
      </c>
      <c r="Z71" s="32">
        <f t="shared" si="16"/>
        <v>1.2428813559322034</v>
      </c>
      <c r="AA71" s="4">
        <v>231.19</v>
      </c>
      <c r="AB71" s="26">
        <f t="shared" si="17"/>
        <v>3.9184745762711866</v>
      </c>
      <c r="AC71" s="21">
        <f t="shared" si="18"/>
        <v>0.24080520162879282</v>
      </c>
      <c r="AD71" s="13">
        <v>1</v>
      </c>
      <c r="AE71" s="13">
        <v>5</v>
      </c>
      <c r="AF71" s="21">
        <f t="shared" si="19"/>
        <v>0.16666666666666666</v>
      </c>
      <c r="AG71">
        <v>1</v>
      </c>
      <c r="AH71">
        <v>6</v>
      </c>
      <c r="AI71" s="42">
        <v>18</v>
      </c>
      <c r="AJ71" s="42">
        <v>68</v>
      </c>
      <c r="AK71" s="42">
        <v>5</v>
      </c>
      <c r="AL71" s="42">
        <v>26</v>
      </c>
      <c r="AM71" s="42">
        <v>27</v>
      </c>
      <c r="AN71" s="42">
        <v>4</v>
      </c>
      <c r="AO71">
        <v>16</v>
      </c>
      <c r="AP71">
        <v>68</v>
      </c>
      <c r="AQ71" s="31">
        <f t="shared" si="20"/>
        <v>0.19047619047619047</v>
      </c>
      <c r="AR71">
        <v>8.69</v>
      </c>
      <c r="AS71">
        <v>0</v>
      </c>
      <c r="AT71">
        <v>1</v>
      </c>
      <c r="AU71" s="16">
        <f t="shared" si="21"/>
        <v>-81.003681985544802</v>
      </c>
      <c r="AV71" s="4">
        <v>16.28</v>
      </c>
      <c r="AW71" s="4">
        <v>10.8</v>
      </c>
    </row>
    <row r="72" spans="1:49" x14ac:dyDescent="0.2">
      <c r="A72" s="13" t="s">
        <v>477</v>
      </c>
      <c r="B72" s="13" t="s">
        <v>478</v>
      </c>
      <c r="C72" s="1" t="s">
        <v>162</v>
      </c>
      <c r="D72" s="13" t="s">
        <v>129</v>
      </c>
      <c r="E72" s="13">
        <v>1</v>
      </c>
      <c r="F72" s="13">
        <v>0</v>
      </c>
      <c r="G72" s="13">
        <v>0</v>
      </c>
      <c r="H72" s="40">
        <f t="shared" si="11"/>
        <v>0</v>
      </c>
      <c r="I72">
        <v>0</v>
      </c>
      <c r="J72">
        <v>0</v>
      </c>
      <c r="K72">
        <v>0</v>
      </c>
      <c r="L72" s="20">
        <f t="shared" si="12"/>
        <v>0</v>
      </c>
      <c r="M72">
        <v>0</v>
      </c>
      <c r="N72">
        <v>0</v>
      </c>
      <c r="O72">
        <v>0</v>
      </c>
      <c r="P72" s="15">
        <f t="shared" si="13"/>
        <v>0</v>
      </c>
      <c r="Q72" s="15">
        <f t="shared" si="14"/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16">
        <v>0</v>
      </c>
      <c r="X72" s="26">
        <f t="shared" si="15"/>
        <v>0</v>
      </c>
      <c r="Y72" s="4">
        <v>0</v>
      </c>
      <c r="Z72" s="32">
        <f t="shared" si="16"/>
        <v>0</v>
      </c>
      <c r="AA72" s="4">
        <v>5.28</v>
      </c>
      <c r="AB72" s="26">
        <f t="shared" si="17"/>
        <v>5.28</v>
      </c>
      <c r="AC72" s="21">
        <f t="shared" si="18"/>
        <v>0</v>
      </c>
      <c r="AD72" s="13">
        <v>0</v>
      </c>
      <c r="AE72" s="13">
        <v>0</v>
      </c>
      <c r="AF72" s="21" t="str">
        <f t="shared" si="19"/>
        <v xml:space="preserve"> </v>
      </c>
      <c r="AG72">
        <v>0</v>
      </c>
      <c r="AH72">
        <v>0</v>
      </c>
      <c r="AI72" s="42">
        <v>0</v>
      </c>
      <c r="AJ72" s="42">
        <v>0</v>
      </c>
      <c r="AK72" s="42">
        <v>0</v>
      </c>
      <c r="AL72" s="42">
        <v>0</v>
      </c>
      <c r="AM72" s="42">
        <v>0</v>
      </c>
      <c r="AN72" s="42">
        <v>0</v>
      </c>
      <c r="AO72">
        <v>0</v>
      </c>
      <c r="AP72">
        <v>0</v>
      </c>
      <c r="AQ72" s="31">
        <f t="shared" si="20"/>
        <v>0</v>
      </c>
      <c r="AR72"/>
      <c r="AS72">
        <v>0</v>
      </c>
      <c r="AT72">
        <v>0</v>
      </c>
      <c r="AU72" s="16">
        <f t="shared" si="21"/>
        <v>0</v>
      </c>
    </row>
    <row r="73" spans="1:49" x14ac:dyDescent="0.2">
      <c r="A73" s="13" t="s">
        <v>183</v>
      </c>
      <c r="B73" s="13" t="s">
        <v>481</v>
      </c>
      <c r="C73" s="1" t="s">
        <v>482</v>
      </c>
      <c r="D73" s="13" t="s">
        <v>173</v>
      </c>
      <c r="E73" s="13">
        <v>63</v>
      </c>
      <c r="F73" s="13">
        <v>0</v>
      </c>
      <c r="G73" s="13">
        <v>0</v>
      </c>
      <c r="H73" s="40">
        <f t="shared" si="11"/>
        <v>0</v>
      </c>
      <c r="I73">
        <v>0</v>
      </c>
      <c r="J73">
        <v>0</v>
      </c>
      <c r="K73">
        <v>0</v>
      </c>
      <c r="L73" s="20">
        <f t="shared" si="12"/>
        <v>0</v>
      </c>
      <c r="M73">
        <v>0</v>
      </c>
      <c r="N73">
        <v>0</v>
      </c>
      <c r="O73">
        <v>0</v>
      </c>
      <c r="P73" s="15">
        <f t="shared" si="13"/>
        <v>0</v>
      </c>
      <c r="Q73" s="15">
        <f t="shared" si="14"/>
        <v>0</v>
      </c>
      <c r="R73">
        <v>28</v>
      </c>
      <c r="S73">
        <v>21</v>
      </c>
      <c r="T73">
        <v>6</v>
      </c>
      <c r="U73">
        <v>3</v>
      </c>
      <c r="V73">
        <v>0</v>
      </c>
      <c r="W73" s="16">
        <v>138.44999999999999</v>
      </c>
      <c r="X73" s="26">
        <f t="shared" si="15"/>
        <v>2.1976190476190474</v>
      </c>
      <c r="Y73" s="4">
        <v>136.76</v>
      </c>
      <c r="Z73" s="32">
        <f t="shared" si="16"/>
        <v>2.1707936507936507</v>
      </c>
      <c r="AA73" s="4">
        <v>178.03</v>
      </c>
      <c r="AB73" s="26">
        <f t="shared" si="17"/>
        <v>2.8258730158730159</v>
      </c>
      <c r="AC73" s="21">
        <f t="shared" si="18"/>
        <v>0.43444836240033041</v>
      </c>
      <c r="AD73" s="1"/>
      <c r="AE73" s="1"/>
      <c r="AF73" s="21" t="str">
        <f t="shared" si="19"/>
        <v xml:space="preserve"> </v>
      </c>
      <c r="AG73">
        <v>1</v>
      </c>
      <c r="AH73">
        <v>13</v>
      </c>
      <c r="AI73" s="42">
        <v>14</v>
      </c>
      <c r="AJ73" s="42">
        <v>103</v>
      </c>
      <c r="AK73" s="42">
        <v>5</v>
      </c>
      <c r="AL73" s="42">
        <v>47</v>
      </c>
      <c r="AM73" s="42">
        <v>58</v>
      </c>
      <c r="AN73" s="42">
        <v>5</v>
      </c>
      <c r="AO73">
        <v>16</v>
      </c>
      <c r="AP73">
        <v>100</v>
      </c>
      <c r="AQ73" s="31">
        <f t="shared" si="20"/>
        <v>0.13793103448275862</v>
      </c>
      <c r="AR73">
        <v>-0.24</v>
      </c>
      <c r="AS73">
        <v>1</v>
      </c>
      <c r="AT73">
        <v>1</v>
      </c>
      <c r="AU73" s="16">
        <f t="shared" si="21"/>
        <v>-85.990055571804632</v>
      </c>
      <c r="AV73" s="4">
        <v>3.01</v>
      </c>
      <c r="AW73" s="4">
        <v>-6.99</v>
      </c>
    </row>
    <row r="74" spans="1:49" x14ac:dyDescent="0.2">
      <c r="A74" s="13" t="s">
        <v>486</v>
      </c>
      <c r="B74" s="13" t="s">
        <v>487</v>
      </c>
      <c r="C74" s="1" t="s">
        <v>264</v>
      </c>
      <c r="D74" s="13" t="s">
        <v>173</v>
      </c>
      <c r="E74" s="13">
        <v>51</v>
      </c>
      <c r="F74" s="13">
        <v>0</v>
      </c>
      <c r="G74" s="13">
        <v>0</v>
      </c>
      <c r="H74" s="40">
        <f t="shared" si="11"/>
        <v>0</v>
      </c>
      <c r="I74">
        <v>0</v>
      </c>
      <c r="J74">
        <v>0</v>
      </c>
      <c r="K74">
        <v>0</v>
      </c>
      <c r="L74" s="20">
        <f t="shared" si="12"/>
        <v>0</v>
      </c>
      <c r="M74">
        <v>2</v>
      </c>
      <c r="N74">
        <v>0</v>
      </c>
      <c r="O74">
        <v>0</v>
      </c>
      <c r="P74" s="15">
        <f t="shared" si="13"/>
        <v>0</v>
      </c>
      <c r="Q74" s="15">
        <f t="shared" si="14"/>
        <v>0</v>
      </c>
      <c r="R74">
        <v>5</v>
      </c>
      <c r="S74">
        <v>10</v>
      </c>
      <c r="T74">
        <v>2</v>
      </c>
      <c r="U74">
        <v>0</v>
      </c>
      <c r="V74">
        <v>0</v>
      </c>
      <c r="W74" s="16">
        <v>50.866666666699999</v>
      </c>
      <c r="X74" s="26">
        <f t="shared" si="15"/>
        <v>0.99738562091568628</v>
      </c>
      <c r="Y74" s="4">
        <v>44.68</v>
      </c>
      <c r="Z74" s="32">
        <f t="shared" si="16"/>
        <v>0.87607843137254904</v>
      </c>
      <c r="AA74" s="4">
        <v>243.63</v>
      </c>
      <c r="AB74" s="26">
        <f t="shared" si="17"/>
        <v>4.777058823529412</v>
      </c>
      <c r="AC74" s="21">
        <f t="shared" si="18"/>
        <v>0.15497207866532553</v>
      </c>
      <c r="AD74" s="1"/>
      <c r="AE74" s="1"/>
      <c r="AF74" s="21" t="str">
        <f t="shared" si="19"/>
        <v xml:space="preserve"> </v>
      </c>
      <c r="AG74">
        <v>1</v>
      </c>
      <c r="AH74">
        <v>5</v>
      </c>
      <c r="AI74" s="42">
        <v>8</v>
      </c>
      <c r="AJ74" s="42">
        <v>37</v>
      </c>
      <c r="AK74" s="42">
        <v>1</v>
      </c>
      <c r="AL74" s="42">
        <v>10</v>
      </c>
      <c r="AM74" s="42">
        <v>18</v>
      </c>
      <c r="AN74" s="42">
        <v>2</v>
      </c>
      <c r="AO74">
        <v>8</v>
      </c>
      <c r="AP74">
        <v>38</v>
      </c>
      <c r="AQ74" s="31">
        <f t="shared" si="20"/>
        <v>0.17391304347826086</v>
      </c>
      <c r="AR74">
        <v>6.89</v>
      </c>
      <c r="AS74">
        <v>1</v>
      </c>
      <c r="AT74">
        <v>1</v>
      </c>
      <c r="AU74" s="16">
        <f t="shared" si="21"/>
        <v>-77.88719785138764</v>
      </c>
      <c r="AV74" s="4">
        <v>23.33</v>
      </c>
      <c r="AW74" s="4">
        <v>18.16</v>
      </c>
    </row>
    <row r="75" spans="1:49" x14ac:dyDescent="0.2">
      <c r="A75" s="13" t="s">
        <v>491</v>
      </c>
      <c r="B75" s="13" t="s">
        <v>492</v>
      </c>
      <c r="C75" s="1" t="s">
        <v>398</v>
      </c>
      <c r="D75" s="13" t="s">
        <v>207</v>
      </c>
      <c r="E75" s="13">
        <v>11</v>
      </c>
      <c r="F75" s="13">
        <v>0</v>
      </c>
      <c r="G75" s="13">
        <v>0</v>
      </c>
      <c r="H75" s="40">
        <f t="shared" si="11"/>
        <v>0</v>
      </c>
      <c r="I75">
        <v>0</v>
      </c>
      <c r="J75">
        <v>0</v>
      </c>
      <c r="K75">
        <v>0</v>
      </c>
      <c r="L75" s="20">
        <f t="shared" si="12"/>
        <v>0</v>
      </c>
      <c r="M75">
        <v>0</v>
      </c>
      <c r="N75">
        <v>0</v>
      </c>
      <c r="O75">
        <v>0</v>
      </c>
      <c r="P75" s="15">
        <f t="shared" si="13"/>
        <v>0</v>
      </c>
      <c r="Q75" s="15">
        <f t="shared" si="14"/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16">
        <v>0</v>
      </c>
      <c r="X75" s="26">
        <f t="shared" si="15"/>
        <v>0</v>
      </c>
      <c r="Y75" s="4">
        <v>0</v>
      </c>
      <c r="Z75" s="32">
        <f t="shared" si="16"/>
        <v>0</v>
      </c>
      <c r="AA75" s="4">
        <v>71.38</v>
      </c>
      <c r="AB75" s="26">
        <f t="shared" si="17"/>
        <v>6.4890909090909084</v>
      </c>
      <c r="AC75" s="21">
        <f t="shared" si="18"/>
        <v>0</v>
      </c>
      <c r="AD75" s="13">
        <v>0</v>
      </c>
      <c r="AE75" s="13">
        <v>0</v>
      </c>
      <c r="AF75" s="21" t="str">
        <f t="shared" si="19"/>
        <v xml:space="preserve"> </v>
      </c>
      <c r="AG75">
        <v>0</v>
      </c>
      <c r="AH75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0</v>
      </c>
      <c r="AN75" s="42">
        <v>0</v>
      </c>
      <c r="AO75">
        <v>0</v>
      </c>
      <c r="AP75">
        <v>0</v>
      </c>
      <c r="AQ75" s="31">
        <f t="shared" si="20"/>
        <v>0</v>
      </c>
      <c r="AR75"/>
      <c r="AS75">
        <v>0</v>
      </c>
      <c r="AT75">
        <v>0</v>
      </c>
      <c r="AU75" s="16">
        <f t="shared" si="21"/>
        <v>0</v>
      </c>
    </row>
    <row r="76" spans="1:49" x14ac:dyDescent="0.2">
      <c r="A76" s="13" t="s">
        <v>496</v>
      </c>
      <c r="B76" s="13" t="s">
        <v>497</v>
      </c>
      <c r="C76" s="1" t="s">
        <v>287</v>
      </c>
      <c r="D76" s="13" t="s">
        <v>129</v>
      </c>
      <c r="E76" s="13">
        <v>10</v>
      </c>
      <c r="F76" s="13">
        <v>0</v>
      </c>
      <c r="G76" s="13">
        <v>0</v>
      </c>
      <c r="H76" s="40">
        <f t="shared" si="11"/>
        <v>0</v>
      </c>
      <c r="I76">
        <v>0</v>
      </c>
      <c r="J76">
        <v>0</v>
      </c>
      <c r="K76">
        <v>0</v>
      </c>
      <c r="L76" s="20">
        <f t="shared" si="12"/>
        <v>0</v>
      </c>
      <c r="M76">
        <v>0</v>
      </c>
      <c r="N76">
        <v>0</v>
      </c>
      <c r="O76">
        <v>0</v>
      </c>
      <c r="P76" s="15">
        <f t="shared" si="13"/>
        <v>0</v>
      </c>
      <c r="Q76" s="15">
        <f t="shared" si="14"/>
        <v>0</v>
      </c>
      <c r="R76">
        <v>0</v>
      </c>
      <c r="S76">
        <v>0</v>
      </c>
      <c r="T76">
        <v>0</v>
      </c>
      <c r="U76">
        <v>0</v>
      </c>
      <c r="V76">
        <v>0</v>
      </c>
      <c r="W76" s="16">
        <v>0</v>
      </c>
      <c r="X76" s="26">
        <f t="shared" si="15"/>
        <v>0</v>
      </c>
      <c r="Y76" s="4">
        <v>0</v>
      </c>
      <c r="Z76" s="32">
        <f t="shared" si="16"/>
        <v>0</v>
      </c>
      <c r="AA76" s="4">
        <v>46.75</v>
      </c>
      <c r="AB76" s="26">
        <f t="shared" si="17"/>
        <v>4.6749999999999998</v>
      </c>
      <c r="AC76" s="21">
        <f t="shared" si="18"/>
        <v>0</v>
      </c>
      <c r="AD76" s="13">
        <v>0</v>
      </c>
      <c r="AE76" s="13">
        <v>0</v>
      </c>
      <c r="AF76" s="21" t="str">
        <f t="shared" si="19"/>
        <v xml:space="preserve"> </v>
      </c>
      <c r="AG76">
        <v>0</v>
      </c>
      <c r="AH76">
        <v>0</v>
      </c>
      <c r="AI76" s="42">
        <v>0</v>
      </c>
      <c r="AJ76" s="42">
        <v>0</v>
      </c>
      <c r="AK76" s="42">
        <v>0</v>
      </c>
      <c r="AL76" s="42">
        <v>0</v>
      </c>
      <c r="AM76" s="42">
        <v>0</v>
      </c>
      <c r="AN76" s="42">
        <v>0</v>
      </c>
      <c r="AO76">
        <v>0</v>
      </c>
      <c r="AP76">
        <v>0</v>
      </c>
      <c r="AQ76" s="31">
        <f t="shared" si="20"/>
        <v>0</v>
      </c>
      <c r="AR76"/>
      <c r="AS76">
        <v>0</v>
      </c>
      <c r="AT76">
        <v>0</v>
      </c>
      <c r="AU76" s="16">
        <f t="shared" si="21"/>
        <v>0</v>
      </c>
    </row>
    <row r="77" spans="1:49" x14ac:dyDescent="0.2">
      <c r="A77" s="13" t="s">
        <v>501</v>
      </c>
      <c r="B77" s="13" t="s">
        <v>502</v>
      </c>
      <c r="C77" s="1" t="s">
        <v>270</v>
      </c>
      <c r="D77" s="13" t="s">
        <v>503</v>
      </c>
      <c r="E77" s="13">
        <v>78</v>
      </c>
      <c r="F77" s="13">
        <v>0</v>
      </c>
      <c r="G77" s="13">
        <v>1</v>
      </c>
      <c r="H77" s="40">
        <f t="shared" si="11"/>
        <v>1</v>
      </c>
      <c r="I77">
        <v>0</v>
      </c>
      <c r="J77">
        <v>0</v>
      </c>
      <c r="K77">
        <v>1</v>
      </c>
      <c r="L77" s="20">
        <f t="shared" si="12"/>
        <v>0</v>
      </c>
      <c r="M77">
        <v>5</v>
      </c>
      <c r="N77">
        <v>1</v>
      </c>
      <c r="O77">
        <v>4</v>
      </c>
      <c r="P77" s="15">
        <f t="shared" si="13"/>
        <v>0</v>
      </c>
      <c r="Q77" s="15">
        <f t="shared" si="14"/>
        <v>0</v>
      </c>
      <c r="R77">
        <v>20</v>
      </c>
      <c r="S77">
        <v>2</v>
      </c>
      <c r="T77">
        <v>2</v>
      </c>
      <c r="U77">
        <v>1</v>
      </c>
      <c r="V77">
        <v>8</v>
      </c>
      <c r="W77" s="16">
        <v>138.36666666670001</v>
      </c>
      <c r="X77" s="26">
        <f t="shared" si="15"/>
        <v>1.7739316239320515</v>
      </c>
      <c r="Y77" s="4">
        <v>138.88999999999999</v>
      </c>
      <c r="Z77" s="32">
        <f t="shared" si="16"/>
        <v>1.7806410256410254</v>
      </c>
      <c r="AA77" s="4">
        <v>137.81</v>
      </c>
      <c r="AB77" s="26">
        <f t="shared" si="17"/>
        <v>1.7667948717948718</v>
      </c>
      <c r="AC77" s="21">
        <f t="shared" si="18"/>
        <v>0.50195157209974695</v>
      </c>
      <c r="AD77" s="13">
        <v>0</v>
      </c>
      <c r="AE77" s="13">
        <v>8</v>
      </c>
      <c r="AF77" s="21">
        <f t="shared" si="19"/>
        <v>0</v>
      </c>
      <c r="AG77">
        <v>1</v>
      </c>
      <c r="AH77">
        <v>18</v>
      </c>
      <c r="AI77" s="42">
        <v>13</v>
      </c>
      <c r="AJ77" s="42">
        <v>109</v>
      </c>
      <c r="AK77" s="42">
        <v>1</v>
      </c>
      <c r="AL77" s="42">
        <v>56</v>
      </c>
      <c r="AM77" s="42">
        <v>70</v>
      </c>
      <c r="AN77" s="42">
        <v>7</v>
      </c>
      <c r="AO77">
        <v>12</v>
      </c>
      <c r="AP77">
        <v>127</v>
      </c>
      <c r="AQ77" s="31">
        <f t="shared" si="20"/>
        <v>8.6330935251798566E-2</v>
      </c>
      <c r="AR77">
        <v>-14.9</v>
      </c>
      <c r="AS77">
        <v>0</v>
      </c>
      <c r="AT77">
        <v>1</v>
      </c>
      <c r="AU77" s="16">
        <f t="shared" si="21"/>
        <v>-99.791201670386656</v>
      </c>
      <c r="AV77" s="4">
        <v>4.07</v>
      </c>
      <c r="AW77" s="4">
        <v>-19.97</v>
      </c>
    </row>
    <row r="78" spans="1:49" x14ac:dyDescent="0.2">
      <c r="A78" s="13" t="s">
        <v>506</v>
      </c>
      <c r="B78" s="13" t="s">
        <v>507</v>
      </c>
      <c r="C78" s="1" t="s">
        <v>214</v>
      </c>
      <c r="D78" s="13" t="s">
        <v>129</v>
      </c>
      <c r="E78" s="13">
        <v>29</v>
      </c>
      <c r="F78" s="13">
        <v>0</v>
      </c>
      <c r="G78" s="13">
        <v>0</v>
      </c>
      <c r="H78" s="40">
        <f t="shared" si="11"/>
        <v>0</v>
      </c>
      <c r="I78">
        <v>0</v>
      </c>
      <c r="J78">
        <v>0</v>
      </c>
      <c r="K78">
        <v>0</v>
      </c>
      <c r="L78" s="20">
        <f t="shared" si="12"/>
        <v>0</v>
      </c>
      <c r="M78">
        <v>0</v>
      </c>
      <c r="N78">
        <v>0</v>
      </c>
      <c r="O78">
        <v>0</v>
      </c>
      <c r="P78" s="15">
        <f t="shared" si="13"/>
        <v>0</v>
      </c>
      <c r="Q78" s="15">
        <f t="shared" si="14"/>
        <v>0</v>
      </c>
      <c r="R78">
        <v>0</v>
      </c>
      <c r="S78">
        <v>0</v>
      </c>
      <c r="T78">
        <v>0</v>
      </c>
      <c r="U78">
        <v>0</v>
      </c>
      <c r="V78">
        <v>0</v>
      </c>
      <c r="W78" s="16">
        <v>4.9166666667000003</v>
      </c>
      <c r="X78" s="26">
        <f t="shared" si="15"/>
        <v>0.1695402298862069</v>
      </c>
      <c r="Y78" s="4">
        <v>5.18</v>
      </c>
      <c r="Z78" s="32">
        <f t="shared" si="16"/>
        <v>0.17862068965517242</v>
      </c>
      <c r="AA78" s="4">
        <v>141.46</v>
      </c>
      <c r="AB78" s="26">
        <f t="shared" si="17"/>
        <v>4.8779310344827591</v>
      </c>
      <c r="AC78" s="21">
        <f t="shared" si="18"/>
        <v>3.532460447354064E-2</v>
      </c>
      <c r="AD78" s="13">
        <v>0</v>
      </c>
      <c r="AE78" s="13">
        <v>0</v>
      </c>
      <c r="AF78" s="21" t="str">
        <f t="shared" si="19"/>
        <v xml:space="preserve"> </v>
      </c>
      <c r="AG78">
        <v>0</v>
      </c>
      <c r="AH78">
        <v>0</v>
      </c>
      <c r="AI78" s="42">
        <v>0</v>
      </c>
      <c r="AJ78" s="42">
        <v>4</v>
      </c>
      <c r="AK78" s="42">
        <v>0</v>
      </c>
      <c r="AL78" s="42">
        <v>2</v>
      </c>
      <c r="AM78" s="42">
        <v>2</v>
      </c>
      <c r="AN78" s="42">
        <v>0</v>
      </c>
      <c r="AO78">
        <v>0</v>
      </c>
      <c r="AP78">
        <v>4</v>
      </c>
      <c r="AQ78" s="31">
        <f t="shared" si="20"/>
        <v>0</v>
      </c>
      <c r="AR78">
        <v>-16.670000000000002</v>
      </c>
      <c r="AS78">
        <v>0</v>
      </c>
      <c r="AT78">
        <v>0</v>
      </c>
      <c r="AU78" s="16">
        <f t="shared" si="21"/>
        <v>-92.664092664092664</v>
      </c>
      <c r="AV78" s="4">
        <v>0</v>
      </c>
      <c r="AW78" s="4">
        <v>-7.94</v>
      </c>
    </row>
    <row r="79" spans="1:49" x14ac:dyDescent="0.2">
      <c r="A79" s="13" t="s">
        <v>511</v>
      </c>
      <c r="B79" s="13" t="s">
        <v>512</v>
      </c>
      <c r="C79" s="1" t="s">
        <v>243</v>
      </c>
      <c r="D79" s="13" t="s">
        <v>129</v>
      </c>
      <c r="E79" s="13">
        <v>69</v>
      </c>
      <c r="F79" s="13">
        <v>0</v>
      </c>
      <c r="G79" s="13">
        <v>0</v>
      </c>
      <c r="H79" s="40">
        <f t="shared" si="11"/>
        <v>0</v>
      </c>
      <c r="I79">
        <v>0</v>
      </c>
      <c r="J79">
        <v>0</v>
      </c>
      <c r="K79">
        <v>0</v>
      </c>
      <c r="L79" s="20">
        <f t="shared" si="12"/>
        <v>0</v>
      </c>
      <c r="M79">
        <v>5</v>
      </c>
      <c r="N79">
        <v>2</v>
      </c>
      <c r="O79">
        <v>1</v>
      </c>
      <c r="P79" s="15">
        <f t="shared" si="13"/>
        <v>0</v>
      </c>
      <c r="Q79" s="15">
        <f t="shared" si="14"/>
        <v>0</v>
      </c>
      <c r="R79">
        <v>4</v>
      </c>
      <c r="S79">
        <v>4</v>
      </c>
      <c r="T79">
        <v>3</v>
      </c>
      <c r="U79">
        <v>1</v>
      </c>
      <c r="V79">
        <v>4</v>
      </c>
      <c r="W79" s="16">
        <v>79.099999999999994</v>
      </c>
      <c r="X79" s="26">
        <f t="shared" si="15"/>
        <v>1.1463768115942028</v>
      </c>
      <c r="Y79" s="4">
        <v>74.8</v>
      </c>
      <c r="Z79" s="32">
        <f t="shared" si="16"/>
        <v>1.0840579710144926</v>
      </c>
      <c r="AA79" s="4">
        <v>245.32</v>
      </c>
      <c r="AB79" s="26">
        <f t="shared" si="17"/>
        <v>3.5553623188405794</v>
      </c>
      <c r="AC79" s="21">
        <f t="shared" si="18"/>
        <v>0.2336623766087717</v>
      </c>
      <c r="AD79" s="13">
        <v>0</v>
      </c>
      <c r="AE79" s="13">
        <v>2</v>
      </c>
      <c r="AF79" s="21">
        <f t="shared" si="19"/>
        <v>0</v>
      </c>
      <c r="AG79">
        <v>0</v>
      </c>
      <c r="AH79">
        <v>7</v>
      </c>
      <c r="AI79" s="42">
        <v>9</v>
      </c>
      <c r="AJ79" s="42">
        <v>55</v>
      </c>
      <c r="AK79" s="42">
        <v>5</v>
      </c>
      <c r="AL79" s="42">
        <v>28</v>
      </c>
      <c r="AM79" s="42">
        <v>34</v>
      </c>
      <c r="AN79" s="42">
        <v>3</v>
      </c>
      <c r="AO79">
        <v>10</v>
      </c>
      <c r="AP79">
        <v>60</v>
      </c>
      <c r="AQ79" s="31">
        <f t="shared" si="20"/>
        <v>0.14285714285714285</v>
      </c>
      <c r="AR79">
        <v>1.73</v>
      </c>
      <c r="AS79">
        <v>0</v>
      </c>
      <c r="AT79">
        <v>0</v>
      </c>
      <c r="AU79" s="16">
        <f t="shared" si="21"/>
        <v>-85.828877005347593</v>
      </c>
      <c r="AV79" s="4">
        <v>3.12</v>
      </c>
      <c r="AW79" s="4">
        <v>-3.57</v>
      </c>
    </row>
    <row r="80" spans="1:49" x14ac:dyDescent="0.2">
      <c r="A80" s="13" t="s">
        <v>515</v>
      </c>
      <c r="B80" s="13" t="s">
        <v>512</v>
      </c>
      <c r="C80" s="1" t="s">
        <v>145</v>
      </c>
      <c r="D80" s="13" t="s">
        <v>154</v>
      </c>
      <c r="E80" s="13">
        <v>51</v>
      </c>
      <c r="F80" s="13">
        <v>0</v>
      </c>
      <c r="G80" s="13">
        <v>0</v>
      </c>
      <c r="H80" s="40">
        <f t="shared" si="11"/>
        <v>0</v>
      </c>
      <c r="I80">
        <v>0</v>
      </c>
      <c r="J80">
        <v>0</v>
      </c>
      <c r="K80">
        <v>0</v>
      </c>
      <c r="L80" s="20">
        <f t="shared" si="12"/>
        <v>0</v>
      </c>
      <c r="M80">
        <v>0</v>
      </c>
      <c r="N80">
        <v>0</v>
      </c>
      <c r="O80">
        <v>0</v>
      </c>
      <c r="P80" s="15">
        <f t="shared" si="13"/>
        <v>0</v>
      </c>
      <c r="Q80" s="15">
        <f t="shared" si="14"/>
        <v>0</v>
      </c>
      <c r="R80">
        <v>1</v>
      </c>
      <c r="S80">
        <v>0</v>
      </c>
      <c r="T80">
        <v>0</v>
      </c>
      <c r="U80">
        <v>0</v>
      </c>
      <c r="V80">
        <v>0</v>
      </c>
      <c r="W80" s="16">
        <v>2.6833333333000002</v>
      </c>
      <c r="X80" s="26">
        <f t="shared" si="15"/>
        <v>5.2614379084313732E-2</v>
      </c>
      <c r="Y80" s="4">
        <v>2.6</v>
      </c>
      <c r="Z80" s="32">
        <f t="shared" si="16"/>
        <v>5.0980392156862744E-2</v>
      </c>
      <c r="AA80" s="4">
        <v>309.14999999999998</v>
      </c>
      <c r="AB80" s="26">
        <f t="shared" si="17"/>
        <v>6.0617647058823527</v>
      </c>
      <c r="AC80" s="21">
        <f t="shared" si="18"/>
        <v>8.3400160384923816E-3</v>
      </c>
      <c r="AD80" s="13">
        <v>0</v>
      </c>
      <c r="AE80" s="13">
        <v>0</v>
      </c>
      <c r="AF80" s="21" t="str">
        <f t="shared" si="19"/>
        <v xml:space="preserve"> </v>
      </c>
      <c r="AG80">
        <v>0</v>
      </c>
      <c r="AH80">
        <v>0</v>
      </c>
      <c r="AI80" s="42">
        <v>0</v>
      </c>
      <c r="AJ80" s="42">
        <v>3</v>
      </c>
      <c r="AK80" s="42">
        <v>0</v>
      </c>
      <c r="AL80" s="42">
        <v>0</v>
      </c>
      <c r="AM80" s="42">
        <v>1</v>
      </c>
      <c r="AN80" s="42">
        <v>0</v>
      </c>
      <c r="AO80">
        <v>0</v>
      </c>
      <c r="AP80">
        <v>0</v>
      </c>
      <c r="AQ80" s="31">
        <f t="shared" si="20"/>
        <v>0</v>
      </c>
      <c r="AR80"/>
      <c r="AS80">
        <v>0</v>
      </c>
      <c r="AT80">
        <v>0</v>
      </c>
      <c r="AU80" s="16">
        <f t="shared" si="21"/>
        <v>-92.307692307692292</v>
      </c>
    </row>
    <row r="81" spans="1:49" x14ac:dyDescent="0.2">
      <c r="A81" s="13" t="s">
        <v>519</v>
      </c>
      <c r="B81" s="13" t="s">
        <v>512</v>
      </c>
      <c r="C81" s="1" t="s">
        <v>179</v>
      </c>
      <c r="D81" s="13" t="s">
        <v>503</v>
      </c>
      <c r="E81" s="13">
        <v>1</v>
      </c>
      <c r="F81" s="13">
        <v>0</v>
      </c>
      <c r="G81" s="13">
        <v>0</v>
      </c>
      <c r="H81" s="40">
        <f t="shared" si="11"/>
        <v>0</v>
      </c>
      <c r="I81">
        <v>0</v>
      </c>
      <c r="J81">
        <v>0</v>
      </c>
      <c r="K81">
        <v>0</v>
      </c>
      <c r="L81" s="20">
        <f t="shared" si="12"/>
        <v>0</v>
      </c>
      <c r="M81">
        <v>0</v>
      </c>
      <c r="N81">
        <v>0</v>
      </c>
      <c r="O81">
        <v>0</v>
      </c>
      <c r="P81" s="15">
        <f t="shared" si="13"/>
        <v>0</v>
      </c>
      <c r="Q81" s="15">
        <f t="shared" si="14"/>
        <v>0</v>
      </c>
      <c r="R81">
        <v>0</v>
      </c>
      <c r="S81">
        <v>0</v>
      </c>
      <c r="T81">
        <v>0</v>
      </c>
      <c r="U81">
        <v>0</v>
      </c>
      <c r="V81">
        <v>0</v>
      </c>
      <c r="W81" s="16">
        <v>0.4</v>
      </c>
      <c r="X81" s="26">
        <f t="shared" si="15"/>
        <v>0.4</v>
      </c>
      <c r="Y81" s="4">
        <v>0.41</v>
      </c>
      <c r="Z81" s="32">
        <f t="shared" si="16"/>
        <v>0.41</v>
      </c>
      <c r="AA81" s="4">
        <v>3.48</v>
      </c>
      <c r="AB81" s="26">
        <f t="shared" si="17"/>
        <v>3.48</v>
      </c>
      <c r="AC81" s="21">
        <f t="shared" si="18"/>
        <v>0.10539845758354754</v>
      </c>
      <c r="AD81" s="13">
        <v>0</v>
      </c>
      <c r="AE81" s="13">
        <v>0</v>
      </c>
      <c r="AF81" s="21" t="str">
        <f t="shared" si="19"/>
        <v xml:space="preserve"> </v>
      </c>
      <c r="AG81">
        <v>0</v>
      </c>
      <c r="AH81">
        <v>0</v>
      </c>
      <c r="AI81" s="42">
        <v>0</v>
      </c>
      <c r="AJ81" s="42">
        <v>0</v>
      </c>
      <c r="AK81" s="42">
        <v>0</v>
      </c>
      <c r="AL81" s="42">
        <v>1</v>
      </c>
      <c r="AM81" s="42">
        <v>0</v>
      </c>
      <c r="AN81" s="42">
        <v>0</v>
      </c>
      <c r="AO81">
        <v>0</v>
      </c>
      <c r="AP81">
        <v>0</v>
      </c>
      <c r="AQ81" s="31">
        <f t="shared" si="20"/>
        <v>0</v>
      </c>
      <c r="AR81"/>
      <c r="AS81">
        <v>0</v>
      </c>
      <c r="AT81">
        <v>0</v>
      </c>
      <c r="AU81" s="16">
        <f t="shared" si="21"/>
        <v>-60</v>
      </c>
    </row>
    <row r="82" spans="1:49" x14ac:dyDescent="0.2">
      <c r="A82" s="13" t="s">
        <v>326</v>
      </c>
      <c r="B82" s="13" t="s">
        <v>522</v>
      </c>
      <c r="C82" s="1" t="s">
        <v>264</v>
      </c>
      <c r="D82" s="13" t="s">
        <v>173</v>
      </c>
      <c r="E82" s="13">
        <v>72</v>
      </c>
      <c r="F82" s="13">
        <v>0</v>
      </c>
      <c r="G82" s="13">
        <v>0</v>
      </c>
      <c r="H82" s="40">
        <f t="shared" si="11"/>
        <v>0</v>
      </c>
      <c r="I82">
        <v>0</v>
      </c>
      <c r="J82">
        <v>0</v>
      </c>
      <c r="K82">
        <v>0</v>
      </c>
      <c r="L82" s="20">
        <f t="shared" si="12"/>
        <v>0</v>
      </c>
      <c r="M82">
        <v>1</v>
      </c>
      <c r="N82">
        <v>2</v>
      </c>
      <c r="O82">
        <v>1</v>
      </c>
      <c r="P82" s="15">
        <f t="shared" si="13"/>
        <v>0</v>
      </c>
      <c r="Q82" s="15">
        <f t="shared" si="14"/>
        <v>0</v>
      </c>
      <c r="R82">
        <v>17</v>
      </c>
      <c r="S82">
        <v>5</v>
      </c>
      <c r="T82">
        <v>5</v>
      </c>
      <c r="U82">
        <v>1</v>
      </c>
      <c r="V82">
        <v>0</v>
      </c>
      <c r="W82" s="16">
        <v>203.2</v>
      </c>
      <c r="X82" s="26">
        <f t="shared" si="15"/>
        <v>2.822222222222222</v>
      </c>
      <c r="Y82" s="4">
        <v>203.12</v>
      </c>
      <c r="Z82" s="32">
        <f t="shared" si="16"/>
        <v>2.8211111111111111</v>
      </c>
      <c r="AA82" s="4">
        <v>162.72</v>
      </c>
      <c r="AB82" s="26">
        <f t="shared" si="17"/>
        <v>2.2599999999999998</v>
      </c>
      <c r="AC82" s="21">
        <f t="shared" si="18"/>
        <v>0.55521539470806913</v>
      </c>
      <c r="AD82" s="1"/>
      <c r="AE82" s="1"/>
      <c r="AF82" s="21" t="str">
        <f t="shared" si="19"/>
        <v xml:space="preserve"> </v>
      </c>
      <c r="AG82">
        <v>0</v>
      </c>
      <c r="AH82">
        <v>21</v>
      </c>
      <c r="AI82" s="42">
        <v>25</v>
      </c>
      <c r="AJ82" s="42">
        <v>144</v>
      </c>
      <c r="AK82" s="42">
        <v>8</v>
      </c>
      <c r="AL82" s="42">
        <v>68</v>
      </c>
      <c r="AM82" s="42">
        <v>89</v>
      </c>
      <c r="AN82" s="42">
        <v>5</v>
      </c>
      <c r="AO82">
        <v>16</v>
      </c>
      <c r="AP82">
        <v>155</v>
      </c>
      <c r="AQ82" s="31">
        <f t="shared" si="20"/>
        <v>9.3567251461988299E-2</v>
      </c>
      <c r="AR82">
        <v>-7.88</v>
      </c>
      <c r="AS82">
        <v>1</v>
      </c>
      <c r="AT82">
        <v>1</v>
      </c>
      <c r="AU82" s="16">
        <f t="shared" si="21"/>
        <v>-83.891295785742415</v>
      </c>
      <c r="AV82" s="4">
        <v>4.4400000000000004</v>
      </c>
      <c r="AW82" s="4">
        <v>-11.5</v>
      </c>
    </row>
    <row r="83" spans="1:49" x14ac:dyDescent="0.2">
      <c r="A83" s="13" t="s">
        <v>526</v>
      </c>
      <c r="B83" s="13" t="s">
        <v>527</v>
      </c>
      <c r="C83" s="1" t="s">
        <v>214</v>
      </c>
      <c r="D83" s="13" t="s">
        <v>129</v>
      </c>
      <c r="E83" s="13">
        <v>3</v>
      </c>
      <c r="F83" s="13">
        <v>0</v>
      </c>
      <c r="G83" s="13">
        <v>0</v>
      </c>
      <c r="H83" s="40">
        <f t="shared" si="11"/>
        <v>0</v>
      </c>
      <c r="I83">
        <v>0</v>
      </c>
      <c r="J83">
        <v>0</v>
      </c>
      <c r="K83">
        <v>0</v>
      </c>
      <c r="L83" s="20">
        <f t="shared" si="12"/>
        <v>0</v>
      </c>
      <c r="M83">
        <v>0</v>
      </c>
      <c r="N83">
        <v>0</v>
      </c>
      <c r="O83">
        <v>0</v>
      </c>
      <c r="P83" s="15">
        <f t="shared" si="13"/>
        <v>0</v>
      </c>
      <c r="Q83" s="15">
        <f t="shared" si="14"/>
        <v>0</v>
      </c>
      <c r="R83">
        <v>0</v>
      </c>
      <c r="S83">
        <v>0</v>
      </c>
      <c r="T83">
        <v>0</v>
      </c>
      <c r="U83">
        <v>0</v>
      </c>
      <c r="V83">
        <v>0</v>
      </c>
      <c r="W83" s="16">
        <v>0</v>
      </c>
      <c r="X83" s="26">
        <f t="shared" si="15"/>
        <v>0</v>
      </c>
      <c r="Y83" s="4">
        <v>0</v>
      </c>
      <c r="Z83" s="32">
        <f t="shared" si="16"/>
        <v>0</v>
      </c>
      <c r="AA83" s="4">
        <v>4.67</v>
      </c>
      <c r="AB83" s="26">
        <f t="shared" si="17"/>
        <v>1.5566666666666666</v>
      </c>
      <c r="AC83" s="21">
        <f t="shared" si="18"/>
        <v>0</v>
      </c>
      <c r="AD83" s="13">
        <v>0</v>
      </c>
      <c r="AE83" s="13">
        <v>0</v>
      </c>
      <c r="AF83" s="21" t="str">
        <f t="shared" si="19"/>
        <v xml:space="preserve"> </v>
      </c>
      <c r="AG83">
        <v>0</v>
      </c>
      <c r="AH83">
        <v>0</v>
      </c>
      <c r="AI83" s="42">
        <v>0</v>
      </c>
      <c r="AJ83" s="42">
        <v>0</v>
      </c>
      <c r="AK83" s="42">
        <v>0</v>
      </c>
      <c r="AL83" s="42">
        <v>0</v>
      </c>
      <c r="AM83" s="42">
        <v>0</v>
      </c>
      <c r="AN83" s="42">
        <v>0</v>
      </c>
      <c r="AO83">
        <v>0</v>
      </c>
      <c r="AP83">
        <v>0</v>
      </c>
      <c r="AQ83" s="31">
        <f t="shared" si="20"/>
        <v>0</v>
      </c>
      <c r="AR83"/>
      <c r="AS83">
        <v>0</v>
      </c>
      <c r="AT83">
        <v>0</v>
      </c>
      <c r="AU83" s="16">
        <f t="shared" si="21"/>
        <v>0</v>
      </c>
    </row>
    <row r="84" spans="1:49" x14ac:dyDescent="0.2">
      <c r="A84" s="13" t="s">
        <v>529</v>
      </c>
      <c r="B84" s="13" t="s">
        <v>530</v>
      </c>
      <c r="C84" s="1" t="s">
        <v>287</v>
      </c>
      <c r="D84" s="13" t="s">
        <v>173</v>
      </c>
      <c r="E84" s="13">
        <v>72</v>
      </c>
      <c r="F84" s="13">
        <v>0</v>
      </c>
      <c r="G84" s="13">
        <v>1</v>
      </c>
      <c r="H84" s="40">
        <f t="shared" si="11"/>
        <v>1</v>
      </c>
      <c r="I84">
        <v>0</v>
      </c>
      <c r="J84">
        <v>1</v>
      </c>
      <c r="K84">
        <v>0</v>
      </c>
      <c r="L84" s="20">
        <f t="shared" si="12"/>
        <v>10</v>
      </c>
      <c r="M84">
        <v>2</v>
      </c>
      <c r="N84">
        <v>1</v>
      </c>
      <c r="O84">
        <v>1</v>
      </c>
      <c r="P84" s="15">
        <f t="shared" si="13"/>
        <v>0</v>
      </c>
      <c r="Q84" s="15">
        <f t="shared" si="14"/>
        <v>0</v>
      </c>
      <c r="R84">
        <v>27</v>
      </c>
      <c r="S84">
        <v>18</v>
      </c>
      <c r="T84">
        <v>4</v>
      </c>
      <c r="U84">
        <v>8</v>
      </c>
      <c r="V84">
        <v>4</v>
      </c>
      <c r="W84" s="16">
        <v>147.13333333329999</v>
      </c>
      <c r="X84" s="26">
        <f t="shared" si="15"/>
        <v>2.0435185185180553</v>
      </c>
      <c r="Y84" s="4">
        <v>141.72999999999999</v>
      </c>
      <c r="Z84" s="32">
        <f t="shared" si="16"/>
        <v>1.9684722222222222</v>
      </c>
      <c r="AA84" s="4">
        <v>153.04</v>
      </c>
      <c r="AB84" s="26">
        <f t="shared" si="17"/>
        <v>2.1255555555555556</v>
      </c>
      <c r="AC84" s="21">
        <f t="shared" si="18"/>
        <v>0.48081555110764324</v>
      </c>
      <c r="AD84" s="1"/>
      <c r="AE84" s="1"/>
      <c r="AF84" s="21" t="str">
        <f t="shared" si="19"/>
        <v xml:space="preserve"> </v>
      </c>
      <c r="AG84">
        <v>3</v>
      </c>
      <c r="AH84">
        <v>18</v>
      </c>
      <c r="AI84" s="42">
        <v>27</v>
      </c>
      <c r="AJ84" s="42">
        <v>100</v>
      </c>
      <c r="AK84" s="42">
        <v>5</v>
      </c>
      <c r="AL84" s="42">
        <v>38</v>
      </c>
      <c r="AM84" s="42">
        <v>66</v>
      </c>
      <c r="AN84" s="42">
        <v>10</v>
      </c>
      <c r="AO84">
        <v>22</v>
      </c>
      <c r="AP84">
        <v>118</v>
      </c>
      <c r="AQ84" s="31">
        <f t="shared" si="20"/>
        <v>0.15714285714285714</v>
      </c>
      <c r="AR84">
        <v>-1.65</v>
      </c>
      <c r="AS84">
        <v>1</v>
      </c>
      <c r="AT84">
        <v>1</v>
      </c>
      <c r="AU84" s="16">
        <f t="shared" si="21"/>
        <v>-74.931207225005309</v>
      </c>
      <c r="AV84" s="4">
        <v>5.59</v>
      </c>
      <c r="AW84" s="4">
        <v>-6.57</v>
      </c>
    </row>
    <row r="85" spans="1:49" x14ac:dyDescent="0.2">
      <c r="A85" s="13" t="s">
        <v>449</v>
      </c>
      <c r="B85" s="13" t="s">
        <v>530</v>
      </c>
      <c r="C85" s="1" t="s">
        <v>358</v>
      </c>
      <c r="D85" s="13" t="s">
        <v>129</v>
      </c>
      <c r="E85" s="13">
        <v>31</v>
      </c>
      <c r="F85" s="13">
        <v>0</v>
      </c>
      <c r="G85" s="13">
        <v>0</v>
      </c>
      <c r="H85" s="40">
        <f t="shared" si="11"/>
        <v>0</v>
      </c>
      <c r="I85">
        <v>0</v>
      </c>
      <c r="J85">
        <v>0</v>
      </c>
      <c r="K85">
        <v>0</v>
      </c>
      <c r="L85" s="20">
        <f t="shared" si="12"/>
        <v>0</v>
      </c>
      <c r="M85">
        <v>0</v>
      </c>
      <c r="N85">
        <v>0</v>
      </c>
      <c r="O85">
        <v>0</v>
      </c>
      <c r="P85" s="15">
        <f t="shared" si="13"/>
        <v>0</v>
      </c>
      <c r="Q85" s="15">
        <f t="shared" si="14"/>
        <v>0</v>
      </c>
      <c r="R85">
        <v>0</v>
      </c>
      <c r="S85">
        <v>0</v>
      </c>
      <c r="T85">
        <v>0</v>
      </c>
      <c r="U85">
        <v>0</v>
      </c>
      <c r="V85">
        <v>0</v>
      </c>
      <c r="W85" s="16">
        <v>0.05</v>
      </c>
      <c r="X85" s="26">
        <f t="shared" si="15"/>
        <v>1.6129032258064516E-3</v>
      </c>
      <c r="Y85" s="4">
        <v>0</v>
      </c>
      <c r="Z85" s="32">
        <f t="shared" si="16"/>
        <v>0</v>
      </c>
      <c r="AA85" s="4">
        <v>152.08000000000001</v>
      </c>
      <c r="AB85" s="26">
        <f t="shared" si="17"/>
        <v>4.9058064516129036</v>
      </c>
      <c r="AC85" s="21">
        <f t="shared" si="18"/>
        <v>0</v>
      </c>
      <c r="AD85" s="13">
        <v>0</v>
      </c>
      <c r="AE85" s="13">
        <v>0</v>
      </c>
      <c r="AF85" s="21" t="str">
        <f t="shared" si="19"/>
        <v xml:space="preserve"> </v>
      </c>
      <c r="AG85">
        <v>0</v>
      </c>
      <c r="AH85">
        <v>0</v>
      </c>
      <c r="AI85" s="42">
        <v>0</v>
      </c>
      <c r="AJ85" s="42">
        <v>1</v>
      </c>
      <c r="AK85" s="42">
        <v>0</v>
      </c>
      <c r="AL85" s="42">
        <v>0</v>
      </c>
      <c r="AM85" s="42">
        <v>1</v>
      </c>
      <c r="AN85" s="42">
        <v>0</v>
      </c>
      <c r="AO85">
        <v>0</v>
      </c>
      <c r="AP85">
        <v>2</v>
      </c>
      <c r="AQ85" s="31">
        <f t="shared" si="20"/>
        <v>0</v>
      </c>
      <c r="AR85">
        <v>-9.4499999999999993</v>
      </c>
      <c r="AS85">
        <v>0</v>
      </c>
      <c r="AT85">
        <v>0</v>
      </c>
      <c r="AU85" s="16">
        <f t="shared" si="21"/>
        <v>-120</v>
      </c>
    </row>
    <row r="86" spans="1:49" x14ac:dyDescent="0.2">
      <c r="A86" s="13" t="s">
        <v>535</v>
      </c>
      <c r="B86" s="13" t="s">
        <v>536</v>
      </c>
      <c r="C86" s="1" t="s">
        <v>302</v>
      </c>
      <c r="D86" s="13" t="s">
        <v>154</v>
      </c>
      <c r="E86" s="13">
        <v>78</v>
      </c>
      <c r="F86" s="13">
        <v>0</v>
      </c>
      <c r="G86" s="13">
        <v>0</v>
      </c>
      <c r="H86" s="40">
        <f t="shared" si="11"/>
        <v>0</v>
      </c>
      <c r="I86">
        <v>0</v>
      </c>
      <c r="J86">
        <v>0</v>
      </c>
      <c r="K86">
        <v>0</v>
      </c>
      <c r="L86" s="20">
        <f t="shared" si="12"/>
        <v>0</v>
      </c>
      <c r="M86">
        <v>0</v>
      </c>
      <c r="N86">
        <v>1</v>
      </c>
      <c r="O86">
        <v>0</v>
      </c>
      <c r="P86" s="15">
        <f t="shared" si="13"/>
        <v>0</v>
      </c>
      <c r="Q86" s="15">
        <f t="shared" si="14"/>
        <v>0</v>
      </c>
      <c r="R86">
        <v>0</v>
      </c>
      <c r="S86">
        <v>0</v>
      </c>
      <c r="T86">
        <v>0</v>
      </c>
      <c r="U86">
        <v>0</v>
      </c>
      <c r="V86">
        <v>0</v>
      </c>
      <c r="W86" s="16">
        <v>4.2166666667000001</v>
      </c>
      <c r="X86" s="26">
        <f t="shared" si="15"/>
        <v>5.4059829060256415E-2</v>
      </c>
      <c r="Y86" s="4">
        <v>1.32</v>
      </c>
      <c r="Z86" s="32">
        <f t="shared" si="16"/>
        <v>1.6923076923076923E-2</v>
      </c>
      <c r="AA86" s="4">
        <v>363.77</v>
      </c>
      <c r="AB86" s="26">
        <f t="shared" si="17"/>
        <v>4.6637179487179488</v>
      </c>
      <c r="AC86" s="21">
        <f t="shared" si="18"/>
        <v>3.6155468514612833E-3</v>
      </c>
      <c r="AD86" s="13">
        <v>2</v>
      </c>
      <c r="AE86" s="13">
        <v>0</v>
      </c>
      <c r="AF86" s="21">
        <f t="shared" si="19"/>
        <v>1</v>
      </c>
      <c r="AG86">
        <v>0</v>
      </c>
      <c r="AH86">
        <v>0</v>
      </c>
      <c r="AI86" s="42">
        <v>0</v>
      </c>
      <c r="AJ86" s="42">
        <v>0</v>
      </c>
      <c r="AK86" s="42">
        <v>1</v>
      </c>
      <c r="AL86" s="42">
        <v>0</v>
      </c>
      <c r="AM86" s="42">
        <v>1</v>
      </c>
      <c r="AN86" s="42">
        <v>1</v>
      </c>
      <c r="AO86">
        <v>1</v>
      </c>
      <c r="AP86">
        <v>0</v>
      </c>
      <c r="AQ86" s="31">
        <f t="shared" si="20"/>
        <v>1</v>
      </c>
      <c r="AR86">
        <v>89.14</v>
      </c>
      <c r="AS86">
        <v>0</v>
      </c>
      <c r="AT86">
        <v>0</v>
      </c>
      <c r="AU86" s="16">
        <f t="shared" si="21"/>
        <v>45.454545454545453</v>
      </c>
      <c r="AV86" s="4">
        <v>100</v>
      </c>
      <c r="AW86" s="4">
        <v>94.1</v>
      </c>
    </row>
    <row r="87" spans="1:49" x14ac:dyDescent="0.2">
      <c r="A87" s="13" t="s">
        <v>539</v>
      </c>
      <c r="B87" s="13" t="s">
        <v>540</v>
      </c>
      <c r="C87" s="1" t="s">
        <v>219</v>
      </c>
      <c r="D87" s="13" t="s">
        <v>146</v>
      </c>
      <c r="E87" s="13">
        <v>82</v>
      </c>
      <c r="F87" s="13">
        <v>3</v>
      </c>
      <c r="G87" s="13">
        <v>0</v>
      </c>
      <c r="H87" s="40">
        <f t="shared" si="11"/>
        <v>3</v>
      </c>
      <c r="I87">
        <v>2</v>
      </c>
      <c r="J87">
        <v>0</v>
      </c>
      <c r="K87">
        <v>0</v>
      </c>
      <c r="L87" s="20">
        <f t="shared" si="12"/>
        <v>0</v>
      </c>
      <c r="M87">
        <v>11</v>
      </c>
      <c r="N87">
        <v>3</v>
      </c>
      <c r="O87">
        <v>3</v>
      </c>
      <c r="P87" s="15">
        <f t="shared" si="13"/>
        <v>0.27272727272727271</v>
      </c>
      <c r="Q87" s="15">
        <f t="shared" si="14"/>
        <v>0.17647058823529413</v>
      </c>
      <c r="R87">
        <v>26</v>
      </c>
      <c r="S87">
        <v>3</v>
      </c>
      <c r="T87">
        <v>3</v>
      </c>
      <c r="U87">
        <v>0</v>
      </c>
      <c r="V87">
        <v>13</v>
      </c>
      <c r="W87" s="16">
        <v>197.26666666669999</v>
      </c>
      <c r="X87" s="26">
        <f t="shared" si="15"/>
        <v>2.4056910569109755</v>
      </c>
      <c r="Y87" s="4">
        <v>194.59</v>
      </c>
      <c r="Z87" s="32">
        <f t="shared" si="16"/>
        <v>2.3730487804878049</v>
      </c>
      <c r="AA87" s="4">
        <v>221.43</v>
      </c>
      <c r="AB87" s="26">
        <f t="shared" si="17"/>
        <v>2.7003658536585369</v>
      </c>
      <c r="AC87" s="21">
        <f t="shared" si="18"/>
        <v>0.46774193548387089</v>
      </c>
      <c r="AD87" s="13">
        <v>99</v>
      </c>
      <c r="AE87" s="13">
        <v>129</v>
      </c>
      <c r="AF87" s="21">
        <f t="shared" si="19"/>
        <v>0.43421052631578949</v>
      </c>
      <c r="AG87">
        <v>3</v>
      </c>
      <c r="AH87">
        <v>17</v>
      </c>
      <c r="AI87" s="42">
        <v>18</v>
      </c>
      <c r="AJ87" s="42">
        <v>165</v>
      </c>
      <c r="AK87" s="42">
        <v>8</v>
      </c>
      <c r="AL87" s="42">
        <v>73</v>
      </c>
      <c r="AM87" s="42">
        <v>93</v>
      </c>
      <c r="AN87" s="42">
        <v>8</v>
      </c>
      <c r="AO87">
        <v>23</v>
      </c>
      <c r="AP87">
        <v>169</v>
      </c>
      <c r="AQ87" s="31">
        <f t="shared" si="20"/>
        <v>0.11979166666666667</v>
      </c>
      <c r="AR87">
        <v>-2.37</v>
      </c>
      <c r="AS87">
        <v>3</v>
      </c>
      <c r="AT87">
        <v>2</v>
      </c>
      <c r="AU87" s="16">
        <f t="shared" si="21"/>
        <v>-95.89393082892235</v>
      </c>
      <c r="AV87" s="4">
        <v>3.57</v>
      </c>
      <c r="AW87" s="4">
        <v>-3.42</v>
      </c>
    </row>
    <row r="88" spans="1:49" x14ac:dyDescent="0.2">
      <c r="A88" s="13" t="s">
        <v>542</v>
      </c>
      <c r="B88" s="13" t="s">
        <v>540</v>
      </c>
      <c r="C88" s="1" t="s">
        <v>179</v>
      </c>
      <c r="D88" s="13" t="s">
        <v>173</v>
      </c>
      <c r="E88" s="13">
        <v>65</v>
      </c>
      <c r="F88" s="13">
        <v>0</v>
      </c>
      <c r="G88" s="13">
        <v>0</v>
      </c>
      <c r="H88" s="40">
        <f t="shared" si="11"/>
        <v>0</v>
      </c>
      <c r="I88">
        <v>0</v>
      </c>
      <c r="J88">
        <v>0</v>
      </c>
      <c r="K88">
        <v>0</v>
      </c>
      <c r="L88" s="20">
        <f t="shared" si="12"/>
        <v>0</v>
      </c>
      <c r="M88">
        <v>0</v>
      </c>
      <c r="N88">
        <v>0</v>
      </c>
      <c r="O88">
        <v>0</v>
      </c>
      <c r="P88" s="15">
        <f t="shared" si="13"/>
        <v>0</v>
      </c>
      <c r="Q88" s="15">
        <f t="shared" si="14"/>
        <v>0</v>
      </c>
      <c r="R88">
        <v>4</v>
      </c>
      <c r="S88">
        <v>3</v>
      </c>
      <c r="T88">
        <v>1</v>
      </c>
      <c r="U88">
        <v>1</v>
      </c>
      <c r="V88">
        <v>2</v>
      </c>
      <c r="W88" s="16">
        <v>56.383333333300001</v>
      </c>
      <c r="X88" s="26">
        <f t="shared" si="15"/>
        <v>0.86743589743538463</v>
      </c>
      <c r="Y88" s="4">
        <v>51.69</v>
      </c>
      <c r="Z88" s="32">
        <f t="shared" si="16"/>
        <v>0.79523076923076919</v>
      </c>
      <c r="AA88" s="4">
        <v>237.84</v>
      </c>
      <c r="AB88" s="26">
        <f t="shared" si="17"/>
        <v>3.6590769230769231</v>
      </c>
      <c r="AC88" s="21">
        <f t="shared" si="18"/>
        <v>0.17853072220495286</v>
      </c>
      <c r="AD88" s="1"/>
      <c r="AE88" s="1"/>
      <c r="AF88" s="21" t="str">
        <f t="shared" si="19"/>
        <v xml:space="preserve"> </v>
      </c>
      <c r="AG88">
        <v>1</v>
      </c>
      <c r="AH88">
        <v>5</v>
      </c>
      <c r="AI88" s="42">
        <v>10</v>
      </c>
      <c r="AJ88" s="42">
        <v>28</v>
      </c>
      <c r="AK88" s="42">
        <v>2</v>
      </c>
      <c r="AL88" s="42">
        <v>13</v>
      </c>
      <c r="AM88" s="42">
        <v>21</v>
      </c>
      <c r="AN88" s="42">
        <v>1</v>
      </c>
      <c r="AO88">
        <v>10</v>
      </c>
      <c r="AP88">
        <v>33</v>
      </c>
      <c r="AQ88" s="31">
        <f t="shared" si="20"/>
        <v>0.23255813953488372</v>
      </c>
      <c r="AR88">
        <v>4.3099999999999996</v>
      </c>
      <c r="AS88">
        <v>2</v>
      </c>
      <c r="AT88">
        <v>0</v>
      </c>
      <c r="AU88" s="16">
        <f t="shared" si="21"/>
        <v>-61.520603598374926</v>
      </c>
      <c r="AV88" s="4">
        <v>26.92</v>
      </c>
      <c r="AW88" s="4">
        <v>22.14</v>
      </c>
    </row>
    <row r="89" spans="1:49" x14ac:dyDescent="0.2">
      <c r="A89" s="13" t="s">
        <v>546</v>
      </c>
      <c r="B89" s="13" t="s">
        <v>547</v>
      </c>
      <c r="C89" s="1" t="s">
        <v>249</v>
      </c>
      <c r="D89" s="13" t="s">
        <v>146</v>
      </c>
      <c r="E89" s="13">
        <v>82</v>
      </c>
      <c r="F89" s="13">
        <v>2</v>
      </c>
      <c r="G89" s="13">
        <v>0</v>
      </c>
      <c r="H89" s="40">
        <f t="shared" si="11"/>
        <v>2</v>
      </c>
      <c r="I89">
        <v>2</v>
      </c>
      <c r="J89">
        <v>0</v>
      </c>
      <c r="K89">
        <v>0</v>
      </c>
      <c r="L89" s="20">
        <f t="shared" si="12"/>
        <v>0</v>
      </c>
      <c r="M89">
        <v>7</v>
      </c>
      <c r="N89">
        <v>2</v>
      </c>
      <c r="O89">
        <v>0</v>
      </c>
      <c r="P89" s="15">
        <f t="shared" si="13"/>
        <v>0.2857142857142857</v>
      </c>
      <c r="Q89" s="15">
        <f t="shared" si="14"/>
        <v>0.22222222222222221</v>
      </c>
      <c r="R89">
        <v>2</v>
      </c>
      <c r="S89">
        <v>1</v>
      </c>
      <c r="T89">
        <v>0</v>
      </c>
      <c r="U89">
        <v>0</v>
      </c>
      <c r="V89">
        <v>4</v>
      </c>
      <c r="W89" s="16">
        <v>57.2166666667</v>
      </c>
      <c r="X89" s="26">
        <f t="shared" si="15"/>
        <v>0.69776422764268298</v>
      </c>
      <c r="Y89" s="4">
        <v>61.18</v>
      </c>
      <c r="Z89" s="32">
        <f t="shared" si="16"/>
        <v>0.74609756097560975</v>
      </c>
      <c r="AA89" s="4">
        <v>372.31</v>
      </c>
      <c r="AB89" s="26">
        <f t="shared" si="17"/>
        <v>4.5403658536585363</v>
      </c>
      <c r="AC89" s="21">
        <f t="shared" si="18"/>
        <v>0.14113359016355626</v>
      </c>
      <c r="AD89" s="13">
        <v>76</v>
      </c>
      <c r="AE89" s="13">
        <v>79</v>
      </c>
      <c r="AF89" s="21">
        <f t="shared" si="19"/>
        <v>0.49032258064516127</v>
      </c>
      <c r="AG89">
        <v>2</v>
      </c>
      <c r="AH89">
        <v>9</v>
      </c>
      <c r="AI89" s="42">
        <v>10</v>
      </c>
      <c r="AJ89" s="42">
        <v>45</v>
      </c>
      <c r="AK89" s="42">
        <v>3</v>
      </c>
      <c r="AL89" s="42">
        <v>33</v>
      </c>
      <c r="AM89" s="42">
        <v>21</v>
      </c>
      <c r="AN89" s="42">
        <v>2</v>
      </c>
      <c r="AO89">
        <v>11</v>
      </c>
      <c r="AP89">
        <v>57</v>
      </c>
      <c r="AQ89" s="31">
        <f t="shared" si="20"/>
        <v>0.16176470588235295</v>
      </c>
      <c r="AR89">
        <v>2.81</v>
      </c>
      <c r="AS89">
        <v>0</v>
      </c>
      <c r="AT89">
        <v>3</v>
      </c>
      <c r="AU89" s="16">
        <f t="shared" si="21"/>
        <v>-89.244851258581235</v>
      </c>
      <c r="AV89" s="4">
        <v>1.99</v>
      </c>
      <c r="AW89" s="4">
        <v>-6.83</v>
      </c>
    </row>
    <row r="90" spans="1:49" x14ac:dyDescent="0.2">
      <c r="A90" s="13" t="s">
        <v>550</v>
      </c>
      <c r="B90" s="13" t="s">
        <v>551</v>
      </c>
      <c r="C90" s="1" t="s">
        <v>179</v>
      </c>
      <c r="D90" s="13" t="s">
        <v>146</v>
      </c>
      <c r="E90" s="13">
        <v>80</v>
      </c>
      <c r="F90" s="13">
        <v>0</v>
      </c>
      <c r="G90" s="13">
        <v>0</v>
      </c>
      <c r="H90" s="40">
        <f t="shared" si="11"/>
        <v>0</v>
      </c>
      <c r="I90">
        <v>0</v>
      </c>
      <c r="J90">
        <v>0</v>
      </c>
      <c r="K90">
        <v>0</v>
      </c>
      <c r="L90" s="20">
        <f t="shared" si="12"/>
        <v>0</v>
      </c>
      <c r="M90">
        <v>0</v>
      </c>
      <c r="N90">
        <v>0</v>
      </c>
      <c r="O90">
        <v>0</v>
      </c>
      <c r="P90" s="15">
        <f t="shared" si="13"/>
        <v>0</v>
      </c>
      <c r="Q90" s="15">
        <f t="shared" si="14"/>
        <v>0</v>
      </c>
      <c r="R90">
        <v>0</v>
      </c>
      <c r="S90">
        <v>0</v>
      </c>
      <c r="T90">
        <v>1</v>
      </c>
      <c r="U90">
        <v>1</v>
      </c>
      <c r="V90">
        <v>0</v>
      </c>
      <c r="W90" s="16">
        <v>19.350000000000001</v>
      </c>
      <c r="X90" s="26">
        <f t="shared" si="15"/>
        <v>0.24187500000000001</v>
      </c>
      <c r="Y90" s="4">
        <v>16.98</v>
      </c>
      <c r="Z90" s="32">
        <f t="shared" si="16"/>
        <v>0.21224999999999999</v>
      </c>
      <c r="AA90" s="4">
        <v>358.54</v>
      </c>
      <c r="AB90" s="26">
        <f t="shared" si="17"/>
        <v>4.4817499999999999</v>
      </c>
      <c r="AC90" s="21">
        <f t="shared" si="18"/>
        <v>4.5217298679164894E-2</v>
      </c>
      <c r="AD90" s="13">
        <v>17</v>
      </c>
      <c r="AE90" s="13">
        <v>11</v>
      </c>
      <c r="AF90" s="21">
        <f t="shared" si="19"/>
        <v>0.6071428571428571</v>
      </c>
      <c r="AG90">
        <v>0</v>
      </c>
      <c r="AH90">
        <v>2</v>
      </c>
      <c r="AI90" s="42">
        <v>1</v>
      </c>
      <c r="AJ90" s="42">
        <v>11</v>
      </c>
      <c r="AK90" s="42">
        <v>0</v>
      </c>
      <c r="AL90" s="42">
        <v>6</v>
      </c>
      <c r="AM90" s="42">
        <v>8</v>
      </c>
      <c r="AN90" s="42">
        <v>1</v>
      </c>
      <c r="AO90">
        <v>0</v>
      </c>
      <c r="AP90">
        <v>17</v>
      </c>
      <c r="AQ90" s="31">
        <f t="shared" si="20"/>
        <v>0</v>
      </c>
      <c r="AR90">
        <v>-21.03</v>
      </c>
      <c r="AS90">
        <v>0</v>
      </c>
      <c r="AT90">
        <v>1</v>
      </c>
      <c r="AU90" s="16">
        <f t="shared" si="21"/>
        <v>-88.339222614840992</v>
      </c>
      <c r="AV90" s="4">
        <v>25.93</v>
      </c>
      <c r="AW90" s="4">
        <v>19.63</v>
      </c>
    </row>
    <row r="91" spans="1:49" x14ac:dyDescent="0.2">
      <c r="A91" s="13" t="s">
        <v>126</v>
      </c>
      <c r="B91" s="13" t="s">
        <v>553</v>
      </c>
      <c r="C91" s="1" t="s">
        <v>554</v>
      </c>
      <c r="D91" s="13" t="s">
        <v>173</v>
      </c>
      <c r="E91" s="13">
        <v>70</v>
      </c>
      <c r="F91" s="13">
        <v>0</v>
      </c>
      <c r="G91" s="13">
        <v>0</v>
      </c>
      <c r="H91" s="40">
        <f t="shared" si="11"/>
        <v>0</v>
      </c>
      <c r="I91">
        <v>0</v>
      </c>
      <c r="J91">
        <v>0</v>
      </c>
      <c r="K91">
        <v>0</v>
      </c>
      <c r="L91" s="20">
        <f t="shared" si="12"/>
        <v>0</v>
      </c>
      <c r="M91">
        <v>3</v>
      </c>
      <c r="N91">
        <v>0</v>
      </c>
      <c r="O91">
        <v>0</v>
      </c>
      <c r="P91" s="15">
        <f t="shared" si="13"/>
        <v>0</v>
      </c>
      <c r="Q91" s="15">
        <f t="shared" si="14"/>
        <v>0</v>
      </c>
      <c r="R91">
        <v>25</v>
      </c>
      <c r="S91">
        <v>5</v>
      </c>
      <c r="T91">
        <v>4</v>
      </c>
      <c r="U91">
        <v>1</v>
      </c>
      <c r="V91">
        <v>1</v>
      </c>
      <c r="W91" s="16">
        <v>152.0833333333</v>
      </c>
      <c r="X91" s="26">
        <f t="shared" si="15"/>
        <v>2.1726190476185714</v>
      </c>
      <c r="Y91" s="4">
        <v>151.57</v>
      </c>
      <c r="Z91" s="32">
        <f t="shared" si="16"/>
        <v>2.165285714285714</v>
      </c>
      <c r="AA91" s="4">
        <v>153.82</v>
      </c>
      <c r="AB91" s="26">
        <f t="shared" si="17"/>
        <v>2.1974285714285715</v>
      </c>
      <c r="AC91" s="21">
        <f t="shared" si="18"/>
        <v>0.4963161858607027</v>
      </c>
      <c r="AD91" s="1"/>
      <c r="AE91" s="1"/>
      <c r="AF91" s="21" t="str">
        <f t="shared" si="19"/>
        <v xml:space="preserve"> </v>
      </c>
      <c r="AG91">
        <v>1</v>
      </c>
      <c r="AH91">
        <v>21</v>
      </c>
      <c r="AI91" s="42">
        <v>22</v>
      </c>
      <c r="AJ91" s="42">
        <v>124</v>
      </c>
      <c r="AK91" s="42">
        <v>7</v>
      </c>
      <c r="AL91" s="42">
        <v>56</v>
      </c>
      <c r="AM91" s="42">
        <v>87</v>
      </c>
      <c r="AN91" s="42">
        <v>1</v>
      </c>
      <c r="AO91">
        <v>17</v>
      </c>
      <c r="AP91">
        <v>131</v>
      </c>
      <c r="AQ91" s="31">
        <f t="shared" si="20"/>
        <v>0.11486486486486487</v>
      </c>
      <c r="AR91">
        <v>-9.2899999999999991</v>
      </c>
      <c r="AS91">
        <v>0</v>
      </c>
      <c r="AT91">
        <v>1</v>
      </c>
      <c r="AU91" s="16">
        <f t="shared" si="21"/>
        <v>-101.73517186778386</v>
      </c>
      <c r="AV91" s="4">
        <v>7.14</v>
      </c>
      <c r="AW91" s="4">
        <v>-4.9800000000000004</v>
      </c>
    </row>
    <row r="92" spans="1:49" x14ac:dyDescent="0.2">
      <c r="A92" s="13" t="s">
        <v>559</v>
      </c>
      <c r="B92" s="13" t="s">
        <v>560</v>
      </c>
      <c r="C92" s="1" t="s">
        <v>249</v>
      </c>
      <c r="D92" s="13" t="s">
        <v>173</v>
      </c>
      <c r="E92" s="13">
        <v>6</v>
      </c>
      <c r="F92" s="13">
        <v>0</v>
      </c>
      <c r="G92" s="13">
        <v>0</v>
      </c>
      <c r="H92" s="40">
        <f t="shared" si="11"/>
        <v>0</v>
      </c>
      <c r="I92">
        <v>0</v>
      </c>
      <c r="J92">
        <v>0</v>
      </c>
      <c r="K92">
        <v>0</v>
      </c>
      <c r="L92" s="20">
        <f t="shared" si="12"/>
        <v>0</v>
      </c>
      <c r="M92">
        <v>0</v>
      </c>
      <c r="N92">
        <v>0</v>
      </c>
      <c r="O92">
        <v>0</v>
      </c>
      <c r="P92" s="15">
        <f t="shared" si="13"/>
        <v>0</v>
      </c>
      <c r="Q92" s="15">
        <f t="shared" si="14"/>
        <v>0</v>
      </c>
      <c r="R92">
        <v>0</v>
      </c>
      <c r="S92">
        <v>0</v>
      </c>
      <c r="T92">
        <v>0</v>
      </c>
      <c r="U92">
        <v>0</v>
      </c>
      <c r="V92">
        <v>0</v>
      </c>
      <c r="W92" s="16">
        <v>2.75</v>
      </c>
      <c r="X92" s="26">
        <f t="shared" si="15"/>
        <v>0.45833333333333331</v>
      </c>
      <c r="Y92" s="4">
        <v>1.1000000000000001</v>
      </c>
      <c r="Z92" s="32">
        <f t="shared" si="16"/>
        <v>0.18333333333333335</v>
      </c>
      <c r="AA92" s="4">
        <v>25.43</v>
      </c>
      <c r="AB92" s="26">
        <f t="shared" si="17"/>
        <v>4.2383333333333333</v>
      </c>
      <c r="AC92" s="21">
        <f t="shared" si="18"/>
        <v>4.1462495288352809E-2</v>
      </c>
      <c r="AD92" s="1"/>
      <c r="AE92" s="1"/>
      <c r="AF92" s="21" t="str">
        <f t="shared" si="19"/>
        <v xml:space="preserve"> </v>
      </c>
      <c r="AG92">
        <v>0</v>
      </c>
      <c r="AH92">
        <v>0</v>
      </c>
      <c r="AI92" s="42">
        <v>0</v>
      </c>
      <c r="AJ92" s="42">
        <v>3</v>
      </c>
      <c r="AK92" s="42">
        <v>0</v>
      </c>
      <c r="AL92" s="42">
        <v>0</v>
      </c>
      <c r="AM92" s="42">
        <v>0</v>
      </c>
      <c r="AN92" s="42">
        <v>0</v>
      </c>
      <c r="AO92">
        <v>0</v>
      </c>
      <c r="AP92">
        <v>1</v>
      </c>
      <c r="AQ92" s="31">
        <f t="shared" si="20"/>
        <v>0</v>
      </c>
      <c r="AR92">
        <v>-13.64</v>
      </c>
      <c r="AS92">
        <v>0</v>
      </c>
      <c r="AT92">
        <v>1</v>
      </c>
      <c r="AU92" s="16">
        <f t="shared" si="21"/>
        <v>-163.63636363636363</v>
      </c>
      <c r="AV92" s="4">
        <v>0</v>
      </c>
      <c r="AW92" s="4">
        <v>-3.33</v>
      </c>
    </row>
    <row r="93" spans="1:49" x14ac:dyDescent="0.2">
      <c r="A93" s="13" t="s">
        <v>496</v>
      </c>
      <c r="B93" s="13" t="s">
        <v>563</v>
      </c>
      <c r="C93" s="1" t="s">
        <v>249</v>
      </c>
      <c r="D93" s="13" t="s">
        <v>173</v>
      </c>
      <c r="E93" s="13">
        <v>44</v>
      </c>
      <c r="F93" s="13">
        <v>0</v>
      </c>
      <c r="G93" s="13">
        <v>1</v>
      </c>
      <c r="H93" s="40">
        <f t="shared" si="11"/>
        <v>1</v>
      </c>
      <c r="I93">
        <v>0</v>
      </c>
      <c r="J93">
        <v>0</v>
      </c>
      <c r="K93">
        <v>1</v>
      </c>
      <c r="L93" s="20">
        <f t="shared" si="12"/>
        <v>0</v>
      </c>
      <c r="M93">
        <v>0</v>
      </c>
      <c r="N93">
        <v>1</v>
      </c>
      <c r="O93">
        <v>1</v>
      </c>
      <c r="P93" s="15">
        <f t="shared" si="13"/>
        <v>0</v>
      </c>
      <c r="Q93" s="15">
        <f t="shared" si="14"/>
        <v>0</v>
      </c>
      <c r="R93">
        <v>13</v>
      </c>
      <c r="S93">
        <v>6</v>
      </c>
      <c r="T93">
        <v>1</v>
      </c>
      <c r="U93">
        <v>1</v>
      </c>
      <c r="V93">
        <v>0</v>
      </c>
      <c r="W93" s="16">
        <v>94.083333333300004</v>
      </c>
      <c r="X93" s="26">
        <f t="shared" si="15"/>
        <v>2.1382575757568181</v>
      </c>
      <c r="Y93" s="4">
        <v>92.28</v>
      </c>
      <c r="Z93" s="32">
        <f t="shared" si="16"/>
        <v>2.0972727272727272</v>
      </c>
      <c r="AA93" s="4">
        <v>155.88</v>
      </c>
      <c r="AB93" s="26">
        <f t="shared" si="17"/>
        <v>3.5427272727272725</v>
      </c>
      <c r="AC93" s="21">
        <f t="shared" si="18"/>
        <v>0.3718568665377176</v>
      </c>
      <c r="AD93" s="1"/>
      <c r="AE93" s="1"/>
      <c r="AF93" s="21" t="str">
        <f t="shared" si="19"/>
        <v xml:space="preserve"> </v>
      </c>
      <c r="AG93">
        <v>2</v>
      </c>
      <c r="AH93">
        <v>15</v>
      </c>
      <c r="AI93" s="42">
        <v>14</v>
      </c>
      <c r="AJ93" s="42">
        <v>96</v>
      </c>
      <c r="AK93" s="42">
        <v>2</v>
      </c>
      <c r="AL93" s="42">
        <v>38</v>
      </c>
      <c r="AM93" s="42">
        <v>38</v>
      </c>
      <c r="AN93" s="42">
        <v>6</v>
      </c>
      <c r="AO93">
        <v>13</v>
      </c>
      <c r="AP93">
        <v>114</v>
      </c>
      <c r="AQ93" s="31">
        <f t="shared" si="20"/>
        <v>0.10236220472440945</v>
      </c>
      <c r="AR93">
        <v>-9.6199999999999992</v>
      </c>
      <c r="AS93">
        <v>3</v>
      </c>
      <c r="AT93">
        <v>0</v>
      </c>
      <c r="AU93" s="16">
        <f t="shared" si="21"/>
        <v>-105.98179453836151</v>
      </c>
      <c r="AV93" s="4">
        <v>7.29</v>
      </c>
      <c r="AW93" s="4">
        <v>1.08</v>
      </c>
    </row>
    <row r="94" spans="1:49" x14ac:dyDescent="0.2">
      <c r="A94" s="13" t="s">
        <v>567</v>
      </c>
      <c r="B94" s="13" t="s">
        <v>568</v>
      </c>
      <c r="C94" s="1" t="s">
        <v>162</v>
      </c>
      <c r="D94" s="13" t="s">
        <v>146</v>
      </c>
      <c r="E94" s="13">
        <v>57</v>
      </c>
      <c r="F94" s="13">
        <v>0</v>
      </c>
      <c r="G94" s="13">
        <v>0</v>
      </c>
      <c r="H94" s="40">
        <f t="shared" si="11"/>
        <v>0</v>
      </c>
      <c r="I94">
        <v>0</v>
      </c>
      <c r="J94">
        <v>0</v>
      </c>
      <c r="K94">
        <v>0</v>
      </c>
      <c r="L94" s="20">
        <f t="shared" si="12"/>
        <v>0</v>
      </c>
      <c r="M94">
        <v>0</v>
      </c>
      <c r="N94">
        <v>0</v>
      </c>
      <c r="O94">
        <v>1</v>
      </c>
      <c r="P94" s="15">
        <f t="shared" si="13"/>
        <v>0</v>
      </c>
      <c r="Q94" s="15">
        <f t="shared" si="14"/>
        <v>0</v>
      </c>
      <c r="R94">
        <v>0</v>
      </c>
      <c r="S94">
        <v>0</v>
      </c>
      <c r="T94">
        <v>0</v>
      </c>
      <c r="U94">
        <v>0</v>
      </c>
      <c r="V94">
        <v>0</v>
      </c>
      <c r="W94" s="16">
        <v>1.8</v>
      </c>
      <c r="X94" s="26">
        <f t="shared" si="15"/>
        <v>3.1578947368421054E-2</v>
      </c>
      <c r="Y94" s="4">
        <v>1.79</v>
      </c>
      <c r="Z94" s="32">
        <f t="shared" si="16"/>
        <v>3.1403508771929822E-2</v>
      </c>
      <c r="AA94" s="4">
        <v>283.48</v>
      </c>
      <c r="AB94" s="26">
        <f t="shared" si="17"/>
        <v>4.9733333333333336</v>
      </c>
      <c r="AC94" s="21">
        <f t="shared" si="18"/>
        <v>6.2747572475198932E-3</v>
      </c>
      <c r="AD94" s="13">
        <v>0</v>
      </c>
      <c r="AE94" s="13">
        <v>1</v>
      </c>
      <c r="AF94" s="21">
        <f t="shared" si="19"/>
        <v>0</v>
      </c>
      <c r="AG94">
        <v>0</v>
      </c>
      <c r="AH94">
        <v>0</v>
      </c>
      <c r="AI94" s="42">
        <v>0</v>
      </c>
      <c r="AJ94" s="42">
        <v>0</v>
      </c>
      <c r="AK94" s="42">
        <v>0</v>
      </c>
      <c r="AL94" s="42">
        <v>0</v>
      </c>
      <c r="AM94" s="42">
        <v>0</v>
      </c>
      <c r="AN94" s="42">
        <v>1</v>
      </c>
      <c r="AO94">
        <v>1</v>
      </c>
      <c r="AP94">
        <v>0</v>
      </c>
      <c r="AQ94" s="31">
        <f t="shared" si="20"/>
        <v>1</v>
      </c>
      <c r="AR94">
        <v>91.03</v>
      </c>
      <c r="AS94">
        <v>0</v>
      </c>
      <c r="AT94">
        <v>1</v>
      </c>
      <c r="AU94" s="16">
        <f t="shared" si="21"/>
        <v>33.519553072625698</v>
      </c>
      <c r="AV94" s="4">
        <v>0</v>
      </c>
      <c r="AW94" s="4">
        <v>-5</v>
      </c>
    </row>
    <row r="95" spans="1:49" x14ac:dyDescent="0.2">
      <c r="A95" s="13" t="s">
        <v>559</v>
      </c>
      <c r="B95" s="13" t="s">
        <v>571</v>
      </c>
      <c r="C95" s="1" t="s">
        <v>270</v>
      </c>
      <c r="D95" s="13" t="s">
        <v>173</v>
      </c>
      <c r="E95" s="13">
        <v>81</v>
      </c>
      <c r="F95" s="13">
        <v>1</v>
      </c>
      <c r="G95" s="13">
        <v>2</v>
      </c>
      <c r="H95" s="40">
        <f t="shared" si="11"/>
        <v>3</v>
      </c>
      <c r="I95">
        <v>0</v>
      </c>
      <c r="J95">
        <v>1</v>
      </c>
      <c r="K95">
        <v>1</v>
      </c>
      <c r="L95" s="20">
        <f t="shared" si="12"/>
        <v>11.666666666666666</v>
      </c>
      <c r="M95">
        <v>6</v>
      </c>
      <c r="N95">
        <v>1</v>
      </c>
      <c r="O95">
        <v>1</v>
      </c>
      <c r="P95" s="15">
        <f t="shared" si="13"/>
        <v>0.16666666666666666</v>
      </c>
      <c r="Q95" s="15">
        <f t="shared" si="14"/>
        <v>0.125</v>
      </c>
      <c r="R95">
        <v>14</v>
      </c>
      <c r="S95">
        <v>1</v>
      </c>
      <c r="T95">
        <v>7</v>
      </c>
      <c r="U95">
        <v>7</v>
      </c>
      <c r="V95">
        <v>7</v>
      </c>
      <c r="W95" s="16">
        <v>166.63333333329999</v>
      </c>
      <c r="X95" s="26">
        <f t="shared" si="15"/>
        <v>2.0572016460901232</v>
      </c>
      <c r="Y95" s="4">
        <v>163.19999999999999</v>
      </c>
      <c r="Z95" s="32">
        <f t="shared" si="16"/>
        <v>2.0148148148148146</v>
      </c>
      <c r="AA95" s="4">
        <v>133.83000000000001</v>
      </c>
      <c r="AB95" s="26">
        <f t="shared" si="17"/>
        <v>1.6522222222222225</v>
      </c>
      <c r="AC95" s="21">
        <f t="shared" si="18"/>
        <v>0.54943945056054933</v>
      </c>
      <c r="AD95" s="1"/>
      <c r="AE95" s="1"/>
      <c r="AF95" s="21" t="str">
        <f t="shared" si="19"/>
        <v xml:space="preserve"> </v>
      </c>
      <c r="AG95">
        <v>3</v>
      </c>
      <c r="AH95">
        <v>20</v>
      </c>
      <c r="AI95" s="42">
        <v>32</v>
      </c>
      <c r="AJ95" s="42">
        <v>110</v>
      </c>
      <c r="AK95" s="42">
        <v>5</v>
      </c>
      <c r="AL95" s="42">
        <v>60</v>
      </c>
      <c r="AM95" s="42">
        <v>63</v>
      </c>
      <c r="AN95" s="42">
        <v>8</v>
      </c>
      <c r="AO95">
        <v>27</v>
      </c>
      <c r="AP95">
        <v>127</v>
      </c>
      <c r="AQ95" s="31">
        <f t="shared" si="20"/>
        <v>0.17532467532467533</v>
      </c>
      <c r="AR95">
        <v>4.46</v>
      </c>
      <c r="AS95">
        <v>0</v>
      </c>
      <c r="AT95">
        <v>0</v>
      </c>
      <c r="AU95" s="16">
        <f t="shared" si="21"/>
        <v>-75.367647058823522</v>
      </c>
      <c r="AV95" s="4">
        <v>9.42</v>
      </c>
      <c r="AW95" s="4">
        <v>-4.4400000000000004</v>
      </c>
    </row>
    <row r="96" spans="1:49" x14ac:dyDescent="0.2">
      <c r="A96" s="13" t="s">
        <v>574</v>
      </c>
      <c r="B96" s="13" t="s">
        <v>575</v>
      </c>
      <c r="C96" s="1" t="s">
        <v>292</v>
      </c>
      <c r="D96" s="13" t="s">
        <v>173</v>
      </c>
      <c r="E96" s="13">
        <v>71</v>
      </c>
      <c r="F96" s="13">
        <v>0</v>
      </c>
      <c r="G96" s="13">
        <v>1</v>
      </c>
      <c r="H96" s="40">
        <f t="shared" si="11"/>
        <v>1</v>
      </c>
      <c r="I96">
        <v>0</v>
      </c>
      <c r="J96">
        <v>0</v>
      </c>
      <c r="K96">
        <v>1</v>
      </c>
      <c r="L96" s="20">
        <f t="shared" si="12"/>
        <v>0</v>
      </c>
      <c r="M96">
        <v>1</v>
      </c>
      <c r="N96">
        <v>0</v>
      </c>
      <c r="O96">
        <v>1</v>
      </c>
      <c r="P96" s="15">
        <f t="shared" si="13"/>
        <v>0</v>
      </c>
      <c r="Q96" s="15">
        <f t="shared" si="14"/>
        <v>0</v>
      </c>
      <c r="R96">
        <v>23</v>
      </c>
      <c r="S96">
        <v>3</v>
      </c>
      <c r="T96">
        <v>1</v>
      </c>
      <c r="U96">
        <v>3</v>
      </c>
      <c r="V96">
        <v>3</v>
      </c>
      <c r="W96" s="16">
        <v>159.73333333330001</v>
      </c>
      <c r="X96" s="26">
        <f t="shared" si="15"/>
        <v>2.249765258215493</v>
      </c>
      <c r="Y96" s="4">
        <v>149.04</v>
      </c>
      <c r="Z96" s="32">
        <f t="shared" si="16"/>
        <v>2.0991549295774647</v>
      </c>
      <c r="AA96" s="4">
        <v>184.33</v>
      </c>
      <c r="AB96" s="26">
        <f t="shared" si="17"/>
        <v>2.5961971830985919</v>
      </c>
      <c r="AC96" s="21">
        <f t="shared" si="18"/>
        <v>0.44707082220955691</v>
      </c>
      <c r="AD96" s="1"/>
      <c r="AE96" s="1"/>
      <c r="AF96" s="21" t="str">
        <f t="shared" si="19"/>
        <v xml:space="preserve"> </v>
      </c>
      <c r="AG96">
        <v>1</v>
      </c>
      <c r="AH96">
        <v>12</v>
      </c>
      <c r="AI96" s="42">
        <v>14</v>
      </c>
      <c r="AJ96" s="42">
        <v>115</v>
      </c>
      <c r="AK96" s="42">
        <v>9</v>
      </c>
      <c r="AL96" s="42">
        <v>44</v>
      </c>
      <c r="AM96" s="42">
        <v>59</v>
      </c>
      <c r="AN96" s="42">
        <v>7</v>
      </c>
      <c r="AO96">
        <v>14</v>
      </c>
      <c r="AP96">
        <v>121</v>
      </c>
      <c r="AQ96" s="31">
        <f t="shared" si="20"/>
        <v>0.1037037037037037</v>
      </c>
      <c r="AR96">
        <v>-4.1900000000000004</v>
      </c>
      <c r="AS96">
        <v>0</v>
      </c>
      <c r="AT96">
        <v>2</v>
      </c>
      <c r="AU96" s="16">
        <f t="shared" si="21"/>
        <v>-80.112721417069253</v>
      </c>
      <c r="AV96" s="4">
        <v>10.95</v>
      </c>
      <c r="AW96" s="4">
        <v>3.76</v>
      </c>
    </row>
    <row r="97" spans="1:49" x14ac:dyDescent="0.2">
      <c r="A97" s="13" t="s">
        <v>320</v>
      </c>
      <c r="B97" s="13" t="s">
        <v>579</v>
      </c>
      <c r="C97" s="13" t="s">
        <v>292</v>
      </c>
      <c r="D97" s="13" t="s">
        <v>146</v>
      </c>
      <c r="E97" s="13">
        <v>73</v>
      </c>
      <c r="F97" s="13">
        <v>1</v>
      </c>
      <c r="G97" s="13">
        <v>0</v>
      </c>
      <c r="H97" s="40">
        <f t="shared" si="11"/>
        <v>1</v>
      </c>
      <c r="I97">
        <v>1</v>
      </c>
      <c r="J97">
        <v>0</v>
      </c>
      <c r="K97">
        <v>0</v>
      </c>
      <c r="L97" s="20">
        <f t="shared" si="12"/>
        <v>0</v>
      </c>
      <c r="M97">
        <v>4</v>
      </c>
      <c r="N97">
        <v>4</v>
      </c>
      <c r="O97">
        <v>2</v>
      </c>
      <c r="P97" s="15">
        <f t="shared" si="13"/>
        <v>0.25</v>
      </c>
      <c r="Q97" s="15">
        <f t="shared" si="14"/>
        <v>0.1</v>
      </c>
      <c r="R97">
        <v>16</v>
      </c>
      <c r="S97">
        <v>1</v>
      </c>
      <c r="T97">
        <v>4</v>
      </c>
      <c r="U97">
        <v>1</v>
      </c>
      <c r="V97">
        <v>8</v>
      </c>
      <c r="W97" s="16">
        <v>173.95</v>
      </c>
      <c r="X97" s="26">
        <f t="shared" si="15"/>
        <v>2.3828767123287671</v>
      </c>
      <c r="Y97" s="4">
        <v>166.5</v>
      </c>
      <c r="Z97" s="32">
        <f t="shared" si="16"/>
        <v>2.2808219178082192</v>
      </c>
      <c r="AA97" s="4">
        <v>180.58</v>
      </c>
      <c r="AB97" s="26">
        <f t="shared" si="17"/>
        <v>2.4736986301369863</v>
      </c>
      <c r="AC97" s="21">
        <f t="shared" si="18"/>
        <v>0.47971649187507209</v>
      </c>
      <c r="AD97" s="13">
        <v>66</v>
      </c>
      <c r="AE97" s="13">
        <v>66</v>
      </c>
      <c r="AF97" s="21">
        <f t="shared" si="19"/>
        <v>0.5</v>
      </c>
      <c r="AG97">
        <v>1</v>
      </c>
      <c r="AH97">
        <v>14</v>
      </c>
      <c r="AI97" s="42">
        <v>12</v>
      </c>
      <c r="AJ97" s="42">
        <v>116</v>
      </c>
      <c r="AK97" s="42">
        <v>8</v>
      </c>
      <c r="AL97" s="42">
        <v>63</v>
      </c>
      <c r="AM97" s="42">
        <v>79</v>
      </c>
      <c r="AN97" s="42">
        <v>7</v>
      </c>
      <c r="AO97">
        <v>15</v>
      </c>
      <c r="AP97">
        <v>131</v>
      </c>
      <c r="AQ97" s="31">
        <f t="shared" si="20"/>
        <v>0.10273972602739725</v>
      </c>
      <c r="AR97">
        <v>-4.01</v>
      </c>
      <c r="AS97">
        <v>0</v>
      </c>
      <c r="AT97">
        <v>3</v>
      </c>
      <c r="AU97" s="16">
        <f t="shared" si="21"/>
        <v>-87.927927927927925</v>
      </c>
      <c r="AV97" s="4">
        <v>5.45</v>
      </c>
      <c r="AW97" s="4">
        <v>-6.72</v>
      </c>
    </row>
    <row r="98" spans="1:49" x14ac:dyDescent="0.2">
      <c r="A98" s="13" t="s">
        <v>582</v>
      </c>
      <c r="B98" s="13" t="s">
        <v>583</v>
      </c>
      <c r="C98" s="1" t="s">
        <v>584</v>
      </c>
      <c r="D98" s="13" t="s">
        <v>173</v>
      </c>
      <c r="E98" s="13">
        <v>1</v>
      </c>
      <c r="F98" s="13">
        <v>0</v>
      </c>
      <c r="G98" s="13">
        <v>0</v>
      </c>
      <c r="H98" s="40">
        <f t="shared" si="11"/>
        <v>0</v>
      </c>
      <c r="I98">
        <v>0</v>
      </c>
      <c r="J98">
        <v>0</v>
      </c>
      <c r="K98">
        <v>0</v>
      </c>
      <c r="L98" s="20">
        <f t="shared" si="12"/>
        <v>0</v>
      </c>
      <c r="M98">
        <v>0</v>
      </c>
      <c r="N98">
        <v>0</v>
      </c>
      <c r="O98">
        <v>0</v>
      </c>
      <c r="P98" s="15">
        <f t="shared" si="13"/>
        <v>0</v>
      </c>
      <c r="Q98" s="15">
        <f t="shared" si="14"/>
        <v>0</v>
      </c>
      <c r="R98">
        <v>0</v>
      </c>
      <c r="S98">
        <v>0</v>
      </c>
      <c r="T98">
        <v>0</v>
      </c>
      <c r="U98">
        <v>0</v>
      </c>
      <c r="V98">
        <v>0</v>
      </c>
      <c r="W98" s="16">
        <v>0</v>
      </c>
      <c r="X98" s="26">
        <f t="shared" si="15"/>
        <v>0</v>
      </c>
      <c r="Y98" s="4">
        <v>0</v>
      </c>
      <c r="Z98" s="32">
        <f t="shared" si="16"/>
        <v>0</v>
      </c>
      <c r="AA98" s="4">
        <v>12.09</v>
      </c>
      <c r="AB98" s="26">
        <f t="shared" si="17"/>
        <v>12.09</v>
      </c>
      <c r="AC98" s="21">
        <f t="shared" si="18"/>
        <v>0</v>
      </c>
      <c r="AD98" s="1"/>
      <c r="AE98" s="1"/>
      <c r="AF98" s="21" t="str">
        <f t="shared" si="19"/>
        <v xml:space="preserve"> </v>
      </c>
      <c r="AG98">
        <v>0</v>
      </c>
      <c r="AH98">
        <v>0</v>
      </c>
      <c r="AI98" s="42">
        <v>0</v>
      </c>
      <c r="AJ98" s="42">
        <v>0</v>
      </c>
      <c r="AK98" s="42">
        <v>0</v>
      </c>
      <c r="AL98" s="42">
        <v>0</v>
      </c>
      <c r="AM98" s="42">
        <v>0</v>
      </c>
      <c r="AN98" s="42">
        <v>0</v>
      </c>
      <c r="AO98">
        <v>0</v>
      </c>
      <c r="AP98">
        <v>0</v>
      </c>
      <c r="AQ98" s="31">
        <f t="shared" si="20"/>
        <v>0</v>
      </c>
      <c r="AR98"/>
      <c r="AS98">
        <v>0</v>
      </c>
      <c r="AT98">
        <v>0</v>
      </c>
      <c r="AU98" s="16">
        <f t="shared" si="21"/>
        <v>0</v>
      </c>
    </row>
    <row r="99" spans="1:49" x14ac:dyDescent="0.2">
      <c r="A99" s="13" t="s">
        <v>438</v>
      </c>
      <c r="B99" s="13" t="s">
        <v>587</v>
      </c>
      <c r="C99" s="1" t="s">
        <v>190</v>
      </c>
      <c r="D99" s="13" t="s">
        <v>154</v>
      </c>
      <c r="E99" s="13">
        <v>82</v>
      </c>
      <c r="F99" s="13">
        <v>2</v>
      </c>
      <c r="G99" s="13">
        <v>0</v>
      </c>
      <c r="H99" s="40">
        <f t="shared" si="11"/>
        <v>2</v>
      </c>
      <c r="I99">
        <v>1</v>
      </c>
      <c r="J99">
        <v>0</v>
      </c>
      <c r="K99">
        <v>0</v>
      </c>
      <c r="L99" s="20">
        <f t="shared" si="12"/>
        <v>0</v>
      </c>
      <c r="M99">
        <v>8</v>
      </c>
      <c r="N99">
        <v>2</v>
      </c>
      <c r="O99">
        <v>1</v>
      </c>
      <c r="P99" s="15">
        <f t="shared" si="13"/>
        <v>0.25</v>
      </c>
      <c r="Q99" s="15">
        <f t="shared" si="14"/>
        <v>0.18181818181818182</v>
      </c>
      <c r="R99">
        <v>13</v>
      </c>
      <c r="S99">
        <v>6</v>
      </c>
      <c r="T99">
        <v>3</v>
      </c>
      <c r="U99">
        <v>4</v>
      </c>
      <c r="V99">
        <v>9</v>
      </c>
      <c r="W99" s="16">
        <v>172.36666666670001</v>
      </c>
      <c r="X99" s="26">
        <f t="shared" si="15"/>
        <v>2.1020325203256101</v>
      </c>
      <c r="Y99" s="4">
        <v>175.12</v>
      </c>
      <c r="Z99" s="32">
        <f t="shared" si="16"/>
        <v>2.1356097560975611</v>
      </c>
      <c r="AA99" s="4">
        <v>257.77</v>
      </c>
      <c r="AB99" s="26">
        <f t="shared" si="17"/>
        <v>3.1435365853658532</v>
      </c>
      <c r="AC99" s="21">
        <f t="shared" si="18"/>
        <v>0.40453694934047912</v>
      </c>
      <c r="AD99" s="13">
        <v>52</v>
      </c>
      <c r="AE99" s="13">
        <v>46</v>
      </c>
      <c r="AF99" s="21">
        <f t="shared" si="19"/>
        <v>0.53061224489795922</v>
      </c>
      <c r="AG99">
        <v>1</v>
      </c>
      <c r="AH99">
        <v>17</v>
      </c>
      <c r="AI99" s="42">
        <v>21</v>
      </c>
      <c r="AJ99" s="42">
        <v>133</v>
      </c>
      <c r="AK99" s="42">
        <v>5</v>
      </c>
      <c r="AL99" s="42">
        <v>75</v>
      </c>
      <c r="AM99" s="42">
        <v>76</v>
      </c>
      <c r="AN99" s="42">
        <v>3</v>
      </c>
      <c r="AO99">
        <v>18</v>
      </c>
      <c r="AP99">
        <v>154</v>
      </c>
      <c r="AQ99" s="31">
        <f t="shared" si="20"/>
        <v>0.10465116279069768</v>
      </c>
      <c r="AR99">
        <v>-1.94</v>
      </c>
      <c r="AS99">
        <v>2</v>
      </c>
      <c r="AT99">
        <v>1</v>
      </c>
      <c r="AU99" s="16">
        <f t="shared" si="21"/>
        <v>-92.850616719963455</v>
      </c>
      <c r="AV99" s="4">
        <v>2.97</v>
      </c>
      <c r="AW99" s="4">
        <v>-5.53</v>
      </c>
    </row>
    <row r="100" spans="1:49" x14ac:dyDescent="0.2">
      <c r="A100" s="13" t="s">
        <v>591</v>
      </c>
      <c r="B100" s="13" t="s">
        <v>592</v>
      </c>
      <c r="C100" s="1" t="s">
        <v>190</v>
      </c>
      <c r="D100" s="13" t="s">
        <v>146</v>
      </c>
      <c r="E100" s="13">
        <v>5</v>
      </c>
      <c r="F100" s="13">
        <v>0</v>
      </c>
      <c r="G100" s="13">
        <v>0</v>
      </c>
      <c r="H100" s="40">
        <f t="shared" si="11"/>
        <v>0</v>
      </c>
      <c r="I100">
        <v>0</v>
      </c>
      <c r="J100">
        <v>0</v>
      </c>
      <c r="K100">
        <v>0</v>
      </c>
      <c r="L100" s="20">
        <f t="shared" si="12"/>
        <v>0</v>
      </c>
      <c r="M100">
        <v>0</v>
      </c>
      <c r="N100">
        <v>0</v>
      </c>
      <c r="O100">
        <v>0</v>
      </c>
      <c r="P100" s="15">
        <f t="shared" si="13"/>
        <v>0</v>
      </c>
      <c r="Q100" s="15">
        <f t="shared" si="14"/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s="16">
        <v>0</v>
      </c>
      <c r="X100" s="26">
        <f t="shared" si="15"/>
        <v>0</v>
      </c>
      <c r="Y100" s="4">
        <v>0</v>
      </c>
      <c r="Z100" s="32">
        <f t="shared" si="16"/>
        <v>0</v>
      </c>
      <c r="AA100" s="4">
        <v>34.299999999999997</v>
      </c>
      <c r="AB100" s="26">
        <f t="shared" si="17"/>
        <v>6.8599999999999994</v>
      </c>
      <c r="AC100" s="21">
        <f t="shared" si="18"/>
        <v>0</v>
      </c>
      <c r="AD100" s="13">
        <v>0</v>
      </c>
      <c r="AE100" s="13">
        <v>0</v>
      </c>
      <c r="AF100" s="21" t="str">
        <f t="shared" si="19"/>
        <v xml:space="preserve"> </v>
      </c>
      <c r="AG100">
        <v>0</v>
      </c>
      <c r="AH100">
        <v>0</v>
      </c>
      <c r="AI100" s="42">
        <v>0</v>
      </c>
      <c r="AJ100" s="42">
        <v>0</v>
      </c>
      <c r="AK100" s="42">
        <v>0</v>
      </c>
      <c r="AL100" s="42">
        <v>0</v>
      </c>
      <c r="AM100" s="42">
        <v>0</v>
      </c>
      <c r="AN100" s="42">
        <v>0</v>
      </c>
      <c r="AO100">
        <v>0</v>
      </c>
      <c r="AP100">
        <v>0</v>
      </c>
      <c r="AQ100" s="31">
        <f t="shared" si="20"/>
        <v>0</v>
      </c>
      <c r="AR100"/>
      <c r="AS100">
        <v>0</v>
      </c>
      <c r="AT100">
        <v>0</v>
      </c>
      <c r="AU100" s="16">
        <f t="shared" si="21"/>
        <v>0</v>
      </c>
    </row>
    <row r="101" spans="1:49" x14ac:dyDescent="0.2">
      <c r="A101" s="13" t="s">
        <v>595</v>
      </c>
      <c r="B101" s="13" t="s">
        <v>592</v>
      </c>
      <c r="C101" s="1" t="s">
        <v>206</v>
      </c>
      <c r="D101" s="13" t="s">
        <v>596</v>
      </c>
      <c r="E101" s="13">
        <v>82</v>
      </c>
      <c r="F101" s="13">
        <v>0</v>
      </c>
      <c r="G101" s="13">
        <v>0</v>
      </c>
      <c r="H101" s="40">
        <f t="shared" si="11"/>
        <v>0</v>
      </c>
      <c r="I101">
        <v>0</v>
      </c>
      <c r="J101">
        <v>0</v>
      </c>
      <c r="K101">
        <v>0</v>
      </c>
      <c r="L101" s="20">
        <f t="shared" si="12"/>
        <v>0</v>
      </c>
      <c r="M101">
        <v>8</v>
      </c>
      <c r="N101">
        <v>1</v>
      </c>
      <c r="O101">
        <v>2</v>
      </c>
      <c r="P101" s="15">
        <f t="shared" si="13"/>
        <v>0</v>
      </c>
      <c r="Q101" s="15">
        <f t="shared" si="14"/>
        <v>0</v>
      </c>
      <c r="R101">
        <v>5</v>
      </c>
      <c r="S101">
        <v>7</v>
      </c>
      <c r="T101">
        <v>1</v>
      </c>
      <c r="U101">
        <v>2</v>
      </c>
      <c r="V101">
        <v>5</v>
      </c>
      <c r="W101" s="16">
        <v>108.8833333333</v>
      </c>
      <c r="X101" s="26">
        <f t="shared" si="15"/>
        <v>1.327845528454878</v>
      </c>
      <c r="Y101" s="4">
        <v>102.55</v>
      </c>
      <c r="Z101" s="32">
        <f t="shared" si="16"/>
        <v>1.2506097560975609</v>
      </c>
      <c r="AA101" s="4">
        <v>292.57</v>
      </c>
      <c r="AB101" s="26">
        <f t="shared" si="17"/>
        <v>3.5679268292682926</v>
      </c>
      <c r="AC101" s="21">
        <f t="shared" si="18"/>
        <v>0.25954140514274143</v>
      </c>
      <c r="AD101" s="13">
        <v>1</v>
      </c>
      <c r="AE101" s="13">
        <v>2</v>
      </c>
      <c r="AF101" s="21">
        <f t="shared" si="19"/>
        <v>0.33333333333333331</v>
      </c>
      <c r="AG101">
        <v>0</v>
      </c>
      <c r="AH101">
        <v>8</v>
      </c>
      <c r="AI101" s="42">
        <v>11</v>
      </c>
      <c r="AJ101" s="42">
        <v>67</v>
      </c>
      <c r="AK101" s="42">
        <v>5</v>
      </c>
      <c r="AL101" s="42">
        <v>31</v>
      </c>
      <c r="AM101" s="42">
        <v>49</v>
      </c>
      <c r="AN101" s="42">
        <v>3</v>
      </c>
      <c r="AO101">
        <v>11</v>
      </c>
      <c r="AP101">
        <v>77</v>
      </c>
      <c r="AQ101" s="31">
        <f t="shared" si="20"/>
        <v>0.125</v>
      </c>
      <c r="AR101">
        <v>-4.43</v>
      </c>
      <c r="AS101">
        <v>0</v>
      </c>
      <c r="AT101">
        <v>3</v>
      </c>
      <c r="AU101" s="16">
        <f t="shared" si="21"/>
        <v>-79.570941004388104</v>
      </c>
      <c r="AV101" s="4">
        <v>3.16</v>
      </c>
      <c r="AW101" s="4">
        <v>-3.04</v>
      </c>
    </row>
    <row r="102" spans="1:49" x14ac:dyDescent="0.2">
      <c r="A102" s="13" t="s">
        <v>599</v>
      </c>
      <c r="B102" s="13" t="s">
        <v>592</v>
      </c>
      <c r="C102" s="1" t="s">
        <v>219</v>
      </c>
      <c r="D102" s="13" t="s">
        <v>154</v>
      </c>
      <c r="E102" s="13">
        <v>52</v>
      </c>
      <c r="F102" s="13">
        <v>0</v>
      </c>
      <c r="G102" s="13">
        <v>0</v>
      </c>
      <c r="H102" s="40">
        <f t="shared" si="11"/>
        <v>0</v>
      </c>
      <c r="I102">
        <v>0</v>
      </c>
      <c r="J102">
        <v>0</v>
      </c>
      <c r="K102">
        <v>0</v>
      </c>
      <c r="L102" s="20">
        <f t="shared" si="12"/>
        <v>0</v>
      </c>
      <c r="M102">
        <v>2</v>
      </c>
      <c r="N102">
        <v>1</v>
      </c>
      <c r="O102">
        <v>0</v>
      </c>
      <c r="P102" s="15">
        <f t="shared" si="13"/>
        <v>0</v>
      </c>
      <c r="Q102" s="15">
        <f t="shared" si="14"/>
        <v>0</v>
      </c>
      <c r="R102">
        <v>4</v>
      </c>
      <c r="S102">
        <v>2</v>
      </c>
      <c r="T102">
        <v>2</v>
      </c>
      <c r="U102">
        <v>0</v>
      </c>
      <c r="V102">
        <v>0</v>
      </c>
      <c r="W102" s="16">
        <v>55.75</v>
      </c>
      <c r="X102" s="26">
        <f t="shared" si="15"/>
        <v>1.0721153846153846</v>
      </c>
      <c r="Y102" s="4">
        <v>53.62</v>
      </c>
      <c r="Z102" s="32">
        <f t="shared" si="16"/>
        <v>1.0311538461538461</v>
      </c>
      <c r="AA102" s="4">
        <v>236.39</v>
      </c>
      <c r="AB102" s="26">
        <f t="shared" si="17"/>
        <v>4.5459615384615386</v>
      </c>
      <c r="AC102" s="21">
        <f t="shared" si="18"/>
        <v>0.18489017620082063</v>
      </c>
      <c r="AD102" s="13">
        <v>1</v>
      </c>
      <c r="AE102" s="13">
        <v>1</v>
      </c>
      <c r="AF102" s="21">
        <f t="shared" si="19"/>
        <v>0.5</v>
      </c>
      <c r="AG102">
        <v>0</v>
      </c>
      <c r="AH102">
        <v>4</v>
      </c>
      <c r="AI102" s="42">
        <v>5</v>
      </c>
      <c r="AJ102" s="42">
        <v>52</v>
      </c>
      <c r="AK102" s="42">
        <v>2</v>
      </c>
      <c r="AL102" s="42">
        <v>16</v>
      </c>
      <c r="AM102" s="42">
        <v>28</v>
      </c>
      <c r="AN102" s="42">
        <v>3</v>
      </c>
      <c r="AO102">
        <v>6</v>
      </c>
      <c r="AP102">
        <v>49</v>
      </c>
      <c r="AQ102" s="31">
        <f t="shared" si="20"/>
        <v>0.10909090909090909</v>
      </c>
      <c r="AR102">
        <v>-3.55</v>
      </c>
      <c r="AS102">
        <v>0</v>
      </c>
      <c r="AT102">
        <v>1</v>
      </c>
      <c r="AU102" s="16">
        <f t="shared" si="21"/>
        <v>-100.70869078701978</v>
      </c>
      <c r="AV102" s="4">
        <v>5.45</v>
      </c>
      <c r="AW102" s="4">
        <v>-0.2</v>
      </c>
    </row>
    <row r="103" spans="1:49" x14ac:dyDescent="0.2">
      <c r="A103" s="13" t="s">
        <v>217</v>
      </c>
      <c r="B103" s="13" t="s">
        <v>592</v>
      </c>
      <c r="C103" s="1" t="s">
        <v>554</v>
      </c>
      <c r="D103" s="13" t="s">
        <v>154</v>
      </c>
      <c r="E103" s="13">
        <v>12</v>
      </c>
      <c r="F103" s="13">
        <v>0</v>
      </c>
      <c r="G103" s="13">
        <v>0</v>
      </c>
      <c r="H103" s="40">
        <f t="shared" si="11"/>
        <v>0</v>
      </c>
      <c r="I103">
        <v>0</v>
      </c>
      <c r="J103">
        <v>0</v>
      </c>
      <c r="K103">
        <v>0</v>
      </c>
      <c r="L103" s="20">
        <f t="shared" si="12"/>
        <v>0</v>
      </c>
      <c r="M103">
        <v>0</v>
      </c>
      <c r="N103">
        <v>0</v>
      </c>
      <c r="O103">
        <v>0</v>
      </c>
      <c r="P103" s="15">
        <f t="shared" si="13"/>
        <v>0</v>
      </c>
      <c r="Q103" s="15">
        <f t="shared" si="14"/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s="16">
        <v>0</v>
      </c>
      <c r="X103" s="26">
        <f t="shared" si="15"/>
        <v>0</v>
      </c>
      <c r="Y103" s="4">
        <v>0</v>
      </c>
      <c r="Z103" s="32">
        <f t="shared" si="16"/>
        <v>0</v>
      </c>
      <c r="AA103" s="4">
        <v>61.66</v>
      </c>
      <c r="AB103" s="26">
        <f t="shared" si="17"/>
        <v>5.1383333333333328</v>
      </c>
      <c r="AC103" s="21">
        <f t="shared" si="18"/>
        <v>0</v>
      </c>
      <c r="AD103" s="13">
        <v>0</v>
      </c>
      <c r="AE103" s="13">
        <v>0</v>
      </c>
      <c r="AF103" s="21" t="str">
        <f t="shared" si="19"/>
        <v xml:space="preserve"> </v>
      </c>
      <c r="AG103">
        <v>0</v>
      </c>
      <c r="AH103">
        <v>0</v>
      </c>
      <c r="AI103" s="42">
        <v>0</v>
      </c>
      <c r="AJ103" s="42">
        <v>0</v>
      </c>
      <c r="AK103" s="42">
        <v>0</v>
      </c>
      <c r="AL103" s="42">
        <v>0</v>
      </c>
      <c r="AM103" s="42">
        <v>0</v>
      </c>
      <c r="AN103" s="42">
        <v>0</v>
      </c>
      <c r="AO103">
        <v>0</v>
      </c>
      <c r="AP103">
        <v>0</v>
      </c>
      <c r="AQ103" s="31">
        <f t="shared" si="20"/>
        <v>0</v>
      </c>
      <c r="AR103"/>
      <c r="AS103">
        <v>1</v>
      </c>
      <c r="AT103">
        <v>0</v>
      </c>
      <c r="AU103" s="16">
        <f t="shared" si="21"/>
        <v>0</v>
      </c>
    </row>
    <row r="104" spans="1:49" x14ac:dyDescent="0.2">
      <c r="A104" s="13" t="s">
        <v>477</v>
      </c>
      <c r="B104" s="13" t="s">
        <v>592</v>
      </c>
      <c r="C104" s="1" t="s">
        <v>358</v>
      </c>
      <c r="D104" s="13" t="s">
        <v>146</v>
      </c>
      <c r="E104" s="13">
        <v>7</v>
      </c>
      <c r="F104" s="13">
        <v>0</v>
      </c>
      <c r="G104" s="13">
        <v>0</v>
      </c>
      <c r="H104" s="40">
        <f t="shared" si="11"/>
        <v>0</v>
      </c>
      <c r="I104">
        <v>0</v>
      </c>
      <c r="J104">
        <v>0</v>
      </c>
      <c r="K104">
        <v>0</v>
      </c>
      <c r="L104" s="20">
        <f t="shared" si="12"/>
        <v>0</v>
      </c>
      <c r="M104">
        <v>0</v>
      </c>
      <c r="N104">
        <v>0</v>
      </c>
      <c r="O104">
        <v>0</v>
      </c>
      <c r="P104" s="15">
        <f t="shared" si="13"/>
        <v>0</v>
      </c>
      <c r="Q104" s="15">
        <f t="shared" si="14"/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s="16">
        <v>1.85</v>
      </c>
      <c r="X104" s="26">
        <f t="shared" si="15"/>
        <v>0.26428571428571429</v>
      </c>
      <c r="Y104" s="4">
        <v>2.0099999999999998</v>
      </c>
      <c r="Z104" s="32">
        <f t="shared" si="16"/>
        <v>0.28714285714285709</v>
      </c>
      <c r="AA104" s="4">
        <v>42.23</v>
      </c>
      <c r="AB104" s="26">
        <f t="shared" si="17"/>
        <v>6.032857142857142</v>
      </c>
      <c r="AC104" s="21">
        <f t="shared" si="18"/>
        <v>4.543399638336347E-2</v>
      </c>
      <c r="AD104" s="13">
        <v>0</v>
      </c>
      <c r="AE104" s="13">
        <v>0</v>
      </c>
      <c r="AF104" s="21" t="str">
        <f t="shared" si="19"/>
        <v xml:space="preserve"> </v>
      </c>
      <c r="AG104">
        <v>0</v>
      </c>
      <c r="AH104">
        <v>0</v>
      </c>
      <c r="AI104" s="42">
        <v>0</v>
      </c>
      <c r="AJ104" s="42">
        <v>2</v>
      </c>
      <c r="AK104" s="42">
        <v>0</v>
      </c>
      <c r="AL104" s="42">
        <v>1</v>
      </c>
      <c r="AM104" s="42">
        <v>0</v>
      </c>
      <c r="AN104" s="42">
        <v>0</v>
      </c>
      <c r="AO104">
        <v>0</v>
      </c>
      <c r="AP104">
        <v>1</v>
      </c>
      <c r="AQ104" s="31">
        <f t="shared" si="20"/>
        <v>0</v>
      </c>
      <c r="AR104">
        <v>-5.13</v>
      </c>
      <c r="AS104">
        <v>0</v>
      </c>
      <c r="AT104">
        <v>0</v>
      </c>
      <c r="AU104" s="16">
        <f t="shared" si="21"/>
        <v>-89.552238805970148</v>
      </c>
      <c r="AV104" s="4">
        <v>0</v>
      </c>
      <c r="AW104" s="4">
        <v>0</v>
      </c>
    </row>
    <row r="105" spans="1:49" x14ac:dyDescent="0.2">
      <c r="A105" s="13" t="s">
        <v>605</v>
      </c>
      <c r="B105" s="13" t="s">
        <v>606</v>
      </c>
      <c r="C105" s="1" t="s">
        <v>398</v>
      </c>
      <c r="D105" s="13" t="s">
        <v>328</v>
      </c>
      <c r="E105" s="13">
        <v>17</v>
      </c>
      <c r="F105" s="13">
        <v>0</v>
      </c>
      <c r="G105" s="13">
        <v>0</v>
      </c>
      <c r="H105" s="40">
        <f t="shared" si="11"/>
        <v>0</v>
      </c>
      <c r="I105">
        <v>0</v>
      </c>
      <c r="J105">
        <v>0</v>
      </c>
      <c r="K105">
        <v>0</v>
      </c>
      <c r="L105" s="20">
        <f t="shared" si="12"/>
        <v>0</v>
      </c>
      <c r="M105">
        <v>0</v>
      </c>
      <c r="N105">
        <v>0</v>
      </c>
      <c r="O105">
        <v>0</v>
      </c>
      <c r="P105" s="15">
        <f t="shared" si="13"/>
        <v>0</v>
      </c>
      <c r="Q105" s="15">
        <f t="shared" si="14"/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s="16">
        <v>6.6666666700000002E-2</v>
      </c>
      <c r="X105" s="26">
        <f t="shared" si="15"/>
        <v>3.9215686294117652E-3</v>
      </c>
      <c r="Y105" s="4">
        <v>0</v>
      </c>
      <c r="Z105" s="32">
        <f t="shared" si="16"/>
        <v>0</v>
      </c>
      <c r="AA105" s="4">
        <v>88.65</v>
      </c>
      <c r="AB105" s="26">
        <f t="shared" si="17"/>
        <v>5.2147058823529413</v>
      </c>
      <c r="AC105" s="21">
        <f t="shared" si="18"/>
        <v>0</v>
      </c>
      <c r="AD105" s="13">
        <v>0</v>
      </c>
      <c r="AE105" s="13">
        <v>0</v>
      </c>
      <c r="AF105" s="21" t="str">
        <f t="shared" si="19"/>
        <v xml:space="preserve"> </v>
      </c>
      <c r="AG105">
        <v>0</v>
      </c>
      <c r="AH105">
        <v>0</v>
      </c>
      <c r="AI105" s="42">
        <v>0</v>
      </c>
      <c r="AJ105" s="42">
        <v>0</v>
      </c>
      <c r="AK105" s="42">
        <v>0</v>
      </c>
      <c r="AL105" s="42">
        <v>0</v>
      </c>
      <c r="AM105" s="42">
        <v>0</v>
      </c>
      <c r="AN105" s="42">
        <v>0</v>
      </c>
      <c r="AO105">
        <v>0</v>
      </c>
      <c r="AP105">
        <v>0</v>
      </c>
      <c r="AQ105" s="31">
        <f t="shared" si="20"/>
        <v>0</v>
      </c>
      <c r="AR105"/>
      <c r="AS105">
        <v>0</v>
      </c>
      <c r="AT105">
        <v>0</v>
      </c>
      <c r="AU105" s="16">
        <f t="shared" si="21"/>
        <v>0</v>
      </c>
    </row>
    <row r="106" spans="1:49" x14ac:dyDescent="0.2">
      <c r="A106" s="13" t="s">
        <v>377</v>
      </c>
      <c r="B106" s="13" t="s">
        <v>610</v>
      </c>
      <c r="C106" s="1" t="s">
        <v>190</v>
      </c>
      <c r="D106" s="13" t="s">
        <v>129</v>
      </c>
      <c r="E106" s="13">
        <v>53</v>
      </c>
      <c r="F106" s="13">
        <v>0</v>
      </c>
      <c r="G106" s="13">
        <v>0</v>
      </c>
      <c r="H106" s="40">
        <f t="shared" si="11"/>
        <v>0</v>
      </c>
      <c r="I106">
        <v>0</v>
      </c>
      <c r="J106">
        <v>0</v>
      </c>
      <c r="K106">
        <v>0</v>
      </c>
      <c r="L106" s="20">
        <f t="shared" si="12"/>
        <v>0</v>
      </c>
      <c r="M106">
        <v>0</v>
      </c>
      <c r="N106">
        <v>0</v>
      </c>
      <c r="O106">
        <v>0</v>
      </c>
      <c r="P106" s="15">
        <f t="shared" si="13"/>
        <v>0</v>
      </c>
      <c r="Q106" s="15">
        <f t="shared" si="14"/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s="16">
        <v>8.3333333300000006E-2</v>
      </c>
      <c r="X106" s="26">
        <f t="shared" si="15"/>
        <v>1.5723270433962266E-3</v>
      </c>
      <c r="Y106" s="4">
        <v>0</v>
      </c>
      <c r="Z106" s="32">
        <f t="shared" si="16"/>
        <v>0</v>
      </c>
      <c r="AA106" s="4">
        <v>284.05</v>
      </c>
      <c r="AB106" s="26">
        <f t="shared" si="17"/>
        <v>5.3594339622641511</v>
      </c>
      <c r="AC106" s="21">
        <f t="shared" si="18"/>
        <v>0</v>
      </c>
      <c r="AD106" s="13">
        <v>0</v>
      </c>
      <c r="AE106" s="13">
        <v>0</v>
      </c>
      <c r="AF106" s="21" t="str">
        <f t="shared" si="19"/>
        <v xml:space="preserve"> </v>
      </c>
      <c r="AG106">
        <v>0</v>
      </c>
      <c r="AH106">
        <v>0</v>
      </c>
      <c r="AI106" s="42">
        <v>0</v>
      </c>
      <c r="AJ106" s="42">
        <v>0</v>
      </c>
      <c r="AK106" s="42">
        <v>0</v>
      </c>
      <c r="AL106" s="42">
        <v>0</v>
      </c>
      <c r="AM106" s="42">
        <v>0</v>
      </c>
      <c r="AN106" s="42">
        <v>0</v>
      </c>
      <c r="AO106">
        <v>0</v>
      </c>
      <c r="AP106">
        <v>0</v>
      </c>
      <c r="AQ106" s="31">
        <f t="shared" si="20"/>
        <v>0</v>
      </c>
      <c r="AR106"/>
      <c r="AS106">
        <v>0</v>
      </c>
      <c r="AT106">
        <v>1</v>
      </c>
      <c r="AU106" s="16">
        <f t="shared" si="21"/>
        <v>0</v>
      </c>
    </row>
    <row r="107" spans="1:49" x14ac:dyDescent="0.2">
      <c r="A107" s="13" t="s">
        <v>144</v>
      </c>
      <c r="B107" s="13" t="s">
        <v>614</v>
      </c>
      <c r="C107" s="1" t="s">
        <v>554</v>
      </c>
      <c r="D107" s="13" t="s">
        <v>154</v>
      </c>
      <c r="E107" s="13">
        <v>20</v>
      </c>
      <c r="F107" s="13">
        <v>0</v>
      </c>
      <c r="G107" s="13">
        <v>0</v>
      </c>
      <c r="H107" s="40">
        <f t="shared" si="11"/>
        <v>0</v>
      </c>
      <c r="I107">
        <v>0</v>
      </c>
      <c r="J107">
        <v>0</v>
      </c>
      <c r="K107">
        <v>0</v>
      </c>
      <c r="L107" s="20">
        <f t="shared" si="12"/>
        <v>0</v>
      </c>
      <c r="M107">
        <v>2</v>
      </c>
      <c r="N107">
        <v>2</v>
      </c>
      <c r="O107">
        <v>0</v>
      </c>
      <c r="P107" s="15">
        <f t="shared" si="13"/>
        <v>0</v>
      </c>
      <c r="Q107" s="15">
        <f t="shared" si="14"/>
        <v>0</v>
      </c>
      <c r="R107">
        <v>7</v>
      </c>
      <c r="S107">
        <v>0</v>
      </c>
      <c r="T107">
        <v>0</v>
      </c>
      <c r="U107">
        <v>0</v>
      </c>
      <c r="V107">
        <v>0</v>
      </c>
      <c r="W107" s="16">
        <v>30.1</v>
      </c>
      <c r="X107" s="26">
        <f t="shared" si="15"/>
        <v>1.5050000000000001</v>
      </c>
      <c r="Y107" s="4">
        <v>29.25</v>
      </c>
      <c r="Z107" s="32">
        <f t="shared" si="16"/>
        <v>1.4624999999999999</v>
      </c>
      <c r="AA107" s="4">
        <v>59.92</v>
      </c>
      <c r="AB107" s="26">
        <f t="shared" si="17"/>
        <v>2.996</v>
      </c>
      <c r="AC107" s="21">
        <f t="shared" si="18"/>
        <v>0.32802512055624089</v>
      </c>
      <c r="AD107" s="13">
        <v>13</v>
      </c>
      <c r="AE107" s="13">
        <v>7</v>
      </c>
      <c r="AF107" s="21">
        <f t="shared" si="19"/>
        <v>0.65</v>
      </c>
      <c r="AG107">
        <v>0</v>
      </c>
      <c r="AH107">
        <v>4</v>
      </c>
      <c r="AI107" s="42">
        <v>4</v>
      </c>
      <c r="AJ107" s="42">
        <v>28</v>
      </c>
      <c r="AK107" s="42">
        <v>2</v>
      </c>
      <c r="AL107" s="42">
        <v>6</v>
      </c>
      <c r="AM107" s="42">
        <v>18</v>
      </c>
      <c r="AN107" s="42">
        <v>0</v>
      </c>
      <c r="AO107">
        <v>5</v>
      </c>
      <c r="AP107">
        <v>32</v>
      </c>
      <c r="AQ107" s="31">
        <f t="shared" si="20"/>
        <v>0.13513513513513514</v>
      </c>
      <c r="AR107">
        <v>-8.7100000000000009</v>
      </c>
      <c r="AS107">
        <v>0</v>
      </c>
      <c r="AT107">
        <v>0</v>
      </c>
      <c r="AU107" s="16">
        <f t="shared" si="21"/>
        <v>-102.56410256410255</v>
      </c>
      <c r="AV107" s="4">
        <v>5</v>
      </c>
      <c r="AW107" s="4">
        <v>-3.77</v>
      </c>
    </row>
    <row r="108" spans="1:49" x14ac:dyDescent="0.2">
      <c r="A108" s="13" t="s">
        <v>616</v>
      </c>
      <c r="B108" s="13" t="s">
        <v>617</v>
      </c>
      <c r="C108" s="1" t="s">
        <v>554</v>
      </c>
      <c r="D108" s="13" t="s">
        <v>173</v>
      </c>
      <c r="E108" s="13">
        <v>82</v>
      </c>
      <c r="F108" s="13">
        <v>0</v>
      </c>
      <c r="G108" s="13">
        <v>0</v>
      </c>
      <c r="H108" s="40">
        <f t="shared" si="11"/>
        <v>0</v>
      </c>
      <c r="I108">
        <v>0</v>
      </c>
      <c r="J108">
        <v>0</v>
      </c>
      <c r="K108">
        <v>0</v>
      </c>
      <c r="L108" s="20">
        <f t="shared" si="12"/>
        <v>0</v>
      </c>
      <c r="M108">
        <v>5</v>
      </c>
      <c r="N108">
        <v>1</v>
      </c>
      <c r="O108">
        <v>0</v>
      </c>
      <c r="P108" s="15">
        <f t="shared" si="13"/>
        <v>0</v>
      </c>
      <c r="Q108" s="15">
        <f t="shared" si="14"/>
        <v>0</v>
      </c>
      <c r="R108">
        <v>10</v>
      </c>
      <c r="S108">
        <v>15</v>
      </c>
      <c r="T108">
        <v>0</v>
      </c>
      <c r="U108">
        <v>8</v>
      </c>
      <c r="V108">
        <v>8</v>
      </c>
      <c r="W108" s="16">
        <v>158.61666666670001</v>
      </c>
      <c r="X108" s="26">
        <f t="shared" si="15"/>
        <v>1.9343495934963417</v>
      </c>
      <c r="Y108" s="4">
        <v>152.97</v>
      </c>
      <c r="Z108" s="32">
        <f t="shared" si="16"/>
        <v>1.8654878048780488</v>
      </c>
      <c r="AA108" s="4">
        <v>201.31</v>
      </c>
      <c r="AB108" s="26">
        <f t="shared" si="17"/>
        <v>2.4550000000000001</v>
      </c>
      <c r="AC108" s="21">
        <f t="shared" si="18"/>
        <v>0.43177712543750707</v>
      </c>
      <c r="AD108" s="1"/>
      <c r="AE108" s="1"/>
      <c r="AF108" s="21" t="str">
        <f t="shared" si="19"/>
        <v xml:space="preserve"> </v>
      </c>
      <c r="AG108">
        <v>0</v>
      </c>
      <c r="AH108">
        <v>19</v>
      </c>
      <c r="AI108" s="42">
        <v>34</v>
      </c>
      <c r="AJ108" s="42">
        <v>110</v>
      </c>
      <c r="AK108" s="42">
        <v>8</v>
      </c>
      <c r="AL108" s="42">
        <v>59</v>
      </c>
      <c r="AM108" s="42">
        <v>62</v>
      </c>
      <c r="AN108" s="42">
        <v>5</v>
      </c>
      <c r="AO108">
        <v>28</v>
      </c>
      <c r="AP108">
        <v>118</v>
      </c>
      <c r="AQ108" s="31">
        <f t="shared" si="20"/>
        <v>0.19178082191780821</v>
      </c>
      <c r="AR108">
        <v>5.18</v>
      </c>
      <c r="AS108">
        <v>2</v>
      </c>
      <c r="AT108">
        <v>0</v>
      </c>
      <c r="AU108" s="16">
        <f t="shared" si="21"/>
        <v>-79.623455579525398</v>
      </c>
      <c r="AV108" s="4">
        <v>9.7899999999999991</v>
      </c>
      <c r="AW108" s="4">
        <v>1.92</v>
      </c>
    </row>
    <row r="109" spans="1:49" x14ac:dyDescent="0.2">
      <c r="A109" s="13" t="s">
        <v>453</v>
      </c>
      <c r="B109" s="13" t="s">
        <v>620</v>
      </c>
      <c r="C109" s="1" t="s">
        <v>409</v>
      </c>
      <c r="D109" s="13" t="s">
        <v>596</v>
      </c>
      <c r="E109" s="13">
        <v>70</v>
      </c>
      <c r="F109" s="13">
        <v>1</v>
      </c>
      <c r="G109" s="13">
        <v>0</v>
      </c>
      <c r="H109" s="40">
        <f t="shared" si="11"/>
        <v>1</v>
      </c>
      <c r="I109">
        <v>1</v>
      </c>
      <c r="J109">
        <v>0</v>
      </c>
      <c r="K109">
        <v>0</v>
      </c>
      <c r="L109" s="20">
        <f t="shared" si="12"/>
        <v>0</v>
      </c>
      <c r="M109">
        <v>6</v>
      </c>
      <c r="N109">
        <v>0</v>
      </c>
      <c r="O109">
        <v>2</v>
      </c>
      <c r="P109" s="15">
        <f t="shared" si="13"/>
        <v>0.16666666666666666</v>
      </c>
      <c r="Q109" s="15">
        <f t="shared" si="14"/>
        <v>0.125</v>
      </c>
      <c r="R109">
        <v>7</v>
      </c>
      <c r="S109">
        <v>0</v>
      </c>
      <c r="T109">
        <v>3</v>
      </c>
      <c r="U109">
        <v>1</v>
      </c>
      <c r="V109">
        <v>4</v>
      </c>
      <c r="W109" s="16">
        <v>85.083333333300004</v>
      </c>
      <c r="X109" s="26">
        <f t="shared" si="15"/>
        <v>1.2154761904757143</v>
      </c>
      <c r="Y109" s="4">
        <v>83.52</v>
      </c>
      <c r="Z109" s="32">
        <f t="shared" si="16"/>
        <v>1.1931428571428571</v>
      </c>
      <c r="AA109" s="4">
        <v>282.8</v>
      </c>
      <c r="AB109" s="26">
        <f t="shared" si="17"/>
        <v>4.04</v>
      </c>
      <c r="AC109" s="21">
        <f t="shared" si="18"/>
        <v>0.22799737934046735</v>
      </c>
      <c r="AD109" s="13">
        <v>1</v>
      </c>
      <c r="AE109" s="13">
        <v>2</v>
      </c>
      <c r="AF109" s="21">
        <f t="shared" si="19"/>
        <v>0.33333333333333331</v>
      </c>
      <c r="AG109">
        <v>1</v>
      </c>
      <c r="AH109">
        <v>7</v>
      </c>
      <c r="AI109" s="42">
        <v>14</v>
      </c>
      <c r="AJ109" s="42">
        <v>54</v>
      </c>
      <c r="AK109" s="42">
        <v>1</v>
      </c>
      <c r="AL109" s="42">
        <v>24</v>
      </c>
      <c r="AM109" s="42">
        <v>41</v>
      </c>
      <c r="AN109" s="42">
        <v>3</v>
      </c>
      <c r="AO109">
        <v>10</v>
      </c>
      <c r="AP109">
        <v>68</v>
      </c>
      <c r="AQ109" s="31">
        <f t="shared" si="20"/>
        <v>0.12820512820512819</v>
      </c>
      <c r="AR109">
        <v>-6.03</v>
      </c>
      <c r="AS109">
        <v>2</v>
      </c>
      <c r="AT109">
        <v>2</v>
      </c>
      <c r="AU109" s="16">
        <f t="shared" si="21"/>
        <v>-76.867816091954026</v>
      </c>
      <c r="AV109" s="4">
        <v>4.4400000000000004</v>
      </c>
      <c r="AW109" s="4">
        <v>-0.48</v>
      </c>
    </row>
    <row r="110" spans="1:49" x14ac:dyDescent="0.2">
      <c r="A110" s="13" t="s">
        <v>591</v>
      </c>
      <c r="B110" s="13" t="s">
        <v>623</v>
      </c>
      <c r="C110" s="1" t="s">
        <v>264</v>
      </c>
      <c r="D110" s="13" t="s">
        <v>173</v>
      </c>
      <c r="E110" s="13">
        <v>33</v>
      </c>
      <c r="F110" s="13">
        <v>1</v>
      </c>
      <c r="G110" s="13">
        <v>0</v>
      </c>
      <c r="H110" s="40">
        <f t="shared" si="11"/>
        <v>1</v>
      </c>
      <c r="I110">
        <v>1</v>
      </c>
      <c r="J110">
        <v>0</v>
      </c>
      <c r="K110">
        <v>0</v>
      </c>
      <c r="L110" s="20">
        <f t="shared" si="12"/>
        <v>0</v>
      </c>
      <c r="M110">
        <v>1</v>
      </c>
      <c r="N110">
        <v>0</v>
      </c>
      <c r="O110">
        <v>1</v>
      </c>
      <c r="P110" s="15">
        <f t="shared" si="13"/>
        <v>1</v>
      </c>
      <c r="Q110" s="15">
        <f t="shared" si="14"/>
        <v>0.5</v>
      </c>
      <c r="R110">
        <v>0</v>
      </c>
      <c r="S110">
        <v>0</v>
      </c>
      <c r="T110">
        <v>0</v>
      </c>
      <c r="U110">
        <v>1</v>
      </c>
      <c r="V110">
        <v>0</v>
      </c>
      <c r="W110" s="16">
        <v>12.7833333333</v>
      </c>
      <c r="X110" s="26">
        <f t="shared" si="15"/>
        <v>0.38737373737272729</v>
      </c>
      <c r="Y110" s="4">
        <v>10.71</v>
      </c>
      <c r="Z110" s="32">
        <f t="shared" si="16"/>
        <v>0.32454545454545458</v>
      </c>
      <c r="AA110" s="4">
        <v>162.28</v>
      </c>
      <c r="AB110" s="26">
        <f t="shared" si="17"/>
        <v>4.9175757575757579</v>
      </c>
      <c r="AC110" s="21">
        <f t="shared" si="18"/>
        <v>6.1911093126770338E-2</v>
      </c>
      <c r="AD110" s="1"/>
      <c r="AE110" s="1"/>
      <c r="AF110" s="21" t="str">
        <f t="shared" si="19"/>
        <v xml:space="preserve"> </v>
      </c>
      <c r="AG110">
        <v>1</v>
      </c>
      <c r="AH110">
        <v>1</v>
      </c>
      <c r="AI110" s="42">
        <v>2</v>
      </c>
      <c r="AJ110" s="42">
        <v>4</v>
      </c>
      <c r="AK110" s="42">
        <v>1</v>
      </c>
      <c r="AL110" s="42">
        <v>2</v>
      </c>
      <c r="AM110" s="42">
        <v>3</v>
      </c>
      <c r="AN110" s="42">
        <v>1</v>
      </c>
      <c r="AO110">
        <v>2</v>
      </c>
      <c r="AP110">
        <v>5</v>
      </c>
      <c r="AQ110" s="31">
        <f t="shared" si="20"/>
        <v>0.2857142857142857</v>
      </c>
      <c r="AR110">
        <v>16.68</v>
      </c>
      <c r="AS110">
        <v>0</v>
      </c>
      <c r="AT110">
        <v>1</v>
      </c>
      <c r="AU110" s="16">
        <f t="shared" si="21"/>
        <v>-28.011204481792713</v>
      </c>
      <c r="AV110" s="4">
        <v>50</v>
      </c>
      <c r="AW110" s="4">
        <v>44.87</v>
      </c>
    </row>
    <row r="111" spans="1:49" x14ac:dyDescent="0.2">
      <c r="A111" s="13" t="s">
        <v>595</v>
      </c>
      <c r="B111" s="13" t="s">
        <v>626</v>
      </c>
      <c r="C111" s="1" t="s">
        <v>584</v>
      </c>
      <c r="D111" s="13" t="s">
        <v>173</v>
      </c>
      <c r="E111" s="13">
        <v>69</v>
      </c>
      <c r="F111" s="13">
        <v>0</v>
      </c>
      <c r="G111" s="13">
        <v>1</v>
      </c>
      <c r="H111" s="40">
        <f t="shared" si="11"/>
        <v>1</v>
      </c>
      <c r="I111">
        <v>0</v>
      </c>
      <c r="J111">
        <v>0</v>
      </c>
      <c r="K111">
        <v>1</v>
      </c>
      <c r="L111" s="20">
        <f t="shared" si="12"/>
        <v>0</v>
      </c>
      <c r="M111">
        <v>4</v>
      </c>
      <c r="N111">
        <v>1</v>
      </c>
      <c r="O111">
        <v>1</v>
      </c>
      <c r="P111" s="15">
        <f t="shared" si="13"/>
        <v>0</v>
      </c>
      <c r="Q111" s="15">
        <f t="shared" si="14"/>
        <v>0</v>
      </c>
      <c r="R111">
        <v>12</v>
      </c>
      <c r="S111">
        <v>13</v>
      </c>
      <c r="T111">
        <v>1</v>
      </c>
      <c r="U111">
        <v>7</v>
      </c>
      <c r="V111">
        <v>4</v>
      </c>
      <c r="W111" s="16">
        <v>83.15</v>
      </c>
      <c r="X111" s="26">
        <f t="shared" si="15"/>
        <v>1.2050724637681161</v>
      </c>
      <c r="Y111" s="4">
        <v>83.19</v>
      </c>
      <c r="Z111" s="32">
        <f t="shared" si="16"/>
        <v>1.2056521739130435</v>
      </c>
      <c r="AA111" s="4">
        <v>362.68</v>
      </c>
      <c r="AB111" s="26">
        <f t="shared" si="17"/>
        <v>5.2562318840579714</v>
      </c>
      <c r="AC111" s="21">
        <f t="shared" si="18"/>
        <v>0.18657904770448783</v>
      </c>
      <c r="AD111" s="1"/>
      <c r="AE111" s="1"/>
      <c r="AF111" s="21" t="str">
        <f t="shared" si="19"/>
        <v xml:space="preserve"> </v>
      </c>
      <c r="AG111">
        <v>1</v>
      </c>
      <c r="AH111">
        <v>12</v>
      </c>
      <c r="AI111" s="42">
        <v>13</v>
      </c>
      <c r="AJ111" s="42">
        <v>64</v>
      </c>
      <c r="AK111" s="42">
        <v>6</v>
      </c>
      <c r="AL111" s="42">
        <v>24</v>
      </c>
      <c r="AM111" s="42">
        <v>37</v>
      </c>
      <c r="AN111" s="42">
        <v>3</v>
      </c>
      <c r="AO111">
        <v>13</v>
      </c>
      <c r="AP111">
        <v>73</v>
      </c>
      <c r="AQ111" s="31">
        <f t="shared" si="20"/>
        <v>0.15116279069767441</v>
      </c>
      <c r="AR111">
        <v>-1.07</v>
      </c>
      <c r="AS111">
        <v>1</v>
      </c>
      <c r="AT111">
        <v>1</v>
      </c>
      <c r="AU111" s="16">
        <f t="shared" si="21"/>
        <v>-82.221420843851433</v>
      </c>
      <c r="AV111" s="4">
        <v>6.33</v>
      </c>
      <c r="AW111" s="4">
        <v>-0.36</v>
      </c>
    </row>
    <row r="112" spans="1:49" x14ac:dyDescent="0.2">
      <c r="A112" s="13" t="s">
        <v>628</v>
      </c>
      <c r="B112" s="13" t="s">
        <v>629</v>
      </c>
      <c r="C112" s="1" t="s">
        <v>270</v>
      </c>
      <c r="D112" s="13" t="s">
        <v>503</v>
      </c>
      <c r="E112" s="13">
        <v>57</v>
      </c>
      <c r="F112" s="13">
        <v>0</v>
      </c>
      <c r="G112" s="13">
        <v>2</v>
      </c>
      <c r="H112" s="40">
        <f t="shared" si="11"/>
        <v>2</v>
      </c>
      <c r="I112">
        <v>0</v>
      </c>
      <c r="J112">
        <v>2</v>
      </c>
      <c r="K112">
        <v>0</v>
      </c>
      <c r="L112" s="20">
        <f t="shared" si="12"/>
        <v>19</v>
      </c>
      <c r="M112">
        <v>5</v>
      </c>
      <c r="N112">
        <v>1</v>
      </c>
      <c r="O112">
        <v>1</v>
      </c>
      <c r="P112" s="15">
        <f t="shared" si="13"/>
        <v>0</v>
      </c>
      <c r="Q112" s="15">
        <f t="shared" si="14"/>
        <v>0</v>
      </c>
      <c r="R112">
        <v>1</v>
      </c>
      <c r="S112">
        <v>1</v>
      </c>
      <c r="T112">
        <v>1</v>
      </c>
      <c r="U112">
        <v>2</v>
      </c>
      <c r="V112">
        <v>8</v>
      </c>
      <c r="W112" s="16">
        <v>74.766666666700004</v>
      </c>
      <c r="X112" s="26">
        <f t="shared" si="15"/>
        <v>1.3116959064333333</v>
      </c>
      <c r="Y112" s="4">
        <v>73.88</v>
      </c>
      <c r="Z112" s="32">
        <f t="shared" si="16"/>
        <v>1.2961403508771929</v>
      </c>
      <c r="AA112" s="4">
        <v>136.38</v>
      </c>
      <c r="AB112" s="26">
        <f t="shared" si="17"/>
        <v>2.3926315789473684</v>
      </c>
      <c r="AC112" s="21">
        <f t="shared" si="18"/>
        <v>0.35137448872824123</v>
      </c>
      <c r="AD112" s="13">
        <v>2</v>
      </c>
      <c r="AE112" s="13">
        <v>5</v>
      </c>
      <c r="AF112" s="21">
        <f t="shared" si="19"/>
        <v>0.2857142857142857</v>
      </c>
      <c r="AG112">
        <v>2</v>
      </c>
      <c r="AH112">
        <v>9</v>
      </c>
      <c r="AI112" s="42">
        <v>17</v>
      </c>
      <c r="AJ112" s="42">
        <v>37</v>
      </c>
      <c r="AK112" s="42">
        <v>3</v>
      </c>
      <c r="AL112" s="42">
        <v>31</v>
      </c>
      <c r="AM112" s="42">
        <v>24</v>
      </c>
      <c r="AN112" s="42">
        <v>3</v>
      </c>
      <c r="AO112">
        <v>17</v>
      </c>
      <c r="AP112">
        <v>58</v>
      </c>
      <c r="AQ112" s="31">
        <f t="shared" si="20"/>
        <v>0.22666666666666666</v>
      </c>
      <c r="AR112">
        <v>10.8</v>
      </c>
      <c r="AS112">
        <v>0</v>
      </c>
      <c r="AT112">
        <v>1</v>
      </c>
      <c r="AU112" s="16">
        <f t="shared" si="21"/>
        <v>-61.721710882512177</v>
      </c>
      <c r="AV112" s="4">
        <v>19.3</v>
      </c>
      <c r="AW112" s="4">
        <v>10.86</v>
      </c>
    </row>
    <row r="113" spans="1:49" x14ac:dyDescent="0.2">
      <c r="A113" s="13" t="s">
        <v>519</v>
      </c>
      <c r="B113" s="13" t="s">
        <v>633</v>
      </c>
      <c r="C113" s="1" t="s">
        <v>219</v>
      </c>
      <c r="D113" s="13" t="s">
        <v>154</v>
      </c>
      <c r="E113" s="13">
        <v>77</v>
      </c>
      <c r="F113" s="13">
        <v>0</v>
      </c>
      <c r="G113" s="13">
        <v>0</v>
      </c>
      <c r="H113" s="40">
        <f t="shared" si="11"/>
        <v>0</v>
      </c>
      <c r="I113">
        <v>0</v>
      </c>
      <c r="J113">
        <v>0</v>
      </c>
      <c r="K113">
        <v>0</v>
      </c>
      <c r="L113" s="20">
        <f t="shared" si="12"/>
        <v>0</v>
      </c>
      <c r="M113">
        <v>0</v>
      </c>
      <c r="N113">
        <v>0</v>
      </c>
      <c r="O113">
        <v>0</v>
      </c>
      <c r="P113" s="15">
        <f t="shared" si="13"/>
        <v>0</v>
      </c>
      <c r="Q113" s="15">
        <f t="shared" si="14"/>
        <v>0</v>
      </c>
      <c r="R113">
        <v>2</v>
      </c>
      <c r="S113">
        <v>0</v>
      </c>
      <c r="T113">
        <v>0</v>
      </c>
      <c r="U113">
        <v>0</v>
      </c>
      <c r="V113">
        <v>3</v>
      </c>
      <c r="W113" s="16">
        <v>13.7833333333</v>
      </c>
      <c r="X113" s="26">
        <f t="shared" si="15"/>
        <v>0.1790043290038961</v>
      </c>
      <c r="Y113" s="4">
        <v>11.47</v>
      </c>
      <c r="Z113" s="32">
        <f t="shared" si="16"/>
        <v>0.14896103896103896</v>
      </c>
      <c r="AA113" s="4">
        <v>387.65</v>
      </c>
      <c r="AB113" s="26">
        <f t="shared" si="17"/>
        <v>5.0344155844155845</v>
      </c>
      <c r="AC113" s="21">
        <f t="shared" si="18"/>
        <v>2.8738224093004611E-2</v>
      </c>
      <c r="AD113" s="13">
        <v>0</v>
      </c>
      <c r="AE113" s="13">
        <v>0</v>
      </c>
      <c r="AF113" s="21" t="str">
        <f t="shared" si="19"/>
        <v xml:space="preserve"> </v>
      </c>
      <c r="AG113">
        <v>0</v>
      </c>
      <c r="AH113">
        <v>1</v>
      </c>
      <c r="AI113" s="42">
        <v>2</v>
      </c>
      <c r="AJ113" s="42">
        <v>7</v>
      </c>
      <c r="AK113" s="42">
        <v>0</v>
      </c>
      <c r="AL113" s="42">
        <v>2</v>
      </c>
      <c r="AM113" s="42">
        <v>5</v>
      </c>
      <c r="AN113" s="42">
        <v>1</v>
      </c>
      <c r="AO113">
        <v>2</v>
      </c>
      <c r="AP113">
        <v>6</v>
      </c>
      <c r="AQ113" s="31">
        <f t="shared" si="20"/>
        <v>0.25</v>
      </c>
      <c r="AR113">
        <v>12.02</v>
      </c>
      <c r="AS113">
        <v>0</v>
      </c>
      <c r="AT113">
        <v>1</v>
      </c>
      <c r="AU113" s="16">
        <f t="shared" si="21"/>
        <v>-62.772449869224062</v>
      </c>
      <c r="AV113" s="4">
        <v>17.649999999999999</v>
      </c>
      <c r="AW113" s="4">
        <v>12.85</v>
      </c>
    </row>
    <row r="114" spans="1:49" x14ac:dyDescent="0.2">
      <c r="A114" s="13" t="s">
        <v>312</v>
      </c>
      <c r="B114" s="13" t="s">
        <v>635</v>
      </c>
      <c r="C114" s="1" t="s">
        <v>145</v>
      </c>
      <c r="D114" s="13" t="s">
        <v>129</v>
      </c>
      <c r="E114" s="13">
        <v>56</v>
      </c>
      <c r="F114" s="13">
        <v>0</v>
      </c>
      <c r="G114" s="13">
        <v>1</v>
      </c>
      <c r="H114" s="40">
        <f t="shared" si="11"/>
        <v>1</v>
      </c>
      <c r="I114">
        <v>0</v>
      </c>
      <c r="J114">
        <v>1</v>
      </c>
      <c r="K114">
        <v>0</v>
      </c>
      <c r="L114" s="20">
        <f t="shared" si="12"/>
        <v>10</v>
      </c>
      <c r="M114">
        <v>6</v>
      </c>
      <c r="N114">
        <v>1</v>
      </c>
      <c r="O114">
        <v>5</v>
      </c>
      <c r="P114" s="15">
        <f t="shared" si="13"/>
        <v>0</v>
      </c>
      <c r="Q114" s="15">
        <f t="shared" si="14"/>
        <v>0</v>
      </c>
      <c r="R114">
        <v>5</v>
      </c>
      <c r="S114">
        <v>5</v>
      </c>
      <c r="T114">
        <v>9</v>
      </c>
      <c r="U114">
        <v>2</v>
      </c>
      <c r="V114">
        <v>5</v>
      </c>
      <c r="W114" s="16">
        <v>111.6333333333</v>
      </c>
      <c r="X114" s="26">
        <f t="shared" si="15"/>
        <v>1.9934523809517857</v>
      </c>
      <c r="Y114" s="4">
        <v>102.59</v>
      </c>
      <c r="Z114" s="32">
        <f t="shared" si="16"/>
        <v>1.8319642857142857</v>
      </c>
      <c r="AA114" s="4">
        <v>221.19</v>
      </c>
      <c r="AB114" s="26">
        <f t="shared" si="17"/>
        <v>3.9498214285714286</v>
      </c>
      <c r="AC114" s="21">
        <f t="shared" si="18"/>
        <v>0.31685094817468651</v>
      </c>
      <c r="AD114" s="13">
        <v>2</v>
      </c>
      <c r="AE114" s="13">
        <v>1</v>
      </c>
      <c r="AF114" s="21">
        <f t="shared" si="19"/>
        <v>0.66666666666666663</v>
      </c>
      <c r="AG114">
        <v>1</v>
      </c>
      <c r="AH114">
        <v>5</v>
      </c>
      <c r="AI114" s="42">
        <v>9</v>
      </c>
      <c r="AJ114" s="42">
        <v>98</v>
      </c>
      <c r="AK114" s="42">
        <v>4</v>
      </c>
      <c r="AL114" s="42">
        <v>23</v>
      </c>
      <c r="AM114" s="42">
        <v>35</v>
      </c>
      <c r="AN114" s="42">
        <v>7</v>
      </c>
      <c r="AO114">
        <v>15</v>
      </c>
      <c r="AP114">
        <v>89</v>
      </c>
      <c r="AQ114" s="31">
        <f t="shared" si="20"/>
        <v>0.14423076923076922</v>
      </c>
      <c r="AR114">
        <v>4.1900000000000004</v>
      </c>
      <c r="AS114">
        <v>0</v>
      </c>
      <c r="AT114">
        <v>3</v>
      </c>
      <c r="AU114" s="16">
        <f t="shared" si="21"/>
        <v>-81.879325470318747</v>
      </c>
      <c r="AV114" s="4">
        <v>4.76</v>
      </c>
      <c r="AW114" s="4">
        <v>0</v>
      </c>
    </row>
    <row r="115" spans="1:49" x14ac:dyDescent="0.2">
      <c r="A115" s="13" t="s">
        <v>217</v>
      </c>
      <c r="B115" s="13" t="s">
        <v>638</v>
      </c>
      <c r="C115" s="1" t="s">
        <v>398</v>
      </c>
      <c r="D115" s="13" t="s">
        <v>129</v>
      </c>
      <c r="E115" s="13">
        <v>68</v>
      </c>
      <c r="F115" s="13">
        <v>2</v>
      </c>
      <c r="G115" s="13">
        <v>0</v>
      </c>
      <c r="H115" s="40">
        <f t="shared" si="11"/>
        <v>2</v>
      </c>
      <c r="I115">
        <v>1</v>
      </c>
      <c r="J115">
        <v>0</v>
      </c>
      <c r="K115">
        <v>0</v>
      </c>
      <c r="L115" s="20">
        <f t="shared" si="12"/>
        <v>0</v>
      </c>
      <c r="M115">
        <v>7</v>
      </c>
      <c r="N115">
        <v>0</v>
      </c>
      <c r="O115">
        <v>3</v>
      </c>
      <c r="P115" s="15">
        <f t="shared" si="13"/>
        <v>0.2857142857142857</v>
      </c>
      <c r="Q115" s="15">
        <f t="shared" si="14"/>
        <v>0.2</v>
      </c>
      <c r="R115">
        <v>4</v>
      </c>
      <c r="S115">
        <v>0</v>
      </c>
      <c r="T115">
        <v>0</v>
      </c>
      <c r="U115">
        <v>3</v>
      </c>
      <c r="V115">
        <v>2</v>
      </c>
      <c r="W115" s="16">
        <v>90.733333333299996</v>
      </c>
      <c r="X115" s="26">
        <f t="shared" si="15"/>
        <v>1.3343137254897057</v>
      </c>
      <c r="Y115" s="4">
        <v>84.37</v>
      </c>
      <c r="Z115" s="32">
        <f t="shared" si="16"/>
        <v>1.240735294117647</v>
      </c>
      <c r="AA115" s="4">
        <v>294.02</v>
      </c>
      <c r="AB115" s="26">
        <f t="shared" si="17"/>
        <v>4.3238235294117642</v>
      </c>
      <c r="AC115" s="21">
        <f t="shared" si="18"/>
        <v>0.22297100874758846</v>
      </c>
      <c r="AD115" s="13">
        <v>5</v>
      </c>
      <c r="AE115" s="13">
        <v>14</v>
      </c>
      <c r="AF115" s="21">
        <f t="shared" si="19"/>
        <v>0.26315789473684209</v>
      </c>
      <c r="AG115">
        <v>1</v>
      </c>
      <c r="AH115">
        <v>4</v>
      </c>
      <c r="AI115" s="42">
        <v>13</v>
      </c>
      <c r="AJ115" s="42">
        <v>72</v>
      </c>
      <c r="AK115" s="42">
        <v>0</v>
      </c>
      <c r="AL115" s="42">
        <v>16</v>
      </c>
      <c r="AM115" s="42">
        <v>36</v>
      </c>
      <c r="AN115" s="42">
        <v>5</v>
      </c>
      <c r="AO115">
        <v>11</v>
      </c>
      <c r="AP115">
        <v>72</v>
      </c>
      <c r="AQ115" s="31">
        <f t="shared" si="20"/>
        <v>0.13253012048192772</v>
      </c>
      <c r="AR115">
        <v>1.62</v>
      </c>
      <c r="AS115">
        <v>0</v>
      </c>
      <c r="AT115">
        <v>0</v>
      </c>
      <c r="AU115" s="16">
        <f t="shared" si="21"/>
        <v>-77.515704634348694</v>
      </c>
      <c r="AV115" s="4">
        <v>6.9</v>
      </c>
      <c r="AW115" s="4">
        <v>1.56</v>
      </c>
    </row>
    <row r="116" spans="1:49" x14ac:dyDescent="0.2">
      <c r="A116" s="13" t="s">
        <v>160</v>
      </c>
      <c r="B116" s="13" t="s">
        <v>642</v>
      </c>
      <c r="C116" s="1" t="s">
        <v>446</v>
      </c>
      <c r="D116" s="13" t="s">
        <v>173</v>
      </c>
      <c r="E116" s="13">
        <v>33</v>
      </c>
      <c r="F116" s="13">
        <v>0</v>
      </c>
      <c r="G116" s="13">
        <v>0</v>
      </c>
      <c r="H116" s="40">
        <f t="shared" si="11"/>
        <v>0</v>
      </c>
      <c r="I116">
        <v>0</v>
      </c>
      <c r="J116">
        <v>0</v>
      </c>
      <c r="K116">
        <v>0</v>
      </c>
      <c r="L116" s="20">
        <f t="shared" si="12"/>
        <v>0</v>
      </c>
      <c r="M116">
        <v>1</v>
      </c>
      <c r="N116">
        <v>1</v>
      </c>
      <c r="O116">
        <v>0</v>
      </c>
      <c r="P116" s="15">
        <f t="shared" si="13"/>
        <v>0</v>
      </c>
      <c r="Q116" s="15">
        <f t="shared" si="14"/>
        <v>0</v>
      </c>
      <c r="R116">
        <v>9</v>
      </c>
      <c r="S116">
        <v>5</v>
      </c>
      <c r="T116">
        <v>3</v>
      </c>
      <c r="U116">
        <v>0</v>
      </c>
      <c r="V116">
        <v>2</v>
      </c>
      <c r="W116" s="16">
        <v>96.866666666699999</v>
      </c>
      <c r="X116" s="26">
        <f t="shared" si="15"/>
        <v>2.9353535353545452</v>
      </c>
      <c r="Y116" s="4">
        <v>97.88</v>
      </c>
      <c r="Z116" s="32">
        <f t="shared" si="16"/>
        <v>2.9660606060606058</v>
      </c>
      <c r="AA116" s="4">
        <v>90.54</v>
      </c>
      <c r="AB116" s="26">
        <f t="shared" si="17"/>
        <v>2.7436363636363637</v>
      </c>
      <c r="AC116" s="21">
        <f t="shared" si="18"/>
        <v>0.51947776244560029</v>
      </c>
      <c r="AD116" s="1"/>
      <c r="AE116" s="1"/>
      <c r="AF116" s="21" t="str">
        <f t="shared" si="19"/>
        <v xml:space="preserve"> </v>
      </c>
      <c r="AG116">
        <v>0</v>
      </c>
      <c r="AH116">
        <v>9</v>
      </c>
      <c r="AI116" s="42">
        <v>12</v>
      </c>
      <c r="AJ116" s="42">
        <v>77</v>
      </c>
      <c r="AK116" s="42">
        <v>3</v>
      </c>
      <c r="AL116" s="42">
        <v>43</v>
      </c>
      <c r="AM116" s="42">
        <v>50</v>
      </c>
      <c r="AN116" s="42">
        <v>4</v>
      </c>
      <c r="AO116">
        <v>9</v>
      </c>
      <c r="AP116">
        <v>87</v>
      </c>
      <c r="AQ116" s="31">
        <f t="shared" si="20"/>
        <v>9.375E-2</v>
      </c>
      <c r="AR116">
        <v>-3.34</v>
      </c>
      <c r="AS116">
        <v>0</v>
      </c>
      <c r="AT116">
        <v>0</v>
      </c>
      <c r="AU116" s="16">
        <f t="shared" si="21"/>
        <v>-98.079280751941155</v>
      </c>
      <c r="AV116" s="4">
        <v>6.72</v>
      </c>
      <c r="AW116" s="4">
        <v>-2.61</v>
      </c>
    </row>
    <row r="117" spans="1:49" x14ac:dyDescent="0.2">
      <c r="A117" s="13" t="s">
        <v>539</v>
      </c>
      <c r="B117" s="13" t="s">
        <v>642</v>
      </c>
      <c r="C117" s="1" t="s">
        <v>302</v>
      </c>
      <c r="D117" s="13" t="s">
        <v>173</v>
      </c>
      <c r="E117" s="13">
        <v>82</v>
      </c>
      <c r="F117" s="13">
        <v>0</v>
      </c>
      <c r="G117" s="13">
        <v>0</v>
      </c>
      <c r="H117" s="40">
        <f t="shared" si="11"/>
        <v>0</v>
      </c>
      <c r="I117">
        <v>0</v>
      </c>
      <c r="J117">
        <v>0</v>
      </c>
      <c r="K117">
        <v>0</v>
      </c>
      <c r="L117" s="20">
        <f t="shared" si="12"/>
        <v>0</v>
      </c>
      <c r="M117">
        <v>0</v>
      </c>
      <c r="N117">
        <v>0</v>
      </c>
      <c r="O117">
        <v>0</v>
      </c>
      <c r="P117" s="15">
        <f t="shared" si="13"/>
        <v>0</v>
      </c>
      <c r="Q117" s="15">
        <f t="shared" si="14"/>
        <v>0</v>
      </c>
      <c r="R117">
        <v>6</v>
      </c>
      <c r="S117">
        <v>5</v>
      </c>
      <c r="T117">
        <v>2</v>
      </c>
      <c r="U117">
        <v>1</v>
      </c>
      <c r="V117">
        <v>0</v>
      </c>
      <c r="W117" s="16">
        <v>82.783333333300007</v>
      </c>
      <c r="X117" s="26">
        <f t="shared" si="15"/>
        <v>1.0095528455280489</v>
      </c>
      <c r="Y117" s="4">
        <v>74.81</v>
      </c>
      <c r="Z117" s="32">
        <f t="shared" si="16"/>
        <v>0.91231707317073174</v>
      </c>
      <c r="AA117" s="4">
        <v>315.18</v>
      </c>
      <c r="AB117" s="26">
        <f t="shared" si="17"/>
        <v>3.8436585365853659</v>
      </c>
      <c r="AC117" s="21">
        <f t="shared" si="18"/>
        <v>0.1918254314213185</v>
      </c>
      <c r="AD117" s="1"/>
      <c r="AE117" s="1"/>
      <c r="AF117" s="21" t="str">
        <f t="shared" si="19"/>
        <v xml:space="preserve"> </v>
      </c>
      <c r="AG117">
        <v>0</v>
      </c>
      <c r="AH117">
        <v>10</v>
      </c>
      <c r="AI117" s="42">
        <v>7</v>
      </c>
      <c r="AJ117" s="42">
        <v>60</v>
      </c>
      <c r="AK117" s="42">
        <v>5</v>
      </c>
      <c r="AL117" s="42">
        <v>20</v>
      </c>
      <c r="AM117" s="42">
        <v>27</v>
      </c>
      <c r="AN117" s="42">
        <v>1</v>
      </c>
      <c r="AO117">
        <v>10</v>
      </c>
      <c r="AP117">
        <v>51</v>
      </c>
      <c r="AQ117" s="31">
        <f t="shared" si="20"/>
        <v>0.16393442622950818</v>
      </c>
      <c r="AR117">
        <v>6.24</v>
      </c>
      <c r="AS117">
        <v>0</v>
      </c>
      <c r="AT117">
        <v>0</v>
      </c>
      <c r="AU117" s="16">
        <f t="shared" si="21"/>
        <v>-83.411308648576394</v>
      </c>
      <c r="AV117" s="4">
        <v>9.68</v>
      </c>
      <c r="AW117" s="4">
        <v>3.8</v>
      </c>
    </row>
    <row r="118" spans="1:49" x14ac:dyDescent="0.2">
      <c r="A118" s="13" t="s">
        <v>646</v>
      </c>
      <c r="B118" s="13" t="s">
        <v>642</v>
      </c>
      <c r="C118" s="1" t="s">
        <v>314</v>
      </c>
      <c r="D118" s="13" t="s">
        <v>146</v>
      </c>
      <c r="E118" s="13">
        <v>70</v>
      </c>
      <c r="F118" s="13">
        <v>1</v>
      </c>
      <c r="G118" s="13">
        <v>0</v>
      </c>
      <c r="H118" s="40">
        <f t="shared" si="11"/>
        <v>1</v>
      </c>
      <c r="I118">
        <v>1</v>
      </c>
      <c r="J118">
        <v>0</v>
      </c>
      <c r="K118">
        <v>0</v>
      </c>
      <c r="L118" s="20">
        <f t="shared" si="12"/>
        <v>0</v>
      </c>
      <c r="M118">
        <v>3</v>
      </c>
      <c r="N118">
        <v>0</v>
      </c>
      <c r="O118">
        <v>1</v>
      </c>
      <c r="P118" s="15">
        <f t="shared" si="13"/>
        <v>0.33333333333333331</v>
      </c>
      <c r="Q118" s="15">
        <f t="shared" si="14"/>
        <v>0.25</v>
      </c>
      <c r="R118">
        <v>10</v>
      </c>
      <c r="S118">
        <v>2</v>
      </c>
      <c r="T118">
        <v>2</v>
      </c>
      <c r="U118">
        <v>0</v>
      </c>
      <c r="V118">
        <v>1</v>
      </c>
      <c r="W118" s="16">
        <v>106.4833333333</v>
      </c>
      <c r="X118" s="26">
        <f t="shared" si="15"/>
        <v>1.5211904761899999</v>
      </c>
      <c r="Y118" s="4">
        <v>102.2</v>
      </c>
      <c r="Z118" s="32">
        <f t="shared" si="16"/>
        <v>1.46</v>
      </c>
      <c r="AA118" s="4">
        <v>246.33</v>
      </c>
      <c r="AB118" s="26">
        <f t="shared" si="17"/>
        <v>3.5190000000000001</v>
      </c>
      <c r="AC118" s="21">
        <f t="shared" si="18"/>
        <v>0.29323157260494076</v>
      </c>
      <c r="AD118" s="13">
        <v>44</v>
      </c>
      <c r="AE118" s="13">
        <v>45</v>
      </c>
      <c r="AF118" s="21">
        <f t="shared" si="19"/>
        <v>0.4943820224719101</v>
      </c>
      <c r="AG118">
        <v>1</v>
      </c>
      <c r="AH118">
        <v>12</v>
      </c>
      <c r="AI118" s="42">
        <v>11</v>
      </c>
      <c r="AJ118" s="42">
        <v>84</v>
      </c>
      <c r="AK118" s="42">
        <v>7</v>
      </c>
      <c r="AL118" s="42">
        <v>38</v>
      </c>
      <c r="AM118" s="42">
        <v>53</v>
      </c>
      <c r="AN118" s="42">
        <v>1</v>
      </c>
      <c r="AO118">
        <v>10</v>
      </c>
      <c r="AP118">
        <v>104</v>
      </c>
      <c r="AQ118" s="31">
        <f t="shared" si="20"/>
        <v>8.771929824561403E-2</v>
      </c>
      <c r="AR118">
        <v>-11.06</v>
      </c>
      <c r="AS118">
        <v>0</v>
      </c>
      <c r="AT118">
        <v>0</v>
      </c>
      <c r="AU118" s="16">
        <f t="shared" si="21"/>
        <v>-98.043052837573384</v>
      </c>
      <c r="AV118" s="4">
        <v>11.25</v>
      </c>
      <c r="AW118" s="4">
        <v>2.02</v>
      </c>
    </row>
    <row r="119" spans="1:49" x14ac:dyDescent="0.2">
      <c r="A119" s="13" t="s">
        <v>567</v>
      </c>
      <c r="B119" s="13" t="s">
        <v>650</v>
      </c>
      <c r="C119" s="1" t="s">
        <v>322</v>
      </c>
      <c r="D119" s="13" t="s">
        <v>129</v>
      </c>
      <c r="E119" s="13">
        <v>39</v>
      </c>
      <c r="F119" s="13">
        <v>0</v>
      </c>
      <c r="G119" s="13">
        <v>0</v>
      </c>
      <c r="H119" s="40">
        <f t="shared" si="11"/>
        <v>0</v>
      </c>
      <c r="I119">
        <v>0</v>
      </c>
      <c r="J119">
        <v>0</v>
      </c>
      <c r="K119">
        <v>0</v>
      </c>
      <c r="L119" s="20">
        <f t="shared" si="12"/>
        <v>0</v>
      </c>
      <c r="M119">
        <v>0</v>
      </c>
      <c r="N119">
        <v>0</v>
      </c>
      <c r="O119">
        <v>0</v>
      </c>
      <c r="P119" s="15">
        <f t="shared" si="13"/>
        <v>0</v>
      </c>
      <c r="Q119" s="15">
        <f t="shared" si="14"/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s="16">
        <v>0</v>
      </c>
      <c r="X119" s="26">
        <f t="shared" si="15"/>
        <v>0</v>
      </c>
      <c r="Y119" s="4">
        <v>0</v>
      </c>
      <c r="Z119" s="32">
        <f t="shared" si="16"/>
        <v>0</v>
      </c>
      <c r="AA119" s="4">
        <v>176.67</v>
      </c>
      <c r="AB119" s="26">
        <f t="shared" si="17"/>
        <v>4.5299999999999994</v>
      </c>
      <c r="AC119" s="21">
        <f t="shared" si="18"/>
        <v>0</v>
      </c>
      <c r="AD119" s="13">
        <v>0</v>
      </c>
      <c r="AE119" s="13">
        <v>0</v>
      </c>
      <c r="AF119" s="21" t="str">
        <f t="shared" si="19"/>
        <v xml:space="preserve"> </v>
      </c>
      <c r="AG119">
        <v>0</v>
      </c>
      <c r="AH119">
        <v>0</v>
      </c>
      <c r="AI119" s="42">
        <v>0</v>
      </c>
      <c r="AJ119" s="42">
        <v>0</v>
      </c>
      <c r="AK119" s="42">
        <v>0</v>
      </c>
      <c r="AL119" s="42">
        <v>0</v>
      </c>
      <c r="AM119" s="42">
        <v>0</v>
      </c>
      <c r="AN119" s="42">
        <v>0</v>
      </c>
      <c r="AO119">
        <v>0</v>
      </c>
      <c r="AP119">
        <v>0</v>
      </c>
      <c r="AQ119" s="31">
        <f t="shared" si="20"/>
        <v>0</v>
      </c>
      <c r="AR119"/>
      <c r="AS119">
        <v>0</v>
      </c>
      <c r="AT119">
        <v>1</v>
      </c>
      <c r="AU119" s="16">
        <f t="shared" si="21"/>
        <v>0</v>
      </c>
    </row>
    <row r="120" spans="1:49" x14ac:dyDescent="0.2">
      <c r="A120" s="13" t="s">
        <v>628</v>
      </c>
      <c r="B120" s="13" t="s">
        <v>653</v>
      </c>
      <c r="C120" s="1" t="s">
        <v>162</v>
      </c>
      <c r="D120" s="13" t="s">
        <v>146</v>
      </c>
      <c r="E120" s="13">
        <v>10</v>
      </c>
      <c r="F120" s="13">
        <v>0</v>
      </c>
      <c r="G120" s="13">
        <v>0</v>
      </c>
      <c r="H120" s="40">
        <f t="shared" si="11"/>
        <v>0</v>
      </c>
      <c r="I120">
        <v>0</v>
      </c>
      <c r="J120">
        <v>0</v>
      </c>
      <c r="K120">
        <v>0</v>
      </c>
      <c r="L120" s="20">
        <f t="shared" si="12"/>
        <v>0</v>
      </c>
      <c r="M120">
        <v>0</v>
      </c>
      <c r="N120">
        <v>0</v>
      </c>
      <c r="O120">
        <v>0</v>
      </c>
      <c r="P120" s="15">
        <f t="shared" si="13"/>
        <v>0</v>
      </c>
      <c r="Q120" s="15">
        <f t="shared" si="14"/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s="16">
        <v>0</v>
      </c>
      <c r="X120" s="26">
        <f t="shared" si="15"/>
        <v>0</v>
      </c>
      <c r="Y120" s="4">
        <v>0.76</v>
      </c>
      <c r="Z120" s="32">
        <f t="shared" si="16"/>
        <v>7.5999999999999998E-2</v>
      </c>
      <c r="AA120" s="4">
        <v>51.33</v>
      </c>
      <c r="AB120" s="26">
        <f t="shared" si="17"/>
        <v>5.133</v>
      </c>
      <c r="AC120" s="21">
        <f t="shared" si="18"/>
        <v>1.4590132463044731E-2</v>
      </c>
      <c r="AD120" s="13">
        <v>0</v>
      </c>
      <c r="AE120" s="13">
        <v>0</v>
      </c>
      <c r="AF120" s="21" t="str">
        <f t="shared" si="19"/>
        <v xml:space="preserve"> </v>
      </c>
      <c r="AG120">
        <v>0</v>
      </c>
      <c r="AH120">
        <v>0</v>
      </c>
      <c r="AI120" s="42">
        <v>0</v>
      </c>
      <c r="AJ120" s="42">
        <v>0</v>
      </c>
      <c r="AK120" s="42">
        <v>0</v>
      </c>
      <c r="AL120" s="42">
        <v>0</v>
      </c>
      <c r="AM120" s="42">
        <v>0</v>
      </c>
      <c r="AN120" s="42">
        <v>0</v>
      </c>
      <c r="AO120">
        <v>0</v>
      </c>
      <c r="AP120">
        <v>0</v>
      </c>
      <c r="AQ120" s="31">
        <f t="shared" si="20"/>
        <v>0</v>
      </c>
      <c r="AR120"/>
      <c r="AS120">
        <v>0</v>
      </c>
      <c r="AT120">
        <v>0</v>
      </c>
      <c r="AU120" s="16">
        <f t="shared" si="21"/>
        <v>0</v>
      </c>
    </row>
    <row r="121" spans="1:49" x14ac:dyDescent="0.2">
      <c r="A121" s="13" t="s">
        <v>656</v>
      </c>
      <c r="B121" s="13" t="s">
        <v>657</v>
      </c>
      <c r="C121" s="1" t="s">
        <v>219</v>
      </c>
      <c r="D121" s="13" t="s">
        <v>173</v>
      </c>
      <c r="E121" s="13">
        <v>59</v>
      </c>
      <c r="F121" s="13">
        <v>0</v>
      </c>
      <c r="G121" s="13">
        <v>0</v>
      </c>
      <c r="H121" s="40">
        <f t="shared" si="11"/>
        <v>0</v>
      </c>
      <c r="I121">
        <v>0</v>
      </c>
      <c r="J121">
        <v>0</v>
      </c>
      <c r="K121">
        <v>0</v>
      </c>
      <c r="L121" s="20">
        <f t="shared" si="12"/>
        <v>0</v>
      </c>
      <c r="M121">
        <v>0</v>
      </c>
      <c r="N121">
        <v>1</v>
      </c>
      <c r="O121">
        <v>0</v>
      </c>
      <c r="P121" s="15">
        <f t="shared" si="13"/>
        <v>0</v>
      </c>
      <c r="Q121" s="15">
        <f t="shared" si="14"/>
        <v>0</v>
      </c>
      <c r="R121">
        <v>25</v>
      </c>
      <c r="S121">
        <v>4</v>
      </c>
      <c r="T121">
        <v>0</v>
      </c>
      <c r="U121">
        <v>4</v>
      </c>
      <c r="V121">
        <v>3</v>
      </c>
      <c r="W121" s="16">
        <v>120.3</v>
      </c>
      <c r="X121" s="26">
        <f t="shared" si="15"/>
        <v>2.0389830508474578</v>
      </c>
      <c r="Y121" s="4">
        <v>121.45</v>
      </c>
      <c r="Z121" s="32">
        <f t="shared" si="16"/>
        <v>2.0584745762711867</v>
      </c>
      <c r="AA121" s="4">
        <v>189.51</v>
      </c>
      <c r="AB121" s="26">
        <f t="shared" si="17"/>
        <v>3.2120338983050845</v>
      </c>
      <c r="AC121" s="21">
        <f t="shared" si="18"/>
        <v>0.3905647028556728</v>
      </c>
      <c r="AD121" s="1"/>
      <c r="AE121" s="1"/>
      <c r="AF121" s="21" t="str">
        <f t="shared" si="19"/>
        <v xml:space="preserve"> </v>
      </c>
      <c r="AG121">
        <v>0</v>
      </c>
      <c r="AH121">
        <v>14</v>
      </c>
      <c r="AI121" s="42">
        <v>16</v>
      </c>
      <c r="AJ121" s="42">
        <v>105</v>
      </c>
      <c r="AK121" s="42">
        <v>7</v>
      </c>
      <c r="AL121" s="42">
        <v>37</v>
      </c>
      <c r="AM121" s="42">
        <v>72</v>
      </c>
      <c r="AN121" s="42">
        <v>4</v>
      </c>
      <c r="AO121">
        <v>20</v>
      </c>
      <c r="AP121">
        <v>111</v>
      </c>
      <c r="AQ121" s="31">
        <f t="shared" si="20"/>
        <v>0.15267175572519084</v>
      </c>
      <c r="AR121">
        <v>4.4400000000000004</v>
      </c>
      <c r="AS121">
        <v>1</v>
      </c>
      <c r="AT121">
        <v>2</v>
      </c>
      <c r="AU121" s="16">
        <f t="shared" si="21"/>
        <v>-99.300123507616291</v>
      </c>
      <c r="AV121" s="4">
        <v>4.72</v>
      </c>
      <c r="AW121" s="4">
        <v>0.66</v>
      </c>
    </row>
    <row r="122" spans="1:49" x14ac:dyDescent="0.2">
      <c r="A122" s="13" t="s">
        <v>661</v>
      </c>
      <c r="B122" s="13" t="s">
        <v>662</v>
      </c>
      <c r="C122" s="1" t="s">
        <v>190</v>
      </c>
      <c r="D122" s="13" t="s">
        <v>173</v>
      </c>
      <c r="E122" s="13">
        <v>82</v>
      </c>
      <c r="F122" s="13">
        <v>1</v>
      </c>
      <c r="G122" s="13">
        <v>0</v>
      </c>
      <c r="H122" s="40">
        <f t="shared" si="11"/>
        <v>1</v>
      </c>
      <c r="I122">
        <v>0</v>
      </c>
      <c r="J122">
        <v>0</v>
      </c>
      <c r="K122">
        <v>0</v>
      </c>
      <c r="L122" s="20">
        <f t="shared" si="12"/>
        <v>0</v>
      </c>
      <c r="M122">
        <v>8</v>
      </c>
      <c r="N122">
        <v>2</v>
      </c>
      <c r="O122">
        <v>1</v>
      </c>
      <c r="P122" s="15">
        <f t="shared" si="13"/>
        <v>0.125</v>
      </c>
      <c r="Q122" s="15">
        <f t="shared" si="14"/>
        <v>9.0909090909090912E-2</v>
      </c>
      <c r="R122">
        <v>51</v>
      </c>
      <c r="S122">
        <v>5</v>
      </c>
      <c r="T122">
        <v>6</v>
      </c>
      <c r="U122">
        <v>9</v>
      </c>
      <c r="V122">
        <v>4</v>
      </c>
      <c r="W122" s="16">
        <v>242.5666666667</v>
      </c>
      <c r="X122" s="26">
        <f t="shared" si="15"/>
        <v>2.9581300813012197</v>
      </c>
      <c r="Y122" s="4">
        <v>244.66</v>
      </c>
      <c r="Z122" s="32">
        <f t="shared" si="16"/>
        <v>2.9836585365853656</v>
      </c>
      <c r="AA122" s="4">
        <v>188.22</v>
      </c>
      <c r="AB122" s="26">
        <f t="shared" si="17"/>
        <v>2.2953658536585366</v>
      </c>
      <c r="AC122" s="21">
        <f t="shared" si="18"/>
        <v>0.56519127702827565</v>
      </c>
      <c r="AD122" s="1"/>
      <c r="AE122" s="1"/>
      <c r="AF122" s="21" t="str">
        <f t="shared" si="19"/>
        <v xml:space="preserve"> </v>
      </c>
      <c r="AG122">
        <v>1</v>
      </c>
      <c r="AH122">
        <v>31</v>
      </c>
      <c r="AI122" s="42">
        <v>32</v>
      </c>
      <c r="AJ122" s="42">
        <v>204</v>
      </c>
      <c r="AK122" s="42">
        <v>8</v>
      </c>
      <c r="AL122" s="42">
        <v>123</v>
      </c>
      <c r="AM122" s="42">
        <v>113</v>
      </c>
      <c r="AN122" s="42">
        <v>6</v>
      </c>
      <c r="AO122">
        <v>25</v>
      </c>
      <c r="AP122">
        <v>256</v>
      </c>
      <c r="AQ122" s="31">
        <f t="shared" si="20"/>
        <v>8.8967971530249115E-2</v>
      </c>
      <c r="AR122">
        <v>-7.47</v>
      </c>
      <c r="AS122">
        <v>1</v>
      </c>
      <c r="AT122">
        <v>1</v>
      </c>
      <c r="AU122" s="16">
        <f t="shared" si="21"/>
        <v>-103.98103490558326</v>
      </c>
      <c r="AV122" s="4">
        <v>3.54</v>
      </c>
      <c r="AW122" s="4">
        <v>-5.92</v>
      </c>
    </row>
    <row r="123" spans="1:49" x14ac:dyDescent="0.2">
      <c r="A123" s="13" t="s">
        <v>665</v>
      </c>
      <c r="B123" s="13" t="s">
        <v>666</v>
      </c>
      <c r="C123" s="1" t="s">
        <v>162</v>
      </c>
      <c r="D123" s="13" t="s">
        <v>154</v>
      </c>
      <c r="E123" s="13">
        <v>30</v>
      </c>
      <c r="F123" s="13">
        <v>0</v>
      </c>
      <c r="G123" s="13">
        <v>0</v>
      </c>
      <c r="H123" s="40">
        <f t="shared" si="11"/>
        <v>0</v>
      </c>
      <c r="I123">
        <v>0</v>
      </c>
      <c r="J123">
        <v>0</v>
      </c>
      <c r="K123">
        <v>0</v>
      </c>
      <c r="L123" s="20">
        <f t="shared" si="12"/>
        <v>0</v>
      </c>
      <c r="M123">
        <v>0</v>
      </c>
      <c r="N123">
        <v>0</v>
      </c>
      <c r="O123">
        <v>0</v>
      </c>
      <c r="P123" s="15">
        <f t="shared" si="13"/>
        <v>0</v>
      </c>
      <c r="Q123" s="15">
        <f t="shared" si="14"/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s="16">
        <v>0.81666666669999999</v>
      </c>
      <c r="X123" s="26">
        <f t="shared" si="15"/>
        <v>2.7222222223333332E-2</v>
      </c>
      <c r="Y123" s="4">
        <v>0.89</v>
      </c>
      <c r="Z123" s="32">
        <f t="shared" si="16"/>
        <v>2.9666666666666668E-2</v>
      </c>
      <c r="AA123" s="4">
        <v>116.18</v>
      </c>
      <c r="AB123" s="26">
        <f t="shared" si="17"/>
        <v>3.8726666666666669</v>
      </c>
      <c r="AC123" s="21">
        <f t="shared" si="18"/>
        <v>7.6022892286666099E-3</v>
      </c>
      <c r="AD123" s="13">
        <v>0</v>
      </c>
      <c r="AE123" s="13">
        <v>0</v>
      </c>
      <c r="AF123" s="21" t="str">
        <f t="shared" si="19"/>
        <v xml:space="preserve"> </v>
      </c>
      <c r="AG123">
        <v>0</v>
      </c>
      <c r="AH123">
        <v>0</v>
      </c>
      <c r="AI123" s="42">
        <v>0</v>
      </c>
      <c r="AJ123" s="42">
        <v>0</v>
      </c>
      <c r="AK123" s="42">
        <v>0</v>
      </c>
      <c r="AL123" s="42">
        <v>1</v>
      </c>
      <c r="AM123" s="42">
        <v>1</v>
      </c>
      <c r="AN123" s="42">
        <v>0</v>
      </c>
      <c r="AO123">
        <v>0</v>
      </c>
      <c r="AP123">
        <v>2</v>
      </c>
      <c r="AQ123" s="31">
        <f t="shared" si="20"/>
        <v>0</v>
      </c>
      <c r="AR123">
        <v>-15.2</v>
      </c>
      <c r="AS123">
        <v>0</v>
      </c>
      <c r="AT123">
        <v>0</v>
      </c>
      <c r="AU123" s="16">
        <f t="shared" si="21"/>
        <v>-120</v>
      </c>
    </row>
    <row r="124" spans="1:49" x14ac:dyDescent="0.2">
      <c r="A124" s="13" t="s">
        <v>374</v>
      </c>
      <c r="B124" s="13" t="s">
        <v>670</v>
      </c>
      <c r="C124" s="1" t="s">
        <v>249</v>
      </c>
      <c r="D124" s="13" t="s">
        <v>146</v>
      </c>
      <c r="E124" s="13">
        <v>16</v>
      </c>
      <c r="F124" s="13">
        <v>0</v>
      </c>
      <c r="G124" s="13">
        <v>0</v>
      </c>
      <c r="H124" s="40">
        <f t="shared" si="11"/>
        <v>0</v>
      </c>
      <c r="I124">
        <v>0</v>
      </c>
      <c r="J124">
        <v>0</v>
      </c>
      <c r="K124">
        <v>0</v>
      </c>
      <c r="L124" s="20">
        <f t="shared" si="12"/>
        <v>0</v>
      </c>
      <c r="M124">
        <v>0</v>
      </c>
      <c r="N124">
        <v>0</v>
      </c>
      <c r="O124">
        <v>0</v>
      </c>
      <c r="P124" s="15">
        <f t="shared" si="13"/>
        <v>0</v>
      </c>
      <c r="Q124" s="15">
        <f t="shared" si="14"/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s="16">
        <v>2.6666666667000003</v>
      </c>
      <c r="X124" s="26">
        <f t="shared" si="15"/>
        <v>0.16666666666875002</v>
      </c>
      <c r="Y124" s="4">
        <v>1.56</v>
      </c>
      <c r="Z124" s="32">
        <f t="shared" si="16"/>
        <v>9.7500000000000003E-2</v>
      </c>
      <c r="AA124" s="4">
        <v>73.599999999999994</v>
      </c>
      <c r="AB124" s="26">
        <f t="shared" si="17"/>
        <v>4.5999999999999996</v>
      </c>
      <c r="AC124" s="21">
        <f t="shared" si="18"/>
        <v>2.0755721128259713E-2</v>
      </c>
      <c r="AD124" s="13">
        <v>1</v>
      </c>
      <c r="AE124" s="13">
        <v>1</v>
      </c>
      <c r="AF124" s="21">
        <f t="shared" si="19"/>
        <v>0.5</v>
      </c>
      <c r="AG124">
        <v>0</v>
      </c>
      <c r="AH124">
        <v>0</v>
      </c>
      <c r="AI124" s="42">
        <v>0</v>
      </c>
      <c r="AJ124" s="42">
        <v>1</v>
      </c>
      <c r="AK124" s="42">
        <v>0</v>
      </c>
      <c r="AL124" s="42">
        <v>1</v>
      </c>
      <c r="AM124" s="42">
        <v>3</v>
      </c>
      <c r="AN124" s="42">
        <v>0</v>
      </c>
      <c r="AO124">
        <v>0</v>
      </c>
      <c r="AP124">
        <v>1</v>
      </c>
      <c r="AQ124" s="31">
        <f t="shared" si="20"/>
        <v>0</v>
      </c>
      <c r="AR124">
        <v>-12</v>
      </c>
      <c r="AS124">
        <v>0</v>
      </c>
      <c r="AT124">
        <v>0</v>
      </c>
      <c r="AU124" s="16">
        <f t="shared" si="21"/>
        <v>-192.30769230769229</v>
      </c>
      <c r="AV124" s="4">
        <v>0</v>
      </c>
      <c r="AW124" s="4">
        <v>-7.41</v>
      </c>
    </row>
    <row r="125" spans="1:49" x14ac:dyDescent="0.2">
      <c r="A125" s="13" t="s">
        <v>672</v>
      </c>
      <c r="B125" s="13" t="s">
        <v>247</v>
      </c>
      <c r="C125" s="1" t="s">
        <v>206</v>
      </c>
      <c r="D125" s="13" t="s">
        <v>146</v>
      </c>
      <c r="E125" s="13">
        <v>82</v>
      </c>
      <c r="F125" s="13">
        <v>1</v>
      </c>
      <c r="G125" s="13">
        <v>1</v>
      </c>
      <c r="H125" s="40">
        <f t="shared" si="11"/>
        <v>2</v>
      </c>
      <c r="I125">
        <v>1</v>
      </c>
      <c r="J125">
        <v>1</v>
      </c>
      <c r="K125">
        <v>0</v>
      </c>
      <c r="L125" s="20">
        <f t="shared" si="12"/>
        <v>7</v>
      </c>
      <c r="M125">
        <v>10</v>
      </c>
      <c r="N125">
        <v>1</v>
      </c>
      <c r="O125">
        <v>4</v>
      </c>
      <c r="P125" s="15">
        <f t="shared" si="13"/>
        <v>0.1</v>
      </c>
      <c r="Q125" s="15">
        <f t="shared" si="14"/>
        <v>6.6666666666666666E-2</v>
      </c>
      <c r="R125">
        <v>8</v>
      </c>
      <c r="S125">
        <v>5</v>
      </c>
      <c r="T125">
        <v>2</v>
      </c>
      <c r="U125">
        <v>4</v>
      </c>
      <c r="V125">
        <v>4</v>
      </c>
      <c r="W125" s="16">
        <v>115.3833333333</v>
      </c>
      <c r="X125" s="26">
        <f t="shared" si="15"/>
        <v>1.4071138211378049</v>
      </c>
      <c r="Y125" s="4">
        <v>112.54</v>
      </c>
      <c r="Z125" s="32">
        <f t="shared" si="16"/>
        <v>1.372439024390244</v>
      </c>
      <c r="AA125" s="4">
        <v>282.57</v>
      </c>
      <c r="AB125" s="26">
        <f t="shared" si="17"/>
        <v>3.4459756097560974</v>
      </c>
      <c r="AC125" s="21">
        <f t="shared" si="18"/>
        <v>0.2848320720811926</v>
      </c>
      <c r="AD125" s="13">
        <v>45</v>
      </c>
      <c r="AE125" s="13">
        <v>40</v>
      </c>
      <c r="AF125" s="21">
        <f t="shared" si="19"/>
        <v>0.52941176470588236</v>
      </c>
      <c r="AG125">
        <v>4</v>
      </c>
      <c r="AH125">
        <v>13</v>
      </c>
      <c r="AI125" s="42">
        <v>24</v>
      </c>
      <c r="AJ125" s="42">
        <v>76</v>
      </c>
      <c r="AK125" s="42">
        <v>4</v>
      </c>
      <c r="AL125" s="42">
        <v>35</v>
      </c>
      <c r="AM125" s="42">
        <v>46</v>
      </c>
      <c r="AN125" s="42">
        <v>9</v>
      </c>
      <c r="AO125">
        <v>21</v>
      </c>
      <c r="AP125">
        <v>76</v>
      </c>
      <c r="AQ125" s="31">
        <f t="shared" si="20"/>
        <v>0.21649484536082475</v>
      </c>
      <c r="AR125">
        <v>8.18</v>
      </c>
      <c r="AS125">
        <v>0</v>
      </c>
      <c r="AT125">
        <v>1</v>
      </c>
      <c r="AU125" s="16">
        <f t="shared" si="21"/>
        <v>-68.775546472365377</v>
      </c>
      <c r="AV125" s="4">
        <v>4.63</v>
      </c>
      <c r="AW125" s="4">
        <v>-1.08</v>
      </c>
    </row>
    <row r="126" spans="1:49" x14ac:dyDescent="0.2">
      <c r="A126" s="13" t="s">
        <v>519</v>
      </c>
      <c r="B126" s="13" t="s">
        <v>247</v>
      </c>
      <c r="C126" s="1" t="s">
        <v>292</v>
      </c>
      <c r="D126" s="13" t="s">
        <v>146</v>
      </c>
      <c r="E126" s="13">
        <v>53</v>
      </c>
      <c r="F126" s="13">
        <v>1</v>
      </c>
      <c r="G126" s="13">
        <v>0</v>
      </c>
      <c r="H126" s="40">
        <f t="shared" si="11"/>
        <v>1</v>
      </c>
      <c r="I126">
        <v>1</v>
      </c>
      <c r="J126">
        <v>0</v>
      </c>
      <c r="K126">
        <v>0</v>
      </c>
      <c r="L126" s="20">
        <f t="shared" si="12"/>
        <v>0</v>
      </c>
      <c r="M126">
        <v>3</v>
      </c>
      <c r="N126">
        <v>3</v>
      </c>
      <c r="O126">
        <v>0</v>
      </c>
      <c r="P126" s="15">
        <f t="shared" si="13"/>
        <v>0.33333333333333331</v>
      </c>
      <c r="Q126" s="15">
        <f t="shared" si="14"/>
        <v>0.16666666666666666</v>
      </c>
      <c r="R126">
        <v>9</v>
      </c>
      <c r="S126">
        <v>0</v>
      </c>
      <c r="T126">
        <v>3</v>
      </c>
      <c r="U126">
        <v>0</v>
      </c>
      <c r="V126">
        <v>4</v>
      </c>
      <c r="W126" s="16">
        <v>87.933333333299998</v>
      </c>
      <c r="X126" s="26">
        <f t="shared" si="15"/>
        <v>1.6591194968547169</v>
      </c>
      <c r="Y126" s="4">
        <v>85.18</v>
      </c>
      <c r="Z126" s="32">
        <f t="shared" si="16"/>
        <v>1.6071698113207549</v>
      </c>
      <c r="AA126" s="4">
        <v>170.28</v>
      </c>
      <c r="AB126" s="26">
        <f t="shared" si="17"/>
        <v>3.2128301886792454</v>
      </c>
      <c r="AC126" s="21">
        <f t="shared" si="18"/>
        <v>0.33343772019102796</v>
      </c>
      <c r="AD126" s="13">
        <v>9</v>
      </c>
      <c r="AE126" s="13">
        <v>11</v>
      </c>
      <c r="AF126" s="21">
        <f t="shared" si="19"/>
        <v>0.45</v>
      </c>
      <c r="AG126">
        <v>1</v>
      </c>
      <c r="AH126">
        <v>11</v>
      </c>
      <c r="AI126" s="42">
        <v>9</v>
      </c>
      <c r="AJ126" s="42">
        <v>40</v>
      </c>
      <c r="AK126" s="42">
        <v>8</v>
      </c>
      <c r="AL126" s="42">
        <v>25</v>
      </c>
      <c r="AM126" s="42">
        <v>36</v>
      </c>
      <c r="AN126" s="42">
        <v>0</v>
      </c>
      <c r="AO126">
        <v>9</v>
      </c>
      <c r="AP126">
        <v>55</v>
      </c>
      <c r="AQ126" s="31">
        <f t="shared" si="20"/>
        <v>0.140625</v>
      </c>
      <c r="AR126">
        <v>1.88</v>
      </c>
      <c r="AS126">
        <v>1</v>
      </c>
      <c r="AT126">
        <v>2</v>
      </c>
      <c r="AU126" s="16">
        <f t="shared" si="21"/>
        <v>-66.2127259920169</v>
      </c>
      <c r="AV126" s="4">
        <v>13.21</v>
      </c>
      <c r="AW126" s="4">
        <v>6.23</v>
      </c>
    </row>
    <row r="127" spans="1:49" x14ac:dyDescent="0.2">
      <c r="A127" s="13" t="s">
        <v>677</v>
      </c>
      <c r="B127" s="13" t="s">
        <v>678</v>
      </c>
      <c r="C127" s="1" t="s">
        <v>482</v>
      </c>
      <c r="D127" s="13" t="s">
        <v>173</v>
      </c>
      <c r="E127" s="13">
        <v>81</v>
      </c>
      <c r="F127" s="13">
        <v>0</v>
      </c>
      <c r="G127" s="13">
        <v>0</v>
      </c>
      <c r="H127" s="40">
        <f t="shared" si="11"/>
        <v>0</v>
      </c>
      <c r="I127">
        <v>0</v>
      </c>
      <c r="J127">
        <v>0</v>
      </c>
      <c r="K127">
        <v>0</v>
      </c>
      <c r="L127" s="20">
        <f t="shared" si="12"/>
        <v>0</v>
      </c>
      <c r="M127">
        <v>2</v>
      </c>
      <c r="N127">
        <v>2</v>
      </c>
      <c r="O127">
        <v>1</v>
      </c>
      <c r="P127" s="15">
        <f t="shared" si="13"/>
        <v>0</v>
      </c>
      <c r="Q127" s="15">
        <f t="shared" si="14"/>
        <v>0</v>
      </c>
      <c r="R127">
        <v>16</v>
      </c>
      <c r="S127">
        <v>9</v>
      </c>
      <c r="T127">
        <v>1</v>
      </c>
      <c r="U127">
        <v>4</v>
      </c>
      <c r="V127">
        <v>3</v>
      </c>
      <c r="W127" s="16">
        <v>190.35</v>
      </c>
      <c r="X127" s="26">
        <f t="shared" si="15"/>
        <v>2.35</v>
      </c>
      <c r="Y127" s="4">
        <v>183</v>
      </c>
      <c r="Z127" s="32">
        <f t="shared" si="16"/>
        <v>2.2592592592592591</v>
      </c>
      <c r="AA127" s="4">
        <v>239.93</v>
      </c>
      <c r="AB127" s="26">
        <f t="shared" si="17"/>
        <v>2.9620987654320987</v>
      </c>
      <c r="AC127" s="21">
        <f t="shared" si="18"/>
        <v>0.43269571796751233</v>
      </c>
      <c r="AD127" s="1"/>
      <c r="AE127" s="1"/>
      <c r="AF127" s="21" t="str">
        <f t="shared" si="19"/>
        <v xml:space="preserve"> </v>
      </c>
      <c r="AG127">
        <v>3</v>
      </c>
      <c r="AH127">
        <v>17</v>
      </c>
      <c r="AI127" s="42">
        <v>28</v>
      </c>
      <c r="AJ127" s="42">
        <v>160</v>
      </c>
      <c r="AK127" s="42">
        <v>9</v>
      </c>
      <c r="AL127" s="42">
        <v>72</v>
      </c>
      <c r="AM127" s="42">
        <v>58</v>
      </c>
      <c r="AN127" s="42">
        <v>11</v>
      </c>
      <c r="AO127">
        <v>21</v>
      </c>
      <c r="AP127">
        <v>152</v>
      </c>
      <c r="AQ127" s="31">
        <f t="shared" si="20"/>
        <v>0.12138728323699421</v>
      </c>
      <c r="AR127">
        <v>-5.62</v>
      </c>
      <c r="AS127">
        <v>0</v>
      </c>
      <c r="AT127">
        <v>2</v>
      </c>
      <c r="AU127" s="16">
        <f t="shared" si="21"/>
        <v>-83.93442622950819</v>
      </c>
      <c r="AV127" s="4">
        <v>9.8800000000000008</v>
      </c>
      <c r="AW127" s="4">
        <v>2.96</v>
      </c>
    </row>
    <row r="128" spans="1:49" x14ac:dyDescent="0.2">
      <c r="A128" s="13" t="s">
        <v>506</v>
      </c>
      <c r="B128" s="13" t="s">
        <v>681</v>
      </c>
      <c r="C128" s="1" t="s">
        <v>145</v>
      </c>
      <c r="D128" s="13" t="s">
        <v>146</v>
      </c>
      <c r="E128" s="13">
        <v>33</v>
      </c>
      <c r="F128" s="13">
        <v>0</v>
      </c>
      <c r="G128" s="13">
        <v>0</v>
      </c>
      <c r="H128" s="40">
        <f t="shared" si="11"/>
        <v>0</v>
      </c>
      <c r="I128">
        <v>0</v>
      </c>
      <c r="J128">
        <v>0</v>
      </c>
      <c r="K128">
        <v>0</v>
      </c>
      <c r="L128" s="20">
        <f t="shared" si="12"/>
        <v>0</v>
      </c>
      <c r="M128">
        <v>0</v>
      </c>
      <c r="N128">
        <v>0</v>
      </c>
      <c r="O128">
        <v>0</v>
      </c>
      <c r="P128" s="15">
        <f t="shared" si="13"/>
        <v>0</v>
      </c>
      <c r="Q128" s="15">
        <f t="shared" si="14"/>
        <v>0</v>
      </c>
      <c r="R128">
        <v>7</v>
      </c>
      <c r="S128">
        <v>0</v>
      </c>
      <c r="T128">
        <v>0</v>
      </c>
      <c r="U128">
        <v>0</v>
      </c>
      <c r="V128">
        <v>0</v>
      </c>
      <c r="W128" s="16">
        <v>31.383333333300001</v>
      </c>
      <c r="X128" s="26">
        <f t="shared" si="15"/>
        <v>0.951010101009091</v>
      </c>
      <c r="Y128" s="4">
        <v>33.17</v>
      </c>
      <c r="Z128" s="32">
        <f t="shared" si="16"/>
        <v>1.0051515151515151</v>
      </c>
      <c r="AA128" s="4">
        <v>172.93</v>
      </c>
      <c r="AB128" s="26">
        <f t="shared" si="17"/>
        <v>5.2403030303030302</v>
      </c>
      <c r="AC128" s="21">
        <f t="shared" si="18"/>
        <v>0.16094129063561377</v>
      </c>
      <c r="AD128" s="13">
        <v>9</v>
      </c>
      <c r="AE128" s="13">
        <v>9</v>
      </c>
      <c r="AF128" s="21">
        <f t="shared" si="19"/>
        <v>0.5</v>
      </c>
      <c r="AG128">
        <v>0</v>
      </c>
      <c r="AH128">
        <v>6</v>
      </c>
      <c r="AI128" s="42">
        <v>1</v>
      </c>
      <c r="AJ128" s="42">
        <v>29</v>
      </c>
      <c r="AK128" s="42">
        <v>1</v>
      </c>
      <c r="AL128" s="42">
        <v>8</v>
      </c>
      <c r="AM128" s="42">
        <v>11</v>
      </c>
      <c r="AN128" s="42">
        <v>1</v>
      </c>
      <c r="AO128">
        <v>2</v>
      </c>
      <c r="AP128">
        <v>29</v>
      </c>
      <c r="AQ128" s="31">
        <f t="shared" si="20"/>
        <v>6.4516129032258063E-2</v>
      </c>
      <c r="AR128">
        <v>-3.48</v>
      </c>
      <c r="AS128">
        <v>0</v>
      </c>
      <c r="AT128">
        <v>0</v>
      </c>
      <c r="AU128" s="16">
        <f t="shared" si="21"/>
        <v>-92.252034971359649</v>
      </c>
      <c r="AV128" s="4">
        <v>3.57</v>
      </c>
      <c r="AW128" s="4">
        <v>-0.5</v>
      </c>
    </row>
    <row r="129" spans="1:49" x14ac:dyDescent="0.2">
      <c r="A129" s="13" t="s">
        <v>685</v>
      </c>
      <c r="B129" s="13" t="s">
        <v>686</v>
      </c>
      <c r="C129" s="1" t="s">
        <v>314</v>
      </c>
      <c r="D129" s="13" t="s">
        <v>173</v>
      </c>
      <c r="E129" s="13">
        <v>63</v>
      </c>
      <c r="F129" s="13">
        <v>0</v>
      </c>
      <c r="G129" s="13">
        <v>3</v>
      </c>
      <c r="H129" s="40">
        <f t="shared" si="11"/>
        <v>3</v>
      </c>
      <c r="I129">
        <v>0</v>
      </c>
      <c r="J129">
        <v>1</v>
      </c>
      <c r="K129">
        <v>1</v>
      </c>
      <c r="L129" s="20">
        <f t="shared" si="12"/>
        <v>9.3333333333333339</v>
      </c>
      <c r="M129">
        <v>5</v>
      </c>
      <c r="N129">
        <v>2</v>
      </c>
      <c r="O129">
        <v>0</v>
      </c>
      <c r="P129" s="15">
        <f t="shared" si="13"/>
        <v>0</v>
      </c>
      <c r="Q129" s="15">
        <f t="shared" si="14"/>
        <v>0</v>
      </c>
      <c r="R129">
        <v>25</v>
      </c>
      <c r="S129">
        <v>12</v>
      </c>
      <c r="T129">
        <v>2</v>
      </c>
      <c r="U129">
        <v>6</v>
      </c>
      <c r="V129">
        <v>4</v>
      </c>
      <c r="W129" s="16">
        <v>192.8333333333</v>
      </c>
      <c r="X129" s="26">
        <f t="shared" si="15"/>
        <v>3.060846560846032</v>
      </c>
      <c r="Y129" s="4">
        <v>194.86</v>
      </c>
      <c r="Z129" s="32">
        <f t="shared" si="16"/>
        <v>3.0930158730158732</v>
      </c>
      <c r="AA129" s="4">
        <v>111.47</v>
      </c>
      <c r="AB129" s="26">
        <f t="shared" si="17"/>
        <v>1.7693650793650793</v>
      </c>
      <c r="AC129" s="21">
        <f t="shared" si="18"/>
        <v>0.63611138314889171</v>
      </c>
      <c r="AD129" s="1"/>
      <c r="AE129" s="1"/>
      <c r="AF129" s="21" t="str">
        <f t="shared" si="19"/>
        <v xml:space="preserve"> </v>
      </c>
      <c r="AG129">
        <v>3</v>
      </c>
      <c r="AH129">
        <v>22</v>
      </c>
      <c r="AI129" s="42">
        <v>25</v>
      </c>
      <c r="AJ129" s="42">
        <v>153</v>
      </c>
      <c r="AK129" s="42">
        <v>8</v>
      </c>
      <c r="AL129" s="42">
        <v>61</v>
      </c>
      <c r="AM129" s="42">
        <v>81</v>
      </c>
      <c r="AN129" s="42">
        <v>2</v>
      </c>
      <c r="AO129">
        <v>21</v>
      </c>
      <c r="AP129">
        <v>173</v>
      </c>
      <c r="AQ129" s="31">
        <f t="shared" si="20"/>
        <v>0.10824742268041238</v>
      </c>
      <c r="AR129">
        <v>-11.3</v>
      </c>
      <c r="AS129">
        <v>1</v>
      </c>
      <c r="AT129">
        <v>0</v>
      </c>
      <c r="AU129" s="16">
        <f t="shared" si="21"/>
        <v>-85.907831263471209</v>
      </c>
      <c r="AV129" s="4">
        <v>5.29</v>
      </c>
      <c r="AW129" s="4">
        <v>-13.1</v>
      </c>
    </row>
    <row r="130" spans="1:49" x14ac:dyDescent="0.2">
      <c r="A130" s="13" t="s">
        <v>690</v>
      </c>
      <c r="B130" s="13" t="s">
        <v>691</v>
      </c>
      <c r="C130" s="1" t="s">
        <v>584</v>
      </c>
      <c r="D130" s="13" t="s">
        <v>173</v>
      </c>
      <c r="E130" s="13">
        <v>40</v>
      </c>
      <c r="F130" s="13">
        <v>0</v>
      </c>
      <c r="G130" s="13">
        <v>0</v>
      </c>
      <c r="H130" s="40">
        <f t="shared" ref="H130:H193" si="22">F130+G130</f>
        <v>0</v>
      </c>
      <c r="I130">
        <v>0</v>
      </c>
      <c r="J130">
        <v>0</v>
      </c>
      <c r="K130">
        <v>0</v>
      </c>
      <c r="L130" s="20">
        <f t="shared" ref="L130:L193" si="23">IF(AG130&gt;0,J130/(AG130/(AG130+AI130)),0)</f>
        <v>0</v>
      </c>
      <c r="M130">
        <v>0</v>
      </c>
      <c r="N130">
        <v>0</v>
      </c>
      <c r="O130">
        <v>0</v>
      </c>
      <c r="P130" s="15">
        <f t="shared" ref="P130:P193" si="24">IF(M130&gt;0,F130/M130,0)</f>
        <v>0</v>
      </c>
      <c r="Q130" s="15">
        <f t="shared" ref="Q130:Q193" si="25">IF(SUM(M130:O130)&gt;0,F130/SUM(M130:O130),0)</f>
        <v>0</v>
      </c>
      <c r="R130">
        <v>5</v>
      </c>
      <c r="S130">
        <v>5</v>
      </c>
      <c r="T130">
        <v>1</v>
      </c>
      <c r="U130">
        <v>2</v>
      </c>
      <c r="V130">
        <v>1</v>
      </c>
      <c r="W130" s="16">
        <v>33.200000000000003</v>
      </c>
      <c r="X130" s="26">
        <f t="shared" ref="X130:X193" si="26">W130/E130</f>
        <v>0.83000000000000007</v>
      </c>
      <c r="Y130" s="4">
        <v>31.99</v>
      </c>
      <c r="Z130" s="32">
        <f t="shared" ref="Z130:Z193" si="27">Y130/E130</f>
        <v>0.79974999999999996</v>
      </c>
      <c r="AA130" s="4">
        <v>222.94</v>
      </c>
      <c r="AB130" s="26">
        <f t="shared" ref="AB130:AB193" si="28">AA130/E130</f>
        <v>5.5735000000000001</v>
      </c>
      <c r="AC130" s="21">
        <f t="shared" ref="AC130:AC193" si="29">IF(Z130&gt;0,Z130/(Z130+AB130),0)</f>
        <v>0.12548542737221982</v>
      </c>
      <c r="AD130" s="1"/>
      <c r="AE130" s="1"/>
      <c r="AF130" s="21" t="str">
        <f t="shared" ref="AF130:AF193" si="30">IF((AD130+AE130)&gt;0,AD130/(AD130+AE130)," ")</f>
        <v xml:space="preserve"> </v>
      </c>
      <c r="AG130">
        <v>0</v>
      </c>
      <c r="AH130">
        <v>5</v>
      </c>
      <c r="AI130" s="42">
        <v>3</v>
      </c>
      <c r="AJ130" s="42">
        <v>18</v>
      </c>
      <c r="AK130" s="42">
        <v>2</v>
      </c>
      <c r="AL130" s="42">
        <v>7</v>
      </c>
      <c r="AM130" s="42">
        <v>15</v>
      </c>
      <c r="AN130" s="42">
        <v>0</v>
      </c>
      <c r="AO130">
        <v>4</v>
      </c>
      <c r="AP130">
        <v>23</v>
      </c>
      <c r="AQ130" s="31">
        <f t="shared" ref="AQ130:AQ193" si="31">AO130/MAX(1,AO130+AP130)</f>
        <v>0.14814814814814814</v>
      </c>
      <c r="AR130">
        <v>3.01</v>
      </c>
      <c r="AS130">
        <v>0</v>
      </c>
      <c r="AT130">
        <v>0</v>
      </c>
      <c r="AU130" s="16">
        <f t="shared" ref="AU130:AU193" si="32">((AG130+AI130+AK130+AN130)-(AH130+AJ130+AL130+AM130))/MAX(1,Y130)*60</f>
        <v>-75.023444826508282</v>
      </c>
      <c r="AV130" s="4">
        <v>0</v>
      </c>
      <c r="AW130" s="4">
        <v>-6.79</v>
      </c>
    </row>
    <row r="131" spans="1:49" x14ac:dyDescent="0.2">
      <c r="A131" s="13" t="s">
        <v>407</v>
      </c>
      <c r="B131" s="13" t="s">
        <v>693</v>
      </c>
      <c r="C131" s="1" t="s">
        <v>482</v>
      </c>
      <c r="D131" s="13" t="s">
        <v>154</v>
      </c>
      <c r="E131" s="13">
        <v>76</v>
      </c>
      <c r="F131" s="13">
        <v>0</v>
      </c>
      <c r="G131" s="13">
        <v>1</v>
      </c>
      <c r="H131" s="40">
        <f t="shared" si="22"/>
        <v>1</v>
      </c>
      <c r="I131">
        <v>0</v>
      </c>
      <c r="J131">
        <v>1</v>
      </c>
      <c r="K131">
        <v>0</v>
      </c>
      <c r="L131" s="20">
        <f t="shared" si="23"/>
        <v>10</v>
      </c>
      <c r="M131">
        <v>2</v>
      </c>
      <c r="N131">
        <v>1</v>
      </c>
      <c r="O131">
        <v>0</v>
      </c>
      <c r="P131" s="15">
        <f t="shared" si="24"/>
        <v>0</v>
      </c>
      <c r="Q131" s="15">
        <f t="shared" si="25"/>
        <v>0</v>
      </c>
      <c r="R131">
        <v>1</v>
      </c>
      <c r="S131">
        <v>3</v>
      </c>
      <c r="T131">
        <v>1</v>
      </c>
      <c r="U131">
        <v>0</v>
      </c>
      <c r="V131">
        <v>2</v>
      </c>
      <c r="W131" s="16">
        <v>64.183333333299998</v>
      </c>
      <c r="X131" s="26">
        <f t="shared" si="26"/>
        <v>0.84451754385921052</v>
      </c>
      <c r="Y131" s="4">
        <v>58.02</v>
      </c>
      <c r="Z131" s="32">
        <f t="shared" si="27"/>
        <v>0.763421052631579</v>
      </c>
      <c r="AA131" s="4">
        <v>341.02</v>
      </c>
      <c r="AB131" s="26">
        <f t="shared" si="28"/>
        <v>4.4871052631578943</v>
      </c>
      <c r="AC131" s="21">
        <f t="shared" si="29"/>
        <v>0.1453989574979952</v>
      </c>
      <c r="AD131" s="13">
        <v>1</v>
      </c>
      <c r="AE131" s="13">
        <v>5</v>
      </c>
      <c r="AF131" s="21">
        <f t="shared" si="30"/>
        <v>0.16666666666666666</v>
      </c>
      <c r="AG131">
        <v>1</v>
      </c>
      <c r="AH131">
        <v>5</v>
      </c>
      <c r="AI131" s="42">
        <v>9</v>
      </c>
      <c r="AJ131" s="42">
        <v>38</v>
      </c>
      <c r="AK131" s="42">
        <v>1</v>
      </c>
      <c r="AL131" s="42">
        <v>15</v>
      </c>
      <c r="AM131" s="42">
        <v>22</v>
      </c>
      <c r="AN131" s="42">
        <v>0</v>
      </c>
      <c r="AO131">
        <v>7</v>
      </c>
      <c r="AP131">
        <v>47</v>
      </c>
      <c r="AQ131" s="31">
        <f t="shared" si="31"/>
        <v>0.12962962962962962</v>
      </c>
      <c r="AR131">
        <v>-3.65</v>
      </c>
      <c r="AS131">
        <v>1</v>
      </c>
      <c r="AT131">
        <v>0</v>
      </c>
      <c r="AU131" s="16">
        <f t="shared" si="32"/>
        <v>-71.35470527404344</v>
      </c>
      <c r="AV131" s="4">
        <v>45.45</v>
      </c>
      <c r="AW131" s="4">
        <v>40.19</v>
      </c>
    </row>
    <row r="132" spans="1:49" x14ac:dyDescent="0.2">
      <c r="A132" s="13" t="s">
        <v>165</v>
      </c>
      <c r="B132" s="13" t="s">
        <v>696</v>
      </c>
      <c r="C132" s="1" t="s">
        <v>190</v>
      </c>
      <c r="D132" s="13" t="s">
        <v>129</v>
      </c>
      <c r="E132" s="13">
        <v>77</v>
      </c>
      <c r="F132" s="13">
        <v>0</v>
      </c>
      <c r="G132" s="13">
        <v>0</v>
      </c>
      <c r="H132" s="40">
        <f t="shared" si="22"/>
        <v>0</v>
      </c>
      <c r="I132">
        <v>0</v>
      </c>
      <c r="J132">
        <v>0</v>
      </c>
      <c r="K132">
        <v>0</v>
      </c>
      <c r="L132" s="20">
        <f t="shared" si="23"/>
        <v>0</v>
      </c>
      <c r="M132">
        <v>4</v>
      </c>
      <c r="N132">
        <v>4</v>
      </c>
      <c r="O132">
        <v>1</v>
      </c>
      <c r="P132" s="15">
        <f t="shared" si="24"/>
        <v>0</v>
      </c>
      <c r="Q132" s="15">
        <f t="shared" si="25"/>
        <v>0</v>
      </c>
      <c r="R132">
        <v>5</v>
      </c>
      <c r="S132">
        <v>3</v>
      </c>
      <c r="T132">
        <v>0</v>
      </c>
      <c r="U132">
        <v>0</v>
      </c>
      <c r="V132">
        <v>9</v>
      </c>
      <c r="W132" s="16">
        <v>107.7333333333</v>
      </c>
      <c r="X132" s="26">
        <f t="shared" si="26"/>
        <v>1.3991341991337662</v>
      </c>
      <c r="Y132" s="4">
        <v>100.68</v>
      </c>
      <c r="Z132" s="32">
        <f t="shared" si="27"/>
        <v>1.3075324675324675</v>
      </c>
      <c r="AA132" s="4">
        <v>307.8</v>
      </c>
      <c r="AB132" s="26">
        <f t="shared" si="28"/>
        <v>3.9974025974025977</v>
      </c>
      <c r="AC132" s="21">
        <f t="shared" si="29"/>
        <v>0.24647473560517036</v>
      </c>
      <c r="AD132" s="13">
        <v>20</v>
      </c>
      <c r="AE132" s="13">
        <v>25</v>
      </c>
      <c r="AF132" s="21">
        <f t="shared" si="30"/>
        <v>0.44444444444444442</v>
      </c>
      <c r="AG132">
        <v>0</v>
      </c>
      <c r="AH132">
        <v>10</v>
      </c>
      <c r="AI132" s="42">
        <v>10</v>
      </c>
      <c r="AJ132" s="42">
        <v>85</v>
      </c>
      <c r="AK132" s="42">
        <v>5</v>
      </c>
      <c r="AL132" s="42">
        <v>36</v>
      </c>
      <c r="AM132" s="42">
        <v>55</v>
      </c>
      <c r="AN132" s="42">
        <v>2</v>
      </c>
      <c r="AO132">
        <v>8</v>
      </c>
      <c r="AP132">
        <v>90</v>
      </c>
      <c r="AQ132" s="31">
        <f t="shared" si="31"/>
        <v>8.1632653061224483E-2</v>
      </c>
      <c r="AR132">
        <v>-4.3</v>
      </c>
      <c r="AS132">
        <v>0</v>
      </c>
      <c r="AT132">
        <v>2</v>
      </c>
      <c r="AU132" s="16">
        <f t="shared" si="32"/>
        <v>-100.71513706793802</v>
      </c>
      <c r="AV132" s="4">
        <v>12.7</v>
      </c>
      <c r="AW132" s="4">
        <v>8.25</v>
      </c>
    </row>
    <row r="133" spans="1:49" x14ac:dyDescent="0.2">
      <c r="A133" s="13" t="s">
        <v>320</v>
      </c>
      <c r="B133" s="13" t="s">
        <v>699</v>
      </c>
      <c r="C133" s="1" t="s">
        <v>446</v>
      </c>
      <c r="D133" s="13" t="s">
        <v>146</v>
      </c>
      <c r="E133" s="13">
        <v>70</v>
      </c>
      <c r="F133" s="13">
        <v>0</v>
      </c>
      <c r="G133" s="13">
        <v>0</v>
      </c>
      <c r="H133" s="40">
        <f t="shared" si="22"/>
        <v>0</v>
      </c>
      <c r="I133">
        <v>0</v>
      </c>
      <c r="J133">
        <v>0</v>
      </c>
      <c r="K133">
        <v>0</v>
      </c>
      <c r="L133" s="20">
        <f t="shared" si="23"/>
        <v>0</v>
      </c>
      <c r="M133">
        <v>2</v>
      </c>
      <c r="N133">
        <v>0</v>
      </c>
      <c r="O133">
        <v>0</v>
      </c>
      <c r="P133" s="15">
        <f t="shared" si="24"/>
        <v>0</v>
      </c>
      <c r="Q133" s="15">
        <f t="shared" si="25"/>
        <v>0</v>
      </c>
      <c r="R133">
        <v>5</v>
      </c>
      <c r="S133">
        <v>1</v>
      </c>
      <c r="T133">
        <v>2</v>
      </c>
      <c r="U133">
        <v>3</v>
      </c>
      <c r="V133">
        <v>6</v>
      </c>
      <c r="W133" s="16">
        <v>71.8</v>
      </c>
      <c r="X133" s="26">
        <f t="shared" si="26"/>
        <v>1.0257142857142856</v>
      </c>
      <c r="Y133" s="4">
        <v>70.22</v>
      </c>
      <c r="Z133" s="32">
        <f t="shared" si="27"/>
        <v>1.0031428571428571</v>
      </c>
      <c r="AA133" s="4">
        <v>323.32</v>
      </c>
      <c r="AB133" s="26">
        <f t="shared" si="28"/>
        <v>4.6188571428571423</v>
      </c>
      <c r="AC133" s="21">
        <f t="shared" si="29"/>
        <v>0.1784316714946384</v>
      </c>
      <c r="AD133" s="13">
        <v>49</v>
      </c>
      <c r="AE133" s="13">
        <v>57</v>
      </c>
      <c r="AF133" s="21">
        <f t="shared" si="30"/>
        <v>0.46226415094339623</v>
      </c>
      <c r="AG133">
        <v>0</v>
      </c>
      <c r="AH133">
        <v>3</v>
      </c>
      <c r="AI133" s="42">
        <v>5</v>
      </c>
      <c r="AJ133" s="42">
        <v>63</v>
      </c>
      <c r="AK133" s="42">
        <v>1</v>
      </c>
      <c r="AL133" s="42">
        <v>25</v>
      </c>
      <c r="AM133" s="42">
        <v>38</v>
      </c>
      <c r="AN133" s="42">
        <v>4</v>
      </c>
      <c r="AO133">
        <v>2</v>
      </c>
      <c r="AP133">
        <v>65</v>
      </c>
      <c r="AQ133" s="31">
        <f t="shared" si="31"/>
        <v>2.9850746268656716E-2</v>
      </c>
      <c r="AR133">
        <v>-8.19</v>
      </c>
      <c r="AS133">
        <v>1</v>
      </c>
      <c r="AT133">
        <v>0</v>
      </c>
      <c r="AU133" s="16">
        <f t="shared" si="32"/>
        <v>-101.68043292509256</v>
      </c>
      <c r="AV133" s="4">
        <v>6.59</v>
      </c>
      <c r="AW133" s="4">
        <v>-0.75</v>
      </c>
    </row>
    <row r="134" spans="1:49" x14ac:dyDescent="0.2">
      <c r="A134" s="13" t="s">
        <v>343</v>
      </c>
      <c r="B134" s="13" t="s">
        <v>701</v>
      </c>
      <c r="C134" s="1" t="s">
        <v>153</v>
      </c>
      <c r="D134" s="13" t="s">
        <v>173</v>
      </c>
      <c r="E134" s="13">
        <v>7</v>
      </c>
      <c r="F134" s="13">
        <v>0</v>
      </c>
      <c r="G134" s="13">
        <v>0</v>
      </c>
      <c r="H134" s="40">
        <f t="shared" si="22"/>
        <v>0</v>
      </c>
      <c r="I134">
        <v>0</v>
      </c>
      <c r="J134">
        <v>0</v>
      </c>
      <c r="K134">
        <v>0</v>
      </c>
      <c r="L134" s="20">
        <f t="shared" si="23"/>
        <v>0</v>
      </c>
      <c r="M134">
        <v>0</v>
      </c>
      <c r="N134">
        <v>0</v>
      </c>
      <c r="O134">
        <v>0</v>
      </c>
      <c r="P134" s="15">
        <f t="shared" si="24"/>
        <v>0</v>
      </c>
      <c r="Q134" s="15">
        <f t="shared" si="25"/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s="16">
        <v>0</v>
      </c>
      <c r="X134" s="26">
        <f t="shared" si="26"/>
        <v>0</v>
      </c>
      <c r="Y134" s="4">
        <v>0</v>
      </c>
      <c r="Z134" s="32">
        <f t="shared" si="27"/>
        <v>0</v>
      </c>
      <c r="AA134" s="4">
        <v>28.31</v>
      </c>
      <c r="AB134" s="26">
        <f t="shared" si="28"/>
        <v>4.0442857142857145</v>
      </c>
      <c r="AC134" s="21">
        <f t="shared" si="29"/>
        <v>0</v>
      </c>
      <c r="AD134" s="1"/>
      <c r="AE134" s="1"/>
      <c r="AF134" s="21" t="str">
        <f t="shared" si="30"/>
        <v xml:space="preserve"> </v>
      </c>
      <c r="AG134">
        <v>0</v>
      </c>
      <c r="AH134">
        <v>0</v>
      </c>
      <c r="AI134" s="42">
        <v>0</v>
      </c>
      <c r="AJ134" s="42">
        <v>0</v>
      </c>
      <c r="AK134" s="42">
        <v>0</v>
      </c>
      <c r="AL134" s="42">
        <v>0</v>
      </c>
      <c r="AM134" s="42">
        <v>0</v>
      </c>
      <c r="AN134" s="42">
        <v>0</v>
      </c>
      <c r="AO134">
        <v>0</v>
      </c>
      <c r="AP134">
        <v>0</v>
      </c>
      <c r="AQ134" s="31">
        <f t="shared" si="31"/>
        <v>0</v>
      </c>
      <c r="AR134"/>
      <c r="AS134">
        <v>0</v>
      </c>
      <c r="AT134">
        <v>0</v>
      </c>
      <c r="AU134" s="16">
        <f t="shared" si="32"/>
        <v>0</v>
      </c>
    </row>
    <row r="135" spans="1:49" x14ac:dyDescent="0.2">
      <c r="A135" s="13" t="s">
        <v>283</v>
      </c>
      <c r="B135" s="13" t="s">
        <v>703</v>
      </c>
      <c r="C135" s="1" t="s">
        <v>287</v>
      </c>
      <c r="D135" s="13" t="s">
        <v>146</v>
      </c>
      <c r="E135" s="13">
        <v>70</v>
      </c>
      <c r="F135" s="13">
        <v>2</v>
      </c>
      <c r="G135" s="13">
        <v>0</v>
      </c>
      <c r="H135" s="40">
        <f t="shared" si="22"/>
        <v>2</v>
      </c>
      <c r="I135">
        <v>1</v>
      </c>
      <c r="J135">
        <v>0</v>
      </c>
      <c r="K135">
        <v>0</v>
      </c>
      <c r="L135" s="20">
        <f t="shared" si="23"/>
        <v>0</v>
      </c>
      <c r="M135">
        <v>8</v>
      </c>
      <c r="N135">
        <v>0</v>
      </c>
      <c r="O135">
        <v>0</v>
      </c>
      <c r="P135" s="15">
        <f t="shared" si="24"/>
        <v>0.25</v>
      </c>
      <c r="Q135" s="15">
        <f t="shared" si="25"/>
        <v>0.25</v>
      </c>
      <c r="R135">
        <v>10</v>
      </c>
      <c r="S135">
        <v>3</v>
      </c>
      <c r="T135">
        <v>6</v>
      </c>
      <c r="U135">
        <v>2</v>
      </c>
      <c r="V135">
        <v>8</v>
      </c>
      <c r="W135" s="16">
        <v>100.53333333330001</v>
      </c>
      <c r="X135" s="26">
        <f t="shared" si="26"/>
        <v>1.4361904761900002</v>
      </c>
      <c r="Y135" s="4">
        <v>94.53</v>
      </c>
      <c r="Z135" s="32">
        <f t="shared" si="27"/>
        <v>1.3504285714285715</v>
      </c>
      <c r="AA135" s="4">
        <v>189.93</v>
      </c>
      <c r="AB135" s="26">
        <f t="shared" si="28"/>
        <v>2.7132857142857145</v>
      </c>
      <c r="AC135" s="21">
        <f t="shared" si="29"/>
        <v>0.33231385783589962</v>
      </c>
      <c r="AD135" s="13">
        <v>54</v>
      </c>
      <c r="AE135" s="13">
        <v>55</v>
      </c>
      <c r="AF135" s="21">
        <f t="shared" si="30"/>
        <v>0.49541284403669728</v>
      </c>
      <c r="AG135">
        <v>2</v>
      </c>
      <c r="AH135">
        <v>12</v>
      </c>
      <c r="AI135" s="42">
        <v>23</v>
      </c>
      <c r="AJ135" s="42">
        <v>72</v>
      </c>
      <c r="AK135" s="42">
        <v>3</v>
      </c>
      <c r="AL135" s="42">
        <v>35</v>
      </c>
      <c r="AM135" s="42">
        <v>51</v>
      </c>
      <c r="AN135" s="42">
        <v>4</v>
      </c>
      <c r="AO135">
        <v>20</v>
      </c>
      <c r="AP135">
        <v>95</v>
      </c>
      <c r="AQ135" s="31">
        <f t="shared" si="31"/>
        <v>0.17391304347826086</v>
      </c>
      <c r="AR135">
        <v>2.54</v>
      </c>
      <c r="AS135">
        <v>0</v>
      </c>
      <c r="AT135">
        <v>1</v>
      </c>
      <c r="AU135" s="16">
        <f t="shared" si="32"/>
        <v>-87.591240875912405</v>
      </c>
      <c r="AV135" s="4">
        <v>7.92</v>
      </c>
      <c r="AW135" s="4">
        <v>-1.07</v>
      </c>
    </row>
    <row r="136" spans="1:49" x14ac:dyDescent="0.2">
      <c r="A136" s="13" t="s">
        <v>707</v>
      </c>
      <c r="B136" s="13" t="s">
        <v>708</v>
      </c>
      <c r="C136" s="1" t="s">
        <v>334</v>
      </c>
      <c r="D136" s="13" t="s">
        <v>173</v>
      </c>
      <c r="E136" s="13">
        <v>7</v>
      </c>
      <c r="F136" s="13">
        <v>0</v>
      </c>
      <c r="G136" s="13">
        <v>0</v>
      </c>
      <c r="H136" s="40">
        <f t="shared" si="22"/>
        <v>0</v>
      </c>
      <c r="I136">
        <v>0</v>
      </c>
      <c r="J136">
        <v>0</v>
      </c>
      <c r="K136">
        <v>0</v>
      </c>
      <c r="L136" s="20">
        <f t="shared" si="23"/>
        <v>0</v>
      </c>
      <c r="M136">
        <v>0</v>
      </c>
      <c r="N136">
        <v>0</v>
      </c>
      <c r="O136">
        <v>0</v>
      </c>
      <c r="P136" s="15">
        <f t="shared" si="24"/>
        <v>0</v>
      </c>
      <c r="Q136" s="15">
        <f t="shared" si="25"/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 s="16">
        <v>7.6166666667000005</v>
      </c>
      <c r="X136" s="26">
        <f t="shared" si="26"/>
        <v>1.0880952381</v>
      </c>
      <c r="Y136" s="4">
        <v>7.33</v>
      </c>
      <c r="Z136" s="32">
        <f t="shared" si="27"/>
        <v>1.0471428571428572</v>
      </c>
      <c r="AA136" s="4">
        <v>38.44</v>
      </c>
      <c r="AB136" s="26">
        <f t="shared" si="28"/>
        <v>5.4914285714285711</v>
      </c>
      <c r="AC136" s="21">
        <f t="shared" si="29"/>
        <v>0.16014856893161461</v>
      </c>
      <c r="AD136" s="1"/>
      <c r="AE136" s="1"/>
      <c r="AF136" s="21" t="str">
        <f t="shared" si="30"/>
        <v xml:space="preserve"> </v>
      </c>
      <c r="AG136">
        <v>0</v>
      </c>
      <c r="AH136">
        <v>0</v>
      </c>
      <c r="AI136" s="42">
        <v>4</v>
      </c>
      <c r="AJ136" s="42">
        <v>4</v>
      </c>
      <c r="AK136" s="42">
        <v>0</v>
      </c>
      <c r="AL136" s="42">
        <v>1</v>
      </c>
      <c r="AM136" s="42">
        <v>5</v>
      </c>
      <c r="AN136" s="42">
        <v>0</v>
      </c>
      <c r="AO136">
        <v>3</v>
      </c>
      <c r="AP136">
        <v>1</v>
      </c>
      <c r="AQ136" s="31">
        <f t="shared" si="31"/>
        <v>0.75</v>
      </c>
      <c r="AR136">
        <v>63.24</v>
      </c>
      <c r="AS136">
        <v>0</v>
      </c>
      <c r="AT136">
        <v>0</v>
      </c>
      <c r="AU136" s="16">
        <f t="shared" si="32"/>
        <v>-49.113233287858115</v>
      </c>
      <c r="AV136" s="4">
        <v>0</v>
      </c>
      <c r="AW136" s="4">
        <v>-5.26</v>
      </c>
    </row>
    <row r="137" spans="1:49" x14ac:dyDescent="0.2">
      <c r="A137" s="13" t="s">
        <v>262</v>
      </c>
      <c r="B137" s="13" t="s">
        <v>710</v>
      </c>
      <c r="C137" s="1" t="s">
        <v>145</v>
      </c>
      <c r="D137" s="13" t="s">
        <v>154</v>
      </c>
      <c r="E137" s="13">
        <v>61</v>
      </c>
      <c r="F137" s="13">
        <v>0</v>
      </c>
      <c r="G137" s="13">
        <v>0</v>
      </c>
      <c r="H137" s="40">
        <f t="shared" si="22"/>
        <v>0</v>
      </c>
      <c r="I137">
        <v>0</v>
      </c>
      <c r="J137">
        <v>0</v>
      </c>
      <c r="K137">
        <v>0</v>
      </c>
      <c r="L137" s="20">
        <f t="shared" si="23"/>
        <v>0</v>
      </c>
      <c r="M137">
        <v>0</v>
      </c>
      <c r="N137">
        <v>0</v>
      </c>
      <c r="O137">
        <v>0</v>
      </c>
      <c r="P137" s="15">
        <f t="shared" si="24"/>
        <v>0</v>
      </c>
      <c r="Q137" s="15">
        <f t="shared" si="25"/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s="16">
        <v>0.43333333330000001</v>
      </c>
      <c r="X137" s="26">
        <f t="shared" si="26"/>
        <v>7.103825136065574E-3</v>
      </c>
      <c r="Y137" s="4">
        <v>0.34</v>
      </c>
      <c r="Z137" s="32">
        <f t="shared" si="27"/>
        <v>5.5737704918032791E-3</v>
      </c>
      <c r="AA137" s="4">
        <v>330.35</v>
      </c>
      <c r="AB137" s="26">
        <f t="shared" si="28"/>
        <v>5.4155737704918039</v>
      </c>
      <c r="AC137" s="21">
        <f t="shared" si="29"/>
        <v>1.0281532553146453E-3</v>
      </c>
      <c r="AD137" s="13">
        <v>0</v>
      </c>
      <c r="AE137" s="13">
        <v>0</v>
      </c>
      <c r="AF137" s="21" t="str">
        <f t="shared" si="30"/>
        <v xml:space="preserve"> </v>
      </c>
      <c r="AG137">
        <v>0</v>
      </c>
      <c r="AH137">
        <v>0</v>
      </c>
      <c r="AI137" s="42">
        <v>0</v>
      </c>
      <c r="AJ137" s="42">
        <v>0</v>
      </c>
      <c r="AK137" s="42">
        <v>0</v>
      </c>
      <c r="AL137" s="42">
        <v>0</v>
      </c>
      <c r="AM137" s="42">
        <v>0</v>
      </c>
      <c r="AN137" s="42">
        <v>0</v>
      </c>
      <c r="AO137">
        <v>0</v>
      </c>
      <c r="AP137">
        <v>0</v>
      </c>
      <c r="AQ137" s="31">
        <f t="shared" si="31"/>
        <v>0</v>
      </c>
      <c r="AR137"/>
      <c r="AS137">
        <v>0</v>
      </c>
      <c r="AT137">
        <v>0</v>
      </c>
      <c r="AU137" s="16">
        <f t="shared" si="32"/>
        <v>0</v>
      </c>
      <c r="AV137" s="4">
        <v>0</v>
      </c>
      <c r="AW137" s="4">
        <v>-6.76</v>
      </c>
    </row>
    <row r="138" spans="1:49" x14ac:dyDescent="0.2">
      <c r="A138" s="13" t="s">
        <v>567</v>
      </c>
      <c r="B138" s="13" t="s">
        <v>715</v>
      </c>
      <c r="C138" s="1" t="s">
        <v>128</v>
      </c>
      <c r="D138" s="13" t="s">
        <v>154</v>
      </c>
      <c r="E138" s="13">
        <v>17</v>
      </c>
      <c r="F138" s="13">
        <v>0</v>
      </c>
      <c r="G138" s="13">
        <v>0</v>
      </c>
      <c r="H138" s="40">
        <f t="shared" si="22"/>
        <v>0</v>
      </c>
      <c r="I138">
        <v>0</v>
      </c>
      <c r="J138">
        <v>0</v>
      </c>
      <c r="K138">
        <v>0</v>
      </c>
      <c r="L138" s="20">
        <f t="shared" si="23"/>
        <v>0</v>
      </c>
      <c r="M138">
        <v>1</v>
      </c>
      <c r="N138">
        <v>0</v>
      </c>
      <c r="O138">
        <v>0</v>
      </c>
      <c r="P138" s="15">
        <f t="shared" si="24"/>
        <v>0</v>
      </c>
      <c r="Q138" s="15">
        <f t="shared" si="25"/>
        <v>0</v>
      </c>
      <c r="R138">
        <v>2</v>
      </c>
      <c r="S138">
        <v>1</v>
      </c>
      <c r="T138">
        <v>0</v>
      </c>
      <c r="U138">
        <v>0</v>
      </c>
      <c r="V138">
        <v>0</v>
      </c>
      <c r="W138" s="16">
        <v>6.45</v>
      </c>
      <c r="X138" s="26">
        <f t="shared" si="26"/>
        <v>0.37941176470588234</v>
      </c>
      <c r="Y138" s="4">
        <v>6.39</v>
      </c>
      <c r="Z138" s="32">
        <f t="shared" si="27"/>
        <v>0.37588235294117645</v>
      </c>
      <c r="AA138" s="4">
        <v>99.22</v>
      </c>
      <c r="AB138" s="26">
        <f t="shared" si="28"/>
        <v>5.8364705882352936</v>
      </c>
      <c r="AC138" s="21">
        <f t="shared" si="29"/>
        <v>6.0505633936180289E-2</v>
      </c>
      <c r="AD138" s="13">
        <v>0</v>
      </c>
      <c r="AE138" s="13">
        <v>0</v>
      </c>
      <c r="AF138" s="21" t="str">
        <f t="shared" si="30"/>
        <v xml:space="preserve"> </v>
      </c>
      <c r="AG138">
        <v>0</v>
      </c>
      <c r="AH138">
        <v>0</v>
      </c>
      <c r="AI138" s="42">
        <v>1</v>
      </c>
      <c r="AJ138" s="42">
        <v>9</v>
      </c>
      <c r="AK138" s="42">
        <v>0</v>
      </c>
      <c r="AL138" s="42">
        <v>2</v>
      </c>
      <c r="AM138" s="42">
        <v>5</v>
      </c>
      <c r="AN138" s="42">
        <v>0</v>
      </c>
      <c r="AO138">
        <v>1</v>
      </c>
      <c r="AP138">
        <v>10</v>
      </c>
      <c r="AQ138" s="31">
        <f t="shared" si="31"/>
        <v>9.0909090909090912E-2</v>
      </c>
      <c r="AR138">
        <v>-2.61</v>
      </c>
      <c r="AS138">
        <v>0</v>
      </c>
      <c r="AT138">
        <v>0</v>
      </c>
      <c r="AU138" s="16">
        <f t="shared" si="32"/>
        <v>-140.84507042253523</v>
      </c>
      <c r="AV138" s="4">
        <v>40</v>
      </c>
      <c r="AW138" s="4">
        <v>33.619999999999997</v>
      </c>
    </row>
    <row r="139" spans="1:49" x14ac:dyDescent="0.2">
      <c r="A139" s="13" t="s">
        <v>144</v>
      </c>
      <c r="B139" s="13" t="s">
        <v>718</v>
      </c>
      <c r="C139" s="1" t="s">
        <v>409</v>
      </c>
      <c r="D139" s="13" t="s">
        <v>173</v>
      </c>
      <c r="E139" s="13">
        <v>21</v>
      </c>
      <c r="F139" s="13">
        <v>0</v>
      </c>
      <c r="G139" s="13">
        <v>0</v>
      </c>
      <c r="H139" s="40">
        <f t="shared" si="22"/>
        <v>0</v>
      </c>
      <c r="I139">
        <v>0</v>
      </c>
      <c r="J139">
        <v>0</v>
      </c>
      <c r="K139">
        <v>0</v>
      </c>
      <c r="L139" s="20">
        <f t="shared" si="23"/>
        <v>0</v>
      </c>
      <c r="M139">
        <v>0</v>
      </c>
      <c r="N139">
        <v>0</v>
      </c>
      <c r="O139">
        <v>0</v>
      </c>
      <c r="P139" s="15">
        <f t="shared" si="24"/>
        <v>0</v>
      </c>
      <c r="Q139" s="15">
        <f t="shared" si="25"/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s="16">
        <v>0.73333333330000006</v>
      </c>
      <c r="X139" s="26">
        <f t="shared" si="26"/>
        <v>3.4920634919047622E-2</v>
      </c>
      <c r="Y139" s="4">
        <v>0.66</v>
      </c>
      <c r="Z139" s="32">
        <f t="shared" si="27"/>
        <v>3.1428571428571431E-2</v>
      </c>
      <c r="AA139" s="4">
        <v>99.06</v>
      </c>
      <c r="AB139" s="26">
        <f t="shared" si="28"/>
        <v>4.7171428571428571</v>
      </c>
      <c r="AC139" s="21">
        <f t="shared" si="29"/>
        <v>6.6185318892900127E-3</v>
      </c>
      <c r="AD139" s="1"/>
      <c r="AE139" s="1"/>
      <c r="AF139" s="21" t="str">
        <f t="shared" si="30"/>
        <v xml:space="preserve"> </v>
      </c>
      <c r="AG139">
        <v>0</v>
      </c>
      <c r="AH139">
        <v>0</v>
      </c>
      <c r="AI139" s="42">
        <v>0</v>
      </c>
      <c r="AJ139" s="42">
        <v>2</v>
      </c>
      <c r="AK139" s="42">
        <v>0</v>
      </c>
      <c r="AL139" s="42">
        <v>0</v>
      </c>
      <c r="AM139" s="42">
        <v>1</v>
      </c>
      <c r="AN139" s="42">
        <v>0</v>
      </c>
      <c r="AO139">
        <v>0</v>
      </c>
      <c r="AP139">
        <v>3</v>
      </c>
      <c r="AQ139" s="31">
        <f t="shared" si="31"/>
        <v>0</v>
      </c>
      <c r="AR139">
        <v>-13.59</v>
      </c>
      <c r="AS139">
        <v>0</v>
      </c>
      <c r="AT139">
        <v>0</v>
      </c>
      <c r="AU139" s="16">
        <f t="shared" si="32"/>
        <v>-180</v>
      </c>
      <c r="AV139" s="4">
        <v>0</v>
      </c>
      <c r="AW139" s="4">
        <v>-2.97</v>
      </c>
    </row>
    <row r="140" spans="1:49" x14ac:dyDescent="0.2">
      <c r="A140" s="13" t="s">
        <v>722</v>
      </c>
      <c r="B140" s="13" t="s">
        <v>723</v>
      </c>
      <c r="C140" s="1" t="s">
        <v>162</v>
      </c>
      <c r="D140" s="13" t="s">
        <v>137</v>
      </c>
      <c r="E140" s="13">
        <v>74</v>
      </c>
      <c r="F140" s="13">
        <v>0</v>
      </c>
      <c r="G140" s="13">
        <v>0</v>
      </c>
      <c r="H140" s="40">
        <f t="shared" si="22"/>
        <v>0</v>
      </c>
      <c r="I140">
        <v>0</v>
      </c>
      <c r="J140">
        <v>0</v>
      </c>
      <c r="K140">
        <v>0</v>
      </c>
      <c r="L140" s="20">
        <f t="shared" si="23"/>
        <v>0</v>
      </c>
      <c r="M140">
        <v>9</v>
      </c>
      <c r="N140">
        <v>0</v>
      </c>
      <c r="O140">
        <v>3</v>
      </c>
      <c r="P140" s="15">
        <f t="shared" si="24"/>
        <v>0</v>
      </c>
      <c r="Q140" s="15">
        <f t="shared" si="25"/>
        <v>0</v>
      </c>
      <c r="R140">
        <v>10</v>
      </c>
      <c r="S140">
        <v>0</v>
      </c>
      <c r="T140">
        <v>1</v>
      </c>
      <c r="U140">
        <v>3</v>
      </c>
      <c r="V140">
        <v>8</v>
      </c>
      <c r="W140" s="16">
        <v>153.36666666670001</v>
      </c>
      <c r="X140" s="26">
        <f t="shared" si="26"/>
        <v>2.0725225225229731</v>
      </c>
      <c r="Y140" s="4">
        <v>153.22</v>
      </c>
      <c r="Z140" s="32">
        <f t="shared" si="27"/>
        <v>2.0705405405405406</v>
      </c>
      <c r="AA140" s="4">
        <v>197.71</v>
      </c>
      <c r="AB140" s="26">
        <f t="shared" si="28"/>
        <v>2.6717567567567571</v>
      </c>
      <c r="AC140" s="21">
        <f t="shared" si="29"/>
        <v>0.43661129000085486</v>
      </c>
      <c r="AD140" s="13">
        <v>89</v>
      </c>
      <c r="AE140" s="13">
        <v>93</v>
      </c>
      <c r="AF140" s="21">
        <f t="shared" si="30"/>
        <v>0.48901098901098899</v>
      </c>
      <c r="AG140">
        <v>1</v>
      </c>
      <c r="AH140">
        <v>12</v>
      </c>
      <c r="AI140" s="42">
        <v>18</v>
      </c>
      <c r="AJ140" s="42">
        <v>160</v>
      </c>
      <c r="AK140" s="42">
        <v>3</v>
      </c>
      <c r="AL140" s="42">
        <v>60</v>
      </c>
      <c r="AM140" s="42">
        <v>71</v>
      </c>
      <c r="AN140" s="42">
        <v>4</v>
      </c>
      <c r="AO140">
        <v>11</v>
      </c>
      <c r="AP140">
        <v>185</v>
      </c>
      <c r="AQ140" s="31">
        <f t="shared" si="31"/>
        <v>5.6122448979591837E-2</v>
      </c>
      <c r="AR140">
        <v>-8.67</v>
      </c>
      <c r="AS140">
        <v>0</v>
      </c>
      <c r="AT140">
        <v>0</v>
      </c>
      <c r="AU140" s="16">
        <f t="shared" si="32"/>
        <v>-108.47147891920115</v>
      </c>
      <c r="AV140" s="4">
        <v>2.96</v>
      </c>
      <c r="AW140" s="4">
        <v>-4.5600000000000005</v>
      </c>
    </row>
    <row r="141" spans="1:49" x14ac:dyDescent="0.2">
      <c r="A141" s="13" t="s">
        <v>320</v>
      </c>
      <c r="B141" s="13" t="s">
        <v>726</v>
      </c>
      <c r="C141" s="1" t="s">
        <v>206</v>
      </c>
      <c r="D141" s="13" t="s">
        <v>129</v>
      </c>
      <c r="E141" s="13">
        <v>80</v>
      </c>
      <c r="F141" s="13">
        <v>0</v>
      </c>
      <c r="G141" s="13">
        <v>0</v>
      </c>
      <c r="H141" s="40">
        <f t="shared" si="22"/>
        <v>0</v>
      </c>
      <c r="I141">
        <v>0</v>
      </c>
      <c r="J141">
        <v>0</v>
      </c>
      <c r="K141">
        <v>0</v>
      </c>
      <c r="L141" s="20">
        <f t="shared" si="23"/>
        <v>0</v>
      </c>
      <c r="M141">
        <v>0</v>
      </c>
      <c r="N141">
        <v>0</v>
      </c>
      <c r="O141">
        <v>0</v>
      </c>
      <c r="P141" s="15">
        <f t="shared" si="24"/>
        <v>0</v>
      </c>
      <c r="Q141" s="15">
        <f t="shared" si="25"/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s="16">
        <v>2.8333333333000001</v>
      </c>
      <c r="X141" s="26">
        <f t="shared" si="26"/>
        <v>3.5416666666249999E-2</v>
      </c>
      <c r="Y141" s="4">
        <v>0.78</v>
      </c>
      <c r="Z141" s="32">
        <f t="shared" si="27"/>
        <v>9.75E-3</v>
      </c>
      <c r="AA141" s="4">
        <v>382.83</v>
      </c>
      <c r="AB141" s="26">
        <f t="shared" si="28"/>
        <v>4.7853750000000002</v>
      </c>
      <c r="AC141" s="21">
        <f t="shared" si="29"/>
        <v>2.0333150856338468E-3</v>
      </c>
      <c r="AD141" s="13">
        <v>0</v>
      </c>
      <c r="AE141" s="13">
        <v>0</v>
      </c>
      <c r="AF141" s="21" t="str">
        <f t="shared" si="30"/>
        <v xml:space="preserve"> </v>
      </c>
      <c r="AG141">
        <v>0</v>
      </c>
      <c r="AH141">
        <v>1</v>
      </c>
      <c r="AI141" s="42">
        <v>0</v>
      </c>
      <c r="AJ141" s="42">
        <v>0</v>
      </c>
      <c r="AK141" s="42">
        <v>0</v>
      </c>
      <c r="AL141" s="42">
        <v>0</v>
      </c>
      <c r="AM141" s="42">
        <v>0</v>
      </c>
      <c r="AN141" s="42">
        <v>0</v>
      </c>
      <c r="AO141">
        <v>0</v>
      </c>
      <c r="AP141">
        <v>1</v>
      </c>
      <c r="AQ141" s="31">
        <f t="shared" si="31"/>
        <v>0</v>
      </c>
      <c r="AR141">
        <v>-15.36</v>
      </c>
      <c r="AS141">
        <v>0</v>
      </c>
      <c r="AT141">
        <v>0</v>
      </c>
      <c r="AU141" s="16">
        <f t="shared" si="32"/>
        <v>-60</v>
      </c>
    </row>
    <row r="142" spans="1:49" x14ac:dyDescent="0.2">
      <c r="A142" s="13" t="s">
        <v>729</v>
      </c>
      <c r="B142" s="13" t="s">
        <v>730</v>
      </c>
      <c r="C142" s="1" t="s">
        <v>584</v>
      </c>
      <c r="D142" s="13" t="s">
        <v>173</v>
      </c>
      <c r="E142" s="13">
        <v>24</v>
      </c>
      <c r="F142" s="13">
        <v>0</v>
      </c>
      <c r="G142" s="13">
        <v>0</v>
      </c>
      <c r="H142" s="40">
        <f t="shared" si="22"/>
        <v>0</v>
      </c>
      <c r="I142">
        <v>0</v>
      </c>
      <c r="J142">
        <v>0</v>
      </c>
      <c r="K142">
        <v>0</v>
      </c>
      <c r="L142" s="20">
        <f t="shared" si="23"/>
        <v>0</v>
      </c>
      <c r="M142">
        <v>0</v>
      </c>
      <c r="N142">
        <v>0</v>
      </c>
      <c r="O142">
        <v>0</v>
      </c>
      <c r="P142" s="15">
        <f t="shared" si="24"/>
        <v>0</v>
      </c>
      <c r="Q142" s="15">
        <f t="shared" si="25"/>
        <v>0</v>
      </c>
      <c r="R142">
        <v>1</v>
      </c>
      <c r="S142">
        <v>1</v>
      </c>
      <c r="T142">
        <v>0</v>
      </c>
      <c r="U142">
        <v>1</v>
      </c>
      <c r="V142">
        <v>1</v>
      </c>
      <c r="W142" s="16">
        <v>28.133333333300001</v>
      </c>
      <c r="X142" s="26">
        <f t="shared" si="26"/>
        <v>1.1722222222208334</v>
      </c>
      <c r="Y142" s="4">
        <v>20.91</v>
      </c>
      <c r="Z142" s="32">
        <f t="shared" si="27"/>
        <v>0.87124999999999997</v>
      </c>
      <c r="AA142" s="4">
        <v>135.69</v>
      </c>
      <c r="AB142" s="26">
        <f t="shared" si="28"/>
        <v>5.6537499999999996</v>
      </c>
      <c r="AC142" s="21">
        <f t="shared" si="29"/>
        <v>0.1335249042145594</v>
      </c>
      <c r="AD142" s="1"/>
      <c r="AE142" s="1"/>
      <c r="AF142" s="21" t="str">
        <f t="shared" si="30"/>
        <v xml:space="preserve"> </v>
      </c>
      <c r="AG142">
        <v>1</v>
      </c>
      <c r="AH142">
        <v>1</v>
      </c>
      <c r="AI142" s="42">
        <v>3</v>
      </c>
      <c r="AJ142" s="42">
        <v>15</v>
      </c>
      <c r="AK142" s="42">
        <v>0</v>
      </c>
      <c r="AL142" s="42">
        <v>8</v>
      </c>
      <c r="AM142" s="42">
        <v>9</v>
      </c>
      <c r="AN142" s="42">
        <v>0</v>
      </c>
      <c r="AO142">
        <v>2</v>
      </c>
      <c r="AP142">
        <v>18</v>
      </c>
      <c r="AQ142" s="31">
        <f t="shared" si="31"/>
        <v>0.1</v>
      </c>
      <c r="AR142">
        <v>-8.33</v>
      </c>
      <c r="AS142">
        <v>0</v>
      </c>
      <c r="AT142">
        <v>0</v>
      </c>
      <c r="AU142" s="16">
        <f t="shared" si="32"/>
        <v>-83.213773314203735</v>
      </c>
      <c r="AV142" s="4">
        <v>11.11</v>
      </c>
      <c r="AW142" s="4">
        <v>5.81</v>
      </c>
    </row>
    <row r="143" spans="1:49" x14ac:dyDescent="0.2">
      <c r="A143" s="13" t="s">
        <v>733</v>
      </c>
      <c r="B143" s="13" t="s">
        <v>734</v>
      </c>
      <c r="C143" s="1" t="s">
        <v>398</v>
      </c>
      <c r="D143" s="13" t="s">
        <v>129</v>
      </c>
      <c r="E143" s="13">
        <v>13</v>
      </c>
      <c r="F143" s="13">
        <v>0</v>
      </c>
      <c r="G143" s="13">
        <v>0</v>
      </c>
      <c r="H143" s="40">
        <f t="shared" si="22"/>
        <v>0</v>
      </c>
      <c r="I143">
        <v>0</v>
      </c>
      <c r="J143">
        <v>0</v>
      </c>
      <c r="K143">
        <v>0</v>
      </c>
      <c r="L143" s="20">
        <f t="shared" si="23"/>
        <v>0</v>
      </c>
      <c r="M143">
        <v>0</v>
      </c>
      <c r="N143">
        <v>0</v>
      </c>
      <c r="O143">
        <v>0</v>
      </c>
      <c r="P143" s="15">
        <f t="shared" si="24"/>
        <v>0</v>
      </c>
      <c r="Q143" s="15">
        <f t="shared" si="25"/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s="16">
        <v>0.31666666669999999</v>
      </c>
      <c r="X143" s="26">
        <f t="shared" si="26"/>
        <v>2.4358974361538461E-2</v>
      </c>
      <c r="Y143" s="4">
        <v>0.48</v>
      </c>
      <c r="Z143" s="32">
        <f t="shared" si="27"/>
        <v>3.692307692307692E-2</v>
      </c>
      <c r="AA143" s="4">
        <v>81.78</v>
      </c>
      <c r="AB143" s="26">
        <f t="shared" si="28"/>
        <v>6.2907692307692304</v>
      </c>
      <c r="AC143" s="21">
        <f t="shared" si="29"/>
        <v>5.8351568198395333E-3</v>
      </c>
      <c r="AD143" s="13">
        <v>0</v>
      </c>
      <c r="AE143" s="13">
        <v>0</v>
      </c>
      <c r="AF143" s="21" t="str">
        <f t="shared" si="30"/>
        <v xml:space="preserve"> </v>
      </c>
      <c r="AG143">
        <v>0</v>
      </c>
      <c r="AH143">
        <v>0</v>
      </c>
      <c r="AI143" s="42">
        <v>0</v>
      </c>
      <c r="AJ143" s="42">
        <v>1</v>
      </c>
      <c r="AK143" s="42">
        <v>0</v>
      </c>
      <c r="AL143" s="42">
        <v>0</v>
      </c>
      <c r="AM143" s="42">
        <v>0</v>
      </c>
      <c r="AN143" s="42">
        <v>0</v>
      </c>
      <c r="AO143">
        <v>0</v>
      </c>
      <c r="AP143">
        <v>0</v>
      </c>
      <c r="AQ143" s="31">
        <f t="shared" si="31"/>
        <v>0</v>
      </c>
      <c r="AR143"/>
      <c r="AS143">
        <v>0</v>
      </c>
      <c r="AT143">
        <v>1</v>
      </c>
      <c r="AU143" s="16">
        <f t="shared" si="32"/>
        <v>-60</v>
      </c>
    </row>
    <row r="144" spans="1:49" x14ac:dyDescent="0.2">
      <c r="A144" s="13" t="s">
        <v>736</v>
      </c>
      <c r="B144" s="13" t="s">
        <v>737</v>
      </c>
      <c r="C144" s="1" t="s">
        <v>243</v>
      </c>
      <c r="D144" s="13" t="s">
        <v>129</v>
      </c>
      <c r="E144" s="13">
        <v>1</v>
      </c>
      <c r="F144" s="13">
        <v>0</v>
      </c>
      <c r="G144" s="13">
        <v>0</v>
      </c>
      <c r="H144" s="40">
        <f t="shared" si="22"/>
        <v>0</v>
      </c>
      <c r="I144">
        <v>0</v>
      </c>
      <c r="J144">
        <v>0</v>
      </c>
      <c r="K144">
        <v>0</v>
      </c>
      <c r="L144" s="20">
        <f t="shared" si="23"/>
        <v>0</v>
      </c>
      <c r="M144">
        <v>0</v>
      </c>
      <c r="N144">
        <v>0</v>
      </c>
      <c r="O144">
        <v>0</v>
      </c>
      <c r="P144" s="15">
        <f t="shared" si="24"/>
        <v>0</v>
      </c>
      <c r="Q144" s="15">
        <f t="shared" si="25"/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s="16">
        <v>0</v>
      </c>
      <c r="X144" s="26">
        <f t="shared" si="26"/>
        <v>0</v>
      </c>
      <c r="Y144" s="4">
        <v>0</v>
      </c>
      <c r="Z144" s="32">
        <f t="shared" si="27"/>
        <v>0</v>
      </c>
      <c r="AA144" s="4">
        <v>8.4499999999999993</v>
      </c>
      <c r="AB144" s="26">
        <f t="shared" si="28"/>
        <v>8.4499999999999993</v>
      </c>
      <c r="AC144" s="21">
        <f t="shared" si="29"/>
        <v>0</v>
      </c>
      <c r="AD144" s="13">
        <v>0</v>
      </c>
      <c r="AE144" s="13">
        <v>0</v>
      </c>
      <c r="AF144" s="21" t="str">
        <f t="shared" si="30"/>
        <v xml:space="preserve"> </v>
      </c>
      <c r="AG144">
        <v>0</v>
      </c>
      <c r="AH144">
        <v>0</v>
      </c>
      <c r="AI144" s="42">
        <v>0</v>
      </c>
      <c r="AJ144" s="42">
        <v>0</v>
      </c>
      <c r="AK144" s="42">
        <v>0</v>
      </c>
      <c r="AL144" s="42">
        <v>0</v>
      </c>
      <c r="AM144" s="42">
        <v>0</v>
      </c>
      <c r="AN144" s="42">
        <v>0</v>
      </c>
      <c r="AO144">
        <v>0</v>
      </c>
      <c r="AP144">
        <v>0</v>
      </c>
      <c r="AQ144" s="31">
        <f t="shared" si="31"/>
        <v>0</v>
      </c>
      <c r="AR144"/>
      <c r="AS144">
        <v>0</v>
      </c>
      <c r="AT144">
        <v>0</v>
      </c>
      <c r="AU144" s="16">
        <f t="shared" si="32"/>
        <v>0</v>
      </c>
    </row>
    <row r="145" spans="1:49" x14ac:dyDescent="0.2">
      <c r="A145" s="13" t="s">
        <v>740</v>
      </c>
      <c r="B145" s="13" t="s">
        <v>741</v>
      </c>
      <c r="C145" s="1" t="s">
        <v>287</v>
      </c>
      <c r="D145" s="13" t="s">
        <v>154</v>
      </c>
      <c r="E145" s="13">
        <v>76</v>
      </c>
      <c r="F145" s="13">
        <v>2</v>
      </c>
      <c r="G145" s="13">
        <v>1</v>
      </c>
      <c r="H145" s="40">
        <f t="shared" si="22"/>
        <v>3</v>
      </c>
      <c r="I145">
        <v>2</v>
      </c>
      <c r="J145">
        <v>1</v>
      </c>
      <c r="K145">
        <v>0</v>
      </c>
      <c r="L145" s="20">
        <f t="shared" si="23"/>
        <v>8.3333333333333339</v>
      </c>
      <c r="M145">
        <v>14</v>
      </c>
      <c r="N145">
        <v>2</v>
      </c>
      <c r="O145">
        <v>3</v>
      </c>
      <c r="P145" s="15">
        <f t="shared" si="24"/>
        <v>0.14285714285714285</v>
      </c>
      <c r="Q145" s="15">
        <f t="shared" si="25"/>
        <v>0.10526315789473684</v>
      </c>
      <c r="R145">
        <v>7</v>
      </c>
      <c r="S145">
        <v>6</v>
      </c>
      <c r="T145">
        <v>1</v>
      </c>
      <c r="U145">
        <v>2</v>
      </c>
      <c r="V145">
        <v>6</v>
      </c>
      <c r="W145" s="16">
        <v>110.0166666667</v>
      </c>
      <c r="X145" s="26">
        <f t="shared" si="26"/>
        <v>1.4475877192986844</v>
      </c>
      <c r="Y145" s="4">
        <v>111.86</v>
      </c>
      <c r="Z145" s="32">
        <f t="shared" si="27"/>
        <v>1.4718421052631578</v>
      </c>
      <c r="AA145" s="4">
        <v>203.23</v>
      </c>
      <c r="AB145" s="26">
        <f t="shared" si="28"/>
        <v>2.6740789473684208</v>
      </c>
      <c r="AC145" s="21">
        <f t="shared" si="29"/>
        <v>0.3550096797740328</v>
      </c>
      <c r="AD145" s="13">
        <v>3</v>
      </c>
      <c r="AE145" s="13">
        <v>3</v>
      </c>
      <c r="AF145" s="21">
        <f t="shared" si="30"/>
        <v>0.5</v>
      </c>
      <c r="AG145">
        <v>3</v>
      </c>
      <c r="AH145">
        <v>14</v>
      </c>
      <c r="AI145" s="42">
        <v>22</v>
      </c>
      <c r="AJ145" s="42">
        <v>87</v>
      </c>
      <c r="AK145" s="42">
        <v>6</v>
      </c>
      <c r="AL145" s="42">
        <v>42</v>
      </c>
      <c r="AM145" s="42">
        <v>47</v>
      </c>
      <c r="AN145" s="42">
        <v>5</v>
      </c>
      <c r="AO145">
        <v>22</v>
      </c>
      <c r="AP145">
        <v>107</v>
      </c>
      <c r="AQ145" s="31">
        <f t="shared" si="31"/>
        <v>0.17054263565891473</v>
      </c>
      <c r="AR145">
        <v>2.35</v>
      </c>
      <c r="AS145">
        <v>2</v>
      </c>
      <c r="AT145">
        <v>2</v>
      </c>
      <c r="AU145" s="16">
        <f t="shared" si="32"/>
        <v>-82.603254067584487</v>
      </c>
      <c r="AV145" s="4">
        <v>6.73</v>
      </c>
      <c r="AW145" s="4">
        <v>-2.23</v>
      </c>
    </row>
    <row r="146" spans="1:49" x14ac:dyDescent="0.2">
      <c r="A146" s="13" t="s">
        <v>745</v>
      </c>
      <c r="B146" s="13" t="s">
        <v>746</v>
      </c>
      <c r="C146" s="1" t="s">
        <v>219</v>
      </c>
      <c r="D146" s="13" t="s">
        <v>173</v>
      </c>
      <c r="E146" s="13">
        <v>43</v>
      </c>
      <c r="F146" s="13">
        <v>0</v>
      </c>
      <c r="G146" s="13">
        <v>0</v>
      </c>
      <c r="H146" s="40">
        <f t="shared" si="22"/>
        <v>0</v>
      </c>
      <c r="I146">
        <v>0</v>
      </c>
      <c r="J146">
        <v>0</v>
      </c>
      <c r="K146">
        <v>0</v>
      </c>
      <c r="L146" s="20">
        <f t="shared" si="23"/>
        <v>0</v>
      </c>
      <c r="M146">
        <v>2</v>
      </c>
      <c r="N146">
        <v>0</v>
      </c>
      <c r="O146">
        <v>1</v>
      </c>
      <c r="P146" s="15">
        <f t="shared" si="24"/>
        <v>0</v>
      </c>
      <c r="Q146" s="15">
        <f t="shared" si="25"/>
        <v>0</v>
      </c>
      <c r="R146">
        <v>18</v>
      </c>
      <c r="S146">
        <v>4</v>
      </c>
      <c r="T146">
        <v>0</v>
      </c>
      <c r="U146">
        <v>3</v>
      </c>
      <c r="V146">
        <v>1</v>
      </c>
      <c r="W146" s="16">
        <v>123.25</v>
      </c>
      <c r="X146" s="26">
        <f t="shared" si="26"/>
        <v>2.8662790697674421</v>
      </c>
      <c r="Y146" s="4">
        <v>118.63</v>
      </c>
      <c r="Z146" s="32">
        <f t="shared" si="27"/>
        <v>2.7588372093023255</v>
      </c>
      <c r="AA146" s="4">
        <v>97.27</v>
      </c>
      <c r="AB146" s="26">
        <f t="shared" si="28"/>
        <v>2.2620930232558139</v>
      </c>
      <c r="AC146" s="21">
        <f t="shared" si="29"/>
        <v>0.54946734599351543</v>
      </c>
      <c r="AD146" s="1"/>
      <c r="AE146" s="1"/>
      <c r="AF146" s="21" t="str">
        <f t="shared" si="30"/>
        <v xml:space="preserve"> </v>
      </c>
      <c r="AG146">
        <v>1</v>
      </c>
      <c r="AH146">
        <v>21</v>
      </c>
      <c r="AI146" s="42">
        <v>18</v>
      </c>
      <c r="AJ146" s="42">
        <v>89</v>
      </c>
      <c r="AK146" s="42">
        <v>3</v>
      </c>
      <c r="AL146" s="42">
        <v>35</v>
      </c>
      <c r="AM146" s="42">
        <v>50</v>
      </c>
      <c r="AN146" s="42">
        <v>6</v>
      </c>
      <c r="AO146">
        <v>12</v>
      </c>
      <c r="AP146">
        <v>93</v>
      </c>
      <c r="AQ146" s="31">
        <f t="shared" si="31"/>
        <v>0.11428571428571428</v>
      </c>
      <c r="AR146">
        <v>1.79</v>
      </c>
      <c r="AS146">
        <v>1</v>
      </c>
      <c r="AT146">
        <v>2</v>
      </c>
      <c r="AU146" s="16">
        <f t="shared" si="32"/>
        <v>-84.464300767090961</v>
      </c>
      <c r="AV146" s="4">
        <v>2.34</v>
      </c>
      <c r="AW146" s="4">
        <v>-0.69</v>
      </c>
    </row>
    <row r="147" spans="1:49" x14ac:dyDescent="0.2">
      <c r="A147" s="13" t="s">
        <v>160</v>
      </c>
      <c r="B147" s="13" t="s">
        <v>750</v>
      </c>
      <c r="C147" s="1" t="s">
        <v>334</v>
      </c>
      <c r="D147" s="13" t="s">
        <v>207</v>
      </c>
      <c r="E147" s="13">
        <v>82</v>
      </c>
      <c r="F147" s="13">
        <v>3</v>
      </c>
      <c r="G147" s="13">
        <v>0</v>
      </c>
      <c r="H147" s="40">
        <f t="shared" si="22"/>
        <v>3</v>
      </c>
      <c r="I147">
        <v>1</v>
      </c>
      <c r="J147">
        <v>0</v>
      </c>
      <c r="K147">
        <v>0</v>
      </c>
      <c r="L147" s="20">
        <f t="shared" si="23"/>
        <v>0</v>
      </c>
      <c r="M147">
        <v>19</v>
      </c>
      <c r="N147">
        <v>5</v>
      </c>
      <c r="O147">
        <v>2</v>
      </c>
      <c r="P147" s="15">
        <f t="shared" si="24"/>
        <v>0.15789473684210525</v>
      </c>
      <c r="Q147" s="15">
        <f t="shared" si="25"/>
        <v>0.11538461538461539</v>
      </c>
      <c r="R147">
        <v>4</v>
      </c>
      <c r="S147">
        <v>7</v>
      </c>
      <c r="T147">
        <v>1</v>
      </c>
      <c r="U147">
        <v>3</v>
      </c>
      <c r="V147">
        <v>6</v>
      </c>
      <c r="W147" s="16">
        <v>136.6833333333</v>
      </c>
      <c r="X147" s="26">
        <f t="shared" si="26"/>
        <v>1.6668699186987805</v>
      </c>
      <c r="Y147" s="4">
        <v>128.93</v>
      </c>
      <c r="Z147" s="32">
        <f t="shared" si="27"/>
        <v>1.5723170731707319</v>
      </c>
      <c r="AA147" s="4">
        <v>296.77999999999997</v>
      </c>
      <c r="AB147" s="26">
        <f t="shared" si="28"/>
        <v>3.6192682926829267</v>
      </c>
      <c r="AC147" s="21">
        <f t="shared" si="29"/>
        <v>0.30285875361161357</v>
      </c>
      <c r="AD147" s="13">
        <v>8</v>
      </c>
      <c r="AE147" s="13">
        <v>12</v>
      </c>
      <c r="AF147" s="21">
        <f t="shared" si="30"/>
        <v>0.4</v>
      </c>
      <c r="AG147">
        <v>2</v>
      </c>
      <c r="AH147">
        <v>10</v>
      </c>
      <c r="AI147" s="42">
        <v>46</v>
      </c>
      <c r="AJ147" s="42">
        <v>72</v>
      </c>
      <c r="AK147" s="42">
        <v>14</v>
      </c>
      <c r="AL147" s="42">
        <v>36</v>
      </c>
      <c r="AM147" s="42">
        <v>42</v>
      </c>
      <c r="AN147" s="42">
        <v>7</v>
      </c>
      <c r="AO147">
        <v>51</v>
      </c>
      <c r="AP147">
        <v>81</v>
      </c>
      <c r="AQ147" s="31">
        <f t="shared" si="31"/>
        <v>0.38636363636363635</v>
      </c>
      <c r="AR147">
        <v>25.15</v>
      </c>
      <c r="AS147">
        <v>0</v>
      </c>
      <c r="AT147">
        <v>3</v>
      </c>
      <c r="AU147" s="16">
        <f t="shared" si="32"/>
        <v>-42.348561234778558</v>
      </c>
      <c r="AV147" s="4">
        <v>37.840000000000003</v>
      </c>
      <c r="AW147" s="4">
        <v>32.28</v>
      </c>
    </row>
    <row r="148" spans="1:49" x14ac:dyDescent="0.2">
      <c r="A148" s="13" t="s">
        <v>752</v>
      </c>
      <c r="B148" s="13" t="s">
        <v>753</v>
      </c>
      <c r="C148" s="1" t="s">
        <v>167</v>
      </c>
      <c r="D148" s="13" t="s">
        <v>173</v>
      </c>
      <c r="E148" s="13">
        <v>33</v>
      </c>
      <c r="F148" s="13">
        <v>0</v>
      </c>
      <c r="G148" s="13">
        <v>0</v>
      </c>
      <c r="H148" s="40">
        <f t="shared" si="22"/>
        <v>0</v>
      </c>
      <c r="I148">
        <v>0</v>
      </c>
      <c r="J148">
        <v>0</v>
      </c>
      <c r="K148">
        <v>0</v>
      </c>
      <c r="L148" s="20">
        <f t="shared" si="23"/>
        <v>0</v>
      </c>
      <c r="M148">
        <v>0</v>
      </c>
      <c r="N148">
        <v>0</v>
      </c>
      <c r="O148">
        <v>0</v>
      </c>
      <c r="P148" s="15">
        <f t="shared" si="24"/>
        <v>0</v>
      </c>
      <c r="Q148" s="15">
        <f t="shared" si="25"/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s="16">
        <v>2.2666666666999999</v>
      </c>
      <c r="X148" s="26">
        <f t="shared" si="26"/>
        <v>6.868686868787878E-2</v>
      </c>
      <c r="Y148" s="4">
        <v>2.08</v>
      </c>
      <c r="Z148" s="32">
        <f t="shared" si="27"/>
        <v>6.3030303030303034E-2</v>
      </c>
      <c r="AA148" s="4">
        <v>168.38</v>
      </c>
      <c r="AB148" s="26">
        <f t="shared" si="28"/>
        <v>5.1024242424242425</v>
      </c>
      <c r="AC148" s="21">
        <f t="shared" si="29"/>
        <v>1.2202276193828463E-2</v>
      </c>
      <c r="AD148" s="1"/>
      <c r="AE148" s="1"/>
      <c r="AF148" s="21" t="str">
        <f t="shared" si="30"/>
        <v xml:space="preserve"> </v>
      </c>
      <c r="AG148">
        <v>0</v>
      </c>
      <c r="AH148">
        <v>0</v>
      </c>
      <c r="AI148" s="42">
        <v>0</v>
      </c>
      <c r="AJ148" s="42">
        <v>0</v>
      </c>
      <c r="AK148" s="42">
        <v>0</v>
      </c>
      <c r="AL148" s="42">
        <v>0</v>
      </c>
      <c r="AM148" s="42">
        <v>0</v>
      </c>
      <c r="AN148" s="42">
        <v>0</v>
      </c>
      <c r="AO148">
        <v>0</v>
      </c>
      <c r="AP148">
        <v>0</v>
      </c>
      <c r="AQ148" s="31">
        <f t="shared" si="31"/>
        <v>0</v>
      </c>
      <c r="AR148"/>
      <c r="AS148">
        <v>0</v>
      </c>
      <c r="AT148">
        <v>0</v>
      </c>
      <c r="AU148" s="16">
        <f t="shared" si="32"/>
        <v>0</v>
      </c>
      <c r="AV148" s="4">
        <v>0</v>
      </c>
      <c r="AW148" s="4">
        <v>-7.24</v>
      </c>
    </row>
    <row r="149" spans="1:49" x14ac:dyDescent="0.2">
      <c r="A149" s="13" t="s">
        <v>755</v>
      </c>
      <c r="B149" s="13" t="s">
        <v>756</v>
      </c>
      <c r="C149" s="1" t="s">
        <v>270</v>
      </c>
      <c r="D149" s="13" t="s">
        <v>146</v>
      </c>
      <c r="E149" s="13">
        <v>64</v>
      </c>
      <c r="F149" s="13">
        <v>1</v>
      </c>
      <c r="G149" s="13">
        <v>0</v>
      </c>
      <c r="H149" s="40">
        <f t="shared" si="22"/>
        <v>1</v>
      </c>
      <c r="I149">
        <v>1</v>
      </c>
      <c r="J149">
        <v>0</v>
      </c>
      <c r="K149">
        <v>0</v>
      </c>
      <c r="L149" s="20">
        <f t="shared" si="23"/>
        <v>0</v>
      </c>
      <c r="M149">
        <v>4</v>
      </c>
      <c r="N149">
        <v>1</v>
      </c>
      <c r="O149">
        <v>0</v>
      </c>
      <c r="P149" s="15">
        <f t="shared" si="24"/>
        <v>0.25</v>
      </c>
      <c r="Q149" s="15">
        <f t="shared" si="25"/>
        <v>0.2</v>
      </c>
      <c r="R149">
        <v>0</v>
      </c>
      <c r="S149">
        <v>2</v>
      </c>
      <c r="T149">
        <v>0</v>
      </c>
      <c r="U149">
        <v>1</v>
      </c>
      <c r="V149">
        <v>0</v>
      </c>
      <c r="W149" s="16">
        <v>46.95</v>
      </c>
      <c r="X149" s="26">
        <f t="shared" si="26"/>
        <v>0.73359375000000004</v>
      </c>
      <c r="Y149" s="4">
        <v>44.36</v>
      </c>
      <c r="Z149" s="32">
        <f t="shared" si="27"/>
        <v>0.69312499999999999</v>
      </c>
      <c r="AA149" s="4">
        <v>200.08</v>
      </c>
      <c r="AB149" s="26">
        <f t="shared" si="28"/>
        <v>3.1262500000000002</v>
      </c>
      <c r="AC149" s="21">
        <f t="shared" si="29"/>
        <v>0.18147602683685157</v>
      </c>
      <c r="AD149" s="13">
        <v>7</v>
      </c>
      <c r="AE149" s="13">
        <v>5</v>
      </c>
      <c r="AF149" s="21">
        <f t="shared" si="30"/>
        <v>0.58333333333333337</v>
      </c>
      <c r="AG149">
        <v>3</v>
      </c>
      <c r="AH149">
        <v>6</v>
      </c>
      <c r="AI149" s="42">
        <v>9</v>
      </c>
      <c r="AJ149" s="42">
        <v>25</v>
      </c>
      <c r="AK149" s="42">
        <v>2</v>
      </c>
      <c r="AL149" s="42">
        <v>13</v>
      </c>
      <c r="AM149" s="42">
        <v>16</v>
      </c>
      <c r="AN149" s="42">
        <v>2</v>
      </c>
      <c r="AO149">
        <v>11</v>
      </c>
      <c r="AP149">
        <v>26</v>
      </c>
      <c r="AQ149" s="31">
        <f t="shared" si="31"/>
        <v>0.29729729729729731</v>
      </c>
      <c r="AR149">
        <v>17.23</v>
      </c>
      <c r="AS149">
        <v>0</v>
      </c>
      <c r="AT149">
        <v>1</v>
      </c>
      <c r="AU149" s="16">
        <f t="shared" si="32"/>
        <v>-59.513074842200183</v>
      </c>
      <c r="AV149" s="4">
        <v>20</v>
      </c>
      <c r="AW149" s="4">
        <v>8.26</v>
      </c>
    </row>
    <row r="150" spans="1:49" x14ac:dyDescent="0.2">
      <c r="A150" s="13" t="s">
        <v>759</v>
      </c>
      <c r="B150" s="13" t="s">
        <v>760</v>
      </c>
      <c r="C150" s="1" t="s">
        <v>128</v>
      </c>
      <c r="D150" s="13" t="s">
        <v>129</v>
      </c>
      <c r="E150" s="13">
        <v>68</v>
      </c>
      <c r="F150" s="13">
        <v>1</v>
      </c>
      <c r="G150" s="13">
        <v>0</v>
      </c>
      <c r="H150" s="40">
        <f t="shared" si="22"/>
        <v>1</v>
      </c>
      <c r="I150">
        <v>1</v>
      </c>
      <c r="J150">
        <v>0</v>
      </c>
      <c r="K150">
        <v>0</v>
      </c>
      <c r="L150" s="20">
        <f t="shared" si="23"/>
        <v>0</v>
      </c>
      <c r="M150">
        <v>2</v>
      </c>
      <c r="N150">
        <v>1</v>
      </c>
      <c r="O150">
        <v>0</v>
      </c>
      <c r="P150" s="15">
        <f t="shared" si="24"/>
        <v>0.5</v>
      </c>
      <c r="Q150" s="15">
        <f t="shared" si="25"/>
        <v>0.33333333333333331</v>
      </c>
      <c r="R150">
        <v>0</v>
      </c>
      <c r="S150">
        <v>3</v>
      </c>
      <c r="T150">
        <v>0</v>
      </c>
      <c r="U150">
        <v>1</v>
      </c>
      <c r="V150">
        <v>0</v>
      </c>
      <c r="W150" s="16">
        <v>24.65</v>
      </c>
      <c r="X150" s="26">
        <f t="shared" si="26"/>
        <v>0.36249999999999999</v>
      </c>
      <c r="Y150" s="4">
        <v>22.41</v>
      </c>
      <c r="Z150" s="32">
        <f t="shared" si="27"/>
        <v>0.32955882352941179</v>
      </c>
      <c r="AA150" s="4">
        <v>338.11</v>
      </c>
      <c r="AB150" s="26">
        <f t="shared" si="28"/>
        <v>4.9722058823529416</v>
      </c>
      <c r="AC150" s="21">
        <f t="shared" si="29"/>
        <v>6.2160213025629643E-2</v>
      </c>
      <c r="AD150" s="13">
        <v>0</v>
      </c>
      <c r="AE150" s="13">
        <v>1</v>
      </c>
      <c r="AF150" s="21">
        <f t="shared" si="30"/>
        <v>0</v>
      </c>
      <c r="AG150">
        <v>1</v>
      </c>
      <c r="AH150">
        <v>4</v>
      </c>
      <c r="AI150" s="42">
        <v>1</v>
      </c>
      <c r="AJ150" s="42">
        <v>19</v>
      </c>
      <c r="AK150" s="42">
        <v>1</v>
      </c>
      <c r="AL150" s="42">
        <v>7</v>
      </c>
      <c r="AM150" s="42">
        <v>5</v>
      </c>
      <c r="AN150" s="42">
        <v>0</v>
      </c>
      <c r="AO150">
        <v>2</v>
      </c>
      <c r="AP150">
        <v>23</v>
      </c>
      <c r="AQ150" s="31">
        <f t="shared" si="31"/>
        <v>0.08</v>
      </c>
      <c r="AR150">
        <v>-7.25</v>
      </c>
      <c r="AS150">
        <v>0</v>
      </c>
      <c r="AT150">
        <v>0</v>
      </c>
      <c r="AU150" s="16">
        <f t="shared" si="32"/>
        <v>-85.676037483266398</v>
      </c>
      <c r="AV150" s="4">
        <v>44.44</v>
      </c>
      <c r="AW150" s="4">
        <v>38.92</v>
      </c>
    </row>
    <row r="151" spans="1:49" x14ac:dyDescent="0.2">
      <c r="A151" s="13" t="s">
        <v>765</v>
      </c>
      <c r="B151" s="13" t="s">
        <v>760</v>
      </c>
      <c r="C151" s="1" t="s">
        <v>153</v>
      </c>
      <c r="D151" s="13" t="s">
        <v>173</v>
      </c>
      <c r="E151" s="13">
        <v>74</v>
      </c>
      <c r="F151" s="13">
        <v>0</v>
      </c>
      <c r="G151" s="13">
        <v>0</v>
      </c>
      <c r="H151" s="40">
        <f t="shared" si="22"/>
        <v>0</v>
      </c>
      <c r="I151">
        <v>0</v>
      </c>
      <c r="J151">
        <v>0</v>
      </c>
      <c r="K151">
        <v>0</v>
      </c>
      <c r="L151" s="20">
        <f t="shared" si="23"/>
        <v>0</v>
      </c>
      <c r="M151">
        <v>1</v>
      </c>
      <c r="N151">
        <v>0</v>
      </c>
      <c r="O151">
        <v>0</v>
      </c>
      <c r="P151" s="15">
        <f t="shared" si="24"/>
        <v>0</v>
      </c>
      <c r="Q151" s="15">
        <f t="shared" si="25"/>
        <v>0</v>
      </c>
      <c r="R151">
        <v>1</v>
      </c>
      <c r="S151">
        <v>1</v>
      </c>
      <c r="T151">
        <v>1</v>
      </c>
      <c r="U151">
        <v>1</v>
      </c>
      <c r="V151">
        <v>1</v>
      </c>
      <c r="W151" s="16">
        <v>23.083333333300001</v>
      </c>
      <c r="X151" s="26">
        <f t="shared" si="26"/>
        <v>0.3119369369364865</v>
      </c>
      <c r="Y151" s="4">
        <v>21.22</v>
      </c>
      <c r="Z151" s="32">
        <f t="shared" si="27"/>
        <v>0.28675675675675671</v>
      </c>
      <c r="AA151" s="4">
        <v>348.19</v>
      </c>
      <c r="AB151" s="26">
        <f t="shared" si="28"/>
        <v>4.7052702702702707</v>
      </c>
      <c r="AC151" s="21">
        <f t="shared" si="29"/>
        <v>5.7442949568230414E-2</v>
      </c>
      <c r="AD151" s="1"/>
      <c r="AE151" s="1"/>
      <c r="AF151" s="21" t="str">
        <f t="shared" si="30"/>
        <v xml:space="preserve"> </v>
      </c>
      <c r="AG151">
        <v>0</v>
      </c>
      <c r="AH151">
        <v>2</v>
      </c>
      <c r="AI151" s="42">
        <v>5</v>
      </c>
      <c r="AJ151" s="42">
        <v>14</v>
      </c>
      <c r="AK151" s="42">
        <v>0</v>
      </c>
      <c r="AL151" s="42">
        <v>7</v>
      </c>
      <c r="AM151" s="42">
        <v>8</v>
      </c>
      <c r="AN151" s="42">
        <v>1</v>
      </c>
      <c r="AO151">
        <v>2</v>
      </c>
      <c r="AP151">
        <v>19</v>
      </c>
      <c r="AQ151" s="31">
        <f t="shared" si="31"/>
        <v>9.5238095238095233E-2</v>
      </c>
      <c r="AR151">
        <v>-3.11</v>
      </c>
      <c r="AS151">
        <v>0</v>
      </c>
      <c r="AT151">
        <v>0</v>
      </c>
      <c r="AU151" s="16">
        <f t="shared" si="32"/>
        <v>-70.688030160226205</v>
      </c>
      <c r="AV151" s="4">
        <v>16.670000000000002</v>
      </c>
      <c r="AW151" s="4">
        <v>8.31</v>
      </c>
    </row>
    <row r="152" spans="1:49" x14ac:dyDescent="0.2">
      <c r="A152" s="13" t="s">
        <v>382</v>
      </c>
      <c r="B152" s="13" t="s">
        <v>769</v>
      </c>
      <c r="C152" s="1" t="s">
        <v>145</v>
      </c>
      <c r="D152" s="13" t="s">
        <v>146</v>
      </c>
      <c r="E152" s="13">
        <v>8</v>
      </c>
      <c r="F152" s="13">
        <v>0</v>
      </c>
      <c r="G152" s="13">
        <v>0</v>
      </c>
      <c r="H152" s="40">
        <f t="shared" si="22"/>
        <v>0</v>
      </c>
      <c r="I152">
        <v>0</v>
      </c>
      <c r="J152">
        <v>0</v>
      </c>
      <c r="K152">
        <v>0</v>
      </c>
      <c r="L152" s="20">
        <f t="shared" si="23"/>
        <v>0</v>
      </c>
      <c r="M152">
        <v>0</v>
      </c>
      <c r="N152">
        <v>0</v>
      </c>
      <c r="O152">
        <v>0</v>
      </c>
      <c r="P152" s="15">
        <f t="shared" si="24"/>
        <v>0</v>
      </c>
      <c r="Q152" s="15">
        <f t="shared" si="25"/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s="16">
        <v>0</v>
      </c>
      <c r="X152" s="26">
        <f t="shared" si="26"/>
        <v>0</v>
      </c>
      <c r="Y152" s="4">
        <v>0</v>
      </c>
      <c r="Z152" s="32">
        <f t="shared" si="27"/>
        <v>0</v>
      </c>
      <c r="AA152" s="4">
        <v>53.18</v>
      </c>
      <c r="AB152" s="26">
        <f t="shared" si="28"/>
        <v>6.6475</v>
      </c>
      <c r="AC152" s="21">
        <f t="shared" si="29"/>
        <v>0</v>
      </c>
      <c r="AD152" s="13">
        <v>0</v>
      </c>
      <c r="AE152" s="13">
        <v>0</v>
      </c>
      <c r="AF152" s="21" t="str">
        <f t="shared" si="30"/>
        <v xml:space="preserve"> </v>
      </c>
      <c r="AG152">
        <v>0</v>
      </c>
      <c r="AH152">
        <v>0</v>
      </c>
      <c r="AI152" s="42">
        <v>0</v>
      </c>
      <c r="AJ152" s="42">
        <v>0</v>
      </c>
      <c r="AK152" s="42">
        <v>0</v>
      </c>
      <c r="AL152" s="42">
        <v>0</v>
      </c>
      <c r="AM152" s="42">
        <v>0</v>
      </c>
      <c r="AN152" s="42">
        <v>0</v>
      </c>
      <c r="AO152">
        <v>0</v>
      </c>
      <c r="AP152">
        <v>0</v>
      </c>
      <c r="AQ152" s="31">
        <f t="shared" si="31"/>
        <v>0</v>
      </c>
      <c r="AR152"/>
      <c r="AS152">
        <v>0</v>
      </c>
      <c r="AT152">
        <v>0</v>
      </c>
      <c r="AU152" s="16">
        <f t="shared" si="32"/>
        <v>0</v>
      </c>
    </row>
    <row r="153" spans="1:49" x14ac:dyDescent="0.2">
      <c r="A153" s="13" t="s">
        <v>772</v>
      </c>
      <c r="B153" s="13" t="s">
        <v>773</v>
      </c>
      <c r="C153" s="1" t="s">
        <v>153</v>
      </c>
      <c r="D153" s="13" t="s">
        <v>129</v>
      </c>
      <c r="E153" s="13">
        <v>61</v>
      </c>
      <c r="F153" s="13">
        <v>0</v>
      </c>
      <c r="G153" s="13">
        <v>0</v>
      </c>
      <c r="H153" s="40">
        <f t="shared" si="22"/>
        <v>0</v>
      </c>
      <c r="I153">
        <v>0</v>
      </c>
      <c r="J153">
        <v>0</v>
      </c>
      <c r="K153">
        <v>0</v>
      </c>
      <c r="L153" s="20">
        <f t="shared" si="23"/>
        <v>0</v>
      </c>
      <c r="M153">
        <v>1</v>
      </c>
      <c r="N153">
        <v>1</v>
      </c>
      <c r="O153">
        <v>0</v>
      </c>
      <c r="P153" s="15">
        <f t="shared" si="24"/>
        <v>0</v>
      </c>
      <c r="Q153" s="15">
        <f t="shared" si="25"/>
        <v>0</v>
      </c>
      <c r="R153">
        <v>0</v>
      </c>
      <c r="S153">
        <v>0</v>
      </c>
      <c r="T153">
        <v>0</v>
      </c>
      <c r="U153">
        <v>2</v>
      </c>
      <c r="V153">
        <v>0</v>
      </c>
      <c r="W153" s="16">
        <v>18.233333333299999</v>
      </c>
      <c r="X153" s="26">
        <f t="shared" si="26"/>
        <v>0.29890710382459013</v>
      </c>
      <c r="Y153" s="4">
        <v>13.65</v>
      </c>
      <c r="Z153" s="32">
        <f t="shared" si="27"/>
        <v>0.22377049180327868</v>
      </c>
      <c r="AA153" s="4">
        <v>324.54000000000002</v>
      </c>
      <c r="AB153" s="26">
        <f t="shared" si="28"/>
        <v>5.3203278688524591</v>
      </c>
      <c r="AC153" s="21">
        <f t="shared" si="29"/>
        <v>4.036192672757917E-2</v>
      </c>
      <c r="AD153" s="13">
        <v>0</v>
      </c>
      <c r="AE153" s="13">
        <v>0</v>
      </c>
      <c r="AF153" s="21" t="str">
        <f t="shared" si="30"/>
        <v xml:space="preserve"> </v>
      </c>
      <c r="AG153">
        <v>0</v>
      </c>
      <c r="AH153">
        <v>3</v>
      </c>
      <c r="AI153" s="42">
        <v>2</v>
      </c>
      <c r="AJ153" s="42">
        <v>10</v>
      </c>
      <c r="AK153" s="42">
        <v>1</v>
      </c>
      <c r="AL153" s="42">
        <v>1</v>
      </c>
      <c r="AM153" s="42">
        <v>6</v>
      </c>
      <c r="AN153" s="42">
        <v>0</v>
      </c>
      <c r="AO153">
        <v>3</v>
      </c>
      <c r="AP153">
        <v>10</v>
      </c>
      <c r="AQ153" s="31">
        <f t="shared" si="31"/>
        <v>0.23076923076923078</v>
      </c>
      <c r="AR153">
        <v>13.44</v>
      </c>
      <c r="AS153">
        <v>0</v>
      </c>
      <c r="AT153">
        <v>1</v>
      </c>
      <c r="AU153" s="16">
        <f t="shared" si="32"/>
        <v>-74.72527472527473</v>
      </c>
      <c r="AV153" s="4">
        <v>50</v>
      </c>
      <c r="AW153" s="4">
        <v>44.06</v>
      </c>
    </row>
    <row r="154" spans="1:49" x14ac:dyDescent="0.2">
      <c r="A154" s="13" t="s">
        <v>776</v>
      </c>
      <c r="B154" s="13" t="s">
        <v>777</v>
      </c>
      <c r="C154" s="13" t="s">
        <v>287</v>
      </c>
      <c r="D154" s="13" t="s">
        <v>503</v>
      </c>
      <c r="E154" s="13">
        <v>15</v>
      </c>
      <c r="F154" s="13">
        <v>0</v>
      </c>
      <c r="G154" s="13">
        <v>0</v>
      </c>
      <c r="H154" s="40">
        <f t="shared" si="22"/>
        <v>0</v>
      </c>
      <c r="I154">
        <v>0</v>
      </c>
      <c r="J154">
        <v>0</v>
      </c>
      <c r="K154">
        <v>0</v>
      </c>
      <c r="L154" s="20">
        <f t="shared" si="23"/>
        <v>0</v>
      </c>
      <c r="M154">
        <v>0</v>
      </c>
      <c r="N154">
        <v>0</v>
      </c>
      <c r="O154">
        <v>0</v>
      </c>
      <c r="P154" s="15">
        <f t="shared" si="24"/>
        <v>0</v>
      </c>
      <c r="Q154" s="15">
        <f t="shared" si="25"/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s="16">
        <v>0.18333333330000001</v>
      </c>
      <c r="X154" s="26">
        <f t="shared" si="26"/>
        <v>1.222222222E-2</v>
      </c>
      <c r="Y154" s="4">
        <v>0</v>
      </c>
      <c r="Z154" s="32">
        <f t="shared" si="27"/>
        <v>0</v>
      </c>
      <c r="AA154" s="4">
        <v>66.78</v>
      </c>
      <c r="AB154" s="26">
        <f t="shared" si="28"/>
        <v>4.452</v>
      </c>
      <c r="AC154" s="21">
        <f t="shared" si="29"/>
        <v>0</v>
      </c>
      <c r="AD154" s="13">
        <v>0</v>
      </c>
      <c r="AE154" s="13">
        <v>0</v>
      </c>
      <c r="AF154" s="21" t="str">
        <f t="shared" si="30"/>
        <v xml:space="preserve"> </v>
      </c>
      <c r="AG154">
        <v>0</v>
      </c>
      <c r="AH154">
        <v>0</v>
      </c>
      <c r="AI154" s="42">
        <v>0</v>
      </c>
      <c r="AJ154" s="42">
        <v>0</v>
      </c>
      <c r="AK154" s="42">
        <v>0</v>
      </c>
      <c r="AL154" s="42">
        <v>0</v>
      </c>
      <c r="AM154" s="42">
        <v>0</v>
      </c>
      <c r="AN154" s="42">
        <v>0</v>
      </c>
      <c r="AO154">
        <v>0</v>
      </c>
      <c r="AP154">
        <v>0</v>
      </c>
      <c r="AQ154" s="31">
        <f t="shared" si="31"/>
        <v>0</v>
      </c>
      <c r="AR154"/>
      <c r="AS154">
        <v>0</v>
      </c>
      <c r="AT154">
        <v>0</v>
      </c>
      <c r="AU154" s="16">
        <f t="shared" si="32"/>
        <v>0</v>
      </c>
    </row>
    <row r="155" spans="1:49" x14ac:dyDescent="0.2">
      <c r="A155" s="13" t="s">
        <v>759</v>
      </c>
      <c r="B155" s="13" t="s">
        <v>780</v>
      </c>
      <c r="C155" s="1" t="s">
        <v>482</v>
      </c>
      <c r="D155" s="13" t="s">
        <v>154</v>
      </c>
      <c r="E155" s="13">
        <v>68</v>
      </c>
      <c r="F155" s="13">
        <v>1</v>
      </c>
      <c r="G155" s="13">
        <v>1</v>
      </c>
      <c r="H155" s="40">
        <f t="shared" si="22"/>
        <v>2</v>
      </c>
      <c r="I155">
        <v>1</v>
      </c>
      <c r="J155">
        <v>1</v>
      </c>
      <c r="K155">
        <v>0</v>
      </c>
      <c r="L155" s="20">
        <f t="shared" si="23"/>
        <v>10.666666666666666</v>
      </c>
      <c r="M155">
        <v>15</v>
      </c>
      <c r="N155">
        <v>4</v>
      </c>
      <c r="O155">
        <v>9</v>
      </c>
      <c r="P155" s="15">
        <f t="shared" si="24"/>
        <v>6.6666666666666666E-2</v>
      </c>
      <c r="Q155" s="15">
        <f t="shared" si="25"/>
        <v>3.5714285714285712E-2</v>
      </c>
      <c r="R155">
        <v>14</v>
      </c>
      <c r="S155">
        <v>4</v>
      </c>
      <c r="T155">
        <v>4</v>
      </c>
      <c r="U155">
        <v>5</v>
      </c>
      <c r="V155">
        <v>12</v>
      </c>
      <c r="W155" s="16">
        <v>151.85</v>
      </c>
      <c r="X155" s="26">
        <f t="shared" si="26"/>
        <v>2.2330882352941175</v>
      </c>
      <c r="Y155" s="4">
        <v>156.31</v>
      </c>
      <c r="Z155" s="32">
        <f t="shared" si="27"/>
        <v>2.2986764705882354</v>
      </c>
      <c r="AA155" s="4">
        <v>190.91</v>
      </c>
      <c r="AB155" s="26">
        <f t="shared" si="28"/>
        <v>2.8075000000000001</v>
      </c>
      <c r="AC155" s="21">
        <f t="shared" si="29"/>
        <v>0.45017568112435918</v>
      </c>
      <c r="AD155" s="13">
        <v>0</v>
      </c>
      <c r="AE155" s="13">
        <v>5</v>
      </c>
      <c r="AF155" s="21">
        <f t="shared" si="30"/>
        <v>0</v>
      </c>
      <c r="AG155">
        <v>3</v>
      </c>
      <c r="AH155">
        <v>17</v>
      </c>
      <c r="AI155" s="42">
        <v>29</v>
      </c>
      <c r="AJ155" s="42">
        <v>111</v>
      </c>
      <c r="AK155" s="42">
        <v>9</v>
      </c>
      <c r="AL155" s="42">
        <v>49</v>
      </c>
      <c r="AM155" s="42">
        <v>55</v>
      </c>
      <c r="AN155" s="42">
        <v>11</v>
      </c>
      <c r="AO155">
        <v>26</v>
      </c>
      <c r="AP155">
        <v>104</v>
      </c>
      <c r="AQ155" s="31">
        <f t="shared" si="31"/>
        <v>0.2</v>
      </c>
      <c r="AR155">
        <v>5.64</v>
      </c>
      <c r="AS155">
        <v>0</v>
      </c>
      <c r="AT155">
        <v>4</v>
      </c>
      <c r="AU155" s="16">
        <f t="shared" si="32"/>
        <v>-69.093468108246441</v>
      </c>
      <c r="AV155" s="4">
        <v>2.73</v>
      </c>
      <c r="AW155" s="4">
        <v>-13.58</v>
      </c>
    </row>
    <row r="156" spans="1:49" x14ac:dyDescent="0.2">
      <c r="A156" s="13" t="s">
        <v>414</v>
      </c>
      <c r="B156" s="13" t="s">
        <v>782</v>
      </c>
      <c r="C156" s="1" t="s">
        <v>145</v>
      </c>
      <c r="D156" s="13" t="s">
        <v>173</v>
      </c>
      <c r="E156" s="13">
        <v>62</v>
      </c>
      <c r="F156" s="13">
        <v>0</v>
      </c>
      <c r="G156" s="13">
        <v>0</v>
      </c>
      <c r="H156" s="40">
        <f t="shared" si="22"/>
        <v>0</v>
      </c>
      <c r="I156">
        <v>0</v>
      </c>
      <c r="J156">
        <v>0</v>
      </c>
      <c r="K156">
        <v>0</v>
      </c>
      <c r="L156" s="20">
        <f t="shared" si="23"/>
        <v>0</v>
      </c>
      <c r="M156">
        <v>0</v>
      </c>
      <c r="N156">
        <v>0</v>
      </c>
      <c r="O156">
        <v>0</v>
      </c>
      <c r="P156" s="15">
        <f t="shared" si="24"/>
        <v>0</v>
      </c>
      <c r="Q156" s="15">
        <f t="shared" si="25"/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s="16">
        <v>1.6166666667</v>
      </c>
      <c r="X156" s="26">
        <f t="shared" si="26"/>
        <v>2.6075268817741935E-2</v>
      </c>
      <c r="Y156" s="4">
        <v>1.29</v>
      </c>
      <c r="Z156" s="32">
        <f t="shared" si="27"/>
        <v>2.0806451612903225E-2</v>
      </c>
      <c r="AA156" s="4">
        <v>380.26</v>
      </c>
      <c r="AB156" s="26">
        <f t="shared" si="28"/>
        <v>6.1332258064516125</v>
      </c>
      <c r="AC156" s="21">
        <f t="shared" si="29"/>
        <v>3.3809461407417118E-3</v>
      </c>
      <c r="AD156" s="1"/>
      <c r="AE156" s="1"/>
      <c r="AF156" s="21" t="str">
        <f t="shared" si="30"/>
        <v xml:space="preserve"> </v>
      </c>
      <c r="AG156">
        <v>0</v>
      </c>
      <c r="AH156">
        <v>0</v>
      </c>
      <c r="AI156" s="42">
        <v>1</v>
      </c>
      <c r="AJ156" s="42">
        <v>0</v>
      </c>
      <c r="AK156" s="42">
        <v>0</v>
      </c>
      <c r="AL156" s="42">
        <v>0</v>
      </c>
      <c r="AM156" s="42">
        <v>1</v>
      </c>
      <c r="AN156" s="42">
        <v>0</v>
      </c>
      <c r="AO156">
        <v>1</v>
      </c>
      <c r="AP156">
        <v>0</v>
      </c>
      <c r="AQ156" s="31">
        <f t="shared" si="31"/>
        <v>1</v>
      </c>
      <c r="AR156">
        <v>87.34</v>
      </c>
      <c r="AS156">
        <v>0</v>
      </c>
      <c r="AT156">
        <v>1</v>
      </c>
      <c r="AU156" s="16">
        <f t="shared" si="32"/>
        <v>0</v>
      </c>
      <c r="AV156" s="4">
        <v>50</v>
      </c>
      <c r="AW156" s="4">
        <v>46.2</v>
      </c>
    </row>
    <row r="157" spans="1:49" x14ac:dyDescent="0.2">
      <c r="A157" s="13" t="s">
        <v>591</v>
      </c>
      <c r="B157" s="13" t="s">
        <v>786</v>
      </c>
      <c r="C157" s="1" t="s">
        <v>190</v>
      </c>
      <c r="D157" s="13" t="s">
        <v>154</v>
      </c>
      <c r="E157" s="13">
        <v>2</v>
      </c>
      <c r="F157" s="13">
        <v>0</v>
      </c>
      <c r="G157" s="13">
        <v>0</v>
      </c>
      <c r="H157" s="40">
        <f t="shared" si="22"/>
        <v>0</v>
      </c>
      <c r="I157">
        <v>0</v>
      </c>
      <c r="J157">
        <v>0</v>
      </c>
      <c r="K157">
        <v>0</v>
      </c>
      <c r="L157" s="20">
        <f t="shared" si="23"/>
        <v>0</v>
      </c>
      <c r="M157">
        <v>0</v>
      </c>
      <c r="N157">
        <v>0</v>
      </c>
      <c r="O157">
        <v>0</v>
      </c>
      <c r="P157" s="15">
        <f t="shared" si="24"/>
        <v>0</v>
      </c>
      <c r="Q157" s="15">
        <f t="shared" si="25"/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s="16">
        <v>0</v>
      </c>
      <c r="X157" s="26">
        <f t="shared" si="26"/>
        <v>0</v>
      </c>
      <c r="Y157" s="4">
        <v>0</v>
      </c>
      <c r="Z157" s="32">
        <f t="shared" si="27"/>
        <v>0</v>
      </c>
      <c r="AA157" s="4">
        <v>13.21</v>
      </c>
      <c r="AB157" s="26">
        <f t="shared" si="28"/>
        <v>6.6050000000000004</v>
      </c>
      <c r="AC157" s="21">
        <f t="shared" si="29"/>
        <v>0</v>
      </c>
      <c r="AD157" s="13">
        <v>0</v>
      </c>
      <c r="AE157" s="13">
        <v>0</v>
      </c>
      <c r="AF157" s="21" t="str">
        <f t="shared" si="30"/>
        <v xml:space="preserve"> </v>
      </c>
      <c r="AG157">
        <v>0</v>
      </c>
      <c r="AH157">
        <v>0</v>
      </c>
      <c r="AI157" s="42">
        <v>0</v>
      </c>
      <c r="AJ157" s="42">
        <v>0</v>
      </c>
      <c r="AK157" s="42">
        <v>0</v>
      </c>
      <c r="AL157" s="42">
        <v>0</v>
      </c>
      <c r="AM157" s="42">
        <v>0</v>
      </c>
      <c r="AN157" s="42">
        <v>0</v>
      </c>
      <c r="AO157">
        <v>0</v>
      </c>
      <c r="AP157">
        <v>0</v>
      </c>
      <c r="AQ157" s="31">
        <f t="shared" si="31"/>
        <v>0</v>
      </c>
      <c r="AR157"/>
      <c r="AS157">
        <v>0</v>
      </c>
      <c r="AT157">
        <v>0</v>
      </c>
      <c r="AU157" s="16">
        <f t="shared" si="32"/>
        <v>0</v>
      </c>
    </row>
    <row r="158" spans="1:49" x14ac:dyDescent="0.2">
      <c r="A158" s="13" t="s">
        <v>356</v>
      </c>
      <c r="B158" s="13" t="s">
        <v>789</v>
      </c>
      <c r="C158" s="1" t="s">
        <v>314</v>
      </c>
      <c r="D158" s="13" t="s">
        <v>154</v>
      </c>
      <c r="E158" s="13">
        <v>55</v>
      </c>
      <c r="F158" s="13">
        <v>0</v>
      </c>
      <c r="G158" s="13">
        <v>0</v>
      </c>
      <c r="H158" s="40">
        <f t="shared" si="22"/>
        <v>0</v>
      </c>
      <c r="I158">
        <v>0</v>
      </c>
      <c r="J158">
        <v>0</v>
      </c>
      <c r="K158">
        <v>0</v>
      </c>
      <c r="L158" s="20">
        <f t="shared" si="23"/>
        <v>0</v>
      </c>
      <c r="M158">
        <v>0</v>
      </c>
      <c r="N158">
        <v>0</v>
      </c>
      <c r="O158">
        <v>0</v>
      </c>
      <c r="P158" s="15">
        <f t="shared" si="24"/>
        <v>0</v>
      </c>
      <c r="Q158" s="15">
        <f t="shared" si="25"/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s="16">
        <v>2.4333333333000002</v>
      </c>
      <c r="X158" s="26">
        <f t="shared" si="26"/>
        <v>4.4242424241818186E-2</v>
      </c>
      <c r="Y158" s="4">
        <v>0.60000000000000009</v>
      </c>
      <c r="Z158" s="32">
        <f t="shared" si="27"/>
        <v>1.090909090909091E-2</v>
      </c>
      <c r="AA158" s="4">
        <v>265.95999999999998</v>
      </c>
      <c r="AB158" s="26">
        <f t="shared" si="28"/>
        <v>4.8356363636363628</v>
      </c>
      <c r="AC158" s="21">
        <f t="shared" si="29"/>
        <v>2.2509003601440584E-3</v>
      </c>
      <c r="AD158" s="13">
        <v>0</v>
      </c>
      <c r="AE158" s="13">
        <v>0</v>
      </c>
      <c r="AF158" s="21" t="str">
        <f t="shared" si="30"/>
        <v xml:space="preserve"> </v>
      </c>
      <c r="AG158">
        <v>0</v>
      </c>
      <c r="AH158">
        <v>0</v>
      </c>
      <c r="AI158" s="42">
        <v>0</v>
      </c>
      <c r="AJ158" s="42">
        <v>0</v>
      </c>
      <c r="AK158" s="42">
        <v>0</v>
      </c>
      <c r="AL158" s="42">
        <v>1</v>
      </c>
      <c r="AM158" s="42">
        <v>1</v>
      </c>
      <c r="AN158" s="42">
        <v>0</v>
      </c>
      <c r="AO158">
        <v>0</v>
      </c>
      <c r="AP158">
        <v>1</v>
      </c>
      <c r="AQ158" s="31">
        <f t="shared" si="31"/>
        <v>0</v>
      </c>
      <c r="AR158">
        <v>-12.36</v>
      </c>
      <c r="AS158">
        <v>0</v>
      </c>
      <c r="AT158">
        <v>2</v>
      </c>
      <c r="AU158" s="16">
        <f t="shared" si="32"/>
        <v>-120</v>
      </c>
      <c r="AV158" s="4">
        <v>0</v>
      </c>
      <c r="AW158" s="4">
        <v>-5.28</v>
      </c>
    </row>
    <row r="159" spans="1:49" x14ac:dyDescent="0.2">
      <c r="A159" s="13" t="s">
        <v>312</v>
      </c>
      <c r="B159" s="13" t="s">
        <v>794</v>
      </c>
      <c r="C159" s="1" t="s">
        <v>292</v>
      </c>
      <c r="D159" s="13" t="s">
        <v>129</v>
      </c>
      <c r="E159" s="13">
        <v>29</v>
      </c>
      <c r="F159" s="13">
        <v>0</v>
      </c>
      <c r="G159" s="13">
        <v>0</v>
      </c>
      <c r="H159" s="40">
        <f t="shared" si="22"/>
        <v>0</v>
      </c>
      <c r="I159">
        <v>0</v>
      </c>
      <c r="J159">
        <v>0</v>
      </c>
      <c r="K159">
        <v>0</v>
      </c>
      <c r="L159" s="20">
        <f t="shared" si="23"/>
        <v>0</v>
      </c>
      <c r="M159">
        <v>1</v>
      </c>
      <c r="N159">
        <v>1</v>
      </c>
      <c r="O159">
        <v>2</v>
      </c>
      <c r="P159" s="15">
        <f t="shared" si="24"/>
        <v>0</v>
      </c>
      <c r="Q159" s="15">
        <f t="shared" si="25"/>
        <v>0</v>
      </c>
      <c r="R159">
        <v>9</v>
      </c>
      <c r="S159">
        <v>3</v>
      </c>
      <c r="T159">
        <v>3</v>
      </c>
      <c r="U159">
        <v>2</v>
      </c>
      <c r="V159">
        <v>0</v>
      </c>
      <c r="W159" s="16">
        <v>60.083333333299997</v>
      </c>
      <c r="X159" s="26">
        <f t="shared" si="26"/>
        <v>2.0718390804586204</v>
      </c>
      <c r="Y159" s="4">
        <v>60.31</v>
      </c>
      <c r="Z159" s="32">
        <f t="shared" si="27"/>
        <v>2.0796551724137933</v>
      </c>
      <c r="AA159" s="4">
        <v>72.31</v>
      </c>
      <c r="AB159" s="26">
        <f t="shared" si="28"/>
        <v>2.4934482758620691</v>
      </c>
      <c r="AC159" s="21">
        <f t="shared" si="29"/>
        <v>0.45475795505956867</v>
      </c>
      <c r="AD159" s="13">
        <v>0</v>
      </c>
      <c r="AE159" s="13">
        <v>4</v>
      </c>
      <c r="AF159" s="21">
        <f t="shared" si="30"/>
        <v>0</v>
      </c>
      <c r="AG159">
        <v>1</v>
      </c>
      <c r="AH159">
        <v>9</v>
      </c>
      <c r="AI159" s="42">
        <v>4</v>
      </c>
      <c r="AJ159" s="42">
        <v>32</v>
      </c>
      <c r="AK159" s="42">
        <v>3</v>
      </c>
      <c r="AL159" s="42">
        <v>31</v>
      </c>
      <c r="AM159" s="42">
        <v>30</v>
      </c>
      <c r="AN159" s="42">
        <v>2</v>
      </c>
      <c r="AO159">
        <v>4</v>
      </c>
      <c r="AP159">
        <v>54</v>
      </c>
      <c r="AQ159" s="31">
        <f t="shared" si="31"/>
        <v>6.8965517241379309E-2</v>
      </c>
      <c r="AR159">
        <v>-13.51</v>
      </c>
      <c r="AS159">
        <v>1</v>
      </c>
      <c r="AT159">
        <v>0</v>
      </c>
      <c r="AU159" s="16">
        <f t="shared" si="32"/>
        <v>-91.527109932017908</v>
      </c>
      <c r="AV159" s="4">
        <v>1.52</v>
      </c>
      <c r="AW159" s="4">
        <v>-21.56</v>
      </c>
    </row>
    <row r="160" spans="1:49" x14ac:dyDescent="0.2">
      <c r="A160" s="13" t="s">
        <v>160</v>
      </c>
      <c r="B160" s="13" t="s">
        <v>797</v>
      </c>
      <c r="C160" s="1" t="s">
        <v>584</v>
      </c>
      <c r="D160" s="13" t="s">
        <v>146</v>
      </c>
      <c r="E160" s="13">
        <v>1</v>
      </c>
      <c r="F160" s="13">
        <v>0</v>
      </c>
      <c r="G160" s="13">
        <v>0</v>
      </c>
      <c r="H160" s="40">
        <f t="shared" si="22"/>
        <v>0</v>
      </c>
      <c r="I160">
        <v>0</v>
      </c>
      <c r="J160">
        <v>0</v>
      </c>
      <c r="K160">
        <v>0</v>
      </c>
      <c r="L160" s="20">
        <f t="shared" si="23"/>
        <v>0</v>
      </c>
      <c r="M160">
        <v>0</v>
      </c>
      <c r="N160">
        <v>0</v>
      </c>
      <c r="O160">
        <v>0</v>
      </c>
      <c r="P160" s="15">
        <f t="shared" si="24"/>
        <v>0</v>
      </c>
      <c r="Q160" s="15">
        <f t="shared" si="25"/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s="16">
        <v>0.35</v>
      </c>
      <c r="X160" s="26">
        <f t="shared" si="26"/>
        <v>0.35</v>
      </c>
      <c r="Y160" s="4">
        <v>0.35</v>
      </c>
      <c r="Z160" s="32">
        <f t="shared" si="27"/>
        <v>0.35</v>
      </c>
      <c r="AA160" s="4">
        <v>0.79</v>
      </c>
      <c r="AB160" s="26">
        <f t="shared" si="28"/>
        <v>0.79</v>
      </c>
      <c r="AC160" s="21">
        <f t="shared" si="29"/>
        <v>0.30701754385964908</v>
      </c>
      <c r="AD160" s="13">
        <v>1</v>
      </c>
      <c r="AE160" s="13">
        <v>0</v>
      </c>
      <c r="AF160" s="21">
        <f t="shared" si="30"/>
        <v>1</v>
      </c>
      <c r="AG160">
        <v>0</v>
      </c>
      <c r="AH160">
        <v>0</v>
      </c>
      <c r="AI160" s="42">
        <v>0</v>
      </c>
      <c r="AJ160" s="42">
        <v>1</v>
      </c>
      <c r="AK160" s="42">
        <v>0</v>
      </c>
      <c r="AL160" s="42">
        <v>0</v>
      </c>
      <c r="AM160" s="42">
        <v>0</v>
      </c>
      <c r="AN160" s="42">
        <v>0</v>
      </c>
      <c r="AO160">
        <v>0</v>
      </c>
      <c r="AP160">
        <v>0</v>
      </c>
      <c r="AQ160" s="31">
        <f t="shared" si="31"/>
        <v>0</v>
      </c>
      <c r="AR160"/>
      <c r="AS160">
        <v>0</v>
      </c>
      <c r="AT160">
        <v>0</v>
      </c>
      <c r="AU160" s="16">
        <f t="shared" si="32"/>
        <v>-60</v>
      </c>
      <c r="AV160" s="4">
        <v>0</v>
      </c>
    </row>
    <row r="161" spans="1:49" x14ac:dyDescent="0.2">
      <c r="A161" s="13" t="s">
        <v>388</v>
      </c>
      <c r="B161" s="13" t="s">
        <v>801</v>
      </c>
      <c r="C161" s="1" t="s">
        <v>584</v>
      </c>
      <c r="D161" s="13" t="s">
        <v>146</v>
      </c>
      <c r="E161" s="13">
        <v>1</v>
      </c>
      <c r="F161" s="13">
        <v>0</v>
      </c>
      <c r="G161" s="13">
        <v>0</v>
      </c>
      <c r="H161" s="40">
        <f t="shared" si="22"/>
        <v>0</v>
      </c>
      <c r="I161">
        <v>0</v>
      </c>
      <c r="J161">
        <v>0</v>
      </c>
      <c r="K161">
        <v>0</v>
      </c>
      <c r="L161" s="20">
        <f t="shared" si="23"/>
        <v>0</v>
      </c>
      <c r="M161">
        <v>0</v>
      </c>
      <c r="N161">
        <v>0</v>
      </c>
      <c r="O161">
        <v>0</v>
      </c>
      <c r="P161" s="15">
        <f t="shared" si="24"/>
        <v>0</v>
      </c>
      <c r="Q161" s="15">
        <f t="shared" si="25"/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s="16">
        <v>0</v>
      </c>
      <c r="X161" s="26">
        <f t="shared" si="26"/>
        <v>0</v>
      </c>
      <c r="Y161" s="4">
        <v>0</v>
      </c>
      <c r="Z161" s="32">
        <f t="shared" si="27"/>
        <v>0</v>
      </c>
      <c r="AA161" s="4">
        <v>3.99</v>
      </c>
      <c r="AB161" s="26">
        <f t="shared" si="28"/>
        <v>3.99</v>
      </c>
      <c r="AC161" s="21">
        <f t="shared" si="29"/>
        <v>0</v>
      </c>
      <c r="AD161" s="13">
        <v>0</v>
      </c>
      <c r="AE161" s="13">
        <v>0</v>
      </c>
      <c r="AF161" s="21" t="str">
        <f t="shared" si="30"/>
        <v xml:space="preserve"> </v>
      </c>
      <c r="AG161">
        <v>0</v>
      </c>
      <c r="AH161">
        <v>0</v>
      </c>
      <c r="AI161" s="42">
        <v>0</v>
      </c>
      <c r="AJ161" s="42">
        <v>0</v>
      </c>
      <c r="AK161" s="42">
        <v>0</v>
      </c>
      <c r="AL161" s="42">
        <v>0</v>
      </c>
      <c r="AM161" s="42">
        <v>0</v>
      </c>
      <c r="AN161" s="42">
        <v>0</v>
      </c>
      <c r="AO161">
        <v>0</v>
      </c>
      <c r="AP161">
        <v>0</v>
      </c>
      <c r="AQ161" s="31">
        <f t="shared" si="31"/>
        <v>0</v>
      </c>
      <c r="AR161"/>
      <c r="AS161">
        <v>0</v>
      </c>
      <c r="AT161">
        <v>0</v>
      </c>
      <c r="AU161" s="16">
        <f t="shared" si="32"/>
        <v>0</v>
      </c>
    </row>
    <row r="162" spans="1:49" x14ac:dyDescent="0.2">
      <c r="A162" s="13" t="s">
        <v>803</v>
      </c>
      <c r="B162" s="13" t="s">
        <v>804</v>
      </c>
      <c r="C162" s="1" t="s">
        <v>409</v>
      </c>
      <c r="D162" s="13" t="s">
        <v>173</v>
      </c>
      <c r="E162" s="13">
        <v>10</v>
      </c>
      <c r="F162" s="13">
        <v>0</v>
      </c>
      <c r="G162" s="13">
        <v>0</v>
      </c>
      <c r="H162" s="40">
        <f t="shared" si="22"/>
        <v>0</v>
      </c>
      <c r="I162">
        <v>0</v>
      </c>
      <c r="J162">
        <v>0</v>
      </c>
      <c r="K162">
        <v>0</v>
      </c>
      <c r="L162" s="20">
        <f t="shared" si="23"/>
        <v>0</v>
      </c>
      <c r="M162">
        <v>0</v>
      </c>
      <c r="N162">
        <v>0</v>
      </c>
      <c r="O162">
        <v>0</v>
      </c>
      <c r="P162" s="15">
        <f t="shared" si="24"/>
        <v>0</v>
      </c>
      <c r="Q162" s="15">
        <f t="shared" si="25"/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s="16">
        <v>3.1166666667</v>
      </c>
      <c r="X162" s="26">
        <f t="shared" si="26"/>
        <v>0.31166666666999998</v>
      </c>
      <c r="Y162" s="4">
        <v>2.59</v>
      </c>
      <c r="Z162" s="32">
        <f t="shared" si="27"/>
        <v>0.25900000000000001</v>
      </c>
      <c r="AA162" s="4">
        <v>52.15</v>
      </c>
      <c r="AB162" s="26">
        <f t="shared" si="28"/>
        <v>5.2149999999999999</v>
      </c>
      <c r="AC162" s="21">
        <f t="shared" si="29"/>
        <v>4.7314578005115092E-2</v>
      </c>
      <c r="AD162" s="1"/>
      <c r="AE162" s="1"/>
      <c r="AF162" s="21" t="str">
        <f t="shared" si="30"/>
        <v xml:space="preserve"> </v>
      </c>
      <c r="AG162">
        <v>0</v>
      </c>
      <c r="AH162">
        <v>1</v>
      </c>
      <c r="AI162" s="42">
        <v>1</v>
      </c>
      <c r="AJ162" s="42">
        <v>0</v>
      </c>
      <c r="AK162" s="42">
        <v>0</v>
      </c>
      <c r="AL162" s="42">
        <v>0</v>
      </c>
      <c r="AM162" s="42">
        <v>0</v>
      </c>
      <c r="AN162" s="42">
        <v>0</v>
      </c>
      <c r="AO162">
        <v>0</v>
      </c>
      <c r="AP162">
        <v>1</v>
      </c>
      <c r="AQ162" s="31">
        <f t="shared" si="31"/>
        <v>0</v>
      </c>
      <c r="AR162">
        <v>-13.73</v>
      </c>
      <c r="AS162">
        <v>0</v>
      </c>
      <c r="AT162">
        <v>0</v>
      </c>
      <c r="AU162" s="16">
        <f t="shared" si="32"/>
        <v>0</v>
      </c>
      <c r="AV162" s="4">
        <v>0</v>
      </c>
      <c r="AW162" s="4">
        <v>-8.89</v>
      </c>
    </row>
    <row r="163" spans="1:49" x14ac:dyDescent="0.2">
      <c r="A163" s="13" t="s">
        <v>423</v>
      </c>
      <c r="B163" s="13" t="s">
        <v>806</v>
      </c>
      <c r="C163" s="1" t="s">
        <v>167</v>
      </c>
      <c r="D163" s="13" t="s">
        <v>146</v>
      </c>
      <c r="E163" s="13">
        <v>11</v>
      </c>
      <c r="F163" s="13">
        <v>0</v>
      </c>
      <c r="G163" s="13">
        <v>0</v>
      </c>
      <c r="H163" s="40">
        <f t="shared" si="22"/>
        <v>0</v>
      </c>
      <c r="I163">
        <v>0</v>
      </c>
      <c r="J163">
        <v>0</v>
      </c>
      <c r="K163">
        <v>0</v>
      </c>
      <c r="L163" s="20">
        <f t="shared" si="23"/>
        <v>0</v>
      </c>
      <c r="M163">
        <v>0</v>
      </c>
      <c r="N163">
        <v>0</v>
      </c>
      <c r="O163">
        <v>0</v>
      </c>
      <c r="P163" s="15">
        <f t="shared" si="24"/>
        <v>0</v>
      </c>
      <c r="Q163" s="15">
        <f t="shared" si="25"/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s="16">
        <v>0</v>
      </c>
      <c r="X163" s="26">
        <f t="shared" si="26"/>
        <v>0</v>
      </c>
      <c r="Y163" s="4">
        <v>0</v>
      </c>
      <c r="Z163" s="32">
        <f t="shared" si="27"/>
        <v>0</v>
      </c>
      <c r="AA163" s="4">
        <v>64.47</v>
      </c>
      <c r="AB163" s="26">
        <f t="shared" si="28"/>
        <v>5.8609090909090904</v>
      </c>
      <c r="AC163" s="21">
        <f t="shared" si="29"/>
        <v>0</v>
      </c>
      <c r="AD163" s="13">
        <v>0</v>
      </c>
      <c r="AE163" s="13">
        <v>0</v>
      </c>
      <c r="AF163" s="21" t="str">
        <f t="shared" si="30"/>
        <v xml:space="preserve"> </v>
      </c>
      <c r="AG163">
        <v>0</v>
      </c>
      <c r="AH163">
        <v>0</v>
      </c>
      <c r="AI163" s="42">
        <v>0</v>
      </c>
      <c r="AJ163" s="42">
        <v>0</v>
      </c>
      <c r="AK163" s="42">
        <v>0</v>
      </c>
      <c r="AL163" s="42">
        <v>0</v>
      </c>
      <c r="AM163" s="42">
        <v>0</v>
      </c>
      <c r="AN163" s="42">
        <v>0</v>
      </c>
      <c r="AO163">
        <v>0</v>
      </c>
      <c r="AP163">
        <v>0</v>
      </c>
      <c r="AQ163" s="31">
        <f t="shared" si="31"/>
        <v>0</v>
      </c>
      <c r="AR163"/>
      <c r="AS163">
        <v>0</v>
      </c>
      <c r="AT163">
        <v>0</v>
      </c>
      <c r="AU163" s="16">
        <f t="shared" si="32"/>
        <v>0</v>
      </c>
    </row>
    <row r="164" spans="1:49" x14ac:dyDescent="0.2">
      <c r="A164" s="13" t="s">
        <v>809</v>
      </c>
      <c r="B164" s="13" t="s">
        <v>810</v>
      </c>
      <c r="C164" s="1" t="s">
        <v>554</v>
      </c>
      <c r="D164" s="13" t="s">
        <v>146</v>
      </c>
      <c r="E164" s="13">
        <v>82</v>
      </c>
      <c r="F164" s="13">
        <v>2</v>
      </c>
      <c r="G164" s="13">
        <v>0</v>
      </c>
      <c r="H164" s="40">
        <f t="shared" si="22"/>
        <v>2</v>
      </c>
      <c r="I164">
        <v>2</v>
      </c>
      <c r="J164">
        <v>0</v>
      </c>
      <c r="K164">
        <v>0</v>
      </c>
      <c r="L164" s="20">
        <f t="shared" si="23"/>
        <v>0</v>
      </c>
      <c r="M164">
        <v>19</v>
      </c>
      <c r="N164">
        <v>5</v>
      </c>
      <c r="O164">
        <v>2</v>
      </c>
      <c r="P164" s="15">
        <f t="shared" si="24"/>
        <v>0.10526315789473684</v>
      </c>
      <c r="Q164" s="15">
        <f t="shared" si="25"/>
        <v>7.6923076923076927E-2</v>
      </c>
      <c r="R164">
        <v>16</v>
      </c>
      <c r="S164">
        <v>3</v>
      </c>
      <c r="T164">
        <v>4</v>
      </c>
      <c r="U164">
        <v>0</v>
      </c>
      <c r="V164">
        <v>6</v>
      </c>
      <c r="W164" s="16">
        <v>119.8333333333</v>
      </c>
      <c r="X164" s="26">
        <f t="shared" si="26"/>
        <v>1.4613821138207317</v>
      </c>
      <c r="Y164" s="4">
        <v>117.53</v>
      </c>
      <c r="Z164" s="32">
        <f t="shared" si="27"/>
        <v>1.4332926829268293</v>
      </c>
      <c r="AA164" s="4">
        <v>236.75</v>
      </c>
      <c r="AB164" s="26">
        <f t="shared" si="28"/>
        <v>2.8871951219512195</v>
      </c>
      <c r="AC164" s="21">
        <f t="shared" si="29"/>
        <v>0.33174325392345039</v>
      </c>
      <c r="AD164" s="13">
        <v>24</v>
      </c>
      <c r="AE164" s="13">
        <v>53</v>
      </c>
      <c r="AF164" s="21">
        <f t="shared" si="30"/>
        <v>0.31168831168831168</v>
      </c>
      <c r="AG164">
        <v>2</v>
      </c>
      <c r="AH164">
        <v>16</v>
      </c>
      <c r="AI164" s="42">
        <v>32</v>
      </c>
      <c r="AJ164" s="42">
        <v>85</v>
      </c>
      <c r="AK164" s="42">
        <v>7</v>
      </c>
      <c r="AL164" s="42">
        <v>42</v>
      </c>
      <c r="AM164" s="42">
        <v>57</v>
      </c>
      <c r="AN164" s="42">
        <v>4</v>
      </c>
      <c r="AO164">
        <v>26</v>
      </c>
      <c r="AP164">
        <v>99</v>
      </c>
      <c r="AQ164" s="31">
        <f t="shared" si="31"/>
        <v>0.20799999999999999</v>
      </c>
      <c r="AR164">
        <v>7.23</v>
      </c>
      <c r="AS164">
        <v>0</v>
      </c>
      <c r="AT164">
        <v>5</v>
      </c>
      <c r="AU164" s="16">
        <f t="shared" si="32"/>
        <v>-79.128733089423974</v>
      </c>
      <c r="AV164" s="4">
        <v>7</v>
      </c>
      <c r="AW164" s="4">
        <v>-2.27</v>
      </c>
    </row>
    <row r="165" spans="1:49" x14ac:dyDescent="0.2">
      <c r="A165" s="13" t="s">
        <v>382</v>
      </c>
      <c r="B165" s="13" t="s">
        <v>814</v>
      </c>
      <c r="C165" s="13" t="s">
        <v>167</v>
      </c>
      <c r="D165" s="13" t="s">
        <v>146</v>
      </c>
      <c r="E165" s="13">
        <v>82</v>
      </c>
      <c r="F165" s="13">
        <v>1</v>
      </c>
      <c r="G165" s="13">
        <v>1</v>
      </c>
      <c r="H165" s="40">
        <f t="shared" si="22"/>
        <v>2</v>
      </c>
      <c r="I165">
        <v>0</v>
      </c>
      <c r="J165">
        <v>1</v>
      </c>
      <c r="K165">
        <v>0</v>
      </c>
      <c r="L165" s="20">
        <f t="shared" si="23"/>
        <v>31</v>
      </c>
      <c r="M165">
        <v>10</v>
      </c>
      <c r="N165">
        <v>3</v>
      </c>
      <c r="O165">
        <v>1</v>
      </c>
      <c r="P165" s="15">
        <f t="shared" si="24"/>
        <v>0.1</v>
      </c>
      <c r="Q165" s="15">
        <f t="shared" si="25"/>
        <v>7.1428571428571425E-2</v>
      </c>
      <c r="R165">
        <v>10</v>
      </c>
      <c r="S165">
        <v>1</v>
      </c>
      <c r="T165">
        <v>6</v>
      </c>
      <c r="U165">
        <v>3</v>
      </c>
      <c r="V165">
        <v>10</v>
      </c>
      <c r="W165" s="16">
        <v>190.15</v>
      </c>
      <c r="X165" s="26">
        <f t="shared" si="26"/>
        <v>2.3189024390243902</v>
      </c>
      <c r="Y165" s="4">
        <v>187.48</v>
      </c>
      <c r="Z165" s="32">
        <f t="shared" si="27"/>
        <v>2.286341463414634</v>
      </c>
      <c r="AA165" s="4">
        <v>248.6</v>
      </c>
      <c r="AB165" s="26">
        <f t="shared" si="28"/>
        <v>3.0317073170731708</v>
      </c>
      <c r="AC165" s="21">
        <f t="shared" si="29"/>
        <v>0.42992111539167122</v>
      </c>
      <c r="AD165" s="13">
        <v>85</v>
      </c>
      <c r="AE165" s="13">
        <v>88</v>
      </c>
      <c r="AF165" s="21">
        <f t="shared" si="30"/>
        <v>0.4913294797687861</v>
      </c>
      <c r="AG165">
        <v>1</v>
      </c>
      <c r="AH165">
        <v>32</v>
      </c>
      <c r="AI165" s="42">
        <v>30</v>
      </c>
      <c r="AJ165" s="42">
        <v>125</v>
      </c>
      <c r="AK165" s="42">
        <v>9</v>
      </c>
      <c r="AL165" s="42">
        <v>64</v>
      </c>
      <c r="AM165" s="42">
        <v>74</v>
      </c>
      <c r="AN165" s="42">
        <v>6</v>
      </c>
      <c r="AO165">
        <v>21</v>
      </c>
      <c r="AP165">
        <v>145</v>
      </c>
      <c r="AQ165" s="31">
        <f t="shared" si="31"/>
        <v>0.12650602409638553</v>
      </c>
      <c r="AR165">
        <v>3.68</v>
      </c>
      <c r="AS165">
        <v>1</v>
      </c>
      <c r="AT165">
        <v>1</v>
      </c>
      <c r="AU165" s="16">
        <f t="shared" si="32"/>
        <v>-79.688500106678049</v>
      </c>
      <c r="AV165" s="4">
        <v>2.79</v>
      </c>
      <c r="AW165" s="4">
        <v>-4.8600000000000003</v>
      </c>
    </row>
    <row r="166" spans="1:49" x14ac:dyDescent="0.2">
      <c r="A166" s="13" t="s">
        <v>458</v>
      </c>
      <c r="B166" s="13" t="s">
        <v>816</v>
      </c>
      <c r="C166" s="1" t="s">
        <v>482</v>
      </c>
      <c r="D166" s="13" t="s">
        <v>173</v>
      </c>
      <c r="E166" s="13">
        <v>54</v>
      </c>
      <c r="F166" s="13">
        <v>0</v>
      </c>
      <c r="G166" s="13">
        <v>0</v>
      </c>
      <c r="H166" s="40">
        <f t="shared" si="22"/>
        <v>0</v>
      </c>
      <c r="I166">
        <v>0</v>
      </c>
      <c r="J166">
        <v>0</v>
      </c>
      <c r="K166">
        <v>0</v>
      </c>
      <c r="L166" s="20">
        <f t="shared" si="23"/>
        <v>0</v>
      </c>
      <c r="M166">
        <v>1</v>
      </c>
      <c r="N166">
        <v>0</v>
      </c>
      <c r="O166">
        <v>0</v>
      </c>
      <c r="P166" s="15">
        <f t="shared" si="24"/>
        <v>0</v>
      </c>
      <c r="Q166" s="15">
        <f t="shared" si="25"/>
        <v>0</v>
      </c>
      <c r="R166">
        <v>14</v>
      </c>
      <c r="S166">
        <v>17</v>
      </c>
      <c r="T166">
        <v>7</v>
      </c>
      <c r="U166">
        <v>3</v>
      </c>
      <c r="V166">
        <v>1</v>
      </c>
      <c r="W166" s="16">
        <v>115.3333333333</v>
      </c>
      <c r="X166" s="26">
        <f t="shared" si="26"/>
        <v>2.1358024691351853</v>
      </c>
      <c r="Y166" s="4">
        <v>108.83</v>
      </c>
      <c r="Z166" s="32">
        <f t="shared" si="27"/>
        <v>2.0153703703703703</v>
      </c>
      <c r="AA166" s="4">
        <v>196.48</v>
      </c>
      <c r="AB166" s="26">
        <f t="shared" si="28"/>
        <v>3.6385185185185183</v>
      </c>
      <c r="AC166" s="21">
        <f t="shared" si="29"/>
        <v>0.35645737119648885</v>
      </c>
      <c r="AD166" s="1"/>
      <c r="AE166" s="1"/>
      <c r="AF166" s="21" t="str">
        <f t="shared" si="30"/>
        <v xml:space="preserve"> </v>
      </c>
      <c r="AG166">
        <v>1</v>
      </c>
      <c r="AH166">
        <v>16</v>
      </c>
      <c r="AI166" s="42">
        <v>25</v>
      </c>
      <c r="AJ166" s="42">
        <v>84</v>
      </c>
      <c r="AK166" s="42">
        <v>6</v>
      </c>
      <c r="AL166" s="42">
        <v>35</v>
      </c>
      <c r="AM166" s="42">
        <v>37</v>
      </c>
      <c r="AN166" s="42">
        <v>10</v>
      </c>
      <c r="AO166">
        <v>20</v>
      </c>
      <c r="AP166">
        <v>80</v>
      </c>
      <c r="AQ166" s="31">
        <f t="shared" si="31"/>
        <v>0.2</v>
      </c>
      <c r="AR166">
        <v>8.6199999999999992</v>
      </c>
      <c r="AS166">
        <v>1</v>
      </c>
      <c r="AT166">
        <v>1</v>
      </c>
      <c r="AU166" s="16">
        <f t="shared" si="32"/>
        <v>-71.671414132132682</v>
      </c>
      <c r="AV166" s="4">
        <v>11.83</v>
      </c>
      <c r="AW166" s="4">
        <v>5.51</v>
      </c>
    </row>
    <row r="167" spans="1:49" x14ac:dyDescent="0.2">
      <c r="A167" s="13" t="s">
        <v>820</v>
      </c>
      <c r="B167" s="13" t="s">
        <v>821</v>
      </c>
      <c r="C167" s="1" t="s">
        <v>292</v>
      </c>
      <c r="D167" s="13" t="s">
        <v>146</v>
      </c>
      <c r="E167" s="13">
        <v>82</v>
      </c>
      <c r="F167" s="13">
        <v>0</v>
      </c>
      <c r="G167" s="13">
        <v>0</v>
      </c>
      <c r="H167" s="40">
        <f t="shared" si="22"/>
        <v>0</v>
      </c>
      <c r="I167">
        <v>0</v>
      </c>
      <c r="J167">
        <v>0</v>
      </c>
      <c r="K167">
        <v>0</v>
      </c>
      <c r="L167" s="20">
        <f t="shared" si="23"/>
        <v>0</v>
      </c>
      <c r="M167">
        <v>0</v>
      </c>
      <c r="N167">
        <v>0</v>
      </c>
      <c r="O167">
        <v>0</v>
      </c>
      <c r="P167" s="15">
        <f t="shared" si="24"/>
        <v>0</v>
      </c>
      <c r="Q167" s="15">
        <f t="shared" si="25"/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 s="16">
        <v>4.4666666667000001</v>
      </c>
      <c r="X167" s="26">
        <f t="shared" si="26"/>
        <v>5.4471544715853658E-2</v>
      </c>
      <c r="Y167" s="4">
        <v>5.25</v>
      </c>
      <c r="Z167" s="32">
        <f t="shared" si="27"/>
        <v>6.402439024390244E-2</v>
      </c>
      <c r="AA167" s="4">
        <v>380.39</v>
      </c>
      <c r="AB167" s="26">
        <f t="shared" si="28"/>
        <v>4.63890243902439</v>
      </c>
      <c r="AC167" s="21">
        <f t="shared" si="29"/>
        <v>1.3613733015247381E-2</v>
      </c>
      <c r="AD167" s="13">
        <v>6</v>
      </c>
      <c r="AE167" s="13">
        <v>1</v>
      </c>
      <c r="AF167" s="21">
        <f t="shared" si="30"/>
        <v>0.8571428571428571</v>
      </c>
      <c r="AG167">
        <v>0</v>
      </c>
      <c r="AH167">
        <v>1</v>
      </c>
      <c r="AI167" s="42">
        <v>0</v>
      </c>
      <c r="AJ167" s="42">
        <v>2</v>
      </c>
      <c r="AK167" s="42">
        <v>0</v>
      </c>
      <c r="AL167" s="42">
        <v>2</v>
      </c>
      <c r="AM167" s="42">
        <v>1</v>
      </c>
      <c r="AN167" s="42">
        <v>0</v>
      </c>
      <c r="AO167">
        <v>0</v>
      </c>
      <c r="AP167">
        <v>4</v>
      </c>
      <c r="AQ167" s="31">
        <f t="shared" si="31"/>
        <v>0</v>
      </c>
      <c r="AR167">
        <v>-12.24</v>
      </c>
      <c r="AS167">
        <v>0</v>
      </c>
      <c r="AT167">
        <v>0</v>
      </c>
      <c r="AU167" s="16">
        <f t="shared" si="32"/>
        <v>-68.571428571428569</v>
      </c>
      <c r="AV167" s="4">
        <v>12.5</v>
      </c>
      <c r="AW167" s="4">
        <v>4.21</v>
      </c>
    </row>
    <row r="168" spans="1:49" x14ac:dyDescent="0.2">
      <c r="A168" s="13" t="s">
        <v>144</v>
      </c>
      <c r="B168" s="13" t="s">
        <v>824</v>
      </c>
      <c r="C168" s="1" t="s">
        <v>145</v>
      </c>
      <c r="D168" s="13" t="s">
        <v>154</v>
      </c>
      <c r="E168" s="13">
        <v>17</v>
      </c>
      <c r="F168" s="13">
        <v>0</v>
      </c>
      <c r="G168" s="13">
        <v>0</v>
      </c>
      <c r="H168" s="40">
        <f t="shared" si="22"/>
        <v>0</v>
      </c>
      <c r="I168">
        <v>0</v>
      </c>
      <c r="J168">
        <v>0</v>
      </c>
      <c r="K168">
        <v>0</v>
      </c>
      <c r="L168" s="20">
        <f t="shared" si="23"/>
        <v>0</v>
      </c>
      <c r="M168">
        <v>0</v>
      </c>
      <c r="N168">
        <v>1</v>
      </c>
      <c r="O168">
        <v>0</v>
      </c>
      <c r="P168" s="15">
        <f t="shared" si="24"/>
        <v>0</v>
      </c>
      <c r="Q168" s="15">
        <f t="shared" si="25"/>
        <v>0</v>
      </c>
      <c r="R168">
        <v>0</v>
      </c>
      <c r="S168">
        <v>1</v>
      </c>
      <c r="T168">
        <v>0</v>
      </c>
      <c r="U168">
        <v>0</v>
      </c>
      <c r="V168">
        <v>1</v>
      </c>
      <c r="W168" s="16">
        <v>9.5</v>
      </c>
      <c r="X168" s="26">
        <f t="shared" si="26"/>
        <v>0.55882352941176472</v>
      </c>
      <c r="Y168" s="4">
        <v>9.5299999999999994</v>
      </c>
      <c r="Z168" s="32">
        <f t="shared" si="27"/>
        <v>0.56058823529411761</v>
      </c>
      <c r="AA168" s="4">
        <v>95.66</v>
      </c>
      <c r="AB168" s="26">
        <f t="shared" si="28"/>
        <v>5.6270588235294117</v>
      </c>
      <c r="AC168" s="21">
        <f t="shared" si="29"/>
        <v>9.0597965586082324E-2</v>
      </c>
      <c r="AD168" s="13">
        <v>0</v>
      </c>
      <c r="AE168" s="13">
        <v>2</v>
      </c>
      <c r="AF168" s="21">
        <f t="shared" si="30"/>
        <v>0</v>
      </c>
      <c r="AG168">
        <v>0</v>
      </c>
      <c r="AH168">
        <v>2</v>
      </c>
      <c r="AI168" s="42">
        <v>0</v>
      </c>
      <c r="AJ168" s="42">
        <v>1</v>
      </c>
      <c r="AK168" s="42">
        <v>1</v>
      </c>
      <c r="AL168" s="42">
        <v>5</v>
      </c>
      <c r="AM168" s="42">
        <v>1</v>
      </c>
      <c r="AN168" s="42">
        <v>0</v>
      </c>
      <c r="AO168">
        <v>1</v>
      </c>
      <c r="AP168">
        <v>4</v>
      </c>
      <c r="AQ168" s="31">
        <f t="shared" si="31"/>
        <v>0.2</v>
      </c>
      <c r="AR168">
        <v>11.11</v>
      </c>
      <c r="AS168">
        <v>0</v>
      </c>
      <c r="AT168">
        <v>0</v>
      </c>
      <c r="AU168" s="16">
        <f t="shared" si="32"/>
        <v>-50.367261280167895</v>
      </c>
      <c r="AV168" s="4">
        <v>0</v>
      </c>
      <c r="AW168" s="4">
        <v>-2.2999999999999998</v>
      </c>
    </row>
    <row r="169" spans="1:49" x14ac:dyDescent="0.2">
      <c r="A169" s="13" t="s">
        <v>519</v>
      </c>
      <c r="B169" s="13" t="s">
        <v>151</v>
      </c>
      <c r="C169" s="1" t="s">
        <v>145</v>
      </c>
      <c r="D169" s="13" t="s">
        <v>146</v>
      </c>
      <c r="E169" s="13">
        <v>2</v>
      </c>
      <c r="F169" s="13">
        <v>0</v>
      </c>
      <c r="G169" s="13">
        <v>0</v>
      </c>
      <c r="H169" s="40">
        <f t="shared" si="22"/>
        <v>0</v>
      </c>
      <c r="I169">
        <v>0</v>
      </c>
      <c r="J169">
        <v>0</v>
      </c>
      <c r="K169">
        <v>0</v>
      </c>
      <c r="L169" s="20">
        <f t="shared" si="23"/>
        <v>0</v>
      </c>
      <c r="M169">
        <v>0</v>
      </c>
      <c r="N169">
        <v>0</v>
      </c>
      <c r="O169">
        <v>0</v>
      </c>
      <c r="P169" s="15">
        <f t="shared" si="24"/>
        <v>0</v>
      </c>
      <c r="Q169" s="15">
        <f t="shared" si="25"/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s="16">
        <v>0</v>
      </c>
      <c r="X169" s="26">
        <f t="shared" si="26"/>
        <v>0</v>
      </c>
      <c r="Y169" s="4">
        <v>0</v>
      </c>
      <c r="Z169" s="32">
        <f t="shared" si="27"/>
        <v>0</v>
      </c>
      <c r="AA169" s="4">
        <v>16.190000000000001</v>
      </c>
      <c r="AB169" s="26">
        <f t="shared" si="28"/>
        <v>8.0950000000000006</v>
      </c>
      <c r="AC169" s="21">
        <f t="shared" si="29"/>
        <v>0</v>
      </c>
      <c r="AD169" s="13">
        <v>0</v>
      </c>
      <c r="AE169" s="13">
        <v>0</v>
      </c>
      <c r="AF169" s="21" t="str">
        <f t="shared" si="30"/>
        <v xml:space="preserve"> </v>
      </c>
      <c r="AG169">
        <v>0</v>
      </c>
      <c r="AH169">
        <v>0</v>
      </c>
      <c r="AI169" s="42">
        <v>0</v>
      </c>
      <c r="AJ169" s="42">
        <v>0</v>
      </c>
      <c r="AK169" s="42">
        <v>0</v>
      </c>
      <c r="AL169" s="42">
        <v>0</v>
      </c>
      <c r="AM169" s="42">
        <v>0</v>
      </c>
      <c r="AN169" s="42">
        <v>0</v>
      </c>
      <c r="AO169">
        <v>0</v>
      </c>
      <c r="AP169">
        <v>0</v>
      </c>
      <c r="AQ169" s="31">
        <f t="shared" si="31"/>
        <v>0</v>
      </c>
      <c r="AR169"/>
      <c r="AS169">
        <v>0</v>
      </c>
      <c r="AT169">
        <v>0</v>
      </c>
      <c r="AU169" s="16">
        <f t="shared" si="32"/>
        <v>0</v>
      </c>
    </row>
    <row r="170" spans="1:49" x14ac:dyDescent="0.2">
      <c r="A170" s="13" t="s">
        <v>829</v>
      </c>
      <c r="B170" s="13" t="s">
        <v>830</v>
      </c>
      <c r="C170" s="1" t="s">
        <v>446</v>
      </c>
      <c r="D170" s="13" t="s">
        <v>154</v>
      </c>
      <c r="E170" s="13">
        <v>58</v>
      </c>
      <c r="F170" s="13">
        <v>0</v>
      </c>
      <c r="G170" s="13">
        <v>0</v>
      </c>
      <c r="H170" s="40">
        <f t="shared" si="22"/>
        <v>0</v>
      </c>
      <c r="I170">
        <v>0</v>
      </c>
      <c r="J170">
        <v>0</v>
      </c>
      <c r="K170">
        <v>0</v>
      </c>
      <c r="L170" s="20">
        <f t="shared" si="23"/>
        <v>0</v>
      </c>
      <c r="M170">
        <v>0</v>
      </c>
      <c r="N170">
        <v>0</v>
      </c>
      <c r="O170">
        <v>0</v>
      </c>
      <c r="P170" s="15">
        <f t="shared" si="24"/>
        <v>0</v>
      </c>
      <c r="Q170" s="15">
        <f t="shared" si="25"/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s="16">
        <v>0.8</v>
      </c>
      <c r="X170" s="26">
        <f t="shared" si="26"/>
        <v>1.3793103448275864E-2</v>
      </c>
      <c r="Y170" s="4">
        <v>0.62</v>
      </c>
      <c r="Z170" s="32">
        <f t="shared" si="27"/>
        <v>1.0689655172413793E-2</v>
      </c>
      <c r="AA170" s="4">
        <v>332.43</v>
      </c>
      <c r="AB170" s="26">
        <f t="shared" si="28"/>
        <v>5.7315517241379315</v>
      </c>
      <c r="AC170" s="21">
        <f t="shared" si="29"/>
        <v>1.8615823449932441E-3</v>
      </c>
      <c r="AD170" s="13">
        <v>0</v>
      </c>
      <c r="AE170" s="13">
        <v>0</v>
      </c>
      <c r="AF170" s="21" t="str">
        <f t="shared" si="30"/>
        <v xml:space="preserve"> </v>
      </c>
      <c r="AG170">
        <v>0</v>
      </c>
      <c r="AH170">
        <v>0</v>
      </c>
      <c r="AI170" s="42">
        <v>0</v>
      </c>
      <c r="AJ170" s="42">
        <v>1</v>
      </c>
      <c r="AK170" s="42">
        <v>0</v>
      </c>
      <c r="AL170" s="42">
        <v>0</v>
      </c>
      <c r="AM170" s="42">
        <v>1</v>
      </c>
      <c r="AN170" s="42">
        <v>0</v>
      </c>
      <c r="AO170">
        <v>0</v>
      </c>
      <c r="AP170">
        <v>2</v>
      </c>
      <c r="AQ170" s="31">
        <f t="shared" si="31"/>
        <v>0</v>
      </c>
      <c r="AR170">
        <v>-7.73</v>
      </c>
      <c r="AS170">
        <v>0</v>
      </c>
      <c r="AT170">
        <v>0</v>
      </c>
      <c r="AU170" s="16">
        <f t="shared" si="32"/>
        <v>-120</v>
      </c>
    </row>
    <row r="171" spans="1:49" x14ac:dyDescent="0.2">
      <c r="A171" s="13" t="s">
        <v>833</v>
      </c>
      <c r="B171" s="13" t="s">
        <v>834</v>
      </c>
      <c r="C171" s="1" t="s">
        <v>153</v>
      </c>
      <c r="D171" s="13" t="s">
        <v>146</v>
      </c>
      <c r="E171" s="13">
        <v>77</v>
      </c>
      <c r="F171" s="13">
        <v>0</v>
      </c>
      <c r="G171" s="13">
        <v>0</v>
      </c>
      <c r="H171" s="40">
        <f t="shared" si="22"/>
        <v>0</v>
      </c>
      <c r="I171">
        <v>0</v>
      </c>
      <c r="J171">
        <v>0</v>
      </c>
      <c r="K171">
        <v>0</v>
      </c>
      <c r="L171" s="20">
        <f t="shared" si="23"/>
        <v>0</v>
      </c>
      <c r="M171">
        <v>0</v>
      </c>
      <c r="N171">
        <v>0</v>
      </c>
      <c r="O171">
        <v>1</v>
      </c>
      <c r="P171" s="15">
        <f t="shared" si="24"/>
        <v>0</v>
      </c>
      <c r="Q171" s="15">
        <f t="shared" si="25"/>
        <v>0</v>
      </c>
      <c r="R171">
        <v>4</v>
      </c>
      <c r="S171">
        <v>0</v>
      </c>
      <c r="T171">
        <v>0</v>
      </c>
      <c r="U171">
        <v>0</v>
      </c>
      <c r="V171">
        <v>0</v>
      </c>
      <c r="W171" s="16">
        <v>28.25</v>
      </c>
      <c r="X171" s="26">
        <f t="shared" si="26"/>
        <v>0.36688311688311687</v>
      </c>
      <c r="Y171" s="4">
        <v>22.76</v>
      </c>
      <c r="Z171" s="32">
        <f t="shared" si="27"/>
        <v>0.29558441558441562</v>
      </c>
      <c r="AA171" s="4">
        <v>403.65</v>
      </c>
      <c r="AB171" s="26">
        <f t="shared" si="28"/>
        <v>5.2422077922077923</v>
      </c>
      <c r="AC171" s="21">
        <f t="shared" si="29"/>
        <v>5.3375858915128638E-2</v>
      </c>
      <c r="AD171" s="13">
        <v>17</v>
      </c>
      <c r="AE171" s="13">
        <v>22</v>
      </c>
      <c r="AF171" s="21">
        <f t="shared" si="30"/>
        <v>0.4358974358974359</v>
      </c>
      <c r="AG171">
        <v>1</v>
      </c>
      <c r="AH171">
        <v>2</v>
      </c>
      <c r="AI171" s="42">
        <v>1</v>
      </c>
      <c r="AJ171" s="42">
        <v>24</v>
      </c>
      <c r="AK171" s="42">
        <v>1</v>
      </c>
      <c r="AL171" s="42">
        <v>2</v>
      </c>
      <c r="AM171" s="42">
        <v>9</v>
      </c>
      <c r="AN171" s="42">
        <v>1</v>
      </c>
      <c r="AO171">
        <v>3</v>
      </c>
      <c r="AP171">
        <v>23</v>
      </c>
      <c r="AQ171" s="31">
        <f t="shared" si="31"/>
        <v>0.11538461538461539</v>
      </c>
      <c r="AR171">
        <v>1.54</v>
      </c>
      <c r="AS171">
        <v>0</v>
      </c>
      <c r="AT171">
        <v>0</v>
      </c>
      <c r="AU171" s="16">
        <f t="shared" si="32"/>
        <v>-86.994727592267125</v>
      </c>
      <c r="AV171" s="4">
        <v>21.74</v>
      </c>
      <c r="AW171" s="4">
        <v>16.149999999999999</v>
      </c>
    </row>
    <row r="172" spans="1:49" x14ac:dyDescent="0.2">
      <c r="A172" s="13" t="s">
        <v>312</v>
      </c>
      <c r="B172" s="13" t="s">
        <v>837</v>
      </c>
      <c r="C172" s="1" t="s">
        <v>243</v>
      </c>
      <c r="D172" s="13" t="s">
        <v>146</v>
      </c>
      <c r="E172" s="13">
        <v>62</v>
      </c>
      <c r="F172" s="13">
        <v>0</v>
      </c>
      <c r="G172" s="13">
        <v>0</v>
      </c>
      <c r="H172" s="40">
        <f t="shared" si="22"/>
        <v>0</v>
      </c>
      <c r="I172">
        <v>0</v>
      </c>
      <c r="J172">
        <v>0</v>
      </c>
      <c r="K172">
        <v>0</v>
      </c>
      <c r="L172" s="20">
        <f t="shared" si="23"/>
        <v>0</v>
      </c>
      <c r="M172">
        <v>3</v>
      </c>
      <c r="N172">
        <v>3</v>
      </c>
      <c r="O172">
        <v>1</v>
      </c>
      <c r="P172" s="15">
        <f t="shared" si="24"/>
        <v>0</v>
      </c>
      <c r="Q172" s="15">
        <f t="shared" si="25"/>
        <v>0</v>
      </c>
      <c r="R172">
        <v>2</v>
      </c>
      <c r="S172">
        <v>0</v>
      </c>
      <c r="T172">
        <v>0</v>
      </c>
      <c r="U172">
        <v>2</v>
      </c>
      <c r="V172">
        <v>3</v>
      </c>
      <c r="W172" s="16">
        <v>49.95</v>
      </c>
      <c r="X172" s="26">
        <f t="shared" si="26"/>
        <v>0.8056451612903226</v>
      </c>
      <c r="Y172" s="4">
        <v>50.01</v>
      </c>
      <c r="Z172" s="32">
        <f t="shared" si="27"/>
        <v>0.80661290322580637</v>
      </c>
      <c r="AA172" s="4">
        <v>221.74</v>
      </c>
      <c r="AB172" s="26">
        <f t="shared" si="28"/>
        <v>3.576451612903226</v>
      </c>
      <c r="AC172" s="21">
        <f t="shared" si="29"/>
        <v>0.1840294388224471</v>
      </c>
      <c r="AD172" s="13">
        <v>14</v>
      </c>
      <c r="AE172" s="13">
        <v>10</v>
      </c>
      <c r="AF172" s="21">
        <f t="shared" si="30"/>
        <v>0.58333333333333337</v>
      </c>
      <c r="AG172">
        <v>0</v>
      </c>
      <c r="AH172">
        <v>6</v>
      </c>
      <c r="AI172" s="42">
        <v>10</v>
      </c>
      <c r="AJ172" s="42">
        <v>35</v>
      </c>
      <c r="AK172" s="42">
        <v>6</v>
      </c>
      <c r="AL172" s="42">
        <v>13</v>
      </c>
      <c r="AM172" s="42">
        <v>16</v>
      </c>
      <c r="AN172" s="42">
        <v>2</v>
      </c>
      <c r="AO172">
        <v>10</v>
      </c>
      <c r="AP172">
        <v>36</v>
      </c>
      <c r="AQ172" s="31">
        <f t="shared" si="31"/>
        <v>0.21739130434782608</v>
      </c>
      <c r="AR172">
        <v>11.5</v>
      </c>
      <c r="AS172">
        <v>0</v>
      </c>
      <c r="AT172">
        <v>0</v>
      </c>
      <c r="AU172" s="16">
        <f t="shared" si="32"/>
        <v>-62.387522495500903</v>
      </c>
      <c r="AV172" s="4">
        <v>21.74</v>
      </c>
      <c r="AW172" s="4">
        <v>17.690000000000001</v>
      </c>
    </row>
    <row r="173" spans="1:49" x14ac:dyDescent="0.2">
      <c r="A173" s="13" t="s">
        <v>320</v>
      </c>
      <c r="B173" s="13" t="s">
        <v>839</v>
      </c>
      <c r="C173" s="1" t="s">
        <v>322</v>
      </c>
      <c r="D173" s="13" t="s">
        <v>173</v>
      </c>
      <c r="E173" s="13">
        <v>7</v>
      </c>
      <c r="F173" s="13">
        <v>0</v>
      </c>
      <c r="G173" s="13">
        <v>0</v>
      </c>
      <c r="H173" s="40">
        <f t="shared" si="22"/>
        <v>0</v>
      </c>
      <c r="I173">
        <v>0</v>
      </c>
      <c r="J173">
        <v>0</v>
      </c>
      <c r="K173">
        <v>0</v>
      </c>
      <c r="L173" s="20">
        <f t="shared" si="23"/>
        <v>0</v>
      </c>
      <c r="M173">
        <v>0</v>
      </c>
      <c r="N173">
        <v>1</v>
      </c>
      <c r="O173">
        <v>0</v>
      </c>
      <c r="P173" s="15">
        <f t="shared" si="24"/>
        <v>0</v>
      </c>
      <c r="Q173" s="15">
        <f t="shared" si="25"/>
        <v>0</v>
      </c>
      <c r="R173">
        <v>2</v>
      </c>
      <c r="S173">
        <v>0</v>
      </c>
      <c r="T173">
        <v>0</v>
      </c>
      <c r="U173">
        <v>0</v>
      </c>
      <c r="V173">
        <v>0</v>
      </c>
      <c r="W173" s="16">
        <v>4.5166666666999999</v>
      </c>
      <c r="X173" s="26">
        <f t="shared" si="26"/>
        <v>0.64523809524285713</v>
      </c>
      <c r="Y173" s="4">
        <v>4.5199999999999996</v>
      </c>
      <c r="Z173" s="32">
        <f t="shared" si="27"/>
        <v>0.64571428571428569</v>
      </c>
      <c r="AA173" s="4">
        <v>24.32</v>
      </c>
      <c r="AB173" s="26">
        <f t="shared" si="28"/>
        <v>3.4742857142857142</v>
      </c>
      <c r="AC173" s="21">
        <f t="shared" si="29"/>
        <v>0.1567267683772538</v>
      </c>
      <c r="AD173" s="1"/>
      <c r="AE173" s="1"/>
      <c r="AF173" s="21" t="str">
        <f t="shared" si="30"/>
        <v xml:space="preserve"> </v>
      </c>
      <c r="AG173">
        <v>0</v>
      </c>
      <c r="AH173">
        <v>1</v>
      </c>
      <c r="AI173" s="42">
        <v>2</v>
      </c>
      <c r="AJ173" s="42">
        <v>1</v>
      </c>
      <c r="AK173" s="42">
        <v>1</v>
      </c>
      <c r="AL173" s="42">
        <v>3</v>
      </c>
      <c r="AM173" s="42">
        <v>2</v>
      </c>
      <c r="AN173" s="42">
        <v>0</v>
      </c>
      <c r="AO173">
        <v>2</v>
      </c>
      <c r="AP173">
        <v>3</v>
      </c>
      <c r="AQ173" s="31">
        <f t="shared" si="31"/>
        <v>0.4</v>
      </c>
      <c r="AR173">
        <v>23.33</v>
      </c>
      <c r="AS173">
        <v>0</v>
      </c>
      <c r="AT173">
        <v>0</v>
      </c>
      <c r="AU173" s="16">
        <f t="shared" si="32"/>
        <v>-53.097345132743364</v>
      </c>
    </row>
    <row r="174" spans="1:49" x14ac:dyDescent="0.2">
      <c r="A174" s="13" t="s">
        <v>151</v>
      </c>
      <c r="B174" s="13" t="s">
        <v>842</v>
      </c>
      <c r="C174" s="1" t="s">
        <v>446</v>
      </c>
      <c r="D174" s="13" t="s">
        <v>844</v>
      </c>
      <c r="E174" s="13">
        <v>51</v>
      </c>
      <c r="F174" s="13">
        <v>1</v>
      </c>
      <c r="G174" s="13">
        <v>0</v>
      </c>
      <c r="H174" s="40">
        <f t="shared" si="22"/>
        <v>1</v>
      </c>
      <c r="I174">
        <v>1</v>
      </c>
      <c r="J174">
        <v>0</v>
      </c>
      <c r="K174">
        <v>0</v>
      </c>
      <c r="L174" s="20">
        <f t="shared" si="23"/>
        <v>0</v>
      </c>
      <c r="M174">
        <v>4</v>
      </c>
      <c r="N174">
        <v>0</v>
      </c>
      <c r="O174">
        <v>0</v>
      </c>
      <c r="P174" s="15">
        <f t="shared" si="24"/>
        <v>0.25</v>
      </c>
      <c r="Q174" s="15">
        <f t="shared" si="25"/>
        <v>0.25</v>
      </c>
      <c r="R174">
        <v>1</v>
      </c>
      <c r="S174">
        <v>3</v>
      </c>
      <c r="T174">
        <v>1</v>
      </c>
      <c r="U174">
        <v>0</v>
      </c>
      <c r="V174">
        <v>1</v>
      </c>
      <c r="W174" s="16">
        <v>48.583333333299997</v>
      </c>
      <c r="X174" s="26">
        <f t="shared" si="26"/>
        <v>0.95261437908431368</v>
      </c>
      <c r="Y174" s="4">
        <v>46.67</v>
      </c>
      <c r="Z174" s="32">
        <f t="shared" si="27"/>
        <v>0.91509803921568633</v>
      </c>
      <c r="AA174" s="4">
        <v>239.25</v>
      </c>
      <c r="AB174" s="26">
        <f t="shared" si="28"/>
        <v>4.6911764705882355</v>
      </c>
      <c r="AC174" s="21">
        <f t="shared" si="29"/>
        <v>0.16322747621712369</v>
      </c>
      <c r="AD174" s="13">
        <v>12</v>
      </c>
      <c r="AE174" s="13">
        <v>7</v>
      </c>
      <c r="AF174" s="21">
        <f t="shared" si="30"/>
        <v>0.63157894736842102</v>
      </c>
      <c r="AG174">
        <v>1</v>
      </c>
      <c r="AH174">
        <v>7</v>
      </c>
      <c r="AI174" s="42">
        <v>5</v>
      </c>
      <c r="AJ174" s="42">
        <v>42</v>
      </c>
      <c r="AK174" s="42">
        <v>1</v>
      </c>
      <c r="AL174" s="42">
        <v>18</v>
      </c>
      <c r="AM174" s="42">
        <v>14</v>
      </c>
      <c r="AN174" s="42">
        <v>1</v>
      </c>
      <c r="AO174">
        <v>4</v>
      </c>
      <c r="AP174">
        <v>42</v>
      </c>
      <c r="AQ174" s="31">
        <f t="shared" si="31"/>
        <v>8.6956521739130432E-2</v>
      </c>
      <c r="AR174">
        <v>-5.07</v>
      </c>
      <c r="AS174">
        <v>0</v>
      </c>
      <c r="AT174">
        <v>0</v>
      </c>
      <c r="AU174" s="16">
        <f t="shared" si="32"/>
        <v>-93.850439254338966</v>
      </c>
      <c r="AV174" s="4">
        <v>6.78</v>
      </c>
      <c r="AW174" s="4">
        <v>0.05</v>
      </c>
    </row>
    <row r="175" spans="1:49" x14ac:dyDescent="0.2">
      <c r="A175" s="13" t="s">
        <v>847</v>
      </c>
      <c r="B175" s="13" t="s">
        <v>848</v>
      </c>
      <c r="C175" s="1" t="s">
        <v>238</v>
      </c>
      <c r="D175" s="13" t="s">
        <v>154</v>
      </c>
      <c r="E175" s="13">
        <v>9</v>
      </c>
      <c r="F175" s="13">
        <v>0</v>
      </c>
      <c r="G175" s="13">
        <v>0</v>
      </c>
      <c r="H175" s="40">
        <f t="shared" si="22"/>
        <v>0</v>
      </c>
      <c r="I175">
        <v>0</v>
      </c>
      <c r="J175">
        <v>0</v>
      </c>
      <c r="K175">
        <v>0</v>
      </c>
      <c r="L175" s="20">
        <f t="shared" si="23"/>
        <v>0</v>
      </c>
      <c r="M175">
        <v>1</v>
      </c>
      <c r="N175">
        <v>0</v>
      </c>
      <c r="O175">
        <v>0</v>
      </c>
      <c r="P175" s="15">
        <f t="shared" si="24"/>
        <v>0</v>
      </c>
      <c r="Q175" s="15">
        <f t="shared" si="25"/>
        <v>0</v>
      </c>
      <c r="R175">
        <v>1</v>
      </c>
      <c r="S175">
        <v>0</v>
      </c>
      <c r="T175">
        <v>0</v>
      </c>
      <c r="U175">
        <v>0</v>
      </c>
      <c r="V175">
        <v>1</v>
      </c>
      <c r="W175" s="16">
        <v>11.5</v>
      </c>
      <c r="X175" s="26">
        <f t="shared" si="26"/>
        <v>1.2777777777777777</v>
      </c>
      <c r="Y175" s="4">
        <v>10.4</v>
      </c>
      <c r="Z175" s="32">
        <f t="shared" si="27"/>
        <v>1.1555555555555557</v>
      </c>
      <c r="AA175" s="4">
        <v>26.12</v>
      </c>
      <c r="AB175" s="26">
        <f t="shared" si="28"/>
        <v>2.9022222222222225</v>
      </c>
      <c r="AC175" s="21">
        <f t="shared" si="29"/>
        <v>0.28477546549835708</v>
      </c>
      <c r="AD175" s="13">
        <v>0</v>
      </c>
      <c r="AE175" s="13">
        <v>0</v>
      </c>
      <c r="AF175" s="21" t="str">
        <f t="shared" si="30"/>
        <v xml:space="preserve"> </v>
      </c>
      <c r="AG175">
        <v>0</v>
      </c>
      <c r="AH175">
        <v>1</v>
      </c>
      <c r="AI175" s="42">
        <v>2</v>
      </c>
      <c r="AJ175" s="42">
        <v>14</v>
      </c>
      <c r="AK175" s="42">
        <v>0</v>
      </c>
      <c r="AL175" s="42">
        <v>2</v>
      </c>
      <c r="AM175" s="42">
        <v>4</v>
      </c>
      <c r="AN175" s="42">
        <v>0</v>
      </c>
      <c r="AO175">
        <v>0</v>
      </c>
      <c r="AP175">
        <v>10</v>
      </c>
      <c r="AQ175" s="31">
        <f t="shared" si="31"/>
        <v>0</v>
      </c>
      <c r="AR175">
        <v>-10</v>
      </c>
      <c r="AS175">
        <v>0</v>
      </c>
      <c r="AT175">
        <v>0</v>
      </c>
      <c r="AU175" s="16">
        <f t="shared" si="32"/>
        <v>-109.61538461538461</v>
      </c>
      <c r="AV175" s="4">
        <v>33.33</v>
      </c>
      <c r="AW175" s="4">
        <v>30.83</v>
      </c>
    </row>
    <row r="176" spans="1:49" x14ac:dyDescent="0.2">
      <c r="A176" s="13" t="s">
        <v>852</v>
      </c>
      <c r="B176" s="13" t="s">
        <v>853</v>
      </c>
      <c r="C176" s="1" t="s">
        <v>446</v>
      </c>
      <c r="D176" s="13" t="s">
        <v>173</v>
      </c>
      <c r="E176" s="13">
        <v>23</v>
      </c>
      <c r="F176" s="13">
        <v>0</v>
      </c>
      <c r="G176" s="13">
        <v>0</v>
      </c>
      <c r="H176" s="40">
        <f t="shared" si="22"/>
        <v>0</v>
      </c>
      <c r="I176">
        <v>0</v>
      </c>
      <c r="J176">
        <v>0</v>
      </c>
      <c r="K176">
        <v>0</v>
      </c>
      <c r="L176" s="20">
        <f t="shared" si="23"/>
        <v>0</v>
      </c>
      <c r="M176">
        <v>0</v>
      </c>
      <c r="N176">
        <v>0</v>
      </c>
      <c r="O176">
        <v>0</v>
      </c>
      <c r="P176" s="15">
        <f t="shared" si="24"/>
        <v>0</v>
      </c>
      <c r="Q176" s="15">
        <f t="shared" si="25"/>
        <v>0</v>
      </c>
      <c r="R176">
        <v>9</v>
      </c>
      <c r="S176">
        <v>5</v>
      </c>
      <c r="T176">
        <v>1</v>
      </c>
      <c r="U176">
        <v>0</v>
      </c>
      <c r="V176">
        <v>0</v>
      </c>
      <c r="W176" s="16">
        <v>59.683333333299998</v>
      </c>
      <c r="X176" s="26">
        <f t="shared" si="26"/>
        <v>2.5949275362304349</v>
      </c>
      <c r="Y176" s="4">
        <v>59.38</v>
      </c>
      <c r="Z176" s="32">
        <f t="shared" si="27"/>
        <v>2.5817391304347828</v>
      </c>
      <c r="AA176" s="4">
        <v>68.38</v>
      </c>
      <c r="AB176" s="26">
        <f t="shared" si="28"/>
        <v>2.9730434782608692</v>
      </c>
      <c r="AC176" s="21">
        <f t="shared" si="29"/>
        <v>0.4647777082028805</v>
      </c>
      <c r="AD176" s="1"/>
      <c r="AE176" s="1"/>
      <c r="AF176" s="21" t="str">
        <f t="shared" si="30"/>
        <v xml:space="preserve"> </v>
      </c>
      <c r="AG176">
        <v>0</v>
      </c>
      <c r="AH176">
        <v>6</v>
      </c>
      <c r="AI176" s="42">
        <v>4</v>
      </c>
      <c r="AJ176" s="42">
        <v>58</v>
      </c>
      <c r="AK176" s="42">
        <v>0</v>
      </c>
      <c r="AL176" s="42">
        <v>22</v>
      </c>
      <c r="AM176" s="42">
        <v>30</v>
      </c>
      <c r="AN176" s="42">
        <v>2</v>
      </c>
      <c r="AO176">
        <v>2</v>
      </c>
      <c r="AP176">
        <v>65</v>
      </c>
      <c r="AQ176" s="31">
        <f t="shared" si="31"/>
        <v>2.9850746268656716E-2</v>
      </c>
      <c r="AR176">
        <v>-8.7799999999999994</v>
      </c>
      <c r="AS176">
        <v>0</v>
      </c>
      <c r="AT176">
        <v>1</v>
      </c>
      <c r="AU176" s="16">
        <f t="shared" si="32"/>
        <v>-111.14853486022228</v>
      </c>
      <c r="AV176" s="4">
        <v>3.66</v>
      </c>
      <c r="AW176" s="4">
        <v>-4.5</v>
      </c>
    </row>
    <row r="177" spans="1:49" x14ac:dyDescent="0.2">
      <c r="A177" s="13" t="s">
        <v>856</v>
      </c>
      <c r="B177" s="13" t="s">
        <v>857</v>
      </c>
      <c r="C177" s="1" t="s">
        <v>363</v>
      </c>
      <c r="D177" s="13" t="s">
        <v>173</v>
      </c>
      <c r="E177" s="13">
        <v>68</v>
      </c>
      <c r="F177" s="13">
        <v>2</v>
      </c>
      <c r="G177" s="13">
        <v>0</v>
      </c>
      <c r="H177" s="40">
        <f t="shared" si="22"/>
        <v>2</v>
      </c>
      <c r="I177">
        <v>1</v>
      </c>
      <c r="J177">
        <v>0</v>
      </c>
      <c r="K177">
        <v>0</v>
      </c>
      <c r="L177" s="20">
        <f t="shared" si="23"/>
        <v>0</v>
      </c>
      <c r="M177">
        <v>7</v>
      </c>
      <c r="N177">
        <v>1</v>
      </c>
      <c r="O177">
        <v>1</v>
      </c>
      <c r="P177" s="15">
        <f t="shared" si="24"/>
        <v>0.2857142857142857</v>
      </c>
      <c r="Q177" s="15">
        <f t="shared" si="25"/>
        <v>0.22222222222222221</v>
      </c>
      <c r="R177">
        <v>32</v>
      </c>
      <c r="S177">
        <v>4</v>
      </c>
      <c r="T177">
        <v>2</v>
      </c>
      <c r="U177">
        <v>3</v>
      </c>
      <c r="V177">
        <v>6</v>
      </c>
      <c r="W177" s="16">
        <v>197.71666666670001</v>
      </c>
      <c r="X177" s="26">
        <f t="shared" si="26"/>
        <v>2.9075980392161767</v>
      </c>
      <c r="Y177" s="4">
        <v>191.77</v>
      </c>
      <c r="Z177" s="32">
        <f t="shared" si="27"/>
        <v>2.8201470588235296</v>
      </c>
      <c r="AA177" s="4">
        <v>153.5</v>
      </c>
      <c r="AB177" s="26">
        <f t="shared" si="28"/>
        <v>2.2573529411764706</v>
      </c>
      <c r="AC177" s="21">
        <f t="shared" si="29"/>
        <v>0.55542039563240364</v>
      </c>
      <c r="AD177" s="1"/>
      <c r="AE177" s="1"/>
      <c r="AF177" s="21" t="str">
        <f t="shared" si="30"/>
        <v xml:space="preserve"> </v>
      </c>
      <c r="AG177">
        <v>2</v>
      </c>
      <c r="AH177">
        <v>21</v>
      </c>
      <c r="AI177" s="42">
        <v>26</v>
      </c>
      <c r="AJ177" s="42">
        <v>144</v>
      </c>
      <c r="AK177" s="42">
        <v>8</v>
      </c>
      <c r="AL177" s="42">
        <v>74</v>
      </c>
      <c r="AM177" s="42">
        <v>85</v>
      </c>
      <c r="AN177" s="42">
        <v>7</v>
      </c>
      <c r="AO177">
        <v>26</v>
      </c>
      <c r="AP177">
        <v>165</v>
      </c>
      <c r="AQ177" s="31">
        <f t="shared" si="31"/>
        <v>0.13612565445026178</v>
      </c>
      <c r="AR177">
        <v>-4.34</v>
      </c>
      <c r="AS177">
        <v>0</v>
      </c>
      <c r="AT177">
        <v>2</v>
      </c>
      <c r="AU177" s="16">
        <f t="shared" si="32"/>
        <v>-87.917818219742401</v>
      </c>
      <c r="AV177" s="4">
        <v>5.24</v>
      </c>
      <c r="AW177" s="4">
        <v>-8.7799999999999994</v>
      </c>
    </row>
    <row r="178" spans="1:49" x14ac:dyDescent="0.2">
      <c r="A178" s="13" t="s">
        <v>861</v>
      </c>
      <c r="B178" s="13" t="s">
        <v>862</v>
      </c>
      <c r="C178" s="1" t="s">
        <v>238</v>
      </c>
      <c r="D178" s="13" t="s">
        <v>146</v>
      </c>
      <c r="E178" s="13">
        <v>21</v>
      </c>
      <c r="F178" s="13">
        <v>0</v>
      </c>
      <c r="G178" s="13">
        <v>0</v>
      </c>
      <c r="H178" s="40">
        <f t="shared" si="22"/>
        <v>0</v>
      </c>
      <c r="I178">
        <v>0</v>
      </c>
      <c r="J178">
        <v>0</v>
      </c>
      <c r="K178">
        <v>0</v>
      </c>
      <c r="L178" s="20">
        <f t="shared" si="23"/>
        <v>0</v>
      </c>
      <c r="M178">
        <v>0</v>
      </c>
      <c r="N178">
        <v>0</v>
      </c>
      <c r="O178">
        <v>0</v>
      </c>
      <c r="P178" s="15">
        <f t="shared" si="24"/>
        <v>0</v>
      </c>
      <c r="Q178" s="15">
        <f t="shared" si="25"/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s="16">
        <v>0</v>
      </c>
      <c r="X178" s="26">
        <f t="shared" si="26"/>
        <v>0</v>
      </c>
      <c r="Y178" s="4">
        <v>0</v>
      </c>
      <c r="Z178" s="32">
        <f t="shared" si="27"/>
        <v>0</v>
      </c>
      <c r="AA178" s="4">
        <v>82.12</v>
      </c>
      <c r="AB178" s="26">
        <f t="shared" si="28"/>
        <v>3.9104761904761909</v>
      </c>
      <c r="AC178" s="21">
        <f t="shared" si="29"/>
        <v>0</v>
      </c>
      <c r="AD178" s="13">
        <v>0</v>
      </c>
      <c r="AE178" s="13">
        <v>0</v>
      </c>
      <c r="AF178" s="21" t="str">
        <f t="shared" si="30"/>
        <v xml:space="preserve"> </v>
      </c>
      <c r="AG178">
        <v>0</v>
      </c>
      <c r="AH178">
        <v>0</v>
      </c>
      <c r="AI178" s="42">
        <v>0</v>
      </c>
      <c r="AJ178" s="42">
        <v>0</v>
      </c>
      <c r="AK178" s="42">
        <v>0</v>
      </c>
      <c r="AL178" s="42">
        <v>0</v>
      </c>
      <c r="AM178" s="42">
        <v>0</v>
      </c>
      <c r="AN178" s="42">
        <v>0</v>
      </c>
      <c r="AO178">
        <v>0</v>
      </c>
      <c r="AP178">
        <v>0</v>
      </c>
      <c r="AQ178" s="31">
        <f t="shared" si="31"/>
        <v>0</v>
      </c>
      <c r="AR178"/>
      <c r="AS178">
        <v>0</v>
      </c>
      <c r="AT178">
        <v>0</v>
      </c>
      <c r="AU178" s="16">
        <f t="shared" si="32"/>
        <v>0</v>
      </c>
    </row>
    <row r="179" spans="1:49" x14ac:dyDescent="0.2">
      <c r="A179" s="13" t="s">
        <v>865</v>
      </c>
      <c r="B179" s="13" t="s">
        <v>866</v>
      </c>
      <c r="C179" s="1" t="s">
        <v>322</v>
      </c>
      <c r="D179" s="13" t="s">
        <v>503</v>
      </c>
      <c r="E179" s="13">
        <v>2</v>
      </c>
      <c r="F179" s="13">
        <v>0</v>
      </c>
      <c r="G179" s="13">
        <v>0</v>
      </c>
      <c r="H179" s="40">
        <f t="shared" si="22"/>
        <v>0</v>
      </c>
      <c r="I179">
        <v>0</v>
      </c>
      <c r="J179">
        <v>0</v>
      </c>
      <c r="K179">
        <v>0</v>
      </c>
      <c r="L179" s="20">
        <f t="shared" si="23"/>
        <v>0</v>
      </c>
      <c r="M179">
        <v>0</v>
      </c>
      <c r="N179">
        <v>0</v>
      </c>
      <c r="O179">
        <v>0</v>
      </c>
      <c r="P179" s="15">
        <f t="shared" si="24"/>
        <v>0</v>
      </c>
      <c r="Q179" s="15">
        <f t="shared" si="25"/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s="16">
        <v>0</v>
      </c>
      <c r="X179" s="26">
        <f t="shared" si="26"/>
        <v>0</v>
      </c>
      <c r="Y179" s="4">
        <v>0</v>
      </c>
      <c r="Z179" s="32">
        <f t="shared" si="27"/>
        <v>0</v>
      </c>
      <c r="AA179" s="4">
        <v>8.07</v>
      </c>
      <c r="AB179" s="26">
        <f t="shared" si="28"/>
        <v>4.0350000000000001</v>
      </c>
      <c r="AC179" s="21">
        <f t="shared" si="29"/>
        <v>0</v>
      </c>
      <c r="AD179" s="13">
        <v>0</v>
      </c>
      <c r="AE179" s="13">
        <v>0</v>
      </c>
      <c r="AF179" s="21" t="str">
        <f t="shared" si="30"/>
        <v xml:space="preserve"> </v>
      </c>
      <c r="AG179">
        <v>0</v>
      </c>
      <c r="AH179">
        <v>0</v>
      </c>
      <c r="AI179" s="42">
        <v>0</v>
      </c>
      <c r="AJ179" s="42">
        <v>0</v>
      </c>
      <c r="AK179" s="42">
        <v>0</v>
      </c>
      <c r="AL179" s="42">
        <v>0</v>
      </c>
      <c r="AM179" s="42">
        <v>0</v>
      </c>
      <c r="AN179" s="42">
        <v>0</v>
      </c>
      <c r="AO179">
        <v>0</v>
      </c>
      <c r="AP179">
        <v>0</v>
      </c>
      <c r="AQ179" s="31">
        <f t="shared" si="31"/>
        <v>0</v>
      </c>
      <c r="AR179"/>
      <c r="AS179">
        <v>0</v>
      </c>
      <c r="AT179">
        <v>0</v>
      </c>
      <c r="AU179" s="16">
        <f t="shared" si="32"/>
        <v>0</v>
      </c>
    </row>
    <row r="180" spans="1:49" x14ac:dyDescent="0.2">
      <c r="A180" s="13" t="s">
        <v>870</v>
      </c>
      <c r="B180" s="13" t="s">
        <v>871</v>
      </c>
      <c r="C180" s="1" t="s">
        <v>145</v>
      </c>
      <c r="D180" s="13" t="s">
        <v>146</v>
      </c>
      <c r="E180" s="13">
        <v>35</v>
      </c>
      <c r="F180" s="13">
        <v>0</v>
      </c>
      <c r="G180" s="13">
        <v>0</v>
      </c>
      <c r="H180" s="40">
        <f t="shared" si="22"/>
        <v>0</v>
      </c>
      <c r="I180">
        <v>0</v>
      </c>
      <c r="J180">
        <v>0</v>
      </c>
      <c r="K180">
        <v>0</v>
      </c>
      <c r="L180" s="20">
        <f t="shared" si="23"/>
        <v>0</v>
      </c>
      <c r="M180">
        <v>0</v>
      </c>
      <c r="N180">
        <v>0</v>
      </c>
      <c r="O180">
        <v>0</v>
      </c>
      <c r="P180" s="15">
        <f t="shared" si="24"/>
        <v>0</v>
      </c>
      <c r="Q180" s="15">
        <f t="shared" si="25"/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 s="16">
        <v>1.8833333333</v>
      </c>
      <c r="X180" s="26">
        <f t="shared" si="26"/>
        <v>5.380952380857143E-2</v>
      </c>
      <c r="Y180" s="4">
        <v>1.07</v>
      </c>
      <c r="Z180" s="32">
        <f t="shared" si="27"/>
        <v>3.0571428571428572E-2</v>
      </c>
      <c r="AA180" s="4">
        <v>224.24</v>
      </c>
      <c r="AB180" s="26">
        <f t="shared" si="28"/>
        <v>6.4068571428571435</v>
      </c>
      <c r="AC180" s="21">
        <f t="shared" si="29"/>
        <v>4.7490124717056497E-3</v>
      </c>
      <c r="AD180" s="13">
        <v>0</v>
      </c>
      <c r="AE180" s="13">
        <v>0</v>
      </c>
      <c r="AF180" s="21" t="str">
        <f t="shared" si="30"/>
        <v xml:space="preserve"> </v>
      </c>
      <c r="AG180">
        <v>0</v>
      </c>
      <c r="AH180">
        <v>0</v>
      </c>
      <c r="AI180" s="42">
        <v>0</v>
      </c>
      <c r="AJ180" s="42">
        <v>2</v>
      </c>
      <c r="AK180" s="42">
        <v>0</v>
      </c>
      <c r="AL180" s="42">
        <v>1</v>
      </c>
      <c r="AM180" s="42">
        <v>0</v>
      </c>
      <c r="AN180" s="42">
        <v>0</v>
      </c>
      <c r="AO180">
        <v>0</v>
      </c>
      <c r="AP180">
        <v>1</v>
      </c>
      <c r="AQ180" s="31">
        <f t="shared" si="31"/>
        <v>0</v>
      </c>
      <c r="AR180">
        <v>-13.66</v>
      </c>
      <c r="AS180">
        <v>0</v>
      </c>
      <c r="AT180">
        <v>0</v>
      </c>
      <c r="AU180" s="16">
        <f t="shared" si="32"/>
        <v>-168.22429906542055</v>
      </c>
      <c r="AV180" s="4">
        <v>0</v>
      </c>
      <c r="AW180" s="4">
        <v>-7.73</v>
      </c>
    </row>
    <row r="181" spans="1:49" x14ac:dyDescent="0.2">
      <c r="A181" s="13" t="s">
        <v>874</v>
      </c>
      <c r="B181" s="13" t="s">
        <v>875</v>
      </c>
      <c r="C181" s="1" t="s">
        <v>128</v>
      </c>
      <c r="D181" s="13" t="s">
        <v>146</v>
      </c>
      <c r="E181" s="13">
        <v>63</v>
      </c>
      <c r="F181" s="13">
        <v>0</v>
      </c>
      <c r="G181" s="13">
        <v>0</v>
      </c>
      <c r="H181" s="40">
        <f t="shared" si="22"/>
        <v>0</v>
      </c>
      <c r="I181">
        <v>0</v>
      </c>
      <c r="J181">
        <v>0</v>
      </c>
      <c r="K181">
        <v>0</v>
      </c>
      <c r="L181" s="20">
        <f t="shared" si="23"/>
        <v>0</v>
      </c>
      <c r="M181">
        <v>0</v>
      </c>
      <c r="N181">
        <v>0</v>
      </c>
      <c r="O181">
        <v>0</v>
      </c>
      <c r="P181" s="15">
        <f t="shared" si="24"/>
        <v>0</v>
      </c>
      <c r="Q181" s="15">
        <f t="shared" si="25"/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s="16">
        <v>6.6333333332999995</v>
      </c>
      <c r="X181" s="26">
        <f t="shared" si="26"/>
        <v>0.10529100529047618</v>
      </c>
      <c r="Y181" s="4">
        <v>7.53</v>
      </c>
      <c r="Z181" s="32">
        <f t="shared" si="27"/>
        <v>0.11952380952380953</v>
      </c>
      <c r="AA181" s="4">
        <v>338.18</v>
      </c>
      <c r="AB181" s="26">
        <f t="shared" si="28"/>
        <v>5.3679365079365082</v>
      </c>
      <c r="AC181" s="21">
        <f t="shared" si="29"/>
        <v>2.1781261751178733E-2</v>
      </c>
      <c r="AD181" s="13">
        <v>11</v>
      </c>
      <c r="AE181" s="13">
        <v>10</v>
      </c>
      <c r="AF181" s="21">
        <f t="shared" si="30"/>
        <v>0.52380952380952384</v>
      </c>
      <c r="AG181">
        <v>0</v>
      </c>
      <c r="AH181">
        <v>3</v>
      </c>
      <c r="AI181" s="42">
        <v>0</v>
      </c>
      <c r="AJ181" s="42">
        <v>6</v>
      </c>
      <c r="AK181" s="42">
        <v>0</v>
      </c>
      <c r="AL181" s="42">
        <v>3</v>
      </c>
      <c r="AM181" s="42">
        <v>0</v>
      </c>
      <c r="AN181" s="42">
        <v>0</v>
      </c>
      <c r="AO181">
        <v>0</v>
      </c>
      <c r="AP181">
        <v>7</v>
      </c>
      <c r="AQ181" s="31">
        <f t="shared" si="31"/>
        <v>0</v>
      </c>
      <c r="AR181">
        <v>-14.03</v>
      </c>
      <c r="AS181">
        <v>0</v>
      </c>
      <c r="AT181">
        <v>0</v>
      </c>
      <c r="AU181" s="16">
        <f t="shared" si="32"/>
        <v>-95.617529880478088</v>
      </c>
      <c r="AV181" s="4">
        <v>19.05</v>
      </c>
      <c r="AW181" s="4">
        <v>11.9</v>
      </c>
    </row>
    <row r="182" spans="1:49" x14ac:dyDescent="0.2">
      <c r="A182" s="13" t="s">
        <v>466</v>
      </c>
      <c r="B182" s="13" t="s">
        <v>879</v>
      </c>
      <c r="C182" s="1" t="s">
        <v>136</v>
      </c>
      <c r="D182" s="13" t="s">
        <v>173</v>
      </c>
      <c r="E182" s="13">
        <v>12</v>
      </c>
      <c r="F182" s="13">
        <v>0</v>
      </c>
      <c r="G182" s="13">
        <v>0</v>
      </c>
      <c r="H182" s="40">
        <f t="shared" si="22"/>
        <v>0</v>
      </c>
      <c r="I182">
        <v>0</v>
      </c>
      <c r="J182">
        <v>0</v>
      </c>
      <c r="K182">
        <v>0</v>
      </c>
      <c r="L182" s="20">
        <f t="shared" si="23"/>
        <v>0</v>
      </c>
      <c r="M182">
        <v>0</v>
      </c>
      <c r="N182">
        <v>0</v>
      </c>
      <c r="O182">
        <v>0</v>
      </c>
      <c r="P182" s="15">
        <f t="shared" si="24"/>
        <v>0</v>
      </c>
      <c r="Q182" s="15">
        <f t="shared" si="25"/>
        <v>0</v>
      </c>
      <c r="R182">
        <v>1</v>
      </c>
      <c r="S182">
        <v>2</v>
      </c>
      <c r="T182">
        <v>1</v>
      </c>
      <c r="U182">
        <v>0</v>
      </c>
      <c r="V182">
        <v>0</v>
      </c>
      <c r="W182" s="16">
        <v>16.333333333300001</v>
      </c>
      <c r="X182" s="26">
        <f t="shared" si="26"/>
        <v>1.3611111111083334</v>
      </c>
      <c r="Y182" s="4">
        <v>14.61</v>
      </c>
      <c r="Z182" s="32">
        <f t="shared" si="27"/>
        <v>1.2175</v>
      </c>
      <c r="AA182" s="4">
        <v>30.27</v>
      </c>
      <c r="AB182" s="26">
        <f t="shared" si="28"/>
        <v>2.5225</v>
      </c>
      <c r="AC182" s="21">
        <f t="shared" si="29"/>
        <v>0.32553475935828874</v>
      </c>
      <c r="AD182" s="1"/>
      <c r="AE182" s="1"/>
      <c r="AF182" s="21" t="str">
        <f t="shared" si="30"/>
        <v xml:space="preserve"> </v>
      </c>
      <c r="AG182">
        <v>0</v>
      </c>
      <c r="AH182">
        <v>0</v>
      </c>
      <c r="AI182" s="42">
        <v>2</v>
      </c>
      <c r="AJ182" s="42">
        <v>4</v>
      </c>
      <c r="AK182" s="42">
        <v>0</v>
      </c>
      <c r="AL182" s="42">
        <v>5</v>
      </c>
      <c r="AM182" s="42">
        <v>3</v>
      </c>
      <c r="AN182" s="42">
        <v>1</v>
      </c>
      <c r="AO182">
        <v>2</v>
      </c>
      <c r="AP182">
        <v>6</v>
      </c>
      <c r="AQ182" s="31">
        <f t="shared" si="31"/>
        <v>0.25</v>
      </c>
      <c r="AR182">
        <v>13.46</v>
      </c>
      <c r="AS182">
        <v>0</v>
      </c>
      <c r="AT182">
        <v>0</v>
      </c>
      <c r="AU182" s="16">
        <f t="shared" si="32"/>
        <v>-36.960985626283367</v>
      </c>
      <c r="AV182" s="4">
        <v>14.29</v>
      </c>
      <c r="AW182" s="4">
        <v>8.23</v>
      </c>
    </row>
    <row r="183" spans="1:49" x14ac:dyDescent="0.2">
      <c r="A183" s="13" t="s">
        <v>881</v>
      </c>
      <c r="B183" s="13" t="s">
        <v>882</v>
      </c>
      <c r="C183" s="1" t="s">
        <v>287</v>
      </c>
      <c r="D183" s="13" t="s">
        <v>173</v>
      </c>
      <c r="E183" s="13">
        <v>65</v>
      </c>
      <c r="F183" s="13">
        <v>1</v>
      </c>
      <c r="G183" s="13">
        <v>0</v>
      </c>
      <c r="H183" s="40">
        <f t="shared" si="22"/>
        <v>1</v>
      </c>
      <c r="I183">
        <v>1</v>
      </c>
      <c r="J183">
        <v>0</v>
      </c>
      <c r="K183">
        <v>0</v>
      </c>
      <c r="L183" s="20">
        <f t="shared" si="23"/>
        <v>0</v>
      </c>
      <c r="M183">
        <v>4</v>
      </c>
      <c r="N183">
        <v>0</v>
      </c>
      <c r="O183">
        <v>0</v>
      </c>
      <c r="P183" s="15">
        <f t="shared" si="24"/>
        <v>0.25</v>
      </c>
      <c r="Q183" s="15">
        <f t="shared" si="25"/>
        <v>0.25</v>
      </c>
      <c r="R183">
        <v>23</v>
      </c>
      <c r="S183">
        <v>16</v>
      </c>
      <c r="T183">
        <v>3</v>
      </c>
      <c r="U183">
        <v>3</v>
      </c>
      <c r="V183">
        <v>1</v>
      </c>
      <c r="W183" s="16">
        <v>113.21666666669999</v>
      </c>
      <c r="X183" s="26">
        <f t="shared" si="26"/>
        <v>1.7417948717953846</v>
      </c>
      <c r="Y183" s="4">
        <v>110.73</v>
      </c>
      <c r="Z183" s="32">
        <f t="shared" si="27"/>
        <v>1.7035384615384617</v>
      </c>
      <c r="AA183" s="4">
        <v>150.62</v>
      </c>
      <c r="AB183" s="26">
        <f t="shared" si="28"/>
        <v>2.3172307692307692</v>
      </c>
      <c r="AC183" s="21">
        <f t="shared" si="29"/>
        <v>0.42368471398507751</v>
      </c>
      <c r="AD183" s="1"/>
      <c r="AE183" s="1"/>
      <c r="AF183" s="21" t="str">
        <f t="shared" si="30"/>
        <v xml:space="preserve"> </v>
      </c>
      <c r="AG183">
        <v>4</v>
      </c>
      <c r="AH183">
        <v>15</v>
      </c>
      <c r="AI183" s="42">
        <v>24</v>
      </c>
      <c r="AJ183" s="42">
        <v>82</v>
      </c>
      <c r="AK183" s="42">
        <v>3</v>
      </c>
      <c r="AL183" s="42">
        <v>40</v>
      </c>
      <c r="AM183" s="42">
        <v>59</v>
      </c>
      <c r="AN183" s="42">
        <v>1</v>
      </c>
      <c r="AO183">
        <v>20</v>
      </c>
      <c r="AP183">
        <v>111</v>
      </c>
      <c r="AQ183" s="31">
        <f t="shared" si="31"/>
        <v>0.15267175572519084</v>
      </c>
      <c r="AR183">
        <v>-0.52</v>
      </c>
      <c r="AS183">
        <v>1</v>
      </c>
      <c r="AT183">
        <v>2</v>
      </c>
      <c r="AU183" s="16">
        <f t="shared" si="32"/>
        <v>-88.864806285559467</v>
      </c>
      <c r="AV183" s="4">
        <v>9.4</v>
      </c>
      <c r="AW183" s="4">
        <v>0.95</v>
      </c>
    </row>
    <row r="184" spans="1:49" x14ac:dyDescent="0.2">
      <c r="A184" s="13" t="s">
        <v>886</v>
      </c>
      <c r="B184" s="13" t="s">
        <v>887</v>
      </c>
      <c r="C184" s="1" t="s">
        <v>214</v>
      </c>
      <c r="D184" s="13" t="s">
        <v>129</v>
      </c>
      <c r="E184" s="13">
        <v>33</v>
      </c>
      <c r="F184" s="13">
        <v>1</v>
      </c>
      <c r="G184" s="13">
        <v>0</v>
      </c>
      <c r="H184" s="40">
        <f t="shared" si="22"/>
        <v>1</v>
      </c>
      <c r="I184">
        <v>1</v>
      </c>
      <c r="J184">
        <v>0</v>
      </c>
      <c r="K184">
        <v>0</v>
      </c>
      <c r="L184" s="20">
        <f t="shared" si="23"/>
        <v>0</v>
      </c>
      <c r="M184">
        <v>4</v>
      </c>
      <c r="N184">
        <v>0</v>
      </c>
      <c r="O184">
        <v>0</v>
      </c>
      <c r="P184" s="15">
        <f t="shared" si="24"/>
        <v>0.25</v>
      </c>
      <c r="Q184" s="15">
        <f t="shared" si="25"/>
        <v>0.25</v>
      </c>
      <c r="R184">
        <v>4</v>
      </c>
      <c r="S184">
        <v>1</v>
      </c>
      <c r="T184">
        <v>3</v>
      </c>
      <c r="U184">
        <v>2</v>
      </c>
      <c r="V184">
        <v>2</v>
      </c>
      <c r="W184" s="16">
        <v>38.2833333333</v>
      </c>
      <c r="X184" s="26">
        <f t="shared" si="26"/>
        <v>1.1601010101</v>
      </c>
      <c r="Y184" s="4">
        <v>43.37</v>
      </c>
      <c r="Z184" s="32">
        <f t="shared" si="27"/>
        <v>1.3142424242424242</v>
      </c>
      <c r="AA184" s="4">
        <v>110.52</v>
      </c>
      <c r="AB184" s="26">
        <f t="shared" si="28"/>
        <v>3.3490909090909091</v>
      </c>
      <c r="AC184" s="21">
        <f t="shared" si="29"/>
        <v>0.28182467996620963</v>
      </c>
      <c r="AD184" s="13">
        <v>8</v>
      </c>
      <c r="AE184" s="13">
        <v>10</v>
      </c>
      <c r="AF184" s="21">
        <f t="shared" si="30"/>
        <v>0.44444444444444442</v>
      </c>
      <c r="AG184">
        <v>1</v>
      </c>
      <c r="AH184">
        <v>4</v>
      </c>
      <c r="AI184" s="42">
        <v>4</v>
      </c>
      <c r="AJ184" s="42">
        <v>22</v>
      </c>
      <c r="AK184" s="42">
        <v>2</v>
      </c>
      <c r="AL184" s="42">
        <v>10</v>
      </c>
      <c r="AM184" s="42">
        <v>17</v>
      </c>
      <c r="AN184" s="42">
        <v>2</v>
      </c>
      <c r="AO184">
        <v>7</v>
      </c>
      <c r="AP184">
        <v>25</v>
      </c>
      <c r="AQ184" s="31">
        <f t="shared" si="31"/>
        <v>0.21875</v>
      </c>
      <c r="AR184">
        <v>5.75</v>
      </c>
      <c r="AS184">
        <v>0</v>
      </c>
      <c r="AT184">
        <v>0</v>
      </c>
      <c r="AU184" s="16">
        <f t="shared" si="32"/>
        <v>-60.871570209822458</v>
      </c>
      <c r="AV184" s="4">
        <v>11.54</v>
      </c>
      <c r="AW184" s="4">
        <v>3.98</v>
      </c>
    </row>
    <row r="185" spans="1:49" x14ac:dyDescent="0.2">
      <c r="A185" s="13" t="s">
        <v>466</v>
      </c>
      <c r="B185" s="13" t="s">
        <v>890</v>
      </c>
      <c r="C185" s="1" t="s">
        <v>409</v>
      </c>
      <c r="D185" s="13" t="s">
        <v>129</v>
      </c>
      <c r="E185" s="13">
        <v>2</v>
      </c>
      <c r="F185" s="13">
        <v>0</v>
      </c>
      <c r="G185" s="13">
        <v>0</v>
      </c>
      <c r="H185" s="40">
        <f t="shared" si="22"/>
        <v>0</v>
      </c>
      <c r="I185">
        <v>0</v>
      </c>
      <c r="J185">
        <v>0</v>
      </c>
      <c r="K185">
        <v>0</v>
      </c>
      <c r="L185" s="20">
        <f t="shared" si="23"/>
        <v>0</v>
      </c>
      <c r="M185">
        <v>0</v>
      </c>
      <c r="N185">
        <v>0</v>
      </c>
      <c r="O185">
        <v>0</v>
      </c>
      <c r="P185" s="15">
        <f t="shared" si="24"/>
        <v>0</v>
      </c>
      <c r="Q185" s="15">
        <f t="shared" si="25"/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s="16">
        <v>0</v>
      </c>
      <c r="X185" s="26">
        <f t="shared" si="26"/>
        <v>0</v>
      </c>
      <c r="Y185" s="4">
        <v>0</v>
      </c>
      <c r="Z185" s="32">
        <f t="shared" si="27"/>
        <v>0</v>
      </c>
      <c r="AA185" s="4">
        <v>2.02</v>
      </c>
      <c r="AB185" s="26">
        <f t="shared" si="28"/>
        <v>1.01</v>
      </c>
      <c r="AC185" s="21">
        <f t="shared" si="29"/>
        <v>0</v>
      </c>
      <c r="AD185" s="13">
        <v>0</v>
      </c>
      <c r="AE185" s="13">
        <v>0</v>
      </c>
      <c r="AF185" s="21" t="str">
        <f t="shared" si="30"/>
        <v xml:space="preserve"> </v>
      </c>
      <c r="AG185">
        <v>0</v>
      </c>
      <c r="AH185">
        <v>0</v>
      </c>
      <c r="AI185" s="42">
        <v>0</v>
      </c>
      <c r="AJ185" s="42">
        <v>0</v>
      </c>
      <c r="AK185" s="42">
        <v>0</v>
      </c>
      <c r="AL185" s="42">
        <v>0</v>
      </c>
      <c r="AM185" s="42">
        <v>0</v>
      </c>
      <c r="AN185" s="42">
        <v>0</v>
      </c>
      <c r="AO185">
        <v>0</v>
      </c>
      <c r="AP185">
        <v>0</v>
      </c>
      <c r="AQ185" s="31">
        <f t="shared" si="31"/>
        <v>0</v>
      </c>
      <c r="AR185"/>
      <c r="AS185">
        <v>0</v>
      </c>
      <c r="AT185">
        <v>1</v>
      </c>
      <c r="AU185" s="16">
        <f t="shared" si="32"/>
        <v>0</v>
      </c>
    </row>
    <row r="186" spans="1:49" x14ac:dyDescent="0.2">
      <c r="A186" s="13" t="s">
        <v>411</v>
      </c>
      <c r="B186" s="13" t="s">
        <v>892</v>
      </c>
      <c r="C186" s="13" t="s">
        <v>128</v>
      </c>
      <c r="D186" s="13" t="s">
        <v>173</v>
      </c>
      <c r="E186" s="13">
        <v>80</v>
      </c>
      <c r="F186" s="13">
        <v>0</v>
      </c>
      <c r="G186" s="13">
        <v>0</v>
      </c>
      <c r="H186" s="40">
        <f t="shared" si="22"/>
        <v>0</v>
      </c>
      <c r="I186">
        <v>0</v>
      </c>
      <c r="J186">
        <v>0</v>
      </c>
      <c r="K186">
        <v>0</v>
      </c>
      <c r="L186" s="20">
        <f t="shared" si="23"/>
        <v>0</v>
      </c>
      <c r="M186">
        <v>0</v>
      </c>
      <c r="N186">
        <v>0</v>
      </c>
      <c r="O186">
        <v>1</v>
      </c>
      <c r="P186" s="15">
        <f t="shared" si="24"/>
        <v>0</v>
      </c>
      <c r="Q186" s="15">
        <f t="shared" si="25"/>
        <v>0</v>
      </c>
      <c r="R186">
        <v>24</v>
      </c>
      <c r="S186">
        <v>10</v>
      </c>
      <c r="T186">
        <v>5</v>
      </c>
      <c r="U186">
        <v>1</v>
      </c>
      <c r="V186">
        <v>2</v>
      </c>
      <c r="W186" s="16">
        <v>185.36666666670001</v>
      </c>
      <c r="X186" s="26">
        <f t="shared" si="26"/>
        <v>2.3170833333337502</v>
      </c>
      <c r="Y186" s="4">
        <v>176.64</v>
      </c>
      <c r="Z186" s="32">
        <f t="shared" si="27"/>
        <v>2.2079999999999997</v>
      </c>
      <c r="AA186" s="4">
        <v>262.66000000000003</v>
      </c>
      <c r="AB186" s="26">
        <f t="shared" si="28"/>
        <v>3.2832500000000002</v>
      </c>
      <c r="AC186" s="21">
        <f t="shared" si="29"/>
        <v>0.40209424083769629</v>
      </c>
      <c r="AD186" s="1"/>
      <c r="AE186" s="1"/>
      <c r="AF186" s="21" t="str">
        <f t="shared" si="30"/>
        <v xml:space="preserve"> </v>
      </c>
      <c r="AG186">
        <v>1</v>
      </c>
      <c r="AH186">
        <v>17</v>
      </c>
      <c r="AI186" s="42">
        <v>27</v>
      </c>
      <c r="AJ186" s="42">
        <v>120</v>
      </c>
      <c r="AK186" s="42">
        <v>6</v>
      </c>
      <c r="AL186" s="42">
        <v>65</v>
      </c>
      <c r="AM186" s="42">
        <v>83</v>
      </c>
      <c r="AN186" s="42">
        <v>4</v>
      </c>
      <c r="AO186">
        <v>27</v>
      </c>
      <c r="AP186">
        <v>126</v>
      </c>
      <c r="AQ186" s="31">
        <f t="shared" si="31"/>
        <v>0.17647058823529413</v>
      </c>
      <c r="AR186">
        <v>7.12</v>
      </c>
      <c r="AS186">
        <v>4</v>
      </c>
      <c r="AT186">
        <v>2</v>
      </c>
      <c r="AU186" s="16">
        <f t="shared" si="32"/>
        <v>-83.899456521739125</v>
      </c>
      <c r="AV186" s="4">
        <v>8.39</v>
      </c>
      <c r="AW186" s="4">
        <v>2.2800000000000002</v>
      </c>
    </row>
    <row r="187" spans="1:49" x14ac:dyDescent="0.2">
      <c r="A187" s="13" t="s">
        <v>506</v>
      </c>
      <c r="B187" s="13" t="s">
        <v>895</v>
      </c>
      <c r="C187" s="1" t="s">
        <v>167</v>
      </c>
      <c r="D187" s="13" t="s">
        <v>173</v>
      </c>
      <c r="E187" s="13">
        <v>64</v>
      </c>
      <c r="F187" s="13">
        <v>1</v>
      </c>
      <c r="G187" s="13">
        <v>0</v>
      </c>
      <c r="H187" s="40">
        <f t="shared" si="22"/>
        <v>1</v>
      </c>
      <c r="I187">
        <v>1</v>
      </c>
      <c r="J187">
        <v>0</v>
      </c>
      <c r="K187">
        <v>0</v>
      </c>
      <c r="L187" s="20">
        <f t="shared" si="23"/>
        <v>0</v>
      </c>
      <c r="M187">
        <v>4</v>
      </c>
      <c r="N187">
        <v>0</v>
      </c>
      <c r="O187">
        <v>1</v>
      </c>
      <c r="P187" s="15">
        <f t="shared" si="24"/>
        <v>0.25</v>
      </c>
      <c r="Q187" s="15">
        <f t="shared" si="25"/>
        <v>0.2</v>
      </c>
      <c r="R187">
        <v>15</v>
      </c>
      <c r="S187">
        <v>17</v>
      </c>
      <c r="T187">
        <v>1</v>
      </c>
      <c r="U187">
        <v>2</v>
      </c>
      <c r="V187">
        <v>1</v>
      </c>
      <c r="W187" s="16">
        <v>123.45</v>
      </c>
      <c r="X187" s="26">
        <f t="shared" si="26"/>
        <v>1.92890625</v>
      </c>
      <c r="Y187" s="4">
        <v>114.67</v>
      </c>
      <c r="Z187" s="32">
        <f t="shared" si="27"/>
        <v>1.79171875</v>
      </c>
      <c r="AA187" s="4">
        <v>227.72</v>
      </c>
      <c r="AB187" s="26">
        <f t="shared" si="28"/>
        <v>3.558125</v>
      </c>
      <c r="AC187" s="21">
        <f t="shared" si="29"/>
        <v>0.33491048219866237</v>
      </c>
      <c r="AD187" s="1"/>
      <c r="AE187" s="1"/>
      <c r="AF187" s="21" t="str">
        <f t="shared" si="30"/>
        <v xml:space="preserve"> </v>
      </c>
      <c r="AG187">
        <v>1</v>
      </c>
      <c r="AH187">
        <v>12</v>
      </c>
      <c r="AI187" s="42">
        <v>12</v>
      </c>
      <c r="AJ187" s="42">
        <v>72</v>
      </c>
      <c r="AK187" s="42">
        <v>3</v>
      </c>
      <c r="AL187" s="42">
        <v>46</v>
      </c>
      <c r="AM187" s="42">
        <v>49</v>
      </c>
      <c r="AN187" s="42">
        <v>4</v>
      </c>
      <c r="AO187">
        <v>7</v>
      </c>
      <c r="AP187">
        <v>86</v>
      </c>
      <c r="AQ187" s="31">
        <f t="shared" si="31"/>
        <v>7.5268817204301078E-2</v>
      </c>
      <c r="AR187">
        <v>-5.15</v>
      </c>
      <c r="AS187">
        <v>1</v>
      </c>
      <c r="AT187">
        <v>1</v>
      </c>
      <c r="AU187" s="16">
        <f t="shared" si="32"/>
        <v>-83.195255951861867</v>
      </c>
      <c r="AV187" s="4">
        <v>6.59</v>
      </c>
      <c r="AW187" s="4">
        <v>2.14</v>
      </c>
    </row>
    <row r="188" spans="1:49" x14ac:dyDescent="0.2">
      <c r="A188" s="13" t="s">
        <v>165</v>
      </c>
      <c r="B188" s="13" t="s">
        <v>898</v>
      </c>
      <c r="C188" s="1" t="s">
        <v>363</v>
      </c>
      <c r="D188" s="13" t="s">
        <v>173</v>
      </c>
      <c r="E188" s="13">
        <v>81</v>
      </c>
      <c r="F188" s="13">
        <v>0</v>
      </c>
      <c r="G188" s="13">
        <v>0</v>
      </c>
      <c r="H188" s="40">
        <f t="shared" si="22"/>
        <v>0</v>
      </c>
      <c r="I188">
        <v>0</v>
      </c>
      <c r="J188">
        <v>0</v>
      </c>
      <c r="K188">
        <v>0</v>
      </c>
      <c r="L188" s="20">
        <f t="shared" si="23"/>
        <v>0</v>
      </c>
      <c r="M188">
        <v>0</v>
      </c>
      <c r="N188">
        <v>2</v>
      </c>
      <c r="O188">
        <v>4</v>
      </c>
      <c r="P188" s="15">
        <f t="shared" si="24"/>
        <v>0</v>
      </c>
      <c r="Q188" s="15">
        <f t="shared" si="25"/>
        <v>0</v>
      </c>
      <c r="R188">
        <v>13</v>
      </c>
      <c r="S188">
        <v>11</v>
      </c>
      <c r="T188">
        <v>2</v>
      </c>
      <c r="U188">
        <v>8</v>
      </c>
      <c r="V188">
        <v>5</v>
      </c>
      <c r="W188" s="16">
        <v>137.69999999999999</v>
      </c>
      <c r="X188" s="26">
        <f t="shared" si="26"/>
        <v>1.7</v>
      </c>
      <c r="Y188" s="4">
        <v>134.16999999999999</v>
      </c>
      <c r="Z188" s="32">
        <f t="shared" si="27"/>
        <v>1.6564197530864195</v>
      </c>
      <c r="AA188" s="4">
        <v>262.02999999999997</v>
      </c>
      <c r="AB188" s="26">
        <f t="shared" si="28"/>
        <v>3.2349382716049377</v>
      </c>
      <c r="AC188" s="21">
        <f t="shared" si="29"/>
        <v>0.33864209994952049</v>
      </c>
      <c r="AD188" s="1"/>
      <c r="AE188" s="1"/>
      <c r="AF188" s="21" t="str">
        <f t="shared" si="30"/>
        <v xml:space="preserve"> </v>
      </c>
      <c r="AG188">
        <v>4</v>
      </c>
      <c r="AH188">
        <v>7</v>
      </c>
      <c r="AI188" s="42">
        <v>22</v>
      </c>
      <c r="AJ188" s="42">
        <v>89</v>
      </c>
      <c r="AK188" s="42">
        <v>16</v>
      </c>
      <c r="AL188" s="42">
        <v>43</v>
      </c>
      <c r="AM188" s="42">
        <v>46</v>
      </c>
      <c r="AN188" s="42">
        <v>10</v>
      </c>
      <c r="AO188">
        <v>32</v>
      </c>
      <c r="AP188">
        <v>90</v>
      </c>
      <c r="AQ188" s="31">
        <f t="shared" si="31"/>
        <v>0.26229508196721313</v>
      </c>
      <c r="AR188">
        <v>12</v>
      </c>
      <c r="AS188">
        <v>1</v>
      </c>
      <c r="AT188">
        <v>4</v>
      </c>
      <c r="AU188" s="16">
        <f t="shared" si="32"/>
        <v>-59.476783185510925</v>
      </c>
      <c r="AV188" s="4">
        <v>10.1</v>
      </c>
      <c r="AW188" s="4">
        <v>3.48</v>
      </c>
    </row>
    <row r="189" spans="1:49" x14ac:dyDescent="0.2">
      <c r="A189" s="13" t="s">
        <v>262</v>
      </c>
      <c r="B189" s="13" t="s">
        <v>902</v>
      </c>
      <c r="C189" s="1" t="s">
        <v>214</v>
      </c>
      <c r="D189" s="13" t="s">
        <v>146</v>
      </c>
      <c r="E189" s="13">
        <v>82</v>
      </c>
      <c r="F189" s="13">
        <v>0</v>
      </c>
      <c r="G189" s="13">
        <v>0</v>
      </c>
      <c r="H189" s="40">
        <f t="shared" si="22"/>
        <v>0</v>
      </c>
      <c r="I189">
        <v>0</v>
      </c>
      <c r="J189">
        <v>0</v>
      </c>
      <c r="K189">
        <v>0</v>
      </c>
      <c r="L189" s="20">
        <f t="shared" si="23"/>
        <v>0</v>
      </c>
      <c r="M189">
        <v>0</v>
      </c>
      <c r="N189">
        <v>0</v>
      </c>
      <c r="O189">
        <v>0</v>
      </c>
      <c r="P189" s="15">
        <f t="shared" si="24"/>
        <v>0</v>
      </c>
      <c r="Q189" s="15">
        <f t="shared" si="25"/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s="16">
        <v>2.4</v>
      </c>
      <c r="X189" s="26">
        <f t="shared" si="26"/>
        <v>2.9268292682926828E-2</v>
      </c>
      <c r="Y189" s="4">
        <v>2.14</v>
      </c>
      <c r="Z189" s="32">
        <f t="shared" si="27"/>
        <v>2.6097560975609758E-2</v>
      </c>
      <c r="AA189" s="4">
        <v>418.76</v>
      </c>
      <c r="AB189" s="26">
        <f t="shared" si="28"/>
        <v>5.1068292682926826</v>
      </c>
      <c r="AC189" s="21">
        <f t="shared" si="29"/>
        <v>5.084343074364458E-3</v>
      </c>
      <c r="AD189" s="13">
        <v>4</v>
      </c>
      <c r="AE189" s="13">
        <v>1</v>
      </c>
      <c r="AF189" s="21">
        <f t="shared" si="30"/>
        <v>0.8</v>
      </c>
      <c r="AG189">
        <v>0</v>
      </c>
      <c r="AH189">
        <v>0</v>
      </c>
      <c r="AI189" s="42">
        <v>0</v>
      </c>
      <c r="AJ189" s="42">
        <v>1</v>
      </c>
      <c r="AK189" s="42">
        <v>0</v>
      </c>
      <c r="AL189" s="42">
        <v>1</v>
      </c>
      <c r="AM189" s="42">
        <v>0</v>
      </c>
      <c r="AN189" s="42">
        <v>0</v>
      </c>
      <c r="AO189">
        <v>0</v>
      </c>
      <c r="AP189">
        <v>2</v>
      </c>
      <c r="AQ189" s="31">
        <f t="shared" si="31"/>
        <v>0</v>
      </c>
      <c r="AR189">
        <v>-12.91</v>
      </c>
      <c r="AS189">
        <v>0</v>
      </c>
      <c r="AT189">
        <v>0</v>
      </c>
      <c r="AU189" s="16">
        <f t="shared" si="32"/>
        <v>-56.074766355140184</v>
      </c>
      <c r="AV189" s="4">
        <v>50</v>
      </c>
      <c r="AW189" s="4">
        <v>44.37</v>
      </c>
    </row>
    <row r="190" spans="1:49" x14ac:dyDescent="0.2">
      <c r="A190" s="13" t="s">
        <v>160</v>
      </c>
      <c r="B190" s="13" t="s">
        <v>905</v>
      </c>
      <c r="C190" s="1" t="s">
        <v>322</v>
      </c>
      <c r="D190" s="13" t="s">
        <v>146</v>
      </c>
      <c r="E190" s="13">
        <v>69</v>
      </c>
      <c r="F190" s="13">
        <v>0</v>
      </c>
      <c r="G190" s="13">
        <v>0</v>
      </c>
      <c r="H190" s="40">
        <f t="shared" si="22"/>
        <v>0</v>
      </c>
      <c r="I190">
        <v>0</v>
      </c>
      <c r="J190">
        <v>0</v>
      </c>
      <c r="K190">
        <v>0</v>
      </c>
      <c r="L190" s="20">
        <f t="shared" si="23"/>
        <v>0</v>
      </c>
      <c r="M190">
        <v>6</v>
      </c>
      <c r="N190">
        <v>1</v>
      </c>
      <c r="O190">
        <v>1</v>
      </c>
      <c r="P190" s="15">
        <f t="shared" si="24"/>
        <v>0</v>
      </c>
      <c r="Q190" s="15">
        <f t="shared" si="25"/>
        <v>0</v>
      </c>
      <c r="R190">
        <v>8</v>
      </c>
      <c r="S190">
        <v>0</v>
      </c>
      <c r="T190">
        <v>2</v>
      </c>
      <c r="U190">
        <v>1</v>
      </c>
      <c r="V190">
        <v>7</v>
      </c>
      <c r="W190" s="16">
        <v>76.133333333300001</v>
      </c>
      <c r="X190" s="26">
        <f t="shared" si="26"/>
        <v>1.1033816425115943</v>
      </c>
      <c r="Y190" s="4">
        <v>72.73</v>
      </c>
      <c r="Z190" s="32">
        <f t="shared" si="27"/>
        <v>1.0540579710144928</v>
      </c>
      <c r="AA190" s="4">
        <v>216.25</v>
      </c>
      <c r="AB190" s="26">
        <f t="shared" si="28"/>
        <v>3.1340579710144927</v>
      </c>
      <c r="AC190" s="21">
        <f t="shared" si="29"/>
        <v>0.25167831683853559</v>
      </c>
      <c r="AD190" s="13">
        <v>25</v>
      </c>
      <c r="AE190" s="13">
        <v>20</v>
      </c>
      <c r="AF190" s="21">
        <f t="shared" si="30"/>
        <v>0.55555555555555558</v>
      </c>
      <c r="AG190">
        <v>1</v>
      </c>
      <c r="AH190">
        <v>11</v>
      </c>
      <c r="AI190" s="42">
        <v>10</v>
      </c>
      <c r="AJ190" s="42">
        <v>57</v>
      </c>
      <c r="AK190" s="42">
        <v>4</v>
      </c>
      <c r="AL190" s="42">
        <v>22</v>
      </c>
      <c r="AM190" s="42">
        <v>37</v>
      </c>
      <c r="AN190" s="42">
        <v>3</v>
      </c>
      <c r="AO190">
        <v>11</v>
      </c>
      <c r="AP190">
        <v>64</v>
      </c>
      <c r="AQ190" s="31">
        <f t="shared" si="31"/>
        <v>0.14666666666666667</v>
      </c>
      <c r="AR190">
        <v>-4.78</v>
      </c>
      <c r="AS190">
        <v>0</v>
      </c>
      <c r="AT190">
        <v>0</v>
      </c>
      <c r="AU190" s="16">
        <f t="shared" si="32"/>
        <v>-89.921627938952298</v>
      </c>
      <c r="AV190" s="4">
        <v>11.76</v>
      </c>
      <c r="AW190" s="4">
        <v>3.68</v>
      </c>
    </row>
    <row r="191" spans="1:49" x14ac:dyDescent="0.2">
      <c r="A191" s="13" t="s">
        <v>909</v>
      </c>
      <c r="B191" s="13" t="s">
        <v>910</v>
      </c>
      <c r="C191" s="1" t="s">
        <v>238</v>
      </c>
      <c r="D191" s="13" t="s">
        <v>129</v>
      </c>
      <c r="E191" s="13">
        <v>82</v>
      </c>
      <c r="F191" s="13">
        <v>0</v>
      </c>
      <c r="G191" s="13">
        <v>1</v>
      </c>
      <c r="H191" s="40">
        <f t="shared" si="22"/>
        <v>1</v>
      </c>
      <c r="I191">
        <v>0</v>
      </c>
      <c r="J191">
        <v>1</v>
      </c>
      <c r="K191">
        <v>0</v>
      </c>
      <c r="L191" s="20">
        <f t="shared" si="23"/>
        <v>6</v>
      </c>
      <c r="M191">
        <v>1</v>
      </c>
      <c r="N191">
        <v>0</v>
      </c>
      <c r="O191">
        <v>0</v>
      </c>
      <c r="P191" s="15">
        <f t="shared" si="24"/>
        <v>0</v>
      </c>
      <c r="Q191" s="15">
        <f t="shared" si="25"/>
        <v>0</v>
      </c>
      <c r="R191">
        <v>6</v>
      </c>
      <c r="S191">
        <v>2</v>
      </c>
      <c r="T191">
        <v>1</v>
      </c>
      <c r="U191">
        <v>0</v>
      </c>
      <c r="V191">
        <v>0</v>
      </c>
      <c r="W191" s="16">
        <v>53.633333333300001</v>
      </c>
      <c r="X191" s="26">
        <f t="shared" si="26"/>
        <v>0.65406504065000004</v>
      </c>
      <c r="Y191" s="4">
        <v>50.8</v>
      </c>
      <c r="Z191" s="32">
        <f t="shared" si="27"/>
        <v>0.61951219512195121</v>
      </c>
      <c r="AA191" s="4">
        <v>362.43</v>
      </c>
      <c r="AB191" s="26">
        <f t="shared" si="28"/>
        <v>4.4198780487804878</v>
      </c>
      <c r="AC191" s="21">
        <f t="shared" si="29"/>
        <v>0.12293395929627569</v>
      </c>
      <c r="AD191" s="13">
        <v>0</v>
      </c>
      <c r="AE191" s="13">
        <v>0</v>
      </c>
      <c r="AF191" s="21" t="str">
        <f t="shared" si="30"/>
        <v xml:space="preserve"> </v>
      </c>
      <c r="AG191">
        <v>1</v>
      </c>
      <c r="AH191">
        <v>5</v>
      </c>
      <c r="AI191" s="42">
        <v>5</v>
      </c>
      <c r="AJ191" s="42">
        <v>38</v>
      </c>
      <c r="AK191" s="42">
        <v>2</v>
      </c>
      <c r="AL191" s="42">
        <v>22</v>
      </c>
      <c r="AM191" s="42">
        <v>27</v>
      </c>
      <c r="AN191" s="42">
        <v>1</v>
      </c>
      <c r="AO191">
        <v>5</v>
      </c>
      <c r="AP191">
        <v>36</v>
      </c>
      <c r="AQ191" s="31">
        <f t="shared" si="31"/>
        <v>0.12195121951219512</v>
      </c>
      <c r="AR191">
        <v>4.9800000000000004</v>
      </c>
      <c r="AS191">
        <v>1</v>
      </c>
      <c r="AT191">
        <v>1</v>
      </c>
      <c r="AU191" s="16">
        <f t="shared" si="32"/>
        <v>-98.031496062992119</v>
      </c>
      <c r="AV191" s="4">
        <v>5.66</v>
      </c>
      <c r="AW191" s="4">
        <v>0.25</v>
      </c>
    </row>
    <row r="192" spans="1:49" x14ac:dyDescent="0.2">
      <c r="A192" s="13" t="s">
        <v>913</v>
      </c>
      <c r="B192" s="13" t="s">
        <v>914</v>
      </c>
      <c r="C192" s="1" t="s">
        <v>334</v>
      </c>
      <c r="D192" s="13" t="s">
        <v>173</v>
      </c>
      <c r="E192" s="13">
        <v>75</v>
      </c>
      <c r="F192" s="13">
        <v>0</v>
      </c>
      <c r="G192" s="13">
        <v>0</v>
      </c>
      <c r="H192" s="40">
        <f t="shared" si="22"/>
        <v>0</v>
      </c>
      <c r="I192">
        <v>0</v>
      </c>
      <c r="J192">
        <v>0</v>
      </c>
      <c r="K192">
        <v>0</v>
      </c>
      <c r="L192" s="20">
        <f t="shared" si="23"/>
        <v>0</v>
      </c>
      <c r="M192">
        <v>1</v>
      </c>
      <c r="N192">
        <v>0</v>
      </c>
      <c r="O192">
        <v>1</v>
      </c>
      <c r="P192" s="15">
        <f t="shared" si="24"/>
        <v>0</v>
      </c>
      <c r="Q192" s="15">
        <f t="shared" si="25"/>
        <v>0</v>
      </c>
      <c r="R192">
        <v>10</v>
      </c>
      <c r="S192">
        <v>13</v>
      </c>
      <c r="T192">
        <v>1</v>
      </c>
      <c r="U192">
        <v>1</v>
      </c>
      <c r="V192">
        <v>0</v>
      </c>
      <c r="W192" s="16">
        <v>61.9</v>
      </c>
      <c r="X192" s="26">
        <f t="shared" si="26"/>
        <v>0.82533333333333336</v>
      </c>
      <c r="Y192" s="4">
        <v>52.48</v>
      </c>
      <c r="Z192" s="32">
        <f t="shared" si="27"/>
        <v>0.69973333333333332</v>
      </c>
      <c r="AA192" s="4">
        <v>359.52</v>
      </c>
      <c r="AB192" s="26">
        <f t="shared" si="28"/>
        <v>4.7935999999999996</v>
      </c>
      <c r="AC192" s="21">
        <f t="shared" si="29"/>
        <v>0.12737864077669903</v>
      </c>
      <c r="AD192" s="1"/>
      <c r="AE192" s="1"/>
      <c r="AF192" s="21" t="str">
        <f t="shared" si="30"/>
        <v xml:space="preserve"> </v>
      </c>
      <c r="AG192">
        <v>1</v>
      </c>
      <c r="AH192">
        <v>3</v>
      </c>
      <c r="AI192" s="42">
        <v>10</v>
      </c>
      <c r="AJ192" s="42">
        <v>45</v>
      </c>
      <c r="AK192" s="42">
        <v>0</v>
      </c>
      <c r="AL192" s="42">
        <v>19</v>
      </c>
      <c r="AM192" s="42">
        <v>29</v>
      </c>
      <c r="AN192" s="42">
        <v>3</v>
      </c>
      <c r="AO192">
        <v>8</v>
      </c>
      <c r="AP192">
        <v>43</v>
      </c>
      <c r="AQ192" s="31">
        <f t="shared" si="31"/>
        <v>0.15686274509803921</v>
      </c>
      <c r="AR192">
        <v>4.26</v>
      </c>
      <c r="AS192">
        <v>1</v>
      </c>
      <c r="AT192">
        <v>1</v>
      </c>
      <c r="AU192" s="16">
        <f t="shared" si="32"/>
        <v>-93.75</v>
      </c>
      <c r="AV192" s="4">
        <v>4.26</v>
      </c>
      <c r="AW192" s="4">
        <v>-0.9</v>
      </c>
    </row>
    <row r="193" spans="1:49" x14ac:dyDescent="0.2">
      <c r="A193" s="13" t="s">
        <v>918</v>
      </c>
      <c r="B193" s="13" t="s">
        <v>919</v>
      </c>
      <c r="C193" s="1" t="s">
        <v>270</v>
      </c>
      <c r="D193" s="13" t="s">
        <v>173</v>
      </c>
      <c r="E193" s="13">
        <v>56</v>
      </c>
      <c r="F193" s="13">
        <v>0</v>
      </c>
      <c r="G193" s="13">
        <v>0</v>
      </c>
      <c r="H193" s="40">
        <f t="shared" si="22"/>
        <v>0</v>
      </c>
      <c r="I193">
        <v>0</v>
      </c>
      <c r="J193">
        <v>0</v>
      </c>
      <c r="K193">
        <v>0</v>
      </c>
      <c r="L193" s="20">
        <f t="shared" si="23"/>
        <v>0</v>
      </c>
      <c r="M193">
        <v>0</v>
      </c>
      <c r="N193">
        <v>0</v>
      </c>
      <c r="O193">
        <v>0</v>
      </c>
      <c r="P193" s="15">
        <f t="shared" si="24"/>
        <v>0</v>
      </c>
      <c r="Q193" s="15">
        <f t="shared" si="25"/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s="16">
        <v>0.30000000000000004</v>
      </c>
      <c r="X193" s="26">
        <f t="shared" si="26"/>
        <v>5.3571428571428581E-3</v>
      </c>
      <c r="Y193" s="4">
        <v>0.37</v>
      </c>
      <c r="Z193" s="32">
        <f t="shared" si="27"/>
        <v>6.6071428571428574E-3</v>
      </c>
      <c r="AA193" s="4">
        <v>214.43</v>
      </c>
      <c r="AB193" s="26">
        <f t="shared" si="28"/>
        <v>3.829107142857143</v>
      </c>
      <c r="AC193" s="21">
        <f t="shared" si="29"/>
        <v>1.7225325884543761E-3</v>
      </c>
      <c r="AD193" s="1"/>
      <c r="AE193" s="1"/>
      <c r="AF193" s="21" t="str">
        <f t="shared" si="30"/>
        <v xml:space="preserve"> </v>
      </c>
      <c r="AG193">
        <v>0</v>
      </c>
      <c r="AH193">
        <v>0</v>
      </c>
      <c r="AI193" s="42">
        <v>0</v>
      </c>
      <c r="AJ193" s="42">
        <v>0</v>
      </c>
      <c r="AK193" s="42">
        <v>0</v>
      </c>
      <c r="AL193" s="42">
        <v>0</v>
      </c>
      <c r="AM193" s="42">
        <v>0</v>
      </c>
      <c r="AN193" s="42">
        <v>0</v>
      </c>
      <c r="AO193">
        <v>0</v>
      </c>
      <c r="AP193">
        <v>0</v>
      </c>
      <c r="AQ193" s="31">
        <f t="shared" si="31"/>
        <v>0</v>
      </c>
      <c r="AR193"/>
      <c r="AS193">
        <v>0</v>
      </c>
      <c r="AT193">
        <v>0</v>
      </c>
      <c r="AU193" s="16">
        <f t="shared" si="32"/>
        <v>0</v>
      </c>
      <c r="AV193" s="4">
        <v>33.33</v>
      </c>
      <c r="AW193" s="4">
        <v>22.01</v>
      </c>
    </row>
    <row r="194" spans="1:49" x14ac:dyDescent="0.2">
      <c r="A194" s="13" t="s">
        <v>922</v>
      </c>
      <c r="B194" s="13" t="s">
        <v>923</v>
      </c>
      <c r="C194" s="1" t="s">
        <v>554</v>
      </c>
      <c r="D194" s="13" t="s">
        <v>173</v>
      </c>
      <c r="E194" s="13">
        <v>80</v>
      </c>
      <c r="F194" s="13">
        <v>1</v>
      </c>
      <c r="G194" s="13">
        <v>1</v>
      </c>
      <c r="H194" s="40">
        <f t="shared" ref="H194:H257" si="33">F194+G194</f>
        <v>2</v>
      </c>
      <c r="I194">
        <v>1</v>
      </c>
      <c r="J194">
        <v>1</v>
      </c>
      <c r="K194">
        <v>0</v>
      </c>
      <c r="L194" s="20">
        <f t="shared" ref="L194:L257" si="34">IF(AG194&gt;0,J194/(AG194/(AG194+AI194)),0)</f>
        <v>5.75</v>
      </c>
      <c r="M194">
        <v>6</v>
      </c>
      <c r="N194">
        <v>0</v>
      </c>
      <c r="O194">
        <v>2</v>
      </c>
      <c r="P194" s="15">
        <f t="shared" ref="P194:P257" si="35">IF(M194&gt;0,F194/M194,0)</f>
        <v>0.16666666666666666</v>
      </c>
      <c r="Q194" s="15">
        <f t="shared" ref="Q194:Q257" si="36">IF(SUM(M194:O194)&gt;0,F194/SUM(M194:O194),0)</f>
        <v>0.125</v>
      </c>
      <c r="R194">
        <v>12</v>
      </c>
      <c r="S194">
        <v>10</v>
      </c>
      <c r="T194">
        <v>5</v>
      </c>
      <c r="U194">
        <v>4</v>
      </c>
      <c r="V194">
        <v>0</v>
      </c>
      <c r="W194" s="16">
        <v>108.0833333333</v>
      </c>
      <c r="X194" s="26">
        <f t="shared" ref="X194:X257" si="37">W194/E194</f>
        <v>1.3510416666662501</v>
      </c>
      <c r="Y194" s="4">
        <v>106.57</v>
      </c>
      <c r="Z194" s="32">
        <f t="shared" ref="Z194:Z257" si="38">Y194/E194</f>
        <v>1.332125</v>
      </c>
      <c r="AA194" s="4">
        <v>249.35</v>
      </c>
      <c r="AB194" s="26">
        <f t="shared" ref="AB194:AB257" si="39">AA194/E194</f>
        <v>3.1168749999999998</v>
      </c>
      <c r="AC194" s="21">
        <f t="shared" ref="AC194:AC257" si="40">IF(Z194&gt;0,Z194/(Z194+AB194),0)</f>
        <v>0.29942121825129242</v>
      </c>
      <c r="AD194" s="1"/>
      <c r="AE194" s="1"/>
      <c r="AF194" s="21" t="str">
        <f t="shared" ref="AF194:AF257" si="41">IF((AD194+AE194)&gt;0,AD194/(AD194+AE194)," ")</f>
        <v xml:space="preserve"> </v>
      </c>
      <c r="AG194">
        <v>4</v>
      </c>
      <c r="AH194">
        <v>17</v>
      </c>
      <c r="AI194" s="42">
        <v>19</v>
      </c>
      <c r="AJ194" s="42">
        <v>80</v>
      </c>
      <c r="AK194" s="42">
        <v>6</v>
      </c>
      <c r="AL194" s="42">
        <v>34</v>
      </c>
      <c r="AM194" s="42">
        <v>52</v>
      </c>
      <c r="AN194" s="42">
        <v>3</v>
      </c>
      <c r="AO194">
        <v>17</v>
      </c>
      <c r="AP194">
        <v>82</v>
      </c>
      <c r="AQ194" s="31">
        <f t="shared" ref="AQ194:AQ257" si="42">AO194/MAX(1,AO194+AP194)</f>
        <v>0.17171717171717171</v>
      </c>
      <c r="AR194">
        <v>4.5199999999999996</v>
      </c>
      <c r="AS194">
        <v>3</v>
      </c>
      <c r="AT194">
        <v>2</v>
      </c>
      <c r="AU194" s="16">
        <f t="shared" ref="AU194:AU257" si="43">((AG194+AI194+AK194+AN194)-(AH194+AJ194+AL194+AM194))/MAX(1,Y194)*60</f>
        <v>-85.01454443089051</v>
      </c>
      <c r="AV194" s="4">
        <v>18.29</v>
      </c>
      <c r="AW194" s="4">
        <v>11.84</v>
      </c>
    </row>
    <row r="195" spans="1:49" x14ac:dyDescent="0.2">
      <c r="A195" s="13" t="s">
        <v>927</v>
      </c>
      <c r="B195" s="13" t="s">
        <v>928</v>
      </c>
      <c r="C195" s="1" t="s">
        <v>446</v>
      </c>
      <c r="D195" s="13" t="s">
        <v>154</v>
      </c>
      <c r="E195" s="13">
        <v>79</v>
      </c>
      <c r="F195" s="13">
        <v>0</v>
      </c>
      <c r="G195" s="13">
        <v>0</v>
      </c>
      <c r="H195" s="40">
        <f t="shared" si="33"/>
        <v>0</v>
      </c>
      <c r="I195">
        <v>0</v>
      </c>
      <c r="J195">
        <v>0</v>
      </c>
      <c r="K195">
        <v>0</v>
      </c>
      <c r="L195" s="20">
        <f t="shared" si="34"/>
        <v>0</v>
      </c>
      <c r="M195">
        <v>4</v>
      </c>
      <c r="N195">
        <v>0</v>
      </c>
      <c r="O195">
        <v>2</v>
      </c>
      <c r="P195" s="15">
        <f t="shared" si="35"/>
        <v>0</v>
      </c>
      <c r="Q195" s="15">
        <f t="shared" si="36"/>
        <v>0</v>
      </c>
      <c r="R195">
        <v>1</v>
      </c>
      <c r="S195">
        <v>4</v>
      </c>
      <c r="T195">
        <v>2</v>
      </c>
      <c r="U195">
        <v>2</v>
      </c>
      <c r="V195">
        <v>2</v>
      </c>
      <c r="W195" s="16">
        <v>54.016666666699997</v>
      </c>
      <c r="X195" s="26">
        <f t="shared" si="37"/>
        <v>0.68375527426202531</v>
      </c>
      <c r="Y195" s="4">
        <v>54.58</v>
      </c>
      <c r="Z195" s="32">
        <f t="shared" si="38"/>
        <v>0.69088607594936702</v>
      </c>
      <c r="AA195" s="4">
        <v>385.51</v>
      </c>
      <c r="AB195" s="26">
        <f t="shared" si="39"/>
        <v>4.8798734177215186</v>
      </c>
      <c r="AC195" s="21">
        <f t="shared" si="40"/>
        <v>0.12402008680042718</v>
      </c>
      <c r="AD195" s="13">
        <v>0</v>
      </c>
      <c r="AE195" s="13">
        <v>0</v>
      </c>
      <c r="AF195" s="21" t="str">
        <f t="shared" si="41"/>
        <v xml:space="preserve"> </v>
      </c>
      <c r="AG195">
        <v>0</v>
      </c>
      <c r="AH195">
        <v>8</v>
      </c>
      <c r="AI195" s="42">
        <v>7</v>
      </c>
      <c r="AJ195" s="42">
        <v>41</v>
      </c>
      <c r="AK195" s="42">
        <v>2</v>
      </c>
      <c r="AL195" s="42">
        <v>16</v>
      </c>
      <c r="AM195" s="42">
        <v>24</v>
      </c>
      <c r="AN195" s="42">
        <v>3</v>
      </c>
      <c r="AO195">
        <v>3</v>
      </c>
      <c r="AP195">
        <v>48</v>
      </c>
      <c r="AQ195" s="31">
        <f t="shared" si="42"/>
        <v>5.8823529411764705E-2</v>
      </c>
      <c r="AR195">
        <v>-2.94</v>
      </c>
      <c r="AS195">
        <v>1</v>
      </c>
      <c r="AT195">
        <v>1</v>
      </c>
      <c r="AU195" s="16">
        <f t="shared" si="43"/>
        <v>-84.646390619274456</v>
      </c>
      <c r="AV195" s="4">
        <v>9.09</v>
      </c>
      <c r="AW195" s="4">
        <v>3.33</v>
      </c>
    </row>
    <row r="196" spans="1:49" x14ac:dyDescent="0.2">
      <c r="A196" s="13" t="s">
        <v>312</v>
      </c>
      <c r="B196" s="13" t="s">
        <v>932</v>
      </c>
      <c r="C196" s="1" t="s">
        <v>287</v>
      </c>
      <c r="D196" s="13" t="s">
        <v>173</v>
      </c>
      <c r="E196" s="13">
        <v>12</v>
      </c>
      <c r="F196" s="13">
        <v>0</v>
      </c>
      <c r="G196" s="13">
        <v>0</v>
      </c>
      <c r="H196" s="40">
        <f t="shared" si="33"/>
        <v>0</v>
      </c>
      <c r="I196">
        <v>0</v>
      </c>
      <c r="J196">
        <v>0</v>
      </c>
      <c r="K196">
        <v>0</v>
      </c>
      <c r="L196" s="20">
        <f t="shared" si="34"/>
        <v>0</v>
      </c>
      <c r="M196">
        <v>0</v>
      </c>
      <c r="N196">
        <v>0</v>
      </c>
      <c r="O196">
        <v>0</v>
      </c>
      <c r="P196" s="15">
        <f t="shared" si="35"/>
        <v>0</v>
      </c>
      <c r="Q196" s="15">
        <f t="shared" si="36"/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6">
        <v>2.9</v>
      </c>
      <c r="X196" s="26">
        <f t="shared" si="37"/>
        <v>0.24166666666666667</v>
      </c>
      <c r="Y196" s="4">
        <v>2.34</v>
      </c>
      <c r="Z196" s="32">
        <f t="shared" si="38"/>
        <v>0.19499999999999998</v>
      </c>
      <c r="AA196" s="4">
        <v>41.36</v>
      </c>
      <c r="AB196" s="26">
        <f t="shared" si="39"/>
        <v>3.4466666666666668</v>
      </c>
      <c r="AC196" s="21">
        <f t="shared" si="40"/>
        <v>5.3546910755148738E-2</v>
      </c>
      <c r="AD196" s="1"/>
      <c r="AE196" s="1"/>
      <c r="AF196" s="21" t="str">
        <f t="shared" si="41"/>
        <v xml:space="preserve"> </v>
      </c>
      <c r="AG196">
        <v>0</v>
      </c>
      <c r="AH196">
        <v>0</v>
      </c>
      <c r="AI196" s="42">
        <v>1</v>
      </c>
      <c r="AJ196" s="42">
        <v>0</v>
      </c>
      <c r="AK196" s="42">
        <v>0</v>
      </c>
      <c r="AL196" s="42">
        <v>0</v>
      </c>
      <c r="AM196" s="42">
        <v>1</v>
      </c>
      <c r="AN196" s="42">
        <v>0</v>
      </c>
      <c r="AO196">
        <v>1</v>
      </c>
      <c r="AP196">
        <v>1</v>
      </c>
      <c r="AQ196" s="31">
        <f t="shared" si="42"/>
        <v>0.5</v>
      </c>
      <c r="AR196">
        <v>39.58</v>
      </c>
      <c r="AS196">
        <v>0</v>
      </c>
      <c r="AT196">
        <v>0</v>
      </c>
      <c r="AU196" s="16">
        <f t="shared" si="43"/>
        <v>0</v>
      </c>
      <c r="AV196" s="4">
        <v>0</v>
      </c>
      <c r="AW196" s="4">
        <v>-6.67</v>
      </c>
    </row>
    <row r="197" spans="1:49" x14ac:dyDescent="0.2">
      <c r="A197" s="13" t="s">
        <v>935</v>
      </c>
      <c r="B197" s="13" t="s">
        <v>936</v>
      </c>
      <c r="C197" s="1" t="s">
        <v>409</v>
      </c>
      <c r="D197" s="13" t="s">
        <v>154</v>
      </c>
      <c r="E197" s="13">
        <v>79</v>
      </c>
      <c r="F197" s="13">
        <v>2</v>
      </c>
      <c r="G197" s="13">
        <v>0</v>
      </c>
      <c r="H197" s="40">
        <f t="shared" si="33"/>
        <v>2</v>
      </c>
      <c r="I197">
        <v>2</v>
      </c>
      <c r="J197">
        <v>0</v>
      </c>
      <c r="K197">
        <v>0</v>
      </c>
      <c r="L197" s="20">
        <f t="shared" si="34"/>
        <v>0</v>
      </c>
      <c r="M197">
        <v>2</v>
      </c>
      <c r="N197">
        <v>1</v>
      </c>
      <c r="O197">
        <v>0</v>
      </c>
      <c r="P197" s="15">
        <f t="shared" si="35"/>
        <v>1</v>
      </c>
      <c r="Q197" s="15">
        <f t="shared" si="36"/>
        <v>0.66666666666666663</v>
      </c>
      <c r="R197">
        <v>2</v>
      </c>
      <c r="S197">
        <v>2</v>
      </c>
      <c r="T197">
        <v>1</v>
      </c>
      <c r="U197">
        <v>0</v>
      </c>
      <c r="V197">
        <v>3</v>
      </c>
      <c r="W197" s="16">
        <v>38.049999999999997</v>
      </c>
      <c r="X197" s="26">
        <f t="shared" si="37"/>
        <v>0.48164556962025312</v>
      </c>
      <c r="Y197" s="4">
        <v>37.49</v>
      </c>
      <c r="Z197" s="32">
        <f t="shared" si="38"/>
        <v>0.4745569620253165</v>
      </c>
      <c r="AA197" s="4">
        <v>393.42</v>
      </c>
      <c r="AB197" s="26">
        <f t="shared" si="39"/>
        <v>4.9800000000000004</v>
      </c>
      <c r="AC197" s="21">
        <f t="shared" si="40"/>
        <v>8.7001926156273945E-2</v>
      </c>
      <c r="AD197" s="13">
        <v>1</v>
      </c>
      <c r="AE197" s="13">
        <v>1</v>
      </c>
      <c r="AF197" s="21">
        <f t="shared" si="41"/>
        <v>0.5</v>
      </c>
      <c r="AG197">
        <v>2</v>
      </c>
      <c r="AH197">
        <v>2</v>
      </c>
      <c r="AI197" s="42">
        <v>1</v>
      </c>
      <c r="AJ197" s="42">
        <v>32</v>
      </c>
      <c r="AK197" s="42">
        <v>2</v>
      </c>
      <c r="AL197" s="42">
        <v>14</v>
      </c>
      <c r="AM197" s="42">
        <v>21</v>
      </c>
      <c r="AN197" s="42">
        <v>0</v>
      </c>
      <c r="AO197">
        <v>3</v>
      </c>
      <c r="AP197">
        <v>33</v>
      </c>
      <c r="AQ197" s="31">
        <f t="shared" si="42"/>
        <v>8.3333333333333329E-2</v>
      </c>
      <c r="AR197">
        <v>-8.7899999999999991</v>
      </c>
      <c r="AS197">
        <v>0</v>
      </c>
      <c r="AT197">
        <v>2</v>
      </c>
      <c r="AU197" s="16">
        <f t="shared" si="43"/>
        <v>-102.42731395038676</v>
      </c>
      <c r="AV197" s="4">
        <v>10</v>
      </c>
      <c r="AW197" s="4">
        <v>5.58</v>
      </c>
    </row>
    <row r="198" spans="1:49" x14ac:dyDescent="0.2">
      <c r="A198" s="13" t="s">
        <v>939</v>
      </c>
      <c r="B198" s="13" t="s">
        <v>940</v>
      </c>
      <c r="C198" s="1" t="s">
        <v>206</v>
      </c>
      <c r="D198" s="13" t="s">
        <v>173</v>
      </c>
      <c r="E198" s="13">
        <v>82</v>
      </c>
      <c r="F198" s="13">
        <v>0</v>
      </c>
      <c r="G198" s="13">
        <v>1</v>
      </c>
      <c r="H198" s="40">
        <f t="shared" si="33"/>
        <v>1</v>
      </c>
      <c r="I198">
        <v>0</v>
      </c>
      <c r="J198">
        <v>0</v>
      </c>
      <c r="K198">
        <v>1</v>
      </c>
      <c r="L198" s="20">
        <f t="shared" si="34"/>
        <v>0</v>
      </c>
      <c r="M198">
        <v>1</v>
      </c>
      <c r="N198">
        <v>0</v>
      </c>
      <c r="O198">
        <v>0</v>
      </c>
      <c r="P198" s="15">
        <f t="shared" si="35"/>
        <v>0</v>
      </c>
      <c r="Q198" s="15">
        <f t="shared" si="36"/>
        <v>0</v>
      </c>
      <c r="R198">
        <v>32</v>
      </c>
      <c r="S198">
        <v>12</v>
      </c>
      <c r="T198">
        <v>4</v>
      </c>
      <c r="U198">
        <v>15</v>
      </c>
      <c r="V198">
        <v>5</v>
      </c>
      <c r="W198" s="16">
        <v>217.1833333333</v>
      </c>
      <c r="X198" s="26">
        <f t="shared" si="37"/>
        <v>2.6485772357719513</v>
      </c>
      <c r="Y198" s="4">
        <v>215.83</v>
      </c>
      <c r="Z198" s="32">
        <f t="shared" si="38"/>
        <v>2.6320731707317075</v>
      </c>
      <c r="AA198" s="4">
        <v>179.28</v>
      </c>
      <c r="AB198" s="26">
        <f t="shared" si="39"/>
        <v>2.1863414634146343</v>
      </c>
      <c r="AC198" s="21">
        <f t="shared" si="40"/>
        <v>0.54625294221862275</v>
      </c>
      <c r="AD198" s="1"/>
      <c r="AE198" s="1"/>
      <c r="AF198" s="21" t="str">
        <f t="shared" si="41"/>
        <v xml:space="preserve"> </v>
      </c>
      <c r="AG198">
        <v>5</v>
      </c>
      <c r="AH198">
        <v>25</v>
      </c>
      <c r="AI198" s="42">
        <v>19</v>
      </c>
      <c r="AJ198" s="42">
        <v>166</v>
      </c>
      <c r="AK198" s="42">
        <v>8</v>
      </c>
      <c r="AL198" s="42">
        <v>73</v>
      </c>
      <c r="AM198" s="42">
        <v>89</v>
      </c>
      <c r="AN198" s="42">
        <v>10</v>
      </c>
      <c r="AO198">
        <v>23</v>
      </c>
      <c r="AP198">
        <v>159</v>
      </c>
      <c r="AQ198" s="31">
        <f t="shared" si="42"/>
        <v>0.12637362637362637</v>
      </c>
      <c r="AR198">
        <v>-6.74</v>
      </c>
      <c r="AS198">
        <v>2</v>
      </c>
      <c r="AT198">
        <v>2</v>
      </c>
      <c r="AU198" s="16">
        <f t="shared" si="43"/>
        <v>-86.456933697817718</v>
      </c>
      <c r="AV198" s="4">
        <v>4.5199999999999996</v>
      </c>
      <c r="AW198" s="4">
        <v>-2.29</v>
      </c>
    </row>
    <row r="199" spans="1:49" x14ac:dyDescent="0.2">
      <c r="A199" s="13" t="s">
        <v>396</v>
      </c>
      <c r="B199" s="13" t="s">
        <v>943</v>
      </c>
      <c r="C199" s="1" t="s">
        <v>153</v>
      </c>
      <c r="D199" s="13" t="s">
        <v>154</v>
      </c>
      <c r="E199" s="13">
        <v>72</v>
      </c>
      <c r="F199" s="13">
        <v>0</v>
      </c>
      <c r="G199" s="13">
        <v>0</v>
      </c>
      <c r="H199" s="40">
        <f t="shared" si="33"/>
        <v>0</v>
      </c>
      <c r="I199">
        <v>0</v>
      </c>
      <c r="J199">
        <v>0</v>
      </c>
      <c r="K199">
        <v>0</v>
      </c>
      <c r="L199" s="20">
        <f t="shared" si="34"/>
        <v>0</v>
      </c>
      <c r="M199">
        <v>0</v>
      </c>
      <c r="N199">
        <v>0</v>
      </c>
      <c r="O199">
        <v>0</v>
      </c>
      <c r="P199" s="15">
        <f t="shared" si="35"/>
        <v>0</v>
      </c>
      <c r="Q199" s="15">
        <f t="shared" si="36"/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s="16">
        <v>2.7166666667000001</v>
      </c>
      <c r="X199" s="26">
        <f t="shared" si="37"/>
        <v>3.7731481481944447E-2</v>
      </c>
      <c r="Y199" s="4">
        <v>2.5099999999999998</v>
      </c>
      <c r="Z199" s="32">
        <f t="shared" si="38"/>
        <v>3.4861111111111107E-2</v>
      </c>
      <c r="AA199" s="4">
        <v>402.14</v>
      </c>
      <c r="AB199" s="26">
        <f t="shared" si="39"/>
        <v>5.5852777777777778</v>
      </c>
      <c r="AC199" s="21">
        <f t="shared" si="40"/>
        <v>6.2028913876189294E-3</v>
      </c>
      <c r="AD199" s="13">
        <v>0</v>
      </c>
      <c r="AE199" s="13">
        <v>0</v>
      </c>
      <c r="AF199" s="21" t="str">
        <f t="shared" si="41"/>
        <v xml:space="preserve"> </v>
      </c>
      <c r="AG199">
        <v>0</v>
      </c>
      <c r="AH199">
        <v>0</v>
      </c>
      <c r="AI199" s="42">
        <v>0</v>
      </c>
      <c r="AJ199" s="42">
        <v>3</v>
      </c>
      <c r="AK199" s="42">
        <v>0</v>
      </c>
      <c r="AL199" s="42">
        <v>0</v>
      </c>
      <c r="AM199" s="42">
        <v>1</v>
      </c>
      <c r="AN199" s="42">
        <v>0</v>
      </c>
      <c r="AO199">
        <v>0</v>
      </c>
      <c r="AP199">
        <v>3</v>
      </c>
      <c r="AQ199" s="31">
        <f t="shared" si="42"/>
        <v>0</v>
      </c>
      <c r="AR199">
        <v>-9.5399999999999991</v>
      </c>
      <c r="AS199">
        <v>0</v>
      </c>
      <c r="AT199">
        <v>2</v>
      </c>
      <c r="AU199" s="16">
        <f t="shared" si="43"/>
        <v>-95.617529880478102</v>
      </c>
      <c r="AV199" s="4">
        <v>0</v>
      </c>
      <c r="AW199" s="4">
        <v>-5.87</v>
      </c>
    </row>
    <row r="200" spans="1:49" x14ac:dyDescent="0.2">
      <c r="A200" s="13" t="s">
        <v>949</v>
      </c>
      <c r="B200" s="13" t="s">
        <v>950</v>
      </c>
      <c r="C200" s="1" t="s">
        <v>136</v>
      </c>
      <c r="D200" s="13" t="s">
        <v>146</v>
      </c>
      <c r="E200" s="13">
        <v>37</v>
      </c>
      <c r="F200" s="13">
        <v>0</v>
      </c>
      <c r="G200" s="13">
        <v>0</v>
      </c>
      <c r="H200" s="40">
        <f t="shared" si="33"/>
        <v>0</v>
      </c>
      <c r="I200">
        <v>0</v>
      </c>
      <c r="J200">
        <v>0</v>
      </c>
      <c r="K200">
        <v>0</v>
      </c>
      <c r="L200" s="20">
        <f t="shared" si="34"/>
        <v>0</v>
      </c>
      <c r="M200">
        <v>0</v>
      </c>
      <c r="N200">
        <v>0</v>
      </c>
      <c r="O200">
        <v>0</v>
      </c>
      <c r="P200" s="15">
        <f t="shared" si="35"/>
        <v>0</v>
      </c>
      <c r="Q200" s="15">
        <f t="shared" si="36"/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s="16">
        <v>0.53333333329999999</v>
      </c>
      <c r="X200" s="26">
        <f t="shared" si="37"/>
        <v>1.4414414413513514E-2</v>
      </c>
      <c r="Y200" s="4">
        <v>0.99</v>
      </c>
      <c r="Z200" s="32">
        <f t="shared" si="38"/>
        <v>2.6756756756756758E-2</v>
      </c>
      <c r="AA200" s="4">
        <v>180.37</v>
      </c>
      <c r="AB200" s="26">
        <f t="shared" si="39"/>
        <v>4.8748648648648647</v>
      </c>
      <c r="AC200" s="21">
        <f t="shared" si="40"/>
        <v>5.4587560652845177E-3</v>
      </c>
      <c r="AD200" s="13">
        <v>0</v>
      </c>
      <c r="AE200" s="13">
        <v>0</v>
      </c>
      <c r="AF200" s="21" t="str">
        <f t="shared" si="41"/>
        <v xml:space="preserve"> </v>
      </c>
      <c r="AG200">
        <v>0</v>
      </c>
      <c r="AH200">
        <v>0</v>
      </c>
      <c r="AI200" s="42">
        <v>0</v>
      </c>
      <c r="AJ200" s="42">
        <v>0</v>
      </c>
      <c r="AK200" s="42">
        <v>0</v>
      </c>
      <c r="AL200" s="42">
        <v>1</v>
      </c>
      <c r="AM200" s="42">
        <v>0</v>
      </c>
      <c r="AN200" s="42">
        <v>0</v>
      </c>
      <c r="AO200">
        <v>0</v>
      </c>
      <c r="AP200">
        <v>1</v>
      </c>
      <c r="AQ200" s="31">
        <f t="shared" si="42"/>
        <v>0</v>
      </c>
      <c r="AR200">
        <v>-14.79</v>
      </c>
      <c r="AS200">
        <v>0</v>
      </c>
      <c r="AT200">
        <v>0</v>
      </c>
      <c r="AU200" s="16">
        <f t="shared" si="43"/>
        <v>-60</v>
      </c>
    </row>
    <row r="201" spans="1:49" x14ac:dyDescent="0.2">
      <c r="A201" s="13" t="s">
        <v>953</v>
      </c>
      <c r="B201" s="13" t="s">
        <v>954</v>
      </c>
      <c r="C201" s="13" t="s">
        <v>219</v>
      </c>
      <c r="D201" s="13" t="s">
        <v>129</v>
      </c>
      <c r="E201" s="13">
        <v>70</v>
      </c>
      <c r="F201" s="13">
        <v>0</v>
      </c>
      <c r="G201" s="13">
        <v>0</v>
      </c>
      <c r="H201" s="40">
        <f t="shared" si="33"/>
        <v>0</v>
      </c>
      <c r="I201">
        <v>0</v>
      </c>
      <c r="J201">
        <v>0</v>
      </c>
      <c r="K201">
        <v>0</v>
      </c>
      <c r="L201" s="20">
        <f t="shared" si="34"/>
        <v>0</v>
      </c>
      <c r="M201">
        <v>0</v>
      </c>
      <c r="N201">
        <v>0</v>
      </c>
      <c r="O201">
        <v>0</v>
      </c>
      <c r="P201" s="15">
        <f t="shared" si="35"/>
        <v>0</v>
      </c>
      <c r="Q201" s="15">
        <f t="shared" si="36"/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s="16">
        <v>4.25</v>
      </c>
      <c r="X201" s="26">
        <f t="shared" si="37"/>
        <v>6.0714285714285714E-2</v>
      </c>
      <c r="Y201" s="4">
        <v>1.17</v>
      </c>
      <c r="Z201" s="32">
        <f t="shared" si="38"/>
        <v>1.6714285714285713E-2</v>
      </c>
      <c r="AA201" s="4">
        <v>347.66</v>
      </c>
      <c r="AB201" s="26">
        <f t="shared" si="39"/>
        <v>4.9665714285714291</v>
      </c>
      <c r="AC201" s="21">
        <f t="shared" si="40"/>
        <v>3.3540693174325597E-3</v>
      </c>
      <c r="AD201" s="13">
        <v>0</v>
      </c>
      <c r="AE201" s="13">
        <v>0</v>
      </c>
      <c r="AF201" s="21" t="str">
        <f t="shared" si="41"/>
        <v xml:space="preserve"> </v>
      </c>
      <c r="AG201">
        <v>0</v>
      </c>
      <c r="AH201">
        <v>0</v>
      </c>
      <c r="AI201" s="42">
        <v>0</v>
      </c>
      <c r="AJ201" s="42">
        <v>3</v>
      </c>
      <c r="AK201" s="42">
        <v>1</v>
      </c>
      <c r="AL201" s="42">
        <v>0</v>
      </c>
      <c r="AM201" s="42">
        <v>2</v>
      </c>
      <c r="AN201" s="42">
        <v>0</v>
      </c>
      <c r="AO201">
        <v>1</v>
      </c>
      <c r="AP201">
        <v>2</v>
      </c>
      <c r="AQ201" s="31">
        <f t="shared" si="42"/>
        <v>0.33333333333333331</v>
      </c>
      <c r="AR201">
        <v>19.54</v>
      </c>
      <c r="AS201">
        <v>0</v>
      </c>
      <c r="AT201">
        <v>0</v>
      </c>
      <c r="AU201" s="16">
        <f t="shared" si="43"/>
        <v>-205.12820512820514</v>
      </c>
    </row>
    <row r="202" spans="1:49" x14ac:dyDescent="0.2">
      <c r="A202" s="13" t="s">
        <v>466</v>
      </c>
      <c r="B202" s="13" t="s">
        <v>957</v>
      </c>
      <c r="C202" s="13" t="s">
        <v>145</v>
      </c>
      <c r="D202" s="13" t="s">
        <v>146</v>
      </c>
      <c r="E202" s="13">
        <v>47</v>
      </c>
      <c r="F202" s="13">
        <v>1</v>
      </c>
      <c r="G202" s="13">
        <v>0</v>
      </c>
      <c r="H202" s="40">
        <f t="shared" si="33"/>
        <v>1</v>
      </c>
      <c r="I202">
        <v>1</v>
      </c>
      <c r="J202">
        <v>0</v>
      </c>
      <c r="K202">
        <v>0</v>
      </c>
      <c r="L202" s="20">
        <f t="shared" si="34"/>
        <v>0</v>
      </c>
      <c r="M202">
        <v>9</v>
      </c>
      <c r="N202">
        <v>2</v>
      </c>
      <c r="O202">
        <v>3</v>
      </c>
      <c r="P202" s="15">
        <f t="shared" si="35"/>
        <v>0.1111111111111111</v>
      </c>
      <c r="Q202" s="15">
        <f t="shared" si="36"/>
        <v>7.1428571428571425E-2</v>
      </c>
      <c r="R202">
        <v>2</v>
      </c>
      <c r="S202">
        <v>1</v>
      </c>
      <c r="T202">
        <v>1</v>
      </c>
      <c r="U202">
        <v>2</v>
      </c>
      <c r="V202">
        <v>8</v>
      </c>
      <c r="W202" s="16">
        <v>113.21666666669999</v>
      </c>
      <c r="X202" s="26">
        <f t="shared" si="37"/>
        <v>2.4088652482276594</v>
      </c>
      <c r="Y202" s="4">
        <v>112.17</v>
      </c>
      <c r="Z202" s="32">
        <f t="shared" si="38"/>
        <v>2.386595744680851</v>
      </c>
      <c r="AA202" s="4">
        <v>173.4</v>
      </c>
      <c r="AB202" s="26">
        <f t="shared" si="39"/>
        <v>3.6893617021276599</v>
      </c>
      <c r="AC202" s="21">
        <f t="shared" si="40"/>
        <v>0.39279336064712678</v>
      </c>
      <c r="AD202" s="13">
        <v>57</v>
      </c>
      <c r="AE202" s="13">
        <v>49</v>
      </c>
      <c r="AF202" s="21">
        <f t="shared" si="41"/>
        <v>0.53773584905660377</v>
      </c>
      <c r="AG202">
        <v>1</v>
      </c>
      <c r="AH202">
        <v>17</v>
      </c>
      <c r="AI202" s="42">
        <v>12</v>
      </c>
      <c r="AJ202" s="42">
        <v>116</v>
      </c>
      <c r="AK202" s="42">
        <v>3</v>
      </c>
      <c r="AL202" s="42">
        <v>31</v>
      </c>
      <c r="AM202" s="42">
        <v>25</v>
      </c>
      <c r="AN202" s="42">
        <v>7</v>
      </c>
      <c r="AO202">
        <v>18</v>
      </c>
      <c r="AP202">
        <v>110</v>
      </c>
      <c r="AQ202" s="31">
        <f t="shared" si="42"/>
        <v>0.140625</v>
      </c>
      <c r="AR202">
        <v>0.82</v>
      </c>
      <c r="AS202">
        <v>0</v>
      </c>
      <c r="AT202">
        <v>0</v>
      </c>
      <c r="AU202" s="16">
        <f t="shared" si="43"/>
        <v>-88.79379513238834</v>
      </c>
      <c r="AV202" s="4">
        <v>3.47</v>
      </c>
      <c r="AW202" s="4">
        <v>-3.5</v>
      </c>
    </row>
    <row r="203" spans="1:49" x14ac:dyDescent="0.2">
      <c r="A203" s="13" t="s">
        <v>312</v>
      </c>
      <c r="B203" s="13" t="s">
        <v>961</v>
      </c>
      <c r="C203" s="13" t="s">
        <v>162</v>
      </c>
      <c r="D203" s="13" t="s">
        <v>146</v>
      </c>
      <c r="E203" s="13">
        <v>82</v>
      </c>
      <c r="F203" s="13">
        <v>0</v>
      </c>
      <c r="G203" s="13">
        <v>0</v>
      </c>
      <c r="H203" s="40">
        <f t="shared" si="33"/>
        <v>0</v>
      </c>
      <c r="I203">
        <v>0</v>
      </c>
      <c r="J203">
        <v>0</v>
      </c>
      <c r="K203">
        <v>0</v>
      </c>
      <c r="L203" s="20">
        <f t="shared" si="34"/>
        <v>0</v>
      </c>
      <c r="M203">
        <v>0</v>
      </c>
      <c r="N203">
        <v>0</v>
      </c>
      <c r="O203">
        <v>0</v>
      </c>
      <c r="P203" s="15">
        <f t="shared" si="35"/>
        <v>0</v>
      </c>
      <c r="Q203" s="15">
        <f t="shared" si="36"/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 s="16">
        <v>12.7166666667</v>
      </c>
      <c r="X203" s="26">
        <f t="shared" si="37"/>
        <v>0.15508130081341465</v>
      </c>
      <c r="Y203" s="4">
        <v>10.18</v>
      </c>
      <c r="Z203" s="32">
        <f t="shared" si="38"/>
        <v>0.12414634146341463</v>
      </c>
      <c r="AA203" s="4">
        <v>389.25</v>
      </c>
      <c r="AB203" s="26">
        <f t="shared" si="39"/>
        <v>4.7469512195121952</v>
      </c>
      <c r="AC203" s="21">
        <f t="shared" si="40"/>
        <v>2.5486318003154495E-2</v>
      </c>
      <c r="AD203" s="13">
        <v>6</v>
      </c>
      <c r="AE203" s="13">
        <v>5</v>
      </c>
      <c r="AF203" s="21">
        <f t="shared" si="41"/>
        <v>0.54545454545454541</v>
      </c>
      <c r="AG203">
        <v>0</v>
      </c>
      <c r="AH203">
        <v>1</v>
      </c>
      <c r="AI203" s="42">
        <v>1</v>
      </c>
      <c r="AJ203" s="42">
        <v>9</v>
      </c>
      <c r="AK203" s="42">
        <v>0</v>
      </c>
      <c r="AL203" s="42">
        <v>3</v>
      </c>
      <c r="AM203" s="42">
        <v>6</v>
      </c>
      <c r="AN203" s="42">
        <v>0</v>
      </c>
      <c r="AO203">
        <v>1</v>
      </c>
      <c r="AP203">
        <v>13</v>
      </c>
      <c r="AQ203" s="31">
        <f t="shared" si="42"/>
        <v>7.1428571428571425E-2</v>
      </c>
      <c r="AR203">
        <v>-2.61</v>
      </c>
      <c r="AS203">
        <v>0</v>
      </c>
      <c r="AT203">
        <v>0</v>
      </c>
      <c r="AU203" s="16">
        <f t="shared" si="43"/>
        <v>-106.09037328094303</v>
      </c>
      <c r="AV203" s="4">
        <v>0</v>
      </c>
      <c r="AW203" s="4">
        <v>-4.95</v>
      </c>
    </row>
    <row r="204" spans="1:49" x14ac:dyDescent="0.2">
      <c r="A204" s="13" t="s">
        <v>420</v>
      </c>
      <c r="B204" s="13" t="s">
        <v>964</v>
      </c>
      <c r="C204" s="1" t="s">
        <v>179</v>
      </c>
      <c r="D204" s="13" t="s">
        <v>129</v>
      </c>
      <c r="E204" s="13">
        <v>18</v>
      </c>
      <c r="F204" s="13">
        <v>0</v>
      </c>
      <c r="G204" s="13">
        <v>0</v>
      </c>
      <c r="H204" s="40">
        <f t="shared" si="33"/>
        <v>0</v>
      </c>
      <c r="I204">
        <v>0</v>
      </c>
      <c r="J204">
        <v>0</v>
      </c>
      <c r="K204">
        <v>0</v>
      </c>
      <c r="L204" s="20">
        <f t="shared" si="34"/>
        <v>0</v>
      </c>
      <c r="M204">
        <v>0</v>
      </c>
      <c r="N204">
        <v>0</v>
      </c>
      <c r="O204">
        <v>0</v>
      </c>
      <c r="P204" s="15">
        <f t="shared" si="35"/>
        <v>0</v>
      </c>
      <c r="Q204" s="15">
        <f t="shared" si="36"/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s="16">
        <v>0</v>
      </c>
      <c r="X204" s="26">
        <f t="shared" si="37"/>
        <v>0</v>
      </c>
      <c r="Y204" s="4">
        <v>0</v>
      </c>
      <c r="Z204" s="32">
        <f t="shared" si="38"/>
        <v>0</v>
      </c>
      <c r="AA204" s="4">
        <v>102.56</v>
      </c>
      <c r="AB204" s="26">
        <f t="shared" si="39"/>
        <v>5.6977777777777776</v>
      </c>
      <c r="AC204" s="21">
        <f t="shared" si="40"/>
        <v>0</v>
      </c>
      <c r="AD204" s="13">
        <v>0</v>
      </c>
      <c r="AE204" s="13">
        <v>0</v>
      </c>
      <c r="AF204" s="21" t="str">
        <f t="shared" si="41"/>
        <v xml:space="preserve"> </v>
      </c>
      <c r="AG204">
        <v>0</v>
      </c>
      <c r="AH204">
        <v>0</v>
      </c>
      <c r="AI204" s="42">
        <v>0</v>
      </c>
      <c r="AJ204" s="42">
        <v>0</v>
      </c>
      <c r="AK204" s="42">
        <v>0</v>
      </c>
      <c r="AL204" s="42">
        <v>0</v>
      </c>
      <c r="AM204" s="42">
        <v>0</v>
      </c>
      <c r="AN204" s="42">
        <v>0</v>
      </c>
      <c r="AO204">
        <v>0</v>
      </c>
      <c r="AP204">
        <v>0</v>
      </c>
      <c r="AQ204" s="31">
        <f t="shared" si="42"/>
        <v>0</v>
      </c>
      <c r="AR204"/>
      <c r="AS204">
        <v>0</v>
      </c>
      <c r="AT204">
        <v>0</v>
      </c>
      <c r="AU204" s="16">
        <f t="shared" si="43"/>
        <v>0</v>
      </c>
    </row>
    <row r="205" spans="1:49" x14ac:dyDescent="0.2">
      <c r="A205" s="13" t="s">
        <v>312</v>
      </c>
      <c r="B205" s="13" t="s">
        <v>966</v>
      </c>
      <c r="C205" s="1" t="s">
        <v>292</v>
      </c>
      <c r="D205" s="13" t="s">
        <v>173</v>
      </c>
      <c r="E205" s="13">
        <v>58</v>
      </c>
      <c r="F205" s="13">
        <v>0</v>
      </c>
      <c r="G205" s="13">
        <v>0</v>
      </c>
      <c r="H205" s="40">
        <f t="shared" si="33"/>
        <v>0</v>
      </c>
      <c r="I205">
        <v>0</v>
      </c>
      <c r="J205">
        <v>0</v>
      </c>
      <c r="K205">
        <v>0</v>
      </c>
      <c r="L205" s="20">
        <f t="shared" si="34"/>
        <v>0</v>
      </c>
      <c r="M205">
        <v>0</v>
      </c>
      <c r="N205">
        <v>0</v>
      </c>
      <c r="O205">
        <v>0</v>
      </c>
      <c r="P205" s="15">
        <f t="shared" si="35"/>
        <v>0</v>
      </c>
      <c r="Q205" s="15">
        <f t="shared" si="36"/>
        <v>0</v>
      </c>
      <c r="R205">
        <v>2</v>
      </c>
      <c r="S205">
        <v>1</v>
      </c>
      <c r="T205">
        <v>0</v>
      </c>
      <c r="U205">
        <v>0</v>
      </c>
      <c r="V205">
        <v>0</v>
      </c>
      <c r="W205" s="16">
        <v>19.816666666700002</v>
      </c>
      <c r="X205" s="26">
        <f t="shared" si="37"/>
        <v>0.34166666666724138</v>
      </c>
      <c r="Y205" s="4">
        <v>15.6</v>
      </c>
      <c r="Z205" s="32">
        <f t="shared" si="38"/>
        <v>0.26896551724137929</v>
      </c>
      <c r="AA205" s="4">
        <v>254.34</v>
      </c>
      <c r="AB205" s="26">
        <f t="shared" si="39"/>
        <v>4.3851724137931036</v>
      </c>
      <c r="AC205" s="21">
        <f t="shared" si="40"/>
        <v>5.7790620137808398E-2</v>
      </c>
      <c r="AD205" s="1"/>
      <c r="AE205" s="1"/>
      <c r="AF205" s="21" t="str">
        <f t="shared" si="41"/>
        <v xml:space="preserve"> </v>
      </c>
      <c r="AG205">
        <v>1</v>
      </c>
      <c r="AH205">
        <v>0</v>
      </c>
      <c r="AI205" s="42">
        <v>3</v>
      </c>
      <c r="AJ205" s="42">
        <v>12</v>
      </c>
      <c r="AK205" s="42">
        <v>1</v>
      </c>
      <c r="AL205" s="42">
        <v>7</v>
      </c>
      <c r="AM205" s="42">
        <v>5</v>
      </c>
      <c r="AN205" s="42">
        <v>0</v>
      </c>
      <c r="AO205">
        <v>3</v>
      </c>
      <c r="AP205">
        <v>12</v>
      </c>
      <c r="AQ205" s="31">
        <f t="shared" si="42"/>
        <v>0.2</v>
      </c>
      <c r="AR205">
        <v>7.29</v>
      </c>
      <c r="AS205">
        <v>0</v>
      </c>
      <c r="AT205">
        <v>0</v>
      </c>
      <c r="AU205" s="16">
        <f t="shared" si="43"/>
        <v>-73.07692307692308</v>
      </c>
      <c r="AV205" s="4">
        <v>23.08</v>
      </c>
      <c r="AW205" s="4">
        <v>14.47</v>
      </c>
    </row>
    <row r="206" spans="1:49" x14ac:dyDescent="0.2">
      <c r="A206" s="13" t="s">
        <v>511</v>
      </c>
      <c r="B206" s="13" t="s">
        <v>969</v>
      </c>
      <c r="C206" s="1" t="s">
        <v>214</v>
      </c>
      <c r="D206" s="13" t="s">
        <v>146</v>
      </c>
      <c r="E206" s="13">
        <v>3</v>
      </c>
      <c r="F206" s="13">
        <v>0</v>
      </c>
      <c r="G206" s="13">
        <v>0</v>
      </c>
      <c r="H206" s="40">
        <f t="shared" si="33"/>
        <v>0</v>
      </c>
      <c r="I206">
        <v>0</v>
      </c>
      <c r="J206">
        <v>0</v>
      </c>
      <c r="K206">
        <v>0</v>
      </c>
      <c r="L206" s="20">
        <f t="shared" si="34"/>
        <v>0</v>
      </c>
      <c r="M206">
        <v>0</v>
      </c>
      <c r="N206">
        <v>0</v>
      </c>
      <c r="O206">
        <v>0</v>
      </c>
      <c r="P206" s="15">
        <f t="shared" si="35"/>
        <v>0</v>
      </c>
      <c r="Q206" s="15">
        <f t="shared" si="36"/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s="16">
        <v>0.53333333329999999</v>
      </c>
      <c r="X206" s="26">
        <f t="shared" si="37"/>
        <v>0.17777777776666667</v>
      </c>
      <c r="Y206" s="4">
        <v>0.2</v>
      </c>
      <c r="Z206" s="32">
        <f t="shared" si="38"/>
        <v>6.6666666666666666E-2</v>
      </c>
      <c r="AA206" s="4">
        <v>6.38</v>
      </c>
      <c r="AB206" s="26">
        <f t="shared" si="39"/>
        <v>2.1266666666666665</v>
      </c>
      <c r="AC206" s="21">
        <f t="shared" si="40"/>
        <v>3.0395136778115502E-2</v>
      </c>
      <c r="AD206" s="13">
        <v>1</v>
      </c>
      <c r="AE206" s="13">
        <v>0</v>
      </c>
      <c r="AF206" s="21">
        <f t="shared" si="41"/>
        <v>1</v>
      </c>
      <c r="AG206">
        <v>0</v>
      </c>
      <c r="AH206">
        <v>0</v>
      </c>
      <c r="AI206" s="42">
        <v>0</v>
      </c>
      <c r="AJ206" s="42">
        <v>0</v>
      </c>
      <c r="AK206" s="42">
        <v>0</v>
      </c>
      <c r="AL206" s="42">
        <v>0</v>
      </c>
      <c r="AM206" s="42">
        <v>0</v>
      </c>
      <c r="AN206" s="42">
        <v>0</v>
      </c>
      <c r="AO206">
        <v>0</v>
      </c>
      <c r="AP206">
        <v>0</v>
      </c>
      <c r="AQ206" s="31">
        <f t="shared" si="42"/>
        <v>0</v>
      </c>
      <c r="AR206"/>
      <c r="AS206">
        <v>0</v>
      </c>
      <c r="AT206">
        <v>0</v>
      </c>
      <c r="AU206" s="16">
        <f t="shared" si="43"/>
        <v>0</v>
      </c>
      <c r="AV206" s="4">
        <v>100</v>
      </c>
      <c r="AW206" s="4">
        <v>85.71</v>
      </c>
    </row>
    <row r="207" spans="1:49" x14ac:dyDescent="0.2">
      <c r="A207" s="13" t="s">
        <v>539</v>
      </c>
      <c r="B207" s="13" t="s">
        <v>973</v>
      </c>
      <c r="C207" s="1" t="s">
        <v>153</v>
      </c>
      <c r="D207" s="13" t="s">
        <v>173</v>
      </c>
      <c r="E207" s="13">
        <v>8</v>
      </c>
      <c r="F207" s="13">
        <v>0</v>
      </c>
      <c r="G207" s="13">
        <v>0</v>
      </c>
      <c r="H207" s="40">
        <f t="shared" si="33"/>
        <v>0</v>
      </c>
      <c r="I207">
        <v>0</v>
      </c>
      <c r="J207">
        <v>0</v>
      </c>
      <c r="K207">
        <v>0</v>
      </c>
      <c r="L207" s="20">
        <f t="shared" si="34"/>
        <v>0</v>
      </c>
      <c r="M207">
        <v>0</v>
      </c>
      <c r="N207">
        <v>0</v>
      </c>
      <c r="O207">
        <v>0</v>
      </c>
      <c r="P207" s="15">
        <f t="shared" si="35"/>
        <v>0</v>
      </c>
      <c r="Q207" s="15">
        <f t="shared" si="36"/>
        <v>0</v>
      </c>
      <c r="R207">
        <v>2</v>
      </c>
      <c r="S207">
        <v>1</v>
      </c>
      <c r="T207">
        <v>0</v>
      </c>
      <c r="U207">
        <v>0</v>
      </c>
      <c r="V207">
        <v>0</v>
      </c>
      <c r="W207" s="16">
        <v>6.05</v>
      </c>
      <c r="X207" s="26">
        <f t="shared" si="37"/>
        <v>0.75624999999999998</v>
      </c>
      <c r="Y207" s="4">
        <v>5.4</v>
      </c>
      <c r="Z207" s="32">
        <f t="shared" si="38"/>
        <v>0.67500000000000004</v>
      </c>
      <c r="AA207" s="4">
        <v>37.840000000000003</v>
      </c>
      <c r="AB207" s="26">
        <f t="shared" si="39"/>
        <v>4.7300000000000004</v>
      </c>
      <c r="AC207" s="21">
        <f t="shared" si="40"/>
        <v>0.12488436632747456</v>
      </c>
      <c r="AD207" s="1"/>
      <c r="AE207" s="1"/>
      <c r="AF207" s="21" t="str">
        <f t="shared" si="41"/>
        <v xml:space="preserve"> </v>
      </c>
      <c r="AG207">
        <v>0</v>
      </c>
      <c r="AH207">
        <v>0</v>
      </c>
      <c r="AI207" s="42">
        <v>1</v>
      </c>
      <c r="AJ207" s="42">
        <v>2</v>
      </c>
      <c r="AK207" s="42">
        <v>0</v>
      </c>
      <c r="AL207" s="42">
        <v>2</v>
      </c>
      <c r="AM207" s="42">
        <v>4</v>
      </c>
      <c r="AN207" s="42">
        <v>0</v>
      </c>
      <c r="AO207">
        <v>0</v>
      </c>
      <c r="AP207">
        <v>3</v>
      </c>
      <c r="AQ207" s="31">
        <f t="shared" si="42"/>
        <v>0</v>
      </c>
      <c r="AR207">
        <v>-18.18</v>
      </c>
      <c r="AS207">
        <v>0</v>
      </c>
      <c r="AT207">
        <v>0</v>
      </c>
      <c r="AU207" s="16">
        <f t="shared" si="43"/>
        <v>-77.777777777777771</v>
      </c>
      <c r="AV207" s="4">
        <v>50</v>
      </c>
      <c r="AW207" s="4">
        <v>44.87</v>
      </c>
    </row>
    <row r="208" spans="1:49" x14ac:dyDescent="0.2">
      <c r="A208" s="13" t="s">
        <v>975</v>
      </c>
      <c r="B208" s="13" t="s">
        <v>976</v>
      </c>
      <c r="C208" s="1" t="s">
        <v>153</v>
      </c>
      <c r="D208" s="13" t="s">
        <v>596</v>
      </c>
      <c r="E208" s="13">
        <v>16</v>
      </c>
      <c r="F208" s="13">
        <v>0</v>
      </c>
      <c r="G208" s="13">
        <v>1</v>
      </c>
      <c r="H208" s="40">
        <f t="shared" si="33"/>
        <v>1</v>
      </c>
      <c r="I208">
        <v>0</v>
      </c>
      <c r="J208">
        <v>1</v>
      </c>
      <c r="K208">
        <v>0</v>
      </c>
      <c r="L208" s="20">
        <f t="shared" si="34"/>
        <v>10</v>
      </c>
      <c r="M208">
        <v>3</v>
      </c>
      <c r="N208">
        <v>0</v>
      </c>
      <c r="O208">
        <v>0</v>
      </c>
      <c r="P208" s="15">
        <f t="shared" si="35"/>
        <v>0</v>
      </c>
      <c r="Q208" s="15">
        <f t="shared" si="36"/>
        <v>0</v>
      </c>
      <c r="R208">
        <v>2</v>
      </c>
      <c r="S208">
        <v>2</v>
      </c>
      <c r="T208">
        <v>1</v>
      </c>
      <c r="U208">
        <v>1</v>
      </c>
      <c r="V208">
        <v>1</v>
      </c>
      <c r="W208" s="16">
        <v>34.7166666667</v>
      </c>
      <c r="X208" s="26">
        <f t="shared" si="37"/>
        <v>2.16979166666875</v>
      </c>
      <c r="Y208" s="4">
        <v>34.33</v>
      </c>
      <c r="Z208" s="32">
        <f t="shared" si="38"/>
        <v>2.1456249999999999</v>
      </c>
      <c r="AA208" s="4">
        <v>73.959999999999994</v>
      </c>
      <c r="AB208" s="26">
        <f t="shared" si="39"/>
        <v>4.6224999999999996</v>
      </c>
      <c r="AC208" s="21">
        <f t="shared" si="40"/>
        <v>0.31701911533844307</v>
      </c>
      <c r="AD208" s="13">
        <v>0</v>
      </c>
      <c r="AE208" s="13">
        <v>0</v>
      </c>
      <c r="AF208" s="21" t="str">
        <f t="shared" si="41"/>
        <v xml:space="preserve"> </v>
      </c>
      <c r="AG208">
        <v>1</v>
      </c>
      <c r="AH208">
        <v>2</v>
      </c>
      <c r="AI208" s="42">
        <v>9</v>
      </c>
      <c r="AJ208" s="42">
        <v>31</v>
      </c>
      <c r="AK208" s="42">
        <v>0</v>
      </c>
      <c r="AL208" s="42">
        <v>16</v>
      </c>
      <c r="AM208" s="42">
        <v>9</v>
      </c>
      <c r="AN208" s="42">
        <v>0</v>
      </c>
      <c r="AO208">
        <v>7</v>
      </c>
      <c r="AP208">
        <v>36</v>
      </c>
      <c r="AQ208" s="31">
        <f t="shared" si="42"/>
        <v>0.16279069767441862</v>
      </c>
      <c r="AR208">
        <v>10.31</v>
      </c>
      <c r="AS208">
        <v>0</v>
      </c>
      <c r="AT208">
        <v>0</v>
      </c>
      <c r="AU208" s="16">
        <f t="shared" si="43"/>
        <v>-83.891639965045158</v>
      </c>
      <c r="AV208" s="4">
        <v>0</v>
      </c>
      <c r="AW208" s="4">
        <v>-4.1100000000000003</v>
      </c>
    </row>
    <row r="209" spans="1:49" x14ac:dyDescent="0.2">
      <c r="A209" s="13" t="s">
        <v>477</v>
      </c>
      <c r="B209" s="13" t="s">
        <v>981</v>
      </c>
      <c r="C209" s="1" t="s">
        <v>358</v>
      </c>
      <c r="D209" s="13" t="s">
        <v>154</v>
      </c>
      <c r="E209" s="13">
        <v>71</v>
      </c>
      <c r="F209" s="13">
        <v>0</v>
      </c>
      <c r="G209" s="13">
        <v>1</v>
      </c>
      <c r="H209" s="40">
        <f t="shared" si="33"/>
        <v>1</v>
      </c>
      <c r="I209">
        <v>0</v>
      </c>
      <c r="J209">
        <v>1</v>
      </c>
      <c r="K209">
        <v>0</v>
      </c>
      <c r="L209" s="20">
        <f t="shared" si="34"/>
        <v>5.5</v>
      </c>
      <c r="M209">
        <v>6</v>
      </c>
      <c r="N209">
        <v>2</v>
      </c>
      <c r="O209">
        <v>5</v>
      </c>
      <c r="P209" s="15">
        <f t="shared" si="35"/>
        <v>0</v>
      </c>
      <c r="Q209" s="15">
        <f t="shared" si="36"/>
        <v>0</v>
      </c>
      <c r="R209">
        <v>13</v>
      </c>
      <c r="S209">
        <v>4</v>
      </c>
      <c r="T209">
        <v>9</v>
      </c>
      <c r="U209">
        <v>2</v>
      </c>
      <c r="V209">
        <v>2</v>
      </c>
      <c r="W209" s="16">
        <v>145.55000000000001</v>
      </c>
      <c r="X209" s="26">
        <f t="shared" si="37"/>
        <v>2.0500000000000003</v>
      </c>
      <c r="Y209" s="4">
        <v>145.93</v>
      </c>
      <c r="Z209" s="32">
        <f t="shared" si="38"/>
        <v>2.0553521126760566</v>
      </c>
      <c r="AA209" s="4">
        <v>121.38</v>
      </c>
      <c r="AB209" s="26">
        <f t="shared" si="39"/>
        <v>1.7095774647887323</v>
      </c>
      <c r="AC209" s="21">
        <f t="shared" si="40"/>
        <v>0.54592046687366735</v>
      </c>
      <c r="AD209" s="13">
        <v>0</v>
      </c>
      <c r="AE209" s="13">
        <v>4</v>
      </c>
      <c r="AF209" s="21">
        <f t="shared" si="41"/>
        <v>0</v>
      </c>
      <c r="AG209">
        <v>2</v>
      </c>
      <c r="AH209">
        <v>14</v>
      </c>
      <c r="AI209" s="42">
        <v>9</v>
      </c>
      <c r="AJ209" s="42">
        <v>107</v>
      </c>
      <c r="AK209" s="42">
        <v>6</v>
      </c>
      <c r="AL209" s="42">
        <v>67</v>
      </c>
      <c r="AM209" s="42">
        <v>51</v>
      </c>
      <c r="AN209" s="42">
        <v>5</v>
      </c>
      <c r="AO209">
        <v>11</v>
      </c>
      <c r="AP209">
        <v>111</v>
      </c>
      <c r="AQ209" s="31">
        <f t="shared" si="42"/>
        <v>9.0163934426229511E-2</v>
      </c>
      <c r="AR209">
        <v>-11.44</v>
      </c>
      <c r="AS209">
        <v>0</v>
      </c>
      <c r="AT209">
        <v>2</v>
      </c>
      <c r="AU209" s="16">
        <f t="shared" si="43"/>
        <v>-89.220859316110463</v>
      </c>
      <c r="AV209" s="4">
        <v>5.56</v>
      </c>
      <c r="AW209" s="4">
        <v>-0.27</v>
      </c>
    </row>
    <row r="210" spans="1:49" x14ac:dyDescent="0.2">
      <c r="A210" s="13" t="s">
        <v>677</v>
      </c>
      <c r="B210" s="13" t="s">
        <v>983</v>
      </c>
      <c r="C210" s="1" t="s">
        <v>363</v>
      </c>
      <c r="D210" s="13" t="s">
        <v>146</v>
      </c>
      <c r="E210" s="13">
        <v>78</v>
      </c>
      <c r="F210" s="13">
        <v>2</v>
      </c>
      <c r="G210" s="13">
        <v>1</v>
      </c>
      <c r="H210" s="40">
        <f t="shared" si="33"/>
        <v>3</v>
      </c>
      <c r="I210">
        <v>2</v>
      </c>
      <c r="J210">
        <v>0</v>
      </c>
      <c r="K210">
        <v>0</v>
      </c>
      <c r="L210" s="20">
        <f t="shared" si="34"/>
        <v>0</v>
      </c>
      <c r="M210">
        <v>8</v>
      </c>
      <c r="N210">
        <v>6</v>
      </c>
      <c r="O210">
        <v>1</v>
      </c>
      <c r="P210" s="15">
        <f t="shared" si="35"/>
        <v>0.25</v>
      </c>
      <c r="Q210" s="15">
        <f t="shared" si="36"/>
        <v>0.13333333333333333</v>
      </c>
      <c r="R210">
        <v>11</v>
      </c>
      <c r="S210">
        <v>4</v>
      </c>
      <c r="T210">
        <v>2</v>
      </c>
      <c r="U210">
        <v>5</v>
      </c>
      <c r="V210">
        <v>12</v>
      </c>
      <c r="W210" s="16">
        <v>152.98333333330001</v>
      </c>
      <c r="X210" s="26">
        <f t="shared" si="37"/>
        <v>1.961324786324359</v>
      </c>
      <c r="Y210" s="4">
        <v>153.19</v>
      </c>
      <c r="Z210" s="32">
        <f t="shared" si="38"/>
        <v>1.963974358974359</v>
      </c>
      <c r="AA210" s="4">
        <v>239.17</v>
      </c>
      <c r="AB210" s="26">
        <f t="shared" si="39"/>
        <v>3.0662820512820512</v>
      </c>
      <c r="AC210" s="21">
        <f t="shared" si="40"/>
        <v>0.39043225609134474</v>
      </c>
      <c r="AD210" s="13">
        <v>75</v>
      </c>
      <c r="AE210" s="13">
        <v>85</v>
      </c>
      <c r="AF210" s="21">
        <f t="shared" si="41"/>
        <v>0.46875</v>
      </c>
      <c r="AG210">
        <v>3</v>
      </c>
      <c r="AH210">
        <v>18</v>
      </c>
      <c r="AI210" s="42">
        <v>25</v>
      </c>
      <c r="AJ210" s="42">
        <v>115</v>
      </c>
      <c r="AK210" s="42">
        <v>14</v>
      </c>
      <c r="AL210" s="42">
        <v>51</v>
      </c>
      <c r="AM210" s="42">
        <v>62</v>
      </c>
      <c r="AN210" s="42">
        <v>7</v>
      </c>
      <c r="AO210">
        <v>32</v>
      </c>
      <c r="AP210">
        <v>121</v>
      </c>
      <c r="AQ210" s="31">
        <f t="shared" si="42"/>
        <v>0.20915032679738563</v>
      </c>
      <c r="AR210">
        <v>6.63</v>
      </c>
      <c r="AS210">
        <v>1</v>
      </c>
      <c r="AT210">
        <v>1</v>
      </c>
      <c r="AU210" s="16">
        <f t="shared" si="43"/>
        <v>-77.159083491089504</v>
      </c>
      <c r="AV210" s="4">
        <v>5.93</v>
      </c>
      <c r="AW210" s="4">
        <v>-3.05</v>
      </c>
    </row>
    <row r="211" spans="1:49" x14ac:dyDescent="0.2">
      <c r="A211" s="13" t="s">
        <v>477</v>
      </c>
      <c r="B211" s="13" t="s">
        <v>984</v>
      </c>
      <c r="C211" s="13" t="s">
        <v>363</v>
      </c>
      <c r="D211" s="13" t="s">
        <v>154</v>
      </c>
      <c r="E211" s="13">
        <v>47</v>
      </c>
      <c r="F211" s="13">
        <v>0</v>
      </c>
      <c r="G211" s="13">
        <v>0</v>
      </c>
      <c r="H211" s="40">
        <f t="shared" si="33"/>
        <v>0</v>
      </c>
      <c r="I211">
        <v>0</v>
      </c>
      <c r="J211">
        <v>0</v>
      </c>
      <c r="K211">
        <v>0</v>
      </c>
      <c r="L211" s="20">
        <f t="shared" si="34"/>
        <v>0</v>
      </c>
      <c r="M211">
        <v>1</v>
      </c>
      <c r="N211">
        <v>0</v>
      </c>
      <c r="O211">
        <v>0</v>
      </c>
      <c r="P211" s="15">
        <f t="shared" si="35"/>
        <v>0</v>
      </c>
      <c r="Q211" s="15">
        <f t="shared" si="36"/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 s="16">
        <v>12.3</v>
      </c>
      <c r="X211" s="26">
        <f t="shared" si="37"/>
        <v>0.26170212765957446</v>
      </c>
      <c r="Y211" s="4">
        <v>10.54</v>
      </c>
      <c r="Z211" s="32">
        <f t="shared" si="38"/>
        <v>0.22425531914893615</v>
      </c>
      <c r="AA211" s="4">
        <v>225.88</v>
      </c>
      <c r="AB211" s="26">
        <f t="shared" si="39"/>
        <v>4.8059574468085104</v>
      </c>
      <c r="AC211" s="21">
        <f t="shared" si="40"/>
        <v>4.4581676677100078E-2</v>
      </c>
      <c r="AD211" s="13">
        <v>0</v>
      </c>
      <c r="AE211" s="13">
        <v>0</v>
      </c>
      <c r="AF211" s="21" t="str">
        <f t="shared" si="41"/>
        <v xml:space="preserve"> </v>
      </c>
      <c r="AG211">
        <v>1</v>
      </c>
      <c r="AH211">
        <v>0</v>
      </c>
      <c r="AI211" s="42">
        <v>1</v>
      </c>
      <c r="AJ211" s="42">
        <v>8</v>
      </c>
      <c r="AK211" s="42">
        <v>1</v>
      </c>
      <c r="AL211" s="42">
        <v>2</v>
      </c>
      <c r="AM211" s="42">
        <v>5</v>
      </c>
      <c r="AN211" s="42">
        <v>1</v>
      </c>
      <c r="AO211">
        <v>2</v>
      </c>
      <c r="AP211">
        <v>7</v>
      </c>
      <c r="AQ211" s="31">
        <f t="shared" si="42"/>
        <v>0.22222222222222221</v>
      </c>
      <c r="AR211">
        <v>4.87</v>
      </c>
      <c r="AS211">
        <v>1</v>
      </c>
      <c r="AT211">
        <v>0</v>
      </c>
      <c r="AU211" s="16">
        <f t="shared" si="43"/>
        <v>-62.618595825426951</v>
      </c>
      <c r="AV211" s="4">
        <v>16.670000000000002</v>
      </c>
      <c r="AW211" s="4">
        <v>9.24</v>
      </c>
    </row>
    <row r="212" spans="1:49" x14ac:dyDescent="0.2">
      <c r="A212" s="13" t="s">
        <v>160</v>
      </c>
      <c r="B212" s="13" t="s">
        <v>987</v>
      </c>
      <c r="C212" s="1" t="s">
        <v>153</v>
      </c>
      <c r="D212" s="13" t="s">
        <v>146</v>
      </c>
      <c r="E212" s="13">
        <v>24</v>
      </c>
      <c r="F212" s="13">
        <v>0</v>
      </c>
      <c r="G212" s="13">
        <v>0</v>
      </c>
      <c r="H212" s="40">
        <f t="shared" si="33"/>
        <v>0</v>
      </c>
      <c r="I212">
        <v>0</v>
      </c>
      <c r="J212">
        <v>0</v>
      </c>
      <c r="K212">
        <v>0</v>
      </c>
      <c r="L212" s="20">
        <f t="shared" si="34"/>
        <v>0</v>
      </c>
      <c r="M212">
        <v>1</v>
      </c>
      <c r="N212">
        <v>0</v>
      </c>
      <c r="O212">
        <v>0</v>
      </c>
      <c r="P212" s="15">
        <f t="shared" si="35"/>
        <v>0</v>
      </c>
      <c r="Q212" s="15">
        <f t="shared" si="36"/>
        <v>0</v>
      </c>
      <c r="R212">
        <v>2</v>
      </c>
      <c r="S212">
        <v>1</v>
      </c>
      <c r="T212">
        <v>1</v>
      </c>
      <c r="U212">
        <v>0</v>
      </c>
      <c r="V212">
        <v>0</v>
      </c>
      <c r="W212" s="16">
        <v>20.866666666699999</v>
      </c>
      <c r="X212" s="26">
        <f t="shared" si="37"/>
        <v>0.86944444444583324</v>
      </c>
      <c r="Y212" s="4">
        <v>20.52</v>
      </c>
      <c r="Z212" s="32">
        <f t="shared" si="38"/>
        <v>0.85499999999999998</v>
      </c>
      <c r="AA212" s="4">
        <v>113.21</v>
      </c>
      <c r="AB212" s="26">
        <f t="shared" si="39"/>
        <v>4.7170833333333331</v>
      </c>
      <c r="AC212" s="21">
        <f t="shared" si="40"/>
        <v>0.15344350557092648</v>
      </c>
      <c r="AD212" s="13">
        <v>0</v>
      </c>
      <c r="AE212" s="13">
        <v>0</v>
      </c>
      <c r="AF212" s="21" t="str">
        <f t="shared" si="41"/>
        <v xml:space="preserve"> </v>
      </c>
      <c r="AG212">
        <v>0</v>
      </c>
      <c r="AH212">
        <v>2</v>
      </c>
      <c r="AI212" s="42">
        <v>2</v>
      </c>
      <c r="AJ212" s="42">
        <v>28</v>
      </c>
      <c r="AK212" s="42">
        <v>0</v>
      </c>
      <c r="AL212" s="42">
        <v>2</v>
      </c>
      <c r="AM212" s="42">
        <v>9</v>
      </c>
      <c r="AN212" s="42">
        <v>0</v>
      </c>
      <c r="AO212">
        <v>2</v>
      </c>
      <c r="AP212">
        <v>23</v>
      </c>
      <c r="AQ212" s="31">
        <f t="shared" si="42"/>
        <v>0.08</v>
      </c>
      <c r="AR212">
        <v>-6.95</v>
      </c>
      <c r="AS212">
        <v>0</v>
      </c>
      <c r="AT212">
        <v>0</v>
      </c>
      <c r="AU212" s="16">
        <f t="shared" si="43"/>
        <v>-114.03508771929825</v>
      </c>
      <c r="AV212" s="4">
        <v>25</v>
      </c>
      <c r="AW212" s="4">
        <v>17.86</v>
      </c>
    </row>
    <row r="213" spans="1:49" x14ac:dyDescent="0.2">
      <c r="A213" s="13" t="s">
        <v>665</v>
      </c>
      <c r="B213" s="13" t="s">
        <v>989</v>
      </c>
      <c r="C213" s="1" t="s">
        <v>136</v>
      </c>
      <c r="D213" s="13" t="s">
        <v>328</v>
      </c>
      <c r="E213" s="13">
        <v>81</v>
      </c>
      <c r="F213" s="13">
        <v>0</v>
      </c>
      <c r="G213" s="13">
        <v>0</v>
      </c>
      <c r="H213" s="40">
        <f t="shared" si="33"/>
        <v>0</v>
      </c>
      <c r="I213">
        <v>0</v>
      </c>
      <c r="J213">
        <v>0</v>
      </c>
      <c r="K213">
        <v>0</v>
      </c>
      <c r="L213" s="20">
        <f t="shared" si="34"/>
        <v>0</v>
      </c>
      <c r="M213">
        <v>0</v>
      </c>
      <c r="N213">
        <v>0</v>
      </c>
      <c r="O213">
        <v>0</v>
      </c>
      <c r="P213" s="15">
        <f t="shared" si="35"/>
        <v>0</v>
      </c>
      <c r="Q213" s="15">
        <f t="shared" si="36"/>
        <v>0</v>
      </c>
      <c r="R213">
        <v>1</v>
      </c>
      <c r="S213">
        <v>1</v>
      </c>
      <c r="T213">
        <v>1</v>
      </c>
      <c r="U213">
        <v>0</v>
      </c>
      <c r="V213">
        <v>0</v>
      </c>
      <c r="W213" s="16">
        <v>6.5666666666999998</v>
      </c>
      <c r="X213" s="26">
        <f t="shared" si="37"/>
        <v>8.1069958848148146E-2</v>
      </c>
      <c r="Y213" s="4">
        <v>3.43</v>
      </c>
      <c r="Z213" s="32">
        <f t="shared" si="38"/>
        <v>4.2345679012345684E-2</v>
      </c>
      <c r="AA213" s="4">
        <v>351.22</v>
      </c>
      <c r="AB213" s="26">
        <f t="shared" si="39"/>
        <v>4.33604938271605</v>
      </c>
      <c r="AC213" s="21">
        <f t="shared" si="40"/>
        <v>9.6715071196954733E-3</v>
      </c>
      <c r="AD213" s="13">
        <v>0</v>
      </c>
      <c r="AE213" s="13">
        <v>1</v>
      </c>
      <c r="AF213" s="21">
        <f t="shared" si="41"/>
        <v>0</v>
      </c>
      <c r="AG213">
        <v>0</v>
      </c>
      <c r="AH213">
        <v>0</v>
      </c>
      <c r="AI213" s="42">
        <v>1</v>
      </c>
      <c r="AJ213" s="42">
        <v>1</v>
      </c>
      <c r="AK213" s="42">
        <v>0</v>
      </c>
      <c r="AL213" s="42">
        <v>1</v>
      </c>
      <c r="AM213" s="42">
        <v>2</v>
      </c>
      <c r="AN213" s="42">
        <v>0</v>
      </c>
      <c r="AO213">
        <v>0</v>
      </c>
      <c r="AP213">
        <v>2</v>
      </c>
      <c r="AQ213" s="31">
        <f t="shared" si="42"/>
        <v>0</v>
      </c>
      <c r="AR213">
        <v>-15.26</v>
      </c>
      <c r="AS213">
        <v>0</v>
      </c>
      <c r="AT213">
        <v>0</v>
      </c>
      <c r="AU213" s="16">
        <f t="shared" si="43"/>
        <v>-52.478134110787174</v>
      </c>
      <c r="AV213" s="4">
        <v>50</v>
      </c>
      <c r="AW213" s="4">
        <v>45.05</v>
      </c>
    </row>
    <row r="214" spans="1:49" x14ac:dyDescent="0.2">
      <c r="A214" s="13" t="s">
        <v>992</v>
      </c>
      <c r="B214" s="13" t="s">
        <v>993</v>
      </c>
      <c r="C214" s="1" t="s">
        <v>409</v>
      </c>
      <c r="D214" s="13" t="s">
        <v>173</v>
      </c>
      <c r="E214" s="13">
        <v>74</v>
      </c>
      <c r="F214" s="13">
        <v>0</v>
      </c>
      <c r="G214" s="13">
        <v>0</v>
      </c>
      <c r="H214" s="40">
        <f t="shared" si="33"/>
        <v>0</v>
      </c>
      <c r="I214">
        <v>0</v>
      </c>
      <c r="J214">
        <v>0</v>
      </c>
      <c r="K214">
        <v>0</v>
      </c>
      <c r="L214" s="20">
        <f t="shared" si="34"/>
        <v>0</v>
      </c>
      <c r="M214">
        <v>5</v>
      </c>
      <c r="N214">
        <v>1</v>
      </c>
      <c r="O214">
        <v>0</v>
      </c>
      <c r="P214" s="15">
        <f t="shared" si="35"/>
        <v>0</v>
      </c>
      <c r="Q214" s="15">
        <f t="shared" si="36"/>
        <v>0</v>
      </c>
      <c r="R214">
        <v>22</v>
      </c>
      <c r="S214">
        <v>5</v>
      </c>
      <c r="T214">
        <v>3</v>
      </c>
      <c r="U214">
        <v>9</v>
      </c>
      <c r="V214">
        <v>6</v>
      </c>
      <c r="W214" s="16">
        <v>192.26666666669999</v>
      </c>
      <c r="X214" s="26">
        <f t="shared" si="37"/>
        <v>2.5981981981986486</v>
      </c>
      <c r="Y214" s="4">
        <v>195.22</v>
      </c>
      <c r="Z214" s="32">
        <f t="shared" si="38"/>
        <v>2.6381081081081081</v>
      </c>
      <c r="AA214" s="4">
        <v>206.82</v>
      </c>
      <c r="AB214" s="26">
        <f t="shared" si="39"/>
        <v>2.7948648648648646</v>
      </c>
      <c r="AC214" s="21">
        <f t="shared" si="40"/>
        <v>0.48557357476867974</v>
      </c>
      <c r="AD214" s="1"/>
      <c r="AE214" s="1"/>
      <c r="AF214" s="21" t="str">
        <f t="shared" si="41"/>
        <v xml:space="preserve"> </v>
      </c>
      <c r="AG214">
        <v>2</v>
      </c>
      <c r="AH214">
        <v>18</v>
      </c>
      <c r="AI214" s="42">
        <v>23</v>
      </c>
      <c r="AJ214" s="42">
        <v>131</v>
      </c>
      <c r="AK214" s="42">
        <v>12</v>
      </c>
      <c r="AL214" s="42">
        <v>61</v>
      </c>
      <c r="AM214" s="42">
        <v>79</v>
      </c>
      <c r="AN214" s="42">
        <v>3</v>
      </c>
      <c r="AO214">
        <v>22</v>
      </c>
      <c r="AP214">
        <v>141</v>
      </c>
      <c r="AQ214" s="31">
        <f t="shared" si="42"/>
        <v>0.13496932515337423</v>
      </c>
      <c r="AR214">
        <v>-6.8</v>
      </c>
      <c r="AS214">
        <v>1</v>
      </c>
      <c r="AT214">
        <v>0</v>
      </c>
      <c r="AU214" s="16">
        <f t="shared" si="43"/>
        <v>-76.529044155311951</v>
      </c>
      <c r="AV214" s="4">
        <v>3.4</v>
      </c>
      <c r="AW214" s="4">
        <v>-3.46</v>
      </c>
    </row>
    <row r="215" spans="1:49" x14ac:dyDescent="0.2">
      <c r="A215" s="13" t="s">
        <v>996</v>
      </c>
      <c r="B215" s="13" t="s">
        <v>997</v>
      </c>
      <c r="C215" s="1" t="s">
        <v>153</v>
      </c>
      <c r="D215" s="13" t="s">
        <v>173</v>
      </c>
      <c r="E215" s="13">
        <v>49</v>
      </c>
      <c r="F215" s="13">
        <v>0</v>
      </c>
      <c r="G215" s="13">
        <v>0</v>
      </c>
      <c r="H215" s="40">
        <f t="shared" si="33"/>
        <v>0</v>
      </c>
      <c r="I215">
        <v>0</v>
      </c>
      <c r="J215">
        <v>0</v>
      </c>
      <c r="K215">
        <v>0</v>
      </c>
      <c r="L215" s="20">
        <f t="shared" si="34"/>
        <v>0</v>
      </c>
      <c r="M215">
        <v>1</v>
      </c>
      <c r="N215">
        <v>0</v>
      </c>
      <c r="O215">
        <v>0</v>
      </c>
      <c r="P215" s="15">
        <f t="shared" si="35"/>
        <v>0</v>
      </c>
      <c r="Q215" s="15">
        <f t="shared" si="36"/>
        <v>0</v>
      </c>
      <c r="R215">
        <v>8</v>
      </c>
      <c r="S215">
        <v>10</v>
      </c>
      <c r="T215">
        <v>0</v>
      </c>
      <c r="U215">
        <v>2</v>
      </c>
      <c r="V215">
        <v>1</v>
      </c>
      <c r="W215" s="16">
        <v>90.566666666700002</v>
      </c>
      <c r="X215" s="26">
        <f t="shared" si="37"/>
        <v>1.8482993197285715</v>
      </c>
      <c r="Y215" s="4">
        <v>86.47</v>
      </c>
      <c r="Z215" s="32">
        <f t="shared" si="38"/>
        <v>1.7646938775510204</v>
      </c>
      <c r="AA215" s="4">
        <v>200.55</v>
      </c>
      <c r="AB215" s="26">
        <f t="shared" si="39"/>
        <v>4.0928571428571434</v>
      </c>
      <c r="AC215" s="21">
        <f t="shared" si="40"/>
        <v>0.30126820430632006</v>
      </c>
      <c r="AD215" s="1"/>
      <c r="AE215" s="1"/>
      <c r="AF215" s="21" t="str">
        <f t="shared" si="41"/>
        <v xml:space="preserve"> </v>
      </c>
      <c r="AG215">
        <v>2</v>
      </c>
      <c r="AH215">
        <v>3</v>
      </c>
      <c r="AI215" s="42">
        <v>8</v>
      </c>
      <c r="AJ215" s="42">
        <v>87</v>
      </c>
      <c r="AK215" s="42">
        <v>1</v>
      </c>
      <c r="AL215" s="42">
        <v>29</v>
      </c>
      <c r="AM215" s="42">
        <v>37</v>
      </c>
      <c r="AN215" s="42">
        <v>0</v>
      </c>
      <c r="AO215">
        <v>8</v>
      </c>
      <c r="AP215">
        <v>86</v>
      </c>
      <c r="AQ215" s="31">
        <f t="shared" si="42"/>
        <v>8.5106382978723402E-2</v>
      </c>
      <c r="AR215">
        <v>-3.72</v>
      </c>
      <c r="AS215">
        <v>1</v>
      </c>
      <c r="AT215">
        <v>3</v>
      </c>
      <c r="AU215" s="16">
        <f t="shared" si="43"/>
        <v>-100.61292933965537</v>
      </c>
      <c r="AV215" s="4">
        <v>6.45</v>
      </c>
      <c r="AW215" s="4">
        <v>3.37</v>
      </c>
    </row>
    <row r="216" spans="1:49" x14ac:dyDescent="0.2">
      <c r="A216" s="13" t="s">
        <v>1000</v>
      </c>
      <c r="B216" s="13" t="s">
        <v>1001</v>
      </c>
      <c r="C216" s="1" t="s">
        <v>302</v>
      </c>
      <c r="D216" s="13" t="s">
        <v>173</v>
      </c>
      <c r="E216" s="13">
        <v>81</v>
      </c>
      <c r="F216" s="13">
        <v>0</v>
      </c>
      <c r="G216" s="13">
        <v>0</v>
      </c>
      <c r="H216" s="40">
        <f t="shared" si="33"/>
        <v>0</v>
      </c>
      <c r="I216">
        <v>0</v>
      </c>
      <c r="J216">
        <v>0</v>
      </c>
      <c r="K216">
        <v>0</v>
      </c>
      <c r="L216" s="20">
        <f t="shared" si="34"/>
        <v>0</v>
      </c>
      <c r="M216">
        <v>3</v>
      </c>
      <c r="N216">
        <v>1</v>
      </c>
      <c r="O216">
        <v>0</v>
      </c>
      <c r="P216" s="15">
        <f t="shared" si="35"/>
        <v>0</v>
      </c>
      <c r="Q216" s="15">
        <f t="shared" si="36"/>
        <v>0</v>
      </c>
      <c r="R216">
        <v>3</v>
      </c>
      <c r="S216">
        <v>2</v>
      </c>
      <c r="T216">
        <v>1</v>
      </c>
      <c r="U216">
        <v>0</v>
      </c>
      <c r="V216">
        <v>1</v>
      </c>
      <c r="W216" s="16">
        <v>34.5333333333</v>
      </c>
      <c r="X216" s="26">
        <f t="shared" si="37"/>
        <v>0.42633744855925926</v>
      </c>
      <c r="Y216" s="4">
        <v>27.4</v>
      </c>
      <c r="Z216" s="32">
        <f t="shared" si="38"/>
        <v>0.33827160493827158</v>
      </c>
      <c r="AA216" s="4">
        <v>358.77</v>
      </c>
      <c r="AB216" s="26">
        <f t="shared" si="39"/>
        <v>4.4292592592592595</v>
      </c>
      <c r="AC216" s="21">
        <f t="shared" si="40"/>
        <v>7.0953207136753238E-2</v>
      </c>
      <c r="AD216" s="1"/>
      <c r="AE216" s="1"/>
      <c r="AF216" s="21" t="str">
        <f t="shared" si="41"/>
        <v xml:space="preserve"> </v>
      </c>
      <c r="AG216">
        <v>0</v>
      </c>
      <c r="AH216">
        <v>4</v>
      </c>
      <c r="AI216" s="42">
        <v>7</v>
      </c>
      <c r="AJ216" s="42">
        <v>25</v>
      </c>
      <c r="AK216" s="42">
        <v>1</v>
      </c>
      <c r="AL216" s="42">
        <v>8</v>
      </c>
      <c r="AM216" s="42">
        <v>9</v>
      </c>
      <c r="AN216" s="42">
        <v>0</v>
      </c>
      <c r="AO216">
        <v>5</v>
      </c>
      <c r="AP216">
        <v>26</v>
      </c>
      <c r="AQ216" s="31">
        <f t="shared" si="42"/>
        <v>0.16129032258064516</v>
      </c>
      <c r="AR216">
        <v>5.21</v>
      </c>
      <c r="AS216">
        <v>0</v>
      </c>
      <c r="AT216">
        <v>2</v>
      </c>
      <c r="AU216" s="16">
        <f t="shared" si="43"/>
        <v>-83.211678832116789</v>
      </c>
      <c r="AV216" s="4">
        <v>3.57</v>
      </c>
      <c r="AW216" s="4">
        <v>-3.23</v>
      </c>
    </row>
    <row r="217" spans="1:49" x14ac:dyDescent="0.2">
      <c r="A217" s="13" t="s">
        <v>1004</v>
      </c>
      <c r="B217" s="13" t="s">
        <v>1005</v>
      </c>
      <c r="C217" s="1" t="s">
        <v>243</v>
      </c>
      <c r="D217" s="13" t="s">
        <v>173</v>
      </c>
      <c r="E217" s="13">
        <v>80</v>
      </c>
      <c r="F217" s="13">
        <v>0</v>
      </c>
      <c r="G217" s="13">
        <v>0</v>
      </c>
      <c r="H217" s="40">
        <f t="shared" si="33"/>
        <v>0</v>
      </c>
      <c r="I217">
        <v>0</v>
      </c>
      <c r="J217">
        <v>0</v>
      </c>
      <c r="K217">
        <v>0</v>
      </c>
      <c r="L217" s="20">
        <f t="shared" si="34"/>
        <v>0</v>
      </c>
      <c r="M217">
        <v>2</v>
      </c>
      <c r="N217">
        <v>1</v>
      </c>
      <c r="O217">
        <v>1</v>
      </c>
      <c r="P217" s="15">
        <f t="shared" si="35"/>
        <v>0</v>
      </c>
      <c r="Q217" s="15">
        <f t="shared" si="36"/>
        <v>0</v>
      </c>
      <c r="R217">
        <v>16</v>
      </c>
      <c r="S217">
        <v>5</v>
      </c>
      <c r="T217">
        <v>1</v>
      </c>
      <c r="U217">
        <v>4</v>
      </c>
      <c r="V217">
        <v>4</v>
      </c>
      <c r="W217" s="16">
        <v>121</v>
      </c>
      <c r="X217" s="26">
        <f t="shared" si="37"/>
        <v>1.5125</v>
      </c>
      <c r="Y217" s="4">
        <v>111.58</v>
      </c>
      <c r="Z217" s="32">
        <f t="shared" si="38"/>
        <v>1.3947499999999999</v>
      </c>
      <c r="AA217" s="4">
        <v>252.28</v>
      </c>
      <c r="AB217" s="26">
        <f t="shared" si="39"/>
        <v>3.1535000000000002</v>
      </c>
      <c r="AC217" s="21">
        <f t="shared" si="40"/>
        <v>0.30665640631011926</v>
      </c>
      <c r="AD217" s="1"/>
      <c r="AE217" s="1"/>
      <c r="AF217" s="21" t="str">
        <f t="shared" si="41"/>
        <v xml:space="preserve"> </v>
      </c>
      <c r="AG217">
        <v>1</v>
      </c>
      <c r="AH217">
        <v>6</v>
      </c>
      <c r="AI217" s="42">
        <v>9</v>
      </c>
      <c r="AJ217" s="42">
        <v>84</v>
      </c>
      <c r="AK217" s="42">
        <v>6</v>
      </c>
      <c r="AL217" s="42">
        <v>28</v>
      </c>
      <c r="AM217" s="42">
        <v>46</v>
      </c>
      <c r="AN217" s="42">
        <v>6</v>
      </c>
      <c r="AO217">
        <v>13</v>
      </c>
      <c r="AP217">
        <v>85</v>
      </c>
      <c r="AQ217" s="31">
        <f t="shared" si="42"/>
        <v>0.1326530612244898</v>
      </c>
      <c r="AR217">
        <v>1.1400000000000001</v>
      </c>
      <c r="AS217">
        <v>1</v>
      </c>
      <c r="AT217">
        <v>2</v>
      </c>
      <c r="AU217" s="16">
        <f t="shared" si="43"/>
        <v>-76.357770209715014</v>
      </c>
      <c r="AV217" s="4">
        <v>8.5399999999999991</v>
      </c>
      <c r="AW217" s="4">
        <v>3.02</v>
      </c>
    </row>
    <row r="218" spans="1:49" x14ac:dyDescent="0.2">
      <c r="A218" s="13" t="s">
        <v>1008</v>
      </c>
      <c r="B218" s="13" t="s">
        <v>1009</v>
      </c>
      <c r="C218" s="1" t="s">
        <v>446</v>
      </c>
      <c r="D218" s="13" t="s">
        <v>173</v>
      </c>
      <c r="E218" s="13">
        <v>82</v>
      </c>
      <c r="F218" s="13">
        <v>1</v>
      </c>
      <c r="G218" s="13">
        <v>0</v>
      </c>
      <c r="H218" s="40">
        <f t="shared" si="33"/>
        <v>1</v>
      </c>
      <c r="I218">
        <v>1</v>
      </c>
      <c r="J218">
        <v>0</v>
      </c>
      <c r="K218">
        <v>0</v>
      </c>
      <c r="L218" s="20">
        <f t="shared" si="34"/>
        <v>0</v>
      </c>
      <c r="M218">
        <v>7</v>
      </c>
      <c r="N218">
        <v>1</v>
      </c>
      <c r="O218">
        <v>3</v>
      </c>
      <c r="P218" s="15">
        <f t="shared" si="35"/>
        <v>0.14285714285714285</v>
      </c>
      <c r="Q218" s="15">
        <f t="shared" si="36"/>
        <v>9.0909090909090912E-2</v>
      </c>
      <c r="R218">
        <v>18</v>
      </c>
      <c r="S218">
        <v>19</v>
      </c>
      <c r="T218">
        <v>9</v>
      </c>
      <c r="U218">
        <v>3</v>
      </c>
      <c r="V218">
        <v>4</v>
      </c>
      <c r="W218" s="16">
        <v>210.5</v>
      </c>
      <c r="X218" s="26">
        <f t="shared" si="37"/>
        <v>2.5670731707317072</v>
      </c>
      <c r="Y218" s="4">
        <v>208.34</v>
      </c>
      <c r="Z218" s="32">
        <f t="shared" si="38"/>
        <v>2.5407317073170734</v>
      </c>
      <c r="AA218" s="4">
        <v>247.72</v>
      </c>
      <c r="AB218" s="26">
        <f t="shared" si="39"/>
        <v>3.0209756097560976</v>
      </c>
      <c r="AC218" s="21">
        <f t="shared" si="40"/>
        <v>0.45682585624698502</v>
      </c>
      <c r="AD218" s="1"/>
      <c r="AE218" s="1"/>
      <c r="AF218" s="21" t="str">
        <f t="shared" si="41"/>
        <v xml:space="preserve"> </v>
      </c>
      <c r="AG218">
        <v>4</v>
      </c>
      <c r="AH218">
        <v>30</v>
      </c>
      <c r="AI218" s="42">
        <v>23</v>
      </c>
      <c r="AJ218" s="42">
        <v>213</v>
      </c>
      <c r="AK218" s="42">
        <v>5</v>
      </c>
      <c r="AL218" s="42">
        <v>76</v>
      </c>
      <c r="AM218" s="42">
        <v>107</v>
      </c>
      <c r="AN218" s="42">
        <v>12</v>
      </c>
      <c r="AO218">
        <v>24</v>
      </c>
      <c r="AP218">
        <v>212</v>
      </c>
      <c r="AQ218" s="31">
        <f t="shared" si="42"/>
        <v>0.10169491525423729</v>
      </c>
      <c r="AR218">
        <v>2.39</v>
      </c>
      <c r="AS218">
        <v>2</v>
      </c>
      <c r="AT218">
        <v>1</v>
      </c>
      <c r="AU218" s="16">
        <f t="shared" si="43"/>
        <v>-110.01247960065277</v>
      </c>
      <c r="AV218" s="4">
        <v>5.45</v>
      </c>
      <c r="AW218" s="4">
        <v>-1.7000000000000002</v>
      </c>
    </row>
    <row r="219" spans="1:49" x14ac:dyDescent="0.2">
      <c r="A219" s="13" t="s">
        <v>392</v>
      </c>
      <c r="B219" s="13" t="s">
        <v>1014</v>
      </c>
      <c r="C219" s="1" t="s">
        <v>398</v>
      </c>
      <c r="D219" s="13" t="s">
        <v>503</v>
      </c>
      <c r="E219" s="13">
        <v>69</v>
      </c>
      <c r="F219" s="13">
        <v>0</v>
      </c>
      <c r="G219" s="13">
        <v>2</v>
      </c>
      <c r="H219" s="40">
        <f t="shared" si="33"/>
        <v>2</v>
      </c>
      <c r="I219">
        <v>0</v>
      </c>
      <c r="J219">
        <v>2</v>
      </c>
      <c r="K219">
        <v>0</v>
      </c>
      <c r="L219" s="20">
        <f t="shared" si="34"/>
        <v>15</v>
      </c>
      <c r="M219">
        <v>6</v>
      </c>
      <c r="N219">
        <v>5</v>
      </c>
      <c r="O219">
        <v>2</v>
      </c>
      <c r="P219" s="15">
        <f t="shared" si="35"/>
        <v>0</v>
      </c>
      <c r="Q219" s="15">
        <f t="shared" si="36"/>
        <v>0</v>
      </c>
      <c r="R219">
        <v>6</v>
      </c>
      <c r="S219">
        <v>0</v>
      </c>
      <c r="T219">
        <v>0</v>
      </c>
      <c r="U219">
        <v>1</v>
      </c>
      <c r="V219">
        <v>5</v>
      </c>
      <c r="W219" s="16">
        <v>124.78333333330001</v>
      </c>
      <c r="X219" s="26">
        <f t="shared" si="37"/>
        <v>1.8084541062797101</v>
      </c>
      <c r="Y219" s="4">
        <v>117.57</v>
      </c>
      <c r="Z219" s="32">
        <f t="shared" si="38"/>
        <v>1.7039130434782608</v>
      </c>
      <c r="AA219" s="4">
        <v>274.66000000000003</v>
      </c>
      <c r="AB219" s="26">
        <f t="shared" si="39"/>
        <v>3.9805797101449278</v>
      </c>
      <c r="AC219" s="21">
        <f t="shared" si="40"/>
        <v>0.29974759707314585</v>
      </c>
      <c r="AD219" s="13">
        <v>16</v>
      </c>
      <c r="AE219" s="13">
        <v>38</v>
      </c>
      <c r="AF219" s="21">
        <f t="shared" si="41"/>
        <v>0.29629629629629628</v>
      </c>
      <c r="AG219">
        <v>2</v>
      </c>
      <c r="AH219">
        <v>13</v>
      </c>
      <c r="AI219" s="42">
        <v>13</v>
      </c>
      <c r="AJ219" s="42">
        <v>100</v>
      </c>
      <c r="AK219" s="42">
        <v>8</v>
      </c>
      <c r="AL219" s="42">
        <v>34</v>
      </c>
      <c r="AM219" s="42">
        <v>38</v>
      </c>
      <c r="AN219" s="42">
        <v>3</v>
      </c>
      <c r="AO219">
        <v>18</v>
      </c>
      <c r="AP219">
        <v>107</v>
      </c>
      <c r="AQ219" s="31">
        <f t="shared" si="42"/>
        <v>0.14399999999999999</v>
      </c>
      <c r="AR219">
        <v>3.7</v>
      </c>
      <c r="AS219">
        <v>0</v>
      </c>
      <c r="AT219">
        <v>0</v>
      </c>
      <c r="AU219" s="16">
        <f t="shared" si="43"/>
        <v>-81.143148762439409</v>
      </c>
      <c r="AV219" s="4">
        <v>4.96</v>
      </c>
      <c r="AW219" s="4">
        <v>0.08</v>
      </c>
    </row>
    <row r="220" spans="1:49" x14ac:dyDescent="0.2">
      <c r="A220" s="13" t="s">
        <v>1018</v>
      </c>
      <c r="B220" s="13" t="s">
        <v>1019</v>
      </c>
      <c r="C220" s="13" t="s">
        <v>214</v>
      </c>
      <c r="D220" s="13" t="s">
        <v>146</v>
      </c>
      <c r="E220" s="13">
        <v>77</v>
      </c>
      <c r="F220" s="13">
        <v>0</v>
      </c>
      <c r="G220" s="13">
        <v>2</v>
      </c>
      <c r="H220" s="40">
        <f t="shared" si="33"/>
        <v>2</v>
      </c>
      <c r="I220">
        <v>0</v>
      </c>
      <c r="J220">
        <v>2</v>
      </c>
      <c r="K220">
        <v>0</v>
      </c>
      <c r="L220" s="20">
        <f t="shared" si="34"/>
        <v>12</v>
      </c>
      <c r="M220">
        <v>4</v>
      </c>
      <c r="N220">
        <v>0</v>
      </c>
      <c r="O220">
        <v>1</v>
      </c>
      <c r="P220" s="15">
        <f t="shared" si="35"/>
        <v>0</v>
      </c>
      <c r="Q220" s="15">
        <f t="shared" si="36"/>
        <v>0</v>
      </c>
      <c r="R220">
        <v>7</v>
      </c>
      <c r="S220">
        <v>4</v>
      </c>
      <c r="T220">
        <v>1</v>
      </c>
      <c r="U220">
        <v>4</v>
      </c>
      <c r="V220">
        <v>2</v>
      </c>
      <c r="W220" s="16">
        <v>103.6833333333</v>
      </c>
      <c r="X220" s="26">
        <f t="shared" si="37"/>
        <v>1.3465367965363637</v>
      </c>
      <c r="Y220" s="4">
        <v>94.04</v>
      </c>
      <c r="Z220" s="32">
        <f t="shared" si="38"/>
        <v>1.2212987012987013</v>
      </c>
      <c r="AA220" s="4">
        <v>295.60000000000002</v>
      </c>
      <c r="AB220" s="26">
        <f t="shared" si="39"/>
        <v>3.8389610389610391</v>
      </c>
      <c r="AC220" s="21">
        <f t="shared" si="40"/>
        <v>0.24135099065804333</v>
      </c>
      <c r="AD220" s="13">
        <v>28</v>
      </c>
      <c r="AE220" s="13">
        <v>29</v>
      </c>
      <c r="AF220" s="21">
        <f t="shared" si="41"/>
        <v>0.49122807017543857</v>
      </c>
      <c r="AG220">
        <v>2</v>
      </c>
      <c r="AH220">
        <v>9</v>
      </c>
      <c r="AI220" s="42">
        <v>10</v>
      </c>
      <c r="AJ220" s="42">
        <v>85</v>
      </c>
      <c r="AK220" s="42">
        <v>1</v>
      </c>
      <c r="AL220" s="42">
        <v>31</v>
      </c>
      <c r="AM220" s="42">
        <v>36</v>
      </c>
      <c r="AN220" s="42">
        <v>2</v>
      </c>
      <c r="AO220">
        <v>11</v>
      </c>
      <c r="AP220">
        <v>93</v>
      </c>
      <c r="AQ220" s="31">
        <f t="shared" si="42"/>
        <v>0.10576923076923077</v>
      </c>
      <c r="AR220">
        <v>-2.99</v>
      </c>
      <c r="AS220">
        <v>1</v>
      </c>
      <c r="AT220">
        <v>1</v>
      </c>
      <c r="AU220" s="16">
        <f t="shared" si="43"/>
        <v>-93.151850276478086</v>
      </c>
      <c r="AV220" s="4">
        <v>6.78</v>
      </c>
      <c r="AW220" s="4">
        <v>1.19</v>
      </c>
    </row>
    <row r="221" spans="1:49" x14ac:dyDescent="0.2">
      <c r="A221" s="13" t="s">
        <v>1022</v>
      </c>
      <c r="B221" s="13" t="s">
        <v>1023</v>
      </c>
      <c r="C221" s="1" t="s">
        <v>584</v>
      </c>
      <c r="D221" s="13" t="s">
        <v>173</v>
      </c>
      <c r="E221" s="13">
        <v>1</v>
      </c>
      <c r="F221" s="13">
        <v>0</v>
      </c>
      <c r="G221" s="13">
        <v>0</v>
      </c>
      <c r="H221" s="40">
        <f t="shared" si="33"/>
        <v>0</v>
      </c>
      <c r="I221">
        <v>0</v>
      </c>
      <c r="J221">
        <v>0</v>
      </c>
      <c r="K221">
        <v>0</v>
      </c>
      <c r="L221" s="20">
        <f t="shared" si="34"/>
        <v>0</v>
      </c>
      <c r="M221">
        <v>0</v>
      </c>
      <c r="N221">
        <v>0</v>
      </c>
      <c r="O221">
        <v>0</v>
      </c>
      <c r="P221" s="15">
        <f t="shared" si="35"/>
        <v>0</v>
      </c>
      <c r="Q221" s="15">
        <f t="shared" si="36"/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s="16">
        <v>0</v>
      </c>
      <c r="X221" s="26">
        <f t="shared" si="37"/>
        <v>0</v>
      </c>
      <c r="Y221" s="4">
        <v>0</v>
      </c>
      <c r="Z221" s="32">
        <f t="shared" si="38"/>
        <v>0</v>
      </c>
      <c r="AA221" s="4">
        <v>1.1400000000000001</v>
      </c>
      <c r="AB221" s="26">
        <f t="shared" si="39"/>
        <v>1.1400000000000001</v>
      </c>
      <c r="AC221" s="21">
        <f t="shared" si="40"/>
        <v>0</v>
      </c>
      <c r="AD221" s="1"/>
      <c r="AE221" s="1"/>
      <c r="AF221" s="21" t="str">
        <f t="shared" si="41"/>
        <v xml:space="preserve"> </v>
      </c>
      <c r="AG221">
        <v>0</v>
      </c>
      <c r="AH221">
        <v>0</v>
      </c>
      <c r="AI221" s="42">
        <v>0</v>
      </c>
      <c r="AJ221" s="42">
        <v>0</v>
      </c>
      <c r="AK221" s="42">
        <v>0</v>
      </c>
      <c r="AL221" s="42">
        <v>0</v>
      </c>
      <c r="AM221" s="42">
        <v>0</v>
      </c>
      <c r="AN221" s="42">
        <v>0</v>
      </c>
      <c r="AO221">
        <v>0</v>
      </c>
      <c r="AP221">
        <v>0</v>
      </c>
      <c r="AQ221" s="31">
        <f t="shared" si="42"/>
        <v>0</v>
      </c>
      <c r="AR221"/>
      <c r="AS221">
        <v>0</v>
      </c>
      <c r="AT221">
        <v>0</v>
      </c>
      <c r="AU221" s="16">
        <f t="shared" si="43"/>
        <v>0</v>
      </c>
    </row>
    <row r="222" spans="1:49" x14ac:dyDescent="0.2">
      <c r="A222" s="13" t="s">
        <v>1025</v>
      </c>
      <c r="B222" s="13" t="s">
        <v>1026</v>
      </c>
      <c r="C222" s="1" t="s">
        <v>162</v>
      </c>
      <c r="D222" s="13" t="s">
        <v>173</v>
      </c>
      <c r="E222" s="13">
        <v>5</v>
      </c>
      <c r="F222" s="13">
        <v>0</v>
      </c>
      <c r="G222" s="13">
        <v>0</v>
      </c>
      <c r="H222" s="40">
        <f t="shared" si="33"/>
        <v>0</v>
      </c>
      <c r="I222">
        <v>0</v>
      </c>
      <c r="J222">
        <v>0</v>
      </c>
      <c r="K222">
        <v>0</v>
      </c>
      <c r="L222" s="20">
        <f t="shared" si="34"/>
        <v>0</v>
      </c>
      <c r="M222">
        <v>0</v>
      </c>
      <c r="N222">
        <v>0</v>
      </c>
      <c r="O222">
        <v>0</v>
      </c>
      <c r="P222" s="15">
        <f t="shared" si="35"/>
        <v>0</v>
      </c>
      <c r="Q222" s="15">
        <f t="shared" si="36"/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s="16">
        <v>0</v>
      </c>
      <c r="X222" s="26">
        <f t="shared" si="37"/>
        <v>0</v>
      </c>
      <c r="Y222" s="4">
        <v>0.76</v>
      </c>
      <c r="Z222" s="32">
        <f t="shared" si="38"/>
        <v>0.152</v>
      </c>
      <c r="AA222" s="4">
        <v>20.11</v>
      </c>
      <c r="AB222" s="26">
        <f t="shared" si="39"/>
        <v>4.0220000000000002</v>
      </c>
      <c r="AC222" s="21">
        <f t="shared" si="40"/>
        <v>3.6415908001916623E-2</v>
      </c>
      <c r="AD222" s="1"/>
      <c r="AE222" s="1"/>
      <c r="AF222" s="21" t="str">
        <f t="shared" si="41"/>
        <v xml:space="preserve"> </v>
      </c>
      <c r="AG222">
        <v>0</v>
      </c>
      <c r="AH222">
        <v>0</v>
      </c>
      <c r="AI222" s="42">
        <v>0</v>
      </c>
      <c r="AJ222" s="42">
        <v>0</v>
      </c>
      <c r="AK222" s="42">
        <v>0</v>
      </c>
      <c r="AL222" s="42">
        <v>0</v>
      </c>
      <c r="AM222" s="42">
        <v>0</v>
      </c>
      <c r="AN222" s="42">
        <v>0</v>
      </c>
      <c r="AO222">
        <v>0</v>
      </c>
      <c r="AP222">
        <v>0</v>
      </c>
      <c r="AQ222" s="31">
        <f t="shared" si="42"/>
        <v>0</v>
      </c>
      <c r="AR222"/>
      <c r="AS222">
        <v>0</v>
      </c>
      <c r="AT222">
        <v>0</v>
      </c>
      <c r="AU222" s="16">
        <f t="shared" si="43"/>
        <v>0</v>
      </c>
    </row>
    <row r="223" spans="1:49" x14ac:dyDescent="0.2">
      <c r="A223" s="13" t="s">
        <v>312</v>
      </c>
      <c r="B223" s="13" t="s">
        <v>1028</v>
      </c>
      <c r="C223" s="1" t="s">
        <v>238</v>
      </c>
      <c r="D223" s="13" t="s">
        <v>129</v>
      </c>
      <c r="E223" s="13">
        <v>39</v>
      </c>
      <c r="F223" s="13">
        <v>0</v>
      </c>
      <c r="G223" s="13">
        <v>0</v>
      </c>
      <c r="H223" s="40">
        <f t="shared" si="33"/>
        <v>0</v>
      </c>
      <c r="I223">
        <v>0</v>
      </c>
      <c r="J223">
        <v>0</v>
      </c>
      <c r="K223">
        <v>0</v>
      </c>
      <c r="L223" s="20">
        <f t="shared" si="34"/>
        <v>0</v>
      </c>
      <c r="M223">
        <v>1</v>
      </c>
      <c r="N223">
        <v>1</v>
      </c>
      <c r="O223">
        <v>1</v>
      </c>
      <c r="P223" s="15">
        <f t="shared" si="35"/>
        <v>0</v>
      </c>
      <c r="Q223" s="15">
        <f t="shared" si="36"/>
        <v>0</v>
      </c>
      <c r="R223">
        <v>4</v>
      </c>
      <c r="S223">
        <v>1</v>
      </c>
      <c r="T223">
        <v>0</v>
      </c>
      <c r="U223">
        <v>0</v>
      </c>
      <c r="V223">
        <v>3</v>
      </c>
      <c r="W223" s="16">
        <v>44.333333333299997</v>
      </c>
      <c r="X223" s="26">
        <f t="shared" si="37"/>
        <v>1.1367521367512821</v>
      </c>
      <c r="Y223" s="4">
        <v>43.23</v>
      </c>
      <c r="Z223" s="32">
        <f t="shared" si="38"/>
        <v>1.1084615384615384</v>
      </c>
      <c r="AA223" s="4">
        <v>139.57</v>
      </c>
      <c r="AB223" s="26">
        <f t="shared" si="39"/>
        <v>3.5787179487179483</v>
      </c>
      <c r="AC223" s="21">
        <f t="shared" si="40"/>
        <v>0.23648796498905911</v>
      </c>
      <c r="AD223" s="13">
        <v>14</v>
      </c>
      <c r="AE223" s="13">
        <v>21</v>
      </c>
      <c r="AF223" s="21">
        <f t="shared" si="41"/>
        <v>0.4</v>
      </c>
      <c r="AG223">
        <v>0</v>
      </c>
      <c r="AH223">
        <v>8</v>
      </c>
      <c r="AI223" s="42">
        <v>6</v>
      </c>
      <c r="AJ223" s="42">
        <v>36</v>
      </c>
      <c r="AK223" s="42">
        <v>2</v>
      </c>
      <c r="AL223" s="42">
        <v>15</v>
      </c>
      <c r="AM223" s="42">
        <v>24</v>
      </c>
      <c r="AN223" s="42">
        <v>1</v>
      </c>
      <c r="AO223">
        <v>4</v>
      </c>
      <c r="AP223">
        <v>37</v>
      </c>
      <c r="AQ223" s="31">
        <f t="shared" si="42"/>
        <v>9.7560975609756101E-2</v>
      </c>
      <c r="AR223">
        <v>3.13</v>
      </c>
      <c r="AS223">
        <v>1</v>
      </c>
      <c r="AT223">
        <v>0</v>
      </c>
      <c r="AU223" s="16">
        <f t="shared" si="43"/>
        <v>-102.70645385149203</v>
      </c>
      <c r="AV223" s="4">
        <v>15.15</v>
      </c>
      <c r="AW223" s="4">
        <v>12.57</v>
      </c>
    </row>
    <row r="224" spans="1:49" x14ac:dyDescent="0.2">
      <c r="A224" s="13" t="s">
        <v>519</v>
      </c>
      <c r="B224" s="13" t="s">
        <v>1028</v>
      </c>
      <c r="C224" s="1" t="s">
        <v>243</v>
      </c>
      <c r="D224" s="13" t="s">
        <v>173</v>
      </c>
      <c r="E224" s="13">
        <v>58</v>
      </c>
      <c r="F224" s="13">
        <v>0</v>
      </c>
      <c r="G224" s="13">
        <v>0</v>
      </c>
      <c r="H224" s="40">
        <f t="shared" si="33"/>
        <v>0</v>
      </c>
      <c r="I224">
        <v>0</v>
      </c>
      <c r="J224">
        <v>0</v>
      </c>
      <c r="K224">
        <v>0</v>
      </c>
      <c r="L224" s="20">
        <f t="shared" si="34"/>
        <v>0</v>
      </c>
      <c r="M224">
        <v>1</v>
      </c>
      <c r="N224">
        <v>0</v>
      </c>
      <c r="O224">
        <v>1</v>
      </c>
      <c r="P224" s="15">
        <f t="shared" si="35"/>
        <v>0</v>
      </c>
      <c r="Q224" s="15">
        <f t="shared" si="36"/>
        <v>0</v>
      </c>
      <c r="R224">
        <v>8</v>
      </c>
      <c r="S224">
        <v>1</v>
      </c>
      <c r="T224">
        <v>0</v>
      </c>
      <c r="U224">
        <v>0</v>
      </c>
      <c r="V224">
        <v>3</v>
      </c>
      <c r="W224" s="16">
        <v>38.15</v>
      </c>
      <c r="X224" s="26">
        <f t="shared" si="37"/>
        <v>0.65775862068965518</v>
      </c>
      <c r="Y224" s="4">
        <v>36.229999999999997</v>
      </c>
      <c r="Z224" s="32">
        <f t="shared" si="38"/>
        <v>0.62465517241379309</v>
      </c>
      <c r="AA224" s="4">
        <v>216.98</v>
      </c>
      <c r="AB224" s="26">
        <f t="shared" si="39"/>
        <v>3.7410344827586206</v>
      </c>
      <c r="AC224" s="21">
        <f t="shared" si="40"/>
        <v>0.14308281663441411</v>
      </c>
      <c r="AD224" s="1"/>
      <c r="AE224" s="1"/>
      <c r="AF224" s="21" t="str">
        <f t="shared" si="41"/>
        <v xml:space="preserve"> </v>
      </c>
      <c r="AG224">
        <v>0</v>
      </c>
      <c r="AH224">
        <v>3</v>
      </c>
      <c r="AI224" s="42">
        <v>5</v>
      </c>
      <c r="AJ224" s="42">
        <v>35</v>
      </c>
      <c r="AK224" s="42">
        <v>3</v>
      </c>
      <c r="AL224" s="42">
        <v>10</v>
      </c>
      <c r="AM224" s="42">
        <v>14</v>
      </c>
      <c r="AN224" s="42">
        <v>2</v>
      </c>
      <c r="AO224">
        <v>8</v>
      </c>
      <c r="AP224">
        <v>40</v>
      </c>
      <c r="AQ224" s="31">
        <f t="shared" si="42"/>
        <v>0.16666666666666666</v>
      </c>
      <c r="AR224">
        <v>6.3</v>
      </c>
      <c r="AS224">
        <v>0</v>
      </c>
      <c r="AT224">
        <v>0</v>
      </c>
      <c r="AU224" s="16">
        <f t="shared" si="43"/>
        <v>-86.116478056858966</v>
      </c>
      <c r="AV224" s="4">
        <v>28</v>
      </c>
      <c r="AW224" s="4">
        <v>24.7</v>
      </c>
    </row>
    <row r="225" spans="1:49" x14ac:dyDescent="0.2">
      <c r="A225" s="13" t="s">
        <v>1031</v>
      </c>
      <c r="B225" s="13" t="s">
        <v>1032</v>
      </c>
      <c r="C225" s="1" t="s">
        <v>214</v>
      </c>
      <c r="D225" s="13" t="s">
        <v>173</v>
      </c>
      <c r="E225" s="13">
        <v>68</v>
      </c>
      <c r="F225" s="13">
        <v>0</v>
      </c>
      <c r="G225" s="13">
        <v>0</v>
      </c>
      <c r="H225" s="40">
        <f t="shared" si="33"/>
        <v>0</v>
      </c>
      <c r="I225">
        <v>0</v>
      </c>
      <c r="J225">
        <v>0</v>
      </c>
      <c r="K225">
        <v>0</v>
      </c>
      <c r="L225" s="20">
        <f t="shared" si="34"/>
        <v>0</v>
      </c>
      <c r="M225">
        <v>2</v>
      </c>
      <c r="N225">
        <v>1</v>
      </c>
      <c r="O225">
        <v>1</v>
      </c>
      <c r="P225" s="15">
        <f t="shared" si="35"/>
        <v>0</v>
      </c>
      <c r="Q225" s="15">
        <f t="shared" si="36"/>
        <v>0</v>
      </c>
      <c r="R225">
        <v>18</v>
      </c>
      <c r="S225">
        <v>15</v>
      </c>
      <c r="T225">
        <v>4</v>
      </c>
      <c r="U225">
        <v>9</v>
      </c>
      <c r="V225">
        <v>2</v>
      </c>
      <c r="W225" s="16">
        <v>159.48333333330001</v>
      </c>
      <c r="X225" s="26">
        <f t="shared" si="37"/>
        <v>2.345343137254412</v>
      </c>
      <c r="Y225" s="4">
        <v>159.33000000000001</v>
      </c>
      <c r="Z225" s="32">
        <f t="shared" si="38"/>
        <v>2.3430882352941178</v>
      </c>
      <c r="AA225" s="4">
        <v>189.67</v>
      </c>
      <c r="AB225" s="26">
        <f t="shared" si="39"/>
        <v>2.7892647058823528</v>
      </c>
      <c r="AC225" s="21">
        <f t="shared" si="40"/>
        <v>0.45653295128939825</v>
      </c>
      <c r="AD225" s="1"/>
      <c r="AE225" s="1"/>
      <c r="AF225" s="21" t="str">
        <f t="shared" si="41"/>
        <v xml:space="preserve"> </v>
      </c>
      <c r="AG225">
        <v>1</v>
      </c>
      <c r="AH225">
        <v>17</v>
      </c>
      <c r="AI225" s="42">
        <v>12</v>
      </c>
      <c r="AJ225" s="42">
        <v>117</v>
      </c>
      <c r="AK225" s="42">
        <v>4</v>
      </c>
      <c r="AL225" s="42">
        <v>52</v>
      </c>
      <c r="AM225" s="42">
        <v>81</v>
      </c>
      <c r="AN225" s="42">
        <v>8</v>
      </c>
      <c r="AO225">
        <v>13</v>
      </c>
      <c r="AP225">
        <v>136</v>
      </c>
      <c r="AQ225" s="31">
        <f t="shared" si="42"/>
        <v>8.7248322147651006E-2</v>
      </c>
      <c r="AR225">
        <v>-5.95</v>
      </c>
      <c r="AS225">
        <v>3</v>
      </c>
      <c r="AT225">
        <v>3</v>
      </c>
      <c r="AU225" s="16">
        <f t="shared" si="43"/>
        <v>-91.131613632084353</v>
      </c>
      <c r="AV225" s="4">
        <v>4.3499999999999996</v>
      </c>
      <c r="AW225" s="4">
        <v>-1.07</v>
      </c>
    </row>
    <row r="226" spans="1:49" x14ac:dyDescent="0.2">
      <c r="A226" s="13" t="s">
        <v>1034</v>
      </c>
      <c r="B226" s="13" t="s">
        <v>1035</v>
      </c>
      <c r="C226" s="1" t="s">
        <v>270</v>
      </c>
      <c r="D226" s="13" t="s">
        <v>173</v>
      </c>
      <c r="E226" s="13">
        <v>76</v>
      </c>
      <c r="F226" s="13">
        <v>0</v>
      </c>
      <c r="G226" s="13">
        <v>1</v>
      </c>
      <c r="H226" s="40">
        <f t="shared" si="33"/>
        <v>1</v>
      </c>
      <c r="I226">
        <v>0</v>
      </c>
      <c r="J226">
        <v>0</v>
      </c>
      <c r="K226">
        <v>1</v>
      </c>
      <c r="L226" s="20">
        <f t="shared" si="34"/>
        <v>0</v>
      </c>
      <c r="M226">
        <v>2</v>
      </c>
      <c r="N226">
        <v>0</v>
      </c>
      <c r="O226">
        <v>0</v>
      </c>
      <c r="P226" s="15">
        <f t="shared" si="35"/>
        <v>0</v>
      </c>
      <c r="Q226" s="15">
        <f t="shared" si="36"/>
        <v>0</v>
      </c>
      <c r="R226">
        <v>18</v>
      </c>
      <c r="S226">
        <v>2</v>
      </c>
      <c r="T226">
        <v>1</v>
      </c>
      <c r="U226">
        <v>2</v>
      </c>
      <c r="V226">
        <v>4</v>
      </c>
      <c r="W226" s="16">
        <v>66.183333333299998</v>
      </c>
      <c r="X226" s="26">
        <f t="shared" si="37"/>
        <v>0.8708333333328947</v>
      </c>
      <c r="Y226" s="4">
        <v>65.900000000000006</v>
      </c>
      <c r="Z226" s="32">
        <f t="shared" si="38"/>
        <v>0.86710526315789482</v>
      </c>
      <c r="AA226" s="4">
        <v>202.62</v>
      </c>
      <c r="AB226" s="26">
        <f t="shared" si="39"/>
        <v>2.6660526315789475</v>
      </c>
      <c r="AC226" s="21">
        <f t="shared" si="40"/>
        <v>0.24541933561745868</v>
      </c>
      <c r="AD226" s="1"/>
      <c r="AE226" s="1"/>
      <c r="AF226" s="21" t="str">
        <f t="shared" si="41"/>
        <v xml:space="preserve"> </v>
      </c>
      <c r="AG226">
        <v>2</v>
      </c>
      <c r="AH226">
        <v>13</v>
      </c>
      <c r="AI226" s="42">
        <v>8</v>
      </c>
      <c r="AJ226" s="42">
        <v>50</v>
      </c>
      <c r="AK226" s="42">
        <v>2</v>
      </c>
      <c r="AL226" s="42">
        <v>19</v>
      </c>
      <c r="AM226" s="42">
        <v>30</v>
      </c>
      <c r="AN226" s="42">
        <v>1</v>
      </c>
      <c r="AO226">
        <v>11</v>
      </c>
      <c r="AP226">
        <v>61</v>
      </c>
      <c r="AQ226" s="31">
        <f t="shared" si="42"/>
        <v>0.15277777777777779</v>
      </c>
      <c r="AR226">
        <v>-0.94</v>
      </c>
      <c r="AS226">
        <v>0</v>
      </c>
      <c r="AT226">
        <v>0</v>
      </c>
      <c r="AU226" s="16">
        <f t="shared" si="43"/>
        <v>-90.13657056145675</v>
      </c>
      <c r="AV226" s="4">
        <v>10</v>
      </c>
      <c r="AW226" s="4">
        <v>-0.81</v>
      </c>
    </row>
    <row r="227" spans="1:49" x14ac:dyDescent="0.2">
      <c r="A227" s="13" t="s">
        <v>546</v>
      </c>
      <c r="B227" s="13" t="s">
        <v>1037</v>
      </c>
      <c r="C227" s="1" t="s">
        <v>238</v>
      </c>
      <c r="D227" s="13" t="s">
        <v>146</v>
      </c>
      <c r="E227" s="13">
        <v>78</v>
      </c>
      <c r="F227" s="13">
        <v>1</v>
      </c>
      <c r="G227" s="13">
        <v>0</v>
      </c>
      <c r="H227" s="40">
        <f t="shared" si="33"/>
        <v>1</v>
      </c>
      <c r="I227">
        <v>1</v>
      </c>
      <c r="J227">
        <v>0</v>
      </c>
      <c r="K227">
        <v>0</v>
      </c>
      <c r="L227" s="20">
        <f t="shared" si="34"/>
        <v>0</v>
      </c>
      <c r="M227">
        <v>2</v>
      </c>
      <c r="N227">
        <v>0</v>
      </c>
      <c r="O227">
        <v>1</v>
      </c>
      <c r="P227" s="15">
        <f t="shared" si="35"/>
        <v>0.5</v>
      </c>
      <c r="Q227" s="15">
        <f t="shared" si="36"/>
        <v>0.33333333333333331</v>
      </c>
      <c r="R227">
        <v>1</v>
      </c>
      <c r="S227">
        <v>0</v>
      </c>
      <c r="T227">
        <v>0</v>
      </c>
      <c r="U227">
        <v>0</v>
      </c>
      <c r="V227">
        <v>0</v>
      </c>
      <c r="W227" s="16">
        <v>21.7</v>
      </c>
      <c r="X227" s="26">
        <f t="shared" si="37"/>
        <v>0.27820512820512822</v>
      </c>
      <c r="Y227" s="4">
        <v>19.12</v>
      </c>
      <c r="Z227" s="32">
        <f t="shared" si="38"/>
        <v>0.24512820512820513</v>
      </c>
      <c r="AA227" s="4">
        <v>377.01</v>
      </c>
      <c r="AB227" s="26">
        <f t="shared" si="39"/>
        <v>4.8334615384615383</v>
      </c>
      <c r="AC227" s="21">
        <f t="shared" si="40"/>
        <v>4.8266983061116299E-2</v>
      </c>
      <c r="AD227" s="13">
        <v>0</v>
      </c>
      <c r="AE227" s="13">
        <v>6</v>
      </c>
      <c r="AF227" s="21">
        <f t="shared" si="41"/>
        <v>0</v>
      </c>
      <c r="AG227">
        <v>1</v>
      </c>
      <c r="AH227">
        <v>2</v>
      </c>
      <c r="AI227" s="42">
        <v>2</v>
      </c>
      <c r="AJ227" s="42">
        <v>13</v>
      </c>
      <c r="AK227" s="42">
        <v>0</v>
      </c>
      <c r="AL227" s="42">
        <v>10</v>
      </c>
      <c r="AM227" s="42">
        <v>10</v>
      </c>
      <c r="AN227" s="42">
        <v>1</v>
      </c>
      <c r="AO227">
        <v>3</v>
      </c>
      <c r="AP227">
        <v>20</v>
      </c>
      <c r="AQ227" s="31">
        <f t="shared" si="42"/>
        <v>0.13043478260869565</v>
      </c>
      <c r="AR227">
        <v>6.05</v>
      </c>
      <c r="AS227">
        <v>0</v>
      </c>
      <c r="AT227">
        <v>0</v>
      </c>
      <c r="AU227" s="16">
        <f t="shared" si="43"/>
        <v>-97.280334728033466</v>
      </c>
      <c r="AV227" s="4">
        <v>13.33</v>
      </c>
      <c r="AW227" s="4">
        <v>8.51</v>
      </c>
    </row>
    <row r="228" spans="1:49" x14ac:dyDescent="0.2">
      <c r="A228" s="13" t="s">
        <v>1040</v>
      </c>
      <c r="B228" s="13" t="s">
        <v>1041</v>
      </c>
      <c r="C228" s="1" t="s">
        <v>584</v>
      </c>
      <c r="D228" s="13" t="s">
        <v>173</v>
      </c>
      <c r="E228" s="13">
        <v>60</v>
      </c>
      <c r="F228" s="13">
        <v>0</v>
      </c>
      <c r="G228" s="13">
        <v>0</v>
      </c>
      <c r="H228" s="40">
        <f t="shared" si="33"/>
        <v>0</v>
      </c>
      <c r="I228">
        <v>0</v>
      </c>
      <c r="J228">
        <v>0</v>
      </c>
      <c r="K228">
        <v>0</v>
      </c>
      <c r="L228" s="20">
        <f t="shared" si="34"/>
        <v>0</v>
      </c>
      <c r="M228">
        <v>1</v>
      </c>
      <c r="N228">
        <v>0</v>
      </c>
      <c r="O228">
        <v>1</v>
      </c>
      <c r="P228" s="15">
        <f t="shared" si="35"/>
        <v>0</v>
      </c>
      <c r="Q228" s="15">
        <f t="shared" si="36"/>
        <v>0</v>
      </c>
      <c r="R228">
        <v>12</v>
      </c>
      <c r="S228">
        <v>3</v>
      </c>
      <c r="T228">
        <v>4</v>
      </c>
      <c r="U228">
        <v>2</v>
      </c>
      <c r="V228">
        <v>1</v>
      </c>
      <c r="W228" s="16">
        <v>109.4833333333</v>
      </c>
      <c r="X228" s="26">
        <f t="shared" si="37"/>
        <v>1.8247222222216666</v>
      </c>
      <c r="Y228" s="4">
        <v>101.27</v>
      </c>
      <c r="Z228" s="32">
        <f t="shared" si="38"/>
        <v>1.6878333333333333</v>
      </c>
      <c r="AA228" s="4">
        <v>262.23</v>
      </c>
      <c r="AB228" s="26">
        <f t="shared" si="39"/>
        <v>4.3705000000000007</v>
      </c>
      <c r="AC228" s="21">
        <f t="shared" si="40"/>
        <v>0.27859697386519944</v>
      </c>
      <c r="AD228" s="1"/>
      <c r="AE228" s="1"/>
      <c r="AF228" s="21" t="str">
        <f t="shared" si="41"/>
        <v xml:space="preserve"> </v>
      </c>
      <c r="AG228">
        <v>0</v>
      </c>
      <c r="AH228">
        <v>12</v>
      </c>
      <c r="AI228" s="42">
        <v>20</v>
      </c>
      <c r="AJ228" s="42">
        <v>67</v>
      </c>
      <c r="AK228" s="42">
        <v>7</v>
      </c>
      <c r="AL228" s="42">
        <v>34</v>
      </c>
      <c r="AM228" s="42">
        <v>34</v>
      </c>
      <c r="AN228" s="42">
        <v>5</v>
      </c>
      <c r="AO228">
        <v>21</v>
      </c>
      <c r="AP228">
        <v>89</v>
      </c>
      <c r="AQ228" s="31">
        <f t="shared" si="42"/>
        <v>0.19090909090909092</v>
      </c>
      <c r="AR228">
        <v>4.53</v>
      </c>
      <c r="AS228">
        <v>0</v>
      </c>
      <c r="AT228">
        <v>1</v>
      </c>
      <c r="AU228" s="16">
        <f t="shared" si="43"/>
        <v>-68.134689444060442</v>
      </c>
      <c r="AV228" s="4">
        <v>11.86</v>
      </c>
      <c r="AW228" s="4">
        <v>6.71</v>
      </c>
    </row>
    <row r="229" spans="1:49" x14ac:dyDescent="0.2">
      <c r="A229" s="13" t="s">
        <v>1043</v>
      </c>
      <c r="B229" s="13" t="s">
        <v>1044</v>
      </c>
      <c r="C229" s="1" t="s">
        <v>446</v>
      </c>
      <c r="D229" s="13" t="s">
        <v>154</v>
      </c>
      <c r="E229" s="13">
        <v>79</v>
      </c>
      <c r="F229" s="13">
        <v>0</v>
      </c>
      <c r="G229" s="13">
        <v>0</v>
      </c>
      <c r="H229" s="40">
        <f t="shared" si="33"/>
        <v>0</v>
      </c>
      <c r="I229">
        <v>0</v>
      </c>
      <c r="J229">
        <v>0</v>
      </c>
      <c r="K229">
        <v>0</v>
      </c>
      <c r="L229" s="20">
        <f t="shared" si="34"/>
        <v>0</v>
      </c>
      <c r="M229">
        <v>0</v>
      </c>
      <c r="N229">
        <v>1</v>
      </c>
      <c r="O229">
        <v>1</v>
      </c>
      <c r="P229" s="15">
        <f t="shared" si="35"/>
        <v>0</v>
      </c>
      <c r="Q229" s="15">
        <f t="shared" si="36"/>
        <v>0</v>
      </c>
      <c r="R229">
        <v>2</v>
      </c>
      <c r="S229">
        <v>3</v>
      </c>
      <c r="T229">
        <v>0</v>
      </c>
      <c r="U229">
        <v>0</v>
      </c>
      <c r="V229">
        <v>3</v>
      </c>
      <c r="W229" s="16">
        <v>40.2166666667</v>
      </c>
      <c r="X229" s="26">
        <f t="shared" si="37"/>
        <v>0.5090717299582278</v>
      </c>
      <c r="Y229" s="4">
        <v>37.840000000000003</v>
      </c>
      <c r="Z229" s="32">
        <f t="shared" si="38"/>
        <v>0.47898734177215196</v>
      </c>
      <c r="AA229" s="4">
        <v>398.59</v>
      </c>
      <c r="AB229" s="26">
        <f t="shared" si="39"/>
        <v>5.0454430379746835</v>
      </c>
      <c r="AC229" s="21">
        <f t="shared" si="40"/>
        <v>8.6703480512338754E-2</v>
      </c>
      <c r="AD229" s="13">
        <v>0</v>
      </c>
      <c r="AE229" s="13">
        <v>3</v>
      </c>
      <c r="AF229" s="21">
        <f t="shared" si="41"/>
        <v>0</v>
      </c>
      <c r="AG229">
        <v>0</v>
      </c>
      <c r="AH229">
        <v>3</v>
      </c>
      <c r="AI229" s="42">
        <v>6</v>
      </c>
      <c r="AJ229" s="42">
        <v>38</v>
      </c>
      <c r="AK229" s="42">
        <v>1</v>
      </c>
      <c r="AL229" s="42">
        <v>11</v>
      </c>
      <c r="AM229" s="42">
        <v>18</v>
      </c>
      <c r="AN229" s="42">
        <v>1</v>
      </c>
      <c r="AO229">
        <v>5</v>
      </c>
      <c r="AP229">
        <v>44</v>
      </c>
      <c r="AQ229" s="31">
        <f t="shared" si="42"/>
        <v>0.10204081632653061</v>
      </c>
      <c r="AR229">
        <v>1.51</v>
      </c>
      <c r="AS229">
        <v>1</v>
      </c>
      <c r="AT229">
        <v>1</v>
      </c>
      <c r="AU229" s="16">
        <f t="shared" si="43"/>
        <v>-98.308668076109925</v>
      </c>
      <c r="AV229" s="4">
        <v>12.9</v>
      </c>
      <c r="AW229" s="4">
        <v>7.18</v>
      </c>
    </row>
    <row r="230" spans="1:49" x14ac:dyDescent="0.2">
      <c r="A230" s="13" t="s">
        <v>953</v>
      </c>
      <c r="B230" s="13" t="s">
        <v>1046</v>
      </c>
      <c r="C230" s="1" t="s">
        <v>128</v>
      </c>
      <c r="D230" s="13" t="s">
        <v>173</v>
      </c>
      <c r="E230" s="13">
        <v>82</v>
      </c>
      <c r="F230" s="13">
        <v>0</v>
      </c>
      <c r="G230" s="13">
        <v>1</v>
      </c>
      <c r="H230" s="40">
        <f t="shared" si="33"/>
        <v>1</v>
      </c>
      <c r="I230">
        <v>0</v>
      </c>
      <c r="J230">
        <v>1</v>
      </c>
      <c r="K230">
        <v>0</v>
      </c>
      <c r="L230" s="20">
        <f t="shared" si="34"/>
        <v>13</v>
      </c>
      <c r="M230">
        <v>3</v>
      </c>
      <c r="N230">
        <v>3</v>
      </c>
      <c r="O230">
        <v>0</v>
      </c>
      <c r="P230" s="15">
        <f t="shared" si="35"/>
        <v>0</v>
      </c>
      <c r="Q230" s="15">
        <f t="shared" si="36"/>
        <v>0</v>
      </c>
      <c r="R230">
        <v>13</v>
      </c>
      <c r="S230">
        <v>16</v>
      </c>
      <c r="T230">
        <v>5</v>
      </c>
      <c r="U230">
        <v>10</v>
      </c>
      <c r="V230">
        <v>1</v>
      </c>
      <c r="W230" s="16">
        <v>219.3333333333</v>
      </c>
      <c r="X230" s="26">
        <f t="shared" si="37"/>
        <v>2.6747967479670733</v>
      </c>
      <c r="Y230" s="4">
        <v>220.08</v>
      </c>
      <c r="Z230" s="32">
        <f t="shared" si="38"/>
        <v>2.6839024390243904</v>
      </c>
      <c r="AA230" s="4">
        <v>237.68</v>
      </c>
      <c r="AB230" s="26">
        <f t="shared" si="39"/>
        <v>2.8985365853658536</v>
      </c>
      <c r="AC230" s="21">
        <f t="shared" si="40"/>
        <v>0.48077595246417343</v>
      </c>
      <c r="AD230" s="1"/>
      <c r="AE230" s="1"/>
      <c r="AF230" s="21" t="str">
        <f t="shared" si="41"/>
        <v xml:space="preserve"> </v>
      </c>
      <c r="AG230">
        <v>2</v>
      </c>
      <c r="AH230">
        <v>28</v>
      </c>
      <c r="AI230" s="42">
        <v>24</v>
      </c>
      <c r="AJ230" s="42">
        <v>199</v>
      </c>
      <c r="AK230" s="42">
        <v>9</v>
      </c>
      <c r="AL230" s="42">
        <v>79</v>
      </c>
      <c r="AM230" s="42">
        <v>78</v>
      </c>
      <c r="AN230" s="42">
        <v>4</v>
      </c>
      <c r="AO230">
        <v>24</v>
      </c>
      <c r="AP230">
        <v>208</v>
      </c>
      <c r="AQ230" s="31">
        <f t="shared" si="42"/>
        <v>0.10344827586206896</v>
      </c>
      <c r="AR230">
        <v>-6.73</v>
      </c>
      <c r="AS230">
        <v>2</v>
      </c>
      <c r="AT230">
        <v>0</v>
      </c>
      <c r="AU230" s="16">
        <f t="shared" si="43"/>
        <v>-94.056706652126508</v>
      </c>
      <c r="AV230" s="4">
        <v>6.78</v>
      </c>
      <c r="AW230" s="4">
        <v>-2.2200000000000002</v>
      </c>
    </row>
    <row r="231" spans="1:49" x14ac:dyDescent="0.2">
      <c r="A231" s="13" t="s">
        <v>1049</v>
      </c>
      <c r="B231" s="13" t="s">
        <v>1050</v>
      </c>
      <c r="C231" s="1" t="s">
        <v>314</v>
      </c>
      <c r="D231" s="13" t="s">
        <v>596</v>
      </c>
      <c r="E231" s="13">
        <v>81</v>
      </c>
      <c r="F231" s="13">
        <v>0</v>
      </c>
      <c r="G231" s="13">
        <v>1</v>
      </c>
      <c r="H231" s="40">
        <f t="shared" si="33"/>
        <v>1</v>
      </c>
      <c r="I231">
        <v>0</v>
      </c>
      <c r="J231">
        <v>1</v>
      </c>
      <c r="K231">
        <v>0</v>
      </c>
      <c r="L231" s="20">
        <f t="shared" si="34"/>
        <v>31</v>
      </c>
      <c r="M231">
        <v>17</v>
      </c>
      <c r="N231">
        <v>2</v>
      </c>
      <c r="O231">
        <v>0</v>
      </c>
      <c r="P231" s="15">
        <f t="shared" si="35"/>
        <v>0</v>
      </c>
      <c r="Q231" s="15">
        <f t="shared" si="36"/>
        <v>0</v>
      </c>
      <c r="R231">
        <v>4</v>
      </c>
      <c r="S231">
        <v>1</v>
      </c>
      <c r="T231">
        <v>5</v>
      </c>
      <c r="U231">
        <v>1</v>
      </c>
      <c r="V231">
        <v>8</v>
      </c>
      <c r="W231" s="16">
        <v>130.0833333333</v>
      </c>
      <c r="X231" s="26">
        <f t="shared" si="37"/>
        <v>1.6059670781888888</v>
      </c>
      <c r="Y231" s="4">
        <v>117.07</v>
      </c>
      <c r="Z231" s="32">
        <f t="shared" si="38"/>
        <v>1.4453086419753085</v>
      </c>
      <c r="AA231" s="4">
        <v>281.81</v>
      </c>
      <c r="AB231" s="26">
        <f t="shared" si="39"/>
        <v>3.4791358024691359</v>
      </c>
      <c r="AC231" s="21">
        <f t="shared" si="40"/>
        <v>0.29349679101484155</v>
      </c>
      <c r="AD231" s="13">
        <v>1</v>
      </c>
      <c r="AE231" s="13">
        <v>0</v>
      </c>
      <c r="AF231" s="21">
        <f t="shared" si="41"/>
        <v>1</v>
      </c>
      <c r="AG231">
        <v>1</v>
      </c>
      <c r="AH231">
        <v>11</v>
      </c>
      <c r="AI231" s="42">
        <v>30</v>
      </c>
      <c r="AJ231" s="42">
        <v>86</v>
      </c>
      <c r="AK231" s="42">
        <v>5</v>
      </c>
      <c r="AL231" s="42">
        <v>39</v>
      </c>
      <c r="AM231" s="42">
        <v>52</v>
      </c>
      <c r="AN231" s="42">
        <v>1</v>
      </c>
      <c r="AO231">
        <v>29</v>
      </c>
      <c r="AP231">
        <v>104</v>
      </c>
      <c r="AQ231" s="31">
        <f t="shared" si="42"/>
        <v>0.21804511278195488</v>
      </c>
      <c r="AR231">
        <v>9.6300000000000008</v>
      </c>
      <c r="AS231">
        <v>0</v>
      </c>
      <c r="AT231">
        <v>3</v>
      </c>
      <c r="AU231" s="16">
        <f t="shared" si="43"/>
        <v>-77.389595968224143</v>
      </c>
      <c r="AV231" s="4">
        <v>10.34</v>
      </c>
      <c r="AW231" s="4">
        <v>0.08</v>
      </c>
    </row>
    <row r="232" spans="1:49" x14ac:dyDescent="0.2">
      <c r="A232" s="13" t="s">
        <v>1053</v>
      </c>
      <c r="B232" s="13" t="s">
        <v>1054</v>
      </c>
      <c r="C232" s="1" t="s">
        <v>249</v>
      </c>
      <c r="D232" s="13" t="s">
        <v>173</v>
      </c>
      <c r="E232" s="13">
        <v>42</v>
      </c>
      <c r="F232" s="13">
        <v>0</v>
      </c>
      <c r="G232" s="13">
        <v>0</v>
      </c>
      <c r="H232" s="40">
        <f t="shared" si="33"/>
        <v>0</v>
      </c>
      <c r="I232">
        <v>0</v>
      </c>
      <c r="J232">
        <v>0</v>
      </c>
      <c r="K232">
        <v>0</v>
      </c>
      <c r="L232" s="20">
        <f t="shared" si="34"/>
        <v>0</v>
      </c>
      <c r="M232">
        <v>2</v>
      </c>
      <c r="N232">
        <v>0</v>
      </c>
      <c r="O232">
        <v>1</v>
      </c>
      <c r="P232" s="15">
        <f t="shared" si="35"/>
        <v>0</v>
      </c>
      <c r="Q232" s="15">
        <f t="shared" si="36"/>
        <v>0</v>
      </c>
      <c r="R232">
        <v>2</v>
      </c>
      <c r="S232">
        <v>1</v>
      </c>
      <c r="T232">
        <v>0</v>
      </c>
      <c r="U232">
        <v>1</v>
      </c>
      <c r="V232">
        <v>0</v>
      </c>
      <c r="W232" s="16">
        <v>27.7833333333</v>
      </c>
      <c r="X232" s="26">
        <f t="shared" si="37"/>
        <v>0.6615079365071429</v>
      </c>
      <c r="Y232" s="4">
        <v>27.78</v>
      </c>
      <c r="Z232" s="32">
        <f t="shared" si="38"/>
        <v>0.66142857142857148</v>
      </c>
      <c r="AA232" s="4">
        <v>204.75</v>
      </c>
      <c r="AB232" s="26">
        <f t="shared" si="39"/>
        <v>4.875</v>
      </c>
      <c r="AC232" s="21">
        <f t="shared" si="40"/>
        <v>0.11946845568313767</v>
      </c>
      <c r="AD232" s="1"/>
      <c r="AE232" s="1"/>
      <c r="AF232" s="21" t="str">
        <f t="shared" si="41"/>
        <v xml:space="preserve"> </v>
      </c>
      <c r="AG232">
        <v>0</v>
      </c>
      <c r="AH232">
        <v>2</v>
      </c>
      <c r="AI232" s="42">
        <v>10</v>
      </c>
      <c r="AJ232" s="42">
        <v>30</v>
      </c>
      <c r="AK232" s="42">
        <v>1</v>
      </c>
      <c r="AL232" s="42">
        <v>14</v>
      </c>
      <c r="AM232" s="42">
        <v>14</v>
      </c>
      <c r="AN232" s="42">
        <v>4</v>
      </c>
      <c r="AO232">
        <v>7</v>
      </c>
      <c r="AP232">
        <v>32</v>
      </c>
      <c r="AQ232" s="31">
        <f t="shared" si="42"/>
        <v>0.17948717948717949</v>
      </c>
      <c r="AR232">
        <v>7.84</v>
      </c>
      <c r="AS232">
        <v>0</v>
      </c>
      <c r="AT232">
        <v>1</v>
      </c>
      <c r="AU232" s="16">
        <f t="shared" si="43"/>
        <v>-97.192224622030238</v>
      </c>
      <c r="AV232" s="4">
        <v>17.649999999999999</v>
      </c>
      <c r="AW232" s="4">
        <v>11.93</v>
      </c>
    </row>
    <row r="233" spans="1:49" x14ac:dyDescent="0.2">
      <c r="A233" s="13" t="s">
        <v>1058</v>
      </c>
      <c r="B233" s="13" t="s">
        <v>1059</v>
      </c>
      <c r="C233" s="1" t="s">
        <v>334</v>
      </c>
      <c r="D233" s="13" t="s">
        <v>844</v>
      </c>
      <c r="E233" s="13">
        <v>45</v>
      </c>
      <c r="F233" s="13">
        <v>0</v>
      </c>
      <c r="G233" s="13">
        <v>0</v>
      </c>
      <c r="H233" s="40">
        <f t="shared" si="33"/>
        <v>0</v>
      </c>
      <c r="I233">
        <v>0</v>
      </c>
      <c r="J233">
        <v>0</v>
      </c>
      <c r="K233">
        <v>0</v>
      </c>
      <c r="L233" s="20">
        <f t="shared" si="34"/>
        <v>0</v>
      </c>
      <c r="M233">
        <v>0</v>
      </c>
      <c r="N233">
        <v>0</v>
      </c>
      <c r="O233">
        <v>1</v>
      </c>
      <c r="P233" s="15">
        <f t="shared" si="35"/>
        <v>0</v>
      </c>
      <c r="Q233" s="15">
        <f t="shared" si="36"/>
        <v>0</v>
      </c>
      <c r="R233">
        <v>2</v>
      </c>
      <c r="S233">
        <v>0</v>
      </c>
      <c r="T233">
        <v>1</v>
      </c>
      <c r="U233">
        <v>0</v>
      </c>
      <c r="V233">
        <v>0</v>
      </c>
      <c r="W233" s="16">
        <v>20.816666666700002</v>
      </c>
      <c r="X233" s="26">
        <f t="shared" si="37"/>
        <v>0.46259259259333335</v>
      </c>
      <c r="Y233" s="4">
        <v>17.59</v>
      </c>
      <c r="Z233" s="32">
        <f t="shared" si="38"/>
        <v>0.3908888888888889</v>
      </c>
      <c r="AA233" s="4">
        <v>199.18</v>
      </c>
      <c r="AB233" s="26">
        <f t="shared" si="39"/>
        <v>4.4262222222222221</v>
      </c>
      <c r="AC233" s="21">
        <f t="shared" si="40"/>
        <v>8.114591502514186E-2</v>
      </c>
      <c r="AD233" s="13">
        <v>0</v>
      </c>
      <c r="AE233" s="13">
        <v>0</v>
      </c>
      <c r="AF233" s="21" t="str">
        <f t="shared" si="41"/>
        <v xml:space="preserve"> </v>
      </c>
      <c r="AG233">
        <v>0</v>
      </c>
      <c r="AH233">
        <v>2</v>
      </c>
      <c r="AI233" s="42">
        <v>1</v>
      </c>
      <c r="AJ233" s="42">
        <v>8</v>
      </c>
      <c r="AK233" s="42">
        <v>1</v>
      </c>
      <c r="AL233" s="42">
        <v>5</v>
      </c>
      <c r="AM233" s="42">
        <v>8</v>
      </c>
      <c r="AN233" s="42">
        <v>1</v>
      </c>
      <c r="AO233">
        <v>1</v>
      </c>
      <c r="AP233">
        <v>13</v>
      </c>
      <c r="AQ233" s="31">
        <f t="shared" si="42"/>
        <v>7.1428571428571425E-2</v>
      </c>
      <c r="AR233">
        <v>-16.39</v>
      </c>
      <c r="AS233">
        <v>0</v>
      </c>
      <c r="AT233">
        <v>0</v>
      </c>
      <c r="AU233" s="16">
        <f t="shared" si="43"/>
        <v>-68.220579874928944</v>
      </c>
      <c r="AV233" s="4">
        <v>66.67</v>
      </c>
      <c r="AW233" s="4">
        <v>58.8</v>
      </c>
    </row>
    <row r="234" spans="1:49" x14ac:dyDescent="0.2">
      <c r="A234" s="13" t="s">
        <v>1061</v>
      </c>
      <c r="B234" s="13" t="s">
        <v>1062</v>
      </c>
      <c r="C234" s="1" t="s">
        <v>162</v>
      </c>
      <c r="D234" s="13" t="s">
        <v>154</v>
      </c>
      <c r="E234" s="13">
        <v>55</v>
      </c>
      <c r="F234" s="13">
        <v>0</v>
      </c>
      <c r="G234" s="13">
        <v>0</v>
      </c>
      <c r="H234" s="40">
        <f t="shared" si="33"/>
        <v>0</v>
      </c>
      <c r="I234">
        <v>0</v>
      </c>
      <c r="J234">
        <v>0</v>
      </c>
      <c r="K234">
        <v>0</v>
      </c>
      <c r="L234" s="20">
        <f t="shared" si="34"/>
        <v>0</v>
      </c>
      <c r="M234">
        <v>2</v>
      </c>
      <c r="N234">
        <v>0</v>
      </c>
      <c r="O234">
        <v>0</v>
      </c>
      <c r="P234" s="15">
        <f t="shared" si="35"/>
        <v>0</v>
      </c>
      <c r="Q234" s="15">
        <f t="shared" si="36"/>
        <v>0</v>
      </c>
      <c r="R234">
        <v>2</v>
      </c>
      <c r="S234">
        <v>2</v>
      </c>
      <c r="T234">
        <v>0</v>
      </c>
      <c r="U234">
        <v>1</v>
      </c>
      <c r="V234">
        <v>0</v>
      </c>
      <c r="W234" s="16">
        <v>31.3</v>
      </c>
      <c r="X234" s="26">
        <f t="shared" si="37"/>
        <v>0.56909090909090909</v>
      </c>
      <c r="Y234" s="4">
        <v>31.75</v>
      </c>
      <c r="Z234" s="32">
        <f t="shared" si="38"/>
        <v>0.57727272727272727</v>
      </c>
      <c r="AA234" s="4">
        <v>228.92</v>
      </c>
      <c r="AB234" s="26">
        <f t="shared" si="39"/>
        <v>4.1621818181818178</v>
      </c>
      <c r="AC234" s="21">
        <f t="shared" si="40"/>
        <v>0.12180151148962291</v>
      </c>
      <c r="AD234" s="13">
        <v>0</v>
      </c>
      <c r="AE234" s="13">
        <v>0</v>
      </c>
      <c r="AF234" s="21" t="str">
        <f t="shared" si="41"/>
        <v xml:space="preserve"> </v>
      </c>
      <c r="AG234">
        <v>1</v>
      </c>
      <c r="AH234">
        <v>0</v>
      </c>
      <c r="AI234" s="42">
        <v>4</v>
      </c>
      <c r="AJ234" s="42">
        <v>31</v>
      </c>
      <c r="AK234" s="42">
        <v>1</v>
      </c>
      <c r="AL234" s="42">
        <v>10</v>
      </c>
      <c r="AM234" s="42">
        <v>11</v>
      </c>
      <c r="AN234" s="42">
        <v>0</v>
      </c>
      <c r="AO234">
        <v>3</v>
      </c>
      <c r="AP234">
        <v>22</v>
      </c>
      <c r="AQ234" s="31">
        <f t="shared" si="42"/>
        <v>0.12</v>
      </c>
      <c r="AR234">
        <v>3.43</v>
      </c>
      <c r="AS234">
        <v>0</v>
      </c>
      <c r="AT234">
        <v>0</v>
      </c>
      <c r="AU234" s="16">
        <f t="shared" si="43"/>
        <v>-86.929133858267718</v>
      </c>
      <c r="AV234" s="4">
        <v>4.55</v>
      </c>
      <c r="AW234" s="4">
        <v>0.72</v>
      </c>
    </row>
    <row r="235" spans="1:49" x14ac:dyDescent="0.2">
      <c r="A235" s="13" t="s">
        <v>126</v>
      </c>
      <c r="B235" s="13" t="s">
        <v>1065</v>
      </c>
      <c r="C235" s="1" t="s">
        <v>145</v>
      </c>
      <c r="D235" s="13" t="s">
        <v>173</v>
      </c>
      <c r="E235" s="13">
        <v>18</v>
      </c>
      <c r="F235" s="13">
        <v>0</v>
      </c>
      <c r="G235" s="13">
        <v>0</v>
      </c>
      <c r="H235" s="40">
        <f t="shared" si="33"/>
        <v>0</v>
      </c>
      <c r="I235">
        <v>0</v>
      </c>
      <c r="J235">
        <v>0</v>
      </c>
      <c r="K235">
        <v>0</v>
      </c>
      <c r="L235" s="20">
        <f t="shared" si="34"/>
        <v>0</v>
      </c>
      <c r="M235">
        <v>3</v>
      </c>
      <c r="N235">
        <v>0</v>
      </c>
      <c r="O235">
        <v>0</v>
      </c>
      <c r="P235" s="15">
        <f t="shared" si="35"/>
        <v>0</v>
      </c>
      <c r="Q235" s="15">
        <f t="shared" si="36"/>
        <v>0</v>
      </c>
      <c r="R235">
        <v>2</v>
      </c>
      <c r="S235">
        <v>0</v>
      </c>
      <c r="T235">
        <v>1</v>
      </c>
      <c r="U235">
        <v>0</v>
      </c>
      <c r="V235">
        <v>0</v>
      </c>
      <c r="W235" s="16">
        <v>17.2833333333</v>
      </c>
      <c r="X235" s="26">
        <f t="shared" si="37"/>
        <v>0.96018518518333329</v>
      </c>
      <c r="Y235" s="4">
        <v>15.95</v>
      </c>
      <c r="Z235" s="32">
        <f t="shared" si="38"/>
        <v>0.88611111111111107</v>
      </c>
      <c r="AA235" s="4">
        <v>72.67</v>
      </c>
      <c r="AB235" s="26">
        <f t="shared" si="39"/>
        <v>4.0372222222222227</v>
      </c>
      <c r="AC235" s="21">
        <f t="shared" si="40"/>
        <v>0.17998194538478895</v>
      </c>
      <c r="AD235" s="1"/>
      <c r="AE235" s="1"/>
      <c r="AF235" s="21" t="str">
        <f t="shared" si="41"/>
        <v xml:space="preserve"> </v>
      </c>
      <c r="AG235">
        <v>0</v>
      </c>
      <c r="AH235">
        <v>0</v>
      </c>
      <c r="AI235" s="42">
        <v>4</v>
      </c>
      <c r="AJ235" s="42">
        <v>10</v>
      </c>
      <c r="AK235" s="42">
        <v>0</v>
      </c>
      <c r="AL235" s="42">
        <v>4</v>
      </c>
      <c r="AM235" s="42">
        <v>5</v>
      </c>
      <c r="AN235" s="42">
        <v>3</v>
      </c>
      <c r="AO235">
        <v>4</v>
      </c>
      <c r="AP235">
        <v>10</v>
      </c>
      <c r="AQ235" s="31">
        <f t="shared" si="42"/>
        <v>0.2857142857142857</v>
      </c>
      <c r="AR235">
        <v>16.73</v>
      </c>
      <c r="AS235">
        <v>0</v>
      </c>
      <c r="AT235">
        <v>0</v>
      </c>
      <c r="AU235" s="16">
        <f t="shared" si="43"/>
        <v>-45.141065830721004</v>
      </c>
      <c r="AV235" s="4">
        <v>25</v>
      </c>
      <c r="AW235" s="4">
        <v>19.29</v>
      </c>
    </row>
    <row r="236" spans="1:49" x14ac:dyDescent="0.2">
      <c r="A236" s="13" t="s">
        <v>1069</v>
      </c>
      <c r="B236" s="13" t="s">
        <v>1070</v>
      </c>
      <c r="C236" s="1" t="s">
        <v>153</v>
      </c>
      <c r="D236" s="13" t="s">
        <v>154</v>
      </c>
      <c r="E236" s="13">
        <v>11</v>
      </c>
      <c r="F236" s="13">
        <v>0</v>
      </c>
      <c r="G236" s="13">
        <v>0</v>
      </c>
      <c r="H236" s="40">
        <f t="shared" si="33"/>
        <v>0</v>
      </c>
      <c r="I236">
        <v>0</v>
      </c>
      <c r="J236">
        <v>0</v>
      </c>
      <c r="K236">
        <v>0</v>
      </c>
      <c r="L236" s="20">
        <f t="shared" si="34"/>
        <v>0</v>
      </c>
      <c r="M236">
        <v>0</v>
      </c>
      <c r="N236">
        <v>0</v>
      </c>
      <c r="O236">
        <v>0</v>
      </c>
      <c r="P236" s="15">
        <f t="shared" si="35"/>
        <v>0</v>
      </c>
      <c r="Q236" s="15">
        <f t="shared" si="36"/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s="16">
        <v>0</v>
      </c>
      <c r="X236" s="26">
        <f t="shared" si="37"/>
        <v>0</v>
      </c>
      <c r="Y236" s="4">
        <v>0</v>
      </c>
      <c r="Z236" s="32">
        <f t="shared" si="38"/>
        <v>0</v>
      </c>
      <c r="AA236" s="4">
        <v>67.42</v>
      </c>
      <c r="AB236" s="26">
        <f t="shared" si="39"/>
        <v>6.1290909090909089</v>
      </c>
      <c r="AC236" s="21">
        <f t="shared" si="40"/>
        <v>0</v>
      </c>
      <c r="AD236" s="13">
        <v>0</v>
      </c>
      <c r="AE236" s="13">
        <v>0</v>
      </c>
      <c r="AF236" s="21" t="str">
        <f t="shared" si="41"/>
        <v xml:space="preserve"> </v>
      </c>
      <c r="AG236">
        <v>0</v>
      </c>
      <c r="AH236">
        <v>0</v>
      </c>
      <c r="AI236" s="42">
        <v>0</v>
      </c>
      <c r="AJ236" s="42">
        <v>0</v>
      </c>
      <c r="AK236" s="42">
        <v>0</v>
      </c>
      <c r="AL236" s="42">
        <v>0</v>
      </c>
      <c r="AM236" s="42">
        <v>0</v>
      </c>
      <c r="AN236" s="42">
        <v>0</v>
      </c>
      <c r="AO236">
        <v>0</v>
      </c>
      <c r="AP236">
        <v>0</v>
      </c>
      <c r="AQ236" s="31">
        <f t="shared" si="42"/>
        <v>0</v>
      </c>
      <c r="AR236"/>
      <c r="AS236">
        <v>0</v>
      </c>
      <c r="AT236">
        <v>0</v>
      </c>
      <c r="AU236" s="16">
        <f t="shared" si="43"/>
        <v>0</v>
      </c>
    </row>
    <row r="237" spans="1:49" x14ac:dyDescent="0.2">
      <c r="A237" s="13" t="s">
        <v>1073</v>
      </c>
      <c r="B237" s="13" t="s">
        <v>1074</v>
      </c>
      <c r="C237" s="1" t="s">
        <v>179</v>
      </c>
      <c r="D237" s="13" t="s">
        <v>154</v>
      </c>
      <c r="E237" s="13">
        <v>58</v>
      </c>
      <c r="F237" s="13">
        <v>0</v>
      </c>
      <c r="G237" s="13">
        <v>0</v>
      </c>
      <c r="H237" s="40">
        <f t="shared" si="33"/>
        <v>0</v>
      </c>
      <c r="I237">
        <v>0</v>
      </c>
      <c r="J237">
        <v>0</v>
      </c>
      <c r="K237">
        <v>0</v>
      </c>
      <c r="L237" s="20">
        <f t="shared" si="34"/>
        <v>0</v>
      </c>
      <c r="M237">
        <v>1</v>
      </c>
      <c r="N237">
        <v>0</v>
      </c>
      <c r="O237">
        <v>0</v>
      </c>
      <c r="P237" s="15">
        <f t="shared" si="35"/>
        <v>0</v>
      </c>
      <c r="Q237" s="15">
        <f t="shared" si="36"/>
        <v>0</v>
      </c>
      <c r="R237">
        <v>4</v>
      </c>
      <c r="S237">
        <v>3</v>
      </c>
      <c r="T237">
        <v>2</v>
      </c>
      <c r="U237">
        <v>1</v>
      </c>
      <c r="V237">
        <v>2</v>
      </c>
      <c r="W237" s="16">
        <v>63.833333333299997</v>
      </c>
      <c r="X237" s="26">
        <f t="shared" si="37"/>
        <v>1.1005747126431034</v>
      </c>
      <c r="Y237" s="4">
        <v>58.19</v>
      </c>
      <c r="Z237" s="32">
        <f t="shared" si="38"/>
        <v>1.0032758620689655</v>
      </c>
      <c r="AA237" s="4">
        <v>201.48</v>
      </c>
      <c r="AB237" s="26">
        <f t="shared" si="39"/>
        <v>3.4737931034482759</v>
      </c>
      <c r="AC237" s="21">
        <f t="shared" si="40"/>
        <v>0.22409211691762621</v>
      </c>
      <c r="AD237" s="13">
        <v>2</v>
      </c>
      <c r="AE237" s="13">
        <v>9</v>
      </c>
      <c r="AF237" s="21">
        <f t="shared" si="41"/>
        <v>0.18181818181818182</v>
      </c>
      <c r="AG237">
        <v>0</v>
      </c>
      <c r="AH237">
        <v>4</v>
      </c>
      <c r="AI237" s="42">
        <v>6</v>
      </c>
      <c r="AJ237" s="42">
        <v>41</v>
      </c>
      <c r="AK237" s="42">
        <v>1</v>
      </c>
      <c r="AL237" s="42">
        <v>17</v>
      </c>
      <c r="AM237" s="42">
        <v>28</v>
      </c>
      <c r="AN237" s="42">
        <v>3</v>
      </c>
      <c r="AO237">
        <v>5</v>
      </c>
      <c r="AP237">
        <v>37</v>
      </c>
      <c r="AQ237" s="31">
        <f t="shared" si="42"/>
        <v>0.11904761904761904</v>
      </c>
      <c r="AR237">
        <v>-12.17</v>
      </c>
      <c r="AS237">
        <v>0</v>
      </c>
      <c r="AT237">
        <v>0</v>
      </c>
      <c r="AU237" s="16">
        <f t="shared" si="43"/>
        <v>-82.488400068740333</v>
      </c>
      <c r="AV237" s="4">
        <v>28</v>
      </c>
      <c r="AW237" s="4">
        <v>22.79</v>
      </c>
    </row>
    <row r="238" spans="1:49" x14ac:dyDescent="0.2">
      <c r="A238" s="13" t="s">
        <v>126</v>
      </c>
      <c r="B238" s="13" t="s">
        <v>1077</v>
      </c>
      <c r="C238" s="13" t="s">
        <v>358</v>
      </c>
      <c r="D238" s="13" t="s">
        <v>173</v>
      </c>
      <c r="E238" s="13">
        <v>82</v>
      </c>
      <c r="F238" s="13">
        <v>2</v>
      </c>
      <c r="G238" s="13">
        <v>0</v>
      </c>
      <c r="H238" s="40">
        <f t="shared" si="33"/>
        <v>2</v>
      </c>
      <c r="I238">
        <v>2</v>
      </c>
      <c r="J238">
        <v>0</v>
      </c>
      <c r="K238">
        <v>0</v>
      </c>
      <c r="L238" s="20">
        <f t="shared" si="34"/>
        <v>0</v>
      </c>
      <c r="M238">
        <v>5</v>
      </c>
      <c r="N238">
        <v>0</v>
      </c>
      <c r="O238">
        <v>0</v>
      </c>
      <c r="P238" s="15">
        <f t="shared" si="35"/>
        <v>0.4</v>
      </c>
      <c r="Q238" s="15">
        <f t="shared" si="36"/>
        <v>0.4</v>
      </c>
      <c r="R238">
        <v>10</v>
      </c>
      <c r="S238">
        <v>20</v>
      </c>
      <c r="T238">
        <v>5</v>
      </c>
      <c r="U238">
        <v>4</v>
      </c>
      <c r="V238">
        <v>6</v>
      </c>
      <c r="W238" s="16">
        <v>162.76666666669999</v>
      </c>
      <c r="X238" s="26">
        <f t="shared" si="37"/>
        <v>1.9849593495939024</v>
      </c>
      <c r="Y238" s="4">
        <v>162.91999999999999</v>
      </c>
      <c r="Z238" s="32">
        <f t="shared" si="38"/>
        <v>1.9868292682926827</v>
      </c>
      <c r="AA238" s="4">
        <v>160.91999999999999</v>
      </c>
      <c r="AB238" s="26">
        <f t="shared" si="39"/>
        <v>1.9624390243902436</v>
      </c>
      <c r="AC238" s="21">
        <f t="shared" si="40"/>
        <v>0.50308794466403162</v>
      </c>
      <c r="AD238" s="1"/>
      <c r="AE238" s="1"/>
      <c r="AF238" s="21" t="str">
        <f t="shared" si="41"/>
        <v xml:space="preserve"> </v>
      </c>
      <c r="AG238">
        <v>2</v>
      </c>
      <c r="AH238">
        <v>12</v>
      </c>
      <c r="AI238" s="42">
        <v>23</v>
      </c>
      <c r="AJ238" s="42">
        <v>113</v>
      </c>
      <c r="AK238" s="42">
        <v>7</v>
      </c>
      <c r="AL238" s="42">
        <v>64</v>
      </c>
      <c r="AM238" s="42">
        <v>45</v>
      </c>
      <c r="AN238" s="42">
        <v>3</v>
      </c>
      <c r="AO238">
        <v>20</v>
      </c>
      <c r="AP238">
        <v>118</v>
      </c>
      <c r="AQ238" s="31">
        <f t="shared" si="42"/>
        <v>0.14492753623188406</v>
      </c>
      <c r="AR238">
        <v>4.24</v>
      </c>
      <c r="AS238">
        <v>1</v>
      </c>
      <c r="AT238">
        <v>1</v>
      </c>
      <c r="AU238" s="16">
        <f t="shared" si="43"/>
        <v>-73.287503068990929</v>
      </c>
      <c r="AV238" s="4">
        <v>3.12</v>
      </c>
      <c r="AW238" s="4">
        <v>-3.35</v>
      </c>
    </row>
    <row r="239" spans="1:49" x14ac:dyDescent="0.2">
      <c r="A239" s="13" t="s">
        <v>183</v>
      </c>
      <c r="B239" s="13" t="s">
        <v>1081</v>
      </c>
      <c r="C239" s="1" t="s">
        <v>136</v>
      </c>
      <c r="D239" s="13" t="s">
        <v>173</v>
      </c>
      <c r="E239" s="13">
        <v>74</v>
      </c>
      <c r="F239" s="13">
        <v>0</v>
      </c>
      <c r="G239" s="13">
        <v>2</v>
      </c>
      <c r="H239" s="40">
        <f t="shared" si="33"/>
        <v>2</v>
      </c>
      <c r="I239">
        <v>0</v>
      </c>
      <c r="J239">
        <v>0</v>
      </c>
      <c r="K239">
        <v>2</v>
      </c>
      <c r="L239" s="20">
        <f t="shared" si="34"/>
        <v>0</v>
      </c>
      <c r="M239">
        <v>5</v>
      </c>
      <c r="N239">
        <v>1</v>
      </c>
      <c r="O239">
        <v>0</v>
      </c>
      <c r="P239" s="15">
        <f t="shared" si="35"/>
        <v>0</v>
      </c>
      <c r="Q239" s="15">
        <f t="shared" si="36"/>
        <v>0</v>
      </c>
      <c r="R239">
        <v>26</v>
      </c>
      <c r="S239">
        <v>7</v>
      </c>
      <c r="T239">
        <v>3</v>
      </c>
      <c r="U239">
        <v>6</v>
      </c>
      <c r="V239">
        <v>3</v>
      </c>
      <c r="W239" s="16">
        <v>184.73333333330001</v>
      </c>
      <c r="X239" s="26">
        <f t="shared" si="37"/>
        <v>2.4963963963959461</v>
      </c>
      <c r="Y239" s="4">
        <v>184.94</v>
      </c>
      <c r="Z239" s="32">
        <f t="shared" si="38"/>
        <v>2.4991891891891891</v>
      </c>
      <c r="AA239" s="4">
        <v>149.22999999999999</v>
      </c>
      <c r="AB239" s="26">
        <f t="shared" si="39"/>
        <v>2.0166216216216215</v>
      </c>
      <c r="AC239" s="21">
        <f t="shared" si="40"/>
        <v>0.55343088846994049</v>
      </c>
      <c r="AD239" s="1"/>
      <c r="AE239" s="1"/>
      <c r="AF239" s="21" t="str">
        <f t="shared" si="41"/>
        <v xml:space="preserve"> </v>
      </c>
      <c r="AG239">
        <v>2</v>
      </c>
      <c r="AH239">
        <v>31</v>
      </c>
      <c r="AI239" s="42">
        <v>18</v>
      </c>
      <c r="AJ239" s="42">
        <v>138</v>
      </c>
      <c r="AK239" s="42">
        <v>7</v>
      </c>
      <c r="AL239" s="42">
        <v>57</v>
      </c>
      <c r="AM239" s="42">
        <v>76</v>
      </c>
      <c r="AN239" s="42">
        <v>2</v>
      </c>
      <c r="AO239">
        <v>21</v>
      </c>
      <c r="AP239">
        <v>134</v>
      </c>
      <c r="AQ239" s="31">
        <f t="shared" si="42"/>
        <v>0.13548387096774195</v>
      </c>
      <c r="AR239">
        <v>-2.56</v>
      </c>
      <c r="AS239">
        <v>0</v>
      </c>
      <c r="AT239">
        <v>0</v>
      </c>
      <c r="AU239" s="16">
        <f t="shared" si="43"/>
        <v>-88.569265707797129</v>
      </c>
      <c r="AV239" s="4">
        <v>1.79</v>
      </c>
      <c r="AW239" s="4">
        <v>-14.12</v>
      </c>
    </row>
    <row r="240" spans="1:49" x14ac:dyDescent="0.2">
      <c r="A240" s="13" t="s">
        <v>343</v>
      </c>
      <c r="B240" s="13" t="s">
        <v>1082</v>
      </c>
      <c r="C240" s="1" t="s">
        <v>554</v>
      </c>
      <c r="D240" s="13" t="s">
        <v>173</v>
      </c>
      <c r="E240" s="13">
        <v>7</v>
      </c>
      <c r="F240" s="13">
        <v>0</v>
      </c>
      <c r="G240" s="13">
        <v>0</v>
      </c>
      <c r="H240" s="40">
        <f t="shared" si="33"/>
        <v>0</v>
      </c>
      <c r="I240">
        <v>0</v>
      </c>
      <c r="J240">
        <v>0</v>
      </c>
      <c r="K240">
        <v>0</v>
      </c>
      <c r="L240" s="20">
        <f t="shared" si="34"/>
        <v>0</v>
      </c>
      <c r="M240">
        <v>0</v>
      </c>
      <c r="N240">
        <v>0</v>
      </c>
      <c r="O240">
        <v>0</v>
      </c>
      <c r="P240" s="15">
        <f t="shared" si="35"/>
        <v>0</v>
      </c>
      <c r="Q240" s="15">
        <f t="shared" si="36"/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 s="16">
        <v>1.65</v>
      </c>
      <c r="X240" s="26">
        <f t="shared" si="37"/>
        <v>0.23571428571428571</v>
      </c>
      <c r="Y240" s="4">
        <v>1.36</v>
      </c>
      <c r="Z240" s="32">
        <f t="shared" si="38"/>
        <v>0.19428571428571431</v>
      </c>
      <c r="AA240" s="4">
        <v>30.98</v>
      </c>
      <c r="AB240" s="26">
        <f t="shared" si="39"/>
        <v>4.4257142857142862</v>
      </c>
      <c r="AC240" s="21">
        <f t="shared" si="40"/>
        <v>4.2053184910327772E-2</v>
      </c>
      <c r="AD240" s="1"/>
      <c r="AE240" s="1"/>
      <c r="AF240" s="21" t="str">
        <f t="shared" si="41"/>
        <v xml:space="preserve"> </v>
      </c>
      <c r="AG240">
        <v>0</v>
      </c>
      <c r="AH240">
        <v>0</v>
      </c>
      <c r="AI240" s="42">
        <v>0</v>
      </c>
      <c r="AJ240" s="42">
        <v>0</v>
      </c>
      <c r="AK240" s="42">
        <v>0</v>
      </c>
      <c r="AL240" s="42">
        <v>2</v>
      </c>
      <c r="AM240" s="42">
        <v>0</v>
      </c>
      <c r="AN240" s="42">
        <v>0</v>
      </c>
      <c r="AO240">
        <v>0</v>
      </c>
      <c r="AP240">
        <v>1</v>
      </c>
      <c r="AQ240" s="31">
        <f t="shared" si="42"/>
        <v>0</v>
      </c>
      <c r="AR240">
        <v>-15.15</v>
      </c>
      <c r="AS240">
        <v>0</v>
      </c>
      <c r="AT240">
        <v>0</v>
      </c>
      <c r="AU240" s="16">
        <f t="shared" si="43"/>
        <v>-88.235294117647058</v>
      </c>
    </row>
    <row r="241" spans="1:49" x14ac:dyDescent="0.2">
      <c r="A241" s="13" t="s">
        <v>496</v>
      </c>
      <c r="B241" s="13" t="s">
        <v>1085</v>
      </c>
      <c r="C241" s="13" t="s">
        <v>190</v>
      </c>
      <c r="D241" s="13" t="s">
        <v>137</v>
      </c>
      <c r="E241" s="13">
        <v>75</v>
      </c>
      <c r="F241" s="13">
        <v>1</v>
      </c>
      <c r="G241" s="13">
        <v>0</v>
      </c>
      <c r="H241" s="40">
        <f t="shared" si="33"/>
        <v>1</v>
      </c>
      <c r="I241">
        <v>1</v>
      </c>
      <c r="J241">
        <v>0</v>
      </c>
      <c r="K241">
        <v>0</v>
      </c>
      <c r="L241" s="20">
        <f t="shared" si="34"/>
        <v>0</v>
      </c>
      <c r="M241">
        <v>9</v>
      </c>
      <c r="N241">
        <v>1</v>
      </c>
      <c r="O241">
        <v>2</v>
      </c>
      <c r="P241" s="15">
        <f t="shared" si="35"/>
        <v>0.1111111111111111</v>
      </c>
      <c r="Q241" s="15">
        <f t="shared" si="36"/>
        <v>8.3333333333333329E-2</v>
      </c>
      <c r="R241">
        <v>5</v>
      </c>
      <c r="S241">
        <v>1</v>
      </c>
      <c r="T241">
        <v>1</v>
      </c>
      <c r="U241">
        <v>3</v>
      </c>
      <c r="V241">
        <v>8</v>
      </c>
      <c r="W241" s="16">
        <v>104.2666666667</v>
      </c>
      <c r="X241" s="26">
        <f t="shared" si="37"/>
        <v>1.3902222222226668</v>
      </c>
      <c r="Y241" s="4">
        <v>92.94</v>
      </c>
      <c r="Z241" s="32">
        <f t="shared" si="38"/>
        <v>1.2392000000000001</v>
      </c>
      <c r="AA241" s="4">
        <v>307.82</v>
      </c>
      <c r="AB241" s="26">
        <f t="shared" si="39"/>
        <v>4.1042666666666667</v>
      </c>
      <c r="AC241" s="21">
        <f t="shared" si="40"/>
        <v>0.23190937219283361</v>
      </c>
      <c r="AD241" s="13">
        <v>23</v>
      </c>
      <c r="AE241" s="13">
        <v>22</v>
      </c>
      <c r="AF241" s="21">
        <f t="shared" si="41"/>
        <v>0.51111111111111107</v>
      </c>
      <c r="AG241">
        <v>1</v>
      </c>
      <c r="AH241">
        <v>10</v>
      </c>
      <c r="AI241" s="42">
        <v>20</v>
      </c>
      <c r="AJ241" s="42">
        <v>64</v>
      </c>
      <c r="AK241" s="42">
        <v>3</v>
      </c>
      <c r="AL241" s="42">
        <v>41</v>
      </c>
      <c r="AM241" s="42">
        <v>38</v>
      </c>
      <c r="AN241" s="42">
        <v>3</v>
      </c>
      <c r="AO241">
        <v>15</v>
      </c>
      <c r="AP241">
        <v>75</v>
      </c>
      <c r="AQ241" s="31">
        <f t="shared" si="42"/>
        <v>0.16666666666666666</v>
      </c>
      <c r="AR241">
        <v>5.0199999999999996</v>
      </c>
      <c r="AS241">
        <v>1</v>
      </c>
      <c r="AT241">
        <v>3</v>
      </c>
      <c r="AU241" s="16">
        <f t="shared" si="43"/>
        <v>-81.342801807617818</v>
      </c>
      <c r="AV241" s="4">
        <v>9.52</v>
      </c>
      <c r="AW241" s="4">
        <v>4.3600000000000003</v>
      </c>
    </row>
    <row r="242" spans="1:49" x14ac:dyDescent="0.2">
      <c r="A242" s="13" t="s">
        <v>160</v>
      </c>
      <c r="B242" s="13" t="s">
        <v>1087</v>
      </c>
      <c r="C242" s="1" t="s">
        <v>136</v>
      </c>
      <c r="D242" s="13" t="s">
        <v>173</v>
      </c>
      <c r="E242" s="13">
        <v>70</v>
      </c>
      <c r="F242" s="13">
        <v>0</v>
      </c>
      <c r="G242" s="13">
        <v>1</v>
      </c>
      <c r="H242" s="40">
        <f t="shared" si="33"/>
        <v>1</v>
      </c>
      <c r="I242">
        <v>0</v>
      </c>
      <c r="J242">
        <v>0</v>
      </c>
      <c r="K242">
        <v>0</v>
      </c>
      <c r="L242" s="20">
        <f t="shared" si="34"/>
        <v>0</v>
      </c>
      <c r="M242">
        <v>0</v>
      </c>
      <c r="N242">
        <v>0</v>
      </c>
      <c r="O242">
        <v>0</v>
      </c>
      <c r="P242" s="15">
        <f t="shared" si="35"/>
        <v>0</v>
      </c>
      <c r="Q242" s="15">
        <f t="shared" si="36"/>
        <v>0</v>
      </c>
      <c r="R242">
        <v>8</v>
      </c>
      <c r="S242">
        <v>16</v>
      </c>
      <c r="T242">
        <v>2</v>
      </c>
      <c r="U242">
        <v>8</v>
      </c>
      <c r="V242">
        <v>4</v>
      </c>
      <c r="W242" s="16">
        <v>130.8333333333</v>
      </c>
      <c r="X242" s="26">
        <f t="shared" si="37"/>
        <v>1.869047619047143</v>
      </c>
      <c r="Y242" s="4">
        <v>128.66</v>
      </c>
      <c r="Z242" s="32">
        <f t="shared" si="38"/>
        <v>1.8379999999999999</v>
      </c>
      <c r="AA242" s="4">
        <v>192.15</v>
      </c>
      <c r="AB242" s="26">
        <f t="shared" si="39"/>
        <v>2.7450000000000001</v>
      </c>
      <c r="AC242" s="21">
        <f t="shared" si="40"/>
        <v>0.40104734889810162</v>
      </c>
      <c r="AD242" s="1"/>
      <c r="AE242" s="1"/>
      <c r="AF242" s="21" t="str">
        <f t="shared" si="41"/>
        <v xml:space="preserve"> </v>
      </c>
      <c r="AG242">
        <v>1</v>
      </c>
      <c r="AH242">
        <v>12</v>
      </c>
      <c r="AI242" s="42">
        <v>22</v>
      </c>
      <c r="AJ242" s="42">
        <v>108</v>
      </c>
      <c r="AK242" s="42">
        <v>7</v>
      </c>
      <c r="AL242" s="42">
        <v>35</v>
      </c>
      <c r="AM242" s="42">
        <v>46</v>
      </c>
      <c r="AN242" s="42">
        <v>2</v>
      </c>
      <c r="AO242">
        <v>22</v>
      </c>
      <c r="AP242">
        <v>101</v>
      </c>
      <c r="AQ242" s="31">
        <f t="shared" si="42"/>
        <v>0.17886178861788618</v>
      </c>
      <c r="AR242">
        <v>4.3600000000000003</v>
      </c>
      <c r="AS242">
        <v>0</v>
      </c>
      <c r="AT242">
        <v>2</v>
      </c>
      <c r="AU242" s="16">
        <f t="shared" si="43"/>
        <v>-78.812373698119075</v>
      </c>
      <c r="AV242" s="4">
        <v>13.04</v>
      </c>
      <c r="AW242" s="4">
        <v>10.130000000000001</v>
      </c>
    </row>
    <row r="243" spans="1:49" x14ac:dyDescent="0.2">
      <c r="A243" s="13" t="s">
        <v>506</v>
      </c>
      <c r="B243" s="13" t="s">
        <v>1090</v>
      </c>
      <c r="C243" s="1" t="s">
        <v>270</v>
      </c>
      <c r="D243" s="13" t="s">
        <v>129</v>
      </c>
      <c r="E243" s="13">
        <v>26</v>
      </c>
      <c r="F243" s="13">
        <v>0</v>
      </c>
      <c r="G243" s="13">
        <v>0</v>
      </c>
      <c r="H243" s="40">
        <f t="shared" si="33"/>
        <v>0</v>
      </c>
      <c r="I243">
        <v>0</v>
      </c>
      <c r="J243">
        <v>0</v>
      </c>
      <c r="K243">
        <v>0</v>
      </c>
      <c r="L243" s="20">
        <f t="shared" si="34"/>
        <v>0</v>
      </c>
      <c r="M243">
        <v>0</v>
      </c>
      <c r="N243">
        <v>0</v>
      </c>
      <c r="O243">
        <v>0</v>
      </c>
      <c r="P243" s="15">
        <f t="shared" si="35"/>
        <v>0</v>
      </c>
      <c r="Q243" s="15">
        <f t="shared" si="36"/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s="16">
        <v>0.68333333330000001</v>
      </c>
      <c r="X243" s="26">
        <f t="shared" si="37"/>
        <v>2.6282051280769231E-2</v>
      </c>
      <c r="Y243" s="4">
        <v>0.57999999999999996</v>
      </c>
      <c r="Z243" s="32">
        <f t="shared" si="38"/>
        <v>2.2307692307692306E-2</v>
      </c>
      <c r="AA243" s="4">
        <v>75.14</v>
      </c>
      <c r="AB243" s="26">
        <f t="shared" si="39"/>
        <v>2.89</v>
      </c>
      <c r="AC243" s="21">
        <f t="shared" si="40"/>
        <v>7.6597992604331743E-3</v>
      </c>
      <c r="AD243" s="13">
        <v>0</v>
      </c>
      <c r="AE243" s="13">
        <v>0</v>
      </c>
      <c r="AF243" s="21" t="str">
        <f t="shared" si="41"/>
        <v xml:space="preserve"> </v>
      </c>
      <c r="AG243">
        <v>0</v>
      </c>
      <c r="AH243">
        <v>0</v>
      </c>
      <c r="AI243" s="42">
        <v>0</v>
      </c>
      <c r="AJ243" s="42">
        <v>0</v>
      </c>
      <c r="AK243" s="42">
        <v>0</v>
      </c>
      <c r="AL243" s="42">
        <v>0</v>
      </c>
      <c r="AM243" s="42">
        <v>1</v>
      </c>
      <c r="AN243" s="42">
        <v>0</v>
      </c>
      <c r="AO243">
        <v>0</v>
      </c>
      <c r="AP243">
        <v>0</v>
      </c>
      <c r="AQ243" s="31">
        <f t="shared" si="42"/>
        <v>0</v>
      </c>
      <c r="AR243"/>
      <c r="AS243">
        <v>0</v>
      </c>
      <c r="AT243">
        <v>0</v>
      </c>
      <c r="AU243" s="16">
        <f t="shared" si="43"/>
        <v>-60</v>
      </c>
    </row>
    <row r="244" spans="1:49" x14ac:dyDescent="0.2">
      <c r="A244" s="13" t="s">
        <v>539</v>
      </c>
      <c r="B244" s="13" t="s">
        <v>1094</v>
      </c>
      <c r="C244" s="1" t="s">
        <v>314</v>
      </c>
      <c r="D244" s="13" t="s">
        <v>154</v>
      </c>
      <c r="E244" s="13">
        <v>7</v>
      </c>
      <c r="F244" s="13">
        <v>0</v>
      </c>
      <c r="G244" s="13">
        <v>0</v>
      </c>
      <c r="H244" s="40">
        <f t="shared" si="33"/>
        <v>0</v>
      </c>
      <c r="I244">
        <v>0</v>
      </c>
      <c r="J244">
        <v>0</v>
      </c>
      <c r="K244">
        <v>0</v>
      </c>
      <c r="L244" s="20">
        <f t="shared" si="34"/>
        <v>0</v>
      </c>
      <c r="M244">
        <v>0</v>
      </c>
      <c r="N244">
        <v>0</v>
      </c>
      <c r="O244">
        <v>0</v>
      </c>
      <c r="P244" s="15">
        <f t="shared" si="35"/>
        <v>0</v>
      </c>
      <c r="Q244" s="15">
        <f t="shared" si="36"/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s="16">
        <v>0</v>
      </c>
      <c r="X244" s="26">
        <f t="shared" si="37"/>
        <v>0</v>
      </c>
      <c r="Y244" s="4">
        <v>0</v>
      </c>
      <c r="Z244" s="32">
        <f t="shared" si="38"/>
        <v>0</v>
      </c>
      <c r="AA244" s="4">
        <v>30.19</v>
      </c>
      <c r="AB244" s="26">
        <f t="shared" si="39"/>
        <v>4.3128571428571432</v>
      </c>
      <c r="AC244" s="21">
        <f t="shared" si="40"/>
        <v>0</v>
      </c>
      <c r="AD244" s="13">
        <v>0</v>
      </c>
      <c r="AE244" s="13">
        <v>0</v>
      </c>
      <c r="AF244" s="21" t="str">
        <f t="shared" si="41"/>
        <v xml:space="preserve"> </v>
      </c>
      <c r="AG244">
        <v>0</v>
      </c>
      <c r="AH244">
        <v>0</v>
      </c>
      <c r="AI244" s="42">
        <v>0</v>
      </c>
      <c r="AJ244" s="42">
        <v>0</v>
      </c>
      <c r="AK244" s="42">
        <v>0</v>
      </c>
      <c r="AL244" s="42">
        <v>0</v>
      </c>
      <c r="AM244" s="42">
        <v>0</v>
      </c>
      <c r="AN244" s="42">
        <v>0</v>
      </c>
      <c r="AO244">
        <v>0</v>
      </c>
      <c r="AP244">
        <v>0</v>
      </c>
      <c r="AQ244" s="31">
        <f t="shared" si="42"/>
        <v>0</v>
      </c>
      <c r="AR244"/>
      <c r="AS244">
        <v>0</v>
      </c>
      <c r="AT244">
        <v>0</v>
      </c>
      <c r="AU244" s="16">
        <f t="shared" si="43"/>
        <v>0</v>
      </c>
    </row>
    <row r="245" spans="1:49" x14ac:dyDescent="0.2">
      <c r="A245" s="13" t="s">
        <v>1096</v>
      </c>
      <c r="B245" s="13" t="s">
        <v>1097</v>
      </c>
      <c r="C245" s="1" t="s">
        <v>128</v>
      </c>
      <c r="D245" s="13" t="s">
        <v>146</v>
      </c>
      <c r="E245" s="13">
        <v>3</v>
      </c>
      <c r="F245" s="13">
        <v>0</v>
      </c>
      <c r="G245" s="13">
        <v>0</v>
      </c>
      <c r="H245" s="40">
        <f t="shared" si="33"/>
        <v>0</v>
      </c>
      <c r="I245">
        <v>0</v>
      </c>
      <c r="J245">
        <v>0</v>
      </c>
      <c r="K245">
        <v>0</v>
      </c>
      <c r="L245" s="20">
        <f t="shared" si="34"/>
        <v>0</v>
      </c>
      <c r="M245">
        <v>0</v>
      </c>
      <c r="N245">
        <v>0</v>
      </c>
      <c r="O245">
        <v>0</v>
      </c>
      <c r="P245" s="15">
        <f t="shared" si="35"/>
        <v>0</v>
      </c>
      <c r="Q245" s="15">
        <f t="shared" si="36"/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s="16">
        <v>0</v>
      </c>
      <c r="X245" s="26">
        <f t="shared" si="37"/>
        <v>0</v>
      </c>
      <c r="Y245" s="4">
        <v>0</v>
      </c>
      <c r="Z245" s="32">
        <f t="shared" si="38"/>
        <v>0</v>
      </c>
      <c r="AA245" s="4">
        <v>11.87</v>
      </c>
      <c r="AB245" s="26">
        <f t="shared" si="39"/>
        <v>3.9566666666666666</v>
      </c>
      <c r="AC245" s="21">
        <f t="shared" si="40"/>
        <v>0</v>
      </c>
      <c r="AD245" s="13">
        <v>0</v>
      </c>
      <c r="AE245" s="13">
        <v>0</v>
      </c>
      <c r="AF245" s="21" t="str">
        <f t="shared" si="41"/>
        <v xml:space="preserve"> </v>
      </c>
      <c r="AG245">
        <v>0</v>
      </c>
      <c r="AH245">
        <v>0</v>
      </c>
      <c r="AI245" s="42">
        <v>0</v>
      </c>
      <c r="AJ245" s="42">
        <v>0</v>
      </c>
      <c r="AK245" s="42">
        <v>0</v>
      </c>
      <c r="AL245" s="42">
        <v>0</v>
      </c>
      <c r="AM245" s="42">
        <v>0</v>
      </c>
      <c r="AN245" s="42">
        <v>0</v>
      </c>
      <c r="AO245">
        <v>0</v>
      </c>
      <c r="AP245">
        <v>0</v>
      </c>
      <c r="AQ245" s="31">
        <f t="shared" si="42"/>
        <v>0</v>
      </c>
      <c r="AR245"/>
      <c r="AS245">
        <v>0</v>
      </c>
      <c r="AT245">
        <v>0</v>
      </c>
      <c r="AU245" s="16">
        <f t="shared" si="43"/>
        <v>0</v>
      </c>
    </row>
    <row r="246" spans="1:49" x14ac:dyDescent="0.2">
      <c r="A246" s="13" t="s">
        <v>414</v>
      </c>
      <c r="B246" s="13" t="s">
        <v>1100</v>
      </c>
      <c r="C246" s="1" t="s">
        <v>243</v>
      </c>
      <c r="D246" s="13" t="s">
        <v>129</v>
      </c>
      <c r="E246" s="13">
        <v>1</v>
      </c>
      <c r="F246" s="13">
        <v>0</v>
      </c>
      <c r="G246" s="13">
        <v>0</v>
      </c>
      <c r="H246" s="40">
        <f t="shared" si="33"/>
        <v>0</v>
      </c>
      <c r="I246">
        <v>0</v>
      </c>
      <c r="J246">
        <v>0</v>
      </c>
      <c r="K246">
        <v>0</v>
      </c>
      <c r="L246" s="20">
        <f t="shared" si="34"/>
        <v>0</v>
      </c>
      <c r="M246">
        <v>0</v>
      </c>
      <c r="N246">
        <v>0</v>
      </c>
      <c r="O246">
        <v>0</v>
      </c>
      <c r="P246" s="15">
        <f t="shared" si="35"/>
        <v>0</v>
      </c>
      <c r="Q246" s="15">
        <f t="shared" si="36"/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s="16">
        <v>0</v>
      </c>
      <c r="X246" s="26">
        <f t="shared" si="37"/>
        <v>0</v>
      </c>
      <c r="Y246" s="4">
        <v>0</v>
      </c>
      <c r="Z246" s="32">
        <f t="shared" si="38"/>
        <v>0</v>
      </c>
      <c r="AA246" s="4">
        <v>1.83</v>
      </c>
      <c r="AB246" s="26">
        <f t="shared" si="39"/>
        <v>1.83</v>
      </c>
      <c r="AC246" s="21">
        <f t="shared" si="40"/>
        <v>0</v>
      </c>
      <c r="AD246" s="13">
        <v>0</v>
      </c>
      <c r="AE246" s="13">
        <v>0</v>
      </c>
      <c r="AF246" s="21" t="str">
        <f t="shared" si="41"/>
        <v xml:space="preserve"> </v>
      </c>
      <c r="AG246">
        <v>0</v>
      </c>
      <c r="AH246">
        <v>0</v>
      </c>
      <c r="AI246" s="42">
        <v>0</v>
      </c>
      <c r="AJ246" s="42">
        <v>0</v>
      </c>
      <c r="AK246" s="42">
        <v>0</v>
      </c>
      <c r="AL246" s="42">
        <v>0</v>
      </c>
      <c r="AM246" s="42">
        <v>0</v>
      </c>
      <c r="AN246" s="42">
        <v>0</v>
      </c>
      <c r="AO246">
        <v>0</v>
      </c>
      <c r="AP246">
        <v>0</v>
      </c>
      <c r="AQ246" s="31">
        <f t="shared" si="42"/>
        <v>0</v>
      </c>
      <c r="AR246"/>
      <c r="AS246">
        <v>0</v>
      </c>
      <c r="AT246">
        <v>0</v>
      </c>
      <c r="AU246" s="16">
        <f t="shared" si="43"/>
        <v>0</v>
      </c>
    </row>
    <row r="247" spans="1:49" x14ac:dyDescent="0.2">
      <c r="A247" s="13" t="s">
        <v>562</v>
      </c>
      <c r="B247" s="13" t="s">
        <v>1102</v>
      </c>
      <c r="C247" s="1" t="s">
        <v>363</v>
      </c>
      <c r="D247" s="13" t="s">
        <v>503</v>
      </c>
      <c r="E247" s="13">
        <v>80</v>
      </c>
      <c r="F247" s="13">
        <v>1</v>
      </c>
      <c r="G247" s="13">
        <v>1</v>
      </c>
      <c r="H247" s="40">
        <f t="shared" si="33"/>
        <v>2</v>
      </c>
      <c r="I247">
        <v>1</v>
      </c>
      <c r="J247">
        <v>1</v>
      </c>
      <c r="K247">
        <v>0</v>
      </c>
      <c r="L247" s="20">
        <f t="shared" si="34"/>
        <v>10.333333333333334</v>
      </c>
      <c r="M247">
        <v>15</v>
      </c>
      <c r="N247">
        <v>3</v>
      </c>
      <c r="O247">
        <v>5</v>
      </c>
      <c r="P247" s="15">
        <f t="shared" si="35"/>
        <v>6.6666666666666666E-2</v>
      </c>
      <c r="Q247" s="15">
        <f t="shared" si="36"/>
        <v>4.3478260869565216E-2</v>
      </c>
      <c r="R247">
        <v>19</v>
      </c>
      <c r="S247">
        <v>0</v>
      </c>
      <c r="T247">
        <v>8</v>
      </c>
      <c r="U247">
        <v>1</v>
      </c>
      <c r="V247">
        <v>5</v>
      </c>
      <c r="W247" s="16">
        <v>169.88333333329999</v>
      </c>
      <c r="X247" s="26">
        <f t="shared" si="37"/>
        <v>2.1235416666662497</v>
      </c>
      <c r="Y247" s="4">
        <v>169.52</v>
      </c>
      <c r="Z247" s="32">
        <f t="shared" si="38"/>
        <v>2.1190000000000002</v>
      </c>
      <c r="AA247" s="4">
        <v>236.07</v>
      </c>
      <c r="AB247" s="26">
        <f t="shared" si="39"/>
        <v>2.9508749999999999</v>
      </c>
      <c r="AC247" s="21">
        <f t="shared" si="40"/>
        <v>0.41795902265834961</v>
      </c>
      <c r="AD247" s="13">
        <v>133</v>
      </c>
      <c r="AE247" s="13">
        <v>111</v>
      </c>
      <c r="AF247" s="21">
        <f t="shared" si="41"/>
        <v>0.54508196721311475</v>
      </c>
      <c r="AG247">
        <v>3</v>
      </c>
      <c r="AH247">
        <v>14</v>
      </c>
      <c r="AI247" s="42">
        <v>28</v>
      </c>
      <c r="AJ247" s="42">
        <v>137</v>
      </c>
      <c r="AK247" s="42">
        <v>5</v>
      </c>
      <c r="AL247" s="42">
        <v>71</v>
      </c>
      <c r="AM247" s="42">
        <v>81</v>
      </c>
      <c r="AN247" s="42">
        <v>10</v>
      </c>
      <c r="AO247">
        <v>27</v>
      </c>
      <c r="AP247">
        <v>155</v>
      </c>
      <c r="AQ247" s="31">
        <f t="shared" si="42"/>
        <v>0.14835164835164835</v>
      </c>
      <c r="AR247">
        <v>-2.56</v>
      </c>
      <c r="AS247">
        <v>0</v>
      </c>
      <c r="AT247">
        <v>4</v>
      </c>
      <c r="AU247" s="16">
        <f t="shared" si="43"/>
        <v>-90.962718263331766</v>
      </c>
      <c r="AV247" s="4">
        <v>4.3099999999999996</v>
      </c>
      <c r="AW247" s="4">
        <v>-7.99</v>
      </c>
    </row>
    <row r="248" spans="1:49" x14ac:dyDescent="0.2">
      <c r="A248" s="13" t="s">
        <v>1105</v>
      </c>
      <c r="B248" s="13" t="s">
        <v>1106</v>
      </c>
      <c r="C248" s="1" t="s">
        <v>219</v>
      </c>
      <c r="D248" s="13" t="s">
        <v>146</v>
      </c>
      <c r="E248" s="13">
        <v>82</v>
      </c>
      <c r="F248" s="13">
        <v>0</v>
      </c>
      <c r="G248" s="13">
        <v>0</v>
      </c>
      <c r="H248" s="40">
        <f t="shared" si="33"/>
        <v>0</v>
      </c>
      <c r="I248">
        <v>0</v>
      </c>
      <c r="J248">
        <v>0</v>
      </c>
      <c r="K248">
        <v>0</v>
      </c>
      <c r="L248" s="20">
        <f t="shared" si="34"/>
        <v>0</v>
      </c>
      <c r="M248">
        <v>4</v>
      </c>
      <c r="N248">
        <v>2</v>
      </c>
      <c r="O248">
        <v>2</v>
      </c>
      <c r="P248" s="15">
        <f t="shared" si="35"/>
        <v>0</v>
      </c>
      <c r="Q248" s="15">
        <f t="shared" si="36"/>
        <v>0</v>
      </c>
      <c r="R248">
        <v>3</v>
      </c>
      <c r="S248">
        <v>4</v>
      </c>
      <c r="T248">
        <v>4</v>
      </c>
      <c r="U248">
        <v>0</v>
      </c>
      <c r="V248">
        <v>6</v>
      </c>
      <c r="W248" s="16">
        <v>100.4</v>
      </c>
      <c r="X248" s="26">
        <f t="shared" si="37"/>
        <v>1.224390243902439</v>
      </c>
      <c r="Y248" s="4">
        <v>93.78</v>
      </c>
      <c r="Z248" s="32">
        <f t="shared" si="38"/>
        <v>1.1436585365853658</v>
      </c>
      <c r="AA248" s="4">
        <v>322.24</v>
      </c>
      <c r="AB248" s="26">
        <f t="shared" si="39"/>
        <v>3.9297560975609755</v>
      </c>
      <c r="AC248" s="21">
        <f t="shared" si="40"/>
        <v>0.22542185471852313</v>
      </c>
      <c r="AD248" s="13">
        <v>39</v>
      </c>
      <c r="AE248" s="13">
        <v>42</v>
      </c>
      <c r="AF248" s="21">
        <f t="shared" si="41"/>
        <v>0.48148148148148145</v>
      </c>
      <c r="AG248">
        <v>0</v>
      </c>
      <c r="AH248">
        <v>8</v>
      </c>
      <c r="AI248" s="42">
        <v>10</v>
      </c>
      <c r="AJ248" s="42">
        <v>68</v>
      </c>
      <c r="AK248" s="42">
        <v>4</v>
      </c>
      <c r="AL248" s="42">
        <v>30</v>
      </c>
      <c r="AM248" s="42">
        <v>31</v>
      </c>
      <c r="AN248" s="42">
        <v>4</v>
      </c>
      <c r="AO248">
        <v>14</v>
      </c>
      <c r="AP248">
        <v>66</v>
      </c>
      <c r="AQ248" s="31">
        <f t="shared" si="42"/>
        <v>0.17499999999999999</v>
      </c>
      <c r="AR248">
        <v>5.22</v>
      </c>
      <c r="AS248">
        <v>0</v>
      </c>
      <c r="AT248">
        <v>2</v>
      </c>
      <c r="AU248" s="16">
        <f t="shared" si="43"/>
        <v>-76.135636596289189</v>
      </c>
      <c r="AV248" s="4">
        <v>8.33</v>
      </c>
      <c r="AW248" s="4">
        <v>4.04</v>
      </c>
    </row>
    <row r="249" spans="1:49" x14ac:dyDescent="0.2">
      <c r="A249" s="13" t="s">
        <v>217</v>
      </c>
      <c r="B249" s="13" t="s">
        <v>1109</v>
      </c>
      <c r="C249" s="1" t="s">
        <v>243</v>
      </c>
      <c r="D249" s="13" t="s">
        <v>146</v>
      </c>
      <c r="E249" s="13">
        <v>59</v>
      </c>
      <c r="F249" s="13">
        <v>1</v>
      </c>
      <c r="G249" s="13">
        <v>0</v>
      </c>
      <c r="H249" s="40">
        <f t="shared" si="33"/>
        <v>1</v>
      </c>
      <c r="I249">
        <v>1</v>
      </c>
      <c r="J249">
        <v>0</v>
      </c>
      <c r="K249">
        <v>0</v>
      </c>
      <c r="L249" s="20">
        <f t="shared" si="34"/>
        <v>0</v>
      </c>
      <c r="M249">
        <v>6</v>
      </c>
      <c r="N249">
        <v>0</v>
      </c>
      <c r="O249">
        <v>0</v>
      </c>
      <c r="P249" s="15">
        <f t="shared" si="35"/>
        <v>0.16666666666666666</v>
      </c>
      <c r="Q249" s="15">
        <f t="shared" si="36"/>
        <v>0.16666666666666666</v>
      </c>
      <c r="R249">
        <v>12</v>
      </c>
      <c r="S249">
        <v>2</v>
      </c>
      <c r="T249">
        <v>1</v>
      </c>
      <c r="U249">
        <v>3</v>
      </c>
      <c r="V249">
        <v>9</v>
      </c>
      <c r="W249" s="16">
        <v>97.133333333300001</v>
      </c>
      <c r="X249" s="26">
        <f t="shared" si="37"/>
        <v>1.6463276836152543</v>
      </c>
      <c r="Y249" s="4">
        <v>89.82</v>
      </c>
      <c r="Z249" s="32">
        <f t="shared" si="38"/>
        <v>1.5223728813559321</v>
      </c>
      <c r="AA249" s="4">
        <v>192.22</v>
      </c>
      <c r="AB249" s="26">
        <f t="shared" si="39"/>
        <v>3.2579661016949153</v>
      </c>
      <c r="AC249" s="21">
        <f t="shared" si="40"/>
        <v>0.31846546589136293</v>
      </c>
      <c r="AD249" s="13">
        <v>48</v>
      </c>
      <c r="AE249" s="13">
        <v>40</v>
      </c>
      <c r="AF249" s="21">
        <f t="shared" si="41"/>
        <v>0.54545454545454541</v>
      </c>
      <c r="AG249">
        <v>2</v>
      </c>
      <c r="AH249">
        <v>11</v>
      </c>
      <c r="AI249" s="42">
        <v>12</v>
      </c>
      <c r="AJ249" s="42">
        <v>57</v>
      </c>
      <c r="AK249" s="42">
        <v>3</v>
      </c>
      <c r="AL249" s="42">
        <v>26</v>
      </c>
      <c r="AM249" s="42">
        <v>48</v>
      </c>
      <c r="AN249" s="42">
        <v>2</v>
      </c>
      <c r="AO249">
        <v>10</v>
      </c>
      <c r="AP249">
        <v>71</v>
      </c>
      <c r="AQ249" s="31">
        <f t="shared" si="42"/>
        <v>0.12345679012345678</v>
      </c>
      <c r="AR249">
        <v>0.35</v>
      </c>
      <c r="AS249">
        <v>0</v>
      </c>
      <c r="AT249">
        <v>4</v>
      </c>
      <c r="AU249" s="16">
        <f t="shared" si="43"/>
        <v>-82.164328657314641</v>
      </c>
      <c r="AV249" s="4">
        <v>11.69</v>
      </c>
      <c r="AW249" s="4">
        <v>6.6</v>
      </c>
    </row>
    <row r="250" spans="1:49" x14ac:dyDescent="0.2">
      <c r="A250" s="13" t="s">
        <v>183</v>
      </c>
      <c r="B250" s="13" t="s">
        <v>1112</v>
      </c>
      <c r="C250" s="1" t="s">
        <v>334</v>
      </c>
      <c r="D250" s="13" t="s">
        <v>173</v>
      </c>
      <c r="E250" s="13">
        <v>9</v>
      </c>
      <c r="F250" s="13">
        <v>0</v>
      </c>
      <c r="G250" s="13">
        <v>0</v>
      </c>
      <c r="H250" s="40">
        <f t="shared" si="33"/>
        <v>0</v>
      </c>
      <c r="I250">
        <v>0</v>
      </c>
      <c r="J250">
        <v>0</v>
      </c>
      <c r="K250">
        <v>0</v>
      </c>
      <c r="L250" s="20">
        <f t="shared" si="34"/>
        <v>0</v>
      </c>
      <c r="M250">
        <v>0</v>
      </c>
      <c r="N250">
        <v>1</v>
      </c>
      <c r="O250">
        <v>0</v>
      </c>
      <c r="P250" s="15">
        <f t="shared" si="35"/>
        <v>0</v>
      </c>
      <c r="Q250" s="15">
        <f t="shared" si="36"/>
        <v>0</v>
      </c>
      <c r="R250">
        <v>2</v>
      </c>
      <c r="S250">
        <v>1</v>
      </c>
      <c r="T250">
        <v>0</v>
      </c>
      <c r="U250">
        <v>1</v>
      </c>
      <c r="V250">
        <v>1</v>
      </c>
      <c r="W250" s="16">
        <v>9.0500000000000007</v>
      </c>
      <c r="X250" s="26">
        <f t="shared" si="37"/>
        <v>1.0055555555555555</v>
      </c>
      <c r="Y250" s="4">
        <v>9.0399999999999991</v>
      </c>
      <c r="Z250" s="32">
        <f t="shared" si="38"/>
        <v>1.0044444444444443</v>
      </c>
      <c r="AA250" s="4">
        <v>29.12</v>
      </c>
      <c r="AB250" s="26">
        <f t="shared" si="39"/>
        <v>3.2355555555555555</v>
      </c>
      <c r="AC250" s="21">
        <f t="shared" si="40"/>
        <v>0.23689727463312363</v>
      </c>
      <c r="AD250" s="1"/>
      <c r="AE250" s="1"/>
      <c r="AF250" s="21" t="str">
        <f t="shared" si="41"/>
        <v xml:space="preserve"> </v>
      </c>
      <c r="AG250">
        <v>0</v>
      </c>
      <c r="AH250">
        <v>1</v>
      </c>
      <c r="AI250" s="42">
        <v>3</v>
      </c>
      <c r="AJ250" s="42">
        <v>4</v>
      </c>
      <c r="AK250" s="42">
        <v>3</v>
      </c>
      <c r="AL250" s="42">
        <v>1</v>
      </c>
      <c r="AM250" s="42">
        <v>6</v>
      </c>
      <c r="AN250" s="42">
        <v>0</v>
      </c>
      <c r="AO250">
        <v>5</v>
      </c>
      <c r="AP250">
        <v>3</v>
      </c>
      <c r="AQ250" s="31">
        <f t="shared" si="42"/>
        <v>0.625</v>
      </c>
      <c r="AR250">
        <v>45.26</v>
      </c>
      <c r="AS250">
        <v>0</v>
      </c>
      <c r="AT250">
        <v>0</v>
      </c>
      <c r="AU250" s="16">
        <f t="shared" si="43"/>
        <v>-39.823008849557525</v>
      </c>
      <c r="AV250" s="4">
        <v>0</v>
      </c>
      <c r="AW250" s="4">
        <v>0</v>
      </c>
    </row>
    <row r="251" spans="1:49" x14ac:dyDescent="0.2">
      <c r="A251" s="13" t="s">
        <v>1115</v>
      </c>
      <c r="B251" s="13" t="s">
        <v>1116</v>
      </c>
      <c r="C251" s="1" t="s">
        <v>334</v>
      </c>
      <c r="D251" s="13" t="s">
        <v>129</v>
      </c>
      <c r="E251" s="13">
        <v>66</v>
      </c>
      <c r="F251" s="13">
        <v>0</v>
      </c>
      <c r="G251" s="13">
        <v>0</v>
      </c>
      <c r="H251" s="40">
        <f t="shared" si="33"/>
        <v>0</v>
      </c>
      <c r="I251">
        <v>0</v>
      </c>
      <c r="J251">
        <v>0</v>
      </c>
      <c r="K251">
        <v>0</v>
      </c>
      <c r="L251" s="20">
        <f t="shared" si="34"/>
        <v>0</v>
      </c>
      <c r="M251">
        <v>4</v>
      </c>
      <c r="N251">
        <v>0</v>
      </c>
      <c r="O251">
        <v>3</v>
      </c>
      <c r="P251" s="15">
        <f t="shared" si="35"/>
        <v>0</v>
      </c>
      <c r="Q251" s="15">
        <f t="shared" si="36"/>
        <v>0</v>
      </c>
      <c r="R251">
        <v>3</v>
      </c>
      <c r="S251">
        <v>4</v>
      </c>
      <c r="T251">
        <v>1</v>
      </c>
      <c r="U251">
        <v>1</v>
      </c>
      <c r="V251">
        <v>5</v>
      </c>
      <c r="W251" s="16">
        <v>53.7</v>
      </c>
      <c r="X251" s="26">
        <f t="shared" si="37"/>
        <v>0.81363636363636371</v>
      </c>
      <c r="Y251" s="4">
        <v>48.33</v>
      </c>
      <c r="Z251" s="32">
        <f t="shared" si="38"/>
        <v>0.7322727272727273</v>
      </c>
      <c r="AA251" s="4">
        <v>281.08999999999997</v>
      </c>
      <c r="AB251" s="26">
        <f t="shared" si="39"/>
        <v>4.2589393939393938</v>
      </c>
      <c r="AC251" s="21">
        <f t="shared" si="40"/>
        <v>0.14671240361848098</v>
      </c>
      <c r="AD251" s="13">
        <v>0</v>
      </c>
      <c r="AE251" s="13">
        <v>0</v>
      </c>
      <c r="AF251" s="21" t="str">
        <f t="shared" si="41"/>
        <v xml:space="preserve"> </v>
      </c>
      <c r="AG251">
        <v>0</v>
      </c>
      <c r="AH251">
        <v>9</v>
      </c>
      <c r="AI251" s="42">
        <v>5</v>
      </c>
      <c r="AJ251" s="42">
        <v>42</v>
      </c>
      <c r="AK251" s="42">
        <v>2</v>
      </c>
      <c r="AL251" s="42">
        <v>17</v>
      </c>
      <c r="AM251" s="42">
        <v>14</v>
      </c>
      <c r="AN251" s="42">
        <v>3</v>
      </c>
      <c r="AO251">
        <v>5</v>
      </c>
      <c r="AP251">
        <v>44</v>
      </c>
      <c r="AQ251" s="31">
        <f t="shared" si="42"/>
        <v>0.10204081632653061</v>
      </c>
      <c r="AR251">
        <v>-2.93</v>
      </c>
      <c r="AS251">
        <v>0</v>
      </c>
      <c r="AT251">
        <v>0</v>
      </c>
      <c r="AU251" s="16">
        <f t="shared" si="43"/>
        <v>-89.385474860335194</v>
      </c>
      <c r="AV251" s="4">
        <v>19.23</v>
      </c>
      <c r="AW251" s="4">
        <v>12.98</v>
      </c>
    </row>
    <row r="252" spans="1:49" x14ac:dyDescent="0.2">
      <c r="A252" s="13" t="s">
        <v>539</v>
      </c>
      <c r="B252" s="13" t="s">
        <v>1120</v>
      </c>
      <c r="C252" s="1" t="s">
        <v>214</v>
      </c>
      <c r="D252" s="13" t="s">
        <v>146</v>
      </c>
      <c r="E252" s="13">
        <v>63</v>
      </c>
      <c r="F252" s="13">
        <v>0</v>
      </c>
      <c r="G252" s="13">
        <v>2</v>
      </c>
      <c r="H252" s="40">
        <f t="shared" si="33"/>
        <v>2</v>
      </c>
      <c r="I252">
        <v>0</v>
      </c>
      <c r="J252">
        <v>2</v>
      </c>
      <c r="K252">
        <v>0</v>
      </c>
      <c r="L252" s="20">
        <f t="shared" si="34"/>
        <v>7.3333333333333339</v>
      </c>
      <c r="M252">
        <v>5</v>
      </c>
      <c r="N252">
        <v>0</v>
      </c>
      <c r="O252">
        <v>0</v>
      </c>
      <c r="P252" s="15">
        <f t="shared" si="35"/>
        <v>0</v>
      </c>
      <c r="Q252" s="15">
        <f t="shared" si="36"/>
        <v>0</v>
      </c>
      <c r="R252">
        <v>8</v>
      </c>
      <c r="S252">
        <v>0</v>
      </c>
      <c r="T252">
        <v>2</v>
      </c>
      <c r="U252">
        <v>0</v>
      </c>
      <c r="V252">
        <v>3</v>
      </c>
      <c r="W252" s="16">
        <v>117.55</v>
      </c>
      <c r="X252" s="26">
        <f t="shared" si="37"/>
        <v>1.8658730158730159</v>
      </c>
      <c r="Y252" s="4">
        <v>113.75</v>
      </c>
      <c r="Z252" s="32">
        <f t="shared" si="38"/>
        <v>1.8055555555555556</v>
      </c>
      <c r="AA252" s="4">
        <v>229.27</v>
      </c>
      <c r="AB252" s="26">
        <f t="shared" si="39"/>
        <v>3.6392063492063493</v>
      </c>
      <c r="AC252" s="21">
        <f t="shared" si="40"/>
        <v>0.33161331700775465</v>
      </c>
      <c r="AD252" s="13">
        <v>25</v>
      </c>
      <c r="AE252" s="13">
        <v>27</v>
      </c>
      <c r="AF252" s="21">
        <f t="shared" si="41"/>
        <v>0.48076923076923078</v>
      </c>
      <c r="AG252">
        <v>3</v>
      </c>
      <c r="AH252">
        <v>14</v>
      </c>
      <c r="AI252" s="42">
        <v>8</v>
      </c>
      <c r="AJ252" s="42">
        <v>87</v>
      </c>
      <c r="AK252" s="42">
        <v>2</v>
      </c>
      <c r="AL252" s="42">
        <v>32</v>
      </c>
      <c r="AM252" s="42">
        <v>58</v>
      </c>
      <c r="AN252" s="42">
        <v>1</v>
      </c>
      <c r="AO252">
        <v>12</v>
      </c>
      <c r="AP252">
        <v>103</v>
      </c>
      <c r="AQ252" s="31">
        <f t="shared" si="42"/>
        <v>0.10434782608695652</v>
      </c>
      <c r="AR252">
        <v>3.43</v>
      </c>
      <c r="AS252">
        <v>0</v>
      </c>
      <c r="AT252">
        <v>0</v>
      </c>
      <c r="AU252" s="16">
        <f t="shared" si="43"/>
        <v>-93.362637362637358</v>
      </c>
      <c r="AV252" s="4">
        <v>4.67</v>
      </c>
      <c r="AW252" s="4">
        <v>-0.81</v>
      </c>
    </row>
    <row r="253" spans="1:49" x14ac:dyDescent="0.2">
      <c r="A253" s="13" t="s">
        <v>1124</v>
      </c>
      <c r="B253" s="13" t="s">
        <v>1125</v>
      </c>
      <c r="C253" s="1" t="s">
        <v>238</v>
      </c>
      <c r="D253" s="13" t="s">
        <v>129</v>
      </c>
      <c r="E253" s="13">
        <v>57</v>
      </c>
      <c r="F253" s="13">
        <v>0</v>
      </c>
      <c r="G253" s="13">
        <v>1</v>
      </c>
      <c r="H253" s="40">
        <f t="shared" si="33"/>
        <v>1</v>
      </c>
      <c r="I253">
        <v>0</v>
      </c>
      <c r="J253">
        <v>0</v>
      </c>
      <c r="K253">
        <v>0</v>
      </c>
      <c r="L253" s="20">
        <f t="shared" si="34"/>
        <v>0</v>
      </c>
      <c r="M253">
        <v>5</v>
      </c>
      <c r="N253">
        <v>2</v>
      </c>
      <c r="O253">
        <v>1</v>
      </c>
      <c r="P253" s="15">
        <f t="shared" si="35"/>
        <v>0</v>
      </c>
      <c r="Q253" s="15">
        <f t="shared" si="36"/>
        <v>0</v>
      </c>
      <c r="R253">
        <v>5</v>
      </c>
      <c r="S253">
        <v>8</v>
      </c>
      <c r="T253">
        <v>1</v>
      </c>
      <c r="U253">
        <v>0</v>
      </c>
      <c r="V253">
        <v>3</v>
      </c>
      <c r="W253" s="16">
        <v>78.75</v>
      </c>
      <c r="X253" s="26">
        <f t="shared" si="37"/>
        <v>1.381578947368421</v>
      </c>
      <c r="Y253" s="4">
        <v>80.69</v>
      </c>
      <c r="Z253" s="32">
        <f t="shared" si="38"/>
        <v>1.4156140350877193</v>
      </c>
      <c r="AA253" s="4">
        <v>202.91</v>
      </c>
      <c r="AB253" s="26">
        <f t="shared" si="39"/>
        <v>3.5598245614035089</v>
      </c>
      <c r="AC253" s="21">
        <f t="shared" si="40"/>
        <v>0.28452045133991538</v>
      </c>
      <c r="AD253" s="13">
        <v>6</v>
      </c>
      <c r="AE253" s="13">
        <v>17</v>
      </c>
      <c r="AF253" s="21">
        <f t="shared" si="41"/>
        <v>0.2608695652173913</v>
      </c>
      <c r="AG253">
        <v>0</v>
      </c>
      <c r="AH253">
        <v>8</v>
      </c>
      <c r="AI253" s="42">
        <v>9</v>
      </c>
      <c r="AJ253" s="42">
        <v>61</v>
      </c>
      <c r="AK253" s="42">
        <v>3</v>
      </c>
      <c r="AL253" s="42">
        <v>38</v>
      </c>
      <c r="AM253" s="42">
        <v>33</v>
      </c>
      <c r="AN253" s="42">
        <v>2</v>
      </c>
      <c r="AO253">
        <v>7</v>
      </c>
      <c r="AP253">
        <v>77</v>
      </c>
      <c r="AQ253" s="31">
        <f t="shared" si="42"/>
        <v>8.3333333333333329E-2</v>
      </c>
      <c r="AR253">
        <v>2.36</v>
      </c>
      <c r="AS253">
        <v>0</v>
      </c>
      <c r="AT253">
        <v>1</v>
      </c>
      <c r="AU253" s="16">
        <f t="shared" si="43"/>
        <v>-93.691907299541455</v>
      </c>
      <c r="AV253" s="4">
        <v>3.33</v>
      </c>
      <c r="AW253" s="4">
        <v>-2.52</v>
      </c>
    </row>
    <row r="254" spans="1:49" x14ac:dyDescent="0.2">
      <c r="A254" s="13" t="s">
        <v>423</v>
      </c>
      <c r="B254" s="13" t="s">
        <v>1125</v>
      </c>
      <c r="C254" s="1" t="s">
        <v>145</v>
      </c>
      <c r="D254" s="13" t="s">
        <v>129</v>
      </c>
      <c r="E254" s="13">
        <v>79</v>
      </c>
      <c r="F254" s="13">
        <v>0</v>
      </c>
      <c r="G254" s="13">
        <v>0</v>
      </c>
      <c r="H254" s="40">
        <f t="shared" si="33"/>
        <v>0</v>
      </c>
      <c r="I254">
        <v>0</v>
      </c>
      <c r="J254">
        <v>0</v>
      </c>
      <c r="K254">
        <v>0</v>
      </c>
      <c r="L254" s="20">
        <f t="shared" si="34"/>
        <v>0</v>
      </c>
      <c r="M254">
        <v>7</v>
      </c>
      <c r="N254">
        <v>2</v>
      </c>
      <c r="O254">
        <v>3</v>
      </c>
      <c r="P254" s="15">
        <f t="shared" si="35"/>
        <v>0</v>
      </c>
      <c r="Q254" s="15">
        <f t="shared" si="36"/>
        <v>0</v>
      </c>
      <c r="R254">
        <v>9</v>
      </c>
      <c r="S254">
        <v>8</v>
      </c>
      <c r="T254">
        <v>5</v>
      </c>
      <c r="U254">
        <v>2</v>
      </c>
      <c r="V254">
        <v>6</v>
      </c>
      <c r="W254" s="16">
        <v>106.1166666667</v>
      </c>
      <c r="X254" s="26">
        <f t="shared" si="37"/>
        <v>1.3432489451481013</v>
      </c>
      <c r="Y254" s="4">
        <v>103.34</v>
      </c>
      <c r="Z254" s="32">
        <f t="shared" si="38"/>
        <v>1.3081012658227849</v>
      </c>
      <c r="AA254" s="4">
        <v>383.51</v>
      </c>
      <c r="AB254" s="26">
        <f t="shared" si="39"/>
        <v>4.8545569620253159</v>
      </c>
      <c r="AC254" s="21">
        <f t="shared" si="40"/>
        <v>0.21226250385128892</v>
      </c>
      <c r="AD254" s="13">
        <v>10</v>
      </c>
      <c r="AE254" s="13">
        <v>10</v>
      </c>
      <c r="AF254" s="21">
        <f t="shared" si="41"/>
        <v>0.5</v>
      </c>
      <c r="AG254">
        <v>0</v>
      </c>
      <c r="AH254">
        <v>13</v>
      </c>
      <c r="AI254" s="42">
        <v>16</v>
      </c>
      <c r="AJ254" s="42">
        <v>86</v>
      </c>
      <c r="AK254" s="42">
        <v>4</v>
      </c>
      <c r="AL254" s="42">
        <v>33</v>
      </c>
      <c r="AM254" s="42">
        <v>41</v>
      </c>
      <c r="AN254" s="42">
        <v>5</v>
      </c>
      <c r="AO254">
        <v>15</v>
      </c>
      <c r="AP254">
        <v>94</v>
      </c>
      <c r="AQ254" s="31">
        <f t="shared" si="42"/>
        <v>0.13761467889908258</v>
      </c>
      <c r="AR254">
        <v>1.36</v>
      </c>
      <c r="AS254">
        <v>0</v>
      </c>
      <c r="AT254">
        <v>0</v>
      </c>
      <c r="AU254" s="16">
        <f t="shared" si="43"/>
        <v>-85.929940003870712</v>
      </c>
      <c r="AV254" s="4">
        <v>8.14</v>
      </c>
      <c r="AW254" s="4">
        <v>3.28</v>
      </c>
    </row>
    <row r="255" spans="1:49" x14ac:dyDescent="0.2">
      <c r="A255" s="13" t="s">
        <v>996</v>
      </c>
      <c r="B255" s="13" t="s">
        <v>1130</v>
      </c>
      <c r="C255" s="1" t="s">
        <v>292</v>
      </c>
      <c r="D255" s="13" t="s">
        <v>173</v>
      </c>
      <c r="E255" s="13">
        <v>40</v>
      </c>
      <c r="F255" s="13">
        <v>0</v>
      </c>
      <c r="G255" s="13">
        <v>0</v>
      </c>
      <c r="H255" s="40">
        <f t="shared" si="33"/>
        <v>0</v>
      </c>
      <c r="I255">
        <v>0</v>
      </c>
      <c r="J255">
        <v>0</v>
      </c>
      <c r="K255">
        <v>0</v>
      </c>
      <c r="L255" s="20">
        <f t="shared" si="34"/>
        <v>0</v>
      </c>
      <c r="M255">
        <v>0</v>
      </c>
      <c r="N255">
        <v>0</v>
      </c>
      <c r="O255">
        <v>0</v>
      </c>
      <c r="P255" s="15">
        <f t="shared" si="35"/>
        <v>0</v>
      </c>
      <c r="Q255" s="15">
        <f t="shared" si="36"/>
        <v>0</v>
      </c>
      <c r="R255">
        <v>5</v>
      </c>
      <c r="S255">
        <v>0</v>
      </c>
      <c r="T255">
        <v>1</v>
      </c>
      <c r="U255">
        <v>0</v>
      </c>
      <c r="V255">
        <v>0</v>
      </c>
      <c r="W255" s="16">
        <v>22.483333333299999</v>
      </c>
      <c r="X255" s="26">
        <f t="shared" si="37"/>
        <v>0.56208333333249993</v>
      </c>
      <c r="Y255" s="4">
        <v>23.03</v>
      </c>
      <c r="Z255" s="32">
        <f t="shared" si="38"/>
        <v>0.57574999999999998</v>
      </c>
      <c r="AA255" s="4">
        <v>158.11000000000001</v>
      </c>
      <c r="AB255" s="26">
        <f t="shared" si="39"/>
        <v>3.9527500000000004</v>
      </c>
      <c r="AC255" s="21">
        <f t="shared" si="40"/>
        <v>0.12713922932538368</v>
      </c>
      <c r="AD255" s="1"/>
      <c r="AE255" s="1"/>
      <c r="AF255" s="21" t="str">
        <f t="shared" si="41"/>
        <v xml:space="preserve"> </v>
      </c>
      <c r="AG255">
        <v>0</v>
      </c>
      <c r="AH255">
        <v>3</v>
      </c>
      <c r="AI255" s="42">
        <v>1</v>
      </c>
      <c r="AJ255" s="42">
        <v>12</v>
      </c>
      <c r="AK255" s="42">
        <v>1</v>
      </c>
      <c r="AL255" s="42">
        <v>10</v>
      </c>
      <c r="AM255" s="42">
        <v>8</v>
      </c>
      <c r="AN255" s="42">
        <v>4</v>
      </c>
      <c r="AO255">
        <v>5</v>
      </c>
      <c r="AP255">
        <v>14</v>
      </c>
      <c r="AQ255" s="31">
        <f t="shared" si="42"/>
        <v>0.26315789473684209</v>
      </c>
      <c r="AR255">
        <v>13.3</v>
      </c>
      <c r="AS255">
        <v>0</v>
      </c>
      <c r="AT255">
        <v>0</v>
      </c>
      <c r="AU255" s="16">
        <f t="shared" si="43"/>
        <v>-70.343030829353012</v>
      </c>
      <c r="AV255" s="4">
        <v>15.38</v>
      </c>
      <c r="AW255" s="4">
        <v>5.0599999999999996</v>
      </c>
    </row>
    <row r="256" spans="1:49" x14ac:dyDescent="0.2">
      <c r="A256" s="13" t="s">
        <v>126</v>
      </c>
      <c r="B256" s="13" t="s">
        <v>1133</v>
      </c>
      <c r="C256" s="1" t="s">
        <v>292</v>
      </c>
      <c r="D256" s="13" t="s">
        <v>154</v>
      </c>
      <c r="E256" s="13">
        <v>71</v>
      </c>
      <c r="F256" s="13">
        <v>0</v>
      </c>
      <c r="G256" s="13">
        <v>0</v>
      </c>
      <c r="H256" s="40">
        <f t="shared" si="33"/>
        <v>0</v>
      </c>
      <c r="I256">
        <v>0</v>
      </c>
      <c r="J256">
        <v>0</v>
      </c>
      <c r="K256">
        <v>0</v>
      </c>
      <c r="L256" s="20">
        <f t="shared" si="34"/>
        <v>0</v>
      </c>
      <c r="M256">
        <v>3</v>
      </c>
      <c r="N256">
        <v>0</v>
      </c>
      <c r="O256">
        <v>0</v>
      </c>
      <c r="P256" s="15">
        <f t="shared" si="35"/>
        <v>0</v>
      </c>
      <c r="Q256" s="15">
        <f t="shared" si="36"/>
        <v>0</v>
      </c>
      <c r="R256">
        <v>4</v>
      </c>
      <c r="S256">
        <v>0</v>
      </c>
      <c r="T256">
        <v>0</v>
      </c>
      <c r="U256">
        <v>1</v>
      </c>
      <c r="V256">
        <v>4</v>
      </c>
      <c r="W256" s="16">
        <v>42.833333333299997</v>
      </c>
      <c r="X256" s="26">
        <f t="shared" si="37"/>
        <v>0.60328638497605624</v>
      </c>
      <c r="Y256" s="4">
        <v>37.86</v>
      </c>
      <c r="Z256" s="32">
        <f t="shared" si="38"/>
        <v>0.53323943661971829</v>
      </c>
      <c r="AA256" s="4">
        <v>302.47000000000003</v>
      </c>
      <c r="AB256" s="26">
        <f t="shared" si="39"/>
        <v>4.2601408450704232</v>
      </c>
      <c r="AC256" s="21">
        <f t="shared" si="40"/>
        <v>0.11124496811917843</v>
      </c>
      <c r="AD256" s="13">
        <v>0</v>
      </c>
      <c r="AE256" s="13">
        <v>0</v>
      </c>
      <c r="AF256" s="21" t="str">
        <f t="shared" si="41"/>
        <v xml:space="preserve"> </v>
      </c>
      <c r="AG256">
        <v>0</v>
      </c>
      <c r="AH256">
        <v>3</v>
      </c>
      <c r="AI256" s="42">
        <v>6</v>
      </c>
      <c r="AJ256" s="42">
        <v>30</v>
      </c>
      <c r="AK256" s="42">
        <v>1</v>
      </c>
      <c r="AL256" s="42">
        <v>9</v>
      </c>
      <c r="AM256" s="42">
        <v>15</v>
      </c>
      <c r="AN256" s="42">
        <v>3</v>
      </c>
      <c r="AO256">
        <v>5</v>
      </c>
      <c r="AP256">
        <v>29</v>
      </c>
      <c r="AQ256" s="31">
        <f t="shared" si="42"/>
        <v>0.14705882352941177</v>
      </c>
      <c r="AR256">
        <v>5.58</v>
      </c>
      <c r="AS256">
        <v>1</v>
      </c>
      <c r="AT256">
        <v>0</v>
      </c>
      <c r="AU256" s="16">
        <f t="shared" si="43"/>
        <v>-74.484944532488115</v>
      </c>
      <c r="AV256" s="4">
        <v>11.76</v>
      </c>
      <c r="AW256" s="4">
        <v>4.6900000000000004</v>
      </c>
    </row>
    <row r="257" spans="1:49" x14ac:dyDescent="0.2">
      <c r="A257" s="13" t="s">
        <v>1137</v>
      </c>
      <c r="B257" s="13" t="s">
        <v>1138</v>
      </c>
      <c r="C257" s="1" t="s">
        <v>243</v>
      </c>
      <c r="D257" s="13" t="s">
        <v>137</v>
      </c>
      <c r="E257" s="13">
        <v>82</v>
      </c>
      <c r="F257" s="13">
        <v>0</v>
      </c>
      <c r="G257" s="13">
        <v>0</v>
      </c>
      <c r="H257" s="40">
        <f t="shared" si="33"/>
        <v>0</v>
      </c>
      <c r="I257">
        <v>0</v>
      </c>
      <c r="J257">
        <v>0</v>
      </c>
      <c r="K257">
        <v>0</v>
      </c>
      <c r="L257" s="20">
        <f t="shared" si="34"/>
        <v>0</v>
      </c>
      <c r="M257">
        <v>0</v>
      </c>
      <c r="N257">
        <v>0</v>
      </c>
      <c r="O257">
        <v>0</v>
      </c>
      <c r="P257" s="15">
        <f t="shared" si="35"/>
        <v>0</v>
      </c>
      <c r="Q257" s="15">
        <f t="shared" si="36"/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s="16">
        <v>1.9166666667000001</v>
      </c>
      <c r="X257" s="26">
        <f t="shared" si="37"/>
        <v>2.3373983740243902E-2</v>
      </c>
      <c r="Y257" s="4">
        <v>1.27</v>
      </c>
      <c r="Z257" s="32">
        <f t="shared" si="38"/>
        <v>1.548780487804878E-2</v>
      </c>
      <c r="AA257" s="4">
        <v>374.59</v>
      </c>
      <c r="AB257" s="26">
        <f t="shared" si="39"/>
        <v>4.5681707317073164</v>
      </c>
      <c r="AC257" s="21">
        <f t="shared" si="40"/>
        <v>3.3789176821156816E-3</v>
      </c>
      <c r="AD257" s="13">
        <v>0</v>
      </c>
      <c r="AE257" s="13">
        <v>1</v>
      </c>
      <c r="AF257" s="21">
        <f t="shared" si="41"/>
        <v>0</v>
      </c>
      <c r="AG257">
        <v>0</v>
      </c>
      <c r="AH257">
        <v>0</v>
      </c>
      <c r="AI257" s="42">
        <v>1</v>
      </c>
      <c r="AJ257" s="42">
        <v>2</v>
      </c>
      <c r="AK257" s="42">
        <v>0</v>
      </c>
      <c r="AL257" s="42">
        <v>0</v>
      </c>
      <c r="AM257" s="42">
        <v>0</v>
      </c>
      <c r="AN257" s="42">
        <v>0</v>
      </c>
      <c r="AO257">
        <v>1</v>
      </c>
      <c r="AP257">
        <v>2</v>
      </c>
      <c r="AQ257" s="31">
        <f t="shared" si="42"/>
        <v>0.33333333333333331</v>
      </c>
      <c r="AR257">
        <v>21.35</v>
      </c>
      <c r="AS257">
        <v>0</v>
      </c>
      <c r="AT257">
        <v>0</v>
      </c>
      <c r="AU257" s="16">
        <f t="shared" si="43"/>
        <v>-47.244094488188971</v>
      </c>
      <c r="AV257" s="4">
        <v>100</v>
      </c>
      <c r="AW257" s="4">
        <v>94.19</v>
      </c>
    </row>
    <row r="258" spans="1:49" x14ac:dyDescent="0.2">
      <c r="A258" s="13" t="s">
        <v>252</v>
      </c>
      <c r="B258" s="13" t="s">
        <v>1140</v>
      </c>
      <c r="C258" s="1" t="s">
        <v>334</v>
      </c>
      <c r="D258" s="13" t="s">
        <v>173</v>
      </c>
      <c r="E258" s="13">
        <v>80</v>
      </c>
      <c r="F258" s="13">
        <v>1</v>
      </c>
      <c r="G258" s="13">
        <v>1</v>
      </c>
      <c r="H258" s="40">
        <f t="shared" ref="H258:H321" si="44">F258+G258</f>
        <v>2</v>
      </c>
      <c r="I258">
        <v>0</v>
      </c>
      <c r="J258">
        <v>0</v>
      </c>
      <c r="K258">
        <v>1</v>
      </c>
      <c r="L258" s="20">
        <f t="shared" ref="L258:L321" si="45">IF(AG258&gt;0,J258/(AG258/(AG258+AI258)),0)</f>
        <v>0</v>
      </c>
      <c r="M258">
        <v>3</v>
      </c>
      <c r="N258">
        <v>0</v>
      </c>
      <c r="O258">
        <v>0</v>
      </c>
      <c r="P258" s="15">
        <f t="shared" ref="P258:P321" si="46">IF(M258&gt;0,F258/M258,0)</f>
        <v>0.33333333333333331</v>
      </c>
      <c r="Q258" s="15">
        <f t="shared" ref="Q258:Q321" si="47">IF(SUM(M258:O258)&gt;0,F258/SUM(M258:O258),0)</f>
        <v>0.33333333333333331</v>
      </c>
      <c r="R258">
        <v>17</v>
      </c>
      <c r="S258">
        <v>6</v>
      </c>
      <c r="T258">
        <v>1</v>
      </c>
      <c r="U258">
        <v>8</v>
      </c>
      <c r="V258">
        <v>4</v>
      </c>
      <c r="W258" s="16">
        <v>144.69999999999999</v>
      </c>
      <c r="X258" s="26">
        <f t="shared" ref="X258:X321" si="48">W258/E258</f>
        <v>1.8087499999999999</v>
      </c>
      <c r="Y258" s="4">
        <v>138.32</v>
      </c>
      <c r="Z258" s="32">
        <f t="shared" ref="Z258:Z321" si="49">Y258/E258</f>
        <v>1.7289999999999999</v>
      </c>
      <c r="AA258" s="4">
        <v>278.87</v>
      </c>
      <c r="AB258" s="26">
        <f t="shared" ref="AB258:AB321" si="50">AA258/E258</f>
        <v>3.4858750000000001</v>
      </c>
      <c r="AC258" s="21">
        <f t="shared" ref="AC258:AC321" si="51">IF(Z258&gt;0,Z258/(Z258+AB258),0)</f>
        <v>0.33155157122653944</v>
      </c>
      <c r="AD258" s="1"/>
      <c r="AE258" s="1"/>
      <c r="AF258" s="21" t="str">
        <f t="shared" ref="AF258:AF321" si="52">IF((AD258+AE258)&gt;0,AD258/(AD258+AE258)," ")</f>
        <v xml:space="preserve"> </v>
      </c>
      <c r="AG258">
        <v>4</v>
      </c>
      <c r="AH258">
        <v>10</v>
      </c>
      <c r="AI258" s="42">
        <v>26</v>
      </c>
      <c r="AJ258" s="42">
        <v>79</v>
      </c>
      <c r="AK258" s="42">
        <v>4</v>
      </c>
      <c r="AL258" s="42">
        <v>53</v>
      </c>
      <c r="AM258" s="42">
        <v>71</v>
      </c>
      <c r="AN258" s="42">
        <v>4</v>
      </c>
      <c r="AO258">
        <v>26</v>
      </c>
      <c r="AP258">
        <v>90</v>
      </c>
      <c r="AQ258" s="31">
        <f t="shared" ref="AQ258:AQ321" si="53">AO258/MAX(1,AO258+AP258)</f>
        <v>0.22413793103448276</v>
      </c>
      <c r="AR258">
        <v>0.55000000000000004</v>
      </c>
      <c r="AS258">
        <v>1</v>
      </c>
      <c r="AT258">
        <v>1</v>
      </c>
      <c r="AU258" s="16">
        <f t="shared" ref="AU258:AU321" si="54">((AG258+AI258+AK258+AN258)-(AH258+AJ258+AL258+AM258))/MAX(1,Y258)*60</f>
        <v>-75.910931174089072</v>
      </c>
      <c r="AV258" s="4">
        <v>5.98</v>
      </c>
      <c r="AW258" s="4">
        <v>-4.17</v>
      </c>
    </row>
    <row r="259" spans="1:49" x14ac:dyDescent="0.2">
      <c r="A259" s="13" t="s">
        <v>677</v>
      </c>
      <c r="B259" s="13" t="s">
        <v>1143</v>
      </c>
      <c r="C259" s="1" t="s">
        <v>243</v>
      </c>
      <c r="D259" s="13" t="s">
        <v>173</v>
      </c>
      <c r="E259" s="13">
        <v>78</v>
      </c>
      <c r="F259" s="13">
        <v>0</v>
      </c>
      <c r="G259" s="13">
        <v>0</v>
      </c>
      <c r="H259" s="40">
        <f t="shared" si="44"/>
        <v>0</v>
      </c>
      <c r="I259">
        <v>0</v>
      </c>
      <c r="J259">
        <v>0</v>
      </c>
      <c r="K259">
        <v>0</v>
      </c>
      <c r="L259" s="20">
        <f t="shared" si="45"/>
        <v>0</v>
      </c>
      <c r="M259">
        <v>0</v>
      </c>
      <c r="N259">
        <v>0</v>
      </c>
      <c r="O259">
        <v>0</v>
      </c>
      <c r="P259" s="15">
        <f t="shared" si="46"/>
        <v>0</v>
      </c>
      <c r="Q259" s="15">
        <f t="shared" si="47"/>
        <v>0</v>
      </c>
      <c r="R259">
        <v>16</v>
      </c>
      <c r="S259">
        <v>18</v>
      </c>
      <c r="T259">
        <v>0</v>
      </c>
      <c r="U259">
        <v>8</v>
      </c>
      <c r="V259">
        <v>7</v>
      </c>
      <c r="W259" s="16">
        <v>126.03333333330001</v>
      </c>
      <c r="X259" s="26">
        <f t="shared" si="48"/>
        <v>1.6158119658115386</v>
      </c>
      <c r="Y259" s="4">
        <v>122.73</v>
      </c>
      <c r="Z259" s="32">
        <f t="shared" si="49"/>
        <v>1.5734615384615385</v>
      </c>
      <c r="AA259" s="4">
        <v>246.69</v>
      </c>
      <c r="AB259" s="26">
        <f t="shared" si="50"/>
        <v>3.1626923076923075</v>
      </c>
      <c r="AC259" s="21">
        <f t="shared" si="51"/>
        <v>0.3322234854636999</v>
      </c>
      <c r="AD259" s="1"/>
      <c r="AE259" s="1"/>
      <c r="AF259" s="21" t="str">
        <f t="shared" si="52"/>
        <v xml:space="preserve"> </v>
      </c>
      <c r="AG259">
        <v>1</v>
      </c>
      <c r="AH259">
        <v>10</v>
      </c>
      <c r="AI259" s="42">
        <v>23</v>
      </c>
      <c r="AJ259" s="42">
        <v>99</v>
      </c>
      <c r="AK259" s="42">
        <v>5</v>
      </c>
      <c r="AL259" s="42">
        <v>46</v>
      </c>
      <c r="AM259" s="42">
        <v>59</v>
      </c>
      <c r="AN259" s="42">
        <v>4</v>
      </c>
      <c r="AO259">
        <v>19</v>
      </c>
      <c r="AP259">
        <v>108</v>
      </c>
      <c r="AQ259" s="31">
        <f t="shared" si="53"/>
        <v>0.14960629921259844</v>
      </c>
      <c r="AR259">
        <v>-0.02</v>
      </c>
      <c r="AS259">
        <v>0</v>
      </c>
      <c r="AT259">
        <v>0</v>
      </c>
      <c r="AU259" s="16">
        <f t="shared" si="54"/>
        <v>-88.486922512833047</v>
      </c>
      <c r="AV259" s="4">
        <v>9.18</v>
      </c>
      <c r="AW259" s="4">
        <v>4.1100000000000003</v>
      </c>
    </row>
    <row r="260" spans="1:49" x14ac:dyDescent="0.2">
      <c r="A260" s="13" t="s">
        <v>1148</v>
      </c>
      <c r="B260" s="13" t="s">
        <v>1149</v>
      </c>
      <c r="C260" s="1" t="s">
        <v>128</v>
      </c>
      <c r="D260" s="13" t="s">
        <v>328</v>
      </c>
      <c r="E260" s="13">
        <v>33</v>
      </c>
      <c r="F260" s="13">
        <v>0</v>
      </c>
      <c r="G260" s="13">
        <v>0</v>
      </c>
      <c r="H260" s="40">
        <f t="shared" si="44"/>
        <v>0</v>
      </c>
      <c r="I260">
        <v>0</v>
      </c>
      <c r="J260">
        <v>0</v>
      </c>
      <c r="K260">
        <v>0</v>
      </c>
      <c r="L260" s="20">
        <f t="shared" si="45"/>
        <v>0</v>
      </c>
      <c r="M260">
        <v>0</v>
      </c>
      <c r="N260">
        <v>0</v>
      </c>
      <c r="O260">
        <v>0</v>
      </c>
      <c r="P260" s="15">
        <f t="shared" si="46"/>
        <v>0</v>
      </c>
      <c r="Q260" s="15">
        <f t="shared" si="47"/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s="16">
        <v>1.05</v>
      </c>
      <c r="X260" s="26">
        <f t="shared" si="48"/>
        <v>3.1818181818181822E-2</v>
      </c>
      <c r="Y260" s="4">
        <v>2.48</v>
      </c>
      <c r="Z260" s="32">
        <f t="shared" si="49"/>
        <v>7.515151515151515E-2</v>
      </c>
      <c r="AA260" s="4">
        <v>182.38</v>
      </c>
      <c r="AB260" s="26">
        <f t="shared" si="50"/>
        <v>5.5266666666666664</v>
      </c>
      <c r="AC260" s="21">
        <f t="shared" si="51"/>
        <v>1.3415557719355188E-2</v>
      </c>
      <c r="AD260" s="13">
        <v>0</v>
      </c>
      <c r="AE260" s="13">
        <v>0</v>
      </c>
      <c r="AF260" s="21" t="str">
        <f t="shared" si="52"/>
        <v xml:space="preserve"> </v>
      </c>
      <c r="AG260">
        <v>0</v>
      </c>
      <c r="AH260">
        <v>0</v>
      </c>
      <c r="AI260" s="42">
        <v>0</v>
      </c>
      <c r="AJ260" s="42">
        <v>0</v>
      </c>
      <c r="AK260" s="42">
        <v>0</v>
      </c>
      <c r="AL260" s="42">
        <v>0</v>
      </c>
      <c r="AM260" s="42">
        <v>0</v>
      </c>
      <c r="AN260" s="42">
        <v>0</v>
      </c>
      <c r="AO260">
        <v>0</v>
      </c>
      <c r="AP260">
        <v>0</v>
      </c>
      <c r="AQ260" s="31">
        <f t="shared" si="53"/>
        <v>0</v>
      </c>
      <c r="AR260"/>
      <c r="AS260">
        <v>0</v>
      </c>
      <c r="AT260">
        <v>1</v>
      </c>
      <c r="AU260" s="16">
        <f t="shared" si="54"/>
        <v>0</v>
      </c>
      <c r="AV260" s="4">
        <v>0</v>
      </c>
      <c r="AW260" s="4">
        <v>-8.93</v>
      </c>
    </row>
    <row r="261" spans="1:49" x14ac:dyDescent="0.2">
      <c r="A261" s="13" t="s">
        <v>1151</v>
      </c>
      <c r="B261" s="13" t="s">
        <v>1152</v>
      </c>
      <c r="C261" s="1" t="s">
        <v>264</v>
      </c>
      <c r="D261" s="13" t="s">
        <v>146</v>
      </c>
      <c r="E261" s="13">
        <v>1</v>
      </c>
      <c r="F261" s="13">
        <v>0</v>
      </c>
      <c r="G261" s="13">
        <v>0</v>
      </c>
      <c r="H261" s="40">
        <f t="shared" si="44"/>
        <v>0</v>
      </c>
      <c r="I261">
        <v>0</v>
      </c>
      <c r="J261">
        <v>0</v>
      </c>
      <c r="K261">
        <v>0</v>
      </c>
      <c r="L261" s="20">
        <f t="shared" si="45"/>
        <v>0</v>
      </c>
      <c r="M261">
        <v>0</v>
      </c>
      <c r="N261">
        <v>0</v>
      </c>
      <c r="O261">
        <v>0</v>
      </c>
      <c r="P261" s="15">
        <f t="shared" si="46"/>
        <v>0</v>
      </c>
      <c r="Q261" s="15">
        <f t="shared" si="47"/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s="16">
        <v>0</v>
      </c>
      <c r="X261" s="26">
        <f t="shared" si="48"/>
        <v>0</v>
      </c>
      <c r="Y261" s="4">
        <v>0</v>
      </c>
      <c r="Z261" s="32">
        <f t="shared" si="49"/>
        <v>0</v>
      </c>
      <c r="AA261" s="4">
        <v>7.03</v>
      </c>
      <c r="AB261" s="26">
        <f t="shared" si="50"/>
        <v>7.03</v>
      </c>
      <c r="AC261" s="21">
        <f t="shared" si="51"/>
        <v>0</v>
      </c>
      <c r="AD261" s="13">
        <v>0</v>
      </c>
      <c r="AE261" s="13">
        <v>0</v>
      </c>
      <c r="AF261" s="21" t="str">
        <f t="shared" si="52"/>
        <v xml:space="preserve"> </v>
      </c>
      <c r="AG261">
        <v>0</v>
      </c>
      <c r="AH261">
        <v>0</v>
      </c>
      <c r="AI261" s="42">
        <v>0</v>
      </c>
      <c r="AJ261" s="42">
        <v>0</v>
      </c>
      <c r="AK261" s="42">
        <v>0</v>
      </c>
      <c r="AL261" s="42">
        <v>0</v>
      </c>
      <c r="AM261" s="42">
        <v>0</v>
      </c>
      <c r="AN261" s="42">
        <v>0</v>
      </c>
      <c r="AO261">
        <v>0</v>
      </c>
      <c r="AP261">
        <v>0</v>
      </c>
      <c r="AQ261" s="31">
        <f t="shared" si="53"/>
        <v>0</v>
      </c>
      <c r="AR261"/>
      <c r="AS261">
        <v>0</v>
      </c>
      <c r="AT261">
        <v>0</v>
      </c>
      <c r="AU261" s="16">
        <f t="shared" si="54"/>
        <v>0</v>
      </c>
    </row>
    <row r="262" spans="1:49" x14ac:dyDescent="0.2">
      <c r="A262" s="13" t="s">
        <v>183</v>
      </c>
      <c r="B262" s="13" t="s">
        <v>1152</v>
      </c>
      <c r="C262" s="1" t="s">
        <v>398</v>
      </c>
      <c r="D262" s="13" t="s">
        <v>173</v>
      </c>
      <c r="E262" s="13">
        <v>34</v>
      </c>
      <c r="F262" s="13">
        <v>0</v>
      </c>
      <c r="G262" s="13">
        <v>1</v>
      </c>
      <c r="H262" s="40">
        <f t="shared" si="44"/>
        <v>1</v>
      </c>
      <c r="I262">
        <v>0</v>
      </c>
      <c r="J262">
        <v>0</v>
      </c>
      <c r="K262">
        <v>1</v>
      </c>
      <c r="L262" s="20">
        <f t="shared" si="45"/>
        <v>0</v>
      </c>
      <c r="M262">
        <v>1</v>
      </c>
      <c r="N262">
        <v>0</v>
      </c>
      <c r="O262">
        <v>0</v>
      </c>
      <c r="P262" s="15">
        <f t="shared" si="46"/>
        <v>0</v>
      </c>
      <c r="Q262" s="15">
        <f t="shared" si="47"/>
        <v>0</v>
      </c>
      <c r="R262">
        <v>9</v>
      </c>
      <c r="S262">
        <v>5</v>
      </c>
      <c r="T262">
        <v>1</v>
      </c>
      <c r="U262">
        <v>4</v>
      </c>
      <c r="V262">
        <v>0</v>
      </c>
      <c r="W262" s="16">
        <v>62.066666666700002</v>
      </c>
      <c r="X262" s="26">
        <f t="shared" si="48"/>
        <v>1.8254901960794119</v>
      </c>
      <c r="Y262" s="4">
        <v>57.64</v>
      </c>
      <c r="Z262" s="32">
        <f t="shared" si="49"/>
        <v>1.6952941176470588</v>
      </c>
      <c r="AA262" s="4">
        <v>119.83</v>
      </c>
      <c r="AB262" s="26">
        <f t="shared" si="50"/>
        <v>3.5244117647058824</v>
      </c>
      <c r="AC262" s="21">
        <f t="shared" si="51"/>
        <v>0.32478728799233675</v>
      </c>
      <c r="AD262" s="1"/>
      <c r="AE262" s="1"/>
      <c r="AF262" s="21" t="str">
        <f t="shared" si="52"/>
        <v xml:space="preserve"> </v>
      </c>
      <c r="AG262">
        <v>4</v>
      </c>
      <c r="AH262">
        <v>7</v>
      </c>
      <c r="AI262" s="42">
        <v>9</v>
      </c>
      <c r="AJ262" s="42">
        <v>40</v>
      </c>
      <c r="AK262" s="42">
        <v>1</v>
      </c>
      <c r="AL262" s="42">
        <v>15</v>
      </c>
      <c r="AM262" s="42">
        <v>24</v>
      </c>
      <c r="AN262" s="42">
        <v>3</v>
      </c>
      <c r="AO262">
        <v>13</v>
      </c>
      <c r="AP262">
        <v>44</v>
      </c>
      <c r="AQ262" s="31">
        <f t="shared" si="53"/>
        <v>0.22807017543859648</v>
      </c>
      <c r="AR262">
        <v>9.4700000000000006</v>
      </c>
      <c r="AS262">
        <v>1</v>
      </c>
      <c r="AT262">
        <v>0</v>
      </c>
      <c r="AU262" s="16">
        <f t="shared" si="54"/>
        <v>-71.825121443442058</v>
      </c>
      <c r="AV262" s="4">
        <v>8.51</v>
      </c>
      <c r="AW262" s="4">
        <v>5.43</v>
      </c>
    </row>
    <row r="263" spans="1:49" x14ac:dyDescent="0.2">
      <c r="A263" s="13" t="s">
        <v>312</v>
      </c>
      <c r="B263" s="13" t="s">
        <v>1152</v>
      </c>
      <c r="C263" s="1" t="s">
        <v>136</v>
      </c>
      <c r="D263" s="13" t="s">
        <v>154</v>
      </c>
      <c r="E263" s="13">
        <v>60</v>
      </c>
      <c r="F263" s="13">
        <v>0</v>
      </c>
      <c r="G263" s="13">
        <v>0</v>
      </c>
      <c r="H263" s="40">
        <f t="shared" si="44"/>
        <v>0</v>
      </c>
      <c r="I263">
        <v>0</v>
      </c>
      <c r="J263">
        <v>0</v>
      </c>
      <c r="K263">
        <v>0</v>
      </c>
      <c r="L263" s="20">
        <f t="shared" si="45"/>
        <v>0</v>
      </c>
      <c r="M263">
        <v>0</v>
      </c>
      <c r="N263">
        <v>0</v>
      </c>
      <c r="O263">
        <v>0</v>
      </c>
      <c r="P263" s="15">
        <f t="shared" si="46"/>
        <v>0</v>
      </c>
      <c r="Q263" s="15">
        <f t="shared" si="47"/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s="16">
        <v>0.60000000000000009</v>
      </c>
      <c r="X263" s="26">
        <f t="shared" si="48"/>
        <v>1.0000000000000002E-2</v>
      </c>
      <c r="Y263" s="4">
        <v>0.16</v>
      </c>
      <c r="Z263" s="32">
        <f t="shared" si="49"/>
        <v>2.6666666666666666E-3</v>
      </c>
      <c r="AA263" s="4">
        <v>272.38</v>
      </c>
      <c r="AB263" s="26">
        <f t="shared" si="50"/>
        <v>4.5396666666666663</v>
      </c>
      <c r="AC263" s="21">
        <f t="shared" si="51"/>
        <v>5.8706978792103914E-4</v>
      </c>
      <c r="AD263" s="13">
        <v>0</v>
      </c>
      <c r="AE263" s="13">
        <v>0</v>
      </c>
      <c r="AF263" s="21" t="str">
        <f t="shared" si="52"/>
        <v xml:space="preserve"> </v>
      </c>
      <c r="AG263">
        <v>0</v>
      </c>
      <c r="AH263">
        <v>0</v>
      </c>
      <c r="AI263" s="42">
        <v>0</v>
      </c>
      <c r="AJ263" s="42">
        <v>0</v>
      </c>
      <c r="AK263" s="42">
        <v>0</v>
      </c>
      <c r="AL263" s="42">
        <v>1</v>
      </c>
      <c r="AM263" s="42">
        <v>1</v>
      </c>
      <c r="AN263" s="42">
        <v>0</v>
      </c>
      <c r="AO263">
        <v>0</v>
      </c>
      <c r="AP263">
        <v>2</v>
      </c>
      <c r="AQ263" s="31">
        <f t="shared" si="53"/>
        <v>0</v>
      </c>
      <c r="AR263">
        <v>-15.15</v>
      </c>
      <c r="AS263">
        <v>0</v>
      </c>
      <c r="AT263">
        <v>0</v>
      </c>
      <c r="AU263" s="16">
        <f t="shared" si="54"/>
        <v>-120</v>
      </c>
    </row>
    <row r="264" spans="1:49" x14ac:dyDescent="0.2">
      <c r="A264" s="13" t="s">
        <v>312</v>
      </c>
      <c r="B264" s="13" t="s">
        <v>1158</v>
      </c>
      <c r="C264" s="1" t="s">
        <v>249</v>
      </c>
      <c r="D264" s="13" t="s">
        <v>154</v>
      </c>
      <c r="E264" s="13">
        <v>9</v>
      </c>
      <c r="F264" s="13">
        <v>0</v>
      </c>
      <c r="G264" s="13">
        <v>0</v>
      </c>
      <c r="H264" s="40">
        <f t="shared" si="44"/>
        <v>0</v>
      </c>
      <c r="I264">
        <v>0</v>
      </c>
      <c r="J264">
        <v>0</v>
      </c>
      <c r="K264">
        <v>0</v>
      </c>
      <c r="L264" s="20">
        <f t="shared" si="45"/>
        <v>0</v>
      </c>
      <c r="M264">
        <v>0</v>
      </c>
      <c r="N264">
        <v>0</v>
      </c>
      <c r="O264">
        <v>0</v>
      </c>
      <c r="P264" s="15">
        <f t="shared" si="46"/>
        <v>0</v>
      </c>
      <c r="Q264" s="15">
        <f t="shared" si="47"/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s="16">
        <v>0.21666666670000001</v>
      </c>
      <c r="X264" s="26">
        <f t="shared" si="48"/>
        <v>2.4074074077777778E-2</v>
      </c>
      <c r="Y264" s="4">
        <v>0.13</v>
      </c>
      <c r="Z264" s="32">
        <f t="shared" si="49"/>
        <v>1.4444444444444446E-2</v>
      </c>
      <c r="AA264" s="4">
        <v>42.22</v>
      </c>
      <c r="AB264" s="26">
        <f t="shared" si="50"/>
        <v>4.6911111111111108</v>
      </c>
      <c r="AC264" s="21">
        <f t="shared" si="51"/>
        <v>3.0696576151121612E-3</v>
      </c>
      <c r="AD264" s="13">
        <v>0</v>
      </c>
      <c r="AE264" s="13">
        <v>0</v>
      </c>
      <c r="AF264" s="21" t="str">
        <f t="shared" si="52"/>
        <v xml:space="preserve"> </v>
      </c>
      <c r="AG264">
        <v>0</v>
      </c>
      <c r="AH264">
        <v>0</v>
      </c>
      <c r="AI264" s="42">
        <v>0</v>
      </c>
      <c r="AJ264" s="42">
        <v>0</v>
      </c>
      <c r="AK264" s="42">
        <v>0</v>
      </c>
      <c r="AL264" s="42">
        <v>1</v>
      </c>
      <c r="AM264" s="42">
        <v>0</v>
      </c>
      <c r="AN264" s="42">
        <v>0</v>
      </c>
      <c r="AO264">
        <v>0</v>
      </c>
      <c r="AP264">
        <v>0</v>
      </c>
      <c r="AQ264" s="31">
        <f t="shared" si="53"/>
        <v>0</v>
      </c>
      <c r="AR264"/>
      <c r="AS264">
        <v>0</v>
      </c>
      <c r="AT264">
        <v>0</v>
      </c>
      <c r="AU264" s="16">
        <f t="shared" si="54"/>
        <v>-60</v>
      </c>
    </row>
    <row r="265" spans="1:49" x14ac:dyDescent="0.2">
      <c r="A265" s="13" t="s">
        <v>1161</v>
      </c>
      <c r="B265" s="13" t="s">
        <v>1162</v>
      </c>
      <c r="C265" s="1" t="s">
        <v>334</v>
      </c>
      <c r="D265" s="13" t="s">
        <v>129</v>
      </c>
      <c r="E265" s="13">
        <v>1</v>
      </c>
      <c r="F265" s="13">
        <v>0</v>
      </c>
      <c r="G265" s="13">
        <v>0</v>
      </c>
      <c r="H265" s="40">
        <f t="shared" si="44"/>
        <v>0</v>
      </c>
      <c r="L265" s="20">
        <f t="shared" si="45"/>
        <v>0</v>
      </c>
      <c r="P265" s="15">
        <f t="shared" si="46"/>
        <v>0</v>
      </c>
      <c r="Q265" s="15">
        <f t="shared" si="47"/>
        <v>0</v>
      </c>
      <c r="W265" s="16">
        <v>0</v>
      </c>
      <c r="X265" s="26">
        <f t="shared" si="48"/>
        <v>0</v>
      </c>
      <c r="Z265" s="32">
        <f t="shared" si="49"/>
        <v>0</v>
      </c>
      <c r="AB265" s="26">
        <f t="shared" si="50"/>
        <v>0</v>
      </c>
      <c r="AC265" s="21">
        <f t="shared" si="51"/>
        <v>0</v>
      </c>
      <c r="AD265" s="13">
        <v>0</v>
      </c>
      <c r="AE265" s="13">
        <v>0</v>
      </c>
      <c r="AF265" s="21" t="str">
        <f t="shared" si="52"/>
        <v xml:space="preserve"> </v>
      </c>
      <c r="AG265"/>
      <c r="AH265"/>
      <c r="AI265" s="42">
        <v>0</v>
      </c>
      <c r="AJ265" s="42">
        <v>0</v>
      </c>
      <c r="AK265" s="42">
        <v>0</v>
      </c>
      <c r="AL265" s="42">
        <v>0</v>
      </c>
      <c r="AM265" s="42">
        <v>0</v>
      </c>
      <c r="AN265" s="42">
        <v>0</v>
      </c>
      <c r="AO265"/>
      <c r="AP265"/>
      <c r="AQ265" s="31">
        <f t="shared" si="53"/>
        <v>0</v>
      </c>
      <c r="AR265"/>
      <c r="AU265" s="16">
        <f t="shared" si="54"/>
        <v>0</v>
      </c>
    </row>
    <row r="266" spans="1:49" x14ac:dyDescent="0.2">
      <c r="A266" s="13" t="s">
        <v>506</v>
      </c>
      <c r="B266" s="13" t="s">
        <v>1164</v>
      </c>
      <c r="C266" s="1" t="s">
        <v>584</v>
      </c>
      <c r="D266" s="13" t="s">
        <v>154</v>
      </c>
      <c r="E266" s="13">
        <v>82</v>
      </c>
      <c r="F266" s="13">
        <v>3</v>
      </c>
      <c r="G266" s="13">
        <v>0</v>
      </c>
      <c r="H266" s="40">
        <f t="shared" si="44"/>
        <v>3</v>
      </c>
      <c r="I266">
        <v>3</v>
      </c>
      <c r="J266">
        <v>0</v>
      </c>
      <c r="K266">
        <v>0</v>
      </c>
      <c r="L266" s="20">
        <f t="shared" si="45"/>
        <v>0</v>
      </c>
      <c r="M266">
        <v>13</v>
      </c>
      <c r="N266">
        <v>2</v>
      </c>
      <c r="O266">
        <v>4</v>
      </c>
      <c r="P266" s="15">
        <f t="shared" si="46"/>
        <v>0.23076923076923078</v>
      </c>
      <c r="Q266" s="15">
        <f t="shared" si="47"/>
        <v>0.15789473684210525</v>
      </c>
      <c r="R266">
        <v>7</v>
      </c>
      <c r="S266">
        <v>3</v>
      </c>
      <c r="T266">
        <v>1</v>
      </c>
      <c r="U266">
        <v>5</v>
      </c>
      <c r="V266">
        <v>8</v>
      </c>
      <c r="W266" s="16">
        <v>130.0833333333</v>
      </c>
      <c r="X266" s="26">
        <f t="shared" si="48"/>
        <v>1.5863821138207317</v>
      </c>
      <c r="Y266" s="4">
        <v>132.31</v>
      </c>
      <c r="Z266" s="32">
        <f t="shared" si="49"/>
        <v>1.6135365853658536</v>
      </c>
      <c r="AA266" s="4">
        <v>375.87</v>
      </c>
      <c r="AB266" s="26">
        <f t="shared" si="50"/>
        <v>4.5837804878048782</v>
      </c>
      <c r="AC266" s="21">
        <f t="shared" si="51"/>
        <v>0.26036050218426543</v>
      </c>
      <c r="AD266" s="13">
        <v>1</v>
      </c>
      <c r="AE266" s="13">
        <v>3</v>
      </c>
      <c r="AF266" s="21">
        <f t="shared" si="52"/>
        <v>0.25</v>
      </c>
      <c r="AG266">
        <v>3</v>
      </c>
      <c r="AH266">
        <v>8</v>
      </c>
      <c r="AI266" s="42">
        <v>19</v>
      </c>
      <c r="AJ266" s="42">
        <v>98</v>
      </c>
      <c r="AK266" s="42">
        <v>3</v>
      </c>
      <c r="AL266" s="42">
        <v>36</v>
      </c>
      <c r="AM266" s="42">
        <v>74</v>
      </c>
      <c r="AN266" s="42">
        <v>6</v>
      </c>
      <c r="AO266">
        <v>18</v>
      </c>
      <c r="AP266">
        <v>107</v>
      </c>
      <c r="AQ266" s="31">
        <f t="shared" si="53"/>
        <v>0.14399999999999999</v>
      </c>
      <c r="AR266">
        <v>-1.29</v>
      </c>
      <c r="AS266">
        <v>1</v>
      </c>
      <c r="AT266">
        <v>1</v>
      </c>
      <c r="AU266" s="16">
        <f t="shared" si="54"/>
        <v>-83.893885571763278</v>
      </c>
      <c r="AV266" s="4">
        <v>3.47</v>
      </c>
      <c r="AW266" s="4">
        <v>-4.76</v>
      </c>
    </row>
    <row r="267" spans="1:49" x14ac:dyDescent="0.2">
      <c r="A267" s="13" t="s">
        <v>1166</v>
      </c>
      <c r="B267" s="13" t="s">
        <v>1167</v>
      </c>
      <c r="C267" s="1" t="s">
        <v>206</v>
      </c>
      <c r="D267" s="13" t="s">
        <v>154</v>
      </c>
      <c r="E267" s="13">
        <v>69</v>
      </c>
      <c r="F267" s="13">
        <v>0</v>
      </c>
      <c r="G267" s="13">
        <v>0</v>
      </c>
      <c r="H267" s="40">
        <f t="shared" si="44"/>
        <v>0</v>
      </c>
      <c r="I267">
        <v>0</v>
      </c>
      <c r="J267">
        <v>0</v>
      </c>
      <c r="K267">
        <v>0</v>
      </c>
      <c r="L267" s="20">
        <f t="shared" si="45"/>
        <v>0</v>
      </c>
      <c r="M267">
        <v>0</v>
      </c>
      <c r="N267">
        <v>0</v>
      </c>
      <c r="O267">
        <v>0</v>
      </c>
      <c r="P267" s="15">
        <f t="shared" si="46"/>
        <v>0</v>
      </c>
      <c r="Q267" s="15">
        <f t="shared" si="47"/>
        <v>0</v>
      </c>
      <c r="R267">
        <v>1</v>
      </c>
      <c r="S267">
        <v>0</v>
      </c>
      <c r="T267">
        <v>0</v>
      </c>
      <c r="U267">
        <v>0</v>
      </c>
      <c r="V267">
        <v>1</v>
      </c>
      <c r="W267" s="16">
        <v>3.15</v>
      </c>
      <c r="X267" s="26">
        <f t="shared" si="48"/>
        <v>4.5652173913043478E-2</v>
      </c>
      <c r="Y267" s="4">
        <v>2.83</v>
      </c>
      <c r="Z267" s="32">
        <f t="shared" si="49"/>
        <v>4.1014492753623191E-2</v>
      </c>
      <c r="AA267" s="4">
        <v>321.68</v>
      </c>
      <c r="AB267" s="26">
        <f t="shared" si="50"/>
        <v>4.6620289855072468</v>
      </c>
      <c r="AC267" s="21">
        <f t="shared" si="51"/>
        <v>8.720840652060028E-3</v>
      </c>
      <c r="AD267" s="13">
        <v>0</v>
      </c>
      <c r="AE267" s="13">
        <v>0</v>
      </c>
      <c r="AF267" s="21" t="str">
        <f t="shared" si="52"/>
        <v xml:space="preserve"> </v>
      </c>
      <c r="AG267">
        <v>0</v>
      </c>
      <c r="AH267">
        <v>0</v>
      </c>
      <c r="AI267" s="42">
        <v>0</v>
      </c>
      <c r="AJ267" s="42">
        <v>1</v>
      </c>
      <c r="AK267" s="42">
        <v>0</v>
      </c>
      <c r="AL267" s="42">
        <v>0</v>
      </c>
      <c r="AM267" s="42">
        <v>2</v>
      </c>
      <c r="AN267" s="42">
        <v>0</v>
      </c>
      <c r="AO267">
        <v>0</v>
      </c>
      <c r="AP267">
        <v>1</v>
      </c>
      <c r="AQ267" s="31">
        <f t="shared" si="53"/>
        <v>0</v>
      </c>
      <c r="AR267">
        <v>-15.64</v>
      </c>
      <c r="AS267">
        <v>0</v>
      </c>
      <c r="AT267">
        <v>0</v>
      </c>
      <c r="AU267" s="16">
        <f t="shared" si="54"/>
        <v>-63.60424028268551</v>
      </c>
    </row>
    <row r="268" spans="1:49" x14ac:dyDescent="0.2">
      <c r="A268" s="13" t="s">
        <v>913</v>
      </c>
      <c r="B268" s="13" t="s">
        <v>1170</v>
      </c>
      <c r="C268" s="1" t="s">
        <v>314</v>
      </c>
      <c r="D268" s="13" t="s">
        <v>129</v>
      </c>
      <c r="E268" s="13">
        <v>23</v>
      </c>
      <c r="F268" s="13">
        <v>0</v>
      </c>
      <c r="G268" s="13">
        <v>0</v>
      </c>
      <c r="H268" s="40">
        <f t="shared" si="44"/>
        <v>0</v>
      </c>
      <c r="I268">
        <v>0</v>
      </c>
      <c r="J268">
        <v>0</v>
      </c>
      <c r="K268">
        <v>0</v>
      </c>
      <c r="L268" s="20">
        <f t="shared" si="45"/>
        <v>0</v>
      </c>
      <c r="M268">
        <v>0</v>
      </c>
      <c r="N268">
        <v>0</v>
      </c>
      <c r="O268">
        <v>0</v>
      </c>
      <c r="P268" s="15">
        <f t="shared" si="46"/>
        <v>0</v>
      </c>
      <c r="Q268" s="15">
        <f t="shared" si="47"/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 s="16">
        <v>9.4333333333000002</v>
      </c>
      <c r="X268" s="26">
        <f t="shared" si="48"/>
        <v>0.4101449275347826</v>
      </c>
      <c r="Y268" s="4">
        <v>7.33</v>
      </c>
      <c r="Z268" s="32">
        <f t="shared" si="49"/>
        <v>0.31869565217391305</v>
      </c>
      <c r="AA268" s="4">
        <v>109.36</v>
      </c>
      <c r="AB268" s="26">
        <f t="shared" si="50"/>
        <v>4.7547826086956517</v>
      </c>
      <c r="AC268" s="21">
        <f t="shared" si="51"/>
        <v>6.2816008226926054E-2</v>
      </c>
      <c r="AD268" s="13">
        <v>0</v>
      </c>
      <c r="AE268" s="13">
        <v>2</v>
      </c>
      <c r="AF268" s="21">
        <f t="shared" si="52"/>
        <v>0</v>
      </c>
      <c r="AG268">
        <v>0</v>
      </c>
      <c r="AH268">
        <v>1</v>
      </c>
      <c r="AI268" s="42">
        <v>0</v>
      </c>
      <c r="AJ268" s="42">
        <v>10</v>
      </c>
      <c r="AK268" s="42">
        <v>0</v>
      </c>
      <c r="AL268" s="42">
        <v>5</v>
      </c>
      <c r="AM268" s="42">
        <v>6</v>
      </c>
      <c r="AN268" s="42">
        <v>0</v>
      </c>
      <c r="AO268">
        <v>0</v>
      </c>
      <c r="AP268">
        <v>15</v>
      </c>
      <c r="AQ268" s="31">
        <f t="shared" si="53"/>
        <v>0</v>
      </c>
      <c r="AR268">
        <v>-13.04</v>
      </c>
      <c r="AS268">
        <v>0</v>
      </c>
      <c r="AT268">
        <v>0</v>
      </c>
      <c r="AU268" s="16">
        <f t="shared" si="54"/>
        <v>-180.0818553888131</v>
      </c>
      <c r="AV268" s="4">
        <v>14.29</v>
      </c>
      <c r="AW268" s="4">
        <v>3.67</v>
      </c>
    </row>
    <row r="269" spans="1:49" x14ac:dyDescent="0.2">
      <c r="A269" s="13" t="s">
        <v>374</v>
      </c>
      <c r="B269" s="13" t="s">
        <v>1172</v>
      </c>
      <c r="C269" s="1" t="s">
        <v>446</v>
      </c>
      <c r="D269" s="13" t="s">
        <v>146</v>
      </c>
      <c r="E269" s="13">
        <v>81</v>
      </c>
      <c r="F269" s="13">
        <v>0</v>
      </c>
      <c r="G269" s="13">
        <v>0</v>
      </c>
      <c r="H269" s="40">
        <f t="shared" si="44"/>
        <v>0</v>
      </c>
      <c r="I269">
        <v>0</v>
      </c>
      <c r="J269">
        <v>0</v>
      </c>
      <c r="K269">
        <v>0</v>
      </c>
      <c r="L269" s="20">
        <f t="shared" si="45"/>
        <v>0</v>
      </c>
      <c r="M269">
        <v>0</v>
      </c>
      <c r="N269">
        <v>0</v>
      </c>
      <c r="O269">
        <v>0</v>
      </c>
      <c r="P269" s="15">
        <f t="shared" si="46"/>
        <v>0</v>
      </c>
      <c r="Q269" s="15">
        <f t="shared" si="47"/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s="16">
        <v>1.8</v>
      </c>
      <c r="X269" s="26">
        <f t="shared" si="48"/>
        <v>2.2222222222222223E-2</v>
      </c>
      <c r="Y269" s="4">
        <v>1.1100000000000001</v>
      </c>
      <c r="Z269" s="32">
        <f t="shared" si="49"/>
        <v>1.3703703703703704E-2</v>
      </c>
      <c r="AA269" s="4">
        <v>451.64</v>
      </c>
      <c r="AB269" s="26">
        <f t="shared" si="50"/>
        <v>5.5758024691358026</v>
      </c>
      <c r="AC269" s="21">
        <f t="shared" si="51"/>
        <v>2.4516841524019877E-3</v>
      </c>
      <c r="AD269" s="13">
        <v>0</v>
      </c>
      <c r="AE269" s="13">
        <v>1</v>
      </c>
      <c r="AF269" s="21">
        <f t="shared" si="52"/>
        <v>0</v>
      </c>
      <c r="AG269">
        <v>0</v>
      </c>
      <c r="AH269">
        <v>0</v>
      </c>
      <c r="AI269" s="42">
        <v>1</v>
      </c>
      <c r="AJ269" s="42">
        <v>1</v>
      </c>
      <c r="AK269" s="42">
        <v>0</v>
      </c>
      <c r="AL269" s="42">
        <v>1</v>
      </c>
      <c r="AM269" s="42">
        <v>0</v>
      </c>
      <c r="AN269" s="42">
        <v>0</v>
      </c>
      <c r="AO269">
        <v>1</v>
      </c>
      <c r="AP269">
        <v>1</v>
      </c>
      <c r="AQ269" s="31">
        <f t="shared" si="53"/>
        <v>0.5</v>
      </c>
      <c r="AR269">
        <v>41.11</v>
      </c>
      <c r="AS269">
        <v>0</v>
      </c>
      <c r="AT269">
        <v>1</v>
      </c>
      <c r="AU269" s="16">
        <f t="shared" si="54"/>
        <v>-54.054054054054049</v>
      </c>
      <c r="AV269" s="4">
        <v>100</v>
      </c>
      <c r="AW269" s="4">
        <v>93.95</v>
      </c>
    </row>
    <row r="270" spans="1:49" x14ac:dyDescent="0.2">
      <c r="A270" s="13" t="s">
        <v>407</v>
      </c>
      <c r="B270" s="13" t="s">
        <v>1175</v>
      </c>
      <c r="C270" s="1" t="s">
        <v>214</v>
      </c>
      <c r="D270" s="13" t="s">
        <v>146</v>
      </c>
      <c r="E270" s="13">
        <v>80</v>
      </c>
      <c r="F270" s="13">
        <v>0</v>
      </c>
      <c r="G270" s="13">
        <v>0</v>
      </c>
      <c r="H270" s="40">
        <f t="shared" si="44"/>
        <v>0</v>
      </c>
      <c r="I270">
        <v>0</v>
      </c>
      <c r="J270">
        <v>0</v>
      </c>
      <c r="K270">
        <v>0</v>
      </c>
      <c r="L270" s="20">
        <f t="shared" si="45"/>
        <v>0</v>
      </c>
      <c r="M270">
        <v>0</v>
      </c>
      <c r="N270">
        <v>0</v>
      </c>
      <c r="O270">
        <v>0</v>
      </c>
      <c r="P270" s="15">
        <f t="shared" si="46"/>
        <v>0</v>
      </c>
      <c r="Q270" s="15">
        <f t="shared" si="47"/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s="16">
        <v>4.9666666667000001</v>
      </c>
      <c r="X270" s="26">
        <f t="shared" si="48"/>
        <v>6.2083333333750004E-2</v>
      </c>
      <c r="Y270" s="4">
        <v>2.67</v>
      </c>
      <c r="Z270" s="32">
        <f t="shared" si="49"/>
        <v>3.3375000000000002E-2</v>
      </c>
      <c r="AA270" s="4">
        <v>409.79</v>
      </c>
      <c r="AB270" s="26">
        <f t="shared" si="50"/>
        <v>5.1223749999999999</v>
      </c>
      <c r="AC270" s="21">
        <f t="shared" si="51"/>
        <v>6.4733549919992238E-3</v>
      </c>
      <c r="AD270" s="13">
        <v>0</v>
      </c>
      <c r="AE270" s="13">
        <v>0</v>
      </c>
      <c r="AF270" s="21" t="str">
        <f t="shared" si="52"/>
        <v xml:space="preserve"> </v>
      </c>
      <c r="AG270">
        <v>0</v>
      </c>
      <c r="AH270">
        <v>1</v>
      </c>
      <c r="AI270" s="42">
        <v>0</v>
      </c>
      <c r="AJ270" s="42">
        <v>3</v>
      </c>
      <c r="AK270" s="42">
        <v>0</v>
      </c>
      <c r="AL270" s="42">
        <v>0</v>
      </c>
      <c r="AM270" s="42">
        <v>2</v>
      </c>
      <c r="AN270" s="42">
        <v>0</v>
      </c>
      <c r="AO270">
        <v>0</v>
      </c>
      <c r="AP270">
        <v>5</v>
      </c>
      <c r="AQ270" s="31">
        <f t="shared" si="53"/>
        <v>0</v>
      </c>
      <c r="AR270">
        <v>-12.99</v>
      </c>
      <c r="AS270">
        <v>0</v>
      </c>
      <c r="AT270">
        <v>1</v>
      </c>
      <c r="AU270" s="16">
        <f t="shared" si="54"/>
        <v>-134.83146067415731</v>
      </c>
      <c r="AV270" s="4">
        <v>0</v>
      </c>
      <c r="AW270" s="4">
        <v>-5.76</v>
      </c>
    </row>
    <row r="271" spans="1:49" x14ac:dyDescent="0.2">
      <c r="A271" s="13" t="s">
        <v>559</v>
      </c>
      <c r="B271" s="13" t="s">
        <v>1177</v>
      </c>
      <c r="C271" s="1" t="s">
        <v>584</v>
      </c>
      <c r="D271" s="13" t="s">
        <v>129</v>
      </c>
      <c r="E271" s="13">
        <v>38</v>
      </c>
      <c r="F271" s="13">
        <v>0</v>
      </c>
      <c r="G271" s="13">
        <v>0</v>
      </c>
      <c r="H271" s="40">
        <f t="shared" si="44"/>
        <v>0</v>
      </c>
      <c r="I271">
        <v>0</v>
      </c>
      <c r="J271">
        <v>0</v>
      </c>
      <c r="K271">
        <v>0</v>
      </c>
      <c r="L271" s="20">
        <f t="shared" si="45"/>
        <v>0</v>
      </c>
      <c r="M271">
        <v>6</v>
      </c>
      <c r="N271">
        <v>2</v>
      </c>
      <c r="O271">
        <v>0</v>
      </c>
      <c r="P271" s="15">
        <f t="shared" si="46"/>
        <v>0</v>
      </c>
      <c r="Q271" s="15">
        <f t="shared" si="47"/>
        <v>0</v>
      </c>
      <c r="R271">
        <v>5</v>
      </c>
      <c r="S271">
        <v>1</v>
      </c>
      <c r="T271">
        <v>2</v>
      </c>
      <c r="U271">
        <v>2</v>
      </c>
      <c r="V271">
        <v>2</v>
      </c>
      <c r="W271" s="16">
        <v>82.7</v>
      </c>
      <c r="X271" s="26">
        <f t="shared" si="48"/>
        <v>2.1763157894736844</v>
      </c>
      <c r="Y271" s="4">
        <v>82.55</v>
      </c>
      <c r="Z271" s="32">
        <f t="shared" si="49"/>
        <v>2.1723684210526315</v>
      </c>
      <c r="AA271" s="4">
        <v>172.63</v>
      </c>
      <c r="AB271" s="26">
        <f t="shared" si="50"/>
        <v>4.5428947368421051</v>
      </c>
      <c r="AC271" s="21">
        <f t="shared" si="51"/>
        <v>0.32349713927423779</v>
      </c>
      <c r="AD271" s="13">
        <v>0</v>
      </c>
      <c r="AE271" s="13">
        <v>4</v>
      </c>
      <c r="AF271" s="21">
        <f t="shared" si="52"/>
        <v>0</v>
      </c>
      <c r="AG271">
        <v>1</v>
      </c>
      <c r="AH271">
        <v>11</v>
      </c>
      <c r="AI271" s="42">
        <v>14</v>
      </c>
      <c r="AJ271" s="42">
        <v>81</v>
      </c>
      <c r="AK271" s="42">
        <v>4</v>
      </c>
      <c r="AL271" s="42">
        <v>27</v>
      </c>
      <c r="AM271" s="42">
        <v>31</v>
      </c>
      <c r="AN271" s="42">
        <v>0</v>
      </c>
      <c r="AO271">
        <v>18</v>
      </c>
      <c r="AP271">
        <v>81</v>
      </c>
      <c r="AQ271" s="31">
        <f t="shared" si="53"/>
        <v>0.18181818181818182</v>
      </c>
      <c r="AR271">
        <v>1.4</v>
      </c>
      <c r="AS271">
        <v>0</v>
      </c>
      <c r="AT271">
        <v>1</v>
      </c>
      <c r="AU271" s="16">
        <f t="shared" si="54"/>
        <v>-95.215021199273167</v>
      </c>
      <c r="AV271" s="4">
        <v>1.02</v>
      </c>
      <c r="AW271" s="4">
        <v>-9.32</v>
      </c>
    </row>
    <row r="272" spans="1:49" x14ac:dyDescent="0.2">
      <c r="A272" s="13" t="s">
        <v>1180</v>
      </c>
      <c r="B272" s="13" t="s">
        <v>1181</v>
      </c>
      <c r="C272" s="1" t="s">
        <v>190</v>
      </c>
      <c r="D272" s="13" t="s">
        <v>154</v>
      </c>
      <c r="E272" s="13">
        <v>2</v>
      </c>
      <c r="F272" s="13">
        <v>0</v>
      </c>
      <c r="G272" s="13">
        <v>0</v>
      </c>
      <c r="H272" s="40">
        <f t="shared" si="44"/>
        <v>0</v>
      </c>
      <c r="I272">
        <v>0</v>
      </c>
      <c r="J272">
        <v>0</v>
      </c>
      <c r="K272">
        <v>0</v>
      </c>
      <c r="L272" s="20">
        <f t="shared" si="45"/>
        <v>0</v>
      </c>
      <c r="M272">
        <v>0</v>
      </c>
      <c r="N272">
        <v>0</v>
      </c>
      <c r="O272">
        <v>0</v>
      </c>
      <c r="P272" s="15">
        <f t="shared" si="46"/>
        <v>0</v>
      </c>
      <c r="Q272" s="15">
        <f t="shared" si="47"/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s="16">
        <v>0</v>
      </c>
      <c r="X272" s="26">
        <f t="shared" si="48"/>
        <v>0</v>
      </c>
      <c r="Y272" s="4">
        <v>0</v>
      </c>
      <c r="Z272" s="32">
        <f t="shared" si="49"/>
        <v>0</v>
      </c>
      <c r="AA272" s="4">
        <v>7.64</v>
      </c>
      <c r="AB272" s="26">
        <f t="shared" si="50"/>
        <v>3.82</v>
      </c>
      <c r="AC272" s="21">
        <f t="shared" si="51"/>
        <v>0</v>
      </c>
      <c r="AD272" s="13">
        <v>0</v>
      </c>
      <c r="AE272" s="13">
        <v>0</v>
      </c>
      <c r="AF272" s="21" t="str">
        <f t="shared" si="52"/>
        <v xml:space="preserve"> </v>
      </c>
      <c r="AG272">
        <v>0</v>
      </c>
      <c r="AH272">
        <v>0</v>
      </c>
      <c r="AI272" s="42">
        <v>0</v>
      </c>
      <c r="AJ272" s="42">
        <v>0</v>
      </c>
      <c r="AK272" s="42">
        <v>0</v>
      </c>
      <c r="AL272" s="42">
        <v>0</v>
      </c>
      <c r="AM272" s="42">
        <v>0</v>
      </c>
      <c r="AN272" s="42">
        <v>0</v>
      </c>
      <c r="AO272">
        <v>0</v>
      </c>
      <c r="AP272">
        <v>0</v>
      </c>
      <c r="AQ272" s="31">
        <f t="shared" si="53"/>
        <v>0</v>
      </c>
      <c r="AR272"/>
      <c r="AS272">
        <v>0</v>
      </c>
      <c r="AT272">
        <v>0</v>
      </c>
      <c r="AU272" s="16">
        <f t="shared" si="54"/>
        <v>0</v>
      </c>
    </row>
    <row r="273" spans="1:49" x14ac:dyDescent="0.2">
      <c r="A273" s="13" t="s">
        <v>1183</v>
      </c>
      <c r="B273" s="13" t="s">
        <v>1184</v>
      </c>
      <c r="C273" s="1" t="s">
        <v>214</v>
      </c>
      <c r="D273" s="13" t="s">
        <v>154</v>
      </c>
      <c r="E273" s="13">
        <v>82</v>
      </c>
      <c r="F273" s="13">
        <v>0</v>
      </c>
      <c r="G273" s="13">
        <v>0</v>
      </c>
      <c r="H273" s="40">
        <f t="shared" si="44"/>
        <v>0</v>
      </c>
      <c r="I273">
        <v>0</v>
      </c>
      <c r="J273">
        <v>0</v>
      </c>
      <c r="K273">
        <v>0</v>
      </c>
      <c r="L273" s="20">
        <f t="shared" si="45"/>
        <v>0</v>
      </c>
      <c r="M273">
        <v>0</v>
      </c>
      <c r="N273">
        <v>0</v>
      </c>
      <c r="O273">
        <v>0</v>
      </c>
      <c r="P273" s="15">
        <f t="shared" si="46"/>
        <v>0</v>
      </c>
      <c r="Q273" s="15">
        <f t="shared" si="47"/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s="16">
        <v>2.5499999999999998</v>
      </c>
      <c r="X273" s="26">
        <f t="shared" si="48"/>
        <v>3.1097560975609752E-2</v>
      </c>
      <c r="Y273" s="4">
        <v>0.73</v>
      </c>
      <c r="Z273" s="32">
        <f t="shared" si="49"/>
        <v>8.9024390243902431E-3</v>
      </c>
      <c r="AA273" s="4">
        <v>420.17</v>
      </c>
      <c r="AB273" s="26">
        <f t="shared" si="50"/>
        <v>5.1240243902439024</v>
      </c>
      <c r="AC273" s="21">
        <f t="shared" si="51"/>
        <v>1.7343787122832027E-3</v>
      </c>
      <c r="AD273" s="13">
        <v>1</v>
      </c>
      <c r="AE273" s="13">
        <v>0</v>
      </c>
      <c r="AF273" s="21">
        <f t="shared" si="52"/>
        <v>1</v>
      </c>
      <c r="AG273">
        <v>0</v>
      </c>
      <c r="AH273">
        <v>0</v>
      </c>
      <c r="AI273" s="42">
        <v>0</v>
      </c>
      <c r="AJ273" s="42">
        <v>1</v>
      </c>
      <c r="AK273" s="42">
        <v>0</v>
      </c>
      <c r="AL273" s="42">
        <v>1</v>
      </c>
      <c r="AM273" s="42">
        <v>0</v>
      </c>
      <c r="AN273" s="42">
        <v>0</v>
      </c>
      <c r="AO273">
        <v>0</v>
      </c>
      <c r="AP273">
        <v>2</v>
      </c>
      <c r="AQ273" s="31">
        <f t="shared" si="53"/>
        <v>0</v>
      </c>
      <c r="AR273">
        <v>-12.91</v>
      </c>
      <c r="AS273">
        <v>0</v>
      </c>
      <c r="AT273">
        <v>0</v>
      </c>
      <c r="AU273" s="16">
        <f t="shared" si="54"/>
        <v>-120</v>
      </c>
    </row>
    <row r="274" spans="1:49" x14ac:dyDescent="0.2">
      <c r="A274" s="13" t="s">
        <v>519</v>
      </c>
      <c r="B274" s="13" t="s">
        <v>1186</v>
      </c>
      <c r="C274" s="1" t="s">
        <v>363</v>
      </c>
      <c r="D274" s="13" t="s">
        <v>1187</v>
      </c>
      <c r="E274" s="13">
        <v>67</v>
      </c>
      <c r="F274" s="13">
        <v>1</v>
      </c>
      <c r="G274" s="13">
        <v>0</v>
      </c>
      <c r="H274" s="40">
        <f t="shared" si="44"/>
        <v>1</v>
      </c>
      <c r="I274">
        <v>1</v>
      </c>
      <c r="J274">
        <v>0</v>
      </c>
      <c r="K274">
        <v>0</v>
      </c>
      <c r="L274" s="20">
        <f t="shared" si="45"/>
        <v>0</v>
      </c>
      <c r="M274">
        <v>13</v>
      </c>
      <c r="N274">
        <v>6</v>
      </c>
      <c r="O274">
        <v>2</v>
      </c>
      <c r="P274" s="15">
        <f t="shared" si="46"/>
        <v>7.6923076923076927E-2</v>
      </c>
      <c r="Q274" s="15">
        <f t="shared" si="47"/>
        <v>4.7619047619047616E-2</v>
      </c>
      <c r="R274">
        <v>8</v>
      </c>
      <c r="S274">
        <v>13</v>
      </c>
      <c r="T274">
        <v>3</v>
      </c>
      <c r="U274">
        <v>2</v>
      </c>
      <c r="V274">
        <v>6</v>
      </c>
      <c r="W274" s="16">
        <v>104.2</v>
      </c>
      <c r="X274" s="26">
        <f t="shared" si="48"/>
        <v>1.5552238805970149</v>
      </c>
      <c r="Y274" s="4">
        <v>104.01</v>
      </c>
      <c r="Z274" s="32">
        <f t="shared" si="49"/>
        <v>1.5523880597014925</v>
      </c>
      <c r="AA274" s="4">
        <v>234.03</v>
      </c>
      <c r="AB274" s="26">
        <f t="shared" si="50"/>
        <v>3.4929850746268656</v>
      </c>
      <c r="AC274" s="21">
        <f t="shared" si="51"/>
        <v>0.30768548100816473</v>
      </c>
      <c r="AD274" s="13">
        <v>2</v>
      </c>
      <c r="AE274" s="13">
        <v>1</v>
      </c>
      <c r="AF274" s="21">
        <f t="shared" si="52"/>
        <v>0.66666666666666663</v>
      </c>
      <c r="AG274">
        <v>1</v>
      </c>
      <c r="AH274">
        <v>12</v>
      </c>
      <c r="AI274" s="42">
        <v>21</v>
      </c>
      <c r="AJ274" s="42">
        <v>65</v>
      </c>
      <c r="AK274" s="42">
        <v>9</v>
      </c>
      <c r="AL274" s="42">
        <v>38</v>
      </c>
      <c r="AM274" s="42">
        <v>38</v>
      </c>
      <c r="AN274" s="42">
        <v>7</v>
      </c>
      <c r="AO274">
        <v>24</v>
      </c>
      <c r="AP274">
        <v>81</v>
      </c>
      <c r="AQ274" s="31">
        <f t="shared" si="53"/>
        <v>0.22857142857142856</v>
      </c>
      <c r="AR274">
        <v>8.39</v>
      </c>
      <c r="AS274">
        <v>2</v>
      </c>
      <c r="AT274">
        <v>3</v>
      </c>
      <c r="AU274" s="16">
        <f t="shared" si="54"/>
        <v>-66.339775021632519</v>
      </c>
      <c r="AV274" s="4">
        <v>2.5300000000000002</v>
      </c>
      <c r="AW274" s="4">
        <v>-7.26</v>
      </c>
    </row>
    <row r="275" spans="1:49" x14ac:dyDescent="0.2">
      <c r="A275" s="13" t="s">
        <v>1190</v>
      </c>
      <c r="B275" s="13" t="s">
        <v>1191</v>
      </c>
      <c r="C275" s="1" t="s">
        <v>249</v>
      </c>
      <c r="D275" s="13" t="s">
        <v>173</v>
      </c>
      <c r="E275" s="13">
        <v>79</v>
      </c>
      <c r="F275" s="13">
        <v>0</v>
      </c>
      <c r="G275" s="13">
        <v>0</v>
      </c>
      <c r="H275" s="40">
        <f t="shared" si="44"/>
        <v>0</v>
      </c>
      <c r="I275">
        <v>0</v>
      </c>
      <c r="J275">
        <v>0</v>
      </c>
      <c r="K275">
        <v>0</v>
      </c>
      <c r="L275" s="20">
        <f t="shared" si="45"/>
        <v>0</v>
      </c>
      <c r="M275">
        <v>1</v>
      </c>
      <c r="N275">
        <v>0</v>
      </c>
      <c r="O275">
        <v>1</v>
      </c>
      <c r="P275" s="15">
        <f t="shared" si="46"/>
        <v>0</v>
      </c>
      <c r="Q275" s="15">
        <f t="shared" si="47"/>
        <v>0</v>
      </c>
      <c r="R275">
        <v>1</v>
      </c>
      <c r="S275">
        <v>0</v>
      </c>
      <c r="T275">
        <v>0</v>
      </c>
      <c r="U275">
        <v>1</v>
      </c>
      <c r="V275">
        <v>0</v>
      </c>
      <c r="W275" s="16">
        <v>18.083333333300001</v>
      </c>
      <c r="X275" s="26">
        <f t="shared" si="48"/>
        <v>0.22890295358607596</v>
      </c>
      <c r="Y275" s="4">
        <v>15.27</v>
      </c>
      <c r="Z275" s="32">
        <f t="shared" si="49"/>
        <v>0.19329113924050631</v>
      </c>
      <c r="AA275" s="4">
        <v>404.59</v>
      </c>
      <c r="AB275" s="26">
        <f t="shared" si="50"/>
        <v>5.1213924050632906</v>
      </c>
      <c r="AC275" s="21">
        <f t="shared" si="51"/>
        <v>3.636926594579145E-2</v>
      </c>
      <c r="AD275" s="1"/>
      <c r="AE275" s="1"/>
      <c r="AF275" s="21" t="str">
        <f t="shared" si="52"/>
        <v xml:space="preserve"> </v>
      </c>
      <c r="AG275">
        <v>0</v>
      </c>
      <c r="AH275">
        <v>3</v>
      </c>
      <c r="AI275" s="42">
        <v>7</v>
      </c>
      <c r="AJ275" s="42">
        <v>9</v>
      </c>
      <c r="AK275" s="42">
        <v>0</v>
      </c>
      <c r="AL275" s="42">
        <v>8</v>
      </c>
      <c r="AM275" s="42">
        <v>7</v>
      </c>
      <c r="AN275" s="42">
        <v>2</v>
      </c>
      <c r="AO275">
        <v>4</v>
      </c>
      <c r="AP275">
        <v>16</v>
      </c>
      <c r="AQ275" s="31">
        <f t="shared" si="53"/>
        <v>0.2</v>
      </c>
      <c r="AR275">
        <v>6.48</v>
      </c>
      <c r="AS275">
        <v>0</v>
      </c>
      <c r="AT275">
        <v>0</v>
      </c>
      <c r="AU275" s="16">
        <f t="shared" si="54"/>
        <v>-70.72691552062868</v>
      </c>
      <c r="AV275" s="4">
        <v>30</v>
      </c>
      <c r="AW275" s="4">
        <v>23.82</v>
      </c>
    </row>
    <row r="276" spans="1:49" x14ac:dyDescent="0.2">
      <c r="A276" s="13" t="s">
        <v>165</v>
      </c>
      <c r="B276" s="13" t="s">
        <v>1194</v>
      </c>
      <c r="C276" s="1" t="s">
        <v>219</v>
      </c>
      <c r="D276" s="13" t="s">
        <v>173</v>
      </c>
      <c r="E276" s="13">
        <v>70</v>
      </c>
      <c r="F276" s="13">
        <v>0</v>
      </c>
      <c r="G276" s="13">
        <v>0</v>
      </c>
      <c r="H276" s="40">
        <f t="shared" si="44"/>
        <v>0</v>
      </c>
      <c r="I276">
        <v>0</v>
      </c>
      <c r="J276">
        <v>0</v>
      </c>
      <c r="K276">
        <v>0</v>
      </c>
      <c r="L276" s="20">
        <f t="shared" si="45"/>
        <v>0</v>
      </c>
      <c r="M276">
        <v>1</v>
      </c>
      <c r="N276">
        <v>0</v>
      </c>
      <c r="O276">
        <v>2</v>
      </c>
      <c r="P276" s="15">
        <f t="shared" si="46"/>
        <v>0</v>
      </c>
      <c r="Q276" s="15">
        <f t="shared" si="47"/>
        <v>0</v>
      </c>
      <c r="R276">
        <v>15</v>
      </c>
      <c r="S276">
        <v>6</v>
      </c>
      <c r="T276">
        <v>0</v>
      </c>
      <c r="U276">
        <v>1</v>
      </c>
      <c r="V276">
        <v>1</v>
      </c>
      <c r="W276" s="16">
        <v>156.4</v>
      </c>
      <c r="X276" s="26">
        <f t="shared" si="48"/>
        <v>2.2342857142857144</v>
      </c>
      <c r="Y276" s="4">
        <v>144.88999999999999</v>
      </c>
      <c r="Z276" s="32">
        <f t="shared" si="49"/>
        <v>2.0698571428571428</v>
      </c>
      <c r="AA276" s="4">
        <v>210.15</v>
      </c>
      <c r="AB276" s="26">
        <f t="shared" si="50"/>
        <v>3.0021428571428572</v>
      </c>
      <c r="AC276" s="21">
        <f t="shared" si="51"/>
        <v>0.40809486255069849</v>
      </c>
      <c r="AD276" s="1"/>
      <c r="AE276" s="1"/>
      <c r="AF276" s="21" t="str">
        <f t="shared" si="52"/>
        <v xml:space="preserve"> </v>
      </c>
      <c r="AG276">
        <v>4</v>
      </c>
      <c r="AH276">
        <v>16</v>
      </c>
      <c r="AI276" s="42">
        <v>14</v>
      </c>
      <c r="AJ276" s="42">
        <v>125</v>
      </c>
      <c r="AK276" s="42">
        <v>7</v>
      </c>
      <c r="AL276" s="42">
        <v>54</v>
      </c>
      <c r="AM276" s="42">
        <v>60</v>
      </c>
      <c r="AN276" s="42">
        <v>4</v>
      </c>
      <c r="AO276">
        <v>22</v>
      </c>
      <c r="AP276">
        <v>127</v>
      </c>
      <c r="AQ276" s="31">
        <f t="shared" si="53"/>
        <v>0.1476510067114094</v>
      </c>
      <c r="AR276">
        <v>3.35</v>
      </c>
      <c r="AS276">
        <v>0</v>
      </c>
      <c r="AT276">
        <v>0</v>
      </c>
      <c r="AU276" s="16">
        <f t="shared" si="54"/>
        <v>-93.588239353992691</v>
      </c>
      <c r="AV276" s="4">
        <v>5.16</v>
      </c>
      <c r="AW276" s="4">
        <v>0.24</v>
      </c>
    </row>
    <row r="277" spans="1:49" x14ac:dyDescent="0.2">
      <c r="A277" s="13" t="s">
        <v>546</v>
      </c>
      <c r="B277" s="13" t="s">
        <v>1196</v>
      </c>
      <c r="C277" s="13" t="s">
        <v>446</v>
      </c>
      <c r="D277" s="13" t="s">
        <v>146</v>
      </c>
      <c r="E277" s="13">
        <v>2</v>
      </c>
      <c r="F277" s="13">
        <v>0</v>
      </c>
      <c r="G277" s="13">
        <v>0</v>
      </c>
      <c r="H277" s="40">
        <f t="shared" si="44"/>
        <v>0</v>
      </c>
      <c r="I277">
        <v>0</v>
      </c>
      <c r="J277">
        <v>0</v>
      </c>
      <c r="K277">
        <v>0</v>
      </c>
      <c r="L277" s="20">
        <f t="shared" si="45"/>
        <v>0</v>
      </c>
      <c r="M277">
        <v>0</v>
      </c>
      <c r="N277">
        <v>0</v>
      </c>
      <c r="O277">
        <v>0</v>
      </c>
      <c r="P277" s="15">
        <f t="shared" si="46"/>
        <v>0</v>
      </c>
      <c r="Q277" s="15">
        <f t="shared" si="47"/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s="16">
        <v>0.36666666670000003</v>
      </c>
      <c r="X277" s="26">
        <f t="shared" si="48"/>
        <v>0.18333333335000002</v>
      </c>
      <c r="Y277" s="4">
        <v>0.36</v>
      </c>
      <c r="Z277" s="32">
        <f t="shared" si="49"/>
        <v>0.18</v>
      </c>
      <c r="AA277" s="4">
        <v>6.54</v>
      </c>
      <c r="AB277" s="26">
        <f t="shared" si="50"/>
        <v>3.27</v>
      </c>
      <c r="AC277" s="21">
        <f t="shared" si="51"/>
        <v>5.2173913043478258E-2</v>
      </c>
      <c r="AD277" s="13">
        <v>0</v>
      </c>
      <c r="AE277" s="13">
        <v>0</v>
      </c>
      <c r="AF277" s="21" t="str">
        <f t="shared" si="52"/>
        <v xml:space="preserve"> </v>
      </c>
      <c r="AG277">
        <v>0</v>
      </c>
      <c r="AH277">
        <v>1</v>
      </c>
      <c r="AI277" s="42">
        <v>0</v>
      </c>
      <c r="AJ277" s="42">
        <v>0</v>
      </c>
      <c r="AK277" s="42">
        <v>1</v>
      </c>
      <c r="AL277" s="42">
        <v>0</v>
      </c>
      <c r="AM277" s="42">
        <v>0</v>
      </c>
      <c r="AN277" s="42">
        <v>0</v>
      </c>
      <c r="AO277">
        <v>0</v>
      </c>
      <c r="AP277">
        <v>0</v>
      </c>
      <c r="AQ277" s="31">
        <f t="shared" si="53"/>
        <v>0</v>
      </c>
      <c r="AR277"/>
      <c r="AS277">
        <v>0</v>
      </c>
      <c r="AT277">
        <v>0</v>
      </c>
      <c r="AU277" s="16">
        <f t="shared" si="54"/>
        <v>0</v>
      </c>
    </row>
    <row r="278" spans="1:49" x14ac:dyDescent="0.2">
      <c r="A278" s="13" t="s">
        <v>529</v>
      </c>
      <c r="B278" s="13" t="s">
        <v>1199</v>
      </c>
      <c r="C278" s="13" t="s">
        <v>270</v>
      </c>
      <c r="D278" s="13" t="s">
        <v>129</v>
      </c>
      <c r="E278" s="13">
        <v>80</v>
      </c>
      <c r="F278" s="13">
        <v>0</v>
      </c>
      <c r="G278" s="13">
        <v>0</v>
      </c>
      <c r="H278" s="40">
        <f t="shared" si="44"/>
        <v>0</v>
      </c>
      <c r="I278">
        <v>0</v>
      </c>
      <c r="J278">
        <v>0</v>
      </c>
      <c r="K278">
        <v>0</v>
      </c>
      <c r="L278" s="20">
        <f t="shared" si="45"/>
        <v>0</v>
      </c>
      <c r="M278">
        <v>0</v>
      </c>
      <c r="N278">
        <v>0</v>
      </c>
      <c r="O278">
        <v>0</v>
      </c>
      <c r="P278" s="15">
        <f t="shared" si="46"/>
        <v>0</v>
      </c>
      <c r="Q278" s="15">
        <f t="shared" si="47"/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s="16">
        <v>0.43333333330000001</v>
      </c>
      <c r="X278" s="26">
        <f t="shared" si="48"/>
        <v>5.4166666662500002E-3</v>
      </c>
      <c r="Y278" s="4">
        <v>0.46</v>
      </c>
      <c r="Z278" s="32">
        <f t="shared" si="49"/>
        <v>5.7499999999999999E-3</v>
      </c>
      <c r="AA278" s="4">
        <v>287.43</v>
      </c>
      <c r="AB278" s="26">
        <f t="shared" si="50"/>
        <v>3.5928750000000003</v>
      </c>
      <c r="AC278" s="21">
        <f t="shared" si="51"/>
        <v>1.5978325054708394E-3</v>
      </c>
      <c r="AD278" s="13">
        <v>0</v>
      </c>
      <c r="AE278" s="13">
        <v>0</v>
      </c>
      <c r="AF278" s="21" t="str">
        <f t="shared" si="52"/>
        <v xml:space="preserve"> </v>
      </c>
      <c r="AG278">
        <v>0</v>
      </c>
      <c r="AH278">
        <v>0</v>
      </c>
      <c r="AI278" s="42">
        <v>1</v>
      </c>
      <c r="AJ278" s="42">
        <v>0</v>
      </c>
      <c r="AK278" s="42">
        <v>0</v>
      </c>
      <c r="AL278" s="42">
        <v>0</v>
      </c>
      <c r="AM278" s="42">
        <v>0</v>
      </c>
      <c r="AN278" s="42">
        <v>0</v>
      </c>
      <c r="AO278">
        <v>0</v>
      </c>
      <c r="AP278">
        <v>0</v>
      </c>
      <c r="AQ278" s="31">
        <f t="shared" si="53"/>
        <v>0</v>
      </c>
      <c r="AR278"/>
      <c r="AS278">
        <v>0</v>
      </c>
      <c r="AT278">
        <v>1</v>
      </c>
      <c r="AU278" s="16">
        <f t="shared" si="54"/>
        <v>60</v>
      </c>
    </row>
    <row r="279" spans="1:49" x14ac:dyDescent="0.2">
      <c r="A279" s="13" t="s">
        <v>628</v>
      </c>
      <c r="B279" s="13" t="s">
        <v>1203</v>
      </c>
      <c r="C279" s="1" t="s">
        <v>243</v>
      </c>
      <c r="D279" s="13" t="s">
        <v>146</v>
      </c>
      <c r="E279" s="13">
        <v>73</v>
      </c>
      <c r="F279" s="13">
        <v>0</v>
      </c>
      <c r="G279" s="13">
        <v>0</v>
      </c>
      <c r="H279" s="40">
        <f t="shared" si="44"/>
        <v>0</v>
      </c>
      <c r="I279">
        <v>0</v>
      </c>
      <c r="J279">
        <v>0</v>
      </c>
      <c r="K279">
        <v>0</v>
      </c>
      <c r="L279" s="20">
        <f t="shared" si="45"/>
        <v>0</v>
      </c>
      <c r="M279">
        <v>1</v>
      </c>
      <c r="N279">
        <v>0</v>
      </c>
      <c r="O279">
        <v>0</v>
      </c>
      <c r="P279" s="15">
        <f t="shared" si="46"/>
        <v>0</v>
      </c>
      <c r="Q279" s="15">
        <f t="shared" si="47"/>
        <v>0</v>
      </c>
      <c r="R279">
        <v>21</v>
      </c>
      <c r="S279">
        <v>9</v>
      </c>
      <c r="T279">
        <v>3</v>
      </c>
      <c r="U279">
        <v>0</v>
      </c>
      <c r="V279">
        <v>2</v>
      </c>
      <c r="W279" s="16">
        <v>164.36666666670001</v>
      </c>
      <c r="X279" s="26">
        <f t="shared" si="48"/>
        <v>2.2515981735164385</v>
      </c>
      <c r="Y279" s="4">
        <v>165.66</v>
      </c>
      <c r="Z279" s="32">
        <f t="shared" si="49"/>
        <v>2.2693150684931505</v>
      </c>
      <c r="AA279" s="4">
        <v>169.92</v>
      </c>
      <c r="AB279" s="26">
        <f t="shared" si="50"/>
        <v>2.3276712328767122</v>
      </c>
      <c r="AC279" s="21">
        <f t="shared" si="51"/>
        <v>0.49365278026104059</v>
      </c>
      <c r="AD279" s="13">
        <v>127</v>
      </c>
      <c r="AE279" s="13">
        <v>113</v>
      </c>
      <c r="AF279" s="21">
        <f t="shared" si="52"/>
        <v>0.52916666666666667</v>
      </c>
      <c r="AG279">
        <v>1</v>
      </c>
      <c r="AH279">
        <v>17</v>
      </c>
      <c r="AI279" s="42">
        <v>9</v>
      </c>
      <c r="AJ279" s="42">
        <v>125</v>
      </c>
      <c r="AK279" s="42">
        <v>1</v>
      </c>
      <c r="AL279" s="42">
        <v>54</v>
      </c>
      <c r="AM279" s="42">
        <v>76</v>
      </c>
      <c r="AN279" s="42">
        <v>7</v>
      </c>
      <c r="AO279">
        <v>8</v>
      </c>
      <c r="AP279">
        <v>134</v>
      </c>
      <c r="AQ279" s="31">
        <f t="shared" si="53"/>
        <v>5.6338028169014086E-2</v>
      </c>
      <c r="AR279">
        <v>-12.77</v>
      </c>
      <c r="AS279">
        <v>1</v>
      </c>
      <c r="AT279">
        <v>2</v>
      </c>
      <c r="AU279" s="16">
        <f t="shared" si="54"/>
        <v>-91.9956537486418</v>
      </c>
      <c r="AV279" s="4">
        <v>1.84</v>
      </c>
      <c r="AW279" s="4">
        <v>-15.93</v>
      </c>
    </row>
    <row r="280" spans="1:49" x14ac:dyDescent="0.2">
      <c r="A280" s="13" t="s">
        <v>143</v>
      </c>
      <c r="B280" s="13" t="s">
        <v>1205</v>
      </c>
      <c r="C280" s="1" t="s">
        <v>136</v>
      </c>
      <c r="D280" s="13" t="s">
        <v>129</v>
      </c>
      <c r="E280" s="13">
        <v>40</v>
      </c>
      <c r="F280" s="13">
        <v>0</v>
      </c>
      <c r="G280" s="13">
        <v>0</v>
      </c>
      <c r="H280" s="40">
        <f t="shared" si="44"/>
        <v>0</v>
      </c>
      <c r="I280">
        <v>0</v>
      </c>
      <c r="J280">
        <v>0</v>
      </c>
      <c r="K280">
        <v>0</v>
      </c>
      <c r="L280" s="20">
        <f t="shared" si="45"/>
        <v>0</v>
      </c>
      <c r="M280">
        <v>0</v>
      </c>
      <c r="N280">
        <v>0</v>
      </c>
      <c r="O280">
        <v>0</v>
      </c>
      <c r="P280" s="15">
        <f t="shared" si="46"/>
        <v>0</v>
      </c>
      <c r="Q280" s="15">
        <f t="shared" si="47"/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s="16">
        <v>0</v>
      </c>
      <c r="X280" s="26">
        <f t="shared" si="48"/>
        <v>0</v>
      </c>
      <c r="Y280" s="4">
        <v>0</v>
      </c>
      <c r="Z280" s="32">
        <f t="shared" si="49"/>
        <v>0</v>
      </c>
      <c r="AA280" s="4">
        <v>158.38</v>
      </c>
      <c r="AB280" s="26">
        <f t="shared" si="50"/>
        <v>3.9594999999999998</v>
      </c>
      <c r="AC280" s="21">
        <f t="shared" si="51"/>
        <v>0</v>
      </c>
      <c r="AD280" s="13">
        <v>0</v>
      </c>
      <c r="AE280" s="13">
        <v>0</v>
      </c>
      <c r="AF280" s="21" t="str">
        <f t="shared" si="52"/>
        <v xml:space="preserve"> </v>
      </c>
      <c r="AG280">
        <v>0</v>
      </c>
      <c r="AH280">
        <v>0</v>
      </c>
      <c r="AI280" s="42">
        <v>0</v>
      </c>
      <c r="AJ280" s="42">
        <v>0</v>
      </c>
      <c r="AK280" s="42">
        <v>0</v>
      </c>
      <c r="AL280" s="42">
        <v>0</v>
      </c>
      <c r="AM280" s="42">
        <v>0</v>
      </c>
      <c r="AN280" s="42">
        <v>0</v>
      </c>
      <c r="AO280">
        <v>0</v>
      </c>
      <c r="AP280">
        <v>0</v>
      </c>
      <c r="AQ280" s="31">
        <f t="shared" si="53"/>
        <v>0</v>
      </c>
      <c r="AR280"/>
      <c r="AS280">
        <v>0</v>
      </c>
      <c r="AT280">
        <v>0</v>
      </c>
      <c r="AU280" s="16">
        <f t="shared" si="54"/>
        <v>0</v>
      </c>
    </row>
    <row r="281" spans="1:49" x14ac:dyDescent="0.2">
      <c r="A281" s="13" t="s">
        <v>496</v>
      </c>
      <c r="B281" s="13" t="s">
        <v>1208</v>
      </c>
      <c r="C281" s="1" t="s">
        <v>398</v>
      </c>
      <c r="D281" s="13" t="s">
        <v>173</v>
      </c>
      <c r="E281" s="13">
        <v>61</v>
      </c>
      <c r="F281" s="13">
        <v>0</v>
      </c>
      <c r="G281" s="13">
        <v>0</v>
      </c>
      <c r="H281" s="40">
        <f t="shared" si="44"/>
        <v>0</v>
      </c>
      <c r="I281">
        <v>0</v>
      </c>
      <c r="J281">
        <v>0</v>
      </c>
      <c r="K281">
        <v>0</v>
      </c>
      <c r="L281" s="20">
        <f t="shared" si="45"/>
        <v>0</v>
      </c>
      <c r="M281">
        <v>0</v>
      </c>
      <c r="N281">
        <v>0</v>
      </c>
      <c r="O281">
        <v>0</v>
      </c>
      <c r="P281" s="15">
        <f t="shared" si="46"/>
        <v>0</v>
      </c>
      <c r="Q281" s="15">
        <f t="shared" si="47"/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 s="16">
        <v>5.05</v>
      </c>
      <c r="X281" s="26">
        <f t="shared" si="48"/>
        <v>8.2786885245901637E-2</v>
      </c>
      <c r="Y281" s="4">
        <v>5.62</v>
      </c>
      <c r="Z281" s="32">
        <f t="shared" si="49"/>
        <v>9.2131147540983602E-2</v>
      </c>
      <c r="AA281" s="4">
        <v>342.01</v>
      </c>
      <c r="AB281" s="26">
        <f t="shared" si="50"/>
        <v>5.6067213114754093</v>
      </c>
      <c r="AC281" s="21">
        <f t="shared" si="51"/>
        <v>1.616661392860225E-2</v>
      </c>
      <c r="AD281" s="1"/>
      <c r="AE281" s="1"/>
      <c r="AF281" s="21" t="str">
        <f t="shared" si="52"/>
        <v xml:space="preserve"> </v>
      </c>
      <c r="AG281">
        <v>0</v>
      </c>
      <c r="AH281">
        <v>0</v>
      </c>
      <c r="AI281" s="42">
        <v>1</v>
      </c>
      <c r="AJ281" s="42">
        <v>3</v>
      </c>
      <c r="AK281" s="42">
        <v>0</v>
      </c>
      <c r="AL281" s="42">
        <v>0</v>
      </c>
      <c r="AM281" s="42">
        <v>1</v>
      </c>
      <c r="AN281" s="42">
        <v>0</v>
      </c>
      <c r="AO281">
        <v>1</v>
      </c>
      <c r="AP281">
        <v>1</v>
      </c>
      <c r="AQ281" s="31">
        <f t="shared" si="53"/>
        <v>0.5</v>
      </c>
      <c r="AR281">
        <v>40.159999999999997</v>
      </c>
      <c r="AS281">
        <v>0</v>
      </c>
      <c r="AT281">
        <v>0</v>
      </c>
      <c r="AU281" s="16">
        <f t="shared" si="54"/>
        <v>-32.028469750889677</v>
      </c>
      <c r="AV281" s="4">
        <v>66.67</v>
      </c>
      <c r="AW281" s="4">
        <v>61.95</v>
      </c>
    </row>
    <row r="282" spans="1:49" x14ac:dyDescent="0.2">
      <c r="A282" s="13" t="s">
        <v>338</v>
      </c>
      <c r="B282" s="13" t="s">
        <v>1212</v>
      </c>
      <c r="C282" s="1" t="s">
        <v>358</v>
      </c>
      <c r="D282" s="13" t="s">
        <v>207</v>
      </c>
      <c r="E282" s="13">
        <v>78</v>
      </c>
      <c r="F282" s="13">
        <v>0</v>
      </c>
      <c r="G282" s="13">
        <v>0</v>
      </c>
      <c r="H282" s="40">
        <f t="shared" si="44"/>
        <v>0</v>
      </c>
      <c r="I282">
        <v>0</v>
      </c>
      <c r="J282">
        <v>0</v>
      </c>
      <c r="K282">
        <v>0</v>
      </c>
      <c r="L282" s="20">
        <f t="shared" si="45"/>
        <v>0</v>
      </c>
      <c r="M282">
        <v>12</v>
      </c>
      <c r="N282">
        <v>4</v>
      </c>
      <c r="O282">
        <v>1</v>
      </c>
      <c r="P282" s="15">
        <f t="shared" si="46"/>
        <v>0</v>
      </c>
      <c r="Q282" s="15">
        <f t="shared" si="47"/>
        <v>0</v>
      </c>
      <c r="R282">
        <v>1</v>
      </c>
      <c r="S282">
        <v>4</v>
      </c>
      <c r="T282">
        <v>2</v>
      </c>
      <c r="U282">
        <v>1</v>
      </c>
      <c r="V282">
        <v>5</v>
      </c>
      <c r="W282" s="16">
        <v>82.283333333300007</v>
      </c>
      <c r="X282" s="26">
        <f t="shared" si="48"/>
        <v>1.0549145299141027</v>
      </c>
      <c r="Y282" s="4">
        <v>77.62</v>
      </c>
      <c r="Z282" s="32">
        <f t="shared" si="49"/>
        <v>0.99512820512820521</v>
      </c>
      <c r="AA282" s="4">
        <v>220</v>
      </c>
      <c r="AB282" s="26">
        <f t="shared" si="50"/>
        <v>2.8205128205128207</v>
      </c>
      <c r="AC282" s="21">
        <f t="shared" si="51"/>
        <v>0.26080236543243063</v>
      </c>
      <c r="AD282" s="13">
        <v>2</v>
      </c>
      <c r="AE282" s="13">
        <v>0</v>
      </c>
      <c r="AF282" s="21">
        <f t="shared" si="52"/>
        <v>1</v>
      </c>
      <c r="AG282">
        <v>0</v>
      </c>
      <c r="AH282">
        <v>5</v>
      </c>
      <c r="AI282" s="42">
        <v>20</v>
      </c>
      <c r="AJ282" s="42">
        <v>51</v>
      </c>
      <c r="AK282" s="42">
        <v>8</v>
      </c>
      <c r="AL282" s="42">
        <v>17</v>
      </c>
      <c r="AM282" s="42">
        <v>22</v>
      </c>
      <c r="AN282" s="42">
        <v>1</v>
      </c>
      <c r="AO282">
        <v>16</v>
      </c>
      <c r="AP282">
        <v>46</v>
      </c>
      <c r="AQ282" s="31">
        <f t="shared" si="53"/>
        <v>0.25806451612903225</v>
      </c>
      <c r="AR282">
        <v>16.28</v>
      </c>
      <c r="AS282">
        <v>0</v>
      </c>
      <c r="AT282">
        <v>3</v>
      </c>
      <c r="AU282" s="16">
        <f t="shared" si="54"/>
        <v>-51.017778922957994</v>
      </c>
      <c r="AV282" s="4">
        <v>3.92</v>
      </c>
      <c r="AW282" s="4">
        <v>-1.39</v>
      </c>
    </row>
    <row r="283" spans="1:49" x14ac:dyDescent="0.2">
      <c r="A283" s="13" t="s">
        <v>519</v>
      </c>
      <c r="B283" s="13" t="s">
        <v>1214</v>
      </c>
      <c r="C283" s="1" t="s">
        <v>334</v>
      </c>
      <c r="D283" s="13" t="s">
        <v>146</v>
      </c>
      <c r="E283" s="13">
        <v>77</v>
      </c>
      <c r="F283" s="13">
        <v>0</v>
      </c>
      <c r="G283" s="13">
        <v>2</v>
      </c>
      <c r="H283" s="40">
        <f t="shared" si="44"/>
        <v>2</v>
      </c>
      <c r="I283">
        <v>0</v>
      </c>
      <c r="J283">
        <v>1</v>
      </c>
      <c r="K283">
        <v>1</v>
      </c>
      <c r="L283" s="20">
        <f t="shared" si="45"/>
        <v>12</v>
      </c>
      <c r="M283">
        <v>5</v>
      </c>
      <c r="N283">
        <v>3</v>
      </c>
      <c r="O283">
        <v>1</v>
      </c>
      <c r="P283" s="15">
        <f t="shared" si="46"/>
        <v>0</v>
      </c>
      <c r="Q283" s="15">
        <f t="shared" si="47"/>
        <v>0</v>
      </c>
      <c r="R283">
        <v>11</v>
      </c>
      <c r="S283">
        <v>3</v>
      </c>
      <c r="T283">
        <v>4</v>
      </c>
      <c r="U283">
        <v>5</v>
      </c>
      <c r="V283">
        <v>8</v>
      </c>
      <c r="W283" s="16">
        <v>131.5833333333</v>
      </c>
      <c r="X283" s="26">
        <f t="shared" si="48"/>
        <v>1.7088744588740261</v>
      </c>
      <c r="Y283" s="4">
        <v>128.69999999999999</v>
      </c>
      <c r="Z283" s="32">
        <f t="shared" si="49"/>
        <v>1.6714285714285713</v>
      </c>
      <c r="AA283" s="4">
        <v>273.94</v>
      </c>
      <c r="AB283" s="26">
        <f t="shared" si="50"/>
        <v>3.5576623376623377</v>
      </c>
      <c r="AC283" s="21">
        <f t="shared" si="51"/>
        <v>0.31964037353467117</v>
      </c>
      <c r="AD283" s="13">
        <v>35</v>
      </c>
      <c r="AE283" s="13">
        <v>27</v>
      </c>
      <c r="AF283" s="21">
        <f t="shared" si="52"/>
        <v>0.56451612903225812</v>
      </c>
      <c r="AG283">
        <v>2</v>
      </c>
      <c r="AH283">
        <v>16</v>
      </c>
      <c r="AI283" s="42">
        <v>22</v>
      </c>
      <c r="AJ283" s="42">
        <v>86</v>
      </c>
      <c r="AK283" s="42">
        <v>8</v>
      </c>
      <c r="AL283" s="42">
        <v>47</v>
      </c>
      <c r="AM283" s="42">
        <v>61</v>
      </c>
      <c r="AN283" s="42">
        <v>2</v>
      </c>
      <c r="AO283">
        <v>21</v>
      </c>
      <c r="AP283">
        <v>90</v>
      </c>
      <c r="AQ283" s="31">
        <f t="shared" si="53"/>
        <v>0.1891891891891892</v>
      </c>
      <c r="AR283">
        <v>-4.68</v>
      </c>
      <c r="AS283">
        <v>1</v>
      </c>
      <c r="AT283">
        <v>1</v>
      </c>
      <c r="AU283" s="16">
        <f t="shared" si="54"/>
        <v>-82.051282051282058</v>
      </c>
      <c r="AV283" s="4">
        <v>2.68</v>
      </c>
      <c r="AW283" s="4">
        <v>-10.49</v>
      </c>
    </row>
    <row r="284" spans="1:49" x14ac:dyDescent="0.2">
      <c r="A284" s="13" t="s">
        <v>539</v>
      </c>
      <c r="B284" s="13" t="s">
        <v>1218</v>
      </c>
      <c r="C284" s="1" t="s">
        <v>145</v>
      </c>
      <c r="D284" s="13" t="s">
        <v>146</v>
      </c>
      <c r="E284" s="13">
        <v>25</v>
      </c>
      <c r="F284" s="13">
        <v>0</v>
      </c>
      <c r="G284" s="13">
        <v>0</v>
      </c>
      <c r="H284" s="40">
        <f t="shared" si="44"/>
        <v>0</v>
      </c>
      <c r="I284">
        <v>0</v>
      </c>
      <c r="J284">
        <v>0</v>
      </c>
      <c r="K284">
        <v>0</v>
      </c>
      <c r="L284" s="20">
        <f t="shared" si="45"/>
        <v>0</v>
      </c>
      <c r="M284">
        <v>0</v>
      </c>
      <c r="N284">
        <v>1</v>
      </c>
      <c r="O284">
        <v>0</v>
      </c>
      <c r="P284" s="15">
        <f t="shared" si="46"/>
        <v>0</v>
      </c>
      <c r="Q284" s="15">
        <f t="shared" si="47"/>
        <v>0</v>
      </c>
      <c r="R284">
        <v>2</v>
      </c>
      <c r="S284">
        <v>1</v>
      </c>
      <c r="T284">
        <v>0</v>
      </c>
      <c r="U284">
        <v>1</v>
      </c>
      <c r="V284">
        <v>0</v>
      </c>
      <c r="W284" s="16">
        <v>45.85</v>
      </c>
      <c r="X284" s="26">
        <f t="shared" si="48"/>
        <v>1.8340000000000001</v>
      </c>
      <c r="Y284" s="4">
        <v>41.2</v>
      </c>
      <c r="Z284" s="32">
        <f t="shared" si="49"/>
        <v>1.6480000000000001</v>
      </c>
      <c r="AA284" s="4">
        <v>118.37</v>
      </c>
      <c r="AB284" s="26">
        <f t="shared" si="50"/>
        <v>4.7347999999999999</v>
      </c>
      <c r="AC284" s="21">
        <f t="shared" si="51"/>
        <v>0.25819389609575738</v>
      </c>
      <c r="AD284" s="13">
        <v>0</v>
      </c>
      <c r="AE284" s="13">
        <v>1</v>
      </c>
      <c r="AF284" s="21">
        <f t="shared" si="52"/>
        <v>0</v>
      </c>
      <c r="AG284">
        <v>0</v>
      </c>
      <c r="AH284">
        <v>4</v>
      </c>
      <c r="AI284" s="42">
        <v>4</v>
      </c>
      <c r="AJ284" s="42">
        <v>35</v>
      </c>
      <c r="AK284" s="42">
        <v>1</v>
      </c>
      <c r="AL284" s="42">
        <v>12</v>
      </c>
      <c r="AM284" s="42">
        <v>21</v>
      </c>
      <c r="AN284" s="42">
        <v>0</v>
      </c>
      <c r="AO284">
        <v>2</v>
      </c>
      <c r="AP284">
        <v>32</v>
      </c>
      <c r="AQ284" s="31">
        <f t="shared" si="53"/>
        <v>5.8823529411764705E-2</v>
      </c>
      <c r="AR284">
        <v>-1.75</v>
      </c>
      <c r="AS284">
        <v>0</v>
      </c>
      <c r="AT284">
        <v>0</v>
      </c>
      <c r="AU284" s="16">
        <f t="shared" si="54"/>
        <v>-97.572815533980574</v>
      </c>
      <c r="AV284" s="4">
        <v>14.29</v>
      </c>
      <c r="AW284" s="4">
        <v>8.99</v>
      </c>
    </row>
    <row r="285" spans="1:49" x14ac:dyDescent="0.2">
      <c r="A285" s="13" t="s">
        <v>1221</v>
      </c>
      <c r="B285" s="13" t="s">
        <v>1222</v>
      </c>
      <c r="C285" s="1" t="s">
        <v>214</v>
      </c>
      <c r="D285" s="13" t="s">
        <v>173</v>
      </c>
      <c r="E285" s="13">
        <v>72</v>
      </c>
      <c r="F285" s="13">
        <v>0</v>
      </c>
      <c r="G285" s="13">
        <v>0</v>
      </c>
      <c r="H285" s="40">
        <f t="shared" si="44"/>
        <v>0</v>
      </c>
      <c r="I285">
        <v>0</v>
      </c>
      <c r="J285">
        <v>0</v>
      </c>
      <c r="K285">
        <v>0</v>
      </c>
      <c r="L285" s="20">
        <f t="shared" si="45"/>
        <v>0</v>
      </c>
      <c r="M285">
        <v>1</v>
      </c>
      <c r="N285">
        <v>0</v>
      </c>
      <c r="O285">
        <v>0</v>
      </c>
      <c r="P285" s="15">
        <f t="shared" si="46"/>
        <v>0</v>
      </c>
      <c r="Q285" s="15">
        <f t="shared" si="47"/>
        <v>0</v>
      </c>
      <c r="R285">
        <v>30</v>
      </c>
      <c r="S285">
        <v>3</v>
      </c>
      <c r="T285">
        <v>5</v>
      </c>
      <c r="U285">
        <v>7</v>
      </c>
      <c r="V285">
        <v>2</v>
      </c>
      <c r="W285" s="16">
        <v>138.75</v>
      </c>
      <c r="X285" s="26">
        <f t="shared" si="48"/>
        <v>1.9270833333333333</v>
      </c>
      <c r="Y285" s="4">
        <v>132.26</v>
      </c>
      <c r="Z285" s="32">
        <f t="shared" si="49"/>
        <v>1.8369444444444443</v>
      </c>
      <c r="AA285" s="4">
        <v>231.53</v>
      </c>
      <c r="AB285" s="26">
        <f t="shared" si="50"/>
        <v>3.2156944444444444</v>
      </c>
      <c r="AC285" s="21">
        <f t="shared" si="51"/>
        <v>0.36356139531048132</v>
      </c>
      <c r="AD285" s="1"/>
      <c r="AE285" s="1"/>
      <c r="AF285" s="21" t="str">
        <f t="shared" si="52"/>
        <v xml:space="preserve"> </v>
      </c>
      <c r="AG285">
        <v>2</v>
      </c>
      <c r="AH285">
        <v>13</v>
      </c>
      <c r="AI285" s="42">
        <v>18</v>
      </c>
      <c r="AJ285" s="42">
        <v>103</v>
      </c>
      <c r="AK285" s="42">
        <v>4</v>
      </c>
      <c r="AL285" s="42">
        <v>47</v>
      </c>
      <c r="AM285" s="42">
        <v>76</v>
      </c>
      <c r="AN285" s="42">
        <v>5</v>
      </c>
      <c r="AO285">
        <v>20</v>
      </c>
      <c r="AP285">
        <v>117</v>
      </c>
      <c r="AQ285" s="31">
        <f t="shared" si="53"/>
        <v>0.145985401459854</v>
      </c>
      <c r="AR285">
        <v>4.05</v>
      </c>
      <c r="AS285">
        <v>0</v>
      </c>
      <c r="AT285">
        <v>3</v>
      </c>
      <c r="AU285" s="16">
        <f t="shared" si="54"/>
        <v>-95.266898533192204</v>
      </c>
      <c r="AV285" s="4">
        <v>8.74</v>
      </c>
      <c r="AW285" s="4">
        <v>4.1399999999999997</v>
      </c>
    </row>
    <row r="286" spans="1:49" x14ac:dyDescent="0.2">
      <c r="A286" s="13" t="s">
        <v>539</v>
      </c>
      <c r="B286" s="13" t="s">
        <v>1225</v>
      </c>
      <c r="C286" s="1" t="s">
        <v>238</v>
      </c>
      <c r="D286" s="13" t="s">
        <v>154</v>
      </c>
      <c r="E286" s="13">
        <v>69</v>
      </c>
      <c r="F286" s="13">
        <v>1</v>
      </c>
      <c r="G286" s="13">
        <v>0</v>
      </c>
      <c r="H286" s="40">
        <f t="shared" si="44"/>
        <v>1</v>
      </c>
      <c r="I286">
        <v>0</v>
      </c>
      <c r="J286">
        <v>0</v>
      </c>
      <c r="K286">
        <v>0</v>
      </c>
      <c r="L286" s="20">
        <f t="shared" si="45"/>
        <v>0</v>
      </c>
      <c r="M286">
        <v>4</v>
      </c>
      <c r="N286">
        <v>1</v>
      </c>
      <c r="O286">
        <v>0</v>
      </c>
      <c r="P286" s="15">
        <f t="shared" si="46"/>
        <v>0.25</v>
      </c>
      <c r="Q286" s="15">
        <f t="shared" si="47"/>
        <v>0.2</v>
      </c>
      <c r="R286">
        <v>3</v>
      </c>
      <c r="S286">
        <v>5</v>
      </c>
      <c r="T286">
        <v>1</v>
      </c>
      <c r="U286">
        <v>1</v>
      </c>
      <c r="V286">
        <v>2</v>
      </c>
      <c r="W286" s="16">
        <v>88.833333333300004</v>
      </c>
      <c r="X286" s="26">
        <f t="shared" si="48"/>
        <v>1.287439613526087</v>
      </c>
      <c r="Y286" s="4">
        <v>87.33</v>
      </c>
      <c r="Z286" s="32">
        <f t="shared" si="49"/>
        <v>1.2656521739130435</v>
      </c>
      <c r="AA286" s="4">
        <v>260.43</v>
      </c>
      <c r="AB286" s="26">
        <f t="shared" si="50"/>
        <v>3.7743478260869567</v>
      </c>
      <c r="AC286" s="21">
        <f t="shared" si="51"/>
        <v>0.25112146307798483</v>
      </c>
      <c r="AD286" s="13">
        <v>24</v>
      </c>
      <c r="AE286" s="13">
        <v>45</v>
      </c>
      <c r="AF286" s="21">
        <f t="shared" si="52"/>
        <v>0.34782608695652173</v>
      </c>
      <c r="AG286">
        <v>0</v>
      </c>
      <c r="AH286">
        <v>13</v>
      </c>
      <c r="AI286" s="42">
        <v>7</v>
      </c>
      <c r="AJ286" s="42">
        <v>79</v>
      </c>
      <c r="AK286" s="42">
        <v>1</v>
      </c>
      <c r="AL286" s="42">
        <v>41</v>
      </c>
      <c r="AM286" s="42">
        <v>34</v>
      </c>
      <c r="AN286" s="42">
        <v>2</v>
      </c>
      <c r="AO286">
        <v>2</v>
      </c>
      <c r="AP286">
        <v>95</v>
      </c>
      <c r="AQ286" s="31">
        <f t="shared" si="53"/>
        <v>2.0618556701030927E-2</v>
      </c>
      <c r="AR286">
        <v>-6.5</v>
      </c>
      <c r="AS286">
        <v>0</v>
      </c>
      <c r="AT286">
        <v>2</v>
      </c>
      <c r="AU286" s="16">
        <f t="shared" si="54"/>
        <v>-107.8667124699416</v>
      </c>
      <c r="AV286" s="4">
        <v>1.03</v>
      </c>
      <c r="AW286" s="4">
        <v>-6.02</v>
      </c>
    </row>
    <row r="287" spans="1:49" x14ac:dyDescent="0.2">
      <c r="A287" s="13" t="s">
        <v>1226</v>
      </c>
      <c r="B287" s="13" t="s">
        <v>1225</v>
      </c>
      <c r="C287" s="1" t="s">
        <v>398</v>
      </c>
      <c r="D287" s="13" t="s">
        <v>137</v>
      </c>
      <c r="E287" s="13">
        <v>61</v>
      </c>
      <c r="F287" s="13">
        <v>0</v>
      </c>
      <c r="G287" s="13">
        <v>2</v>
      </c>
      <c r="H287" s="40">
        <f t="shared" si="44"/>
        <v>2</v>
      </c>
      <c r="I287">
        <v>0</v>
      </c>
      <c r="J287">
        <v>2</v>
      </c>
      <c r="K287">
        <v>0</v>
      </c>
      <c r="L287" s="20">
        <f t="shared" si="45"/>
        <v>14</v>
      </c>
      <c r="M287">
        <v>5</v>
      </c>
      <c r="N287">
        <v>0</v>
      </c>
      <c r="O287">
        <v>1</v>
      </c>
      <c r="P287" s="15">
        <f t="shared" si="46"/>
        <v>0</v>
      </c>
      <c r="Q287" s="15">
        <f t="shared" si="47"/>
        <v>0</v>
      </c>
      <c r="R287">
        <v>19</v>
      </c>
      <c r="S287">
        <v>2</v>
      </c>
      <c r="T287">
        <v>1</v>
      </c>
      <c r="U287">
        <v>0</v>
      </c>
      <c r="V287">
        <v>10</v>
      </c>
      <c r="W287" s="16">
        <v>134.78333333329999</v>
      </c>
      <c r="X287" s="26">
        <f t="shared" si="48"/>
        <v>2.2095628415295079</v>
      </c>
      <c r="Y287" s="4">
        <v>130.82</v>
      </c>
      <c r="Z287" s="32">
        <f t="shared" si="49"/>
        <v>2.144590163934426</v>
      </c>
      <c r="AA287" s="4">
        <v>207.62</v>
      </c>
      <c r="AB287" s="26">
        <f t="shared" si="50"/>
        <v>3.4036065573770493</v>
      </c>
      <c r="AC287" s="21">
        <f t="shared" si="51"/>
        <v>0.38653823425127048</v>
      </c>
      <c r="AD287" s="13">
        <v>32</v>
      </c>
      <c r="AE287" s="13">
        <v>50</v>
      </c>
      <c r="AF287" s="21">
        <f t="shared" si="52"/>
        <v>0.3902439024390244</v>
      </c>
      <c r="AG287">
        <v>2</v>
      </c>
      <c r="AH287">
        <v>12</v>
      </c>
      <c r="AI287" s="42">
        <v>12</v>
      </c>
      <c r="AJ287" s="42">
        <v>89</v>
      </c>
      <c r="AK287" s="42">
        <v>4</v>
      </c>
      <c r="AL287" s="42">
        <v>40</v>
      </c>
      <c r="AM287" s="42">
        <v>74</v>
      </c>
      <c r="AN287" s="42">
        <v>2</v>
      </c>
      <c r="AO287">
        <v>10</v>
      </c>
      <c r="AP287">
        <v>99</v>
      </c>
      <c r="AQ287" s="31">
        <f t="shared" si="53"/>
        <v>9.1743119266055051E-2</v>
      </c>
      <c r="AR287">
        <v>-3.27</v>
      </c>
      <c r="AS287">
        <v>0</v>
      </c>
      <c r="AT287">
        <v>2</v>
      </c>
      <c r="AU287" s="16">
        <f t="shared" si="54"/>
        <v>-89.43586607552362</v>
      </c>
      <c r="AV287" s="4">
        <v>5.22</v>
      </c>
      <c r="AW287" s="4">
        <v>0.2</v>
      </c>
    </row>
    <row r="288" spans="1:49" x14ac:dyDescent="0.2">
      <c r="A288" s="13" t="s">
        <v>183</v>
      </c>
      <c r="B288" s="13" t="s">
        <v>1229</v>
      </c>
      <c r="C288" s="1" t="s">
        <v>270</v>
      </c>
      <c r="D288" s="13" t="s">
        <v>173</v>
      </c>
      <c r="E288" s="13">
        <v>61</v>
      </c>
      <c r="F288" s="13">
        <v>1</v>
      </c>
      <c r="G288" s="13">
        <v>0</v>
      </c>
      <c r="H288" s="40">
        <f t="shared" si="44"/>
        <v>1</v>
      </c>
      <c r="I288">
        <v>1</v>
      </c>
      <c r="J288">
        <v>0</v>
      </c>
      <c r="K288">
        <v>0</v>
      </c>
      <c r="L288" s="20">
        <f t="shared" si="45"/>
        <v>0</v>
      </c>
      <c r="M288">
        <v>6</v>
      </c>
      <c r="N288">
        <v>2</v>
      </c>
      <c r="O288">
        <v>2</v>
      </c>
      <c r="P288" s="15">
        <f t="shared" si="46"/>
        <v>0.16666666666666666</v>
      </c>
      <c r="Q288" s="15">
        <f t="shared" si="47"/>
        <v>0.1</v>
      </c>
      <c r="R288">
        <v>14</v>
      </c>
      <c r="S288">
        <v>5</v>
      </c>
      <c r="T288">
        <v>3</v>
      </c>
      <c r="U288">
        <v>9</v>
      </c>
      <c r="V288">
        <v>5</v>
      </c>
      <c r="W288" s="16">
        <v>130.1</v>
      </c>
      <c r="X288" s="26">
        <f t="shared" si="48"/>
        <v>2.1327868852459018</v>
      </c>
      <c r="Y288" s="4">
        <v>128.66</v>
      </c>
      <c r="Z288" s="32">
        <f t="shared" si="49"/>
        <v>2.1091803278688523</v>
      </c>
      <c r="AA288" s="4">
        <v>97.48</v>
      </c>
      <c r="AB288" s="26">
        <f t="shared" si="50"/>
        <v>1.598032786885246</v>
      </c>
      <c r="AC288" s="21">
        <f t="shared" si="51"/>
        <v>0.56893959494118684</v>
      </c>
      <c r="AD288" s="1"/>
      <c r="AE288" s="1"/>
      <c r="AF288" s="21" t="str">
        <f t="shared" si="52"/>
        <v xml:space="preserve"> </v>
      </c>
      <c r="AG288">
        <v>1</v>
      </c>
      <c r="AH288">
        <v>15</v>
      </c>
      <c r="AI288" s="42">
        <v>22</v>
      </c>
      <c r="AJ288" s="42">
        <v>86</v>
      </c>
      <c r="AK288" s="42">
        <v>3</v>
      </c>
      <c r="AL288" s="42">
        <v>52</v>
      </c>
      <c r="AM288" s="42">
        <v>47</v>
      </c>
      <c r="AN288" s="42">
        <v>10</v>
      </c>
      <c r="AO288">
        <v>21</v>
      </c>
      <c r="AP288">
        <v>100</v>
      </c>
      <c r="AQ288" s="31">
        <f t="shared" si="53"/>
        <v>0.17355371900826447</v>
      </c>
      <c r="AR288">
        <v>3.72</v>
      </c>
      <c r="AS288">
        <v>0</v>
      </c>
      <c r="AT288">
        <v>2</v>
      </c>
      <c r="AU288" s="16">
        <f t="shared" si="54"/>
        <v>-76.480646665630346</v>
      </c>
      <c r="AV288" s="4">
        <v>7.65</v>
      </c>
      <c r="AW288" s="4">
        <v>-12.69</v>
      </c>
    </row>
    <row r="289" spans="1:49" x14ac:dyDescent="0.2">
      <c r="A289" s="13" t="s">
        <v>542</v>
      </c>
      <c r="B289" s="13" t="s">
        <v>1232</v>
      </c>
      <c r="C289" s="1" t="s">
        <v>179</v>
      </c>
      <c r="D289" s="13" t="s">
        <v>173</v>
      </c>
      <c r="E289" s="13">
        <v>82</v>
      </c>
      <c r="F289" s="13">
        <v>0</v>
      </c>
      <c r="G289" s="13">
        <v>1</v>
      </c>
      <c r="H289" s="40">
        <f t="shared" si="44"/>
        <v>1</v>
      </c>
      <c r="I289">
        <v>0</v>
      </c>
      <c r="J289">
        <v>0</v>
      </c>
      <c r="K289">
        <v>1</v>
      </c>
      <c r="L289" s="20">
        <f t="shared" si="45"/>
        <v>0</v>
      </c>
      <c r="M289">
        <v>5</v>
      </c>
      <c r="N289">
        <v>0</v>
      </c>
      <c r="O289">
        <v>1</v>
      </c>
      <c r="P289" s="15">
        <f t="shared" si="46"/>
        <v>0</v>
      </c>
      <c r="Q289" s="15">
        <f t="shared" si="47"/>
        <v>0</v>
      </c>
      <c r="R289">
        <v>23</v>
      </c>
      <c r="S289">
        <v>28</v>
      </c>
      <c r="T289">
        <v>6</v>
      </c>
      <c r="U289">
        <v>5</v>
      </c>
      <c r="V289">
        <v>6</v>
      </c>
      <c r="W289" s="16">
        <v>228.23333333330001</v>
      </c>
      <c r="X289" s="26">
        <f t="shared" si="48"/>
        <v>2.7833333333329269</v>
      </c>
      <c r="Y289" s="4">
        <v>220.49</v>
      </c>
      <c r="Z289" s="32">
        <f t="shared" si="49"/>
        <v>2.6889024390243903</v>
      </c>
      <c r="AA289" s="4">
        <v>164.17</v>
      </c>
      <c r="AB289" s="26">
        <f t="shared" si="50"/>
        <v>2.0020731707317072</v>
      </c>
      <c r="AC289" s="21">
        <f t="shared" si="51"/>
        <v>0.57320750792908015</v>
      </c>
      <c r="AD289" s="1"/>
      <c r="AE289" s="1"/>
      <c r="AF289" s="21" t="str">
        <f t="shared" si="52"/>
        <v xml:space="preserve"> </v>
      </c>
      <c r="AG289">
        <v>5</v>
      </c>
      <c r="AH289">
        <v>18</v>
      </c>
      <c r="AI289" s="42">
        <v>38</v>
      </c>
      <c r="AJ289" s="42">
        <v>147</v>
      </c>
      <c r="AK289" s="42">
        <v>10</v>
      </c>
      <c r="AL289" s="42">
        <v>66</v>
      </c>
      <c r="AM289" s="42">
        <v>76</v>
      </c>
      <c r="AN289" s="42">
        <v>15</v>
      </c>
      <c r="AO289">
        <v>30</v>
      </c>
      <c r="AP289">
        <v>138</v>
      </c>
      <c r="AQ289" s="31">
        <f t="shared" si="53"/>
        <v>0.17857142857142858</v>
      </c>
      <c r="AR289">
        <v>-3.76</v>
      </c>
      <c r="AS289">
        <v>1</v>
      </c>
      <c r="AT289">
        <v>1</v>
      </c>
      <c r="AU289" s="16">
        <f t="shared" si="54"/>
        <v>-65.036963127579483</v>
      </c>
      <c r="AV289" s="4">
        <v>5</v>
      </c>
      <c r="AW289" s="4">
        <v>-9</v>
      </c>
    </row>
    <row r="290" spans="1:49" x14ac:dyDescent="0.2">
      <c r="A290" s="13" t="s">
        <v>1237</v>
      </c>
      <c r="B290" s="13" t="s">
        <v>1238</v>
      </c>
      <c r="C290" s="1" t="s">
        <v>238</v>
      </c>
      <c r="D290" s="13" t="s">
        <v>146</v>
      </c>
      <c r="E290" s="13">
        <v>61</v>
      </c>
      <c r="F290" s="13">
        <v>3</v>
      </c>
      <c r="G290" s="13">
        <v>0</v>
      </c>
      <c r="H290" s="40">
        <f t="shared" si="44"/>
        <v>3</v>
      </c>
      <c r="I290">
        <v>3</v>
      </c>
      <c r="J290">
        <v>0</v>
      </c>
      <c r="K290">
        <v>0</v>
      </c>
      <c r="L290" s="20">
        <f t="shared" si="45"/>
        <v>0</v>
      </c>
      <c r="M290">
        <v>8</v>
      </c>
      <c r="N290">
        <v>3</v>
      </c>
      <c r="O290">
        <v>1</v>
      </c>
      <c r="P290" s="15">
        <f t="shared" si="46"/>
        <v>0.375</v>
      </c>
      <c r="Q290" s="15">
        <f t="shared" si="47"/>
        <v>0.25</v>
      </c>
      <c r="R290">
        <v>10</v>
      </c>
      <c r="S290">
        <v>8</v>
      </c>
      <c r="T290">
        <v>3</v>
      </c>
      <c r="U290">
        <v>0</v>
      </c>
      <c r="V290">
        <v>3</v>
      </c>
      <c r="W290" s="16">
        <v>126.1666666667</v>
      </c>
      <c r="X290" s="26">
        <f t="shared" si="48"/>
        <v>2.0683060109295082</v>
      </c>
      <c r="Y290" s="4">
        <v>128.88999999999999</v>
      </c>
      <c r="Z290" s="32">
        <f t="shared" si="49"/>
        <v>2.1129508196721307</v>
      </c>
      <c r="AA290" s="4">
        <v>201.72</v>
      </c>
      <c r="AB290" s="26">
        <f t="shared" si="50"/>
        <v>3.3068852459016393</v>
      </c>
      <c r="AC290" s="21">
        <f t="shared" si="51"/>
        <v>0.38985511630017233</v>
      </c>
      <c r="AD290" s="13">
        <v>46</v>
      </c>
      <c r="AE290" s="13">
        <v>65</v>
      </c>
      <c r="AF290" s="21">
        <f t="shared" si="52"/>
        <v>0.4144144144144144</v>
      </c>
      <c r="AG290">
        <v>3</v>
      </c>
      <c r="AH290">
        <v>20</v>
      </c>
      <c r="AI290" s="42">
        <v>11</v>
      </c>
      <c r="AJ290" s="42">
        <v>99</v>
      </c>
      <c r="AK290" s="42">
        <v>3</v>
      </c>
      <c r="AL290" s="42">
        <v>59</v>
      </c>
      <c r="AM290" s="42">
        <v>60</v>
      </c>
      <c r="AN290" s="42">
        <v>1</v>
      </c>
      <c r="AO290">
        <v>12</v>
      </c>
      <c r="AP290">
        <v>121</v>
      </c>
      <c r="AQ290" s="31">
        <f t="shared" si="53"/>
        <v>9.0225563909774431E-2</v>
      </c>
      <c r="AR290">
        <v>2.02</v>
      </c>
      <c r="AS290">
        <v>0</v>
      </c>
      <c r="AT290">
        <v>0</v>
      </c>
      <c r="AU290" s="16">
        <f t="shared" si="54"/>
        <v>-102.41291023353249</v>
      </c>
      <c r="AV290" s="4">
        <v>2.8</v>
      </c>
      <c r="AW290" s="4">
        <v>-4.22</v>
      </c>
    </row>
    <row r="291" spans="1:49" x14ac:dyDescent="0.2">
      <c r="A291" s="13" t="s">
        <v>1241</v>
      </c>
      <c r="B291" s="13" t="s">
        <v>1242</v>
      </c>
      <c r="C291" s="1" t="s">
        <v>167</v>
      </c>
      <c r="D291" s="13" t="s">
        <v>137</v>
      </c>
      <c r="E291" s="13">
        <v>81</v>
      </c>
      <c r="F291" s="13">
        <v>0</v>
      </c>
      <c r="G291" s="13">
        <v>0</v>
      </c>
      <c r="H291" s="40">
        <f t="shared" si="44"/>
        <v>0</v>
      </c>
      <c r="I291">
        <v>0</v>
      </c>
      <c r="J291">
        <v>0</v>
      </c>
      <c r="K291">
        <v>0</v>
      </c>
      <c r="L291" s="20">
        <f t="shared" si="45"/>
        <v>0</v>
      </c>
      <c r="M291">
        <v>2</v>
      </c>
      <c r="N291">
        <v>1</v>
      </c>
      <c r="O291">
        <v>0</v>
      </c>
      <c r="P291" s="15">
        <f t="shared" si="46"/>
        <v>0</v>
      </c>
      <c r="Q291" s="15">
        <f t="shared" si="47"/>
        <v>0</v>
      </c>
      <c r="R291">
        <v>0</v>
      </c>
      <c r="S291">
        <v>1</v>
      </c>
      <c r="T291">
        <v>2</v>
      </c>
      <c r="U291">
        <v>1</v>
      </c>
      <c r="V291">
        <v>1</v>
      </c>
      <c r="W291" s="16">
        <v>61.833333333299997</v>
      </c>
      <c r="X291" s="26">
        <f t="shared" si="48"/>
        <v>0.76337448559629628</v>
      </c>
      <c r="Y291" s="4">
        <v>67.13</v>
      </c>
      <c r="Z291" s="32">
        <f t="shared" si="49"/>
        <v>0.82876543209876541</v>
      </c>
      <c r="AA291" s="4">
        <v>364.8</v>
      </c>
      <c r="AB291" s="26">
        <f t="shared" si="50"/>
        <v>4.503703703703704</v>
      </c>
      <c r="AC291" s="21">
        <f t="shared" si="51"/>
        <v>0.15541870210450767</v>
      </c>
      <c r="AD291" s="13">
        <v>80</v>
      </c>
      <c r="AE291" s="13">
        <v>57</v>
      </c>
      <c r="AF291" s="21">
        <f t="shared" si="52"/>
        <v>0.58394160583941601</v>
      </c>
      <c r="AG291">
        <v>0</v>
      </c>
      <c r="AH291">
        <v>9</v>
      </c>
      <c r="AI291" s="42">
        <v>7</v>
      </c>
      <c r="AJ291" s="42">
        <v>43</v>
      </c>
      <c r="AK291" s="42">
        <v>4</v>
      </c>
      <c r="AL291" s="42">
        <v>23</v>
      </c>
      <c r="AM291" s="42">
        <v>26</v>
      </c>
      <c r="AN291" s="42">
        <v>1</v>
      </c>
      <c r="AO291">
        <v>8</v>
      </c>
      <c r="AP291">
        <v>49</v>
      </c>
      <c r="AQ291" s="31">
        <f t="shared" si="53"/>
        <v>0.14035087719298245</v>
      </c>
      <c r="AR291">
        <v>4.04</v>
      </c>
      <c r="AS291">
        <v>1</v>
      </c>
      <c r="AT291">
        <v>1</v>
      </c>
      <c r="AU291" s="16">
        <f t="shared" si="54"/>
        <v>-79.547147326083717</v>
      </c>
      <c r="AV291" s="4">
        <v>2.34</v>
      </c>
      <c r="AW291" s="4">
        <v>-4.0599999999999996</v>
      </c>
    </row>
    <row r="292" spans="1:49" x14ac:dyDescent="0.2">
      <c r="A292" s="13" t="s">
        <v>1245</v>
      </c>
      <c r="B292" s="13" t="s">
        <v>1246</v>
      </c>
      <c r="C292" s="1" t="s">
        <v>179</v>
      </c>
      <c r="D292" s="13" t="s">
        <v>129</v>
      </c>
      <c r="E292" s="13">
        <v>66</v>
      </c>
      <c r="F292" s="13">
        <v>0</v>
      </c>
      <c r="G292" s="13">
        <v>0</v>
      </c>
      <c r="H292" s="40">
        <f t="shared" si="44"/>
        <v>0</v>
      </c>
      <c r="I292">
        <v>0</v>
      </c>
      <c r="J292">
        <v>0</v>
      </c>
      <c r="K292">
        <v>0</v>
      </c>
      <c r="L292" s="20">
        <f t="shared" si="45"/>
        <v>0</v>
      </c>
      <c r="M292">
        <v>5</v>
      </c>
      <c r="N292">
        <v>0</v>
      </c>
      <c r="O292">
        <v>4</v>
      </c>
      <c r="P292" s="15">
        <f t="shared" si="46"/>
        <v>0</v>
      </c>
      <c r="Q292" s="15">
        <f t="shared" si="47"/>
        <v>0</v>
      </c>
      <c r="R292">
        <v>7</v>
      </c>
      <c r="S292">
        <v>3</v>
      </c>
      <c r="T292">
        <v>2</v>
      </c>
      <c r="U292">
        <v>1</v>
      </c>
      <c r="V292">
        <v>2</v>
      </c>
      <c r="W292" s="16">
        <v>67.266666666700004</v>
      </c>
      <c r="X292" s="26">
        <f t="shared" si="48"/>
        <v>1.0191919191924244</v>
      </c>
      <c r="Y292" s="4">
        <v>65.97</v>
      </c>
      <c r="Z292" s="32">
        <f t="shared" si="49"/>
        <v>0.99954545454545451</v>
      </c>
      <c r="AA292" s="4">
        <v>246.75</v>
      </c>
      <c r="AB292" s="26">
        <f t="shared" si="50"/>
        <v>3.7386363636363638</v>
      </c>
      <c r="AC292" s="21">
        <f t="shared" si="51"/>
        <v>0.2109554873369148</v>
      </c>
      <c r="AD292" s="13">
        <v>6</v>
      </c>
      <c r="AE292" s="13">
        <v>3</v>
      </c>
      <c r="AF292" s="21">
        <f t="shared" si="52"/>
        <v>0.66666666666666663</v>
      </c>
      <c r="AG292">
        <v>1</v>
      </c>
      <c r="AH292">
        <v>4</v>
      </c>
      <c r="AI292" s="42">
        <v>9</v>
      </c>
      <c r="AJ292" s="42">
        <v>45</v>
      </c>
      <c r="AK292" s="42">
        <v>3</v>
      </c>
      <c r="AL292" s="42">
        <v>24</v>
      </c>
      <c r="AM292" s="42">
        <v>31</v>
      </c>
      <c r="AN292" s="42">
        <v>5</v>
      </c>
      <c r="AO292">
        <v>8</v>
      </c>
      <c r="AP292">
        <v>41</v>
      </c>
      <c r="AQ292" s="31">
        <f t="shared" si="53"/>
        <v>0.16326530612244897</v>
      </c>
      <c r="AR292">
        <v>-5.73</v>
      </c>
      <c r="AS292">
        <v>1</v>
      </c>
      <c r="AT292">
        <v>0</v>
      </c>
      <c r="AU292" s="16">
        <f t="shared" si="54"/>
        <v>-78.217371532514775</v>
      </c>
      <c r="AV292" s="4">
        <v>45.45</v>
      </c>
      <c r="AW292" s="4">
        <v>39.46</v>
      </c>
    </row>
    <row r="293" spans="1:49" x14ac:dyDescent="0.2">
      <c r="A293" s="13" t="s">
        <v>1053</v>
      </c>
      <c r="B293" s="13" t="s">
        <v>1249</v>
      </c>
      <c r="C293" s="1" t="s">
        <v>190</v>
      </c>
      <c r="D293" s="13" t="s">
        <v>173</v>
      </c>
      <c r="E293" s="13">
        <v>72</v>
      </c>
      <c r="F293" s="13">
        <v>0</v>
      </c>
      <c r="G293" s="13">
        <v>0</v>
      </c>
      <c r="H293" s="40">
        <f t="shared" si="44"/>
        <v>0</v>
      </c>
      <c r="I293">
        <v>0</v>
      </c>
      <c r="J293">
        <v>0</v>
      </c>
      <c r="K293">
        <v>0</v>
      </c>
      <c r="L293" s="20">
        <f t="shared" si="45"/>
        <v>0</v>
      </c>
      <c r="M293">
        <v>2</v>
      </c>
      <c r="N293">
        <v>0</v>
      </c>
      <c r="O293">
        <v>0</v>
      </c>
      <c r="P293" s="15">
        <f t="shared" si="46"/>
        <v>0</v>
      </c>
      <c r="Q293" s="15">
        <f t="shared" si="47"/>
        <v>0</v>
      </c>
      <c r="R293">
        <v>18</v>
      </c>
      <c r="S293">
        <v>8</v>
      </c>
      <c r="T293">
        <v>3</v>
      </c>
      <c r="U293">
        <v>1</v>
      </c>
      <c r="V293">
        <v>1</v>
      </c>
      <c r="W293" s="16">
        <v>126.4</v>
      </c>
      <c r="X293" s="26">
        <f t="shared" si="48"/>
        <v>1.7555555555555555</v>
      </c>
      <c r="Y293" s="4">
        <v>125.46</v>
      </c>
      <c r="Z293" s="32">
        <f t="shared" si="49"/>
        <v>1.7424999999999999</v>
      </c>
      <c r="AA293" s="4">
        <v>198.91</v>
      </c>
      <c r="AB293" s="26">
        <f t="shared" si="50"/>
        <v>2.7626388888888886</v>
      </c>
      <c r="AC293" s="21">
        <f t="shared" si="51"/>
        <v>0.3867805284089158</v>
      </c>
      <c r="AD293" s="1"/>
      <c r="AE293" s="1"/>
      <c r="AF293" s="21" t="str">
        <f t="shared" si="52"/>
        <v xml:space="preserve"> </v>
      </c>
      <c r="AG293">
        <v>0</v>
      </c>
      <c r="AH293">
        <v>10</v>
      </c>
      <c r="AI293" s="42">
        <v>8</v>
      </c>
      <c r="AJ293" s="42">
        <v>90</v>
      </c>
      <c r="AK293" s="42">
        <v>3</v>
      </c>
      <c r="AL293" s="42">
        <v>48</v>
      </c>
      <c r="AM293" s="42">
        <v>47</v>
      </c>
      <c r="AN293" s="42">
        <v>5</v>
      </c>
      <c r="AO293">
        <v>6</v>
      </c>
      <c r="AP293">
        <v>88</v>
      </c>
      <c r="AQ293" s="31">
        <f t="shared" si="53"/>
        <v>6.3829787234042548E-2</v>
      </c>
      <c r="AR293">
        <v>-5.28</v>
      </c>
      <c r="AS293">
        <v>2</v>
      </c>
      <c r="AT293">
        <v>5</v>
      </c>
      <c r="AU293" s="16">
        <f t="shared" si="54"/>
        <v>-85.604973696795795</v>
      </c>
      <c r="AV293" s="4">
        <v>5.26</v>
      </c>
      <c r="AW293" s="4">
        <v>2.04</v>
      </c>
    </row>
    <row r="294" spans="1:49" x14ac:dyDescent="0.2">
      <c r="A294" s="13" t="s">
        <v>1252</v>
      </c>
      <c r="B294" s="13" t="s">
        <v>1253</v>
      </c>
      <c r="C294" s="1" t="s">
        <v>190</v>
      </c>
      <c r="D294" s="13" t="s">
        <v>129</v>
      </c>
      <c r="E294" s="13">
        <v>71</v>
      </c>
      <c r="F294" s="13">
        <v>0</v>
      </c>
      <c r="G294" s="13">
        <v>0</v>
      </c>
      <c r="H294" s="40">
        <f t="shared" si="44"/>
        <v>0</v>
      </c>
      <c r="I294">
        <v>0</v>
      </c>
      <c r="J294">
        <v>0</v>
      </c>
      <c r="K294">
        <v>0</v>
      </c>
      <c r="L294" s="20">
        <f t="shared" si="45"/>
        <v>0</v>
      </c>
      <c r="M294">
        <v>0</v>
      </c>
      <c r="N294">
        <v>0</v>
      </c>
      <c r="O294">
        <v>0</v>
      </c>
      <c r="P294" s="15">
        <f t="shared" si="46"/>
        <v>0</v>
      </c>
      <c r="Q294" s="15">
        <f t="shared" si="47"/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 s="16">
        <v>9.5333333332999999</v>
      </c>
      <c r="X294" s="26">
        <f t="shared" si="48"/>
        <v>0.13427230046901409</v>
      </c>
      <c r="Y294" s="4">
        <v>9.1199999999999992</v>
      </c>
      <c r="Z294" s="32">
        <f t="shared" si="49"/>
        <v>0.1284507042253521</v>
      </c>
      <c r="AA294" s="4">
        <v>277.08999999999997</v>
      </c>
      <c r="AB294" s="26">
        <f t="shared" si="50"/>
        <v>3.9026760563380276</v>
      </c>
      <c r="AC294" s="21">
        <f t="shared" si="51"/>
        <v>3.1864714719960871E-2</v>
      </c>
      <c r="AD294" s="13">
        <v>0</v>
      </c>
      <c r="AE294" s="13">
        <v>0</v>
      </c>
      <c r="AF294" s="21" t="str">
        <f t="shared" si="52"/>
        <v xml:space="preserve"> </v>
      </c>
      <c r="AG294">
        <v>0</v>
      </c>
      <c r="AH294">
        <v>3</v>
      </c>
      <c r="AI294" s="42">
        <v>1</v>
      </c>
      <c r="AJ294" s="42">
        <v>6</v>
      </c>
      <c r="AK294" s="42">
        <v>0</v>
      </c>
      <c r="AL294" s="42">
        <v>2</v>
      </c>
      <c r="AM294" s="42">
        <v>5</v>
      </c>
      <c r="AN294" s="42">
        <v>0</v>
      </c>
      <c r="AO294">
        <v>0</v>
      </c>
      <c r="AP294">
        <v>4</v>
      </c>
      <c r="AQ294" s="31">
        <f t="shared" si="53"/>
        <v>0</v>
      </c>
      <c r="AR294">
        <v>-13.84</v>
      </c>
      <c r="AS294">
        <v>0</v>
      </c>
      <c r="AT294">
        <v>1</v>
      </c>
      <c r="AU294" s="16">
        <f t="shared" si="54"/>
        <v>-98.684210526315795</v>
      </c>
      <c r="AV294" s="4">
        <v>33.33</v>
      </c>
      <c r="AW294" s="4">
        <v>26.81</v>
      </c>
    </row>
    <row r="295" spans="1:49" x14ac:dyDescent="0.2">
      <c r="A295" s="13" t="s">
        <v>143</v>
      </c>
      <c r="B295" s="13" t="s">
        <v>1256</v>
      </c>
      <c r="C295" s="1" t="s">
        <v>128</v>
      </c>
      <c r="D295" s="13" t="s">
        <v>146</v>
      </c>
      <c r="E295" s="13">
        <v>82</v>
      </c>
      <c r="F295" s="13">
        <v>0</v>
      </c>
      <c r="G295" s="13">
        <v>0</v>
      </c>
      <c r="H295" s="40">
        <f t="shared" si="44"/>
        <v>0</v>
      </c>
      <c r="I295">
        <v>0</v>
      </c>
      <c r="J295">
        <v>0</v>
      </c>
      <c r="K295">
        <v>0</v>
      </c>
      <c r="L295" s="20">
        <f t="shared" si="45"/>
        <v>0</v>
      </c>
      <c r="M295">
        <v>12</v>
      </c>
      <c r="N295">
        <v>2</v>
      </c>
      <c r="O295">
        <v>2</v>
      </c>
      <c r="P295" s="15">
        <f t="shared" si="46"/>
        <v>0</v>
      </c>
      <c r="Q295" s="15">
        <f t="shared" si="47"/>
        <v>0</v>
      </c>
      <c r="R295">
        <v>31</v>
      </c>
      <c r="S295">
        <v>4</v>
      </c>
      <c r="T295">
        <v>12</v>
      </c>
      <c r="U295">
        <v>2</v>
      </c>
      <c r="V295">
        <v>11</v>
      </c>
      <c r="W295" s="16">
        <v>276.78333333329999</v>
      </c>
      <c r="X295" s="26">
        <f t="shared" si="48"/>
        <v>3.3754065040646339</v>
      </c>
      <c r="Y295" s="4">
        <v>274.51</v>
      </c>
      <c r="Z295" s="32">
        <f t="shared" si="49"/>
        <v>3.3476829268292683</v>
      </c>
      <c r="AA295" s="4">
        <v>183.25</v>
      </c>
      <c r="AB295" s="26">
        <f t="shared" si="50"/>
        <v>2.2347560975609757</v>
      </c>
      <c r="AC295" s="21">
        <f t="shared" si="51"/>
        <v>0.59968105557497386</v>
      </c>
      <c r="AD295" s="13">
        <v>107</v>
      </c>
      <c r="AE295" s="13">
        <v>152</v>
      </c>
      <c r="AF295" s="21">
        <f t="shared" si="52"/>
        <v>0.41312741312741313</v>
      </c>
      <c r="AG295">
        <v>1</v>
      </c>
      <c r="AH295">
        <v>33</v>
      </c>
      <c r="AI295" s="42">
        <v>26</v>
      </c>
      <c r="AJ295" s="42">
        <v>225</v>
      </c>
      <c r="AK295" s="42">
        <v>7</v>
      </c>
      <c r="AL295" s="42">
        <v>103</v>
      </c>
      <c r="AM295" s="42">
        <v>127</v>
      </c>
      <c r="AN295" s="42">
        <v>6</v>
      </c>
      <c r="AO295">
        <v>23</v>
      </c>
      <c r="AP295">
        <v>228</v>
      </c>
      <c r="AQ295" s="31">
        <f t="shared" si="53"/>
        <v>9.1633466135458169E-2</v>
      </c>
      <c r="AR295">
        <v>-10.19</v>
      </c>
      <c r="AS295">
        <v>2</v>
      </c>
      <c r="AT295">
        <v>3</v>
      </c>
      <c r="AU295" s="16">
        <f t="shared" si="54"/>
        <v>-97.919930057192815</v>
      </c>
      <c r="AV295" s="4">
        <v>5.98</v>
      </c>
      <c r="AW295" s="4">
        <v>-5.87</v>
      </c>
    </row>
    <row r="296" spans="1:49" x14ac:dyDescent="0.2">
      <c r="A296" s="13" t="s">
        <v>1259</v>
      </c>
      <c r="B296" s="13" t="s">
        <v>1260</v>
      </c>
      <c r="C296" s="1" t="s">
        <v>264</v>
      </c>
      <c r="D296" s="13" t="s">
        <v>146</v>
      </c>
      <c r="E296" s="13">
        <v>74</v>
      </c>
      <c r="F296" s="13">
        <v>0</v>
      </c>
      <c r="G296" s="13">
        <v>1</v>
      </c>
      <c r="H296" s="40">
        <f t="shared" si="44"/>
        <v>1</v>
      </c>
      <c r="I296">
        <v>0</v>
      </c>
      <c r="J296">
        <v>0</v>
      </c>
      <c r="K296">
        <v>1</v>
      </c>
      <c r="L296" s="20">
        <f t="shared" si="45"/>
        <v>0</v>
      </c>
      <c r="M296">
        <v>8</v>
      </c>
      <c r="N296">
        <v>0</v>
      </c>
      <c r="O296">
        <v>2</v>
      </c>
      <c r="P296" s="15">
        <f t="shared" si="46"/>
        <v>0</v>
      </c>
      <c r="Q296" s="15">
        <f t="shared" si="47"/>
        <v>0</v>
      </c>
      <c r="R296">
        <v>17</v>
      </c>
      <c r="S296">
        <v>6</v>
      </c>
      <c r="T296">
        <v>4</v>
      </c>
      <c r="U296">
        <v>1</v>
      </c>
      <c r="V296">
        <v>1</v>
      </c>
      <c r="W296" s="16">
        <v>169.4333333333</v>
      </c>
      <c r="X296" s="26">
        <f t="shared" si="48"/>
        <v>2.2896396396391894</v>
      </c>
      <c r="Y296" s="4">
        <v>164.8</v>
      </c>
      <c r="Z296" s="32">
        <f t="shared" si="49"/>
        <v>2.2270270270270274</v>
      </c>
      <c r="AA296" s="4">
        <v>231.72</v>
      </c>
      <c r="AB296" s="26">
        <f t="shared" si="50"/>
        <v>3.1313513513513511</v>
      </c>
      <c r="AC296" s="21">
        <f t="shared" si="51"/>
        <v>0.41561585796428935</v>
      </c>
      <c r="AD296" s="13">
        <v>79</v>
      </c>
      <c r="AE296" s="13">
        <v>73</v>
      </c>
      <c r="AF296" s="21">
        <f t="shared" si="52"/>
        <v>0.51973684210526316</v>
      </c>
      <c r="AG296">
        <v>1</v>
      </c>
      <c r="AH296">
        <v>14</v>
      </c>
      <c r="AI296" s="42">
        <v>16</v>
      </c>
      <c r="AJ296" s="42">
        <v>146</v>
      </c>
      <c r="AK296" s="42">
        <v>0</v>
      </c>
      <c r="AL296" s="42">
        <v>67</v>
      </c>
      <c r="AM296" s="42">
        <v>65</v>
      </c>
      <c r="AN296" s="42">
        <v>6</v>
      </c>
      <c r="AO296">
        <v>12</v>
      </c>
      <c r="AP296">
        <v>138</v>
      </c>
      <c r="AQ296" s="31">
        <f t="shared" si="53"/>
        <v>0.08</v>
      </c>
      <c r="AR296">
        <v>-4.7300000000000004</v>
      </c>
      <c r="AS296">
        <v>0</v>
      </c>
      <c r="AT296">
        <v>0</v>
      </c>
      <c r="AU296" s="16">
        <f t="shared" si="54"/>
        <v>-97.936893203883486</v>
      </c>
      <c r="AV296" s="4">
        <v>1.83</v>
      </c>
      <c r="AW296" s="4">
        <v>-7.85</v>
      </c>
    </row>
    <row r="297" spans="1:49" x14ac:dyDescent="0.2">
      <c r="A297" s="13" t="s">
        <v>407</v>
      </c>
      <c r="B297" s="13" t="s">
        <v>1263</v>
      </c>
      <c r="C297" s="1" t="s">
        <v>363</v>
      </c>
      <c r="D297" s="13" t="s">
        <v>173</v>
      </c>
      <c r="E297" s="13">
        <v>81</v>
      </c>
      <c r="F297" s="13">
        <v>0</v>
      </c>
      <c r="G297" s="13">
        <v>2</v>
      </c>
      <c r="H297" s="40">
        <f t="shared" si="44"/>
        <v>2</v>
      </c>
      <c r="I297">
        <v>0</v>
      </c>
      <c r="J297">
        <v>1</v>
      </c>
      <c r="K297">
        <v>1</v>
      </c>
      <c r="L297" s="20">
        <f t="shared" si="45"/>
        <v>19.5</v>
      </c>
      <c r="M297">
        <v>3</v>
      </c>
      <c r="N297">
        <v>0</v>
      </c>
      <c r="O297">
        <v>0</v>
      </c>
      <c r="P297" s="15">
        <f t="shared" si="46"/>
        <v>0</v>
      </c>
      <c r="Q297" s="15">
        <f t="shared" si="47"/>
        <v>0</v>
      </c>
      <c r="R297">
        <v>36</v>
      </c>
      <c r="S297">
        <v>11</v>
      </c>
      <c r="T297">
        <v>4</v>
      </c>
      <c r="U297">
        <v>7</v>
      </c>
      <c r="V297">
        <v>6</v>
      </c>
      <c r="W297" s="16">
        <v>238.6833333333</v>
      </c>
      <c r="X297" s="26">
        <f t="shared" si="48"/>
        <v>2.9467078189296294</v>
      </c>
      <c r="Y297" s="4">
        <v>229.32</v>
      </c>
      <c r="Z297" s="32">
        <f t="shared" si="49"/>
        <v>2.8311111111111109</v>
      </c>
      <c r="AA297" s="4">
        <v>180.8</v>
      </c>
      <c r="AB297" s="26">
        <f t="shared" si="50"/>
        <v>2.2320987654320987</v>
      </c>
      <c r="AC297" s="21">
        <f t="shared" si="51"/>
        <v>0.55915341851165501</v>
      </c>
      <c r="AD297" s="1"/>
      <c r="AE297" s="1"/>
      <c r="AF297" s="21" t="str">
        <f t="shared" si="52"/>
        <v xml:space="preserve"> </v>
      </c>
      <c r="AG297">
        <v>2</v>
      </c>
      <c r="AH297">
        <v>25</v>
      </c>
      <c r="AI297" s="42">
        <v>37</v>
      </c>
      <c r="AJ297" s="42">
        <v>179</v>
      </c>
      <c r="AK297" s="42">
        <v>11</v>
      </c>
      <c r="AL297" s="42">
        <v>85</v>
      </c>
      <c r="AM297" s="42">
        <v>105</v>
      </c>
      <c r="AN297" s="42">
        <v>9</v>
      </c>
      <c r="AO297">
        <v>34</v>
      </c>
      <c r="AP297">
        <v>206</v>
      </c>
      <c r="AQ297" s="31">
        <f t="shared" si="53"/>
        <v>0.14166666666666666</v>
      </c>
      <c r="AR297">
        <v>-4.4800000000000004</v>
      </c>
      <c r="AS297">
        <v>1</v>
      </c>
      <c r="AT297">
        <v>4</v>
      </c>
      <c r="AU297" s="16">
        <f t="shared" si="54"/>
        <v>-87.650444793301943</v>
      </c>
      <c r="AV297" s="4">
        <v>5.24</v>
      </c>
      <c r="AW297" s="4">
        <v>-7.06</v>
      </c>
    </row>
    <row r="298" spans="1:49" x14ac:dyDescent="0.2">
      <c r="A298" s="13" t="s">
        <v>677</v>
      </c>
      <c r="B298" s="13" t="s">
        <v>1265</v>
      </c>
      <c r="C298" s="1" t="s">
        <v>145</v>
      </c>
      <c r="D298" s="13" t="s">
        <v>173</v>
      </c>
      <c r="E298" s="13">
        <v>36</v>
      </c>
      <c r="F298" s="13">
        <v>0</v>
      </c>
      <c r="G298" s="13">
        <v>1</v>
      </c>
      <c r="H298" s="40">
        <f t="shared" si="44"/>
        <v>1</v>
      </c>
      <c r="I298">
        <v>0</v>
      </c>
      <c r="J298">
        <v>1</v>
      </c>
      <c r="K298">
        <v>0</v>
      </c>
      <c r="L298" s="20">
        <f t="shared" si="45"/>
        <v>10</v>
      </c>
      <c r="M298">
        <v>0</v>
      </c>
      <c r="N298">
        <v>0</v>
      </c>
      <c r="O298">
        <v>1</v>
      </c>
      <c r="P298" s="15">
        <f t="shared" si="46"/>
        <v>0</v>
      </c>
      <c r="Q298" s="15">
        <f t="shared" si="47"/>
        <v>0</v>
      </c>
      <c r="R298">
        <v>0</v>
      </c>
      <c r="S298">
        <v>3</v>
      </c>
      <c r="T298">
        <v>0</v>
      </c>
      <c r="U298">
        <v>1</v>
      </c>
      <c r="V298">
        <v>0</v>
      </c>
      <c r="W298" s="16">
        <v>30.883333333300001</v>
      </c>
      <c r="X298" s="26">
        <f t="shared" si="48"/>
        <v>0.85787037036944447</v>
      </c>
      <c r="Y298" s="4">
        <v>30</v>
      </c>
      <c r="Z298" s="32">
        <f t="shared" si="49"/>
        <v>0.83333333333333337</v>
      </c>
      <c r="AA298" s="4">
        <v>204.54</v>
      </c>
      <c r="AB298" s="26">
        <f t="shared" si="50"/>
        <v>5.6816666666666666</v>
      </c>
      <c r="AC298" s="21">
        <f t="shared" si="51"/>
        <v>0.12790995139421849</v>
      </c>
      <c r="AD298" s="1"/>
      <c r="AE298" s="1"/>
      <c r="AF298" s="21" t="str">
        <f t="shared" si="52"/>
        <v xml:space="preserve"> </v>
      </c>
      <c r="AG298">
        <v>1</v>
      </c>
      <c r="AH298">
        <v>3</v>
      </c>
      <c r="AI298" s="42">
        <v>9</v>
      </c>
      <c r="AJ298" s="42">
        <v>21</v>
      </c>
      <c r="AK298" s="42">
        <v>4</v>
      </c>
      <c r="AL298" s="42">
        <v>4</v>
      </c>
      <c r="AM298" s="42">
        <v>13</v>
      </c>
      <c r="AN298" s="42">
        <v>3</v>
      </c>
      <c r="AO298">
        <v>12</v>
      </c>
      <c r="AP298">
        <v>20</v>
      </c>
      <c r="AQ298" s="31">
        <f t="shared" si="53"/>
        <v>0.375</v>
      </c>
      <c r="AR298">
        <v>25.46</v>
      </c>
      <c r="AS298">
        <v>0</v>
      </c>
      <c r="AT298">
        <v>0</v>
      </c>
      <c r="AU298" s="16">
        <f t="shared" si="54"/>
        <v>-48</v>
      </c>
      <c r="AV298" s="4">
        <v>23.53</v>
      </c>
      <c r="AW298" s="4">
        <v>18.98</v>
      </c>
    </row>
    <row r="299" spans="1:49" x14ac:dyDescent="0.2">
      <c r="A299" s="13" t="s">
        <v>1266</v>
      </c>
      <c r="B299" s="13" t="s">
        <v>1267</v>
      </c>
      <c r="C299" s="1" t="s">
        <v>398</v>
      </c>
      <c r="D299" s="13" t="s">
        <v>146</v>
      </c>
      <c r="E299" s="13">
        <v>58</v>
      </c>
      <c r="F299" s="13">
        <v>0</v>
      </c>
      <c r="G299" s="13">
        <v>0</v>
      </c>
      <c r="H299" s="40">
        <f t="shared" si="44"/>
        <v>0</v>
      </c>
      <c r="I299">
        <v>0</v>
      </c>
      <c r="J299">
        <v>0</v>
      </c>
      <c r="K299">
        <v>0</v>
      </c>
      <c r="L299" s="20">
        <f t="shared" si="45"/>
        <v>0</v>
      </c>
      <c r="M299">
        <v>0</v>
      </c>
      <c r="N299">
        <v>0</v>
      </c>
      <c r="O299">
        <v>0</v>
      </c>
      <c r="P299" s="15">
        <f t="shared" si="46"/>
        <v>0</v>
      </c>
      <c r="Q299" s="15">
        <f t="shared" si="47"/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 s="16">
        <v>3.5666666666999998</v>
      </c>
      <c r="X299" s="26">
        <f t="shared" si="48"/>
        <v>6.1494252874137928E-2</v>
      </c>
      <c r="Y299" s="4">
        <v>3.52</v>
      </c>
      <c r="Z299" s="32">
        <f t="shared" si="49"/>
        <v>6.0689655172413794E-2</v>
      </c>
      <c r="AA299" s="4">
        <v>299.81</v>
      </c>
      <c r="AB299" s="26">
        <f t="shared" si="50"/>
        <v>5.1691379310344825</v>
      </c>
      <c r="AC299" s="21">
        <f t="shared" si="51"/>
        <v>1.1604523126627766E-2</v>
      </c>
      <c r="AD299" s="13">
        <v>1</v>
      </c>
      <c r="AE299" s="13">
        <v>3</v>
      </c>
      <c r="AF299" s="21">
        <f t="shared" si="52"/>
        <v>0.25</v>
      </c>
      <c r="AG299">
        <v>0</v>
      </c>
      <c r="AH299">
        <v>0</v>
      </c>
      <c r="AI299" s="42">
        <v>0</v>
      </c>
      <c r="AJ299" s="42">
        <v>2</v>
      </c>
      <c r="AK299" s="42">
        <v>0</v>
      </c>
      <c r="AL299" s="42">
        <v>2</v>
      </c>
      <c r="AM299" s="42">
        <v>3</v>
      </c>
      <c r="AN299" s="42">
        <v>0</v>
      </c>
      <c r="AO299">
        <v>0</v>
      </c>
      <c r="AP299">
        <v>2</v>
      </c>
      <c r="AQ299" s="31">
        <f t="shared" si="53"/>
        <v>0</v>
      </c>
      <c r="AR299">
        <v>-12.98</v>
      </c>
      <c r="AS299">
        <v>0</v>
      </c>
      <c r="AT299">
        <v>1</v>
      </c>
      <c r="AU299" s="16">
        <f t="shared" si="54"/>
        <v>-119.31818181818181</v>
      </c>
      <c r="AV299" s="4">
        <v>25</v>
      </c>
      <c r="AW299" s="4">
        <v>20.8</v>
      </c>
    </row>
    <row r="300" spans="1:49" x14ac:dyDescent="0.2">
      <c r="A300" s="13" t="s">
        <v>1270</v>
      </c>
      <c r="B300" s="13" t="s">
        <v>1271</v>
      </c>
      <c r="C300" s="1" t="s">
        <v>214</v>
      </c>
      <c r="D300" s="13" t="s">
        <v>173</v>
      </c>
      <c r="E300" s="13">
        <v>48</v>
      </c>
      <c r="F300" s="13">
        <v>0</v>
      </c>
      <c r="G300" s="13">
        <v>0</v>
      </c>
      <c r="H300" s="40">
        <f t="shared" si="44"/>
        <v>0</v>
      </c>
      <c r="I300">
        <v>0</v>
      </c>
      <c r="J300">
        <v>0</v>
      </c>
      <c r="K300">
        <v>0</v>
      </c>
      <c r="L300" s="20">
        <f t="shared" si="45"/>
        <v>0</v>
      </c>
      <c r="M300">
        <v>0</v>
      </c>
      <c r="N300">
        <v>0</v>
      </c>
      <c r="O300">
        <v>0</v>
      </c>
      <c r="P300" s="15">
        <f t="shared" si="46"/>
        <v>0</v>
      </c>
      <c r="Q300" s="15">
        <f t="shared" si="47"/>
        <v>0</v>
      </c>
      <c r="R300">
        <v>2</v>
      </c>
      <c r="S300">
        <v>2</v>
      </c>
      <c r="T300">
        <v>0</v>
      </c>
      <c r="U300">
        <v>1</v>
      </c>
      <c r="V300">
        <v>0</v>
      </c>
      <c r="W300" s="16">
        <v>19.2833333333</v>
      </c>
      <c r="X300" s="26">
        <f t="shared" si="48"/>
        <v>0.40173611111041668</v>
      </c>
      <c r="Y300" s="4">
        <v>18.52</v>
      </c>
      <c r="Z300" s="32">
        <f t="shared" si="49"/>
        <v>0.38583333333333331</v>
      </c>
      <c r="AA300" s="4">
        <v>201.31</v>
      </c>
      <c r="AB300" s="26">
        <f t="shared" si="50"/>
        <v>4.1939583333333337</v>
      </c>
      <c r="AC300" s="21">
        <f t="shared" si="51"/>
        <v>8.424691807305644E-2</v>
      </c>
      <c r="AD300" s="1"/>
      <c r="AE300" s="1"/>
      <c r="AF300" s="21" t="str">
        <f t="shared" si="52"/>
        <v xml:space="preserve"> </v>
      </c>
      <c r="AG300">
        <v>0</v>
      </c>
      <c r="AH300">
        <v>2</v>
      </c>
      <c r="AI300" s="42">
        <v>1</v>
      </c>
      <c r="AJ300" s="42">
        <v>18</v>
      </c>
      <c r="AK300" s="42">
        <v>1</v>
      </c>
      <c r="AL300" s="42">
        <v>6</v>
      </c>
      <c r="AM300" s="42">
        <v>8</v>
      </c>
      <c r="AN300" s="42">
        <v>2</v>
      </c>
      <c r="AO300">
        <v>4</v>
      </c>
      <c r="AP300">
        <v>20</v>
      </c>
      <c r="AQ300" s="31">
        <f t="shared" si="53"/>
        <v>0.16666666666666666</v>
      </c>
      <c r="AR300">
        <v>5.9</v>
      </c>
      <c r="AS300">
        <v>0</v>
      </c>
      <c r="AT300">
        <v>0</v>
      </c>
      <c r="AU300" s="16">
        <f t="shared" si="54"/>
        <v>-97.192224622030238</v>
      </c>
      <c r="AV300" s="4">
        <v>12.5</v>
      </c>
      <c r="AW300" s="4">
        <v>3.89</v>
      </c>
    </row>
    <row r="301" spans="1:49" x14ac:dyDescent="0.2">
      <c r="A301" s="13" t="s">
        <v>1275</v>
      </c>
      <c r="B301" s="13" t="s">
        <v>1276</v>
      </c>
      <c r="C301" s="1" t="s">
        <v>554</v>
      </c>
      <c r="D301" s="13" t="s">
        <v>328</v>
      </c>
      <c r="E301" s="13">
        <v>60</v>
      </c>
      <c r="F301" s="13">
        <v>0</v>
      </c>
      <c r="G301" s="13">
        <v>1</v>
      </c>
      <c r="H301" s="40">
        <f t="shared" si="44"/>
        <v>1</v>
      </c>
      <c r="I301">
        <v>0</v>
      </c>
      <c r="J301">
        <v>1</v>
      </c>
      <c r="K301">
        <v>0</v>
      </c>
      <c r="L301" s="20">
        <f t="shared" si="45"/>
        <v>6</v>
      </c>
      <c r="M301">
        <v>1</v>
      </c>
      <c r="N301">
        <v>0</v>
      </c>
      <c r="O301">
        <v>1</v>
      </c>
      <c r="P301" s="15">
        <f t="shared" si="46"/>
        <v>0</v>
      </c>
      <c r="Q301" s="15">
        <f t="shared" si="47"/>
        <v>0</v>
      </c>
      <c r="R301">
        <v>2</v>
      </c>
      <c r="S301">
        <v>0</v>
      </c>
      <c r="T301">
        <v>0</v>
      </c>
      <c r="U301">
        <v>1</v>
      </c>
      <c r="V301">
        <v>5</v>
      </c>
      <c r="W301" s="16">
        <v>27.116666666699999</v>
      </c>
      <c r="X301" s="26">
        <f t="shared" si="48"/>
        <v>0.45194444444499998</v>
      </c>
      <c r="Y301" s="4">
        <v>24.98</v>
      </c>
      <c r="Z301" s="32">
        <f t="shared" si="49"/>
        <v>0.41633333333333333</v>
      </c>
      <c r="AA301" s="4">
        <v>217.89</v>
      </c>
      <c r="AB301" s="26">
        <f t="shared" si="50"/>
        <v>3.6315</v>
      </c>
      <c r="AC301" s="21">
        <f t="shared" si="51"/>
        <v>0.10285337835055791</v>
      </c>
      <c r="AD301" s="13">
        <v>0</v>
      </c>
      <c r="AE301" s="13">
        <v>0</v>
      </c>
      <c r="AF301" s="21" t="str">
        <f t="shared" si="52"/>
        <v xml:space="preserve"> </v>
      </c>
      <c r="AG301">
        <v>1</v>
      </c>
      <c r="AH301">
        <v>1</v>
      </c>
      <c r="AI301" s="42">
        <v>5</v>
      </c>
      <c r="AJ301" s="42">
        <v>15</v>
      </c>
      <c r="AK301" s="42">
        <v>1</v>
      </c>
      <c r="AL301" s="42">
        <v>5</v>
      </c>
      <c r="AM301" s="42">
        <v>12</v>
      </c>
      <c r="AN301" s="42">
        <v>1</v>
      </c>
      <c r="AO301">
        <v>4</v>
      </c>
      <c r="AP301">
        <v>9</v>
      </c>
      <c r="AQ301" s="31">
        <f t="shared" si="53"/>
        <v>0.30769230769230771</v>
      </c>
      <c r="AR301">
        <v>16.010000000000002</v>
      </c>
      <c r="AS301">
        <v>0</v>
      </c>
      <c r="AT301">
        <v>0</v>
      </c>
      <c r="AU301" s="16">
        <f t="shared" si="54"/>
        <v>-60.048038430744597</v>
      </c>
      <c r="AV301" s="4">
        <v>28.57</v>
      </c>
      <c r="AW301" s="4">
        <v>19.48</v>
      </c>
    </row>
    <row r="302" spans="1:49" x14ac:dyDescent="0.2">
      <c r="A302" s="13" t="s">
        <v>1279</v>
      </c>
      <c r="B302" s="13" t="s">
        <v>1280</v>
      </c>
      <c r="C302" s="1" t="s">
        <v>136</v>
      </c>
      <c r="D302" s="13" t="s">
        <v>146</v>
      </c>
      <c r="E302" s="13">
        <v>68</v>
      </c>
      <c r="F302" s="13">
        <v>1</v>
      </c>
      <c r="G302" s="13">
        <v>1</v>
      </c>
      <c r="H302" s="40">
        <f t="shared" si="44"/>
        <v>2</v>
      </c>
      <c r="I302">
        <v>1</v>
      </c>
      <c r="J302">
        <v>1</v>
      </c>
      <c r="K302">
        <v>0</v>
      </c>
      <c r="L302" s="20">
        <f t="shared" si="45"/>
        <v>8</v>
      </c>
      <c r="M302">
        <v>4</v>
      </c>
      <c r="N302">
        <v>1</v>
      </c>
      <c r="O302">
        <v>0</v>
      </c>
      <c r="P302" s="15">
        <f t="shared" si="46"/>
        <v>0.25</v>
      </c>
      <c r="Q302" s="15">
        <f t="shared" si="47"/>
        <v>0.2</v>
      </c>
      <c r="R302">
        <v>20</v>
      </c>
      <c r="S302">
        <v>2</v>
      </c>
      <c r="T302">
        <v>1</v>
      </c>
      <c r="U302">
        <v>1</v>
      </c>
      <c r="V302">
        <v>3</v>
      </c>
      <c r="W302" s="16">
        <v>163.53333333329999</v>
      </c>
      <c r="X302" s="26">
        <f t="shared" si="48"/>
        <v>2.4049019607838233</v>
      </c>
      <c r="Y302" s="4">
        <v>172.11</v>
      </c>
      <c r="Z302" s="32">
        <f t="shared" si="49"/>
        <v>2.5310294117647061</v>
      </c>
      <c r="AA302" s="4">
        <v>135.74</v>
      </c>
      <c r="AB302" s="26">
        <f t="shared" si="50"/>
        <v>1.9961764705882354</v>
      </c>
      <c r="AC302" s="21">
        <f t="shared" si="51"/>
        <v>0.55907097612473611</v>
      </c>
      <c r="AD302" s="13">
        <v>135</v>
      </c>
      <c r="AE302" s="13">
        <v>130</v>
      </c>
      <c r="AF302" s="21">
        <f t="shared" si="52"/>
        <v>0.50943396226415094</v>
      </c>
      <c r="AG302">
        <v>2</v>
      </c>
      <c r="AH302">
        <v>21</v>
      </c>
      <c r="AI302" s="42">
        <v>14</v>
      </c>
      <c r="AJ302" s="42">
        <v>123</v>
      </c>
      <c r="AK302" s="42">
        <v>3</v>
      </c>
      <c r="AL302" s="42">
        <v>74</v>
      </c>
      <c r="AM302" s="42">
        <v>78</v>
      </c>
      <c r="AN302" s="42">
        <v>1</v>
      </c>
      <c r="AO302">
        <v>12</v>
      </c>
      <c r="AP302">
        <v>138</v>
      </c>
      <c r="AQ302" s="31">
        <f t="shared" si="53"/>
        <v>0.08</v>
      </c>
      <c r="AR302">
        <v>-15.53</v>
      </c>
      <c r="AS302">
        <v>0</v>
      </c>
      <c r="AT302">
        <v>0</v>
      </c>
      <c r="AU302" s="16">
        <f t="shared" si="54"/>
        <v>-96.217535297193649</v>
      </c>
      <c r="AV302" s="4">
        <v>3.36</v>
      </c>
      <c r="AW302" s="4">
        <v>-11.86</v>
      </c>
    </row>
    <row r="303" spans="1:49" x14ac:dyDescent="0.2">
      <c r="A303" s="13" t="s">
        <v>193</v>
      </c>
      <c r="B303" s="13" t="s">
        <v>1283</v>
      </c>
      <c r="C303" s="1" t="s">
        <v>238</v>
      </c>
      <c r="D303" s="13" t="s">
        <v>173</v>
      </c>
      <c r="E303" s="13">
        <v>46</v>
      </c>
      <c r="F303" s="13">
        <v>0</v>
      </c>
      <c r="G303" s="13">
        <v>1</v>
      </c>
      <c r="H303" s="40">
        <f t="shared" si="44"/>
        <v>1</v>
      </c>
      <c r="I303">
        <v>0</v>
      </c>
      <c r="J303">
        <v>0</v>
      </c>
      <c r="K303">
        <v>1</v>
      </c>
      <c r="L303" s="20">
        <f t="shared" si="45"/>
        <v>0</v>
      </c>
      <c r="M303">
        <v>0</v>
      </c>
      <c r="N303">
        <v>0</v>
      </c>
      <c r="O303">
        <v>0</v>
      </c>
      <c r="P303" s="15">
        <f t="shared" si="46"/>
        <v>0</v>
      </c>
      <c r="Q303" s="15">
        <f t="shared" si="47"/>
        <v>0</v>
      </c>
      <c r="R303">
        <v>35</v>
      </c>
      <c r="S303">
        <v>6</v>
      </c>
      <c r="T303">
        <v>1</v>
      </c>
      <c r="U303">
        <v>4</v>
      </c>
      <c r="V303">
        <v>0</v>
      </c>
      <c r="W303" s="16">
        <v>136.3166666667</v>
      </c>
      <c r="X303" s="26">
        <f t="shared" si="48"/>
        <v>2.9634057971021739</v>
      </c>
      <c r="Y303" s="4">
        <v>137.76</v>
      </c>
      <c r="Z303" s="32">
        <f t="shared" si="49"/>
        <v>2.9947826086956519</v>
      </c>
      <c r="AA303" s="4">
        <v>97.7</v>
      </c>
      <c r="AB303" s="26">
        <f t="shared" si="50"/>
        <v>2.1239130434782609</v>
      </c>
      <c r="AC303" s="21">
        <f t="shared" si="51"/>
        <v>0.58506752739318779</v>
      </c>
      <c r="AD303" s="1"/>
      <c r="AE303" s="1"/>
      <c r="AF303" s="21" t="str">
        <f t="shared" si="52"/>
        <v xml:space="preserve"> </v>
      </c>
      <c r="AG303">
        <v>1</v>
      </c>
      <c r="AH303">
        <v>25</v>
      </c>
      <c r="AI303" s="42">
        <v>9</v>
      </c>
      <c r="AJ303" s="42">
        <v>98</v>
      </c>
      <c r="AK303" s="42">
        <v>3</v>
      </c>
      <c r="AL303" s="42">
        <v>58</v>
      </c>
      <c r="AM303" s="42">
        <v>69</v>
      </c>
      <c r="AN303" s="42">
        <v>2</v>
      </c>
      <c r="AO303">
        <v>9</v>
      </c>
      <c r="AP303">
        <v>138</v>
      </c>
      <c r="AQ303" s="31">
        <f t="shared" si="53"/>
        <v>6.1224489795918366E-2</v>
      </c>
      <c r="AR303">
        <v>-6.12</v>
      </c>
      <c r="AS303">
        <v>0</v>
      </c>
      <c r="AT303">
        <v>1</v>
      </c>
      <c r="AU303" s="16">
        <f t="shared" si="54"/>
        <v>-102.35191637630663</v>
      </c>
      <c r="AV303" s="4">
        <v>2.44</v>
      </c>
      <c r="AW303" s="4">
        <v>-11.85</v>
      </c>
    </row>
    <row r="304" spans="1:49" x14ac:dyDescent="0.2">
      <c r="A304" s="13" t="s">
        <v>466</v>
      </c>
      <c r="B304" s="13" t="s">
        <v>1288</v>
      </c>
      <c r="C304" s="1" t="s">
        <v>446</v>
      </c>
      <c r="D304" s="13" t="s">
        <v>173</v>
      </c>
      <c r="E304" s="13">
        <v>27</v>
      </c>
      <c r="F304" s="13">
        <v>0</v>
      </c>
      <c r="G304" s="13">
        <v>0</v>
      </c>
      <c r="H304" s="40">
        <f t="shared" si="44"/>
        <v>0</v>
      </c>
      <c r="I304">
        <v>0</v>
      </c>
      <c r="J304">
        <v>0</v>
      </c>
      <c r="K304">
        <v>0</v>
      </c>
      <c r="L304" s="20">
        <f t="shared" si="45"/>
        <v>0</v>
      </c>
      <c r="M304">
        <v>3</v>
      </c>
      <c r="N304">
        <v>0</v>
      </c>
      <c r="O304">
        <v>0</v>
      </c>
      <c r="P304" s="15">
        <f t="shared" si="46"/>
        <v>0</v>
      </c>
      <c r="Q304" s="15">
        <f t="shared" si="47"/>
        <v>0</v>
      </c>
      <c r="R304">
        <v>5</v>
      </c>
      <c r="S304">
        <v>1</v>
      </c>
      <c r="T304">
        <v>1</v>
      </c>
      <c r="U304">
        <v>1</v>
      </c>
      <c r="V304">
        <v>1</v>
      </c>
      <c r="W304" s="16">
        <v>43.933333333299998</v>
      </c>
      <c r="X304" s="26">
        <f t="shared" si="48"/>
        <v>1.6271604938259259</v>
      </c>
      <c r="Y304" s="4">
        <v>42.25</v>
      </c>
      <c r="Z304" s="32">
        <f t="shared" si="49"/>
        <v>1.5648148148148149</v>
      </c>
      <c r="AA304" s="4">
        <v>113.11</v>
      </c>
      <c r="AB304" s="26">
        <f t="shared" si="50"/>
        <v>4.1892592592592592</v>
      </c>
      <c r="AC304" s="21">
        <f t="shared" si="51"/>
        <v>0.27194902162718848</v>
      </c>
      <c r="AD304" s="1"/>
      <c r="AE304" s="1"/>
      <c r="AF304" s="21" t="str">
        <f t="shared" si="52"/>
        <v xml:space="preserve"> </v>
      </c>
      <c r="AG304">
        <v>0</v>
      </c>
      <c r="AH304">
        <v>8</v>
      </c>
      <c r="AI304" s="42">
        <v>6</v>
      </c>
      <c r="AJ304" s="42">
        <v>38</v>
      </c>
      <c r="AK304" s="42">
        <v>3</v>
      </c>
      <c r="AL304" s="42">
        <v>20</v>
      </c>
      <c r="AM304" s="42">
        <v>24</v>
      </c>
      <c r="AN304" s="42">
        <v>1</v>
      </c>
      <c r="AO304">
        <v>5</v>
      </c>
      <c r="AP304">
        <v>41</v>
      </c>
      <c r="AQ304" s="31">
        <f t="shared" si="53"/>
        <v>0.10869565217391304</v>
      </c>
      <c r="AR304">
        <v>5.78</v>
      </c>
      <c r="AS304">
        <v>0</v>
      </c>
      <c r="AT304">
        <v>1</v>
      </c>
      <c r="AU304" s="16">
        <f t="shared" si="54"/>
        <v>-113.6094674556213</v>
      </c>
      <c r="AV304" s="4">
        <v>5</v>
      </c>
      <c r="AW304" s="4">
        <v>-2.2599999999999998</v>
      </c>
    </row>
    <row r="305" spans="1:49" x14ac:dyDescent="0.2">
      <c r="A305" s="13" t="s">
        <v>1291</v>
      </c>
      <c r="B305" s="13" t="s">
        <v>1292</v>
      </c>
      <c r="C305" s="1" t="s">
        <v>167</v>
      </c>
      <c r="D305" s="13" t="s">
        <v>173</v>
      </c>
      <c r="E305" s="13">
        <v>2</v>
      </c>
      <c r="F305" s="13">
        <v>0</v>
      </c>
      <c r="G305" s="13">
        <v>0</v>
      </c>
      <c r="H305" s="40">
        <f t="shared" si="44"/>
        <v>0</v>
      </c>
      <c r="I305">
        <v>0</v>
      </c>
      <c r="J305">
        <v>0</v>
      </c>
      <c r="K305">
        <v>0</v>
      </c>
      <c r="L305" s="20">
        <f t="shared" si="45"/>
        <v>0</v>
      </c>
      <c r="M305">
        <v>0</v>
      </c>
      <c r="N305">
        <v>0</v>
      </c>
      <c r="O305">
        <v>0</v>
      </c>
      <c r="P305" s="15">
        <f t="shared" si="46"/>
        <v>0</v>
      </c>
      <c r="Q305" s="15">
        <f t="shared" si="47"/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s="16">
        <v>0</v>
      </c>
      <c r="X305" s="26">
        <f t="shared" si="48"/>
        <v>0</v>
      </c>
      <c r="Y305" s="4">
        <v>0</v>
      </c>
      <c r="Z305" s="32">
        <f t="shared" si="49"/>
        <v>0</v>
      </c>
      <c r="AA305" s="4">
        <v>9.49</v>
      </c>
      <c r="AB305" s="26">
        <f t="shared" si="50"/>
        <v>4.7450000000000001</v>
      </c>
      <c r="AC305" s="21">
        <f t="shared" si="51"/>
        <v>0</v>
      </c>
      <c r="AD305" s="1"/>
      <c r="AE305" s="1"/>
      <c r="AF305" s="21" t="str">
        <f t="shared" si="52"/>
        <v xml:space="preserve"> </v>
      </c>
      <c r="AG305">
        <v>0</v>
      </c>
      <c r="AH305">
        <v>0</v>
      </c>
      <c r="AI305" s="42">
        <v>0</v>
      </c>
      <c r="AJ305" s="42">
        <v>0</v>
      </c>
      <c r="AK305" s="42">
        <v>0</v>
      </c>
      <c r="AL305" s="42">
        <v>0</v>
      </c>
      <c r="AM305" s="42">
        <v>0</v>
      </c>
      <c r="AN305" s="42">
        <v>0</v>
      </c>
      <c r="AO305">
        <v>0</v>
      </c>
      <c r="AP305">
        <v>0</v>
      </c>
      <c r="AQ305" s="31">
        <f t="shared" si="53"/>
        <v>0</v>
      </c>
      <c r="AR305"/>
      <c r="AS305">
        <v>0</v>
      </c>
      <c r="AT305">
        <v>0</v>
      </c>
      <c r="AU305" s="16">
        <f t="shared" si="54"/>
        <v>0</v>
      </c>
    </row>
    <row r="306" spans="1:49" x14ac:dyDescent="0.2">
      <c r="A306" s="13" t="s">
        <v>506</v>
      </c>
      <c r="B306" s="13" t="s">
        <v>1295</v>
      </c>
      <c r="C306" s="1" t="s">
        <v>287</v>
      </c>
      <c r="D306" s="13" t="s">
        <v>154</v>
      </c>
      <c r="E306" s="13">
        <v>34</v>
      </c>
      <c r="F306" s="13">
        <v>0</v>
      </c>
      <c r="G306" s="13">
        <v>0</v>
      </c>
      <c r="H306" s="40">
        <f t="shared" si="44"/>
        <v>0</v>
      </c>
      <c r="I306">
        <v>0</v>
      </c>
      <c r="J306">
        <v>0</v>
      </c>
      <c r="K306">
        <v>0</v>
      </c>
      <c r="L306" s="20">
        <f t="shared" si="45"/>
        <v>0</v>
      </c>
      <c r="M306">
        <v>6</v>
      </c>
      <c r="N306">
        <v>1</v>
      </c>
      <c r="O306">
        <v>1</v>
      </c>
      <c r="P306" s="15">
        <f t="shared" si="46"/>
        <v>0</v>
      </c>
      <c r="Q306" s="15">
        <f t="shared" si="47"/>
        <v>0</v>
      </c>
      <c r="R306">
        <v>6</v>
      </c>
      <c r="S306">
        <v>1</v>
      </c>
      <c r="T306">
        <v>2</v>
      </c>
      <c r="U306">
        <v>5</v>
      </c>
      <c r="V306">
        <v>7</v>
      </c>
      <c r="W306" s="16">
        <v>43.2833333333</v>
      </c>
      <c r="X306" s="26">
        <f t="shared" si="48"/>
        <v>1.2730392156852941</v>
      </c>
      <c r="Y306" s="4">
        <v>42.24</v>
      </c>
      <c r="Z306" s="32">
        <f t="shared" si="49"/>
        <v>1.2423529411764707</v>
      </c>
      <c r="AA306" s="4">
        <v>93.42</v>
      </c>
      <c r="AB306" s="26">
        <f t="shared" si="50"/>
        <v>2.7476470588235293</v>
      </c>
      <c r="AC306" s="21">
        <f t="shared" si="51"/>
        <v>0.31136665192392748</v>
      </c>
      <c r="AD306" s="13">
        <v>0</v>
      </c>
      <c r="AE306" s="13">
        <v>2</v>
      </c>
      <c r="AF306" s="21">
        <f t="shared" si="52"/>
        <v>0</v>
      </c>
      <c r="AG306">
        <v>0</v>
      </c>
      <c r="AH306">
        <v>9</v>
      </c>
      <c r="AI306" s="42">
        <v>14</v>
      </c>
      <c r="AJ306" s="42">
        <v>22</v>
      </c>
      <c r="AK306" s="42">
        <v>1</v>
      </c>
      <c r="AL306" s="42">
        <v>17</v>
      </c>
      <c r="AM306" s="42">
        <v>19</v>
      </c>
      <c r="AN306" s="42">
        <v>3</v>
      </c>
      <c r="AO306">
        <v>9</v>
      </c>
      <c r="AP306">
        <v>32</v>
      </c>
      <c r="AQ306" s="31">
        <f t="shared" si="53"/>
        <v>0.21951219512195122</v>
      </c>
      <c r="AR306">
        <v>13.44</v>
      </c>
      <c r="AS306">
        <v>0</v>
      </c>
      <c r="AT306">
        <v>0</v>
      </c>
      <c r="AU306" s="16">
        <f t="shared" si="54"/>
        <v>-69.60227272727272</v>
      </c>
      <c r="AV306" s="4">
        <v>7.69</v>
      </c>
      <c r="AW306" s="4">
        <v>0.9</v>
      </c>
    </row>
    <row r="307" spans="1:49" x14ac:dyDescent="0.2">
      <c r="A307" s="13" t="s">
        <v>1299</v>
      </c>
      <c r="B307" s="13" t="s">
        <v>1300</v>
      </c>
      <c r="C307" s="1" t="s">
        <v>287</v>
      </c>
      <c r="D307" s="13" t="s">
        <v>146</v>
      </c>
      <c r="E307" s="13">
        <v>51</v>
      </c>
      <c r="F307" s="13">
        <v>0</v>
      </c>
      <c r="G307" s="13">
        <v>0</v>
      </c>
      <c r="H307" s="40">
        <f t="shared" si="44"/>
        <v>0</v>
      </c>
      <c r="I307">
        <v>0</v>
      </c>
      <c r="J307">
        <v>0</v>
      </c>
      <c r="K307">
        <v>0</v>
      </c>
      <c r="L307" s="20">
        <f t="shared" si="45"/>
        <v>0</v>
      </c>
      <c r="M307">
        <v>0</v>
      </c>
      <c r="N307">
        <v>0</v>
      </c>
      <c r="O307">
        <v>0</v>
      </c>
      <c r="P307" s="15">
        <f t="shared" si="46"/>
        <v>0</v>
      </c>
      <c r="Q307" s="15">
        <f t="shared" si="47"/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s="16">
        <v>0.45</v>
      </c>
      <c r="X307" s="26">
        <f t="shared" si="48"/>
        <v>8.8235294117647058E-3</v>
      </c>
      <c r="Y307" s="4">
        <v>0.27</v>
      </c>
      <c r="Z307" s="32">
        <f t="shared" si="49"/>
        <v>5.2941176470588241E-3</v>
      </c>
      <c r="AA307" s="4">
        <v>212.32</v>
      </c>
      <c r="AB307" s="26">
        <f t="shared" si="50"/>
        <v>4.1631372549019607</v>
      </c>
      <c r="AC307" s="21">
        <f t="shared" si="51"/>
        <v>1.2700503316242534E-3</v>
      </c>
      <c r="AD307" s="13">
        <v>0</v>
      </c>
      <c r="AE307" s="13">
        <v>0</v>
      </c>
      <c r="AF307" s="21" t="str">
        <f t="shared" si="52"/>
        <v xml:space="preserve"> </v>
      </c>
      <c r="AG307">
        <v>0</v>
      </c>
      <c r="AH307">
        <v>0</v>
      </c>
      <c r="AI307" s="42">
        <v>0</v>
      </c>
      <c r="AJ307" s="42">
        <v>0</v>
      </c>
      <c r="AK307" s="42">
        <v>1</v>
      </c>
      <c r="AL307" s="42">
        <v>0</v>
      </c>
      <c r="AM307" s="42">
        <v>0</v>
      </c>
      <c r="AN307" s="42">
        <v>0</v>
      </c>
      <c r="AO307">
        <v>0</v>
      </c>
      <c r="AP307">
        <v>0</v>
      </c>
      <c r="AQ307" s="31">
        <f t="shared" si="53"/>
        <v>0</v>
      </c>
      <c r="AR307"/>
      <c r="AS307">
        <v>0</v>
      </c>
      <c r="AT307">
        <v>0</v>
      </c>
      <c r="AU307" s="16">
        <f t="shared" si="54"/>
        <v>60</v>
      </c>
    </row>
    <row r="308" spans="1:49" x14ac:dyDescent="0.2">
      <c r="A308" s="13" t="s">
        <v>1304</v>
      </c>
      <c r="B308" s="13" t="s">
        <v>1305</v>
      </c>
      <c r="C308" s="1" t="s">
        <v>249</v>
      </c>
      <c r="D308" s="13" t="s">
        <v>173</v>
      </c>
      <c r="E308" s="13">
        <v>7</v>
      </c>
      <c r="F308" s="13">
        <v>0</v>
      </c>
      <c r="G308" s="13">
        <v>0</v>
      </c>
      <c r="H308" s="40">
        <f t="shared" si="44"/>
        <v>0</v>
      </c>
      <c r="I308">
        <v>0</v>
      </c>
      <c r="J308">
        <v>0</v>
      </c>
      <c r="K308">
        <v>0</v>
      </c>
      <c r="L308" s="20">
        <f t="shared" si="45"/>
        <v>0</v>
      </c>
      <c r="M308">
        <v>0</v>
      </c>
      <c r="N308">
        <v>0</v>
      </c>
      <c r="O308">
        <v>0</v>
      </c>
      <c r="P308" s="15">
        <f t="shared" si="46"/>
        <v>0</v>
      </c>
      <c r="Q308" s="15">
        <f t="shared" si="47"/>
        <v>0</v>
      </c>
      <c r="R308">
        <v>3</v>
      </c>
      <c r="S308">
        <v>1</v>
      </c>
      <c r="T308">
        <v>1</v>
      </c>
      <c r="U308">
        <v>1</v>
      </c>
      <c r="V308">
        <v>1</v>
      </c>
      <c r="W308" s="16">
        <v>16.383333333300001</v>
      </c>
      <c r="X308" s="26">
        <f t="shared" si="48"/>
        <v>2.3404761904714286</v>
      </c>
      <c r="Y308" s="4">
        <v>16.579999999999998</v>
      </c>
      <c r="Z308" s="32">
        <f t="shared" si="49"/>
        <v>2.3685714285714283</v>
      </c>
      <c r="AA308" s="4">
        <v>27.26</v>
      </c>
      <c r="AB308" s="26">
        <f t="shared" si="50"/>
        <v>3.8942857142857146</v>
      </c>
      <c r="AC308" s="21">
        <f t="shared" si="51"/>
        <v>0.37819343065693423</v>
      </c>
      <c r="AD308" s="1"/>
      <c r="AE308" s="1"/>
      <c r="AF308" s="21" t="str">
        <f t="shared" si="52"/>
        <v xml:space="preserve"> </v>
      </c>
      <c r="AG308">
        <v>1</v>
      </c>
      <c r="AH308">
        <v>3</v>
      </c>
      <c r="AI308" s="42">
        <v>6</v>
      </c>
      <c r="AJ308" s="42">
        <v>12</v>
      </c>
      <c r="AK308" s="42">
        <v>0</v>
      </c>
      <c r="AL308" s="42">
        <v>7</v>
      </c>
      <c r="AM308" s="42">
        <v>4</v>
      </c>
      <c r="AN308" s="42">
        <v>0</v>
      </c>
      <c r="AO308">
        <v>5</v>
      </c>
      <c r="AP308">
        <v>16</v>
      </c>
      <c r="AQ308" s="31">
        <f t="shared" si="53"/>
        <v>0.23809523809523808</v>
      </c>
      <c r="AR308">
        <v>9.52</v>
      </c>
      <c r="AS308">
        <v>0</v>
      </c>
      <c r="AT308">
        <v>0</v>
      </c>
      <c r="AU308" s="16">
        <f t="shared" si="54"/>
        <v>-68.757539203860077</v>
      </c>
      <c r="AV308" s="4">
        <v>37.5</v>
      </c>
      <c r="AW308" s="4">
        <v>37.5</v>
      </c>
    </row>
    <row r="309" spans="1:49" x14ac:dyDescent="0.2">
      <c r="A309" s="13" t="s">
        <v>1308</v>
      </c>
      <c r="B309" s="13" t="s">
        <v>1309</v>
      </c>
      <c r="C309" s="1" t="s">
        <v>270</v>
      </c>
      <c r="D309" s="13" t="s">
        <v>146</v>
      </c>
      <c r="E309" s="13">
        <v>48</v>
      </c>
      <c r="F309" s="13">
        <v>0</v>
      </c>
      <c r="G309" s="13">
        <v>0</v>
      </c>
      <c r="H309" s="40">
        <f t="shared" si="44"/>
        <v>0</v>
      </c>
      <c r="I309">
        <v>0</v>
      </c>
      <c r="J309">
        <v>0</v>
      </c>
      <c r="K309">
        <v>0</v>
      </c>
      <c r="L309" s="20">
        <f t="shared" si="45"/>
        <v>0</v>
      </c>
      <c r="M309">
        <v>3</v>
      </c>
      <c r="N309">
        <v>0</v>
      </c>
      <c r="O309">
        <v>1</v>
      </c>
      <c r="P309" s="15">
        <f t="shared" si="46"/>
        <v>0</v>
      </c>
      <c r="Q309" s="15">
        <f t="shared" si="47"/>
        <v>0</v>
      </c>
      <c r="R309">
        <v>2</v>
      </c>
      <c r="S309">
        <v>1</v>
      </c>
      <c r="T309">
        <v>2</v>
      </c>
      <c r="U309">
        <v>0</v>
      </c>
      <c r="V309">
        <v>1</v>
      </c>
      <c r="W309" s="16">
        <v>41.916666666700003</v>
      </c>
      <c r="X309" s="26">
        <f t="shared" si="48"/>
        <v>0.8732638888895834</v>
      </c>
      <c r="Y309" s="4">
        <v>39.200000000000003</v>
      </c>
      <c r="Z309" s="32">
        <f t="shared" si="49"/>
        <v>0.81666666666666676</v>
      </c>
      <c r="AA309" s="4">
        <v>132.87</v>
      </c>
      <c r="AB309" s="26">
        <f t="shared" si="50"/>
        <v>2.7681249999999999</v>
      </c>
      <c r="AC309" s="21">
        <f t="shared" si="51"/>
        <v>0.2278142616377056</v>
      </c>
      <c r="AD309" s="13">
        <v>9</v>
      </c>
      <c r="AE309" s="13">
        <v>18</v>
      </c>
      <c r="AF309" s="21">
        <f t="shared" si="52"/>
        <v>0.33333333333333331</v>
      </c>
      <c r="AG309">
        <v>0</v>
      </c>
      <c r="AH309">
        <v>5</v>
      </c>
      <c r="AI309" s="42">
        <v>5</v>
      </c>
      <c r="AJ309" s="42">
        <v>29</v>
      </c>
      <c r="AK309" s="42">
        <v>0</v>
      </c>
      <c r="AL309" s="42">
        <v>12</v>
      </c>
      <c r="AM309" s="42">
        <v>22</v>
      </c>
      <c r="AN309" s="42">
        <v>2</v>
      </c>
      <c r="AO309">
        <v>3</v>
      </c>
      <c r="AP309">
        <v>31</v>
      </c>
      <c r="AQ309" s="31">
        <f t="shared" si="53"/>
        <v>8.8235294117647065E-2</v>
      </c>
      <c r="AR309">
        <v>-6.73</v>
      </c>
      <c r="AS309">
        <v>0</v>
      </c>
      <c r="AT309">
        <v>3</v>
      </c>
      <c r="AU309" s="16">
        <f t="shared" si="54"/>
        <v>-93.367346938775498</v>
      </c>
      <c r="AV309" s="4">
        <v>12.5</v>
      </c>
      <c r="AW309" s="4">
        <v>4.28</v>
      </c>
    </row>
    <row r="310" spans="1:49" x14ac:dyDescent="0.2">
      <c r="A310" s="13" t="s">
        <v>268</v>
      </c>
      <c r="B310" s="13" t="s">
        <v>1309</v>
      </c>
      <c r="C310" s="1" t="s">
        <v>292</v>
      </c>
      <c r="D310" s="13" t="s">
        <v>146</v>
      </c>
      <c r="E310" s="13">
        <v>68</v>
      </c>
      <c r="F310" s="13">
        <v>0</v>
      </c>
      <c r="G310" s="13">
        <v>0</v>
      </c>
      <c r="H310" s="40">
        <f t="shared" si="44"/>
        <v>0</v>
      </c>
      <c r="I310">
        <v>0</v>
      </c>
      <c r="J310">
        <v>0</v>
      </c>
      <c r="K310">
        <v>0</v>
      </c>
      <c r="L310" s="20">
        <f t="shared" si="45"/>
        <v>0</v>
      </c>
      <c r="M310">
        <v>0</v>
      </c>
      <c r="N310">
        <v>0</v>
      </c>
      <c r="O310">
        <v>0</v>
      </c>
      <c r="P310" s="15">
        <f t="shared" si="46"/>
        <v>0</v>
      </c>
      <c r="Q310" s="15">
        <f t="shared" si="47"/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 s="16">
        <v>29.85</v>
      </c>
      <c r="X310" s="26">
        <f t="shared" si="48"/>
        <v>0.43897058823529411</v>
      </c>
      <c r="Y310" s="4">
        <v>26.62</v>
      </c>
      <c r="Z310" s="32">
        <f t="shared" si="49"/>
        <v>0.39147058823529413</v>
      </c>
      <c r="AA310" s="4">
        <v>293.68</v>
      </c>
      <c r="AB310" s="26">
        <f t="shared" si="50"/>
        <v>4.3188235294117652</v>
      </c>
      <c r="AC310" s="21">
        <f t="shared" si="51"/>
        <v>8.310958476428347E-2</v>
      </c>
      <c r="AD310" s="13">
        <v>19</v>
      </c>
      <c r="AE310" s="13">
        <v>14</v>
      </c>
      <c r="AF310" s="21">
        <f t="shared" si="52"/>
        <v>0.5757575757575758</v>
      </c>
      <c r="AG310">
        <v>0</v>
      </c>
      <c r="AH310">
        <v>1</v>
      </c>
      <c r="AI310" s="42">
        <v>2</v>
      </c>
      <c r="AJ310" s="42">
        <v>26</v>
      </c>
      <c r="AK310" s="42">
        <v>1</v>
      </c>
      <c r="AL310" s="42">
        <v>8</v>
      </c>
      <c r="AM310" s="42">
        <v>9</v>
      </c>
      <c r="AN310" s="42">
        <v>0</v>
      </c>
      <c r="AO310">
        <v>0</v>
      </c>
      <c r="AP310">
        <v>20</v>
      </c>
      <c r="AQ310" s="31">
        <f t="shared" si="53"/>
        <v>0</v>
      </c>
      <c r="AR310">
        <v>-13.48</v>
      </c>
      <c r="AS310">
        <v>0</v>
      </c>
      <c r="AT310">
        <v>0</v>
      </c>
      <c r="AU310" s="16">
        <f t="shared" si="54"/>
        <v>-92.411720510894057</v>
      </c>
      <c r="AV310" s="4">
        <v>13.33</v>
      </c>
      <c r="AW310" s="4">
        <v>6.32</v>
      </c>
    </row>
    <row r="311" spans="1:49" x14ac:dyDescent="0.2">
      <c r="A311" s="13" t="s">
        <v>546</v>
      </c>
      <c r="B311" s="13" t="s">
        <v>1313</v>
      </c>
      <c r="C311" s="1" t="s">
        <v>292</v>
      </c>
      <c r="D311" s="13" t="s">
        <v>146</v>
      </c>
      <c r="E311" s="13">
        <v>3</v>
      </c>
      <c r="F311" s="13">
        <v>0</v>
      </c>
      <c r="G311" s="13">
        <v>0</v>
      </c>
      <c r="H311" s="40">
        <f t="shared" si="44"/>
        <v>0</v>
      </c>
      <c r="I311">
        <v>0</v>
      </c>
      <c r="J311">
        <v>0</v>
      </c>
      <c r="K311">
        <v>0</v>
      </c>
      <c r="L311" s="20">
        <f t="shared" si="45"/>
        <v>0</v>
      </c>
      <c r="M311">
        <v>0</v>
      </c>
      <c r="N311">
        <v>0</v>
      </c>
      <c r="O311">
        <v>0</v>
      </c>
      <c r="P311" s="15">
        <f t="shared" si="46"/>
        <v>0</v>
      </c>
      <c r="Q311" s="15">
        <f t="shared" si="47"/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s="16">
        <v>0</v>
      </c>
      <c r="X311" s="26">
        <f t="shared" si="48"/>
        <v>0</v>
      </c>
      <c r="Y311" s="4">
        <v>0</v>
      </c>
      <c r="Z311" s="32">
        <f t="shared" si="49"/>
        <v>0</v>
      </c>
      <c r="AA311" s="4">
        <v>13.25</v>
      </c>
      <c r="AB311" s="26">
        <f t="shared" si="50"/>
        <v>4.416666666666667</v>
      </c>
      <c r="AC311" s="21">
        <f t="shared" si="51"/>
        <v>0</v>
      </c>
      <c r="AD311" s="13">
        <v>0</v>
      </c>
      <c r="AE311" s="13">
        <v>0</v>
      </c>
      <c r="AF311" s="21" t="str">
        <f t="shared" si="52"/>
        <v xml:space="preserve"> </v>
      </c>
      <c r="AG311">
        <v>0</v>
      </c>
      <c r="AH311">
        <v>0</v>
      </c>
      <c r="AI311" s="42">
        <v>0</v>
      </c>
      <c r="AJ311" s="42">
        <v>0</v>
      </c>
      <c r="AK311" s="42">
        <v>0</v>
      </c>
      <c r="AL311" s="42">
        <v>0</v>
      </c>
      <c r="AM311" s="42">
        <v>0</v>
      </c>
      <c r="AN311" s="42">
        <v>0</v>
      </c>
      <c r="AO311">
        <v>0</v>
      </c>
      <c r="AP311">
        <v>0</v>
      </c>
      <c r="AQ311" s="31">
        <f t="shared" si="53"/>
        <v>0</v>
      </c>
      <c r="AR311"/>
      <c r="AS311">
        <v>0</v>
      </c>
      <c r="AT311">
        <v>0</v>
      </c>
      <c r="AU311" s="16">
        <f t="shared" si="54"/>
        <v>0</v>
      </c>
    </row>
    <row r="312" spans="1:49" x14ac:dyDescent="0.2">
      <c r="A312" s="13" t="s">
        <v>217</v>
      </c>
      <c r="B312" s="13" t="s">
        <v>1315</v>
      </c>
      <c r="C312" s="1" t="s">
        <v>190</v>
      </c>
      <c r="D312" s="13" t="s">
        <v>173</v>
      </c>
      <c r="E312" s="13">
        <v>72</v>
      </c>
      <c r="F312" s="13">
        <v>0</v>
      </c>
      <c r="G312" s="13">
        <v>0</v>
      </c>
      <c r="H312" s="40">
        <f t="shared" si="44"/>
        <v>0</v>
      </c>
      <c r="I312">
        <v>0</v>
      </c>
      <c r="J312">
        <v>0</v>
      </c>
      <c r="K312">
        <v>0</v>
      </c>
      <c r="L312" s="20">
        <f t="shared" si="45"/>
        <v>0</v>
      </c>
      <c r="M312">
        <v>6</v>
      </c>
      <c r="N312">
        <v>0</v>
      </c>
      <c r="O312">
        <v>0</v>
      </c>
      <c r="P312" s="15">
        <f t="shared" si="46"/>
        <v>0</v>
      </c>
      <c r="Q312" s="15">
        <f t="shared" si="47"/>
        <v>0</v>
      </c>
      <c r="R312">
        <v>5</v>
      </c>
      <c r="S312">
        <v>3</v>
      </c>
      <c r="T312">
        <v>0</v>
      </c>
      <c r="U312">
        <v>3</v>
      </c>
      <c r="V312">
        <v>3</v>
      </c>
      <c r="W312" s="16">
        <v>39.85</v>
      </c>
      <c r="X312" s="26">
        <f t="shared" si="48"/>
        <v>0.55347222222222225</v>
      </c>
      <c r="Y312" s="4">
        <v>36.47</v>
      </c>
      <c r="Z312" s="32">
        <f t="shared" si="49"/>
        <v>0.5065277777777778</v>
      </c>
      <c r="AA312" s="4">
        <v>350.16</v>
      </c>
      <c r="AB312" s="26">
        <f t="shared" si="50"/>
        <v>4.8633333333333333</v>
      </c>
      <c r="AC312" s="21">
        <f t="shared" si="51"/>
        <v>9.4327910405297061E-2</v>
      </c>
      <c r="AD312" s="1"/>
      <c r="AE312" s="1"/>
      <c r="AF312" s="21" t="str">
        <f t="shared" si="52"/>
        <v xml:space="preserve"> </v>
      </c>
      <c r="AG312">
        <v>0</v>
      </c>
      <c r="AH312">
        <v>0</v>
      </c>
      <c r="AI312" s="42">
        <v>12</v>
      </c>
      <c r="AJ312" s="42">
        <v>27</v>
      </c>
      <c r="AK312" s="42">
        <v>0</v>
      </c>
      <c r="AL312" s="42">
        <v>8</v>
      </c>
      <c r="AM312" s="42">
        <v>12</v>
      </c>
      <c r="AN312" s="42">
        <v>2</v>
      </c>
      <c r="AO312">
        <v>6</v>
      </c>
      <c r="AP312">
        <v>27</v>
      </c>
      <c r="AQ312" s="31">
        <f t="shared" si="53"/>
        <v>0.18181818181818182</v>
      </c>
      <c r="AR312">
        <v>7.19</v>
      </c>
      <c r="AS312">
        <v>0</v>
      </c>
      <c r="AT312">
        <v>0</v>
      </c>
      <c r="AU312" s="16">
        <f t="shared" si="54"/>
        <v>-54.291198245132989</v>
      </c>
      <c r="AV312" s="4">
        <v>26.32</v>
      </c>
      <c r="AW312" s="4">
        <v>22.28</v>
      </c>
    </row>
    <row r="313" spans="1:49" x14ac:dyDescent="0.2">
      <c r="A313" s="13" t="s">
        <v>204</v>
      </c>
      <c r="B313" s="13" t="s">
        <v>1318</v>
      </c>
      <c r="C313" s="1" t="s">
        <v>398</v>
      </c>
      <c r="D313" s="13" t="s">
        <v>173</v>
      </c>
      <c r="E313" s="13">
        <v>82</v>
      </c>
      <c r="F313" s="13">
        <v>0</v>
      </c>
      <c r="G313" s="13">
        <v>1</v>
      </c>
      <c r="H313" s="40">
        <f t="shared" si="44"/>
        <v>1</v>
      </c>
      <c r="I313">
        <v>0</v>
      </c>
      <c r="J313">
        <v>0</v>
      </c>
      <c r="K313">
        <v>1</v>
      </c>
      <c r="L313" s="20">
        <f t="shared" si="45"/>
        <v>0</v>
      </c>
      <c r="M313">
        <v>4</v>
      </c>
      <c r="N313">
        <v>1</v>
      </c>
      <c r="O313">
        <v>1</v>
      </c>
      <c r="P313" s="15">
        <f t="shared" si="46"/>
        <v>0</v>
      </c>
      <c r="Q313" s="15">
        <f t="shared" si="47"/>
        <v>0</v>
      </c>
      <c r="R313">
        <v>48</v>
      </c>
      <c r="S313">
        <v>16</v>
      </c>
      <c r="T313">
        <v>4</v>
      </c>
      <c r="U313">
        <v>10</v>
      </c>
      <c r="V313">
        <v>7</v>
      </c>
      <c r="W313" s="16">
        <v>326.51666666670002</v>
      </c>
      <c r="X313" s="26">
        <f t="shared" si="48"/>
        <v>3.9819105691060979</v>
      </c>
      <c r="Y313" s="4">
        <v>337.25</v>
      </c>
      <c r="Z313" s="32">
        <f t="shared" si="49"/>
        <v>4.1128048780487809</v>
      </c>
      <c r="AA313" s="4">
        <v>118.83</v>
      </c>
      <c r="AB313" s="26">
        <f t="shared" si="50"/>
        <v>1.4491463414634147</v>
      </c>
      <c r="AC313" s="21">
        <f t="shared" si="51"/>
        <v>0.73945360463076659</v>
      </c>
      <c r="AD313" s="1"/>
      <c r="AE313" s="1"/>
      <c r="AF313" s="21" t="str">
        <f t="shared" si="52"/>
        <v xml:space="preserve"> </v>
      </c>
      <c r="AG313">
        <v>3</v>
      </c>
      <c r="AH313">
        <v>39</v>
      </c>
      <c r="AI313" s="42">
        <v>31</v>
      </c>
      <c r="AJ313" s="42">
        <v>277</v>
      </c>
      <c r="AK313" s="42">
        <v>7</v>
      </c>
      <c r="AL313" s="42">
        <v>97</v>
      </c>
      <c r="AM313" s="42">
        <v>159</v>
      </c>
      <c r="AN313" s="42">
        <v>10</v>
      </c>
      <c r="AO313">
        <v>28</v>
      </c>
      <c r="AP313">
        <v>294</v>
      </c>
      <c r="AQ313" s="31">
        <f t="shared" si="53"/>
        <v>8.6956521739130432E-2</v>
      </c>
      <c r="AR313">
        <v>-9.93</v>
      </c>
      <c r="AS313">
        <v>1</v>
      </c>
      <c r="AT313">
        <v>2</v>
      </c>
      <c r="AU313" s="16">
        <f t="shared" si="54"/>
        <v>-92.690882134914744</v>
      </c>
      <c r="AV313" s="4">
        <v>3.34</v>
      </c>
      <c r="AW313" s="4">
        <v>-11.15</v>
      </c>
    </row>
    <row r="314" spans="1:49" x14ac:dyDescent="0.2">
      <c r="A314" s="13" t="s">
        <v>312</v>
      </c>
      <c r="B314" s="13" t="s">
        <v>1318</v>
      </c>
      <c r="C314" s="1" t="s">
        <v>206</v>
      </c>
      <c r="D314" s="13" t="s">
        <v>173</v>
      </c>
      <c r="E314" s="13">
        <v>82</v>
      </c>
      <c r="F314" s="13">
        <v>0</v>
      </c>
      <c r="G314" s="13">
        <v>0</v>
      </c>
      <c r="H314" s="40">
        <f t="shared" si="44"/>
        <v>0</v>
      </c>
      <c r="I314">
        <v>0</v>
      </c>
      <c r="J314">
        <v>0</v>
      </c>
      <c r="K314">
        <v>0</v>
      </c>
      <c r="L314" s="20">
        <f t="shared" si="45"/>
        <v>0</v>
      </c>
      <c r="M314">
        <v>0</v>
      </c>
      <c r="N314">
        <v>0</v>
      </c>
      <c r="O314">
        <v>0</v>
      </c>
      <c r="P314" s="15">
        <f t="shared" si="46"/>
        <v>0</v>
      </c>
      <c r="Q314" s="15">
        <f t="shared" si="47"/>
        <v>0</v>
      </c>
      <c r="R314">
        <v>30</v>
      </c>
      <c r="S314">
        <v>33</v>
      </c>
      <c r="T314">
        <v>5</v>
      </c>
      <c r="U314">
        <v>14</v>
      </c>
      <c r="V314">
        <v>0</v>
      </c>
      <c r="W314" s="16">
        <v>163.01666666669999</v>
      </c>
      <c r="X314" s="26">
        <f t="shared" si="48"/>
        <v>1.9880081300817072</v>
      </c>
      <c r="Y314" s="4">
        <v>165.08</v>
      </c>
      <c r="Z314" s="32">
        <f t="shared" si="49"/>
        <v>2.0131707317073171</v>
      </c>
      <c r="AA314" s="4">
        <v>230.03</v>
      </c>
      <c r="AB314" s="26">
        <f t="shared" si="50"/>
        <v>2.8052439024390243</v>
      </c>
      <c r="AC314" s="21">
        <f t="shared" si="51"/>
        <v>0.41780769912176358</v>
      </c>
      <c r="AD314" s="1"/>
      <c r="AE314" s="1"/>
      <c r="AF314" s="21" t="str">
        <f t="shared" si="52"/>
        <v xml:space="preserve"> </v>
      </c>
      <c r="AG314">
        <v>3</v>
      </c>
      <c r="AH314">
        <v>27</v>
      </c>
      <c r="AI314" s="42">
        <v>22</v>
      </c>
      <c r="AJ314" s="42">
        <v>93</v>
      </c>
      <c r="AK314" s="42">
        <v>6</v>
      </c>
      <c r="AL314" s="42">
        <v>65</v>
      </c>
      <c r="AM314" s="42">
        <v>90</v>
      </c>
      <c r="AN314" s="42">
        <v>4</v>
      </c>
      <c r="AO314">
        <v>22</v>
      </c>
      <c r="AP314">
        <v>135</v>
      </c>
      <c r="AQ314" s="31">
        <f t="shared" si="53"/>
        <v>0.14012738853503184</v>
      </c>
      <c r="AR314">
        <v>-3.28</v>
      </c>
      <c r="AS314">
        <v>1</v>
      </c>
      <c r="AT314">
        <v>0</v>
      </c>
      <c r="AU314" s="16">
        <f t="shared" si="54"/>
        <v>-87.230433729101037</v>
      </c>
      <c r="AV314" s="4">
        <v>6.06</v>
      </c>
      <c r="AW314" s="4">
        <v>1.08</v>
      </c>
    </row>
    <row r="315" spans="1:49" x14ac:dyDescent="0.2">
      <c r="A315" s="13" t="s">
        <v>1151</v>
      </c>
      <c r="B315" s="13" t="s">
        <v>1321</v>
      </c>
      <c r="C315" s="1" t="s">
        <v>482</v>
      </c>
      <c r="D315" s="13" t="s">
        <v>207</v>
      </c>
      <c r="E315" s="13">
        <v>26</v>
      </c>
      <c r="F315" s="13">
        <v>0</v>
      </c>
      <c r="G315" s="13">
        <v>0</v>
      </c>
      <c r="H315" s="40">
        <f t="shared" si="44"/>
        <v>0</v>
      </c>
      <c r="I315">
        <v>0</v>
      </c>
      <c r="J315">
        <v>0</v>
      </c>
      <c r="K315">
        <v>0</v>
      </c>
      <c r="L315" s="20">
        <f t="shared" si="45"/>
        <v>0</v>
      </c>
      <c r="M315">
        <v>0</v>
      </c>
      <c r="N315">
        <v>0</v>
      </c>
      <c r="O315">
        <v>0</v>
      </c>
      <c r="P315" s="15">
        <f t="shared" si="46"/>
        <v>0</v>
      </c>
      <c r="Q315" s="15">
        <f t="shared" si="47"/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s="16">
        <v>0</v>
      </c>
      <c r="X315" s="26">
        <f t="shared" si="48"/>
        <v>0</v>
      </c>
      <c r="Y315" s="4">
        <v>0</v>
      </c>
      <c r="Z315" s="32">
        <f t="shared" si="49"/>
        <v>0</v>
      </c>
      <c r="AA315" s="4">
        <v>141.65</v>
      </c>
      <c r="AB315" s="26">
        <f t="shared" si="50"/>
        <v>5.4480769230769237</v>
      </c>
      <c r="AC315" s="21">
        <f t="shared" si="51"/>
        <v>0</v>
      </c>
      <c r="AD315" s="13">
        <v>0</v>
      </c>
      <c r="AE315" s="13">
        <v>0</v>
      </c>
      <c r="AF315" s="21" t="str">
        <f t="shared" si="52"/>
        <v xml:space="preserve"> </v>
      </c>
      <c r="AG315">
        <v>0</v>
      </c>
      <c r="AH315">
        <v>0</v>
      </c>
      <c r="AI315" s="42">
        <v>0</v>
      </c>
      <c r="AJ315" s="42">
        <v>0</v>
      </c>
      <c r="AK315" s="42">
        <v>0</v>
      </c>
      <c r="AL315" s="42">
        <v>0</v>
      </c>
      <c r="AM315" s="42">
        <v>0</v>
      </c>
      <c r="AN315" s="42">
        <v>0</v>
      </c>
      <c r="AO315">
        <v>0</v>
      </c>
      <c r="AP315">
        <v>0</v>
      </c>
      <c r="AQ315" s="31">
        <f t="shared" si="53"/>
        <v>0</v>
      </c>
      <c r="AR315"/>
      <c r="AS315">
        <v>0</v>
      </c>
      <c r="AT315">
        <v>0</v>
      </c>
      <c r="AU315" s="16">
        <f t="shared" si="54"/>
        <v>0</v>
      </c>
    </row>
    <row r="316" spans="1:49" x14ac:dyDescent="0.2">
      <c r="A316" s="13" t="s">
        <v>1324</v>
      </c>
      <c r="B316" s="13" t="s">
        <v>1325</v>
      </c>
      <c r="C316" s="1" t="s">
        <v>314</v>
      </c>
      <c r="D316" s="13" t="s">
        <v>146</v>
      </c>
      <c r="E316" s="13">
        <v>30</v>
      </c>
      <c r="F316" s="13">
        <v>0</v>
      </c>
      <c r="G316" s="13">
        <v>0</v>
      </c>
      <c r="H316" s="40">
        <f t="shared" si="44"/>
        <v>0</v>
      </c>
      <c r="I316">
        <v>0</v>
      </c>
      <c r="J316">
        <v>0</v>
      </c>
      <c r="K316">
        <v>0</v>
      </c>
      <c r="L316" s="20">
        <f t="shared" si="45"/>
        <v>0</v>
      </c>
      <c r="M316">
        <v>0</v>
      </c>
      <c r="N316">
        <v>1</v>
      </c>
      <c r="O316">
        <v>0</v>
      </c>
      <c r="P316" s="15">
        <f t="shared" si="46"/>
        <v>0</v>
      </c>
      <c r="Q316" s="15">
        <f t="shared" si="47"/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s="16">
        <v>0.46666666670000001</v>
      </c>
      <c r="X316" s="26">
        <f t="shared" si="48"/>
        <v>1.5555555556666666E-2</v>
      </c>
      <c r="Y316" s="4">
        <v>0.64</v>
      </c>
      <c r="Z316" s="32">
        <f t="shared" si="49"/>
        <v>2.1333333333333333E-2</v>
      </c>
      <c r="AA316" s="4">
        <v>147.38</v>
      </c>
      <c r="AB316" s="26">
        <f t="shared" si="50"/>
        <v>4.9126666666666665</v>
      </c>
      <c r="AC316" s="21">
        <f t="shared" si="51"/>
        <v>4.3237400351303877E-3</v>
      </c>
      <c r="AD316" s="13">
        <v>0</v>
      </c>
      <c r="AE316" s="13">
        <v>0</v>
      </c>
      <c r="AF316" s="21" t="str">
        <f t="shared" si="52"/>
        <v xml:space="preserve"> </v>
      </c>
      <c r="AG316">
        <v>0</v>
      </c>
      <c r="AH316">
        <v>0</v>
      </c>
      <c r="AI316" s="42">
        <v>1</v>
      </c>
      <c r="AJ316" s="42">
        <v>0</v>
      </c>
      <c r="AK316" s="42">
        <v>1</v>
      </c>
      <c r="AL316" s="42">
        <v>0</v>
      </c>
      <c r="AM316" s="42">
        <v>0</v>
      </c>
      <c r="AN316" s="42">
        <v>0</v>
      </c>
      <c r="AO316">
        <v>2</v>
      </c>
      <c r="AP316">
        <v>0</v>
      </c>
      <c r="AQ316" s="31">
        <f t="shared" si="53"/>
        <v>1</v>
      </c>
      <c r="AR316">
        <v>85.06</v>
      </c>
      <c r="AS316">
        <v>0</v>
      </c>
      <c r="AT316">
        <v>1</v>
      </c>
      <c r="AU316" s="16">
        <f t="shared" si="54"/>
        <v>120</v>
      </c>
      <c r="AV316" s="4">
        <v>100</v>
      </c>
      <c r="AW316" s="4">
        <v>87.59</v>
      </c>
    </row>
    <row r="317" spans="1:49" x14ac:dyDescent="0.2">
      <c r="A317" s="13" t="s">
        <v>1299</v>
      </c>
      <c r="B317" s="13" t="s">
        <v>1328</v>
      </c>
      <c r="C317" s="1" t="s">
        <v>238</v>
      </c>
      <c r="D317" s="13" t="s">
        <v>146</v>
      </c>
      <c r="E317" s="13">
        <v>25</v>
      </c>
      <c r="F317" s="13">
        <v>0</v>
      </c>
      <c r="G317" s="13">
        <v>0</v>
      </c>
      <c r="H317" s="40">
        <f t="shared" si="44"/>
        <v>0</v>
      </c>
      <c r="I317">
        <v>0</v>
      </c>
      <c r="J317">
        <v>0</v>
      </c>
      <c r="K317">
        <v>0</v>
      </c>
      <c r="L317" s="20">
        <f t="shared" si="45"/>
        <v>0</v>
      </c>
      <c r="M317">
        <v>0</v>
      </c>
      <c r="N317">
        <v>0</v>
      </c>
      <c r="O317">
        <v>0</v>
      </c>
      <c r="P317" s="15">
        <f t="shared" si="46"/>
        <v>0</v>
      </c>
      <c r="Q317" s="15">
        <f t="shared" si="47"/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s="16">
        <v>1.3333333333000001</v>
      </c>
      <c r="X317" s="26">
        <f t="shared" si="48"/>
        <v>5.3333333332000007E-2</v>
      </c>
      <c r="Y317" s="4">
        <v>1.75</v>
      </c>
      <c r="Z317" s="32">
        <f t="shared" si="49"/>
        <v>7.0000000000000007E-2</v>
      </c>
      <c r="AA317" s="4">
        <v>95.53</v>
      </c>
      <c r="AB317" s="26">
        <f t="shared" si="50"/>
        <v>3.8212000000000002</v>
      </c>
      <c r="AC317" s="21">
        <f t="shared" si="51"/>
        <v>1.7989309210526317E-2</v>
      </c>
      <c r="AD317" s="13">
        <v>2</v>
      </c>
      <c r="AE317" s="13">
        <v>1</v>
      </c>
      <c r="AF317" s="21">
        <f t="shared" si="52"/>
        <v>0.66666666666666663</v>
      </c>
      <c r="AG317">
        <v>0</v>
      </c>
      <c r="AH317">
        <v>0</v>
      </c>
      <c r="AI317" s="42">
        <v>0</v>
      </c>
      <c r="AJ317" s="42">
        <v>0</v>
      </c>
      <c r="AK317" s="42">
        <v>0</v>
      </c>
      <c r="AL317" s="42">
        <v>0</v>
      </c>
      <c r="AM317" s="42">
        <v>2</v>
      </c>
      <c r="AN317" s="42">
        <v>0</v>
      </c>
      <c r="AO317">
        <v>0</v>
      </c>
      <c r="AP317">
        <v>1</v>
      </c>
      <c r="AQ317" s="31">
        <f t="shared" si="53"/>
        <v>0</v>
      </c>
      <c r="AR317">
        <v>-7.83</v>
      </c>
      <c r="AS317">
        <v>0</v>
      </c>
      <c r="AT317">
        <v>0</v>
      </c>
      <c r="AU317" s="16">
        <f t="shared" si="54"/>
        <v>-68.571428571428569</v>
      </c>
      <c r="AV317" s="4">
        <v>33.33</v>
      </c>
      <c r="AW317" s="4">
        <v>25.96</v>
      </c>
    </row>
    <row r="318" spans="1:49" x14ac:dyDescent="0.2">
      <c r="A318" s="13" t="s">
        <v>1331</v>
      </c>
      <c r="B318" s="13" t="s">
        <v>1332</v>
      </c>
      <c r="C318" s="1" t="s">
        <v>302</v>
      </c>
      <c r="D318" s="13" t="s">
        <v>146</v>
      </c>
      <c r="E318" s="13">
        <v>7</v>
      </c>
      <c r="F318" s="13">
        <v>0</v>
      </c>
      <c r="G318" s="13">
        <v>0</v>
      </c>
      <c r="H318" s="40">
        <f t="shared" si="44"/>
        <v>0</v>
      </c>
      <c r="I318">
        <v>0</v>
      </c>
      <c r="J318">
        <v>0</v>
      </c>
      <c r="K318">
        <v>0</v>
      </c>
      <c r="L318" s="20">
        <f t="shared" si="45"/>
        <v>0</v>
      </c>
      <c r="M318">
        <v>0</v>
      </c>
      <c r="N318">
        <v>0</v>
      </c>
      <c r="O318">
        <v>0</v>
      </c>
      <c r="P318" s="15">
        <f t="shared" si="46"/>
        <v>0</v>
      </c>
      <c r="Q318" s="15">
        <f t="shared" si="47"/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s="16">
        <v>0</v>
      </c>
      <c r="X318" s="26">
        <f t="shared" si="48"/>
        <v>0</v>
      </c>
      <c r="Y318" s="4">
        <v>0</v>
      </c>
      <c r="Z318" s="32">
        <f t="shared" si="49"/>
        <v>0</v>
      </c>
      <c r="AA318" s="4">
        <v>38.76</v>
      </c>
      <c r="AB318" s="26">
        <f t="shared" si="50"/>
        <v>5.5371428571428565</v>
      </c>
      <c r="AC318" s="21">
        <f t="shared" si="51"/>
        <v>0</v>
      </c>
      <c r="AD318" s="13">
        <v>0</v>
      </c>
      <c r="AE318" s="13">
        <v>0</v>
      </c>
      <c r="AF318" s="21" t="str">
        <f t="shared" si="52"/>
        <v xml:space="preserve"> </v>
      </c>
      <c r="AG318">
        <v>0</v>
      </c>
      <c r="AH318">
        <v>0</v>
      </c>
      <c r="AI318" s="42">
        <v>0</v>
      </c>
      <c r="AJ318" s="42">
        <v>0</v>
      </c>
      <c r="AK318" s="42">
        <v>0</v>
      </c>
      <c r="AL318" s="42">
        <v>0</v>
      </c>
      <c r="AM318" s="42">
        <v>0</v>
      </c>
      <c r="AN318" s="42">
        <v>0</v>
      </c>
      <c r="AO318">
        <v>0</v>
      </c>
      <c r="AP318">
        <v>0</v>
      </c>
      <c r="AQ318" s="31">
        <f t="shared" si="53"/>
        <v>0</v>
      </c>
      <c r="AR318"/>
      <c r="AS318">
        <v>0</v>
      </c>
      <c r="AT318">
        <v>0</v>
      </c>
      <c r="AU318" s="16">
        <f t="shared" si="54"/>
        <v>0</v>
      </c>
    </row>
    <row r="319" spans="1:49" x14ac:dyDescent="0.2">
      <c r="A319" s="13" t="s">
        <v>274</v>
      </c>
      <c r="B319" s="13" t="s">
        <v>1335</v>
      </c>
      <c r="C319" s="1" t="s">
        <v>167</v>
      </c>
      <c r="D319" s="13" t="s">
        <v>173</v>
      </c>
      <c r="E319" s="13">
        <v>68</v>
      </c>
      <c r="F319" s="13">
        <v>0</v>
      </c>
      <c r="G319" s="13">
        <v>0</v>
      </c>
      <c r="H319" s="40">
        <f t="shared" si="44"/>
        <v>0</v>
      </c>
      <c r="I319">
        <v>0</v>
      </c>
      <c r="J319">
        <v>0</v>
      </c>
      <c r="K319">
        <v>0</v>
      </c>
      <c r="L319" s="20">
        <f t="shared" si="45"/>
        <v>0</v>
      </c>
      <c r="M319">
        <v>3</v>
      </c>
      <c r="N319">
        <v>0</v>
      </c>
      <c r="O319">
        <v>0</v>
      </c>
      <c r="P319" s="15">
        <f t="shared" si="46"/>
        <v>0</v>
      </c>
      <c r="Q319" s="15">
        <f t="shared" si="47"/>
        <v>0</v>
      </c>
      <c r="R319">
        <v>16</v>
      </c>
      <c r="S319">
        <v>15</v>
      </c>
      <c r="T319">
        <v>4</v>
      </c>
      <c r="U319">
        <v>3</v>
      </c>
      <c r="V319">
        <v>3</v>
      </c>
      <c r="W319" s="16">
        <v>146.5</v>
      </c>
      <c r="X319" s="26">
        <f t="shared" si="48"/>
        <v>2.1544117647058822</v>
      </c>
      <c r="Y319" s="4">
        <v>141.12</v>
      </c>
      <c r="Z319" s="32">
        <f t="shared" si="49"/>
        <v>2.0752941176470587</v>
      </c>
      <c r="AA319" s="4">
        <v>225.12</v>
      </c>
      <c r="AB319" s="26">
        <f t="shared" si="50"/>
        <v>3.3105882352941176</v>
      </c>
      <c r="AC319" s="21">
        <f t="shared" si="51"/>
        <v>0.38532110091743116</v>
      </c>
      <c r="AD319" s="1"/>
      <c r="AE319" s="1"/>
      <c r="AF319" s="21" t="str">
        <f t="shared" si="52"/>
        <v xml:space="preserve"> </v>
      </c>
      <c r="AG319">
        <v>0</v>
      </c>
      <c r="AH319">
        <v>26</v>
      </c>
      <c r="AI319" s="42">
        <v>20</v>
      </c>
      <c r="AJ319" s="42">
        <v>115</v>
      </c>
      <c r="AK319" s="42">
        <v>6</v>
      </c>
      <c r="AL319" s="42">
        <v>60</v>
      </c>
      <c r="AM319" s="42">
        <v>65</v>
      </c>
      <c r="AN319" s="42">
        <v>4</v>
      </c>
      <c r="AO319">
        <v>14</v>
      </c>
      <c r="AP319">
        <v>123</v>
      </c>
      <c r="AQ319" s="31">
        <f t="shared" si="53"/>
        <v>0.10218978102189781</v>
      </c>
      <c r="AR319">
        <v>-2.15</v>
      </c>
      <c r="AS319">
        <v>1</v>
      </c>
      <c r="AT319">
        <v>1</v>
      </c>
      <c r="AU319" s="16">
        <f t="shared" si="54"/>
        <v>-100.34013605442176</v>
      </c>
      <c r="AV319" s="4">
        <v>3.54</v>
      </c>
      <c r="AW319" s="4">
        <v>-0.67</v>
      </c>
    </row>
    <row r="320" spans="1:49" x14ac:dyDescent="0.2">
      <c r="A320" s="13" t="s">
        <v>496</v>
      </c>
      <c r="B320" s="13" t="s">
        <v>1337</v>
      </c>
      <c r="C320" s="1" t="s">
        <v>482</v>
      </c>
      <c r="D320" s="13" t="s">
        <v>173</v>
      </c>
      <c r="E320" s="13">
        <v>75</v>
      </c>
      <c r="F320" s="13">
        <v>0</v>
      </c>
      <c r="G320" s="13">
        <v>0</v>
      </c>
      <c r="H320" s="40">
        <f t="shared" si="44"/>
        <v>0</v>
      </c>
      <c r="I320">
        <v>0</v>
      </c>
      <c r="J320">
        <v>0</v>
      </c>
      <c r="K320">
        <v>0</v>
      </c>
      <c r="L320" s="20">
        <f t="shared" si="45"/>
        <v>0</v>
      </c>
      <c r="M320">
        <v>1</v>
      </c>
      <c r="N320">
        <v>2</v>
      </c>
      <c r="O320">
        <v>0</v>
      </c>
      <c r="P320" s="15">
        <f t="shared" si="46"/>
        <v>0</v>
      </c>
      <c r="Q320" s="15">
        <f t="shared" si="47"/>
        <v>0</v>
      </c>
      <c r="R320">
        <v>15</v>
      </c>
      <c r="S320">
        <v>25</v>
      </c>
      <c r="T320">
        <v>4</v>
      </c>
      <c r="U320">
        <v>6</v>
      </c>
      <c r="V320">
        <v>3</v>
      </c>
      <c r="W320" s="16">
        <v>187.05</v>
      </c>
      <c r="X320" s="26">
        <f t="shared" si="48"/>
        <v>2.4940000000000002</v>
      </c>
      <c r="Y320" s="4">
        <v>186.1</v>
      </c>
      <c r="Z320" s="32">
        <f t="shared" si="49"/>
        <v>2.4813333333333332</v>
      </c>
      <c r="AA320" s="4">
        <v>200.83</v>
      </c>
      <c r="AB320" s="26">
        <f t="shared" si="50"/>
        <v>2.6777333333333333</v>
      </c>
      <c r="AC320" s="21">
        <f t="shared" si="51"/>
        <v>0.48096554932416719</v>
      </c>
      <c r="AD320" s="1"/>
      <c r="AE320" s="1"/>
      <c r="AF320" s="21" t="str">
        <f t="shared" si="52"/>
        <v xml:space="preserve"> </v>
      </c>
      <c r="AG320">
        <v>3</v>
      </c>
      <c r="AH320">
        <v>19</v>
      </c>
      <c r="AI320" s="42">
        <v>26</v>
      </c>
      <c r="AJ320" s="42">
        <v>130</v>
      </c>
      <c r="AK320" s="42">
        <v>8</v>
      </c>
      <c r="AL320" s="42">
        <v>64</v>
      </c>
      <c r="AM320" s="42">
        <v>79</v>
      </c>
      <c r="AN320" s="42">
        <v>8</v>
      </c>
      <c r="AO320">
        <v>27</v>
      </c>
      <c r="AP320">
        <v>133</v>
      </c>
      <c r="AQ320" s="31">
        <f t="shared" si="53"/>
        <v>0.16875000000000001</v>
      </c>
      <c r="AR320">
        <v>1.98</v>
      </c>
      <c r="AS320">
        <v>3</v>
      </c>
      <c r="AT320">
        <v>7</v>
      </c>
      <c r="AU320" s="16">
        <f t="shared" si="54"/>
        <v>-79.634605051047814</v>
      </c>
      <c r="AV320" s="4">
        <v>6.63</v>
      </c>
      <c r="AW320" s="4">
        <v>-3.73</v>
      </c>
    </row>
    <row r="321" spans="1:49" x14ac:dyDescent="0.2">
      <c r="A321" s="13" t="s">
        <v>1340</v>
      </c>
      <c r="B321" s="13" t="s">
        <v>1341</v>
      </c>
      <c r="C321" s="1" t="s">
        <v>219</v>
      </c>
      <c r="D321" s="13" t="s">
        <v>173</v>
      </c>
      <c r="E321" s="13">
        <v>31</v>
      </c>
      <c r="F321" s="13">
        <v>0</v>
      </c>
      <c r="G321" s="13">
        <v>0</v>
      </c>
      <c r="H321" s="40">
        <f t="shared" si="44"/>
        <v>0</v>
      </c>
      <c r="I321">
        <v>0</v>
      </c>
      <c r="J321">
        <v>0</v>
      </c>
      <c r="K321">
        <v>0</v>
      </c>
      <c r="L321" s="20">
        <f t="shared" si="45"/>
        <v>0</v>
      </c>
      <c r="M321">
        <v>1</v>
      </c>
      <c r="N321">
        <v>1</v>
      </c>
      <c r="O321">
        <v>0</v>
      </c>
      <c r="P321" s="15">
        <f t="shared" si="46"/>
        <v>0</v>
      </c>
      <c r="Q321" s="15">
        <f t="shared" si="47"/>
        <v>0</v>
      </c>
      <c r="R321">
        <v>7</v>
      </c>
      <c r="S321">
        <v>3</v>
      </c>
      <c r="T321">
        <v>0</v>
      </c>
      <c r="U321">
        <v>1</v>
      </c>
      <c r="V321">
        <v>0</v>
      </c>
      <c r="W321" s="16">
        <v>20.833333333300001</v>
      </c>
      <c r="X321" s="26">
        <f t="shared" si="48"/>
        <v>0.67204301075161288</v>
      </c>
      <c r="Y321" s="4">
        <v>19.3</v>
      </c>
      <c r="Z321" s="32">
        <f t="shared" si="49"/>
        <v>0.6225806451612903</v>
      </c>
      <c r="AA321" s="4">
        <v>137.68</v>
      </c>
      <c r="AB321" s="26">
        <f t="shared" si="50"/>
        <v>4.4412903225806453</v>
      </c>
      <c r="AC321" s="21">
        <f t="shared" si="51"/>
        <v>0.12294559816537137</v>
      </c>
      <c r="AD321" s="1"/>
      <c r="AE321" s="1"/>
      <c r="AF321" s="21" t="str">
        <f t="shared" si="52"/>
        <v xml:space="preserve"> </v>
      </c>
      <c r="AG321">
        <v>0</v>
      </c>
      <c r="AH321">
        <v>2</v>
      </c>
      <c r="AI321" s="42">
        <v>4</v>
      </c>
      <c r="AJ321" s="42">
        <v>15</v>
      </c>
      <c r="AK321" s="42">
        <v>1</v>
      </c>
      <c r="AL321" s="42">
        <v>3</v>
      </c>
      <c r="AM321" s="42">
        <v>16</v>
      </c>
      <c r="AN321" s="42">
        <v>0</v>
      </c>
      <c r="AO321">
        <v>3</v>
      </c>
      <c r="AP321">
        <v>18</v>
      </c>
      <c r="AQ321" s="31">
        <f t="shared" si="53"/>
        <v>0.14285714285714285</v>
      </c>
      <c r="AR321">
        <v>5.59</v>
      </c>
      <c r="AS321">
        <v>0</v>
      </c>
      <c r="AT321">
        <v>0</v>
      </c>
      <c r="AU321" s="16">
        <f t="shared" si="54"/>
        <v>-96.373056994818654</v>
      </c>
      <c r="AV321" s="4">
        <v>8.33</v>
      </c>
      <c r="AW321" s="4">
        <v>6.04</v>
      </c>
    </row>
    <row r="322" spans="1:49" x14ac:dyDescent="0.2">
      <c r="A322" s="13" t="s">
        <v>759</v>
      </c>
      <c r="B322" s="13" t="s">
        <v>1344</v>
      </c>
      <c r="C322" s="1" t="s">
        <v>302</v>
      </c>
      <c r="D322" s="13" t="s">
        <v>173</v>
      </c>
      <c r="E322" s="13">
        <v>76</v>
      </c>
      <c r="F322" s="13">
        <v>0</v>
      </c>
      <c r="G322" s="13">
        <v>0</v>
      </c>
      <c r="H322" s="40">
        <f t="shared" ref="H322:H385" si="55">F322+G322</f>
        <v>0</v>
      </c>
      <c r="I322">
        <v>0</v>
      </c>
      <c r="J322">
        <v>0</v>
      </c>
      <c r="K322">
        <v>0</v>
      </c>
      <c r="L322" s="20">
        <f t="shared" ref="L322:L385" si="56">IF(AG322&gt;0,J322/(AG322/(AG322+AI322)),0)</f>
        <v>0</v>
      </c>
      <c r="M322">
        <v>2</v>
      </c>
      <c r="N322">
        <v>1</v>
      </c>
      <c r="O322">
        <v>0</v>
      </c>
      <c r="P322" s="15">
        <f t="shared" ref="P322:P385" si="57">IF(M322&gt;0,F322/M322,0)</f>
        <v>0</v>
      </c>
      <c r="Q322" s="15">
        <f t="shared" ref="Q322:Q385" si="58">IF(SUM(M322:O322)&gt;0,F322/SUM(M322:O322),0)</f>
        <v>0</v>
      </c>
      <c r="R322">
        <v>14</v>
      </c>
      <c r="S322">
        <v>12</v>
      </c>
      <c r="T322">
        <v>4</v>
      </c>
      <c r="U322">
        <v>1</v>
      </c>
      <c r="V322">
        <v>0</v>
      </c>
      <c r="W322" s="16">
        <v>165.8</v>
      </c>
      <c r="X322" s="26">
        <f t="shared" ref="X322:X385" si="59">W322/E322</f>
        <v>2.1815789473684211</v>
      </c>
      <c r="Y322" s="4">
        <v>161.15</v>
      </c>
      <c r="Z322" s="32">
        <f t="shared" ref="Z322:Z385" si="60">Y322/E322</f>
        <v>2.1203947368421052</v>
      </c>
      <c r="AA322" s="4">
        <v>203.94</v>
      </c>
      <c r="AB322" s="26">
        <f t="shared" ref="AB322:AB385" si="61">AA322/E322</f>
        <v>2.6834210526315787</v>
      </c>
      <c r="AC322" s="21">
        <f t="shared" ref="AC322:AC385" si="62">IF(Z322&gt;0,Z322/(Z322+AB322),0)</f>
        <v>0.44139801144923169</v>
      </c>
      <c r="AD322" s="1"/>
      <c r="AE322" s="1"/>
      <c r="AF322" s="21" t="str">
        <f t="shared" ref="AF322:AF385" si="63">IF((AD322+AE322)&gt;0,AD322/(AD322+AE322)," ")</f>
        <v xml:space="preserve"> </v>
      </c>
      <c r="AG322">
        <v>0</v>
      </c>
      <c r="AH322">
        <v>22</v>
      </c>
      <c r="AI322" s="42">
        <v>14</v>
      </c>
      <c r="AJ322" s="42">
        <v>115</v>
      </c>
      <c r="AK322" s="42">
        <v>7</v>
      </c>
      <c r="AL322" s="42">
        <v>58</v>
      </c>
      <c r="AM322" s="42">
        <v>53</v>
      </c>
      <c r="AN322" s="42">
        <v>8</v>
      </c>
      <c r="AO322">
        <v>14</v>
      </c>
      <c r="AP322">
        <v>108</v>
      </c>
      <c r="AQ322" s="31">
        <f t="shared" ref="AQ322:AQ385" si="64">AO322/MAX(1,AO322+AP322)</f>
        <v>0.11475409836065574</v>
      </c>
      <c r="AR322">
        <v>1.36</v>
      </c>
      <c r="AS322">
        <v>2</v>
      </c>
      <c r="AT322">
        <v>2</v>
      </c>
      <c r="AU322" s="16">
        <f t="shared" ref="AU322:AU385" si="65">((AG322+AI322+AK322+AN322)-(AH322+AJ322+AL322+AM322))/MAX(1,Y322)*60</f>
        <v>-81.53893887682284</v>
      </c>
      <c r="AV322" s="4">
        <v>6.08</v>
      </c>
      <c r="AW322" s="4">
        <v>-0.99</v>
      </c>
    </row>
    <row r="323" spans="1:49" x14ac:dyDescent="0.2">
      <c r="A323" s="13" t="s">
        <v>1348</v>
      </c>
      <c r="B323" s="13" t="s">
        <v>1349</v>
      </c>
      <c r="C323" s="1" t="s">
        <v>162</v>
      </c>
      <c r="D323" s="13" t="s">
        <v>173</v>
      </c>
      <c r="E323" s="13">
        <v>76</v>
      </c>
      <c r="F323" s="13">
        <v>0</v>
      </c>
      <c r="G323" s="13">
        <v>0</v>
      </c>
      <c r="H323" s="40">
        <f t="shared" si="55"/>
        <v>0</v>
      </c>
      <c r="I323">
        <v>0</v>
      </c>
      <c r="J323">
        <v>0</v>
      </c>
      <c r="K323">
        <v>0</v>
      </c>
      <c r="L323" s="20">
        <f t="shared" si="56"/>
        <v>0</v>
      </c>
      <c r="M323">
        <v>2</v>
      </c>
      <c r="N323">
        <v>1</v>
      </c>
      <c r="O323">
        <v>1</v>
      </c>
      <c r="P323" s="15">
        <f t="shared" si="57"/>
        <v>0</v>
      </c>
      <c r="Q323" s="15">
        <f t="shared" si="58"/>
        <v>0</v>
      </c>
      <c r="R323">
        <v>26</v>
      </c>
      <c r="S323">
        <v>5</v>
      </c>
      <c r="T323">
        <v>3</v>
      </c>
      <c r="U323">
        <v>3</v>
      </c>
      <c r="V323">
        <v>4</v>
      </c>
      <c r="W323" s="16">
        <v>170.5</v>
      </c>
      <c r="X323" s="26">
        <f t="shared" si="59"/>
        <v>2.2434210526315788</v>
      </c>
      <c r="Y323" s="4">
        <v>158.69999999999999</v>
      </c>
      <c r="Z323" s="32">
        <f t="shared" si="60"/>
        <v>2.0881578947368418</v>
      </c>
      <c r="AA323" s="4">
        <v>200.79</v>
      </c>
      <c r="AB323" s="26">
        <f t="shared" si="61"/>
        <v>2.6419736842105261</v>
      </c>
      <c r="AC323" s="21">
        <f t="shared" si="62"/>
        <v>0.44145873320537421</v>
      </c>
      <c r="AD323" s="1"/>
      <c r="AE323" s="1"/>
      <c r="AF323" s="21" t="str">
        <f t="shared" si="63"/>
        <v xml:space="preserve"> </v>
      </c>
      <c r="AG323">
        <v>1</v>
      </c>
      <c r="AH323">
        <v>14</v>
      </c>
      <c r="AI323" s="42">
        <v>12</v>
      </c>
      <c r="AJ323" s="42">
        <v>133</v>
      </c>
      <c r="AK323" s="42">
        <v>5</v>
      </c>
      <c r="AL323" s="42">
        <v>77</v>
      </c>
      <c r="AM323" s="42">
        <v>63</v>
      </c>
      <c r="AN323" s="42">
        <v>9</v>
      </c>
      <c r="AO323">
        <v>17</v>
      </c>
      <c r="AP323">
        <v>160</v>
      </c>
      <c r="AQ323" s="31">
        <f t="shared" si="64"/>
        <v>9.6045197740112997E-2</v>
      </c>
      <c r="AR323">
        <v>0.23</v>
      </c>
      <c r="AS323">
        <v>1</v>
      </c>
      <c r="AT323">
        <v>2</v>
      </c>
      <c r="AU323" s="16">
        <f t="shared" si="65"/>
        <v>-98.298676748582238</v>
      </c>
      <c r="AV323" s="4">
        <v>3.95</v>
      </c>
      <c r="AW323" s="4">
        <v>0.51</v>
      </c>
    </row>
    <row r="324" spans="1:49" x14ac:dyDescent="0.2">
      <c r="A324" s="13" t="s">
        <v>1352</v>
      </c>
      <c r="B324" s="13" t="s">
        <v>1353</v>
      </c>
      <c r="C324" s="1" t="s">
        <v>264</v>
      </c>
      <c r="D324" s="13" t="s">
        <v>173</v>
      </c>
      <c r="E324" s="13">
        <v>61</v>
      </c>
      <c r="F324" s="13">
        <v>0</v>
      </c>
      <c r="G324" s="13">
        <v>0</v>
      </c>
      <c r="H324" s="40">
        <f t="shared" si="55"/>
        <v>0</v>
      </c>
      <c r="I324">
        <v>0</v>
      </c>
      <c r="J324">
        <v>0</v>
      </c>
      <c r="K324">
        <v>0</v>
      </c>
      <c r="L324" s="20">
        <f t="shared" si="56"/>
        <v>0</v>
      </c>
      <c r="M324">
        <v>1</v>
      </c>
      <c r="N324">
        <v>0</v>
      </c>
      <c r="O324">
        <v>0</v>
      </c>
      <c r="P324" s="15">
        <f t="shared" si="57"/>
        <v>0</v>
      </c>
      <c r="Q324" s="15">
        <f t="shared" si="58"/>
        <v>0</v>
      </c>
      <c r="R324">
        <v>12</v>
      </c>
      <c r="S324">
        <v>1</v>
      </c>
      <c r="T324">
        <v>6</v>
      </c>
      <c r="U324">
        <v>0</v>
      </c>
      <c r="V324">
        <v>2</v>
      </c>
      <c r="W324" s="16">
        <v>76.466666666699993</v>
      </c>
      <c r="X324" s="26">
        <f t="shared" si="59"/>
        <v>1.2535519125688523</v>
      </c>
      <c r="Y324" s="4">
        <v>68.44</v>
      </c>
      <c r="Z324" s="32">
        <f t="shared" si="60"/>
        <v>1.121967213114754</v>
      </c>
      <c r="AA324" s="4">
        <v>223.5</v>
      </c>
      <c r="AB324" s="26">
        <f t="shared" si="61"/>
        <v>3.6639344262295084</v>
      </c>
      <c r="AC324" s="21">
        <f t="shared" si="62"/>
        <v>0.23443173254778379</v>
      </c>
      <c r="AD324" s="1"/>
      <c r="AE324" s="1"/>
      <c r="AF324" s="21" t="str">
        <f t="shared" si="63"/>
        <v xml:space="preserve"> </v>
      </c>
      <c r="AG324">
        <v>0</v>
      </c>
      <c r="AH324">
        <v>5</v>
      </c>
      <c r="AI324" s="42">
        <v>16</v>
      </c>
      <c r="AJ324" s="42">
        <v>49</v>
      </c>
      <c r="AK324" s="42">
        <v>4</v>
      </c>
      <c r="AL324" s="42">
        <v>22</v>
      </c>
      <c r="AM324" s="42">
        <v>31</v>
      </c>
      <c r="AN324" s="42">
        <v>4</v>
      </c>
      <c r="AO324">
        <v>12</v>
      </c>
      <c r="AP324">
        <v>42</v>
      </c>
      <c r="AQ324" s="31">
        <f t="shared" si="64"/>
        <v>0.22222222222222221</v>
      </c>
      <c r="AR324">
        <v>11.39</v>
      </c>
      <c r="AS324">
        <v>0</v>
      </c>
      <c r="AT324">
        <v>3</v>
      </c>
      <c r="AU324" s="16">
        <f t="shared" si="65"/>
        <v>-72.764465225014618</v>
      </c>
      <c r="AV324" s="4">
        <v>20.93</v>
      </c>
      <c r="AW324" s="4">
        <v>15.02</v>
      </c>
    </row>
    <row r="325" spans="1:49" x14ac:dyDescent="0.2">
      <c r="A325" s="13" t="s">
        <v>1352</v>
      </c>
      <c r="B325" s="13" t="s">
        <v>1357</v>
      </c>
      <c r="C325" s="1" t="s">
        <v>179</v>
      </c>
      <c r="D325" s="13" t="s">
        <v>129</v>
      </c>
      <c r="E325" s="13">
        <v>82</v>
      </c>
      <c r="F325" s="13">
        <v>0</v>
      </c>
      <c r="G325" s="13">
        <v>1</v>
      </c>
      <c r="H325" s="40">
        <f t="shared" si="55"/>
        <v>1</v>
      </c>
      <c r="I325">
        <v>0</v>
      </c>
      <c r="J325">
        <v>1</v>
      </c>
      <c r="K325">
        <v>0</v>
      </c>
      <c r="L325" s="20">
        <f t="shared" si="56"/>
        <v>27</v>
      </c>
      <c r="M325">
        <v>16</v>
      </c>
      <c r="N325">
        <v>3</v>
      </c>
      <c r="O325">
        <v>3</v>
      </c>
      <c r="P325" s="15">
        <f t="shared" si="57"/>
        <v>0</v>
      </c>
      <c r="Q325" s="15">
        <f t="shared" si="58"/>
        <v>0</v>
      </c>
      <c r="R325">
        <v>11</v>
      </c>
      <c r="S325">
        <v>1</v>
      </c>
      <c r="T325">
        <v>8</v>
      </c>
      <c r="U325">
        <v>7</v>
      </c>
      <c r="V325">
        <v>12</v>
      </c>
      <c r="W325" s="16">
        <v>160.6833333333</v>
      </c>
      <c r="X325" s="26">
        <f t="shared" si="59"/>
        <v>1.9595528455280489</v>
      </c>
      <c r="Y325" s="4">
        <v>157.24</v>
      </c>
      <c r="Z325" s="32">
        <f t="shared" si="60"/>
        <v>1.9175609756097562</v>
      </c>
      <c r="AA325" s="4">
        <v>227.42</v>
      </c>
      <c r="AB325" s="26">
        <f t="shared" si="61"/>
        <v>2.7734146341463415</v>
      </c>
      <c r="AC325" s="21">
        <f t="shared" si="62"/>
        <v>0.40877658191649768</v>
      </c>
      <c r="AD325" s="13">
        <v>3</v>
      </c>
      <c r="AE325" s="13">
        <v>4</v>
      </c>
      <c r="AF325" s="21">
        <f t="shared" si="63"/>
        <v>0.42857142857142855</v>
      </c>
      <c r="AG325">
        <v>1</v>
      </c>
      <c r="AH325">
        <v>14</v>
      </c>
      <c r="AI325" s="42">
        <v>26</v>
      </c>
      <c r="AJ325" s="42">
        <v>99</v>
      </c>
      <c r="AK325" s="42">
        <v>3</v>
      </c>
      <c r="AL325" s="42">
        <v>49</v>
      </c>
      <c r="AM325" s="42">
        <v>51</v>
      </c>
      <c r="AN325" s="42">
        <v>7</v>
      </c>
      <c r="AO325">
        <v>17</v>
      </c>
      <c r="AP325">
        <v>89</v>
      </c>
      <c r="AQ325" s="31">
        <f t="shared" si="64"/>
        <v>0.16037735849056603</v>
      </c>
      <c r="AR325">
        <v>-5.39</v>
      </c>
      <c r="AS325">
        <v>2</v>
      </c>
      <c r="AT325">
        <v>2</v>
      </c>
      <c r="AU325" s="16">
        <f t="shared" si="65"/>
        <v>-67.158483846349526</v>
      </c>
      <c r="AV325" s="4">
        <v>2.2999999999999998</v>
      </c>
      <c r="AW325" s="4">
        <v>-10.95</v>
      </c>
    </row>
    <row r="326" spans="1:49" x14ac:dyDescent="0.2">
      <c r="A326" s="13" t="s">
        <v>1360</v>
      </c>
      <c r="B326" s="13" t="s">
        <v>1361</v>
      </c>
      <c r="C326" s="1" t="s">
        <v>358</v>
      </c>
      <c r="D326" s="13" t="s">
        <v>173</v>
      </c>
      <c r="E326" s="13">
        <v>81</v>
      </c>
      <c r="F326" s="13">
        <v>0</v>
      </c>
      <c r="G326" s="13">
        <v>0</v>
      </c>
      <c r="H326" s="40">
        <f t="shared" si="55"/>
        <v>0</v>
      </c>
      <c r="I326">
        <v>0</v>
      </c>
      <c r="J326">
        <v>0</v>
      </c>
      <c r="K326">
        <v>0</v>
      </c>
      <c r="L326" s="20">
        <f t="shared" si="56"/>
        <v>0</v>
      </c>
      <c r="M326">
        <v>2</v>
      </c>
      <c r="N326">
        <v>0</v>
      </c>
      <c r="O326">
        <v>0</v>
      </c>
      <c r="P326" s="15">
        <f t="shared" si="57"/>
        <v>0</v>
      </c>
      <c r="Q326" s="15">
        <f t="shared" si="58"/>
        <v>0</v>
      </c>
      <c r="R326">
        <v>13</v>
      </c>
      <c r="S326">
        <v>8</v>
      </c>
      <c r="T326">
        <v>6</v>
      </c>
      <c r="U326">
        <v>2</v>
      </c>
      <c r="V326">
        <v>3</v>
      </c>
      <c r="W326" s="16">
        <v>164.6</v>
      </c>
      <c r="X326" s="26">
        <f t="shared" si="59"/>
        <v>2.0320987654320986</v>
      </c>
      <c r="Y326" s="4">
        <v>166.01</v>
      </c>
      <c r="Z326" s="32">
        <f t="shared" si="60"/>
        <v>2.0495061728395059</v>
      </c>
      <c r="AA326" s="4">
        <v>151.94</v>
      </c>
      <c r="AB326" s="26">
        <f t="shared" si="61"/>
        <v>1.8758024691358024</v>
      </c>
      <c r="AC326" s="21">
        <f t="shared" si="62"/>
        <v>0.52212612045919171</v>
      </c>
      <c r="AD326" s="1"/>
      <c r="AE326" s="1"/>
      <c r="AF326" s="21" t="str">
        <f t="shared" si="63"/>
        <v xml:space="preserve"> </v>
      </c>
      <c r="AG326">
        <v>0</v>
      </c>
      <c r="AH326">
        <v>14</v>
      </c>
      <c r="AI326" s="42">
        <v>18</v>
      </c>
      <c r="AJ326" s="42">
        <v>116</v>
      </c>
      <c r="AK326" s="42">
        <v>8</v>
      </c>
      <c r="AL326" s="42">
        <v>47</v>
      </c>
      <c r="AM326" s="42">
        <v>66</v>
      </c>
      <c r="AN326" s="42">
        <v>2</v>
      </c>
      <c r="AO326">
        <v>15</v>
      </c>
      <c r="AP326">
        <v>114</v>
      </c>
      <c r="AQ326" s="31">
        <f t="shared" si="64"/>
        <v>0.11627906976744186</v>
      </c>
      <c r="AR326">
        <v>-2.31</v>
      </c>
      <c r="AS326">
        <v>1</v>
      </c>
      <c r="AT326">
        <v>0</v>
      </c>
      <c r="AU326" s="16">
        <f t="shared" si="65"/>
        <v>-77.706162279380763</v>
      </c>
      <c r="AV326" s="4">
        <v>3.87</v>
      </c>
      <c r="AW326" s="4">
        <v>-1.97</v>
      </c>
    </row>
    <row r="327" spans="1:49" x14ac:dyDescent="0.2">
      <c r="A327" s="13" t="s">
        <v>1363</v>
      </c>
      <c r="B327" s="13" t="s">
        <v>1364</v>
      </c>
      <c r="C327" s="1" t="s">
        <v>554</v>
      </c>
      <c r="D327" s="13" t="s">
        <v>146</v>
      </c>
      <c r="E327" s="13">
        <v>4</v>
      </c>
      <c r="F327" s="13">
        <v>0</v>
      </c>
      <c r="G327" s="13">
        <v>0</v>
      </c>
      <c r="H327" s="40">
        <f t="shared" si="55"/>
        <v>0</v>
      </c>
      <c r="I327">
        <v>0</v>
      </c>
      <c r="J327">
        <v>0</v>
      </c>
      <c r="K327">
        <v>0</v>
      </c>
      <c r="L327" s="20">
        <f t="shared" si="56"/>
        <v>0</v>
      </c>
      <c r="M327">
        <v>0</v>
      </c>
      <c r="N327">
        <v>0</v>
      </c>
      <c r="O327">
        <v>0</v>
      </c>
      <c r="P327" s="15">
        <f t="shared" si="57"/>
        <v>0</v>
      </c>
      <c r="Q327" s="15">
        <f t="shared" si="58"/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s="16">
        <v>0</v>
      </c>
      <c r="X327" s="26">
        <f t="shared" si="59"/>
        <v>0</v>
      </c>
      <c r="Y327" s="4">
        <v>0</v>
      </c>
      <c r="Z327" s="32">
        <f t="shared" si="60"/>
        <v>0</v>
      </c>
      <c r="AA327" s="4">
        <v>12.14</v>
      </c>
      <c r="AB327" s="26">
        <f t="shared" si="61"/>
        <v>3.0350000000000001</v>
      </c>
      <c r="AC327" s="21">
        <f t="shared" si="62"/>
        <v>0</v>
      </c>
      <c r="AD327" s="13">
        <v>0</v>
      </c>
      <c r="AE327" s="13">
        <v>0</v>
      </c>
      <c r="AF327" s="21" t="str">
        <f t="shared" si="63"/>
        <v xml:space="preserve"> </v>
      </c>
      <c r="AG327">
        <v>0</v>
      </c>
      <c r="AH327">
        <v>0</v>
      </c>
      <c r="AI327" s="42">
        <v>0</v>
      </c>
      <c r="AJ327" s="42">
        <v>0</v>
      </c>
      <c r="AK327" s="42">
        <v>0</v>
      </c>
      <c r="AL327" s="42">
        <v>0</v>
      </c>
      <c r="AM327" s="42">
        <v>0</v>
      </c>
      <c r="AN327" s="42">
        <v>0</v>
      </c>
      <c r="AO327">
        <v>0</v>
      </c>
      <c r="AP327">
        <v>0</v>
      </c>
      <c r="AQ327" s="31">
        <f t="shared" si="64"/>
        <v>0</v>
      </c>
      <c r="AR327"/>
      <c r="AS327">
        <v>0</v>
      </c>
      <c r="AT327">
        <v>0</v>
      </c>
      <c r="AU327" s="16">
        <f t="shared" si="65"/>
        <v>0</v>
      </c>
    </row>
    <row r="328" spans="1:49" x14ac:dyDescent="0.2">
      <c r="A328" s="13" t="s">
        <v>312</v>
      </c>
      <c r="B328" s="13" t="s">
        <v>1366</v>
      </c>
      <c r="C328" s="1" t="s">
        <v>584</v>
      </c>
      <c r="D328" s="13" t="s">
        <v>154</v>
      </c>
      <c r="E328" s="13">
        <v>47</v>
      </c>
      <c r="F328" s="13">
        <v>0</v>
      </c>
      <c r="G328" s="13">
        <v>0</v>
      </c>
      <c r="H328" s="40">
        <f t="shared" si="55"/>
        <v>0</v>
      </c>
      <c r="I328">
        <v>0</v>
      </c>
      <c r="J328">
        <v>0</v>
      </c>
      <c r="K328">
        <v>0</v>
      </c>
      <c r="L328" s="20">
        <f t="shared" si="56"/>
        <v>0</v>
      </c>
      <c r="M328">
        <v>0</v>
      </c>
      <c r="N328">
        <v>0</v>
      </c>
      <c r="O328">
        <v>0</v>
      </c>
      <c r="P328" s="15">
        <f t="shared" si="57"/>
        <v>0</v>
      </c>
      <c r="Q328" s="15">
        <f t="shared" si="58"/>
        <v>0</v>
      </c>
      <c r="R328">
        <v>2</v>
      </c>
      <c r="S328">
        <v>1</v>
      </c>
      <c r="T328">
        <v>0</v>
      </c>
      <c r="U328">
        <v>0</v>
      </c>
      <c r="V328">
        <v>0</v>
      </c>
      <c r="W328" s="16">
        <v>15.8</v>
      </c>
      <c r="X328" s="26">
        <f t="shared" si="59"/>
        <v>0.33617021276595749</v>
      </c>
      <c r="Y328" s="4">
        <v>15.03</v>
      </c>
      <c r="Z328" s="32">
        <f t="shared" si="60"/>
        <v>0.31978723404255316</v>
      </c>
      <c r="AA328" s="4">
        <v>294.83999999999997</v>
      </c>
      <c r="AB328" s="26">
        <f t="shared" si="61"/>
        <v>6.273191489361702</v>
      </c>
      <c r="AC328" s="21">
        <f t="shared" si="62"/>
        <v>4.8504211443508562E-2</v>
      </c>
      <c r="AD328" s="13">
        <v>1</v>
      </c>
      <c r="AE328" s="13">
        <v>0</v>
      </c>
      <c r="AF328" s="21">
        <f t="shared" si="63"/>
        <v>1</v>
      </c>
      <c r="AG328">
        <v>0</v>
      </c>
      <c r="AH328">
        <v>2</v>
      </c>
      <c r="AI328" s="42">
        <v>0</v>
      </c>
      <c r="AJ328" s="42">
        <v>10</v>
      </c>
      <c r="AK328" s="42">
        <v>0</v>
      </c>
      <c r="AL328" s="42">
        <v>4</v>
      </c>
      <c r="AM328" s="42">
        <v>10</v>
      </c>
      <c r="AN328" s="42">
        <v>0</v>
      </c>
      <c r="AO328">
        <v>0</v>
      </c>
      <c r="AP328">
        <v>14</v>
      </c>
      <c r="AQ328" s="31">
        <f t="shared" si="64"/>
        <v>0</v>
      </c>
      <c r="AR328">
        <v>-15.18</v>
      </c>
      <c r="AS328">
        <v>0</v>
      </c>
      <c r="AT328">
        <v>1</v>
      </c>
      <c r="AU328" s="16">
        <f t="shared" si="65"/>
        <v>-103.79241516966067</v>
      </c>
      <c r="AV328" s="4">
        <v>45.45</v>
      </c>
      <c r="AW328" s="4">
        <v>39.82</v>
      </c>
    </row>
    <row r="329" spans="1:49" x14ac:dyDescent="0.2">
      <c r="A329" s="13" t="s">
        <v>343</v>
      </c>
      <c r="B329" s="13" t="s">
        <v>1368</v>
      </c>
      <c r="C329" s="1" t="s">
        <v>136</v>
      </c>
      <c r="D329" s="13" t="s">
        <v>129</v>
      </c>
      <c r="E329" s="13">
        <v>53</v>
      </c>
      <c r="F329" s="13">
        <v>0</v>
      </c>
      <c r="G329" s="13">
        <v>0</v>
      </c>
      <c r="H329" s="40">
        <f t="shared" si="55"/>
        <v>0</v>
      </c>
      <c r="I329">
        <v>0</v>
      </c>
      <c r="J329">
        <v>0</v>
      </c>
      <c r="K329">
        <v>0</v>
      </c>
      <c r="L329" s="20">
        <f t="shared" si="56"/>
        <v>0</v>
      </c>
      <c r="M329">
        <v>2</v>
      </c>
      <c r="N329">
        <v>0</v>
      </c>
      <c r="O329">
        <v>0</v>
      </c>
      <c r="P329" s="15">
        <f t="shared" si="57"/>
        <v>0</v>
      </c>
      <c r="Q329" s="15">
        <f t="shared" si="58"/>
        <v>0</v>
      </c>
      <c r="R329">
        <v>1</v>
      </c>
      <c r="S329">
        <v>0</v>
      </c>
      <c r="T329">
        <v>0</v>
      </c>
      <c r="U329">
        <v>1</v>
      </c>
      <c r="V329">
        <v>1</v>
      </c>
      <c r="W329" s="16">
        <v>12.833333333300001</v>
      </c>
      <c r="X329" s="26">
        <f t="shared" si="59"/>
        <v>0.2421383647792453</v>
      </c>
      <c r="Y329" s="4">
        <v>9.82</v>
      </c>
      <c r="Z329" s="32">
        <f t="shared" si="60"/>
        <v>0.18528301886792453</v>
      </c>
      <c r="AA329" s="4">
        <v>239.23</v>
      </c>
      <c r="AB329" s="26">
        <f t="shared" si="61"/>
        <v>4.5137735849056604</v>
      </c>
      <c r="AC329" s="21">
        <f t="shared" si="62"/>
        <v>3.9429833366793822E-2</v>
      </c>
      <c r="AD329" s="13">
        <v>1</v>
      </c>
      <c r="AE329" s="13">
        <v>0</v>
      </c>
      <c r="AF329" s="21">
        <f t="shared" si="63"/>
        <v>1</v>
      </c>
      <c r="AG329">
        <v>0</v>
      </c>
      <c r="AH329">
        <v>1</v>
      </c>
      <c r="AI329" s="42">
        <v>2</v>
      </c>
      <c r="AJ329" s="42">
        <v>7</v>
      </c>
      <c r="AK329" s="42">
        <v>0</v>
      </c>
      <c r="AL329" s="42">
        <v>2</v>
      </c>
      <c r="AM329" s="42">
        <v>2</v>
      </c>
      <c r="AN329" s="42">
        <v>0</v>
      </c>
      <c r="AO329">
        <v>1</v>
      </c>
      <c r="AP329">
        <v>5</v>
      </c>
      <c r="AQ329" s="31">
        <f t="shared" si="64"/>
        <v>0.16666666666666666</v>
      </c>
      <c r="AR329">
        <v>0.97</v>
      </c>
      <c r="AS329">
        <v>0</v>
      </c>
      <c r="AT329">
        <v>0</v>
      </c>
      <c r="AU329" s="16">
        <f t="shared" si="65"/>
        <v>-61.099796334012218</v>
      </c>
      <c r="AV329" s="4">
        <v>50</v>
      </c>
      <c r="AW329" s="4">
        <v>43.86</v>
      </c>
    </row>
    <row r="330" spans="1:49" x14ac:dyDescent="0.2">
      <c r="A330" s="13" t="s">
        <v>542</v>
      </c>
      <c r="B330" s="13" t="s">
        <v>1372</v>
      </c>
      <c r="C330" s="1" t="s">
        <v>409</v>
      </c>
      <c r="D330" s="13" t="s">
        <v>173</v>
      </c>
      <c r="E330" s="13">
        <v>59</v>
      </c>
      <c r="F330" s="13">
        <v>0</v>
      </c>
      <c r="G330" s="13">
        <v>0</v>
      </c>
      <c r="H330" s="40">
        <f t="shared" si="55"/>
        <v>0</v>
      </c>
      <c r="I330">
        <v>0</v>
      </c>
      <c r="J330">
        <v>0</v>
      </c>
      <c r="K330">
        <v>0</v>
      </c>
      <c r="L330" s="20">
        <f t="shared" si="56"/>
        <v>0</v>
      </c>
      <c r="M330">
        <v>1</v>
      </c>
      <c r="N330">
        <v>0</v>
      </c>
      <c r="O330">
        <v>0</v>
      </c>
      <c r="P330" s="15">
        <f t="shared" si="57"/>
        <v>0</v>
      </c>
      <c r="Q330" s="15">
        <f t="shared" si="58"/>
        <v>0</v>
      </c>
      <c r="R330">
        <v>10</v>
      </c>
      <c r="S330">
        <v>13</v>
      </c>
      <c r="T330">
        <v>6</v>
      </c>
      <c r="U330">
        <v>6</v>
      </c>
      <c r="V330">
        <v>4</v>
      </c>
      <c r="W330" s="16">
        <v>132.3333333333</v>
      </c>
      <c r="X330" s="26">
        <f t="shared" si="59"/>
        <v>2.2429378531067798</v>
      </c>
      <c r="Y330" s="4">
        <v>123.06</v>
      </c>
      <c r="Z330" s="32">
        <f t="shared" si="60"/>
        <v>2.0857627118644069</v>
      </c>
      <c r="AA330" s="4">
        <v>195.69</v>
      </c>
      <c r="AB330" s="26">
        <f t="shared" si="61"/>
        <v>3.3167796610169491</v>
      </c>
      <c r="AC330" s="21">
        <f t="shared" si="62"/>
        <v>0.38607058823529411</v>
      </c>
      <c r="AD330" s="1"/>
      <c r="AE330" s="1"/>
      <c r="AF330" s="21" t="str">
        <f t="shared" si="63"/>
        <v xml:space="preserve"> </v>
      </c>
      <c r="AG330">
        <v>2</v>
      </c>
      <c r="AH330">
        <v>11</v>
      </c>
      <c r="AI330" s="42">
        <v>17</v>
      </c>
      <c r="AJ330" s="42">
        <v>91</v>
      </c>
      <c r="AK330" s="42">
        <v>5</v>
      </c>
      <c r="AL330" s="42">
        <v>46</v>
      </c>
      <c r="AM330" s="42">
        <v>47</v>
      </c>
      <c r="AN330" s="42">
        <v>2</v>
      </c>
      <c r="AO330">
        <v>19</v>
      </c>
      <c r="AP330">
        <v>99</v>
      </c>
      <c r="AQ330" s="31">
        <f t="shared" si="64"/>
        <v>0.16101694915254236</v>
      </c>
      <c r="AR330">
        <v>-2.13</v>
      </c>
      <c r="AS330">
        <v>0</v>
      </c>
      <c r="AT330">
        <v>0</v>
      </c>
      <c r="AU330" s="16">
        <f t="shared" si="65"/>
        <v>-82.398829839102874</v>
      </c>
      <c r="AV330" s="4">
        <v>2.56</v>
      </c>
      <c r="AW330" s="4">
        <v>-3.62</v>
      </c>
    </row>
    <row r="331" spans="1:49" x14ac:dyDescent="0.2">
      <c r="A331" s="13" t="s">
        <v>1252</v>
      </c>
      <c r="B331" s="13" t="s">
        <v>689</v>
      </c>
      <c r="C331" s="1" t="s">
        <v>136</v>
      </c>
      <c r="D331" s="13" t="s">
        <v>129</v>
      </c>
      <c r="E331" s="13">
        <v>1</v>
      </c>
      <c r="F331" s="13">
        <v>0</v>
      </c>
      <c r="G331" s="13">
        <v>0</v>
      </c>
      <c r="H331" s="40">
        <f t="shared" si="55"/>
        <v>0</v>
      </c>
      <c r="I331">
        <v>0</v>
      </c>
      <c r="J331">
        <v>0</v>
      </c>
      <c r="K331">
        <v>0</v>
      </c>
      <c r="L331" s="20">
        <f t="shared" si="56"/>
        <v>0</v>
      </c>
      <c r="M331">
        <v>0</v>
      </c>
      <c r="N331">
        <v>0</v>
      </c>
      <c r="O331">
        <v>0</v>
      </c>
      <c r="P331" s="15">
        <f t="shared" si="57"/>
        <v>0</v>
      </c>
      <c r="Q331" s="15">
        <f t="shared" si="58"/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s="16">
        <v>0</v>
      </c>
      <c r="X331" s="26">
        <f t="shared" si="59"/>
        <v>0</v>
      </c>
      <c r="Y331" s="4">
        <v>0</v>
      </c>
      <c r="Z331" s="32">
        <f t="shared" si="60"/>
        <v>0</v>
      </c>
      <c r="AA331" s="4">
        <v>4.8899999999999997</v>
      </c>
      <c r="AB331" s="26">
        <f t="shared" si="61"/>
        <v>4.8899999999999997</v>
      </c>
      <c r="AC331" s="21">
        <f t="shared" si="62"/>
        <v>0</v>
      </c>
      <c r="AD331" s="13">
        <v>0</v>
      </c>
      <c r="AE331" s="13">
        <v>0</v>
      </c>
      <c r="AF331" s="21" t="str">
        <f t="shared" si="63"/>
        <v xml:space="preserve"> </v>
      </c>
      <c r="AG331">
        <v>0</v>
      </c>
      <c r="AH331">
        <v>0</v>
      </c>
      <c r="AI331" s="42">
        <v>0</v>
      </c>
      <c r="AJ331" s="42">
        <v>0</v>
      </c>
      <c r="AK331" s="42">
        <v>0</v>
      </c>
      <c r="AL331" s="42">
        <v>0</v>
      </c>
      <c r="AM331" s="42">
        <v>0</v>
      </c>
      <c r="AN331" s="42">
        <v>0</v>
      </c>
      <c r="AO331">
        <v>0</v>
      </c>
      <c r="AP331">
        <v>0</v>
      </c>
      <c r="AQ331" s="31">
        <f t="shared" si="64"/>
        <v>0</v>
      </c>
      <c r="AR331"/>
      <c r="AS331">
        <v>0</v>
      </c>
      <c r="AT331">
        <v>0</v>
      </c>
      <c r="AU331" s="16">
        <f t="shared" si="65"/>
        <v>0</v>
      </c>
    </row>
    <row r="332" spans="1:49" x14ac:dyDescent="0.2">
      <c r="A332" s="13" t="s">
        <v>1376</v>
      </c>
      <c r="B332" s="13" t="s">
        <v>689</v>
      </c>
      <c r="C332" s="1" t="s">
        <v>314</v>
      </c>
      <c r="D332" s="13" t="s">
        <v>173</v>
      </c>
      <c r="E332" s="13">
        <v>72</v>
      </c>
      <c r="F332" s="13">
        <v>0</v>
      </c>
      <c r="G332" s="13">
        <v>0</v>
      </c>
      <c r="H332" s="40">
        <f t="shared" si="55"/>
        <v>0</v>
      </c>
      <c r="I332">
        <v>0</v>
      </c>
      <c r="J332">
        <v>0</v>
      </c>
      <c r="K332">
        <v>0</v>
      </c>
      <c r="L332" s="20">
        <f t="shared" si="56"/>
        <v>0</v>
      </c>
      <c r="M332">
        <v>3</v>
      </c>
      <c r="N332">
        <v>0</v>
      </c>
      <c r="O332">
        <v>0</v>
      </c>
      <c r="P332" s="15">
        <f t="shared" si="57"/>
        <v>0</v>
      </c>
      <c r="Q332" s="15">
        <f t="shared" si="58"/>
        <v>0</v>
      </c>
      <c r="R332">
        <v>5</v>
      </c>
      <c r="S332">
        <v>5</v>
      </c>
      <c r="T332">
        <v>1</v>
      </c>
      <c r="U332">
        <v>4</v>
      </c>
      <c r="V332">
        <v>1</v>
      </c>
      <c r="W332" s="16">
        <v>83.766666666700004</v>
      </c>
      <c r="X332" s="26">
        <f t="shared" si="59"/>
        <v>1.163425925926389</v>
      </c>
      <c r="Y332" s="4">
        <v>81.83</v>
      </c>
      <c r="Z332" s="32">
        <f t="shared" si="60"/>
        <v>1.1365277777777778</v>
      </c>
      <c r="AA332" s="4">
        <v>283.07</v>
      </c>
      <c r="AB332" s="26">
        <f t="shared" si="61"/>
        <v>3.9315277777777777</v>
      </c>
      <c r="AC332" s="21">
        <f t="shared" si="62"/>
        <v>0.2242532200602905</v>
      </c>
      <c r="AD332" s="1"/>
      <c r="AE332" s="1"/>
      <c r="AF332" s="21" t="str">
        <f t="shared" si="63"/>
        <v xml:space="preserve"> </v>
      </c>
      <c r="AG332">
        <v>2</v>
      </c>
      <c r="AH332">
        <v>11</v>
      </c>
      <c r="AI332" s="42">
        <v>16</v>
      </c>
      <c r="AJ332" s="42">
        <v>59</v>
      </c>
      <c r="AK332" s="42">
        <v>4</v>
      </c>
      <c r="AL332" s="42">
        <v>31</v>
      </c>
      <c r="AM332" s="42">
        <v>33</v>
      </c>
      <c r="AN332" s="42">
        <v>3</v>
      </c>
      <c r="AO332">
        <v>14</v>
      </c>
      <c r="AP332">
        <v>66</v>
      </c>
      <c r="AQ332" s="31">
        <f t="shared" si="64"/>
        <v>0.17499999999999999</v>
      </c>
      <c r="AR332">
        <v>2.82</v>
      </c>
      <c r="AS332">
        <v>0</v>
      </c>
      <c r="AT332">
        <v>1</v>
      </c>
      <c r="AU332" s="16">
        <f t="shared" si="65"/>
        <v>-79.921789074911402</v>
      </c>
      <c r="AV332" s="4">
        <v>10.77</v>
      </c>
      <c r="AW332" s="4">
        <v>1.01</v>
      </c>
    </row>
    <row r="333" spans="1:49" x14ac:dyDescent="0.2">
      <c r="A333" s="13" t="s">
        <v>1378</v>
      </c>
      <c r="B333" s="13" t="s">
        <v>689</v>
      </c>
      <c r="C333" s="1" t="s">
        <v>162</v>
      </c>
      <c r="D333" s="13" t="s">
        <v>146</v>
      </c>
      <c r="E333" s="13">
        <v>18</v>
      </c>
      <c r="F333" s="13">
        <v>0</v>
      </c>
      <c r="G333" s="13">
        <v>0</v>
      </c>
      <c r="H333" s="40">
        <f t="shared" si="55"/>
        <v>0</v>
      </c>
      <c r="I333">
        <v>0</v>
      </c>
      <c r="J333">
        <v>0</v>
      </c>
      <c r="K333">
        <v>0</v>
      </c>
      <c r="L333" s="20">
        <f t="shared" si="56"/>
        <v>0</v>
      </c>
      <c r="M333">
        <v>0</v>
      </c>
      <c r="N333">
        <v>0</v>
      </c>
      <c r="O333">
        <v>0</v>
      </c>
      <c r="P333" s="15">
        <f t="shared" si="57"/>
        <v>0</v>
      </c>
      <c r="Q333" s="15">
        <f t="shared" si="58"/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s="16">
        <v>2.0833333333000001</v>
      </c>
      <c r="X333" s="26">
        <f t="shared" si="59"/>
        <v>0.1157407407388889</v>
      </c>
      <c r="Y333" s="4">
        <v>1.85</v>
      </c>
      <c r="Z333" s="32">
        <f t="shared" si="60"/>
        <v>0.10277777777777779</v>
      </c>
      <c r="AA333" s="4">
        <v>65.06</v>
      </c>
      <c r="AB333" s="26">
        <f t="shared" si="61"/>
        <v>3.6144444444444446</v>
      </c>
      <c r="AC333" s="21">
        <f t="shared" si="62"/>
        <v>2.7649080854879691E-2</v>
      </c>
      <c r="AD333" s="13">
        <v>0</v>
      </c>
      <c r="AE333" s="13">
        <v>0</v>
      </c>
      <c r="AF333" s="21" t="str">
        <f t="shared" si="63"/>
        <v xml:space="preserve"> </v>
      </c>
      <c r="AG333">
        <v>0</v>
      </c>
      <c r="AH333">
        <v>1</v>
      </c>
      <c r="AI333" s="42">
        <v>0</v>
      </c>
      <c r="AJ333" s="42">
        <v>0</v>
      </c>
      <c r="AK333" s="42">
        <v>0</v>
      </c>
      <c r="AL333" s="42">
        <v>1</v>
      </c>
      <c r="AM333" s="42">
        <v>1</v>
      </c>
      <c r="AN333" s="42">
        <v>0</v>
      </c>
      <c r="AO333">
        <v>0</v>
      </c>
      <c r="AP333">
        <v>0</v>
      </c>
      <c r="AQ333" s="31">
        <f t="shared" si="64"/>
        <v>0</v>
      </c>
      <c r="AR333"/>
      <c r="AS333">
        <v>0</v>
      </c>
      <c r="AT333">
        <v>0</v>
      </c>
      <c r="AU333" s="16">
        <f t="shared" si="65"/>
        <v>-97.297297297297291</v>
      </c>
      <c r="AV333" s="4">
        <v>0</v>
      </c>
      <c r="AW333" s="4">
        <v>-8.4700000000000006</v>
      </c>
    </row>
    <row r="334" spans="1:49" x14ac:dyDescent="0.2">
      <c r="A334" s="13" t="s">
        <v>519</v>
      </c>
      <c r="B334" s="13" t="s">
        <v>689</v>
      </c>
      <c r="C334" s="1" t="s">
        <v>136</v>
      </c>
      <c r="D334" s="13" t="s">
        <v>129</v>
      </c>
      <c r="E334" s="13">
        <v>16</v>
      </c>
      <c r="F334" s="13">
        <v>0</v>
      </c>
      <c r="G334" s="13">
        <v>0</v>
      </c>
      <c r="H334" s="40">
        <f t="shared" si="55"/>
        <v>0</v>
      </c>
      <c r="I334">
        <v>0</v>
      </c>
      <c r="J334">
        <v>0</v>
      </c>
      <c r="K334">
        <v>0</v>
      </c>
      <c r="L334" s="20">
        <f t="shared" si="56"/>
        <v>0</v>
      </c>
      <c r="M334">
        <v>0</v>
      </c>
      <c r="N334">
        <v>0</v>
      </c>
      <c r="O334">
        <v>0</v>
      </c>
      <c r="P334" s="15">
        <f t="shared" si="57"/>
        <v>0</v>
      </c>
      <c r="Q334" s="15">
        <f t="shared" si="58"/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s="16">
        <v>3</v>
      </c>
      <c r="X334" s="26">
        <f t="shared" si="59"/>
        <v>0.1875</v>
      </c>
      <c r="Y334" s="4">
        <v>2.5499999999999998</v>
      </c>
      <c r="Z334" s="32">
        <f t="shared" si="60"/>
        <v>0.15937499999999999</v>
      </c>
      <c r="AA334" s="4">
        <v>61.77</v>
      </c>
      <c r="AB334" s="26">
        <f t="shared" si="61"/>
        <v>3.8606250000000002</v>
      </c>
      <c r="AC334" s="21">
        <f t="shared" si="62"/>
        <v>3.9645522388059691E-2</v>
      </c>
      <c r="AD334" s="13">
        <v>0</v>
      </c>
      <c r="AE334" s="13">
        <v>0</v>
      </c>
      <c r="AF334" s="21" t="str">
        <f t="shared" si="63"/>
        <v xml:space="preserve"> </v>
      </c>
      <c r="AG334">
        <v>0</v>
      </c>
      <c r="AH334">
        <v>0</v>
      </c>
      <c r="AI334" s="42">
        <v>1</v>
      </c>
      <c r="AJ334" s="42">
        <v>3</v>
      </c>
      <c r="AK334" s="42">
        <v>0</v>
      </c>
      <c r="AL334" s="42">
        <v>0</v>
      </c>
      <c r="AM334" s="42">
        <v>2</v>
      </c>
      <c r="AN334" s="42">
        <v>0</v>
      </c>
      <c r="AO334">
        <v>0</v>
      </c>
      <c r="AP334">
        <v>2</v>
      </c>
      <c r="AQ334" s="31">
        <f t="shared" si="64"/>
        <v>0</v>
      </c>
      <c r="AR334">
        <v>-12.86</v>
      </c>
      <c r="AS334">
        <v>0</v>
      </c>
      <c r="AT334">
        <v>0</v>
      </c>
      <c r="AU334" s="16">
        <f t="shared" si="65"/>
        <v>-94.117647058823536</v>
      </c>
      <c r="AV334" s="4">
        <v>0</v>
      </c>
      <c r="AW334" s="4">
        <v>0</v>
      </c>
    </row>
    <row r="335" spans="1:49" x14ac:dyDescent="0.2">
      <c r="A335" s="13" t="s">
        <v>1384</v>
      </c>
      <c r="B335" s="13" t="s">
        <v>1385</v>
      </c>
      <c r="C335" s="1" t="s">
        <v>287</v>
      </c>
      <c r="D335" s="13" t="s">
        <v>173</v>
      </c>
      <c r="E335" s="13">
        <v>71</v>
      </c>
      <c r="F335" s="13">
        <v>0</v>
      </c>
      <c r="G335" s="13">
        <v>0</v>
      </c>
      <c r="H335" s="40">
        <f t="shared" si="55"/>
        <v>0</v>
      </c>
      <c r="I335">
        <v>0</v>
      </c>
      <c r="J335">
        <v>0</v>
      </c>
      <c r="K335">
        <v>0</v>
      </c>
      <c r="L335" s="20">
        <f t="shared" si="56"/>
        <v>0</v>
      </c>
      <c r="M335">
        <v>4</v>
      </c>
      <c r="N335">
        <v>1</v>
      </c>
      <c r="O335">
        <v>0</v>
      </c>
      <c r="P335" s="15">
        <f t="shared" si="57"/>
        <v>0</v>
      </c>
      <c r="Q335" s="15">
        <f t="shared" si="58"/>
        <v>0</v>
      </c>
      <c r="R335">
        <v>22</v>
      </c>
      <c r="S335">
        <v>6</v>
      </c>
      <c r="T335">
        <v>2</v>
      </c>
      <c r="U335">
        <v>2</v>
      </c>
      <c r="V335">
        <v>5</v>
      </c>
      <c r="W335" s="16">
        <v>133.48333333330001</v>
      </c>
      <c r="X335" s="26">
        <f t="shared" si="59"/>
        <v>1.8800469483563382</v>
      </c>
      <c r="Y335" s="4">
        <v>128.66</v>
      </c>
      <c r="Z335" s="32">
        <f t="shared" si="60"/>
        <v>1.812112676056338</v>
      </c>
      <c r="AA335" s="4">
        <v>163.03</v>
      </c>
      <c r="AB335" s="26">
        <f t="shared" si="61"/>
        <v>2.2961971830985917</v>
      </c>
      <c r="AC335" s="21">
        <f t="shared" si="62"/>
        <v>0.44108471322294213</v>
      </c>
      <c r="AD335" s="1"/>
      <c r="AE335" s="1"/>
      <c r="AF335" s="21" t="str">
        <f t="shared" si="63"/>
        <v xml:space="preserve"> </v>
      </c>
      <c r="AG335">
        <v>4</v>
      </c>
      <c r="AH335">
        <v>20</v>
      </c>
      <c r="AI335" s="42">
        <v>26</v>
      </c>
      <c r="AJ335" s="42">
        <v>98</v>
      </c>
      <c r="AK335" s="42">
        <v>6</v>
      </c>
      <c r="AL335" s="42">
        <v>46</v>
      </c>
      <c r="AM335" s="42">
        <v>66</v>
      </c>
      <c r="AN335" s="42">
        <v>2</v>
      </c>
      <c r="AO335">
        <v>27</v>
      </c>
      <c r="AP335">
        <v>137</v>
      </c>
      <c r="AQ335" s="31">
        <f t="shared" si="64"/>
        <v>0.16463414634146342</v>
      </c>
      <c r="AR335">
        <v>-0.30000000000000004</v>
      </c>
      <c r="AS335">
        <v>1</v>
      </c>
      <c r="AT335">
        <v>0</v>
      </c>
      <c r="AU335" s="16">
        <f t="shared" si="65"/>
        <v>-89.538318047567245</v>
      </c>
      <c r="AV335" s="4">
        <v>9.68</v>
      </c>
      <c r="AW335" s="4">
        <v>2.4900000000000002</v>
      </c>
    </row>
    <row r="336" spans="1:49" x14ac:dyDescent="0.2">
      <c r="A336" s="13" t="s">
        <v>1266</v>
      </c>
      <c r="B336" s="13" t="s">
        <v>1388</v>
      </c>
      <c r="C336" s="1" t="s">
        <v>554</v>
      </c>
      <c r="D336" s="13" t="s">
        <v>173</v>
      </c>
      <c r="E336" s="13">
        <v>58</v>
      </c>
      <c r="F336" s="13">
        <v>0</v>
      </c>
      <c r="G336" s="13">
        <v>0</v>
      </c>
      <c r="H336" s="40">
        <f t="shared" si="55"/>
        <v>0</v>
      </c>
      <c r="I336">
        <v>0</v>
      </c>
      <c r="J336">
        <v>0</v>
      </c>
      <c r="K336">
        <v>0</v>
      </c>
      <c r="L336" s="20">
        <f t="shared" si="56"/>
        <v>0</v>
      </c>
      <c r="M336">
        <v>1</v>
      </c>
      <c r="N336">
        <v>0</v>
      </c>
      <c r="O336">
        <v>0</v>
      </c>
      <c r="P336" s="15">
        <f t="shared" si="57"/>
        <v>0</v>
      </c>
      <c r="Q336" s="15">
        <f t="shared" si="58"/>
        <v>0</v>
      </c>
      <c r="R336">
        <v>16</v>
      </c>
      <c r="S336">
        <v>1</v>
      </c>
      <c r="T336">
        <v>1</v>
      </c>
      <c r="U336">
        <v>1</v>
      </c>
      <c r="V336">
        <v>1</v>
      </c>
      <c r="W336" s="16">
        <v>101.03333333330001</v>
      </c>
      <c r="X336" s="26">
        <f t="shared" si="59"/>
        <v>1.7419540229879311</v>
      </c>
      <c r="Y336" s="4">
        <v>98.17</v>
      </c>
      <c r="Z336" s="32">
        <f t="shared" si="60"/>
        <v>1.6925862068965518</v>
      </c>
      <c r="AA336" s="4">
        <v>162.16999999999999</v>
      </c>
      <c r="AB336" s="26">
        <f t="shared" si="61"/>
        <v>2.7960344827586203</v>
      </c>
      <c r="AC336" s="21">
        <f t="shared" si="62"/>
        <v>0.377083813474687</v>
      </c>
      <c r="AD336" s="1"/>
      <c r="AE336" s="1"/>
      <c r="AF336" s="21" t="str">
        <f t="shared" si="63"/>
        <v xml:space="preserve"> </v>
      </c>
      <c r="AG336">
        <v>1</v>
      </c>
      <c r="AH336">
        <v>12</v>
      </c>
      <c r="AI336" s="42">
        <v>17</v>
      </c>
      <c r="AJ336" s="42">
        <v>69</v>
      </c>
      <c r="AK336" s="42">
        <v>1</v>
      </c>
      <c r="AL336" s="42">
        <v>40</v>
      </c>
      <c r="AM336" s="42">
        <v>47</v>
      </c>
      <c r="AN336" s="42">
        <v>4</v>
      </c>
      <c r="AO336">
        <v>14</v>
      </c>
      <c r="AP336">
        <v>83</v>
      </c>
      <c r="AQ336" s="31">
        <f t="shared" si="64"/>
        <v>0.14432989690721648</v>
      </c>
      <c r="AR336">
        <v>-1.29</v>
      </c>
      <c r="AS336">
        <v>1</v>
      </c>
      <c r="AT336">
        <v>1</v>
      </c>
      <c r="AU336" s="16">
        <f t="shared" si="65"/>
        <v>-88.621778547417748</v>
      </c>
      <c r="AV336" s="4">
        <v>10.98</v>
      </c>
      <c r="AW336" s="4">
        <v>4.2699999999999996</v>
      </c>
    </row>
    <row r="337" spans="1:49" x14ac:dyDescent="0.2">
      <c r="A337" s="13" t="s">
        <v>1391</v>
      </c>
      <c r="B337" s="13" t="s">
        <v>1392</v>
      </c>
      <c r="C337" s="1" t="s">
        <v>409</v>
      </c>
      <c r="D337" s="13" t="s">
        <v>154</v>
      </c>
      <c r="E337" s="13">
        <v>81</v>
      </c>
      <c r="F337" s="13">
        <v>1</v>
      </c>
      <c r="G337" s="13">
        <v>2</v>
      </c>
      <c r="H337" s="40">
        <f t="shared" si="55"/>
        <v>3</v>
      </c>
      <c r="I337">
        <v>1</v>
      </c>
      <c r="J337">
        <v>2</v>
      </c>
      <c r="K337">
        <v>0</v>
      </c>
      <c r="L337" s="20">
        <f t="shared" si="56"/>
        <v>16.666666666666668</v>
      </c>
      <c r="M337">
        <v>11</v>
      </c>
      <c r="N337">
        <v>3</v>
      </c>
      <c r="O337">
        <v>2</v>
      </c>
      <c r="P337" s="15">
        <f t="shared" si="57"/>
        <v>9.0909090909090912E-2</v>
      </c>
      <c r="Q337" s="15">
        <f t="shared" si="58"/>
        <v>6.25E-2</v>
      </c>
      <c r="R337">
        <v>4</v>
      </c>
      <c r="S337">
        <v>5</v>
      </c>
      <c r="T337">
        <v>0</v>
      </c>
      <c r="U337">
        <v>0</v>
      </c>
      <c r="V337">
        <v>5</v>
      </c>
      <c r="W337" s="16">
        <v>106.45</v>
      </c>
      <c r="X337" s="26">
        <f t="shared" si="59"/>
        <v>1.3141975308641975</v>
      </c>
      <c r="Y337" s="4">
        <v>105.3</v>
      </c>
      <c r="Z337" s="32">
        <f t="shared" si="60"/>
        <v>1.3</v>
      </c>
      <c r="AA337" s="4">
        <v>330.43</v>
      </c>
      <c r="AB337" s="26">
        <f t="shared" si="61"/>
        <v>4.0793827160493832</v>
      </c>
      <c r="AC337" s="21">
        <f t="shared" si="62"/>
        <v>0.24166341541780459</v>
      </c>
      <c r="AD337" s="13">
        <v>0</v>
      </c>
      <c r="AE337" s="13">
        <v>2</v>
      </c>
      <c r="AF337" s="21">
        <f t="shared" si="63"/>
        <v>0</v>
      </c>
      <c r="AG337">
        <v>3</v>
      </c>
      <c r="AH337">
        <v>6</v>
      </c>
      <c r="AI337" s="42">
        <v>22</v>
      </c>
      <c r="AJ337" s="42">
        <v>67</v>
      </c>
      <c r="AK337" s="42">
        <v>10</v>
      </c>
      <c r="AL337" s="42">
        <v>30</v>
      </c>
      <c r="AM337" s="42">
        <v>32</v>
      </c>
      <c r="AN337" s="42">
        <v>3</v>
      </c>
      <c r="AO337">
        <v>25</v>
      </c>
      <c r="AP337">
        <v>81</v>
      </c>
      <c r="AQ337" s="31">
        <f t="shared" si="64"/>
        <v>0.23584905660377359</v>
      </c>
      <c r="AR337">
        <v>9.77</v>
      </c>
      <c r="AS337">
        <v>1</v>
      </c>
      <c r="AT337">
        <v>2</v>
      </c>
      <c r="AU337" s="16">
        <f t="shared" si="65"/>
        <v>-55.270655270655269</v>
      </c>
      <c r="AV337" s="4">
        <v>16.670000000000002</v>
      </c>
      <c r="AW337" s="4">
        <v>13.42</v>
      </c>
    </row>
    <row r="338" spans="1:49" x14ac:dyDescent="0.2">
      <c r="A338" s="13" t="s">
        <v>1043</v>
      </c>
      <c r="B338" s="13" t="s">
        <v>1395</v>
      </c>
      <c r="C338" s="1" t="s">
        <v>446</v>
      </c>
      <c r="D338" s="13" t="s">
        <v>146</v>
      </c>
      <c r="E338" s="13">
        <v>37</v>
      </c>
      <c r="F338" s="13">
        <v>0</v>
      </c>
      <c r="G338" s="13">
        <v>1</v>
      </c>
      <c r="H338" s="40">
        <f t="shared" si="55"/>
        <v>1</v>
      </c>
      <c r="I338">
        <v>0</v>
      </c>
      <c r="J338">
        <v>1</v>
      </c>
      <c r="K338">
        <v>0</v>
      </c>
      <c r="L338" s="20">
        <f t="shared" si="56"/>
        <v>4.5</v>
      </c>
      <c r="M338">
        <v>4</v>
      </c>
      <c r="N338">
        <v>0</v>
      </c>
      <c r="O338">
        <v>1</v>
      </c>
      <c r="P338" s="15">
        <f t="shared" si="57"/>
        <v>0</v>
      </c>
      <c r="Q338" s="15">
        <f t="shared" si="58"/>
        <v>0</v>
      </c>
      <c r="R338">
        <v>6</v>
      </c>
      <c r="S338">
        <v>2</v>
      </c>
      <c r="T338">
        <v>0</v>
      </c>
      <c r="U338">
        <v>0</v>
      </c>
      <c r="V338">
        <v>1</v>
      </c>
      <c r="W338" s="16">
        <v>49.266666666699997</v>
      </c>
      <c r="X338" s="26">
        <f t="shared" si="59"/>
        <v>1.3315315315324323</v>
      </c>
      <c r="Y338" s="4">
        <v>49.28</v>
      </c>
      <c r="Z338" s="32">
        <f t="shared" si="60"/>
        <v>1.3318918918918918</v>
      </c>
      <c r="AA338" s="4">
        <v>142.69999999999999</v>
      </c>
      <c r="AB338" s="26">
        <f t="shared" si="61"/>
        <v>3.8567567567567567</v>
      </c>
      <c r="AC338" s="21">
        <f t="shared" si="62"/>
        <v>0.25669340556307951</v>
      </c>
      <c r="AD338" s="13">
        <v>25</v>
      </c>
      <c r="AE338" s="13">
        <v>27</v>
      </c>
      <c r="AF338" s="21">
        <f t="shared" si="63"/>
        <v>0.48076923076923078</v>
      </c>
      <c r="AG338">
        <v>2</v>
      </c>
      <c r="AH338">
        <v>4</v>
      </c>
      <c r="AI338" s="42">
        <v>7</v>
      </c>
      <c r="AJ338" s="42">
        <v>52</v>
      </c>
      <c r="AK338" s="42">
        <v>0</v>
      </c>
      <c r="AL338" s="42">
        <v>23</v>
      </c>
      <c r="AM338" s="42">
        <v>28</v>
      </c>
      <c r="AN338" s="42">
        <v>2</v>
      </c>
      <c r="AO338">
        <v>6</v>
      </c>
      <c r="AP338">
        <v>58</v>
      </c>
      <c r="AQ338" s="31">
        <f t="shared" si="64"/>
        <v>9.375E-2</v>
      </c>
      <c r="AR338">
        <v>1.3</v>
      </c>
      <c r="AS338">
        <v>0</v>
      </c>
      <c r="AT338">
        <v>0</v>
      </c>
      <c r="AU338" s="16">
        <f t="shared" si="65"/>
        <v>-116.88311688311688</v>
      </c>
      <c r="AV338" s="4">
        <v>4.26</v>
      </c>
      <c r="AW338" s="4">
        <v>-0.44</v>
      </c>
    </row>
    <row r="339" spans="1:49" x14ac:dyDescent="0.2">
      <c r="A339" s="13" t="s">
        <v>1266</v>
      </c>
      <c r="B339" s="13" t="s">
        <v>1398</v>
      </c>
      <c r="C339" s="1" t="s">
        <v>153</v>
      </c>
      <c r="D339" s="13" t="s">
        <v>173</v>
      </c>
      <c r="E339" s="13">
        <v>10</v>
      </c>
      <c r="F339" s="13">
        <v>0</v>
      </c>
      <c r="G339" s="13">
        <v>0</v>
      </c>
      <c r="H339" s="40">
        <f t="shared" si="55"/>
        <v>0</v>
      </c>
      <c r="I339">
        <v>0</v>
      </c>
      <c r="J339">
        <v>0</v>
      </c>
      <c r="K339">
        <v>0</v>
      </c>
      <c r="L339" s="20">
        <f t="shared" si="56"/>
        <v>0</v>
      </c>
      <c r="M339">
        <v>0</v>
      </c>
      <c r="N339">
        <v>0</v>
      </c>
      <c r="O339">
        <v>0</v>
      </c>
      <c r="P339" s="15">
        <f t="shared" si="57"/>
        <v>0</v>
      </c>
      <c r="Q339" s="15">
        <f t="shared" si="58"/>
        <v>0</v>
      </c>
      <c r="R339">
        <v>1</v>
      </c>
      <c r="S339">
        <v>3</v>
      </c>
      <c r="T339">
        <v>2</v>
      </c>
      <c r="U339">
        <v>0</v>
      </c>
      <c r="V339">
        <v>0</v>
      </c>
      <c r="W339" s="16">
        <v>12.3</v>
      </c>
      <c r="X339" s="26">
        <f t="shared" si="59"/>
        <v>1.23</v>
      </c>
      <c r="Y339" s="4">
        <v>12.2</v>
      </c>
      <c r="Z339" s="32">
        <f t="shared" si="60"/>
        <v>1.22</v>
      </c>
      <c r="AA339" s="4">
        <v>44.72</v>
      </c>
      <c r="AB339" s="26">
        <f t="shared" si="61"/>
        <v>4.4719999999999995</v>
      </c>
      <c r="AC339" s="21">
        <f t="shared" si="62"/>
        <v>0.21433591004919186</v>
      </c>
      <c r="AD339" s="1"/>
      <c r="AE339" s="1"/>
      <c r="AF339" s="21" t="str">
        <f t="shared" si="63"/>
        <v xml:space="preserve"> </v>
      </c>
      <c r="AG339">
        <v>0</v>
      </c>
      <c r="AH339">
        <v>0</v>
      </c>
      <c r="AI339" s="42">
        <v>1</v>
      </c>
      <c r="AJ339" s="42">
        <v>10</v>
      </c>
      <c r="AK339" s="42">
        <v>0</v>
      </c>
      <c r="AL339" s="42">
        <v>5</v>
      </c>
      <c r="AM339" s="42">
        <v>4</v>
      </c>
      <c r="AN339" s="42">
        <v>1</v>
      </c>
      <c r="AO339">
        <v>2</v>
      </c>
      <c r="AP339">
        <v>6</v>
      </c>
      <c r="AQ339" s="31">
        <f t="shared" si="64"/>
        <v>0.25</v>
      </c>
      <c r="AR339">
        <v>20.309999999999999</v>
      </c>
      <c r="AS339">
        <v>0</v>
      </c>
      <c r="AT339">
        <v>0</v>
      </c>
      <c r="AU339" s="16">
        <f t="shared" si="65"/>
        <v>-83.606557377049185</v>
      </c>
      <c r="AV339" s="4">
        <v>0</v>
      </c>
      <c r="AW339" s="4">
        <v>-7.84</v>
      </c>
    </row>
    <row r="340" spans="1:49" x14ac:dyDescent="0.2">
      <c r="A340" s="13" t="s">
        <v>326</v>
      </c>
      <c r="B340" s="13" t="s">
        <v>1400</v>
      </c>
      <c r="C340" s="1" t="s">
        <v>584</v>
      </c>
      <c r="D340" s="13" t="s">
        <v>173</v>
      </c>
      <c r="E340" s="13">
        <v>55</v>
      </c>
      <c r="F340" s="13">
        <v>0</v>
      </c>
      <c r="G340" s="13">
        <v>0</v>
      </c>
      <c r="H340" s="40">
        <f t="shared" si="55"/>
        <v>0</v>
      </c>
      <c r="I340">
        <v>0</v>
      </c>
      <c r="J340">
        <v>0</v>
      </c>
      <c r="K340">
        <v>0</v>
      </c>
      <c r="L340" s="20">
        <f t="shared" si="56"/>
        <v>0</v>
      </c>
      <c r="M340">
        <v>1</v>
      </c>
      <c r="N340">
        <v>0</v>
      </c>
      <c r="O340">
        <v>0</v>
      </c>
      <c r="P340" s="15">
        <f t="shared" si="57"/>
        <v>0</v>
      </c>
      <c r="Q340" s="15">
        <f t="shared" si="58"/>
        <v>0</v>
      </c>
      <c r="R340">
        <v>13</v>
      </c>
      <c r="S340">
        <v>1</v>
      </c>
      <c r="T340">
        <v>1</v>
      </c>
      <c r="U340">
        <v>4</v>
      </c>
      <c r="V340">
        <v>3</v>
      </c>
      <c r="W340" s="16">
        <v>87.766666666700004</v>
      </c>
      <c r="X340" s="26">
        <f t="shared" si="59"/>
        <v>1.5957575757581819</v>
      </c>
      <c r="Y340" s="4">
        <v>80.84</v>
      </c>
      <c r="Z340" s="32">
        <f t="shared" si="60"/>
        <v>1.4698181818181819</v>
      </c>
      <c r="AA340" s="4">
        <v>215.68</v>
      </c>
      <c r="AB340" s="26">
        <f t="shared" si="61"/>
        <v>3.9214545454545457</v>
      </c>
      <c r="AC340" s="21">
        <f t="shared" si="62"/>
        <v>0.27262916498043976</v>
      </c>
      <c r="AD340" s="1"/>
      <c r="AE340" s="1"/>
      <c r="AF340" s="21" t="str">
        <f t="shared" si="63"/>
        <v xml:space="preserve"> </v>
      </c>
      <c r="AG340">
        <v>1</v>
      </c>
      <c r="AH340">
        <v>11</v>
      </c>
      <c r="AI340" s="42">
        <v>8</v>
      </c>
      <c r="AJ340" s="42">
        <v>66</v>
      </c>
      <c r="AK340" s="42">
        <v>1</v>
      </c>
      <c r="AL340" s="42">
        <v>29</v>
      </c>
      <c r="AM340" s="42">
        <v>38</v>
      </c>
      <c r="AN340" s="42">
        <v>1</v>
      </c>
      <c r="AO340">
        <v>8</v>
      </c>
      <c r="AP340">
        <v>76</v>
      </c>
      <c r="AQ340" s="31">
        <f t="shared" si="64"/>
        <v>9.5238095238095233E-2</v>
      </c>
      <c r="AR340">
        <v>-0.84</v>
      </c>
      <c r="AS340">
        <v>1</v>
      </c>
      <c r="AT340">
        <v>0</v>
      </c>
      <c r="AU340" s="16">
        <f t="shared" si="65"/>
        <v>-98.713508164275112</v>
      </c>
      <c r="AV340" s="4">
        <v>7.5</v>
      </c>
      <c r="AW340" s="4">
        <v>4.24</v>
      </c>
    </row>
    <row r="341" spans="1:49" x14ac:dyDescent="0.2">
      <c r="A341" s="13" t="s">
        <v>1405</v>
      </c>
      <c r="B341" s="13" t="s">
        <v>1406</v>
      </c>
      <c r="C341" s="1" t="s">
        <v>398</v>
      </c>
      <c r="D341" s="13" t="s">
        <v>173</v>
      </c>
      <c r="E341" s="13">
        <v>43</v>
      </c>
      <c r="F341" s="13">
        <v>0</v>
      </c>
      <c r="G341" s="13">
        <v>0</v>
      </c>
      <c r="H341" s="40">
        <f t="shared" si="55"/>
        <v>0</v>
      </c>
      <c r="I341">
        <v>0</v>
      </c>
      <c r="J341">
        <v>0</v>
      </c>
      <c r="K341">
        <v>0</v>
      </c>
      <c r="L341" s="20">
        <f t="shared" si="56"/>
        <v>0</v>
      </c>
      <c r="M341">
        <v>0</v>
      </c>
      <c r="N341">
        <v>0</v>
      </c>
      <c r="O341">
        <v>0</v>
      </c>
      <c r="P341" s="15">
        <f t="shared" si="57"/>
        <v>0</v>
      </c>
      <c r="Q341" s="15">
        <f t="shared" si="58"/>
        <v>0</v>
      </c>
      <c r="R341">
        <v>8</v>
      </c>
      <c r="S341">
        <v>6</v>
      </c>
      <c r="T341">
        <v>3</v>
      </c>
      <c r="U341">
        <v>0</v>
      </c>
      <c r="V341">
        <v>0</v>
      </c>
      <c r="W341" s="16">
        <v>67.683333333299998</v>
      </c>
      <c r="X341" s="26">
        <f t="shared" si="59"/>
        <v>1.5740310077511628</v>
      </c>
      <c r="Y341" s="4">
        <v>62.91</v>
      </c>
      <c r="Z341" s="32">
        <f t="shared" si="60"/>
        <v>1.4630232558139533</v>
      </c>
      <c r="AA341" s="4">
        <v>150.93</v>
      </c>
      <c r="AB341" s="26">
        <f t="shared" si="61"/>
        <v>3.5100000000000002</v>
      </c>
      <c r="AC341" s="21">
        <f t="shared" si="62"/>
        <v>0.29419191919191917</v>
      </c>
      <c r="AD341" s="1"/>
      <c r="AE341" s="1"/>
      <c r="AF341" s="21" t="str">
        <f t="shared" si="63"/>
        <v xml:space="preserve"> </v>
      </c>
      <c r="AG341">
        <v>0</v>
      </c>
      <c r="AH341">
        <v>3</v>
      </c>
      <c r="AI341" s="42">
        <v>4</v>
      </c>
      <c r="AJ341" s="42">
        <v>60</v>
      </c>
      <c r="AK341" s="42">
        <v>2</v>
      </c>
      <c r="AL341" s="42">
        <v>12</v>
      </c>
      <c r="AM341" s="42">
        <v>32</v>
      </c>
      <c r="AN341" s="42">
        <v>2</v>
      </c>
      <c r="AO341">
        <v>7</v>
      </c>
      <c r="AP341">
        <v>49</v>
      </c>
      <c r="AQ341" s="31">
        <f t="shared" si="64"/>
        <v>0.125</v>
      </c>
      <c r="AR341">
        <v>2.2999999999999998</v>
      </c>
      <c r="AS341">
        <v>0</v>
      </c>
      <c r="AT341">
        <v>1</v>
      </c>
      <c r="AU341" s="16">
        <f t="shared" si="65"/>
        <v>-94.420600858369113</v>
      </c>
      <c r="AV341" s="4">
        <v>4.4400000000000004</v>
      </c>
      <c r="AW341" s="4">
        <v>0.01</v>
      </c>
    </row>
    <row r="342" spans="1:49" x14ac:dyDescent="0.2">
      <c r="A342" s="13" t="s">
        <v>519</v>
      </c>
      <c r="B342" s="13" t="s">
        <v>1411</v>
      </c>
      <c r="C342" s="1" t="s">
        <v>322</v>
      </c>
      <c r="D342" s="13" t="s">
        <v>154</v>
      </c>
      <c r="E342" s="13">
        <v>5</v>
      </c>
      <c r="F342" s="13">
        <v>0</v>
      </c>
      <c r="G342" s="13">
        <v>0</v>
      </c>
      <c r="H342" s="40">
        <f t="shared" si="55"/>
        <v>0</v>
      </c>
      <c r="I342">
        <v>0</v>
      </c>
      <c r="J342">
        <v>0</v>
      </c>
      <c r="K342">
        <v>0</v>
      </c>
      <c r="L342" s="20">
        <f t="shared" si="56"/>
        <v>0</v>
      </c>
      <c r="M342">
        <v>0</v>
      </c>
      <c r="N342">
        <v>0</v>
      </c>
      <c r="O342">
        <v>0</v>
      </c>
      <c r="P342" s="15">
        <f t="shared" si="57"/>
        <v>0</v>
      </c>
      <c r="Q342" s="15">
        <f t="shared" si="58"/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s="16">
        <v>0</v>
      </c>
      <c r="X342" s="26">
        <f t="shared" si="59"/>
        <v>0</v>
      </c>
      <c r="Y342" s="4">
        <v>0</v>
      </c>
      <c r="Z342" s="32">
        <f t="shared" si="60"/>
        <v>0</v>
      </c>
      <c r="AA342" s="4">
        <v>17.68</v>
      </c>
      <c r="AB342" s="26">
        <f t="shared" si="61"/>
        <v>3.536</v>
      </c>
      <c r="AC342" s="21">
        <f t="shared" si="62"/>
        <v>0</v>
      </c>
      <c r="AD342" s="13">
        <v>0</v>
      </c>
      <c r="AE342" s="13">
        <v>0</v>
      </c>
      <c r="AF342" s="21" t="str">
        <f t="shared" si="63"/>
        <v xml:space="preserve"> </v>
      </c>
      <c r="AG342">
        <v>0</v>
      </c>
      <c r="AH342">
        <v>0</v>
      </c>
      <c r="AI342" s="42">
        <v>0</v>
      </c>
      <c r="AJ342" s="42">
        <v>0</v>
      </c>
      <c r="AK342" s="42">
        <v>0</v>
      </c>
      <c r="AL342" s="42">
        <v>0</v>
      </c>
      <c r="AM342" s="42">
        <v>0</v>
      </c>
      <c r="AN342" s="42">
        <v>0</v>
      </c>
      <c r="AO342">
        <v>0</v>
      </c>
      <c r="AP342">
        <v>0</v>
      </c>
      <c r="AQ342" s="31">
        <f t="shared" si="64"/>
        <v>0</v>
      </c>
      <c r="AR342"/>
      <c r="AS342">
        <v>0</v>
      </c>
      <c r="AT342">
        <v>0</v>
      </c>
      <c r="AU342" s="16">
        <f t="shared" si="65"/>
        <v>0</v>
      </c>
    </row>
    <row r="343" spans="1:49" x14ac:dyDescent="0.2">
      <c r="A343" s="13" t="s">
        <v>1266</v>
      </c>
      <c r="B343" s="13" t="s">
        <v>1413</v>
      </c>
      <c r="C343" s="1" t="s">
        <v>145</v>
      </c>
      <c r="D343" s="13" t="s">
        <v>129</v>
      </c>
      <c r="E343" s="13">
        <v>77</v>
      </c>
      <c r="F343" s="13">
        <v>0</v>
      </c>
      <c r="G343" s="13">
        <v>0</v>
      </c>
      <c r="H343" s="40">
        <f t="shared" si="55"/>
        <v>0</v>
      </c>
      <c r="I343">
        <v>0</v>
      </c>
      <c r="J343">
        <v>0</v>
      </c>
      <c r="K343">
        <v>0</v>
      </c>
      <c r="L343" s="20">
        <f t="shared" si="56"/>
        <v>0</v>
      </c>
      <c r="M343">
        <v>0</v>
      </c>
      <c r="N343">
        <v>0</v>
      </c>
      <c r="O343">
        <v>0</v>
      </c>
      <c r="P343" s="15">
        <f t="shared" si="57"/>
        <v>0</v>
      </c>
      <c r="Q343" s="15">
        <f t="shared" si="58"/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 s="16">
        <v>4.0999999999999996</v>
      </c>
      <c r="X343" s="26">
        <f t="shared" si="59"/>
        <v>5.3246753246753244E-2</v>
      </c>
      <c r="Y343" s="4">
        <v>3.08</v>
      </c>
      <c r="Z343" s="32">
        <f t="shared" si="60"/>
        <v>0.04</v>
      </c>
      <c r="AA343" s="4">
        <v>468.82</v>
      </c>
      <c r="AB343" s="26">
        <f t="shared" si="61"/>
        <v>6.0885714285714281</v>
      </c>
      <c r="AC343" s="21">
        <f t="shared" si="62"/>
        <v>6.5268065268065277E-3</v>
      </c>
      <c r="AD343" s="13">
        <v>0</v>
      </c>
      <c r="AE343" s="13">
        <v>0</v>
      </c>
      <c r="AF343" s="21" t="str">
        <f t="shared" si="63"/>
        <v xml:space="preserve"> </v>
      </c>
      <c r="AG343">
        <v>0</v>
      </c>
      <c r="AH343">
        <v>0</v>
      </c>
      <c r="AI343" s="42">
        <v>0</v>
      </c>
      <c r="AJ343" s="42">
        <v>0</v>
      </c>
      <c r="AK343" s="42">
        <v>0</v>
      </c>
      <c r="AL343" s="42">
        <v>1</v>
      </c>
      <c r="AM343" s="42">
        <v>2</v>
      </c>
      <c r="AN343" s="42">
        <v>0</v>
      </c>
      <c r="AO343">
        <v>0</v>
      </c>
      <c r="AP343">
        <v>2</v>
      </c>
      <c r="AQ343" s="31">
        <f t="shared" si="64"/>
        <v>0</v>
      </c>
      <c r="AR343">
        <v>-12.92</v>
      </c>
      <c r="AS343">
        <v>2</v>
      </c>
      <c r="AT343">
        <v>1</v>
      </c>
      <c r="AU343" s="16">
        <f t="shared" si="65"/>
        <v>-58.441558441558442</v>
      </c>
      <c r="AV343" s="4">
        <v>66.67</v>
      </c>
      <c r="AW343" s="4">
        <v>61.86</v>
      </c>
    </row>
    <row r="344" spans="1:49" x14ac:dyDescent="0.2">
      <c r="A344" s="13" t="s">
        <v>759</v>
      </c>
      <c r="B344" s="13" t="s">
        <v>1416</v>
      </c>
      <c r="C344" s="1" t="s">
        <v>292</v>
      </c>
      <c r="D344" s="13" t="s">
        <v>503</v>
      </c>
      <c r="E344" s="13">
        <v>72</v>
      </c>
      <c r="F344" s="13">
        <v>0</v>
      </c>
      <c r="G344" s="13">
        <v>1</v>
      </c>
      <c r="H344" s="40">
        <f t="shared" si="55"/>
        <v>1</v>
      </c>
      <c r="I344">
        <v>0</v>
      </c>
      <c r="J344">
        <v>1</v>
      </c>
      <c r="K344">
        <v>0</v>
      </c>
      <c r="L344" s="20">
        <f t="shared" si="56"/>
        <v>21</v>
      </c>
      <c r="M344">
        <v>9</v>
      </c>
      <c r="N344">
        <v>4</v>
      </c>
      <c r="O344">
        <v>1</v>
      </c>
      <c r="P344" s="15">
        <f t="shared" si="57"/>
        <v>0</v>
      </c>
      <c r="Q344" s="15">
        <f t="shared" si="58"/>
        <v>0</v>
      </c>
      <c r="R344">
        <v>10</v>
      </c>
      <c r="S344">
        <v>2</v>
      </c>
      <c r="T344">
        <v>4</v>
      </c>
      <c r="U344">
        <v>1</v>
      </c>
      <c r="V344">
        <v>11</v>
      </c>
      <c r="W344" s="16">
        <v>153.78333333329999</v>
      </c>
      <c r="X344" s="26">
        <f t="shared" si="59"/>
        <v>2.1358796296291667</v>
      </c>
      <c r="Y344" s="4">
        <v>139.84</v>
      </c>
      <c r="Z344" s="32">
        <f t="shared" si="60"/>
        <v>1.9422222222222223</v>
      </c>
      <c r="AA344" s="4">
        <v>208.8</v>
      </c>
      <c r="AB344" s="26">
        <f t="shared" si="61"/>
        <v>2.9000000000000004</v>
      </c>
      <c r="AC344" s="21">
        <f t="shared" si="62"/>
        <v>0.40110142267094995</v>
      </c>
      <c r="AD344" s="13">
        <v>22</v>
      </c>
      <c r="AE344" s="13">
        <v>40</v>
      </c>
      <c r="AF344" s="21">
        <f t="shared" si="63"/>
        <v>0.35483870967741937</v>
      </c>
      <c r="AG344">
        <v>1</v>
      </c>
      <c r="AH344">
        <v>7</v>
      </c>
      <c r="AI344" s="42">
        <v>20</v>
      </c>
      <c r="AJ344" s="42">
        <v>104</v>
      </c>
      <c r="AK344" s="42">
        <v>10</v>
      </c>
      <c r="AL344" s="42">
        <v>39</v>
      </c>
      <c r="AM344" s="42">
        <v>61</v>
      </c>
      <c r="AN344" s="42">
        <v>6</v>
      </c>
      <c r="AO344">
        <v>19</v>
      </c>
      <c r="AP344">
        <v>105</v>
      </c>
      <c r="AQ344" s="31">
        <f t="shared" si="64"/>
        <v>0.15322580645161291</v>
      </c>
      <c r="AR344">
        <v>5.01</v>
      </c>
      <c r="AS344">
        <v>1</v>
      </c>
      <c r="AT344">
        <v>2</v>
      </c>
      <c r="AU344" s="16">
        <f t="shared" si="65"/>
        <v>-74.656750572082373</v>
      </c>
      <c r="AV344" s="4">
        <v>9.65</v>
      </c>
      <c r="AW344" s="4">
        <v>1.74</v>
      </c>
    </row>
    <row r="345" spans="1:49" x14ac:dyDescent="0.2">
      <c r="A345" s="13" t="s">
        <v>1043</v>
      </c>
      <c r="B345" s="13" t="s">
        <v>1419</v>
      </c>
      <c r="C345" s="1" t="s">
        <v>398</v>
      </c>
      <c r="D345" s="13" t="s">
        <v>844</v>
      </c>
      <c r="E345" s="13">
        <v>40</v>
      </c>
      <c r="F345" s="13">
        <v>0</v>
      </c>
      <c r="G345" s="13">
        <v>0</v>
      </c>
      <c r="H345" s="40">
        <f t="shared" si="55"/>
        <v>0</v>
      </c>
      <c r="I345">
        <v>0</v>
      </c>
      <c r="J345">
        <v>0</v>
      </c>
      <c r="K345">
        <v>0</v>
      </c>
      <c r="L345" s="20">
        <f t="shared" si="56"/>
        <v>0</v>
      </c>
      <c r="M345">
        <v>0</v>
      </c>
      <c r="N345">
        <v>0</v>
      </c>
      <c r="O345">
        <v>0</v>
      </c>
      <c r="P345" s="15">
        <f t="shared" si="57"/>
        <v>0</v>
      </c>
      <c r="Q345" s="15">
        <f t="shared" si="58"/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s="16">
        <v>1.5166666666999999</v>
      </c>
      <c r="X345" s="26">
        <f t="shared" si="59"/>
        <v>3.7916666667500001E-2</v>
      </c>
      <c r="Y345" s="4">
        <v>1.69</v>
      </c>
      <c r="Z345" s="32">
        <f t="shared" si="60"/>
        <v>4.2249999999999996E-2</v>
      </c>
      <c r="AA345" s="4">
        <v>237.22</v>
      </c>
      <c r="AB345" s="26">
        <f t="shared" si="61"/>
        <v>5.9305000000000003</v>
      </c>
      <c r="AC345" s="21">
        <f t="shared" si="62"/>
        <v>7.0737934787158336E-3</v>
      </c>
      <c r="AD345" s="13">
        <v>0</v>
      </c>
      <c r="AE345" s="13">
        <v>0</v>
      </c>
      <c r="AF345" s="21" t="str">
        <f t="shared" si="63"/>
        <v xml:space="preserve"> </v>
      </c>
      <c r="AG345">
        <v>0</v>
      </c>
      <c r="AH345">
        <v>0</v>
      </c>
      <c r="AI345" s="42">
        <v>0</v>
      </c>
      <c r="AJ345" s="42">
        <v>0</v>
      </c>
      <c r="AK345" s="42">
        <v>0</v>
      </c>
      <c r="AL345" s="42">
        <v>0</v>
      </c>
      <c r="AM345" s="42">
        <v>1</v>
      </c>
      <c r="AN345" s="42">
        <v>0</v>
      </c>
      <c r="AO345">
        <v>0</v>
      </c>
      <c r="AP345">
        <v>1</v>
      </c>
      <c r="AQ345" s="31">
        <f t="shared" si="64"/>
        <v>0</v>
      </c>
      <c r="AR345">
        <v>-8.85</v>
      </c>
      <c r="AS345">
        <v>0</v>
      </c>
      <c r="AT345">
        <v>0</v>
      </c>
      <c r="AU345" s="16">
        <f t="shared" si="65"/>
        <v>-35.502958579881657</v>
      </c>
    </row>
    <row r="346" spans="1:49" x14ac:dyDescent="0.2">
      <c r="A346" s="13" t="s">
        <v>1423</v>
      </c>
      <c r="B346" s="13" t="s">
        <v>1424</v>
      </c>
      <c r="C346" s="1" t="s">
        <v>554</v>
      </c>
      <c r="D346" s="13" t="s">
        <v>154</v>
      </c>
      <c r="E346" s="13">
        <v>4</v>
      </c>
      <c r="F346" s="13">
        <v>0</v>
      </c>
      <c r="G346" s="13">
        <v>0</v>
      </c>
      <c r="H346" s="40">
        <f t="shared" si="55"/>
        <v>0</v>
      </c>
      <c r="I346">
        <v>0</v>
      </c>
      <c r="J346">
        <v>0</v>
      </c>
      <c r="K346">
        <v>0</v>
      </c>
      <c r="L346" s="20">
        <f t="shared" si="56"/>
        <v>0</v>
      </c>
      <c r="M346">
        <v>0</v>
      </c>
      <c r="N346">
        <v>0</v>
      </c>
      <c r="O346">
        <v>0</v>
      </c>
      <c r="P346" s="15">
        <f t="shared" si="57"/>
        <v>0</v>
      </c>
      <c r="Q346" s="15">
        <f t="shared" si="58"/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s="16">
        <v>0</v>
      </c>
      <c r="X346" s="26">
        <f t="shared" si="59"/>
        <v>0</v>
      </c>
      <c r="Y346" s="4">
        <v>0</v>
      </c>
      <c r="Z346" s="32">
        <f t="shared" si="60"/>
        <v>0</v>
      </c>
      <c r="AA346" s="4">
        <v>19.02</v>
      </c>
      <c r="AB346" s="26">
        <f t="shared" si="61"/>
        <v>4.7549999999999999</v>
      </c>
      <c r="AC346" s="21">
        <f t="shared" si="62"/>
        <v>0</v>
      </c>
      <c r="AD346" s="13">
        <v>0</v>
      </c>
      <c r="AE346" s="13">
        <v>0</v>
      </c>
      <c r="AF346" s="21" t="str">
        <f t="shared" si="63"/>
        <v xml:space="preserve"> </v>
      </c>
      <c r="AG346">
        <v>0</v>
      </c>
      <c r="AH346">
        <v>0</v>
      </c>
      <c r="AI346" s="42">
        <v>0</v>
      </c>
      <c r="AJ346" s="42">
        <v>0</v>
      </c>
      <c r="AK346" s="42">
        <v>0</v>
      </c>
      <c r="AL346" s="42">
        <v>0</v>
      </c>
      <c r="AM346" s="42">
        <v>0</v>
      </c>
      <c r="AN346" s="42">
        <v>0</v>
      </c>
      <c r="AO346">
        <v>0</v>
      </c>
      <c r="AP346">
        <v>0</v>
      </c>
      <c r="AQ346" s="31">
        <f t="shared" si="64"/>
        <v>0</v>
      </c>
      <c r="AR346"/>
      <c r="AS346">
        <v>0</v>
      </c>
      <c r="AT346">
        <v>0</v>
      </c>
      <c r="AU346" s="16">
        <f t="shared" si="65"/>
        <v>0</v>
      </c>
    </row>
    <row r="347" spans="1:49" x14ac:dyDescent="0.2">
      <c r="A347" s="13" t="s">
        <v>1426</v>
      </c>
      <c r="B347" s="13" t="s">
        <v>1424</v>
      </c>
      <c r="C347" s="1" t="s">
        <v>302</v>
      </c>
      <c r="D347" s="13" t="s">
        <v>154</v>
      </c>
      <c r="E347" s="13">
        <v>72</v>
      </c>
      <c r="F347" s="13">
        <v>0</v>
      </c>
      <c r="G347" s="13">
        <v>0</v>
      </c>
      <c r="H347" s="40">
        <f t="shared" si="55"/>
        <v>0</v>
      </c>
      <c r="I347">
        <v>0</v>
      </c>
      <c r="J347">
        <v>0</v>
      </c>
      <c r="K347">
        <v>0</v>
      </c>
      <c r="L347" s="20">
        <f t="shared" si="56"/>
        <v>0</v>
      </c>
      <c r="M347">
        <v>0</v>
      </c>
      <c r="N347">
        <v>0</v>
      </c>
      <c r="O347">
        <v>0</v>
      </c>
      <c r="P347" s="15">
        <f t="shared" si="57"/>
        <v>0</v>
      </c>
      <c r="Q347" s="15">
        <f t="shared" si="58"/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s="16">
        <v>2.9666666667000001</v>
      </c>
      <c r="X347" s="26">
        <f t="shared" si="59"/>
        <v>4.1203703704166671E-2</v>
      </c>
      <c r="Y347" s="4">
        <v>0.79</v>
      </c>
      <c r="Z347" s="32">
        <f t="shared" si="60"/>
        <v>1.0972222222222223E-2</v>
      </c>
      <c r="AA347" s="4">
        <v>319.77999999999997</v>
      </c>
      <c r="AB347" s="26">
        <f t="shared" si="61"/>
        <v>4.4413888888888886</v>
      </c>
      <c r="AC347" s="21">
        <f t="shared" si="62"/>
        <v>2.464360358112113E-3</v>
      </c>
      <c r="AD347" s="13">
        <v>0</v>
      </c>
      <c r="AE347" s="13">
        <v>0</v>
      </c>
      <c r="AF347" s="21" t="str">
        <f t="shared" si="63"/>
        <v xml:space="preserve"> </v>
      </c>
      <c r="AG347">
        <v>0</v>
      </c>
      <c r="AH347">
        <v>0</v>
      </c>
      <c r="AI347" s="42">
        <v>0</v>
      </c>
      <c r="AJ347" s="42">
        <v>0</v>
      </c>
      <c r="AK347" s="42">
        <v>0</v>
      </c>
      <c r="AL347" s="42">
        <v>0</v>
      </c>
      <c r="AM347" s="42">
        <v>0</v>
      </c>
      <c r="AN347" s="42">
        <v>0</v>
      </c>
      <c r="AO347">
        <v>0</v>
      </c>
      <c r="AP347">
        <v>0</v>
      </c>
      <c r="AQ347" s="31">
        <f t="shared" si="64"/>
        <v>0</v>
      </c>
      <c r="AR347"/>
      <c r="AS347">
        <v>0</v>
      </c>
      <c r="AT347">
        <v>0</v>
      </c>
      <c r="AU347" s="16">
        <f t="shared" si="65"/>
        <v>0</v>
      </c>
      <c r="AV347" s="4">
        <v>50</v>
      </c>
      <c r="AW347" s="4">
        <v>43.27</v>
      </c>
    </row>
    <row r="348" spans="1:49" x14ac:dyDescent="0.2">
      <c r="A348" s="13" t="s">
        <v>414</v>
      </c>
      <c r="B348" s="13" t="s">
        <v>1424</v>
      </c>
      <c r="C348" s="1" t="s">
        <v>179</v>
      </c>
      <c r="D348" s="13" t="s">
        <v>154</v>
      </c>
      <c r="E348" s="13">
        <v>79</v>
      </c>
      <c r="F348" s="13">
        <v>1</v>
      </c>
      <c r="G348" s="13">
        <v>0</v>
      </c>
      <c r="H348" s="40">
        <f t="shared" si="55"/>
        <v>1</v>
      </c>
      <c r="I348">
        <v>1</v>
      </c>
      <c r="J348">
        <v>0</v>
      </c>
      <c r="K348">
        <v>0</v>
      </c>
      <c r="L348" s="20">
        <f t="shared" si="56"/>
        <v>0</v>
      </c>
      <c r="M348">
        <v>2</v>
      </c>
      <c r="N348">
        <v>0</v>
      </c>
      <c r="O348">
        <v>1</v>
      </c>
      <c r="P348" s="15">
        <f t="shared" si="57"/>
        <v>0.5</v>
      </c>
      <c r="Q348" s="15">
        <f t="shared" si="58"/>
        <v>0.33333333333333331</v>
      </c>
      <c r="R348">
        <v>5</v>
      </c>
      <c r="S348">
        <v>0</v>
      </c>
      <c r="T348">
        <v>1</v>
      </c>
      <c r="U348">
        <v>1</v>
      </c>
      <c r="V348">
        <v>5</v>
      </c>
      <c r="W348" s="16">
        <v>35.333333333299997</v>
      </c>
      <c r="X348" s="26">
        <f t="shared" si="59"/>
        <v>0.44725738396582276</v>
      </c>
      <c r="Y348" s="4">
        <v>33.24</v>
      </c>
      <c r="Z348" s="32">
        <f t="shared" si="60"/>
        <v>0.42075949367088611</v>
      </c>
      <c r="AA348" s="4">
        <v>323.35000000000002</v>
      </c>
      <c r="AB348" s="26">
        <f t="shared" si="61"/>
        <v>4.0930379746835444</v>
      </c>
      <c r="AC348" s="21">
        <f t="shared" si="62"/>
        <v>9.3216298830589767E-2</v>
      </c>
      <c r="AD348" s="13">
        <v>0</v>
      </c>
      <c r="AE348" s="13">
        <v>10</v>
      </c>
      <c r="AF348" s="21">
        <f t="shared" si="63"/>
        <v>0</v>
      </c>
      <c r="AG348">
        <v>1</v>
      </c>
      <c r="AH348">
        <v>2</v>
      </c>
      <c r="AI348" s="42">
        <v>10</v>
      </c>
      <c r="AJ348" s="42">
        <v>20</v>
      </c>
      <c r="AK348" s="42">
        <v>0</v>
      </c>
      <c r="AL348" s="42">
        <v>10</v>
      </c>
      <c r="AM348" s="42">
        <v>14</v>
      </c>
      <c r="AN348" s="42">
        <v>2</v>
      </c>
      <c r="AO348">
        <v>11</v>
      </c>
      <c r="AP348">
        <v>19</v>
      </c>
      <c r="AQ348" s="31">
        <f t="shared" si="64"/>
        <v>0.36666666666666664</v>
      </c>
      <c r="AR348">
        <v>18.149999999999999</v>
      </c>
      <c r="AS348">
        <v>0</v>
      </c>
      <c r="AT348">
        <v>0</v>
      </c>
      <c r="AU348" s="16">
        <f t="shared" si="65"/>
        <v>-59.566787003610102</v>
      </c>
      <c r="AV348" s="4">
        <v>75</v>
      </c>
      <c r="AW348" s="4">
        <v>69.209999999999994</v>
      </c>
    </row>
    <row r="349" spans="1:49" x14ac:dyDescent="0.2">
      <c r="A349" s="13" t="s">
        <v>1430</v>
      </c>
      <c r="B349" s="13" t="s">
        <v>1431</v>
      </c>
      <c r="C349" s="1" t="s">
        <v>334</v>
      </c>
      <c r="D349" s="13" t="s">
        <v>129</v>
      </c>
      <c r="E349" s="13">
        <v>6</v>
      </c>
      <c r="F349" s="13">
        <v>0</v>
      </c>
      <c r="G349" s="13">
        <v>0</v>
      </c>
      <c r="H349" s="40">
        <f t="shared" si="55"/>
        <v>0</v>
      </c>
      <c r="I349">
        <v>0</v>
      </c>
      <c r="J349">
        <v>0</v>
      </c>
      <c r="K349">
        <v>0</v>
      </c>
      <c r="L349" s="20">
        <f t="shared" si="56"/>
        <v>0</v>
      </c>
      <c r="M349">
        <v>0</v>
      </c>
      <c r="N349">
        <v>0</v>
      </c>
      <c r="O349">
        <v>0</v>
      </c>
      <c r="P349" s="15">
        <f t="shared" si="57"/>
        <v>0</v>
      </c>
      <c r="Q349" s="15">
        <f t="shared" si="58"/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s="16">
        <v>0</v>
      </c>
      <c r="X349" s="26">
        <f t="shared" si="59"/>
        <v>0</v>
      </c>
      <c r="Y349" s="4">
        <v>0</v>
      </c>
      <c r="Z349" s="32">
        <f t="shared" si="60"/>
        <v>0</v>
      </c>
      <c r="AA349" s="4">
        <v>23.36</v>
      </c>
      <c r="AB349" s="26">
        <f t="shared" si="61"/>
        <v>3.8933333333333331</v>
      </c>
      <c r="AC349" s="21">
        <f t="shared" si="62"/>
        <v>0</v>
      </c>
      <c r="AD349" s="13">
        <v>0</v>
      </c>
      <c r="AE349" s="13">
        <v>0</v>
      </c>
      <c r="AF349" s="21" t="str">
        <f t="shared" si="63"/>
        <v xml:space="preserve"> </v>
      </c>
      <c r="AG349">
        <v>0</v>
      </c>
      <c r="AH349">
        <v>0</v>
      </c>
      <c r="AI349" s="42">
        <v>0</v>
      </c>
      <c r="AJ349" s="42">
        <v>0</v>
      </c>
      <c r="AK349" s="42">
        <v>0</v>
      </c>
      <c r="AL349" s="42">
        <v>0</v>
      </c>
      <c r="AM349" s="42">
        <v>0</v>
      </c>
      <c r="AN349" s="42">
        <v>0</v>
      </c>
      <c r="AO349">
        <v>0</v>
      </c>
      <c r="AP349">
        <v>0</v>
      </c>
      <c r="AQ349" s="31">
        <f t="shared" si="64"/>
        <v>0</v>
      </c>
      <c r="AR349"/>
      <c r="AS349">
        <v>0</v>
      </c>
      <c r="AT349">
        <v>0</v>
      </c>
      <c r="AU349" s="16">
        <f t="shared" si="65"/>
        <v>0</v>
      </c>
    </row>
    <row r="350" spans="1:49" x14ac:dyDescent="0.2">
      <c r="A350" s="13" t="s">
        <v>316</v>
      </c>
      <c r="B350" s="13" t="s">
        <v>1435</v>
      </c>
      <c r="C350" s="1" t="s">
        <v>219</v>
      </c>
      <c r="D350" s="13" t="s">
        <v>173</v>
      </c>
      <c r="E350" s="13">
        <v>59</v>
      </c>
      <c r="F350" s="13">
        <v>0</v>
      </c>
      <c r="G350" s="13">
        <v>0</v>
      </c>
      <c r="H350" s="40">
        <f t="shared" si="55"/>
        <v>0</v>
      </c>
      <c r="I350">
        <v>0</v>
      </c>
      <c r="J350">
        <v>0</v>
      </c>
      <c r="K350">
        <v>0</v>
      </c>
      <c r="L350" s="20">
        <f t="shared" si="56"/>
        <v>0</v>
      </c>
      <c r="M350">
        <v>3</v>
      </c>
      <c r="N350">
        <v>3</v>
      </c>
      <c r="O350">
        <v>4</v>
      </c>
      <c r="P350" s="15">
        <f t="shared" si="57"/>
        <v>0</v>
      </c>
      <c r="Q350" s="15">
        <f t="shared" si="58"/>
        <v>0</v>
      </c>
      <c r="R350">
        <v>20</v>
      </c>
      <c r="S350">
        <v>4</v>
      </c>
      <c r="T350">
        <v>3</v>
      </c>
      <c r="U350">
        <v>10</v>
      </c>
      <c r="V350">
        <v>4</v>
      </c>
      <c r="W350" s="16">
        <v>141.48333333330001</v>
      </c>
      <c r="X350" s="26">
        <f t="shared" si="59"/>
        <v>2.3980225988694919</v>
      </c>
      <c r="Y350" s="4">
        <v>137.28</v>
      </c>
      <c r="Z350" s="32">
        <f t="shared" si="60"/>
        <v>2.3267796610169493</v>
      </c>
      <c r="AA350" s="4">
        <v>152.72999999999999</v>
      </c>
      <c r="AB350" s="26">
        <f t="shared" si="61"/>
        <v>2.58864406779661</v>
      </c>
      <c r="AC350" s="21">
        <f t="shared" si="62"/>
        <v>0.47336298748319028</v>
      </c>
      <c r="AD350" s="1"/>
      <c r="AE350" s="1"/>
      <c r="AF350" s="21" t="str">
        <f t="shared" si="63"/>
        <v xml:space="preserve"> </v>
      </c>
      <c r="AG350">
        <v>0</v>
      </c>
      <c r="AH350">
        <v>12</v>
      </c>
      <c r="AI350" s="42">
        <v>12</v>
      </c>
      <c r="AJ350" s="42">
        <v>112</v>
      </c>
      <c r="AK350" s="42">
        <v>7</v>
      </c>
      <c r="AL350" s="42">
        <v>46</v>
      </c>
      <c r="AM350" s="42">
        <v>59</v>
      </c>
      <c r="AN350" s="42">
        <v>8</v>
      </c>
      <c r="AO350">
        <v>19</v>
      </c>
      <c r="AP350">
        <v>111</v>
      </c>
      <c r="AQ350" s="31">
        <f t="shared" si="64"/>
        <v>0.14615384615384616</v>
      </c>
      <c r="AR350">
        <v>-1.17</v>
      </c>
      <c r="AS350">
        <v>1</v>
      </c>
      <c r="AT350">
        <v>3</v>
      </c>
      <c r="AU350" s="16">
        <f t="shared" si="65"/>
        <v>-88.28671328671328</v>
      </c>
      <c r="AV350" s="4">
        <v>4.83</v>
      </c>
      <c r="AW350" s="4">
        <v>-2.3199999999999998</v>
      </c>
    </row>
    <row r="351" spans="1:49" x14ac:dyDescent="0.2">
      <c r="A351" s="13" t="s">
        <v>1437</v>
      </c>
      <c r="B351" s="13" t="s">
        <v>1438</v>
      </c>
      <c r="C351" s="1" t="s">
        <v>162</v>
      </c>
      <c r="D351" s="13" t="s">
        <v>173</v>
      </c>
      <c r="E351" s="13">
        <v>81</v>
      </c>
      <c r="F351" s="13">
        <v>0</v>
      </c>
      <c r="G351" s="13">
        <v>1</v>
      </c>
      <c r="H351" s="40">
        <f t="shared" si="55"/>
        <v>1</v>
      </c>
      <c r="I351">
        <v>0</v>
      </c>
      <c r="J351">
        <v>0</v>
      </c>
      <c r="K351">
        <v>1</v>
      </c>
      <c r="L351" s="20">
        <f t="shared" si="56"/>
        <v>0</v>
      </c>
      <c r="M351">
        <v>1</v>
      </c>
      <c r="N351">
        <v>0</v>
      </c>
      <c r="O351">
        <v>0</v>
      </c>
      <c r="P351" s="15">
        <f t="shared" si="57"/>
        <v>0</v>
      </c>
      <c r="Q351" s="15">
        <f t="shared" si="58"/>
        <v>0</v>
      </c>
      <c r="R351">
        <v>15</v>
      </c>
      <c r="S351">
        <v>31</v>
      </c>
      <c r="T351">
        <v>3</v>
      </c>
      <c r="U351">
        <v>4</v>
      </c>
      <c r="V351">
        <v>9</v>
      </c>
      <c r="W351" s="16">
        <v>181.26666666669999</v>
      </c>
      <c r="X351" s="26">
        <f t="shared" si="59"/>
        <v>2.2378600823049379</v>
      </c>
      <c r="Y351" s="4">
        <v>176.76</v>
      </c>
      <c r="Z351" s="32">
        <f t="shared" si="60"/>
        <v>2.1822222222222223</v>
      </c>
      <c r="AA351" s="4">
        <v>216.17</v>
      </c>
      <c r="AB351" s="26">
        <f t="shared" si="61"/>
        <v>2.6687654320987653</v>
      </c>
      <c r="AC351" s="21">
        <f t="shared" si="62"/>
        <v>0.44985111851983817</v>
      </c>
      <c r="AD351" s="1"/>
      <c r="AE351" s="1"/>
      <c r="AF351" s="21" t="str">
        <f t="shared" si="63"/>
        <v xml:space="preserve"> </v>
      </c>
      <c r="AG351">
        <v>3</v>
      </c>
      <c r="AH351">
        <v>16</v>
      </c>
      <c r="AI351" s="42">
        <v>20</v>
      </c>
      <c r="AJ351" s="42">
        <v>144</v>
      </c>
      <c r="AK351" s="42">
        <v>4</v>
      </c>
      <c r="AL351" s="42">
        <v>50</v>
      </c>
      <c r="AM351" s="42">
        <v>75</v>
      </c>
      <c r="AN351" s="42">
        <v>4</v>
      </c>
      <c r="AO351">
        <v>19</v>
      </c>
      <c r="AP351">
        <v>145</v>
      </c>
      <c r="AQ351" s="31">
        <f t="shared" si="64"/>
        <v>0.11585365853658537</v>
      </c>
      <c r="AR351">
        <v>3.46</v>
      </c>
      <c r="AS351">
        <v>0</v>
      </c>
      <c r="AT351">
        <v>0</v>
      </c>
      <c r="AU351" s="16">
        <f t="shared" si="65"/>
        <v>-86.21860149355058</v>
      </c>
      <c r="AV351" s="4">
        <v>5.16</v>
      </c>
      <c r="AW351" s="4">
        <v>0.32</v>
      </c>
    </row>
    <row r="352" spans="1:49" x14ac:dyDescent="0.2">
      <c r="A352" s="13" t="s">
        <v>1324</v>
      </c>
      <c r="B352" s="13" t="s">
        <v>1441</v>
      </c>
      <c r="C352" s="1" t="s">
        <v>398</v>
      </c>
      <c r="D352" s="13" t="s">
        <v>173</v>
      </c>
      <c r="E352" s="13">
        <v>22</v>
      </c>
      <c r="F352" s="13">
        <v>0</v>
      </c>
      <c r="G352" s="13">
        <v>0</v>
      </c>
      <c r="H352" s="40">
        <f t="shared" si="55"/>
        <v>0</v>
      </c>
      <c r="I352">
        <v>0</v>
      </c>
      <c r="J352">
        <v>0</v>
      </c>
      <c r="K352">
        <v>0</v>
      </c>
      <c r="L352" s="20">
        <f t="shared" si="56"/>
        <v>0</v>
      </c>
      <c r="M352">
        <v>0</v>
      </c>
      <c r="N352">
        <v>0</v>
      </c>
      <c r="O352">
        <v>0</v>
      </c>
      <c r="P352" s="15">
        <f t="shared" si="57"/>
        <v>0</v>
      </c>
      <c r="Q352" s="15">
        <f t="shared" si="58"/>
        <v>0</v>
      </c>
      <c r="R352">
        <v>5</v>
      </c>
      <c r="S352">
        <v>4</v>
      </c>
      <c r="T352">
        <v>0</v>
      </c>
      <c r="U352">
        <v>1</v>
      </c>
      <c r="V352">
        <v>1</v>
      </c>
      <c r="W352" s="16">
        <v>25.25</v>
      </c>
      <c r="X352" s="26">
        <f t="shared" si="59"/>
        <v>1.1477272727272727</v>
      </c>
      <c r="Y352" s="4">
        <v>22.37</v>
      </c>
      <c r="Z352" s="32">
        <f t="shared" si="60"/>
        <v>1.0168181818181818</v>
      </c>
      <c r="AA352" s="4">
        <v>113.52</v>
      </c>
      <c r="AB352" s="26">
        <f t="shared" si="61"/>
        <v>5.16</v>
      </c>
      <c r="AC352" s="21">
        <f t="shared" si="62"/>
        <v>0.16461844138641549</v>
      </c>
      <c r="AD352" s="1"/>
      <c r="AE352" s="1"/>
      <c r="AF352" s="21" t="str">
        <f t="shared" si="63"/>
        <v xml:space="preserve"> </v>
      </c>
      <c r="AG352">
        <v>1</v>
      </c>
      <c r="AH352">
        <v>2</v>
      </c>
      <c r="AI352" s="42">
        <v>3</v>
      </c>
      <c r="AJ352" s="42">
        <v>12</v>
      </c>
      <c r="AK352" s="42">
        <v>4</v>
      </c>
      <c r="AL352" s="42">
        <v>6</v>
      </c>
      <c r="AM352" s="42">
        <v>9</v>
      </c>
      <c r="AN352" s="42">
        <v>0</v>
      </c>
      <c r="AO352">
        <v>6</v>
      </c>
      <c r="AP352">
        <v>13</v>
      </c>
      <c r="AQ352" s="31">
        <f t="shared" si="64"/>
        <v>0.31578947368421051</v>
      </c>
      <c r="AR352">
        <v>23.25</v>
      </c>
      <c r="AS352">
        <v>0</v>
      </c>
      <c r="AT352">
        <v>0</v>
      </c>
      <c r="AU352" s="16">
        <f t="shared" si="65"/>
        <v>-56.325435851586946</v>
      </c>
      <c r="AV352" s="4">
        <v>20</v>
      </c>
      <c r="AW352" s="4">
        <v>16.329999999999998</v>
      </c>
    </row>
    <row r="353" spans="1:49" x14ac:dyDescent="0.2">
      <c r="A353" s="13" t="s">
        <v>1444</v>
      </c>
      <c r="B353" s="13" t="s">
        <v>1445</v>
      </c>
      <c r="C353" s="1" t="s">
        <v>128</v>
      </c>
      <c r="D353" s="13" t="s">
        <v>146</v>
      </c>
      <c r="E353" s="13">
        <v>75</v>
      </c>
      <c r="F353" s="13">
        <v>2</v>
      </c>
      <c r="G353" s="13">
        <v>0</v>
      </c>
      <c r="H353" s="40">
        <f t="shared" si="55"/>
        <v>2</v>
      </c>
      <c r="I353">
        <v>2</v>
      </c>
      <c r="J353">
        <v>0</v>
      </c>
      <c r="K353">
        <v>0</v>
      </c>
      <c r="L353" s="20">
        <f t="shared" si="56"/>
        <v>0</v>
      </c>
      <c r="M353">
        <v>15</v>
      </c>
      <c r="N353">
        <v>5</v>
      </c>
      <c r="O353">
        <v>2</v>
      </c>
      <c r="P353" s="15">
        <f t="shared" si="57"/>
        <v>0.13333333333333333</v>
      </c>
      <c r="Q353" s="15">
        <f t="shared" si="58"/>
        <v>9.0909090909090912E-2</v>
      </c>
      <c r="R353">
        <v>8</v>
      </c>
      <c r="S353">
        <v>8</v>
      </c>
      <c r="T353">
        <v>2</v>
      </c>
      <c r="U353">
        <v>1</v>
      </c>
      <c r="V353">
        <v>10</v>
      </c>
      <c r="W353" s="16">
        <v>115.1166666667</v>
      </c>
      <c r="X353" s="26">
        <f t="shared" si="59"/>
        <v>1.5348888888893333</v>
      </c>
      <c r="Y353" s="4">
        <v>111.01</v>
      </c>
      <c r="Z353" s="32">
        <f t="shared" si="60"/>
        <v>1.4801333333333333</v>
      </c>
      <c r="AA353" s="4">
        <v>306.17</v>
      </c>
      <c r="AB353" s="26">
        <f t="shared" si="61"/>
        <v>4.0822666666666665</v>
      </c>
      <c r="AC353" s="21">
        <f t="shared" si="62"/>
        <v>0.26609616951915238</v>
      </c>
      <c r="AD353" s="13">
        <v>29</v>
      </c>
      <c r="AE353" s="13">
        <v>42</v>
      </c>
      <c r="AF353" s="21">
        <f t="shared" si="63"/>
        <v>0.40845070422535212</v>
      </c>
      <c r="AG353">
        <v>2</v>
      </c>
      <c r="AH353">
        <v>13</v>
      </c>
      <c r="AI353" s="42">
        <v>21</v>
      </c>
      <c r="AJ353" s="42">
        <v>67</v>
      </c>
      <c r="AK353" s="42">
        <v>9</v>
      </c>
      <c r="AL353" s="42">
        <v>36</v>
      </c>
      <c r="AM353" s="42">
        <v>33</v>
      </c>
      <c r="AN353" s="42">
        <v>3</v>
      </c>
      <c r="AO353">
        <v>24</v>
      </c>
      <c r="AP353">
        <v>79</v>
      </c>
      <c r="AQ353" s="31">
        <f t="shared" si="64"/>
        <v>0.23300970873786409</v>
      </c>
      <c r="AR353">
        <v>13.1</v>
      </c>
      <c r="AS353">
        <v>2</v>
      </c>
      <c r="AT353">
        <v>0</v>
      </c>
      <c r="AU353" s="16">
        <f t="shared" si="65"/>
        <v>-61.616070624268083</v>
      </c>
      <c r="AV353" s="4">
        <v>9.7100000000000009</v>
      </c>
      <c r="AW353" s="4">
        <v>1.99</v>
      </c>
    </row>
    <row r="354" spans="1:49" x14ac:dyDescent="0.2">
      <c r="A354" s="13" t="s">
        <v>1448</v>
      </c>
      <c r="B354" s="13" t="s">
        <v>1449</v>
      </c>
      <c r="C354" s="1" t="s">
        <v>363</v>
      </c>
      <c r="D354" s="13" t="s">
        <v>154</v>
      </c>
      <c r="E354" s="13">
        <v>76</v>
      </c>
      <c r="F354" s="13">
        <v>0</v>
      </c>
      <c r="G354" s="13">
        <v>0</v>
      </c>
      <c r="H354" s="40">
        <f t="shared" si="55"/>
        <v>0</v>
      </c>
      <c r="I354">
        <v>0</v>
      </c>
      <c r="J354">
        <v>0</v>
      </c>
      <c r="K354">
        <v>0</v>
      </c>
      <c r="L354" s="20">
        <f t="shared" si="56"/>
        <v>0</v>
      </c>
      <c r="M354">
        <v>1</v>
      </c>
      <c r="N354">
        <v>0</v>
      </c>
      <c r="O354">
        <v>0</v>
      </c>
      <c r="P354" s="15">
        <f t="shared" si="57"/>
        <v>0</v>
      </c>
      <c r="Q354" s="15">
        <f t="shared" si="58"/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s="16">
        <v>0.55000000000000004</v>
      </c>
      <c r="X354" s="26">
        <f t="shared" si="59"/>
        <v>7.2368421052631587E-3</v>
      </c>
      <c r="Y354" s="4">
        <v>0.35</v>
      </c>
      <c r="Z354" s="32">
        <f t="shared" si="60"/>
        <v>4.6052631578947364E-3</v>
      </c>
      <c r="AA354" s="4">
        <v>386.52</v>
      </c>
      <c r="AB354" s="26">
        <f t="shared" si="61"/>
        <v>5.0857894736842102</v>
      </c>
      <c r="AC354" s="21">
        <f t="shared" si="62"/>
        <v>9.0469666813141367E-4</v>
      </c>
      <c r="AD354" s="13">
        <v>0</v>
      </c>
      <c r="AE354" s="13">
        <v>0</v>
      </c>
      <c r="AF354" s="21" t="str">
        <f t="shared" si="63"/>
        <v xml:space="preserve"> </v>
      </c>
      <c r="AG354">
        <v>0</v>
      </c>
      <c r="AH354">
        <v>0</v>
      </c>
      <c r="AI354" s="42">
        <v>1</v>
      </c>
      <c r="AJ354" s="42">
        <v>0</v>
      </c>
      <c r="AK354" s="42">
        <v>0</v>
      </c>
      <c r="AL354" s="42">
        <v>0</v>
      </c>
      <c r="AM354" s="42">
        <v>0</v>
      </c>
      <c r="AN354" s="42">
        <v>0</v>
      </c>
      <c r="AO354">
        <v>1</v>
      </c>
      <c r="AP354">
        <v>0</v>
      </c>
      <c r="AQ354" s="31">
        <f t="shared" si="64"/>
        <v>1</v>
      </c>
      <c r="AR354">
        <v>83.42</v>
      </c>
      <c r="AS354">
        <v>0</v>
      </c>
      <c r="AT354">
        <v>0</v>
      </c>
      <c r="AU354" s="16">
        <f t="shared" si="65"/>
        <v>60</v>
      </c>
      <c r="AV354" s="4">
        <v>0</v>
      </c>
      <c r="AW354" s="4">
        <v>-8.24</v>
      </c>
    </row>
    <row r="355" spans="1:49" x14ac:dyDescent="0.2">
      <c r="A355" s="13" t="s">
        <v>312</v>
      </c>
      <c r="B355" s="13" t="s">
        <v>1452</v>
      </c>
      <c r="C355" s="1" t="s">
        <v>136</v>
      </c>
      <c r="D355" s="13" t="s">
        <v>207</v>
      </c>
      <c r="E355" s="13">
        <v>71</v>
      </c>
      <c r="F355" s="13">
        <v>1</v>
      </c>
      <c r="G355" s="13">
        <v>0</v>
      </c>
      <c r="H355" s="40">
        <f t="shared" si="55"/>
        <v>1</v>
      </c>
      <c r="I355">
        <v>1</v>
      </c>
      <c r="J355">
        <v>0</v>
      </c>
      <c r="K355">
        <v>0</v>
      </c>
      <c r="L355" s="20">
        <f t="shared" si="56"/>
        <v>0</v>
      </c>
      <c r="M355">
        <v>8</v>
      </c>
      <c r="N355">
        <v>2</v>
      </c>
      <c r="O355">
        <v>0</v>
      </c>
      <c r="P355" s="15">
        <f t="shared" si="57"/>
        <v>0.125</v>
      </c>
      <c r="Q355" s="15">
        <f t="shared" si="58"/>
        <v>0.1</v>
      </c>
      <c r="R355">
        <v>21</v>
      </c>
      <c r="S355">
        <v>5</v>
      </c>
      <c r="T355">
        <v>4</v>
      </c>
      <c r="U355">
        <v>0</v>
      </c>
      <c r="V355">
        <v>7</v>
      </c>
      <c r="W355" s="16">
        <v>154.4166666667</v>
      </c>
      <c r="X355" s="26">
        <f t="shared" si="59"/>
        <v>2.1748826291084504</v>
      </c>
      <c r="Y355" s="4">
        <v>154.16</v>
      </c>
      <c r="Z355" s="32">
        <f t="shared" si="60"/>
        <v>2.1712676056338029</v>
      </c>
      <c r="AA355" s="4">
        <v>167.38</v>
      </c>
      <c r="AB355" s="26">
        <f t="shared" si="61"/>
        <v>2.3574647887323943</v>
      </c>
      <c r="AC355" s="21">
        <f t="shared" si="62"/>
        <v>0.47944268209243018</v>
      </c>
      <c r="AD355" s="13">
        <v>20</v>
      </c>
      <c r="AE355" s="13">
        <v>17</v>
      </c>
      <c r="AF355" s="21">
        <f t="shared" si="63"/>
        <v>0.54054054054054057</v>
      </c>
      <c r="AG355">
        <v>2</v>
      </c>
      <c r="AH355">
        <v>21</v>
      </c>
      <c r="AI355" s="42">
        <v>19</v>
      </c>
      <c r="AJ355" s="42">
        <v>115</v>
      </c>
      <c r="AK355" s="42">
        <v>3</v>
      </c>
      <c r="AL355" s="42">
        <v>50</v>
      </c>
      <c r="AM355" s="42">
        <v>82</v>
      </c>
      <c r="AN355" s="42">
        <v>2</v>
      </c>
      <c r="AO355">
        <v>18</v>
      </c>
      <c r="AP355">
        <v>118</v>
      </c>
      <c r="AQ355" s="31">
        <f t="shared" si="64"/>
        <v>0.13235294117647059</v>
      </c>
      <c r="AR355">
        <v>-3.55</v>
      </c>
      <c r="AS355">
        <v>1</v>
      </c>
      <c r="AT355">
        <v>0</v>
      </c>
      <c r="AU355" s="16">
        <f t="shared" si="65"/>
        <v>-94.187856772184745</v>
      </c>
      <c r="AV355" s="4">
        <v>2.72</v>
      </c>
      <c r="AW355" s="4">
        <v>-8.2100000000000009</v>
      </c>
    </row>
    <row r="356" spans="1:49" x14ac:dyDescent="0.2">
      <c r="A356" s="13" t="s">
        <v>144</v>
      </c>
      <c r="B356" s="13" t="s">
        <v>1456</v>
      </c>
      <c r="C356" s="1" t="s">
        <v>398</v>
      </c>
      <c r="D356" s="13" t="s">
        <v>146</v>
      </c>
      <c r="E356" s="13">
        <v>75</v>
      </c>
      <c r="F356" s="13">
        <v>0</v>
      </c>
      <c r="G356" s="13">
        <v>1</v>
      </c>
      <c r="H356" s="40">
        <f t="shared" si="55"/>
        <v>1</v>
      </c>
      <c r="I356">
        <v>0</v>
      </c>
      <c r="J356">
        <v>1</v>
      </c>
      <c r="K356">
        <v>0</v>
      </c>
      <c r="L356" s="20">
        <f t="shared" si="56"/>
        <v>9</v>
      </c>
      <c r="M356">
        <v>3</v>
      </c>
      <c r="N356">
        <v>2</v>
      </c>
      <c r="O356">
        <v>1</v>
      </c>
      <c r="P356" s="15">
        <f t="shared" si="57"/>
        <v>0</v>
      </c>
      <c r="Q356" s="15">
        <f t="shared" si="58"/>
        <v>0</v>
      </c>
      <c r="R356">
        <v>7</v>
      </c>
      <c r="S356">
        <v>1</v>
      </c>
      <c r="T356">
        <v>1</v>
      </c>
      <c r="U356">
        <v>1</v>
      </c>
      <c r="V356">
        <v>4</v>
      </c>
      <c r="W356" s="16">
        <v>139.01666666669999</v>
      </c>
      <c r="X356" s="26">
        <f t="shared" si="59"/>
        <v>1.8535555555559999</v>
      </c>
      <c r="Y356" s="4">
        <v>138.75</v>
      </c>
      <c r="Z356" s="32">
        <f t="shared" si="60"/>
        <v>1.85</v>
      </c>
      <c r="AA356" s="4">
        <v>279.32</v>
      </c>
      <c r="AB356" s="26">
        <f t="shared" si="61"/>
        <v>3.7242666666666664</v>
      </c>
      <c r="AC356" s="21">
        <f t="shared" si="62"/>
        <v>0.3318822206807473</v>
      </c>
      <c r="AD356" s="13">
        <v>41</v>
      </c>
      <c r="AE356" s="13">
        <v>52</v>
      </c>
      <c r="AF356" s="21">
        <f t="shared" si="63"/>
        <v>0.44086021505376344</v>
      </c>
      <c r="AG356">
        <v>1</v>
      </c>
      <c r="AH356">
        <v>20</v>
      </c>
      <c r="AI356" s="42">
        <v>8</v>
      </c>
      <c r="AJ356" s="42">
        <v>111</v>
      </c>
      <c r="AK356" s="42">
        <v>3</v>
      </c>
      <c r="AL356" s="42">
        <v>40</v>
      </c>
      <c r="AM356" s="42">
        <v>57</v>
      </c>
      <c r="AN356" s="42">
        <v>2</v>
      </c>
      <c r="AO356">
        <v>11</v>
      </c>
      <c r="AP356">
        <v>113</v>
      </c>
      <c r="AQ356" s="31">
        <f t="shared" si="64"/>
        <v>8.8709677419354843E-2</v>
      </c>
      <c r="AR356">
        <v>-4.75</v>
      </c>
      <c r="AS356">
        <v>0</v>
      </c>
      <c r="AT356">
        <v>1</v>
      </c>
      <c r="AU356" s="16">
        <f t="shared" si="65"/>
        <v>-92.540540540540547</v>
      </c>
      <c r="AV356" s="4">
        <v>3.95</v>
      </c>
      <c r="AW356" s="4">
        <v>-1.81</v>
      </c>
    </row>
    <row r="357" spans="1:49" x14ac:dyDescent="0.2">
      <c r="A357" s="13" t="s">
        <v>1115</v>
      </c>
      <c r="B357" s="13" t="s">
        <v>1459</v>
      </c>
      <c r="C357" s="1" t="s">
        <v>554</v>
      </c>
      <c r="D357" s="13" t="s">
        <v>503</v>
      </c>
      <c r="E357" s="13">
        <v>82</v>
      </c>
      <c r="F357" s="13">
        <v>0</v>
      </c>
      <c r="G357" s="13">
        <v>0</v>
      </c>
      <c r="H357" s="40">
        <f t="shared" si="55"/>
        <v>0</v>
      </c>
      <c r="I357">
        <v>0</v>
      </c>
      <c r="J357">
        <v>0</v>
      </c>
      <c r="K357">
        <v>0</v>
      </c>
      <c r="L357" s="20">
        <f t="shared" si="56"/>
        <v>0</v>
      </c>
      <c r="M357">
        <v>0</v>
      </c>
      <c r="N357">
        <v>0</v>
      </c>
      <c r="O357">
        <v>0</v>
      </c>
      <c r="P357" s="15">
        <f t="shared" si="57"/>
        <v>0</v>
      </c>
      <c r="Q357" s="15">
        <f t="shared" si="58"/>
        <v>0</v>
      </c>
      <c r="R357">
        <v>0</v>
      </c>
      <c r="S357">
        <v>0</v>
      </c>
      <c r="T357">
        <v>0</v>
      </c>
      <c r="U357">
        <v>1</v>
      </c>
      <c r="V357">
        <v>1</v>
      </c>
      <c r="W357" s="16">
        <v>1.0166666666999999</v>
      </c>
      <c r="X357" s="26">
        <f t="shared" si="59"/>
        <v>1.2398373984146342E-2</v>
      </c>
      <c r="Y357" s="4">
        <v>0.75</v>
      </c>
      <c r="Z357" s="32">
        <f t="shared" si="60"/>
        <v>9.1463414634146336E-3</v>
      </c>
      <c r="AA357" s="4">
        <v>353.52</v>
      </c>
      <c r="AB357" s="26">
        <f t="shared" si="61"/>
        <v>4.3112195121951213</v>
      </c>
      <c r="AC357" s="21">
        <f t="shared" si="62"/>
        <v>2.1170293843678556E-3</v>
      </c>
      <c r="AD357" s="13">
        <v>0</v>
      </c>
      <c r="AE357" s="13">
        <v>0</v>
      </c>
      <c r="AF357" s="21" t="str">
        <f t="shared" si="63"/>
        <v xml:space="preserve"> </v>
      </c>
      <c r="AG357">
        <v>0</v>
      </c>
      <c r="AH357">
        <v>0</v>
      </c>
      <c r="AI357" s="42">
        <v>0</v>
      </c>
      <c r="AJ357" s="42">
        <v>1</v>
      </c>
      <c r="AK357" s="42">
        <v>0</v>
      </c>
      <c r="AL357" s="42">
        <v>0</v>
      </c>
      <c r="AM357" s="42">
        <v>0</v>
      </c>
      <c r="AN357" s="42">
        <v>0</v>
      </c>
      <c r="AO357">
        <v>0</v>
      </c>
      <c r="AP357">
        <v>0</v>
      </c>
      <c r="AQ357" s="31">
        <f t="shared" si="64"/>
        <v>0</v>
      </c>
      <c r="AR357"/>
      <c r="AS357">
        <v>0</v>
      </c>
      <c r="AT357">
        <v>0</v>
      </c>
      <c r="AU357" s="16">
        <f t="shared" si="65"/>
        <v>-60</v>
      </c>
      <c r="AV357" s="4">
        <v>100</v>
      </c>
      <c r="AW357" s="4">
        <v>91.62</v>
      </c>
    </row>
    <row r="358" spans="1:49" x14ac:dyDescent="0.2">
      <c r="A358" s="13" t="s">
        <v>1461</v>
      </c>
      <c r="B358" s="13" t="s">
        <v>1462</v>
      </c>
      <c r="C358" s="1" t="s">
        <v>287</v>
      </c>
      <c r="D358" s="13" t="s">
        <v>173</v>
      </c>
      <c r="E358" s="13">
        <v>81</v>
      </c>
      <c r="F358" s="13">
        <v>0</v>
      </c>
      <c r="G358" s="13">
        <v>2</v>
      </c>
      <c r="H358" s="40">
        <f t="shared" si="55"/>
        <v>2</v>
      </c>
      <c r="I358">
        <v>0</v>
      </c>
      <c r="J358">
        <v>1</v>
      </c>
      <c r="K358">
        <v>0</v>
      </c>
      <c r="L358" s="20">
        <f t="shared" si="56"/>
        <v>10</v>
      </c>
      <c r="M358">
        <v>5</v>
      </c>
      <c r="N358">
        <v>0</v>
      </c>
      <c r="O358">
        <v>1</v>
      </c>
      <c r="P358" s="15">
        <f t="shared" si="57"/>
        <v>0</v>
      </c>
      <c r="Q358" s="15">
        <f t="shared" si="58"/>
        <v>0</v>
      </c>
      <c r="R358">
        <v>24</v>
      </c>
      <c r="S358">
        <v>17</v>
      </c>
      <c r="T358">
        <v>6</v>
      </c>
      <c r="U358">
        <v>5</v>
      </c>
      <c r="V358">
        <v>6</v>
      </c>
      <c r="W358" s="16">
        <v>152.1666666667</v>
      </c>
      <c r="X358" s="26">
        <f t="shared" si="59"/>
        <v>1.878600823045679</v>
      </c>
      <c r="Y358" s="4">
        <v>150.91</v>
      </c>
      <c r="Z358" s="32">
        <f t="shared" si="60"/>
        <v>1.8630864197530863</v>
      </c>
      <c r="AA358" s="4">
        <v>183.87</v>
      </c>
      <c r="AB358" s="26">
        <f t="shared" si="61"/>
        <v>2.27</v>
      </c>
      <c r="AC358" s="21">
        <f t="shared" si="62"/>
        <v>0.45077364239201867</v>
      </c>
      <c r="AD358" s="1"/>
      <c r="AE358" s="1"/>
      <c r="AF358" s="21" t="str">
        <f t="shared" si="63"/>
        <v xml:space="preserve"> </v>
      </c>
      <c r="AG358">
        <v>3</v>
      </c>
      <c r="AH358">
        <v>19</v>
      </c>
      <c r="AI358" s="42">
        <v>27</v>
      </c>
      <c r="AJ358" s="42">
        <v>112</v>
      </c>
      <c r="AK358" s="42">
        <v>8</v>
      </c>
      <c r="AL358" s="42">
        <v>47</v>
      </c>
      <c r="AM358" s="42">
        <v>66</v>
      </c>
      <c r="AN358" s="42">
        <v>12</v>
      </c>
      <c r="AO358">
        <v>23</v>
      </c>
      <c r="AP358">
        <v>128</v>
      </c>
      <c r="AQ358" s="31">
        <f t="shared" si="64"/>
        <v>0.15231788079470199</v>
      </c>
      <c r="AR358">
        <v>0.15</v>
      </c>
      <c r="AS358">
        <v>0</v>
      </c>
      <c r="AT358">
        <v>1</v>
      </c>
      <c r="AU358" s="16">
        <f t="shared" si="65"/>
        <v>-77.132065469485127</v>
      </c>
      <c r="AV358" s="4">
        <v>6.4</v>
      </c>
      <c r="AW358" s="4">
        <v>-4.03</v>
      </c>
    </row>
    <row r="359" spans="1:49" x14ac:dyDescent="0.2">
      <c r="A359" s="13" t="s">
        <v>591</v>
      </c>
      <c r="B359" s="13" t="s">
        <v>1465</v>
      </c>
      <c r="C359" s="1" t="s">
        <v>409</v>
      </c>
      <c r="D359" s="13" t="s">
        <v>129</v>
      </c>
      <c r="E359" s="13">
        <v>77</v>
      </c>
      <c r="F359" s="13">
        <v>0</v>
      </c>
      <c r="G359" s="13">
        <v>0</v>
      </c>
      <c r="H359" s="40">
        <f t="shared" si="55"/>
        <v>0</v>
      </c>
      <c r="I359">
        <v>0</v>
      </c>
      <c r="J359">
        <v>0</v>
      </c>
      <c r="K359">
        <v>0</v>
      </c>
      <c r="L359" s="20">
        <f t="shared" si="56"/>
        <v>0</v>
      </c>
      <c r="M359">
        <v>9</v>
      </c>
      <c r="N359">
        <v>2</v>
      </c>
      <c r="O359">
        <v>1</v>
      </c>
      <c r="P359" s="15">
        <f t="shared" si="57"/>
        <v>0</v>
      </c>
      <c r="Q359" s="15">
        <f t="shared" si="58"/>
        <v>0</v>
      </c>
      <c r="R359">
        <v>9</v>
      </c>
      <c r="S359">
        <v>2</v>
      </c>
      <c r="T359">
        <v>2</v>
      </c>
      <c r="U359">
        <v>2</v>
      </c>
      <c r="V359">
        <v>6</v>
      </c>
      <c r="W359" s="16">
        <v>134.46666666670001</v>
      </c>
      <c r="X359" s="26">
        <f t="shared" si="59"/>
        <v>1.7463203463207793</v>
      </c>
      <c r="Y359" s="4">
        <v>137.44999999999999</v>
      </c>
      <c r="Z359" s="32">
        <f t="shared" si="60"/>
        <v>1.785064935064935</v>
      </c>
      <c r="AA359" s="4">
        <v>289.14999999999998</v>
      </c>
      <c r="AB359" s="26">
        <f t="shared" si="61"/>
        <v>3.755194805194805</v>
      </c>
      <c r="AC359" s="21">
        <f t="shared" si="62"/>
        <v>0.32219878105954053</v>
      </c>
      <c r="AD359" s="13">
        <v>2</v>
      </c>
      <c r="AE359" s="13">
        <v>3</v>
      </c>
      <c r="AF359" s="21">
        <f t="shared" si="63"/>
        <v>0.4</v>
      </c>
      <c r="AG359">
        <v>0</v>
      </c>
      <c r="AH359">
        <v>13</v>
      </c>
      <c r="AI359" s="42">
        <v>16</v>
      </c>
      <c r="AJ359" s="42">
        <v>90</v>
      </c>
      <c r="AK359" s="42">
        <v>5</v>
      </c>
      <c r="AL359" s="42">
        <v>48</v>
      </c>
      <c r="AM359" s="42">
        <v>52</v>
      </c>
      <c r="AN359" s="42">
        <v>3</v>
      </c>
      <c r="AO359">
        <v>17</v>
      </c>
      <c r="AP359">
        <v>100</v>
      </c>
      <c r="AQ359" s="31">
        <f t="shared" si="64"/>
        <v>0.14529914529914531</v>
      </c>
      <c r="AR359">
        <v>-2.66</v>
      </c>
      <c r="AS359">
        <v>1</v>
      </c>
      <c r="AT359">
        <v>3</v>
      </c>
      <c r="AU359" s="16">
        <f t="shared" si="65"/>
        <v>-78.137504547108051</v>
      </c>
      <c r="AV359" s="4">
        <v>2.4500000000000002</v>
      </c>
      <c r="AW359" s="4">
        <v>-4.05</v>
      </c>
    </row>
    <row r="360" spans="1:49" x14ac:dyDescent="0.2">
      <c r="A360" s="13" t="s">
        <v>1467</v>
      </c>
      <c r="B360" s="13" t="s">
        <v>1468</v>
      </c>
      <c r="C360" s="1" t="s">
        <v>358</v>
      </c>
      <c r="D360" s="13" t="s">
        <v>173</v>
      </c>
      <c r="E360" s="13">
        <v>38</v>
      </c>
      <c r="F360" s="13">
        <v>0</v>
      </c>
      <c r="G360" s="13">
        <v>0</v>
      </c>
      <c r="H360" s="40">
        <f t="shared" si="55"/>
        <v>0</v>
      </c>
      <c r="I360">
        <v>0</v>
      </c>
      <c r="J360">
        <v>0</v>
      </c>
      <c r="K360">
        <v>0</v>
      </c>
      <c r="L360" s="20">
        <f t="shared" si="56"/>
        <v>0</v>
      </c>
      <c r="M360">
        <v>0</v>
      </c>
      <c r="N360">
        <v>0</v>
      </c>
      <c r="O360">
        <v>0</v>
      </c>
      <c r="P360" s="15">
        <f t="shared" si="57"/>
        <v>0</v>
      </c>
      <c r="Q360" s="15">
        <f t="shared" si="58"/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s="16">
        <v>2.0833333333000001</v>
      </c>
      <c r="X360" s="26">
        <f t="shared" si="59"/>
        <v>5.4824561402631582E-2</v>
      </c>
      <c r="Y360" s="4">
        <v>1.19</v>
      </c>
      <c r="Z360" s="32">
        <f t="shared" si="60"/>
        <v>3.1315789473684207E-2</v>
      </c>
      <c r="AA360" s="4">
        <v>189.28</v>
      </c>
      <c r="AB360" s="26">
        <f t="shared" si="61"/>
        <v>4.9810526315789474</v>
      </c>
      <c r="AC360" s="21">
        <f t="shared" si="62"/>
        <v>6.2477030503491357E-3</v>
      </c>
      <c r="AD360" s="1"/>
      <c r="AE360" s="1"/>
      <c r="AF360" s="21" t="str">
        <f t="shared" si="63"/>
        <v xml:space="preserve"> </v>
      </c>
      <c r="AG360">
        <v>0</v>
      </c>
      <c r="AH360">
        <v>0</v>
      </c>
      <c r="AI360" s="42">
        <v>1</v>
      </c>
      <c r="AJ360" s="42">
        <v>1</v>
      </c>
      <c r="AK360" s="42">
        <v>0</v>
      </c>
      <c r="AL360" s="42">
        <v>0</v>
      </c>
      <c r="AM360" s="42">
        <v>1</v>
      </c>
      <c r="AN360" s="42">
        <v>1</v>
      </c>
      <c r="AO360">
        <v>1</v>
      </c>
      <c r="AP360">
        <v>2</v>
      </c>
      <c r="AQ360" s="31">
        <f t="shared" si="64"/>
        <v>0.33333333333333331</v>
      </c>
      <c r="AR360">
        <v>21.54</v>
      </c>
      <c r="AS360">
        <v>0</v>
      </c>
      <c r="AT360">
        <v>0</v>
      </c>
      <c r="AU360" s="16">
        <f t="shared" si="65"/>
        <v>0</v>
      </c>
    </row>
    <row r="361" spans="1:49" x14ac:dyDescent="0.2">
      <c r="A361" s="13" t="s">
        <v>1472</v>
      </c>
      <c r="B361" s="13" t="s">
        <v>1473</v>
      </c>
      <c r="C361" s="1" t="s">
        <v>162</v>
      </c>
      <c r="D361" s="13" t="s">
        <v>146</v>
      </c>
      <c r="E361" s="13">
        <v>13</v>
      </c>
      <c r="F361" s="13">
        <v>0</v>
      </c>
      <c r="G361" s="13">
        <v>0</v>
      </c>
      <c r="H361" s="40">
        <f t="shared" si="55"/>
        <v>0</v>
      </c>
      <c r="I361">
        <v>0</v>
      </c>
      <c r="J361">
        <v>0</v>
      </c>
      <c r="K361">
        <v>0</v>
      </c>
      <c r="L361" s="20">
        <f t="shared" si="56"/>
        <v>0</v>
      </c>
      <c r="M361">
        <v>0</v>
      </c>
      <c r="N361">
        <v>0</v>
      </c>
      <c r="O361">
        <v>0</v>
      </c>
      <c r="P361" s="15">
        <f t="shared" si="57"/>
        <v>0</v>
      </c>
      <c r="Q361" s="15">
        <f t="shared" si="58"/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s="16">
        <v>0.15</v>
      </c>
      <c r="X361" s="26">
        <f t="shared" si="59"/>
        <v>1.1538461538461537E-2</v>
      </c>
      <c r="Y361" s="4">
        <v>0.53</v>
      </c>
      <c r="Z361" s="32">
        <f t="shared" si="60"/>
        <v>4.0769230769230773E-2</v>
      </c>
      <c r="AA361" s="4">
        <v>40.43</v>
      </c>
      <c r="AB361" s="26">
        <f t="shared" si="61"/>
        <v>3.11</v>
      </c>
      <c r="AC361" s="21">
        <f t="shared" si="62"/>
        <v>1.2939453125000002E-2</v>
      </c>
      <c r="AD361" s="13">
        <v>0</v>
      </c>
      <c r="AE361" s="13">
        <v>1</v>
      </c>
      <c r="AF361" s="21">
        <f t="shared" si="63"/>
        <v>0</v>
      </c>
      <c r="AG361">
        <v>0</v>
      </c>
      <c r="AH361">
        <v>0</v>
      </c>
      <c r="AI361" s="42">
        <v>0</v>
      </c>
      <c r="AJ361" s="42">
        <v>0</v>
      </c>
      <c r="AK361" s="42">
        <v>0</v>
      </c>
      <c r="AL361" s="42">
        <v>0</v>
      </c>
      <c r="AM361" s="42">
        <v>0</v>
      </c>
      <c r="AN361" s="42">
        <v>0</v>
      </c>
      <c r="AO361">
        <v>0</v>
      </c>
      <c r="AP361">
        <v>0</v>
      </c>
      <c r="AQ361" s="31">
        <f t="shared" si="64"/>
        <v>0</v>
      </c>
      <c r="AR361"/>
      <c r="AS361">
        <v>0</v>
      </c>
      <c r="AT361">
        <v>0</v>
      </c>
      <c r="AU361" s="16">
        <f t="shared" si="65"/>
        <v>0</v>
      </c>
      <c r="AV361" s="4">
        <v>100</v>
      </c>
      <c r="AW361" s="4">
        <v>92.31</v>
      </c>
    </row>
    <row r="362" spans="1:49" x14ac:dyDescent="0.2">
      <c r="A362" s="13" t="s">
        <v>1477</v>
      </c>
      <c r="B362" s="13" t="s">
        <v>1478</v>
      </c>
      <c r="C362" s="1" t="s">
        <v>322</v>
      </c>
      <c r="D362" s="13" t="s">
        <v>173</v>
      </c>
      <c r="E362" s="13">
        <v>82</v>
      </c>
      <c r="F362" s="13">
        <v>0</v>
      </c>
      <c r="G362" s="13">
        <v>0</v>
      </c>
      <c r="H362" s="40">
        <f t="shared" si="55"/>
        <v>0</v>
      </c>
      <c r="I362">
        <v>0</v>
      </c>
      <c r="J362">
        <v>0</v>
      </c>
      <c r="K362">
        <v>0</v>
      </c>
      <c r="L362" s="20">
        <f t="shared" si="56"/>
        <v>0</v>
      </c>
      <c r="M362">
        <v>1</v>
      </c>
      <c r="N362">
        <v>1</v>
      </c>
      <c r="O362">
        <v>0</v>
      </c>
      <c r="P362" s="15">
        <f t="shared" si="57"/>
        <v>0</v>
      </c>
      <c r="Q362" s="15">
        <f t="shared" si="58"/>
        <v>0</v>
      </c>
      <c r="R362">
        <v>22</v>
      </c>
      <c r="S362">
        <v>4</v>
      </c>
      <c r="T362">
        <v>9</v>
      </c>
      <c r="U362">
        <v>16</v>
      </c>
      <c r="V362">
        <v>7</v>
      </c>
      <c r="W362" s="16">
        <v>198.5666666667</v>
      </c>
      <c r="X362" s="26">
        <f t="shared" si="59"/>
        <v>2.4215447154475611</v>
      </c>
      <c r="Y362" s="4">
        <v>199.24</v>
      </c>
      <c r="Z362" s="32">
        <f t="shared" si="60"/>
        <v>2.4297560975609755</v>
      </c>
      <c r="AA362" s="4">
        <v>149.22</v>
      </c>
      <c r="AB362" s="26">
        <f t="shared" si="61"/>
        <v>1.8197560975609757</v>
      </c>
      <c r="AC362" s="21">
        <f t="shared" si="62"/>
        <v>0.5717729438099064</v>
      </c>
      <c r="AD362" s="1"/>
      <c r="AE362" s="1"/>
      <c r="AF362" s="21" t="str">
        <f t="shared" si="63"/>
        <v xml:space="preserve"> </v>
      </c>
      <c r="AG362">
        <v>2</v>
      </c>
      <c r="AH362">
        <v>16</v>
      </c>
      <c r="AI362" s="42">
        <v>27</v>
      </c>
      <c r="AJ362" s="42">
        <v>169</v>
      </c>
      <c r="AK362" s="42">
        <v>7</v>
      </c>
      <c r="AL362" s="42">
        <v>65</v>
      </c>
      <c r="AM362" s="42">
        <v>69</v>
      </c>
      <c r="AN362" s="42">
        <v>3</v>
      </c>
      <c r="AO362">
        <v>22</v>
      </c>
      <c r="AP362">
        <v>133</v>
      </c>
      <c r="AQ362" s="31">
        <f t="shared" si="64"/>
        <v>0.14193548387096774</v>
      </c>
      <c r="AR362">
        <v>-2</v>
      </c>
      <c r="AS362">
        <v>4</v>
      </c>
      <c r="AT362">
        <v>0</v>
      </c>
      <c r="AU362" s="16">
        <f t="shared" si="65"/>
        <v>-84.320417586829961</v>
      </c>
      <c r="AV362" s="4">
        <v>4.0199999999999996</v>
      </c>
      <c r="AW362" s="4">
        <v>-10.1</v>
      </c>
    </row>
    <row r="363" spans="1:49" x14ac:dyDescent="0.2">
      <c r="A363" s="13" t="s">
        <v>126</v>
      </c>
      <c r="B363" s="13" t="s">
        <v>1480</v>
      </c>
      <c r="C363" s="1" t="s">
        <v>446</v>
      </c>
      <c r="D363" s="13" t="s">
        <v>146</v>
      </c>
      <c r="E363" s="13">
        <v>5</v>
      </c>
      <c r="F363" s="13">
        <v>0</v>
      </c>
      <c r="G363" s="13">
        <v>0</v>
      </c>
      <c r="H363" s="40">
        <f t="shared" si="55"/>
        <v>0</v>
      </c>
      <c r="I363">
        <v>0</v>
      </c>
      <c r="J363">
        <v>0</v>
      </c>
      <c r="K363">
        <v>0</v>
      </c>
      <c r="L363" s="20">
        <f t="shared" si="56"/>
        <v>0</v>
      </c>
      <c r="M363">
        <v>0</v>
      </c>
      <c r="N363">
        <v>0</v>
      </c>
      <c r="O363">
        <v>0</v>
      </c>
      <c r="P363" s="15">
        <f t="shared" si="57"/>
        <v>0</v>
      </c>
      <c r="Q363" s="15">
        <f t="shared" si="58"/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s="16">
        <v>0</v>
      </c>
      <c r="X363" s="26">
        <f t="shared" si="59"/>
        <v>0</v>
      </c>
      <c r="Y363" s="4">
        <v>0</v>
      </c>
      <c r="Z363" s="32">
        <f t="shared" si="60"/>
        <v>0</v>
      </c>
      <c r="AA363" s="4">
        <v>21.76</v>
      </c>
      <c r="AB363" s="26">
        <f t="shared" si="61"/>
        <v>4.3520000000000003</v>
      </c>
      <c r="AC363" s="21">
        <f t="shared" si="62"/>
        <v>0</v>
      </c>
      <c r="AD363" s="13">
        <v>0</v>
      </c>
      <c r="AE363" s="13">
        <v>0</v>
      </c>
      <c r="AF363" s="21" t="str">
        <f t="shared" si="63"/>
        <v xml:space="preserve"> </v>
      </c>
      <c r="AG363">
        <v>0</v>
      </c>
      <c r="AH363">
        <v>0</v>
      </c>
      <c r="AI363" s="42">
        <v>0</v>
      </c>
      <c r="AJ363" s="42">
        <v>0</v>
      </c>
      <c r="AK363" s="42">
        <v>0</v>
      </c>
      <c r="AL363" s="42">
        <v>0</v>
      </c>
      <c r="AM363" s="42">
        <v>0</v>
      </c>
      <c r="AN363" s="42">
        <v>0</v>
      </c>
      <c r="AO363">
        <v>0</v>
      </c>
      <c r="AP363">
        <v>0</v>
      </c>
      <c r="AQ363" s="31">
        <f t="shared" si="64"/>
        <v>0</v>
      </c>
      <c r="AR363"/>
      <c r="AS363">
        <v>0</v>
      </c>
      <c r="AT363">
        <v>0</v>
      </c>
      <c r="AU363" s="16">
        <f t="shared" si="65"/>
        <v>0</v>
      </c>
    </row>
    <row r="364" spans="1:49" x14ac:dyDescent="0.2">
      <c r="A364" s="13" t="s">
        <v>677</v>
      </c>
      <c r="B364" s="13" t="s">
        <v>1482</v>
      </c>
      <c r="C364" s="1" t="s">
        <v>238</v>
      </c>
      <c r="D364" s="13" t="s">
        <v>146</v>
      </c>
      <c r="E364" s="13">
        <v>78</v>
      </c>
      <c r="F364" s="13">
        <v>0</v>
      </c>
      <c r="G364" s="13">
        <v>0</v>
      </c>
      <c r="H364" s="40">
        <f t="shared" si="55"/>
        <v>0</v>
      </c>
      <c r="I364">
        <v>0</v>
      </c>
      <c r="J364">
        <v>0</v>
      </c>
      <c r="K364">
        <v>0</v>
      </c>
      <c r="L364" s="20">
        <f t="shared" si="56"/>
        <v>0</v>
      </c>
      <c r="M364">
        <v>0</v>
      </c>
      <c r="N364">
        <v>0</v>
      </c>
      <c r="O364">
        <v>0</v>
      </c>
      <c r="P364" s="15">
        <f t="shared" si="57"/>
        <v>0</v>
      </c>
      <c r="Q364" s="15">
        <f t="shared" si="58"/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s="16">
        <v>0.60000000000000009</v>
      </c>
      <c r="X364" s="26">
        <f t="shared" si="59"/>
        <v>7.6923076923076936E-3</v>
      </c>
      <c r="Y364" s="4">
        <v>0</v>
      </c>
      <c r="Z364" s="32">
        <f t="shared" si="60"/>
        <v>0</v>
      </c>
      <c r="AA364" s="4">
        <v>397.02</v>
      </c>
      <c r="AB364" s="26">
        <f t="shared" si="61"/>
        <v>5.09</v>
      </c>
      <c r="AC364" s="21">
        <f t="shared" si="62"/>
        <v>0</v>
      </c>
      <c r="AD364" s="13">
        <v>0</v>
      </c>
      <c r="AE364" s="13">
        <v>0</v>
      </c>
      <c r="AF364" s="21" t="str">
        <f t="shared" si="63"/>
        <v xml:space="preserve"> </v>
      </c>
      <c r="AG364">
        <v>0</v>
      </c>
      <c r="AH364">
        <v>0</v>
      </c>
      <c r="AI364" s="42">
        <v>0</v>
      </c>
      <c r="AJ364" s="42">
        <v>0</v>
      </c>
      <c r="AK364" s="42">
        <v>0</v>
      </c>
      <c r="AL364" s="42">
        <v>0</v>
      </c>
      <c r="AM364" s="42">
        <v>0</v>
      </c>
      <c r="AN364" s="42">
        <v>0</v>
      </c>
      <c r="AO364">
        <v>0</v>
      </c>
      <c r="AP364">
        <v>0</v>
      </c>
      <c r="AQ364" s="31">
        <f t="shared" si="64"/>
        <v>0</v>
      </c>
      <c r="AR364"/>
      <c r="AS364">
        <v>0</v>
      </c>
      <c r="AT364">
        <v>0</v>
      </c>
      <c r="AU364" s="16">
        <f t="shared" si="65"/>
        <v>0</v>
      </c>
    </row>
    <row r="365" spans="1:49" x14ac:dyDescent="0.2">
      <c r="A365" s="13" t="s">
        <v>217</v>
      </c>
      <c r="B365" s="13" t="s">
        <v>1485</v>
      </c>
      <c r="C365" s="1" t="s">
        <v>482</v>
      </c>
      <c r="D365" s="13" t="s">
        <v>207</v>
      </c>
      <c r="E365" s="13">
        <v>79</v>
      </c>
      <c r="F365" s="13">
        <v>0</v>
      </c>
      <c r="G365" s="13">
        <v>0</v>
      </c>
      <c r="H365" s="40">
        <f t="shared" si="55"/>
        <v>0</v>
      </c>
      <c r="I365">
        <v>0</v>
      </c>
      <c r="J365">
        <v>0</v>
      </c>
      <c r="K365">
        <v>0</v>
      </c>
      <c r="L365" s="20">
        <f t="shared" si="56"/>
        <v>0</v>
      </c>
      <c r="M365">
        <v>0</v>
      </c>
      <c r="N365">
        <v>1</v>
      </c>
      <c r="O365">
        <v>0</v>
      </c>
      <c r="P365" s="15">
        <f t="shared" si="57"/>
        <v>0</v>
      </c>
      <c r="Q365" s="15">
        <f t="shared" si="58"/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 s="16">
        <v>4.8166666666999998</v>
      </c>
      <c r="X365" s="26">
        <f t="shared" si="59"/>
        <v>6.0970464135443034E-2</v>
      </c>
      <c r="Y365" s="4">
        <v>3.77</v>
      </c>
      <c r="Z365" s="32">
        <f t="shared" si="60"/>
        <v>4.7721518987341775E-2</v>
      </c>
      <c r="AA365" s="4">
        <v>404.93</v>
      </c>
      <c r="AB365" s="26">
        <f t="shared" si="61"/>
        <v>5.1256962025316453</v>
      </c>
      <c r="AC365" s="21">
        <f t="shared" si="62"/>
        <v>9.2243699535111343E-3</v>
      </c>
      <c r="AD365" s="13">
        <v>1</v>
      </c>
      <c r="AE365" s="13">
        <v>0</v>
      </c>
      <c r="AF365" s="21">
        <f t="shared" si="63"/>
        <v>1</v>
      </c>
      <c r="AG365">
        <v>0</v>
      </c>
      <c r="AH365">
        <v>0</v>
      </c>
      <c r="AI365" s="42">
        <v>0</v>
      </c>
      <c r="AJ365" s="42">
        <v>3</v>
      </c>
      <c r="AK365" s="42">
        <v>1</v>
      </c>
      <c r="AL365" s="42">
        <v>0</v>
      </c>
      <c r="AM365" s="42">
        <v>4</v>
      </c>
      <c r="AN365" s="42">
        <v>0</v>
      </c>
      <c r="AO365">
        <v>1</v>
      </c>
      <c r="AP365">
        <v>5</v>
      </c>
      <c r="AQ365" s="31">
        <f t="shared" si="64"/>
        <v>0.16666666666666666</v>
      </c>
      <c r="AR365">
        <v>0.46</v>
      </c>
      <c r="AS365">
        <v>0</v>
      </c>
      <c r="AT365">
        <v>0</v>
      </c>
      <c r="AU365" s="16">
        <f t="shared" si="65"/>
        <v>-95.490716180371351</v>
      </c>
      <c r="AV365" s="4">
        <v>0</v>
      </c>
      <c r="AW365" s="4">
        <v>-8.81</v>
      </c>
    </row>
    <row r="366" spans="1:49" x14ac:dyDescent="0.2">
      <c r="A366" s="13" t="s">
        <v>423</v>
      </c>
      <c r="B366" s="13" t="s">
        <v>1486</v>
      </c>
      <c r="C366" s="1" t="s">
        <v>162</v>
      </c>
      <c r="D366" s="13" t="s">
        <v>173</v>
      </c>
      <c r="E366" s="13">
        <v>78</v>
      </c>
      <c r="F366" s="13">
        <v>0</v>
      </c>
      <c r="G366" s="13">
        <v>0</v>
      </c>
      <c r="H366" s="40">
        <f t="shared" si="55"/>
        <v>0</v>
      </c>
      <c r="I366">
        <v>0</v>
      </c>
      <c r="J366">
        <v>0</v>
      </c>
      <c r="K366">
        <v>0</v>
      </c>
      <c r="L366" s="20">
        <f t="shared" si="56"/>
        <v>0</v>
      </c>
      <c r="M366">
        <v>1</v>
      </c>
      <c r="N366">
        <v>2</v>
      </c>
      <c r="O366">
        <v>0</v>
      </c>
      <c r="P366" s="15">
        <f t="shared" si="57"/>
        <v>0</v>
      </c>
      <c r="Q366" s="15">
        <f t="shared" si="58"/>
        <v>0</v>
      </c>
      <c r="R366">
        <v>11</v>
      </c>
      <c r="S366">
        <v>6</v>
      </c>
      <c r="T366">
        <v>2</v>
      </c>
      <c r="U366">
        <v>2</v>
      </c>
      <c r="V366">
        <v>4</v>
      </c>
      <c r="W366" s="16">
        <v>150.3166666667</v>
      </c>
      <c r="X366" s="26">
        <f t="shared" si="59"/>
        <v>1.9271367521371796</v>
      </c>
      <c r="Y366" s="4">
        <v>146.05000000000001</v>
      </c>
      <c r="Z366" s="32">
        <f t="shared" si="60"/>
        <v>1.8724358974358977</v>
      </c>
      <c r="AA366" s="4">
        <v>228.85</v>
      </c>
      <c r="AB366" s="26">
        <f t="shared" si="61"/>
        <v>2.9339743589743588</v>
      </c>
      <c r="AC366" s="21">
        <f t="shared" si="62"/>
        <v>0.38957055214723935</v>
      </c>
      <c r="AD366" s="1"/>
      <c r="AE366" s="1"/>
      <c r="AF366" s="21" t="str">
        <f t="shared" si="63"/>
        <v xml:space="preserve"> </v>
      </c>
      <c r="AG366">
        <v>1</v>
      </c>
      <c r="AH366">
        <v>10</v>
      </c>
      <c r="AI366" s="42">
        <v>19</v>
      </c>
      <c r="AJ366" s="42">
        <v>148</v>
      </c>
      <c r="AK366" s="42">
        <v>5</v>
      </c>
      <c r="AL366" s="42">
        <v>49</v>
      </c>
      <c r="AM366" s="42">
        <v>55</v>
      </c>
      <c r="AN366" s="42">
        <v>2</v>
      </c>
      <c r="AO366">
        <v>13</v>
      </c>
      <c r="AP366">
        <v>149</v>
      </c>
      <c r="AQ366" s="31">
        <f t="shared" si="64"/>
        <v>8.0246913580246909E-2</v>
      </c>
      <c r="AR366">
        <v>-2.94</v>
      </c>
      <c r="AS366">
        <v>0</v>
      </c>
      <c r="AT366">
        <v>0</v>
      </c>
      <c r="AU366" s="16">
        <f t="shared" si="65"/>
        <v>-96.54228004108181</v>
      </c>
      <c r="AV366" s="4">
        <v>6.45</v>
      </c>
      <c r="AW366" s="4">
        <v>2.2999999999999998</v>
      </c>
    </row>
    <row r="367" spans="1:49" x14ac:dyDescent="0.2">
      <c r="A367" s="13" t="s">
        <v>1405</v>
      </c>
      <c r="B367" s="13" t="s">
        <v>1488</v>
      </c>
      <c r="C367" s="1" t="s">
        <v>249</v>
      </c>
      <c r="D367" s="13" t="s">
        <v>146</v>
      </c>
      <c r="E367" s="13">
        <v>62</v>
      </c>
      <c r="F367" s="13">
        <v>1</v>
      </c>
      <c r="G367" s="13">
        <v>1</v>
      </c>
      <c r="H367" s="40">
        <f t="shared" si="55"/>
        <v>2</v>
      </c>
      <c r="I367">
        <v>1</v>
      </c>
      <c r="J367">
        <v>1</v>
      </c>
      <c r="K367">
        <v>0</v>
      </c>
      <c r="L367" s="20">
        <f t="shared" si="56"/>
        <v>10.5</v>
      </c>
      <c r="M367">
        <v>10</v>
      </c>
      <c r="N367">
        <v>2</v>
      </c>
      <c r="O367">
        <v>2</v>
      </c>
      <c r="P367" s="15">
        <f t="shared" si="57"/>
        <v>0.1</v>
      </c>
      <c r="Q367" s="15">
        <f t="shared" si="58"/>
        <v>7.1428571428571425E-2</v>
      </c>
      <c r="R367">
        <v>5</v>
      </c>
      <c r="S367">
        <v>5</v>
      </c>
      <c r="T367">
        <v>5</v>
      </c>
      <c r="U367">
        <v>1</v>
      </c>
      <c r="V367">
        <v>18</v>
      </c>
      <c r="W367" s="16">
        <v>105.21666666669999</v>
      </c>
      <c r="X367" s="26">
        <f t="shared" si="59"/>
        <v>1.6970430107532257</v>
      </c>
      <c r="Y367" s="4">
        <v>102.98</v>
      </c>
      <c r="Z367" s="32">
        <f t="shared" si="60"/>
        <v>1.660967741935484</v>
      </c>
      <c r="AA367" s="4">
        <v>236.66</v>
      </c>
      <c r="AB367" s="26">
        <f t="shared" si="61"/>
        <v>3.8170967741935482</v>
      </c>
      <c r="AC367" s="21">
        <f t="shared" si="62"/>
        <v>0.30320339182663997</v>
      </c>
      <c r="AD367" s="13">
        <v>37</v>
      </c>
      <c r="AE367" s="13">
        <v>43</v>
      </c>
      <c r="AF367" s="21">
        <f t="shared" si="63"/>
        <v>0.46250000000000002</v>
      </c>
      <c r="AG367">
        <v>2</v>
      </c>
      <c r="AH367">
        <v>14</v>
      </c>
      <c r="AI367" s="42">
        <v>19</v>
      </c>
      <c r="AJ367" s="42">
        <v>94</v>
      </c>
      <c r="AK367" s="42">
        <v>5</v>
      </c>
      <c r="AL367" s="42">
        <v>44</v>
      </c>
      <c r="AM367" s="42">
        <v>37</v>
      </c>
      <c r="AN367" s="42">
        <v>3</v>
      </c>
      <c r="AO367">
        <v>21</v>
      </c>
      <c r="AP367">
        <v>101</v>
      </c>
      <c r="AQ367" s="31">
        <f t="shared" si="64"/>
        <v>0.1721311475409836</v>
      </c>
      <c r="AR367">
        <v>4.38</v>
      </c>
      <c r="AS367">
        <v>2</v>
      </c>
      <c r="AT367">
        <v>2</v>
      </c>
      <c r="AU367" s="16">
        <f t="shared" si="65"/>
        <v>-93.221984851427464</v>
      </c>
      <c r="AV367" s="4">
        <v>5.97</v>
      </c>
      <c r="AW367" s="4">
        <v>-0.23</v>
      </c>
    </row>
    <row r="368" spans="1:49" x14ac:dyDescent="0.2">
      <c r="A368" s="13" t="s">
        <v>1491</v>
      </c>
      <c r="B368" s="13" t="s">
        <v>1492</v>
      </c>
      <c r="C368" s="1" t="s">
        <v>249</v>
      </c>
      <c r="D368" s="13" t="s">
        <v>173</v>
      </c>
      <c r="E368" s="13">
        <v>34</v>
      </c>
      <c r="F368" s="13">
        <v>0</v>
      </c>
      <c r="G368" s="13">
        <v>0</v>
      </c>
      <c r="H368" s="40">
        <f t="shared" si="55"/>
        <v>0</v>
      </c>
      <c r="I368">
        <v>0</v>
      </c>
      <c r="J368">
        <v>0</v>
      </c>
      <c r="K368">
        <v>0</v>
      </c>
      <c r="L368" s="20">
        <f t="shared" si="56"/>
        <v>0</v>
      </c>
      <c r="M368">
        <v>0</v>
      </c>
      <c r="N368">
        <v>0</v>
      </c>
      <c r="O368">
        <v>0</v>
      </c>
      <c r="P368" s="15">
        <f t="shared" si="57"/>
        <v>0</v>
      </c>
      <c r="Q368" s="15">
        <f t="shared" si="58"/>
        <v>0</v>
      </c>
      <c r="R368">
        <v>10</v>
      </c>
      <c r="S368">
        <v>12</v>
      </c>
      <c r="T368">
        <v>1</v>
      </c>
      <c r="U368">
        <v>6</v>
      </c>
      <c r="V368">
        <v>4</v>
      </c>
      <c r="W368" s="16">
        <v>80.183333333299998</v>
      </c>
      <c r="X368" s="26">
        <f t="shared" si="59"/>
        <v>2.3583333333323528</v>
      </c>
      <c r="Y368" s="4">
        <v>79.459999999999994</v>
      </c>
      <c r="Z368" s="32">
        <f t="shared" si="60"/>
        <v>2.3370588235294116</v>
      </c>
      <c r="AA368" s="4">
        <v>102.15</v>
      </c>
      <c r="AB368" s="26">
        <f t="shared" si="61"/>
        <v>3.0044117647058823</v>
      </c>
      <c r="AC368" s="21">
        <f t="shared" si="62"/>
        <v>0.43753097296404381</v>
      </c>
      <c r="AD368" s="1"/>
      <c r="AE368" s="1"/>
      <c r="AF368" s="21" t="str">
        <f t="shared" si="63"/>
        <v xml:space="preserve"> </v>
      </c>
      <c r="AG368">
        <v>2</v>
      </c>
      <c r="AH368">
        <v>10</v>
      </c>
      <c r="AI368" s="42">
        <v>9</v>
      </c>
      <c r="AJ368" s="42">
        <v>64</v>
      </c>
      <c r="AK368" s="42">
        <v>3</v>
      </c>
      <c r="AL368" s="42">
        <v>28</v>
      </c>
      <c r="AM368" s="42">
        <v>33</v>
      </c>
      <c r="AN368" s="42">
        <v>0</v>
      </c>
      <c r="AO368">
        <v>11</v>
      </c>
      <c r="AP368">
        <v>75</v>
      </c>
      <c r="AQ368" s="31">
        <f t="shared" si="64"/>
        <v>0.12790697674418605</v>
      </c>
      <c r="AR368">
        <v>-0.92</v>
      </c>
      <c r="AS368">
        <v>1</v>
      </c>
      <c r="AT368">
        <v>1</v>
      </c>
      <c r="AU368" s="16">
        <f t="shared" si="65"/>
        <v>-91.366725396425878</v>
      </c>
      <c r="AV368" s="4">
        <v>2.5300000000000002</v>
      </c>
      <c r="AW368" s="4">
        <v>-5.73</v>
      </c>
    </row>
    <row r="369" spans="1:49" x14ac:dyDescent="0.2">
      <c r="A369" s="13" t="s">
        <v>1494</v>
      </c>
      <c r="B369" s="13" t="s">
        <v>1495</v>
      </c>
      <c r="C369" s="1" t="s">
        <v>363</v>
      </c>
      <c r="D369" s="13" t="s">
        <v>146</v>
      </c>
      <c r="E369" s="13">
        <v>76</v>
      </c>
      <c r="F369" s="13">
        <v>0</v>
      </c>
      <c r="G369" s="13">
        <v>0</v>
      </c>
      <c r="H369" s="40">
        <f t="shared" si="55"/>
        <v>0</v>
      </c>
      <c r="I369">
        <v>0</v>
      </c>
      <c r="J369">
        <v>0</v>
      </c>
      <c r="K369">
        <v>0</v>
      </c>
      <c r="L369" s="20">
        <f t="shared" si="56"/>
        <v>0</v>
      </c>
      <c r="M369">
        <v>1</v>
      </c>
      <c r="N369">
        <v>1</v>
      </c>
      <c r="O369">
        <v>0</v>
      </c>
      <c r="P369" s="15">
        <f t="shared" si="57"/>
        <v>0</v>
      </c>
      <c r="Q369" s="15">
        <f t="shared" si="58"/>
        <v>0</v>
      </c>
      <c r="R369">
        <v>4</v>
      </c>
      <c r="S369">
        <v>6</v>
      </c>
      <c r="T369">
        <v>2</v>
      </c>
      <c r="U369">
        <v>0</v>
      </c>
      <c r="V369">
        <v>2</v>
      </c>
      <c r="W369" s="16">
        <v>68.266666666700004</v>
      </c>
      <c r="X369" s="26">
        <f t="shared" si="59"/>
        <v>0.89824561403552639</v>
      </c>
      <c r="Y369" s="4">
        <v>60.22</v>
      </c>
      <c r="Z369" s="32">
        <f t="shared" si="60"/>
        <v>0.79236842105263161</v>
      </c>
      <c r="AA369" s="4">
        <v>316.95</v>
      </c>
      <c r="AB369" s="26">
        <f t="shared" si="61"/>
        <v>4.1703947368421055</v>
      </c>
      <c r="AC369" s="21">
        <f t="shared" si="62"/>
        <v>0.15966275154439644</v>
      </c>
      <c r="AD369" s="13">
        <v>15</v>
      </c>
      <c r="AE369" s="13">
        <v>23</v>
      </c>
      <c r="AF369" s="21">
        <f t="shared" si="63"/>
        <v>0.39473684210526316</v>
      </c>
      <c r="AG369">
        <v>1</v>
      </c>
      <c r="AH369">
        <v>11</v>
      </c>
      <c r="AI369" s="42">
        <v>5</v>
      </c>
      <c r="AJ369" s="42">
        <v>46</v>
      </c>
      <c r="AK369" s="42">
        <v>2</v>
      </c>
      <c r="AL369" s="42">
        <v>18</v>
      </c>
      <c r="AM369" s="42">
        <v>25</v>
      </c>
      <c r="AN369" s="42">
        <v>1</v>
      </c>
      <c r="AO369">
        <v>5</v>
      </c>
      <c r="AP369">
        <v>55</v>
      </c>
      <c r="AQ369" s="31">
        <f t="shared" si="64"/>
        <v>8.3333333333333329E-2</v>
      </c>
      <c r="AR369">
        <v>-9.9</v>
      </c>
      <c r="AS369">
        <v>0</v>
      </c>
      <c r="AT369">
        <v>0</v>
      </c>
      <c r="AU369" s="16">
        <f t="shared" si="65"/>
        <v>-90.667552308203256</v>
      </c>
      <c r="AV369" s="4">
        <v>31.43</v>
      </c>
      <c r="AW369" s="4">
        <v>25.67</v>
      </c>
    </row>
    <row r="370" spans="1:49" x14ac:dyDescent="0.2">
      <c r="A370" s="13" t="s">
        <v>1498</v>
      </c>
      <c r="B370" s="13" t="s">
        <v>1499</v>
      </c>
      <c r="C370" s="1" t="s">
        <v>153</v>
      </c>
      <c r="D370" s="13" t="s">
        <v>154</v>
      </c>
      <c r="E370" s="13">
        <v>64</v>
      </c>
      <c r="F370" s="13">
        <v>0</v>
      </c>
      <c r="G370" s="13">
        <v>0</v>
      </c>
      <c r="H370" s="40">
        <f t="shared" si="55"/>
        <v>0</v>
      </c>
      <c r="I370">
        <v>0</v>
      </c>
      <c r="J370">
        <v>0</v>
      </c>
      <c r="K370">
        <v>0</v>
      </c>
      <c r="L370" s="20">
        <f t="shared" si="56"/>
        <v>0</v>
      </c>
      <c r="M370">
        <v>1</v>
      </c>
      <c r="N370">
        <v>0</v>
      </c>
      <c r="O370">
        <v>0</v>
      </c>
      <c r="P370" s="15">
        <f t="shared" si="57"/>
        <v>0</v>
      </c>
      <c r="Q370" s="15">
        <f t="shared" si="58"/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s="16">
        <v>3.7</v>
      </c>
      <c r="X370" s="26">
        <f t="shared" si="59"/>
        <v>5.7812500000000003E-2</v>
      </c>
      <c r="Y370" s="4">
        <v>1.83</v>
      </c>
      <c r="Z370" s="32">
        <f t="shared" si="60"/>
        <v>2.8593750000000001E-2</v>
      </c>
      <c r="AA370" s="4">
        <v>354.68</v>
      </c>
      <c r="AB370" s="26">
        <f t="shared" si="61"/>
        <v>5.5418750000000001</v>
      </c>
      <c r="AC370" s="21">
        <f t="shared" si="62"/>
        <v>5.1330958458388268E-3</v>
      </c>
      <c r="AD370" s="13">
        <v>1</v>
      </c>
      <c r="AE370" s="13">
        <v>0</v>
      </c>
      <c r="AF370" s="21">
        <f t="shared" si="63"/>
        <v>1</v>
      </c>
      <c r="AG370">
        <v>0</v>
      </c>
      <c r="AH370">
        <v>0</v>
      </c>
      <c r="AI370" s="42">
        <v>1</v>
      </c>
      <c r="AJ370" s="42">
        <v>3</v>
      </c>
      <c r="AK370" s="42">
        <v>0</v>
      </c>
      <c r="AL370" s="42">
        <v>0</v>
      </c>
      <c r="AM370" s="42">
        <v>0</v>
      </c>
      <c r="AN370" s="42">
        <v>0</v>
      </c>
      <c r="AO370">
        <v>1</v>
      </c>
      <c r="AP370">
        <v>2</v>
      </c>
      <c r="AQ370" s="31">
        <f t="shared" si="64"/>
        <v>0.33333333333333331</v>
      </c>
      <c r="AR370">
        <v>23.68</v>
      </c>
      <c r="AS370">
        <v>0</v>
      </c>
      <c r="AT370">
        <v>0</v>
      </c>
      <c r="AU370" s="16">
        <f t="shared" si="65"/>
        <v>-65.573770491803273</v>
      </c>
      <c r="AV370" s="4">
        <v>100</v>
      </c>
      <c r="AW370" s="4">
        <v>94.29</v>
      </c>
    </row>
    <row r="371" spans="1:49" x14ac:dyDescent="0.2">
      <c r="A371" s="13" t="s">
        <v>1501</v>
      </c>
      <c r="B371" s="13" t="s">
        <v>1502</v>
      </c>
      <c r="C371" s="1" t="s">
        <v>409</v>
      </c>
      <c r="D371" s="13" t="s">
        <v>146</v>
      </c>
      <c r="E371" s="13">
        <v>68</v>
      </c>
      <c r="F371" s="13">
        <v>1</v>
      </c>
      <c r="G371" s="13">
        <v>0</v>
      </c>
      <c r="H371" s="40">
        <f t="shared" si="55"/>
        <v>1</v>
      </c>
      <c r="I371">
        <v>0</v>
      </c>
      <c r="J371">
        <v>0</v>
      </c>
      <c r="K371">
        <v>0</v>
      </c>
      <c r="L371" s="20">
        <f t="shared" si="56"/>
        <v>0</v>
      </c>
      <c r="M371">
        <v>2</v>
      </c>
      <c r="N371">
        <v>0</v>
      </c>
      <c r="O371">
        <v>0</v>
      </c>
      <c r="P371" s="15">
        <f t="shared" si="57"/>
        <v>0.5</v>
      </c>
      <c r="Q371" s="15">
        <f t="shared" si="58"/>
        <v>0.5</v>
      </c>
      <c r="R371">
        <v>3</v>
      </c>
      <c r="S371">
        <v>1</v>
      </c>
      <c r="T371">
        <v>0</v>
      </c>
      <c r="U371">
        <v>0</v>
      </c>
      <c r="V371">
        <v>0</v>
      </c>
      <c r="W371" s="16">
        <v>48.316666666700002</v>
      </c>
      <c r="X371" s="26">
        <f t="shared" si="59"/>
        <v>0.7105392156867647</v>
      </c>
      <c r="Y371" s="4">
        <v>50.44</v>
      </c>
      <c r="Z371" s="32">
        <f t="shared" si="60"/>
        <v>0.74176470588235288</v>
      </c>
      <c r="AA371" s="4">
        <v>297.87</v>
      </c>
      <c r="AB371" s="26">
        <f t="shared" si="61"/>
        <v>4.3804411764705886</v>
      </c>
      <c r="AC371" s="21">
        <f t="shared" si="62"/>
        <v>0.14481352817892104</v>
      </c>
      <c r="AD371" s="13">
        <v>31</v>
      </c>
      <c r="AE371" s="13">
        <v>41</v>
      </c>
      <c r="AF371" s="21">
        <f t="shared" si="63"/>
        <v>0.43055555555555558</v>
      </c>
      <c r="AG371">
        <v>1</v>
      </c>
      <c r="AH371">
        <v>4</v>
      </c>
      <c r="AI371" s="42">
        <v>5</v>
      </c>
      <c r="AJ371" s="42">
        <v>52</v>
      </c>
      <c r="AK371" s="42">
        <v>0</v>
      </c>
      <c r="AL371" s="42">
        <v>19</v>
      </c>
      <c r="AM371" s="42">
        <v>25</v>
      </c>
      <c r="AN371" s="42">
        <v>0</v>
      </c>
      <c r="AO371">
        <v>5</v>
      </c>
      <c r="AP371">
        <v>50</v>
      </c>
      <c r="AQ371" s="31">
        <f t="shared" si="64"/>
        <v>9.0909090909090912E-2</v>
      </c>
      <c r="AR371">
        <v>-7.15</v>
      </c>
      <c r="AS371">
        <v>0</v>
      </c>
      <c r="AT371">
        <v>0</v>
      </c>
      <c r="AU371" s="16">
        <f t="shared" si="65"/>
        <v>-111.81601903251388</v>
      </c>
      <c r="AV371" s="4">
        <v>1.47</v>
      </c>
      <c r="AW371" s="4">
        <v>-2.91</v>
      </c>
    </row>
    <row r="372" spans="1:49" x14ac:dyDescent="0.2">
      <c r="A372" s="13" t="s">
        <v>1166</v>
      </c>
      <c r="B372" s="13" t="s">
        <v>1505</v>
      </c>
      <c r="C372" s="1" t="s">
        <v>322</v>
      </c>
      <c r="D372" s="13" t="s">
        <v>154</v>
      </c>
      <c r="E372" s="13">
        <v>82</v>
      </c>
      <c r="F372" s="13">
        <v>1</v>
      </c>
      <c r="G372" s="13">
        <v>0</v>
      </c>
      <c r="H372" s="40">
        <f t="shared" si="55"/>
        <v>1</v>
      </c>
      <c r="I372">
        <v>1</v>
      </c>
      <c r="J372">
        <v>0</v>
      </c>
      <c r="K372">
        <v>0</v>
      </c>
      <c r="L372" s="20">
        <f t="shared" si="56"/>
        <v>0</v>
      </c>
      <c r="M372">
        <v>10</v>
      </c>
      <c r="N372">
        <v>0</v>
      </c>
      <c r="O372">
        <v>3</v>
      </c>
      <c r="P372" s="15">
        <f t="shared" si="57"/>
        <v>0.1</v>
      </c>
      <c r="Q372" s="15">
        <f t="shared" si="58"/>
        <v>7.6923076923076927E-2</v>
      </c>
      <c r="R372">
        <v>5</v>
      </c>
      <c r="S372">
        <v>3</v>
      </c>
      <c r="T372">
        <v>1</v>
      </c>
      <c r="U372">
        <v>3</v>
      </c>
      <c r="V372">
        <v>8</v>
      </c>
      <c r="W372" s="16">
        <v>125.4833333333</v>
      </c>
      <c r="X372" s="26">
        <f t="shared" si="59"/>
        <v>1.5302845528451219</v>
      </c>
      <c r="Y372" s="4">
        <v>118.83</v>
      </c>
      <c r="Z372" s="32">
        <f t="shared" si="60"/>
        <v>1.4491463414634147</v>
      </c>
      <c r="AA372" s="4">
        <v>229.62</v>
      </c>
      <c r="AB372" s="26">
        <f t="shared" si="61"/>
        <v>2.8002439024390244</v>
      </c>
      <c r="AC372" s="21">
        <f t="shared" si="62"/>
        <v>0.3410245372363323</v>
      </c>
      <c r="AD372" s="13">
        <v>0</v>
      </c>
      <c r="AE372" s="13">
        <v>2</v>
      </c>
      <c r="AF372" s="21">
        <f t="shared" si="63"/>
        <v>0</v>
      </c>
      <c r="AG372">
        <v>2</v>
      </c>
      <c r="AH372">
        <v>16</v>
      </c>
      <c r="AI372" s="42">
        <v>25</v>
      </c>
      <c r="AJ372" s="42">
        <v>86</v>
      </c>
      <c r="AK372" s="42">
        <v>4</v>
      </c>
      <c r="AL372" s="42">
        <v>40</v>
      </c>
      <c r="AM372" s="42">
        <v>40</v>
      </c>
      <c r="AN372" s="42">
        <v>4</v>
      </c>
      <c r="AO372">
        <v>24</v>
      </c>
      <c r="AP372">
        <v>80</v>
      </c>
      <c r="AQ372" s="31">
        <f t="shared" si="64"/>
        <v>0.23076923076923078</v>
      </c>
      <c r="AR372">
        <v>12.2</v>
      </c>
      <c r="AS372">
        <v>1</v>
      </c>
      <c r="AT372">
        <v>0</v>
      </c>
      <c r="AU372" s="16">
        <f t="shared" si="65"/>
        <v>-74.223680888664475</v>
      </c>
      <c r="AV372" s="4">
        <v>11.29</v>
      </c>
      <c r="AW372" s="4">
        <v>5.62</v>
      </c>
    </row>
    <row r="373" spans="1:49" x14ac:dyDescent="0.2">
      <c r="A373" s="13" t="s">
        <v>1510</v>
      </c>
      <c r="B373" s="13" t="s">
        <v>1511</v>
      </c>
      <c r="C373" s="1" t="s">
        <v>398</v>
      </c>
      <c r="D373" s="13" t="s">
        <v>173</v>
      </c>
      <c r="E373" s="13">
        <v>1</v>
      </c>
      <c r="F373" s="13">
        <v>0</v>
      </c>
      <c r="G373" s="13">
        <v>0</v>
      </c>
      <c r="H373" s="40">
        <f t="shared" si="55"/>
        <v>0</v>
      </c>
      <c r="I373">
        <v>0</v>
      </c>
      <c r="J373">
        <v>0</v>
      </c>
      <c r="K373">
        <v>0</v>
      </c>
      <c r="L373" s="20">
        <f t="shared" si="56"/>
        <v>0</v>
      </c>
      <c r="M373">
        <v>0</v>
      </c>
      <c r="N373">
        <v>0</v>
      </c>
      <c r="O373">
        <v>0</v>
      </c>
      <c r="P373" s="15">
        <f t="shared" si="57"/>
        <v>0</v>
      </c>
      <c r="Q373" s="15">
        <f t="shared" si="58"/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 s="16">
        <v>1.0333333333000001</v>
      </c>
      <c r="X373" s="26">
        <f t="shared" si="59"/>
        <v>1.0333333333000001</v>
      </c>
      <c r="Y373" s="4">
        <v>1.32</v>
      </c>
      <c r="Z373" s="32">
        <f t="shared" si="60"/>
        <v>1.32</v>
      </c>
      <c r="AA373" s="4">
        <v>11.21</v>
      </c>
      <c r="AB373" s="26">
        <f t="shared" si="61"/>
        <v>11.21</v>
      </c>
      <c r="AC373" s="21">
        <f t="shared" si="62"/>
        <v>0.10534716679968076</v>
      </c>
      <c r="AD373" s="1"/>
      <c r="AE373" s="1"/>
      <c r="AF373" s="21" t="str">
        <f t="shared" si="63"/>
        <v xml:space="preserve"> </v>
      </c>
      <c r="AG373">
        <v>0</v>
      </c>
      <c r="AH373">
        <v>1</v>
      </c>
      <c r="AI373" s="42">
        <v>0</v>
      </c>
      <c r="AJ373" s="42">
        <v>1</v>
      </c>
      <c r="AK373" s="42">
        <v>0</v>
      </c>
      <c r="AL373" s="42">
        <v>0</v>
      </c>
      <c r="AM373" s="42">
        <v>2</v>
      </c>
      <c r="AN373" s="42">
        <v>0</v>
      </c>
      <c r="AO373">
        <v>0</v>
      </c>
      <c r="AP373">
        <v>3</v>
      </c>
      <c r="AQ373" s="31">
        <f t="shared" si="64"/>
        <v>0</v>
      </c>
      <c r="AR373">
        <v>-25</v>
      </c>
      <c r="AS373">
        <v>0</v>
      </c>
      <c r="AT373">
        <v>0</v>
      </c>
      <c r="AU373" s="16">
        <f t="shared" si="65"/>
        <v>-181.81818181818181</v>
      </c>
    </row>
    <row r="374" spans="1:49" x14ac:dyDescent="0.2">
      <c r="A374" s="13" t="s">
        <v>953</v>
      </c>
      <c r="B374" s="13" t="s">
        <v>1514</v>
      </c>
      <c r="C374" s="1" t="s">
        <v>302</v>
      </c>
      <c r="D374" s="13" t="s">
        <v>207</v>
      </c>
      <c r="E374" s="13">
        <v>79</v>
      </c>
      <c r="F374" s="13">
        <v>0</v>
      </c>
      <c r="G374" s="13">
        <v>0</v>
      </c>
      <c r="H374" s="40">
        <f t="shared" si="55"/>
        <v>0</v>
      </c>
      <c r="I374">
        <v>0</v>
      </c>
      <c r="J374">
        <v>0</v>
      </c>
      <c r="K374">
        <v>0</v>
      </c>
      <c r="L374" s="20">
        <f t="shared" si="56"/>
        <v>0</v>
      </c>
      <c r="M374">
        <v>0</v>
      </c>
      <c r="N374">
        <v>1</v>
      </c>
      <c r="O374">
        <v>1</v>
      </c>
      <c r="P374" s="15">
        <f t="shared" si="57"/>
        <v>0</v>
      </c>
      <c r="Q374" s="15">
        <f t="shared" si="58"/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s="16">
        <v>10.333333333300001</v>
      </c>
      <c r="X374" s="26">
        <f t="shared" si="59"/>
        <v>0.13080168776329115</v>
      </c>
      <c r="Y374" s="4">
        <v>8.07</v>
      </c>
      <c r="Z374" s="32">
        <f t="shared" si="60"/>
        <v>0.10215189873417722</v>
      </c>
      <c r="AA374" s="4">
        <v>368.23</v>
      </c>
      <c r="AB374" s="26">
        <f t="shared" si="61"/>
        <v>4.661139240506329</v>
      </c>
      <c r="AC374" s="21">
        <f t="shared" si="62"/>
        <v>2.1445655062450178E-2</v>
      </c>
      <c r="AD374" s="13">
        <v>0</v>
      </c>
      <c r="AE374" s="13">
        <v>0</v>
      </c>
      <c r="AF374" s="21" t="str">
        <f t="shared" si="63"/>
        <v xml:space="preserve"> </v>
      </c>
      <c r="AG374">
        <v>0</v>
      </c>
      <c r="AH374">
        <v>1</v>
      </c>
      <c r="AI374" s="42">
        <v>1</v>
      </c>
      <c r="AJ374" s="42">
        <v>3</v>
      </c>
      <c r="AK374" s="42">
        <v>1</v>
      </c>
      <c r="AL374" s="42">
        <v>5</v>
      </c>
      <c r="AM374" s="42">
        <v>1</v>
      </c>
      <c r="AN374" s="42">
        <v>1</v>
      </c>
      <c r="AO374">
        <v>1</v>
      </c>
      <c r="AP374">
        <v>6</v>
      </c>
      <c r="AQ374" s="31">
        <f t="shared" si="64"/>
        <v>0.14285714285714285</v>
      </c>
      <c r="AR374">
        <v>3.1</v>
      </c>
      <c r="AS374">
        <v>0</v>
      </c>
      <c r="AT374">
        <v>0</v>
      </c>
      <c r="AU374" s="16">
        <f t="shared" si="65"/>
        <v>-52.044609665427508</v>
      </c>
      <c r="AV374" s="4">
        <v>75</v>
      </c>
      <c r="AW374" s="4">
        <v>69.31</v>
      </c>
    </row>
    <row r="375" spans="1:49" x14ac:dyDescent="0.2">
      <c r="A375" s="13" t="s">
        <v>1517</v>
      </c>
      <c r="B375" s="13" t="s">
        <v>1518</v>
      </c>
      <c r="C375" s="1" t="s">
        <v>270</v>
      </c>
      <c r="D375" s="13" t="s">
        <v>137</v>
      </c>
      <c r="E375" s="13">
        <v>78</v>
      </c>
      <c r="F375" s="13">
        <v>0</v>
      </c>
      <c r="G375" s="13">
        <v>0</v>
      </c>
      <c r="H375" s="40">
        <f t="shared" si="55"/>
        <v>0</v>
      </c>
      <c r="I375">
        <v>0</v>
      </c>
      <c r="J375">
        <v>0</v>
      </c>
      <c r="K375">
        <v>0</v>
      </c>
      <c r="L375" s="20">
        <f t="shared" si="56"/>
        <v>0</v>
      </c>
      <c r="M375">
        <v>1</v>
      </c>
      <c r="N375">
        <v>1</v>
      </c>
      <c r="O375">
        <v>0</v>
      </c>
      <c r="P375" s="15">
        <f t="shared" si="57"/>
        <v>0</v>
      </c>
      <c r="Q375" s="15">
        <f t="shared" si="58"/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s="16">
        <v>3.2166666667000001</v>
      </c>
      <c r="X375" s="26">
        <f t="shared" si="59"/>
        <v>4.1239316239743591E-2</v>
      </c>
      <c r="Y375" s="4">
        <v>3.48</v>
      </c>
      <c r="Z375" s="32">
        <f t="shared" si="60"/>
        <v>4.4615384615384612E-2</v>
      </c>
      <c r="AA375" s="4">
        <v>283.93</v>
      </c>
      <c r="AB375" s="26">
        <f t="shared" si="61"/>
        <v>3.6401282051282053</v>
      </c>
      <c r="AC375" s="21">
        <f t="shared" si="62"/>
        <v>1.2108138199784279E-2</v>
      </c>
      <c r="AD375" s="13">
        <v>0</v>
      </c>
      <c r="AE375" s="13">
        <v>2</v>
      </c>
      <c r="AF375" s="21">
        <f t="shared" si="63"/>
        <v>0</v>
      </c>
      <c r="AG375">
        <v>0</v>
      </c>
      <c r="AH375">
        <v>0</v>
      </c>
      <c r="AI375" s="42">
        <v>1</v>
      </c>
      <c r="AJ375" s="42">
        <v>3</v>
      </c>
      <c r="AK375" s="42">
        <v>1</v>
      </c>
      <c r="AL375" s="42">
        <v>1</v>
      </c>
      <c r="AM375" s="42">
        <v>0</v>
      </c>
      <c r="AN375" s="42">
        <v>1</v>
      </c>
      <c r="AO375">
        <v>1</v>
      </c>
      <c r="AP375">
        <v>1</v>
      </c>
      <c r="AQ375" s="31">
        <f t="shared" si="64"/>
        <v>0.5</v>
      </c>
      <c r="AR375">
        <v>35.020000000000003</v>
      </c>
      <c r="AS375">
        <v>0</v>
      </c>
      <c r="AT375">
        <v>0</v>
      </c>
      <c r="AU375" s="16">
        <f t="shared" si="65"/>
        <v>-17.241379310344826</v>
      </c>
      <c r="AV375" s="4">
        <v>50</v>
      </c>
      <c r="AW375" s="4">
        <v>40.04</v>
      </c>
    </row>
    <row r="376" spans="1:49" x14ac:dyDescent="0.2">
      <c r="A376" s="13" t="s">
        <v>535</v>
      </c>
      <c r="B376" s="13" t="s">
        <v>1521</v>
      </c>
      <c r="C376" s="1" t="s">
        <v>136</v>
      </c>
      <c r="D376" s="13" t="s">
        <v>173</v>
      </c>
      <c r="E376" s="13">
        <v>11</v>
      </c>
      <c r="F376" s="13">
        <v>0</v>
      </c>
      <c r="G376" s="13">
        <v>0</v>
      </c>
      <c r="H376" s="40">
        <f t="shared" si="55"/>
        <v>0</v>
      </c>
      <c r="I376">
        <v>0</v>
      </c>
      <c r="J376">
        <v>0</v>
      </c>
      <c r="K376">
        <v>0</v>
      </c>
      <c r="L376" s="20">
        <f t="shared" si="56"/>
        <v>0</v>
      </c>
      <c r="M376">
        <v>0</v>
      </c>
      <c r="N376">
        <v>0</v>
      </c>
      <c r="O376">
        <v>0</v>
      </c>
      <c r="P376" s="15">
        <f t="shared" si="57"/>
        <v>0</v>
      </c>
      <c r="Q376" s="15">
        <f t="shared" si="58"/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s="16">
        <v>8.0333333332999999</v>
      </c>
      <c r="X376" s="26">
        <f t="shared" si="59"/>
        <v>0.73030303029999999</v>
      </c>
      <c r="Y376" s="4">
        <v>6.87</v>
      </c>
      <c r="Z376" s="32">
        <f t="shared" si="60"/>
        <v>0.62454545454545451</v>
      </c>
      <c r="AA376" s="4">
        <v>49.38</v>
      </c>
      <c r="AB376" s="26">
        <f t="shared" si="61"/>
        <v>4.4890909090909092</v>
      </c>
      <c r="AC376" s="21">
        <f t="shared" si="62"/>
        <v>0.12213333333333333</v>
      </c>
      <c r="AD376" s="1"/>
      <c r="AE376" s="1"/>
      <c r="AF376" s="21" t="str">
        <f t="shared" si="63"/>
        <v xml:space="preserve"> </v>
      </c>
      <c r="AG376">
        <v>0</v>
      </c>
      <c r="AH376">
        <v>1</v>
      </c>
      <c r="AI376" s="42">
        <v>0</v>
      </c>
      <c r="AJ376" s="42">
        <v>6</v>
      </c>
      <c r="AK376" s="42">
        <v>0</v>
      </c>
      <c r="AL376" s="42">
        <v>4</v>
      </c>
      <c r="AM376" s="42">
        <v>5</v>
      </c>
      <c r="AN376" s="42">
        <v>0</v>
      </c>
      <c r="AO376">
        <v>0</v>
      </c>
      <c r="AP376">
        <v>11</v>
      </c>
      <c r="AQ376" s="31">
        <f t="shared" si="64"/>
        <v>0</v>
      </c>
      <c r="AR376">
        <v>-11.9</v>
      </c>
      <c r="AS376">
        <v>0</v>
      </c>
      <c r="AT376">
        <v>0</v>
      </c>
      <c r="AU376" s="16">
        <f t="shared" si="65"/>
        <v>-139.73799126637553</v>
      </c>
      <c r="AV376" s="4">
        <v>25</v>
      </c>
      <c r="AW376" s="4">
        <v>19.12</v>
      </c>
    </row>
    <row r="377" spans="1:49" x14ac:dyDescent="0.2">
      <c r="A377" s="13" t="s">
        <v>312</v>
      </c>
      <c r="B377" s="13" t="s">
        <v>1524</v>
      </c>
      <c r="C377" s="1" t="s">
        <v>179</v>
      </c>
      <c r="D377" s="13" t="s">
        <v>173</v>
      </c>
      <c r="E377" s="13">
        <v>55</v>
      </c>
      <c r="F377" s="13">
        <v>0</v>
      </c>
      <c r="G377" s="13">
        <v>0</v>
      </c>
      <c r="H377" s="40">
        <f t="shared" si="55"/>
        <v>0</v>
      </c>
      <c r="I377">
        <v>0</v>
      </c>
      <c r="J377">
        <v>0</v>
      </c>
      <c r="K377">
        <v>0</v>
      </c>
      <c r="L377" s="20">
        <f t="shared" si="56"/>
        <v>0</v>
      </c>
      <c r="M377">
        <v>0</v>
      </c>
      <c r="N377">
        <v>0</v>
      </c>
      <c r="O377">
        <v>0</v>
      </c>
      <c r="P377" s="15">
        <f t="shared" si="57"/>
        <v>0</v>
      </c>
      <c r="Q377" s="15">
        <f t="shared" si="58"/>
        <v>0</v>
      </c>
      <c r="R377">
        <v>4</v>
      </c>
      <c r="S377">
        <v>1</v>
      </c>
      <c r="T377">
        <v>0</v>
      </c>
      <c r="U377">
        <v>0</v>
      </c>
      <c r="V377">
        <v>0</v>
      </c>
      <c r="W377" s="16">
        <v>14.8666666667</v>
      </c>
      <c r="X377" s="26">
        <f t="shared" si="59"/>
        <v>0.27030303030363639</v>
      </c>
      <c r="Y377" s="4">
        <v>14.26</v>
      </c>
      <c r="Z377" s="32">
        <f t="shared" si="60"/>
        <v>0.25927272727272727</v>
      </c>
      <c r="AA377" s="4">
        <v>249.06</v>
      </c>
      <c r="AB377" s="26">
        <f t="shared" si="61"/>
        <v>4.5283636363636361</v>
      </c>
      <c r="AC377" s="21">
        <f t="shared" si="62"/>
        <v>5.4154640741303356E-2</v>
      </c>
      <c r="AD377" s="1"/>
      <c r="AE377" s="1"/>
      <c r="AF377" s="21" t="str">
        <f t="shared" si="63"/>
        <v xml:space="preserve"> </v>
      </c>
      <c r="AG377">
        <v>0</v>
      </c>
      <c r="AH377">
        <v>1</v>
      </c>
      <c r="AI377" s="42">
        <v>4</v>
      </c>
      <c r="AJ377" s="42">
        <v>11</v>
      </c>
      <c r="AK377" s="42">
        <v>0</v>
      </c>
      <c r="AL377" s="42">
        <v>7</v>
      </c>
      <c r="AM377" s="42">
        <v>9</v>
      </c>
      <c r="AN377" s="42">
        <v>1</v>
      </c>
      <c r="AO377">
        <v>3</v>
      </c>
      <c r="AP377">
        <v>13</v>
      </c>
      <c r="AQ377" s="31">
        <f t="shared" si="64"/>
        <v>0.1875</v>
      </c>
      <c r="AR377">
        <v>-2.02</v>
      </c>
      <c r="AS377">
        <v>0</v>
      </c>
      <c r="AT377">
        <v>0</v>
      </c>
      <c r="AU377" s="16">
        <f t="shared" si="65"/>
        <v>-96.774193548387103</v>
      </c>
      <c r="AV377" s="4">
        <v>26.67</v>
      </c>
      <c r="AW377" s="4">
        <v>19.22</v>
      </c>
    </row>
    <row r="378" spans="1:49" x14ac:dyDescent="0.2">
      <c r="A378" s="13" t="s">
        <v>1526</v>
      </c>
      <c r="B378" s="13" t="s">
        <v>1527</v>
      </c>
      <c r="C378" s="1" t="s">
        <v>162</v>
      </c>
      <c r="D378" s="13" t="s">
        <v>154</v>
      </c>
      <c r="E378" s="13">
        <v>82</v>
      </c>
      <c r="F378" s="13">
        <v>0</v>
      </c>
      <c r="G378" s="13">
        <v>0</v>
      </c>
      <c r="H378" s="40">
        <f t="shared" si="55"/>
        <v>0</v>
      </c>
      <c r="I378">
        <v>0</v>
      </c>
      <c r="J378">
        <v>0</v>
      </c>
      <c r="K378">
        <v>0</v>
      </c>
      <c r="L378" s="20">
        <f t="shared" si="56"/>
        <v>0</v>
      </c>
      <c r="M378">
        <v>0</v>
      </c>
      <c r="N378">
        <v>0</v>
      </c>
      <c r="O378">
        <v>1</v>
      </c>
      <c r="P378" s="15">
        <f t="shared" si="57"/>
        <v>0</v>
      </c>
      <c r="Q378" s="15">
        <f t="shared" si="58"/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s="16">
        <v>9.7666666667000008</v>
      </c>
      <c r="X378" s="26">
        <f t="shared" si="59"/>
        <v>0.11910569105731708</v>
      </c>
      <c r="Y378" s="4">
        <v>8.35</v>
      </c>
      <c r="Z378" s="32">
        <f t="shared" si="60"/>
        <v>0.10182926829268292</v>
      </c>
      <c r="AA378" s="4">
        <v>391.08</v>
      </c>
      <c r="AB378" s="26">
        <f t="shared" si="61"/>
        <v>4.7692682926829271</v>
      </c>
      <c r="AC378" s="21">
        <f t="shared" si="62"/>
        <v>2.0904789324787822E-2</v>
      </c>
      <c r="AD378" s="13">
        <v>0</v>
      </c>
      <c r="AE378" s="13">
        <v>3</v>
      </c>
      <c r="AF378" s="21">
        <f t="shared" si="63"/>
        <v>0</v>
      </c>
      <c r="AG378">
        <v>0</v>
      </c>
      <c r="AH378">
        <v>1</v>
      </c>
      <c r="AI378" s="42">
        <v>1</v>
      </c>
      <c r="AJ378" s="42">
        <v>5</v>
      </c>
      <c r="AK378" s="42">
        <v>0</v>
      </c>
      <c r="AL378" s="42">
        <v>2</v>
      </c>
      <c r="AM378" s="42">
        <v>5</v>
      </c>
      <c r="AN378" s="42">
        <v>1</v>
      </c>
      <c r="AO378">
        <v>1</v>
      </c>
      <c r="AP378">
        <v>7</v>
      </c>
      <c r="AQ378" s="31">
        <f t="shared" si="64"/>
        <v>0.125</v>
      </c>
      <c r="AR378">
        <v>2.89</v>
      </c>
      <c r="AS378">
        <v>0</v>
      </c>
      <c r="AT378">
        <v>0</v>
      </c>
      <c r="AU378" s="16">
        <f t="shared" si="65"/>
        <v>-79.041916167664667</v>
      </c>
      <c r="AV378" s="4">
        <v>0</v>
      </c>
      <c r="AW378" s="4">
        <v>-4.95</v>
      </c>
    </row>
    <row r="379" spans="1:49" x14ac:dyDescent="0.2">
      <c r="A379" s="13" t="s">
        <v>312</v>
      </c>
      <c r="B379" s="13" t="s">
        <v>1530</v>
      </c>
      <c r="C379" s="1" t="s">
        <v>554</v>
      </c>
      <c r="D379" s="13" t="s">
        <v>173</v>
      </c>
      <c r="E379" s="13">
        <v>53</v>
      </c>
      <c r="F379" s="13">
        <v>0</v>
      </c>
      <c r="G379" s="13">
        <v>0</v>
      </c>
      <c r="H379" s="40">
        <f t="shared" si="55"/>
        <v>0</v>
      </c>
      <c r="I379">
        <v>0</v>
      </c>
      <c r="J379">
        <v>0</v>
      </c>
      <c r="K379">
        <v>0</v>
      </c>
      <c r="L379" s="20">
        <f t="shared" si="56"/>
        <v>0</v>
      </c>
      <c r="M379">
        <v>0</v>
      </c>
      <c r="N379">
        <v>0</v>
      </c>
      <c r="O379">
        <v>0</v>
      </c>
      <c r="P379" s="15">
        <f t="shared" si="57"/>
        <v>0</v>
      </c>
      <c r="Q379" s="15">
        <f t="shared" si="58"/>
        <v>0</v>
      </c>
      <c r="R379">
        <v>0</v>
      </c>
      <c r="S379">
        <v>0</v>
      </c>
      <c r="T379">
        <v>0</v>
      </c>
      <c r="U379">
        <v>2</v>
      </c>
      <c r="V379">
        <v>1</v>
      </c>
      <c r="W379" s="16">
        <v>8</v>
      </c>
      <c r="X379" s="26">
        <f t="shared" si="59"/>
        <v>0.15094339622641509</v>
      </c>
      <c r="Y379" s="4">
        <v>7.88</v>
      </c>
      <c r="Z379" s="32">
        <f t="shared" si="60"/>
        <v>0.14867924528301887</v>
      </c>
      <c r="AA379" s="4">
        <v>216.11</v>
      </c>
      <c r="AB379" s="26">
        <f t="shared" si="61"/>
        <v>4.0775471698113206</v>
      </c>
      <c r="AC379" s="21">
        <f t="shared" si="62"/>
        <v>3.5180141970623691E-2</v>
      </c>
      <c r="AD379" s="1"/>
      <c r="AE379" s="1"/>
      <c r="AF379" s="21" t="str">
        <f t="shared" si="63"/>
        <v xml:space="preserve"> </v>
      </c>
      <c r="AG379">
        <v>0</v>
      </c>
      <c r="AH379">
        <v>2</v>
      </c>
      <c r="AI379" s="42">
        <v>2</v>
      </c>
      <c r="AJ379" s="42">
        <v>1</v>
      </c>
      <c r="AK379" s="42">
        <v>2</v>
      </c>
      <c r="AL379" s="42">
        <v>4</v>
      </c>
      <c r="AM379" s="42">
        <v>3</v>
      </c>
      <c r="AN379" s="42">
        <v>0</v>
      </c>
      <c r="AO379">
        <v>3</v>
      </c>
      <c r="AP379">
        <v>7</v>
      </c>
      <c r="AQ379" s="31">
        <f t="shared" si="64"/>
        <v>0.3</v>
      </c>
      <c r="AR379">
        <v>14.58</v>
      </c>
      <c r="AS379">
        <v>0</v>
      </c>
      <c r="AT379">
        <v>1</v>
      </c>
      <c r="AU379" s="16">
        <f t="shared" si="65"/>
        <v>-45.685279187817265</v>
      </c>
      <c r="AV379" s="4">
        <v>20</v>
      </c>
      <c r="AW379" s="4">
        <v>12.54</v>
      </c>
    </row>
    <row r="380" spans="1:49" x14ac:dyDescent="0.2">
      <c r="A380" s="13" t="s">
        <v>1532</v>
      </c>
      <c r="B380" s="13" t="s">
        <v>1533</v>
      </c>
      <c r="C380" s="1" t="s">
        <v>264</v>
      </c>
      <c r="D380" s="13" t="s">
        <v>173</v>
      </c>
      <c r="E380" s="13">
        <v>80</v>
      </c>
      <c r="F380" s="13">
        <v>0</v>
      </c>
      <c r="G380" s="13">
        <v>1</v>
      </c>
      <c r="H380" s="40">
        <f t="shared" si="55"/>
        <v>1</v>
      </c>
      <c r="I380">
        <v>0</v>
      </c>
      <c r="J380">
        <v>0</v>
      </c>
      <c r="K380">
        <v>1</v>
      </c>
      <c r="L380" s="20">
        <f t="shared" si="56"/>
        <v>0</v>
      </c>
      <c r="M380">
        <v>5</v>
      </c>
      <c r="N380">
        <v>2</v>
      </c>
      <c r="O380">
        <v>0</v>
      </c>
      <c r="P380" s="15">
        <f t="shared" si="57"/>
        <v>0</v>
      </c>
      <c r="Q380" s="15">
        <f t="shared" si="58"/>
        <v>0</v>
      </c>
      <c r="R380">
        <v>28</v>
      </c>
      <c r="S380">
        <v>11</v>
      </c>
      <c r="T380">
        <v>2</v>
      </c>
      <c r="U380">
        <v>3</v>
      </c>
      <c r="V380">
        <v>1</v>
      </c>
      <c r="W380" s="16">
        <v>182.48333333330001</v>
      </c>
      <c r="X380" s="26">
        <f t="shared" si="59"/>
        <v>2.2810416666662503</v>
      </c>
      <c r="Y380" s="4">
        <v>172.84</v>
      </c>
      <c r="Z380" s="32">
        <f t="shared" si="60"/>
        <v>2.1604999999999999</v>
      </c>
      <c r="AA380" s="4">
        <v>244.18</v>
      </c>
      <c r="AB380" s="26">
        <f t="shared" si="61"/>
        <v>3.0522499999999999</v>
      </c>
      <c r="AC380" s="21">
        <f t="shared" si="62"/>
        <v>0.41446453407510431</v>
      </c>
      <c r="AD380" s="1"/>
      <c r="AE380" s="1"/>
      <c r="AF380" s="21" t="str">
        <f t="shared" si="63"/>
        <v xml:space="preserve"> </v>
      </c>
      <c r="AG380">
        <v>1</v>
      </c>
      <c r="AH380">
        <v>15</v>
      </c>
      <c r="AI380" s="42">
        <v>26</v>
      </c>
      <c r="AJ380" s="42">
        <v>102</v>
      </c>
      <c r="AK380" s="42">
        <v>6</v>
      </c>
      <c r="AL380" s="42">
        <v>65</v>
      </c>
      <c r="AM380" s="42">
        <v>68</v>
      </c>
      <c r="AN380" s="42">
        <v>3</v>
      </c>
      <c r="AO380">
        <v>20</v>
      </c>
      <c r="AP380">
        <v>109</v>
      </c>
      <c r="AQ380" s="31">
        <f t="shared" si="64"/>
        <v>0.15503875968992248</v>
      </c>
      <c r="AR380">
        <v>4.5600000000000005</v>
      </c>
      <c r="AS380">
        <v>2</v>
      </c>
      <c r="AT380">
        <v>2</v>
      </c>
      <c r="AU380" s="16">
        <f t="shared" si="65"/>
        <v>-74.288359176116629</v>
      </c>
      <c r="AV380" s="4">
        <v>13.12</v>
      </c>
      <c r="AW380" s="4">
        <v>7</v>
      </c>
    </row>
    <row r="381" spans="1:49" x14ac:dyDescent="0.2">
      <c r="A381" s="13" t="s">
        <v>1053</v>
      </c>
      <c r="B381" s="13" t="s">
        <v>1533</v>
      </c>
      <c r="C381" s="1" t="s">
        <v>334</v>
      </c>
      <c r="D381" s="13" t="s">
        <v>154</v>
      </c>
      <c r="E381" s="13">
        <v>55</v>
      </c>
      <c r="F381" s="13">
        <v>0</v>
      </c>
      <c r="G381" s="13">
        <v>0</v>
      </c>
      <c r="H381" s="40">
        <f t="shared" si="55"/>
        <v>0</v>
      </c>
      <c r="I381">
        <v>0</v>
      </c>
      <c r="J381">
        <v>0</v>
      </c>
      <c r="K381">
        <v>0</v>
      </c>
      <c r="L381" s="20">
        <f t="shared" si="56"/>
        <v>0</v>
      </c>
      <c r="M381">
        <v>0</v>
      </c>
      <c r="N381">
        <v>0</v>
      </c>
      <c r="O381">
        <v>0</v>
      </c>
      <c r="P381" s="15">
        <f t="shared" si="57"/>
        <v>0</v>
      </c>
      <c r="Q381" s="15">
        <f t="shared" si="58"/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s="16">
        <v>1.4833333333000001</v>
      </c>
      <c r="X381" s="26">
        <f t="shared" si="59"/>
        <v>2.696969696909091E-2</v>
      </c>
      <c r="Y381" s="4">
        <v>0.53</v>
      </c>
      <c r="Z381" s="32">
        <f t="shared" si="60"/>
        <v>9.6363636363636374E-3</v>
      </c>
      <c r="AA381" s="4">
        <v>311.27</v>
      </c>
      <c r="AB381" s="26">
        <f t="shared" si="61"/>
        <v>5.6594545454545448</v>
      </c>
      <c r="AC381" s="21">
        <f t="shared" si="62"/>
        <v>1.6998075689544584E-3</v>
      </c>
      <c r="AD381" s="13">
        <v>0</v>
      </c>
      <c r="AE381" s="13">
        <v>0</v>
      </c>
      <c r="AF381" s="21" t="str">
        <f t="shared" si="63"/>
        <v xml:space="preserve"> </v>
      </c>
      <c r="AG381">
        <v>0</v>
      </c>
      <c r="AH381">
        <v>0</v>
      </c>
      <c r="AI381" s="42">
        <v>0</v>
      </c>
      <c r="AJ381" s="42">
        <v>1</v>
      </c>
      <c r="AK381" s="42">
        <v>0</v>
      </c>
      <c r="AL381" s="42">
        <v>0</v>
      </c>
      <c r="AM381" s="42">
        <v>1</v>
      </c>
      <c r="AN381" s="42">
        <v>0</v>
      </c>
      <c r="AO381">
        <v>0</v>
      </c>
      <c r="AP381">
        <v>2</v>
      </c>
      <c r="AQ381" s="31">
        <f t="shared" si="64"/>
        <v>0</v>
      </c>
      <c r="AR381">
        <v>-22.26</v>
      </c>
      <c r="AS381">
        <v>1</v>
      </c>
      <c r="AT381">
        <v>0</v>
      </c>
      <c r="AU381" s="16">
        <f t="shared" si="65"/>
        <v>-120</v>
      </c>
    </row>
    <row r="382" spans="1:49" x14ac:dyDescent="0.2">
      <c r="A382" s="13" t="s">
        <v>1538</v>
      </c>
      <c r="B382" s="13" t="s">
        <v>1539</v>
      </c>
      <c r="C382" s="1" t="s">
        <v>302</v>
      </c>
      <c r="D382" s="13" t="s">
        <v>154</v>
      </c>
      <c r="E382" s="13">
        <v>77</v>
      </c>
      <c r="F382" s="13">
        <v>0</v>
      </c>
      <c r="G382" s="13">
        <v>0</v>
      </c>
      <c r="H382" s="40">
        <f t="shared" si="55"/>
        <v>0</v>
      </c>
      <c r="I382">
        <v>0</v>
      </c>
      <c r="J382">
        <v>0</v>
      </c>
      <c r="K382">
        <v>0</v>
      </c>
      <c r="L382" s="20">
        <f t="shared" si="56"/>
        <v>0</v>
      </c>
      <c r="M382">
        <v>1</v>
      </c>
      <c r="N382">
        <v>0</v>
      </c>
      <c r="O382">
        <v>0</v>
      </c>
      <c r="P382" s="15">
        <f t="shared" si="57"/>
        <v>0</v>
      </c>
      <c r="Q382" s="15">
        <f t="shared" si="58"/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s="16">
        <v>0.63333333329999997</v>
      </c>
      <c r="X382" s="26">
        <f t="shared" si="59"/>
        <v>8.2251082246753236E-3</v>
      </c>
      <c r="Y382" s="4">
        <v>0.76</v>
      </c>
      <c r="Z382" s="32">
        <f t="shared" si="60"/>
        <v>9.870129870129871E-3</v>
      </c>
      <c r="AA382" s="4">
        <v>398.73</v>
      </c>
      <c r="AB382" s="26">
        <f t="shared" si="61"/>
        <v>5.1783116883116884</v>
      </c>
      <c r="AC382" s="21">
        <f t="shared" si="62"/>
        <v>1.902425592630604E-3</v>
      </c>
      <c r="AD382" s="13">
        <v>0</v>
      </c>
      <c r="AE382" s="13">
        <v>0</v>
      </c>
      <c r="AF382" s="21" t="str">
        <f t="shared" si="63"/>
        <v xml:space="preserve"> </v>
      </c>
      <c r="AG382">
        <v>0</v>
      </c>
      <c r="AH382">
        <v>0</v>
      </c>
      <c r="AI382" s="42">
        <v>1</v>
      </c>
      <c r="AJ382" s="42">
        <v>0</v>
      </c>
      <c r="AK382" s="42">
        <v>0</v>
      </c>
      <c r="AL382" s="42">
        <v>0</v>
      </c>
      <c r="AM382" s="42">
        <v>0</v>
      </c>
      <c r="AN382" s="42">
        <v>0</v>
      </c>
      <c r="AO382">
        <v>1</v>
      </c>
      <c r="AP382">
        <v>0</v>
      </c>
      <c r="AQ382" s="31">
        <f t="shared" si="64"/>
        <v>1</v>
      </c>
      <c r="AR382">
        <v>91.59</v>
      </c>
      <c r="AS382">
        <v>1</v>
      </c>
      <c r="AT382">
        <v>2</v>
      </c>
      <c r="AU382" s="16">
        <f t="shared" si="65"/>
        <v>60</v>
      </c>
    </row>
    <row r="383" spans="1:49" x14ac:dyDescent="0.2">
      <c r="A383" s="13" t="s">
        <v>1542</v>
      </c>
      <c r="B383" s="13" t="s">
        <v>1543</v>
      </c>
      <c r="C383" s="1" t="s">
        <v>243</v>
      </c>
      <c r="D383" s="13" t="s">
        <v>146</v>
      </c>
      <c r="E383" s="13">
        <v>74</v>
      </c>
      <c r="F383" s="13">
        <v>0</v>
      </c>
      <c r="G383" s="13">
        <v>1</v>
      </c>
      <c r="H383" s="40">
        <f t="shared" si="55"/>
        <v>1</v>
      </c>
      <c r="I383">
        <v>0</v>
      </c>
      <c r="J383">
        <v>0</v>
      </c>
      <c r="K383">
        <v>1</v>
      </c>
      <c r="L383" s="20">
        <f t="shared" si="56"/>
        <v>0</v>
      </c>
      <c r="M383">
        <v>2</v>
      </c>
      <c r="N383">
        <v>0</v>
      </c>
      <c r="O383">
        <v>1</v>
      </c>
      <c r="P383" s="15">
        <f t="shared" si="57"/>
        <v>0</v>
      </c>
      <c r="Q383" s="15">
        <f t="shared" si="58"/>
        <v>0</v>
      </c>
      <c r="R383">
        <v>5</v>
      </c>
      <c r="S383">
        <v>0</v>
      </c>
      <c r="T383">
        <v>2</v>
      </c>
      <c r="U383">
        <v>0</v>
      </c>
      <c r="V383">
        <v>2</v>
      </c>
      <c r="W383" s="16">
        <v>111.7</v>
      </c>
      <c r="X383" s="26">
        <f t="shared" si="59"/>
        <v>1.5094594594594595</v>
      </c>
      <c r="Y383" s="4">
        <v>103.59</v>
      </c>
      <c r="Z383" s="32">
        <f t="shared" si="60"/>
        <v>1.3998648648648648</v>
      </c>
      <c r="AA383" s="4">
        <v>238.06</v>
      </c>
      <c r="AB383" s="26">
        <f t="shared" si="61"/>
        <v>3.2170270270270271</v>
      </c>
      <c r="AC383" s="21">
        <f t="shared" si="62"/>
        <v>0.30320503439192154</v>
      </c>
      <c r="AD383" s="13">
        <v>4</v>
      </c>
      <c r="AE383" s="13">
        <v>17</v>
      </c>
      <c r="AF383" s="21">
        <f t="shared" si="63"/>
        <v>0.19047619047619047</v>
      </c>
      <c r="AG383">
        <v>2</v>
      </c>
      <c r="AH383">
        <v>14</v>
      </c>
      <c r="AI383" s="42">
        <v>15</v>
      </c>
      <c r="AJ383" s="42">
        <v>73</v>
      </c>
      <c r="AK383" s="42">
        <v>2</v>
      </c>
      <c r="AL383" s="42">
        <v>29</v>
      </c>
      <c r="AM383" s="42">
        <v>40</v>
      </c>
      <c r="AN383" s="42">
        <v>3</v>
      </c>
      <c r="AO383">
        <v>14</v>
      </c>
      <c r="AP383">
        <v>83</v>
      </c>
      <c r="AQ383" s="31">
        <f t="shared" si="64"/>
        <v>0.14432989690721648</v>
      </c>
      <c r="AR383">
        <v>3.63</v>
      </c>
      <c r="AS383">
        <v>0</v>
      </c>
      <c r="AT383">
        <v>2</v>
      </c>
      <c r="AU383" s="16">
        <f t="shared" si="65"/>
        <v>-77.613669273095866</v>
      </c>
      <c r="AV383" s="4">
        <v>9.09</v>
      </c>
      <c r="AW383" s="4">
        <v>3.85</v>
      </c>
    </row>
    <row r="384" spans="1:49" x14ac:dyDescent="0.2">
      <c r="A384" s="13" t="s">
        <v>1546</v>
      </c>
      <c r="B384" s="13" t="s">
        <v>1547</v>
      </c>
      <c r="C384" s="1" t="s">
        <v>264</v>
      </c>
      <c r="D384" s="13" t="s">
        <v>154</v>
      </c>
      <c r="E384" s="13">
        <v>54</v>
      </c>
      <c r="F384" s="13">
        <v>0</v>
      </c>
      <c r="G384" s="13">
        <v>0</v>
      </c>
      <c r="H384" s="40">
        <f t="shared" si="55"/>
        <v>0</v>
      </c>
      <c r="I384">
        <v>0</v>
      </c>
      <c r="J384">
        <v>0</v>
      </c>
      <c r="K384">
        <v>0</v>
      </c>
      <c r="L384" s="20">
        <f t="shared" si="56"/>
        <v>0</v>
      </c>
      <c r="M384">
        <v>0</v>
      </c>
      <c r="N384">
        <v>0</v>
      </c>
      <c r="O384">
        <v>0</v>
      </c>
      <c r="P384" s="15">
        <f t="shared" si="57"/>
        <v>0</v>
      </c>
      <c r="Q384" s="15">
        <f t="shared" si="58"/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s="16">
        <v>1.5833333333000001</v>
      </c>
      <c r="X384" s="26">
        <f t="shared" si="59"/>
        <v>2.9320987653703705E-2</v>
      </c>
      <c r="Y384" s="4">
        <v>0.19</v>
      </c>
      <c r="Z384" s="32">
        <f t="shared" si="60"/>
        <v>3.5185185185185185E-3</v>
      </c>
      <c r="AA384" s="4">
        <v>272.77999999999997</v>
      </c>
      <c r="AB384" s="26">
        <f t="shared" si="61"/>
        <v>5.0514814814814812</v>
      </c>
      <c r="AC384" s="21">
        <f t="shared" si="62"/>
        <v>6.9604718467230836E-4</v>
      </c>
      <c r="AD384" s="13">
        <v>0</v>
      </c>
      <c r="AE384" s="13">
        <v>0</v>
      </c>
      <c r="AF384" s="21" t="str">
        <f t="shared" si="63"/>
        <v xml:space="preserve"> </v>
      </c>
      <c r="AG384">
        <v>0</v>
      </c>
      <c r="AH384">
        <v>0</v>
      </c>
      <c r="AI384" s="42">
        <v>0</v>
      </c>
      <c r="AJ384" s="42">
        <v>1</v>
      </c>
      <c r="AK384" s="42">
        <v>0</v>
      </c>
      <c r="AL384" s="42">
        <v>0</v>
      </c>
      <c r="AM384" s="42">
        <v>0</v>
      </c>
      <c r="AN384" s="42">
        <v>0</v>
      </c>
      <c r="AO384">
        <v>0</v>
      </c>
      <c r="AP384">
        <v>1</v>
      </c>
      <c r="AQ384" s="31">
        <f t="shared" si="64"/>
        <v>0</v>
      </c>
      <c r="AR384">
        <v>-11.79</v>
      </c>
      <c r="AS384">
        <v>0</v>
      </c>
      <c r="AT384">
        <v>0</v>
      </c>
      <c r="AU384" s="16">
        <f t="shared" si="65"/>
        <v>-60</v>
      </c>
    </row>
    <row r="385" spans="1:49" x14ac:dyDescent="0.2">
      <c r="A385" s="13" t="s">
        <v>1550</v>
      </c>
      <c r="B385" s="13" t="s">
        <v>1551</v>
      </c>
      <c r="C385" s="1" t="s">
        <v>145</v>
      </c>
      <c r="D385" s="13" t="s">
        <v>146</v>
      </c>
      <c r="E385" s="13">
        <v>31</v>
      </c>
      <c r="F385" s="13">
        <v>0</v>
      </c>
      <c r="G385" s="13">
        <v>0</v>
      </c>
      <c r="H385" s="40">
        <f t="shared" si="55"/>
        <v>0</v>
      </c>
      <c r="I385">
        <v>0</v>
      </c>
      <c r="J385">
        <v>0</v>
      </c>
      <c r="K385">
        <v>0</v>
      </c>
      <c r="L385" s="20">
        <f t="shared" si="56"/>
        <v>0</v>
      </c>
      <c r="M385">
        <v>1</v>
      </c>
      <c r="N385">
        <v>0</v>
      </c>
      <c r="O385">
        <v>1</v>
      </c>
      <c r="P385" s="15">
        <f t="shared" si="57"/>
        <v>0</v>
      </c>
      <c r="Q385" s="15">
        <f t="shared" si="58"/>
        <v>0</v>
      </c>
      <c r="R385">
        <v>5</v>
      </c>
      <c r="S385">
        <v>0</v>
      </c>
      <c r="T385">
        <v>0</v>
      </c>
      <c r="U385">
        <v>0</v>
      </c>
      <c r="V385">
        <v>2</v>
      </c>
      <c r="W385" s="16">
        <v>40.183333333299998</v>
      </c>
      <c r="X385" s="26">
        <f t="shared" si="59"/>
        <v>1.2962365591387097</v>
      </c>
      <c r="Y385" s="4">
        <v>42.89</v>
      </c>
      <c r="Z385" s="32">
        <f t="shared" si="60"/>
        <v>1.3835483870967742</v>
      </c>
      <c r="AA385" s="4">
        <v>151.62</v>
      </c>
      <c r="AB385" s="26">
        <f t="shared" si="61"/>
        <v>4.8909677419354844</v>
      </c>
      <c r="AC385" s="21">
        <f t="shared" si="62"/>
        <v>0.22050280191249805</v>
      </c>
      <c r="AD385" s="13">
        <v>12</v>
      </c>
      <c r="AE385" s="13">
        <v>14</v>
      </c>
      <c r="AF385" s="21">
        <f t="shared" si="63"/>
        <v>0.46153846153846156</v>
      </c>
      <c r="AG385">
        <v>0</v>
      </c>
      <c r="AH385">
        <v>3</v>
      </c>
      <c r="AI385" s="42">
        <v>2</v>
      </c>
      <c r="AJ385" s="42">
        <v>45</v>
      </c>
      <c r="AK385" s="42">
        <v>1</v>
      </c>
      <c r="AL385" s="42">
        <v>16</v>
      </c>
      <c r="AM385" s="42">
        <v>16</v>
      </c>
      <c r="AN385" s="42">
        <v>2</v>
      </c>
      <c r="AO385">
        <v>2</v>
      </c>
      <c r="AP385">
        <v>31</v>
      </c>
      <c r="AQ385" s="31">
        <f t="shared" si="64"/>
        <v>6.0606060606060608E-2</v>
      </c>
      <c r="AR385">
        <v>-3.88</v>
      </c>
      <c r="AS385">
        <v>0</v>
      </c>
      <c r="AT385">
        <v>0</v>
      </c>
      <c r="AU385" s="16">
        <f t="shared" si="65"/>
        <v>-104.91956166938681</v>
      </c>
      <c r="AV385" s="4">
        <v>4.4400000000000004</v>
      </c>
      <c r="AW385" s="4">
        <v>0.44</v>
      </c>
    </row>
    <row r="386" spans="1:49" x14ac:dyDescent="0.2">
      <c r="A386" s="13" t="s">
        <v>274</v>
      </c>
      <c r="B386" s="13" t="s">
        <v>1554</v>
      </c>
      <c r="C386" s="1" t="s">
        <v>409</v>
      </c>
      <c r="D386" s="13" t="s">
        <v>596</v>
      </c>
      <c r="E386" s="13">
        <v>5</v>
      </c>
      <c r="F386" s="13">
        <v>0</v>
      </c>
      <c r="G386" s="13">
        <v>0</v>
      </c>
      <c r="H386" s="40">
        <f t="shared" ref="H386:H449" si="66">F386+G386</f>
        <v>0</v>
      </c>
      <c r="I386">
        <v>0</v>
      </c>
      <c r="J386">
        <v>0</v>
      </c>
      <c r="K386">
        <v>0</v>
      </c>
      <c r="L386" s="20">
        <f t="shared" ref="L386:L449" si="67">IF(AG386&gt;0,J386/(AG386/(AG386+AI386)),0)</f>
        <v>0</v>
      </c>
      <c r="M386">
        <v>0</v>
      </c>
      <c r="N386">
        <v>0</v>
      </c>
      <c r="O386">
        <v>0</v>
      </c>
      <c r="P386" s="15">
        <f t="shared" ref="P386:P449" si="68">IF(M386&gt;0,F386/M386,0)</f>
        <v>0</v>
      </c>
      <c r="Q386" s="15">
        <f t="shared" ref="Q386:Q449" si="69">IF(SUM(M386:O386)&gt;0,F386/SUM(M386:O386),0)</f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s="16">
        <v>0</v>
      </c>
      <c r="X386" s="26">
        <f t="shared" ref="X386:X449" si="70">W386/E386</f>
        <v>0</v>
      </c>
      <c r="Y386" s="4">
        <v>0</v>
      </c>
      <c r="Z386" s="32">
        <f t="shared" ref="Z386:Z449" si="71">Y386/E386</f>
        <v>0</v>
      </c>
      <c r="AA386" s="4">
        <v>26.3</v>
      </c>
      <c r="AB386" s="26">
        <f t="shared" ref="AB386:AB449" si="72">AA386/E386</f>
        <v>5.26</v>
      </c>
      <c r="AC386" s="21">
        <f t="shared" ref="AC386:AC449" si="73">IF(Z386&gt;0,Z386/(Z386+AB386),0)</f>
        <v>0</v>
      </c>
      <c r="AD386" s="13">
        <v>0</v>
      </c>
      <c r="AE386" s="13">
        <v>0</v>
      </c>
      <c r="AF386" s="21" t="str">
        <f t="shared" ref="AF386:AF449" si="74">IF((AD386+AE386)&gt;0,AD386/(AD386+AE386)," ")</f>
        <v xml:space="preserve"> </v>
      </c>
      <c r="AG386">
        <v>0</v>
      </c>
      <c r="AH386">
        <v>0</v>
      </c>
      <c r="AI386" s="42">
        <v>0</v>
      </c>
      <c r="AJ386" s="42">
        <v>0</v>
      </c>
      <c r="AK386" s="42">
        <v>0</v>
      </c>
      <c r="AL386" s="42">
        <v>0</v>
      </c>
      <c r="AM386" s="42">
        <v>0</v>
      </c>
      <c r="AN386" s="42">
        <v>0</v>
      </c>
      <c r="AO386">
        <v>0</v>
      </c>
      <c r="AP386">
        <v>0</v>
      </c>
      <c r="AQ386" s="31">
        <f t="shared" ref="AQ386:AQ449" si="75">AO386/MAX(1,AO386+AP386)</f>
        <v>0</v>
      </c>
      <c r="AR386"/>
      <c r="AS386">
        <v>0</v>
      </c>
      <c r="AT386">
        <v>0</v>
      </c>
      <c r="AU386" s="16">
        <f t="shared" ref="AU386:AU449" si="76">((AG386+AI386+AK386+AN386)-(AH386+AJ386+AL386+AM386))/MAX(1,Y386)*60</f>
        <v>0</v>
      </c>
    </row>
    <row r="387" spans="1:49" x14ac:dyDescent="0.2">
      <c r="A387" s="13" t="s">
        <v>428</v>
      </c>
      <c r="B387" s="13" t="s">
        <v>1555</v>
      </c>
      <c r="C387" s="1" t="s">
        <v>136</v>
      </c>
      <c r="D387" s="13" t="s">
        <v>129</v>
      </c>
      <c r="E387" s="13">
        <v>20</v>
      </c>
      <c r="F387" s="13">
        <v>1</v>
      </c>
      <c r="G387" s="13">
        <v>0</v>
      </c>
      <c r="H387" s="40">
        <f t="shared" si="66"/>
        <v>1</v>
      </c>
      <c r="I387">
        <v>1</v>
      </c>
      <c r="J387">
        <v>0</v>
      </c>
      <c r="K387">
        <v>0</v>
      </c>
      <c r="L387" s="20">
        <f t="shared" si="67"/>
        <v>0</v>
      </c>
      <c r="M387">
        <v>1</v>
      </c>
      <c r="N387">
        <v>0</v>
      </c>
      <c r="O387">
        <v>0</v>
      </c>
      <c r="P387" s="15">
        <f t="shared" si="68"/>
        <v>1</v>
      </c>
      <c r="Q387" s="15">
        <f t="shared" si="69"/>
        <v>1</v>
      </c>
      <c r="R387">
        <v>1</v>
      </c>
      <c r="S387">
        <v>0</v>
      </c>
      <c r="T387">
        <v>1</v>
      </c>
      <c r="U387">
        <v>0</v>
      </c>
      <c r="V387">
        <v>2</v>
      </c>
      <c r="W387" s="16">
        <v>14</v>
      </c>
      <c r="X387" s="26">
        <f t="shared" si="70"/>
        <v>0.7</v>
      </c>
      <c r="Y387" s="4">
        <v>14.34</v>
      </c>
      <c r="Z387" s="32">
        <f t="shared" si="71"/>
        <v>0.71699999999999997</v>
      </c>
      <c r="AA387" s="4">
        <v>83.53</v>
      </c>
      <c r="AB387" s="26">
        <f t="shared" si="72"/>
        <v>4.1764999999999999</v>
      </c>
      <c r="AC387" s="21">
        <f t="shared" si="73"/>
        <v>0.146520895064882</v>
      </c>
      <c r="AD387" s="13">
        <v>0</v>
      </c>
      <c r="AE387" s="13">
        <v>0</v>
      </c>
      <c r="AF387" s="21" t="str">
        <f t="shared" si="74"/>
        <v xml:space="preserve"> </v>
      </c>
      <c r="AG387">
        <v>1</v>
      </c>
      <c r="AH387">
        <v>5</v>
      </c>
      <c r="AI387" s="42">
        <v>1</v>
      </c>
      <c r="AJ387" s="42">
        <v>13</v>
      </c>
      <c r="AK387" s="42">
        <v>1</v>
      </c>
      <c r="AL387" s="42">
        <v>6</v>
      </c>
      <c r="AM387" s="42">
        <v>4</v>
      </c>
      <c r="AN387" s="42">
        <v>0</v>
      </c>
      <c r="AO387">
        <v>2</v>
      </c>
      <c r="AP387">
        <v>16</v>
      </c>
      <c r="AQ387" s="31">
        <f t="shared" si="75"/>
        <v>0.1111111111111111</v>
      </c>
      <c r="AR387">
        <v>-3.56</v>
      </c>
      <c r="AS387">
        <v>0</v>
      </c>
      <c r="AT387">
        <v>0</v>
      </c>
      <c r="AU387" s="16">
        <f t="shared" si="76"/>
        <v>-104.60251046025104</v>
      </c>
      <c r="AV387" s="4">
        <v>50</v>
      </c>
      <c r="AW387" s="4">
        <v>45.24</v>
      </c>
    </row>
    <row r="388" spans="1:49" x14ac:dyDescent="0.2">
      <c r="A388" s="13" t="s">
        <v>519</v>
      </c>
      <c r="B388" s="13" t="s">
        <v>1557</v>
      </c>
      <c r="C388" s="1" t="s">
        <v>145</v>
      </c>
      <c r="D388" s="13" t="s">
        <v>146</v>
      </c>
      <c r="E388" s="13">
        <v>82</v>
      </c>
      <c r="F388" s="13">
        <v>2</v>
      </c>
      <c r="G388" s="13">
        <v>0</v>
      </c>
      <c r="H388" s="40">
        <f t="shared" si="66"/>
        <v>2</v>
      </c>
      <c r="I388">
        <v>2</v>
      </c>
      <c r="J388">
        <v>0</v>
      </c>
      <c r="K388">
        <v>0</v>
      </c>
      <c r="L388" s="20">
        <f t="shared" si="67"/>
        <v>0</v>
      </c>
      <c r="M388">
        <v>8</v>
      </c>
      <c r="N388">
        <v>1</v>
      </c>
      <c r="O388">
        <v>0</v>
      </c>
      <c r="P388" s="15">
        <f t="shared" si="68"/>
        <v>0.25</v>
      </c>
      <c r="Q388" s="15">
        <f t="shared" si="69"/>
        <v>0.22222222222222221</v>
      </c>
      <c r="R388">
        <v>6</v>
      </c>
      <c r="S388">
        <v>1</v>
      </c>
      <c r="T388">
        <v>4</v>
      </c>
      <c r="U388">
        <v>0</v>
      </c>
      <c r="V388">
        <v>8</v>
      </c>
      <c r="W388" s="16">
        <v>109.9333333333</v>
      </c>
      <c r="X388" s="26">
        <f t="shared" si="70"/>
        <v>1.3406504065036584</v>
      </c>
      <c r="Y388" s="4">
        <v>121.45</v>
      </c>
      <c r="Z388" s="32">
        <f t="shared" si="71"/>
        <v>1.4810975609756099</v>
      </c>
      <c r="AA388" s="4">
        <v>382.23</v>
      </c>
      <c r="AB388" s="26">
        <f t="shared" si="72"/>
        <v>4.661341463414634</v>
      </c>
      <c r="AC388" s="21">
        <f t="shared" si="73"/>
        <v>0.24112531766200762</v>
      </c>
      <c r="AD388" s="13">
        <v>112</v>
      </c>
      <c r="AE388" s="13">
        <v>113</v>
      </c>
      <c r="AF388" s="21">
        <f t="shared" si="74"/>
        <v>0.49777777777777776</v>
      </c>
      <c r="AG388">
        <v>2</v>
      </c>
      <c r="AH388">
        <v>17</v>
      </c>
      <c r="AI388" s="42">
        <v>15</v>
      </c>
      <c r="AJ388" s="42">
        <v>105</v>
      </c>
      <c r="AK388" s="42">
        <v>2</v>
      </c>
      <c r="AL388" s="42">
        <v>32</v>
      </c>
      <c r="AM388" s="42">
        <v>44</v>
      </c>
      <c r="AN388" s="42">
        <v>2</v>
      </c>
      <c r="AO388">
        <v>16</v>
      </c>
      <c r="AP388">
        <v>101</v>
      </c>
      <c r="AQ388" s="31">
        <f t="shared" si="75"/>
        <v>0.13675213675213677</v>
      </c>
      <c r="AR388">
        <v>1.31</v>
      </c>
      <c r="AS388">
        <v>2</v>
      </c>
      <c r="AT388">
        <v>1</v>
      </c>
      <c r="AU388" s="16">
        <f t="shared" si="76"/>
        <v>-87.443392342527787</v>
      </c>
      <c r="AV388" s="4">
        <v>1.78</v>
      </c>
      <c r="AW388" s="4">
        <v>-6.49</v>
      </c>
    </row>
    <row r="389" spans="1:49" x14ac:dyDescent="0.2">
      <c r="A389" s="13" t="s">
        <v>1124</v>
      </c>
      <c r="B389" s="13" t="s">
        <v>1559</v>
      </c>
      <c r="C389" s="1" t="s">
        <v>190</v>
      </c>
      <c r="D389" s="13" t="s">
        <v>207</v>
      </c>
      <c r="E389" s="13">
        <v>82</v>
      </c>
      <c r="F389" s="13">
        <v>0</v>
      </c>
      <c r="G389" s="13">
        <v>0</v>
      </c>
      <c r="H389" s="40">
        <f t="shared" si="66"/>
        <v>0</v>
      </c>
      <c r="I389">
        <v>0</v>
      </c>
      <c r="J389">
        <v>0</v>
      </c>
      <c r="K389">
        <v>0</v>
      </c>
      <c r="L389" s="20">
        <f t="shared" si="67"/>
        <v>0</v>
      </c>
      <c r="M389">
        <v>0</v>
      </c>
      <c r="N389">
        <v>0</v>
      </c>
      <c r="O389">
        <v>0</v>
      </c>
      <c r="P389" s="15">
        <f t="shared" si="68"/>
        <v>0</v>
      </c>
      <c r="Q389" s="15">
        <f t="shared" si="69"/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s="16">
        <v>3.0333333332999999</v>
      </c>
      <c r="X389" s="26">
        <f t="shared" si="70"/>
        <v>3.6991869918292682E-2</v>
      </c>
      <c r="Y389" s="4">
        <v>2.91</v>
      </c>
      <c r="Z389" s="32">
        <f t="shared" si="71"/>
        <v>3.5487804878048784E-2</v>
      </c>
      <c r="AA389" s="4">
        <v>429.98</v>
      </c>
      <c r="AB389" s="26">
        <f t="shared" si="72"/>
        <v>5.2436585365853663</v>
      </c>
      <c r="AC389" s="21">
        <f t="shared" si="73"/>
        <v>6.7222620065143573E-3</v>
      </c>
      <c r="AD389" s="13">
        <v>0</v>
      </c>
      <c r="AE389" s="13">
        <v>0</v>
      </c>
      <c r="AF389" s="21" t="str">
        <f t="shared" si="74"/>
        <v xml:space="preserve"> </v>
      </c>
      <c r="AG389">
        <v>0</v>
      </c>
      <c r="AH389">
        <v>1</v>
      </c>
      <c r="AI389" s="42">
        <v>1</v>
      </c>
      <c r="AJ389" s="42">
        <v>2</v>
      </c>
      <c r="AK389" s="42">
        <v>0</v>
      </c>
      <c r="AL389" s="42">
        <v>1</v>
      </c>
      <c r="AM389" s="42">
        <v>1</v>
      </c>
      <c r="AN389" s="42">
        <v>0</v>
      </c>
      <c r="AO389">
        <v>0</v>
      </c>
      <c r="AP389">
        <v>3</v>
      </c>
      <c r="AQ389" s="31">
        <f t="shared" si="75"/>
        <v>0</v>
      </c>
      <c r="AR389">
        <v>-11.74</v>
      </c>
      <c r="AS389">
        <v>0</v>
      </c>
      <c r="AT389">
        <v>0</v>
      </c>
      <c r="AU389" s="16">
        <f t="shared" si="76"/>
        <v>-82.474226804123717</v>
      </c>
      <c r="AV389" s="4">
        <v>50</v>
      </c>
      <c r="AW389" s="4">
        <v>44.5</v>
      </c>
    </row>
    <row r="390" spans="1:49" x14ac:dyDescent="0.2">
      <c r="A390" s="13" t="s">
        <v>759</v>
      </c>
      <c r="B390" s="13" t="s">
        <v>1561</v>
      </c>
      <c r="C390" s="1" t="s">
        <v>162</v>
      </c>
      <c r="D390" s="13" t="s">
        <v>173</v>
      </c>
      <c r="E390" s="13">
        <v>47</v>
      </c>
      <c r="F390" s="13">
        <v>0</v>
      </c>
      <c r="G390" s="13">
        <v>1</v>
      </c>
      <c r="H390" s="40">
        <f t="shared" si="66"/>
        <v>1</v>
      </c>
      <c r="I390">
        <v>0</v>
      </c>
      <c r="J390">
        <v>1</v>
      </c>
      <c r="K390">
        <v>0</v>
      </c>
      <c r="L390" s="20">
        <f t="shared" si="67"/>
        <v>6</v>
      </c>
      <c r="M390">
        <v>3</v>
      </c>
      <c r="N390">
        <v>0</v>
      </c>
      <c r="O390">
        <v>0</v>
      </c>
      <c r="P390" s="15">
        <f t="shared" si="68"/>
        <v>0</v>
      </c>
      <c r="Q390" s="15">
        <f t="shared" si="69"/>
        <v>0</v>
      </c>
      <c r="R390">
        <v>24</v>
      </c>
      <c r="S390">
        <v>7</v>
      </c>
      <c r="T390">
        <v>1</v>
      </c>
      <c r="U390">
        <v>4</v>
      </c>
      <c r="V390">
        <v>4</v>
      </c>
      <c r="W390" s="16">
        <v>117.0166666667</v>
      </c>
      <c r="X390" s="26">
        <f t="shared" si="70"/>
        <v>2.489716312057447</v>
      </c>
      <c r="Y390" s="4">
        <v>110.89</v>
      </c>
      <c r="Z390" s="32">
        <f t="shared" si="71"/>
        <v>2.3593617021276594</v>
      </c>
      <c r="AA390" s="4">
        <v>148.19999999999999</v>
      </c>
      <c r="AB390" s="26">
        <f t="shared" si="72"/>
        <v>3.1531914893617019</v>
      </c>
      <c r="AC390" s="21">
        <f t="shared" si="73"/>
        <v>0.42799799297541391</v>
      </c>
      <c r="AD390" s="1"/>
      <c r="AE390" s="1"/>
      <c r="AF390" s="21" t="str">
        <f t="shared" si="74"/>
        <v xml:space="preserve"> </v>
      </c>
      <c r="AG390">
        <v>2</v>
      </c>
      <c r="AH390">
        <v>15</v>
      </c>
      <c r="AI390" s="42">
        <v>10</v>
      </c>
      <c r="AJ390" s="42">
        <v>88</v>
      </c>
      <c r="AK390" s="42">
        <v>1</v>
      </c>
      <c r="AL390" s="42">
        <v>26</v>
      </c>
      <c r="AM390" s="42">
        <v>58</v>
      </c>
      <c r="AN390" s="42">
        <v>2</v>
      </c>
      <c r="AO390">
        <v>9</v>
      </c>
      <c r="AP390">
        <v>101</v>
      </c>
      <c r="AQ390" s="31">
        <f t="shared" si="75"/>
        <v>8.1818181818181818E-2</v>
      </c>
      <c r="AR390">
        <v>-0.05</v>
      </c>
      <c r="AS390">
        <v>0</v>
      </c>
      <c r="AT390">
        <v>1</v>
      </c>
      <c r="AU390" s="16">
        <f t="shared" si="76"/>
        <v>-93.065199747497516</v>
      </c>
      <c r="AV390" s="4">
        <v>5.41</v>
      </c>
      <c r="AW390" s="4">
        <v>0.44</v>
      </c>
    </row>
    <row r="391" spans="1:49" x14ac:dyDescent="0.2">
      <c r="A391" s="13" t="s">
        <v>1467</v>
      </c>
      <c r="B391" s="13" t="s">
        <v>1561</v>
      </c>
      <c r="C391" s="13" t="s">
        <v>145</v>
      </c>
      <c r="D391" s="13" t="s">
        <v>173</v>
      </c>
      <c r="E391" s="13">
        <v>79</v>
      </c>
      <c r="F391" s="13">
        <v>0</v>
      </c>
      <c r="G391" s="13">
        <v>0</v>
      </c>
      <c r="H391" s="40">
        <f t="shared" si="66"/>
        <v>0</v>
      </c>
      <c r="I391">
        <v>0</v>
      </c>
      <c r="J391">
        <v>0</v>
      </c>
      <c r="K391">
        <v>0</v>
      </c>
      <c r="L391" s="20">
        <f t="shared" si="67"/>
        <v>0</v>
      </c>
      <c r="M391">
        <v>2</v>
      </c>
      <c r="N391">
        <v>0</v>
      </c>
      <c r="O391">
        <v>0</v>
      </c>
      <c r="P391" s="15">
        <f t="shared" si="68"/>
        <v>0</v>
      </c>
      <c r="Q391" s="15">
        <f t="shared" si="69"/>
        <v>0</v>
      </c>
      <c r="R391">
        <v>29</v>
      </c>
      <c r="S391">
        <v>30</v>
      </c>
      <c r="T391">
        <v>7</v>
      </c>
      <c r="U391">
        <v>4</v>
      </c>
      <c r="V391">
        <v>5</v>
      </c>
      <c r="W391" s="16">
        <v>248.3</v>
      </c>
      <c r="X391" s="26">
        <f t="shared" si="70"/>
        <v>3.1430379746835446</v>
      </c>
      <c r="Y391" s="4">
        <v>250.94</v>
      </c>
      <c r="Z391" s="32">
        <f t="shared" si="71"/>
        <v>3.1764556962025314</v>
      </c>
      <c r="AA391" s="4">
        <v>229.62</v>
      </c>
      <c r="AB391" s="26">
        <f t="shared" si="72"/>
        <v>2.9065822784810127</v>
      </c>
      <c r="AC391" s="21">
        <f t="shared" si="73"/>
        <v>0.5221824538038955</v>
      </c>
      <c r="AD391" s="1"/>
      <c r="AE391" s="1"/>
      <c r="AF391" s="21" t="str">
        <f t="shared" si="74"/>
        <v xml:space="preserve"> </v>
      </c>
      <c r="AG391">
        <v>0</v>
      </c>
      <c r="AH391">
        <v>29</v>
      </c>
      <c r="AI391" s="42">
        <v>27</v>
      </c>
      <c r="AJ391" s="42">
        <v>219</v>
      </c>
      <c r="AK391" s="42">
        <v>9</v>
      </c>
      <c r="AL391" s="42">
        <v>82</v>
      </c>
      <c r="AM391" s="42">
        <v>87</v>
      </c>
      <c r="AN391" s="42">
        <v>7</v>
      </c>
      <c r="AO391">
        <v>27</v>
      </c>
      <c r="AP391">
        <v>214</v>
      </c>
      <c r="AQ391" s="31">
        <f t="shared" si="75"/>
        <v>0.11203319502074689</v>
      </c>
      <c r="AR391">
        <v>-3.5</v>
      </c>
      <c r="AS391">
        <v>1</v>
      </c>
      <c r="AT391">
        <v>1</v>
      </c>
      <c r="AU391" s="16">
        <f t="shared" si="76"/>
        <v>-89.423766637443208</v>
      </c>
      <c r="AV391" s="4">
        <v>4.9800000000000004</v>
      </c>
      <c r="AW391" s="4">
        <v>-0.85</v>
      </c>
    </row>
    <row r="392" spans="1:49" x14ac:dyDescent="0.2">
      <c r="A392" s="13" t="s">
        <v>546</v>
      </c>
      <c r="B392" s="13" t="s">
        <v>1561</v>
      </c>
      <c r="C392" s="1" t="s">
        <v>219</v>
      </c>
      <c r="D392" s="13" t="s">
        <v>146</v>
      </c>
      <c r="E392" s="13">
        <v>77</v>
      </c>
      <c r="F392" s="13">
        <v>0</v>
      </c>
      <c r="G392" s="13">
        <v>0</v>
      </c>
      <c r="H392" s="40">
        <f t="shared" si="66"/>
        <v>0</v>
      </c>
      <c r="I392">
        <v>0</v>
      </c>
      <c r="J392">
        <v>0</v>
      </c>
      <c r="K392">
        <v>0</v>
      </c>
      <c r="L392" s="20">
        <f t="shared" si="67"/>
        <v>0</v>
      </c>
      <c r="M392">
        <v>7</v>
      </c>
      <c r="N392">
        <v>1</v>
      </c>
      <c r="O392">
        <v>0</v>
      </c>
      <c r="P392" s="15">
        <f t="shared" si="68"/>
        <v>0</v>
      </c>
      <c r="Q392" s="15">
        <f t="shared" si="69"/>
        <v>0</v>
      </c>
      <c r="R392">
        <v>12</v>
      </c>
      <c r="S392">
        <v>2</v>
      </c>
      <c r="T392">
        <v>2</v>
      </c>
      <c r="U392">
        <v>1</v>
      </c>
      <c r="V392">
        <v>5</v>
      </c>
      <c r="W392" s="16">
        <v>135.44999999999999</v>
      </c>
      <c r="X392" s="26">
        <f t="shared" si="70"/>
        <v>1.759090909090909</v>
      </c>
      <c r="Y392" s="4">
        <v>133.41</v>
      </c>
      <c r="Z392" s="32">
        <f t="shared" si="71"/>
        <v>1.7325974025974025</v>
      </c>
      <c r="AA392" s="4">
        <v>253.43</v>
      </c>
      <c r="AB392" s="26">
        <f t="shared" si="72"/>
        <v>3.2912987012987012</v>
      </c>
      <c r="AC392" s="21">
        <f t="shared" si="73"/>
        <v>0.34487126460552164</v>
      </c>
      <c r="AD392" s="13">
        <v>46</v>
      </c>
      <c r="AE392" s="13">
        <v>82</v>
      </c>
      <c r="AF392" s="21">
        <f t="shared" si="74"/>
        <v>0.359375</v>
      </c>
      <c r="AG392">
        <v>0</v>
      </c>
      <c r="AH392">
        <v>16</v>
      </c>
      <c r="AI392" s="42">
        <v>15</v>
      </c>
      <c r="AJ392" s="42">
        <v>117</v>
      </c>
      <c r="AK392" s="42">
        <v>8</v>
      </c>
      <c r="AL392" s="42">
        <v>53</v>
      </c>
      <c r="AM392" s="42">
        <v>66</v>
      </c>
      <c r="AN392" s="42">
        <v>5</v>
      </c>
      <c r="AO392">
        <v>21</v>
      </c>
      <c r="AP392">
        <v>126</v>
      </c>
      <c r="AQ392" s="31">
        <f t="shared" si="75"/>
        <v>0.14285714285714285</v>
      </c>
      <c r="AR392">
        <v>1.74</v>
      </c>
      <c r="AS392">
        <v>1</v>
      </c>
      <c r="AT392">
        <v>1</v>
      </c>
      <c r="AU392" s="16">
        <f t="shared" si="76"/>
        <v>-100.74207330784799</v>
      </c>
      <c r="AV392" s="4">
        <v>5.26</v>
      </c>
      <c r="AW392" s="4">
        <v>0.13</v>
      </c>
    </row>
    <row r="393" spans="1:49" x14ac:dyDescent="0.2">
      <c r="A393" s="13" t="s">
        <v>1568</v>
      </c>
      <c r="B393" s="13" t="s">
        <v>1569</v>
      </c>
      <c r="C393" s="1" t="s">
        <v>302</v>
      </c>
      <c r="D393" s="13" t="s">
        <v>207</v>
      </c>
      <c r="E393" s="13">
        <v>81</v>
      </c>
      <c r="F393" s="13">
        <v>0</v>
      </c>
      <c r="G393" s="13">
        <v>0</v>
      </c>
      <c r="H393" s="40">
        <f t="shared" si="66"/>
        <v>0</v>
      </c>
      <c r="I393">
        <v>0</v>
      </c>
      <c r="J393">
        <v>0</v>
      </c>
      <c r="K393">
        <v>0</v>
      </c>
      <c r="L393" s="20">
        <f t="shared" si="67"/>
        <v>0</v>
      </c>
      <c r="M393">
        <v>4</v>
      </c>
      <c r="N393">
        <v>1</v>
      </c>
      <c r="O393">
        <v>0</v>
      </c>
      <c r="P393" s="15">
        <f t="shared" si="68"/>
        <v>0</v>
      </c>
      <c r="Q393" s="15">
        <f t="shared" si="69"/>
        <v>0</v>
      </c>
      <c r="R393">
        <v>14</v>
      </c>
      <c r="S393">
        <v>4</v>
      </c>
      <c r="T393">
        <v>1</v>
      </c>
      <c r="U393">
        <v>0</v>
      </c>
      <c r="V393">
        <v>5</v>
      </c>
      <c r="W393" s="16">
        <v>140.78333333329999</v>
      </c>
      <c r="X393" s="26">
        <f t="shared" si="70"/>
        <v>1.7380658436209875</v>
      </c>
      <c r="Y393" s="4">
        <v>132.94</v>
      </c>
      <c r="Z393" s="32">
        <f t="shared" si="71"/>
        <v>1.6412345679012346</v>
      </c>
      <c r="AA393" s="4">
        <v>254.27</v>
      </c>
      <c r="AB393" s="26">
        <f t="shared" si="72"/>
        <v>3.139135802469136</v>
      </c>
      <c r="AC393" s="21">
        <f t="shared" si="73"/>
        <v>0.34332790991968182</v>
      </c>
      <c r="AD393" s="13">
        <v>11</v>
      </c>
      <c r="AE393" s="13">
        <v>13</v>
      </c>
      <c r="AF393" s="21">
        <f t="shared" si="74"/>
        <v>0.45833333333333331</v>
      </c>
      <c r="AG393">
        <v>0</v>
      </c>
      <c r="AH393">
        <v>12</v>
      </c>
      <c r="AI393" s="42">
        <v>10</v>
      </c>
      <c r="AJ393" s="42">
        <v>112</v>
      </c>
      <c r="AK393" s="42">
        <v>2</v>
      </c>
      <c r="AL393" s="42">
        <v>40</v>
      </c>
      <c r="AM393" s="42">
        <v>57</v>
      </c>
      <c r="AN393" s="42">
        <v>1</v>
      </c>
      <c r="AO393">
        <v>8</v>
      </c>
      <c r="AP393">
        <v>96</v>
      </c>
      <c r="AQ393" s="31">
        <f t="shared" si="75"/>
        <v>7.6923076923076927E-2</v>
      </c>
      <c r="AR393">
        <v>-5.04</v>
      </c>
      <c r="AS393">
        <v>3</v>
      </c>
      <c r="AT393">
        <v>0</v>
      </c>
      <c r="AU393" s="16">
        <f t="shared" si="76"/>
        <v>-93.876936964043935</v>
      </c>
      <c r="AV393" s="4">
        <v>5.22</v>
      </c>
      <c r="AW393" s="4">
        <v>-1.87</v>
      </c>
    </row>
    <row r="394" spans="1:49" x14ac:dyDescent="0.2">
      <c r="A394" s="13" t="s">
        <v>1572</v>
      </c>
      <c r="B394" s="13" t="s">
        <v>1569</v>
      </c>
      <c r="C394" s="1" t="s">
        <v>264</v>
      </c>
      <c r="D394" s="13" t="s">
        <v>146</v>
      </c>
      <c r="E394" s="13">
        <v>62</v>
      </c>
      <c r="F394" s="13">
        <v>0</v>
      </c>
      <c r="G394" s="13">
        <v>0</v>
      </c>
      <c r="H394" s="40">
        <f t="shared" si="66"/>
        <v>0</v>
      </c>
      <c r="I394">
        <v>0</v>
      </c>
      <c r="J394">
        <v>0</v>
      </c>
      <c r="K394">
        <v>0</v>
      </c>
      <c r="L394" s="20">
        <f t="shared" si="67"/>
        <v>0</v>
      </c>
      <c r="M394">
        <v>7</v>
      </c>
      <c r="N394">
        <v>1</v>
      </c>
      <c r="O394">
        <v>1</v>
      </c>
      <c r="P394" s="15">
        <f t="shared" si="68"/>
        <v>0</v>
      </c>
      <c r="Q394" s="15">
        <f t="shared" si="69"/>
        <v>0</v>
      </c>
      <c r="R394">
        <v>5</v>
      </c>
      <c r="S394">
        <v>1</v>
      </c>
      <c r="T394">
        <v>1</v>
      </c>
      <c r="U394">
        <v>3</v>
      </c>
      <c r="V394">
        <v>0</v>
      </c>
      <c r="W394" s="16">
        <v>81.483333333299996</v>
      </c>
      <c r="X394" s="26">
        <f t="shared" si="70"/>
        <v>1.3142473118274194</v>
      </c>
      <c r="Y394" s="4">
        <v>81.12</v>
      </c>
      <c r="Z394" s="32">
        <f t="shared" si="71"/>
        <v>1.3083870967741935</v>
      </c>
      <c r="AA394" s="4">
        <v>243.28</v>
      </c>
      <c r="AB394" s="26">
        <f t="shared" si="72"/>
        <v>3.9238709677419354</v>
      </c>
      <c r="AC394" s="21">
        <f t="shared" si="73"/>
        <v>0.25006165228113436</v>
      </c>
      <c r="AD394" s="13">
        <v>16</v>
      </c>
      <c r="AE394" s="13">
        <v>24</v>
      </c>
      <c r="AF394" s="21">
        <f t="shared" si="74"/>
        <v>0.4</v>
      </c>
      <c r="AG394">
        <v>0</v>
      </c>
      <c r="AH394">
        <v>10</v>
      </c>
      <c r="AI394" s="42">
        <v>12</v>
      </c>
      <c r="AJ394" s="42">
        <v>62</v>
      </c>
      <c r="AK394" s="42">
        <v>3</v>
      </c>
      <c r="AL394" s="42">
        <v>29</v>
      </c>
      <c r="AM394" s="42">
        <v>23</v>
      </c>
      <c r="AN394" s="42">
        <v>2</v>
      </c>
      <c r="AO394">
        <v>10</v>
      </c>
      <c r="AP394">
        <v>71</v>
      </c>
      <c r="AQ394" s="31">
        <f t="shared" si="75"/>
        <v>0.12345679012345678</v>
      </c>
      <c r="AR394">
        <v>0.36</v>
      </c>
      <c r="AS394">
        <v>1</v>
      </c>
      <c r="AT394">
        <v>1</v>
      </c>
      <c r="AU394" s="16">
        <f t="shared" si="76"/>
        <v>-79.142011834319518</v>
      </c>
      <c r="AV394" s="4">
        <v>8</v>
      </c>
      <c r="AW394" s="4">
        <v>1.31</v>
      </c>
    </row>
    <row r="395" spans="1:49" x14ac:dyDescent="0.2">
      <c r="A395" s="13" t="s">
        <v>1575</v>
      </c>
      <c r="B395" s="13" t="s">
        <v>1576</v>
      </c>
      <c r="C395" s="1" t="s">
        <v>363</v>
      </c>
      <c r="D395" s="13" t="s">
        <v>173</v>
      </c>
      <c r="E395" s="13">
        <v>51</v>
      </c>
      <c r="F395" s="13">
        <v>0</v>
      </c>
      <c r="G395" s="13">
        <v>0</v>
      </c>
      <c r="H395" s="40">
        <f t="shared" si="66"/>
        <v>0</v>
      </c>
      <c r="I395">
        <v>0</v>
      </c>
      <c r="J395">
        <v>0</v>
      </c>
      <c r="K395">
        <v>0</v>
      </c>
      <c r="L395" s="20">
        <f t="shared" si="67"/>
        <v>0</v>
      </c>
      <c r="M395">
        <v>0</v>
      </c>
      <c r="N395">
        <v>0</v>
      </c>
      <c r="O395">
        <v>0</v>
      </c>
      <c r="P395" s="15">
        <f t="shared" si="68"/>
        <v>0</v>
      </c>
      <c r="Q395" s="15">
        <f t="shared" si="69"/>
        <v>0</v>
      </c>
      <c r="R395">
        <v>7</v>
      </c>
      <c r="S395">
        <v>4</v>
      </c>
      <c r="T395">
        <v>2</v>
      </c>
      <c r="U395">
        <v>1</v>
      </c>
      <c r="V395">
        <v>0</v>
      </c>
      <c r="W395" s="16">
        <v>49.75</v>
      </c>
      <c r="X395" s="26">
        <f t="shared" si="70"/>
        <v>0.97549019607843135</v>
      </c>
      <c r="Y395" s="4">
        <v>45.2</v>
      </c>
      <c r="Z395" s="32">
        <f t="shared" si="71"/>
        <v>0.88627450980392164</v>
      </c>
      <c r="AA395" s="4">
        <v>190.37</v>
      </c>
      <c r="AB395" s="26">
        <f t="shared" si="72"/>
        <v>3.7327450980392158</v>
      </c>
      <c r="AC395" s="21">
        <f t="shared" si="73"/>
        <v>0.19187502653139196</v>
      </c>
      <c r="AD395" s="1"/>
      <c r="AE395" s="1"/>
      <c r="AF395" s="21" t="str">
        <f t="shared" si="74"/>
        <v xml:space="preserve"> </v>
      </c>
      <c r="AG395">
        <v>0</v>
      </c>
      <c r="AH395">
        <v>5</v>
      </c>
      <c r="AI395" s="42">
        <v>5</v>
      </c>
      <c r="AJ395" s="42">
        <v>50</v>
      </c>
      <c r="AK395" s="42">
        <v>4</v>
      </c>
      <c r="AL395" s="42">
        <v>20</v>
      </c>
      <c r="AM395" s="42">
        <v>21</v>
      </c>
      <c r="AN395" s="42">
        <v>2</v>
      </c>
      <c r="AO395">
        <v>6</v>
      </c>
      <c r="AP395">
        <v>47</v>
      </c>
      <c r="AQ395" s="31">
        <f t="shared" si="75"/>
        <v>0.11320754716981132</v>
      </c>
      <c r="AR395">
        <v>-8.1199999999999992</v>
      </c>
      <c r="AS395">
        <v>0</v>
      </c>
      <c r="AT395">
        <v>0</v>
      </c>
      <c r="AU395" s="16">
        <f t="shared" si="76"/>
        <v>-112.83185840707964</v>
      </c>
      <c r="AV395" s="4">
        <v>4.88</v>
      </c>
      <c r="AW395" s="4">
        <v>-3.27</v>
      </c>
    </row>
    <row r="396" spans="1:49" x14ac:dyDescent="0.2">
      <c r="A396" s="13" t="s">
        <v>1579</v>
      </c>
      <c r="B396" s="13" t="s">
        <v>1580</v>
      </c>
      <c r="C396" s="1" t="s">
        <v>167</v>
      </c>
      <c r="D396" s="13" t="s">
        <v>146</v>
      </c>
      <c r="E396" s="13">
        <v>4</v>
      </c>
      <c r="F396" s="13">
        <v>0</v>
      </c>
      <c r="G396" s="13">
        <v>0</v>
      </c>
      <c r="H396" s="40">
        <f t="shared" si="66"/>
        <v>0</v>
      </c>
      <c r="I396">
        <v>0</v>
      </c>
      <c r="J396">
        <v>0</v>
      </c>
      <c r="K396">
        <v>0</v>
      </c>
      <c r="L396" s="20">
        <f t="shared" si="67"/>
        <v>0</v>
      </c>
      <c r="M396">
        <v>0</v>
      </c>
      <c r="N396">
        <v>0</v>
      </c>
      <c r="O396">
        <v>0</v>
      </c>
      <c r="P396" s="15">
        <f t="shared" si="68"/>
        <v>0</v>
      </c>
      <c r="Q396" s="15">
        <f t="shared" si="69"/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s="16">
        <v>0</v>
      </c>
      <c r="X396" s="26">
        <f t="shared" si="70"/>
        <v>0</v>
      </c>
      <c r="Y396" s="4">
        <v>0</v>
      </c>
      <c r="Z396" s="32">
        <f t="shared" si="71"/>
        <v>0</v>
      </c>
      <c r="AA396" s="4">
        <v>17.82</v>
      </c>
      <c r="AB396" s="26">
        <f t="shared" si="72"/>
        <v>4.4550000000000001</v>
      </c>
      <c r="AC396" s="21">
        <f t="shared" si="73"/>
        <v>0</v>
      </c>
      <c r="AD396" s="13">
        <v>0</v>
      </c>
      <c r="AE396" s="13">
        <v>0</v>
      </c>
      <c r="AF396" s="21" t="str">
        <f t="shared" si="74"/>
        <v xml:space="preserve"> </v>
      </c>
      <c r="AG396">
        <v>0</v>
      </c>
      <c r="AH396">
        <v>0</v>
      </c>
      <c r="AI396" s="42">
        <v>0</v>
      </c>
      <c r="AJ396" s="42">
        <v>0</v>
      </c>
      <c r="AK396" s="42">
        <v>0</v>
      </c>
      <c r="AL396" s="42">
        <v>0</v>
      </c>
      <c r="AM396" s="42">
        <v>0</v>
      </c>
      <c r="AN396" s="42">
        <v>0</v>
      </c>
      <c r="AO396">
        <v>0</v>
      </c>
      <c r="AP396">
        <v>0</v>
      </c>
      <c r="AQ396" s="31">
        <f t="shared" si="75"/>
        <v>0</v>
      </c>
      <c r="AR396"/>
      <c r="AS396">
        <v>0</v>
      </c>
      <c r="AT396">
        <v>0</v>
      </c>
      <c r="AU396" s="16">
        <f t="shared" si="76"/>
        <v>0</v>
      </c>
    </row>
    <row r="397" spans="1:49" x14ac:dyDescent="0.2">
      <c r="A397" s="13" t="s">
        <v>262</v>
      </c>
      <c r="B397" s="13" t="s">
        <v>1580</v>
      </c>
      <c r="C397" s="1" t="s">
        <v>270</v>
      </c>
      <c r="D397" s="13" t="s">
        <v>154</v>
      </c>
      <c r="E397" s="13">
        <v>67</v>
      </c>
      <c r="F397" s="13">
        <v>0</v>
      </c>
      <c r="G397" s="13">
        <v>0</v>
      </c>
      <c r="H397" s="40">
        <f t="shared" si="66"/>
        <v>0</v>
      </c>
      <c r="I397">
        <v>0</v>
      </c>
      <c r="J397">
        <v>0</v>
      </c>
      <c r="K397">
        <v>0</v>
      </c>
      <c r="L397" s="20">
        <f t="shared" si="67"/>
        <v>0</v>
      </c>
      <c r="M397">
        <v>0</v>
      </c>
      <c r="N397">
        <v>0</v>
      </c>
      <c r="O397">
        <v>0</v>
      </c>
      <c r="P397" s="15">
        <f t="shared" si="68"/>
        <v>0</v>
      </c>
      <c r="Q397" s="15">
        <f t="shared" si="69"/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s="16">
        <v>1.1166666667</v>
      </c>
      <c r="X397" s="26">
        <f t="shared" si="70"/>
        <v>1.6666666667164178E-2</v>
      </c>
      <c r="Y397" s="4">
        <v>0.79</v>
      </c>
      <c r="Z397" s="32">
        <f t="shared" si="71"/>
        <v>1.1791044776119404E-2</v>
      </c>
      <c r="AA397" s="4">
        <v>241.8</v>
      </c>
      <c r="AB397" s="26">
        <f t="shared" si="72"/>
        <v>3.6089552238805971</v>
      </c>
      <c r="AC397" s="21">
        <f t="shared" si="73"/>
        <v>3.256523352157962E-3</v>
      </c>
      <c r="AD397" s="13">
        <v>0</v>
      </c>
      <c r="AE397" s="13">
        <v>0</v>
      </c>
      <c r="AF397" s="21" t="str">
        <f t="shared" si="74"/>
        <v xml:space="preserve"> </v>
      </c>
      <c r="AG397">
        <v>0</v>
      </c>
      <c r="AH397">
        <v>0</v>
      </c>
      <c r="AI397" s="42">
        <v>1</v>
      </c>
      <c r="AJ397" s="42">
        <v>1</v>
      </c>
      <c r="AK397" s="42">
        <v>0</v>
      </c>
      <c r="AL397" s="42">
        <v>0</v>
      </c>
      <c r="AM397" s="42">
        <v>0</v>
      </c>
      <c r="AN397" s="42">
        <v>0</v>
      </c>
      <c r="AO397">
        <v>0</v>
      </c>
      <c r="AP397">
        <v>1</v>
      </c>
      <c r="AQ397" s="31">
        <f t="shared" si="75"/>
        <v>0</v>
      </c>
      <c r="AR397">
        <v>-15.42</v>
      </c>
      <c r="AS397">
        <v>0</v>
      </c>
      <c r="AT397">
        <v>0</v>
      </c>
      <c r="AU397" s="16">
        <f t="shared" si="76"/>
        <v>0</v>
      </c>
      <c r="AV397" s="4">
        <v>0</v>
      </c>
      <c r="AW397" s="4">
        <v>-10.130000000000001</v>
      </c>
    </row>
    <row r="398" spans="1:49" x14ac:dyDescent="0.2">
      <c r="A398" s="13" t="s">
        <v>1324</v>
      </c>
      <c r="B398" s="13" t="s">
        <v>1580</v>
      </c>
      <c r="C398" s="1" t="s">
        <v>243</v>
      </c>
      <c r="D398" s="13" t="s">
        <v>173</v>
      </c>
      <c r="E398" s="13">
        <v>82</v>
      </c>
      <c r="F398" s="13">
        <v>1</v>
      </c>
      <c r="G398" s="13">
        <v>0</v>
      </c>
      <c r="H398" s="40">
        <f t="shared" si="66"/>
        <v>1</v>
      </c>
      <c r="I398">
        <v>1</v>
      </c>
      <c r="J398">
        <v>0</v>
      </c>
      <c r="K398">
        <v>0</v>
      </c>
      <c r="L398" s="20">
        <f t="shared" si="67"/>
        <v>0</v>
      </c>
      <c r="M398">
        <v>4</v>
      </c>
      <c r="N398">
        <v>1</v>
      </c>
      <c r="O398">
        <v>1</v>
      </c>
      <c r="P398" s="15">
        <f t="shared" si="68"/>
        <v>0.25</v>
      </c>
      <c r="Q398" s="15">
        <f t="shared" si="69"/>
        <v>0.16666666666666666</v>
      </c>
      <c r="R398">
        <v>13</v>
      </c>
      <c r="S398">
        <v>8</v>
      </c>
      <c r="T398">
        <v>1</v>
      </c>
      <c r="U398">
        <v>3</v>
      </c>
      <c r="V398">
        <v>8</v>
      </c>
      <c r="W398" s="16">
        <v>137.15</v>
      </c>
      <c r="X398" s="26">
        <f t="shared" si="70"/>
        <v>1.6725609756097561</v>
      </c>
      <c r="Y398" s="4">
        <v>125.72</v>
      </c>
      <c r="Z398" s="32">
        <f t="shared" si="71"/>
        <v>1.5331707317073171</v>
      </c>
      <c r="AA398" s="4">
        <v>250.13</v>
      </c>
      <c r="AB398" s="26">
        <f t="shared" si="72"/>
        <v>3.0503658536585365</v>
      </c>
      <c r="AC398" s="21">
        <f t="shared" si="73"/>
        <v>0.33449514433949712</v>
      </c>
      <c r="AD398" s="1"/>
      <c r="AE398" s="1"/>
      <c r="AF398" s="21" t="str">
        <f t="shared" si="74"/>
        <v xml:space="preserve"> </v>
      </c>
      <c r="AG398">
        <v>1</v>
      </c>
      <c r="AH398">
        <v>18</v>
      </c>
      <c r="AI398" s="42">
        <v>24</v>
      </c>
      <c r="AJ398" s="42">
        <v>88</v>
      </c>
      <c r="AK398" s="42">
        <v>4</v>
      </c>
      <c r="AL398" s="42">
        <v>36</v>
      </c>
      <c r="AM398" s="42">
        <v>53</v>
      </c>
      <c r="AN398" s="42">
        <v>2</v>
      </c>
      <c r="AO398">
        <v>19</v>
      </c>
      <c r="AP398">
        <v>98</v>
      </c>
      <c r="AQ398" s="31">
        <f t="shared" si="75"/>
        <v>0.1623931623931624</v>
      </c>
      <c r="AR398">
        <v>6.15</v>
      </c>
      <c r="AS398">
        <v>1</v>
      </c>
      <c r="AT398">
        <v>2</v>
      </c>
      <c r="AU398" s="16">
        <f t="shared" si="76"/>
        <v>-78.269169583200764</v>
      </c>
      <c r="AV398" s="4">
        <v>5.0999999999999996</v>
      </c>
      <c r="AW398" s="4">
        <v>-1.38</v>
      </c>
    </row>
    <row r="399" spans="1:49" x14ac:dyDescent="0.2">
      <c r="A399" s="13" t="s">
        <v>193</v>
      </c>
      <c r="B399" s="13" t="s">
        <v>1585</v>
      </c>
      <c r="C399" s="1" t="s">
        <v>270</v>
      </c>
      <c r="D399" s="13" t="s">
        <v>137</v>
      </c>
      <c r="E399" s="13">
        <v>60</v>
      </c>
      <c r="F399" s="13">
        <v>0</v>
      </c>
      <c r="G399" s="13">
        <v>0</v>
      </c>
      <c r="H399" s="40">
        <f t="shared" si="66"/>
        <v>0</v>
      </c>
      <c r="I399">
        <v>0</v>
      </c>
      <c r="J399">
        <v>0</v>
      </c>
      <c r="K399">
        <v>0</v>
      </c>
      <c r="L399" s="20">
        <f t="shared" si="67"/>
        <v>0</v>
      </c>
      <c r="M399">
        <v>4</v>
      </c>
      <c r="N399">
        <v>0</v>
      </c>
      <c r="O399">
        <v>0</v>
      </c>
      <c r="P399" s="15">
        <f t="shared" si="68"/>
        <v>0</v>
      </c>
      <c r="Q399" s="15">
        <f t="shared" si="69"/>
        <v>0</v>
      </c>
      <c r="R399">
        <v>5</v>
      </c>
      <c r="S399">
        <v>0</v>
      </c>
      <c r="T399">
        <v>1</v>
      </c>
      <c r="U399">
        <v>1</v>
      </c>
      <c r="V399">
        <v>4</v>
      </c>
      <c r="W399" s="16">
        <v>67.3</v>
      </c>
      <c r="X399" s="26">
        <f t="shared" si="70"/>
        <v>1.1216666666666666</v>
      </c>
      <c r="Y399" s="4">
        <v>61.39</v>
      </c>
      <c r="Z399" s="32">
        <f t="shared" si="71"/>
        <v>1.0231666666666668</v>
      </c>
      <c r="AA399" s="4">
        <v>154.65</v>
      </c>
      <c r="AB399" s="26">
        <f t="shared" si="72"/>
        <v>2.5775000000000001</v>
      </c>
      <c r="AC399" s="21">
        <f t="shared" si="73"/>
        <v>0.28416034067765228</v>
      </c>
      <c r="AD399" s="13">
        <v>21</v>
      </c>
      <c r="AE399" s="13">
        <v>24</v>
      </c>
      <c r="AF399" s="21">
        <f t="shared" si="74"/>
        <v>0.46666666666666667</v>
      </c>
      <c r="AG399">
        <v>0</v>
      </c>
      <c r="AH399">
        <v>4</v>
      </c>
      <c r="AI399" s="42">
        <v>15</v>
      </c>
      <c r="AJ399" s="42">
        <v>40</v>
      </c>
      <c r="AK399" s="42">
        <v>2</v>
      </c>
      <c r="AL399" s="42">
        <v>17</v>
      </c>
      <c r="AM399" s="42">
        <v>22</v>
      </c>
      <c r="AN399" s="42">
        <v>4</v>
      </c>
      <c r="AO399">
        <v>13</v>
      </c>
      <c r="AP399">
        <v>47</v>
      </c>
      <c r="AQ399" s="31">
        <f t="shared" si="75"/>
        <v>0.21666666666666667</v>
      </c>
      <c r="AR399">
        <v>4.7699999999999996</v>
      </c>
      <c r="AS399">
        <v>0</v>
      </c>
      <c r="AT399">
        <v>1</v>
      </c>
      <c r="AU399" s="16">
        <f t="shared" si="76"/>
        <v>-60.596188304284084</v>
      </c>
      <c r="AV399" s="4">
        <v>13.73</v>
      </c>
      <c r="AW399" s="4">
        <v>2.5499999999999998</v>
      </c>
    </row>
    <row r="400" spans="1:49" x14ac:dyDescent="0.2">
      <c r="A400" s="13" t="s">
        <v>1589</v>
      </c>
      <c r="B400" s="13" t="s">
        <v>665</v>
      </c>
      <c r="C400" s="1" t="s">
        <v>358</v>
      </c>
      <c r="D400" s="13" t="s">
        <v>173</v>
      </c>
      <c r="E400" s="13">
        <v>38</v>
      </c>
      <c r="F400" s="13">
        <v>0</v>
      </c>
      <c r="G400" s="13">
        <v>0</v>
      </c>
      <c r="H400" s="40">
        <f t="shared" si="66"/>
        <v>0</v>
      </c>
      <c r="I400">
        <v>0</v>
      </c>
      <c r="J400">
        <v>0</v>
      </c>
      <c r="K400">
        <v>0</v>
      </c>
      <c r="L400" s="20">
        <f t="shared" si="67"/>
        <v>0</v>
      </c>
      <c r="M400">
        <v>0</v>
      </c>
      <c r="N400">
        <v>0</v>
      </c>
      <c r="O400">
        <v>0</v>
      </c>
      <c r="P400" s="15">
        <f t="shared" si="68"/>
        <v>0</v>
      </c>
      <c r="Q400" s="15">
        <f t="shared" si="69"/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s="16">
        <v>2.9</v>
      </c>
      <c r="X400" s="26">
        <f t="shared" si="70"/>
        <v>7.6315789473684212E-2</v>
      </c>
      <c r="Y400" s="4">
        <v>3.07</v>
      </c>
      <c r="Z400" s="32">
        <f t="shared" si="71"/>
        <v>8.0789473684210522E-2</v>
      </c>
      <c r="AA400" s="4">
        <v>123.38</v>
      </c>
      <c r="AB400" s="26">
        <f t="shared" si="72"/>
        <v>3.2468421052631578</v>
      </c>
      <c r="AC400" s="21">
        <f t="shared" si="73"/>
        <v>2.4278370897587977E-2</v>
      </c>
      <c r="AD400" s="1"/>
      <c r="AE400" s="1"/>
      <c r="AF400" s="21" t="str">
        <f t="shared" si="74"/>
        <v xml:space="preserve"> </v>
      </c>
      <c r="AG400">
        <v>0</v>
      </c>
      <c r="AH400">
        <v>1</v>
      </c>
      <c r="AI400" s="42">
        <v>0</v>
      </c>
      <c r="AJ400" s="42">
        <v>2</v>
      </c>
      <c r="AK400" s="42">
        <v>0</v>
      </c>
      <c r="AL400" s="42">
        <v>0</v>
      </c>
      <c r="AM400" s="42">
        <v>0</v>
      </c>
      <c r="AN400" s="42">
        <v>0</v>
      </c>
      <c r="AO400">
        <v>0</v>
      </c>
      <c r="AP400">
        <v>2</v>
      </c>
      <c r="AQ400" s="31">
        <f t="shared" si="75"/>
        <v>0</v>
      </c>
      <c r="AR400">
        <v>-14.56</v>
      </c>
      <c r="AS400">
        <v>0</v>
      </c>
      <c r="AT400">
        <v>0</v>
      </c>
      <c r="AU400" s="16">
        <f t="shared" si="76"/>
        <v>-58.631921824104239</v>
      </c>
      <c r="AV400" s="4">
        <v>50</v>
      </c>
      <c r="AW400" s="4">
        <v>45.58</v>
      </c>
    </row>
    <row r="401" spans="1:49" x14ac:dyDescent="0.2">
      <c r="A401" s="13" t="s">
        <v>886</v>
      </c>
      <c r="B401" s="13" t="s">
        <v>1591</v>
      </c>
      <c r="C401" s="1" t="s">
        <v>398</v>
      </c>
      <c r="D401" s="13" t="s">
        <v>146</v>
      </c>
      <c r="E401" s="13">
        <v>62</v>
      </c>
      <c r="F401" s="13">
        <v>3</v>
      </c>
      <c r="G401" s="13">
        <v>0</v>
      </c>
      <c r="H401" s="40">
        <f t="shared" si="66"/>
        <v>3</v>
      </c>
      <c r="I401">
        <v>3</v>
      </c>
      <c r="J401">
        <v>0</v>
      </c>
      <c r="K401">
        <v>0</v>
      </c>
      <c r="L401" s="20">
        <f t="shared" si="67"/>
        <v>0</v>
      </c>
      <c r="M401">
        <v>7</v>
      </c>
      <c r="N401">
        <v>0</v>
      </c>
      <c r="O401">
        <v>1</v>
      </c>
      <c r="P401" s="15">
        <f t="shared" si="68"/>
        <v>0.42857142857142855</v>
      </c>
      <c r="Q401" s="15">
        <f t="shared" si="69"/>
        <v>0.375</v>
      </c>
      <c r="R401">
        <v>9</v>
      </c>
      <c r="S401">
        <v>4</v>
      </c>
      <c r="T401">
        <v>3</v>
      </c>
      <c r="U401">
        <v>0</v>
      </c>
      <c r="V401">
        <v>1</v>
      </c>
      <c r="W401" s="16">
        <v>114.7333333333</v>
      </c>
      <c r="X401" s="26">
        <f t="shared" si="70"/>
        <v>1.8505376344080644</v>
      </c>
      <c r="Y401" s="4">
        <v>117.22</v>
      </c>
      <c r="Z401" s="32">
        <f t="shared" si="71"/>
        <v>1.8906451612903226</v>
      </c>
      <c r="AA401" s="4">
        <v>213.92</v>
      </c>
      <c r="AB401" s="26">
        <f t="shared" si="72"/>
        <v>3.4503225806451612</v>
      </c>
      <c r="AC401" s="21">
        <f t="shared" si="73"/>
        <v>0.35398924926013164</v>
      </c>
      <c r="AD401" s="13">
        <v>49</v>
      </c>
      <c r="AE401" s="13">
        <v>47</v>
      </c>
      <c r="AF401" s="21">
        <f t="shared" si="74"/>
        <v>0.51041666666666663</v>
      </c>
      <c r="AG401">
        <v>3</v>
      </c>
      <c r="AH401">
        <v>18</v>
      </c>
      <c r="AI401" s="42">
        <v>11</v>
      </c>
      <c r="AJ401" s="42">
        <v>96</v>
      </c>
      <c r="AK401" s="42">
        <v>0</v>
      </c>
      <c r="AL401" s="42">
        <v>34</v>
      </c>
      <c r="AM401" s="42">
        <v>53</v>
      </c>
      <c r="AN401" s="42">
        <v>2</v>
      </c>
      <c r="AO401">
        <v>10</v>
      </c>
      <c r="AP401">
        <v>100</v>
      </c>
      <c r="AQ401" s="31">
        <f t="shared" si="75"/>
        <v>9.0909090909090912E-2</v>
      </c>
      <c r="AR401">
        <v>-3</v>
      </c>
      <c r="AS401">
        <v>0</v>
      </c>
      <c r="AT401">
        <v>2</v>
      </c>
      <c r="AU401" s="16">
        <f t="shared" si="76"/>
        <v>-94.693738269919805</v>
      </c>
      <c r="AV401" s="4">
        <v>4.76</v>
      </c>
      <c r="AW401" s="4">
        <v>-0.18</v>
      </c>
    </row>
    <row r="402" spans="1:49" x14ac:dyDescent="0.2">
      <c r="A402" s="13" t="s">
        <v>1594</v>
      </c>
      <c r="B402" s="13" t="s">
        <v>1595</v>
      </c>
      <c r="C402" s="1" t="s">
        <v>243</v>
      </c>
      <c r="D402" s="13" t="s">
        <v>173</v>
      </c>
      <c r="E402" s="13">
        <v>81</v>
      </c>
      <c r="F402" s="13">
        <v>0</v>
      </c>
      <c r="G402" s="13">
        <v>3</v>
      </c>
      <c r="H402" s="40">
        <f t="shared" si="66"/>
        <v>3</v>
      </c>
      <c r="I402">
        <v>0</v>
      </c>
      <c r="J402">
        <v>2</v>
      </c>
      <c r="K402">
        <v>0</v>
      </c>
      <c r="L402" s="20">
        <f t="shared" si="67"/>
        <v>19</v>
      </c>
      <c r="M402">
        <v>6</v>
      </c>
      <c r="N402">
        <v>1</v>
      </c>
      <c r="O402">
        <v>0</v>
      </c>
      <c r="P402" s="15">
        <f t="shared" si="68"/>
        <v>0</v>
      </c>
      <c r="Q402" s="15">
        <f t="shared" si="69"/>
        <v>0</v>
      </c>
      <c r="R402">
        <v>32</v>
      </c>
      <c r="S402">
        <v>0</v>
      </c>
      <c r="T402">
        <v>3</v>
      </c>
      <c r="U402">
        <v>11</v>
      </c>
      <c r="V402">
        <v>5</v>
      </c>
      <c r="W402" s="16">
        <v>197.6666666667</v>
      </c>
      <c r="X402" s="26">
        <f t="shared" si="70"/>
        <v>2.4403292181074074</v>
      </c>
      <c r="Y402" s="4">
        <v>200.05</v>
      </c>
      <c r="Z402" s="32">
        <f t="shared" si="71"/>
        <v>2.4697530864197534</v>
      </c>
      <c r="AA402" s="4">
        <v>172.75</v>
      </c>
      <c r="AB402" s="26">
        <f t="shared" si="72"/>
        <v>2.132716049382716</v>
      </c>
      <c r="AC402" s="21">
        <f t="shared" si="73"/>
        <v>0.53661480686695284</v>
      </c>
      <c r="AD402" s="1"/>
      <c r="AE402" s="1"/>
      <c r="AF402" s="21" t="str">
        <f t="shared" si="74"/>
        <v xml:space="preserve"> </v>
      </c>
      <c r="AG402">
        <v>2</v>
      </c>
      <c r="AH402">
        <v>23</v>
      </c>
      <c r="AI402" s="42">
        <v>17</v>
      </c>
      <c r="AJ402" s="42">
        <v>144</v>
      </c>
      <c r="AK402" s="42">
        <v>7</v>
      </c>
      <c r="AL402" s="42">
        <v>73</v>
      </c>
      <c r="AM402" s="42">
        <v>90</v>
      </c>
      <c r="AN402" s="42">
        <v>5</v>
      </c>
      <c r="AO402">
        <v>17</v>
      </c>
      <c r="AP402">
        <v>162</v>
      </c>
      <c r="AQ402" s="31">
        <f t="shared" si="75"/>
        <v>9.4972067039106142E-2</v>
      </c>
      <c r="AR402">
        <v>-5.14</v>
      </c>
      <c r="AS402">
        <v>1</v>
      </c>
      <c r="AT402">
        <v>0</v>
      </c>
      <c r="AU402" s="16">
        <f t="shared" si="76"/>
        <v>-89.677580604848785</v>
      </c>
      <c r="AV402" s="4">
        <v>3.23</v>
      </c>
      <c r="AW402" s="4">
        <v>-8.06</v>
      </c>
    </row>
    <row r="403" spans="1:49" x14ac:dyDescent="0.2">
      <c r="A403" s="13" t="s">
        <v>1115</v>
      </c>
      <c r="B403" s="13" t="s">
        <v>1598</v>
      </c>
      <c r="C403" s="1" t="s">
        <v>128</v>
      </c>
      <c r="D403" s="13" t="s">
        <v>154</v>
      </c>
      <c r="E403" s="13">
        <v>63</v>
      </c>
      <c r="F403" s="13">
        <v>0</v>
      </c>
      <c r="G403" s="13">
        <v>0</v>
      </c>
      <c r="H403" s="40">
        <f t="shared" si="66"/>
        <v>0</v>
      </c>
      <c r="I403">
        <v>0</v>
      </c>
      <c r="J403">
        <v>0</v>
      </c>
      <c r="K403">
        <v>0</v>
      </c>
      <c r="L403" s="20">
        <f t="shared" si="67"/>
        <v>0</v>
      </c>
      <c r="M403">
        <v>0</v>
      </c>
      <c r="N403">
        <v>0</v>
      </c>
      <c r="O403">
        <v>0</v>
      </c>
      <c r="P403" s="15">
        <f t="shared" si="68"/>
        <v>0</v>
      </c>
      <c r="Q403" s="15">
        <f t="shared" si="69"/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s="16">
        <v>0</v>
      </c>
      <c r="X403" s="26">
        <f t="shared" si="70"/>
        <v>0</v>
      </c>
      <c r="Y403" s="4">
        <v>0</v>
      </c>
      <c r="Z403" s="32">
        <f t="shared" si="71"/>
        <v>0</v>
      </c>
      <c r="AA403" s="4">
        <v>354.15</v>
      </c>
      <c r="AB403" s="26">
        <f t="shared" si="72"/>
        <v>5.621428571428571</v>
      </c>
      <c r="AC403" s="21">
        <f t="shared" si="73"/>
        <v>0</v>
      </c>
      <c r="AD403" s="13">
        <v>0</v>
      </c>
      <c r="AE403" s="13">
        <v>0</v>
      </c>
      <c r="AF403" s="21" t="str">
        <f t="shared" si="74"/>
        <v xml:space="preserve"> </v>
      </c>
      <c r="AG403">
        <v>0</v>
      </c>
      <c r="AH403">
        <v>0</v>
      </c>
      <c r="AI403" s="42">
        <v>0</v>
      </c>
      <c r="AJ403" s="42">
        <v>0</v>
      </c>
      <c r="AK403" s="42">
        <v>0</v>
      </c>
      <c r="AL403" s="42">
        <v>0</v>
      </c>
      <c r="AM403" s="42">
        <v>0</v>
      </c>
      <c r="AN403" s="42">
        <v>0</v>
      </c>
      <c r="AO403">
        <v>0</v>
      </c>
      <c r="AP403">
        <v>0</v>
      </c>
      <c r="AQ403" s="31">
        <f t="shared" si="75"/>
        <v>0</v>
      </c>
      <c r="AR403"/>
      <c r="AS403">
        <v>0</v>
      </c>
      <c r="AT403">
        <v>0</v>
      </c>
      <c r="AU403" s="16">
        <f t="shared" si="76"/>
        <v>0</v>
      </c>
    </row>
    <row r="404" spans="1:49" x14ac:dyDescent="0.2">
      <c r="A404" s="13" t="s">
        <v>1600</v>
      </c>
      <c r="B404" s="13" t="s">
        <v>1601</v>
      </c>
      <c r="C404" s="1" t="s">
        <v>249</v>
      </c>
      <c r="D404" s="13" t="s">
        <v>146</v>
      </c>
      <c r="E404" s="13">
        <v>73</v>
      </c>
      <c r="F404" s="13">
        <v>1</v>
      </c>
      <c r="G404" s="13">
        <v>0</v>
      </c>
      <c r="H404" s="40">
        <f t="shared" si="66"/>
        <v>1</v>
      </c>
      <c r="I404">
        <v>1</v>
      </c>
      <c r="J404">
        <v>0</v>
      </c>
      <c r="K404">
        <v>0</v>
      </c>
      <c r="L404" s="20">
        <f t="shared" si="67"/>
        <v>0</v>
      </c>
      <c r="M404">
        <v>3</v>
      </c>
      <c r="N404">
        <v>0</v>
      </c>
      <c r="O404">
        <v>1</v>
      </c>
      <c r="P404" s="15">
        <f t="shared" si="68"/>
        <v>0.33333333333333331</v>
      </c>
      <c r="Q404" s="15">
        <f t="shared" si="69"/>
        <v>0.25</v>
      </c>
      <c r="R404">
        <v>0</v>
      </c>
      <c r="S404">
        <v>1</v>
      </c>
      <c r="T404">
        <v>0</v>
      </c>
      <c r="U404">
        <v>0</v>
      </c>
      <c r="V404">
        <v>0</v>
      </c>
      <c r="W404" s="16">
        <v>11.6833333333</v>
      </c>
      <c r="X404" s="26">
        <f t="shared" si="70"/>
        <v>0.16004566210000001</v>
      </c>
      <c r="Y404" s="4">
        <v>11.82</v>
      </c>
      <c r="Z404" s="32">
        <f t="shared" si="71"/>
        <v>0.16191780821917809</v>
      </c>
      <c r="AA404" s="4">
        <v>376.03</v>
      </c>
      <c r="AB404" s="26">
        <f t="shared" si="72"/>
        <v>5.1510958904109589</v>
      </c>
      <c r="AC404" s="21">
        <f t="shared" si="73"/>
        <v>3.0475699368312497E-2</v>
      </c>
      <c r="AD404" s="13">
        <v>4</v>
      </c>
      <c r="AE404" s="13">
        <v>15</v>
      </c>
      <c r="AF404" s="21">
        <f t="shared" si="74"/>
        <v>0.21052631578947367</v>
      </c>
      <c r="AG404">
        <v>1</v>
      </c>
      <c r="AH404">
        <v>1</v>
      </c>
      <c r="AI404" s="42">
        <v>3</v>
      </c>
      <c r="AJ404" s="42">
        <v>6</v>
      </c>
      <c r="AK404" s="42">
        <v>1</v>
      </c>
      <c r="AL404" s="42">
        <v>4</v>
      </c>
      <c r="AM404" s="42">
        <v>6</v>
      </c>
      <c r="AN404" s="42">
        <v>1</v>
      </c>
      <c r="AO404">
        <v>4</v>
      </c>
      <c r="AP404">
        <v>9</v>
      </c>
      <c r="AQ404" s="31">
        <f t="shared" si="75"/>
        <v>0.30769230769230771</v>
      </c>
      <c r="AR404">
        <v>17.420000000000002</v>
      </c>
      <c r="AS404">
        <v>0</v>
      </c>
      <c r="AT404">
        <v>1</v>
      </c>
      <c r="AU404" s="16">
        <f t="shared" si="76"/>
        <v>-55.837563451776646</v>
      </c>
      <c r="AV404" s="4">
        <v>23.08</v>
      </c>
      <c r="AW404" s="4">
        <v>17.61</v>
      </c>
    </row>
    <row r="405" spans="1:49" x14ac:dyDescent="0.2">
      <c r="A405" s="13" t="s">
        <v>477</v>
      </c>
      <c r="B405" s="13" t="s">
        <v>1603</v>
      </c>
      <c r="C405" s="1" t="s">
        <v>238</v>
      </c>
      <c r="D405" s="13" t="s">
        <v>154</v>
      </c>
      <c r="E405" s="13">
        <v>42</v>
      </c>
      <c r="F405" s="13">
        <v>0</v>
      </c>
      <c r="G405" s="13">
        <v>1</v>
      </c>
      <c r="H405" s="40">
        <f t="shared" si="66"/>
        <v>1</v>
      </c>
      <c r="I405">
        <v>0</v>
      </c>
      <c r="J405">
        <v>1</v>
      </c>
      <c r="K405">
        <v>0</v>
      </c>
      <c r="L405" s="20">
        <f t="shared" si="67"/>
        <v>1.5</v>
      </c>
      <c r="M405">
        <v>0</v>
      </c>
      <c r="N405">
        <v>0</v>
      </c>
      <c r="O405">
        <v>0</v>
      </c>
      <c r="P405" s="15">
        <f t="shared" si="68"/>
        <v>0</v>
      </c>
      <c r="Q405" s="15">
        <f t="shared" si="69"/>
        <v>0</v>
      </c>
      <c r="R405">
        <v>8</v>
      </c>
      <c r="S405">
        <v>4</v>
      </c>
      <c r="T405">
        <v>1</v>
      </c>
      <c r="U405">
        <v>0</v>
      </c>
      <c r="V405">
        <v>1</v>
      </c>
      <c r="W405" s="16">
        <v>49.95</v>
      </c>
      <c r="X405" s="26">
        <f t="shared" si="70"/>
        <v>1.1892857142857143</v>
      </c>
      <c r="Y405" s="4">
        <v>47.6</v>
      </c>
      <c r="Z405" s="32">
        <f t="shared" si="71"/>
        <v>1.1333333333333333</v>
      </c>
      <c r="AA405" s="4">
        <v>145.66</v>
      </c>
      <c r="AB405" s="26">
        <f t="shared" si="72"/>
        <v>3.4680952380952381</v>
      </c>
      <c r="AC405" s="21">
        <f t="shared" si="73"/>
        <v>0.24630032081134223</v>
      </c>
      <c r="AD405" s="13">
        <v>0</v>
      </c>
      <c r="AE405" s="13">
        <v>1</v>
      </c>
      <c r="AF405" s="21">
        <f t="shared" si="74"/>
        <v>0</v>
      </c>
      <c r="AG405">
        <v>2</v>
      </c>
      <c r="AH405">
        <v>11</v>
      </c>
      <c r="AI405" s="42">
        <v>1</v>
      </c>
      <c r="AJ405" s="42">
        <v>38</v>
      </c>
      <c r="AK405" s="42">
        <v>0</v>
      </c>
      <c r="AL405" s="42">
        <v>25</v>
      </c>
      <c r="AM405" s="42">
        <v>27</v>
      </c>
      <c r="AN405" s="42">
        <v>1</v>
      </c>
      <c r="AO405">
        <v>4</v>
      </c>
      <c r="AP405">
        <v>53</v>
      </c>
      <c r="AQ405" s="31">
        <f t="shared" si="75"/>
        <v>7.0175438596491224E-2</v>
      </c>
      <c r="AR405">
        <v>-0.47</v>
      </c>
      <c r="AS405">
        <v>0</v>
      </c>
      <c r="AT405">
        <v>1</v>
      </c>
      <c r="AU405" s="16">
        <f t="shared" si="76"/>
        <v>-122.26890756302521</v>
      </c>
      <c r="AV405" s="4">
        <v>8.57</v>
      </c>
      <c r="AW405" s="4">
        <v>2.57</v>
      </c>
    </row>
    <row r="406" spans="1:49" x14ac:dyDescent="0.2">
      <c r="A406" s="13" t="s">
        <v>1604</v>
      </c>
      <c r="B406" s="13" t="s">
        <v>1605</v>
      </c>
      <c r="C406" s="1" t="s">
        <v>302</v>
      </c>
      <c r="D406" s="13" t="s">
        <v>173</v>
      </c>
      <c r="E406" s="13">
        <v>25</v>
      </c>
      <c r="F406" s="13">
        <v>0</v>
      </c>
      <c r="G406" s="13">
        <v>0</v>
      </c>
      <c r="H406" s="40">
        <f t="shared" si="66"/>
        <v>0</v>
      </c>
      <c r="I406">
        <v>0</v>
      </c>
      <c r="J406">
        <v>0</v>
      </c>
      <c r="K406">
        <v>0</v>
      </c>
      <c r="L406" s="20">
        <f t="shared" si="67"/>
        <v>0</v>
      </c>
      <c r="M406">
        <v>0</v>
      </c>
      <c r="N406">
        <v>0</v>
      </c>
      <c r="O406">
        <v>0</v>
      </c>
      <c r="P406" s="15">
        <f t="shared" si="68"/>
        <v>0</v>
      </c>
      <c r="Q406" s="15">
        <f t="shared" si="69"/>
        <v>0</v>
      </c>
      <c r="R406">
        <v>4</v>
      </c>
      <c r="S406">
        <v>1</v>
      </c>
      <c r="T406">
        <v>1</v>
      </c>
      <c r="U406">
        <v>0</v>
      </c>
      <c r="V406">
        <v>0</v>
      </c>
      <c r="W406" s="16">
        <v>26.383333333300001</v>
      </c>
      <c r="X406" s="26">
        <f t="shared" si="70"/>
        <v>1.0553333333320001</v>
      </c>
      <c r="Y406" s="4">
        <v>23.5</v>
      </c>
      <c r="Z406" s="32">
        <f t="shared" si="71"/>
        <v>0.94</v>
      </c>
      <c r="AA406" s="4">
        <v>78.959999999999994</v>
      </c>
      <c r="AB406" s="26">
        <f t="shared" si="72"/>
        <v>3.1583999999999999</v>
      </c>
      <c r="AC406" s="21">
        <f t="shared" si="73"/>
        <v>0.2293577981651376</v>
      </c>
      <c r="AD406" s="1"/>
      <c r="AE406" s="1"/>
      <c r="AF406" s="21" t="str">
        <f t="shared" si="74"/>
        <v xml:space="preserve"> </v>
      </c>
      <c r="AG406">
        <v>0</v>
      </c>
      <c r="AH406">
        <v>0</v>
      </c>
      <c r="AI406" s="42">
        <v>2</v>
      </c>
      <c r="AJ406" s="42">
        <v>25</v>
      </c>
      <c r="AK406" s="42">
        <v>1</v>
      </c>
      <c r="AL406" s="42">
        <v>7</v>
      </c>
      <c r="AM406" s="42">
        <v>17</v>
      </c>
      <c r="AN406" s="42">
        <v>0</v>
      </c>
      <c r="AO406">
        <v>2</v>
      </c>
      <c r="AP406">
        <v>17</v>
      </c>
      <c r="AQ406" s="31">
        <f t="shared" si="75"/>
        <v>0.10526315789473684</v>
      </c>
      <c r="AR406">
        <v>-8.52</v>
      </c>
      <c r="AS406">
        <v>1</v>
      </c>
      <c r="AT406">
        <v>0</v>
      </c>
      <c r="AU406" s="16">
        <f t="shared" si="76"/>
        <v>-117.44680851063829</v>
      </c>
      <c r="AV406" s="4">
        <v>6.25</v>
      </c>
      <c r="AW406" s="4">
        <v>1.9500000000000002</v>
      </c>
    </row>
    <row r="407" spans="1:49" x14ac:dyDescent="0.2">
      <c r="A407" s="13" t="s">
        <v>1607</v>
      </c>
      <c r="B407" s="13" t="s">
        <v>1608</v>
      </c>
      <c r="C407" s="1" t="s">
        <v>584</v>
      </c>
      <c r="D407" s="13" t="s">
        <v>129</v>
      </c>
      <c r="E407" s="13">
        <v>37</v>
      </c>
      <c r="F407" s="13">
        <v>1</v>
      </c>
      <c r="G407" s="13">
        <v>2</v>
      </c>
      <c r="H407" s="40">
        <f t="shared" si="66"/>
        <v>3</v>
      </c>
      <c r="I407">
        <v>1</v>
      </c>
      <c r="J407">
        <v>2</v>
      </c>
      <c r="K407">
        <v>0</v>
      </c>
      <c r="L407" s="20">
        <f t="shared" si="67"/>
        <v>7.3333333333333339</v>
      </c>
      <c r="M407">
        <v>8</v>
      </c>
      <c r="N407">
        <v>3</v>
      </c>
      <c r="O407">
        <v>3</v>
      </c>
      <c r="P407" s="15">
        <f t="shared" si="68"/>
        <v>0.125</v>
      </c>
      <c r="Q407" s="15">
        <f t="shared" si="69"/>
        <v>7.1428571428571425E-2</v>
      </c>
      <c r="R407">
        <v>4</v>
      </c>
      <c r="S407">
        <v>9</v>
      </c>
      <c r="T407">
        <v>1</v>
      </c>
      <c r="U407">
        <v>1</v>
      </c>
      <c r="V407">
        <v>0</v>
      </c>
      <c r="W407" s="16">
        <v>65.933333333299998</v>
      </c>
      <c r="X407" s="26">
        <f t="shared" si="70"/>
        <v>1.7819819819810809</v>
      </c>
      <c r="Y407" s="4">
        <v>60.23</v>
      </c>
      <c r="Z407" s="32">
        <f t="shared" si="71"/>
        <v>1.6278378378378378</v>
      </c>
      <c r="AA407" s="4">
        <v>178.97</v>
      </c>
      <c r="AB407" s="26">
        <f t="shared" si="72"/>
        <v>4.8370270270270268</v>
      </c>
      <c r="AC407" s="21">
        <f t="shared" si="73"/>
        <v>0.25179765886287625</v>
      </c>
      <c r="AD407" s="13">
        <v>4</v>
      </c>
      <c r="AE407" s="13">
        <v>11</v>
      </c>
      <c r="AF407" s="21">
        <f t="shared" si="74"/>
        <v>0.26666666666666666</v>
      </c>
      <c r="AG407">
        <v>3</v>
      </c>
      <c r="AH407">
        <v>5</v>
      </c>
      <c r="AI407" s="42">
        <v>8</v>
      </c>
      <c r="AJ407" s="42">
        <v>48</v>
      </c>
      <c r="AK407" s="42">
        <v>3</v>
      </c>
      <c r="AL407" s="42">
        <v>20</v>
      </c>
      <c r="AM407" s="42">
        <v>21</v>
      </c>
      <c r="AN407" s="42">
        <v>5</v>
      </c>
      <c r="AO407">
        <v>12</v>
      </c>
      <c r="AP407">
        <v>52</v>
      </c>
      <c r="AQ407" s="31">
        <f t="shared" si="75"/>
        <v>0.1875</v>
      </c>
      <c r="AR407">
        <v>6.19</v>
      </c>
      <c r="AS407">
        <v>0</v>
      </c>
      <c r="AT407">
        <v>2</v>
      </c>
      <c r="AU407" s="16">
        <f t="shared" si="76"/>
        <v>-74.713597874813217</v>
      </c>
      <c r="AV407" s="4">
        <v>33.33</v>
      </c>
      <c r="AW407" s="4">
        <v>28.57</v>
      </c>
    </row>
    <row r="408" spans="1:49" x14ac:dyDescent="0.2">
      <c r="A408" s="13" t="s">
        <v>477</v>
      </c>
      <c r="B408" s="13" t="s">
        <v>1608</v>
      </c>
      <c r="C408" s="1" t="s">
        <v>322</v>
      </c>
      <c r="D408" s="13" t="s">
        <v>154</v>
      </c>
      <c r="E408" s="13">
        <v>61</v>
      </c>
      <c r="F408" s="13">
        <v>0</v>
      </c>
      <c r="G408" s="13">
        <v>0</v>
      </c>
      <c r="H408" s="40">
        <f t="shared" si="66"/>
        <v>0</v>
      </c>
      <c r="I408">
        <v>0</v>
      </c>
      <c r="J408">
        <v>0</v>
      </c>
      <c r="K408">
        <v>0</v>
      </c>
      <c r="L408" s="20">
        <f t="shared" si="67"/>
        <v>0</v>
      </c>
      <c r="M408">
        <v>0</v>
      </c>
      <c r="N408">
        <v>0</v>
      </c>
      <c r="O408">
        <v>0</v>
      </c>
      <c r="P408" s="15">
        <f t="shared" si="68"/>
        <v>0</v>
      </c>
      <c r="Q408" s="15">
        <f t="shared" si="69"/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 s="16">
        <v>2.4500000000000002</v>
      </c>
      <c r="X408" s="26">
        <f t="shared" si="70"/>
        <v>4.0163934426229508E-2</v>
      </c>
      <c r="Y408" s="4">
        <v>1.02</v>
      </c>
      <c r="Z408" s="32">
        <f t="shared" si="71"/>
        <v>1.6721311475409836E-2</v>
      </c>
      <c r="AA408" s="4">
        <v>267.06</v>
      </c>
      <c r="AB408" s="26">
        <f t="shared" si="72"/>
        <v>4.378032786885246</v>
      </c>
      <c r="AC408" s="21">
        <f t="shared" si="73"/>
        <v>3.8048343777976725E-3</v>
      </c>
      <c r="AD408" s="13">
        <v>0</v>
      </c>
      <c r="AE408" s="13">
        <v>0</v>
      </c>
      <c r="AF408" s="21" t="str">
        <f t="shared" si="74"/>
        <v xml:space="preserve"> </v>
      </c>
      <c r="AG408">
        <v>0</v>
      </c>
      <c r="AH408">
        <v>0</v>
      </c>
      <c r="AI408" s="42">
        <v>0</v>
      </c>
      <c r="AJ408" s="42">
        <v>0</v>
      </c>
      <c r="AK408" s="42">
        <v>0</v>
      </c>
      <c r="AL408" s="42">
        <v>1</v>
      </c>
      <c r="AM408" s="42">
        <v>0</v>
      </c>
      <c r="AN408" s="42">
        <v>0</v>
      </c>
      <c r="AO408">
        <v>0</v>
      </c>
      <c r="AP408">
        <v>1</v>
      </c>
      <c r="AQ408" s="31">
        <f t="shared" si="75"/>
        <v>0</v>
      </c>
      <c r="AR408">
        <v>-13.76</v>
      </c>
      <c r="AS408">
        <v>0</v>
      </c>
      <c r="AT408">
        <v>0</v>
      </c>
      <c r="AU408" s="16">
        <f t="shared" si="76"/>
        <v>-58.823529411764703</v>
      </c>
      <c r="AV408" s="4">
        <v>100</v>
      </c>
      <c r="AW408" s="4">
        <v>94.09</v>
      </c>
    </row>
    <row r="409" spans="1:49" x14ac:dyDescent="0.2">
      <c r="A409" s="13" t="s">
        <v>759</v>
      </c>
      <c r="B409" s="13" t="s">
        <v>1614</v>
      </c>
      <c r="C409" s="1" t="s">
        <v>482</v>
      </c>
      <c r="D409" s="13" t="s">
        <v>173</v>
      </c>
      <c r="E409" s="13">
        <v>82</v>
      </c>
      <c r="F409" s="13">
        <v>0</v>
      </c>
      <c r="G409" s="13">
        <v>0</v>
      </c>
      <c r="H409" s="40">
        <f t="shared" si="66"/>
        <v>0</v>
      </c>
      <c r="I409">
        <v>0</v>
      </c>
      <c r="J409">
        <v>0</v>
      </c>
      <c r="K409">
        <v>0</v>
      </c>
      <c r="L409" s="20">
        <f t="shared" si="67"/>
        <v>0</v>
      </c>
      <c r="M409">
        <v>2</v>
      </c>
      <c r="N409">
        <v>0</v>
      </c>
      <c r="O409">
        <v>0</v>
      </c>
      <c r="P409" s="15">
        <f t="shared" si="68"/>
        <v>0</v>
      </c>
      <c r="Q409" s="15">
        <f t="shared" si="69"/>
        <v>0</v>
      </c>
      <c r="R409">
        <v>0</v>
      </c>
      <c r="S409">
        <v>3</v>
      </c>
      <c r="T409">
        <v>1</v>
      </c>
      <c r="U409">
        <v>3</v>
      </c>
      <c r="V409">
        <v>1</v>
      </c>
      <c r="W409" s="16">
        <v>46.05</v>
      </c>
      <c r="X409" s="26">
        <f t="shared" si="70"/>
        <v>0.56158536585365848</v>
      </c>
      <c r="Y409" s="4">
        <v>43.44</v>
      </c>
      <c r="Z409" s="32">
        <f t="shared" si="71"/>
        <v>0.52975609756097564</v>
      </c>
      <c r="AA409" s="4">
        <v>385.47</v>
      </c>
      <c r="AB409" s="26">
        <f t="shared" si="72"/>
        <v>4.7008536585365857</v>
      </c>
      <c r="AC409" s="21">
        <f t="shared" si="73"/>
        <v>0.10127998880884102</v>
      </c>
      <c r="AD409" s="1"/>
      <c r="AE409" s="1"/>
      <c r="AF409" s="21" t="str">
        <f t="shared" si="74"/>
        <v xml:space="preserve"> </v>
      </c>
      <c r="AG409">
        <v>2</v>
      </c>
      <c r="AH409">
        <v>6</v>
      </c>
      <c r="AI409" s="42">
        <v>9</v>
      </c>
      <c r="AJ409" s="42">
        <v>31</v>
      </c>
      <c r="AK409" s="42">
        <v>3</v>
      </c>
      <c r="AL409" s="42">
        <v>15</v>
      </c>
      <c r="AM409" s="42">
        <v>5</v>
      </c>
      <c r="AN409" s="42">
        <v>3</v>
      </c>
      <c r="AO409">
        <v>9</v>
      </c>
      <c r="AP409">
        <v>28</v>
      </c>
      <c r="AQ409" s="31">
        <f t="shared" si="75"/>
        <v>0.24324324324324326</v>
      </c>
      <c r="AR409">
        <v>9.84</v>
      </c>
      <c r="AS409">
        <v>1</v>
      </c>
      <c r="AT409">
        <v>2</v>
      </c>
      <c r="AU409" s="16">
        <f t="shared" si="76"/>
        <v>-55.248618784530393</v>
      </c>
      <c r="AV409" s="4">
        <v>14.63</v>
      </c>
      <c r="AW409" s="4">
        <v>7.03</v>
      </c>
    </row>
    <row r="410" spans="1:49" x14ac:dyDescent="0.2">
      <c r="A410" s="13" t="s">
        <v>1617</v>
      </c>
      <c r="B410" s="13" t="s">
        <v>1614</v>
      </c>
      <c r="C410" s="1" t="s">
        <v>554</v>
      </c>
      <c r="D410" s="13" t="s">
        <v>146</v>
      </c>
      <c r="E410" s="13">
        <v>53</v>
      </c>
      <c r="F410" s="13">
        <v>0</v>
      </c>
      <c r="G410" s="13">
        <v>0</v>
      </c>
      <c r="H410" s="40">
        <f t="shared" si="66"/>
        <v>0</v>
      </c>
      <c r="I410">
        <v>0</v>
      </c>
      <c r="J410">
        <v>0</v>
      </c>
      <c r="K410">
        <v>0</v>
      </c>
      <c r="L410" s="20">
        <f t="shared" si="67"/>
        <v>0</v>
      </c>
      <c r="M410">
        <v>1</v>
      </c>
      <c r="N410">
        <v>0</v>
      </c>
      <c r="O410">
        <v>0</v>
      </c>
      <c r="P410" s="15">
        <f t="shared" si="68"/>
        <v>0</v>
      </c>
      <c r="Q410" s="15">
        <f t="shared" si="69"/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 s="16">
        <v>9.9166666666999994</v>
      </c>
      <c r="X410" s="26">
        <f t="shared" si="70"/>
        <v>0.18710691823962264</v>
      </c>
      <c r="Y410" s="4">
        <v>6.53</v>
      </c>
      <c r="Z410" s="32">
        <f t="shared" si="71"/>
        <v>0.12320754716981133</v>
      </c>
      <c r="AA410" s="4">
        <v>214.05</v>
      </c>
      <c r="AB410" s="26">
        <f t="shared" si="72"/>
        <v>4.0386792452830189</v>
      </c>
      <c r="AC410" s="21">
        <f t="shared" si="73"/>
        <v>2.9603771874149969E-2</v>
      </c>
      <c r="AD410" s="13">
        <v>0</v>
      </c>
      <c r="AE410" s="13">
        <v>1</v>
      </c>
      <c r="AF410" s="21">
        <f t="shared" si="74"/>
        <v>0</v>
      </c>
      <c r="AG410">
        <v>0</v>
      </c>
      <c r="AH410">
        <v>0</v>
      </c>
      <c r="AI410" s="42">
        <v>3</v>
      </c>
      <c r="AJ410" s="42">
        <v>7</v>
      </c>
      <c r="AK410" s="42">
        <v>0</v>
      </c>
      <c r="AL410" s="42">
        <v>4</v>
      </c>
      <c r="AM410" s="42">
        <v>3</v>
      </c>
      <c r="AN410" s="42">
        <v>0</v>
      </c>
      <c r="AO410">
        <v>2</v>
      </c>
      <c r="AP410">
        <v>8</v>
      </c>
      <c r="AQ410" s="31">
        <f t="shared" si="75"/>
        <v>0.2</v>
      </c>
      <c r="AR410">
        <v>7.3</v>
      </c>
      <c r="AS410">
        <v>0</v>
      </c>
      <c r="AT410">
        <v>0</v>
      </c>
      <c r="AU410" s="16">
        <f t="shared" si="76"/>
        <v>-101.07197549770291</v>
      </c>
      <c r="AV410" s="4">
        <v>33.33</v>
      </c>
      <c r="AW410" s="4">
        <v>24.29</v>
      </c>
    </row>
    <row r="411" spans="1:49" x14ac:dyDescent="0.2">
      <c r="A411" s="13" t="s">
        <v>1620</v>
      </c>
      <c r="B411" s="13" t="s">
        <v>1614</v>
      </c>
      <c r="C411" s="1" t="s">
        <v>145</v>
      </c>
      <c r="D411" s="13" t="s">
        <v>146</v>
      </c>
      <c r="E411" s="13">
        <v>21</v>
      </c>
      <c r="F411" s="13">
        <v>0</v>
      </c>
      <c r="G411" s="13">
        <v>0</v>
      </c>
      <c r="H411" s="40">
        <f t="shared" si="66"/>
        <v>0</v>
      </c>
      <c r="I411">
        <v>0</v>
      </c>
      <c r="J411">
        <v>0</v>
      </c>
      <c r="K411">
        <v>0</v>
      </c>
      <c r="L411" s="20">
        <f t="shared" si="67"/>
        <v>0</v>
      </c>
      <c r="M411">
        <v>0</v>
      </c>
      <c r="N411">
        <v>0</v>
      </c>
      <c r="O411">
        <v>0</v>
      </c>
      <c r="P411" s="15">
        <f t="shared" si="68"/>
        <v>0</v>
      </c>
      <c r="Q411" s="15">
        <f t="shared" si="69"/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s="16">
        <v>0.46666666670000001</v>
      </c>
      <c r="X411" s="26">
        <f t="shared" si="70"/>
        <v>2.2222222223809523E-2</v>
      </c>
      <c r="Y411" s="4">
        <v>0.12</v>
      </c>
      <c r="Z411" s="32">
        <f t="shared" si="71"/>
        <v>5.7142857142857143E-3</v>
      </c>
      <c r="AA411" s="4">
        <v>117.47</v>
      </c>
      <c r="AB411" s="26">
        <f t="shared" si="72"/>
        <v>5.593809523809524</v>
      </c>
      <c r="AC411" s="21">
        <f t="shared" si="73"/>
        <v>1.0204949400459222E-3</v>
      </c>
      <c r="AD411" s="13">
        <v>0</v>
      </c>
      <c r="AE411" s="13">
        <v>1</v>
      </c>
      <c r="AF411" s="21">
        <f t="shared" si="74"/>
        <v>0</v>
      </c>
      <c r="AG411">
        <v>0</v>
      </c>
      <c r="AH411">
        <v>0</v>
      </c>
      <c r="AI411" s="42">
        <v>0</v>
      </c>
      <c r="AJ411" s="42">
        <v>0</v>
      </c>
      <c r="AK411" s="42">
        <v>0</v>
      </c>
      <c r="AL411" s="42">
        <v>0</v>
      </c>
      <c r="AM411" s="42">
        <v>0</v>
      </c>
      <c r="AN411" s="42">
        <v>0</v>
      </c>
      <c r="AO411">
        <v>0</v>
      </c>
      <c r="AP411">
        <v>0</v>
      </c>
      <c r="AQ411" s="31">
        <f t="shared" si="75"/>
        <v>0</v>
      </c>
      <c r="AR411"/>
      <c r="AS411">
        <v>0</v>
      </c>
      <c r="AT411">
        <v>0</v>
      </c>
      <c r="AU411" s="16">
        <f t="shared" si="76"/>
        <v>0</v>
      </c>
    </row>
    <row r="412" spans="1:49" x14ac:dyDescent="0.2">
      <c r="A412" s="13" t="s">
        <v>1623</v>
      </c>
      <c r="B412" s="13" t="s">
        <v>1624</v>
      </c>
      <c r="C412" s="1" t="s">
        <v>409</v>
      </c>
      <c r="D412" s="13" t="s">
        <v>154</v>
      </c>
      <c r="E412" s="13">
        <v>42</v>
      </c>
      <c r="F412" s="13">
        <v>0</v>
      </c>
      <c r="G412" s="13">
        <v>0</v>
      </c>
      <c r="H412" s="40">
        <f t="shared" si="66"/>
        <v>0</v>
      </c>
      <c r="I412">
        <v>0</v>
      </c>
      <c r="J412">
        <v>0</v>
      </c>
      <c r="K412">
        <v>0</v>
      </c>
      <c r="L412" s="20">
        <f t="shared" si="67"/>
        <v>0</v>
      </c>
      <c r="M412">
        <v>0</v>
      </c>
      <c r="N412">
        <v>0</v>
      </c>
      <c r="O412">
        <v>0</v>
      </c>
      <c r="P412" s="15">
        <f t="shared" si="68"/>
        <v>0</v>
      </c>
      <c r="Q412" s="15">
        <f t="shared" si="69"/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s="16">
        <v>0.73333333330000006</v>
      </c>
      <c r="X412" s="26">
        <f t="shared" si="70"/>
        <v>1.7460317459523811E-2</v>
      </c>
      <c r="Y412" s="4">
        <v>0.55000000000000004</v>
      </c>
      <c r="Z412" s="32">
        <f t="shared" si="71"/>
        <v>1.3095238095238096E-2</v>
      </c>
      <c r="AA412" s="4">
        <v>245.57</v>
      </c>
      <c r="AB412" s="26">
        <f t="shared" si="72"/>
        <v>5.8469047619047618</v>
      </c>
      <c r="AC412" s="21">
        <f t="shared" si="73"/>
        <v>2.2346822688119614E-3</v>
      </c>
      <c r="AD412" s="13">
        <v>0</v>
      </c>
      <c r="AE412" s="13">
        <v>0</v>
      </c>
      <c r="AF412" s="21" t="str">
        <f t="shared" si="74"/>
        <v xml:space="preserve"> </v>
      </c>
      <c r="AG412">
        <v>0</v>
      </c>
      <c r="AH412">
        <v>0</v>
      </c>
      <c r="AI412" s="42">
        <v>0</v>
      </c>
      <c r="AJ412" s="42">
        <v>0</v>
      </c>
      <c r="AK412" s="42">
        <v>0</v>
      </c>
      <c r="AL412" s="42">
        <v>0</v>
      </c>
      <c r="AM412" s="42">
        <v>0</v>
      </c>
      <c r="AN412" s="42">
        <v>0</v>
      </c>
      <c r="AO412">
        <v>0</v>
      </c>
      <c r="AP412">
        <v>0</v>
      </c>
      <c r="AQ412" s="31">
        <f t="shared" si="75"/>
        <v>0</v>
      </c>
      <c r="AR412"/>
      <c r="AS412">
        <v>0</v>
      </c>
      <c r="AT412">
        <v>2</v>
      </c>
      <c r="AU412" s="16">
        <f t="shared" si="76"/>
        <v>0</v>
      </c>
    </row>
    <row r="413" spans="1:49" x14ac:dyDescent="0.2">
      <c r="A413" s="13" t="s">
        <v>1627</v>
      </c>
      <c r="B413" s="13" t="s">
        <v>258</v>
      </c>
      <c r="C413" s="1" t="s">
        <v>322</v>
      </c>
      <c r="D413" s="13" t="s">
        <v>173</v>
      </c>
      <c r="E413" s="13">
        <v>80</v>
      </c>
      <c r="F413" s="13">
        <v>0</v>
      </c>
      <c r="G413" s="13">
        <v>1</v>
      </c>
      <c r="H413" s="40">
        <f t="shared" si="66"/>
        <v>1</v>
      </c>
      <c r="I413">
        <v>0</v>
      </c>
      <c r="J413">
        <v>1</v>
      </c>
      <c r="K413">
        <v>0</v>
      </c>
      <c r="L413" s="20">
        <f t="shared" si="67"/>
        <v>23</v>
      </c>
      <c r="M413">
        <v>4</v>
      </c>
      <c r="N413">
        <v>1</v>
      </c>
      <c r="O413">
        <v>1</v>
      </c>
      <c r="P413" s="15">
        <f t="shared" si="68"/>
        <v>0</v>
      </c>
      <c r="Q413" s="15">
        <f t="shared" si="69"/>
        <v>0</v>
      </c>
      <c r="R413">
        <v>20</v>
      </c>
      <c r="S413">
        <v>1</v>
      </c>
      <c r="T413">
        <v>3</v>
      </c>
      <c r="U413">
        <v>4</v>
      </c>
      <c r="V413">
        <v>4</v>
      </c>
      <c r="W413" s="16">
        <v>187.65</v>
      </c>
      <c r="X413" s="26">
        <f t="shared" si="70"/>
        <v>2.3456250000000001</v>
      </c>
      <c r="Y413" s="4">
        <v>186.09</v>
      </c>
      <c r="Z413" s="32">
        <f t="shared" si="71"/>
        <v>2.3261250000000002</v>
      </c>
      <c r="AA413" s="4">
        <v>153.71</v>
      </c>
      <c r="AB413" s="26">
        <f t="shared" si="72"/>
        <v>1.9213750000000001</v>
      </c>
      <c r="AC413" s="21">
        <f t="shared" si="73"/>
        <v>0.54764567392583874</v>
      </c>
      <c r="AD413" s="1"/>
      <c r="AE413" s="1"/>
      <c r="AF413" s="21" t="str">
        <f t="shared" si="74"/>
        <v xml:space="preserve"> </v>
      </c>
      <c r="AG413">
        <v>1</v>
      </c>
      <c r="AH413">
        <v>17</v>
      </c>
      <c r="AI413" s="42">
        <v>22</v>
      </c>
      <c r="AJ413" s="42">
        <v>161</v>
      </c>
      <c r="AK413" s="42">
        <v>4</v>
      </c>
      <c r="AL413" s="42">
        <v>72</v>
      </c>
      <c r="AM413" s="42">
        <v>62</v>
      </c>
      <c r="AN413" s="42">
        <v>4</v>
      </c>
      <c r="AO413">
        <v>16</v>
      </c>
      <c r="AP413">
        <v>133</v>
      </c>
      <c r="AQ413" s="31">
        <f t="shared" si="75"/>
        <v>0.10738255033557047</v>
      </c>
      <c r="AR413">
        <v>-9.1199999999999992</v>
      </c>
      <c r="AS413">
        <v>1</v>
      </c>
      <c r="AT413">
        <v>1</v>
      </c>
      <c r="AU413" s="16">
        <f t="shared" si="76"/>
        <v>-90.6013219409963</v>
      </c>
      <c r="AV413" s="4">
        <v>4.29</v>
      </c>
      <c r="AW413" s="4">
        <v>-8.76</v>
      </c>
    </row>
    <row r="414" spans="1:49" x14ac:dyDescent="0.2">
      <c r="A414" s="13" t="s">
        <v>591</v>
      </c>
      <c r="B414" s="13" t="s">
        <v>1629</v>
      </c>
      <c r="C414" s="1" t="s">
        <v>314</v>
      </c>
      <c r="D414" s="13" t="s">
        <v>146</v>
      </c>
      <c r="E414" s="13">
        <v>80</v>
      </c>
      <c r="F414" s="13">
        <v>1</v>
      </c>
      <c r="G414" s="13">
        <v>1</v>
      </c>
      <c r="H414" s="40">
        <f t="shared" si="66"/>
        <v>2</v>
      </c>
      <c r="I414">
        <v>1</v>
      </c>
      <c r="J414">
        <v>0</v>
      </c>
      <c r="K414">
        <v>0</v>
      </c>
      <c r="L414" s="20">
        <f t="shared" si="67"/>
        <v>0</v>
      </c>
      <c r="M414">
        <v>11</v>
      </c>
      <c r="N414">
        <v>3</v>
      </c>
      <c r="O414">
        <v>0</v>
      </c>
      <c r="P414" s="15">
        <f t="shared" si="68"/>
        <v>9.0909090909090912E-2</v>
      </c>
      <c r="Q414" s="15">
        <f t="shared" si="69"/>
        <v>7.1428571428571425E-2</v>
      </c>
      <c r="R414">
        <v>19</v>
      </c>
      <c r="S414">
        <v>4</v>
      </c>
      <c r="T414">
        <v>2</v>
      </c>
      <c r="U414">
        <v>1</v>
      </c>
      <c r="V414">
        <v>2</v>
      </c>
      <c r="W414" s="16">
        <v>140.8333333333</v>
      </c>
      <c r="X414" s="26">
        <f t="shared" si="70"/>
        <v>1.76041666666625</v>
      </c>
      <c r="Y414" s="4">
        <v>134.31</v>
      </c>
      <c r="Z414" s="32">
        <f t="shared" si="71"/>
        <v>1.6788750000000001</v>
      </c>
      <c r="AA414" s="4">
        <v>256.07</v>
      </c>
      <c r="AB414" s="26">
        <f t="shared" si="72"/>
        <v>3.2008749999999999</v>
      </c>
      <c r="AC414" s="21">
        <f t="shared" si="73"/>
        <v>0.34404938777601318</v>
      </c>
      <c r="AD414" s="13">
        <v>45</v>
      </c>
      <c r="AE414" s="13">
        <v>53</v>
      </c>
      <c r="AF414" s="21">
        <f t="shared" si="74"/>
        <v>0.45918367346938777</v>
      </c>
      <c r="AG414">
        <v>1</v>
      </c>
      <c r="AH414">
        <v>14</v>
      </c>
      <c r="AI414" s="42">
        <v>33</v>
      </c>
      <c r="AJ414" s="42">
        <v>104</v>
      </c>
      <c r="AK414" s="42">
        <v>4</v>
      </c>
      <c r="AL414" s="42">
        <v>49</v>
      </c>
      <c r="AM414" s="42">
        <v>57</v>
      </c>
      <c r="AN414" s="42">
        <v>0</v>
      </c>
      <c r="AO414">
        <v>26</v>
      </c>
      <c r="AP414">
        <v>108</v>
      </c>
      <c r="AQ414" s="31">
        <f t="shared" si="75"/>
        <v>0.19402985074626866</v>
      </c>
      <c r="AR414">
        <v>6.28</v>
      </c>
      <c r="AS414">
        <v>0</v>
      </c>
      <c r="AT414">
        <v>2</v>
      </c>
      <c r="AU414" s="16">
        <f t="shared" si="76"/>
        <v>-83.091355818628543</v>
      </c>
      <c r="AV414" s="4">
        <v>8.0399999999999991</v>
      </c>
      <c r="AW414" s="4">
        <v>-3.16</v>
      </c>
    </row>
    <row r="415" spans="1:49" x14ac:dyDescent="0.2">
      <c r="A415" s="13" t="s">
        <v>1631</v>
      </c>
      <c r="B415" s="13" t="s">
        <v>1632</v>
      </c>
      <c r="C415" s="1" t="s">
        <v>409</v>
      </c>
      <c r="D415" s="13" t="s">
        <v>129</v>
      </c>
      <c r="E415" s="13">
        <v>30</v>
      </c>
      <c r="F415" s="13">
        <v>0</v>
      </c>
      <c r="G415" s="13">
        <v>0</v>
      </c>
      <c r="H415" s="40">
        <f t="shared" si="66"/>
        <v>0</v>
      </c>
      <c r="I415">
        <v>0</v>
      </c>
      <c r="J415">
        <v>0</v>
      </c>
      <c r="K415">
        <v>0</v>
      </c>
      <c r="L415" s="20">
        <f t="shared" si="67"/>
        <v>0</v>
      </c>
      <c r="M415">
        <v>0</v>
      </c>
      <c r="N415">
        <v>0</v>
      </c>
      <c r="O415">
        <v>0</v>
      </c>
      <c r="P415" s="15">
        <f t="shared" si="68"/>
        <v>0</v>
      </c>
      <c r="Q415" s="15">
        <f t="shared" si="69"/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s="16">
        <v>0.2</v>
      </c>
      <c r="X415" s="26">
        <f t="shared" si="70"/>
        <v>6.6666666666666671E-3</v>
      </c>
      <c r="Y415" s="4">
        <v>0</v>
      </c>
      <c r="Z415" s="32">
        <f t="shared" si="71"/>
        <v>0</v>
      </c>
      <c r="AA415" s="4">
        <v>150.51</v>
      </c>
      <c r="AB415" s="26">
        <f t="shared" si="72"/>
        <v>5.0169999999999995</v>
      </c>
      <c r="AC415" s="21">
        <f t="shared" si="73"/>
        <v>0</v>
      </c>
      <c r="AD415" s="13">
        <v>0</v>
      </c>
      <c r="AE415" s="13">
        <v>0</v>
      </c>
      <c r="AF415" s="21" t="str">
        <f t="shared" si="74"/>
        <v xml:space="preserve"> </v>
      </c>
      <c r="AG415">
        <v>0</v>
      </c>
      <c r="AH415">
        <v>0</v>
      </c>
      <c r="AI415" s="42">
        <v>0</v>
      </c>
      <c r="AJ415" s="42">
        <v>0</v>
      </c>
      <c r="AK415" s="42">
        <v>0</v>
      </c>
      <c r="AL415" s="42">
        <v>0</v>
      </c>
      <c r="AM415" s="42">
        <v>0</v>
      </c>
      <c r="AN415" s="42">
        <v>0</v>
      </c>
      <c r="AO415">
        <v>0</v>
      </c>
      <c r="AP415">
        <v>0</v>
      </c>
      <c r="AQ415" s="31">
        <f t="shared" si="75"/>
        <v>0</v>
      </c>
      <c r="AR415"/>
      <c r="AS415">
        <v>0</v>
      </c>
      <c r="AT415">
        <v>0</v>
      </c>
      <c r="AU415" s="16">
        <f t="shared" si="76"/>
        <v>0</v>
      </c>
    </row>
    <row r="416" spans="1:49" x14ac:dyDescent="0.2">
      <c r="A416" s="13" t="s">
        <v>546</v>
      </c>
      <c r="B416" s="13" t="s">
        <v>1635</v>
      </c>
      <c r="C416" s="1" t="s">
        <v>287</v>
      </c>
      <c r="D416" s="13" t="s">
        <v>503</v>
      </c>
      <c r="E416" s="13">
        <v>38</v>
      </c>
      <c r="F416" s="13">
        <v>0</v>
      </c>
      <c r="G416" s="13">
        <v>0</v>
      </c>
      <c r="H416" s="40">
        <f t="shared" si="66"/>
        <v>0</v>
      </c>
      <c r="I416">
        <v>0</v>
      </c>
      <c r="J416">
        <v>0</v>
      </c>
      <c r="K416">
        <v>0</v>
      </c>
      <c r="L416" s="20">
        <f t="shared" si="67"/>
        <v>0</v>
      </c>
      <c r="M416">
        <v>0</v>
      </c>
      <c r="N416">
        <v>0</v>
      </c>
      <c r="O416">
        <v>0</v>
      </c>
      <c r="P416" s="15">
        <f t="shared" si="68"/>
        <v>0</v>
      </c>
      <c r="Q416" s="15">
        <f t="shared" si="69"/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s="16">
        <v>1.1666666667000001</v>
      </c>
      <c r="X416" s="26">
        <f t="shared" si="70"/>
        <v>3.0701754386842108E-2</v>
      </c>
      <c r="Y416" s="4">
        <v>0.96</v>
      </c>
      <c r="Z416" s="32">
        <f t="shared" si="71"/>
        <v>2.5263157894736842E-2</v>
      </c>
      <c r="AA416" s="4">
        <v>154.30000000000001</v>
      </c>
      <c r="AB416" s="26">
        <f t="shared" si="72"/>
        <v>4.060526315789474</v>
      </c>
      <c r="AC416" s="21">
        <f t="shared" si="73"/>
        <v>6.1831766069818358E-3</v>
      </c>
      <c r="AD416" s="13">
        <v>0</v>
      </c>
      <c r="AE416" s="13">
        <v>0</v>
      </c>
      <c r="AF416" s="21" t="str">
        <f t="shared" si="74"/>
        <v xml:space="preserve"> </v>
      </c>
      <c r="AG416">
        <v>0</v>
      </c>
      <c r="AH416">
        <v>0</v>
      </c>
      <c r="AI416" s="42">
        <v>0</v>
      </c>
      <c r="AJ416" s="42">
        <v>1</v>
      </c>
      <c r="AK416" s="42">
        <v>0</v>
      </c>
      <c r="AL416" s="42">
        <v>0</v>
      </c>
      <c r="AM416" s="42">
        <v>1</v>
      </c>
      <c r="AN416" s="42">
        <v>0</v>
      </c>
      <c r="AO416">
        <v>0</v>
      </c>
      <c r="AP416">
        <v>2</v>
      </c>
      <c r="AQ416" s="31">
        <f t="shared" si="75"/>
        <v>0</v>
      </c>
      <c r="AR416">
        <v>-17.57</v>
      </c>
      <c r="AS416">
        <v>0</v>
      </c>
      <c r="AT416">
        <v>0</v>
      </c>
      <c r="AU416" s="16">
        <f t="shared" si="76"/>
        <v>-120</v>
      </c>
    </row>
    <row r="417" spans="1:49" x14ac:dyDescent="0.2">
      <c r="A417" s="13" t="s">
        <v>519</v>
      </c>
      <c r="B417" s="13" t="s">
        <v>1640</v>
      </c>
      <c r="C417" s="1" t="s">
        <v>334</v>
      </c>
      <c r="D417" s="13" t="s">
        <v>146</v>
      </c>
      <c r="E417" s="13">
        <v>81</v>
      </c>
      <c r="F417" s="13">
        <v>1</v>
      </c>
      <c r="G417" s="13">
        <v>2</v>
      </c>
      <c r="H417" s="40">
        <f t="shared" si="66"/>
        <v>3</v>
      </c>
      <c r="I417">
        <v>1</v>
      </c>
      <c r="J417">
        <v>1</v>
      </c>
      <c r="K417">
        <v>0</v>
      </c>
      <c r="L417" s="20">
        <f t="shared" si="67"/>
        <v>13.5</v>
      </c>
      <c r="M417">
        <v>9</v>
      </c>
      <c r="N417">
        <v>1</v>
      </c>
      <c r="O417">
        <v>0</v>
      </c>
      <c r="P417" s="15">
        <f t="shared" si="68"/>
        <v>0.1111111111111111</v>
      </c>
      <c r="Q417" s="15">
        <f t="shared" si="69"/>
        <v>0.1</v>
      </c>
      <c r="R417">
        <v>24</v>
      </c>
      <c r="S417">
        <v>5</v>
      </c>
      <c r="T417">
        <v>4</v>
      </c>
      <c r="U417">
        <v>1</v>
      </c>
      <c r="V417">
        <v>6</v>
      </c>
      <c r="W417" s="16">
        <v>178.9</v>
      </c>
      <c r="X417" s="26">
        <f t="shared" si="70"/>
        <v>2.2086419753086419</v>
      </c>
      <c r="Y417" s="4">
        <v>178.62</v>
      </c>
      <c r="Z417" s="32">
        <f t="shared" si="71"/>
        <v>2.2051851851851851</v>
      </c>
      <c r="AA417" s="4">
        <v>243.05</v>
      </c>
      <c r="AB417" s="26">
        <f t="shared" si="72"/>
        <v>3.0006172839506173</v>
      </c>
      <c r="AC417" s="21">
        <f t="shared" si="73"/>
        <v>0.42360139445537981</v>
      </c>
      <c r="AD417" s="13">
        <v>110</v>
      </c>
      <c r="AE417" s="13">
        <v>117</v>
      </c>
      <c r="AF417" s="21">
        <f t="shared" si="74"/>
        <v>0.48458149779735682</v>
      </c>
      <c r="AG417">
        <v>2</v>
      </c>
      <c r="AH417">
        <v>20</v>
      </c>
      <c r="AI417" s="42">
        <v>25</v>
      </c>
      <c r="AJ417" s="42">
        <v>135</v>
      </c>
      <c r="AK417" s="42">
        <v>7</v>
      </c>
      <c r="AL417" s="42">
        <v>58</v>
      </c>
      <c r="AM417" s="42">
        <v>85</v>
      </c>
      <c r="AN417" s="42">
        <v>2</v>
      </c>
      <c r="AO417">
        <v>22</v>
      </c>
      <c r="AP417">
        <v>119</v>
      </c>
      <c r="AQ417" s="31">
        <f t="shared" si="75"/>
        <v>0.15602836879432624</v>
      </c>
      <c r="AR417">
        <v>-9.59</v>
      </c>
      <c r="AS417">
        <v>1</v>
      </c>
      <c r="AT417">
        <v>1</v>
      </c>
      <c r="AU417" s="16">
        <f t="shared" si="76"/>
        <v>-88.00806180718844</v>
      </c>
      <c r="AV417" s="4">
        <v>2.4900000000000002</v>
      </c>
      <c r="AW417" s="4">
        <v>-17.510000000000002</v>
      </c>
    </row>
    <row r="418" spans="1:49" x14ac:dyDescent="0.2">
      <c r="A418" s="13" t="s">
        <v>1642</v>
      </c>
      <c r="B418" s="13" t="s">
        <v>1643</v>
      </c>
      <c r="C418" s="13" t="s">
        <v>249</v>
      </c>
      <c r="D418" s="13" t="s">
        <v>328</v>
      </c>
      <c r="E418" s="13">
        <v>82</v>
      </c>
      <c r="F418" s="13">
        <v>0</v>
      </c>
      <c r="G418" s="13">
        <v>0</v>
      </c>
      <c r="H418" s="40">
        <f t="shared" si="66"/>
        <v>0</v>
      </c>
      <c r="I418">
        <v>0</v>
      </c>
      <c r="J418">
        <v>0</v>
      </c>
      <c r="K418">
        <v>0</v>
      </c>
      <c r="L418" s="20">
        <f t="shared" si="67"/>
        <v>0</v>
      </c>
      <c r="M418">
        <v>0</v>
      </c>
      <c r="N418">
        <v>0</v>
      </c>
      <c r="O418">
        <v>0</v>
      </c>
      <c r="P418" s="15">
        <f t="shared" si="68"/>
        <v>0</v>
      </c>
      <c r="Q418" s="15">
        <f t="shared" si="69"/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s="16">
        <v>0.88333333330000008</v>
      </c>
      <c r="X418" s="26">
        <f t="shared" si="70"/>
        <v>1.0772357723170733E-2</v>
      </c>
      <c r="Y418" s="4">
        <v>1.77</v>
      </c>
      <c r="Z418" s="32">
        <f t="shared" si="71"/>
        <v>2.1585365853658538E-2</v>
      </c>
      <c r="AA418" s="4">
        <v>431.72</v>
      </c>
      <c r="AB418" s="26">
        <f t="shared" si="72"/>
        <v>5.2648780487804885</v>
      </c>
      <c r="AC418" s="21">
        <f t="shared" si="73"/>
        <v>4.083139172760617E-3</v>
      </c>
      <c r="AD418" s="13">
        <v>0</v>
      </c>
      <c r="AE418" s="13">
        <v>0</v>
      </c>
      <c r="AF418" s="21" t="str">
        <f t="shared" si="74"/>
        <v xml:space="preserve"> </v>
      </c>
      <c r="AG418">
        <v>0</v>
      </c>
      <c r="AH418">
        <v>0</v>
      </c>
      <c r="AI418" s="42">
        <v>0</v>
      </c>
      <c r="AJ418" s="42">
        <v>1</v>
      </c>
      <c r="AK418" s="42">
        <v>0</v>
      </c>
      <c r="AL418" s="42">
        <v>0</v>
      </c>
      <c r="AM418" s="42">
        <v>0</v>
      </c>
      <c r="AN418" s="42">
        <v>1</v>
      </c>
      <c r="AO418">
        <v>1</v>
      </c>
      <c r="AP418">
        <v>0</v>
      </c>
      <c r="AQ418" s="31">
        <f t="shared" si="75"/>
        <v>1</v>
      </c>
      <c r="AR418">
        <v>86.41</v>
      </c>
      <c r="AS418">
        <v>0</v>
      </c>
      <c r="AT418">
        <v>0</v>
      </c>
      <c r="AU418" s="16">
        <f t="shared" si="76"/>
        <v>0</v>
      </c>
      <c r="AV418" s="4">
        <v>50</v>
      </c>
      <c r="AW418" s="4">
        <v>43.89</v>
      </c>
    </row>
    <row r="419" spans="1:49" x14ac:dyDescent="0.2">
      <c r="A419" s="13" t="s">
        <v>407</v>
      </c>
      <c r="B419" s="13" t="s">
        <v>1645</v>
      </c>
      <c r="C419" s="1" t="s">
        <v>314</v>
      </c>
      <c r="D419" s="13" t="s">
        <v>503</v>
      </c>
      <c r="E419" s="13">
        <v>3</v>
      </c>
      <c r="F419" s="13">
        <v>0</v>
      </c>
      <c r="G419" s="13">
        <v>0</v>
      </c>
      <c r="H419" s="40">
        <f t="shared" si="66"/>
        <v>0</v>
      </c>
      <c r="I419">
        <v>0</v>
      </c>
      <c r="J419">
        <v>0</v>
      </c>
      <c r="K419">
        <v>0</v>
      </c>
      <c r="L419" s="20">
        <f t="shared" si="67"/>
        <v>0</v>
      </c>
      <c r="M419">
        <v>0</v>
      </c>
      <c r="N419">
        <v>0</v>
      </c>
      <c r="O419">
        <v>0</v>
      </c>
      <c r="P419" s="15">
        <f t="shared" si="68"/>
        <v>0</v>
      </c>
      <c r="Q419" s="15">
        <f t="shared" si="69"/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s="16">
        <v>0</v>
      </c>
      <c r="X419" s="26">
        <f t="shared" si="70"/>
        <v>0</v>
      </c>
      <c r="Y419" s="4">
        <v>0</v>
      </c>
      <c r="Z419" s="32">
        <f t="shared" si="71"/>
        <v>0</v>
      </c>
      <c r="AA419" s="4">
        <v>14.47</v>
      </c>
      <c r="AB419" s="26">
        <f t="shared" si="72"/>
        <v>4.8233333333333333</v>
      </c>
      <c r="AC419" s="21">
        <f t="shared" si="73"/>
        <v>0</v>
      </c>
      <c r="AD419" s="13">
        <v>0</v>
      </c>
      <c r="AE419" s="13">
        <v>0</v>
      </c>
      <c r="AF419" s="21" t="str">
        <f t="shared" si="74"/>
        <v xml:space="preserve"> </v>
      </c>
      <c r="AG419">
        <v>0</v>
      </c>
      <c r="AH419">
        <v>0</v>
      </c>
      <c r="AI419" s="42">
        <v>0</v>
      </c>
      <c r="AJ419" s="42">
        <v>0</v>
      </c>
      <c r="AK419" s="42">
        <v>0</v>
      </c>
      <c r="AL419" s="42">
        <v>0</v>
      </c>
      <c r="AM419" s="42">
        <v>0</v>
      </c>
      <c r="AN419" s="42">
        <v>0</v>
      </c>
      <c r="AO419">
        <v>0</v>
      </c>
      <c r="AP419">
        <v>0</v>
      </c>
      <c r="AQ419" s="31">
        <f t="shared" si="75"/>
        <v>0</v>
      </c>
      <c r="AR419"/>
      <c r="AS419">
        <v>0</v>
      </c>
      <c r="AT419">
        <v>0</v>
      </c>
      <c r="AU419" s="16">
        <f t="shared" si="76"/>
        <v>0</v>
      </c>
    </row>
    <row r="420" spans="1:49" x14ac:dyDescent="0.2">
      <c r="A420" s="13" t="s">
        <v>407</v>
      </c>
      <c r="B420" s="13" t="s">
        <v>1647</v>
      </c>
      <c r="C420" s="1" t="s">
        <v>219</v>
      </c>
      <c r="D420" s="13" t="s">
        <v>503</v>
      </c>
      <c r="E420" s="13">
        <v>71</v>
      </c>
      <c r="F420" s="13">
        <v>1</v>
      </c>
      <c r="G420" s="13">
        <v>0</v>
      </c>
      <c r="H420" s="40">
        <f t="shared" si="66"/>
        <v>1</v>
      </c>
      <c r="I420">
        <v>1</v>
      </c>
      <c r="J420">
        <v>0</v>
      </c>
      <c r="K420">
        <v>0</v>
      </c>
      <c r="L420" s="20">
        <f t="shared" si="67"/>
        <v>0</v>
      </c>
      <c r="M420">
        <v>4</v>
      </c>
      <c r="N420">
        <v>0</v>
      </c>
      <c r="O420">
        <v>0</v>
      </c>
      <c r="P420" s="15">
        <f t="shared" si="68"/>
        <v>0.25</v>
      </c>
      <c r="Q420" s="15">
        <f t="shared" si="69"/>
        <v>0.25</v>
      </c>
      <c r="R420">
        <v>1</v>
      </c>
      <c r="S420">
        <v>0</v>
      </c>
      <c r="T420">
        <v>1</v>
      </c>
      <c r="U420">
        <v>0</v>
      </c>
      <c r="V420">
        <v>1</v>
      </c>
      <c r="W420" s="16">
        <v>60.25</v>
      </c>
      <c r="X420" s="26">
        <f t="shared" si="70"/>
        <v>0.84859154929577463</v>
      </c>
      <c r="Y420" s="4">
        <v>50.03</v>
      </c>
      <c r="Z420" s="32">
        <f t="shared" si="71"/>
        <v>0.70464788732394368</v>
      </c>
      <c r="AA420" s="4">
        <v>300.52</v>
      </c>
      <c r="AB420" s="26">
        <f t="shared" si="72"/>
        <v>4.2326760563380281</v>
      </c>
      <c r="AC420" s="21">
        <f t="shared" si="73"/>
        <v>0.14271858508058766</v>
      </c>
      <c r="AD420" s="13">
        <v>2</v>
      </c>
      <c r="AE420" s="13">
        <v>2</v>
      </c>
      <c r="AF420" s="21">
        <f t="shared" si="74"/>
        <v>0.5</v>
      </c>
      <c r="AG420">
        <v>1</v>
      </c>
      <c r="AH420">
        <v>7</v>
      </c>
      <c r="AI420" s="42">
        <v>7</v>
      </c>
      <c r="AJ420" s="42">
        <v>42</v>
      </c>
      <c r="AK420" s="42">
        <v>2</v>
      </c>
      <c r="AL420" s="42">
        <v>18</v>
      </c>
      <c r="AM420" s="42">
        <v>16</v>
      </c>
      <c r="AN420" s="42">
        <v>1</v>
      </c>
      <c r="AO420">
        <v>8</v>
      </c>
      <c r="AP420">
        <v>42</v>
      </c>
      <c r="AQ420" s="31">
        <f t="shared" si="75"/>
        <v>0.16</v>
      </c>
      <c r="AR420">
        <v>3.38</v>
      </c>
      <c r="AS420">
        <v>0</v>
      </c>
      <c r="AT420">
        <v>0</v>
      </c>
      <c r="AU420" s="16">
        <f t="shared" si="76"/>
        <v>-86.348191085348788</v>
      </c>
      <c r="AV420" s="4">
        <v>6.52</v>
      </c>
      <c r="AW420" s="4">
        <v>1.79</v>
      </c>
    </row>
    <row r="421" spans="1:49" x14ac:dyDescent="0.2">
      <c r="A421" s="13" t="s">
        <v>1649</v>
      </c>
      <c r="B421" s="13" t="s">
        <v>1650</v>
      </c>
      <c r="C421" s="1" t="s">
        <v>128</v>
      </c>
      <c r="D421" s="13" t="s">
        <v>173</v>
      </c>
      <c r="E421" s="13">
        <v>35</v>
      </c>
      <c r="F421" s="13">
        <v>0</v>
      </c>
      <c r="G421" s="13">
        <v>0</v>
      </c>
      <c r="H421" s="40">
        <f t="shared" si="66"/>
        <v>0</v>
      </c>
      <c r="I421">
        <v>0</v>
      </c>
      <c r="J421">
        <v>0</v>
      </c>
      <c r="K421">
        <v>0</v>
      </c>
      <c r="L421" s="20">
        <f t="shared" si="67"/>
        <v>0</v>
      </c>
      <c r="M421">
        <v>0</v>
      </c>
      <c r="N421">
        <v>0</v>
      </c>
      <c r="O421">
        <v>0</v>
      </c>
      <c r="P421" s="15">
        <f t="shared" si="68"/>
        <v>0</v>
      </c>
      <c r="Q421" s="15">
        <f t="shared" si="69"/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s="16">
        <v>2.3166666666999998</v>
      </c>
      <c r="X421" s="26">
        <f t="shared" si="70"/>
        <v>6.6190476191428566E-2</v>
      </c>
      <c r="Y421" s="4">
        <v>3.58</v>
      </c>
      <c r="Z421" s="32">
        <f t="shared" si="71"/>
        <v>0.10228571428571429</v>
      </c>
      <c r="AA421" s="4">
        <v>187.19</v>
      </c>
      <c r="AB421" s="26">
        <f t="shared" si="72"/>
        <v>5.3482857142857139</v>
      </c>
      <c r="AC421" s="21">
        <f t="shared" si="73"/>
        <v>1.8766053362688054E-2</v>
      </c>
      <c r="AD421" s="1"/>
      <c r="AE421" s="1"/>
      <c r="AF421" s="21" t="str">
        <f t="shared" si="74"/>
        <v xml:space="preserve"> </v>
      </c>
      <c r="AG421">
        <v>0</v>
      </c>
      <c r="AH421">
        <v>0</v>
      </c>
      <c r="AI421" s="42">
        <v>0</v>
      </c>
      <c r="AJ421" s="42">
        <v>5</v>
      </c>
      <c r="AK421" s="42">
        <v>0</v>
      </c>
      <c r="AL421" s="42">
        <v>2</v>
      </c>
      <c r="AM421" s="42">
        <v>0</v>
      </c>
      <c r="AN421" s="42">
        <v>0</v>
      </c>
      <c r="AO421">
        <v>0</v>
      </c>
      <c r="AP421">
        <v>5</v>
      </c>
      <c r="AQ421" s="31">
        <f t="shared" si="75"/>
        <v>0</v>
      </c>
      <c r="AR421">
        <v>-13.95</v>
      </c>
      <c r="AS421">
        <v>1</v>
      </c>
      <c r="AT421">
        <v>0</v>
      </c>
      <c r="AU421" s="16">
        <f t="shared" si="76"/>
        <v>-117.31843575418995</v>
      </c>
      <c r="AV421" s="4">
        <v>0</v>
      </c>
      <c r="AW421" s="4">
        <v>-8.06</v>
      </c>
    </row>
    <row r="422" spans="1:49" x14ac:dyDescent="0.2">
      <c r="A422" s="13" t="s">
        <v>1653</v>
      </c>
      <c r="B422" s="13" t="s">
        <v>1654</v>
      </c>
      <c r="C422" s="1" t="s">
        <v>206</v>
      </c>
      <c r="D422" s="13" t="s">
        <v>129</v>
      </c>
      <c r="E422" s="13">
        <v>81</v>
      </c>
      <c r="F422" s="13">
        <v>0</v>
      </c>
      <c r="G422" s="13">
        <v>1</v>
      </c>
      <c r="H422" s="40">
        <f t="shared" si="66"/>
        <v>1</v>
      </c>
      <c r="I422">
        <v>0</v>
      </c>
      <c r="J422">
        <v>0</v>
      </c>
      <c r="K422">
        <v>1</v>
      </c>
      <c r="L422" s="20">
        <f t="shared" si="67"/>
        <v>0</v>
      </c>
      <c r="M422">
        <v>6</v>
      </c>
      <c r="N422">
        <v>2</v>
      </c>
      <c r="O422">
        <v>0</v>
      </c>
      <c r="P422" s="15">
        <f t="shared" si="68"/>
        <v>0</v>
      </c>
      <c r="Q422" s="15">
        <f t="shared" si="69"/>
        <v>0</v>
      </c>
      <c r="R422">
        <v>5</v>
      </c>
      <c r="S422">
        <v>6</v>
      </c>
      <c r="T422">
        <v>1</v>
      </c>
      <c r="U422">
        <v>1</v>
      </c>
      <c r="V422">
        <v>1</v>
      </c>
      <c r="W422" s="16">
        <v>70.233333333299996</v>
      </c>
      <c r="X422" s="26">
        <f t="shared" si="70"/>
        <v>0.86707818929999991</v>
      </c>
      <c r="Y422" s="4">
        <v>68.83</v>
      </c>
      <c r="Z422" s="32">
        <f t="shared" si="71"/>
        <v>0.84975308641975311</v>
      </c>
      <c r="AA422" s="4">
        <v>320.42</v>
      </c>
      <c r="AB422" s="26">
        <f t="shared" si="72"/>
        <v>3.9558024691358025</v>
      </c>
      <c r="AC422" s="21">
        <f t="shared" si="73"/>
        <v>0.17682723185613361</v>
      </c>
      <c r="AD422" s="13">
        <v>0</v>
      </c>
      <c r="AE422" s="13">
        <v>0</v>
      </c>
      <c r="AF422" s="21" t="str">
        <f t="shared" si="74"/>
        <v xml:space="preserve"> </v>
      </c>
      <c r="AG422">
        <v>0</v>
      </c>
      <c r="AH422">
        <v>9</v>
      </c>
      <c r="AI422" s="42">
        <v>16</v>
      </c>
      <c r="AJ422" s="42">
        <v>37</v>
      </c>
      <c r="AK422" s="42">
        <v>3</v>
      </c>
      <c r="AL422" s="42">
        <v>25</v>
      </c>
      <c r="AM422" s="42">
        <v>28</v>
      </c>
      <c r="AN422" s="42">
        <v>1</v>
      </c>
      <c r="AO422">
        <v>13</v>
      </c>
      <c r="AP422">
        <v>44</v>
      </c>
      <c r="AQ422" s="31">
        <f t="shared" si="75"/>
        <v>0.22807017543859648</v>
      </c>
      <c r="AR422">
        <v>8.57</v>
      </c>
      <c r="AS422">
        <v>0</v>
      </c>
      <c r="AT422">
        <v>1</v>
      </c>
      <c r="AU422" s="16">
        <f t="shared" si="76"/>
        <v>-68.865320354496589</v>
      </c>
      <c r="AV422" s="4">
        <v>11.43</v>
      </c>
      <c r="AW422" s="4">
        <v>6.62</v>
      </c>
    </row>
    <row r="423" spans="1:49" x14ac:dyDescent="0.2">
      <c r="A423" s="13" t="s">
        <v>1655</v>
      </c>
      <c r="B423" s="13" t="s">
        <v>1656</v>
      </c>
      <c r="C423" s="1" t="s">
        <v>136</v>
      </c>
      <c r="D423" s="13" t="s">
        <v>173</v>
      </c>
      <c r="E423" s="13">
        <v>60</v>
      </c>
      <c r="F423" s="13">
        <v>0</v>
      </c>
      <c r="G423" s="13">
        <v>0</v>
      </c>
      <c r="H423" s="40">
        <f t="shared" si="66"/>
        <v>0</v>
      </c>
      <c r="I423">
        <v>0</v>
      </c>
      <c r="J423">
        <v>0</v>
      </c>
      <c r="K423">
        <v>0</v>
      </c>
      <c r="L423" s="20">
        <f t="shared" si="67"/>
        <v>0</v>
      </c>
      <c r="M423">
        <v>1</v>
      </c>
      <c r="N423">
        <v>0</v>
      </c>
      <c r="O423">
        <v>1</v>
      </c>
      <c r="P423" s="15">
        <f t="shared" si="68"/>
        <v>0</v>
      </c>
      <c r="Q423" s="15">
        <f t="shared" si="69"/>
        <v>0</v>
      </c>
      <c r="R423">
        <v>15</v>
      </c>
      <c r="S423">
        <v>3</v>
      </c>
      <c r="T423">
        <v>3</v>
      </c>
      <c r="U423">
        <v>3</v>
      </c>
      <c r="V423">
        <v>5</v>
      </c>
      <c r="W423" s="16">
        <v>104.8166666667</v>
      </c>
      <c r="X423" s="26">
        <f t="shared" si="70"/>
        <v>1.746944444445</v>
      </c>
      <c r="Y423" s="4">
        <v>102.38</v>
      </c>
      <c r="Z423" s="32">
        <f t="shared" si="71"/>
        <v>1.7063333333333333</v>
      </c>
      <c r="AA423" s="4">
        <v>142.43</v>
      </c>
      <c r="AB423" s="26">
        <f t="shared" si="72"/>
        <v>2.3738333333333332</v>
      </c>
      <c r="AC423" s="21">
        <f t="shared" si="73"/>
        <v>0.41820187083860949</v>
      </c>
      <c r="AD423" s="1"/>
      <c r="AE423" s="1"/>
      <c r="AF423" s="21" t="str">
        <f t="shared" si="74"/>
        <v xml:space="preserve"> </v>
      </c>
      <c r="AG423">
        <v>0</v>
      </c>
      <c r="AH423">
        <v>19</v>
      </c>
      <c r="AI423" s="42">
        <v>12</v>
      </c>
      <c r="AJ423" s="42">
        <v>83</v>
      </c>
      <c r="AK423" s="42">
        <v>2</v>
      </c>
      <c r="AL423" s="42">
        <v>38</v>
      </c>
      <c r="AM423" s="42">
        <v>49</v>
      </c>
      <c r="AN423" s="42">
        <v>5</v>
      </c>
      <c r="AO423">
        <v>11</v>
      </c>
      <c r="AP423">
        <v>95</v>
      </c>
      <c r="AQ423" s="31">
        <f t="shared" si="75"/>
        <v>0.10377358490566038</v>
      </c>
      <c r="AR423">
        <v>-6.84</v>
      </c>
      <c r="AS423">
        <v>0</v>
      </c>
      <c r="AT423">
        <v>1</v>
      </c>
      <c r="AU423" s="16">
        <f t="shared" si="76"/>
        <v>-99.628833756593096</v>
      </c>
      <c r="AV423" s="4">
        <v>1.94</v>
      </c>
      <c r="AW423" s="4">
        <v>-4.26</v>
      </c>
    </row>
    <row r="424" spans="1:49" x14ac:dyDescent="0.2">
      <c r="A424" s="13" t="s">
        <v>414</v>
      </c>
      <c r="B424" s="13" t="s">
        <v>1658</v>
      </c>
      <c r="C424" s="1" t="s">
        <v>179</v>
      </c>
      <c r="D424" s="13" t="s">
        <v>173</v>
      </c>
      <c r="E424" s="13">
        <v>65</v>
      </c>
      <c r="F424" s="13">
        <v>0</v>
      </c>
      <c r="G424" s="13">
        <v>0</v>
      </c>
      <c r="H424" s="40">
        <f t="shared" si="66"/>
        <v>0</v>
      </c>
      <c r="I424">
        <v>0</v>
      </c>
      <c r="J424">
        <v>0</v>
      </c>
      <c r="K424">
        <v>0</v>
      </c>
      <c r="L424" s="20">
        <f t="shared" si="67"/>
        <v>0</v>
      </c>
      <c r="M424">
        <v>1</v>
      </c>
      <c r="N424">
        <v>0</v>
      </c>
      <c r="O424">
        <v>0</v>
      </c>
      <c r="P424" s="15">
        <f t="shared" si="68"/>
        <v>0</v>
      </c>
      <c r="Q424" s="15">
        <f t="shared" si="69"/>
        <v>0</v>
      </c>
      <c r="R424">
        <v>21</v>
      </c>
      <c r="S424">
        <v>10</v>
      </c>
      <c r="T424">
        <v>3</v>
      </c>
      <c r="U424">
        <v>1</v>
      </c>
      <c r="V424">
        <v>3</v>
      </c>
      <c r="W424" s="16">
        <v>117.9833333333</v>
      </c>
      <c r="X424" s="26">
        <f t="shared" si="70"/>
        <v>1.8151282051276922</v>
      </c>
      <c r="Y424" s="4">
        <v>113.28</v>
      </c>
      <c r="Z424" s="32">
        <f t="shared" si="71"/>
        <v>1.7427692307692308</v>
      </c>
      <c r="AA424" s="4">
        <v>198.65</v>
      </c>
      <c r="AB424" s="26">
        <f t="shared" si="72"/>
        <v>3.0561538461538462</v>
      </c>
      <c r="AC424" s="21">
        <f t="shared" si="73"/>
        <v>0.36315840092328405</v>
      </c>
      <c r="AD424" s="1"/>
      <c r="AE424" s="1"/>
      <c r="AF424" s="21" t="str">
        <f t="shared" si="74"/>
        <v xml:space="preserve"> </v>
      </c>
      <c r="AG424">
        <v>3</v>
      </c>
      <c r="AH424">
        <v>13</v>
      </c>
      <c r="AI424" s="42">
        <v>22</v>
      </c>
      <c r="AJ424" s="42">
        <v>62</v>
      </c>
      <c r="AK424" s="42">
        <v>1</v>
      </c>
      <c r="AL424" s="42">
        <v>47</v>
      </c>
      <c r="AM424" s="42">
        <v>51</v>
      </c>
      <c r="AN424" s="42">
        <v>7</v>
      </c>
      <c r="AO424">
        <v>19</v>
      </c>
      <c r="AP424">
        <v>84</v>
      </c>
      <c r="AQ424" s="31">
        <f t="shared" si="75"/>
        <v>0.18446601941747573</v>
      </c>
      <c r="AR424">
        <v>-0.69</v>
      </c>
      <c r="AS424">
        <v>1</v>
      </c>
      <c r="AT424">
        <v>0</v>
      </c>
      <c r="AU424" s="16">
        <f t="shared" si="76"/>
        <v>-74.152542372881356</v>
      </c>
      <c r="AV424" s="4">
        <v>4.1100000000000003</v>
      </c>
      <c r="AW424" s="4">
        <v>-4.26</v>
      </c>
    </row>
    <row r="425" spans="1:49" x14ac:dyDescent="0.2">
      <c r="A425" s="13" t="s">
        <v>1352</v>
      </c>
      <c r="B425" s="13" t="s">
        <v>1661</v>
      </c>
      <c r="C425" s="1" t="s">
        <v>584</v>
      </c>
      <c r="D425" s="13" t="s">
        <v>129</v>
      </c>
      <c r="E425" s="13">
        <v>2</v>
      </c>
      <c r="F425" s="13">
        <v>0</v>
      </c>
      <c r="G425" s="13">
        <v>0</v>
      </c>
      <c r="H425" s="40">
        <f t="shared" si="66"/>
        <v>0</v>
      </c>
      <c r="I425">
        <v>0</v>
      </c>
      <c r="J425">
        <v>0</v>
      </c>
      <c r="K425">
        <v>0</v>
      </c>
      <c r="L425" s="20">
        <f t="shared" si="67"/>
        <v>0</v>
      </c>
      <c r="M425">
        <v>0</v>
      </c>
      <c r="N425">
        <v>0</v>
      </c>
      <c r="O425">
        <v>0</v>
      </c>
      <c r="P425" s="15">
        <f t="shared" si="68"/>
        <v>0</v>
      </c>
      <c r="Q425" s="15">
        <f t="shared" si="69"/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s="16">
        <v>0</v>
      </c>
      <c r="X425" s="26">
        <f t="shared" si="70"/>
        <v>0</v>
      </c>
      <c r="Y425" s="4">
        <v>0</v>
      </c>
      <c r="Z425" s="32">
        <f t="shared" si="71"/>
        <v>0</v>
      </c>
      <c r="AA425" s="4">
        <v>12.13</v>
      </c>
      <c r="AB425" s="26">
        <f t="shared" si="72"/>
        <v>6.0650000000000004</v>
      </c>
      <c r="AC425" s="21">
        <f t="shared" si="73"/>
        <v>0</v>
      </c>
      <c r="AD425" s="13">
        <v>0</v>
      </c>
      <c r="AE425" s="13">
        <v>0</v>
      </c>
      <c r="AF425" s="21" t="str">
        <f t="shared" si="74"/>
        <v xml:space="preserve"> </v>
      </c>
      <c r="AG425">
        <v>0</v>
      </c>
      <c r="AH425">
        <v>0</v>
      </c>
      <c r="AI425" s="42">
        <v>0</v>
      </c>
      <c r="AJ425" s="42">
        <v>0</v>
      </c>
      <c r="AK425" s="42">
        <v>0</v>
      </c>
      <c r="AL425" s="42">
        <v>0</v>
      </c>
      <c r="AM425" s="42">
        <v>0</v>
      </c>
      <c r="AN425" s="42">
        <v>0</v>
      </c>
      <c r="AO425">
        <v>0</v>
      </c>
      <c r="AP425">
        <v>0</v>
      </c>
      <c r="AQ425" s="31">
        <f t="shared" si="75"/>
        <v>0</v>
      </c>
      <c r="AR425"/>
      <c r="AS425">
        <v>0</v>
      </c>
      <c r="AT425">
        <v>0</v>
      </c>
      <c r="AU425" s="16">
        <f t="shared" si="76"/>
        <v>0</v>
      </c>
    </row>
    <row r="426" spans="1:49" x14ac:dyDescent="0.2">
      <c r="A426" s="13" t="s">
        <v>661</v>
      </c>
      <c r="B426" s="13" t="s">
        <v>1661</v>
      </c>
      <c r="C426" s="1" t="s">
        <v>363</v>
      </c>
      <c r="D426" s="13" t="s">
        <v>173</v>
      </c>
      <c r="E426" s="13">
        <v>65</v>
      </c>
      <c r="F426" s="13">
        <v>0</v>
      </c>
      <c r="G426" s="13">
        <v>0</v>
      </c>
      <c r="H426" s="40">
        <f t="shared" si="66"/>
        <v>0</v>
      </c>
      <c r="I426">
        <v>0</v>
      </c>
      <c r="J426">
        <v>0</v>
      </c>
      <c r="K426">
        <v>0</v>
      </c>
      <c r="L426" s="20">
        <f t="shared" si="67"/>
        <v>0</v>
      </c>
      <c r="M426">
        <v>0</v>
      </c>
      <c r="N426">
        <v>0</v>
      </c>
      <c r="O426">
        <v>0</v>
      </c>
      <c r="P426" s="15">
        <f t="shared" si="68"/>
        <v>0</v>
      </c>
      <c r="Q426" s="15">
        <f t="shared" si="69"/>
        <v>0</v>
      </c>
      <c r="R426">
        <v>1</v>
      </c>
      <c r="S426">
        <v>0</v>
      </c>
      <c r="T426">
        <v>1</v>
      </c>
      <c r="U426">
        <v>0</v>
      </c>
      <c r="V426">
        <v>0</v>
      </c>
      <c r="W426" s="16">
        <v>9.8333333333000006</v>
      </c>
      <c r="X426" s="26">
        <f t="shared" si="70"/>
        <v>0.15128205128153846</v>
      </c>
      <c r="Y426" s="4">
        <v>9.9600000000000009</v>
      </c>
      <c r="Z426" s="32">
        <f t="shared" si="71"/>
        <v>0.15323076923076925</v>
      </c>
      <c r="AA426" s="4">
        <v>314.02999999999997</v>
      </c>
      <c r="AB426" s="26">
        <f t="shared" si="72"/>
        <v>4.8312307692307686</v>
      </c>
      <c r="AC426" s="21">
        <f t="shared" si="73"/>
        <v>3.0741689558319709E-2</v>
      </c>
      <c r="AD426" s="1"/>
      <c r="AE426" s="1"/>
      <c r="AF426" s="21" t="str">
        <f t="shared" si="74"/>
        <v xml:space="preserve"> </v>
      </c>
      <c r="AG426">
        <v>0</v>
      </c>
      <c r="AH426">
        <v>2</v>
      </c>
      <c r="AI426" s="42">
        <v>3</v>
      </c>
      <c r="AJ426" s="42">
        <v>9</v>
      </c>
      <c r="AK426" s="42">
        <v>2</v>
      </c>
      <c r="AL426" s="42">
        <v>2</v>
      </c>
      <c r="AM426" s="42">
        <v>3</v>
      </c>
      <c r="AN426" s="42">
        <v>1</v>
      </c>
      <c r="AO426">
        <v>5</v>
      </c>
      <c r="AP426">
        <v>9</v>
      </c>
      <c r="AQ426" s="31">
        <f t="shared" si="75"/>
        <v>0.35714285714285715</v>
      </c>
      <c r="AR426">
        <v>18.78</v>
      </c>
      <c r="AS426">
        <v>0</v>
      </c>
      <c r="AT426">
        <v>2</v>
      </c>
      <c r="AU426" s="16">
        <f t="shared" si="76"/>
        <v>-60.240963855421676</v>
      </c>
      <c r="AV426" s="4">
        <v>20</v>
      </c>
      <c r="AW426" s="4">
        <v>12.33</v>
      </c>
    </row>
    <row r="427" spans="1:49" x14ac:dyDescent="0.2">
      <c r="A427" s="13" t="s">
        <v>1664</v>
      </c>
      <c r="B427" s="13" t="s">
        <v>1665</v>
      </c>
      <c r="C427" s="1" t="s">
        <v>136</v>
      </c>
      <c r="D427" s="13" t="s">
        <v>207</v>
      </c>
      <c r="E427" s="13">
        <v>69</v>
      </c>
      <c r="F427" s="13">
        <v>0</v>
      </c>
      <c r="G427" s="13">
        <v>0</v>
      </c>
      <c r="H427" s="40">
        <f t="shared" si="66"/>
        <v>0</v>
      </c>
      <c r="I427">
        <v>0</v>
      </c>
      <c r="J427">
        <v>0</v>
      </c>
      <c r="K427">
        <v>0</v>
      </c>
      <c r="L427" s="20">
        <f t="shared" si="67"/>
        <v>0</v>
      </c>
      <c r="M427">
        <v>0</v>
      </c>
      <c r="N427">
        <v>0</v>
      </c>
      <c r="O427">
        <v>1</v>
      </c>
      <c r="P427" s="15">
        <f t="shared" si="68"/>
        <v>0</v>
      </c>
      <c r="Q427" s="15">
        <f t="shared" si="69"/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s="16">
        <v>3.4666666667000001</v>
      </c>
      <c r="X427" s="26">
        <f t="shared" si="70"/>
        <v>5.0241545894202898E-2</v>
      </c>
      <c r="Y427" s="4">
        <v>3.48</v>
      </c>
      <c r="Z427" s="32">
        <f t="shared" si="71"/>
        <v>5.0434782608695654E-2</v>
      </c>
      <c r="AA427" s="4">
        <v>318.77</v>
      </c>
      <c r="AB427" s="26">
        <f t="shared" si="72"/>
        <v>4.6198550724637677</v>
      </c>
      <c r="AC427" s="21">
        <f t="shared" si="73"/>
        <v>1.0799069045771919E-2</v>
      </c>
      <c r="AD427" s="13">
        <v>0</v>
      </c>
      <c r="AE427" s="13">
        <v>0</v>
      </c>
      <c r="AF427" s="21" t="str">
        <f t="shared" si="74"/>
        <v xml:space="preserve"> </v>
      </c>
      <c r="AG427">
        <v>0</v>
      </c>
      <c r="AH427">
        <v>3</v>
      </c>
      <c r="AI427" s="42">
        <v>0</v>
      </c>
      <c r="AJ427" s="42">
        <v>4</v>
      </c>
      <c r="AK427" s="42">
        <v>0</v>
      </c>
      <c r="AL427" s="42">
        <v>1</v>
      </c>
      <c r="AM427" s="42">
        <v>2</v>
      </c>
      <c r="AN427" s="42">
        <v>1</v>
      </c>
      <c r="AO427">
        <v>0</v>
      </c>
      <c r="AP427">
        <v>6</v>
      </c>
      <c r="AQ427" s="31">
        <f t="shared" si="75"/>
        <v>0</v>
      </c>
      <c r="AR427">
        <v>-13.38</v>
      </c>
      <c r="AS427">
        <v>0</v>
      </c>
      <c r="AT427">
        <v>0</v>
      </c>
      <c r="AU427" s="16">
        <f t="shared" si="76"/>
        <v>-155.17241379310346</v>
      </c>
    </row>
    <row r="428" spans="1:49" x14ac:dyDescent="0.2">
      <c r="A428" s="13" t="s">
        <v>1668</v>
      </c>
      <c r="B428" s="13" t="s">
        <v>1669</v>
      </c>
      <c r="C428" s="1" t="s">
        <v>270</v>
      </c>
      <c r="D428" s="13" t="s">
        <v>146</v>
      </c>
      <c r="E428" s="13">
        <v>2</v>
      </c>
      <c r="F428" s="13">
        <v>0</v>
      </c>
      <c r="G428" s="13">
        <v>0</v>
      </c>
      <c r="H428" s="40">
        <f t="shared" si="66"/>
        <v>0</v>
      </c>
      <c r="I428">
        <v>0</v>
      </c>
      <c r="J428">
        <v>0</v>
      </c>
      <c r="K428">
        <v>0</v>
      </c>
      <c r="L428" s="20">
        <f t="shared" si="67"/>
        <v>0</v>
      </c>
      <c r="M428">
        <v>0</v>
      </c>
      <c r="N428">
        <v>0</v>
      </c>
      <c r="O428">
        <v>0</v>
      </c>
      <c r="P428" s="15">
        <f t="shared" si="68"/>
        <v>0</v>
      </c>
      <c r="Q428" s="15">
        <f t="shared" si="69"/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s="16">
        <v>0</v>
      </c>
      <c r="X428" s="26">
        <f t="shared" si="70"/>
        <v>0</v>
      </c>
      <c r="Y428" s="4">
        <v>0</v>
      </c>
      <c r="Z428" s="32">
        <f t="shared" si="71"/>
        <v>0</v>
      </c>
      <c r="AA428" s="4">
        <v>1.6</v>
      </c>
      <c r="AB428" s="26">
        <f t="shared" si="72"/>
        <v>0.8</v>
      </c>
      <c r="AC428" s="21">
        <f t="shared" si="73"/>
        <v>0</v>
      </c>
      <c r="AD428" s="13">
        <v>0</v>
      </c>
      <c r="AE428" s="13">
        <v>0</v>
      </c>
      <c r="AF428" s="21" t="str">
        <f t="shared" si="74"/>
        <v xml:space="preserve"> </v>
      </c>
      <c r="AG428">
        <v>0</v>
      </c>
      <c r="AH428">
        <v>0</v>
      </c>
      <c r="AI428" s="42">
        <v>0</v>
      </c>
      <c r="AJ428" s="42">
        <v>0</v>
      </c>
      <c r="AK428" s="42">
        <v>0</v>
      </c>
      <c r="AL428" s="42">
        <v>0</v>
      </c>
      <c r="AM428" s="42">
        <v>0</v>
      </c>
      <c r="AN428" s="42">
        <v>0</v>
      </c>
      <c r="AO428">
        <v>0</v>
      </c>
      <c r="AP428">
        <v>0</v>
      </c>
      <c r="AQ428" s="31">
        <f t="shared" si="75"/>
        <v>0</v>
      </c>
      <c r="AR428"/>
      <c r="AS428">
        <v>0</v>
      </c>
      <c r="AT428">
        <v>0</v>
      </c>
      <c r="AU428" s="16">
        <f t="shared" si="76"/>
        <v>0</v>
      </c>
    </row>
    <row r="429" spans="1:49" x14ac:dyDescent="0.2">
      <c r="A429" s="13" t="s">
        <v>1672</v>
      </c>
      <c r="B429" s="13" t="s">
        <v>1673</v>
      </c>
      <c r="C429" s="1" t="s">
        <v>219</v>
      </c>
      <c r="D429" s="13" t="s">
        <v>173</v>
      </c>
      <c r="E429" s="13">
        <v>3</v>
      </c>
      <c r="F429" s="13">
        <v>0</v>
      </c>
      <c r="G429" s="13">
        <v>0</v>
      </c>
      <c r="H429" s="40">
        <f t="shared" si="66"/>
        <v>0</v>
      </c>
      <c r="I429">
        <v>0</v>
      </c>
      <c r="J429">
        <v>0</v>
      </c>
      <c r="K429">
        <v>0</v>
      </c>
      <c r="L429" s="20">
        <f t="shared" si="67"/>
        <v>0</v>
      </c>
      <c r="M429">
        <v>0</v>
      </c>
      <c r="N429">
        <v>0</v>
      </c>
      <c r="O429">
        <v>0</v>
      </c>
      <c r="P429" s="15">
        <f t="shared" si="68"/>
        <v>0</v>
      </c>
      <c r="Q429" s="15">
        <f t="shared" si="69"/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s="16">
        <v>2.2833333332999999</v>
      </c>
      <c r="X429" s="26">
        <f t="shared" si="70"/>
        <v>0.76111111109999996</v>
      </c>
      <c r="Y429" s="4">
        <v>2.2000000000000002</v>
      </c>
      <c r="Z429" s="32">
        <f t="shared" si="71"/>
        <v>0.73333333333333339</v>
      </c>
      <c r="AA429" s="4">
        <v>18.61</v>
      </c>
      <c r="AB429" s="26">
        <f t="shared" si="72"/>
        <v>6.2033333333333331</v>
      </c>
      <c r="AC429" s="21">
        <f t="shared" si="73"/>
        <v>0.10571840461316676</v>
      </c>
      <c r="AD429" s="1"/>
      <c r="AE429" s="1"/>
      <c r="AF429" s="21" t="str">
        <f t="shared" si="74"/>
        <v xml:space="preserve"> </v>
      </c>
      <c r="AG429">
        <v>0</v>
      </c>
      <c r="AH429">
        <v>0</v>
      </c>
      <c r="AI429" s="42">
        <v>1</v>
      </c>
      <c r="AJ429" s="42">
        <v>0</v>
      </c>
      <c r="AK429" s="42">
        <v>0</v>
      </c>
      <c r="AL429" s="42">
        <v>1</v>
      </c>
      <c r="AM429" s="42">
        <v>0</v>
      </c>
      <c r="AN429" s="42">
        <v>0</v>
      </c>
      <c r="AO429">
        <v>0</v>
      </c>
      <c r="AP429">
        <v>0</v>
      </c>
      <c r="AQ429" s="31">
        <f t="shared" si="75"/>
        <v>0</v>
      </c>
      <c r="AR429"/>
      <c r="AS429">
        <v>0</v>
      </c>
      <c r="AT429">
        <v>0</v>
      </c>
      <c r="AU429" s="16">
        <f t="shared" si="76"/>
        <v>0</v>
      </c>
      <c r="AV429" s="4">
        <v>0</v>
      </c>
      <c r="AW429" s="4">
        <v>-7.69</v>
      </c>
    </row>
    <row r="430" spans="1:49" x14ac:dyDescent="0.2">
      <c r="A430" s="13" t="s">
        <v>1676</v>
      </c>
      <c r="B430" s="13" t="s">
        <v>1677</v>
      </c>
      <c r="C430" s="1" t="s">
        <v>292</v>
      </c>
      <c r="D430" s="13" t="s">
        <v>146</v>
      </c>
      <c r="E430" s="13">
        <v>80</v>
      </c>
      <c r="F430" s="13">
        <v>0</v>
      </c>
      <c r="G430" s="13">
        <v>0</v>
      </c>
      <c r="H430" s="40">
        <f t="shared" si="66"/>
        <v>0</v>
      </c>
      <c r="I430">
        <v>0</v>
      </c>
      <c r="J430">
        <v>0</v>
      </c>
      <c r="K430">
        <v>0</v>
      </c>
      <c r="L430" s="20">
        <f t="shared" si="67"/>
        <v>0</v>
      </c>
      <c r="M430">
        <v>4</v>
      </c>
      <c r="N430">
        <v>1</v>
      </c>
      <c r="O430">
        <v>3</v>
      </c>
      <c r="P430" s="15">
        <f t="shared" si="68"/>
        <v>0</v>
      </c>
      <c r="Q430" s="15">
        <f t="shared" si="69"/>
        <v>0</v>
      </c>
      <c r="R430">
        <v>3</v>
      </c>
      <c r="S430">
        <v>1</v>
      </c>
      <c r="T430">
        <v>0</v>
      </c>
      <c r="U430">
        <v>1</v>
      </c>
      <c r="V430">
        <v>4</v>
      </c>
      <c r="W430" s="16">
        <v>107.9833333333</v>
      </c>
      <c r="X430" s="26">
        <f t="shared" si="70"/>
        <v>1.3497916666662499</v>
      </c>
      <c r="Y430" s="4">
        <v>113.72</v>
      </c>
      <c r="Z430" s="32">
        <f t="shared" si="71"/>
        <v>1.4215</v>
      </c>
      <c r="AA430" s="4">
        <v>266.23</v>
      </c>
      <c r="AB430" s="26">
        <f t="shared" si="72"/>
        <v>3.3278750000000001</v>
      </c>
      <c r="AC430" s="21">
        <f t="shared" si="73"/>
        <v>0.29930253980786942</v>
      </c>
      <c r="AD430" s="13">
        <v>93</v>
      </c>
      <c r="AE430" s="13">
        <v>88</v>
      </c>
      <c r="AF430" s="21">
        <f t="shared" si="74"/>
        <v>0.51381215469613262</v>
      </c>
      <c r="AG430">
        <v>0</v>
      </c>
      <c r="AH430">
        <v>5</v>
      </c>
      <c r="AI430" s="42">
        <v>11</v>
      </c>
      <c r="AJ430" s="42">
        <v>90</v>
      </c>
      <c r="AK430" s="42">
        <v>2</v>
      </c>
      <c r="AL430" s="42">
        <v>37</v>
      </c>
      <c r="AM430" s="42">
        <v>43</v>
      </c>
      <c r="AN430" s="42">
        <v>3</v>
      </c>
      <c r="AO430">
        <v>8</v>
      </c>
      <c r="AP430">
        <v>93</v>
      </c>
      <c r="AQ430" s="31">
        <f t="shared" si="75"/>
        <v>7.9207920792079209E-2</v>
      </c>
      <c r="AR430">
        <v>-5.83</v>
      </c>
      <c r="AS430">
        <v>0</v>
      </c>
      <c r="AT430">
        <v>1</v>
      </c>
      <c r="AU430" s="16">
        <f t="shared" si="76"/>
        <v>-83.890256771016539</v>
      </c>
      <c r="AV430" s="4">
        <v>4.82</v>
      </c>
      <c r="AW430" s="4">
        <v>-6.53</v>
      </c>
    </row>
    <row r="431" spans="1:49" x14ac:dyDescent="0.2">
      <c r="A431" s="13" t="s">
        <v>1683</v>
      </c>
      <c r="B431" s="13" t="s">
        <v>1684</v>
      </c>
      <c r="C431" s="1" t="s">
        <v>249</v>
      </c>
      <c r="D431" s="13" t="s">
        <v>146</v>
      </c>
      <c r="E431" s="13">
        <v>62</v>
      </c>
      <c r="F431" s="13">
        <v>1</v>
      </c>
      <c r="G431" s="13">
        <v>2</v>
      </c>
      <c r="H431" s="40">
        <f t="shared" si="66"/>
        <v>3</v>
      </c>
      <c r="I431">
        <v>1</v>
      </c>
      <c r="J431">
        <v>2</v>
      </c>
      <c r="K431">
        <v>0</v>
      </c>
      <c r="L431" s="20">
        <f t="shared" si="67"/>
        <v>33</v>
      </c>
      <c r="M431">
        <v>13</v>
      </c>
      <c r="N431">
        <v>2</v>
      </c>
      <c r="O431">
        <v>3</v>
      </c>
      <c r="P431" s="15">
        <f t="shared" si="68"/>
        <v>7.6923076923076927E-2</v>
      </c>
      <c r="Q431" s="15">
        <f t="shared" si="69"/>
        <v>5.5555555555555552E-2</v>
      </c>
      <c r="R431">
        <v>5</v>
      </c>
      <c r="S431">
        <v>22</v>
      </c>
      <c r="T431">
        <v>2</v>
      </c>
      <c r="U431">
        <v>4</v>
      </c>
      <c r="V431">
        <v>10</v>
      </c>
      <c r="W431" s="16">
        <v>159.23333333330001</v>
      </c>
      <c r="X431" s="26">
        <f t="shared" si="70"/>
        <v>2.5682795698919358</v>
      </c>
      <c r="Y431" s="4">
        <v>156.82</v>
      </c>
      <c r="Z431" s="32">
        <f t="shared" si="71"/>
        <v>2.5293548387096774</v>
      </c>
      <c r="AA431" s="4">
        <v>175.72</v>
      </c>
      <c r="AB431" s="26">
        <f t="shared" si="72"/>
        <v>2.8341935483870966</v>
      </c>
      <c r="AC431" s="21">
        <f t="shared" si="73"/>
        <v>0.47158236603115417</v>
      </c>
      <c r="AD431" s="13">
        <v>9</v>
      </c>
      <c r="AE431" s="13">
        <v>23</v>
      </c>
      <c r="AF431" s="21">
        <f t="shared" si="74"/>
        <v>0.28125</v>
      </c>
      <c r="AG431">
        <v>2</v>
      </c>
      <c r="AH431">
        <v>21</v>
      </c>
      <c r="AI431" s="42">
        <v>31</v>
      </c>
      <c r="AJ431" s="42">
        <v>126</v>
      </c>
      <c r="AK431" s="42">
        <v>5</v>
      </c>
      <c r="AL431" s="42">
        <v>65</v>
      </c>
      <c r="AM431" s="42">
        <v>56</v>
      </c>
      <c r="AN431" s="42">
        <v>8</v>
      </c>
      <c r="AO431">
        <v>26</v>
      </c>
      <c r="AP431">
        <v>144</v>
      </c>
      <c r="AQ431" s="31">
        <f t="shared" si="75"/>
        <v>0.15294117647058825</v>
      </c>
      <c r="AR431">
        <v>1.82</v>
      </c>
      <c r="AS431">
        <v>0</v>
      </c>
      <c r="AT431">
        <v>2</v>
      </c>
      <c r="AU431" s="16">
        <f t="shared" si="76"/>
        <v>-84.938145644688191</v>
      </c>
      <c r="AV431" s="4">
        <v>5.85</v>
      </c>
      <c r="AW431" s="4">
        <v>-0.7</v>
      </c>
    </row>
    <row r="432" spans="1:49" x14ac:dyDescent="0.2">
      <c r="A432" s="13" t="s">
        <v>1115</v>
      </c>
      <c r="B432" s="13" t="s">
        <v>1688</v>
      </c>
      <c r="C432" s="1" t="s">
        <v>302</v>
      </c>
      <c r="D432" s="13" t="s">
        <v>154</v>
      </c>
      <c r="E432" s="13">
        <v>64</v>
      </c>
      <c r="F432" s="13">
        <v>0</v>
      </c>
      <c r="G432" s="13">
        <v>0</v>
      </c>
      <c r="H432" s="40">
        <f t="shared" si="66"/>
        <v>0</v>
      </c>
      <c r="I432">
        <v>0</v>
      </c>
      <c r="J432">
        <v>0</v>
      </c>
      <c r="K432">
        <v>0</v>
      </c>
      <c r="L432" s="20">
        <f t="shared" si="67"/>
        <v>0</v>
      </c>
      <c r="M432">
        <v>9</v>
      </c>
      <c r="N432">
        <v>2</v>
      </c>
      <c r="O432">
        <v>3</v>
      </c>
      <c r="P432" s="15">
        <f t="shared" si="68"/>
        <v>0</v>
      </c>
      <c r="Q432" s="15">
        <f t="shared" si="69"/>
        <v>0</v>
      </c>
      <c r="R432">
        <v>8</v>
      </c>
      <c r="S432">
        <v>6</v>
      </c>
      <c r="T432">
        <v>2</v>
      </c>
      <c r="U432">
        <v>1</v>
      </c>
      <c r="V432">
        <v>2</v>
      </c>
      <c r="W432" s="16">
        <v>146.98333333330001</v>
      </c>
      <c r="X432" s="26">
        <f t="shared" si="70"/>
        <v>2.2966145833328127</v>
      </c>
      <c r="Y432" s="4">
        <v>137.97</v>
      </c>
      <c r="Z432" s="32">
        <f t="shared" si="71"/>
        <v>2.15578125</v>
      </c>
      <c r="AA432" s="4">
        <v>185.18</v>
      </c>
      <c r="AB432" s="26">
        <f t="shared" si="72"/>
        <v>2.8934375000000001</v>
      </c>
      <c r="AC432" s="21">
        <f t="shared" si="73"/>
        <v>0.42695342720099028</v>
      </c>
      <c r="AD432" s="13">
        <v>1</v>
      </c>
      <c r="AE432" s="13">
        <v>1</v>
      </c>
      <c r="AF432" s="21">
        <f t="shared" si="74"/>
        <v>0.5</v>
      </c>
      <c r="AG432">
        <v>0</v>
      </c>
      <c r="AH432">
        <v>8</v>
      </c>
      <c r="AI432" s="42">
        <v>23</v>
      </c>
      <c r="AJ432" s="42">
        <v>104</v>
      </c>
      <c r="AK432" s="42">
        <v>3</v>
      </c>
      <c r="AL432" s="42">
        <v>40</v>
      </c>
      <c r="AM432" s="42">
        <v>49</v>
      </c>
      <c r="AN432" s="42">
        <v>5</v>
      </c>
      <c r="AO432">
        <v>18</v>
      </c>
      <c r="AP432">
        <v>80</v>
      </c>
      <c r="AQ432" s="31">
        <f t="shared" si="75"/>
        <v>0.18367346938775511</v>
      </c>
      <c r="AR432">
        <v>11.18</v>
      </c>
      <c r="AS432">
        <v>0</v>
      </c>
      <c r="AT432">
        <v>1</v>
      </c>
      <c r="AU432" s="16">
        <f t="shared" si="76"/>
        <v>-73.92911502500543</v>
      </c>
      <c r="AV432" s="4">
        <v>3.47</v>
      </c>
      <c r="AW432" s="4">
        <v>-7.12</v>
      </c>
    </row>
    <row r="433" spans="1:49" x14ac:dyDescent="0.2">
      <c r="A433" s="13" t="s">
        <v>1694</v>
      </c>
      <c r="B433" s="13" t="s">
        <v>1695</v>
      </c>
      <c r="C433" s="1" t="s">
        <v>206</v>
      </c>
      <c r="D433" s="13" t="s">
        <v>146</v>
      </c>
      <c r="E433" s="13">
        <v>79</v>
      </c>
      <c r="F433" s="13">
        <v>0</v>
      </c>
      <c r="G433" s="13">
        <v>0</v>
      </c>
      <c r="H433" s="40">
        <f t="shared" si="66"/>
        <v>0</v>
      </c>
      <c r="I433">
        <v>0</v>
      </c>
      <c r="J433">
        <v>0</v>
      </c>
      <c r="K433">
        <v>0</v>
      </c>
      <c r="L433" s="20">
        <f t="shared" si="67"/>
        <v>0</v>
      </c>
      <c r="M433">
        <v>2</v>
      </c>
      <c r="N433">
        <v>4</v>
      </c>
      <c r="O433">
        <v>0</v>
      </c>
      <c r="P433" s="15">
        <f t="shared" si="68"/>
        <v>0</v>
      </c>
      <c r="Q433" s="15">
        <f t="shared" si="69"/>
        <v>0</v>
      </c>
      <c r="R433">
        <v>9</v>
      </c>
      <c r="S433">
        <v>4</v>
      </c>
      <c r="T433">
        <v>5</v>
      </c>
      <c r="U433">
        <v>4</v>
      </c>
      <c r="V433">
        <v>2</v>
      </c>
      <c r="W433" s="16">
        <v>132.69999999999999</v>
      </c>
      <c r="X433" s="26">
        <f t="shared" si="70"/>
        <v>1.6797468354430378</v>
      </c>
      <c r="Y433" s="4">
        <v>128.59</v>
      </c>
      <c r="Z433" s="32">
        <f t="shared" si="71"/>
        <v>1.6277215189873417</v>
      </c>
      <c r="AA433" s="4">
        <v>247.24</v>
      </c>
      <c r="AB433" s="26">
        <f t="shared" si="72"/>
        <v>3.1296202531645569</v>
      </c>
      <c r="AC433" s="21">
        <f t="shared" si="73"/>
        <v>0.34214937604768114</v>
      </c>
      <c r="AD433" s="13">
        <v>73</v>
      </c>
      <c r="AE433" s="13">
        <v>79</v>
      </c>
      <c r="AF433" s="21">
        <f t="shared" si="74"/>
        <v>0.48026315789473684</v>
      </c>
      <c r="AG433">
        <v>0</v>
      </c>
      <c r="AH433">
        <v>16</v>
      </c>
      <c r="AI433" s="42">
        <v>9</v>
      </c>
      <c r="AJ433" s="42">
        <v>89</v>
      </c>
      <c r="AK433" s="42">
        <v>6</v>
      </c>
      <c r="AL433" s="42">
        <v>43</v>
      </c>
      <c r="AM433" s="42">
        <v>65</v>
      </c>
      <c r="AN433" s="42">
        <v>2</v>
      </c>
      <c r="AO433">
        <v>13</v>
      </c>
      <c r="AP433">
        <v>108</v>
      </c>
      <c r="AQ433" s="31">
        <f t="shared" si="75"/>
        <v>0.10743801652892562</v>
      </c>
      <c r="AR433">
        <v>-7.11</v>
      </c>
      <c r="AS433">
        <v>0</v>
      </c>
      <c r="AT433">
        <v>0</v>
      </c>
      <c r="AU433" s="16">
        <f t="shared" si="76"/>
        <v>-91.453456722917792</v>
      </c>
      <c r="AV433" s="4">
        <v>1.96</v>
      </c>
      <c r="AW433" s="4">
        <v>-6.19</v>
      </c>
    </row>
    <row r="434" spans="1:49" x14ac:dyDescent="0.2">
      <c r="A434" s="13" t="s">
        <v>1697</v>
      </c>
      <c r="B434" s="13" t="s">
        <v>1698</v>
      </c>
      <c r="C434" s="1" t="s">
        <v>446</v>
      </c>
      <c r="D434" s="13" t="s">
        <v>129</v>
      </c>
      <c r="E434" s="13">
        <v>69</v>
      </c>
      <c r="F434" s="13">
        <v>0</v>
      </c>
      <c r="G434" s="13">
        <v>1</v>
      </c>
      <c r="H434" s="40">
        <f t="shared" si="66"/>
        <v>1</v>
      </c>
      <c r="I434">
        <v>0</v>
      </c>
      <c r="J434">
        <v>1</v>
      </c>
      <c r="K434">
        <v>0</v>
      </c>
      <c r="L434" s="20">
        <f t="shared" si="67"/>
        <v>17</v>
      </c>
      <c r="M434">
        <v>5</v>
      </c>
      <c r="N434">
        <v>0</v>
      </c>
      <c r="O434">
        <v>2</v>
      </c>
      <c r="P434" s="15">
        <f t="shared" si="68"/>
        <v>0</v>
      </c>
      <c r="Q434" s="15">
        <f t="shared" si="69"/>
        <v>0</v>
      </c>
      <c r="R434">
        <v>7</v>
      </c>
      <c r="S434">
        <v>4</v>
      </c>
      <c r="T434">
        <v>4</v>
      </c>
      <c r="U434">
        <v>0</v>
      </c>
      <c r="V434">
        <v>8</v>
      </c>
      <c r="W434" s="16">
        <v>116.3333333333</v>
      </c>
      <c r="X434" s="26">
        <f t="shared" si="70"/>
        <v>1.6859903381637682</v>
      </c>
      <c r="Y434" s="4">
        <v>111.96</v>
      </c>
      <c r="Z434" s="32">
        <f t="shared" si="71"/>
        <v>1.6226086956521739</v>
      </c>
      <c r="AA434" s="4">
        <v>258.23</v>
      </c>
      <c r="AB434" s="26">
        <f t="shared" si="72"/>
        <v>3.7424637681159423</v>
      </c>
      <c r="AC434" s="21">
        <f t="shared" si="73"/>
        <v>0.3024392879332235</v>
      </c>
      <c r="AD434" s="13">
        <v>2</v>
      </c>
      <c r="AE434" s="13">
        <v>5</v>
      </c>
      <c r="AF434" s="21">
        <f t="shared" si="74"/>
        <v>0.2857142857142857</v>
      </c>
      <c r="AG434">
        <v>1</v>
      </c>
      <c r="AH434">
        <v>14</v>
      </c>
      <c r="AI434" s="42">
        <v>16</v>
      </c>
      <c r="AJ434" s="42">
        <v>115</v>
      </c>
      <c r="AK434" s="42">
        <v>3</v>
      </c>
      <c r="AL434" s="42">
        <v>50</v>
      </c>
      <c r="AM434" s="42">
        <v>65</v>
      </c>
      <c r="AN434" s="42">
        <v>4</v>
      </c>
      <c r="AO434">
        <v>14</v>
      </c>
      <c r="AP434">
        <v>127</v>
      </c>
      <c r="AQ434" s="31">
        <f t="shared" si="75"/>
        <v>9.9290780141843976E-2</v>
      </c>
      <c r="AR434">
        <v>0.55000000000000004</v>
      </c>
      <c r="AS434">
        <v>0</v>
      </c>
      <c r="AT434">
        <v>0</v>
      </c>
      <c r="AU434" s="16">
        <f t="shared" si="76"/>
        <v>-117.89924973204717</v>
      </c>
      <c r="AV434" s="4">
        <v>3.7</v>
      </c>
      <c r="AW434" s="4">
        <v>-4.0199999999999996</v>
      </c>
    </row>
    <row r="435" spans="1:49" x14ac:dyDescent="0.2">
      <c r="A435" s="13" t="s">
        <v>506</v>
      </c>
      <c r="B435" s="13" t="s">
        <v>1702</v>
      </c>
      <c r="C435" s="1" t="s">
        <v>179</v>
      </c>
      <c r="D435" s="13" t="s">
        <v>173</v>
      </c>
      <c r="E435" s="13">
        <v>7</v>
      </c>
      <c r="F435" s="13">
        <v>0</v>
      </c>
      <c r="G435" s="13">
        <v>0</v>
      </c>
      <c r="H435" s="40">
        <f t="shared" si="66"/>
        <v>0</v>
      </c>
      <c r="I435">
        <v>0</v>
      </c>
      <c r="J435">
        <v>0</v>
      </c>
      <c r="K435">
        <v>0</v>
      </c>
      <c r="L435" s="20">
        <f t="shared" si="67"/>
        <v>0</v>
      </c>
      <c r="M435">
        <v>2</v>
      </c>
      <c r="N435">
        <v>0</v>
      </c>
      <c r="O435">
        <v>0</v>
      </c>
      <c r="P435" s="15">
        <f t="shared" si="68"/>
        <v>0</v>
      </c>
      <c r="Q435" s="15">
        <f t="shared" si="69"/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s="16">
        <v>4.7333333333000001</v>
      </c>
      <c r="X435" s="26">
        <f t="shared" si="70"/>
        <v>0.67619047618571426</v>
      </c>
      <c r="Y435" s="4">
        <v>3.79</v>
      </c>
      <c r="Z435" s="32">
        <f t="shared" si="71"/>
        <v>0.54142857142857148</v>
      </c>
      <c r="AA435" s="4">
        <v>32.19</v>
      </c>
      <c r="AB435" s="26">
        <f t="shared" si="72"/>
        <v>4.5985714285714279</v>
      </c>
      <c r="AC435" s="21">
        <f t="shared" si="73"/>
        <v>0.10533629794330185</v>
      </c>
      <c r="AD435" s="1"/>
      <c r="AE435" s="1"/>
      <c r="AF435" s="21" t="str">
        <f t="shared" si="74"/>
        <v xml:space="preserve"> </v>
      </c>
      <c r="AG435">
        <v>0</v>
      </c>
      <c r="AH435">
        <v>1</v>
      </c>
      <c r="AI435" s="42">
        <v>2</v>
      </c>
      <c r="AJ435" s="42">
        <v>2</v>
      </c>
      <c r="AK435" s="42">
        <v>0</v>
      </c>
      <c r="AL435" s="42">
        <v>1</v>
      </c>
      <c r="AM435" s="42">
        <v>1</v>
      </c>
      <c r="AN435" s="42">
        <v>0</v>
      </c>
      <c r="AO435">
        <v>2</v>
      </c>
      <c r="AP435">
        <v>3</v>
      </c>
      <c r="AQ435" s="31">
        <f t="shared" si="75"/>
        <v>0.4</v>
      </c>
      <c r="AR435">
        <v>21.48</v>
      </c>
      <c r="AS435">
        <v>0</v>
      </c>
      <c r="AT435">
        <v>0</v>
      </c>
      <c r="AU435" s="16">
        <f t="shared" si="76"/>
        <v>-47.493403693931398</v>
      </c>
      <c r="AV435" s="4">
        <v>50</v>
      </c>
      <c r="AW435" s="4">
        <v>43.75</v>
      </c>
    </row>
    <row r="436" spans="1:49" x14ac:dyDescent="0.2">
      <c r="A436" s="13" t="s">
        <v>466</v>
      </c>
      <c r="B436" s="13" t="s">
        <v>1705</v>
      </c>
      <c r="C436" s="1" t="s">
        <v>249</v>
      </c>
      <c r="D436" s="13" t="s">
        <v>154</v>
      </c>
      <c r="E436" s="13">
        <v>20</v>
      </c>
      <c r="F436" s="13">
        <v>0</v>
      </c>
      <c r="G436" s="13">
        <v>0</v>
      </c>
      <c r="H436" s="40">
        <f t="shared" si="66"/>
        <v>0</v>
      </c>
      <c r="I436">
        <v>0</v>
      </c>
      <c r="J436">
        <v>0</v>
      </c>
      <c r="K436">
        <v>0</v>
      </c>
      <c r="L436" s="20">
        <f t="shared" si="67"/>
        <v>0</v>
      </c>
      <c r="M436">
        <v>1</v>
      </c>
      <c r="N436">
        <v>0</v>
      </c>
      <c r="O436">
        <v>0</v>
      </c>
      <c r="P436" s="15">
        <f t="shared" si="68"/>
        <v>0</v>
      </c>
      <c r="Q436" s="15">
        <f t="shared" si="69"/>
        <v>0</v>
      </c>
      <c r="R436">
        <v>0</v>
      </c>
      <c r="S436">
        <v>2</v>
      </c>
      <c r="T436">
        <v>0</v>
      </c>
      <c r="U436">
        <v>0</v>
      </c>
      <c r="V436">
        <v>3</v>
      </c>
      <c r="W436" s="16">
        <v>9.0666666666999998</v>
      </c>
      <c r="X436" s="26">
        <f t="shared" si="70"/>
        <v>0.45333333333499998</v>
      </c>
      <c r="Y436" s="4">
        <v>9.92</v>
      </c>
      <c r="Z436" s="32">
        <f t="shared" si="71"/>
        <v>0.496</v>
      </c>
      <c r="AA436" s="4">
        <v>102.29</v>
      </c>
      <c r="AB436" s="26">
        <f t="shared" si="72"/>
        <v>5.1145000000000005</v>
      </c>
      <c r="AC436" s="21">
        <f t="shared" si="73"/>
        <v>8.8405667944033511E-2</v>
      </c>
      <c r="AD436" s="13">
        <v>0</v>
      </c>
      <c r="AE436" s="13">
        <v>0</v>
      </c>
      <c r="AF436" s="21" t="str">
        <f t="shared" si="74"/>
        <v xml:space="preserve"> </v>
      </c>
      <c r="AG436">
        <v>1</v>
      </c>
      <c r="AH436">
        <v>1</v>
      </c>
      <c r="AI436" s="42">
        <v>4</v>
      </c>
      <c r="AJ436" s="42">
        <v>5</v>
      </c>
      <c r="AK436" s="42">
        <v>0</v>
      </c>
      <c r="AL436" s="42">
        <v>3</v>
      </c>
      <c r="AM436" s="42">
        <v>3</v>
      </c>
      <c r="AN436" s="42">
        <v>0</v>
      </c>
      <c r="AO436">
        <v>2</v>
      </c>
      <c r="AP436">
        <v>9</v>
      </c>
      <c r="AQ436" s="31">
        <f t="shared" si="75"/>
        <v>0.18181818181818182</v>
      </c>
      <c r="AR436">
        <v>5.34</v>
      </c>
      <c r="AS436">
        <v>0</v>
      </c>
      <c r="AT436">
        <v>2</v>
      </c>
      <c r="AU436" s="16">
        <f t="shared" si="76"/>
        <v>-42.338709677419359</v>
      </c>
      <c r="AV436" s="4">
        <v>50</v>
      </c>
      <c r="AW436" s="4">
        <v>44.5</v>
      </c>
    </row>
    <row r="437" spans="1:49" x14ac:dyDescent="0.2">
      <c r="A437" s="13" t="s">
        <v>591</v>
      </c>
      <c r="B437" s="13" t="s">
        <v>1707</v>
      </c>
      <c r="C437" s="1" t="s">
        <v>179</v>
      </c>
      <c r="D437" s="13" t="s">
        <v>207</v>
      </c>
      <c r="E437" s="13">
        <v>80</v>
      </c>
      <c r="F437" s="13">
        <v>0</v>
      </c>
      <c r="G437" s="13">
        <v>0</v>
      </c>
      <c r="H437" s="40">
        <f t="shared" si="66"/>
        <v>0</v>
      </c>
      <c r="I437">
        <v>0</v>
      </c>
      <c r="J437">
        <v>0</v>
      </c>
      <c r="K437">
        <v>0</v>
      </c>
      <c r="L437" s="20">
        <f t="shared" si="67"/>
        <v>0</v>
      </c>
      <c r="M437">
        <v>0</v>
      </c>
      <c r="N437">
        <v>0</v>
      </c>
      <c r="O437">
        <v>0</v>
      </c>
      <c r="P437" s="15">
        <f t="shared" si="68"/>
        <v>0</v>
      </c>
      <c r="Q437" s="15">
        <f t="shared" si="69"/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s="16">
        <v>6.6666666700000002E-2</v>
      </c>
      <c r="X437" s="26">
        <f t="shared" si="70"/>
        <v>8.3333333374999998E-4</v>
      </c>
      <c r="Y437" s="4">
        <v>0.28000000000000003</v>
      </c>
      <c r="Z437" s="32">
        <f t="shared" si="71"/>
        <v>3.5000000000000005E-3</v>
      </c>
      <c r="AA437" s="4">
        <v>380.32</v>
      </c>
      <c r="AB437" s="26">
        <f t="shared" si="72"/>
        <v>4.7539999999999996</v>
      </c>
      <c r="AC437" s="21">
        <f t="shared" si="73"/>
        <v>7.3568050446663183E-4</v>
      </c>
      <c r="AD437" s="13">
        <v>0</v>
      </c>
      <c r="AE437" s="13">
        <v>0</v>
      </c>
      <c r="AF437" s="21" t="str">
        <f t="shared" si="74"/>
        <v xml:space="preserve"> </v>
      </c>
      <c r="AG437">
        <v>0</v>
      </c>
      <c r="AH437">
        <v>0</v>
      </c>
      <c r="AI437" s="42">
        <v>0</v>
      </c>
      <c r="AJ437" s="42">
        <v>0</v>
      </c>
      <c r="AK437" s="42">
        <v>0</v>
      </c>
      <c r="AL437" s="42">
        <v>0</v>
      </c>
      <c r="AM437" s="42">
        <v>0</v>
      </c>
      <c r="AN437" s="42">
        <v>0</v>
      </c>
      <c r="AO437">
        <v>0</v>
      </c>
      <c r="AP437">
        <v>0</v>
      </c>
      <c r="AQ437" s="31">
        <f t="shared" si="75"/>
        <v>0</v>
      </c>
      <c r="AR437"/>
      <c r="AS437">
        <v>0</v>
      </c>
      <c r="AT437">
        <v>2</v>
      </c>
      <c r="AU437" s="16">
        <f t="shared" si="76"/>
        <v>0</v>
      </c>
      <c r="AV437" s="4">
        <v>100</v>
      </c>
      <c r="AW437" s="4">
        <v>92.56</v>
      </c>
    </row>
    <row r="438" spans="1:49" x14ac:dyDescent="0.2">
      <c r="A438" s="13" t="s">
        <v>262</v>
      </c>
      <c r="B438" s="13" t="s">
        <v>1711</v>
      </c>
      <c r="C438" s="1" t="s">
        <v>314</v>
      </c>
      <c r="D438" s="13" t="s">
        <v>146</v>
      </c>
      <c r="E438" s="13">
        <v>47</v>
      </c>
      <c r="F438" s="13">
        <v>1</v>
      </c>
      <c r="G438" s="13">
        <v>0</v>
      </c>
      <c r="H438" s="40">
        <f t="shared" si="66"/>
        <v>1</v>
      </c>
      <c r="I438">
        <v>0</v>
      </c>
      <c r="J438">
        <v>0</v>
      </c>
      <c r="K438">
        <v>0</v>
      </c>
      <c r="L438" s="20">
        <f t="shared" si="67"/>
        <v>0</v>
      </c>
      <c r="M438">
        <v>0</v>
      </c>
      <c r="N438">
        <v>0</v>
      </c>
      <c r="O438">
        <v>0</v>
      </c>
      <c r="P438" s="15">
        <f t="shared" si="68"/>
        <v>0</v>
      </c>
      <c r="Q438" s="15">
        <f t="shared" si="69"/>
        <v>0</v>
      </c>
      <c r="R438">
        <v>2</v>
      </c>
      <c r="S438">
        <v>2</v>
      </c>
      <c r="T438">
        <v>0</v>
      </c>
      <c r="U438">
        <v>0</v>
      </c>
      <c r="V438">
        <v>0</v>
      </c>
      <c r="W438" s="16">
        <v>27.3</v>
      </c>
      <c r="X438" s="26">
        <f t="shared" si="70"/>
        <v>0.58085106382978724</v>
      </c>
      <c r="Y438" s="4">
        <v>23.45</v>
      </c>
      <c r="Z438" s="32">
        <f t="shared" si="71"/>
        <v>0.49893617021276593</v>
      </c>
      <c r="AA438" s="4">
        <v>209.27</v>
      </c>
      <c r="AB438" s="26">
        <f t="shared" si="72"/>
        <v>4.4525531914893621</v>
      </c>
      <c r="AC438" s="21">
        <f t="shared" si="73"/>
        <v>0.10076486765211411</v>
      </c>
      <c r="AD438" s="13">
        <v>15</v>
      </c>
      <c r="AE438" s="13">
        <v>13</v>
      </c>
      <c r="AF438" s="21">
        <f t="shared" si="74"/>
        <v>0.5357142857142857</v>
      </c>
      <c r="AG438">
        <v>0</v>
      </c>
      <c r="AH438">
        <v>1</v>
      </c>
      <c r="AI438" s="42">
        <v>3</v>
      </c>
      <c r="AJ438" s="42">
        <v>15</v>
      </c>
      <c r="AK438" s="42">
        <v>3</v>
      </c>
      <c r="AL438" s="42">
        <v>13</v>
      </c>
      <c r="AM438" s="42">
        <v>11</v>
      </c>
      <c r="AN438" s="42">
        <v>0</v>
      </c>
      <c r="AO438">
        <v>3</v>
      </c>
      <c r="AP438">
        <v>21</v>
      </c>
      <c r="AQ438" s="31">
        <f t="shared" si="75"/>
        <v>0.125</v>
      </c>
      <c r="AR438">
        <v>-1.65</v>
      </c>
      <c r="AS438">
        <v>0</v>
      </c>
      <c r="AT438">
        <v>0</v>
      </c>
      <c r="AU438" s="16">
        <f t="shared" si="76"/>
        <v>-86.993603411513874</v>
      </c>
      <c r="AV438" s="4">
        <v>33.33</v>
      </c>
      <c r="AW438" s="4">
        <v>26.83</v>
      </c>
    </row>
    <row r="439" spans="1:49" x14ac:dyDescent="0.2">
      <c r="A439" s="13" t="s">
        <v>1477</v>
      </c>
      <c r="B439" s="13" t="s">
        <v>1714</v>
      </c>
      <c r="C439" s="1" t="s">
        <v>128</v>
      </c>
      <c r="D439" s="13" t="s">
        <v>173</v>
      </c>
      <c r="E439" s="13">
        <v>80</v>
      </c>
      <c r="F439" s="13">
        <v>0</v>
      </c>
      <c r="G439" s="13">
        <v>0</v>
      </c>
      <c r="H439" s="40">
        <f t="shared" si="66"/>
        <v>0</v>
      </c>
      <c r="I439">
        <v>0</v>
      </c>
      <c r="J439">
        <v>0</v>
      </c>
      <c r="K439">
        <v>0</v>
      </c>
      <c r="L439" s="20">
        <f t="shared" si="67"/>
        <v>0</v>
      </c>
      <c r="M439">
        <v>1</v>
      </c>
      <c r="N439">
        <v>0</v>
      </c>
      <c r="O439">
        <v>0</v>
      </c>
      <c r="P439" s="15">
        <f t="shared" si="68"/>
        <v>0</v>
      </c>
      <c r="Q439" s="15">
        <f t="shared" si="69"/>
        <v>0</v>
      </c>
      <c r="R439">
        <v>19</v>
      </c>
      <c r="S439">
        <v>10</v>
      </c>
      <c r="T439">
        <v>2</v>
      </c>
      <c r="U439">
        <v>8</v>
      </c>
      <c r="V439">
        <v>4</v>
      </c>
      <c r="W439" s="16">
        <v>228.36666666670001</v>
      </c>
      <c r="X439" s="26">
        <f t="shared" si="70"/>
        <v>2.8545833333337503</v>
      </c>
      <c r="Y439" s="4">
        <v>224.43</v>
      </c>
      <c r="Z439" s="32">
        <f t="shared" si="71"/>
        <v>2.8053750000000002</v>
      </c>
      <c r="AA439" s="4">
        <v>223.32</v>
      </c>
      <c r="AB439" s="26">
        <f t="shared" si="72"/>
        <v>2.7915000000000001</v>
      </c>
      <c r="AC439" s="21">
        <f t="shared" si="73"/>
        <v>0.50123953098827467</v>
      </c>
      <c r="AD439" s="1"/>
      <c r="AE439" s="1"/>
      <c r="AF439" s="21" t="str">
        <f t="shared" si="74"/>
        <v xml:space="preserve"> </v>
      </c>
      <c r="AG439">
        <v>2</v>
      </c>
      <c r="AH439">
        <v>33</v>
      </c>
      <c r="AI439" s="42">
        <v>20</v>
      </c>
      <c r="AJ439" s="42">
        <v>201</v>
      </c>
      <c r="AK439" s="42">
        <v>6</v>
      </c>
      <c r="AL439" s="42">
        <v>87</v>
      </c>
      <c r="AM439" s="42">
        <v>77</v>
      </c>
      <c r="AN439" s="42">
        <v>4</v>
      </c>
      <c r="AO439">
        <v>22</v>
      </c>
      <c r="AP439">
        <v>211</v>
      </c>
      <c r="AQ439" s="31">
        <f t="shared" si="75"/>
        <v>9.4420600858369105E-2</v>
      </c>
      <c r="AR439">
        <v>-9.83</v>
      </c>
      <c r="AS439">
        <v>1</v>
      </c>
      <c r="AT439">
        <v>0</v>
      </c>
      <c r="AU439" s="16">
        <f t="shared" si="76"/>
        <v>-97.847881299291544</v>
      </c>
      <c r="AV439" s="4">
        <v>6.81</v>
      </c>
      <c r="AW439" s="4">
        <v>-2.57</v>
      </c>
    </row>
    <row r="440" spans="1:49" x14ac:dyDescent="0.2">
      <c r="A440" s="13" t="s">
        <v>1716</v>
      </c>
      <c r="B440" s="13" t="s">
        <v>1717</v>
      </c>
      <c r="C440" s="1" t="s">
        <v>314</v>
      </c>
      <c r="D440" s="13" t="s">
        <v>173</v>
      </c>
      <c r="E440" s="13">
        <v>78</v>
      </c>
      <c r="F440" s="13">
        <v>0</v>
      </c>
      <c r="G440" s="13">
        <v>0</v>
      </c>
      <c r="H440" s="40">
        <f t="shared" si="66"/>
        <v>0</v>
      </c>
      <c r="I440">
        <v>0</v>
      </c>
      <c r="J440">
        <v>0</v>
      </c>
      <c r="K440">
        <v>0</v>
      </c>
      <c r="L440" s="20">
        <f t="shared" si="67"/>
        <v>0</v>
      </c>
      <c r="M440">
        <v>0</v>
      </c>
      <c r="N440">
        <v>0</v>
      </c>
      <c r="O440">
        <v>0</v>
      </c>
      <c r="P440" s="15">
        <f t="shared" si="68"/>
        <v>0</v>
      </c>
      <c r="Q440" s="15">
        <f t="shared" si="69"/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 s="16">
        <v>15.3166666667</v>
      </c>
      <c r="X440" s="26">
        <f t="shared" si="70"/>
        <v>0.19636752136794872</v>
      </c>
      <c r="Y440" s="4">
        <v>11.81</v>
      </c>
      <c r="Z440" s="32">
        <f t="shared" si="71"/>
        <v>0.15141025641025641</v>
      </c>
      <c r="AA440" s="4">
        <v>374.38</v>
      </c>
      <c r="AB440" s="26">
        <f t="shared" si="72"/>
        <v>4.7997435897435894</v>
      </c>
      <c r="AC440" s="21">
        <f t="shared" si="73"/>
        <v>3.0580802195810355E-2</v>
      </c>
      <c r="AD440" s="1"/>
      <c r="AE440" s="1"/>
      <c r="AF440" s="21" t="str">
        <f t="shared" si="74"/>
        <v xml:space="preserve"> </v>
      </c>
      <c r="AG440">
        <v>0</v>
      </c>
      <c r="AH440">
        <v>2</v>
      </c>
      <c r="AI440" s="42">
        <v>1</v>
      </c>
      <c r="AJ440" s="42">
        <v>13</v>
      </c>
      <c r="AK440" s="42">
        <v>1</v>
      </c>
      <c r="AL440" s="42">
        <v>0</v>
      </c>
      <c r="AM440" s="42">
        <v>5</v>
      </c>
      <c r="AN440" s="42">
        <v>0</v>
      </c>
      <c r="AO440">
        <v>1</v>
      </c>
      <c r="AP440">
        <v>9</v>
      </c>
      <c r="AQ440" s="31">
        <f t="shared" si="75"/>
        <v>0.1</v>
      </c>
      <c r="AR440">
        <v>-5.26</v>
      </c>
      <c r="AS440">
        <v>0</v>
      </c>
      <c r="AT440">
        <v>0</v>
      </c>
      <c r="AU440" s="16">
        <f t="shared" si="76"/>
        <v>-91.447925486875533</v>
      </c>
      <c r="AV440" s="4">
        <v>36.36</v>
      </c>
      <c r="AW440" s="4">
        <v>27.32</v>
      </c>
    </row>
    <row r="441" spans="1:49" x14ac:dyDescent="0.2">
      <c r="A441" s="13" t="s">
        <v>1124</v>
      </c>
      <c r="B441" s="13" t="s">
        <v>1719</v>
      </c>
      <c r="C441" s="1" t="s">
        <v>322</v>
      </c>
      <c r="D441" s="13" t="s">
        <v>146</v>
      </c>
      <c r="E441" s="13">
        <v>81</v>
      </c>
      <c r="F441" s="13">
        <v>0</v>
      </c>
      <c r="G441" s="13">
        <v>0</v>
      </c>
      <c r="H441" s="40">
        <f t="shared" si="66"/>
        <v>0</v>
      </c>
      <c r="I441">
        <v>0</v>
      </c>
      <c r="J441">
        <v>0</v>
      </c>
      <c r="K441">
        <v>0</v>
      </c>
      <c r="L441" s="20">
        <f t="shared" si="67"/>
        <v>0</v>
      </c>
      <c r="M441">
        <v>6</v>
      </c>
      <c r="N441">
        <v>3</v>
      </c>
      <c r="O441">
        <v>2</v>
      </c>
      <c r="P441" s="15">
        <f t="shared" si="68"/>
        <v>0</v>
      </c>
      <c r="Q441" s="15">
        <f t="shared" si="69"/>
        <v>0</v>
      </c>
      <c r="R441">
        <v>11</v>
      </c>
      <c r="S441">
        <v>2</v>
      </c>
      <c r="T441">
        <v>2</v>
      </c>
      <c r="U441">
        <v>1</v>
      </c>
      <c r="V441">
        <v>6</v>
      </c>
      <c r="W441" s="16">
        <v>180.01666666669999</v>
      </c>
      <c r="X441" s="26">
        <f t="shared" si="70"/>
        <v>2.222427983539506</v>
      </c>
      <c r="Y441" s="4">
        <v>182.39</v>
      </c>
      <c r="Z441" s="32">
        <f t="shared" si="71"/>
        <v>2.2517283950617282</v>
      </c>
      <c r="AA441" s="4">
        <v>157.78</v>
      </c>
      <c r="AB441" s="26">
        <f t="shared" si="72"/>
        <v>1.9479012345679012</v>
      </c>
      <c r="AC441" s="21">
        <f t="shared" si="73"/>
        <v>0.5361730899256254</v>
      </c>
      <c r="AD441" s="13">
        <v>76</v>
      </c>
      <c r="AE441" s="13">
        <v>77</v>
      </c>
      <c r="AF441" s="21">
        <f t="shared" si="74"/>
        <v>0.49673202614379086</v>
      </c>
      <c r="AG441">
        <v>0</v>
      </c>
      <c r="AH441">
        <v>14</v>
      </c>
      <c r="AI441" s="42">
        <v>17</v>
      </c>
      <c r="AJ441" s="42">
        <v>166</v>
      </c>
      <c r="AK441" s="42">
        <v>6</v>
      </c>
      <c r="AL441" s="42">
        <v>59</v>
      </c>
      <c r="AM441" s="42">
        <v>85</v>
      </c>
      <c r="AN441" s="42">
        <v>4</v>
      </c>
      <c r="AO441">
        <v>14</v>
      </c>
      <c r="AP441">
        <v>136</v>
      </c>
      <c r="AQ441" s="31">
        <f t="shared" si="75"/>
        <v>9.3333333333333338E-2</v>
      </c>
      <c r="AR441">
        <v>-11.68</v>
      </c>
      <c r="AS441">
        <v>0</v>
      </c>
      <c r="AT441">
        <v>1</v>
      </c>
      <c r="AU441" s="16">
        <f t="shared" si="76"/>
        <v>-97.70272493009486</v>
      </c>
      <c r="AV441" s="4">
        <v>3.72</v>
      </c>
      <c r="AW441" s="4">
        <v>-8.7799999999999994</v>
      </c>
    </row>
    <row r="442" spans="1:49" x14ac:dyDescent="0.2">
      <c r="A442" s="13" t="s">
        <v>1720</v>
      </c>
      <c r="B442" s="13" t="s">
        <v>1721</v>
      </c>
      <c r="C442" s="1" t="s">
        <v>219</v>
      </c>
      <c r="D442" s="13" t="s">
        <v>154</v>
      </c>
      <c r="E442" s="13">
        <v>82</v>
      </c>
      <c r="F442" s="13">
        <v>0</v>
      </c>
      <c r="G442" s="13">
        <v>0</v>
      </c>
      <c r="H442" s="40">
        <f t="shared" si="66"/>
        <v>0</v>
      </c>
      <c r="I442">
        <v>0</v>
      </c>
      <c r="J442">
        <v>0</v>
      </c>
      <c r="K442">
        <v>0</v>
      </c>
      <c r="L442" s="20">
        <f t="shared" si="67"/>
        <v>0</v>
      </c>
      <c r="M442">
        <v>0</v>
      </c>
      <c r="N442">
        <v>0</v>
      </c>
      <c r="O442">
        <v>0</v>
      </c>
      <c r="P442" s="15">
        <f t="shared" si="68"/>
        <v>0</v>
      </c>
      <c r="Q442" s="15">
        <f t="shared" si="69"/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s="16">
        <v>2.2000000000000002</v>
      </c>
      <c r="X442" s="26">
        <f t="shared" si="70"/>
        <v>2.682926829268293E-2</v>
      </c>
      <c r="Y442" s="4">
        <v>1.18</v>
      </c>
      <c r="Z442" s="32">
        <f t="shared" si="71"/>
        <v>1.4390243902439023E-2</v>
      </c>
      <c r="AA442" s="4">
        <v>414.84</v>
      </c>
      <c r="AB442" s="26">
        <f t="shared" si="72"/>
        <v>5.059024390243902</v>
      </c>
      <c r="AC442" s="21">
        <f t="shared" si="73"/>
        <v>2.8364020960530744E-3</v>
      </c>
      <c r="AD442" s="13">
        <v>0</v>
      </c>
      <c r="AE442" s="13">
        <v>0</v>
      </c>
      <c r="AF442" s="21" t="str">
        <f t="shared" si="74"/>
        <v xml:space="preserve"> </v>
      </c>
      <c r="AG442">
        <v>0</v>
      </c>
      <c r="AH442">
        <v>1</v>
      </c>
      <c r="AI442" s="42">
        <v>0</v>
      </c>
      <c r="AJ442" s="42">
        <v>4</v>
      </c>
      <c r="AK442" s="42">
        <v>0</v>
      </c>
      <c r="AL442" s="42">
        <v>0</v>
      </c>
      <c r="AM442" s="42">
        <v>0</v>
      </c>
      <c r="AN442" s="42">
        <v>0</v>
      </c>
      <c r="AO442">
        <v>0</v>
      </c>
      <c r="AP442">
        <v>4</v>
      </c>
      <c r="AQ442" s="31">
        <f t="shared" si="75"/>
        <v>0</v>
      </c>
      <c r="AR442">
        <v>-13.4</v>
      </c>
      <c r="AS442">
        <v>0</v>
      </c>
      <c r="AT442">
        <v>1</v>
      </c>
      <c r="AU442" s="16">
        <f t="shared" si="76"/>
        <v>-254.23728813559325</v>
      </c>
      <c r="AV442" s="4">
        <v>50</v>
      </c>
      <c r="AW442" s="4">
        <v>45.1</v>
      </c>
    </row>
    <row r="443" spans="1:49" x14ac:dyDescent="0.2">
      <c r="A443" s="13" t="s">
        <v>356</v>
      </c>
      <c r="B443" s="13" t="s">
        <v>1723</v>
      </c>
      <c r="C443" s="1" t="s">
        <v>270</v>
      </c>
      <c r="D443" s="13" t="s">
        <v>173</v>
      </c>
      <c r="E443" s="13">
        <v>1</v>
      </c>
      <c r="F443" s="13">
        <v>0</v>
      </c>
      <c r="G443" s="13">
        <v>0</v>
      </c>
      <c r="H443" s="40">
        <f t="shared" si="66"/>
        <v>0</v>
      </c>
      <c r="I443">
        <v>0</v>
      </c>
      <c r="J443">
        <v>0</v>
      </c>
      <c r="K443">
        <v>0</v>
      </c>
      <c r="L443" s="20">
        <f t="shared" si="67"/>
        <v>0</v>
      </c>
      <c r="M443">
        <v>0</v>
      </c>
      <c r="N443">
        <v>0</v>
      </c>
      <c r="O443">
        <v>0</v>
      </c>
      <c r="P443" s="15">
        <f t="shared" si="68"/>
        <v>0</v>
      </c>
      <c r="Q443" s="15">
        <f t="shared" si="69"/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s="16">
        <v>0.8</v>
      </c>
      <c r="X443" s="26">
        <f t="shared" si="70"/>
        <v>0.8</v>
      </c>
      <c r="Y443" s="4">
        <v>1.1400000000000001</v>
      </c>
      <c r="Z443" s="32">
        <f t="shared" si="71"/>
        <v>1.1400000000000001</v>
      </c>
      <c r="AA443" s="4">
        <v>5</v>
      </c>
      <c r="AB443" s="26">
        <f t="shared" si="72"/>
        <v>5</v>
      </c>
      <c r="AC443" s="21">
        <f t="shared" si="73"/>
        <v>0.18566775244299674</v>
      </c>
      <c r="AD443" s="1"/>
      <c r="AE443" s="1"/>
      <c r="AF443" s="21" t="str">
        <f t="shared" si="74"/>
        <v xml:space="preserve"> </v>
      </c>
      <c r="AG443">
        <v>0</v>
      </c>
      <c r="AH443">
        <v>0</v>
      </c>
      <c r="AI443" s="42">
        <v>0</v>
      </c>
      <c r="AJ443" s="42">
        <v>1</v>
      </c>
      <c r="AK443" s="42">
        <v>0</v>
      </c>
      <c r="AL443" s="42">
        <v>0</v>
      </c>
      <c r="AM443" s="42">
        <v>0</v>
      </c>
      <c r="AN443" s="42">
        <v>0</v>
      </c>
      <c r="AO443">
        <v>0</v>
      </c>
      <c r="AP443">
        <v>0</v>
      </c>
      <c r="AQ443" s="31">
        <f t="shared" si="75"/>
        <v>0</v>
      </c>
      <c r="AR443"/>
      <c r="AS443">
        <v>0</v>
      </c>
      <c r="AT443">
        <v>0</v>
      </c>
      <c r="AU443" s="16">
        <f t="shared" si="76"/>
        <v>-52.631578947368418</v>
      </c>
    </row>
    <row r="444" spans="1:49" x14ac:dyDescent="0.2">
      <c r="A444" s="13" t="s">
        <v>1726</v>
      </c>
      <c r="B444" s="13" t="s">
        <v>1727</v>
      </c>
      <c r="C444" s="1" t="s">
        <v>287</v>
      </c>
      <c r="D444" s="13" t="s">
        <v>129</v>
      </c>
      <c r="E444" s="13">
        <v>82</v>
      </c>
      <c r="F444" s="13">
        <v>3</v>
      </c>
      <c r="G444" s="13">
        <v>1</v>
      </c>
      <c r="H444" s="40">
        <f t="shared" si="66"/>
        <v>4</v>
      </c>
      <c r="I444">
        <v>3</v>
      </c>
      <c r="J444">
        <v>0</v>
      </c>
      <c r="K444">
        <v>1</v>
      </c>
      <c r="L444" s="20">
        <f t="shared" si="67"/>
        <v>0</v>
      </c>
      <c r="M444">
        <v>8</v>
      </c>
      <c r="N444">
        <v>1</v>
      </c>
      <c r="O444">
        <v>5</v>
      </c>
      <c r="P444" s="15">
        <f t="shared" si="68"/>
        <v>0.375</v>
      </c>
      <c r="Q444" s="15">
        <f t="shared" si="69"/>
        <v>0.21428571428571427</v>
      </c>
      <c r="R444">
        <v>12</v>
      </c>
      <c r="S444">
        <v>3</v>
      </c>
      <c r="T444">
        <v>1</v>
      </c>
      <c r="U444">
        <v>1</v>
      </c>
      <c r="V444">
        <v>12</v>
      </c>
      <c r="W444" s="16">
        <v>144.23333333330001</v>
      </c>
      <c r="X444" s="26">
        <f t="shared" si="70"/>
        <v>1.7589430894304878</v>
      </c>
      <c r="Y444" s="4">
        <v>135.34</v>
      </c>
      <c r="Z444" s="32">
        <f t="shared" si="71"/>
        <v>1.6504878048780489</v>
      </c>
      <c r="AA444" s="4">
        <v>202.31</v>
      </c>
      <c r="AB444" s="26">
        <f t="shared" si="72"/>
        <v>2.4671951219512196</v>
      </c>
      <c r="AC444" s="21">
        <f t="shared" si="73"/>
        <v>0.40082926106915445</v>
      </c>
      <c r="AD444" s="13">
        <v>2</v>
      </c>
      <c r="AE444" s="13">
        <v>9</v>
      </c>
      <c r="AF444" s="21">
        <f t="shared" si="74"/>
        <v>0.18181818181818182</v>
      </c>
      <c r="AG444">
        <v>5</v>
      </c>
      <c r="AH444">
        <v>15</v>
      </c>
      <c r="AI444" s="42">
        <v>19</v>
      </c>
      <c r="AJ444" s="42">
        <v>106</v>
      </c>
      <c r="AK444" s="42">
        <v>3</v>
      </c>
      <c r="AL444" s="42">
        <v>42</v>
      </c>
      <c r="AM444" s="42">
        <v>65</v>
      </c>
      <c r="AN444" s="42">
        <v>7</v>
      </c>
      <c r="AO444">
        <v>22</v>
      </c>
      <c r="AP444">
        <v>121</v>
      </c>
      <c r="AQ444" s="31">
        <f t="shared" si="75"/>
        <v>0.15384615384615385</v>
      </c>
      <c r="AR444">
        <v>0.16</v>
      </c>
      <c r="AS444">
        <v>1</v>
      </c>
      <c r="AT444">
        <v>0</v>
      </c>
      <c r="AU444" s="16">
        <f t="shared" si="76"/>
        <v>-86.005615486921826</v>
      </c>
      <c r="AV444" s="4">
        <v>6.77</v>
      </c>
      <c r="AW444" s="4">
        <v>-2.5</v>
      </c>
    </row>
    <row r="445" spans="1:49" x14ac:dyDescent="0.2">
      <c r="A445" s="13" t="s">
        <v>1730</v>
      </c>
      <c r="B445" s="13" t="s">
        <v>1731</v>
      </c>
      <c r="C445" s="1" t="s">
        <v>302</v>
      </c>
      <c r="D445" s="13" t="s">
        <v>173</v>
      </c>
      <c r="E445" s="13">
        <v>73</v>
      </c>
      <c r="F445" s="13">
        <v>0</v>
      </c>
      <c r="G445" s="13">
        <v>1</v>
      </c>
      <c r="H445" s="40">
        <f t="shared" si="66"/>
        <v>1</v>
      </c>
      <c r="I445">
        <v>0</v>
      </c>
      <c r="J445">
        <v>0</v>
      </c>
      <c r="K445">
        <v>0</v>
      </c>
      <c r="L445" s="20">
        <f t="shared" si="67"/>
        <v>0</v>
      </c>
      <c r="M445">
        <v>3</v>
      </c>
      <c r="N445">
        <v>1</v>
      </c>
      <c r="O445">
        <v>1</v>
      </c>
      <c r="P445" s="15">
        <f t="shared" si="68"/>
        <v>0</v>
      </c>
      <c r="Q445" s="15">
        <f t="shared" si="69"/>
        <v>0</v>
      </c>
      <c r="R445">
        <v>21</v>
      </c>
      <c r="S445">
        <v>6</v>
      </c>
      <c r="T445">
        <v>7</v>
      </c>
      <c r="U445">
        <v>1</v>
      </c>
      <c r="V445">
        <v>2</v>
      </c>
      <c r="W445" s="16">
        <v>184.9</v>
      </c>
      <c r="X445" s="26">
        <f t="shared" si="70"/>
        <v>2.532876712328767</v>
      </c>
      <c r="Y445" s="4">
        <v>181.57</v>
      </c>
      <c r="Z445" s="32">
        <f t="shared" si="71"/>
        <v>2.4872602739726029</v>
      </c>
      <c r="AA445" s="4">
        <v>167.17</v>
      </c>
      <c r="AB445" s="26">
        <f t="shared" si="72"/>
        <v>2.29</v>
      </c>
      <c r="AC445" s="21">
        <f t="shared" si="73"/>
        <v>0.52064575328324825</v>
      </c>
      <c r="AD445" s="1"/>
      <c r="AE445" s="1"/>
      <c r="AF445" s="21" t="str">
        <f t="shared" si="74"/>
        <v xml:space="preserve"> </v>
      </c>
      <c r="AG445">
        <v>0</v>
      </c>
      <c r="AH445">
        <v>22</v>
      </c>
      <c r="AI445" s="42">
        <v>19</v>
      </c>
      <c r="AJ445" s="42">
        <v>162</v>
      </c>
      <c r="AK445" s="42">
        <v>4</v>
      </c>
      <c r="AL445" s="42">
        <v>59</v>
      </c>
      <c r="AM445" s="42">
        <v>75</v>
      </c>
      <c r="AN445" s="42">
        <v>5</v>
      </c>
      <c r="AO445">
        <v>15</v>
      </c>
      <c r="AP445">
        <v>142</v>
      </c>
      <c r="AQ445" s="31">
        <f t="shared" si="75"/>
        <v>9.5541401273885357E-2</v>
      </c>
      <c r="AR445">
        <v>-2.0699999999999998</v>
      </c>
      <c r="AS445">
        <v>1</v>
      </c>
      <c r="AT445">
        <v>0</v>
      </c>
      <c r="AU445" s="16">
        <f t="shared" si="76"/>
        <v>-95.830809054359193</v>
      </c>
      <c r="AV445" s="4">
        <v>5.7</v>
      </c>
      <c r="AW445" s="4">
        <v>-2.25</v>
      </c>
    </row>
    <row r="446" spans="1:49" x14ac:dyDescent="0.2">
      <c r="A446" s="13" t="s">
        <v>591</v>
      </c>
      <c r="B446" s="13" t="s">
        <v>1734</v>
      </c>
      <c r="C446" s="1" t="s">
        <v>153</v>
      </c>
      <c r="D446" s="13" t="s">
        <v>129</v>
      </c>
      <c r="E446" s="13">
        <v>74</v>
      </c>
      <c r="F446" s="13">
        <v>1</v>
      </c>
      <c r="G446" s="13">
        <v>0</v>
      </c>
      <c r="H446" s="40">
        <f t="shared" si="66"/>
        <v>1</v>
      </c>
      <c r="I446">
        <v>1</v>
      </c>
      <c r="J446">
        <v>0</v>
      </c>
      <c r="K446">
        <v>0</v>
      </c>
      <c r="L446" s="20">
        <f t="shared" si="67"/>
        <v>0</v>
      </c>
      <c r="M446">
        <v>2</v>
      </c>
      <c r="N446">
        <v>1</v>
      </c>
      <c r="O446">
        <v>0</v>
      </c>
      <c r="P446" s="15">
        <f t="shared" si="68"/>
        <v>0.5</v>
      </c>
      <c r="Q446" s="15">
        <f t="shared" si="69"/>
        <v>0.33333333333333331</v>
      </c>
      <c r="R446">
        <v>0</v>
      </c>
      <c r="S446">
        <v>1</v>
      </c>
      <c r="T446">
        <v>0</v>
      </c>
      <c r="U446">
        <v>0</v>
      </c>
      <c r="V446">
        <v>1</v>
      </c>
      <c r="W446" s="16">
        <v>10.5</v>
      </c>
      <c r="X446" s="26">
        <f t="shared" si="70"/>
        <v>0.14189189189189189</v>
      </c>
      <c r="Y446" s="4">
        <v>6.56</v>
      </c>
      <c r="Z446" s="32">
        <f t="shared" si="71"/>
        <v>8.8648648648648645E-2</v>
      </c>
      <c r="AA446" s="4">
        <v>397.37</v>
      </c>
      <c r="AB446" s="26">
        <f t="shared" si="72"/>
        <v>5.3698648648648648</v>
      </c>
      <c r="AC446" s="21">
        <f t="shared" si="73"/>
        <v>1.6240437699601415E-2</v>
      </c>
      <c r="AD446" s="13">
        <v>0</v>
      </c>
      <c r="AE446" s="13">
        <v>0</v>
      </c>
      <c r="AF446" s="21" t="str">
        <f t="shared" si="74"/>
        <v xml:space="preserve"> </v>
      </c>
      <c r="AG446">
        <v>1</v>
      </c>
      <c r="AH446">
        <v>0</v>
      </c>
      <c r="AI446" s="42">
        <v>1</v>
      </c>
      <c r="AJ446" s="42">
        <v>4</v>
      </c>
      <c r="AK446" s="42">
        <v>1</v>
      </c>
      <c r="AL446" s="42">
        <v>1</v>
      </c>
      <c r="AM446" s="42">
        <v>0</v>
      </c>
      <c r="AN446" s="42">
        <v>1</v>
      </c>
      <c r="AO446">
        <v>3</v>
      </c>
      <c r="AP446">
        <v>4</v>
      </c>
      <c r="AQ446" s="31">
        <f t="shared" si="75"/>
        <v>0.42857142857142855</v>
      </c>
      <c r="AR446">
        <v>34.06</v>
      </c>
      <c r="AS446">
        <v>1</v>
      </c>
      <c r="AT446">
        <v>1</v>
      </c>
      <c r="AU446" s="16">
        <f t="shared" si="76"/>
        <v>-9.1463414634146343</v>
      </c>
      <c r="AV446" s="4">
        <v>16.670000000000002</v>
      </c>
      <c r="AW446" s="4">
        <v>10.3</v>
      </c>
    </row>
    <row r="447" spans="1:49" x14ac:dyDescent="0.2">
      <c r="A447" s="13" t="s">
        <v>1736</v>
      </c>
      <c r="B447" s="13" t="s">
        <v>1737</v>
      </c>
      <c r="C447" s="1" t="s">
        <v>190</v>
      </c>
      <c r="D447" s="13" t="s">
        <v>146</v>
      </c>
      <c r="E447" s="13">
        <v>80</v>
      </c>
      <c r="F447" s="13">
        <v>0</v>
      </c>
      <c r="G447" s="13">
        <v>0</v>
      </c>
      <c r="H447" s="40">
        <f t="shared" si="66"/>
        <v>0</v>
      </c>
      <c r="I447">
        <v>0</v>
      </c>
      <c r="J447">
        <v>0</v>
      </c>
      <c r="K447">
        <v>0</v>
      </c>
      <c r="L447" s="20">
        <f t="shared" si="67"/>
        <v>0</v>
      </c>
      <c r="M447">
        <v>0</v>
      </c>
      <c r="N447">
        <v>0</v>
      </c>
      <c r="O447">
        <v>0</v>
      </c>
      <c r="P447" s="15">
        <f t="shared" si="68"/>
        <v>0</v>
      </c>
      <c r="Q447" s="15">
        <f t="shared" si="69"/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s="16">
        <v>1.6333333333</v>
      </c>
      <c r="X447" s="26">
        <f t="shared" si="70"/>
        <v>2.041666666625E-2</v>
      </c>
      <c r="Y447" s="4">
        <v>1.38</v>
      </c>
      <c r="Z447" s="32">
        <f t="shared" si="71"/>
        <v>1.7249999999999998E-2</v>
      </c>
      <c r="AA447" s="4">
        <v>426.96</v>
      </c>
      <c r="AB447" s="26">
        <f t="shared" si="72"/>
        <v>5.3369999999999997</v>
      </c>
      <c r="AC447" s="21">
        <f t="shared" si="73"/>
        <v>3.221739739459308E-3</v>
      </c>
      <c r="AD447" s="13">
        <v>0</v>
      </c>
      <c r="AE447" s="13">
        <v>0</v>
      </c>
      <c r="AF447" s="21" t="str">
        <f t="shared" si="74"/>
        <v xml:space="preserve"> </v>
      </c>
      <c r="AG447">
        <v>0</v>
      </c>
      <c r="AH447">
        <v>1</v>
      </c>
      <c r="AI447" s="42">
        <v>0</v>
      </c>
      <c r="AJ447" s="42">
        <v>2</v>
      </c>
      <c r="AK447" s="42">
        <v>0</v>
      </c>
      <c r="AL447" s="42">
        <v>1</v>
      </c>
      <c r="AM447" s="42">
        <v>1</v>
      </c>
      <c r="AN447" s="42">
        <v>0</v>
      </c>
      <c r="AO447">
        <v>0</v>
      </c>
      <c r="AP447">
        <v>4</v>
      </c>
      <c r="AQ447" s="31">
        <f t="shared" si="75"/>
        <v>0</v>
      </c>
      <c r="AR447">
        <v>-11.85</v>
      </c>
      <c r="AS447">
        <v>0</v>
      </c>
      <c r="AT447">
        <v>0</v>
      </c>
      <c r="AU447" s="16">
        <f t="shared" si="76"/>
        <v>-217.39130434782609</v>
      </c>
    </row>
    <row r="448" spans="1:49" x14ac:dyDescent="0.2">
      <c r="A448" s="13" t="s">
        <v>160</v>
      </c>
      <c r="B448" s="13" t="s">
        <v>1739</v>
      </c>
      <c r="C448" s="1" t="s">
        <v>584</v>
      </c>
      <c r="D448" s="13" t="s">
        <v>129</v>
      </c>
      <c r="E448" s="13">
        <v>81</v>
      </c>
      <c r="F448" s="13">
        <v>0</v>
      </c>
      <c r="G448" s="13">
        <v>1</v>
      </c>
      <c r="H448" s="40">
        <f t="shared" si="66"/>
        <v>1</v>
      </c>
      <c r="I448">
        <v>0</v>
      </c>
      <c r="J448">
        <v>0</v>
      </c>
      <c r="K448">
        <v>1</v>
      </c>
      <c r="L448" s="20">
        <f t="shared" si="67"/>
        <v>0</v>
      </c>
      <c r="M448">
        <v>10</v>
      </c>
      <c r="N448">
        <v>2</v>
      </c>
      <c r="O448">
        <v>0</v>
      </c>
      <c r="P448" s="15">
        <f t="shared" si="68"/>
        <v>0</v>
      </c>
      <c r="Q448" s="15">
        <f t="shared" si="69"/>
        <v>0</v>
      </c>
      <c r="R448">
        <v>8</v>
      </c>
      <c r="S448">
        <v>10</v>
      </c>
      <c r="T448">
        <v>4</v>
      </c>
      <c r="U448">
        <v>4</v>
      </c>
      <c r="V448">
        <v>3</v>
      </c>
      <c r="W448" s="16">
        <v>145.26666666669999</v>
      </c>
      <c r="X448" s="26">
        <f t="shared" si="70"/>
        <v>1.7934156378604937</v>
      </c>
      <c r="Y448" s="4">
        <v>142.34</v>
      </c>
      <c r="Z448" s="32">
        <f t="shared" si="71"/>
        <v>1.7572839506172839</v>
      </c>
      <c r="AA448" s="4">
        <v>364.69</v>
      </c>
      <c r="AB448" s="26">
        <f t="shared" si="72"/>
        <v>4.5023456790123459</v>
      </c>
      <c r="AC448" s="21">
        <f t="shared" si="73"/>
        <v>0.28073289548941877</v>
      </c>
      <c r="AD448" s="13">
        <v>1</v>
      </c>
      <c r="AE448" s="13">
        <v>3</v>
      </c>
      <c r="AF448" s="21">
        <f t="shared" si="74"/>
        <v>0.25</v>
      </c>
      <c r="AG448">
        <v>2</v>
      </c>
      <c r="AH448">
        <v>20</v>
      </c>
      <c r="AI448" s="42">
        <v>20</v>
      </c>
      <c r="AJ448" s="42">
        <v>97</v>
      </c>
      <c r="AK448" s="42">
        <v>10</v>
      </c>
      <c r="AL448" s="42">
        <v>45</v>
      </c>
      <c r="AM448" s="42">
        <v>55</v>
      </c>
      <c r="AN448" s="42">
        <v>1</v>
      </c>
      <c r="AO448">
        <v>21</v>
      </c>
      <c r="AP448">
        <v>124</v>
      </c>
      <c r="AQ448" s="31">
        <f t="shared" si="75"/>
        <v>0.14482758620689656</v>
      </c>
      <c r="AR448">
        <v>-1.24</v>
      </c>
      <c r="AS448">
        <v>2</v>
      </c>
      <c r="AT448">
        <v>1</v>
      </c>
      <c r="AU448" s="16">
        <f t="shared" si="76"/>
        <v>-77.56076998735422</v>
      </c>
      <c r="AV448" s="4">
        <v>6.94</v>
      </c>
      <c r="AW448" s="4">
        <v>0.16</v>
      </c>
    </row>
    <row r="449" spans="1:49" x14ac:dyDescent="0.2">
      <c r="A449" s="13" t="s">
        <v>1742</v>
      </c>
      <c r="B449" s="13" t="s">
        <v>1743</v>
      </c>
      <c r="C449" s="1" t="s">
        <v>190</v>
      </c>
      <c r="D449" s="13" t="s">
        <v>146</v>
      </c>
      <c r="E449" s="13">
        <v>66</v>
      </c>
      <c r="F449" s="13">
        <v>0</v>
      </c>
      <c r="G449" s="13">
        <v>1</v>
      </c>
      <c r="H449" s="40">
        <f t="shared" si="66"/>
        <v>1</v>
      </c>
      <c r="I449">
        <v>0</v>
      </c>
      <c r="J449">
        <v>1</v>
      </c>
      <c r="K449">
        <v>0</v>
      </c>
      <c r="L449" s="20">
        <f t="shared" si="67"/>
        <v>25</v>
      </c>
      <c r="M449">
        <v>12</v>
      </c>
      <c r="N449">
        <v>2</v>
      </c>
      <c r="O449">
        <v>0</v>
      </c>
      <c r="P449" s="15">
        <f t="shared" si="68"/>
        <v>0</v>
      </c>
      <c r="Q449" s="15">
        <f t="shared" si="69"/>
        <v>0</v>
      </c>
      <c r="R449">
        <v>16</v>
      </c>
      <c r="S449">
        <v>5</v>
      </c>
      <c r="T449">
        <v>4</v>
      </c>
      <c r="U449">
        <v>4</v>
      </c>
      <c r="V449">
        <v>4</v>
      </c>
      <c r="W449" s="16">
        <v>143.9166666667</v>
      </c>
      <c r="X449" s="26">
        <f t="shared" si="70"/>
        <v>2.1805555555560607</v>
      </c>
      <c r="Y449" s="4">
        <v>140.12</v>
      </c>
      <c r="Z449" s="32">
        <f t="shared" si="71"/>
        <v>2.123030303030303</v>
      </c>
      <c r="AA449" s="4">
        <v>223.82</v>
      </c>
      <c r="AB449" s="26">
        <f t="shared" si="72"/>
        <v>3.3912121212121211</v>
      </c>
      <c r="AC449" s="21">
        <f t="shared" si="73"/>
        <v>0.38500851788756391</v>
      </c>
      <c r="AD449" s="13">
        <v>27</v>
      </c>
      <c r="AE449" s="13">
        <v>51</v>
      </c>
      <c r="AF449" s="21">
        <f t="shared" si="74"/>
        <v>0.34615384615384615</v>
      </c>
      <c r="AG449">
        <v>1</v>
      </c>
      <c r="AH449">
        <v>15</v>
      </c>
      <c r="AI449" s="42">
        <v>24</v>
      </c>
      <c r="AJ449" s="42">
        <v>110</v>
      </c>
      <c r="AK449" s="42">
        <v>5</v>
      </c>
      <c r="AL449" s="42">
        <v>65</v>
      </c>
      <c r="AM449" s="42">
        <v>70</v>
      </c>
      <c r="AN449" s="42">
        <v>2</v>
      </c>
      <c r="AO449">
        <v>20</v>
      </c>
      <c r="AP449">
        <v>136</v>
      </c>
      <c r="AQ449" s="31">
        <f t="shared" si="75"/>
        <v>0.12820512820512819</v>
      </c>
      <c r="AR449">
        <v>2.0099999999999998</v>
      </c>
      <c r="AS449">
        <v>0</v>
      </c>
      <c r="AT449">
        <v>1</v>
      </c>
      <c r="AU449" s="16">
        <f t="shared" si="76"/>
        <v>-97.6306023408507</v>
      </c>
      <c r="AV449" s="4">
        <v>4.17</v>
      </c>
      <c r="AW449" s="4">
        <v>-3.05</v>
      </c>
    </row>
    <row r="450" spans="1:49" x14ac:dyDescent="0.2">
      <c r="A450" s="13" t="s">
        <v>1746</v>
      </c>
      <c r="B450" s="13" t="s">
        <v>1747</v>
      </c>
      <c r="C450" s="1" t="s">
        <v>136</v>
      </c>
      <c r="D450" s="13" t="s">
        <v>146</v>
      </c>
      <c r="E450" s="13">
        <v>38</v>
      </c>
      <c r="F450" s="13">
        <v>0</v>
      </c>
      <c r="G450" s="13">
        <v>0</v>
      </c>
      <c r="H450" s="40">
        <f t="shared" ref="H450:H513" si="77">F450+G450</f>
        <v>0</v>
      </c>
      <c r="I450">
        <v>0</v>
      </c>
      <c r="J450">
        <v>0</v>
      </c>
      <c r="K450">
        <v>0</v>
      </c>
      <c r="L450" s="20">
        <f t="shared" ref="L450:L513" si="78">IF(AG450&gt;0,J450/(AG450/(AG450+AI450)),0)</f>
        <v>0</v>
      </c>
      <c r="M450">
        <v>0</v>
      </c>
      <c r="N450">
        <v>2</v>
      </c>
      <c r="O450">
        <v>0</v>
      </c>
      <c r="P450" s="15">
        <f t="shared" ref="P450:P513" si="79">IF(M450&gt;0,F450/M450,0)</f>
        <v>0</v>
      </c>
      <c r="Q450" s="15">
        <f t="shared" ref="Q450:Q513" si="80">IF(SUM(M450:O450)&gt;0,F450/SUM(M450:O450),0)</f>
        <v>0</v>
      </c>
      <c r="R450">
        <v>1</v>
      </c>
      <c r="S450">
        <v>1</v>
      </c>
      <c r="T450">
        <v>0</v>
      </c>
      <c r="U450">
        <v>0</v>
      </c>
      <c r="V450">
        <v>1</v>
      </c>
      <c r="W450" s="16">
        <v>32.65</v>
      </c>
      <c r="X450" s="26">
        <f t="shared" ref="X450:X513" si="81">W450/E450</f>
        <v>0.85921052631578942</v>
      </c>
      <c r="Y450" s="4">
        <v>33.520000000000003</v>
      </c>
      <c r="Z450" s="32">
        <f t="shared" ref="Z450:Z513" si="82">Y450/E450</f>
        <v>0.88210526315789484</v>
      </c>
      <c r="AA450" s="4">
        <v>116.03</v>
      </c>
      <c r="AB450" s="26">
        <f t="shared" ref="AB450:AB513" si="83">AA450/E450</f>
        <v>3.0534210526315788</v>
      </c>
      <c r="AC450" s="21">
        <f t="shared" ref="AC450:AC513" si="84">IF(Z450&gt;0,Z450/(Z450+AB450),0)</f>
        <v>0.22413908391842197</v>
      </c>
      <c r="AD450" s="13">
        <v>9</v>
      </c>
      <c r="AE450" s="13">
        <v>19</v>
      </c>
      <c r="AF450" s="21">
        <f t="shared" ref="AF450:AF513" si="85">IF((AD450+AE450)&gt;0,AD450/(AD450+AE450)," ")</f>
        <v>0.32142857142857145</v>
      </c>
      <c r="AG450">
        <v>0</v>
      </c>
      <c r="AH450">
        <v>5</v>
      </c>
      <c r="AI450" s="42">
        <v>3</v>
      </c>
      <c r="AJ450" s="42">
        <v>24</v>
      </c>
      <c r="AK450" s="42">
        <v>3</v>
      </c>
      <c r="AL450" s="42">
        <v>7</v>
      </c>
      <c r="AM450" s="42">
        <v>13</v>
      </c>
      <c r="AN450" s="42">
        <v>0</v>
      </c>
      <c r="AO450">
        <v>3</v>
      </c>
      <c r="AP450">
        <v>27</v>
      </c>
      <c r="AQ450" s="31">
        <f t="shared" ref="AQ450:AQ513" si="86">AO450/MAX(1,AO450+AP450)</f>
        <v>0.1</v>
      </c>
      <c r="AR450">
        <v>-9.39</v>
      </c>
      <c r="AS450">
        <v>0</v>
      </c>
      <c r="AT450">
        <v>0</v>
      </c>
      <c r="AU450" s="16">
        <f t="shared" ref="AU450:AU513" si="87">((AG450+AI450+AK450+AN450)-(AH450+AJ450+AL450+AM450))/MAX(1,Y450)*60</f>
        <v>-76.96897374701669</v>
      </c>
      <c r="AV450" s="4">
        <v>3.23</v>
      </c>
      <c r="AW450" s="4">
        <v>-1.4</v>
      </c>
    </row>
    <row r="451" spans="1:49" x14ac:dyDescent="0.2">
      <c r="A451" s="13" t="s">
        <v>511</v>
      </c>
      <c r="B451" s="13" t="s">
        <v>1749</v>
      </c>
      <c r="C451" s="1" t="s">
        <v>162</v>
      </c>
      <c r="D451" s="13" t="s">
        <v>129</v>
      </c>
      <c r="E451" s="13">
        <v>82</v>
      </c>
      <c r="F451" s="13">
        <v>0</v>
      </c>
      <c r="G451" s="13">
        <v>0</v>
      </c>
      <c r="H451" s="40">
        <f t="shared" si="77"/>
        <v>0</v>
      </c>
      <c r="I451">
        <v>0</v>
      </c>
      <c r="J451">
        <v>0</v>
      </c>
      <c r="K451">
        <v>0</v>
      </c>
      <c r="L451" s="20">
        <f t="shared" si="78"/>
        <v>0</v>
      </c>
      <c r="M451">
        <v>3</v>
      </c>
      <c r="N451">
        <v>0</v>
      </c>
      <c r="O451">
        <v>0</v>
      </c>
      <c r="P451" s="15">
        <f t="shared" si="79"/>
        <v>0</v>
      </c>
      <c r="Q451" s="15">
        <f t="shared" si="80"/>
        <v>0</v>
      </c>
      <c r="R451">
        <v>3</v>
      </c>
      <c r="S451">
        <v>2</v>
      </c>
      <c r="T451">
        <v>1</v>
      </c>
      <c r="U451">
        <v>0</v>
      </c>
      <c r="V451">
        <v>2</v>
      </c>
      <c r="W451" s="16">
        <v>37.816666666700002</v>
      </c>
      <c r="X451" s="26">
        <f t="shared" si="81"/>
        <v>0.4611788617890244</v>
      </c>
      <c r="Y451" s="4">
        <v>32.549999999999997</v>
      </c>
      <c r="Z451" s="32">
        <f t="shared" si="82"/>
        <v>0.39695121951219509</v>
      </c>
      <c r="AA451" s="4">
        <v>366.88</v>
      </c>
      <c r="AB451" s="26">
        <f t="shared" si="83"/>
        <v>4.4741463414634142</v>
      </c>
      <c r="AC451" s="21">
        <f t="shared" si="84"/>
        <v>8.1491124852915417E-2</v>
      </c>
      <c r="AD451" s="13">
        <v>0</v>
      </c>
      <c r="AE451" s="13">
        <v>1</v>
      </c>
      <c r="AF451" s="21">
        <f t="shared" si="85"/>
        <v>0</v>
      </c>
      <c r="AG451">
        <v>1</v>
      </c>
      <c r="AH451">
        <v>5</v>
      </c>
      <c r="AI451" s="42">
        <v>6</v>
      </c>
      <c r="AJ451" s="42">
        <v>19</v>
      </c>
      <c r="AK451" s="42">
        <v>0</v>
      </c>
      <c r="AL451" s="42">
        <v>7</v>
      </c>
      <c r="AM451" s="42">
        <v>8</v>
      </c>
      <c r="AN451" s="42">
        <v>1</v>
      </c>
      <c r="AO451">
        <v>6</v>
      </c>
      <c r="AP451">
        <v>19</v>
      </c>
      <c r="AQ451" s="31">
        <f t="shared" si="86"/>
        <v>0.24</v>
      </c>
      <c r="AR451">
        <v>15.26</v>
      </c>
      <c r="AS451">
        <v>1</v>
      </c>
      <c r="AT451">
        <v>2</v>
      </c>
      <c r="AU451" s="16">
        <f t="shared" si="87"/>
        <v>-57.142857142857146</v>
      </c>
      <c r="AV451" s="4">
        <v>6.67</v>
      </c>
      <c r="AW451" s="4">
        <v>1.94</v>
      </c>
    </row>
    <row r="452" spans="1:49" x14ac:dyDescent="0.2">
      <c r="A452" s="13" t="s">
        <v>1752</v>
      </c>
      <c r="B452" s="13" t="s">
        <v>1753</v>
      </c>
      <c r="C452" s="1" t="s">
        <v>153</v>
      </c>
      <c r="D452" s="13" t="s">
        <v>146</v>
      </c>
      <c r="E452" s="13">
        <v>80</v>
      </c>
      <c r="F452" s="13">
        <v>0</v>
      </c>
      <c r="G452" s="13">
        <v>0</v>
      </c>
      <c r="H452" s="40">
        <f t="shared" si="77"/>
        <v>0</v>
      </c>
      <c r="I452">
        <v>0</v>
      </c>
      <c r="J452">
        <v>0</v>
      </c>
      <c r="K452">
        <v>0</v>
      </c>
      <c r="L452" s="20">
        <f t="shared" si="78"/>
        <v>0</v>
      </c>
      <c r="M452">
        <v>5</v>
      </c>
      <c r="N452">
        <v>2</v>
      </c>
      <c r="O452">
        <v>0</v>
      </c>
      <c r="P452" s="15">
        <f t="shared" si="79"/>
        <v>0</v>
      </c>
      <c r="Q452" s="15">
        <f t="shared" si="80"/>
        <v>0</v>
      </c>
      <c r="R452">
        <v>11</v>
      </c>
      <c r="S452">
        <v>5</v>
      </c>
      <c r="T452">
        <v>7</v>
      </c>
      <c r="U452">
        <v>0</v>
      </c>
      <c r="V452">
        <v>2</v>
      </c>
      <c r="W452" s="16">
        <v>157.1833333333</v>
      </c>
      <c r="X452" s="26">
        <f t="shared" si="81"/>
        <v>1.9647916666662499</v>
      </c>
      <c r="Y452" s="4">
        <v>154.53</v>
      </c>
      <c r="Z452" s="32">
        <f t="shared" si="82"/>
        <v>1.9316249999999999</v>
      </c>
      <c r="AA452" s="4">
        <v>262.27</v>
      </c>
      <c r="AB452" s="26">
        <f t="shared" si="83"/>
        <v>3.2783749999999996</v>
      </c>
      <c r="AC452" s="21">
        <f t="shared" si="84"/>
        <v>0.37075335892514399</v>
      </c>
      <c r="AD452" s="13">
        <v>61</v>
      </c>
      <c r="AE452" s="13">
        <v>71</v>
      </c>
      <c r="AF452" s="21">
        <f t="shared" si="85"/>
        <v>0.4621212121212121</v>
      </c>
      <c r="AG452">
        <v>0</v>
      </c>
      <c r="AH452">
        <v>13</v>
      </c>
      <c r="AI452" s="42">
        <v>15</v>
      </c>
      <c r="AJ452" s="42">
        <v>120</v>
      </c>
      <c r="AK452" s="42">
        <v>4</v>
      </c>
      <c r="AL452" s="42">
        <v>66</v>
      </c>
      <c r="AM452" s="42">
        <v>67</v>
      </c>
      <c r="AN452" s="42">
        <v>0</v>
      </c>
      <c r="AO452">
        <v>8</v>
      </c>
      <c r="AP452">
        <v>118</v>
      </c>
      <c r="AQ452" s="31">
        <f t="shared" si="86"/>
        <v>6.3492063492063489E-2</v>
      </c>
      <c r="AR452">
        <v>-6.41</v>
      </c>
      <c r="AS452">
        <v>2</v>
      </c>
      <c r="AT452">
        <v>1</v>
      </c>
      <c r="AU452" s="16">
        <f t="shared" si="87"/>
        <v>-95.903708017860609</v>
      </c>
      <c r="AV452" s="4">
        <v>8.48</v>
      </c>
      <c r="AW452" s="4">
        <v>0.30000000000000004</v>
      </c>
    </row>
    <row r="453" spans="1:49" x14ac:dyDescent="0.2">
      <c r="A453" s="13" t="s">
        <v>144</v>
      </c>
      <c r="B453" s="13" t="s">
        <v>1755</v>
      </c>
      <c r="C453" s="1" t="s">
        <v>398</v>
      </c>
      <c r="D453" s="13" t="s">
        <v>173</v>
      </c>
      <c r="E453" s="13">
        <v>64</v>
      </c>
      <c r="F453" s="13">
        <v>0</v>
      </c>
      <c r="G453" s="13">
        <v>3</v>
      </c>
      <c r="H453" s="40">
        <f t="shared" si="77"/>
        <v>3</v>
      </c>
      <c r="I453">
        <v>0</v>
      </c>
      <c r="J453">
        <v>0</v>
      </c>
      <c r="K453">
        <v>2</v>
      </c>
      <c r="L453" s="20">
        <f t="shared" si="78"/>
        <v>0</v>
      </c>
      <c r="M453">
        <v>1</v>
      </c>
      <c r="N453">
        <v>0</v>
      </c>
      <c r="O453">
        <v>0</v>
      </c>
      <c r="P453" s="15">
        <f t="shared" si="79"/>
        <v>0</v>
      </c>
      <c r="Q453" s="15">
        <f t="shared" si="80"/>
        <v>0</v>
      </c>
      <c r="R453">
        <v>29</v>
      </c>
      <c r="S453">
        <v>12</v>
      </c>
      <c r="T453">
        <v>4</v>
      </c>
      <c r="U453">
        <v>2</v>
      </c>
      <c r="V453">
        <v>6</v>
      </c>
      <c r="W453" s="16">
        <v>202.4166666667</v>
      </c>
      <c r="X453" s="26">
        <f t="shared" si="81"/>
        <v>3.1627604166671874</v>
      </c>
      <c r="Y453" s="4">
        <v>203.18</v>
      </c>
      <c r="Z453" s="32">
        <f t="shared" si="82"/>
        <v>3.1746875000000001</v>
      </c>
      <c r="AA453" s="4">
        <v>136.37</v>
      </c>
      <c r="AB453" s="26">
        <f t="shared" si="83"/>
        <v>2.1307812500000001</v>
      </c>
      <c r="AC453" s="21">
        <f t="shared" si="84"/>
        <v>0.59838020910027978</v>
      </c>
      <c r="AD453" s="1"/>
      <c r="AE453" s="1"/>
      <c r="AF453" s="21" t="str">
        <f t="shared" si="85"/>
        <v xml:space="preserve"> </v>
      </c>
      <c r="AG453">
        <v>1</v>
      </c>
      <c r="AH453">
        <v>16</v>
      </c>
      <c r="AI453" s="42">
        <v>17</v>
      </c>
      <c r="AJ453" s="42">
        <v>165</v>
      </c>
      <c r="AK453" s="42">
        <v>3</v>
      </c>
      <c r="AL453" s="42">
        <v>62</v>
      </c>
      <c r="AM453" s="42">
        <v>85</v>
      </c>
      <c r="AN453" s="42">
        <v>6</v>
      </c>
      <c r="AO453">
        <v>16</v>
      </c>
      <c r="AP453">
        <v>174</v>
      </c>
      <c r="AQ453" s="31">
        <f t="shared" si="86"/>
        <v>8.4210526315789472E-2</v>
      </c>
      <c r="AR453">
        <v>-9.5500000000000007</v>
      </c>
      <c r="AS453">
        <v>1</v>
      </c>
      <c r="AT453">
        <v>0</v>
      </c>
      <c r="AU453" s="16">
        <f t="shared" si="87"/>
        <v>-88.886701446992816</v>
      </c>
      <c r="AV453" s="4">
        <v>1.38</v>
      </c>
      <c r="AW453" s="4">
        <v>-13.18</v>
      </c>
    </row>
    <row r="454" spans="1:49" x14ac:dyDescent="0.2">
      <c r="A454" s="13" t="s">
        <v>1148</v>
      </c>
      <c r="B454" s="13" t="s">
        <v>1755</v>
      </c>
      <c r="C454" s="1" t="s">
        <v>238</v>
      </c>
      <c r="D454" s="13" t="s">
        <v>129</v>
      </c>
      <c r="E454" s="13">
        <v>39</v>
      </c>
      <c r="F454" s="13">
        <v>0</v>
      </c>
      <c r="G454" s="13">
        <v>0</v>
      </c>
      <c r="H454" s="40">
        <f t="shared" si="77"/>
        <v>0</v>
      </c>
      <c r="I454">
        <v>0</v>
      </c>
      <c r="J454">
        <v>0</v>
      </c>
      <c r="K454">
        <v>0</v>
      </c>
      <c r="L454" s="20">
        <f t="shared" si="78"/>
        <v>0</v>
      </c>
      <c r="M454">
        <v>0</v>
      </c>
      <c r="N454">
        <v>0</v>
      </c>
      <c r="O454">
        <v>0</v>
      </c>
      <c r="P454" s="15">
        <f t="shared" si="79"/>
        <v>0</v>
      </c>
      <c r="Q454" s="15">
        <f t="shared" si="80"/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s="16">
        <v>4.0333333332999999</v>
      </c>
      <c r="X454" s="26">
        <f t="shared" si="81"/>
        <v>0.10341880341794872</v>
      </c>
      <c r="Y454" s="4">
        <v>3.84</v>
      </c>
      <c r="Z454" s="32">
        <f t="shared" si="82"/>
        <v>9.8461538461538461E-2</v>
      </c>
      <c r="AA454" s="4">
        <v>175.03</v>
      </c>
      <c r="AB454" s="26">
        <f t="shared" si="83"/>
        <v>4.4879487179487176</v>
      </c>
      <c r="AC454" s="21">
        <f t="shared" si="84"/>
        <v>2.1468105327891764E-2</v>
      </c>
      <c r="AD454" s="13">
        <v>3</v>
      </c>
      <c r="AE454" s="13">
        <v>2</v>
      </c>
      <c r="AF454" s="21">
        <f t="shared" si="85"/>
        <v>0.6</v>
      </c>
      <c r="AG454">
        <v>0</v>
      </c>
      <c r="AH454">
        <v>1</v>
      </c>
      <c r="AI454" s="42">
        <v>1</v>
      </c>
      <c r="AJ454" s="42">
        <v>5</v>
      </c>
      <c r="AK454" s="42">
        <v>0</v>
      </c>
      <c r="AL454" s="42">
        <v>1</v>
      </c>
      <c r="AM454" s="42">
        <v>1</v>
      </c>
      <c r="AN454" s="42">
        <v>0</v>
      </c>
      <c r="AO454">
        <v>1</v>
      </c>
      <c r="AP454">
        <v>5</v>
      </c>
      <c r="AQ454" s="31">
        <f t="shared" si="86"/>
        <v>0.16666666666666666</v>
      </c>
      <c r="AR454">
        <v>9.35</v>
      </c>
      <c r="AS454">
        <v>0</v>
      </c>
      <c r="AT454">
        <v>0</v>
      </c>
      <c r="AU454" s="16">
        <f t="shared" si="87"/>
        <v>-109.375</v>
      </c>
      <c r="AV454" s="4">
        <v>50</v>
      </c>
      <c r="AW454" s="4">
        <v>45.68</v>
      </c>
    </row>
    <row r="455" spans="1:49" x14ac:dyDescent="0.2">
      <c r="A455" s="13" t="s">
        <v>539</v>
      </c>
      <c r="B455" s="13" t="s">
        <v>1760</v>
      </c>
      <c r="C455" s="1" t="s">
        <v>128</v>
      </c>
      <c r="D455" s="13" t="s">
        <v>173</v>
      </c>
      <c r="E455" s="13">
        <v>11</v>
      </c>
      <c r="F455" s="13">
        <v>0</v>
      </c>
      <c r="G455" s="13">
        <v>0</v>
      </c>
      <c r="H455" s="40">
        <f t="shared" si="77"/>
        <v>0</v>
      </c>
      <c r="I455">
        <v>0</v>
      </c>
      <c r="J455">
        <v>0</v>
      </c>
      <c r="K455">
        <v>0</v>
      </c>
      <c r="L455" s="20">
        <f t="shared" si="78"/>
        <v>0</v>
      </c>
      <c r="M455">
        <v>0</v>
      </c>
      <c r="N455">
        <v>0</v>
      </c>
      <c r="O455">
        <v>1</v>
      </c>
      <c r="P455" s="15">
        <f t="shared" si="79"/>
        <v>0</v>
      </c>
      <c r="Q455" s="15">
        <f t="shared" si="80"/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 s="16">
        <v>15.5</v>
      </c>
      <c r="X455" s="26">
        <f t="shared" si="81"/>
        <v>1.4090909090909092</v>
      </c>
      <c r="Y455" s="4">
        <v>12.59</v>
      </c>
      <c r="Z455" s="32">
        <f t="shared" si="82"/>
        <v>1.1445454545454545</v>
      </c>
      <c r="AA455" s="4">
        <v>47.67</v>
      </c>
      <c r="AB455" s="26">
        <f t="shared" si="83"/>
        <v>4.333636363636364</v>
      </c>
      <c r="AC455" s="21">
        <f t="shared" si="84"/>
        <v>0.20892797875871225</v>
      </c>
      <c r="AD455" s="1"/>
      <c r="AE455" s="1"/>
      <c r="AF455" s="21" t="str">
        <f t="shared" si="85"/>
        <v xml:space="preserve"> </v>
      </c>
      <c r="AG455">
        <v>0</v>
      </c>
      <c r="AH455">
        <v>0</v>
      </c>
      <c r="AI455" s="42">
        <v>1</v>
      </c>
      <c r="AJ455" s="42">
        <v>7</v>
      </c>
      <c r="AK455" s="42">
        <v>0</v>
      </c>
      <c r="AL455" s="42">
        <v>5</v>
      </c>
      <c r="AM455" s="42">
        <v>7</v>
      </c>
      <c r="AN455" s="42">
        <v>2</v>
      </c>
      <c r="AO455">
        <v>2</v>
      </c>
      <c r="AP455">
        <v>6</v>
      </c>
      <c r="AQ455" s="31">
        <f t="shared" si="86"/>
        <v>0.25</v>
      </c>
      <c r="AR455">
        <v>17.59</v>
      </c>
      <c r="AS455">
        <v>0</v>
      </c>
      <c r="AT455">
        <v>0</v>
      </c>
      <c r="AU455" s="16">
        <f t="shared" si="87"/>
        <v>-76.25099285146942</v>
      </c>
      <c r="AV455" s="4">
        <v>0</v>
      </c>
      <c r="AW455" s="4">
        <v>-9.3000000000000007</v>
      </c>
    </row>
    <row r="456" spans="1:49" x14ac:dyDescent="0.2">
      <c r="A456" s="13" t="s">
        <v>506</v>
      </c>
      <c r="B456" s="13" t="s">
        <v>1762</v>
      </c>
      <c r="C456" s="1" t="s">
        <v>190</v>
      </c>
      <c r="D456" s="13" t="s">
        <v>146</v>
      </c>
      <c r="E456" s="13">
        <v>53</v>
      </c>
      <c r="F456" s="13">
        <v>0</v>
      </c>
      <c r="G456" s="13">
        <v>0</v>
      </c>
      <c r="H456" s="40">
        <f t="shared" si="77"/>
        <v>0</v>
      </c>
      <c r="I456">
        <v>0</v>
      </c>
      <c r="J456">
        <v>0</v>
      </c>
      <c r="K456">
        <v>0</v>
      </c>
      <c r="L456" s="20">
        <f t="shared" si="78"/>
        <v>0</v>
      </c>
      <c r="M456">
        <v>0</v>
      </c>
      <c r="N456">
        <v>0</v>
      </c>
      <c r="O456">
        <v>0</v>
      </c>
      <c r="P456" s="15">
        <f t="shared" si="79"/>
        <v>0</v>
      </c>
      <c r="Q456" s="15">
        <f t="shared" si="80"/>
        <v>0</v>
      </c>
      <c r="R456">
        <v>0</v>
      </c>
      <c r="S456">
        <v>1</v>
      </c>
      <c r="T456">
        <v>0</v>
      </c>
      <c r="U456">
        <v>0</v>
      </c>
      <c r="V456">
        <v>1</v>
      </c>
      <c r="W456" s="16">
        <v>5.6</v>
      </c>
      <c r="X456" s="26">
        <f t="shared" si="81"/>
        <v>0.10566037735849056</v>
      </c>
      <c r="Y456" s="4">
        <v>3.42</v>
      </c>
      <c r="Z456" s="32">
        <f t="shared" si="82"/>
        <v>6.4528301886792455E-2</v>
      </c>
      <c r="AA456" s="4">
        <v>260.19</v>
      </c>
      <c r="AB456" s="26">
        <f t="shared" si="83"/>
        <v>4.9092452830188682</v>
      </c>
      <c r="AC456" s="21">
        <f t="shared" si="84"/>
        <v>1.2973711164219871E-2</v>
      </c>
      <c r="AD456" s="13">
        <v>0</v>
      </c>
      <c r="AE456" s="13">
        <v>1</v>
      </c>
      <c r="AF456" s="21">
        <f t="shared" si="85"/>
        <v>0</v>
      </c>
      <c r="AG456">
        <v>0</v>
      </c>
      <c r="AH456">
        <v>1</v>
      </c>
      <c r="AI456" s="42">
        <v>0</v>
      </c>
      <c r="AJ456" s="42">
        <v>3</v>
      </c>
      <c r="AK456" s="42">
        <v>0</v>
      </c>
      <c r="AL456" s="42">
        <v>0</v>
      </c>
      <c r="AM456" s="42">
        <v>1</v>
      </c>
      <c r="AN456" s="42">
        <v>1</v>
      </c>
      <c r="AO456">
        <v>0</v>
      </c>
      <c r="AP456">
        <v>3</v>
      </c>
      <c r="AQ456" s="31">
        <f t="shared" si="86"/>
        <v>0</v>
      </c>
      <c r="AR456">
        <v>-8.6999999999999993</v>
      </c>
      <c r="AS456">
        <v>0</v>
      </c>
      <c r="AT456">
        <v>1</v>
      </c>
      <c r="AU456" s="16">
        <f t="shared" si="87"/>
        <v>-70.175438596491219</v>
      </c>
      <c r="AV456" s="4">
        <v>0</v>
      </c>
      <c r="AW456" s="4">
        <v>-4.8600000000000003</v>
      </c>
    </row>
    <row r="457" spans="1:49" x14ac:dyDescent="0.2">
      <c r="A457" s="13" t="s">
        <v>1266</v>
      </c>
      <c r="B457" s="13" t="s">
        <v>1764</v>
      </c>
      <c r="C457" s="1" t="s">
        <v>167</v>
      </c>
      <c r="D457" s="13" t="s">
        <v>503</v>
      </c>
      <c r="E457" s="13">
        <v>31</v>
      </c>
      <c r="F457" s="13">
        <v>0</v>
      </c>
      <c r="G457" s="13">
        <v>0</v>
      </c>
      <c r="H457" s="40">
        <f t="shared" si="77"/>
        <v>0</v>
      </c>
      <c r="I457">
        <v>0</v>
      </c>
      <c r="J457">
        <v>0</v>
      </c>
      <c r="K457">
        <v>0</v>
      </c>
      <c r="L457" s="20">
        <f t="shared" si="78"/>
        <v>0</v>
      </c>
      <c r="M457">
        <v>1</v>
      </c>
      <c r="N457">
        <v>0</v>
      </c>
      <c r="O457">
        <v>1</v>
      </c>
      <c r="P457" s="15">
        <f t="shared" si="79"/>
        <v>0</v>
      </c>
      <c r="Q457" s="15">
        <f t="shared" si="80"/>
        <v>0</v>
      </c>
      <c r="R457">
        <v>2</v>
      </c>
      <c r="S457">
        <v>0</v>
      </c>
      <c r="T457">
        <v>3</v>
      </c>
      <c r="U457">
        <v>0</v>
      </c>
      <c r="V457">
        <v>2</v>
      </c>
      <c r="W457" s="16">
        <v>29.766666666700001</v>
      </c>
      <c r="X457" s="26">
        <f t="shared" si="81"/>
        <v>0.9602150537645161</v>
      </c>
      <c r="Y457" s="4">
        <v>26.11</v>
      </c>
      <c r="Z457" s="32">
        <f t="shared" si="82"/>
        <v>0.84225806451612906</v>
      </c>
      <c r="AA457" s="4">
        <v>144.68</v>
      </c>
      <c r="AB457" s="26">
        <f t="shared" si="83"/>
        <v>4.6670967741935483</v>
      </c>
      <c r="AC457" s="21">
        <f t="shared" si="84"/>
        <v>0.15287780315006733</v>
      </c>
      <c r="AD457" s="13">
        <v>4</v>
      </c>
      <c r="AE457" s="13">
        <v>9</v>
      </c>
      <c r="AF457" s="21">
        <f t="shared" si="85"/>
        <v>0.30769230769230771</v>
      </c>
      <c r="AG457">
        <v>0</v>
      </c>
      <c r="AH457">
        <v>2</v>
      </c>
      <c r="AI457" s="42">
        <v>2</v>
      </c>
      <c r="AJ457" s="42">
        <v>20</v>
      </c>
      <c r="AK457" s="42">
        <v>0</v>
      </c>
      <c r="AL457" s="42">
        <v>6</v>
      </c>
      <c r="AM457" s="42">
        <v>14</v>
      </c>
      <c r="AN457" s="42">
        <v>2</v>
      </c>
      <c r="AO457">
        <v>2</v>
      </c>
      <c r="AP457">
        <v>22</v>
      </c>
      <c r="AQ457" s="31">
        <f t="shared" si="86"/>
        <v>8.3333333333333329E-2</v>
      </c>
      <c r="AR457">
        <v>-0.52</v>
      </c>
      <c r="AS457">
        <v>0</v>
      </c>
      <c r="AT457">
        <v>0</v>
      </c>
      <c r="AU457" s="16">
        <f t="shared" si="87"/>
        <v>-87.322864802757564</v>
      </c>
      <c r="AV457" s="4">
        <v>25</v>
      </c>
      <c r="AW457" s="4">
        <v>24.29</v>
      </c>
    </row>
    <row r="458" spans="1:49" x14ac:dyDescent="0.2">
      <c r="A458" s="13" t="s">
        <v>1008</v>
      </c>
      <c r="B458" s="13" t="s">
        <v>1767</v>
      </c>
      <c r="C458" s="1" t="s">
        <v>167</v>
      </c>
      <c r="D458" s="13" t="s">
        <v>173</v>
      </c>
      <c r="E458" s="13">
        <v>1</v>
      </c>
      <c r="F458" s="13">
        <v>0</v>
      </c>
      <c r="G458" s="13">
        <v>0</v>
      </c>
      <c r="H458" s="40">
        <f t="shared" si="77"/>
        <v>0</v>
      </c>
      <c r="I458">
        <v>0</v>
      </c>
      <c r="J458">
        <v>0</v>
      </c>
      <c r="K458">
        <v>0</v>
      </c>
      <c r="L458" s="20">
        <f t="shared" si="78"/>
        <v>0</v>
      </c>
      <c r="M458">
        <v>0</v>
      </c>
      <c r="N458">
        <v>0</v>
      </c>
      <c r="O458">
        <v>0</v>
      </c>
      <c r="P458" s="15">
        <f t="shared" si="79"/>
        <v>0</v>
      </c>
      <c r="Q458" s="15">
        <f t="shared" si="80"/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 s="16">
        <v>1.35</v>
      </c>
      <c r="X458" s="26">
        <f t="shared" si="81"/>
        <v>1.35</v>
      </c>
      <c r="Y458" s="4">
        <v>1.39</v>
      </c>
      <c r="Z458" s="32">
        <f t="shared" si="82"/>
        <v>1.39</v>
      </c>
      <c r="AA458" s="4">
        <v>6.17</v>
      </c>
      <c r="AB458" s="26">
        <f t="shared" si="83"/>
        <v>6.17</v>
      </c>
      <c r="AC458" s="21">
        <f t="shared" si="84"/>
        <v>0.18386243386243387</v>
      </c>
      <c r="AD458" s="1"/>
      <c r="AE458" s="1"/>
      <c r="AF458" s="21" t="str">
        <f t="shared" si="85"/>
        <v xml:space="preserve"> </v>
      </c>
      <c r="AG458">
        <v>0</v>
      </c>
      <c r="AH458">
        <v>1</v>
      </c>
      <c r="AI458" s="42">
        <v>0</v>
      </c>
      <c r="AJ458" s="42">
        <v>0</v>
      </c>
      <c r="AK458" s="42">
        <v>0</v>
      </c>
      <c r="AL458" s="42">
        <v>2</v>
      </c>
      <c r="AM458" s="42">
        <v>2</v>
      </c>
      <c r="AN458" s="42">
        <v>0</v>
      </c>
      <c r="AO458">
        <v>0</v>
      </c>
      <c r="AP458">
        <v>1</v>
      </c>
      <c r="AQ458" s="31">
        <f t="shared" si="86"/>
        <v>0</v>
      </c>
      <c r="AR458">
        <v>-16.670000000000002</v>
      </c>
      <c r="AS458">
        <v>0</v>
      </c>
      <c r="AT458">
        <v>0</v>
      </c>
      <c r="AU458" s="16">
        <f t="shared" si="87"/>
        <v>-215.82733812949641</v>
      </c>
      <c r="AV458" s="4">
        <v>100</v>
      </c>
      <c r="AW458" s="4">
        <v>100</v>
      </c>
    </row>
    <row r="459" spans="1:49" x14ac:dyDescent="0.2">
      <c r="A459" s="13" t="s">
        <v>1252</v>
      </c>
      <c r="B459" s="13" t="s">
        <v>1770</v>
      </c>
      <c r="C459" s="1" t="s">
        <v>482</v>
      </c>
      <c r="D459" s="13" t="s">
        <v>146</v>
      </c>
      <c r="E459" s="13">
        <v>67</v>
      </c>
      <c r="F459" s="13">
        <v>0</v>
      </c>
      <c r="G459" s="13">
        <v>0</v>
      </c>
      <c r="H459" s="40">
        <f t="shared" si="77"/>
        <v>0</v>
      </c>
      <c r="I459">
        <v>0</v>
      </c>
      <c r="J459">
        <v>0</v>
      </c>
      <c r="K459">
        <v>0</v>
      </c>
      <c r="L459" s="20">
        <f t="shared" si="78"/>
        <v>0</v>
      </c>
      <c r="M459">
        <v>1</v>
      </c>
      <c r="N459">
        <v>2</v>
      </c>
      <c r="O459">
        <v>1</v>
      </c>
      <c r="P459" s="15">
        <f t="shared" si="79"/>
        <v>0</v>
      </c>
      <c r="Q459" s="15">
        <f t="shared" si="80"/>
        <v>0</v>
      </c>
      <c r="R459">
        <v>7</v>
      </c>
      <c r="S459">
        <v>3</v>
      </c>
      <c r="T459">
        <v>1</v>
      </c>
      <c r="U459">
        <v>0</v>
      </c>
      <c r="V459">
        <v>0</v>
      </c>
      <c r="W459" s="16">
        <v>33.4666666667</v>
      </c>
      <c r="X459" s="26">
        <f t="shared" si="81"/>
        <v>0.49950248756268656</v>
      </c>
      <c r="Y459" s="4">
        <v>29.84</v>
      </c>
      <c r="Z459" s="32">
        <f t="shared" si="82"/>
        <v>0.44537313432835823</v>
      </c>
      <c r="AA459" s="4">
        <v>311.54000000000002</v>
      </c>
      <c r="AB459" s="26">
        <f t="shared" si="83"/>
        <v>4.6498507462686574</v>
      </c>
      <c r="AC459" s="21">
        <f t="shared" si="84"/>
        <v>8.7409924424395102E-2</v>
      </c>
      <c r="AD459" s="13">
        <v>6</v>
      </c>
      <c r="AE459" s="13">
        <v>19</v>
      </c>
      <c r="AF459" s="21">
        <f t="shared" si="85"/>
        <v>0.24</v>
      </c>
      <c r="AG459">
        <v>0</v>
      </c>
      <c r="AH459">
        <v>7</v>
      </c>
      <c r="AI459" s="42">
        <v>1</v>
      </c>
      <c r="AJ459" s="42">
        <v>18</v>
      </c>
      <c r="AK459" s="42">
        <v>2</v>
      </c>
      <c r="AL459" s="42">
        <v>13</v>
      </c>
      <c r="AM459" s="42">
        <v>14</v>
      </c>
      <c r="AN459" s="42">
        <v>2</v>
      </c>
      <c r="AO459">
        <v>4</v>
      </c>
      <c r="AP459">
        <v>26</v>
      </c>
      <c r="AQ459" s="31">
        <f t="shared" si="86"/>
        <v>0.13333333333333333</v>
      </c>
      <c r="AR459">
        <v>-0.13</v>
      </c>
      <c r="AS459">
        <v>0</v>
      </c>
      <c r="AT459">
        <v>1</v>
      </c>
      <c r="AU459" s="16">
        <f t="shared" si="87"/>
        <v>-94.504021447721186</v>
      </c>
      <c r="AV459" s="4">
        <v>3.7</v>
      </c>
      <c r="AW459" s="4">
        <v>-4.93</v>
      </c>
    </row>
    <row r="460" spans="1:49" x14ac:dyDescent="0.2">
      <c r="A460" s="13" t="s">
        <v>1772</v>
      </c>
      <c r="B460" s="13" t="s">
        <v>1773</v>
      </c>
      <c r="C460" s="1" t="s">
        <v>167</v>
      </c>
      <c r="D460" s="13" t="s">
        <v>146</v>
      </c>
      <c r="E460" s="13">
        <v>57</v>
      </c>
      <c r="F460" s="13">
        <v>0</v>
      </c>
      <c r="G460" s="13">
        <v>0</v>
      </c>
      <c r="H460" s="40">
        <f t="shared" si="77"/>
        <v>0</v>
      </c>
      <c r="I460">
        <v>0</v>
      </c>
      <c r="J460">
        <v>0</v>
      </c>
      <c r="K460">
        <v>0</v>
      </c>
      <c r="L460" s="20">
        <f t="shared" si="78"/>
        <v>0</v>
      </c>
      <c r="M460">
        <v>0</v>
      </c>
      <c r="N460">
        <v>0</v>
      </c>
      <c r="O460">
        <v>0</v>
      </c>
      <c r="P460" s="15">
        <f t="shared" si="79"/>
        <v>0</v>
      </c>
      <c r="Q460" s="15">
        <f t="shared" si="80"/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s="16">
        <v>0.18333333330000001</v>
      </c>
      <c r="X460" s="26">
        <f t="shared" si="81"/>
        <v>3.2163742684210529E-3</v>
      </c>
      <c r="Y460" s="4">
        <v>0.08</v>
      </c>
      <c r="Z460" s="32">
        <f t="shared" si="82"/>
        <v>1.4035087719298247E-3</v>
      </c>
      <c r="AA460" s="4">
        <v>297.62</v>
      </c>
      <c r="AB460" s="26">
        <f t="shared" si="83"/>
        <v>5.2214035087719299</v>
      </c>
      <c r="AC460" s="21">
        <f t="shared" si="84"/>
        <v>2.6872690628149142E-4</v>
      </c>
      <c r="AD460" s="13">
        <v>1</v>
      </c>
      <c r="AE460" s="13">
        <v>0</v>
      </c>
      <c r="AF460" s="21">
        <f t="shared" si="85"/>
        <v>1</v>
      </c>
      <c r="AG460">
        <v>0</v>
      </c>
      <c r="AH460">
        <v>0</v>
      </c>
      <c r="AI460" s="42">
        <v>0</v>
      </c>
      <c r="AJ460" s="42">
        <v>0</v>
      </c>
      <c r="AK460" s="42">
        <v>0</v>
      </c>
      <c r="AL460" s="42">
        <v>0</v>
      </c>
      <c r="AM460" s="42">
        <v>0</v>
      </c>
      <c r="AN460" s="42">
        <v>0</v>
      </c>
      <c r="AO460">
        <v>0</v>
      </c>
      <c r="AP460">
        <v>0</v>
      </c>
      <c r="AQ460" s="31">
        <f t="shared" si="86"/>
        <v>0</v>
      </c>
      <c r="AR460"/>
      <c r="AS460">
        <v>0</v>
      </c>
      <c r="AT460">
        <v>0</v>
      </c>
      <c r="AU460" s="16">
        <f t="shared" si="87"/>
        <v>0</v>
      </c>
      <c r="AV460" s="4">
        <v>0</v>
      </c>
      <c r="AW460" s="4">
        <v>-4.8100000000000005</v>
      </c>
    </row>
    <row r="461" spans="1:49" x14ac:dyDescent="0.2">
      <c r="A461" s="13" t="s">
        <v>423</v>
      </c>
      <c r="B461" s="13" t="s">
        <v>1776</v>
      </c>
      <c r="C461" s="1" t="s">
        <v>287</v>
      </c>
      <c r="D461" s="13" t="s">
        <v>173</v>
      </c>
      <c r="E461" s="13">
        <v>78</v>
      </c>
      <c r="F461" s="13">
        <v>0</v>
      </c>
      <c r="G461" s="13">
        <v>1</v>
      </c>
      <c r="H461" s="40">
        <f t="shared" si="77"/>
        <v>1</v>
      </c>
      <c r="I461">
        <v>0</v>
      </c>
      <c r="J461">
        <v>0</v>
      </c>
      <c r="K461">
        <v>1</v>
      </c>
      <c r="L461" s="20">
        <f t="shared" si="78"/>
        <v>0</v>
      </c>
      <c r="M461">
        <v>2</v>
      </c>
      <c r="N461">
        <v>0</v>
      </c>
      <c r="O461">
        <v>0</v>
      </c>
      <c r="P461" s="15">
        <f t="shared" si="79"/>
        <v>0</v>
      </c>
      <c r="Q461" s="15">
        <f t="shared" si="80"/>
        <v>0</v>
      </c>
      <c r="R461">
        <v>4</v>
      </c>
      <c r="S461">
        <v>4</v>
      </c>
      <c r="T461">
        <v>1</v>
      </c>
      <c r="U461">
        <v>0</v>
      </c>
      <c r="V461">
        <v>2</v>
      </c>
      <c r="W461" s="16">
        <v>52.766666666699997</v>
      </c>
      <c r="X461" s="26">
        <f t="shared" si="81"/>
        <v>0.67649572649615386</v>
      </c>
      <c r="Y461" s="4">
        <v>49.29</v>
      </c>
      <c r="Z461" s="32">
        <f t="shared" si="82"/>
        <v>0.63192307692307692</v>
      </c>
      <c r="AA461" s="4">
        <v>271.12</v>
      </c>
      <c r="AB461" s="26">
        <f t="shared" si="83"/>
        <v>3.4758974358974362</v>
      </c>
      <c r="AC461" s="21">
        <f t="shared" si="84"/>
        <v>0.15383414999531847</v>
      </c>
      <c r="AD461" s="1"/>
      <c r="AE461" s="1"/>
      <c r="AF461" s="21" t="str">
        <f t="shared" si="85"/>
        <v xml:space="preserve"> </v>
      </c>
      <c r="AG461">
        <v>1</v>
      </c>
      <c r="AH461">
        <v>10</v>
      </c>
      <c r="AI461" s="42">
        <v>10</v>
      </c>
      <c r="AJ461" s="42">
        <v>40</v>
      </c>
      <c r="AK461" s="42">
        <v>1</v>
      </c>
      <c r="AL461" s="42">
        <v>14</v>
      </c>
      <c r="AM461" s="42">
        <v>17</v>
      </c>
      <c r="AN461" s="42">
        <v>2</v>
      </c>
      <c r="AO461">
        <v>9</v>
      </c>
      <c r="AP461">
        <v>42</v>
      </c>
      <c r="AQ461" s="31">
        <f t="shared" si="86"/>
        <v>0.17647058823529413</v>
      </c>
      <c r="AR461">
        <v>2.87</v>
      </c>
      <c r="AS461">
        <v>0</v>
      </c>
      <c r="AT461">
        <v>2</v>
      </c>
      <c r="AU461" s="16">
        <f t="shared" si="87"/>
        <v>-81.558125380401705</v>
      </c>
      <c r="AV461" s="4">
        <v>12.5</v>
      </c>
      <c r="AW461" s="4">
        <v>4.99</v>
      </c>
    </row>
    <row r="462" spans="1:49" x14ac:dyDescent="0.2">
      <c r="A462" s="13" t="s">
        <v>1778</v>
      </c>
      <c r="B462" s="13" t="s">
        <v>1779</v>
      </c>
      <c r="C462" s="1" t="s">
        <v>287</v>
      </c>
      <c r="D462" s="13" t="s">
        <v>146</v>
      </c>
      <c r="E462" s="13">
        <v>76</v>
      </c>
      <c r="F462" s="13">
        <v>0</v>
      </c>
      <c r="G462" s="13">
        <v>0</v>
      </c>
      <c r="H462" s="40">
        <f t="shared" si="77"/>
        <v>0</v>
      </c>
      <c r="I462">
        <v>0</v>
      </c>
      <c r="J462">
        <v>0</v>
      </c>
      <c r="K462">
        <v>0</v>
      </c>
      <c r="L462" s="20">
        <f t="shared" si="78"/>
        <v>0</v>
      </c>
      <c r="M462">
        <v>0</v>
      </c>
      <c r="N462">
        <v>0</v>
      </c>
      <c r="O462">
        <v>0</v>
      </c>
      <c r="P462" s="15">
        <f t="shared" si="79"/>
        <v>0</v>
      </c>
      <c r="Q462" s="15">
        <f t="shared" si="80"/>
        <v>0</v>
      </c>
      <c r="R462">
        <v>2</v>
      </c>
      <c r="S462">
        <v>0</v>
      </c>
      <c r="T462">
        <v>0</v>
      </c>
      <c r="U462">
        <v>0</v>
      </c>
      <c r="V462">
        <v>0</v>
      </c>
      <c r="W462" s="16">
        <v>3.0166666666999999</v>
      </c>
      <c r="X462" s="26">
        <f t="shared" si="81"/>
        <v>3.969298245657895E-2</v>
      </c>
      <c r="Y462" s="4">
        <v>1.9</v>
      </c>
      <c r="Z462" s="32">
        <f t="shared" si="82"/>
        <v>2.4999999999999998E-2</v>
      </c>
      <c r="AA462" s="4">
        <v>303.45999999999998</v>
      </c>
      <c r="AB462" s="26">
        <f t="shared" si="83"/>
        <v>3.9928947368421048</v>
      </c>
      <c r="AC462" s="21">
        <f t="shared" si="84"/>
        <v>6.2221640031438303E-3</v>
      </c>
      <c r="AD462" s="13">
        <v>0</v>
      </c>
      <c r="AE462" s="13">
        <v>0</v>
      </c>
      <c r="AF462" s="21" t="str">
        <f t="shared" si="85"/>
        <v xml:space="preserve"> </v>
      </c>
      <c r="AG462">
        <v>0</v>
      </c>
      <c r="AH462">
        <v>0</v>
      </c>
      <c r="AI462" s="42">
        <v>0</v>
      </c>
      <c r="AJ462" s="42">
        <v>0</v>
      </c>
      <c r="AK462" s="42">
        <v>0</v>
      </c>
      <c r="AL462" s="42">
        <v>0</v>
      </c>
      <c r="AM462" s="42">
        <v>4</v>
      </c>
      <c r="AN462" s="42">
        <v>0</v>
      </c>
      <c r="AO462">
        <v>0</v>
      </c>
      <c r="AP462">
        <v>1</v>
      </c>
      <c r="AQ462" s="31">
        <f t="shared" si="86"/>
        <v>0</v>
      </c>
      <c r="AR462">
        <v>-15.38</v>
      </c>
      <c r="AS462">
        <v>0</v>
      </c>
      <c r="AT462">
        <v>1</v>
      </c>
      <c r="AU462" s="16">
        <f t="shared" si="87"/>
        <v>-126.31578947368421</v>
      </c>
      <c r="AV462" s="4">
        <v>0</v>
      </c>
      <c r="AW462" s="4">
        <v>-8.5</v>
      </c>
    </row>
    <row r="463" spans="1:49" x14ac:dyDescent="0.2">
      <c r="A463" s="13" t="s">
        <v>262</v>
      </c>
      <c r="B463" s="13" t="s">
        <v>1781</v>
      </c>
      <c r="C463" s="1" t="s">
        <v>482</v>
      </c>
      <c r="D463" s="13" t="s">
        <v>146</v>
      </c>
      <c r="E463" s="13">
        <v>80</v>
      </c>
      <c r="F463" s="13">
        <v>0</v>
      </c>
      <c r="G463" s="13">
        <v>2</v>
      </c>
      <c r="H463" s="40">
        <f t="shared" si="77"/>
        <v>2</v>
      </c>
      <c r="I463">
        <v>0</v>
      </c>
      <c r="J463">
        <v>2</v>
      </c>
      <c r="K463">
        <v>0</v>
      </c>
      <c r="L463" s="20">
        <f t="shared" si="78"/>
        <v>42</v>
      </c>
      <c r="M463">
        <v>11</v>
      </c>
      <c r="N463">
        <v>1</v>
      </c>
      <c r="O463">
        <v>2</v>
      </c>
      <c r="P463" s="15">
        <f t="shared" si="79"/>
        <v>0</v>
      </c>
      <c r="Q463" s="15">
        <f t="shared" si="80"/>
        <v>0</v>
      </c>
      <c r="R463">
        <v>8</v>
      </c>
      <c r="S463">
        <v>2</v>
      </c>
      <c r="T463">
        <v>1</v>
      </c>
      <c r="U463">
        <v>5</v>
      </c>
      <c r="V463">
        <v>5</v>
      </c>
      <c r="W463" s="16">
        <v>135.5833333333</v>
      </c>
      <c r="X463" s="26">
        <f t="shared" si="81"/>
        <v>1.6947916666662501</v>
      </c>
      <c r="Y463" s="4">
        <v>140.78</v>
      </c>
      <c r="Z463" s="32">
        <f t="shared" si="82"/>
        <v>1.7597499999999999</v>
      </c>
      <c r="AA463" s="4">
        <v>278.52</v>
      </c>
      <c r="AB463" s="26">
        <f t="shared" si="83"/>
        <v>3.4814999999999996</v>
      </c>
      <c r="AC463" s="21">
        <f t="shared" si="84"/>
        <v>0.33575005962318155</v>
      </c>
      <c r="AD463" s="13">
        <v>59</v>
      </c>
      <c r="AE463" s="13">
        <v>105</v>
      </c>
      <c r="AF463" s="21">
        <f t="shared" si="85"/>
        <v>0.3597560975609756</v>
      </c>
      <c r="AG463">
        <v>1</v>
      </c>
      <c r="AH463">
        <v>15</v>
      </c>
      <c r="AI463" s="42">
        <v>20</v>
      </c>
      <c r="AJ463" s="42">
        <v>114</v>
      </c>
      <c r="AK463" s="42">
        <v>4</v>
      </c>
      <c r="AL463" s="42">
        <v>50</v>
      </c>
      <c r="AM463" s="42">
        <v>47</v>
      </c>
      <c r="AN463" s="42">
        <v>8</v>
      </c>
      <c r="AO463">
        <v>16</v>
      </c>
      <c r="AP463">
        <v>102</v>
      </c>
      <c r="AQ463" s="31">
        <f t="shared" si="86"/>
        <v>0.13559322033898305</v>
      </c>
      <c r="AR463">
        <v>-2.85</v>
      </c>
      <c r="AS463">
        <v>0</v>
      </c>
      <c r="AT463">
        <v>1</v>
      </c>
      <c r="AU463" s="16">
        <f t="shared" si="87"/>
        <v>-82.256002273050143</v>
      </c>
      <c r="AV463" s="4">
        <v>7.05</v>
      </c>
      <c r="AW463" s="4">
        <v>-2</v>
      </c>
    </row>
    <row r="464" spans="1:49" x14ac:dyDescent="0.2">
      <c r="A464" s="13" t="s">
        <v>1783</v>
      </c>
      <c r="B464" s="13" t="s">
        <v>1784</v>
      </c>
      <c r="C464" s="1" t="s">
        <v>264</v>
      </c>
      <c r="D464" s="13" t="s">
        <v>146</v>
      </c>
      <c r="E464" s="13">
        <v>75</v>
      </c>
      <c r="F464" s="13">
        <v>1</v>
      </c>
      <c r="G464" s="13">
        <v>1</v>
      </c>
      <c r="H464" s="40">
        <f t="shared" si="77"/>
        <v>2</v>
      </c>
      <c r="I464">
        <v>1</v>
      </c>
      <c r="J464">
        <v>0</v>
      </c>
      <c r="K464">
        <v>1</v>
      </c>
      <c r="L464" s="20">
        <f t="shared" si="78"/>
        <v>0</v>
      </c>
      <c r="M464">
        <v>1</v>
      </c>
      <c r="N464">
        <v>0</v>
      </c>
      <c r="O464">
        <v>0</v>
      </c>
      <c r="P464" s="15">
        <f t="shared" si="79"/>
        <v>1</v>
      </c>
      <c r="Q464" s="15">
        <f t="shared" si="80"/>
        <v>1</v>
      </c>
      <c r="R464">
        <v>2</v>
      </c>
      <c r="S464">
        <v>0</v>
      </c>
      <c r="T464">
        <v>2</v>
      </c>
      <c r="U464">
        <v>0</v>
      </c>
      <c r="V464">
        <v>0</v>
      </c>
      <c r="W464" s="16">
        <v>31.1</v>
      </c>
      <c r="X464" s="26">
        <f t="shared" si="81"/>
        <v>0.41466666666666668</v>
      </c>
      <c r="Y464" s="4">
        <v>28.42</v>
      </c>
      <c r="Z464" s="32">
        <f t="shared" si="82"/>
        <v>0.37893333333333334</v>
      </c>
      <c r="AA464" s="4">
        <v>369.81</v>
      </c>
      <c r="AB464" s="26">
        <f t="shared" si="83"/>
        <v>4.9307999999999996</v>
      </c>
      <c r="AC464" s="21">
        <f t="shared" si="84"/>
        <v>7.1365793636843033E-2</v>
      </c>
      <c r="AD464" s="13">
        <v>11</v>
      </c>
      <c r="AE464" s="13">
        <v>7</v>
      </c>
      <c r="AF464" s="21">
        <f t="shared" si="85"/>
        <v>0.61111111111111116</v>
      </c>
      <c r="AG464">
        <v>2</v>
      </c>
      <c r="AH464">
        <v>3</v>
      </c>
      <c r="AI464" s="42">
        <v>3</v>
      </c>
      <c r="AJ464" s="42">
        <v>18</v>
      </c>
      <c r="AK464" s="42">
        <v>0</v>
      </c>
      <c r="AL464" s="42">
        <v>9</v>
      </c>
      <c r="AM464" s="42">
        <v>10</v>
      </c>
      <c r="AN464" s="42">
        <v>0</v>
      </c>
      <c r="AO464">
        <v>1</v>
      </c>
      <c r="AP464">
        <v>18</v>
      </c>
      <c r="AQ464" s="31">
        <f t="shared" si="86"/>
        <v>5.2631578947368418E-2</v>
      </c>
      <c r="AR464">
        <v>-7.36</v>
      </c>
      <c r="AS464">
        <v>0</v>
      </c>
      <c r="AT464">
        <v>1</v>
      </c>
      <c r="AU464" s="16">
        <f t="shared" si="87"/>
        <v>-73.89162561576353</v>
      </c>
      <c r="AV464" s="4">
        <v>33.33</v>
      </c>
      <c r="AW464" s="4">
        <v>25.38</v>
      </c>
    </row>
    <row r="465" spans="1:49" x14ac:dyDescent="0.2">
      <c r="A465" s="13" t="s">
        <v>193</v>
      </c>
      <c r="B465" s="13" t="s">
        <v>1787</v>
      </c>
      <c r="C465" s="1" t="s">
        <v>249</v>
      </c>
      <c r="D465" s="13" t="s">
        <v>129</v>
      </c>
      <c r="E465" s="13">
        <v>9</v>
      </c>
      <c r="F465" s="13">
        <v>0</v>
      </c>
      <c r="G465" s="13">
        <v>0</v>
      </c>
      <c r="H465" s="40">
        <f t="shared" si="77"/>
        <v>0</v>
      </c>
      <c r="I465">
        <v>0</v>
      </c>
      <c r="J465">
        <v>0</v>
      </c>
      <c r="K465">
        <v>0</v>
      </c>
      <c r="L465" s="20">
        <f t="shared" si="78"/>
        <v>0</v>
      </c>
      <c r="M465">
        <v>0</v>
      </c>
      <c r="N465">
        <v>0</v>
      </c>
      <c r="O465">
        <v>0</v>
      </c>
      <c r="P465" s="15">
        <f t="shared" si="79"/>
        <v>0</v>
      </c>
      <c r="Q465" s="15">
        <f t="shared" si="80"/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s="16">
        <v>0</v>
      </c>
      <c r="X465" s="26">
        <f t="shared" si="81"/>
        <v>0</v>
      </c>
      <c r="Y465" s="4">
        <v>0</v>
      </c>
      <c r="Z465" s="32">
        <f t="shared" si="82"/>
        <v>0</v>
      </c>
      <c r="AA465" s="4">
        <v>49.96</v>
      </c>
      <c r="AB465" s="26">
        <f t="shared" si="83"/>
        <v>5.5511111111111111</v>
      </c>
      <c r="AC465" s="21">
        <f t="shared" si="84"/>
        <v>0</v>
      </c>
      <c r="AD465" s="13">
        <v>0</v>
      </c>
      <c r="AE465" s="13">
        <v>0</v>
      </c>
      <c r="AF465" s="21" t="str">
        <f t="shared" si="85"/>
        <v xml:space="preserve"> </v>
      </c>
      <c r="AG465">
        <v>0</v>
      </c>
      <c r="AH465">
        <v>0</v>
      </c>
      <c r="AI465" s="42">
        <v>0</v>
      </c>
      <c r="AJ465" s="42">
        <v>0</v>
      </c>
      <c r="AK465" s="42">
        <v>0</v>
      </c>
      <c r="AL465" s="42">
        <v>0</v>
      </c>
      <c r="AM465" s="42">
        <v>0</v>
      </c>
      <c r="AN465" s="42">
        <v>0</v>
      </c>
      <c r="AO465">
        <v>0</v>
      </c>
      <c r="AP465">
        <v>0</v>
      </c>
      <c r="AQ465" s="31">
        <f t="shared" si="86"/>
        <v>0</v>
      </c>
      <c r="AR465"/>
      <c r="AS465">
        <v>0</v>
      </c>
      <c r="AT465">
        <v>0</v>
      </c>
      <c r="AU465" s="16">
        <f t="shared" si="87"/>
        <v>0</v>
      </c>
    </row>
    <row r="466" spans="1:49" x14ac:dyDescent="0.2">
      <c r="A466" s="13" t="s">
        <v>665</v>
      </c>
      <c r="B466" s="13" t="s">
        <v>1790</v>
      </c>
      <c r="C466" s="1" t="s">
        <v>292</v>
      </c>
      <c r="D466" s="13" t="s">
        <v>173</v>
      </c>
      <c r="E466" s="13">
        <v>43</v>
      </c>
      <c r="F466" s="13">
        <v>0</v>
      </c>
      <c r="G466" s="13">
        <v>0</v>
      </c>
      <c r="H466" s="40">
        <f t="shared" si="77"/>
        <v>0</v>
      </c>
      <c r="I466">
        <v>0</v>
      </c>
      <c r="J466">
        <v>0</v>
      </c>
      <c r="K466">
        <v>0</v>
      </c>
      <c r="L466" s="20">
        <f t="shared" si="78"/>
        <v>0</v>
      </c>
      <c r="M466">
        <v>0</v>
      </c>
      <c r="N466">
        <v>0</v>
      </c>
      <c r="O466">
        <v>0</v>
      </c>
      <c r="P466" s="15">
        <f t="shared" si="79"/>
        <v>0</v>
      </c>
      <c r="Q466" s="15">
        <f t="shared" si="80"/>
        <v>0</v>
      </c>
      <c r="R466">
        <v>3</v>
      </c>
      <c r="S466">
        <v>1</v>
      </c>
      <c r="T466">
        <v>0</v>
      </c>
      <c r="U466">
        <v>0</v>
      </c>
      <c r="V466">
        <v>0</v>
      </c>
      <c r="W466" s="16">
        <v>17.75</v>
      </c>
      <c r="X466" s="26">
        <f t="shared" si="81"/>
        <v>0.41279069767441862</v>
      </c>
      <c r="Y466" s="4">
        <v>18.54</v>
      </c>
      <c r="Z466" s="32">
        <f t="shared" si="82"/>
        <v>0.43116279069767438</v>
      </c>
      <c r="AA466" s="4">
        <v>204.93</v>
      </c>
      <c r="AB466" s="26">
        <f t="shared" si="83"/>
        <v>4.7658139534883723</v>
      </c>
      <c r="AC466" s="21">
        <f t="shared" si="84"/>
        <v>8.2964156262585576E-2</v>
      </c>
      <c r="AD466" s="1"/>
      <c r="AE466" s="1"/>
      <c r="AF466" s="21" t="str">
        <f t="shared" si="85"/>
        <v xml:space="preserve"> </v>
      </c>
      <c r="AG466">
        <v>0</v>
      </c>
      <c r="AH466">
        <v>3</v>
      </c>
      <c r="AI466" s="42">
        <v>1</v>
      </c>
      <c r="AJ466" s="42">
        <v>16</v>
      </c>
      <c r="AK466" s="42">
        <v>0</v>
      </c>
      <c r="AL466" s="42">
        <v>5</v>
      </c>
      <c r="AM466" s="42">
        <v>8</v>
      </c>
      <c r="AN466" s="42">
        <v>2</v>
      </c>
      <c r="AO466">
        <v>2</v>
      </c>
      <c r="AP466">
        <v>17</v>
      </c>
      <c r="AQ466" s="31">
        <f t="shared" si="86"/>
        <v>0.10526315789473684</v>
      </c>
      <c r="AR466">
        <v>1.44</v>
      </c>
      <c r="AS466">
        <v>1</v>
      </c>
      <c r="AT466">
        <v>0</v>
      </c>
      <c r="AU466" s="16">
        <f t="shared" si="87"/>
        <v>-93.851132686084142</v>
      </c>
      <c r="AV466" s="4">
        <v>16.670000000000002</v>
      </c>
      <c r="AW466" s="4">
        <v>7.9</v>
      </c>
    </row>
    <row r="467" spans="1:49" x14ac:dyDescent="0.2">
      <c r="A467" s="13" t="s">
        <v>170</v>
      </c>
      <c r="B467" s="13" t="s">
        <v>1793</v>
      </c>
      <c r="C467" s="13" t="s">
        <v>554</v>
      </c>
      <c r="D467" s="13" t="s">
        <v>503</v>
      </c>
      <c r="E467" s="13">
        <v>2</v>
      </c>
      <c r="F467" s="13">
        <v>0</v>
      </c>
      <c r="G467" s="13">
        <v>0</v>
      </c>
      <c r="H467" s="40">
        <f t="shared" si="77"/>
        <v>0</v>
      </c>
      <c r="I467">
        <v>0</v>
      </c>
      <c r="J467">
        <v>0</v>
      </c>
      <c r="K467">
        <v>0</v>
      </c>
      <c r="L467" s="20">
        <f t="shared" si="78"/>
        <v>0</v>
      </c>
      <c r="M467">
        <v>0</v>
      </c>
      <c r="N467">
        <v>0</v>
      </c>
      <c r="O467">
        <v>0</v>
      </c>
      <c r="P467" s="15">
        <f t="shared" si="79"/>
        <v>0</v>
      </c>
      <c r="Q467" s="15">
        <f t="shared" si="80"/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s="16">
        <v>3.3333333300000004E-2</v>
      </c>
      <c r="X467" s="26">
        <f t="shared" si="81"/>
        <v>1.6666666650000002E-2</v>
      </c>
      <c r="Y467" s="4">
        <v>0</v>
      </c>
      <c r="Z467" s="32">
        <f t="shared" si="82"/>
        <v>0</v>
      </c>
      <c r="AA467" s="4">
        <v>10.119999999999999</v>
      </c>
      <c r="AB467" s="26">
        <f t="shared" si="83"/>
        <v>5.0599999999999996</v>
      </c>
      <c r="AC467" s="21">
        <f t="shared" si="84"/>
        <v>0</v>
      </c>
      <c r="AD467" s="13">
        <v>0</v>
      </c>
      <c r="AE467" s="13">
        <v>0</v>
      </c>
      <c r="AF467" s="21" t="str">
        <f t="shared" si="85"/>
        <v xml:space="preserve"> </v>
      </c>
      <c r="AG467">
        <v>0</v>
      </c>
      <c r="AH467">
        <v>0</v>
      </c>
      <c r="AI467" s="42">
        <v>0</v>
      </c>
      <c r="AJ467" s="42">
        <v>0</v>
      </c>
      <c r="AK467" s="42">
        <v>0</v>
      </c>
      <c r="AL467" s="42">
        <v>0</v>
      </c>
      <c r="AM467" s="42">
        <v>0</v>
      </c>
      <c r="AN467" s="42">
        <v>0</v>
      </c>
      <c r="AO467">
        <v>0</v>
      </c>
      <c r="AP467">
        <v>0</v>
      </c>
      <c r="AQ467" s="31">
        <f t="shared" si="86"/>
        <v>0</v>
      </c>
      <c r="AR467"/>
      <c r="AS467">
        <v>0</v>
      </c>
      <c r="AT467">
        <v>0</v>
      </c>
      <c r="AU467" s="16">
        <f t="shared" si="87"/>
        <v>0</v>
      </c>
    </row>
    <row r="468" spans="1:49" x14ac:dyDescent="0.2">
      <c r="A468" s="13" t="s">
        <v>1796</v>
      </c>
      <c r="B468" s="13" t="s">
        <v>1797</v>
      </c>
      <c r="C468" s="1" t="s">
        <v>446</v>
      </c>
      <c r="D468" s="13" t="s">
        <v>129</v>
      </c>
      <c r="E468" s="13">
        <v>26</v>
      </c>
      <c r="F468" s="13">
        <v>0</v>
      </c>
      <c r="G468" s="13">
        <v>0</v>
      </c>
      <c r="H468" s="40">
        <f t="shared" si="77"/>
        <v>0</v>
      </c>
      <c r="I468">
        <v>0</v>
      </c>
      <c r="J468">
        <v>0</v>
      </c>
      <c r="K468">
        <v>0</v>
      </c>
      <c r="L468" s="20">
        <f t="shared" si="78"/>
        <v>0</v>
      </c>
      <c r="M468">
        <v>0</v>
      </c>
      <c r="N468">
        <v>0</v>
      </c>
      <c r="O468">
        <v>0</v>
      </c>
      <c r="P468" s="15">
        <f t="shared" si="79"/>
        <v>0</v>
      </c>
      <c r="Q468" s="15">
        <f t="shared" si="80"/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s="16">
        <v>0</v>
      </c>
      <c r="X468" s="26">
        <f t="shared" si="81"/>
        <v>0</v>
      </c>
      <c r="Y468" s="4">
        <v>0</v>
      </c>
      <c r="Z468" s="32">
        <f t="shared" si="82"/>
        <v>0</v>
      </c>
      <c r="AA468" s="4">
        <v>146.24</v>
      </c>
      <c r="AB468" s="26">
        <f t="shared" si="83"/>
        <v>5.6246153846153852</v>
      </c>
      <c r="AC468" s="21">
        <f t="shared" si="84"/>
        <v>0</v>
      </c>
      <c r="AD468" s="13">
        <v>0</v>
      </c>
      <c r="AE468" s="13">
        <v>0</v>
      </c>
      <c r="AF468" s="21" t="str">
        <f t="shared" si="85"/>
        <v xml:space="preserve"> </v>
      </c>
      <c r="AG468">
        <v>0</v>
      </c>
      <c r="AH468">
        <v>0</v>
      </c>
      <c r="AI468" s="42">
        <v>0</v>
      </c>
      <c r="AJ468" s="42">
        <v>0</v>
      </c>
      <c r="AK468" s="42">
        <v>0</v>
      </c>
      <c r="AL468" s="42">
        <v>0</v>
      </c>
      <c r="AM468" s="42">
        <v>0</v>
      </c>
      <c r="AN468" s="42">
        <v>0</v>
      </c>
      <c r="AO468">
        <v>0</v>
      </c>
      <c r="AP468">
        <v>0</v>
      </c>
      <c r="AQ468" s="31">
        <f t="shared" si="86"/>
        <v>0</v>
      </c>
      <c r="AR468"/>
      <c r="AS468">
        <v>0</v>
      </c>
      <c r="AT468">
        <v>0</v>
      </c>
      <c r="AU468" s="16">
        <f t="shared" si="87"/>
        <v>0</v>
      </c>
    </row>
    <row r="469" spans="1:49" x14ac:dyDescent="0.2">
      <c r="A469" s="13" t="s">
        <v>1799</v>
      </c>
      <c r="B469" s="13" t="s">
        <v>1800</v>
      </c>
      <c r="C469" s="1" t="s">
        <v>153</v>
      </c>
      <c r="D469" s="13" t="s">
        <v>173</v>
      </c>
      <c r="E469" s="13">
        <v>69</v>
      </c>
      <c r="F469" s="13">
        <v>1</v>
      </c>
      <c r="G469" s="13">
        <v>0</v>
      </c>
      <c r="H469" s="40">
        <f t="shared" si="77"/>
        <v>1</v>
      </c>
      <c r="I469">
        <v>1</v>
      </c>
      <c r="J469">
        <v>0</v>
      </c>
      <c r="K469">
        <v>0</v>
      </c>
      <c r="L469" s="20">
        <f t="shared" si="78"/>
        <v>0</v>
      </c>
      <c r="M469">
        <v>7</v>
      </c>
      <c r="N469">
        <v>0</v>
      </c>
      <c r="O469">
        <v>0</v>
      </c>
      <c r="P469" s="15">
        <f t="shared" si="79"/>
        <v>0.14285714285714285</v>
      </c>
      <c r="Q469" s="15">
        <f t="shared" si="80"/>
        <v>0.14285714285714285</v>
      </c>
      <c r="R469">
        <v>17</v>
      </c>
      <c r="S469">
        <v>13</v>
      </c>
      <c r="T469">
        <v>8</v>
      </c>
      <c r="U469">
        <v>7</v>
      </c>
      <c r="V469">
        <v>5</v>
      </c>
      <c r="W469" s="16">
        <v>192.03333333329999</v>
      </c>
      <c r="X469" s="26">
        <f t="shared" si="81"/>
        <v>2.7830917874391305</v>
      </c>
      <c r="Y469" s="4">
        <v>185.52</v>
      </c>
      <c r="Z469" s="32">
        <f t="shared" si="82"/>
        <v>2.6886956521739132</v>
      </c>
      <c r="AA469" s="4">
        <v>196.03</v>
      </c>
      <c r="AB469" s="26">
        <f t="shared" si="83"/>
        <v>2.8410144927536232</v>
      </c>
      <c r="AC469" s="21">
        <f t="shared" si="84"/>
        <v>0.48622723103131965</v>
      </c>
      <c r="AD469" s="1"/>
      <c r="AE469" s="1"/>
      <c r="AF469" s="21" t="str">
        <f t="shared" si="85"/>
        <v xml:space="preserve"> </v>
      </c>
      <c r="AG469">
        <v>3</v>
      </c>
      <c r="AH469">
        <v>18</v>
      </c>
      <c r="AI469" s="42">
        <v>19</v>
      </c>
      <c r="AJ469" s="42">
        <v>163</v>
      </c>
      <c r="AK469" s="42">
        <v>3</v>
      </c>
      <c r="AL469" s="42">
        <v>82</v>
      </c>
      <c r="AM469" s="42">
        <v>72</v>
      </c>
      <c r="AN469" s="42">
        <v>7</v>
      </c>
      <c r="AO469">
        <v>17</v>
      </c>
      <c r="AP469">
        <v>172</v>
      </c>
      <c r="AQ469" s="31">
        <f t="shared" si="86"/>
        <v>8.9947089947089942E-2</v>
      </c>
      <c r="AR469">
        <v>-0.51</v>
      </c>
      <c r="AS469">
        <v>1</v>
      </c>
      <c r="AT469">
        <v>1</v>
      </c>
      <c r="AU469" s="16">
        <f t="shared" si="87"/>
        <v>-97.994825355756788</v>
      </c>
      <c r="AV469" s="4">
        <v>4</v>
      </c>
      <c r="AW469" s="4">
        <v>-4.2300000000000004</v>
      </c>
    </row>
    <row r="470" spans="1:49" x14ac:dyDescent="0.2">
      <c r="A470" s="13" t="s">
        <v>183</v>
      </c>
      <c r="B470" s="13" t="s">
        <v>1804</v>
      </c>
      <c r="C470" s="13" t="s">
        <v>145</v>
      </c>
      <c r="D470" s="13" t="s">
        <v>146</v>
      </c>
      <c r="E470" s="13">
        <v>54</v>
      </c>
      <c r="F470" s="13">
        <v>1</v>
      </c>
      <c r="G470" s="13">
        <v>0</v>
      </c>
      <c r="H470" s="40">
        <f t="shared" si="77"/>
        <v>1</v>
      </c>
      <c r="I470">
        <v>1</v>
      </c>
      <c r="J470">
        <v>0</v>
      </c>
      <c r="K470">
        <v>0</v>
      </c>
      <c r="L470" s="20">
        <f t="shared" si="78"/>
        <v>0</v>
      </c>
      <c r="M470">
        <v>7</v>
      </c>
      <c r="N470">
        <v>2</v>
      </c>
      <c r="O470">
        <v>0</v>
      </c>
      <c r="P470" s="15">
        <f t="shared" si="79"/>
        <v>0.14285714285714285</v>
      </c>
      <c r="Q470" s="15">
        <f t="shared" si="80"/>
        <v>0.1111111111111111</v>
      </c>
      <c r="R470">
        <v>7</v>
      </c>
      <c r="S470">
        <v>4</v>
      </c>
      <c r="T470">
        <v>2</v>
      </c>
      <c r="U470">
        <v>1</v>
      </c>
      <c r="V470">
        <v>6</v>
      </c>
      <c r="W470" s="16">
        <v>145.48333333330001</v>
      </c>
      <c r="X470" s="26">
        <f t="shared" si="81"/>
        <v>2.6941358024685189</v>
      </c>
      <c r="Y470" s="4">
        <v>147.27000000000001</v>
      </c>
      <c r="Z470" s="32">
        <f t="shared" si="82"/>
        <v>2.7272222222222222</v>
      </c>
      <c r="AA470" s="4">
        <v>186</v>
      </c>
      <c r="AB470" s="26">
        <f t="shared" si="83"/>
        <v>3.4444444444444446</v>
      </c>
      <c r="AC470" s="21">
        <f t="shared" si="84"/>
        <v>0.44189395985237195</v>
      </c>
      <c r="AD470" s="13">
        <v>39</v>
      </c>
      <c r="AE470" s="13">
        <v>54</v>
      </c>
      <c r="AF470" s="21">
        <f t="shared" si="85"/>
        <v>0.41935483870967744</v>
      </c>
      <c r="AG470">
        <v>2</v>
      </c>
      <c r="AH470">
        <v>18</v>
      </c>
      <c r="AI470" s="42">
        <v>20</v>
      </c>
      <c r="AJ470" s="42">
        <v>130</v>
      </c>
      <c r="AK470" s="42">
        <v>4</v>
      </c>
      <c r="AL470" s="42">
        <v>39</v>
      </c>
      <c r="AM470" s="42">
        <v>49</v>
      </c>
      <c r="AN470" s="42">
        <v>2</v>
      </c>
      <c r="AO470">
        <v>21</v>
      </c>
      <c r="AP470">
        <v>125</v>
      </c>
      <c r="AQ470" s="31">
        <f t="shared" si="86"/>
        <v>0.14383561643835616</v>
      </c>
      <c r="AR470">
        <v>-2.82</v>
      </c>
      <c r="AS470">
        <v>0</v>
      </c>
      <c r="AT470">
        <v>0</v>
      </c>
      <c r="AU470" s="16">
        <f t="shared" si="87"/>
        <v>-84.74231004277857</v>
      </c>
      <c r="AV470" s="4">
        <v>4.8100000000000005</v>
      </c>
      <c r="AW470" s="4">
        <v>-3.46</v>
      </c>
    </row>
    <row r="471" spans="1:49" x14ac:dyDescent="0.2">
      <c r="A471" s="13" t="s">
        <v>856</v>
      </c>
      <c r="B471" s="13" t="s">
        <v>1808</v>
      </c>
      <c r="C471" s="1" t="s">
        <v>206</v>
      </c>
      <c r="D471" s="13" t="s">
        <v>146</v>
      </c>
      <c r="E471" s="13">
        <v>73</v>
      </c>
      <c r="F471" s="13">
        <v>1</v>
      </c>
      <c r="G471" s="13">
        <v>0</v>
      </c>
      <c r="H471" s="40">
        <f t="shared" si="77"/>
        <v>1</v>
      </c>
      <c r="I471">
        <v>1</v>
      </c>
      <c r="J471">
        <v>0</v>
      </c>
      <c r="K471">
        <v>0</v>
      </c>
      <c r="L471" s="20">
        <f t="shared" si="78"/>
        <v>0</v>
      </c>
      <c r="M471">
        <v>9</v>
      </c>
      <c r="N471">
        <v>1</v>
      </c>
      <c r="O471">
        <v>2</v>
      </c>
      <c r="P471" s="15">
        <f t="shared" si="79"/>
        <v>0.1111111111111111</v>
      </c>
      <c r="Q471" s="15">
        <f t="shared" si="80"/>
        <v>8.3333333333333329E-2</v>
      </c>
      <c r="R471">
        <v>2</v>
      </c>
      <c r="S471">
        <v>5</v>
      </c>
      <c r="T471">
        <v>4</v>
      </c>
      <c r="U471">
        <v>1</v>
      </c>
      <c r="V471">
        <v>2</v>
      </c>
      <c r="W471" s="16">
        <v>104.0666666667</v>
      </c>
      <c r="X471" s="26">
        <f t="shared" si="81"/>
        <v>1.4255707762561645</v>
      </c>
      <c r="Y471" s="4">
        <v>105.44</v>
      </c>
      <c r="Z471" s="32">
        <f t="shared" si="82"/>
        <v>1.4443835616438356</v>
      </c>
      <c r="AA471" s="4">
        <v>235.58</v>
      </c>
      <c r="AB471" s="26">
        <f t="shared" si="83"/>
        <v>3.2271232876712332</v>
      </c>
      <c r="AC471" s="21">
        <f t="shared" si="84"/>
        <v>0.30919007682833849</v>
      </c>
      <c r="AD471" s="13">
        <v>5</v>
      </c>
      <c r="AE471" s="13">
        <v>6</v>
      </c>
      <c r="AF471" s="21">
        <f t="shared" si="85"/>
        <v>0.45454545454545453</v>
      </c>
      <c r="AG471">
        <v>1</v>
      </c>
      <c r="AH471">
        <v>12</v>
      </c>
      <c r="AI471" s="42">
        <v>11</v>
      </c>
      <c r="AJ471" s="42">
        <v>66</v>
      </c>
      <c r="AK471" s="42">
        <v>3</v>
      </c>
      <c r="AL471" s="42">
        <v>52</v>
      </c>
      <c r="AM471" s="42">
        <v>46</v>
      </c>
      <c r="AN471" s="42">
        <v>3</v>
      </c>
      <c r="AO471">
        <v>9</v>
      </c>
      <c r="AP471">
        <v>71</v>
      </c>
      <c r="AQ471" s="31">
        <f t="shared" si="86"/>
        <v>0.1125</v>
      </c>
      <c r="AR471">
        <v>-7.2</v>
      </c>
      <c r="AS471">
        <v>0</v>
      </c>
      <c r="AT471">
        <v>0</v>
      </c>
      <c r="AU471" s="16">
        <f t="shared" si="87"/>
        <v>-89.908952959028838</v>
      </c>
      <c r="AV471" s="4">
        <v>5.38</v>
      </c>
      <c r="AW471" s="4">
        <v>-0.81</v>
      </c>
    </row>
    <row r="472" spans="1:49" x14ac:dyDescent="0.2">
      <c r="A472" s="13" t="s">
        <v>1810</v>
      </c>
      <c r="B472" s="13" t="s">
        <v>1811</v>
      </c>
      <c r="C472" s="1" t="s">
        <v>358</v>
      </c>
      <c r="D472" s="13" t="s">
        <v>173</v>
      </c>
      <c r="E472" s="13">
        <v>57</v>
      </c>
      <c r="F472" s="13">
        <v>0</v>
      </c>
      <c r="G472" s="13">
        <v>0</v>
      </c>
      <c r="H472" s="40">
        <f t="shared" si="77"/>
        <v>0</v>
      </c>
      <c r="I472">
        <v>0</v>
      </c>
      <c r="J472">
        <v>0</v>
      </c>
      <c r="K472">
        <v>0</v>
      </c>
      <c r="L472" s="20">
        <f t="shared" si="78"/>
        <v>0</v>
      </c>
      <c r="M472">
        <v>0</v>
      </c>
      <c r="N472">
        <v>0</v>
      </c>
      <c r="O472">
        <v>0</v>
      </c>
      <c r="P472" s="15">
        <f t="shared" si="79"/>
        <v>0</v>
      </c>
      <c r="Q472" s="15">
        <f t="shared" si="80"/>
        <v>0</v>
      </c>
      <c r="R472">
        <v>3</v>
      </c>
      <c r="S472">
        <v>4</v>
      </c>
      <c r="T472">
        <v>0</v>
      </c>
      <c r="U472">
        <v>0</v>
      </c>
      <c r="V472">
        <v>1</v>
      </c>
      <c r="W472" s="16">
        <v>19.983333333299999</v>
      </c>
      <c r="X472" s="26">
        <f t="shared" si="81"/>
        <v>0.35058479532105263</v>
      </c>
      <c r="Y472" s="4">
        <v>18.47</v>
      </c>
      <c r="Z472" s="32">
        <f t="shared" si="82"/>
        <v>0.32403508771929823</v>
      </c>
      <c r="AA472" s="4">
        <v>181.35</v>
      </c>
      <c r="AB472" s="26">
        <f t="shared" si="83"/>
        <v>3.1815789473684211</v>
      </c>
      <c r="AC472" s="21">
        <f t="shared" si="84"/>
        <v>9.2433189870883795E-2</v>
      </c>
      <c r="AD472" s="1"/>
      <c r="AE472" s="1"/>
      <c r="AF472" s="21" t="str">
        <f t="shared" si="85"/>
        <v xml:space="preserve"> </v>
      </c>
      <c r="AG472">
        <v>0</v>
      </c>
      <c r="AH472">
        <v>3</v>
      </c>
      <c r="AI472" s="42">
        <v>1</v>
      </c>
      <c r="AJ472" s="42">
        <v>11</v>
      </c>
      <c r="AK472" s="42">
        <v>2</v>
      </c>
      <c r="AL472" s="42">
        <v>6</v>
      </c>
      <c r="AM472" s="42">
        <v>10</v>
      </c>
      <c r="AN472" s="42">
        <v>1</v>
      </c>
      <c r="AO472">
        <v>4</v>
      </c>
      <c r="AP472">
        <v>9</v>
      </c>
      <c r="AQ472" s="31">
        <f t="shared" si="86"/>
        <v>0.30769230769230771</v>
      </c>
      <c r="AR472">
        <v>22.97</v>
      </c>
      <c r="AS472">
        <v>0</v>
      </c>
      <c r="AT472">
        <v>0</v>
      </c>
      <c r="AU472" s="16">
        <f t="shared" si="87"/>
        <v>-84.461288576069308</v>
      </c>
      <c r="AV472" s="4">
        <v>0</v>
      </c>
      <c r="AW472" s="4">
        <v>-3.03</v>
      </c>
    </row>
    <row r="473" spans="1:49" x14ac:dyDescent="0.2">
      <c r="A473" s="13" t="s">
        <v>1655</v>
      </c>
      <c r="B473" s="13" t="s">
        <v>1814</v>
      </c>
      <c r="C473" s="1" t="s">
        <v>179</v>
      </c>
      <c r="D473" s="13" t="s">
        <v>146</v>
      </c>
      <c r="E473" s="13">
        <v>1</v>
      </c>
      <c r="F473" s="13">
        <v>0</v>
      </c>
      <c r="G473" s="13">
        <v>0</v>
      </c>
      <c r="H473" s="40">
        <f t="shared" si="77"/>
        <v>0</v>
      </c>
      <c r="L473" s="20">
        <f t="shared" si="78"/>
        <v>0</v>
      </c>
      <c r="P473" s="15">
        <f t="shared" si="79"/>
        <v>0</v>
      </c>
      <c r="Q473" s="15">
        <f t="shared" si="80"/>
        <v>0</v>
      </c>
      <c r="W473" s="16">
        <v>0</v>
      </c>
      <c r="X473" s="26">
        <f t="shared" si="81"/>
        <v>0</v>
      </c>
      <c r="Z473" s="32">
        <f t="shared" si="82"/>
        <v>0</v>
      </c>
      <c r="AB473" s="26">
        <f t="shared" si="83"/>
        <v>0</v>
      </c>
      <c r="AC473" s="21">
        <f t="shared" si="84"/>
        <v>0</v>
      </c>
      <c r="AD473" s="13">
        <v>0</v>
      </c>
      <c r="AE473" s="13">
        <v>0</v>
      </c>
      <c r="AF473" s="21" t="str">
        <f t="shared" si="85"/>
        <v xml:space="preserve"> </v>
      </c>
      <c r="AG473"/>
      <c r="AH473"/>
      <c r="AI473" s="42">
        <v>0</v>
      </c>
      <c r="AJ473" s="42">
        <v>0</v>
      </c>
      <c r="AK473" s="42">
        <v>0</v>
      </c>
      <c r="AL473" s="42">
        <v>0</v>
      </c>
      <c r="AM473" s="42">
        <v>0</v>
      </c>
      <c r="AN473" s="42">
        <v>0</v>
      </c>
      <c r="AO473"/>
      <c r="AP473"/>
      <c r="AQ473" s="31">
        <f t="shared" si="86"/>
        <v>0</v>
      </c>
      <c r="AR473"/>
      <c r="AU473" s="16">
        <f t="shared" si="87"/>
        <v>0</v>
      </c>
    </row>
    <row r="474" spans="1:49" x14ac:dyDescent="0.2">
      <c r="A474" s="13" t="s">
        <v>312</v>
      </c>
      <c r="B474" s="13" t="s">
        <v>1816</v>
      </c>
      <c r="C474" s="1" t="s">
        <v>314</v>
      </c>
      <c r="D474" s="13" t="s">
        <v>503</v>
      </c>
      <c r="E474" s="13">
        <v>2</v>
      </c>
      <c r="F474" s="13">
        <v>0</v>
      </c>
      <c r="G474" s="13">
        <v>0</v>
      </c>
      <c r="H474" s="40">
        <f t="shared" si="77"/>
        <v>0</v>
      </c>
      <c r="I474">
        <v>0</v>
      </c>
      <c r="J474">
        <v>0</v>
      </c>
      <c r="K474">
        <v>0</v>
      </c>
      <c r="L474" s="20">
        <f t="shared" si="78"/>
        <v>0</v>
      </c>
      <c r="M474">
        <v>0</v>
      </c>
      <c r="N474">
        <v>0</v>
      </c>
      <c r="O474">
        <v>0</v>
      </c>
      <c r="P474" s="15">
        <f t="shared" si="79"/>
        <v>0</v>
      </c>
      <c r="Q474" s="15">
        <f t="shared" si="80"/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s="16">
        <v>1.9666666667000001</v>
      </c>
      <c r="X474" s="26">
        <f t="shared" si="81"/>
        <v>0.98333333335000006</v>
      </c>
      <c r="Y474" s="4">
        <v>1.99</v>
      </c>
      <c r="Z474" s="32">
        <f t="shared" si="82"/>
        <v>0.995</v>
      </c>
      <c r="AA474" s="4">
        <v>10.92</v>
      </c>
      <c r="AB474" s="26">
        <f t="shared" si="83"/>
        <v>5.46</v>
      </c>
      <c r="AC474" s="21">
        <f t="shared" si="84"/>
        <v>0.1541440743609605</v>
      </c>
      <c r="AD474" s="13">
        <v>0</v>
      </c>
      <c r="AE474" s="13">
        <v>0</v>
      </c>
      <c r="AF474" s="21" t="str">
        <f t="shared" si="85"/>
        <v xml:space="preserve"> </v>
      </c>
      <c r="AG474">
        <v>0</v>
      </c>
      <c r="AH474">
        <v>0</v>
      </c>
      <c r="AI474" s="42">
        <v>1</v>
      </c>
      <c r="AJ474" s="42">
        <v>1</v>
      </c>
      <c r="AK474" s="42">
        <v>0</v>
      </c>
      <c r="AL474" s="42">
        <v>1</v>
      </c>
      <c r="AM474" s="42">
        <v>0</v>
      </c>
      <c r="AN474" s="42">
        <v>0</v>
      </c>
      <c r="AO474">
        <v>1</v>
      </c>
      <c r="AP474">
        <v>2</v>
      </c>
      <c r="AQ474" s="31">
        <f t="shared" si="86"/>
        <v>0.33333333333333331</v>
      </c>
      <c r="AR474">
        <v>15.15</v>
      </c>
      <c r="AS474">
        <v>0</v>
      </c>
      <c r="AT474">
        <v>0</v>
      </c>
      <c r="AU474" s="16">
        <f t="shared" si="87"/>
        <v>-30.150753768844218</v>
      </c>
    </row>
    <row r="475" spans="1:49" x14ac:dyDescent="0.2">
      <c r="A475" s="13" t="s">
        <v>1818</v>
      </c>
      <c r="B475" s="13" t="s">
        <v>1819</v>
      </c>
      <c r="C475" s="13" t="s">
        <v>264</v>
      </c>
      <c r="D475" s="13" t="s">
        <v>173</v>
      </c>
      <c r="E475" s="13">
        <v>23</v>
      </c>
      <c r="F475" s="13">
        <v>0</v>
      </c>
      <c r="G475" s="13">
        <v>0</v>
      </c>
      <c r="H475" s="40">
        <f t="shared" si="77"/>
        <v>0</v>
      </c>
      <c r="I475">
        <v>0</v>
      </c>
      <c r="J475">
        <v>0</v>
      </c>
      <c r="K475">
        <v>0</v>
      </c>
      <c r="L475" s="20">
        <f t="shared" si="78"/>
        <v>0</v>
      </c>
      <c r="M475">
        <v>0</v>
      </c>
      <c r="N475">
        <v>0</v>
      </c>
      <c r="O475">
        <v>0</v>
      </c>
      <c r="P475" s="15">
        <f t="shared" si="79"/>
        <v>0</v>
      </c>
      <c r="Q475" s="15">
        <f t="shared" si="80"/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 s="16">
        <v>9.0333333332999999</v>
      </c>
      <c r="X475" s="26">
        <f t="shared" si="81"/>
        <v>0.3927536231869565</v>
      </c>
      <c r="Y475" s="4">
        <v>9.2100000000000009</v>
      </c>
      <c r="Z475" s="32">
        <f t="shared" si="82"/>
        <v>0.40043478260869569</v>
      </c>
      <c r="AA475" s="4">
        <v>131.21</v>
      </c>
      <c r="AB475" s="26">
        <f t="shared" si="83"/>
        <v>5.7047826086956528</v>
      </c>
      <c r="AC475" s="21">
        <f t="shared" si="84"/>
        <v>6.558894744338413E-2</v>
      </c>
      <c r="AD475" s="1"/>
      <c r="AE475" s="1"/>
      <c r="AF475" s="21" t="str">
        <f t="shared" si="85"/>
        <v xml:space="preserve"> </v>
      </c>
      <c r="AG475">
        <v>1</v>
      </c>
      <c r="AH475">
        <v>0</v>
      </c>
      <c r="AI475" s="42">
        <v>0</v>
      </c>
      <c r="AJ475" s="42">
        <v>5</v>
      </c>
      <c r="AK475" s="42">
        <v>2</v>
      </c>
      <c r="AL475" s="42">
        <v>5</v>
      </c>
      <c r="AM475" s="42">
        <v>1</v>
      </c>
      <c r="AN475" s="42">
        <v>0</v>
      </c>
      <c r="AO475">
        <v>1</v>
      </c>
      <c r="AP475">
        <v>4</v>
      </c>
      <c r="AQ475" s="31">
        <f t="shared" si="86"/>
        <v>0.2</v>
      </c>
      <c r="AR475">
        <v>10.24</v>
      </c>
      <c r="AS475">
        <v>0</v>
      </c>
      <c r="AT475">
        <v>0</v>
      </c>
      <c r="AU475" s="16">
        <f t="shared" si="87"/>
        <v>-52.117263843648203</v>
      </c>
      <c r="AV475" s="4">
        <v>16.670000000000002</v>
      </c>
      <c r="AW475" s="4">
        <v>5.8</v>
      </c>
    </row>
    <row r="476" spans="1:49" x14ac:dyDescent="0.2">
      <c r="A476" s="13" t="s">
        <v>1014</v>
      </c>
      <c r="B476" s="13" t="s">
        <v>1822</v>
      </c>
      <c r="C476" s="1" t="s">
        <v>358</v>
      </c>
      <c r="D476" s="13" t="s">
        <v>146</v>
      </c>
      <c r="E476" s="13">
        <v>81</v>
      </c>
      <c r="F476" s="13">
        <v>0</v>
      </c>
      <c r="G476" s="13">
        <v>0</v>
      </c>
      <c r="H476" s="40">
        <f t="shared" si="77"/>
        <v>0</v>
      </c>
      <c r="I476">
        <v>0</v>
      </c>
      <c r="J476">
        <v>0</v>
      </c>
      <c r="K476">
        <v>0</v>
      </c>
      <c r="L476" s="20">
        <f t="shared" si="78"/>
        <v>0</v>
      </c>
      <c r="M476">
        <v>0</v>
      </c>
      <c r="N476">
        <v>0</v>
      </c>
      <c r="O476">
        <v>0</v>
      </c>
      <c r="P476" s="15">
        <f t="shared" si="79"/>
        <v>0</v>
      </c>
      <c r="Q476" s="15">
        <f t="shared" si="80"/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s="16">
        <v>3.25</v>
      </c>
      <c r="X476" s="26">
        <f t="shared" si="81"/>
        <v>4.0123456790123455E-2</v>
      </c>
      <c r="Y476" s="4">
        <v>1.75</v>
      </c>
      <c r="Z476" s="32">
        <f t="shared" si="82"/>
        <v>2.1604938271604937E-2</v>
      </c>
      <c r="AA476" s="4">
        <v>320.14999999999998</v>
      </c>
      <c r="AB476" s="26">
        <f t="shared" si="83"/>
        <v>3.9524691358024691</v>
      </c>
      <c r="AC476" s="21">
        <f t="shared" si="84"/>
        <v>5.4364709537123327E-3</v>
      </c>
      <c r="AD476" s="13">
        <v>0</v>
      </c>
      <c r="AE476" s="13">
        <v>0</v>
      </c>
      <c r="AF476" s="21" t="str">
        <f t="shared" si="85"/>
        <v xml:space="preserve"> </v>
      </c>
      <c r="AG476">
        <v>0</v>
      </c>
      <c r="AH476">
        <v>0</v>
      </c>
      <c r="AI476" s="42">
        <v>0</v>
      </c>
      <c r="AJ476" s="42">
        <v>2</v>
      </c>
      <c r="AK476" s="42">
        <v>0</v>
      </c>
      <c r="AL476" s="42">
        <v>2</v>
      </c>
      <c r="AM476" s="42">
        <v>0</v>
      </c>
      <c r="AN476" s="42">
        <v>0</v>
      </c>
      <c r="AO476">
        <v>0</v>
      </c>
      <c r="AP476">
        <v>2</v>
      </c>
      <c r="AQ476" s="31">
        <f t="shared" si="86"/>
        <v>0</v>
      </c>
      <c r="AR476">
        <v>-12.35</v>
      </c>
      <c r="AS476">
        <v>0</v>
      </c>
      <c r="AT476">
        <v>0</v>
      </c>
      <c r="AU476" s="16">
        <f t="shared" si="87"/>
        <v>-137.14285714285714</v>
      </c>
      <c r="AV476" s="4">
        <v>0</v>
      </c>
      <c r="AW476" s="4">
        <v>-4.75</v>
      </c>
    </row>
    <row r="477" spans="1:49" x14ac:dyDescent="0.2">
      <c r="A477" s="13" t="s">
        <v>1825</v>
      </c>
      <c r="B477" s="13" t="s">
        <v>1822</v>
      </c>
      <c r="C477" s="1" t="s">
        <v>334</v>
      </c>
      <c r="D477" s="13" t="s">
        <v>173</v>
      </c>
      <c r="E477" s="13">
        <v>78</v>
      </c>
      <c r="F477" s="13">
        <v>0</v>
      </c>
      <c r="G477" s="13">
        <v>0</v>
      </c>
      <c r="H477" s="40">
        <f t="shared" si="77"/>
        <v>0</v>
      </c>
      <c r="I477">
        <v>0</v>
      </c>
      <c r="J477">
        <v>0</v>
      </c>
      <c r="K477">
        <v>0</v>
      </c>
      <c r="L477" s="20">
        <f t="shared" si="78"/>
        <v>0</v>
      </c>
      <c r="M477">
        <v>6</v>
      </c>
      <c r="N477">
        <v>3</v>
      </c>
      <c r="O477">
        <v>1</v>
      </c>
      <c r="P477" s="15">
        <f t="shared" si="79"/>
        <v>0</v>
      </c>
      <c r="Q477" s="15">
        <f t="shared" si="80"/>
        <v>0</v>
      </c>
      <c r="R477">
        <v>11</v>
      </c>
      <c r="S477">
        <v>5</v>
      </c>
      <c r="T477">
        <v>1</v>
      </c>
      <c r="U477">
        <v>7</v>
      </c>
      <c r="V477">
        <v>2</v>
      </c>
      <c r="W477" s="16">
        <v>152.6666666667</v>
      </c>
      <c r="X477" s="26">
        <f t="shared" si="81"/>
        <v>1.9572649572653846</v>
      </c>
      <c r="Y477" s="4">
        <v>145.72</v>
      </c>
      <c r="Z477" s="32">
        <f t="shared" si="82"/>
        <v>1.8682051282051282</v>
      </c>
      <c r="AA477" s="4">
        <v>255.23</v>
      </c>
      <c r="AB477" s="26">
        <f t="shared" si="83"/>
        <v>3.2721794871794869</v>
      </c>
      <c r="AC477" s="21">
        <f t="shared" si="84"/>
        <v>0.3634368375109116</v>
      </c>
      <c r="AD477" s="1"/>
      <c r="AE477" s="1"/>
      <c r="AF477" s="21" t="str">
        <f t="shared" si="85"/>
        <v xml:space="preserve"> </v>
      </c>
      <c r="AG477">
        <v>0</v>
      </c>
      <c r="AH477">
        <v>23</v>
      </c>
      <c r="AI477" s="42">
        <v>30</v>
      </c>
      <c r="AJ477" s="42">
        <v>106</v>
      </c>
      <c r="AK477" s="42">
        <v>18</v>
      </c>
      <c r="AL477" s="42">
        <v>57</v>
      </c>
      <c r="AM477" s="42">
        <v>59</v>
      </c>
      <c r="AN477" s="42">
        <v>3</v>
      </c>
      <c r="AO477">
        <v>35</v>
      </c>
      <c r="AP477">
        <v>112</v>
      </c>
      <c r="AQ477" s="31">
        <f t="shared" si="86"/>
        <v>0.23809523809523808</v>
      </c>
      <c r="AR477">
        <v>2.62</v>
      </c>
      <c r="AS477">
        <v>0</v>
      </c>
      <c r="AT477">
        <v>1</v>
      </c>
      <c r="AU477" s="16">
        <f t="shared" si="87"/>
        <v>-79.879220422728523</v>
      </c>
      <c r="AV477" s="4">
        <v>11.11</v>
      </c>
      <c r="AW477" s="4">
        <v>3.42</v>
      </c>
    </row>
    <row r="478" spans="1:49" x14ac:dyDescent="0.2">
      <c r="A478" s="13" t="s">
        <v>199</v>
      </c>
      <c r="B478" s="13" t="s">
        <v>1827</v>
      </c>
      <c r="C478" s="1" t="s">
        <v>249</v>
      </c>
      <c r="D478" s="13" t="s">
        <v>146</v>
      </c>
      <c r="E478" s="13">
        <v>53</v>
      </c>
      <c r="F478" s="13">
        <v>0</v>
      </c>
      <c r="G478" s="13">
        <v>0</v>
      </c>
      <c r="H478" s="40">
        <f t="shared" si="77"/>
        <v>0</v>
      </c>
      <c r="I478">
        <v>0</v>
      </c>
      <c r="J478">
        <v>0</v>
      </c>
      <c r="K478">
        <v>0</v>
      </c>
      <c r="L478" s="20">
        <f t="shared" si="78"/>
        <v>0</v>
      </c>
      <c r="M478">
        <v>0</v>
      </c>
      <c r="N478">
        <v>0</v>
      </c>
      <c r="O478">
        <v>0</v>
      </c>
      <c r="P478" s="15">
        <f t="shared" si="79"/>
        <v>0</v>
      </c>
      <c r="Q478" s="15">
        <f t="shared" si="80"/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s="16">
        <v>0.55000000000000004</v>
      </c>
      <c r="X478" s="26">
        <f t="shared" si="81"/>
        <v>1.0377358490566039E-2</v>
      </c>
      <c r="Y478" s="4">
        <v>0.64</v>
      </c>
      <c r="Z478" s="32">
        <f t="shared" si="82"/>
        <v>1.2075471698113207E-2</v>
      </c>
      <c r="AA478" s="4">
        <v>278.74</v>
      </c>
      <c r="AB478" s="26">
        <f t="shared" si="83"/>
        <v>5.2592452830188678</v>
      </c>
      <c r="AC478" s="21">
        <f t="shared" si="84"/>
        <v>2.2907867420717304E-3</v>
      </c>
      <c r="AD478" s="13">
        <v>0</v>
      </c>
      <c r="AE478" s="13">
        <v>0</v>
      </c>
      <c r="AF478" s="21" t="str">
        <f t="shared" si="85"/>
        <v xml:space="preserve"> </v>
      </c>
      <c r="AG478">
        <v>0</v>
      </c>
      <c r="AH478">
        <v>0</v>
      </c>
      <c r="AI478" s="42">
        <v>0</v>
      </c>
      <c r="AJ478" s="42">
        <v>1</v>
      </c>
      <c r="AK478" s="42">
        <v>0</v>
      </c>
      <c r="AL478" s="42">
        <v>0</v>
      </c>
      <c r="AM478" s="42">
        <v>1</v>
      </c>
      <c r="AN478" s="42">
        <v>0</v>
      </c>
      <c r="AO478">
        <v>0</v>
      </c>
      <c r="AP478">
        <v>1</v>
      </c>
      <c r="AQ478" s="31">
        <f t="shared" si="86"/>
        <v>0</v>
      </c>
      <c r="AR478">
        <v>-12.5</v>
      </c>
      <c r="AS478">
        <v>0</v>
      </c>
      <c r="AT478">
        <v>0</v>
      </c>
      <c r="AU478" s="16">
        <f t="shared" si="87"/>
        <v>-120</v>
      </c>
    </row>
    <row r="479" spans="1:49" x14ac:dyDescent="0.2">
      <c r="A479" s="13" t="s">
        <v>170</v>
      </c>
      <c r="B479" s="13" t="s">
        <v>1830</v>
      </c>
      <c r="C479" s="1" t="s">
        <v>584</v>
      </c>
      <c r="D479" s="13" t="s">
        <v>146</v>
      </c>
      <c r="E479" s="13">
        <v>70</v>
      </c>
      <c r="F479" s="13">
        <v>1</v>
      </c>
      <c r="G479" s="13">
        <v>0</v>
      </c>
      <c r="H479" s="40">
        <f t="shared" si="77"/>
        <v>1</v>
      </c>
      <c r="I479">
        <v>1</v>
      </c>
      <c r="J479">
        <v>0</v>
      </c>
      <c r="K479">
        <v>0</v>
      </c>
      <c r="L479" s="20">
        <f t="shared" si="78"/>
        <v>0</v>
      </c>
      <c r="M479">
        <v>9</v>
      </c>
      <c r="N479">
        <v>2</v>
      </c>
      <c r="O479">
        <v>0</v>
      </c>
      <c r="P479" s="15">
        <f t="shared" si="79"/>
        <v>0.1111111111111111</v>
      </c>
      <c r="Q479" s="15">
        <f t="shared" si="80"/>
        <v>9.0909090909090912E-2</v>
      </c>
      <c r="R479">
        <v>11</v>
      </c>
      <c r="S479">
        <v>1</v>
      </c>
      <c r="T479">
        <v>2</v>
      </c>
      <c r="U479">
        <v>2</v>
      </c>
      <c r="V479">
        <v>4</v>
      </c>
      <c r="W479" s="16">
        <v>142.6</v>
      </c>
      <c r="X479" s="26">
        <f t="shared" si="81"/>
        <v>2.0371428571428569</v>
      </c>
      <c r="Y479" s="4">
        <v>139.04</v>
      </c>
      <c r="Z479" s="32">
        <f t="shared" si="82"/>
        <v>1.9862857142857142</v>
      </c>
      <c r="AA479" s="4">
        <v>310.64</v>
      </c>
      <c r="AB479" s="26">
        <f t="shared" si="83"/>
        <v>4.4377142857142857</v>
      </c>
      <c r="AC479" s="21">
        <f t="shared" si="84"/>
        <v>0.30919765166340513</v>
      </c>
      <c r="AD479" s="13">
        <v>78</v>
      </c>
      <c r="AE479" s="13">
        <v>110</v>
      </c>
      <c r="AF479" s="21">
        <f t="shared" si="85"/>
        <v>0.41489361702127658</v>
      </c>
      <c r="AG479">
        <v>1</v>
      </c>
      <c r="AH479">
        <v>20</v>
      </c>
      <c r="AI479" s="42">
        <v>16</v>
      </c>
      <c r="AJ479" s="42">
        <v>100</v>
      </c>
      <c r="AK479" s="42">
        <v>9</v>
      </c>
      <c r="AL479" s="42">
        <v>46</v>
      </c>
      <c r="AM479" s="42">
        <v>54</v>
      </c>
      <c r="AN479" s="42">
        <v>0</v>
      </c>
      <c r="AO479">
        <v>17</v>
      </c>
      <c r="AP479">
        <v>129</v>
      </c>
      <c r="AQ479" s="31">
        <f t="shared" si="86"/>
        <v>0.11643835616438356</v>
      </c>
      <c r="AR479">
        <v>-5.38</v>
      </c>
      <c r="AS479">
        <v>1</v>
      </c>
      <c r="AT479">
        <v>1</v>
      </c>
      <c r="AU479" s="16">
        <f t="shared" si="87"/>
        <v>-83.716915995397017</v>
      </c>
      <c r="AV479" s="4">
        <v>6.25</v>
      </c>
      <c r="AW479" s="4">
        <v>-0.49</v>
      </c>
    </row>
    <row r="480" spans="1:49" x14ac:dyDescent="0.2">
      <c r="A480" s="13" t="s">
        <v>690</v>
      </c>
      <c r="B480" s="13" t="s">
        <v>1833</v>
      </c>
      <c r="C480" s="1" t="s">
        <v>153</v>
      </c>
      <c r="D480" s="13" t="s">
        <v>173</v>
      </c>
      <c r="E480" s="13">
        <v>60</v>
      </c>
      <c r="F480" s="13">
        <v>0</v>
      </c>
      <c r="G480" s="13">
        <v>2</v>
      </c>
      <c r="H480" s="40">
        <f t="shared" si="77"/>
        <v>2</v>
      </c>
      <c r="I480">
        <v>0</v>
      </c>
      <c r="J480">
        <v>0</v>
      </c>
      <c r="K480">
        <v>1</v>
      </c>
      <c r="L480" s="20">
        <f t="shared" si="78"/>
        <v>0</v>
      </c>
      <c r="M480">
        <v>3</v>
      </c>
      <c r="N480">
        <v>1</v>
      </c>
      <c r="O480">
        <v>0</v>
      </c>
      <c r="P480" s="15">
        <f t="shared" si="79"/>
        <v>0</v>
      </c>
      <c r="Q480" s="15">
        <f t="shared" si="80"/>
        <v>0</v>
      </c>
      <c r="R480">
        <v>19</v>
      </c>
      <c r="S480">
        <v>7</v>
      </c>
      <c r="T480">
        <v>6</v>
      </c>
      <c r="U480">
        <v>2</v>
      </c>
      <c r="V480">
        <v>5</v>
      </c>
      <c r="W480" s="16">
        <v>115.2333333333</v>
      </c>
      <c r="X480" s="26">
        <f t="shared" si="81"/>
        <v>1.920555555555</v>
      </c>
      <c r="Y480" s="4">
        <v>111.89</v>
      </c>
      <c r="Z480" s="32">
        <f t="shared" si="82"/>
        <v>1.8648333333333333</v>
      </c>
      <c r="AA480" s="4">
        <v>201.49</v>
      </c>
      <c r="AB480" s="26">
        <f t="shared" si="83"/>
        <v>3.358166666666667</v>
      </c>
      <c r="AC480" s="21">
        <f t="shared" si="84"/>
        <v>0.35704256812815105</v>
      </c>
      <c r="AD480" s="1"/>
      <c r="AE480" s="1"/>
      <c r="AF480" s="21" t="str">
        <f t="shared" si="85"/>
        <v xml:space="preserve"> </v>
      </c>
      <c r="AG480">
        <v>2</v>
      </c>
      <c r="AH480">
        <v>8</v>
      </c>
      <c r="AI480" s="42">
        <v>15</v>
      </c>
      <c r="AJ480" s="42">
        <v>86</v>
      </c>
      <c r="AK480" s="42">
        <v>4</v>
      </c>
      <c r="AL480" s="42">
        <v>50</v>
      </c>
      <c r="AM480" s="42">
        <v>47</v>
      </c>
      <c r="AN480" s="42">
        <v>1</v>
      </c>
      <c r="AO480">
        <v>16</v>
      </c>
      <c r="AP480">
        <v>92</v>
      </c>
      <c r="AQ480" s="31">
        <f t="shared" si="86"/>
        <v>0.14814814814814814</v>
      </c>
      <c r="AR480">
        <v>-3.85</v>
      </c>
      <c r="AS480">
        <v>0</v>
      </c>
      <c r="AT480">
        <v>1</v>
      </c>
      <c r="AU480" s="16">
        <f t="shared" si="87"/>
        <v>-90.624720707838065</v>
      </c>
      <c r="AV480" s="4">
        <v>10.64</v>
      </c>
      <c r="AW480" s="4">
        <v>0.33</v>
      </c>
    </row>
    <row r="481" spans="1:49" x14ac:dyDescent="0.2">
      <c r="A481" s="13" t="s">
        <v>1837</v>
      </c>
      <c r="B481" s="13" t="s">
        <v>1838</v>
      </c>
      <c r="C481" s="1" t="s">
        <v>358</v>
      </c>
      <c r="D481" s="13" t="s">
        <v>173</v>
      </c>
      <c r="E481" s="13">
        <v>2</v>
      </c>
      <c r="F481" s="13">
        <v>0</v>
      </c>
      <c r="G481" s="13">
        <v>0</v>
      </c>
      <c r="H481" s="40">
        <f t="shared" si="77"/>
        <v>0</v>
      </c>
      <c r="I481">
        <v>0</v>
      </c>
      <c r="J481">
        <v>0</v>
      </c>
      <c r="K481">
        <v>0</v>
      </c>
      <c r="L481" s="20">
        <f t="shared" si="78"/>
        <v>0</v>
      </c>
      <c r="M481">
        <v>0</v>
      </c>
      <c r="N481">
        <v>0</v>
      </c>
      <c r="O481">
        <v>0</v>
      </c>
      <c r="P481" s="15">
        <f t="shared" si="79"/>
        <v>0</v>
      </c>
      <c r="Q481" s="15">
        <f t="shared" si="80"/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s="16">
        <v>0</v>
      </c>
      <c r="X481" s="26">
        <f t="shared" si="81"/>
        <v>0</v>
      </c>
      <c r="Y481" s="4">
        <v>0</v>
      </c>
      <c r="Z481" s="32">
        <f t="shared" si="82"/>
        <v>0</v>
      </c>
      <c r="AA481" s="4">
        <v>6.1</v>
      </c>
      <c r="AB481" s="26">
        <f t="shared" si="83"/>
        <v>3.05</v>
      </c>
      <c r="AC481" s="21">
        <f t="shared" si="84"/>
        <v>0</v>
      </c>
      <c r="AD481" s="1"/>
      <c r="AE481" s="1"/>
      <c r="AF481" s="21" t="str">
        <f t="shared" si="85"/>
        <v xml:space="preserve"> </v>
      </c>
      <c r="AG481">
        <v>0</v>
      </c>
      <c r="AH481">
        <v>0</v>
      </c>
      <c r="AI481" s="42">
        <v>0</v>
      </c>
      <c r="AJ481" s="42">
        <v>0</v>
      </c>
      <c r="AK481" s="42">
        <v>0</v>
      </c>
      <c r="AL481" s="42">
        <v>0</v>
      </c>
      <c r="AM481" s="42">
        <v>0</v>
      </c>
      <c r="AN481" s="42">
        <v>0</v>
      </c>
      <c r="AO481">
        <v>0</v>
      </c>
      <c r="AP481">
        <v>0</v>
      </c>
      <c r="AQ481" s="31">
        <f t="shared" si="86"/>
        <v>0</v>
      </c>
      <c r="AR481"/>
      <c r="AS481">
        <v>0</v>
      </c>
      <c r="AT481">
        <v>0</v>
      </c>
      <c r="AU481" s="16">
        <f t="shared" si="87"/>
        <v>0</v>
      </c>
    </row>
    <row r="482" spans="1:49" x14ac:dyDescent="0.2">
      <c r="A482" s="13" t="s">
        <v>144</v>
      </c>
      <c r="B482" s="13" t="s">
        <v>1839</v>
      </c>
      <c r="C482" s="1" t="s">
        <v>584</v>
      </c>
      <c r="D482" s="13" t="s">
        <v>129</v>
      </c>
      <c r="E482" s="13">
        <v>80</v>
      </c>
      <c r="F482" s="13">
        <v>1</v>
      </c>
      <c r="G482" s="13">
        <v>0</v>
      </c>
      <c r="H482" s="40">
        <f t="shared" si="77"/>
        <v>1</v>
      </c>
      <c r="I482">
        <v>0</v>
      </c>
      <c r="J482">
        <v>0</v>
      </c>
      <c r="K482">
        <v>0</v>
      </c>
      <c r="L482" s="20">
        <f t="shared" si="78"/>
        <v>0</v>
      </c>
      <c r="M482">
        <v>4</v>
      </c>
      <c r="N482">
        <v>2</v>
      </c>
      <c r="O482">
        <v>0</v>
      </c>
      <c r="P482" s="15">
        <f t="shared" si="79"/>
        <v>0.25</v>
      </c>
      <c r="Q482" s="15">
        <f t="shared" si="80"/>
        <v>0.16666666666666666</v>
      </c>
      <c r="R482">
        <v>3</v>
      </c>
      <c r="S482">
        <v>3</v>
      </c>
      <c r="T482">
        <v>3</v>
      </c>
      <c r="U482">
        <v>1</v>
      </c>
      <c r="V482">
        <v>2</v>
      </c>
      <c r="W482" s="16">
        <v>50.766666666699997</v>
      </c>
      <c r="X482" s="26">
        <f t="shared" si="81"/>
        <v>0.63458333333374994</v>
      </c>
      <c r="Y482" s="4">
        <v>45.09</v>
      </c>
      <c r="Z482" s="32">
        <f t="shared" si="82"/>
        <v>0.56362500000000004</v>
      </c>
      <c r="AA482" s="4">
        <v>452.88</v>
      </c>
      <c r="AB482" s="26">
        <f t="shared" si="83"/>
        <v>5.6609999999999996</v>
      </c>
      <c r="AC482" s="21">
        <f t="shared" si="84"/>
        <v>9.0547623350804282E-2</v>
      </c>
      <c r="AD482" s="13">
        <v>18</v>
      </c>
      <c r="AE482" s="13">
        <v>22</v>
      </c>
      <c r="AF482" s="21">
        <f t="shared" si="85"/>
        <v>0.45</v>
      </c>
      <c r="AG482">
        <v>1</v>
      </c>
      <c r="AH482">
        <v>3</v>
      </c>
      <c r="AI482" s="42">
        <v>9</v>
      </c>
      <c r="AJ482" s="42">
        <v>28</v>
      </c>
      <c r="AK482" s="42">
        <v>3</v>
      </c>
      <c r="AL482" s="42">
        <v>13</v>
      </c>
      <c r="AM482" s="42">
        <v>12</v>
      </c>
      <c r="AN482" s="42">
        <v>1</v>
      </c>
      <c r="AO482">
        <v>7</v>
      </c>
      <c r="AP482">
        <v>31</v>
      </c>
      <c r="AQ482" s="31">
        <f t="shared" si="86"/>
        <v>0.18421052631578946</v>
      </c>
      <c r="AR482">
        <v>3.69</v>
      </c>
      <c r="AS482">
        <v>0</v>
      </c>
      <c r="AT482">
        <v>0</v>
      </c>
      <c r="AU482" s="16">
        <f t="shared" si="87"/>
        <v>-55.88822355289421</v>
      </c>
      <c r="AV482" s="4">
        <v>32.14</v>
      </c>
      <c r="AW482" s="4">
        <v>26.8</v>
      </c>
    </row>
    <row r="483" spans="1:49" x14ac:dyDescent="0.2">
      <c r="A483" s="13" t="s">
        <v>1840</v>
      </c>
      <c r="B483" s="13" t="s">
        <v>1841</v>
      </c>
      <c r="C483" s="1" t="s">
        <v>314</v>
      </c>
      <c r="D483" s="13" t="s">
        <v>129</v>
      </c>
      <c r="E483" s="13">
        <v>81</v>
      </c>
      <c r="F483" s="13">
        <v>0</v>
      </c>
      <c r="G483" s="13">
        <v>0</v>
      </c>
      <c r="H483" s="40">
        <f t="shared" si="77"/>
        <v>0</v>
      </c>
      <c r="I483">
        <v>0</v>
      </c>
      <c r="J483">
        <v>0</v>
      </c>
      <c r="K483">
        <v>0</v>
      </c>
      <c r="L483" s="20">
        <f t="shared" si="78"/>
        <v>0</v>
      </c>
      <c r="M483">
        <v>0</v>
      </c>
      <c r="N483">
        <v>0</v>
      </c>
      <c r="O483">
        <v>0</v>
      </c>
      <c r="P483" s="15">
        <f t="shared" si="79"/>
        <v>0</v>
      </c>
      <c r="Q483" s="15">
        <f t="shared" si="80"/>
        <v>0</v>
      </c>
      <c r="R483">
        <v>0</v>
      </c>
      <c r="S483">
        <v>1</v>
      </c>
      <c r="T483">
        <v>0</v>
      </c>
      <c r="U483">
        <v>1</v>
      </c>
      <c r="V483">
        <v>0</v>
      </c>
      <c r="W483" s="16">
        <v>4.1833333333000002</v>
      </c>
      <c r="X483" s="26">
        <f t="shared" si="81"/>
        <v>5.1646090534567902E-2</v>
      </c>
      <c r="Y483" s="4">
        <v>2.98</v>
      </c>
      <c r="Z483" s="32">
        <f t="shared" si="82"/>
        <v>3.6790123456790121E-2</v>
      </c>
      <c r="AA483" s="4">
        <v>390.56</v>
      </c>
      <c r="AB483" s="26">
        <f t="shared" si="83"/>
        <v>4.8217283950617285</v>
      </c>
      <c r="AC483" s="21">
        <f t="shared" si="84"/>
        <v>7.5722925242669098E-3</v>
      </c>
      <c r="AD483" s="13">
        <v>0</v>
      </c>
      <c r="AE483" s="13">
        <v>0</v>
      </c>
      <c r="AF483" s="21" t="str">
        <f t="shared" si="85"/>
        <v xml:space="preserve"> </v>
      </c>
      <c r="AG483">
        <v>0</v>
      </c>
      <c r="AH483">
        <v>0</v>
      </c>
      <c r="AI483" s="42">
        <v>0</v>
      </c>
      <c r="AJ483" s="42">
        <v>4</v>
      </c>
      <c r="AK483" s="42">
        <v>0</v>
      </c>
      <c r="AL483" s="42">
        <v>0</v>
      </c>
      <c r="AM483" s="42">
        <v>1</v>
      </c>
      <c r="AN483" s="42">
        <v>0</v>
      </c>
      <c r="AO483">
        <v>0</v>
      </c>
      <c r="AP483">
        <v>1</v>
      </c>
      <c r="AQ483" s="31">
        <f t="shared" si="86"/>
        <v>0</v>
      </c>
      <c r="AR483">
        <v>-15.44</v>
      </c>
      <c r="AS483">
        <v>0</v>
      </c>
      <c r="AT483">
        <v>0</v>
      </c>
      <c r="AU483" s="16">
        <f t="shared" si="87"/>
        <v>-100.67114093959732</v>
      </c>
      <c r="AV483" s="4">
        <v>80</v>
      </c>
      <c r="AW483" s="4">
        <v>70.790000000000006</v>
      </c>
    </row>
    <row r="484" spans="1:49" x14ac:dyDescent="0.2">
      <c r="A484" s="13" t="s">
        <v>1844</v>
      </c>
      <c r="B484" s="13" t="s">
        <v>1845</v>
      </c>
      <c r="C484" s="13" t="s">
        <v>249</v>
      </c>
      <c r="D484" s="13" t="s">
        <v>844</v>
      </c>
      <c r="E484" s="13">
        <v>55</v>
      </c>
      <c r="F484" s="13">
        <v>0</v>
      </c>
      <c r="G484" s="13">
        <v>0</v>
      </c>
      <c r="H484" s="40">
        <f t="shared" si="77"/>
        <v>0</v>
      </c>
      <c r="I484">
        <v>0</v>
      </c>
      <c r="J484">
        <v>0</v>
      </c>
      <c r="K484">
        <v>0</v>
      </c>
      <c r="L484" s="20">
        <f t="shared" si="78"/>
        <v>0</v>
      </c>
      <c r="M484">
        <v>0</v>
      </c>
      <c r="N484">
        <v>0</v>
      </c>
      <c r="O484">
        <v>0</v>
      </c>
      <c r="P484" s="15">
        <f t="shared" si="79"/>
        <v>0</v>
      </c>
      <c r="Q484" s="15">
        <f t="shared" si="80"/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s="16">
        <v>1.9166666667000001</v>
      </c>
      <c r="X484" s="26">
        <f t="shared" si="81"/>
        <v>3.4848484849090908E-2</v>
      </c>
      <c r="Y484" s="4">
        <v>2.14</v>
      </c>
      <c r="Z484" s="32">
        <f t="shared" si="82"/>
        <v>3.8909090909090914E-2</v>
      </c>
      <c r="AA484" s="4">
        <v>292.58999999999997</v>
      </c>
      <c r="AB484" s="26">
        <f t="shared" si="83"/>
        <v>5.3198181818181816</v>
      </c>
      <c r="AC484" s="21">
        <f t="shared" si="84"/>
        <v>7.2608828419231169E-3</v>
      </c>
      <c r="AD484" s="13">
        <v>0</v>
      </c>
      <c r="AE484" s="13">
        <v>0</v>
      </c>
      <c r="AF484" s="21" t="str">
        <f t="shared" si="85"/>
        <v xml:space="preserve"> </v>
      </c>
      <c r="AG484">
        <v>0</v>
      </c>
      <c r="AH484">
        <v>1</v>
      </c>
      <c r="AI484" s="42">
        <v>0</v>
      </c>
      <c r="AJ484" s="42">
        <v>1</v>
      </c>
      <c r="AK484" s="42">
        <v>0</v>
      </c>
      <c r="AL484" s="42">
        <v>2</v>
      </c>
      <c r="AM484" s="42">
        <v>0</v>
      </c>
      <c r="AN484" s="42">
        <v>0</v>
      </c>
      <c r="AO484">
        <v>0</v>
      </c>
      <c r="AP484">
        <v>1</v>
      </c>
      <c r="AQ484" s="31">
        <f t="shared" si="86"/>
        <v>0</v>
      </c>
      <c r="AR484">
        <v>-14.08</v>
      </c>
      <c r="AS484">
        <v>0</v>
      </c>
      <c r="AT484">
        <v>0</v>
      </c>
      <c r="AU484" s="16">
        <f t="shared" si="87"/>
        <v>-112.14953271028037</v>
      </c>
      <c r="AV484" s="4">
        <v>0</v>
      </c>
      <c r="AW484" s="4">
        <v>-6.93</v>
      </c>
    </row>
    <row r="485" spans="1:49" x14ac:dyDescent="0.2">
      <c r="A485" s="13" t="s">
        <v>1572</v>
      </c>
      <c r="B485" s="13" t="s">
        <v>1849</v>
      </c>
      <c r="C485" s="1" t="s">
        <v>153</v>
      </c>
      <c r="D485" s="13" t="s">
        <v>173</v>
      </c>
      <c r="E485" s="13">
        <v>20</v>
      </c>
      <c r="F485" s="13">
        <v>0</v>
      </c>
      <c r="G485" s="13">
        <v>0</v>
      </c>
      <c r="H485" s="40">
        <f t="shared" si="77"/>
        <v>0</v>
      </c>
      <c r="I485">
        <v>0</v>
      </c>
      <c r="J485">
        <v>0</v>
      </c>
      <c r="K485">
        <v>0</v>
      </c>
      <c r="L485" s="20">
        <f t="shared" si="78"/>
        <v>0</v>
      </c>
      <c r="M485">
        <v>0</v>
      </c>
      <c r="N485">
        <v>0</v>
      </c>
      <c r="O485">
        <v>0</v>
      </c>
      <c r="P485" s="15">
        <f t="shared" si="79"/>
        <v>0</v>
      </c>
      <c r="Q485" s="15">
        <f t="shared" si="80"/>
        <v>0</v>
      </c>
      <c r="R485">
        <v>6</v>
      </c>
      <c r="S485">
        <v>5</v>
      </c>
      <c r="T485">
        <v>1</v>
      </c>
      <c r="U485">
        <v>3</v>
      </c>
      <c r="V485">
        <v>0</v>
      </c>
      <c r="W485" s="16">
        <v>47.5333333333</v>
      </c>
      <c r="X485" s="26">
        <f t="shared" si="81"/>
        <v>2.3766666666649998</v>
      </c>
      <c r="Y485" s="4">
        <v>45.64</v>
      </c>
      <c r="Z485" s="32">
        <f t="shared" si="82"/>
        <v>2.282</v>
      </c>
      <c r="AA485" s="4">
        <v>64.569999999999993</v>
      </c>
      <c r="AB485" s="26">
        <f t="shared" si="83"/>
        <v>3.2284999999999995</v>
      </c>
      <c r="AC485" s="21">
        <f t="shared" si="84"/>
        <v>0.41411850104346254</v>
      </c>
      <c r="AD485" s="1"/>
      <c r="AE485" s="1"/>
      <c r="AF485" s="21" t="str">
        <f t="shared" si="85"/>
        <v xml:space="preserve"> </v>
      </c>
      <c r="AG485">
        <v>0</v>
      </c>
      <c r="AH485">
        <v>1</v>
      </c>
      <c r="AI485" s="42">
        <v>7</v>
      </c>
      <c r="AJ485" s="42">
        <v>36</v>
      </c>
      <c r="AK485" s="42">
        <v>1</v>
      </c>
      <c r="AL485" s="42">
        <v>13</v>
      </c>
      <c r="AM485" s="42">
        <v>20</v>
      </c>
      <c r="AN485" s="42">
        <v>2</v>
      </c>
      <c r="AO485">
        <v>6</v>
      </c>
      <c r="AP485">
        <v>41</v>
      </c>
      <c r="AQ485" s="31">
        <f t="shared" si="86"/>
        <v>0.1276595744680851</v>
      </c>
      <c r="AR485">
        <v>5.07</v>
      </c>
      <c r="AS485">
        <v>0</v>
      </c>
      <c r="AT485">
        <v>1</v>
      </c>
      <c r="AU485" s="16">
        <f t="shared" si="87"/>
        <v>-78.878177037686243</v>
      </c>
      <c r="AV485" s="4">
        <v>2.86</v>
      </c>
      <c r="AW485" s="4">
        <v>-1.69</v>
      </c>
    </row>
    <row r="486" spans="1:49" x14ac:dyDescent="0.2">
      <c r="A486" s="13" t="s">
        <v>1853</v>
      </c>
      <c r="B486" s="13" t="s">
        <v>1854</v>
      </c>
      <c r="C486" s="1" t="s">
        <v>482</v>
      </c>
      <c r="D486" s="13" t="s">
        <v>129</v>
      </c>
      <c r="E486" s="13">
        <v>62</v>
      </c>
      <c r="F486" s="13">
        <v>0</v>
      </c>
      <c r="G486" s="13">
        <v>0</v>
      </c>
      <c r="H486" s="40">
        <f t="shared" si="77"/>
        <v>0</v>
      </c>
      <c r="I486">
        <v>0</v>
      </c>
      <c r="J486">
        <v>0</v>
      </c>
      <c r="K486">
        <v>0</v>
      </c>
      <c r="L486" s="20">
        <f t="shared" si="78"/>
        <v>0</v>
      </c>
      <c r="M486">
        <v>1</v>
      </c>
      <c r="N486">
        <v>0</v>
      </c>
      <c r="O486">
        <v>1</v>
      </c>
      <c r="P486" s="15">
        <f t="shared" si="79"/>
        <v>0</v>
      </c>
      <c r="Q486" s="15">
        <f t="shared" si="80"/>
        <v>0</v>
      </c>
      <c r="R486">
        <v>1</v>
      </c>
      <c r="S486">
        <v>0</v>
      </c>
      <c r="T486">
        <v>0</v>
      </c>
      <c r="U486">
        <v>1</v>
      </c>
      <c r="V486">
        <v>2</v>
      </c>
      <c r="W486" s="16">
        <v>21.2833333333</v>
      </c>
      <c r="X486" s="26">
        <f t="shared" si="81"/>
        <v>0.34327956989193548</v>
      </c>
      <c r="Y486" s="4">
        <v>24.61</v>
      </c>
      <c r="Z486" s="32">
        <f t="shared" si="82"/>
        <v>0.39693548387096772</v>
      </c>
      <c r="AA486" s="4">
        <v>320.31</v>
      </c>
      <c r="AB486" s="26">
        <f t="shared" si="83"/>
        <v>5.1662903225806449</v>
      </c>
      <c r="AC486" s="21">
        <f t="shared" si="84"/>
        <v>7.1349878232633654E-2</v>
      </c>
      <c r="AD486" s="13">
        <v>0</v>
      </c>
      <c r="AE486" s="13">
        <v>0</v>
      </c>
      <c r="AF486" s="21" t="str">
        <f t="shared" si="85"/>
        <v xml:space="preserve"> </v>
      </c>
      <c r="AG486">
        <v>0</v>
      </c>
      <c r="AH486">
        <v>2</v>
      </c>
      <c r="AI486" s="42">
        <v>2</v>
      </c>
      <c r="AJ486" s="42">
        <v>20</v>
      </c>
      <c r="AK486" s="42">
        <v>1</v>
      </c>
      <c r="AL486" s="42">
        <v>12</v>
      </c>
      <c r="AM486" s="42">
        <v>7</v>
      </c>
      <c r="AN486" s="42">
        <v>3</v>
      </c>
      <c r="AO486">
        <v>2</v>
      </c>
      <c r="AP486">
        <v>23</v>
      </c>
      <c r="AQ486" s="31">
        <f t="shared" si="86"/>
        <v>0.08</v>
      </c>
      <c r="AR486">
        <v>-8.61</v>
      </c>
      <c r="AS486">
        <v>0</v>
      </c>
      <c r="AT486">
        <v>1</v>
      </c>
      <c r="AU486" s="16">
        <f t="shared" si="87"/>
        <v>-85.331166192604641</v>
      </c>
      <c r="AV486" s="4">
        <v>13.04</v>
      </c>
      <c r="AW486" s="4">
        <v>4.82</v>
      </c>
    </row>
    <row r="487" spans="1:49" x14ac:dyDescent="0.2">
      <c r="A487" s="13" t="s">
        <v>160</v>
      </c>
      <c r="B487" s="13" t="s">
        <v>1858</v>
      </c>
      <c r="C487" s="13" t="s">
        <v>167</v>
      </c>
      <c r="D487" s="13" t="s">
        <v>173</v>
      </c>
      <c r="E487" s="13">
        <v>58</v>
      </c>
      <c r="F487" s="13">
        <v>0</v>
      </c>
      <c r="G487" s="13">
        <v>0</v>
      </c>
      <c r="H487" s="40">
        <f t="shared" si="77"/>
        <v>0</v>
      </c>
      <c r="I487">
        <v>0</v>
      </c>
      <c r="J487">
        <v>0</v>
      </c>
      <c r="K487">
        <v>0</v>
      </c>
      <c r="L487" s="20">
        <f t="shared" si="78"/>
        <v>0</v>
      </c>
      <c r="M487">
        <v>4</v>
      </c>
      <c r="N487">
        <v>0</v>
      </c>
      <c r="O487">
        <v>0</v>
      </c>
      <c r="P487" s="15">
        <f t="shared" si="79"/>
        <v>0</v>
      </c>
      <c r="Q487" s="15">
        <f t="shared" si="80"/>
        <v>0</v>
      </c>
      <c r="R487">
        <v>15</v>
      </c>
      <c r="S487">
        <v>1</v>
      </c>
      <c r="T487">
        <v>5</v>
      </c>
      <c r="U487">
        <v>1</v>
      </c>
      <c r="V487">
        <v>1</v>
      </c>
      <c r="W487" s="16">
        <v>93.666666666699996</v>
      </c>
      <c r="X487" s="26">
        <f t="shared" si="81"/>
        <v>1.6149425287362069</v>
      </c>
      <c r="Y487" s="4">
        <v>85.88</v>
      </c>
      <c r="Z487" s="32">
        <f t="shared" si="82"/>
        <v>1.4806896551724138</v>
      </c>
      <c r="AA487" s="4">
        <v>218.73</v>
      </c>
      <c r="AB487" s="26">
        <f t="shared" si="83"/>
        <v>3.7712068965517238</v>
      </c>
      <c r="AC487" s="21">
        <f t="shared" si="84"/>
        <v>0.28193427661600079</v>
      </c>
      <c r="AD487" s="1"/>
      <c r="AE487" s="1"/>
      <c r="AF487" s="21" t="str">
        <f t="shared" si="85"/>
        <v xml:space="preserve"> </v>
      </c>
      <c r="AG487">
        <v>1</v>
      </c>
      <c r="AH487">
        <v>9</v>
      </c>
      <c r="AI487" s="42">
        <v>11</v>
      </c>
      <c r="AJ487" s="42">
        <v>62</v>
      </c>
      <c r="AK487" s="42">
        <v>4</v>
      </c>
      <c r="AL487" s="42">
        <v>31</v>
      </c>
      <c r="AM487" s="42">
        <v>39</v>
      </c>
      <c r="AN487" s="42">
        <v>1</v>
      </c>
      <c r="AO487">
        <v>9</v>
      </c>
      <c r="AP487">
        <v>74</v>
      </c>
      <c r="AQ487" s="31">
        <f t="shared" si="86"/>
        <v>0.10843373493975904</v>
      </c>
      <c r="AR487">
        <v>1</v>
      </c>
      <c r="AS487">
        <v>0</v>
      </c>
      <c r="AT487">
        <v>0</v>
      </c>
      <c r="AU487" s="16">
        <f t="shared" si="87"/>
        <v>-86.632510479739167</v>
      </c>
      <c r="AV487" s="4">
        <v>8.1999999999999993</v>
      </c>
      <c r="AW487" s="4">
        <v>3.5</v>
      </c>
    </row>
    <row r="488" spans="1:49" x14ac:dyDescent="0.2">
      <c r="A488" s="13" t="s">
        <v>935</v>
      </c>
      <c r="B488" s="13" t="s">
        <v>1861</v>
      </c>
      <c r="C488" s="1" t="s">
        <v>302</v>
      </c>
      <c r="D488" s="13" t="s">
        <v>146</v>
      </c>
      <c r="E488" s="13">
        <v>82</v>
      </c>
      <c r="F488" s="13">
        <v>0</v>
      </c>
      <c r="G488" s="13">
        <v>0</v>
      </c>
      <c r="H488" s="40">
        <f t="shared" si="77"/>
        <v>0</v>
      </c>
      <c r="I488">
        <v>0</v>
      </c>
      <c r="J488">
        <v>0</v>
      </c>
      <c r="K488">
        <v>0</v>
      </c>
      <c r="L488" s="20">
        <f t="shared" si="78"/>
        <v>0</v>
      </c>
      <c r="M488">
        <v>10</v>
      </c>
      <c r="N488">
        <v>1</v>
      </c>
      <c r="O488">
        <v>1</v>
      </c>
      <c r="P488" s="15">
        <f t="shared" si="79"/>
        <v>0</v>
      </c>
      <c r="Q488" s="15">
        <f t="shared" si="80"/>
        <v>0</v>
      </c>
      <c r="R488">
        <v>21</v>
      </c>
      <c r="S488">
        <v>5</v>
      </c>
      <c r="T488">
        <v>3</v>
      </c>
      <c r="U488">
        <v>3</v>
      </c>
      <c r="V488">
        <v>6</v>
      </c>
      <c r="W488" s="16">
        <v>196.15</v>
      </c>
      <c r="X488" s="26">
        <f t="shared" si="81"/>
        <v>2.3920731707317073</v>
      </c>
      <c r="Y488" s="4">
        <v>194.32</v>
      </c>
      <c r="Z488" s="32">
        <f t="shared" si="82"/>
        <v>2.3697560975609755</v>
      </c>
      <c r="AA488" s="4">
        <v>195.66</v>
      </c>
      <c r="AB488" s="26">
        <f t="shared" si="83"/>
        <v>2.3860975609756099</v>
      </c>
      <c r="AC488" s="21">
        <f t="shared" si="84"/>
        <v>0.49828196317759882</v>
      </c>
      <c r="AD488" s="13">
        <v>120</v>
      </c>
      <c r="AE488" s="13">
        <v>129</v>
      </c>
      <c r="AF488" s="21">
        <f t="shared" si="85"/>
        <v>0.48192771084337349</v>
      </c>
      <c r="AG488">
        <v>0</v>
      </c>
      <c r="AH488">
        <v>20</v>
      </c>
      <c r="AI488" s="42">
        <v>27</v>
      </c>
      <c r="AJ488" s="42">
        <v>167</v>
      </c>
      <c r="AK488" s="42">
        <v>4</v>
      </c>
      <c r="AL488" s="42">
        <v>61</v>
      </c>
      <c r="AM488" s="42">
        <v>79</v>
      </c>
      <c r="AN488" s="42">
        <v>4</v>
      </c>
      <c r="AO488">
        <v>21</v>
      </c>
      <c r="AP488">
        <v>142</v>
      </c>
      <c r="AQ488" s="31">
        <f t="shared" si="86"/>
        <v>0.12883435582822086</v>
      </c>
      <c r="AR488">
        <v>3.14</v>
      </c>
      <c r="AS488">
        <v>1</v>
      </c>
      <c r="AT488">
        <v>2</v>
      </c>
      <c r="AU488" s="16">
        <f t="shared" si="87"/>
        <v>-90.160559901193906</v>
      </c>
      <c r="AV488" s="4">
        <v>1.77</v>
      </c>
      <c r="AW488" s="4">
        <v>-11.44</v>
      </c>
    </row>
    <row r="489" spans="1:49" x14ac:dyDescent="0.2">
      <c r="A489" s="13" t="s">
        <v>338</v>
      </c>
      <c r="B489" s="13" t="s">
        <v>1863</v>
      </c>
      <c r="C489" s="1" t="s">
        <v>162</v>
      </c>
      <c r="D489" s="13" t="s">
        <v>146</v>
      </c>
      <c r="E489" s="13">
        <v>64</v>
      </c>
      <c r="F489" s="13">
        <v>0</v>
      </c>
      <c r="G489" s="13">
        <v>0</v>
      </c>
      <c r="H489" s="40">
        <f t="shared" si="77"/>
        <v>0</v>
      </c>
      <c r="I489">
        <v>0</v>
      </c>
      <c r="J489">
        <v>0</v>
      </c>
      <c r="K489">
        <v>0</v>
      </c>
      <c r="L489" s="20">
        <f t="shared" si="78"/>
        <v>0</v>
      </c>
      <c r="M489">
        <v>1</v>
      </c>
      <c r="N489">
        <v>0</v>
      </c>
      <c r="O489">
        <v>0</v>
      </c>
      <c r="P489" s="15">
        <f t="shared" si="79"/>
        <v>0</v>
      </c>
      <c r="Q489" s="15">
        <f t="shared" si="80"/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s="16">
        <v>3.1666666666999999</v>
      </c>
      <c r="X489" s="26">
        <f t="shared" si="81"/>
        <v>4.9479166667187498E-2</v>
      </c>
      <c r="Y489" s="4">
        <v>1.02</v>
      </c>
      <c r="Z489" s="32">
        <f t="shared" si="82"/>
        <v>1.59375E-2</v>
      </c>
      <c r="AA489" s="4">
        <v>333.88</v>
      </c>
      <c r="AB489" s="26">
        <f t="shared" si="83"/>
        <v>5.2168749999999999</v>
      </c>
      <c r="AC489" s="21">
        <f t="shared" si="84"/>
        <v>3.0456852791878176E-3</v>
      </c>
      <c r="AD489" s="13">
        <v>0</v>
      </c>
      <c r="AE489" s="13">
        <v>0</v>
      </c>
      <c r="AF489" s="21" t="str">
        <f t="shared" si="85"/>
        <v xml:space="preserve"> </v>
      </c>
      <c r="AG489">
        <v>0</v>
      </c>
      <c r="AH489">
        <v>0</v>
      </c>
      <c r="AI489" s="42">
        <v>1</v>
      </c>
      <c r="AJ489" s="42">
        <v>0</v>
      </c>
      <c r="AK489" s="42">
        <v>0</v>
      </c>
      <c r="AL489" s="42">
        <v>0</v>
      </c>
      <c r="AM489" s="42">
        <v>0</v>
      </c>
      <c r="AN489" s="42">
        <v>0</v>
      </c>
      <c r="AO489">
        <v>1</v>
      </c>
      <c r="AP489">
        <v>0</v>
      </c>
      <c r="AQ489" s="31">
        <f t="shared" si="86"/>
        <v>1</v>
      </c>
      <c r="AR489">
        <v>91.47</v>
      </c>
      <c r="AS489">
        <v>0</v>
      </c>
      <c r="AT489">
        <v>0</v>
      </c>
      <c r="AU489" s="16">
        <f t="shared" si="87"/>
        <v>58.823529411764703</v>
      </c>
    </row>
    <row r="490" spans="1:49" x14ac:dyDescent="0.2">
      <c r="A490" s="13" t="s">
        <v>160</v>
      </c>
      <c r="B490" s="13" t="s">
        <v>1864</v>
      </c>
      <c r="C490" s="13" t="s">
        <v>249</v>
      </c>
      <c r="D490" s="13" t="s">
        <v>173</v>
      </c>
      <c r="E490" s="13">
        <v>12</v>
      </c>
      <c r="F490" s="13">
        <v>0</v>
      </c>
      <c r="G490" s="13">
        <v>0</v>
      </c>
      <c r="H490" s="40">
        <f t="shared" si="77"/>
        <v>0</v>
      </c>
      <c r="I490">
        <v>0</v>
      </c>
      <c r="J490">
        <v>0</v>
      </c>
      <c r="K490">
        <v>0</v>
      </c>
      <c r="L490" s="20">
        <f t="shared" si="78"/>
        <v>0</v>
      </c>
      <c r="M490">
        <v>0</v>
      </c>
      <c r="N490">
        <v>0</v>
      </c>
      <c r="O490">
        <v>0</v>
      </c>
      <c r="P490" s="15">
        <f t="shared" si="79"/>
        <v>0</v>
      </c>
      <c r="Q490" s="15">
        <f t="shared" si="80"/>
        <v>0</v>
      </c>
      <c r="R490">
        <v>6</v>
      </c>
      <c r="S490">
        <v>7</v>
      </c>
      <c r="T490">
        <v>1</v>
      </c>
      <c r="U490">
        <v>0</v>
      </c>
      <c r="V490">
        <v>0</v>
      </c>
      <c r="W490" s="16">
        <v>34.1</v>
      </c>
      <c r="X490" s="26">
        <f t="shared" si="81"/>
        <v>2.8416666666666668</v>
      </c>
      <c r="Y490" s="4">
        <v>33.729999999999997</v>
      </c>
      <c r="Z490" s="32">
        <f t="shared" si="82"/>
        <v>2.8108333333333331</v>
      </c>
      <c r="AA490" s="4">
        <v>28.94</v>
      </c>
      <c r="AB490" s="26">
        <f t="shared" si="83"/>
        <v>2.4116666666666666</v>
      </c>
      <c r="AC490" s="21">
        <f t="shared" si="84"/>
        <v>0.53821605233764158</v>
      </c>
      <c r="AD490" s="1"/>
      <c r="AE490" s="1"/>
      <c r="AF490" s="21" t="str">
        <f t="shared" si="85"/>
        <v xml:space="preserve"> </v>
      </c>
      <c r="AG490">
        <v>0</v>
      </c>
      <c r="AH490">
        <v>4</v>
      </c>
      <c r="AI490" s="42">
        <v>7</v>
      </c>
      <c r="AJ490" s="42">
        <v>31</v>
      </c>
      <c r="AK490" s="42">
        <v>2</v>
      </c>
      <c r="AL490" s="42">
        <v>10</v>
      </c>
      <c r="AM490" s="42">
        <v>11</v>
      </c>
      <c r="AN490" s="42">
        <v>3</v>
      </c>
      <c r="AO490">
        <v>8</v>
      </c>
      <c r="AP490">
        <v>24</v>
      </c>
      <c r="AQ490" s="31">
        <f t="shared" si="86"/>
        <v>0.25</v>
      </c>
      <c r="AR490">
        <v>11.84</v>
      </c>
      <c r="AS490">
        <v>0</v>
      </c>
      <c r="AT490">
        <v>0</v>
      </c>
      <c r="AU490" s="16">
        <f t="shared" si="87"/>
        <v>-78.268603616958202</v>
      </c>
      <c r="AV490" s="4">
        <v>2.78</v>
      </c>
      <c r="AW490" s="4">
        <v>-17.22</v>
      </c>
    </row>
    <row r="491" spans="1:49" x14ac:dyDescent="0.2">
      <c r="A491" s="13" t="s">
        <v>1866</v>
      </c>
      <c r="B491" s="13" t="s">
        <v>1867</v>
      </c>
      <c r="C491" s="1" t="s">
        <v>214</v>
      </c>
      <c r="D491" s="13" t="s">
        <v>146</v>
      </c>
      <c r="E491" s="13">
        <v>58</v>
      </c>
      <c r="F491" s="13">
        <v>0</v>
      </c>
      <c r="G491" s="13">
        <v>0</v>
      </c>
      <c r="H491" s="40">
        <f t="shared" si="77"/>
        <v>0</v>
      </c>
      <c r="I491">
        <v>0</v>
      </c>
      <c r="J491">
        <v>0</v>
      </c>
      <c r="K491">
        <v>0</v>
      </c>
      <c r="L491" s="20">
        <f t="shared" si="78"/>
        <v>0</v>
      </c>
      <c r="M491">
        <v>3</v>
      </c>
      <c r="N491">
        <v>0</v>
      </c>
      <c r="O491">
        <v>0</v>
      </c>
      <c r="P491" s="15">
        <f t="shared" si="79"/>
        <v>0</v>
      </c>
      <c r="Q491" s="15">
        <f t="shared" si="80"/>
        <v>0</v>
      </c>
      <c r="R491">
        <v>17</v>
      </c>
      <c r="S491">
        <v>4</v>
      </c>
      <c r="T491">
        <v>2</v>
      </c>
      <c r="U491">
        <v>4</v>
      </c>
      <c r="V491">
        <v>4</v>
      </c>
      <c r="W491" s="16">
        <v>138.76666666669999</v>
      </c>
      <c r="X491" s="26">
        <f t="shared" si="81"/>
        <v>2.3925287356327583</v>
      </c>
      <c r="Y491" s="4">
        <v>140.79</v>
      </c>
      <c r="Z491" s="32">
        <f t="shared" si="82"/>
        <v>2.4274137931034483</v>
      </c>
      <c r="AA491" s="4">
        <v>160.66</v>
      </c>
      <c r="AB491" s="26">
        <f t="shared" si="83"/>
        <v>2.77</v>
      </c>
      <c r="AC491" s="21">
        <f t="shared" si="84"/>
        <v>0.46704262730137663</v>
      </c>
      <c r="AD491" s="13">
        <v>124</v>
      </c>
      <c r="AE491" s="13">
        <v>87</v>
      </c>
      <c r="AF491" s="21">
        <f t="shared" si="85"/>
        <v>0.58767772511848337</v>
      </c>
      <c r="AG491">
        <v>0</v>
      </c>
      <c r="AH491">
        <v>14</v>
      </c>
      <c r="AI491" s="42">
        <v>7</v>
      </c>
      <c r="AJ491" s="42">
        <v>99</v>
      </c>
      <c r="AK491" s="42">
        <v>4</v>
      </c>
      <c r="AL491" s="42">
        <v>46</v>
      </c>
      <c r="AM491" s="42">
        <v>70</v>
      </c>
      <c r="AN491" s="42">
        <v>2</v>
      </c>
      <c r="AO491">
        <v>6</v>
      </c>
      <c r="AP491">
        <v>105</v>
      </c>
      <c r="AQ491" s="31">
        <f t="shared" si="86"/>
        <v>5.4054054054054057E-2</v>
      </c>
      <c r="AR491">
        <v>-10.19</v>
      </c>
      <c r="AS491">
        <v>0</v>
      </c>
      <c r="AT491">
        <v>2</v>
      </c>
      <c r="AU491" s="16">
        <f t="shared" si="87"/>
        <v>-92.05199232900064</v>
      </c>
      <c r="AV491" s="4">
        <v>2.65</v>
      </c>
      <c r="AW491" s="4">
        <v>-10.69</v>
      </c>
    </row>
    <row r="492" spans="1:49" x14ac:dyDescent="0.2">
      <c r="A492" s="13" t="s">
        <v>1869</v>
      </c>
      <c r="B492" s="13" t="s">
        <v>1870</v>
      </c>
      <c r="C492" s="13" t="s">
        <v>153</v>
      </c>
      <c r="D492" s="13" t="s">
        <v>146</v>
      </c>
      <c r="E492" s="13">
        <v>69</v>
      </c>
      <c r="F492" s="13">
        <v>0</v>
      </c>
      <c r="G492" s="13">
        <v>0</v>
      </c>
      <c r="H492" s="40">
        <f t="shared" si="77"/>
        <v>0</v>
      </c>
      <c r="I492">
        <v>0</v>
      </c>
      <c r="J492">
        <v>0</v>
      </c>
      <c r="K492">
        <v>0</v>
      </c>
      <c r="L492" s="20">
        <f t="shared" si="78"/>
        <v>0</v>
      </c>
      <c r="M492">
        <v>0</v>
      </c>
      <c r="N492">
        <v>0</v>
      </c>
      <c r="O492">
        <v>0</v>
      </c>
      <c r="P492" s="15">
        <f t="shared" si="79"/>
        <v>0</v>
      </c>
      <c r="Q492" s="15">
        <f t="shared" si="80"/>
        <v>0</v>
      </c>
      <c r="R492">
        <v>0</v>
      </c>
      <c r="S492">
        <v>0</v>
      </c>
      <c r="T492">
        <v>3</v>
      </c>
      <c r="U492">
        <v>0</v>
      </c>
      <c r="V492">
        <v>1</v>
      </c>
      <c r="W492" s="16">
        <v>6.25</v>
      </c>
      <c r="X492" s="26">
        <f t="shared" si="81"/>
        <v>9.0579710144927536E-2</v>
      </c>
      <c r="Y492" s="4">
        <v>4.04</v>
      </c>
      <c r="Z492" s="32">
        <f t="shared" si="82"/>
        <v>5.8550724637681163E-2</v>
      </c>
      <c r="AA492" s="4">
        <v>392.51</v>
      </c>
      <c r="AB492" s="26">
        <f t="shared" si="83"/>
        <v>5.6885507246376807</v>
      </c>
      <c r="AC492" s="21">
        <f t="shared" si="84"/>
        <v>1.0187870382045142E-2</v>
      </c>
      <c r="AD492" s="13">
        <v>1</v>
      </c>
      <c r="AE492" s="13">
        <v>2</v>
      </c>
      <c r="AF492" s="21">
        <f t="shared" si="85"/>
        <v>0.33333333333333331</v>
      </c>
      <c r="AG492">
        <v>0</v>
      </c>
      <c r="AH492">
        <v>0</v>
      </c>
      <c r="AI492" s="42">
        <v>2</v>
      </c>
      <c r="AJ492" s="42">
        <v>0</v>
      </c>
      <c r="AK492" s="42">
        <v>0</v>
      </c>
      <c r="AL492" s="42">
        <v>0</v>
      </c>
      <c r="AM492" s="42">
        <v>1</v>
      </c>
      <c r="AN492" s="42">
        <v>0</v>
      </c>
      <c r="AO492">
        <v>2</v>
      </c>
      <c r="AP492">
        <v>1</v>
      </c>
      <c r="AQ492" s="31">
        <f t="shared" si="86"/>
        <v>0.66666666666666663</v>
      </c>
      <c r="AR492">
        <v>55.67</v>
      </c>
      <c r="AS492">
        <v>0</v>
      </c>
      <c r="AT492">
        <v>0</v>
      </c>
      <c r="AU492" s="16">
        <f t="shared" si="87"/>
        <v>14.85148514851485</v>
      </c>
      <c r="AV492" s="4">
        <v>75</v>
      </c>
      <c r="AW492" s="4">
        <v>70.3</v>
      </c>
    </row>
    <row r="493" spans="1:49" x14ac:dyDescent="0.2">
      <c r="A493" s="13" t="s">
        <v>535</v>
      </c>
      <c r="B493" s="13" t="s">
        <v>1873</v>
      </c>
      <c r="C493" s="1" t="s">
        <v>358</v>
      </c>
      <c r="D493" s="13" t="s">
        <v>146</v>
      </c>
      <c r="E493" s="13">
        <v>65</v>
      </c>
      <c r="F493" s="13">
        <v>0</v>
      </c>
      <c r="G493" s="13">
        <v>0</v>
      </c>
      <c r="H493" s="40">
        <f t="shared" si="77"/>
        <v>0</v>
      </c>
      <c r="I493">
        <v>0</v>
      </c>
      <c r="J493">
        <v>0</v>
      </c>
      <c r="K493">
        <v>0</v>
      </c>
      <c r="L493" s="20">
        <f t="shared" si="78"/>
        <v>0</v>
      </c>
      <c r="M493">
        <v>0</v>
      </c>
      <c r="N493">
        <v>1</v>
      </c>
      <c r="O493">
        <v>0</v>
      </c>
      <c r="P493" s="15">
        <f t="shared" si="79"/>
        <v>0</v>
      </c>
      <c r="Q493" s="15">
        <f t="shared" si="80"/>
        <v>0</v>
      </c>
      <c r="R493">
        <v>2</v>
      </c>
      <c r="S493">
        <v>6</v>
      </c>
      <c r="T493">
        <v>2</v>
      </c>
      <c r="U493">
        <v>3</v>
      </c>
      <c r="V493">
        <v>2</v>
      </c>
      <c r="W493" s="16">
        <v>24.6</v>
      </c>
      <c r="X493" s="26">
        <f t="shared" si="81"/>
        <v>0.37846153846153846</v>
      </c>
      <c r="Y493" s="4">
        <v>26.39</v>
      </c>
      <c r="Z493" s="32">
        <f t="shared" si="82"/>
        <v>0.40600000000000003</v>
      </c>
      <c r="AA493" s="4">
        <v>237.22</v>
      </c>
      <c r="AB493" s="26">
        <f t="shared" si="83"/>
        <v>3.6495384615384614</v>
      </c>
      <c r="AC493" s="21">
        <f t="shared" si="84"/>
        <v>0.10011001100110013</v>
      </c>
      <c r="AD493" s="13">
        <v>2</v>
      </c>
      <c r="AE493" s="13">
        <v>0</v>
      </c>
      <c r="AF493" s="21">
        <f t="shared" si="85"/>
        <v>1</v>
      </c>
      <c r="AG493">
        <v>0</v>
      </c>
      <c r="AH493">
        <v>5</v>
      </c>
      <c r="AI493" s="42">
        <v>3</v>
      </c>
      <c r="AJ493" s="42">
        <v>17</v>
      </c>
      <c r="AK493" s="42">
        <v>0</v>
      </c>
      <c r="AL493" s="42">
        <v>11</v>
      </c>
      <c r="AM493" s="42">
        <v>11</v>
      </c>
      <c r="AN493" s="42">
        <v>1</v>
      </c>
      <c r="AO493">
        <v>2</v>
      </c>
      <c r="AP493">
        <v>23</v>
      </c>
      <c r="AQ493" s="31">
        <f t="shared" si="86"/>
        <v>0.08</v>
      </c>
      <c r="AR493">
        <v>-5.44</v>
      </c>
      <c r="AS493">
        <v>1</v>
      </c>
      <c r="AT493">
        <v>0</v>
      </c>
      <c r="AU493" s="16">
        <f t="shared" si="87"/>
        <v>-90.943539219401288</v>
      </c>
      <c r="AV493" s="4">
        <v>5.56</v>
      </c>
      <c r="AW493" s="4">
        <v>0.75</v>
      </c>
    </row>
    <row r="494" spans="1:49" x14ac:dyDescent="0.2">
      <c r="A494" s="13" t="s">
        <v>519</v>
      </c>
      <c r="B494" s="13" t="s">
        <v>1873</v>
      </c>
      <c r="C494" s="1" t="s">
        <v>179</v>
      </c>
      <c r="D494" s="13" t="s">
        <v>129</v>
      </c>
      <c r="E494" s="13">
        <v>6</v>
      </c>
      <c r="F494" s="13">
        <v>0</v>
      </c>
      <c r="G494" s="13">
        <v>0</v>
      </c>
      <c r="H494" s="40">
        <f t="shared" si="77"/>
        <v>0</v>
      </c>
      <c r="I494">
        <v>0</v>
      </c>
      <c r="J494">
        <v>0</v>
      </c>
      <c r="K494">
        <v>0</v>
      </c>
      <c r="L494" s="20">
        <f t="shared" si="78"/>
        <v>0</v>
      </c>
      <c r="M494">
        <v>0</v>
      </c>
      <c r="N494">
        <v>0</v>
      </c>
      <c r="O494">
        <v>0</v>
      </c>
      <c r="P494" s="15">
        <f t="shared" si="79"/>
        <v>0</v>
      </c>
      <c r="Q494" s="15">
        <f t="shared" si="80"/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s="16">
        <v>0</v>
      </c>
      <c r="X494" s="26">
        <f t="shared" si="81"/>
        <v>0</v>
      </c>
      <c r="Y494" s="4">
        <v>0</v>
      </c>
      <c r="Z494" s="32">
        <f t="shared" si="82"/>
        <v>0</v>
      </c>
      <c r="AA494" s="4">
        <v>42.93</v>
      </c>
      <c r="AB494" s="26">
        <f t="shared" si="83"/>
        <v>7.1550000000000002</v>
      </c>
      <c r="AC494" s="21">
        <f t="shared" si="84"/>
        <v>0</v>
      </c>
      <c r="AD494" s="13">
        <v>0</v>
      </c>
      <c r="AE494" s="13">
        <v>0</v>
      </c>
      <c r="AF494" s="21" t="str">
        <f t="shared" si="85"/>
        <v xml:space="preserve"> </v>
      </c>
      <c r="AG494">
        <v>0</v>
      </c>
      <c r="AH494">
        <v>0</v>
      </c>
      <c r="AI494" s="42">
        <v>0</v>
      </c>
      <c r="AJ494" s="42">
        <v>0</v>
      </c>
      <c r="AK494" s="42">
        <v>0</v>
      </c>
      <c r="AL494" s="42">
        <v>0</v>
      </c>
      <c r="AM494" s="42">
        <v>0</v>
      </c>
      <c r="AN494" s="42">
        <v>0</v>
      </c>
      <c r="AO494">
        <v>0</v>
      </c>
      <c r="AP494">
        <v>0</v>
      </c>
      <c r="AQ494" s="31">
        <f t="shared" si="86"/>
        <v>0</v>
      </c>
      <c r="AR494"/>
      <c r="AS494">
        <v>0</v>
      </c>
      <c r="AT494">
        <v>0</v>
      </c>
      <c r="AU494" s="16">
        <f t="shared" si="87"/>
        <v>0</v>
      </c>
    </row>
    <row r="495" spans="1:49" x14ac:dyDescent="0.2">
      <c r="A495" s="13" t="s">
        <v>466</v>
      </c>
      <c r="B495" s="13" t="s">
        <v>1877</v>
      </c>
      <c r="C495" s="1" t="s">
        <v>167</v>
      </c>
      <c r="D495" s="13" t="s">
        <v>173</v>
      </c>
      <c r="E495" s="13">
        <v>11</v>
      </c>
      <c r="F495" s="13">
        <v>0</v>
      </c>
      <c r="G495" s="13">
        <v>0</v>
      </c>
      <c r="H495" s="40">
        <f t="shared" si="77"/>
        <v>0</v>
      </c>
      <c r="I495">
        <v>0</v>
      </c>
      <c r="J495">
        <v>0</v>
      </c>
      <c r="K495">
        <v>0</v>
      </c>
      <c r="L495" s="20">
        <f t="shared" si="78"/>
        <v>0</v>
      </c>
      <c r="M495">
        <v>1</v>
      </c>
      <c r="N495">
        <v>1</v>
      </c>
      <c r="O495">
        <v>0</v>
      </c>
      <c r="P495" s="15">
        <f t="shared" si="79"/>
        <v>0</v>
      </c>
      <c r="Q495" s="15">
        <f t="shared" si="80"/>
        <v>0</v>
      </c>
      <c r="R495">
        <v>2</v>
      </c>
      <c r="S495">
        <v>4</v>
      </c>
      <c r="T495">
        <v>0</v>
      </c>
      <c r="U495">
        <v>1</v>
      </c>
      <c r="V495">
        <v>0</v>
      </c>
      <c r="W495" s="16">
        <v>28.2833333333</v>
      </c>
      <c r="X495" s="26">
        <f t="shared" si="81"/>
        <v>2.5712121212090908</v>
      </c>
      <c r="Y495" s="4">
        <v>24.07</v>
      </c>
      <c r="Z495" s="32">
        <f t="shared" si="82"/>
        <v>2.188181818181818</v>
      </c>
      <c r="AA495" s="4">
        <v>59.91</v>
      </c>
      <c r="AB495" s="26">
        <f t="shared" si="83"/>
        <v>5.4463636363636363</v>
      </c>
      <c r="AC495" s="21">
        <f t="shared" si="84"/>
        <v>0.28661586091926644</v>
      </c>
      <c r="AD495" s="1"/>
      <c r="AE495" s="1"/>
      <c r="AF495" s="21" t="str">
        <f t="shared" si="85"/>
        <v xml:space="preserve"> </v>
      </c>
      <c r="AG495">
        <v>1</v>
      </c>
      <c r="AH495">
        <v>4</v>
      </c>
      <c r="AI495" s="42">
        <v>1</v>
      </c>
      <c r="AJ495" s="42">
        <v>13</v>
      </c>
      <c r="AK495" s="42">
        <v>2</v>
      </c>
      <c r="AL495" s="42">
        <v>12</v>
      </c>
      <c r="AM495" s="42">
        <v>14</v>
      </c>
      <c r="AN495" s="42">
        <v>0</v>
      </c>
      <c r="AO495">
        <v>3</v>
      </c>
      <c r="AP495">
        <v>15</v>
      </c>
      <c r="AQ495" s="31">
        <f t="shared" si="86"/>
        <v>0.16666666666666666</v>
      </c>
      <c r="AR495">
        <v>14.54</v>
      </c>
      <c r="AS495">
        <v>0</v>
      </c>
      <c r="AT495">
        <v>0</v>
      </c>
      <c r="AU495" s="16">
        <f t="shared" si="87"/>
        <v>-97.216452014956374</v>
      </c>
      <c r="AV495" s="4">
        <v>14.29</v>
      </c>
      <c r="AW495" s="4">
        <v>10.44</v>
      </c>
    </row>
    <row r="496" spans="1:49" x14ac:dyDescent="0.2">
      <c r="A496" s="13" t="s">
        <v>193</v>
      </c>
      <c r="B496" s="13" t="s">
        <v>1880</v>
      </c>
      <c r="C496" s="1" t="s">
        <v>334</v>
      </c>
      <c r="D496" s="13" t="s">
        <v>173</v>
      </c>
      <c r="E496" s="13">
        <v>28</v>
      </c>
      <c r="F496" s="13">
        <v>0</v>
      </c>
      <c r="G496" s="13">
        <v>0</v>
      </c>
      <c r="H496" s="40">
        <f t="shared" si="77"/>
        <v>0</v>
      </c>
      <c r="I496">
        <v>0</v>
      </c>
      <c r="J496">
        <v>0</v>
      </c>
      <c r="K496">
        <v>0</v>
      </c>
      <c r="L496" s="20">
        <f t="shared" si="78"/>
        <v>0</v>
      </c>
      <c r="M496">
        <v>0</v>
      </c>
      <c r="N496">
        <v>1</v>
      </c>
      <c r="O496">
        <v>0</v>
      </c>
      <c r="P496" s="15">
        <f t="shared" si="79"/>
        <v>0</v>
      </c>
      <c r="Q496" s="15">
        <f t="shared" si="80"/>
        <v>0</v>
      </c>
      <c r="R496">
        <v>1</v>
      </c>
      <c r="S496">
        <v>2</v>
      </c>
      <c r="T496">
        <v>1</v>
      </c>
      <c r="U496">
        <v>1</v>
      </c>
      <c r="V496">
        <v>0</v>
      </c>
      <c r="W496" s="16">
        <v>44.0333333333</v>
      </c>
      <c r="X496" s="26">
        <f t="shared" si="81"/>
        <v>1.5726190476178572</v>
      </c>
      <c r="Y496" s="4">
        <v>40.119999999999997</v>
      </c>
      <c r="Z496" s="32">
        <f t="shared" si="82"/>
        <v>1.4328571428571428</v>
      </c>
      <c r="AA496" s="4">
        <v>109.22</v>
      </c>
      <c r="AB496" s="26">
        <f t="shared" si="83"/>
        <v>3.9007142857142858</v>
      </c>
      <c r="AC496" s="21">
        <f t="shared" si="84"/>
        <v>0.26864872103923931</v>
      </c>
      <c r="AD496" s="1"/>
      <c r="AE496" s="1"/>
      <c r="AF496" s="21" t="str">
        <f t="shared" si="85"/>
        <v xml:space="preserve"> </v>
      </c>
      <c r="AG496">
        <v>0</v>
      </c>
      <c r="AH496">
        <v>4</v>
      </c>
      <c r="AI496" s="42">
        <v>9</v>
      </c>
      <c r="AJ496" s="42">
        <v>32</v>
      </c>
      <c r="AK496" s="42">
        <v>5</v>
      </c>
      <c r="AL496" s="42">
        <v>11</v>
      </c>
      <c r="AM496" s="42">
        <v>10</v>
      </c>
      <c r="AN496" s="42">
        <v>1</v>
      </c>
      <c r="AO496">
        <v>8</v>
      </c>
      <c r="AP496">
        <v>30</v>
      </c>
      <c r="AQ496" s="31">
        <f t="shared" si="86"/>
        <v>0.21052631578947367</v>
      </c>
      <c r="AR496">
        <v>-0.73</v>
      </c>
      <c r="AS496">
        <v>0</v>
      </c>
      <c r="AT496">
        <v>0</v>
      </c>
      <c r="AU496" s="16">
        <f t="shared" si="87"/>
        <v>-62.811565304087743</v>
      </c>
      <c r="AV496" s="4">
        <v>17.14</v>
      </c>
      <c r="AW496" s="4">
        <v>12.09</v>
      </c>
    </row>
    <row r="497" spans="1:49" x14ac:dyDescent="0.2">
      <c r="A497" s="13" t="s">
        <v>535</v>
      </c>
      <c r="B497" s="13" t="s">
        <v>1882</v>
      </c>
      <c r="C497" s="1" t="s">
        <v>314</v>
      </c>
      <c r="D497" s="13" t="s">
        <v>207</v>
      </c>
      <c r="E497" s="13">
        <v>77</v>
      </c>
      <c r="F497" s="13">
        <v>2</v>
      </c>
      <c r="G497" s="13">
        <v>1</v>
      </c>
      <c r="H497" s="40">
        <f t="shared" si="77"/>
        <v>3</v>
      </c>
      <c r="I497">
        <v>2</v>
      </c>
      <c r="J497">
        <v>1</v>
      </c>
      <c r="K497">
        <v>0</v>
      </c>
      <c r="L497" s="20">
        <f t="shared" si="78"/>
        <v>7.3333333333333339</v>
      </c>
      <c r="M497">
        <v>10</v>
      </c>
      <c r="N497">
        <v>1</v>
      </c>
      <c r="O497">
        <v>3</v>
      </c>
      <c r="P497" s="15">
        <f t="shared" si="79"/>
        <v>0.2</v>
      </c>
      <c r="Q497" s="15">
        <f t="shared" si="80"/>
        <v>0.14285714285714285</v>
      </c>
      <c r="R497">
        <v>8</v>
      </c>
      <c r="S497">
        <v>6</v>
      </c>
      <c r="T497">
        <v>6</v>
      </c>
      <c r="U497">
        <v>1</v>
      </c>
      <c r="V497">
        <v>10</v>
      </c>
      <c r="W497" s="16">
        <v>106.8</v>
      </c>
      <c r="X497" s="26">
        <f t="shared" si="81"/>
        <v>1.387012987012987</v>
      </c>
      <c r="Y497" s="4">
        <v>115.08</v>
      </c>
      <c r="Z497" s="32">
        <f t="shared" si="82"/>
        <v>1.4945454545454546</v>
      </c>
      <c r="AA497" s="4">
        <v>254.97</v>
      </c>
      <c r="AB497" s="26">
        <f t="shared" si="83"/>
        <v>3.3112987012987012</v>
      </c>
      <c r="AC497" s="21">
        <f t="shared" si="84"/>
        <v>0.31098500202675317</v>
      </c>
      <c r="AD497" s="13">
        <v>1</v>
      </c>
      <c r="AE497" s="13">
        <v>1</v>
      </c>
      <c r="AF497" s="21">
        <f t="shared" si="85"/>
        <v>0.5</v>
      </c>
      <c r="AG497">
        <v>3</v>
      </c>
      <c r="AH497">
        <v>13</v>
      </c>
      <c r="AI497" s="42">
        <v>19</v>
      </c>
      <c r="AJ497" s="42">
        <v>62</v>
      </c>
      <c r="AK497" s="42">
        <v>8</v>
      </c>
      <c r="AL497" s="42">
        <v>31</v>
      </c>
      <c r="AM497" s="42">
        <v>36</v>
      </c>
      <c r="AN497" s="42">
        <v>7</v>
      </c>
      <c r="AO497">
        <v>19</v>
      </c>
      <c r="AP497">
        <v>76</v>
      </c>
      <c r="AQ497" s="31">
        <f t="shared" si="86"/>
        <v>0.2</v>
      </c>
      <c r="AR497">
        <v>6.22</v>
      </c>
      <c r="AS497">
        <v>1</v>
      </c>
      <c r="AT497">
        <v>2</v>
      </c>
      <c r="AU497" s="16">
        <f t="shared" si="87"/>
        <v>-54.744525547445257</v>
      </c>
      <c r="AV497" s="4">
        <v>7.35</v>
      </c>
      <c r="AW497" s="4">
        <v>-5.42</v>
      </c>
    </row>
    <row r="498" spans="1:49" x14ac:dyDescent="0.2">
      <c r="A498" s="13" t="s">
        <v>1884</v>
      </c>
      <c r="B498" s="13" t="s">
        <v>1885</v>
      </c>
      <c r="C498" s="1" t="s">
        <v>128</v>
      </c>
      <c r="D498" s="13" t="s">
        <v>173</v>
      </c>
      <c r="E498" s="13">
        <v>13</v>
      </c>
      <c r="F498" s="13">
        <v>0</v>
      </c>
      <c r="G498" s="13">
        <v>0</v>
      </c>
      <c r="H498" s="40">
        <f t="shared" si="77"/>
        <v>0</v>
      </c>
      <c r="I498">
        <v>0</v>
      </c>
      <c r="J498">
        <v>0</v>
      </c>
      <c r="K498">
        <v>0</v>
      </c>
      <c r="L498" s="20">
        <f t="shared" si="78"/>
        <v>0</v>
      </c>
      <c r="M498">
        <v>0</v>
      </c>
      <c r="N498">
        <v>0</v>
      </c>
      <c r="O498">
        <v>0</v>
      </c>
      <c r="P498" s="15">
        <f t="shared" si="79"/>
        <v>0</v>
      </c>
      <c r="Q498" s="15">
        <f t="shared" si="80"/>
        <v>0</v>
      </c>
      <c r="R498">
        <v>2</v>
      </c>
      <c r="S498">
        <v>2</v>
      </c>
      <c r="T498">
        <v>0</v>
      </c>
      <c r="U498">
        <v>0</v>
      </c>
      <c r="V498">
        <v>0</v>
      </c>
      <c r="W498" s="16">
        <v>9.4499999999999993</v>
      </c>
      <c r="X498" s="26">
        <f t="shared" si="81"/>
        <v>0.72692307692307689</v>
      </c>
      <c r="Y498" s="4">
        <v>9.18</v>
      </c>
      <c r="Z498" s="32">
        <f t="shared" si="82"/>
        <v>0.70615384615384613</v>
      </c>
      <c r="AA498" s="4">
        <v>61.41</v>
      </c>
      <c r="AB498" s="26">
        <f t="shared" si="83"/>
        <v>4.7238461538461536</v>
      </c>
      <c r="AC498" s="21">
        <f t="shared" si="84"/>
        <v>0.13004674883127923</v>
      </c>
      <c r="AD498" s="1"/>
      <c r="AE498" s="1"/>
      <c r="AF498" s="21" t="str">
        <f t="shared" si="85"/>
        <v xml:space="preserve"> </v>
      </c>
      <c r="AG498">
        <v>0</v>
      </c>
      <c r="AH498">
        <v>0</v>
      </c>
      <c r="AI498" s="42">
        <v>2</v>
      </c>
      <c r="AJ498" s="42">
        <v>4</v>
      </c>
      <c r="AK498" s="42">
        <v>1</v>
      </c>
      <c r="AL498" s="42">
        <v>6</v>
      </c>
      <c r="AM498" s="42">
        <v>7</v>
      </c>
      <c r="AN498" s="42">
        <v>0</v>
      </c>
      <c r="AO498">
        <v>3</v>
      </c>
      <c r="AP498">
        <v>6</v>
      </c>
      <c r="AQ498" s="31">
        <f t="shared" si="86"/>
        <v>0.33333333333333331</v>
      </c>
      <c r="AR498">
        <v>26.98</v>
      </c>
      <c r="AS498">
        <v>0</v>
      </c>
      <c r="AT498">
        <v>0</v>
      </c>
      <c r="AU498" s="16">
        <f t="shared" si="87"/>
        <v>-91.503267973856211</v>
      </c>
      <c r="AV498" s="4">
        <v>0</v>
      </c>
      <c r="AW498" s="4">
        <v>-4.84</v>
      </c>
    </row>
    <row r="499" spans="1:49" x14ac:dyDescent="0.2">
      <c r="A499" s="13" t="s">
        <v>953</v>
      </c>
      <c r="B499" s="13" t="s">
        <v>1888</v>
      </c>
      <c r="C499" s="1" t="s">
        <v>219</v>
      </c>
      <c r="D499" s="13" t="s">
        <v>146</v>
      </c>
      <c r="E499" s="13">
        <v>2</v>
      </c>
      <c r="F499" s="13">
        <v>0</v>
      </c>
      <c r="G499" s="13">
        <v>0</v>
      </c>
      <c r="H499" s="40">
        <f t="shared" si="77"/>
        <v>0</v>
      </c>
      <c r="I499">
        <v>0</v>
      </c>
      <c r="J499">
        <v>0</v>
      </c>
      <c r="K499">
        <v>0</v>
      </c>
      <c r="L499" s="20">
        <f t="shared" si="78"/>
        <v>0</v>
      </c>
      <c r="M499">
        <v>0</v>
      </c>
      <c r="N499">
        <v>0</v>
      </c>
      <c r="O499">
        <v>0</v>
      </c>
      <c r="P499" s="15">
        <f t="shared" si="79"/>
        <v>0</v>
      </c>
      <c r="Q499" s="15">
        <f t="shared" si="80"/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s="16">
        <v>0</v>
      </c>
      <c r="X499" s="26">
        <f t="shared" si="81"/>
        <v>0</v>
      </c>
      <c r="Y499" s="4">
        <v>0</v>
      </c>
      <c r="Z499" s="32">
        <f t="shared" si="82"/>
        <v>0</v>
      </c>
      <c r="AA499" s="4">
        <v>8.6199999999999992</v>
      </c>
      <c r="AB499" s="26">
        <f t="shared" si="83"/>
        <v>4.3099999999999996</v>
      </c>
      <c r="AC499" s="21">
        <f t="shared" si="84"/>
        <v>0</v>
      </c>
      <c r="AD499" s="13">
        <v>0</v>
      </c>
      <c r="AE499" s="13">
        <v>0</v>
      </c>
      <c r="AF499" s="21" t="str">
        <f t="shared" si="85"/>
        <v xml:space="preserve"> </v>
      </c>
      <c r="AG499">
        <v>0</v>
      </c>
      <c r="AH499">
        <v>0</v>
      </c>
      <c r="AI499" s="42">
        <v>0</v>
      </c>
      <c r="AJ499" s="42">
        <v>0</v>
      </c>
      <c r="AK499" s="42">
        <v>0</v>
      </c>
      <c r="AL499" s="42">
        <v>0</v>
      </c>
      <c r="AM499" s="42">
        <v>0</v>
      </c>
      <c r="AN499" s="42">
        <v>0</v>
      </c>
      <c r="AO499">
        <v>0</v>
      </c>
      <c r="AP499">
        <v>0</v>
      </c>
      <c r="AQ499" s="31">
        <f t="shared" si="86"/>
        <v>0</v>
      </c>
      <c r="AR499"/>
      <c r="AS499">
        <v>0</v>
      </c>
      <c r="AT499">
        <v>0</v>
      </c>
      <c r="AU499" s="16">
        <f t="shared" si="87"/>
        <v>0</v>
      </c>
    </row>
    <row r="500" spans="1:49" x14ac:dyDescent="0.2">
      <c r="A500" s="13" t="s">
        <v>1043</v>
      </c>
      <c r="B500" s="13" t="s">
        <v>1889</v>
      </c>
      <c r="C500" s="1" t="s">
        <v>136</v>
      </c>
      <c r="D500" s="13" t="s">
        <v>173</v>
      </c>
      <c r="E500" s="13">
        <v>41</v>
      </c>
      <c r="F500" s="13">
        <v>0</v>
      </c>
      <c r="G500" s="13">
        <v>0</v>
      </c>
      <c r="H500" s="40">
        <f t="shared" si="77"/>
        <v>0</v>
      </c>
      <c r="I500">
        <v>0</v>
      </c>
      <c r="J500">
        <v>0</v>
      </c>
      <c r="K500">
        <v>0</v>
      </c>
      <c r="L500" s="20">
        <f t="shared" si="78"/>
        <v>0</v>
      </c>
      <c r="M500">
        <v>1</v>
      </c>
      <c r="N500">
        <v>2</v>
      </c>
      <c r="O500">
        <v>0</v>
      </c>
      <c r="P500" s="15">
        <f t="shared" si="79"/>
        <v>0</v>
      </c>
      <c r="Q500" s="15">
        <f t="shared" si="80"/>
        <v>0</v>
      </c>
      <c r="R500">
        <v>12</v>
      </c>
      <c r="S500">
        <v>2</v>
      </c>
      <c r="T500">
        <v>0</v>
      </c>
      <c r="U500">
        <v>5</v>
      </c>
      <c r="V500">
        <v>2</v>
      </c>
      <c r="W500" s="16">
        <v>70.349999999999994</v>
      </c>
      <c r="X500" s="26">
        <f t="shared" si="81"/>
        <v>1.7158536585365853</v>
      </c>
      <c r="Y500" s="4">
        <v>69.489999999999995</v>
      </c>
      <c r="Z500" s="32">
        <f t="shared" si="82"/>
        <v>1.6948780487804878</v>
      </c>
      <c r="AA500" s="4">
        <v>97.98</v>
      </c>
      <c r="AB500" s="26">
        <f t="shared" si="83"/>
        <v>2.3897560975609755</v>
      </c>
      <c r="AC500" s="21">
        <f t="shared" si="84"/>
        <v>0.41493998925180636</v>
      </c>
      <c r="AD500" s="1"/>
      <c r="AE500" s="1"/>
      <c r="AF500" s="21" t="str">
        <f t="shared" si="85"/>
        <v xml:space="preserve"> </v>
      </c>
      <c r="AG500">
        <v>1</v>
      </c>
      <c r="AH500">
        <v>10</v>
      </c>
      <c r="AI500" s="42">
        <v>6</v>
      </c>
      <c r="AJ500" s="42">
        <v>53</v>
      </c>
      <c r="AK500" s="42">
        <v>7</v>
      </c>
      <c r="AL500" s="42">
        <v>20</v>
      </c>
      <c r="AM500" s="42">
        <v>30</v>
      </c>
      <c r="AN500" s="42">
        <v>2</v>
      </c>
      <c r="AO500">
        <v>10</v>
      </c>
      <c r="AP500">
        <v>52</v>
      </c>
      <c r="AQ500" s="31">
        <f t="shared" si="86"/>
        <v>0.16129032258064516</v>
      </c>
      <c r="AR500">
        <v>2.94</v>
      </c>
      <c r="AS500">
        <v>1</v>
      </c>
      <c r="AT500">
        <v>0</v>
      </c>
      <c r="AU500" s="16">
        <f t="shared" si="87"/>
        <v>-83.753057993955977</v>
      </c>
      <c r="AV500" s="4">
        <v>0</v>
      </c>
      <c r="AW500" s="4">
        <v>-3.8</v>
      </c>
    </row>
    <row r="501" spans="1:49" x14ac:dyDescent="0.2">
      <c r="A501" s="13" t="s">
        <v>1892</v>
      </c>
      <c r="B501" s="13" t="s">
        <v>1893</v>
      </c>
      <c r="C501" s="1" t="s">
        <v>214</v>
      </c>
      <c r="D501" s="13" t="s">
        <v>173</v>
      </c>
      <c r="E501" s="13">
        <v>81</v>
      </c>
      <c r="F501" s="13">
        <v>0</v>
      </c>
      <c r="G501" s="13">
        <v>1</v>
      </c>
      <c r="H501" s="40">
        <f t="shared" si="77"/>
        <v>1</v>
      </c>
      <c r="I501">
        <v>0</v>
      </c>
      <c r="J501">
        <v>0</v>
      </c>
      <c r="K501">
        <v>1</v>
      </c>
      <c r="L501" s="20">
        <f t="shared" si="78"/>
        <v>0</v>
      </c>
      <c r="M501">
        <v>1</v>
      </c>
      <c r="N501">
        <v>2</v>
      </c>
      <c r="O501">
        <v>1</v>
      </c>
      <c r="P501" s="15">
        <f t="shared" si="79"/>
        <v>0</v>
      </c>
      <c r="Q501" s="15">
        <f t="shared" si="80"/>
        <v>0</v>
      </c>
      <c r="R501">
        <v>17</v>
      </c>
      <c r="S501">
        <v>5</v>
      </c>
      <c r="T501">
        <v>5</v>
      </c>
      <c r="U501">
        <v>14</v>
      </c>
      <c r="V501">
        <v>6</v>
      </c>
      <c r="W501" s="16">
        <v>203.1666666667</v>
      </c>
      <c r="X501" s="26">
        <f t="shared" si="81"/>
        <v>2.5082304526753085</v>
      </c>
      <c r="Y501" s="4">
        <v>194.82</v>
      </c>
      <c r="Z501" s="32">
        <f t="shared" si="82"/>
        <v>2.4051851851851853</v>
      </c>
      <c r="AA501" s="4">
        <v>224.08</v>
      </c>
      <c r="AB501" s="26">
        <f t="shared" si="83"/>
        <v>2.7664197530864199</v>
      </c>
      <c r="AC501" s="21">
        <f t="shared" si="84"/>
        <v>0.46507519694437816</v>
      </c>
      <c r="AD501" s="1"/>
      <c r="AE501" s="1"/>
      <c r="AF501" s="21" t="str">
        <f t="shared" si="85"/>
        <v xml:space="preserve"> </v>
      </c>
      <c r="AG501">
        <v>2</v>
      </c>
      <c r="AH501">
        <v>19</v>
      </c>
      <c r="AI501" s="42">
        <v>27</v>
      </c>
      <c r="AJ501" s="42">
        <v>140</v>
      </c>
      <c r="AK501" s="42">
        <v>9</v>
      </c>
      <c r="AL501" s="42">
        <v>67</v>
      </c>
      <c r="AM501" s="42">
        <v>74</v>
      </c>
      <c r="AN501" s="42">
        <v>5</v>
      </c>
      <c r="AO501">
        <v>25</v>
      </c>
      <c r="AP501">
        <v>155</v>
      </c>
      <c r="AQ501" s="31">
        <f t="shared" si="86"/>
        <v>0.1388888888888889</v>
      </c>
      <c r="AR501">
        <v>1.8</v>
      </c>
      <c r="AS501">
        <v>1</v>
      </c>
      <c r="AT501">
        <v>1</v>
      </c>
      <c r="AU501" s="16">
        <f t="shared" si="87"/>
        <v>-79.149984601170317</v>
      </c>
      <c r="AV501" s="4">
        <v>6.25</v>
      </c>
      <c r="AW501" s="4">
        <v>0.67</v>
      </c>
    </row>
    <row r="502" spans="1:49" x14ac:dyDescent="0.2">
      <c r="A502" s="13" t="s">
        <v>477</v>
      </c>
      <c r="B502" s="13" t="s">
        <v>1896</v>
      </c>
      <c r="C502" s="1" t="s">
        <v>554</v>
      </c>
      <c r="D502" s="13" t="s">
        <v>207</v>
      </c>
      <c r="E502" s="13">
        <v>82</v>
      </c>
      <c r="F502" s="13">
        <v>0</v>
      </c>
      <c r="G502" s="13">
        <v>0</v>
      </c>
      <c r="H502" s="40">
        <f t="shared" si="77"/>
        <v>0</v>
      </c>
      <c r="I502">
        <v>0</v>
      </c>
      <c r="J502">
        <v>0</v>
      </c>
      <c r="K502">
        <v>0</v>
      </c>
      <c r="L502" s="20">
        <f t="shared" si="78"/>
        <v>0</v>
      </c>
      <c r="M502">
        <v>7</v>
      </c>
      <c r="N502">
        <v>4</v>
      </c>
      <c r="O502">
        <v>1</v>
      </c>
      <c r="P502" s="15">
        <f t="shared" si="79"/>
        <v>0</v>
      </c>
      <c r="Q502" s="15">
        <f t="shared" si="80"/>
        <v>0</v>
      </c>
      <c r="R502">
        <v>7</v>
      </c>
      <c r="S502">
        <v>1</v>
      </c>
      <c r="T502">
        <v>0</v>
      </c>
      <c r="U502">
        <v>2</v>
      </c>
      <c r="V502">
        <v>8</v>
      </c>
      <c r="W502" s="16">
        <v>114.95</v>
      </c>
      <c r="X502" s="26">
        <f t="shared" si="81"/>
        <v>1.401829268292683</v>
      </c>
      <c r="Y502" s="4">
        <v>114.01</v>
      </c>
      <c r="Z502" s="32">
        <f t="shared" si="82"/>
        <v>1.3903658536585366</v>
      </c>
      <c r="AA502" s="4">
        <v>240.27</v>
      </c>
      <c r="AB502" s="26">
        <f t="shared" si="83"/>
        <v>2.9301219512195122</v>
      </c>
      <c r="AC502" s="21">
        <f t="shared" si="84"/>
        <v>0.3218076098001581</v>
      </c>
      <c r="AD502" s="13">
        <v>16</v>
      </c>
      <c r="AE502" s="13">
        <v>18</v>
      </c>
      <c r="AF502" s="21">
        <f t="shared" si="85"/>
        <v>0.47058823529411764</v>
      </c>
      <c r="AG502">
        <v>0</v>
      </c>
      <c r="AH502">
        <v>17</v>
      </c>
      <c r="AI502" s="42">
        <v>18</v>
      </c>
      <c r="AJ502" s="42">
        <v>83</v>
      </c>
      <c r="AK502" s="42">
        <v>5</v>
      </c>
      <c r="AL502" s="42">
        <v>42</v>
      </c>
      <c r="AM502" s="42">
        <v>49</v>
      </c>
      <c r="AN502" s="42">
        <v>4</v>
      </c>
      <c r="AO502">
        <v>14</v>
      </c>
      <c r="AP502">
        <v>81</v>
      </c>
      <c r="AQ502" s="31">
        <f t="shared" si="86"/>
        <v>0.14736842105263157</v>
      </c>
      <c r="AR502">
        <v>-2</v>
      </c>
      <c r="AS502">
        <v>1</v>
      </c>
      <c r="AT502">
        <v>0</v>
      </c>
      <c r="AU502" s="16">
        <f t="shared" si="87"/>
        <v>-86.308218577317774</v>
      </c>
      <c r="AV502" s="4">
        <v>8.39</v>
      </c>
      <c r="AW502" s="4">
        <v>-0.4</v>
      </c>
    </row>
    <row r="503" spans="1:49" x14ac:dyDescent="0.2">
      <c r="A503" s="13" t="s">
        <v>477</v>
      </c>
      <c r="B503" s="13" t="s">
        <v>1898</v>
      </c>
      <c r="C503" s="1" t="s">
        <v>334</v>
      </c>
      <c r="D503" s="13" t="s">
        <v>129</v>
      </c>
      <c r="E503" s="13">
        <v>71</v>
      </c>
      <c r="F503" s="13">
        <v>0</v>
      </c>
      <c r="G503" s="13">
        <v>0</v>
      </c>
      <c r="H503" s="40">
        <f t="shared" si="77"/>
        <v>0</v>
      </c>
      <c r="I503">
        <v>0</v>
      </c>
      <c r="J503">
        <v>0</v>
      </c>
      <c r="K503">
        <v>0</v>
      </c>
      <c r="L503" s="20">
        <f t="shared" si="78"/>
        <v>0</v>
      </c>
      <c r="M503">
        <v>0</v>
      </c>
      <c r="N503">
        <v>0</v>
      </c>
      <c r="O503">
        <v>0</v>
      </c>
      <c r="P503" s="15">
        <f t="shared" si="79"/>
        <v>0</v>
      </c>
      <c r="Q503" s="15">
        <f t="shared" si="80"/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s="16">
        <v>0.46666666670000001</v>
      </c>
      <c r="X503" s="26">
        <f t="shared" si="81"/>
        <v>6.5727699535211266E-3</v>
      </c>
      <c r="Y503" s="4">
        <v>0.48</v>
      </c>
      <c r="Z503" s="32">
        <f t="shared" si="82"/>
        <v>6.7605633802816896E-3</v>
      </c>
      <c r="AA503" s="4">
        <v>362.97</v>
      </c>
      <c r="AB503" s="26">
        <f t="shared" si="83"/>
        <v>5.1122535211267612</v>
      </c>
      <c r="AC503" s="21">
        <f t="shared" si="84"/>
        <v>1.3206768468840278E-3</v>
      </c>
      <c r="AD503" s="13">
        <v>0</v>
      </c>
      <c r="AE503" s="13">
        <v>0</v>
      </c>
      <c r="AF503" s="21" t="str">
        <f t="shared" si="85"/>
        <v xml:space="preserve"> </v>
      </c>
      <c r="AG503">
        <v>0</v>
      </c>
      <c r="AH503">
        <v>0</v>
      </c>
      <c r="AI503" s="42">
        <v>0</v>
      </c>
      <c r="AJ503" s="42">
        <v>0</v>
      </c>
      <c r="AK503" s="42">
        <v>0</v>
      </c>
      <c r="AL503" s="42">
        <v>0</v>
      </c>
      <c r="AM503" s="42">
        <v>0</v>
      </c>
      <c r="AN503" s="42">
        <v>0</v>
      </c>
      <c r="AO503">
        <v>0</v>
      </c>
      <c r="AP503">
        <v>0</v>
      </c>
      <c r="AQ503" s="31">
        <f t="shared" si="86"/>
        <v>0</v>
      </c>
      <c r="AR503"/>
      <c r="AS503">
        <v>0</v>
      </c>
      <c r="AT503">
        <v>0</v>
      </c>
      <c r="AU503" s="16">
        <f t="shared" si="87"/>
        <v>0</v>
      </c>
      <c r="AV503" s="4">
        <v>50</v>
      </c>
      <c r="AW503" s="4">
        <v>41.64</v>
      </c>
    </row>
    <row r="504" spans="1:49" x14ac:dyDescent="0.2">
      <c r="A504" s="13" t="s">
        <v>312</v>
      </c>
      <c r="B504" s="13" t="s">
        <v>1043</v>
      </c>
      <c r="C504" s="1" t="s">
        <v>287</v>
      </c>
      <c r="D504" s="13" t="s">
        <v>129</v>
      </c>
      <c r="E504" s="13">
        <v>78</v>
      </c>
      <c r="F504" s="13">
        <v>0</v>
      </c>
      <c r="G504" s="13">
        <v>0</v>
      </c>
      <c r="H504" s="40">
        <f t="shared" si="77"/>
        <v>0</v>
      </c>
      <c r="I504">
        <v>0</v>
      </c>
      <c r="J504">
        <v>0</v>
      </c>
      <c r="K504">
        <v>0</v>
      </c>
      <c r="L504" s="20">
        <f t="shared" si="78"/>
        <v>0</v>
      </c>
      <c r="M504">
        <v>0</v>
      </c>
      <c r="N504">
        <v>0</v>
      </c>
      <c r="O504">
        <v>0</v>
      </c>
      <c r="P504" s="15">
        <f t="shared" si="79"/>
        <v>0</v>
      </c>
      <c r="Q504" s="15">
        <f t="shared" si="80"/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s="16">
        <v>3.7</v>
      </c>
      <c r="X504" s="26">
        <f t="shared" si="81"/>
        <v>4.7435897435897441E-2</v>
      </c>
      <c r="Y504" s="4">
        <v>3.16</v>
      </c>
      <c r="Z504" s="32">
        <f t="shared" si="82"/>
        <v>4.0512820512820513E-2</v>
      </c>
      <c r="AA504" s="4">
        <v>320.83999999999997</v>
      </c>
      <c r="AB504" s="26">
        <f t="shared" si="83"/>
        <v>4.1133333333333333</v>
      </c>
      <c r="AC504" s="21">
        <f t="shared" si="84"/>
        <v>9.7530864197530858E-3</v>
      </c>
      <c r="AD504" s="13">
        <v>0</v>
      </c>
      <c r="AE504" s="13">
        <v>0</v>
      </c>
      <c r="AF504" s="21" t="str">
        <f t="shared" si="85"/>
        <v xml:space="preserve"> </v>
      </c>
      <c r="AG504">
        <v>0</v>
      </c>
      <c r="AH504">
        <v>0</v>
      </c>
      <c r="AI504" s="42">
        <v>2</v>
      </c>
      <c r="AJ504" s="42">
        <v>2</v>
      </c>
      <c r="AK504" s="42">
        <v>0</v>
      </c>
      <c r="AL504" s="42">
        <v>0</v>
      </c>
      <c r="AM504" s="42">
        <v>0</v>
      </c>
      <c r="AN504" s="42">
        <v>0</v>
      </c>
      <c r="AO504">
        <v>2</v>
      </c>
      <c r="AP504">
        <v>2</v>
      </c>
      <c r="AQ504" s="31">
        <f t="shared" si="86"/>
        <v>0.5</v>
      </c>
      <c r="AR504">
        <v>35.29</v>
      </c>
      <c r="AS504">
        <v>1</v>
      </c>
      <c r="AT504">
        <v>4</v>
      </c>
      <c r="AU504" s="16">
        <f t="shared" si="87"/>
        <v>0</v>
      </c>
      <c r="AV504" s="4">
        <v>100</v>
      </c>
      <c r="AW504" s="4">
        <v>93.42</v>
      </c>
    </row>
    <row r="505" spans="1:49" x14ac:dyDescent="0.2">
      <c r="A505" s="13" t="s">
        <v>628</v>
      </c>
      <c r="B505" s="13" t="s">
        <v>1043</v>
      </c>
      <c r="C505" s="1" t="s">
        <v>153</v>
      </c>
      <c r="D505" s="13" t="s">
        <v>173</v>
      </c>
      <c r="E505" s="13">
        <v>74</v>
      </c>
      <c r="F505" s="13">
        <v>0</v>
      </c>
      <c r="G505" s="13">
        <v>0</v>
      </c>
      <c r="H505" s="40">
        <f t="shared" si="77"/>
        <v>0</v>
      </c>
      <c r="I505">
        <v>0</v>
      </c>
      <c r="J505">
        <v>0</v>
      </c>
      <c r="K505">
        <v>0</v>
      </c>
      <c r="L505" s="20">
        <f t="shared" si="78"/>
        <v>0</v>
      </c>
      <c r="M505">
        <v>2</v>
      </c>
      <c r="N505">
        <v>0</v>
      </c>
      <c r="O505">
        <v>1</v>
      </c>
      <c r="P505" s="15">
        <f t="shared" si="79"/>
        <v>0</v>
      </c>
      <c r="Q505" s="15">
        <f t="shared" si="80"/>
        <v>0</v>
      </c>
      <c r="R505">
        <v>29</v>
      </c>
      <c r="S505">
        <v>6</v>
      </c>
      <c r="T505">
        <v>3</v>
      </c>
      <c r="U505">
        <v>4</v>
      </c>
      <c r="V505">
        <v>2</v>
      </c>
      <c r="W505" s="16">
        <v>191.75</v>
      </c>
      <c r="X505" s="26">
        <f t="shared" si="81"/>
        <v>2.5912162162162162</v>
      </c>
      <c r="Y505" s="4">
        <v>178.88</v>
      </c>
      <c r="Z505" s="32">
        <f t="shared" si="82"/>
        <v>2.417297297297297</v>
      </c>
      <c r="AA505" s="4">
        <v>225.99</v>
      </c>
      <c r="AB505" s="26">
        <f t="shared" si="83"/>
        <v>3.0539189189189191</v>
      </c>
      <c r="AC505" s="21">
        <f t="shared" si="84"/>
        <v>0.44182083137797312</v>
      </c>
      <c r="AD505" s="1"/>
      <c r="AE505" s="1"/>
      <c r="AF505" s="21" t="str">
        <f t="shared" si="85"/>
        <v xml:space="preserve"> </v>
      </c>
      <c r="AG505">
        <v>4</v>
      </c>
      <c r="AH505">
        <v>18</v>
      </c>
      <c r="AI505" s="42">
        <v>28</v>
      </c>
      <c r="AJ505" s="42">
        <v>151</v>
      </c>
      <c r="AK505" s="42">
        <v>3</v>
      </c>
      <c r="AL505" s="42">
        <v>61</v>
      </c>
      <c r="AM505" s="42">
        <v>73</v>
      </c>
      <c r="AN505" s="42">
        <v>1</v>
      </c>
      <c r="AO505">
        <v>21</v>
      </c>
      <c r="AP505">
        <v>145</v>
      </c>
      <c r="AQ505" s="31">
        <f t="shared" si="86"/>
        <v>0.12650602409638553</v>
      </c>
      <c r="AR505">
        <v>4.5199999999999996</v>
      </c>
      <c r="AS505">
        <v>2</v>
      </c>
      <c r="AT505">
        <v>1</v>
      </c>
      <c r="AU505" s="16">
        <f t="shared" si="87"/>
        <v>-89.557245080500891</v>
      </c>
      <c r="AV505" s="4">
        <v>5.77</v>
      </c>
      <c r="AW505" s="4">
        <v>0.24</v>
      </c>
    </row>
    <row r="506" spans="1:49" x14ac:dyDescent="0.2">
      <c r="A506" s="13" t="s">
        <v>1900</v>
      </c>
      <c r="B506" s="13" t="s">
        <v>1901</v>
      </c>
      <c r="C506" s="1" t="s">
        <v>206</v>
      </c>
      <c r="D506" s="13" t="s">
        <v>173</v>
      </c>
      <c r="E506" s="13">
        <v>56</v>
      </c>
      <c r="F506" s="13">
        <v>0</v>
      </c>
      <c r="G506" s="13">
        <v>0</v>
      </c>
      <c r="H506" s="40">
        <f t="shared" si="77"/>
        <v>0</v>
      </c>
      <c r="I506">
        <v>0</v>
      </c>
      <c r="J506">
        <v>0</v>
      </c>
      <c r="K506">
        <v>0</v>
      </c>
      <c r="L506" s="20">
        <f t="shared" si="78"/>
        <v>0</v>
      </c>
      <c r="M506">
        <v>0</v>
      </c>
      <c r="N506">
        <v>0</v>
      </c>
      <c r="O506">
        <v>0</v>
      </c>
      <c r="P506" s="15">
        <f t="shared" si="79"/>
        <v>0</v>
      </c>
      <c r="Q506" s="15">
        <f t="shared" si="80"/>
        <v>0</v>
      </c>
      <c r="R506">
        <v>20</v>
      </c>
      <c r="S506">
        <v>13</v>
      </c>
      <c r="T506">
        <v>0</v>
      </c>
      <c r="U506">
        <v>5</v>
      </c>
      <c r="V506">
        <v>2</v>
      </c>
      <c r="W506" s="16">
        <v>89.566666666700002</v>
      </c>
      <c r="X506" s="26">
        <f t="shared" si="81"/>
        <v>1.5994047619053571</v>
      </c>
      <c r="Y506" s="4">
        <v>82.34</v>
      </c>
      <c r="Z506" s="32">
        <f t="shared" si="82"/>
        <v>1.4703571428571429</v>
      </c>
      <c r="AA506" s="4">
        <v>176.89</v>
      </c>
      <c r="AB506" s="26">
        <f t="shared" si="83"/>
        <v>3.1587499999999999</v>
      </c>
      <c r="AC506" s="21">
        <f t="shared" si="84"/>
        <v>0.31763299000887246</v>
      </c>
      <c r="AD506" s="1"/>
      <c r="AE506" s="1"/>
      <c r="AF506" s="21" t="str">
        <f t="shared" si="85"/>
        <v xml:space="preserve"> </v>
      </c>
      <c r="AG506">
        <v>1</v>
      </c>
      <c r="AH506">
        <v>6</v>
      </c>
      <c r="AI506" s="42">
        <v>17</v>
      </c>
      <c r="AJ506" s="42">
        <v>34</v>
      </c>
      <c r="AK506" s="42">
        <v>4</v>
      </c>
      <c r="AL506" s="42">
        <v>31</v>
      </c>
      <c r="AM506" s="42">
        <v>45</v>
      </c>
      <c r="AN506" s="42">
        <v>0</v>
      </c>
      <c r="AO506">
        <v>13</v>
      </c>
      <c r="AP506">
        <v>48</v>
      </c>
      <c r="AQ506" s="31">
        <f t="shared" si="86"/>
        <v>0.21311475409836064</v>
      </c>
      <c r="AR506">
        <v>11.76</v>
      </c>
      <c r="AS506">
        <v>0</v>
      </c>
      <c r="AT506">
        <v>2</v>
      </c>
      <c r="AU506" s="16">
        <f t="shared" si="87"/>
        <v>-68.496478017974255</v>
      </c>
      <c r="AV506" s="4">
        <v>6.56</v>
      </c>
      <c r="AW506" s="4">
        <v>1.29</v>
      </c>
    </row>
    <row r="507" spans="1:49" x14ac:dyDescent="0.2">
      <c r="A507" s="13" t="s">
        <v>665</v>
      </c>
      <c r="B507" s="13" t="s">
        <v>1903</v>
      </c>
      <c r="C507" s="1" t="s">
        <v>446</v>
      </c>
      <c r="D507" s="13" t="s">
        <v>207</v>
      </c>
      <c r="E507" s="13">
        <v>8</v>
      </c>
      <c r="F507" s="13">
        <v>0</v>
      </c>
      <c r="G507" s="13">
        <v>0</v>
      </c>
      <c r="H507" s="40">
        <f t="shared" si="77"/>
        <v>0</v>
      </c>
      <c r="I507">
        <v>0</v>
      </c>
      <c r="J507">
        <v>0</v>
      </c>
      <c r="K507">
        <v>0</v>
      </c>
      <c r="L507" s="20">
        <f t="shared" si="78"/>
        <v>0</v>
      </c>
      <c r="M507">
        <v>0</v>
      </c>
      <c r="N507">
        <v>0</v>
      </c>
      <c r="O507">
        <v>0</v>
      </c>
      <c r="P507" s="15">
        <f t="shared" si="79"/>
        <v>0</v>
      </c>
      <c r="Q507" s="15">
        <f t="shared" si="80"/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s="16">
        <v>5.8666666667000005</v>
      </c>
      <c r="X507" s="26">
        <f t="shared" si="81"/>
        <v>0.73333333333750006</v>
      </c>
      <c r="Y507" s="4">
        <v>5.47</v>
      </c>
      <c r="Z507" s="32">
        <f t="shared" si="82"/>
        <v>0.68374999999999997</v>
      </c>
      <c r="AA507" s="4">
        <v>29.16</v>
      </c>
      <c r="AB507" s="26">
        <f t="shared" si="83"/>
        <v>3.645</v>
      </c>
      <c r="AC507" s="21">
        <f t="shared" si="84"/>
        <v>0.15795552988738087</v>
      </c>
      <c r="AD507" s="13">
        <v>0</v>
      </c>
      <c r="AE507" s="13">
        <v>0</v>
      </c>
      <c r="AF507" s="21" t="str">
        <f t="shared" si="85"/>
        <v xml:space="preserve"> </v>
      </c>
      <c r="AG507">
        <v>0</v>
      </c>
      <c r="AH507">
        <v>0</v>
      </c>
      <c r="AI507" s="42">
        <v>0</v>
      </c>
      <c r="AJ507" s="42">
        <v>6</v>
      </c>
      <c r="AK507" s="42">
        <v>1</v>
      </c>
      <c r="AL507" s="42">
        <v>2</v>
      </c>
      <c r="AM507" s="42">
        <v>4</v>
      </c>
      <c r="AN507" s="42">
        <v>0</v>
      </c>
      <c r="AO507">
        <v>0</v>
      </c>
      <c r="AP507">
        <v>7</v>
      </c>
      <c r="AQ507" s="31">
        <f t="shared" si="86"/>
        <v>0</v>
      </c>
      <c r="AR507">
        <v>-14.29</v>
      </c>
      <c r="AS507">
        <v>0</v>
      </c>
      <c r="AT507">
        <v>0</v>
      </c>
      <c r="AU507" s="16">
        <f t="shared" si="87"/>
        <v>-120.65813528336381</v>
      </c>
      <c r="AV507" s="4">
        <v>25</v>
      </c>
      <c r="AW507" s="4">
        <v>25</v>
      </c>
    </row>
    <row r="508" spans="1:49" x14ac:dyDescent="0.2">
      <c r="A508" s="13" t="s">
        <v>1025</v>
      </c>
      <c r="B508" s="13" t="s">
        <v>1905</v>
      </c>
      <c r="C508" s="1" t="s">
        <v>398</v>
      </c>
      <c r="D508" s="13" t="s">
        <v>207</v>
      </c>
      <c r="E508" s="13">
        <v>7</v>
      </c>
      <c r="F508" s="13">
        <v>0</v>
      </c>
      <c r="G508" s="13">
        <v>0</v>
      </c>
      <c r="H508" s="40">
        <f t="shared" si="77"/>
        <v>0</v>
      </c>
      <c r="I508">
        <v>0</v>
      </c>
      <c r="J508">
        <v>0</v>
      </c>
      <c r="K508">
        <v>0</v>
      </c>
      <c r="L508" s="20">
        <f t="shared" si="78"/>
        <v>0</v>
      </c>
      <c r="M508">
        <v>0</v>
      </c>
      <c r="N508">
        <v>0</v>
      </c>
      <c r="O508">
        <v>0</v>
      </c>
      <c r="P508" s="15">
        <f t="shared" si="79"/>
        <v>0</v>
      </c>
      <c r="Q508" s="15">
        <f t="shared" si="80"/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s="16">
        <v>0.1333333333</v>
      </c>
      <c r="X508" s="26">
        <f t="shared" si="81"/>
        <v>1.9047619042857143E-2</v>
      </c>
      <c r="Y508" s="4">
        <v>0.42</v>
      </c>
      <c r="Z508" s="32">
        <f t="shared" si="82"/>
        <v>0.06</v>
      </c>
      <c r="AA508" s="4">
        <v>52.17</v>
      </c>
      <c r="AB508" s="26">
        <f t="shared" si="83"/>
        <v>7.4528571428571428</v>
      </c>
      <c r="AC508" s="21">
        <f t="shared" si="84"/>
        <v>7.9863091842555627E-3</v>
      </c>
      <c r="AD508" s="13">
        <v>0</v>
      </c>
      <c r="AE508" s="13">
        <v>0</v>
      </c>
      <c r="AF508" s="21" t="str">
        <f t="shared" si="85"/>
        <v xml:space="preserve"> </v>
      </c>
      <c r="AG508">
        <v>0</v>
      </c>
      <c r="AH508">
        <v>0</v>
      </c>
      <c r="AI508" s="42">
        <v>0</v>
      </c>
      <c r="AJ508" s="42">
        <v>1</v>
      </c>
      <c r="AK508" s="42">
        <v>0</v>
      </c>
      <c r="AL508" s="42">
        <v>0</v>
      </c>
      <c r="AM508" s="42">
        <v>0</v>
      </c>
      <c r="AN508" s="42">
        <v>0</v>
      </c>
      <c r="AO508">
        <v>0</v>
      </c>
      <c r="AP508">
        <v>1</v>
      </c>
      <c r="AQ508" s="31">
        <f t="shared" si="86"/>
        <v>0</v>
      </c>
      <c r="AR508">
        <v>-23.26</v>
      </c>
      <c r="AS508">
        <v>0</v>
      </c>
      <c r="AT508">
        <v>0</v>
      </c>
      <c r="AU508" s="16">
        <f t="shared" si="87"/>
        <v>-60</v>
      </c>
    </row>
    <row r="509" spans="1:49" x14ac:dyDescent="0.2">
      <c r="A509" s="13" t="s">
        <v>1494</v>
      </c>
      <c r="B509" s="13" t="s">
        <v>1907</v>
      </c>
      <c r="C509" s="13" t="s">
        <v>409</v>
      </c>
      <c r="D509" s="13" t="s">
        <v>146</v>
      </c>
      <c r="E509" s="13">
        <v>78</v>
      </c>
      <c r="F509" s="13">
        <v>0</v>
      </c>
      <c r="G509" s="13">
        <v>1</v>
      </c>
      <c r="H509" s="40">
        <f t="shared" si="77"/>
        <v>1</v>
      </c>
      <c r="I509">
        <v>0</v>
      </c>
      <c r="J509">
        <v>1</v>
      </c>
      <c r="K509">
        <v>0</v>
      </c>
      <c r="L509" s="20">
        <f t="shared" si="78"/>
        <v>14.5</v>
      </c>
      <c r="M509">
        <v>8</v>
      </c>
      <c r="N509">
        <v>6</v>
      </c>
      <c r="O509">
        <v>2</v>
      </c>
      <c r="P509" s="15">
        <f t="shared" si="79"/>
        <v>0</v>
      </c>
      <c r="Q509" s="15">
        <f t="shared" si="80"/>
        <v>0</v>
      </c>
      <c r="R509">
        <v>2</v>
      </c>
      <c r="S509">
        <v>5</v>
      </c>
      <c r="T509">
        <v>2</v>
      </c>
      <c r="U509">
        <v>1</v>
      </c>
      <c r="V509">
        <v>5</v>
      </c>
      <c r="W509" s="16">
        <v>97.066666666700002</v>
      </c>
      <c r="X509" s="26">
        <f t="shared" si="81"/>
        <v>1.2444444444448719</v>
      </c>
      <c r="Y509" s="4">
        <v>93.59</v>
      </c>
      <c r="Z509" s="32">
        <f t="shared" si="82"/>
        <v>1.199871794871795</v>
      </c>
      <c r="AA509" s="4">
        <v>319.07</v>
      </c>
      <c r="AB509" s="26">
        <f t="shared" si="83"/>
        <v>4.0906410256410259</v>
      </c>
      <c r="AC509" s="21">
        <f t="shared" si="84"/>
        <v>0.22679687878641011</v>
      </c>
      <c r="AD509" s="13">
        <v>14</v>
      </c>
      <c r="AE509" s="13">
        <v>29</v>
      </c>
      <c r="AF509" s="21">
        <f t="shared" si="85"/>
        <v>0.32558139534883723</v>
      </c>
      <c r="AG509">
        <v>2</v>
      </c>
      <c r="AH509">
        <v>5</v>
      </c>
      <c r="AI509" s="42">
        <v>27</v>
      </c>
      <c r="AJ509" s="42">
        <v>62</v>
      </c>
      <c r="AK509" s="42">
        <v>8</v>
      </c>
      <c r="AL509" s="42">
        <v>26</v>
      </c>
      <c r="AM509" s="42">
        <v>25</v>
      </c>
      <c r="AN509" s="42">
        <v>5</v>
      </c>
      <c r="AO509">
        <v>22</v>
      </c>
      <c r="AP509">
        <v>70</v>
      </c>
      <c r="AQ509" s="31">
        <f t="shared" si="86"/>
        <v>0.2391304347826087</v>
      </c>
      <c r="AR509">
        <v>10.119999999999999</v>
      </c>
      <c r="AS509">
        <v>1</v>
      </c>
      <c r="AT509">
        <v>1</v>
      </c>
      <c r="AU509" s="16">
        <f t="shared" si="87"/>
        <v>-48.723154183139229</v>
      </c>
      <c r="AV509" s="4">
        <v>18.920000000000002</v>
      </c>
      <c r="AW509" s="4">
        <v>15.59</v>
      </c>
    </row>
    <row r="510" spans="1:49" x14ac:dyDescent="0.2">
      <c r="A510" s="13" t="s">
        <v>361</v>
      </c>
      <c r="B510" s="13" t="s">
        <v>1910</v>
      </c>
      <c r="C510" s="1" t="s">
        <v>206</v>
      </c>
      <c r="D510" s="13" t="s">
        <v>173</v>
      </c>
      <c r="E510" s="13">
        <v>26</v>
      </c>
      <c r="F510" s="13">
        <v>0</v>
      </c>
      <c r="G510" s="13">
        <v>0</v>
      </c>
      <c r="H510" s="40">
        <f t="shared" si="77"/>
        <v>0</v>
      </c>
      <c r="I510">
        <v>0</v>
      </c>
      <c r="J510">
        <v>0</v>
      </c>
      <c r="K510">
        <v>0</v>
      </c>
      <c r="L510" s="20">
        <f t="shared" si="78"/>
        <v>0</v>
      </c>
      <c r="M510">
        <v>0</v>
      </c>
      <c r="N510">
        <v>0</v>
      </c>
      <c r="O510">
        <v>0</v>
      </c>
      <c r="P510" s="15">
        <f t="shared" si="79"/>
        <v>0</v>
      </c>
      <c r="Q510" s="15">
        <f t="shared" si="80"/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s="16">
        <v>0</v>
      </c>
      <c r="X510" s="26">
        <f t="shared" si="81"/>
        <v>0</v>
      </c>
      <c r="Y510" s="4">
        <v>0</v>
      </c>
      <c r="Z510" s="32">
        <f t="shared" si="82"/>
        <v>0</v>
      </c>
      <c r="AA510" s="4">
        <v>120.67</v>
      </c>
      <c r="AB510" s="26">
        <f t="shared" si="83"/>
        <v>4.6411538461538466</v>
      </c>
      <c r="AC510" s="21">
        <f t="shared" si="84"/>
        <v>0</v>
      </c>
      <c r="AD510" s="1"/>
      <c r="AE510" s="1"/>
      <c r="AF510" s="21" t="str">
        <f t="shared" si="85"/>
        <v xml:space="preserve"> </v>
      </c>
      <c r="AG510">
        <v>0</v>
      </c>
      <c r="AH510">
        <v>0</v>
      </c>
      <c r="AI510" s="42">
        <v>0</v>
      </c>
      <c r="AJ510" s="42">
        <v>0</v>
      </c>
      <c r="AK510" s="42">
        <v>0</v>
      </c>
      <c r="AL510" s="42">
        <v>0</v>
      </c>
      <c r="AM510" s="42">
        <v>0</v>
      </c>
      <c r="AN510" s="42">
        <v>0</v>
      </c>
      <c r="AO510">
        <v>0</v>
      </c>
      <c r="AP510">
        <v>0</v>
      </c>
      <c r="AQ510" s="31">
        <f t="shared" si="86"/>
        <v>0</v>
      </c>
      <c r="AR510"/>
      <c r="AS510">
        <v>0</v>
      </c>
      <c r="AT510">
        <v>0</v>
      </c>
      <c r="AU510" s="16">
        <f t="shared" si="87"/>
        <v>0</v>
      </c>
    </row>
    <row r="511" spans="1:49" x14ac:dyDescent="0.2">
      <c r="A511" s="13" t="s">
        <v>1190</v>
      </c>
      <c r="B511" s="13" t="s">
        <v>1913</v>
      </c>
      <c r="C511" s="1" t="s">
        <v>238</v>
      </c>
      <c r="D511" s="13" t="s">
        <v>173</v>
      </c>
      <c r="E511" s="13">
        <v>2</v>
      </c>
      <c r="F511" s="13">
        <v>0</v>
      </c>
      <c r="G511" s="13">
        <v>0</v>
      </c>
      <c r="H511" s="40">
        <f t="shared" si="77"/>
        <v>0</v>
      </c>
      <c r="I511">
        <v>0</v>
      </c>
      <c r="J511">
        <v>0</v>
      </c>
      <c r="K511">
        <v>0</v>
      </c>
      <c r="L511" s="20">
        <f t="shared" si="78"/>
        <v>0</v>
      </c>
      <c r="M511">
        <v>0</v>
      </c>
      <c r="N511">
        <v>0</v>
      </c>
      <c r="O511">
        <v>0</v>
      </c>
      <c r="P511" s="15">
        <f t="shared" si="79"/>
        <v>0</v>
      </c>
      <c r="Q511" s="15">
        <f t="shared" si="80"/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s="16">
        <v>0.63333333329999997</v>
      </c>
      <c r="X511" s="26">
        <f t="shared" si="81"/>
        <v>0.31666666664999998</v>
      </c>
      <c r="Y511" s="4">
        <v>0</v>
      </c>
      <c r="Z511" s="32">
        <f t="shared" si="82"/>
        <v>0</v>
      </c>
      <c r="AA511" s="4">
        <v>21.76</v>
      </c>
      <c r="AB511" s="26">
        <f t="shared" si="83"/>
        <v>10.88</v>
      </c>
      <c r="AC511" s="21">
        <f t="shared" si="84"/>
        <v>0</v>
      </c>
      <c r="AD511" s="1"/>
      <c r="AE511" s="1"/>
      <c r="AF511" s="21" t="str">
        <f t="shared" si="85"/>
        <v xml:space="preserve"> </v>
      </c>
      <c r="AG511">
        <v>0</v>
      </c>
      <c r="AH511">
        <v>0</v>
      </c>
      <c r="AI511" s="42">
        <v>0</v>
      </c>
      <c r="AJ511" s="42">
        <v>0</v>
      </c>
      <c r="AK511" s="42">
        <v>0</v>
      </c>
      <c r="AL511" s="42">
        <v>0</v>
      </c>
      <c r="AM511" s="42">
        <v>0</v>
      </c>
      <c r="AN511" s="42">
        <v>0</v>
      </c>
      <c r="AO511">
        <v>0</v>
      </c>
      <c r="AP511">
        <v>0</v>
      </c>
      <c r="AQ511" s="31">
        <f t="shared" si="86"/>
        <v>0</v>
      </c>
      <c r="AR511"/>
      <c r="AS511">
        <v>0</v>
      </c>
      <c r="AT511">
        <v>0</v>
      </c>
      <c r="AU511" s="16">
        <f t="shared" si="87"/>
        <v>0</v>
      </c>
    </row>
    <row r="512" spans="1:49" x14ac:dyDescent="0.2">
      <c r="A512" s="13" t="s">
        <v>326</v>
      </c>
      <c r="B512" s="13" t="s">
        <v>1915</v>
      </c>
      <c r="C512" s="1" t="s">
        <v>358</v>
      </c>
      <c r="D512" s="13" t="s">
        <v>146</v>
      </c>
      <c r="E512" s="13">
        <v>82</v>
      </c>
      <c r="F512" s="13">
        <v>0</v>
      </c>
      <c r="G512" s="13">
        <v>0</v>
      </c>
      <c r="H512" s="40">
        <f t="shared" si="77"/>
        <v>0</v>
      </c>
      <c r="I512">
        <v>0</v>
      </c>
      <c r="J512">
        <v>0</v>
      </c>
      <c r="K512">
        <v>0</v>
      </c>
      <c r="L512" s="20">
        <f t="shared" si="78"/>
        <v>0</v>
      </c>
      <c r="M512">
        <v>0</v>
      </c>
      <c r="N512">
        <v>0</v>
      </c>
      <c r="O512">
        <v>0</v>
      </c>
      <c r="P512" s="15">
        <f t="shared" si="79"/>
        <v>0</v>
      </c>
      <c r="Q512" s="15">
        <f t="shared" si="80"/>
        <v>0</v>
      </c>
      <c r="R512">
        <v>14</v>
      </c>
      <c r="S512">
        <v>3</v>
      </c>
      <c r="T512">
        <v>5</v>
      </c>
      <c r="U512">
        <v>1</v>
      </c>
      <c r="V512">
        <v>12</v>
      </c>
      <c r="W512" s="16">
        <v>178.96666666670001</v>
      </c>
      <c r="X512" s="26">
        <f t="shared" si="81"/>
        <v>2.1825203252036585</v>
      </c>
      <c r="Y512" s="4">
        <v>180.37</v>
      </c>
      <c r="Z512" s="32">
        <f t="shared" si="82"/>
        <v>2.1996341463414635</v>
      </c>
      <c r="AA512" s="4">
        <v>143.47</v>
      </c>
      <c r="AB512" s="26">
        <f t="shared" si="83"/>
        <v>1.7496341463414633</v>
      </c>
      <c r="AC512" s="21">
        <f t="shared" si="84"/>
        <v>0.55697257905138342</v>
      </c>
      <c r="AD512" s="13">
        <v>118</v>
      </c>
      <c r="AE512" s="13">
        <v>109</v>
      </c>
      <c r="AF512" s="21">
        <f t="shared" si="85"/>
        <v>0.51982378854625555</v>
      </c>
      <c r="AG512">
        <v>1</v>
      </c>
      <c r="AH512">
        <v>18</v>
      </c>
      <c r="AI512" s="42">
        <v>10</v>
      </c>
      <c r="AJ512" s="42">
        <v>141</v>
      </c>
      <c r="AK512" s="42">
        <v>1</v>
      </c>
      <c r="AL512" s="42">
        <v>74</v>
      </c>
      <c r="AM512" s="42">
        <v>69</v>
      </c>
      <c r="AN512" s="42">
        <v>5</v>
      </c>
      <c r="AO512">
        <v>7</v>
      </c>
      <c r="AP512">
        <v>142</v>
      </c>
      <c r="AQ512" s="31">
        <f t="shared" si="86"/>
        <v>4.6979865771812082E-2</v>
      </c>
      <c r="AR512">
        <v>-18.89</v>
      </c>
      <c r="AS512">
        <v>0</v>
      </c>
      <c r="AT512">
        <v>0</v>
      </c>
      <c r="AU512" s="16">
        <f t="shared" si="87"/>
        <v>-94.805122803126906</v>
      </c>
      <c r="AV512" s="4">
        <v>4.6399999999999997</v>
      </c>
      <c r="AW512" s="4">
        <v>-0.12</v>
      </c>
    </row>
    <row r="513" spans="1:49" x14ac:dyDescent="0.2">
      <c r="A513" s="13" t="s">
        <v>677</v>
      </c>
      <c r="B513" s="13" t="s">
        <v>1917</v>
      </c>
      <c r="C513" s="1" t="s">
        <v>238</v>
      </c>
      <c r="D513" s="13" t="s">
        <v>146</v>
      </c>
      <c r="E513" s="13">
        <v>33</v>
      </c>
      <c r="F513" s="13">
        <v>1</v>
      </c>
      <c r="G513" s="13">
        <v>0</v>
      </c>
      <c r="H513" s="40">
        <f t="shared" si="77"/>
        <v>1</v>
      </c>
      <c r="I513">
        <v>1</v>
      </c>
      <c r="J513">
        <v>0</v>
      </c>
      <c r="K513">
        <v>0</v>
      </c>
      <c r="L513" s="20">
        <f t="shared" si="78"/>
        <v>0</v>
      </c>
      <c r="M513">
        <v>3</v>
      </c>
      <c r="N513">
        <v>0</v>
      </c>
      <c r="O513">
        <v>2</v>
      </c>
      <c r="P513" s="15">
        <f t="shared" si="79"/>
        <v>0.33333333333333331</v>
      </c>
      <c r="Q513" s="15">
        <f t="shared" si="80"/>
        <v>0.2</v>
      </c>
      <c r="R513">
        <v>7</v>
      </c>
      <c r="S513">
        <v>1</v>
      </c>
      <c r="T513">
        <v>0</v>
      </c>
      <c r="U513">
        <v>0</v>
      </c>
      <c r="V513">
        <v>0</v>
      </c>
      <c r="W513" s="16">
        <v>73.05</v>
      </c>
      <c r="X513" s="26">
        <f t="shared" si="81"/>
        <v>2.2136363636363634</v>
      </c>
      <c r="Y513" s="4">
        <v>71.239999999999995</v>
      </c>
      <c r="Z513" s="32">
        <f t="shared" si="82"/>
        <v>2.1587878787878787</v>
      </c>
      <c r="AA513" s="4">
        <v>109.58</v>
      </c>
      <c r="AB513" s="26">
        <f t="shared" si="83"/>
        <v>3.3206060606060603</v>
      </c>
      <c r="AC513" s="21">
        <f t="shared" si="84"/>
        <v>0.39398296648600822</v>
      </c>
      <c r="AD513" s="13">
        <v>37</v>
      </c>
      <c r="AE513" s="13">
        <v>52</v>
      </c>
      <c r="AF513" s="21">
        <f t="shared" si="85"/>
        <v>0.4157303370786517</v>
      </c>
      <c r="AG513">
        <v>1</v>
      </c>
      <c r="AH513">
        <v>8</v>
      </c>
      <c r="AI513" s="42">
        <v>8</v>
      </c>
      <c r="AJ513" s="42">
        <v>63</v>
      </c>
      <c r="AK513" s="42">
        <v>0</v>
      </c>
      <c r="AL513" s="42">
        <v>31</v>
      </c>
      <c r="AM513" s="42">
        <v>34</v>
      </c>
      <c r="AN513" s="42">
        <v>3</v>
      </c>
      <c r="AO513">
        <v>8</v>
      </c>
      <c r="AP513">
        <v>70</v>
      </c>
      <c r="AQ513" s="31">
        <f t="shared" si="86"/>
        <v>0.10256410256410256</v>
      </c>
      <c r="AR513">
        <v>3.71</v>
      </c>
      <c r="AS513">
        <v>1</v>
      </c>
      <c r="AT513">
        <v>1</v>
      </c>
      <c r="AU513" s="16">
        <f t="shared" si="87"/>
        <v>-104.43571027512634</v>
      </c>
      <c r="AV513" s="4">
        <v>7.79</v>
      </c>
      <c r="AW513" s="4">
        <v>2.64</v>
      </c>
    </row>
    <row r="514" spans="1:49" x14ac:dyDescent="0.2">
      <c r="A514" s="13" t="s">
        <v>519</v>
      </c>
      <c r="B514" s="13" t="s">
        <v>1920</v>
      </c>
      <c r="C514" s="1" t="s">
        <v>179</v>
      </c>
      <c r="D514" s="13" t="s">
        <v>173</v>
      </c>
      <c r="E514" s="13">
        <v>71</v>
      </c>
      <c r="F514" s="13">
        <v>0</v>
      </c>
      <c r="G514" s="13">
        <v>3</v>
      </c>
      <c r="H514" s="40">
        <f t="shared" ref="H514:H577" si="88">F514+G514</f>
        <v>3</v>
      </c>
      <c r="I514">
        <v>0</v>
      </c>
      <c r="J514">
        <v>1</v>
      </c>
      <c r="K514">
        <v>2</v>
      </c>
      <c r="L514" s="20">
        <f t="shared" ref="L514:L577" si="89">IF(AG514&gt;0,J514/(AG514/(AG514+AI514)),0)</f>
        <v>6.4</v>
      </c>
      <c r="M514">
        <v>5</v>
      </c>
      <c r="N514">
        <v>1</v>
      </c>
      <c r="O514">
        <v>2</v>
      </c>
      <c r="P514" s="15">
        <f t="shared" ref="P514:P577" si="90">IF(M514&gt;0,F514/M514,0)</f>
        <v>0</v>
      </c>
      <c r="Q514" s="15">
        <f t="shared" ref="Q514:Q577" si="91">IF(SUM(M514:O514)&gt;0,F514/SUM(M514:O514),0)</f>
        <v>0</v>
      </c>
      <c r="R514">
        <v>29</v>
      </c>
      <c r="S514">
        <v>18</v>
      </c>
      <c r="T514">
        <v>5</v>
      </c>
      <c r="U514">
        <v>8</v>
      </c>
      <c r="V514">
        <v>8</v>
      </c>
      <c r="W514" s="16">
        <v>185.8</v>
      </c>
      <c r="X514" s="26">
        <f t="shared" ref="X514:X577" si="92">W514/E514</f>
        <v>2.6169014084507043</v>
      </c>
      <c r="Y514" s="4">
        <v>181.28</v>
      </c>
      <c r="Z514" s="32">
        <f t="shared" ref="Z514:Z577" si="93">Y514/E514</f>
        <v>2.5532394366197182</v>
      </c>
      <c r="AA514" s="4">
        <v>156.16999999999999</v>
      </c>
      <c r="AB514" s="26">
        <f t="shared" ref="AB514:AB577" si="94">AA514/E514</f>
        <v>2.1995774647887321</v>
      </c>
      <c r="AC514" s="21">
        <f t="shared" ref="AC514:AC577" si="95">IF(Z514&gt;0,Z514/(Z514+AB514),0)</f>
        <v>0.53720551192769306</v>
      </c>
      <c r="AD514" s="1"/>
      <c r="AE514" s="1"/>
      <c r="AF514" s="21" t="str">
        <f t="shared" ref="AF514:AF577" si="96">IF((AD514+AE514)&gt;0,AD514/(AD514+AE514)," ")</f>
        <v xml:space="preserve"> </v>
      </c>
      <c r="AG514">
        <v>5</v>
      </c>
      <c r="AH514">
        <v>13</v>
      </c>
      <c r="AI514" s="42">
        <v>27</v>
      </c>
      <c r="AJ514" s="42">
        <v>116</v>
      </c>
      <c r="AK514" s="42">
        <v>10</v>
      </c>
      <c r="AL514" s="42">
        <v>60</v>
      </c>
      <c r="AM514" s="42">
        <v>65</v>
      </c>
      <c r="AN514" s="42">
        <v>13</v>
      </c>
      <c r="AO514">
        <v>25</v>
      </c>
      <c r="AP514">
        <v>112</v>
      </c>
      <c r="AQ514" s="31">
        <f t="shared" ref="AQ514:AQ577" si="97">AO514/MAX(1,AO514+AP514)</f>
        <v>0.18248175182481752</v>
      </c>
      <c r="AR514">
        <v>-1.61</v>
      </c>
      <c r="AS514">
        <v>2</v>
      </c>
      <c r="AT514">
        <v>3</v>
      </c>
      <c r="AU514" s="16">
        <f t="shared" ref="AU514:AU577" si="98">((AG514+AI514+AK514+AN514)-(AH514+AJ514+AL514+AM514))/MAX(1,Y514)*60</f>
        <v>-65.864960282436016</v>
      </c>
      <c r="AV514" s="4">
        <v>5.26</v>
      </c>
      <c r="AW514" s="4">
        <v>-7.58</v>
      </c>
    </row>
    <row r="515" spans="1:49" x14ac:dyDescent="0.2">
      <c r="A515" s="13" t="s">
        <v>1151</v>
      </c>
      <c r="B515" s="13" t="s">
        <v>1923</v>
      </c>
      <c r="C515" s="13" t="s">
        <v>287</v>
      </c>
      <c r="D515" s="13" t="s">
        <v>154</v>
      </c>
      <c r="E515" s="13">
        <v>18</v>
      </c>
      <c r="F515" s="13">
        <v>0</v>
      </c>
      <c r="G515" s="13">
        <v>0</v>
      </c>
      <c r="H515" s="40">
        <f t="shared" si="88"/>
        <v>0</v>
      </c>
      <c r="I515">
        <v>0</v>
      </c>
      <c r="J515">
        <v>0</v>
      </c>
      <c r="K515">
        <v>0</v>
      </c>
      <c r="L515" s="20">
        <f t="shared" si="89"/>
        <v>0</v>
      </c>
      <c r="M515">
        <v>0</v>
      </c>
      <c r="N515">
        <v>0</v>
      </c>
      <c r="O515">
        <v>0</v>
      </c>
      <c r="P515" s="15">
        <f t="shared" si="90"/>
        <v>0</v>
      </c>
      <c r="Q515" s="15">
        <f t="shared" si="91"/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s="16">
        <v>0.18333333330000001</v>
      </c>
      <c r="X515" s="26">
        <f t="shared" si="92"/>
        <v>1.0185185183333334E-2</v>
      </c>
      <c r="Y515" s="4">
        <v>0.55000000000000004</v>
      </c>
      <c r="Z515" s="32">
        <f t="shared" si="93"/>
        <v>3.0555555555555558E-2</v>
      </c>
      <c r="AA515" s="4">
        <v>83.14</v>
      </c>
      <c r="AB515" s="26">
        <f t="shared" si="94"/>
        <v>4.6188888888888888</v>
      </c>
      <c r="AC515" s="21">
        <f t="shared" si="95"/>
        <v>6.571872386187119E-3</v>
      </c>
      <c r="AD515" s="13">
        <v>0</v>
      </c>
      <c r="AE515" s="13">
        <v>0</v>
      </c>
      <c r="AF515" s="21" t="str">
        <f t="shared" si="96"/>
        <v xml:space="preserve"> </v>
      </c>
      <c r="AG515">
        <v>0</v>
      </c>
      <c r="AH515">
        <v>0</v>
      </c>
      <c r="AI515" s="42">
        <v>1</v>
      </c>
      <c r="AJ515" s="42">
        <v>0</v>
      </c>
      <c r="AK515" s="42">
        <v>0</v>
      </c>
      <c r="AL515" s="42">
        <v>0</v>
      </c>
      <c r="AM515" s="42">
        <v>0</v>
      </c>
      <c r="AN515" s="42">
        <v>0</v>
      </c>
      <c r="AO515">
        <v>1</v>
      </c>
      <c r="AP515">
        <v>0</v>
      </c>
      <c r="AQ515" s="31">
        <f t="shared" si="97"/>
        <v>1</v>
      </c>
      <c r="AR515">
        <v>82.95</v>
      </c>
      <c r="AS515">
        <v>0</v>
      </c>
      <c r="AT515">
        <v>0</v>
      </c>
      <c r="AU515" s="16">
        <f t="shared" si="98"/>
        <v>60</v>
      </c>
    </row>
    <row r="516" spans="1:49" x14ac:dyDescent="0.2">
      <c r="A516" s="13" t="s">
        <v>361</v>
      </c>
      <c r="B516" s="13" t="s">
        <v>1926</v>
      </c>
      <c r="C516" s="1" t="s">
        <v>162</v>
      </c>
      <c r="D516" s="13" t="s">
        <v>129</v>
      </c>
      <c r="E516" s="13">
        <v>19</v>
      </c>
      <c r="F516" s="13">
        <v>0</v>
      </c>
      <c r="G516" s="13">
        <v>0</v>
      </c>
      <c r="H516" s="40">
        <f t="shared" si="88"/>
        <v>0</v>
      </c>
      <c r="I516">
        <v>0</v>
      </c>
      <c r="J516">
        <v>0</v>
      </c>
      <c r="K516">
        <v>0</v>
      </c>
      <c r="L516" s="20">
        <f t="shared" si="89"/>
        <v>0</v>
      </c>
      <c r="M516">
        <v>0</v>
      </c>
      <c r="N516">
        <v>0</v>
      </c>
      <c r="O516">
        <v>0</v>
      </c>
      <c r="P516" s="15">
        <f t="shared" si="90"/>
        <v>0</v>
      </c>
      <c r="Q516" s="15">
        <f t="shared" si="91"/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s="16">
        <v>2.2833333332999999</v>
      </c>
      <c r="X516" s="26">
        <f t="shared" si="92"/>
        <v>0.12017543859473684</v>
      </c>
      <c r="Y516" s="4">
        <v>0.76</v>
      </c>
      <c r="Z516" s="32">
        <f t="shared" si="93"/>
        <v>0.04</v>
      </c>
      <c r="AA516" s="4">
        <v>126.17</v>
      </c>
      <c r="AB516" s="26">
        <f t="shared" si="94"/>
        <v>6.6405263157894741</v>
      </c>
      <c r="AC516" s="21">
        <f t="shared" si="95"/>
        <v>5.9875521941227449E-3</v>
      </c>
      <c r="AD516" s="13">
        <v>1</v>
      </c>
      <c r="AE516" s="13">
        <v>0</v>
      </c>
      <c r="AF516" s="21">
        <f t="shared" si="96"/>
        <v>1</v>
      </c>
      <c r="AG516">
        <v>0</v>
      </c>
      <c r="AH516">
        <v>0</v>
      </c>
      <c r="AI516" s="42">
        <v>0</v>
      </c>
      <c r="AJ516" s="42">
        <v>0</v>
      </c>
      <c r="AK516" s="42">
        <v>0</v>
      </c>
      <c r="AL516" s="42">
        <v>0</v>
      </c>
      <c r="AM516" s="42">
        <v>0</v>
      </c>
      <c r="AN516" s="42">
        <v>0</v>
      </c>
      <c r="AO516">
        <v>0</v>
      </c>
      <c r="AP516">
        <v>0</v>
      </c>
      <c r="AQ516" s="31">
        <f t="shared" si="97"/>
        <v>0</v>
      </c>
      <c r="AR516"/>
      <c r="AS516">
        <v>0</v>
      </c>
      <c r="AT516">
        <v>0</v>
      </c>
      <c r="AU516" s="16">
        <f t="shared" si="98"/>
        <v>0</v>
      </c>
      <c r="AV516" s="4">
        <v>0</v>
      </c>
      <c r="AW516" s="4">
        <v>-6.56</v>
      </c>
    </row>
    <row r="517" spans="1:49" x14ac:dyDescent="0.2">
      <c r="A517" s="13" t="s">
        <v>1927</v>
      </c>
      <c r="B517" s="13" t="s">
        <v>1926</v>
      </c>
      <c r="C517" s="1" t="s">
        <v>446</v>
      </c>
      <c r="D517" s="13" t="s">
        <v>129</v>
      </c>
      <c r="E517" s="13">
        <v>51</v>
      </c>
      <c r="F517" s="13">
        <v>0</v>
      </c>
      <c r="G517" s="13">
        <v>0</v>
      </c>
      <c r="H517" s="40">
        <f t="shared" si="88"/>
        <v>0</v>
      </c>
      <c r="I517">
        <v>0</v>
      </c>
      <c r="J517">
        <v>0</v>
      </c>
      <c r="K517">
        <v>0</v>
      </c>
      <c r="L517" s="20">
        <f t="shared" si="89"/>
        <v>0</v>
      </c>
      <c r="M517">
        <v>0</v>
      </c>
      <c r="N517">
        <v>0</v>
      </c>
      <c r="O517">
        <v>0</v>
      </c>
      <c r="P517" s="15">
        <f t="shared" si="90"/>
        <v>0</v>
      </c>
      <c r="Q517" s="15">
        <f t="shared" si="91"/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s="16">
        <v>1.0166666666999999</v>
      </c>
      <c r="X517" s="26">
        <f t="shared" si="92"/>
        <v>1.9934640523529411E-2</v>
      </c>
      <c r="Y517" s="4">
        <v>0.65</v>
      </c>
      <c r="Z517" s="32">
        <f t="shared" si="93"/>
        <v>1.2745098039215686E-2</v>
      </c>
      <c r="AA517" s="4">
        <v>259.04000000000002</v>
      </c>
      <c r="AB517" s="26">
        <f t="shared" si="94"/>
        <v>5.0792156862745106</v>
      </c>
      <c r="AC517" s="21">
        <f t="shared" si="95"/>
        <v>2.5029843274673646E-3</v>
      </c>
      <c r="AD517" s="13">
        <v>0</v>
      </c>
      <c r="AE517" s="13">
        <v>0</v>
      </c>
      <c r="AF517" s="21" t="str">
        <f t="shared" si="96"/>
        <v xml:space="preserve"> </v>
      </c>
      <c r="AG517">
        <v>0</v>
      </c>
      <c r="AH517">
        <v>0</v>
      </c>
      <c r="AI517" s="42">
        <v>0</v>
      </c>
      <c r="AJ517" s="42">
        <v>1</v>
      </c>
      <c r="AK517" s="42">
        <v>0</v>
      </c>
      <c r="AL517" s="42">
        <v>1</v>
      </c>
      <c r="AM517" s="42">
        <v>0</v>
      </c>
      <c r="AN517" s="42">
        <v>0</v>
      </c>
      <c r="AO517">
        <v>0</v>
      </c>
      <c r="AP517">
        <v>1</v>
      </c>
      <c r="AQ517" s="31">
        <f t="shared" si="97"/>
        <v>0</v>
      </c>
      <c r="AR517">
        <v>-14.54</v>
      </c>
      <c r="AS517">
        <v>0</v>
      </c>
      <c r="AT517">
        <v>0</v>
      </c>
      <c r="AU517" s="16">
        <f t="shared" si="98"/>
        <v>-120</v>
      </c>
    </row>
    <row r="518" spans="1:49" x14ac:dyDescent="0.2">
      <c r="A518" s="13" t="s">
        <v>539</v>
      </c>
      <c r="B518" s="13" t="s">
        <v>1930</v>
      </c>
      <c r="C518" s="1" t="s">
        <v>270</v>
      </c>
      <c r="D518" s="13" t="s">
        <v>154</v>
      </c>
      <c r="E518" s="13">
        <v>8</v>
      </c>
      <c r="F518" s="13">
        <v>0</v>
      </c>
      <c r="G518" s="13">
        <v>0</v>
      </c>
      <c r="H518" s="40">
        <f t="shared" si="88"/>
        <v>0</v>
      </c>
      <c r="I518">
        <v>0</v>
      </c>
      <c r="J518">
        <v>0</v>
      </c>
      <c r="K518">
        <v>0</v>
      </c>
      <c r="L518" s="20">
        <f t="shared" si="89"/>
        <v>0</v>
      </c>
      <c r="M518">
        <v>0</v>
      </c>
      <c r="N518">
        <v>0</v>
      </c>
      <c r="O518">
        <v>0</v>
      </c>
      <c r="P518" s="15">
        <f t="shared" si="90"/>
        <v>0</v>
      </c>
      <c r="Q518" s="15">
        <f t="shared" si="91"/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s="16">
        <v>0</v>
      </c>
      <c r="X518" s="26">
        <f t="shared" si="92"/>
        <v>0</v>
      </c>
      <c r="Y518" s="4">
        <v>0</v>
      </c>
      <c r="Z518" s="32">
        <f t="shared" si="93"/>
        <v>0</v>
      </c>
      <c r="AA518" s="4">
        <v>38.86</v>
      </c>
      <c r="AB518" s="26">
        <f t="shared" si="94"/>
        <v>4.8574999999999999</v>
      </c>
      <c r="AC518" s="21">
        <f t="shared" si="95"/>
        <v>0</v>
      </c>
      <c r="AD518" s="13">
        <v>0</v>
      </c>
      <c r="AE518" s="13">
        <v>0</v>
      </c>
      <c r="AF518" s="21" t="str">
        <f t="shared" si="96"/>
        <v xml:space="preserve"> </v>
      </c>
      <c r="AG518">
        <v>0</v>
      </c>
      <c r="AH518">
        <v>0</v>
      </c>
      <c r="AI518" s="42">
        <v>0</v>
      </c>
      <c r="AJ518" s="42">
        <v>0</v>
      </c>
      <c r="AK518" s="42">
        <v>0</v>
      </c>
      <c r="AL518" s="42">
        <v>0</v>
      </c>
      <c r="AM518" s="42">
        <v>0</v>
      </c>
      <c r="AN518" s="42">
        <v>0</v>
      </c>
      <c r="AO518">
        <v>0</v>
      </c>
      <c r="AP518">
        <v>0</v>
      </c>
      <c r="AQ518" s="31">
        <f t="shared" si="97"/>
        <v>0</v>
      </c>
      <c r="AR518"/>
      <c r="AS518">
        <v>0</v>
      </c>
      <c r="AT518">
        <v>0</v>
      </c>
      <c r="AU518" s="16">
        <f t="shared" si="98"/>
        <v>0</v>
      </c>
    </row>
    <row r="519" spans="1:49" x14ac:dyDescent="0.2">
      <c r="A519" s="13" t="s">
        <v>1931</v>
      </c>
      <c r="B519" s="13" t="s">
        <v>1932</v>
      </c>
      <c r="C519" s="1" t="s">
        <v>179</v>
      </c>
      <c r="D519" s="13" t="s">
        <v>173</v>
      </c>
      <c r="E519" s="13">
        <v>1</v>
      </c>
      <c r="F519" s="13">
        <v>0</v>
      </c>
      <c r="G519" s="13">
        <v>0</v>
      </c>
      <c r="H519" s="40">
        <f t="shared" si="88"/>
        <v>0</v>
      </c>
      <c r="I519">
        <v>0</v>
      </c>
      <c r="J519">
        <v>0</v>
      </c>
      <c r="K519">
        <v>0</v>
      </c>
      <c r="L519" s="20">
        <f t="shared" si="89"/>
        <v>0</v>
      </c>
      <c r="M519">
        <v>0</v>
      </c>
      <c r="N519">
        <v>0</v>
      </c>
      <c r="O519">
        <v>0</v>
      </c>
      <c r="P519" s="15">
        <f t="shared" si="90"/>
        <v>0</v>
      </c>
      <c r="Q519" s="15">
        <f t="shared" si="91"/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s="16">
        <v>0.2666666667</v>
      </c>
      <c r="X519" s="26">
        <f t="shared" si="92"/>
        <v>0.2666666667</v>
      </c>
      <c r="Y519" s="4">
        <v>0.23</v>
      </c>
      <c r="Z519" s="32">
        <f t="shared" si="93"/>
        <v>0.23</v>
      </c>
      <c r="AA519" s="4">
        <v>4.88</v>
      </c>
      <c r="AB519" s="26">
        <f t="shared" si="94"/>
        <v>4.88</v>
      </c>
      <c r="AC519" s="21">
        <f t="shared" si="95"/>
        <v>4.5009784735812131E-2</v>
      </c>
      <c r="AD519" s="1"/>
      <c r="AE519" s="1"/>
      <c r="AF519" s="21" t="str">
        <f t="shared" si="96"/>
        <v xml:space="preserve"> </v>
      </c>
      <c r="AG519">
        <v>0</v>
      </c>
      <c r="AH519">
        <v>1</v>
      </c>
      <c r="AI519" s="42">
        <v>0</v>
      </c>
      <c r="AJ519" s="42">
        <v>0</v>
      </c>
      <c r="AK519" s="42">
        <v>0</v>
      </c>
      <c r="AL519" s="42">
        <v>0</v>
      </c>
      <c r="AM519" s="42">
        <v>0</v>
      </c>
      <c r="AN519" s="42">
        <v>0</v>
      </c>
      <c r="AO519">
        <v>0</v>
      </c>
      <c r="AP519">
        <v>1</v>
      </c>
      <c r="AQ519" s="31">
        <f t="shared" si="97"/>
        <v>0</v>
      </c>
      <c r="AR519">
        <v>-33.33</v>
      </c>
      <c r="AS519">
        <v>0</v>
      </c>
      <c r="AT519">
        <v>0</v>
      </c>
      <c r="AU519" s="16">
        <f t="shared" si="98"/>
        <v>-60</v>
      </c>
    </row>
    <row r="520" spans="1:49" x14ac:dyDescent="0.2">
      <c r="A520" s="13" t="s">
        <v>1935</v>
      </c>
      <c r="B520" s="13" t="s">
        <v>1936</v>
      </c>
      <c r="C520" s="1" t="s">
        <v>249</v>
      </c>
      <c r="D520" s="13" t="s">
        <v>146</v>
      </c>
      <c r="E520" s="13">
        <v>3</v>
      </c>
      <c r="F520" s="13">
        <v>0</v>
      </c>
      <c r="G520" s="13">
        <v>0</v>
      </c>
      <c r="H520" s="40">
        <f t="shared" si="88"/>
        <v>0</v>
      </c>
      <c r="I520">
        <v>0</v>
      </c>
      <c r="J520">
        <v>0</v>
      </c>
      <c r="K520">
        <v>0</v>
      </c>
      <c r="L520" s="20">
        <f t="shared" si="89"/>
        <v>0</v>
      </c>
      <c r="M520">
        <v>0</v>
      </c>
      <c r="N520">
        <v>0</v>
      </c>
      <c r="O520">
        <v>0</v>
      </c>
      <c r="P520" s="15">
        <f t="shared" si="90"/>
        <v>0</v>
      </c>
      <c r="Q520" s="15">
        <f t="shared" si="91"/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s="16">
        <v>0</v>
      </c>
      <c r="X520" s="26">
        <f t="shared" si="92"/>
        <v>0</v>
      </c>
      <c r="Y520" s="4">
        <v>0</v>
      </c>
      <c r="Z520" s="32">
        <f t="shared" si="93"/>
        <v>0</v>
      </c>
      <c r="AA520" s="4">
        <v>12.08</v>
      </c>
      <c r="AB520" s="26">
        <f t="shared" si="94"/>
        <v>4.0266666666666664</v>
      </c>
      <c r="AC520" s="21">
        <f t="shared" si="95"/>
        <v>0</v>
      </c>
      <c r="AD520" s="13">
        <v>0</v>
      </c>
      <c r="AE520" s="13">
        <v>0</v>
      </c>
      <c r="AF520" s="21" t="str">
        <f t="shared" si="96"/>
        <v xml:space="preserve"> </v>
      </c>
      <c r="AG520">
        <v>0</v>
      </c>
      <c r="AH520">
        <v>0</v>
      </c>
      <c r="AI520" s="42">
        <v>0</v>
      </c>
      <c r="AJ520" s="42">
        <v>0</v>
      </c>
      <c r="AK520" s="42">
        <v>0</v>
      </c>
      <c r="AL520" s="42">
        <v>0</v>
      </c>
      <c r="AM520" s="42">
        <v>0</v>
      </c>
      <c r="AN520" s="42">
        <v>0</v>
      </c>
      <c r="AO520">
        <v>0</v>
      </c>
      <c r="AP520">
        <v>0</v>
      </c>
      <c r="AQ520" s="31">
        <f t="shared" si="97"/>
        <v>0</v>
      </c>
      <c r="AR520"/>
      <c r="AS520">
        <v>0</v>
      </c>
      <c r="AT520">
        <v>0</v>
      </c>
      <c r="AU520" s="16">
        <f t="shared" si="98"/>
        <v>0</v>
      </c>
    </row>
    <row r="521" spans="1:49" x14ac:dyDescent="0.2">
      <c r="A521" s="13" t="s">
        <v>1252</v>
      </c>
      <c r="B521" s="13" t="s">
        <v>1938</v>
      </c>
      <c r="C521" s="1" t="s">
        <v>363</v>
      </c>
      <c r="D521" s="13" t="s">
        <v>129</v>
      </c>
      <c r="E521" s="13">
        <v>36</v>
      </c>
      <c r="F521" s="13">
        <v>0</v>
      </c>
      <c r="G521" s="13">
        <v>0</v>
      </c>
      <c r="H521" s="40">
        <f t="shared" si="88"/>
        <v>0</v>
      </c>
      <c r="I521">
        <v>0</v>
      </c>
      <c r="J521">
        <v>0</v>
      </c>
      <c r="K521">
        <v>0</v>
      </c>
      <c r="L521" s="20">
        <f t="shared" si="89"/>
        <v>0</v>
      </c>
      <c r="M521">
        <v>0</v>
      </c>
      <c r="N521">
        <v>0</v>
      </c>
      <c r="O521">
        <v>0</v>
      </c>
      <c r="P521" s="15">
        <f t="shared" si="90"/>
        <v>0</v>
      </c>
      <c r="Q521" s="15">
        <f t="shared" si="91"/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 s="16">
        <v>2.1</v>
      </c>
      <c r="X521" s="26">
        <f t="shared" si="92"/>
        <v>5.8333333333333334E-2</v>
      </c>
      <c r="Y521" s="4">
        <v>1.75</v>
      </c>
      <c r="Z521" s="32">
        <f t="shared" si="93"/>
        <v>4.8611111111111112E-2</v>
      </c>
      <c r="AA521" s="4">
        <v>171.41</v>
      </c>
      <c r="AB521" s="26">
        <f t="shared" si="94"/>
        <v>4.7613888888888889</v>
      </c>
      <c r="AC521" s="21">
        <f t="shared" si="95"/>
        <v>1.0106260106260107E-2</v>
      </c>
      <c r="AD521" s="13">
        <v>0</v>
      </c>
      <c r="AE521" s="13">
        <v>0</v>
      </c>
      <c r="AF521" s="21" t="str">
        <f t="shared" si="96"/>
        <v xml:space="preserve"> </v>
      </c>
      <c r="AG521">
        <v>0</v>
      </c>
      <c r="AH521">
        <v>0</v>
      </c>
      <c r="AI521" s="42">
        <v>1</v>
      </c>
      <c r="AJ521" s="42">
        <v>0</v>
      </c>
      <c r="AK521" s="42">
        <v>0</v>
      </c>
      <c r="AL521" s="42">
        <v>1</v>
      </c>
      <c r="AM521" s="42">
        <v>0</v>
      </c>
      <c r="AN521" s="42">
        <v>0</v>
      </c>
      <c r="AO521">
        <v>1</v>
      </c>
      <c r="AP521">
        <v>0</v>
      </c>
      <c r="AQ521" s="31">
        <f t="shared" si="97"/>
        <v>1</v>
      </c>
      <c r="AR521">
        <v>86.31</v>
      </c>
      <c r="AS521">
        <v>0</v>
      </c>
      <c r="AT521">
        <v>0</v>
      </c>
      <c r="AU521" s="16">
        <f t="shared" si="98"/>
        <v>0</v>
      </c>
    </row>
    <row r="522" spans="1:49" x14ac:dyDescent="0.2">
      <c r="A522" s="13" t="s">
        <v>677</v>
      </c>
      <c r="B522" s="13" t="s">
        <v>1941</v>
      </c>
      <c r="C522" s="1" t="s">
        <v>162</v>
      </c>
      <c r="D522" s="13" t="s">
        <v>129</v>
      </c>
      <c r="E522" s="13">
        <v>82</v>
      </c>
      <c r="F522" s="13">
        <v>1</v>
      </c>
      <c r="G522" s="13">
        <v>0</v>
      </c>
      <c r="H522" s="40">
        <f t="shared" si="88"/>
        <v>1</v>
      </c>
      <c r="I522">
        <v>1</v>
      </c>
      <c r="J522">
        <v>0</v>
      </c>
      <c r="K522">
        <v>0</v>
      </c>
      <c r="L522" s="20">
        <f t="shared" si="89"/>
        <v>0</v>
      </c>
      <c r="M522">
        <v>2</v>
      </c>
      <c r="N522">
        <v>1</v>
      </c>
      <c r="O522">
        <v>3</v>
      </c>
      <c r="P522" s="15">
        <f t="shared" si="90"/>
        <v>0.5</v>
      </c>
      <c r="Q522" s="15">
        <f t="shared" si="91"/>
        <v>0.16666666666666666</v>
      </c>
      <c r="R522">
        <v>12</v>
      </c>
      <c r="S522">
        <v>6</v>
      </c>
      <c r="T522">
        <v>2</v>
      </c>
      <c r="U522">
        <v>0</v>
      </c>
      <c r="V522">
        <v>4</v>
      </c>
      <c r="W522" s="16">
        <v>110.7</v>
      </c>
      <c r="X522" s="26">
        <f t="shared" si="92"/>
        <v>1.35</v>
      </c>
      <c r="Y522" s="4">
        <v>104.48</v>
      </c>
      <c r="Z522" s="32">
        <f t="shared" si="93"/>
        <v>1.2741463414634147</v>
      </c>
      <c r="AA522" s="4">
        <v>294.95</v>
      </c>
      <c r="AB522" s="26">
        <f t="shared" si="94"/>
        <v>3.5969512195121949</v>
      </c>
      <c r="AC522" s="21">
        <f t="shared" si="95"/>
        <v>0.26157274115614754</v>
      </c>
      <c r="AD522" s="13">
        <v>1</v>
      </c>
      <c r="AE522" s="13">
        <v>7</v>
      </c>
      <c r="AF522" s="21">
        <f t="shared" si="96"/>
        <v>0.125</v>
      </c>
      <c r="AG522">
        <v>1</v>
      </c>
      <c r="AH522">
        <v>5</v>
      </c>
      <c r="AI522" s="42">
        <v>9</v>
      </c>
      <c r="AJ522" s="42">
        <v>89</v>
      </c>
      <c r="AK522" s="42">
        <v>4</v>
      </c>
      <c r="AL522" s="42">
        <v>34</v>
      </c>
      <c r="AM522" s="42">
        <v>43</v>
      </c>
      <c r="AN522" s="42">
        <v>4</v>
      </c>
      <c r="AO522">
        <v>8</v>
      </c>
      <c r="AP522">
        <v>95</v>
      </c>
      <c r="AQ522" s="31">
        <f t="shared" si="97"/>
        <v>7.7669902912621352E-2</v>
      </c>
      <c r="AR522">
        <v>-2.52</v>
      </c>
      <c r="AS522">
        <v>1</v>
      </c>
      <c r="AT522">
        <v>0</v>
      </c>
      <c r="AU522" s="16">
        <f t="shared" si="98"/>
        <v>-87.863705972434914</v>
      </c>
      <c r="AV522" s="4">
        <v>8.4499999999999993</v>
      </c>
      <c r="AW522" s="4">
        <v>4.38</v>
      </c>
    </row>
    <row r="523" spans="1:49" x14ac:dyDescent="0.2">
      <c r="A523" s="13" t="s">
        <v>466</v>
      </c>
      <c r="B523" s="13" t="s">
        <v>1943</v>
      </c>
      <c r="C523" s="13" t="s">
        <v>409</v>
      </c>
      <c r="D523" s="13" t="s">
        <v>207</v>
      </c>
      <c r="E523" s="13">
        <v>58</v>
      </c>
      <c r="F523" s="13">
        <v>0</v>
      </c>
      <c r="G523" s="13">
        <v>0</v>
      </c>
      <c r="H523" s="40">
        <f t="shared" si="88"/>
        <v>0</v>
      </c>
      <c r="I523">
        <v>0</v>
      </c>
      <c r="J523">
        <v>0</v>
      </c>
      <c r="K523">
        <v>0</v>
      </c>
      <c r="L523" s="20">
        <f t="shared" si="89"/>
        <v>0</v>
      </c>
      <c r="M523">
        <v>1</v>
      </c>
      <c r="N523">
        <v>0</v>
      </c>
      <c r="O523">
        <v>2</v>
      </c>
      <c r="P523" s="15">
        <f t="shared" si="90"/>
        <v>0</v>
      </c>
      <c r="Q523" s="15">
        <f t="shared" si="91"/>
        <v>0</v>
      </c>
      <c r="R523">
        <v>10</v>
      </c>
      <c r="S523">
        <v>4</v>
      </c>
      <c r="T523">
        <v>2</v>
      </c>
      <c r="U523">
        <v>0</v>
      </c>
      <c r="V523">
        <v>4</v>
      </c>
      <c r="W523" s="16">
        <v>79.566666666700002</v>
      </c>
      <c r="X523" s="26">
        <f t="shared" si="92"/>
        <v>1.3718390804603449</v>
      </c>
      <c r="Y523" s="4">
        <v>74.040000000000006</v>
      </c>
      <c r="Z523" s="32">
        <f t="shared" si="93"/>
        <v>1.2765517241379312</v>
      </c>
      <c r="AA523" s="4">
        <v>231.43</v>
      </c>
      <c r="AB523" s="26">
        <f t="shared" si="94"/>
        <v>3.9901724137931036</v>
      </c>
      <c r="AC523" s="21">
        <f t="shared" si="95"/>
        <v>0.24238059383900221</v>
      </c>
      <c r="AD523" s="13">
        <v>0</v>
      </c>
      <c r="AE523" s="13">
        <v>3</v>
      </c>
      <c r="AF523" s="21">
        <f t="shared" si="96"/>
        <v>0</v>
      </c>
      <c r="AG523">
        <v>0</v>
      </c>
      <c r="AH523">
        <v>12</v>
      </c>
      <c r="AI523" s="42">
        <v>5</v>
      </c>
      <c r="AJ523" s="42">
        <v>70</v>
      </c>
      <c r="AK523" s="42">
        <v>1</v>
      </c>
      <c r="AL523" s="42">
        <v>25</v>
      </c>
      <c r="AM523" s="42">
        <v>48</v>
      </c>
      <c r="AN523" s="42">
        <v>5</v>
      </c>
      <c r="AO523">
        <v>2</v>
      </c>
      <c r="AP523">
        <v>71</v>
      </c>
      <c r="AQ523" s="31">
        <f t="shared" si="97"/>
        <v>2.7397260273972601E-2</v>
      </c>
      <c r="AR523">
        <v>-5.56</v>
      </c>
      <c r="AS523">
        <v>0</v>
      </c>
      <c r="AT523">
        <v>1</v>
      </c>
      <c r="AU523" s="16">
        <f t="shared" si="98"/>
        <v>-116.69367909238248</v>
      </c>
      <c r="AV523" s="4">
        <v>5.26</v>
      </c>
      <c r="AW523" s="4">
        <v>-1.24</v>
      </c>
    </row>
    <row r="524" spans="1:49" x14ac:dyDescent="0.2">
      <c r="A524" s="13" t="s">
        <v>1946</v>
      </c>
      <c r="B524" s="13" t="s">
        <v>1947</v>
      </c>
      <c r="C524" s="1" t="s">
        <v>206</v>
      </c>
      <c r="D524" s="13" t="s">
        <v>173</v>
      </c>
      <c r="E524" s="13">
        <v>71</v>
      </c>
      <c r="F524" s="13">
        <v>0</v>
      </c>
      <c r="G524" s="13">
        <v>0</v>
      </c>
      <c r="H524" s="40">
        <f t="shared" si="88"/>
        <v>0</v>
      </c>
      <c r="I524">
        <v>0</v>
      </c>
      <c r="J524">
        <v>0</v>
      </c>
      <c r="K524">
        <v>0</v>
      </c>
      <c r="L524" s="20">
        <f t="shared" si="89"/>
        <v>0</v>
      </c>
      <c r="M524">
        <v>0</v>
      </c>
      <c r="N524">
        <v>0</v>
      </c>
      <c r="O524">
        <v>0</v>
      </c>
      <c r="P524" s="15">
        <f t="shared" si="90"/>
        <v>0</v>
      </c>
      <c r="Q524" s="15">
        <f t="shared" si="91"/>
        <v>0</v>
      </c>
      <c r="R524">
        <v>8</v>
      </c>
      <c r="S524">
        <v>12</v>
      </c>
      <c r="T524">
        <v>1</v>
      </c>
      <c r="U524">
        <v>4</v>
      </c>
      <c r="V524">
        <v>2</v>
      </c>
      <c r="W524" s="16">
        <v>51.95</v>
      </c>
      <c r="X524" s="26">
        <f t="shared" si="92"/>
        <v>0.73169014084507045</v>
      </c>
      <c r="Y524" s="4">
        <v>51.03</v>
      </c>
      <c r="Z524" s="32">
        <f t="shared" si="93"/>
        <v>0.71873239436619718</v>
      </c>
      <c r="AA524" s="4">
        <v>311.73</v>
      </c>
      <c r="AB524" s="26">
        <f t="shared" si="94"/>
        <v>4.3905633802816908</v>
      </c>
      <c r="AC524" s="21">
        <f t="shared" si="95"/>
        <v>0.14067151835924574</v>
      </c>
      <c r="AD524" s="1"/>
      <c r="AE524" s="1"/>
      <c r="AF524" s="21" t="str">
        <f t="shared" si="96"/>
        <v xml:space="preserve"> </v>
      </c>
      <c r="AG524">
        <v>0</v>
      </c>
      <c r="AH524">
        <v>7</v>
      </c>
      <c r="AI524" s="42">
        <v>10</v>
      </c>
      <c r="AJ524" s="42">
        <v>27</v>
      </c>
      <c r="AK524" s="42">
        <v>2</v>
      </c>
      <c r="AL524" s="42">
        <v>16</v>
      </c>
      <c r="AM524" s="42">
        <v>23</v>
      </c>
      <c r="AN524" s="42">
        <v>1</v>
      </c>
      <c r="AO524">
        <v>8</v>
      </c>
      <c r="AP524">
        <v>36</v>
      </c>
      <c r="AQ524" s="31">
        <f t="shared" si="97"/>
        <v>0.18181818181818182</v>
      </c>
      <c r="AR524">
        <v>2.88</v>
      </c>
      <c r="AS524">
        <v>0</v>
      </c>
      <c r="AT524">
        <v>2</v>
      </c>
      <c r="AU524" s="16">
        <f t="shared" si="98"/>
        <v>-70.546737213403887</v>
      </c>
      <c r="AV524" s="4">
        <v>4.76</v>
      </c>
      <c r="AW524" s="4">
        <v>-0.56000000000000005</v>
      </c>
    </row>
    <row r="525" spans="1:49" x14ac:dyDescent="0.2">
      <c r="A525" s="13" t="s">
        <v>144</v>
      </c>
      <c r="B525" s="13" t="s">
        <v>1950</v>
      </c>
      <c r="C525" s="1" t="s">
        <v>314</v>
      </c>
      <c r="D525" s="13" t="s">
        <v>173</v>
      </c>
      <c r="E525" s="13">
        <v>63</v>
      </c>
      <c r="F525" s="13">
        <v>0</v>
      </c>
      <c r="G525" s="13">
        <v>0</v>
      </c>
      <c r="H525" s="40">
        <f t="shared" si="88"/>
        <v>0</v>
      </c>
      <c r="I525">
        <v>0</v>
      </c>
      <c r="J525">
        <v>0</v>
      </c>
      <c r="K525">
        <v>0</v>
      </c>
      <c r="L525" s="20">
        <f t="shared" si="89"/>
        <v>0</v>
      </c>
      <c r="M525">
        <v>2</v>
      </c>
      <c r="N525">
        <v>2</v>
      </c>
      <c r="O525">
        <v>0</v>
      </c>
      <c r="P525" s="15">
        <f t="shared" si="90"/>
        <v>0</v>
      </c>
      <c r="Q525" s="15">
        <f t="shared" si="91"/>
        <v>0</v>
      </c>
      <c r="R525">
        <v>14</v>
      </c>
      <c r="S525">
        <v>10</v>
      </c>
      <c r="T525">
        <v>1</v>
      </c>
      <c r="U525">
        <v>2</v>
      </c>
      <c r="V525">
        <v>2</v>
      </c>
      <c r="W525" s="16">
        <v>119.9333333333</v>
      </c>
      <c r="X525" s="26">
        <f t="shared" si="92"/>
        <v>1.9037037037031745</v>
      </c>
      <c r="Y525" s="4">
        <v>121.58</v>
      </c>
      <c r="Z525" s="32">
        <f t="shared" si="93"/>
        <v>1.9298412698412699</v>
      </c>
      <c r="AA525" s="4">
        <v>182.34</v>
      </c>
      <c r="AB525" s="26">
        <f t="shared" si="94"/>
        <v>2.8942857142857141</v>
      </c>
      <c r="AC525" s="21">
        <f t="shared" si="95"/>
        <v>0.40003948407475654</v>
      </c>
      <c r="AD525" s="1"/>
      <c r="AE525" s="1"/>
      <c r="AF525" s="21" t="str">
        <f t="shared" si="96"/>
        <v xml:space="preserve"> </v>
      </c>
      <c r="AG525">
        <v>1</v>
      </c>
      <c r="AH525">
        <v>15</v>
      </c>
      <c r="AI525" s="42">
        <v>16</v>
      </c>
      <c r="AJ525" s="42">
        <v>72</v>
      </c>
      <c r="AK525" s="42">
        <v>10</v>
      </c>
      <c r="AL525" s="42">
        <v>43</v>
      </c>
      <c r="AM525" s="42">
        <v>59</v>
      </c>
      <c r="AN525" s="42">
        <v>2</v>
      </c>
      <c r="AO525">
        <v>15</v>
      </c>
      <c r="AP525">
        <v>106</v>
      </c>
      <c r="AQ525" s="31">
        <f t="shared" si="97"/>
        <v>0.12396694214876033</v>
      </c>
      <c r="AR525">
        <v>-3.21</v>
      </c>
      <c r="AS525">
        <v>3</v>
      </c>
      <c r="AT525">
        <v>1</v>
      </c>
      <c r="AU525" s="16">
        <f t="shared" si="98"/>
        <v>-78.960355321598954</v>
      </c>
      <c r="AV525" s="4">
        <v>13.82</v>
      </c>
      <c r="AW525" s="4">
        <v>8.33</v>
      </c>
    </row>
    <row r="526" spans="1:49" x14ac:dyDescent="0.2">
      <c r="A526" s="13" t="s">
        <v>1954</v>
      </c>
      <c r="B526" s="13" t="s">
        <v>1955</v>
      </c>
      <c r="C526" s="1" t="s">
        <v>153</v>
      </c>
      <c r="D526" s="13" t="s">
        <v>137</v>
      </c>
      <c r="E526" s="13">
        <v>12</v>
      </c>
      <c r="F526" s="13">
        <v>0</v>
      </c>
      <c r="G526" s="13">
        <v>0</v>
      </c>
      <c r="H526" s="40">
        <f t="shared" si="88"/>
        <v>0</v>
      </c>
      <c r="I526">
        <v>0</v>
      </c>
      <c r="J526">
        <v>0</v>
      </c>
      <c r="K526">
        <v>0</v>
      </c>
      <c r="L526" s="20">
        <f t="shared" si="89"/>
        <v>0</v>
      </c>
      <c r="M526">
        <v>1</v>
      </c>
      <c r="N526">
        <v>0</v>
      </c>
      <c r="O526">
        <v>0</v>
      </c>
      <c r="P526" s="15">
        <f t="shared" si="90"/>
        <v>0</v>
      </c>
      <c r="Q526" s="15">
        <f t="shared" si="91"/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s="16">
        <v>5.5333333332999999</v>
      </c>
      <c r="X526" s="26">
        <f t="shared" si="92"/>
        <v>0.4611111111083333</v>
      </c>
      <c r="Y526" s="4">
        <v>5.09</v>
      </c>
      <c r="Z526" s="32">
        <f t="shared" si="93"/>
        <v>0.42416666666666664</v>
      </c>
      <c r="AA526" s="4">
        <v>66.97</v>
      </c>
      <c r="AB526" s="26">
        <f t="shared" si="94"/>
        <v>5.5808333333333335</v>
      </c>
      <c r="AC526" s="21">
        <f t="shared" si="95"/>
        <v>7.0635581459894528E-2</v>
      </c>
      <c r="AD526" s="13">
        <v>0</v>
      </c>
      <c r="AE526" s="13">
        <v>0</v>
      </c>
      <c r="AF526" s="21" t="str">
        <f t="shared" si="96"/>
        <v xml:space="preserve"> </v>
      </c>
      <c r="AG526">
        <v>0</v>
      </c>
      <c r="AH526">
        <v>0</v>
      </c>
      <c r="AI526" s="42">
        <v>1</v>
      </c>
      <c r="AJ526" s="42">
        <v>9</v>
      </c>
      <c r="AK526" s="42">
        <v>0</v>
      </c>
      <c r="AL526" s="42">
        <v>0</v>
      </c>
      <c r="AM526" s="42">
        <v>2</v>
      </c>
      <c r="AN526" s="42">
        <v>0</v>
      </c>
      <c r="AO526">
        <v>1</v>
      </c>
      <c r="AP526">
        <v>6</v>
      </c>
      <c r="AQ526" s="31">
        <f t="shared" si="97"/>
        <v>0.14285714285714285</v>
      </c>
      <c r="AR526">
        <v>-5.12</v>
      </c>
      <c r="AS526">
        <v>0</v>
      </c>
      <c r="AT526">
        <v>1</v>
      </c>
      <c r="AU526" s="16">
        <f t="shared" si="98"/>
        <v>-117.87819253438114</v>
      </c>
      <c r="AV526" s="4">
        <v>66.67</v>
      </c>
      <c r="AW526" s="4">
        <v>63.28</v>
      </c>
    </row>
    <row r="527" spans="1:49" x14ac:dyDescent="0.2">
      <c r="A527" s="13" t="s">
        <v>1958</v>
      </c>
      <c r="B527" s="13" t="s">
        <v>1959</v>
      </c>
      <c r="C527" s="1" t="s">
        <v>398</v>
      </c>
      <c r="D527" s="13" t="s">
        <v>173</v>
      </c>
      <c r="E527" s="13">
        <v>66</v>
      </c>
      <c r="F527" s="13">
        <v>0</v>
      </c>
      <c r="G527" s="13">
        <v>1</v>
      </c>
      <c r="H527" s="40">
        <f t="shared" si="88"/>
        <v>1</v>
      </c>
      <c r="I527">
        <v>0</v>
      </c>
      <c r="J527">
        <v>0</v>
      </c>
      <c r="K527">
        <v>1</v>
      </c>
      <c r="L527" s="20">
        <f t="shared" si="89"/>
        <v>0</v>
      </c>
      <c r="M527">
        <v>1</v>
      </c>
      <c r="N527">
        <v>1</v>
      </c>
      <c r="O527">
        <v>1</v>
      </c>
      <c r="P527" s="15">
        <f t="shared" si="90"/>
        <v>0</v>
      </c>
      <c r="Q527" s="15">
        <f t="shared" si="91"/>
        <v>0</v>
      </c>
      <c r="R527">
        <v>18</v>
      </c>
      <c r="S527">
        <v>3</v>
      </c>
      <c r="T527">
        <v>2</v>
      </c>
      <c r="U527">
        <v>3</v>
      </c>
      <c r="V527">
        <v>1</v>
      </c>
      <c r="W527" s="16">
        <v>115.96666666669999</v>
      </c>
      <c r="X527" s="26">
        <f t="shared" si="92"/>
        <v>1.7570707070712119</v>
      </c>
      <c r="Y527" s="4">
        <v>102.12</v>
      </c>
      <c r="Z527" s="32">
        <f t="shared" si="93"/>
        <v>1.5472727272727274</v>
      </c>
      <c r="AA527" s="4">
        <v>253.02</v>
      </c>
      <c r="AB527" s="26">
        <f t="shared" si="94"/>
        <v>3.833636363636364</v>
      </c>
      <c r="AC527" s="21">
        <f t="shared" si="95"/>
        <v>0.28754857239398551</v>
      </c>
      <c r="AD527" s="1"/>
      <c r="AE527" s="1"/>
      <c r="AF527" s="21" t="str">
        <f t="shared" si="96"/>
        <v xml:space="preserve"> </v>
      </c>
      <c r="AG527">
        <v>2</v>
      </c>
      <c r="AH527">
        <v>9</v>
      </c>
      <c r="AI527" s="42">
        <v>10</v>
      </c>
      <c r="AJ527" s="42">
        <v>78</v>
      </c>
      <c r="AK527" s="42">
        <v>5</v>
      </c>
      <c r="AL527" s="42">
        <v>29</v>
      </c>
      <c r="AM527" s="42">
        <v>44</v>
      </c>
      <c r="AN527" s="42">
        <v>3</v>
      </c>
      <c r="AO527">
        <v>13</v>
      </c>
      <c r="AP527">
        <v>72</v>
      </c>
      <c r="AQ527" s="31">
        <f t="shared" si="97"/>
        <v>0.15294117647058825</v>
      </c>
      <c r="AR527">
        <v>5.63</v>
      </c>
      <c r="AS527">
        <v>2</v>
      </c>
      <c r="AT527">
        <v>1</v>
      </c>
      <c r="AU527" s="16">
        <f t="shared" si="98"/>
        <v>-82.256169212690949</v>
      </c>
      <c r="AV527" s="4">
        <v>15.58</v>
      </c>
      <c r="AW527" s="4">
        <v>13.68</v>
      </c>
    </row>
    <row r="528" spans="1:49" x14ac:dyDescent="0.2">
      <c r="A528" s="13" t="s">
        <v>1963</v>
      </c>
      <c r="B528" s="13" t="s">
        <v>1964</v>
      </c>
      <c r="C528" s="1" t="s">
        <v>238</v>
      </c>
      <c r="D528" s="13" t="s">
        <v>173</v>
      </c>
      <c r="E528" s="13">
        <v>60</v>
      </c>
      <c r="F528" s="13">
        <v>0</v>
      </c>
      <c r="G528" s="13">
        <v>0</v>
      </c>
      <c r="H528" s="40">
        <f t="shared" si="88"/>
        <v>0</v>
      </c>
      <c r="I528">
        <v>0</v>
      </c>
      <c r="J528">
        <v>0</v>
      </c>
      <c r="K528">
        <v>0</v>
      </c>
      <c r="L528" s="20">
        <f t="shared" si="89"/>
        <v>0</v>
      </c>
      <c r="M528">
        <v>0</v>
      </c>
      <c r="N528">
        <v>0</v>
      </c>
      <c r="O528">
        <v>0</v>
      </c>
      <c r="P528" s="15">
        <f t="shared" si="90"/>
        <v>0</v>
      </c>
      <c r="Q528" s="15">
        <f t="shared" si="91"/>
        <v>0</v>
      </c>
      <c r="R528">
        <v>4</v>
      </c>
      <c r="S528">
        <v>4</v>
      </c>
      <c r="T528">
        <v>0</v>
      </c>
      <c r="U528">
        <v>1</v>
      </c>
      <c r="V528">
        <v>1</v>
      </c>
      <c r="W528" s="16">
        <v>53.433333333299998</v>
      </c>
      <c r="X528" s="26">
        <f t="shared" si="92"/>
        <v>0.89055555555499999</v>
      </c>
      <c r="Y528" s="4">
        <v>47.4</v>
      </c>
      <c r="Z528" s="32">
        <f t="shared" si="93"/>
        <v>0.78999999999999992</v>
      </c>
      <c r="AA528" s="4">
        <v>266.14999999999998</v>
      </c>
      <c r="AB528" s="26">
        <f t="shared" si="94"/>
        <v>4.4358333333333331</v>
      </c>
      <c r="AC528" s="21">
        <f t="shared" si="95"/>
        <v>0.15117206187210971</v>
      </c>
      <c r="AD528" s="1"/>
      <c r="AE528" s="1"/>
      <c r="AF528" s="21" t="str">
        <f t="shared" si="96"/>
        <v xml:space="preserve"> </v>
      </c>
      <c r="AG528">
        <v>4</v>
      </c>
      <c r="AH528">
        <v>8</v>
      </c>
      <c r="AI528" s="42">
        <v>1</v>
      </c>
      <c r="AJ528" s="42">
        <v>40</v>
      </c>
      <c r="AK528" s="42">
        <v>1</v>
      </c>
      <c r="AL528" s="42">
        <v>19</v>
      </c>
      <c r="AM528" s="42">
        <v>17</v>
      </c>
      <c r="AN528" s="42">
        <v>1</v>
      </c>
      <c r="AO528">
        <v>7</v>
      </c>
      <c r="AP528">
        <v>41</v>
      </c>
      <c r="AQ528" s="31">
        <f t="shared" si="97"/>
        <v>0.14583333333333334</v>
      </c>
      <c r="AR528">
        <v>8.09</v>
      </c>
      <c r="AS528">
        <v>1</v>
      </c>
      <c r="AT528">
        <v>0</v>
      </c>
      <c r="AU528" s="16">
        <f t="shared" si="98"/>
        <v>-97.468354430379762</v>
      </c>
      <c r="AV528" s="4">
        <v>8</v>
      </c>
      <c r="AW528" s="4">
        <v>3.42</v>
      </c>
    </row>
    <row r="529" spans="1:49" x14ac:dyDescent="0.2">
      <c r="A529" s="13" t="s">
        <v>1967</v>
      </c>
      <c r="B529" s="13" t="s">
        <v>1968</v>
      </c>
      <c r="C529" s="1" t="s">
        <v>482</v>
      </c>
      <c r="D529" s="13" t="s">
        <v>173</v>
      </c>
      <c r="E529" s="13">
        <v>45</v>
      </c>
      <c r="F529" s="13">
        <v>0</v>
      </c>
      <c r="G529" s="13">
        <v>0</v>
      </c>
      <c r="H529" s="40">
        <f t="shared" si="88"/>
        <v>0</v>
      </c>
      <c r="I529">
        <v>0</v>
      </c>
      <c r="J529">
        <v>0</v>
      </c>
      <c r="K529">
        <v>0</v>
      </c>
      <c r="L529" s="20">
        <f t="shared" si="89"/>
        <v>0</v>
      </c>
      <c r="M529">
        <v>2</v>
      </c>
      <c r="N529">
        <v>0</v>
      </c>
      <c r="O529">
        <v>0</v>
      </c>
      <c r="P529" s="15">
        <f t="shared" si="90"/>
        <v>0</v>
      </c>
      <c r="Q529" s="15">
        <f t="shared" si="91"/>
        <v>0</v>
      </c>
      <c r="R529">
        <v>8</v>
      </c>
      <c r="S529">
        <v>9</v>
      </c>
      <c r="T529">
        <v>1</v>
      </c>
      <c r="U529">
        <v>3</v>
      </c>
      <c r="V529">
        <v>2</v>
      </c>
      <c r="W529" s="16">
        <v>79.599999999999994</v>
      </c>
      <c r="X529" s="26">
        <f t="shared" si="92"/>
        <v>1.7688888888888887</v>
      </c>
      <c r="Y529" s="4">
        <v>76.92</v>
      </c>
      <c r="Z529" s="32">
        <f t="shared" si="93"/>
        <v>1.7093333333333334</v>
      </c>
      <c r="AA529" s="4">
        <v>125.06</v>
      </c>
      <c r="AB529" s="26">
        <f t="shared" si="94"/>
        <v>2.7791111111111113</v>
      </c>
      <c r="AC529" s="21">
        <f t="shared" si="95"/>
        <v>0.38082978512724025</v>
      </c>
      <c r="AD529" s="1"/>
      <c r="AE529" s="1"/>
      <c r="AF529" s="21" t="str">
        <f t="shared" si="96"/>
        <v xml:space="preserve"> </v>
      </c>
      <c r="AG529">
        <v>0</v>
      </c>
      <c r="AH529">
        <v>11</v>
      </c>
      <c r="AI529" s="42">
        <v>15</v>
      </c>
      <c r="AJ529" s="42">
        <v>75</v>
      </c>
      <c r="AK529" s="42">
        <v>5</v>
      </c>
      <c r="AL529" s="42">
        <v>32</v>
      </c>
      <c r="AM529" s="42">
        <v>21</v>
      </c>
      <c r="AN529" s="42">
        <v>3</v>
      </c>
      <c r="AO529">
        <v>12</v>
      </c>
      <c r="AP529">
        <v>74</v>
      </c>
      <c r="AQ529" s="31">
        <f t="shared" si="97"/>
        <v>0.13953488372093023</v>
      </c>
      <c r="AR529">
        <v>-3.69</v>
      </c>
      <c r="AS529">
        <v>0</v>
      </c>
      <c r="AT529">
        <v>0</v>
      </c>
      <c r="AU529" s="16">
        <f t="shared" si="98"/>
        <v>-90.4836193447738</v>
      </c>
      <c r="AV529" s="4">
        <v>13.64</v>
      </c>
      <c r="AW529" s="4">
        <v>5.04</v>
      </c>
    </row>
    <row r="530" spans="1:49" x14ac:dyDescent="0.2">
      <c r="A530" s="13" t="s">
        <v>1840</v>
      </c>
      <c r="B530" s="13" t="s">
        <v>1971</v>
      </c>
      <c r="C530" s="1" t="s">
        <v>482</v>
      </c>
      <c r="D530" s="13" t="s">
        <v>129</v>
      </c>
      <c r="E530" s="13">
        <v>66</v>
      </c>
      <c r="F530" s="13">
        <v>1</v>
      </c>
      <c r="G530" s="13">
        <v>0</v>
      </c>
      <c r="H530" s="40">
        <f t="shared" si="88"/>
        <v>1</v>
      </c>
      <c r="I530">
        <v>1</v>
      </c>
      <c r="J530">
        <v>0</v>
      </c>
      <c r="K530">
        <v>0</v>
      </c>
      <c r="L530" s="20">
        <f t="shared" si="89"/>
        <v>0</v>
      </c>
      <c r="M530">
        <v>8</v>
      </c>
      <c r="N530">
        <v>1</v>
      </c>
      <c r="O530">
        <v>2</v>
      </c>
      <c r="P530" s="15">
        <f t="shared" si="90"/>
        <v>0.125</v>
      </c>
      <c r="Q530" s="15">
        <f t="shared" si="91"/>
        <v>9.0909090909090912E-2</v>
      </c>
      <c r="R530">
        <v>6</v>
      </c>
      <c r="S530">
        <v>5</v>
      </c>
      <c r="T530">
        <v>1</v>
      </c>
      <c r="U530">
        <v>0</v>
      </c>
      <c r="V530">
        <v>6</v>
      </c>
      <c r="W530" s="16">
        <v>113.3</v>
      </c>
      <c r="X530" s="26">
        <f t="shared" si="92"/>
        <v>1.7166666666666666</v>
      </c>
      <c r="Y530" s="4">
        <v>103.62</v>
      </c>
      <c r="Z530" s="32">
        <f t="shared" si="93"/>
        <v>1.57</v>
      </c>
      <c r="AA530" s="4">
        <v>257.23</v>
      </c>
      <c r="AB530" s="26">
        <f t="shared" si="94"/>
        <v>3.8974242424242429</v>
      </c>
      <c r="AC530" s="21">
        <f t="shared" si="95"/>
        <v>0.28715532769848967</v>
      </c>
      <c r="AD530" s="13">
        <v>5</v>
      </c>
      <c r="AE530" s="13">
        <v>7</v>
      </c>
      <c r="AF530" s="21">
        <f t="shared" si="96"/>
        <v>0.41666666666666669</v>
      </c>
      <c r="AG530">
        <v>2</v>
      </c>
      <c r="AH530">
        <v>8</v>
      </c>
      <c r="AI530" s="42">
        <v>16</v>
      </c>
      <c r="AJ530" s="42">
        <v>100</v>
      </c>
      <c r="AK530" s="42">
        <v>8</v>
      </c>
      <c r="AL530" s="42">
        <v>39</v>
      </c>
      <c r="AM530" s="42">
        <v>33</v>
      </c>
      <c r="AN530" s="42">
        <v>4</v>
      </c>
      <c r="AO530">
        <v>16</v>
      </c>
      <c r="AP530">
        <v>93</v>
      </c>
      <c r="AQ530" s="31">
        <f t="shared" si="97"/>
        <v>0.14678899082568808</v>
      </c>
      <c r="AR530">
        <v>0.33</v>
      </c>
      <c r="AS530">
        <v>1</v>
      </c>
      <c r="AT530">
        <v>1</v>
      </c>
      <c r="AU530" s="16">
        <f t="shared" si="98"/>
        <v>-86.85581933989576</v>
      </c>
      <c r="AV530" s="4">
        <v>59.26</v>
      </c>
      <c r="AW530" s="4">
        <v>54.84</v>
      </c>
    </row>
    <row r="531" spans="1:49" x14ac:dyDescent="0.2">
      <c r="A531" s="13" t="s">
        <v>1974</v>
      </c>
      <c r="B531" s="13" t="s">
        <v>1971</v>
      </c>
      <c r="C531" s="1" t="s">
        <v>264</v>
      </c>
      <c r="D531" s="13" t="s">
        <v>173</v>
      </c>
      <c r="E531" s="13">
        <v>68</v>
      </c>
      <c r="F531" s="13">
        <v>0</v>
      </c>
      <c r="G531" s="13">
        <v>0</v>
      </c>
      <c r="H531" s="40">
        <f t="shared" si="88"/>
        <v>0</v>
      </c>
      <c r="I531">
        <v>0</v>
      </c>
      <c r="J531">
        <v>0</v>
      </c>
      <c r="K531">
        <v>0</v>
      </c>
      <c r="L531" s="20">
        <f t="shared" si="89"/>
        <v>0</v>
      </c>
      <c r="M531">
        <v>1</v>
      </c>
      <c r="N531">
        <v>1</v>
      </c>
      <c r="O531">
        <v>0</v>
      </c>
      <c r="P531" s="15">
        <f t="shared" si="90"/>
        <v>0</v>
      </c>
      <c r="Q531" s="15">
        <f t="shared" si="91"/>
        <v>0</v>
      </c>
      <c r="R531">
        <v>49</v>
      </c>
      <c r="S531">
        <v>11</v>
      </c>
      <c r="T531">
        <v>5</v>
      </c>
      <c r="U531">
        <v>4</v>
      </c>
      <c r="V531">
        <v>3</v>
      </c>
      <c r="W531" s="16">
        <v>195.36666666670001</v>
      </c>
      <c r="X531" s="26">
        <f t="shared" si="92"/>
        <v>2.8730392156867648</v>
      </c>
      <c r="Y531" s="4">
        <v>192.63</v>
      </c>
      <c r="Z531" s="32">
        <f t="shared" si="93"/>
        <v>2.8327941176470586</v>
      </c>
      <c r="AA531" s="4">
        <v>162.12</v>
      </c>
      <c r="AB531" s="26">
        <f t="shared" si="94"/>
        <v>2.3841176470588237</v>
      </c>
      <c r="AC531" s="21">
        <f t="shared" si="95"/>
        <v>0.54300211416490485</v>
      </c>
      <c r="AD531" s="1"/>
      <c r="AE531" s="1"/>
      <c r="AF531" s="21" t="str">
        <f t="shared" si="96"/>
        <v xml:space="preserve"> </v>
      </c>
      <c r="AG531">
        <v>3</v>
      </c>
      <c r="AH531">
        <v>22</v>
      </c>
      <c r="AI531" s="42">
        <v>17</v>
      </c>
      <c r="AJ531" s="42">
        <v>165</v>
      </c>
      <c r="AK531" s="42">
        <v>2</v>
      </c>
      <c r="AL531" s="42">
        <v>68</v>
      </c>
      <c r="AM531" s="42">
        <v>114</v>
      </c>
      <c r="AN531" s="42">
        <v>7</v>
      </c>
      <c r="AO531">
        <v>12</v>
      </c>
      <c r="AP531">
        <v>170</v>
      </c>
      <c r="AQ531" s="31">
        <f t="shared" si="97"/>
        <v>6.5934065934065936E-2</v>
      </c>
      <c r="AR531">
        <v>-6.27</v>
      </c>
      <c r="AS531">
        <v>2</v>
      </c>
      <c r="AT531">
        <v>2</v>
      </c>
      <c r="AU531" s="16">
        <f t="shared" si="98"/>
        <v>-105.90250739760162</v>
      </c>
      <c r="AV531" s="4">
        <v>4.04</v>
      </c>
      <c r="AW531" s="4">
        <v>-7.82</v>
      </c>
    </row>
    <row r="532" spans="1:49" x14ac:dyDescent="0.2">
      <c r="A532" s="13" t="s">
        <v>160</v>
      </c>
      <c r="B532" s="13" t="s">
        <v>1977</v>
      </c>
      <c r="C532" s="1" t="s">
        <v>136</v>
      </c>
      <c r="D532" s="13" t="s">
        <v>146</v>
      </c>
      <c r="E532" s="13">
        <v>9</v>
      </c>
      <c r="F532" s="13">
        <v>0</v>
      </c>
      <c r="G532" s="13">
        <v>0</v>
      </c>
      <c r="H532" s="40">
        <f t="shared" si="88"/>
        <v>0</v>
      </c>
      <c r="I532">
        <v>0</v>
      </c>
      <c r="J532">
        <v>0</v>
      </c>
      <c r="K532">
        <v>0</v>
      </c>
      <c r="L532" s="20">
        <f t="shared" si="89"/>
        <v>0</v>
      </c>
      <c r="M532">
        <v>0</v>
      </c>
      <c r="N532">
        <v>0</v>
      </c>
      <c r="O532">
        <v>0</v>
      </c>
      <c r="P532" s="15">
        <f t="shared" si="90"/>
        <v>0</v>
      </c>
      <c r="Q532" s="15">
        <f t="shared" si="91"/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s="16">
        <v>0.1333333333</v>
      </c>
      <c r="X532" s="26">
        <f t="shared" si="92"/>
        <v>1.4814814811111111E-2</v>
      </c>
      <c r="Y532" s="4">
        <v>0.13</v>
      </c>
      <c r="Z532" s="32">
        <f t="shared" si="93"/>
        <v>1.4444444444444446E-2</v>
      </c>
      <c r="AA532" s="4">
        <v>29.93</v>
      </c>
      <c r="AB532" s="26">
        <f t="shared" si="94"/>
        <v>3.3255555555555554</v>
      </c>
      <c r="AC532" s="21">
        <f t="shared" si="95"/>
        <v>4.3246839654025289E-3</v>
      </c>
      <c r="AD532" s="13">
        <v>1</v>
      </c>
      <c r="AE532" s="13">
        <v>0</v>
      </c>
      <c r="AF532" s="21">
        <f t="shared" si="96"/>
        <v>1</v>
      </c>
      <c r="AG532">
        <v>0</v>
      </c>
      <c r="AH532">
        <v>0</v>
      </c>
      <c r="AI532" s="42">
        <v>0</v>
      </c>
      <c r="AJ532" s="42">
        <v>0</v>
      </c>
      <c r="AK532" s="42">
        <v>0</v>
      </c>
      <c r="AL532" s="42">
        <v>0</v>
      </c>
      <c r="AM532" s="42">
        <v>0</v>
      </c>
      <c r="AN532" s="42">
        <v>0</v>
      </c>
      <c r="AO532">
        <v>0</v>
      </c>
      <c r="AP532">
        <v>0</v>
      </c>
      <c r="AQ532" s="31">
        <f t="shared" si="97"/>
        <v>0</v>
      </c>
      <c r="AR532"/>
      <c r="AS532">
        <v>0</v>
      </c>
      <c r="AT532">
        <v>0</v>
      </c>
      <c r="AU532" s="16">
        <f t="shared" si="98"/>
        <v>0</v>
      </c>
    </row>
    <row r="533" spans="1:49" x14ac:dyDescent="0.2">
      <c r="A533" s="13" t="s">
        <v>939</v>
      </c>
      <c r="B533" s="13" t="s">
        <v>1977</v>
      </c>
      <c r="C533" s="13" t="s">
        <v>128</v>
      </c>
      <c r="D533" s="13" t="s">
        <v>129</v>
      </c>
      <c r="E533" s="13">
        <v>82</v>
      </c>
      <c r="F533" s="13">
        <v>1</v>
      </c>
      <c r="G533" s="13">
        <v>0</v>
      </c>
      <c r="H533" s="40">
        <f t="shared" si="88"/>
        <v>1</v>
      </c>
      <c r="I533">
        <v>1</v>
      </c>
      <c r="J533">
        <v>0</v>
      </c>
      <c r="K533">
        <v>0</v>
      </c>
      <c r="L533" s="20">
        <f t="shared" si="89"/>
        <v>0</v>
      </c>
      <c r="M533">
        <v>8</v>
      </c>
      <c r="N533">
        <v>4</v>
      </c>
      <c r="O533">
        <v>2</v>
      </c>
      <c r="P533" s="15">
        <f t="shared" si="90"/>
        <v>0.125</v>
      </c>
      <c r="Q533" s="15">
        <f t="shared" si="91"/>
        <v>7.1428571428571425E-2</v>
      </c>
      <c r="R533">
        <v>41</v>
      </c>
      <c r="S533">
        <v>2</v>
      </c>
      <c r="T533">
        <v>5</v>
      </c>
      <c r="U533">
        <v>3</v>
      </c>
      <c r="V533">
        <v>8</v>
      </c>
      <c r="W533" s="16">
        <v>257.2</v>
      </c>
      <c r="X533" s="26">
        <f t="shared" si="92"/>
        <v>3.1365853658536582</v>
      </c>
      <c r="Y533" s="4">
        <v>249.24</v>
      </c>
      <c r="Z533" s="32">
        <f t="shared" si="93"/>
        <v>3.0395121951219513</v>
      </c>
      <c r="AA533" s="4">
        <v>208.52</v>
      </c>
      <c r="AB533" s="26">
        <f t="shared" si="94"/>
        <v>2.5429268292682927</v>
      </c>
      <c r="AC533" s="21">
        <f t="shared" si="95"/>
        <v>0.54447745543516257</v>
      </c>
      <c r="AD533" s="13">
        <v>3</v>
      </c>
      <c r="AE533" s="13">
        <v>8</v>
      </c>
      <c r="AF533" s="21">
        <f t="shared" si="96"/>
        <v>0.27272727272727271</v>
      </c>
      <c r="AG533">
        <v>1</v>
      </c>
      <c r="AH533">
        <v>30</v>
      </c>
      <c r="AI533" s="42">
        <v>27</v>
      </c>
      <c r="AJ533" s="42">
        <v>203</v>
      </c>
      <c r="AK533" s="42">
        <v>6</v>
      </c>
      <c r="AL533" s="42">
        <v>101</v>
      </c>
      <c r="AM533" s="42">
        <v>121</v>
      </c>
      <c r="AN533" s="42">
        <v>8</v>
      </c>
      <c r="AO533">
        <v>25</v>
      </c>
      <c r="AP533">
        <v>216</v>
      </c>
      <c r="AQ533" s="31">
        <f t="shared" si="97"/>
        <v>0.1037344398340249</v>
      </c>
      <c r="AR533">
        <v>-6.97</v>
      </c>
      <c r="AS533">
        <v>0</v>
      </c>
      <c r="AT533">
        <v>0</v>
      </c>
      <c r="AU533" s="16">
        <f t="shared" si="98"/>
        <v>-99.422243620606636</v>
      </c>
      <c r="AV533" s="4">
        <v>10.1</v>
      </c>
      <c r="AW533" s="4">
        <v>4.22</v>
      </c>
    </row>
    <row r="534" spans="1:49" x14ac:dyDescent="0.2">
      <c r="A534" s="13" t="s">
        <v>599</v>
      </c>
      <c r="B534" s="13" t="s">
        <v>1977</v>
      </c>
      <c r="C534" s="1" t="s">
        <v>179</v>
      </c>
      <c r="D534" s="13" t="s">
        <v>146</v>
      </c>
      <c r="E534" s="13">
        <v>58</v>
      </c>
      <c r="F534" s="13">
        <v>0</v>
      </c>
      <c r="G534" s="13">
        <v>0</v>
      </c>
      <c r="H534" s="40">
        <f t="shared" si="88"/>
        <v>0</v>
      </c>
      <c r="I534">
        <v>0</v>
      </c>
      <c r="J534">
        <v>0</v>
      </c>
      <c r="K534">
        <v>0</v>
      </c>
      <c r="L534" s="20">
        <f t="shared" si="89"/>
        <v>0</v>
      </c>
      <c r="M534">
        <v>0</v>
      </c>
      <c r="N534">
        <v>0</v>
      </c>
      <c r="O534">
        <v>0</v>
      </c>
      <c r="P534" s="15">
        <f t="shared" si="90"/>
        <v>0</v>
      </c>
      <c r="Q534" s="15">
        <f t="shared" si="91"/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s="16">
        <v>1.1666666667000001</v>
      </c>
      <c r="X534" s="26">
        <f t="shared" si="92"/>
        <v>2.0114942529310346E-2</v>
      </c>
      <c r="Y534" s="4">
        <v>0.8</v>
      </c>
      <c r="Z534" s="32">
        <f t="shared" si="93"/>
        <v>1.3793103448275864E-2</v>
      </c>
      <c r="AA534" s="4">
        <v>253.31</v>
      </c>
      <c r="AB534" s="26">
        <f t="shared" si="94"/>
        <v>4.3674137931034487</v>
      </c>
      <c r="AC534" s="21">
        <f t="shared" si="95"/>
        <v>3.1482428869387276E-3</v>
      </c>
      <c r="AD534" s="13">
        <v>0</v>
      </c>
      <c r="AE534" s="13">
        <v>0</v>
      </c>
      <c r="AF534" s="21" t="str">
        <f t="shared" si="96"/>
        <v xml:space="preserve"> </v>
      </c>
      <c r="AG534">
        <v>0</v>
      </c>
      <c r="AH534">
        <v>0</v>
      </c>
      <c r="AI534" s="42">
        <v>0</v>
      </c>
      <c r="AJ534" s="42">
        <v>2</v>
      </c>
      <c r="AK534" s="42">
        <v>0</v>
      </c>
      <c r="AL534" s="42">
        <v>0</v>
      </c>
      <c r="AM534" s="42">
        <v>3</v>
      </c>
      <c r="AN534" s="42">
        <v>0</v>
      </c>
      <c r="AO534">
        <v>0</v>
      </c>
      <c r="AP534">
        <v>1</v>
      </c>
      <c r="AQ534" s="31">
        <f t="shared" si="97"/>
        <v>0</v>
      </c>
      <c r="AR534">
        <v>-18.18</v>
      </c>
      <c r="AS534">
        <v>0</v>
      </c>
      <c r="AT534">
        <v>0</v>
      </c>
      <c r="AU534" s="16">
        <f t="shared" si="98"/>
        <v>-300</v>
      </c>
    </row>
    <row r="535" spans="1:49" x14ac:dyDescent="0.2">
      <c r="A535" s="13" t="s">
        <v>1983</v>
      </c>
      <c r="B535" s="13" t="s">
        <v>1977</v>
      </c>
      <c r="C535" s="1" t="s">
        <v>314</v>
      </c>
      <c r="D535" s="13" t="s">
        <v>173</v>
      </c>
      <c r="E535" s="13">
        <v>41</v>
      </c>
      <c r="F535" s="13">
        <v>0</v>
      </c>
      <c r="G535" s="13">
        <v>0</v>
      </c>
      <c r="H535" s="40">
        <f t="shared" si="88"/>
        <v>0</v>
      </c>
      <c r="I535">
        <v>0</v>
      </c>
      <c r="J535">
        <v>0</v>
      </c>
      <c r="K535">
        <v>0</v>
      </c>
      <c r="L535" s="20">
        <f t="shared" si="89"/>
        <v>0</v>
      </c>
      <c r="M535">
        <v>2</v>
      </c>
      <c r="N535">
        <v>0</v>
      </c>
      <c r="O535">
        <v>0</v>
      </c>
      <c r="P535" s="15">
        <f t="shared" si="90"/>
        <v>0</v>
      </c>
      <c r="Q535" s="15">
        <f t="shared" si="91"/>
        <v>0</v>
      </c>
      <c r="R535">
        <v>12</v>
      </c>
      <c r="S535">
        <v>3</v>
      </c>
      <c r="T535">
        <v>8</v>
      </c>
      <c r="U535">
        <v>0</v>
      </c>
      <c r="V535">
        <v>2</v>
      </c>
      <c r="W535" s="16">
        <v>114.9833333333</v>
      </c>
      <c r="X535" s="26">
        <f t="shared" si="92"/>
        <v>2.8044715447146342</v>
      </c>
      <c r="Y535" s="4">
        <v>111.62</v>
      </c>
      <c r="Z535" s="32">
        <f t="shared" si="93"/>
        <v>2.7224390243902441</v>
      </c>
      <c r="AA535" s="4">
        <v>119.28</v>
      </c>
      <c r="AB535" s="26">
        <f t="shared" si="94"/>
        <v>2.9092682926829267</v>
      </c>
      <c r="AC535" s="21">
        <f t="shared" si="95"/>
        <v>0.48341273278475533</v>
      </c>
      <c r="AD535" s="1"/>
      <c r="AE535" s="1"/>
      <c r="AF535" s="21" t="str">
        <f t="shared" si="96"/>
        <v xml:space="preserve"> </v>
      </c>
      <c r="AG535">
        <v>3</v>
      </c>
      <c r="AH535">
        <v>9</v>
      </c>
      <c r="AI535" s="42">
        <v>13</v>
      </c>
      <c r="AJ535" s="42">
        <v>84</v>
      </c>
      <c r="AK535" s="42">
        <v>4</v>
      </c>
      <c r="AL535" s="42">
        <v>45</v>
      </c>
      <c r="AM535" s="42">
        <v>38</v>
      </c>
      <c r="AN535" s="42">
        <v>2</v>
      </c>
      <c r="AO535">
        <v>15</v>
      </c>
      <c r="AP535">
        <v>90</v>
      </c>
      <c r="AQ535" s="31">
        <f t="shared" si="97"/>
        <v>0.14285714285714285</v>
      </c>
      <c r="AR535">
        <v>-0.11</v>
      </c>
      <c r="AS535">
        <v>2</v>
      </c>
      <c r="AT535">
        <v>0</v>
      </c>
      <c r="AU535" s="16">
        <f t="shared" si="98"/>
        <v>-82.780863644508145</v>
      </c>
      <c r="AV535" s="4">
        <v>5.04</v>
      </c>
      <c r="AW535" s="4">
        <v>-8.82</v>
      </c>
    </row>
    <row r="536" spans="1:49" x14ac:dyDescent="0.2">
      <c r="A536" s="13" t="s">
        <v>661</v>
      </c>
      <c r="B536" s="13" t="s">
        <v>1984</v>
      </c>
      <c r="C536" s="1" t="s">
        <v>162</v>
      </c>
      <c r="D536" s="13" t="s">
        <v>146</v>
      </c>
      <c r="E536" s="13">
        <v>68</v>
      </c>
      <c r="F536" s="13">
        <v>1</v>
      </c>
      <c r="G536" s="13">
        <v>0</v>
      </c>
      <c r="H536" s="40">
        <f t="shared" si="88"/>
        <v>1</v>
      </c>
      <c r="I536">
        <v>1</v>
      </c>
      <c r="J536">
        <v>0</v>
      </c>
      <c r="K536">
        <v>0</v>
      </c>
      <c r="L536" s="20">
        <f t="shared" si="89"/>
        <v>0</v>
      </c>
      <c r="M536">
        <v>2</v>
      </c>
      <c r="N536">
        <v>1</v>
      </c>
      <c r="O536">
        <v>0</v>
      </c>
      <c r="P536" s="15">
        <f t="shared" si="90"/>
        <v>0.5</v>
      </c>
      <c r="Q536" s="15">
        <f t="shared" si="91"/>
        <v>0.33333333333333331</v>
      </c>
      <c r="R536">
        <v>2</v>
      </c>
      <c r="S536">
        <v>0</v>
      </c>
      <c r="T536">
        <v>0</v>
      </c>
      <c r="U536">
        <v>0</v>
      </c>
      <c r="V536">
        <v>0</v>
      </c>
      <c r="W536" s="16">
        <v>39.683333333299998</v>
      </c>
      <c r="X536" s="26">
        <f t="shared" si="92"/>
        <v>0.58357843137205878</v>
      </c>
      <c r="Y536" s="4">
        <v>39.4</v>
      </c>
      <c r="Z536" s="32">
        <f t="shared" si="93"/>
        <v>0.57941176470588229</v>
      </c>
      <c r="AA536" s="4">
        <v>278.73</v>
      </c>
      <c r="AB536" s="26">
        <f t="shared" si="94"/>
        <v>4.0989705882352947</v>
      </c>
      <c r="AC536" s="21">
        <f t="shared" si="95"/>
        <v>0.12384874108069026</v>
      </c>
      <c r="AD536" s="13">
        <v>22</v>
      </c>
      <c r="AE536" s="13">
        <v>20</v>
      </c>
      <c r="AF536" s="21">
        <f t="shared" si="96"/>
        <v>0.52380952380952384</v>
      </c>
      <c r="AG536">
        <v>1</v>
      </c>
      <c r="AH536">
        <v>3</v>
      </c>
      <c r="AI536" s="42">
        <v>5</v>
      </c>
      <c r="AJ536" s="42">
        <v>30</v>
      </c>
      <c r="AK536" s="42">
        <v>1</v>
      </c>
      <c r="AL536" s="42">
        <v>11</v>
      </c>
      <c r="AM536" s="42">
        <v>13</v>
      </c>
      <c r="AN536" s="42">
        <v>1</v>
      </c>
      <c r="AO536">
        <v>5</v>
      </c>
      <c r="AP536">
        <v>21</v>
      </c>
      <c r="AQ536" s="31">
        <f t="shared" si="97"/>
        <v>0.19230769230769232</v>
      </c>
      <c r="AR536">
        <v>8.7899999999999991</v>
      </c>
      <c r="AS536">
        <v>0</v>
      </c>
      <c r="AT536">
        <v>0</v>
      </c>
      <c r="AU536" s="16">
        <f t="shared" si="98"/>
        <v>-74.619289340101531</v>
      </c>
      <c r="AV536" s="4">
        <v>11.76</v>
      </c>
      <c r="AW536" s="4">
        <v>7.07</v>
      </c>
    </row>
    <row r="537" spans="1:49" x14ac:dyDescent="0.2">
      <c r="A537" s="13" t="s">
        <v>1988</v>
      </c>
      <c r="B537" s="13" t="s">
        <v>1984</v>
      </c>
      <c r="C537" s="13" t="s">
        <v>214</v>
      </c>
      <c r="D537" s="13" t="s">
        <v>137</v>
      </c>
      <c r="E537" s="13">
        <v>65</v>
      </c>
      <c r="F537" s="13">
        <v>0</v>
      </c>
      <c r="G537" s="13">
        <v>0</v>
      </c>
      <c r="H537" s="40">
        <f t="shared" si="88"/>
        <v>0</v>
      </c>
      <c r="I537">
        <v>0</v>
      </c>
      <c r="J537">
        <v>0</v>
      </c>
      <c r="K537">
        <v>0</v>
      </c>
      <c r="L537" s="20">
        <f t="shared" si="89"/>
        <v>0</v>
      </c>
      <c r="M537">
        <v>2</v>
      </c>
      <c r="N537">
        <v>0</v>
      </c>
      <c r="O537">
        <v>0</v>
      </c>
      <c r="P537" s="15">
        <f t="shared" si="90"/>
        <v>0</v>
      </c>
      <c r="Q537" s="15">
        <f t="shared" si="91"/>
        <v>0</v>
      </c>
      <c r="R537">
        <v>13</v>
      </c>
      <c r="S537">
        <v>1</v>
      </c>
      <c r="T537">
        <v>1</v>
      </c>
      <c r="U537">
        <v>6</v>
      </c>
      <c r="V537">
        <v>5</v>
      </c>
      <c r="W537" s="16">
        <v>128.80000000000001</v>
      </c>
      <c r="X537" s="26">
        <f t="shared" si="92"/>
        <v>1.9815384615384617</v>
      </c>
      <c r="Y537" s="4">
        <v>129.36000000000001</v>
      </c>
      <c r="Z537" s="32">
        <f t="shared" si="93"/>
        <v>1.9901538461538464</v>
      </c>
      <c r="AA537" s="4">
        <v>238.43</v>
      </c>
      <c r="AB537" s="26">
        <f t="shared" si="94"/>
        <v>3.6681538461538463</v>
      </c>
      <c r="AC537" s="21">
        <f t="shared" si="95"/>
        <v>0.35172245031131899</v>
      </c>
      <c r="AD537" s="13">
        <v>53</v>
      </c>
      <c r="AE537" s="13">
        <v>49</v>
      </c>
      <c r="AF537" s="21">
        <f t="shared" si="96"/>
        <v>0.51960784313725494</v>
      </c>
      <c r="AG537">
        <v>0</v>
      </c>
      <c r="AH537">
        <v>20</v>
      </c>
      <c r="AI537" s="42">
        <v>4</v>
      </c>
      <c r="AJ537" s="42">
        <v>104</v>
      </c>
      <c r="AK537" s="42">
        <v>2</v>
      </c>
      <c r="AL537" s="42">
        <v>48</v>
      </c>
      <c r="AM537" s="42">
        <v>56</v>
      </c>
      <c r="AN537" s="42">
        <v>1</v>
      </c>
      <c r="AO537">
        <v>3</v>
      </c>
      <c r="AP537">
        <v>109</v>
      </c>
      <c r="AQ537" s="31">
        <f t="shared" si="97"/>
        <v>2.6785714285714284E-2</v>
      </c>
      <c r="AR537">
        <v>-10.039999999999999</v>
      </c>
      <c r="AS537">
        <v>1</v>
      </c>
      <c r="AT537">
        <v>0</v>
      </c>
      <c r="AU537" s="16">
        <f t="shared" si="98"/>
        <v>-102.50463821892392</v>
      </c>
      <c r="AV537" s="4">
        <v>1.71</v>
      </c>
      <c r="AW537" s="4">
        <v>-4.09</v>
      </c>
    </row>
    <row r="538" spans="1:49" x14ac:dyDescent="0.2">
      <c r="A538" s="13" t="s">
        <v>1992</v>
      </c>
      <c r="B538" s="13" t="s">
        <v>1984</v>
      </c>
      <c r="C538" s="1" t="s">
        <v>302</v>
      </c>
      <c r="D538" s="13" t="s">
        <v>173</v>
      </c>
      <c r="E538" s="13">
        <v>66</v>
      </c>
      <c r="F538" s="13">
        <v>0</v>
      </c>
      <c r="G538" s="13">
        <v>1</v>
      </c>
      <c r="H538" s="40">
        <f t="shared" si="88"/>
        <v>1</v>
      </c>
      <c r="I538">
        <v>0</v>
      </c>
      <c r="J538">
        <v>0</v>
      </c>
      <c r="K538">
        <v>0</v>
      </c>
      <c r="L538" s="20">
        <f t="shared" si="89"/>
        <v>0</v>
      </c>
      <c r="M538">
        <v>1</v>
      </c>
      <c r="N538">
        <v>0</v>
      </c>
      <c r="O538">
        <v>0</v>
      </c>
      <c r="P538" s="15">
        <f t="shared" si="90"/>
        <v>0</v>
      </c>
      <c r="Q538" s="15">
        <f t="shared" si="91"/>
        <v>0</v>
      </c>
      <c r="R538">
        <v>33</v>
      </c>
      <c r="S538">
        <v>5</v>
      </c>
      <c r="T538">
        <v>6</v>
      </c>
      <c r="U538">
        <v>5</v>
      </c>
      <c r="V538">
        <v>4</v>
      </c>
      <c r="W538" s="16">
        <v>216.1666666667</v>
      </c>
      <c r="X538" s="26">
        <f t="shared" si="92"/>
        <v>3.2752525252530305</v>
      </c>
      <c r="Y538" s="4">
        <v>207.67</v>
      </c>
      <c r="Z538" s="32">
        <f t="shared" si="93"/>
        <v>3.1465151515151515</v>
      </c>
      <c r="AA538" s="4">
        <v>118.28</v>
      </c>
      <c r="AB538" s="26">
        <f t="shared" si="94"/>
        <v>1.7921212121212122</v>
      </c>
      <c r="AC538" s="21">
        <f t="shared" si="95"/>
        <v>0.63712225801503297</v>
      </c>
      <c r="AD538" s="1"/>
      <c r="AE538" s="1"/>
      <c r="AF538" s="21" t="str">
        <f t="shared" si="96"/>
        <v xml:space="preserve"> </v>
      </c>
      <c r="AG538">
        <v>0</v>
      </c>
      <c r="AH538">
        <v>23</v>
      </c>
      <c r="AI538" s="42">
        <v>22</v>
      </c>
      <c r="AJ538" s="42">
        <v>173</v>
      </c>
      <c r="AK538" s="42">
        <v>1</v>
      </c>
      <c r="AL538" s="42">
        <v>70</v>
      </c>
      <c r="AM538" s="42">
        <v>85</v>
      </c>
      <c r="AN538" s="42">
        <v>4</v>
      </c>
      <c r="AO538">
        <v>14</v>
      </c>
      <c r="AP538">
        <v>146</v>
      </c>
      <c r="AQ538" s="31">
        <f t="shared" si="97"/>
        <v>8.7499999999999994E-2</v>
      </c>
      <c r="AR538">
        <v>-5.68</v>
      </c>
      <c r="AS538">
        <v>1</v>
      </c>
      <c r="AT538">
        <v>1</v>
      </c>
      <c r="AU538" s="16">
        <f t="shared" si="98"/>
        <v>-93.610054413251802</v>
      </c>
      <c r="AV538" s="4">
        <v>3.28</v>
      </c>
      <c r="AW538" s="4">
        <v>-16.46</v>
      </c>
    </row>
    <row r="539" spans="1:49" x14ac:dyDescent="0.2">
      <c r="A539" s="13" t="s">
        <v>1384</v>
      </c>
      <c r="B539" s="13" t="s">
        <v>1995</v>
      </c>
      <c r="C539" s="1" t="s">
        <v>363</v>
      </c>
      <c r="D539" s="13" t="s">
        <v>129</v>
      </c>
      <c r="E539" s="13">
        <v>44</v>
      </c>
      <c r="F539" s="13">
        <v>0</v>
      </c>
      <c r="G539" s="13">
        <v>0</v>
      </c>
      <c r="H539" s="40">
        <f t="shared" si="88"/>
        <v>0</v>
      </c>
      <c r="I539">
        <v>0</v>
      </c>
      <c r="J539">
        <v>0</v>
      </c>
      <c r="K539">
        <v>0</v>
      </c>
      <c r="L539" s="20">
        <f t="shared" si="89"/>
        <v>0</v>
      </c>
      <c r="M539">
        <v>0</v>
      </c>
      <c r="N539">
        <v>0</v>
      </c>
      <c r="O539">
        <v>0</v>
      </c>
      <c r="P539" s="15">
        <f t="shared" si="90"/>
        <v>0</v>
      </c>
      <c r="Q539" s="15">
        <f t="shared" si="91"/>
        <v>0</v>
      </c>
      <c r="R539">
        <v>4</v>
      </c>
      <c r="S539">
        <v>0</v>
      </c>
      <c r="T539">
        <v>0</v>
      </c>
      <c r="U539">
        <v>0</v>
      </c>
      <c r="V539">
        <v>1</v>
      </c>
      <c r="W539" s="16">
        <v>32.616666666699999</v>
      </c>
      <c r="X539" s="26">
        <f t="shared" si="92"/>
        <v>0.74128787878863633</v>
      </c>
      <c r="Y539" s="4">
        <v>32.64</v>
      </c>
      <c r="Z539" s="32">
        <f t="shared" si="93"/>
        <v>0.74181818181818182</v>
      </c>
      <c r="AA539" s="4">
        <v>215.2</v>
      </c>
      <c r="AB539" s="26">
        <f t="shared" si="94"/>
        <v>4.8909090909090907</v>
      </c>
      <c r="AC539" s="21">
        <f t="shared" si="95"/>
        <v>0.131697869593286</v>
      </c>
      <c r="AD539" s="13">
        <v>0</v>
      </c>
      <c r="AE539" s="13">
        <v>1</v>
      </c>
      <c r="AF539" s="21">
        <f t="shared" si="96"/>
        <v>0</v>
      </c>
      <c r="AG539">
        <v>0</v>
      </c>
      <c r="AH539">
        <v>0</v>
      </c>
      <c r="AI539" s="42">
        <v>0</v>
      </c>
      <c r="AJ539" s="42">
        <v>25</v>
      </c>
      <c r="AK539" s="42">
        <v>0</v>
      </c>
      <c r="AL539" s="42">
        <v>9</v>
      </c>
      <c r="AM539" s="42">
        <v>17</v>
      </c>
      <c r="AN539" s="42">
        <v>1</v>
      </c>
      <c r="AO539">
        <v>1</v>
      </c>
      <c r="AP539">
        <v>22</v>
      </c>
      <c r="AQ539" s="31">
        <f t="shared" si="97"/>
        <v>4.3478260869565216E-2</v>
      </c>
      <c r="AR539">
        <v>-13.87</v>
      </c>
      <c r="AS539">
        <v>0</v>
      </c>
      <c r="AT539">
        <v>0</v>
      </c>
      <c r="AU539" s="16">
        <f t="shared" si="98"/>
        <v>-91.911764705882348</v>
      </c>
      <c r="AV539" s="4">
        <v>0</v>
      </c>
      <c r="AW539" s="4">
        <v>-7.39</v>
      </c>
    </row>
    <row r="540" spans="1:49" x14ac:dyDescent="0.2">
      <c r="A540" s="13" t="s">
        <v>382</v>
      </c>
      <c r="B540" s="13" t="s">
        <v>1998</v>
      </c>
      <c r="C540" s="1" t="s">
        <v>270</v>
      </c>
      <c r="D540" s="13" t="s">
        <v>146</v>
      </c>
      <c r="E540" s="13">
        <v>81</v>
      </c>
      <c r="F540" s="13">
        <v>1</v>
      </c>
      <c r="G540" s="13">
        <v>1</v>
      </c>
      <c r="H540" s="40">
        <f t="shared" si="88"/>
        <v>2</v>
      </c>
      <c r="I540">
        <v>1</v>
      </c>
      <c r="J540">
        <v>0</v>
      </c>
      <c r="K540">
        <v>0</v>
      </c>
      <c r="L540" s="20">
        <f t="shared" si="89"/>
        <v>0</v>
      </c>
      <c r="M540">
        <v>7</v>
      </c>
      <c r="N540">
        <v>0</v>
      </c>
      <c r="O540">
        <v>0</v>
      </c>
      <c r="P540" s="15">
        <f t="shared" si="90"/>
        <v>0.14285714285714285</v>
      </c>
      <c r="Q540" s="15">
        <f t="shared" si="91"/>
        <v>0.14285714285714285</v>
      </c>
      <c r="R540">
        <v>4</v>
      </c>
      <c r="S540">
        <v>2</v>
      </c>
      <c r="T540">
        <v>1</v>
      </c>
      <c r="U540">
        <v>1</v>
      </c>
      <c r="V540">
        <v>5</v>
      </c>
      <c r="W540" s="16">
        <v>67.866666666699999</v>
      </c>
      <c r="X540" s="26">
        <f t="shared" si="92"/>
        <v>0.83786008230493825</v>
      </c>
      <c r="Y540" s="4">
        <v>65.45</v>
      </c>
      <c r="Z540" s="32">
        <f t="shared" si="93"/>
        <v>0.80802469135802468</v>
      </c>
      <c r="AA540" s="4">
        <v>231.58</v>
      </c>
      <c r="AB540" s="26">
        <f t="shared" si="94"/>
        <v>2.8590123456790124</v>
      </c>
      <c r="AC540" s="21">
        <f t="shared" si="95"/>
        <v>0.22034811298522033</v>
      </c>
      <c r="AD540" s="13">
        <v>51</v>
      </c>
      <c r="AE540" s="13">
        <v>51</v>
      </c>
      <c r="AF540" s="21">
        <f t="shared" si="96"/>
        <v>0.5</v>
      </c>
      <c r="AG540">
        <v>1</v>
      </c>
      <c r="AH540">
        <v>6</v>
      </c>
      <c r="AI540" s="42">
        <v>12</v>
      </c>
      <c r="AJ540" s="42">
        <v>45</v>
      </c>
      <c r="AK540" s="42">
        <v>1</v>
      </c>
      <c r="AL540" s="42">
        <v>27</v>
      </c>
      <c r="AM540" s="42">
        <v>34</v>
      </c>
      <c r="AN540" s="42">
        <v>2</v>
      </c>
      <c r="AO540">
        <v>10</v>
      </c>
      <c r="AP540">
        <v>46</v>
      </c>
      <c r="AQ540" s="31">
        <f t="shared" si="97"/>
        <v>0.17857142857142858</v>
      </c>
      <c r="AR540">
        <v>2.94</v>
      </c>
      <c r="AS540">
        <v>0</v>
      </c>
      <c r="AT540">
        <v>0</v>
      </c>
      <c r="AU540" s="16">
        <f t="shared" si="98"/>
        <v>-88.006111535523289</v>
      </c>
      <c r="AV540" s="4">
        <v>14.63</v>
      </c>
      <c r="AW540" s="4">
        <v>5.1100000000000003</v>
      </c>
    </row>
    <row r="541" spans="1:49" x14ac:dyDescent="0.2">
      <c r="A541" s="13" t="s">
        <v>2000</v>
      </c>
      <c r="B541" s="13" t="s">
        <v>2001</v>
      </c>
      <c r="C541" s="1" t="s">
        <v>179</v>
      </c>
      <c r="D541" s="13" t="s">
        <v>146</v>
      </c>
      <c r="E541" s="13">
        <v>82</v>
      </c>
      <c r="F541" s="13">
        <v>2</v>
      </c>
      <c r="G541" s="13">
        <v>0</v>
      </c>
      <c r="H541" s="40">
        <f t="shared" si="88"/>
        <v>2</v>
      </c>
      <c r="I541">
        <v>2</v>
      </c>
      <c r="J541">
        <v>0</v>
      </c>
      <c r="K541">
        <v>0</v>
      </c>
      <c r="L541" s="20">
        <f t="shared" si="89"/>
        <v>0</v>
      </c>
      <c r="M541">
        <v>11</v>
      </c>
      <c r="N541">
        <v>2</v>
      </c>
      <c r="O541">
        <v>2</v>
      </c>
      <c r="P541" s="15">
        <f t="shared" si="90"/>
        <v>0.18181818181818182</v>
      </c>
      <c r="Q541" s="15">
        <f t="shared" si="91"/>
        <v>0.13333333333333333</v>
      </c>
      <c r="R541">
        <v>11</v>
      </c>
      <c r="S541">
        <v>4</v>
      </c>
      <c r="T541">
        <v>5</v>
      </c>
      <c r="U541">
        <v>2</v>
      </c>
      <c r="V541">
        <v>5</v>
      </c>
      <c r="W541" s="16">
        <v>173.61666666670001</v>
      </c>
      <c r="X541" s="26">
        <f t="shared" si="92"/>
        <v>2.1172764227646343</v>
      </c>
      <c r="Y541" s="4">
        <v>165.49</v>
      </c>
      <c r="Z541" s="32">
        <f t="shared" si="93"/>
        <v>2.018170731707317</v>
      </c>
      <c r="AA541" s="4">
        <v>219.17</v>
      </c>
      <c r="AB541" s="26">
        <f t="shared" si="94"/>
        <v>2.6728048780487805</v>
      </c>
      <c r="AC541" s="21">
        <f t="shared" si="95"/>
        <v>0.43022409400509537</v>
      </c>
      <c r="AD541" s="13">
        <v>126</v>
      </c>
      <c r="AE541" s="13">
        <v>120</v>
      </c>
      <c r="AF541" s="21">
        <f t="shared" si="96"/>
        <v>0.51219512195121952</v>
      </c>
      <c r="AG541">
        <v>2</v>
      </c>
      <c r="AH541">
        <v>18</v>
      </c>
      <c r="AI541" s="42">
        <v>31</v>
      </c>
      <c r="AJ541" s="42">
        <v>98</v>
      </c>
      <c r="AK541" s="42">
        <v>4</v>
      </c>
      <c r="AL541" s="42">
        <v>50</v>
      </c>
      <c r="AM541" s="42">
        <v>60</v>
      </c>
      <c r="AN541" s="42">
        <v>7</v>
      </c>
      <c r="AO541">
        <v>23</v>
      </c>
      <c r="AP541">
        <v>107</v>
      </c>
      <c r="AQ541" s="31">
        <f t="shared" si="97"/>
        <v>0.17692307692307693</v>
      </c>
      <c r="AR541">
        <v>-3.28</v>
      </c>
      <c r="AS541">
        <v>0</v>
      </c>
      <c r="AT541">
        <v>2</v>
      </c>
      <c r="AU541" s="16">
        <f t="shared" si="98"/>
        <v>-65.985860172820111</v>
      </c>
      <c r="AV541" s="4">
        <v>2.78</v>
      </c>
      <c r="AW541" s="4">
        <v>-13.35</v>
      </c>
    </row>
    <row r="542" spans="1:49" x14ac:dyDescent="0.2">
      <c r="A542" s="13" t="s">
        <v>661</v>
      </c>
      <c r="B542" s="13" t="s">
        <v>2001</v>
      </c>
      <c r="C542" s="1" t="s">
        <v>446</v>
      </c>
      <c r="D542" s="13" t="s">
        <v>173</v>
      </c>
      <c r="E542" s="13">
        <v>57</v>
      </c>
      <c r="F542" s="13">
        <v>0</v>
      </c>
      <c r="G542" s="13">
        <v>0</v>
      </c>
      <c r="H542" s="40">
        <f t="shared" si="88"/>
        <v>0</v>
      </c>
      <c r="I542">
        <v>0</v>
      </c>
      <c r="J542">
        <v>0</v>
      </c>
      <c r="K542">
        <v>0</v>
      </c>
      <c r="L542" s="20">
        <f t="shared" si="89"/>
        <v>0</v>
      </c>
      <c r="M542">
        <v>0</v>
      </c>
      <c r="N542">
        <v>0</v>
      </c>
      <c r="O542">
        <v>0</v>
      </c>
      <c r="P542" s="15">
        <f t="shared" si="90"/>
        <v>0</v>
      </c>
      <c r="Q542" s="15">
        <f t="shared" si="91"/>
        <v>0</v>
      </c>
      <c r="R542">
        <v>1</v>
      </c>
      <c r="S542">
        <v>3</v>
      </c>
      <c r="T542">
        <v>1</v>
      </c>
      <c r="U542">
        <v>2</v>
      </c>
      <c r="V542">
        <v>0</v>
      </c>
      <c r="W542" s="16">
        <v>12.083333333300001</v>
      </c>
      <c r="X542" s="26">
        <f t="shared" si="92"/>
        <v>0.21198830409298247</v>
      </c>
      <c r="Y542" s="4">
        <v>11.68</v>
      </c>
      <c r="Z542" s="32">
        <f t="shared" si="93"/>
        <v>0.20491228070175438</v>
      </c>
      <c r="AA542" s="4">
        <v>277.45</v>
      </c>
      <c r="AB542" s="26">
        <f t="shared" si="94"/>
        <v>4.867543859649123</v>
      </c>
      <c r="AC542" s="21">
        <f t="shared" si="95"/>
        <v>4.0397053228651468E-2</v>
      </c>
      <c r="AD542" s="1"/>
      <c r="AE542" s="1"/>
      <c r="AF542" s="21" t="str">
        <f t="shared" si="96"/>
        <v xml:space="preserve"> </v>
      </c>
      <c r="AG542">
        <v>0</v>
      </c>
      <c r="AH542">
        <v>2</v>
      </c>
      <c r="AI542" s="42">
        <v>3</v>
      </c>
      <c r="AJ542" s="42">
        <v>8</v>
      </c>
      <c r="AK542" s="42">
        <v>0</v>
      </c>
      <c r="AL542" s="42">
        <v>2</v>
      </c>
      <c r="AM542" s="42">
        <v>6</v>
      </c>
      <c r="AN542" s="42">
        <v>2</v>
      </c>
      <c r="AO542">
        <v>3</v>
      </c>
      <c r="AP542">
        <v>8</v>
      </c>
      <c r="AQ542" s="31">
        <f t="shared" si="97"/>
        <v>0.27272727272727271</v>
      </c>
      <c r="AR542">
        <v>14.21</v>
      </c>
      <c r="AS542">
        <v>0</v>
      </c>
      <c r="AT542">
        <v>0</v>
      </c>
      <c r="AU542" s="16">
        <f t="shared" si="98"/>
        <v>-66.780821917808225</v>
      </c>
      <c r="AV542" s="4">
        <v>33.33</v>
      </c>
      <c r="AW542" s="4">
        <v>28.43</v>
      </c>
    </row>
    <row r="543" spans="1:49" x14ac:dyDescent="0.2">
      <c r="A543" s="13" t="s">
        <v>2007</v>
      </c>
      <c r="B543" s="13" t="s">
        <v>2008</v>
      </c>
      <c r="C543" s="1" t="s">
        <v>145</v>
      </c>
      <c r="D543" s="13" t="s">
        <v>844</v>
      </c>
      <c r="E543" s="13">
        <v>43</v>
      </c>
      <c r="F543" s="13">
        <v>0</v>
      </c>
      <c r="G543" s="13">
        <v>0</v>
      </c>
      <c r="H543" s="40">
        <f t="shared" si="88"/>
        <v>0</v>
      </c>
      <c r="I543">
        <v>0</v>
      </c>
      <c r="J543">
        <v>0</v>
      </c>
      <c r="K543">
        <v>0</v>
      </c>
      <c r="L543" s="20">
        <f t="shared" si="89"/>
        <v>0</v>
      </c>
      <c r="M543">
        <v>0</v>
      </c>
      <c r="N543">
        <v>0</v>
      </c>
      <c r="O543">
        <v>0</v>
      </c>
      <c r="P543" s="15">
        <f t="shared" si="90"/>
        <v>0</v>
      </c>
      <c r="Q543" s="15">
        <f t="shared" si="91"/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s="16">
        <v>1.6666666699999999E-2</v>
      </c>
      <c r="X543" s="26">
        <f t="shared" si="92"/>
        <v>3.8759689999999996E-4</v>
      </c>
      <c r="Y543" s="4">
        <v>0</v>
      </c>
      <c r="Z543" s="32">
        <f t="shared" si="93"/>
        <v>0</v>
      </c>
      <c r="AA543" s="4">
        <v>261.64</v>
      </c>
      <c r="AB543" s="26">
        <f t="shared" si="94"/>
        <v>6.0846511627906974</v>
      </c>
      <c r="AC543" s="21">
        <f t="shared" si="95"/>
        <v>0</v>
      </c>
      <c r="AD543" s="13">
        <v>0</v>
      </c>
      <c r="AE543" s="13">
        <v>0</v>
      </c>
      <c r="AF543" s="21" t="str">
        <f t="shared" si="96"/>
        <v xml:space="preserve"> </v>
      </c>
      <c r="AG543">
        <v>0</v>
      </c>
      <c r="AH543">
        <v>0</v>
      </c>
      <c r="AI543" s="42">
        <v>0</v>
      </c>
      <c r="AJ543" s="42">
        <v>0</v>
      </c>
      <c r="AK543" s="42">
        <v>0</v>
      </c>
      <c r="AL543" s="42">
        <v>0</v>
      </c>
      <c r="AM543" s="42">
        <v>0</v>
      </c>
      <c r="AN543" s="42">
        <v>0</v>
      </c>
      <c r="AO543">
        <v>0</v>
      </c>
      <c r="AP543">
        <v>0</v>
      </c>
      <c r="AQ543" s="31">
        <f t="shared" si="97"/>
        <v>0</v>
      </c>
      <c r="AR543"/>
      <c r="AS543">
        <v>0</v>
      </c>
      <c r="AT543">
        <v>0</v>
      </c>
      <c r="AU543" s="16">
        <f t="shared" si="98"/>
        <v>0</v>
      </c>
    </row>
    <row r="544" spans="1:49" x14ac:dyDescent="0.2">
      <c r="A544" s="13" t="s">
        <v>1384</v>
      </c>
      <c r="B544" s="13" t="s">
        <v>2008</v>
      </c>
      <c r="C544" s="1" t="s">
        <v>363</v>
      </c>
      <c r="D544" s="13" t="s">
        <v>146</v>
      </c>
      <c r="E544" s="13">
        <v>6</v>
      </c>
      <c r="F544" s="13">
        <v>0</v>
      </c>
      <c r="G544" s="13">
        <v>0</v>
      </c>
      <c r="H544" s="40">
        <f t="shared" si="88"/>
        <v>0</v>
      </c>
      <c r="I544">
        <v>0</v>
      </c>
      <c r="J544">
        <v>0</v>
      </c>
      <c r="K544">
        <v>0</v>
      </c>
      <c r="L544" s="20">
        <f t="shared" si="89"/>
        <v>0</v>
      </c>
      <c r="M544">
        <v>0</v>
      </c>
      <c r="N544">
        <v>0</v>
      </c>
      <c r="O544">
        <v>0</v>
      </c>
      <c r="P544" s="15">
        <f t="shared" si="90"/>
        <v>0</v>
      </c>
      <c r="Q544" s="15">
        <f t="shared" si="91"/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s="16">
        <v>0</v>
      </c>
      <c r="X544" s="26">
        <f t="shared" si="92"/>
        <v>0</v>
      </c>
      <c r="Y544" s="4">
        <v>0</v>
      </c>
      <c r="Z544" s="32">
        <f t="shared" si="93"/>
        <v>0</v>
      </c>
      <c r="AA544" s="4">
        <v>26.07</v>
      </c>
      <c r="AB544" s="26">
        <f t="shared" si="94"/>
        <v>4.3449999999999998</v>
      </c>
      <c r="AC544" s="21">
        <f t="shared" si="95"/>
        <v>0</v>
      </c>
      <c r="AD544" s="13">
        <v>0</v>
      </c>
      <c r="AE544" s="13">
        <v>0</v>
      </c>
      <c r="AF544" s="21" t="str">
        <f t="shared" si="96"/>
        <v xml:space="preserve"> </v>
      </c>
      <c r="AG544">
        <v>0</v>
      </c>
      <c r="AH544">
        <v>0</v>
      </c>
      <c r="AI544" s="42">
        <v>0</v>
      </c>
      <c r="AJ544" s="42">
        <v>0</v>
      </c>
      <c r="AK544" s="42">
        <v>0</v>
      </c>
      <c r="AL544" s="42">
        <v>0</v>
      </c>
      <c r="AM544" s="42">
        <v>0</v>
      </c>
      <c r="AN544" s="42">
        <v>0</v>
      </c>
      <c r="AO544">
        <v>0</v>
      </c>
      <c r="AP544">
        <v>0</v>
      </c>
      <c r="AQ544" s="31">
        <f t="shared" si="97"/>
        <v>0</v>
      </c>
      <c r="AR544"/>
      <c r="AS544">
        <v>0</v>
      </c>
      <c r="AT544">
        <v>0</v>
      </c>
      <c r="AU544" s="16">
        <f t="shared" si="98"/>
        <v>0</v>
      </c>
    </row>
    <row r="545" spans="1:49" x14ac:dyDescent="0.2">
      <c r="A545" s="13" t="s">
        <v>922</v>
      </c>
      <c r="B545" s="13" t="s">
        <v>2014</v>
      </c>
      <c r="C545" s="1" t="s">
        <v>219</v>
      </c>
      <c r="D545" s="13" t="s">
        <v>129</v>
      </c>
      <c r="E545" s="13">
        <v>70</v>
      </c>
      <c r="F545" s="13">
        <v>0</v>
      </c>
      <c r="G545" s="13">
        <v>0</v>
      </c>
      <c r="H545" s="40">
        <f t="shared" si="88"/>
        <v>0</v>
      </c>
      <c r="I545">
        <v>0</v>
      </c>
      <c r="J545">
        <v>0</v>
      </c>
      <c r="K545">
        <v>0</v>
      </c>
      <c r="L545" s="20">
        <f t="shared" si="89"/>
        <v>0</v>
      </c>
      <c r="M545">
        <v>0</v>
      </c>
      <c r="N545">
        <v>0</v>
      </c>
      <c r="O545">
        <v>0</v>
      </c>
      <c r="P545" s="15">
        <f t="shared" si="90"/>
        <v>0</v>
      </c>
      <c r="Q545" s="15">
        <f t="shared" si="91"/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s="16">
        <v>2.15</v>
      </c>
      <c r="X545" s="26">
        <f t="shared" si="92"/>
        <v>3.0714285714285711E-2</v>
      </c>
      <c r="Y545" s="4">
        <v>2.38</v>
      </c>
      <c r="Z545" s="32">
        <f t="shared" si="93"/>
        <v>3.3999999999999996E-2</v>
      </c>
      <c r="AA545" s="4">
        <v>350.13</v>
      </c>
      <c r="AB545" s="26">
        <f t="shared" si="94"/>
        <v>5.0018571428571432</v>
      </c>
      <c r="AC545" s="21">
        <f t="shared" si="95"/>
        <v>6.7515815154180012E-3</v>
      </c>
      <c r="AD545" s="13">
        <v>0</v>
      </c>
      <c r="AE545" s="13">
        <v>0</v>
      </c>
      <c r="AF545" s="21" t="str">
        <f t="shared" si="96"/>
        <v xml:space="preserve"> </v>
      </c>
      <c r="AG545">
        <v>0</v>
      </c>
      <c r="AH545">
        <v>0</v>
      </c>
      <c r="AI545" s="42">
        <v>0</v>
      </c>
      <c r="AJ545" s="42">
        <v>2</v>
      </c>
      <c r="AK545" s="42">
        <v>0</v>
      </c>
      <c r="AL545" s="42">
        <v>1</v>
      </c>
      <c r="AM545" s="42">
        <v>1</v>
      </c>
      <c r="AN545" s="42">
        <v>0</v>
      </c>
      <c r="AO545">
        <v>0</v>
      </c>
      <c r="AP545">
        <v>1</v>
      </c>
      <c r="AQ545" s="31">
        <f t="shared" si="97"/>
        <v>0</v>
      </c>
      <c r="AR545">
        <v>-13.85</v>
      </c>
      <c r="AS545">
        <v>1</v>
      </c>
      <c r="AT545">
        <v>0</v>
      </c>
      <c r="AU545" s="16">
        <f t="shared" si="98"/>
        <v>-100.84033613445378</v>
      </c>
      <c r="AV545" s="4">
        <v>0</v>
      </c>
      <c r="AW545" s="4">
        <v>-5.29</v>
      </c>
    </row>
    <row r="546" spans="1:49" x14ac:dyDescent="0.2">
      <c r="A546" s="13" t="s">
        <v>755</v>
      </c>
      <c r="B546" s="13" t="s">
        <v>2014</v>
      </c>
      <c r="C546" s="1" t="s">
        <v>314</v>
      </c>
      <c r="D546" s="13" t="s">
        <v>173</v>
      </c>
      <c r="E546" s="13">
        <v>15</v>
      </c>
      <c r="F546" s="13">
        <v>0</v>
      </c>
      <c r="G546" s="13">
        <v>0</v>
      </c>
      <c r="H546" s="40">
        <f t="shared" si="88"/>
        <v>0</v>
      </c>
      <c r="I546">
        <v>0</v>
      </c>
      <c r="J546">
        <v>0</v>
      </c>
      <c r="K546">
        <v>0</v>
      </c>
      <c r="L546" s="20">
        <f t="shared" si="89"/>
        <v>0</v>
      </c>
      <c r="M546">
        <v>0</v>
      </c>
      <c r="N546">
        <v>0</v>
      </c>
      <c r="O546">
        <v>0</v>
      </c>
      <c r="P546" s="15">
        <f t="shared" si="90"/>
        <v>0</v>
      </c>
      <c r="Q546" s="15">
        <f t="shared" si="91"/>
        <v>0</v>
      </c>
      <c r="R546">
        <v>1</v>
      </c>
      <c r="S546">
        <v>1</v>
      </c>
      <c r="T546">
        <v>0</v>
      </c>
      <c r="U546">
        <v>0</v>
      </c>
      <c r="V546">
        <v>0</v>
      </c>
      <c r="W546" s="16">
        <v>7.1833333333000002</v>
      </c>
      <c r="X546" s="26">
        <f t="shared" si="92"/>
        <v>0.4788888888866667</v>
      </c>
      <c r="Y546" s="4">
        <v>7.3</v>
      </c>
      <c r="Z546" s="32">
        <f t="shared" si="93"/>
        <v>0.48666666666666664</v>
      </c>
      <c r="AA546" s="4">
        <v>67.36</v>
      </c>
      <c r="AB546" s="26">
        <f t="shared" si="94"/>
        <v>4.4906666666666668</v>
      </c>
      <c r="AC546" s="21">
        <f t="shared" si="95"/>
        <v>9.7776587195285286E-2</v>
      </c>
      <c r="AD546" s="1"/>
      <c r="AE546" s="1"/>
      <c r="AF546" s="21" t="str">
        <f t="shared" si="96"/>
        <v xml:space="preserve"> </v>
      </c>
      <c r="AG546">
        <v>0</v>
      </c>
      <c r="AH546">
        <v>2</v>
      </c>
      <c r="AI546" s="42">
        <v>1</v>
      </c>
      <c r="AJ546" s="42">
        <v>6</v>
      </c>
      <c r="AK546" s="42">
        <v>1</v>
      </c>
      <c r="AL546" s="42">
        <v>3</v>
      </c>
      <c r="AM546" s="42">
        <v>2</v>
      </c>
      <c r="AN546" s="42">
        <v>0</v>
      </c>
      <c r="AO546">
        <v>1</v>
      </c>
      <c r="AP546">
        <v>9</v>
      </c>
      <c r="AQ546" s="31">
        <f t="shared" si="97"/>
        <v>0.1</v>
      </c>
      <c r="AR546">
        <v>-12.03</v>
      </c>
      <c r="AS546">
        <v>0</v>
      </c>
      <c r="AT546">
        <v>0</v>
      </c>
      <c r="AU546" s="16">
        <f t="shared" si="98"/>
        <v>-90.410958904109592</v>
      </c>
      <c r="AV546" s="4">
        <v>33.33</v>
      </c>
      <c r="AW546" s="4">
        <v>15.94</v>
      </c>
    </row>
    <row r="547" spans="1:49" x14ac:dyDescent="0.2">
      <c r="A547" s="13" t="s">
        <v>262</v>
      </c>
      <c r="B547" s="13" t="s">
        <v>2017</v>
      </c>
      <c r="C547" s="1" t="s">
        <v>446</v>
      </c>
      <c r="D547" s="13" t="s">
        <v>154</v>
      </c>
      <c r="E547" s="13">
        <v>60</v>
      </c>
      <c r="F547" s="13">
        <v>0</v>
      </c>
      <c r="G547" s="13">
        <v>1</v>
      </c>
      <c r="H547" s="40">
        <f t="shared" si="88"/>
        <v>1</v>
      </c>
      <c r="I547">
        <v>0</v>
      </c>
      <c r="J547">
        <v>1</v>
      </c>
      <c r="K547">
        <v>0</v>
      </c>
      <c r="L547" s="20">
        <f t="shared" si="89"/>
        <v>8</v>
      </c>
      <c r="M547">
        <v>6</v>
      </c>
      <c r="N547">
        <v>1</v>
      </c>
      <c r="O547">
        <v>2</v>
      </c>
      <c r="P547" s="15">
        <f t="shared" si="90"/>
        <v>0</v>
      </c>
      <c r="Q547" s="15">
        <f t="shared" si="91"/>
        <v>0</v>
      </c>
      <c r="R547">
        <v>11</v>
      </c>
      <c r="S547">
        <v>3</v>
      </c>
      <c r="T547">
        <v>3</v>
      </c>
      <c r="U547">
        <v>1</v>
      </c>
      <c r="V547">
        <v>6</v>
      </c>
      <c r="W547" s="16">
        <v>81.7</v>
      </c>
      <c r="X547" s="26">
        <f t="shared" si="92"/>
        <v>1.3616666666666668</v>
      </c>
      <c r="Y547" s="4">
        <v>80.349999999999994</v>
      </c>
      <c r="Z547" s="32">
        <f t="shared" si="93"/>
        <v>1.3391666666666666</v>
      </c>
      <c r="AA547" s="4">
        <v>267.73</v>
      </c>
      <c r="AB547" s="26">
        <f t="shared" si="94"/>
        <v>4.4621666666666666</v>
      </c>
      <c r="AC547" s="21">
        <f t="shared" si="95"/>
        <v>0.23083773845093083</v>
      </c>
      <c r="AD547" s="13">
        <v>2</v>
      </c>
      <c r="AE547" s="13">
        <v>3</v>
      </c>
      <c r="AF547" s="21">
        <f t="shared" si="96"/>
        <v>0.4</v>
      </c>
      <c r="AG547">
        <v>2</v>
      </c>
      <c r="AH547">
        <v>9</v>
      </c>
      <c r="AI547" s="42">
        <v>14</v>
      </c>
      <c r="AJ547" s="42">
        <v>56</v>
      </c>
      <c r="AK547" s="42">
        <v>3</v>
      </c>
      <c r="AL547" s="42">
        <v>36</v>
      </c>
      <c r="AM547" s="42">
        <v>42</v>
      </c>
      <c r="AN547" s="42">
        <v>3</v>
      </c>
      <c r="AO547">
        <v>13</v>
      </c>
      <c r="AP547">
        <v>70</v>
      </c>
      <c r="AQ547" s="31">
        <f t="shared" si="97"/>
        <v>0.15662650602409639</v>
      </c>
      <c r="AR547">
        <v>7.97</v>
      </c>
      <c r="AS547">
        <v>0</v>
      </c>
      <c r="AT547">
        <v>0</v>
      </c>
      <c r="AU547" s="16">
        <f t="shared" si="98"/>
        <v>-90.354698195395159</v>
      </c>
      <c r="AV547" s="4">
        <v>14.29</v>
      </c>
      <c r="AW547" s="4">
        <v>7.93</v>
      </c>
    </row>
    <row r="548" spans="1:49" x14ac:dyDescent="0.2">
      <c r="A548" s="13" t="s">
        <v>2019</v>
      </c>
      <c r="B548" s="13" t="s">
        <v>2020</v>
      </c>
      <c r="C548" s="1" t="s">
        <v>287</v>
      </c>
      <c r="D548" s="13" t="s">
        <v>129</v>
      </c>
      <c r="E548" s="13">
        <v>6</v>
      </c>
      <c r="F548" s="13">
        <v>0</v>
      </c>
      <c r="G548" s="13">
        <v>0</v>
      </c>
      <c r="H548" s="40">
        <f t="shared" si="88"/>
        <v>0</v>
      </c>
      <c r="I548">
        <v>0</v>
      </c>
      <c r="J548">
        <v>0</v>
      </c>
      <c r="K548">
        <v>0</v>
      </c>
      <c r="L548" s="20">
        <f t="shared" si="89"/>
        <v>0</v>
      </c>
      <c r="M548">
        <v>0</v>
      </c>
      <c r="N548">
        <v>0</v>
      </c>
      <c r="O548">
        <v>0</v>
      </c>
      <c r="P548" s="15">
        <f t="shared" si="90"/>
        <v>0</v>
      </c>
      <c r="Q548" s="15">
        <f t="shared" si="91"/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s="16">
        <v>0</v>
      </c>
      <c r="X548" s="26">
        <f t="shared" si="92"/>
        <v>0</v>
      </c>
      <c r="Y548" s="4">
        <v>0</v>
      </c>
      <c r="Z548" s="32">
        <f t="shared" si="93"/>
        <v>0</v>
      </c>
      <c r="AA548" s="4">
        <v>33.19</v>
      </c>
      <c r="AB548" s="26">
        <f t="shared" si="94"/>
        <v>5.5316666666666663</v>
      </c>
      <c r="AC548" s="21">
        <f t="shared" si="95"/>
        <v>0</v>
      </c>
      <c r="AD548" s="13">
        <v>0</v>
      </c>
      <c r="AE548" s="13">
        <v>0</v>
      </c>
      <c r="AF548" s="21" t="str">
        <f t="shared" si="96"/>
        <v xml:space="preserve"> </v>
      </c>
      <c r="AG548">
        <v>0</v>
      </c>
      <c r="AH548">
        <v>0</v>
      </c>
      <c r="AI548" s="42">
        <v>0</v>
      </c>
      <c r="AJ548" s="42">
        <v>0</v>
      </c>
      <c r="AK548" s="42">
        <v>0</v>
      </c>
      <c r="AL548" s="42">
        <v>0</v>
      </c>
      <c r="AM548" s="42">
        <v>0</v>
      </c>
      <c r="AN548" s="42">
        <v>0</v>
      </c>
      <c r="AO548">
        <v>0</v>
      </c>
      <c r="AP548">
        <v>0</v>
      </c>
      <c r="AQ548" s="31">
        <f t="shared" si="97"/>
        <v>0</v>
      </c>
      <c r="AR548"/>
      <c r="AS548">
        <v>0</v>
      </c>
      <c r="AT548">
        <v>0</v>
      </c>
      <c r="AU548" s="16">
        <f t="shared" si="98"/>
        <v>0</v>
      </c>
    </row>
    <row r="549" spans="1:49" x14ac:dyDescent="0.2">
      <c r="A549" s="13" t="s">
        <v>312</v>
      </c>
      <c r="B549" s="13" t="s">
        <v>2023</v>
      </c>
      <c r="C549" s="13" t="s">
        <v>238</v>
      </c>
      <c r="D549" s="13" t="s">
        <v>129</v>
      </c>
      <c r="E549" s="13">
        <v>77</v>
      </c>
      <c r="F549" s="13">
        <v>0</v>
      </c>
      <c r="G549" s="13">
        <v>0</v>
      </c>
      <c r="H549" s="40">
        <f t="shared" si="88"/>
        <v>0</v>
      </c>
      <c r="I549">
        <v>0</v>
      </c>
      <c r="J549">
        <v>0</v>
      </c>
      <c r="K549">
        <v>0</v>
      </c>
      <c r="L549" s="20">
        <f t="shared" si="89"/>
        <v>0</v>
      </c>
      <c r="M549">
        <v>1</v>
      </c>
      <c r="N549">
        <v>0</v>
      </c>
      <c r="O549">
        <v>0</v>
      </c>
      <c r="P549" s="15">
        <f t="shared" si="90"/>
        <v>0</v>
      </c>
      <c r="Q549" s="15">
        <f t="shared" si="91"/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s="16">
        <v>14.1</v>
      </c>
      <c r="X549" s="26">
        <f t="shared" si="92"/>
        <v>0.18311688311688312</v>
      </c>
      <c r="Y549" s="4">
        <v>12.94</v>
      </c>
      <c r="Z549" s="32">
        <f t="shared" si="93"/>
        <v>0.16805194805194804</v>
      </c>
      <c r="AA549" s="4">
        <v>377.97</v>
      </c>
      <c r="AB549" s="26">
        <f t="shared" si="94"/>
        <v>4.908701298701299</v>
      </c>
      <c r="AC549" s="21">
        <f t="shared" si="95"/>
        <v>3.3102248599421853E-2</v>
      </c>
      <c r="AD549" s="13">
        <v>1</v>
      </c>
      <c r="AE549" s="13">
        <v>0</v>
      </c>
      <c r="AF549" s="21">
        <f t="shared" si="96"/>
        <v>1</v>
      </c>
      <c r="AG549">
        <v>0</v>
      </c>
      <c r="AH549">
        <v>0</v>
      </c>
      <c r="AI549" s="42">
        <v>2</v>
      </c>
      <c r="AJ549" s="42">
        <v>8</v>
      </c>
      <c r="AK549" s="42">
        <v>0</v>
      </c>
      <c r="AL549" s="42">
        <v>5</v>
      </c>
      <c r="AM549" s="42">
        <v>6</v>
      </c>
      <c r="AN549" s="42">
        <v>1</v>
      </c>
      <c r="AO549">
        <v>2</v>
      </c>
      <c r="AP549">
        <v>11</v>
      </c>
      <c r="AQ549" s="31">
        <f t="shared" si="97"/>
        <v>0.15384615384615385</v>
      </c>
      <c r="AR549">
        <v>7.85</v>
      </c>
      <c r="AS549">
        <v>0</v>
      </c>
      <c r="AT549">
        <v>1</v>
      </c>
      <c r="AU549" s="16">
        <f t="shared" si="98"/>
        <v>-74.188562596599695</v>
      </c>
      <c r="AV549" s="4">
        <v>20</v>
      </c>
      <c r="AW549" s="4">
        <v>14.46</v>
      </c>
    </row>
    <row r="550" spans="1:49" x14ac:dyDescent="0.2">
      <c r="A550" s="13" t="s">
        <v>591</v>
      </c>
      <c r="B550" s="13" t="s">
        <v>2026</v>
      </c>
      <c r="C550" s="1" t="s">
        <v>179</v>
      </c>
      <c r="D550" s="13" t="s">
        <v>146</v>
      </c>
      <c r="E550" s="13">
        <v>7</v>
      </c>
      <c r="F550" s="13">
        <v>0</v>
      </c>
      <c r="G550" s="13">
        <v>0</v>
      </c>
      <c r="H550" s="40">
        <f t="shared" si="88"/>
        <v>0</v>
      </c>
      <c r="I550">
        <v>0</v>
      </c>
      <c r="J550">
        <v>0</v>
      </c>
      <c r="K550">
        <v>0</v>
      </c>
      <c r="L550" s="20">
        <f t="shared" si="89"/>
        <v>0</v>
      </c>
      <c r="M550">
        <v>0</v>
      </c>
      <c r="N550">
        <v>0</v>
      </c>
      <c r="O550">
        <v>0</v>
      </c>
      <c r="P550" s="15">
        <f t="shared" si="90"/>
        <v>0</v>
      </c>
      <c r="Q550" s="15">
        <f t="shared" si="91"/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s="16">
        <v>0</v>
      </c>
      <c r="X550" s="26">
        <f t="shared" si="92"/>
        <v>0</v>
      </c>
      <c r="Y550" s="4">
        <v>0</v>
      </c>
      <c r="Z550" s="32">
        <f t="shared" si="93"/>
        <v>0</v>
      </c>
      <c r="AA550" s="4">
        <v>47.92</v>
      </c>
      <c r="AB550" s="26">
        <f t="shared" si="94"/>
        <v>6.8457142857142861</v>
      </c>
      <c r="AC550" s="21">
        <f t="shared" si="95"/>
        <v>0</v>
      </c>
      <c r="AD550" s="13">
        <v>0</v>
      </c>
      <c r="AE550" s="13">
        <v>0</v>
      </c>
      <c r="AF550" s="21" t="str">
        <f t="shared" si="96"/>
        <v xml:space="preserve"> </v>
      </c>
      <c r="AG550">
        <v>0</v>
      </c>
      <c r="AH550">
        <v>0</v>
      </c>
      <c r="AI550" s="42">
        <v>0</v>
      </c>
      <c r="AJ550" s="42">
        <v>0</v>
      </c>
      <c r="AK550" s="42">
        <v>0</v>
      </c>
      <c r="AL550" s="42">
        <v>0</v>
      </c>
      <c r="AM550" s="42">
        <v>0</v>
      </c>
      <c r="AN550" s="42">
        <v>0</v>
      </c>
      <c r="AO550">
        <v>0</v>
      </c>
      <c r="AP550">
        <v>0</v>
      </c>
      <c r="AQ550" s="31">
        <f t="shared" si="97"/>
        <v>0</v>
      </c>
      <c r="AR550"/>
      <c r="AS550">
        <v>0</v>
      </c>
      <c r="AT550">
        <v>0</v>
      </c>
      <c r="AU550" s="16">
        <f t="shared" si="98"/>
        <v>0</v>
      </c>
    </row>
    <row r="551" spans="1:49" x14ac:dyDescent="0.2">
      <c r="A551" s="13" t="s">
        <v>2029</v>
      </c>
      <c r="B551" s="13" t="s">
        <v>2026</v>
      </c>
      <c r="C551" s="1" t="s">
        <v>554</v>
      </c>
      <c r="D551" s="13" t="s">
        <v>173</v>
      </c>
      <c r="E551" s="13">
        <v>39</v>
      </c>
      <c r="F551" s="13">
        <v>0</v>
      </c>
      <c r="G551" s="13">
        <v>0</v>
      </c>
      <c r="H551" s="40">
        <f t="shared" si="88"/>
        <v>0</v>
      </c>
      <c r="I551">
        <v>0</v>
      </c>
      <c r="J551">
        <v>0</v>
      </c>
      <c r="K551">
        <v>0</v>
      </c>
      <c r="L551" s="20">
        <f t="shared" si="89"/>
        <v>0</v>
      </c>
      <c r="M551">
        <v>0</v>
      </c>
      <c r="N551">
        <v>0</v>
      </c>
      <c r="O551">
        <v>0</v>
      </c>
      <c r="P551" s="15">
        <f t="shared" si="90"/>
        <v>0</v>
      </c>
      <c r="Q551" s="15">
        <f t="shared" si="91"/>
        <v>0</v>
      </c>
      <c r="R551">
        <v>3</v>
      </c>
      <c r="S551">
        <v>2</v>
      </c>
      <c r="T551">
        <v>1</v>
      </c>
      <c r="U551">
        <v>0</v>
      </c>
      <c r="V551">
        <v>0</v>
      </c>
      <c r="W551" s="16">
        <v>30.983333333299999</v>
      </c>
      <c r="X551" s="26">
        <f t="shared" si="92"/>
        <v>0.79444444444358975</v>
      </c>
      <c r="Y551" s="4">
        <v>29.18</v>
      </c>
      <c r="Z551" s="32">
        <f t="shared" si="93"/>
        <v>0.74820512820512819</v>
      </c>
      <c r="AA551" s="4">
        <v>143.88</v>
      </c>
      <c r="AB551" s="26">
        <f t="shared" si="94"/>
        <v>3.6892307692307691</v>
      </c>
      <c r="AC551" s="21">
        <f t="shared" si="95"/>
        <v>0.1686120420663354</v>
      </c>
      <c r="AD551" s="1"/>
      <c r="AE551" s="1"/>
      <c r="AF551" s="21" t="str">
        <f t="shared" si="96"/>
        <v xml:space="preserve"> </v>
      </c>
      <c r="AG551">
        <v>1</v>
      </c>
      <c r="AH551">
        <v>1</v>
      </c>
      <c r="AI551" s="42">
        <v>7</v>
      </c>
      <c r="AJ551" s="42">
        <v>19</v>
      </c>
      <c r="AK551" s="42">
        <v>1</v>
      </c>
      <c r="AL551" s="42">
        <v>8</v>
      </c>
      <c r="AM551" s="42">
        <v>12</v>
      </c>
      <c r="AN551" s="42">
        <v>2</v>
      </c>
      <c r="AO551">
        <v>8</v>
      </c>
      <c r="AP551">
        <v>19</v>
      </c>
      <c r="AQ551" s="31">
        <f t="shared" si="97"/>
        <v>0.29629629629629628</v>
      </c>
      <c r="AR551">
        <v>14.25</v>
      </c>
      <c r="AS551">
        <v>0</v>
      </c>
      <c r="AT551">
        <v>0</v>
      </c>
      <c r="AU551" s="16">
        <f t="shared" si="98"/>
        <v>-59.629883481836877</v>
      </c>
      <c r="AV551" s="4">
        <v>11.54</v>
      </c>
      <c r="AW551" s="4">
        <v>2.81</v>
      </c>
    </row>
    <row r="552" spans="1:49" x14ac:dyDescent="0.2">
      <c r="A552" s="13" t="s">
        <v>2032</v>
      </c>
      <c r="B552" s="13" t="s">
        <v>2033</v>
      </c>
      <c r="C552" s="1" t="s">
        <v>446</v>
      </c>
      <c r="D552" s="13" t="s">
        <v>173</v>
      </c>
      <c r="E552" s="13">
        <v>73</v>
      </c>
      <c r="F552" s="13">
        <v>0</v>
      </c>
      <c r="G552" s="13">
        <v>0</v>
      </c>
      <c r="H552" s="40">
        <f t="shared" si="88"/>
        <v>0</v>
      </c>
      <c r="I552">
        <v>0</v>
      </c>
      <c r="J552">
        <v>0</v>
      </c>
      <c r="K552">
        <v>0</v>
      </c>
      <c r="L552" s="20">
        <f t="shared" si="89"/>
        <v>0</v>
      </c>
      <c r="M552">
        <v>2</v>
      </c>
      <c r="N552">
        <v>0</v>
      </c>
      <c r="O552">
        <v>0</v>
      </c>
      <c r="P552" s="15">
        <f t="shared" si="90"/>
        <v>0</v>
      </c>
      <c r="Q552" s="15">
        <f t="shared" si="91"/>
        <v>0</v>
      </c>
      <c r="R552">
        <v>32</v>
      </c>
      <c r="S552">
        <v>7</v>
      </c>
      <c r="T552">
        <v>2</v>
      </c>
      <c r="U552">
        <v>1</v>
      </c>
      <c r="V552">
        <v>0</v>
      </c>
      <c r="W552" s="16">
        <v>125.95</v>
      </c>
      <c r="X552" s="26">
        <f t="shared" si="92"/>
        <v>1.7253424657534246</v>
      </c>
      <c r="Y552" s="4">
        <v>120.67</v>
      </c>
      <c r="Z552" s="32">
        <f t="shared" si="93"/>
        <v>1.6530136986301369</v>
      </c>
      <c r="AA552" s="4">
        <v>292.93</v>
      </c>
      <c r="AB552" s="26">
        <f t="shared" si="94"/>
        <v>4.0127397260273971</v>
      </c>
      <c r="AC552" s="21">
        <f t="shared" si="95"/>
        <v>0.29175531914893615</v>
      </c>
      <c r="AD552" s="1"/>
      <c r="AE552" s="1"/>
      <c r="AF552" s="21" t="str">
        <f t="shared" si="96"/>
        <v xml:space="preserve"> </v>
      </c>
      <c r="AG552">
        <v>1</v>
      </c>
      <c r="AH552">
        <v>16</v>
      </c>
      <c r="AI552" s="42">
        <v>23</v>
      </c>
      <c r="AJ552" s="42">
        <v>99</v>
      </c>
      <c r="AK552" s="42">
        <v>5</v>
      </c>
      <c r="AL552" s="42">
        <v>49</v>
      </c>
      <c r="AM552" s="42">
        <v>66</v>
      </c>
      <c r="AN552" s="42">
        <v>11</v>
      </c>
      <c r="AO552">
        <v>24</v>
      </c>
      <c r="AP552">
        <v>109</v>
      </c>
      <c r="AQ552" s="31">
        <f t="shared" si="97"/>
        <v>0.18045112781954886</v>
      </c>
      <c r="AR552">
        <v>12.28</v>
      </c>
      <c r="AS552">
        <v>0</v>
      </c>
      <c r="AT552">
        <v>0</v>
      </c>
      <c r="AU552" s="16">
        <f t="shared" si="98"/>
        <v>-94.472528383193833</v>
      </c>
      <c r="AV552" s="4">
        <v>12.36</v>
      </c>
      <c r="AW552" s="4">
        <v>7.48</v>
      </c>
    </row>
    <row r="553" spans="1:49" x14ac:dyDescent="0.2">
      <c r="A553" s="13" t="s">
        <v>519</v>
      </c>
      <c r="B553" s="13" t="s">
        <v>2033</v>
      </c>
      <c r="C553" s="1" t="s">
        <v>358</v>
      </c>
      <c r="D553" s="13" t="s">
        <v>173</v>
      </c>
      <c r="E553" s="13">
        <v>37</v>
      </c>
      <c r="F553" s="13">
        <v>0</v>
      </c>
      <c r="G553" s="13">
        <v>0</v>
      </c>
      <c r="H553" s="40">
        <f t="shared" si="88"/>
        <v>0</v>
      </c>
      <c r="I553">
        <v>0</v>
      </c>
      <c r="J553">
        <v>0</v>
      </c>
      <c r="K553">
        <v>0</v>
      </c>
      <c r="L553" s="20">
        <f t="shared" si="89"/>
        <v>0</v>
      </c>
      <c r="M553">
        <v>1</v>
      </c>
      <c r="N553">
        <v>0</v>
      </c>
      <c r="O553">
        <v>0</v>
      </c>
      <c r="P553" s="15">
        <f t="shared" si="90"/>
        <v>0</v>
      </c>
      <c r="Q553" s="15">
        <f t="shared" si="91"/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s="16">
        <v>1.3666666667</v>
      </c>
      <c r="X553" s="26">
        <f t="shared" si="92"/>
        <v>3.6936936937837839E-2</v>
      </c>
      <c r="Y553" s="4">
        <v>1.35</v>
      </c>
      <c r="Z553" s="32">
        <f t="shared" si="93"/>
        <v>3.6486486486486489E-2</v>
      </c>
      <c r="AA553" s="4">
        <v>144.74</v>
      </c>
      <c r="AB553" s="26">
        <f t="shared" si="94"/>
        <v>3.9118918918918921</v>
      </c>
      <c r="AC553" s="21">
        <f t="shared" si="95"/>
        <v>9.2408789102607983E-3</v>
      </c>
      <c r="AD553" s="1"/>
      <c r="AE553" s="1"/>
      <c r="AF553" s="21" t="str">
        <f t="shared" si="96"/>
        <v xml:space="preserve"> </v>
      </c>
      <c r="AG553">
        <v>0</v>
      </c>
      <c r="AH553">
        <v>1</v>
      </c>
      <c r="AI553" s="42">
        <v>1</v>
      </c>
      <c r="AJ553" s="42">
        <v>1</v>
      </c>
      <c r="AK553" s="42">
        <v>0</v>
      </c>
      <c r="AL553" s="42">
        <v>0</v>
      </c>
      <c r="AM553" s="42">
        <v>0</v>
      </c>
      <c r="AN553" s="42">
        <v>0</v>
      </c>
      <c r="AO553">
        <v>0</v>
      </c>
      <c r="AP553">
        <v>2</v>
      </c>
      <c r="AQ553" s="31">
        <f t="shared" si="97"/>
        <v>0</v>
      </c>
      <c r="AR553">
        <v>-16.52</v>
      </c>
      <c r="AS553">
        <v>0</v>
      </c>
      <c r="AT553">
        <v>0</v>
      </c>
      <c r="AU553" s="16">
        <f t="shared" si="98"/>
        <v>-44.444444444444443</v>
      </c>
      <c r="AV553" s="4">
        <v>100</v>
      </c>
      <c r="AW553" s="4">
        <v>96.4</v>
      </c>
    </row>
    <row r="554" spans="1:49" x14ac:dyDescent="0.2">
      <c r="A554" s="13" t="s">
        <v>519</v>
      </c>
      <c r="B554" s="13" t="s">
        <v>2038</v>
      </c>
      <c r="C554" s="1" t="s">
        <v>145</v>
      </c>
      <c r="D554" s="13" t="s">
        <v>173</v>
      </c>
      <c r="E554" s="13">
        <v>12</v>
      </c>
      <c r="F554" s="13">
        <v>0</v>
      </c>
      <c r="G554" s="13">
        <v>0</v>
      </c>
      <c r="H554" s="40">
        <f t="shared" si="88"/>
        <v>0</v>
      </c>
      <c r="I554">
        <v>0</v>
      </c>
      <c r="J554">
        <v>0</v>
      </c>
      <c r="K554">
        <v>0</v>
      </c>
      <c r="L554" s="20">
        <f t="shared" si="89"/>
        <v>0</v>
      </c>
      <c r="M554">
        <v>0</v>
      </c>
      <c r="N554">
        <v>0</v>
      </c>
      <c r="O554">
        <v>0</v>
      </c>
      <c r="P554" s="15">
        <f t="shared" si="90"/>
        <v>0</v>
      </c>
      <c r="Q554" s="15">
        <f t="shared" si="91"/>
        <v>0</v>
      </c>
      <c r="R554">
        <v>1</v>
      </c>
      <c r="S554">
        <v>1</v>
      </c>
      <c r="T554">
        <v>0</v>
      </c>
      <c r="U554">
        <v>0</v>
      </c>
      <c r="V554">
        <v>0</v>
      </c>
      <c r="W554" s="16">
        <v>20.75</v>
      </c>
      <c r="X554" s="26">
        <f t="shared" si="92"/>
        <v>1.7291666666666667</v>
      </c>
      <c r="Y554" s="4">
        <v>17.739999999999998</v>
      </c>
      <c r="Z554" s="32">
        <f t="shared" si="93"/>
        <v>1.4783333333333333</v>
      </c>
      <c r="AA554" s="4">
        <v>59.54</v>
      </c>
      <c r="AB554" s="26">
        <f t="shared" si="94"/>
        <v>4.9616666666666669</v>
      </c>
      <c r="AC554" s="21">
        <f t="shared" si="95"/>
        <v>0.22955486542443063</v>
      </c>
      <c r="AD554" s="1"/>
      <c r="AE554" s="1"/>
      <c r="AF554" s="21" t="str">
        <f t="shared" si="96"/>
        <v xml:space="preserve"> </v>
      </c>
      <c r="AG554">
        <v>1</v>
      </c>
      <c r="AH554">
        <v>2</v>
      </c>
      <c r="AI554" s="42">
        <v>1</v>
      </c>
      <c r="AJ554" s="42">
        <v>13</v>
      </c>
      <c r="AK554" s="42">
        <v>2</v>
      </c>
      <c r="AL554" s="42">
        <v>4</v>
      </c>
      <c r="AM554" s="42">
        <v>6</v>
      </c>
      <c r="AN554" s="42">
        <v>0</v>
      </c>
      <c r="AO554">
        <v>3</v>
      </c>
      <c r="AP554">
        <v>13</v>
      </c>
      <c r="AQ554" s="31">
        <f t="shared" si="97"/>
        <v>0.1875</v>
      </c>
      <c r="AR554">
        <v>-2.4</v>
      </c>
      <c r="AS554">
        <v>0</v>
      </c>
      <c r="AT554">
        <v>0</v>
      </c>
      <c r="AU554" s="16">
        <f t="shared" si="98"/>
        <v>-71.025930101465619</v>
      </c>
      <c r="AV554" s="4">
        <v>7.69</v>
      </c>
      <c r="AW554" s="4">
        <v>3.92</v>
      </c>
    </row>
    <row r="555" spans="1:49" x14ac:dyDescent="0.2">
      <c r="A555" s="13" t="s">
        <v>262</v>
      </c>
      <c r="B555" s="13" t="s">
        <v>2041</v>
      </c>
      <c r="C555" s="13" t="s">
        <v>136</v>
      </c>
      <c r="D555" s="13" t="s">
        <v>173</v>
      </c>
      <c r="E555" s="13">
        <v>4</v>
      </c>
      <c r="F555" s="13">
        <v>0</v>
      </c>
      <c r="G555" s="13">
        <v>0</v>
      </c>
      <c r="H555" s="40">
        <f t="shared" si="88"/>
        <v>0</v>
      </c>
      <c r="I555">
        <v>0</v>
      </c>
      <c r="J555">
        <v>0</v>
      </c>
      <c r="K555">
        <v>0</v>
      </c>
      <c r="L555" s="20">
        <f t="shared" si="89"/>
        <v>0</v>
      </c>
      <c r="M555">
        <v>0</v>
      </c>
      <c r="N555">
        <v>0</v>
      </c>
      <c r="O555">
        <v>0</v>
      </c>
      <c r="P555" s="15">
        <f t="shared" si="90"/>
        <v>0</v>
      </c>
      <c r="Q555" s="15">
        <f t="shared" si="91"/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 s="16">
        <v>5.9</v>
      </c>
      <c r="X555" s="26">
        <f t="shared" si="92"/>
        <v>1.4750000000000001</v>
      </c>
      <c r="Y555" s="4">
        <v>6.35</v>
      </c>
      <c r="Z555" s="32">
        <f t="shared" si="93"/>
        <v>1.5874999999999999</v>
      </c>
      <c r="AA555" s="4">
        <v>6.38</v>
      </c>
      <c r="AB555" s="26">
        <f t="shared" si="94"/>
        <v>1.595</v>
      </c>
      <c r="AC555" s="21">
        <f t="shared" si="95"/>
        <v>0.49882168106834246</v>
      </c>
      <c r="AD555" s="1"/>
      <c r="AE555" s="1"/>
      <c r="AF555" s="21" t="str">
        <f t="shared" si="96"/>
        <v xml:space="preserve"> </v>
      </c>
      <c r="AG555">
        <v>0</v>
      </c>
      <c r="AH555">
        <v>2</v>
      </c>
      <c r="AI555" s="42">
        <v>0</v>
      </c>
      <c r="AJ555" s="42">
        <v>3</v>
      </c>
      <c r="AK555" s="42">
        <v>1</v>
      </c>
      <c r="AL555" s="42">
        <v>3</v>
      </c>
      <c r="AM555" s="42">
        <v>5</v>
      </c>
      <c r="AN555" s="42">
        <v>0</v>
      </c>
      <c r="AO555">
        <v>1</v>
      </c>
      <c r="AP555">
        <v>4</v>
      </c>
      <c r="AQ555" s="31">
        <f t="shared" si="97"/>
        <v>0.2</v>
      </c>
      <c r="AR555">
        <v>-5</v>
      </c>
      <c r="AS555">
        <v>0</v>
      </c>
      <c r="AT555">
        <v>0</v>
      </c>
      <c r="AU555" s="16">
        <f t="shared" si="98"/>
        <v>-113.38582677165356</v>
      </c>
      <c r="AV555" s="4">
        <v>0</v>
      </c>
      <c r="AW555" s="4">
        <v>0</v>
      </c>
    </row>
    <row r="556" spans="1:49" x14ac:dyDescent="0.2">
      <c r="A556" s="13" t="s">
        <v>1190</v>
      </c>
      <c r="B556" s="13" t="s">
        <v>2043</v>
      </c>
      <c r="C556" s="1" t="s">
        <v>206</v>
      </c>
      <c r="D556" s="13" t="s">
        <v>173</v>
      </c>
      <c r="E556" s="13">
        <v>76</v>
      </c>
      <c r="F556" s="13">
        <v>0</v>
      </c>
      <c r="G556" s="13">
        <v>1</v>
      </c>
      <c r="H556" s="40">
        <f t="shared" si="88"/>
        <v>1</v>
      </c>
      <c r="I556">
        <v>0</v>
      </c>
      <c r="J556">
        <v>0</v>
      </c>
      <c r="K556">
        <v>1</v>
      </c>
      <c r="L556" s="20">
        <f t="shared" si="89"/>
        <v>0</v>
      </c>
      <c r="M556">
        <v>2</v>
      </c>
      <c r="N556">
        <v>1</v>
      </c>
      <c r="O556">
        <v>2</v>
      </c>
      <c r="P556" s="15">
        <f t="shared" si="90"/>
        <v>0</v>
      </c>
      <c r="Q556" s="15">
        <f t="shared" si="91"/>
        <v>0</v>
      </c>
      <c r="R556">
        <v>11</v>
      </c>
      <c r="S556">
        <v>3</v>
      </c>
      <c r="T556">
        <v>2</v>
      </c>
      <c r="U556">
        <v>4</v>
      </c>
      <c r="V556">
        <v>2</v>
      </c>
      <c r="W556" s="16">
        <v>69.95</v>
      </c>
      <c r="X556" s="26">
        <f t="shared" si="92"/>
        <v>0.92039473684210527</v>
      </c>
      <c r="Y556" s="4">
        <v>65.400000000000006</v>
      </c>
      <c r="Z556" s="32">
        <f t="shared" si="93"/>
        <v>0.86052631578947381</v>
      </c>
      <c r="AA556" s="4">
        <v>291.08999999999997</v>
      </c>
      <c r="AB556" s="26">
        <f t="shared" si="94"/>
        <v>3.830131578947368</v>
      </c>
      <c r="AC556" s="21">
        <f t="shared" si="95"/>
        <v>0.18345535639148366</v>
      </c>
      <c r="AD556" s="1"/>
      <c r="AE556" s="1"/>
      <c r="AF556" s="21" t="str">
        <f t="shared" si="96"/>
        <v xml:space="preserve"> </v>
      </c>
      <c r="AG556">
        <v>1</v>
      </c>
      <c r="AH556">
        <v>9</v>
      </c>
      <c r="AI556" s="42">
        <v>12</v>
      </c>
      <c r="AJ556" s="42">
        <v>39</v>
      </c>
      <c r="AK556" s="42">
        <v>3</v>
      </c>
      <c r="AL556" s="42">
        <v>20</v>
      </c>
      <c r="AM556" s="42">
        <v>25</v>
      </c>
      <c r="AN556" s="42">
        <v>4</v>
      </c>
      <c r="AO556">
        <v>10</v>
      </c>
      <c r="AP556">
        <v>42</v>
      </c>
      <c r="AQ556" s="31">
        <f t="shared" si="97"/>
        <v>0.19230769230769232</v>
      </c>
      <c r="AR556">
        <v>3.23</v>
      </c>
      <c r="AS556">
        <v>1</v>
      </c>
      <c r="AT556">
        <v>0</v>
      </c>
      <c r="AU556" s="16">
        <f t="shared" si="98"/>
        <v>-66.972477064220172</v>
      </c>
      <c r="AV556" s="4">
        <v>7.32</v>
      </c>
      <c r="AW556" s="4">
        <v>2.17</v>
      </c>
    </row>
    <row r="557" spans="1:49" x14ac:dyDescent="0.2">
      <c r="A557" s="13" t="s">
        <v>546</v>
      </c>
      <c r="B557" s="13" t="s">
        <v>2045</v>
      </c>
      <c r="C557" s="1" t="s">
        <v>584</v>
      </c>
      <c r="D557" s="13" t="s">
        <v>173</v>
      </c>
      <c r="E557" s="13">
        <v>71</v>
      </c>
      <c r="F557" s="13">
        <v>0</v>
      </c>
      <c r="G557" s="13">
        <v>2</v>
      </c>
      <c r="H557" s="40">
        <f t="shared" si="88"/>
        <v>2</v>
      </c>
      <c r="I557">
        <v>0</v>
      </c>
      <c r="J557">
        <v>2</v>
      </c>
      <c r="K557">
        <v>0</v>
      </c>
      <c r="L557" s="20">
        <f t="shared" si="89"/>
        <v>20</v>
      </c>
      <c r="M557">
        <v>1</v>
      </c>
      <c r="N557">
        <v>0</v>
      </c>
      <c r="O557">
        <v>1</v>
      </c>
      <c r="P557" s="15">
        <f t="shared" si="90"/>
        <v>0</v>
      </c>
      <c r="Q557" s="15">
        <f t="shared" si="91"/>
        <v>0</v>
      </c>
      <c r="R557">
        <v>18</v>
      </c>
      <c r="S557">
        <v>9</v>
      </c>
      <c r="T557">
        <v>4</v>
      </c>
      <c r="U557">
        <v>1</v>
      </c>
      <c r="V557">
        <v>1</v>
      </c>
      <c r="W557" s="16">
        <v>184.9333333333</v>
      </c>
      <c r="X557" s="26">
        <f t="shared" si="92"/>
        <v>2.6046948356802817</v>
      </c>
      <c r="Y557" s="4">
        <v>182.72</v>
      </c>
      <c r="Z557" s="32">
        <f t="shared" si="93"/>
        <v>2.5735211267605633</v>
      </c>
      <c r="AA557" s="4">
        <v>198.82</v>
      </c>
      <c r="AB557" s="26">
        <f t="shared" si="94"/>
        <v>2.8002816901408449</v>
      </c>
      <c r="AC557" s="21">
        <f t="shared" si="95"/>
        <v>0.47890129475284376</v>
      </c>
      <c r="AD557" s="1"/>
      <c r="AE557" s="1"/>
      <c r="AF557" s="21" t="str">
        <f t="shared" si="96"/>
        <v xml:space="preserve"> </v>
      </c>
      <c r="AG557">
        <v>2</v>
      </c>
      <c r="AH557">
        <v>19</v>
      </c>
      <c r="AI557" s="42">
        <v>18</v>
      </c>
      <c r="AJ557" s="42">
        <v>139</v>
      </c>
      <c r="AK557" s="42">
        <v>4</v>
      </c>
      <c r="AL557" s="42">
        <v>72</v>
      </c>
      <c r="AM557" s="42">
        <v>101</v>
      </c>
      <c r="AN557" s="42">
        <v>4</v>
      </c>
      <c r="AO557">
        <v>17</v>
      </c>
      <c r="AP557">
        <v>167</v>
      </c>
      <c r="AQ557" s="31">
        <f t="shared" si="97"/>
        <v>9.2391304347826081E-2</v>
      </c>
      <c r="AR557">
        <v>-0.66</v>
      </c>
      <c r="AS557">
        <v>2</v>
      </c>
      <c r="AT557">
        <v>2</v>
      </c>
      <c r="AU557" s="16">
        <f t="shared" si="98"/>
        <v>-99.496497373029769</v>
      </c>
      <c r="AV557" s="4">
        <v>2.06</v>
      </c>
      <c r="AW557" s="4">
        <v>-8</v>
      </c>
    </row>
    <row r="558" spans="1:49" x14ac:dyDescent="0.2">
      <c r="A558" s="13" t="s">
        <v>2049</v>
      </c>
      <c r="B558" s="13" t="s">
        <v>2050</v>
      </c>
      <c r="C558" s="1" t="s">
        <v>219</v>
      </c>
      <c r="D558" s="13" t="s">
        <v>146</v>
      </c>
      <c r="E558" s="13">
        <v>43</v>
      </c>
      <c r="F558" s="13">
        <v>0</v>
      </c>
      <c r="G558" s="13">
        <v>0</v>
      </c>
      <c r="H558" s="40">
        <f t="shared" si="88"/>
        <v>0</v>
      </c>
      <c r="I558">
        <v>0</v>
      </c>
      <c r="J558">
        <v>0</v>
      </c>
      <c r="K558">
        <v>0</v>
      </c>
      <c r="L558" s="20">
        <f t="shared" si="89"/>
        <v>0</v>
      </c>
      <c r="M558">
        <v>1</v>
      </c>
      <c r="N558">
        <v>0</v>
      </c>
      <c r="O558">
        <v>0</v>
      </c>
      <c r="P558" s="15">
        <f t="shared" si="90"/>
        <v>0</v>
      </c>
      <c r="Q558" s="15">
        <f t="shared" si="91"/>
        <v>0</v>
      </c>
      <c r="R558">
        <v>2</v>
      </c>
      <c r="S558">
        <v>0</v>
      </c>
      <c r="T558">
        <v>0</v>
      </c>
      <c r="U558">
        <v>1</v>
      </c>
      <c r="V558">
        <v>1</v>
      </c>
      <c r="W558" s="16">
        <v>19.583333333300001</v>
      </c>
      <c r="X558" s="26">
        <f t="shared" si="92"/>
        <v>0.45542635658837211</v>
      </c>
      <c r="Y558" s="4">
        <v>20.52</v>
      </c>
      <c r="Z558" s="32">
        <f t="shared" si="93"/>
        <v>0.4772093023255814</v>
      </c>
      <c r="AA558" s="4">
        <v>212.22</v>
      </c>
      <c r="AB558" s="26">
        <f t="shared" si="94"/>
        <v>4.9353488372093022</v>
      </c>
      <c r="AC558" s="21">
        <f t="shared" si="95"/>
        <v>8.8167053364269138E-2</v>
      </c>
      <c r="AD558" s="13">
        <v>1</v>
      </c>
      <c r="AE558" s="13">
        <v>5</v>
      </c>
      <c r="AF558" s="21">
        <f t="shared" si="96"/>
        <v>0.16666666666666666</v>
      </c>
      <c r="AG558">
        <v>2</v>
      </c>
      <c r="AH558">
        <v>3</v>
      </c>
      <c r="AI558" s="42">
        <v>3</v>
      </c>
      <c r="AJ558" s="42">
        <v>21</v>
      </c>
      <c r="AK558" s="42">
        <v>0</v>
      </c>
      <c r="AL558" s="42">
        <v>4</v>
      </c>
      <c r="AM558" s="42">
        <v>10</v>
      </c>
      <c r="AN558" s="42">
        <v>0</v>
      </c>
      <c r="AO558">
        <v>4</v>
      </c>
      <c r="AP558">
        <v>22</v>
      </c>
      <c r="AQ558" s="31">
        <f t="shared" si="97"/>
        <v>0.15384615384615385</v>
      </c>
      <c r="AR558">
        <v>2.66</v>
      </c>
      <c r="AS558">
        <v>0</v>
      </c>
      <c r="AT558">
        <v>0</v>
      </c>
      <c r="AU558" s="16">
        <f t="shared" si="98"/>
        <v>-96.491228070175438</v>
      </c>
      <c r="AV558" s="4">
        <v>0</v>
      </c>
      <c r="AW558" s="4">
        <v>-5.77</v>
      </c>
    </row>
    <row r="559" spans="1:49" x14ac:dyDescent="0.2">
      <c r="A559" s="13" t="s">
        <v>2052</v>
      </c>
      <c r="B559" s="13" t="s">
        <v>2053</v>
      </c>
      <c r="C559" s="13" t="s">
        <v>179</v>
      </c>
      <c r="D559" s="13" t="s">
        <v>129</v>
      </c>
      <c r="E559" s="13">
        <v>79</v>
      </c>
      <c r="F559" s="13">
        <v>4</v>
      </c>
      <c r="G559" s="13">
        <v>1</v>
      </c>
      <c r="H559" s="40">
        <f t="shared" si="88"/>
        <v>5</v>
      </c>
      <c r="I559">
        <v>4</v>
      </c>
      <c r="J559">
        <v>1</v>
      </c>
      <c r="K559">
        <v>0</v>
      </c>
      <c r="L559" s="20">
        <f t="shared" si="89"/>
        <v>5.5</v>
      </c>
      <c r="M559">
        <v>17</v>
      </c>
      <c r="N559">
        <v>3</v>
      </c>
      <c r="O559">
        <v>9</v>
      </c>
      <c r="P559" s="15">
        <f t="shared" si="90"/>
        <v>0.23529411764705882</v>
      </c>
      <c r="Q559" s="15">
        <f t="shared" si="91"/>
        <v>0.13793103448275862</v>
      </c>
      <c r="R559">
        <v>4</v>
      </c>
      <c r="S559">
        <v>5</v>
      </c>
      <c r="T559">
        <v>1</v>
      </c>
      <c r="U559">
        <v>4</v>
      </c>
      <c r="V559">
        <v>15</v>
      </c>
      <c r="W559" s="16">
        <v>106.15</v>
      </c>
      <c r="X559" s="26">
        <f t="shared" si="92"/>
        <v>1.3436708860759494</v>
      </c>
      <c r="Y559" s="4">
        <v>102.11</v>
      </c>
      <c r="Z559" s="32">
        <f t="shared" si="93"/>
        <v>1.2925316455696203</v>
      </c>
      <c r="AA559" s="4">
        <v>277.75</v>
      </c>
      <c r="AB559" s="26">
        <f t="shared" si="94"/>
        <v>3.5158227848101267</v>
      </c>
      <c r="AC559" s="21">
        <f t="shared" si="95"/>
        <v>0.26880956141736428</v>
      </c>
      <c r="AD559" s="13">
        <v>0</v>
      </c>
      <c r="AE559" s="13">
        <v>0</v>
      </c>
      <c r="AF559" s="21" t="str">
        <f t="shared" si="96"/>
        <v xml:space="preserve"> </v>
      </c>
      <c r="AG559">
        <v>6</v>
      </c>
      <c r="AH559">
        <v>9</v>
      </c>
      <c r="AI559" s="42">
        <v>27</v>
      </c>
      <c r="AJ559" s="42">
        <v>56</v>
      </c>
      <c r="AK559" s="42">
        <v>7</v>
      </c>
      <c r="AL559" s="42">
        <v>34</v>
      </c>
      <c r="AM559" s="42">
        <v>40</v>
      </c>
      <c r="AN559" s="42">
        <v>9</v>
      </c>
      <c r="AO559">
        <v>27</v>
      </c>
      <c r="AP559">
        <v>70</v>
      </c>
      <c r="AQ559" s="31">
        <f t="shared" si="97"/>
        <v>0.27835051546391754</v>
      </c>
      <c r="AR559">
        <v>11.71</v>
      </c>
      <c r="AS559">
        <v>2</v>
      </c>
      <c r="AT559">
        <v>1</v>
      </c>
      <c r="AU559" s="16">
        <f t="shared" si="98"/>
        <v>-52.884144549995106</v>
      </c>
      <c r="AV559" s="4">
        <v>7.23</v>
      </c>
      <c r="AW559" s="4">
        <v>-0.68</v>
      </c>
    </row>
    <row r="560" spans="1:49" x14ac:dyDescent="0.2">
      <c r="A560" s="13" t="s">
        <v>2057</v>
      </c>
      <c r="B560" s="13" t="s">
        <v>2053</v>
      </c>
      <c r="C560" s="1" t="s">
        <v>358</v>
      </c>
      <c r="D560" s="13" t="s">
        <v>146</v>
      </c>
      <c r="E560" s="13">
        <v>68</v>
      </c>
      <c r="F560" s="13">
        <v>0</v>
      </c>
      <c r="G560" s="13">
        <v>0</v>
      </c>
      <c r="H560" s="40">
        <f t="shared" si="88"/>
        <v>0</v>
      </c>
      <c r="I560">
        <v>0</v>
      </c>
      <c r="J560">
        <v>0</v>
      </c>
      <c r="K560">
        <v>0</v>
      </c>
      <c r="L560" s="20">
        <f t="shared" si="89"/>
        <v>0</v>
      </c>
      <c r="M560">
        <v>3</v>
      </c>
      <c r="N560">
        <v>2</v>
      </c>
      <c r="O560">
        <v>0</v>
      </c>
      <c r="P560" s="15">
        <f t="shared" si="90"/>
        <v>0</v>
      </c>
      <c r="Q560" s="15">
        <f t="shared" si="91"/>
        <v>0</v>
      </c>
      <c r="R560">
        <v>7</v>
      </c>
      <c r="S560">
        <v>4</v>
      </c>
      <c r="T560">
        <v>3</v>
      </c>
      <c r="U560">
        <v>4</v>
      </c>
      <c r="V560">
        <v>5</v>
      </c>
      <c r="W560" s="16">
        <v>114.53333333330001</v>
      </c>
      <c r="X560" s="26">
        <f t="shared" si="92"/>
        <v>1.684313725489706</v>
      </c>
      <c r="Y560" s="4">
        <v>112.15</v>
      </c>
      <c r="Z560" s="32">
        <f t="shared" si="93"/>
        <v>1.6492647058823531</v>
      </c>
      <c r="AA560" s="4">
        <v>179.57</v>
      </c>
      <c r="AB560" s="26">
        <f t="shared" si="94"/>
        <v>2.640735294117647</v>
      </c>
      <c r="AC560" s="21">
        <f t="shared" si="95"/>
        <v>0.38444398738516389</v>
      </c>
      <c r="AD560" s="13">
        <v>54</v>
      </c>
      <c r="AE560" s="13">
        <v>46</v>
      </c>
      <c r="AF560" s="21">
        <f t="shared" si="96"/>
        <v>0.54</v>
      </c>
      <c r="AG560">
        <v>1</v>
      </c>
      <c r="AH560">
        <v>8</v>
      </c>
      <c r="AI560" s="42">
        <v>19</v>
      </c>
      <c r="AJ560" s="42">
        <v>67</v>
      </c>
      <c r="AK560" s="42">
        <v>7</v>
      </c>
      <c r="AL560" s="42">
        <v>30</v>
      </c>
      <c r="AM560" s="42">
        <v>29</v>
      </c>
      <c r="AN560" s="42">
        <v>0</v>
      </c>
      <c r="AO560">
        <v>17</v>
      </c>
      <c r="AP560">
        <v>66</v>
      </c>
      <c r="AQ560" s="31">
        <f t="shared" si="97"/>
        <v>0.20481927710843373</v>
      </c>
      <c r="AR560">
        <v>13.54</v>
      </c>
      <c r="AS560">
        <v>1</v>
      </c>
      <c r="AT560">
        <v>0</v>
      </c>
      <c r="AU560" s="16">
        <f t="shared" si="98"/>
        <v>-57.244761480160498</v>
      </c>
      <c r="AV560" s="4">
        <v>4.55</v>
      </c>
      <c r="AW560" s="4">
        <v>-0.54</v>
      </c>
    </row>
    <row r="561" spans="1:49" x14ac:dyDescent="0.2">
      <c r="A561" s="13" t="s">
        <v>2060</v>
      </c>
      <c r="B561" s="13" t="s">
        <v>2061</v>
      </c>
      <c r="C561" s="1" t="s">
        <v>243</v>
      </c>
      <c r="D561" s="13" t="s">
        <v>129</v>
      </c>
      <c r="E561" s="13">
        <v>67</v>
      </c>
      <c r="F561" s="13">
        <v>0</v>
      </c>
      <c r="G561" s="13">
        <v>0</v>
      </c>
      <c r="H561" s="40">
        <f t="shared" si="88"/>
        <v>0</v>
      </c>
      <c r="I561">
        <v>0</v>
      </c>
      <c r="J561">
        <v>0</v>
      </c>
      <c r="K561">
        <v>0</v>
      </c>
      <c r="L561" s="20">
        <f t="shared" si="89"/>
        <v>0</v>
      </c>
      <c r="M561">
        <v>0</v>
      </c>
      <c r="N561">
        <v>0</v>
      </c>
      <c r="O561">
        <v>0</v>
      </c>
      <c r="P561" s="15">
        <f t="shared" si="90"/>
        <v>0</v>
      </c>
      <c r="Q561" s="15">
        <f t="shared" si="91"/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s="16">
        <v>0.95</v>
      </c>
      <c r="X561" s="26">
        <f t="shared" si="92"/>
        <v>1.4179104477611939E-2</v>
      </c>
      <c r="Y561" s="4">
        <v>0.05</v>
      </c>
      <c r="Z561" s="32">
        <f t="shared" si="93"/>
        <v>7.4626865671641792E-4</v>
      </c>
      <c r="AA561" s="4">
        <v>309.97000000000003</v>
      </c>
      <c r="AB561" s="26">
        <f t="shared" si="94"/>
        <v>4.6264179104477616</v>
      </c>
      <c r="AC561" s="21">
        <f t="shared" si="95"/>
        <v>1.6127991742468224E-4</v>
      </c>
      <c r="AD561" s="13">
        <v>0</v>
      </c>
      <c r="AE561" s="13">
        <v>0</v>
      </c>
      <c r="AF561" s="21" t="str">
        <f t="shared" si="96"/>
        <v xml:space="preserve"> </v>
      </c>
      <c r="AG561">
        <v>0</v>
      </c>
      <c r="AH561">
        <v>0</v>
      </c>
      <c r="AI561" s="42">
        <v>0</v>
      </c>
      <c r="AJ561" s="42">
        <v>0</v>
      </c>
      <c r="AK561" s="42">
        <v>0</v>
      </c>
      <c r="AL561" s="42">
        <v>0</v>
      </c>
      <c r="AM561" s="42">
        <v>0</v>
      </c>
      <c r="AN561" s="42">
        <v>0</v>
      </c>
      <c r="AO561">
        <v>0</v>
      </c>
      <c r="AP561">
        <v>0</v>
      </c>
      <c r="AQ561" s="31">
        <f t="shared" si="97"/>
        <v>0</v>
      </c>
      <c r="AR561"/>
      <c r="AS561">
        <v>1</v>
      </c>
      <c r="AT561">
        <v>0</v>
      </c>
      <c r="AU561" s="16">
        <f t="shared" si="98"/>
        <v>0</v>
      </c>
      <c r="AV561" s="4">
        <v>0</v>
      </c>
      <c r="AW561" s="4">
        <v>-5.3</v>
      </c>
    </row>
    <row r="562" spans="1:49" x14ac:dyDescent="0.2">
      <c r="A562" s="13" t="s">
        <v>591</v>
      </c>
      <c r="B562" s="13" t="s">
        <v>2064</v>
      </c>
      <c r="C562" s="1" t="s">
        <v>482</v>
      </c>
      <c r="D562" s="13" t="s">
        <v>154</v>
      </c>
      <c r="E562" s="13">
        <v>38</v>
      </c>
      <c r="F562" s="13">
        <v>0</v>
      </c>
      <c r="G562" s="13">
        <v>0</v>
      </c>
      <c r="H562" s="40">
        <f t="shared" si="88"/>
        <v>0</v>
      </c>
      <c r="I562">
        <v>0</v>
      </c>
      <c r="J562">
        <v>0</v>
      </c>
      <c r="K562">
        <v>0</v>
      </c>
      <c r="L562" s="20">
        <f t="shared" si="89"/>
        <v>0</v>
      </c>
      <c r="M562">
        <v>0</v>
      </c>
      <c r="N562">
        <v>0</v>
      </c>
      <c r="O562">
        <v>0</v>
      </c>
      <c r="P562" s="15">
        <f t="shared" si="90"/>
        <v>0</v>
      </c>
      <c r="Q562" s="15">
        <f t="shared" si="91"/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s="16">
        <v>0.75</v>
      </c>
      <c r="X562" s="26">
        <f t="shared" si="92"/>
        <v>1.9736842105263157E-2</v>
      </c>
      <c r="Y562" s="4">
        <v>0</v>
      </c>
      <c r="Z562" s="32">
        <f t="shared" si="93"/>
        <v>0</v>
      </c>
      <c r="AA562" s="4">
        <v>207.62</v>
      </c>
      <c r="AB562" s="26">
        <f t="shared" si="94"/>
        <v>5.4636842105263161</v>
      </c>
      <c r="AC562" s="21">
        <f t="shared" si="95"/>
        <v>0</v>
      </c>
      <c r="AD562" s="13">
        <v>0</v>
      </c>
      <c r="AE562" s="13">
        <v>0</v>
      </c>
      <c r="AF562" s="21" t="str">
        <f t="shared" si="96"/>
        <v xml:space="preserve"> </v>
      </c>
      <c r="AG562">
        <v>0</v>
      </c>
      <c r="AH562">
        <v>0</v>
      </c>
      <c r="AI562" s="42">
        <v>0</v>
      </c>
      <c r="AJ562" s="42">
        <v>0</v>
      </c>
      <c r="AK562" s="42">
        <v>0</v>
      </c>
      <c r="AL562" s="42">
        <v>0</v>
      </c>
      <c r="AM562" s="42">
        <v>0</v>
      </c>
      <c r="AN562" s="42">
        <v>0</v>
      </c>
      <c r="AO562">
        <v>0</v>
      </c>
      <c r="AP562">
        <v>0</v>
      </c>
      <c r="AQ562" s="31">
        <f t="shared" si="97"/>
        <v>0</v>
      </c>
      <c r="AR562"/>
      <c r="AS562">
        <v>0</v>
      </c>
      <c r="AT562">
        <v>0</v>
      </c>
      <c r="AU562" s="16">
        <f t="shared" si="98"/>
        <v>0</v>
      </c>
    </row>
    <row r="563" spans="1:49" x14ac:dyDescent="0.2">
      <c r="A563" s="13" t="s">
        <v>2068</v>
      </c>
      <c r="B563" s="13" t="s">
        <v>2069</v>
      </c>
      <c r="C563" s="1" t="s">
        <v>287</v>
      </c>
      <c r="D563" s="13" t="s">
        <v>146</v>
      </c>
      <c r="E563" s="13">
        <v>82</v>
      </c>
      <c r="F563" s="13">
        <v>0</v>
      </c>
      <c r="G563" s="13">
        <v>0</v>
      </c>
      <c r="H563" s="40">
        <f t="shared" si="88"/>
        <v>0</v>
      </c>
      <c r="I563">
        <v>0</v>
      </c>
      <c r="J563">
        <v>0</v>
      </c>
      <c r="K563">
        <v>0</v>
      </c>
      <c r="L563" s="20">
        <f t="shared" si="89"/>
        <v>0</v>
      </c>
      <c r="M563">
        <v>5</v>
      </c>
      <c r="N563">
        <v>1</v>
      </c>
      <c r="O563">
        <v>2</v>
      </c>
      <c r="P563" s="15">
        <f t="shared" si="90"/>
        <v>0</v>
      </c>
      <c r="Q563" s="15">
        <f t="shared" si="91"/>
        <v>0</v>
      </c>
      <c r="R563">
        <v>3</v>
      </c>
      <c r="S563">
        <v>3</v>
      </c>
      <c r="T563">
        <v>2</v>
      </c>
      <c r="U563">
        <v>2</v>
      </c>
      <c r="V563">
        <v>3</v>
      </c>
      <c r="W563" s="16">
        <v>77.666666666699996</v>
      </c>
      <c r="X563" s="26">
        <f t="shared" si="92"/>
        <v>0.94715447154512189</v>
      </c>
      <c r="Y563" s="4">
        <v>72.400000000000006</v>
      </c>
      <c r="Z563" s="32">
        <f t="shared" si="93"/>
        <v>0.8829268292682928</v>
      </c>
      <c r="AA563" s="4">
        <v>265.25</v>
      </c>
      <c r="AB563" s="26">
        <f t="shared" si="94"/>
        <v>3.2347560975609757</v>
      </c>
      <c r="AC563" s="21">
        <f t="shared" si="95"/>
        <v>0.21442321930993632</v>
      </c>
      <c r="AD563" s="13">
        <v>22</v>
      </c>
      <c r="AE563" s="13">
        <v>33</v>
      </c>
      <c r="AF563" s="21">
        <f t="shared" si="96"/>
        <v>0.4</v>
      </c>
      <c r="AG563">
        <v>1</v>
      </c>
      <c r="AH563">
        <v>9</v>
      </c>
      <c r="AI563" s="42">
        <v>7</v>
      </c>
      <c r="AJ563" s="42">
        <v>57</v>
      </c>
      <c r="AK563" s="42">
        <v>3</v>
      </c>
      <c r="AL563" s="42">
        <v>25</v>
      </c>
      <c r="AM563" s="42">
        <v>29</v>
      </c>
      <c r="AN563" s="42">
        <v>4</v>
      </c>
      <c r="AO563">
        <v>7</v>
      </c>
      <c r="AP563">
        <v>71</v>
      </c>
      <c r="AQ563" s="31">
        <f t="shared" si="97"/>
        <v>8.9743589743589744E-2</v>
      </c>
      <c r="AR563">
        <v>-7.91</v>
      </c>
      <c r="AS563">
        <v>0</v>
      </c>
      <c r="AT563">
        <v>1</v>
      </c>
      <c r="AU563" s="16">
        <f t="shared" si="98"/>
        <v>-87.01657458563534</v>
      </c>
      <c r="AV563" s="4">
        <v>10.53</v>
      </c>
      <c r="AW563" s="4">
        <v>2.7</v>
      </c>
    </row>
    <row r="564" spans="1:49" x14ac:dyDescent="0.2">
      <c r="A564" s="13" t="s">
        <v>392</v>
      </c>
      <c r="B564" s="13" t="s">
        <v>2071</v>
      </c>
      <c r="C564" s="1" t="s">
        <v>363</v>
      </c>
      <c r="D564" s="13" t="s">
        <v>173</v>
      </c>
      <c r="E564" s="13">
        <v>22</v>
      </c>
      <c r="F564" s="13">
        <v>0</v>
      </c>
      <c r="G564" s="13">
        <v>0</v>
      </c>
      <c r="H564" s="40">
        <f t="shared" si="88"/>
        <v>0</v>
      </c>
      <c r="I564">
        <v>0</v>
      </c>
      <c r="J564">
        <v>0</v>
      </c>
      <c r="K564">
        <v>0</v>
      </c>
      <c r="L564" s="20">
        <f t="shared" si="89"/>
        <v>0</v>
      </c>
      <c r="M564">
        <v>1</v>
      </c>
      <c r="N564">
        <v>0</v>
      </c>
      <c r="O564">
        <v>0</v>
      </c>
      <c r="P564" s="15">
        <f t="shared" si="90"/>
        <v>0</v>
      </c>
      <c r="Q564" s="15">
        <f t="shared" si="91"/>
        <v>0</v>
      </c>
      <c r="R564">
        <v>2</v>
      </c>
      <c r="S564">
        <v>2</v>
      </c>
      <c r="T564">
        <v>0</v>
      </c>
      <c r="U564">
        <v>0</v>
      </c>
      <c r="V564">
        <v>0</v>
      </c>
      <c r="W564" s="16">
        <v>25.166666666699999</v>
      </c>
      <c r="X564" s="26">
        <f t="shared" si="92"/>
        <v>1.143939393940909</v>
      </c>
      <c r="Y564" s="4">
        <v>25.23</v>
      </c>
      <c r="Z564" s="32">
        <f t="shared" si="93"/>
        <v>1.1468181818181817</v>
      </c>
      <c r="AA564" s="4">
        <v>80.14</v>
      </c>
      <c r="AB564" s="26">
        <f t="shared" si="94"/>
        <v>3.6427272727272726</v>
      </c>
      <c r="AC564" s="21">
        <f t="shared" si="95"/>
        <v>0.23944196640409984</v>
      </c>
      <c r="AD564" s="1"/>
      <c r="AE564" s="1"/>
      <c r="AF564" s="21" t="str">
        <f t="shared" si="96"/>
        <v xml:space="preserve"> </v>
      </c>
      <c r="AG564">
        <v>0</v>
      </c>
      <c r="AH564">
        <v>6</v>
      </c>
      <c r="AI564" s="42">
        <v>6</v>
      </c>
      <c r="AJ564" s="42">
        <v>10</v>
      </c>
      <c r="AK564" s="42">
        <v>2</v>
      </c>
      <c r="AL564" s="42">
        <v>4</v>
      </c>
      <c r="AM564" s="42">
        <v>10</v>
      </c>
      <c r="AN564" s="42">
        <v>1</v>
      </c>
      <c r="AO564">
        <v>5</v>
      </c>
      <c r="AP564">
        <v>13</v>
      </c>
      <c r="AQ564" s="31">
        <f t="shared" si="97"/>
        <v>0.27777777777777779</v>
      </c>
      <c r="AR564">
        <v>15.87</v>
      </c>
      <c r="AS564">
        <v>0</v>
      </c>
      <c r="AT564">
        <v>1</v>
      </c>
      <c r="AU564" s="16">
        <f t="shared" si="98"/>
        <v>-49.940546967895365</v>
      </c>
      <c r="AV564" s="4">
        <v>21.05</v>
      </c>
      <c r="AW564" s="4">
        <v>11.16</v>
      </c>
    </row>
    <row r="565" spans="1:49" x14ac:dyDescent="0.2">
      <c r="A565" s="13" t="s">
        <v>1720</v>
      </c>
      <c r="B565" s="13" t="s">
        <v>2073</v>
      </c>
      <c r="C565" s="13" t="s">
        <v>219</v>
      </c>
      <c r="D565" s="13" t="s">
        <v>173</v>
      </c>
      <c r="E565" s="13">
        <v>27</v>
      </c>
      <c r="F565" s="13">
        <v>0</v>
      </c>
      <c r="G565" s="13">
        <v>0</v>
      </c>
      <c r="H565" s="40">
        <f t="shared" si="88"/>
        <v>0</v>
      </c>
      <c r="I565">
        <v>0</v>
      </c>
      <c r="J565">
        <v>0</v>
      </c>
      <c r="K565">
        <v>0</v>
      </c>
      <c r="L565" s="20">
        <f t="shared" si="89"/>
        <v>0</v>
      </c>
      <c r="M565">
        <v>1</v>
      </c>
      <c r="N565">
        <v>1</v>
      </c>
      <c r="O565">
        <v>0</v>
      </c>
      <c r="P565" s="15">
        <f t="shared" si="90"/>
        <v>0</v>
      </c>
      <c r="Q565" s="15">
        <f t="shared" si="91"/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s="16">
        <v>5.0999999999999996</v>
      </c>
      <c r="X565" s="26">
        <f t="shared" si="92"/>
        <v>0.18888888888888888</v>
      </c>
      <c r="Y565" s="4">
        <v>4.97</v>
      </c>
      <c r="Z565" s="32">
        <f t="shared" si="93"/>
        <v>0.18407407407407406</v>
      </c>
      <c r="AA565" s="4">
        <v>139.71</v>
      </c>
      <c r="AB565" s="26">
        <f t="shared" si="94"/>
        <v>5.1744444444444451</v>
      </c>
      <c r="AC565" s="21">
        <f t="shared" si="95"/>
        <v>3.4351672656897973E-2</v>
      </c>
      <c r="AD565" s="1"/>
      <c r="AE565" s="1"/>
      <c r="AF565" s="21" t="str">
        <f t="shared" si="96"/>
        <v xml:space="preserve"> </v>
      </c>
      <c r="AG565">
        <v>0</v>
      </c>
      <c r="AH565">
        <v>2</v>
      </c>
      <c r="AI565" s="42">
        <v>1</v>
      </c>
      <c r="AJ565" s="42">
        <v>3</v>
      </c>
      <c r="AK565" s="42">
        <v>1</v>
      </c>
      <c r="AL565" s="42">
        <v>2</v>
      </c>
      <c r="AM565" s="42">
        <v>0</v>
      </c>
      <c r="AN565" s="42">
        <v>0</v>
      </c>
      <c r="AO565">
        <v>1</v>
      </c>
      <c r="AP565">
        <v>3</v>
      </c>
      <c r="AQ565" s="31">
        <f t="shared" si="97"/>
        <v>0.25</v>
      </c>
      <c r="AR565">
        <v>9.48</v>
      </c>
      <c r="AS565">
        <v>0</v>
      </c>
      <c r="AT565">
        <v>0</v>
      </c>
      <c r="AU565" s="16">
        <f t="shared" si="98"/>
        <v>-60.362173038229386</v>
      </c>
      <c r="AV565" s="4">
        <v>33.33</v>
      </c>
      <c r="AW565" s="4">
        <v>28.65</v>
      </c>
    </row>
    <row r="566" spans="1:49" x14ac:dyDescent="0.2">
      <c r="A566" s="13" t="s">
        <v>1963</v>
      </c>
      <c r="B566" s="13" t="s">
        <v>2074</v>
      </c>
      <c r="C566" s="1" t="s">
        <v>358</v>
      </c>
      <c r="D566" s="13" t="s">
        <v>146</v>
      </c>
      <c r="E566" s="13">
        <v>54</v>
      </c>
      <c r="F566" s="13">
        <v>0</v>
      </c>
      <c r="G566" s="13">
        <v>0</v>
      </c>
      <c r="H566" s="40">
        <f t="shared" si="88"/>
        <v>0</v>
      </c>
      <c r="I566">
        <v>0</v>
      </c>
      <c r="J566">
        <v>0</v>
      </c>
      <c r="K566">
        <v>0</v>
      </c>
      <c r="L566" s="20">
        <f t="shared" si="89"/>
        <v>0</v>
      </c>
      <c r="M566">
        <v>0</v>
      </c>
      <c r="N566">
        <v>0</v>
      </c>
      <c r="O566">
        <v>0</v>
      </c>
      <c r="P566" s="15">
        <f t="shared" si="90"/>
        <v>0</v>
      </c>
      <c r="Q566" s="15">
        <f t="shared" si="91"/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s="16">
        <v>0.1166666667</v>
      </c>
      <c r="X566" s="26">
        <f t="shared" si="92"/>
        <v>2.1604938277777781E-3</v>
      </c>
      <c r="Y566" s="4">
        <v>0.21</v>
      </c>
      <c r="Z566" s="32">
        <f t="shared" si="93"/>
        <v>3.8888888888888888E-3</v>
      </c>
      <c r="AA566" s="4">
        <v>196.08</v>
      </c>
      <c r="AB566" s="26">
        <f t="shared" si="94"/>
        <v>3.6311111111111112</v>
      </c>
      <c r="AC566" s="21">
        <f t="shared" si="95"/>
        <v>1.0698456365581537E-3</v>
      </c>
      <c r="AD566" s="13">
        <v>0</v>
      </c>
      <c r="AE566" s="13">
        <v>0</v>
      </c>
      <c r="AF566" s="21" t="str">
        <f t="shared" si="96"/>
        <v xml:space="preserve"> </v>
      </c>
      <c r="AG566">
        <v>0</v>
      </c>
      <c r="AH566">
        <v>0</v>
      </c>
      <c r="AI566" s="42">
        <v>0</v>
      </c>
      <c r="AJ566" s="42">
        <v>0</v>
      </c>
      <c r="AK566" s="42">
        <v>0</v>
      </c>
      <c r="AL566" s="42">
        <v>0</v>
      </c>
      <c r="AM566" s="42">
        <v>0</v>
      </c>
      <c r="AN566" s="42">
        <v>0</v>
      </c>
      <c r="AO566">
        <v>0</v>
      </c>
      <c r="AP566">
        <v>0</v>
      </c>
      <c r="AQ566" s="31">
        <f t="shared" si="97"/>
        <v>0</v>
      </c>
      <c r="AR566"/>
      <c r="AS566">
        <v>0</v>
      </c>
      <c r="AT566">
        <v>1</v>
      </c>
      <c r="AU566" s="16">
        <f t="shared" si="98"/>
        <v>0</v>
      </c>
    </row>
    <row r="567" spans="1:49" x14ac:dyDescent="0.2">
      <c r="A567" s="13" t="s">
        <v>2077</v>
      </c>
      <c r="B567" s="13" t="s">
        <v>2078</v>
      </c>
      <c r="C567" s="1" t="s">
        <v>363</v>
      </c>
      <c r="D567" s="13" t="s">
        <v>154</v>
      </c>
      <c r="E567" s="13">
        <v>8</v>
      </c>
      <c r="F567" s="13">
        <v>0</v>
      </c>
      <c r="G567" s="13">
        <v>0</v>
      </c>
      <c r="H567" s="40">
        <f t="shared" si="88"/>
        <v>0</v>
      </c>
      <c r="I567">
        <v>0</v>
      </c>
      <c r="J567">
        <v>0</v>
      </c>
      <c r="K567">
        <v>0</v>
      </c>
      <c r="L567" s="20">
        <f t="shared" si="89"/>
        <v>0</v>
      </c>
      <c r="M567">
        <v>0</v>
      </c>
      <c r="N567">
        <v>0</v>
      </c>
      <c r="O567">
        <v>0</v>
      </c>
      <c r="P567" s="15">
        <f t="shared" si="90"/>
        <v>0</v>
      </c>
      <c r="Q567" s="15">
        <f t="shared" si="91"/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s="16">
        <v>0.05</v>
      </c>
      <c r="X567" s="26">
        <f t="shared" si="92"/>
        <v>6.2500000000000003E-3</v>
      </c>
      <c r="Y567" s="4">
        <v>0.1</v>
      </c>
      <c r="Z567" s="32">
        <f t="shared" si="93"/>
        <v>1.2500000000000001E-2</v>
      </c>
      <c r="AA567" s="4">
        <v>37.07</v>
      </c>
      <c r="AB567" s="26">
        <f t="shared" si="94"/>
        <v>4.63375</v>
      </c>
      <c r="AC567" s="21">
        <f t="shared" si="95"/>
        <v>2.6903416733925207E-3</v>
      </c>
      <c r="AD567" s="13">
        <v>0</v>
      </c>
      <c r="AE567" s="13">
        <v>0</v>
      </c>
      <c r="AF567" s="21" t="str">
        <f t="shared" si="96"/>
        <v xml:space="preserve"> </v>
      </c>
      <c r="AG567">
        <v>0</v>
      </c>
      <c r="AH567">
        <v>0</v>
      </c>
      <c r="AI567" s="42">
        <v>1</v>
      </c>
      <c r="AJ567" s="42">
        <v>0</v>
      </c>
      <c r="AK567" s="42">
        <v>0</v>
      </c>
      <c r="AL567" s="42">
        <v>0</v>
      </c>
      <c r="AM567" s="42">
        <v>0</v>
      </c>
      <c r="AN567" s="42">
        <v>0</v>
      </c>
      <c r="AO567">
        <v>1</v>
      </c>
      <c r="AP567">
        <v>0</v>
      </c>
      <c r="AQ567" s="31">
        <f t="shared" si="97"/>
        <v>1</v>
      </c>
      <c r="AR567">
        <v>83.78</v>
      </c>
      <c r="AS567">
        <v>0</v>
      </c>
      <c r="AT567">
        <v>0</v>
      </c>
      <c r="AU567" s="16">
        <f t="shared" si="98"/>
        <v>60</v>
      </c>
    </row>
    <row r="568" spans="1:49" x14ac:dyDescent="0.2">
      <c r="A568" s="13" t="s">
        <v>2082</v>
      </c>
      <c r="B568" s="13" t="s">
        <v>2083</v>
      </c>
      <c r="C568" s="1" t="s">
        <v>292</v>
      </c>
      <c r="D568" s="13" t="s">
        <v>154</v>
      </c>
      <c r="E568" s="13">
        <v>80</v>
      </c>
      <c r="F568" s="13">
        <v>1</v>
      </c>
      <c r="G568" s="13">
        <v>0</v>
      </c>
      <c r="H568" s="40">
        <f t="shared" si="88"/>
        <v>1</v>
      </c>
      <c r="I568">
        <v>1</v>
      </c>
      <c r="J568">
        <v>0</v>
      </c>
      <c r="K568">
        <v>0</v>
      </c>
      <c r="L568" s="20">
        <f t="shared" si="89"/>
        <v>0</v>
      </c>
      <c r="M568">
        <v>3</v>
      </c>
      <c r="N568">
        <v>1</v>
      </c>
      <c r="O568">
        <v>1</v>
      </c>
      <c r="P568" s="15">
        <f t="shared" si="90"/>
        <v>0.33333333333333331</v>
      </c>
      <c r="Q568" s="15">
        <f t="shared" si="91"/>
        <v>0.2</v>
      </c>
      <c r="R568">
        <v>3</v>
      </c>
      <c r="S568">
        <v>1</v>
      </c>
      <c r="T568">
        <v>3</v>
      </c>
      <c r="U568">
        <v>1</v>
      </c>
      <c r="V568">
        <v>0</v>
      </c>
      <c r="W568" s="16">
        <v>36.049999999999997</v>
      </c>
      <c r="X568" s="26">
        <f t="shared" si="92"/>
        <v>0.45062499999999994</v>
      </c>
      <c r="Y568" s="4">
        <v>32.53</v>
      </c>
      <c r="Z568" s="32">
        <f t="shared" si="93"/>
        <v>0.40662500000000001</v>
      </c>
      <c r="AA568" s="4">
        <v>348.35</v>
      </c>
      <c r="AB568" s="26">
        <f t="shared" si="94"/>
        <v>4.3543750000000001</v>
      </c>
      <c r="AC568" s="21">
        <f t="shared" si="95"/>
        <v>8.5407477420709935E-2</v>
      </c>
      <c r="AD568" s="13">
        <v>0</v>
      </c>
      <c r="AE568" s="13">
        <v>1</v>
      </c>
      <c r="AF568" s="21">
        <f t="shared" si="96"/>
        <v>0</v>
      </c>
      <c r="AG568">
        <v>1</v>
      </c>
      <c r="AH568">
        <v>1</v>
      </c>
      <c r="AI568" s="42">
        <v>5</v>
      </c>
      <c r="AJ568" s="42">
        <v>14</v>
      </c>
      <c r="AK568" s="42">
        <v>1</v>
      </c>
      <c r="AL568" s="42">
        <v>9</v>
      </c>
      <c r="AM568" s="42">
        <v>24</v>
      </c>
      <c r="AN568" s="42">
        <v>2</v>
      </c>
      <c r="AO568">
        <v>5</v>
      </c>
      <c r="AP568">
        <v>19</v>
      </c>
      <c r="AQ568" s="31">
        <f t="shared" si="97"/>
        <v>0.20833333333333334</v>
      </c>
      <c r="AR568">
        <v>9.23</v>
      </c>
      <c r="AS568">
        <v>1</v>
      </c>
      <c r="AT568">
        <v>0</v>
      </c>
      <c r="AU568" s="16">
        <f t="shared" si="98"/>
        <v>-71.933599754073157</v>
      </c>
      <c r="AV568" s="4">
        <v>27.78</v>
      </c>
      <c r="AW568" s="4">
        <v>20.34</v>
      </c>
    </row>
    <row r="569" spans="1:49" x14ac:dyDescent="0.2">
      <c r="A569" s="1" t="s">
        <v>2086</v>
      </c>
      <c r="B569" s="1" t="s">
        <v>2087</v>
      </c>
      <c r="C569" s="1" t="s">
        <v>287</v>
      </c>
      <c r="D569" s="30" t="s">
        <v>146</v>
      </c>
      <c r="E569" s="13">
        <v>78</v>
      </c>
      <c r="F569" s="13">
        <v>1</v>
      </c>
      <c r="G569" s="13">
        <v>2</v>
      </c>
      <c r="H569" s="40">
        <f t="shared" si="88"/>
        <v>3</v>
      </c>
      <c r="I569">
        <v>1</v>
      </c>
      <c r="J569">
        <v>1</v>
      </c>
      <c r="K569">
        <v>0</v>
      </c>
      <c r="L569" s="20">
        <f t="shared" si="89"/>
        <v>12</v>
      </c>
      <c r="M569">
        <v>9</v>
      </c>
      <c r="N569">
        <v>3</v>
      </c>
      <c r="O569">
        <v>0</v>
      </c>
      <c r="P569" s="15">
        <f t="shared" si="90"/>
        <v>0.1111111111111111</v>
      </c>
      <c r="Q569" s="15">
        <f t="shared" si="91"/>
        <v>8.3333333333333329E-2</v>
      </c>
      <c r="R569">
        <v>7</v>
      </c>
      <c r="S569">
        <v>0</v>
      </c>
      <c r="T569">
        <v>3</v>
      </c>
      <c r="U569">
        <v>4</v>
      </c>
      <c r="V569">
        <v>12</v>
      </c>
      <c r="W569" s="16">
        <v>136.21666666670001</v>
      </c>
      <c r="X569" s="26">
        <f t="shared" si="92"/>
        <v>1.7463675213679488</v>
      </c>
      <c r="Y569" s="4">
        <v>129.97999999999999</v>
      </c>
      <c r="Z569" s="32">
        <f t="shared" si="93"/>
        <v>1.6664102564102563</v>
      </c>
      <c r="AA569" s="4">
        <v>193.99</v>
      </c>
      <c r="AB569" s="26">
        <f t="shared" si="94"/>
        <v>2.487051282051282</v>
      </c>
      <c r="AC569" s="21">
        <f t="shared" si="95"/>
        <v>0.40120998857918938</v>
      </c>
      <c r="AD569" s="13">
        <v>68</v>
      </c>
      <c r="AE569" s="13">
        <v>96</v>
      </c>
      <c r="AF569" s="21">
        <f t="shared" si="96"/>
        <v>0.41463414634146339</v>
      </c>
      <c r="AG569">
        <v>2</v>
      </c>
      <c r="AH569">
        <v>25</v>
      </c>
      <c r="AI569" s="42">
        <v>22</v>
      </c>
      <c r="AJ569" s="42">
        <v>112</v>
      </c>
      <c r="AK569" s="42">
        <v>7</v>
      </c>
      <c r="AL569" s="42">
        <v>39</v>
      </c>
      <c r="AM569" s="42">
        <v>62</v>
      </c>
      <c r="AN569" s="42">
        <v>3</v>
      </c>
      <c r="AO569">
        <v>18</v>
      </c>
      <c r="AP569">
        <v>136</v>
      </c>
      <c r="AQ569" s="31">
        <f t="shared" si="97"/>
        <v>0.11688311688311688</v>
      </c>
      <c r="AR569">
        <v>-6.32</v>
      </c>
      <c r="AS569">
        <v>0</v>
      </c>
      <c r="AT569">
        <v>2</v>
      </c>
      <c r="AU569" s="16">
        <f t="shared" si="98"/>
        <v>-94.16833358978306</v>
      </c>
      <c r="AV569" s="4">
        <v>4.76</v>
      </c>
      <c r="AW569" s="4">
        <v>-4.95</v>
      </c>
    </row>
    <row r="570" spans="1:49" x14ac:dyDescent="0.2">
      <c r="A570" s="13" t="s">
        <v>312</v>
      </c>
      <c r="B570" s="13" t="s">
        <v>2089</v>
      </c>
      <c r="C570" s="1" t="s">
        <v>554</v>
      </c>
      <c r="D570" s="13" t="s">
        <v>129</v>
      </c>
      <c r="E570" s="13">
        <v>72</v>
      </c>
      <c r="F570" s="13">
        <v>0</v>
      </c>
      <c r="G570" s="13">
        <v>1</v>
      </c>
      <c r="H570" s="40">
        <f t="shared" si="88"/>
        <v>1</v>
      </c>
      <c r="I570">
        <v>0</v>
      </c>
      <c r="J570">
        <v>1</v>
      </c>
      <c r="K570">
        <v>0</v>
      </c>
      <c r="L570" s="20">
        <f t="shared" si="89"/>
        <v>14</v>
      </c>
      <c r="M570">
        <v>7</v>
      </c>
      <c r="N570">
        <v>1</v>
      </c>
      <c r="O570">
        <v>1</v>
      </c>
      <c r="P570" s="15">
        <f t="shared" si="90"/>
        <v>0</v>
      </c>
      <c r="Q570" s="15">
        <f t="shared" si="91"/>
        <v>0</v>
      </c>
      <c r="R570">
        <v>9</v>
      </c>
      <c r="S570">
        <v>0</v>
      </c>
      <c r="T570">
        <v>1</v>
      </c>
      <c r="U570">
        <v>0</v>
      </c>
      <c r="V570">
        <v>8</v>
      </c>
      <c r="W570" s="16">
        <v>72.366666666699999</v>
      </c>
      <c r="X570" s="26">
        <f t="shared" si="92"/>
        <v>1.0050925925930556</v>
      </c>
      <c r="Y570" s="4">
        <v>62.88</v>
      </c>
      <c r="Z570" s="32">
        <f t="shared" si="93"/>
        <v>0.87333333333333341</v>
      </c>
      <c r="AA570" s="4">
        <v>253.95</v>
      </c>
      <c r="AB570" s="26">
        <f t="shared" si="94"/>
        <v>3.5270833333333331</v>
      </c>
      <c r="AC570" s="21">
        <f t="shared" si="95"/>
        <v>0.19846605435091375</v>
      </c>
      <c r="AD570" s="13">
        <v>0</v>
      </c>
      <c r="AE570" s="13">
        <v>0</v>
      </c>
      <c r="AF570" s="21" t="str">
        <f t="shared" si="96"/>
        <v xml:space="preserve"> </v>
      </c>
      <c r="AG570">
        <v>1</v>
      </c>
      <c r="AH570">
        <v>11</v>
      </c>
      <c r="AI570" s="42">
        <v>13</v>
      </c>
      <c r="AJ570" s="42">
        <v>47</v>
      </c>
      <c r="AK570" s="42">
        <v>4</v>
      </c>
      <c r="AL570" s="42">
        <v>31</v>
      </c>
      <c r="AM570" s="42">
        <v>36</v>
      </c>
      <c r="AN570" s="42">
        <v>3</v>
      </c>
      <c r="AO570">
        <v>14</v>
      </c>
      <c r="AP570">
        <v>62</v>
      </c>
      <c r="AQ570" s="31">
        <f t="shared" si="97"/>
        <v>0.18421052631578946</v>
      </c>
      <c r="AR570">
        <v>2.29</v>
      </c>
      <c r="AS570">
        <v>0</v>
      </c>
      <c r="AT570">
        <v>3</v>
      </c>
      <c r="AU570" s="16">
        <f t="shared" si="98"/>
        <v>-99.236641221374043</v>
      </c>
      <c r="AV570" s="4">
        <v>28.57</v>
      </c>
      <c r="AW570" s="4">
        <v>21.43</v>
      </c>
    </row>
    <row r="571" spans="1:49" x14ac:dyDescent="0.2">
      <c r="A571" s="13" t="s">
        <v>1720</v>
      </c>
      <c r="B571" s="13" t="s">
        <v>2091</v>
      </c>
      <c r="C571" s="1" t="s">
        <v>136</v>
      </c>
      <c r="D571" s="13" t="s">
        <v>173</v>
      </c>
      <c r="E571" s="13">
        <v>42</v>
      </c>
      <c r="F571" s="13">
        <v>0</v>
      </c>
      <c r="G571" s="13">
        <v>0</v>
      </c>
      <c r="H571" s="40">
        <f t="shared" si="88"/>
        <v>0</v>
      </c>
      <c r="I571">
        <v>0</v>
      </c>
      <c r="J571">
        <v>0</v>
      </c>
      <c r="K571">
        <v>0</v>
      </c>
      <c r="L571" s="20">
        <f t="shared" si="89"/>
        <v>0</v>
      </c>
      <c r="M571">
        <v>2</v>
      </c>
      <c r="N571">
        <v>0</v>
      </c>
      <c r="O571">
        <v>0</v>
      </c>
      <c r="P571" s="15">
        <f t="shared" si="90"/>
        <v>0</v>
      </c>
      <c r="Q571" s="15">
        <f t="shared" si="91"/>
        <v>0</v>
      </c>
      <c r="R571">
        <v>5</v>
      </c>
      <c r="S571">
        <v>1</v>
      </c>
      <c r="T571">
        <v>1</v>
      </c>
      <c r="U571">
        <v>3</v>
      </c>
      <c r="V571">
        <v>3</v>
      </c>
      <c r="W571" s="16">
        <v>73.316666666700002</v>
      </c>
      <c r="X571" s="26">
        <f t="shared" si="92"/>
        <v>1.7456349206357142</v>
      </c>
      <c r="Y571" s="4">
        <v>66.17</v>
      </c>
      <c r="Z571" s="32">
        <f t="shared" si="93"/>
        <v>1.5754761904761905</v>
      </c>
      <c r="AA571" s="4">
        <v>115.94</v>
      </c>
      <c r="AB571" s="26">
        <f t="shared" si="94"/>
        <v>2.7604761904761905</v>
      </c>
      <c r="AC571" s="21">
        <f t="shared" si="95"/>
        <v>0.36335182032837293</v>
      </c>
      <c r="AD571" s="1"/>
      <c r="AE571" s="1"/>
      <c r="AF571" s="21" t="str">
        <f t="shared" si="96"/>
        <v xml:space="preserve"> </v>
      </c>
      <c r="AG571">
        <v>2</v>
      </c>
      <c r="AH571">
        <v>9</v>
      </c>
      <c r="AI571" s="42">
        <v>9</v>
      </c>
      <c r="AJ571" s="42">
        <v>39</v>
      </c>
      <c r="AK571" s="42">
        <v>3</v>
      </c>
      <c r="AL571" s="42">
        <v>27</v>
      </c>
      <c r="AM571" s="42">
        <v>25</v>
      </c>
      <c r="AN571" s="42">
        <v>1</v>
      </c>
      <c r="AO571">
        <v>9</v>
      </c>
      <c r="AP571">
        <v>39</v>
      </c>
      <c r="AQ571" s="31">
        <f t="shared" si="97"/>
        <v>0.1875</v>
      </c>
      <c r="AR571">
        <v>-0.05</v>
      </c>
      <c r="AS571">
        <v>1</v>
      </c>
      <c r="AT571">
        <v>0</v>
      </c>
      <c r="AU571" s="16">
        <f t="shared" si="98"/>
        <v>-77.074202810941514</v>
      </c>
      <c r="AV571" s="4">
        <v>4.41</v>
      </c>
      <c r="AW571" s="4">
        <v>-1.77</v>
      </c>
    </row>
    <row r="572" spans="1:49" x14ac:dyDescent="0.2">
      <c r="A572" s="13" t="s">
        <v>312</v>
      </c>
      <c r="B572" s="13" t="s">
        <v>2094</v>
      </c>
      <c r="C572" s="1" t="s">
        <v>190</v>
      </c>
      <c r="D572" s="13" t="s">
        <v>173</v>
      </c>
      <c r="E572" s="13">
        <v>82</v>
      </c>
      <c r="F572" s="13">
        <v>0</v>
      </c>
      <c r="G572" s="13">
        <v>1</v>
      </c>
      <c r="H572" s="40">
        <f t="shared" si="88"/>
        <v>1</v>
      </c>
      <c r="I572">
        <v>0</v>
      </c>
      <c r="J572">
        <v>0</v>
      </c>
      <c r="K572">
        <v>1</v>
      </c>
      <c r="L572" s="20">
        <f t="shared" si="89"/>
        <v>0</v>
      </c>
      <c r="M572">
        <v>4</v>
      </c>
      <c r="N572">
        <v>0</v>
      </c>
      <c r="O572">
        <v>1</v>
      </c>
      <c r="P572" s="15">
        <f t="shared" si="90"/>
        <v>0</v>
      </c>
      <c r="Q572" s="15">
        <f t="shared" si="91"/>
        <v>0</v>
      </c>
      <c r="R572">
        <v>20</v>
      </c>
      <c r="S572">
        <v>9</v>
      </c>
      <c r="T572">
        <v>7</v>
      </c>
      <c r="U572">
        <v>11</v>
      </c>
      <c r="V572">
        <v>2</v>
      </c>
      <c r="W572" s="16">
        <v>187.61666666670001</v>
      </c>
      <c r="X572" s="26">
        <f t="shared" si="92"/>
        <v>2.2880081300817077</v>
      </c>
      <c r="Y572" s="4">
        <v>173.37</v>
      </c>
      <c r="Z572" s="32">
        <f t="shared" si="93"/>
        <v>2.1142682926829268</v>
      </c>
      <c r="AA572" s="4">
        <v>259.52</v>
      </c>
      <c r="AB572" s="26">
        <f t="shared" si="94"/>
        <v>3.1648780487804875</v>
      </c>
      <c r="AC572" s="21">
        <f t="shared" si="95"/>
        <v>0.40049435191388111</v>
      </c>
      <c r="AD572" s="1"/>
      <c r="AE572" s="1"/>
      <c r="AF572" s="21" t="str">
        <f t="shared" si="96"/>
        <v xml:space="preserve"> </v>
      </c>
      <c r="AG572">
        <v>1</v>
      </c>
      <c r="AH572">
        <v>14</v>
      </c>
      <c r="AI572" s="42">
        <v>25</v>
      </c>
      <c r="AJ572" s="42">
        <v>131</v>
      </c>
      <c r="AK572" s="42">
        <v>9</v>
      </c>
      <c r="AL572" s="42">
        <v>57</v>
      </c>
      <c r="AM572" s="42">
        <v>93</v>
      </c>
      <c r="AN572" s="42">
        <v>4</v>
      </c>
      <c r="AO572">
        <v>24</v>
      </c>
      <c r="AP572">
        <v>131</v>
      </c>
      <c r="AQ572" s="31">
        <f t="shared" si="97"/>
        <v>0.15483870967741936</v>
      </c>
      <c r="AR572">
        <v>5.86</v>
      </c>
      <c r="AS572">
        <v>0</v>
      </c>
      <c r="AT572">
        <v>1</v>
      </c>
      <c r="AU572" s="16">
        <f t="shared" si="98"/>
        <v>-88.596643017823155</v>
      </c>
      <c r="AV572" s="4">
        <v>7.53</v>
      </c>
      <c r="AW572" s="4">
        <v>2.85</v>
      </c>
    </row>
    <row r="573" spans="1:49" x14ac:dyDescent="0.2">
      <c r="A573" s="13" t="s">
        <v>1025</v>
      </c>
      <c r="B573" s="13" t="s">
        <v>2097</v>
      </c>
      <c r="C573" s="1" t="s">
        <v>334</v>
      </c>
      <c r="D573" s="13" t="s">
        <v>154</v>
      </c>
      <c r="E573" s="13">
        <v>1</v>
      </c>
      <c r="F573" s="13">
        <v>0</v>
      </c>
      <c r="G573" s="13">
        <v>0</v>
      </c>
      <c r="H573" s="40">
        <f t="shared" si="88"/>
        <v>0</v>
      </c>
      <c r="I573">
        <v>0</v>
      </c>
      <c r="J573">
        <v>0</v>
      </c>
      <c r="K573">
        <v>0</v>
      </c>
      <c r="L573" s="20">
        <f t="shared" si="89"/>
        <v>0</v>
      </c>
      <c r="M573">
        <v>0</v>
      </c>
      <c r="N573">
        <v>0</v>
      </c>
      <c r="O573">
        <v>0</v>
      </c>
      <c r="P573" s="15">
        <f t="shared" si="90"/>
        <v>0</v>
      </c>
      <c r="Q573" s="15">
        <f t="shared" si="91"/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s="16">
        <v>0</v>
      </c>
      <c r="X573" s="26">
        <f t="shared" si="92"/>
        <v>0</v>
      </c>
      <c r="Y573" s="4">
        <v>0</v>
      </c>
      <c r="Z573" s="32">
        <f t="shared" si="93"/>
        <v>0</v>
      </c>
      <c r="AA573" s="4">
        <v>6.29</v>
      </c>
      <c r="AB573" s="26">
        <f t="shared" si="94"/>
        <v>6.29</v>
      </c>
      <c r="AC573" s="21">
        <f t="shared" si="95"/>
        <v>0</v>
      </c>
      <c r="AD573" s="13">
        <v>0</v>
      </c>
      <c r="AE573" s="13">
        <v>0</v>
      </c>
      <c r="AF573" s="21" t="str">
        <f t="shared" si="96"/>
        <v xml:space="preserve"> </v>
      </c>
      <c r="AG573">
        <v>0</v>
      </c>
      <c r="AH573">
        <v>0</v>
      </c>
      <c r="AI573" s="42">
        <v>0</v>
      </c>
      <c r="AJ573" s="42">
        <v>0</v>
      </c>
      <c r="AK573" s="42">
        <v>0</v>
      </c>
      <c r="AL573" s="42">
        <v>0</v>
      </c>
      <c r="AM573" s="42">
        <v>0</v>
      </c>
      <c r="AN573" s="42">
        <v>0</v>
      </c>
      <c r="AO573">
        <v>0</v>
      </c>
      <c r="AP573">
        <v>0</v>
      </c>
      <c r="AQ573" s="31">
        <f t="shared" si="97"/>
        <v>0</v>
      </c>
      <c r="AR573"/>
      <c r="AS573">
        <v>0</v>
      </c>
      <c r="AT573">
        <v>0</v>
      </c>
      <c r="AU573" s="16">
        <f t="shared" si="98"/>
        <v>0</v>
      </c>
    </row>
    <row r="574" spans="1:49" x14ac:dyDescent="0.2">
      <c r="A574" s="13" t="s">
        <v>665</v>
      </c>
      <c r="B574" s="13" t="s">
        <v>2100</v>
      </c>
      <c r="C574" s="1" t="s">
        <v>206</v>
      </c>
      <c r="D574" s="13" t="s">
        <v>146</v>
      </c>
      <c r="E574" s="13">
        <v>60</v>
      </c>
      <c r="F574" s="13">
        <v>0</v>
      </c>
      <c r="G574" s="13">
        <v>0</v>
      </c>
      <c r="H574" s="40">
        <f t="shared" si="88"/>
        <v>0</v>
      </c>
      <c r="I574">
        <v>0</v>
      </c>
      <c r="J574">
        <v>0</v>
      </c>
      <c r="K574">
        <v>0</v>
      </c>
      <c r="L574" s="20">
        <f t="shared" si="89"/>
        <v>0</v>
      </c>
      <c r="M574">
        <v>0</v>
      </c>
      <c r="N574">
        <v>0</v>
      </c>
      <c r="O574">
        <v>0</v>
      </c>
      <c r="P574" s="15">
        <f t="shared" si="90"/>
        <v>0</v>
      </c>
      <c r="Q574" s="15">
        <f t="shared" si="91"/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s="16">
        <v>0.4</v>
      </c>
      <c r="X574" s="26">
        <f t="shared" si="92"/>
        <v>6.6666666666666671E-3</v>
      </c>
      <c r="Y574" s="4">
        <v>0.1</v>
      </c>
      <c r="Z574" s="32">
        <f t="shared" si="93"/>
        <v>1.6666666666666668E-3</v>
      </c>
      <c r="AA574" s="4">
        <v>286.14999999999998</v>
      </c>
      <c r="AB574" s="26">
        <f t="shared" si="94"/>
        <v>4.7691666666666661</v>
      </c>
      <c r="AC574" s="21">
        <f t="shared" si="95"/>
        <v>3.4934497816593889E-4</v>
      </c>
      <c r="AD574" s="13">
        <v>0</v>
      </c>
      <c r="AE574" s="13">
        <v>1</v>
      </c>
      <c r="AF574" s="21">
        <f t="shared" si="96"/>
        <v>0</v>
      </c>
      <c r="AG574">
        <v>0</v>
      </c>
      <c r="AH574">
        <v>0</v>
      </c>
      <c r="AI574" s="42">
        <v>0</v>
      </c>
      <c r="AJ574" s="42">
        <v>0</v>
      </c>
      <c r="AK574" s="42">
        <v>0</v>
      </c>
      <c r="AL574" s="42">
        <v>0</v>
      </c>
      <c r="AM574" s="42">
        <v>0</v>
      </c>
      <c r="AN574" s="42">
        <v>0</v>
      </c>
      <c r="AO574">
        <v>0</v>
      </c>
      <c r="AP574">
        <v>0</v>
      </c>
      <c r="AQ574" s="31">
        <f t="shared" si="97"/>
        <v>0</v>
      </c>
      <c r="AR574"/>
      <c r="AS574">
        <v>0</v>
      </c>
      <c r="AT574">
        <v>1</v>
      </c>
      <c r="AU574" s="16">
        <f t="shared" si="98"/>
        <v>0</v>
      </c>
      <c r="AV574" s="4">
        <v>100</v>
      </c>
      <c r="AW574" s="4">
        <v>95.26</v>
      </c>
    </row>
    <row r="575" spans="1:49" x14ac:dyDescent="0.2">
      <c r="A575" s="13" t="s">
        <v>199</v>
      </c>
      <c r="B575" s="13" t="s">
        <v>2102</v>
      </c>
      <c r="C575" s="1" t="s">
        <v>322</v>
      </c>
      <c r="D575" s="13" t="s">
        <v>207</v>
      </c>
      <c r="E575" s="13">
        <v>38</v>
      </c>
      <c r="F575" s="13">
        <v>0</v>
      </c>
      <c r="G575" s="13">
        <v>0</v>
      </c>
      <c r="H575" s="40">
        <f t="shared" si="88"/>
        <v>0</v>
      </c>
      <c r="I575">
        <v>0</v>
      </c>
      <c r="J575">
        <v>0</v>
      </c>
      <c r="K575">
        <v>0</v>
      </c>
      <c r="L575" s="20">
        <f t="shared" si="89"/>
        <v>0</v>
      </c>
      <c r="M575">
        <v>3</v>
      </c>
      <c r="N575">
        <v>0</v>
      </c>
      <c r="O575">
        <v>0</v>
      </c>
      <c r="P575" s="15">
        <f t="shared" si="90"/>
        <v>0</v>
      </c>
      <c r="Q575" s="15">
        <f t="shared" si="91"/>
        <v>0</v>
      </c>
      <c r="R575">
        <v>3</v>
      </c>
      <c r="S575">
        <v>0</v>
      </c>
      <c r="T575">
        <v>1</v>
      </c>
      <c r="U575">
        <v>0</v>
      </c>
      <c r="V575">
        <v>2</v>
      </c>
      <c r="W575" s="16">
        <v>22.3</v>
      </c>
      <c r="X575" s="26">
        <f t="shared" si="92"/>
        <v>0.58684210526315794</v>
      </c>
      <c r="Y575" s="4">
        <v>19.5</v>
      </c>
      <c r="Z575" s="32">
        <f t="shared" si="93"/>
        <v>0.51315789473684215</v>
      </c>
      <c r="AA575" s="4">
        <v>133.97999999999999</v>
      </c>
      <c r="AB575" s="26">
        <f t="shared" si="94"/>
        <v>3.5257894736842101</v>
      </c>
      <c r="AC575" s="21">
        <f t="shared" si="95"/>
        <v>0.12705238467552779</v>
      </c>
      <c r="AD575" s="13">
        <v>0</v>
      </c>
      <c r="AE575" s="13">
        <v>4</v>
      </c>
      <c r="AF575" s="21">
        <f t="shared" si="96"/>
        <v>0</v>
      </c>
      <c r="AG575">
        <v>0</v>
      </c>
      <c r="AH575">
        <v>3</v>
      </c>
      <c r="AI575" s="42">
        <v>3</v>
      </c>
      <c r="AJ575" s="42">
        <v>19</v>
      </c>
      <c r="AK575" s="42">
        <v>1</v>
      </c>
      <c r="AL575" s="42">
        <v>7</v>
      </c>
      <c r="AM575" s="42">
        <v>10</v>
      </c>
      <c r="AN575" s="42">
        <v>0</v>
      </c>
      <c r="AO575">
        <v>2</v>
      </c>
      <c r="AP575">
        <v>17</v>
      </c>
      <c r="AQ575" s="31">
        <f t="shared" si="97"/>
        <v>0.10526315789473684</v>
      </c>
      <c r="AR575">
        <v>-5.35</v>
      </c>
      <c r="AS575">
        <v>0</v>
      </c>
      <c r="AT575">
        <v>0</v>
      </c>
      <c r="AU575" s="16">
        <f t="shared" si="98"/>
        <v>-107.69230769230769</v>
      </c>
      <c r="AV575" s="4">
        <v>5</v>
      </c>
      <c r="AW575" s="4">
        <v>-4.84</v>
      </c>
    </row>
    <row r="576" spans="1:49" x14ac:dyDescent="0.2">
      <c r="A576" s="13" t="s">
        <v>519</v>
      </c>
      <c r="B576" s="13" t="s">
        <v>2104</v>
      </c>
      <c r="C576" s="1" t="s">
        <v>136</v>
      </c>
      <c r="D576" s="13" t="s">
        <v>146</v>
      </c>
      <c r="E576" s="13">
        <v>76</v>
      </c>
      <c r="F576" s="13">
        <v>0</v>
      </c>
      <c r="G576" s="13">
        <v>1</v>
      </c>
      <c r="H576" s="40">
        <f t="shared" si="88"/>
        <v>1</v>
      </c>
      <c r="I576">
        <v>0</v>
      </c>
      <c r="J576">
        <v>1</v>
      </c>
      <c r="K576">
        <v>0</v>
      </c>
      <c r="L576" s="20">
        <f t="shared" si="89"/>
        <v>16</v>
      </c>
      <c r="M576">
        <v>9</v>
      </c>
      <c r="N576">
        <v>4</v>
      </c>
      <c r="O576">
        <v>4</v>
      </c>
      <c r="P576" s="15">
        <f t="shared" si="90"/>
        <v>0</v>
      </c>
      <c r="Q576" s="15">
        <f t="shared" si="91"/>
        <v>0</v>
      </c>
      <c r="R576">
        <v>2</v>
      </c>
      <c r="S576">
        <v>2</v>
      </c>
      <c r="T576">
        <v>6</v>
      </c>
      <c r="U576">
        <v>4</v>
      </c>
      <c r="V576">
        <v>4</v>
      </c>
      <c r="W576" s="16">
        <v>124.75</v>
      </c>
      <c r="X576" s="26">
        <f t="shared" si="92"/>
        <v>1.6414473684210527</v>
      </c>
      <c r="Y576" s="4">
        <v>117.54</v>
      </c>
      <c r="Z576" s="32">
        <f t="shared" si="93"/>
        <v>1.5465789473684211</v>
      </c>
      <c r="AA576" s="4">
        <v>217.93</v>
      </c>
      <c r="AB576" s="26">
        <f t="shared" si="94"/>
        <v>2.8675000000000002</v>
      </c>
      <c r="AC576" s="21">
        <f t="shared" si="95"/>
        <v>0.35037410200614066</v>
      </c>
      <c r="AD576" s="13">
        <v>16</v>
      </c>
      <c r="AE576" s="13">
        <v>13</v>
      </c>
      <c r="AF576" s="21">
        <f t="shared" si="96"/>
        <v>0.55172413793103448</v>
      </c>
      <c r="AG576">
        <v>1</v>
      </c>
      <c r="AH576">
        <v>17</v>
      </c>
      <c r="AI576" s="42">
        <v>15</v>
      </c>
      <c r="AJ576" s="42">
        <v>90</v>
      </c>
      <c r="AK576" s="42">
        <v>10</v>
      </c>
      <c r="AL576" s="42">
        <v>39</v>
      </c>
      <c r="AM576" s="42">
        <v>36</v>
      </c>
      <c r="AN576" s="42">
        <v>6</v>
      </c>
      <c r="AO576">
        <v>23</v>
      </c>
      <c r="AP576">
        <v>94</v>
      </c>
      <c r="AQ576" s="31">
        <f t="shared" si="97"/>
        <v>0.19658119658119658</v>
      </c>
      <c r="AR576">
        <v>8.5500000000000007</v>
      </c>
      <c r="AS576">
        <v>1</v>
      </c>
      <c r="AT576">
        <v>3</v>
      </c>
      <c r="AU576" s="16">
        <f t="shared" si="98"/>
        <v>-76.569678407350693</v>
      </c>
      <c r="AV576" s="4">
        <v>9.86</v>
      </c>
      <c r="AW576" s="4">
        <v>5.64</v>
      </c>
    </row>
    <row r="577" spans="1:49" x14ac:dyDescent="0.2">
      <c r="A577" s="13" t="s">
        <v>2106</v>
      </c>
      <c r="B577" s="13" t="s">
        <v>2107</v>
      </c>
      <c r="C577" s="1" t="s">
        <v>136</v>
      </c>
      <c r="D577" s="13" t="s">
        <v>173</v>
      </c>
      <c r="E577" s="13">
        <v>2</v>
      </c>
      <c r="F577" s="13">
        <v>0</v>
      </c>
      <c r="G577" s="13">
        <v>0</v>
      </c>
      <c r="H577" s="40">
        <f t="shared" si="88"/>
        <v>0</v>
      </c>
      <c r="I577">
        <v>0</v>
      </c>
      <c r="J577">
        <v>0</v>
      </c>
      <c r="K577">
        <v>0</v>
      </c>
      <c r="L577" s="20">
        <f t="shared" si="89"/>
        <v>0</v>
      </c>
      <c r="M577">
        <v>0</v>
      </c>
      <c r="N577">
        <v>0</v>
      </c>
      <c r="O577">
        <v>0</v>
      </c>
      <c r="P577" s="15">
        <f t="shared" si="90"/>
        <v>0</v>
      </c>
      <c r="Q577" s="15">
        <f t="shared" si="91"/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s="16">
        <v>0.76666666670000005</v>
      </c>
      <c r="X577" s="26">
        <f t="shared" si="92"/>
        <v>0.38333333335000003</v>
      </c>
      <c r="Y577" s="4">
        <v>0.32</v>
      </c>
      <c r="Z577" s="32">
        <f t="shared" si="93"/>
        <v>0.16</v>
      </c>
      <c r="AA577" s="4">
        <v>10.119999999999999</v>
      </c>
      <c r="AB577" s="26">
        <f t="shared" si="94"/>
        <v>5.0599999999999996</v>
      </c>
      <c r="AC577" s="21">
        <f t="shared" si="95"/>
        <v>3.0651340996168584E-2</v>
      </c>
      <c r="AD577" s="1"/>
      <c r="AE577" s="1"/>
      <c r="AF577" s="21" t="str">
        <f t="shared" si="96"/>
        <v xml:space="preserve"> </v>
      </c>
      <c r="AG577">
        <v>0</v>
      </c>
      <c r="AH577">
        <v>0</v>
      </c>
      <c r="AI577" s="42">
        <v>0</v>
      </c>
      <c r="AJ577" s="42">
        <v>1</v>
      </c>
      <c r="AK577" s="42">
        <v>0</v>
      </c>
      <c r="AL577" s="42">
        <v>0</v>
      </c>
      <c r="AM577" s="42">
        <v>0</v>
      </c>
      <c r="AN577" s="42">
        <v>0</v>
      </c>
      <c r="AO577">
        <v>0</v>
      </c>
      <c r="AP577">
        <v>0</v>
      </c>
      <c r="AQ577" s="31">
        <f t="shared" si="97"/>
        <v>0</v>
      </c>
      <c r="AR577"/>
      <c r="AS577">
        <v>0</v>
      </c>
      <c r="AT577">
        <v>0</v>
      </c>
      <c r="AU577" s="16">
        <f t="shared" si="98"/>
        <v>-60</v>
      </c>
    </row>
    <row r="578" spans="1:49" x14ac:dyDescent="0.2">
      <c r="A578" s="13" t="s">
        <v>2110</v>
      </c>
      <c r="B578" s="13" t="s">
        <v>2111</v>
      </c>
      <c r="C578" s="1" t="s">
        <v>128</v>
      </c>
      <c r="D578" s="13" t="s">
        <v>328</v>
      </c>
      <c r="E578" s="13">
        <v>82</v>
      </c>
      <c r="F578" s="13">
        <v>0</v>
      </c>
      <c r="G578" s="13">
        <v>0</v>
      </c>
      <c r="H578" s="40">
        <f t="shared" ref="H578:H641" si="99">F578+G578</f>
        <v>0</v>
      </c>
      <c r="I578">
        <v>0</v>
      </c>
      <c r="J578">
        <v>0</v>
      </c>
      <c r="K578">
        <v>0</v>
      </c>
      <c r="L578" s="20">
        <f t="shared" ref="L578:L641" si="100">IF(AG578&gt;0,J578/(AG578/(AG578+AI578)),0)</f>
        <v>0</v>
      </c>
      <c r="M578">
        <v>0</v>
      </c>
      <c r="N578">
        <v>0</v>
      </c>
      <c r="O578">
        <v>0</v>
      </c>
      <c r="P578" s="15">
        <f t="shared" ref="P578:P641" si="101">IF(M578&gt;0,F578/M578,0)</f>
        <v>0</v>
      </c>
      <c r="Q578" s="15">
        <f t="shared" ref="Q578:Q641" si="102">IF(SUM(M578:O578)&gt;0,F578/SUM(M578:O578),0)</f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s="16">
        <v>1.4</v>
      </c>
      <c r="X578" s="26">
        <f t="shared" ref="X578:X641" si="103">W578/E578</f>
        <v>1.7073170731707315E-2</v>
      </c>
      <c r="Y578" s="4">
        <v>1.6</v>
      </c>
      <c r="Z578" s="32">
        <f t="shared" ref="Z578:Z641" si="104">Y578/E578</f>
        <v>1.9512195121951219E-2</v>
      </c>
      <c r="AA578" s="4">
        <v>456.16</v>
      </c>
      <c r="AB578" s="26">
        <f t="shared" ref="AB578:AB641" si="105">AA578/E578</f>
        <v>5.5629268292682932</v>
      </c>
      <c r="AC578" s="21">
        <f t="shared" ref="AC578:AC641" si="106">IF(Z578&gt;0,Z578/(Z578+AB578),0)</f>
        <v>3.495281370150297E-3</v>
      </c>
      <c r="AD578" s="13">
        <v>0</v>
      </c>
      <c r="AE578" s="13">
        <v>0</v>
      </c>
      <c r="AF578" s="21" t="str">
        <f t="shared" ref="AF578:AF641" si="107">IF((AD578+AE578)&gt;0,AD578/(AD578+AE578)," ")</f>
        <v xml:space="preserve"> </v>
      </c>
      <c r="AG578">
        <v>0</v>
      </c>
      <c r="AH578">
        <v>0</v>
      </c>
      <c r="AI578" s="42">
        <v>1</v>
      </c>
      <c r="AJ578" s="42">
        <v>2</v>
      </c>
      <c r="AK578" s="42">
        <v>0</v>
      </c>
      <c r="AL578" s="42">
        <v>3</v>
      </c>
      <c r="AM578" s="42">
        <v>2</v>
      </c>
      <c r="AN578" s="42">
        <v>0</v>
      </c>
      <c r="AO578">
        <v>1</v>
      </c>
      <c r="AP578">
        <v>4</v>
      </c>
      <c r="AQ578" s="31">
        <f t="shared" ref="AQ578:AQ641" si="108">AO578/MAX(1,AO578+AP578)</f>
        <v>0.2</v>
      </c>
      <c r="AR578">
        <v>6.57</v>
      </c>
      <c r="AS578">
        <v>0</v>
      </c>
      <c r="AT578">
        <v>1</v>
      </c>
      <c r="AU578" s="16">
        <f t="shared" ref="AU578:AU641" si="109">((AG578+AI578+AK578+AN578)-(AH578+AJ578+AL578+AM578))/MAX(1,Y578)*60</f>
        <v>-225</v>
      </c>
    </row>
    <row r="579" spans="1:49" x14ac:dyDescent="0.2">
      <c r="A579" s="13" t="s">
        <v>496</v>
      </c>
      <c r="B579" s="13" t="s">
        <v>2114</v>
      </c>
      <c r="C579" s="13" t="s">
        <v>243</v>
      </c>
      <c r="D579" s="13" t="s">
        <v>129</v>
      </c>
      <c r="E579" s="13">
        <v>60</v>
      </c>
      <c r="F579" s="13">
        <v>1</v>
      </c>
      <c r="G579" s="13">
        <v>0</v>
      </c>
      <c r="H579" s="40">
        <f t="shared" si="99"/>
        <v>1</v>
      </c>
      <c r="I579">
        <v>0</v>
      </c>
      <c r="J579">
        <v>0</v>
      </c>
      <c r="K579">
        <v>0</v>
      </c>
      <c r="L579" s="20">
        <f t="shared" si="100"/>
        <v>0</v>
      </c>
      <c r="M579">
        <v>1</v>
      </c>
      <c r="N579">
        <v>1</v>
      </c>
      <c r="O579">
        <v>1</v>
      </c>
      <c r="P579" s="15">
        <f t="shared" si="101"/>
        <v>1</v>
      </c>
      <c r="Q579" s="15">
        <f t="shared" si="102"/>
        <v>0.33333333333333331</v>
      </c>
      <c r="R579">
        <v>4</v>
      </c>
      <c r="S579">
        <v>2</v>
      </c>
      <c r="T579">
        <v>3</v>
      </c>
      <c r="U579">
        <v>1</v>
      </c>
      <c r="V579">
        <v>3</v>
      </c>
      <c r="W579" s="16">
        <v>136.4</v>
      </c>
      <c r="X579" s="26">
        <f t="shared" si="103"/>
        <v>2.2733333333333334</v>
      </c>
      <c r="Y579" s="4">
        <v>138.69</v>
      </c>
      <c r="Z579" s="32">
        <f t="shared" si="104"/>
        <v>2.3115000000000001</v>
      </c>
      <c r="AA579" s="4">
        <v>157.62</v>
      </c>
      <c r="AB579" s="26">
        <f t="shared" si="105"/>
        <v>2.6270000000000002</v>
      </c>
      <c r="AC579" s="21">
        <f t="shared" si="106"/>
        <v>0.46805710235901588</v>
      </c>
      <c r="AD579" s="13">
        <v>1</v>
      </c>
      <c r="AE579" s="13">
        <v>3</v>
      </c>
      <c r="AF579" s="21">
        <f t="shared" si="107"/>
        <v>0.25</v>
      </c>
      <c r="AG579">
        <v>1</v>
      </c>
      <c r="AH579">
        <v>12</v>
      </c>
      <c r="AI579" s="42">
        <v>10</v>
      </c>
      <c r="AJ579" s="42">
        <v>98</v>
      </c>
      <c r="AK579" s="42">
        <v>1</v>
      </c>
      <c r="AL579" s="42">
        <v>43</v>
      </c>
      <c r="AM579" s="42">
        <v>61</v>
      </c>
      <c r="AN579" s="42">
        <v>3</v>
      </c>
      <c r="AO579">
        <v>7</v>
      </c>
      <c r="AP579">
        <v>113</v>
      </c>
      <c r="AQ579" s="31">
        <f t="shared" si="108"/>
        <v>5.8333333333333334E-2</v>
      </c>
      <c r="AR579">
        <v>-9.1</v>
      </c>
      <c r="AS579">
        <v>0</v>
      </c>
      <c r="AT579">
        <v>0</v>
      </c>
      <c r="AU579" s="16">
        <f t="shared" si="109"/>
        <v>-86.091282716850529</v>
      </c>
      <c r="AV579" s="4">
        <v>1.1400000000000001</v>
      </c>
      <c r="AW579" s="4">
        <v>-12.55</v>
      </c>
    </row>
    <row r="580" spans="1:49" x14ac:dyDescent="0.2">
      <c r="A580" s="13" t="s">
        <v>2116</v>
      </c>
      <c r="B580" s="13" t="s">
        <v>2117</v>
      </c>
      <c r="C580" s="1" t="s">
        <v>190</v>
      </c>
      <c r="D580" s="13" t="s">
        <v>146</v>
      </c>
      <c r="E580" s="13">
        <v>13</v>
      </c>
      <c r="F580" s="13">
        <v>0</v>
      </c>
      <c r="G580" s="13">
        <v>0</v>
      </c>
      <c r="H580" s="40">
        <f t="shared" si="99"/>
        <v>0</v>
      </c>
      <c r="I580">
        <v>0</v>
      </c>
      <c r="J580">
        <v>0</v>
      </c>
      <c r="K580">
        <v>0</v>
      </c>
      <c r="L580" s="20">
        <f t="shared" si="100"/>
        <v>0</v>
      </c>
      <c r="M580">
        <v>0</v>
      </c>
      <c r="N580">
        <v>0</v>
      </c>
      <c r="O580">
        <v>0</v>
      </c>
      <c r="P580" s="15">
        <f t="shared" si="101"/>
        <v>0</v>
      </c>
      <c r="Q580" s="15">
        <f t="shared" si="102"/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s="16">
        <v>0</v>
      </c>
      <c r="X580" s="26">
        <f t="shared" si="103"/>
        <v>0</v>
      </c>
      <c r="Y580" s="4">
        <v>0</v>
      </c>
      <c r="Z580" s="32">
        <f t="shared" si="104"/>
        <v>0</v>
      </c>
      <c r="AA580" s="4">
        <v>70.36</v>
      </c>
      <c r="AB580" s="26">
        <f t="shared" si="105"/>
        <v>5.4123076923076923</v>
      </c>
      <c r="AC580" s="21">
        <f t="shared" si="106"/>
        <v>0</v>
      </c>
      <c r="AD580" s="13">
        <v>0</v>
      </c>
      <c r="AE580" s="13">
        <v>0</v>
      </c>
      <c r="AF580" s="21" t="str">
        <f t="shared" si="107"/>
        <v xml:space="preserve"> </v>
      </c>
      <c r="AG580">
        <v>0</v>
      </c>
      <c r="AH580">
        <v>0</v>
      </c>
      <c r="AI580" s="42">
        <v>0</v>
      </c>
      <c r="AJ580" s="42">
        <v>0</v>
      </c>
      <c r="AK580" s="42">
        <v>0</v>
      </c>
      <c r="AL580" s="42">
        <v>0</v>
      </c>
      <c r="AM580" s="42">
        <v>0</v>
      </c>
      <c r="AN580" s="42">
        <v>0</v>
      </c>
      <c r="AO580">
        <v>0</v>
      </c>
      <c r="AP580">
        <v>0</v>
      </c>
      <c r="AQ580" s="31">
        <f t="shared" si="108"/>
        <v>0</v>
      </c>
      <c r="AR580"/>
      <c r="AS580">
        <v>0</v>
      </c>
      <c r="AT580">
        <v>0</v>
      </c>
      <c r="AU580" s="16">
        <f t="shared" si="109"/>
        <v>0</v>
      </c>
    </row>
    <row r="581" spans="1:49" x14ac:dyDescent="0.2">
      <c r="A581" s="13" t="s">
        <v>927</v>
      </c>
      <c r="B581" s="13" t="s">
        <v>2117</v>
      </c>
      <c r="C581" s="1" t="s">
        <v>302</v>
      </c>
      <c r="D581" s="13" t="s">
        <v>173</v>
      </c>
      <c r="E581" s="13">
        <v>9</v>
      </c>
      <c r="F581" s="13">
        <v>0</v>
      </c>
      <c r="G581" s="13">
        <v>0</v>
      </c>
      <c r="H581" s="40">
        <f t="shared" si="99"/>
        <v>0</v>
      </c>
      <c r="I581">
        <v>0</v>
      </c>
      <c r="J581">
        <v>0</v>
      </c>
      <c r="K581">
        <v>0</v>
      </c>
      <c r="L581" s="20">
        <f t="shared" si="100"/>
        <v>0</v>
      </c>
      <c r="M581">
        <v>0</v>
      </c>
      <c r="N581">
        <v>0</v>
      </c>
      <c r="O581">
        <v>0</v>
      </c>
      <c r="P581" s="15">
        <f t="shared" si="101"/>
        <v>0</v>
      </c>
      <c r="Q581" s="15">
        <f t="shared" si="102"/>
        <v>0</v>
      </c>
      <c r="R581">
        <v>0</v>
      </c>
      <c r="S581">
        <v>2</v>
      </c>
      <c r="T581">
        <v>0</v>
      </c>
      <c r="U581">
        <v>0</v>
      </c>
      <c r="V581">
        <v>0</v>
      </c>
      <c r="W581" s="16">
        <v>5.6333333332999995</v>
      </c>
      <c r="X581" s="26">
        <f t="shared" si="103"/>
        <v>0.62592592592222218</v>
      </c>
      <c r="Y581" s="4">
        <v>3.82</v>
      </c>
      <c r="Z581" s="32">
        <f t="shared" si="104"/>
        <v>0.4244444444444444</v>
      </c>
      <c r="AA581" s="4">
        <v>32.770000000000003</v>
      </c>
      <c r="AB581" s="26">
        <f t="shared" si="105"/>
        <v>3.6411111111111114</v>
      </c>
      <c r="AC581" s="21">
        <f t="shared" si="106"/>
        <v>0.10440010931948618</v>
      </c>
      <c r="AD581" s="1"/>
      <c r="AE581" s="1"/>
      <c r="AF581" s="21" t="str">
        <f t="shared" si="107"/>
        <v xml:space="preserve"> </v>
      </c>
      <c r="AG581">
        <v>0</v>
      </c>
      <c r="AH581">
        <v>1</v>
      </c>
      <c r="AI581" s="42">
        <v>2</v>
      </c>
      <c r="AJ581" s="42">
        <v>3</v>
      </c>
      <c r="AK581" s="42">
        <v>0</v>
      </c>
      <c r="AL581" s="42">
        <v>1</v>
      </c>
      <c r="AM581" s="42">
        <v>0</v>
      </c>
      <c r="AN581" s="42">
        <v>0</v>
      </c>
      <c r="AO581">
        <v>2</v>
      </c>
      <c r="AP581">
        <v>1</v>
      </c>
      <c r="AQ581" s="31">
        <f t="shared" si="108"/>
        <v>0.66666666666666663</v>
      </c>
      <c r="AR581">
        <v>53.62</v>
      </c>
      <c r="AS581">
        <v>0</v>
      </c>
      <c r="AT581">
        <v>0</v>
      </c>
      <c r="AU581" s="16">
        <f t="shared" si="109"/>
        <v>-47.120418848167546</v>
      </c>
      <c r="AV581" s="4">
        <v>0</v>
      </c>
      <c r="AW581" s="4">
        <v>-5.26</v>
      </c>
    </row>
    <row r="582" spans="1:49" x14ac:dyDescent="0.2">
      <c r="A582" s="13" t="s">
        <v>496</v>
      </c>
      <c r="B582" s="13" t="s">
        <v>2121</v>
      </c>
      <c r="C582" s="13" t="s">
        <v>584</v>
      </c>
      <c r="D582" s="13" t="s">
        <v>146</v>
      </c>
      <c r="E582" s="13">
        <v>11</v>
      </c>
      <c r="F582" s="13">
        <v>0</v>
      </c>
      <c r="G582" s="13">
        <v>0</v>
      </c>
      <c r="H582" s="40">
        <f t="shared" si="99"/>
        <v>0</v>
      </c>
      <c r="I582">
        <v>0</v>
      </c>
      <c r="J582">
        <v>0</v>
      </c>
      <c r="K582">
        <v>0</v>
      </c>
      <c r="L582" s="20">
        <f t="shared" si="100"/>
        <v>0</v>
      </c>
      <c r="M582">
        <v>0</v>
      </c>
      <c r="N582">
        <v>0</v>
      </c>
      <c r="O582">
        <v>0</v>
      </c>
      <c r="P582" s="15">
        <f t="shared" si="101"/>
        <v>0</v>
      </c>
      <c r="Q582" s="15">
        <f t="shared" si="102"/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s="16">
        <v>0</v>
      </c>
      <c r="X582" s="26">
        <f t="shared" si="103"/>
        <v>0</v>
      </c>
      <c r="Y582" s="4">
        <v>0</v>
      </c>
      <c r="Z582" s="32">
        <f t="shared" si="104"/>
        <v>0</v>
      </c>
      <c r="AA582" s="4">
        <v>56.38</v>
      </c>
      <c r="AB582" s="26">
        <f t="shared" si="105"/>
        <v>5.1254545454545459</v>
      </c>
      <c r="AC582" s="21">
        <f t="shared" si="106"/>
        <v>0</v>
      </c>
      <c r="AD582" s="13">
        <v>0</v>
      </c>
      <c r="AE582" s="13">
        <v>0</v>
      </c>
      <c r="AF582" s="21" t="str">
        <f t="shared" si="107"/>
        <v xml:space="preserve"> </v>
      </c>
      <c r="AG582">
        <v>0</v>
      </c>
      <c r="AH582">
        <v>0</v>
      </c>
      <c r="AI582" s="42">
        <v>0</v>
      </c>
      <c r="AJ582" s="42">
        <v>0</v>
      </c>
      <c r="AK582" s="42">
        <v>0</v>
      </c>
      <c r="AL582" s="42">
        <v>0</v>
      </c>
      <c r="AM582" s="42">
        <v>0</v>
      </c>
      <c r="AN582" s="42">
        <v>0</v>
      </c>
      <c r="AO582">
        <v>0</v>
      </c>
      <c r="AP582">
        <v>0</v>
      </c>
      <c r="AQ582" s="31">
        <f t="shared" si="108"/>
        <v>0</v>
      </c>
      <c r="AR582"/>
      <c r="AS582">
        <v>0</v>
      </c>
      <c r="AT582">
        <v>0</v>
      </c>
      <c r="AU582" s="16">
        <f t="shared" si="109"/>
        <v>0</v>
      </c>
    </row>
    <row r="583" spans="1:49" x14ac:dyDescent="0.2">
      <c r="A583" s="13" t="s">
        <v>519</v>
      </c>
      <c r="B583" s="13" t="s">
        <v>2124</v>
      </c>
      <c r="C583" s="1" t="s">
        <v>162</v>
      </c>
      <c r="D583" s="13" t="s">
        <v>503</v>
      </c>
      <c r="E583" s="13">
        <v>82</v>
      </c>
      <c r="F583" s="13">
        <v>1</v>
      </c>
      <c r="G583" s="13">
        <v>1</v>
      </c>
      <c r="H583" s="40">
        <f t="shared" si="99"/>
        <v>2</v>
      </c>
      <c r="I583">
        <v>1</v>
      </c>
      <c r="J583">
        <v>1</v>
      </c>
      <c r="K583">
        <v>0</v>
      </c>
      <c r="L583" s="20">
        <f t="shared" si="100"/>
        <v>6.5</v>
      </c>
      <c r="M583">
        <v>6</v>
      </c>
      <c r="N583">
        <v>2</v>
      </c>
      <c r="O583">
        <v>1</v>
      </c>
      <c r="P583" s="15">
        <f t="shared" si="101"/>
        <v>0.16666666666666666</v>
      </c>
      <c r="Q583" s="15">
        <f t="shared" si="102"/>
        <v>0.1111111111111111</v>
      </c>
      <c r="R583">
        <v>7</v>
      </c>
      <c r="S583">
        <v>1</v>
      </c>
      <c r="T583">
        <v>2</v>
      </c>
      <c r="U583">
        <v>0</v>
      </c>
      <c r="V583">
        <v>15</v>
      </c>
      <c r="W583" s="16">
        <v>147.78333333329999</v>
      </c>
      <c r="X583" s="26">
        <f t="shared" si="103"/>
        <v>1.802235772357317</v>
      </c>
      <c r="Y583" s="4">
        <v>144.16</v>
      </c>
      <c r="Z583" s="32">
        <f t="shared" si="104"/>
        <v>1.7580487804878049</v>
      </c>
      <c r="AA583" s="4">
        <v>255.28</v>
      </c>
      <c r="AB583" s="26">
        <f t="shared" si="105"/>
        <v>3.1131707317073172</v>
      </c>
      <c r="AC583" s="21">
        <f t="shared" si="106"/>
        <v>0.36090526737432405</v>
      </c>
      <c r="AD583" s="13">
        <v>106</v>
      </c>
      <c r="AE583" s="13">
        <v>92</v>
      </c>
      <c r="AF583" s="21">
        <f t="shared" si="107"/>
        <v>0.53535353535353536</v>
      </c>
      <c r="AG583">
        <v>2</v>
      </c>
      <c r="AH583">
        <v>13</v>
      </c>
      <c r="AI583" s="42">
        <v>11</v>
      </c>
      <c r="AJ583" s="42">
        <v>108</v>
      </c>
      <c r="AK583" s="42">
        <v>2</v>
      </c>
      <c r="AL583" s="42">
        <v>47</v>
      </c>
      <c r="AM583" s="42">
        <v>57</v>
      </c>
      <c r="AN583" s="42">
        <v>4</v>
      </c>
      <c r="AO583">
        <v>17</v>
      </c>
      <c r="AP583">
        <v>117</v>
      </c>
      <c r="AQ583" s="31">
        <f t="shared" si="108"/>
        <v>0.12686567164179105</v>
      </c>
      <c r="AR583">
        <v>4.47</v>
      </c>
      <c r="AS583">
        <v>0</v>
      </c>
      <c r="AT583">
        <v>1</v>
      </c>
      <c r="AU583" s="16">
        <f t="shared" si="109"/>
        <v>-85.73806881243064</v>
      </c>
      <c r="AV583" s="4">
        <v>4.1900000000000004</v>
      </c>
      <c r="AW583" s="4">
        <v>-1.19</v>
      </c>
    </row>
    <row r="584" spans="1:49" x14ac:dyDescent="0.2">
      <c r="A584" s="13" t="s">
        <v>529</v>
      </c>
      <c r="B584" s="13" t="s">
        <v>2126</v>
      </c>
      <c r="C584" s="1" t="s">
        <v>322</v>
      </c>
      <c r="D584" s="13" t="s">
        <v>173</v>
      </c>
      <c r="E584" s="13">
        <v>76</v>
      </c>
      <c r="F584" s="13">
        <v>0</v>
      </c>
      <c r="G584" s="13">
        <v>0</v>
      </c>
      <c r="H584" s="40">
        <f t="shared" si="99"/>
        <v>0</v>
      </c>
      <c r="I584">
        <v>0</v>
      </c>
      <c r="J584">
        <v>0</v>
      </c>
      <c r="K584">
        <v>0</v>
      </c>
      <c r="L584" s="20">
        <f t="shared" si="100"/>
        <v>0</v>
      </c>
      <c r="M584">
        <v>0</v>
      </c>
      <c r="N584">
        <v>1</v>
      </c>
      <c r="O584">
        <v>1</v>
      </c>
      <c r="P584" s="15">
        <f t="shared" si="101"/>
        <v>0</v>
      </c>
      <c r="Q584" s="15">
        <f t="shared" si="102"/>
        <v>0</v>
      </c>
      <c r="R584">
        <v>15</v>
      </c>
      <c r="S584">
        <v>3</v>
      </c>
      <c r="T584">
        <v>3</v>
      </c>
      <c r="U584">
        <v>2</v>
      </c>
      <c r="V584">
        <v>4</v>
      </c>
      <c r="W584" s="16">
        <v>134.9166666667</v>
      </c>
      <c r="X584" s="26">
        <f t="shared" si="103"/>
        <v>1.7752192982460526</v>
      </c>
      <c r="Y584" s="4">
        <v>128.5</v>
      </c>
      <c r="Z584" s="32">
        <f t="shared" si="104"/>
        <v>1.6907894736842106</v>
      </c>
      <c r="AA584" s="4">
        <v>195.07</v>
      </c>
      <c r="AB584" s="26">
        <f t="shared" si="105"/>
        <v>2.5667105263157892</v>
      </c>
      <c r="AC584" s="21">
        <f t="shared" si="106"/>
        <v>0.39713199616775352</v>
      </c>
      <c r="AD584" s="1"/>
      <c r="AE584" s="1"/>
      <c r="AF584" s="21" t="str">
        <f t="shared" si="107"/>
        <v xml:space="preserve"> </v>
      </c>
      <c r="AG584">
        <v>2</v>
      </c>
      <c r="AH584">
        <v>12</v>
      </c>
      <c r="AI584" s="42">
        <v>19</v>
      </c>
      <c r="AJ584" s="42">
        <v>113</v>
      </c>
      <c r="AK584" s="42">
        <v>7</v>
      </c>
      <c r="AL584" s="42">
        <v>38</v>
      </c>
      <c r="AM584" s="42">
        <v>59</v>
      </c>
      <c r="AN584" s="42">
        <v>6</v>
      </c>
      <c r="AO584">
        <v>22</v>
      </c>
      <c r="AP584">
        <v>102</v>
      </c>
      <c r="AQ584" s="31">
        <f t="shared" si="108"/>
        <v>0.17741935483870969</v>
      </c>
      <c r="AR584">
        <v>5.48</v>
      </c>
      <c r="AS584">
        <v>0</v>
      </c>
      <c r="AT584">
        <v>2</v>
      </c>
      <c r="AU584" s="16">
        <f t="shared" si="109"/>
        <v>-87.782101167315176</v>
      </c>
      <c r="AV584" s="4">
        <v>12.82</v>
      </c>
      <c r="AW584" s="4">
        <v>8.06</v>
      </c>
    </row>
    <row r="585" spans="1:49" x14ac:dyDescent="0.2">
      <c r="A585" s="13" t="s">
        <v>665</v>
      </c>
      <c r="B585" s="13" t="s">
        <v>2129</v>
      </c>
      <c r="C585" s="13" t="s">
        <v>136</v>
      </c>
      <c r="D585" s="13" t="s">
        <v>173</v>
      </c>
      <c r="E585" s="13">
        <v>6</v>
      </c>
      <c r="F585" s="13">
        <v>0</v>
      </c>
      <c r="G585" s="13">
        <v>0</v>
      </c>
      <c r="H585" s="40">
        <f t="shared" si="99"/>
        <v>0</v>
      </c>
      <c r="I585">
        <v>0</v>
      </c>
      <c r="J585">
        <v>0</v>
      </c>
      <c r="K585">
        <v>0</v>
      </c>
      <c r="L585" s="20">
        <f t="shared" si="100"/>
        <v>0</v>
      </c>
      <c r="M585">
        <v>0</v>
      </c>
      <c r="N585">
        <v>0</v>
      </c>
      <c r="O585">
        <v>0</v>
      </c>
      <c r="P585" s="15">
        <f t="shared" si="101"/>
        <v>0</v>
      </c>
      <c r="Q585" s="15">
        <f t="shared" si="102"/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s="16">
        <v>0.9</v>
      </c>
      <c r="X585" s="26">
        <f t="shared" si="103"/>
        <v>0.15</v>
      </c>
      <c r="Y585" s="4">
        <v>0.57000000000000006</v>
      </c>
      <c r="Z585" s="32">
        <f t="shared" si="104"/>
        <v>9.5000000000000015E-2</v>
      </c>
      <c r="AA585" s="4">
        <v>26.56</v>
      </c>
      <c r="AB585" s="26">
        <f t="shared" si="105"/>
        <v>4.4266666666666667</v>
      </c>
      <c r="AC585" s="21">
        <f t="shared" si="106"/>
        <v>2.1009952082565429E-2</v>
      </c>
      <c r="AD585" s="1"/>
      <c r="AE585" s="1"/>
      <c r="AF585" s="21" t="str">
        <f t="shared" si="107"/>
        <v xml:space="preserve"> </v>
      </c>
      <c r="AG585">
        <v>0</v>
      </c>
      <c r="AH585">
        <v>0</v>
      </c>
      <c r="AI585" s="42">
        <v>1</v>
      </c>
      <c r="AJ585" s="42">
        <v>0</v>
      </c>
      <c r="AK585" s="42">
        <v>0</v>
      </c>
      <c r="AL585" s="42">
        <v>0</v>
      </c>
      <c r="AM585" s="42">
        <v>0</v>
      </c>
      <c r="AN585" s="42">
        <v>1</v>
      </c>
      <c r="AO585">
        <v>1</v>
      </c>
      <c r="AP585">
        <v>0</v>
      </c>
      <c r="AQ585" s="31">
        <f t="shared" si="108"/>
        <v>1</v>
      </c>
      <c r="AR585">
        <v>91.3</v>
      </c>
      <c r="AS585">
        <v>0</v>
      </c>
      <c r="AT585">
        <v>0</v>
      </c>
      <c r="AU585" s="16">
        <f t="shared" si="109"/>
        <v>120</v>
      </c>
    </row>
    <row r="586" spans="1:49" x14ac:dyDescent="0.2">
      <c r="A586" s="13" t="s">
        <v>320</v>
      </c>
      <c r="B586" s="13" t="s">
        <v>2131</v>
      </c>
      <c r="C586" s="1" t="s">
        <v>287</v>
      </c>
      <c r="D586" s="13" t="s">
        <v>154</v>
      </c>
      <c r="E586" s="13">
        <v>60</v>
      </c>
      <c r="F586" s="13">
        <v>0</v>
      </c>
      <c r="G586" s="13">
        <v>0</v>
      </c>
      <c r="H586" s="40">
        <f t="shared" si="99"/>
        <v>0</v>
      </c>
      <c r="I586">
        <v>0</v>
      </c>
      <c r="J586">
        <v>0</v>
      </c>
      <c r="K586">
        <v>0</v>
      </c>
      <c r="L586" s="20">
        <f t="shared" si="100"/>
        <v>0</v>
      </c>
      <c r="M586">
        <v>0</v>
      </c>
      <c r="N586">
        <v>0</v>
      </c>
      <c r="O586">
        <v>0</v>
      </c>
      <c r="P586" s="15">
        <f t="shared" si="101"/>
        <v>0</v>
      </c>
      <c r="Q586" s="15">
        <f t="shared" si="102"/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s="16">
        <v>1.8166666667</v>
      </c>
      <c r="X586" s="26">
        <f t="shared" si="103"/>
        <v>3.0277777778333334E-2</v>
      </c>
      <c r="Y586" s="4">
        <v>1.59</v>
      </c>
      <c r="Z586" s="32">
        <f t="shared" si="104"/>
        <v>2.6500000000000003E-2</v>
      </c>
      <c r="AA586" s="4">
        <v>244.5</v>
      </c>
      <c r="AB586" s="26">
        <f t="shared" si="105"/>
        <v>4.0750000000000002</v>
      </c>
      <c r="AC586" s="21">
        <f t="shared" si="106"/>
        <v>6.4610508350603432E-3</v>
      </c>
      <c r="AD586" s="13">
        <v>4</v>
      </c>
      <c r="AE586" s="13">
        <v>1</v>
      </c>
      <c r="AF586" s="21">
        <f t="shared" si="107"/>
        <v>0.8</v>
      </c>
      <c r="AG586">
        <v>0</v>
      </c>
      <c r="AH586">
        <v>0</v>
      </c>
      <c r="AI586" s="42">
        <v>0</v>
      </c>
      <c r="AJ586" s="42">
        <v>0</v>
      </c>
      <c r="AK586" s="42">
        <v>0</v>
      </c>
      <c r="AL586" s="42">
        <v>1</v>
      </c>
      <c r="AM586" s="42">
        <v>0</v>
      </c>
      <c r="AN586" s="42">
        <v>0</v>
      </c>
      <c r="AO586">
        <v>0</v>
      </c>
      <c r="AP586">
        <v>1</v>
      </c>
      <c r="AQ586" s="31">
        <f t="shared" si="108"/>
        <v>0</v>
      </c>
      <c r="AR586">
        <v>-16.38</v>
      </c>
      <c r="AS586">
        <v>0</v>
      </c>
      <c r="AT586">
        <v>0</v>
      </c>
      <c r="AU586" s="16">
        <f t="shared" si="109"/>
        <v>-37.735849056603769</v>
      </c>
      <c r="AV586" s="4">
        <v>28.57</v>
      </c>
      <c r="AW586" s="4">
        <v>19.93</v>
      </c>
    </row>
    <row r="587" spans="1:49" x14ac:dyDescent="0.2">
      <c r="A587" s="13" t="s">
        <v>361</v>
      </c>
      <c r="B587" s="13" t="s">
        <v>2133</v>
      </c>
      <c r="C587" s="1" t="s">
        <v>363</v>
      </c>
      <c r="D587" s="13" t="s">
        <v>173</v>
      </c>
      <c r="E587" s="13">
        <v>36</v>
      </c>
      <c r="F587" s="13">
        <v>0</v>
      </c>
      <c r="G587" s="13">
        <v>0</v>
      </c>
      <c r="H587" s="40">
        <f t="shared" si="99"/>
        <v>0</v>
      </c>
      <c r="I587">
        <v>0</v>
      </c>
      <c r="J587">
        <v>0</v>
      </c>
      <c r="K587">
        <v>0</v>
      </c>
      <c r="L587" s="20">
        <f t="shared" si="100"/>
        <v>0</v>
      </c>
      <c r="M587">
        <v>3</v>
      </c>
      <c r="N587">
        <v>1</v>
      </c>
      <c r="O587">
        <v>0</v>
      </c>
      <c r="P587" s="15">
        <f t="shared" si="101"/>
        <v>0</v>
      </c>
      <c r="Q587" s="15">
        <f t="shared" si="102"/>
        <v>0</v>
      </c>
      <c r="R587">
        <v>8</v>
      </c>
      <c r="S587">
        <v>5</v>
      </c>
      <c r="T587">
        <v>0</v>
      </c>
      <c r="U587">
        <v>1</v>
      </c>
      <c r="V587">
        <v>4</v>
      </c>
      <c r="W587" s="16">
        <v>38.5333333333</v>
      </c>
      <c r="X587" s="26">
        <f t="shared" si="103"/>
        <v>1.0703703703694445</v>
      </c>
      <c r="Y587" s="4">
        <v>38.090000000000003</v>
      </c>
      <c r="Z587" s="32">
        <f t="shared" si="104"/>
        <v>1.0580555555555557</v>
      </c>
      <c r="AA587" s="4">
        <v>153.6</v>
      </c>
      <c r="AB587" s="26">
        <f t="shared" si="105"/>
        <v>4.2666666666666666</v>
      </c>
      <c r="AC587" s="21">
        <f t="shared" si="106"/>
        <v>0.19870624445719653</v>
      </c>
      <c r="AD587" s="1"/>
      <c r="AE587" s="1"/>
      <c r="AF587" s="21" t="str">
        <f t="shared" si="107"/>
        <v xml:space="preserve"> </v>
      </c>
      <c r="AG587">
        <v>1</v>
      </c>
      <c r="AH587">
        <v>6</v>
      </c>
      <c r="AI587" s="42">
        <v>7</v>
      </c>
      <c r="AJ587" s="42">
        <v>21</v>
      </c>
      <c r="AK587" s="42">
        <v>3</v>
      </c>
      <c r="AL587" s="42">
        <v>14</v>
      </c>
      <c r="AM587" s="42">
        <v>20</v>
      </c>
      <c r="AN587" s="42">
        <v>0</v>
      </c>
      <c r="AO587">
        <v>5</v>
      </c>
      <c r="AP587">
        <v>34</v>
      </c>
      <c r="AQ587" s="31">
        <f t="shared" si="108"/>
        <v>0.12820512820512819</v>
      </c>
      <c r="AR587">
        <v>-2.31</v>
      </c>
      <c r="AS587">
        <v>0</v>
      </c>
      <c r="AT587">
        <v>0</v>
      </c>
      <c r="AU587" s="16">
        <f t="shared" si="109"/>
        <v>-78.760829614071937</v>
      </c>
      <c r="AV587" s="4">
        <v>7.69</v>
      </c>
      <c r="AW587" s="4">
        <v>1.92</v>
      </c>
    </row>
    <row r="588" spans="1:49" x14ac:dyDescent="0.2">
      <c r="A588" s="13" t="s">
        <v>396</v>
      </c>
      <c r="B588" s="13" t="s">
        <v>2136</v>
      </c>
      <c r="C588" s="1" t="s">
        <v>190</v>
      </c>
      <c r="D588" s="13" t="s">
        <v>173</v>
      </c>
      <c r="E588" s="13">
        <v>1</v>
      </c>
      <c r="F588" s="13">
        <v>0</v>
      </c>
      <c r="G588" s="13">
        <v>0</v>
      </c>
      <c r="H588" s="40">
        <f t="shared" si="99"/>
        <v>0</v>
      </c>
      <c r="I588">
        <v>0</v>
      </c>
      <c r="J588">
        <v>0</v>
      </c>
      <c r="K588">
        <v>0</v>
      </c>
      <c r="L588" s="20">
        <f t="shared" si="100"/>
        <v>0</v>
      </c>
      <c r="M588">
        <v>0</v>
      </c>
      <c r="N588">
        <v>0</v>
      </c>
      <c r="O588">
        <v>0</v>
      </c>
      <c r="P588" s="15">
        <f t="shared" si="101"/>
        <v>0</v>
      </c>
      <c r="Q588" s="15">
        <f t="shared" si="102"/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s="16">
        <v>0</v>
      </c>
      <c r="X588" s="26">
        <f t="shared" si="103"/>
        <v>0</v>
      </c>
      <c r="Y588" s="4">
        <v>0</v>
      </c>
      <c r="Z588" s="32">
        <f t="shared" si="104"/>
        <v>0</v>
      </c>
      <c r="AA588" s="4">
        <v>4.59</v>
      </c>
      <c r="AB588" s="26">
        <f t="shared" si="105"/>
        <v>4.59</v>
      </c>
      <c r="AC588" s="21">
        <f t="shared" si="106"/>
        <v>0</v>
      </c>
      <c r="AD588" s="1"/>
      <c r="AE588" s="1"/>
      <c r="AF588" s="21" t="str">
        <f t="shared" si="107"/>
        <v xml:space="preserve"> </v>
      </c>
      <c r="AG588">
        <v>0</v>
      </c>
      <c r="AH588">
        <v>0</v>
      </c>
      <c r="AI588" s="42">
        <v>0</v>
      </c>
      <c r="AJ588" s="42">
        <v>0</v>
      </c>
      <c r="AK588" s="42">
        <v>0</v>
      </c>
      <c r="AL588" s="42">
        <v>0</v>
      </c>
      <c r="AM588" s="42">
        <v>0</v>
      </c>
      <c r="AN588" s="42">
        <v>0</v>
      </c>
      <c r="AO588">
        <v>0</v>
      </c>
      <c r="AP588">
        <v>0</v>
      </c>
      <c r="AQ588" s="31">
        <f t="shared" si="108"/>
        <v>0</v>
      </c>
      <c r="AR588"/>
      <c r="AS588">
        <v>0</v>
      </c>
      <c r="AT588">
        <v>0</v>
      </c>
      <c r="AU588" s="16">
        <f t="shared" si="109"/>
        <v>0</v>
      </c>
    </row>
    <row r="589" spans="1:49" x14ac:dyDescent="0.2">
      <c r="A589" s="13" t="s">
        <v>1931</v>
      </c>
      <c r="B589" s="13" t="s">
        <v>2137</v>
      </c>
      <c r="C589" s="1" t="s">
        <v>302</v>
      </c>
      <c r="D589" s="13" t="s">
        <v>173</v>
      </c>
      <c r="E589" s="13">
        <v>44</v>
      </c>
      <c r="F589" s="13">
        <v>0</v>
      </c>
      <c r="G589" s="13">
        <v>0</v>
      </c>
      <c r="H589" s="40">
        <f t="shared" si="99"/>
        <v>0</v>
      </c>
      <c r="I589">
        <v>0</v>
      </c>
      <c r="J589">
        <v>0</v>
      </c>
      <c r="K589">
        <v>0</v>
      </c>
      <c r="L589" s="20">
        <f t="shared" si="100"/>
        <v>0</v>
      </c>
      <c r="M589">
        <v>0</v>
      </c>
      <c r="N589">
        <v>0</v>
      </c>
      <c r="O589">
        <v>0</v>
      </c>
      <c r="P589" s="15">
        <f t="shared" si="101"/>
        <v>0</v>
      </c>
      <c r="Q589" s="15">
        <f t="shared" si="102"/>
        <v>0</v>
      </c>
      <c r="R589">
        <v>5</v>
      </c>
      <c r="S589">
        <v>11</v>
      </c>
      <c r="T589">
        <v>1</v>
      </c>
      <c r="U589">
        <v>0</v>
      </c>
      <c r="V589">
        <v>3</v>
      </c>
      <c r="W589" s="16">
        <v>77.55</v>
      </c>
      <c r="X589" s="26">
        <f t="shared" si="103"/>
        <v>1.7625</v>
      </c>
      <c r="Y589" s="4">
        <v>74.900000000000006</v>
      </c>
      <c r="Z589" s="32">
        <f t="shared" si="104"/>
        <v>1.7022727272727274</v>
      </c>
      <c r="AA589" s="4">
        <v>162.12</v>
      </c>
      <c r="AB589" s="26">
        <f t="shared" si="105"/>
        <v>3.6845454545454546</v>
      </c>
      <c r="AC589" s="21">
        <f t="shared" si="106"/>
        <v>0.31600708800945071</v>
      </c>
      <c r="AD589" s="1"/>
      <c r="AE589" s="1"/>
      <c r="AF589" s="21" t="str">
        <f t="shared" si="107"/>
        <v xml:space="preserve"> </v>
      </c>
      <c r="AG589">
        <v>0</v>
      </c>
      <c r="AH589">
        <v>9</v>
      </c>
      <c r="AI589" s="42">
        <v>9</v>
      </c>
      <c r="AJ589" s="42">
        <v>59</v>
      </c>
      <c r="AK589" s="42">
        <v>3</v>
      </c>
      <c r="AL589" s="42">
        <v>25</v>
      </c>
      <c r="AM589" s="42">
        <v>18</v>
      </c>
      <c r="AN589" s="42">
        <v>5</v>
      </c>
      <c r="AO589">
        <v>7</v>
      </c>
      <c r="AP589">
        <v>55</v>
      </c>
      <c r="AQ589" s="31">
        <f t="shared" si="108"/>
        <v>0.11290322580645161</v>
      </c>
      <c r="AR589">
        <v>3.6</v>
      </c>
      <c r="AS589">
        <v>1</v>
      </c>
      <c r="AT589">
        <v>1</v>
      </c>
      <c r="AU589" s="16">
        <f t="shared" si="109"/>
        <v>-75.300400534045394</v>
      </c>
      <c r="AV589" s="4">
        <v>18.87</v>
      </c>
      <c r="AW589" s="4">
        <v>13.73</v>
      </c>
    </row>
    <row r="590" spans="1:49" x14ac:dyDescent="0.2">
      <c r="A590" s="13" t="s">
        <v>1742</v>
      </c>
      <c r="B590" s="13" t="s">
        <v>2140</v>
      </c>
      <c r="C590" s="1" t="s">
        <v>190</v>
      </c>
      <c r="D590" s="13" t="s">
        <v>173</v>
      </c>
      <c r="E590" s="13">
        <v>78</v>
      </c>
      <c r="F590" s="13">
        <v>0</v>
      </c>
      <c r="G590" s="13">
        <v>0</v>
      </c>
      <c r="H590" s="40">
        <f t="shared" si="99"/>
        <v>0</v>
      </c>
      <c r="I590">
        <v>0</v>
      </c>
      <c r="J590">
        <v>0</v>
      </c>
      <c r="K590">
        <v>0</v>
      </c>
      <c r="L590" s="20">
        <f t="shared" si="100"/>
        <v>0</v>
      </c>
      <c r="M590">
        <v>1</v>
      </c>
      <c r="N590">
        <v>0</v>
      </c>
      <c r="O590">
        <v>2</v>
      </c>
      <c r="P590" s="15">
        <f t="shared" si="101"/>
        <v>0</v>
      </c>
      <c r="Q590" s="15">
        <f t="shared" si="102"/>
        <v>0</v>
      </c>
      <c r="R590">
        <v>33</v>
      </c>
      <c r="S590">
        <v>19</v>
      </c>
      <c r="T590">
        <v>9</v>
      </c>
      <c r="U590">
        <v>6</v>
      </c>
      <c r="V590">
        <v>3</v>
      </c>
      <c r="W590" s="16">
        <v>217.48333333330001</v>
      </c>
      <c r="X590" s="26">
        <f t="shared" si="103"/>
        <v>2.7882478632474359</v>
      </c>
      <c r="Y590" s="4">
        <v>222.59</v>
      </c>
      <c r="Z590" s="32">
        <f t="shared" si="104"/>
        <v>2.8537179487179487</v>
      </c>
      <c r="AA590" s="4">
        <v>181.24</v>
      </c>
      <c r="AB590" s="26">
        <f t="shared" si="105"/>
        <v>2.3235897435897437</v>
      </c>
      <c r="AC590" s="21">
        <f t="shared" si="106"/>
        <v>0.5511972859866775</v>
      </c>
      <c r="AD590" s="1"/>
      <c r="AE590" s="1"/>
      <c r="AF590" s="21" t="str">
        <f t="shared" si="107"/>
        <v xml:space="preserve"> </v>
      </c>
      <c r="AG590">
        <v>1</v>
      </c>
      <c r="AH590">
        <v>31</v>
      </c>
      <c r="AI590" s="42">
        <v>32</v>
      </c>
      <c r="AJ590" s="42">
        <v>177</v>
      </c>
      <c r="AK590" s="42">
        <v>6</v>
      </c>
      <c r="AL590" s="42">
        <v>108</v>
      </c>
      <c r="AM590" s="42">
        <v>103</v>
      </c>
      <c r="AN590" s="42">
        <v>4</v>
      </c>
      <c r="AO590">
        <v>24</v>
      </c>
      <c r="AP590">
        <v>233</v>
      </c>
      <c r="AQ590" s="31">
        <f t="shared" si="108"/>
        <v>9.3385214007782102E-2</v>
      </c>
      <c r="AR590">
        <v>-4.8600000000000003</v>
      </c>
      <c r="AS590">
        <v>1</v>
      </c>
      <c r="AT590">
        <v>3</v>
      </c>
      <c r="AU590" s="16">
        <f t="shared" si="109"/>
        <v>-101.35226200637943</v>
      </c>
      <c r="AV590" s="4">
        <v>3.73</v>
      </c>
      <c r="AW590" s="4">
        <v>-4.96</v>
      </c>
    </row>
    <row r="591" spans="1:49" x14ac:dyDescent="0.2">
      <c r="A591" s="13" t="s">
        <v>2142</v>
      </c>
      <c r="B591" s="13" t="s">
        <v>2143</v>
      </c>
      <c r="C591" s="1" t="s">
        <v>249</v>
      </c>
      <c r="D591" s="13" t="s">
        <v>154</v>
      </c>
      <c r="E591" s="13">
        <v>1</v>
      </c>
      <c r="F591" s="13">
        <v>0</v>
      </c>
      <c r="G591" s="13">
        <v>0</v>
      </c>
      <c r="H591" s="40">
        <f t="shared" si="99"/>
        <v>0</v>
      </c>
      <c r="I591">
        <v>0</v>
      </c>
      <c r="J591">
        <v>0</v>
      </c>
      <c r="K591">
        <v>0</v>
      </c>
      <c r="L591" s="20">
        <f t="shared" si="100"/>
        <v>0</v>
      </c>
      <c r="M591">
        <v>0</v>
      </c>
      <c r="N591">
        <v>0</v>
      </c>
      <c r="O591">
        <v>0</v>
      </c>
      <c r="P591" s="15">
        <f t="shared" si="101"/>
        <v>0</v>
      </c>
      <c r="Q591" s="15">
        <f t="shared" si="102"/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s="16">
        <v>0</v>
      </c>
      <c r="X591" s="26">
        <f t="shared" si="103"/>
        <v>0</v>
      </c>
      <c r="Y591" s="4">
        <v>0</v>
      </c>
      <c r="Z591" s="32">
        <f t="shared" si="104"/>
        <v>0</v>
      </c>
      <c r="AA591" s="4">
        <v>6.06</v>
      </c>
      <c r="AB591" s="26">
        <f t="shared" si="105"/>
        <v>6.06</v>
      </c>
      <c r="AC591" s="21">
        <f t="shared" si="106"/>
        <v>0</v>
      </c>
      <c r="AD591" s="13">
        <v>0</v>
      </c>
      <c r="AE591" s="13">
        <v>0</v>
      </c>
      <c r="AF591" s="21" t="str">
        <f t="shared" si="107"/>
        <v xml:space="preserve"> </v>
      </c>
      <c r="AG591">
        <v>0</v>
      </c>
      <c r="AH591">
        <v>0</v>
      </c>
      <c r="AI591" s="42">
        <v>0</v>
      </c>
      <c r="AJ591" s="42">
        <v>0</v>
      </c>
      <c r="AK591" s="42">
        <v>0</v>
      </c>
      <c r="AL591" s="42">
        <v>0</v>
      </c>
      <c r="AM591" s="42">
        <v>0</v>
      </c>
      <c r="AN591" s="42">
        <v>0</v>
      </c>
      <c r="AO591">
        <v>0</v>
      </c>
      <c r="AP591">
        <v>0</v>
      </c>
      <c r="AQ591" s="31">
        <f t="shared" si="108"/>
        <v>0</v>
      </c>
      <c r="AR591"/>
      <c r="AS591">
        <v>0</v>
      </c>
      <c r="AT591">
        <v>0</v>
      </c>
      <c r="AU591" s="16">
        <f t="shared" si="109"/>
        <v>0</v>
      </c>
    </row>
    <row r="592" spans="1:49" x14ac:dyDescent="0.2">
      <c r="A592" s="13" t="s">
        <v>2146</v>
      </c>
      <c r="B592" s="13" t="s">
        <v>2147</v>
      </c>
      <c r="C592" s="1" t="s">
        <v>264</v>
      </c>
      <c r="D592" s="13" t="s">
        <v>328</v>
      </c>
      <c r="E592" s="13">
        <v>72</v>
      </c>
      <c r="F592" s="13">
        <v>0</v>
      </c>
      <c r="G592" s="13">
        <v>0</v>
      </c>
      <c r="H592" s="40">
        <f t="shared" si="99"/>
        <v>0</v>
      </c>
      <c r="I592">
        <v>0</v>
      </c>
      <c r="J592">
        <v>0</v>
      </c>
      <c r="K592">
        <v>0</v>
      </c>
      <c r="L592" s="20">
        <f t="shared" si="100"/>
        <v>0</v>
      </c>
      <c r="M592">
        <v>10</v>
      </c>
      <c r="N592">
        <v>3</v>
      </c>
      <c r="O592">
        <v>1</v>
      </c>
      <c r="P592" s="15">
        <f t="shared" si="101"/>
        <v>0</v>
      </c>
      <c r="Q592" s="15">
        <f t="shared" si="102"/>
        <v>0</v>
      </c>
      <c r="R592">
        <v>6</v>
      </c>
      <c r="S592">
        <v>3</v>
      </c>
      <c r="T592">
        <v>2</v>
      </c>
      <c r="U592">
        <v>0</v>
      </c>
      <c r="V592">
        <v>4</v>
      </c>
      <c r="W592" s="16">
        <v>95.283333333300007</v>
      </c>
      <c r="X592" s="26">
        <f t="shared" si="103"/>
        <v>1.3233796296291667</v>
      </c>
      <c r="Y592" s="4">
        <v>83.09</v>
      </c>
      <c r="Z592" s="32">
        <f t="shared" si="104"/>
        <v>1.1540277777777779</v>
      </c>
      <c r="AA592" s="4">
        <v>283.61</v>
      </c>
      <c r="AB592" s="26">
        <f t="shared" si="105"/>
        <v>3.939027777777778</v>
      </c>
      <c r="AC592" s="21">
        <f t="shared" si="106"/>
        <v>0.22658849195527681</v>
      </c>
      <c r="AD592" s="13">
        <v>1</v>
      </c>
      <c r="AE592" s="13">
        <v>1</v>
      </c>
      <c r="AF592" s="21">
        <f t="shared" si="107"/>
        <v>0.5</v>
      </c>
      <c r="AG592">
        <v>0</v>
      </c>
      <c r="AH592">
        <v>9</v>
      </c>
      <c r="AI592" s="42">
        <v>17</v>
      </c>
      <c r="AJ592" s="42">
        <v>60</v>
      </c>
      <c r="AK592" s="42">
        <v>7</v>
      </c>
      <c r="AL592" s="42">
        <v>23</v>
      </c>
      <c r="AM592" s="42">
        <v>33</v>
      </c>
      <c r="AN592" s="42">
        <v>2</v>
      </c>
      <c r="AO592">
        <v>12</v>
      </c>
      <c r="AP592">
        <v>58</v>
      </c>
      <c r="AQ592" s="31">
        <f t="shared" si="108"/>
        <v>0.17142857142857143</v>
      </c>
      <c r="AR592">
        <v>6.08</v>
      </c>
      <c r="AS592">
        <v>0</v>
      </c>
      <c r="AT592">
        <v>2</v>
      </c>
      <c r="AU592" s="16">
        <f t="shared" si="109"/>
        <v>-71.488747141653619</v>
      </c>
      <c r="AV592" s="4">
        <v>16</v>
      </c>
      <c r="AW592" s="4">
        <v>8.81</v>
      </c>
    </row>
    <row r="593" spans="1:49" x14ac:dyDescent="0.2">
      <c r="A593" s="13" t="s">
        <v>396</v>
      </c>
      <c r="B593" s="13" t="s">
        <v>2150</v>
      </c>
      <c r="C593" s="1" t="s">
        <v>264</v>
      </c>
      <c r="D593" s="13" t="s">
        <v>146</v>
      </c>
      <c r="E593" s="13">
        <v>78</v>
      </c>
      <c r="F593" s="13">
        <v>0</v>
      </c>
      <c r="G593" s="13">
        <v>0</v>
      </c>
      <c r="H593" s="40">
        <f t="shared" si="99"/>
        <v>0</v>
      </c>
      <c r="I593">
        <v>0</v>
      </c>
      <c r="J593">
        <v>0</v>
      </c>
      <c r="K593">
        <v>0</v>
      </c>
      <c r="L593" s="20">
        <f t="shared" si="100"/>
        <v>0</v>
      </c>
      <c r="M593">
        <v>1</v>
      </c>
      <c r="N593">
        <v>0</v>
      </c>
      <c r="O593">
        <v>0</v>
      </c>
      <c r="P593" s="15">
        <f t="shared" si="101"/>
        <v>0</v>
      </c>
      <c r="Q593" s="15">
        <f t="shared" si="102"/>
        <v>0</v>
      </c>
      <c r="R593">
        <v>3</v>
      </c>
      <c r="S593">
        <v>4</v>
      </c>
      <c r="T593">
        <v>1</v>
      </c>
      <c r="U593">
        <v>2</v>
      </c>
      <c r="V593">
        <v>3</v>
      </c>
      <c r="W593" s="16">
        <v>114.7666666667</v>
      </c>
      <c r="X593" s="26">
        <f t="shared" si="103"/>
        <v>1.4713675213679487</v>
      </c>
      <c r="Y593" s="4">
        <v>107.92</v>
      </c>
      <c r="Z593" s="32">
        <f t="shared" si="104"/>
        <v>1.3835897435897435</v>
      </c>
      <c r="AA593" s="4">
        <v>282.56</v>
      </c>
      <c r="AB593" s="26">
        <f t="shared" si="105"/>
        <v>3.6225641025641027</v>
      </c>
      <c r="AC593" s="21">
        <f t="shared" si="106"/>
        <v>0.27637779143618113</v>
      </c>
      <c r="AD593" s="13">
        <v>19</v>
      </c>
      <c r="AE593" s="13">
        <v>29</v>
      </c>
      <c r="AF593" s="21">
        <f t="shared" si="107"/>
        <v>0.39583333333333331</v>
      </c>
      <c r="AG593">
        <v>0</v>
      </c>
      <c r="AH593">
        <v>10</v>
      </c>
      <c r="AI593" s="42">
        <v>3</v>
      </c>
      <c r="AJ593" s="42">
        <v>72</v>
      </c>
      <c r="AK593" s="42">
        <v>2</v>
      </c>
      <c r="AL593" s="42">
        <v>32</v>
      </c>
      <c r="AM593" s="42">
        <v>42</v>
      </c>
      <c r="AN593" s="42">
        <v>1</v>
      </c>
      <c r="AO593">
        <v>1</v>
      </c>
      <c r="AP593">
        <v>70</v>
      </c>
      <c r="AQ593" s="31">
        <f t="shared" si="108"/>
        <v>1.4084507042253521E-2</v>
      </c>
      <c r="AR593">
        <v>-13.94</v>
      </c>
      <c r="AS593">
        <v>0</v>
      </c>
      <c r="AT593">
        <v>3</v>
      </c>
      <c r="AU593" s="16">
        <f t="shared" si="109"/>
        <v>-83.395107487027431</v>
      </c>
      <c r="AV593" s="4">
        <v>8.49</v>
      </c>
      <c r="AW593" s="4">
        <v>-1.62</v>
      </c>
    </row>
    <row r="594" spans="1:49" x14ac:dyDescent="0.2">
      <c r="A594" s="13" t="s">
        <v>2153</v>
      </c>
      <c r="B594" s="13" t="s">
        <v>2154</v>
      </c>
      <c r="C594" s="1" t="s">
        <v>128</v>
      </c>
      <c r="D594" s="13" t="s">
        <v>173</v>
      </c>
      <c r="E594" s="13">
        <v>21</v>
      </c>
      <c r="F594" s="13">
        <v>0</v>
      </c>
      <c r="G594" s="13">
        <v>0</v>
      </c>
      <c r="H594" s="40">
        <f t="shared" si="99"/>
        <v>0</v>
      </c>
      <c r="I594">
        <v>0</v>
      </c>
      <c r="J594">
        <v>0</v>
      </c>
      <c r="K594">
        <v>0</v>
      </c>
      <c r="L594" s="20">
        <f t="shared" si="100"/>
        <v>0</v>
      </c>
      <c r="M594">
        <v>0</v>
      </c>
      <c r="N594">
        <v>0</v>
      </c>
      <c r="O594">
        <v>0</v>
      </c>
      <c r="P594" s="15">
        <f t="shared" si="101"/>
        <v>0</v>
      </c>
      <c r="Q594" s="15">
        <f t="shared" si="102"/>
        <v>0</v>
      </c>
      <c r="R594">
        <v>1</v>
      </c>
      <c r="S594">
        <v>0</v>
      </c>
      <c r="T594">
        <v>0</v>
      </c>
      <c r="U594">
        <v>0</v>
      </c>
      <c r="V594">
        <v>1</v>
      </c>
      <c r="W594" s="16">
        <v>11.7833333333</v>
      </c>
      <c r="X594" s="26">
        <f t="shared" si="103"/>
        <v>0.56111111110952383</v>
      </c>
      <c r="Y594" s="4">
        <v>10.74</v>
      </c>
      <c r="Z594" s="32">
        <f t="shared" si="104"/>
        <v>0.51142857142857145</v>
      </c>
      <c r="AA594" s="4">
        <v>108.42</v>
      </c>
      <c r="AB594" s="26">
        <f t="shared" si="105"/>
        <v>5.1628571428571428</v>
      </c>
      <c r="AC594" s="21">
        <f t="shared" si="106"/>
        <v>9.0130916414904338E-2</v>
      </c>
      <c r="AD594" s="1"/>
      <c r="AE594" s="1"/>
      <c r="AF594" s="21" t="str">
        <f t="shared" si="107"/>
        <v xml:space="preserve"> </v>
      </c>
      <c r="AG594">
        <v>0</v>
      </c>
      <c r="AH594">
        <v>0</v>
      </c>
      <c r="AI594" s="42">
        <v>0</v>
      </c>
      <c r="AJ594" s="42">
        <v>9</v>
      </c>
      <c r="AK594" s="42">
        <v>0</v>
      </c>
      <c r="AL594" s="42">
        <v>4</v>
      </c>
      <c r="AM594" s="42">
        <v>3</v>
      </c>
      <c r="AN594" s="42">
        <v>1</v>
      </c>
      <c r="AO594">
        <v>1</v>
      </c>
      <c r="AP594">
        <v>11</v>
      </c>
      <c r="AQ594" s="31">
        <f t="shared" si="108"/>
        <v>8.3333333333333329E-2</v>
      </c>
      <c r="AR594">
        <v>-7.26</v>
      </c>
      <c r="AS594">
        <v>0</v>
      </c>
      <c r="AT594">
        <v>0</v>
      </c>
      <c r="AU594" s="16">
        <f t="shared" si="109"/>
        <v>-83.798882681564237</v>
      </c>
      <c r="AV594" s="4">
        <v>60</v>
      </c>
      <c r="AW594" s="4">
        <v>52</v>
      </c>
    </row>
    <row r="595" spans="1:49" x14ac:dyDescent="0.2">
      <c r="A595" s="13" t="s">
        <v>407</v>
      </c>
      <c r="B595" s="13" t="s">
        <v>2156</v>
      </c>
      <c r="C595" s="1" t="s">
        <v>190</v>
      </c>
      <c r="D595" s="13" t="s">
        <v>129</v>
      </c>
      <c r="E595" s="13">
        <v>81</v>
      </c>
      <c r="F595" s="13">
        <v>0</v>
      </c>
      <c r="G595" s="13">
        <v>0</v>
      </c>
      <c r="H595" s="40">
        <f t="shared" si="99"/>
        <v>0</v>
      </c>
      <c r="I595">
        <v>0</v>
      </c>
      <c r="J595">
        <v>0</v>
      </c>
      <c r="K595">
        <v>0</v>
      </c>
      <c r="L595" s="20">
        <f t="shared" si="100"/>
        <v>0</v>
      </c>
      <c r="M595">
        <v>0</v>
      </c>
      <c r="N595">
        <v>0</v>
      </c>
      <c r="O595">
        <v>0</v>
      </c>
      <c r="P595" s="15">
        <f t="shared" si="101"/>
        <v>0</v>
      </c>
      <c r="Q595" s="15">
        <f t="shared" si="102"/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s="16">
        <v>1.4166666667000001</v>
      </c>
      <c r="X595" s="26">
        <f t="shared" si="103"/>
        <v>1.7489711934567904E-2</v>
      </c>
      <c r="Y595" s="4">
        <v>0.48</v>
      </c>
      <c r="Z595" s="32">
        <f t="shared" si="104"/>
        <v>5.9259259259259256E-3</v>
      </c>
      <c r="AA595" s="4">
        <v>429.79</v>
      </c>
      <c r="AB595" s="26">
        <f t="shared" si="105"/>
        <v>5.3060493827160498</v>
      </c>
      <c r="AC595" s="21">
        <f t="shared" si="106"/>
        <v>1.1155785901875565E-3</v>
      </c>
      <c r="AD595" s="13">
        <v>0</v>
      </c>
      <c r="AE595" s="13">
        <v>0</v>
      </c>
      <c r="AF595" s="21" t="str">
        <f t="shared" si="107"/>
        <v xml:space="preserve"> </v>
      </c>
      <c r="AG595">
        <v>0</v>
      </c>
      <c r="AH595">
        <v>0</v>
      </c>
      <c r="AI595" s="42">
        <v>1</v>
      </c>
      <c r="AJ595" s="42">
        <v>0</v>
      </c>
      <c r="AK595" s="42">
        <v>0</v>
      </c>
      <c r="AL595" s="42">
        <v>1</v>
      </c>
      <c r="AM595" s="42">
        <v>1</v>
      </c>
      <c r="AN595" s="42">
        <v>0</v>
      </c>
      <c r="AO595">
        <v>0</v>
      </c>
      <c r="AP595">
        <v>2</v>
      </c>
      <c r="AQ595" s="31">
        <f t="shared" si="108"/>
        <v>0</v>
      </c>
      <c r="AR595">
        <v>-11.74</v>
      </c>
      <c r="AS595">
        <v>1</v>
      </c>
      <c r="AT595">
        <v>1</v>
      </c>
      <c r="AU595" s="16">
        <f t="shared" si="109"/>
        <v>-60</v>
      </c>
    </row>
    <row r="596" spans="1:49" x14ac:dyDescent="0.2">
      <c r="A596" s="13" t="s">
        <v>2158</v>
      </c>
      <c r="B596" s="13" t="s">
        <v>2159</v>
      </c>
      <c r="C596" s="1" t="s">
        <v>264</v>
      </c>
      <c r="D596" s="13" t="s">
        <v>129</v>
      </c>
      <c r="E596" s="13">
        <v>10</v>
      </c>
      <c r="F596" s="13">
        <v>0</v>
      </c>
      <c r="G596" s="13">
        <v>0</v>
      </c>
      <c r="H596" s="40">
        <f t="shared" si="99"/>
        <v>0</v>
      </c>
      <c r="I596">
        <v>0</v>
      </c>
      <c r="J596">
        <v>0</v>
      </c>
      <c r="K596">
        <v>0</v>
      </c>
      <c r="L596" s="20">
        <f t="shared" si="100"/>
        <v>0</v>
      </c>
      <c r="M596">
        <v>0</v>
      </c>
      <c r="N596">
        <v>0</v>
      </c>
      <c r="O596">
        <v>0</v>
      </c>
      <c r="P596" s="15">
        <f t="shared" si="101"/>
        <v>0</v>
      </c>
      <c r="Q596" s="15">
        <f t="shared" si="102"/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s="16">
        <v>0</v>
      </c>
      <c r="X596" s="26">
        <f t="shared" si="103"/>
        <v>0</v>
      </c>
      <c r="Y596" s="4">
        <v>0</v>
      </c>
      <c r="Z596" s="32">
        <f t="shared" si="104"/>
        <v>0</v>
      </c>
      <c r="AA596" s="4">
        <v>59.11</v>
      </c>
      <c r="AB596" s="26">
        <f t="shared" si="105"/>
        <v>5.9109999999999996</v>
      </c>
      <c r="AC596" s="21">
        <f t="shared" si="106"/>
        <v>0</v>
      </c>
      <c r="AD596" s="13">
        <v>0</v>
      </c>
      <c r="AE596" s="13">
        <v>0</v>
      </c>
      <c r="AF596" s="21" t="str">
        <f t="shared" si="107"/>
        <v xml:space="preserve"> </v>
      </c>
      <c r="AG596">
        <v>0</v>
      </c>
      <c r="AH596">
        <v>0</v>
      </c>
      <c r="AI596" s="42">
        <v>0</v>
      </c>
      <c r="AJ596" s="42">
        <v>0</v>
      </c>
      <c r="AK596" s="42">
        <v>0</v>
      </c>
      <c r="AL596" s="42">
        <v>0</v>
      </c>
      <c r="AM596" s="42">
        <v>0</v>
      </c>
      <c r="AN596" s="42">
        <v>0</v>
      </c>
      <c r="AO596">
        <v>0</v>
      </c>
      <c r="AP596">
        <v>0</v>
      </c>
      <c r="AQ596" s="31">
        <f t="shared" si="108"/>
        <v>0</v>
      </c>
      <c r="AR596"/>
      <c r="AS596">
        <v>0</v>
      </c>
      <c r="AT596">
        <v>0</v>
      </c>
      <c r="AU596" s="16">
        <f t="shared" si="109"/>
        <v>0</v>
      </c>
    </row>
    <row r="597" spans="1:49" x14ac:dyDescent="0.2">
      <c r="A597" s="13" t="s">
        <v>1161</v>
      </c>
      <c r="B597" s="13" t="s">
        <v>2162</v>
      </c>
      <c r="C597" s="1" t="s">
        <v>214</v>
      </c>
      <c r="D597" s="13" t="s">
        <v>129</v>
      </c>
      <c r="E597" s="13">
        <v>80</v>
      </c>
      <c r="F597" s="13">
        <v>3</v>
      </c>
      <c r="G597" s="13">
        <v>2</v>
      </c>
      <c r="H597" s="40">
        <f t="shared" si="99"/>
        <v>5</v>
      </c>
      <c r="I597">
        <v>3</v>
      </c>
      <c r="J597">
        <v>1</v>
      </c>
      <c r="K597">
        <v>0</v>
      </c>
      <c r="L597" s="20">
        <f t="shared" si="100"/>
        <v>7.75</v>
      </c>
      <c r="M597">
        <v>17</v>
      </c>
      <c r="N597">
        <v>5</v>
      </c>
      <c r="O597">
        <v>7</v>
      </c>
      <c r="P597" s="15">
        <f t="shared" si="101"/>
        <v>0.17647058823529413</v>
      </c>
      <c r="Q597" s="15">
        <f t="shared" si="102"/>
        <v>0.10344827586206896</v>
      </c>
      <c r="R597">
        <v>7</v>
      </c>
      <c r="S597">
        <v>2</v>
      </c>
      <c r="T597">
        <v>3</v>
      </c>
      <c r="U597">
        <v>5</v>
      </c>
      <c r="V597">
        <v>6</v>
      </c>
      <c r="W597" s="16">
        <v>125.0666666667</v>
      </c>
      <c r="X597" s="26">
        <f t="shared" si="103"/>
        <v>1.56333333333375</v>
      </c>
      <c r="Y597" s="4">
        <v>112.66</v>
      </c>
      <c r="Z597" s="32">
        <f t="shared" si="104"/>
        <v>1.40825</v>
      </c>
      <c r="AA597" s="4">
        <v>290.54000000000002</v>
      </c>
      <c r="AB597" s="26">
        <f t="shared" si="105"/>
        <v>3.6317500000000003</v>
      </c>
      <c r="AC597" s="21">
        <f t="shared" si="106"/>
        <v>0.27941468253968255</v>
      </c>
      <c r="AD597" s="13">
        <v>1</v>
      </c>
      <c r="AE597" s="13">
        <v>0</v>
      </c>
      <c r="AF597" s="21">
        <f t="shared" si="107"/>
        <v>1</v>
      </c>
      <c r="AG597">
        <v>4</v>
      </c>
      <c r="AH597">
        <v>10</v>
      </c>
      <c r="AI597" s="42">
        <v>27</v>
      </c>
      <c r="AJ597" s="42">
        <v>85</v>
      </c>
      <c r="AK597" s="42">
        <v>8</v>
      </c>
      <c r="AL597" s="42">
        <v>46</v>
      </c>
      <c r="AM597" s="42">
        <v>47</v>
      </c>
      <c r="AN597" s="42">
        <v>10</v>
      </c>
      <c r="AO597">
        <v>28</v>
      </c>
      <c r="AP597">
        <v>105</v>
      </c>
      <c r="AQ597" s="31">
        <f t="shared" si="108"/>
        <v>0.21052631578947367</v>
      </c>
      <c r="AR597">
        <v>12.88</v>
      </c>
      <c r="AS597">
        <v>1</v>
      </c>
      <c r="AT597">
        <v>3</v>
      </c>
      <c r="AU597" s="16">
        <f t="shared" si="109"/>
        <v>-74.028048996982079</v>
      </c>
      <c r="AV597" s="4">
        <v>12.5</v>
      </c>
      <c r="AW597" s="4">
        <v>8.1999999999999993</v>
      </c>
    </row>
    <row r="598" spans="1:49" x14ac:dyDescent="0.2">
      <c r="A598" s="13" t="s">
        <v>2164</v>
      </c>
      <c r="B598" s="13" t="s">
        <v>2165</v>
      </c>
      <c r="C598" s="13" t="s">
        <v>482</v>
      </c>
      <c r="D598" s="13" t="s">
        <v>146</v>
      </c>
      <c r="E598" s="13">
        <v>50</v>
      </c>
      <c r="F598" s="13">
        <v>2</v>
      </c>
      <c r="G598" s="13">
        <v>0</v>
      </c>
      <c r="H598" s="40">
        <f t="shared" si="99"/>
        <v>2</v>
      </c>
      <c r="I598">
        <v>2</v>
      </c>
      <c r="J598">
        <v>0</v>
      </c>
      <c r="K598">
        <v>0</v>
      </c>
      <c r="L598" s="20">
        <f t="shared" si="100"/>
        <v>0</v>
      </c>
      <c r="M598">
        <v>14</v>
      </c>
      <c r="N598">
        <v>1</v>
      </c>
      <c r="O598">
        <v>0</v>
      </c>
      <c r="P598" s="15">
        <f t="shared" si="101"/>
        <v>0.14285714285714285</v>
      </c>
      <c r="Q598" s="15">
        <f t="shared" si="102"/>
        <v>0.13333333333333333</v>
      </c>
      <c r="R598">
        <v>7</v>
      </c>
      <c r="S598">
        <v>4</v>
      </c>
      <c r="T598">
        <v>2</v>
      </c>
      <c r="U598">
        <v>1</v>
      </c>
      <c r="V598">
        <v>3</v>
      </c>
      <c r="W598" s="16">
        <v>97.683333333299998</v>
      </c>
      <c r="X598" s="26">
        <f t="shared" si="103"/>
        <v>1.9536666666659999</v>
      </c>
      <c r="Y598" s="4">
        <v>95.21</v>
      </c>
      <c r="Z598" s="32">
        <f t="shared" si="104"/>
        <v>1.9041999999999999</v>
      </c>
      <c r="AA598" s="4">
        <v>153.56</v>
      </c>
      <c r="AB598" s="26">
        <f t="shared" si="105"/>
        <v>3.0712000000000002</v>
      </c>
      <c r="AC598" s="21">
        <f t="shared" si="106"/>
        <v>0.38272299714595803</v>
      </c>
      <c r="AD598" s="13">
        <v>51</v>
      </c>
      <c r="AE598" s="13">
        <v>78</v>
      </c>
      <c r="AF598" s="21">
        <f t="shared" si="107"/>
        <v>0.39534883720930231</v>
      </c>
      <c r="AG598">
        <v>2</v>
      </c>
      <c r="AH598">
        <v>13</v>
      </c>
      <c r="AI598" s="42">
        <v>17</v>
      </c>
      <c r="AJ598" s="42">
        <v>65</v>
      </c>
      <c r="AK598" s="42">
        <v>5</v>
      </c>
      <c r="AL598" s="42">
        <v>33</v>
      </c>
      <c r="AM598" s="42">
        <v>41</v>
      </c>
      <c r="AN598" s="42">
        <v>8</v>
      </c>
      <c r="AO598">
        <v>16</v>
      </c>
      <c r="AP598">
        <v>67</v>
      </c>
      <c r="AQ598" s="31">
        <f t="shared" si="108"/>
        <v>0.19277108433734941</v>
      </c>
      <c r="AR598">
        <v>4.38</v>
      </c>
      <c r="AS598">
        <v>0</v>
      </c>
      <c r="AT598">
        <v>1</v>
      </c>
      <c r="AU598" s="16">
        <f t="shared" si="109"/>
        <v>-75.622308581031405</v>
      </c>
      <c r="AV598" s="4">
        <v>3.54</v>
      </c>
      <c r="AW598" s="4">
        <v>-11.37</v>
      </c>
    </row>
    <row r="599" spans="1:49" x14ac:dyDescent="0.2">
      <c r="A599" s="13" t="s">
        <v>567</v>
      </c>
      <c r="B599" s="13" t="s">
        <v>2167</v>
      </c>
      <c r="C599" s="1" t="s">
        <v>314</v>
      </c>
      <c r="D599" s="13" t="s">
        <v>129</v>
      </c>
      <c r="E599" s="13">
        <v>71</v>
      </c>
      <c r="F599" s="13">
        <v>1</v>
      </c>
      <c r="G599" s="13">
        <v>1</v>
      </c>
      <c r="H599" s="40">
        <f t="shared" si="99"/>
        <v>2</v>
      </c>
      <c r="I599">
        <v>1</v>
      </c>
      <c r="J599">
        <v>1</v>
      </c>
      <c r="K599">
        <v>0</v>
      </c>
      <c r="L599" s="20">
        <f t="shared" si="100"/>
        <v>7</v>
      </c>
      <c r="M599">
        <v>6</v>
      </c>
      <c r="N599">
        <v>5</v>
      </c>
      <c r="O599">
        <v>0</v>
      </c>
      <c r="P599" s="15">
        <f t="shared" si="101"/>
        <v>0.16666666666666666</v>
      </c>
      <c r="Q599" s="15">
        <f t="shared" si="102"/>
        <v>9.0909090909090912E-2</v>
      </c>
      <c r="R599">
        <v>7</v>
      </c>
      <c r="S599">
        <v>4</v>
      </c>
      <c r="T599">
        <v>1</v>
      </c>
      <c r="U599">
        <v>2</v>
      </c>
      <c r="V599">
        <v>7</v>
      </c>
      <c r="W599" s="16">
        <v>96.016666666700004</v>
      </c>
      <c r="X599" s="26">
        <f t="shared" si="103"/>
        <v>1.3523474178408452</v>
      </c>
      <c r="Y599" s="4">
        <v>92.42</v>
      </c>
      <c r="Z599" s="32">
        <f t="shared" si="104"/>
        <v>1.3016901408450705</v>
      </c>
      <c r="AA599" s="4">
        <v>265.24</v>
      </c>
      <c r="AB599" s="26">
        <f t="shared" si="105"/>
        <v>3.7357746478873239</v>
      </c>
      <c r="AC599" s="21">
        <f t="shared" si="106"/>
        <v>0.25840183414415924</v>
      </c>
      <c r="AD599" s="13">
        <v>0</v>
      </c>
      <c r="AE599" s="13">
        <v>0</v>
      </c>
      <c r="AF599" s="21" t="str">
        <f t="shared" si="107"/>
        <v xml:space="preserve"> </v>
      </c>
      <c r="AG599">
        <v>2</v>
      </c>
      <c r="AH599">
        <v>10</v>
      </c>
      <c r="AI599" s="42">
        <v>12</v>
      </c>
      <c r="AJ599" s="42">
        <v>72</v>
      </c>
      <c r="AK599" s="42">
        <v>7</v>
      </c>
      <c r="AL599" s="42">
        <v>37</v>
      </c>
      <c r="AM599" s="42">
        <v>44</v>
      </c>
      <c r="AN599" s="42">
        <v>1</v>
      </c>
      <c r="AO599">
        <v>9</v>
      </c>
      <c r="AP599">
        <v>88</v>
      </c>
      <c r="AQ599" s="31">
        <f t="shared" si="108"/>
        <v>9.2783505154639179E-2</v>
      </c>
      <c r="AR599">
        <v>-7.13</v>
      </c>
      <c r="AS599">
        <v>0</v>
      </c>
      <c r="AT599">
        <v>0</v>
      </c>
      <c r="AU599" s="16">
        <f t="shared" si="109"/>
        <v>-91.538628002596838</v>
      </c>
      <c r="AV599" s="4">
        <v>21.82</v>
      </c>
      <c r="AW599" s="4">
        <v>14.31</v>
      </c>
    </row>
    <row r="600" spans="1:49" x14ac:dyDescent="0.2">
      <c r="A600" s="13" t="s">
        <v>2170</v>
      </c>
      <c r="B600" s="13" t="s">
        <v>2171</v>
      </c>
      <c r="C600" s="1" t="s">
        <v>136</v>
      </c>
      <c r="D600" s="13" t="s">
        <v>154</v>
      </c>
      <c r="E600" s="13">
        <v>17</v>
      </c>
      <c r="F600" s="13">
        <v>0</v>
      </c>
      <c r="G600" s="13">
        <v>0</v>
      </c>
      <c r="H600" s="40">
        <f t="shared" si="99"/>
        <v>0</v>
      </c>
      <c r="I600">
        <v>0</v>
      </c>
      <c r="J600">
        <v>0</v>
      </c>
      <c r="K600">
        <v>0</v>
      </c>
      <c r="L600" s="20">
        <f t="shared" si="100"/>
        <v>0</v>
      </c>
      <c r="M600">
        <v>0</v>
      </c>
      <c r="N600">
        <v>0</v>
      </c>
      <c r="O600">
        <v>0</v>
      </c>
      <c r="P600" s="15">
        <f t="shared" si="101"/>
        <v>0</v>
      </c>
      <c r="Q600" s="15">
        <f t="shared" si="102"/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s="16">
        <v>0.53333333329999999</v>
      </c>
      <c r="X600" s="26">
        <f t="shared" si="103"/>
        <v>3.1372549017647057E-2</v>
      </c>
      <c r="Y600" s="4">
        <v>0.52</v>
      </c>
      <c r="Z600" s="32">
        <f t="shared" si="104"/>
        <v>3.0588235294117649E-2</v>
      </c>
      <c r="AA600" s="4">
        <v>52.46</v>
      </c>
      <c r="AB600" s="26">
        <f t="shared" si="105"/>
        <v>3.0858823529411765</v>
      </c>
      <c r="AC600" s="21">
        <f t="shared" si="106"/>
        <v>9.815024537561343E-3</v>
      </c>
      <c r="AD600" s="13">
        <v>0</v>
      </c>
      <c r="AE600" s="13">
        <v>0</v>
      </c>
      <c r="AF600" s="21" t="str">
        <f t="shared" si="107"/>
        <v xml:space="preserve"> </v>
      </c>
      <c r="AG600">
        <v>0</v>
      </c>
      <c r="AH600">
        <v>0</v>
      </c>
      <c r="AI600" s="42">
        <v>0</v>
      </c>
      <c r="AJ600" s="42">
        <v>1</v>
      </c>
      <c r="AK600" s="42">
        <v>0</v>
      </c>
      <c r="AL600" s="42">
        <v>0</v>
      </c>
      <c r="AM600" s="42">
        <v>0</v>
      </c>
      <c r="AN600" s="42">
        <v>0</v>
      </c>
      <c r="AO600">
        <v>0</v>
      </c>
      <c r="AP600">
        <v>0</v>
      </c>
      <c r="AQ600" s="31">
        <f t="shared" si="108"/>
        <v>0</v>
      </c>
      <c r="AR600"/>
      <c r="AS600">
        <v>0</v>
      </c>
      <c r="AT600">
        <v>0</v>
      </c>
      <c r="AU600" s="16">
        <f t="shared" si="109"/>
        <v>-60</v>
      </c>
    </row>
    <row r="601" spans="1:49" x14ac:dyDescent="0.2">
      <c r="A601" s="13" t="s">
        <v>2174</v>
      </c>
      <c r="B601" s="13" t="s">
        <v>2175</v>
      </c>
      <c r="C601" s="1" t="s">
        <v>219</v>
      </c>
      <c r="D601" s="13" t="s">
        <v>129</v>
      </c>
      <c r="E601" s="13">
        <v>75</v>
      </c>
      <c r="F601" s="13">
        <v>1</v>
      </c>
      <c r="G601" s="13">
        <v>1</v>
      </c>
      <c r="H601" s="40">
        <f t="shared" si="99"/>
        <v>2</v>
      </c>
      <c r="I601">
        <v>0</v>
      </c>
      <c r="J601">
        <v>1</v>
      </c>
      <c r="K601">
        <v>0</v>
      </c>
      <c r="L601" s="20">
        <f t="shared" si="100"/>
        <v>12</v>
      </c>
      <c r="M601">
        <v>3</v>
      </c>
      <c r="N601">
        <v>3</v>
      </c>
      <c r="O601">
        <v>4</v>
      </c>
      <c r="P601" s="15">
        <f t="shared" si="101"/>
        <v>0.33333333333333331</v>
      </c>
      <c r="Q601" s="15">
        <f t="shared" si="102"/>
        <v>0.1</v>
      </c>
      <c r="R601">
        <v>15</v>
      </c>
      <c r="S601">
        <v>8</v>
      </c>
      <c r="T601">
        <v>4</v>
      </c>
      <c r="U601">
        <v>4</v>
      </c>
      <c r="V601">
        <v>9</v>
      </c>
      <c r="W601" s="16">
        <v>133.0666666667</v>
      </c>
      <c r="X601" s="26">
        <f t="shared" si="103"/>
        <v>1.7742222222226667</v>
      </c>
      <c r="Y601" s="4">
        <v>124.03</v>
      </c>
      <c r="Z601" s="32">
        <f t="shared" si="104"/>
        <v>1.6537333333333333</v>
      </c>
      <c r="AA601" s="4">
        <v>241.54</v>
      </c>
      <c r="AB601" s="26">
        <f t="shared" si="105"/>
        <v>3.220533333333333</v>
      </c>
      <c r="AC601" s="21">
        <f t="shared" si="106"/>
        <v>0.33927838717619063</v>
      </c>
      <c r="AD601" s="13">
        <v>1</v>
      </c>
      <c r="AE601" s="13">
        <v>0</v>
      </c>
      <c r="AF601" s="21">
        <f t="shared" si="107"/>
        <v>1</v>
      </c>
      <c r="AG601">
        <v>1</v>
      </c>
      <c r="AH601">
        <v>13</v>
      </c>
      <c r="AI601" s="42">
        <v>11</v>
      </c>
      <c r="AJ601" s="42">
        <v>111</v>
      </c>
      <c r="AK601" s="42">
        <v>6</v>
      </c>
      <c r="AL601" s="42">
        <v>41</v>
      </c>
      <c r="AM601" s="42">
        <v>59</v>
      </c>
      <c r="AN601" s="42">
        <v>5</v>
      </c>
      <c r="AO601">
        <v>19</v>
      </c>
      <c r="AP601">
        <v>110</v>
      </c>
      <c r="AQ601" s="31">
        <f t="shared" si="108"/>
        <v>0.14728682170542637</v>
      </c>
      <c r="AR601">
        <v>3.39</v>
      </c>
      <c r="AS601">
        <v>0</v>
      </c>
      <c r="AT601">
        <v>0</v>
      </c>
      <c r="AU601" s="16">
        <f t="shared" si="109"/>
        <v>-97.234540030637746</v>
      </c>
      <c r="AV601" s="4">
        <v>5.62</v>
      </c>
      <c r="AW601" s="4">
        <v>1.1599999999999999</v>
      </c>
    </row>
    <row r="602" spans="1:49" x14ac:dyDescent="0.2">
      <c r="A602" s="13" t="s">
        <v>506</v>
      </c>
      <c r="B602" s="13" t="s">
        <v>2178</v>
      </c>
      <c r="C602" s="1" t="s">
        <v>322</v>
      </c>
      <c r="D602" s="13" t="s">
        <v>173</v>
      </c>
      <c r="E602" s="13">
        <v>1</v>
      </c>
      <c r="F602" s="13">
        <v>0</v>
      </c>
      <c r="G602" s="13">
        <v>0</v>
      </c>
      <c r="H602" s="40">
        <f t="shared" si="99"/>
        <v>0</v>
      </c>
      <c r="I602">
        <v>0</v>
      </c>
      <c r="J602">
        <v>0</v>
      </c>
      <c r="K602">
        <v>0</v>
      </c>
      <c r="L602" s="20">
        <f t="shared" si="100"/>
        <v>0</v>
      </c>
      <c r="M602">
        <v>0</v>
      </c>
      <c r="N602">
        <v>0</v>
      </c>
      <c r="O602">
        <v>0</v>
      </c>
      <c r="P602" s="15">
        <f t="shared" si="101"/>
        <v>0</v>
      </c>
      <c r="Q602" s="15">
        <f t="shared" si="102"/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s="16">
        <v>0</v>
      </c>
      <c r="X602" s="26">
        <f t="shared" si="103"/>
        <v>0</v>
      </c>
      <c r="Y602" s="4">
        <v>0</v>
      </c>
      <c r="Z602" s="32">
        <f t="shared" si="104"/>
        <v>0</v>
      </c>
      <c r="AA602" s="4">
        <v>1.88</v>
      </c>
      <c r="AB602" s="26">
        <f t="shared" si="105"/>
        <v>1.88</v>
      </c>
      <c r="AC602" s="21">
        <f t="shared" si="106"/>
        <v>0</v>
      </c>
      <c r="AD602" s="1"/>
      <c r="AE602" s="1"/>
      <c r="AF602" s="21" t="str">
        <f t="shared" si="107"/>
        <v xml:space="preserve"> </v>
      </c>
      <c r="AG602">
        <v>0</v>
      </c>
      <c r="AH602">
        <v>0</v>
      </c>
      <c r="AI602" s="42">
        <v>0</v>
      </c>
      <c r="AJ602" s="42">
        <v>0</v>
      </c>
      <c r="AK602" s="42">
        <v>0</v>
      </c>
      <c r="AL602" s="42">
        <v>0</v>
      </c>
      <c r="AM602" s="42">
        <v>0</v>
      </c>
      <c r="AN602" s="42">
        <v>0</v>
      </c>
      <c r="AO602">
        <v>0</v>
      </c>
      <c r="AP602">
        <v>0</v>
      </c>
      <c r="AQ602" s="31">
        <f t="shared" si="108"/>
        <v>0</v>
      </c>
      <c r="AR602"/>
      <c r="AS602">
        <v>0</v>
      </c>
      <c r="AT602">
        <v>0</v>
      </c>
      <c r="AU602" s="16">
        <f t="shared" si="109"/>
        <v>0</v>
      </c>
    </row>
    <row r="603" spans="1:49" x14ac:dyDescent="0.2">
      <c r="A603" s="13" t="s">
        <v>320</v>
      </c>
      <c r="B603" s="13" t="s">
        <v>2180</v>
      </c>
      <c r="C603" s="1" t="s">
        <v>334</v>
      </c>
      <c r="D603" s="13" t="s">
        <v>328</v>
      </c>
      <c r="E603" s="13">
        <v>57</v>
      </c>
      <c r="F603" s="13">
        <v>0</v>
      </c>
      <c r="G603" s="13">
        <v>0</v>
      </c>
      <c r="H603" s="40">
        <f t="shared" si="99"/>
        <v>0</v>
      </c>
      <c r="I603">
        <v>0</v>
      </c>
      <c r="J603">
        <v>0</v>
      </c>
      <c r="K603">
        <v>0</v>
      </c>
      <c r="L603" s="20">
        <f t="shared" si="100"/>
        <v>0</v>
      </c>
      <c r="M603">
        <v>0</v>
      </c>
      <c r="N603">
        <v>0</v>
      </c>
      <c r="O603">
        <v>0</v>
      </c>
      <c r="P603" s="15">
        <f t="shared" si="101"/>
        <v>0</v>
      </c>
      <c r="Q603" s="15">
        <f t="shared" si="102"/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s="16">
        <v>0.18333333330000001</v>
      </c>
      <c r="X603" s="26">
        <f t="shared" si="103"/>
        <v>3.2163742684210529E-3</v>
      </c>
      <c r="Y603" s="4">
        <v>0.38</v>
      </c>
      <c r="Z603" s="32">
        <f t="shared" si="104"/>
        <v>6.6666666666666671E-3</v>
      </c>
      <c r="AA603" s="4">
        <v>304.52</v>
      </c>
      <c r="AB603" s="26">
        <f t="shared" si="105"/>
        <v>5.342456140350877</v>
      </c>
      <c r="AC603" s="21">
        <f t="shared" si="106"/>
        <v>1.2463102656608725E-3</v>
      </c>
      <c r="AD603" s="13">
        <v>0</v>
      </c>
      <c r="AE603" s="13">
        <v>0</v>
      </c>
      <c r="AF603" s="21" t="str">
        <f t="shared" si="107"/>
        <v xml:space="preserve"> </v>
      </c>
      <c r="AG603">
        <v>0</v>
      </c>
      <c r="AH603">
        <v>0</v>
      </c>
      <c r="AI603" s="42">
        <v>0</v>
      </c>
      <c r="AJ603" s="42">
        <v>0</v>
      </c>
      <c r="AK603" s="42">
        <v>0</v>
      </c>
      <c r="AL603" s="42">
        <v>0</v>
      </c>
      <c r="AM603" s="42">
        <v>0</v>
      </c>
      <c r="AN603" s="42">
        <v>0</v>
      </c>
      <c r="AO603">
        <v>0</v>
      </c>
      <c r="AP603">
        <v>0</v>
      </c>
      <c r="AQ603" s="31">
        <f t="shared" si="108"/>
        <v>0</v>
      </c>
      <c r="AR603"/>
      <c r="AS603">
        <v>0</v>
      </c>
      <c r="AT603">
        <v>0</v>
      </c>
      <c r="AU603" s="16">
        <f t="shared" si="109"/>
        <v>0</v>
      </c>
      <c r="AV603" s="4">
        <v>0</v>
      </c>
      <c r="AW603" s="4">
        <v>-7.35</v>
      </c>
    </row>
    <row r="604" spans="1:49" x14ac:dyDescent="0.2">
      <c r="A604" s="13" t="s">
        <v>2182</v>
      </c>
      <c r="B604" s="13" t="s">
        <v>2183</v>
      </c>
      <c r="C604" s="1" t="s">
        <v>249</v>
      </c>
      <c r="D604" s="13" t="s">
        <v>154</v>
      </c>
      <c r="E604" s="13">
        <v>76</v>
      </c>
      <c r="F604" s="13">
        <v>0</v>
      </c>
      <c r="G604" s="13">
        <v>0</v>
      </c>
      <c r="H604" s="40">
        <f t="shared" si="99"/>
        <v>0</v>
      </c>
      <c r="I604">
        <v>0</v>
      </c>
      <c r="J604">
        <v>0</v>
      </c>
      <c r="K604">
        <v>0</v>
      </c>
      <c r="L604" s="20">
        <f t="shared" si="100"/>
        <v>0</v>
      </c>
      <c r="M604">
        <v>1</v>
      </c>
      <c r="N604">
        <v>0</v>
      </c>
      <c r="O604">
        <v>1</v>
      </c>
      <c r="P604" s="15">
        <f t="shared" si="101"/>
        <v>0</v>
      </c>
      <c r="Q604" s="15">
        <f t="shared" si="102"/>
        <v>0</v>
      </c>
      <c r="R604">
        <v>7</v>
      </c>
      <c r="S604">
        <v>1</v>
      </c>
      <c r="T604">
        <v>0</v>
      </c>
      <c r="U604">
        <v>1</v>
      </c>
      <c r="V604">
        <v>5</v>
      </c>
      <c r="W604" s="16">
        <v>36.116666666699999</v>
      </c>
      <c r="X604" s="26">
        <f t="shared" si="103"/>
        <v>0.47521929824605263</v>
      </c>
      <c r="Y604" s="4">
        <v>33.17</v>
      </c>
      <c r="Z604" s="32">
        <f t="shared" si="104"/>
        <v>0.43644736842105264</v>
      </c>
      <c r="AA604" s="4">
        <v>366.76</v>
      </c>
      <c r="AB604" s="26">
        <f t="shared" si="105"/>
        <v>4.8257894736842104</v>
      </c>
      <c r="AC604" s="21">
        <f t="shared" si="106"/>
        <v>8.2939514415022619E-2</v>
      </c>
      <c r="AD604" s="13">
        <v>0</v>
      </c>
      <c r="AE604" s="13">
        <v>0</v>
      </c>
      <c r="AF604" s="21" t="str">
        <f t="shared" si="107"/>
        <v xml:space="preserve"> </v>
      </c>
      <c r="AG604">
        <v>0</v>
      </c>
      <c r="AH604">
        <v>7</v>
      </c>
      <c r="AI604" s="42">
        <v>8</v>
      </c>
      <c r="AJ604" s="42">
        <v>29</v>
      </c>
      <c r="AK604" s="42">
        <v>1</v>
      </c>
      <c r="AL604" s="42">
        <v>9</v>
      </c>
      <c r="AM604" s="42">
        <v>16</v>
      </c>
      <c r="AN604" s="42">
        <v>2</v>
      </c>
      <c r="AO604">
        <v>6</v>
      </c>
      <c r="AP604">
        <v>32</v>
      </c>
      <c r="AQ604" s="31">
        <f t="shared" si="108"/>
        <v>0.15789473684210525</v>
      </c>
      <c r="AR604">
        <v>2.23</v>
      </c>
      <c r="AS604">
        <v>0</v>
      </c>
      <c r="AT604">
        <v>0</v>
      </c>
      <c r="AU604" s="16">
        <f t="shared" si="109"/>
        <v>-90.44317154054869</v>
      </c>
      <c r="AV604" s="4">
        <v>16.670000000000002</v>
      </c>
      <c r="AW604" s="4">
        <v>9.9499999999999993</v>
      </c>
    </row>
    <row r="605" spans="1:49" x14ac:dyDescent="0.2">
      <c r="A605" s="13" t="s">
        <v>2185</v>
      </c>
      <c r="B605" s="13" t="s">
        <v>2186</v>
      </c>
      <c r="C605" s="1" t="s">
        <v>219</v>
      </c>
      <c r="D605" s="13" t="s">
        <v>146</v>
      </c>
      <c r="E605" s="13">
        <v>64</v>
      </c>
      <c r="F605" s="13">
        <v>2</v>
      </c>
      <c r="G605" s="13">
        <v>0</v>
      </c>
      <c r="H605" s="40">
        <f t="shared" si="99"/>
        <v>2</v>
      </c>
      <c r="I605">
        <v>2</v>
      </c>
      <c r="J605">
        <v>0</v>
      </c>
      <c r="K605">
        <v>0</v>
      </c>
      <c r="L605" s="20">
        <f t="shared" si="100"/>
        <v>0</v>
      </c>
      <c r="M605">
        <v>4</v>
      </c>
      <c r="N605">
        <v>1</v>
      </c>
      <c r="O605">
        <v>0</v>
      </c>
      <c r="P605" s="15">
        <f t="shared" si="101"/>
        <v>0.5</v>
      </c>
      <c r="Q605" s="15">
        <f t="shared" si="102"/>
        <v>0.4</v>
      </c>
      <c r="R605">
        <v>18</v>
      </c>
      <c r="S605">
        <v>1</v>
      </c>
      <c r="T605">
        <v>7</v>
      </c>
      <c r="U605">
        <v>6</v>
      </c>
      <c r="V605">
        <v>5</v>
      </c>
      <c r="W605" s="16">
        <v>132.23333333330001</v>
      </c>
      <c r="X605" s="26">
        <f t="shared" si="103"/>
        <v>2.0661458333328127</v>
      </c>
      <c r="Y605" s="4">
        <v>132.88999999999999</v>
      </c>
      <c r="Z605" s="32">
        <f t="shared" si="104"/>
        <v>2.0764062499999998</v>
      </c>
      <c r="AA605" s="4">
        <v>188.8</v>
      </c>
      <c r="AB605" s="26">
        <f t="shared" si="105"/>
        <v>2.95</v>
      </c>
      <c r="AC605" s="21">
        <f t="shared" si="106"/>
        <v>0.41309956790699115</v>
      </c>
      <c r="AD605" s="13">
        <v>21</v>
      </c>
      <c r="AE605" s="13">
        <v>15</v>
      </c>
      <c r="AF605" s="21">
        <f t="shared" si="107"/>
        <v>0.58333333333333337</v>
      </c>
      <c r="AG605">
        <v>3</v>
      </c>
      <c r="AH605">
        <v>13</v>
      </c>
      <c r="AI605" s="42">
        <v>10</v>
      </c>
      <c r="AJ605" s="42">
        <v>99</v>
      </c>
      <c r="AK605" s="42">
        <v>5</v>
      </c>
      <c r="AL605" s="42">
        <v>52</v>
      </c>
      <c r="AM605" s="42">
        <v>69</v>
      </c>
      <c r="AN605" s="42">
        <v>2</v>
      </c>
      <c r="AO605">
        <v>13</v>
      </c>
      <c r="AP605">
        <v>118</v>
      </c>
      <c r="AQ605" s="31">
        <f t="shared" si="108"/>
        <v>9.9236641221374045E-2</v>
      </c>
      <c r="AR605">
        <v>-4.68</v>
      </c>
      <c r="AS605">
        <v>2</v>
      </c>
      <c r="AT605">
        <v>1</v>
      </c>
      <c r="AU605" s="16">
        <f t="shared" si="109"/>
        <v>-96.1697644668523</v>
      </c>
      <c r="AV605" s="4">
        <v>2.11</v>
      </c>
      <c r="AW605" s="4">
        <v>-3.31</v>
      </c>
    </row>
    <row r="606" spans="1:49" x14ac:dyDescent="0.2">
      <c r="A606" s="13" t="s">
        <v>144</v>
      </c>
      <c r="B606" s="13" t="s">
        <v>2189</v>
      </c>
      <c r="C606" s="1" t="s">
        <v>584</v>
      </c>
      <c r="D606" s="13" t="s">
        <v>173</v>
      </c>
      <c r="E606" s="13">
        <v>55</v>
      </c>
      <c r="F606" s="13">
        <v>0</v>
      </c>
      <c r="G606" s="13">
        <v>1</v>
      </c>
      <c r="H606" s="40">
        <f t="shared" si="99"/>
        <v>1</v>
      </c>
      <c r="I606">
        <v>0</v>
      </c>
      <c r="J606">
        <v>1</v>
      </c>
      <c r="K606">
        <v>0</v>
      </c>
      <c r="L606" s="20">
        <f t="shared" si="100"/>
        <v>10</v>
      </c>
      <c r="M606">
        <v>1</v>
      </c>
      <c r="N606">
        <v>1</v>
      </c>
      <c r="O606">
        <v>1</v>
      </c>
      <c r="P606" s="15">
        <f t="shared" si="101"/>
        <v>0</v>
      </c>
      <c r="Q606" s="15">
        <f t="shared" si="102"/>
        <v>0</v>
      </c>
      <c r="R606">
        <v>19</v>
      </c>
      <c r="S606">
        <v>7</v>
      </c>
      <c r="T606">
        <v>4</v>
      </c>
      <c r="U606">
        <v>8</v>
      </c>
      <c r="V606">
        <v>3</v>
      </c>
      <c r="W606" s="16">
        <v>133.21666666670001</v>
      </c>
      <c r="X606" s="26">
        <f t="shared" si="103"/>
        <v>2.4221212121218185</v>
      </c>
      <c r="Y606" s="4">
        <v>126.17</v>
      </c>
      <c r="Z606" s="32">
        <f t="shared" si="104"/>
        <v>2.294</v>
      </c>
      <c r="AA606" s="4">
        <v>214.02</v>
      </c>
      <c r="AB606" s="26">
        <f t="shared" si="105"/>
        <v>3.8912727272727277</v>
      </c>
      <c r="AC606" s="21">
        <f t="shared" si="106"/>
        <v>0.3708809782768453</v>
      </c>
      <c r="AD606" s="1"/>
      <c r="AE606" s="1"/>
      <c r="AF606" s="21" t="str">
        <f t="shared" si="107"/>
        <v xml:space="preserve"> </v>
      </c>
      <c r="AG606">
        <v>2</v>
      </c>
      <c r="AH606">
        <v>11</v>
      </c>
      <c r="AI606" s="42">
        <v>18</v>
      </c>
      <c r="AJ606" s="42">
        <v>110</v>
      </c>
      <c r="AK606" s="42">
        <v>7</v>
      </c>
      <c r="AL606" s="42">
        <v>23</v>
      </c>
      <c r="AM606" s="42">
        <v>59</v>
      </c>
      <c r="AN606" s="42">
        <v>4</v>
      </c>
      <c r="AO606">
        <v>21</v>
      </c>
      <c r="AP606">
        <v>119</v>
      </c>
      <c r="AQ606" s="31">
        <f t="shared" si="108"/>
        <v>0.15</v>
      </c>
      <c r="AR606">
        <v>-2.0299999999999998</v>
      </c>
      <c r="AS606">
        <v>4</v>
      </c>
      <c r="AT606">
        <v>3</v>
      </c>
      <c r="AU606" s="16">
        <f t="shared" si="109"/>
        <v>-81.794404375049538</v>
      </c>
      <c r="AV606" s="4">
        <v>7.02</v>
      </c>
      <c r="AW606" s="4">
        <v>-1.64</v>
      </c>
    </row>
    <row r="607" spans="1:49" ht="25.5" x14ac:dyDescent="0.2">
      <c r="A607" s="13" t="s">
        <v>2191</v>
      </c>
      <c r="B607" s="13" t="s">
        <v>2192</v>
      </c>
      <c r="C607" s="1" t="s">
        <v>214</v>
      </c>
      <c r="D607" s="13" t="s">
        <v>154</v>
      </c>
      <c r="E607" s="13">
        <v>56</v>
      </c>
      <c r="F607" s="13">
        <v>0</v>
      </c>
      <c r="G607" s="13">
        <v>0</v>
      </c>
      <c r="H607" s="40">
        <f t="shared" si="99"/>
        <v>0</v>
      </c>
      <c r="I607">
        <v>0</v>
      </c>
      <c r="J607">
        <v>0</v>
      </c>
      <c r="K607">
        <v>0</v>
      </c>
      <c r="L607" s="20">
        <f t="shared" si="100"/>
        <v>0</v>
      </c>
      <c r="M607">
        <v>0</v>
      </c>
      <c r="N607">
        <v>0</v>
      </c>
      <c r="O607">
        <v>0</v>
      </c>
      <c r="P607" s="15">
        <f t="shared" si="101"/>
        <v>0</v>
      </c>
      <c r="Q607" s="15">
        <f t="shared" si="102"/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s="16">
        <v>1.3</v>
      </c>
      <c r="X607" s="26">
        <f t="shared" si="103"/>
        <v>2.3214285714285715E-2</v>
      </c>
      <c r="Y607" s="4">
        <v>0.42</v>
      </c>
      <c r="Z607" s="32">
        <f t="shared" si="104"/>
        <v>7.4999999999999997E-3</v>
      </c>
      <c r="AA607" s="4">
        <v>300.3</v>
      </c>
      <c r="AB607" s="26">
        <f t="shared" si="105"/>
        <v>5.3624999999999998</v>
      </c>
      <c r="AC607" s="21">
        <f t="shared" si="106"/>
        <v>1.3966480446927373E-3</v>
      </c>
      <c r="AD607" s="13">
        <v>0</v>
      </c>
      <c r="AE607" s="13">
        <v>0</v>
      </c>
      <c r="AF607" s="21" t="str">
        <f t="shared" si="107"/>
        <v xml:space="preserve"> </v>
      </c>
      <c r="AG607">
        <v>0</v>
      </c>
      <c r="AH607">
        <v>0</v>
      </c>
      <c r="AI607" s="42">
        <v>0</v>
      </c>
      <c r="AJ607" s="42">
        <v>0</v>
      </c>
      <c r="AK607" s="42">
        <v>0</v>
      </c>
      <c r="AL607" s="42">
        <v>0</v>
      </c>
      <c r="AM607" s="42">
        <v>0</v>
      </c>
      <c r="AN607" s="42">
        <v>0</v>
      </c>
      <c r="AO607">
        <v>0</v>
      </c>
      <c r="AP607">
        <v>0</v>
      </c>
      <c r="AQ607" s="31">
        <f t="shared" si="108"/>
        <v>0</v>
      </c>
      <c r="AR607"/>
      <c r="AS607">
        <v>0</v>
      </c>
      <c r="AT607">
        <v>0</v>
      </c>
      <c r="AU607" s="16">
        <f t="shared" si="109"/>
        <v>0</v>
      </c>
      <c r="AV607" s="4">
        <v>0</v>
      </c>
      <c r="AW607" s="4">
        <v>-3.87</v>
      </c>
    </row>
    <row r="608" spans="1:49" x14ac:dyDescent="0.2">
      <c r="A608" s="13" t="s">
        <v>449</v>
      </c>
      <c r="B608" s="13" t="s">
        <v>2194</v>
      </c>
      <c r="C608" s="1" t="s">
        <v>292</v>
      </c>
      <c r="D608" s="13" t="s">
        <v>129</v>
      </c>
      <c r="E608" s="13">
        <v>74</v>
      </c>
      <c r="F608" s="13">
        <v>0</v>
      </c>
      <c r="G608" s="13">
        <v>0</v>
      </c>
      <c r="H608" s="40">
        <f t="shared" si="99"/>
        <v>0</v>
      </c>
      <c r="I608">
        <v>0</v>
      </c>
      <c r="J608">
        <v>0</v>
      </c>
      <c r="K608">
        <v>0</v>
      </c>
      <c r="L608" s="20">
        <f t="shared" si="100"/>
        <v>0</v>
      </c>
      <c r="M608">
        <v>2</v>
      </c>
      <c r="N608">
        <v>0</v>
      </c>
      <c r="O608">
        <v>1</v>
      </c>
      <c r="P608" s="15">
        <f t="shared" si="101"/>
        <v>0</v>
      </c>
      <c r="Q608" s="15">
        <f t="shared" si="102"/>
        <v>0</v>
      </c>
      <c r="R608">
        <v>3</v>
      </c>
      <c r="S608">
        <v>1</v>
      </c>
      <c r="T608">
        <v>1</v>
      </c>
      <c r="U608">
        <v>0</v>
      </c>
      <c r="V608">
        <v>1</v>
      </c>
      <c r="W608" s="16">
        <v>29.7833333333</v>
      </c>
      <c r="X608" s="26">
        <f t="shared" si="103"/>
        <v>0.402477477477027</v>
      </c>
      <c r="Y608" s="4">
        <v>23.46</v>
      </c>
      <c r="Z608" s="32">
        <f t="shared" si="104"/>
        <v>0.31702702702702706</v>
      </c>
      <c r="AA608" s="4">
        <v>312.95</v>
      </c>
      <c r="AB608" s="26">
        <f t="shared" si="105"/>
        <v>4.2290540540540542</v>
      </c>
      <c r="AC608" s="21">
        <f t="shared" si="106"/>
        <v>6.9736333640498208E-2</v>
      </c>
      <c r="AD608" s="13">
        <v>0</v>
      </c>
      <c r="AE608" s="13">
        <v>0</v>
      </c>
      <c r="AF608" s="21" t="str">
        <f t="shared" si="107"/>
        <v xml:space="preserve"> </v>
      </c>
      <c r="AG608">
        <v>0</v>
      </c>
      <c r="AH608">
        <v>1</v>
      </c>
      <c r="AI608" s="42">
        <v>2</v>
      </c>
      <c r="AJ608" s="42">
        <v>19</v>
      </c>
      <c r="AK608" s="42">
        <v>0</v>
      </c>
      <c r="AL608" s="42">
        <v>7</v>
      </c>
      <c r="AM608" s="42">
        <v>6</v>
      </c>
      <c r="AN608" s="42">
        <v>2</v>
      </c>
      <c r="AO608">
        <v>3</v>
      </c>
      <c r="AP608">
        <v>21</v>
      </c>
      <c r="AQ608" s="31">
        <f t="shared" si="108"/>
        <v>0.125</v>
      </c>
      <c r="AR608">
        <v>-0.26</v>
      </c>
      <c r="AS608">
        <v>0</v>
      </c>
      <c r="AT608">
        <v>0</v>
      </c>
      <c r="AU608" s="16">
        <f t="shared" si="109"/>
        <v>-74.168797953964201</v>
      </c>
      <c r="AV608" s="4">
        <v>30.77</v>
      </c>
      <c r="AW608" s="4">
        <v>24.04</v>
      </c>
    </row>
    <row r="609" spans="1:49" x14ac:dyDescent="0.2">
      <c r="A609" s="13" t="s">
        <v>262</v>
      </c>
      <c r="B609" s="13" t="s">
        <v>2198</v>
      </c>
      <c r="C609" s="1" t="s">
        <v>314</v>
      </c>
      <c r="D609" s="13" t="s">
        <v>154</v>
      </c>
      <c r="E609" s="13">
        <v>46</v>
      </c>
      <c r="F609" s="13">
        <v>0</v>
      </c>
      <c r="G609" s="13">
        <v>0</v>
      </c>
      <c r="H609" s="40">
        <f t="shared" si="99"/>
        <v>0</v>
      </c>
      <c r="I609">
        <v>0</v>
      </c>
      <c r="J609">
        <v>0</v>
      </c>
      <c r="K609">
        <v>0</v>
      </c>
      <c r="L609" s="20">
        <f t="shared" si="100"/>
        <v>0</v>
      </c>
      <c r="M609">
        <v>1</v>
      </c>
      <c r="N609">
        <v>0</v>
      </c>
      <c r="O609">
        <v>0</v>
      </c>
      <c r="P609" s="15">
        <f t="shared" si="101"/>
        <v>0</v>
      </c>
      <c r="Q609" s="15">
        <f t="shared" si="102"/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 s="16">
        <v>1.9666666667000001</v>
      </c>
      <c r="X609" s="26">
        <f t="shared" si="103"/>
        <v>4.2753623189130438E-2</v>
      </c>
      <c r="Y609" s="4">
        <v>0.37</v>
      </c>
      <c r="Z609" s="32">
        <f t="shared" si="104"/>
        <v>8.0434782608695653E-3</v>
      </c>
      <c r="AA609" s="4">
        <v>222.53</v>
      </c>
      <c r="AB609" s="26">
        <f t="shared" si="105"/>
        <v>4.8376086956521736</v>
      </c>
      <c r="AC609" s="21">
        <f t="shared" si="106"/>
        <v>1.6599371915657247E-3</v>
      </c>
      <c r="AD609" s="13">
        <v>0</v>
      </c>
      <c r="AE609" s="13">
        <v>0</v>
      </c>
      <c r="AF609" s="21" t="str">
        <f t="shared" si="107"/>
        <v xml:space="preserve"> </v>
      </c>
      <c r="AG609">
        <v>0</v>
      </c>
      <c r="AH609">
        <v>0</v>
      </c>
      <c r="AI609" s="42">
        <v>1</v>
      </c>
      <c r="AJ609" s="42">
        <v>0</v>
      </c>
      <c r="AK609" s="42">
        <v>0</v>
      </c>
      <c r="AL609" s="42">
        <v>0</v>
      </c>
      <c r="AM609" s="42">
        <v>0</v>
      </c>
      <c r="AN609" s="42">
        <v>0</v>
      </c>
      <c r="AO609">
        <v>1</v>
      </c>
      <c r="AP609">
        <v>0</v>
      </c>
      <c r="AQ609" s="31">
        <f t="shared" si="108"/>
        <v>1</v>
      </c>
      <c r="AR609">
        <v>83.82</v>
      </c>
      <c r="AS609">
        <v>0</v>
      </c>
      <c r="AT609">
        <v>0</v>
      </c>
      <c r="AU609" s="16">
        <f t="shared" si="109"/>
        <v>60</v>
      </c>
    </row>
    <row r="610" spans="1:49" x14ac:dyDescent="0.2">
      <c r="A610" s="13" t="s">
        <v>1935</v>
      </c>
      <c r="B610" s="13" t="s">
        <v>2201</v>
      </c>
      <c r="C610" s="1" t="s">
        <v>214</v>
      </c>
      <c r="D610" s="13" t="s">
        <v>173</v>
      </c>
      <c r="E610" s="13">
        <v>17</v>
      </c>
      <c r="F610" s="13">
        <v>0</v>
      </c>
      <c r="G610" s="13">
        <v>0</v>
      </c>
      <c r="H610" s="40">
        <f t="shared" si="99"/>
        <v>0</v>
      </c>
      <c r="I610">
        <v>0</v>
      </c>
      <c r="J610">
        <v>0</v>
      </c>
      <c r="K610">
        <v>0</v>
      </c>
      <c r="L610" s="20">
        <f t="shared" si="100"/>
        <v>0</v>
      </c>
      <c r="M610">
        <v>0</v>
      </c>
      <c r="N610">
        <v>0</v>
      </c>
      <c r="O610">
        <v>1</v>
      </c>
      <c r="P610" s="15">
        <f t="shared" si="101"/>
        <v>0</v>
      </c>
      <c r="Q610" s="15">
        <f t="shared" si="102"/>
        <v>0</v>
      </c>
      <c r="R610">
        <v>1</v>
      </c>
      <c r="S610">
        <v>4</v>
      </c>
      <c r="T610">
        <v>0</v>
      </c>
      <c r="U610">
        <v>1</v>
      </c>
      <c r="V610">
        <v>0</v>
      </c>
      <c r="W610" s="16">
        <v>8.6999999999999993</v>
      </c>
      <c r="X610" s="26">
        <f t="shared" si="103"/>
        <v>0.5117647058823529</v>
      </c>
      <c r="Y610" s="4">
        <v>10.119999999999999</v>
      </c>
      <c r="Z610" s="32">
        <f t="shared" si="104"/>
        <v>0.59529411764705875</v>
      </c>
      <c r="AA610" s="4">
        <v>82.07</v>
      </c>
      <c r="AB610" s="26">
        <f t="shared" si="105"/>
        <v>4.827647058823529</v>
      </c>
      <c r="AC610" s="21">
        <f t="shared" si="106"/>
        <v>0.10977329428354486</v>
      </c>
      <c r="AD610" s="1"/>
      <c r="AE610" s="1"/>
      <c r="AF610" s="21" t="str">
        <f t="shared" si="107"/>
        <v xml:space="preserve"> </v>
      </c>
      <c r="AG610">
        <v>0</v>
      </c>
      <c r="AH610">
        <v>1</v>
      </c>
      <c r="AI610" s="42">
        <v>4</v>
      </c>
      <c r="AJ610" s="42">
        <v>5</v>
      </c>
      <c r="AK610" s="42">
        <v>0</v>
      </c>
      <c r="AL610" s="42">
        <v>3</v>
      </c>
      <c r="AM610" s="42">
        <v>1</v>
      </c>
      <c r="AN610" s="42">
        <v>1</v>
      </c>
      <c r="AO610">
        <v>5</v>
      </c>
      <c r="AP610">
        <v>7</v>
      </c>
      <c r="AQ610" s="31">
        <f t="shared" si="108"/>
        <v>0.41666666666666669</v>
      </c>
      <c r="AR610">
        <v>26.28</v>
      </c>
      <c r="AS610">
        <v>0</v>
      </c>
      <c r="AT610">
        <v>0</v>
      </c>
      <c r="AU610" s="16">
        <f t="shared" si="109"/>
        <v>-29.644268774703558</v>
      </c>
      <c r="AV610" s="4">
        <v>25</v>
      </c>
      <c r="AW610" s="4">
        <v>21.05</v>
      </c>
    </row>
    <row r="611" spans="1:49" x14ac:dyDescent="0.2">
      <c r="A611" s="13" t="s">
        <v>755</v>
      </c>
      <c r="B611" s="13" t="s">
        <v>2204</v>
      </c>
      <c r="C611" s="13" t="s">
        <v>554</v>
      </c>
      <c r="D611" s="13" t="s">
        <v>146</v>
      </c>
      <c r="E611" s="13">
        <v>82</v>
      </c>
      <c r="F611" s="13">
        <v>0</v>
      </c>
      <c r="G611" s="13">
        <v>0</v>
      </c>
      <c r="H611" s="40">
        <f t="shared" si="99"/>
        <v>0</v>
      </c>
      <c r="I611">
        <v>0</v>
      </c>
      <c r="J611">
        <v>0</v>
      </c>
      <c r="K611">
        <v>0</v>
      </c>
      <c r="L611" s="20">
        <f t="shared" si="100"/>
        <v>0</v>
      </c>
      <c r="M611">
        <v>2</v>
      </c>
      <c r="N611">
        <v>0</v>
      </c>
      <c r="O611">
        <v>1</v>
      </c>
      <c r="P611" s="15">
        <f t="shared" si="101"/>
        <v>0</v>
      </c>
      <c r="Q611" s="15">
        <f t="shared" si="102"/>
        <v>0</v>
      </c>
      <c r="R611">
        <v>14</v>
      </c>
      <c r="S611">
        <v>4</v>
      </c>
      <c r="T611">
        <v>3</v>
      </c>
      <c r="U611">
        <v>0</v>
      </c>
      <c r="V611">
        <v>4</v>
      </c>
      <c r="W611" s="16">
        <v>125.8</v>
      </c>
      <c r="X611" s="26">
        <f t="shared" si="103"/>
        <v>1.5341463414634147</v>
      </c>
      <c r="Y611" s="4">
        <v>126.51</v>
      </c>
      <c r="Z611" s="32">
        <f t="shared" si="104"/>
        <v>1.5428048780487806</v>
      </c>
      <c r="AA611" s="4">
        <v>227.77</v>
      </c>
      <c r="AB611" s="26">
        <f t="shared" si="105"/>
        <v>2.7776829268292684</v>
      </c>
      <c r="AC611" s="21">
        <f t="shared" si="106"/>
        <v>0.3570904369425314</v>
      </c>
      <c r="AD611" s="13">
        <v>76</v>
      </c>
      <c r="AE611" s="13">
        <v>72</v>
      </c>
      <c r="AF611" s="21">
        <f t="shared" si="107"/>
        <v>0.51351351351351349</v>
      </c>
      <c r="AG611">
        <v>0</v>
      </c>
      <c r="AH611">
        <v>13</v>
      </c>
      <c r="AI611" s="42">
        <v>14</v>
      </c>
      <c r="AJ611" s="42">
        <v>94</v>
      </c>
      <c r="AK611" s="42">
        <v>2</v>
      </c>
      <c r="AL611" s="42">
        <v>50</v>
      </c>
      <c r="AM611" s="42">
        <v>58</v>
      </c>
      <c r="AN611" s="42">
        <v>2</v>
      </c>
      <c r="AO611">
        <v>8</v>
      </c>
      <c r="AP611">
        <v>99</v>
      </c>
      <c r="AQ611" s="31">
        <f t="shared" si="108"/>
        <v>7.476635514018691E-2</v>
      </c>
      <c r="AR611">
        <v>-12.61</v>
      </c>
      <c r="AS611">
        <v>0</v>
      </c>
      <c r="AT611">
        <v>0</v>
      </c>
      <c r="AU611" s="16">
        <f t="shared" si="109"/>
        <v>-93.431349300450549</v>
      </c>
      <c r="AV611" s="4">
        <v>4.68</v>
      </c>
      <c r="AW611" s="4">
        <v>-7.56</v>
      </c>
    </row>
    <row r="612" spans="1:49" x14ac:dyDescent="0.2">
      <c r="A612" s="13" t="s">
        <v>1245</v>
      </c>
      <c r="B612" s="13" t="s">
        <v>2206</v>
      </c>
      <c r="C612" s="1" t="s">
        <v>206</v>
      </c>
      <c r="D612" s="13" t="s">
        <v>129</v>
      </c>
      <c r="E612" s="13">
        <v>42</v>
      </c>
      <c r="F612" s="13">
        <v>0</v>
      </c>
      <c r="G612" s="13">
        <v>0</v>
      </c>
      <c r="H612" s="40">
        <f t="shared" si="99"/>
        <v>0</v>
      </c>
      <c r="I612">
        <v>0</v>
      </c>
      <c r="J612">
        <v>0</v>
      </c>
      <c r="K612">
        <v>0</v>
      </c>
      <c r="L612" s="20">
        <f t="shared" si="100"/>
        <v>0</v>
      </c>
      <c r="M612">
        <v>2</v>
      </c>
      <c r="N612">
        <v>0</v>
      </c>
      <c r="O612">
        <v>1</v>
      </c>
      <c r="P612" s="15">
        <f t="shared" si="101"/>
        <v>0</v>
      </c>
      <c r="Q612" s="15">
        <f t="shared" si="102"/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s="16">
        <v>19.083333333300001</v>
      </c>
      <c r="X612" s="26">
        <f t="shared" si="103"/>
        <v>0.45436507936428572</v>
      </c>
      <c r="Y612" s="4">
        <v>16.649999999999999</v>
      </c>
      <c r="Z612" s="32">
        <f t="shared" si="104"/>
        <v>0.39642857142857141</v>
      </c>
      <c r="AA612" s="4">
        <v>203.25</v>
      </c>
      <c r="AB612" s="26">
        <f t="shared" si="105"/>
        <v>4.8392857142857144</v>
      </c>
      <c r="AC612" s="21">
        <f t="shared" si="106"/>
        <v>7.5716234652114592E-2</v>
      </c>
      <c r="AD612" s="13">
        <v>0</v>
      </c>
      <c r="AE612" s="13">
        <v>1</v>
      </c>
      <c r="AF612" s="21">
        <f t="shared" si="107"/>
        <v>0</v>
      </c>
      <c r="AG612">
        <v>1</v>
      </c>
      <c r="AH612">
        <v>2</v>
      </c>
      <c r="AI612" s="42">
        <v>6</v>
      </c>
      <c r="AJ612" s="42">
        <v>10</v>
      </c>
      <c r="AK612" s="42">
        <v>1</v>
      </c>
      <c r="AL612" s="42">
        <v>4</v>
      </c>
      <c r="AM612" s="42">
        <v>8</v>
      </c>
      <c r="AN612" s="42">
        <v>1</v>
      </c>
      <c r="AO612">
        <v>7</v>
      </c>
      <c r="AP612">
        <v>11</v>
      </c>
      <c r="AQ612" s="31">
        <f t="shared" si="108"/>
        <v>0.3888888888888889</v>
      </c>
      <c r="AR612">
        <v>28.14</v>
      </c>
      <c r="AS612">
        <v>0</v>
      </c>
      <c r="AT612">
        <v>1</v>
      </c>
      <c r="AU612" s="16">
        <f t="shared" si="109"/>
        <v>-54.054054054054063</v>
      </c>
      <c r="AV612" s="4">
        <v>80</v>
      </c>
      <c r="AW612" s="4">
        <v>75.31</v>
      </c>
    </row>
    <row r="613" spans="1:49" x14ac:dyDescent="0.2">
      <c r="A613" s="13" t="s">
        <v>420</v>
      </c>
      <c r="B613" s="13" t="s">
        <v>2208</v>
      </c>
      <c r="C613" s="1" t="s">
        <v>584</v>
      </c>
      <c r="D613" s="13" t="s">
        <v>154</v>
      </c>
      <c r="E613" s="13">
        <v>49</v>
      </c>
      <c r="F613" s="13">
        <v>0</v>
      </c>
      <c r="G613" s="13">
        <v>0</v>
      </c>
      <c r="H613" s="40">
        <f t="shared" si="99"/>
        <v>0</v>
      </c>
      <c r="I613">
        <v>0</v>
      </c>
      <c r="J613">
        <v>0</v>
      </c>
      <c r="K613">
        <v>0</v>
      </c>
      <c r="L613" s="20">
        <f t="shared" si="100"/>
        <v>0</v>
      </c>
      <c r="M613">
        <v>0</v>
      </c>
      <c r="N613">
        <v>0</v>
      </c>
      <c r="O613">
        <v>0</v>
      </c>
      <c r="P613" s="15">
        <f t="shared" si="101"/>
        <v>0</v>
      </c>
      <c r="Q613" s="15">
        <f t="shared" si="102"/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s="16">
        <v>0.16666666669999999</v>
      </c>
      <c r="X613" s="26">
        <f t="shared" si="103"/>
        <v>3.4013605448979592E-3</v>
      </c>
      <c r="Y613" s="4">
        <v>0.35</v>
      </c>
      <c r="Z613" s="32">
        <f t="shared" si="104"/>
        <v>7.1428571428571426E-3</v>
      </c>
      <c r="AA613" s="4">
        <v>311.25</v>
      </c>
      <c r="AB613" s="26">
        <f t="shared" si="105"/>
        <v>6.3520408163265305</v>
      </c>
      <c r="AC613" s="21">
        <f t="shared" si="106"/>
        <v>1.1232349165596919E-3</v>
      </c>
      <c r="AD613" s="13">
        <v>0</v>
      </c>
      <c r="AE613" s="13">
        <v>0</v>
      </c>
      <c r="AF613" s="21" t="str">
        <f t="shared" si="107"/>
        <v xml:space="preserve"> </v>
      </c>
      <c r="AG613">
        <v>0</v>
      </c>
      <c r="AH613">
        <v>1</v>
      </c>
      <c r="AI613" s="42">
        <v>0</v>
      </c>
      <c r="AJ613" s="42">
        <v>1</v>
      </c>
      <c r="AK613" s="42">
        <v>0</v>
      </c>
      <c r="AL613" s="42">
        <v>0</v>
      </c>
      <c r="AM613" s="42">
        <v>0</v>
      </c>
      <c r="AN613" s="42">
        <v>0</v>
      </c>
      <c r="AO613">
        <v>0</v>
      </c>
      <c r="AP613">
        <v>2</v>
      </c>
      <c r="AQ613" s="31">
        <f t="shared" si="108"/>
        <v>0</v>
      </c>
      <c r="AR613">
        <v>-15.43</v>
      </c>
      <c r="AS613">
        <v>0</v>
      </c>
      <c r="AT613">
        <v>1</v>
      </c>
      <c r="AU613" s="16">
        <f t="shared" si="109"/>
        <v>-120</v>
      </c>
    </row>
    <row r="614" spans="1:49" x14ac:dyDescent="0.2">
      <c r="A614" s="13" t="s">
        <v>2210</v>
      </c>
      <c r="B614" s="13" t="s">
        <v>2211</v>
      </c>
      <c r="C614" s="1" t="s">
        <v>249</v>
      </c>
      <c r="D614" s="13" t="s">
        <v>173</v>
      </c>
      <c r="E614" s="13">
        <v>9</v>
      </c>
      <c r="F614" s="13">
        <v>0</v>
      </c>
      <c r="G614" s="13">
        <v>0</v>
      </c>
      <c r="H614" s="40">
        <f t="shared" si="99"/>
        <v>0</v>
      </c>
      <c r="I614">
        <v>0</v>
      </c>
      <c r="J614">
        <v>0</v>
      </c>
      <c r="K614">
        <v>0</v>
      </c>
      <c r="L614" s="20">
        <f t="shared" si="100"/>
        <v>0</v>
      </c>
      <c r="M614">
        <v>2</v>
      </c>
      <c r="N614">
        <v>0</v>
      </c>
      <c r="O614">
        <v>0</v>
      </c>
      <c r="P614" s="15">
        <f t="shared" si="101"/>
        <v>0</v>
      </c>
      <c r="Q614" s="15">
        <f t="shared" si="102"/>
        <v>0</v>
      </c>
      <c r="R614">
        <v>1</v>
      </c>
      <c r="S614">
        <v>0</v>
      </c>
      <c r="T614">
        <v>0</v>
      </c>
      <c r="U614">
        <v>3</v>
      </c>
      <c r="V614">
        <v>1</v>
      </c>
      <c r="W614" s="16">
        <v>15.6833333333</v>
      </c>
      <c r="X614" s="26">
        <f t="shared" si="103"/>
        <v>1.742592592588889</v>
      </c>
      <c r="Y614" s="4">
        <v>15.65</v>
      </c>
      <c r="Z614" s="32">
        <f t="shared" si="104"/>
        <v>1.7388888888888889</v>
      </c>
      <c r="AA614" s="4">
        <v>34.31</v>
      </c>
      <c r="AB614" s="26">
        <f t="shared" si="105"/>
        <v>3.8122222222222226</v>
      </c>
      <c r="AC614" s="21">
        <f t="shared" si="106"/>
        <v>0.31325060048038428</v>
      </c>
      <c r="AD614" s="1"/>
      <c r="AE614" s="1"/>
      <c r="AF614" s="21" t="str">
        <f t="shared" si="107"/>
        <v xml:space="preserve"> </v>
      </c>
      <c r="AG614">
        <v>1</v>
      </c>
      <c r="AH614">
        <v>2</v>
      </c>
      <c r="AI614" s="42">
        <v>6</v>
      </c>
      <c r="AJ614" s="42">
        <v>11</v>
      </c>
      <c r="AK614" s="42">
        <v>1</v>
      </c>
      <c r="AL614" s="42">
        <v>4</v>
      </c>
      <c r="AM614" s="42">
        <v>3</v>
      </c>
      <c r="AN614" s="42">
        <v>0</v>
      </c>
      <c r="AO614">
        <v>5</v>
      </c>
      <c r="AP614">
        <v>14</v>
      </c>
      <c r="AQ614" s="31">
        <f t="shared" si="108"/>
        <v>0.26315789473684209</v>
      </c>
      <c r="AR614">
        <v>15.5</v>
      </c>
      <c r="AS614">
        <v>0</v>
      </c>
      <c r="AT614">
        <v>0</v>
      </c>
      <c r="AU614" s="16">
        <f t="shared" si="109"/>
        <v>-46.006389776357828</v>
      </c>
      <c r="AV614" s="4">
        <v>12.5</v>
      </c>
      <c r="AW614" s="4">
        <v>9.3800000000000008</v>
      </c>
    </row>
    <row r="615" spans="1:49" x14ac:dyDescent="0.2">
      <c r="A615" s="13" t="s">
        <v>2214</v>
      </c>
      <c r="B615" s="13" t="s">
        <v>2215</v>
      </c>
      <c r="C615" s="1" t="s">
        <v>584</v>
      </c>
      <c r="D615" s="13" t="s">
        <v>146</v>
      </c>
      <c r="E615" s="13">
        <v>62</v>
      </c>
      <c r="F615" s="13">
        <v>0</v>
      </c>
      <c r="G615" s="13">
        <v>0</v>
      </c>
      <c r="H615" s="40">
        <f t="shared" si="99"/>
        <v>0</v>
      </c>
      <c r="I615">
        <v>0</v>
      </c>
      <c r="J615">
        <v>0</v>
      </c>
      <c r="K615">
        <v>0</v>
      </c>
      <c r="L615" s="20">
        <f t="shared" si="100"/>
        <v>0</v>
      </c>
      <c r="M615">
        <v>0</v>
      </c>
      <c r="N615">
        <v>0</v>
      </c>
      <c r="O615">
        <v>0</v>
      </c>
      <c r="P615" s="15">
        <f t="shared" si="101"/>
        <v>0</v>
      </c>
      <c r="Q615" s="15">
        <f t="shared" si="102"/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s="16">
        <v>3.1666666666999999</v>
      </c>
      <c r="X615" s="26">
        <f t="shared" si="103"/>
        <v>5.107526881774193E-2</v>
      </c>
      <c r="Y615" s="4">
        <v>3.77</v>
      </c>
      <c r="Z615" s="32">
        <f t="shared" si="104"/>
        <v>6.0806451612903226E-2</v>
      </c>
      <c r="AA615" s="4">
        <v>393.88</v>
      </c>
      <c r="AB615" s="26">
        <f t="shared" si="105"/>
        <v>6.3529032258064513</v>
      </c>
      <c r="AC615" s="21">
        <f t="shared" si="106"/>
        <v>9.4806991072551253E-3</v>
      </c>
      <c r="AD615" s="13">
        <v>4</v>
      </c>
      <c r="AE615" s="13">
        <v>1</v>
      </c>
      <c r="AF615" s="21">
        <f t="shared" si="107"/>
        <v>0.8</v>
      </c>
      <c r="AG615">
        <v>0</v>
      </c>
      <c r="AH615">
        <v>0</v>
      </c>
      <c r="AI615" s="42">
        <v>0</v>
      </c>
      <c r="AJ615" s="42">
        <v>1</v>
      </c>
      <c r="AK615" s="42">
        <v>1</v>
      </c>
      <c r="AL615" s="42">
        <v>1</v>
      </c>
      <c r="AM615" s="42">
        <v>0</v>
      </c>
      <c r="AN615" s="42">
        <v>2</v>
      </c>
      <c r="AO615">
        <v>0</v>
      </c>
      <c r="AP615">
        <v>1</v>
      </c>
      <c r="AQ615" s="31">
        <f t="shared" si="108"/>
        <v>0</v>
      </c>
      <c r="AR615">
        <v>-15.4</v>
      </c>
      <c r="AS615">
        <v>0</v>
      </c>
      <c r="AT615">
        <v>1</v>
      </c>
      <c r="AU615" s="16">
        <f t="shared" si="109"/>
        <v>15.915119363395227</v>
      </c>
      <c r="AV615" s="4">
        <v>20</v>
      </c>
      <c r="AW615" s="4">
        <v>13.57</v>
      </c>
    </row>
    <row r="616" spans="1:49" x14ac:dyDescent="0.2">
      <c r="A616" s="13" t="s">
        <v>262</v>
      </c>
      <c r="B616" s="13" t="s">
        <v>2219</v>
      </c>
      <c r="C616" s="1" t="s">
        <v>153</v>
      </c>
      <c r="D616" s="13" t="s">
        <v>129</v>
      </c>
      <c r="E616" s="13">
        <v>81</v>
      </c>
      <c r="F616" s="13">
        <v>0</v>
      </c>
      <c r="G616" s="13">
        <v>0</v>
      </c>
      <c r="H616" s="40">
        <f t="shared" si="99"/>
        <v>0</v>
      </c>
      <c r="I616">
        <v>0</v>
      </c>
      <c r="J616">
        <v>0</v>
      </c>
      <c r="K616">
        <v>0</v>
      </c>
      <c r="L616" s="20">
        <f t="shared" si="100"/>
        <v>0</v>
      </c>
      <c r="M616">
        <v>0</v>
      </c>
      <c r="N616">
        <v>0</v>
      </c>
      <c r="O616">
        <v>0</v>
      </c>
      <c r="P616" s="15">
        <f t="shared" si="101"/>
        <v>0</v>
      </c>
      <c r="Q616" s="15">
        <f t="shared" si="102"/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s="16">
        <v>1.05</v>
      </c>
      <c r="X616" s="26">
        <f t="shared" si="103"/>
        <v>1.2962962962962964E-2</v>
      </c>
      <c r="Y616" s="4">
        <v>0.28000000000000003</v>
      </c>
      <c r="Z616" s="32">
        <f t="shared" si="104"/>
        <v>3.4567901234567903E-3</v>
      </c>
      <c r="AA616" s="4">
        <v>404.11</v>
      </c>
      <c r="AB616" s="26">
        <f t="shared" si="105"/>
        <v>4.9890123456790123</v>
      </c>
      <c r="AC616" s="21">
        <f t="shared" si="106"/>
        <v>6.9240090012117012E-4</v>
      </c>
      <c r="AD616" s="13">
        <v>0</v>
      </c>
      <c r="AE616" s="13">
        <v>0</v>
      </c>
      <c r="AF616" s="21" t="str">
        <f t="shared" si="107"/>
        <v xml:space="preserve"> </v>
      </c>
      <c r="AG616">
        <v>0</v>
      </c>
      <c r="AH616">
        <v>1</v>
      </c>
      <c r="AI616" s="42">
        <v>0</v>
      </c>
      <c r="AJ616" s="42">
        <v>0</v>
      </c>
      <c r="AK616" s="42">
        <v>0</v>
      </c>
      <c r="AL616" s="42">
        <v>0</v>
      </c>
      <c r="AM616" s="42">
        <v>0</v>
      </c>
      <c r="AN616" s="42">
        <v>0</v>
      </c>
      <c r="AO616">
        <v>0</v>
      </c>
      <c r="AP616">
        <v>1</v>
      </c>
      <c r="AQ616" s="31">
        <f t="shared" si="108"/>
        <v>0</v>
      </c>
      <c r="AR616">
        <v>-11.34</v>
      </c>
      <c r="AS616">
        <v>0</v>
      </c>
      <c r="AT616">
        <v>3</v>
      </c>
      <c r="AU616" s="16">
        <f t="shared" si="109"/>
        <v>-60</v>
      </c>
    </row>
    <row r="617" spans="1:49" x14ac:dyDescent="0.2">
      <c r="A617" s="13" t="s">
        <v>2222</v>
      </c>
      <c r="B617" s="13" t="s">
        <v>2223</v>
      </c>
      <c r="C617" s="1" t="s">
        <v>334</v>
      </c>
      <c r="D617" s="13" t="s">
        <v>154</v>
      </c>
      <c r="E617" s="13">
        <v>67</v>
      </c>
      <c r="F617" s="13">
        <v>0</v>
      </c>
      <c r="G617" s="13">
        <v>0</v>
      </c>
      <c r="H617" s="40">
        <f t="shared" si="99"/>
        <v>0</v>
      </c>
      <c r="I617">
        <v>0</v>
      </c>
      <c r="J617">
        <v>0</v>
      </c>
      <c r="K617">
        <v>0</v>
      </c>
      <c r="L617" s="20">
        <f t="shared" si="100"/>
        <v>0</v>
      </c>
      <c r="M617">
        <v>1</v>
      </c>
      <c r="N617">
        <v>0</v>
      </c>
      <c r="O617">
        <v>2</v>
      </c>
      <c r="P617" s="15">
        <f t="shared" si="101"/>
        <v>0</v>
      </c>
      <c r="Q617" s="15">
        <f t="shared" si="102"/>
        <v>0</v>
      </c>
      <c r="R617">
        <v>1</v>
      </c>
      <c r="S617">
        <v>0</v>
      </c>
      <c r="T617">
        <v>0</v>
      </c>
      <c r="U617">
        <v>0</v>
      </c>
      <c r="V617">
        <v>1</v>
      </c>
      <c r="W617" s="16">
        <v>16.666666666699999</v>
      </c>
      <c r="X617" s="26">
        <f t="shared" si="103"/>
        <v>0.24875621890597013</v>
      </c>
      <c r="Y617" s="4">
        <v>13.09</v>
      </c>
      <c r="Z617" s="32">
        <f t="shared" si="104"/>
        <v>0.19537313432835821</v>
      </c>
      <c r="AA617" s="4">
        <v>347.85</v>
      </c>
      <c r="AB617" s="26">
        <f t="shared" si="105"/>
        <v>5.19179104477612</v>
      </c>
      <c r="AC617" s="21">
        <f t="shared" si="106"/>
        <v>3.6266415470715352E-2</v>
      </c>
      <c r="AD617" s="13">
        <v>0</v>
      </c>
      <c r="AE617" s="13">
        <v>0</v>
      </c>
      <c r="AF617" s="21" t="str">
        <f t="shared" si="107"/>
        <v xml:space="preserve"> </v>
      </c>
      <c r="AG617">
        <v>0</v>
      </c>
      <c r="AH617">
        <v>1</v>
      </c>
      <c r="AI617" s="42">
        <v>1</v>
      </c>
      <c r="AJ617" s="42">
        <v>5</v>
      </c>
      <c r="AK617" s="42">
        <v>1</v>
      </c>
      <c r="AL617" s="42">
        <v>6</v>
      </c>
      <c r="AM617" s="42">
        <v>3</v>
      </c>
      <c r="AN617" s="42">
        <v>2</v>
      </c>
      <c r="AO617">
        <v>2</v>
      </c>
      <c r="AP617">
        <v>5</v>
      </c>
      <c r="AQ617" s="31">
        <f t="shared" si="108"/>
        <v>0.2857142857142857</v>
      </c>
      <c r="AR617">
        <v>8.6300000000000008</v>
      </c>
      <c r="AS617">
        <v>0</v>
      </c>
      <c r="AT617">
        <v>0</v>
      </c>
      <c r="AU617" s="16">
        <f t="shared" si="109"/>
        <v>-50.420168067226889</v>
      </c>
      <c r="AV617" s="4">
        <v>33.33</v>
      </c>
      <c r="AW617" s="4">
        <v>24.53</v>
      </c>
    </row>
    <row r="618" spans="1:49" x14ac:dyDescent="0.2">
      <c r="A618" s="13" t="s">
        <v>407</v>
      </c>
      <c r="B618" s="13" t="s">
        <v>2225</v>
      </c>
      <c r="C618" s="1" t="s">
        <v>302</v>
      </c>
      <c r="D618" s="13" t="s">
        <v>173</v>
      </c>
      <c r="E618" s="13">
        <v>33</v>
      </c>
      <c r="F618" s="13">
        <v>0</v>
      </c>
      <c r="G618" s="13">
        <v>0</v>
      </c>
      <c r="H618" s="40">
        <f t="shared" si="99"/>
        <v>0</v>
      </c>
      <c r="I618">
        <v>0</v>
      </c>
      <c r="J618">
        <v>0</v>
      </c>
      <c r="K618">
        <v>0</v>
      </c>
      <c r="L618" s="20">
        <f t="shared" si="100"/>
        <v>0</v>
      </c>
      <c r="M618">
        <v>0</v>
      </c>
      <c r="N618">
        <v>0</v>
      </c>
      <c r="O618">
        <v>0</v>
      </c>
      <c r="P618" s="15">
        <f t="shared" si="101"/>
        <v>0</v>
      </c>
      <c r="Q618" s="15">
        <f t="shared" si="102"/>
        <v>0</v>
      </c>
      <c r="R618">
        <v>2</v>
      </c>
      <c r="S618">
        <v>0</v>
      </c>
      <c r="T618">
        <v>2</v>
      </c>
      <c r="U618">
        <v>0</v>
      </c>
      <c r="V618">
        <v>0</v>
      </c>
      <c r="W618" s="16">
        <v>26</v>
      </c>
      <c r="X618" s="26">
        <f t="shared" si="103"/>
        <v>0.78787878787878785</v>
      </c>
      <c r="Y618" s="4">
        <v>21.88</v>
      </c>
      <c r="Z618" s="32">
        <f t="shared" si="104"/>
        <v>0.66303030303030297</v>
      </c>
      <c r="AA618" s="4">
        <v>113.3</v>
      </c>
      <c r="AB618" s="26">
        <f t="shared" si="105"/>
        <v>3.4333333333333331</v>
      </c>
      <c r="AC618" s="21">
        <f t="shared" si="106"/>
        <v>0.1618582630566652</v>
      </c>
      <c r="AD618" s="1"/>
      <c r="AE618" s="1"/>
      <c r="AF618" s="21" t="str">
        <f t="shared" si="107"/>
        <v xml:space="preserve"> </v>
      </c>
      <c r="AG618">
        <v>0</v>
      </c>
      <c r="AH618">
        <v>3</v>
      </c>
      <c r="AI618" s="42">
        <v>4</v>
      </c>
      <c r="AJ618" s="42">
        <v>14</v>
      </c>
      <c r="AK618" s="42">
        <v>0</v>
      </c>
      <c r="AL618" s="42">
        <v>5</v>
      </c>
      <c r="AM618" s="42">
        <v>10</v>
      </c>
      <c r="AN618" s="42">
        <v>1</v>
      </c>
      <c r="AO618">
        <v>3</v>
      </c>
      <c r="AP618">
        <v>16</v>
      </c>
      <c r="AQ618" s="31">
        <f t="shared" si="108"/>
        <v>0.15789473684210525</v>
      </c>
      <c r="AR618">
        <v>2.11</v>
      </c>
      <c r="AS618">
        <v>0</v>
      </c>
      <c r="AT618">
        <v>2</v>
      </c>
      <c r="AU618" s="16">
        <f t="shared" si="109"/>
        <v>-74.040219378427793</v>
      </c>
      <c r="AV618" s="4">
        <v>10</v>
      </c>
      <c r="AW618" s="4">
        <v>7.46</v>
      </c>
    </row>
    <row r="619" spans="1:49" x14ac:dyDescent="0.2">
      <c r="A619" s="13" t="s">
        <v>672</v>
      </c>
      <c r="B619" s="13" t="s">
        <v>2226</v>
      </c>
      <c r="C619" s="1" t="s">
        <v>214</v>
      </c>
      <c r="D619" s="13" t="s">
        <v>173</v>
      </c>
      <c r="E619" s="13">
        <v>78</v>
      </c>
      <c r="F619" s="13">
        <v>0</v>
      </c>
      <c r="G619" s="13">
        <v>1</v>
      </c>
      <c r="H619" s="40">
        <f t="shared" si="99"/>
        <v>1</v>
      </c>
      <c r="I619">
        <v>0</v>
      </c>
      <c r="J619">
        <v>1</v>
      </c>
      <c r="K619">
        <v>0</v>
      </c>
      <c r="L619" s="20">
        <f t="shared" si="100"/>
        <v>7.3333333333333339</v>
      </c>
      <c r="M619">
        <v>3</v>
      </c>
      <c r="N619">
        <v>0</v>
      </c>
      <c r="O619">
        <v>0</v>
      </c>
      <c r="P619" s="15">
        <f t="shared" si="101"/>
        <v>0</v>
      </c>
      <c r="Q619" s="15">
        <f t="shared" si="102"/>
        <v>0</v>
      </c>
      <c r="R619">
        <v>9</v>
      </c>
      <c r="S619">
        <v>6</v>
      </c>
      <c r="T619">
        <v>3</v>
      </c>
      <c r="U619">
        <v>10</v>
      </c>
      <c r="V619">
        <v>6</v>
      </c>
      <c r="W619" s="16">
        <v>133.30000000000001</v>
      </c>
      <c r="X619" s="26">
        <f t="shared" si="103"/>
        <v>1.7089743589743591</v>
      </c>
      <c r="Y619" s="4">
        <v>131.07</v>
      </c>
      <c r="Z619" s="32">
        <f t="shared" si="104"/>
        <v>1.6803846153846154</v>
      </c>
      <c r="AA619" s="4">
        <v>236.18</v>
      </c>
      <c r="AB619" s="26">
        <f t="shared" si="105"/>
        <v>3.0279487179487181</v>
      </c>
      <c r="AC619" s="21">
        <f t="shared" si="106"/>
        <v>0.3568958475153165</v>
      </c>
      <c r="AD619" s="1"/>
      <c r="AE619" s="1"/>
      <c r="AF619" s="21" t="str">
        <f t="shared" si="107"/>
        <v xml:space="preserve"> </v>
      </c>
      <c r="AG619">
        <v>3</v>
      </c>
      <c r="AH619">
        <v>11</v>
      </c>
      <c r="AI619" s="42">
        <v>19</v>
      </c>
      <c r="AJ619" s="42">
        <v>103</v>
      </c>
      <c r="AK619" s="42">
        <v>3</v>
      </c>
      <c r="AL619" s="42">
        <v>46</v>
      </c>
      <c r="AM619" s="42">
        <v>40</v>
      </c>
      <c r="AN619" s="42">
        <v>3</v>
      </c>
      <c r="AO619">
        <v>19</v>
      </c>
      <c r="AP619">
        <v>99</v>
      </c>
      <c r="AQ619" s="31">
        <f t="shared" si="108"/>
        <v>0.16101694915254236</v>
      </c>
      <c r="AR619">
        <v>1.2</v>
      </c>
      <c r="AS619">
        <v>2</v>
      </c>
      <c r="AT619">
        <v>2</v>
      </c>
      <c r="AU619" s="16">
        <f t="shared" si="109"/>
        <v>-78.736552986953541</v>
      </c>
      <c r="AV619" s="4">
        <v>11.36</v>
      </c>
      <c r="AW619" s="4">
        <v>7.44</v>
      </c>
    </row>
    <row r="620" spans="1:49" x14ac:dyDescent="0.2">
      <c r="A620" s="13" t="s">
        <v>2230</v>
      </c>
      <c r="B620" s="13" t="s">
        <v>2231</v>
      </c>
      <c r="C620" s="1" t="s">
        <v>249</v>
      </c>
      <c r="D620" s="13" t="s">
        <v>173</v>
      </c>
      <c r="E620" s="13">
        <v>70</v>
      </c>
      <c r="F620" s="13">
        <v>0</v>
      </c>
      <c r="G620" s="13">
        <v>1</v>
      </c>
      <c r="H620" s="40">
        <f t="shared" si="99"/>
        <v>1</v>
      </c>
      <c r="I620">
        <v>0</v>
      </c>
      <c r="J620">
        <v>0</v>
      </c>
      <c r="K620">
        <v>0</v>
      </c>
      <c r="L620" s="20">
        <f t="shared" si="100"/>
        <v>0</v>
      </c>
      <c r="M620">
        <v>3</v>
      </c>
      <c r="N620">
        <v>0</v>
      </c>
      <c r="O620">
        <v>0</v>
      </c>
      <c r="P620" s="15">
        <f t="shared" si="101"/>
        <v>0</v>
      </c>
      <c r="Q620" s="15">
        <f t="shared" si="102"/>
        <v>0</v>
      </c>
      <c r="R620">
        <v>26</v>
      </c>
      <c r="S620">
        <v>7</v>
      </c>
      <c r="T620">
        <v>3</v>
      </c>
      <c r="U620">
        <v>13</v>
      </c>
      <c r="V620">
        <v>5</v>
      </c>
      <c r="W620" s="16">
        <v>194.1833333333</v>
      </c>
      <c r="X620" s="26">
        <f t="shared" si="103"/>
        <v>2.7740476190471428</v>
      </c>
      <c r="Y620" s="4">
        <v>196.82</v>
      </c>
      <c r="Z620" s="32">
        <f t="shared" si="104"/>
        <v>2.8117142857142858</v>
      </c>
      <c r="AA620" s="4">
        <v>171.59</v>
      </c>
      <c r="AB620" s="26">
        <f t="shared" si="105"/>
        <v>2.4512857142857145</v>
      </c>
      <c r="AC620" s="21">
        <f t="shared" si="106"/>
        <v>0.53424174153796045</v>
      </c>
      <c r="AD620" s="1"/>
      <c r="AE620" s="1"/>
      <c r="AF620" s="21" t="str">
        <f t="shared" si="107"/>
        <v xml:space="preserve"> </v>
      </c>
      <c r="AG620">
        <v>4</v>
      </c>
      <c r="AH620">
        <v>22</v>
      </c>
      <c r="AI620" s="42">
        <v>22</v>
      </c>
      <c r="AJ620" s="42">
        <v>177</v>
      </c>
      <c r="AK620" s="42">
        <v>6</v>
      </c>
      <c r="AL620" s="42">
        <v>91</v>
      </c>
      <c r="AM620" s="42">
        <v>73</v>
      </c>
      <c r="AN620" s="42">
        <v>5</v>
      </c>
      <c r="AO620">
        <v>20</v>
      </c>
      <c r="AP620">
        <v>187</v>
      </c>
      <c r="AQ620" s="31">
        <f t="shared" si="108"/>
        <v>9.6618357487922704E-2</v>
      </c>
      <c r="AR620">
        <v>-6.18</v>
      </c>
      <c r="AS620">
        <v>2</v>
      </c>
      <c r="AT620">
        <v>7</v>
      </c>
      <c r="AU620" s="16">
        <f t="shared" si="109"/>
        <v>-99.380144294279035</v>
      </c>
      <c r="AV620" s="4">
        <v>4.72</v>
      </c>
      <c r="AW620" s="4">
        <v>-4.37</v>
      </c>
    </row>
    <row r="621" spans="1:49" x14ac:dyDescent="0.2">
      <c r="A621" s="13" t="s">
        <v>591</v>
      </c>
      <c r="B621" s="13" t="s">
        <v>2233</v>
      </c>
      <c r="C621" s="1" t="s">
        <v>482</v>
      </c>
      <c r="D621" s="13" t="s">
        <v>173</v>
      </c>
      <c r="E621" s="13">
        <v>36</v>
      </c>
      <c r="F621" s="13">
        <v>0</v>
      </c>
      <c r="G621" s="13">
        <v>0</v>
      </c>
      <c r="H621" s="40">
        <f t="shared" si="99"/>
        <v>0</v>
      </c>
      <c r="I621">
        <v>0</v>
      </c>
      <c r="J621">
        <v>0</v>
      </c>
      <c r="K621">
        <v>0</v>
      </c>
      <c r="L621" s="20">
        <f t="shared" si="100"/>
        <v>0</v>
      </c>
      <c r="M621">
        <v>0</v>
      </c>
      <c r="N621">
        <v>0</v>
      </c>
      <c r="O621">
        <v>0</v>
      </c>
      <c r="P621" s="15">
        <f t="shared" si="101"/>
        <v>0</v>
      </c>
      <c r="Q621" s="15">
        <f t="shared" si="102"/>
        <v>0</v>
      </c>
      <c r="R621">
        <v>12</v>
      </c>
      <c r="S621">
        <v>20</v>
      </c>
      <c r="T621">
        <v>2</v>
      </c>
      <c r="U621">
        <v>0</v>
      </c>
      <c r="V621">
        <v>0</v>
      </c>
      <c r="W621" s="16">
        <v>107.6</v>
      </c>
      <c r="X621" s="26">
        <f t="shared" si="103"/>
        <v>2.9888888888888889</v>
      </c>
      <c r="Y621" s="4">
        <v>111.87</v>
      </c>
      <c r="Z621" s="32">
        <f t="shared" si="104"/>
        <v>3.1074999999999999</v>
      </c>
      <c r="AA621" s="4">
        <v>104.94</v>
      </c>
      <c r="AB621" s="26">
        <f t="shared" si="105"/>
        <v>2.915</v>
      </c>
      <c r="AC621" s="21">
        <f t="shared" si="106"/>
        <v>0.51598173515981738</v>
      </c>
      <c r="AD621" s="1"/>
      <c r="AE621" s="1"/>
      <c r="AF621" s="21" t="str">
        <f t="shared" si="107"/>
        <v xml:space="preserve"> </v>
      </c>
      <c r="AG621">
        <v>2</v>
      </c>
      <c r="AH621">
        <v>6</v>
      </c>
      <c r="AI621" s="42">
        <v>10</v>
      </c>
      <c r="AJ621" s="42">
        <v>99</v>
      </c>
      <c r="AK621" s="42">
        <v>3</v>
      </c>
      <c r="AL621" s="42">
        <v>46</v>
      </c>
      <c r="AM621" s="42">
        <v>47</v>
      </c>
      <c r="AN621" s="42">
        <v>3</v>
      </c>
      <c r="AO621">
        <v>10</v>
      </c>
      <c r="AP621">
        <v>90</v>
      </c>
      <c r="AQ621" s="31">
        <f t="shared" si="108"/>
        <v>0.1</v>
      </c>
      <c r="AR621">
        <v>-13.81</v>
      </c>
      <c r="AS621">
        <v>1</v>
      </c>
      <c r="AT621">
        <v>0</v>
      </c>
      <c r="AU621" s="16">
        <f t="shared" si="109"/>
        <v>-96.540627514078835</v>
      </c>
      <c r="AV621" s="4">
        <v>5.69</v>
      </c>
      <c r="AW621" s="4">
        <v>-8.92</v>
      </c>
    </row>
    <row r="622" spans="1:49" x14ac:dyDescent="0.2">
      <c r="A622" s="13" t="s">
        <v>407</v>
      </c>
      <c r="B622" s="13" t="s">
        <v>2235</v>
      </c>
      <c r="C622" s="1" t="s">
        <v>264</v>
      </c>
      <c r="D622" s="13" t="s">
        <v>173</v>
      </c>
      <c r="E622" s="13">
        <v>81</v>
      </c>
      <c r="F622" s="13">
        <v>0</v>
      </c>
      <c r="G622" s="13">
        <v>0</v>
      </c>
      <c r="H622" s="40">
        <f t="shared" si="99"/>
        <v>0</v>
      </c>
      <c r="I622">
        <v>0</v>
      </c>
      <c r="J622">
        <v>0</v>
      </c>
      <c r="K622">
        <v>0</v>
      </c>
      <c r="L622" s="20">
        <f t="shared" si="100"/>
        <v>0</v>
      </c>
      <c r="M622">
        <v>4</v>
      </c>
      <c r="N622">
        <v>2</v>
      </c>
      <c r="O622">
        <v>0</v>
      </c>
      <c r="P622" s="15">
        <f t="shared" si="101"/>
        <v>0</v>
      </c>
      <c r="Q622" s="15">
        <f t="shared" si="102"/>
        <v>0</v>
      </c>
      <c r="R622">
        <v>38</v>
      </c>
      <c r="S622">
        <v>8</v>
      </c>
      <c r="T622">
        <v>5</v>
      </c>
      <c r="U622">
        <v>7</v>
      </c>
      <c r="V622">
        <v>8</v>
      </c>
      <c r="W622" s="16">
        <v>249.5666666667</v>
      </c>
      <c r="X622" s="26">
        <f t="shared" si="103"/>
        <v>3.0810699588481483</v>
      </c>
      <c r="Y622" s="4">
        <v>246.3</v>
      </c>
      <c r="Z622" s="32">
        <f t="shared" si="104"/>
        <v>3.0407407407407407</v>
      </c>
      <c r="AA622" s="4">
        <v>172.57</v>
      </c>
      <c r="AB622" s="26">
        <f t="shared" si="105"/>
        <v>2.1304938271604938</v>
      </c>
      <c r="AC622" s="21">
        <f t="shared" si="106"/>
        <v>0.58801059994747773</v>
      </c>
      <c r="AD622" s="1"/>
      <c r="AE622" s="1"/>
      <c r="AF622" s="21" t="str">
        <f t="shared" si="107"/>
        <v xml:space="preserve"> </v>
      </c>
      <c r="AG622">
        <v>0</v>
      </c>
      <c r="AH622">
        <v>26</v>
      </c>
      <c r="AI622" s="42">
        <v>28</v>
      </c>
      <c r="AJ622" s="42">
        <v>180</v>
      </c>
      <c r="AK622" s="42">
        <v>11</v>
      </c>
      <c r="AL622" s="42">
        <v>80</v>
      </c>
      <c r="AM622" s="42">
        <v>111</v>
      </c>
      <c r="AN622" s="42">
        <v>6</v>
      </c>
      <c r="AO622">
        <v>18</v>
      </c>
      <c r="AP622">
        <v>191</v>
      </c>
      <c r="AQ622" s="31">
        <f t="shared" si="108"/>
        <v>8.6124401913875603E-2</v>
      </c>
      <c r="AR622">
        <v>-10.74</v>
      </c>
      <c r="AS622">
        <v>0</v>
      </c>
      <c r="AT622">
        <v>4</v>
      </c>
      <c r="AU622" s="16">
        <f t="shared" si="109"/>
        <v>-85.749086479902559</v>
      </c>
      <c r="AV622" s="4">
        <v>3.79</v>
      </c>
      <c r="AW622" s="4">
        <v>-17.690000000000001</v>
      </c>
    </row>
    <row r="623" spans="1:49" x14ac:dyDescent="0.2">
      <c r="A623" s="13" t="s">
        <v>1604</v>
      </c>
      <c r="B623" s="13" t="s">
        <v>2237</v>
      </c>
      <c r="C623" s="1" t="s">
        <v>136</v>
      </c>
      <c r="D623" s="13" t="s">
        <v>154</v>
      </c>
      <c r="E623" s="13">
        <v>18</v>
      </c>
      <c r="F623" s="13">
        <v>0</v>
      </c>
      <c r="G623" s="13">
        <v>0</v>
      </c>
      <c r="H623" s="40">
        <f t="shared" si="99"/>
        <v>0</v>
      </c>
      <c r="I623">
        <v>0</v>
      </c>
      <c r="J623">
        <v>0</v>
      </c>
      <c r="K623">
        <v>0</v>
      </c>
      <c r="L623" s="20">
        <f t="shared" si="100"/>
        <v>0</v>
      </c>
      <c r="M623">
        <v>1</v>
      </c>
      <c r="N623">
        <v>0</v>
      </c>
      <c r="O623">
        <v>0</v>
      </c>
      <c r="P623" s="15">
        <f t="shared" si="101"/>
        <v>0</v>
      </c>
      <c r="Q623" s="15">
        <f t="shared" si="102"/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 s="16">
        <v>4.7166666667000001</v>
      </c>
      <c r="X623" s="26">
        <f t="shared" si="103"/>
        <v>0.26203703703888892</v>
      </c>
      <c r="Y623" s="4">
        <v>4.03</v>
      </c>
      <c r="Z623" s="32">
        <f t="shared" si="104"/>
        <v>0.22388888888888892</v>
      </c>
      <c r="AA623" s="4">
        <v>86.96</v>
      </c>
      <c r="AB623" s="26">
        <f t="shared" si="105"/>
        <v>4.8311111111111105</v>
      </c>
      <c r="AC623" s="21">
        <f t="shared" si="106"/>
        <v>4.429058138256952E-2</v>
      </c>
      <c r="AD623" s="13">
        <v>0</v>
      </c>
      <c r="AE623" s="13">
        <v>0</v>
      </c>
      <c r="AF623" s="21" t="str">
        <f t="shared" si="107"/>
        <v xml:space="preserve"> </v>
      </c>
      <c r="AG623">
        <v>0</v>
      </c>
      <c r="AH623">
        <v>1</v>
      </c>
      <c r="AI623" s="42">
        <v>2</v>
      </c>
      <c r="AJ623" s="42">
        <v>4</v>
      </c>
      <c r="AK623" s="42">
        <v>0</v>
      </c>
      <c r="AL623" s="42">
        <v>2</v>
      </c>
      <c r="AM623" s="42">
        <v>0</v>
      </c>
      <c r="AN623" s="42">
        <v>0</v>
      </c>
      <c r="AO623">
        <v>2</v>
      </c>
      <c r="AP623">
        <v>3</v>
      </c>
      <c r="AQ623" s="31">
        <f t="shared" si="108"/>
        <v>0.4</v>
      </c>
      <c r="AR623">
        <v>26.25</v>
      </c>
      <c r="AS623">
        <v>0</v>
      </c>
      <c r="AT623">
        <v>1</v>
      </c>
      <c r="AU623" s="16">
        <f t="shared" si="109"/>
        <v>-74.441687344913149</v>
      </c>
    </row>
    <row r="624" spans="1:49" x14ac:dyDescent="0.2">
      <c r="A624" s="13" t="s">
        <v>466</v>
      </c>
      <c r="B624" s="13" t="s">
        <v>2239</v>
      </c>
      <c r="C624" s="1" t="s">
        <v>302</v>
      </c>
      <c r="D624" s="13" t="s">
        <v>146</v>
      </c>
      <c r="E624" s="13">
        <v>49</v>
      </c>
      <c r="F624" s="13">
        <v>0</v>
      </c>
      <c r="G624" s="13">
        <v>0</v>
      </c>
      <c r="H624" s="40">
        <f t="shared" si="99"/>
        <v>0</v>
      </c>
      <c r="I624">
        <v>0</v>
      </c>
      <c r="J624">
        <v>0</v>
      </c>
      <c r="K624">
        <v>0</v>
      </c>
      <c r="L624" s="20">
        <f t="shared" si="100"/>
        <v>0</v>
      </c>
      <c r="M624">
        <v>0</v>
      </c>
      <c r="N624">
        <v>0</v>
      </c>
      <c r="O624">
        <v>0</v>
      </c>
      <c r="P624" s="15">
        <f t="shared" si="101"/>
        <v>0</v>
      </c>
      <c r="Q624" s="15">
        <f t="shared" si="102"/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s="16">
        <v>2.7833333332999999</v>
      </c>
      <c r="X624" s="26">
        <f t="shared" si="103"/>
        <v>5.6802721087755102E-2</v>
      </c>
      <c r="Y624" s="4">
        <v>0.57000000000000006</v>
      </c>
      <c r="Z624" s="32">
        <f t="shared" si="104"/>
        <v>1.163265306122449E-2</v>
      </c>
      <c r="AA624" s="4">
        <v>206.49</v>
      </c>
      <c r="AB624" s="26">
        <f t="shared" si="105"/>
        <v>4.2140816326530617</v>
      </c>
      <c r="AC624" s="21">
        <f t="shared" si="106"/>
        <v>2.75282526803825E-3</v>
      </c>
      <c r="AD624" s="13">
        <v>0</v>
      </c>
      <c r="AE624" s="13">
        <v>1</v>
      </c>
      <c r="AF624" s="21">
        <f t="shared" si="107"/>
        <v>0</v>
      </c>
      <c r="AG624">
        <v>0</v>
      </c>
      <c r="AH624">
        <v>0</v>
      </c>
      <c r="AI624" s="42">
        <v>0</v>
      </c>
      <c r="AJ624" s="42">
        <v>1</v>
      </c>
      <c r="AK624" s="42">
        <v>0</v>
      </c>
      <c r="AL624" s="42">
        <v>0</v>
      </c>
      <c r="AM624" s="42">
        <v>1</v>
      </c>
      <c r="AN624" s="42">
        <v>0</v>
      </c>
      <c r="AO624">
        <v>0</v>
      </c>
      <c r="AP624">
        <v>1</v>
      </c>
      <c r="AQ624" s="31">
        <f t="shared" si="108"/>
        <v>0</v>
      </c>
      <c r="AR624">
        <v>-11.95</v>
      </c>
      <c r="AS624">
        <v>0</v>
      </c>
      <c r="AT624">
        <v>0</v>
      </c>
      <c r="AU624" s="16">
        <f t="shared" si="109"/>
        <v>-120</v>
      </c>
      <c r="AV624" s="4">
        <v>0</v>
      </c>
      <c r="AW624" s="4">
        <v>-5.37</v>
      </c>
    </row>
    <row r="625" spans="1:49" x14ac:dyDescent="0.2">
      <c r="A625" s="13" t="s">
        <v>755</v>
      </c>
      <c r="B625" s="13" t="s">
        <v>2242</v>
      </c>
      <c r="C625" s="1" t="s">
        <v>243</v>
      </c>
      <c r="D625" s="13" t="s">
        <v>173</v>
      </c>
      <c r="E625" s="13">
        <v>1</v>
      </c>
      <c r="F625" s="13">
        <v>0</v>
      </c>
      <c r="G625" s="13">
        <v>0</v>
      </c>
      <c r="H625" s="40">
        <f t="shared" si="99"/>
        <v>0</v>
      </c>
      <c r="I625">
        <v>0</v>
      </c>
      <c r="J625">
        <v>0</v>
      </c>
      <c r="K625">
        <v>0</v>
      </c>
      <c r="L625" s="20">
        <f t="shared" si="100"/>
        <v>0</v>
      </c>
      <c r="M625">
        <v>0</v>
      </c>
      <c r="N625">
        <v>0</v>
      </c>
      <c r="O625">
        <v>0</v>
      </c>
      <c r="P625" s="15">
        <f t="shared" si="101"/>
        <v>0</v>
      </c>
      <c r="Q625" s="15">
        <f t="shared" si="102"/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s="16">
        <v>0</v>
      </c>
      <c r="X625" s="26">
        <f t="shared" si="103"/>
        <v>0</v>
      </c>
      <c r="Y625" s="4">
        <v>0</v>
      </c>
      <c r="Z625" s="32">
        <f t="shared" si="104"/>
        <v>0</v>
      </c>
      <c r="AA625" s="4">
        <v>3.06</v>
      </c>
      <c r="AB625" s="26">
        <f t="shared" si="105"/>
        <v>3.06</v>
      </c>
      <c r="AC625" s="21">
        <f t="shared" si="106"/>
        <v>0</v>
      </c>
      <c r="AD625" s="1"/>
      <c r="AE625" s="1"/>
      <c r="AF625" s="21" t="str">
        <f t="shared" si="107"/>
        <v xml:space="preserve"> </v>
      </c>
      <c r="AG625">
        <v>0</v>
      </c>
      <c r="AH625">
        <v>0</v>
      </c>
      <c r="AI625" s="42">
        <v>0</v>
      </c>
      <c r="AJ625" s="42">
        <v>0</v>
      </c>
      <c r="AK625" s="42">
        <v>0</v>
      </c>
      <c r="AL625" s="42">
        <v>0</v>
      </c>
      <c r="AM625" s="42">
        <v>0</v>
      </c>
      <c r="AN625" s="42">
        <v>0</v>
      </c>
      <c r="AO625">
        <v>0</v>
      </c>
      <c r="AP625">
        <v>0</v>
      </c>
      <c r="AQ625" s="31">
        <f t="shared" si="108"/>
        <v>0</v>
      </c>
      <c r="AR625"/>
      <c r="AS625">
        <v>0</v>
      </c>
      <c r="AT625">
        <v>0</v>
      </c>
      <c r="AU625" s="16">
        <f t="shared" si="109"/>
        <v>0</v>
      </c>
    </row>
    <row r="626" spans="1:49" x14ac:dyDescent="0.2">
      <c r="A626" s="13" t="s">
        <v>546</v>
      </c>
      <c r="B626" s="13" t="s">
        <v>2244</v>
      </c>
      <c r="C626" s="1" t="s">
        <v>136</v>
      </c>
      <c r="D626" s="13" t="s">
        <v>328</v>
      </c>
      <c r="E626" s="13">
        <v>17</v>
      </c>
      <c r="F626" s="13">
        <v>0</v>
      </c>
      <c r="G626" s="13">
        <v>0</v>
      </c>
      <c r="H626" s="40">
        <f t="shared" si="99"/>
        <v>0</v>
      </c>
      <c r="I626">
        <v>0</v>
      </c>
      <c r="J626">
        <v>0</v>
      </c>
      <c r="K626">
        <v>0</v>
      </c>
      <c r="L626" s="20">
        <f t="shared" si="100"/>
        <v>0</v>
      </c>
      <c r="M626">
        <v>0</v>
      </c>
      <c r="N626">
        <v>0</v>
      </c>
      <c r="O626">
        <v>0</v>
      </c>
      <c r="P626" s="15">
        <f t="shared" si="101"/>
        <v>0</v>
      </c>
      <c r="Q626" s="15">
        <f t="shared" si="102"/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 s="16">
        <v>0.71666666670000001</v>
      </c>
      <c r="X626" s="26">
        <f t="shared" si="103"/>
        <v>4.2156862747058821E-2</v>
      </c>
      <c r="Y626" s="4">
        <v>0.94</v>
      </c>
      <c r="Z626" s="32">
        <f t="shared" si="104"/>
        <v>5.529411764705882E-2</v>
      </c>
      <c r="AA626" s="4">
        <v>74.290000000000006</v>
      </c>
      <c r="AB626" s="26">
        <f t="shared" si="105"/>
        <v>4.37</v>
      </c>
      <c r="AC626" s="21">
        <f t="shared" si="106"/>
        <v>1.249501528645487E-2</v>
      </c>
      <c r="AD626" s="13">
        <v>0</v>
      </c>
      <c r="AE626" s="13">
        <v>0</v>
      </c>
      <c r="AF626" s="21" t="str">
        <f t="shared" si="107"/>
        <v xml:space="preserve"> </v>
      </c>
      <c r="AG626">
        <v>0</v>
      </c>
      <c r="AH626">
        <v>0</v>
      </c>
      <c r="AI626" s="42">
        <v>0</v>
      </c>
      <c r="AJ626" s="42">
        <v>0</v>
      </c>
      <c r="AK626" s="42">
        <v>0</v>
      </c>
      <c r="AL626" s="42">
        <v>0</v>
      </c>
      <c r="AM626" s="42">
        <v>0</v>
      </c>
      <c r="AN626" s="42">
        <v>0</v>
      </c>
      <c r="AO626">
        <v>0</v>
      </c>
      <c r="AP626">
        <v>0</v>
      </c>
      <c r="AQ626" s="31">
        <f t="shared" si="108"/>
        <v>0</v>
      </c>
      <c r="AR626"/>
      <c r="AS626">
        <v>0</v>
      </c>
      <c r="AT626">
        <v>0</v>
      </c>
      <c r="AU626" s="16">
        <f t="shared" si="109"/>
        <v>0</v>
      </c>
    </row>
    <row r="627" spans="1:49" x14ac:dyDescent="0.2">
      <c r="A627" s="13" t="s">
        <v>1115</v>
      </c>
      <c r="B627" s="13" t="s">
        <v>2246</v>
      </c>
      <c r="C627" s="1" t="s">
        <v>214</v>
      </c>
      <c r="D627" s="13" t="s">
        <v>146</v>
      </c>
      <c r="E627" s="13">
        <v>82</v>
      </c>
      <c r="F627" s="13">
        <v>3</v>
      </c>
      <c r="G627" s="13">
        <v>1</v>
      </c>
      <c r="H627" s="40">
        <f t="shared" si="99"/>
        <v>4</v>
      </c>
      <c r="I627">
        <v>1</v>
      </c>
      <c r="J627">
        <v>1</v>
      </c>
      <c r="K627">
        <v>0</v>
      </c>
      <c r="L627" s="20">
        <f t="shared" si="100"/>
        <v>17</v>
      </c>
      <c r="M627">
        <v>14</v>
      </c>
      <c r="N627">
        <v>5</v>
      </c>
      <c r="O627">
        <v>3</v>
      </c>
      <c r="P627" s="15">
        <f t="shared" si="101"/>
        <v>0.21428571428571427</v>
      </c>
      <c r="Q627" s="15">
        <f t="shared" si="102"/>
        <v>0.13636363636363635</v>
      </c>
      <c r="R627">
        <v>8</v>
      </c>
      <c r="S627">
        <v>3</v>
      </c>
      <c r="T627">
        <v>5</v>
      </c>
      <c r="U627">
        <v>5</v>
      </c>
      <c r="V627">
        <v>5</v>
      </c>
      <c r="W627" s="16">
        <v>157.30000000000001</v>
      </c>
      <c r="X627" s="26">
        <f t="shared" si="103"/>
        <v>1.9182926829268294</v>
      </c>
      <c r="Y627" s="4">
        <v>150.57</v>
      </c>
      <c r="Z627" s="32">
        <f t="shared" si="104"/>
        <v>1.8362195121951219</v>
      </c>
      <c r="AA627" s="4">
        <v>270.33</v>
      </c>
      <c r="AB627" s="26">
        <f t="shared" si="105"/>
        <v>3.2967073170731704</v>
      </c>
      <c r="AC627" s="21">
        <f t="shared" si="106"/>
        <v>0.35773342836778332</v>
      </c>
      <c r="AD627" s="13">
        <v>59</v>
      </c>
      <c r="AE627" s="13">
        <v>86</v>
      </c>
      <c r="AF627" s="21">
        <f t="shared" si="107"/>
        <v>0.40689655172413791</v>
      </c>
      <c r="AG627">
        <v>2</v>
      </c>
      <c r="AH627">
        <v>14</v>
      </c>
      <c r="AI627" s="42">
        <v>32</v>
      </c>
      <c r="AJ627" s="42">
        <v>116</v>
      </c>
      <c r="AK627" s="42">
        <v>9</v>
      </c>
      <c r="AL627" s="42">
        <v>50</v>
      </c>
      <c r="AM627" s="42">
        <v>58</v>
      </c>
      <c r="AN627" s="42">
        <v>10</v>
      </c>
      <c r="AO627">
        <v>33</v>
      </c>
      <c r="AP627">
        <v>133</v>
      </c>
      <c r="AQ627" s="31">
        <f t="shared" si="108"/>
        <v>0.19879518072289157</v>
      </c>
      <c r="AR627">
        <v>12.09</v>
      </c>
      <c r="AS627">
        <v>2</v>
      </c>
      <c r="AT627">
        <v>1</v>
      </c>
      <c r="AU627" s="16">
        <f t="shared" si="109"/>
        <v>-73.719864514843593</v>
      </c>
      <c r="AV627" s="4">
        <v>7.14</v>
      </c>
      <c r="AW627" s="4">
        <v>1.9</v>
      </c>
    </row>
    <row r="628" spans="1:49" x14ac:dyDescent="0.2">
      <c r="A628" s="13" t="s">
        <v>2248</v>
      </c>
      <c r="B628" s="13" t="s">
        <v>2249</v>
      </c>
      <c r="C628" s="1" t="s">
        <v>270</v>
      </c>
      <c r="D628" s="13" t="s">
        <v>844</v>
      </c>
      <c r="E628" s="13">
        <v>6</v>
      </c>
      <c r="F628" s="13">
        <v>0</v>
      </c>
      <c r="G628" s="13">
        <v>0</v>
      </c>
      <c r="H628" s="40">
        <f t="shared" si="99"/>
        <v>0</v>
      </c>
      <c r="I628">
        <v>0</v>
      </c>
      <c r="J628">
        <v>0</v>
      </c>
      <c r="K628">
        <v>0</v>
      </c>
      <c r="L628" s="20">
        <f t="shared" si="100"/>
        <v>0</v>
      </c>
      <c r="M628">
        <v>0</v>
      </c>
      <c r="N628">
        <v>0</v>
      </c>
      <c r="O628">
        <v>0</v>
      </c>
      <c r="P628" s="15">
        <f t="shared" si="101"/>
        <v>0</v>
      </c>
      <c r="Q628" s="15">
        <f t="shared" si="102"/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s="16">
        <v>0</v>
      </c>
      <c r="X628" s="26">
        <f t="shared" si="103"/>
        <v>0</v>
      </c>
      <c r="Y628" s="4">
        <v>0</v>
      </c>
      <c r="Z628" s="32">
        <f t="shared" si="104"/>
        <v>0</v>
      </c>
      <c r="AA628" s="4">
        <v>26.98</v>
      </c>
      <c r="AB628" s="26">
        <f t="shared" si="105"/>
        <v>4.496666666666667</v>
      </c>
      <c r="AC628" s="21">
        <f t="shared" si="106"/>
        <v>0</v>
      </c>
      <c r="AD628" s="13">
        <v>0</v>
      </c>
      <c r="AE628" s="13">
        <v>0</v>
      </c>
      <c r="AF628" s="21" t="str">
        <f t="shared" si="107"/>
        <v xml:space="preserve"> </v>
      </c>
      <c r="AG628">
        <v>0</v>
      </c>
      <c r="AH628">
        <v>0</v>
      </c>
      <c r="AI628" s="42">
        <v>0</v>
      </c>
      <c r="AJ628" s="42">
        <v>0</v>
      </c>
      <c r="AK628" s="42">
        <v>0</v>
      </c>
      <c r="AL628" s="42">
        <v>0</v>
      </c>
      <c r="AM628" s="42">
        <v>0</v>
      </c>
      <c r="AN628" s="42">
        <v>0</v>
      </c>
      <c r="AO628">
        <v>0</v>
      </c>
      <c r="AP628">
        <v>0</v>
      </c>
      <c r="AQ628" s="31">
        <f t="shared" si="108"/>
        <v>0</v>
      </c>
      <c r="AR628"/>
      <c r="AS628">
        <v>0</v>
      </c>
      <c r="AT628">
        <v>0</v>
      </c>
      <c r="AU628" s="16">
        <f t="shared" si="109"/>
        <v>0</v>
      </c>
    </row>
    <row r="629" spans="1:49" x14ac:dyDescent="0.2">
      <c r="A629" s="13" t="s">
        <v>1594</v>
      </c>
      <c r="B629" s="13" t="s">
        <v>2251</v>
      </c>
      <c r="C629" s="1" t="s">
        <v>249</v>
      </c>
      <c r="D629" s="13" t="s">
        <v>173</v>
      </c>
      <c r="E629" s="13">
        <v>56</v>
      </c>
      <c r="F629" s="13">
        <v>0</v>
      </c>
      <c r="G629" s="13">
        <v>0</v>
      </c>
      <c r="H629" s="40">
        <f t="shared" si="99"/>
        <v>0</v>
      </c>
      <c r="I629">
        <v>0</v>
      </c>
      <c r="J629">
        <v>0</v>
      </c>
      <c r="K629">
        <v>0</v>
      </c>
      <c r="L629" s="20">
        <f t="shared" si="100"/>
        <v>0</v>
      </c>
      <c r="M629">
        <v>3</v>
      </c>
      <c r="N629">
        <v>2</v>
      </c>
      <c r="O629">
        <v>0</v>
      </c>
      <c r="P629" s="15">
        <f t="shared" si="101"/>
        <v>0</v>
      </c>
      <c r="Q629" s="15">
        <f t="shared" si="102"/>
        <v>0</v>
      </c>
      <c r="R629">
        <v>32</v>
      </c>
      <c r="S629">
        <v>27</v>
      </c>
      <c r="T629">
        <v>4</v>
      </c>
      <c r="U629">
        <v>4</v>
      </c>
      <c r="V629">
        <v>3</v>
      </c>
      <c r="W629" s="16">
        <v>174.46666666670001</v>
      </c>
      <c r="X629" s="26">
        <f t="shared" si="103"/>
        <v>3.115476190476786</v>
      </c>
      <c r="Y629" s="4">
        <v>172.93</v>
      </c>
      <c r="Z629" s="32">
        <f t="shared" si="104"/>
        <v>3.0880357142857142</v>
      </c>
      <c r="AA629" s="4">
        <v>124.97</v>
      </c>
      <c r="AB629" s="26">
        <f t="shared" si="105"/>
        <v>2.2316071428571429</v>
      </c>
      <c r="AC629" s="21">
        <f t="shared" si="106"/>
        <v>0.58049681101040618</v>
      </c>
      <c r="AD629" s="1"/>
      <c r="AE629" s="1"/>
      <c r="AF629" s="21" t="str">
        <f t="shared" si="107"/>
        <v xml:space="preserve"> </v>
      </c>
      <c r="AG629">
        <v>2</v>
      </c>
      <c r="AH629">
        <v>17</v>
      </c>
      <c r="AI629" s="42">
        <v>18</v>
      </c>
      <c r="AJ629" s="42">
        <v>141</v>
      </c>
      <c r="AK629" s="42">
        <v>7</v>
      </c>
      <c r="AL629" s="42">
        <v>85</v>
      </c>
      <c r="AM629" s="42">
        <v>73</v>
      </c>
      <c r="AN629" s="42">
        <v>8</v>
      </c>
      <c r="AO629">
        <v>16</v>
      </c>
      <c r="AP629">
        <v>167</v>
      </c>
      <c r="AQ629" s="31">
        <f t="shared" si="108"/>
        <v>8.7431693989071038E-2</v>
      </c>
      <c r="AR629">
        <v>-11.68</v>
      </c>
      <c r="AS629">
        <v>0</v>
      </c>
      <c r="AT629">
        <v>2</v>
      </c>
      <c r="AU629" s="16">
        <f t="shared" si="109"/>
        <v>-97.496096686520545</v>
      </c>
      <c r="AV629" s="4">
        <v>3.77</v>
      </c>
      <c r="AW629" s="4">
        <v>-5.22</v>
      </c>
    </row>
    <row r="630" spans="1:49" x14ac:dyDescent="0.2">
      <c r="A630" s="13" t="s">
        <v>165</v>
      </c>
      <c r="B630" s="13" t="s">
        <v>2254</v>
      </c>
      <c r="C630" s="1" t="s">
        <v>292</v>
      </c>
      <c r="D630" s="13" t="s">
        <v>154</v>
      </c>
      <c r="E630" s="13">
        <v>82</v>
      </c>
      <c r="F630" s="13">
        <v>0</v>
      </c>
      <c r="G630" s="13">
        <v>0</v>
      </c>
      <c r="H630" s="40">
        <f t="shared" si="99"/>
        <v>0</v>
      </c>
      <c r="I630">
        <v>0</v>
      </c>
      <c r="J630">
        <v>0</v>
      </c>
      <c r="K630">
        <v>0</v>
      </c>
      <c r="L630" s="20">
        <f t="shared" si="100"/>
        <v>0</v>
      </c>
      <c r="M630">
        <v>0</v>
      </c>
      <c r="N630">
        <v>0</v>
      </c>
      <c r="O630">
        <v>0</v>
      </c>
      <c r="P630" s="15">
        <f t="shared" si="101"/>
        <v>0</v>
      </c>
      <c r="Q630" s="15">
        <f t="shared" si="102"/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s="16">
        <v>1.9833333333000001</v>
      </c>
      <c r="X630" s="26">
        <f t="shared" si="103"/>
        <v>2.4186991869512196E-2</v>
      </c>
      <c r="Y630" s="4">
        <v>0</v>
      </c>
      <c r="Z630" s="32">
        <f t="shared" si="104"/>
        <v>0</v>
      </c>
      <c r="AA630" s="4">
        <v>385.64</v>
      </c>
      <c r="AB630" s="26">
        <f t="shared" si="105"/>
        <v>4.7029268292682929</v>
      </c>
      <c r="AC630" s="21">
        <f t="shared" si="106"/>
        <v>0</v>
      </c>
      <c r="AD630" s="13">
        <v>0</v>
      </c>
      <c r="AE630" s="13">
        <v>0</v>
      </c>
      <c r="AF630" s="21" t="str">
        <f t="shared" si="107"/>
        <v xml:space="preserve"> </v>
      </c>
      <c r="AG630">
        <v>0</v>
      </c>
      <c r="AH630">
        <v>0</v>
      </c>
      <c r="AI630" s="42">
        <v>0</v>
      </c>
      <c r="AJ630" s="42">
        <v>0</v>
      </c>
      <c r="AK630" s="42">
        <v>0</v>
      </c>
      <c r="AL630" s="42">
        <v>0</v>
      </c>
      <c r="AM630" s="42">
        <v>0</v>
      </c>
      <c r="AN630" s="42">
        <v>0</v>
      </c>
      <c r="AO630">
        <v>0</v>
      </c>
      <c r="AP630">
        <v>0</v>
      </c>
      <c r="AQ630" s="31">
        <f t="shared" si="108"/>
        <v>0</v>
      </c>
      <c r="AR630"/>
      <c r="AS630">
        <v>0</v>
      </c>
      <c r="AT630">
        <v>0</v>
      </c>
      <c r="AU630" s="16">
        <f t="shared" si="109"/>
        <v>0</v>
      </c>
    </row>
    <row r="631" spans="1:49" x14ac:dyDescent="0.2">
      <c r="A631" s="13" t="s">
        <v>591</v>
      </c>
      <c r="B631" s="13" t="s">
        <v>2256</v>
      </c>
      <c r="C631" s="1" t="s">
        <v>264</v>
      </c>
      <c r="D631" s="13" t="s">
        <v>129</v>
      </c>
      <c r="E631" s="13">
        <v>24</v>
      </c>
      <c r="F631" s="13">
        <v>0</v>
      </c>
      <c r="G631" s="13">
        <v>0</v>
      </c>
      <c r="H631" s="40">
        <f t="shared" si="99"/>
        <v>0</v>
      </c>
      <c r="I631">
        <v>0</v>
      </c>
      <c r="J631">
        <v>0</v>
      </c>
      <c r="K631">
        <v>0</v>
      </c>
      <c r="L631" s="20">
        <f t="shared" si="100"/>
        <v>0</v>
      </c>
      <c r="M631">
        <v>0</v>
      </c>
      <c r="N631">
        <v>0</v>
      </c>
      <c r="O631">
        <v>0</v>
      </c>
      <c r="P631" s="15">
        <f t="shared" si="101"/>
        <v>0</v>
      </c>
      <c r="Q631" s="15">
        <f t="shared" si="102"/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 s="16">
        <v>3.8166666666999998</v>
      </c>
      <c r="X631" s="26">
        <f t="shared" si="103"/>
        <v>0.15902777777916666</v>
      </c>
      <c r="Y631" s="4">
        <v>3.31</v>
      </c>
      <c r="Z631" s="32">
        <f t="shared" si="104"/>
        <v>0.13791666666666666</v>
      </c>
      <c r="AA631" s="4">
        <v>128.91999999999999</v>
      </c>
      <c r="AB631" s="26">
        <f t="shared" si="105"/>
        <v>5.3716666666666661</v>
      </c>
      <c r="AC631" s="21">
        <f t="shared" si="106"/>
        <v>2.5032140966497772E-2</v>
      </c>
      <c r="AD631" s="13">
        <v>0</v>
      </c>
      <c r="AE631" s="13">
        <v>0</v>
      </c>
      <c r="AF631" s="21" t="str">
        <f t="shared" si="107"/>
        <v xml:space="preserve"> </v>
      </c>
      <c r="AG631">
        <v>0</v>
      </c>
      <c r="AH631">
        <v>0</v>
      </c>
      <c r="AI631" s="42">
        <v>0</v>
      </c>
      <c r="AJ631" s="42">
        <v>3</v>
      </c>
      <c r="AK631" s="42">
        <v>0</v>
      </c>
      <c r="AL631" s="42">
        <v>1</v>
      </c>
      <c r="AM631" s="42">
        <v>0</v>
      </c>
      <c r="AN631" s="42">
        <v>0</v>
      </c>
      <c r="AO631">
        <v>0</v>
      </c>
      <c r="AP631">
        <v>3</v>
      </c>
      <c r="AQ631" s="31">
        <f t="shared" si="108"/>
        <v>0</v>
      </c>
      <c r="AR631">
        <v>-17.170000000000002</v>
      </c>
      <c r="AS631">
        <v>0</v>
      </c>
      <c r="AT631">
        <v>0</v>
      </c>
      <c r="AU631" s="16">
        <f t="shared" si="109"/>
        <v>-72.507552870090635</v>
      </c>
      <c r="AV631" s="4">
        <v>100</v>
      </c>
      <c r="AW631" s="4">
        <v>88.55</v>
      </c>
    </row>
    <row r="632" spans="1:49" x14ac:dyDescent="0.2">
      <c r="A632" s="13" t="s">
        <v>628</v>
      </c>
      <c r="B632" s="13" t="s">
        <v>2258</v>
      </c>
      <c r="C632" s="1" t="s">
        <v>584</v>
      </c>
      <c r="D632" s="13" t="s">
        <v>173</v>
      </c>
      <c r="E632" s="13">
        <v>42</v>
      </c>
      <c r="F632" s="13">
        <v>0</v>
      </c>
      <c r="G632" s="13">
        <v>0</v>
      </c>
      <c r="H632" s="40">
        <f t="shared" si="99"/>
        <v>0</v>
      </c>
      <c r="I632">
        <v>0</v>
      </c>
      <c r="J632">
        <v>0</v>
      </c>
      <c r="K632">
        <v>0</v>
      </c>
      <c r="L632" s="20">
        <f t="shared" si="100"/>
        <v>0</v>
      </c>
      <c r="M632">
        <v>0</v>
      </c>
      <c r="N632">
        <v>0</v>
      </c>
      <c r="O632">
        <v>0</v>
      </c>
      <c r="P632" s="15">
        <f t="shared" si="101"/>
        <v>0</v>
      </c>
      <c r="Q632" s="15">
        <f t="shared" si="102"/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s="16">
        <v>4.2</v>
      </c>
      <c r="X632" s="26">
        <f t="shared" si="103"/>
        <v>0.1</v>
      </c>
      <c r="Y632" s="4">
        <v>4.4800000000000004</v>
      </c>
      <c r="Z632" s="32">
        <f t="shared" si="104"/>
        <v>0.10666666666666667</v>
      </c>
      <c r="AA632" s="4">
        <v>279.24</v>
      </c>
      <c r="AB632" s="26">
        <f t="shared" si="105"/>
        <v>6.6485714285714286</v>
      </c>
      <c r="AC632" s="21">
        <f t="shared" si="106"/>
        <v>1.5790215705625266E-2</v>
      </c>
      <c r="AD632" s="1"/>
      <c r="AE632" s="1"/>
      <c r="AF632" s="21" t="str">
        <f t="shared" si="107"/>
        <v xml:space="preserve"> </v>
      </c>
      <c r="AG632">
        <v>0</v>
      </c>
      <c r="AH632">
        <v>0</v>
      </c>
      <c r="AI632" s="42">
        <v>1</v>
      </c>
      <c r="AJ632" s="42">
        <v>1</v>
      </c>
      <c r="AK632" s="42">
        <v>1</v>
      </c>
      <c r="AL632" s="42">
        <v>1</v>
      </c>
      <c r="AM632" s="42">
        <v>4</v>
      </c>
      <c r="AN632" s="42">
        <v>1</v>
      </c>
      <c r="AO632">
        <v>0</v>
      </c>
      <c r="AP632">
        <v>2</v>
      </c>
      <c r="AQ632" s="31">
        <f t="shared" si="108"/>
        <v>0</v>
      </c>
      <c r="AR632">
        <v>-18.77</v>
      </c>
      <c r="AS632">
        <v>0</v>
      </c>
      <c r="AT632">
        <v>0</v>
      </c>
      <c r="AU632" s="16">
        <f t="shared" si="109"/>
        <v>-40.178571428571423</v>
      </c>
      <c r="AV632" s="4">
        <v>50</v>
      </c>
      <c r="AW632" s="4">
        <v>42.25</v>
      </c>
    </row>
    <row r="633" spans="1:49" x14ac:dyDescent="0.2">
      <c r="A633" s="13" t="s">
        <v>2222</v>
      </c>
      <c r="B633" s="13" t="s">
        <v>2260</v>
      </c>
      <c r="C633" s="1" t="s">
        <v>270</v>
      </c>
      <c r="D633" s="13" t="s">
        <v>173</v>
      </c>
      <c r="E633" s="13">
        <v>6</v>
      </c>
      <c r="F633" s="13">
        <v>0</v>
      </c>
      <c r="G633" s="13">
        <v>0</v>
      </c>
      <c r="H633" s="40">
        <f t="shared" si="99"/>
        <v>0</v>
      </c>
      <c r="I633">
        <v>0</v>
      </c>
      <c r="J633">
        <v>0</v>
      </c>
      <c r="K633">
        <v>0</v>
      </c>
      <c r="L633" s="20">
        <f t="shared" si="100"/>
        <v>0</v>
      </c>
      <c r="M633">
        <v>0</v>
      </c>
      <c r="N633">
        <v>0</v>
      </c>
      <c r="O633">
        <v>0</v>
      </c>
      <c r="P633" s="15">
        <f t="shared" si="101"/>
        <v>0</v>
      </c>
      <c r="Q633" s="15">
        <f t="shared" si="102"/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s="16">
        <v>1.8833333333</v>
      </c>
      <c r="X633" s="26">
        <f t="shared" si="103"/>
        <v>0.31388888888333333</v>
      </c>
      <c r="Y633" s="4">
        <v>1.56</v>
      </c>
      <c r="Z633" s="32">
        <f t="shared" si="104"/>
        <v>0.26</v>
      </c>
      <c r="AA633" s="4">
        <v>14.17</v>
      </c>
      <c r="AB633" s="26">
        <f t="shared" si="105"/>
        <v>2.3616666666666668</v>
      </c>
      <c r="AC633" s="21">
        <f t="shared" si="106"/>
        <v>9.9173553719008253E-2</v>
      </c>
      <c r="AD633" s="1"/>
      <c r="AE633" s="1"/>
      <c r="AF633" s="21" t="str">
        <f t="shared" si="107"/>
        <v xml:space="preserve"> </v>
      </c>
      <c r="AG633">
        <v>0</v>
      </c>
      <c r="AH633">
        <v>0</v>
      </c>
      <c r="AI633" s="42">
        <v>0</v>
      </c>
      <c r="AJ633" s="42">
        <v>1</v>
      </c>
      <c r="AK633" s="42">
        <v>0</v>
      </c>
      <c r="AL633" s="42">
        <v>1</v>
      </c>
      <c r="AM633" s="42">
        <v>0</v>
      </c>
      <c r="AN633" s="42">
        <v>0</v>
      </c>
      <c r="AO633">
        <v>0</v>
      </c>
      <c r="AP633">
        <v>0</v>
      </c>
      <c r="AQ633" s="31">
        <f t="shared" si="108"/>
        <v>0</v>
      </c>
      <c r="AR633"/>
      <c r="AS633">
        <v>0</v>
      </c>
      <c r="AT633">
        <v>0</v>
      </c>
      <c r="AU633" s="16">
        <f t="shared" si="109"/>
        <v>-76.92307692307692</v>
      </c>
    </row>
    <row r="634" spans="1:49" x14ac:dyDescent="0.2">
      <c r="A634" s="13" t="s">
        <v>378</v>
      </c>
      <c r="B634" s="13" t="s">
        <v>2262</v>
      </c>
      <c r="C634" s="1" t="s">
        <v>136</v>
      </c>
      <c r="D634" s="13" t="s">
        <v>129</v>
      </c>
      <c r="E634" s="13">
        <v>58</v>
      </c>
      <c r="F634" s="13">
        <v>1</v>
      </c>
      <c r="G634" s="13">
        <v>0</v>
      </c>
      <c r="H634" s="40">
        <f t="shared" si="99"/>
        <v>1</v>
      </c>
      <c r="I634">
        <v>1</v>
      </c>
      <c r="J634">
        <v>0</v>
      </c>
      <c r="K634">
        <v>0</v>
      </c>
      <c r="L634" s="20">
        <f t="shared" si="100"/>
        <v>0</v>
      </c>
      <c r="M634">
        <v>4</v>
      </c>
      <c r="N634">
        <v>2</v>
      </c>
      <c r="O634">
        <v>0</v>
      </c>
      <c r="P634" s="15">
        <f t="shared" si="101"/>
        <v>0.25</v>
      </c>
      <c r="Q634" s="15">
        <f t="shared" si="102"/>
        <v>0.16666666666666666</v>
      </c>
      <c r="R634">
        <v>7</v>
      </c>
      <c r="S634">
        <v>6</v>
      </c>
      <c r="T634">
        <v>1</v>
      </c>
      <c r="U634">
        <v>1</v>
      </c>
      <c r="V634">
        <v>6</v>
      </c>
      <c r="W634" s="16">
        <v>66.316666666700002</v>
      </c>
      <c r="X634" s="26">
        <f t="shared" si="103"/>
        <v>1.1433908045982759</v>
      </c>
      <c r="Y634" s="4">
        <v>58.79</v>
      </c>
      <c r="Z634" s="32">
        <f t="shared" si="104"/>
        <v>1.0136206896551725</v>
      </c>
      <c r="AA634" s="4">
        <v>181.63</v>
      </c>
      <c r="AB634" s="26">
        <f t="shared" si="105"/>
        <v>3.1315517241379309</v>
      </c>
      <c r="AC634" s="21">
        <f t="shared" si="106"/>
        <v>0.24453040512436572</v>
      </c>
      <c r="AD634" s="13">
        <v>2</v>
      </c>
      <c r="AE634" s="13">
        <v>4</v>
      </c>
      <c r="AF634" s="21">
        <f t="shared" si="107"/>
        <v>0.33333333333333331</v>
      </c>
      <c r="AG634">
        <v>1</v>
      </c>
      <c r="AH634">
        <v>6</v>
      </c>
      <c r="AI634" s="42">
        <v>12</v>
      </c>
      <c r="AJ634" s="42">
        <v>44</v>
      </c>
      <c r="AK634" s="42">
        <v>6</v>
      </c>
      <c r="AL634" s="42">
        <v>16</v>
      </c>
      <c r="AM634" s="42">
        <v>19</v>
      </c>
      <c r="AN634" s="42">
        <v>3</v>
      </c>
      <c r="AO634">
        <v>17</v>
      </c>
      <c r="AP634">
        <v>39</v>
      </c>
      <c r="AQ634" s="31">
        <f t="shared" si="108"/>
        <v>0.30357142857142855</v>
      </c>
      <c r="AR634">
        <v>19.829999999999998</v>
      </c>
      <c r="AS634">
        <v>1</v>
      </c>
      <c r="AT634">
        <v>1</v>
      </c>
      <c r="AU634" s="16">
        <f t="shared" si="109"/>
        <v>-64.296649089981287</v>
      </c>
      <c r="AV634" s="4">
        <v>5.88</v>
      </c>
      <c r="AW634" s="4">
        <v>1.1499999999999999</v>
      </c>
    </row>
    <row r="635" spans="1:49" x14ac:dyDescent="0.2">
      <c r="A635" s="13" t="s">
        <v>2265</v>
      </c>
      <c r="B635" s="13" t="s">
        <v>2262</v>
      </c>
      <c r="C635" s="1" t="s">
        <v>153</v>
      </c>
      <c r="D635" s="13" t="s">
        <v>173</v>
      </c>
      <c r="E635" s="13">
        <v>34</v>
      </c>
      <c r="F635" s="13">
        <v>0</v>
      </c>
      <c r="G635" s="13">
        <v>0</v>
      </c>
      <c r="H635" s="40">
        <f t="shared" si="99"/>
        <v>0</v>
      </c>
      <c r="I635">
        <v>0</v>
      </c>
      <c r="J635">
        <v>0</v>
      </c>
      <c r="K635">
        <v>0</v>
      </c>
      <c r="L635" s="20">
        <f t="shared" si="100"/>
        <v>0</v>
      </c>
      <c r="M635">
        <v>0</v>
      </c>
      <c r="N635">
        <v>0</v>
      </c>
      <c r="O635">
        <v>0</v>
      </c>
      <c r="P635" s="15">
        <f t="shared" si="101"/>
        <v>0</v>
      </c>
      <c r="Q635" s="15">
        <f t="shared" si="102"/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 s="16">
        <v>2.6333333333</v>
      </c>
      <c r="X635" s="26">
        <f t="shared" si="103"/>
        <v>7.7450980391176469E-2</v>
      </c>
      <c r="Y635" s="4">
        <v>3.38</v>
      </c>
      <c r="Z635" s="32">
        <f t="shared" si="104"/>
        <v>9.9411764705882352E-2</v>
      </c>
      <c r="AA635" s="4">
        <v>179.41</v>
      </c>
      <c r="AB635" s="26">
        <f t="shared" si="105"/>
        <v>5.2767647058823526</v>
      </c>
      <c r="AC635" s="21">
        <f t="shared" si="106"/>
        <v>1.8491164724547295E-2</v>
      </c>
      <c r="AD635" s="1"/>
      <c r="AE635" s="1"/>
      <c r="AF635" s="21" t="str">
        <f t="shared" si="107"/>
        <v xml:space="preserve"> </v>
      </c>
      <c r="AG635">
        <v>0</v>
      </c>
      <c r="AH635">
        <v>1</v>
      </c>
      <c r="AI635" s="42">
        <v>0</v>
      </c>
      <c r="AJ635" s="42">
        <v>0</v>
      </c>
      <c r="AK635" s="42">
        <v>1</v>
      </c>
      <c r="AL635" s="42">
        <v>1</v>
      </c>
      <c r="AM635" s="42">
        <v>1</v>
      </c>
      <c r="AN635" s="42">
        <v>0</v>
      </c>
      <c r="AO635">
        <v>1</v>
      </c>
      <c r="AP635">
        <v>1</v>
      </c>
      <c r="AQ635" s="31">
        <f t="shared" si="108"/>
        <v>0.5</v>
      </c>
      <c r="AR635">
        <v>40.479999999999997</v>
      </c>
      <c r="AS635">
        <v>0</v>
      </c>
      <c r="AT635">
        <v>0</v>
      </c>
      <c r="AU635" s="16">
        <f t="shared" si="109"/>
        <v>-35.502958579881657</v>
      </c>
      <c r="AV635" s="4">
        <v>20</v>
      </c>
      <c r="AW635" s="4">
        <v>11.07</v>
      </c>
    </row>
    <row r="636" spans="1:49" x14ac:dyDescent="0.2">
      <c r="A636" s="13" t="s">
        <v>927</v>
      </c>
      <c r="B636" s="13" t="s">
        <v>2267</v>
      </c>
      <c r="C636" s="1" t="s">
        <v>482</v>
      </c>
      <c r="D636" s="13" t="s">
        <v>207</v>
      </c>
      <c r="E636" s="13">
        <v>2</v>
      </c>
      <c r="F636" s="13">
        <v>0</v>
      </c>
      <c r="G636" s="13">
        <v>0</v>
      </c>
      <c r="H636" s="40">
        <f t="shared" si="99"/>
        <v>0</v>
      </c>
      <c r="I636">
        <v>0</v>
      </c>
      <c r="J636">
        <v>0</v>
      </c>
      <c r="K636">
        <v>0</v>
      </c>
      <c r="L636" s="20">
        <f t="shared" si="100"/>
        <v>0</v>
      </c>
      <c r="M636">
        <v>0</v>
      </c>
      <c r="N636">
        <v>0</v>
      </c>
      <c r="O636">
        <v>0</v>
      </c>
      <c r="P636" s="15">
        <f t="shared" si="101"/>
        <v>0</v>
      </c>
      <c r="Q636" s="15">
        <f t="shared" si="102"/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s="16">
        <v>0</v>
      </c>
      <c r="X636" s="26">
        <f t="shared" si="103"/>
        <v>0</v>
      </c>
      <c r="Y636" s="4">
        <v>0</v>
      </c>
      <c r="Z636" s="32">
        <f t="shared" si="104"/>
        <v>0</v>
      </c>
      <c r="AA636" s="4">
        <v>9.18</v>
      </c>
      <c r="AB636" s="26">
        <f t="shared" si="105"/>
        <v>4.59</v>
      </c>
      <c r="AC636" s="21">
        <f t="shared" si="106"/>
        <v>0</v>
      </c>
      <c r="AD636" s="13">
        <v>0</v>
      </c>
      <c r="AE636" s="13">
        <v>0</v>
      </c>
      <c r="AF636" s="21" t="str">
        <f t="shared" si="107"/>
        <v xml:space="preserve"> </v>
      </c>
      <c r="AG636">
        <v>0</v>
      </c>
      <c r="AH636">
        <v>0</v>
      </c>
      <c r="AI636" s="42">
        <v>0</v>
      </c>
      <c r="AJ636" s="42">
        <v>0</v>
      </c>
      <c r="AK636" s="42">
        <v>0</v>
      </c>
      <c r="AL636" s="42">
        <v>0</v>
      </c>
      <c r="AM636" s="42">
        <v>0</v>
      </c>
      <c r="AN636" s="42">
        <v>0</v>
      </c>
      <c r="AO636">
        <v>0</v>
      </c>
      <c r="AP636">
        <v>0</v>
      </c>
      <c r="AQ636" s="31">
        <f t="shared" si="108"/>
        <v>0</v>
      </c>
      <c r="AR636"/>
      <c r="AS636">
        <v>0</v>
      </c>
      <c r="AT636">
        <v>0</v>
      </c>
      <c r="AU636" s="16">
        <f t="shared" si="109"/>
        <v>0</v>
      </c>
    </row>
    <row r="637" spans="1:49" x14ac:dyDescent="0.2">
      <c r="A637" s="13" t="s">
        <v>1348</v>
      </c>
      <c r="B637" s="13" t="s">
        <v>2270</v>
      </c>
      <c r="C637" s="1" t="s">
        <v>292</v>
      </c>
      <c r="D637" s="13" t="s">
        <v>173</v>
      </c>
      <c r="E637" s="13">
        <v>63</v>
      </c>
      <c r="F637" s="13">
        <v>0</v>
      </c>
      <c r="G637" s="13">
        <v>0</v>
      </c>
      <c r="H637" s="40">
        <f t="shared" si="99"/>
        <v>0</v>
      </c>
      <c r="I637">
        <v>0</v>
      </c>
      <c r="J637">
        <v>0</v>
      </c>
      <c r="K637">
        <v>0</v>
      </c>
      <c r="L637" s="20">
        <f t="shared" si="100"/>
        <v>0</v>
      </c>
      <c r="M637">
        <v>0</v>
      </c>
      <c r="N637">
        <v>0</v>
      </c>
      <c r="O637">
        <v>1</v>
      </c>
      <c r="P637" s="15">
        <f t="shared" si="101"/>
        <v>0</v>
      </c>
      <c r="Q637" s="15">
        <f t="shared" si="102"/>
        <v>0</v>
      </c>
      <c r="R637">
        <v>18</v>
      </c>
      <c r="S637">
        <v>4</v>
      </c>
      <c r="T637">
        <v>9</v>
      </c>
      <c r="U637">
        <v>2</v>
      </c>
      <c r="V637">
        <v>2</v>
      </c>
      <c r="W637" s="16">
        <v>122.46666666669999</v>
      </c>
      <c r="X637" s="26">
        <f t="shared" si="103"/>
        <v>1.943915343915873</v>
      </c>
      <c r="Y637" s="4">
        <v>120.92</v>
      </c>
      <c r="Z637" s="32">
        <f t="shared" si="104"/>
        <v>1.9193650793650794</v>
      </c>
      <c r="AA637" s="4">
        <v>166.44</v>
      </c>
      <c r="AB637" s="26">
        <f t="shared" si="105"/>
        <v>2.6419047619047618</v>
      </c>
      <c r="AC637" s="21">
        <f t="shared" si="106"/>
        <v>0.42079621380846333</v>
      </c>
      <c r="AD637" s="1"/>
      <c r="AE637" s="1"/>
      <c r="AF637" s="21" t="str">
        <f t="shared" si="107"/>
        <v xml:space="preserve"> </v>
      </c>
      <c r="AG637">
        <v>0</v>
      </c>
      <c r="AH637">
        <v>7</v>
      </c>
      <c r="AI637" s="42">
        <v>9</v>
      </c>
      <c r="AJ637" s="42">
        <v>98</v>
      </c>
      <c r="AK637" s="42">
        <v>3</v>
      </c>
      <c r="AL637" s="42">
        <v>53</v>
      </c>
      <c r="AM637" s="42">
        <v>55</v>
      </c>
      <c r="AN637" s="42">
        <v>4</v>
      </c>
      <c r="AO637">
        <v>12</v>
      </c>
      <c r="AP637">
        <v>108</v>
      </c>
      <c r="AQ637" s="31">
        <f t="shared" si="108"/>
        <v>0.1</v>
      </c>
      <c r="AR637">
        <v>-3.29</v>
      </c>
      <c r="AS637">
        <v>1</v>
      </c>
      <c r="AT637">
        <v>0</v>
      </c>
      <c r="AU637" s="16">
        <f t="shared" si="109"/>
        <v>-97.750578895137281</v>
      </c>
      <c r="AV637" s="4">
        <v>4.41</v>
      </c>
      <c r="AW637" s="4">
        <v>-8.09</v>
      </c>
    </row>
    <row r="638" spans="1:49" x14ac:dyDescent="0.2">
      <c r="A638" s="13" t="s">
        <v>2273</v>
      </c>
      <c r="B638" s="13" t="s">
        <v>2274</v>
      </c>
      <c r="C638" s="13" t="s">
        <v>145</v>
      </c>
      <c r="D638" s="13" t="s">
        <v>173</v>
      </c>
      <c r="E638" s="13">
        <v>63</v>
      </c>
      <c r="F638" s="13">
        <v>0</v>
      </c>
      <c r="G638" s="13">
        <v>0</v>
      </c>
      <c r="H638" s="40">
        <f t="shared" si="99"/>
        <v>0</v>
      </c>
      <c r="I638">
        <v>0</v>
      </c>
      <c r="J638">
        <v>0</v>
      </c>
      <c r="K638">
        <v>0</v>
      </c>
      <c r="L638" s="20">
        <f t="shared" si="100"/>
        <v>0</v>
      </c>
      <c r="M638">
        <v>1</v>
      </c>
      <c r="N638">
        <v>0</v>
      </c>
      <c r="O638">
        <v>0</v>
      </c>
      <c r="P638" s="15">
        <f t="shared" si="101"/>
        <v>0</v>
      </c>
      <c r="Q638" s="15">
        <f t="shared" si="102"/>
        <v>0</v>
      </c>
      <c r="R638">
        <v>16</v>
      </c>
      <c r="S638">
        <v>22</v>
      </c>
      <c r="T638">
        <v>4</v>
      </c>
      <c r="U638">
        <v>1</v>
      </c>
      <c r="V638">
        <v>1</v>
      </c>
      <c r="W638" s="16">
        <v>147.35</v>
      </c>
      <c r="X638" s="26">
        <f t="shared" si="103"/>
        <v>2.338888888888889</v>
      </c>
      <c r="Y638" s="4">
        <v>139.69999999999999</v>
      </c>
      <c r="Z638" s="32">
        <f t="shared" si="104"/>
        <v>2.2174603174603171</v>
      </c>
      <c r="AA638" s="4">
        <v>249.9</v>
      </c>
      <c r="AB638" s="26">
        <f t="shared" si="105"/>
        <v>3.9666666666666668</v>
      </c>
      <c r="AC638" s="21">
        <f t="shared" si="106"/>
        <v>0.35857289527720737</v>
      </c>
      <c r="AD638" s="1"/>
      <c r="AE638" s="1"/>
      <c r="AF638" s="21" t="str">
        <f t="shared" si="107"/>
        <v xml:space="preserve"> </v>
      </c>
      <c r="AG638">
        <v>0</v>
      </c>
      <c r="AH638">
        <v>18</v>
      </c>
      <c r="AI638" s="42">
        <v>16</v>
      </c>
      <c r="AJ638" s="42">
        <v>121</v>
      </c>
      <c r="AK638" s="42">
        <v>1</v>
      </c>
      <c r="AL638" s="42">
        <v>45</v>
      </c>
      <c r="AM638" s="42">
        <v>57</v>
      </c>
      <c r="AN638" s="42">
        <v>2</v>
      </c>
      <c r="AO638">
        <v>11</v>
      </c>
      <c r="AP638">
        <v>130</v>
      </c>
      <c r="AQ638" s="31">
        <f t="shared" si="108"/>
        <v>7.8014184397163122E-2</v>
      </c>
      <c r="AR638">
        <v>-4.8</v>
      </c>
      <c r="AS638">
        <v>1</v>
      </c>
      <c r="AT638">
        <v>1</v>
      </c>
      <c r="AU638" s="16">
        <f t="shared" si="109"/>
        <v>-95.347172512526853</v>
      </c>
      <c r="AV638" s="4">
        <v>3.73</v>
      </c>
      <c r="AW638" s="4">
        <v>-3.21</v>
      </c>
    </row>
    <row r="639" spans="1:49" x14ac:dyDescent="0.2">
      <c r="A639" s="13" t="s">
        <v>466</v>
      </c>
      <c r="B639" s="13" t="s">
        <v>2276</v>
      </c>
      <c r="C639" s="1" t="s">
        <v>214</v>
      </c>
      <c r="D639" s="13" t="s">
        <v>129</v>
      </c>
      <c r="E639" s="13">
        <v>82</v>
      </c>
      <c r="F639" s="13">
        <v>0</v>
      </c>
      <c r="G639" s="13">
        <v>1</v>
      </c>
      <c r="H639" s="40">
        <f t="shared" si="99"/>
        <v>1</v>
      </c>
      <c r="I639">
        <v>0</v>
      </c>
      <c r="J639">
        <v>1</v>
      </c>
      <c r="K639">
        <v>0</v>
      </c>
      <c r="L639" s="20">
        <f t="shared" si="100"/>
        <v>10</v>
      </c>
      <c r="M639">
        <v>4</v>
      </c>
      <c r="N639">
        <v>1</v>
      </c>
      <c r="O639">
        <v>1</v>
      </c>
      <c r="P639" s="15">
        <f t="shared" si="101"/>
        <v>0</v>
      </c>
      <c r="Q639" s="15">
        <f t="shared" si="102"/>
        <v>0</v>
      </c>
      <c r="R639">
        <v>10</v>
      </c>
      <c r="S639">
        <v>10</v>
      </c>
      <c r="T639">
        <v>4</v>
      </c>
      <c r="U639">
        <v>3</v>
      </c>
      <c r="V639">
        <v>3</v>
      </c>
      <c r="W639" s="16">
        <v>144.05000000000001</v>
      </c>
      <c r="X639" s="26">
        <f t="shared" si="103"/>
        <v>1.7567073170731708</v>
      </c>
      <c r="Y639" s="4">
        <v>143.19</v>
      </c>
      <c r="Z639" s="32">
        <f t="shared" si="104"/>
        <v>1.7462195121951218</v>
      </c>
      <c r="AA639" s="4">
        <v>277.70999999999998</v>
      </c>
      <c r="AB639" s="26">
        <f t="shared" si="105"/>
        <v>3.3867073170731703</v>
      </c>
      <c r="AC639" s="21">
        <f t="shared" si="106"/>
        <v>0.34019957234497505</v>
      </c>
      <c r="AD639" s="13">
        <v>2</v>
      </c>
      <c r="AE639" s="13">
        <v>5</v>
      </c>
      <c r="AF639" s="21">
        <f t="shared" si="107"/>
        <v>0.2857142857142857</v>
      </c>
      <c r="AG639">
        <v>1</v>
      </c>
      <c r="AH639">
        <v>17</v>
      </c>
      <c r="AI639" s="42">
        <v>9</v>
      </c>
      <c r="AJ639" s="42">
        <v>102</v>
      </c>
      <c r="AK639" s="42">
        <v>5</v>
      </c>
      <c r="AL639" s="42">
        <v>39</v>
      </c>
      <c r="AM639" s="42">
        <v>61</v>
      </c>
      <c r="AN639" s="42">
        <v>3</v>
      </c>
      <c r="AO639">
        <v>10</v>
      </c>
      <c r="AP639">
        <v>108</v>
      </c>
      <c r="AQ639" s="31">
        <f t="shared" si="108"/>
        <v>8.4745762711864403E-2</v>
      </c>
      <c r="AR639">
        <v>-6.22</v>
      </c>
      <c r="AS639">
        <v>0</v>
      </c>
      <c r="AT639">
        <v>1</v>
      </c>
      <c r="AU639" s="16">
        <f t="shared" si="109"/>
        <v>-84.223758642363293</v>
      </c>
      <c r="AV639" s="4">
        <v>5.41</v>
      </c>
      <c r="AW639" s="4">
        <v>-0.72</v>
      </c>
    </row>
    <row r="640" spans="1:49" x14ac:dyDescent="0.2">
      <c r="A640" s="13" t="s">
        <v>312</v>
      </c>
      <c r="B640" s="13" t="s">
        <v>2278</v>
      </c>
      <c r="C640" s="1" t="s">
        <v>482</v>
      </c>
      <c r="D640" s="13" t="s">
        <v>129</v>
      </c>
      <c r="E640" s="13">
        <v>13</v>
      </c>
      <c r="F640" s="13">
        <v>0</v>
      </c>
      <c r="G640" s="13">
        <v>0</v>
      </c>
      <c r="H640" s="40">
        <f t="shared" si="99"/>
        <v>0</v>
      </c>
      <c r="I640">
        <v>0</v>
      </c>
      <c r="J640">
        <v>0</v>
      </c>
      <c r="K640">
        <v>0</v>
      </c>
      <c r="L640" s="20">
        <f t="shared" si="100"/>
        <v>0</v>
      </c>
      <c r="M640">
        <v>0</v>
      </c>
      <c r="N640">
        <v>0</v>
      </c>
      <c r="O640">
        <v>0</v>
      </c>
      <c r="P640" s="15">
        <f t="shared" si="101"/>
        <v>0</v>
      </c>
      <c r="Q640" s="15">
        <f t="shared" si="102"/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s="16">
        <v>0.51666666670000005</v>
      </c>
      <c r="X640" s="26">
        <f t="shared" si="103"/>
        <v>3.974358974615385E-2</v>
      </c>
      <c r="Y640" s="4">
        <v>0.68</v>
      </c>
      <c r="Z640" s="32">
        <f t="shared" si="104"/>
        <v>5.2307692307692312E-2</v>
      </c>
      <c r="AA640" s="4">
        <v>56.88</v>
      </c>
      <c r="AB640" s="26">
        <f t="shared" si="105"/>
        <v>4.3753846153846156</v>
      </c>
      <c r="AC640" s="21">
        <f t="shared" si="106"/>
        <v>1.1813759555246701E-2</v>
      </c>
      <c r="AD640" s="13">
        <v>0</v>
      </c>
      <c r="AE640" s="13">
        <v>0</v>
      </c>
      <c r="AF640" s="21" t="str">
        <f t="shared" si="107"/>
        <v xml:space="preserve"> </v>
      </c>
      <c r="AG640">
        <v>0</v>
      </c>
      <c r="AH640">
        <v>0</v>
      </c>
      <c r="AI640" s="42">
        <v>1</v>
      </c>
      <c r="AJ640" s="42">
        <v>0</v>
      </c>
      <c r="AK640" s="42">
        <v>0</v>
      </c>
      <c r="AL640" s="42">
        <v>0</v>
      </c>
      <c r="AM640" s="42">
        <v>0</v>
      </c>
      <c r="AN640" s="42">
        <v>0</v>
      </c>
      <c r="AO640">
        <v>0</v>
      </c>
      <c r="AP640">
        <v>0</v>
      </c>
      <c r="AQ640" s="31">
        <f t="shared" si="108"/>
        <v>0</v>
      </c>
      <c r="AR640"/>
      <c r="AS640">
        <v>0</v>
      </c>
      <c r="AT640">
        <v>0</v>
      </c>
      <c r="AU640" s="16">
        <f t="shared" si="109"/>
        <v>60</v>
      </c>
      <c r="AV640" s="4">
        <v>0</v>
      </c>
      <c r="AW640" s="4">
        <v>-7.84</v>
      </c>
    </row>
    <row r="641" spans="1:49" x14ac:dyDescent="0.2">
      <c r="A641" s="13" t="s">
        <v>2279</v>
      </c>
      <c r="B641" s="13" t="s">
        <v>2280</v>
      </c>
      <c r="C641" s="1" t="s">
        <v>128</v>
      </c>
      <c r="D641" s="13" t="s">
        <v>129</v>
      </c>
      <c r="E641" s="13">
        <v>31</v>
      </c>
      <c r="F641" s="13">
        <v>0</v>
      </c>
      <c r="G641" s="13">
        <v>0</v>
      </c>
      <c r="H641" s="40">
        <f t="shared" si="99"/>
        <v>0</v>
      </c>
      <c r="I641">
        <v>0</v>
      </c>
      <c r="J641">
        <v>0</v>
      </c>
      <c r="K641">
        <v>0</v>
      </c>
      <c r="L641" s="20">
        <f t="shared" si="100"/>
        <v>0</v>
      </c>
      <c r="M641">
        <v>0</v>
      </c>
      <c r="N641">
        <v>0</v>
      </c>
      <c r="O641">
        <v>0</v>
      </c>
      <c r="P641" s="15">
        <f t="shared" si="101"/>
        <v>0</v>
      </c>
      <c r="Q641" s="15">
        <f t="shared" si="102"/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s="16">
        <v>0</v>
      </c>
      <c r="X641" s="26">
        <f t="shared" si="103"/>
        <v>0</v>
      </c>
      <c r="Y641" s="4">
        <v>0</v>
      </c>
      <c r="Z641" s="32">
        <f t="shared" si="104"/>
        <v>0</v>
      </c>
      <c r="AA641" s="4">
        <v>173.03</v>
      </c>
      <c r="AB641" s="26">
        <f t="shared" si="105"/>
        <v>5.5816129032258068</v>
      </c>
      <c r="AC641" s="21">
        <f t="shared" si="106"/>
        <v>0</v>
      </c>
      <c r="AD641" s="13">
        <v>0</v>
      </c>
      <c r="AE641" s="13">
        <v>0</v>
      </c>
      <c r="AF641" s="21" t="str">
        <f t="shared" si="107"/>
        <v xml:space="preserve"> </v>
      </c>
      <c r="AG641">
        <v>0</v>
      </c>
      <c r="AH641">
        <v>0</v>
      </c>
      <c r="AI641" s="42">
        <v>0</v>
      </c>
      <c r="AJ641" s="42">
        <v>0</v>
      </c>
      <c r="AK641" s="42">
        <v>0</v>
      </c>
      <c r="AL641" s="42">
        <v>0</v>
      </c>
      <c r="AM641" s="42">
        <v>0</v>
      </c>
      <c r="AN641" s="42">
        <v>0</v>
      </c>
      <c r="AO641">
        <v>0</v>
      </c>
      <c r="AP641">
        <v>0</v>
      </c>
      <c r="AQ641" s="31">
        <f t="shared" si="108"/>
        <v>0</v>
      </c>
      <c r="AR641"/>
      <c r="AS641">
        <v>0</v>
      </c>
      <c r="AT641">
        <v>0</v>
      </c>
      <c r="AU641" s="16">
        <f t="shared" si="109"/>
        <v>0</v>
      </c>
    </row>
    <row r="642" spans="1:49" x14ac:dyDescent="0.2">
      <c r="A642" s="13" t="s">
        <v>2282</v>
      </c>
      <c r="B642" s="13" t="s">
        <v>2283</v>
      </c>
      <c r="C642" s="1" t="s">
        <v>136</v>
      </c>
      <c r="D642" s="13" t="s">
        <v>154</v>
      </c>
      <c r="E642" s="13">
        <v>82</v>
      </c>
      <c r="F642" s="13">
        <v>0</v>
      </c>
      <c r="G642" s="13">
        <v>0</v>
      </c>
      <c r="H642" s="40">
        <f t="shared" ref="H642:H705" si="110">F642+G642</f>
        <v>0</v>
      </c>
      <c r="I642">
        <v>0</v>
      </c>
      <c r="J642">
        <v>0</v>
      </c>
      <c r="K642">
        <v>0</v>
      </c>
      <c r="L642" s="20">
        <f t="shared" ref="L642:L705" si="111">IF(AG642&gt;0,J642/(AG642/(AG642+AI642)),0)</f>
        <v>0</v>
      </c>
      <c r="M642">
        <v>6</v>
      </c>
      <c r="N642">
        <v>0</v>
      </c>
      <c r="O642">
        <v>2</v>
      </c>
      <c r="P642" s="15">
        <f t="shared" ref="P642:P705" si="112">IF(M642&gt;0,F642/M642,0)</f>
        <v>0</v>
      </c>
      <c r="Q642" s="15">
        <f t="shared" ref="Q642:Q705" si="113">IF(SUM(M642:O642)&gt;0,F642/SUM(M642:O642),0)</f>
        <v>0</v>
      </c>
      <c r="R642">
        <v>5</v>
      </c>
      <c r="S642">
        <v>1</v>
      </c>
      <c r="T642">
        <v>1</v>
      </c>
      <c r="U642">
        <v>1</v>
      </c>
      <c r="V642">
        <v>8</v>
      </c>
      <c r="W642" s="16">
        <v>91.433333333299998</v>
      </c>
      <c r="X642" s="26">
        <f t="shared" ref="X642:X705" si="114">W642/E642</f>
        <v>1.1150406504060975</v>
      </c>
      <c r="Y642" s="4">
        <v>83.61</v>
      </c>
      <c r="Z642" s="32">
        <f t="shared" ref="Z642:Z705" si="115">Y642/E642</f>
        <v>1.0196341463414633</v>
      </c>
      <c r="AA642" s="4">
        <v>275.02999999999997</v>
      </c>
      <c r="AB642" s="26">
        <f t="shared" ref="AB642:AB705" si="116">AA642/E642</f>
        <v>3.354024390243902</v>
      </c>
      <c r="AC642" s="21">
        <f t="shared" ref="AC642:AC705" si="117">IF(Z642&gt;0,Z642/(Z642+AB642),0)</f>
        <v>0.23313071603836719</v>
      </c>
      <c r="AD642" s="13">
        <v>1</v>
      </c>
      <c r="AE642" s="13">
        <v>2</v>
      </c>
      <c r="AF642" s="21">
        <f t="shared" ref="AF642:AF705" si="118">IF((AD642+AE642)&gt;0,AD642/(AD642+AE642)," ")</f>
        <v>0.33333333333333331</v>
      </c>
      <c r="AG642">
        <v>0</v>
      </c>
      <c r="AH642">
        <v>11</v>
      </c>
      <c r="AI642" s="42">
        <v>14</v>
      </c>
      <c r="AJ642" s="42">
        <v>60</v>
      </c>
      <c r="AK642" s="42">
        <v>4</v>
      </c>
      <c r="AL642" s="42">
        <v>26</v>
      </c>
      <c r="AM642" s="42">
        <v>33</v>
      </c>
      <c r="AN642" s="42">
        <v>5</v>
      </c>
      <c r="AO642">
        <v>14</v>
      </c>
      <c r="AP642">
        <v>60</v>
      </c>
      <c r="AQ642" s="31">
        <f t="shared" ref="AQ642:AQ705" si="119">AO642/MAX(1,AO642+AP642)</f>
        <v>0.1891891891891892</v>
      </c>
      <c r="AR642">
        <v>5.03</v>
      </c>
      <c r="AS642">
        <v>1</v>
      </c>
      <c r="AT642">
        <v>1</v>
      </c>
      <c r="AU642" s="16">
        <f t="shared" ref="AU642:AU705" si="120">((AG642+AI642+AK642+AN642)-(AH642+AJ642+AL642+AM642))/MAX(1,Y642)*60</f>
        <v>-76.785073555794753</v>
      </c>
      <c r="AV642" s="4">
        <v>6.38</v>
      </c>
      <c r="AW642" s="4">
        <v>1.1000000000000001</v>
      </c>
    </row>
    <row r="643" spans="1:49" x14ac:dyDescent="0.2">
      <c r="A643" s="13" t="s">
        <v>183</v>
      </c>
      <c r="B643" s="13" t="s">
        <v>2286</v>
      </c>
      <c r="C643" s="1" t="s">
        <v>238</v>
      </c>
      <c r="D643" s="13" t="s">
        <v>173</v>
      </c>
      <c r="E643" s="13">
        <v>7</v>
      </c>
      <c r="F643" s="13">
        <v>0</v>
      </c>
      <c r="G643" s="13">
        <v>0</v>
      </c>
      <c r="H643" s="40">
        <f t="shared" si="110"/>
        <v>0</v>
      </c>
      <c r="I643">
        <v>0</v>
      </c>
      <c r="J643">
        <v>0</v>
      </c>
      <c r="K643">
        <v>0</v>
      </c>
      <c r="L643" s="20">
        <f t="shared" si="111"/>
        <v>0</v>
      </c>
      <c r="M643">
        <v>0</v>
      </c>
      <c r="N643">
        <v>0</v>
      </c>
      <c r="O643">
        <v>0</v>
      </c>
      <c r="P643" s="15">
        <f t="shared" si="112"/>
        <v>0</v>
      </c>
      <c r="Q643" s="15">
        <f t="shared" si="113"/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s="16">
        <v>6.55</v>
      </c>
      <c r="X643" s="26">
        <f t="shared" si="114"/>
        <v>0.93571428571428572</v>
      </c>
      <c r="Y643" s="4">
        <v>4.03</v>
      </c>
      <c r="Z643" s="32">
        <f t="shared" si="115"/>
        <v>0.57571428571428573</v>
      </c>
      <c r="AA643" s="4">
        <v>36.76</v>
      </c>
      <c r="AB643" s="26">
        <f t="shared" si="116"/>
        <v>5.2514285714285709</v>
      </c>
      <c r="AC643" s="21">
        <f t="shared" si="117"/>
        <v>9.879872517773966E-2</v>
      </c>
      <c r="AD643" s="1"/>
      <c r="AE643" s="1"/>
      <c r="AF643" s="21" t="str">
        <f t="shared" si="118"/>
        <v xml:space="preserve"> </v>
      </c>
      <c r="AG643">
        <v>2</v>
      </c>
      <c r="AH643">
        <v>3</v>
      </c>
      <c r="AI643" s="42">
        <v>1</v>
      </c>
      <c r="AJ643" s="42">
        <v>1</v>
      </c>
      <c r="AK643" s="42">
        <v>0</v>
      </c>
      <c r="AL643" s="42">
        <v>1</v>
      </c>
      <c r="AM643" s="42">
        <v>3</v>
      </c>
      <c r="AN643" s="42">
        <v>0</v>
      </c>
      <c r="AO643">
        <v>3</v>
      </c>
      <c r="AP643">
        <v>6</v>
      </c>
      <c r="AQ643" s="31">
        <f t="shared" si="119"/>
        <v>0.33333333333333331</v>
      </c>
      <c r="AR643">
        <v>33.33</v>
      </c>
      <c r="AS643">
        <v>0</v>
      </c>
      <c r="AT643">
        <v>0</v>
      </c>
      <c r="AU643" s="16">
        <f t="shared" si="120"/>
        <v>-74.441687344913149</v>
      </c>
      <c r="AV643" s="4">
        <v>0</v>
      </c>
      <c r="AW643" s="4">
        <v>-2.7</v>
      </c>
    </row>
    <row r="644" spans="1:49" x14ac:dyDescent="0.2">
      <c r="A644" s="13" t="s">
        <v>320</v>
      </c>
      <c r="B644" s="13" t="s">
        <v>2287</v>
      </c>
      <c r="C644" s="1" t="s">
        <v>128</v>
      </c>
      <c r="D644" s="13" t="s">
        <v>173</v>
      </c>
      <c r="E644" s="13">
        <v>73</v>
      </c>
      <c r="F644" s="13">
        <v>0</v>
      </c>
      <c r="G644" s="13">
        <v>1</v>
      </c>
      <c r="H644" s="40">
        <f t="shared" si="110"/>
        <v>1</v>
      </c>
      <c r="I644">
        <v>0</v>
      </c>
      <c r="J644">
        <v>1</v>
      </c>
      <c r="K644">
        <v>0</v>
      </c>
      <c r="L644" s="20">
        <f t="shared" si="111"/>
        <v>0</v>
      </c>
      <c r="M644">
        <v>1</v>
      </c>
      <c r="N644">
        <v>0</v>
      </c>
      <c r="O644">
        <v>0</v>
      </c>
      <c r="P644" s="15">
        <f t="shared" si="112"/>
        <v>0</v>
      </c>
      <c r="Q644" s="15">
        <f t="shared" si="113"/>
        <v>0</v>
      </c>
      <c r="R644">
        <v>16</v>
      </c>
      <c r="S644">
        <v>10</v>
      </c>
      <c r="T644">
        <v>6</v>
      </c>
      <c r="U644">
        <v>3</v>
      </c>
      <c r="V644">
        <v>4</v>
      </c>
      <c r="W644" s="16">
        <v>160.9166666667</v>
      </c>
      <c r="X644" s="26">
        <f t="shared" si="114"/>
        <v>2.2043378995438356</v>
      </c>
      <c r="Y644" s="4">
        <v>153.37</v>
      </c>
      <c r="Z644" s="32">
        <f t="shared" si="115"/>
        <v>2.1009589041095893</v>
      </c>
      <c r="AA644" s="4">
        <v>261.06</v>
      </c>
      <c r="AB644" s="26">
        <f t="shared" si="116"/>
        <v>3.5761643835616437</v>
      </c>
      <c r="AC644" s="21">
        <f t="shared" si="117"/>
        <v>0.37007456023936497</v>
      </c>
      <c r="AD644" s="1"/>
      <c r="AE644" s="1"/>
      <c r="AF644" s="21" t="str">
        <f t="shared" si="118"/>
        <v xml:space="preserve"> </v>
      </c>
      <c r="AG644">
        <v>0</v>
      </c>
      <c r="AH644">
        <v>16</v>
      </c>
      <c r="AI644" s="42">
        <v>20</v>
      </c>
      <c r="AJ644" s="42">
        <v>115</v>
      </c>
      <c r="AK644" s="42">
        <v>7</v>
      </c>
      <c r="AL644" s="42">
        <v>53</v>
      </c>
      <c r="AM644" s="42">
        <v>64</v>
      </c>
      <c r="AN644" s="42">
        <v>4</v>
      </c>
      <c r="AO644">
        <v>18</v>
      </c>
      <c r="AP644">
        <v>104</v>
      </c>
      <c r="AQ644" s="31">
        <f t="shared" si="119"/>
        <v>0.14754098360655737</v>
      </c>
      <c r="AR644">
        <v>0.84</v>
      </c>
      <c r="AS644">
        <v>4</v>
      </c>
      <c r="AT644">
        <v>5</v>
      </c>
      <c r="AU644" s="16">
        <f t="shared" si="120"/>
        <v>-84.892743039707895</v>
      </c>
      <c r="AV644" s="4">
        <v>11.81</v>
      </c>
      <c r="AW644" s="4">
        <v>4.8899999999999997</v>
      </c>
    </row>
    <row r="645" spans="1:49" x14ac:dyDescent="0.2">
      <c r="A645" s="13" t="s">
        <v>506</v>
      </c>
      <c r="B645" s="13" t="s">
        <v>2289</v>
      </c>
      <c r="C645" s="1" t="s">
        <v>167</v>
      </c>
      <c r="D645" s="13" t="s">
        <v>129</v>
      </c>
      <c r="E645" s="13">
        <v>67</v>
      </c>
      <c r="F645" s="13">
        <v>1</v>
      </c>
      <c r="G645" s="13">
        <v>0</v>
      </c>
      <c r="H645" s="40">
        <f t="shared" si="110"/>
        <v>1</v>
      </c>
      <c r="I645">
        <v>1</v>
      </c>
      <c r="J645">
        <v>0</v>
      </c>
      <c r="K645">
        <v>0</v>
      </c>
      <c r="L645" s="20">
        <f t="shared" si="111"/>
        <v>0</v>
      </c>
      <c r="M645">
        <v>5</v>
      </c>
      <c r="N645">
        <v>2</v>
      </c>
      <c r="O645">
        <v>0</v>
      </c>
      <c r="P645" s="15">
        <f t="shared" si="112"/>
        <v>0.2</v>
      </c>
      <c r="Q645" s="15">
        <f t="shared" si="113"/>
        <v>0.14285714285714285</v>
      </c>
      <c r="R645">
        <v>12</v>
      </c>
      <c r="S645">
        <v>8</v>
      </c>
      <c r="T645">
        <v>3</v>
      </c>
      <c r="U645">
        <v>1</v>
      </c>
      <c r="V645">
        <v>2</v>
      </c>
      <c r="W645" s="16">
        <v>62.733333333300003</v>
      </c>
      <c r="X645" s="26">
        <f t="shared" si="114"/>
        <v>0.93631840795970156</v>
      </c>
      <c r="Y645" s="4">
        <v>58.83</v>
      </c>
      <c r="Z645" s="32">
        <f t="shared" si="115"/>
        <v>0.87805970149253731</v>
      </c>
      <c r="AA645" s="4">
        <v>302.36</v>
      </c>
      <c r="AB645" s="26">
        <f t="shared" si="116"/>
        <v>4.5128358208955222</v>
      </c>
      <c r="AC645" s="21">
        <f t="shared" si="117"/>
        <v>0.16287826351781612</v>
      </c>
      <c r="AD645" s="13">
        <v>3</v>
      </c>
      <c r="AE645" s="13">
        <v>1</v>
      </c>
      <c r="AF645" s="21">
        <f t="shared" si="118"/>
        <v>0.75</v>
      </c>
      <c r="AG645">
        <v>1</v>
      </c>
      <c r="AH645">
        <v>8</v>
      </c>
      <c r="AI645" s="42">
        <v>8</v>
      </c>
      <c r="AJ645" s="42">
        <v>34</v>
      </c>
      <c r="AK645" s="42">
        <v>3</v>
      </c>
      <c r="AL645" s="42">
        <v>22</v>
      </c>
      <c r="AM645" s="42">
        <v>35</v>
      </c>
      <c r="AN645" s="42">
        <v>0</v>
      </c>
      <c r="AO645">
        <v>8</v>
      </c>
      <c r="AP645">
        <v>52</v>
      </c>
      <c r="AQ645" s="31">
        <f t="shared" si="119"/>
        <v>0.13333333333333333</v>
      </c>
      <c r="AR645">
        <v>3.22</v>
      </c>
      <c r="AS645">
        <v>0</v>
      </c>
      <c r="AT645">
        <v>2</v>
      </c>
      <c r="AU645" s="16">
        <f t="shared" si="120"/>
        <v>-88.730239673635907</v>
      </c>
      <c r="AV645" s="4">
        <v>10.53</v>
      </c>
      <c r="AW645" s="4">
        <v>6.22</v>
      </c>
    </row>
    <row r="646" spans="1:49" x14ac:dyDescent="0.2">
      <c r="A646" s="13" t="s">
        <v>2293</v>
      </c>
      <c r="B646" s="13" t="s">
        <v>2294</v>
      </c>
      <c r="C646" s="1" t="s">
        <v>334</v>
      </c>
      <c r="D646" s="13" t="s">
        <v>137</v>
      </c>
      <c r="E646" s="13">
        <v>71</v>
      </c>
      <c r="F646" s="13">
        <v>0</v>
      </c>
      <c r="G646" s="13">
        <v>0</v>
      </c>
      <c r="H646" s="40">
        <f t="shared" si="110"/>
        <v>0</v>
      </c>
      <c r="I646">
        <v>0</v>
      </c>
      <c r="J646">
        <v>0</v>
      </c>
      <c r="K646">
        <v>0</v>
      </c>
      <c r="L646" s="20">
        <f t="shared" si="111"/>
        <v>0</v>
      </c>
      <c r="M646">
        <v>1</v>
      </c>
      <c r="N646">
        <v>0</v>
      </c>
      <c r="O646">
        <v>0</v>
      </c>
      <c r="P646" s="15">
        <f t="shared" si="112"/>
        <v>0</v>
      </c>
      <c r="Q646" s="15">
        <f t="shared" si="113"/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 s="16">
        <v>0.60000000000000009</v>
      </c>
      <c r="X646" s="26">
        <f t="shared" si="114"/>
        <v>8.4507042253521136E-3</v>
      </c>
      <c r="Y646" s="4">
        <v>2.52</v>
      </c>
      <c r="Z646" s="32">
        <f t="shared" si="115"/>
        <v>3.549295774647887E-2</v>
      </c>
      <c r="AA646" s="4">
        <v>360.59</v>
      </c>
      <c r="AB646" s="26">
        <f t="shared" si="116"/>
        <v>5.0787323943661971</v>
      </c>
      <c r="AC646" s="21">
        <f t="shared" si="117"/>
        <v>6.9400457161741614E-3</v>
      </c>
      <c r="AD646" s="13">
        <v>0</v>
      </c>
      <c r="AE646" s="13">
        <v>0</v>
      </c>
      <c r="AF646" s="21" t="str">
        <f t="shared" si="118"/>
        <v xml:space="preserve"> </v>
      </c>
      <c r="AG646">
        <v>0</v>
      </c>
      <c r="AH646">
        <v>0</v>
      </c>
      <c r="AI646" s="42">
        <v>1</v>
      </c>
      <c r="AJ646" s="42">
        <v>1</v>
      </c>
      <c r="AK646" s="42">
        <v>0</v>
      </c>
      <c r="AL646" s="42">
        <v>0</v>
      </c>
      <c r="AM646" s="42">
        <v>0</v>
      </c>
      <c r="AN646" s="42">
        <v>0</v>
      </c>
      <c r="AO646">
        <v>1</v>
      </c>
      <c r="AP646">
        <v>1</v>
      </c>
      <c r="AQ646" s="31">
        <f t="shared" si="119"/>
        <v>0.5</v>
      </c>
      <c r="AR646">
        <v>28.43</v>
      </c>
      <c r="AS646">
        <v>0</v>
      </c>
      <c r="AT646">
        <v>0</v>
      </c>
      <c r="AU646" s="16">
        <f t="shared" si="120"/>
        <v>0</v>
      </c>
    </row>
    <row r="647" spans="1:49" x14ac:dyDescent="0.2">
      <c r="A647" s="13" t="s">
        <v>661</v>
      </c>
      <c r="B647" s="13" t="s">
        <v>2295</v>
      </c>
      <c r="C647" s="1" t="s">
        <v>270</v>
      </c>
      <c r="D647" s="13" t="s">
        <v>173</v>
      </c>
      <c r="E647" s="13">
        <v>1</v>
      </c>
      <c r="F647" s="13">
        <v>0</v>
      </c>
      <c r="G647" s="13">
        <v>0</v>
      </c>
      <c r="H647" s="40">
        <f t="shared" si="110"/>
        <v>0</v>
      </c>
      <c r="I647">
        <v>0</v>
      </c>
      <c r="J647">
        <v>0</v>
      </c>
      <c r="K647">
        <v>0</v>
      </c>
      <c r="L647" s="20">
        <f t="shared" si="111"/>
        <v>0</v>
      </c>
      <c r="M647">
        <v>0</v>
      </c>
      <c r="N647">
        <v>0</v>
      </c>
      <c r="O647">
        <v>0</v>
      </c>
      <c r="P647" s="15">
        <f t="shared" si="112"/>
        <v>0</v>
      </c>
      <c r="Q647" s="15">
        <f t="shared" si="113"/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s="16">
        <v>0</v>
      </c>
      <c r="X647" s="26">
        <f t="shared" si="114"/>
        <v>0</v>
      </c>
      <c r="Y647" s="4">
        <v>0</v>
      </c>
      <c r="Z647" s="32">
        <f t="shared" si="115"/>
        <v>0</v>
      </c>
      <c r="AA647" s="4">
        <v>6.14</v>
      </c>
      <c r="AB647" s="26">
        <f t="shared" si="116"/>
        <v>6.14</v>
      </c>
      <c r="AC647" s="21">
        <f t="shared" si="117"/>
        <v>0</v>
      </c>
      <c r="AD647" s="1"/>
      <c r="AE647" s="1"/>
      <c r="AF647" s="21" t="str">
        <f t="shared" si="118"/>
        <v xml:space="preserve"> </v>
      </c>
      <c r="AG647">
        <v>0</v>
      </c>
      <c r="AH647">
        <v>0</v>
      </c>
      <c r="AI647" s="42">
        <v>0</v>
      </c>
      <c r="AJ647" s="42">
        <v>0</v>
      </c>
      <c r="AK647" s="42">
        <v>0</v>
      </c>
      <c r="AL647" s="42">
        <v>0</v>
      </c>
      <c r="AM647" s="42">
        <v>0</v>
      </c>
      <c r="AN647" s="42">
        <v>0</v>
      </c>
      <c r="AO647">
        <v>0</v>
      </c>
      <c r="AP647">
        <v>0</v>
      </c>
      <c r="AQ647" s="31">
        <f t="shared" si="119"/>
        <v>0</v>
      </c>
      <c r="AR647"/>
      <c r="AS647">
        <v>0</v>
      </c>
      <c r="AT647">
        <v>0</v>
      </c>
      <c r="AU647" s="16">
        <f t="shared" si="120"/>
        <v>0</v>
      </c>
    </row>
    <row r="648" spans="1:49" x14ac:dyDescent="0.2">
      <c r="A648" s="13" t="s">
        <v>1183</v>
      </c>
      <c r="B648" s="13" t="s">
        <v>2297</v>
      </c>
      <c r="C648" s="1" t="s">
        <v>363</v>
      </c>
      <c r="D648" s="13" t="s">
        <v>129</v>
      </c>
      <c r="E648" s="13">
        <v>1</v>
      </c>
      <c r="F648" s="13">
        <v>0</v>
      </c>
      <c r="G648" s="13">
        <v>0</v>
      </c>
      <c r="H648" s="40">
        <f t="shared" si="110"/>
        <v>0</v>
      </c>
      <c r="I648">
        <v>0</v>
      </c>
      <c r="J648">
        <v>0</v>
      </c>
      <c r="K648">
        <v>0</v>
      </c>
      <c r="L648" s="20">
        <f t="shared" si="111"/>
        <v>0</v>
      </c>
      <c r="M648">
        <v>0</v>
      </c>
      <c r="N648">
        <v>0</v>
      </c>
      <c r="O648">
        <v>0</v>
      </c>
      <c r="P648" s="15">
        <f t="shared" si="112"/>
        <v>0</v>
      </c>
      <c r="Q648" s="15">
        <f t="shared" si="113"/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s="16">
        <v>0</v>
      </c>
      <c r="X648" s="26">
        <f t="shared" si="114"/>
        <v>0</v>
      </c>
      <c r="Y648" s="4">
        <v>0</v>
      </c>
      <c r="Z648" s="32">
        <f t="shared" si="115"/>
        <v>0</v>
      </c>
      <c r="AA648" s="4">
        <v>4.03</v>
      </c>
      <c r="AB648" s="26">
        <f t="shared" si="116"/>
        <v>4.03</v>
      </c>
      <c r="AC648" s="21">
        <f t="shared" si="117"/>
        <v>0</v>
      </c>
      <c r="AD648" s="13">
        <v>0</v>
      </c>
      <c r="AE648" s="13">
        <v>0</v>
      </c>
      <c r="AF648" s="21" t="str">
        <f t="shared" si="118"/>
        <v xml:space="preserve"> </v>
      </c>
      <c r="AG648">
        <v>0</v>
      </c>
      <c r="AH648">
        <v>0</v>
      </c>
      <c r="AI648" s="42">
        <v>0</v>
      </c>
      <c r="AJ648" s="42">
        <v>0</v>
      </c>
      <c r="AK648" s="42">
        <v>0</v>
      </c>
      <c r="AL648" s="42">
        <v>0</v>
      </c>
      <c r="AM648" s="42">
        <v>0</v>
      </c>
      <c r="AN648" s="42">
        <v>0</v>
      </c>
      <c r="AO648">
        <v>0</v>
      </c>
      <c r="AP648">
        <v>0</v>
      </c>
      <c r="AQ648" s="31">
        <f t="shared" si="119"/>
        <v>0</v>
      </c>
      <c r="AR648"/>
      <c r="AS648">
        <v>0</v>
      </c>
      <c r="AT648">
        <v>0</v>
      </c>
      <c r="AU648" s="16">
        <f t="shared" si="120"/>
        <v>0</v>
      </c>
    </row>
    <row r="649" spans="1:49" x14ac:dyDescent="0.2">
      <c r="A649" s="13" t="s">
        <v>316</v>
      </c>
      <c r="B649" s="13" t="s">
        <v>2300</v>
      </c>
      <c r="C649" s="1" t="s">
        <v>358</v>
      </c>
      <c r="D649" s="13" t="s">
        <v>146</v>
      </c>
      <c r="E649" s="13">
        <v>80</v>
      </c>
      <c r="F649" s="13">
        <v>0</v>
      </c>
      <c r="G649" s="13">
        <v>0</v>
      </c>
      <c r="H649" s="40">
        <f t="shared" si="110"/>
        <v>0</v>
      </c>
      <c r="I649">
        <v>0</v>
      </c>
      <c r="J649">
        <v>0</v>
      </c>
      <c r="K649">
        <v>0</v>
      </c>
      <c r="L649" s="20">
        <f t="shared" si="111"/>
        <v>0</v>
      </c>
      <c r="M649">
        <v>5</v>
      </c>
      <c r="N649">
        <v>2</v>
      </c>
      <c r="O649">
        <v>0</v>
      </c>
      <c r="P649" s="15">
        <f t="shared" si="112"/>
        <v>0</v>
      </c>
      <c r="Q649" s="15">
        <f t="shared" si="113"/>
        <v>0</v>
      </c>
      <c r="R649">
        <v>3</v>
      </c>
      <c r="S649">
        <v>0</v>
      </c>
      <c r="T649">
        <v>3</v>
      </c>
      <c r="U649">
        <v>0</v>
      </c>
      <c r="V649">
        <v>1</v>
      </c>
      <c r="W649" s="16">
        <v>35.2833333333</v>
      </c>
      <c r="X649" s="26">
        <f t="shared" si="114"/>
        <v>0.44104166666625</v>
      </c>
      <c r="Y649" s="4">
        <v>33.880000000000003</v>
      </c>
      <c r="Z649" s="32">
        <f t="shared" si="115"/>
        <v>0.42350000000000004</v>
      </c>
      <c r="AA649" s="4">
        <v>285.08999999999997</v>
      </c>
      <c r="AB649" s="26">
        <f t="shared" si="116"/>
        <v>3.5636249999999996</v>
      </c>
      <c r="AC649" s="21">
        <f t="shared" si="117"/>
        <v>0.10621688560052671</v>
      </c>
      <c r="AD649" s="13">
        <v>3</v>
      </c>
      <c r="AE649" s="13">
        <v>15</v>
      </c>
      <c r="AF649" s="21">
        <f t="shared" si="118"/>
        <v>0.16666666666666666</v>
      </c>
      <c r="AG649">
        <v>0</v>
      </c>
      <c r="AH649">
        <v>3</v>
      </c>
      <c r="AI649" s="42">
        <v>9</v>
      </c>
      <c r="AJ649" s="42">
        <v>16</v>
      </c>
      <c r="AK649" s="42">
        <v>6</v>
      </c>
      <c r="AL649" s="42">
        <v>7</v>
      </c>
      <c r="AM649" s="42">
        <v>12</v>
      </c>
      <c r="AN649" s="42">
        <v>0</v>
      </c>
      <c r="AO649">
        <v>7</v>
      </c>
      <c r="AP649">
        <v>15</v>
      </c>
      <c r="AQ649" s="31">
        <f t="shared" si="119"/>
        <v>0.31818181818181818</v>
      </c>
      <c r="AR649">
        <v>21</v>
      </c>
      <c r="AS649">
        <v>0</v>
      </c>
      <c r="AT649">
        <v>1</v>
      </c>
      <c r="AU649" s="16">
        <f t="shared" si="120"/>
        <v>-40.731995277449819</v>
      </c>
      <c r="AV649" s="4">
        <v>0</v>
      </c>
      <c r="AW649" s="4">
        <v>-5.36</v>
      </c>
    </row>
    <row r="650" spans="1:49" x14ac:dyDescent="0.2">
      <c r="A650" s="13" t="s">
        <v>2302</v>
      </c>
      <c r="B650" s="13" t="s">
        <v>2303</v>
      </c>
      <c r="C650" s="1" t="s">
        <v>264</v>
      </c>
      <c r="D650" s="13" t="s">
        <v>154</v>
      </c>
      <c r="E650" s="13">
        <v>11</v>
      </c>
      <c r="F650" s="13">
        <v>0</v>
      </c>
      <c r="G650" s="13">
        <v>0</v>
      </c>
      <c r="H650" s="40">
        <f t="shared" si="110"/>
        <v>0</v>
      </c>
      <c r="I650">
        <v>0</v>
      </c>
      <c r="J650">
        <v>0</v>
      </c>
      <c r="K650">
        <v>0</v>
      </c>
      <c r="L650" s="20">
        <f t="shared" si="111"/>
        <v>0</v>
      </c>
      <c r="M650">
        <v>0</v>
      </c>
      <c r="N650">
        <v>0</v>
      </c>
      <c r="O650">
        <v>0</v>
      </c>
      <c r="P650" s="15">
        <f t="shared" si="112"/>
        <v>0</v>
      </c>
      <c r="Q650" s="15">
        <f t="shared" si="113"/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s="16">
        <v>0</v>
      </c>
      <c r="X650" s="26">
        <f t="shared" si="114"/>
        <v>0</v>
      </c>
      <c r="Y650" s="4">
        <v>0</v>
      </c>
      <c r="Z650" s="32">
        <f t="shared" si="115"/>
        <v>0</v>
      </c>
      <c r="AA650" s="4">
        <v>50.67</v>
      </c>
      <c r="AB650" s="26">
        <f t="shared" si="116"/>
        <v>4.6063636363636364</v>
      </c>
      <c r="AC650" s="21">
        <f t="shared" si="117"/>
        <v>0</v>
      </c>
      <c r="AD650" s="13">
        <v>0</v>
      </c>
      <c r="AE650" s="13">
        <v>0</v>
      </c>
      <c r="AF650" s="21" t="str">
        <f t="shared" si="118"/>
        <v xml:space="preserve"> </v>
      </c>
      <c r="AG650">
        <v>0</v>
      </c>
      <c r="AH650">
        <v>0</v>
      </c>
      <c r="AI650" s="42">
        <v>0</v>
      </c>
      <c r="AJ650" s="42">
        <v>0</v>
      </c>
      <c r="AK650" s="42">
        <v>0</v>
      </c>
      <c r="AL650" s="42">
        <v>0</v>
      </c>
      <c r="AM650" s="42">
        <v>0</v>
      </c>
      <c r="AN650" s="42">
        <v>0</v>
      </c>
      <c r="AO650">
        <v>0</v>
      </c>
      <c r="AP650">
        <v>0</v>
      </c>
      <c r="AQ650" s="31">
        <f t="shared" si="119"/>
        <v>0</v>
      </c>
      <c r="AR650"/>
      <c r="AS650">
        <v>0</v>
      </c>
      <c r="AT650">
        <v>0</v>
      </c>
      <c r="AU650" s="16">
        <f t="shared" si="120"/>
        <v>0</v>
      </c>
    </row>
    <row r="651" spans="1:49" x14ac:dyDescent="0.2">
      <c r="A651" s="13" t="s">
        <v>2305</v>
      </c>
      <c r="B651" s="13" t="s">
        <v>2306</v>
      </c>
      <c r="C651" s="1" t="s">
        <v>270</v>
      </c>
      <c r="D651" s="13" t="s">
        <v>129</v>
      </c>
      <c r="E651" s="13">
        <v>57</v>
      </c>
      <c r="F651" s="13">
        <v>0</v>
      </c>
      <c r="G651" s="13">
        <v>0</v>
      </c>
      <c r="H651" s="40">
        <f t="shared" si="110"/>
        <v>0</v>
      </c>
      <c r="I651">
        <v>0</v>
      </c>
      <c r="J651">
        <v>0</v>
      </c>
      <c r="K651">
        <v>0</v>
      </c>
      <c r="L651" s="20">
        <f t="shared" si="111"/>
        <v>0</v>
      </c>
      <c r="M651">
        <v>0</v>
      </c>
      <c r="N651">
        <v>0</v>
      </c>
      <c r="O651">
        <v>0</v>
      </c>
      <c r="P651" s="15">
        <f t="shared" si="112"/>
        <v>0</v>
      </c>
      <c r="Q651" s="15">
        <f t="shared" si="113"/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s="16">
        <v>6.1166666666999996</v>
      </c>
      <c r="X651" s="26">
        <f t="shared" si="114"/>
        <v>0.10730994152105262</v>
      </c>
      <c r="Y651" s="4">
        <v>6.89</v>
      </c>
      <c r="Z651" s="32">
        <f t="shared" si="115"/>
        <v>0.12087719298245614</v>
      </c>
      <c r="AA651" s="4">
        <v>214.15</v>
      </c>
      <c r="AB651" s="26">
        <f t="shared" si="116"/>
        <v>3.7570175438596491</v>
      </c>
      <c r="AC651" s="21">
        <f t="shared" si="117"/>
        <v>3.1170828809265291E-2</v>
      </c>
      <c r="AD651" s="13">
        <v>0</v>
      </c>
      <c r="AE651" s="13">
        <v>0</v>
      </c>
      <c r="AF651" s="21" t="str">
        <f t="shared" si="118"/>
        <v xml:space="preserve"> </v>
      </c>
      <c r="AG651">
        <v>0</v>
      </c>
      <c r="AH651">
        <v>0</v>
      </c>
      <c r="AI651" s="42">
        <v>2</v>
      </c>
      <c r="AJ651" s="42">
        <v>6</v>
      </c>
      <c r="AK651" s="42">
        <v>0</v>
      </c>
      <c r="AL651" s="42">
        <v>4</v>
      </c>
      <c r="AM651" s="42">
        <v>1</v>
      </c>
      <c r="AN651" s="42">
        <v>0</v>
      </c>
      <c r="AO651">
        <v>2</v>
      </c>
      <c r="AP651">
        <v>6</v>
      </c>
      <c r="AQ651" s="31">
        <f t="shared" si="119"/>
        <v>0.25</v>
      </c>
      <c r="AR651">
        <v>7.65</v>
      </c>
      <c r="AS651">
        <v>0</v>
      </c>
      <c r="AT651">
        <v>0</v>
      </c>
      <c r="AU651" s="16">
        <f t="shared" si="120"/>
        <v>-78.374455732946302</v>
      </c>
      <c r="AV651" s="4">
        <v>50</v>
      </c>
      <c r="AW651" s="4">
        <v>36.92</v>
      </c>
    </row>
    <row r="652" spans="1:49" x14ac:dyDescent="0.2">
      <c r="A652" s="13" t="s">
        <v>312</v>
      </c>
      <c r="B652" s="13" t="s">
        <v>2309</v>
      </c>
      <c r="C652" s="1" t="s">
        <v>167</v>
      </c>
      <c r="D652" s="13" t="s">
        <v>154</v>
      </c>
      <c r="E652" s="13">
        <v>80</v>
      </c>
      <c r="F652" s="13">
        <v>0</v>
      </c>
      <c r="G652" s="13">
        <v>1</v>
      </c>
      <c r="H652" s="40">
        <f t="shared" si="110"/>
        <v>1</v>
      </c>
      <c r="I652">
        <v>0</v>
      </c>
      <c r="J652">
        <v>0</v>
      </c>
      <c r="K652">
        <v>0</v>
      </c>
      <c r="L652" s="20">
        <f t="shared" si="111"/>
        <v>0</v>
      </c>
      <c r="M652">
        <v>9</v>
      </c>
      <c r="N652">
        <v>4</v>
      </c>
      <c r="O652">
        <v>6</v>
      </c>
      <c r="P652" s="15">
        <f t="shared" si="112"/>
        <v>0</v>
      </c>
      <c r="Q652" s="15">
        <f t="shared" si="113"/>
        <v>0</v>
      </c>
      <c r="R652">
        <v>12</v>
      </c>
      <c r="S652">
        <v>3</v>
      </c>
      <c r="T652">
        <v>3</v>
      </c>
      <c r="U652">
        <v>6</v>
      </c>
      <c r="V652">
        <v>8</v>
      </c>
      <c r="W652" s="16">
        <v>160.6833333333</v>
      </c>
      <c r="X652" s="26">
        <f t="shared" si="114"/>
        <v>2.0085416666662499</v>
      </c>
      <c r="Y652" s="4">
        <v>154.1</v>
      </c>
      <c r="Z652" s="32">
        <f t="shared" si="115"/>
        <v>1.92625</v>
      </c>
      <c r="AA652" s="4">
        <v>273.08</v>
      </c>
      <c r="AB652" s="26">
        <f t="shared" si="116"/>
        <v>3.4135</v>
      </c>
      <c r="AC652" s="21">
        <f t="shared" si="117"/>
        <v>0.36073786225946908</v>
      </c>
      <c r="AD652" s="13">
        <v>1</v>
      </c>
      <c r="AE652" s="13">
        <v>0</v>
      </c>
      <c r="AF652" s="21">
        <f t="shared" si="118"/>
        <v>1</v>
      </c>
      <c r="AG652">
        <v>0</v>
      </c>
      <c r="AH652">
        <v>27</v>
      </c>
      <c r="AI652" s="42">
        <v>26</v>
      </c>
      <c r="AJ652" s="42">
        <v>98</v>
      </c>
      <c r="AK652" s="42">
        <v>5</v>
      </c>
      <c r="AL652" s="42">
        <v>60</v>
      </c>
      <c r="AM652" s="42">
        <v>68</v>
      </c>
      <c r="AN652" s="42">
        <v>7</v>
      </c>
      <c r="AO652">
        <v>14</v>
      </c>
      <c r="AP652">
        <v>121</v>
      </c>
      <c r="AQ652" s="31">
        <f t="shared" si="119"/>
        <v>0.1037037037037037</v>
      </c>
      <c r="AR652">
        <v>-0.16</v>
      </c>
      <c r="AS652">
        <v>0</v>
      </c>
      <c r="AT652">
        <v>1</v>
      </c>
      <c r="AU652" s="16">
        <f t="shared" si="120"/>
        <v>-83.711875405580798</v>
      </c>
      <c r="AV652" s="4">
        <v>4.2</v>
      </c>
      <c r="AW652" s="4">
        <v>-1.2</v>
      </c>
    </row>
    <row r="653" spans="1:49" x14ac:dyDescent="0.2">
      <c r="A653" s="13" t="s">
        <v>519</v>
      </c>
      <c r="B653" s="13" t="s">
        <v>2311</v>
      </c>
      <c r="C653" s="1" t="s">
        <v>264</v>
      </c>
      <c r="D653" s="13" t="s">
        <v>154</v>
      </c>
      <c r="E653" s="13">
        <v>81</v>
      </c>
      <c r="F653" s="13">
        <v>0</v>
      </c>
      <c r="G653" s="13">
        <v>0</v>
      </c>
      <c r="H653" s="40">
        <f t="shared" si="110"/>
        <v>0</v>
      </c>
      <c r="I653">
        <v>0</v>
      </c>
      <c r="J653">
        <v>0</v>
      </c>
      <c r="K653">
        <v>0</v>
      </c>
      <c r="L653" s="20">
        <f t="shared" si="111"/>
        <v>0</v>
      </c>
      <c r="M653">
        <v>0</v>
      </c>
      <c r="N653">
        <v>0</v>
      </c>
      <c r="O653">
        <v>0</v>
      </c>
      <c r="P653" s="15">
        <f t="shared" si="112"/>
        <v>0</v>
      </c>
      <c r="Q653" s="15">
        <f t="shared" si="113"/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s="16">
        <v>0.36666666670000003</v>
      </c>
      <c r="X653" s="26">
        <f t="shared" si="114"/>
        <v>4.5267489716049386E-3</v>
      </c>
      <c r="Y653" s="4">
        <v>0.19</v>
      </c>
      <c r="Z653" s="32">
        <f t="shared" si="115"/>
        <v>2.345679012345679E-3</v>
      </c>
      <c r="AA653" s="4">
        <v>419.73</v>
      </c>
      <c r="AB653" s="26">
        <f t="shared" si="116"/>
        <v>5.1818518518518522</v>
      </c>
      <c r="AC653" s="21">
        <f t="shared" si="117"/>
        <v>4.5246713659744707E-4</v>
      </c>
      <c r="AD653" s="13">
        <v>0</v>
      </c>
      <c r="AE653" s="13">
        <v>0</v>
      </c>
      <c r="AF653" s="21" t="str">
        <f t="shared" si="118"/>
        <v xml:space="preserve"> </v>
      </c>
      <c r="AG653">
        <v>0</v>
      </c>
      <c r="AH653">
        <v>0</v>
      </c>
      <c r="AI653" s="42">
        <v>0</v>
      </c>
      <c r="AJ653" s="42">
        <v>1</v>
      </c>
      <c r="AK653" s="42">
        <v>0</v>
      </c>
      <c r="AL653" s="42">
        <v>0</v>
      </c>
      <c r="AM653" s="42">
        <v>0</v>
      </c>
      <c r="AN653" s="42">
        <v>0</v>
      </c>
      <c r="AO653">
        <v>0</v>
      </c>
      <c r="AP653">
        <v>1</v>
      </c>
      <c r="AQ653" s="31">
        <f t="shared" si="119"/>
        <v>0</v>
      </c>
      <c r="AR653">
        <v>-12.35</v>
      </c>
      <c r="AS653">
        <v>0</v>
      </c>
      <c r="AT653">
        <v>2</v>
      </c>
      <c r="AU653" s="16">
        <f t="shared" si="120"/>
        <v>-60</v>
      </c>
    </row>
    <row r="654" spans="1:49" x14ac:dyDescent="0.2">
      <c r="A654" s="13" t="s">
        <v>449</v>
      </c>
      <c r="B654" s="13" t="s">
        <v>2313</v>
      </c>
      <c r="C654" s="1" t="s">
        <v>162</v>
      </c>
      <c r="D654" s="13" t="s">
        <v>173</v>
      </c>
      <c r="E654" s="13">
        <v>59</v>
      </c>
      <c r="F654" s="13">
        <v>0</v>
      </c>
      <c r="G654" s="13">
        <v>0</v>
      </c>
      <c r="H654" s="40">
        <f t="shared" si="110"/>
        <v>0</v>
      </c>
      <c r="I654">
        <v>0</v>
      </c>
      <c r="J654">
        <v>0</v>
      </c>
      <c r="K654">
        <v>0</v>
      </c>
      <c r="L654" s="20">
        <f t="shared" si="111"/>
        <v>0</v>
      </c>
      <c r="M654">
        <v>2</v>
      </c>
      <c r="N654">
        <v>0</v>
      </c>
      <c r="O654">
        <v>0</v>
      </c>
      <c r="P654" s="15">
        <f t="shared" si="112"/>
        <v>0</v>
      </c>
      <c r="Q654" s="15">
        <f t="shared" si="113"/>
        <v>0</v>
      </c>
      <c r="R654">
        <v>2</v>
      </c>
      <c r="S654">
        <v>1</v>
      </c>
      <c r="T654">
        <v>0</v>
      </c>
      <c r="U654">
        <v>1</v>
      </c>
      <c r="V654">
        <v>2</v>
      </c>
      <c r="W654" s="16">
        <v>18.266666666700001</v>
      </c>
      <c r="X654" s="26">
        <f t="shared" si="114"/>
        <v>0.30960451977457626</v>
      </c>
      <c r="Y654" s="4">
        <v>18.579999999999998</v>
      </c>
      <c r="Z654" s="32">
        <f t="shared" si="115"/>
        <v>0.31491525423728811</v>
      </c>
      <c r="AA654" s="4">
        <v>249.88</v>
      </c>
      <c r="AB654" s="26">
        <f t="shared" si="116"/>
        <v>4.2352542372881352</v>
      </c>
      <c r="AC654" s="21">
        <f t="shared" si="117"/>
        <v>6.9209565670863449E-2</v>
      </c>
      <c r="AD654" s="1"/>
      <c r="AE654" s="1"/>
      <c r="AF654" s="21" t="str">
        <f t="shared" si="118"/>
        <v xml:space="preserve"> </v>
      </c>
      <c r="AG654">
        <v>0</v>
      </c>
      <c r="AH654">
        <v>2</v>
      </c>
      <c r="AI654" s="42">
        <v>5</v>
      </c>
      <c r="AJ654" s="42">
        <v>11</v>
      </c>
      <c r="AK654" s="42">
        <v>0</v>
      </c>
      <c r="AL654" s="42">
        <v>7</v>
      </c>
      <c r="AM654" s="42">
        <v>6</v>
      </c>
      <c r="AN654" s="42">
        <v>0</v>
      </c>
      <c r="AO654">
        <v>5</v>
      </c>
      <c r="AP654">
        <v>9</v>
      </c>
      <c r="AQ654" s="31">
        <f t="shared" si="119"/>
        <v>0.35714285714285715</v>
      </c>
      <c r="AR654">
        <v>25.92</v>
      </c>
      <c r="AS654">
        <v>0</v>
      </c>
      <c r="AT654">
        <v>0</v>
      </c>
      <c r="AU654" s="16">
        <f t="shared" si="120"/>
        <v>-67.814854682454254</v>
      </c>
      <c r="AV654" s="4">
        <v>6.25</v>
      </c>
      <c r="AW654" s="4">
        <v>0.49</v>
      </c>
    </row>
    <row r="655" spans="1:49" x14ac:dyDescent="0.2">
      <c r="A655" s="13" t="s">
        <v>1931</v>
      </c>
      <c r="B655" s="13" t="s">
        <v>2315</v>
      </c>
      <c r="C655" s="1" t="s">
        <v>446</v>
      </c>
      <c r="D655" s="13" t="s">
        <v>173</v>
      </c>
      <c r="E655" s="13">
        <v>1</v>
      </c>
      <c r="F655" s="13">
        <v>0</v>
      </c>
      <c r="G655" s="13">
        <v>0</v>
      </c>
      <c r="H655" s="40">
        <f t="shared" si="110"/>
        <v>0</v>
      </c>
      <c r="I655">
        <v>0</v>
      </c>
      <c r="J655">
        <v>0</v>
      </c>
      <c r="K655">
        <v>0</v>
      </c>
      <c r="L655" s="20">
        <f t="shared" si="111"/>
        <v>0</v>
      </c>
      <c r="M655">
        <v>0</v>
      </c>
      <c r="N655">
        <v>0</v>
      </c>
      <c r="O655">
        <v>0</v>
      </c>
      <c r="P655" s="15">
        <f t="shared" si="112"/>
        <v>0</v>
      </c>
      <c r="Q655" s="15">
        <f t="shared" si="113"/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s="16">
        <v>1.1499999999999999</v>
      </c>
      <c r="X655" s="26">
        <f t="shared" si="114"/>
        <v>1.1499999999999999</v>
      </c>
      <c r="Y655" s="4">
        <v>1.06</v>
      </c>
      <c r="Z655" s="32">
        <f t="shared" si="115"/>
        <v>1.06</v>
      </c>
      <c r="AA655" s="4">
        <v>1.34</v>
      </c>
      <c r="AB655" s="26">
        <f t="shared" si="116"/>
        <v>1.34</v>
      </c>
      <c r="AC655" s="21">
        <f t="shared" si="117"/>
        <v>0.4416666666666666</v>
      </c>
      <c r="AD655" s="1"/>
      <c r="AE655" s="1"/>
      <c r="AF655" s="21" t="str">
        <f t="shared" si="118"/>
        <v xml:space="preserve"> </v>
      </c>
      <c r="AG655">
        <v>0</v>
      </c>
      <c r="AH655">
        <v>0</v>
      </c>
      <c r="AI655" s="42">
        <v>1</v>
      </c>
      <c r="AJ655" s="42">
        <v>2</v>
      </c>
      <c r="AK655" s="42">
        <v>0</v>
      </c>
      <c r="AL655" s="42">
        <v>1</v>
      </c>
      <c r="AM655" s="42">
        <v>1</v>
      </c>
      <c r="AN655" s="42">
        <v>0</v>
      </c>
      <c r="AO655">
        <v>1</v>
      </c>
      <c r="AP655">
        <v>3</v>
      </c>
      <c r="AQ655" s="31">
        <f t="shared" si="119"/>
        <v>0.25</v>
      </c>
      <c r="AR655">
        <v>25</v>
      </c>
      <c r="AS655">
        <v>0</v>
      </c>
      <c r="AT655">
        <v>0</v>
      </c>
      <c r="AU655" s="16">
        <f t="shared" si="120"/>
        <v>-169.81132075471697</v>
      </c>
    </row>
    <row r="656" spans="1:49" x14ac:dyDescent="0.2">
      <c r="A656" s="13" t="s">
        <v>2320</v>
      </c>
      <c r="B656" s="13" t="s">
        <v>2321</v>
      </c>
      <c r="C656" s="1" t="s">
        <v>206</v>
      </c>
      <c r="D656" s="13" t="s">
        <v>173</v>
      </c>
      <c r="E656" s="13">
        <v>67</v>
      </c>
      <c r="F656" s="13">
        <v>0</v>
      </c>
      <c r="G656" s="13">
        <v>1</v>
      </c>
      <c r="H656" s="40">
        <f t="shared" si="110"/>
        <v>1</v>
      </c>
      <c r="I656">
        <v>0</v>
      </c>
      <c r="J656">
        <v>1</v>
      </c>
      <c r="K656">
        <v>0</v>
      </c>
      <c r="L656" s="20">
        <f t="shared" si="111"/>
        <v>7</v>
      </c>
      <c r="M656">
        <v>1</v>
      </c>
      <c r="N656">
        <v>1</v>
      </c>
      <c r="O656">
        <v>0</v>
      </c>
      <c r="P656" s="15">
        <f t="shared" si="112"/>
        <v>0</v>
      </c>
      <c r="Q656" s="15">
        <f t="shared" si="113"/>
        <v>0</v>
      </c>
      <c r="R656">
        <v>26</v>
      </c>
      <c r="S656">
        <v>15</v>
      </c>
      <c r="T656">
        <v>5</v>
      </c>
      <c r="U656">
        <v>5</v>
      </c>
      <c r="V656">
        <v>0</v>
      </c>
      <c r="W656" s="16">
        <v>173.8333333333</v>
      </c>
      <c r="X656" s="26">
        <f t="shared" si="114"/>
        <v>2.5945273631835821</v>
      </c>
      <c r="Y656" s="4">
        <v>169.08</v>
      </c>
      <c r="Z656" s="32">
        <f t="shared" si="115"/>
        <v>2.5235820895522392</v>
      </c>
      <c r="AA656" s="4">
        <v>157.97</v>
      </c>
      <c r="AB656" s="26">
        <f t="shared" si="116"/>
        <v>2.3577611940298508</v>
      </c>
      <c r="AC656" s="21">
        <f t="shared" si="117"/>
        <v>0.51698517046323189</v>
      </c>
      <c r="AD656" s="1"/>
      <c r="AE656" s="1"/>
      <c r="AF656" s="21" t="str">
        <f t="shared" si="118"/>
        <v xml:space="preserve"> </v>
      </c>
      <c r="AG656">
        <v>4</v>
      </c>
      <c r="AH656">
        <v>15</v>
      </c>
      <c r="AI656" s="42">
        <v>24</v>
      </c>
      <c r="AJ656" s="42">
        <v>136</v>
      </c>
      <c r="AK656" s="42">
        <v>6</v>
      </c>
      <c r="AL656" s="42">
        <v>67</v>
      </c>
      <c r="AM656" s="42">
        <v>77</v>
      </c>
      <c r="AN656" s="42">
        <v>7</v>
      </c>
      <c r="AO656">
        <v>27</v>
      </c>
      <c r="AP656">
        <v>130</v>
      </c>
      <c r="AQ656" s="31">
        <f t="shared" si="119"/>
        <v>0.17197452229299362</v>
      </c>
      <c r="AR656">
        <v>0.66</v>
      </c>
      <c r="AS656">
        <v>2</v>
      </c>
      <c r="AT656">
        <v>0</v>
      </c>
      <c r="AU656" s="16">
        <f t="shared" si="120"/>
        <v>-90.134847409510286</v>
      </c>
      <c r="AV656" s="4">
        <v>5.14</v>
      </c>
      <c r="AW656" s="4">
        <v>0.30000000000000004</v>
      </c>
    </row>
    <row r="657" spans="1:49" x14ac:dyDescent="0.2">
      <c r="A657" s="13" t="s">
        <v>1405</v>
      </c>
      <c r="B657" s="13" t="s">
        <v>2324</v>
      </c>
      <c r="C657" s="1" t="s">
        <v>322</v>
      </c>
      <c r="D657" s="13" t="s">
        <v>146</v>
      </c>
      <c r="E657" s="13">
        <v>4</v>
      </c>
      <c r="F657" s="13">
        <v>0</v>
      </c>
      <c r="G657" s="13">
        <v>0</v>
      </c>
      <c r="H657" s="40">
        <f t="shared" si="110"/>
        <v>0</v>
      </c>
      <c r="I657">
        <v>0</v>
      </c>
      <c r="J657">
        <v>0</v>
      </c>
      <c r="K657">
        <v>0</v>
      </c>
      <c r="L657" s="20">
        <f t="shared" si="111"/>
        <v>0</v>
      </c>
      <c r="M657">
        <v>0</v>
      </c>
      <c r="N657">
        <v>0</v>
      </c>
      <c r="O657">
        <v>0</v>
      </c>
      <c r="P657" s="15">
        <f t="shared" si="112"/>
        <v>0</v>
      </c>
      <c r="Q657" s="15">
        <f t="shared" si="113"/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s="16">
        <v>0</v>
      </c>
      <c r="X657" s="26">
        <f t="shared" si="114"/>
        <v>0</v>
      </c>
      <c r="Y657" s="4">
        <v>0</v>
      </c>
      <c r="Z657" s="32">
        <f t="shared" si="115"/>
        <v>0</v>
      </c>
      <c r="AA657" s="4">
        <v>16.57</v>
      </c>
      <c r="AB657" s="26">
        <f t="shared" si="116"/>
        <v>4.1425000000000001</v>
      </c>
      <c r="AC657" s="21">
        <f t="shared" si="117"/>
        <v>0</v>
      </c>
      <c r="AD657" s="13">
        <v>0</v>
      </c>
      <c r="AE657" s="13">
        <v>0</v>
      </c>
      <c r="AF657" s="21" t="str">
        <f t="shared" si="118"/>
        <v xml:space="preserve"> </v>
      </c>
      <c r="AG657">
        <v>0</v>
      </c>
      <c r="AH657">
        <v>0</v>
      </c>
      <c r="AI657" s="42">
        <v>0</v>
      </c>
      <c r="AJ657" s="42">
        <v>0</v>
      </c>
      <c r="AK657" s="42">
        <v>0</v>
      </c>
      <c r="AL657" s="42">
        <v>0</v>
      </c>
      <c r="AM657" s="42">
        <v>0</v>
      </c>
      <c r="AN657" s="42">
        <v>0</v>
      </c>
      <c r="AO657">
        <v>0</v>
      </c>
      <c r="AP657">
        <v>0</v>
      </c>
      <c r="AQ657" s="31">
        <f t="shared" si="119"/>
        <v>0</v>
      </c>
      <c r="AR657"/>
      <c r="AS657">
        <v>0</v>
      </c>
      <c r="AT657">
        <v>0</v>
      </c>
      <c r="AU657" s="16">
        <f t="shared" si="120"/>
        <v>0</v>
      </c>
    </row>
    <row r="658" spans="1:49" x14ac:dyDescent="0.2">
      <c r="A658" s="13" t="s">
        <v>2327</v>
      </c>
      <c r="B658" s="13" t="s">
        <v>2328</v>
      </c>
      <c r="C658" s="1" t="s">
        <v>287</v>
      </c>
      <c r="D658" s="13" t="s">
        <v>173</v>
      </c>
      <c r="E658" s="13">
        <v>8</v>
      </c>
      <c r="F658" s="13">
        <v>0</v>
      </c>
      <c r="G658" s="13">
        <v>0</v>
      </c>
      <c r="H658" s="40">
        <f t="shared" si="110"/>
        <v>0</v>
      </c>
      <c r="I658">
        <v>0</v>
      </c>
      <c r="J658">
        <v>0</v>
      </c>
      <c r="K658">
        <v>0</v>
      </c>
      <c r="L658" s="20">
        <f t="shared" si="111"/>
        <v>0</v>
      </c>
      <c r="M658">
        <v>0</v>
      </c>
      <c r="N658">
        <v>0</v>
      </c>
      <c r="O658">
        <v>0</v>
      </c>
      <c r="P658" s="15">
        <f t="shared" si="112"/>
        <v>0</v>
      </c>
      <c r="Q658" s="15">
        <f t="shared" si="113"/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s="16">
        <v>4.3166666666999998</v>
      </c>
      <c r="X658" s="26">
        <f t="shared" si="114"/>
        <v>0.53958333333749997</v>
      </c>
      <c r="Y658" s="4">
        <v>3.85</v>
      </c>
      <c r="Z658" s="32">
        <f t="shared" si="115"/>
        <v>0.48125000000000001</v>
      </c>
      <c r="AA658" s="4">
        <v>39.43</v>
      </c>
      <c r="AB658" s="26">
        <f t="shared" si="116"/>
        <v>4.92875</v>
      </c>
      <c r="AC658" s="21">
        <f t="shared" si="117"/>
        <v>8.8955637707948246E-2</v>
      </c>
      <c r="AD658" s="1"/>
      <c r="AE658" s="1"/>
      <c r="AF658" s="21" t="str">
        <f t="shared" si="118"/>
        <v xml:space="preserve"> </v>
      </c>
      <c r="AG658">
        <v>0</v>
      </c>
      <c r="AH658">
        <v>1</v>
      </c>
      <c r="AI658" s="42">
        <v>1</v>
      </c>
      <c r="AJ658" s="42">
        <v>6</v>
      </c>
      <c r="AK658" s="42">
        <v>0</v>
      </c>
      <c r="AL658" s="42">
        <v>2</v>
      </c>
      <c r="AM658" s="42">
        <v>3</v>
      </c>
      <c r="AN658" s="42">
        <v>0</v>
      </c>
      <c r="AO658">
        <v>1</v>
      </c>
      <c r="AP658">
        <v>8</v>
      </c>
      <c r="AQ658" s="31">
        <f t="shared" si="119"/>
        <v>0.1111111111111111</v>
      </c>
      <c r="AR658">
        <v>8.73</v>
      </c>
      <c r="AS658">
        <v>0</v>
      </c>
      <c r="AT658">
        <v>0</v>
      </c>
      <c r="AU658" s="16">
        <f t="shared" si="120"/>
        <v>-171.42857142857144</v>
      </c>
      <c r="AV658" s="4">
        <v>0</v>
      </c>
      <c r="AW658" s="4">
        <v>-2.38</v>
      </c>
    </row>
    <row r="659" spans="1:49" x14ac:dyDescent="0.2">
      <c r="A659" s="13" t="s">
        <v>1161</v>
      </c>
      <c r="B659" s="13" t="s">
        <v>2328</v>
      </c>
      <c r="C659" s="1" t="s">
        <v>270</v>
      </c>
      <c r="D659" s="13" t="s">
        <v>146</v>
      </c>
      <c r="E659" s="13">
        <v>4</v>
      </c>
      <c r="F659" s="13">
        <v>0</v>
      </c>
      <c r="G659" s="13">
        <v>0</v>
      </c>
      <c r="H659" s="40">
        <f t="shared" si="110"/>
        <v>0</v>
      </c>
      <c r="I659">
        <v>0</v>
      </c>
      <c r="J659">
        <v>0</v>
      </c>
      <c r="K659">
        <v>0</v>
      </c>
      <c r="L659" s="20">
        <f t="shared" si="111"/>
        <v>0</v>
      </c>
      <c r="M659">
        <v>0</v>
      </c>
      <c r="N659">
        <v>0</v>
      </c>
      <c r="O659">
        <v>0</v>
      </c>
      <c r="P659" s="15">
        <f t="shared" si="112"/>
        <v>0</v>
      </c>
      <c r="Q659" s="15">
        <f t="shared" si="113"/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s="16">
        <v>0</v>
      </c>
      <c r="X659" s="26">
        <f t="shared" si="114"/>
        <v>0</v>
      </c>
      <c r="Y659" s="4">
        <v>0</v>
      </c>
      <c r="Z659" s="32">
        <f t="shared" si="115"/>
        <v>0</v>
      </c>
      <c r="AA659" s="4">
        <v>20.059999999999999</v>
      </c>
      <c r="AB659" s="26">
        <f t="shared" si="116"/>
        <v>5.0149999999999997</v>
      </c>
      <c r="AC659" s="21">
        <f t="shared" si="117"/>
        <v>0</v>
      </c>
      <c r="AD659" s="13">
        <v>0</v>
      </c>
      <c r="AE659" s="13">
        <v>0</v>
      </c>
      <c r="AF659" s="21" t="str">
        <f t="shared" si="118"/>
        <v xml:space="preserve"> </v>
      </c>
      <c r="AG659">
        <v>0</v>
      </c>
      <c r="AH659">
        <v>0</v>
      </c>
      <c r="AI659" s="42">
        <v>0</v>
      </c>
      <c r="AJ659" s="42">
        <v>0</v>
      </c>
      <c r="AK659" s="42">
        <v>0</v>
      </c>
      <c r="AL659" s="42">
        <v>0</v>
      </c>
      <c r="AM659" s="42">
        <v>0</v>
      </c>
      <c r="AN659" s="42">
        <v>0</v>
      </c>
      <c r="AO659">
        <v>0</v>
      </c>
      <c r="AP659">
        <v>0</v>
      </c>
      <c r="AQ659" s="31">
        <f t="shared" si="119"/>
        <v>0</v>
      </c>
      <c r="AR659"/>
      <c r="AS659">
        <v>0</v>
      </c>
      <c r="AT659">
        <v>0</v>
      </c>
      <c r="AU659" s="16">
        <f t="shared" si="120"/>
        <v>0</v>
      </c>
    </row>
    <row r="660" spans="1:49" x14ac:dyDescent="0.2">
      <c r="A660" s="13" t="s">
        <v>374</v>
      </c>
      <c r="B660" s="13" t="s">
        <v>2328</v>
      </c>
      <c r="C660" s="1" t="s">
        <v>238</v>
      </c>
      <c r="D660" s="13" t="s">
        <v>146</v>
      </c>
      <c r="E660" s="13">
        <v>9</v>
      </c>
      <c r="F660" s="13">
        <v>0</v>
      </c>
      <c r="G660" s="13">
        <v>0</v>
      </c>
      <c r="H660" s="40">
        <f t="shared" si="110"/>
        <v>0</v>
      </c>
      <c r="I660">
        <v>0</v>
      </c>
      <c r="J660">
        <v>0</v>
      </c>
      <c r="K660">
        <v>0</v>
      </c>
      <c r="L660" s="20">
        <f t="shared" si="111"/>
        <v>0</v>
      </c>
      <c r="M660">
        <v>0</v>
      </c>
      <c r="N660">
        <v>0</v>
      </c>
      <c r="O660">
        <v>0</v>
      </c>
      <c r="P660" s="15">
        <f t="shared" si="112"/>
        <v>0</v>
      </c>
      <c r="Q660" s="15">
        <f t="shared" si="113"/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s="16">
        <v>0</v>
      </c>
      <c r="X660" s="26">
        <f t="shared" si="114"/>
        <v>0</v>
      </c>
      <c r="Y660" s="4">
        <v>0</v>
      </c>
      <c r="Z660" s="32">
        <f t="shared" si="115"/>
        <v>0</v>
      </c>
      <c r="AA660" s="4">
        <v>59.19</v>
      </c>
      <c r="AB660" s="26">
        <f t="shared" si="116"/>
        <v>6.5766666666666662</v>
      </c>
      <c r="AC660" s="21">
        <f t="shared" si="117"/>
        <v>0</v>
      </c>
      <c r="AD660" s="13">
        <v>0</v>
      </c>
      <c r="AE660" s="13">
        <v>0</v>
      </c>
      <c r="AF660" s="21" t="str">
        <f t="shared" si="118"/>
        <v xml:space="preserve"> </v>
      </c>
      <c r="AG660">
        <v>0</v>
      </c>
      <c r="AH660">
        <v>0</v>
      </c>
      <c r="AI660" s="42">
        <v>0</v>
      </c>
      <c r="AJ660" s="42">
        <v>0</v>
      </c>
      <c r="AK660" s="42">
        <v>0</v>
      </c>
      <c r="AL660" s="42">
        <v>0</v>
      </c>
      <c r="AM660" s="42">
        <v>0</v>
      </c>
      <c r="AN660" s="42">
        <v>0</v>
      </c>
      <c r="AO660">
        <v>0</v>
      </c>
      <c r="AP660">
        <v>0</v>
      </c>
      <c r="AQ660" s="31">
        <f t="shared" si="119"/>
        <v>0</v>
      </c>
      <c r="AR660"/>
      <c r="AS660">
        <v>0</v>
      </c>
      <c r="AT660">
        <v>0</v>
      </c>
      <c r="AU660" s="16">
        <f t="shared" si="120"/>
        <v>0</v>
      </c>
    </row>
    <row r="661" spans="1:49" x14ac:dyDescent="0.2">
      <c r="A661" s="13" t="s">
        <v>2334</v>
      </c>
      <c r="B661" s="13" t="s">
        <v>2335</v>
      </c>
      <c r="C661" s="1" t="s">
        <v>162</v>
      </c>
      <c r="D661" s="13" t="s">
        <v>328</v>
      </c>
      <c r="E661" s="13">
        <v>11</v>
      </c>
      <c r="F661" s="13">
        <v>0</v>
      </c>
      <c r="G661" s="13">
        <v>0</v>
      </c>
      <c r="H661" s="40">
        <f t="shared" si="110"/>
        <v>0</v>
      </c>
      <c r="I661">
        <v>0</v>
      </c>
      <c r="J661">
        <v>0</v>
      </c>
      <c r="K661">
        <v>0</v>
      </c>
      <c r="L661" s="20">
        <f t="shared" si="111"/>
        <v>0</v>
      </c>
      <c r="M661">
        <v>0</v>
      </c>
      <c r="N661">
        <v>0</v>
      </c>
      <c r="O661">
        <v>0</v>
      </c>
      <c r="P661" s="15">
        <f t="shared" si="112"/>
        <v>0</v>
      </c>
      <c r="Q661" s="15">
        <f t="shared" si="113"/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s="16">
        <v>0</v>
      </c>
      <c r="X661" s="26">
        <f t="shared" si="114"/>
        <v>0</v>
      </c>
      <c r="Y661" s="4">
        <v>0</v>
      </c>
      <c r="Z661" s="32">
        <f t="shared" si="115"/>
        <v>0</v>
      </c>
      <c r="AA661" s="4">
        <v>70.03</v>
      </c>
      <c r="AB661" s="26">
        <f t="shared" si="116"/>
        <v>6.3663636363636362</v>
      </c>
      <c r="AC661" s="21">
        <f t="shared" si="117"/>
        <v>0</v>
      </c>
      <c r="AD661" s="13">
        <v>0</v>
      </c>
      <c r="AE661" s="13">
        <v>0</v>
      </c>
      <c r="AF661" s="21" t="str">
        <f t="shared" si="118"/>
        <v xml:space="preserve"> </v>
      </c>
      <c r="AG661">
        <v>0</v>
      </c>
      <c r="AH661">
        <v>0</v>
      </c>
      <c r="AI661" s="42">
        <v>0</v>
      </c>
      <c r="AJ661" s="42">
        <v>0</v>
      </c>
      <c r="AK661" s="42">
        <v>0</v>
      </c>
      <c r="AL661" s="42">
        <v>0</v>
      </c>
      <c r="AM661" s="42">
        <v>0</v>
      </c>
      <c r="AN661" s="42">
        <v>0</v>
      </c>
      <c r="AO661">
        <v>0</v>
      </c>
      <c r="AP661">
        <v>0</v>
      </c>
      <c r="AQ661" s="31">
        <f t="shared" si="119"/>
        <v>0</v>
      </c>
      <c r="AR661"/>
      <c r="AS661">
        <v>0</v>
      </c>
      <c r="AT661">
        <v>0</v>
      </c>
      <c r="AU661" s="16">
        <f t="shared" si="120"/>
        <v>0</v>
      </c>
    </row>
    <row r="662" spans="1:49" x14ac:dyDescent="0.2">
      <c r="A662" s="13" t="s">
        <v>217</v>
      </c>
      <c r="B662" s="13" t="s">
        <v>2337</v>
      </c>
      <c r="C662" s="1" t="s">
        <v>243</v>
      </c>
      <c r="D662" s="13" t="s">
        <v>146</v>
      </c>
      <c r="E662" s="13">
        <v>82</v>
      </c>
      <c r="F662" s="13">
        <v>0</v>
      </c>
      <c r="G662" s="13">
        <v>0</v>
      </c>
      <c r="H662" s="40">
        <f t="shared" si="110"/>
        <v>0</v>
      </c>
      <c r="I662">
        <v>0</v>
      </c>
      <c r="J662">
        <v>0</v>
      </c>
      <c r="K662">
        <v>0</v>
      </c>
      <c r="L662" s="20">
        <f t="shared" si="111"/>
        <v>0</v>
      </c>
      <c r="M662">
        <v>0</v>
      </c>
      <c r="N662">
        <v>0</v>
      </c>
      <c r="O662">
        <v>0</v>
      </c>
      <c r="P662" s="15">
        <f t="shared" si="112"/>
        <v>0</v>
      </c>
      <c r="Q662" s="15">
        <f t="shared" si="113"/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s="16">
        <v>2.35</v>
      </c>
      <c r="X662" s="26">
        <f t="shared" si="114"/>
        <v>2.8658536585365855E-2</v>
      </c>
      <c r="Y662" s="4">
        <v>1</v>
      </c>
      <c r="Z662" s="32">
        <f t="shared" si="115"/>
        <v>1.2195121951219513E-2</v>
      </c>
      <c r="AA662" s="4">
        <v>374.86</v>
      </c>
      <c r="AB662" s="26">
        <f t="shared" si="116"/>
        <v>4.5714634146341462</v>
      </c>
      <c r="AC662" s="21">
        <f t="shared" si="117"/>
        <v>2.6605651040280962E-3</v>
      </c>
      <c r="AD662" s="13">
        <v>0</v>
      </c>
      <c r="AE662" s="13">
        <v>2</v>
      </c>
      <c r="AF662" s="21">
        <f t="shared" si="118"/>
        <v>0</v>
      </c>
      <c r="AG662">
        <v>0</v>
      </c>
      <c r="AH662">
        <v>0</v>
      </c>
      <c r="AI662" s="42">
        <v>0</v>
      </c>
      <c r="AJ662" s="42">
        <v>0</v>
      </c>
      <c r="AK662" s="42">
        <v>0</v>
      </c>
      <c r="AL662" s="42">
        <v>0</v>
      </c>
      <c r="AM662" s="42">
        <v>1</v>
      </c>
      <c r="AN662" s="42">
        <v>0</v>
      </c>
      <c r="AO662">
        <v>0</v>
      </c>
      <c r="AP662">
        <v>0</v>
      </c>
      <c r="AQ662" s="31">
        <f t="shared" si="119"/>
        <v>0</v>
      </c>
      <c r="AR662"/>
      <c r="AS662">
        <v>0</v>
      </c>
      <c r="AT662">
        <v>0</v>
      </c>
      <c r="AU662" s="16">
        <f t="shared" si="120"/>
        <v>-60</v>
      </c>
      <c r="AV662" s="4">
        <v>50</v>
      </c>
      <c r="AW662" s="4">
        <v>44.17</v>
      </c>
    </row>
    <row r="663" spans="1:49" x14ac:dyDescent="0.2">
      <c r="A663" s="13" t="s">
        <v>535</v>
      </c>
      <c r="B663" s="13" t="s">
        <v>2340</v>
      </c>
      <c r="C663" s="1" t="s">
        <v>322</v>
      </c>
      <c r="D663" s="13" t="s">
        <v>146</v>
      </c>
      <c r="E663" s="13">
        <v>76</v>
      </c>
      <c r="F663" s="13">
        <v>0</v>
      </c>
      <c r="G663" s="13">
        <v>0</v>
      </c>
      <c r="H663" s="40">
        <f t="shared" si="110"/>
        <v>0</v>
      </c>
      <c r="I663">
        <v>0</v>
      </c>
      <c r="J663">
        <v>0</v>
      </c>
      <c r="K663">
        <v>0</v>
      </c>
      <c r="L663" s="20">
        <f t="shared" si="111"/>
        <v>0</v>
      </c>
      <c r="M663">
        <v>0</v>
      </c>
      <c r="N663">
        <v>0</v>
      </c>
      <c r="O663">
        <v>0</v>
      </c>
      <c r="P663" s="15">
        <f t="shared" si="112"/>
        <v>0</v>
      </c>
      <c r="Q663" s="15">
        <f t="shared" si="113"/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s="16">
        <v>1.6166666667</v>
      </c>
      <c r="X663" s="26">
        <f t="shared" si="114"/>
        <v>2.1271929825000001E-2</v>
      </c>
      <c r="Y663" s="4">
        <v>0.60000000000000009</v>
      </c>
      <c r="Z663" s="32">
        <f t="shared" si="115"/>
        <v>7.8947368421052651E-3</v>
      </c>
      <c r="AA663" s="4">
        <v>323.62</v>
      </c>
      <c r="AB663" s="26">
        <f t="shared" si="116"/>
        <v>4.2581578947368426</v>
      </c>
      <c r="AC663" s="21">
        <f t="shared" si="117"/>
        <v>1.8505952748133986E-3</v>
      </c>
      <c r="AD663" s="13">
        <v>2</v>
      </c>
      <c r="AE663" s="13">
        <v>1</v>
      </c>
      <c r="AF663" s="21">
        <f t="shared" si="118"/>
        <v>0.66666666666666663</v>
      </c>
      <c r="AG663">
        <v>0</v>
      </c>
      <c r="AH663">
        <v>0</v>
      </c>
      <c r="AI663" s="42">
        <v>0</v>
      </c>
      <c r="AJ663" s="42">
        <v>0</v>
      </c>
      <c r="AK663" s="42">
        <v>0</v>
      </c>
      <c r="AL663" s="42">
        <v>1</v>
      </c>
      <c r="AM663" s="42">
        <v>0</v>
      </c>
      <c r="AN663" s="42">
        <v>0</v>
      </c>
      <c r="AO663">
        <v>0</v>
      </c>
      <c r="AP663">
        <v>1</v>
      </c>
      <c r="AQ663" s="31">
        <f t="shared" si="119"/>
        <v>0</v>
      </c>
      <c r="AR663">
        <v>-14.76</v>
      </c>
      <c r="AS663">
        <v>0</v>
      </c>
      <c r="AT663">
        <v>0</v>
      </c>
      <c r="AU663" s="16">
        <f t="shared" si="120"/>
        <v>-60</v>
      </c>
    </row>
    <row r="664" spans="1:49" x14ac:dyDescent="0.2">
      <c r="A664" s="13" t="s">
        <v>217</v>
      </c>
      <c r="B664" s="13" t="s">
        <v>2340</v>
      </c>
      <c r="C664" s="1" t="s">
        <v>206</v>
      </c>
      <c r="D664" s="13" t="s">
        <v>146</v>
      </c>
      <c r="E664" s="13">
        <v>53</v>
      </c>
      <c r="F664" s="13">
        <v>0</v>
      </c>
      <c r="G664" s="13">
        <v>0</v>
      </c>
      <c r="H664" s="40">
        <f t="shared" si="110"/>
        <v>0</v>
      </c>
      <c r="I664">
        <v>0</v>
      </c>
      <c r="J664">
        <v>0</v>
      </c>
      <c r="K664">
        <v>0</v>
      </c>
      <c r="L664" s="20">
        <f t="shared" si="111"/>
        <v>0</v>
      </c>
      <c r="M664">
        <v>1</v>
      </c>
      <c r="N664">
        <v>2</v>
      </c>
      <c r="O664">
        <v>1</v>
      </c>
      <c r="P664" s="15">
        <f t="shared" si="112"/>
        <v>0</v>
      </c>
      <c r="Q664" s="15">
        <f t="shared" si="113"/>
        <v>0</v>
      </c>
      <c r="R664">
        <v>0</v>
      </c>
      <c r="S664">
        <v>1</v>
      </c>
      <c r="T664">
        <v>0</v>
      </c>
      <c r="U664">
        <v>1</v>
      </c>
      <c r="V664">
        <v>0</v>
      </c>
      <c r="W664" s="16">
        <v>39</v>
      </c>
      <c r="X664" s="26">
        <f t="shared" si="114"/>
        <v>0.73584905660377353</v>
      </c>
      <c r="Y664" s="4">
        <v>37.85</v>
      </c>
      <c r="Z664" s="32">
        <f t="shared" si="115"/>
        <v>0.71415094339622642</v>
      </c>
      <c r="AA664" s="4">
        <v>227.72</v>
      </c>
      <c r="AB664" s="26">
        <f t="shared" si="116"/>
        <v>4.2966037735849056</v>
      </c>
      <c r="AC664" s="21">
        <f t="shared" si="117"/>
        <v>0.14252362842188501</v>
      </c>
      <c r="AD664" s="13">
        <v>10</v>
      </c>
      <c r="AE664" s="13">
        <v>16</v>
      </c>
      <c r="AF664" s="21">
        <f t="shared" si="118"/>
        <v>0.38461538461538464</v>
      </c>
      <c r="AG664">
        <v>0</v>
      </c>
      <c r="AH664">
        <v>2</v>
      </c>
      <c r="AI664" s="42">
        <v>5</v>
      </c>
      <c r="AJ664" s="42">
        <v>19</v>
      </c>
      <c r="AK664" s="42">
        <v>2</v>
      </c>
      <c r="AL664" s="42">
        <v>8</v>
      </c>
      <c r="AM664" s="42">
        <v>11</v>
      </c>
      <c r="AN664" s="42">
        <v>2</v>
      </c>
      <c r="AO664">
        <v>7</v>
      </c>
      <c r="AP664">
        <v>19</v>
      </c>
      <c r="AQ664" s="31">
        <f t="shared" si="119"/>
        <v>0.26923076923076922</v>
      </c>
      <c r="AR664">
        <v>15.19</v>
      </c>
      <c r="AS664">
        <v>0</v>
      </c>
      <c r="AT664">
        <v>1</v>
      </c>
      <c r="AU664" s="16">
        <f t="shared" si="120"/>
        <v>-49.141347424042273</v>
      </c>
      <c r="AV664" s="4">
        <v>4.17</v>
      </c>
      <c r="AW664" s="4">
        <v>-2.02</v>
      </c>
    </row>
    <row r="665" spans="1:49" x14ac:dyDescent="0.2">
      <c r="A665" s="13" t="s">
        <v>535</v>
      </c>
      <c r="B665" s="13" t="s">
        <v>2343</v>
      </c>
      <c r="C665" s="1" t="s">
        <v>409</v>
      </c>
      <c r="D665" s="13" t="s">
        <v>328</v>
      </c>
      <c r="E665" s="13">
        <v>45</v>
      </c>
      <c r="F665" s="13">
        <v>1</v>
      </c>
      <c r="G665" s="13">
        <v>0</v>
      </c>
      <c r="H665" s="40">
        <f t="shared" si="110"/>
        <v>1</v>
      </c>
      <c r="I665">
        <v>1</v>
      </c>
      <c r="J665">
        <v>0</v>
      </c>
      <c r="K665">
        <v>0</v>
      </c>
      <c r="L665" s="20">
        <f t="shared" si="111"/>
        <v>0</v>
      </c>
      <c r="M665">
        <v>2</v>
      </c>
      <c r="N665">
        <v>0</v>
      </c>
      <c r="O665">
        <v>0</v>
      </c>
      <c r="P665" s="15">
        <f t="shared" si="112"/>
        <v>0.5</v>
      </c>
      <c r="Q665" s="15">
        <f t="shared" si="113"/>
        <v>0.5</v>
      </c>
      <c r="R665">
        <v>1</v>
      </c>
      <c r="S665">
        <v>6</v>
      </c>
      <c r="T665">
        <v>1</v>
      </c>
      <c r="U665">
        <v>0</v>
      </c>
      <c r="V665">
        <v>1</v>
      </c>
      <c r="W665" s="16">
        <v>88.283333333300007</v>
      </c>
      <c r="X665" s="26">
        <f t="shared" si="114"/>
        <v>1.9618518518511112</v>
      </c>
      <c r="Y665" s="4">
        <v>90.85</v>
      </c>
      <c r="Z665" s="32">
        <f t="shared" si="115"/>
        <v>2.0188888888888887</v>
      </c>
      <c r="AA665" s="4">
        <v>168.28</v>
      </c>
      <c r="AB665" s="26">
        <f t="shared" si="116"/>
        <v>3.7395555555555555</v>
      </c>
      <c r="AC665" s="21">
        <f t="shared" si="117"/>
        <v>0.35059622583259364</v>
      </c>
      <c r="AD665" s="13">
        <v>50</v>
      </c>
      <c r="AE665" s="13">
        <v>72</v>
      </c>
      <c r="AF665" s="21">
        <f t="shared" si="118"/>
        <v>0.4098360655737705</v>
      </c>
      <c r="AG665">
        <v>1</v>
      </c>
      <c r="AH665">
        <v>9</v>
      </c>
      <c r="AI665" s="42">
        <v>10</v>
      </c>
      <c r="AJ665" s="42">
        <v>61</v>
      </c>
      <c r="AK665" s="42">
        <v>4</v>
      </c>
      <c r="AL665" s="42">
        <v>34</v>
      </c>
      <c r="AM665" s="42">
        <v>36</v>
      </c>
      <c r="AN665" s="42">
        <v>0</v>
      </c>
      <c r="AO665">
        <v>9</v>
      </c>
      <c r="AP665">
        <v>73</v>
      </c>
      <c r="AQ665" s="31">
        <f t="shared" si="119"/>
        <v>0.10975609756097561</v>
      </c>
      <c r="AR665">
        <v>-8.36</v>
      </c>
      <c r="AS665">
        <v>0</v>
      </c>
      <c r="AT665">
        <v>1</v>
      </c>
      <c r="AU665" s="16">
        <f t="shared" si="120"/>
        <v>-82.553659878921309</v>
      </c>
      <c r="AV665" s="4">
        <v>2.78</v>
      </c>
      <c r="AW665" s="4">
        <v>-5.75</v>
      </c>
    </row>
    <row r="666" spans="1:49" x14ac:dyDescent="0.2">
      <c r="A666" s="13" t="s">
        <v>2347</v>
      </c>
      <c r="B666" s="13" t="s">
        <v>2348</v>
      </c>
      <c r="C666" s="1" t="s">
        <v>446</v>
      </c>
      <c r="D666" s="13" t="s">
        <v>328</v>
      </c>
      <c r="E666" s="13">
        <v>72</v>
      </c>
      <c r="F666" s="13">
        <v>3</v>
      </c>
      <c r="G666" s="13">
        <v>0</v>
      </c>
      <c r="H666" s="40">
        <f t="shared" si="110"/>
        <v>3</v>
      </c>
      <c r="I666">
        <v>3</v>
      </c>
      <c r="J666">
        <v>0</v>
      </c>
      <c r="K666">
        <v>0</v>
      </c>
      <c r="L666" s="20">
        <f t="shared" si="111"/>
        <v>0</v>
      </c>
      <c r="M666">
        <v>10</v>
      </c>
      <c r="N666">
        <v>1</v>
      </c>
      <c r="O666">
        <v>4</v>
      </c>
      <c r="P666" s="15">
        <f t="shared" si="112"/>
        <v>0.3</v>
      </c>
      <c r="Q666" s="15">
        <f t="shared" si="113"/>
        <v>0.2</v>
      </c>
      <c r="R666">
        <v>9</v>
      </c>
      <c r="S666">
        <v>6</v>
      </c>
      <c r="T666">
        <v>4</v>
      </c>
      <c r="U666">
        <v>1</v>
      </c>
      <c r="V666">
        <v>7</v>
      </c>
      <c r="W666" s="16">
        <v>91.45</v>
      </c>
      <c r="X666" s="26">
        <f t="shared" si="114"/>
        <v>1.2701388888888889</v>
      </c>
      <c r="Y666" s="4">
        <v>87.1</v>
      </c>
      <c r="Z666" s="32">
        <f t="shared" si="115"/>
        <v>1.2097222222222221</v>
      </c>
      <c r="AA666" s="4">
        <v>316.66000000000003</v>
      </c>
      <c r="AB666" s="26">
        <f t="shared" si="116"/>
        <v>4.3980555555555556</v>
      </c>
      <c r="AC666" s="21">
        <f t="shared" si="117"/>
        <v>0.2157222112145829</v>
      </c>
      <c r="AD666" s="13">
        <v>0</v>
      </c>
      <c r="AE666" s="13">
        <v>2</v>
      </c>
      <c r="AF666" s="21">
        <f t="shared" si="118"/>
        <v>0</v>
      </c>
      <c r="AG666">
        <v>3</v>
      </c>
      <c r="AH666">
        <v>13</v>
      </c>
      <c r="AI666" s="42">
        <v>15</v>
      </c>
      <c r="AJ666" s="42">
        <v>69</v>
      </c>
      <c r="AK666" s="42">
        <v>2</v>
      </c>
      <c r="AL666" s="42">
        <v>40</v>
      </c>
      <c r="AM666" s="42">
        <v>46</v>
      </c>
      <c r="AN666" s="42">
        <v>5</v>
      </c>
      <c r="AO666">
        <v>18</v>
      </c>
      <c r="AP666">
        <v>87</v>
      </c>
      <c r="AQ666" s="31">
        <f t="shared" si="119"/>
        <v>0.17142857142857143</v>
      </c>
      <c r="AR666">
        <v>10.38</v>
      </c>
      <c r="AS666">
        <v>0</v>
      </c>
      <c r="AT666">
        <v>1</v>
      </c>
      <c r="AU666" s="16">
        <f t="shared" si="120"/>
        <v>-98.507462686567166</v>
      </c>
      <c r="AV666" s="4">
        <v>6.9</v>
      </c>
      <c r="AW666" s="4">
        <v>0.42</v>
      </c>
    </row>
    <row r="667" spans="1:49" x14ac:dyDescent="0.2">
      <c r="A667" s="13" t="s">
        <v>2350</v>
      </c>
      <c r="B667" s="13" t="s">
        <v>2351</v>
      </c>
      <c r="C667" s="13" t="s">
        <v>249</v>
      </c>
      <c r="D667" s="13" t="s">
        <v>173</v>
      </c>
      <c r="E667" s="13">
        <v>81</v>
      </c>
      <c r="F667" s="13">
        <v>0</v>
      </c>
      <c r="G667" s="13">
        <v>0</v>
      </c>
      <c r="H667" s="40">
        <f t="shared" si="110"/>
        <v>0</v>
      </c>
      <c r="I667">
        <v>0</v>
      </c>
      <c r="J667">
        <v>0</v>
      </c>
      <c r="K667">
        <v>0</v>
      </c>
      <c r="L667" s="20">
        <f t="shared" si="111"/>
        <v>0</v>
      </c>
      <c r="M667">
        <v>5</v>
      </c>
      <c r="N667">
        <v>0</v>
      </c>
      <c r="O667">
        <v>0</v>
      </c>
      <c r="P667" s="15">
        <f t="shared" si="112"/>
        <v>0</v>
      </c>
      <c r="Q667" s="15">
        <f t="shared" si="113"/>
        <v>0</v>
      </c>
      <c r="R667">
        <v>2</v>
      </c>
      <c r="S667">
        <v>7</v>
      </c>
      <c r="T667">
        <v>1</v>
      </c>
      <c r="U667">
        <v>0</v>
      </c>
      <c r="V667">
        <v>2</v>
      </c>
      <c r="W667" s="16">
        <v>60.616666666699999</v>
      </c>
      <c r="X667" s="26">
        <f t="shared" si="114"/>
        <v>0.74835390946543212</v>
      </c>
      <c r="Y667" s="4">
        <v>52.4</v>
      </c>
      <c r="Z667" s="32">
        <f t="shared" si="115"/>
        <v>0.64691358024691359</v>
      </c>
      <c r="AA667" s="4">
        <v>377.16</v>
      </c>
      <c r="AB667" s="26">
        <f t="shared" si="116"/>
        <v>4.656296296296297</v>
      </c>
      <c r="AC667" s="21">
        <f t="shared" si="117"/>
        <v>0.12198528727069559</v>
      </c>
      <c r="AD667" s="1"/>
      <c r="AE667" s="1"/>
      <c r="AF667" s="21" t="str">
        <f t="shared" si="118"/>
        <v xml:space="preserve"> </v>
      </c>
      <c r="AG667">
        <v>1</v>
      </c>
      <c r="AH667">
        <v>9</v>
      </c>
      <c r="AI667" s="42">
        <v>15</v>
      </c>
      <c r="AJ667" s="42">
        <v>38</v>
      </c>
      <c r="AK667" s="42">
        <v>5</v>
      </c>
      <c r="AL667" s="42">
        <v>18</v>
      </c>
      <c r="AM667" s="42">
        <v>16</v>
      </c>
      <c r="AN667" s="42">
        <v>2</v>
      </c>
      <c r="AO667">
        <v>15</v>
      </c>
      <c r="AP667">
        <v>41</v>
      </c>
      <c r="AQ667" s="31">
        <f t="shared" si="119"/>
        <v>0.26785714285714285</v>
      </c>
      <c r="AR667">
        <v>14.89</v>
      </c>
      <c r="AS667">
        <v>0</v>
      </c>
      <c r="AT667">
        <v>0</v>
      </c>
      <c r="AU667" s="16">
        <f t="shared" si="120"/>
        <v>-66.412213740458014</v>
      </c>
      <c r="AV667" s="4">
        <v>18.920000000000002</v>
      </c>
      <c r="AW667" s="4">
        <v>13.49</v>
      </c>
    </row>
    <row r="668" spans="1:49" x14ac:dyDescent="0.2">
      <c r="A668" s="13" t="s">
        <v>861</v>
      </c>
      <c r="B668" s="13" t="s">
        <v>2353</v>
      </c>
      <c r="C668" s="1" t="s">
        <v>167</v>
      </c>
      <c r="D668" s="13" t="s">
        <v>503</v>
      </c>
      <c r="E668" s="13">
        <v>58</v>
      </c>
      <c r="F668" s="13">
        <v>0</v>
      </c>
      <c r="G668" s="13">
        <v>0</v>
      </c>
      <c r="H668" s="40">
        <f t="shared" si="110"/>
        <v>0</v>
      </c>
      <c r="I668">
        <v>0</v>
      </c>
      <c r="J668">
        <v>0</v>
      </c>
      <c r="K668">
        <v>0</v>
      </c>
      <c r="L668" s="20">
        <f t="shared" si="111"/>
        <v>0</v>
      </c>
      <c r="M668">
        <v>1</v>
      </c>
      <c r="N668">
        <v>0</v>
      </c>
      <c r="O668">
        <v>0</v>
      </c>
      <c r="P668" s="15">
        <f t="shared" si="112"/>
        <v>0</v>
      </c>
      <c r="Q668" s="15">
        <f t="shared" si="113"/>
        <v>0</v>
      </c>
      <c r="R668">
        <v>2</v>
      </c>
      <c r="S668">
        <v>1</v>
      </c>
      <c r="T668">
        <v>1</v>
      </c>
      <c r="U668">
        <v>1</v>
      </c>
      <c r="V668">
        <v>3</v>
      </c>
      <c r="W668" s="16">
        <v>15.75</v>
      </c>
      <c r="X668" s="26">
        <f t="shared" si="114"/>
        <v>0.27155172413793105</v>
      </c>
      <c r="Y668" s="4">
        <v>13.75</v>
      </c>
      <c r="Z668" s="32">
        <f t="shared" si="115"/>
        <v>0.23706896551724138</v>
      </c>
      <c r="AA668" s="4">
        <v>310.05</v>
      </c>
      <c r="AB668" s="26">
        <f t="shared" si="116"/>
        <v>5.3456896551724142</v>
      </c>
      <c r="AC668" s="21">
        <f t="shared" si="117"/>
        <v>4.2464484249536749E-2</v>
      </c>
      <c r="AD668" s="13">
        <v>1</v>
      </c>
      <c r="AE668" s="13">
        <v>0</v>
      </c>
      <c r="AF668" s="21">
        <f t="shared" si="118"/>
        <v>1</v>
      </c>
      <c r="AG668">
        <v>0</v>
      </c>
      <c r="AH668">
        <v>0</v>
      </c>
      <c r="AI668" s="42">
        <v>5</v>
      </c>
      <c r="AJ668" s="42">
        <v>14</v>
      </c>
      <c r="AK668" s="42">
        <v>0</v>
      </c>
      <c r="AL668" s="42">
        <v>3</v>
      </c>
      <c r="AM668" s="42">
        <v>5</v>
      </c>
      <c r="AN668" s="42">
        <v>0</v>
      </c>
      <c r="AO668">
        <v>1</v>
      </c>
      <c r="AP668">
        <v>12</v>
      </c>
      <c r="AQ668" s="31">
        <f t="shared" si="119"/>
        <v>7.6923076923076927E-2</v>
      </c>
      <c r="AR668">
        <v>-3.65</v>
      </c>
      <c r="AS668">
        <v>0</v>
      </c>
      <c r="AT668">
        <v>0</v>
      </c>
      <c r="AU668" s="16">
        <f t="shared" si="120"/>
        <v>-74.181818181818187</v>
      </c>
      <c r="AV668" s="4">
        <v>50</v>
      </c>
      <c r="AW668" s="4">
        <v>44.85</v>
      </c>
    </row>
    <row r="669" spans="1:49" x14ac:dyDescent="0.2">
      <c r="A669" s="13" t="s">
        <v>2355</v>
      </c>
      <c r="B669" s="13" t="s">
        <v>2356</v>
      </c>
      <c r="C669" s="1" t="s">
        <v>358</v>
      </c>
      <c r="D669" s="13" t="s">
        <v>173</v>
      </c>
      <c r="E669" s="13">
        <v>6</v>
      </c>
      <c r="F669" s="13">
        <v>0</v>
      </c>
      <c r="G669" s="13">
        <v>0</v>
      </c>
      <c r="H669" s="40">
        <f t="shared" si="110"/>
        <v>0</v>
      </c>
      <c r="I669">
        <v>0</v>
      </c>
      <c r="J669">
        <v>0</v>
      </c>
      <c r="K669">
        <v>0</v>
      </c>
      <c r="L669" s="20">
        <f t="shared" si="111"/>
        <v>0</v>
      </c>
      <c r="M669">
        <v>0</v>
      </c>
      <c r="N669">
        <v>0</v>
      </c>
      <c r="O669">
        <v>0</v>
      </c>
      <c r="P669" s="15">
        <f t="shared" si="112"/>
        <v>0</v>
      </c>
      <c r="Q669" s="15">
        <f t="shared" si="113"/>
        <v>0</v>
      </c>
      <c r="R669">
        <v>0</v>
      </c>
      <c r="S669">
        <v>1</v>
      </c>
      <c r="T669">
        <v>1</v>
      </c>
      <c r="U669">
        <v>0</v>
      </c>
      <c r="V669">
        <v>0</v>
      </c>
      <c r="W669" s="16">
        <v>4.7166666667000001</v>
      </c>
      <c r="X669" s="26">
        <f t="shared" si="114"/>
        <v>0.78611111111666665</v>
      </c>
      <c r="Y669" s="4">
        <v>4.83</v>
      </c>
      <c r="Z669" s="32">
        <f t="shared" si="115"/>
        <v>0.80500000000000005</v>
      </c>
      <c r="AA669" s="4">
        <v>20.7</v>
      </c>
      <c r="AB669" s="26">
        <f t="shared" si="116"/>
        <v>3.4499999999999997</v>
      </c>
      <c r="AC669" s="21">
        <f t="shared" si="117"/>
        <v>0.1891891891891892</v>
      </c>
      <c r="AD669" s="1"/>
      <c r="AE669" s="1"/>
      <c r="AF669" s="21" t="str">
        <f t="shared" si="118"/>
        <v xml:space="preserve"> </v>
      </c>
      <c r="AG669">
        <v>0</v>
      </c>
      <c r="AH669">
        <v>3</v>
      </c>
      <c r="AI669" s="42">
        <v>2</v>
      </c>
      <c r="AJ669" s="42">
        <v>3</v>
      </c>
      <c r="AK669" s="42">
        <v>1</v>
      </c>
      <c r="AL669" s="42">
        <v>1</v>
      </c>
      <c r="AM669" s="42">
        <v>0</v>
      </c>
      <c r="AN669" s="42">
        <v>0</v>
      </c>
      <c r="AO669">
        <v>1</v>
      </c>
      <c r="AP669">
        <v>4</v>
      </c>
      <c r="AQ669" s="31">
        <f t="shared" si="119"/>
        <v>0.2</v>
      </c>
      <c r="AR669">
        <v>4.21</v>
      </c>
      <c r="AS669">
        <v>0</v>
      </c>
      <c r="AT669">
        <v>0</v>
      </c>
      <c r="AU669" s="16">
        <f t="shared" si="120"/>
        <v>-49.689440993788814</v>
      </c>
      <c r="AV669" s="4">
        <v>50</v>
      </c>
      <c r="AW669" s="4">
        <v>44.44</v>
      </c>
    </row>
    <row r="670" spans="1:49" x14ac:dyDescent="0.2">
      <c r="A670" s="13" t="s">
        <v>2355</v>
      </c>
      <c r="B670" s="13" t="s">
        <v>2358</v>
      </c>
      <c r="C670" s="1" t="s">
        <v>238</v>
      </c>
      <c r="D670" s="13" t="s">
        <v>173</v>
      </c>
      <c r="E670" s="13">
        <v>78</v>
      </c>
      <c r="F670" s="13">
        <v>0</v>
      </c>
      <c r="G670" s="13">
        <v>0</v>
      </c>
      <c r="H670" s="40">
        <f t="shared" si="110"/>
        <v>0</v>
      </c>
      <c r="I670">
        <v>0</v>
      </c>
      <c r="J670">
        <v>0</v>
      </c>
      <c r="K670">
        <v>0</v>
      </c>
      <c r="L670" s="20">
        <f t="shared" si="111"/>
        <v>0</v>
      </c>
      <c r="M670">
        <v>1</v>
      </c>
      <c r="N670">
        <v>0</v>
      </c>
      <c r="O670">
        <v>1</v>
      </c>
      <c r="P670" s="15">
        <f t="shared" si="112"/>
        <v>0</v>
      </c>
      <c r="Q670" s="15">
        <f t="shared" si="113"/>
        <v>0</v>
      </c>
      <c r="R670">
        <v>13</v>
      </c>
      <c r="S670">
        <v>5</v>
      </c>
      <c r="T670">
        <v>2</v>
      </c>
      <c r="U670">
        <v>3</v>
      </c>
      <c r="V670">
        <v>0</v>
      </c>
      <c r="W670" s="16">
        <v>102.15</v>
      </c>
      <c r="X670" s="26">
        <f t="shared" si="114"/>
        <v>1.3096153846153846</v>
      </c>
      <c r="Y670" s="4">
        <v>97.42</v>
      </c>
      <c r="Z670" s="32">
        <f t="shared" si="115"/>
        <v>1.2489743589743589</v>
      </c>
      <c r="AA670" s="4">
        <v>296.64</v>
      </c>
      <c r="AB670" s="26">
        <f t="shared" si="116"/>
        <v>3.8030769230769228</v>
      </c>
      <c r="AC670" s="21">
        <f t="shared" si="117"/>
        <v>0.24722123534487137</v>
      </c>
      <c r="AD670" s="1"/>
      <c r="AE670" s="1"/>
      <c r="AF670" s="21" t="str">
        <f t="shared" si="118"/>
        <v xml:space="preserve"> </v>
      </c>
      <c r="AG670">
        <v>1</v>
      </c>
      <c r="AH670">
        <v>19</v>
      </c>
      <c r="AI670" s="42">
        <v>9</v>
      </c>
      <c r="AJ670" s="42">
        <v>77</v>
      </c>
      <c r="AK670" s="42">
        <v>4</v>
      </c>
      <c r="AL670" s="42">
        <v>39</v>
      </c>
      <c r="AM670" s="42">
        <v>35</v>
      </c>
      <c r="AN670" s="42">
        <v>3</v>
      </c>
      <c r="AO670">
        <v>8</v>
      </c>
      <c r="AP670">
        <v>96</v>
      </c>
      <c r="AQ670" s="31">
        <f t="shared" si="119"/>
        <v>7.6923076923076927E-2</v>
      </c>
      <c r="AR670">
        <v>-0.02</v>
      </c>
      <c r="AS670">
        <v>0</v>
      </c>
      <c r="AT670">
        <v>0</v>
      </c>
      <c r="AU670" s="16">
        <f t="shared" si="120"/>
        <v>-94.231164032026271</v>
      </c>
      <c r="AV670" s="4">
        <v>14.93</v>
      </c>
      <c r="AW670" s="4">
        <v>11.47</v>
      </c>
    </row>
    <row r="671" spans="1:49" x14ac:dyDescent="0.2">
      <c r="A671" s="13" t="s">
        <v>356</v>
      </c>
      <c r="B671" s="13" t="s">
        <v>2361</v>
      </c>
      <c r="C671" s="1" t="s">
        <v>363</v>
      </c>
      <c r="D671" s="13" t="s">
        <v>154</v>
      </c>
      <c r="E671" s="13">
        <v>31</v>
      </c>
      <c r="F671" s="13">
        <v>0</v>
      </c>
      <c r="G671" s="13">
        <v>0</v>
      </c>
      <c r="H671" s="40">
        <f t="shared" si="110"/>
        <v>0</v>
      </c>
      <c r="I671">
        <v>0</v>
      </c>
      <c r="J671">
        <v>0</v>
      </c>
      <c r="K671">
        <v>0</v>
      </c>
      <c r="L671" s="20">
        <f t="shared" si="111"/>
        <v>0</v>
      </c>
      <c r="M671">
        <v>0</v>
      </c>
      <c r="N671">
        <v>0</v>
      </c>
      <c r="O671">
        <v>0</v>
      </c>
      <c r="P671" s="15">
        <f t="shared" si="112"/>
        <v>0</v>
      </c>
      <c r="Q671" s="15">
        <f t="shared" si="113"/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s="16">
        <v>8.3333333300000006E-2</v>
      </c>
      <c r="X671" s="26">
        <f t="shared" si="114"/>
        <v>2.6881720419354841E-3</v>
      </c>
      <c r="Y671" s="4">
        <v>0.1</v>
      </c>
      <c r="Z671" s="32">
        <f t="shared" si="115"/>
        <v>3.2258064516129032E-3</v>
      </c>
      <c r="AA671" s="4">
        <v>145.82</v>
      </c>
      <c r="AB671" s="26">
        <f t="shared" si="116"/>
        <v>4.7038709677419357</v>
      </c>
      <c r="AC671" s="21">
        <f t="shared" si="117"/>
        <v>6.8530701754385961E-4</v>
      </c>
      <c r="AD671" s="13">
        <v>0</v>
      </c>
      <c r="AE671" s="13">
        <v>0</v>
      </c>
      <c r="AF671" s="21" t="str">
        <f t="shared" si="118"/>
        <v xml:space="preserve"> </v>
      </c>
      <c r="AG671">
        <v>0</v>
      </c>
      <c r="AH671">
        <v>0</v>
      </c>
      <c r="AI671" s="42">
        <v>0</v>
      </c>
      <c r="AJ671" s="42">
        <v>0</v>
      </c>
      <c r="AK671" s="42">
        <v>0</v>
      </c>
      <c r="AL671" s="42">
        <v>0</v>
      </c>
      <c r="AM671" s="42">
        <v>0</v>
      </c>
      <c r="AN671" s="42">
        <v>0</v>
      </c>
      <c r="AO671">
        <v>0</v>
      </c>
      <c r="AP671">
        <v>0</v>
      </c>
      <c r="AQ671" s="31">
        <f t="shared" si="119"/>
        <v>0</v>
      </c>
      <c r="AR671"/>
      <c r="AS671">
        <v>0</v>
      </c>
      <c r="AT671">
        <v>0</v>
      </c>
      <c r="AU671" s="16">
        <f t="shared" si="120"/>
        <v>0</v>
      </c>
      <c r="AV671" s="4">
        <v>0</v>
      </c>
      <c r="AW671" s="4">
        <v>-6.47</v>
      </c>
    </row>
    <row r="672" spans="1:49" x14ac:dyDescent="0.2">
      <c r="A672" s="13" t="s">
        <v>2364</v>
      </c>
      <c r="B672" s="13" t="s">
        <v>2365</v>
      </c>
      <c r="C672" s="1" t="s">
        <v>334</v>
      </c>
      <c r="D672" s="13" t="s">
        <v>173</v>
      </c>
      <c r="E672" s="13">
        <v>12</v>
      </c>
      <c r="F672" s="13">
        <v>0</v>
      </c>
      <c r="G672" s="13">
        <v>0</v>
      </c>
      <c r="H672" s="40">
        <f t="shared" si="110"/>
        <v>0</v>
      </c>
      <c r="I672">
        <v>0</v>
      </c>
      <c r="J672">
        <v>0</v>
      </c>
      <c r="K672">
        <v>0</v>
      </c>
      <c r="L672" s="20">
        <f t="shared" si="111"/>
        <v>0</v>
      </c>
      <c r="M672">
        <v>0</v>
      </c>
      <c r="N672">
        <v>0</v>
      </c>
      <c r="O672">
        <v>0</v>
      </c>
      <c r="P672" s="15">
        <f t="shared" si="112"/>
        <v>0</v>
      </c>
      <c r="Q672" s="15">
        <f t="shared" si="113"/>
        <v>0</v>
      </c>
      <c r="R672">
        <v>0</v>
      </c>
      <c r="S672">
        <v>1</v>
      </c>
      <c r="T672">
        <v>1</v>
      </c>
      <c r="U672">
        <v>1</v>
      </c>
      <c r="V672">
        <v>0</v>
      </c>
      <c r="W672" s="16">
        <v>8.6</v>
      </c>
      <c r="X672" s="26">
        <f t="shared" si="114"/>
        <v>0.71666666666666667</v>
      </c>
      <c r="Y672" s="4">
        <v>6.19</v>
      </c>
      <c r="Z672" s="32">
        <f t="shared" si="115"/>
        <v>0.51583333333333337</v>
      </c>
      <c r="AA672" s="4">
        <v>60.77</v>
      </c>
      <c r="AB672" s="26">
        <f t="shared" si="116"/>
        <v>5.0641666666666669</v>
      </c>
      <c r="AC672" s="21">
        <f t="shared" si="117"/>
        <v>9.244324970131422E-2</v>
      </c>
      <c r="AD672" s="1"/>
      <c r="AE672" s="1"/>
      <c r="AF672" s="21" t="str">
        <f t="shared" si="118"/>
        <v xml:space="preserve"> </v>
      </c>
      <c r="AG672">
        <v>0</v>
      </c>
      <c r="AH672">
        <v>1</v>
      </c>
      <c r="AI672" s="42">
        <v>3</v>
      </c>
      <c r="AJ672" s="42">
        <v>4</v>
      </c>
      <c r="AK672" s="42">
        <v>0</v>
      </c>
      <c r="AL672" s="42">
        <v>4</v>
      </c>
      <c r="AM672" s="42">
        <v>3</v>
      </c>
      <c r="AN672" s="42">
        <v>0</v>
      </c>
      <c r="AO672">
        <v>2</v>
      </c>
      <c r="AP672">
        <v>6</v>
      </c>
      <c r="AQ672" s="31">
        <f t="shared" si="119"/>
        <v>0.25</v>
      </c>
      <c r="AR672">
        <v>6.25</v>
      </c>
      <c r="AS672">
        <v>0</v>
      </c>
      <c r="AT672">
        <v>0</v>
      </c>
      <c r="AU672" s="16">
        <f t="shared" si="120"/>
        <v>-87.237479806138936</v>
      </c>
      <c r="AV672" s="4">
        <v>20</v>
      </c>
      <c r="AW672" s="4">
        <v>17.96</v>
      </c>
    </row>
    <row r="673" spans="1:49" x14ac:dyDescent="0.2">
      <c r="A673" s="13" t="s">
        <v>2367</v>
      </c>
      <c r="B673" s="13" t="s">
        <v>2368</v>
      </c>
      <c r="C673" s="1" t="s">
        <v>249</v>
      </c>
      <c r="D673" s="13" t="s">
        <v>173</v>
      </c>
      <c r="E673" s="13">
        <v>52</v>
      </c>
      <c r="F673" s="13">
        <v>0</v>
      </c>
      <c r="G673" s="13">
        <v>1</v>
      </c>
      <c r="H673" s="40">
        <f t="shared" si="110"/>
        <v>1</v>
      </c>
      <c r="I673">
        <v>0</v>
      </c>
      <c r="J673">
        <v>0</v>
      </c>
      <c r="K673">
        <v>1</v>
      </c>
      <c r="L673" s="20">
        <f t="shared" si="111"/>
        <v>0</v>
      </c>
      <c r="M673">
        <v>1</v>
      </c>
      <c r="N673">
        <v>0</v>
      </c>
      <c r="O673">
        <v>0</v>
      </c>
      <c r="P673" s="15">
        <f t="shared" si="112"/>
        <v>0</v>
      </c>
      <c r="Q673" s="15">
        <f t="shared" si="113"/>
        <v>0</v>
      </c>
      <c r="R673">
        <v>16</v>
      </c>
      <c r="S673">
        <v>10</v>
      </c>
      <c r="T673">
        <v>11</v>
      </c>
      <c r="U673">
        <v>3</v>
      </c>
      <c r="V673">
        <v>1</v>
      </c>
      <c r="W673" s="16">
        <v>113.6</v>
      </c>
      <c r="X673" s="26">
        <f t="shared" si="114"/>
        <v>2.1846153846153844</v>
      </c>
      <c r="Y673" s="4">
        <v>111.16</v>
      </c>
      <c r="Z673" s="32">
        <f t="shared" si="115"/>
        <v>2.1376923076923076</v>
      </c>
      <c r="AA673" s="4">
        <v>165.2</v>
      </c>
      <c r="AB673" s="26">
        <f t="shared" si="116"/>
        <v>3.1769230769230767</v>
      </c>
      <c r="AC673" s="21">
        <f t="shared" si="117"/>
        <v>0.40222897669706176</v>
      </c>
      <c r="AD673" s="1"/>
      <c r="AE673" s="1"/>
      <c r="AF673" s="21" t="str">
        <f t="shared" si="118"/>
        <v xml:space="preserve"> </v>
      </c>
      <c r="AG673">
        <v>2</v>
      </c>
      <c r="AH673">
        <v>14</v>
      </c>
      <c r="AI673" s="42">
        <v>18</v>
      </c>
      <c r="AJ673" s="42">
        <v>85</v>
      </c>
      <c r="AK673" s="42">
        <v>2</v>
      </c>
      <c r="AL673" s="42">
        <v>42</v>
      </c>
      <c r="AM673" s="42">
        <v>38</v>
      </c>
      <c r="AN673" s="42">
        <v>3</v>
      </c>
      <c r="AO673">
        <v>15</v>
      </c>
      <c r="AP673">
        <v>98</v>
      </c>
      <c r="AQ673" s="31">
        <f t="shared" si="119"/>
        <v>0.13274336283185842</v>
      </c>
      <c r="AR673">
        <v>-0.21</v>
      </c>
      <c r="AS673">
        <v>0</v>
      </c>
      <c r="AT673">
        <v>1</v>
      </c>
      <c r="AU673" s="16">
        <f t="shared" si="120"/>
        <v>-83.123425692695221</v>
      </c>
      <c r="AV673" s="4">
        <v>3.53</v>
      </c>
      <c r="AW673" s="4">
        <v>-3.47</v>
      </c>
    </row>
    <row r="674" spans="1:49" x14ac:dyDescent="0.2">
      <c r="A674" s="13" t="s">
        <v>1069</v>
      </c>
      <c r="B674" s="13" t="s">
        <v>2371</v>
      </c>
      <c r="C674" s="1" t="s">
        <v>314</v>
      </c>
      <c r="D674" s="13" t="s">
        <v>328</v>
      </c>
      <c r="E674" s="13">
        <v>3</v>
      </c>
      <c r="F674" s="13">
        <v>0</v>
      </c>
      <c r="G674" s="13">
        <v>0</v>
      </c>
      <c r="H674" s="40">
        <f t="shared" si="110"/>
        <v>0</v>
      </c>
      <c r="I674">
        <v>0</v>
      </c>
      <c r="J674">
        <v>0</v>
      </c>
      <c r="K674">
        <v>0</v>
      </c>
      <c r="L674" s="20">
        <f t="shared" si="111"/>
        <v>0</v>
      </c>
      <c r="M674">
        <v>0</v>
      </c>
      <c r="N674">
        <v>0</v>
      </c>
      <c r="O674">
        <v>0</v>
      </c>
      <c r="P674" s="15">
        <f t="shared" si="112"/>
        <v>0</v>
      </c>
      <c r="Q674" s="15">
        <f t="shared" si="113"/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s="16">
        <v>0</v>
      </c>
      <c r="X674" s="26">
        <f t="shared" si="114"/>
        <v>0</v>
      </c>
      <c r="Y674" s="4">
        <v>0</v>
      </c>
      <c r="Z674" s="32">
        <f t="shared" si="115"/>
        <v>0</v>
      </c>
      <c r="AA674" s="4">
        <v>15.65</v>
      </c>
      <c r="AB674" s="26">
        <f t="shared" si="116"/>
        <v>5.2166666666666668</v>
      </c>
      <c r="AC674" s="21">
        <f t="shared" si="117"/>
        <v>0</v>
      </c>
      <c r="AD674" s="13">
        <v>0</v>
      </c>
      <c r="AE674" s="13">
        <v>0</v>
      </c>
      <c r="AF674" s="21" t="str">
        <f t="shared" si="118"/>
        <v xml:space="preserve"> </v>
      </c>
      <c r="AG674">
        <v>0</v>
      </c>
      <c r="AH674">
        <v>0</v>
      </c>
      <c r="AI674" s="42">
        <v>0</v>
      </c>
      <c r="AJ674" s="42">
        <v>0</v>
      </c>
      <c r="AK674" s="42">
        <v>0</v>
      </c>
      <c r="AL674" s="42">
        <v>0</v>
      </c>
      <c r="AM674" s="42">
        <v>0</v>
      </c>
      <c r="AN674" s="42">
        <v>0</v>
      </c>
      <c r="AO674">
        <v>0</v>
      </c>
      <c r="AP674">
        <v>0</v>
      </c>
      <c r="AQ674" s="31">
        <f t="shared" si="119"/>
        <v>0</v>
      </c>
      <c r="AR674"/>
      <c r="AS674">
        <v>0</v>
      </c>
      <c r="AT674">
        <v>0</v>
      </c>
      <c r="AU674" s="16">
        <f t="shared" si="120"/>
        <v>0</v>
      </c>
    </row>
    <row r="675" spans="1:49" x14ac:dyDescent="0.2">
      <c r="A675" s="13" t="s">
        <v>2373</v>
      </c>
      <c r="B675" s="13" t="s">
        <v>2374</v>
      </c>
      <c r="C675" s="1" t="s">
        <v>363</v>
      </c>
      <c r="D675" s="13" t="s">
        <v>129</v>
      </c>
      <c r="E675" s="13">
        <v>80</v>
      </c>
      <c r="F675" s="13">
        <v>0</v>
      </c>
      <c r="G675" s="13">
        <v>0</v>
      </c>
      <c r="H675" s="40">
        <f t="shared" si="110"/>
        <v>0</v>
      </c>
      <c r="I675">
        <v>0</v>
      </c>
      <c r="J675">
        <v>0</v>
      </c>
      <c r="K675">
        <v>0</v>
      </c>
      <c r="L675" s="20">
        <f t="shared" si="111"/>
        <v>0</v>
      </c>
      <c r="M675">
        <v>3</v>
      </c>
      <c r="N675">
        <v>0</v>
      </c>
      <c r="O675">
        <v>2</v>
      </c>
      <c r="P675" s="15">
        <f t="shared" si="112"/>
        <v>0</v>
      </c>
      <c r="Q675" s="15">
        <f t="shared" si="113"/>
        <v>0</v>
      </c>
      <c r="R675">
        <v>11</v>
      </c>
      <c r="S675">
        <v>7</v>
      </c>
      <c r="T675">
        <v>3</v>
      </c>
      <c r="U675">
        <v>1</v>
      </c>
      <c r="V675">
        <v>2</v>
      </c>
      <c r="W675" s="16">
        <v>142.03333333329999</v>
      </c>
      <c r="X675" s="26">
        <f t="shared" si="114"/>
        <v>1.7754166666662499</v>
      </c>
      <c r="Y675" s="4">
        <v>136.93</v>
      </c>
      <c r="Z675" s="32">
        <f t="shared" si="115"/>
        <v>1.7116250000000002</v>
      </c>
      <c r="AA675" s="4">
        <v>269.45</v>
      </c>
      <c r="AB675" s="26">
        <f t="shared" si="116"/>
        <v>3.368125</v>
      </c>
      <c r="AC675" s="21">
        <f t="shared" si="117"/>
        <v>0.33695063733451447</v>
      </c>
      <c r="AD675" s="13">
        <v>0</v>
      </c>
      <c r="AE675" s="13">
        <v>2</v>
      </c>
      <c r="AF675" s="21">
        <f t="shared" si="118"/>
        <v>0</v>
      </c>
      <c r="AG675">
        <v>0</v>
      </c>
      <c r="AH675">
        <v>14</v>
      </c>
      <c r="AI675" s="42">
        <v>18</v>
      </c>
      <c r="AJ675" s="42">
        <v>100</v>
      </c>
      <c r="AK675" s="42">
        <v>7</v>
      </c>
      <c r="AL675" s="42">
        <v>53</v>
      </c>
      <c r="AM675" s="42">
        <v>67</v>
      </c>
      <c r="AN675" s="42">
        <v>5</v>
      </c>
      <c r="AO675">
        <v>15</v>
      </c>
      <c r="AP675">
        <v>117</v>
      </c>
      <c r="AQ675" s="31">
        <f t="shared" si="119"/>
        <v>0.11363636363636363</v>
      </c>
      <c r="AR675">
        <v>-7.18</v>
      </c>
      <c r="AS675">
        <v>1</v>
      </c>
      <c r="AT675">
        <v>1</v>
      </c>
      <c r="AU675" s="16">
        <f t="shared" si="120"/>
        <v>-89.388738771635133</v>
      </c>
      <c r="AV675" s="4">
        <v>4.17</v>
      </c>
      <c r="AW675" s="4">
        <v>-6.8</v>
      </c>
    </row>
    <row r="676" spans="1:49" x14ac:dyDescent="0.2">
      <c r="A676" s="13" t="s">
        <v>935</v>
      </c>
      <c r="B676" s="13" t="s">
        <v>2376</v>
      </c>
      <c r="C676" s="1" t="s">
        <v>136</v>
      </c>
      <c r="D676" s="13" t="s">
        <v>146</v>
      </c>
      <c r="E676" s="13">
        <v>72</v>
      </c>
      <c r="F676" s="13">
        <v>0</v>
      </c>
      <c r="G676" s="13">
        <v>0</v>
      </c>
      <c r="H676" s="40">
        <f t="shared" si="110"/>
        <v>0</v>
      </c>
      <c r="I676">
        <v>0</v>
      </c>
      <c r="J676">
        <v>0</v>
      </c>
      <c r="K676">
        <v>0</v>
      </c>
      <c r="L676" s="20">
        <f t="shared" si="111"/>
        <v>0</v>
      </c>
      <c r="M676">
        <v>0</v>
      </c>
      <c r="N676">
        <v>1</v>
      </c>
      <c r="O676">
        <v>0</v>
      </c>
      <c r="P676" s="15">
        <f t="shared" si="112"/>
        <v>0</v>
      </c>
      <c r="Q676" s="15">
        <f t="shared" si="113"/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 s="16">
        <v>23.516666666700001</v>
      </c>
      <c r="X676" s="26">
        <f t="shared" si="114"/>
        <v>0.32662037037083336</v>
      </c>
      <c r="Y676" s="4">
        <v>20.89</v>
      </c>
      <c r="Z676" s="32">
        <f t="shared" si="115"/>
        <v>0.29013888888888889</v>
      </c>
      <c r="AA676" s="4">
        <v>283.82</v>
      </c>
      <c r="AB676" s="26">
        <f t="shared" si="116"/>
        <v>3.9419444444444443</v>
      </c>
      <c r="AC676" s="21">
        <f t="shared" si="117"/>
        <v>6.8556988612123018E-2</v>
      </c>
      <c r="AD676" s="13">
        <v>4</v>
      </c>
      <c r="AE676" s="13">
        <v>7</v>
      </c>
      <c r="AF676" s="21">
        <f t="shared" si="118"/>
        <v>0.36363636363636365</v>
      </c>
      <c r="AG676">
        <v>0</v>
      </c>
      <c r="AH676">
        <v>2</v>
      </c>
      <c r="AI676" s="42">
        <v>2</v>
      </c>
      <c r="AJ676" s="42">
        <v>15</v>
      </c>
      <c r="AK676" s="42">
        <v>1</v>
      </c>
      <c r="AL676" s="42">
        <v>8</v>
      </c>
      <c r="AM676" s="42">
        <v>10</v>
      </c>
      <c r="AN676" s="42">
        <v>1</v>
      </c>
      <c r="AO676">
        <v>3</v>
      </c>
      <c r="AP676">
        <v>19</v>
      </c>
      <c r="AQ676" s="31">
        <f t="shared" si="119"/>
        <v>0.13636363636363635</v>
      </c>
      <c r="AR676">
        <v>1.57</v>
      </c>
      <c r="AS676">
        <v>0</v>
      </c>
      <c r="AT676">
        <v>1</v>
      </c>
      <c r="AU676" s="16">
        <f t="shared" si="120"/>
        <v>-89.037817137386313</v>
      </c>
      <c r="AV676" s="4">
        <v>22.22</v>
      </c>
      <c r="AW676" s="4">
        <v>18.89</v>
      </c>
    </row>
    <row r="677" spans="1:49" x14ac:dyDescent="0.2">
      <c r="A677" s="13" t="s">
        <v>1589</v>
      </c>
      <c r="B677" s="13" t="s">
        <v>2380</v>
      </c>
      <c r="C677" s="1" t="s">
        <v>322</v>
      </c>
      <c r="D677" s="13" t="s">
        <v>173</v>
      </c>
      <c r="E677" s="13">
        <v>65</v>
      </c>
      <c r="F677" s="13">
        <v>0</v>
      </c>
      <c r="G677" s="13">
        <v>0</v>
      </c>
      <c r="H677" s="40">
        <f t="shared" si="110"/>
        <v>0</v>
      </c>
      <c r="I677">
        <v>0</v>
      </c>
      <c r="J677">
        <v>0</v>
      </c>
      <c r="K677">
        <v>0</v>
      </c>
      <c r="L677" s="20">
        <f t="shared" si="111"/>
        <v>0</v>
      </c>
      <c r="M677">
        <v>0</v>
      </c>
      <c r="N677">
        <v>0</v>
      </c>
      <c r="O677">
        <v>0</v>
      </c>
      <c r="P677" s="15">
        <f t="shared" si="112"/>
        <v>0</v>
      </c>
      <c r="Q677" s="15">
        <f t="shared" si="113"/>
        <v>0</v>
      </c>
      <c r="R677">
        <v>4</v>
      </c>
      <c r="S677">
        <v>3</v>
      </c>
      <c r="T677">
        <v>0</v>
      </c>
      <c r="U677">
        <v>0</v>
      </c>
      <c r="V677">
        <v>0</v>
      </c>
      <c r="W677" s="16">
        <v>35.016666666699997</v>
      </c>
      <c r="X677" s="26">
        <f t="shared" si="114"/>
        <v>0.53871794871846146</v>
      </c>
      <c r="Y677" s="4">
        <v>30.46</v>
      </c>
      <c r="Z677" s="32">
        <f t="shared" si="115"/>
        <v>0.46861538461538466</v>
      </c>
      <c r="AA677" s="4">
        <v>230.09</v>
      </c>
      <c r="AB677" s="26">
        <f t="shared" si="116"/>
        <v>3.5398461538461539</v>
      </c>
      <c r="AC677" s="21">
        <f t="shared" si="117"/>
        <v>0.11690654384954903</v>
      </c>
      <c r="AD677" s="1"/>
      <c r="AE677" s="1"/>
      <c r="AF677" s="21" t="str">
        <f t="shared" si="118"/>
        <v xml:space="preserve"> </v>
      </c>
      <c r="AG677">
        <v>0</v>
      </c>
      <c r="AH677">
        <v>8</v>
      </c>
      <c r="AI677" s="42">
        <v>3</v>
      </c>
      <c r="AJ677" s="42">
        <v>20</v>
      </c>
      <c r="AK677" s="42">
        <v>2</v>
      </c>
      <c r="AL677" s="42">
        <v>10</v>
      </c>
      <c r="AM677" s="42">
        <v>13</v>
      </c>
      <c r="AN677" s="42">
        <v>1</v>
      </c>
      <c r="AO677">
        <v>4</v>
      </c>
      <c r="AP677">
        <v>18</v>
      </c>
      <c r="AQ677" s="31">
        <f t="shared" si="119"/>
        <v>0.18181818181818182</v>
      </c>
      <c r="AR677">
        <v>2.87</v>
      </c>
      <c r="AS677">
        <v>1</v>
      </c>
      <c r="AT677">
        <v>0</v>
      </c>
      <c r="AU677" s="16">
        <f t="shared" si="120"/>
        <v>-88.640840446487189</v>
      </c>
      <c r="AV677" s="4">
        <v>13.33</v>
      </c>
      <c r="AW677" s="4">
        <v>5.68</v>
      </c>
    </row>
    <row r="678" spans="1:49" x14ac:dyDescent="0.2">
      <c r="A678" s="13" t="s">
        <v>2383</v>
      </c>
      <c r="B678" s="13" t="s">
        <v>2384</v>
      </c>
      <c r="C678" s="1" t="s">
        <v>238</v>
      </c>
      <c r="D678" s="13" t="s">
        <v>173</v>
      </c>
      <c r="E678" s="13">
        <v>4</v>
      </c>
      <c r="F678" s="13">
        <v>0</v>
      </c>
      <c r="G678" s="13">
        <v>0</v>
      </c>
      <c r="H678" s="40">
        <f t="shared" si="110"/>
        <v>0</v>
      </c>
      <c r="I678">
        <v>0</v>
      </c>
      <c r="J678">
        <v>0</v>
      </c>
      <c r="K678">
        <v>0</v>
      </c>
      <c r="L678" s="20">
        <f t="shared" si="111"/>
        <v>0</v>
      </c>
      <c r="M678">
        <v>0</v>
      </c>
      <c r="N678">
        <v>0</v>
      </c>
      <c r="O678">
        <v>0</v>
      </c>
      <c r="P678" s="15">
        <f t="shared" si="112"/>
        <v>0</v>
      </c>
      <c r="Q678" s="15">
        <f t="shared" si="113"/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s="16">
        <v>0</v>
      </c>
      <c r="X678" s="26">
        <f t="shared" si="114"/>
        <v>0</v>
      </c>
      <c r="Y678" s="4">
        <v>0</v>
      </c>
      <c r="Z678" s="32">
        <f t="shared" si="115"/>
        <v>0</v>
      </c>
      <c r="AA678" s="4">
        <v>9.2799999999999994</v>
      </c>
      <c r="AB678" s="26">
        <f t="shared" si="116"/>
        <v>2.3199999999999998</v>
      </c>
      <c r="AC678" s="21">
        <f t="shared" si="117"/>
        <v>0</v>
      </c>
      <c r="AD678" s="1"/>
      <c r="AE678" s="1"/>
      <c r="AF678" s="21" t="str">
        <f t="shared" si="118"/>
        <v xml:space="preserve"> </v>
      </c>
      <c r="AG678">
        <v>0</v>
      </c>
      <c r="AH678">
        <v>0</v>
      </c>
      <c r="AI678" s="42">
        <v>0</v>
      </c>
      <c r="AJ678" s="42">
        <v>0</v>
      </c>
      <c r="AK678" s="42">
        <v>0</v>
      </c>
      <c r="AL678" s="42">
        <v>0</v>
      </c>
      <c r="AM678" s="42">
        <v>0</v>
      </c>
      <c r="AN678" s="42">
        <v>0</v>
      </c>
      <c r="AO678">
        <v>0</v>
      </c>
      <c r="AP678">
        <v>0</v>
      </c>
      <c r="AQ678" s="31">
        <f t="shared" si="119"/>
        <v>0</v>
      </c>
      <c r="AR678"/>
      <c r="AS678">
        <v>0</v>
      </c>
      <c r="AT678">
        <v>0</v>
      </c>
      <c r="AU678" s="16">
        <f t="shared" si="120"/>
        <v>0</v>
      </c>
    </row>
    <row r="679" spans="1:49" x14ac:dyDescent="0.2">
      <c r="A679" s="13" t="s">
        <v>262</v>
      </c>
      <c r="B679" s="13" t="s">
        <v>2385</v>
      </c>
      <c r="C679" s="1" t="s">
        <v>322</v>
      </c>
      <c r="D679" s="13" t="s">
        <v>173</v>
      </c>
      <c r="E679" s="13">
        <v>49</v>
      </c>
      <c r="F679" s="13">
        <v>0</v>
      </c>
      <c r="G679" s="13">
        <v>0</v>
      </c>
      <c r="H679" s="40">
        <f t="shared" si="110"/>
        <v>0</v>
      </c>
      <c r="I679">
        <v>0</v>
      </c>
      <c r="J679">
        <v>0</v>
      </c>
      <c r="K679">
        <v>0</v>
      </c>
      <c r="L679" s="20">
        <f t="shared" si="111"/>
        <v>0</v>
      </c>
      <c r="M679">
        <v>0</v>
      </c>
      <c r="N679">
        <v>0</v>
      </c>
      <c r="O679">
        <v>0</v>
      </c>
      <c r="P679" s="15">
        <f t="shared" si="112"/>
        <v>0</v>
      </c>
      <c r="Q679" s="15">
        <f t="shared" si="113"/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s="16">
        <v>0.53333333329999999</v>
      </c>
      <c r="X679" s="26">
        <f t="shared" si="114"/>
        <v>1.0884353740816326E-2</v>
      </c>
      <c r="Y679" s="4">
        <v>0.25</v>
      </c>
      <c r="Z679" s="32">
        <f t="shared" si="115"/>
        <v>5.1020408163265302E-3</v>
      </c>
      <c r="AA679" s="4">
        <v>214.62</v>
      </c>
      <c r="AB679" s="26">
        <f t="shared" si="116"/>
        <v>4.38</v>
      </c>
      <c r="AC679" s="21">
        <f t="shared" si="117"/>
        <v>1.1634942057988551E-3</v>
      </c>
      <c r="AD679" s="1"/>
      <c r="AE679" s="1"/>
      <c r="AF679" s="21" t="str">
        <f t="shared" si="118"/>
        <v xml:space="preserve"> </v>
      </c>
      <c r="AG679">
        <v>0</v>
      </c>
      <c r="AH679">
        <v>0</v>
      </c>
      <c r="AI679" s="42">
        <v>0</v>
      </c>
      <c r="AJ679" s="42">
        <v>0</v>
      </c>
      <c r="AK679" s="42">
        <v>0</v>
      </c>
      <c r="AL679" s="42">
        <v>1</v>
      </c>
      <c r="AM679" s="42">
        <v>0</v>
      </c>
      <c r="AN679" s="42">
        <v>0</v>
      </c>
      <c r="AO679">
        <v>0</v>
      </c>
      <c r="AP679">
        <v>1</v>
      </c>
      <c r="AQ679" s="31">
        <f t="shared" si="119"/>
        <v>0</v>
      </c>
      <c r="AR679">
        <v>-14.04</v>
      </c>
      <c r="AS679">
        <v>0</v>
      </c>
      <c r="AT679">
        <v>0</v>
      </c>
      <c r="AU679" s="16">
        <f t="shared" si="120"/>
        <v>-60</v>
      </c>
    </row>
    <row r="680" spans="1:49" x14ac:dyDescent="0.2">
      <c r="A680" s="13" t="s">
        <v>1799</v>
      </c>
      <c r="B680" s="13" t="s">
        <v>2388</v>
      </c>
      <c r="C680" s="1" t="s">
        <v>270</v>
      </c>
      <c r="D680" s="13" t="s">
        <v>173</v>
      </c>
      <c r="E680" s="13">
        <v>79</v>
      </c>
      <c r="F680" s="13">
        <v>0</v>
      </c>
      <c r="G680" s="13">
        <v>0</v>
      </c>
      <c r="H680" s="40">
        <f t="shared" si="110"/>
        <v>0</v>
      </c>
      <c r="I680">
        <v>0</v>
      </c>
      <c r="J680">
        <v>0</v>
      </c>
      <c r="K680">
        <v>0</v>
      </c>
      <c r="L680" s="20">
        <f t="shared" si="111"/>
        <v>0</v>
      </c>
      <c r="M680">
        <v>1</v>
      </c>
      <c r="N680">
        <v>0</v>
      </c>
      <c r="O680">
        <v>1</v>
      </c>
      <c r="P680" s="15">
        <f t="shared" si="112"/>
        <v>0</v>
      </c>
      <c r="Q680" s="15">
        <f t="shared" si="113"/>
        <v>0</v>
      </c>
      <c r="R680">
        <v>26</v>
      </c>
      <c r="S680">
        <v>6</v>
      </c>
      <c r="T680">
        <v>3</v>
      </c>
      <c r="U680">
        <v>4</v>
      </c>
      <c r="V680">
        <v>7</v>
      </c>
      <c r="W680" s="16">
        <v>103.96666666669999</v>
      </c>
      <c r="X680" s="26">
        <f t="shared" si="114"/>
        <v>1.3160337552746835</v>
      </c>
      <c r="Y680" s="4">
        <v>99.62</v>
      </c>
      <c r="Z680" s="32">
        <f t="shared" si="115"/>
        <v>1.2610126582278482</v>
      </c>
      <c r="AA680" s="4">
        <v>190.48</v>
      </c>
      <c r="AB680" s="26">
        <f t="shared" si="116"/>
        <v>2.411139240506329</v>
      </c>
      <c r="AC680" s="21">
        <f t="shared" si="117"/>
        <v>0.34339882799034821</v>
      </c>
      <c r="AD680" s="1"/>
      <c r="AE680" s="1"/>
      <c r="AF680" s="21" t="str">
        <f t="shared" si="118"/>
        <v xml:space="preserve"> </v>
      </c>
      <c r="AG680">
        <v>2</v>
      </c>
      <c r="AH680">
        <v>9</v>
      </c>
      <c r="AI680" s="42">
        <v>14</v>
      </c>
      <c r="AJ680" s="42">
        <v>70</v>
      </c>
      <c r="AK680" s="42">
        <v>2</v>
      </c>
      <c r="AL680" s="42">
        <v>36</v>
      </c>
      <c r="AM680" s="42">
        <v>52</v>
      </c>
      <c r="AN680" s="42">
        <v>3</v>
      </c>
      <c r="AO680">
        <v>11</v>
      </c>
      <c r="AP680">
        <v>82</v>
      </c>
      <c r="AQ680" s="31">
        <f t="shared" si="119"/>
        <v>0.11827956989247312</v>
      </c>
      <c r="AR680">
        <v>-6.2</v>
      </c>
      <c r="AS680">
        <v>0</v>
      </c>
      <c r="AT680">
        <v>0</v>
      </c>
      <c r="AU680" s="16">
        <f t="shared" si="120"/>
        <v>-87.934149769122669</v>
      </c>
      <c r="AV680" s="4">
        <v>18.29</v>
      </c>
      <c r="AW680" s="4">
        <v>9.92</v>
      </c>
    </row>
    <row r="681" spans="1:49" x14ac:dyDescent="0.2">
      <c r="A681" s="13" t="s">
        <v>170</v>
      </c>
      <c r="B681" s="13" t="s">
        <v>2391</v>
      </c>
      <c r="C681" s="1" t="s">
        <v>153</v>
      </c>
      <c r="D681" s="13" t="s">
        <v>154</v>
      </c>
      <c r="E681" s="13">
        <v>14</v>
      </c>
      <c r="F681" s="13">
        <v>0</v>
      </c>
      <c r="G681" s="13">
        <v>0</v>
      </c>
      <c r="H681" s="40">
        <f t="shared" si="110"/>
        <v>0</v>
      </c>
      <c r="I681">
        <v>0</v>
      </c>
      <c r="J681">
        <v>0</v>
      </c>
      <c r="K681">
        <v>0</v>
      </c>
      <c r="L681" s="20">
        <f t="shared" si="111"/>
        <v>0</v>
      </c>
      <c r="M681">
        <v>0</v>
      </c>
      <c r="N681">
        <v>0</v>
      </c>
      <c r="O681">
        <v>0</v>
      </c>
      <c r="P681" s="15">
        <f t="shared" si="112"/>
        <v>0</v>
      </c>
      <c r="Q681" s="15">
        <f t="shared" si="113"/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s="16">
        <v>0.2</v>
      </c>
      <c r="X681" s="26">
        <f t="shared" si="114"/>
        <v>1.4285714285714287E-2</v>
      </c>
      <c r="Y681" s="4">
        <v>0.24</v>
      </c>
      <c r="Z681" s="32">
        <f t="shared" si="115"/>
        <v>1.7142857142857144E-2</v>
      </c>
      <c r="AA681" s="4">
        <v>78.94</v>
      </c>
      <c r="AB681" s="26">
        <f t="shared" si="116"/>
        <v>5.6385714285714288</v>
      </c>
      <c r="AC681" s="21">
        <f t="shared" si="117"/>
        <v>3.0310684516291994E-3</v>
      </c>
      <c r="AD681" s="13">
        <v>0</v>
      </c>
      <c r="AE681" s="13">
        <v>0</v>
      </c>
      <c r="AF681" s="21" t="str">
        <f t="shared" si="118"/>
        <v xml:space="preserve"> </v>
      </c>
      <c r="AG681">
        <v>0</v>
      </c>
      <c r="AH681">
        <v>0</v>
      </c>
      <c r="AI681" s="42">
        <v>0</v>
      </c>
      <c r="AJ681" s="42">
        <v>0</v>
      </c>
      <c r="AK681" s="42">
        <v>0</v>
      </c>
      <c r="AL681" s="42">
        <v>0</v>
      </c>
      <c r="AM681" s="42">
        <v>0</v>
      </c>
      <c r="AN681" s="42">
        <v>0</v>
      </c>
      <c r="AO681">
        <v>0</v>
      </c>
      <c r="AP681">
        <v>0</v>
      </c>
      <c r="AQ681" s="31">
        <f t="shared" si="119"/>
        <v>0</v>
      </c>
      <c r="AR681"/>
      <c r="AS681">
        <v>0</v>
      </c>
      <c r="AT681">
        <v>0</v>
      </c>
      <c r="AU681" s="16">
        <f t="shared" si="120"/>
        <v>0</v>
      </c>
    </row>
    <row r="682" spans="1:49" x14ac:dyDescent="0.2">
      <c r="A682" s="13" t="s">
        <v>2393</v>
      </c>
      <c r="B682" s="13" t="s">
        <v>2394</v>
      </c>
      <c r="C682" s="1" t="s">
        <v>398</v>
      </c>
      <c r="D682" s="13" t="s">
        <v>844</v>
      </c>
      <c r="E682" s="13">
        <v>77</v>
      </c>
      <c r="F682" s="13">
        <v>0</v>
      </c>
      <c r="G682" s="13">
        <v>0</v>
      </c>
      <c r="H682" s="40">
        <f t="shared" si="110"/>
        <v>0</v>
      </c>
      <c r="I682">
        <v>0</v>
      </c>
      <c r="J682">
        <v>0</v>
      </c>
      <c r="K682">
        <v>0</v>
      </c>
      <c r="L682" s="20">
        <f t="shared" si="111"/>
        <v>0</v>
      </c>
      <c r="M682">
        <v>0</v>
      </c>
      <c r="N682">
        <v>1</v>
      </c>
      <c r="O682">
        <v>0</v>
      </c>
      <c r="P682" s="15">
        <f t="shared" si="112"/>
        <v>0</v>
      </c>
      <c r="Q682" s="15">
        <f t="shared" si="113"/>
        <v>0</v>
      </c>
      <c r="R682">
        <v>1</v>
      </c>
      <c r="S682">
        <v>0</v>
      </c>
      <c r="T682">
        <v>2</v>
      </c>
      <c r="U682">
        <v>0</v>
      </c>
      <c r="V682">
        <v>2</v>
      </c>
      <c r="W682" s="16">
        <v>20.95</v>
      </c>
      <c r="X682" s="26">
        <f t="shared" si="114"/>
        <v>0.27207792207792209</v>
      </c>
      <c r="Y682" s="4">
        <v>19.02</v>
      </c>
      <c r="Z682" s="32">
        <f t="shared" si="115"/>
        <v>0.24701298701298702</v>
      </c>
      <c r="AA682" s="4">
        <v>408.46</v>
      </c>
      <c r="AB682" s="26">
        <f t="shared" si="116"/>
        <v>5.3046753246753244</v>
      </c>
      <c r="AC682" s="21">
        <f t="shared" si="117"/>
        <v>4.449330962852064E-2</v>
      </c>
      <c r="AD682" s="13">
        <v>0</v>
      </c>
      <c r="AE682" s="13">
        <v>0</v>
      </c>
      <c r="AF682" s="21" t="str">
        <f t="shared" si="118"/>
        <v xml:space="preserve"> </v>
      </c>
      <c r="AG682">
        <v>0</v>
      </c>
      <c r="AH682">
        <v>1</v>
      </c>
      <c r="AI682" s="42">
        <v>1</v>
      </c>
      <c r="AJ682" s="42">
        <v>19</v>
      </c>
      <c r="AK682" s="42">
        <v>1</v>
      </c>
      <c r="AL682" s="42">
        <v>7</v>
      </c>
      <c r="AM682" s="42">
        <v>7</v>
      </c>
      <c r="AN682" s="42">
        <v>0</v>
      </c>
      <c r="AO682">
        <v>2</v>
      </c>
      <c r="AP682">
        <v>21</v>
      </c>
      <c r="AQ682" s="31">
        <f t="shared" si="119"/>
        <v>8.6956521739130432E-2</v>
      </c>
      <c r="AR682">
        <v>-1.76</v>
      </c>
      <c r="AS682">
        <v>1</v>
      </c>
      <c r="AT682">
        <v>0</v>
      </c>
      <c r="AU682" s="16">
        <f t="shared" si="120"/>
        <v>-100.94637223974763</v>
      </c>
      <c r="AV682" s="4">
        <v>25</v>
      </c>
      <c r="AW682" s="4">
        <v>19.91</v>
      </c>
    </row>
    <row r="683" spans="1:49" x14ac:dyDescent="0.2">
      <c r="A683" s="13" t="s">
        <v>1069</v>
      </c>
      <c r="B683" s="13" t="s">
        <v>519</v>
      </c>
      <c r="C683" s="1" t="s">
        <v>482</v>
      </c>
      <c r="D683" s="13" t="s">
        <v>154</v>
      </c>
      <c r="E683" s="13">
        <v>78</v>
      </c>
      <c r="F683" s="13">
        <v>0</v>
      </c>
      <c r="G683" s="13">
        <v>0</v>
      </c>
      <c r="H683" s="40">
        <f t="shared" si="110"/>
        <v>0</v>
      </c>
      <c r="I683">
        <v>0</v>
      </c>
      <c r="J683">
        <v>0</v>
      </c>
      <c r="K683">
        <v>0</v>
      </c>
      <c r="L683" s="20">
        <f t="shared" si="111"/>
        <v>0</v>
      </c>
      <c r="M683">
        <v>1</v>
      </c>
      <c r="N683">
        <v>1</v>
      </c>
      <c r="O683">
        <v>0</v>
      </c>
      <c r="P683" s="15">
        <f t="shared" si="112"/>
        <v>0</v>
      </c>
      <c r="Q683" s="15">
        <f t="shared" si="113"/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 s="16">
        <v>12.3666666667</v>
      </c>
      <c r="X683" s="26">
        <f t="shared" si="114"/>
        <v>0.15854700854743589</v>
      </c>
      <c r="Y683" s="4">
        <v>11.9</v>
      </c>
      <c r="Z683" s="32">
        <f t="shared" si="115"/>
        <v>0.15256410256410258</v>
      </c>
      <c r="AA683" s="4">
        <v>397.77</v>
      </c>
      <c r="AB683" s="26">
        <f t="shared" si="116"/>
        <v>5.099615384615384</v>
      </c>
      <c r="AC683" s="21">
        <f t="shared" si="117"/>
        <v>2.9047770156467406E-2</v>
      </c>
      <c r="AD683" s="13">
        <v>1</v>
      </c>
      <c r="AE683" s="13">
        <v>0</v>
      </c>
      <c r="AF683" s="21">
        <f t="shared" si="118"/>
        <v>1</v>
      </c>
      <c r="AG683">
        <v>0</v>
      </c>
      <c r="AH683">
        <v>2</v>
      </c>
      <c r="AI683" s="42">
        <v>1</v>
      </c>
      <c r="AJ683" s="42">
        <v>9</v>
      </c>
      <c r="AK683" s="42">
        <v>1</v>
      </c>
      <c r="AL683" s="42">
        <v>3</v>
      </c>
      <c r="AM683" s="42">
        <v>1</v>
      </c>
      <c r="AN683" s="42">
        <v>0</v>
      </c>
      <c r="AO683">
        <v>0</v>
      </c>
      <c r="AP683">
        <v>9</v>
      </c>
      <c r="AQ683" s="31">
        <f t="shared" si="119"/>
        <v>0</v>
      </c>
      <c r="AR683">
        <v>-15.93</v>
      </c>
      <c r="AS683">
        <v>0</v>
      </c>
      <c r="AT683">
        <v>1</v>
      </c>
      <c r="AU683" s="16">
        <f t="shared" si="120"/>
        <v>-65.546218487394952</v>
      </c>
      <c r="AV683" s="4">
        <v>9.09</v>
      </c>
      <c r="AW683" s="4">
        <v>0.69</v>
      </c>
    </row>
    <row r="684" spans="1:49" x14ac:dyDescent="0.2">
      <c r="A684" s="13" t="s">
        <v>2400</v>
      </c>
      <c r="B684" s="13" t="s">
        <v>2401</v>
      </c>
      <c r="C684" s="1" t="s">
        <v>145</v>
      </c>
      <c r="D684" s="13" t="s">
        <v>129</v>
      </c>
      <c r="E684" s="13">
        <v>5</v>
      </c>
      <c r="F684" s="13">
        <v>0</v>
      </c>
      <c r="G684" s="13">
        <v>0</v>
      </c>
      <c r="H684" s="40">
        <f t="shared" si="110"/>
        <v>0</v>
      </c>
      <c r="I684">
        <v>0</v>
      </c>
      <c r="J684">
        <v>0</v>
      </c>
      <c r="K684">
        <v>0</v>
      </c>
      <c r="L684" s="20">
        <f t="shared" si="111"/>
        <v>0</v>
      </c>
      <c r="M684">
        <v>0</v>
      </c>
      <c r="N684">
        <v>0</v>
      </c>
      <c r="O684">
        <v>0</v>
      </c>
      <c r="P684" s="15">
        <f t="shared" si="112"/>
        <v>0</v>
      </c>
      <c r="Q684" s="15">
        <f t="shared" si="113"/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s="16">
        <v>0</v>
      </c>
      <c r="X684" s="26">
        <f t="shared" si="114"/>
        <v>0</v>
      </c>
      <c r="Y684" s="4">
        <v>0</v>
      </c>
      <c r="Z684" s="32">
        <f t="shared" si="115"/>
        <v>0</v>
      </c>
      <c r="AA684" s="4">
        <v>34.159999999999997</v>
      </c>
      <c r="AB684" s="26">
        <f t="shared" si="116"/>
        <v>6.831999999999999</v>
      </c>
      <c r="AC684" s="21">
        <f t="shared" si="117"/>
        <v>0</v>
      </c>
      <c r="AD684" s="13">
        <v>0</v>
      </c>
      <c r="AE684" s="13">
        <v>0</v>
      </c>
      <c r="AF684" s="21" t="str">
        <f t="shared" si="118"/>
        <v xml:space="preserve"> </v>
      </c>
      <c r="AG684">
        <v>0</v>
      </c>
      <c r="AH684">
        <v>0</v>
      </c>
      <c r="AI684" s="42">
        <v>0</v>
      </c>
      <c r="AJ684" s="42">
        <v>0</v>
      </c>
      <c r="AK684" s="42">
        <v>0</v>
      </c>
      <c r="AL684" s="42">
        <v>0</v>
      </c>
      <c r="AM684" s="42">
        <v>0</v>
      </c>
      <c r="AN684" s="42">
        <v>0</v>
      </c>
      <c r="AO684">
        <v>0</v>
      </c>
      <c r="AP684">
        <v>0</v>
      </c>
      <c r="AQ684" s="31">
        <f t="shared" si="119"/>
        <v>0</v>
      </c>
      <c r="AR684"/>
      <c r="AS684">
        <v>0</v>
      </c>
      <c r="AT684">
        <v>0</v>
      </c>
      <c r="AU684" s="16">
        <f t="shared" si="120"/>
        <v>0</v>
      </c>
    </row>
    <row r="685" spans="1:49" x14ac:dyDescent="0.2">
      <c r="A685" s="13" t="s">
        <v>506</v>
      </c>
      <c r="B685" s="13" t="s">
        <v>2403</v>
      </c>
      <c r="C685" s="1" t="s">
        <v>398</v>
      </c>
      <c r="D685" s="13" t="s">
        <v>154</v>
      </c>
      <c r="E685" s="13">
        <v>47</v>
      </c>
      <c r="F685" s="13">
        <v>0</v>
      </c>
      <c r="G685" s="13">
        <v>0</v>
      </c>
      <c r="H685" s="40">
        <f t="shared" si="110"/>
        <v>0</v>
      </c>
      <c r="I685">
        <v>0</v>
      </c>
      <c r="J685">
        <v>0</v>
      </c>
      <c r="K685">
        <v>0</v>
      </c>
      <c r="L685" s="20">
        <f t="shared" si="111"/>
        <v>0</v>
      </c>
      <c r="M685">
        <v>0</v>
      </c>
      <c r="N685">
        <v>0</v>
      </c>
      <c r="O685">
        <v>0</v>
      </c>
      <c r="P685" s="15">
        <f t="shared" si="112"/>
        <v>0</v>
      </c>
      <c r="Q685" s="15">
        <f t="shared" si="113"/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s="16">
        <v>0.91666666670000008</v>
      </c>
      <c r="X685" s="26">
        <f t="shared" si="114"/>
        <v>1.9503546100000001E-2</v>
      </c>
      <c r="Y685" s="4">
        <v>1.3</v>
      </c>
      <c r="Z685" s="32">
        <f t="shared" si="115"/>
        <v>2.7659574468085108E-2</v>
      </c>
      <c r="AA685" s="4">
        <v>268.12</v>
      </c>
      <c r="AB685" s="26">
        <f t="shared" si="116"/>
        <v>5.7046808510638298</v>
      </c>
      <c r="AC685" s="21">
        <f t="shared" si="117"/>
        <v>4.8251800163313782E-3</v>
      </c>
      <c r="AD685" s="13">
        <v>0</v>
      </c>
      <c r="AE685" s="13">
        <v>0</v>
      </c>
      <c r="AF685" s="21" t="str">
        <f t="shared" si="118"/>
        <v xml:space="preserve"> </v>
      </c>
      <c r="AG685">
        <v>0</v>
      </c>
      <c r="AH685">
        <v>0</v>
      </c>
      <c r="AI685" s="42">
        <v>0</v>
      </c>
      <c r="AJ685" s="42">
        <v>2</v>
      </c>
      <c r="AK685" s="42">
        <v>0</v>
      </c>
      <c r="AL685" s="42">
        <v>0</v>
      </c>
      <c r="AM685" s="42">
        <v>2</v>
      </c>
      <c r="AN685" s="42">
        <v>0</v>
      </c>
      <c r="AO685">
        <v>0</v>
      </c>
      <c r="AP685">
        <v>2</v>
      </c>
      <c r="AQ685" s="31">
        <f t="shared" si="119"/>
        <v>0</v>
      </c>
      <c r="AR685">
        <v>-8.84</v>
      </c>
      <c r="AS685">
        <v>0</v>
      </c>
      <c r="AT685">
        <v>0</v>
      </c>
      <c r="AU685" s="16">
        <f t="shared" si="120"/>
        <v>-184.61538461538458</v>
      </c>
    </row>
    <row r="686" spans="1:49" x14ac:dyDescent="0.2">
      <c r="A686" s="13" t="s">
        <v>466</v>
      </c>
      <c r="B686" s="13" t="s">
        <v>2405</v>
      </c>
      <c r="C686" s="1" t="s">
        <v>322</v>
      </c>
      <c r="D686" s="13" t="s">
        <v>129</v>
      </c>
      <c r="E686" s="13">
        <v>82</v>
      </c>
      <c r="F686" s="13">
        <v>0</v>
      </c>
      <c r="G686" s="13">
        <v>0</v>
      </c>
      <c r="H686" s="40">
        <f t="shared" si="110"/>
        <v>0</v>
      </c>
      <c r="I686">
        <v>0</v>
      </c>
      <c r="J686">
        <v>0</v>
      </c>
      <c r="K686">
        <v>0</v>
      </c>
      <c r="L686" s="20">
        <f t="shared" si="111"/>
        <v>0</v>
      </c>
      <c r="M686">
        <v>5</v>
      </c>
      <c r="N686">
        <v>1</v>
      </c>
      <c r="O686">
        <v>1</v>
      </c>
      <c r="P686" s="15">
        <f t="shared" si="112"/>
        <v>0</v>
      </c>
      <c r="Q686" s="15">
        <f t="shared" si="113"/>
        <v>0</v>
      </c>
      <c r="R686">
        <v>2</v>
      </c>
      <c r="S686">
        <v>1</v>
      </c>
      <c r="T686">
        <v>3</v>
      </c>
      <c r="U686">
        <v>1</v>
      </c>
      <c r="V686">
        <v>4</v>
      </c>
      <c r="W686" s="16">
        <v>88.65</v>
      </c>
      <c r="X686" s="26">
        <f t="shared" si="114"/>
        <v>1.0810975609756097</v>
      </c>
      <c r="Y686" s="4">
        <v>84.17</v>
      </c>
      <c r="Z686" s="32">
        <f t="shared" si="115"/>
        <v>1.0264634146341463</v>
      </c>
      <c r="AA686" s="4">
        <v>264.27999999999997</v>
      </c>
      <c r="AB686" s="26">
        <f t="shared" si="116"/>
        <v>3.2229268292682924</v>
      </c>
      <c r="AC686" s="21">
        <f t="shared" si="117"/>
        <v>0.24155545989381547</v>
      </c>
      <c r="AD686" s="13">
        <v>8</v>
      </c>
      <c r="AE686" s="13">
        <v>11</v>
      </c>
      <c r="AF686" s="21">
        <f t="shared" si="118"/>
        <v>0.42105263157894735</v>
      </c>
      <c r="AG686">
        <v>0</v>
      </c>
      <c r="AH686">
        <v>10</v>
      </c>
      <c r="AI686" s="42">
        <v>11</v>
      </c>
      <c r="AJ686" s="42">
        <v>67</v>
      </c>
      <c r="AK686" s="42">
        <v>5</v>
      </c>
      <c r="AL686" s="42">
        <v>21</v>
      </c>
      <c r="AM686" s="42">
        <v>28</v>
      </c>
      <c r="AN686" s="42">
        <v>4</v>
      </c>
      <c r="AO686">
        <v>10</v>
      </c>
      <c r="AP686">
        <v>58</v>
      </c>
      <c r="AQ686" s="31">
        <f t="shared" si="119"/>
        <v>0.14705882352941177</v>
      </c>
      <c r="AR686">
        <v>-0.57999999999999996</v>
      </c>
      <c r="AS686">
        <v>1</v>
      </c>
      <c r="AT686">
        <v>2</v>
      </c>
      <c r="AU686" s="16">
        <f t="shared" si="120"/>
        <v>-75.561363906379952</v>
      </c>
      <c r="AV686" s="4">
        <v>11.54</v>
      </c>
      <c r="AW686" s="4">
        <v>5.7</v>
      </c>
    </row>
    <row r="687" spans="1:49" x14ac:dyDescent="0.2">
      <c r="A687" s="13" t="s">
        <v>2408</v>
      </c>
      <c r="B687" s="13" t="s">
        <v>2409</v>
      </c>
      <c r="C687" s="1" t="s">
        <v>243</v>
      </c>
      <c r="D687" s="13" t="s">
        <v>154</v>
      </c>
      <c r="E687" s="13">
        <v>1</v>
      </c>
      <c r="F687" s="13">
        <v>0</v>
      </c>
      <c r="G687" s="13">
        <v>0</v>
      </c>
      <c r="H687" s="40">
        <f t="shared" si="110"/>
        <v>0</v>
      </c>
      <c r="I687">
        <v>0</v>
      </c>
      <c r="J687">
        <v>0</v>
      </c>
      <c r="K687">
        <v>0</v>
      </c>
      <c r="L687" s="20">
        <f t="shared" si="111"/>
        <v>0</v>
      </c>
      <c r="M687">
        <v>0</v>
      </c>
      <c r="N687">
        <v>0</v>
      </c>
      <c r="O687">
        <v>0</v>
      </c>
      <c r="P687" s="15">
        <f t="shared" si="112"/>
        <v>0</v>
      </c>
      <c r="Q687" s="15">
        <f t="shared" si="113"/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s="16">
        <v>0.91666666670000008</v>
      </c>
      <c r="X687" s="26">
        <f t="shared" si="114"/>
        <v>0.91666666670000008</v>
      </c>
      <c r="Y687" s="4">
        <v>1.38</v>
      </c>
      <c r="Z687" s="32">
        <f t="shared" si="115"/>
        <v>1.38</v>
      </c>
      <c r="AA687" s="4">
        <v>3.87</v>
      </c>
      <c r="AB687" s="26">
        <f t="shared" si="116"/>
        <v>3.87</v>
      </c>
      <c r="AC687" s="21">
        <f t="shared" si="117"/>
        <v>0.26285714285714284</v>
      </c>
      <c r="AD687" s="13">
        <v>0</v>
      </c>
      <c r="AE687" s="13">
        <v>0</v>
      </c>
      <c r="AF687" s="21" t="str">
        <f t="shared" si="118"/>
        <v xml:space="preserve"> </v>
      </c>
      <c r="AG687">
        <v>0</v>
      </c>
      <c r="AH687">
        <v>0</v>
      </c>
      <c r="AI687" s="42">
        <v>0</v>
      </c>
      <c r="AJ687" s="42">
        <v>2</v>
      </c>
      <c r="AK687" s="42">
        <v>0</v>
      </c>
      <c r="AL687" s="42">
        <v>0</v>
      </c>
      <c r="AM687" s="42">
        <v>1</v>
      </c>
      <c r="AN687" s="42">
        <v>0</v>
      </c>
      <c r="AO687">
        <v>0</v>
      </c>
      <c r="AP687">
        <v>2</v>
      </c>
      <c r="AQ687" s="31">
        <f t="shared" si="119"/>
        <v>0</v>
      </c>
      <c r="AR687">
        <v>-100</v>
      </c>
      <c r="AS687">
        <v>0</v>
      </c>
      <c r="AT687">
        <v>0</v>
      </c>
      <c r="AU687" s="16">
        <f t="shared" si="120"/>
        <v>-130.43478260869568</v>
      </c>
    </row>
    <row r="688" spans="1:49" x14ac:dyDescent="0.2">
      <c r="A688" s="13" t="s">
        <v>2411</v>
      </c>
      <c r="B688" s="13" t="s">
        <v>2412</v>
      </c>
      <c r="C688" s="1" t="s">
        <v>398</v>
      </c>
      <c r="D688" s="13" t="s">
        <v>173</v>
      </c>
      <c r="E688" s="13">
        <v>15</v>
      </c>
      <c r="F688" s="13">
        <v>0</v>
      </c>
      <c r="G688" s="13">
        <v>0</v>
      </c>
      <c r="H688" s="40">
        <f t="shared" si="110"/>
        <v>0</v>
      </c>
      <c r="I688">
        <v>0</v>
      </c>
      <c r="J688">
        <v>0</v>
      </c>
      <c r="K688">
        <v>0</v>
      </c>
      <c r="L688" s="20">
        <f t="shared" si="111"/>
        <v>0</v>
      </c>
      <c r="M688">
        <v>0</v>
      </c>
      <c r="N688">
        <v>0</v>
      </c>
      <c r="O688">
        <v>0</v>
      </c>
      <c r="P688" s="15">
        <f t="shared" si="112"/>
        <v>0</v>
      </c>
      <c r="Q688" s="15">
        <f t="shared" si="113"/>
        <v>0</v>
      </c>
      <c r="R688">
        <v>8</v>
      </c>
      <c r="S688">
        <v>4</v>
      </c>
      <c r="T688">
        <v>0</v>
      </c>
      <c r="U688">
        <v>1</v>
      </c>
      <c r="V688">
        <v>0</v>
      </c>
      <c r="W688" s="16">
        <v>60.55</v>
      </c>
      <c r="X688" s="26">
        <f t="shared" si="114"/>
        <v>4.0366666666666662</v>
      </c>
      <c r="Y688" s="4">
        <v>65.81</v>
      </c>
      <c r="Z688" s="32">
        <f t="shared" si="115"/>
        <v>4.3873333333333333</v>
      </c>
      <c r="AA688" s="4">
        <v>22.21</v>
      </c>
      <c r="AB688" s="26">
        <f t="shared" si="116"/>
        <v>1.4806666666666668</v>
      </c>
      <c r="AC688" s="21">
        <f t="shared" si="117"/>
        <v>0.7476709838673028</v>
      </c>
      <c r="AD688" s="1"/>
      <c r="AE688" s="1"/>
      <c r="AF688" s="21" t="str">
        <f t="shared" si="118"/>
        <v xml:space="preserve"> </v>
      </c>
      <c r="AG688">
        <v>1</v>
      </c>
      <c r="AH688">
        <v>13</v>
      </c>
      <c r="AI688" s="42">
        <v>2</v>
      </c>
      <c r="AJ688" s="42">
        <v>54</v>
      </c>
      <c r="AK688" s="42">
        <v>2</v>
      </c>
      <c r="AL688" s="42">
        <v>18</v>
      </c>
      <c r="AM688" s="42">
        <v>26</v>
      </c>
      <c r="AN688" s="42">
        <v>1</v>
      </c>
      <c r="AO688">
        <v>3</v>
      </c>
      <c r="AP688">
        <v>52</v>
      </c>
      <c r="AQ688" s="31">
        <f t="shared" si="119"/>
        <v>5.4545454545454543E-2</v>
      </c>
      <c r="AR688">
        <v>0.45</v>
      </c>
      <c r="AS688">
        <v>1</v>
      </c>
      <c r="AT688">
        <v>0</v>
      </c>
      <c r="AU688" s="16">
        <f t="shared" si="120"/>
        <v>-95.730132198753978</v>
      </c>
      <c r="AV688" s="4">
        <v>2.99</v>
      </c>
      <c r="AW688" s="4">
        <v>-12.8</v>
      </c>
    </row>
    <row r="689" spans="1:49" x14ac:dyDescent="0.2">
      <c r="A689" s="13" t="s">
        <v>2414</v>
      </c>
      <c r="B689" s="13" t="s">
        <v>2415</v>
      </c>
      <c r="C689" s="13" t="s">
        <v>446</v>
      </c>
      <c r="D689" s="13" t="s">
        <v>146</v>
      </c>
      <c r="E689" s="13">
        <v>3</v>
      </c>
      <c r="F689" s="13">
        <v>0</v>
      </c>
      <c r="G689" s="13">
        <v>0</v>
      </c>
      <c r="H689" s="40">
        <f t="shared" si="110"/>
        <v>0</v>
      </c>
      <c r="I689">
        <v>0</v>
      </c>
      <c r="J689">
        <v>0</v>
      </c>
      <c r="K689">
        <v>0</v>
      </c>
      <c r="L689" s="20">
        <f t="shared" si="111"/>
        <v>0</v>
      </c>
      <c r="M689">
        <v>0</v>
      </c>
      <c r="N689">
        <v>0</v>
      </c>
      <c r="O689">
        <v>0</v>
      </c>
      <c r="P689" s="15">
        <f t="shared" si="112"/>
        <v>0</v>
      </c>
      <c r="Q689" s="15">
        <f t="shared" si="113"/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s="16">
        <v>0</v>
      </c>
      <c r="X689" s="26">
        <f t="shared" si="114"/>
        <v>0</v>
      </c>
      <c r="Y689" s="4">
        <v>0</v>
      </c>
      <c r="Z689" s="32">
        <f t="shared" si="115"/>
        <v>0</v>
      </c>
      <c r="AA689" s="4">
        <v>19.62</v>
      </c>
      <c r="AB689" s="26">
        <f t="shared" si="116"/>
        <v>6.54</v>
      </c>
      <c r="AC689" s="21">
        <f t="shared" si="117"/>
        <v>0</v>
      </c>
      <c r="AD689" s="13">
        <v>0</v>
      </c>
      <c r="AE689" s="13">
        <v>0</v>
      </c>
      <c r="AF689" s="21" t="str">
        <f t="shared" si="118"/>
        <v xml:space="preserve"> </v>
      </c>
      <c r="AG689">
        <v>0</v>
      </c>
      <c r="AH689">
        <v>0</v>
      </c>
      <c r="AI689" s="42">
        <v>0</v>
      </c>
      <c r="AJ689" s="42">
        <v>0</v>
      </c>
      <c r="AK689" s="42">
        <v>0</v>
      </c>
      <c r="AL689" s="42">
        <v>0</v>
      </c>
      <c r="AM689" s="42">
        <v>0</v>
      </c>
      <c r="AN689" s="42">
        <v>0</v>
      </c>
      <c r="AO689">
        <v>0</v>
      </c>
      <c r="AP689">
        <v>0</v>
      </c>
      <c r="AQ689" s="31">
        <f t="shared" si="119"/>
        <v>0</v>
      </c>
      <c r="AR689"/>
      <c r="AS689">
        <v>0</v>
      </c>
      <c r="AT689">
        <v>0</v>
      </c>
      <c r="AU689" s="16">
        <f t="shared" si="120"/>
        <v>0</v>
      </c>
    </row>
    <row r="690" spans="1:49" x14ac:dyDescent="0.2">
      <c r="A690" s="13" t="s">
        <v>2416</v>
      </c>
      <c r="B690" s="13" t="s">
        <v>2415</v>
      </c>
      <c r="C690" s="1" t="s">
        <v>446</v>
      </c>
      <c r="D690" s="13" t="s">
        <v>173</v>
      </c>
      <c r="E690" s="13">
        <v>4</v>
      </c>
      <c r="F690" s="13">
        <v>0</v>
      </c>
      <c r="G690" s="13">
        <v>0</v>
      </c>
      <c r="H690" s="40">
        <f t="shared" si="110"/>
        <v>0</v>
      </c>
      <c r="I690">
        <v>0</v>
      </c>
      <c r="J690">
        <v>0</v>
      </c>
      <c r="K690">
        <v>0</v>
      </c>
      <c r="L690" s="20">
        <f t="shared" si="111"/>
        <v>0</v>
      </c>
      <c r="M690">
        <v>0</v>
      </c>
      <c r="N690">
        <v>0</v>
      </c>
      <c r="O690">
        <v>0</v>
      </c>
      <c r="P690" s="15">
        <f t="shared" si="112"/>
        <v>0</v>
      </c>
      <c r="Q690" s="15">
        <f t="shared" si="113"/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 s="16">
        <v>10.9666666667</v>
      </c>
      <c r="X690" s="26">
        <f t="shared" si="114"/>
        <v>2.741666666675</v>
      </c>
      <c r="Y690" s="4">
        <v>9.92</v>
      </c>
      <c r="Z690" s="32">
        <f t="shared" si="115"/>
        <v>2.48</v>
      </c>
      <c r="AA690" s="4">
        <v>12.09</v>
      </c>
      <c r="AB690" s="26">
        <f t="shared" si="116"/>
        <v>3.0225</v>
      </c>
      <c r="AC690" s="21">
        <f t="shared" si="117"/>
        <v>0.45070422535211269</v>
      </c>
      <c r="AD690" s="1"/>
      <c r="AE690" s="1"/>
      <c r="AF690" s="21" t="str">
        <f t="shared" si="118"/>
        <v xml:space="preserve"> </v>
      </c>
      <c r="AG690">
        <v>0</v>
      </c>
      <c r="AH690">
        <v>1</v>
      </c>
      <c r="AI690" s="42">
        <v>1</v>
      </c>
      <c r="AJ690" s="42">
        <v>9</v>
      </c>
      <c r="AK690" s="42">
        <v>0</v>
      </c>
      <c r="AL690" s="42">
        <v>3</v>
      </c>
      <c r="AM690" s="42">
        <v>6</v>
      </c>
      <c r="AN690" s="42">
        <v>0</v>
      </c>
      <c r="AO690">
        <v>1</v>
      </c>
      <c r="AP690">
        <v>10</v>
      </c>
      <c r="AQ690" s="31">
        <f t="shared" si="119"/>
        <v>9.0909090909090912E-2</v>
      </c>
      <c r="AR690">
        <v>-7.58</v>
      </c>
      <c r="AS690">
        <v>0</v>
      </c>
      <c r="AT690">
        <v>0</v>
      </c>
      <c r="AU690" s="16">
        <f t="shared" si="120"/>
        <v>-108.87096774193549</v>
      </c>
      <c r="AV690" s="4">
        <v>8.33</v>
      </c>
      <c r="AW690" s="4">
        <v>8.33</v>
      </c>
    </row>
    <row r="691" spans="1:49" x14ac:dyDescent="0.2">
      <c r="A691" s="13" t="s">
        <v>217</v>
      </c>
      <c r="B691" s="13" t="s">
        <v>2418</v>
      </c>
      <c r="C691" s="13" t="s">
        <v>243</v>
      </c>
      <c r="D691" s="13" t="s">
        <v>146</v>
      </c>
      <c r="E691" s="13">
        <v>79</v>
      </c>
      <c r="F691" s="13">
        <v>1</v>
      </c>
      <c r="G691" s="13">
        <v>1</v>
      </c>
      <c r="H691" s="40">
        <f t="shared" si="110"/>
        <v>2</v>
      </c>
      <c r="I691">
        <v>1</v>
      </c>
      <c r="J691">
        <v>1</v>
      </c>
      <c r="K691">
        <v>0</v>
      </c>
      <c r="L691" s="20">
        <f t="shared" si="111"/>
        <v>5</v>
      </c>
      <c r="M691">
        <v>4</v>
      </c>
      <c r="N691">
        <v>1</v>
      </c>
      <c r="O691">
        <v>0</v>
      </c>
      <c r="P691" s="15">
        <f t="shared" si="112"/>
        <v>0.25</v>
      </c>
      <c r="Q691" s="15">
        <f t="shared" si="113"/>
        <v>0.2</v>
      </c>
      <c r="R691">
        <v>0</v>
      </c>
      <c r="S691">
        <v>0</v>
      </c>
      <c r="T691">
        <v>0</v>
      </c>
      <c r="U691">
        <v>2</v>
      </c>
      <c r="V691">
        <v>2</v>
      </c>
      <c r="W691" s="16">
        <v>44.066666666700002</v>
      </c>
      <c r="X691" s="26">
        <f t="shared" si="114"/>
        <v>0.55780590717341771</v>
      </c>
      <c r="Y691" s="4">
        <v>42.62</v>
      </c>
      <c r="Z691" s="32">
        <f t="shared" si="115"/>
        <v>0.53949367088607592</v>
      </c>
      <c r="AA691" s="4">
        <v>333.9</v>
      </c>
      <c r="AB691" s="26">
        <f t="shared" si="116"/>
        <v>4.2265822784810121</v>
      </c>
      <c r="AC691" s="21">
        <f t="shared" si="117"/>
        <v>0.1131945182194837</v>
      </c>
      <c r="AD691" s="13">
        <v>5</v>
      </c>
      <c r="AE691" s="13">
        <v>7</v>
      </c>
      <c r="AF691" s="21">
        <f t="shared" si="118"/>
        <v>0.41666666666666669</v>
      </c>
      <c r="AG691">
        <v>2</v>
      </c>
      <c r="AH691">
        <v>4</v>
      </c>
      <c r="AI691" s="42">
        <v>8</v>
      </c>
      <c r="AJ691" s="42">
        <v>37</v>
      </c>
      <c r="AK691" s="42">
        <v>4</v>
      </c>
      <c r="AL691" s="42">
        <v>17</v>
      </c>
      <c r="AM691" s="42">
        <v>15</v>
      </c>
      <c r="AN691" s="42">
        <v>1</v>
      </c>
      <c r="AO691">
        <v>10</v>
      </c>
      <c r="AP691">
        <v>42</v>
      </c>
      <c r="AQ691" s="31">
        <f t="shared" si="119"/>
        <v>0.19230769230769232</v>
      </c>
      <c r="AR691">
        <v>5.33</v>
      </c>
      <c r="AS691">
        <v>1</v>
      </c>
      <c r="AT691">
        <v>0</v>
      </c>
      <c r="AU691" s="16">
        <f t="shared" si="120"/>
        <v>-81.651806663538252</v>
      </c>
      <c r="AV691" s="4">
        <v>53.85</v>
      </c>
      <c r="AW691" s="4">
        <v>49.52</v>
      </c>
    </row>
    <row r="692" spans="1:49" x14ac:dyDescent="0.2">
      <c r="A692" s="13" t="s">
        <v>262</v>
      </c>
      <c r="B692" s="13" t="s">
        <v>2421</v>
      </c>
      <c r="C692" s="1" t="s">
        <v>145</v>
      </c>
      <c r="D692" s="13" t="s">
        <v>173</v>
      </c>
      <c r="E692" s="13">
        <v>82</v>
      </c>
      <c r="F692" s="13">
        <v>0</v>
      </c>
      <c r="G692" s="13">
        <v>0</v>
      </c>
      <c r="H692" s="40">
        <f t="shared" si="110"/>
        <v>0</v>
      </c>
      <c r="I692">
        <v>0</v>
      </c>
      <c r="J692">
        <v>0</v>
      </c>
      <c r="K692">
        <v>0</v>
      </c>
      <c r="L692" s="20">
        <f t="shared" si="111"/>
        <v>0</v>
      </c>
      <c r="M692">
        <v>3</v>
      </c>
      <c r="N692">
        <v>0</v>
      </c>
      <c r="O692">
        <v>2</v>
      </c>
      <c r="P692" s="15">
        <f t="shared" si="112"/>
        <v>0</v>
      </c>
      <c r="Q692" s="15">
        <f t="shared" si="113"/>
        <v>0</v>
      </c>
      <c r="R692">
        <v>17</v>
      </c>
      <c r="S692">
        <v>20</v>
      </c>
      <c r="T692">
        <v>4</v>
      </c>
      <c r="U692">
        <v>3</v>
      </c>
      <c r="V692">
        <v>3</v>
      </c>
      <c r="W692" s="16">
        <v>235.28333333329999</v>
      </c>
      <c r="X692" s="26">
        <f t="shared" si="114"/>
        <v>2.8693089430890244</v>
      </c>
      <c r="Y692" s="4">
        <v>230.73</v>
      </c>
      <c r="Z692" s="32">
        <f t="shared" si="115"/>
        <v>2.8137804878048778</v>
      </c>
      <c r="AA692" s="4">
        <v>272.94</v>
      </c>
      <c r="AB692" s="26">
        <f t="shared" si="116"/>
        <v>3.3285365853658537</v>
      </c>
      <c r="AC692" s="21">
        <f t="shared" si="117"/>
        <v>0.45809756388111256</v>
      </c>
      <c r="AD692" s="1"/>
      <c r="AE692" s="1"/>
      <c r="AF692" s="21" t="str">
        <f t="shared" si="118"/>
        <v xml:space="preserve"> </v>
      </c>
      <c r="AG692">
        <v>2</v>
      </c>
      <c r="AH692">
        <v>26</v>
      </c>
      <c r="AI692" s="42">
        <v>23</v>
      </c>
      <c r="AJ692" s="42">
        <v>216</v>
      </c>
      <c r="AK692" s="42">
        <v>7</v>
      </c>
      <c r="AL692" s="42">
        <v>70</v>
      </c>
      <c r="AM692" s="42">
        <v>68</v>
      </c>
      <c r="AN692" s="42">
        <v>9</v>
      </c>
      <c r="AO692">
        <v>26</v>
      </c>
      <c r="AP692">
        <v>191</v>
      </c>
      <c r="AQ692" s="31">
        <f t="shared" si="119"/>
        <v>0.11981566820276497</v>
      </c>
      <c r="AR692">
        <v>-1.23</v>
      </c>
      <c r="AS692">
        <v>1</v>
      </c>
      <c r="AT692">
        <v>1</v>
      </c>
      <c r="AU692" s="16">
        <f t="shared" si="120"/>
        <v>-88.154986347679113</v>
      </c>
      <c r="AV692" s="4">
        <v>4.1100000000000003</v>
      </c>
      <c r="AW692" s="4">
        <v>-2.14</v>
      </c>
    </row>
    <row r="693" spans="1:49" x14ac:dyDescent="0.2">
      <c r="A693" s="13" t="s">
        <v>2424</v>
      </c>
      <c r="B693" s="13" t="s">
        <v>2425</v>
      </c>
      <c r="C693" s="1" t="s">
        <v>409</v>
      </c>
      <c r="D693" s="13" t="s">
        <v>173</v>
      </c>
      <c r="E693" s="13">
        <v>76</v>
      </c>
      <c r="F693" s="13">
        <v>0</v>
      </c>
      <c r="G693" s="13">
        <v>0</v>
      </c>
      <c r="H693" s="40">
        <f t="shared" si="110"/>
        <v>0</v>
      </c>
      <c r="I693">
        <v>0</v>
      </c>
      <c r="J693">
        <v>0</v>
      </c>
      <c r="K693">
        <v>0</v>
      </c>
      <c r="L693" s="20">
        <f t="shared" si="111"/>
        <v>0</v>
      </c>
      <c r="M693">
        <v>2</v>
      </c>
      <c r="N693">
        <v>1</v>
      </c>
      <c r="O693">
        <v>0</v>
      </c>
      <c r="P693" s="15">
        <f t="shared" si="112"/>
        <v>0</v>
      </c>
      <c r="Q693" s="15">
        <f t="shared" si="113"/>
        <v>0</v>
      </c>
      <c r="R693">
        <v>29</v>
      </c>
      <c r="S693">
        <v>11</v>
      </c>
      <c r="T693">
        <v>5</v>
      </c>
      <c r="U693">
        <v>8</v>
      </c>
      <c r="V693">
        <v>5</v>
      </c>
      <c r="W693" s="16">
        <v>153.51666666669999</v>
      </c>
      <c r="X693" s="26">
        <f t="shared" si="114"/>
        <v>2.0199561403513155</v>
      </c>
      <c r="Y693" s="4">
        <v>148.53</v>
      </c>
      <c r="Z693" s="32">
        <f t="shared" si="115"/>
        <v>1.954342105263158</v>
      </c>
      <c r="AA693" s="4">
        <v>264.19</v>
      </c>
      <c r="AB693" s="26">
        <f t="shared" si="116"/>
        <v>3.4761842105263159</v>
      </c>
      <c r="AC693" s="21">
        <f t="shared" si="117"/>
        <v>0.3598807908509401</v>
      </c>
      <c r="AD693" s="1"/>
      <c r="AE693" s="1"/>
      <c r="AF693" s="21" t="str">
        <f t="shared" si="118"/>
        <v xml:space="preserve"> </v>
      </c>
      <c r="AG693">
        <v>1</v>
      </c>
      <c r="AH693">
        <v>11</v>
      </c>
      <c r="AI693" s="42">
        <v>29</v>
      </c>
      <c r="AJ693" s="42">
        <v>133</v>
      </c>
      <c r="AK693" s="42">
        <v>6</v>
      </c>
      <c r="AL693" s="42">
        <v>53</v>
      </c>
      <c r="AM693" s="42">
        <v>70</v>
      </c>
      <c r="AN693" s="42">
        <v>4</v>
      </c>
      <c r="AO693">
        <v>25</v>
      </c>
      <c r="AP693">
        <v>148</v>
      </c>
      <c r="AQ693" s="31">
        <f t="shared" si="119"/>
        <v>0.14450867052023122</v>
      </c>
      <c r="AR693">
        <v>-2.29</v>
      </c>
      <c r="AS693">
        <v>0</v>
      </c>
      <c r="AT693">
        <v>0</v>
      </c>
      <c r="AU693" s="16">
        <f t="shared" si="120"/>
        <v>-91.698646738032721</v>
      </c>
      <c r="AV693" s="4">
        <v>6.4</v>
      </c>
      <c r="AW693" s="4">
        <v>2.76</v>
      </c>
    </row>
    <row r="694" spans="1:49" x14ac:dyDescent="0.2">
      <c r="A694" s="13" t="s">
        <v>2426</v>
      </c>
      <c r="B694" s="13" t="s">
        <v>2427</v>
      </c>
      <c r="C694" s="1" t="s">
        <v>292</v>
      </c>
      <c r="D694" s="13" t="s">
        <v>173</v>
      </c>
      <c r="E694" s="13">
        <v>64</v>
      </c>
      <c r="F694" s="13">
        <v>0</v>
      </c>
      <c r="G694" s="13">
        <v>1</v>
      </c>
      <c r="H694" s="40">
        <f t="shared" si="110"/>
        <v>1</v>
      </c>
      <c r="I694">
        <v>0</v>
      </c>
      <c r="J694">
        <v>1</v>
      </c>
      <c r="K694">
        <v>0</v>
      </c>
      <c r="L694" s="20">
        <f t="shared" si="111"/>
        <v>10</v>
      </c>
      <c r="M694">
        <v>6</v>
      </c>
      <c r="N694">
        <v>3</v>
      </c>
      <c r="O694">
        <v>1</v>
      </c>
      <c r="P694" s="15">
        <f t="shared" si="112"/>
        <v>0</v>
      </c>
      <c r="Q694" s="15">
        <f t="shared" si="113"/>
        <v>0</v>
      </c>
      <c r="R694">
        <v>21</v>
      </c>
      <c r="S694">
        <v>11</v>
      </c>
      <c r="T694">
        <v>1</v>
      </c>
      <c r="U694">
        <v>1</v>
      </c>
      <c r="V694">
        <v>2</v>
      </c>
      <c r="W694" s="16">
        <v>153.51666666669999</v>
      </c>
      <c r="X694" s="26">
        <f t="shared" si="114"/>
        <v>2.3986979166671873</v>
      </c>
      <c r="Y694" s="4">
        <v>149.08000000000001</v>
      </c>
      <c r="Z694" s="32">
        <f t="shared" si="115"/>
        <v>2.3293750000000002</v>
      </c>
      <c r="AA694" s="4">
        <v>158.43</v>
      </c>
      <c r="AB694" s="26">
        <f t="shared" si="116"/>
        <v>2.4754687500000001</v>
      </c>
      <c r="AC694" s="21">
        <f t="shared" si="117"/>
        <v>0.48479724236610194</v>
      </c>
      <c r="AD694" s="1"/>
      <c r="AE694" s="1"/>
      <c r="AF694" s="21" t="str">
        <f t="shared" si="118"/>
        <v xml:space="preserve"> </v>
      </c>
      <c r="AG694">
        <v>2</v>
      </c>
      <c r="AH694">
        <v>8</v>
      </c>
      <c r="AI694" s="42">
        <v>18</v>
      </c>
      <c r="AJ694" s="42">
        <v>101</v>
      </c>
      <c r="AK694" s="42">
        <v>9</v>
      </c>
      <c r="AL694" s="42">
        <v>51</v>
      </c>
      <c r="AM694" s="42">
        <v>74</v>
      </c>
      <c r="AN694" s="42">
        <v>3</v>
      </c>
      <c r="AO694">
        <v>17</v>
      </c>
      <c r="AP694">
        <v>116</v>
      </c>
      <c r="AQ694" s="31">
        <f t="shared" si="119"/>
        <v>0.12781954887218044</v>
      </c>
      <c r="AR694">
        <v>2.63</v>
      </c>
      <c r="AS694">
        <v>0</v>
      </c>
      <c r="AT694">
        <v>0</v>
      </c>
      <c r="AU694" s="16">
        <f t="shared" si="120"/>
        <v>-81.298631607190757</v>
      </c>
      <c r="AV694" s="4">
        <v>4.5199999999999996</v>
      </c>
      <c r="AW694" s="4">
        <v>-3.82</v>
      </c>
    </row>
    <row r="695" spans="1:49" x14ac:dyDescent="0.2">
      <c r="A695" s="13" t="s">
        <v>2142</v>
      </c>
      <c r="B695" s="13" t="s">
        <v>2430</v>
      </c>
      <c r="C695" s="1" t="s">
        <v>363</v>
      </c>
      <c r="D695" s="13" t="s">
        <v>146</v>
      </c>
      <c r="E695" s="13">
        <v>71</v>
      </c>
      <c r="F695" s="13">
        <v>0</v>
      </c>
      <c r="G695" s="13">
        <v>0</v>
      </c>
      <c r="H695" s="40">
        <f t="shared" si="110"/>
        <v>0</v>
      </c>
      <c r="I695">
        <v>0</v>
      </c>
      <c r="J695">
        <v>0</v>
      </c>
      <c r="K695">
        <v>0</v>
      </c>
      <c r="L695" s="20">
        <f t="shared" si="111"/>
        <v>0</v>
      </c>
      <c r="M695">
        <v>0</v>
      </c>
      <c r="N695">
        <v>0</v>
      </c>
      <c r="O695">
        <v>1</v>
      </c>
      <c r="P695" s="15">
        <f t="shared" si="112"/>
        <v>0</v>
      </c>
      <c r="Q695" s="15">
        <f t="shared" si="113"/>
        <v>0</v>
      </c>
      <c r="R695">
        <v>0</v>
      </c>
      <c r="S695">
        <v>1</v>
      </c>
      <c r="T695">
        <v>0</v>
      </c>
      <c r="U695">
        <v>1</v>
      </c>
      <c r="V695">
        <v>0</v>
      </c>
      <c r="W695" s="16">
        <v>21.483333333299999</v>
      </c>
      <c r="X695" s="26">
        <f t="shared" si="114"/>
        <v>0.30258215962394364</v>
      </c>
      <c r="Y695" s="4">
        <v>16.649999999999999</v>
      </c>
      <c r="Z695" s="32">
        <f t="shared" si="115"/>
        <v>0.23450704225352112</v>
      </c>
      <c r="AA695" s="4">
        <v>329.82</v>
      </c>
      <c r="AB695" s="26">
        <f t="shared" si="116"/>
        <v>4.645352112676056</v>
      </c>
      <c r="AC695" s="21">
        <f t="shared" si="117"/>
        <v>4.8056108754004678E-2</v>
      </c>
      <c r="AD695" s="13">
        <v>1</v>
      </c>
      <c r="AE695" s="13">
        <v>1</v>
      </c>
      <c r="AF695" s="21">
        <f t="shared" si="118"/>
        <v>0.5</v>
      </c>
      <c r="AG695">
        <v>0</v>
      </c>
      <c r="AH695">
        <v>4</v>
      </c>
      <c r="AI695" s="42">
        <v>1</v>
      </c>
      <c r="AJ695" s="42">
        <v>9</v>
      </c>
      <c r="AK695" s="42">
        <v>0</v>
      </c>
      <c r="AL695" s="42">
        <v>7</v>
      </c>
      <c r="AM695" s="42">
        <v>11</v>
      </c>
      <c r="AN695" s="42">
        <v>1</v>
      </c>
      <c r="AO695">
        <v>0</v>
      </c>
      <c r="AP695">
        <v>19</v>
      </c>
      <c r="AQ695" s="31">
        <f t="shared" si="119"/>
        <v>0</v>
      </c>
      <c r="AR695">
        <v>-15.77</v>
      </c>
      <c r="AS695">
        <v>0</v>
      </c>
      <c r="AT695">
        <v>0</v>
      </c>
      <c r="AU695" s="16">
        <f t="shared" si="120"/>
        <v>-104.50450450450451</v>
      </c>
      <c r="AV695" s="4">
        <v>20</v>
      </c>
      <c r="AW695" s="4">
        <v>12.19</v>
      </c>
    </row>
    <row r="696" spans="1:49" x14ac:dyDescent="0.2">
      <c r="A696" s="13" t="s">
        <v>1053</v>
      </c>
      <c r="B696" s="13" t="s">
        <v>2433</v>
      </c>
      <c r="C696" s="1" t="s">
        <v>238</v>
      </c>
      <c r="D696" s="13" t="s">
        <v>146</v>
      </c>
      <c r="E696" s="13">
        <v>18</v>
      </c>
      <c r="F696" s="13">
        <v>0</v>
      </c>
      <c r="G696" s="13">
        <v>0</v>
      </c>
      <c r="H696" s="40">
        <f t="shared" si="110"/>
        <v>0</v>
      </c>
      <c r="I696">
        <v>0</v>
      </c>
      <c r="J696">
        <v>0</v>
      </c>
      <c r="K696">
        <v>0</v>
      </c>
      <c r="L696" s="20">
        <f t="shared" si="111"/>
        <v>0</v>
      </c>
      <c r="M696">
        <v>1</v>
      </c>
      <c r="N696">
        <v>0</v>
      </c>
      <c r="O696">
        <v>1</v>
      </c>
      <c r="P696" s="15">
        <f t="shared" si="112"/>
        <v>0</v>
      </c>
      <c r="Q696" s="15">
        <f t="shared" si="113"/>
        <v>0</v>
      </c>
      <c r="R696">
        <v>0</v>
      </c>
      <c r="S696">
        <v>1</v>
      </c>
      <c r="T696">
        <v>0</v>
      </c>
      <c r="U696">
        <v>0</v>
      </c>
      <c r="V696">
        <v>1</v>
      </c>
      <c r="W696" s="16">
        <v>18.4666666667</v>
      </c>
      <c r="X696" s="26">
        <f t="shared" si="114"/>
        <v>1.0259259259277778</v>
      </c>
      <c r="Y696" s="4">
        <v>17.78</v>
      </c>
      <c r="Z696" s="32">
        <f t="shared" si="115"/>
        <v>0.98777777777777787</v>
      </c>
      <c r="AA696" s="4">
        <v>60.23</v>
      </c>
      <c r="AB696" s="26">
        <f t="shared" si="116"/>
        <v>3.346111111111111</v>
      </c>
      <c r="AC696" s="21">
        <f t="shared" si="117"/>
        <v>0.22791949750032051</v>
      </c>
      <c r="AD696" s="13">
        <v>4</v>
      </c>
      <c r="AE696" s="13">
        <v>10</v>
      </c>
      <c r="AF696" s="21">
        <f t="shared" si="118"/>
        <v>0.2857142857142857</v>
      </c>
      <c r="AG696">
        <v>0</v>
      </c>
      <c r="AH696">
        <v>6</v>
      </c>
      <c r="AI696" s="42">
        <v>1</v>
      </c>
      <c r="AJ696" s="42">
        <v>9</v>
      </c>
      <c r="AK696" s="42">
        <v>1</v>
      </c>
      <c r="AL696" s="42">
        <v>5</v>
      </c>
      <c r="AM696" s="42">
        <v>9</v>
      </c>
      <c r="AN696" s="42">
        <v>1</v>
      </c>
      <c r="AO696">
        <v>2</v>
      </c>
      <c r="AP696">
        <v>16</v>
      </c>
      <c r="AQ696" s="31">
        <f t="shared" si="119"/>
        <v>0.1111111111111111</v>
      </c>
      <c r="AR696">
        <v>6.23</v>
      </c>
      <c r="AS696">
        <v>0</v>
      </c>
      <c r="AT696">
        <v>0</v>
      </c>
      <c r="AU696" s="16">
        <f t="shared" si="120"/>
        <v>-87.739032620922373</v>
      </c>
      <c r="AV696" s="4">
        <v>14.29</v>
      </c>
      <c r="AW696" s="4">
        <v>9.81</v>
      </c>
    </row>
    <row r="697" spans="1:49" x14ac:dyDescent="0.2">
      <c r="A697" s="13" t="s">
        <v>183</v>
      </c>
      <c r="B697" s="13" t="s">
        <v>2435</v>
      </c>
      <c r="C697" s="1" t="s">
        <v>584</v>
      </c>
      <c r="D697" s="13" t="s">
        <v>146</v>
      </c>
      <c r="E697" s="13">
        <v>82</v>
      </c>
      <c r="F697" s="13">
        <v>0</v>
      </c>
      <c r="G697" s="13">
        <v>0</v>
      </c>
      <c r="H697" s="40">
        <f t="shared" si="110"/>
        <v>0</v>
      </c>
      <c r="I697">
        <v>0</v>
      </c>
      <c r="J697">
        <v>0</v>
      </c>
      <c r="K697">
        <v>0</v>
      </c>
      <c r="L697" s="20">
        <f t="shared" si="111"/>
        <v>0</v>
      </c>
      <c r="M697">
        <v>1</v>
      </c>
      <c r="N697">
        <v>3</v>
      </c>
      <c r="O697">
        <v>1</v>
      </c>
      <c r="P697" s="15">
        <f t="shared" si="112"/>
        <v>0</v>
      </c>
      <c r="Q697" s="15">
        <f t="shared" si="113"/>
        <v>0</v>
      </c>
      <c r="R697">
        <v>2</v>
      </c>
      <c r="S697">
        <v>0</v>
      </c>
      <c r="T697">
        <v>1</v>
      </c>
      <c r="U697">
        <v>2</v>
      </c>
      <c r="V697">
        <v>2</v>
      </c>
      <c r="W697" s="16">
        <v>41.333333333299997</v>
      </c>
      <c r="X697" s="26">
        <f t="shared" si="114"/>
        <v>0.50406504065000002</v>
      </c>
      <c r="Y697" s="4">
        <v>40.479999999999997</v>
      </c>
      <c r="Z697" s="32">
        <f t="shared" si="115"/>
        <v>0.49365853658536579</v>
      </c>
      <c r="AA697" s="4">
        <v>467.7</v>
      </c>
      <c r="AB697" s="26">
        <f t="shared" si="116"/>
        <v>5.7036585365853654</v>
      </c>
      <c r="AC697" s="21">
        <f t="shared" si="117"/>
        <v>7.9656814514542096E-2</v>
      </c>
      <c r="AD697" s="13">
        <v>9</v>
      </c>
      <c r="AE697" s="13">
        <v>26</v>
      </c>
      <c r="AF697" s="21">
        <f t="shared" si="118"/>
        <v>0.25714285714285712</v>
      </c>
      <c r="AG697">
        <v>0</v>
      </c>
      <c r="AH697">
        <v>5</v>
      </c>
      <c r="AI697" s="42">
        <v>9</v>
      </c>
      <c r="AJ697" s="42">
        <v>16</v>
      </c>
      <c r="AK697" s="42">
        <v>3</v>
      </c>
      <c r="AL697" s="42">
        <v>8</v>
      </c>
      <c r="AM697" s="42">
        <v>20</v>
      </c>
      <c r="AN697" s="42">
        <v>6</v>
      </c>
      <c r="AO697">
        <v>16</v>
      </c>
      <c r="AP697">
        <v>21</v>
      </c>
      <c r="AQ697" s="31">
        <f t="shared" si="119"/>
        <v>0.43243243243243246</v>
      </c>
      <c r="AR697">
        <v>29.94</v>
      </c>
      <c r="AS697">
        <v>0</v>
      </c>
      <c r="AT697">
        <v>3</v>
      </c>
      <c r="AU697" s="16">
        <f t="shared" si="120"/>
        <v>-45.948616600790515</v>
      </c>
      <c r="AV697" s="4">
        <v>17.239999999999998</v>
      </c>
      <c r="AW697" s="4">
        <v>11.09</v>
      </c>
    </row>
    <row r="698" spans="1:49" x14ac:dyDescent="0.2">
      <c r="A698" s="13" t="s">
        <v>1946</v>
      </c>
      <c r="B698" s="13" t="s">
        <v>2437</v>
      </c>
      <c r="C698" s="1" t="s">
        <v>167</v>
      </c>
      <c r="D698" s="13" t="s">
        <v>146</v>
      </c>
      <c r="E698" s="13">
        <v>82</v>
      </c>
      <c r="F698" s="13">
        <v>0</v>
      </c>
      <c r="G698" s="13">
        <v>0</v>
      </c>
      <c r="H698" s="40">
        <f t="shared" si="110"/>
        <v>0</v>
      </c>
      <c r="I698">
        <v>0</v>
      </c>
      <c r="J698">
        <v>0</v>
      </c>
      <c r="K698">
        <v>0</v>
      </c>
      <c r="L698" s="20">
        <f t="shared" si="111"/>
        <v>0</v>
      </c>
      <c r="M698">
        <v>0</v>
      </c>
      <c r="N698">
        <v>0</v>
      </c>
      <c r="O698">
        <v>0</v>
      </c>
      <c r="P698" s="15">
        <f t="shared" si="112"/>
        <v>0</v>
      </c>
      <c r="Q698" s="15">
        <f t="shared" si="113"/>
        <v>0</v>
      </c>
      <c r="R698">
        <v>1</v>
      </c>
      <c r="S698">
        <v>1</v>
      </c>
      <c r="T698">
        <v>2</v>
      </c>
      <c r="U698">
        <v>0</v>
      </c>
      <c r="V698">
        <v>0</v>
      </c>
      <c r="W698" s="16">
        <v>3.1833333333000002</v>
      </c>
      <c r="X698" s="26">
        <f t="shared" si="114"/>
        <v>3.882113821097561E-2</v>
      </c>
      <c r="Y698" s="4">
        <v>3.25</v>
      </c>
      <c r="Z698" s="32">
        <f t="shared" si="115"/>
        <v>3.9634146341463415E-2</v>
      </c>
      <c r="AA698" s="4">
        <v>432.83</v>
      </c>
      <c r="AB698" s="26">
        <f t="shared" si="116"/>
        <v>5.2784146341463414</v>
      </c>
      <c r="AC698" s="21">
        <f t="shared" si="117"/>
        <v>7.4527609612915057E-3</v>
      </c>
      <c r="AD698" s="13">
        <v>0</v>
      </c>
      <c r="AE698" s="13">
        <v>0</v>
      </c>
      <c r="AF698" s="21" t="str">
        <f t="shared" si="118"/>
        <v xml:space="preserve"> </v>
      </c>
      <c r="AG698">
        <v>0</v>
      </c>
      <c r="AH698">
        <v>0</v>
      </c>
      <c r="AI698" s="42">
        <v>0</v>
      </c>
      <c r="AJ698" s="42">
        <v>0</v>
      </c>
      <c r="AK698" s="42">
        <v>0</v>
      </c>
      <c r="AL698" s="42">
        <v>0</v>
      </c>
      <c r="AM698" s="42">
        <v>2</v>
      </c>
      <c r="AN698" s="42">
        <v>1</v>
      </c>
      <c r="AO698">
        <v>0</v>
      </c>
      <c r="AP698">
        <v>1</v>
      </c>
      <c r="AQ698" s="31">
        <f t="shared" si="119"/>
        <v>0</v>
      </c>
      <c r="AR698">
        <v>-10.57</v>
      </c>
      <c r="AS698">
        <v>0</v>
      </c>
      <c r="AT698">
        <v>0</v>
      </c>
      <c r="AU698" s="16">
        <f t="shared" si="120"/>
        <v>-18.461538461538463</v>
      </c>
      <c r="AV698" s="4">
        <v>0</v>
      </c>
      <c r="AW698" s="4">
        <v>-4.97</v>
      </c>
    </row>
    <row r="699" spans="1:49" x14ac:dyDescent="0.2">
      <c r="A699" s="13" t="s">
        <v>143</v>
      </c>
      <c r="B699" s="13" t="s">
        <v>2437</v>
      </c>
      <c r="C699" s="1" t="s">
        <v>167</v>
      </c>
      <c r="D699" s="13" t="s">
        <v>173</v>
      </c>
      <c r="E699" s="13">
        <v>58</v>
      </c>
      <c r="F699" s="13">
        <v>0</v>
      </c>
      <c r="G699" s="13">
        <v>0</v>
      </c>
      <c r="H699" s="40">
        <f t="shared" si="110"/>
        <v>0</v>
      </c>
      <c r="I699">
        <v>0</v>
      </c>
      <c r="J699">
        <v>0</v>
      </c>
      <c r="K699">
        <v>0</v>
      </c>
      <c r="L699" s="20">
        <f t="shared" si="111"/>
        <v>0</v>
      </c>
      <c r="M699">
        <v>2</v>
      </c>
      <c r="N699">
        <v>0</v>
      </c>
      <c r="O699">
        <v>0</v>
      </c>
      <c r="P699" s="15">
        <f t="shared" si="112"/>
        <v>0</v>
      </c>
      <c r="Q699" s="15">
        <f t="shared" si="113"/>
        <v>0</v>
      </c>
      <c r="R699">
        <v>17</v>
      </c>
      <c r="S699">
        <v>21</v>
      </c>
      <c r="T699">
        <v>6</v>
      </c>
      <c r="U699">
        <v>4</v>
      </c>
      <c r="V699">
        <v>1</v>
      </c>
      <c r="W699" s="16">
        <v>133.5</v>
      </c>
      <c r="X699" s="26">
        <f t="shared" si="114"/>
        <v>2.3017241379310347</v>
      </c>
      <c r="Y699" s="4">
        <v>136.55000000000001</v>
      </c>
      <c r="Z699" s="32">
        <f t="shared" si="115"/>
        <v>2.3543103448275864</v>
      </c>
      <c r="AA699" s="4">
        <v>152.88</v>
      </c>
      <c r="AB699" s="26">
        <f t="shared" si="116"/>
        <v>2.6358620689655172</v>
      </c>
      <c r="AC699" s="21">
        <f t="shared" si="117"/>
        <v>0.47178937912448604</v>
      </c>
      <c r="AD699" s="1"/>
      <c r="AE699" s="1"/>
      <c r="AF699" s="21" t="str">
        <f t="shared" si="118"/>
        <v xml:space="preserve"> </v>
      </c>
      <c r="AG699">
        <v>0</v>
      </c>
      <c r="AH699">
        <v>17</v>
      </c>
      <c r="AI699" s="42">
        <v>13</v>
      </c>
      <c r="AJ699" s="42">
        <v>100</v>
      </c>
      <c r="AK699" s="42">
        <v>4</v>
      </c>
      <c r="AL699" s="42">
        <v>51</v>
      </c>
      <c r="AM699" s="42">
        <v>57</v>
      </c>
      <c r="AN699" s="42">
        <v>5</v>
      </c>
      <c r="AO699">
        <v>13</v>
      </c>
      <c r="AP699">
        <v>113</v>
      </c>
      <c r="AQ699" s="31">
        <f t="shared" si="119"/>
        <v>0.10317460317460317</v>
      </c>
      <c r="AR699">
        <v>-1.49</v>
      </c>
      <c r="AS699">
        <v>0</v>
      </c>
      <c r="AT699">
        <v>1</v>
      </c>
      <c r="AU699" s="16">
        <f t="shared" si="120"/>
        <v>-89.198095935554733</v>
      </c>
      <c r="AV699" s="4">
        <v>5.13</v>
      </c>
      <c r="AW699" s="4">
        <v>-0.47</v>
      </c>
    </row>
    <row r="700" spans="1:49" x14ac:dyDescent="0.2">
      <c r="A700" s="13" t="s">
        <v>2442</v>
      </c>
      <c r="B700" s="13" t="s">
        <v>2443</v>
      </c>
      <c r="C700" s="1" t="s">
        <v>190</v>
      </c>
      <c r="D700" s="13" t="s">
        <v>173</v>
      </c>
      <c r="E700" s="13">
        <v>4</v>
      </c>
      <c r="F700" s="13">
        <v>0</v>
      </c>
      <c r="G700" s="13">
        <v>0</v>
      </c>
      <c r="H700" s="40">
        <f t="shared" si="110"/>
        <v>0</v>
      </c>
      <c r="I700">
        <v>0</v>
      </c>
      <c r="J700">
        <v>0</v>
      </c>
      <c r="K700">
        <v>0</v>
      </c>
      <c r="L700" s="20">
        <f t="shared" si="111"/>
        <v>0</v>
      </c>
      <c r="M700">
        <v>0</v>
      </c>
      <c r="N700">
        <v>0</v>
      </c>
      <c r="O700">
        <v>0</v>
      </c>
      <c r="P700" s="15">
        <f t="shared" si="112"/>
        <v>0</v>
      </c>
      <c r="Q700" s="15">
        <f t="shared" si="113"/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s="16">
        <v>8.3333333300000006E-2</v>
      </c>
      <c r="X700" s="26">
        <f t="shared" si="114"/>
        <v>2.0833333325000002E-2</v>
      </c>
      <c r="Y700" s="4">
        <v>0</v>
      </c>
      <c r="Z700" s="32">
        <f t="shared" si="115"/>
        <v>0</v>
      </c>
      <c r="AA700" s="4">
        <v>24.58</v>
      </c>
      <c r="AB700" s="26">
        <f t="shared" si="116"/>
        <v>6.1449999999999996</v>
      </c>
      <c r="AC700" s="21">
        <f t="shared" si="117"/>
        <v>0</v>
      </c>
      <c r="AD700" s="1"/>
      <c r="AE700" s="1"/>
      <c r="AF700" s="21" t="str">
        <f t="shared" si="118"/>
        <v xml:space="preserve"> </v>
      </c>
      <c r="AG700">
        <v>0</v>
      </c>
      <c r="AH700">
        <v>0</v>
      </c>
      <c r="AI700" s="42">
        <v>0</v>
      </c>
      <c r="AJ700" s="42">
        <v>0</v>
      </c>
      <c r="AK700" s="42">
        <v>0</v>
      </c>
      <c r="AL700" s="42">
        <v>0</v>
      </c>
      <c r="AM700" s="42">
        <v>0</v>
      </c>
      <c r="AN700" s="42">
        <v>0</v>
      </c>
      <c r="AO700">
        <v>0</v>
      </c>
      <c r="AP700">
        <v>0</v>
      </c>
      <c r="AQ700" s="31">
        <f t="shared" si="119"/>
        <v>0</v>
      </c>
      <c r="AR700"/>
      <c r="AS700">
        <v>0</v>
      </c>
      <c r="AT700">
        <v>0</v>
      </c>
      <c r="AU700" s="16">
        <f t="shared" si="120"/>
        <v>0</v>
      </c>
    </row>
    <row r="701" spans="1:49" x14ac:dyDescent="0.2">
      <c r="A701" s="13" t="s">
        <v>262</v>
      </c>
      <c r="B701" s="13" t="s">
        <v>2445</v>
      </c>
      <c r="C701" s="1" t="s">
        <v>270</v>
      </c>
      <c r="D701" s="13" t="s">
        <v>173</v>
      </c>
      <c r="E701" s="13">
        <v>44</v>
      </c>
      <c r="F701" s="13">
        <v>0</v>
      </c>
      <c r="G701" s="13">
        <v>0</v>
      </c>
      <c r="H701" s="40">
        <f t="shared" si="110"/>
        <v>0</v>
      </c>
      <c r="I701">
        <v>0</v>
      </c>
      <c r="J701">
        <v>0</v>
      </c>
      <c r="K701">
        <v>0</v>
      </c>
      <c r="L701" s="20">
        <f t="shared" si="111"/>
        <v>0</v>
      </c>
      <c r="M701">
        <v>2</v>
      </c>
      <c r="N701">
        <v>0</v>
      </c>
      <c r="O701">
        <v>0</v>
      </c>
      <c r="P701" s="15">
        <f t="shared" si="112"/>
        <v>0</v>
      </c>
      <c r="Q701" s="15">
        <f t="shared" si="113"/>
        <v>0</v>
      </c>
      <c r="R701">
        <v>10</v>
      </c>
      <c r="S701">
        <v>1</v>
      </c>
      <c r="T701">
        <v>2</v>
      </c>
      <c r="U701">
        <v>0</v>
      </c>
      <c r="V701">
        <v>0</v>
      </c>
      <c r="W701" s="16">
        <v>49.0333333333</v>
      </c>
      <c r="X701" s="26">
        <f t="shared" si="114"/>
        <v>1.1143939393931819</v>
      </c>
      <c r="Y701" s="4">
        <v>46.21</v>
      </c>
      <c r="Z701" s="32">
        <f t="shared" si="115"/>
        <v>1.0502272727272728</v>
      </c>
      <c r="AA701" s="4">
        <v>154.08000000000001</v>
      </c>
      <c r="AB701" s="26">
        <f t="shared" si="116"/>
        <v>3.5018181818181819</v>
      </c>
      <c r="AC701" s="21">
        <f t="shared" si="117"/>
        <v>0.23071546257926007</v>
      </c>
      <c r="AD701" s="1"/>
      <c r="AE701" s="1"/>
      <c r="AF701" s="21" t="str">
        <f t="shared" si="118"/>
        <v xml:space="preserve"> </v>
      </c>
      <c r="AG701">
        <v>0</v>
      </c>
      <c r="AH701">
        <v>6</v>
      </c>
      <c r="AI701" s="42">
        <v>5</v>
      </c>
      <c r="AJ701" s="42">
        <v>27</v>
      </c>
      <c r="AK701" s="42">
        <v>1</v>
      </c>
      <c r="AL701" s="42">
        <v>15</v>
      </c>
      <c r="AM701" s="42">
        <v>25</v>
      </c>
      <c r="AN701" s="42">
        <v>0</v>
      </c>
      <c r="AO701">
        <v>3</v>
      </c>
      <c r="AP701">
        <v>41</v>
      </c>
      <c r="AQ701" s="31">
        <f t="shared" si="119"/>
        <v>6.8181818181818177E-2</v>
      </c>
      <c r="AR701">
        <v>-5.76</v>
      </c>
      <c r="AS701">
        <v>0</v>
      </c>
      <c r="AT701">
        <v>0</v>
      </c>
      <c r="AU701" s="16">
        <f t="shared" si="120"/>
        <v>-86.994157108850899</v>
      </c>
      <c r="AV701" s="4">
        <v>7.69</v>
      </c>
      <c r="AW701" s="4">
        <v>-1.03</v>
      </c>
    </row>
    <row r="702" spans="1:49" x14ac:dyDescent="0.2">
      <c r="A702" s="13" t="s">
        <v>1348</v>
      </c>
      <c r="B702" s="13" t="s">
        <v>2449</v>
      </c>
      <c r="C702" s="1" t="s">
        <v>190</v>
      </c>
      <c r="D702" s="13" t="s">
        <v>173</v>
      </c>
      <c r="E702" s="13">
        <v>39</v>
      </c>
      <c r="F702" s="13">
        <v>0</v>
      </c>
      <c r="G702" s="13">
        <v>0</v>
      </c>
      <c r="H702" s="40">
        <f t="shared" si="110"/>
        <v>0</v>
      </c>
      <c r="I702">
        <v>0</v>
      </c>
      <c r="J702">
        <v>0</v>
      </c>
      <c r="K702">
        <v>0</v>
      </c>
      <c r="L702" s="20">
        <f t="shared" si="111"/>
        <v>0</v>
      </c>
      <c r="M702">
        <v>0</v>
      </c>
      <c r="N702">
        <v>0</v>
      </c>
      <c r="O702">
        <v>0</v>
      </c>
      <c r="P702" s="15">
        <f t="shared" si="112"/>
        <v>0</v>
      </c>
      <c r="Q702" s="15">
        <f t="shared" si="113"/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 s="16">
        <v>6.2833333332999999</v>
      </c>
      <c r="X702" s="26">
        <f t="shared" si="114"/>
        <v>0.16111111111025642</v>
      </c>
      <c r="Y702" s="4">
        <v>4.67</v>
      </c>
      <c r="Z702" s="32">
        <f t="shared" si="115"/>
        <v>0.11974358974358974</v>
      </c>
      <c r="AA702" s="4">
        <v>201.07</v>
      </c>
      <c r="AB702" s="26">
        <f t="shared" si="116"/>
        <v>5.1556410256410254</v>
      </c>
      <c r="AC702" s="21">
        <f t="shared" si="117"/>
        <v>2.2698551569942646E-2</v>
      </c>
      <c r="AD702" s="1"/>
      <c r="AE702" s="1"/>
      <c r="AF702" s="21" t="str">
        <f t="shared" si="118"/>
        <v xml:space="preserve"> </v>
      </c>
      <c r="AG702">
        <v>0</v>
      </c>
      <c r="AH702">
        <v>1</v>
      </c>
      <c r="AI702" s="42">
        <v>0</v>
      </c>
      <c r="AJ702" s="42">
        <v>3</v>
      </c>
      <c r="AK702" s="42">
        <v>0</v>
      </c>
      <c r="AL702" s="42">
        <v>0</v>
      </c>
      <c r="AM702" s="42">
        <v>1</v>
      </c>
      <c r="AN702" s="42">
        <v>0</v>
      </c>
      <c r="AO702">
        <v>0</v>
      </c>
      <c r="AP702">
        <v>3</v>
      </c>
      <c r="AQ702" s="31">
        <f t="shared" si="119"/>
        <v>0</v>
      </c>
      <c r="AR702">
        <v>-12.94</v>
      </c>
      <c r="AS702">
        <v>0</v>
      </c>
      <c r="AT702">
        <v>0</v>
      </c>
      <c r="AU702" s="16">
        <f t="shared" si="120"/>
        <v>-64.239828693790159</v>
      </c>
      <c r="AV702" s="4">
        <v>33.33</v>
      </c>
      <c r="AW702" s="4">
        <v>26.67</v>
      </c>
    </row>
    <row r="703" spans="1:49" x14ac:dyDescent="0.2">
      <c r="A703" s="13" t="s">
        <v>665</v>
      </c>
      <c r="B703" s="13" t="s">
        <v>2452</v>
      </c>
      <c r="C703" s="1" t="s">
        <v>292</v>
      </c>
      <c r="D703" s="13" t="s">
        <v>146</v>
      </c>
      <c r="E703" s="13">
        <v>25</v>
      </c>
      <c r="F703" s="13">
        <v>0</v>
      </c>
      <c r="G703" s="13">
        <v>0</v>
      </c>
      <c r="H703" s="40">
        <f t="shared" si="110"/>
        <v>0</v>
      </c>
      <c r="I703">
        <v>0</v>
      </c>
      <c r="J703">
        <v>0</v>
      </c>
      <c r="K703">
        <v>0</v>
      </c>
      <c r="L703" s="20">
        <f t="shared" si="111"/>
        <v>0</v>
      </c>
      <c r="M703">
        <v>0</v>
      </c>
      <c r="N703">
        <v>0</v>
      </c>
      <c r="O703">
        <v>0</v>
      </c>
      <c r="P703" s="15">
        <f t="shared" si="112"/>
        <v>0</v>
      </c>
      <c r="Q703" s="15">
        <f t="shared" si="113"/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s="16">
        <v>2.1833333333000002</v>
      </c>
      <c r="X703" s="26">
        <f t="shared" si="114"/>
        <v>8.733333333200001E-2</v>
      </c>
      <c r="Y703" s="4">
        <v>2</v>
      </c>
      <c r="Z703" s="32">
        <f t="shared" si="115"/>
        <v>0.08</v>
      </c>
      <c r="AA703" s="4">
        <v>101.87</v>
      </c>
      <c r="AB703" s="26">
        <f t="shared" si="116"/>
        <v>4.0747999999999998</v>
      </c>
      <c r="AC703" s="21">
        <f t="shared" si="117"/>
        <v>1.925483777799172E-2</v>
      </c>
      <c r="AD703" s="13">
        <v>0</v>
      </c>
      <c r="AE703" s="13">
        <v>0</v>
      </c>
      <c r="AF703" s="21" t="str">
        <f t="shared" si="118"/>
        <v xml:space="preserve"> </v>
      </c>
      <c r="AG703">
        <v>0</v>
      </c>
      <c r="AH703">
        <v>0</v>
      </c>
      <c r="AI703" s="42">
        <v>0</v>
      </c>
      <c r="AJ703" s="42">
        <v>0</v>
      </c>
      <c r="AK703" s="42">
        <v>0</v>
      </c>
      <c r="AL703" s="42">
        <v>4</v>
      </c>
      <c r="AM703" s="42">
        <v>1</v>
      </c>
      <c r="AN703" s="42">
        <v>0</v>
      </c>
      <c r="AO703">
        <v>0</v>
      </c>
      <c r="AP703">
        <v>3</v>
      </c>
      <c r="AQ703" s="31">
        <f t="shared" si="119"/>
        <v>0</v>
      </c>
      <c r="AR703">
        <v>-12.5</v>
      </c>
      <c r="AS703">
        <v>0</v>
      </c>
      <c r="AT703">
        <v>0</v>
      </c>
      <c r="AU703" s="16">
        <f t="shared" si="120"/>
        <v>-150</v>
      </c>
    </row>
    <row r="704" spans="1:49" x14ac:dyDescent="0.2">
      <c r="A704" s="13" t="s">
        <v>672</v>
      </c>
      <c r="B704" s="13" t="s">
        <v>2454</v>
      </c>
      <c r="C704" s="1" t="s">
        <v>206</v>
      </c>
      <c r="D704" s="13" t="s">
        <v>173</v>
      </c>
      <c r="E704" s="13">
        <v>9</v>
      </c>
      <c r="F704" s="13">
        <v>0</v>
      </c>
      <c r="G704" s="13">
        <v>0</v>
      </c>
      <c r="H704" s="40">
        <f t="shared" si="110"/>
        <v>0</v>
      </c>
      <c r="I704">
        <v>0</v>
      </c>
      <c r="J704">
        <v>0</v>
      </c>
      <c r="K704">
        <v>0</v>
      </c>
      <c r="L704" s="20">
        <f t="shared" si="111"/>
        <v>0</v>
      </c>
      <c r="M704">
        <v>0</v>
      </c>
      <c r="N704">
        <v>0</v>
      </c>
      <c r="O704">
        <v>0</v>
      </c>
      <c r="P704" s="15">
        <f t="shared" si="112"/>
        <v>0</v>
      </c>
      <c r="Q704" s="15">
        <f t="shared" si="113"/>
        <v>0</v>
      </c>
      <c r="R704">
        <v>1</v>
      </c>
      <c r="S704">
        <v>0</v>
      </c>
      <c r="T704">
        <v>1</v>
      </c>
      <c r="U704">
        <v>1</v>
      </c>
      <c r="V704">
        <v>0</v>
      </c>
      <c r="W704" s="16">
        <v>13.2166666667</v>
      </c>
      <c r="X704" s="26">
        <f t="shared" si="114"/>
        <v>1.4685185185222223</v>
      </c>
      <c r="Y704" s="4">
        <v>14.1</v>
      </c>
      <c r="Z704" s="32">
        <f t="shared" si="115"/>
        <v>1.5666666666666667</v>
      </c>
      <c r="AA704" s="4">
        <v>24.97</v>
      </c>
      <c r="AB704" s="26">
        <f t="shared" si="116"/>
        <v>2.7744444444444443</v>
      </c>
      <c r="AC704" s="21">
        <f t="shared" si="117"/>
        <v>0.3608907089838751</v>
      </c>
      <c r="AD704" s="1"/>
      <c r="AE704" s="1"/>
      <c r="AF704" s="21" t="str">
        <f t="shared" si="118"/>
        <v xml:space="preserve"> </v>
      </c>
      <c r="AG704">
        <v>0</v>
      </c>
      <c r="AH704">
        <v>2</v>
      </c>
      <c r="AI704" s="42">
        <v>2</v>
      </c>
      <c r="AJ704" s="42">
        <v>2</v>
      </c>
      <c r="AK704" s="42">
        <v>0</v>
      </c>
      <c r="AL704" s="42">
        <v>3</v>
      </c>
      <c r="AM704" s="42">
        <v>2</v>
      </c>
      <c r="AN704" s="42">
        <v>1</v>
      </c>
      <c r="AO704">
        <v>1</v>
      </c>
      <c r="AP704">
        <v>3</v>
      </c>
      <c r="AQ704" s="31">
        <f t="shared" si="119"/>
        <v>0.25</v>
      </c>
      <c r="AR704">
        <v>16.670000000000002</v>
      </c>
      <c r="AS704">
        <v>0</v>
      </c>
      <c r="AT704">
        <v>0</v>
      </c>
      <c r="AU704" s="16">
        <f t="shared" si="120"/>
        <v>-25.531914893617021</v>
      </c>
      <c r="AV704" s="4">
        <v>10</v>
      </c>
      <c r="AW704" s="4">
        <v>0.48</v>
      </c>
    </row>
    <row r="705" spans="1:49" x14ac:dyDescent="0.2">
      <c r="A705" s="13" t="s">
        <v>126</v>
      </c>
      <c r="B705" s="13" t="s">
        <v>2454</v>
      </c>
      <c r="C705" s="1" t="s">
        <v>136</v>
      </c>
      <c r="D705" s="13" t="s">
        <v>173</v>
      </c>
      <c r="E705" s="13">
        <v>81</v>
      </c>
      <c r="F705" s="13">
        <v>0</v>
      </c>
      <c r="G705" s="13">
        <v>0</v>
      </c>
      <c r="H705" s="40">
        <f t="shared" si="110"/>
        <v>0</v>
      </c>
      <c r="I705">
        <v>0</v>
      </c>
      <c r="J705">
        <v>0</v>
      </c>
      <c r="K705">
        <v>0</v>
      </c>
      <c r="L705" s="20">
        <f t="shared" si="111"/>
        <v>0</v>
      </c>
      <c r="M705">
        <v>0</v>
      </c>
      <c r="N705">
        <v>0</v>
      </c>
      <c r="O705">
        <v>1</v>
      </c>
      <c r="P705" s="15">
        <f t="shared" si="112"/>
        <v>0</v>
      </c>
      <c r="Q705" s="15">
        <f t="shared" si="113"/>
        <v>0</v>
      </c>
      <c r="R705">
        <v>7</v>
      </c>
      <c r="S705">
        <v>0</v>
      </c>
      <c r="T705">
        <v>1</v>
      </c>
      <c r="U705">
        <v>2</v>
      </c>
      <c r="V705">
        <v>1</v>
      </c>
      <c r="W705" s="16">
        <v>27.9666666667</v>
      </c>
      <c r="X705" s="26">
        <f t="shared" si="114"/>
        <v>0.34526748971234567</v>
      </c>
      <c r="Y705" s="4">
        <v>23.59</v>
      </c>
      <c r="Z705" s="32">
        <f t="shared" si="115"/>
        <v>0.29123456790123459</v>
      </c>
      <c r="AA705" s="4">
        <v>326.62</v>
      </c>
      <c r="AB705" s="26">
        <f t="shared" si="116"/>
        <v>4.0323456790123453</v>
      </c>
      <c r="AC705" s="21">
        <f t="shared" si="117"/>
        <v>6.7359584249450336E-2</v>
      </c>
      <c r="AD705" s="1"/>
      <c r="AE705" s="1"/>
      <c r="AF705" s="21" t="str">
        <f t="shared" si="118"/>
        <v xml:space="preserve"> </v>
      </c>
      <c r="AG705">
        <v>0</v>
      </c>
      <c r="AH705">
        <v>2</v>
      </c>
      <c r="AI705" s="42">
        <v>3</v>
      </c>
      <c r="AJ705" s="42">
        <v>19</v>
      </c>
      <c r="AK705" s="42">
        <v>0</v>
      </c>
      <c r="AL705" s="42">
        <v>7</v>
      </c>
      <c r="AM705" s="42">
        <v>15</v>
      </c>
      <c r="AN705" s="42">
        <v>3</v>
      </c>
      <c r="AO705">
        <v>4</v>
      </c>
      <c r="AP705">
        <v>26</v>
      </c>
      <c r="AQ705" s="31">
        <f t="shared" si="119"/>
        <v>0.13333333333333333</v>
      </c>
      <c r="AR705">
        <v>-1.6</v>
      </c>
      <c r="AS705">
        <v>0</v>
      </c>
      <c r="AT705">
        <v>0</v>
      </c>
      <c r="AU705" s="16">
        <f t="shared" si="120"/>
        <v>-94.107672742687583</v>
      </c>
      <c r="AV705" s="4">
        <v>21.05</v>
      </c>
      <c r="AW705" s="4">
        <v>16.45</v>
      </c>
    </row>
    <row r="706" spans="1:49" x14ac:dyDescent="0.2">
      <c r="A706" s="13" t="s">
        <v>423</v>
      </c>
      <c r="B706" s="13" t="s">
        <v>2454</v>
      </c>
      <c r="C706" s="13" t="s">
        <v>167</v>
      </c>
      <c r="D706" s="13" t="s">
        <v>173</v>
      </c>
      <c r="E706" s="13">
        <v>80</v>
      </c>
      <c r="F706" s="13">
        <v>0</v>
      </c>
      <c r="G706" s="13">
        <v>0</v>
      </c>
      <c r="H706" s="40">
        <f t="shared" ref="H706:H769" si="121">F706+G706</f>
        <v>0</v>
      </c>
      <c r="I706">
        <v>0</v>
      </c>
      <c r="J706">
        <v>0</v>
      </c>
      <c r="K706">
        <v>0</v>
      </c>
      <c r="L706" s="20">
        <f t="shared" ref="L706:L769" si="122">IF(AG706&gt;0,J706/(AG706/(AG706+AI706)),0)</f>
        <v>0</v>
      </c>
      <c r="M706">
        <v>5</v>
      </c>
      <c r="N706">
        <v>1</v>
      </c>
      <c r="O706">
        <v>0</v>
      </c>
      <c r="P706" s="15">
        <f t="shared" ref="P706:P769" si="123">IF(M706&gt;0,F706/M706,0)</f>
        <v>0</v>
      </c>
      <c r="Q706" s="15">
        <f t="shared" ref="Q706:Q769" si="124">IF(SUM(M706:O706)&gt;0,F706/SUM(M706:O706),0)</f>
        <v>0</v>
      </c>
      <c r="R706">
        <v>38</v>
      </c>
      <c r="S706">
        <v>15</v>
      </c>
      <c r="T706">
        <v>5</v>
      </c>
      <c r="U706">
        <v>3</v>
      </c>
      <c r="V706">
        <v>2</v>
      </c>
      <c r="W706" s="16">
        <v>215.9333333333</v>
      </c>
      <c r="X706" s="26">
        <f t="shared" ref="X706:X769" si="125">W706/E706</f>
        <v>2.6991666666662502</v>
      </c>
      <c r="Y706" s="4">
        <v>217.06</v>
      </c>
      <c r="Z706" s="32">
        <f t="shared" ref="Z706:Z769" si="126">Y706/E706</f>
        <v>2.7132499999999999</v>
      </c>
      <c r="AA706" s="4">
        <v>202.39</v>
      </c>
      <c r="AB706" s="26">
        <f t="shared" ref="AB706:AB769" si="127">AA706/E706</f>
        <v>2.5298749999999997</v>
      </c>
      <c r="AC706" s="21">
        <f t="shared" ref="AC706:AC769" si="128">IF(Z706&gt;0,Z706/(Z706+AB706),0)</f>
        <v>0.5174871856001908</v>
      </c>
      <c r="AD706" s="1"/>
      <c r="AE706" s="1"/>
      <c r="AF706" s="21" t="str">
        <f t="shared" ref="AF706:AF769" si="129">IF((AD706+AE706)&gt;0,AD706/(AD706+AE706)," ")</f>
        <v xml:space="preserve"> </v>
      </c>
      <c r="AG706">
        <v>0</v>
      </c>
      <c r="AH706">
        <v>26</v>
      </c>
      <c r="AI706" s="42">
        <v>33</v>
      </c>
      <c r="AJ706" s="42">
        <v>137</v>
      </c>
      <c r="AK706" s="42">
        <v>8</v>
      </c>
      <c r="AL706" s="42">
        <v>79</v>
      </c>
      <c r="AM706" s="42">
        <v>104</v>
      </c>
      <c r="AN706" s="42">
        <v>6</v>
      </c>
      <c r="AO706">
        <v>19</v>
      </c>
      <c r="AP706">
        <v>173</v>
      </c>
      <c r="AQ706" s="31">
        <f t="shared" ref="AQ706:AQ769" si="130">AO706/MAX(1,AO706+AP706)</f>
        <v>9.8958333333333329E-2</v>
      </c>
      <c r="AR706">
        <v>-1.52</v>
      </c>
      <c r="AS706">
        <v>0</v>
      </c>
      <c r="AT706">
        <v>0</v>
      </c>
      <c r="AU706" s="16">
        <f t="shared" ref="AU706:AU769" si="131">((AG706+AI706+AK706+AN706)-(AH706+AJ706+AL706+AM706))/MAX(1,Y706)*60</f>
        <v>-82.649958536810104</v>
      </c>
      <c r="AV706" s="4">
        <v>3.6</v>
      </c>
      <c r="AW706" s="4">
        <v>-2.4</v>
      </c>
    </row>
    <row r="707" spans="1:49" x14ac:dyDescent="0.2">
      <c r="A707" s="13" t="s">
        <v>2459</v>
      </c>
      <c r="B707" s="13" t="s">
        <v>2460</v>
      </c>
      <c r="C707" s="1" t="s">
        <v>264</v>
      </c>
      <c r="D707" s="13" t="s">
        <v>207</v>
      </c>
      <c r="E707" s="13">
        <v>75</v>
      </c>
      <c r="F707" s="13">
        <v>0</v>
      </c>
      <c r="G707" s="13">
        <v>2</v>
      </c>
      <c r="H707" s="40">
        <f t="shared" si="121"/>
        <v>2</v>
      </c>
      <c r="I707">
        <v>0</v>
      </c>
      <c r="J707">
        <v>2</v>
      </c>
      <c r="K707">
        <v>0</v>
      </c>
      <c r="L707" s="20">
        <f t="shared" si="122"/>
        <v>16</v>
      </c>
      <c r="M707">
        <v>4</v>
      </c>
      <c r="N707">
        <v>0</v>
      </c>
      <c r="O707">
        <v>2</v>
      </c>
      <c r="P707" s="15">
        <f t="shared" si="123"/>
        <v>0</v>
      </c>
      <c r="Q707" s="15">
        <f t="shared" si="124"/>
        <v>0</v>
      </c>
      <c r="R707">
        <v>7</v>
      </c>
      <c r="S707">
        <v>0</v>
      </c>
      <c r="T707">
        <v>1</v>
      </c>
      <c r="U707">
        <v>1</v>
      </c>
      <c r="V707">
        <v>7</v>
      </c>
      <c r="W707" s="16">
        <v>84.8</v>
      </c>
      <c r="X707" s="26">
        <f t="shared" si="125"/>
        <v>1.1306666666666667</v>
      </c>
      <c r="Y707" s="4">
        <v>75.48</v>
      </c>
      <c r="Z707" s="32">
        <f t="shared" si="126"/>
        <v>1.0064</v>
      </c>
      <c r="AA707" s="4">
        <v>304.57</v>
      </c>
      <c r="AB707" s="26">
        <f t="shared" si="127"/>
        <v>4.0609333333333328</v>
      </c>
      <c r="AC707" s="21">
        <f t="shared" si="128"/>
        <v>0.19860544665175636</v>
      </c>
      <c r="AD707" s="13">
        <v>2</v>
      </c>
      <c r="AE707" s="13">
        <v>7</v>
      </c>
      <c r="AF707" s="21">
        <f t="shared" si="129"/>
        <v>0.22222222222222221</v>
      </c>
      <c r="AG707">
        <v>2</v>
      </c>
      <c r="AH707">
        <v>7</v>
      </c>
      <c r="AI707" s="42">
        <v>14</v>
      </c>
      <c r="AJ707" s="42">
        <v>46</v>
      </c>
      <c r="AK707" s="42">
        <v>4</v>
      </c>
      <c r="AL707" s="42">
        <v>29</v>
      </c>
      <c r="AM707" s="42">
        <v>36</v>
      </c>
      <c r="AN707" s="42">
        <v>4</v>
      </c>
      <c r="AO707">
        <v>13</v>
      </c>
      <c r="AP707">
        <v>50</v>
      </c>
      <c r="AQ707" s="31">
        <f t="shared" si="130"/>
        <v>0.20634920634920634</v>
      </c>
      <c r="AR707">
        <v>10.15</v>
      </c>
      <c r="AS707">
        <v>0</v>
      </c>
      <c r="AT707">
        <v>0</v>
      </c>
      <c r="AU707" s="16">
        <f t="shared" si="131"/>
        <v>-74.721780604133542</v>
      </c>
      <c r="AV707" s="4">
        <v>22.22</v>
      </c>
      <c r="AW707" s="4">
        <v>14.16</v>
      </c>
    </row>
    <row r="708" spans="1:49" x14ac:dyDescent="0.2">
      <c r="A708" s="13" t="s">
        <v>661</v>
      </c>
      <c r="B708" s="13" t="s">
        <v>1266</v>
      </c>
      <c r="C708" s="1" t="s">
        <v>554</v>
      </c>
      <c r="D708" s="13" t="s">
        <v>129</v>
      </c>
      <c r="E708" s="13">
        <v>38</v>
      </c>
      <c r="F708" s="13">
        <v>0</v>
      </c>
      <c r="G708" s="13">
        <v>0</v>
      </c>
      <c r="H708" s="40">
        <f t="shared" si="121"/>
        <v>0</v>
      </c>
      <c r="I708">
        <v>0</v>
      </c>
      <c r="J708">
        <v>0</v>
      </c>
      <c r="K708">
        <v>0</v>
      </c>
      <c r="L708" s="20">
        <f t="shared" si="122"/>
        <v>0</v>
      </c>
      <c r="M708">
        <v>0</v>
      </c>
      <c r="N708">
        <v>0</v>
      </c>
      <c r="O708">
        <v>0</v>
      </c>
      <c r="P708" s="15">
        <f t="shared" si="123"/>
        <v>0</v>
      </c>
      <c r="Q708" s="15">
        <f t="shared" si="124"/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s="16">
        <v>0</v>
      </c>
      <c r="X708" s="26">
        <f t="shared" si="125"/>
        <v>0</v>
      </c>
      <c r="Y708" s="4">
        <v>0</v>
      </c>
      <c r="Z708" s="32">
        <f t="shared" si="126"/>
        <v>0</v>
      </c>
      <c r="AA708" s="4">
        <v>154.19999999999999</v>
      </c>
      <c r="AB708" s="26">
        <f t="shared" si="127"/>
        <v>4.0578947368421048</v>
      </c>
      <c r="AC708" s="21">
        <f t="shared" si="128"/>
        <v>0</v>
      </c>
      <c r="AD708" s="13">
        <v>0</v>
      </c>
      <c r="AE708" s="13">
        <v>0</v>
      </c>
      <c r="AF708" s="21" t="str">
        <f t="shared" si="129"/>
        <v xml:space="preserve"> </v>
      </c>
      <c r="AG708">
        <v>0</v>
      </c>
      <c r="AH708">
        <v>0</v>
      </c>
      <c r="AI708" s="42">
        <v>0</v>
      </c>
      <c r="AJ708" s="42">
        <v>0</v>
      </c>
      <c r="AK708" s="42">
        <v>0</v>
      </c>
      <c r="AL708" s="42">
        <v>0</v>
      </c>
      <c r="AM708" s="42">
        <v>0</v>
      </c>
      <c r="AN708" s="42">
        <v>0</v>
      </c>
      <c r="AO708">
        <v>0</v>
      </c>
      <c r="AP708">
        <v>0</v>
      </c>
      <c r="AQ708" s="31">
        <f t="shared" si="130"/>
        <v>0</v>
      </c>
      <c r="AR708"/>
      <c r="AS708">
        <v>0</v>
      </c>
      <c r="AT708">
        <v>0</v>
      </c>
      <c r="AU708" s="16">
        <f t="shared" si="131"/>
        <v>0</v>
      </c>
    </row>
    <row r="709" spans="1:49" x14ac:dyDescent="0.2">
      <c r="A709" s="13" t="s">
        <v>1664</v>
      </c>
      <c r="B709" s="13" t="s">
        <v>2463</v>
      </c>
      <c r="C709" s="1" t="s">
        <v>153</v>
      </c>
      <c r="D709" s="13" t="s">
        <v>173</v>
      </c>
      <c r="E709" s="13">
        <v>82</v>
      </c>
      <c r="F709" s="13">
        <v>0</v>
      </c>
      <c r="G709" s="13">
        <v>1</v>
      </c>
      <c r="H709" s="40">
        <f t="shared" si="121"/>
        <v>1</v>
      </c>
      <c r="I709">
        <v>0</v>
      </c>
      <c r="J709">
        <v>1</v>
      </c>
      <c r="K709">
        <v>0</v>
      </c>
      <c r="L709" s="20">
        <f t="shared" si="122"/>
        <v>26</v>
      </c>
      <c r="M709">
        <v>1</v>
      </c>
      <c r="N709">
        <v>0</v>
      </c>
      <c r="O709">
        <v>0</v>
      </c>
      <c r="P709" s="15">
        <f t="shared" si="123"/>
        <v>0</v>
      </c>
      <c r="Q709" s="15">
        <f t="shared" si="124"/>
        <v>0</v>
      </c>
      <c r="R709">
        <v>26</v>
      </c>
      <c r="S709">
        <v>9</v>
      </c>
      <c r="T709">
        <v>2</v>
      </c>
      <c r="U709">
        <v>9</v>
      </c>
      <c r="V709">
        <v>1</v>
      </c>
      <c r="W709" s="16">
        <v>258.78333333329999</v>
      </c>
      <c r="X709" s="26">
        <f t="shared" si="125"/>
        <v>3.155894308942683</v>
      </c>
      <c r="Y709" s="4">
        <v>253.42</v>
      </c>
      <c r="Z709" s="32">
        <f t="shared" si="126"/>
        <v>3.0904878048780486</v>
      </c>
      <c r="AA709" s="4">
        <v>201.07</v>
      </c>
      <c r="AB709" s="26">
        <f t="shared" si="127"/>
        <v>2.4520731707317074</v>
      </c>
      <c r="AC709" s="21">
        <f t="shared" si="128"/>
        <v>0.55759202622719961</v>
      </c>
      <c r="AD709" s="1"/>
      <c r="AE709" s="1"/>
      <c r="AF709" s="21" t="str">
        <f t="shared" si="129"/>
        <v xml:space="preserve"> </v>
      </c>
      <c r="AG709">
        <v>1</v>
      </c>
      <c r="AH709">
        <v>30</v>
      </c>
      <c r="AI709" s="42">
        <v>25</v>
      </c>
      <c r="AJ709" s="42">
        <v>255</v>
      </c>
      <c r="AK709" s="42">
        <v>2</v>
      </c>
      <c r="AL709" s="42">
        <v>106</v>
      </c>
      <c r="AM709" s="42">
        <v>110</v>
      </c>
      <c r="AN709" s="42">
        <v>7</v>
      </c>
      <c r="AO709">
        <v>20</v>
      </c>
      <c r="AP709">
        <v>268</v>
      </c>
      <c r="AQ709" s="31">
        <f t="shared" si="130"/>
        <v>6.9444444444444448E-2</v>
      </c>
      <c r="AR709">
        <v>-8.7899999999999991</v>
      </c>
      <c r="AS709">
        <v>0</v>
      </c>
      <c r="AT709">
        <v>1</v>
      </c>
      <c r="AU709" s="16">
        <f t="shared" si="131"/>
        <v>-110.33067634756532</v>
      </c>
      <c r="AV709" s="4">
        <v>4.37</v>
      </c>
      <c r="AW709" s="4">
        <v>-4.3600000000000003</v>
      </c>
    </row>
    <row r="710" spans="1:49" x14ac:dyDescent="0.2">
      <c r="A710" s="13" t="s">
        <v>616</v>
      </c>
      <c r="B710" s="13" t="s">
        <v>2465</v>
      </c>
      <c r="C710" s="1" t="s">
        <v>322</v>
      </c>
      <c r="D710" s="13" t="s">
        <v>173</v>
      </c>
      <c r="E710" s="13">
        <v>82</v>
      </c>
      <c r="F710" s="13">
        <v>0</v>
      </c>
      <c r="G710" s="13">
        <v>1</v>
      </c>
      <c r="H710" s="40">
        <f t="shared" si="121"/>
        <v>1</v>
      </c>
      <c r="I710">
        <v>0</v>
      </c>
      <c r="J710">
        <v>0</v>
      </c>
      <c r="K710">
        <v>1</v>
      </c>
      <c r="L710" s="20">
        <f t="shared" si="122"/>
        <v>0</v>
      </c>
      <c r="M710">
        <v>2</v>
      </c>
      <c r="N710">
        <v>1</v>
      </c>
      <c r="O710">
        <v>1</v>
      </c>
      <c r="P710" s="15">
        <f t="shared" si="123"/>
        <v>0</v>
      </c>
      <c r="Q710" s="15">
        <f t="shared" si="124"/>
        <v>0</v>
      </c>
      <c r="R710">
        <v>27</v>
      </c>
      <c r="S710">
        <v>11</v>
      </c>
      <c r="T710">
        <v>5</v>
      </c>
      <c r="U710">
        <v>8</v>
      </c>
      <c r="V710">
        <v>3</v>
      </c>
      <c r="W710" s="16">
        <v>149.13333333329999</v>
      </c>
      <c r="X710" s="26">
        <f t="shared" si="125"/>
        <v>1.8186991869914633</v>
      </c>
      <c r="Y710" s="4">
        <v>143.69999999999999</v>
      </c>
      <c r="Z710" s="32">
        <f t="shared" si="126"/>
        <v>1.7524390243902437</v>
      </c>
      <c r="AA710" s="4">
        <v>204.76</v>
      </c>
      <c r="AB710" s="26">
        <f t="shared" si="127"/>
        <v>2.4970731707317073</v>
      </c>
      <c r="AC710" s="21">
        <f t="shared" si="128"/>
        <v>0.41238592664868279</v>
      </c>
      <c r="AD710" s="1"/>
      <c r="AE710" s="1"/>
      <c r="AF710" s="21" t="str">
        <f t="shared" si="129"/>
        <v xml:space="preserve"> </v>
      </c>
      <c r="AG710">
        <v>1</v>
      </c>
      <c r="AH710">
        <v>16</v>
      </c>
      <c r="AI710" s="42">
        <v>22</v>
      </c>
      <c r="AJ710" s="42">
        <v>120</v>
      </c>
      <c r="AK710" s="42">
        <v>7</v>
      </c>
      <c r="AL710" s="42">
        <v>43</v>
      </c>
      <c r="AM710" s="42">
        <v>69</v>
      </c>
      <c r="AN710" s="42">
        <v>6</v>
      </c>
      <c r="AO710">
        <v>24</v>
      </c>
      <c r="AP710">
        <v>111</v>
      </c>
      <c r="AQ710" s="31">
        <f t="shared" si="130"/>
        <v>0.17777777777777778</v>
      </c>
      <c r="AR710">
        <v>4.8100000000000005</v>
      </c>
      <c r="AS710">
        <v>0</v>
      </c>
      <c r="AT710">
        <v>2</v>
      </c>
      <c r="AU710" s="16">
        <f t="shared" si="131"/>
        <v>-88.51774530271399</v>
      </c>
      <c r="AV710" s="4">
        <v>11.49</v>
      </c>
      <c r="AW710" s="4">
        <v>6.54</v>
      </c>
    </row>
    <row r="711" spans="1:49" x14ac:dyDescent="0.2">
      <c r="A711" s="13" t="s">
        <v>567</v>
      </c>
      <c r="B711" s="13" t="s">
        <v>2466</v>
      </c>
      <c r="C711" s="1" t="s">
        <v>409</v>
      </c>
      <c r="D711" s="13" t="s">
        <v>129</v>
      </c>
      <c r="E711" s="13">
        <v>82</v>
      </c>
      <c r="F711" s="13">
        <v>0</v>
      </c>
      <c r="G711" s="13">
        <v>0</v>
      </c>
      <c r="H711" s="40">
        <f t="shared" si="121"/>
        <v>0</v>
      </c>
      <c r="I711">
        <v>0</v>
      </c>
      <c r="J711">
        <v>0</v>
      </c>
      <c r="K711">
        <v>0</v>
      </c>
      <c r="L711" s="20">
        <f t="shared" si="122"/>
        <v>0</v>
      </c>
      <c r="M711">
        <v>7</v>
      </c>
      <c r="N711">
        <v>2</v>
      </c>
      <c r="O711">
        <v>1</v>
      </c>
      <c r="P711" s="15">
        <f t="shared" si="123"/>
        <v>0</v>
      </c>
      <c r="Q711" s="15">
        <f t="shared" si="124"/>
        <v>0</v>
      </c>
      <c r="R711">
        <v>1</v>
      </c>
      <c r="S711">
        <v>1</v>
      </c>
      <c r="T711">
        <v>2</v>
      </c>
      <c r="U711">
        <v>1</v>
      </c>
      <c r="V711">
        <v>2</v>
      </c>
      <c r="W711" s="16">
        <v>60.05</v>
      </c>
      <c r="X711" s="26">
        <f t="shared" si="125"/>
        <v>0.73231707317073169</v>
      </c>
      <c r="Y711" s="4">
        <v>52.27</v>
      </c>
      <c r="Z711" s="32">
        <f t="shared" si="126"/>
        <v>0.63743902439024391</v>
      </c>
      <c r="AA711" s="4">
        <v>389.98</v>
      </c>
      <c r="AB711" s="26">
        <f t="shared" si="127"/>
        <v>4.7558536585365854</v>
      </c>
      <c r="AC711" s="21">
        <f t="shared" si="128"/>
        <v>0.11819106840022611</v>
      </c>
      <c r="AD711" s="13">
        <v>0</v>
      </c>
      <c r="AE711" s="13">
        <v>0</v>
      </c>
      <c r="AF711" s="21" t="str">
        <f t="shared" si="129"/>
        <v xml:space="preserve"> </v>
      </c>
      <c r="AG711">
        <v>0</v>
      </c>
      <c r="AH711">
        <v>4</v>
      </c>
      <c r="AI711" s="42">
        <v>14</v>
      </c>
      <c r="AJ711" s="42">
        <v>35</v>
      </c>
      <c r="AK711" s="42">
        <v>4</v>
      </c>
      <c r="AL711" s="42">
        <v>15</v>
      </c>
      <c r="AM711" s="42">
        <v>12</v>
      </c>
      <c r="AN711" s="42">
        <v>3</v>
      </c>
      <c r="AO711">
        <v>15</v>
      </c>
      <c r="AP711">
        <v>26</v>
      </c>
      <c r="AQ711" s="31">
        <f t="shared" si="130"/>
        <v>0.36585365853658536</v>
      </c>
      <c r="AR711">
        <v>22.68</v>
      </c>
      <c r="AS711">
        <v>1</v>
      </c>
      <c r="AT711">
        <v>0</v>
      </c>
      <c r="AU711" s="16">
        <f t="shared" si="131"/>
        <v>-51.654868949684328</v>
      </c>
      <c r="AV711" s="4">
        <v>5.56</v>
      </c>
      <c r="AW711" s="4">
        <v>0.97</v>
      </c>
    </row>
    <row r="712" spans="1:49" x14ac:dyDescent="0.2">
      <c r="A712" s="13" t="s">
        <v>2414</v>
      </c>
      <c r="B712" s="13" t="s">
        <v>2466</v>
      </c>
      <c r="C712" s="1" t="s">
        <v>409</v>
      </c>
      <c r="D712" s="13" t="s">
        <v>146</v>
      </c>
      <c r="E712" s="13">
        <v>82</v>
      </c>
      <c r="F712" s="13">
        <v>0</v>
      </c>
      <c r="G712" s="13">
        <v>0</v>
      </c>
      <c r="H712" s="40">
        <f t="shared" si="121"/>
        <v>0</v>
      </c>
      <c r="I712">
        <v>0</v>
      </c>
      <c r="J712">
        <v>0</v>
      </c>
      <c r="K712">
        <v>0</v>
      </c>
      <c r="L712" s="20">
        <f t="shared" si="122"/>
        <v>0</v>
      </c>
      <c r="M712">
        <v>1</v>
      </c>
      <c r="N712">
        <v>0</v>
      </c>
      <c r="O712">
        <v>1</v>
      </c>
      <c r="P712" s="15">
        <f t="shared" si="123"/>
        <v>0</v>
      </c>
      <c r="Q712" s="15">
        <f t="shared" si="124"/>
        <v>0</v>
      </c>
      <c r="R712">
        <v>3</v>
      </c>
      <c r="S712">
        <v>2</v>
      </c>
      <c r="T712">
        <v>1</v>
      </c>
      <c r="U712">
        <v>0</v>
      </c>
      <c r="V712">
        <v>3</v>
      </c>
      <c r="W712" s="16">
        <v>67.05</v>
      </c>
      <c r="X712" s="26">
        <f t="shared" si="125"/>
        <v>0.81768292682926824</v>
      </c>
      <c r="Y712" s="4">
        <v>61.7</v>
      </c>
      <c r="Z712" s="32">
        <f t="shared" si="126"/>
        <v>0.7524390243902439</v>
      </c>
      <c r="AA712" s="4">
        <v>380.54</v>
      </c>
      <c r="AB712" s="26">
        <f t="shared" si="127"/>
        <v>4.6407317073170731</v>
      </c>
      <c r="AC712" s="21">
        <f t="shared" si="128"/>
        <v>0.13951700434153402</v>
      </c>
      <c r="AD712" s="13">
        <v>23</v>
      </c>
      <c r="AE712" s="13">
        <v>52</v>
      </c>
      <c r="AF712" s="21">
        <f t="shared" si="129"/>
        <v>0.30666666666666664</v>
      </c>
      <c r="AG712">
        <v>0</v>
      </c>
      <c r="AH712">
        <v>4</v>
      </c>
      <c r="AI712" s="42">
        <v>16</v>
      </c>
      <c r="AJ712" s="42">
        <v>44</v>
      </c>
      <c r="AK712" s="42">
        <v>3</v>
      </c>
      <c r="AL712" s="42">
        <v>24</v>
      </c>
      <c r="AM712" s="42">
        <v>15</v>
      </c>
      <c r="AN712" s="42">
        <v>3</v>
      </c>
      <c r="AO712">
        <v>15</v>
      </c>
      <c r="AP712">
        <v>40</v>
      </c>
      <c r="AQ712" s="31">
        <f t="shared" si="130"/>
        <v>0.27272727272727271</v>
      </c>
      <c r="AR712">
        <v>12.83</v>
      </c>
      <c r="AS712">
        <v>3</v>
      </c>
      <c r="AT712">
        <v>0</v>
      </c>
      <c r="AU712" s="16">
        <f t="shared" si="131"/>
        <v>-63.209076175040515</v>
      </c>
      <c r="AV712" s="4">
        <v>6.67</v>
      </c>
      <c r="AW712" s="4">
        <v>2.2800000000000002</v>
      </c>
    </row>
    <row r="713" spans="1:49" x14ac:dyDescent="0.2">
      <c r="A713" s="13" t="s">
        <v>546</v>
      </c>
      <c r="B713" s="13" t="s">
        <v>2468</v>
      </c>
      <c r="C713" s="1" t="s">
        <v>363</v>
      </c>
      <c r="D713" s="13" t="s">
        <v>146</v>
      </c>
      <c r="E713" s="13">
        <v>71</v>
      </c>
      <c r="F713" s="13">
        <v>0</v>
      </c>
      <c r="G713" s="13">
        <v>0</v>
      </c>
      <c r="H713" s="40">
        <f t="shared" si="121"/>
        <v>0</v>
      </c>
      <c r="I713">
        <v>0</v>
      </c>
      <c r="J713">
        <v>0</v>
      </c>
      <c r="K713">
        <v>0</v>
      </c>
      <c r="L713" s="20">
        <f t="shared" si="122"/>
        <v>0</v>
      </c>
      <c r="M713">
        <v>1</v>
      </c>
      <c r="N713">
        <v>0</v>
      </c>
      <c r="O713">
        <v>0</v>
      </c>
      <c r="P713" s="15">
        <f t="shared" si="123"/>
        <v>0</v>
      </c>
      <c r="Q713" s="15">
        <f t="shared" si="124"/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s="16">
        <v>3.95</v>
      </c>
      <c r="X713" s="26">
        <f t="shared" si="125"/>
        <v>5.5633802816901411E-2</v>
      </c>
      <c r="Y713" s="4">
        <v>3.55</v>
      </c>
      <c r="Z713" s="32">
        <f t="shared" si="126"/>
        <v>4.9999999999999996E-2</v>
      </c>
      <c r="AA713" s="4">
        <v>366.15</v>
      </c>
      <c r="AB713" s="26">
        <f t="shared" si="127"/>
        <v>5.1570422535211264</v>
      </c>
      <c r="AC713" s="21">
        <f t="shared" si="128"/>
        <v>9.6023803083581279E-3</v>
      </c>
      <c r="AD713" s="13">
        <v>2</v>
      </c>
      <c r="AE713" s="13">
        <v>2</v>
      </c>
      <c r="AF713" s="21">
        <f t="shared" si="129"/>
        <v>0.5</v>
      </c>
      <c r="AG713">
        <v>0</v>
      </c>
      <c r="AH713">
        <v>0</v>
      </c>
      <c r="AI713" s="42">
        <v>4</v>
      </c>
      <c r="AJ713" s="42">
        <v>3</v>
      </c>
      <c r="AK713" s="42">
        <v>1</v>
      </c>
      <c r="AL713" s="42">
        <v>0</v>
      </c>
      <c r="AM713" s="42">
        <v>2</v>
      </c>
      <c r="AN713" s="42">
        <v>0</v>
      </c>
      <c r="AO713">
        <v>1</v>
      </c>
      <c r="AP713">
        <v>3</v>
      </c>
      <c r="AQ713" s="31">
        <f t="shared" si="130"/>
        <v>0.25</v>
      </c>
      <c r="AR713">
        <v>8.51</v>
      </c>
      <c r="AS713">
        <v>0</v>
      </c>
      <c r="AT713">
        <v>0</v>
      </c>
      <c r="AU713" s="16">
        <f t="shared" si="131"/>
        <v>0</v>
      </c>
      <c r="AV713" s="4">
        <v>16.670000000000002</v>
      </c>
      <c r="AW713" s="4">
        <v>9.26</v>
      </c>
    </row>
    <row r="714" spans="1:49" x14ac:dyDescent="0.2">
      <c r="A714" s="13" t="s">
        <v>1061</v>
      </c>
      <c r="B714" s="13" t="s">
        <v>2471</v>
      </c>
      <c r="C714" s="1" t="s">
        <v>314</v>
      </c>
      <c r="D714" s="13" t="s">
        <v>173</v>
      </c>
      <c r="E714" s="13">
        <v>82</v>
      </c>
      <c r="F714" s="13">
        <v>0</v>
      </c>
      <c r="G714" s="13">
        <v>0</v>
      </c>
      <c r="H714" s="40">
        <f t="shared" si="121"/>
        <v>0</v>
      </c>
      <c r="I714">
        <v>0</v>
      </c>
      <c r="J714">
        <v>0</v>
      </c>
      <c r="K714">
        <v>0</v>
      </c>
      <c r="L714" s="20">
        <f t="shared" si="122"/>
        <v>0</v>
      </c>
      <c r="M714">
        <v>2</v>
      </c>
      <c r="N714">
        <v>0</v>
      </c>
      <c r="O714">
        <v>2</v>
      </c>
      <c r="P714" s="15">
        <f t="shared" si="123"/>
        <v>0</v>
      </c>
      <c r="Q714" s="15">
        <f t="shared" si="124"/>
        <v>0</v>
      </c>
      <c r="R714">
        <v>37</v>
      </c>
      <c r="S714">
        <v>24</v>
      </c>
      <c r="T714">
        <v>4</v>
      </c>
      <c r="U714">
        <v>2</v>
      </c>
      <c r="V714">
        <v>0</v>
      </c>
      <c r="W714" s="16">
        <v>209.9</v>
      </c>
      <c r="X714" s="26">
        <f t="shared" si="125"/>
        <v>2.5597560975609759</v>
      </c>
      <c r="Y714" s="4">
        <v>197.42</v>
      </c>
      <c r="Z714" s="32">
        <f t="shared" si="126"/>
        <v>2.4075609756097558</v>
      </c>
      <c r="AA714" s="4">
        <v>203.38</v>
      </c>
      <c r="AB714" s="26">
        <f t="shared" si="127"/>
        <v>2.4802439024390242</v>
      </c>
      <c r="AC714" s="21">
        <f t="shared" si="128"/>
        <v>0.49256487025948109</v>
      </c>
      <c r="AD714" s="1"/>
      <c r="AE714" s="1"/>
      <c r="AF714" s="21" t="str">
        <f t="shared" si="129"/>
        <v xml:space="preserve"> </v>
      </c>
      <c r="AG714">
        <v>3</v>
      </c>
      <c r="AH714">
        <v>18</v>
      </c>
      <c r="AI714" s="42">
        <v>34</v>
      </c>
      <c r="AJ714" s="42">
        <v>157</v>
      </c>
      <c r="AK714" s="42">
        <v>8</v>
      </c>
      <c r="AL714" s="42">
        <v>75</v>
      </c>
      <c r="AM714" s="42">
        <v>96</v>
      </c>
      <c r="AN714" s="42">
        <v>5</v>
      </c>
      <c r="AO714">
        <v>33</v>
      </c>
      <c r="AP714">
        <v>180</v>
      </c>
      <c r="AQ714" s="31">
        <f t="shared" si="130"/>
        <v>0.15492957746478872</v>
      </c>
      <c r="AR714">
        <v>0.31</v>
      </c>
      <c r="AS714">
        <v>1</v>
      </c>
      <c r="AT714">
        <v>1</v>
      </c>
      <c r="AU714" s="16">
        <f t="shared" si="131"/>
        <v>-89.960490325195025</v>
      </c>
      <c r="AV714" s="4">
        <v>7.33</v>
      </c>
      <c r="AW714" s="4">
        <v>-5.74</v>
      </c>
    </row>
    <row r="715" spans="1:49" x14ac:dyDescent="0.2">
      <c r="A715" s="13" t="s">
        <v>1517</v>
      </c>
      <c r="B715" s="13" t="s">
        <v>2473</v>
      </c>
      <c r="C715" s="1" t="s">
        <v>334</v>
      </c>
      <c r="D715" s="13" t="s">
        <v>129</v>
      </c>
      <c r="E715" s="13">
        <v>69</v>
      </c>
      <c r="F715" s="13">
        <v>0</v>
      </c>
      <c r="G715" s="13">
        <v>0</v>
      </c>
      <c r="H715" s="40">
        <f t="shared" si="121"/>
        <v>0</v>
      </c>
      <c r="I715">
        <v>0</v>
      </c>
      <c r="J715">
        <v>0</v>
      </c>
      <c r="K715">
        <v>0</v>
      </c>
      <c r="L715" s="20">
        <f t="shared" si="122"/>
        <v>0</v>
      </c>
      <c r="M715">
        <v>0</v>
      </c>
      <c r="N715">
        <v>0</v>
      </c>
      <c r="O715">
        <v>0</v>
      </c>
      <c r="P715" s="15">
        <f t="shared" si="123"/>
        <v>0</v>
      </c>
      <c r="Q715" s="15">
        <f t="shared" si="124"/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 s="16">
        <v>17.383333333300001</v>
      </c>
      <c r="X715" s="26">
        <f t="shared" si="125"/>
        <v>0.25193236714927536</v>
      </c>
      <c r="Y715" s="4">
        <v>14.18</v>
      </c>
      <c r="Z715" s="32">
        <f t="shared" si="126"/>
        <v>0.20550724637681159</v>
      </c>
      <c r="AA715" s="4">
        <v>310.02999999999997</v>
      </c>
      <c r="AB715" s="26">
        <f t="shared" si="127"/>
        <v>4.4931884057971008</v>
      </c>
      <c r="AC715" s="21">
        <f t="shared" si="128"/>
        <v>4.3737083988772719E-2</v>
      </c>
      <c r="AD715" s="13">
        <v>0</v>
      </c>
      <c r="AE715" s="13">
        <v>0</v>
      </c>
      <c r="AF715" s="21" t="str">
        <f t="shared" si="129"/>
        <v xml:space="preserve"> </v>
      </c>
      <c r="AG715">
        <v>0</v>
      </c>
      <c r="AH715">
        <v>1</v>
      </c>
      <c r="AI715" s="42">
        <v>1</v>
      </c>
      <c r="AJ715" s="42">
        <v>11</v>
      </c>
      <c r="AK715" s="42">
        <v>1</v>
      </c>
      <c r="AL715" s="42">
        <v>3</v>
      </c>
      <c r="AM715" s="42">
        <v>10</v>
      </c>
      <c r="AN715" s="42">
        <v>0</v>
      </c>
      <c r="AO715">
        <v>0</v>
      </c>
      <c r="AP715">
        <v>9</v>
      </c>
      <c r="AQ715" s="31">
        <f t="shared" si="130"/>
        <v>0</v>
      </c>
      <c r="AR715">
        <v>-12.79</v>
      </c>
      <c r="AS715">
        <v>0</v>
      </c>
      <c r="AT715">
        <v>1</v>
      </c>
      <c r="AU715" s="16">
        <f t="shared" si="131"/>
        <v>-97.320169252468276</v>
      </c>
      <c r="AV715" s="4">
        <v>8.33</v>
      </c>
      <c r="AW715" s="4">
        <v>2.4900000000000002</v>
      </c>
    </row>
    <row r="716" spans="1:49" x14ac:dyDescent="0.2">
      <c r="A716" s="13" t="s">
        <v>1963</v>
      </c>
      <c r="B716" s="13" t="s">
        <v>2476</v>
      </c>
      <c r="C716" s="1" t="s">
        <v>206</v>
      </c>
      <c r="D716" s="13" t="s">
        <v>173</v>
      </c>
      <c r="E716" s="13">
        <v>73</v>
      </c>
      <c r="F716" s="13">
        <v>0</v>
      </c>
      <c r="G716" s="13">
        <v>1</v>
      </c>
      <c r="H716" s="40">
        <f t="shared" si="121"/>
        <v>1</v>
      </c>
      <c r="I716">
        <v>0</v>
      </c>
      <c r="J716">
        <v>0</v>
      </c>
      <c r="K716">
        <v>1</v>
      </c>
      <c r="L716" s="20">
        <f t="shared" si="122"/>
        <v>0</v>
      </c>
      <c r="M716">
        <v>2</v>
      </c>
      <c r="N716">
        <v>4</v>
      </c>
      <c r="O716">
        <v>0</v>
      </c>
      <c r="P716" s="15">
        <f t="shared" si="123"/>
        <v>0</v>
      </c>
      <c r="Q716" s="15">
        <f t="shared" si="124"/>
        <v>0</v>
      </c>
      <c r="R716">
        <v>14</v>
      </c>
      <c r="S716">
        <v>6</v>
      </c>
      <c r="T716">
        <v>2</v>
      </c>
      <c r="U716">
        <v>6</v>
      </c>
      <c r="V716">
        <v>7</v>
      </c>
      <c r="W716" s="16">
        <v>124.9166666667</v>
      </c>
      <c r="X716" s="26">
        <f t="shared" si="125"/>
        <v>1.7111872146123288</v>
      </c>
      <c r="Y716" s="4">
        <v>123.3</v>
      </c>
      <c r="Z716" s="32">
        <f t="shared" si="126"/>
        <v>1.689041095890411</v>
      </c>
      <c r="AA716" s="4">
        <v>194.49</v>
      </c>
      <c r="AB716" s="26">
        <f t="shared" si="127"/>
        <v>2.664246575342466</v>
      </c>
      <c r="AC716" s="21">
        <f t="shared" si="128"/>
        <v>0.38799207023506083</v>
      </c>
      <c r="AD716" s="1"/>
      <c r="AE716" s="1"/>
      <c r="AF716" s="21" t="str">
        <f t="shared" si="129"/>
        <v xml:space="preserve"> </v>
      </c>
      <c r="AG716">
        <v>2</v>
      </c>
      <c r="AH716">
        <v>9</v>
      </c>
      <c r="AI716" s="42">
        <v>17</v>
      </c>
      <c r="AJ716" s="42">
        <v>83</v>
      </c>
      <c r="AK716" s="42">
        <v>5</v>
      </c>
      <c r="AL716" s="42">
        <v>47</v>
      </c>
      <c r="AM716" s="42">
        <v>34</v>
      </c>
      <c r="AN716" s="42">
        <v>2</v>
      </c>
      <c r="AO716">
        <v>13</v>
      </c>
      <c r="AP716">
        <v>79</v>
      </c>
      <c r="AQ716" s="31">
        <f t="shared" si="130"/>
        <v>0.14130434782608695</v>
      </c>
      <c r="AR716">
        <v>-3.52</v>
      </c>
      <c r="AS716">
        <v>2</v>
      </c>
      <c r="AT716">
        <v>1</v>
      </c>
      <c r="AU716" s="16">
        <f t="shared" si="131"/>
        <v>-71.532846715328475</v>
      </c>
      <c r="AV716" s="4">
        <v>3.77</v>
      </c>
      <c r="AW716" s="4">
        <v>-0.77</v>
      </c>
    </row>
    <row r="717" spans="1:49" x14ac:dyDescent="0.2">
      <c r="A717" s="13" t="s">
        <v>992</v>
      </c>
      <c r="B717" s="13" t="s">
        <v>2481</v>
      </c>
      <c r="C717" s="1" t="s">
        <v>358</v>
      </c>
      <c r="D717" s="13" t="s">
        <v>154</v>
      </c>
      <c r="E717" s="13">
        <v>57</v>
      </c>
      <c r="F717" s="13">
        <v>0</v>
      </c>
      <c r="G717" s="13">
        <v>0</v>
      </c>
      <c r="H717" s="40">
        <f t="shared" si="121"/>
        <v>0</v>
      </c>
      <c r="I717">
        <v>0</v>
      </c>
      <c r="J717">
        <v>0</v>
      </c>
      <c r="K717">
        <v>0</v>
      </c>
      <c r="L717" s="20">
        <f t="shared" si="122"/>
        <v>0</v>
      </c>
      <c r="M717">
        <v>0</v>
      </c>
      <c r="N717">
        <v>0</v>
      </c>
      <c r="O717">
        <v>0</v>
      </c>
      <c r="P717" s="15">
        <f t="shared" si="123"/>
        <v>0</v>
      </c>
      <c r="Q717" s="15">
        <f t="shared" si="124"/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s="16">
        <v>0.73333333330000006</v>
      </c>
      <c r="X717" s="26">
        <f t="shared" si="125"/>
        <v>1.2865497075438598E-2</v>
      </c>
      <c r="Y717" s="4">
        <v>0.88</v>
      </c>
      <c r="Z717" s="32">
        <f t="shared" si="126"/>
        <v>1.5438596491228071E-2</v>
      </c>
      <c r="AA717" s="4">
        <v>218.73</v>
      </c>
      <c r="AB717" s="26">
        <f t="shared" si="127"/>
        <v>3.8373684210526315</v>
      </c>
      <c r="AC717" s="21">
        <f t="shared" si="128"/>
        <v>4.0071035016620371E-3</v>
      </c>
      <c r="AD717" s="13">
        <v>0</v>
      </c>
      <c r="AE717" s="13">
        <v>0</v>
      </c>
      <c r="AF717" s="21" t="str">
        <f t="shared" si="129"/>
        <v xml:space="preserve"> </v>
      </c>
      <c r="AG717">
        <v>0</v>
      </c>
      <c r="AH717">
        <v>0</v>
      </c>
      <c r="AI717" s="42">
        <v>1</v>
      </c>
      <c r="AJ717" s="42">
        <v>0</v>
      </c>
      <c r="AK717" s="42">
        <v>0</v>
      </c>
      <c r="AL717" s="42">
        <v>0</v>
      </c>
      <c r="AM717" s="42">
        <v>0</v>
      </c>
      <c r="AN717" s="42">
        <v>0</v>
      </c>
      <c r="AO717">
        <v>0</v>
      </c>
      <c r="AP717">
        <v>0</v>
      </c>
      <c r="AQ717" s="31">
        <f t="shared" si="130"/>
        <v>0</v>
      </c>
      <c r="AR717"/>
      <c r="AS717">
        <v>0</v>
      </c>
      <c r="AT717">
        <v>1</v>
      </c>
      <c r="AU717" s="16">
        <f t="shared" si="131"/>
        <v>60</v>
      </c>
      <c r="AV717" s="4">
        <v>0</v>
      </c>
      <c r="AW717" s="4">
        <v>-2.93</v>
      </c>
    </row>
    <row r="718" spans="1:49" x14ac:dyDescent="0.2">
      <c r="A718" s="13" t="s">
        <v>1053</v>
      </c>
      <c r="B718" s="13" t="s">
        <v>2485</v>
      </c>
      <c r="C718" s="1" t="s">
        <v>398</v>
      </c>
      <c r="D718" s="13" t="s">
        <v>207</v>
      </c>
      <c r="E718" s="13">
        <v>15</v>
      </c>
      <c r="F718" s="13">
        <v>0</v>
      </c>
      <c r="G718" s="13">
        <v>0</v>
      </c>
      <c r="H718" s="40">
        <f t="shared" si="121"/>
        <v>0</v>
      </c>
      <c r="I718">
        <v>0</v>
      </c>
      <c r="J718">
        <v>0</v>
      </c>
      <c r="K718">
        <v>0</v>
      </c>
      <c r="L718" s="20">
        <f t="shared" si="122"/>
        <v>0</v>
      </c>
      <c r="M718">
        <v>1</v>
      </c>
      <c r="N718">
        <v>0</v>
      </c>
      <c r="O718">
        <v>0</v>
      </c>
      <c r="P718" s="15">
        <f t="shared" si="123"/>
        <v>0</v>
      </c>
      <c r="Q718" s="15">
        <f t="shared" si="124"/>
        <v>0</v>
      </c>
      <c r="R718">
        <v>2</v>
      </c>
      <c r="S718">
        <v>1</v>
      </c>
      <c r="T718">
        <v>0</v>
      </c>
      <c r="U718">
        <v>1</v>
      </c>
      <c r="V718">
        <v>2</v>
      </c>
      <c r="W718" s="16">
        <v>28.7833333333</v>
      </c>
      <c r="X718" s="26">
        <f t="shared" si="125"/>
        <v>1.9188888888866666</v>
      </c>
      <c r="Y718" s="4">
        <v>30.74</v>
      </c>
      <c r="Z718" s="32">
        <f t="shared" si="126"/>
        <v>2.0493333333333332</v>
      </c>
      <c r="AA718" s="4">
        <v>55.76</v>
      </c>
      <c r="AB718" s="26">
        <f t="shared" si="127"/>
        <v>3.7173333333333334</v>
      </c>
      <c r="AC718" s="21">
        <f t="shared" si="128"/>
        <v>0.35537572254335259</v>
      </c>
      <c r="AD718" s="13">
        <v>8</v>
      </c>
      <c r="AE718" s="13">
        <v>13</v>
      </c>
      <c r="AF718" s="21">
        <f t="shared" si="129"/>
        <v>0.38095238095238093</v>
      </c>
      <c r="AG718">
        <v>0</v>
      </c>
      <c r="AH718">
        <v>2</v>
      </c>
      <c r="AI718" s="42">
        <v>1</v>
      </c>
      <c r="AJ718" s="42">
        <v>19</v>
      </c>
      <c r="AK718" s="42">
        <v>0</v>
      </c>
      <c r="AL718" s="42">
        <v>10</v>
      </c>
      <c r="AM718" s="42">
        <v>13</v>
      </c>
      <c r="AN718" s="42">
        <v>2</v>
      </c>
      <c r="AO718">
        <v>1</v>
      </c>
      <c r="AP718">
        <v>18</v>
      </c>
      <c r="AQ718" s="31">
        <f t="shared" si="130"/>
        <v>5.2631578947368418E-2</v>
      </c>
      <c r="AR718">
        <v>-9.6300000000000008</v>
      </c>
      <c r="AS718">
        <v>1</v>
      </c>
      <c r="AT718">
        <v>0</v>
      </c>
      <c r="AU718" s="16">
        <f t="shared" si="131"/>
        <v>-80.026024723487311</v>
      </c>
      <c r="AV718" s="4">
        <v>3.03</v>
      </c>
      <c r="AW718" s="4">
        <v>-2.63</v>
      </c>
    </row>
    <row r="719" spans="1:49" x14ac:dyDescent="0.2">
      <c r="A719" s="13" t="s">
        <v>1221</v>
      </c>
      <c r="B719" s="13" t="s">
        <v>2485</v>
      </c>
      <c r="C719" s="1" t="s">
        <v>409</v>
      </c>
      <c r="D719" s="13" t="s">
        <v>129</v>
      </c>
      <c r="E719" s="13">
        <v>3</v>
      </c>
      <c r="F719" s="13">
        <v>0</v>
      </c>
      <c r="G719" s="13">
        <v>0</v>
      </c>
      <c r="H719" s="40">
        <f t="shared" si="121"/>
        <v>0</v>
      </c>
      <c r="I719">
        <v>0</v>
      </c>
      <c r="J719">
        <v>0</v>
      </c>
      <c r="K719">
        <v>0</v>
      </c>
      <c r="L719" s="20">
        <f t="shared" si="122"/>
        <v>0</v>
      </c>
      <c r="M719">
        <v>0</v>
      </c>
      <c r="N719">
        <v>0</v>
      </c>
      <c r="O719">
        <v>0</v>
      </c>
      <c r="P719" s="15">
        <f t="shared" si="123"/>
        <v>0</v>
      </c>
      <c r="Q719" s="15">
        <f t="shared" si="124"/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s="16">
        <v>0</v>
      </c>
      <c r="X719" s="26">
        <f t="shared" si="125"/>
        <v>0</v>
      </c>
      <c r="Y719" s="4">
        <v>0</v>
      </c>
      <c r="Z719" s="32">
        <f t="shared" si="126"/>
        <v>0</v>
      </c>
      <c r="AA719" s="4">
        <v>18.96</v>
      </c>
      <c r="AB719" s="26">
        <f t="shared" si="127"/>
        <v>6.32</v>
      </c>
      <c r="AC719" s="21">
        <f t="shared" si="128"/>
        <v>0</v>
      </c>
      <c r="AD719" s="13">
        <v>0</v>
      </c>
      <c r="AE719" s="13">
        <v>0</v>
      </c>
      <c r="AF719" s="21" t="str">
        <f t="shared" si="129"/>
        <v xml:space="preserve"> </v>
      </c>
      <c r="AG719">
        <v>0</v>
      </c>
      <c r="AH719">
        <v>0</v>
      </c>
      <c r="AI719" s="42">
        <v>0</v>
      </c>
      <c r="AJ719" s="42">
        <v>0</v>
      </c>
      <c r="AK719" s="42">
        <v>0</v>
      </c>
      <c r="AL719" s="42">
        <v>0</v>
      </c>
      <c r="AM719" s="42">
        <v>0</v>
      </c>
      <c r="AN719" s="42">
        <v>0</v>
      </c>
      <c r="AO719">
        <v>0</v>
      </c>
      <c r="AP719">
        <v>0</v>
      </c>
      <c r="AQ719" s="31">
        <f t="shared" si="130"/>
        <v>0</v>
      </c>
      <c r="AR719"/>
      <c r="AS719">
        <v>0</v>
      </c>
      <c r="AT719">
        <v>0</v>
      </c>
      <c r="AU719" s="16">
        <f t="shared" si="131"/>
        <v>0</v>
      </c>
    </row>
    <row r="720" spans="1:49" x14ac:dyDescent="0.2">
      <c r="A720" s="13" t="s">
        <v>2488</v>
      </c>
      <c r="B720" s="13" t="s">
        <v>2489</v>
      </c>
      <c r="C720" s="1" t="s">
        <v>270</v>
      </c>
      <c r="D720" s="13" t="s">
        <v>154</v>
      </c>
      <c r="E720" s="13">
        <v>12</v>
      </c>
      <c r="F720" s="13">
        <v>0</v>
      </c>
      <c r="G720" s="13">
        <v>0</v>
      </c>
      <c r="H720" s="40">
        <f t="shared" si="121"/>
        <v>0</v>
      </c>
      <c r="I720">
        <v>0</v>
      </c>
      <c r="J720">
        <v>0</v>
      </c>
      <c r="K720">
        <v>0</v>
      </c>
      <c r="L720" s="20">
        <f t="shared" si="122"/>
        <v>0</v>
      </c>
      <c r="M720">
        <v>0</v>
      </c>
      <c r="N720">
        <v>0</v>
      </c>
      <c r="O720">
        <v>0</v>
      </c>
      <c r="P720" s="15">
        <f t="shared" si="123"/>
        <v>0</v>
      </c>
      <c r="Q720" s="15">
        <f t="shared" si="124"/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s="16">
        <v>0.83333333330000003</v>
      </c>
      <c r="X720" s="26">
        <f t="shared" si="125"/>
        <v>6.944444444166667E-2</v>
      </c>
      <c r="Y720" s="4">
        <v>1.52</v>
      </c>
      <c r="Z720" s="32">
        <f t="shared" si="126"/>
        <v>0.12666666666666668</v>
      </c>
      <c r="AA720" s="4">
        <v>49.45</v>
      </c>
      <c r="AB720" s="26">
        <f t="shared" si="127"/>
        <v>4.1208333333333336</v>
      </c>
      <c r="AC720" s="21">
        <f t="shared" si="128"/>
        <v>2.9821463606042771E-2</v>
      </c>
      <c r="AD720" s="13">
        <v>0</v>
      </c>
      <c r="AE720" s="13">
        <v>0</v>
      </c>
      <c r="AF720" s="21" t="str">
        <f t="shared" si="129"/>
        <v xml:space="preserve"> </v>
      </c>
      <c r="AG720">
        <v>0</v>
      </c>
      <c r="AH720">
        <v>0</v>
      </c>
      <c r="AI720" s="42">
        <v>0</v>
      </c>
      <c r="AJ720" s="42">
        <v>0</v>
      </c>
      <c r="AK720" s="42">
        <v>1</v>
      </c>
      <c r="AL720" s="42">
        <v>0</v>
      </c>
      <c r="AM720" s="42">
        <v>0</v>
      </c>
      <c r="AN720" s="42">
        <v>0</v>
      </c>
      <c r="AO720">
        <v>0</v>
      </c>
      <c r="AP720">
        <v>0</v>
      </c>
      <c r="AQ720" s="31">
        <f t="shared" si="130"/>
        <v>0</v>
      </c>
      <c r="AR720"/>
      <c r="AS720">
        <v>0</v>
      </c>
      <c r="AT720">
        <v>0</v>
      </c>
      <c r="AU720" s="16">
        <f t="shared" si="131"/>
        <v>39.473684210526315</v>
      </c>
      <c r="AV720" s="4">
        <v>50</v>
      </c>
      <c r="AW720" s="4">
        <v>45.92</v>
      </c>
    </row>
    <row r="721" spans="1:49" x14ac:dyDescent="0.2">
      <c r="A721" s="13" t="s">
        <v>2491</v>
      </c>
      <c r="B721" s="13" t="s">
        <v>2492</v>
      </c>
      <c r="C721" s="1" t="s">
        <v>398</v>
      </c>
      <c r="D721" s="13" t="s">
        <v>173</v>
      </c>
      <c r="E721" s="13">
        <v>51</v>
      </c>
      <c r="F721" s="13">
        <v>0</v>
      </c>
      <c r="G721" s="13">
        <v>0</v>
      </c>
      <c r="H721" s="40">
        <f t="shared" si="121"/>
        <v>0</v>
      </c>
      <c r="I721">
        <v>0</v>
      </c>
      <c r="J721">
        <v>0</v>
      </c>
      <c r="K721">
        <v>0</v>
      </c>
      <c r="L721" s="20">
        <f t="shared" si="122"/>
        <v>0</v>
      </c>
      <c r="M721">
        <v>2</v>
      </c>
      <c r="N721">
        <v>1</v>
      </c>
      <c r="O721">
        <v>0</v>
      </c>
      <c r="P721" s="15">
        <f t="shared" si="123"/>
        <v>0</v>
      </c>
      <c r="Q721" s="15">
        <f t="shared" si="124"/>
        <v>0</v>
      </c>
      <c r="R721">
        <v>2</v>
      </c>
      <c r="S721">
        <v>0</v>
      </c>
      <c r="T721">
        <v>0</v>
      </c>
      <c r="U721">
        <v>1</v>
      </c>
      <c r="V721">
        <v>0</v>
      </c>
      <c r="W721" s="16">
        <v>53.35</v>
      </c>
      <c r="X721" s="26">
        <f t="shared" si="125"/>
        <v>1.0460784313725491</v>
      </c>
      <c r="Y721" s="4">
        <v>43.08</v>
      </c>
      <c r="Z721" s="32">
        <f t="shared" si="126"/>
        <v>0.8447058823529412</v>
      </c>
      <c r="AA721" s="4">
        <v>252.19</v>
      </c>
      <c r="AB721" s="26">
        <f t="shared" si="127"/>
        <v>4.9449019607843141</v>
      </c>
      <c r="AC721" s="21">
        <f t="shared" si="128"/>
        <v>0.14590036238019438</v>
      </c>
      <c r="AD721" s="1"/>
      <c r="AE721" s="1"/>
      <c r="AF721" s="21" t="str">
        <f t="shared" si="129"/>
        <v xml:space="preserve"> </v>
      </c>
      <c r="AG721">
        <v>0</v>
      </c>
      <c r="AH721">
        <v>9</v>
      </c>
      <c r="AI721" s="42">
        <v>7</v>
      </c>
      <c r="AJ721" s="42">
        <v>25</v>
      </c>
      <c r="AK721" s="42">
        <v>2</v>
      </c>
      <c r="AL721" s="42">
        <v>14</v>
      </c>
      <c r="AM721" s="42">
        <v>15</v>
      </c>
      <c r="AN721" s="42">
        <v>1</v>
      </c>
      <c r="AO721">
        <v>5</v>
      </c>
      <c r="AP721">
        <v>40</v>
      </c>
      <c r="AQ721" s="31">
        <f t="shared" si="130"/>
        <v>0.1111111111111111</v>
      </c>
      <c r="AR721">
        <v>-1.06</v>
      </c>
      <c r="AS721">
        <v>0</v>
      </c>
      <c r="AT721">
        <v>1</v>
      </c>
      <c r="AU721" s="16">
        <f t="shared" si="131"/>
        <v>-73.816155988857943</v>
      </c>
      <c r="AV721" s="4">
        <v>12.5</v>
      </c>
      <c r="AW721" s="4">
        <v>8.15</v>
      </c>
    </row>
    <row r="722" spans="1:49" x14ac:dyDescent="0.2">
      <c r="A722" s="13" t="s">
        <v>506</v>
      </c>
      <c r="B722" s="13" t="s">
        <v>2494</v>
      </c>
      <c r="C722" s="1" t="s">
        <v>162</v>
      </c>
      <c r="D722" s="13" t="s">
        <v>146</v>
      </c>
      <c r="E722" s="13">
        <v>3</v>
      </c>
      <c r="F722" s="13">
        <v>0</v>
      </c>
      <c r="G722" s="13">
        <v>0</v>
      </c>
      <c r="H722" s="40">
        <f t="shared" si="121"/>
        <v>0</v>
      </c>
      <c r="I722">
        <v>0</v>
      </c>
      <c r="J722">
        <v>0</v>
      </c>
      <c r="K722">
        <v>0</v>
      </c>
      <c r="L722" s="20">
        <f t="shared" si="122"/>
        <v>0</v>
      </c>
      <c r="M722">
        <v>0</v>
      </c>
      <c r="N722">
        <v>0</v>
      </c>
      <c r="O722">
        <v>0</v>
      </c>
      <c r="P722" s="15">
        <f t="shared" si="123"/>
        <v>0</v>
      </c>
      <c r="Q722" s="15">
        <f t="shared" si="124"/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s="16">
        <v>0</v>
      </c>
      <c r="X722" s="26">
        <f t="shared" si="125"/>
        <v>0</v>
      </c>
      <c r="Y722" s="4">
        <v>0</v>
      </c>
      <c r="Z722" s="32">
        <f t="shared" si="126"/>
        <v>0</v>
      </c>
      <c r="AA722" s="4">
        <v>13.58</v>
      </c>
      <c r="AB722" s="26">
        <f t="shared" si="127"/>
        <v>4.5266666666666664</v>
      </c>
      <c r="AC722" s="21">
        <f t="shared" si="128"/>
        <v>0</v>
      </c>
      <c r="AD722" s="13">
        <v>0</v>
      </c>
      <c r="AE722" s="13">
        <v>0</v>
      </c>
      <c r="AF722" s="21" t="str">
        <f t="shared" si="129"/>
        <v xml:space="preserve"> </v>
      </c>
      <c r="AG722">
        <v>0</v>
      </c>
      <c r="AH722">
        <v>0</v>
      </c>
      <c r="AI722" s="42">
        <v>0</v>
      </c>
      <c r="AJ722" s="42">
        <v>0</v>
      </c>
      <c r="AK722" s="42">
        <v>0</v>
      </c>
      <c r="AL722" s="42">
        <v>0</v>
      </c>
      <c r="AM722" s="42">
        <v>0</v>
      </c>
      <c r="AN722" s="42">
        <v>0</v>
      </c>
      <c r="AO722">
        <v>0</v>
      </c>
      <c r="AP722">
        <v>0</v>
      </c>
      <c r="AQ722" s="31">
        <f t="shared" si="130"/>
        <v>0</v>
      </c>
      <c r="AR722"/>
      <c r="AS722">
        <v>0</v>
      </c>
      <c r="AT722">
        <v>0</v>
      </c>
      <c r="AU722" s="16">
        <f t="shared" si="131"/>
        <v>0</v>
      </c>
    </row>
    <row r="723" spans="1:49" x14ac:dyDescent="0.2">
      <c r="A723" s="13" t="s">
        <v>477</v>
      </c>
      <c r="B723" s="13" t="s">
        <v>2496</v>
      </c>
      <c r="C723" s="1" t="s">
        <v>322</v>
      </c>
      <c r="D723" s="13" t="s">
        <v>844</v>
      </c>
      <c r="E723" s="13">
        <v>68</v>
      </c>
      <c r="F723" s="13">
        <v>0</v>
      </c>
      <c r="G723" s="13">
        <v>0</v>
      </c>
      <c r="H723" s="40">
        <f t="shared" si="121"/>
        <v>0</v>
      </c>
      <c r="I723">
        <v>0</v>
      </c>
      <c r="J723">
        <v>0</v>
      </c>
      <c r="K723">
        <v>0</v>
      </c>
      <c r="L723" s="20">
        <f t="shared" si="122"/>
        <v>0</v>
      </c>
      <c r="M723">
        <v>0</v>
      </c>
      <c r="N723">
        <v>0</v>
      </c>
      <c r="O723">
        <v>0</v>
      </c>
      <c r="P723" s="15">
        <f t="shared" si="123"/>
        <v>0</v>
      </c>
      <c r="Q723" s="15">
        <f t="shared" si="124"/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s="16">
        <v>2.1</v>
      </c>
      <c r="X723" s="26">
        <f t="shared" si="125"/>
        <v>3.0882352941176472E-2</v>
      </c>
      <c r="Y723" s="4">
        <v>1.62</v>
      </c>
      <c r="Z723" s="32">
        <f t="shared" si="126"/>
        <v>2.3823529411764709E-2</v>
      </c>
      <c r="AA723" s="4">
        <v>285.18</v>
      </c>
      <c r="AB723" s="26">
        <f t="shared" si="127"/>
        <v>4.1938235294117652</v>
      </c>
      <c r="AC723" s="21">
        <f t="shared" si="128"/>
        <v>5.6485355648535568E-3</v>
      </c>
      <c r="AD723" s="13">
        <v>0</v>
      </c>
      <c r="AE723" s="13">
        <v>0</v>
      </c>
      <c r="AF723" s="21" t="str">
        <f t="shared" si="129"/>
        <v xml:space="preserve"> </v>
      </c>
      <c r="AG723">
        <v>0</v>
      </c>
      <c r="AH723">
        <v>0</v>
      </c>
      <c r="AI723" s="42">
        <v>0</v>
      </c>
      <c r="AJ723" s="42">
        <v>2</v>
      </c>
      <c r="AK723" s="42">
        <v>0</v>
      </c>
      <c r="AL723" s="42">
        <v>1</v>
      </c>
      <c r="AM723" s="42">
        <v>1</v>
      </c>
      <c r="AN723" s="42">
        <v>1</v>
      </c>
      <c r="AO723">
        <v>0</v>
      </c>
      <c r="AP723">
        <v>2</v>
      </c>
      <c r="AQ723" s="31">
        <f t="shared" si="130"/>
        <v>0</v>
      </c>
      <c r="AR723">
        <v>-15.32</v>
      </c>
      <c r="AS723">
        <v>0</v>
      </c>
      <c r="AT723">
        <v>2</v>
      </c>
      <c r="AU723" s="16">
        <f t="shared" si="131"/>
        <v>-111.1111111111111</v>
      </c>
      <c r="AV723" s="4">
        <v>66.67</v>
      </c>
      <c r="AW723" s="4">
        <v>60.37</v>
      </c>
    </row>
    <row r="724" spans="1:49" x14ac:dyDescent="0.2">
      <c r="A724" s="13" t="s">
        <v>414</v>
      </c>
      <c r="B724" s="13" t="s">
        <v>2499</v>
      </c>
      <c r="C724" s="13" t="s">
        <v>264</v>
      </c>
      <c r="D724" s="13" t="s">
        <v>173</v>
      </c>
      <c r="E724" s="13">
        <v>56</v>
      </c>
      <c r="F724" s="13">
        <v>0</v>
      </c>
      <c r="G724" s="13">
        <v>0</v>
      </c>
      <c r="H724" s="40">
        <f t="shared" si="121"/>
        <v>0</v>
      </c>
      <c r="I724">
        <v>0</v>
      </c>
      <c r="J724">
        <v>0</v>
      </c>
      <c r="K724">
        <v>0</v>
      </c>
      <c r="L724" s="20">
        <f t="shared" si="122"/>
        <v>0</v>
      </c>
      <c r="M724">
        <v>2</v>
      </c>
      <c r="N724">
        <v>0</v>
      </c>
      <c r="O724">
        <v>0</v>
      </c>
      <c r="P724" s="15">
        <f t="shared" si="123"/>
        <v>0</v>
      </c>
      <c r="Q724" s="15">
        <f t="shared" si="124"/>
        <v>0</v>
      </c>
      <c r="R724">
        <v>6</v>
      </c>
      <c r="S724">
        <v>1</v>
      </c>
      <c r="T724">
        <v>2</v>
      </c>
      <c r="U724">
        <v>1</v>
      </c>
      <c r="V724">
        <v>2</v>
      </c>
      <c r="W724" s="16">
        <v>99.016666666700004</v>
      </c>
      <c r="X724" s="26">
        <f t="shared" si="125"/>
        <v>1.7681547619053573</v>
      </c>
      <c r="Y724" s="4">
        <v>90.03</v>
      </c>
      <c r="Z724" s="32">
        <f t="shared" si="126"/>
        <v>1.6076785714285715</v>
      </c>
      <c r="AA724" s="4">
        <v>207.52</v>
      </c>
      <c r="AB724" s="26">
        <f t="shared" si="127"/>
        <v>3.705714285714286</v>
      </c>
      <c r="AC724" s="21">
        <f t="shared" si="128"/>
        <v>0.3025709964711813</v>
      </c>
      <c r="AD724" s="1"/>
      <c r="AE724" s="1"/>
      <c r="AF724" s="21" t="str">
        <f t="shared" si="129"/>
        <v xml:space="preserve"> </v>
      </c>
      <c r="AG724">
        <v>1</v>
      </c>
      <c r="AH724">
        <v>10</v>
      </c>
      <c r="AI724" s="42">
        <v>14</v>
      </c>
      <c r="AJ724" s="42">
        <v>55</v>
      </c>
      <c r="AK724" s="42">
        <v>4</v>
      </c>
      <c r="AL724" s="42">
        <v>32</v>
      </c>
      <c r="AM724" s="42">
        <v>24</v>
      </c>
      <c r="AN724" s="42">
        <v>1</v>
      </c>
      <c r="AO724">
        <v>13</v>
      </c>
      <c r="AP724">
        <v>50</v>
      </c>
      <c r="AQ724" s="31">
        <f t="shared" si="130"/>
        <v>0.20634920634920634</v>
      </c>
      <c r="AR724">
        <v>9.1199999999999992</v>
      </c>
      <c r="AS724">
        <v>1</v>
      </c>
      <c r="AT724">
        <v>0</v>
      </c>
      <c r="AU724" s="16">
        <f t="shared" si="131"/>
        <v>-67.310896367877376</v>
      </c>
      <c r="AV724" s="4">
        <v>20</v>
      </c>
      <c r="AW724" s="4">
        <v>13.48</v>
      </c>
    </row>
    <row r="725" spans="1:49" x14ac:dyDescent="0.2">
      <c r="A725" s="13" t="s">
        <v>160</v>
      </c>
      <c r="B725" s="13" t="s">
        <v>2501</v>
      </c>
      <c r="C725" s="1" t="s">
        <v>322</v>
      </c>
      <c r="D725" s="13" t="s">
        <v>146</v>
      </c>
      <c r="E725" s="13">
        <v>79</v>
      </c>
      <c r="F725" s="13">
        <v>0</v>
      </c>
      <c r="G725" s="13">
        <v>0</v>
      </c>
      <c r="H725" s="40">
        <f t="shared" si="121"/>
        <v>0</v>
      </c>
      <c r="I725">
        <v>0</v>
      </c>
      <c r="J725">
        <v>0</v>
      </c>
      <c r="K725">
        <v>0</v>
      </c>
      <c r="L725" s="20">
        <f t="shared" si="122"/>
        <v>0</v>
      </c>
      <c r="M725">
        <v>0</v>
      </c>
      <c r="N725">
        <v>0</v>
      </c>
      <c r="O725">
        <v>0</v>
      </c>
      <c r="P725" s="15">
        <f t="shared" si="123"/>
        <v>0</v>
      </c>
      <c r="Q725" s="15">
        <f t="shared" si="124"/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 s="16">
        <v>7.1333333333000004</v>
      </c>
      <c r="X725" s="26">
        <f t="shared" si="125"/>
        <v>9.0295358649367094E-2</v>
      </c>
      <c r="Y725" s="4">
        <v>6.02</v>
      </c>
      <c r="Z725" s="32">
        <f t="shared" si="126"/>
        <v>7.6202531645569616E-2</v>
      </c>
      <c r="AA725" s="4">
        <v>324.5</v>
      </c>
      <c r="AB725" s="26">
        <f t="shared" si="127"/>
        <v>4.1075949367088604</v>
      </c>
      <c r="AC725" s="21">
        <f t="shared" si="128"/>
        <v>1.8213723829117755E-2</v>
      </c>
      <c r="AD725" s="13">
        <v>3</v>
      </c>
      <c r="AE725" s="13">
        <v>2</v>
      </c>
      <c r="AF725" s="21">
        <f t="shared" si="129"/>
        <v>0.6</v>
      </c>
      <c r="AG725">
        <v>0</v>
      </c>
      <c r="AH725">
        <v>2</v>
      </c>
      <c r="AI725" s="42">
        <v>0</v>
      </c>
      <c r="AJ725" s="42">
        <v>5</v>
      </c>
      <c r="AK725" s="42">
        <v>0</v>
      </c>
      <c r="AL725" s="42">
        <v>3</v>
      </c>
      <c r="AM725" s="42">
        <v>3</v>
      </c>
      <c r="AN725" s="42">
        <v>0</v>
      </c>
      <c r="AO725">
        <v>0</v>
      </c>
      <c r="AP725">
        <v>4</v>
      </c>
      <c r="AQ725" s="31">
        <f t="shared" si="130"/>
        <v>0</v>
      </c>
      <c r="AR725">
        <v>-15.11</v>
      </c>
      <c r="AS725">
        <v>0</v>
      </c>
      <c r="AT725">
        <v>1</v>
      </c>
      <c r="AU725" s="16">
        <f t="shared" si="131"/>
        <v>-129.56810631229237</v>
      </c>
      <c r="AV725" s="4">
        <v>20</v>
      </c>
      <c r="AW725" s="4">
        <v>13.73</v>
      </c>
    </row>
    <row r="726" spans="1:49" x14ac:dyDescent="0.2">
      <c r="A726" s="13" t="s">
        <v>2057</v>
      </c>
      <c r="B726" s="13" t="s">
        <v>2503</v>
      </c>
      <c r="C726" s="1" t="s">
        <v>128</v>
      </c>
      <c r="D726" s="13" t="s">
        <v>146</v>
      </c>
      <c r="E726" s="13">
        <v>79</v>
      </c>
      <c r="F726" s="13">
        <v>0</v>
      </c>
      <c r="G726" s="13">
        <v>0</v>
      </c>
      <c r="H726" s="40">
        <f t="shared" si="121"/>
        <v>0</v>
      </c>
      <c r="I726">
        <v>0</v>
      </c>
      <c r="J726">
        <v>0</v>
      </c>
      <c r="K726">
        <v>0</v>
      </c>
      <c r="L726" s="20">
        <f t="shared" si="122"/>
        <v>0</v>
      </c>
      <c r="M726">
        <v>1</v>
      </c>
      <c r="N726">
        <v>0</v>
      </c>
      <c r="O726">
        <v>0</v>
      </c>
      <c r="P726" s="15">
        <f t="shared" si="123"/>
        <v>0</v>
      </c>
      <c r="Q726" s="15">
        <f t="shared" si="124"/>
        <v>0</v>
      </c>
      <c r="R726">
        <v>2</v>
      </c>
      <c r="S726">
        <v>1</v>
      </c>
      <c r="T726">
        <v>2</v>
      </c>
      <c r="U726">
        <v>1</v>
      </c>
      <c r="V726">
        <v>0</v>
      </c>
      <c r="W726" s="16">
        <v>46.2166666667</v>
      </c>
      <c r="X726" s="26">
        <f t="shared" si="125"/>
        <v>0.58502109704683547</v>
      </c>
      <c r="Y726" s="4">
        <v>47.45</v>
      </c>
      <c r="Z726" s="32">
        <f t="shared" si="126"/>
        <v>0.60063291139240504</v>
      </c>
      <c r="AA726" s="4">
        <v>387.17</v>
      </c>
      <c r="AB726" s="26">
        <f t="shared" si="127"/>
        <v>4.9008860759493675</v>
      </c>
      <c r="AC726" s="21">
        <f t="shared" si="128"/>
        <v>0.10917583176107863</v>
      </c>
      <c r="AD726" s="13">
        <v>15</v>
      </c>
      <c r="AE726" s="13">
        <v>24</v>
      </c>
      <c r="AF726" s="21">
        <f t="shared" si="129"/>
        <v>0.38461538461538464</v>
      </c>
      <c r="AG726">
        <v>0</v>
      </c>
      <c r="AH726">
        <v>8</v>
      </c>
      <c r="AI726" s="42">
        <v>6</v>
      </c>
      <c r="AJ726" s="42">
        <v>36</v>
      </c>
      <c r="AK726" s="42">
        <v>1</v>
      </c>
      <c r="AL726" s="42">
        <v>17</v>
      </c>
      <c r="AM726" s="42">
        <v>11</v>
      </c>
      <c r="AN726" s="42">
        <v>1</v>
      </c>
      <c r="AO726">
        <v>8</v>
      </c>
      <c r="AP726">
        <v>38</v>
      </c>
      <c r="AQ726" s="31">
        <f t="shared" si="130"/>
        <v>0.17391304347826086</v>
      </c>
      <c r="AR726">
        <v>3.88</v>
      </c>
      <c r="AS726">
        <v>0</v>
      </c>
      <c r="AT726">
        <v>0</v>
      </c>
      <c r="AU726" s="16">
        <f t="shared" si="131"/>
        <v>-80.927291886195988</v>
      </c>
      <c r="AV726" s="4">
        <v>1.85</v>
      </c>
      <c r="AW726" s="4">
        <v>-6.76</v>
      </c>
    </row>
    <row r="727" spans="1:49" x14ac:dyDescent="0.2">
      <c r="A727" s="13" t="s">
        <v>2060</v>
      </c>
      <c r="B727" s="13" t="s">
        <v>2505</v>
      </c>
      <c r="C727" s="1" t="s">
        <v>179</v>
      </c>
      <c r="D727" s="13" t="s">
        <v>146</v>
      </c>
      <c r="E727" s="13">
        <v>71</v>
      </c>
      <c r="F727" s="13">
        <v>0</v>
      </c>
      <c r="G727" s="13">
        <v>0</v>
      </c>
      <c r="H727" s="40">
        <f t="shared" si="121"/>
        <v>0</v>
      </c>
      <c r="I727">
        <v>0</v>
      </c>
      <c r="J727">
        <v>0</v>
      </c>
      <c r="K727">
        <v>0</v>
      </c>
      <c r="L727" s="20">
        <f t="shared" si="122"/>
        <v>0</v>
      </c>
      <c r="M727">
        <v>2</v>
      </c>
      <c r="N727">
        <v>0</v>
      </c>
      <c r="O727">
        <v>0</v>
      </c>
      <c r="P727" s="15">
        <f t="shared" si="123"/>
        <v>0</v>
      </c>
      <c r="Q727" s="15">
        <f t="shared" si="124"/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 s="16">
        <v>3.1333333333</v>
      </c>
      <c r="X727" s="26">
        <f t="shared" si="125"/>
        <v>4.4131455398591549E-2</v>
      </c>
      <c r="Y727" s="4">
        <v>1.04</v>
      </c>
      <c r="Z727" s="32">
        <f t="shared" si="126"/>
        <v>1.4647887323943662E-2</v>
      </c>
      <c r="AA727" s="4">
        <v>303.11</v>
      </c>
      <c r="AB727" s="26">
        <f t="shared" si="127"/>
        <v>4.2691549295774651</v>
      </c>
      <c r="AC727" s="21">
        <f t="shared" si="128"/>
        <v>3.4193654446819004E-3</v>
      </c>
      <c r="AD727" s="13">
        <v>1</v>
      </c>
      <c r="AE727" s="13">
        <v>0</v>
      </c>
      <c r="AF727" s="21">
        <f t="shared" si="129"/>
        <v>1</v>
      </c>
      <c r="AG727">
        <v>0</v>
      </c>
      <c r="AH727">
        <v>0</v>
      </c>
      <c r="AI727" s="42">
        <v>2</v>
      </c>
      <c r="AJ727" s="42">
        <v>0</v>
      </c>
      <c r="AK727" s="42">
        <v>0</v>
      </c>
      <c r="AL727" s="42">
        <v>1</v>
      </c>
      <c r="AM727" s="42">
        <v>0</v>
      </c>
      <c r="AN727" s="42">
        <v>0</v>
      </c>
      <c r="AO727">
        <v>1</v>
      </c>
      <c r="AP727">
        <v>0</v>
      </c>
      <c r="AQ727" s="31">
        <f t="shared" si="130"/>
        <v>1</v>
      </c>
      <c r="AR727">
        <v>83.76</v>
      </c>
      <c r="AS727">
        <v>0</v>
      </c>
      <c r="AT727">
        <v>1</v>
      </c>
      <c r="AU727" s="16">
        <f t="shared" si="131"/>
        <v>57.692307692307686</v>
      </c>
      <c r="AV727" s="4">
        <v>0</v>
      </c>
      <c r="AW727" s="4">
        <v>-8.8800000000000008</v>
      </c>
    </row>
    <row r="728" spans="1:49" x14ac:dyDescent="0.2">
      <c r="A728" s="13" t="s">
        <v>1183</v>
      </c>
      <c r="B728" s="13" t="s">
        <v>2508</v>
      </c>
      <c r="C728" s="1" t="s">
        <v>446</v>
      </c>
      <c r="D728" s="13" t="s">
        <v>146</v>
      </c>
      <c r="E728" s="13">
        <v>12</v>
      </c>
      <c r="F728" s="13">
        <v>0</v>
      </c>
      <c r="G728" s="13">
        <v>0</v>
      </c>
      <c r="H728" s="40">
        <f t="shared" si="121"/>
        <v>0</v>
      </c>
      <c r="I728">
        <v>0</v>
      </c>
      <c r="J728">
        <v>0</v>
      </c>
      <c r="K728">
        <v>0</v>
      </c>
      <c r="L728" s="20">
        <f t="shared" si="122"/>
        <v>0</v>
      </c>
      <c r="M728">
        <v>0</v>
      </c>
      <c r="N728">
        <v>0</v>
      </c>
      <c r="O728">
        <v>0</v>
      </c>
      <c r="P728" s="15">
        <f t="shared" si="123"/>
        <v>0</v>
      </c>
      <c r="Q728" s="15">
        <f t="shared" si="124"/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s="16">
        <v>0</v>
      </c>
      <c r="X728" s="26">
        <f t="shared" si="125"/>
        <v>0</v>
      </c>
      <c r="Y728" s="4">
        <v>0</v>
      </c>
      <c r="Z728" s="32">
        <f t="shared" si="126"/>
        <v>0</v>
      </c>
      <c r="AA728" s="4">
        <v>71.739999999999995</v>
      </c>
      <c r="AB728" s="26">
        <f t="shared" si="127"/>
        <v>5.9783333333333326</v>
      </c>
      <c r="AC728" s="21">
        <f t="shared" si="128"/>
        <v>0</v>
      </c>
      <c r="AD728" s="13">
        <v>0</v>
      </c>
      <c r="AE728" s="13">
        <v>0</v>
      </c>
      <c r="AF728" s="21" t="str">
        <f t="shared" si="129"/>
        <v xml:space="preserve"> </v>
      </c>
      <c r="AG728">
        <v>0</v>
      </c>
      <c r="AH728">
        <v>0</v>
      </c>
      <c r="AI728" s="42">
        <v>0</v>
      </c>
      <c r="AJ728" s="42">
        <v>0</v>
      </c>
      <c r="AK728" s="42">
        <v>0</v>
      </c>
      <c r="AL728" s="42">
        <v>0</v>
      </c>
      <c r="AM728" s="42">
        <v>0</v>
      </c>
      <c r="AN728" s="42">
        <v>0</v>
      </c>
      <c r="AO728">
        <v>0</v>
      </c>
      <c r="AP728">
        <v>0</v>
      </c>
      <c r="AQ728" s="31">
        <f t="shared" si="130"/>
        <v>0</v>
      </c>
      <c r="AR728"/>
      <c r="AS728">
        <v>0</v>
      </c>
      <c r="AT728">
        <v>0</v>
      </c>
      <c r="AU728" s="16">
        <f t="shared" si="131"/>
        <v>0</v>
      </c>
    </row>
    <row r="729" spans="1:49" x14ac:dyDescent="0.2">
      <c r="A729" s="13" t="s">
        <v>939</v>
      </c>
      <c r="B729" s="13" t="s">
        <v>2510</v>
      </c>
      <c r="C729" s="1" t="s">
        <v>270</v>
      </c>
      <c r="D729" s="13" t="s">
        <v>146</v>
      </c>
      <c r="E729" s="13">
        <v>11</v>
      </c>
      <c r="F729" s="13">
        <v>0</v>
      </c>
      <c r="G729" s="13">
        <v>0</v>
      </c>
      <c r="H729" s="40">
        <f t="shared" si="121"/>
        <v>0</v>
      </c>
      <c r="I729">
        <v>0</v>
      </c>
      <c r="J729">
        <v>0</v>
      </c>
      <c r="K729">
        <v>0</v>
      </c>
      <c r="L729" s="20">
        <f t="shared" si="122"/>
        <v>0</v>
      </c>
      <c r="M729">
        <v>0</v>
      </c>
      <c r="N729">
        <v>0</v>
      </c>
      <c r="O729">
        <v>0</v>
      </c>
      <c r="P729" s="15">
        <f t="shared" si="123"/>
        <v>0</v>
      </c>
      <c r="Q729" s="15">
        <f t="shared" si="124"/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s="16">
        <v>2.8333333333000001</v>
      </c>
      <c r="X729" s="26">
        <f t="shared" si="125"/>
        <v>0.25757575757272727</v>
      </c>
      <c r="Y729" s="4">
        <v>2.25</v>
      </c>
      <c r="Z729" s="32">
        <f t="shared" si="126"/>
        <v>0.20454545454545456</v>
      </c>
      <c r="AA729" s="4">
        <v>40.98</v>
      </c>
      <c r="AB729" s="26">
        <f t="shared" si="127"/>
        <v>3.7254545454545451</v>
      </c>
      <c r="AC729" s="21">
        <f t="shared" si="128"/>
        <v>5.2047189451769608E-2</v>
      </c>
      <c r="AD729" s="13">
        <v>0</v>
      </c>
      <c r="AE729" s="13">
        <v>0</v>
      </c>
      <c r="AF729" s="21" t="str">
        <f t="shared" si="129"/>
        <v xml:space="preserve"> </v>
      </c>
      <c r="AG729">
        <v>0</v>
      </c>
      <c r="AH729">
        <v>0</v>
      </c>
      <c r="AI729" s="42">
        <v>0</v>
      </c>
      <c r="AJ729" s="42">
        <v>2</v>
      </c>
      <c r="AK729" s="42">
        <v>1</v>
      </c>
      <c r="AL729" s="42">
        <v>1</v>
      </c>
      <c r="AM729" s="42">
        <v>0</v>
      </c>
      <c r="AN729" s="42">
        <v>0</v>
      </c>
      <c r="AO729">
        <v>0</v>
      </c>
      <c r="AP729">
        <v>1</v>
      </c>
      <c r="AQ729" s="31">
        <f t="shared" si="130"/>
        <v>0</v>
      </c>
      <c r="AR729">
        <v>-10.64</v>
      </c>
      <c r="AS729">
        <v>0</v>
      </c>
      <c r="AT729">
        <v>0</v>
      </c>
      <c r="AU729" s="16">
        <f t="shared" si="131"/>
        <v>-53.333333333333329</v>
      </c>
      <c r="AV729" s="4">
        <v>0</v>
      </c>
      <c r="AW729" s="4">
        <v>-8.57</v>
      </c>
    </row>
    <row r="730" spans="1:49" x14ac:dyDescent="0.2">
      <c r="A730" s="13" t="s">
        <v>423</v>
      </c>
      <c r="B730" s="13" t="s">
        <v>2510</v>
      </c>
      <c r="C730" s="13" t="s">
        <v>206</v>
      </c>
      <c r="D730" s="13" t="s">
        <v>146</v>
      </c>
      <c r="E730" s="13">
        <v>34</v>
      </c>
      <c r="F730" s="13">
        <v>0</v>
      </c>
      <c r="G730" s="13">
        <v>0</v>
      </c>
      <c r="H730" s="40">
        <f t="shared" si="121"/>
        <v>0</v>
      </c>
      <c r="I730">
        <v>0</v>
      </c>
      <c r="J730">
        <v>0</v>
      </c>
      <c r="K730">
        <v>0</v>
      </c>
      <c r="L730" s="20">
        <f t="shared" si="122"/>
        <v>0</v>
      </c>
      <c r="M730">
        <v>1</v>
      </c>
      <c r="N730">
        <v>0</v>
      </c>
      <c r="O730">
        <v>0</v>
      </c>
      <c r="P730" s="15">
        <f t="shared" si="123"/>
        <v>0</v>
      </c>
      <c r="Q730" s="15">
        <f t="shared" si="124"/>
        <v>0</v>
      </c>
      <c r="R730">
        <v>2</v>
      </c>
      <c r="S730">
        <v>1</v>
      </c>
      <c r="T730">
        <v>0</v>
      </c>
      <c r="U730">
        <v>0</v>
      </c>
      <c r="V730">
        <v>1</v>
      </c>
      <c r="W730" s="16">
        <v>13.666666666699999</v>
      </c>
      <c r="X730" s="26">
        <f t="shared" si="125"/>
        <v>0.40196078431470589</v>
      </c>
      <c r="Y730" s="4">
        <v>9.74</v>
      </c>
      <c r="Z730" s="32">
        <f t="shared" si="126"/>
        <v>0.28647058823529414</v>
      </c>
      <c r="AA730" s="4">
        <v>140.88</v>
      </c>
      <c r="AB730" s="26">
        <f t="shared" si="127"/>
        <v>4.1435294117647059</v>
      </c>
      <c r="AC730" s="21">
        <f t="shared" si="128"/>
        <v>6.4666047005709743E-2</v>
      </c>
      <c r="AD730" s="13">
        <v>0</v>
      </c>
      <c r="AE730" s="13">
        <v>4</v>
      </c>
      <c r="AF730" s="21">
        <f t="shared" si="129"/>
        <v>0</v>
      </c>
      <c r="AG730">
        <v>0</v>
      </c>
      <c r="AH730">
        <v>0</v>
      </c>
      <c r="AI730" s="42">
        <v>2</v>
      </c>
      <c r="AJ730" s="42">
        <v>7</v>
      </c>
      <c r="AK730" s="42">
        <v>0</v>
      </c>
      <c r="AL730" s="42">
        <v>4</v>
      </c>
      <c r="AM730" s="42">
        <v>8</v>
      </c>
      <c r="AN730" s="42">
        <v>0</v>
      </c>
      <c r="AO730">
        <v>1</v>
      </c>
      <c r="AP730">
        <v>1</v>
      </c>
      <c r="AQ730" s="31">
        <f t="shared" si="130"/>
        <v>0.5</v>
      </c>
      <c r="AR730">
        <v>29.17</v>
      </c>
      <c r="AS730">
        <v>0</v>
      </c>
      <c r="AT730">
        <v>0</v>
      </c>
      <c r="AU730" s="16">
        <f t="shared" si="131"/>
        <v>-104.72279260780287</v>
      </c>
      <c r="AV730" s="4">
        <v>40</v>
      </c>
      <c r="AW730" s="4">
        <v>36.85</v>
      </c>
    </row>
    <row r="731" spans="1:49" x14ac:dyDescent="0.2">
      <c r="A731" s="13" t="s">
        <v>126</v>
      </c>
      <c r="B731" s="13" t="s">
        <v>2513</v>
      </c>
      <c r="C731" s="1" t="s">
        <v>358</v>
      </c>
      <c r="D731" s="13" t="s">
        <v>596</v>
      </c>
      <c r="E731" s="13">
        <v>3</v>
      </c>
      <c r="F731" s="13">
        <v>0</v>
      </c>
      <c r="G731" s="13">
        <v>0</v>
      </c>
      <c r="H731" s="40">
        <f t="shared" si="121"/>
        <v>0</v>
      </c>
      <c r="I731">
        <v>0</v>
      </c>
      <c r="J731">
        <v>0</v>
      </c>
      <c r="K731">
        <v>0</v>
      </c>
      <c r="L731" s="20">
        <f t="shared" si="122"/>
        <v>0</v>
      </c>
      <c r="M731">
        <v>0</v>
      </c>
      <c r="N731">
        <v>0</v>
      </c>
      <c r="O731">
        <v>0</v>
      </c>
      <c r="P731" s="15">
        <f t="shared" si="123"/>
        <v>0</v>
      </c>
      <c r="Q731" s="15">
        <f t="shared" si="124"/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s="16">
        <v>0</v>
      </c>
      <c r="X731" s="26">
        <f t="shared" si="125"/>
        <v>0</v>
      </c>
      <c r="Y731" s="4">
        <v>0</v>
      </c>
      <c r="Z731" s="32">
        <f t="shared" si="126"/>
        <v>0</v>
      </c>
      <c r="AA731" s="4">
        <v>14.78</v>
      </c>
      <c r="AB731" s="26">
        <f t="shared" si="127"/>
        <v>4.9266666666666667</v>
      </c>
      <c r="AC731" s="21">
        <f t="shared" si="128"/>
        <v>0</v>
      </c>
      <c r="AD731" s="13">
        <v>0</v>
      </c>
      <c r="AE731" s="13">
        <v>0</v>
      </c>
      <c r="AF731" s="21" t="str">
        <f t="shared" si="129"/>
        <v xml:space="preserve"> </v>
      </c>
      <c r="AG731">
        <v>0</v>
      </c>
      <c r="AH731">
        <v>0</v>
      </c>
      <c r="AI731" s="42">
        <v>0</v>
      </c>
      <c r="AJ731" s="42">
        <v>0</v>
      </c>
      <c r="AK731" s="42">
        <v>0</v>
      </c>
      <c r="AL731" s="42">
        <v>0</v>
      </c>
      <c r="AM731" s="42">
        <v>0</v>
      </c>
      <c r="AN731" s="42">
        <v>0</v>
      </c>
      <c r="AO731">
        <v>0</v>
      </c>
      <c r="AP731">
        <v>0</v>
      </c>
      <c r="AQ731" s="31">
        <f t="shared" si="130"/>
        <v>0</v>
      </c>
      <c r="AR731"/>
      <c r="AS731">
        <v>0</v>
      </c>
      <c r="AT731">
        <v>0</v>
      </c>
      <c r="AU731" s="16">
        <f t="shared" si="131"/>
        <v>0</v>
      </c>
    </row>
    <row r="732" spans="1:49" x14ac:dyDescent="0.2">
      <c r="A732" s="13" t="s">
        <v>1627</v>
      </c>
      <c r="B732" s="13" t="s">
        <v>2515</v>
      </c>
      <c r="C732" s="1" t="s">
        <v>162</v>
      </c>
      <c r="D732" s="13" t="s">
        <v>173</v>
      </c>
      <c r="E732" s="13">
        <v>1</v>
      </c>
      <c r="F732" s="13">
        <v>0</v>
      </c>
      <c r="G732" s="13">
        <v>0</v>
      </c>
      <c r="H732" s="40">
        <f t="shared" si="121"/>
        <v>0</v>
      </c>
      <c r="L732" s="20">
        <f t="shared" si="122"/>
        <v>0</v>
      </c>
      <c r="P732" s="15">
        <f t="shared" si="123"/>
        <v>0</v>
      </c>
      <c r="Q732" s="15">
        <f t="shared" si="124"/>
        <v>0</v>
      </c>
      <c r="W732" s="16">
        <v>0</v>
      </c>
      <c r="X732" s="26">
        <f t="shared" si="125"/>
        <v>0</v>
      </c>
      <c r="Z732" s="32">
        <f t="shared" si="126"/>
        <v>0</v>
      </c>
      <c r="AB732" s="26">
        <f t="shared" si="127"/>
        <v>0</v>
      </c>
      <c r="AC732" s="21">
        <f t="shared" si="128"/>
        <v>0</v>
      </c>
      <c r="AD732" s="1"/>
      <c r="AE732" s="1"/>
      <c r="AF732" s="21" t="str">
        <f t="shared" si="129"/>
        <v xml:space="preserve"> </v>
      </c>
      <c r="AG732"/>
      <c r="AH732"/>
      <c r="AI732" s="42">
        <v>0</v>
      </c>
      <c r="AJ732" s="42">
        <v>0</v>
      </c>
      <c r="AK732" s="42">
        <v>0</v>
      </c>
      <c r="AL732" s="42">
        <v>0</v>
      </c>
      <c r="AM732" s="42">
        <v>0</v>
      </c>
      <c r="AN732" s="42">
        <v>0</v>
      </c>
      <c r="AO732"/>
      <c r="AP732"/>
      <c r="AQ732" s="31">
        <f t="shared" si="130"/>
        <v>0</v>
      </c>
      <c r="AR732"/>
      <c r="AU732" s="16">
        <f t="shared" si="131"/>
        <v>0</v>
      </c>
    </row>
    <row r="733" spans="1:49" x14ac:dyDescent="0.2">
      <c r="A733" s="13" t="s">
        <v>2517</v>
      </c>
      <c r="B733" s="13" t="s">
        <v>2518</v>
      </c>
      <c r="C733" s="1" t="s">
        <v>334</v>
      </c>
      <c r="D733" s="13" t="s">
        <v>154</v>
      </c>
      <c r="E733" s="13">
        <v>81</v>
      </c>
      <c r="F733" s="13">
        <v>1</v>
      </c>
      <c r="G733" s="13">
        <v>2</v>
      </c>
      <c r="H733" s="40">
        <f t="shared" si="121"/>
        <v>3</v>
      </c>
      <c r="I733">
        <v>1</v>
      </c>
      <c r="J733">
        <v>1</v>
      </c>
      <c r="K733">
        <v>0</v>
      </c>
      <c r="L733" s="20">
        <f t="shared" si="122"/>
        <v>19</v>
      </c>
      <c r="M733">
        <v>18</v>
      </c>
      <c r="N733">
        <v>5</v>
      </c>
      <c r="O733">
        <v>2</v>
      </c>
      <c r="P733" s="15">
        <f t="shared" si="123"/>
        <v>5.5555555555555552E-2</v>
      </c>
      <c r="Q733" s="15">
        <f t="shared" si="124"/>
        <v>0.04</v>
      </c>
      <c r="R733">
        <v>8</v>
      </c>
      <c r="S733">
        <v>2</v>
      </c>
      <c r="T733">
        <v>3</v>
      </c>
      <c r="U733">
        <v>1</v>
      </c>
      <c r="V733">
        <v>9</v>
      </c>
      <c r="W733" s="16">
        <v>142.11666666670001</v>
      </c>
      <c r="X733" s="26">
        <f t="shared" si="125"/>
        <v>1.754526748971605</v>
      </c>
      <c r="Y733" s="4">
        <v>129.97999999999999</v>
      </c>
      <c r="Z733" s="32">
        <f t="shared" si="126"/>
        <v>1.6046913580246913</v>
      </c>
      <c r="AA733" s="4">
        <v>282.57</v>
      </c>
      <c r="AB733" s="26">
        <f t="shared" si="127"/>
        <v>3.4885185185185184</v>
      </c>
      <c r="AC733" s="21">
        <f t="shared" si="128"/>
        <v>0.31506484062537876</v>
      </c>
      <c r="AD733" s="13">
        <v>10</v>
      </c>
      <c r="AE733" s="13">
        <v>9</v>
      </c>
      <c r="AF733" s="21">
        <f t="shared" si="129"/>
        <v>0.52631578947368418</v>
      </c>
      <c r="AG733">
        <v>2</v>
      </c>
      <c r="AH733">
        <v>12</v>
      </c>
      <c r="AI733" s="42">
        <v>36</v>
      </c>
      <c r="AJ733" s="42">
        <v>85</v>
      </c>
      <c r="AK733" s="42">
        <v>12</v>
      </c>
      <c r="AL733" s="42">
        <v>54</v>
      </c>
      <c r="AM733" s="42">
        <v>52</v>
      </c>
      <c r="AN733" s="42">
        <v>4</v>
      </c>
      <c r="AO733">
        <v>40</v>
      </c>
      <c r="AP733">
        <v>95</v>
      </c>
      <c r="AQ733" s="31">
        <f t="shared" si="130"/>
        <v>0.29629629629629628</v>
      </c>
      <c r="AR733">
        <v>12.01</v>
      </c>
      <c r="AS733">
        <v>0</v>
      </c>
      <c r="AT733">
        <v>0</v>
      </c>
      <c r="AU733" s="16">
        <f t="shared" si="131"/>
        <v>-68.77981227881213</v>
      </c>
      <c r="AV733" s="4">
        <v>16.440000000000001</v>
      </c>
      <c r="AW733" s="4">
        <v>9.6999999999999993</v>
      </c>
    </row>
    <row r="734" spans="1:49" x14ac:dyDescent="0.2">
      <c r="A734" s="13" t="s">
        <v>449</v>
      </c>
      <c r="B734" s="13" t="s">
        <v>2520</v>
      </c>
      <c r="C734" s="1" t="s">
        <v>249</v>
      </c>
      <c r="D734" s="13" t="s">
        <v>146</v>
      </c>
      <c r="E734" s="13">
        <v>63</v>
      </c>
      <c r="F734" s="13">
        <v>0</v>
      </c>
      <c r="G734" s="13">
        <v>0</v>
      </c>
      <c r="H734" s="40">
        <f t="shared" si="121"/>
        <v>0</v>
      </c>
      <c r="I734">
        <v>0</v>
      </c>
      <c r="J734">
        <v>0</v>
      </c>
      <c r="K734">
        <v>0</v>
      </c>
      <c r="L734" s="20">
        <f t="shared" si="122"/>
        <v>0</v>
      </c>
      <c r="M734">
        <v>3</v>
      </c>
      <c r="N734">
        <v>2</v>
      </c>
      <c r="O734">
        <v>0</v>
      </c>
      <c r="P734" s="15">
        <f t="shared" si="123"/>
        <v>0</v>
      </c>
      <c r="Q734" s="15">
        <f t="shared" si="124"/>
        <v>0</v>
      </c>
      <c r="R734">
        <v>5</v>
      </c>
      <c r="S734">
        <v>8</v>
      </c>
      <c r="T734">
        <v>1</v>
      </c>
      <c r="U734">
        <v>2</v>
      </c>
      <c r="V734">
        <v>4</v>
      </c>
      <c r="W734" s="16">
        <v>48.733333333300003</v>
      </c>
      <c r="X734" s="26">
        <f t="shared" si="125"/>
        <v>0.77354497354444451</v>
      </c>
      <c r="Y734" s="4">
        <v>44.15</v>
      </c>
      <c r="Z734" s="32">
        <f t="shared" si="126"/>
        <v>0.70079365079365075</v>
      </c>
      <c r="AA734" s="4">
        <v>308.57</v>
      </c>
      <c r="AB734" s="26">
        <f t="shared" si="127"/>
        <v>4.8979365079365076</v>
      </c>
      <c r="AC734" s="21">
        <f t="shared" si="128"/>
        <v>0.12517010660013608</v>
      </c>
      <c r="AD734" s="13">
        <v>5</v>
      </c>
      <c r="AE734" s="13">
        <v>9</v>
      </c>
      <c r="AF734" s="21">
        <f t="shared" si="129"/>
        <v>0.35714285714285715</v>
      </c>
      <c r="AG734">
        <v>0</v>
      </c>
      <c r="AH734">
        <v>5</v>
      </c>
      <c r="AI734" s="42">
        <v>10</v>
      </c>
      <c r="AJ734" s="42">
        <v>45</v>
      </c>
      <c r="AK734" s="42">
        <v>3</v>
      </c>
      <c r="AL734" s="42">
        <v>14</v>
      </c>
      <c r="AM734" s="42">
        <v>18</v>
      </c>
      <c r="AN734" s="42">
        <v>3</v>
      </c>
      <c r="AO734">
        <v>9</v>
      </c>
      <c r="AP734">
        <v>42</v>
      </c>
      <c r="AQ734" s="31">
        <f t="shared" si="130"/>
        <v>0.17647058823529413</v>
      </c>
      <c r="AR734">
        <v>8.2799999999999994</v>
      </c>
      <c r="AS734">
        <v>1</v>
      </c>
      <c r="AT734">
        <v>2</v>
      </c>
      <c r="AU734" s="16">
        <f t="shared" si="131"/>
        <v>-89.694224235560597</v>
      </c>
      <c r="AV734" s="4">
        <v>26.09</v>
      </c>
      <c r="AW734" s="4">
        <v>22.15</v>
      </c>
    </row>
    <row r="735" spans="1:49" x14ac:dyDescent="0.2">
      <c r="A735" s="13" t="s">
        <v>2525</v>
      </c>
      <c r="B735" s="13" t="s">
        <v>2526</v>
      </c>
      <c r="C735" s="1" t="s">
        <v>167</v>
      </c>
      <c r="D735" s="13" t="s">
        <v>154</v>
      </c>
      <c r="E735" s="13">
        <v>75</v>
      </c>
      <c r="F735" s="13">
        <v>0</v>
      </c>
      <c r="G735" s="13">
        <v>0</v>
      </c>
      <c r="H735" s="40">
        <f t="shared" si="121"/>
        <v>0</v>
      </c>
      <c r="I735">
        <v>0</v>
      </c>
      <c r="J735">
        <v>0</v>
      </c>
      <c r="K735">
        <v>0</v>
      </c>
      <c r="L735" s="20">
        <f t="shared" si="122"/>
        <v>0</v>
      </c>
      <c r="M735">
        <v>0</v>
      </c>
      <c r="N735">
        <v>0</v>
      </c>
      <c r="O735">
        <v>0</v>
      </c>
      <c r="P735" s="15">
        <f t="shared" si="123"/>
        <v>0</v>
      </c>
      <c r="Q735" s="15">
        <f t="shared" si="124"/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 s="16">
        <v>0.58333333330000003</v>
      </c>
      <c r="X735" s="26">
        <f t="shared" si="125"/>
        <v>7.7777777773333336E-3</v>
      </c>
      <c r="Y735" s="4">
        <v>1.34</v>
      </c>
      <c r="Z735" s="32">
        <f t="shared" si="126"/>
        <v>1.7866666666666666E-2</v>
      </c>
      <c r="AA735" s="4">
        <v>387.82</v>
      </c>
      <c r="AB735" s="26">
        <f t="shared" si="127"/>
        <v>5.1709333333333332</v>
      </c>
      <c r="AC735" s="21">
        <f t="shared" si="128"/>
        <v>3.4433138040908624E-3</v>
      </c>
      <c r="AD735" s="13">
        <v>0</v>
      </c>
      <c r="AE735" s="13">
        <v>0</v>
      </c>
      <c r="AF735" s="21" t="str">
        <f t="shared" si="129"/>
        <v xml:space="preserve"> </v>
      </c>
      <c r="AG735">
        <v>0</v>
      </c>
      <c r="AH735">
        <v>0</v>
      </c>
      <c r="AI735" s="42">
        <v>1</v>
      </c>
      <c r="AJ735" s="42">
        <v>0</v>
      </c>
      <c r="AK735" s="42">
        <v>0</v>
      </c>
      <c r="AL735" s="42">
        <v>0</v>
      </c>
      <c r="AM735" s="42">
        <v>0</v>
      </c>
      <c r="AN735" s="42">
        <v>0</v>
      </c>
      <c r="AO735">
        <v>1</v>
      </c>
      <c r="AP735">
        <v>0</v>
      </c>
      <c r="AQ735" s="31">
        <f t="shared" si="130"/>
        <v>1</v>
      </c>
      <c r="AR735">
        <v>89.43</v>
      </c>
      <c r="AS735">
        <v>0</v>
      </c>
      <c r="AT735">
        <v>0</v>
      </c>
      <c r="AU735" s="16">
        <f t="shared" si="131"/>
        <v>44.776119402985074</v>
      </c>
    </row>
    <row r="736" spans="1:49" x14ac:dyDescent="0.2">
      <c r="A736" s="13" t="s">
        <v>217</v>
      </c>
      <c r="B736" s="13" t="s">
        <v>2529</v>
      </c>
      <c r="C736" s="1" t="s">
        <v>398</v>
      </c>
      <c r="D736" s="13" t="s">
        <v>154</v>
      </c>
      <c r="E736" s="13">
        <v>10</v>
      </c>
      <c r="F736" s="13">
        <v>0</v>
      </c>
      <c r="G736" s="13">
        <v>0</v>
      </c>
      <c r="H736" s="40">
        <f t="shared" si="121"/>
        <v>0</v>
      </c>
      <c r="I736">
        <v>0</v>
      </c>
      <c r="J736">
        <v>0</v>
      </c>
      <c r="K736">
        <v>0</v>
      </c>
      <c r="L736" s="20">
        <f t="shared" si="122"/>
        <v>0</v>
      </c>
      <c r="M736">
        <v>0</v>
      </c>
      <c r="N736">
        <v>0</v>
      </c>
      <c r="O736">
        <v>0</v>
      </c>
      <c r="P736" s="15">
        <f t="shared" si="123"/>
        <v>0</v>
      </c>
      <c r="Q736" s="15">
        <f t="shared" si="124"/>
        <v>0</v>
      </c>
      <c r="R736">
        <v>1</v>
      </c>
      <c r="S736">
        <v>0</v>
      </c>
      <c r="T736">
        <v>1</v>
      </c>
      <c r="U736">
        <v>0</v>
      </c>
      <c r="V736">
        <v>0</v>
      </c>
      <c r="W736" s="16">
        <v>13.516666666700001</v>
      </c>
      <c r="X736" s="26">
        <f t="shared" si="125"/>
        <v>1.3516666666700001</v>
      </c>
      <c r="Y736" s="4">
        <v>14.28</v>
      </c>
      <c r="Z736" s="32">
        <f t="shared" si="126"/>
        <v>1.4279999999999999</v>
      </c>
      <c r="AA736" s="4">
        <v>37.58</v>
      </c>
      <c r="AB736" s="26">
        <f t="shared" si="127"/>
        <v>3.758</v>
      </c>
      <c r="AC736" s="21">
        <f t="shared" si="128"/>
        <v>0.27535672965676822</v>
      </c>
      <c r="AD736" s="13">
        <v>0</v>
      </c>
      <c r="AE736" s="13">
        <v>0</v>
      </c>
      <c r="AF736" s="21" t="str">
        <f t="shared" si="129"/>
        <v xml:space="preserve"> </v>
      </c>
      <c r="AG736">
        <v>0</v>
      </c>
      <c r="AH736">
        <v>0</v>
      </c>
      <c r="AI736" s="42">
        <v>0</v>
      </c>
      <c r="AJ736" s="42">
        <v>15</v>
      </c>
      <c r="AK736" s="42">
        <v>0</v>
      </c>
      <c r="AL736" s="42">
        <v>6</v>
      </c>
      <c r="AM736" s="42">
        <v>6</v>
      </c>
      <c r="AN736" s="42">
        <v>0</v>
      </c>
      <c r="AO736">
        <v>0</v>
      </c>
      <c r="AP736">
        <v>12</v>
      </c>
      <c r="AQ736" s="31">
        <f t="shared" si="130"/>
        <v>0</v>
      </c>
      <c r="AR736">
        <v>-9.3000000000000007</v>
      </c>
      <c r="AS736">
        <v>0</v>
      </c>
      <c r="AT736">
        <v>0</v>
      </c>
      <c r="AU736" s="16">
        <f t="shared" si="131"/>
        <v>-113.44537815126051</v>
      </c>
      <c r="AV736" s="4">
        <v>0</v>
      </c>
      <c r="AW736" s="4">
        <v>-4.76</v>
      </c>
    </row>
    <row r="737" spans="1:49" x14ac:dyDescent="0.2">
      <c r="A737" s="13" t="s">
        <v>1467</v>
      </c>
      <c r="B737" s="13" t="s">
        <v>2531</v>
      </c>
      <c r="C737" s="1" t="s">
        <v>145</v>
      </c>
      <c r="D737" s="13" t="s">
        <v>154</v>
      </c>
      <c r="E737" s="13">
        <v>45</v>
      </c>
      <c r="F737" s="13">
        <v>0</v>
      </c>
      <c r="G737" s="13">
        <v>0</v>
      </c>
      <c r="H737" s="40">
        <f t="shared" si="121"/>
        <v>0</v>
      </c>
      <c r="I737">
        <v>0</v>
      </c>
      <c r="J737">
        <v>0</v>
      </c>
      <c r="K737">
        <v>0</v>
      </c>
      <c r="L737" s="20">
        <f t="shared" si="122"/>
        <v>0</v>
      </c>
      <c r="M737">
        <v>0</v>
      </c>
      <c r="N737">
        <v>0</v>
      </c>
      <c r="O737">
        <v>0</v>
      </c>
      <c r="P737" s="15">
        <f t="shared" si="123"/>
        <v>0</v>
      </c>
      <c r="Q737" s="15">
        <f t="shared" si="124"/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s="16">
        <v>3.2333333333000001</v>
      </c>
      <c r="X737" s="26">
        <f t="shared" si="125"/>
        <v>7.1851851851111107E-2</v>
      </c>
      <c r="Y737" s="4">
        <v>3.52</v>
      </c>
      <c r="Z737" s="32">
        <f t="shared" si="126"/>
        <v>7.8222222222222221E-2</v>
      </c>
      <c r="AA737" s="4">
        <v>260.83</v>
      </c>
      <c r="AB737" s="26">
        <f t="shared" si="127"/>
        <v>5.7962222222222222</v>
      </c>
      <c r="AC737" s="21">
        <f t="shared" si="128"/>
        <v>1.3315679969737091E-2</v>
      </c>
      <c r="AD737" s="13">
        <v>0</v>
      </c>
      <c r="AE737" s="13">
        <v>0</v>
      </c>
      <c r="AF737" s="21" t="str">
        <f t="shared" si="129"/>
        <v xml:space="preserve"> </v>
      </c>
      <c r="AG737">
        <v>0</v>
      </c>
      <c r="AH737">
        <v>0</v>
      </c>
      <c r="AI737" s="42">
        <v>0</v>
      </c>
      <c r="AJ737" s="42">
        <v>3</v>
      </c>
      <c r="AK737" s="42">
        <v>0</v>
      </c>
      <c r="AL737" s="42">
        <v>0</v>
      </c>
      <c r="AM737" s="42">
        <v>1</v>
      </c>
      <c r="AN737" s="42">
        <v>0</v>
      </c>
      <c r="AO737">
        <v>0</v>
      </c>
      <c r="AP737">
        <v>4</v>
      </c>
      <c r="AQ737" s="31">
        <f t="shared" si="130"/>
        <v>0</v>
      </c>
      <c r="AR737">
        <v>-12.45</v>
      </c>
      <c r="AS737">
        <v>0</v>
      </c>
      <c r="AT737">
        <v>0</v>
      </c>
      <c r="AU737" s="16">
        <f t="shared" si="131"/>
        <v>-68.181818181818187</v>
      </c>
    </row>
    <row r="738" spans="1:49" x14ac:dyDescent="0.2">
      <c r="A738" s="13" t="s">
        <v>672</v>
      </c>
      <c r="B738" s="13" t="s">
        <v>2533</v>
      </c>
      <c r="C738" s="1" t="s">
        <v>358</v>
      </c>
      <c r="D738" s="13" t="s">
        <v>207</v>
      </c>
      <c r="E738" s="13">
        <v>77</v>
      </c>
      <c r="F738" s="13">
        <v>0</v>
      </c>
      <c r="G738" s="13">
        <v>0</v>
      </c>
      <c r="H738" s="40">
        <f t="shared" si="121"/>
        <v>0</v>
      </c>
      <c r="I738">
        <v>0</v>
      </c>
      <c r="J738">
        <v>0</v>
      </c>
      <c r="K738">
        <v>0</v>
      </c>
      <c r="L738" s="20">
        <f t="shared" si="122"/>
        <v>0</v>
      </c>
      <c r="M738">
        <v>0</v>
      </c>
      <c r="N738">
        <v>0</v>
      </c>
      <c r="O738">
        <v>0</v>
      </c>
      <c r="P738" s="15">
        <f t="shared" si="123"/>
        <v>0</v>
      </c>
      <c r="Q738" s="15">
        <f t="shared" si="124"/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s="16">
        <v>0.68333333330000001</v>
      </c>
      <c r="X738" s="26">
        <f t="shared" si="125"/>
        <v>8.8744588740259749E-3</v>
      </c>
      <c r="Y738" s="4">
        <v>0.25</v>
      </c>
      <c r="Z738" s="32">
        <f t="shared" si="126"/>
        <v>3.246753246753247E-3</v>
      </c>
      <c r="AA738" s="4">
        <v>294.23</v>
      </c>
      <c r="AB738" s="26">
        <f t="shared" si="127"/>
        <v>3.8211688311688312</v>
      </c>
      <c r="AC738" s="21">
        <f t="shared" si="128"/>
        <v>8.489540885628906E-4</v>
      </c>
      <c r="AD738" s="13">
        <v>0</v>
      </c>
      <c r="AE738" s="13">
        <v>0</v>
      </c>
      <c r="AF738" s="21" t="str">
        <f t="shared" si="129"/>
        <v xml:space="preserve"> </v>
      </c>
      <c r="AG738">
        <v>0</v>
      </c>
      <c r="AH738">
        <v>0</v>
      </c>
      <c r="AI738" s="42">
        <v>0</v>
      </c>
      <c r="AJ738" s="42">
        <v>0</v>
      </c>
      <c r="AK738" s="42">
        <v>0</v>
      </c>
      <c r="AL738" s="42">
        <v>1</v>
      </c>
      <c r="AM738" s="42">
        <v>0</v>
      </c>
      <c r="AN738" s="42">
        <v>0</v>
      </c>
      <c r="AO738">
        <v>0</v>
      </c>
      <c r="AP738">
        <v>1</v>
      </c>
      <c r="AQ738" s="31">
        <f t="shared" si="130"/>
        <v>0</v>
      </c>
      <c r="AR738">
        <v>-12.55</v>
      </c>
      <c r="AS738">
        <v>0</v>
      </c>
      <c r="AT738">
        <v>0</v>
      </c>
      <c r="AU738" s="16">
        <f t="shared" si="131"/>
        <v>-60</v>
      </c>
    </row>
    <row r="739" spans="1:49" x14ac:dyDescent="0.2">
      <c r="A739" s="13" t="s">
        <v>2536</v>
      </c>
      <c r="B739" s="13" t="s">
        <v>1672</v>
      </c>
      <c r="C739" s="1" t="s">
        <v>584</v>
      </c>
      <c r="D739" s="13" t="s">
        <v>146</v>
      </c>
      <c r="E739" s="13">
        <v>82</v>
      </c>
      <c r="F739" s="13">
        <v>0</v>
      </c>
      <c r="G739" s="13">
        <v>1</v>
      </c>
      <c r="H739" s="40">
        <f t="shared" si="121"/>
        <v>1</v>
      </c>
      <c r="I739">
        <v>0</v>
      </c>
      <c r="J739">
        <v>1</v>
      </c>
      <c r="K739">
        <v>0</v>
      </c>
      <c r="L739" s="20">
        <f t="shared" si="122"/>
        <v>12</v>
      </c>
      <c r="M739">
        <v>5</v>
      </c>
      <c r="N739">
        <v>1</v>
      </c>
      <c r="O739">
        <v>0</v>
      </c>
      <c r="P739" s="15">
        <f t="shared" si="123"/>
        <v>0</v>
      </c>
      <c r="Q739" s="15">
        <f t="shared" si="124"/>
        <v>0</v>
      </c>
      <c r="R739">
        <v>28</v>
      </c>
      <c r="S739">
        <v>8</v>
      </c>
      <c r="T739">
        <v>4</v>
      </c>
      <c r="U739">
        <v>3</v>
      </c>
      <c r="V739">
        <v>2</v>
      </c>
      <c r="W739" s="16">
        <v>185.73333333330001</v>
      </c>
      <c r="X739" s="26">
        <f t="shared" si="125"/>
        <v>2.2650406504060978</v>
      </c>
      <c r="Y739" s="4">
        <v>189.3</v>
      </c>
      <c r="Z739" s="32">
        <f t="shared" si="126"/>
        <v>2.3085365853658537</v>
      </c>
      <c r="AA739" s="4">
        <v>318.88</v>
      </c>
      <c r="AB739" s="26">
        <f t="shared" si="127"/>
        <v>3.8887804878048779</v>
      </c>
      <c r="AC739" s="21">
        <f t="shared" si="128"/>
        <v>0.37250580502971387</v>
      </c>
      <c r="AD739" s="13">
        <v>154</v>
      </c>
      <c r="AE739" s="13">
        <v>142</v>
      </c>
      <c r="AF739" s="21">
        <f t="shared" si="129"/>
        <v>0.52027027027027029</v>
      </c>
      <c r="AG739">
        <v>2</v>
      </c>
      <c r="AH739">
        <v>20</v>
      </c>
      <c r="AI739" s="42">
        <v>22</v>
      </c>
      <c r="AJ739" s="42">
        <v>170</v>
      </c>
      <c r="AK739" s="42">
        <v>4</v>
      </c>
      <c r="AL739" s="42">
        <v>61</v>
      </c>
      <c r="AM739" s="42">
        <v>107</v>
      </c>
      <c r="AN739" s="42">
        <v>3</v>
      </c>
      <c r="AO739">
        <v>20</v>
      </c>
      <c r="AP739">
        <v>187</v>
      </c>
      <c r="AQ739" s="31">
        <f t="shared" si="130"/>
        <v>9.6618357487922704E-2</v>
      </c>
      <c r="AR739">
        <v>-9.36</v>
      </c>
      <c r="AS739">
        <v>4</v>
      </c>
      <c r="AT739">
        <v>2</v>
      </c>
      <c r="AU739" s="16">
        <f t="shared" si="131"/>
        <v>-103.64500792393027</v>
      </c>
      <c r="AV739" s="4">
        <v>0.74</v>
      </c>
      <c r="AW739" s="4">
        <v>-13.68</v>
      </c>
    </row>
    <row r="740" spans="1:49" x14ac:dyDescent="0.2">
      <c r="A740" s="13" t="s">
        <v>2539</v>
      </c>
      <c r="B740" s="13" t="s">
        <v>2540</v>
      </c>
      <c r="C740" s="1" t="s">
        <v>270</v>
      </c>
      <c r="D740" s="13" t="s">
        <v>173</v>
      </c>
      <c r="E740" s="13">
        <v>31</v>
      </c>
      <c r="F740" s="13">
        <v>0</v>
      </c>
      <c r="G740" s="13">
        <v>0</v>
      </c>
      <c r="H740" s="40">
        <f t="shared" si="121"/>
        <v>0</v>
      </c>
      <c r="I740">
        <v>0</v>
      </c>
      <c r="J740">
        <v>0</v>
      </c>
      <c r="K740">
        <v>0</v>
      </c>
      <c r="L740" s="20">
        <f t="shared" si="122"/>
        <v>0</v>
      </c>
      <c r="M740">
        <v>0</v>
      </c>
      <c r="N740">
        <v>0</v>
      </c>
      <c r="O740">
        <v>0</v>
      </c>
      <c r="P740" s="15">
        <f t="shared" si="123"/>
        <v>0</v>
      </c>
      <c r="Q740" s="15">
        <f t="shared" si="124"/>
        <v>0</v>
      </c>
      <c r="R740">
        <v>5</v>
      </c>
      <c r="S740">
        <v>3</v>
      </c>
      <c r="T740">
        <v>0</v>
      </c>
      <c r="U740">
        <v>0</v>
      </c>
      <c r="V740">
        <v>0</v>
      </c>
      <c r="W740" s="16">
        <v>34.833333333299997</v>
      </c>
      <c r="X740" s="26">
        <f t="shared" si="125"/>
        <v>1.1236559139774192</v>
      </c>
      <c r="Y740" s="4">
        <v>34.76</v>
      </c>
      <c r="Z740" s="32">
        <f t="shared" si="126"/>
        <v>1.1212903225806452</v>
      </c>
      <c r="AA740" s="4">
        <v>92.51</v>
      </c>
      <c r="AB740" s="26">
        <f t="shared" si="127"/>
        <v>2.9841935483870969</v>
      </c>
      <c r="AC740" s="21">
        <f t="shared" si="128"/>
        <v>0.27312013828867765</v>
      </c>
      <c r="AD740" s="1"/>
      <c r="AE740" s="1"/>
      <c r="AF740" s="21" t="str">
        <f t="shared" si="129"/>
        <v xml:space="preserve"> </v>
      </c>
      <c r="AG740">
        <v>0</v>
      </c>
      <c r="AH740">
        <v>8</v>
      </c>
      <c r="AI740" s="42">
        <v>4</v>
      </c>
      <c r="AJ740" s="42">
        <v>21</v>
      </c>
      <c r="AK740" s="42">
        <v>1</v>
      </c>
      <c r="AL740" s="42">
        <v>11</v>
      </c>
      <c r="AM740" s="42">
        <v>15</v>
      </c>
      <c r="AN740" s="42">
        <v>1</v>
      </c>
      <c r="AO740">
        <v>4</v>
      </c>
      <c r="AP740">
        <v>32</v>
      </c>
      <c r="AQ740" s="31">
        <f t="shared" si="130"/>
        <v>0.1111111111111111</v>
      </c>
      <c r="AR740">
        <v>-5.96</v>
      </c>
      <c r="AS740">
        <v>0</v>
      </c>
      <c r="AT740">
        <v>0</v>
      </c>
      <c r="AU740" s="16">
        <f t="shared" si="131"/>
        <v>-84.57997698504029</v>
      </c>
      <c r="AV740" s="4">
        <v>6.25</v>
      </c>
      <c r="AW740" s="4">
        <v>-3.1</v>
      </c>
    </row>
    <row r="741" spans="1:49" x14ac:dyDescent="0.2">
      <c r="A741" s="13" t="s">
        <v>690</v>
      </c>
      <c r="B741" s="13" t="s">
        <v>2544</v>
      </c>
      <c r="C741" s="1" t="s">
        <v>554</v>
      </c>
      <c r="D741" s="13" t="s">
        <v>154</v>
      </c>
      <c r="E741" s="13">
        <v>80</v>
      </c>
      <c r="F741" s="13">
        <v>0</v>
      </c>
      <c r="G741" s="13">
        <v>0</v>
      </c>
      <c r="H741" s="40">
        <f t="shared" si="121"/>
        <v>0</v>
      </c>
      <c r="I741">
        <v>0</v>
      </c>
      <c r="J741">
        <v>0</v>
      </c>
      <c r="K741">
        <v>0</v>
      </c>
      <c r="L741" s="20">
        <f t="shared" si="122"/>
        <v>0</v>
      </c>
      <c r="M741">
        <v>6</v>
      </c>
      <c r="N741">
        <v>2</v>
      </c>
      <c r="O741">
        <v>1</v>
      </c>
      <c r="P741" s="15">
        <f t="shared" si="123"/>
        <v>0</v>
      </c>
      <c r="Q741" s="15">
        <f t="shared" si="124"/>
        <v>0</v>
      </c>
      <c r="R741">
        <v>22</v>
      </c>
      <c r="S741">
        <v>0</v>
      </c>
      <c r="T741">
        <v>4</v>
      </c>
      <c r="U741">
        <v>2</v>
      </c>
      <c r="V741">
        <v>3</v>
      </c>
      <c r="W741" s="16">
        <v>169.4</v>
      </c>
      <c r="X741" s="26">
        <f t="shared" si="125"/>
        <v>2.1175000000000002</v>
      </c>
      <c r="Y741" s="4">
        <v>172.14</v>
      </c>
      <c r="Z741" s="32">
        <f t="shared" si="126"/>
        <v>2.1517499999999998</v>
      </c>
      <c r="AA741" s="4">
        <v>182.59</v>
      </c>
      <c r="AB741" s="26">
        <f t="shared" si="127"/>
        <v>2.282375</v>
      </c>
      <c r="AC741" s="21">
        <f t="shared" si="128"/>
        <v>0.48527048741296197</v>
      </c>
      <c r="AD741" s="13">
        <v>50</v>
      </c>
      <c r="AE741" s="13">
        <v>58</v>
      </c>
      <c r="AF741" s="21">
        <f t="shared" si="129"/>
        <v>0.46296296296296297</v>
      </c>
      <c r="AG741">
        <v>0</v>
      </c>
      <c r="AH741">
        <v>10</v>
      </c>
      <c r="AI741" s="42">
        <v>15</v>
      </c>
      <c r="AJ741" s="42">
        <v>154</v>
      </c>
      <c r="AK741" s="42">
        <v>7</v>
      </c>
      <c r="AL741" s="42">
        <v>68</v>
      </c>
      <c r="AM741" s="42">
        <v>81</v>
      </c>
      <c r="AN741" s="42">
        <v>2</v>
      </c>
      <c r="AO741">
        <v>11</v>
      </c>
      <c r="AP741">
        <v>128</v>
      </c>
      <c r="AQ741" s="31">
        <f t="shared" si="130"/>
        <v>7.9136690647482008E-2</v>
      </c>
      <c r="AR741">
        <v>-11.36</v>
      </c>
      <c r="AS741">
        <v>0</v>
      </c>
      <c r="AT741">
        <v>2</v>
      </c>
      <c r="AU741" s="16">
        <f t="shared" si="131"/>
        <v>-100.73196235622169</v>
      </c>
      <c r="AV741" s="4">
        <v>5.52</v>
      </c>
      <c r="AW741" s="4">
        <v>-4.32</v>
      </c>
    </row>
    <row r="742" spans="1:49" x14ac:dyDescent="0.2">
      <c r="A742" s="13" t="s">
        <v>1183</v>
      </c>
      <c r="B742" s="13" t="s">
        <v>2544</v>
      </c>
      <c r="C742" s="1" t="s">
        <v>128</v>
      </c>
      <c r="D742" s="13" t="s">
        <v>173</v>
      </c>
      <c r="E742" s="13">
        <v>76</v>
      </c>
      <c r="F742" s="13">
        <v>0</v>
      </c>
      <c r="G742" s="13">
        <v>0</v>
      </c>
      <c r="H742" s="40">
        <f t="shared" si="121"/>
        <v>0</v>
      </c>
      <c r="I742">
        <v>0</v>
      </c>
      <c r="J742">
        <v>0</v>
      </c>
      <c r="K742">
        <v>0</v>
      </c>
      <c r="L742" s="20">
        <f t="shared" si="122"/>
        <v>0</v>
      </c>
      <c r="M742">
        <v>5</v>
      </c>
      <c r="N742">
        <v>0</v>
      </c>
      <c r="O742">
        <v>1</v>
      </c>
      <c r="P742" s="15">
        <f t="shared" si="123"/>
        <v>0</v>
      </c>
      <c r="Q742" s="15">
        <f t="shared" si="124"/>
        <v>0</v>
      </c>
      <c r="R742">
        <v>10</v>
      </c>
      <c r="S742">
        <v>6</v>
      </c>
      <c r="T742">
        <v>3</v>
      </c>
      <c r="U742">
        <v>3</v>
      </c>
      <c r="V742">
        <v>3</v>
      </c>
      <c r="W742" s="16">
        <v>93.133333333300001</v>
      </c>
      <c r="X742" s="26">
        <f t="shared" si="125"/>
        <v>1.2254385964907895</v>
      </c>
      <c r="Y742" s="4">
        <v>89.12</v>
      </c>
      <c r="Z742" s="32">
        <f t="shared" si="126"/>
        <v>1.1726315789473685</v>
      </c>
      <c r="AA742" s="4">
        <v>334.23</v>
      </c>
      <c r="AB742" s="26">
        <f t="shared" si="127"/>
        <v>4.3977631578947367</v>
      </c>
      <c r="AC742" s="21">
        <f t="shared" si="128"/>
        <v>0.21051139718908707</v>
      </c>
      <c r="AD742" s="1"/>
      <c r="AE742" s="1"/>
      <c r="AF742" s="21" t="str">
        <f t="shared" si="129"/>
        <v xml:space="preserve"> </v>
      </c>
      <c r="AG742">
        <v>1</v>
      </c>
      <c r="AH742">
        <v>11</v>
      </c>
      <c r="AI742" s="42">
        <v>20</v>
      </c>
      <c r="AJ742" s="42">
        <v>54</v>
      </c>
      <c r="AK742" s="42">
        <v>3</v>
      </c>
      <c r="AL742" s="42">
        <v>23</v>
      </c>
      <c r="AM742" s="42">
        <v>30</v>
      </c>
      <c r="AN742" s="42">
        <v>5</v>
      </c>
      <c r="AO742">
        <v>21</v>
      </c>
      <c r="AP742">
        <v>60</v>
      </c>
      <c r="AQ742" s="31">
        <f t="shared" si="130"/>
        <v>0.25925925925925924</v>
      </c>
      <c r="AR742">
        <v>15.8</v>
      </c>
      <c r="AS742">
        <v>0</v>
      </c>
      <c r="AT742">
        <v>1</v>
      </c>
      <c r="AU742" s="16">
        <f t="shared" si="131"/>
        <v>-59.919210053859963</v>
      </c>
      <c r="AV742" s="4">
        <v>7.04</v>
      </c>
      <c r="AW742" s="4">
        <v>-0.9</v>
      </c>
    </row>
    <row r="743" spans="1:49" x14ac:dyDescent="0.2">
      <c r="A743" s="13" t="s">
        <v>1151</v>
      </c>
      <c r="B743" s="13" t="s">
        <v>2544</v>
      </c>
      <c r="C743" s="1" t="s">
        <v>162</v>
      </c>
      <c r="D743" s="13" t="s">
        <v>146</v>
      </c>
      <c r="E743" s="13">
        <v>1</v>
      </c>
      <c r="F743" s="13">
        <v>0</v>
      </c>
      <c r="G743" s="13">
        <v>0</v>
      </c>
      <c r="H743" s="40">
        <f t="shared" si="121"/>
        <v>0</v>
      </c>
      <c r="I743">
        <v>0</v>
      </c>
      <c r="J743">
        <v>0</v>
      </c>
      <c r="K743">
        <v>0</v>
      </c>
      <c r="L743" s="20">
        <f t="shared" si="122"/>
        <v>0</v>
      </c>
      <c r="M743">
        <v>0</v>
      </c>
      <c r="N743">
        <v>0</v>
      </c>
      <c r="O743">
        <v>0</v>
      </c>
      <c r="P743" s="15">
        <f t="shared" si="123"/>
        <v>0</v>
      </c>
      <c r="Q743" s="15">
        <f t="shared" si="124"/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s="16">
        <v>0</v>
      </c>
      <c r="X743" s="26">
        <f t="shared" si="125"/>
        <v>0</v>
      </c>
      <c r="Y743" s="4">
        <v>0</v>
      </c>
      <c r="Z743" s="32">
        <f t="shared" si="126"/>
        <v>0</v>
      </c>
      <c r="AA743" s="4">
        <v>3.74</v>
      </c>
      <c r="AB743" s="26">
        <f t="shared" si="127"/>
        <v>3.74</v>
      </c>
      <c r="AC743" s="21">
        <f t="shared" si="128"/>
        <v>0</v>
      </c>
      <c r="AD743" s="13">
        <v>0</v>
      </c>
      <c r="AE743" s="13">
        <v>0</v>
      </c>
      <c r="AF743" s="21" t="str">
        <f t="shared" si="129"/>
        <v xml:space="preserve"> </v>
      </c>
      <c r="AG743">
        <v>0</v>
      </c>
      <c r="AH743">
        <v>0</v>
      </c>
      <c r="AI743" s="42">
        <v>0</v>
      </c>
      <c r="AJ743" s="42">
        <v>0</v>
      </c>
      <c r="AK743" s="42">
        <v>0</v>
      </c>
      <c r="AL743" s="42">
        <v>0</v>
      </c>
      <c r="AM743" s="42">
        <v>0</v>
      </c>
      <c r="AN743" s="42">
        <v>0</v>
      </c>
      <c r="AO743">
        <v>0</v>
      </c>
      <c r="AP743">
        <v>0</v>
      </c>
      <c r="AQ743" s="31">
        <f t="shared" si="130"/>
        <v>0</v>
      </c>
      <c r="AR743"/>
      <c r="AS743">
        <v>0</v>
      </c>
      <c r="AT743">
        <v>0</v>
      </c>
      <c r="AU743" s="16">
        <f t="shared" si="131"/>
        <v>0</v>
      </c>
    </row>
    <row r="744" spans="1:49" x14ac:dyDescent="0.2">
      <c r="A744" s="13" t="s">
        <v>151</v>
      </c>
      <c r="B744" s="13" t="s">
        <v>2544</v>
      </c>
      <c r="C744" s="1" t="s">
        <v>243</v>
      </c>
      <c r="D744" s="13" t="s">
        <v>146</v>
      </c>
      <c r="E744" s="13">
        <v>82</v>
      </c>
      <c r="F744" s="13">
        <v>0</v>
      </c>
      <c r="G744" s="13">
        <v>0</v>
      </c>
      <c r="H744" s="40">
        <f t="shared" si="121"/>
        <v>0</v>
      </c>
      <c r="I744">
        <v>0</v>
      </c>
      <c r="J744">
        <v>0</v>
      </c>
      <c r="K744">
        <v>0</v>
      </c>
      <c r="L744" s="20">
        <f t="shared" si="122"/>
        <v>0</v>
      </c>
      <c r="M744">
        <v>0</v>
      </c>
      <c r="N744">
        <v>0</v>
      </c>
      <c r="O744">
        <v>0</v>
      </c>
      <c r="P744" s="15">
        <f t="shared" si="123"/>
        <v>0</v>
      </c>
      <c r="Q744" s="15">
        <f t="shared" si="124"/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s="16">
        <v>0.88333333330000008</v>
      </c>
      <c r="X744" s="26">
        <f t="shared" si="125"/>
        <v>1.0772357723170733E-2</v>
      </c>
      <c r="Y744" s="4">
        <v>0.57999999999999996</v>
      </c>
      <c r="Z744" s="32">
        <f t="shared" si="126"/>
        <v>7.0731707317073164E-3</v>
      </c>
      <c r="AA744" s="4">
        <v>375.27</v>
      </c>
      <c r="AB744" s="26">
        <f t="shared" si="127"/>
        <v>4.5764634146341461</v>
      </c>
      <c r="AC744" s="21">
        <f t="shared" si="128"/>
        <v>1.543168817347346E-3</v>
      </c>
      <c r="AD744" s="13">
        <v>0</v>
      </c>
      <c r="AE744" s="13">
        <v>0</v>
      </c>
      <c r="AF744" s="21" t="str">
        <f t="shared" si="129"/>
        <v xml:space="preserve"> </v>
      </c>
      <c r="AG744">
        <v>0</v>
      </c>
      <c r="AH744">
        <v>0</v>
      </c>
      <c r="AI744" s="42">
        <v>0</v>
      </c>
      <c r="AJ744" s="42">
        <v>0</v>
      </c>
      <c r="AK744" s="42">
        <v>0</v>
      </c>
      <c r="AL744" s="42">
        <v>0</v>
      </c>
      <c r="AM744" s="42">
        <v>0</v>
      </c>
      <c r="AN744" s="42">
        <v>0</v>
      </c>
      <c r="AO744">
        <v>0</v>
      </c>
      <c r="AP744">
        <v>0</v>
      </c>
      <c r="AQ744" s="31">
        <f t="shared" si="130"/>
        <v>0</v>
      </c>
      <c r="AR744"/>
      <c r="AS744">
        <v>0</v>
      </c>
      <c r="AT744">
        <v>1</v>
      </c>
      <c r="AU744" s="16">
        <f t="shared" si="131"/>
        <v>0</v>
      </c>
      <c r="AV744" s="4">
        <v>0</v>
      </c>
      <c r="AW744" s="4">
        <v>-6.1</v>
      </c>
    </row>
    <row r="745" spans="1:49" x14ac:dyDescent="0.2">
      <c r="A745" s="13" t="s">
        <v>2548</v>
      </c>
      <c r="B745" s="13" t="s">
        <v>2544</v>
      </c>
      <c r="C745" s="1" t="s">
        <v>314</v>
      </c>
      <c r="D745" s="13" t="s">
        <v>154</v>
      </c>
      <c r="E745" s="13">
        <v>81</v>
      </c>
      <c r="F745" s="13">
        <v>0</v>
      </c>
      <c r="G745" s="13">
        <v>0</v>
      </c>
      <c r="H745" s="40">
        <f t="shared" si="121"/>
        <v>0</v>
      </c>
      <c r="I745">
        <v>0</v>
      </c>
      <c r="J745">
        <v>0</v>
      </c>
      <c r="K745">
        <v>0</v>
      </c>
      <c r="L745" s="20">
        <f t="shared" si="122"/>
        <v>0</v>
      </c>
      <c r="M745">
        <v>0</v>
      </c>
      <c r="N745">
        <v>0</v>
      </c>
      <c r="O745">
        <v>0</v>
      </c>
      <c r="P745" s="15">
        <f t="shared" si="123"/>
        <v>0</v>
      </c>
      <c r="Q745" s="15">
        <f t="shared" si="124"/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s="16">
        <v>1.35</v>
      </c>
      <c r="X745" s="26">
        <f t="shared" si="125"/>
        <v>1.6666666666666666E-2</v>
      </c>
      <c r="Y745" s="4">
        <v>1.42</v>
      </c>
      <c r="Z745" s="32">
        <f t="shared" si="126"/>
        <v>1.7530864197530863E-2</v>
      </c>
      <c r="AA745" s="4">
        <v>393.91</v>
      </c>
      <c r="AB745" s="26">
        <f t="shared" si="127"/>
        <v>4.8630864197530865</v>
      </c>
      <c r="AC745" s="21">
        <f t="shared" si="128"/>
        <v>3.5919358510611383E-3</v>
      </c>
      <c r="AD745" s="13">
        <v>0</v>
      </c>
      <c r="AE745" s="13">
        <v>0</v>
      </c>
      <c r="AF745" s="21" t="str">
        <f t="shared" si="129"/>
        <v xml:space="preserve"> </v>
      </c>
      <c r="AG745">
        <v>0</v>
      </c>
      <c r="AH745">
        <v>1</v>
      </c>
      <c r="AI745" s="42">
        <v>1</v>
      </c>
      <c r="AJ745" s="42">
        <v>2</v>
      </c>
      <c r="AK745" s="42">
        <v>0</v>
      </c>
      <c r="AL745" s="42">
        <v>0</v>
      </c>
      <c r="AM745" s="42">
        <v>1</v>
      </c>
      <c r="AN745" s="42">
        <v>0</v>
      </c>
      <c r="AO745">
        <v>1</v>
      </c>
      <c r="AP745">
        <v>1</v>
      </c>
      <c r="AQ745" s="31">
        <f t="shared" si="130"/>
        <v>0.5</v>
      </c>
      <c r="AR745">
        <v>34.75</v>
      </c>
      <c r="AS745">
        <v>0</v>
      </c>
      <c r="AT745">
        <v>2</v>
      </c>
      <c r="AU745" s="16">
        <f t="shared" si="131"/>
        <v>-126.76056338028171</v>
      </c>
      <c r="AV745" s="4">
        <v>20</v>
      </c>
      <c r="AW745" s="4">
        <v>9.74</v>
      </c>
    </row>
    <row r="746" spans="1:49" x14ac:dyDescent="0.2">
      <c r="A746" s="13" t="s">
        <v>856</v>
      </c>
      <c r="B746" s="13" t="s">
        <v>2544</v>
      </c>
      <c r="C746" s="1" t="s">
        <v>249</v>
      </c>
      <c r="D746" s="13" t="s">
        <v>146</v>
      </c>
      <c r="E746" s="13">
        <v>54</v>
      </c>
      <c r="F746" s="13">
        <v>0</v>
      </c>
      <c r="G746" s="13">
        <v>0</v>
      </c>
      <c r="H746" s="40">
        <f t="shared" si="121"/>
        <v>0</v>
      </c>
      <c r="I746">
        <v>0</v>
      </c>
      <c r="J746">
        <v>0</v>
      </c>
      <c r="K746">
        <v>0</v>
      </c>
      <c r="L746" s="20">
        <f t="shared" si="122"/>
        <v>0</v>
      </c>
      <c r="M746">
        <v>4</v>
      </c>
      <c r="N746">
        <v>0</v>
      </c>
      <c r="O746">
        <v>0</v>
      </c>
      <c r="P746" s="15">
        <f t="shared" si="123"/>
        <v>0</v>
      </c>
      <c r="Q746" s="15">
        <f t="shared" si="124"/>
        <v>0</v>
      </c>
      <c r="R746">
        <v>6</v>
      </c>
      <c r="S746">
        <v>3</v>
      </c>
      <c r="T746">
        <v>1</v>
      </c>
      <c r="U746">
        <v>2</v>
      </c>
      <c r="V746">
        <v>4</v>
      </c>
      <c r="W746" s="16">
        <v>87.533333333300007</v>
      </c>
      <c r="X746" s="26">
        <f t="shared" si="125"/>
        <v>1.6209876543203705</v>
      </c>
      <c r="Y746" s="4">
        <v>87.69</v>
      </c>
      <c r="Z746" s="32">
        <f t="shared" si="126"/>
        <v>1.6238888888888889</v>
      </c>
      <c r="AA746" s="4">
        <v>189.43</v>
      </c>
      <c r="AB746" s="26">
        <f t="shared" si="127"/>
        <v>3.5079629629629632</v>
      </c>
      <c r="AC746" s="21">
        <f t="shared" si="128"/>
        <v>0.31643331408775982</v>
      </c>
      <c r="AD746" s="13">
        <v>43</v>
      </c>
      <c r="AE746" s="13">
        <v>60</v>
      </c>
      <c r="AF746" s="21">
        <f t="shared" si="129"/>
        <v>0.41747572815533979</v>
      </c>
      <c r="AG746">
        <v>0</v>
      </c>
      <c r="AH746">
        <v>11</v>
      </c>
      <c r="AI746" s="42">
        <v>9</v>
      </c>
      <c r="AJ746" s="42">
        <v>73</v>
      </c>
      <c r="AK746" s="42">
        <v>1</v>
      </c>
      <c r="AL746" s="42">
        <v>31</v>
      </c>
      <c r="AM746" s="42">
        <v>30</v>
      </c>
      <c r="AN746" s="42">
        <v>3</v>
      </c>
      <c r="AO746">
        <v>5</v>
      </c>
      <c r="AP746">
        <v>75</v>
      </c>
      <c r="AQ746" s="31">
        <f t="shared" si="130"/>
        <v>6.25E-2</v>
      </c>
      <c r="AR746">
        <v>-9.64</v>
      </c>
      <c r="AS746">
        <v>0</v>
      </c>
      <c r="AT746">
        <v>1</v>
      </c>
      <c r="AU746" s="16">
        <f t="shared" si="131"/>
        <v>-90.318166267533357</v>
      </c>
      <c r="AV746" s="4">
        <v>1</v>
      </c>
      <c r="AW746" s="4">
        <v>-9.11</v>
      </c>
    </row>
    <row r="747" spans="1:49" x14ac:dyDescent="0.2">
      <c r="A747" s="13" t="s">
        <v>1623</v>
      </c>
      <c r="B747" s="13" t="s">
        <v>2544</v>
      </c>
      <c r="C747" s="1" t="s">
        <v>482</v>
      </c>
      <c r="D747" s="13" t="s">
        <v>146</v>
      </c>
      <c r="E747" s="13">
        <v>37</v>
      </c>
      <c r="F747" s="13">
        <v>0</v>
      </c>
      <c r="G747" s="13">
        <v>0</v>
      </c>
      <c r="H747" s="40">
        <f t="shared" si="121"/>
        <v>0</v>
      </c>
      <c r="I747">
        <v>1</v>
      </c>
      <c r="J747">
        <v>0</v>
      </c>
      <c r="K747">
        <v>0</v>
      </c>
      <c r="L747" s="20">
        <f t="shared" si="122"/>
        <v>0</v>
      </c>
      <c r="M747">
        <v>3</v>
      </c>
      <c r="N747">
        <v>0</v>
      </c>
      <c r="O747">
        <v>3</v>
      </c>
      <c r="P747" s="15">
        <f t="shared" si="123"/>
        <v>0</v>
      </c>
      <c r="Q747" s="15">
        <f t="shared" si="124"/>
        <v>0</v>
      </c>
      <c r="R747">
        <v>3</v>
      </c>
      <c r="S747">
        <v>2</v>
      </c>
      <c r="T747">
        <v>1</v>
      </c>
      <c r="U747">
        <v>0</v>
      </c>
      <c r="V747">
        <v>1</v>
      </c>
      <c r="W747" s="16">
        <v>35.683333333299998</v>
      </c>
      <c r="X747" s="26">
        <f t="shared" si="125"/>
        <v>0.9644144144135135</v>
      </c>
      <c r="Y747" s="4">
        <v>36.83</v>
      </c>
      <c r="Z747" s="32">
        <f t="shared" si="126"/>
        <v>0.99540540540540534</v>
      </c>
      <c r="AA747" s="4">
        <v>158.18</v>
      </c>
      <c r="AB747" s="26">
        <f t="shared" si="127"/>
        <v>4.2751351351351357</v>
      </c>
      <c r="AC747" s="21">
        <f t="shared" si="128"/>
        <v>0.18886210963540329</v>
      </c>
      <c r="AD747" s="13">
        <v>14</v>
      </c>
      <c r="AE747" s="13">
        <v>17</v>
      </c>
      <c r="AF747" s="21">
        <f t="shared" si="129"/>
        <v>0.45161290322580644</v>
      </c>
      <c r="AG747">
        <v>0</v>
      </c>
      <c r="AH747">
        <v>2</v>
      </c>
      <c r="AI747" s="42">
        <v>6</v>
      </c>
      <c r="AJ747" s="42">
        <v>30</v>
      </c>
      <c r="AK747" s="42">
        <v>0</v>
      </c>
      <c r="AL747" s="42">
        <v>12</v>
      </c>
      <c r="AM747" s="42">
        <v>11</v>
      </c>
      <c r="AN747" s="42">
        <v>3</v>
      </c>
      <c r="AO747">
        <v>3</v>
      </c>
      <c r="AP747">
        <v>20</v>
      </c>
      <c r="AQ747" s="31">
        <f t="shared" si="130"/>
        <v>0.13043478260869565</v>
      </c>
      <c r="AR747">
        <v>-2.6</v>
      </c>
      <c r="AS747">
        <v>0</v>
      </c>
      <c r="AT747">
        <v>1</v>
      </c>
      <c r="AU747" s="16">
        <f t="shared" si="131"/>
        <v>-74.938908498506663</v>
      </c>
      <c r="AV747" s="4">
        <v>4</v>
      </c>
      <c r="AW747" s="4">
        <v>-4.16</v>
      </c>
    </row>
    <row r="748" spans="1:49" x14ac:dyDescent="0.2">
      <c r="A748" s="13" t="s">
        <v>2555</v>
      </c>
      <c r="B748" s="13" t="s">
        <v>2556</v>
      </c>
      <c r="C748" s="1" t="s">
        <v>214</v>
      </c>
      <c r="D748" s="13" t="s">
        <v>154</v>
      </c>
      <c r="E748" s="13">
        <v>74</v>
      </c>
      <c r="F748" s="13">
        <v>1</v>
      </c>
      <c r="G748" s="13">
        <v>1</v>
      </c>
      <c r="H748" s="40">
        <f t="shared" si="121"/>
        <v>2</v>
      </c>
      <c r="I748">
        <v>1</v>
      </c>
      <c r="J748">
        <v>1</v>
      </c>
      <c r="K748">
        <v>0</v>
      </c>
      <c r="L748" s="20">
        <f t="shared" si="122"/>
        <v>5</v>
      </c>
      <c r="M748">
        <v>7</v>
      </c>
      <c r="N748">
        <v>2</v>
      </c>
      <c r="O748">
        <v>0</v>
      </c>
      <c r="P748" s="15">
        <f t="shared" si="123"/>
        <v>0.14285714285714285</v>
      </c>
      <c r="Q748" s="15">
        <f t="shared" si="124"/>
        <v>0.1111111111111111</v>
      </c>
      <c r="R748">
        <v>8</v>
      </c>
      <c r="S748">
        <v>5</v>
      </c>
      <c r="T748">
        <v>2</v>
      </c>
      <c r="U748">
        <v>2</v>
      </c>
      <c r="V748">
        <v>3</v>
      </c>
      <c r="W748" s="16">
        <v>86.05</v>
      </c>
      <c r="X748" s="26">
        <f t="shared" si="125"/>
        <v>1.1628378378378379</v>
      </c>
      <c r="Y748" s="4">
        <v>77.53</v>
      </c>
      <c r="Z748" s="32">
        <f t="shared" si="126"/>
        <v>1.0477027027027028</v>
      </c>
      <c r="AA748" s="4">
        <v>320.12</v>
      </c>
      <c r="AB748" s="26">
        <f t="shared" si="127"/>
        <v>4.3259459459459464</v>
      </c>
      <c r="AC748" s="21">
        <f t="shared" si="128"/>
        <v>0.19497045140198668</v>
      </c>
      <c r="AD748" s="13">
        <v>1</v>
      </c>
      <c r="AE748" s="13">
        <v>6</v>
      </c>
      <c r="AF748" s="21">
        <f t="shared" si="129"/>
        <v>0.14285714285714285</v>
      </c>
      <c r="AG748">
        <v>3</v>
      </c>
      <c r="AH748">
        <v>10</v>
      </c>
      <c r="AI748" s="42">
        <v>12</v>
      </c>
      <c r="AJ748" s="42">
        <v>50</v>
      </c>
      <c r="AK748" s="42">
        <v>7</v>
      </c>
      <c r="AL748" s="42">
        <v>28</v>
      </c>
      <c r="AM748" s="42">
        <v>39</v>
      </c>
      <c r="AN748" s="42">
        <v>2</v>
      </c>
      <c r="AO748">
        <v>18</v>
      </c>
      <c r="AP748">
        <v>57</v>
      </c>
      <c r="AQ748" s="31">
        <f t="shared" si="130"/>
        <v>0.24</v>
      </c>
      <c r="AR748">
        <v>2.62</v>
      </c>
      <c r="AS748">
        <v>1</v>
      </c>
      <c r="AT748">
        <v>0</v>
      </c>
      <c r="AU748" s="16">
        <f t="shared" si="131"/>
        <v>-79.711079582097256</v>
      </c>
      <c r="AV748" s="4">
        <v>13.95</v>
      </c>
      <c r="AW748" s="4">
        <v>6.83</v>
      </c>
    </row>
    <row r="749" spans="1:49" x14ac:dyDescent="0.2">
      <c r="A749" s="13" t="s">
        <v>1352</v>
      </c>
      <c r="B749" s="13" t="s">
        <v>2558</v>
      </c>
      <c r="C749" s="1" t="s">
        <v>314</v>
      </c>
      <c r="D749" s="13" t="s">
        <v>146</v>
      </c>
      <c r="E749" s="13">
        <v>82</v>
      </c>
      <c r="F749" s="13">
        <v>0</v>
      </c>
      <c r="G749" s="13">
        <v>0</v>
      </c>
      <c r="H749" s="40">
        <f t="shared" si="121"/>
        <v>0</v>
      </c>
      <c r="I749">
        <v>0</v>
      </c>
      <c r="J749">
        <v>0</v>
      </c>
      <c r="K749">
        <v>0</v>
      </c>
      <c r="L749" s="20">
        <f t="shared" si="122"/>
        <v>0</v>
      </c>
      <c r="M749">
        <v>1</v>
      </c>
      <c r="N749">
        <v>0</v>
      </c>
      <c r="O749">
        <v>0</v>
      </c>
      <c r="P749" s="15">
        <f t="shared" si="123"/>
        <v>0</v>
      </c>
      <c r="Q749" s="15">
        <f t="shared" si="124"/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 s="16">
        <v>3.4666666667000001</v>
      </c>
      <c r="X749" s="26">
        <f t="shared" si="125"/>
        <v>4.2276422764634149E-2</v>
      </c>
      <c r="Y749" s="4">
        <v>0.76</v>
      </c>
      <c r="Z749" s="32">
        <f t="shared" si="126"/>
        <v>9.2682926829268288E-3</v>
      </c>
      <c r="AA749" s="4">
        <v>400.04</v>
      </c>
      <c r="AB749" s="26">
        <f t="shared" si="127"/>
        <v>4.878536585365854</v>
      </c>
      <c r="AC749" s="21">
        <f t="shared" si="128"/>
        <v>1.8962075848303393E-3</v>
      </c>
      <c r="AD749" s="13">
        <v>1</v>
      </c>
      <c r="AE749" s="13">
        <v>0</v>
      </c>
      <c r="AF749" s="21">
        <f t="shared" si="129"/>
        <v>1</v>
      </c>
      <c r="AG749">
        <v>0</v>
      </c>
      <c r="AH749">
        <v>0</v>
      </c>
      <c r="AI749" s="42">
        <v>2</v>
      </c>
      <c r="AJ749" s="42">
        <v>0</v>
      </c>
      <c r="AK749" s="42">
        <v>0</v>
      </c>
      <c r="AL749" s="42">
        <v>0</v>
      </c>
      <c r="AM749" s="42">
        <v>1</v>
      </c>
      <c r="AN749" s="42">
        <v>0</v>
      </c>
      <c r="AO749">
        <v>2</v>
      </c>
      <c r="AP749">
        <v>1</v>
      </c>
      <c r="AQ749" s="31">
        <f t="shared" si="130"/>
        <v>0.66666666666666663</v>
      </c>
      <c r="AR749">
        <v>51.7</v>
      </c>
      <c r="AS749">
        <v>0</v>
      </c>
      <c r="AT749">
        <v>0</v>
      </c>
      <c r="AU749" s="16">
        <f t="shared" si="131"/>
        <v>60</v>
      </c>
      <c r="AV749" s="4">
        <v>0</v>
      </c>
      <c r="AW749" s="4">
        <v>-10.28</v>
      </c>
    </row>
    <row r="750" spans="1:49" x14ac:dyDescent="0.2">
      <c r="A750" s="13" t="s">
        <v>423</v>
      </c>
      <c r="B750" s="13" t="s">
        <v>2561</v>
      </c>
      <c r="C750" s="1" t="s">
        <v>153</v>
      </c>
      <c r="D750" s="13" t="s">
        <v>146</v>
      </c>
      <c r="E750" s="13">
        <v>82</v>
      </c>
      <c r="F750" s="13">
        <v>0</v>
      </c>
      <c r="G750" s="13">
        <v>0</v>
      </c>
      <c r="H750" s="40">
        <f t="shared" si="121"/>
        <v>0</v>
      </c>
      <c r="I750">
        <v>0</v>
      </c>
      <c r="J750">
        <v>0</v>
      </c>
      <c r="K750">
        <v>0</v>
      </c>
      <c r="L750" s="20">
        <f t="shared" si="122"/>
        <v>0</v>
      </c>
      <c r="M750">
        <v>3</v>
      </c>
      <c r="N750">
        <v>1</v>
      </c>
      <c r="O750">
        <v>4</v>
      </c>
      <c r="P750" s="15">
        <f t="shared" si="123"/>
        <v>0</v>
      </c>
      <c r="Q750" s="15">
        <f t="shared" si="124"/>
        <v>0</v>
      </c>
      <c r="R750">
        <v>12</v>
      </c>
      <c r="S750">
        <v>2</v>
      </c>
      <c r="T750">
        <v>5</v>
      </c>
      <c r="U750">
        <v>2</v>
      </c>
      <c r="V750">
        <v>6</v>
      </c>
      <c r="W750" s="16">
        <v>152.11666666670001</v>
      </c>
      <c r="X750" s="26">
        <f t="shared" si="125"/>
        <v>1.8550813008134148</v>
      </c>
      <c r="Y750" s="4">
        <v>143.91</v>
      </c>
      <c r="Z750" s="32">
        <f t="shared" si="126"/>
        <v>1.7549999999999999</v>
      </c>
      <c r="AA750" s="4">
        <v>310.57</v>
      </c>
      <c r="AB750" s="26">
        <f t="shared" si="127"/>
        <v>3.7874390243902436</v>
      </c>
      <c r="AC750" s="21">
        <f t="shared" si="128"/>
        <v>0.3166475972540046</v>
      </c>
      <c r="AD750" s="13">
        <v>9</v>
      </c>
      <c r="AE750" s="13">
        <v>6</v>
      </c>
      <c r="AF750" s="21">
        <f t="shared" si="129"/>
        <v>0.6</v>
      </c>
      <c r="AG750">
        <v>1</v>
      </c>
      <c r="AH750">
        <v>11</v>
      </c>
      <c r="AI750" s="42">
        <v>13</v>
      </c>
      <c r="AJ750" s="42">
        <v>114</v>
      </c>
      <c r="AK750" s="42">
        <v>3</v>
      </c>
      <c r="AL750" s="42">
        <v>53</v>
      </c>
      <c r="AM750" s="42">
        <v>54</v>
      </c>
      <c r="AN750" s="42">
        <v>5</v>
      </c>
      <c r="AO750">
        <v>13</v>
      </c>
      <c r="AP750">
        <v>117</v>
      </c>
      <c r="AQ750" s="31">
        <f t="shared" si="130"/>
        <v>0.1</v>
      </c>
      <c r="AR750">
        <v>-0.42</v>
      </c>
      <c r="AS750">
        <v>0</v>
      </c>
      <c r="AT750">
        <v>1</v>
      </c>
      <c r="AU750" s="16">
        <f t="shared" si="131"/>
        <v>-87.554721701063173</v>
      </c>
      <c r="AV750" s="4">
        <v>9.26</v>
      </c>
      <c r="AW750" s="4">
        <v>4.2</v>
      </c>
    </row>
    <row r="751" spans="1:49" x14ac:dyDescent="0.2">
      <c r="A751" s="13" t="s">
        <v>165</v>
      </c>
      <c r="B751" s="13" t="s">
        <v>2563</v>
      </c>
      <c r="C751" s="1" t="s">
        <v>363</v>
      </c>
      <c r="D751" s="13" t="s">
        <v>146</v>
      </c>
      <c r="E751" s="13">
        <v>82</v>
      </c>
      <c r="F751" s="13">
        <v>0</v>
      </c>
      <c r="G751" s="13">
        <v>0</v>
      </c>
      <c r="H751" s="40">
        <f t="shared" si="121"/>
        <v>0</v>
      </c>
      <c r="I751">
        <v>0</v>
      </c>
      <c r="J751">
        <v>0</v>
      </c>
      <c r="K751">
        <v>0</v>
      </c>
      <c r="L751" s="20">
        <f t="shared" si="122"/>
        <v>0</v>
      </c>
      <c r="M751">
        <v>0</v>
      </c>
      <c r="N751">
        <v>1</v>
      </c>
      <c r="O751">
        <v>0</v>
      </c>
      <c r="P751" s="15">
        <f t="shared" si="123"/>
        <v>0</v>
      </c>
      <c r="Q751" s="15">
        <f t="shared" si="124"/>
        <v>0</v>
      </c>
      <c r="R751">
        <v>0</v>
      </c>
      <c r="S751">
        <v>0</v>
      </c>
      <c r="T751">
        <v>0</v>
      </c>
      <c r="U751">
        <v>2</v>
      </c>
      <c r="V751">
        <v>0</v>
      </c>
      <c r="W751" s="16">
        <v>4.7833333332999999</v>
      </c>
      <c r="X751" s="26">
        <f t="shared" si="125"/>
        <v>5.8333333332926826E-2</v>
      </c>
      <c r="Y751" s="4">
        <v>4.24</v>
      </c>
      <c r="Z751" s="32">
        <f t="shared" si="126"/>
        <v>5.1707317073170736E-2</v>
      </c>
      <c r="AA751" s="4">
        <v>408.02</v>
      </c>
      <c r="AB751" s="26">
        <f t="shared" si="127"/>
        <v>4.9758536585365851</v>
      </c>
      <c r="AC751" s="21">
        <f t="shared" si="128"/>
        <v>1.0284771745985544E-2</v>
      </c>
      <c r="AD751" s="13">
        <v>4</v>
      </c>
      <c r="AE751" s="13">
        <v>6</v>
      </c>
      <c r="AF751" s="21">
        <f t="shared" si="129"/>
        <v>0.4</v>
      </c>
      <c r="AG751">
        <v>0</v>
      </c>
      <c r="AH751">
        <v>2</v>
      </c>
      <c r="AI751" s="42">
        <v>0</v>
      </c>
      <c r="AJ751" s="42">
        <v>4</v>
      </c>
      <c r="AK751" s="42">
        <v>1</v>
      </c>
      <c r="AL751" s="42">
        <v>0</v>
      </c>
      <c r="AM751" s="42">
        <v>3</v>
      </c>
      <c r="AN751" s="42">
        <v>1</v>
      </c>
      <c r="AO751">
        <v>1</v>
      </c>
      <c r="AP751">
        <v>5</v>
      </c>
      <c r="AQ751" s="31">
        <f t="shared" si="130"/>
        <v>0.16666666666666666</v>
      </c>
      <c r="AR751">
        <v>0.4</v>
      </c>
      <c r="AS751">
        <v>0</v>
      </c>
      <c r="AT751">
        <v>1</v>
      </c>
      <c r="AU751" s="16">
        <f t="shared" si="131"/>
        <v>-99.056603773584897</v>
      </c>
      <c r="AV751" s="4">
        <v>14.29</v>
      </c>
      <c r="AW751" s="4">
        <v>6.42</v>
      </c>
    </row>
    <row r="752" spans="1:49" x14ac:dyDescent="0.2">
      <c r="A752" s="13" t="s">
        <v>519</v>
      </c>
      <c r="B752" s="13" t="s">
        <v>2565</v>
      </c>
      <c r="C752" s="1" t="s">
        <v>314</v>
      </c>
      <c r="D752" s="13" t="s">
        <v>146</v>
      </c>
      <c r="E752" s="13">
        <v>29</v>
      </c>
      <c r="F752" s="13">
        <v>0</v>
      </c>
      <c r="G752" s="13">
        <v>0</v>
      </c>
      <c r="H752" s="40">
        <f t="shared" si="121"/>
        <v>0</v>
      </c>
      <c r="I752">
        <v>0</v>
      </c>
      <c r="J752">
        <v>0</v>
      </c>
      <c r="K752">
        <v>0</v>
      </c>
      <c r="L752" s="20">
        <f t="shared" si="122"/>
        <v>0</v>
      </c>
      <c r="M752">
        <v>0</v>
      </c>
      <c r="N752">
        <v>0</v>
      </c>
      <c r="O752">
        <v>0</v>
      </c>
      <c r="P752" s="15">
        <f t="shared" si="123"/>
        <v>0</v>
      </c>
      <c r="Q752" s="15">
        <f t="shared" si="124"/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s="16">
        <v>2.75</v>
      </c>
      <c r="X752" s="26">
        <f t="shared" si="125"/>
        <v>9.4827586206896547E-2</v>
      </c>
      <c r="Y752" s="4">
        <v>0.33</v>
      </c>
      <c r="Z752" s="32">
        <f t="shared" si="126"/>
        <v>1.1379310344827587E-2</v>
      </c>
      <c r="AA752" s="4">
        <v>126.08</v>
      </c>
      <c r="AB752" s="26">
        <f t="shared" si="127"/>
        <v>4.3475862068965521</v>
      </c>
      <c r="AC752" s="21">
        <f t="shared" si="128"/>
        <v>2.6105529625820739E-3</v>
      </c>
      <c r="AD752" s="13">
        <v>1</v>
      </c>
      <c r="AE752" s="13">
        <v>1</v>
      </c>
      <c r="AF752" s="21">
        <f t="shared" si="129"/>
        <v>0.5</v>
      </c>
      <c r="AG752">
        <v>0</v>
      </c>
      <c r="AH752">
        <v>0</v>
      </c>
      <c r="AI752" s="42">
        <v>0</v>
      </c>
      <c r="AJ752" s="42">
        <v>0</v>
      </c>
      <c r="AK752" s="42">
        <v>0</v>
      </c>
      <c r="AL752" s="42">
        <v>0</v>
      </c>
      <c r="AM752" s="42">
        <v>0</v>
      </c>
      <c r="AN752" s="42">
        <v>0</v>
      </c>
      <c r="AO752">
        <v>0</v>
      </c>
      <c r="AP752">
        <v>0</v>
      </c>
      <c r="AQ752" s="31">
        <f t="shared" si="130"/>
        <v>0</v>
      </c>
      <c r="AR752"/>
      <c r="AS752">
        <v>0</v>
      </c>
      <c r="AT752">
        <v>0</v>
      </c>
      <c r="AU752" s="16">
        <f t="shared" si="131"/>
        <v>0</v>
      </c>
      <c r="AV752" s="4">
        <v>100</v>
      </c>
      <c r="AW752" s="4">
        <v>90.24</v>
      </c>
    </row>
    <row r="753" spans="1:49" x14ac:dyDescent="0.2">
      <c r="A753" s="13" t="s">
        <v>458</v>
      </c>
      <c r="B753" s="13" t="s">
        <v>2567</v>
      </c>
      <c r="C753" s="1" t="s">
        <v>292</v>
      </c>
      <c r="D753" s="13" t="s">
        <v>173</v>
      </c>
      <c r="E753" s="13">
        <v>66</v>
      </c>
      <c r="F753" s="13">
        <v>0</v>
      </c>
      <c r="G753" s="13">
        <v>0</v>
      </c>
      <c r="H753" s="40">
        <f t="shared" si="121"/>
        <v>0</v>
      </c>
      <c r="I753">
        <v>0</v>
      </c>
      <c r="J753">
        <v>0</v>
      </c>
      <c r="K753">
        <v>0</v>
      </c>
      <c r="L753" s="20">
        <f t="shared" si="122"/>
        <v>0</v>
      </c>
      <c r="M753">
        <v>3</v>
      </c>
      <c r="N753">
        <v>0</v>
      </c>
      <c r="O753">
        <v>0</v>
      </c>
      <c r="P753" s="15">
        <f t="shared" si="123"/>
        <v>0</v>
      </c>
      <c r="Q753" s="15">
        <f t="shared" si="124"/>
        <v>0</v>
      </c>
      <c r="R753">
        <v>26</v>
      </c>
      <c r="S753">
        <v>5</v>
      </c>
      <c r="T753">
        <v>3</v>
      </c>
      <c r="U753">
        <v>4</v>
      </c>
      <c r="V753">
        <v>2</v>
      </c>
      <c r="W753" s="16">
        <v>143.98333333330001</v>
      </c>
      <c r="X753" s="26">
        <f t="shared" si="125"/>
        <v>2.1815656565651516</v>
      </c>
      <c r="Y753" s="4">
        <v>136.26</v>
      </c>
      <c r="Z753" s="32">
        <f t="shared" si="126"/>
        <v>2.0645454545454545</v>
      </c>
      <c r="AA753" s="4">
        <v>170.94</v>
      </c>
      <c r="AB753" s="26">
        <f t="shared" si="127"/>
        <v>2.59</v>
      </c>
      <c r="AC753" s="21">
        <f t="shared" si="128"/>
        <v>0.44355468749999999</v>
      </c>
      <c r="AD753" s="1"/>
      <c r="AE753" s="1"/>
      <c r="AF753" s="21" t="str">
        <f t="shared" si="129"/>
        <v xml:space="preserve"> </v>
      </c>
      <c r="AG753">
        <v>1</v>
      </c>
      <c r="AH753">
        <v>14</v>
      </c>
      <c r="AI753" s="42">
        <v>17</v>
      </c>
      <c r="AJ753" s="42">
        <v>86</v>
      </c>
      <c r="AK753" s="42">
        <v>6</v>
      </c>
      <c r="AL753" s="42">
        <v>38</v>
      </c>
      <c r="AM753" s="42">
        <v>64</v>
      </c>
      <c r="AN753" s="42">
        <v>2</v>
      </c>
      <c r="AO753">
        <v>12</v>
      </c>
      <c r="AP753">
        <v>99</v>
      </c>
      <c r="AQ753" s="31">
        <f t="shared" si="130"/>
        <v>0.10810810810810811</v>
      </c>
      <c r="AR753">
        <v>-1.17</v>
      </c>
      <c r="AS753">
        <v>0</v>
      </c>
      <c r="AT753">
        <v>1</v>
      </c>
      <c r="AU753" s="16">
        <f t="shared" si="131"/>
        <v>-77.498899163364158</v>
      </c>
      <c r="AV753" s="4">
        <v>6.03</v>
      </c>
      <c r="AW753" s="4">
        <v>-4.0199999999999996</v>
      </c>
    </row>
    <row r="754" spans="1:49" x14ac:dyDescent="0.2">
      <c r="A754" s="13" t="s">
        <v>2570</v>
      </c>
      <c r="B754" s="13" t="s">
        <v>2571</v>
      </c>
      <c r="C754" s="1" t="s">
        <v>145</v>
      </c>
      <c r="D754" s="13" t="s">
        <v>173</v>
      </c>
      <c r="E754" s="13">
        <v>4</v>
      </c>
      <c r="F754" s="13">
        <v>0</v>
      </c>
      <c r="G754" s="13">
        <v>0</v>
      </c>
      <c r="H754" s="40">
        <f t="shared" si="121"/>
        <v>0</v>
      </c>
      <c r="I754">
        <v>0</v>
      </c>
      <c r="J754">
        <v>0</v>
      </c>
      <c r="K754">
        <v>0</v>
      </c>
      <c r="L754" s="20">
        <f t="shared" si="122"/>
        <v>0</v>
      </c>
      <c r="M754">
        <v>0</v>
      </c>
      <c r="N754">
        <v>0</v>
      </c>
      <c r="O754">
        <v>0</v>
      </c>
      <c r="P754" s="15">
        <f t="shared" si="123"/>
        <v>0</v>
      </c>
      <c r="Q754" s="15">
        <f t="shared" si="124"/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s="16">
        <v>1.3333333333000001</v>
      </c>
      <c r="X754" s="26">
        <f t="shared" si="125"/>
        <v>0.33333333332500004</v>
      </c>
      <c r="Y754" s="4">
        <v>1.22</v>
      </c>
      <c r="Z754" s="32">
        <f t="shared" si="126"/>
        <v>0.30499999999999999</v>
      </c>
      <c r="AA754" s="4">
        <v>33.92</v>
      </c>
      <c r="AB754" s="26">
        <f t="shared" si="127"/>
        <v>8.48</v>
      </c>
      <c r="AC754" s="21">
        <f t="shared" si="128"/>
        <v>3.4718269778030733E-2</v>
      </c>
      <c r="AD754" s="1"/>
      <c r="AE754" s="1"/>
      <c r="AF754" s="21" t="str">
        <f t="shared" si="129"/>
        <v xml:space="preserve"> </v>
      </c>
      <c r="AG754">
        <v>0</v>
      </c>
      <c r="AH754">
        <v>0</v>
      </c>
      <c r="AI754" s="42">
        <v>1</v>
      </c>
      <c r="AJ754" s="42">
        <v>2</v>
      </c>
      <c r="AK754" s="42">
        <v>0</v>
      </c>
      <c r="AL754" s="42">
        <v>0</v>
      </c>
      <c r="AM754" s="42">
        <v>0</v>
      </c>
      <c r="AN754" s="42">
        <v>0</v>
      </c>
      <c r="AO754">
        <v>0</v>
      </c>
      <c r="AP754">
        <v>2</v>
      </c>
      <c r="AQ754" s="31">
        <f t="shared" si="130"/>
        <v>0</v>
      </c>
      <c r="AR754">
        <v>-5.88</v>
      </c>
      <c r="AS754">
        <v>0</v>
      </c>
      <c r="AT754">
        <v>0</v>
      </c>
      <c r="AU754" s="16">
        <f t="shared" si="131"/>
        <v>-49.180327868852459</v>
      </c>
      <c r="AV754" s="4">
        <v>33.33</v>
      </c>
      <c r="AW754" s="4">
        <v>28.07</v>
      </c>
    </row>
    <row r="755" spans="1:49" x14ac:dyDescent="0.2">
      <c r="A755" s="13" t="s">
        <v>1043</v>
      </c>
      <c r="B755" s="13" t="s">
        <v>622</v>
      </c>
      <c r="C755" s="1" t="s">
        <v>179</v>
      </c>
      <c r="D755" s="13" t="s">
        <v>154</v>
      </c>
      <c r="E755" s="13">
        <v>74</v>
      </c>
      <c r="F755" s="13">
        <v>0</v>
      </c>
      <c r="G755" s="13">
        <v>0</v>
      </c>
      <c r="H755" s="40">
        <f t="shared" si="121"/>
        <v>0</v>
      </c>
      <c r="I755">
        <v>0</v>
      </c>
      <c r="J755">
        <v>0</v>
      </c>
      <c r="K755">
        <v>0</v>
      </c>
      <c r="L755" s="20">
        <f t="shared" si="122"/>
        <v>0</v>
      </c>
      <c r="M755">
        <v>0</v>
      </c>
      <c r="N755">
        <v>0</v>
      </c>
      <c r="O755">
        <v>1</v>
      </c>
      <c r="P755" s="15">
        <f t="shared" si="123"/>
        <v>0</v>
      </c>
      <c r="Q755" s="15">
        <f t="shared" si="124"/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s="16">
        <v>8.0833333333000006</v>
      </c>
      <c r="X755" s="26">
        <f t="shared" si="125"/>
        <v>0.1092342342337838</v>
      </c>
      <c r="Y755" s="4">
        <v>5.65</v>
      </c>
      <c r="Z755" s="32">
        <f t="shared" si="126"/>
        <v>7.6351351351351363E-2</v>
      </c>
      <c r="AA755" s="4">
        <v>343.57</v>
      </c>
      <c r="AB755" s="26">
        <f t="shared" si="127"/>
        <v>4.6428378378378374</v>
      </c>
      <c r="AC755" s="21">
        <f t="shared" si="128"/>
        <v>1.6178913006127945E-2</v>
      </c>
      <c r="AD755" s="13">
        <v>0</v>
      </c>
      <c r="AE755" s="13">
        <v>0</v>
      </c>
      <c r="AF755" s="21" t="str">
        <f t="shared" si="129"/>
        <v xml:space="preserve"> </v>
      </c>
      <c r="AG755">
        <v>0</v>
      </c>
      <c r="AH755">
        <v>0</v>
      </c>
      <c r="AI755" s="42">
        <v>2</v>
      </c>
      <c r="AJ755" s="42">
        <v>2</v>
      </c>
      <c r="AK755" s="42">
        <v>0</v>
      </c>
      <c r="AL755" s="42">
        <v>4</v>
      </c>
      <c r="AM755" s="42">
        <v>1</v>
      </c>
      <c r="AN755" s="42">
        <v>1</v>
      </c>
      <c r="AO755">
        <v>1</v>
      </c>
      <c r="AP755">
        <v>6</v>
      </c>
      <c r="AQ755" s="31">
        <f t="shared" si="130"/>
        <v>0.14285714285714285</v>
      </c>
      <c r="AR755">
        <v>-6.35</v>
      </c>
      <c r="AS755">
        <v>0</v>
      </c>
      <c r="AT755">
        <v>0</v>
      </c>
      <c r="AU755" s="16">
        <f t="shared" si="131"/>
        <v>-42.477876106194692</v>
      </c>
      <c r="AV755" s="4">
        <v>75</v>
      </c>
      <c r="AW755" s="4">
        <v>68.16</v>
      </c>
    </row>
    <row r="756" spans="1:49" x14ac:dyDescent="0.2">
      <c r="A756" s="13" t="s">
        <v>496</v>
      </c>
      <c r="B756" s="13" t="s">
        <v>2574</v>
      </c>
      <c r="C756" s="1" t="s">
        <v>358</v>
      </c>
      <c r="D756" s="13" t="s">
        <v>146</v>
      </c>
      <c r="E756" s="13">
        <v>77</v>
      </c>
      <c r="F756" s="13">
        <v>0</v>
      </c>
      <c r="G756" s="13">
        <v>0</v>
      </c>
      <c r="H756" s="40">
        <f t="shared" si="121"/>
        <v>0</v>
      </c>
      <c r="I756">
        <v>0</v>
      </c>
      <c r="J756">
        <v>0</v>
      </c>
      <c r="K756">
        <v>0</v>
      </c>
      <c r="L756" s="20">
        <f t="shared" si="122"/>
        <v>0</v>
      </c>
      <c r="M756">
        <v>0</v>
      </c>
      <c r="N756">
        <v>0</v>
      </c>
      <c r="O756">
        <v>0</v>
      </c>
      <c r="P756" s="15">
        <f t="shared" si="123"/>
        <v>0</v>
      </c>
      <c r="Q756" s="15">
        <f t="shared" si="124"/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s="16">
        <v>7.9</v>
      </c>
      <c r="X756" s="26">
        <f t="shared" si="125"/>
        <v>0.1025974025974026</v>
      </c>
      <c r="Y756" s="4">
        <v>8</v>
      </c>
      <c r="Z756" s="32">
        <f t="shared" si="126"/>
        <v>0.1038961038961039</v>
      </c>
      <c r="AA756" s="4">
        <v>281.44</v>
      </c>
      <c r="AB756" s="26">
        <f t="shared" si="127"/>
        <v>3.6550649350649351</v>
      </c>
      <c r="AC756" s="21">
        <f t="shared" si="128"/>
        <v>2.7639579878385851E-2</v>
      </c>
      <c r="AD756" s="13">
        <v>3</v>
      </c>
      <c r="AE756" s="13">
        <v>3</v>
      </c>
      <c r="AF756" s="21">
        <f t="shared" si="129"/>
        <v>0.5</v>
      </c>
      <c r="AG756">
        <v>0</v>
      </c>
      <c r="AH756">
        <v>0</v>
      </c>
      <c r="AI756" s="42">
        <v>2</v>
      </c>
      <c r="AJ756" s="42">
        <v>6</v>
      </c>
      <c r="AK756" s="42">
        <v>0</v>
      </c>
      <c r="AL756" s="42">
        <v>0</v>
      </c>
      <c r="AM756" s="42">
        <v>2</v>
      </c>
      <c r="AN756" s="42">
        <v>0</v>
      </c>
      <c r="AO756">
        <v>0</v>
      </c>
      <c r="AP756">
        <v>4</v>
      </c>
      <c r="AQ756" s="31">
        <f t="shared" si="130"/>
        <v>0</v>
      </c>
      <c r="AR756">
        <v>-13.76</v>
      </c>
      <c r="AS756">
        <v>0</v>
      </c>
      <c r="AT756">
        <v>2</v>
      </c>
      <c r="AU756" s="16">
        <f t="shared" si="131"/>
        <v>-45</v>
      </c>
      <c r="AV756" s="4">
        <v>11.11</v>
      </c>
      <c r="AW756" s="4">
        <v>6.05</v>
      </c>
    </row>
    <row r="757" spans="1:49" x14ac:dyDescent="0.2">
      <c r="A757" s="13" t="s">
        <v>665</v>
      </c>
      <c r="B757" s="13" t="s">
        <v>2574</v>
      </c>
      <c r="C757" s="1" t="s">
        <v>358</v>
      </c>
      <c r="D757" s="13" t="s">
        <v>146</v>
      </c>
      <c r="E757" s="13">
        <v>46</v>
      </c>
      <c r="F757" s="13">
        <v>0</v>
      </c>
      <c r="G757" s="13">
        <v>0</v>
      </c>
      <c r="H757" s="40">
        <f t="shared" si="121"/>
        <v>0</v>
      </c>
      <c r="I757">
        <v>0</v>
      </c>
      <c r="J757">
        <v>0</v>
      </c>
      <c r="K757">
        <v>0</v>
      </c>
      <c r="L757" s="20">
        <f t="shared" si="122"/>
        <v>0</v>
      </c>
      <c r="M757">
        <v>0</v>
      </c>
      <c r="N757">
        <v>0</v>
      </c>
      <c r="O757">
        <v>0</v>
      </c>
      <c r="P757" s="15">
        <f t="shared" si="123"/>
        <v>0</v>
      </c>
      <c r="Q757" s="15">
        <f t="shared" si="124"/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 s="16">
        <v>9.3833333332999995</v>
      </c>
      <c r="X757" s="26">
        <f t="shared" si="125"/>
        <v>0.20398550724565218</v>
      </c>
      <c r="Y757" s="4">
        <v>10.41</v>
      </c>
      <c r="Z757" s="32">
        <f t="shared" si="126"/>
        <v>0.22630434782608697</v>
      </c>
      <c r="AA757" s="4">
        <v>139.5</v>
      </c>
      <c r="AB757" s="26">
        <f t="shared" si="127"/>
        <v>3.0326086956521738</v>
      </c>
      <c r="AC757" s="21">
        <f t="shared" si="128"/>
        <v>6.9441664998999411E-2</v>
      </c>
      <c r="AD757" s="13">
        <v>3</v>
      </c>
      <c r="AE757" s="13">
        <v>7</v>
      </c>
      <c r="AF757" s="21">
        <f t="shared" si="129"/>
        <v>0.3</v>
      </c>
      <c r="AG757">
        <v>0</v>
      </c>
      <c r="AH757">
        <v>2</v>
      </c>
      <c r="AI757" s="42">
        <v>0</v>
      </c>
      <c r="AJ757" s="42">
        <v>5</v>
      </c>
      <c r="AK757" s="42">
        <v>0</v>
      </c>
      <c r="AL757" s="42">
        <v>1</v>
      </c>
      <c r="AM757" s="42">
        <v>2</v>
      </c>
      <c r="AN757" s="42">
        <v>0</v>
      </c>
      <c r="AO757">
        <v>0</v>
      </c>
      <c r="AP757">
        <v>5</v>
      </c>
      <c r="AQ757" s="31">
        <f t="shared" si="130"/>
        <v>0</v>
      </c>
      <c r="AR757">
        <v>-18.100000000000001</v>
      </c>
      <c r="AS757">
        <v>0</v>
      </c>
      <c r="AT757">
        <v>0</v>
      </c>
      <c r="AU757" s="16">
        <f t="shared" si="131"/>
        <v>-57.636887608069166</v>
      </c>
      <c r="AV757" s="4">
        <v>12.5</v>
      </c>
      <c r="AW757" s="4">
        <v>7.07</v>
      </c>
    </row>
    <row r="758" spans="1:49" x14ac:dyDescent="0.2">
      <c r="A758" s="13" t="s">
        <v>1967</v>
      </c>
      <c r="B758" s="13" t="s">
        <v>2574</v>
      </c>
      <c r="C758" s="1" t="s">
        <v>179</v>
      </c>
      <c r="D758" s="13" t="s">
        <v>173</v>
      </c>
      <c r="E758" s="13">
        <v>80</v>
      </c>
      <c r="F758" s="13">
        <v>0</v>
      </c>
      <c r="G758" s="13">
        <v>2</v>
      </c>
      <c r="H758" s="40">
        <f t="shared" si="121"/>
        <v>2</v>
      </c>
      <c r="I758">
        <v>0</v>
      </c>
      <c r="J758">
        <v>0</v>
      </c>
      <c r="K758">
        <v>2</v>
      </c>
      <c r="L758" s="20">
        <f t="shared" si="122"/>
        <v>0</v>
      </c>
      <c r="M758">
        <v>2</v>
      </c>
      <c r="N758">
        <v>1</v>
      </c>
      <c r="O758">
        <v>0</v>
      </c>
      <c r="P758" s="15">
        <f t="shared" si="123"/>
        <v>0</v>
      </c>
      <c r="Q758" s="15">
        <f t="shared" si="124"/>
        <v>0</v>
      </c>
      <c r="R758">
        <v>20</v>
      </c>
      <c r="S758">
        <v>7</v>
      </c>
      <c r="T758">
        <v>6</v>
      </c>
      <c r="U758">
        <v>5</v>
      </c>
      <c r="V758">
        <v>7</v>
      </c>
      <c r="W758" s="16">
        <v>176.01666666669999</v>
      </c>
      <c r="X758" s="26">
        <f t="shared" si="125"/>
        <v>2.2002083333337499</v>
      </c>
      <c r="Y758" s="4">
        <v>165.68</v>
      </c>
      <c r="Z758" s="32">
        <f t="shared" si="126"/>
        <v>2.0710000000000002</v>
      </c>
      <c r="AA758" s="4">
        <v>214.18</v>
      </c>
      <c r="AB758" s="26">
        <f t="shared" si="127"/>
        <v>2.6772499999999999</v>
      </c>
      <c r="AC758" s="21">
        <f t="shared" si="128"/>
        <v>0.43616069078081399</v>
      </c>
      <c r="AD758" s="1"/>
      <c r="AE758" s="1"/>
      <c r="AF758" s="21" t="str">
        <f t="shared" si="129"/>
        <v xml:space="preserve"> </v>
      </c>
      <c r="AG758">
        <v>4</v>
      </c>
      <c r="AH758">
        <v>19</v>
      </c>
      <c r="AI758" s="42">
        <v>39</v>
      </c>
      <c r="AJ758" s="42">
        <v>98</v>
      </c>
      <c r="AK758" s="42">
        <v>3</v>
      </c>
      <c r="AL758" s="42">
        <v>59</v>
      </c>
      <c r="AM758" s="42">
        <v>67</v>
      </c>
      <c r="AN758" s="42">
        <v>6</v>
      </c>
      <c r="AO758">
        <v>30</v>
      </c>
      <c r="AP758">
        <v>116</v>
      </c>
      <c r="AQ758" s="31">
        <f t="shared" si="130"/>
        <v>0.20547945205479451</v>
      </c>
      <c r="AR758">
        <v>1.5</v>
      </c>
      <c r="AS758">
        <v>0</v>
      </c>
      <c r="AT758">
        <v>0</v>
      </c>
      <c r="AU758" s="16">
        <f t="shared" si="131"/>
        <v>-69.169483341380968</v>
      </c>
      <c r="AV758" s="4">
        <v>8.1999999999999993</v>
      </c>
      <c r="AW758" s="4">
        <v>0.72</v>
      </c>
    </row>
    <row r="759" spans="1:49" x14ac:dyDescent="0.2">
      <c r="A759" s="13" t="s">
        <v>939</v>
      </c>
      <c r="B759" s="13" t="s">
        <v>2579</v>
      </c>
      <c r="C759" s="1" t="s">
        <v>584</v>
      </c>
      <c r="D759" s="13" t="s">
        <v>154</v>
      </c>
      <c r="E759" s="13">
        <v>76</v>
      </c>
      <c r="F759" s="13">
        <v>0</v>
      </c>
      <c r="G759" s="13">
        <v>1</v>
      </c>
      <c r="H759" s="40">
        <f t="shared" si="121"/>
        <v>1</v>
      </c>
      <c r="I759">
        <v>0</v>
      </c>
      <c r="J759">
        <v>1</v>
      </c>
      <c r="K759">
        <v>0</v>
      </c>
      <c r="L759" s="20">
        <f t="shared" si="122"/>
        <v>2</v>
      </c>
      <c r="M759">
        <v>0</v>
      </c>
      <c r="N759">
        <v>0</v>
      </c>
      <c r="O759">
        <v>0</v>
      </c>
      <c r="P759" s="15">
        <f t="shared" si="123"/>
        <v>0</v>
      </c>
      <c r="Q759" s="15">
        <f t="shared" si="124"/>
        <v>0</v>
      </c>
      <c r="R759">
        <v>2</v>
      </c>
      <c r="S759">
        <v>3</v>
      </c>
      <c r="T759">
        <v>0</v>
      </c>
      <c r="U759">
        <v>0</v>
      </c>
      <c r="V759">
        <v>0</v>
      </c>
      <c r="W759" s="16">
        <v>30.666666666699999</v>
      </c>
      <c r="X759" s="26">
        <f t="shared" si="125"/>
        <v>0.40350877193026313</v>
      </c>
      <c r="Y759" s="4">
        <v>27.2</v>
      </c>
      <c r="Z759" s="32">
        <f t="shared" si="126"/>
        <v>0.35789473684210527</v>
      </c>
      <c r="AA759" s="4">
        <v>365.8</v>
      </c>
      <c r="AB759" s="26">
        <f t="shared" si="127"/>
        <v>4.8131578947368423</v>
      </c>
      <c r="AC759" s="21">
        <f t="shared" si="128"/>
        <v>6.9211195928753175E-2</v>
      </c>
      <c r="AD759" s="13">
        <v>4</v>
      </c>
      <c r="AE759" s="13">
        <v>12</v>
      </c>
      <c r="AF759" s="21">
        <f t="shared" si="129"/>
        <v>0.25</v>
      </c>
      <c r="AG759">
        <v>1</v>
      </c>
      <c r="AH759">
        <v>6</v>
      </c>
      <c r="AI759" s="42">
        <v>1</v>
      </c>
      <c r="AJ759" s="42">
        <v>17</v>
      </c>
      <c r="AK759" s="42">
        <v>0</v>
      </c>
      <c r="AL759" s="42">
        <v>11</v>
      </c>
      <c r="AM759" s="42">
        <v>12</v>
      </c>
      <c r="AN759" s="42">
        <v>0</v>
      </c>
      <c r="AO759">
        <v>1</v>
      </c>
      <c r="AP759">
        <v>25</v>
      </c>
      <c r="AQ759" s="31">
        <f t="shared" si="130"/>
        <v>3.8461538461538464E-2</v>
      </c>
      <c r="AR759">
        <v>-6.58</v>
      </c>
      <c r="AS759">
        <v>1</v>
      </c>
      <c r="AT759">
        <v>0</v>
      </c>
      <c r="AU759" s="16">
        <f t="shared" si="131"/>
        <v>-97.058823529411768</v>
      </c>
      <c r="AV759" s="4">
        <v>12.5</v>
      </c>
      <c r="AW759" s="4">
        <v>6.57</v>
      </c>
    </row>
    <row r="760" spans="1:49" x14ac:dyDescent="0.2">
      <c r="A760" s="13" t="s">
        <v>312</v>
      </c>
      <c r="B760" s="13" t="s">
        <v>2581</v>
      </c>
      <c r="C760" s="1" t="s">
        <v>270</v>
      </c>
      <c r="D760" s="13" t="s">
        <v>146</v>
      </c>
      <c r="E760" s="13">
        <v>59</v>
      </c>
      <c r="F760" s="13">
        <v>0</v>
      </c>
      <c r="G760" s="13">
        <v>1</v>
      </c>
      <c r="H760" s="40">
        <f t="shared" si="121"/>
        <v>1</v>
      </c>
      <c r="I760">
        <v>0</v>
      </c>
      <c r="J760">
        <v>1</v>
      </c>
      <c r="K760">
        <v>0</v>
      </c>
      <c r="L760" s="20">
        <f t="shared" si="122"/>
        <v>8</v>
      </c>
      <c r="M760">
        <v>1</v>
      </c>
      <c r="N760">
        <v>0</v>
      </c>
      <c r="O760">
        <v>2</v>
      </c>
      <c r="P760" s="15">
        <f t="shared" si="123"/>
        <v>0</v>
      </c>
      <c r="Q760" s="15">
        <f t="shared" si="124"/>
        <v>0</v>
      </c>
      <c r="R760">
        <v>3</v>
      </c>
      <c r="S760">
        <v>0</v>
      </c>
      <c r="T760">
        <v>0</v>
      </c>
      <c r="U760">
        <v>1</v>
      </c>
      <c r="V760">
        <v>7</v>
      </c>
      <c r="W760" s="16">
        <v>80.349999999999994</v>
      </c>
      <c r="X760" s="26">
        <f t="shared" si="125"/>
        <v>1.361864406779661</v>
      </c>
      <c r="Y760" s="4">
        <v>79.62</v>
      </c>
      <c r="Z760" s="32">
        <f t="shared" si="126"/>
        <v>1.349491525423729</v>
      </c>
      <c r="AA760" s="4">
        <v>147.13999999999999</v>
      </c>
      <c r="AB760" s="26">
        <f t="shared" si="127"/>
        <v>2.4938983050847456</v>
      </c>
      <c r="AC760" s="21">
        <f t="shared" si="128"/>
        <v>0.35112012700652678</v>
      </c>
      <c r="AD760" s="13">
        <v>43</v>
      </c>
      <c r="AE760" s="13">
        <v>49</v>
      </c>
      <c r="AF760" s="21">
        <f t="shared" si="129"/>
        <v>0.46739130434782611</v>
      </c>
      <c r="AG760">
        <v>1</v>
      </c>
      <c r="AH760">
        <v>10</v>
      </c>
      <c r="AI760" s="42">
        <v>7</v>
      </c>
      <c r="AJ760" s="42">
        <v>58</v>
      </c>
      <c r="AK760" s="42">
        <v>2</v>
      </c>
      <c r="AL760" s="42">
        <v>29</v>
      </c>
      <c r="AM760" s="42">
        <v>31</v>
      </c>
      <c r="AN760" s="42">
        <v>6</v>
      </c>
      <c r="AO760">
        <v>9</v>
      </c>
      <c r="AP760">
        <v>64</v>
      </c>
      <c r="AQ760" s="31">
        <f t="shared" si="130"/>
        <v>0.12328767123287671</v>
      </c>
      <c r="AR760">
        <v>-9.0500000000000007</v>
      </c>
      <c r="AS760">
        <v>3</v>
      </c>
      <c r="AT760">
        <v>0</v>
      </c>
      <c r="AU760" s="16">
        <f t="shared" si="131"/>
        <v>-84.400904295403166</v>
      </c>
      <c r="AV760" s="4">
        <v>3.57</v>
      </c>
      <c r="AW760" s="4">
        <v>-14.68</v>
      </c>
    </row>
    <row r="761" spans="1:49" x14ac:dyDescent="0.2">
      <c r="A761" s="13" t="s">
        <v>241</v>
      </c>
      <c r="B761" s="13" t="s">
        <v>2583</v>
      </c>
      <c r="C761" s="1" t="s">
        <v>243</v>
      </c>
      <c r="D761" s="13" t="s">
        <v>129</v>
      </c>
      <c r="E761" s="13">
        <v>25</v>
      </c>
      <c r="F761" s="13">
        <v>0</v>
      </c>
      <c r="G761" s="13">
        <v>0</v>
      </c>
      <c r="H761" s="40">
        <f t="shared" si="121"/>
        <v>0</v>
      </c>
      <c r="I761">
        <v>0</v>
      </c>
      <c r="J761">
        <v>0</v>
      </c>
      <c r="K761">
        <v>0</v>
      </c>
      <c r="L761" s="20">
        <f t="shared" si="122"/>
        <v>0</v>
      </c>
      <c r="M761">
        <v>0</v>
      </c>
      <c r="N761">
        <v>0</v>
      </c>
      <c r="O761">
        <v>0</v>
      </c>
      <c r="P761" s="15">
        <f t="shared" si="123"/>
        <v>0</v>
      </c>
      <c r="Q761" s="15">
        <f t="shared" si="124"/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s="16">
        <v>0.8</v>
      </c>
      <c r="X761" s="26">
        <f t="shared" si="125"/>
        <v>3.2000000000000001E-2</v>
      </c>
      <c r="Y761" s="4">
        <v>1.24</v>
      </c>
      <c r="Z761" s="32">
        <f t="shared" si="126"/>
        <v>4.9599999999999998E-2</v>
      </c>
      <c r="AA761" s="4">
        <v>110.53</v>
      </c>
      <c r="AB761" s="26">
        <f t="shared" si="127"/>
        <v>4.4211999999999998</v>
      </c>
      <c r="AC761" s="21">
        <f t="shared" si="128"/>
        <v>1.1094211326831888E-2</v>
      </c>
      <c r="AD761" s="13">
        <v>0</v>
      </c>
      <c r="AE761" s="13">
        <v>0</v>
      </c>
      <c r="AF761" s="21" t="str">
        <f t="shared" si="129"/>
        <v xml:space="preserve"> </v>
      </c>
      <c r="AG761">
        <v>0</v>
      </c>
      <c r="AH761">
        <v>0</v>
      </c>
      <c r="AI761" s="42">
        <v>0</v>
      </c>
      <c r="AJ761" s="42">
        <v>1</v>
      </c>
      <c r="AK761" s="42">
        <v>0</v>
      </c>
      <c r="AL761" s="42">
        <v>1</v>
      </c>
      <c r="AM761" s="42">
        <v>0</v>
      </c>
      <c r="AN761" s="42">
        <v>0</v>
      </c>
      <c r="AO761">
        <v>0</v>
      </c>
      <c r="AP761">
        <v>1</v>
      </c>
      <c r="AQ761" s="31">
        <f t="shared" si="130"/>
        <v>0</v>
      </c>
      <c r="AR761">
        <v>-13.54</v>
      </c>
      <c r="AS761">
        <v>0</v>
      </c>
      <c r="AT761">
        <v>1</v>
      </c>
      <c r="AU761" s="16">
        <f t="shared" si="131"/>
        <v>-96.774193548387103</v>
      </c>
    </row>
    <row r="762" spans="1:49" x14ac:dyDescent="0.2">
      <c r="A762" s="13" t="s">
        <v>1604</v>
      </c>
      <c r="B762" s="13" t="s">
        <v>2586</v>
      </c>
      <c r="C762" s="1" t="s">
        <v>219</v>
      </c>
      <c r="D762" s="13" t="s">
        <v>146</v>
      </c>
      <c r="E762" s="13">
        <v>82</v>
      </c>
      <c r="F762" s="13">
        <v>0</v>
      </c>
      <c r="G762" s="13">
        <v>0</v>
      </c>
      <c r="H762" s="40">
        <f t="shared" si="121"/>
        <v>0</v>
      </c>
      <c r="I762">
        <v>0</v>
      </c>
      <c r="J762">
        <v>0</v>
      </c>
      <c r="K762">
        <v>0</v>
      </c>
      <c r="L762" s="20">
        <f t="shared" si="122"/>
        <v>0</v>
      </c>
      <c r="M762">
        <v>0</v>
      </c>
      <c r="N762">
        <v>0</v>
      </c>
      <c r="O762">
        <v>0</v>
      </c>
      <c r="P762" s="15">
        <f t="shared" si="123"/>
        <v>0</v>
      </c>
      <c r="Q762" s="15">
        <f t="shared" si="124"/>
        <v>0</v>
      </c>
      <c r="R762">
        <v>1</v>
      </c>
      <c r="S762">
        <v>0</v>
      </c>
      <c r="T762">
        <v>0</v>
      </c>
      <c r="U762">
        <v>0</v>
      </c>
      <c r="V762">
        <v>1</v>
      </c>
      <c r="W762" s="16">
        <v>16.833333333300001</v>
      </c>
      <c r="X762" s="26">
        <f t="shared" si="125"/>
        <v>0.20528455284512195</v>
      </c>
      <c r="Y762" s="4">
        <v>12.38</v>
      </c>
      <c r="Z762" s="32">
        <f t="shared" si="126"/>
        <v>0.15097560975609758</v>
      </c>
      <c r="AA762" s="4">
        <v>403.63</v>
      </c>
      <c r="AB762" s="26">
        <f t="shared" si="127"/>
        <v>4.9223170731707313</v>
      </c>
      <c r="AC762" s="21">
        <f t="shared" si="128"/>
        <v>2.9758900026441677E-2</v>
      </c>
      <c r="AD762" s="13">
        <v>16</v>
      </c>
      <c r="AE762" s="13">
        <v>5</v>
      </c>
      <c r="AF762" s="21">
        <f t="shared" si="129"/>
        <v>0.76190476190476186</v>
      </c>
      <c r="AG762">
        <v>0</v>
      </c>
      <c r="AH762">
        <v>1</v>
      </c>
      <c r="AI762" s="42">
        <v>1</v>
      </c>
      <c r="AJ762" s="42">
        <v>11</v>
      </c>
      <c r="AK762" s="42">
        <v>0</v>
      </c>
      <c r="AL762" s="42">
        <v>3</v>
      </c>
      <c r="AM762" s="42">
        <v>6</v>
      </c>
      <c r="AN762" s="42">
        <v>1</v>
      </c>
      <c r="AO762">
        <v>1</v>
      </c>
      <c r="AP762">
        <v>13</v>
      </c>
      <c r="AQ762" s="31">
        <f t="shared" si="130"/>
        <v>7.1428571428571425E-2</v>
      </c>
      <c r="AR762">
        <v>-6.34</v>
      </c>
      <c r="AS762">
        <v>0</v>
      </c>
      <c r="AT762">
        <v>0</v>
      </c>
      <c r="AU762" s="16">
        <f t="shared" si="131"/>
        <v>-92.084006462035532</v>
      </c>
      <c r="AV762" s="4">
        <v>17.39</v>
      </c>
      <c r="AW762" s="4">
        <v>13</v>
      </c>
    </row>
    <row r="763" spans="1:49" x14ac:dyDescent="0.2">
      <c r="A763" s="13" t="s">
        <v>519</v>
      </c>
      <c r="B763" s="13" t="s">
        <v>2588</v>
      </c>
      <c r="C763" s="1" t="s">
        <v>409</v>
      </c>
      <c r="D763" s="13" t="s">
        <v>173</v>
      </c>
      <c r="E763" s="13">
        <v>54</v>
      </c>
      <c r="F763" s="13">
        <v>0</v>
      </c>
      <c r="G763" s="13">
        <v>0</v>
      </c>
      <c r="H763" s="40">
        <f t="shared" si="121"/>
        <v>0</v>
      </c>
      <c r="I763">
        <v>0</v>
      </c>
      <c r="J763">
        <v>0</v>
      </c>
      <c r="K763">
        <v>0</v>
      </c>
      <c r="L763" s="20">
        <f t="shared" si="122"/>
        <v>0</v>
      </c>
      <c r="M763">
        <v>3</v>
      </c>
      <c r="N763">
        <v>0</v>
      </c>
      <c r="O763">
        <v>0</v>
      </c>
      <c r="P763" s="15">
        <f t="shared" si="123"/>
        <v>0</v>
      </c>
      <c r="Q763" s="15">
        <f t="shared" si="124"/>
        <v>0</v>
      </c>
      <c r="R763">
        <v>13</v>
      </c>
      <c r="S763">
        <v>8</v>
      </c>
      <c r="T763">
        <v>4</v>
      </c>
      <c r="U763">
        <v>2</v>
      </c>
      <c r="V763">
        <v>0</v>
      </c>
      <c r="W763" s="16">
        <v>69.233333333299996</v>
      </c>
      <c r="X763" s="26">
        <f t="shared" si="125"/>
        <v>1.2820987654314815</v>
      </c>
      <c r="Y763" s="4">
        <v>70.88</v>
      </c>
      <c r="Z763" s="32">
        <f t="shared" si="126"/>
        <v>1.3125925925925925</v>
      </c>
      <c r="AA763" s="4">
        <v>205.6</v>
      </c>
      <c r="AB763" s="26">
        <f t="shared" si="127"/>
        <v>3.8074074074074074</v>
      </c>
      <c r="AC763" s="21">
        <f t="shared" si="128"/>
        <v>0.2563657407407407</v>
      </c>
      <c r="AD763" s="1"/>
      <c r="AE763" s="1"/>
      <c r="AF763" s="21" t="str">
        <f t="shared" si="129"/>
        <v xml:space="preserve"> </v>
      </c>
      <c r="AG763">
        <v>1</v>
      </c>
      <c r="AH763">
        <v>4</v>
      </c>
      <c r="AI763" s="42">
        <v>13</v>
      </c>
      <c r="AJ763" s="42">
        <v>52</v>
      </c>
      <c r="AK763" s="42">
        <v>3</v>
      </c>
      <c r="AL763" s="42">
        <v>27</v>
      </c>
      <c r="AM763" s="42">
        <v>26</v>
      </c>
      <c r="AN763" s="42">
        <v>4</v>
      </c>
      <c r="AO763">
        <v>15</v>
      </c>
      <c r="AP763">
        <v>59</v>
      </c>
      <c r="AQ763" s="31">
        <f t="shared" si="130"/>
        <v>0.20270270270270271</v>
      </c>
      <c r="AR763">
        <v>9.0500000000000007</v>
      </c>
      <c r="AS763">
        <v>0</v>
      </c>
      <c r="AT763">
        <v>2</v>
      </c>
      <c r="AU763" s="16">
        <f t="shared" si="131"/>
        <v>-74.492099322799106</v>
      </c>
      <c r="AV763" s="4">
        <v>8.93</v>
      </c>
      <c r="AW763" s="4">
        <v>6.14</v>
      </c>
    </row>
    <row r="764" spans="1:49" x14ac:dyDescent="0.2">
      <c r="A764" s="13" t="s">
        <v>628</v>
      </c>
      <c r="B764" s="13" t="s">
        <v>2590</v>
      </c>
      <c r="C764" s="1" t="s">
        <v>264</v>
      </c>
      <c r="D764" s="13" t="s">
        <v>146</v>
      </c>
      <c r="E764" s="13">
        <v>74</v>
      </c>
      <c r="F764" s="13">
        <v>0</v>
      </c>
      <c r="G764" s="13">
        <v>0</v>
      </c>
      <c r="H764" s="40">
        <f t="shared" si="121"/>
        <v>0</v>
      </c>
      <c r="I764">
        <v>0</v>
      </c>
      <c r="J764">
        <v>0</v>
      </c>
      <c r="K764">
        <v>0</v>
      </c>
      <c r="L764" s="20">
        <f t="shared" si="122"/>
        <v>0</v>
      </c>
      <c r="M764">
        <v>4</v>
      </c>
      <c r="N764">
        <v>0</v>
      </c>
      <c r="O764">
        <v>0</v>
      </c>
      <c r="P764" s="15">
        <f t="shared" si="123"/>
        <v>0</v>
      </c>
      <c r="Q764" s="15">
        <f t="shared" si="124"/>
        <v>0</v>
      </c>
      <c r="R764">
        <v>6</v>
      </c>
      <c r="S764">
        <v>1</v>
      </c>
      <c r="T764">
        <v>1</v>
      </c>
      <c r="U764">
        <v>0</v>
      </c>
      <c r="V764">
        <v>4</v>
      </c>
      <c r="W764" s="16">
        <v>67.849999999999994</v>
      </c>
      <c r="X764" s="26">
        <f t="shared" si="125"/>
        <v>0.9168918918918918</v>
      </c>
      <c r="Y764" s="4">
        <v>60.2</v>
      </c>
      <c r="Z764" s="32">
        <f t="shared" si="126"/>
        <v>0.81351351351351353</v>
      </c>
      <c r="AA764" s="4">
        <v>318.77</v>
      </c>
      <c r="AB764" s="26">
        <f t="shared" si="127"/>
        <v>4.3077027027027022</v>
      </c>
      <c r="AC764" s="21">
        <f t="shared" si="128"/>
        <v>0.15885162413911391</v>
      </c>
      <c r="AD764" s="13">
        <v>38</v>
      </c>
      <c r="AE764" s="13">
        <v>28</v>
      </c>
      <c r="AF764" s="21">
        <f t="shared" si="129"/>
        <v>0.5757575757575758</v>
      </c>
      <c r="AG764">
        <v>0</v>
      </c>
      <c r="AH764">
        <v>1</v>
      </c>
      <c r="AI764" s="42">
        <v>15</v>
      </c>
      <c r="AJ764" s="42">
        <v>46</v>
      </c>
      <c r="AK764" s="42">
        <v>1</v>
      </c>
      <c r="AL764" s="42">
        <v>27</v>
      </c>
      <c r="AM764" s="42">
        <v>28</v>
      </c>
      <c r="AN764" s="42">
        <v>1</v>
      </c>
      <c r="AO764">
        <v>10</v>
      </c>
      <c r="AP764">
        <v>48</v>
      </c>
      <c r="AQ764" s="31">
        <f t="shared" si="130"/>
        <v>0.17241379310344829</v>
      </c>
      <c r="AR764">
        <v>5.57</v>
      </c>
      <c r="AS764">
        <v>0</v>
      </c>
      <c r="AT764">
        <v>1</v>
      </c>
      <c r="AU764" s="16">
        <f t="shared" si="131"/>
        <v>-84.717607973421934</v>
      </c>
      <c r="AV764" s="4">
        <v>14.75</v>
      </c>
      <c r="AW764" s="4">
        <v>7.29</v>
      </c>
    </row>
    <row r="765" spans="1:49" x14ac:dyDescent="0.2">
      <c r="A765" s="13" t="s">
        <v>992</v>
      </c>
      <c r="B765" s="13" t="s">
        <v>2592</v>
      </c>
      <c r="C765" s="1" t="s">
        <v>264</v>
      </c>
      <c r="D765" s="13" t="s">
        <v>129</v>
      </c>
      <c r="E765" s="13">
        <v>74</v>
      </c>
      <c r="F765" s="13">
        <v>0</v>
      </c>
      <c r="G765" s="13">
        <v>0</v>
      </c>
      <c r="H765" s="40">
        <f t="shared" si="121"/>
        <v>0</v>
      </c>
      <c r="I765">
        <v>0</v>
      </c>
      <c r="J765">
        <v>0</v>
      </c>
      <c r="K765">
        <v>0</v>
      </c>
      <c r="L765" s="20">
        <f t="shared" si="122"/>
        <v>0</v>
      </c>
      <c r="M765">
        <v>8</v>
      </c>
      <c r="N765">
        <v>2</v>
      </c>
      <c r="O765">
        <v>1</v>
      </c>
      <c r="P765" s="15">
        <f t="shared" si="123"/>
        <v>0</v>
      </c>
      <c r="Q765" s="15">
        <f t="shared" si="124"/>
        <v>0</v>
      </c>
      <c r="R765">
        <v>15</v>
      </c>
      <c r="S765">
        <v>2</v>
      </c>
      <c r="T765">
        <v>0</v>
      </c>
      <c r="U765">
        <v>2</v>
      </c>
      <c r="V765">
        <v>7</v>
      </c>
      <c r="W765" s="16">
        <v>129.55000000000001</v>
      </c>
      <c r="X765" s="26">
        <f t="shared" si="125"/>
        <v>1.7506756756756758</v>
      </c>
      <c r="Y765" s="4">
        <v>137.66</v>
      </c>
      <c r="Z765" s="32">
        <f t="shared" si="126"/>
        <v>1.8602702702702703</v>
      </c>
      <c r="AA765" s="4">
        <v>247.21</v>
      </c>
      <c r="AB765" s="26">
        <f t="shared" si="127"/>
        <v>3.3406756756756759</v>
      </c>
      <c r="AC765" s="21">
        <f t="shared" si="128"/>
        <v>0.35767921635877048</v>
      </c>
      <c r="AD765" s="13">
        <v>61</v>
      </c>
      <c r="AE765" s="13">
        <v>47</v>
      </c>
      <c r="AF765" s="21">
        <f t="shared" si="129"/>
        <v>0.56481481481481477</v>
      </c>
      <c r="AG765">
        <v>0</v>
      </c>
      <c r="AH765">
        <v>14</v>
      </c>
      <c r="AI765" s="42">
        <v>19</v>
      </c>
      <c r="AJ765" s="42">
        <v>88</v>
      </c>
      <c r="AK765" s="42">
        <v>5</v>
      </c>
      <c r="AL765" s="42">
        <v>38</v>
      </c>
      <c r="AM765" s="42">
        <v>52</v>
      </c>
      <c r="AN765" s="42">
        <v>5</v>
      </c>
      <c r="AO765">
        <v>12</v>
      </c>
      <c r="AP765">
        <v>81</v>
      </c>
      <c r="AQ765" s="31">
        <f t="shared" si="130"/>
        <v>0.12903225806451613</v>
      </c>
      <c r="AR765">
        <v>0.52</v>
      </c>
      <c r="AS765">
        <v>0</v>
      </c>
      <c r="AT765">
        <v>2</v>
      </c>
      <c r="AU765" s="16">
        <f t="shared" si="131"/>
        <v>-71.044602644195848</v>
      </c>
      <c r="AV765" s="4">
        <v>4.71</v>
      </c>
      <c r="AW765" s="4">
        <v>-7.09</v>
      </c>
    </row>
    <row r="766" spans="1:49" x14ac:dyDescent="0.2">
      <c r="A766" s="13" t="s">
        <v>1779</v>
      </c>
      <c r="B766" s="13" t="s">
        <v>2595</v>
      </c>
      <c r="C766" s="1" t="s">
        <v>584</v>
      </c>
      <c r="D766" s="13" t="s">
        <v>154</v>
      </c>
      <c r="E766" s="13">
        <v>71</v>
      </c>
      <c r="F766" s="13">
        <v>0</v>
      </c>
      <c r="G766" s="13">
        <v>0</v>
      </c>
      <c r="H766" s="40">
        <f t="shared" si="121"/>
        <v>0</v>
      </c>
      <c r="I766">
        <v>0</v>
      </c>
      <c r="J766">
        <v>0</v>
      </c>
      <c r="K766">
        <v>0</v>
      </c>
      <c r="L766" s="20">
        <f t="shared" si="122"/>
        <v>0</v>
      </c>
      <c r="M766">
        <v>3</v>
      </c>
      <c r="N766">
        <v>0</v>
      </c>
      <c r="O766">
        <v>1</v>
      </c>
      <c r="P766" s="15">
        <f t="shared" si="123"/>
        <v>0</v>
      </c>
      <c r="Q766" s="15">
        <f t="shared" si="124"/>
        <v>0</v>
      </c>
      <c r="R766">
        <v>0</v>
      </c>
      <c r="S766">
        <v>2</v>
      </c>
      <c r="T766">
        <v>2</v>
      </c>
      <c r="U766">
        <v>1</v>
      </c>
      <c r="V766">
        <v>1</v>
      </c>
      <c r="W766" s="16">
        <v>32.799999999999997</v>
      </c>
      <c r="X766" s="26">
        <f t="shared" si="125"/>
        <v>0.46197183098591543</v>
      </c>
      <c r="Y766" s="4">
        <v>31.19</v>
      </c>
      <c r="Z766" s="32">
        <f t="shared" si="126"/>
        <v>0.43929577464788733</v>
      </c>
      <c r="AA766" s="4">
        <v>303.17</v>
      </c>
      <c r="AB766" s="26">
        <f t="shared" si="127"/>
        <v>4.2700000000000005</v>
      </c>
      <c r="AC766" s="21">
        <f t="shared" si="128"/>
        <v>9.3282689316903922E-2</v>
      </c>
      <c r="AD766" s="13">
        <v>1</v>
      </c>
      <c r="AE766" s="13">
        <v>1</v>
      </c>
      <c r="AF766" s="21">
        <f t="shared" si="129"/>
        <v>0.5</v>
      </c>
      <c r="AG766">
        <v>0</v>
      </c>
      <c r="AH766">
        <v>2</v>
      </c>
      <c r="AI766" s="42">
        <v>9</v>
      </c>
      <c r="AJ766" s="42">
        <v>17</v>
      </c>
      <c r="AK766" s="42">
        <v>1</v>
      </c>
      <c r="AL766" s="42">
        <v>9</v>
      </c>
      <c r="AM766" s="42">
        <v>8</v>
      </c>
      <c r="AN766" s="42">
        <v>4</v>
      </c>
      <c r="AO766">
        <v>8</v>
      </c>
      <c r="AP766">
        <v>17</v>
      </c>
      <c r="AQ766" s="31">
        <f t="shared" si="130"/>
        <v>0.32</v>
      </c>
      <c r="AR766">
        <v>17.41</v>
      </c>
      <c r="AS766">
        <v>0</v>
      </c>
      <c r="AT766">
        <v>2</v>
      </c>
      <c r="AU766" s="16">
        <f t="shared" si="131"/>
        <v>-42.321256813081114</v>
      </c>
      <c r="AV766" s="4">
        <v>18.18</v>
      </c>
      <c r="AW766" s="4">
        <v>11.76</v>
      </c>
    </row>
    <row r="767" spans="1:49" x14ac:dyDescent="0.2">
      <c r="A767" s="13" t="s">
        <v>935</v>
      </c>
      <c r="B767" s="13" t="s">
        <v>2599</v>
      </c>
      <c r="C767" s="1" t="s">
        <v>179</v>
      </c>
      <c r="D767" s="13" t="s">
        <v>146</v>
      </c>
      <c r="E767" s="13">
        <v>68</v>
      </c>
      <c r="F767" s="13">
        <v>2</v>
      </c>
      <c r="G767" s="13">
        <v>3</v>
      </c>
      <c r="H767" s="40">
        <f t="shared" si="121"/>
        <v>5</v>
      </c>
      <c r="I767">
        <v>2</v>
      </c>
      <c r="J767">
        <v>3</v>
      </c>
      <c r="K767">
        <v>0</v>
      </c>
      <c r="L767" s="20">
        <f t="shared" si="122"/>
        <v>15.5</v>
      </c>
      <c r="M767">
        <v>13</v>
      </c>
      <c r="N767">
        <v>3</v>
      </c>
      <c r="O767">
        <v>0</v>
      </c>
      <c r="P767" s="15">
        <f t="shared" si="123"/>
        <v>0.15384615384615385</v>
      </c>
      <c r="Q767" s="15">
        <f t="shared" si="124"/>
        <v>0.125</v>
      </c>
      <c r="R767">
        <v>3</v>
      </c>
      <c r="S767">
        <v>1</v>
      </c>
      <c r="T767">
        <v>4</v>
      </c>
      <c r="U767">
        <v>2</v>
      </c>
      <c r="V767">
        <v>7</v>
      </c>
      <c r="W767" s="16">
        <v>108.3833333333</v>
      </c>
      <c r="X767" s="26">
        <f t="shared" si="125"/>
        <v>1.5938725490191177</v>
      </c>
      <c r="Y767" s="4">
        <v>108.9</v>
      </c>
      <c r="Z767" s="32">
        <f t="shared" si="126"/>
        <v>1.6014705882352942</v>
      </c>
      <c r="AA767" s="4">
        <v>192.38</v>
      </c>
      <c r="AB767" s="26">
        <f t="shared" si="127"/>
        <v>2.8291176470588235</v>
      </c>
      <c r="AC767" s="21">
        <f t="shared" si="128"/>
        <v>0.36145778013807756</v>
      </c>
      <c r="AD767" s="13">
        <v>49</v>
      </c>
      <c r="AE767" s="13">
        <v>68</v>
      </c>
      <c r="AF767" s="21">
        <f t="shared" si="129"/>
        <v>0.41880341880341881</v>
      </c>
      <c r="AG767">
        <v>6</v>
      </c>
      <c r="AH767">
        <v>12</v>
      </c>
      <c r="AI767" s="42">
        <v>25</v>
      </c>
      <c r="AJ767" s="42">
        <v>61</v>
      </c>
      <c r="AK767" s="42">
        <v>6</v>
      </c>
      <c r="AL767" s="42">
        <v>37</v>
      </c>
      <c r="AM767" s="42">
        <v>38</v>
      </c>
      <c r="AN767" s="42">
        <v>8</v>
      </c>
      <c r="AO767">
        <v>22</v>
      </c>
      <c r="AP767">
        <v>71</v>
      </c>
      <c r="AQ767" s="31">
        <f t="shared" si="130"/>
        <v>0.23655913978494625</v>
      </c>
      <c r="AR767">
        <v>6.77</v>
      </c>
      <c r="AS767">
        <v>0</v>
      </c>
      <c r="AT767">
        <v>2</v>
      </c>
      <c r="AU767" s="16">
        <f t="shared" si="131"/>
        <v>-56.749311294765839</v>
      </c>
      <c r="AV767" s="4">
        <v>2.88</v>
      </c>
      <c r="AW767" s="4">
        <v>-5.7</v>
      </c>
    </row>
    <row r="768" spans="1:49" x14ac:dyDescent="0.2">
      <c r="A768" s="13" t="s">
        <v>591</v>
      </c>
      <c r="B768" s="13" t="s">
        <v>2601</v>
      </c>
      <c r="C768" s="1" t="s">
        <v>292</v>
      </c>
      <c r="D768" s="13" t="s">
        <v>154</v>
      </c>
      <c r="E768" s="13">
        <v>81</v>
      </c>
      <c r="F768" s="13">
        <v>0</v>
      </c>
      <c r="G768" s="13">
        <v>0</v>
      </c>
      <c r="H768" s="40">
        <f t="shared" si="121"/>
        <v>0</v>
      </c>
      <c r="I768">
        <v>0</v>
      </c>
      <c r="J768">
        <v>0</v>
      </c>
      <c r="K768">
        <v>0</v>
      </c>
      <c r="L768" s="20">
        <f t="shared" si="122"/>
        <v>0</v>
      </c>
      <c r="M768">
        <v>0</v>
      </c>
      <c r="N768">
        <v>0</v>
      </c>
      <c r="O768">
        <v>0</v>
      </c>
      <c r="P768" s="15">
        <f t="shared" si="123"/>
        <v>0</v>
      </c>
      <c r="Q768" s="15">
        <f t="shared" si="124"/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s="16">
        <v>0.58333333330000003</v>
      </c>
      <c r="X768" s="26">
        <f t="shared" si="125"/>
        <v>7.2016460901234572E-3</v>
      </c>
      <c r="Y768" s="4">
        <v>0.61</v>
      </c>
      <c r="Z768" s="32">
        <f t="shared" si="126"/>
        <v>7.530864197530864E-3</v>
      </c>
      <c r="AA768" s="4">
        <v>423.5</v>
      </c>
      <c r="AB768" s="26">
        <f t="shared" si="127"/>
        <v>5.2283950617283947</v>
      </c>
      <c r="AC768" s="21">
        <f t="shared" si="128"/>
        <v>1.4383060998325909E-3</v>
      </c>
      <c r="AD768" s="13">
        <v>0</v>
      </c>
      <c r="AE768" s="13">
        <v>0</v>
      </c>
      <c r="AF768" s="21" t="str">
        <f t="shared" si="129"/>
        <v xml:space="preserve"> </v>
      </c>
      <c r="AG768">
        <v>0</v>
      </c>
      <c r="AH768">
        <v>1</v>
      </c>
      <c r="AI768" s="42">
        <v>0</v>
      </c>
      <c r="AJ768" s="42">
        <v>0</v>
      </c>
      <c r="AK768" s="42">
        <v>0</v>
      </c>
      <c r="AL768" s="42">
        <v>0</v>
      </c>
      <c r="AM768" s="42">
        <v>0</v>
      </c>
      <c r="AN768" s="42">
        <v>0</v>
      </c>
      <c r="AO768">
        <v>0</v>
      </c>
      <c r="AP768">
        <v>1</v>
      </c>
      <c r="AQ768" s="31">
        <f t="shared" si="130"/>
        <v>0</v>
      </c>
      <c r="AR768">
        <v>-8.31</v>
      </c>
      <c r="AS768">
        <v>0</v>
      </c>
      <c r="AT768">
        <v>1</v>
      </c>
      <c r="AU768" s="16">
        <f t="shared" si="131"/>
        <v>-60</v>
      </c>
    </row>
    <row r="769" spans="1:49" x14ac:dyDescent="0.2">
      <c r="A769" s="13" t="s">
        <v>2605</v>
      </c>
      <c r="B769" s="13" t="s">
        <v>2606</v>
      </c>
      <c r="C769" s="1" t="s">
        <v>206</v>
      </c>
      <c r="D769" s="13" t="s">
        <v>146</v>
      </c>
      <c r="E769" s="13">
        <v>73</v>
      </c>
      <c r="F769" s="13">
        <v>0</v>
      </c>
      <c r="G769" s="13">
        <v>2</v>
      </c>
      <c r="H769" s="40">
        <f t="shared" si="121"/>
        <v>2</v>
      </c>
      <c r="I769">
        <v>0</v>
      </c>
      <c r="J769">
        <v>2</v>
      </c>
      <c r="K769">
        <v>0</v>
      </c>
      <c r="L769" s="20">
        <f t="shared" si="122"/>
        <v>10</v>
      </c>
      <c r="M769">
        <v>4</v>
      </c>
      <c r="N769">
        <v>0</v>
      </c>
      <c r="O769">
        <v>0</v>
      </c>
      <c r="P769" s="15">
        <f t="shared" si="123"/>
        <v>0</v>
      </c>
      <c r="Q769" s="15">
        <f t="shared" si="124"/>
        <v>0</v>
      </c>
      <c r="R769">
        <v>14</v>
      </c>
      <c r="S769">
        <v>8</v>
      </c>
      <c r="T769">
        <v>1</v>
      </c>
      <c r="U769">
        <v>1</v>
      </c>
      <c r="V769">
        <v>1</v>
      </c>
      <c r="W769" s="16">
        <v>109.75</v>
      </c>
      <c r="X769" s="26">
        <f t="shared" si="125"/>
        <v>1.5034246575342465</v>
      </c>
      <c r="Y769" s="4">
        <v>113.84</v>
      </c>
      <c r="Z769" s="32">
        <f t="shared" si="126"/>
        <v>1.5594520547945205</v>
      </c>
      <c r="AA769" s="4">
        <v>243.66</v>
      </c>
      <c r="AB769" s="26">
        <f t="shared" si="127"/>
        <v>3.3378082191780822</v>
      </c>
      <c r="AC769" s="21">
        <f t="shared" si="128"/>
        <v>0.31843356643356641</v>
      </c>
      <c r="AD769" s="13">
        <v>65</v>
      </c>
      <c r="AE769" s="13">
        <v>74</v>
      </c>
      <c r="AF769" s="21">
        <f t="shared" si="129"/>
        <v>0.46762589928057552</v>
      </c>
      <c r="AG769">
        <v>2</v>
      </c>
      <c r="AH769">
        <v>20</v>
      </c>
      <c r="AI769" s="42">
        <v>8</v>
      </c>
      <c r="AJ769" s="42">
        <v>91</v>
      </c>
      <c r="AK769" s="42">
        <v>2</v>
      </c>
      <c r="AL769" s="42">
        <v>55</v>
      </c>
      <c r="AM769" s="42">
        <v>59</v>
      </c>
      <c r="AN769" s="42">
        <v>1</v>
      </c>
      <c r="AO769">
        <v>8</v>
      </c>
      <c r="AP769">
        <v>98</v>
      </c>
      <c r="AQ769" s="31">
        <f t="shared" si="130"/>
        <v>7.5471698113207544E-2</v>
      </c>
      <c r="AR769">
        <v>-10.54</v>
      </c>
      <c r="AS769">
        <v>1</v>
      </c>
      <c r="AT769">
        <v>4</v>
      </c>
      <c r="AU769" s="16">
        <f t="shared" si="131"/>
        <v>-111.73576950105411</v>
      </c>
      <c r="AV769" s="4">
        <v>4.6900000000000004</v>
      </c>
      <c r="AW769" s="4">
        <v>-2.2599999999999998</v>
      </c>
    </row>
    <row r="770" spans="1:49" x14ac:dyDescent="0.2">
      <c r="A770" s="13" t="s">
        <v>188</v>
      </c>
      <c r="B770" s="13" t="s">
        <v>2609</v>
      </c>
      <c r="C770" s="1" t="s">
        <v>554</v>
      </c>
      <c r="D770" s="13" t="s">
        <v>173</v>
      </c>
      <c r="E770" s="13">
        <v>10</v>
      </c>
      <c r="F770" s="13">
        <v>0</v>
      </c>
      <c r="G770" s="13">
        <v>0</v>
      </c>
      <c r="H770" s="40">
        <f t="shared" ref="H770:H833" si="132">F770+G770</f>
        <v>0</v>
      </c>
      <c r="I770">
        <v>0</v>
      </c>
      <c r="J770">
        <v>0</v>
      </c>
      <c r="K770">
        <v>0</v>
      </c>
      <c r="L770" s="20">
        <f t="shared" ref="L770:L833" si="133">IF(AG770&gt;0,J770/(AG770/(AG770+AI770)),0)</f>
        <v>0</v>
      </c>
      <c r="M770">
        <v>0</v>
      </c>
      <c r="N770">
        <v>0</v>
      </c>
      <c r="O770">
        <v>0</v>
      </c>
      <c r="P770" s="15">
        <f t="shared" ref="P770:P833" si="134">IF(M770&gt;0,F770/M770,0)</f>
        <v>0</v>
      </c>
      <c r="Q770" s="15">
        <f t="shared" ref="Q770:Q833" si="135">IF(SUM(M770:O770)&gt;0,F770/SUM(M770:O770),0)</f>
        <v>0</v>
      </c>
      <c r="R770">
        <v>4</v>
      </c>
      <c r="S770">
        <v>0</v>
      </c>
      <c r="T770">
        <v>0</v>
      </c>
      <c r="U770">
        <v>0</v>
      </c>
      <c r="V770">
        <v>0</v>
      </c>
      <c r="W770" s="16">
        <v>10.85</v>
      </c>
      <c r="X770" s="26">
        <f t="shared" ref="X770:X833" si="136">W770/E770</f>
        <v>1.085</v>
      </c>
      <c r="Y770" s="4">
        <v>8.0299999999999994</v>
      </c>
      <c r="Z770" s="32">
        <f t="shared" ref="Z770:Z833" si="137">Y770/E770</f>
        <v>0.80299999999999994</v>
      </c>
      <c r="AA770" s="4">
        <v>56.99</v>
      </c>
      <c r="AB770" s="26">
        <f t="shared" ref="AB770:AB833" si="138">AA770/E770</f>
        <v>5.6989999999999998</v>
      </c>
      <c r="AC770" s="21">
        <f t="shared" ref="AC770:AC833" si="139">IF(Z770&gt;0,Z770/(Z770+AB770),0)</f>
        <v>0.12350046139649339</v>
      </c>
      <c r="AD770" s="1"/>
      <c r="AE770" s="1"/>
      <c r="AF770" s="21" t="str">
        <f t="shared" ref="AF770:AF833" si="140">IF((AD770+AE770)&gt;0,AD770/(AD770+AE770)," ")</f>
        <v xml:space="preserve"> </v>
      </c>
      <c r="AG770">
        <v>0</v>
      </c>
      <c r="AH770">
        <v>2</v>
      </c>
      <c r="AI770" s="42">
        <v>3</v>
      </c>
      <c r="AJ770" s="42">
        <v>9</v>
      </c>
      <c r="AK770" s="42">
        <v>0</v>
      </c>
      <c r="AL770" s="42">
        <v>5</v>
      </c>
      <c r="AM770" s="42">
        <v>6</v>
      </c>
      <c r="AN770" s="42">
        <v>0</v>
      </c>
      <c r="AO770">
        <v>2</v>
      </c>
      <c r="AP770">
        <v>12</v>
      </c>
      <c r="AQ770" s="31">
        <f t="shared" ref="AQ770:AQ833" si="141">AO770/MAX(1,AO770+AP770)</f>
        <v>0.14285714285714285</v>
      </c>
      <c r="AR770">
        <v>5.03</v>
      </c>
      <c r="AS770">
        <v>0</v>
      </c>
      <c r="AT770">
        <v>0</v>
      </c>
      <c r="AU770" s="16">
        <f t="shared" ref="AU770:AU833" si="142">((AG770+AI770+AK770+AN770)-(AH770+AJ770+AL770+AM770))/MAX(1,Y770)*60</f>
        <v>-141.96762141967622</v>
      </c>
      <c r="AV770" s="4">
        <v>0</v>
      </c>
      <c r="AW770" s="4">
        <v>-2</v>
      </c>
    </row>
    <row r="771" spans="1:49" x14ac:dyDescent="0.2">
      <c r="A771" s="13" t="s">
        <v>183</v>
      </c>
      <c r="B771" s="13" t="s">
        <v>2612</v>
      </c>
      <c r="C771" s="1" t="s">
        <v>482</v>
      </c>
      <c r="D771" s="13" t="s">
        <v>154</v>
      </c>
      <c r="E771" s="13">
        <v>80</v>
      </c>
      <c r="F771" s="13">
        <v>1</v>
      </c>
      <c r="G771" s="13">
        <v>0</v>
      </c>
      <c r="H771" s="40">
        <f t="shared" si="132"/>
        <v>1</v>
      </c>
      <c r="I771">
        <v>1</v>
      </c>
      <c r="J771">
        <v>0</v>
      </c>
      <c r="K771">
        <v>0</v>
      </c>
      <c r="L771" s="20">
        <f t="shared" si="133"/>
        <v>0</v>
      </c>
      <c r="M771">
        <v>4</v>
      </c>
      <c r="N771">
        <v>2</v>
      </c>
      <c r="O771">
        <v>2</v>
      </c>
      <c r="P771" s="15">
        <f t="shared" si="134"/>
        <v>0.25</v>
      </c>
      <c r="Q771" s="15">
        <f t="shared" si="135"/>
        <v>0.125</v>
      </c>
      <c r="R771">
        <v>9</v>
      </c>
      <c r="S771">
        <v>5</v>
      </c>
      <c r="T771">
        <v>3</v>
      </c>
      <c r="U771">
        <v>2</v>
      </c>
      <c r="V771">
        <v>14</v>
      </c>
      <c r="W771" s="16">
        <v>111.6166666667</v>
      </c>
      <c r="X771" s="26">
        <f t="shared" si="136"/>
        <v>1.3952083333337499</v>
      </c>
      <c r="Y771" s="4">
        <v>107.01</v>
      </c>
      <c r="Z771" s="32">
        <f t="shared" si="137"/>
        <v>1.3376250000000001</v>
      </c>
      <c r="AA771" s="4">
        <v>303.88</v>
      </c>
      <c r="AB771" s="26">
        <f t="shared" si="138"/>
        <v>3.7984999999999998</v>
      </c>
      <c r="AC771" s="21">
        <f t="shared" si="139"/>
        <v>0.26043466621236827</v>
      </c>
      <c r="AD771" s="13">
        <v>1</v>
      </c>
      <c r="AE771" s="13">
        <v>3</v>
      </c>
      <c r="AF771" s="21">
        <f t="shared" si="140"/>
        <v>0.25</v>
      </c>
      <c r="AG771">
        <v>2</v>
      </c>
      <c r="AH771">
        <v>7</v>
      </c>
      <c r="AI771" s="42">
        <v>17</v>
      </c>
      <c r="AJ771" s="42">
        <v>104</v>
      </c>
      <c r="AK771" s="42">
        <v>5</v>
      </c>
      <c r="AL771" s="42">
        <v>49</v>
      </c>
      <c r="AM771" s="42">
        <v>37</v>
      </c>
      <c r="AN771" s="42">
        <v>2</v>
      </c>
      <c r="AO771">
        <v>17</v>
      </c>
      <c r="AP771">
        <v>89</v>
      </c>
      <c r="AQ771" s="31">
        <f t="shared" si="141"/>
        <v>0.16037735849056603</v>
      </c>
      <c r="AR771">
        <v>1.86</v>
      </c>
      <c r="AS771">
        <v>0</v>
      </c>
      <c r="AT771">
        <v>0</v>
      </c>
      <c r="AU771" s="16">
        <f t="shared" si="142"/>
        <v>-95.878889823380987</v>
      </c>
      <c r="AV771" s="4">
        <v>6.82</v>
      </c>
      <c r="AW771" s="4">
        <v>-1.49</v>
      </c>
    </row>
    <row r="772" spans="1:49" x14ac:dyDescent="0.2">
      <c r="A772" s="13" t="s">
        <v>506</v>
      </c>
      <c r="B772" s="13" t="s">
        <v>2612</v>
      </c>
      <c r="C772" s="1" t="s">
        <v>446</v>
      </c>
      <c r="D772" s="13" t="s">
        <v>173</v>
      </c>
      <c r="E772" s="13">
        <v>81</v>
      </c>
      <c r="F772" s="13">
        <v>0</v>
      </c>
      <c r="G772" s="13">
        <v>0</v>
      </c>
      <c r="H772" s="40">
        <f t="shared" si="132"/>
        <v>0</v>
      </c>
      <c r="I772">
        <v>0</v>
      </c>
      <c r="J772">
        <v>0</v>
      </c>
      <c r="K772">
        <v>0</v>
      </c>
      <c r="L772" s="20">
        <f t="shared" si="133"/>
        <v>0</v>
      </c>
      <c r="M772">
        <v>1</v>
      </c>
      <c r="N772">
        <v>1</v>
      </c>
      <c r="O772">
        <v>0</v>
      </c>
      <c r="P772" s="15">
        <f t="shared" si="134"/>
        <v>0</v>
      </c>
      <c r="Q772" s="15">
        <f t="shared" si="135"/>
        <v>0</v>
      </c>
      <c r="R772">
        <v>31</v>
      </c>
      <c r="S772">
        <v>7</v>
      </c>
      <c r="T772">
        <v>4</v>
      </c>
      <c r="U772">
        <v>2</v>
      </c>
      <c r="V772">
        <v>1</v>
      </c>
      <c r="W772" s="16">
        <v>136.5833333333</v>
      </c>
      <c r="X772" s="26">
        <f t="shared" si="136"/>
        <v>1.6862139917691359</v>
      </c>
      <c r="Y772" s="4">
        <v>135.32</v>
      </c>
      <c r="Z772" s="32">
        <f t="shared" si="137"/>
        <v>1.6706172839506173</v>
      </c>
      <c r="AA772" s="4">
        <v>314.08</v>
      </c>
      <c r="AB772" s="26">
        <f t="shared" si="138"/>
        <v>3.8775308641975306</v>
      </c>
      <c r="AC772" s="21">
        <f t="shared" si="139"/>
        <v>0.30111259457053852</v>
      </c>
      <c r="AD772" s="1"/>
      <c r="AE772" s="1"/>
      <c r="AF772" s="21" t="str">
        <f t="shared" si="140"/>
        <v xml:space="preserve"> </v>
      </c>
      <c r="AG772">
        <v>0</v>
      </c>
      <c r="AH772">
        <v>19</v>
      </c>
      <c r="AI772" s="42">
        <v>11</v>
      </c>
      <c r="AJ772" s="42">
        <v>140</v>
      </c>
      <c r="AK772" s="42">
        <v>3</v>
      </c>
      <c r="AL772" s="42">
        <v>58</v>
      </c>
      <c r="AM772" s="42">
        <v>66</v>
      </c>
      <c r="AN772" s="42">
        <v>3</v>
      </c>
      <c r="AO772">
        <v>7</v>
      </c>
      <c r="AP772">
        <v>160</v>
      </c>
      <c r="AQ772" s="31">
        <f t="shared" si="141"/>
        <v>4.1916167664670656E-2</v>
      </c>
      <c r="AR772">
        <v>-6.95</v>
      </c>
      <c r="AS772">
        <v>2</v>
      </c>
      <c r="AT772">
        <v>0</v>
      </c>
      <c r="AU772" s="16">
        <f t="shared" si="142"/>
        <v>-117.94265444871417</v>
      </c>
      <c r="AV772" s="4">
        <v>7.56</v>
      </c>
      <c r="AW772" s="4">
        <v>1.44</v>
      </c>
    </row>
    <row r="773" spans="1:49" x14ac:dyDescent="0.2">
      <c r="A773" s="13" t="s">
        <v>2614</v>
      </c>
      <c r="B773" s="13" t="s">
        <v>2615</v>
      </c>
      <c r="C773" s="1" t="s">
        <v>334</v>
      </c>
      <c r="D773" s="13" t="s">
        <v>173</v>
      </c>
      <c r="E773" s="13">
        <v>69</v>
      </c>
      <c r="F773" s="13">
        <v>0</v>
      </c>
      <c r="G773" s="13">
        <v>0</v>
      </c>
      <c r="H773" s="40">
        <f t="shared" si="132"/>
        <v>0</v>
      </c>
      <c r="I773">
        <v>0</v>
      </c>
      <c r="J773">
        <v>0</v>
      </c>
      <c r="K773">
        <v>0</v>
      </c>
      <c r="L773" s="20">
        <f t="shared" si="133"/>
        <v>0</v>
      </c>
      <c r="M773">
        <v>2</v>
      </c>
      <c r="N773">
        <v>0</v>
      </c>
      <c r="O773">
        <v>1</v>
      </c>
      <c r="P773" s="15">
        <f t="shared" si="134"/>
        <v>0</v>
      </c>
      <c r="Q773" s="15">
        <f t="shared" si="135"/>
        <v>0</v>
      </c>
      <c r="R773">
        <v>17</v>
      </c>
      <c r="S773">
        <v>12</v>
      </c>
      <c r="T773">
        <v>3</v>
      </c>
      <c r="U773">
        <v>4</v>
      </c>
      <c r="V773">
        <v>2</v>
      </c>
      <c r="W773" s="16">
        <v>125.9166666667</v>
      </c>
      <c r="X773" s="26">
        <f t="shared" si="136"/>
        <v>1.8248792270536232</v>
      </c>
      <c r="Y773" s="4">
        <v>120.42</v>
      </c>
      <c r="Z773" s="32">
        <f t="shared" si="137"/>
        <v>1.7452173913043478</v>
      </c>
      <c r="AA773" s="4">
        <v>237.15</v>
      </c>
      <c r="AB773" s="26">
        <f t="shared" si="138"/>
        <v>3.4369565217391305</v>
      </c>
      <c r="AC773" s="21">
        <f t="shared" si="139"/>
        <v>0.33677321922980119</v>
      </c>
      <c r="AD773" s="1"/>
      <c r="AE773" s="1"/>
      <c r="AF773" s="21" t="str">
        <f t="shared" si="140"/>
        <v xml:space="preserve"> </v>
      </c>
      <c r="AG773">
        <v>3</v>
      </c>
      <c r="AH773">
        <v>14</v>
      </c>
      <c r="AI773" s="42">
        <v>26</v>
      </c>
      <c r="AJ773" s="42">
        <v>73</v>
      </c>
      <c r="AK773" s="42">
        <v>4</v>
      </c>
      <c r="AL773" s="42">
        <v>29</v>
      </c>
      <c r="AM773" s="42">
        <v>49</v>
      </c>
      <c r="AN773" s="42">
        <v>5</v>
      </c>
      <c r="AO773">
        <v>26</v>
      </c>
      <c r="AP773">
        <v>78</v>
      </c>
      <c r="AQ773" s="31">
        <f t="shared" si="141"/>
        <v>0.25</v>
      </c>
      <c r="AR773">
        <v>4.66</v>
      </c>
      <c r="AS773">
        <v>1</v>
      </c>
      <c r="AT773">
        <v>1</v>
      </c>
      <c r="AU773" s="16">
        <f t="shared" si="142"/>
        <v>-63.278525161933231</v>
      </c>
      <c r="AV773" s="4">
        <v>8.82</v>
      </c>
      <c r="AW773" s="4">
        <v>-0.01</v>
      </c>
    </row>
    <row r="774" spans="1:49" x14ac:dyDescent="0.2">
      <c r="A774" s="13" t="s">
        <v>306</v>
      </c>
      <c r="B774" s="13" t="s">
        <v>2618</v>
      </c>
      <c r="C774" s="1" t="s">
        <v>238</v>
      </c>
      <c r="D774" s="13" t="s">
        <v>173</v>
      </c>
      <c r="E774" s="13">
        <v>46</v>
      </c>
      <c r="F774" s="13">
        <v>0</v>
      </c>
      <c r="G774" s="13">
        <v>1</v>
      </c>
      <c r="H774" s="40">
        <f t="shared" si="132"/>
        <v>1</v>
      </c>
      <c r="I774">
        <v>0</v>
      </c>
      <c r="J774">
        <v>0</v>
      </c>
      <c r="K774">
        <v>1</v>
      </c>
      <c r="L774" s="20">
        <f t="shared" si="133"/>
        <v>0</v>
      </c>
      <c r="M774">
        <v>0</v>
      </c>
      <c r="N774">
        <v>0</v>
      </c>
      <c r="O774">
        <v>0</v>
      </c>
      <c r="P774" s="15">
        <f t="shared" si="134"/>
        <v>0</v>
      </c>
      <c r="Q774" s="15">
        <f t="shared" si="135"/>
        <v>0</v>
      </c>
      <c r="R774">
        <v>21</v>
      </c>
      <c r="S774">
        <v>6</v>
      </c>
      <c r="T774">
        <v>1</v>
      </c>
      <c r="U774">
        <v>2</v>
      </c>
      <c r="V774">
        <v>3</v>
      </c>
      <c r="W774" s="16">
        <v>98.683333333299998</v>
      </c>
      <c r="X774" s="26">
        <f t="shared" si="136"/>
        <v>2.1452898550717392</v>
      </c>
      <c r="Y774" s="4">
        <v>99.58</v>
      </c>
      <c r="Z774" s="32">
        <f t="shared" si="137"/>
        <v>2.1647826086956523</v>
      </c>
      <c r="AA774" s="4">
        <v>109.65</v>
      </c>
      <c r="AB774" s="26">
        <f t="shared" si="138"/>
        <v>2.383695652173913</v>
      </c>
      <c r="AC774" s="21">
        <f t="shared" si="139"/>
        <v>0.47593557329254887</v>
      </c>
      <c r="AD774" s="1"/>
      <c r="AE774" s="1"/>
      <c r="AF774" s="21" t="str">
        <f t="shared" si="140"/>
        <v xml:space="preserve"> </v>
      </c>
      <c r="AG774">
        <v>0</v>
      </c>
      <c r="AH774">
        <v>20</v>
      </c>
      <c r="AI774" s="42">
        <v>9</v>
      </c>
      <c r="AJ774" s="42">
        <v>85</v>
      </c>
      <c r="AK774" s="42">
        <v>0</v>
      </c>
      <c r="AL774" s="42">
        <v>47</v>
      </c>
      <c r="AM774" s="42">
        <v>58</v>
      </c>
      <c r="AN774" s="42">
        <v>3</v>
      </c>
      <c r="AO774">
        <v>8</v>
      </c>
      <c r="AP774">
        <v>107</v>
      </c>
      <c r="AQ774" s="31">
        <f t="shared" si="141"/>
        <v>6.9565217391304349E-2</v>
      </c>
      <c r="AR774">
        <v>-0.12</v>
      </c>
      <c r="AS774">
        <v>2</v>
      </c>
      <c r="AT774">
        <v>1</v>
      </c>
      <c r="AU774" s="16">
        <f t="shared" si="142"/>
        <v>-119.30106447077726</v>
      </c>
      <c r="AV774" s="4">
        <v>4.8100000000000005</v>
      </c>
      <c r="AW774" s="4">
        <v>-5.77</v>
      </c>
    </row>
    <row r="775" spans="1:49" x14ac:dyDescent="0.2">
      <c r="A775" s="13" t="s">
        <v>539</v>
      </c>
      <c r="B775" s="13" t="s">
        <v>2621</v>
      </c>
      <c r="C775" s="1" t="s">
        <v>287</v>
      </c>
      <c r="D775" s="13" t="s">
        <v>173</v>
      </c>
      <c r="E775" s="13">
        <v>52</v>
      </c>
      <c r="F775" s="13">
        <v>0</v>
      </c>
      <c r="G775" s="13">
        <v>1</v>
      </c>
      <c r="H775" s="40">
        <f t="shared" si="132"/>
        <v>1</v>
      </c>
      <c r="I775">
        <v>0</v>
      </c>
      <c r="J775">
        <v>0</v>
      </c>
      <c r="K775">
        <v>1</v>
      </c>
      <c r="L775" s="20">
        <f t="shared" si="133"/>
        <v>0</v>
      </c>
      <c r="M775">
        <v>0</v>
      </c>
      <c r="N775">
        <v>0</v>
      </c>
      <c r="O775">
        <v>0</v>
      </c>
      <c r="P775" s="15">
        <f t="shared" si="134"/>
        <v>0</v>
      </c>
      <c r="Q775" s="15">
        <f t="shared" si="135"/>
        <v>0</v>
      </c>
      <c r="R775">
        <v>9</v>
      </c>
      <c r="S775">
        <v>6</v>
      </c>
      <c r="T775">
        <v>4</v>
      </c>
      <c r="U775">
        <v>3</v>
      </c>
      <c r="V775">
        <v>1</v>
      </c>
      <c r="W775" s="16">
        <v>91</v>
      </c>
      <c r="X775" s="26">
        <f t="shared" si="136"/>
        <v>1.75</v>
      </c>
      <c r="Y775" s="4">
        <v>85.35</v>
      </c>
      <c r="Z775" s="32">
        <f t="shared" si="137"/>
        <v>1.6413461538461538</v>
      </c>
      <c r="AA775" s="4">
        <v>129.12</v>
      </c>
      <c r="AB775" s="26">
        <f t="shared" si="138"/>
        <v>2.483076923076923</v>
      </c>
      <c r="AC775" s="21">
        <f t="shared" si="139"/>
        <v>0.39795775632955654</v>
      </c>
      <c r="AD775" s="1"/>
      <c r="AE775" s="1"/>
      <c r="AF775" s="21" t="str">
        <f t="shared" si="140"/>
        <v xml:space="preserve"> </v>
      </c>
      <c r="AG775">
        <v>3</v>
      </c>
      <c r="AH775">
        <v>15</v>
      </c>
      <c r="AI775" s="42">
        <v>13</v>
      </c>
      <c r="AJ775" s="42">
        <v>81</v>
      </c>
      <c r="AK775" s="42">
        <v>4</v>
      </c>
      <c r="AL775" s="42">
        <v>42</v>
      </c>
      <c r="AM775" s="42">
        <v>41</v>
      </c>
      <c r="AN775" s="42">
        <v>3</v>
      </c>
      <c r="AO775">
        <v>14</v>
      </c>
      <c r="AP775">
        <v>110</v>
      </c>
      <c r="AQ775" s="31">
        <f t="shared" si="141"/>
        <v>0.11290322580645161</v>
      </c>
      <c r="AR775">
        <v>-6.64</v>
      </c>
      <c r="AS775">
        <v>1</v>
      </c>
      <c r="AT775">
        <v>0</v>
      </c>
      <c r="AU775" s="16">
        <f t="shared" si="142"/>
        <v>-109.66608084358525</v>
      </c>
      <c r="AV775" s="4">
        <v>11.25</v>
      </c>
      <c r="AW775" s="4">
        <v>7.63</v>
      </c>
    </row>
    <row r="776" spans="1:49" x14ac:dyDescent="0.2">
      <c r="A776" s="13" t="s">
        <v>2624</v>
      </c>
      <c r="B776" s="13" t="s">
        <v>2625</v>
      </c>
      <c r="C776" s="13" t="s">
        <v>167</v>
      </c>
      <c r="D776" s="13" t="s">
        <v>154</v>
      </c>
      <c r="E776" s="13">
        <v>3</v>
      </c>
      <c r="F776" s="13">
        <v>0</v>
      </c>
      <c r="G776" s="13">
        <v>0</v>
      </c>
      <c r="H776" s="40">
        <f t="shared" si="132"/>
        <v>0</v>
      </c>
      <c r="I776">
        <v>0</v>
      </c>
      <c r="J776">
        <v>0</v>
      </c>
      <c r="K776">
        <v>0</v>
      </c>
      <c r="L776" s="20">
        <f t="shared" si="133"/>
        <v>0</v>
      </c>
      <c r="M776">
        <v>0</v>
      </c>
      <c r="N776">
        <v>0</v>
      </c>
      <c r="O776">
        <v>0</v>
      </c>
      <c r="P776" s="15">
        <f t="shared" si="134"/>
        <v>0</v>
      </c>
      <c r="Q776" s="15">
        <f t="shared" si="135"/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s="16">
        <v>0</v>
      </c>
      <c r="X776" s="26">
        <f t="shared" si="136"/>
        <v>0</v>
      </c>
      <c r="Y776" s="4">
        <v>0</v>
      </c>
      <c r="Z776" s="32">
        <f t="shared" si="137"/>
        <v>0</v>
      </c>
      <c r="AA776" s="4">
        <v>12.62</v>
      </c>
      <c r="AB776" s="26">
        <f t="shared" si="138"/>
        <v>4.2066666666666661</v>
      </c>
      <c r="AC776" s="21">
        <f t="shared" si="139"/>
        <v>0</v>
      </c>
      <c r="AD776" s="13">
        <v>0</v>
      </c>
      <c r="AE776" s="13">
        <v>0</v>
      </c>
      <c r="AF776" s="21" t="str">
        <f t="shared" si="140"/>
        <v xml:space="preserve"> </v>
      </c>
      <c r="AG776">
        <v>0</v>
      </c>
      <c r="AH776">
        <v>0</v>
      </c>
      <c r="AI776" s="42">
        <v>0</v>
      </c>
      <c r="AJ776" s="42">
        <v>0</v>
      </c>
      <c r="AK776" s="42">
        <v>0</v>
      </c>
      <c r="AL776" s="42">
        <v>0</v>
      </c>
      <c r="AM776" s="42">
        <v>0</v>
      </c>
      <c r="AN776" s="42">
        <v>0</v>
      </c>
      <c r="AO776">
        <v>0</v>
      </c>
      <c r="AP776">
        <v>0</v>
      </c>
      <c r="AQ776" s="31">
        <f t="shared" si="141"/>
        <v>0</v>
      </c>
      <c r="AR776"/>
      <c r="AS776">
        <v>0</v>
      </c>
      <c r="AT776">
        <v>0</v>
      </c>
      <c r="AU776" s="16">
        <f t="shared" si="142"/>
        <v>0</v>
      </c>
    </row>
    <row r="777" spans="1:49" x14ac:dyDescent="0.2">
      <c r="A777" s="13" t="s">
        <v>1746</v>
      </c>
      <c r="B777" s="13" t="s">
        <v>2628</v>
      </c>
      <c r="C777" s="1" t="s">
        <v>219</v>
      </c>
      <c r="D777" s="13" t="s">
        <v>173</v>
      </c>
      <c r="E777" s="13">
        <v>82</v>
      </c>
      <c r="F777" s="13">
        <v>0</v>
      </c>
      <c r="G777" s="13">
        <v>0</v>
      </c>
      <c r="H777" s="40">
        <f t="shared" si="132"/>
        <v>0</v>
      </c>
      <c r="I777">
        <v>0</v>
      </c>
      <c r="J777">
        <v>0</v>
      </c>
      <c r="K777">
        <v>0</v>
      </c>
      <c r="L777" s="20">
        <f t="shared" si="133"/>
        <v>0</v>
      </c>
      <c r="M777">
        <v>3</v>
      </c>
      <c r="N777">
        <v>1</v>
      </c>
      <c r="O777">
        <v>0</v>
      </c>
      <c r="P777" s="15">
        <f t="shared" si="134"/>
        <v>0</v>
      </c>
      <c r="Q777" s="15">
        <f t="shared" si="135"/>
        <v>0</v>
      </c>
      <c r="R777">
        <v>17</v>
      </c>
      <c r="S777">
        <v>11</v>
      </c>
      <c r="T777">
        <v>5</v>
      </c>
      <c r="U777">
        <v>6</v>
      </c>
      <c r="V777">
        <v>3</v>
      </c>
      <c r="W777" s="16">
        <v>211.75</v>
      </c>
      <c r="X777" s="26">
        <f t="shared" si="136"/>
        <v>2.5823170731707319</v>
      </c>
      <c r="Y777" s="4">
        <v>203.71</v>
      </c>
      <c r="Z777" s="32">
        <f t="shared" si="137"/>
        <v>2.4842682926829269</v>
      </c>
      <c r="AA777" s="4">
        <v>212.31</v>
      </c>
      <c r="AB777" s="26">
        <f t="shared" si="138"/>
        <v>2.5891463414634148</v>
      </c>
      <c r="AC777" s="21">
        <f t="shared" si="139"/>
        <v>0.48966395846353533</v>
      </c>
      <c r="AD777" s="1"/>
      <c r="AE777" s="1"/>
      <c r="AF777" s="21" t="str">
        <f t="shared" si="140"/>
        <v xml:space="preserve"> </v>
      </c>
      <c r="AG777">
        <v>2</v>
      </c>
      <c r="AH777">
        <v>18</v>
      </c>
      <c r="AI777" s="42">
        <v>18</v>
      </c>
      <c r="AJ777" s="42">
        <v>173</v>
      </c>
      <c r="AK777" s="42">
        <v>7</v>
      </c>
      <c r="AL777" s="42">
        <v>78</v>
      </c>
      <c r="AM777" s="42">
        <v>90</v>
      </c>
      <c r="AN777" s="42">
        <v>7</v>
      </c>
      <c r="AO777">
        <v>25</v>
      </c>
      <c r="AP777">
        <v>175</v>
      </c>
      <c r="AQ777" s="31">
        <f t="shared" si="141"/>
        <v>0.125</v>
      </c>
      <c r="AR777">
        <v>-1.46</v>
      </c>
      <c r="AS777">
        <v>1</v>
      </c>
      <c r="AT777">
        <v>1</v>
      </c>
      <c r="AU777" s="16">
        <f t="shared" si="142"/>
        <v>-95.724313975749837</v>
      </c>
      <c r="AV777" s="4">
        <v>3.32</v>
      </c>
      <c r="AW777" s="4">
        <v>-3.72</v>
      </c>
    </row>
    <row r="778" spans="1:49" x14ac:dyDescent="0.2">
      <c r="A778" s="13" t="s">
        <v>690</v>
      </c>
      <c r="B778" s="13" t="s">
        <v>2631</v>
      </c>
      <c r="C778" s="1" t="s">
        <v>162</v>
      </c>
      <c r="D778" s="13" t="s">
        <v>146</v>
      </c>
      <c r="E778" s="13">
        <v>3</v>
      </c>
      <c r="F778" s="13">
        <v>0</v>
      </c>
      <c r="G778" s="13">
        <v>0</v>
      </c>
      <c r="H778" s="40">
        <f t="shared" si="132"/>
        <v>0</v>
      </c>
      <c r="I778">
        <v>0</v>
      </c>
      <c r="J778">
        <v>0</v>
      </c>
      <c r="K778">
        <v>0</v>
      </c>
      <c r="L778" s="20">
        <f t="shared" si="133"/>
        <v>0</v>
      </c>
      <c r="M778">
        <v>0</v>
      </c>
      <c r="N778">
        <v>0</v>
      </c>
      <c r="O778">
        <v>0</v>
      </c>
      <c r="P778" s="15">
        <f t="shared" si="134"/>
        <v>0</v>
      </c>
      <c r="Q778" s="15">
        <f t="shared" si="135"/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s="16">
        <v>0</v>
      </c>
      <c r="X778" s="26">
        <f t="shared" si="136"/>
        <v>0</v>
      </c>
      <c r="Y778" s="4">
        <v>0</v>
      </c>
      <c r="Z778" s="32">
        <f t="shared" si="137"/>
        <v>0</v>
      </c>
      <c r="AA778" s="4">
        <v>2.33</v>
      </c>
      <c r="AB778" s="26">
        <f t="shared" si="138"/>
        <v>0.77666666666666673</v>
      </c>
      <c r="AC778" s="21">
        <f t="shared" si="139"/>
        <v>0</v>
      </c>
      <c r="AD778" s="13">
        <v>0</v>
      </c>
      <c r="AE778" s="13">
        <v>0</v>
      </c>
      <c r="AF778" s="21" t="str">
        <f t="shared" si="140"/>
        <v xml:space="preserve"> </v>
      </c>
      <c r="AG778">
        <v>0</v>
      </c>
      <c r="AH778">
        <v>0</v>
      </c>
      <c r="AI778" s="42">
        <v>0</v>
      </c>
      <c r="AJ778" s="42">
        <v>0</v>
      </c>
      <c r="AK778" s="42">
        <v>0</v>
      </c>
      <c r="AL778" s="42">
        <v>0</v>
      </c>
      <c r="AM778" s="42">
        <v>0</v>
      </c>
      <c r="AN778" s="42">
        <v>0</v>
      </c>
      <c r="AO778">
        <v>0</v>
      </c>
      <c r="AP778">
        <v>0</v>
      </c>
      <c r="AQ778" s="31">
        <f t="shared" si="141"/>
        <v>0</v>
      </c>
      <c r="AR778"/>
      <c r="AS778">
        <v>0</v>
      </c>
      <c r="AT778">
        <v>0</v>
      </c>
      <c r="AU778" s="16">
        <f t="shared" si="142"/>
        <v>0</v>
      </c>
    </row>
    <row r="779" spans="1:49" x14ac:dyDescent="0.2">
      <c r="A779" s="13" t="s">
        <v>183</v>
      </c>
      <c r="B779" s="13" t="s">
        <v>2633</v>
      </c>
      <c r="C779" s="1" t="s">
        <v>167</v>
      </c>
      <c r="D779" s="13" t="s">
        <v>173</v>
      </c>
      <c r="E779" s="13">
        <v>81</v>
      </c>
      <c r="F779" s="13">
        <v>0</v>
      </c>
      <c r="G779" s="13">
        <v>0</v>
      </c>
      <c r="H779" s="40">
        <f t="shared" si="132"/>
        <v>0</v>
      </c>
      <c r="I779">
        <v>0</v>
      </c>
      <c r="J779">
        <v>0</v>
      </c>
      <c r="K779">
        <v>0</v>
      </c>
      <c r="L779" s="20">
        <f t="shared" si="133"/>
        <v>0</v>
      </c>
      <c r="M779">
        <v>1</v>
      </c>
      <c r="N779">
        <v>0</v>
      </c>
      <c r="O779">
        <v>0</v>
      </c>
      <c r="P779" s="15">
        <f t="shared" si="134"/>
        <v>0</v>
      </c>
      <c r="Q779" s="15">
        <f t="shared" si="135"/>
        <v>0</v>
      </c>
      <c r="R779">
        <v>1</v>
      </c>
      <c r="S779">
        <v>1</v>
      </c>
      <c r="T779">
        <v>2</v>
      </c>
      <c r="U779">
        <v>2</v>
      </c>
      <c r="V779">
        <v>0</v>
      </c>
      <c r="W779" s="16">
        <v>28.5333333333</v>
      </c>
      <c r="X779" s="26">
        <f t="shared" si="136"/>
        <v>0.35226337448518519</v>
      </c>
      <c r="Y779" s="4">
        <v>26.91</v>
      </c>
      <c r="Z779" s="32">
        <f t="shared" si="137"/>
        <v>0.3322222222222222</v>
      </c>
      <c r="AA779" s="4">
        <v>401.62</v>
      </c>
      <c r="AB779" s="26">
        <f t="shared" si="138"/>
        <v>4.9582716049382718</v>
      </c>
      <c r="AC779" s="21">
        <f t="shared" si="139"/>
        <v>6.2796070286794375E-2</v>
      </c>
      <c r="AD779" s="1"/>
      <c r="AE779" s="1"/>
      <c r="AF779" s="21" t="str">
        <f t="shared" si="140"/>
        <v xml:space="preserve"> </v>
      </c>
      <c r="AG779">
        <v>0</v>
      </c>
      <c r="AH779">
        <v>1</v>
      </c>
      <c r="AI779" s="42">
        <v>5</v>
      </c>
      <c r="AJ779" s="42">
        <v>14</v>
      </c>
      <c r="AK779" s="42">
        <v>2</v>
      </c>
      <c r="AL779" s="42">
        <v>8</v>
      </c>
      <c r="AM779" s="42">
        <v>5</v>
      </c>
      <c r="AN779" s="42">
        <v>0</v>
      </c>
      <c r="AO779">
        <v>3</v>
      </c>
      <c r="AP779">
        <v>12</v>
      </c>
      <c r="AQ779" s="31">
        <f t="shared" si="141"/>
        <v>0.2</v>
      </c>
      <c r="AR779">
        <v>9.92</v>
      </c>
      <c r="AS779">
        <v>0</v>
      </c>
      <c r="AT779">
        <v>1</v>
      </c>
      <c r="AU779" s="16">
        <f t="shared" si="142"/>
        <v>-46.822742474916389</v>
      </c>
      <c r="AV779" s="4">
        <v>11.76</v>
      </c>
      <c r="AW779" s="4">
        <v>7.33</v>
      </c>
    </row>
    <row r="780" spans="1:49" x14ac:dyDescent="0.2">
      <c r="A780" s="13" t="s">
        <v>519</v>
      </c>
      <c r="B780" s="13" t="s">
        <v>2635</v>
      </c>
      <c r="C780" s="1" t="s">
        <v>287</v>
      </c>
      <c r="D780" s="13" t="s">
        <v>146</v>
      </c>
      <c r="E780" s="13">
        <v>81</v>
      </c>
      <c r="F780" s="13">
        <v>1</v>
      </c>
      <c r="G780" s="13">
        <v>0</v>
      </c>
      <c r="H780" s="40">
        <f t="shared" si="132"/>
        <v>1</v>
      </c>
      <c r="I780">
        <v>1</v>
      </c>
      <c r="J780">
        <v>0</v>
      </c>
      <c r="K780">
        <v>0</v>
      </c>
      <c r="L780" s="20">
        <f t="shared" si="133"/>
        <v>0</v>
      </c>
      <c r="M780">
        <v>5</v>
      </c>
      <c r="N780">
        <v>3</v>
      </c>
      <c r="O780">
        <v>1</v>
      </c>
      <c r="P780" s="15">
        <f t="shared" si="134"/>
        <v>0.2</v>
      </c>
      <c r="Q780" s="15">
        <f t="shared" si="135"/>
        <v>0.1111111111111111</v>
      </c>
      <c r="R780">
        <v>2</v>
      </c>
      <c r="S780">
        <v>1</v>
      </c>
      <c r="T780">
        <v>0</v>
      </c>
      <c r="U780">
        <v>1</v>
      </c>
      <c r="V780">
        <v>4</v>
      </c>
      <c r="W780" s="16">
        <v>49.833333333299997</v>
      </c>
      <c r="X780" s="26">
        <f t="shared" si="136"/>
        <v>0.61522633744814814</v>
      </c>
      <c r="Y780" s="4">
        <v>53.48</v>
      </c>
      <c r="Z780" s="32">
        <f t="shared" si="137"/>
        <v>0.6602469135802469</v>
      </c>
      <c r="AA780" s="4">
        <v>276.86</v>
      </c>
      <c r="AB780" s="26">
        <f t="shared" si="138"/>
        <v>3.418024691358025</v>
      </c>
      <c r="AC780" s="21">
        <f t="shared" si="139"/>
        <v>0.1618938063813041</v>
      </c>
      <c r="AD780" s="13">
        <v>16</v>
      </c>
      <c r="AE780" s="13">
        <v>28</v>
      </c>
      <c r="AF780" s="21">
        <f t="shared" si="140"/>
        <v>0.36363636363636365</v>
      </c>
      <c r="AG780">
        <v>3</v>
      </c>
      <c r="AH780">
        <v>6</v>
      </c>
      <c r="AI780" s="42">
        <v>15</v>
      </c>
      <c r="AJ780" s="42">
        <v>33</v>
      </c>
      <c r="AK780" s="42">
        <v>3</v>
      </c>
      <c r="AL780" s="42">
        <v>17</v>
      </c>
      <c r="AM780" s="42">
        <v>22</v>
      </c>
      <c r="AN780" s="42">
        <v>3</v>
      </c>
      <c r="AO780">
        <v>12</v>
      </c>
      <c r="AP780">
        <v>44</v>
      </c>
      <c r="AQ780" s="31">
        <f t="shared" si="141"/>
        <v>0.21428571428571427</v>
      </c>
      <c r="AR780">
        <v>7.32</v>
      </c>
      <c r="AS780">
        <v>1</v>
      </c>
      <c r="AT780">
        <v>0</v>
      </c>
      <c r="AU780" s="16">
        <f t="shared" si="142"/>
        <v>-60.583395661929693</v>
      </c>
      <c r="AV780" s="4">
        <v>10.87</v>
      </c>
      <c r="AW780" s="4">
        <v>3.18</v>
      </c>
    </row>
    <row r="781" spans="1:49" x14ac:dyDescent="0.2">
      <c r="A781" s="13" t="s">
        <v>535</v>
      </c>
      <c r="B781" s="13" t="s">
        <v>2210</v>
      </c>
      <c r="C781" s="1" t="s">
        <v>162</v>
      </c>
      <c r="D781" s="13" t="s">
        <v>173</v>
      </c>
      <c r="E781" s="13">
        <v>65</v>
      </c>
      <c r="F781" s="13">
        <v>0</v>
      </c>
      <c r="G781" s="13">
        <v>0</v>
      </c>
      <c r="H781" s="40">
        <f t="shared" si="132"/>
        <v>0</v>
      </c>
      <c r="I781">
        <v>0</v>
      </c>
      <c r="J781">
        <v>0</v>
      </c>
      <c r="K781">
        <v>0</v>
      </c>
      <c r="L781" s="20">
        <f t="shared" si="133"/>
        <v>0</v>
      </c>
      <c r="M781">
        <v>3</v>
      </c>
      <c r="N781">
        <v>0</v>
      </c>
      <c r="O781">
        <v>1</v>
      </c>
      <c r="P781" s="15">
        <f t="shared" si="134"/>
        <v>0</v>
      </c>
      <c r="Q781" s="15">
        <f t="shared" si="135"/>
        <v>0</v>
      </c>
      <c r="R781">
        <v>23</v>
      </c>
      <c r="S781">
        <v>30</v>
      </c>
      <c r="T781">
        <v>6</v>
      </c>
      <c r="U781">
        <v>3</v>
      </c>
      <c r="V781">
        <v>7</v>
      </c>
      <c r="W781" s="16">
        <v>166.6</v>
      </c>
      <c r="X781" s="26">
        <f t="shared" si="136"/>
        <v>2.563076923076923</v>
      </c>
      <c r="Y781" s="4">
        <v>163.32</v>
      </c>
      <c r="Z781" s="32">
        <f t="shared" si="137"/>
        <v>2.5126153846153847</v>
      </c>
      <c r="AA781" s="4">
        <v>151.32</v>
      </c>
      <c r="AB781" s="26">
        <f t="shared" si="138"/>
        <v>2.3279999999999998</v>
      </c>
      <c r="AC781" s="21">
        <f t="shared" si="139"/>
        <v>0.51906941266209006</v>
      </c>
      <c r="AD781" s="1"/>
      <c r="AE781" s="1"/>
      <c r="AF781" s="21" t="str">
        <f t="shared" si="140"/>
        <v xml:space="preserve"> </v>
      </c>
      <c r="AG781">
        <v>1</v>
      </c>
      <c r="AH781">
        <v>11</v>
      </c>
      <c r="AI781" s="42">
        <v>12</v>
      </c>
      <c r="AJ781" s="42">
        <v>156</v>
      </c>
      <c r="AK781" s="42">
        <v>5</v>
      </c>
      <c r="AL781" s="42">
        <v>64</v>
      </c>
      <c r="AM781" s="42">
        <v>64</v>
      </c>
      <c r="AN781" s="42">
        <v>7</v>
      </c>
      <c r="AO781">
        <v>14</v>
      </c>
      <c r="AP781">
        <v>167</v>
      </c>
      <c r="AQ781" s="31">
        <f t="shared" si="141"/>
        <v>7.7348066298342538E-2</v>
      </c>
      <c r="AR781">
        <v>-5.69</v>
      </c>
      <c r="AS781">
        <v>1</v>
      </c>
      <c r="AT781">
        <v>1</v>
      </c>
      <c r="AU781" s="16">
        <f t="shared" si="142"/>
        <v>-99.191770756796473</v>
      </c>
      <c r="AV781" s="4">
        <v>4.3499999999999996</v>
      </c>
      <c r="AW781" s="4">
        <v>-2</v>
      </c>
    </row>
    <row r="782" spans="1:49" x14ac:dyDescent="0.2">
      <c r="A782" s="13" t="s">
        <v>183</v>
      </c>
      <c r="B782" s="13" t="s">
        <v>2210</v>
      </c>
      <c r="C782" s="1" t="s">
        <v>584</v>
      </c>
      <c r="D782" s="13" t="s">
        <v>173</v>
      </c>
      <c r="E782" s="13">
        <v>70</v>
      </c>
      <c r="F782" s="13">
        <v>0</v>
      </c>
      <c r="G782" s="13">
        <v>2</v>
      </c>
      <c r="H782" s="40">
        <f t="shared" si="132"/>
        <v>2</v>
      </c>
      <c r="I782">
        <v>0</v>
      </c>
      <c r="J782">
        <v>1</v>
      </c>
      <c r="K782">
        <v>1</v>
      </c>
      <c r="L782" s="20">
        <f t="shared" si="133"/>
        <v>4.666666666666667</v>
      </c>
      <c r="M782">
        <v>2</v>
      </c>
      <c r="N782">
        <v>0</v>
      </c>
      <c r="O782">
        <v>0</v>
      </c>
      <c r="P782" s="15">
        <f t="shared" si="134"/>
        <v>0</v>
      </c>
      <c r="Q782" s="15">
        <f t="shared" si="135"/>
        <v>0</v>
      </c>
      <c r="R782">
        <v>42</v>
      </c>
      <c r="S782">
        <v>20</v>
      </c>
      <c r="T782">
        <v>6</v>
      </c>
      <c r="U782">
        <v>9</v>
      </c>
      <c r="V782">
        <v>2</v>
      </c>
      <c r="W782" s="16">
        <v>229.2</v>
      </c>
      <c r="X782" s="26">
        <f t="shared" si="136"/>
        <v>3.274285714285714</v>
      </c>
      <c r="Y782" s="4">
        <v>233.16</v>
      </c>
      <c r="Z782" s="32">
        <f t="shared" si="137"/>
        <v>3.330857142857143</v>
      </c>
      <c r="AA782" s="4">
        <v>200.09</v>
      </c>
      <c r="AB782" s="26">
        <f t="shared" si="138"/>
        <v>2.8584285714285715</v>
      </c>
      <c r="AC782" s="21">
        <f t="shared" si="139"/>
        <v>0.53816503173687247</v>
      </c>
      <c r="AD782" s="1"/>
      <c r="AE782" s="1"/>
      <c r="AF782" s="21" t="str">
        <f t="shared" si="140"/>
        <v xml:space="preserve"> </v>
      </c>
      <c r="AG782">
        <v>6</v>
      </c>
      <c r="AH782">
        <v>25</v>
      </c>
      <c r="AI782" s="42">
        <v>22</v>
      </c>
      <c r="AJ782" s="42">
        <v>192</v>
      </c>
      <c r="AK782" s="42">
        <v>7</v>
      </c>
      <c r="AL782" s="42">
        <v>85</v>
      </c>
      <c r="AM782" s="42">
        <v>113</v>
      </c>
      <c r="AN782" s="42">
        <v>8</v>
      </c>
      <c r="AO782">
        <v>28</v>
      </c>
      <c r="AP782">
        <v>221</v>
      </c>
      <c r="AQ782" s="31">
        <f t="shared" si="141"/>
        <v>0.11244979919678715</v>
      </c>
      <c r="AR782">
        <v>-10.56</v>
      </c>
      <c r="AS782">
        <v>1</v>
      </c>
      <c r="AT782">
        <v>2</v>
      </c>
      <c r="AU782" s="16">
        <f t="shared" si="142"/>
        <v>-95.728255275347408</v>
      </c>
      <c r="AV782" s="4">
        <v>5.76</v>
      </c>
      <c r="AW782" s="4">
        <v>-5.19</v>
      </c>
    </row>
    <row r="783" spans="1:49" x14ac:dyDescent="0.2">
      <c r="A783" s="13" t="s">
        <v>2641</v>
      </c>
      <c r="B783" s="13" t="s">
        <v>2642</v>
      </c>
      <c r="C783" s="1" t="s">
        <v>214</v>
      </c>
      <c r="D783" s="13" t="s">
        <v>173</v>
      </c>
      <c r="E783" s="13">
        <v>82</v>
      </c>
      <c r="F783" s="13">
        <v>0</v>
      </c>
      <c r="G783" s="13">
        <v>0</v>
      </c>
      <c r="H783" s="40">
        <f t="shared" si="132"/>
        <v>0</v>
      </c>
      <c r="I783">
        <v>0</v>
      </c>
      <c r="J783">
        <v>0</v>
      </c>
      <c r="K783">
        <v>0</v>
      </c>
      <c r="L783" s="20">
        <f t="shared" si="133"/>
        <v>0</v>
      </c>
      <c r="M783">
        <v>3</v>
      </c>
      <c r="N783">
        <v>0</v>
      </c>
      <c r="O783">
        <v>0</v>
      </c>
      <c r="P783" s="15">
        <f t="shared" si="134"/>
        <v>0</v>
      </c>
      <c r="Q783" s="15">
        <f t="shared" si="135"/>
        <v>0</v>
      </c>
      <c r="R783">
        <v>19</v>
      </c>
      <c r="S783">
        <v>6</v>
      </c>
      <c r="T783">
        <v>2</v>
      </c>
      <c r="U783">
        <v>14</v>
      </c>
      <c r="V783">
        <v>4</v>
      </c>
      <c r="W783" s="16">
        <v>177.28333333329999</v>
      </c>
      <c r="X783" s="26">
        <f t="shared" si="136"/>
        <v>2.1619918699182925</v>
      </c>
      <c r="Y783" s="4">
        <v>171.25</v>
      </c>
      <c r="Z783" s="32">
        <f t="shared" si="137"/>
        <v>2.0884146341463414</v>
      </c>
      <c r="AA783" s="4">
        <v>249.65</v>
      </c>
      <c r="AB783" s="26">
        <f t="shared" si="138"/>
        <v>3.0445121951219511</v>
      </c>
      <c r="AC783" s="21">
        <f t="shared" si="139"/>
        <v>0.40686623901164171</v>
      </c>
      <c r="AD783" s="1"/>
      <c r="AE783" s="1"/>
      <c r="AF783" s="21" t="str">
        <f t="shared" si="140"/>
        <v xml:space="preserve"> </v>
      </c>
      <c r="AG783">
        <v>3</v>
      </c>
      <c r="AH783">
        <v>13</v>
      </c>
      <c r="AI783" s="42">
        <v>21</v>
      </c>
      <c r="AJ783" s="42">
        <v>117</v>
      </c>
      <c r="AK783" s="42">
        <v>7</v>
      </c>
      <c r="AL783" s="42">
        <v>46</v>
      </c>
      <c r="AM783" s="42">
        <v>63</v>
      </c>
      <c r="AN783" s="42">
        <v>4</v>
      </c>
      <c r="AO783">
        <v>19</v>
      </c>
      <c r="AP783">
        <v>119</v>
      </c>
      <c r="AQ783" s="31">
        <f t="shared" si="141"/>
        <v>0.13768115942028986</v>
      </c>
      <c r="AR783">
        <v>1.41</v>
      </c>
      <c r="AS783">
        <v>3</v>
      </c>
      <c r="AT783">
        <v>3</v>
      </c>
      <c r="AU783" s="16">
        <f t="shared" si="142"/>
        <v>-71.474452554744516</v>
      </c>
      <c r="AV783" s="4">
        <v>5.56</v>
      </c>
      <c r="AW783" s="4">
        <v>-0.51</v>
      </c>
    </row>
    <row r="784" spans="1:49" x14ac:dyDescent="0.2">
      <c r="A784" s="13" t="s">
        <v>591</v>
      </c>
      <c r="B784" s="13" t="s">
        <v>2644</v>
      </c>
      <c r="C784" s="1" t="s">
        <v>179</v>
      </c>
      <c r="D784" s="13" t="s">
        <v>173</v>
      </c>
      <c r="E784" s="13">
        <v>20</v>
      </c>
      <c r="F784" s="13">
        <v>0</v>
      </c>
      <c r="G784" s="13">
        <v>0</v>
      </c>
      <c r="H784" s="40">
        <f t="shared" si="132"/>
        <v>0</v>
      </c>
      <c r="I784">
        <v>0</v>
      </c>
      <c r="J784">
        <v>0</v>
      </c>
      <c r="K784">
        <v>0</v>
      </c>
      <c r="L784" s="20">
        <f t="shared" si="133"/>
        <v>0</v>
      </c>
      <c r="M784">
        <v>1</v>
      </c>
      <c r="N784">
        <v>0</v>
      </c>
      <c r="O784">
        <v>0</v>
      </c>
      <c r="P784" s="15">
        <f t="shared" si="134"/>
        <v>0</v>
      </c>
      <c r="Q784" s="15">
        <f t="shared" si="135"/>
        <v>0</v>
      </c>
      <c r="R784">
        <v>6</v>
      </c>
      <c r="S784">
        <v>3</v>
      </c>
      <c r="T784">
        <v>2</v>
      </c>
      <c r="U784">
        <v>1</v>
      </c>
      <c r="V784">
        <v>0</v>
      </c>
      <c r="W784" s="16">
        <v>29.4666666667</v>
      </c>
      <c r="X784" s="26">
        <f t="shared" si="136"/>
        <v>1.4733333333350001</v>
      </c>
      <c r="Y784" s="4">
        <v>27.99</v>
      </c>
      <c r="Z784" s="32">
        <f t="shared" si="137"/>
        <v>1.3995</v>
      </c>
      <c r="AA784" s="4">
        <v>77.75</v>
      </c>
      <c r="AB784" s="26">
        <f t="shared" si="138"/>
        <v>3.8875000000000002</v>
      </c>
      <c r="AC784" s="21">
        <f t="shared" si="139"/>
        <v>0.26470588235294118</v>
      </c>
      <c r="AD784" s="1"/>
      <c r="AE784" s="1"/>
      <c r="AF784" s="21" t="str">
        <f t="shared" si="140"/>
        <v xml:space="preserve"> </v>
      </c>
      <c r="AG784">
        <v>0</v>
      </c>
      <c r="AH784">
        <v>6</v>
      </c>
      <c r="AI784" s="42">
        <v>4</v>
      </c>
      <c r="AJ784" s="42">
        <v>20</v>
      </c>
      <c r="AK784" s="42">
        <v>0</v>
      </c>
      <c r="AL784" s="42">
        <v>13</v>
      </c>
      <c r="AM784" s="42">
        <v>18</v>
      </c>
      <c r="AN784" s="42">
        <v>1</v>
      </c>
      <c r="AO784">
        <v>4</v>
      </c>
      <c r="AP784">
        <v>33</v>
      </c>
      <c r="AQ784" s="31">
        <f t="shared" si="141"/>
        <v>0.10810810810810811</v>
      </c>
      <c r="AR784">
        <v>5.13</v>
      </c>
      <c r="AS784">
        <v>0</v>
      </c>
      <c r="AT784">
        <v>0</v>
      </c>
      <c r="AU784" s="16">
        <f t="shared" si="142"/>
        <v>-111.46838156484459</v>
      </c>
      <c r="AV784" s="4">
        <v>12.5</v>
      </c>
      <c r="AW784" s="4">
        <v>7.9</v>
      </c>
    </row>
    <row r="785" spans="1:49" x14ac:dyDescent="0.2">
      <c r="A785" s="13" t="s">
        <v>1963</v>
      </c>
      <c r="B785" s="13" t="s">
        <v>2647</v>
      </c>
      <c r="C785" s="1" t="s">
        <v>219</v>
      </c>
      <c r="D785" s="13" t="s">
        <v>173</v>
      </c>
      <c r="E785" s="13">
        <v>72</v>
      </c>
      <c r="F785" s="13">
        <v>0</v>
      </c>
      <c r="G785" s="13">
        <v>0</v>
      </c>
      <c r="H785" s="40">
        <f t="shared" si="132"/>
        <v>0</v>
      </c>
      <c r="I785">
        <v>0</v>
      </c>
      <c r="J785">
        <v>0</v>
      </c>
      <c r="K785">
        <v>0</v>
      </c>
      <c r="L785" s="20">
        <f t="shared" si="133"/>
        <v>0</v>
      </c>
      <c r="M785">
        <v>0</v>
      </c>
      <c r="N785">
        <v>0</v>
      </c>
      <c r="O785">
        <v>0</v>
      </c>
      <c r="P785" s="15">
        <f t="shared" si="134"/>
        <v>0</v>
      </c>
      <c r="Q785" s="15">
        <f t="shared" si="135"/>
        <v>0</v>
      </c>
      <c r="R785">
        <v>15</v>
      </c>
      <c r="S785">
        <v>1</v>
      </c>
      <c r="T785">
        <v>3</v>
      </c>
      <c r="U785">
        <v>2</v>
      </c>
      <c r="V785">
        <v>2</v>
      </c>
      <c r="W785" s="16">
        <v>106.35</v>
      </c>
      <c r="X785" s="26">
        <f t="shared" si="136"/>
        <v>1.4770833333333333</v>
      </c>
      <c r="Y785" s="4">
        <v>102.88</v>
      </c>
      <c r="Z785" s="32">
        <f t="shared" si="137"/>
        <v>1.4288888888888889</v>
      </c>
      <c r="AA785" s="4">
        <v>256.92</v>
      </c>
      <c r="AB785" s="26">
        <f t="shared" si="138"/>
        <v>3.5683333333333334</v>
      </c>
      <c r="AC785" s="21">
        <f t="shared" si="139"/>
        <v>0.28593663146192333</v>
      </c>
      <c r="AD785" s="1"/>
      <c r="AE785" s="1"/>
      <c r="AF785" s="21" t="str">
        <f t="shared" si="140"/>
        <v xml:space="preserve"> </v>
      </c>
      <c r="AG785">
        <v>2</v>
      </c>
      <c r="AH785">
        <v>10</v>
      </c>
      <c r="AI785" s="42">
        <v>7</v>
      </c>
      <c r="AJ785" s="42">
        <v>76</v>
      </c>
      <c r="AK785" s="42">
        <v>5</v>
      </c>
      <c r="AL785" s="42">
        <v>39</v>
      </c>
      <c r="AM785" s="42">
        <v>41</v>
      </c>
      <c r="AN785" s="42">
        <v>3</v>
      </c>
      <c r="AO785">
        <v>11</v>
      </c>
      <c r="AP785">
        <v>76</v>
      </c>
      <c r="AQ785" s="31">
        <f t="shared" si="141"/>
        <v>0.12643678160919541</v>
      </c>
      <c r="AR785">
        <v>0.01</v>
      </c>
      <c r="AS785">
        <v>0</v>
      </c>
      <c r="AT785">
        <v>1</v>
      </c>
      <c r="AU785" s="16">
        <f t="shared" si="142"/>
        <v>-86.897356143079321</v>
      </c>
      <c r="AV785" s="4">
        <v>6.59</v>
      </c>
      <c r="AW785" s="4">
        <v>1.9</v>
      </c>
    </row>
    <row r="786" spans="1:49" x14ac:dyDescent="0.2">
      <c r="A786" s="13" t="s">
        <v>519</v>
      </c>
      <c r="B786" s="13" t="s">
        <v>2649</v>
      </c>
      <c r="C786" s="1" t="s">
        <v>292</v>
      </c>
      <c r="D786" s="13" t="s">
        <v>173</v>
      </c>
      <c r="E786" s="13">
        <v>77</v>
      </c>
      <c r="F786" s="13">
        <v>0</v>
      </c>
      <c r="G786" s="13">
        <v>1</v>
      </c>
      <c r="H786" s="40">
        <f t="shared" si="132"/>
        <v>1</v>
      </c>
      <c r="I786">
        <v>0</v>
      </c>
      <c r="J786">
        <v>1</v>
      </c>
      <c r="K786">
        <v>0</v>
      </c>
      <c r="L786" s="20">
        <f t="shared" si="133"/>
        <v>7</v>
      </c>
      <c r="M786">
        <v>0</v>
      </c>
      <c r="N786">
        <v>0</v>
      </c>
      <c r="O786">
        <v>1</v>
      </c>
      <c r="P786" s="15">
        <f t="shared" si="134"/>
        <v>0</v>
      </c>
      <c r="Q786" s="15">
        <f t="shared" si="135"/>
        <v>0</v>
      </c>
      <c r="R786">
        <v>11</v>
      </c>
      <c r="S786">
        <v>2</v>
      </c>
      <c r="T786">
        <v>1</v>
      </c>
      <c r="U786">
        <v>3</v>
      </c>
      <c r="V786">
        <v>4</v>
      </c>
      <c r="W786" s="16">
        <v>158.86666666670001</v>
      </c>
      <c r="X786" s="26">
        <f t="shared" si="136"/>
        <v>2.0632034632038962</v>
      </c>
      <c r="Y786" s="4">
        <v>146.93</v>
      </c>
      <c r="Z786" s="32">
        <f t="shared" si="137"/>
        <v>1.9081818181818182</v>
      </c>
      <c r="AA786" s="4">
        <v>223.91</v>
      </c>
      <c r="AB786" s="26">
        <f t="shared" si="138"/>
        <v>2.9079220779220778</v>
      </c>
      <c r="AC786" s="21">
        <f t="shared" si="139"/>
        <v>0.39620860748570813</v>
      </c>
      <c r="AD786" s="1"/>
      <c r="AE786" s="1"/>
      <c r="AF786" s="21" t="str">
        <f t="shared" si="140"/>
        <v xml:space="preserve"> </v>
      </c>
      <c r="AG786">
        <v>3</v>
      </c>
      <c r="AH786">
        <v>16</v>
      </c>
      <c r="AI786" s="42">
        <v>18</v>
      </c>
      <c r="AJ786" s="42">
        <v>85</v>
      </c>
      <c r="AK786" s="42">
        <v>8</v>
      </c>
      <c r="AL786" s="42">
        <v>42</v>
      </c>
      <c r="AM786" s="42">
        <v>63</v>
      </c>
      <c r="AN786" s="42">
        <v>5</v>
      </c>
      <c r="AO786">
        <v>16</v>
      </c>
      <c r="AP786">
        <v>105</v>
      </c>
      <c r="AQ786" s="31">
        <f t="shared" si="141"/>
        <v>0.13223140495867769</v>
      </c>
      <c r="AR786">
        <v>2.7</v>
      </c>
      <c r="AS786">
        <v>2</v>
      </c>
      <c r="AT786">
        <v>1</v>
      </c>
      <c r="AU786" s="16">
        <f t="shared" si="142"/>
        <v>-70.237528074593342</v>
      </c>
      <c r="AV786" s="4">
        <v>13.04</v>
      </c>
      <c r="AW786" s="4">
        <v>7.78</v>
      </c>
    </row>
    <row r="787" spans="1:49" x14ac:dyDescent="0.2">
      <c r="A787" s="13" t="s">
        <v>466</v>
      </c>
      <c r="B787" s="13" t="s">
        <v>2652</v>
      </c>
      <c r="C787" s="13" t="s">
        <v>153</v>
      </c>
      <c r="D787" s="13" t="s">
        <v>146</v>
      </c>
      <c r="E787" s="13">
        <v>80</v>
      </c>
      <c r="F787" s="13">
        <v>4</v>
      </c>
      <c r="G787" s="13">
        <v>0</v>
      </c>
      <c r="H787" s="40">
        <f t="shared" si="132"/>
        <v>4</v>
      </c>
      <c r="I787">
        <v>4</v>
      </c>
      <c r="J787">
        <v>0</v>
      </c>
      <c r="K787">
        <v>0</v>
      </c>
      <c r="L787" s="20">
        <f t="shared" si="133"/>
        <v>0</v>
      </c>
      <c r="M787">
        <v>18</v>
      </c>
      <c r="N787">
        <v>0</v>
      </c>
      <c r="O787">
        <v>1</v>
      </c>
      <c r="P787" s="15">
        <f t="shared" si="134"/>
        <v>0.22222222222222221</v>
      </c>
      <c r="Q787" s="15">
        <f t="shared" si="135"/>
        <v>0.21052631578947367</v>
      </c>
      <c r="R787">
        <v>18</v>
      </c>
      <c r="S787">
        <v>3</v>
      </c>
      <c r="T787">
        <v>3</v>
      </c>
      <c r="U787">
        <v>5</v>
      </c>
      <c r="V787">
        <v>9</v>
      </c>
      <c r="W787" s="16">
        <v>184.35</v>
      </c>
      <c r="X787" s="26">
        <f t="shared" si="136"/>
        <v>2.3043749999999998</v>
      </c>
      <c r="Y787" s="4">
        <v>182.44</v>
      </c>
      <c r="Z787" s="32">
        <f t="shared" si="137"/>
        <v>2.2805</v>
      </c>
      <c r="AA787" s="4">
        <v>261.43</v>
      </c>
      <c r="AB787" s="26">
        <f t="shared" si="138"/>
        <v>3.2678750000000001</v>
      </c>
      <c r="AC787" s="21">
        <f t="shared" si="139"/>
        <v>0.41102124495910963</v>
      </c>
      <c r="AD787" s="13">
        <v>104</v>
      </c>
      <c r="AE787" s="13">
        <v>118</v>
      </c>
      <c r="AF787" s="21">
        <f t="shared" si="140"/>
        <v>0.46846846846846846</v>
      </c>
      <c r="AG787">
        <v>4</v>
      </c>
      <c r="AH787">
        <v>18</v>
      </c>
      <c r="AI787" s="42">
        <v>25</v>
      </c>
      <c r="AJ787" s="42">
        <v>169</v>
      </c>
      <c r="AK787" s="42">
        <v>2</v>
      </c>
      <c r="AL787" s="42">
        <v>68</v>
      </c>
      <c r="AM787" s="42">
        <v>74</v>
      </c>
      <c r="AN787" s="42">
        <v>3</v>
      </c>
      <c r="AO787">
        <v>22</v>
      </c>
      <c r="AP787">
        <v>177</v>
      </c>
      <c r="AQ787" s="31">
        <f t="shared" si="141"/>
        <v>0.11055276381909548</v>
      </c>
      <c r="AR787">
        <v>1.37</v>
      </c>
      <c r="AS787">
        <v>1</v>
      </c>
      <c r="AT787">
        <v>3</v>
      </c>
      <c r="AU787" s="16">
        <f t="shared" si="142"/>
        <v>-97.018197763648317</v>
      </c>
      <c r="AV787" s="4">
        <v>3.29</v>
      </c>
      <c r="AW787" s="4">
        <v>-5.67</v>
      </c>
    </row>
    <row r="788" spans="1:49" x14ac:dyDescent="0.2">
      <c r="A788" s="13" t="s">
        <v>356</v>
      </c>
      <c r="B788" s="13" t="s">
        <v>2652</v>
      </c>
      <c r="C788" s="1" t="s">
        <v>292</v>
      </c>
      <c r="D788" s="13" t="s">
        <v>207</v>
      </c>
      <c r="E788" s="13">
        <v>6</v>
      </c>
      <c r="F788" s="13">
        <v>0</v>
      </c>
      <c r="G788" s="13">
        <v>0</v>
      </c>
      <c r="H788" s="40">
        <f t="shared" si="132"/>
        <v>0</v>
      </c>
      <c r="I788">
        <v>0</v>
      </c>
      <c r="J788">
        <v>0</v>
      </c>
      <c r="K788">
        <v>0</v>
      </c>
      <c r="L788" s="20">
        <f t="shared" si="133"/>
        <v>0</v>
      </c>
      <c r="M788">
        <v>0</v>
      </c>
      <c r="N788">
        <v>0</v>
      </c>
      <c r="O788">
        <v>0</v>
      </c>
      <c r="P788" s="15">
        <f t="shared" si="134"/>
        <v>0</v>
      </c>
      <c r="Q788" s="15">
        <f t="shared" si="135"/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 s="16">
        <v>4.45</v>
      </c>
      <c r="X788" s="26">
        <f t="shared" si="136"/>
        <v>0.7416666666666667</v>
      </c>
      <c r="Y788" s="4">
        <v>4.12</v>
      </c>
      <c r="Z788" s="32">
        <f t="shared" si="137"/>
        <v>0.68666666666666665</v>
      </c>
      <c r="AA788" s="4">
        <v>25.41</v>
      </c>
      <c r="AB788" s="26">
        <f t="shared" si="138"/>
        <v>4.2350000000000003</v>
      </c>
      <c r="AC788" s="21">
        <f t="shared" si="139"/>
        <v>0.1395191330849983</v>
      </c>
      <c r="AD788" s="13">
        <v>0</v>
      </c>
      <c r="AE788" s="13">
        <v>0</v>
      </c>
      <c r="AF788" s="21" t="str">
        <f t="shared" si="140"/>
        <v xml:space="preserve"> </v>
      </c>
      <c r="AG788">
        <v>0</v>
      </c>
      <c r="AH788">
        <v>1</v>
      </c>
      <c r="AI788" s="42">
        <v>0</v>
      </c>
      <c r="AJ788" s="42">
        <v>4</v>
      </c>
      <c r="AK788" s="42">
        <v>0</v>
      </c>
      <c r="AL788" s="42">
        <v>1</v>
      </c>
      <c r="AM788" s="42">
        <v>2</v>
      </c>
      <c r="AN788" s="42">
        <v>0</v>
      </c>
      <c r="AO788">
        <v>0</v>
      </c>
      <c r="AP788">
        <v>4</v>
      </c>
      <c r="AQ788" s="31">
        <f t="shared" si="141"/>
        <v>0</v>
      </c>
      <c r="AR788">
        <v>0</v>
      </c>
      <c r="AS788">
        <v>0</v>
      </c>
      <c r="AT788">
        <v>0</v>
      </c>
      <c r="AU788" s="16">
        <f t="shared" si="142"/>
        <v>-116.50485436893204</v>
      </c>
      <c r="AV788" s="4">
        <v>0</v>
      </c>
      <c r="AW788" s="4">
        <v>-3.57</v>
      </c>
    </row>
    <row r="789" spans="1:49" x14ac:dyDescent="0.2">
      <c r="A789" s="13" t="s">
        <v>2656</v>
      </c>
      <c r="B789" s="13" t="s">
        <v>2652</v>
      </c>
      <c r="C789" s="1" t="s">
        <v>358</v>
      </c>
      <c r="D789" s="13" t="s">
        <v>146</v>
      </c>
      <c r="E789" s="13">
        <v>4</v>
      </c>
      <c r="F789" s="13">
        <v>0</v>
      </c>
      <c r="G789" s="13">
        <v>0</v>
      </c>
      <c r="H789" s="40">
        <f t="shared" si="132"/>
        <v>0</v>
      </c>
      <c r="I789">
        <v>0</v>
      </c>
      <c r="J789">
        <v>0</v>
      </c>
      <c r="K789">
        <v>0</v>
      </c>
      <c r="L789" s="20">
        <f t="shared" si="133"/>
        <v>0</v>
      </c>
      <c r="M789">
        <v>0</v>
      </c>
      <c r="N789">
        <v>0</v>
      </c>
      <c r="O789">
        <v>0</v>
      </c>
      <c r="P789" s="15">
        <f t="shared" si="134"/>
        <v>0</v>
      </c>
      <c r="Q789" s="15">
        <f t="shared" si="135"/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s="16">
        <v>8.3333333300000006E-2</v>
      </c>
      <c r="X789" s="26">
        <f t="shared" si="136"/>
        <v>2.0833333325000002E-2</v>
      </c>
      <c r="Y789" s="4">
        <v>0.1</v>
      </c>
      <c r="Z789" s="32">
        <f t="shared" si="137"/>
        <v>2.5000000000000001E-2</v>
      </c>
      <c r="AA789" s="4">
        <v>26.77</v>
      </c>
      <c r="AB789" s="26">
        <f t="shared" si="138"/>
        <v>6.6924999999999999</v>
      </c>
      <c r="AC789" s="21">
        <f t="shared" si="139"/>
        <v>3.7216226274655751E-3</v>
      </c>
      <c r="AD789" s="13">
        <v>0</v>
      </c>
      <c r="AE789" s="13">
        <v>0</v>
      </c>
      <c r="AF789" s="21" t="str">
        <f t="shared" si="140"/>
        <v xml:space="preserve"> </v>
      </c>
      <c r="AG789">
        <v>0</v>
      </c>
      <c r="AH789">
        <v>0</v>
      </c>
      <c r="AI789" s="42">
        <v>0</v>
      </c>
      <c r="AJ789" s="42">
        <v>0</v>
      </c>
      <c r="AK789" s="42">
        <v>0</v>
      </c>
      <c r="AL789" s="42">
        <v>0</v>
      </c>
      <c r="AM789" s="42">
        <v>0</v>
      </c>
      <c r="AN789" s="42">
        <v>0</v>
      </c>
      <c r="AO789">
        <v>0</v>
      </c>
      <c r="AP789">
        <v>0</v>
      </c>
      <c r="AQ789" s="31">
        <f t="shared" si="141"/>
        <v>0</v>
      </c>
      <c r="AR789"/>
      <c r="AS789">
        <v>0</v>
      </c>
      <c r="AT789">
        <v>0</v>
      </c>
      <c r="AU789" s="16">
        <f t="shared" si="142"/>
        <v>0</v>
      </c>
      <c r="AV789" s="4">
        <v>0</v>
      </c>
      <c r="AW789" s="4">
        <v>0</v>
      </c>
    </row>
    <row r="790" spans="1:49" x14ac:dyDescent="0.2">
      <c r="A790" s="13" t="s">
        <v>665</v>
      </c>
      <c r="B790" s="13" t="s">
        <v>2658</v>
      </c>
      <c r="C790" s="1" t="s">
        <v>446</v>
      </c>
      <c r="D790" s="13" t="s">
        <v>154</v>
      </c>
      <c r="E790" s="13">
        <v>9</v>
      </c>
      <c r="F790" s="13">
        <v>0</v>
      </c>
      <c r="G790" s="13">
        <v>0</v>
      </c>
      <c r="H790" s="40">
        <f t="shared" si="132"/>
        <v>0</v>
      </c>
      <c r="I790">
        <v>0</v>
      </c>
      <c r="J790">
        <v>0</v>
      </c>
      <c r="K790">
        <v>0</v>
      </c>
      <c r="L790" s="20">
        <f t="shared" si="133"/>
        <v>0</v>
      </c>
      <c r="M790">
        <v>0</v>
      </c>
      <c r="N790">
        <v>0</v>
      </c>
      <c r="O790">
        <v>0</v>
      </c>
      <c r="P790" s="15">
        <f t="shared" si="134"/>
        <v>0</v>
      </c>
      <c r="Q790" s="15">
        <f t="shared" si="135"/>
        <v>0</v>
      </c>
      <c r="R790">
        <v>4</v>
      </c>
      <c r="S790">
        <v>0</v>
      </c>
      <c r="T790">
        <v>0</v>
      </c>
      <c r="U790">
        <v>0</v>
      </c>
      <c r="V790">
        <v>0</v>
      </c>
      <c r="W790" s="16">
        <v>20.266666666700001</v>
      </c>
      <c r="X790" s="26">
        <f t="shared" si="136"/>
        <v>2.2518518518555557</v>
      </c>
      <c r="Y790" s="4">
        <v>20.64</v>
      </c>
      <c r="Z790" s="32">
        <f t="shared" si="137"/>
        <v>2.2933333333333334</v>
      </c>
      <c r="AA790" s="4">
        <v>37.369999999999997</v>
      </c>
      <c r="AB790" s="26">
        <f t="shared" si="138"/>
        <v>4.152222222222222</v>
      </c>
      <c r="AC790" s="21">
        <f t="shared" si="139"/>
        <v>0.3558007240131012</v>
      </c>
      <c r="AD790" s="13">
        <v>0</v>
      </c>
      <c r="AE790" s="13">
        <v>0</v>
      </c>
      <c r="AF790" s="21" t="str">
        <f t="shared" si="140"/>
        <v xml:space="preserve"> </v>
      </c>
      <c r="AG790">
        <v>0</v>
      </c>
      <c r="AH790">
        <v>1</v>
      </c>
      <c r="AI790" s="42">
        <v>0</v>
      </c>
      <c r="AJ790" s="42">
        <v>29</v>
      </c>
      <c r="AK790" s="42">
        <v>1</v>
      </c>
      <c r="AL790" s="42">
        <v>9</v>
      </c>
      <c r="AM790" s="42">
        <v>9</v>
      </c>
      <c r="AN790" s="42">
        <v>0</v>
      </c>
      <c r="AO790">
        <v>1</v>
      </c>
      <c r="AP790">
        <v>28</v>
      </c>
      <c r="AQ790" s="31">
        <f t="shared" si="141"/>
        <v>3.4482758620689655E-2</v>
      </c>
      <c r="AR790">
        <v>-6.55</v>
      </c>
      <c r="AS790">
        <v>0</v>
      </c>
      <c r="AT790">
        <v>0</v>
      </c>
      <c r="AU790" s="16">
        <f t="shared" si="142"/>
        <v>-136.62790697674419</v>
      </c>
      <c r="AV790" s="4">
        <v>0</v>
      </c>
      <c r="AW790" s="4">
        <v>-9.09</v>
      </c>
    </row>
    <row r="791" spans="1:49" x14ac:dyDescent="0.2">
      <c r="A791" s="13" t="s">
        <v>1161</v>
      </c>
      <c r="B791" s="13" t="s">
        <v>2661</v>
      </c>
      <c r="C791" s="1" t="s">
        <v>314</v>
      </c>
      <c r="D791" s="13" t="s">
        <v>146</v>
      </c>
      <c r="E791" s="13">
        <v>81</v>
      </c>
      <c r="F791" s="13">
        <v>0</v>
      </c>
      <c r="G791" s="13">
        <v>0</v>
      </c>
      <c r="H791" s="40">
        <f t="shared" si="132"/>
        <v>0</v>
      </c>
      <c r="I791">
        <v>0</v>
      </c>
      <c r="J791">
        <v>0</v>
      </c>
      <c r="K791">
        <v>0</v>
      </c>
      <c r="L791" s="20">
        <f t="shared" si="133"/>
        <v>0</v>
      </c>
      <c r="M791">
        <v>2</v>
      </c>
      <c r="N791">
        <v>1</v>
      </c>
      <c r="O791">
        <v>0</v>
      </c>
      <c r="P791" s="15">
        <f t="shared" si="134"/>
        <v>0</v>
      </c>
      <c r="Q791" s="15">
        <f t="shared" si="135"/>
        <v>0</v>
      </c>
      <c r="R791">
        <v>17</v>
      </c>
      <c r="S791">
        <v>8</v>
      </c>
      <c r="T791">
        <v>5</v>
      </c>
      <c r="U791">
        <v>2</v>
      </c>
      <c r="V791">
        <v>15</v>
      </c>
      <c r="W791" s="16">
        <v>166.1</v>
      </c>
      <c r="X791" s="26">
        <f t="shared" si="136"/>
        <v>2.0506172839506172</v>
      </c>
      <c r="Y791" s="4">
        <v>164.31</v>
      </c>
      <c r="Z791" s="32">
        <f t="shared" si="137"/>
        <v>2.0285185185185184</v>
      </c>
      <c r="AA791" s="4">
        <v>240.88</v>
      </c>
      <c r="AB791" s="26">
        <f t="shared" si="138"/>
        <v>2.9738271604938271</v>
      </c>
      <c r="AC791" s="21">
        <f t="shared" si="139"/>
        <v>0.40551346281991169</v>
      </c>
      <c r="AD791" s="13">
        <v>18</v>
      </c>
      <c r="AE791" s="13">
        <v>17</v>
      </c>
      <c r="AF791" s="21">
        <f t="shared" si="140"/>
        <v>0.51428571428571423</v>
      </c>
      <c r="AG791">
        <v>1</v>
      </c>
      <c r="AH791">
        <v>23</v>
      </c>
      <c r="AI791" s="42">
        <v>14</v>
      </c>
      <c r="AJ791" s="42">
        <v>157</v>
      </c>
      <c r="AK791" s="42">
        <v>4</v>
      </c>
      <c r="AL791" s="42">
        <v>77</v>
      </c>
      <c r="AM791" s="42">
        <v>81</v>
      </c>
      <c r="AN791" s="42">
        <v>4</v>
      </c>
      <c r="AO791">
        <v>9</v>
      </c>
      <c r="AP791">
        <v>187</v>
      </c>
      <c r="AQ791" s="31">
        <f t="shared" si="141"/>
        <v>4.5918367346938778E-2</v>
      </c>
      <c r="AR791">
        <v>-9.09</v>
      </c>
      <c r="AS791">
        <v>0</v>
      </c>
      <c r="AT791">
        <v>3</v>
      </c>
      <c r="AU791" s="16">
        <f t="shared" si="142"/>
        <v>-115.02647434727039</v>
      </c>
      <c r="AV791" s="4">
        <v>2.91</v>
      </c>
      <c r="AW791" s="4">
        <v>-4.3899999999999997</v>
      </c>
    </row>
    <row r="792" spans="1:49" x14ac:dyDescent="0.2">
      <c r="A792" s="13" t="s">
        <v>2664</v>
      </c>
      <c r="B792" s="13" t="s">
        <v>2665</v>
      </c>
      <c r="C792" s="13" t="s">
        <v>409</v>
      </c>
      <c r="D792" s="13" t="s">
        <v>173</v>
      </c>
      <c r="E792" s="13">
        <v>70</v>
      </c>
      <c r="F792" s="13">
        <v>0</v>
      </c>
      <c r="G792" s="13">
        <v>0</v>
      </c>
      <c r="H792" s="40">
        <f t="shared" si="132"/>
        <v>0</v>
      </c>
      <c r="I792">
        <v>0</v>
      </c>
      <c r="J792">
        <v>0</v>
      </c>
      <c r="K792">
        <v>0</v>
      </c>
      <c r="L792" s="20">
        <f t="shared" si="133"/>
        <v>0</v>
      </c>
      <c r="M792">
        <v>3</v>
      </c>
      <c r="N792">
        <v>3</v>
      </c>
      <c r="O792">
        <v>0</v>
      </c>
      <c r="P792" s="15">
        <f t="shared" si="134"/>
        <v>0</v>
      </c>
      <c r="Q792" s="15">
        <f t="shared" si="135"/>
        <v>0</v>
      </c>
      <c r="R792">
        <v>38</v>
      </c>
      <c r="S792">
        <v>2</v>
      </c>
      <c r="T792">
        <v>7</v>
      </c>
      <c r="U792">
        <v>8</v>
      </c>
      <c r="V792">
        <v>6</v>
      </c>
      <c r="W792" s="16">
        <v>192.36666666670001</v>
      </c>
      <c r="X792" s="26">
        <f t="shared" si="136"/>
        <v>2.7480952380957144</v>
      </c>
      <c r="Y792" s="4">
        <v>191.19</v>
      </c>
      <c r="Z792" s="32">
        <f t="shared" si="137"/>
        <v>2.7312857142857143</v>
      </c>
      <c r="AA792" s="4">
        <v>193.52</v>
      </c>
      <c r="AB792" s="26">
        <f t="shared" si="138"/>
        <v>2.7645714285714287</v>
      </c>
      <c r="AC792" s="21">
        <f t="shared" si="139"/>
        <v>0.49697174495074209</v>
      </c>
      <c r="AD792" s="1"/>
      <c r="AE792" s="1"/>
      <c r="AF792" s="21" t="str">
        <f t="shared" si="140"/>
        <v xml:space="preserve"> </v>
      </c>
      <c r="AG792">
        <v>2</v>
      </c>
      <c r="AH792">
        <v>19</v>
      </c>
      <c r="AI792" s="42">
        <v>23</v>
      </c>
      <c r="AJ792" s="42">
        <v>116</v>
      </c>
      <c r="AK792" s="42">
        <v>7</v>
      </c>
      <c r="AL792" s="42">
        <v>58</v>
      </c>
      <c r="AM792" s="42">
        <v>78</v>
      </c>
      <c r="AN792" s="42">
        <v>3</v>
      </c>
      <c r="AO792">
        <v>22</v>
      </c>
      <c r="AP792">
        <v>136</v>
      </c>
      <c r="AQ792" s="31">
        <f t="shared" si="141"/>
        <v>0.13924050632911392</v>
      </c>
      <c r="AR792">
        <v>-6.4</v>
      </c>
      <c r="AS792">
        <v>2</v>
      </c>
      <c r="AT792">
        <v>1</v>
      </c>
      <c r="AU792" s="16">
        <f t="shared" si="142"/>
        <v>-74.062450965008622</v>
      </c>
      <c r="AV792" s="4">
        <v>3.85</v>
      </c>
      <c r="AW792" s="4">
        <v>-3.25</v>
      </c>
    </row>
    <row r="793" spans="1:49" x14ac:dyDescent="0.2">
      <c r="A793" s="13" t="s">
        <v>496</v>
      </c>
      <c r="B793" s="13" t="s">
        <v>2668</v>
      </c>
      <c r="C793" s="1" t="s">
        <v>214</v>
      </c>
      <c r="D793" s="13" t="s">
        <v>129</v>
      </c>
      <c r="E793" s="13">
        <v>7</v>
      </c>
      <c r="F793" s="13">
        <v>0</v>
      </c>
      <c r="G793" s="13">
        <v>0</v>
      </c>
      <c r="H793" s="40">
        <f t="shared" si="132"/>
        <v>0</v>
      </c>
      <c r="I793">
        <v>0</v>
      </c>
      <c r="J793">
        <v>0</v>
      </c>
      <c r="K793">
        <v>0</v>
      </c>
      <c r="L793" s="20">
        <f t="shared" si="133"/>
        <v>0</v>
      </c>
      <c r="M793">
        <v>0</v>
      </c>
      <c r="N793">
        <v>0</v>
      </c>
      <c r="O793">
        <v>0</v>
      </c>
      <c r="P793" s="15">
        <f t="shared" si="134"/>
        <v>0</v>
      </c>
      <c r="Q793" s="15">
        <f t="shared" si="135"/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s="16">
        <v>0</v>
      </c>
      <c r="X793" s="26">
        <f t="shared" si="136"/>
        <v>0</v>
      </c>
      <c r="Y793" s="4">
        <v>0</v>
      </c>
      <c r="Z793" s="32">
        <f t="shared" si="137"/>
        <v>0</v>
      </c>
      <c r="AA793" s="4">
        <v>35.22</v>
      </c>
      <c r="AB793" s="26">
        <f t="shared" si="138"/>
        <v>5.0314285714285711</v>
      </c>
      <c r="AC793" s="21">
        <f t="shared" si="139"/>
        <v>0</v>
      </c>
      <c r="AD793" s="13">
        <v>0</v>
      </c>
      <c r="AE793" s="13">
        <v>0</v>
      </c>
      <c r="AF793" s="21" t="str">
        <f t="shared" si="140"/>
        <v xml:space="preserve"> </v>
      </c>
      <c r="AG793">
        <v>0</v>
      </c>
      <c r="AH793">
        <v>0</v>
      </c>
      <c r="AI793" s="42">
        <v>0</v>
      </c>
      <c r="AJ793" s="42">
        <v>0</v>
      </c>
      <c r="AK793" s="42">
        <v>0</v>
      </c>
      <c r="AL793" s="42">
        <v>0</v>
      </c>
      <c r="AM793" s="42">
        <v>0</v>
      </c>
      <c r="AN793" s="42">
        <v>0</v>
      </c>
      <c r="AO793">
        <v>0</v>
      </c>
      <c r="AP793">
        <v>0</v>
      </c>
      <c r="AQ793" s="31">
        <f t="shared" si="141"/>
        <v>0</v>
      </c>
      <c r="AR793"/>
      <c r="AS793">
        <v>0</v>
      </c>
      <c r="AT793">
        <v>0</v>
      </c>
      <c r="AU793" s="16">
        <f t="shared" si="142"/>
        <v>0</v>
      </c>
    </row>
    <row r="794" spans="1:49" x14ac:dyDescent="0.2">
      <c r="A794" s="13" t="s">
        <v>407</v>
      </c>
      <c r="B794" s="13" t="s">
        <v>2671</v>
      </c>
      <c r="C794" s="13" t="s">
        <v>162</v>
      </c>
      <c r="D794" s="13" t="s">
        <v>129</v>
      </c>
      <c r="E794" s="13">
        <v>80</v>
      </c>
      <c r="F794" s="13">
        <v>1</v>
      </c>
      <c r="G794" s="13">
        <v>0</v>
      </c>
      <c r="H794" s="40">
        <f t="shared" si="132"/>
        <v>1</v>
      </c>
      <c r="I794">
        <v>1</v>
      </c>
      <c r="J794">
        <v>0</v>
      </c>
      <c r="K794">
        <v>0</v>
      </c>
      <c r="L794" s="20">
        <f t="shared" si="133"/>
        <v>0</v>
      </c>
      <c r="M794">
        <v>6</v>
      </c>
      <c r="N794">
        <v>3</v>
      </c>
      <c r="O794">
        <v>1</v>
      </c>
      <c r="P794" s="15">
        <f t="shared" si="134"/>
        <v>0.16666666666666666</v>
      </c>
      <c r="Q794" s="15">
        <f t="shared" si="135"/>
        <v>0.1</v>
      </c>
      <c r="R794">
        <v>11</v>
      </c>
      <c r="S794">
        <v>1</v>
      </c>
      <c r="T794">
        <v>0</v>
      </c>
      <c r="U794">
        <v>5</v>
      </c>
      <c r="V794">
        <v>2</v>
      </c>
      <c r="W794" s="16">
        <v>114.5</v>
      </c>
      <c r="X794" s="26">
        <f t="shared" si="136"/>
        <v>1.4312499999999999</v>
      </c>
      <c r="Y794" s="4">
        <v>108.74</v>
      </c>
      <c r="Z794" s="32">
        <f t="shared" si="137"/>
        <v>1.3592499999999998</v>
      </c>
      <c r="AA794" s="4">
        <v>288.8</v>
      </c>
      <c r="AB794" s="26">
        <f t="shared" si="138"/>
        <v>3.6100000000000003</v>
      </c>
      <c r="AC794" s="21">
        <f t="shared" si="139"/>
        <v>0.27353222317251086</v>
      </c>
      <c r="AD794" s="13">
        <v>3</v>
      </c>
      <c r="AE794" s="13">
        <v>7</v>
      </c>
      <c r="AF794" s="21">
        <f t="shared" si="140"/>
        <v>0.3</v>
      </c>
      <c r="AG794">
        <v>1</v>
      </c>
      <c r="AH794">
        <v>8</v>
      </c>
      <c r="AI794" s="42">
        <v>12</v>
      </c>
      <c r="AJ794" s="42">
        <v>84</v>
      </c>
      <c r="AK794" s="42">
        <v>7</v>
      </c>
      <c r="AL794" s="42">
        <v>30</v>
      </c>
      <c r="AM794" s="42">
        <v>36</v>
      </c>
      <c r="AN794" s="42">
        <v>4</v>
      </c>
      <c r="AO794">
        <v>17</v>
      </c>
      <c r="AP794">
        <v>83</v>
      </c>
      <c r="AQ794" s="31">
        <f t="shared" si="141"/>
        <v>0.17</v>
      </c>
      <c r="AR794">
        <v>9.9499999999999993</v>
      </c>
      <c r="AS794">
        <v>1</v>
      </c>
      <c r="AT794">
        <v>0</v>
      </c>
      <c r="AU794" s="16">
        <f t="shared" si="142"/>
        <v>-73.937833363987508</v>
      </c>
      <c r="AV794" s="4">
        <v>9.09</v>
      </c>
      <c r="AW794" s="4">
        <v>5.64</v>
      </c>
    </row>
    <row r="795" spans="1:49" x14ac:dyDescent="0.2">
      <c r="A795" s="13" t="s">
        <v>2673</v>
      </c>
      <c r="B795" s="13" t="s">
        <v>2674</v>
      </c>
      <c r="C795" s="1" t="s">
        <v>264</v>
      </c>
      <c r="D795" s="13" t="s">
        <v>154</v>
      </c>
      <c r="E795" s="13">
        <v>77</v>
      </c>
      <c r="F795" s="13">
        <v>0</v>
      </c>
      <c r="G795" s="13">
        <v>0</v>
      </c>
      <c r="H795" s="40">
        <f t="shared" si="132"/>
        <v>0</v>
      </c>
      <c r="I795">
        <v>0</v>
      </c>
      <c r="J795">
        <v>0</v>
      </c>
      <c r="K795">
        <v>0</v>
      </c>
      <c r="L795" s="20">
        <f t="shared" si="133"/>
        <v>0</v>
      </c>
      <c r="M795">
        <v>1</v>
      </c>
      <c r="N795">
        <v>0</v>
      </c>
      <c r="O795">
        <v>1</v>
      </c>
      <c r="P795" s="15">
        <f t="shared" si="134"/>
        <v>0</v>
      </c>
      <c r="Q795" s="15">
        <f t="shared" si="135"/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s="16">
        <v>10.333333333300001</v>
      </c>
      <c r="X795" s="26">
        <f t="shared" si="136"/>
        <v>0.1341991341987013</v>
      </c>
      <c r="Y795" s="4">
        <v>6.22</v>
      </c>
      <c r="Z795" s="32">
        <f t="shared" si="137"/>
        <v>8.077922077922077E-2</v>
      </c>
      <c r="AA795" s="4">
        <v>392.7</v>
      </c>
      <c r="AB795" s="26">
        <f t="shared" si="138"/>
        <v>5.0999999999999996</v>
      </c>
      <c r="AC795" s="21">
        <f t="shared" si="139"/>
        <v>1.5592098666399278E-2</v>
      </c>
      <c r="AD795" s="13">
        <v>0</v>
      </c>
      <c r="AE795" s="13">
        <v>0</v>
      </c>
      <c r="AF795" s="21" t="str">
        <f t="shared" si="140"/>
        <v xml:space="preserve"> </v>
      </c>
      <c r="AG795">
        <v>0</v>
      </c>
      <c r="AH795">
        <v>0</v>
      </c>
      <c r="AI795" s="42">
        <v>1</v>
      </c>
      <c r="AJ795" s="42">
        <v>3</v>
      </c>
      <c r="AK795" s="42">
        <v>0</v>
      </c>
      <c r="AL795" s="42">
        <v>1</v>
      </c>
      <c r="AM795" s="42">
        <v>2</v>
      </c>
      <c r="AN795" s="42">
        <v>1</v>
      </c>
      <c r="AO795">
        <v>2</v>
      </c>
      <c r="AP795">
        <v>4</v>
      </c>
      <c r="AQ795" s="31">
        <f t="shared" si="141"/>
        <v>0.33333333333333331</v>
      </c>
      <c r="AR795">
        <v>21.44</v>
      </c>
      <c r="AS795">
        <v>0</v>
      </c>
      <c r="AT795">
        <v>0</v>
      </c>
      <c r="AU795" s="16">
        <f t="shared" si="142"/>
        <v>-38.585209003215432</v>
      </c>
      <c r="AV795" s="4">
        <v>66.67</v>
      </c>
      <c r="AW795" s="4">
        <v>59.3</v>
      </c>
    </row>
    <row r="796" spans="1:49" x14ac:dyDescent="0.2">
      <c r="A796" s="13" t="s">
        <v>2676</v>
      </c>
      <c r="B796" s="13" t="s">
        <v>2677</v>
      </c>
      <c r="C796" s="1" t="s">
        <v>554</v>
      </c>
      <c r="D796" s="13" t="s">
        <v>328</v>
      </c>
      <c r="E796" s="13">
        <v>5</v>
      </c>
      <c r="F796" s="13">
        <v>0</v>
      </c>
      <c r="G796" s="13">
        <v>0</v>
      </c>
      <c r="H796" s="40">
        <f t="shared" si="132"/>
        <v>0</v>
      </c>
      <c r="I796">
        <v>0</v>
      </c>
      <c r="J796">
        <v>0</v>
      </c>
      <c r="K796">
        <v>0</v>
      </c>
      <c r="L796" s="20">
        <f t="shared" si="133"/>
        <v>0</v>
      </c>
      <c r="M796">
        <v>0</v>
      </c>
      <c r="N796">
        <v>0</v>
      </c>
      <c r="O796">
        <v>0</v>
      </c>
      <c r="P796" s="15">
        <f t="shared" si="134"/>
        <v>0</v>
      </c>
      <c r="Q796" s="15">
        <f t="shared" si="135"/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s="16">
        <v>0</v>
      </c>
      <c r="X796" s="26">
        <f t="shared" si="136"/>
        <v>0</v>
      </c>
      <c r="Y796" s="4">
        <v>0</v>
      </c>
      <c r="Z796" s="32">
        <f t="shared" si="137"/>
        <v>0</v>
      </c>
      <c r="AA796" s="4">
        <v>22.17</v>
      </c>
      <c r="AB796" s="26">
        <f t="shared" si="138"/>
        <v>4.4340000000000002</v>
      </c>
      <c r="AC796" s="21">
        <f t="shared" si="139"/>
        <v>0</v>
      </c>
      <c r="AD796" s="13">
        <v>0</v>
      </c>
      <c r="AE796" s="13">
        <v>0</v>
      </c>
      <c r="AF796" s="21" t="str">
        <f t="shared" si="140"/>
        <v xml:space="preserve"> </v>
      </c>
      <c r="AG796">
        <v>0</v>
      </c>
      <c r="AH796">
        <v>0</v>
      </c>
      <c r="AI796" s="42">
        <v>0</v>
      </c>
      <c r="AJ796" s="42">
        <v>0</v>
      </c>
      <c r="AK796" s="42">
        <v>0</v>
      </c>
      <c r="AL796" s="42">
        <v>0</v>
      </c>
      <c r="AM796" s="42">
        <v>0</v>
      </c>
      <c r="AN796" s="42">
        <v>0</v>
      </c>
      <c r="AO796">
        <v>0</v>
      </c>
      <c r="AP796">
        <v>0</v>
      </c>
      <c r="AQ796" s="31">
        <f t="shared" si="141"/>
        <v>0</v>
      </c>
      <c r="AR796"/>
      <c r="AS796">
        <v>0</v>
      </c>
      <c r="AT796">
        <v>0</v>
      </c>
      <c r="AU796" s="16">
        <f t="shared" si="142"/>
        <v>0</v>
      </c>
    </row>
    <row r="797" spans="1:49" x14ac:dyDescent="0.2">
      <c r="A797" s="13" t="s">
        <v>1115</v>
      </c>
      <c r="B797" s="13" t="s">
        <v>2679</v>
      </c>
      <c r="C797" s="1" t="s">
        <v>128</v>
      </c>
      <c r="D797" s="13" t="s">
        <v>207</v>
      </c>
      <c r="E797" s="13">
        <v>82</v>
      </c>
      <c r="F797" s="13">
        <v>0</v>
      </c>
      <c r="G797" s="13">
        <v>0</v>
      </c>
      <c r="H797" s="40">
        <f t="shared" si="132"/>
        <v>0</v>
      </c>
      <c r="I797">
        <v>0</v>
      </c>
      <c r="J797">
        <v>0</v>
      </c>
      <c r="K797">
        <v>0</v>
      </c>
      <c r="L797" s="20">
        <f t="shared" si="133"/>
        <v>0</v>
      </c>
      <c r="M797">
        <v>0</v>
      </c>
      <c r="N797">
        <v>0</v>
      </c>
      <c r="O797">
        <v>0</v>
      </c>
      <c r="P797" s="15">
        <f t="shared" si="134"/>
        <v>0</v>
      </c>
      <c r="Q797" s="15">
        <f t="shared" si="135"/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s="16">
        <v>0.56666666669999999</v>
      </c>
      <c r="X797" s="26">
        <f t="shared" si="136"/>
        <v>6.9105691060975605E-3</v>
      </c>
      <c r="Y797" s="4">
        <v>0.89</v>
      </c>
      <c r="Z797" s="32">
        <f t="shared" si="137"/>
        <v>1.0853658536585367E-2</v>
      </c>
      <c r="AA797" s="4">
        <v>456.87</v>
      </c>
      <c r="AB797" s="26">
        <f t="shared" si="138"/>
        <v>5.5715853658536583</v>
      </c>
      <c r="AC797" s="21">
        <f t="shared" si="139"/>
        <v>1.944250262146103E-3</v>
      </c>
      <c r="AD797" s="13">
        <v>0</v>
      </c>
      <c r="AE797" s="13">
        <v>0</v>
      </c>
      <c r="AF797" s="21" t="str">
        <f t="shared" si="140"/>
        <v xml:space="preserve"> </v>
      </c>
      <c r="AG797">
        <v>0</v>
      </c>
      <c r="AH797">
        <v>0</v>
      </c>
      <c r="AI797" s="42">
        <v>1</v>
      </c>
      <c r="AJ797" s="42">
        <v>0</v>
      </c>
      <c r="AK797" s="42">
        <v>0</v>
      </c>
      <c r="AL797" s="42">
        <v>1</v>
      </c>
      <c r="AM797" s="42">
        <v>0</v>
      </c>
      <c r="AN797" s="42">
        <v>0</v>
      </c>
      <c r="AO797">
        <v>1</v>
      </c>
      <c r="AP797">
        <v>0</v>
      </c>
      <c r="AQ797" s="31">
        <f t="shared" si="141"/>
        <v>1</v>
      </c>
      <c r="AR797">
        <v>86.7</v>
      </c>
      <c r="AS797">
        <v>0</v>
      </c>
      <c r="AT797">
        <v>0</v>
      </c>
      <c r="AU797" s="16">
        <f t="shared" si="142"/>
        <v>0</v>
      </c>
    </row>
    <row r="798" spans="1:49" x14ac:dyDescent="0.2">
      <c r="A798" s="13" t="s">
        <v>661</v>
      </c>
      <c r="B798" s="13" t="s">
        <v>2681</v>
      </c>
      <c r="C798" s="1" t="s">
        <v>287</v>
      </c>
      <c r="D798" s="13" t="s">
        <v>146</v>
      </c>
      <c r="E798" s="13">
        <v>82</v>
      </c>
      <c r="F798" s="13">
        <v>0</v>
      </c>
      <c r="G798" s="13">
        <v>1</v>
      </c>
      <c r="H798" s="40">
        <f t="shared" si="132"/>
        <v>1</v>
      </c>
      <c r="I798">
        <v>0</v>
      </c>
      <c r="J798">
        <v>1</v>
      </c>
      <c r="K798">
        <v>0</v>
      </c>
      <c r="L798" s="20">
        <f t="shared" si="133"/>
        <v>2</v>
      </c>
      <c r="M798">
        <v>0</v>
      </c>
      <c r="N798">
        <v>0</v>
      </c>
      <c r="O798">
        <v>0</v>
      </c>
      <c r="P798" s="15">
        <f t="shared" si="134"/>
        <v>0</v>
      </c>
      <c r="Q798" s="15">
        <f t="shared" si="135"/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s="16">
        <v>2.7</v>
      </c>
      <c r="X798" s="26">
        <f t="shared" si="136"/>
        <v>3.2926829268292684E-2</v>
      </c>
      <c r="Y798" s="4">
        <v>2.64</v>
      </c>
      <c r="Z798" s="32">
        <f t="shared" si="137"/>
        <v>3.2195121951219513E-2</v>
      </c>
      <c r="AA798" s="4">
        <v>335.01</v>
      </c>
      <c r="AB798" s="26">
        <f t="shared" si="138"/>
        <v>4.0854878048780483</v>
      </c>
      <c r="AC798" s="21">
        <f t="shared" si="139"/>
        <v>7.8187472234562422E-3</v>
      </c>
      <c r="AD798" s="13">
        <v>6</v>
      </c>
      <c r="AE798" s="13">
        <v>3</v>
      </c>
      <c r="AF798" s="21">
        <f t="shared" si="140"/>
        <v>0.66666666666666663</v>
      </c>
      <c r="AG798">
        <v>2</v>
      </c>
      <c r="AH798">
        <v>0</v>
      </c>
      <c r="AI798" s="42">
        <v>2</v>
      </c>
      <c r="AJ798" s="42">
        <v>0</v>
      </c>
      <c r="AK798" s="42">
        <v>0</v>
      </c>
      <c r="AL798" s="42">
        <v>0</v>
      </c>
      <c r="AM798" s="42">
        <v>2</v>
      </c>
      <c r="AN798" s="42">
        <v>0</v>
      </c>
      <c r="AO798">
        <v>3</v>
      </c>
      <c r="AP798">
        <v>1</v>
      </c>
      <c r="AQ798" s="31">
        <f t="shared" si="141"/>
        <v>0.75</v>
      </c>
      <c r="AR798">
        <v>60.34</v>
      </c>
      <c r="AS798">
        <v>0</v>
      </c>
      <c r="AT798">
        <v>1</v>
      </c>
      <c r="AU798" s="16">
        <f t="shared" si="142"/>
        <v>45.454545454545453</v>
      </c>
      <c r="AV798" s="4">
        <v>25</v>
      </c>
      <c r="AW798" s="4">
        <v>17.12</v>
      </c>
    </row>
    <row r="799" spans="1:49" x14ac:dyDescent="0.2">
      <c r="A799" s="13" t="s">
        <v>312</v>
      </c>
      <c r="B799" s="13" t="s">
        <v>2683</v>
      </c>
      <c r="C799" s="1" t="s">
        <v>554</v>
      </c>
      <c r="D799" s="13" t="s">
        <v>173</v>
      </c>
      <c r="E799" s="13">
        <v>27</v>
      </c>
      <c r="F799" s="13">
        <v>0</v>
      </c>
      <c r="G799" s="13">
        <v>1</v>
      </c>
      <c r="H799" s="40">
        <f t="shared" si="132"/>
        <v>1</v>
      </c>
      <c r="I799">
        <v>0</v>
      </c>
      <c r="J799">
        <v>0</v>
      </c>
      <c r="K799">
        <v>1</v>
      </c>
      <c r="L799" s="20">
        <f t="shared" si="133"/>
        <v>0</v>
      </c>
      <c r="M799">
        <v>0</v>
      </c>
      <c r="N799">
        <v>0</v>
      </c>
      <c r="O799">
        <v>0</v>
      </c>
      <c r="P799" s="15">
        <f t="shared" si="134"/>
        <v>0</v>
      </c>
      <c r="Q799" s="15">
        <f t="shared" si="135"/>
        <v>0</v>
      </c>
      <c r="R799">
        <v>3</v>
      </c>
      <c r="S799">
        <v>3</v>
      </c>
      <c r="T799">
        <v>1</v>
      </c>
      <c r="U799">
        <v>0</v>
      </c>
      <c r="V799">
        <v>1</v>
      </c>
      <c r="W799" s="16">
        <v>12.3833333333</v>
      </c>
      <c r="X799" s="26">
        <f t="shared" si="136"/>
        <v>0.45864197530740741</v>
      </c>
      <c r="Y799" s="4">
        <v>9.73</v>
      </c>
      <c r="Z799" s="32">
        <f t="shared" si="137"/>
        <v>0.3603703703703704</v>
      </c>
      <c r="AA799" s="4">
        <v>90.8</v>
      </c>
      <c r="AB799" s="26">
        <f t="shared" si="138"/>
        <v>3.3629629629629627</v>
      </c>
      <c r="AC799" s="21">
        <f t="shared" si="139"/>
        <v>9.6787028747637532E-2</v>
      </c>
      <c r="AD799" s="1"/>
      <c r="AE799" s="1"/>
      <c r="AF799" s="21" t="str">
        <f t="shared" si="140"/>
        <v xml:space="preserve"> </v>
      </c>
      <c r="AG799">
        <v>0</v>
      </c>
      <c r="AH799">
        <v>1</v>
      </c>
      <c r="AI799" s="42">
        <v>1</v>
      </c>
      <c r="AJ799" s="42">
        <v>7</v>
      </c>
      <c r="AK799" s="42">
        <v>0</v>
      </c>
      <c r="AL799" s="42">
        <v>3</v>
      </c>
      <c r="AM799" s="42">
        <v>8</v>
      </c>
      <c r="AN799" s="42">
        <v>2</v>
      </c>
      <c r="AO799">
        <v>2</v>
      </c>
      <c r="AP799">
        <v>10</v>
      </c>
      <c r="AQ799" s="31">
        <f t="shared" si="141"/>
        <v>0.16666666666666666</v>
      </c>
      <c r="AR799">
        <v>0.95</v>
      </c>
      <c r="AS799">
        <v>0</v>
      </c>
      <c r="AT799">
        <v>0</v>
      </c>
      <c r="AU799" s="16">
        <f t="shared" si="142"/>
        <v>-98.663926002055504</v>
      </c>
      <c r="AV799" s="4">
        <v>0</v>
      </c>
      <c r="AW799" s="4">
        <v>-11.7</v>
      </c>
    </row>
    <row r="800" spans="1:49" x14ac:dyDescent="0.2">
      <c r="A800" s="13" t="s">
        <v>2685</v>
      </c>
      <c r="B800" s="13" t="s">
        <v>2686</v>
      </c>
      <c r="C800" s="1" t="s">
        <v>322</v>
      </c>
      <c r="D800" s="13" t="s">
        <v>503</v>
      </c>
      <c r="E800" s="13">
        <v>34</v>
      </c>
      <c r="F800" s="13">
        <v>0</v>
      </c>
      <c r="G800" s="13">
        <v>0</v>
      </c>
      <c r="H800" s="40">
        <f t="shared" si="132"/>
        <v>0</v>
      </c>
      <c r="I800">
        <v>0</v>
      </c>
      <c r="J800">
        <v>0</v>
      </c>
      <c r="K800">
        <v>0</v>
      </c>
      <c r="L800" s="20">
        <f t="shared" si="133"/>
        <v>0</v>
      </c>
      <c r="M800">
        <v>0</v>
      </c>
      <c r="N800">
        <v>0</v>
      </c>
      <c r="O800">
        <v>0</v>
      </c>
      <c r="P800" s="15">
        <f t="shared" si="134"/>
        <v>0</v>
      </c>
      <c r="Q800" s="15">
        <f t="shared" si="135"/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s="16">
        <v>0.83333333330000003</v>
      </c>
      <c r="X800" s="26">
        <f t="shared" si="136"/>
        <v>2.4509803920588238E-2</v>
      </c>
      <c r="Y800" s="4">
        <v>1.1200000000000001</v>
      </c>
      <c r="Z800" s="32">
        <f t="shared" si="137"/>
        <v>3.2941176470588238E-2</v>
      </c>
      <c r="AA800" s="4">
        <v>125.92</v>
      </c>
      <c r="AB800" s="26">
        <f t="shared" si="138"/>
        <v>3.703529411764706</v>
      </c>
      <c r="AC800" s="21">
        <f t="shared" si="139"/>
        <v>8.8161209068010078E-3</v>
      </c>
      <c r="AD800" s="13">
        <v>0</v>
      </c>
      <c r="AE800" s="13">
        <v>1</v>
      </c>
      <c r="AF800" s="21">
        <f t="shared" si="140"/>
        <v>0</v>
      </c>
      <c r="AG800">
        <v>0</v>
      </c>
      <c r="AH800">
        <v>0</v>
      </c>
      <c r="AI800" s="42">
        <v>0</v>
      </c>
      <c r="AJ800" s="42">
        <v>1</v>
      </c>
      <c r="AK800" s="42">
        <v>0</v>
      </c>
      <c r="AL800" s="42">
        <v>0</v>
      </c>
      <c r="AM800" s="42">
        <v>0</v>
      </c>
      <c r="AN800" s="42">
        <v>0</v>
      </c>
      <c r="AO800">
        <v>0</v>
      </c>
      <c r="AP800">
        <v>0</v>
      </c>
      <c r="AQ800" s="31">
        <f t="shared" si="141"/>
        <v>0</v>
      </c>
      <c r="AR800"/>
      <c r="AS800">
        <v>0</v>
      </c>
      <c r="AT800">
        <v>0</v>
      </c>
      <c r="AU800" s="16">
        <f t="shared" si="142"/>
        <v>-53.571428571428569</v>
      </c>
    </row>
    <row r="801" spans="1:49" x14ac:dyDescent="0.2">
      <c r="A801" s="13" t="s">
        <v>591</v>
      </c>
      <c r="B801" s="13" t="s">
        <v>2688</v>
      </c>
      <c r="C801" s="1" t="s">
        <v>358</v>
      </c>
      <c r="D801" s="13" t="s">
        <v>129</v>
      </c>
      <c r="E801" s="13">
        <v>57</v>
      </c>
      <c r="F801" s="13">
        <v>0</v>
      </c>
      <c r="G801" s="13">
        <v>0</v>
      </c>
      <c r="H801" s="40">
        <f t="shared" si="132"/>
        <v>0</v>
      </c>
      <c r="I801">
        <v>0</v>
      </c>
      <c r="J801">
        <v>0</v>
      </c>
      <c r="K801">
        <v>0</v>
      </c>
      <c r="L801" s="20">
        <f t="shared" si="133"/>
        <v>0</v>
      </c>
      <c r="M801">
        <v>0</v>
      </c>
      <c r="N801">
        <v>0</v>
      </c>
      <c r="O801">
        <v>0</v>
      </c>
      <c r="P801" s="15">
        <f t="shared" si="134"/>
        <v>0</v>
      </c>
      <c r="Q801" s="15">
        <f t="shared" si="135"/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 s="16">
        <v>3.3333333300000004E-2</v>
      </c>
      <c r="X801" s="26">
        <f t="shared" si="136"/>
        <v>5.8479532105263168E-4</v>
      </c>
      <c r="Y801" s="4">
        <v>0.08</v>
      </c>
      <c r="Z801" s="32">
        <f t="shared" si="137"/>
        <v>1.4035087719298247E-3</v>
      </c>
      <c r="AA801" s="4">
        <v>224.05</v>
      </c>
      <c r="AB801" s="26">
        <f t="shared" si="138"/>
        <v>3.9307017543859653</v>
      </c>
      <c r="AC801" s="21">
        <f t="shared" si="139"/>
        <v>3.5693570695578461E-4</v>
      </c>
      <c r="AD801" s="13">
        <v>0</v>
      </c>
      <c r="AE801" s="13">
        <v>0</v>
      </c>
      <c r="AF801" s="21" t="str">
        <f t="shared" si="140"/>
        <v xml:space="preserve"> </v>
      </c>
      <c r="AG801">
        <v>0</v>
      </c>
      <c r="AH801">
        <v>0</v>
      </c>
      <c r="AI801" s="42">
        <v>0</v>
      </c>
      <c r="AJ801" s="42">
        <v>1</v>
      </c>
      <c r="AK801" s="42">
        <v>0</v>
      </c>
      <c r="AL801" s="42">
        <v>0</v>
      </c>
      <c r="AM801" s="42">
        <v>1</v>
      </c>
      <c r="AN801" s="42">
        <v>0</v>
      </c>
      <c r="AO801">
        <v>0</v>
      </c>
      <c r="AP801">
        <v>2</v>
      </c>
      <c r="AQ801" s="31">
        <f t="shared" si="141"/>
        <v>0</v>
      </c>
      <c r="AR801">
        <v>-12.92</v>
      </c>
      <c r="AS801">
        <v>0</v>
      </c>
      <c r="AT801">
        <v>0</v>
      </c>
      <c r="AU801" s="16">
        <f t="shared" si="142"/>
        <v>-120</v>
      </c>
    </row>
    <row r="802" spans="1:49" x14ac:dyDescent="0.2">
      <c r="A802" s="13" t="s">
        <v>996</v>
      </c>
      <c r="B802" s="13" t="s">
        <v>1461</v>
      </c>
      <c r="C802" s="1" t="s">
        <v>214</v>
      </c>
      <c r="D802" s="13" t="s">
        <v>129</v>
      </c>
      <c r="E802" s="13">
        <v>18</v>
      </c>
      <c r="F802" s="13">
        <v>0</v>
      </c>
      <c r="G802" s="13">
        <v>0</v>
      </c>
      <c r="H802" s="40">
        <f t="shared" si="132"/>
        <v>0</v>
      </c>
      <c r="I802">
        <v>0</v>
      </c>
      <c r="J802">
        <v>0</v>
      </c>
      <c r="K802">
        <v>0</v>
      </c>
      <c r="L802" s="20">
        <f t="shared" si="133"/>
        <v>0</v>
      </c>
      <c r="M802">
        <v>0</v>
      </c>
      <c r="N802">
        <v>0</v>
      </c>
      <c r="O802">
        <v>0</v>
      </c>
      <c r="P802" s="15">
        <f t="shared" si="134"/>
        <v>0</v>
      </c>
      <c r="Q802" s="15">
        <f t="shared" si="135"/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s="16">
        <v>0</v>
      </c>
      <c r="X802" s="26">
        <f t="shared" si="136"/>
        <v>0</v>
      </c>
      <c r="Y802" s="4">
        <v>0</v>
      </c>
      <c r="Z802" s="32">
        <f t="shared" si="137"/>
        <v>0</v>
      </c>
      <c r="AA802" s="4">
        <v>79.59</v>
      </c>
      <c r="AB802" s="26">
        <f t="shared" si="138"/>
        <v>4.4216666666666669</v>
      </c>
      <c r="AC802" s="21">
        <f t="shared" si="139"/>
        <v>0</v>
      </c>
      <c r="AD802" s="13">
        <v>0</v>
      </c>
      <c r="AE802" s="13">
        <v>0</v>
      </c>
      <c r="AF802" s="21" t="str">
        <f t="shared" si="140"/>
        <v xml:space="preserve"> </v>
      </c>
      <c r="AG802">
        <v>0</v>
      </c>
      <c r="AH802">
        <v>0</v>
      </c>
      <c r="AI802" s="42">
        <v>0</v>
      </c>
      <c r="AJ802" s="42">
        <v>0</v>
      </c>
      <c r="AK802" s="42">
        <v>0</v>
      </c>
      <c r="AL802" s="42">
        <v>0</v>
      </c>
      <c r="AM802" s="42">
        <v>0</v>
      </c>
      <c r="AN802" s="42">
        <v>0</v>
      </c>
      <c r="AO802">
        <v>0</v>
      </c>
      <c r="AP802">
        <v>0</v>
      </c>
      <c r="AQ802" s="31">
        <f t="shared" si="141"/>
        <v>0</v>
      </c>
      <c r="AR802"/>
      <c r="AS802">
        <v>0</v>
      </c>
      <c r="AT802">
        <v>0</v>
      </c>
      <c r="AU802" s="16">
        <f t="shared" si="142"/>
        <v>0</v>
      </c>
    </row>
    <row r="803" spans="1:49" x14ac:dyDescent="0.2">
      <c r="A803" s="13" t="s">
        <v>1348</v>
      </c>
      <c r="B803" s="13" t="s">
        <v>2691</v>
      </c>
      <c r="C803" s="1" t="s">
        <v>334</v>
      </c>
      <c r="D803" s="13" t="s">
        <v>146</v>
      </c>
      <c r="E803" s="13">
        <v>80</v>
      </c>
      <c r="F803" s="13">
        <v>1</v>
      </c>
      <c r="G803" s="13">
        <v>0</v>
      </c>
      <c r="H803" s="40">
        <f t="shared" si="132"/>
        <v>1</v>
      </c>
      <c r="I803">
        <v>1</v>
      </c>
      <c r="J803">
        <v>0</v>
      </c>
      <c r="K803">
        <v>0</v>
      </c>
      <c r="L803" s="20">
        <f t="shared" si="133"/>
        <v>0</v>
      </c>
      <c r="M803">
        <v>6</v>
      </c>
      <c r="N803">
        <v>2</v>
      </c>
      <c r="O803">
        <v>0</v>
      </c>
      <c r="P803" s="15">
        <f t="shared" si="134"/>
        <v>0.16666666666666666</v>
      </c>
      <c r="Q803" s="15">
        <f t="shared" si="135"/>
        <v>0.125</v>
      </c>
      <c r="R803">
        <v>20</v>
      </c>
      <c r="S803">
        <v>5</v>
      </c>
      <c r="T803">
        <v>2</v>
      </c>
      <c r="U803">
        <v>3</v>
      </c>
      <c r="V803">
        <v>2</v>
      </c>
      <c r="W803" s="16">
        <v>145.1</v>
      </c>
      <c r="X803" s="26">
        <f t="shared" si="136"/>
        <v>1.81375</v>
      </c>
      <c r="Y803" s="4">
        <v>140.56</v>
      </c>
      <c r="Z803" s="32">
        <f t="shared" si="137"/>
        <v>1.7570000000000001</v>
      </c>
      <c r="AA803" s="4">
        <v>275.69</v>
      </c>
      <c r="AB803" s="26">
        <f t="shared" si="138"/>
        <v>3.4461249999999999</v>
      </c>
      <c r="AC803" s="21">
        <f t="shared" si="139"/>
        <v>0.33768168168168172</v>
      </c>
      <c r="AD803" s="13">
        <v>65</v>
      </c>
      <c r="AE803" s="13">
        <v>86</v>
      </c>
      <c r="AF803" s="21">
        <f t="shared" si="140"/>
        <v>0.43046357615894038</v>
      </c>
      <c r="AG803">
        <v>1</v>
      </c>
      <c r="AH803">
        <v>16</v>
      </c>
      <c r="AI803" s="42">
        <v>18</v>
      </c>
      <c r="AJ803" s="42">
        <v>107</v>
      </c>
      <c r="AK803" s="42">
        <v>6</v>
      </c>
      <c r="AL803" s="42">
        <v>45</v>
      </c>
      <c r="AM803" s="42">
        <v>71</v>
      </c>
      <c r="AN803" s="42">
        <v>3</v>
      </c>
      <c r="AO803">
        <v>16</v>
      </c>
      <c r="AP803">
        <v>116</v>
      </c>
      <c r="AQ803" s="31">
        <f t="shared" si="141"/>
        <v>0.12121212121212122</v>
      </c>
      <c r="AR803">
        <v>-14.98</v>
      </c>
      <c r="AS803">
        <v>0</v>
      </c>
      <c r="AT803">
        <v>0</v>
      </c>
      <c r="AU803" s="16">
        <f t="shared" si="142"/>
        <v>-90.068298235628902</v>
      </c>
      <c r="AV803" s="4">
        <v>6.36</v>
      </c>
      <c r="AW803" s="4">
        <v>-4.6399999999999997</v>
      </c>
    </row>
    <row r="804" spans="1:49" x14ac:dyDescent="0.2">
      <c r="A804" s="13" t="s">
        <v>591</v>
      </c>
      <c r="B804" s="13" t="s">
        <v>2693</v>
      </c>
      <c r="C804" s="13" t="s">
        <v>584</v>
      </c>
      <c r="D804" s="13" t="s">
        <v>154</v>
      </c>
      <c r="E804" s="13">
        <v>81</v>
      </c>
      <c r="F804" s="13">
        <v>0</v>
      </c>
      <c r="G804" s="13">
        <v>0</v>
      </c>
      <c r="H804" s="40">
        <f t="shared" si="132"/>
        <v>0</v>
      </c>
      <c r="I804">
        <v>0</v>
      </c>
      <c r="J804">
        <v>0</v>
      </c>
      <c r="K804">
        <v>0</v>
      </c>
      <c r="L804" s="20">
        <f t="shared" si="133"/>
        <v>0</v>
      </c>
      <c r="M804">
        <v>0</v>
      </c>
      <c r="N804">
        <v>0</v>
      </c>
      <c r="O804">
        <v>0</v>
      </c>
      <c r="P804" s="15">
        <f t="shared" si="134"/>
        <v>0</v>
      </c>
      <c r="Q804" s="15">
        <f t="shared" si="135"/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s="16">
        <v>1.75</v>
      </c>
      <c r="X804" s="26">
        <f t="shared" si="136"/>
        <v>2.1604938271604937E-2</v>
      </c>
      <c r="Y804" s="4">
        <v>2.0499999999999998</v>
      </c>
      <c r="Z804" s="32">
        <f t="shared" si="137"/>
        <v>2.5308641975308639E-2</v>
      </c>
      <c r="AA804" s="4">
        <v>501.75</v>
      </c>
      <c r="AB804" s="26">
        <f t="shared" si="138"/>
        <v>6.1944444444444446</v>
      </c>
      <c r="AC804" s="21">
        <f t="shared" si="139"/>
        <v>4.0690750297737192E-3</v>
      </c>
      <c r="AD804" s="13">
        <v>0</v>
      </c>
      <c r="AE804" s="13">
        <v>0</v>
      </c>
      <c r="AF804" s="21" t="str">
        <f t="shared" si="140"/>
        <v xml:space="preserve"> </v>
      </c>
      <c r="AG804">
        <v>0</v>
      </c>
      <c r="AH804">
        <v>0</v>
      </c>
      <c r="AI804" s="42">
        <v>0</v>
      </c>
      <c r="AJ804" s="42">
        <v>1</v>
      </c>
      <c r="AK804" s="42">
        <v>0</v>
      </c>
      <c r="AL804" s="42">
        <v>0</v>
      </c>
      <c r="AM804" s="42">
        <v>2</v>
      </c>
      <c r="AN804" s="42">
        <v>0</v>
      </c>
      <c r="AO804">
        <v>0</v>
      </c>
      <c r="AP804">
        <v>2</v>
      </c>
      <c r="AQ804" s="31">
        <f t="shared" si="141"/>
        <v>0</v>
      </c>
      <c r="AR804">
        <v>-15.53</v>
      </c>
      <c r="AS804">
        <v>0</v>
      </c>
      <c r="AT804">
        <v>0</v>
      </c>
      <c r="AU804" s="16">
        <f t="shared" si="142"/>
        <v>-87.804878048780495</v>
      </c>
      <c r="AV804" s="4">
        <v>0</v>
      </c>
      <c r="AW804" s="4">
        <v>-6.89</v>
      </c>
    </row>
    <row r="805" spans="1:49" x14ac:dyDescent="0.2">
      <c r="A805" s="13" t="s">
        <v>755</v>
      </c>
      <c r="B805" s="13" t="s">
        <v>2695</v>
      </c>
      <c r="C805" s="1" t="s">
        <v>554</v>
      </c>
      <c r="D805" s="13" t="s">
        <v>146</v>
      </c>
      <c r="E805" s="13">
        <v>78</v>
      </c>
      <c r="F805" s="13">
        <v>0</v>
      </c>
      <c r="G805" s="13">
        <v>0</v>
      </c>
      <c r="H805" s="40">
        <f t="shared" si="132"/>
        <v>0</v>
      </c>
      <c r="I805">
        <v>0</v>
      </c>
      <c r="J805">
        <v>0</v>
      </c>
      <c r="K805">
        <v>0</v>
      </c>
      <c r="L805" s="20">
        <f t="shared" si="133"/>
        <v>0</v>
      </c>
      <c r="M805">
        <v>0</v>
      </c>
      <c r="N805">
        <v>1</v>
      </c>
      <c r="O805">
        <v>0</v>
      </c>
      <c r="P805" s="15">
        <f t="shared" si="134"/>
        <v>0</v>
      </c>
      <c r="Q805" s="15">
        <f t="shared" si="135"/>
        <v>0</v>
      </c>
      <c r="R805">
        <v>2</v>
      </c>
      <c r="S805">
        <v>0</v>
      </c>
      <c r="T805">
        <v>0</v>
      </c>
      <c r="U805">
        <v>1</v>
      </c>
      <c r="V805">
        <v>2</v>
      </c>
      <c r="W805" s="16">
        <v>29.016666666700001</v>
      </c>
      <c r="X805" s="26">
        <f t="shared" si="136"/>
        <v>0.37200854700897434</v>
      </c>
      <c r="Y805" s="4">
        <v>29.72</v>
      </c>
      <c r="Z805" s="32">
        <f t="shared" si="137"/>
        <v>0.38102564102564102</v>
      </c>
      <c r="AA805" s="4">
        <v>308.56</v>
      </c>
      <c r="AB805" s="26">
        <f t="shared" si="138"/>
        <v>3.9558974358974361</v>
      </c>
      <c r="AC805" s="21">
        <f t="shared" si="139"/>
        <v>8.7856213787395041E-2</v>
      </c>
      <c r="AD805" s="13">
        <v>38</v>
      </c>
      <c r="AE805" s="13">
        <v>37</v>
      </c>
      <c r="AF805" s="21">
        <f t="shared" si="140"/>
        <v>0.50666666666666671</v>
      </c>
      <c r="AG805">
        <v>0</v>
      </c>
      <c r="AH805">
        <v>4</v>
      </c>
      <c r="AI805" s="42">
        <v>4</v>
      </c>
      <c r="AJ805" s="42">
        <v>25</v>
      </c>
      <c r="AK805" s="42">
        <v>3</v>
      </c>
      <c r="AL805" s="42">
        <v>10</v>
      </c>
      <c r="AM805" s="42">
        <v>14</v>
      </c>
      <c r="AN805" s="42">
        <v>0</v>
      </c>
      <c r="AO805">
        <v>6</v>
      </c>
      <c r="AP805">
        <v>27</v>
      </c>
      <c r="AQ805" s="31">
        <f t="shared" si="141"/>
        <v>0.18181818181818182</v>
      </c>
      <c r="AR805">
        <v>2.25</v>
      </c>
      <c r="AS805">
        <v>0</v>
      </c>
      <c r="AT805">
        <v>1</v>
      </c>
      <c r="AU805" s="16">
        <f t="shared" si="142"/>
        <v>-92.866756393001339</v>
      </c>
      <c r="AV805" s="4">
        <v>1.27</v>
      </c>
      <c r="AW805" s="4">
        <v>-8.85</v>
      </c>
    </row>
    <row r="806" spans="1:49" x14ac:dyDescent="0.2">
      <c r="A806" s="13" t="s">
        <v>1494</v>
      </c>
      <c r="B806" s="13" t="s">
        <v>2695</v>
      </c>
      <c r="C806" s="1" t="s">
        <v>302</v>
      </c>
      <c r="D806" s="13" t="s">
        <v>129</v>
      </c>
      <c r="E806" s="13">
        <v>46</v>
      </c>
      <c r="F806" s="13">
        <v>0</v>
      </c>
      <c r="G806" s="13">
        <v>0</v>
      </c>
      <c r="H806" s="40">
        <f t="shared" si="132"/>
        <v>0</v>
      </c>
      <c r="I806">
        <v>0</v>
      </c>
      <c r="J806">
        <v>0</v>
      </c>
      <c r="K806">
        <v>0</v>
      </c>
      <c r="L806" s="20">
        <f t="shared" si="133"/>
        <v>0</v>
      </c>
      <c r="M806">
        <v>0</v>
      </c>
      <c r="N806">
        <v>0</v>
      </c>
      <c r="O806">
        <v>0</v>
      </c>
      <c r="P806" s="15">
        <f t="shared" si="134"/>
        <v>0</v>
      </c>
      <c r="Q806" s="15">
        <f t="shared" si="135"/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s="16">
        <v>1</v>
      </c>
      <c r="X806" s="26">
        <f t="shared" si="136"/>
        <v>2.1739130434782608E-2</v>
      </c>
      <c r="Y806" s="4">
        <v>0</v>
      </c>
      <c r="Z806" s="32">
        <f t="shared" si="137"/>
        <v>0</v>
      </c>
      <c r="AA806" s="4">
        <v>235.21</v>
      </c>
      <c r="AB806" s="26">
        <f t="shared" si="138"/>
        <v>5.1132608695652175</v>
      </c>
      <c r="AC806" s="21">
        <f t="shared" si="139"/>
        <v>0</v>
      </c>
      <c r="AD806" s="13">
        <v>0</v>
      </c>
      <c r="AE806" s="13">
        <v>0</v>
      </c>
      <c r="AF806" s="21" t="str">
        <f t="shared" si="140"/>
        <v xml:space="preserve"> </v>
      </c>
      <c r="AG806">
        <v>0</v>
      </c>
      <c r="AH806">
        <v>0</v>
      </c>
      <c r="AI806" s="42">
        <v>0</v>
      </c>
      <c r="AJ806" s="42">
        <v>0</v>
      </c>
      <c r="AK806" s="42">
        <v>0</v>
      </c>
      <c r="AL806" s="42">
        <v>0</v>
      </c>
      <c r="AM806" s="42">
        <v>0</v>
      </c>
      <c r="AN806" s="42">
        <v>0</v>
      </c>
      <c r="AO806">
        <v>0</v>
      </c>
      <c r="AP806">
        <v>0</v>
      </c>
      <c r="AQ806" s="31">
        <f t="shared" si="141"/>
        <v>0</v>
      </c>
      <c r="AR806"/>
      <c r="AS806">
        <v>0</v>
      </c>
      <c r="AT806">
        <v>0</v>
      </c>
      <c r="AU806" s="16">
        <f t="shared" si="142"/>
        <v>0</v>
      </c>
    </row>
    <row r="807" spans="1:49" x14ac:dyDescent="0.2">
      <c r="A807" s="13" t="s">
        <v>591</v>
      </c>
      <c r="B807" s="13" t="s">
        <v>2699</v>
      </c>
      <c r="C807" s="1" t="s">
        <v>554</v>
      </c>
      <c r="D807" s="13" t="s">
        <v>146</v>
      </c>
      <c r="E807" s="13">
        <v>43</v>
      </c>
      <c r="F807" s="13">
        <v>0</v>
      </c>
      <c r="G807" s="13">
        <v>0</v>
      </c>
      <c r="H807" s="40">
        <f t="shared" si="132"/>
        <v>0</v>
      </c>
      <c r="I807">
        <v>0</v>
      </c>
      <c r="J807">
        <v>0</v>
      </c>
      <c r="K807">
        <v>0</v>
      </c>
      <c r="L807" s="20">
        <f t="shared" si="133"/>
        <v>0</v>
      </c>
      <c r="M807">
        <v>0</v>
      </c>
      <c r="N807">
        <v>0</v>
      </c>
      <c r="O807">
        <v>0</v>
      </c>
      <c r="P807" s="15">
        <f t="shared" si="134"/>
        <v>0</v>
      </c>
      <c r="Q807" s="15">
        <f t="shared" si="135"/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 s="16">
        <v>6.1166666666999996</v>
      </c>
      <c r="X807" s="26">
        <f t="shared" si="136"/>
        <v>0.14224806201627907</v>
      </c>
      <c r="Y807" s="4">
        <v>5.66</v>
      </c>
      <c r="Z807" s="32">
        <f t="shared" si="137"/>
        <v>0.1316279069767442</v>
      </c>
      <c r="AA807" s="4">
        <v>185.47</v>
      </c>
      <c r="AB807" s="26">
        <f t="shared" si="138"/>
        <v>4.3132558139534884</v>
      </c>
      <c r="AC807" s="21">
        <f t="shared" si="139"/>
        <v>2.9613352168681006E-2</v>
      </c>
      <c r="AD807" s="13">
        <v>1</v>
      </c>
      <c r="AE807" s="13">
        <v>4</v>
      </c>
      <c r="AF807" s="21">
        <f t="shared" si="140"/>
        <v>0.2</v>
      </c>
      <c r="AG807">
        <v>0</v>
      </c>
      <c r="AH807">
        <v>0</v>
      </c>
      <c r="AI807" s="42">
        <v>1</v>
      </c>
      <c r="AJ807" s="42">
        <v>2</v>
      </c>
      <c r="AK807" s="42">
        <v>0</v>
      </c>
      <c r="AL807" s="42">
        <v>2</v>
      </c>
      <c r="AM807" s="42">
        <v>2</v>
      </c>
      <c r="AN807" s="42">
        <v>0</v>
      </c>
      <c r="AO807">
        <v>1</v>
      </c>
      <c r="AP807">
        <v>2</v>
      </c>
      <c r="AQ807" s="31">
        <f t="shared" si="141"/>
        <v>0.33333333333333331</v>
      </c>
      <c r="AR807">
        <v>20.11</v>
      </c>
      <c r="AS807">
        <v>0</v>
      </c>
      <c r="AT807">
        <v>0</v>
      </c>
      <c r="AU807" s="16">
        <f t="shared" si="142"/>
        <v>-53.003533568904594</v>
      </c>
      <c r="AV807" s="4">
        <v>100</v>
      </c>
      <c r="AW807" s="4">
        <v>93.41</v>
      </c>
    </row>
    <row r="808" spans="1:49" x14ac:dyDescent="0.2">
      <c r="A808" s="13" t="s">
        <v>2701</v>
      </c>
      <c r="B808" s="13" t="s">
        <v>2702</v>
      </c>
      <c r="C808" s="1" t="s">
        <v>322</v>
      </c>
      <c r="D808" s="13" t="s">
        <v>173</v>
      </c>
      <c r="E808" s="13">
        <v>16</v>
      </c>
      <c r="F808" s="13">
        <v>0</v>
      </c>
      <c r="G808" s="13">
        <v>0</v>
      </c>
      <c r="H808" s="40">
        <f t="shared" si="132"/>
        <v>0</v>
      </c>
      <c r="I808">
        <v>0</v>
      </c>
      <c r="J808">
        <v>0</v>
      </c>
      <c r="K808">
        <v>0</v>
      </c>
      <c r="L808" s="20">
        <f t="shared" si="133"/>
        <v>0</v>
      </c>
      <c r="M808">
        <v>0</v>
      </c>
      <c r="N808">
        <v>0</v>
      </c>
      <c r="O808">
        <v>0</v>
      </c>
      <c r="P808" s="15">
        <f t="shared" si="134"/>
        <v>0</v>
      </c>
      <c r="Q808" s="15">
        <f t="shared" si="135"/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s="16">
        <v>0.73333333330000006</v>
      </c>
      <c r="X808" s="26">
        <f t="shared" si="136"/>
        <v>4.5833333331250004E-2</v>
      </c>
      <c r="Y808" s="4">
        <v>0.71</v>
      </c>
      <c r="Z808" s="32">
        <f t="shared" si="137"/>
        <v>4.4374999999999998E-2</v>
      </c>
      <c r="AA808" s="4">
        <v>55.77</v>
      </c>
      <c r="AB808" s="26">
        <f t="shared" si="138"/>
        <v>3.4856250000000002</v>
      </c>
      <c r="AC808" s="21">
        <f t="shared" si="139"/>
        <v>1.2570821529745041E-2</v>
      </c>
      <c r="AD808" s="1"/>
      <c r="AE808" s="1"/>
      <c r="AF808" s="21" t="str">
        <f t="shared" si="140"/>
        <v xml:space="preserve"> </v>
      </c>
      <c r="AG808">
        <v>0</v>
      </c>
      <c r="AH808">
        <v>0</v>
      </c>
      <c r="AI808" s="42">
        <v>0</v>
      </c>
      <c r="AJ808" s="42">
        <v>1</v>
      </c>
      <c r="AK808" s="42">
        <v>0</v>
      </c>
      <c r="AL808" s="42">
        <v>0</v>
      </c>
      <c r="AM808" s="42">
        <v>0</v>
      </c>
      <c r="AN808" s="42">
        <v>0</v>
      </c>
      <c r="AO808">
        <v>0</v>
      </c>
      <c r="AP808">
        <v>0</v>
      </c>
      <c r="AQ808" s="31">
        <f t="shared" si="141"/>
        <v>0</v>
      </c>
      <c r="AR808"/>
      <c r="AS808">
        <v>0</v>
      </c>
      <c r="AT808">
        <v>0</v>
      </c>
      <c r="AU808" s="16">
        <f t="shared" si="142"/>
        <v>-60</v>
      </c>
      <c r="AV808" s="4">
        <v>0</v>
      </c>
      <c r="AW808" s="4">
        <v>-7.69</v>
      </c>
    </row>
    <row r="809" spans="1:49" x14ac:dyDescent="0.2">
      <c r="A809" s="13" t="s">
        <v>2705</v>
      </c>
      <c r="B809" s="13" t="s">
        <v>2706</v>
      </c>
      <c r="C809" s="1" t="s">
        <v>214</v>
      </c>
      <c r="D809" s="13" t="s">
        <v>173</v>
      </c>
      <c r="E809" s="13">
        <v>13</v>
      </c>
      <c r="F809" s="13">
        <v>0</v>
      </c>
      <c r="G809" s="13">
        <v>0</v>
      </c>
      <c r="H809" s="40">
        <f t="shared" si="132"/>
        <v>0</v>
      </c>
      <c r="I809">
        <v>0</v>
      </c>
      <c r="J809">
        <v>0</v>
      </c>
      <c r="K809">
        <v>0</v>
      </c>
      <c r="L809" s="20">
        <f t="shared" si="133"/>
        <v>0</v>
      </c>
      <c r="M809">
        <v>0</v>
      </c>
      <c r="N809">
        <v>0</v>
      </c>
      <c r="O809">
        <v>0</v>
      </c>
      <c r="P809" s="15">
        <f t="shared" si="134"/>
        <v>0</v>
      </c>
      <c r="Q809" s="15">
        <f t="shared" si="135"/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 s="16">
        <v>4.95</v>
      </c>
      <c r="X809" s="26">
        <f t="shared" si="136"/>
        <v>0.3807692307692308</v>
      </c>
      <c r="Y809" s="4">
        <v>4.25</v>
      </c>
      <c r="Z809" s="32">
        <f t="shared" si="137"/>
        <v>0.32692307692307693</v>
      </c>
      <c r="AA809" s="4">
        <v>70.09</v>
      </c>
      <c r="AB809" s="26">
        <f t="shared" si="138"/>
        <v>5.3915384615384614</v>
      </c>
      <c r="AC809" s="21">
        <f t="shared" si="139"/>
        <v>5.7169760559591075E-2</v>
      </c>
      <c r="AD809" s="1"/>
      <c r="AE809" s="1"/>
      <c r="AF809" s="21" t="str">
        <f t="shared" si="140"/>
        <v xml:space="preserve"> </v>
      </c>
      <c r="AG809">
        <v>0</v>
      </c>
      <c r="AH809">
        <v>0</v>
      </c>
      <c r="AI809" s="42">
        <v>0</v>
      </c>
      <c r="AJ809" s="42">
        <v>5</v>
      </c>
      <c r="AK809" s="42">
        <v>1</v>
      </c>
      <c r="AL809" s="42">
        <v>2</v>
      </c>
      <c r="AM809" s="42">
        <v>2</v>
      </c>
      <c r="AN809" s="42">
        <v>1</v>
      </c>
      <c r="AO809">
        <v>1</v>
      </c>
      <c r="AP809">
        <v>7</v>
      </c>
      <c r="AQ809" s="31">
        <f t="shared" si="141"/>
        <v>0.125</v>
      </c>
      <c r="AR809">
        <v>-2.99</v>
      </c>
      <c r="AS809">
        <v>0</v>
      </c>
      <c r="AT809">
        <v>0</v>
      </c>
      <c r="AU809" s="16">
        <f t="shared" si="142"/>
        <v>-98.823529411764696</v>
      </c>
      <c r="AV809" s="4">
        <v>0</v>
      </c>
      <c r="AW809" s="4">
        <v>-4.76</v>
      </c>
    </row>
    <row r="810" spans="1:49" x14ac:dyDescent="0.2">
      <c r="A810" s="13" t="s">
        <v>1517</v>
      </c>
      <c r="B810" s="13" t="s">
        <v>2709</v>
      </c>
      <c r="C810" s="13" t="s">
        <v>584</v>
      </c>
      <c r="D810" s="13" t="s">
        <v>503</v>
      </c>
      <c r="E810" s="13">
        <v>72</v>
      </c>
      <c r="F810" s="13">
        <v>0</v>
      </c>
      <c r="G810" s="13">
        <v>0</v>
      </c>
      <c r="H810" s="40">
        <f t="shared" si="132"/>
        <v>0</v>
      </c>
      <c r="I810">
        <v>0</v>
      </c>
      <c r="J810">
        <v>0</v>
      </c>
      <c r="K810">
        <v>0</v>
      </c>
      <c r="L810" s="20">
        <f t="shared" si="133"/>
        <v>0</v>
      </c>
      <c r="M810">
        <v>1</v>
      </c>
      <c r="N810">
        <v>0</v>
      </c>
      <c r="O810">
        <v>0</v>
      </c>
      <c r="P810" s="15">
        <f t="shared" si="134"/>
        <v>0</v>
      </c>
      <c r="Q810" s="15">
        <f t="shared" si="135"/>
        <v>0</v>
      </c>
      <c r="R810">
        <v>2</v>
      </c>
      <c r="S810">
        <v>1</v>
      </c>
      <c r="T810">
        <v>0</v>
      </c>
      <c r="U810">
        <v>2</v>
      </c>
      <c r="V810">
        <v>4</v>
      </c>
      <c r="W810" s="16">
        <v>45.316666666700002</v>
      </c>
      <c r="X810" s="26">
        <f t="shared" si="136"/>
        <v>0.62939814814861117</v>
      </c>
      <c r="Y810" s="4">
        <v>44.78</v>
      </c>
      <c r="Z810" s="32">
        <f t="shared" si="137"/>
        <v>0.62194444444444441</v>
      </c>
      <c r="AA810" s="4">
        <v>270.36</v>
      </c>
      <c r="AB810" s="26">
        <f t="shared" si="138"/>
        <v>3.7550000000000003</v>
      </c>
      <c r="AC810" s="21">
        <f t="shared" si="139"/>
        <v>0.14209557656914384</v>
      </c>
      <c r="AD810" s="13">
        <v>0</v>
      </c>
      <c r="AE810" s="13">
        <v>1</v>
      </c>
      <c r="AF810" s="21">
        <f t="shared" si="140"/>
        <v>0</v>
      </c>
      <c r="AG810">
        <v>0</v>
      </c>
      <c r="AH810">
        <v>2</v>
      </c>
      <c r="AI810" s="42">
        <v>3</v>
      </c>
      <c r="AJ810" s="42">
        <v>27</v>
      </c>
      <c r="AK810" s="42">
        <v>0</v>
      </c>
      <c r="AL810" s="42">
        <v>12</v>
      </c>
      <c r="AM810" s="42">
        <v>19</v>
      </c>
      <c r="AN810" s="42">
        <v>0</v>
      </c>
      <c r="AO810">
        <v>2</v>
      </c>
      <c r="AP810">
        <v>25</v>
      </c>
      <c r="AQ810" s="31">
        <f t="shared" si="141"/>
        <v>7.407407407407407E-2</v>
      </c>
      <c r="AR810">
        <v>-3.61</v>
      </c>
      <c r="AS810">
        <v>2</v>
      </c>
      <c r="AT810">
        <v>0</v>
      </c>
      <c r="AU810" s="16">
        <f t="shared" si="142"/>
        <v>-76.373380973648949</v>
      </c>
      <c r="AV810" s="4">
        <v>5.41</v>
      </c>
      <c r="AW810" s="4">
        <v>0.06</v>
      </c>
    </row>
    <row r="811" spans="1:49" x14ac:dyDescent="0.2">
      <c r="A811" s="13" t="s">
        <v>953</v>
      </c>
      <c r="B811" s="13" t="s">
        <v>2711</v>
      </c>
      <c r="C811" s="1" t="s">
        <v>322</v>
      </c>
      <c r="D811" s="13" t="s">
        <v>146</v>
      </c>
      <c r="E811" s="13">
        <v>81</v>
      </c>
      <c r="F811" s="13">
        <v>2</v>
      </c>
      <c r="G811" s="13">
        <v>1</v>
      </c>
      <c r="H811" s="40">
        <f t="shared" si="132"/>
        <v>3</v>
      </c>
      <c r="I811">
        <v>2</v>
      </c>
      <c r="J811">
        <v>1</v>
      </c>
      <c r="K811">
        <v>0</v>
      </c>
      <c r="L811" s="20">
        <f t="shared" si="133"/>
        <v>7.3333333333333339</v>
      </c>
      <c r="M811">
        <v>11</v>
      </c>
      <c r="N811">
        <v>3</v>
      </c>
      <c r="O811">
        <v>0</v>
      </c>
      <c r="P811" s="15">
        <f t="shared" si="134"/>
        <v>0.18181818181818182</v>
      </c>
      <c r="Q811" s="15">
        <f t="shared" si="135"/>
        <v>0.14285714285714285</v>
      </c>
      <c r="R811">
        <v>4</v>
      </c>
      <c r="S811">
        <v>0</v>
      </c>
      <c r="T811">
        <v>4</v>
      </c>
      <c r="U811">
        <v>4</v>
      </c>
      <c r="V811">
        <v>4</v>
      </c>
      <c r="W811" s="16">
        <v>112</v>
      </c>
      <c r="X811" s="26">
        <f t="shared" si="136"/>
        <v>1.382716049382716</v>
      </c>
      <c r="Y811" s="4">
        <v>107.47</v>
      </c>
      <c r="Z811" s="32">
        <f t="shared" si="137"/>
        <v>1.32679012345679</v>
      </c>
      <c r="AA811" s="4">
        <v>239.1</v>
      </c>
      <c r="AB811" s="26">
        <f t="shared" si="138"/>
        <v>2.9518518518518517</v>
      </c>
      <c r="AC811" s="21">
        <f t="shared" si="139"/>
        <v>0.31009608448509685</v>
      </c>
      <c r="AD811" s="13">
        <v>43</v>
      </c>
      <c r="AE811" s="13">
        <v>35</v>
      </c>
      <c r="AF811" s="21">
        <f t="shared" si="140"/>
        <v>0.55128205128205132</v>
      </c>
      <c r="AG811">
        <v>3</v>
      </c>
      <c r="AH811">
        <v>11</v>
      </c>
      <c r="AI811" s="42">
        <v>19</v>
      </c>
      <c r="AJ811" s="42">
        <v>82</v>
      </c>
      <c r="AK811" s="42">
        <v>5</v>
      </c>
      <c r="AL811" s="42">
        <v>42</v>
      </c>
      <c r="AM811" s="42">
        <v>30</v>
      </c>
      <c r="AN811" s="42">
        <v>5</v>
      </c>
      <c r="AO811">
        <v>23</v>
      </c>
      <c r="AP811">
        <v>72</v>
      </c>
      <c r="AQ811" s="31">
        <f t="shared" si="141"/>
        <v>0.24210526315789474</v>
      </c>
      <c r="AR811">
        <v>13.71</v>
      </c>
      <c r="AS811">
        <v>1</v>
      </c>
      <c r="AT811">
        <v>2</v>
      </c>
      <c r="AU811" s="16">
        <f t="shared" si="142"/>
        <v>-74.25327998511213</v>
      </c>
      <c r="AV811" s="4">
        <v>9.3800000000000008</v>
      </c>
      <c r="AW811" s="4">
        <v>3.18</v>
      </c>
    </row>
    <row r="812" spans="1:49" x14ac:dyDescent="0.2">
      <c r="A812" s="13" t="s">
        <v>546</v>
      </c>
      <c r="B812" s="13" t="s">
        <v>2713</v>
      </c>
      <c r="C812" s="13" t="s">
        <v>206</v>
      </c>
      <c r="D812" s="13" t="s">
        <v>137</v>
      </c>
      <c r="E812" s="13">
        <v>76</v>
      </c>
      <c r="F812" s="13">
        <v>5</v>
      </c>
      <c r="G812" s="13">
        <v>1</v>
      </c>
      <c r="H812" s="40">
        <f t="shared" si="132"/>
        <v>6</v>
      </c>
      <c r="I812">
        <v>5</v>
      </c>
      <c r="J812">
        <v>1</v>
      </c>
      <c r="K812">
        <v>0</v>
      </c>
      <c r="L812" s="20">
        <f t="shared" si="133"/>
        <v>4</v>
      </c>
      <c r="M812">
        <v>15</v>
      </c>
      <c r="N812">
        <v>2</v>
      </c>
      <c r="O812">
        <v>2</v>
      </c>
      <c r="P812" s="15">
        <f t="shared" si="134"/>
        <v>0.33333333333333331</v>
      </c>
      <c r="Q812" s="15">
        <f t="shared" si="135"/>
        <v>0.26315789473684209</v>
      </c>
      <c r="R812">
        <v>2</v>
      </c>
      <c r="S812">
        <v>6</v>
      </c>
      <c r="T812">
        <v>2</v>
      </c>
      <c r="U812">
        <v>3</v>
      </c>
      <c r="V812">
        <v>6</v>
      </c>
      <c r="W812" s="16">
        <v>75.516666666700004</v>
      </c>
      <c r="X812" s="26">
        <f t="shared" si="136"/>
        <v>0.99364035087763158</v>
      </c>
      <c r="Y812" s="4">
        <v>74.95</v>
      </c>
      <c r="Z812" s="32">
        <f t="shared" si="137"/>
        <v>0.98618421052631577</v>
      </c>
      <c r="AA812" s="4">
        <v>285.75</v>
      </c>
      <c r="AB812" s="26">
        <f t="shared" si="138"/>
        <v>3.7598684210526314</v>
      </c>
      <c r="AC812" s="21">
        <f t="shared" si="139"/>
        <v>0.20779040754089273</v>
      </c>
      <c r="AD812" s="13">
        <v>0</v>
      </c>
      <c r="AE812" s="13">
        <v>0</v>
      </c>
      <c r="AF812" s="21" t="str">
        <f t="shared" si="140"/>
        <v xml:space="preserve"> </v>
      </c>
      <c r="AG812">
        <v>6</v>
      </c>
      <c r="AH812">
        <v>2</v>
      </c>
      <c r="AI812" s="42">
        <v>18</v>
      </c>
      <c r="AJ812" s="42">
        <v>53</v>
      </c>
      <c r="AK812" s="42">
        <v>4</v>
      </c>
      <c r="AL812" s="42">
        <v>17</v>
      </c>
      <c r="AM812" s="42">
        <v>28</v>
      </c>
      <c r="AN812" s="42">
        <v>6</v>
      </c>
      <c r="AO812">
        <v>18</v>
      </c>
      <c r="AP812">
        <v>48</v>
      </c>
      <c r="AQ812" s="31">
        <f t="shared" si="141"/>
        <v>0.27272727272727271</v>
      </c>
      <c r="AR812">
        <v>14.13</v>
      </c>
      <c r="AS812">
        <v>1</v>
      </c>
      <c r="AT812">
        <v>3</v>
      </c>
      <c r="AU812" s="16">
        <f t="shared" si="142"/>
        <v>-52.835223482321545</v>
      </c>
      <c r="AV812" s="4">
        <v>9.3000000000000007</v>
      </c>
      <c r="AW812" s="4">
        <v>4.79</v>
      </c>
    </row>
    <row r="813" spans="1:49" x14ac:dyDescent="0.2">
      <c r="A813" s="13" t="s">
        <v>2716</v>
      </c>
      <c r="B813" s="13" t="s">
        <v>2717</v>
      </c>
      <c r="C813" s="13" t="s">
        <v>398</v>
      </c>
      <c r="D813" s="13" t="s">
        <v>154</v>
      </c>
      <c r="E813" s="13">
        <v>68</v>
      </c>
      <c r="F813" s="13">
        <v>0</v>
      </c>
      <c r="G813" s="13">
        <v>0</v>
      </c>
      <c r="H813" s="40">
        <f t="shared" si="132"/>
        <v>0</v>
      </c>
      <c r="I813">
        <v>0</v>
      </c>
      <c r="J813">
        <v>0</v>
      </c>
      <c r="K813">
        <v>0</v>
      </c>
      <c r="L813" s="20">
        <f t="shared" si="133"/>
        <v>0</v>
      </c>
      <c r="M813">
        <v>0</v>
      </c>
      <c r="N813">
        <v>0</v>
      </c>
      <c r="O813">
        <v>0</v>
      </c>
      <c r="P813" s="15">
        <f t="shared" si="134"/>
        <v>0</v>
      </c>
      <c r="Q813" s="15">
        <f t="shared" si="135"/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s="16">
        <v>1.2833333332999999</v>
      </c>
      <c r="X813" s="26">
        <f t="shared" si="136"/>
        <v>1.8872549019117644E-2</v>
      </c>
      <c r="Y813" s="4">
        <v>1.52</v>
      </c>
      <c r="Z813" s="32">
        <f t="shared" si="137"/>
        <v>2.2352941176470589E-2</v>
      </c>
      <c r="AA813" s="4">
        <v>366.95</v>
      </c>
      <c r="AB813" s="26">
        <f t="shared" si="138"/>
        <v>5.3963235294117649</v>
      </c>
      <c r="AC813" s="21">
        <f t="shared" si="139"/>
        <v>4.1251662279154343E-3</v>
      </c>
      <c r="AD813" s="13">
        <v>0</v>
      </c>
      <c r="AE813" s="13">
        <v>0</v>
      </c>
      <c r="AF813" s="21" t="str">
        <f t="shared" si="140"/>
        <v xml:space="preserve"> </v>
      </c>
      <c r="AG813">
        <v>0</v>
      </c>
      <c r="AH813">
        <v>2</v>
      </c>
      <c r="AI813" s="42">
        <v>0</v>
      </c>
      <c r="AJ813" s="42">
        <v>2</v>
      </c>
      <c r="AK813" s="42">
        <v>1</v>
      </c>
      <c r="AL813" s="42">
        <v>1</v>
      </c>
      <c r="AM813" s="42">
        <v>0</v>
      </c>
      <c r="AN813" s="42">
        <v>0</v>
      </c>
      <c r="AO813">
        <v>1</v>
      </c>
      <c r="AP813">
        <v>2</v>
      </c>
      <c r="AQ813" s="31">
        <f t="shared" si="141"/>
        <v>0.33333333333333331</v>
      </c>
      <c r="AR813">
        <v>22.35</v>
      </c>
      <c r="AS813">
        <v>0</v>
      </c>
      <c r="AT813">
        <v>0</v>
      </c>
      <c r="AU813" s="16">
        <f t="shared" si="142"/>
        <v>-157.89473684210526</v>
      </c>
      <c r="AV813" s="4">
        <v>0</v>
      </c>
      <c r="AW813" s="4">
        <v>-4.8600000000000003</v>
      </c>
    </row>
    <row r="814" spans="1:49" x14ac:dyDescent="0.2">
      <c r="A814" s="13" t="s">
        <v>1772</v>
      </c>
      <c r="B814" s="13" t="s">
        <v>2718</v>
      </c>
      <c r="C814" s="1" t="s">
        <v>302</v>
      </c>
      <c r="D814" s="13" t="s">
        <v>146</v>
      </c>
      <c r="E814" s="13">
        <v>50</v>
      </c>
      <c r="F814" s="13">
        <v>0</v>
      </c>
      <c r="G814" s="13">
        <v>0</v>
      </c>
      <c r="H814" s="40">
        <f t="shared" si="132"/>
        <v>0</v>
      </c>
      <c r="I814">
        <v>0</v>
      </c>
      <c r="J814">
        <v>0</v>
      </c>
      <c r="K814">
        <v>0</v>
      </c>
      <c r="L814" s="20">
        <f t="shared" si="133"/>
        <v>0</v>
      </c>
      <c r="M814">
        <v>0</v>
      </c>
      <c r="N814">
        <v>0</v>
      </c>
      <c r="O814">
        <v>0</v>
      </c>
      <c r="P814" s="15">
        <f t="shared" si="134"/>
        <v>0</v>
      </c>
      <c r="Q814" s="15">
        <f t="shared" si="135"/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 s="16">
        <v>5</v>
      </c>
      <c r="X814" s="26">
        <f t="shared" si="136"/>
        <v>0.1</v>
      </c>
      <c r="Y814" s="4">
        <v>2.0099999999999998</v>
      </c>
      <c r="Z814" s="32">
        <f t="shared" si="137"/>
        <v>4.0199999999999993E-2</v>
      </c>
      <c r="AA814" s="4">
        <v>226.9</v>
      </c>
      <c r="AB814" s="26">
        <f t="shared" si="138"/>
        <v>4.5380000000000003</v>
      </c>
      <c r="AC814" s="21">
        <f t="shared" si="139"/>
        <v>8.7807435236555847E-3</v>
      </c>
      <c r="AD814" s="13">
        <v>1</v>
      </c>
      <c r="AE814" s="13">
        <v>1</v>
      </c>
      <c r="AF814" s="21">
        <f t="shared" si="140"/>
        <v>0.5</v>
      </c>
      <c r="AG814">
        <v>0</v>
      </c>
      <c r="AH814">
        <v>0</v>
      </c>
      <c r="AI814" s="42">
        <v>0</v>
      </c>
      <c r="AJ814" s="42">
        <v>1</v>
      </c>
      <c r="AK814" s="42">
        <v>0</v>
      </c>
      <c r="AL814" s="42">
        <v>2</v>
      </c>
      <c r="AM814" s="42">
        <v>1</v>
      </c>
      <c r="AN814" s="42">
        <v>0</v>
      </c>
      <c r="AO814">
        <v>0</v>
      </c>
      <c r="AP814">
        <v>0</v>
      </c>
      <c r="AQ814" s="31">
        <f t="shared" si="141"/>
        <v>0</v>
      </c>
      <c r="AR814"/>
      <c r="AS814">
        <v>0</v>
      </c>
      <c r="AT814">
        <v>0</v>
      </c>
      <c r="AU814" s="16">
        <f t="shared" si="142"/>
        <v>-119.40298507462688</v>
      </c>
      <c r="AV814" s="4">
        <v>33.33</v>
      </c>
      <c r="AW814" s="4">
        <v>28.47</v>
      </c>
    </row>
    <row r="815" spans="1:49" x14ac:dyDescent="0.2">
      <c r="A815" s="13" t="s">
        <v>2222</v>
      </c>
      <c r="B815" s="13" t="s">
        <v>2720</v>
      </c>
      <c r="C815" s="1" t="s">
        <v>145</v>
      </c>
      <c r="D815" s="13" t="s">
        <v>154</v>
      </c>
      <c r="E815" s="13">
        <v>61</v>
      </c>
      <c r="F815" s="13">
        <v>0</v>
      </c>
      <c r="G815" s="13">
        <v>0</v>
      </c>
      <c r="H815" s="40">
        <f t="shared" si="132"/>
        <v>0</v>
      </c>
      <c r="I815">
        <v>0</v>
      </c>
      <c r="J815">
        <v>0</v>
      </c>
      <c r="K815">
        <v>0</v>
      </c>
      <c r="L815" s="20">
        <f t="shared" si="133"/>
        <v>0</v>
      </c>
      <c r="M815">
        <v>0</v>
      </c>
      <c r="N815">
        <v>0</v>
      </c>
      <c r="O815">
        <v>0</v>
      </c>
      <c r="P815" s="15">
        <f t="shared" si="134"/>
        <v>0</v>
      </c>
      <c r="Q815" s="15">
        <f t="shared" si="135"/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s="16">
        <v>0.31666666669999999</v>
      </c>
      <c r="X815" s="26">
        <f t="shared" si="136"/>
        <v>5.1912568311475405E-3</v>
      </c>
      <c r="Y815" s="4">
        <v>0.51</v>
      </c>
      <c r="Z815" s="32">
        <f t="shared" si="137"/>
        <v>8.3606557377049178E-3</v>
      </c>
      <c r="AA815" s="4">
        <v>376.51</v>
      </c>
      <c r="AB815" s="26">
        <f t="shared" si="138"/>
        <v>6.1722950819672127</v>
      </c>
      <c r="AC815" s="21">
        <f t="shared" si="139"/>
        <v>1.3527133839053632E-3</v>
      </c>
      <c r="AD815" s="13">
        <v>0</v>
      </c>
      <c r="AE815" s="13">
        <v>0</v>
      </c>
      <c r="AF815" s="21" t="str">
        <f t="shared" si="140"/>
        <v xml:space="preserve"> </v>
      </c>
      <c r="AG815">
        <v>0</v>
      </c>
      <c r="AH815">
        <v>0</v>
      </c>
      <c r="AI815" s="42">
        <v>0</v>
      </c>
      <c r="AJ815" s="42">
        <v>1</v>
      </c>
      <c r="AK815" s="42">
        <v>0</v>
      </c>
      <c r="AL815" s="42">
        <v>0</v>
      </c>
      <c r="AM815" s="42">
        <v>2</v>
      </c>
      <c r="AN815" s="42">
        <v>0</v>
      </c>
      <c r="AO815">
        <v>0</v>
      </c>
      <c r="AP815">
        <v>1</v>
      </c>
      <c r="AQ815" s="31">
        <f t="shared" si="141"/>
        <v>0</v>
      </c>
      <c r="AR815">
        <v>-13.26</v>
      </c>
      <c r="AS815">
        <v>0</v>
      </c>
      <c r="AT815">
        <v>0</v>
      </c>
      <c r="AU815" s="16">
        <f t="shared" si="142"/>
        <v>-180</v>
      </c>
    </row>
    <row r="816" spans="1:49" x14ac:dyDescent="0.2">
      <c r="A816" s="13" t="s">
        <v>449</v>
      </c>
      <c r="B816" s="13" t="s">
        <v>2722</v>
      </c>
      <c r="C816" s="1" t="s">
        <v>314</v>
      </c>
      <c r="D816" s="13" t="s">
        <v>173</v>
      </c>
      <c r="E816" s="13">
        <v>27</v>
      </c>
      <c r="F816" s="13">
        <v>0</v>
      </c>
      <c r="G816" s="13">
        <v>0</v>
      </c>
      <c r="H816" s="40">
        <f t="shared" si="132"/>
        <v>0</v>
      </c>
      <c r="I816">
        <v>0</v>
      </c>
      <c r="J816">
        <v>0</v>
      </c>
      <c r="K816">
        <v>0</v>
      </c>
      <c r="L816" s="20">
        <f t="shared" si="133"/>
        <v>0</v>
      </c>
      <c r="M816">
        <v>1</v>
      </c>
      <c r="N816">
        <v>0</v>
      </c>
      <c r="O816">
        <v>0</v>
      </c>
      <c r="P816" s="15">
        <f t="shared" si="134"/>
        <v>0</v>
      </c>
      <c r="Q816" s="15">
        <f t="shared" si="135"/>
        <v>0</v>
      </c>
      <c r="R816">
        <v>3</v>
      </c>
      <c r="S816">
        <v>1</v>
      </c>
      <c r="T816">
        <v>0</v>
      </c>
      <c r="U816">
        <v>0</v>
      </c>
      <c r="V816">
        <v>0</v>
      </c>
      <c r="W816" s="16">
        <v>20.9</v>
      </c>
      <c r="X816" s="26">
        <f t="shared" si="136"/>
        <v>0.77407407407407403</v>
      </c>
      <c r="Y816" s="4">
        <v>18.3</v>
      </c>
      <c r="Z816" s="32">
        <f t="shared" si="137"/>
        <v>0.67777777777777781</v>
      </c>
      <c r="AA816" s="4">
        <v>98.8</v>
      </c>
      <c r="AB816" s="26">
        <f t="shared" si="138"/>
        <v>3.659259259259259</v>
      </c>
      <c r="AC816" s="21">
        <f t="shared" si="139"/>
        <v>0.15627668659265587</v>
      </c>
      <c r="AD816" s="1"/>
      <c r="AE816" s="1"/>
      <c r="AF816" s="21" t="str">
        <f t="shared" si="140"/>
        <v xml:space="preserve"> </v>
      </c>
      <c r="AG816">
        <v>0</v>
      </c>
      <c r="AH816">
        <v>1</v>
      </c>
      <c r="AI816" s="42">
        <v>11</v>
      </c>
      <c r="AJ816" s="42">
        <v>9</v>
      </c>
      <c r="AK816" s="42">
        <v>2</v>
      </c>
      <c r="AL816" s="42">
        <v>9</v>
      </c>
      <c r="AM816" s="42">
        <v>5</v>
      </c>
      <c r="AN816" s="42">
        <v>0</v>
      </c>
      <c r="AO816">
        <v>8</v>
      </c>
      <c r="AP816">
        <v>11</v>
      </c>
      <c r="AQ816" s="31">
        <f t="shared" si="141"/>
        <v>0.42105263157894735</v>
      </c>
      <c r="AR816">
        <v>29.36</v>
      </c>
      <c r="AS816">
        <v>0</v>
      </c>
      <c r="AT816">
        <v>0</v>
      </c>
      <c r="AU816" s="16">
        <f t="shared" si="142"/>
        <v>-36.065573770491802</v>
      </c>
      <c r="AV816" s="4">
        <v>38.89</v>
      </c>
      <c r="AW816" s="4">
        <v>30.15</v>
      </c>
    </row>
    <row r="817" spans="1:49" x14ac:dyDescent="0.2">
      <c r="A817" s="13" t="s">
        <v>886</v>
      </c>
      <c r="B817" s="13" t="s">
        <v>2724</v>
      </c>
      <c r="C817" s="1" t="s">
        <v>584</v>
      </c>
      <c r="D817" s="13" t="s">
        <v>173</v>
      </c>
      <c r="E817" s="13">
        <v>65</v>
      </c>
      <c r="F817" s="13">
        <v>0</v>
      </c>
      <c r="G817" s="13">
        <v>0</v>
      </c>
      <c r="H817" s="40">
        <f t="shared" si="132"/>
        <v>0</v>
      </c>
      <c r="I817">
        <v>0</v>
      </c>
      <c r="J817">
        <v>0</v>
      </c>
      <c r="K817">
        <v>0</v>
      </c>
      <c r="L817" s="20">
        <f t="shared" si="133"/>
        <v>0</v>
      </c>
      <c r="M817">
        <v>3</v>
      </c>
      <c r="N817">
        <v>4</v>
      </c>
      <c r="O817">
        <v>2</v>
      </c>
      <c r="P817" s="15">
        <f t="shared" si="134"/>
        <v>0</v>
      </c>
      <c r="Q817" s="15">
        <f t="shared" si="135"/>
        <v>0</v>
      </c>
      <c r="R817">
        <v>28</v>
      </c>
      <c r="S817">
        <v>7</v>
      </c>
      <c r="T817">
        <v>6</v>
      </c>
      <c r="U817">
        <v>13</v>
      </c>
      <c r="V817">
        <v>7</v>
      </c>
      <c r="W817" s="16">
        <v>218.01666666669999</v>
      </c>
      <c r="X817" s="26">
        <f t="shared" si="136"/>
        <v>3.3541025641030768</v>
      </c>
      <c r="Y817" s="4">
        <v>228.82</v>
      </c>
      <c r="Z817" s="32">
        <f t="shared" si="137"/>
        <v>3.5203076923076924</v>
      </c>
      <c r="AA817" s="4">
        <v>165.11</v>
      </c>
      <c r="AB817" s="26">
        <f t="shared" si="138"/>
        <v>2.5401538461538462</v>
      </c>
      <c r="AC817" s="21">
        <f t="shared" si="139"/>
        <v>0.58086462061787625</v>
      </c>
      <c r="AD817" s="1"/>
      <c r="AE817" s="1"/>
      <c r="AF817" s="21" t="str">
        <f t="shared" si="140"/>
        <v xml:space="preserve"> </v>
      </c>
      <c r="AG817">
        <v>5</v>
      </c>
      <c r="AH817">
        <v>24</v>
      </c>
      <c r="AI817" s="42">
        <v>32</v>
      </c>
      <c r="AJ817" s="42">
        <v>167</v>
      </c>
      <c r="AK817" s="42">
        <v>9</v>
      </c>
      <c r="AL817" s="42">
        <v>78</v>
      </c>
      <c r="AM817" s="42">
        <v>100</v>
      </c>
      <c r="AN817" s="42">
        <v>10</v>
      </c>
      <c r="AO817">
        <v>38</v>
      </c>
      <c r="AP817">
        <v>194</v>
      </c>
      <c r="AQ817" s="31">
        <f t="shared" si="141"/>
        <v>0.16379310344827586</v>
      </c>
      <c r="AR817">
        <v>-0.28999999999999998</v>
      </c>
      <c r="AS817">
        <v>3</v>
      </c>
      <c r="AT817">
        <v>1</v>
      </c>
      <c r="AU817" s="16">
        <f t="shared" si="142"/>
        <v>-82.073245345686573</v>
      </c>
      <c r="AV817" s="4">
        <v>6.11</v>
      </c>
      <c r="AW817" s="4">
        <v>-5.3</v>
      </c>
    </row>
    <row r="818" spans="1:49" x14ac:dyDescent="0.2">
      <c r="A818" s="13" t="s">
        <v>320</v>
      </c>
      <c r="B818" s="13" t="s">
        <v>2726</v>
      </c>
      <c r="C818" s="1" t="s">
        <v>482</v>
      </c>
      <c r="D818" s="13" t="s">
        <v>146</v>
      </c>
      <c r="E818" s="13">
        <v>82</v>
      </c>
      <c r="F818" s="13">
        <v>1</v>
      </c>
      <c r="G818" s="13">
        <v>0</v>
      </c>
      <c r="H818" s="40">
        <f t="shared" si="132"/>
        <v>1</v>
      </c>
      <c r="I818">
        <v>1</v>
      </c>
      <c r="J818">
        <v>0</v>
      </c>
      <c r="K818">
        <v>0</v>
      </c>
      <c r="L818" s="20">
        <f t="shared" si="133"/>
        <v>0</v>
      </c>
      <c r="M818">
        <v>5</v>
      </c>
      <c r="N818">
        <v>3</v>
      </c>
      <c r="O818">
        <v>2</v>
      </c>
      <c r="P818" s="15">
        <f t="shared" si="134"/>
        <v>0.2</v>
      </c>
      <c r="Q818" s="15">
        <f t="shared" si="135"/>
        <v>0.1</v>
      </c>
      <c r="R818">
        <v>2</v>
      </c>
      <c r="S818">
        <v>1</v>
      </c>
      <c r="T818">
        <v>1</v>
      </c>
      <c r="U818">
        <v>0</v>
      </c>
      <c r="V818">
        <v>1</v>
      </c>
      <c r="W818" s="16">
        <v>60.183333333299998</v>
      </c>
      <c r="X818" s="26">
        <f t="shared" si="136"/>
        <v>0.73394308943048781</v>
      </c>
      <c r="Y818" s="4">
        <v>60.12</v>
      </c>
      <c r="Z818" s="32">
        <f t="shared" si="137"/>
        <v>0.73317073170731706</v>
      </c>
      <c r="AA818" s="4">
        <v>368.78</v>
      </c>
      <c r="AB818" s="26">
        <f t="shared" si="138"/>
        <v>4.4973170731707315</v>
      </c>
      <c r="AC818" s="21">
        <f t="shared" si="139"/>
        <v>0.14017253439030078</v>
      </c>
      <c r="AD818" s="13">
        <v>41</v>
      </c>
      <c r="AE818" s="13">
        <v>46</v>
      </c>
      <c r="AF818" s="21">
        <f t="shared" si="140"/>
        <v>0.47126436781609193</v>
      </c>
      <c r="AG818">
        <v>1</v>
      </c>
      <c r="AH818">
        <v>4</v>
      </c>
      <c r="AI818" s="42">
        <v>8</v>
      </c>
      <c r="AJ818" s="42">
        <v>52</v>
      </c>
      <c r="AK818" s="42">
        <v>4</v>
      </c>
      <c r="AL818" s="42">
        <v>27</v>
      </c>
      <c r="AM818" s="42">
        <v>22</v>
      </c>
      <c r="AN818" s="42">
        <v>3</v>
      </c>
      <c r="AO818">
        <v>9</v>
      </c>
      <c r="AP818">
        <v>49</v>
      </c>
      <c r="AQ818" s="31">
        <f t="shared" si="141"/>
        <v>0.15517241379310345</v>
      </c>
      <c r="AR818">
        <v>0.11</v>
      </c>
      <c r="AS818">
        <v>0</v>
      </c>
      <c r="AT818">
        <v>0</v>
      </c>
      <c r="AU818" s="16">
        <f t="shared" si="142"/>
        <v>-88.822355289421154</v>
      </c>
      <c r="AV818" s="4">
        <v>4.2300000000000004</v>
      </c>
      <c r="AW818" s="4">
        <v>-4.95</v>
      </c>
    </row>
    <row r="819" spans="1:49" x14ac:dyDescent="0.2">
      <c r="A819" s="13" t="s">
        <v>2728</v>
      </c>
      <c r="B819" s="13" t="s">
        <v>2729</v>
      </c>
      <c r="C819" s="1" t="s">
        <v>145</v>
      </c>
      <c r="D819" s="13" t="s">
        <v>146</v>
      </c>
      <c r="E819" s="13">
        <v>3</v>
      </c>
      <c r="F819" s="13">
        <v>0</v>
      </c>
      <c r="G819" s="13">
        <v>0</v>
      </c>
      <c r="H819" s="40">
        <f t="shared" si="132"/>
        <v>0</v>
      </c>
      <c r="I819">
        <v>0</v>
      </c>
      <c r="J819">
        <v>0</v>
      </c>
      <c r="K819">
        <v>0</v>
      </c>
      <c r="L819" s="20">
        <f t="shared" si="133"/>
        <v>0</v>
      </c>
      <c r="M819">
        <v>0</v>
      </c>
      <c r="N819">
        <v>0</v>
      </c>
      <c r="O819">
        <v>0</v>
      </c>
      <c r="P819" s="15">
        <f t="shared" si="134"/>
        <v>0</v>
      </c>
      <c r="Q819" s="15">
        <f t="shared" si="135"/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s="16">
        <v>0</v>
      </c>
      <c r="X819" s="26">
        <f t="shared" si="136"/>
        <v>0</v>
      </c>
      <c r="Y819" s="4">
        <v>0</v>
      </c>
      <c r="Z819" s="32">
        <f t="shared" si="137"/>
        <v>0</v>
      </c>
      <c r="AA819" s="4">
        <v>13.33</v>
      </c>
      <c r="AB819" s="26">
        <f t="shared" si="138"/>
        <v>4.4433333333333334</v>
      </c>
      <c r="AC819" s="21">
        <f t="shared" si="139"/>
        <v>0</v>
      </c>
      <c r="AD819" s="13">
        <v>0</v>
      </c>
      <c r="AE819" s="13">
        <v>0</v>
      </c>
      <c r="AF819" s="21" t="str">
        <f t="shared" si="140"/>
        <v xml:space="preserve"> </v>
      </c>
      <c r="AG819">
        <v>0</v>
      </c>
      <c r="AH819">
        <v>0</v>
      </c>
      <c r="AI819" s="42">
        <v>0</v>
      </c>
      <c r="AJ819" s="42">
        <v>0</v>
      </c>
      <c r="AK819" s="42">
        <v>0</v>
      </c>
      <c r="AL819" s="42">
        <v>0</v>
      </c>
      <c r="AM819" s="42">
        <v>0</v>
      </c>
      <c r="AN819" s="42">
        <v>0</v>
      </c>
      <c r="AO819">
        <v>0</v>
      </c>
      <c r="AP819">
        <v>0</v>
      </c>
      <c r="AQ819" s="31">
        <f t="shared" si="141"/>
        <v>0</v>
      </c>
      <c r="AR819"/>
      <c r="AS819">
        <v>0</v>
      </c>
      <c r="AT819">
        <v>0</v>
      </c>
      <c r="AU819" s="16">
        <f t="shared" si="142"/>
        <v>0</v>
      </c>
    </row>
    <row r="820" spans="1:49" x14ac:dyDescent="0.2">
      <c r="A820" s="13" t="s">
        <v>2732</v>
      </c>
      <c r="B820" s="13" t="s">
        <v>2733</v>
      </c>
      <c r="C820" s="1" t="s">
        <v>145</v>
      </c>
      <c r="D820" s="13" t="s">
        <v>173</v>
      </c>
      <c r="E820" s="13">
        <v>67</v>
      </c>
      <c r="F820" s="13">
        <v>0</v>
      </c>
      <c r="G820" s="13">
        <v>2</v>
      </c>
      <c r="H820" s="40">
        <f t="shared" si="132"/>
        <v>2</v>
      </c>
      <c r="I820">
        <v>0</v>
      </c>
      <c r="J820">
        <v>0</v>
      </c>
      <c r="K820">
        <v>2</v>
      </c>
      <c r="L820" s="20">
        <f t="shared" si="133"/>
        <v>0</v>
      </c>
      <c r="M820">
        <v>0</v>
      </c>
      <c r="N820">
        <v>1</v>
      </c>
      <c r="O820">
        <v>0</v>
      </c>
      <c r="P820" s="15">
        <f t="shared" si="134"/>
        <v>0</v>
      </c>
      <c r="Q820" s="15">
        <f t="shared" si="135"/>
        <v>0</v>
      </c>
      <c r="R820">
        <v>35</v>
      </c>
      <c r="S820">
        <v>20</v>
      </c>
      <c r="T820">
        <v>8</v>
      </c>
      <c r="U820">
        <v>3</v>
      </c>
      <c r="V820">
        <v>6</v>
      </c>
      <c r="W820" s="16">
        <v>191.23333333330001</v>
      </c>
      <c r="X820" s="26">
        <f t="shared" si="136"/>
        <v>2.8542288557208955</v>
      </c>
      <c r="Y820" s="4">
        <v>191.15</v>
      </c>
      <c r="Z820" s="32">
        <f t="shared" si="137"/>
        <v>2.8529850746268659</v>
      </c>
      <c r="AA820" s="4">
        <v>223.42</v>
      </c>
      <c r="AB820" s="26">
        <f t="shared" si="138"/>
        <v>3.3346268656716416</v>
      </c>
      <c r="AC820" s="21">
        <f t="shared" si="139"/>
        <v>0.46108015534167934</v>
      </c>
      <c r="AD820" s="1"/>
      <c r="AE820" s="1"/>
      <c r="AF820" s="21" t="str">
        <f t="shared" si="140"/>
        <v xml:space="preserve"> </v>
      </c>
      <c r="AG820">
        <v>3</v>
      </c>
      <c r="AH820">
        <v>23</v>
      </c>
      <c r="AI820" s="42">
        <v>22</v>
      </c>
      <c r="AJ820" s="42">
        <v>188</v>
      </c>
      <c r="AK820" s="42">
        <v>6</v>
      </c>
      <c r="AL820" s="42">
        <v>48</v>
      </c>
      <c r="AM820" s="42">
        <v>79</v>
      </c>
      <c r="AN820" s="42">
        <v>7</v>
      </c>
      <c r="AO820">
        <v>27</v>
      </c>
      <c r="AP820">
        <v>178</v>
      </c>
      <c r="AQ820" s="31">
        <f t="shared" si="141"/>
        <v>0.13170731707317074</v>
      </c>
      <c r="AR820">
        <v>-0.7</v>
      </c>
      <c r="AS820">
        <v>2</v>
      </c>
      <c r="AT820">
        <v>1</v>
      </c>
      <c r="AU820" s="16">
        <f t="shared" si="142"/>
        <v>-94.166884645566299</v>
      </c>
      <c r="AV820" s="4">
        <v>4.83</v>
      </c>
      <c r="AW820" s="4">
        <v>-2.2400000000000002</v>
      </c>
    </row>
    <row r="821" spans="1:49" x14ac:dyDescent="0.2">
      <c r="A821" s="13" t="s">
        <v>2736</v>
      </c>
      <c r="B821" s="13" t="s">
        <v>2737</v>
      </c>
      <c r="C821" s="1" t="s">
        <v>153</v>
      </c>
      <c r="D821" s="13" t="s">
        <v>146</v>
      </c>
      <c r="E821" s="13">
        <v>2</v>
      </c>
      <c r="F821" s="13">
        <v>0</v>
      </c>
      <c r="G821" s="13">
        <v>0</v>
      </c>
      <c r="H821" s="40">
        <f t="shared" si="132"/>
        <v>0</v>
      </c>
      <c r="I821">
        <v>0</v>
      </c>
      <c r="J821">
        <v>0</v>
      </c>
      <c r="K821">
        <v>0</v>
      </c>
      <c r="L821" s="20">
        <f t="shared" si="133"/>
        <v>0</v>
      </c>
      <c r="M821">
        <v>0</v>
      </c>
      <c r="N821">
        <v>0</v>
      </c>
      <c r="O821">
        <v>0</v>
      </c>
      <c r="P821" s="15">
        <f t="shared" si="134"/>
        <v>0</v>
      </c>
      <c r="Q821" s="15">
        <f t="shared" si="135"/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s="16">
        <v>0.45</v>
      </c>
      <c r="X821" s="26">
        <f t="shared" si="136"/>
        <v>0.22500000000000001</v>
      </c>
      <c r="Y821" s="4">
        <v>0.49</v>
      </c>
      <c r="Z821" s="32">
        <f t="shared" si="137"/>
        <v>0.245</v>
      </c>
      <c r="AA821" s="4">
        <v>8.0399999999999991</v>
      </c>
      <c r="AB821" s="26">
        <f t="shared" si="138"/>
        <v>4.0199999999999996</v>
      </c>
      <c r="AC821" s="21">
        <f t="shared" si="139"/>
        <v>5.7444314185228607E-2</v>
      </c>
      <c r="AD821" s="13">
        <v>0</v>
      </c>
      <c r="AE821" s="13">
        <v>0</v>
      </c>
      <c r="AF821" s="21" t="str">
        <f t="shared" si="140"/>
        <v xml:space="preserve"> </v>
      </c>
      <c r="AG821">
        <v>0</v>
      </c>
      <c r="AH821">
        <v>0</v>
      </c>
      <c r="AI821" s="42">
        <v>0</v>
      </c>
      <c r="AJ821" s="42">
        <v>1</v>
      </c>
      <c r="AK821" s="42">
        <v>0</v>
      </c>
      <c r="AL821" s="42">
        <v>0</v>
      </c>
      <c r="AM821" s="42">
        <v>0</v>
      </c>
      <c r="AN821" s="42">
        <v>0</v>
      </c>
      <c r="AO821">
        <v>0</v>
      </c>
      <c r="AP821">
        <v>1</v>
      </c>
      <c r="AQ821" s="31">
        <f t="shared" si="141"/>
        <v>0</v>
      </c>
      <c r="AR821">
        <v>-30</v>
      </c>
      <c r="AS821">
        <v>0</v>
      </c>
      <c r="AT821">
        <v>0</v>
      </c>
      <c r="AU821" s="16">
        <f t="shared" si="142"/>
        <v>-60</v>
      </c>
    </row>
    <row r="822" spans="1:49" x14ac:dyDescent="0.2">
      <c r="A822" s="13" t="s">
        <v>2739</v>
      </c>
      <c r="B822" s="13" t="s">
        <v>2740</v>
      </c>
      <c r="C822" s="1" t="s">
        <v>167</v>
      </c>
      <c r="D822" s="13" t="s">
        <v>503</v>
      </c>
      <c r="E822" s="13">
        <v>67</v>
      </c>
      <c r="F822" s="13">
        <v>0</v>
      </c>
      <c r="G822" s="13">
        <v>0</v>
      </c>
      <c r="H822" s="40">
        <f t="shared" si="132"/>
        <v>0</v>
      </c>
      <c r="I822">
        <v>0</v>
      </c>
      <c r="J822">
        <v>0</v>
      </c>
      <c r="K822">
        <v>0</v>
      </c>
      <c r="L822" s="20">
        <f t="shared" si="133"/>
        <v>0</v>
      </c>
      <c r="M822">
        <v>1</v>
      </c>
      <c r="N822">
        <v>0</v>
      </c>
      <c r="O822">
        <v>0</v>
      </c>
      <c r="P822" s="15">
        <f t="shared" si="134"/>
        <v>0</v>
      </c>
      <c r="Q822" s="15">
        <f t="shared" si="135"/>
        <v>0</v>
      </c>
      <c r="R822">
        <v>3</v>
      </c>
      <c r="S822">
        <v>2</v>
      </c>
      <c r="T822">
        <v>1</v>
      </c>
      <c r="U822">
        <v>0</v>
      </c>
      <c r="V822">
        <v>2</v>
      </c>
      <c r="W822" s="16">
        <v>65.583333333300004</v>
      </c>
      <c r="X822" s="26">
        <f t="shared" si="136"/>
        <v>0.9788557213925374</v>
      </c>
      <c r="Y822" s="4">
        <v>58.82</v>
      </c>
      <c r="Z822" s="32">
        <f t="shared" si="137"/>
        <v>0.87791044776119398</v>
      </c>
      <c r="AA822" s="4">
        <v>291.73</v>
      </c>
      <c r="AB822" s="26">
        <f t="shared" si="138"/>
        <v>4.3541791044776126</v>
      </c>
      <c r="AC822" s="21">
        <f t="shared" si="139"/>
        <v>0.16779346740835827</v>
      </c>
      <c r="AD822" s="13">
        <v>2</v>
      </c>
      <c r="AE822" s="13">
        <v>3</v>
      </c>
      <c r="AF822" s="21">
        <f t="shared" si="140"/>
        <v>0.4</v>
      </c>
      <c r="AG822">
        <v>0</v>
      </c>
      <c r="AH822">
        <v>9</v>
      </c>
      <c r="AI822" s="42">
        <v>4</v>
      </c>
      <c r="AJ822" s="42">
        <v>53</v>
      </c>
      <c r="AK822" s="42">
        <v>1</v>
      </c>
      <c r="AL822" s="42">
        <v>21</v>
      </c>
      <c r="AM822" s="42">
        <v>24</v>
      </c>
      <c r="AN822" s="42">
        <v>1</v>
      </c>
      <c r="AO822">
        <v>4</v>
      </c>
      <c r="AP822">
        <v>52</v>
      </c>
      <c r="AQ822" s="31">
        <f t="shared" si="141"/>
        <v>7.1428571428571425E-2</v>
      </c>
      <c r="AR822">
        <v>-3.57</v>
      </c>
      <c r="AS822">
        <v>1</v>
      </c>
      <c r="AT822">
        <v>1</v>
      </c>
      <c r="AU822" s="16">
        <f t="shared" si="142"/>
        <v>-103.02618157089425</v>
      </c>
      <c r="AV822" s="4">
        <v>14.81</v>
      </c>
      <c r="AW822" s="4">
        <v>10.94</v>
      </c>
    </row>
    <row r="823" spans="1:49" x14ac:dyDescent="0.2">
      <c r="A823" s="13" t="s">
        <v>2743</v>
      </c>
      <c r="B823" s="13" t="s">
        <v>2744</v>
      </c>
      <c r="C823" s="1" t="s">
        <v>302</v>
      </c>
      <c r="D823" s="13" t="s">
        <v>844</v>
      </c>
      <c r="E823" s="13">
        <v>63</v>
      </c>
      <c r="F823" s="13">
        <v>0</v>
      </c>
      <c r="G823" s="13">
        <v>0</v>
      </c>
      <c r="H823" s="40">
        <f t="shared" si="132"/>
        <v>0</v>
      </c>
      <c r="I823">
        <v>0</v>
      </c>
      <c r="J823">
        <v>0</v>
      </c>
      <c r="K823">
        <v>0</v>
      </c>
      <c r="L823" s="20">
        <f t="shared" si="133"/>
        <v>0</v>
      </c>
      <c r="M823">
        <v>4</v>
      </c>
      <c r="N823">
        <v>0</v>
      </c>
      <c r="O823">
        <v>2</v>
      </c>
      <c r="P823" s="15">
        <f t="shared" si="134"/>
        <v>0</v>
      </c>
      <c r="Q823" s="15">
        <f t="shared" si="135"/>
        <v>0</v>
      </c>
      <c r="R823">
        <v>7</v>
      </c>
      <c r="S823">
        <v>1</v>
      </c>
      <c r="T823">
        <v>2</v>
      </c>
      <c r="U823">
        <v>1</v>
      </c>
      <c r="V823">
        <v>2</v>
      </c>
      <c r="W823" s="16">
        <v>80.083333333300004</v>
      </c>
      <c r="X823" s="26">
        <f t="shared" si="136"/>
        <v>1.271164021163492</v>
      </c>
      <c r="Y823" s="4">
        <v>76.22</v>
      </c>
      <c r="Z823" s="32">
        <f t="shared" si="137"/>
        <v>1.2098412698412697</v>
      </c>
      <c r="AA823" s="4">
        <v>221.21</v>
      </c>
      <c r="AB823" s="26">
        <f t="shared" si="138"/>
        <v>3.5112698412698413</v>
      </c>
      <c r="AC823" s="21">
        <f t="shared" si="139"/>
        <v>0.25626197760817671</v>
      </c>
      <c r="AD823" s="13">
        <v>14</v>
      </c>
      <c r="AE823" s="13">
        <v>8</v>
      </c>
      <c r="AF823" s="21">
        <f t="shared" si="140"/>
        <v>0.63636363636363635</v>
      </c>
      <c r="AG823">
        <v>0</v>
      </c>
      <c r="AH823">
        <v>17</v>
      </c>
      <c r="AI823" s="42">
        <v>9</v>
      </c>
      <c r="AJ823" s="42">
        <v>77</v>
      </c>
      <c r="AK823" s="42">
        <v>2</v>
      </c>
      <c r="AL823" s="42">
        <v>24</v>
      </c>
      <c r="AM823" s="42">
        <v>30</v>
      </c>
      <c r="AN823" s="42">
        <v>4</v>
      </c>
      <c r="AO823">
        <v>7</v>
      </c>
      <c r="AP823">
        <v>62</v>
      </c>
      <c r="AQ823" s="31">
        <f t="shared" si="141"/>
        <v>0.10144927536231885</v>
      </c>
      <c r="AR823">
        <v>-1.42</v>
      </c>
      <c r="AS823">
        <v>0</v>
      </c>
      <c r="AT823">
        <v>2</v>
      </c>
      <c r="AU823" s="16">
        <f t="shared" si="142"/>
        <v>-104.69692993964838</v>
      </c>
      <c r="AV823" s="4">
        <v>6.78</v>
      </c>
      <c r="AW823" s="4">
        <v>0.56000000000000005</v>
      </c>
    </row>
    <row r="824" spans="1:49" x14ac:dyDescent="0.2">
      <c r="A824" s="13" t="s">
        <v>262</v>
      </c>
      <c r="B824" s="13" t="s">
        <v>2747</v>
      </c>
      <c r="C824" s="1" t="s">
        <v>206</v>
      </c>
      <c r="D824" s="13" t="s">
        <v>129</v>
      </c>
      <c r="E824" s="13">
        <v>1</v>
      </c>
      <c r="F824" s="13">
        <v>0</v>
      </c>
      <c r="G824" s="13">
        <v>0</v>
      </c>
      <c r="H824" s="40">
        <f t="shared" si="132"/>
        <v>0</v>
      </c>
      <c r="I824">
        <v>0</v>
      </c>
      <c r="J824">
        <v>0</v>
      </c>
      <c r="K824">
        <v>0</v>
      </c>
      <c r="L824" s="20">
        <f t="shared" si="133"/>
        <v>0</v>
      </c>
      <c r="M824">
        <v>0</v>
      </c>
      <c r="N824">
        <v>0</v>
      </c>
      <c r="O824">
        <v>0</v>
      </c>
      <c r="P824" s="15">
        <f t="shared" si="134"/>
        <v>0</v>
      </c>
      <c r="Q824" s="15">
        <f t="shared" si="135"/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s="16">
        <v>0</v>
      </c>
      <c r="X824" s="26">
        <f t="shared" si="136"/>
        <v>0</v>
      </c>
      <c r="Y824" s="4">
        <v>0</v>
      </c>
      <c r="Z824" s="32">
        <f t="shared" si="137"/>
        <v>0</v>
      </c>
      <c r="AA824" s="4">
        <v>8.9700000000000006</v>
      </c>
      <c r="AB824" s="26">
        <f t="shared" si="138"/>
        <v>8.9700000000000006</v>
      </c>
      <c r="AC824" s="21">
        <f t="shared" si="139"/>
        <v>0</v>
      </c>
      <c r="AD824" s="13">
        <v>0</v>
      </c>
      <c r="AE824" s="13">
        <v>0</v>
      </c>
      <c r="AF824" s="21" t="str">
        <f t="shared" si="140"/>
        <v xml:space="preserve"> </v>
      </c>
      <c r="AG824">
        <v>0</v>
      </c>
      <c r="AH824">
        <v>0</v>
      </c>
      <c r="AI824" s="42">
        <v>0</v>
      </c>
      <c r="AJ824" s="42">
        <v>0</v>
      </c>
      <c r="AK824" s="42">
        <v>0</v>
      </c>
      <c r="AL824" s="42">
        <v>0</v>
      </c>
      <c r="AM824" s="42">
        <v>0</v>
      </c>
      <c r="AN824" s="42">
        <v>0</v>
      </c>
      <c r="AO824">
        <v>0</v>
      </c>
      <c r="AP824">
        <v>0</v>
      </c>
      <c r="AQ824" s="31">
        <f t="shared" si="141"/>
        <v>0</v>
      </c>
      <c r="AR824"/>
      <c r="AS824">
        <v>0</v>
      </c>
      <c r="AT824">
        <v>0</v>
      </c>
      <c r="AU824" s="16">
        <f t="shared" si="142"/>
        <v>0</v>
      </c>
    </row>
    <row r="825" spans="1:49" x14ac:dyDescent="0.2">
      <c r="A825" s="13" t="s">
        <v>2060</v>
      </c>
      <c r="B825" s="13" t="s">
        <v>2750</v>
      </c>
      <c r="C825" s="1" t="s">
        <v>249</v>
      </c>
      <c r="D825" s="13" t="s">
        <v>129</v>
      </c>
      <c r="E825" s="13">
        <v>82</v>
      </c>
      <c r="F825" s="13">
        <v>1</v>
      </c>
      <c r="G825" s="13">
        <v>0</v>
      </c>
      <c r="H825" s="40">
        <f t="shared" si="132"/>
        <v>1</v>
      </c>
      <c r="I825">
        <v>1</v>
      </c>
      <c r="J825">
        <v>0</v>
      </c>
      <c r="K825">
        <v>0</v>
      </c>
      <c r="L825" s="20">
        <f t="shared" si="133"/>
        <v>0</v>
      </c>
      <c r="M825">
        <v>5</v>
      </c>
      <c r="N825">
        <v>1</v>
      </c>
      <c r="O825">
        <v>0</v>
      </c>
      <c r="P825" s="15">
        <f t="shared" si="134"/>
        <v>0.2</v>
      </c>
      <c r="Q825" s="15">
        <f t="shared" si="135"/>
        <v>0.16666666666666666</v>
      </c>
      <c r="R825">
        <v>2</v>
      </c>
      <c r="S825">
        <v>4</v>
      </c>
      <c r="T825">
        <v>0</v>
      </c>
      <c r="U825">
        <v>0</v>
      </c>
      <c r="V825">
        <v>0</v>
      </c>
      <c r="W825" s="16">
        <v>52.2166666667</v>
      </c>
      <c r="X825" s="26">
        <f t="shared" si="136"/>
        <v>0.63678861788658536</v>
      </c>
      <c r="Y825" s="4">
        <v>46.79</v>
      </c>
      <c r="Z825" s="32">
        <f t="shared" si="137"/>
        <v>0.57060975609756093</v>
      </c>
      <c r="AA825" s="4">
        <v>386.7</v>
      </c>
      <c r="AB825" s="26">
        <f t="shared" si="138"/>
        <v>4.7158536585365853</v>
      </c>
      <c r="AC825" s="21">
        <f t="shared" si="139"/>
        <v>0.1079378993748414</v>
      </c>
      <c r="AD825" s="13">
        <v>1</v>
      </c>
      <c r="AE825" s="13">
        <v>4</v>
      </c>
      <c r="AF825" s="21">
        <f t="shared" si="140"/>
        <v>0.2</v>
      </c>
      <c r="AG825">
        <v>1</v>
      </c>
      <c r="AH825">
        <v>5</v>
      </c>
      <c r="AI825" s="42">
        <v>12</v>
      </c>
      <c r="AJ825" s="42">
        <v>48</v>
      </c>
      <c r="AK825" s="42">
        <v>1</v>
      </c>
      <c r="AL825" s="42">
        <v>22</v>
      </c>
      <c r="AM825" s="42">
        <v>17</v>
      </c>
      <c r="AN825" s="42">
        <v>0</v>
      </c>
      <c r="AO825">
        <v>8</v>
      </c>
      <c r="AP825">
        <v>56</v>
      </c>
      <c r="AQ825" s="31">
        <f t="shared" si="141"/>
        <v>0.125</v>
      </c>
      <c r="AR825">
        <v>-1.47</v>
      </c>
      <c r="AS825">
        <v>0</v>
      </c>
      <c r="AT825">
        <v>0</v>
      </c>
      <c r="AU825" s="16">
        <f t="shared" si="142"/>
        <v>-100.021372088053</v>
      </c>
      <c r="AV825" s="4">
        <v>36.36</v>
      </c>
      <c r="AW825" s="4">
        <v>31.41</v>
      </c>
    </row>
    <row r="826" spans="1:49" x14ac:dyDescent="0.2">
      <c r="A826" s="13" t="s">
        <v>856</v>
      </c>
      <c r="B826" s="13" t="s">
        <v>2750</v>
      </c>
      <c r="C826" s="1" t="s">
        <v>322</v>
      </c>
      <c r="D826" s="13" t="s">
        <v>173</v>
      </c>
      <c r="E826" s="13">
        <v>18</v>
      </c>
      <c r="F826" s="13">
        <v>0</v>
      </c>
      <c r="G826" s="13">
        <v>0</v>
      </c>
      <c r="H826" s="40">
        <f t="shared" si="132"/>
        <v>0</v>
      </c>
      <c r="I826">
        <v>0</v>
      </c>
      <c r="J826">
        <v>0</v>
      </c>
      <c r="K826">
        <v>0</v>
      </c>
      <c r="L826" s="20">
        <f t="shared" si="133"/>
        <v>0</v>
      </c>
      <c r="M826">
        <v>0</v>
      </c>
      <c r="N826">
        <v>0</v>
      </c>
      <c r="O826">
        <v>0</v>
      </c>
      <c r="P826" s="15">
        <f t="shared" si="134"/>
        <v>0</v>
      </c>
      <c r="Q826" s="15">
        <f t="shared" si="135"/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s="16">
        <v>3.0333333332999999</v>
      </c>
      <c r="X826" s="26">
        <f t="shared" si="136"/>
        <v>0.16851851851666666</v>
      </c>
      <c r="Y826" s="4">
        <v>3.57</v>
      </c>
      <c r="Z826" s="32">
        <f t="shared" si="137"/>
        <v>0.19833333333333333</v>
      </c>
      <c r="AA826" s="4">
        <v>87.38</v>
      </c>
      <c r="AB826" s="26">
        <f t="shared" si="138"/>
        <v>4.8544444444444439</v>
      </c>
      <c r="AC826" s="21">
        <f t="shared" si="139"/>
        <v>3.9252336448598137E-2</v>
      </c>
      <c r="AD826" s="1"/>
      <c r="AE826" s="1"/>
      <c r="AF826" s="21" t="str">
        <f t="shared" si="140"/>
        <v xml:space="preserve"> </v>
      </c>
      <c r="AG826">
        <v>0</v>
      </c>
      <c r="AH826">
        <v>0</v>
      </c>
      <c r="AI826" s="42">
        <v>1</v>
      </c>
      <c r="AJ826" s="42">
        <v>2</v>
      </c>
      <c r="AK826" s="42">
        <v>0</v>
      </c>
      <c r="AL826" s="42">
        <v>3</v>
      </c>
      <c r="AM826" s="42">
        <v>0</v>
      </c>
      <c r="AN826" s="42">
        <v>0</v>
      </c>
      <c r="AO826">
        <v>0</v>
      </c>
      <c r="AP826">
        <v>2</v>
      </c>
      <c r="AQ826" s="31">
        <f t="shared" si="141"/>
        <v>0</v>
      </c>
      <c r="AR826">
        <v>-16.670000000000002</v>
      </c>
      <c r="AS826">
        <v>0</v>
      </c>
      <c r="AT826">
        <v>0</v>
      </c>
      <c r="AU826" s="16">
        <f t="shared" si="142"/>
        <v>-67.226890756302524</v>
      </c>
      <c r="AV826" s="4">
        <v>66.67</v>
      </c>
      <c r="AW826" s="4">
        <v>63.73</v>
      </c>
    </row>
    <row r="827" spans="1:49" x14ac:dyDescent="0.2">
      <c r="A827" s="13" t="s">
        <v>591</v>
      </c>
      <c r="B827" s="13" t="s">
        <v>2754</v>
      </c>
      <c r="C827" s="1" t="s">
        <v>167</v>
      </c>
      <c r="D827" s="13" t="s">
        <v>146</v>
      </c>
      <c r="E827" s="13">
        <v>72</v>
      </c>
      <c r="F827" s="13">
        <v>0</v>
      </c>
      <c r="G827" s="13">
        <v>0</v>
      </c>
      <c r="H827" s="40">
        <f t="shared" si="132"/>
        <v>0</v>
      </c>
      <c r="I827">
        <v>0</v>
      </c>
      <c r="J827">
        <v>0</v>
      </c>
      <c r="K827">
        <v>0</v>
      </c>
      <c r="L827" s="20">
        <f t="shared" si="133"/>
        <v>0</v>
      </c>
      <c r="M827">
        <v>2</v>
      </c>
      <c r="N827">
        <v>2</v>
      </c>
      <c r="O827">
        <v>1</v>
      </c>
      <c r="P827" s="15">
        <f t="shared" si="134"/>
        <v>0</v>
      </c>
      <c r="Q827" s="15">
        <f t="shared" si="135"/>
        <v>0</v>
      </c>
      <c r="R827">
        <v>10</v>
      </c>
      <c r="S827">
        <v>5</v>
      </c>
      <c r="T827">
        <v>3</v>
      </c>
      <c r="U827">
        <v>1</v>
      </c>
      <c r="V827">
        <v>6</v>
      </c>
      <c r="W827" s="16">
        <v>121.85</v>
      </c>
      <c r="X827" s="26">
        <f t="shared" si="136"/>
        <v>1.692361111111111</v>
      </c>
      <c r="Y827" s="4">
        <v>117.43</v>
      </c>
      <c r="Z827" s="32">
        <f t="shared" si="137"/>
        <v>1.6309722222222223</v>
      </c>
      <c r="AA827" s="4">
        <v>273.37</v>
      </c>
      <c r="AB827" s="26">
        <f t="shared" si="138"/>
        <v>3.7968055555555558</v>
      </c>
      <c r="AC827" s="21">
        <f t="shared" si="139"/>
        <v>0.3004861821903787</v>
      </c>
      <c r="AD827" s="13">
        <v>4</v>
      </c>
      <c r="AE827" s="13">
        <v>5</v>
      </c>
      <c r="AF827" s="21">
        <f t="shared" si="140"/>
        <v>0.44444444444444442</v>
      </c>
      <c r="AG827">
        <v>1</v>
      </c>
      <c r="AH827">
        <v>10</v>
      </c>
      <c r="AI827" s="42">
        <v>10</v>
      </c>
      <c r="AJ827" s="42">
        <v>79</v>
      </c>
      <c r="AK827" s="42">
        <v>5</v>
      </c>
      <c r="AL827" s="42">
        <v>52</v>
      </c>
      <c r="AM827" s="42">
        <v>50</v>
      </c>
      <c r="AN827" s="42">
        <v>3</v>
      </c>
      <c r="AO827">
        <v>9</v>
      </c>
      <c r="AP827">
        <v>84</v>
      </c>
      <c r="AQ827" s="31">
        <f t="shared" si="141"/>
        <v>9.6774193548387094E-2</v>
      </c>
      <c r="AR827">
        <v>-0.17</v>
      </c>
      <c r="AS827">
        <v>4</v>
      </c>
      <c r="AT827">
        <v>1</v>
      </c>
      <c r="AU827" s="16">
        <f t="shared" si="142"/>
        <v>-87.882142553010297</v>
      </c>
      <c r="AV827" s="4">
        <v>6.12</v>
      </c>
      <c r="AW827" s="4">
        <v>1.97</v>
      </c>
    </row>
    <row r="828" spans="1:49" x14ac:dyDescent="0.2">
      <c r="A828" s="13" t="s">
        <v>1461</v>
      </c>
      <c r="B828" s="13" t="s">
        <v>2756</v>
      </c>
      <c r="C828" s="1" t="s">
        <v>292</v>
      </c>
      <c r="D828" s="13" t="s">
        <v>129</v>
      </c>
      <c r="E828" s="13">
        <v>80</v>
      </c>
      <c r="F828" s="13">
        <v>0</v>
      </c>
      <c r="G828" s="13">
        <v>0</v>
      </c>
      <c r="H828" s="40">
        <f t="shared" si="132"/>
        <v>0</v>
      </c>
      <c r="I828">
        <v>0</v>
      </c>
      <c r="J828">
        <v>0</v>
      </c>
      <c r="K828">
        <v>0</v>
      </c>
      <c r="L828" s="20">
        <f t="shared" si="133"/>
        <v>0</v>
      </c>
      <c r="M828">
        <v>0</v>
      </c>
      <c r="N828">
        <v>0</v>
      </c>
      <c r="O828">
        <v>0</v>
      </c>
      <c r="P828" s="15">
        <f t="shared" si="134"/>
        <v>0</v>
      </c>
      <c r="Q828" s="15">
        <f t="shared" si="135"/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s="16">
        <v>1</v>
      </c>
      <c r="X828" s="26">
        <f t="shared" si="136"/>
        <v>1.2500000000000001E-2</v>
      </c>
      <c r="Y828" s="4">
        <v>0.68</v>
      </c>
      <c r="Z828" s="32">
        <f t="shared" si="137"/>
        <v>8.5000000000000006E-3</v>
      </c>
      <c r="AA828" s="4">
        <v>376.48</v>
      </c>
      <c r="AB828" s="26">
        <f t="shared" si="138"/>
        <v>4.7060000000000004</v>
      </c>
      <c r="AC828" s="21">
        <f t="shared" si="139"/>
        <v>1.8029483508325379E-3</v>
      </c>
      <c r="AD828" s="13">
        <v>0</v>
      </c>
      <c r="AE828" s="13">
        <v>0</v>
      </c>
      <c r="AF828" s="21" t="str">
        <f t="shared" si="140"/>
        <v xml:space="preserve"> </v>
      </c>
      <c r="AG828">
        <v>0</v>
      </c>
      <c r="AH828">
        <v>0</v>
      </c>
      <c r="AI828" s="42">
        <v>0</v>
      </c>
      <c r="AJ828" s="42">
        <v>0</v>
      </c>
      <c r="AK828" s="42">
        <v>0</v>
      </c>
      <c r="AL828" s="42">
        <v>1</v>
      </c>
      <c r="AM828" s="42">
        <v>0</v>
      </c>
      <c r="AN828" s="42">
        <v>0</v>
      </c>
      <c r="AO828">
        <v>0</v>
      </c>
      <c r="AP828">
        <v>0</v>
      </c>
      <c r="AQ828" s="31">
        <f t="shared" si="141"/>
        <v>0</v>
      </c>
      <c r="AR828"/>
      <c r="AS828">
        <v>0</v>
      </c>
      <c r="AT828">
        <v>1</v>
      </c>
      <c r="AU828" s="16">
        <f t="shared" si="142"/>
        <v>-60</v>
      </c>
    </row>
    <row r="829" spans="1:49" x14ac:dyDescent="0.2">
      <c r="A829" s="13" t="s">
        <v>2416</v>
      </c>
      <c r="B829" s="13" t="s">
        <v>2760</v>
      </c>
      <c r="C829" s="1" t="s">
        <v>238</v>
      </c>
      <c r="D829" s="13" t="s">
        <v>146</v>
      </c>
      <c r="E829" s="13">
        <v>28</v>
      </c>
      <c r="F829" s="13">
        <v>0</v>
      </c>
      <c r="G829" s="13">
        <v>0</v>
      </c>
      <c r="H829" s="40">
        <f t="shared" si="132"/>
        <v>0</v>
      </c>
      <c r="I829">
        <v>0</v>
      </c>
      <c r="J829">
        <v>0</v>
      </c>
      <c r="K829">
        <v>0</v>
      </c>
      <c r="L829" s="20">
        <f t="shared" si="133"/>
        <v>0</v>
      </c>
      <c r="M829">
        <v>0</v>
      </c>
      <c r="N829">
        <v>0</v>
      </c>
      <c r="O829">
        <v>0</v>
      </c>
      <c r="P829" s="15">
        <f t="shared" si="134"/>
        <v>0</v>
      </c>
      <c r="Q829" s="15">
        <f t="shared" si="135"/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s="16">
        <v>0</v>
      </c>
      <c r="X829" s="26">
        <f t="shared" si="136"/>
        <v>0</v>
      </c>
      <c r="Y829" s="4">
        <v>0</v>
      </c>
      <c r="Z829" s="32">
        <f t="shared" si="137"/>
        <v>0</v>
      </c>
      <c r="AA829" s="4">
        <v>120.47</v>
      </c>
      <c r="AB829" s="26">
        <f t="shared" si="138"/>
        <v>4.3025000000000002</v>
      </c>
      <c r="AC829" s="21">
        <f t="shared" si="139"/>
        <v>0</v>
      </c>
      <c r="AD829" s="13">
        <v>0</v>
      </c>
      <c r="AE829" s="13">
        <v>0</v>
      </c>
      <c r="AF829" s="21" t="str">
        <f t="shared" si="140"/>
        <v xml:space="preserve"> </v>
      </c>
      <c r="AG829">
        <v>0</v>
      </c>
      <c r="AH829">
        <v>0</v>
      </c>
      <c r="AI829" s="42">
        <v>0</v>
      </c>
      <c r="AJ829" s="42">
        <v>0</v>
      </c>
      <c r="AK829" s="42">
        <v>0</v>
      </c>
      <c r="AL829" s="42">
        <v>0</v>
      </c>
      <c r="AM829" s="42">
        <v>0</v>
      </c>
      <c r="AN829" s="42">
        <v>0</v>
      </c>
      <c r="AO829">
        <v>0</v>
      </c>
      <c r="AP829">
        <v>0</v>
      </c>
      <c r="AQ829" s="31">
        <f t="shared" si="141"/>
        <v>0</v>
      </c>
      <c r="AR829"/>
      <c r="AS829">
        <v>0</v>
      </c>
      <c r="AT829">
        <v>0</v>
      </c>
      <c r="AU829" s="16">
        <f t="shared" si="142"/>
        <v>0</v>
      </c>
    </row>
    <row r="830" spans="1:49" x14ac:dyDescent="0.2">
      <c r="A830" s="13" t="s">
        <v>2762</v>
      </c>
      <c r="B830" s="13" t="s">
        <v>2763</v>
      </c>
      <c r="C830" s="1" t="s">
        <v>334</v>
      </c>
      <c r="D830" s="13" t="s">
        <v>173</v>
      </c>
      <c r="E830" s="13">
        <v>67</v>
      </c>
      <c r="F830" s="13">
        <v>1</v>
      </c>
      <c r="G830" s="13">
        <v>0</v>
      </c>
      <c r="H830" s="40">
        <f t="shared" si="132"/>
        <v>1</v>
      </c>
      <c r="I830">
        <v>1</v>
      </c>
      <c r="J830">
        <v>0</v>
      </c>
      <c r="K830">
        <v>0</v>
      </c>
      <c r="L830" s="20">
        <f t="shared" si="133"/>
        <v>0</v>
      </c>
      <c r="M830">
        <v>5</v>
      </c>
      <c r="N830">
        <v>1</v>
      </c>
      <c r="O830">
        <v>2</v>
      </c>
      <c r="P830" s="15">
        <f t="shared" si="134"/>
        <v>0.2</v>
      </c>
      <c r="Q830" s="15">
        <f t="shared" si="135"/>
        <v>0.125</v>
      </c>
      <c r="R830">
        <v>21</v>
      </c>
      <c r="S830">
        <v>13</v>
      </c>
      <c r="T830">
        <v>4</v>
      </c>
      <c r="U830">
        <v>5</v>
      </c>
      <c r="V830">
        <v>2</v>
      </c>
      <c r="W830" s="16">
        <v>118.95</v>
      </c>
      <c r="X830" s="26">
        <f t="shared" si="136"/>
        <v>1.7753731343283583</v>
      </c>
      <c r="Y830" s="4">
        <v>116.03</v>
      </c>
      <c r="Z830" s="32">
        <f t="shared" si="137"/>
        <v>1.7317910447761193</v>
      </c>
      <c r="AA830" s="4">
        <v>232.61</v>
      </c>
      <c r="AB830" s="26">
        <f t="shared" si="138"/>
        <v>3.4717910447761198</v>
      </c>
      <c r="AC830" s="21">
        <f t="shared" si="139"/>
        <v>0.33280748049564013</v>
      </c>
      <c r="AD830" s="1"/>
      <c r="AE830" s="1"/>
      <c r="AF830" s="21" t="str">
        <f t="shared" si="140"/>
        <v xml:space="preserve"> </v>
      </c>
      <c r="AG830">
        <v>3</v>
      </c>
      <c r="AH830">
        <v>16</v>
      </c>
      <c r="AI830" s="42">
        <v>17</v>
      </c>
      <c r="AJ830" s="42">
        <v>84</v>
      </c>
      <c r="AK830" s="42">
        <v>7</v>
      </c>
      <c r="AL830" s="42">
        <v>31</v>
      </c>
      <c r="AM830" s="42">
        <v>55</v>
      </c>
      <c r="AN830" s="42">
        <v>4</v>
      </c>
      <c r="AO830">
        <v>18</v>
      </c>
      <c r="AP830">
        <v>86</v>
      </c>
      <c r="AQ830" s="31">
        <f t="shared" si="141"/>
        <v>0.17307692307692307</v>
      </c>
      <c r="AR830">
        <v>-6.57</v>
      </c>
      <c r="AS830">
        <v>1</v>
      </c>
      <c r="AT830">
        <v>0</v>
      </c>
      <c r="AU830" s="16">
        <f t="shared" si="142"/>
        <v>-80.151684909075243</v>
      </c>
      <c r="AV830" s="4">
        <v>6.61</v>
      </c>
      <c r="AW830" s="4">
        <v>-5.24</v>
      </c>
    </row>
    <row r="831" spans="1:49" x14ac:dyDescent="0.2">
      <c r="A831" s="13" t="s">
        <v>2367</v>
      </c>
      <c r="B831" s="13" t="s">
        <v>2766</v>
      </c>
      <c r="C831" s="1" t="s">
        <v>292</v>
      </c>
      <c r="D831" s="13" t="s">
        <v>129</v>
      </c>
      <c r="E831" s="13">
        <v>12</v>
      </c>
      <c r="F831" s="13">
        <v>0</v>
      </c>
      <c r="G831" s="13">
        <v>0</v>
      </c>
      <c r="H831" s="40">
        <f t="shared" si="132"/>
        <v>0</v>
      </c>
      <c r="I831">
        <v>0</v>
      </c>
      <c r="J831">
        <v>0</v>
      </c>
      <c r="K831">
        <v>0</v>
      </c>
      <c r="L831" s="20">
        <f t="shared" si="133"/>
        <v>0</v>
      </c>
      <c r="M831">
        <v>1</v>
      </c>
      <c r="N831">
        <v>0</v>
      </c>
      <c r="O831">
        <v>0</v>
      </c>
      <c r="P831" s="15">
        <f t="shared" si="134"/>
        <v>0</v>
      </c>
      <c r="Q831" s="15">
        <f t="shared" si="135"/>
        <v>0</v>
      </c>
      <c r="R831">
        <v>2</v>
      </c>
      <c r="S831">
        <v>0</v>
      </c>
      <c r="T831">
        <v>1</v>
      </c>
      <c r="U831">
        <v>0</v>
      </c>
      <c r="V831">
        <v>0</v>
      </c>
      <c r="W831" s="16">
        <v>15.45</v>
      </c>
      <c r="X831" s="26">
        <f t="shared" si="136"/>
        <v>1.2874999999999999</v>
      </c>
      <c r="Y831" s="4">
        <v>12.89</v>
      </c>
      <c r="Z831" s="32">
        <f t="shared" si="137"/>
        <v>1.0741666666666667</v>
      </c>
      <c r="AA831" s="4">
        <v>47.85</v>
      </c>
      <c r="AB831" s="26">
        <f t="shared" si="138"/>
        <v>3.9875000000000003</v>
      </c>
      <c r="AC831" s="21">
        <f t="shared" si="139"/>
        <v>0.21221600263417845</v>
      </c>
      <c r="AD831" s="13">
        <v>0</v>
      </c>
      <c r="AE831" s="13">
        <v>0</v>
      </c>
      <c r="AF831" s="21" t="str">
        <f t="shared" si="140"/>
        <v xml:space="preserve"> </v>
      </c>
      <c r="AG831">
        <v>1</v>
      </c>
      <c r="AH831">
        <v>2</v>
      </c>
      <c r="AI831" s="42">
        <v>1</v>
      </c>
      <c r="AJ831" s="42">
        <v>8</v>
      </c>
      <c r="AK831" s="42">
        <v>1</v>
      </c>
      <c r="AL831" s="42">
        <v>4</v>
      </c>
      <c r="AM831" s="42">
        <v>12</v>
      </c>
      <c r="AN831" s="42">
        <v>0</v>
      </c>
      <c r="AO831">
        <v>1</v>
      </c>
      <c r="AP831">
        <v>15</v>
      </c>
      <c r="AQ831" s="31">
        <f t="shared" si="141"/>
        <v>6.25E-2</v>
      </c>
      <c r="AR831">
        <v>-9.1300000000000008</v>
      </c>
      <c r="AS831">
        <v>1</v>
      </c>
      <c r="AT831">
        <v>1</v>
      </c>
      <c r="AU831" s="16">
        <f t="shared" si="142"/>
        <v>-107.05973622963538</v>
      </c>
      <c r="AV831" s="4">
        <v>0</v>
      </c>
      <c r="AW831" s="4">
        <v>-3.92</v>
      </c>
    </row>
    <row r="832" spans="1:49" x14ac:dyDescent="0.2">
      <c r="A832" s="13" t="s">
        <v>2373</v>
      </c>
      <c r="B832" s="13" t="s">
        <v>2769</v>
      </c>
      <c r="C832" s="13" t="s">
        <v>322</v>
      </c>
      <c r="D832" s="13" t="s">
        <v>146</v>
      </c>
      <c r="E832" s="13">
        <v>82</v>
      </c>
      <c r="F832" s="13">
        <v>0</v>
      </c>
      <c r="G832" s="13">
        <v>0</v>
      </c>
      <c r="H832" s="40">
        <f t="shared" si="132"/>
        <v>0</v>
      </c>
      <c r="I832">
        <v>0</v>
      </c>
      <c r="J832">
        <v>0</v>
      </c>
      <c r="K832">
        <v>0</v>
      </c>
      <c r="L832" s="20">
        <f t="shared" si="133"/>
        <v>0</v>
      </c>
      <c r="M832">
        <v>3</v>
      </c>
      <c r="N832">
        <v>2</v>
      </c>
      <c r="O832">
        <v>2</v>
      </c>
      <c r="P832" s="15">
        <f t="shared" si="134"/>
        <v>0</v>
      </c>
      <c r="Q832" s="15">
        <f t="shared" si="135"/>
        <v>0</v>
      </c>
      <c r="R832">
        <v>7</v>
      </c>
      <c r="S832">
        <v>1</v>
      </c>
      <c r="T832">
        <v>1</v>
      </c>
      <c r="U832">
        <v>2</v>
      </c>
      <c r="V832">
        <v>4</v>
      </c>
      <c r="W832" s="16">
        <v>118.4166666667</v>
      </c>
      <c r="X832" s="26">
        <f t="shared" si="136"/>
        <v>1.4441056910573171</v>
      </c>
      <c r="Y832" s="4">
        <v>119.12</v>
      </c>
      <c r="Z832" s="32">
        <f t="shared" si="137"/>
        <v>1.4526829268292683</v>
      </c>
      <c r="AA832" s="4">
        <v>289.04000000000002</v>
      </c>
      <c r="AB832" s="26">
        <f t="shared" si="138"/>
        <v>3.5248780487804883</v>
      </c>
      <c r="AC832" s="21">
        <f t="shared" si="139"/>
        <v>0.29184633477067812</v>
      </c>
      <c r="AD832" s="13">
        <v>92</v>
      </c>
      <c r="AE832" s="13">
        <v>84</v>
      </c>
      <c r="AF832" s="21">
        <f t="shared" si="140"/>
        <v>0.52272727272727271</v>
      </c>
      <c r="AG832">
        <v>0</v>
      </c>
      <c r="AH832">
        <v>21</v>
      </c>
      <c r="AI832" s="42">
        <v>14</v>
      </c>
      <c r="AJ832" s="42">
        <v>106</v>
      </c>
      <c r="AK832" s="42">
        <v>2</v>
      </c>
      <c r="AL832" s="42">
        <v>47</v>
      </c>
      <c r="AM832" s="42">
        <v>56</v>
      </c>
      <c r="AN832" s="42">
        <v>4</v>
      </c>
      <c r="AO832">
        <v>9</v>
      </c>
      <c r="AP832">
        <v>114</v>
      </c>
      <c r="AQ832" s="31">
        <f t="shared" si="141"/>
        <v>7.3170731707317069E-2</v>
      </c>
      <c r="AR832">
        <v>-4.22</v>
      </c>
      <c r="AS832">
        <v>0</v>
      </c>
      <c r="AT832">
        <v>0</v>
      </c>
      <c r="AU832" s="16">
        <f t="shared" si="142"/>
        <v>-105.77568838146406</v>
      </c>
      <c r="AV832" s="4">
        <v>4.67</v>
      </c>
      <c r="AW832" s="4">
        <v>-3.89</v>
      </c>
    </row>
    <row r="833" spans="1:49" x14ac:dyDescent="0.2">
      <c r="A833" s="13" t="s">
        <v>1799</v>
      </c>
      <c r="B833" s="13" t="s">
        <v>2771</v>
      </c>
      <c r="C833" s="1" t="s">
        <v>322</v>
      </c>
      <c r="D833" s="13" t="s">
        <v>844</v>
      </c>
      <c r="E833" s="13">
        <v>61</v>
      </c>
      <c r="F833" s="13">
        <v>0</v>
      </c>
      <c r="G833" s="13">
        <v>0</v>
      </c>
      <c r="H833" s="40">
        <f t="shared" si="132"/>
        <v>0</v>
      </c>
      <c r="I833">
        <v>0</v>
      </c>
      <c r="J833">
        <v>0</v>
      </c>
      <c r="K833">
        <v>0</v>
      </c>
      <c r="L833" s="20">
        <f t="shared" si="133"/>
        <v>0</v>
      </c>
      <c r="M833">
        <v>1</v>
      </c>
      <c r="N833">
        <v>1</v>
      </c>
      <c r="O833">
        <v>0</v>
      </c>
      <c r="P833" s="15">
        <f t="shared" si="134"/>
        <v>0</v>
      </c>
      <c r="Q833" s="15">
        <f t="shared" si="135"/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 s="16">
        <v>6.5166666666999999</v>
      </c>
      <c r="X833" s="26">
        <f t="shared" si="136"/>
        <v>0.10683060109344263</v>
      </c>
      <c r="Y833" s="4">
        <v>5.28</v>
      </c>
      <c r="Z833" s="32">
        <f t="shared" si="137"/>
        <v>8.6557377049180331E-2</v>
      </c>
      <c r="AA833" s="4">
        <v>255.21</v>
      </c>
      <c r="AB833" s="26">
        <f t="shared" si="138"/>
        <v>4.183770491803279</v>
      </c>
      <c r="AC833" s="21">
        <f t="shared" si="139"/>
        <v>2.0269492111021536E-2</v>
      </c>
      <c r="AD833" s="13">
        <v>0</v>
      </c>
      <c r="AE833" s="13">
        <v>0</v>
      </c>
      <c r="AF833" s="21" t="str">
        <f t="shared" si="140"/>
        <v xml:space="preserve"> </v>
      </c>
      <c r="AG833">
        <v>0</v>
      </c>
      <c r="AH833">
        <v>1</v>
      </c>
      <c r="AI833" s="42">
        <v>1</v>
      </c>
      <c r="AJ833" s="42">
        <v>4</v>
      </c>
      <c r="AK833" s="42">
        <v>1</v>
      </c>
      <c r="AL833" s="42">
        <v>4</v>
      </c>
      <c r="AM833" s="42">
        <v>1</v>
      </c>
      <c r="AN833" s="42">
        <v>0</v>
      </c>
      <c r="AO833">
        <v>1</v>
      </c>
      <c r="AP833">
        <v>6</v>
      </c>
      <c r="AQ833" s="31">
        <f t="shared" si="141"/>
        <v>0.14285714285714285</v>
      </c>
      <c r="AR833">
        <v>0</v>
      </c>
      <c r="AS833">
        <v>1</v>
      </c>
      <c r="AT833">
        <v>3</v>
      </c>
      <c r="AU833" s="16">
        <f t="shared" si="142"/>
        <v>-90.909090909090907</v>
      </c>
      <c r="AV833" s="4">
        <v>0</v>
      </c>
      <c r="AW833" s="4">
        <v>-5.68</v>
      </c>
    </row>
    <row r="834" spans="1:49" x14ac:dyDescent="0.2">
      <c r="A834" s="13" t="s">
        <v>2773</v>
      </c>
      <c r="B834" s="13" t="s">
        <v>2774</v>
      </c>
      <c r="C834" s="1" t="s">
        <v>409</v>
      </c>
      <c r="D834" s="13" t="s">
        <v>154</v>
      </c>
      <c r="E834" s="13">
        <v>75</v>
      </c>
      <c r="F834" s="13">
        <v>0</v>
      </c>
      <c r="G834" s="13">
        <v>0</v>
      </c>
      <c r="H834" s="40">
        <f t="shared" ref="H834:H897" si="143">F834+G834</f>
        <v>0</v>
      </c>
      <c r="I834">
        <v>0</v>
      </c>
      <c r="J834">
        <v>0</v>
      </c>
      <c r="K834">
        <v>0</v>
      </c>
      <c r="L834" s="20">
        <f t="shared" ref="L834:L883" si="144">IF(AG834&gt;0,J834/(AG834/(AG834+AI834)),0)</f>
        <v>0</v>
      </c>
      <c r="M834">
        <v>0</v>
      </c>
      <c r="N834">
        <v>0</v>
      </c>
      <c r="O834">
        <v>0</v>
      </c>
      <c r="P834" s="15">
        <f t="shared" ref="P834:P883" si="145">IF(M834&gt;0,F834/M834,0)</f>
        <v>0</v>
      </c>
      <c r="Q834" s="15">
        <f t="shared" ref="Q834:Q883" si="146">IF(SUM(M834:O834)&gt;0,F834/SUM(M834:O834),0)</f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s="16">
        <v>1.1833333333</v>
      </c>
      <c r="X834" s="26">
        <f t="shared" ref="X834:X897" si="147">W834/E834</f>
        <v>1.5777777777333333E-2</v>
      </c>
      <c r="Y834" s="4">
        <v>0.79</v>
      </c>
      <c r="Z834" s="32">
        <f t="shared" ref="Z834:Z897" si="148">Y834/E834</f>
        <v>1.0533333333333334E-2</v>
      </c>
      <c r="AA834" s="4">
        <v>408.41</v>
      </c>
      <c r="AB834" s="26">
        <f t="shared" ref="AB834:AB897" si="149">AA834/E834</f>
        <v>5.4454666666666673</v>
      </c>
      <c r="AC834" s="21">
        <f t="shared" ref="AC834:AC897" si="150">IF(Z834&gt;0,Z834/(Z834+AB834),0)</f>
        <v>1.930596285434995E-3</v>
      </c>
      <c r="AD834" s="13">
        <v>1</v>
      </c>
      <c r="AE834" s="13">
        <v>0</v>
      </c>
      <c r="AF834" s="21">
        <f t="shared" ref="AF834:AF897" si="151">IF((AD834+AE834)&gt;0,AD834/(AD834+AE834)," ")</f>
        <v>1</v>
      </c>
      <c r="AG834">
        <v>0</v>
      </c>
      <c r="AH834">
        <v>1</v>
      </c>
      <c r="AI834" s="42">
        <v>0</v>
      </c>
      <c r="AJ834" s="42">
        <v>1</v>
      </c>
      <c r="AK834" s="42">
        <v>0</v>
      </c>
      <c r="AL834" s="42">
        <v>0</v>
      </c>
      <c r="AM834" s="42">
        <v>0</v>
      </c>
      <c r="AN834" s="42">
        <v>0</v>
      </c>
      <c r="AO834">
        <v>0</v>
      </c>
      <c r="AP834">
        <v>1</v>
      </c>
      <c r="AQ834" s="31">
        <f t="shared" ref="AQ834:AQ897" si="152">AO834/MAX(1,AO834+AP834)</f>
        <v>0</v>
      </c>
      <c r="AR834">
        <v>-16.760000000000002</v>
      </c>
      <c r="AS834">
        <v>0</v>
      </c>
      <c r="AT834">
        <v>0</v>
      </c>
      <c r="AU834" s="16">
        <f t="shared" ref="AU834:AU883" si="153">((AG834+AI834+AK834+AN834)-(AH834+AJ834+AL834+AM834))/MAX(1,Y834)*60</f>
        <v>-120</v>
      </c>
    </row>
    <row r="835" spans="1:49" x14ac:dyDescent="0.2">
      <c r="A835" s="13" t="s">
        <v>1115</v>
      </c>
      <c r="B835" s="13" t="s">
        <v>2776</v>
      </c>
      <c r="C835" s="1" t="s">
        <v>162</v>
      </c>
      <c r="D835" s="13" t="s">
        <v>146</v>
      </c>
      <c r="E835" s="13">
        <v>7</v>
      </c>
      <c r="F835" s="13">
        <v>0</v>
      </c>
      <c r="G835" s="13">
        <v>0</v>
      </c>
      <c r="H835" s="40">
        <f t="shared" si="143"/>
        <v>0</v>
      </c>
      <c r="I835">
        <v>0</v>
      </c>
      <c r="J835">
        <v>0</v>
      </c>
      <c r="K835">
        <v>0</v>
      </c>
      <c r="L835" s="20">
        <f t="shared" si="144"/>
        <v>0</v>
      </c>
      <c r="M835">
        <v>0</v>
      </c>
      <c r="N835">
        <v>0</v>
      </c>
      <c r="O835">
        <v>0</v>
      </c>
      <c r="P835" s="15">
        <f t="shared" si="145"/>
        <v>0</v>
      </c>
      <c r="Q835" s="15">
        <f t="shared" si="146"/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s="16">
        <v>0</v>
      </c>
      <c r="X835" s="26">
        <f t="shared" si="147"/>
        <v>0</v>
      </c>
      <c r="Y835" s="4">
        <v>0</v>
      </c>
      <c r="Z835" s="32">
        <f t="shared" si="148"/>
        <v>0</v>
      </c>
      <c r="AA835" s="4">
        <v>30.71</v>
      </c>
      <c r="AB835" s="26">
        <f t="shared" si="149"/>
        <v>4.387142857142857</v>
      </c>
      <c r="AC835" s="21">
        <f t="shared" si="150"/>
        <v>0</v>
      </c>
      <c r="AD835" s="13">
        <v>0</v>
      </c>
      <c r="AE835" s="13">
        <v>0</v>
      </c>
      <c r="AF835" s="21" t="str">
        <f t="shared" si="151"/>
        <v xml:space="preserve"> </v>
      </c>
      <c r="AG835">
        <v>0</v>
      </c>
      <c r="AH835">
        <v>0</v>
      </c>
      <c r="AI835" s="42">
        <v>0</v>
      </c>
      <c r="AJ835" s="42">
        <v>0</v>
      </c>
      <c r="AK835" s="42">
        <v>0</v>
      </c>
      <c r="AL835" s="42">
        <v>0</v>
      </c>
      <c r="AM835" s="42">
        <v>0</v>
      </c>
      <c r="AN835" s="42">
        <v>0</v>
      </c>
      <c r="AO835">
        <v>0</v>
      </c>
      <c r="AP835">
        <v>0</v>
      </c>
      <c r="AQ835" s="31">
        <f t="shared" si="152"/>
        <v>0</v>
      </c>
      <c r="AR835"/>
      <c r="AS835">
        <v>0</v>
      </c>
      <c r="AT835">
        <v>0</v>
      </c>
      <c r="AU835" s="16">
        <f t="shared" si="153"/>
        <v>0</v>
      </c>
    </row>
    <row r="836" spans="1:49" x14ac:dyDescent="0.2">
      <c r="A836" s="13" t="s">
        <v>2779</v>
      </c>
      <c r="B836" s="13" t="s">
        <v>2780</v>
      </c>
      <c r="C836" s="1" t="s">
        <v>287</v>
      </c>
      <c r="D836" s="13" t="s">
        <v>173</v>
      </c>
      <c r="E836" s="13">
        <v>53</v>
      </c>
      <c r="F836" s="13">
        <v>0</v>
      </c>
      <c r="G836" s="13">
        <v>0</v>
      </c>
      <c r="H836" s="40">
        <f t="shared" si="143"/>
        <v>0</v>
      </c>
      <c r="I836">
        <v>0</v>
      </c>
      <c r="J836">
        <v>0</v>
      </c>
      <c r="K836">
        <v>0</v>
      </c>
      <c r="L836" s="20">
        <f t="shared" si="144"/>
        <v>0</v>
      </c>
      <c r="M836">
        <v>0</v>
      </c>
      <c r="N836">
        <v>1</v>
      </c>
      <c r="O836">
        <v>0</v>
      </c>
      <c r="P836" s="15">
        <f t="shared" si="145"/>
        <v>0</v>
      </c>
      <c r="Q836" s="15">
        <f t="shared" si="146"/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 s="16">
        <v>2.7833333332999999</v>
      </c>
      <c r="X836" s="26">
        <f t="shared" si="147"/>
        <v>5.2515723269811319E-2</v>
      </c>
      <c r="Y836" s="4">
        <v>3.4</v>
      </c>
      <c r="Z836" s="32">
        <f t="shared" si="148"/>
        <v>6.4150943396226415E-2</v>
      </c>
      <c r="AA836" s="4">
        <v>218.03</v>
      </c>
      <c r="AB836" s="26">
        <f t="shared" si="149"/>
        <v>4.11377358490566</v>
      </c>
      <c r="AC836" s="21">
        <f t="shared" si="150"/>
        <v>1.5354739646840988E-2</v>
      </c>
      <c r="AD836" s="1"/>
      <c r="AE836" s="1"/>
      <c r="AF836" s="21" t="str">
        <f t="shared" si="151"/>
        <v xml:space="preserve"> </v>
      </c>
      <c r="AG836">
        <v>0</v>
      </c>
      <c r="AH836">
        <v>0</v>
      </c>
      <c r="AI836" s="42">
        <v>1</v>
      </c>
      <c r="AJ836" s="42">
        <v>3</v>
      </c>
      <c r="AK836" s="42">
        <v>1</v>
      </c>
      <c r="AL836" s="42">
        <v>1</v>
      </c>
      <c r="AM836" s="42">
        <v>0</v>
      </c>
      <c r="AN836" s="42">
        <v>0</v>
      </c>
      <c r="AO836">
        <v>1</v>
      </c>
      <c r="AP836">
        <v>1</v>
      </c>
      <c r="AQ836" s="31">
        <f t="shared" si="152"/>
        <v>0.5</v>
      </c>
      <c r="AR836">
        <v>35.119999999999997</v>
      </c>
      <c r="AS836">
        <v>0</v>
      </c>
      <c r="AT836">
        <v>0</v>
      </c>
      <c r="AU836" s="16">
        <f t="shared" si="153"/>
        <v>-35.294117647058826</v>
      </c>
      <c r="AV836" s="4">
        <v>50</v>
      </c>
      <c r="AW836" s="4">
        <v>39.770000000000003</v>
      </c>
    </row>
    <row r="837" spans="1:49" x14ac:dyDescent="0.2">
      <c r="A837" s="13" t="s">
        <v>755</v>
      </c>
      <c r="B837" s="13" t="s">
        <v>2782</v>
      </c>
      <c r="C837" s="1" t="s">
        <v>446</v>
      </c>
      <c r="D837" s="13" t="s">
        <v>146</v>
      </c>
      <c r="E837" s="13">
        <v>70</v>
      </c>
      <c r="F837" s="13">
        <v>0</v>
      </c>
      <c r="G837" s="13">
        <v>0</v>
      </c>
      <c r="H837" s="40">
        <f t="shared" si="143"/>
        <v>0</v>
      </c>
      <c r="I837">
        <v>0</v>
      </c>
      <c r="J837">
        <v>0</v>
      </c>
      <c r="K837">
        <v>0</v>
      </c>
      <c r="L837" s="20">
        <f t="shared" si="144"/>
        <v>0</v>
      </c>
      <c r="M837">
        <v>3</v>
      </c>
      <c r="N837">
        <v>1</v>
      </c>
      <c r="O837">
        <v>1</v>
      </c>
      <c r="P837" s="15">
        <f t="shared" si="145"/>
        <v>0</v>
      </c>
      <c r="Q837" s="15">
        <f t="shared" si="146"/>
        <v>0</v>
      </c>
      <c r="R837">
        <v>20</v>
      </c>
      <c r="S837">
        <v>7</v>
      </c>
      <c r="T837">
        <v>1</v>
      </c>
      <c r="U837">
        <v>1</v>
      </c>
      <c r="V837">
        <v>10</v>
      </c>
      <c r="W837" s="16">
        <v>151.73333333330001</v>
      </c>
      <c r="X837" s="26">
        <f t="shared" si="147"/>
        <v>2.1676190476185715</v>
      </c>
      <c r="Y837" s="4">
        <v>155.38</v>
      </c>
      <c r="Z837" s="32">
        <f t="shared" si="148"/>
        <v>2.2197142857142858</v>
      </c>
      <c r="AA837" s="4">
        <v>236.34</v>
      </c>
      <c r="AB837" s="26">
        <f t="shared" si="149"/>
        <v>3.3762857142857143</v>
      </c>
      <c r="AC837" s="21">
        <f t="shared" si="150"/>
        <v>0.39666088022056573</v>
      </c>
      <c r="AD837" s="13">
        <v>78</v>
      </c>
      <c r="AE837" s="13">
        <v>112</v>
      </c>
      <c r="AF837" s="21">
        <f t="shared" si="151"/>
        <v>0.41052631578947368</v>
      </c>
      <c r="AG837">
        <v>0</v>
      </c>
      <c r="AH837">
        <v>26</v>
      </c>
      <c r="AI837" s="42">
        <v>11</v>
      </c>
      <c r="AJ837" s="42">
        <v>149</v>
      </c>
      <c r="AK837" s="42">
        <v>1</v>
      </c>
      <c r="AL837" s="42">
        <v>60</v>
      </c>
      <c r="AM837" s="42">
        <v>92</v>
      </c>
      <c r="AN837" s="42">
        <v>8</v>
      </c>
      <c r="AO837">
        <v>10</v>
      </c>
      <c r="AP837">
        <v>155</v>
      </c>
      <c r="AQ837" s="31">
        <f t="shared" si="152"/>
        <v>6.0606060606060608E-2</v>
      </c>
      <c r="AR837">
        <v>-2.0699999999999998</v>
      </c>
      <c r="AS837">
        <v>0</v>
      </c>
      <c r="AT837">
        <v>4</v>
      </c>
      <c r="AU837" s="16">
        <f t="shared" si="153"/>
        <v>-118.54807568541641</v>
      </c>
      <c r="AV837" s="4">
        <v>7.02</v>
      </c>
      <c r="AW837" s="4">
        <v>1.85</v>
      </c>
    </row>
    <row r="838" spans="1:49" x14ac:dyDescent="0.2">
      <c r="A838" s="13" t="s">
        <v>2784</v>
      </c>
      <c r="B838" s="13" t="s">
        <v>2785</v>
      </c>
      <c r="C838" s="1" t="s">
        <v>554</v>
      </c>
      <c r="D838" s="13" t="s">
        <v>173</v>
      </c>
      <c r="E838" s="13">
        <v>70</v>
      </c>
      <c r="F838" s="13">
        <v>0</v>
      </c>
      <c r="G838" s="13">
        <v>0</v>
      </c>
      <c r="H838" s="40">
        <f t="shared" si="143"/>
        <v>0</v>
      </c>
      <c r="I838">
        <v>0</v>
      </c>
      <c r="J838">
        <v>0</v>
      </c>
      <c r="K838">
        <v>0</v>
      </c>
      <c r="L838" s="20">
        <f t="shared" si="144"/>
        <v>0</v>
      </c>
      <c r="M838">
        <v>5</v>
      </c>
      <c r="N838">
        <v>1</v>
      </c>
      <c r="O838">
        <v>0</v>
      </c>
      <c r="P838" s="15">
        <f t="shared" si="145"/>
        <v>0</v>
      </c>
      <c r="Q838" s="15">
        <f t="shared" si="146"/>
        <v>0</v>
      </c>
      <c r="R838">
        <v>21</v>
      </c>
      <c r="S838">
        <v>2</v>
      </c>
      <c r="T838">
        <v>3</v>
      </c>
      <c r="U838">
        <v>3</v>
      </c>
      <c r="V838">
        <v>1</v>
      </c>
      <c r="W838" s="16">
        <v>167.63333333329999</v>
      </c>
      <c r="X838" s="26">
        <f t="shared" si="147"/>
        <v>2.3947619047614284</v>
      </c>
      <c r="Y838" s="4">
        <v>159.74</v>
      </c>
      <c r="Z838" s="32">
        <f t="shared" si="148"/>
        <v>2.282</v>
      </c>
      <c r="AA838" s="4">
        <v>137.83000000000001</v>
      </c>
      <c r="AB838" s="26">
        <f t="shared" si="149"/>
        <v>1.9690000000000001</v>
      </c>
      <c r="AC838" s="21">
        <f t="shared" si="150"/>
        <v>0.5368148670900964</v>
      </c>
      <c r="AD838" s="1"/>
      <c r="AE838" s="1"/>
      <c r="AF838" s="21" t="str">
        <f t="shared" si="151"/>
        <v xml:space="preserve"> </v>
      </c>
      <c r="AG838">
        <v>2</v>
      </c>
      <c r="AH838">
        <v>24</v>
      </c>
      <c r="AI838" s="42">
        <v>29</v>
      </c>
      <c r="AJ838" s="42">
        <v>129</v>
      </c>
      <c r="AK838" s="42">
        <v>9</v>
      </c>
      <c r="AL838" s="42">
        <v>59</v>
      </c>
      <c r="AM838" s="42">
        <v>75</v>
      </c>
      <c r="AN838" s="42">
        <v>1</v>
      </c>
      <c r="AO838">
        <v>22</v>
      </c>
      <c r="AP838">
        <v>136</v>
      </c>
      <c r="AQ838" s="31">
        <f t="shared" si="152"/>
        <v>0.13924050632911392</v>
      </c>
      <c r="AR838">
        <v>-6.38</v>
      </c>
      <c r="AS838">
        <v>0</v>
      </c>
      <c r="AT838">
        <v>1</v>
      </c>
      <c r="AU838" s="16">
        <f t="shared" si="153"/>
        <v>-92.400150244146744</v>
      </c>
      <c r="AV838" s="4">
        <v>5.58</v>
      </c>
      <c r="AW838" s="4">
        <v>-10.78</v>
      </c>
    </row>
    <row r="839" spans="1:49" x14ac:dyDescent="0.2">
      <c r="A839" s="13" t="s">
        <v>1746</v>
      </c>
      <c r="B839" s="13" t="s">
        <v>2787</v>
      </c>
      <c r="C839" s="1" t="s">
        <v>243</v>
      </c>
      <c r="D839" s="13" t="s">
        <v>173</v>
      </c>
      <c r="E839" s="13">
        <v>46</v>
      </c>
      <c r="F839" s="13">
        <v>0</v>
      </c>
      <c r="G839" s="13">
        <v>0</v>
      </c>
      <c r="H839" s="40">
        <f t="shared" si="143"/>
        <v>0</v>
      </c>
      <c r="I839">
        <v>0</v>
      </c>
      <c r="J839">
        <v>0</v>
      </c>
      <c r="K839">
        <v>0</v>
      </c>
      <c r="L839" s="20">
        <f t="shared" si="144"/>
        <v>0</v>
      </c>
      <c r="M839">
        <v>0</v>
      </c>
      <c r="N839">
        <v>0</v>
      </c>
      <c r="O839">
        <v>0</v>
      </c>
      <c r="P839" s="15">
        <f t="shared" si="145"/>
        <v>0</v>
      </c>
      <c r="Q839" s="15">
        <f t="shared" si="146"/>
        <v>0</v>
      </c>
      <c r="R839">
        <v>4</v>
      </c>
      <c r="S839">
        <v>6</v>
      </c>
      <c r="T839">
        <v>2</v>
      </c>
      <c r="U839">
        <v>1</v>
      </c>
      <c r="V839">
        <v>1</v>
      </c>
      <c r="W839" s="16">
        <v>50.5333333333</v>
      </c>
      <c r="X839" s="26">
        <f t="shared" si="147"/>
        <v>1.0985507246369566</v>
      </c>
      <c r="Y839" s="4">
        <v>43.29</v>
      </c>
      <c r="Z839" s="32">
        <f t="shared" si="148"/>
        <v>0.94108695652173913</v>
      </c>
      <c r="AA839" s="4">
        <v>185.41</v>
      </c>
      <c r="AB839" s="26">
        <f t="shared" si="149"/>
        <v>4.030652173913043</v>
      </c>
      <c r="AC839" s="21">
        <f t="shared" si="150"/>
        <v>0.18928727590730215</v>
      </c>
      <c r="AD839" s="1"/>
      <c r="AE839" s="1"/>
      <c r="AF839" s="21" t="str">
        <f t="shared" si="151"/>
        <v xml:space="preserve"> </v>
      </c>
      <c r="AG839">
        <v>0</v>
      </c>
      <c r="AH839">
        <v>7</v>
      </c>
      <c r="AI839" s="42">
        <v>9</v>
      </c>
      <c r="AJ839" s="42">
        <v>30</v>
      </c>
      <c r="AK839" s="42">
        <v>1</v>
      </c>
      <c r="AL839" s="42">
        <v>9</v>
      </c>
      <c r="AM839" s="42">
        <v>12</v>
      </c>
      <c r="AN839" s="42">
        <v>0</v>
      </c>
      <c r="AO839">
        <v>7</v>
      </c>
      <c r="AP839">
        <v>27</v>
      </c>
      <c r="AQ839" s="31">
        <f t="shared" si="152"/>
        <v>0.20588235294117646</v>
      </c>
      <c r="AR839">
        <v>10.41</v>
      </c>
      <c r="AS839">
        <v>0</v>
      </c>
      <c r="AT839">
        <v>1</v>
      </c>
      <c r="AU839" s="16">
        <f t="shared" si="153"/>
        <v>-66.528066528066518</v>
      </c>
      <c r="AV839" s="4">
        <v>11.76</v>
      </c>
      <c r="AW839" s="4">
        <v>8.36</v>
      </c>
    </row>
    <row r="840" spans="1:49" x14ac:dyDescent="0.2">
      <c r="A840" s="13" t="s">
        <v>1000</v>
      </c>
      <c r="B840" s="13" t="s">
        <v>2790</v>
      </c>
      <c r="C840" s="1" t="s">
        <v>190</v>
      </c>
      <c r="D840" s="13" t="s">
        <v>129</v>
      </c>
      <c r="E840" s="13">
        <v>2</v>
      </c>
      <c r="F840" s="13">
        <v>0</v>
      </c>
      <c r="G840" s="13">
        <v>0</v>
      </c>
      <c r="H840" s="40">
        <f t="shared" si="143"/>
        <v>0</v>
      </c>
      <c r="I840">
        <v>0</v>
      </c>
      <c r="J840">
        <v>0</v>
      </c>
      <c r="K840">
        <v>0</v>
      </c>
      <c r="L840" s="20">
        <f t="shared" si="144"/>
        <v>0</v>
      </c>
      <c r="M840">
        <v>0</v>
      </c>
      <c r="N840">
        <v>0</v>
      </c>
      <c r="O840">
        <v>0</v>
      </c>
      <c r="P840" s="15">
        <f t="shared" si="145"/>
        <v>0</v>
      </c>
      <c r="Q840" s="15">
        <f t="shared" si="146"/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s="16">
        <v>0</v>
      </c>
      <c r="X840" s="26">
        <f t="shared" si="147"/>
        <v>0</v>
      </c>
      <c r="Y840" s="4">
        <v>0</v>
      </c>
      <c r="Z840" s="32">
        <f t="shared" si="148"/>
        <v>0</v>
      </c>
      <c r="AA840" s="4">
        <v>6.63</v>
      </c>
      <c r="AB840" s="26">
        <f t="shared" si="149"/>
        <v>3.3149999999999999</v>
      </c>
      <c r="AC840" s="21">
        <f t="shared" si="150"/>
        <v>0</v>
      </c>
      <c r="AD840" s="13">
        <v>0</v>
      </c>
      <c r="AE840" s="13">
        <v>0</v>
      </c>
      <c r="AF840" s="21" t="str">
        <f t="shared" si="151"/>
        <v xml:space="preserve"> </v>
      </c>
      <c r="AG840">
        <v>0</v>
      </c>
      <c r="AH840">
        <v>0</v>
      </c>
      <c r="AI840" s="42">
        <v>0</v>
      </c>
      <c r="AJ840" s="42">
        <v>0</v>
      </c>
      <c r="AK840" s="42">
        <v>0</v>
      </c>
      <c r="AL840" s="42">
        <v>0</v>
      </c>
      <c r="AM840" s="42">
        <v>0</v>
      </c>
      <c r="AN840" s="42">
        <v>0</v>
      </c>
      <c r="AO840">
        <v>0</v>
      </c>
      <c r="AP840">
        <v>0</v>
      </c>
      <c r="AQ840" s="31">
        <f t="shared" si="152"/>
        <v>0</v>
      </c>
      <c r="AR840"/>
      <c r="AS840">
        <v>0</v>
      </c>
      <c r="AT840">
        <v>0</v>
      </c>
      <c r="AU840" s="16">
        <f t="shared" si="153"/>
        <v>0</v>
      </c>
    </row>
    <row r="841" spans="1:49" x14ac:dyDescent="0.2">
      <c r="A841" s="13" t="s">
        <v>1649</v>
      </c>
      <c r="B841" s="13" t="s">
        <v>2792</v>
      </c>
      <c r="C841" s="1" t="s">
        <v>167</v>
      </c>
      <c r="D841" s="13" t="s">
        <v>154</v>
      </c>
      <c r="E841" s="13">
        <v>82</v>
      </c>
      <c r="F841" s="13">
        <v>0</v>
      </c>
      <c r="G841" s="13">
        <v>0</v>
      </c>
      <c r="H841" s="40">
        <f t="shared" si="143"/>
        <v>0</v>
      </c>
      <c r="I841">
        <v>0</v>
      </c>
      <c r="J841">
        <v>0</v>
      </c>
      <c r="K841">
        <v>0</v>
      </c>
      <c r="L841" s="20">
        <f t="shared" si="144"/>
        <v>0</v>
      </c>
      <c r="M841">
        <v>0</v>
      </c>
      <c r="N841">
        <v>0</v>
      </c>
      <c r="O841">
        <v>0</v>
      </c>
      <c r="P841" s="15">
        <f t="shared" si="145"/>
        <v>0</v>
      </c>
      <c r="Q841" s="15">
        <f t="shared" si="146"/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s="16">
        <v>3</v>
      </c>
      <c r="X841" s="26">
        <f t="shared" si="147"/>
        <v>3.6585365853658534E-2</v>
      </c>
      <c r="Y841" s="4">
        <v>4.38</v>
      </c>
      <c r="Z841" s="32">
        <f t="shared" si="148"/>
        <v>5.3414634146341462E-2</v>
      </c>
      <c r="AA841" s="4">
        <v>431.7</v>
      </c>
      <c r="AB841" s="26">
        <f t="shared" si="149"/>
        <v>5.2646341463414634</v>
      </c>
      <c r="AC841" s="21">
        <f t="shared" si="150"/>
        <v>1.0044028618602091E-2</v>
      </c>
      <c r="AD841" s="13">
        <v>0</v>
      </c>
      <c r="AE841" s="13">
        <v>0</v>
      </c>
      <c r="AF841" s="21" t="str">
        <f t="shared" si="151"/>
        <v xml:space="preserve"> </v>
      </c>
      <c r="AG841">
        <v>0</v>
      </c>
      <c r="AH841">
        <v>0</v>
      </c>
      <c r="AI841" s="42">
        <v>0</v>
      </c>
      <c r="AJ841" s="42">
        <v>3</v>
      </c>
      <c r="AK841" s="42">
        <v>0</v>
      </c>
      <c r="AL841" s="42">
        <v>2</v>
      </c>
      <c r="AM841" s="42">
        <v>0</v>
      </c>
      <c r="AN841" s="42">
        <v>0</v>
      </c>
      <c r="AO841">
        <v>0</v>
      </c>
      <c r="AP841">
        <v>3</v>
      </c>
      <c r="AQ841" s="31">
        <f t="shared" si="152"/>
        <v>0</v>
      </c>
      <c r="AR841">
        <v>-10.62</v>
      </c>
      <c r="AS841">
        <v>0</v>
      </c>
      <c r="AT841">
        <v>0</v>
      </c>
      <c r="AU841" s="16">
        <f t="shared" si="153"/>
        <v>-68.493150684931507</v>
      </c>
      <c r="AV841" s="4">
        <v>20</v>
      </c>
      <c r="AW841" s="4">
        <v>15.26</v>
      </c>
    </row>
    <row r="842" spans="1:49" x14ac:dyDescent="0.2">
      <c r="A842" s="13" t="s">
        <v>2794</v>
      </c>
      <c r="B842" s="13" t="s">
        <v>2795</v>
      </c>
      <c r="C842" s="13" t="s">
        <v>206</v>
      </c>
      <c r="D842" s="13" t="s">
        <v>173</v>
      </c>
      <c r="E842" s="13">
        <v>6</v>
      </c>
      <c r="F842" s="13">
        <v>0</v>
      </c>
      <c r="G842" s="13">
        <v>1</v>
      </c>
      <c r="H842" s="40">
        <f t="shared" si="143"/>
        <v>1</v>
      </c>
      <c r="I842">
        <v>0</v>
      </c>
      <c r="J842">
        <v>1</v>
      </c>
      <c r="K842">
        <v>0</v>
      </c>
      <c r="L842" s="20">
        <f t="shared" si="144"/>
        <v>0</v>
      </c>
      <c r="M842">
        <v>0</v>
      </c>
      <c r="N842">
        <v>0</v>
      </c>
      <c r="O842">
        <v>0</v>
      </c>
      <c r="P842" s="15">
        <f t="shared" si="145"/>
        <v>0</v>
      </c>
      <c r="Q842" s="15">
        <f t="shared" si="146"/>
        <v>0</v>
      </c>
      <c r="R842">
        <v>1</v>
      </c>
      <c r="S842">
        <v>3</v>
      </c>
      <c r="T842">
        <v>0</v>
      </c>
      <c r="U842">
        <v>0</v>
      </c>
      <c r="V842">
        <v>0</v>
      </c>
      <c r="W842" s="16">
        <v>16.433333333299998</v>
      </c>
      <c r="X842" s="26">
        <f t="shared" si="147"/>
        <v>2.7388888888833329</v>
      </c>
      <c r="Y842" s="4">
        <v>14.69</v>
      </c>
      <c r="Z842" s="32">
        <f t="shared" si="148"/>
        <v>2.4483333333333333</v>
      </c>
      <c r="AA842" s="4">
        <v>23.93</v>
      </c>
      <c r="AB842" s="26">
        <f t="shared" si="149"/>
        <v>3.9883333333333333</v>
      </c>
      <c r="AC842" s="21">
        <f t="shared" si="150"/>
        <v>0.38037286380113933</v>
      </c>
      <c r="AD842" s="1"/>
      <c r="AE842" s="1"/>
      <c r="AF842" s="21" t="str">
        <f t="shared" si="151"/>
        <v xml:space="preserve"> </v>
      </c>
      <c r="AG842">
        <v>0</v>
      </c>
      <c r="AH842">
        <v>0</v>
      </c>
      <c r="AI842" s="42">
        <v>2</v>
      </c>
      <c r="AJ842" s="42">
        <v>20</v>
      </c>
      <c r="AK842" s="42">
        <v>0</v>
      </c>
      <c r="AL842" s="42">
        <v>5</v>
      </c>
      <c r="AM842" s="42">
        <v>4</v>
      </c>
      <c r="AN842" s="42">
        <v>1</v>
      </c>
      <c r="AO842">
        <v>2</v>
      </c>
      <c r="AP842">
        <v>17</v>
      </c>
      <c r="AQ842" s="31">
        <f t="shared" si="152"/>
        <v>0.10526315789473684</v>
      </c>
      <c r="AR842">
        <v>1</v>
      </c>
      <c r="AS842">
        <v>0</v>
      </c>
      <c r="AT842">
        <v>0</v>
      </c>
      <c r="AU842" s="16">
        <f t="shared" si="153"/>
        <v>-106.19469026548673</v>
      </c>
      <c r="AV842" s="4">
        <v>5.88</v>
      </c>
      <c r="AW842" s="4">
        <v>1.53</v>
      </c>
    </row>
    <row r="843" spans="1:49" x14ac:dyDescent="0.2">
      <c r="A843" s="13" t="s">
        <v>2797</v>
      </c>
      <c r="B843" s="13" t="s">
        <v>2798</v>
      </c>
      <c r="C843" s="1" t="s">
        <v>409</v>
      </c>
      <c r="D843" s="13" t="s">
        <v>154</v>
      </c>
      <c r="E843" s="13">
        <v>79</v>
      </c>
      <c r="F843" s="13">
        <v>0</v>
      </c>
      <c r="G843" s="13">
        <v>0</v>
      </c>
      <c r="H843" s="40">
        <f t="shared" si="143"/>
        <v>0</v>
      </c>
      <c r="I843">
        <v>0</v>
      </c>
      <c r="J843">
        <v>0</v>
      </c>
      <c r="K843">
        <v>0</v>
      </c>
      <c r="L843" s="20">
        <f t="shared" si="144"/>
        <v>0</v>
      </c>
      <c r="M843">
        <v>0</v>
      </c>
      <c r="N843">
        <v>0</v>
      </c>
      <c r="O843">
        <v>0</v>
      </c>
      <c r="P843" s="15">
        <f t="shared" si="145"/>
        <v>0</v>
      </c>
      <c r="Q843" s="15">
        <f t="shared" si="146"/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 s="16">
        <v>6.7333333333000001</v>
      </c>
      <c r="X843" s="26">
        <f t="shared" si="147"/>
        <v>8.5232067510126588E-2</v>
      </c>
      <c r="Y843" s="4">
        <v>5.05</v>
      </c>
      <c r="Z843" s="32">
        <f t="shared" si="148"/>
        <v>6.3924050632911386E-2</v>
      </c>
      <c r="AA843" s="4">
        <v>429.15</v>
      </c>
      <c r="AB843" s="26">
        <f t="shared" si="149"/>
        <v>5.4322784810126583</v>
      </c>
      <c r="AC843" s="21">
        <f t="shared" si="150"/>
        <v>1.1630584983878397E-2</v>
      </c>
      <c r="AD843" s="13">
        <v>0</v>
      </c>
      <c r="AE843" s="13">
        <v>0</v>
      </c>
      <c r="AF843" s="21" t="str">
        <f t="shared" si="151"/>
        <v xml:space="preserve"> </v>
      </c>
      <c r="AG843">
        <v>0</v>
      </c>
      <c r="AH843">
        <v>0</v>
      </c>
      <c r="AI843" s="42">
        <v>1</v>
      </c>
      <c r="AJ843" s="42">
        <v>2</v>
      </c>
      <c r="AK843" s="42">
        <v>0</v>
      </c>
      <c r="AL843" s="42">
        <v>1</v>
      </c>
      <c r="AM843" s="42">
        <v>1</v>
      </c>
      <c r="AN843" s="42">
        <v>0</v>
      </c>
      <c r="AO843">
        <v>1</v>
      </c>
      <c r="AP843">
        <v>3</v>
      </c>
      <c r="AQ843" s="31">
        <f t="shared" si="152"/>
        <v>0.25</v>
      </c>
      <c r="AR843">
        <v>9.5399999999999991</v>
      </c>
      <c r="AS843">
        <v>0</v>
      </c>
      <c r="AT843">
        <v>1</v>
      </c>
      <c r="AU843" s="16">
        <f t="shared" si="153"/>
        <v>-35.64356435643564</v>
      </c>
      <c r="AV843" s="4">
        <v>100</v>
      </c>
      <c r="AW843" s="4">
        <v>95.42</v>
      </c>
    </row>
    <row r="844" spans="1:49" x14ac:dyDescent="0.2">
      <c r="A844" s="13" t="s">
        <v>591</v>
      </c>
      <c r="B844" s="13" t="s">
        <v>2801</v>
      </c>
      <c r="C844" s="1" t="s">
        <v>334</v>
      </c>
      <c r="D844" s="13" t="s">
        <v>154</v>
      </c>
      <c r="E844" s="13">
        <v>9</v>
      </c>
      <c r="F844" s="13">
        <v>0</v>
      </c>
      <c r="G844" s="13">
        <v>0</v>
      </c>
      <c r="H844" s="40">
        <f t="shared" si="143"/>
        <v>0</v>
      </c>
      <c r="I844">
        <v>0</v>
      </c>
      <c r="J844">
        <v>0</v>
      </c>
      <c r="K844">
        <v>0</v>
      </c>
      <c r="L844" s="20">
        <f t="shared" si="144"/>
        <v>0</v>
      </c>
      <c r="M844">
        <v>0</v>
      </c>
      <c r="N844">
        <v>1</v>
      </c>
      <c r="O844">
        <v>0</v>
      </c>
      <c r="P844" s="15">
        <f t="shared" si="145"/>
        <v>0</v>
      </c>
      <c r="Q844" s="15">
        <f t="shared" si="146"/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 s="16">
        <v>4.2166666667000001</v>
      </c>
      <c r="X844" s="26">
        <f t="shared" si="147"/>
        <v>0.46851851852222226</v>
      </c>
      <c r="Y844" s="4">
        <v>2.38</v>
      </c>
      <c r="Z844" s="32">
        <f t="shared" si="148"/>
        <v>0.26444444444444443</v>
      </c>
      <c r="AA844" s="4">
        <v>39.020000000000003</v>
      </c>
      <c r="AB844" s="26">
        <f t="shared" si="149"/>
        <v>4.3355555555555556</v>
      </c>
      <c r="AC844" s="21">
        <f t="shared" si="150"/>
        <v>5.7487922705314012E-2</v>
      </c>
      <c r="AD844" s="13">
        <v>4</v>
      </c>
      <c r="AE844" s="13">
        <v>0</v>
      </c>
      <c r="AF844" s="21">
        <f t="shared" si="151"/>
        <v>1</v>
      </c>
      <c r="AG844">
        <v>0</v>
      </c>
      <c r="AH844">
        <v>0</v>
      </c>
      <c r="AI844" s="42">
        <v>0</v>
      </c>
      <c r="AJ844" s="42">
        <v>0</v>
      </c>
      <c r="AK844" s="42">
        <v>1</v>
      </c>
      <c r="AL844" s="42">
        <v>0</v>
      </c>
      <c r="AM844" s="42">
        <v>2</v>
      </c>
      <c r="AN844" s="42">
        <v>0</v>
      </c>
      <c r="AO844">
        <v>0</v>
      </c>
      <c r="AP844">
        <v>1</v>
      </c>
      <c r="AQ844" s="31">
        <f t="shared" si="152"/>
        <v>0</v>
      </c>
      <c r="AR844">
        <v>-13.16</v>
      </c>
      <c r="AS844">
        <v>0</v>
      </c>
      <c r="AT844">
        <v>0</v>
      </c>
      <c r="AU844" s="16">
        <f t="shared" si="153"/>
        <v>-25.210084033613445</v>
      </c>
      <c r="AV844" s="4">
        <v>50</v>
      </c>
      <c r="AW844" s="4">
        <v>40.700000000000003</v>
      </c>
    </row>
    <row r="845" spans="1:49" x14ac:dyDescent="0.2">
      <c r="A845" s="13" t="s">
        <v>236</v>
      </c>
      <c r="B845" s="13" t="s">
        <v>2803</v>
      </c>
      <c r="C845" s="1" t="s">
        <v>190</v>
      </c>
      <c r="D845" s="13" t="s">
        <v>154</v>
      </c>
      <c r="E845" s="13">
        <v>82</v>
      </c>
      <c r="F845" s="13">
        <v>0</v>
      </c>
      <c r="G845" s="13">
        <v>0</v>
      </c>
      <c r="H845" s="40">
        <f t="shared" si="143"/>
        <v>0</v>
      </c>
      <c r="I845">
        <v>0</v>
      </c>
      <c r="J845">
        <v>0</v>
      </c>
      <c r="K845">
        <v>0</v>
      </c>
      <c r="L845" s="20">
        <f t="shared" si="144"/>
        <v>0</v>
      </c>
      <c r="M845">
        <v>7</v>
      </c>
      <c r="N845">
        <v>1</v>
      </c>
      <c r="O845">
        <v>1</v>
      </c>
      <c r="P845" s="15">
        <f t="shared" si="145"/>
        <v>0</v>
      </c>
      <c r="Q845" s="15">
        <f t="shared" si="146"/>
        <v>0</v>
      </c>
      <c r="R845">
        <v>10</v>
      </c>
      <c r="S845">
        <v>3</v>
      </c>
      <c r="T845">
        <v>2</v>
      </c>
      <c r="U845">
        <v>1</v>
      </c>
      <c r="V845">
        <v>9</v>
      </c>
      <c r="W845" s="16">
        <v>136.55000000000001</v>
      </c>
      <c r="X845" s="26">
        <f t="shared" si="147"/>
        <v>1.6652439024390244</v>
      </c>
      <c r="Y845" s="4">
        <v>129.62</v>
      </c>
      <c r="Z845" s="32">
        <f t="shared" si="148"/>
        <v>1.5807317073170732</v>
      </c>
      <c r="AA845" s="4">
        <v>303.26</v>
      </c>
      <c r="AB845" s="26">
        <f t="shared" si="149"/>
        <v>3.6982926829268292</v>
      </c>
      <c r="AC845" s="21">
        <f t="shared" si="150"/>
        <v>0.29943633339493625</v>
      </c>
      <c r="AD845" s="13">
        <v>9</v>
      </c>
      <c r="AE845" s="13">
        <v>13</v>
      </c>
      <c r="AF845" s="21">
        <f t="shared" si="151"/>
        <v>0.40909090909090912</v>
      </c>
      <c r="AG845">
        <v>0</v>
      </c>
      <c r="AH845">
        <v>9</v>
      </c>
      <c r="AI845" s="42">
        <v>18</v>
      </c>
      <c r="AJ845" s="42">
        <v>105</v>
      </c>
      <c r="AK845" s="42">
        <v>7</v>
      </c>
      <c r="AL845" s="42">
        <v>40</v>
      </c>
      <c r="AM845" s="42">
        <v>66</v>
      </c>
      <c r="AN845" s="42">
        <v>4</v>
      </c>
      <c r="AO845">
        <v>16</v>
      </c>
      <c r="AP845">
        <v>109</v>
      </c>
      <c r="AQ845" s="31">
        <f t="shared" si="152"/>
        <v>0.128</v>
      </c>
      <c r="AR845">
        <v>1.59</v>
      </c>
      <c r="AS845">
        <v>1</v>
      </c>
      <c r="AT845">
        <v>2</v>
      </c>
      <c r="AU845" s="16">
        <f t="shared" si="153"/>
        <v>-88.412282055238379</v>
      </c>
      <c r="AV845" s="4">
        <v>8.6999999999999993</v>
      </c>
      <c r="AW845" s="4">
        <v>3.86</v>
      </c>
    </row>
    <row r="846" spans="1:49" x14ac:dyDescent="0.2">
      <c r="A846" s="13" t="s">
        <v>262</v>
      </c>
      <c r="B846" s="13" t="s">
        <v>2806</v>
      </c>
      <c r="C846" s="1" t="s">
        <v>314</v>
      </c>
      <c r="D846" s="13" t="s">
        <v>173</v>
      </c>
      <c r="E846" s="13">
        <v>4</v>
      </c>
      <c r="F846" s="13">
        <v>0</v>
      </c>
      <c r="G846" s="13">
        <v>0</v>
      </c>
      <c r="H846" s="40">
        <f t="shared" si="143"/>
        <v>0</v>
      </c>
      <c r="I846">
        <v>0</v>
      </c>
      <c r="J846">
        <v>0</v>
      </c>
      <c r="K846">
        <v>0</v>
      </c>
      <c r="L846" s="20">
        <f t="shared" si="144"/>
        <v>0</v>
      </c>
      <c r="M846">
        <v>1</v>
      </c>
      <c r="N846">
        <v>0</v>
      </c>
      <c r="O846">
        <v>0</v>
      </c>
      <c r="P846" s="15">
        <f t="shared" si="145"/>
        <v>0</v>
      </c>
      <c r="Q846" s="15">
        <f t="shared" si="146"/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s="16">
        <v>5.2833333332999999</v>
      </c>
      <c r="X846" s="26">
        <f t="shared" si="147"/>
        <v>1.320833333325</v>
      </c>
      <c r="Y846" s="4">
        <v>4.9000000000000004</v>
      </c>
      <c r="Z846" s="32">
        <f t="shared" si="148"/>
        <v>1.2250000000000001</v>
      </c>
      <c r="AA846" s="4">
        <v>9.7100000000000009</v>
      </c>
      <c r="AB846" s="26">
        <f t="shared" si="149"/>
        <v>2.4275000000000002</v>
      </c>
      <c r="AC846" s="21">
        <f t="shared" si="150"/>
        <v>0.33538672142368242</v>
      </c>
      <c r="AD846" s="1"/>
      <c r="AE846" s="1"/>
      <c r="AF846" s="21" t="str">
        <f t="shared" si="151"/>
        <v xml:space="preserve"> </v>
      </c>
      <c r="AG846">
        <v>0</v>
      </c>
      <c r="AH846">
        <v>0</v>
      </c>
      <c r="AI846" s="42">
        <v>4</v>
      </c>
      <c r="AJ846" s="42">
        <v>1</v>
      </c>
      <c r="AK846" s="42">
        <v>0</v>
      </c>
      <c r="AL846" s="42">
        <v>4</v>
      </c>
      <c r="AM846" s="42">
        <v>1</v>
      </c>
      <c r="AN846" s="42">
        <v>0</v>
      </c>
      <c r="AO846">
        <v>3</v>
      </c>
      <c r="AP846">
        <v>2</v>
      </c>
      <c r="AQ846" s="31">
        <f t="shared" si="152"/>
        <v>0.6</v>
      </c>
      <c r="AR846">
        <v>60</v>
      </c>
      <c r="AS846">
        <v>0</v>
      </c>
      <c r="AT846">
        <v>0</v>
      </c>
      <c r="AU846" s="16">
        <f t="shared" si="153"/>
        <v>-24.489795918367346</v>
      </c>
      <c r="AV846" s="4">
        <v>66.67</v>
      </c>
      <c r="AW846" s="4">
        <v>57.58</v>
      </c>
    </row>
    <row r="847" spans="1:49" x14ac:dyDescent="0.2">
      <c r="A847" s="13" t="s">
        <v>217</v>
      </c>
      <c r="B847" s="13" t="s">
        <v>2808</v>
      </c>
      <c r="C847" s="1" t="s">
        <v>214</v>
      </c>
      <c r="D847" s="13" t="s">
        <v>173</v>
      </c>
      <c r="E847" s="13">
        <v>31</v>
      </c>
      <c r="F847" s="13">
        <v>0</v>
      </c>
      <c r="G847" s="13">
        <v>0</v>
      </c>
      <c r="H847" s="40">
        <f t="shared" si="143"/>
        <v>0</v>
      </c>
      <c r="I847">
        <v>0</v>
      </c>
      <c r="J847">
        <v>0</v>
      </c>
      <c r="K847">
        <v>0</v>
      </c>
      <c r="L847" s="20">
        <f t="shared" si="144"/>
        <v>0</v>
      </c>
      <c r="M847">
        <v>0</v>
      </c>
      <c r="N847">
        <v>0</v>
      </c>
      <c r="O847">
        <v>0</v>
      </c>
      <c r="P847" s="15">
        <f t="shared" si="145"/>
        <v>0</v>
      </c>
      <c r="Q847" s="15">
        <f t="shared" si="146"/>
        <v>0</v>
      </c>
      <c r="R847">
        <v>25</v>
      </c>
      <c r="S847">
        <v>4</v>
      </c>
      <c r="T847">
        <v>4</v>
      </c>
      <c r="U847">
        <v>4</v>
      </c>
      <c r="V847">
        <v>1</v>
      </c>
      <c r="W847" s="16">
        <v>92.033333333300007</v>
      </c>
      <c r="X847" s="26">
        <f t="shared" si="147"/>
        <v>2.9688172043000001</v>
      </c>
      <c r="Y847" s="4">
        <v>89.63</v>
      </c>
      <c r="Z847" s="32">
        <f t="shared" si="148"/>
        <v>2.891290322580645</v>
      </c>
      <c r="AA847" s="4">
        <v>84.79</v>
      </c>
      <c r="AB847" s="26">
        <f t="shared" si="149"/>
        <v>2.7351612903225808</v>
      </c>
      <c r="AC847" s="21">
        <f t="shared" si="150"/>
        <v>0.51387455567022122</v>
      </c>
      <c r="AD847" s="1"/>
      <c r="AE847" s="1"/>
      <c r="AF847" s="21" t="str">
        <f t="shared" si="151"/>
        <v xml:space="preserve"> </v>
      </c>
      <c r="AG847">
        <v>1</v>
      </c>
      <c r="AH847">
        <v>9</v>
      </c>
      <c r="AI847" s="42">
        <v>5</v>
      </c>
      <c r="AJ847" s="42">
        <v>76</v>
      </c>
      <c r="AK847" s="42">
        <v>3</v>
      </c>
      <c r="AL847" s="42">
        <v>34</v>
      </c>
      <c r="AM847" s="42">
        <v>46</v>
      </c>
      <c r="AN847" s="42">
        <v>2</v>
      </c>
      <c r="AO847">
        <v>7</v>
      </c>
      <c r="AP847">
        <v>89</v>
      </c>
      <c r="AQ847" s="31">
        <f t="shared" si="152"/>
        <v>7.2916666666666671E-2</v>
      </c>
      <c r="AR847">
        <v>-8.42</v>
      </c>
      <c r="AS847">
        <v>0</v>
      </c>
      <c r="AT847">
        <v>0</v>
      </c>
      <c r="AU847" s="16">
        <f t="shared" si="153"/>
        <v>-103.09048309717728</v>
      </c>
      <c r="AV847" s="4">
        <v>3.12</v>
      </c>
      <c r="AW847" s="4">
        <v>-6.11</v>
      </c>
    </row>
    <row r="848" spans="1:49" x14ac:dyDescent="0.2">
      <c r="A848" s="13" t="s">
        <v>217</v>
      </c>
      <c r="B848" s="13" t="s">
        <v>2811</v>
      </c>
      <c r="C848" s="1" t="s">
        <v>238</v>
      </c>
      <c r="D848" s="13" t="s">
        <v>173</v>
      </c>
      <c r="E848" s="13">
        <v>64</v>
      </c>
      <c r="F848" s="13">
        <v>0</v>
      </c>
      <c r="G848" s="13">
        <v>1</v>
      </c>
      <c r="H848" s="40">
        <f t="shared" si="143"/>
        <v>1</v>
      </c>
      <c r="I848">
        <v>1</v>
      </c>
      <c r="J848">
        <v>1</v>
      </c>
      <c r="K848">
        <v>0</v>
      </c>
      <c r="L848" s="20">
        <f t="shared" si="144"/>
        <v>9.5</v>
      </c>
      <c r="M848">
        <v>4</v>
      </c>
      <c r="N848">
        <v>0</v>
      </c>
      <c r="O848">
        <v>0</v>
      </c>
      <c r="P848" s="15">
        <f t="shared" si="145"/>
        <v>0</v>
      </c>
      <c r="Q848" s="15">
        <f t="shared" si="146"/>
        <v>0</v>
      </c>
      <c r="R848">
        <v>31</v>
      </c>
      <c r="S848">
        <v>21</v>
      </c>
      <c r="T848">
        <v>5</v>
      </c>
      <c r="U848">
        <v>6</v>
      </c>
      <c r="V848">
        <v>3</v>
      </c>
      <c r="W848" s="16">
        <v>153.4</v>
      </c>
      <c r="X848" s="26">
        <f t="shared" si="147"/>
        <v>2.3968750000000001</v>
      </c>
      <c r="Y848" s="4">
        <v>152.22</v>
      </c>
      <c r="Z848" s="32">
        <f t="shared" si="148"/>
        <v>2.3784375</v>
      </c>
      <c r="AA848" s="4">
        <v>172.34</v>
      </c>
      <c r="AB848" s="26">
        <f t="shared" si="149"/>
        <v>2.6928125000000001</v>
      </c>
      <c r="AC848" s="21">
        <f t="shared" si="150"/>
        <v>0.46900419028839041</v>
      </c>
      <c r="AD848" s="1"/>
      <c r="AE848" s="1"/>
      <c r="AF848" s="21" t="str">
        <f t="shared" si="151"/>
        <v xml:space="preserve"> </v>
      </c>
      <c r="AG848">
        <v>2</v>
      </c>
      <c r="AH848">
        <v>16</v>
      </c>
      <c r="AI848" s="42">
        <v>17</v>
      </c>
      <c r="AJ848" s="42">
        <v>126</v>
      </c>
      <c r="AK848" s="42">
        <v>1</v>
      </c>
      <c r="AL848" s="42">
        <v>64</v>
      </c>
      <c r="AM848" s="42">
        <v>74</v>
      </c>
      <c r="AN848" s="42">
        <v>2</v>
      </c>
      <c r="AO848">
        <v>9</v>
      </c>
      <c r="AP848">
        <v>139</v>
      </c>
      <c r="AQ848" s="31">
        <f t="shared" si="152"/>
        <v>6.0810810810810814E-2</v>
      </c>
      <c r="AR848">
        <v>-2.73</v>
      </c>
      <c r="AS848">
        <v>1</v>
      </c>
      <c r="AT848">
        <v>1</v>
      </c>
      <c r="AU848" s="16">
        <f t="shared" si="153"/>
        <v>-101.69491525423729</v>
      </c>
      <c r="AV848" s="4">
        <v>8.39</v>
      </c>
      <c r="AW848" s="4">
        <v>3.97</v>
      </c>
    </row>
    <row r="849" spans="1:49" x14ac:dyDescent="0.2">
      <c r="A849" s="13" t="s">
        <v>2814</v>
      </c>
      <c r="B849" s="13" t="s">
        <v>2811</v>
      </c>
      <c r="C849" s="1" t="s">
        <v>243</v>
      </c>
      <c r="D849" s="13" t="s">
        <v>173</v>
      </c>
      <c r="E849" s="13">
        <v>78</v>
      </c>
      <c r="F849" s="13">
        <v>1</v>
      </c>
      <c r="G849" s="13">
        <v>0</v>
      </c>
      <c r="H849" s="40">
        <f t="shared" si="143"/>
        <v>1</v>
      </c>
      <c r="I849">
        <v>1</v>
      </c>
      <c r="J849">
        <v>0</v>
      </c>
      <c r="K849">
        <v>0</v>
      </c>
      <c r="L849" s="20">
        <f t="shared" si="144"/>
        <v>0</v>
      </c>
      <c r="M849">
        <v>5</v>
      </c>
      <c r="N849">
        <v>1</v>
      </c>
      <c r="O849">
        <v>3</v>
      </c>
      <c r="P849" s="15">
        <f t="shared" si="145"/>
        <v>0.2</v>
      </c>
      <c r="Q849" s="15">
        <f t="shared" si="146"/>
        <v>0.1111111111111111</v>
      </c>
      <c r="R849">
        <v>27</v>
      </c>
      <c r="S849">
        <v>11</v>
      </c>
      <c r="T849">
        <v>0</v>
      </c>
      <c r="U849">
        <v>5</v>
      </c>
      <c r="V849">
        <v>2</v>
      </c>
      <c r="W849" s="16">
        <v>191.76666666669999</v>
      </c>
      <c r="X849" s="26">
        <f t="shared" si="147"/>
        <v>2.4585470085474359</v>
      </c>
      <c r="Y849" s="4">
        <v>196.12</v>
      </c>
      <c r="Z849" s="32">
        <f t="shared" si="148"/>
        <v>2.5143589743589745</v>
      </c>
      <c r="AA849" s="4">
        <v>167.3</v>
      </c>
      <c r="AB849" s="26">
        <f t="shared" si="149"/>
        <v>2.1448717948717948</v>
      </c>
      <c r="AC849" s="21">
        <f t="shared" si="150"/>
        <v>0.53965109239997811</v>
      </c>
      <c r="AD849" s="1"/>
      <c r="AE849" s="1"/>
      <c r="AF849" s="21" t="str">
        <f t="shared" si="151"/>
        <v xml:space="preserve"> </v>
      </c>
      <c r="AG849">
        <v>2</v>
      </c>
      <c r="AH849">
        <v>23</v>
      </c>
      <c r="AI849" s="42">
        <v>17</v>
      </c>
      <c r="AJ849" s="42">
        <v>137</v>
      </c>
      <c r="AK849" s="42">
        <v>6</v>
      </c>
      <c r="AL849" s="42">
        <v>70</v>
      </c>
      <c r="AM849" s="42">
        <v>88</v>
      </c>
      <c r="AN849" s="42">
        <v>5</v>
      </c>
      <c r="AO849">
        <v>14</v>
      </c>
      <c r="AP849">
        <v>158</v>
      </c>
      <c r="AQ849" s="31">
        <f t="shared" si="152"/>
        <v>8.1395348837209308E-2</v>
      </c>
      <c r="AR849">
        <v>-7.81</v>
      </c>
      <c r="AS849">
        <v>1</v>
      </c>
      <c r="AT849">
        <v>0</v>
      </c>
      <c r="AU849" s="16">
        <f t="shared" si="153"/>
        <v>-88.109320823985314</v>
      </c>
      <c r="AV849" s="4">
        <v>3.81</v>
      </c>
      <c r="AW849" s="4">
        <v>-6.93</v>
      </c>
    </row>
    <row r="850" spans="1:49" x14ac:dyDescent="0.2">
      <c r="A850" s="13" t="s">
        <v>2817</v>
      </c>
      <c r="B850" s="13" t="s">
        <v>2811</v>
      </c>
      <c r="C850" s="1" t="s">
        <v>409</v>
      </c>
      <c r="D850" s="13" t="s">
        <v>173</v>
      </c>
      <c r="E850" s="13">
        <v>65</v>
      </c>
      <c r="F850" s="13">
        <v>0</v>
      </c>
      <c r="G850" s="13">
        <v>0</v>
      </c>
      <c r="H850" s="40">
        <f t="shared" si="143"/>
        <v>0</v>
      </c>
      <c r="I850">
        <v>0</v>
      </c>
      <c r="J850">
        <v>0</v>
      </c>
      <c r="K850">
        <v>0</v>
      </c>
      <c r="L850" s="20">
        <f t="shared" si="144"/>
        <v>0</v>
      </c>
      <c r="M850">
        <v>1</v>
      </c>
      <c r="N850">
        <v>0</v>
      </c>
      <c r="O850">
        <v>0</v>
      </c>
      <c r="P850" s="15">
        <f t="shared" si="145"/>
        <v>0</v>
      </c>
      <c r="Q850" s="15">
        <f t="shared" si="146"/>
        <v>0</v>
      </c>
      <c r="R850">
        <v>1</v>
      </c>
      <c r="S850">
        <v>4</v>
      </c>
      <c r="T850">
        <v>1</v>
      </c>
      <c r="U850">
        <v>2</v>
      </c>
      <c r="V850">
        <v>2</v>
      </c>
      <c r="W850" s="16">
        <v>42.45</v>
      </c>
      <c r="X850" s="26">
        <f t="shared" si="147"/>
        <v>0.65307692307692311</v>
      </c>
      <c r="Y850" s="4">
        <v>40.380000000000003</v>
      </c>
      <c r="Z850" s="32">
        <f t="shared" si="148"/>
        <v>0.62123076923076925</v>
      </c>
      <c r="AA850" s="4">
        <v>308.93</v>
      </c>
      <c r="AB850" s="26">
        <f t="shared" si="149"/>
        <v>4.7527692307692311</v>
      </c>
      <c r="AC850" s="21">
        <f t="shared" si="150"/>
        <v>0.11559932438235378</v>
      </c>
      <c r="AD850" s="1"/>
      <c r="AE850" s="1"/>
      <c r="AF850" s="21" t="str">
        <f t="shared" si="151"/>
        <v xml:space="preserve"> </v>
      </c>
      <c r="AG850">
        <v>1</v>
      </c>
      <c r="AH850">
        <v>3</v>
      </c>
      <c r="AI850" s="42">
        <v>3</v>
      </c>
      <c r="AJ850" s="42">
        <v>33</v>
      </c>
      <c r="AK850" s="42">
        <v>2</v>
      </c>
      <c r="AL850" s="42">
        <v>9</v>
      </c>
      <c r="AM850" s="42">
        <v>15</v>
      </c>
      <c r="AN850" s="42">
        <v>3</v>
      </c>
      <c r="AO850">
        <v>5</v>
      </c>
      <c r="AP850">
        <v>24</v>
      </c>
      <c r="AQ850" s="31">
        <f t="shared" si="152"/>
        <v>0.17241379310344829</v>
      </c>
      <c r="AR850">
        <v>1.56</v>
      </c>
      <c r="AS850">
        <v>1</v>
      </c>
      <c r="AT850">
        <v>0</v>
      </c>
      <c r="AU850" s="16">
        <f t="shared" si="153"/>
        <v>-75.780089153046063</v>
      </c>
      <c r="AV850" s="4">
        <v>7.69</v>
      </c>
      <c r="AW850" s="4">
        <v>3.96</v>
      </c>
    </row>
    <row r="851" spans="1:49" x14ac:dyDescent="0.2">
      <c r="A851" s="13" t="s">
        <v>2818</v>
      </c>
      <c r="B851" s="13" t="s">
        <v>2819</v>
      </c>
      <c r="C851" s="1" t="s">
        <v>214</v>
      </c>
      <c r="D851" s="13" t="s">
        <v>154</v>
      </c>
      <c r="E851" s="13">
        <v>79</v>
      </c>
      <c r="F851" s="13">
        <v>0</v>
      </c>
      <c r="G851" s="13">
        <v>0</v>
      </c>
      <c r="H851" s="40">
        <f t="shared" si="143"/>
        <v>0</v>
      </c>
      <c r="I851">
        <v>0</v>
      </c>
      <c r="J851">
        <v>0</v>
      </c>
      <c r="K851">
        <v>0</v>
      </c>
      <c r="L851" s="20">
        <f t="shared" si="144"/>
        <v>0</v>
      </c>
      <c r="M851">
        <v>1</v>
      </c>
      <c r="N851">
        <v>0</v>
      </c>
      <c r="O851">
        <v>0</v>
      </c>
      <c r="P851" s="15">
        <f t="shared" si="145"/>
        <v>0</v>
      </c>
      <c r="Q851" s="15">
        <f t="shared" si="146"/>
        <v>0</v>
      </c>
      <c r="R851">
        <v>7</v>
      </c>
      <c r="S851">
        <v>4</v>
      </c>
      <c r="T851">
        <v>2</v>
      </c>
      <c r="U851">
        <v>0</v>
      </c>
      <c r="V851">
        <v>0</v>
      </c>
      <c r="W851" s="16">
        <v>47.9</v>
      </c>
      <c r="X851" s="26">
        <f t="shared" si="147"/>
        <v>0.60632911392405064</v>
      </c>
      <c r="Y851" s="4">
        <v>46.58</v>
      </c>
      <c r="Z851" s="32">
        <f t="shared" si="148"/>
        <v>0.58962025316455691</v>
      </c>
      <c r="AA851" s="4">
        <v>355</v>
      </c>
      <c r="AB851" s="26">
        <f t="shared" si="149"/>
        <v>4.4936708860759493</v>
      </c>
      <c r="AC851" s="21">
        <f t="shared" si="150"/>
        <v>0.11599183226256286</v>
      </c>
      <c r="AD851" s="13">
        <v>0</v>
      </c>
      <c r="AE851" s="13">
        <v>0</v>
      </c>
      <c r="AF851" s="21" t="str">
        <f t="shared" si="151"/>
        <v xml:space="preserve"> </v>
      </c>
      <c r="AG851">
        <v>0</v>
      </c>
      <c r="AH851">
        <v>3</v>
      </c>
      <c r="AI851" s="42">
        <v>4</v>
      </c>
      <c r="AJ851" s="42">
        <v>35</v>
      </c>
      <c r="AK851" s="42">
        <v>0</v>
      </c>
      <c r="AL851" s="42">
        <v>15</v>
      </c>
      <c r="AM851" s="42">
        <v>32</v>
      </c>
      <c r="AN851" s="42">
        <v>0</v>
      </c>
      <c r="AO851">
        <v>2</v>
      </c>
      <c r="AP851">
        <v>42</v>
      </c>
      <c r="AQ851" s="31">
        <f t="shared" si="152"/>
        <v>4.5454545454545456E-2</v>
      </c>
      <c r="AR851">
        <v>-9.06</v>
      </c>
      <c r="AS851">
        <v>1</v>
      </c>
      <c r="AT851">
        <v>0</v>
      </c>
      <c r="AU851" s="16">
        <f t="shared" si="153"/>
        <v>-104.33662516101332</v>
      </c>
      <c r="AV851" s="4">
        <v>12.2</v>
      </c>
      <c r="AW851" s="4">
        <v>6.76</v>
      </c>
    </row>
    <row r="852" spans="1:49" x14ac:dyDescent="0.2">
      <c r="A852" s="13" t="s">
        <v>1226</v>
      </c>
      <c r="B852" s="13" t="s">
        <v>2821</v>
      </c>
      <c r="C852" s="1" t="s">
        <v>128</v>
      </c>
      <c r="D852" s="13" t="s">
        <v>146</v>
      </c>
      <c r="E852" s="13">
        <v>52</v>
      </c>
      <c r="F852" s="13">
        <v>0</v>
      </c>
      <c r="G852" s="13">
        <v>0</v>
      </c>
      <c r="H852" s="40">
        <f t="shared" si="143"/>
        <v>0</v>
      </c>
      <c r="I852">
        <v>0</v>
      </c>
      <c r="J852">
        <v>0</v>
      </c>
      <c r="K852">
        <v>0</v>
      </c>
      <c r="L852" s="20">
        <f t="shared" si="144"/>
        <v>0</v>
      </c>
      <c r="M852">
        <v>0</v>
      </c>
      <c r="N852">
        <v>0</v>
      </c>
      <c r="O852">
        <v>0</v>
      </c>
      <c r="P852" s="15">
        <f t="shared" si="145"/>
        <v>0</v>
      </c>
      <c r="Q852" s="15">
        <f t="shared" si="146"/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s="16">
        <v>0</v>
      </c>
      <c r="X852" s="26">
        <f t="shared" si="147"/>
        <v>0</v>
      </c>
      <c r="Y852" s="4">
        <v>0</v>
      </c>
      <c r="Z852" s="32">
        <f t="shared" si="148"/>
        <v>0</v>
      </c>
      <c r="AA852" s="4">
        <v>288.73</v>
      </c>
      <c r="AB852" s="26">
        <f t="shared" si="149"/>
        <v>5.5525000000000002</v>
      </c>
      <c r="AC852" s="21">
        <f t="shared" si="150"/>
        <v>0</v>
      </c>
      <c r="AD852" s="13">
        <v>0</v>
      </c>
      <c r="AE852" s="13">
        <v>0</v>
      </c>
      <c r="AF852" s="21" t="str">
        <f t="shared" si="151"/>
        <v xml:space="preserve"> </v>
      </c>
      <c r="AG852">
        <v>0</v>
      </c>
      <c r="AH852">
        <v>0</v>
      </c>
      <c r="AI852" s="42">
        <v>0</v>
      </c>
      <c r="AJ852" s="42">
        <v>0</v>
      </c>
      <c r="AK852" s="42">
        <v>0</v>
      </c>
      <c r="AL852" s="42">
        <v>0</v>
      </c>
      <c r="AM852" s="42">
        <v>0</v>
      </c>
      <c r="AN852" s="42">
        <v>0</v>
      </c>
      <c r="AO852">
        <v>0</v>
      </c>
      <c r="AP852">
        <v>0</v>
      </c>
      <c r="AQ852" s="31">
        <f t="shared" si="152"/>
        <v>0</v>
      </c>
      <c r="AR852"/>
      <c r="AS852">
        <v>0</v>
      </c>
      <c r="AT852">
        <v>0</v>
      </c>
      <c r="AU852" s="16">
        <f t="shared" si="153"/>
        <v>0</v>
      </c>
    </row>
    <row r="853" spans="1:49" x14ac:dyDescent="0.2">
      <c r="A853" s="13" t="s">
        <v>992</v>
      </c>
      <c r="B853" s="13" t="s">
        <v>2824</v>
      </c>
      <c r="C853" s="1" t="s">
        <v>145</v>
      </c>
      <c r="D853" s="13" t="s">
        <v>146</v>
      </c>
      <c r="E853" s="13">
        <v>68</v>
      </c>
      <c r="F853" s="13">
        <v>0</v>
      </c>
      <c r="G853" s="13">
        <v>0</v>
      </c>
      <c r="H853" s="40">
        <f t="shared" si="143"/>
        <v>0</v>
      </c>
      <c r="I853">
        <v>0</v>
      </c>
      <c r="J853">
        <v>0</v>
      </c>
      <c r="K853">
        <v>0</v>
      </c>
      <c r="L853" s="20">
        <f t="shared" si="144"/>
        <v>0</v>
      </c>
      <c r="M853">
        <v>6</v>
      </c>
      <c r="N853">
        <v>0</v>
      </c>
      <c r="O853">
        <v>0</v>
      </c>
      <c r="P853" s="15">
        <f t="shared" si="145"/>
        <v>0</v>
      </c>
      <c r="Q853" s="15">
        <f t="shared" si="146"/>
        <v>0</v>
      </c>
      <c r="R853">
        <v>14</v>
      </c>
      <c r="S853">
        <v>1</v>
      </c>
      <c r="T853">
        <v>4</v>
      </c>
      <c r="U853">
        <v>1</v>
      </c>
      <c r="V853">
        <v>3</v>
      </c>
      <c r="W853" s="16">
        <v>122.25</v>
      </c>
      <c r="X853" s="26">
        <f t="shared" si="147"/>
        <v>1.7977941176470589</v>
      </c>
      <c r="Y853" s="4">
        <v>117.12</v>
      </c>
      <c r="Z853" s="32">
        <f t="shared" si="148"/>
        <v>1.7223529411764706</v>
      </c>
      <c r="AA853" s="4">
        <v>287.17</v>
      </c>
      <c r="AB853" s="26">
        <f t="shared" si="149"/>
        <v>4.2230882352941181</v>
      </c>
      <c r="AC853" s="21">
        <f t="shared" si="150"/>
        <v>0.28969304212322833</v>
      </c>
      <c r="AD853" s="13">
        <v>26</v>
      </c>
      <c r="AE853" s="13">
        <v>37</v>
      </c>
      <c r="AF853" s="21">
        <f t="shared" si="151"/>
        <v>0.41269841269841268</v>
      </c>
      <c r="AG853">
        <v>0</v>
      </c>
      <c r="AH853">
        <v>19</v>
      </c>
      <c r="AI853" s="42">
        <v>13</v>
      </c>
      <c r="AJ853" s="42">
        <v>120</v>
      </c>
      <c r="AK853" s="42">
        <v>3</v>
      </c>
      <c r="AL853" s="42">
        <v>39</v>
      </c>
      <c r="AM853" s="42">
        <v>50</v>
      </c>
      <c r="AN853" s="42">
        <v>2</v>
      </c>
      <c r="AO853">
        <v>11</v>
      </c>
      <c r="AP853">
        <v>119</v>
      </c>
      <c r="AQ853" s="31">
        <f t="shared" si="152"/>
        <v>8.461538461538462E-2</v>
      </c>
      <c r="AR853">
        <v>-5.93</v>
      </c>
      <c r="AS853">
        <v>1</v>
      </c>
      <c r="AT853">
        <v>1</v>
      </c>
      <c r="AU853" s="16">
        <f t="shared" si="153"/>
        <v>-107.58196721311475</v>
      </c>
      <c r="AV853" s="4">
        <v>8.11</v>
      </c>
      <c r="AW853" s="4">
        <v>2.4500000000000002</v>
      </c>
    </row>
    <row r="854" spans="1:49" x14ac:dyDescent="0.2">
      <c r="A854" s="13" t="s">
        <v>772</v>
      </c>
      <c r="B854" s="13" t="s">
        <v>2827</v>
      </c>
      <c r="C854" s="1" t="s">
        <v>584</v>
      </c>
      <c r="D854" s="13" t="s">
        <v>154</v>
      </c>
      <c r="E854" s="13">
        <v>79</v>
      </c>
      <c r="F854" s="13">
        <v>4</v>
      </c>
      <c r="G854" s="13">
        <v>1</v>
      </c>
      <c r="H854" s="40">
        <f t="shared" si="143"/>
        <v>5</v>
      </c>
      <c r="I854">
        <v>4</v>
      </c>
      <c r="J854">
        <v>1</v>
      </c>
      <c r="K854">
        <v>0</v>
      </c>
      <c r="L854" s="20">
        <f t="shared" si="144"/>
        <v>5.6</v>
      </c>
      <c r="M854">
        <v>8</v>
      </c>
      <c r="N854">
        <v>1</v>
      </c>
      <c r="O854">
        <v>1</v>
      </c>
      <c r="P854" s="15">
        <f t="shared" si="145"/>
        <v>0.5</v>
      </c>
      <c r="Q854" s="15">
        <f t="shared" si="146"/>
        <v>0.4</v>
      </c>
      <c r="R854">
        <v>14</v>
      </c>
      <c r="S854">
        <v>10</v>
      </c>
      <c r="T854">
        <v>5</v>
      </c>
      <c r="U854">
        <v>1</v>
      </c>
      <c r="V854">
        <v>6</v>
      </c>
      <c r="W854" s="16">
        <v>137.05000000000001</v>
      </c>
      <c r="X854" s="26">
        <f t="shared" si="147"/>
        <v>1.7348101265822786</v>
      </c>
      <c r="Y854" s="4">
        <v>125.65</v>
      </c>
      <c r="Z854" s="32">
        <f t="shared" si="148"/>
        <v>1.5905063291139241</v>
      </c>
      <c r="AA854" s="4">
        <v>373.12</v>
      </c>
      <c r="AB854" s="26">
        <f t="shared" si="149"/>
        <v>4.7230379746835442</v>
      </c>
      <c r="AC854" s="21">
        <f t="shared" si="150"/>
        <v>0.25191972251739281</v>
      </c>
      <c r="AD854" s="13">
        <v>6</v>
      </c>
      <c r="AE854" s="13">
        <v>11</v>
      </c>
      <c r="AF854" s="21">
        <f t="shared" si="151"/>
        <v>0.35294117647058826</v>
      </c>
      <c r="AG854">
        <v>5</v>
      </c>
      <c r="AH854">
        <v>9</v>
      </c>
      <c r="AI854" s="42">
        <v>23</v>
      </c>
      <c r="AJ854" s="42">
        <v>79</v>
      </c>
      <c r="AK854" s="42">
        <v>6</v>
      </c>
      <c r="AL854" s="42">
        <v>33</v>
      </c>
      <c r="AM854" s="42">
        <v>48</v>
      </c>
      <c r="AN854" s="42">
        <v>8</v>
      </c>
      <c r="AO854">
        <v>29</v>
      </c>
      <c r="AP854">
        <v>93</v>
      </c>
      <c r="AQ854" s="31">
        <f t="shared" si="152"/>
        <v>0.23770491803278687</v>
      </c>
      <c r="AR854">
        <v>10.64</v>
      </c>
      <c r="AS854">
        <v>2</v>
      </c>
      <c r="AT854">
        <v>2</v>
      </c>
      <c r="AU854" s="16">
        <f t="shared" si="153"/>
        <v>-60.644647831277354</v>
      </c>
      <c r="AV854" s="4">
        <v>28.57</v>
      </c>
      <c r="AW854" s="4">
        <v>23.28</v>
      </c>
    </row>
    <row r="855" spans="1:49" x14ac:dyDescent="0.2">
      <c r="A855" s="13" t="s">
        <v>519</v>
      </c>
      <c r="B855" s="13" t="s">
        <v>2829</v>
      </c>
      <c r="C855" s="1" t="s">
        <v>167</v>
      </c>
      <c r="D855" s="13" t="s">
        <v>137</v>
      </c>
      <c r="E855" s="13">
        <v>34</v>
      </c>
      <c r="F855" s="13">
        <v>0</v>
      </c>
      <c r="G855" s="13">
        <v>1</v>
      </c>
      <c r="H855" s="40">
        <f t="shared" si="143"/>
        <v>1</v>
      </c>
      <c r="I855">
        <v>0</v>
      </c>
      <c r="J855">
        <v>1</v>
      </c>
      <c r="K855">
        <v>0</v>
      </c>
      <c r="L855" s="20">
        <f t="shared" si="144"/>
        <v>1</v>
      </c>
      <c r="M855">
        <v>0</v>
      </c>
      <c r="N855">
        <v>0</v>
      </c>
      <c r="O855">
        <v>0</v>
      </c>
      <c r="P855" s="15">
        <f t="shared" si="145"/>
        <v>0</v>
      </c>
      <c r="Q855" s="15">
        <f t="shared" si="146"/>
        <v>0</v>
      </c>
      <c r="R855">
        <v>2</v>
      </c>
      <c r="S855">
        <v>1</v>
      </c>
      <c r="T855">
        <v>0</v>
      </c>
      <c r="U855">
        <v>0</v>
      </c>
      <c r="V855">
        <v>0</v>
      </c>
      <c r="W855" s="16">
        <v>12.25</v>
      </c>
      <c r="X855" s="26">
        <f t="shared" si="147"/>
        <v>0.36029411764705882</v>
      </c>
      <c r="Y855" s="4">
        <v>12.6</v>
      </c>
      <c r="Z855" s="32">
        <f t="shared" si="148"/>
        <v>0.37058823529411766</v>
      </c>
      <c r="AA855" s="4">
        <v>162.47</v>
      </c>
      <c r="AB855" s="26">
        <f t="shared" si="149"/>
        <v>4.7785294117647057</v>
      </c>
      <c r="AC855" s="21">
        <f t="shared" si="150"/>
        <v>7.197121151539386E-2</v>
      </c>
      <c r="AD855" s="13">
        <v>1</v>
      </c>
      <c r="AE855" s="13">
        <v>3</v>
      </c>
      <c r="AF855" s="21">
        <f t="shared" si="151"/>
        <v>0.25</v>
      </c>
      <c r="AG855">
        <v>1</v>
      </c>
      <c r="AH855">
        <v>2</v>
      </c>
      <c r="AI855" s="42">
        <v>0</v>
      </c>
      <c r="AJ855" s="42">
        <v>5</v>
      </c>
      <c r="AK855" s="42">
        <v>0</v>
      </c>
      <c r="AL855" s="42">
        <v>6</v>
      </c>
      <c r="AM855" s="42">
        <v>7</v>
      </c>
      <c r="AN855" s="42">
        <v>0</v>
      </c>
      <c r="AO855">
        <v>1</v>
      </c>
      <c r="AP855">
        <v>8</v>
      </c>
      <c r="AQ855" s="31">
        <f t="shared" si="152"/>
        <v>0.1111111111111111</v>
      </c>
      <c r="AR855">
        <v>-1.48</v>
      </c>
      <c r="AS855">
        <v>1</v>
      </c>
      <c r="AT855">
        <v>0</v>
      </c>
      <c r="AU855" s="16">
        <f t="shared" si="153"/>
        <v>-90.476190476190482</v>
      </c>
      <c r="AV855" s="4">
        <v>0</v>
      </c>
      <c r="AW855" s="4">
        <v>-6.94</v>
      </c>
    </row>
    <row r="856" spans="1:49" x14ac:dyDescent="0.2">
      <c r="A856" s="13" t="s">
        <v>755</v>
      </c>
      <c r="B856" s="13" t="s">
        <v>2833</v>
      </c>
      <c r="C856" s="1" t="s">
        <v>398</v>
      </c>
      <c r="D856" s="13" t="s">
        <v>844</v>
      </c>
      <c r="E856" s="13">
        <v>4</v>
      </c>
      <c r="F856" s="13">
        <v>0</v>
      </c>
      <c r="G856" s="13">
        <v>0</v>
      </c>
      <c r="H856" s="40">
        <f t="shared" si="143"/>
        <v>0</v>
      </c>
      <c r="I856">
        <v>0</v>
      </c>
      <c r="J856">
        <v>0</v>
      </c>
      <c r="K856">
        <v>0</v>
      </c>
      <c r="L856" s="20">
        <f t="shared" si="144"/>
        <v>0</v>
      </c>
      <c r="M856">
        <v>0</v>
      </c>
      <c r="N856">
        <v>0</v>
      </c>
      <c r="O856">
        <v>0</v>
      </c>
      <c r="P856" s="15">
        <f t="shared" si="145"/>
        <v>0</v>
      </c>
      <c r="Q856" s="15">
        <f t="shared" si="146"/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s="16">
        <v>0.05</v>
      </c>
      <c r="X856" s="26">
        <f t="shared" si="147"/>
        <v>1.2500000000000001E-2</v>
      </c>
      <c r="Y856" s="4">
        <v>0.37</v>
      </c>
      <c r="Z856" s="32">
        <f t="shared" si="148"/>
        <v>9.2499999999999999E-2</v>
      </c>
      <c r="AA856" s="4">
        <v>25.56</v>
      </c>
      <c r="AB856" s="26">
        <f t="shared" si="149"/>
        <v>6.39</v>
      </c>
      <c r="AC856" s="21">
        <f t="shared" si="150"/>
        <v>1.4269186270728885E-2</v>
      </c>
      <c r="AD856" s="13">
        <v>0</v>
      </c>
      <c r="AE856" s="13">
        <v>0</v>
      </c>
      <c r="AF856" s="21" t="str">
        <f t="shared" si="151"/>
        <v xml:space="preserve"> </v>
      </c>
      <c r="AG856">
        <v>0</v>
      </c>
      <c r="AH856">
        <v>0</v>
      </c>
      <c r="AI856" s="42">
        <v>0</v>
      </c>
      <c r="AJ856" s="42">
        <v>0</v>
      </c>
      <c r="AK856" s="42">
        <v>0</v>
      </c>
      <c r="AL856" s="42">
        <v>0</v>
      </c>
      <c r="AM856" s="42">
        <v>0</v>
      </c>
      <c r="AN856" s="42">
        <v>0</v>
      </c>
      <c r="AO856">
        <v>0</v>
      </c>
      <c r="AP856">
        <v>0</v>
      </c>
      <c r="AQ856" s="31">
        <f t="shared" si="152"/>
        <v>0</v>
      </c>
      <c r="AR856"/>
      <c r="AS856">
        <v>0</v>
      </c>
      <c r="AT856">
        <v>0</v>
      </c>
      <c r="AU856" s="16">
        <f t="shared" si="153"/>
        <v>0</v>
      </c>
      <c r="AV856" s="4">
        <v>100</v>
      </c>
      <c r="AW856" s="4">
        <v>91.3</v>
      </c>
    </row>
    <row r="857" spans="1:49" x14ac:dyDescent="0.2">
      <c r="A857" s="13" t="s">
        <v>1061</v>
      </c>
      <c r="B857" s="13" t="s">
        <v>2835</v>
      </c>
      <c r="C857" s="1" t="s">
        <v>270</v>
      </c>
      <c r="D857" s="13" t="s">
        <v>173</v>
      </c>
      <c r="E857" s="13">
        <v>80</v>
      </c>
      <c r="F857" s="13">
        <v>0</v>
      </c>
      <c r="G857" s="13">
        <v>0</v>
      </c>
      <c r="H857" s="40">
        <f t="shared" si="143"/>
        <v>0</v>
      </c>
      <c r="I857">
        <v>0</v>
      </c>
      <c r="J857">
        <v>0</v>
      </c>
      <c r="K857">
        <v>0</v>
      </c>
      <c r="L857" s="20">
        <f t="shared" si="144"/>
        <v>0</v>
      </c>
      <c r="M857">
        <v>1</v>
      </c>
      <c r="N857">
        <v>0</v>
      </c>
      <c r="O857">
        <v>1</v>
      </c>
      <c r="P857" s="15">
        <f t="shared" si="145"/>
        <v>0</v>
      </c>
      <c r="Q857" s="15">
        <f t="shared" si="146"/>
        <v>0</v>
      </c>
      <c r="R857">
        <v>8</v>
      </c>
      <c r="S857">
        <v>2</v>
      </c>
      <c r="T857">
        <v>2</v>
      </c>
      <c r="U857">
        <v>1</v>
      </c>
      <c r="V857">
        <v>5</v>
      </c>
      <c r="W857" s="16">
        <v>109.7</v>
      </c>
      <c r="X857" s="26">
        <f t="shared" si="147"/>
        <v>1.3712500000000001</v>
      </c>
      <c r="Y857" s="4">
        <v>104.17</v>
      </c>
      <c r="Z857" s="32">
        <f t="shared" si="148"/>
        <v>1.302125</v>
      </c>
      <c r="AA857" s="4">
        <v>189.42</v>
      </c>
      <c r="AB857" s="26">
        <f t="shared" si="149"/>
        <v>2.36775</v>
      </c>
      <c r="AC857" s="21">
        <f t="shared" si="150"/>
        <v>0.3548145372798801</v>
      </c>
      <c r="AD857" s="1"/>
      <c r="AE857" s="1"/>
      <c r="AF857" s="21" t="str">
        <f t="shared" si="151"/>
        <v xml:space="preserve"> </v>
      </c>
      <c r="AG857">
        <v>2</v>
      </c>
      <c r="AH857">
        <v>7</v>
      </c>
      <c r="AI857" s="42">
        <v>14</v>
      </c>
      <c r="AJ857" s="42">
        <v>68</v>
      </c>
      <c r="AK857" s="42">
        <v>3</v>
      </c>
      <c r="AL857" s="42">
        <v>41</v>
      </c>
      <c r="AM857" s="42">
        <v>50</v>
      </c>
      <c r="AN857" s="42">
        <v>5</v>
      </c>
      <c r="AO857">
        <v>14</v>
      </c>
      <c r="AP857">
        <v>79</v>
      </c>
      <c r="AQ857" s="31">
        <f t="shared" si="152"/>
        <v>0.15053763440860216</v>
      </c>
      <c r="AR857">
        <v>-0.99</v>
      </c>
      <c r="AS857">
        <v>2</v>
      </c>
      <c r="AT857">
        <v>4</v>
      </c>
      <c r="AU857" s="16">
        <f t="shared" si="153"/>
        <v>-81.789382739752327</v>
      </c>
      <c r="AV857" s="4">
        <v>13.95</v>
      </c>
      <c r="AW857" s="4">
        <v>4</v>
      </c>
    </row>
    <row r="858" spans="1:49" x14ac:dyDescent="0.2">
      <c r="A858" s="13" t="s">
        <v>477</v>
      </c>
      <c r="B858" s="13" t="s">
        <v>2837</v>
      </c>
      <c r="C858" s="1" t="s">
        <v>482</v>
      </c>
      <c r="D858" s="13" t="s">
        <v>173</v>
      </c>
      <c r="E858" s="13">
        <v>56</v>
      </c>
      <c r="F858" s="13">
        <v>0</v>
      </c>
      <c r="G858" s="13">
        <v>0</v>
      </c>
      <c r="H858" s="40">
        <f t="shared" si="143"/>
        <v>0</v>
      </c>
      <c r="I858">
        <v>0</v>
      </c>
      <c r="J858">
        <v>0</v>
      </c>
      <c r="K858">
        <v>0</v>
      </c>
      <c r="L858" s="20">
        <f t="shared" si="144"/>
        <v>0</v>
      </c>
      <c r="M858">
        <v>0</v>
      </c>
      <c r="N858">
        <v>0</v>
      </c>
      <c r="O858">
        <v>0</v>
      </c>
      <c r="P858" s="15">
        <f t="shared" si="145"/>
        <v>0</v>
      </c>
      <c r="Q858" s="15">
        <f t="shared" si="146"/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 s="16">
        <v>9.3000000000000007</v>
      </c>
      <c r="X858" s="26">
        <f t="shared" si="147"/>
        <v>0.16607142857142859</v>
      </c>
      <c r="Y858" s="4">
        <v>10.47</v>
      </c>
      <c r="Z858" s="32">
        <f t="shared" si="148"/>
        <v>0.18696428571428572</v>
      </c>
      <c r="AA858" s="4">
        <v>285.33999999999997</v>
      </c>
      <c r="AB858" s="26">
        <f t="shared" si="149"/>
        <v>5.095357142857142</v>
      </c>
      <c r="AC858" s="21">
        <f t="shared" si="150"/>
        <v>3.5394340962104059E-2</v>
      </c>
      <c r="AD858" s="1"/>
      <c r="AE858" s="1"/>
      <c r="AF858" s="21" t="str">
        <f t="shared" si="151"/>
        <v xml:space="preserve"> </v>
      </c>
      <c r="AG858">
        <v>0</v>
      </c>
      <c r="AH858">
        <v>1</v>
      </c>
      <c r="AI858" s="42">
        <v>5</v>
      </c>
      <c r="AJ858" s="42">
        <v>3</v>
      </c>
      <c r="AK858" s="42">
        <v>3</v>
      </c>
      <c r="AL858" s="42">
        <v>0</v>
      </c>
      <c r="AM858" s="42">
        <v>1</v>
      </c>
      <c r="AN858" s="42">
        <v>3</v>
      </c>
      <c r="AO858">
        <v>5</v>
      </c>
      <c r="AP858">
        <v>3</v>
      </c>
      <c r="AQ858" s="31">
        <f t="shared" si="152"/>
        <v>0.625</v>
      </c>
      <c r="AR858">
        <v>47.44</v>
      </c>
      <c r="AS858">
        <v>0</v>
      </c>
      <c r="AT858">
        <v>1</v>
      </c>
      <c r="AU858" s="16">
        <f t="shared" si="153"/>
        <v>34.383954154727789</v>
      </c>
      <c r="AV858" s="4">
        <v>12.5</v>
      </c>
      <c r="AW858" s="4">
        <v>5.04</v>
      </c>
    </row>
    <row r="859" spans="1:49" x14ac:dyDescent="0.2">
      <c r="A859" s="13" t="s">
        <v>126</v>
      </c>
      <c r="B859" s="13" t="s">
        <v>2840</v>
      </c>
      <c r="C859" s="1" t="s">
        <v>206</v>
      </c>
      <c r="D859" s="13" t="s">
        <v>154</v>
      </c>
      <c r="E859" s="13">
        <v>81</v>
      </c>
      <c r="F859" s="13">
        <v>0</v>
      </c>
      <c r="G859" s="13">
        <v>0</v>
      </c>
      <c r="H859" s="40">
        <f t="shared" si="143"/>
        <v>0</v>
      </c>
      <c r="I859">
        <v>0</v>
      </c>
      <c r="J859">
        <v>0</v>
      </c>
      <c r="K859">
        <v>0</v>
      </c>
      <c r="L859" s="20">
        <f t="shared" si="144"/>
        <v>0</v>
      </c>
      <c r="M859">
        <v>0</v>
      </c>
      <c r="N859">
        <v>0</v>
      </c>
      <c r="O859">
        <v>0</v>
      </c>
      <c r="P859" s="15">
        <f t="shared" si="145"/>
        <v>0</v>
      </c>
      <c r="Q859" s="15">
        <f t="shared" si="146"/>
        <v>0</v>
      </c>
      <c r="R859">
        <v>1</v>
      </c>
      <c r="S859">
        <v>0</v>
      </c>
      <c r="T859">
        <v>0</v>
      </c>
      <c r="U859">
        <v>1</v>
      </c>
      <c r="V859">
        <v>0</v>
      </c>
      <c r="W859" s="16">
        <v>11.4666666667</v>
      </c>
      <c r="X859" s="26">
        <f t="shared" si="147"/>
        <v>0.14156378600864197</v>
      </c>
      <c r="Y859" s="4">
        <v>8.2899999999999991</v>
      </c>
      <c r="Z859" s="32">
        <f t="shared" si="148"/>
        <v>0.10234567901234567</v>
      </c>
      <c r="AA859" s="4">
        <v>378.07</v>
      </c>
      <c r="AB859" s="26">
        <f t="shared" si="149"/>
        <v>4.6675308641975306</v>
      </c>
      <c r="AC859" s="21">
        <f t="shared" si="150"/>
        <v>2.1456672533388552E-2</v>
      </c>
      <c r="AD859" s="13">
        <v>0</v>
      </c>
      <c r="AE859" s="13">
        <v>0</v>
      </c>
      <c r="AF859" s="21" t="str">
        <f t="shared" si="151"/>
        <v xml:space="preserve"> </v>
      </c>
      <c r="AG859">
        <v>0</v>
      </c>
      <c r="AH859">
        <v>0</v>
      </c>
      <c r="AI859" s="42">
        <v>0</v>
      </c>
      <c r="AJ859" s="42">
        <v>7</v>
      </c>
      <c r="AK859" s="42">
        <v>0</v>
      </c>
      <c r="AL859" s="42">
        <v>4</v>
      </c>
      <c r="AM859" s="42">
        <v>5</v>
      </c>
      <c r="AN859" s="42">
        <v>0</v>
      </c>
      <c r="AO859">
        <v>0</v>
      </c>
      <c r="AP859">
        <v>11</v>
      </c>
      <c r="AQ859" s="31">
        <f t="shared" si="152"/>
        <v>0</v>
      </c>
      <c r="AR859">
        <v>-16.670000000000002</v>
      </c>
      <c r="AS859">
        <v>0</v>
      </c>
      <c r="AT859">
        <v>1</v>
      </c>
      <c r="AU859" s="16">
        <f t="shared" si="153"/>
        <v>-115.80217129071171</v>
      </c>
      <c r="AV859" s="4">
        <v>0</v>
      </c>
      <c r="AW859" s="4">
        <v>-5.28</v>
      </c>
    </row>
    <row r="860" spans="1:49" x14ac:dyDescent="0.2">
      <c r="A860" s="13" t="s">
        <v>1151</v>
      </c>
      <c r="B860" s="13" t="s">
        <v>2842</v>
      </c>
      <c r="C860" s="1" t="s">
        <v>243</v>
      </c>
      <c r="D860" s="13" t="s">
        <v>146</v>
      </c>
      <c r="E860" s="13">
        <v>77</v>
      </c>
      <c r="F860" s="13">
        <v>0</v>
      </c>
      <c r="G860" s="13">
        <v>0</v>
      </c>
      <c r="H860" s="40">
        <f t="shared" si="143"/>
        <v>0</v>
      </c>
      <c r="I860">
        <v>0</v>
      </c>
      <c r="J860">
        <v>0</v>
      </c>
      <c r="K860">
        <v>0</v>
      </c>
      <c r="L860" s="20">
        <f t="shared" si="144"/>
        <v>0</v>
      </c>
      <c r="M860">
        <v>0</v>
      </c>
      <c r="N860">
        <v>0</v>
      </c>
      <c r="O860">
        <v>0</v>
      </c>
      <c r="P860" s="15">
        <f t="shared" si="145"/>
        <v>0</v>
      </c>
      <c r="Q860" s="15">
        <f t="shared" si="146"/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s="16">
        <v>1.6166666667</v>
      </c>
      <c r="X860" s="26">
        <f t="shared" si="147"/>
        <v>2.0995670996103895E-2</v>
      </c>
      <c r="Y860" s="4">
        <v>0.65</v>
      </c>
      <c r="Z860" s="32">
        <f t="shared" si="148"/>
        <v>8.4415584415584426E-3</v>
      </c>
      <c r="AA860" s="4">
        <v>354.62</v>
      </c>
      <c r="AB860" s="26">
        <f t="shared" si="149"/>
        <v>4.6054545454545455</v>
      </c>
      <c r="AC860" s="21">
        <f t="shared" si="150"/>
        <v>1.8295943929968759E-3</v>
      </c>
      <c r="AD860" s="13">
        <v>0</v>
      </c>
      <c r="AE860" s="13">
        <v>0</v>
      </c>
      <c r="AF860" s="21" t="str">
        <f t="shared" si="151"/>
        <v xml:space="preserve"> </v>
      </c>
      <c r="AG860">
        <v>0</v>
      </c>
      <c r="AH860">
        <v>1</v>
      </c>
      <c r="AI860" s="42">
        <v>0</v>
      </c>
      <c r="AJ860" s="42">
        <v>1</v>
      </c>
      <c r="AK860" s="42">
        <v>0</v>
      </c>
      <c r="AL860" s="42">
        <v>0</v>
      </c>
      <c r="AM860" s="42">
        <v>1</v>
      </c>
      <c r="AN860" s="42">
        <v>0</v>
      </c>
      <c r="AO860">
        <v>0</v>
      </c>
      <c r="AP860">
        <v>2</v>
      </c>
      <c r="AQ860" s="31">
        <f t="shared" si="152"/>
        <v>0</v>
      </c>
      <c r="AR860">
        <v>-11.89</v>
      </c>
      <c r="AS860">
        <v>0</v>
      </c>
      <c r="AT860">
        <v>1</v>
      </c>
      <c r="AU860" s="16">
        <f t="shared" si="153"/>
        <v>-180</v>
      </c>
    </row>
    <row r="861" spans="1:49" x14ac:dyDescent="0.2">
      <c r="A861" s="13" t="s">
        <v>2844</v>
      </c>
      <c r="B861" s="13" t="s">
        <v>2842</v>
      </c>
      <c r="C861" s="1" t="s">
        <v>302</v>
      </c>
      <c r="D861" s="13" t="s">
        <v>129</v>
      </c>
      <c r="E861" s="13">
        <v>2</v>
      </c>
      <c r="F861" s="13">
        <v>0</v>
      </c>
      <c r="G861" s="13">
        <v>0</v>
      </c>
      <c r="H861" s="40">
        <f t="shared" si="143"/>
        <v>0</v>
      </c>
      <c r="I861">
        <v>0</v>
      </c>
      <c r="J861">
        <v>0</v>
      </c>
      <c r="K861">
        <v>0</v>
      </c>
      <c r="L861" s="20">
        <f t="shared" si="144"/>
        <v>0</v>
      </c>
      <c r="M861">
        <v>0</v>
      </c>
      <c r="N861">
        <v>0</v>
      </c>
      <c r="O861">
        <v>0</v>
      </c>
      <c r="P861" s="15">
        <f t="shared" si="145"/>
        <v>0</v>
      </c>
      <c r="Q861" s="15">
        <f t="shared" si="146"/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s="16">
        <v>0</v>
      </c>
      <c r="X861" s="26">
        <f t="shared" si="147"/>
        <v>0</v>
      </c>
      <c r="Y861" s="4">
        <v>0</v>
      </c>
      <c r="Z861" s="32">
        <f t="shared" si="148"/>
        <v>0</v>
      </c>
      <c r="AA861" s="4">
        <v>11.13</v>
      </c>
      <c r="AB861" s="26">
        <f t="shared" si="149"/>
        <v>5.5650000000000004</v>
      </c>
      <c r="AC861" s="21">
        <f t="shared" si="150"/>
        <v>0</v>
      </c>
      <c r="AD861" s="13">
        <v>0</v>
      </c>
      <c r="AE861" s="13">
        <v>0</v>
      </c>
      <c r="AF861" s="21" t="str">
        <f t="shared" si="151"/>
        <v xml:space="preserve"> </v>
      </c>
      <c r="AG861">
        <v>0</v>
      </c>
      <c r="AH861">
        <v>0</v>
      </c>
      <c r="AI861" s="42">
        <v>0</v>
      </c>
      <c r="AJ861" s="42">
        <v>0</v>
      </c>
      <c r="AK861" s="42">
        <v>0</v>
      </c>
      <c r="AL861" s="42">
        <v>0</v>
      </c>
      <c r="AM861" s="42">
        <v>0</v>
      </c>
      <c r="AN861" s="42">
        <v>0</v>
      </c>
      <c r="AO861">
        <v>0</v>
      </c>
      <c r="AP861">
        <v>0</v>
      </c>
      <c r="AQ861" s="31">
        <f t="shared" si="152"/>
        <v>0</v>
      </c>
      <c r="AR861"/>
      <c r="AS861">
        <v>0</v>
      </c>
      <c r="AT861">
        <v>0</v>
      </c>
      <c r="AU861" s="16">
        <f t="shared" si="153"/>
        <v>0</v>
      </c>
    </row>
    <row r="862" spans="1:49" x14ac:dyDescent="0.2">
      <c r="A862" s="13" t="s">
        <v>519</v>
      </c>
      <c r="B862" s="13" t="s">
        <v>2842</v>
      </c>
      <c r="C862" s="1" t="s">
        <v>162</v>
      </c>
      <c r="D862" s="13" t="s">
        <v>173</v>
      </c>
      <c r="E862" s="13">
        <v>3</v>
      </c>
      <c r="F862" s="13">
        <v>0</v>
      </c>
      <c r="G862" s="13">
        <v>0</v>
      </c>
      <c r="H862" s="40">
        <f t="shared" si="143"/>
        <v>0</v>
      </c>
      <c r="I862">
        <v>0</v>
      </c>
      <c r="J862">
        <v>0</v>
      </c>
      <c r="K862">
        <v>0</v>
      </c>
      <c r="L862" s="20">
        <f t="shared" si="144"/>
        <v>0</v>
      </c>
      <c r="M862">
        <v>0</v>
      </c>
      <c r="N862">
        <v>0</v>
      </c>
      <c r="O862">
        <v>0</v>
      </c>
      <c r="P862" s="15">
        <f t="shared" si="145"/>
        <v>0</v>
      </c>
      <c r="Q862" s="15">
        <f t="shared" si="146"/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 s="16">
        <v>4</v>
      </c>
      <c r="X862" s="26">
        <f t="shared" si="147"/>
        <v>1.3333333333333333</v>
      </c>
      <c r="Y862" s="4">
        <v>5.13</v>
      </c>
      <c r="Z862" s="32">
        <f t="shared" si="148"/>
        <v>1.71</v>
      </c>
      <c r="AA862" s="4">
        <v>13.12</v>
      </c>
      <c r="AB862" s="26">
        <f t="shared" si="149"/>
        <v>4.3733333333333331</v>
      </c>
      <c r="AC862" s="21">
        <f t="shared" si="150"/>
        <v>0.28109589041095889</v>
      </c>
      <c r="AD862" s="1"/>
      <c r="AE862" s="1"/>
      <c r="AF862" s="21" t="str">
        <f t="shared" si="151"/>
        <v xml:space="preserve"> </v>
      </c>
      <c r="AG862">
        <v>0</v>
      </c>
      <c r="AH862">
        <v>0</v>
      </c>
      <c r="AI862" s="42">
        <v>1</v>
      </c>
      <c r="AJ862" s="42">
        <v>1</v>
      </c>
      <c r="AK862" s="42">
        <v>0</v>
      </c>
      <c r="AL862" s="42">
        <v>1</v>
      </c>
      <c r="AM862" s="42">
        <v>1</v>
      </c>
      <c r="AN862" s="42">
        <v>0</v>
      </c>
      <c r="AO862">
        <v>0</v>
      </c>
      <c r="AP862">
        <v>3</v>
      </c>
      <c r="AQ862" s="31">
        <f t="shared" si="152"/>
        <v>0</v>
      </c>
      <c r="AR862">
        <v>-5</v>
      </c>
      <c r="AS862">
        <v>0</v>
      </c>
      <c r="AT862">
        <v>1</v>
      </c>
      <c r="AU862" s="16">
        <f t="shared" si="153"/>
        <v>-23.391812865497077</v>
      </c>
      <c r="AV862" s="4">
        <v>0</v>
      </c>
      <c r="AW862" s="4">
        <v>-7.69</v>
      </c>
    </row>
    <row r="863" spans="1:49" x14ac:dyDescent="0.2">
      <c r="A863" s="13" t="s">
        <v>1266</v>
      </c>
      <c r="B863" s="13" t="s">
        <v>2842</v>
      </c>
      <c r="C863" s="1" t="s">
        <v>153</v>
      </c>
      <c r="D863" s="13" t="s">
        <v>146</v>
      </c>
      <c r="E863" s="13">
        <v>1</v>
      </c>
      <c r="F863" s="13">
        <v>0</v>
      </c>
      <c r="G863" s="13">
        <v>0</v>
      </c>
      <c r="H863" s="40">
        <f t="shared" si="143"/>
        <v>0</v>
      </c>
      <c r="I863">
        <v>0</v>
      </c>
      <c r="J863">
        <v>0</v>
      </c>
      <c r="K863">
        <v>0</v>
      </c>
      <c r="L863" s="20">
        <f t="shared" si="144"/>
        <v>0</v>
      </c>
      <c r="M863">
        <v>0</v>
      </c>
      <c r="N863">
        <v>0</v>
      </c>
      <c r="O863">
        <v>0</v>
      </c>
      <c r="P863" s="15">
        <f t="shared" si="145"/>
        <v>0</v>
      </c>
      <c r="Q863" s="15">
        <f t="shared" si="146"/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s="16">
        <v>0</v>
      </c>
      <c r="X863" s="26">
        <f t="shared" si="147"/>
        <v>0</v>
      </c>
      <c r="Y863" s="4">
        <v>0</v>
      </c>
      <c r="Z863" s="32">
        <f t="shared" si="148"/>
        <v>0</v>
      </c>
      <c r="AA863" s="4">
        <v>7.62</v>
      </c>
      <c r="AB863" s="26">
        <f t="shared" si="149"/>
        <v>7.62</v>
      </c>
      <c r="AC863" s="21">
        <f t="shared" si="150"/>
        <v>0</v>
      </c>
      <c r="AD863" s="13">
        <v>0</v>
      </c>
      <c r="AE863" s="13">
        <v>0</v>
      </c>
      <c r="AF863" s="21" t="str">
        <f t="shared" si="151"/>
        <v xml:space="preserve"> </v>
      </c>
      <c r="AG863">
        <v>0</v>
      </c>
      <c r="AH863">
        <v>0</v>
      </c>
      <c r="AI863" s="42">
        <v>0</v>
      </c>
      <c r="AJ863" s="42">
        <v>0</v>
      </c>
      <c r="AK863" s="42">
        <v>0</v>
      </c>
      <c r="AL863" s="42">
        <v>0</v>
      </c>
      <c r="AM863" s="42">
        <v>0</v>
      </c>
      <c r="AN863" s="42">
        <v>0</v>
      </c>
      <c r="AO863">
        <v>0</v>
      </c>
      <c r="AP863">
        <v>0</v>
      </c>
      <c r="AQ863" s="31">
        <f t="shared" si="152"/>
        <v>0</v>
      </c>
      <c r="AR863"/>
      <c r="AS863">
        <v>0</v>
      </c>
      <c r="AT863">
        <v>0</v>
      </c>
      <c r="AU863" s="16">
        <f t="shared" si="153"/>
        <v>0</v>
      </c>
    </row>
    <row r="864" spans="1:49" x14ac:dyDescent="0.2">
      <c r="A864" s="13" t="s">
        <v>1221</v>
      </c>
      <c r="B864" s="13" t="s">
        <v>2842</v>
      </c>
      <c r="C864" s="1" t="s">
        <v>190</v>
      </c>
      <c r="D864" s="13" t="s">
        <v>154</v>
      </c>
      <c r="E864" s="13">
        <v>67</v>
      </c>
      <c r="F864" s="13">
        <v>0</v>
      </c>
      <c r="G864" s="13">
        <v>0</v>
      </c>
      <c r="H864" s="40">
        <f t="shared" si="143"/>
        <v>0</v>
      </c>
      <c r="I864">
        <v>0</v>
      </c>
      <c r="J864">
        <v>0</v>
      </c>
      <c r="K864">
        <v>0</v>
      </c>
      <c r="L864" s="20">
        <f t="shared" si="144"/>
        <v>0</v>
      </c>
      <c r="M864">
        <v>0</v>
      </c>
      <c r="N864">
        <v>0</v>
      </c>
      <c r="O864">
        <v>0</v>
      </c>
      <c r="P864" s="15">
        <f t="shared" si="145"/>
        <v>0</v>
      </c>
      <c r="Q864" s="15">
        <f t="shared" si="146"/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s="16">
        <v>0.76666666670000005</v>
      </c>
      <c r="X864" s="26">
        <f t="shared" si="147"/>
        <v>1.1442786070149254E-2</v>
      </c>
      <c r="Y864" s="4">
        <v>0.47</v>
      </c>
      <c r="Z864" s="32">
        <f t="shared" si="148"/>
        <v>7.0149253731343281E-3</v>
      </c>
      <c r="AA864" s="4">
        <v>346.83</v>
      </c>
      <c r="AB864" s="26">
        <f t="shared" si="149"/>
        <v>5.1765671641791045</v>
      </c>
      <c r="AC864" s="21">
        <f t="shared" si="150"/>
        <v>1.3532968615030234E-3</v>
      </c>
      <c r="AD864" s="13">
        <v>0</v>
      </c>
      <c r="AE864" s="13">
        <v>0</v>
      </c>
      <c r="AF864" s="21" t="str">
        <f t="shared" si="151"/>
        <v xml:space="preserve"> </v>
      </c>
      <c r="AG864">
        <v>0</v>
      </c>
      <c r="AH864">
        <v>0</v>
      </c>
      <c r="AI864" s="42">
        <v>0</v>
      </c>
      <c r="AJ864" s="42">
        <v>0</v>
      </c>
      <c r="AK864" s="42">
        <v>0</v>
      </c>
      <c r="AL864" s="42">
        <v>0</v>
      </c>
      <c r="AM864" s="42">
        <v>1</v>
      </c>
      <c r="AN864" s="42">
        <v>0</v>
      </c>
      <c r="AO864">
        <v>0</v>
      </c>
      <c r="AP864">
        <v>0</v>
      </c>
      <c r="AQ864" s="31">
        <f t="shared" si="152"/>
        <v>0</v>
      </c>
      <c r="AR864"/>
      <c r="AS864">
        <v>1</v>
      </c>
      <c r="AT864">
        <v>6</v>
      </c>
      <c r="AU864" s="16">
        <f t="shared" si="153"/>
        <v>-60</v>
      </c>
    </row>
    <row r="865" spans="1:49" x14ac:dyDescent="0.2">
      <c r="A865" s="13" t="s">
        <v>2850</v>
      </c>
      <c r="B865" s="13" t="s">
        <v>2851</v>
      </c>
      <c r="C865" s="1" t="s">
        <v>554</v>
      </c>
      <c r="D865" s="13" t="s">
        <v>137</v>
      </c>
      <c r="E865" s="13">
        <v>75</v>
      </c>
      <c r="F865" s="13">
        <v>1</v>
      </c>
      <c r="G865" s="13">
        <v>0</v>
      </c>
      <c r="H865" s="40">
        <f t="shared" si="143"/>
        <v>1</v>
      </c>
      <c r="I865">
        <v>1</v>
      </c>
      <c r="J865">
        <v>0</v>
      </c>
      <c r="K865">
        <v>0</v>
      </c>
      <c r="L865" s="20">
        <f t="shared" si="144"/>
        <v>0</v>
      </c>
      <c r="M865">
        <v>6</v>
      </c>
      <c r="N865">
        <v>1</v>
      </c>
      <c r="O865">
        <v>0</v>
      </c>
      <c r="P865" s="15">
        <f t="shared" si="145"/>
        <v>0.16666666666666666</v>
      </c>
      <c r="Q865" s="15">
        <f t="shared" si="146"/>
        <v>0.14285714285714285</v>
      </c>
      <c r="R865">
        <v>12</v>
      </c>
      <c r="S865">
        <v>7</v>
      </c>
      <c r="T865">
        <v>3</v>
      </c>
      <c r="U865">
        <v>3</v>
      </c>
      <c r="V865">
        <v>3</v>
      </c>
      <c r="W865" s="16">
        <v>95.816666666700002</v>
      </c>
      <c r="X865" s="26">
        <f t="shared" si="147"/>
        <v>1.2775555555560001</v>
      </c>
      <c r="Y865" s="4">
        <v>92.33</v>
      </c>
      <c r="Z865" s="32">
        <f t="shared" si="148"/>
        <v>1.2310666666666668</v>
      </c>
      <c r="AA865" s="4">
        <v>234.17</v>
      </c>
      <c r="AB865" s="26">
        <f t="shared" si="149"/>
        <v>3.1222666666666665</v>
      </c>
      <c r="AC865" s="21">
        <f t="shared" si="150"/>
        <v>0.28278713629402757</v>
      </c>
      <c r="AD865" s="13">
        <v>8</v>
      </c>
      <c r="AE865" s="13">
        <v>3</v>
      </c>
      <c r="AF865" s="21">
        <f t="shared" si="151"/>
        <v>0.72727272727272729</v>
      </c>
      <c r="AG865">
        <v>3</v>
      </c>
      <c r="AH865">
        <v>14</v>
      </c>
      <c r="AI865" s="42">
        <v>24</v>
      </c>
      <c r="AJ865" s="42">
        <v>63</v>
      </c>
      <c r="AK865" s="42">
        <v>6</v>
      </c>
      <c r="AL865" s="42">
        <v>32</v>
      </c>
      <c r="AM865" s="42">
        <v>39</v>
      </c>
      <c r="AN865" s="42">
        <v>1</v>
      </c>
      <c r="AO865">
        <v>19</v>
      </c>
      <c r="AP865">
        <v>69</v>
      </c>
      <c r="AQ865" s="31">
        <f t="shared" si="152"/>
        <v>0.21590909090909091</v>
      </c>
      <c r="AR865">
        <v>7.43</v>
      </c>
      <c r="AS865">
        <v>1</v>
      </c>
      <c r="AT865">
        <v>1</v>
      </c>
      <c r="AU865" s="16">
        <f t="shared" si="153"/>
        <v>-74.082096826600235</v>
      </c>
      <c r="AV865" s="4">
        <v>14.29</v>
      </c>
      <c r="AW865" s="4">
        <v>6.51</v>
      </c>
    </row>
    <row r="866" spans="1:49" x14ac:dyDescent="0.2">
      <c r="A866" s="13" t="s">
        <v>567</v>
      </c>
      <c r="B866" s="13" t="s">
        <v>2852</v>
      </c>
      <c r="C866" s="1" t="s">
        <v>153</v>
      </c>
      <c r="D866" s="13" t="s">
        <v>503</v>
      </c>
      <c r="E866" s="13">
        <v>79</v>
      </c>
      <c r="F866" s="13">
        <v>0</v>
      </c>
      <c r="G866" s="13">
        <v>1</v>
      </c>
      <c r="H866" s="40">
        <f t="shared" si="143"/>
        <v>1</v>
      </c>
      <c r="I866">
        <v>0</v>
      </c>
      <c r="J866">
        <v>1</v>
      </c>
      <c r="K866">
        <v>0</v>
      </c>
      <c r="L866" s="20">
        <f t="shared" si="144"/>
        <v>10.666666666666666</v>
      </c>
      <c r="M866">
        <v>6</v>
      </c>
      <c r="N866">
        <v>4</v>
      </c>
      <c r="O866">
        <v>4</v>
      </c>
      <c r="P866" s="15">
        <f t="shared" si="145"/>
        <v>0</v>
      </c>
      <c r="Q866" s="15">
        <f t="shared" si="146"/>
        <v>0</v>
      </c>
      <c r="R866">
        <v>21</v>
      </c>
      <c r="S866">
        <v>2</v>
      </c>
      <c r="T866">
        <v>9</v>
      </c>
      <c r="U866">
        <v>2</v>
      </c>
      <c r="V866">
        <v>11</v>
      </c>
      <c r="W866" s="16">
        <v>258.68333333330003</v>
      </c>
      <c r="X866" s="26">
        <f t="shared" si="147"/>
        <v>3.2744725738392408</v>
      </c>
      <c r="Y866" s="4">
        <v>256.14</v>
      </c>
      <c r="Z866" s="32">
        <f t="shared" si="148"/>
        <v>3.2422784810126579</v>
      </c>
      <c r="AA866" s="4">
        <v>154.44</v>
      </c>
      <c r="AB866" s="26">
        <f t="shared" si="149"/>
        <v>1.9549367088607594</v>
      </c>
      <c r="AC866" s="21">
        <f t="shared" si="150"/>
        <v>0.62384918895221397</v>
      </c>
      <c r="AD866" s="13">
        <v>50</v>
      </c>
      <c r="AE866" s="13">
        <v>61</v>
      </c>
      <c r="AF866" s="21">
        <f t="shared" si="151"/>
        <v>0.45045045045045046</v>
      </c>
      <c r="AG866">
        <v>3</v>
      </c>
      <c r="AH866">
        <v>22</v>
      </c>
      <c r="AI866" s="42">
        <v>29</v>
      </c>
      <c r="AJ866" s="42">
        <v>200</v>
      </c>
      <c r="AK866" s="42">
        <v>9</v>
      </c>
      <c r="AL866" s="42">
        <v>108</v>
      </c>
      <c r="AM866" s="42">
        <v>117</v>
      </c>
      <c r="AN866" s="42">
        <v>7</v>
      </c>
      <c r="AO866">
        <v>26</v>
      </c>
      <c r="AP866">
        <v>234</v>
      </c>
      <c r="AQ866" s="31">
        <f t="shared" si="152"/>
        <v>0.1</v>
      </c>
      <c r="AR866">
        <v>-7.79</v>
      </c>
      <c r="AS866">
        <v>1</v>
      </c>
      <c r="AT866">
        <v>6</v>
      </c>
      <c r="AU866" s="16">
        <f t="shared" si="153"/>
        <v>-93.464511595221367</v>
      </c>
      <c r="AV866" s="4">
        <v>2.92</v>
      </c>
      <c r="AW866" s="4">
        <v>-15.18</v>
      </c>
    </row>
    <row r="867" spans="1:49" x14ac:dyDescent="0.2">
      <c r="A867" s="13" t="s">
        <v>2060</v>
      </c>
      <c r="B867" s="13" t="s">
        <v>2856</v>
      </c>
      <c r="C867" s="1" t="s">
        <v>334</v>
      </c>
      <c r="D867" s="13" t="s">
        <v>173</v>
      </c>
      <c r="E867" s="13">
        <v>69</v>
      </c>
      <c r="F867" s="13">
        <v>0</v>
      </c>
      <c r="G867" s="13">
        <v>0</v>
      </c>
      <c r="H867" s="40">
        <f t="shared" si="143"/>
        <v>0</v>
      </c>
      <c r="I867">
        <v>0</v>
      </c>
      <c r="J867">
        <v>0</v>
      </c>
      <c r="K867">
        <v>0</v>
      </c>
      <c r="L867" s="20">
        <f t="shared" si="144"/>
        <v>0</v>
      </c>
      <c r="M867">
        <v>1</v>
      </c>
      <c r="N867">
        <v>0</v>
      </c>
      <c r="O867">
        <v>0</v>
      </c>
      <c r="P867" s="15">
        <f t="shared" si="145"/>
        <v>0</v>
      </c>
      <c r="Q867" s="15">
        <f t="shared" si="146"/>
        <v>0</v>
      </c>
      <c r="R867">
        <v>13</v>
      </c>
      <c r="S867">
        <v>8</v>
      </c>
      <c r="T867">
        <v>3</v>
      </c>
      <c r="U867">
        <v>3</v>
      </c>
      <c r="V867">
        <v>3</v>
      </c>
      <c r="W867" s="16">
        <v>122.9833333333</v>
      </c>
      <c r="X867" s="26">
        <f t="shared" si="147"/>
        <v>1.7823671497579709</v>
      </c>
      <c r="Y867" s="4">
        <v>120.74</v>
      </c>
      <c r="Z867" s="32">
        <f t="shared" si="148"/>
        <v>1.749855072463768</v>
      </c>
      <c r="AA867" s="4">
        <v>263.14</v>
      </c>
      <c r="AB867" s="26">
        <f t="shared" si="149"/>
        <v>3.8136231884057969</v>
      </c>
      <c r="AC867" s="21">
        <f t="shared" si="150"/>
        <v>0.31452537251224338</v>
      </c>
      <c r="AD867" s="1"/>
      <c r="AE867" s="1"/>
      <c r="AF867" s="21" t="str">
        <f t="shared" si="151"/>
        <v xml:space="preserve"> </v>
      </c>
      <c r="AG867">
        <v>3</v>
      </c>
      <c r="AH867">
        <v>8</v>
      </c>
      <c r="AI867" s="42">
        <v>14</v>
      </c>
      <c r="AJ867" s="42">
        <v>91</v>
      </c>
      <c r="AK867" s="42">
        <v>6</v>
      </c>
      <c r="AL867" s="42">
        <v>32</v>
      </c>
      <c r="AM867" s="42">
        <v>37</v>
      </c>
      <c r="AN867" s="42">
        <v>5</v>
      </c>
      <c r="AO867">
        <v>22</v>
      </c>
      <c r="AP867">
        <v>92</v>
      </c>
      <c r="AQ867" s="31">
        <f t="shared" si="152"/>
        <v>0.19298245614035087</v>
      </c>
      <c r="AR867">
        <v>8.51</v>
      </c>
      <c r="AS867">
        <v>3</v>
      </c>
      <c r="AT867">
        <v>1</v>
      </c>
      <c r="AU867" s="16">
        <f t="shared" si="153"/>
        <v>-69.570978963061123</v>
      </c>
      <c r="AV867" s="4">
        <v>6.67</v>
      </c>
      <c r="AW867" s="4">
        <v>3.26</v>
      </c>
    </row>
    <row r="868" spans="1:49" x14ac:dyDescent="0.2">
      <c r="A868" s="13" t="s">
        <v>143</v>
      </c>
      <c r="B868" s="13" t="s">
        <v>2860</v>
      </c>
      <c r="C868" s="1" t="s">
        <v>219</v>
      </c>
      <c r="D868" s="13" t="s">
        <v>173</v>
      </c>
      <c r="E868" s="13">
        <v>16</v>
      </c>
      <c r="F868" s="13">
        <v>0</v>
      </c>
      <c r="G868" s="13">
        <v>0</v>
      </c>
      <c r="H868" s="40">
        <f t="shared" si="143"/>
        <v>0</v>
      </c>
      <c r="I868">
        <v>0</v>
      </c>
      <c r="J868">
        <v>0</v>
      </c>
      <c r="K868">
        <v>0</v>
      </c>
      <c r="L868" s="20">
        <f t="shared" si="144"/>
        <v>0</v>
      </c>
      <c r="M868">
        <v>0</v>
      </c>
      <c r="N868">
        <v>0</v>
      </c>
      <c r="O868">
        <v>0</v>
      </c>
      <c r="P868" s="15">
        <f t="shared" si="145"/>
        <v>0</v>
      </c>
      <c r="Q868" s="15">
        <f t="shared" si="146"/>
        <v>0</v>
      </c>
      <c r="R868">
        <v>0</v>
      </c>
      <c r="S868">
        <v>3</v>
      </c>
      <c r="T868">
        <v>0</v>
      </c>
      <c r="U868">
        <v>1</v>
      </c>
      <c r="V868">
        <v>0</v>
      </c>
      <c r="W868" s="16">
        <v>11.4333333333</v>
      </c>
      <c r="X868" s="26">
        <f t="shared" si="147"/>
        <v>0.71458333333125001</v>
      </c>
      <c r="Y868" s="4">
        <v>10.92</v>
      </c>
      <c r="Z868" s="32">
        <f t="shared" si="148"/>
        <v>0.6825</v>
      </c>
      <c r="AA868" s="4">
        <v>79.69</v>
      </c>
      <c r="AB868" s="26">
        <f t="shared" si="149"/>
        <v>4.9806249999999999</v>
      </c>
      <c r="AC868" s="21">
        <f t="shared" si="150"/>
        <v>0.12051649928263988</v>
      </c>
      <c r="AD868" s="1"/>
      <c r="AE868" s="1"/>
      <c r="AF868" s="21" t="str">
        <f t="shared" si="151"/>
        <v xml:space="preserve"> </v>
      </c>
      <c r="AG868">
        <v>0</v>
      </c>
      <c r="AH868">
        <v>1</v>
      </c>
      <c r="AI868" s="42">
        <v>5</v>
      </c>
      <c r="AJ868" s="42">
        <v>8</v>
      </c>
      <c r="AK868" s="42">
        <v>0</v>
      </c>
      <c r="AL868" s="42">
        <v>1</v>
      </c>
      <c r="AM868" s="42">
        <v>9</v>
      </c>
      <c r="AN868" s="42">
        <v>1</v>
      </c>
      <c r="AO868">
        <v>5</v>
      </c>
      <c r="AP868">
        <v>10</v>
      </c>
      <c r="AQ868" s="31">
        <f t="shared" si="152"/>
        <v>0.33333333333333331</v>
      </c>
      <c r="AR868">
        <v>19.41</v>
      </c>
      <c r="AS868">
        <v>0</v>
      </c>
      <c r="AT868">
        <v>0</v>
      </c>
      <c r="AU868" s="16">
        <f t="shared" si="153"/>
        <v>-71.428571428571431</v>
      </c>
      <c r="AV868" s="4">
        <v>0</v>
      </c>
      <c r="AW868" s="4">
        <v>-10.26</v>
      </c>
    </row>
    <row r="869" spans="1:49" x14ac:dyDescent="0.2">
      <c r="A869" s="13" t="s">
        <v>262</v>
      </c>
      <c r="B869" s="13" t="s">
        <v>2863</v>
      </c>
      <c r="C869" s="1" t="s">
        <v>270</v>
      </c>
      <c r="D869" s="13" t="s">
        <v>129</v>
      </c>
      <c r="E869" s="13">
        <v>3</v>
      </c>
      <c r="F869" s="13">
        <v>0</v>
      </c>
      <c r="G869" s="13">
        <v>0</v>
      </c>
      <c r="H869" s="40">
        <f t="shared" si="143"/>
        <v>0</v>
      </c>
      <c r="I869">
        <v>0</v>
      </c>
      <c r="J869">
        <v>0</v>
      </c>
      <c r="K869">
        <v>0</v>
      </c>
      <c r="L869" s="20">
        <f t="shared" si="144"/>
        <v>0</v>
      </c>
      <c r="M869">
        <v>0</v>
      </c>
      <c r="N869">
        <v>0</v>
      </c>
      <c r="O869">
        <v>0</v>
      </c>
      <c r="P869" s="15">
        <f t="shared" si="145"/>
        <v>0</v>
      </c>
      <c r="Q869" s="15">
        <f t="shared" si="146"/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s="16">
        <v>0</v>
      </c>
      <c r="X869" s="26">
        <f t="shared" si="147"/>
        <v>0</v>
      </c>
      <c r="Y869" s="4">
        <v>0</v>
      </c>
      <c r="Z869" s="32">
        <f t="shared" si="148"/>
        <v>0</v>
      </c>
      <c r="AA869" s="4">
        <v>14.18</v>
      </c>
      <c r="AB869" s="26">
        <f t="shared" si="149"/>
        <v>4.7266666666666666</v>
      </c>
      <c r="AC869" s="21">
        <f t="shared" si="150"/>
        <v>0</v>
      </c>
      <c r="AD869" s="13">
        <v>0</v>
      </c>
      <c r="AE869" s="13">
        <v>0</v>
      </c>
      <c r="AF869" s="21" t="str">
        <f t="shared" si="151"/>
        <v xml:space="preserve"> </v>
      </c>
      <c r="AG869">
        <v>0</v>
      </c>
      <c r="AH869">
        <v>0</v>
      </c>
      <c r="AI869" s="42">
        <v>0</v>
      </c>
      <c r="AJ869" s="42">
        <v>0</v>
      </c>
      <c r="AK869" s="42">
        <v>0</v>
      </c>
      <c r="AL869" s="42">
        <v>0</v>
      </c>
      <c r="AM869" s="42">
        <v>0</v>
      </c>
      <c r="AN869" s="42">
        <v>0</v>
      </c>
      <c r="AO869">
        <v>0</v>
      </c>
      <c r="AP869">
        <v>0</v>
      </c>
      <c r="AQ869" s="31">
        <f t="shared" si="152"/>
        <v>0</v>
      </c>
      <c r="AR869"/>
      <c r="AS869">
        <v>0</v>
      </c>
      <c r="AT869">
        <v>0</v>
      </c>
      <c r="AU869" s="16">
        <f t="shared" si="153"/>
        <v>0</v>
      </c>
    </row>
    <row r="870" spans="1:49" x14ac:dyDescent="0.2">
      <c r="A870" s="13" t="s">
        <v>1183</v>
      </c>
      <c r="B870" s="13" t="s">
        <v>2866</v>
      </c>
      <c r="C870" s="1" t="s">
        <v>358</v>
      </c>
      <c r="D870" s="13" t="s">
        <v>129</v>
      </c>
      <c r="E870" s="13">
        <v>2</v>
      </c>
      <c r="F870" s="13">
        <v>0</v>
      </c>
      <c r="G870" s="13">
        <v>0</v>
      </c>
      <c r="H870" s="40">
        <f t="shared" si="143"/>
        <v>0</v>
      </c>
      <c r="I870">
        <v>0</v>
      </c>
      <c r="J870">
        <v>0</v>
      </c>
      <c r="K870">
        <v>0</v>
      </c>
      <c r="L870" s="20">
        <f t="shared" si="144"/>
        <v>0</v>
      </c>
      <c r="M870">
        <v>0</v>
      </c>
      <c r="N870">
        <v>0</v>
      </c>
      <c r="O870">
        <v>0</v>
      </c>
      <c r="P870" s="15">
        <f t="shared" si="145"/>
        <v>0</v>
      </c>
      <c r="Q870" s="15">
        <f t="shared" si="146"/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s="16">
        <v>0</v>
      </c>
      <c r="X870" s="26">
        <f t="shared" si="147"/>
        <v>0</v>
      </c>
      <c r="Y870" s="4">
        <v>0</v>
      </c>
      <c r="Z870" s="32">
        <f t="shared" si="148"/>
        <v>0</v>
      </c>
      <c r="AA870" s="4">
        <v>15.18</v>
      </c>
      <c r="AB870" s="26">
        <f t="shared" si="149"/>
        <v>7.59</v>
      </c>
      <c r="AC870" s="21">
        <f t="shared" si="150"/>
        <v>0</v>
      </c>
      <c r="AD870" s="13">
        <v>0</v>
      </c>
      <c r="AE870" s="13">
        <v>0</v>
      </c>
      <c r="AF870" s="21" t="str">
        <f t="shared" si="151"/>
        <v xml:space="preserve"> </v>
      </c>
      <c r="AG870">
        <v>0</v>
      </c>
      <c r="AH870">
        <v>0</v>
      </c>
      <c r="AI870" s="42">
        <v>0</v>
      </c>
      <c r="AJ870" s="42">
        <v>0</v>
      </c>
      <c r="AK870" s="42">
        <v>0</v>
      </c>
      <c r="AL870" s="42">
        <v>0</v>
      </c>
      <c r="AM870" s="42">
        <v>0</v>
      </c>
      <c r="AN870" s="42">
        <v>0</v>
      </c>
      <c r="AO870">
        <v>0</v>
      </c>
      <c r="AP870">
        <v>0</v>
      </c>
      <c r="AQ870" s="31">
        <f t="shared" si="152"/>
        <v>0</v>
      </c>
      <c r="AR870"/>
      <c r="AS870">
        <v>0</v>
      </c>
      <c r="AT870">
        <v>0</v>
      </c>
      <c r="AU870" s="16">
        <f t="shared" si="153"/>
        <v>0</v>
      </c>
    </row>
    <row r="871" spans="1:49" x14ac:dyDescent="0.2">
      <c r="A871" s="13" t="s">
        <v>546</v>
      </c>
      <c r="B871" s="13" t="s">
        <v>2868</v>
      </c>
      <c r="C871" s="1" t="s">
        <v>270</v>
      </c>
      <c r="D871" s="13" t="s">
        <v>173</v>
      </c>
      <c r="E871" s="13">
        <v>1</v>
      </c>
      <c r="F871" s="13">
        <v>0</v>
      </c>
      <c r="G871" s="13">
        <v>0</v>
      </c>
      <c r="H871" s="40">
        <f t="shared" si="143"/>
        <v>0</v>
      </c>
      <c r="I871">
        <v>0</v>
      </c>
      <c r="J871">
        <v>0</v>
      </c>
      <c r="K871">
        <v>0</v>
      </c>
      <c r="L871" s="20">
        <f t="shared" si="144"/>
        <v>0</v>
      </c>
      <c r="M871">
        <v>0</v>
      </c>
      <c r="N871">
        <v>0</v>
      </c>
      <c r="O871">
        <v>0</v>
      </c>
      <c r="P871" s="15">
        <f t="shared" si="145"/>
        <v>0</v>
      </c>
      <c r="Q871" s="15">
        <f t="shared" si="146"/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 s="16">
        <v>4.5999999999999996</v>
      </c>
      <c r="X871" s="26">
        <f t="shared" si="147"/>
        <v>4.5999999999999996</v>
      </c>
      <c r="Y871" s="4">
        <v>4.2300000000000004</v>
      </c>
      <c r="Z871" s="32">
        <f t="shared" si="148"/>
        <v>4.2300000000000004</v>
      </c>
      <c r="AA871" s="4">
        <v>1.91</v>
      </c>
      <c r="AB871" s="26">
        <f t="shared" si="149"/>
        <v>1.91</v>
      </c>
      <c r="AC871" s="21">
        <f t="shared" si="150"/>
        <v>0.68892508143322473</v>
      </c>
      <c r="AD871" s="1"/>
      <c r="AE871" s="1"/>
      <c r="AF871" s="21" t="str">
        <f t="shared" si="151"/>
        <v xml:space="preserve"> </v>
      </c>
      <c r="AG871">
        <v>0</v>
      </c>
      <c r="AH871">
        <v>0</v>
      </c>
      <c r="AI871" s="42">
        <v>0</v>
      </c>
      <c r="AJ871" s="42">
        <v>3</v>
      </c>
      <c r="AK871" s="42">
        <v>0</v>
      </c>
      <c r="AL871" s="42">
        <v>1</v>
      </c>
      <c r="AM871" s="42">
        <v>1</v>
      </c>
      <c r="AN871" s="42">
        <v>0</v>
      </c>
      <c r="AO871">
        <v>0</v>
      </c>
      <c r="AP871">
        <v>2</v>
      </c>
      <c r="AQ871" s="31">
        <f t="shared" si="152"/>
        <v>0</v>
      </c>
      <c r="AR871"/>
      <c r="AS871">
        <v>0</v>
      </c>
      <c r="AT871">
        <v>0</v>
      </c>
      <c r="AU871" s="16">
        <f t="shared" si="153"/>
        <v>-70.921985815602838</v>
      </c>
      <c r="AV871" s="4">
        <v>0</v>
      </c>
    </row>
    <row r="872" spans="1:49" x14ac:dyDescent="0.2">
      <c r="A872" s="13" t="s">
        <v>2871</v>
      </c>
      <c r="B872" s="13" t="s">
        <v>2872</v>
      </c>
      <c r="C872" s="1" t="s">
        <v>136</v>
      </c>
      <c r="D872" s="13" t="s">
        <v>146</v>
      </c>
      <c r="E872" s="13">
        <v>1</v>
      </c>
      <c r="F872" s="13">
        <v>0</v>
      </c>
      <c r="G872" s="13">
        <v>0</v>
      </c>
      <c r="H872" s="40">
        <f t="shared" si="143"/>
        <v>0</v>
      </c>
      <c r="I872">
        <v>0</v>
      </c>
      <c r="J872">
        <v>0</v>
      </c>
      <c r="K872">
        <v>0</v>
      </c>
      <c r="L872" s="20">
        <f t="shared" si="144"/>
        <v>0</v>
      </c>
      <c r="M872">
        <v>0</v>
      </c>
      <c r="N872">
        <v>0</v>
      </c>
      <c r="O872">
        <v>0</v>
      </c>
      <c r="P872" s="15">
        <f t="shared" si="145"/>
        <v>0</v>
      </c>
      <c r="Q872" s="15">
        <f t="shared" si="146"/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s="16">
        <v>0</v>
      </c>
      <c r="X872" s="26">
        <f t="shared" si="147"/>
        <v>0</v>
      </c>
      <c r="Y872" s="4">
        <v>0</v>
      </c>
      <c r="Z872" s="32">
        <f t="shared" si="148"/>
        <v>0</v>
      </c>
      <c r="AA872" s="4">
        <v>3.99</v>
      </c>
      <c r="AB872" s="26">
        <f t="shared" si="149"/>
        <v>3.99</v>
      </c>
      <c r="AC872" s="21">
        <f t="shared" si="150"/>
        <v>0</v>
      </c>
      <c r="AD872" s="13">
        <v>0</v>
      </c>
      <c r="AE872" s="13">
        <v>0</v>
      </c>
      <c r="AF872" s="21" t="str">
        <f t="shared" si="151"/>
        <v xml:space="preserve"> </v>
      </c>
      <c r="AG872">
        <v>0</v>
      </c>
      <c r="AH872">
        <v>0</v>
      </c>
      <c r="AI872" s="42">
        <v>0</v>
      </c>
      <c r="AJ872" s="42">
        <v>0</v>
      </c>
      <c r="AK872" s="42">
        <v>0</v>
      </c>
      <c r="AL872" s="42">
        <v>0</v>
      </c>
      <c r="AM872" s="42">
        <v>0</v>
      </c>
      <c r="AN872" s="42">
        <v>0</v>
      </c>
      <c r="AO872">
        <v>0</v>
      </c>
      <c r="AP872">
        <v>0</v>
      </c>
      <c r="AQ872" s="31">
        <f t="shared" si="152"/>
        <v>0</v>
      </c>
      <c r="AR872"/>
      <c r="AS872">
        <v>0</v>
      </c>
      <c r="AT872">
        <v>0</v>
      </c>
      <c r="AU872" s="16">
        <f t="shared" si="153"/>
        <v>0</v>
      </c>
    </row>
    <row r="873" spans="1:49" x14ac:dyDescent="0.2">
      <c r="A873" s="13" t="s">
        <v>2874</v>
      </c>
      <c r="B873" s="13" t="s">
        <v>2875</v>
      </c>
      <c r="C873" s="1" t="s">
        <v>136</v>
      </c>
      <c r="D873" s="13" t="s">
        <v>154</v>
      </c>
      <c r="E873" s="13">
        <v>81</v>
      </c>
      <c r="F873" s="13">
        <v>0</v>
      </c>
      <c r="G873" s="13">
        <v>0</v>
      </c>
      <c r="H873" s="40">
        <f t="shared" si="143"/>
        <v>0</v>
      </c>
      <c r="I873">
        <v>0</v>
      </c>
      <c r="J873">
        <v>0</v>
      </c>
      <c r="K873">
        <v>0</v>
      </c>
      <c r="L873" s="20">
        <f t="shared" si="144"/>
        <v>0</v>
      </c>
      <c r="M873">
        <v>0</v>
      </c>
      <c r="N873">
        <v>0</v>
      </c>
      <c r="O873">
        <v>0</v>
      </c>
      <c r="P873" s="15">
        <f t="shared" si="145"/>
        <v>0</v>
      </c>
      <c r="Q873" s="15">
        <f t="shared" si="146"/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s="16">
        <v>0.1</v>
      </c>
      <c r="X873" s="26">
        <f t="shared" si="147"/>
        <v>1.2345679012345679E-3</v>
      </c>
      <c r="Y873" s="4">
        <v>0.86</v>
      </c>
      <c r="Z873" s="32">
        <f t="shared" si="148"/>
        <v>1.0617283950617284E-2</v>
      </c>
      <c r="AA873" s="4">
        <v>351.77</v>
      </c>
      <c r="AB873" s="26">
        <f t="shared" si="149"/>
        <v>4.3428395061728393</v>
      </c>
      <c r="AC873" s="21">
        <f t="shared" si="150"/>
        <v>2.4388168902248816E-3</v>
      </c>
      <c r="AD873" s="13">
        <v>0</v>
      </c>
      <c r="AE873" s="13">
        <v>0</v>
      </c>
      <c r="AF873" s="21" t="str">
        <f t="shared" si="151"/>
        <v xml:space="preserve"> </v>
      </c>
      <c r="AG873">
        <v>0</v>
      </c>
      <c r="AH873">
        <v>0</v>
      </c>
      <c r="AI873" s="42">
        <v>0</v>
      </c>
      <c r="AJ873" s="42">
        <v>0</v>
      </c>
      <c r="AK873" s="42">
        <v>0</v>
      </c>
      <c r="AL873" s="42">
        <v>0</v>
      </c>
      <c r="AM873" s="42">
        <v>0</v>
      </c>
      <c r="AN873" s="42">
        <v>0</v>
      </c>
      <c r="AO873">
        <v>0</v>
      </c>
      <c r="AP873">
        <v>0</v>
      </c>
      <c r="AQ873" s="31">
        <f t="shared" si="152"/>
        <v>0</v>
      </c>
      <c r="AR873"/>
      <c r="AS873">
        <v>0</v>
      </c>
      <c r="AT873">
        <v>0</v>
      </c>
      <c r="AU873" s="16">
        <f t="shared" si="153"/>
        <v>0</v>
      </c>
      <c r="AV873" s="4">
        <v>0</v>
      </c>
      <c r="AW873" s="4">
        <v>-5.56</v>
      </c>
    </row>
    <row r="874" spans="1:49" x14ac:dyDescent="0.2">
      <c r="A874" s="13" t="s">
        <v>258</v>
      </c>
      <c r="B874" s="13" t="s">
        <v>2877</v>
      </c>
      <c r="C874" s="1" t="s">
        <v>179</v>
      </c>
      <c r="D874" s="13" t="s">
        <v>173</v>
      </c>
      <c r="E874" s="13">
        <v>84</v>
      </c>
      <c r="F874" s="13">
        <v>0</v>
      </c>
      <c r="G874" s="13">
        <v>0</v>
      </c>
      <c r="H874" s="40">
        <f t="shared" si="143"/>
        <v>0</v>
      </c>
      <c r="I874">
        <v>0</v>
      </c>
      <c r="J874">
        <v>0</v>
      </c>
      <c r="K874">
        <v>0</v>
      </c>
      <c r="L874" s="20">
        <f t="shared" si="144"/>
        <v>0</v>
      </c>
      <c r="M874">
        <v>0</v>
      </c>
      <c r="N874">
        <v>0</v>
      </c>
      <c r="O874">
        <v>0</v>
      </c>
      <c r="P874" s="15">
        <f t="shared" si="145"/>
        <v>0</v>
      </c>
      <c r="Q874" s="15">
        <f t="shared" si="146"/>
        <v>0</v>
      </c>
      <c r="R874">
        <v>1</v>
      </c>
      <c r="S874">
        <v>0</v>
      </c>
      <c r="T874">
        <v>0</v>
      </c>
      <c r="U874">
        <v>1</v>
      </c>
      <c r="V874">
        <v>0</v>
      </c>
      <c r="W874" s="16">
        <v>11.0333333333</v>
      </c>
      <c r="X874" s="26">
        <f t="shared" si="147"/>
        <v>0.13134920634880953</v>
      </c>
      <c r="Y874" s="4">
        <v>9.1999999999999993</v>
      </c>
      <c r="Z874" s="32">
        <f t="shared" si="148"/>
        <v>0.10952380952380951</v>
      </c>
      <c r="AA874" s="4">
        <v>427</v>
      </c>
      <c r="AB874" s="26">
        <f t="shared" si="149"/>
        <v>5.083333333333333</v>
      </c>
      <c r="AC874" s="21">
        <f t="shared" si="150"/>
        <v>2.1091242549289319E-2</v>
      </c>
      <c r="AD874" s="1"/>
      <c r="AE874" s="1"/>
      <c r="AF874" s="21" t="str">
        <f t="shared" si="151"/>
        <v xml:space="preserve"> </v>
      </c>
      <c r="AG874">
        <v>0</v>
      </c>
      <c r="AH874">
        <v>0</v>
      </c>
      <c r="AI874" s="42">
        <v>1</v>
      </c>
      <c r="AJ874" s="42">
        <v>8</v>
      </c>
      <c r="AK874" s="42">
        <v>1</v>
      </c>
      <c r="AL874" s="42">
        <v>5</v>
      </c>
      <c r="AM874" s="42">
        <v>3</v>
      </c>
      <c r="AN874" s="42">
        <v>0</v>
      </c>
      <c r="AO874">
        <v>2</v>
      </c>
      <c r="AP874">
        <v>8</v>
      </c>
      <c r="AQ874" s="31">
        <f t="shared" si="152"/>
        <v>0.2</v>
      </c>
      <c r="AR874">
        <v>9.15</v>
      </c>
      <c r="AS874">
        <v>0</v>
      </c>
      <c r="AT874">
        <v>0</v>
      </c>
      <c r="AU874" s="16">
        <f t="shared" si="153"/>
        <v>-91.304347826086968</v>
      </c>
      <c r="AV874" s="4">
        <v>30</v>
      </c>
      <c r="AW874" s="4">
        <v>23.33</v>
      </c>
    </row>
    <row r="875" spans="1:49" x14ac:dyDescent="0.2">
      <c r="A875" s="13" t="s">
        <v>1720</v>
      </c>
      <c r="B875" s="13" t="s">
        <v>2879</v>
      </c>
      <c r="C875" s="1" t="s">
        <v>238</v>
      </c>
      <c r="D875" s="13" t="s">
        <v>173</v>
      </c>
      <c r="E875" s="13">
        <v>60</v>
      </c>
      <c r="F875" s="13">
        <v>0</v>
      </c>
      <c r="G875" s="13">
        <v>0</v>
      </c>
      <c r="H875" s="40">
        <f t="shared" si="143"/>
        <v>0</v>
      </c>
      <c r="I875">
        <v>0</v>
      </c>
      <c r="J875">
        <v>0</v>
      </c>
      <c r="K875">
        <v>0</v>
      </c>
      <c r="L875" s="20">
        <f t="shared" si="144"/>
        <v>0</v>
      </c>
      <c r="M875">
        <v>0</v>
      </c>
      <c r="N875">
        <v>0</v>
      </c>
      <c r="O875">
        <v>0</v>
      </c>
      <c r="P875" s="15">
        <f t="shared" si="145"/>
        <v>0</v>
      </c>
      <c r="Q875" s="15">
        <f t="shared" si="146"/>
        <v>0</v>
      </c>
      <c r="R875">
        <v>1</v>
      </c>
      <c r="S875">
        <v>3</v>
      </c>
      <c r="T875">
        <v>1</v>
      </c>
      <c r="U875">
        <v>0</v>
      </c>
      <c r="V875">
        <v>2</v>
      </c>
      <c r="W875" s="16">
        <v>23.916666666699999</v>
      </c>
      <c r="X875" s="26">
        <f t="shared" si="147"/>
        <v>0.39861111111166664</v>
      </c>
      <c r="Y875" s="4">
        <v>21.77</v>
      </c>
      <c r="Z875" s="32">
        <f t="shared" si="148"/>
        <v>0.36283333333333334</v>
      </c>
      <c r="AA875" s="4">
        <v>262.68</v>
      </c>
      <c r="AB875" s="26">
        <f t="shared" si="149"/>
        <v>4.3780000000000001</v>
      </c>
      <c r="AC875" s="21">
        <f t="shared" si="150"/>
        <v>7.6533661451924764E-2</v>
      </c>
      <c r="AD875" s="1"/>
      <c r="AE875" s="1"/>
      <c r="AF875" s="21" t="str">
        <f t="shared" si="151"/>
        <v xml:space="preserve"> </v>
      </c>
      <c r="AG875">
        <v>0</v>
      </c>
      <c r="AH875">
        <v>7</v>
      </c>
      <c r="AI875" s="42">
        <v>2</v>
      </c>
      <c r="AJ875" s="42">
        <v>16</v>
      </c>
      <c r="AK875" s="42">
        <v>0</v>
      </c>
      <c r="AL875" s="42">
        <v>5</v>
      </c>
      <c r="AM875" s="42">
        <v>9</v>
      </c>
      <c r="AN875" s="42">
        <v>1</v>
      </c>
      <c r="AO875">
        <v>3</v>
      </c>
      <c r="AP875">
        <v>17</v>
      </c>
      <c r="AQ875" s="31">
        <f t="shared" si="152"/>
        <v>0.15</v>
      </c>
      <c r="AR875">
        <v>9.33</v>
      </c>
      <c r="AS875">
        <v>0</v>
      </c>
      <c r="AT875">
        <v>1</v>
      </c>
      <c r="AU875" s="16">
        <f t="shared" si="153"/>
        <v>-93.706936150666053</v>
      </c>
      <c r="AV875" s="4">
        <v>28.57</v>
      </c>
      <c r="AW875" s="4">
        <v>23.57</v>
      </c>
    </row>
    <row r="876" spans="1:49" x14ac:dyDescent="0.2">
      <c r="A876" s="13" t="s">
        <v>1384</v>
      </c>
      <c r="B876" s="13" t="s">
        <v>2881</v>
      </c>
      <c r="C876" s="1" t="s">
        <v>398</v>
      </c>
      <c r="D876" s="13" t="s">
        <v>146</v>
      </c>
      <c r="E876" s="13">
        <v>74</v>
      </c>
      <c r="F876" s="13">
        <v>2</v>
      </c>
      <c r="G876" s="13">
        <v>0</v>
      </c>
      <c r="H876" s="40">
        <f t="shared" si="143"/>
        <v>2</v>
      </c>
      <c r="I876">
        <v>2</v>
      </c>
      <c r="J876">
        <v>0</v>
      </c>
      <c r="K876">
        <v>0</v>
      </c>
      <c r="L876" s="20">
        <f t="shared" si="144"/>
        <v>0</v>
      </c>
      <c r="M876">
        <v>4</v>
      </c>
      <c r="N876">
        <v>1</v>
      </c>
      <c r="O876">
        <v>2</v>
      </c>
      <c r="P876" s="15">
        <f t="shared" si="145"/>
        <v>0.5</v>
      </c>
      <c r="Q876" s="15">
        <f t="shared" si="146"/>
        <v>0.2857142857142857</v>
      </c>
      <c r="R876">
        <v>5</v>
      </c>
      <c r="S876">
        <v>0</v>
      </c>
      <c r="T876">
        <v>4</v>
      </c>
      <c r="U876">
        <v>1</v>
      </c>
      <c r="V876">
        <v>6</v>
      </c>
      <c r="W876" s="16">
        <v>135</v>
      </c>
      <c r="X876" s="26">
        <f t="shared" si="147"/>
        <v>1.8243243243243243</v>
      </c>
      <c r="Y876" s="4">
        <v>136.24</v>
      </c>
      <c r="Z876" s="32">
        <f t="shared" si="148"/>
        <v>1.8410810810810811</v>
      </c>
      <c r="AA876" s="4">
        <v>277.68</v>
      </c>
      <c r="AB876" s="26">
        <f t="shared" si="149"/>
        <v>3.7524324324324327</v>
      </c>
      <c r="AC876" s="21">
        <f t="shared" si="150"/>
        <v>0.32914572864321606</v>
      </c>
      <c r="AD876" s="13">
        <v>63</v>
      </c>
      <c r="AE876" s="13">
        <v>64</v>
      </c>
      <c r="AF876" s="21">
        <f t="shared" si="151"/>
        <v>0.49606299212598426</v>
      </c>
      <c r="AG876">
        <v>2</v>
      </c>
      <c r="AH876">
        <v>15</v>
      </c>
      <c r="AI876" s="42">
        <v>16</v>
      </c>
      <c r="AJ876" s="42">
        <v>99</v>
      </c>
      <c r="AK876" s="42">
        <v>7</v>
      </c>
      <c r="AL876" s="42">
        <v>35</v>
      </c>
      <c r="AM876" s="42">
        <v>52</v>
      </c>
      <c r="AN876" s="42">
        <v>6</v>
      </c>
      <c r="AO876">
        <v>17</v>
      </c>
      <c r="AP876">
        <v>98</v>
      </c>
      <c r="AQ876" s="31">
        <f t="shared" si="152"/>
        <v>0.14782608695652175</v>
      </c>
      <c r="AR876">
        <v>4.74</v>
      </c>
      <c r="AS876">
        <v>0</v>
      </c>
      <c r="AT876">
        <v>0</v>
      </c>
      <c r="AU876" s="16">
        <f t="shared" si="153"/>
        <v>-74.867880211391665</v>
      </c>
      <c r="AV876" s="4">
        <v>4.8600000000000003</v>
      </c>
      <c r="AW876" s="4">
        <v>-0.85</v>
      </c>
    </row>
    <row r="877" spans="1:49" x14ac:dyDescent="0.2">
      <c r="A877" s="13" t="s">
        <v>2414</v>
      </c>
      <c r="B877" s="13" t="s">
        <v>2884</v>
      </c>
      <c r="C877" s="1" t="s">
        <v>128</v>
      </c>
      <c r="D877" s="13" t="s">
        <v>207</v>
      </c>
      <c r="E877" s="13">
        <v>77</v>
      </c>
      <c r="F877" s="13">
        <v>0</v>
      </c>
      <c r="G877" s="13">
        <v>0</v>
      </c>
      <c r="H877" s="40">
        <f t="shared" si="143"/>
        <v>0</v>
      </c>
      <c r="I877">
        <v>0</v>
      </c>
      <c r="J877">
        <v>0</v>
      </c>
      <c r="K877">
        <v>0</v>
      </c>
      <c r="L877" s="20">
        <f t="shared" si="144"/>
        <v>0</v>
      </c>
      <c r="M877">
        <v>0</v>
      </c>
      <c r="N877">
        <v>0</v>
      </c>
      <c r="O877">
        <v>0</v>
      </c>
      <c r="P877" s="15">
        <f t="shared" si="145"/>
        <v>0</v>
      </c>
      <c r="Q877" s="15">
        <f t="shared" si="146"/>
        <v>0</v>
      </c>
      <c r="R877">
        <v>0</v>
      </c>
      <c r="S877">
        <v>2</v>
      </c>
      <c r="T877">
        <v>0</v>
      </c>
      <c r="U877">
        <v>0</v>
      </c>
      <c r="V877">
        <v>1</v>
      </c>
      <c r="W877" s="16">
        <v>6.7833333332999999</v>
      </c>
      <c r="X877" s="26">
        <f t="shared" si="147"/>
        <v>8.8095238094805198E-2</v>
      </c>
      <c r="Y877" s="4">
        <v>8.68</v>
      </c>
      <c r="Z877" s="32">
        <f t="shared" si="148"/>
        <v>0.11272727272727272</v>
      </c>
      <c r="AA877" s="4">
        <v>421.61</v>
      </c>
      <c r="AB877" s="26">
        <f t="shared" si="149"/>
        <v>5.4754545454545456</v>
      </c>
      <c r="AC877" s="21">
        <f t="shared" si="150"/>
        <v>2.0172441841548722E-2</v>
      </c>
      <c r="AD877" s="13">
        <v>9</v>
      </c>
      <c r="AE877" s="13">
        <v>1</v>
      </c>
      <c r="AF877" s="21">
        <f t="shared" si="151"/>
        <v>0.9</v>
      </c>
      <c r="AG877">
        <v>0</v>
      </c>
      <c r="AH877">
        <v>1</v>
      </c>
      <c r="AI877" s="42">
        <v>2</v>
      </c>
      <c r="AJ877" s="42">
        <v>3</v>
      </c>
      <c r="AK877" s="42">
        <v>1</v>
      </c>
      <c r="AL877" s="42">
        <v>1</v>
      </c>
      <c r="AM877" s="42">
        <v>1</v>
      </c>
      <c r="AN877" s="42">
        <v>0</v>
      </c>
      <c r="AO877">
        <v>2</v>
      </c>
      <c r="AP877">
        <v>5</v>
      </c>
      <c r="AQ877" s="31">
        <f t="shared" si="152"/>
        <v>0.2857142857142857</v>
      </c>
      <c r="AR877">
        <v>14.82</v>
      </c>
      <c r="AS877">
        <v>0</v>
      </c>
      <c r="AT877">
        <v>1</v>
      </c>
      <c r="AU877" s="16">
        <f t="shared" si="153"/>
        <v>-20.737327188940093</v>
      </c>
      <c r="AV877" s="4">
        <v>25</v>
      </c>
      <c r="AW877" s="4">
        <v>17.39</v>
      </c>
    </row>
    <row r="878" spans="1:49" x14ac:dyDescent="0.2">
      <c r="A878" s="13" t="s">
        <v>2886</v>
      </c>
      <c r="B878" s="13" t="s">
        <v>2887</v>
      </c>
      <c r="C878" s="1" t="s">
        <v>482</v>
      </c>
      <c r="D878" s="13" t="s">
        <v>146</v>
      </c>
      <c r="E878" s="13">
        <v>80</v>
      </c>
      <c r="F878" s="13">
        <v>0</v>
      </c>
      <c r="G878" s="13">
        <v>0</v>
      </c>
      <c r="H878" s="40">
        <f t="shared" si="143"/>
        <v>0</v>
      </c>
      <c r="I878">
        <v>0</v>
      </c>
      <c r="J878">
        <v>0</v>
      </c>
      <c r="K878">
        <v>0</v>
      </c>
      <c r="L878" s="20">
        <f t="shared" si="144"/>
        <v>0</v>
      </c>
      <c r="M878">
        <v>0</v>
      </c>
      <c r="N878">
        <v>0</v>
      </c>
      <c r="O878">
        <v>1</v>
      </c>
      <c r="P878" s="15">
        <f t="shared" si="145"/>
        <v>0</v>
      </c>
      <c r="Q878" s="15">
        <f t="shared" si="146"/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 s="16">
        <v>24</v>
      </c>
      <c r="X878" s="26">
        <f t="shared" si="147"/>
        <v>0.3</v>
      </c>
      <c r="Y878" s="4">
        <v>21.03</v>
      </c>
      <c r="Z878" s="32">
        <f t="shared" si="148"/>
        <v>0.26287500000000003</v>
      </c>
      <c r="AA878" s="4">
        <v>395.23</v>
      </c>
      <c r="AB878" s="26">
        <f t="shared" si="149"/>
        <v>4.9403750000000004</v>
      </c>
      <c r="AC878" s="21">
        <f t="shared" si="150"/>
        <v>5.0521308797386248E-2</v>
      </c>
      <c r="AD878" s="13">
        <v>11</v>
      </c>
      <c r="AE878" s="13">
        <v>15</v>
      </c>
      <c r="AF878" s="21">
        <f t="shared" si="151"/>
        <v>0.42307692307692307</v>
      </c>
      <c r="AG878">
        <v>0</v>
      </c>
      <c r="AH878">
        <v>2</v>
      </c>
      <c r="AI878" s="42">
        <v>5</v>
      </c>
      <c r="AJ878" s="42">
        <v>12</v>
      </c>
      <c r="AK878" s="42">
        <v>1</v>
      </c>
      <c r="AL878" s="42">
        <v>5</v>
      </c>
      <c r="AM878" s="42">
        <v>3</v>
      </c>
      <c r="AN878" s="42">
        <v>2</v>
      </c>
      <c r="AO878">
        <v>3</v>
      </c>
      <c r="AP878">
        <v>12</v>
      </c>
      <c r="AQ878" s="31">
        <f t="shared" si="152"/>
        <v>0.2</v>
      </c>
      <c r="AR878">
        <v>4.66</v>
      </c>
      <c r="AS878">
        <v>0</v>
      </c>
      <c r="AT878">
        <v>0</v>
      </c>
      <c r="AU878" s="16">
        <f t="shared" si="153"/>
        <v>-39.942938659058484</v>
      </c>
      <c r="AV878" s="4">
        <v>26.92</v>
      </c>
      <c r="AW878" s="4">
        <v>19.93</v>
      </c>
    </row>
    <row r="879" spans="1:49" x14ac:dyDescent="0.2">
      <c r="A879" s="13" t="s">
        <v>2890</v>
      </c>
      <c r="B879" s="13" t="s">
        <v>2891</v>
      </c>
      <c r="C879" s="1" t="s">
        <v>128</v>
      </c>
      <c r="D879" s="13" t="s">
        <v>173</v>
      </c>
      <c r="E879" s="13">
        <v>84</v>
      </c>
      <c r="F879" s="13">
        <v>0</v>
      </c>
      <c r="G879" s="13">
        <v>0</v>
      </c>
      <c r="H879" s="40">
        <f t="shared" si="143"/>
        <v>0</v>
      </c>
      <c r="I879">
        <v>0</v>
      </c>
      <c r="J879">
        <v>0</v>
      </c>
      <c r="K879">
        <v>0</v>
      </c>
      <c r="L879" s="20">
        <f t="shared" si="144"/>
        <v>0</v>
      </c>
      <c r="M879">
        <v>0</v>
      </c>
      <c r="N879">
        <v>0</v>
      </c>
      <c r="O879">
        <v>0</v>
      </c>
      <c r="P879" s="15">
        <f t="shared" si="145"/>
        <v>0</v>
      </c>
      <c r="Q879" s="15">
        <f t="shared" si="146"/>
        <v>0</v>
      </c>
      <c r="R879">
        <v>5</v>
      </c>
      <c r="S879">
        <v>2</v>
      </c>
      <c r="T879">
        <v>0</v>
      </c>
      <c r="U879">
        <v>1</v>
      </c>
      <c r="V879">
        <v>1</v>
      </c>
      <c r="W879" s="16">
        <v>12.25</v>
      </c>
      <c r="X879" s="26">
        <f t="shared" si="147"/>
        <v>0.14583333333333334</v>
      </c>
      <c r="Y879" s="4">
        <v>12.42</v>
      </c>
      <c r="Z879" s="32">
        <f t="shared" si="148"/>
        <v>0.14785714285714285</v>
      </c>
      <c r="AA879" s="4">
        <v>464.73</v>
      </c>
      <c r="AB879" s="26">
        <f t="shared" si="149"/>
        <v>5.5325000000000006</v>
      </c>
      <c r="AC879" s="21">
        <f t="shared" si="150"/>
        <v>2.6029550455831496E-2</v>
      </c>
      <c r="AD879" s="1"/>
      <c r="AE879" s="1"/>
      <c r="AF879" s="21" t="str">
        <f t="shared" si="151"/>
        <v xml:space="preserve"> </v>
      </c>
      <c r="AG879">
        <v>0</v>
      </c>
      <c r="AH879">
        <v>3</v>
      </c>
      <c r="AI879" s="42">
        <v>2</v>
      </c>
      <c r="AJ879" s="42">
        <v>9</v>
      </c>
      <c r="AK879" s="42">
        <v>0</v>
      </c>
      <c r="AL879" s="42">
        <v>1</v>
      </c>
      <c r="AM879" s="42">
        <v>11</v>
      </c>
      <c r="AN879" s="42">
        <v>0</v>
      </c>
      <c r="AO879">
        <v>2</v>
      </c>
      <c r="AP879">
        <v>14</v>
      </c>
      <c r="AQ879" s="31">
        <f t="shared" si="152"/>
        <v>0.125</v>
      </c>
      <c r="AR879">
        <v>2.66</v>
      </c>
      <c r="AS879">
        <v>1</v>
      </c>
      <c r="AT879">
        <v>0</v>
      </c>
      <c r="AU879" s="16">
        <f t="shared" si="153"/>
        <v>-106.28019323671498</v>
      </c>
      <c r="AV879" s="4">
        <v>25</v>
      </c>
      <c r="AW879" s="4">
        <v>19.5</v>
      </c>
    </row>
    <row r="880" spans="1:49" x14ac:dyDescent="0.2">
      <c r="A880" s="13" t="s">
        <v>2894</v>
      </c>
      <c r="B880" s="13" t="s">
        <v>2895</v>
      </c>
      <c r="C880" s="1" t="s">
        <v>287</v>
      </c>
      <c r="D880" s="13" t="s">
        <v>129</v>
      </c>
      <c r="E880" s="13">
        <v>2</v>
      </c>
      <c r="F880" s="13">
        <v>0</v>
      </c>
      <c r="G880" s="13">
        <v>0</v>
      </c>
      <c r="H880" s="40">
        <f t="shared" si="143"/>
        <v>0</v>
      </c>
      <c r="I880">
        <v>0</v>
      </c>
      <c r="J880">
        <v>0</v>
      </c>
      <c r="K880">
        <v>0</v>
      </c>
      <c r="L880" s="20">
        <f t="shared" si="144"/>
        <v>0</v>
      </c>
      <c r="M880">
        <v>0</v>
      </c>
      <c r="N880">
        <v>0</v>
      </c>
      <c r="O880">
        <v>1</v>
      </c>
      <c r="P880" s="15">
        <f t="shared" si="145"/>
        <v>0</v>
      </c>
      <c r="Q880" s="15">
        <f t="shared" si="146"/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 s="16">
        <v>1.4833333333000001</v>
      </c>
      <c r="X880" s="26">
        <f t="shared" si="147"/>
        <v>0.74166666665000003</v>
      </c>
      <c r="Y880" s="4">
        <v>1.81</v>
      </c>
      <c r="Z880" s="32">
        <f t="shared" si="148"/>
        <v>0.90500000000000003</v>
      </c>
      <c r="AA880" s="4">
        <v>5.62</v>
      </c>
      <c r="AB880" s="26">
        <f t="shared" si="149"/>
        <v>2.81</v>
      </c>
      <c r="AC880" s="21">
        <f t="shared" si="150"/>
        <v>0.24360699865410498</v>
      </c>
      <c r="AD880" s="13">
        <v>0</v>
      </c>
      <c r="AE880" s="13">
        <v>1</v>
      </c>
      <c r="AF880" s="21">
        <f t="shared" si="151"/>
        <v>0</v>
      </c>
      <c r="AG880">
        <v>0</v>
      </c>
      <c r="AH880">
        <v>1</v>
      </c>
      <c r="AI880" s="42">
        <v>0</v>
      </c>
      <c r="AJ880" s="42">
        <v>1</v>
      </c>
      <c r="AK880" s="42">
        <v>0</v>
      </c>
      <c r="AL880" s="42">
        <v>0</v>
      </c>
      <c r="AM880" s="42">
        <v>0</v>
      </c>
      <c r="AN880" s="42">
        <v>1</v>
      </c>
      <c r="AO880">
        <v>0</v>
      </c>
      <c r="AP880">
        <v>1</v>
      </c>
      <c r="AQ880" s="31">
        <f t="shared" si="152"/>
        <v>0</v>
      </c>
      <c r="AR880">
        <v>-20</v>
      </c>
      <c r="AS880">
        <v>0</v>
      </c>
      <c r="AT880">
        <v>0</v>
      </c>
      <c r="AU880" s="16">
        <f t="shared" si="153"/>
        <v>-33.149171270718234</v>
      </c>
    </row>
    <row r="881" spans="1:49" x14ac:dyDescent="0.2">
      <c r="A881" s="13" t="s">
        <v>2900</v>
      </c>
      <c r="B881" s="13" t="s">
        <v>2901</v>
      </c>
      <c r="C881" s="1" t="s">
        <v>398</v>
      </c>
      <c r="D881" s="13" t="s">
        <v>207</v>
      </c>
      <c r="E881" s="13">
        <v>74</v>
      </c>
      <c r="F881" s="13">
        <v>0</v>
      </c>
      <c r="G881" s="13">
        <v>1</v>
      </c>
      <c r="H881" s="40">
        <f t="shared" si="143"/>
        <v>1</v>
      </c>
      <c r="I881">
        <v>0</v>
      </c>
      <c r="J881">
        <v>1</v>
      </c>
      <c r="K881">
        <v>0</v>
      </c>
      <c r="L881" s="20">
        <f t="shared" si="144"/>
        <v>11</v>
      </c>
      <c r="M881">
        <v>6</v>
      </c>
      <c r="N881">
        <v>1</v>
      </c>
      <c r="O881">
        <v>1</v>
      </c>
      <c r="P881" s="15">
        <f t="shared" si="145"/>
        <v>0</v>
      </c>
      <c r="Q881" s="15">
        <f t="shared" si="146"/>
        <v>0</v>
      </c>
      <c r="R881">
        <v>15</v>
      </c>
      <c r="S881">
        <v>2</v>
      </c>
      <c r="T881">
        <v>4</v>
      </c>
      <c r="U881">
        <v>1</v>
      </c>
      <c r="V881">
        <v>2</v>
      </c>
      <c r="W881" s="16">
        <v>101.85</v>
      </c>
      <c r="X881" s="26">
        <f t="shared" si="147"/>
        <v>1.3763513513513512</v>
      </c>
      <c r="Y881" s="4">
        <v>94.9</v>
      </c>
      <c r="Z881" s="32">
        <f t="shared" si="148"/>
        <v>1.2824324324324325</v>
      </c>
      <c r="AA881" s="4">
        <v>315.02</v>
      </c>
      <c r="AB881" s="26">
        <f t="shared" si="149"/>
        <v>4.2570270270270267</v>
      </c>
      <c r="AC881" s="21">
        <f t="shared" si="150"/>
        <v>0.23150858704137395</v>
      </c>
      <c r="AD881" s="13">
        <v>8</v>
      </c>
      <c r="AE881" s="13">
        <v>4</v>
      </c>
      <c r="AF881" s="21">
        <f t="shared" si="151"/>
        <v>0.66666666666666663</v>
      </c>
      <c r="AG881">
        <v>1</v>
      </c>
      <c r="AH881">
        <v>11</v>
      </c>
      <c r="AI881" s="42">
        <v>10</v>
      </c>
      <c r="AJ881" s="42">
        <v>83</v>
      </c>
      <c r="AK881" s="42">
        <v>1</v>
      </c>
      <c r="AL881" s="42">
        <v>25</v>
      </c>
      <c r="AM881" s="42">
        <v>54</v>
      </c>
      <c r="AN881" s="42">
        <v>3</v>
      </c>
      <c r="AO881">
        <v>10</v>
      </c>
      <c r="AP881">
        <v>91</v>
      </c>
      <c r="AQ881" s="31">
        <f t="shared" si="152"/>
        <v>9.9009900990099015E-2</v>
      </c>
      <c r="AR881">
        <v>-1.8</v>
      </c>
      <c r="AS881">
        <v>1</v>
      </c>
      <c r="AT881">
        <v>1</v>
      </c>
      <c r="AU881" s="16">
        <f t="shared" si="153"/>
        <v>-99.894625922023181</v>
      </c>
      <c r="AV881" s="4">
        <v>9.52</v>
      </c>
      <c r="AW881" s="4">
        <v>4.54</v>
      </c>
    </row>
    <row r="882" spans="1:49" x14ac:dyDescent="0.2">
      <c r="A882" s="13" t="s">
        <v>2905</v>
      </c>
      <c r="B882" s="13" t="s">
        <v>2906</v>
      </c>
      <c r="C882" s="1" t="s">
        <v>179</v>
      </c>
      <c r="D882" s="13" t="s">
        <v>2907</v>
      </c>
      <c r="E882" s="13">
        <v>78</v>
      </c>
      <c r="F882" s="13">
        <v>0</v>
      </c>
      <c r="G882" s="13">
        <v>0</v>
      </c>
      <c r="H882" s="40">
        <f t="shared" si="143"/>
        <v>0</v>
      </c>
      <c r="I882">
        <v>0</v>
      </c>
      <c r="J882">
        <v>0</v>
      </c>
      <c r="K882">
        <v>0</v>
      </c>
      <c r="L882" s="20">
        <f t="shared" si="144"/>
        <v>0</v>
      </c>
      <c r="M882">
        <v>0</v>
      </c>
      <c r="N882">
        <v>0</v>
      </c>
      <c r="O882">
        <v>0</v>
      </c>
      <c r="P882" s="15">
        <f t="shared" si="145"/>
        <v>0</v>
      </c>
      <c r="Q882" s="15">
        <f t="shared" si="146"/>
        <v>0</v>
      </c>
      <c r="R882">
        <v>2</v>
      </c>
      <c r="S882">
        <v>0</v>
      </c>
      <c r="T882">
        <v>0</v>
      </c>
      <c r="U882">
        <v>1</v>
      </c>
      <c r="V882">
        <v>2</v>
      </c>
      <c r="W882" s="16">
        <v>29.566666666700002</v>
      </c>
      <c r="X882" s="26">
        <f t="shared" si="147"/>
        <v>0.37905982906025643</v>
      </c>
      <c r="Y882" s="4">
        <v>26.64</v>
      </c>
      <c r="Z882" s="32">
        <f t="shared" si="148"/>
        <v>0.34153846153846157</v>
      </c>
      <c r="AA882" s="4">
        <v>340.95</v>
      </c>
      <c r="AB882" s="26">
        <f t="shared" si="149"/>
        <v>4.3711538461538462</v>
      </c>
      <c r="AC882" s="21">
        <f t="shared" si="150"/>
        <v>7.2472047661797115E-2</v>
      </c>
      <c r="AD882" s="13">
        <v>4</v>
      </c>
      <c r="AE882" s="13">
        <v>1</v>
      </c>
      <c r="AF882" s="21">
        <f t="shared" si="151"/>
        <v>0.8</v>
      </c>
      <c r="AG882">
        <v>1</v>
      </c>
      <c r="AH882">
        <v>2</v>
      </c>
      <c r="AI882" s="42">
        <v>3</v>
      </c>
      <c r="AJ882" s="42">
        <v>20</v>
      </c>
      <c r="AK882" s="42">
        <v>0</v>
      </c>
      <c r="AL882" s="42">
        <v>10</v>
      </c>
      <c r="AM882" s="42">
        <v>15</v>
      </c>
      <c r="AN882" s="42">
        <v>1</v>
      </c>
      <c r="AO882">
        <v>4</v>
      </c>
      <c r="AP882">
        <v>26</v>
      </c>
      <c r="AQ882" s="31">
        <f t="shared" si="152"/>
        <v>0.13333333333333333</v>
      </c>
      <c r="AR882">
        <v>-6.14</v>
      </c>
      <c r="AS882">
        <v>0</v>
      </c>
      <c r="AT882">
        <v>1</v>
      </c>
      <c r="AU882" s="16">
        <f t="shared" si="153"/>
        <v>-94.594594594594582</v>
      </c>
      <c r="AV882" s="4">
        <v>40</v>
      </c>
      <c r="AW882" s="4">
        <v>33.33</v>
      </c>
    </row>
    <row r="883" spans="1:49" x14ac:dyDescent="0.2">
      <c r="A883" s="13" t="s">
        <v>165</v>
      </c>
      <c r="B883" s="13" t="s">
        <v>2911</v>
      </c>
      <c r="C883" s="1" t="s">
        <v>292</v>
      </c>
      <c r="D883" s="13" t="s">
        <v>129</v>
      </c>
      <c r="E883" s="13">
        <v>51</v>
      </c>
      <c r="F883" s="13">
        <v>1</v>
      </c>
      <c r="G883" s="13">
        <v>0</v>
      </c>
      <c r="H883" s="40">
        <f t="shared" si="143"/>
        <v>1</v>
      </c>
      <c r="I883">
        <v>1</v>
      </c>
      <c r="J883">
        <v>0</v>
      </c>
      <c r="K883">
        <v>0</v>
      </c>
      <c r="L883" s="20">
        <f t="shared" si="144"/>
        <v>0</v>
      </c>
      <c r="M883">
        <v>4</v>
      </c>
      <c r="N883">
        <v>2</v>
      </c>
      <c r="O883">
        <v>1</v>
      </c>
      <c r="P883" s="15">
        <f t="shared" si="145"/>
        <v>0.25</v>
      </c>
      <c r="Q883" s="15">
        <f t="shared" si="146"/>
        <v>0.14285714285714285</v>
      </c>
      <c r="R883">
        <v>0</v>
      </c>
      <c r="S883">
        <v>3</v>
      </c>
      <c r="T883">
        <v>1</v>
      </c>
      <c r="U883">
        <v>0</v>
      </c>
      <c r="V883">
        <v>1</v>
      </c>
      <c r="W883" s="16">
        <v>57.483333333300003</v>
      </c>
      <c r="X883" s="26">
        <f t="shared" si="147"/>
        <v>1.1271241830058825</v>
      </c>
      <c r="Y883" s="4">
        <v>55.76</v>
      </c>
      <c r="Z883" s="32">
        <f t="shared" si="148"/>
        <v>1.0933333333333333</v>
      </c>
      <c r="AA883" s="4">
        <v>178.98</v>
      </c>
      <c r="AB883" s="26">
        <f t="shared" si="149"/>
        <v>3.5094117647058822</v>
      </c>
      <c r="AC883" s="21">
        <f t="shared" si="150"/>
        <v>0.23753940529948028</v>
      </c>
      <c r="AD883" s="13">
        <v>0</v>
      </c>
      <c r="AE883" s="13">
        <v>1</v>
      </c>
      <c r="AF883" s="21">
        <f t="shared" si="151"/>
        <v>0</v>
      </c>
      <c r="AG883">
        <v>2</v>
      </c>
      <c r="AH883">
        <v>6</v>
      </c>
      <c r="AI883" s="42">
        <v>10</v>
      </c>
      <c r="AJ883" s="42">
        <v>40</v>
      </c>
      <c r="AK883" s="42">
        <v>3</v>
      </c>
      <c r="AL883" s="42">
        <v>16</v>
      </c>
      <c r="AM883" s="42">
        <v>17</v>
      </c>
      <c r="AN883" s="42">
        <v>5</v>
      </c>
      <c r="AO883">
        <v>15</v>
      </c>
      <c r="AP883">
        <v>50</v>
      </c>
      <c r="AQ883" s="31">
        <f t="shared" si="152"/>
        <v>0.23076923076923078</v>
      </c>
      <c r="AR883">
        <v>12.44</v>
      </c>
      <c r="AS883">
        <v>0</v>
      </c>
      <c r="AT883">
        <v>1</v>
      </c>
      <c r="AU883" s="16">
        <f t="shared" si="153"/>
        <v>-63.486370157819223</v>
      </c>
      <c r="AV883" s="4">
        <v>10.26</v>
      </c>
      <c r="AW883" s="4">
        <v>2.2599999999999998</v>
      </c>
    </row>
    <row r="884" spans="1:49" x14ac:dyDescent="0.2">
      <c r="A884" s="13"/>
      <c r="B884" s="13"/>
      <c r="D884" s="13"/>
      <c r="H884" s="40"/>
      <c r="I884" s="2"/>
      <c r="J884" s="2"/>
      <c r="K884" s="2"/>
      <c r="L884" s="20"/>
      <c r="P884" s="15"/>
      <c r="Q884" s="15"/>
      <c r="W884" s="4"/>
      <c r="AC884" s="21"/>
      <c r="AF884" s="31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</row>
    <row r="885" spans="1:49" x14ac:dyDescent="0.2">
      <c r="A885" s="13"/>
      <c r="B885" s="13"/>
      <c r="D885" s="13"/>
      <c r="H885" s="40"/>
      <c r="I885" s="2"/>
      <c r="J885" s="2"/>
      <c r="K885" s="2"/>
      <c r="L885" s="20"/>
      <c r="P885" s="15"/>
      <c r="Q885" s="15"/>
      <c r="W885" s="4"/>
      <c r="AC885" s="21"/>
      <c r="AF885" s="31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</row>
    <row r="886" spans="1:49" x14ac:dyDescent="0.2">
      <c r="A886" s="13"/>
      <c r="B886" s="13"/>
      <c r="D886" s="13"/>
      <c r="H886" s="40"/>
      <c r="I886" s="2"/>
      <c r="J886" s="2"/>
      <c r="K886" s="2"/>
      <c r="L886" s="20"/>
      <c r="P886" s="15"/>
      <c r="Q886" s="15"/>
      <c r="W886" s="4"/>
      <c r="AC886" s="21"/>
      <c r="AF886" s="31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</row>
    <row r="887" spans="1:49" x14ac:dyDescent="0.2">
      <c r="A887" s="13"/>
      <c r="B887" s="13"/>
      <c r="C887" s="13"/>
      <c r="D887" s="13"/>
      <c r="H887" s="40"/>
      <c r="I887" s="2"/>
      <c r="J887" s="2"/>
      <c r="K887" s="2"/>
      <c r="L887" s="20"/>
      <c r="P887" s="15"/>
      <c r="Q887" s="15"/>
      <c r="W887" s="4"/>
      <c r="AC887" s="21"/>
      <c r="AF887" s="31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</row>
    <row r="888" spans="1:49" x14ac:dyDescent="0.2">
      <c r="A888" s="36"/>
      <c r="B888" s="36"/>
      <c r="C888" s="34"/>
    </row>
    <row r="889" spans="1:49" x14ac:dyDescent="0.2">
      <c r="A889" s="13"/>
      <c r="B889" s="13"/>
      <c r="C889" s="33"/>
    </row>
    <row r="890" spans="1:49" x14ac:dyDescent="0.2">
      <c r="A890" s="13"/>
      <c r="B890" s="13"/>
      <c r="C890" s="33"/>
    </row>
    <row r="891" spans="1:49" x14ac:dyDescent="0.2">
      <c r="A891" s="13"/>
      <c r="B891" s="13"/>
      <c r="C891" s="33"/>
    </row>
    <row r="892" spans="1:49" x14ac:dyDescent="0.2">
      <c r="A892" s="13"/>
      <c r="B892" s="13"/>
      <c r="C892" s="33"/>
    </row>
    <row r="893" spans="1:49" x14ac:dyDescent="0.2">
      <c r="A893" s="13"/>
      <c r="B893" s="13"/>
      <c r="C893" s="33"/>
    </row>
    <row r="894" spans="1:49" x14ac:dyDescent="0.2">
      <c r="A894" s="13"/>
      <c r="B894" s="13"/>
      <c r="C894" s="33"/>
    </row>
    <row r="895" spans="1:49" x14ac:dyDescent="0.2">
      <c r="A895" s="13"/>
      <c r="B895" s="13"/>
      <c r="C895" s="33"/>
    </row>
    <row r="896" spans="1:49" x14ac:dyDescent="0.2">
      <c r="A896" s="13"/>
      <c r="B896" s="13"/>
      <c r="C896" s="33"/>
    </row>
    <row r="897" spans="1:3" x14ac:dyDescent="0.2">
      <c r="A897" s="13"/>
      <c r="B897" s="13"/>
      <c r="C897" s="33"/>
    </row>
    <row r="898" spans="1:3" x14ac:dyDescent="0.2">
      <c r="A898" s="13"/>
      <c r="B898" s="13"/>
      <c r="C898" s="33"/>
    </row>
    <row r="899" spans="1:3" x14ac:dyDescent="0.2">
      <c r="A899" s="13"/>
      <c r="B899" s="13"/>
      <c r="C899" s="33"/>
    </row>
    <row r="900" spans="1:3" x14ac:dyDescent="0.2">
      <c r="A900" s="13"/>
      <c r="B900" s="13"/>
      <c r="C900" s="33"/>
    </row>
    <row r="901" spans="1:3" x14ac:dyDescent="0.2">
      <c r="A901" s="13"/>
      <c r="B901" s="13"/>
      <c r="C901" s="33"/>
    </row>
    <row r="902" spans="1:3" x14ac:dyDescent="0.2">
      <c r="A902" s="13"/>
      <c r="B902" s="13"/>
      <c r="C902" s="33"/>
    </row>
    <row r="903" spans="1:3" x14ac:dyDescent="0.2">
      <c r="A903" s="13"/>
      <c r="B903" s="13"/>
      <c r="C903" s="33"/>
    </row>
    <row r="904" spans="1:3" x14ac:dyDescent="0.2">
      <c r="A904" s="13"/>
      <c r="B904" s="13"/>
      <c r="C904" s="33"/>
    </row>
    <row r="905" spans="1:3" x14ac:dyDescent="0.2">
      <c r="A905" s="13"/>
      <c r="B905" s="13"/>
      <c r="C905" s="33"/>
    </row>
    <row r="906" spans="1:3" x14ac:dyDescent="0.2">
      <c r="A906" s="13"/>
      <c r="B906" s="13"/>
      <c r="C906" s="33"/>
    </row>
    <row r="907" spans="1:3" x14ac:dyDescent="0.2">
      <c r="A907" s="13"/>
      <c r="B907" s="13"/>
      <c r="C907" s="33"/>
    </row>
    <row r="908" spans="1:3" x14ac:dyDescent="0.2">
      <c r="A908" s="13"/>
      <c r="B908" s="13"/>
      <c r="C908" s="33"/>
    </row>
    <row r="909" spans="1:3" x14ac:dyDescent="0.2">
      <c r="A909" s="13"/>
      <c r="B909" s="13"/>
      <c r="C909" s="33"/>
    </row>
    <row r="910" spans="1:3" x14ac:dyDescent="0.2">
      <c r="A910" s="13"/>
      <c r="B910" s="13"/>
      <c r="C910" s="33"/>
    </row>
    <row r="911" spans="1:3" x14ac:dyDescent="0.2">
      <c r="A911" s="13"/>
      <c r="B911" s="13"/>
      <c r="C911" s="33"/>
    </row>
    <row r="912" spans="1:3" x14ac:dyDescent="0.2">
      <c r="A912" s="13"/>
      <c r="B912" s="13"/>
      <c r="C912" s="33"/>
    </row>
    <row r="913" spans="1:3" x14ac:dyDescent="0.2">
      <c r="A913" s="13"/>
      <c r="B913" s="13"/>
      <c r="C913" s="33"/>
    </row>
    <row r="914" spans="1:3" x14ac:dyDescent="0.2">
      <c r="A914" s="13"/>
      <c r="B914" s="13"/>
      <c r="C914" s="33"/>
    </row>
    <row r="915" spans="1:3" x14ac:dyDescent="0.2">
      <c r="A915" s="13"/>
      <c r="B915" s="13"/>
      <c r="C915" s="33"/>
    </row>
    <row r="916" spans="1:3" x14ac:dyDescent="0.2">
      <c r="A916" s="13"/>
      <c r="B916" s="13"/>
      <c r="C916" s="33"/>
    </row>
    <row r="917" spans="1:3" x14ac:dyDescent="0.2">
      <c r="A917" s="13"/>
      <c r="B917" s="13"/>
      <c r="C917" s="33"/>
    </row>
    <row r="918" spans="1:3" x14ac:dyDescent="0.2">
      <c r="A918" s="13"/>
      <c r="B918" s="13"/>
      <c r="C918" s="33"/>
    </row>
    <row r="919" spans="1:3" x14ac:dyDescent="0.2">
      <c r="A919" s="13"/>
      <c r="B919" s="13"/>
      <c r="C919" s="33"/>
    </row>
    <row r="920" spans="1:3" x14ac:dyDescent="0.2">
      <c r="A920" s="13"/>
      <c r="B920" s="13"/>
      <c r="C920" s="33"/>
    </row>
    <row r="921" spans="1:3" x14ac:dyDescent="0.2">
      <c r="A921" s="13"/>
      <c r="B921" s="13"/>
      <c r="C921" s="33"/>
    </row>
    <row r="922" spans="1:3" x14ac:dyDescent="0.2">
      <c r="A922" s="13"/>
      <c r="B922" s="13"/>
      <c r="C922" s="33"/>
    </row>
    <row r="923" spans="1:3" x14ac:dyDescent="0.2">
      <c r="A923" s="13"/>
      <c r="B923" s="13"/>
      <c r="C923" s="33"/>
    </row>
    <row r="924" spans="1:3" x14ac:dyDescent="0.2">
      <c r="A924" s="13"/>
      <c r="B924" s="13"/>
      <c r="C924" s="33"/>
    </row>
    <row r="925" spans="1:3" x14ac:dyDescent="0.2">
      <c r="A925" s="13"/>
      <c r="B925" s="13"/>
      <c r="C925" s="33"/>
    </row>
    <row r="926" spans="1:3" x14ac:dyDescent="0.2">
      <c r="A926" s="13"/>
      <c r="B926" s="13"/>
      <c r="C926" s="33"/>
    </row>
    <row r="927" spans="1:3" x14ac:dyDescent="0.2">
      <c r="A927" s="13"/>
      <c r="B927" s="13"/>
      <c r="C927" s="33"/>
    </row>
    <row r="928" spans="1:3" x14ac:dyDescent="0.2">
      <c r="A928" s="13"/>
      <c r="B928" s="13"/>
      <c r="C928" s="33"/>
    </row>
    <row r="929" spans="1:3" x14ac:dyDescent="0.2">
      <c r="A929" s="13"/>
      <c r="B929" s="13"/>
      <c r="C929" s="33"/>
    </row>
    <row r="930" spans="1:3" x14ac:dyDescent="0.2">
      <c r="A930" s="13"/>
      <c r="B930" s="13"/>
      <c r="C930" s="33"/>
    </row>
    <row r="931" spans="1:3" x14ac:dyDescent="0.2">
      <c r="A931" s="13"/>
      <c r="B931" s="13"/>
      <c r="C931" s="33"/>
    </row>
    <row r="932" spans="1:3" x14ac:dyDescent="0.2">
      <c r="A932" s="13"/>
      <c r="B932" s="13"/>
      <c r="C932" s="33"/>
    </row>
    <row r="933" spans="1:3" x14ac:dyDescent="0.2">
      <c r="A933" s="13"/>
      <c r="B933" s="13"/>
      <c r="C933" s="33"/>
    </row>
    <row r="934" spans="1:3" x14ac:dyDescent="0.2">
      <c r="A934" s="13"/>
      <c r="B934" s="13"/>
      <c r="C934" s="33"/>
    </row>
    <row r="935" spans="1:3" x14ac:dyDescent="0.2">
      <c r="A935" s="13"/>
      <c r="B935" s="13"/>
      <c r="C935" s="33"/>
    </row>
    <row r="936" spans="1:3" x14ac:dyDescent="0.2">
      <c r="A936" s="13"/>
      <c r="B936" s="13"/>
      <c r="C936" s="33"/>
    </row>
    <row r="937" spans="1:3" x14ac:dyDescent="0.2">
      <c r="A937" s="13"/>
      <c r="B937" s="13"/>
      <c r="C937" s="33"/>
    </row>
    <row r="938" spans="1:3" x14ac:dyDescent="0.2">
      <c r="A938" s="13"/>
      <c r="B938" s="13"/>
      <c r="C938" s="33"/>
    </row>
    <row r="939" spans="1:3" x14ac:dyDescent="0.2">
      <c r="A939" s="13"/>
      <c r="B939" s="13"/>
      <c r="C939" s="33"/>
    </row>
    <row r="940" spans="1:3" x14ac:dyDescent="0.2">
      <c r="A940" s="13"/>
      <c r="B940" s="13"/>
      <c r="C940" s="33"/>
    </row>
    <row r="941" spans="1:3" x14ac:dyDescent="0.2">
      <c r="A941" s="13"/>
      <c r="B941" s="13"/>
      <c r="C941" s="33"/>
    </row>
    <row r="942" spans="1:3" x14ac:dyDescent="0.2">
      <c r="A942" s="13"/>
      <c r="B942" s="13"/>
      <c r="C942" s="33"/>
    </row>
    <row r="943" spans="1:3" x14ac:dyDescent="0.2">
      <c r="A943" s="13"/>
      <c r="B943" s="13"/>
      <c r="C943" s="33"/>
    </row>
    <row r="944" spans="1:3" x14ac:dyDescent="0.2">
      <c r="A944" s="13"/>
      <c r="B944" s="13"/>
      <c r="C944" s="33"/>
    </row>
    <row r="945" spans="1:3" x14ac:dyDescent="0.2">
      <c r="A945" s="13"/>
      <c r="B945" s="13"/>
      <c r="C945" s="33"/>
    </row>
    <row r="946" spans="1:3" x14ac:dyDescent="0.2">
      <c r="A946" s="13"/>
      <c r="B946" s="13"/>
      <c r="C946" s="33"/>
    </row>
    <row r="947" spans="1:3" x14ac:dyDescent="0.2">
      <c r="A947" s="13"/>
      <c r="B947" s="13"/>
      <c r="C947" s="33"/>
    </row>
    <row r="948" spans="1:3" x14ac:dyDescent="0.2">
      <c r="A948" s="13"/>
      <c r="B948" s="13"/>
      <c r="C948" s="33"/>
    </row>
    <row r="949" spans="1:3" x14ac:dyDescent="0.2">
      <c r="A949" s="13"/>
      <c r="B949" s="13"/>
      <c r="C949" s="33"/>
    </row>
    <row r="950" spans="1:3" x14ac:dyDescent="0.2">
      <c r="A950" s="13"/>
      <c r="B950" s="13"/>
      <c r="C950" s="33"/>
    </row>
    <row r="951" spans="1:3" x14ac:dyDescent="0.2">
      <c r="A951" s="13"/>
      <c r="B951" s="13"/>
      <c r="C951" s="33"/>
    </row>
    <row r="952" spans="1:3" x14ac:dyDescent="0.2">
      <c r="A952" s="13"/>
      <c r="B952" s="13"/>
      <c r="C952" s="33"/>
    </row>
    <row r="953" spans="1:3" x14ac:dyDescent="0.2">
      <c r="A953" s="13"/>
      <c r="B953" s="13"/>
      <c r="C953" s="33"/>
    </row>
    <row r="954" spans="1:3" x14ac:dyDescent="0.2">
      <c r="A954" s="13"/>
      <c r="B954" s="13"/>
      <c r="C954" s="33"/>
    </row>
    <row r="955" spans="1:3" x14ac:dyDescent="0.2">
      <c r="A955" s="13"/>
      <c r="B955" s="13"/>
      <c r="C955" s="33"/>
    </row>
    <row r="956" spans="1:3" x14ac:dyDescent="0.2">
      <c r="A956" s="13"/>
      <c r="B956" s="13"/>
      <c r="C956" s="33"/>
    </row>
    <row r="957" spans="1:3" x14ac:dyDescent="0.2">
      <c r="A957" s="13"/>
      <c r="B957" s="13"/>
      <c r="C957" s="33"/>
    </row>
    <row r="958" spans="1:3" x14ac:dyDescent="0.2">
      <c r="A958" s="13"/>
      <c r="B958" s="13"/>
      <c r="C958" s="33"/>
    </row>
    <row r="959" spans="1:3" x14ac:dyDescent="0.2">
      <c r="A959" s="13"/>
      <c r="B959" s="13"/>
      <c r="C959" s="33"/>
    </row>
    <row r="960" spans="1:3" x14ac:dyDescent="0.2">
      <c r="A960" s="13"/>
      <c r="B960" s="13"/>
      <c r="C960" s="33"/>
    </row>
    <row r="961" spans="1:3" x14ac:dyDescent="0.2">
      <c r="A961" s="13"/>
      <c r="B961" s="13"/>
      <c r="C961" s="33"/>
    </row>
    <row r="962" spans="1:3" x14ac:dyDescent="0.2">
      <c r="A962" s="13"/>
      <c r="B962" s="13"/>
      <c r="C962" s="33"/>
    </row>
    <row r="963" spans="1:3" x14ac:dyDescent="0.2">
      <c r="A963" s="13"/>
      <c r="B963" s="13"/>
      <c r="C963" s="33"/>
    </row>
    <row r="964" spans="1:3" x14ac:dyDescent="0.2">
      <c r="A964" s="13"/>
      <c r="B964" s="13"/>
      <c r="C964" s="33"/>
    </row>
    <row r="965" spans="1:3" x14ac:dyDescent="0.2">
      <c r="A965" s="13"/>
      <c r="B965" s="13"/>
      <c r="C965" s="33"/>
    </row>
    <row r="966" spans="1:3" x14ac:dyDescent="0.2">
      <c r="A966" s="13"/>
      <c r="B966" s="13"/>
      <c r="C966" s="33"/>
    </row>
    <row r="967" spans="1:3" x14ac:dyDescent="0.2">
      <c r="A967" s="13"/>
      <c r="B967" s="13"/>
      <c r="C967" s="33"/>
    </row>
    <row r="968" spans="1:3" x14ac:dyDescent="0.2">
      <c r="A968" s="13"/>
      <c r="B968" s="13"/>
      <c r="C968" s="33"/>
    </row>
    <row r="969" spans="1:3" x14ac:dyDescent="0.2">
      <c r="A969" s="13"/>
      <c r="B969" s="13"/>
      <c r="C969" s="33"/>
    </row>
    <row r="970" spans="1:3" x14ac:dyDescent="0.2">
      <c r="A970" s="13"/>
      <c r="B970" s="13"/>
      <c r="C970" s="33"/>
    </row>
    <row r="971" spans="1:3" x14ac:dyDescent="0.2">
      <c r="A971" s="13"/>
      <c r="B971" s="13"/>
      <c r="C971" s="33"/>
    </row>
    <row r="972" spans="1:3" x14ac:dyDescent="0.2">
      <c r="A972" s="13"/>
      <c r="B972" s="13"/>
      <c r="C972" s="33"/>
    </row>
    <row r="973" spans="1:3" x14ac:dyDescent="0.2">
      <c r="A973" s="13"/>
      <c r="B973" s="13"/>
      <c r="C973" s="33"/>
    </row>
    <row r="974" spans="1:3" x14ac:dyDescent="0.2">
      <c r="A974" s="13"/>
      <c r="B974" s="13"/>
      <c r="C974" s="33"/>
    </row>
    <row r="975" spans="1:3" x14ac:dyDescent="0.2">
      <c r="A975" s="13"/>
      <c r="B975" s="13"/>
      <c r="C975" s="33"/>
    </row>
    <row r="976" spans="1:3" x14ac:dyDescent="0.2">
      <c r="A976" s="13"/>
      <c r="B976" s="13"/>
      <c r="C976" s="33"/>
    </row>
    <row r="977" spans="1:3" x14ac:dyDescent="0.2">
      <c r="A977" s="13"/>
      <c r="B977" s="13"/>
      <c r="C977" s="33"/>
    </row>
    <row r="978" spans="1:3" x14ac:dyDescent="0.2">
      <c r="A978" s="13"/>
      <c r="B978" s="13"/>
      <c r="C978" s="33"/>
    </row>
    <row r="979" spans="1:3" x14ac:dyDescent="0.2">
      <c r="A979" s="13"/>
      <c r="B979" s="13"/>
      <c r="C979" s="33"/>
    </row>
    <row r="980" spans="1:3" x14ac:dyDescent="0.2">
      <c r="A980" s="13"/>
      <c r="B980" s="13"/>
      <c r="C980" s="33"/>
    </row>
    <row r="981" spans="1:3" x14ac:dyDescent="0.2">
      <c r="A981" s="13"/>
      <c r="B981" s="13"/>
      <c r="C981" s="33"/>
    </row>
    <row r="982" spans="1:3" x14ac:dyDescent="0.2">
      <c r="A982" s="13"/>
      <c r="B982" s="13"/>
      <c r="C982" s="33"/>
    </row>
    <row r="983" spans="1:3" x14ac:dyDescent="0.2">
      <c r="A983" s="13"/>
      <c r="B983" s="13"/>
      <c r="C983" s="33"/>
    </row>
    <row r="984" spans="1:3" x14ac:dyDescent="0.2">
      <c r="A984" s="13"/>
      <c r="B984" s="13"/>
      <c r="C984" s="33"/>
    </row>
    <row r="985" spans="1:3" x14ac:dyDescent="0.2">
      <c r="A985" s="13"/>
      <c r="B985" s="13"/>
      <c r="C985" s="33"/>
    </row>
    <row r="986" spans="1:3" x14ac:dyDescent="0.2">
      <c r="A986" s="13"/>
      <c r="B986" s="13"/>
      <c r="C986" s="33"/>
    </row>
    <row r="987" spans="1:3" x14ac:dyDescent="0.2">
      <c r="A987" s="13"/>
      <c r="B987" s="13"/>
      <c r="C987" s="33"/>
    </row>
    <row r="988" spans="1:3" x14ac:dyDescent="0.2">
      <c r="A988" s="13"/>
      <c r="B988" s="13"/>
      <c r="C988" s="33"/>
    </row>
    <row r="989" spans="1:3" x14ac:dyDescent="0.2">
      <c r="A989" s="13"/>
      <c r="B989" s="13"/>
      <c r="C989" s="33"/>
    </row>
    <row r="990" spans="1:3" x14ac:dyDescent="0.2">
      <c r="A990" s="13"/>
      <c r="B990" s="13"/>
      <c r="C990" s="33"/>
    </row>
    <row r="991" spans="1:3" x14ac:dyDescent="0.2">
      <c r="A991" s="13"/>
      <c r="B991" s="13"/>
      <c r="C991" s="33"/>
    </row>
    <row r="992" spans="1:3" x14ac:dyDescent="0.2">
      <c r="A992" s="13"/>
      <c r="B992" s="13"/>
      <c r="C992" s="33"/>
    </row>
    <row r="993" spans="1:3" x14ac:dyDescent="0.2">
      <c r="A993" s="13"/>
      <c r="B993" s="13"/>
      <c r="C993" s="33"/>
    </row>
    <row r="994" spans="1:3" x14ac:dyDescent="0.2">
      <c r="A994" s="13"/>
      <c r="B994" s="13"/>
      <c r="C994" s="33"/>
    </row>
    <row r="995" spans="1:3" x14ac:dyDescent="0.2">
      <c r="A995" s="13"/>
      <c r="B995" s="13"/>
      <c r="C995" s="33"/>
    </row>
    <row r="996" spans="1:3" x14ac:dyDescent="0.2">
      <c r="A996" s="13"/>
      <c r="B996" s="13"/>
      <c r="C996" s="33"/>
    </row>
    <row r="997" spans="1:3" x14ac:dyDescent="0.2">
      <c r="A997" s="13"/>
      <c r="B997" s="13"/>
      <c r="C997" s="33"/>
    </row>
    <row r="998" spans="1:3" x14ac:dyDescent="0.2">
      <c r="A998" s="13"/>
      <c r="B998" s="13"/>
      <c r="C998" s="33"/>
    </row>
    <row r="999" spans="1:3" x14ac:dyDescent="0.2">
      <c r="A999" s="13"/>
      <c r="B999" s="13"/>
      <c r="C999" s="33"/>
    </row>
    <row r="1000" spans="1:3" x14ac:dyDescent="0.2">
      <c r="A1000" s="13"/>
      <c r="B1000" s="13"/>
      <c r="C1000" s="33"/>
    </row>
    <row r="1001" spans="1:3" x14ac:dyDescent="0.2">
      <c r="A1001" s="13"/>
      <c r="B1001" s="13"/>
      <c r="C1001" s="33"/>
    </row>
    <row r="1002" spans="1:3" x14ac:dyDescent="0.2">
      <c r="A1002" s="13"/>
      <c r="B1002" s="13"/>
      <c r="C1002" s="33"/>
    </row>
    <row r="1003" spans="1:3" x14ac:dyDescent="0.2">
      <c r="A1003" s="13"/>
      <c r="B1003" s="13"/>
      <c r="C1003" s="33"/>
    </row>
    <row r="1004" spans="1:3" x14ac:dyDescent="0.2">
      <c r="A1004" s="13"/>
      <c r="B1004" s="13"/>
      <c r="C1004" s="33"/>
    </row>
    <row r="1005" spans="1:3" x14ac:dyDescent="0.2">
      <c r="A1005" s="13"/>
      <c r="B1005" s="13"/>
      <c r="C1005" s="33"/>
    </row>
    <row r="1006" spans="1:3" x14ac:dyDescent="0.2">
      <c r="A1006" s="13"/>
      <c r="B1006" s="13"/>
      <c r="C1006" s="33"/>
    </row>
    <row r="1007" spans="1:3" x14ac:dyDescent="0.2">
      <c r="A1007" s="13"/>
      <c r="B1007" s="13"/>
      <c r="C1007" s="33"/>
    </row>
    <row r="1008" spans="1:3" x14ac:dyDescent="0.2">
      <c r="A1008" s="13"/>
      <c r="B1008" s="13"/>
      <c r="C1008" s="33"/>
    </row>
    <row r="1009" spans="1:3" x14ac:dyDescent="0.2">
      <c r="A1009" s="13"/>
      <c r="B1009" s="13"/>
      <c r="C1009" s="33"/>
    </row>
    <row r="1010" spans="1:3" x14ac:dyDescent="0.2">
      <c r="A1010" s="13"/>
      <c r="B1010" s="13"/>
      <c r="C1010" s="33"/>
    </row>
    <row r="1011" spans="1:3" x14ac:dyDescent="0.2">
      <c r="A1011" s="13"/>
      <c r="B1011" s="13"/>
      <c r="C1011" s="33"/>
    </row>
    <row r="1012" spans="1:3" x14ac:dyDescent="0.2">
      <c r="A1012" s="13"/>
      <c r="B1012" s="13"/>
      <c r="C1012" s="33"/>
    </row>
    <row r="1013" spans="1:3" x14ac:dyDescent="0.2">
      <c r="A1013" s="13"/>
      <c r="B1013" s="13"/>
      <c r="C1013" s="33"/>
    </row>
    <row r="1014" spans="1:3" x14ac:dyDescent="0.2">
      <c r="A1014" s="13"/>
      <c r="B1014" s="13"/>
      <c r="C1014" s="33"/>
    </row>
    <row r="1015" spans="1:3" x14ac:dyDescent="0.2">
      <c r="A1015" s="13"/>
      <c r="B1015" s="13"/>
      <c r="C1015" s="33"/>
    </row>
    <row r="1016" spans="1:3" x14ac:dyDescent="0.2">
      <c r="A1016" s="13"/>
      <c r="B1016" s="13"/>
      <c r="C1016" s="33"/>
    </row>
    <row r="1017" spans="1:3" x14ac:dyDescent="0.2">
      <c r="A1017" s="13"/>
      <c r="B1017" s="13"/>
      <c r="C1017" s="33"/>
    </row>
    <row r="1018" spans="1:3" x14ac:dyDescent="0.2">
      <c r="A1018" s="13"/>
      <c r="B1018" s="13"/>
      <c r="C1018" s="33"/>
    </row>
    <row r="1019" spans="1:3" x14ac:dyDescent="0.2">
      <c r="A1019" s="13"/>
      <c r="B1019" s="13"/>
      <c r="C1019" s="33"/>
    </row>
    <row r="1020" spans="1:3" x14ac:dyDescent="0.2">
      <c r="A1020" s="13"/>
      <c r="B1020" s="13"/>
      <c r="C1020" s="33"/>
    </row>
    <row r="1021" spans="1:3" x14ac:dyDescent="0.2">
      <c r="A1021" s="13"/>
      <c r="B1021" s="13"/>
      <c r="C1021" s="33"/>
    </row>
    <row r="1022" spans="1:3" x14ac:dyDescent="0.2">
      <c r="A1022" s="13"/>
      <c r="B1022" s="13"/>
      <c r="C1022" s="33"/>
    </row>
    <row r="1023" spans="1:3" x14ac:dyDescent="0.2">
      <c r="A1023" s="13"/>
      <c r="B1023" s="13"/>
      <c r="C1023" s="33"/>
    </row>
    <row r="1024" spans="1:3" x14ac:dyDescent="0.2">
      <c r="A1024" s="13"/>
      <c r="B1024" s="13"/>
      <c r="C1024" s="33"/>
    </row>
    <row r="1025" spans="1:3" x14ac:dyDescent="0.2">
      <c r="A1025" s="13"/>
      <c r="B1025" s="13"/>
      <c r="C1025" s="33"/>
    </row>
    <row r="1026" spans="1:3" x14ac:dyDescent="0.2">
      <c r="A1026" s="13"/>
      <c r="B1026" s="13"/>
      <c r="C1026" s="33"/>
    </row>
    <row r="1027" spans="1:3" x14ac:dyDescent="0.2">
      <c r="A1027" s="13"/>
      <c r="B1027" s="13"/>
      <c r="C1027" s="33"/>
    </row>
    <row r="1028" spans="1:3" x14ac:dyDescent="0.2">
      <c r="A1028" s="13"/>
      <c r="B1028" s="13"/>
      <c r="C1028" s="33"/>
    </row>
    <row r="1029" spans="1:3" x14ac:dyDescent="0.2">
      <c r="A1029" s="13"/>
      <c r="B1029" s="13"/>
      <c r="C1029" s="33"/>
    </row>
    <row r="1030" spans="1:3" x14ac:dyDescent="0.2">
      <c r="A1030" s="13"/>
      <c r="B1030" s="13"/>
      <c r="C1030" s="33"/>
    </row>
    <row r="1031" spans="1:3" x14ac:dyDescent="0.2">
      <c r="A1031" s="13"/>
      <c r="B1031" s="13"/>
      <c r="C1031" s="33"/>
    </row>
    <row r="1032" spans="1:3" x14ac:dyDescent="0.2">
      <c r="A1032" s="13"/>
      <c r="B1032" s="13"/>
      <c r="C1032" s="33"/>
    </row>
    <row r="1033" spans="1:3" x14ac:dyDescent="0.2">
      <c r="A1033" s="13"/>
      <c r="B1033" s="13"/>
      <c r="C1033" s="33"/>
    </row>
    <row r="1034" spans="1:3" x14ac:dyDescent="0.2">
      <c r="A1034" s="13"/>
      <c r="B1034" s="13"/>
      <c r="C1034" s="33"/>
    </row>
    <row r="1035" spans="1:3" x14ac:dyDescent="0.2">
      <c r="A1035" s="13"/>
      <c r="B1035" s="13"/>
      <c r="C1035" s="33"/>
    </row>
    <row r="1036" spans="1:3" x14ac:dyDescent="0.2">
      <c r="A1036" s="13"/>
      <c r="B1036" s="13"/>
      <c r="C1036" s="33"/>
    </row>
    <row r="1037" spans="1:3" x14ac:dyDescent="0.2">
      <c r="A1037" s="13"/>
      <c r="B1037" s="13"/>
      <c r="C1037" s="33"/>
    </row>
    <row r="1038" spans="1:3" x14ac:dyDescent="0.2">
      <c r="A1038" s="13"/>
      <c r="B1038" s="13"/>
      <c r="C1038" s="33"/>
    </row>
    <row r="1039" spans="1:3" x14ac:dyDescent="0.2">
      <c r="A1039" s="13"/>
      <c r="B1039" s="13"/>
      <c r="C1039" s="33"/>
    </row>
    <row r="1040" spans="1:3" x14ac:dyDescent="0.2">
      <c r="A1040" s="13"/>
      <c r="B1040" s="13"/>
      <c r="C1040" s="33"/>
    </row>
    <row r="1041" spans="1:3" x14ac:dyDescent="0.2">
      <c r="A1041" s="13"/>
      <c r="B1041" s="13"/>
      <c r="C1041" s="33"/>
    </row>
    <row r="1042" spans="1:3" x14ac:dyDescent="0.2">
      <c r="A1042" s="13"/>
      <c r="B1042" s="13"/>
      <c r="C1042" s="33"/>
    </row>
    <row r="1043" spans="1:3" x14ac:dyDescent="0.2">
      <c r="A1043" s="13"/>
      <c r="B1043" s="13"/>
      <c r="C1043" s="33"/>
    </row>
    <row r="1044" spans="1:3" x14ac:dyDescent="0.2">
      <c r="A1044" s="13"/>
      <c r="B1044" s="13"/>
      <c r="C1044" s="33"/>
    </row>
    <row r="1045" spans="1:3" x14ac:dyDescent="0.2">
      <c r="A1045" s="13"/>
      <c r="B1045" s="13"/>
      <c r="C1045" s="33"/>
    </row>
    <row r="1046" spans="1:3" x14ac:dyDescent="0.2">
      <c r="A1046" s="13"/>
      <c r="B1046" s="13"/>
      <c r="C1046" s="33"/>
    </row>
    <row r="1047" spans="1:3" x14ac:dyDescent="0.2">
      <c r="A1047" s="13"/>
      <c r="B1047" s="13"/>
      <c r="C1047" s="33"/>
    </row>
    <row r="1048" spans="1:3" x14ac:dyDescent="0.2">
      <c r="A1048" s="13"/>
      <c r="B1048" s="13"/>
      <c r="C1048" s="33"/>
    </row>
    <row r="1049" spans="1:3" x14ac:dyDescent="0.2">
      <c r="A1049" s="13"/>
      <c r="B1049" s="13"/>
      <c r="C1049" s="33"/>
    </row>
    <row r="1050" spans="1:3" x14ac:dyDescent="0.2">
      <c r="A1050" s="13"/>
      <c r="B1050" s="13"/>
      <c r="C1050" s="33"/>
    </row>
    <row r="1051" spans="1:3" x14ac:dyDescent="0.2">
      <c r="A1051" s="13"/>
      <c r="B1051" s="13"/>
      <c r="C1051" s="33"/>
    </row>
    <row r="1052" spans="1:3" x14ac:dyDescent="0.2">
      <c r="A1052" s="13"/>
      <c r="B1052" s="13"/>
      <c r="C1052" s="33"/>
    </row>
    <row r="1053" spans="1:3" x14ac:dyDescent="0.2">
      <c r="A1053" s="13"/>
      <c r="B1053" s="13"/>
      <c r="C1053" s="33"/>
    </row>
    <row r="1054" spans="1:3" x14ac:dyDescent="0.2">
      <c r="A1054" s="13"/>
      <c r="B1054" s="13"/>
      <c r="C1054" s="33"/>
    </row>
    <row r="1055" spans="1:3" x14ac:dyDescent="0.2">
      <c r="A1055" s="13"/>
      <c r="B1055" s="13"/>
      <c r="C1055" s="33"/>
    </row>
    <row r="1056" spans="1:3" x14ac:dyDescent="0.2">
      <c r="A1056" s="13"/>
      <c r="B1056" s="13"/>
      <c r="C1056" s="33"/>
    </row>
    <row r="1057" spans="1:3" x14ac:dyDescent="0.2">
      <c r="A1057" s="13"/>
      <c r="B1057" s="13"/>
      <c r="C1057" s="33"/>
    </row>
    <row r="1058" spans="1:3" x14ac:dyDescent="0.2">
      <c r="A1058" s="13"/>
      <c r="B1058" s="13"/>
      <c r="C1058" s="33"/>
    </row>
    <row r="1059" spans="1:3" x14ac:dyDescent="0.2">
      <c r="A1059" s="13"/>
      <c r="B1059" s="13"/>
      <c r="C1059" s="33"/>
    </row>
    <row r="1060" spans="1:3" x14ac:dyDescent="0.2">
      <c r="A1060" s="13"/>
      <c r="B1060" s="13"/>
      <c r="C1060" s="33"/>
    </row>
    <row r="1061" spans="1:3" x14ac:dyDescent="0.2">
      <c r="A1061" s="13"/>
      <c r="B1061" s="13"/>
      <c r="C1061" s="33"/>
    </row>
    <row r="1062" spans="1:3" x14ac:dyDescent="0.2">
      <c r="A1062" s="13"/>
      <c r="B1062" s="13"/>
      <c r="C1062" s="33"/>
    </row>
    <row r="1063" spans="1:3" x14ac:dyDescent="0.2">
      <c r="A1063" s="13"/>
      <c r="B1063" s="13"/>
      <c r="C1063" s="33"/>
    </row>
    <row r="1064" spans="1:3" x14ac:dyDescent="0.2">
      <c r="A1064" s="13"/>
      <c r="B1064" s="13"/>
      <c r="C1064" s="33"/>
    </row>
    <row r="1065" spans="1:3" x14ac:dyDescent="0.2">
      <c r="A1065" s="13"/>
      <c r="B1065" s="13"/>
      <c r="C1065" s="33"/>
    </row>
    <row r="1066" spans="1:3" x14ac:dyDescent="0.2">
      <c r="A1066" s="13"/>
      <c r="B1066" s="13"/>
      <c r="C1066" s="33"/>
    </row>
    <row r="1067" spans="1:3" x14ac:dyDescent="0.2">
      <c r="A1067" s="13"/>
      <c r="B1067" s="13"/>
      <c r="C1067" s="33"/>
    </row>
    <row r="1068" spans="1:3" x14ac:dyDescent="0.2">
      <c r="A1068" s="13"/>
      <c r="B1068" s="13"/>
      <c r="C1068" s="33"/>
    </row>
    <row r="1069" spans="1:3" x14ac:dyDescent="0.2">
      <c r="A1069" s="13"/>
      <c r="B1069" s="13"/>
      <c r="C1069" s="33"/>
    </row>
    <row r="1070" spans="1:3" x14ac:dyDescent="0.2">
      <c r="A1070" s="13"/>
      <c r="B1070" s="13"/>
      <c r="C1070" s="33"/>
    </row>
    <row r="1071" spans="1:3" x14ac:dyDescent="0.2">
      <c r="A1071" s="13"/>
      <c r="B1071" s="13"/>
      <c r="C1071" s="33"/>
    </row>
    <row r="1072" spans="1:3" x14ac:dyDescent="0.2">
      <c r="A1072" s="13"/>
      <c r="B1072" s="13"/>
      <c r="C1072" s="33"/>
    </row>
    <row r="1073" spans="1:3" x14ac:dyDescent="0.2">
      <c r="A1073" s="13"/>
      <c r="B1073" s="13"/>
      <c r="C1073" s="33"/>
    </row>
    <row r="1074" spans="1:3" x14ac:dyDescent="0.2">
      <c r="A1074" s="13"/>
      <c r="B1074" s="13"/>
      <c r="C1074" s="33"/>
    </row>
    <row r="1075" spans="1:3" x14ac:dyDescent="0.2">
      <c r="A1075" s="13"/>
      <c r="B1075" s="13"/>
      <c r="C1075" s="33"/>
    </row>
    <row r="1076" spans="1:3" x14ac:dyDescent="0.2">
      <c r="A1076" s="13"/>
      <c r="B1076" s="13"/>
      <c r="C1076" s="33"/>
    </row>
    <row r="1077" spans="1:3" x14ac:dyDescent="0.2">
      <c r="A1077" s="13"/>
      <c r="B1077" s="13"/>
      <c r="C1077" s="33"/>
    </row>
    <row r="1078" spans="1:3" x14ac:dyDescent="0.2">
      <c r="A1078" s="13"/>
      <c r="B1078" s="13"/>
      <c r="C1078" s="33"/>
    </row>
    <row r="1079" spans="1:3" x14ac:dyDescent="0.2">
      <c r="A1079" s="13"/>
      <c r="B1079" s="13"/>
      <c r="C1079" s="33"/>
    </row>
    <row r="1080" spans="1:3" x14ac:dyDescent="0.2">
      <c r="A1080" s="13"/>
      <c r="B1080" s="13"/>
      <c r="C1080" s="33"/>
    </row>
    <row r="1081" spans="1:3" x14ac:dyDescent="0.2">
      <c r="A1081" s="13"/>
      <c r="B1081" s="13"/>
      <c r="C1081" s="33"/>
    </row>
    <row r="1082" spans="1:3" x14ac:dyDescent="0.2">
      <c r="A1082" s="13"/>
      <c r="B1082" s="13"/>
      <c r="C1082" s="33"/>
    </row>
    <row r="1083" spans="1:3" x14ac:dyDescent="0.2">
      <c r="A1083" s="13"/>
      <c r="B1083" s="13"/>
      <c r="C1083" s="33"/>
    </row>
    <row r="1084" spans="1:3" x14ac:dyDescent="0.2">
      <c r="A1084" s="13"/>
      <c r="B1084" s="13"/>
      <c r="C1084" s="33"/>
    </row>
    <row r="1085" spans="1:3" x14ac:dyDescent="0.2">
      <c r="A1085" s="13"/>
      <c r="B1085" s="13"/>
      <c r="C1085" s="33"/>
    </row>
    <row r="1086" spans="1:3" x14ac:dyDescent="0.2">
      <c r="A1086" s="13"/>
      <c r="B1086" s="13"/>
      <c r="C1086" s="33"/>
    </row>
    <row r="1087" spans="1:3" x14ac:dyDescent="0.2">
      <c r="A1087" s="13"/>
      <c r="B1087" s="13"/>
      <c r="C1087" s="33"/>
    </row>
    <row r="1088" spans="1:3" x14ac:dyDescent="0.2">
      <c r="A1088" s="13"/>
      <c r="B1088" s="13"/>
      <c r="C1088" s="33"/>
    </row>
    <row r="1089" spans="1:3" x14ac:dyDescent="0.2">
      <c r="A1089" s="13"/>
      <c r="B1089" s="13"/>
      <c r="C1089" s="33"/>
    </row>
    <row r="1090" spans="1:3" x14ac:dyDescent="0.2">
      <c r="A1090" s="13"/>
      <c r="B1090" s="13"/>
      <c r="C1090" s="33"/>
    </row>
    <row r="1091" spans="1:3" x14ac:dyDescent="0.2">
      <c r="A1091" s="13"/>
      <c r="B1091" s="13"/>
      <c r="C1091" s="33"/>
    </row>
    <row r="1092" spans="1:3" x14ac:dyDescent="0.2">
      <c r="A1092" s="13"/>
      <c r="B1092" s="13"/>
      <c r="C1092" s="33"/>
    </row>
    <row r="1093" spans="1:3" x14ac:dyDescent="0.2">
      <c r="A1093" s="13"/>
      <c r="B1093" s="13"/>
      <c r="C1093" s="33"/>
    </row>
    <row r="1094" spans="1:3" x14ac:dyDescent="0.2">
      <c r="A1094" s="13"/>
      <c r="B1094" s="13"/>
      <c r="C1094" s="33"/>
    </row>
    <row r="1095" spans="1:3" x14ac:dyDescent="0.2">
      <c r="A1095" s="13"/>
      <c r="B1095" s="13"/>
      <c r="C1095" s="33"/>
    </row>
    <row r="1096" spans="1:3" x14ac:dyDescent="0.2">
      <c r="A1096" s="13"/>
      <c r="B1096" s="13"/>
      <c r="C1096" s="33"/>
    </row>
    <row r="1097" spans="1:3" x14ac:dyDescent="0.2">
      <c r="A1097" s="13"/>
      <c r="B1097" s="13"/>
      <c r="C1097" s="33"/>
    </row>
    <row r="1098" spans="1:3" x14ac:dyDescent="0.2">
      <c r="A1098" s="13"/>
      <c r="B1098" s="13"/>
      <c r="C1098" s="33"/>
    </row>
    <row r="1099" spans="1:3" x14ac:dyDescent="0.2">
      <c r="A1099" s="13"/>
      <c r="B1099" s="13"/>
      <c r="C1099" s="33"/>
    </row>
    <row r="1100" spans="1:3" x14ac:dyDescent="0.2">
      <c r="A1100" s="13"/>
      <c r="B1100" s="13"/>
      <c r="C1100" s="33"/>
    </row>
    <row r="1101" spans="1:3" x14ac:dyDescent="0.2">
      <c r="A1101" s="13"/>
      <c r="B1101" s="13"/>
      <c r="C1101" s="33"/>
    </row>
    <row r="1102" spans="1:3" x14ac:dyDescent="0.2">
      <c r="A1102" s="13"/>
      <c r="B1102" s="13"/>
      <c r="C1102" s="33"/>
    </row>
    <row r="1103" spans="1:3" x14ac:dyDescent="0.2">
      <c r="A1103" s="13"/>
      <c r="B1103" s="13"/>
      <c r="C1103" s="33"/>
    </row>
    <row r="1104" spans="1:3" x14ac:dyDescent="0.2">
      <c r="A1104" s="13"/>
      <c r="B1104" s="13"/>
      <c r="C1104" s="33"/>
    </row>
    <row r="1105" spans="1:3" x14ac:dyDescent="0.2">
      <c r="A1105" s="13"/>
      <c r="B1105" s="13"/>
      <c r="C1105" s="33"/>
    </row>
    <row r="1106" spans="1:3" x14ac:dyDescent="0.2">
      <c r="A1106" s="13"/>
      <c r="B1106" s="13"/>
      <c r="C1106" s="33"/>
    </row>
    <row r="1107" spans="1:3" x14ac:dyDescent="0.2">
      <c r="A1107" s="13"/>
      <c r="B1107" s="13"/>
      <c r="C1107" s="33"/>
    </row>
    <row r="1108" spans="1:3" x14ac:dyDescent="0.2">
      <c r="A1108" s="13"/>
      <c r="B1108" s="13"/>
      <c r="C1108" s="33"/>
    </row>
    <row r="1109" spans="1:3" x14ac:dyDescent="0.2">
      <c r="A1109" s="13"/>
      <c r="B1109" s="13"/>
      <c r="C1109" s="33"/>
    </row>
    <row r="1110" spans="1:3" x14ac:dyDescent="0.2">
      <c r="A1110" s="13"/>
      <c r="B1110" s="13"/>
      <c r="C1110" s="33"/>
    </row>
    <row r="1111" spans="1:3" x14ac:dyDescent="0.2">
      <c r="A1111" s="13"/>
      <c r="B1111" s="13"/>
      <c r="C1111" s="33"/>
    </row>
    <row r="1112" spans="1:3" x14ac:dyDescent="0.2">
      <c r="A1112" s="13"/>
      <c r="B1112" s="13"/>
      <c r="C1112" s="33"/>
    </row>
    <row r="1113" spans="1:3" x14ac:dyDescent="0.2">
      <c r="A1113" s="13"/>
      <c r="B1113" s="13"/>
      <c r="C1113" s="33"/>
    </row>
    <row r="1114" spans="1:3" x14ac:dyDescent="0.2">
      <c r="A1114" s="13"/>
      <c r="B1114" s="13"/>
      <c r="C1114" s="33"/>
    </row>
    <row r="1115" spans="1:3" x14ac:dyDescent="0.2">
      <c r="A1115" s="13"/>
      <c r="B1115" s="13"/>
      <c r="C1115" s="33"/>
    </row>
    <row r="1116" spans="1:3" x14ac:dyDescent="0.2">
      <c r="A1116" s="13"/>
      <c r="B1116" s="13"/>
      <c r="C1116" s="33"/>
    </row>
    <row r="1117" spans="1:3" x14ac:dyDescent="0.2">
      <c r="A1117" s="13"/>
      <c r="B1117" s="13"/>
      <c r="C1117" s="33"/>
    </row>
    <row r="1118" spans="1:3" x14ac:dyDescent="0.2">
      <c r="A1118" s="13"/>
      <c r="B1118" s="13"/>
      <c r="C1118" s="33"/>
    </row>
    <row r="1119" spans="1:3" x14ac:dyDescent="0.2">
      <c r="A1119" s="13"/>
      <c r="B1119" s="13"/>
      <c r="C1119" s="33"/>
    </row>
    <row r="1120" spans="1:3" x14ac:dyDescent="0.2">
      <c r="A1120" s="13"/>
      <c r="B1120" s="13"/>
      <c r="C1120" s="33"/>
    </row>
    <row r="1121" spans="1:3" x14ac:dyDescent="0.2">
      <c r="A1121" s="13"/>
      <c r="B1121" s="13"/>
      <c r="C1121" s="33"/>
    </row>
    <row r="1122" spans="1:3" x14ac:dyDescent="0.2">
      <c r="A1122" s="13"/>
      <c r="B1122" s="13"/>
      <c r="C1122" s="33"/>
    </row>
    <row r="1123" spans="1:3" x14ac:dyDescent="0.2">
      <c r="A1123" s="13"/>
      <c r="B1123" s="13"/>
      <c r="C1123" s="33"/>
    </row>
    <row r="1124" spans="1:3" x14ac:dyDescent="0.2">
      <c r="A1124" s="13"/>
      <c r="B1124" s="13"/>
      <c r="C1124" s="33"/>
    </row>
    <row r="1125" spans="1:3" x14ac:dyDescent="0.2">
      <c r="A1125" s="13"/>
      <c r="B1125" s="13"/>
      <c r="C1125" s="33"/>
    </row>
    <row r="1126" spans="1:3" x14ac:dyDescent="0.2">
      <c r="A1126" s="13"/>
      <c r="B1126" s="13"/>
      <c r="C1126" s="33"/>
    </row>
    <row r="1127" spans="1:3" x14ac:dyDescent="0.2">
      <c r="A1127" s="13"/>
      <c r="B1127" s="13"/>
      <c r="C1127" s="33"/>
    </row>
    <row r="1128" spans="1:3" x14ac:dyDescent="0.2">
      <c r="A1128" s="13"/>
      <c r="B1128" s="13"/>
      <c r="C1128" s="33"/>
    </row>
    <row r="1129" spans="1:3" x14ac:dyDescent="0.2">
      <c r="A1129" s="13"/>
      <c r="B1129" s="13"/>
      <c r="C1129" s="33"/>
    </row>
    <row r="1130" spans="1:3" x14ac:dyDescent="0.2">
      <c r="A1130" s="13"/>
      <c r="B1130" s="13"/>
      <c r="C1130" s="33"/>
    </row>
    <row r="1131" spans="1:3" x14ac:dyDescent="0.2">
      <c r="A1131" s="13"/>
      <c r="B1131" s="13"/>
      <c r="C1131" s="33"/>
    </row>
    <row r="1132" spans="1:3" x14ac:dyDescent="0.2">
      <c r="A1132" s="13"/>
      <c r="B1132" s="13"/>
      <c r="C1132" s="33"/>
    </row>
    <row r="1133" spans="1:3" x14ac:dyDescent="0.2">
      <c r="A1133" s="13"/>
      <c r="B1133" s="13"/>
      <c r="C1133" s="33"/>
    </row>
    <row r="1134" spans="1:3" x14ac:dyDescent="0.2">
      <c r="A1134" s="13"/>
      <c r="B1134" s="13"/>
      <c r="C1134" s="33"/>
    </row>
    <row r="1135" spans="1:3" x14ac:dyDescent="0.2">
      <c r="A1135" s="13"/>
      <c r="B1135" s="13"/>
      <c r="C1135" s="33"/>
    </row>
    <row r="1136" spans="1:3" x14ac:dyDescent="0.2">
      <c r="A1136" s="13"/>
      <c r="B1136" s="13"/>
      <c r="C1136" s="33"/>
    </row>
    <row r="1137" spans="1:3" x14ac:dyDescent="0.2">
      <c r="A1137" s="13"/>
      <c r="B1137" s="13"/>
      <c r="C1137" s="33"/>
    </row>
    <row r="1138" spans="1:3" x14ac:dyDescent="0.2">
      <c r="A1138" s="13"/>
      <c r="B1138" s="13"/>
      <c r="C1138" s="33"/>
    </row>
    <row r="1139" spans="1:3" x14ac:dyDescent="0.2">
      <c r="A1139" s="13"/>
      <c r="B1139" s="13"/>
      <c r="C1139" s="33"/>
    </row>
    <row r="1140" spans="1:3" x14ac:dyDescent="0.2">
      <c r="A1140" s="13"/>
      <c r="B1140" s="13"/>
      <c r="C1140" s="33"/>
    </row>
    <row r="1141" spans="1:3" x14ac:dyDescent="0.2">
      <c r="A1141" s="13"/>
      <c r="B1141" s="13"/>
      <c r="C1141" s="33"/>
    </row>
    <row r="1142" spans="1:3" x14ac:dyDescent="0.2">
      <c r="A1142" s="13"/>
      <c r="B1142" s="13"/>
      <c r="C1142" s="33"/>
    </row>
    <row r="1143" spans="1:3" x14ac:dyDescent="0.2">
      <c r="A1143" s="13"/>
      <c r="B1143" s="13"/>
      <c r="C1143" s="33"/>
    </row>
    <row r="1144" spans="1:3" x14ac:dyDescent="0.2">
      <c r="A1144" s="13"/>
      <c r="B1144" s="13"/>
      <c r="C1144" s="33"/>
    </row>
    <row r="1145" spans="1:3" x14ac:dyDescent="0.2">
      <c r="A1145" s="13"/>
      <c r="B1145" s="13"/>
      <c r="C1145" s="33"/>
    </row>
    <row r="1146" spans="1:3" x14ac:dyDescent="0.2">
      <c r="A1146" s="13"/>
      <c r="B1146" s="13"/>
      <c r="C1146" s="33"/>
    </row>
    <row r="1147" spans="1:3" x14ac:dyDescent="0.2">
      <c r="A1147" s="13"/>
      <c r="B1147" s="13"/>
      <c r="C1147" s="33"/>
    </row>
    <row r="1148" spans="1:3" x14ac:dyDescent="0.2">
      <c r="A1148" s="13"/>
      <c r="B1148" s="13"/>
      <c r="C1148" s="33"/>
    </row>
    <row r="1149" spans="1:3" x14ac:dyDescent="0.2">
      <c r="A1149" s="13"/>
      <c r="B1149" s="13"/>
      <c r="C1149" s="33"/>
    </row>
    <row r="1150" spans="1:3" x14ac:dyDescent="0.2">
      <c r="A1150" s="13"/>
      <c r="B1150" s="13"/>
      <c r="C1150" s="33"/>
    </row>
    <row r="1151" spans="1:3" x14ac:dyDescent="0.2">
      <c r="A1151" s="13"/>
      <c r="B1151" s="13"/>
      <c r="C1151" s="33"/>
    </row>
    <row r="1152" spans="1:3" x14ac:dyDescent="0.2">
      <c r="A1152" s="13"/>
      <c r="B1152" s="13"/>
      <c r="C1152" s="33"/>
    </row>
    <row r="1153" spans="1:3" x14ac:dyDescent="0.2">
      <c r="A1153" s="13"/>
      <c r="B1153" s="13"/>
      <c r="C1153" s="33"/>
    </row>
    <row r="1154" spans="1:3" x14ac:dyDescent="0.2">
      <c r="A1154" s="13"/>
      <c r="B1154" s="13"/>
      <c r="C1154" s="33"/>
    </row>
    <row r="1155" spans="1:3" x14ac:dyDescent="0.2">
      <c r="A1155" s="13"/>
      <c r="B1155" s="13"/>
      <c r="C1155" s="33"/>
    </row>
    <row r="1156" spans="1:3" x14ac:dyDescent="0.2">
      <c r="A1156" s="13"/>
      <c r="B1156" s="13"/>
      <c r="C1156" s="33"/>
    </row>
    <row r="1157" spans="1:3" x14ac:dyDescent="0.2">
      <c r="A1157" s="13"/>
      <c r="B1157" s="13"/>
      <c r="C1157" s="33"/>
    </row>
    <row r="1158" spans="1:3" x14ac:dyDescent="0.2">
      <c r="A1158" s="13"/>
      <c r="B1158" s="13"/>
      <c r="C1158" s="33"/>
    </row>
    <row r="1159" spans="1:3" x14ac:dyDescent="0.2">
      <c r="A1159" s="13"/>
      <c r="B1159" s="13"/>
      <c r="C1159" s="33"/>
    </row>
    <row r="1160" spans="1:3" x14ac:dyDescent="0.2">
      <c r="A1160" s="13"/>
      <c r="B1160" s="13"/>
      <c r="C1160" s="33"/>
    </row>
    <row r="1161" spans="1:3" x14ac:dyDescent="0.2">
      <c r="A1161" s="13"/>
      <c r="B1161" s="13"/>
      <c r="C1161" s="33"/>
    </row>
    <row r="1162" spans="1:3" x14ac:dyDescent="0.2">
      <c r="A1162" s="13"/>
      <c r="B1162" s="13"/>
      <c r="C1162" s="33"/>
    </row>
    <row r="1163" spans="1:3" x14ac:dyDescent="0.2">
      <c r="A1163" s="13"/>
      <c r="B1163" s="13"/>
      <c r="C1163" s="33"/>
    </row>
    <row r="1164" spans="1:3" x14ac:dyDescent="0.2">
      <c r="A1164" s="13"/>
      <c r="B1164" s="13"/>
      <c r="C1164" s="33"/>
    </row>
    <row r="1165" spans="1:3" x14ac:dyDescent="0.2">
      <c r="A1165" s="13"/>
      <c r="B1165" s="13"/>
      <c r="C1165" s="33"/>
    </row>
    <row r="1166" spans="1:3" x14ac:dyDescent="0.2">
      <c r="A1166" s="13"/>
      <c r="B1166" s="13"/>
      <c r="C1166" s="33"/>
    </row>
    <row r="1167" spans="1:3" x14ac:dyDescent="0.2">
      <c r="A1167" s="13"/>
      <c r="B1167" s="13"/>
      <c r="C1167" s="33"/>
    </row>
    <row r="1168" spans="1:3" x14ac:dyDescent="0.2">
      <c r="A1168" s="13"/>
      <c r="B1168" s="13"/>
      <c r="C1168" s="33"/>
    </row>
    <row r="1169" spans="1:3" x14ac:dyDescent="0.2">
      <c r="A1169" s="13"/>
      <c r="B1169" s="13"/>
      <c r="C1169" s="33"/>
    </row>
    <row r="1170" spans="1:3" x14ac:dyDescent="0.2">
      <c r="A1170" s="13"/>
      <c r="B1170" s="13"/>
      <c r="C1170" s="33"/>
    </row>
    <row r="1171" spans="1:3" x14ac:dyDescent="0.2">
      <c r="A1171" s="13"/>
      <c r="B1171" s="13"/>
      <c r="C1171" s="33"/>
    </row>
    <row r="1172" spans="1:3" x14ac:dyDescent="0.2">
      <c r="A1172" s="13"/>
      <c r="B1172" s="13"/>
      <c r="C1172" s="33"/>
    </row>
    <row r="1173" spans="1:3" x14ac:dyDescent="0.2">
      <c r="A1173" s="13"/>
      <c r="B1173" s="13"/>
      <c r="C1173" s="33"/>
    </row>
    <row r="1174" spans="1:3" x14ac:dyDescent="0.2">
      <c r="A1174" s="13"/>
      <c r="B1174" s="13"/>
      <c r="C1174" s="33"/>
    </row>
    <row r="1175" spans="1:3" x14ac:dyDescent="0.2">
      <c r="A1175" s="13"/>
      <c r="B1175" s="13"/>
      <c r="C1175" s="33"/>
    </row>
    <row r="1176" spans="1:3" x14ac:dyDescent="0.2">
      <c r="A1176" s="13"/>
      <c r="B1176" s="13"/>
      <c r="C1176" s="33"/>
    </row>
    <row r="1177" spans="1:3" x14ac:dyDescent="0.2">
      <c r="A1177" s="13"/>
      <c r="B1177" s="13"/>
      <c r="C1177" s="33"/>
    </row>
    <row r="1178" spans="1:3" x14ac:dyDescent="0.2">
      <c r="A1178" s="13"/>
      <c r="B1178" s="13"/>
      <c r="C1178" s="33"/>
    </row>
    <row r="1179" spans="1:3" x14ac:dyDescent="0.2">
      <c r="A1179" s="13"/>
      <c r="B1179" s="13"/>
      <c r="C1179" s="33"/>
    </row>
    <row r="1180" spans="1:3" x14ac:dyDescent="0.2">
      <c r="A1180" s="13"/>
      <c r="B1180" s="13"/>
      <c r="C1180" s="33"/>
    </row>
    <row r="1181" spans="1:3" x14ac:dyDescent="0.2">
      <c r="A1181" s="13"/>
      <c r="B1181" s="13"/>
      <c r="C1181" s="33"/>
    </row>
    <row r="1182" spans="1:3" x14ac:dyDescent="0.2">
      <c r="A1182" s="13"/>
      <c r="B1182" s="13"/>
      <c r="C1182" s="33"/>
    </row>
    <row r="1183" spans="1:3" x14ac:dyDescent="0.2">
      <c r="A1183" s="13"/>
      <c r="B1183" s="13"/>
      <c r="C1183" s="33"/>
    </row>
    <row r="1184" spans="1:3" x14ac:dyDescent="0.2">
      <c r="A1184" s="13"/>
      <c r="B1184" s="13"/>
      <c r="C1184" s="33"/>
    </row>
    <row r="1185" spans="1:3" x14ac:dyDescent="0.2">
      <c r="A1185" s="13"/>
      <c r="B1185" s="13"/>
      <c r="C1185" s="33"/>
    </row>
    <row r="1186" spans="1:3" x14ac:dyDescent="0.2">
      <c r="A1186" s="13"/>
      <c r="B1186" s="13"/>
      <c r="C1186" s="33"/>
    </row>
    <row r="1187" spans="1:3" x14ac:dyDescent="0.2">
      <c r="A1187" s="13"/>
      <c r="B1187" s="13"/>
      <c r="C1187" s="33"/>
    </row>
    <row r="1188" spans="1:3" x14ac:dyDescent="0.2">
      <c r="A1188" s="13"/>
      <c r="B1188" s="13"/>
      <c r="C1188" s="33"/>
    </row>
    <row r="1189" spans="1:3" x14ac:dyDescent="0.2">
      <c r="A1189" s="13"/>
      <c r="B1189" s="13"/>
      <c r="C1189" s="33"/>
    </row>
    <row r="1190" spans="1:3" x14ac:dyDescent="0.2">
      <c r="A1190" s="13"/>
      <c r="B1190" s="13"/>
      <c r="C1190" s="33"/>
    </row>
    <row r="1191" spans="1:3" x14ac:dyDescent="0.2">
      <c r="A1191" s="13"/>
      <c r="B1191" s="13"/>
      <c r="C1191" s="33"/>
    </row>
    <row r="1192" spans="1:3" x14ac:dyDescent="0.2">
      <c r="A1192" s="13"/>
      <c r="B1192" s="13"/>
      <c r="C1192" s="33"/>
    </row>
    <row r="1193" spans="1:3" x14ac:dyDescent="0.2">
      <c r="A1193" s="13"/>
      <c r="B1193" s="13"/>
      <c r="C1193" s="33"/>
    </row>
    <row r="1194" spans="1:3" x14ac:dyDescent="0.2">
      <c r="A1194" s="13"/>
      <c r="B1194" s="13"/>
      <c r="C1194" s="33"/>
    </row>
    <row r="1195" spans="1:3" x14ac:dyDescent="0.2">
      <c r="A1195" s="13"/>
      <c r="B1195" s="13"/>
      <c r="C1195" s="33"/>
    </row>
    <row r="1196" spans="1:3" x14ac:dyDescent="0.2">
      <c r="A1196" s="13"/>
      <c r="B1196" s="13"/>
      <c r="C1196" s="33"/>
    </row>
    <row r="1197" spans="1:3" x14ac:dyDescent="0.2">
      <c r="A1197" s="13"/>
      <c r="B1197" s="13"/>
      <c r="C1197" s="33"/>
    </row>
    <row r="1198" spans="1:3" x14ac:dyDescent="0.2">
      <c r="A1198" s="13"/>
      <c r="B1198" s="13"/>
      <c r="C1198" s="33"/>
    </row>
    <row r="1199" spans="1:3" x14ac:dyDescent="0.2">
      <c r="A1199" s="13"/>
      <c r="B1199" s="13"/>
      <c r="C1199" s="33"/>
    </row>
    <row r="1200" spans="1:3" x14ac:dyDescent="0.2">
      <c r="A1200" s="13"/>
      <c r="B1200" s="13"/>
      <c r="C1200" s="33"/>
    </row>
    <row r="1201" spans="1:3" x14ac:dyDescent="0.2">
      <c r="A1201" s="13"/>
      <c r="B1201" s="13"/>
      <c r="C1201" s="33"/>
    </row>
    <row r="1202" spans="1:3" x14ac:dyDescent="0.2">
      <c r="A1202" s="13"/>
      <c r="B1202" s="13"/>
      <c r="C1202" s="33"/>
    </row>
    <row r="1203" spans="1:3" x14ac:dyDescent="0.2">
      <c r="A1203" s="13"/>
      <c r="B1203" s="13"/>
      <c r="C1203" s="33"/>
    </row>
    <row r="1204" spans="1:3" x14ac:dyDescent="0.2">
      <c r="A1204" s="13"/>
      <c r="B1204" s="13"/>
      <c r="C1204" s="33"/>
    </row>
    <row r="1205" spans="1:3" x14ac:dyDescent="0.2">
      <c r="A1205" s="13"/>
      <c r="B1205" s="13"/>
      <c r="C1205" s="33"/>
    </row>
    <row r="1206" spans="1:3" x14ac:dyDescent="0.2">
      <c r="A1206" s="13"/>
      <c r="B1206" s="13"/>
      <c r="C1206" s="33"/>
    </row>
    <row r="1207" spans="1:3" x14ac:dyDescent="0.2">
      <c r="A1207" s="13"/>
      <c r="B1207" s="13"/>
      <c r="C1207" s="33"/>
    </row>
    <row r="1208" spans="1:3" x14ac:dyDescent="0.2">
      <c r="A1208" s="13"/>
      <c r="B1208" s="13"/>
      <c r="C1208" s="33"/>
    </row>
    <row r="1209" spans="1:3" x14ac:dyDescent="0.2">
      <c r="A1209" s="13"/>
      <c r="B1209" s="13"/>
      <c r="C1209" s="33"/>
    </row>
    <row r="1210" spans="1:3" x14ac:dyDescent="0.2">
      <c r="A1210" s="13"/>
      <c r="B1210" s="13"/>
      <c r="C1210" s="33"/>
    </row>
    <row r="1211" spans="1:3" x14ac:dyDescent="0.2">
      <c r="A1211" s="13"/>
      <c r="B1211" s="13"/>
      <c r="C1211" s="33"/>
    </row>
    <row r="1212" spans="1:3" x14ac:dyDescent="0.2">
      <c r="A1212" s="13"/>
      <c r="B1212" s="13"/>
      <c r="C1212" s="33"/>
    </row>
    <row r="1213" spans="1:3" x14ac:dyDescent="0.2">
      <c r="A1213" s="13"/>
      <c r="B1213" s="13"/>
      <c r="C1213" s="33"/>
    </row>
    <row r="1214" spans="1:3" x14ac:dyDescent="0.2">
      <c r="A1214" s="13"/>
      <c r="B1214" s="13"/>
      <c r="C1214" s="33"/>
    </row>
    <row r="1215" spans="1:3" x14ac:dyDescent="0.2">
      <c r="A1215" s="13"/>
      <c r="B1215" s="13"/>
      <c r="C1215" s="33"/>
    </row>
    <row r="1216" spans="1:3" x14ac:dyDescent="0.2">
      <c r="A1216" s="13"/>
      <c r="B1216" s="13"/>
      <c r="C1216" s="33"/>
    </row>
    <row r="1217" spans="1:3" x14ac:dyDescent="0.2">
      <c r="A1217" s="13"/>
      <c r="B1217" s="13"/>
      <c r="C1217" s="33"/>
    </row>
    <row r="1218" spans="1:3" x14ac:dyDescent="0.2">
      <c r="A1218" s="13"/>
      <c r="B1218" s="13"/>
      <c r="C1218" s="33"/>
    </row>
    <row r="1219" spans="1:3" x14ac:dyDescent="0.2">
      <c r="A1219" s="13"/>
      <c r="B1219" s="13"/>
      <c r="C1219" s="33"/>
    </row>
    <row r="1220" spans="1:3" x14ac:dyDescent="0.2">
      <c r="A1220" s="13"/>
      <c r="B1220" s="13"/>
      <c r="C1220" s="33"/>
    </row>
    <row r="1221" spans="1:3" x14ac:dyDescent="0.2">
      <c r="A1221" s="13"/>
      <c r="B1221" s="13"/>
      <c r="C1221" s="33"/>
    </row>
    <row r="1222" spans="1:3" x14ac:dyDescent="0.2">
      <c r="A1222" s="13"/>
      <c r="B1222" s="13"/>
      <c r="C1222" s="33"/>
    </row>
    <row r="1223" spans="1:3" x14ac:dyDescent="0.2">
      <c r="A1223" s="13"/>
      <c r="B1223" s="13"/>
      <c r="C1223" s="33"/>
    </row>
    <row r="1224" spans="1:3" x14ac:dyDescent="0.2">
      <c r="A1224" s="13"/>
      <c r="B1224" s="13"/>
      <c r="C1224" s="33"/>
    </row>
    <row r="1225" spans="1:3" x14ac:dyDescent="0.2">
      <c r="A1225" s="13"/>
      <c r="B1225" s="13"/>
      <c r="C1225" s="33"/>
    </row>
    <row r="1226" spans="1:3" x14ac:dyDescent="0.2">
      <c r="A1226" s="13"/>
      <c r="B1226" s="13"/>
      <c r="C1226" s="33"/>
    </row>
    <row r="1227" spans="1:3" x14ac:dyDescent="0.2">
      <c r="A1227" s="13"/>
      <c r="B1227" s="13"/>
      <c r="C1227" s="33"/>
    </row>
    <row r="1228" spans="1:3" x14ac:dyDescent="0.2">
      <c r="A1228" s="13"/>
      <c r="B1228" s="13"/>
      <c r="C1228" s="33"/>
    </row>
    <row r="1229" spans="1:3" x14ac:dyDescent="0.2">
      <c r="A1229" s="13"/>
      <c r="B1229" s="13"/>
      <c r="C1229" s="33"/>
    </row>
    <row r="1230" spans="1:3" x14ac:dyDescent="0.2">
      <c r="A1230" s="13"/>
      <c r="B1230" s="13"/>
      <c r="C1230" s="33"/>
    </row>
    <row r="1231" spans="1:3" x14ac:dyDescent="0.2">
      <c r="A1231" s="13"/>
      <c r="B1231" s="13"/>
      <c r="C1231" s="33"/>
    </row>
    <row r="1232" spans="1:3" x14ac:dyDescent="0.2">
      <c r="A1232" s="13"/>
      <c r="B1232" s="13"/>
      <c r="C1232" s="33"/>
    </row>
    <row r="1233" spans="1:3" x14ac:dyDescent="0.2">
      <c r="A1233" s="13"/>
      <c r="B1233" s="13"/>
      <c r="C1233" s="33"/>
    </row>
    <row r="1234" spans="1:3" x14ac:dyDescent="0.2">
      <c r="A1234" s="13"/>
      <c r="B1234" s="13"/>
      <c r="C1234" s="33"/>
    </row>
    <row r="1235" spans="1:3" x14ac:dyDescent="0.2">
      <c r="A1235" s="13"/>
      <c r="B1235" s="13"/>
      <c r="C1235" s="33"/>
    </row>
    <row r="1236" spans="1:3" x14ac:dyDescent="0.2">
      <c r="A1236" s="13"/>
      <c r="B1236" s="13"/>
      <c r="C1236" s="33"/>
    </row>
    <row r="1237" spans="1:3" x14ac:dyDescent="0.2">
      <c r="A1237" s="13"/>
      <c r="B1237" s="13"/>
      <c r="C1237" s="33"/>
    </row>
    <row r="1238" spans="1:3" x14ac:dyDescent="0.2">
      <c r="A1238" s="13"/>
      <c r="B1238" s="13"/>
      <c r="C1238" s="33"/>
    </row>
    <row r="1239" spans="1:3" x14ac:dyDescent="0.2">
      <c r="A1239" s="13"/>
      <c r="B1239" s="13"/>
      <c r="C1239" s="33"/>
    </row>
    <row r="1240" spans="1:3" x14ac:dyDescent="0.2">
      <c r="A1240" s="13"/>
      <c r="B1240" s="13"/>
      <c r="C1240" s="33"/>
    </row>
    <row r="1241" spans="1:3" x14ac:dyDescent="0.2">
      <c r="A1241" s="13"/>
      <c r="B1241" s="13"/>
      <c r="C1241" s="33"/>
    </row>
    <row r="1242" spans="1:3" x14ac:dyDescent="0.2">
      <c r="A1242" s="13"/>
      <c r="B1242" s="13"/>
      <c r="C1242" s="33"/>
    </row>
    <row r="1243" spans="1:3" x14ac:dyDescent="0.2">
      <c r="A1243" s="13"/>
      <c r="B1243" s="13"/>
      <c r="C1243" s="33"/>
    </row>
    <row r="1244" spans="1:3" x14ac:dyDescent="0.2">
      <c r="A1244" s="13"/>
      <c r="B1244" s="13"/>
      <c r="C1244" s="33"/>
    </row>
    <row r="1245" spans="1:3" x14ac:dyDescent="0.2">
      <c r="A1245" s="13"/>
      <c r="B1245" s="13"/>
      <c r="C1245" s="33"/>
    </row>
    <row r="1246" spans="1:3" x14ac:dyDescent="0.2">
      <c r="A1246" s="13"/>
      <c r="B1246" s="13"/>
      <c r="C1246" s="33"/>
    </row>
    <row r="1247" spans="1:3" x14ac:dyDescent="0.2">
      <c r="A1247" s="13"/>
      <c r="B1247" s="13"/>
      <c r="C1247" s="33"/>
    </row>
    <row r="1248" spans="1:3" x14ac:dyDescent="0.2">
      <c r="A1248" s="13"/>
      <c r="B1248" s="13"/>
      <c r="C1248" s="33"/>
    </row>
    <row r="1249" spans="1:3" x14ac:dyDescent="0.2">
      <c r="A1249" s="13"/>
      <c r="B1249" s="13"/>
      <c r="C1249" s="33"/>
    </row>
    <row r="1250" spans="1:3" x14ac:dyDescent="0.2">
      <c r="A1250" s="13"/>
      <c r="B1250" s="13"/>
      <c r="C1250" s="33"/>
    </row>
    <row r="1251" spans="1:3" x14ac:dyDescent="0.2">
      <c r="A1251" s="13"/>
      <c r="B1251" s="13"/>
      <c r="C1251" s="33"/>
    </row>
    <row r="1252" spans="1:3" x14ac:dyDescent="0.2">
      <c r="A1252" s="13"/>
      <c r="B1252" s="13"/>
      <c r="C1252" s="33"/>
    </row>
    <row r="1253" spans="1:3" x14ac:dyDescent="0.2">
      <c r="A1253" s="13"/>
      <c r="B1253" s="13"/>
      <c r="C1253" s="33"/>
    </row>
    <row r="1254" spans="1:3" x14ac:dyDescent="0.2">
      <c r="A1254" s="13"/>
      <c r="B1254" s="13"/>
      <c r="C1254" s="33"/>
    </row>
    <row r="1255" spans="1:3" x14ac:dyDescent="0.2">
      <c r="A1255" s="13"/>
      <c r="B1255" s="13"/>
      <c r="C1255" s="33"/>
    </row>
    <row r="1256" spans="1:3" x14ac:dyDescent="0.2">
      <c r="A1256" s="13"/>
      <c r="B1256" s="13"/>
      <c r="C1256" s="33"/>
    </row>
    <row r="1257" spans="1:3" x14ac:dyDescent="0.2">
      <c r="A1257" s="13"/>
      <c r="B1257" s="13"/>
      <c r="C1257" s="33"/>
    </row>
    <row r="1258" spans="1:3" x14ac:dyDescent="0.2">
      <c r="A1258" s="13"/>
      <c r="B1258" s="13"/>
      <c r="C1258" s="33"/>
    </row>
    <row r="1259" spans="1:3" x14ac:dyDescent="0.2">
      <c r="A1259" s="13"/>
      <c r="B1259" s="13"/>
      <c r="C1259" s="33"/>
    </row>
    <row r="1260" spans="1:3" x14ac:dyDescent="0.2">
      <c r="A1260" s="13"/>
      <c r="B1260" s="13"/>
      <c r="C1260" s="33"/>
    </row>
    <row r="1261" spans="1:3" x14ac:dyDescent="0.2">
      <c r="A1261" s="13"/>
      <c r="B1261" s="13"/>
      <c r="C1261" s="33"/>
    </row>
    <row r="1262" spans="1:3" x14ac:dyDescent="0.2">
      <c r="A1262" s="13"/>
      <c r="B1262" s="13"/>
      <c r="C1262" s="33"/>
    </row>
    <row r="1263" spans="1:3" x14ac:dyDescent="0.2">
      <c r="A1263" s="13"/>
      <c r="B1263" s="13"/>
      <c r="C1263" s="33"/>
    </row>
    <row r="1264" spans="1:3" x14ac:dyDescent="0.2">
      <c r="A1264" s="13"/>
      <c r="B1264" s="13"/>
      <c r="C1264" s="33"/>
    </row>
    <row r="1265" spans="1:3" x14ac:dyDescent="0.2">
      <c r="A1265" s="13"/>
      <c r="B1265" s="13"/>
      <c r="C1265" s="33"/>
    </row>
    <row r="1266" spans="1:3" x14ac:dyDescent="0.2">
      <c r="A1266" s="13"/>
      <c r="B1266" s="13"/>
      <c r="C1266" s="33"/>
    </row>
    <row r="1267" spans="1:3" x14ac:dyDescent="0.2">
      <c r="A1267" s="13"/>
      <c r="B1267" s="13"/>
      <c r="C1267" s="33"/>
    </row>
    <row r="1268" spans="1:3" x14ac:dyDescent="0.2">
      <c r="A1268" s="13"/>
      <c r="B1268" s="13"/>
      <c r="C1268" s="33"/>
    </row>
    <row r="1269" spans="1:3" x14ac:dyDescent="0.2">
      <c r="A1269" s="13"/>
      <c r="B1269" s="13"/>
      <c r="C1269" s="33"/>
    </row>
    <row r="1270" spans="1:3" x14ac:dyDescent="0.2">
      <c r="A1270" s="13"/>
      <c r="B1270" s="13"/>
      <c r="C1270" s="33"/>
    </row>
    <row r="1271" spans="1:3" x14ac:dyDescent="0.2">
      <c r="A1271" s="13"/>
      <c r="B1271" s="13"/>
      <c r="C1271" s="33"/>
    </row>
    <row r="1272" spans="1:3" x14ac:dyDescent="0.2">
      <c r="A1272" s="13"/>
      <c r="B1272" s="13"/>
      <c r="C1272" s="33"/>
    </row>
    <row r="1273" spans="1:3" x14ac:dyDescent="0.2">
      <c r="A1273" s="13"/>
      <c r="B1273" s="13"/>
      <c r="C1273" s="33"/>
    </row>
    <row r="1274" spans="1:3" x14ac:dyDescent="0.2">
      <c r="A1274" s="13"/>
      <c r="B1274" s="13"/>
      <c r="C1274" s="33"/>
    </row>
    <row r="1275" spans="1:3" x14ac:dyDescent="0.2">
      <c r="A1275" s="13"/>
      <c r="B1275" s="13"/>
      <c r="C1275" s="33"/>
    </row>
    <row r="1276" spans="1:3" x14ac:dyDescent="0.2">
      <c r="A1276" s="13"/>
      <c r="B1276" s="13"/>
      <c r="C1276" s="33"/>
    </row>
    <row r="1277" spans="1:3" x14ac:dyDescent="0.2">
      <c r="A1277" s="13"/>
      <c r="B1277" s="13"/>
      <c r="C1277" s="33"/>
    </row>
    <row r="1278" spans="1:3" x14ac:dyDescent="0.2">
      <c r="A1278" s="13"/>
      <c r="B1278" s="13"/>
      <c r="C1278" s="33"/>
    </row>
    <row r="1279" spans="1:3" x14ac:dyDescent="0.2">
      <c r="A1279" s="13"/>
      <c r="B1279" s="13"/>
      <c r="C1279" s="33"/>
    </row>
    <row r="1280" spans="1:3" x14ac:dyDescent="0.2">
      <c r="A1280" s="13"/>
      <c r="B1280" s="13"/>
      <c r="C1280" s="33"/>
    </row>
    <row r="1281" spans="1:3" x14ac:dyDescent="0.2">
      <c r="A1281" s="13"/>
      <c r="B1281" s="13"/>
      <c r="C1281" s="33"/>
    </row>
    <row r="1282" spans="1:3" x14ac:dyDescent="0.2">
      <c r="A1282" s="13"/>
      <c r="B1282" s="13"/>
      <c r="C1282" s="33"/>
    </row>
    <row r="1283" spans="1:3" x14ac:dyDescent="0.2">
      <c r="A1283" s="13"/>
      <c r="B1283" s="13"/>
      <c r="C1283" s="33"/>
    </row>
    <row r="1284" spans="1:3" x14ac:dyDescent="0.2">
      <c r="A1284" s="13"/>
      <c r="B1284" s="13"/>
      <c r="C1284" s="33"/>
    </row>
    <row r="1285" spans="1:3" x14ac:dyDescent="0.2">
      <c r="A1285" s="13"/>
      <c r="B1285" s="13"/>
      <c r="C1285" s="33"/>
    </row>
    <row r="1286" spans="1:3" x14ac:dyDescent="0.2">
      <c r="A1286" s="13"/>
      <c r="B1286" s="13"/>
      <c r="C1286" s="33"/>
    </row>
    <row r="1287" spans="1:3" x14ac:dyDescent="0.2">
      <c r="A1287" s="13"/>
      <c r="B1287" s="13"/>
      <c r="C1287" s="33"/>
    </row>
    <row r="1288" spans="1:3" x14ac:dyDescent="0.2">
      <c r="A1288" s="13"/>
      <c r="B1288" s="13"/>
      <c r="C1288" s="33"/>
    </row>
    <row r="1289" spans="1:3" x14ac:dyDescent="0.2">
      <c r="A1289" s="13"/>
      <c r="B1289" s="13"/>
      <c r="C1289" s="33"/>
    </row>
    <row r="1290" spans="1:3" x14ac:dyDescent="0.2">
      <c r="A1290" s="13"/>
      <c r="B1290" s="13"/>
      <c r="C1290" s="33"/>
    </row>
    <row r="1291" spans="1:3" x14ac:dyDescent="0.2">
      <c r="A1291" s="13"/>
      <c r="B1291" s="13"/>
      <c r="C1291" s="33"/>
    </row>
    <row r="1292" spans="1:3" x14ac:dyDescent="0.2">
      <c r="A1292" s="13"/>
      <c r="B1292" s="13"/>
      <c r="C1292" s="33"/>
    </row>
    <row r="1293" spans="1:3" x14ac:dyDescent="0.2">
      <c r="A1293" s="13"/>
      <c r="B1293" s="13"/>
      <c r="C1293" s="33"/>
    </row>
    <row r="1294" spans="1:3" x14ac:dyDescent="0.2">
      <c r="A1294" s="13"/>
      <c r="B1294" s="13"/>
      <c r="C1294" s="33"/>
    </row>
    <row r="1295" spans="1:3" x14ac:dyDescent="0.2">
      <c r="A1295" s="13"/>
      <c r="B1295" s="13"/>
      <c r="C1295" s="33"/>
    </row>
    <row r="1296" spans="1:3" x14ac:dyDescent="0.2">
      <c r="A1296" s="13"/>
      <c r="B1296" s="13"/>
      <c r="C1296" s="33"/>
    </row>
    <row r="1297" spans="1:3" x14ac:dyDescent="0.2">
      <c r="A1297" s="13"/>
      <c r="B1297" s="13"/>
      <c r="C1297" s="33"/>
    </row>
    <row r="1298" spans="1:3" x14ac:dyDescent="0.2">
      <c r="A1298" s="13"/>
      <c r="B1298" s="13"/>
      <c r="C1298" s="33"/>
    </row>
    <row r="1299" spans="1:3" x14ac:dyDescent="0.2">
      <c r="A1299" s="13"/>
      <c r="B1299" s="13"/>
      <c r="C1299" s="33"/>
    </row>
    <row r="1300" spans="1:3" x14ac:dyDescent="0.2">
      <c r="A1300" s="13"/>
      <c r="B1300" s="13"/>
      <c r="C1300" s="33"/>
    </row>
    <row r="1301" spans="1:3" x14ac:dyDescent="0.2">
      <c r="A1301" s="13"/>
      <c r="B1301" s="13"/>
      <c r="C1301" s="33"/>
    </row>
    <row r="1302" spans="1:3" x14ac:dyDescent="0.2">
      <c r="A1302" s="13"/>
      <c r="B1302" s="13"/>
      <c r="C1302" s="33"/>
    </row>
    <row r="1303" spans="1:3" x14ac:dyDescent="0.2">
      <c r="A1303" s="13"/>
      <c r="B1303" s="13"/>
      <c r="C1303" s="33"/>
    </row>
    <row r="1304" spans="1:3" x14ac:dyDescent="0.2">
      <c r="A1304" s="13"/>
      <c r="B1304" s="13"/>
      <c r="C1304" s="33"/>
    </row>
    <row r="1305" spans="1:3" x14ac:dyDescent="0.2">
      <c r="A1305" s="13"/>
      <c r="B1305" s="13"/>
      <c r="C1305" s="33"/>
    </row>
    <row r="1306" spans="1:3" x14ac:dyDescent="0.2">
      <c r="A1306" s="13"/>
      <c r="B1306" s="13"/>
      <c r="C1306" s="33"/>
    </row>
    <row r="1307" spans="1:3" x14ac:dyDescent="0.2">
      <c r="A1307" s="13"/>
      <c r="B1307" s="13"/>
      <c r="C1307" s="33"/>
    </row>
    <row r="1308" spans="1:3" x14ac:dyDescent="0.2">
      <c r="A1308" s="13"/>
      <c r="B1308" s="13"/>
      <c r="C1308" s="33"/>
    </row>
    <row r="1309" spans="1:3" x14ac:dyDescent="0.2">
      <c r="A1309" s="13"/>
      <c r="B1309" s="13"/>
      <c r="C1309" s="33"/>
    </row>
    <row r="1310" spans="1:3" x14ac:dyDescent="0.2">
      <c r="A1310" s="13"/>
      <c r="B1310" s="13"/>
      <c r="C1310" s="33"/>
    </row>
    <row r="1311" spans="1:3" x14ac:dyDescent="0.2">
      <c r="A1311" s="13"/>
      <c r="B1311" s="13"/>
      <c r="C1311" s="33"/>
    </row>
    <row r="1312" spans="1:3" x14ac:dyDescent="0.2">
      <c r="A1312" s="13"/>
      <c r="B1312" s="13"/>
      <c r="C1312" s="33"/>
    </row>
    <row r="1313" spans="1:3" x14ac:dyDescent="0.2">
      <c r="A1313" s="13"/>
      <c r="B1313" s="13"/>
      <c r="C1313" s="33"/>
    </row>
    <row r="1314" spans="1:3" x14ac:dyDescent="0.2">
      <c r="A1314" s="13"/>
      <c r="B1314" s="13"/>
      <c r="C1314" s="33"/>
    </row>
    <row r="1315" spans="1:3" x14ac:dyDescent="0.2">
      <c r="A1315" s="13"/>
      <c r="B1315" s="13"/>
      <c r="C1315" s="33"/>
    </row>
    <row r="1316" spans="1:3" x14ac:dyDescent="0.2">
      <c r="A1316" s="13"/>
      <c r="B1316" s="13"/>
      <c r="C1316" s="33"/>
    </row>
    <row r="1317" spans="1:3" x14ac:dyDescent="0.2">
      <c r="A1317" s="13"/>
      <c r="B1317" s="13"/>
      <c r="C1317" s="33"/>
    </row>
    <row r="1318" spans="1:3" x14ac:dyDescent="0.2">
      <c r="A1318" s="13"/>
      <c r="B1318" s="13"/>
      <c r="C1318" s="33"/>
    </row>
    <row r="1319" spans="1:3" x14ac:dyDescent="0.2">
      <c r="A1319" s="13"/>
      <c r="B1319" s="13"/>
      <c r="C1319" s="33"/>
    </row>
    <row r="1320" spans="1:3" x14ac:dyDescent="0.2">
      <c r="A1320" s="13"/>
      <c r="B1320" s="13"/>
      <c r="C1320" s="33"/>
    </row>
    <row r="1321" spans="1:3" x14ac:dyDescent="0.2">
      <c r="A1321" s="13"/>
      <c r="B1321" s="13"/>
      <c r="C1321" s="33"/>
    </row>
    <row r="1322" spans="1:3" x14ac:dyDescent="0.2">
      <c r="A1322" s="13"/>
      <c r="B1322" s="13"/>
      <c r="C1322" s="33"/>
    </row>
    <row r="1323" spans="1:3" x14ac:dyDescent="0.2">
      <c r="A1323" s="13"/>
      <c r="B1323" s="13"/>
      <c r="C1323" s="33"/>
    </row>
    <row r="1324" spans="1:3" x14ac:dyDescent="0.2">
      <c r="A1324" s="13"/>
      <c r="B1324" s="13"/>
      <c r="C1324" s="33"/>
    </row>
    <row r="1325" spans="1:3" x14ac:dyDescent="0.2">
      <c r="A1325" s="13"/>
      <c r="B1325" s="13"/>
      <c r="C1325" s="33"/>
    </row>
    <row r="1326" spans="1:3" x14ac:dyDescent="0.2">
      <c r="A1326" s="13"/>
      <c r="B1326" s="13"/>
      <c r="C1326" s="33"/>
    </row>
    <row r="1327" spans="1:3" x14ac:dyDescent="0.2">
      <c r="A1327" s="13"/>
      <c r="B1327" s="13"/>
      <c r="C1327" s="33"/>
    </row>
    <row r="1328" spans="1:3" x14ac:dyDescent="0.2">
      <c r="A1328" s="13"/>
      <c r="B1328" s="13"/>
      <c r="C1328" s="33"/>
    </row>
    <row r="1329" spans="1:3" x14ac:dyDescent="0.2">
      <c r="A1329" s="13"/>
      <c r="B1329" s="13"/>
      <c r="C1329" s="33"/>
    </row>
    <row r="1330" spans="1:3" x14ac:dyDescent="0.2">
      <c r="A1330" s="13"/>
      <c r="B1330" s="13"/>
      <c r="C1330" s="33"/>
    </row>
    <row r="1331" spans="1:3" x14ac:dyDescent="0.2">
      <c r="A1331" s="13"/>
      <c r="B1331" s="13"/>
      <c r="C1331" s="33"/>
    </row>
    <row r="1332" spans="1:3" x14ac:dyDescent="0.2">
      <c r="A1332" s="13"/>
      <c r="B1332" s="13"/>
      <c r="C1332" s="33"/>
    </row>
    <row r="1333" spans="1:3" x14ac:dyDescent="0.2">
      <c r="A1333" s="13"/>
      <c r="B1333" s="13"/>
      <c r="C1333" s="33"/>
    </row>
    <row r="1334" spans="1:3" x14ac:dyDescent="0.2">
      <c r="A1334" s="13"/>
      <c r="B1334" s="13"/>
      <c r="C1334" s="33"/>
    </row>
    <row r="1335" spans="1:3" x14ac:dyDescent="0.2">
      <c r="A1335" s="13"/>
      <c r="B1335" s="13"/>
      <c r="C1335" s="33"/>
    </row>
    <row r="1336" spans="1:3" x14ac:dyDescent="0.2">
      <c r="A1336" s="13"/>
      <c r="B1336" s="13"/>
      <c r="C1336" s="33"/>
    </row>
    <row r="1337" spans="1:3" x14ac:dyDescent="0.2">
      <c r="A1337" s="13"/>
      <c r="B1337" s="13"/>
      <c r="C1337" s="33"/>
    </row>
    <row r="1338" spans="1:3" x14ac:dyDescent="0.2">
      <c r="A1338" s="13"/>
      <c r="B1338" s="13"/>
      <c r="C1338" s="33"/>
    </row>
    <row r="1339" spans="1:3" x14ac:dyDescent="0.2">
      <c r="A1339" s="13"/>
      <c r="B1339" s="13"/>
      <c r="C1339" s="33"/>
    </row>
    <row r="1340" spans="1:3" x14ac:dyDescent="0.2">
      <c r="A1340" s="13"/>
      <c r="B1340" s="13"/>
      <c r="C1340" s="33"/>
    </row>
    <row r="1341" spans="1:3" x14ac:dyDescent="0.2">
      <c r="A1341" s="13"/>
      <c r="B1341" s="13"/>
      <c r="C1341" s="33"/>
    </row>
    <row r="1342" spans="1:3" x14ac:dyDescent="0.2">
      <c r="A1342" s="13"/>
      <c r="B1342" s="13"/>
      <c r="C1342" s="33"/>
    </row>
    <row r="1343" spans="1:3" x14ac:dyDescent="0.2">
      <c r="A1343" s="13"/>
      <c r="B1343" s="13"/>
      <c r="C1343" s="33"/>
    </row>
    <row r="1344" spans="1:3" x14ac:dyDescent="0.2">
      <c r="A1344" s="13"/>
      <c r="B1344" s="13"/>
      <c r="C1344" s="33"/>
    </row>
    <row r="1345" spans="1:3" x14ac:dyDescent="0.2">
      <c r="A1345" s="13"/>
      <c r="B1345" s="13"/>
      <c r="C1345" s="33"/>
    </row>
    <row r="1346" spans="1:3" x14ac:dyDescent="0.2">
      <c r="A1346" s="13"/>
      <c r="B1346" s="13"/>
      <c r="C1346" s="33"/>
    </row>
    <row r="1347" spans="1:3" x14ac:dyDescent="0.2">
      <c r="A1347" s="13"/>
      <c r="B1347" s="13"/>
      <c r="C1347" s="33"/>
    </row>
    <row r="1348" spans="1:3" x14ac:dyDescent="0.2">
      <c r="A1348" s="13"/>
      <c r="B1348" s="13"/>
      <c r="C1348" s="33"/>
    </row>
    <row r="1349" spans="1:3" x14ac:dyDescent="0.2">
      <c r="A1349" s="13"/>
      <c r="B1349" s="13"/>
      <c r="C1349" s="33"/>
    </row>
    <row r="1350" spans="1:3" x14ac:dyDescent="0.2">
      <c r="A1350" s="13"/>
      <c r="B1350" s="13"/>
      <c r="C1350" s="33"/>
    </row>
    <row r="1351" spans="1:3" x14ac:dyDescent="0.2">
      <c r="A1351" s="13"/>
      <c r="B1351" s="13"/>
      <c r="C1351" s="33"/>
    </row>
    <row r="1352" spans="1:3" x14ac:dyDescent="0.2">
      <c r="A1352" s="13"/>
      <c r="B1352" s="13"/>
      <c r="C1352" s="33"/>
    </row>
    <row r="1353" spans="1:3" x14ac:dyDescent="0.2">
      <c r="A1353" s="13"/>
      <c r="B1353" s="13"/>
      <c r="C1353" s="33"/>
    </row>
    <row r="1354" spans="1:3" x14ac:dyDescent="0.2">
      <c r="A1354" s="13"/>
      <c r="B1354" s="13"/>
      <c r="C1354" s="33"/>
    </row>
    <row r="1355" spans="1:3" x14ac:dyDescent="0.2">
      <c r="A1355" s="13"/>
      <c r="B1355" s="13"/>
      <c r="C1355" s="33"/>
    </row>
    <row r="1356" spans="1:3" x14ac:dyDescent="0.2">
      <c r="A1356" s="13"/>
      <c r="B1356" s="13"/>
      <c r="C1356" s="33"/>
    </row>
    <row r="1357" spans="1:3" x14ac:dyDescent="0.2">
      <c r="A1357" s="13"/>
      <c r="B1357" s="13"/>
      <c r="C1357" s="33"/>
    </row>
    <row r="1358" spans="1:3" x14ac:dyDescent="0.2">
      <c r="A1358" s="13"/>
      <c r="B1358" s="13"/>
      <c r="C1358" s="33"/>
    </row>
    <row r="1359" spans="1:3" x14ac:dyDescent="0.2">
      <c r="A1359" s="13"/>
      <c r="B1359" s="13"/>
      <c r="C1359" s="33"/>
    </row>
    <row r="1360" spans="1:3" x14ac:dyDescent="0.2">
      <c r="A1360" s="13"/>
      <c r="B1360" s="13"/>
      <c r="C1360" s="33"/>
    </row>
    <row r="1361" spans="1:3" x14ac:dyDescent="0.2">
      <c r="A1361" s="13"/>
      <c r="B1361" s="13"/>
      <c r="C1361" s="33"/>
    </row>
    <row r="1362" spans="1:3" x14ac:dyDescent="0.2">
      <c r="A1362" s="13"/>
      <c r="B1362" s="13"/>
      <c r="C1362" s="33"/>
    </row>
    <row r="1363" spans="1:3" x14ac:dyDescent="0.2">
      <c r="A1363" s="13"/>
      <c r="B1363" s="13"/>
      <c r="C1363" s="33"/>
    </row>
    <row r="1364" spans="1:3" x14ac:dyDescent="0.2">
      <c r="A1364" s="13"/>
      <c r="B1364" s="13"/>
      <c r="C1364" s="33"/>
    </row>
    <row r="1365" spans="1:3" x14ac:dyDescent="0.2">
      <c r="A1365" s="13"/>
      <c r="B1365" s="13"/>
      <c r="C1365" s="33"/>
    </row>
    <row r="1366" spans="1:3" x14ac:dyDescent="0.2">
      <c r="A1366" s="13"/>
      <c r="B1366" s="13"/>
      <c r="C1366" s="33"/>
    </row>
    <row r="1367" spans="1:3" x14ac:dyDescent="0.2">
      <c r="A1367" s="13"/>
      <c r="B1367" s="13"/>
      <c r="C1367" s="33"/>
    </row>
    <row r="1368" spans="1:3" x14ac:dyDescent="0.2">
      <c r="A1368" s="13"/>
      <c r="B1368" s="13"/>
      <c r="C1368" s="33"/>
    </row>
    <row r="1369" spans="1:3" x14ac:dyDescent="0.2">
      <c r="A1369" s="13"/>
      <c r="B1369" s="13"/>
      <c r="C1369" s="33"/>
    </row>
    <row r="1370" spans="1:3" x14ac:dyDescent="0.2">
      <c r="A1370" s="13"/>
      <c r="B1370" s="13"/>
      <c r="C1370" s="33"/>
    </row>
    <row r="1371" spans="1:3" x14ac:dyDescent="0.2">
      <c r="A1371" s="13"/>
      <c r="B1371" s="13"/>
      <c r="C1371" s="33"/>
    </row>
    <row r="1372" spans="1:3" x14ac:dyDescent="0.2">
      <c r="A1372" s="13"/>
      <c r="B1372" s="13"/>
      <c r="C1372" s="33"/>
    </row>
    <row r="1373" spans="1:3" x14ac:dyDescent="0.2">
      <c r="A1373" s="13"/>
      <c r="B1373" s="13"/>
      <c r="C1373" s="33"/>
    </row>
    <row r="1374" spans="1:3" x14ac:dyDescent="0.2">
      <c r="A1374" s="13"/>
      <c r="B1374" s="13"/>
      <c r="C1374" s="33"/>
    </row>
    <row r="1375" spans="1:3" x14ac:dyDescent="0.2">
      <c r="A1375" s="13"/>
      <c r="B1375" s="13"/>
      <c r="C1375" s="33"/>
    </row>
    <row r="1376" spans="1:3" x14ac:dyDescent="0.2">
      <c r="A1376" s="13"/>
      <c r="B1376" s="13"/>
      <c r="C1376" s="33"/>
    </row>
    <row r="1377" spans="1:3" x14ac:dyDescent="0.2">
      <c r="A1377" s="13"/>
      <c r="B1377" s="13"/>
      <c r="C1377" s="33"/>
    </row>
    <row r="1378" spans="1:3" x14ac:dyDescent="0.2">
      <c r="A1378" s="13"/>
      <c r="B1378" s="13"/>
      <c r="C1378" s="33"/>
    </row>
    <row r="1379" spans="1:3" x14ac:dyDescent="0.2">
      <c r="A1379" s="13"/>
      <c r="B1379" s="13"/>
      <c r="C1379" s="33"/>
    </row>
    <row r="1380" spans="1:3" x14ac:dyDescent="0.2">
      <c r="A1380" s="13"/>
      <c r="B1380" s="13"/>
      <c r="C1380" s="33"/>
    </row>
    <row r="1381" spans="1:3" x14ac:dyDescent="0.2">
      <c r="A1381" s="13"/>
      <c r="B1381" s="13"/>
      <c r="C1381" s="33"/>
    </row>
    <row r="1382" spans="1:3" x14ac:dyDescent="0.2">
      <c r="A1382" s="13"/>
      <c r="B1382" s="13"/>
      <c r="C1382" s="33"/>
    </row>
    <row r="1383" spans="1:3" x14ac:dyDescent="0.2">
      <c r="A1383" s="13"/>
      <c r="B1383" s="13"/>
      <c r="C1383" s="33"/>
    </row>
    <row r="1384" spans="1:3" x14ac:dyDescent="0.2">
      <c r="A1384" s="13"/>
      <c r="B1384" s="13"/>
      <c r="C1384" s="33"/>
    </row>
    <row r="1385" spans="1:3" x14ac:dyDescent="0.2">
      <c r="A1385" s="13"/>
      <c r="B1385" s="13"/>
      <c r="C1385" s="33"/>
    </row>
    <row r="1386" spans="1:3" x14ac:dyDescent="0.2">
      <c r="A1386" s="13"/>
      <c r="B1386" s="13"/>
      <c r="C1386" s="33"/>
    </row>
    <row r="1387" spans="1:3" x14ac:dyDescent="0.2">
      <c r="A1387" s="13"/>
      <c r="B1387" s="13"/>
      <c r="C1387" s="33"/>
    </row>
    <row r="1388" spans="1:3" x14ac:dyDescent="0.2">
      <c r="A1388" s="13"/>
      <c r="B1388" s="13"/>
      <c r="C1388" s="33"/>
    </row>
    <row r="1389" spans="1:3" x14ac:dyDescent="0.2">
      <c r="A1389" s="13"/>
      <c r="B1389" s="13"/>
      <c r="C1389" s="33"/>
    </row>
    <row r="1390" spans="1:3" x14ac:dyDescent="0.2">
      <c r="A1390" s="13"/>
      <c r="B1390" s="13"/>
      <c r="C1390" s="33"/>
    </row>
    <row r="1391" spans="1:3" x14ac:dyDescent="0.2">
      <c r="A1391" s="13"/>
      <c r="B1391" s="13"/>
      <c r="C1391" s="33"/>
    </row>
    <row r="1392" spans="1:3" x14ac:dyDescent="0.2">
      <c r="A1392" s="13"/>
      <c r="B1392" s="13"/>
      <c r="C1392" s="33"/>
    </row>
    <row r="1393" spans="1:3" x14ac:dyDescent="0.2">
      <c r="A1393" s="13"/>
      <c r="B1393" s="13"/>
      <c r="C1393" s="33"/>
    </row>
    <row r="1394" spans="1:3" x14ac:dyDescent="0.2">
      <c r="A1394" s="13"/>
      <c r="B1394" s="13"/>
      <c r="C1394" s="33"/>
    </row>
    <row r="1395" spans="1:3" x14ac:dyDescent="0.2">
      <c r="A1395" s="13"/>
      <c r="B1395" s="13"/>
      <c r="C1395" s="33"/>
    </row>
    <row r="1396" spans="1:3" x14ac:dyDescent="0.2">
      <c r="A1396" s="13"/>
      <c r="B1396" s="13"/>
      <c r="C1396" s="33"/>
    </row>
    <row r="1397" spans="1:3" x14ac:dyDescent="0.2">
      <c r="A1397" s="13"/>
      <c r="B1397" s="13"/>
      <c r="C1397" s="33"/>
    </row>
    <row r="1398" spans="1:3" x14ac:dyDescent="0.2">
      <c r="A1398" s="13"/>
      <c r="B1398" s="13"/>
      <c r="C1398" s="33"/>
    </row>
    <row r="1399" spans="1:3" x14ac:dyDescent="0.2">
      <c r="A1399" s="13"/>
      <c r="B1399" s="13"/>
      <c r="C1399" s="33"/>
    </row>
    <row r="1400" spans="1:3" x14ac:dyDescent="0.2">
      <c r="A1400" s="13"/>
      <c r="B1400" s="13"/>
      <c r="C1400" s="33"/>
    </row>
    <row r="1401" spans="1:3" x14ac:dyDescent="0.2">
      <c r="A1401" s="13"/>
      <c r="B1401" s="13"/>
      <c r="C1401" s="33"/>
    </row>
    <row r="1402" spans="1:3" x14ac:dyDescent="0.2">
      <c r="A1402" s="13"/>
      <c r="B1402" s="13"/>
      <c r="C1402" s="33"/>
    </row>
    <row r="1403" spans="1:3" x14ac:dyDescent="0.2">
      <c r="A1403" s="13"/>
      <c r="B1403" s="13"/>
      <c r="C1403" s="33"/>
    </row>
    <row r="1404" spans="1:3" x14ac:dyDescent="0.2">
      <c r="A1404" s="13"/>
      <c r="B1404" s="13"/>
      <c r="C1404" s="33"/>
    </row>
    <row r="1405" spans="1:3" x14ac:dyDescent="0.2">
      <c r="A1405" s="13"/>
      <c r="B1405" s="13"/>
      <c r="C1405" s="33"/>
    </row>
    <row r="1406" spans="1:3" x14ac:dyDescent="0.2">
      <c r="A1406" s="13"/>
      <c r="B1406" s="13"/>
      <c r="C1406" s="33"/>
    </row>
    <row r="1407" spans="1:3" x14ac:dyDescent="0.2">
      <c r="A1407" s="13"/>
      <c r="B1407" s="13"/>
      <c r="C1407" s="33"/>
    </row>
    <row r="1408" spans="1:3" x14ac:dyDescent="0.2">
      <c r="A1408" s="13"/>
      <c r="B1408" s="13"/>
      <c r="C1408" s="33"/>
    </row>
    <row r="1409" spans="1:3" x14ac:dyDescent="0.2">
      <c r="A1409" s="13"/>
      <c r="B1409" s="13"/>
      <c r="C1409" s="33"/>
    </row>
    <row r="1410" spans="1:3" x14ac:dyDescent="0.2">
      <c r="A1410" s="13"/>
      <c r="B1410" s="13"/>
      <c r="C1410" s="33"/>
    </row>
    <row r="1411" spans="1:3" x14ac:dyDescent="0.2">
      <c r="A1411" s="13"/>
      <c r="B1411" s="13"/>
      <c r="C1411" s="33"/>
    </row>
    <row r="1412" spans="1:3" x14ac:dyDescent="0.2">
      <c r="A1412" s="13"/>
      <c r="B1412" s="13"/>
      <c r="C1412" s="33"/>
    </row>
    <row r="1413" spans="1:3" x14ac:dyDescent="0.2">
      <c r="A1413" s="13"/>
      <c r="B1413" s="13"/>
      <c r="C1413" s="33"/>
    </row>
    <row r="1414" spans="1:3" x14ac:dyDescent="0.2">
      <c r="A1414" s="13"/>
      <c r="B1414" s="13"/>
      <c r="C1414" s="33"/>
    </row>
    <row r="1415" spans="1:3" x14ac:dyDescent="0.2">
      <c r="A1415" s="13"/>
      <c r="B1415" s="13"/>
      <c r="C1415" s="33"/>
    </row>
    <row r="1416" spans="1:3" x14ac:dyDescent="0.2">
      <c r="A1416" s="13"/>
      <c r="B1416" s="13"/>
      <c r="C1416" s="33"/>
    </row>
    <row r="1417" spans="1:3" x14ac:dyDescent="0.2">
      <c r="A1417" s="13"/>
      <c r="B1417" s="13"/>
      <c r="C1417" s="33"/>
    </row>
    <row r="1418" spans="1:3" x14ac:dyDescent="0.2">
      <c r="A1418" s="13"/>
      <c r="B1418" s="13"/>
      <c r="C1418" s="33"/>
    </row>
    <row r="1419" spans="1:3" x14ac:dyDescent="0.2">
      <c r="A1419" s="13"/>
      <c r="B1419" s="13"/>
      <c r="C1419" s="33"/>
    </row>
    <row r="1420" spans="1:3" x14ac:dyDescent="0.2">
      <c r="A1420" s="13"/>
      <c r="B1420" s="13"/>
      <c r="C1420" s="33"/>
    </row>
    <row r="1421" spans="1:3" x14ac:dyDescent="0.2">
      <c r="A1421" s="13"/>
      <c r="B1421" s="13"/>
      <c r="C1421" s="33"/>
    </row>
    <row r="1422" spans="1:3" x14ac:dyDescent="0.2">
      <c r="A1422" s="13"/>
      <c r="B1422" s="13"/>
      <c r="C1422" s="33"/>
    </row>
    <row r="1423" spans="1:3" x14ac:dyDescent="0.2">
      <c r="A1423" s="13"/>
      <c r="B1423" s="13"/>
      <c r="C1423" s="33"/>
    </row>
    <row r="1424" spans="1:3" x14ac:dyDescent="0.2">
      <c r="A1424" s="13"/>
      <c r="B1424" s="13"/>
      <c r="C1424" s="33"/>
    </row>
    <row r="1425" spans="1:3" x14ac:dyDescent="0.2">
      <c r="A1425" s="13"/>
      <c r="B1425" s="13"/>
      <c r="C1425" s="33"/>
    </row>
    <row r="1426" spans="1:3" x14ac:dyDescent="0.2">
      <c r="A1426" s="13"/>
      <c r="B1426" s="13"/>
      <c r="C1426" s="33"/>
    </row>
    <row r="1427" spans="1:3" x14ac:dyDescent="0.2">
      <c r="A1427" s="13"/>
      <c r="B1427" s="13"/>
      <c r="C1427" s="33"/>
    </row>
    <row r="1428" spans="1:3" x14ac:dyDescent="0.2">
      <c r="A1428" s="13"/>
      <c r="B1428" s="13"/>
      <c r="C1428" s="33"/>
    </row>
    <row r="1429" spans="1:3" x14ac:dyDescent="0.2">
      <c r="A1429" s="13"/>
      <c r="B1429" s="13"/>
      <c r="C1429" s="33"/>
    </row>
    <row r="1430" spans="1:3" x14ac:dyDescent="0.2">
      <c r="A1430" s="13"/>
      <c r="B1430" s="13"/>
      <c r="C1430" s="33"/>
    </row>
    <row r="1431" spans="1:3" x14ac:dyDescent="0.2">
      <c r="A1431" s="13"/>
      <c r="B1431" s="13"/>
      <c r="C1431" s="33"/>
    </row>
    <row r="1432" spans="1:3" x14ac:dyDescent="0.2">
      <c r="A1432" s="13"/>
      <c r="B1432" s="13"/>
      <c r="C1432" s="33"/>
    </row>
    <row r="1433" spans="1:3" x14ac:dyDescent="0.2">
      <c r="A1433" s="13"/>
      <c r="B1433" s="13"/>
      <c r="C1433" s="33"/>
    </row>
    <row r="1434" spans="1:3" x14ac:dyDescent="0.2">
      <c r="A1434" s="13"/>
      <c r="B1434" s="13"/>
      <c r="C1434" s="33"/>
    </row>
    <row r="1435" spans="1:3" x14ac:dyDescent="0.2">
      <c r="A1435" s="13"/>
      <c r="B1435" s="13"/>
      <c r="C1435" s="33"/>
    </row>
    <row r="1436" spans="1:3" x14ac:dyDescent="0.2">
      <c r="A1436" s="13"/>
      <c r="B1436" s="13"/>
      <c r="C1436" s="33"/>
    </row>
    <row r="1437" spans="1:3" x14ac:dyDescent="0.2">
      <c r="A1437" s="13"/>
      <c r="B1437" s="13"/>
      <c r="C1437" s="33"/>
    </row>
    <row r="1438" spans="1:3" x14ac:dyDescent="0.2">
      <c r="A1438" s="13"/>
      <c r="B1438" s="13"/>
      <c r="C1438" s="33"/>
    </row>
    <row r="1439" spans="1:3" x14ac:dyDescent="0.2">
      <c r="A1439" s="13"/>
      <c r="B1439" s="13"/>
      <c r="C1439" s="33"/>
    </row>
    <row r="1440" spans="1:3" x14ac:dyDescent="0.2">
      <c r="A1440" s="13"/>
      <c r="B1440" s="13"/>
      <c r="C1440" s="33"/>
    </row>
    <row r="1441" spans="1:3" x14ac:dyDescent="0.2">
      <c r="A1441" s="13"/>
      <c r="B1441" s="13"/>
      <c r="C1441" s="33"/>
    </row>
    <row r="1442" spans="1:3" x14ac:dyDescent="0.2">
      <c r="A1442" s="13"/>
      <c r="B1442" s="13"/>
      <c r="C1442" s="33"/>
    </row>
    <row r="1443" spans="1:3" x14ac:dyDescent="0.2">
      <c r="A1443" s="13"/>
      <c r="B1443" s="13"/>
      <c r="C1443" s="33"/>
    </row>
    <row r="1444" spans="1:3" x14ac:dyDescent="0.2">
      <c r="A1444" s="13"/>
      <c r="B1444" s="13"/>
      <c r="C1444" s="33"/>
    </row>
    <row r="1445" spans="1:3" x14ac:dyDescent="0.2">
      <c r="A1445" s="13"/>
      <c r="B1445" s="13"/>
      <c r="C1445" s="33"/>
    </row>
    <row r="1446" spans="1:3" x14ac:dyDescent="0.2">
      <c r="A1446" s="13"/>
      <c r="B1446" s="13"/>
      <c r="C1446" s="33"/>
    </row>
    <row r="1447" spans="1:3" x14ac:dyDescent="0.2">
      <c r="A1447" s="13"/>
      <c r="B1447" s="13"/>
      <c r="C1447" s="33"/>
    </row>
    <row r="1448" spans="1:3" x14ac:dyDescent="0.2">
      <c r="A1448" s="13"/>
      <c r="B1448" s="13"/>
      <c r="C1448" s="33"/>
    </row>
    <row r="1449" spans="1:3" x14ac:dyDescent="0.2">
      <c r="A1449" s="13"/>
      <c r="B1449" s="13"/>
      <c r="C1449" s="33"/>
    </row>
    <row r="1450" spans="1:3" x14ac:dyDescent="0.2">
      <c r="A1450" s="13"/>
      <c r="B1450" s="13"/>
      <c r="C1450" s="33"/>
    </row>
    <row r="1451" spans="1:3" x14ac:dyDescent="0.2">
      <c r="A1451" s="13"/>
      <c r="B1451" s="13"/>
      <c r="C1451" s="33"/>
    </row>
    <row r="1452" spans="1:3" x14ac:dyDescent="0.2">
      <c r="A1452" s="13"/>
      <c r="B1452" s="13"/>
      <c r="C1452" s="33"/>
    </row>
    <row r="1453" spans="1:3" x14ac:dyDescent="0.2">
      <c r="A1453" s="13"/>
      <c r="B1453" s="13"/>
      <c r="C1453" s="33"/>
    </row>
    <row r="1454" spans="1:3" x14ac:dyDescent="0.2">
      <c r="A1454" s="13"/>
      <c r="B1454" s="13"/>
      <c r="C1454" s="33"/>
    </row>
    <row r="1455" spans="1:3" x14ac:dyDescent="0.2">
      <c r="A1455" s="13"/>
      <c r="B1455" s="13"/>
      <c r="C1455" s="33"/>
    </row>
    <row r="1456" spans="1:3" x14ac:dyDescent="0.2">
      <c r="A1456" s="13"/>
      <c r="B1456" s="13"/>
      <c r="C1456" s="33"/>
    </row>
    <row r="1457" spans="1:3" x14ac:dyDescent="0.2">
      <c r="A1457" s="13"/>
      <c r="B1457" s="13"/>
      <c r="C1457" s="33"/>
    </row>
    <row r="1458" spans="1:3" x14ac:dyDescent="0.2">
      <c r="A1458" s="13"/>
      <c r="B1458" s="13"/>
      <c r="C1458" s="33"/>
    </row>
    <row r="1459" spans="1:3" x14ac:dyDescent="0.2">
      <c r="A1459" s="13"/>
      <c r="B1459" s="13"/>
      <c r="C1459" s="33"/>
    </row>
    <row r="1460" spans="1:3" x14ac:dyDescent="0.2">
      <c r="A1460" s="13"/>
      <c r="B1460" s="13"/>
      <c r="C1460" s="33"/>
    </row>
    <row r="1461" spans="1:3" x14ac:dyDescent="0.2">
      <c r="A1461" s="13"/>
      <c r="B1461" s="13"/>
      <c r="C1461" s="33"/>
    </row>
    <row r="1462" spans="1:3" x14ac:dyDescent="0.2">
      <c r="A1462" s="13"/>
      <c r="B1462" s="13"/>
      <c r="C1462" s="33"/>
    </row>
    <row r="1463" spans="1:3" x14ac:dyDescent="0.2">
      <c r="A1463" s="13"/>
      <c r="B1463" s="13"/>
      <c r="C1463" s="33"/>
    </row>
    <row r="1464" spans="1:3" x14ac:dyDescent="0.2">
      <c r="A1464" s="13"/>
      <c r="B1464" s="13"/>
      <c r="C1464" s="33"/>
    </row>
    <row r="1465" spans="1:3" x14ac:dyDescent="0.2">
      <c r="A1465" s="13"/>
      <c r="B1465" s="13"/>
      <c r="C1465" s="33"/>
    </row>
    <row r="1466" spans="1:3" x14ac:dyDescent="0.2">
      <c r="A1466" s="13"/>
      <c r="B1466" s="13"/>
      <c r="C1466" s="33"/>
    </row>
    <row r="1467" spans="1:3" x14ac:dyDescent="0.2">
      <c r="A1467" s="13"/>
      <c r="B1467" s="13"/>
      <c r="C1467" s="33"/>
    </row>
    <row r="1468" spans="1:3" x14ac:dyDescent="0.2">
      <c r="A1468" s="13"/>
      <c r="B1468" s="13"/>
      <c r="C1468" s="33"/>
    </row>
    <row r="1469" spans="1:3" x14ac:dyDescent="0.2">
      <c r="A1469" s="13"/>
      <c r="B1469" s="13"/>
      <c r="C1469" s="33"/>
    </row>
    <row r="1470" spans="1:3" x14ac:dyDescent="0.2">
      <c r="A1470" s="13"/>
      <c r="B1470" s="13"/>
      <c r="C1470" s="33"/>
    </row>
    <row r="1471" spans="1:3" x14ac:dyDescent="0.2">
      <c r="A1471" s="13"/>
      <c r="B1471" s="13"/>
      <c r="C1471" s="33"/>
    </row>
    <row r="1472" spans="1:3" x14ac:dyDescent="0.2">
      <c r="A1472" s="13"/>
      <c r="B1472" s="13"/>
      <c r="C1472" s="33"/>
    </row>
    <row r="1473" spans="1:3" x14ac:dyDescent="0.2">
      <c r="A1473" s="13"/>
      <c r="B1473" s="13"/>
      <c r="C1473" s="33"/>
    </row>
    <row r="1474" spans="1:3" x14ac:dyDescent="0.2">
      <c r="A1474" s="13"/>
      <c r="B1474" s="13"/>
      <c r="C1474" s="33"/>
    </row>
    <row r="1475" spans="1:3" x14ac:dyDescent="0.2">
      <c r="A1475" s="13"/>
      <c r="B1475" s="13"/>
      <c r="C1475" s="33"/>
    </row>
    <row r="1476" spans="1:3" x14ac:dyDescent="0.2">
      <c r="A1476" s="13"/>
      <c r="B1476" s="13"/>
      <c r="C1476" s="33"/>
    </row>
    <row r="1477" spans="1:3" x14ac:dyDescent="0.2">
      <c r="A1477" s="13"/>
      <c r="B1477" s="13"/>
      <c r="C1477" s="33"/>
    </row>
    <row r="1478" spans="1:3" x14ac:dyDescent="0.2">
      <c r="A1478" s="13"/>
      <c r="B1478" s="13"/>
      <c r="C1478" s="33"/>
    </row>
    <row r="1479" spans="1:3" x14ac:dyDescent="0.2">
      <c r="A1479" s="13"/>
      <c r="B1479" s="13"/>
      <c r="C1479" s="33"/>
    </row>
    <row r="1480" spans="1:3" x14ac:dyDescent="0.2">
      <c r="A1480" s="13"/>
      <c r="B1480" s="13"/>
      <c r="C1480" s="33"/>
    </row>
    <row r="1481" spans="1:3" x14ac:dyDescent="0.2">
      <c r="A1481" s="13"/>
      <c r="B1481" s="13"/>
      <c r="C1481" s="33"/>
    </row>
    <row r="1482" spans="1:3" x14ac:dyDescent="0.2">
      <c r="A1482" s="13"/>
      <c r="B1482" s="13"/>
      <c r="C1482" s="33"/>
    </row>
    <row r="1483" spans="1:3" x14ac:dyDescent="0.2">
      <c r="A1483" s="13"/>
      <c r="B1483" s="13"/>
      <c r="C1483" s="33"/>
    </row>
    <row r="1484" spans="1:3" x14ac:dyDescent="0.2">
      <c r="A1484" s="13"/>
      <c r="B1484" s="13"/>
      <c r="C1484" s="33"/>
    </row>
    <row r="1485" spans="1:3" x14ac:dyDescent="0.2">
      <c r="A1485" s="13"/>
      <c r="B1485" s="13"/>
      <c r="C1485" s="33"/>
    </row>
    <row r="1486" spans="1:3" x14ac:dyDescent="0.2">
      <c r="A1486" s="13"/>
      <c r="B1486" s="13"/>
      <c r="C1486" s="33"/>
    </row>
    <row r="1487" spans="1:3" x14ac:dyDescent="0.2">
      <c r="A1487" s="13"/>
      <c r="B1487" s="13"/>
      <c r="C1487" s="33"/>
    </row>
    <row r="1488" spans="1:3" x14ac:dyDescent="0.2">
      <c r="A1488" s="13"/>
      <c r="B1488" s="13"/>
      <c r="C1488" s="33"/>
    </row>
    <row r="1489" spans="1:3" x14ac:dyDescent="0.2">
      <c r="A1489" s="13"/>
      <c r="B1489" s="13"/>
      <c r="C1489" s="33"/>
    </row>
    <row r="1490" spans="1:3" x14ac:dyDescent="0.2">
      <c r="A1490" s="13"/>
      <c r="B1490" s="13"/>
      <c r="C1490" s="33"/>
    </row>
    <row r="1491" spans="1:3" x14ac:dyDescent="0.2">
      <c r="A1491" s="13"/>
      <c r="B1491" s="13"/>
      <c r="C1491" s="33"/>
    </row>
    <row r="1492" spans="1:3" x14ac:dyDescent="0.2">
      <c r="A1492" s="13"/>
      <c r="B1492" s="13"/>
      <c r="C1492" s="33"/>
    </row>
    <row r="1493" spans="1:3" x14ac:dyDescent="0.2">
      <c r="A1493" s="13"/>
      <c r="B1493" s="13"/>
      <c r="C1493" s="33"/>
    </row>
    <row r="1494" spans="1:3" x14ac:dyDescent="0.2">
      <c r="A1494" s="13"/>
      <c r="B1494" s="13"/>
      <c r="C1494" s="33"/>
    </row>
    <row r="1495" spans="1:3" x14ac:dyDescent="0.2">
      <c r="A1495" s="13"/>
      <c r="B1495" s="13"/>
      <c r="C1495" s="33"/>
    </row>
    <row r="1496" spans="1:3" x14ac:dyDescent="0.2">
      <c r="A1496" s="13"/>
      <c r="B1496" s="13"/>
      <c r="C1496" s="33"/>
    </row>
    <row r="1497" spans="1:3" x14ac:dyDescent="0.2">
      <c r="A1497" s="13"/>
      <c r="B1497" s="13"/>
      <c r="C1497" s="33"/>
    </row>
    <row r="1498" spans="1:3" x14ac:dyDescent="0.2">
      <c r="A1498" s="13"/>
      <c r="B1498" s="13"/>
      <c r="C1498" s="33"/>
    </row>
    <row r="1499" spans="1:3" x14ac:dyDescent="0.2">
      <c r="A1499" s="13"/>
      <c r="B1499" s="13"/>
      <c r="C1499" s="33"/>
    </row>
    <row r="1500" spans="1:3" x14ac:dyDescent="0.2">
      <c r="A1500" s="13"/>
      <c r="B1500" s="13"/>
      <c r="C1500" s="33"/>
    </row>
    <row r="1501" spans="1:3" x14ac:dyDescent="0.2">
      <c r="A1501" s="13"/>
      <c r="B1501" s="13"/>
      <c r="C1501" s="33"/>
    </row>
    <row r="1502" spans="1:3" x14ac:dyDescent="0.2">
      <c r="A1502" s="13"/>
      <c r="B1502" s="13"/>
      <c r="C1502" s="33"/>
    </row>
    <row r="1503" spans="1:3" x14ac:dyDescent="0.2">
      <c r="A1503" s="13"/>
      <c r="B1503" s="13"/>
      <c r="C1503" s="33"/>
    </row>
    <row r="1504" spans="1:3" x14ac:dyDescent="0.2">
      <c r="A1504" s="13"/>
      <c r="B1504" s="13"/>
      <c r="C1504" s="33"/>
    </row>
    <row r="1505" spans="1:3" x14ac:dyDescent="0.2">
      <c r="A1505" s="13"/>
      <c r="B1505" s="13"/>
      <c r="C1505" s="33"/>
    </row>
    <row r="1506" spans="1:3" x14ac:dyDescent="0.2">
      <c r="A1506" s="13"/>
      <c r="B1506" s="13"/>
      <c r="C1506" s="33"/>
    </row>
    <row r="1507" spans="1:3" x14ac:dyDescent="0.2">
      <c r="A1507" s="13"/>
      <c r="B1507" s="13"/>
      <c r="C1507" s="33"/>
    </row>
    <row r="1508" spans="1:3" x14ac:dyDescent="0.2">
      <c r="A1508" s="13"/>
      <c r="B1508" s="13"/>
      <c r="C1508" s="33"/>
    </row>
    <row r="1509" spans="1:3" x14ac:dyDescent="0.2">
      <c r="A1509" s="13"/>
      <c r="B1509" s="13"/>
      <c r="C1509" s="33"/>
    </row>
    <row r="1510" spans="1:3" x14ac:dyDescent="0.2">
      <c r="A1510" s="13"/>
      <c r="B1510" s="13"/>
      <c r="C1510" s="33"/>
    </row>
    <row r="1511" spans="1:3" x14ac:dyDescent="0.2">
      <c r="A1511" s="13"/>
      <c r="B1511" s="13"/>
      <c r="C1511" s="33"/>
    </row>
    <row r="1512" spans="1:3" x14ac:dyDescent="0.2">
      <c r="A1512" s="13"/>
      <c r="B1512" s="13"/>
      <c r="C1512" s="33"/>
    </row>
    <row r="1513" spans="1:3" x14ac:dyDescent="0.2">
      <c r="A1513" s="13"/>
      <c r="B1513" s="13"/>
      <c r="C1513" s="33"/>
    </row>
    <row r="1514" spans="1:3" x14ac:dyDescent="0.2">
      <c r="A1514" s="13"/>
      <c r="B1514" s="13"/>
      <c r="C1514" s="33"/>
    </row>
    <row r="1515" spans="1:3" x14ac:dyDescent="0.2">
      <c r="A1515" s="13"/>
      <c r="B1515" s="13"/>
      <c r="C1515" s="33"/>
    </row>
    <row r="1516" spans="1:3" x14ac:dyDescent="0.2">
      <c r="A1516" s="13"/>
      <c r="B1516" s="13"/>
      <c r="C1516" s="33"/>
    </row>
    <row r="1517" spans="1:3" x14ac:dyDescent="0.2">
      <c r="A1517" s="13"/>
      <c r="B1517" s="13"/>
      <c r="C1517" s="33"/>
    </row>
    <row r="1518" spans="1:3" x14ac:dyDescent="0.2">
      <c r="A1518" s="13"/>
      <c r="B1518" s="13"/>
      <c r="C1518" s="33"/>
    </row>
    <row r="1519" spans="1:3" x14ac:dyDescent="0.2">
      <c r="A1519" s="13"/>
      <c r="B1519" s="13"/>
      <c r="C1519" s="33"/>
    </row>
    <row r="1520" spans="1:3" x14ac:dyDescent="0.2">
      <c r="A1520" s="13"/>
      <c r="B1520" s="13"/>
      <c r="C1520" s="33"/>
    </row>
    <row r="1521" spans="1:3" x14ac:dyDescent="0.2">
      <c r="A1521" s="13"/>
      <c r="B1521" s="13"/>
      <c r="C1521" s="33"/>
    </row>
    <row r="1522" spans="1:3" x14ac:dyDescent="0.2">
      <c r="A1522" s="13"/>
      <c r="B1522" s="13"/>
      <c r="C1522" s="33"/>
    </row>
    <row r="1523" spans="1:3" x14ac:dyDescent="0.2">
      <c r="A1523" s="13"/>
      <c r="B1523" s="13"/>
      <c r="C1523" s="33"/>
    </row>
    <row r="1524" spans="1:3" x14ac:dyDescent="0.2">
      <c r="A1524" s="13"/>
      <c r="B1524" s="13"/>
      <c r="C1524" s="33"/>
    </row>
    <row r="1525" spans="1:3" x14ac:dyDescent="0.2">
      <c r="A1525" s="13"/>
      <c r="B1525" s="13"/>
      <c r="C1525" s="33"/>
    </row>
    <row r="1526" spans="1:3" x14ac:dyDescent="0.2">
      <c r="A1526" s="13"/>
      <c r="B1526" s="13"/>
      <c r="C1526" s="33"/>
    </row>
    <row r="1527" spans="1:3" x14ac:dyDescent="0.2">
      <c r="A1527" s="13"/>
      <c r="B1527" s="13"/>
      <c r="C1527" s="33"/>
    </row>
    <row r="1528" spans="1:3" x14ac:dyDescent="0.2">
      <c r="A1528" s="13"/>
      <c r="B1528" s="13"/>
      <c r="C1528" s="33"/>
    </row>
    <row r="1529" spans="1:3" x14ac:dyDescent="0.2">
      <c r="A1529" s="13"/>
      <c r="B1529" s="13"/>
      <c r="C1529" s="33"/>
    </row>
    <row r="1530" spans="1:3" x14ac:dyDescent="0.2">
      <c r="A1530" s="13"/>
      <c r="B1530" s="13"/>
      <c r="C1530" s="33"/>
    </row>
    <row r="1531" spans="1:3" x14ac:dyDescent="0.2">
      <c r="A1531" s="13"/>
      <c r="B1531" s="13"/>
      <c r="C1531" s="33"/>
    </row>
    <row r="1532" spans="1:3" x14ac:dyDescent="0.2">
      <c r="A1532" s="13"/>
      <c r="B1532" s="13"/>
      <c r="C1532" s="33"/>
    </row>
    <row r="1533" spans="1:3" x14ac:dyDescent="0.2">
      <c r="A1533" s="13"/>
      <c r="B1533" s="13"/>
      <c r="C1533" s="33"/>
    </row>
    <row r="1534" spans="1:3" x14ac:dyDescent="0.2">
      <c r="A1534" s="13"/>
      <c r="B1534" s="13"/>
      <c r="C1534" s="33"/>
    </row>
    <row r="1535" spans="1:3" x14ac:dyDescent="0.2">
      <c r="A1535" s="13"/>
      <c r="B1535" s="13"/>
      <c r="C1535" s="33"/>
    </row>
    <row r="1536" spans="1:3" x14ac:dyDescent="0.2">
      <c r="A1536" s="13"/>
      <c r="B1536" s="13"/>
      <c r="C1536" s="33"/>
    </row>
    <row r="1537" spans="1:3" x14ac:dyDescent="0.2">
      <c r="A1537" s="13"/>
      <c r="B1537" s="13"/>
      <c r="C1537" s="33"/>
    </row>
    <row r="1538" spans="1:3" x14ac:dyDescent="0.2">
      <c r="A1538" s="13"/>
      <c r="B1538" s="13"/>
      <c r="C1538" s="33"/>
    </row>
    <row r="1539" spans="1:3" x14ac:dyDescent="0.2">
      <c r="A1539" s="13"/>
      <c r="B1539" s="13"/>
      <c r="C1539" s="33"/>
    </row>
    <row r="1540" spans="1:3" x14ac:dyDescent="0.2">
      <c r="A1540" s="13"/>
      <c r="B1540" s="13"/>
      <c r="C1540" s="33"/>
    </row>
    <row r="1541" spans="1:3" x14ac:dyDescent="0.2">
      <c r="A1541" s="13"/>
      <c r="B1541" s="13"/>
      <c r="C1541" s="33"/>
    </row>
    <row r="1542" spans="1:3" x14ac:dyDescent="0.2">
      <c r="A1542" s="13"/>
      <c r="B1542" s="13"/>
      <c r="C1542" s="33"/>
    </row>
    <row r="1543" spans="1:3" x14ac:dyDescent="0.2">
      <c r="A1543" s="13"/>
      <c r="B1543" s="13"/>
      <c r="C1543" s="33"/>
    </row>
    <row r="1544" spans="1:3" x14ac:dyDescent="0.2">
      <c r="A1544" s="13"/>
      <c r="B1544" s="13"/>
      <c r="C1544" s="33"/>
    </row>
    <row r="1545" spans="1:3" x14ac:dyDescent="0.2">
      <c r="A1545" s="13"/>
      <c r="B1545" s="13"/>
      <c r="C1545" s="33"/>
    </row>
    <row r="1546" spans="1:3" x14ac:dyDescent="0.2">
      <c r="A1546" s="13"/>
      <c r="B1546" s="13"/>
      <c r="C1546" s="33"/>
    </row>
    <row r="1547" spans="1:3" x14ac:dyDescent="0.2">
      <c r="A1547" s="13"/>
      <c r="B1547" s="13"/>
      <c r="C1547" s="33"/>
    </row>
    <row r="1548" spans="1:3" x14ac:dyDescent="0.2">
      <c r="A1548" s="13"/>
      <c r="B1548" s="13"/>
      <c r="C1548" s="33"/>
    </row>
    <row r="1549" spans="1:3" x14ac:dyDescent="0.2">
      <c r="A1549" s="13"/>
      <c r="B1549" s="13"/>
      <c r="C1549" s="33"/>
    </row>
    <row r="1550" spans="1:3" x14ac:dyDescent="0.2">
      <c r="A1550" s="13"/>
      <c r="B1550" s="13"/>
      <c r="C1550" s="33"/>
    </row>
    <row r="1551" spans="1:3" x14ac:dyDescent="0.2">
      <c r="A1551" s="13"/>
      <c r="B1551" s="13"/>
      <c r="C1551" s="33"/>
    </row>
    <row r="1552" spans="1:3" x14ac:dyDescent="0.2">
      <c r="A1552" s="13"/>
      <c r="B1552" s="13"/>
      <c r="C1552" s="33"/>
    </row>
    <row r="1553" spans="1:3" x14ac:dyDescent="0.2">
      <c r="A1553" s="13"/>
      <c r="B1553" s="13"/>
      <c r="C1553" s="33"/>
    </row>
    <row r="1554" spans="1:3" x14ac:dyDescent="0.2">
      <c r="A1554" s="13"/>
      <c r="B1554" s="13"/>
      <c r="C1554" s="33"/>
    </row>
    <row r="1555" spans="1:3" x14ac:dyDescent="0.2">
      <c r="A1555" s="13"/>
      <c r="B1555" s="13"/>
      <c r="C1555" s="33"/>
    </row>
    <row r="1556" spans="1:3" x14ac:dyDescent="0.2">
      <c r="A1556" s="13"/>
      <c r="B1556" s="13"/>
      <c r="C1556" s="33"/>
    </row>
    <row r="1557" spans="1:3" x14ac:dyDescent="0.2">
      <c r="A1557" s="13"/>
      <c r="B1557" s="13"/>
      <c r="C1557" s="33"/>
    </row>
    <row r="1558" spans="1:3" x14ac:dyDescent="0.2">
      <c r="A1558" s="13"/>
      <c r="B1558" s="13"/>
      <c r="C1558" s="33"/>
    </row>
    <row r="1559" spans="1:3" x14ac:dyDescent="0.2">
      <c r="A1559" s="13"/>
      <c r="B1559" s="13"/>
      <c r="C1559" s="33"/>
    </row>
    <row r="1560" spans="1:3" x14ac:dyDescent="0.2">
      <c r="A1560" s="13"/>
      <c r="B1560" s="13"/>
      <c r="C1560" s="33"/>
    </row>
    <row r="1561" spans="1:3" x14ac:dyDescent="0.2">
      <c r="A1561" s="13"/>
      <c r="B1561" s="13"/>
      <c r="C1561" s="33"/>
    </row>
    <row r="1562" spans="1:3" x14ac:dyDescent="0.2">
      <c r="A1562" s="13"/>
      <c r="B1562" s="13"/>
      <c r="C1562" s="33"/>
    </row>
    <row r="1563" spans="1:3" x14ac:dyDescent="0.2">
      <c r="A1563" s="13"/>
      <c r="B1563" s="13"/>
      <c r="C1563" s="33"/>
    </row>
    <row r="1564" spans="1:3" x14ac:dyDescent="0.2">
      <c r="A1564" s="13"/>
      <c r="B1564" s="13"/>
      <c r="C1564" s="33"/>
    </row>
    <row r="1565" spans="1:3" x14ac:dyDescent="0.2">
      <c r="A1565" s="13"/>
      <c r="B1565" s="13"/>
      <c r="C1565" s="33"/>
    </row>
    <row r="1566" spans="1:3" x14ac:dyDescent="0.2">
      <c r="A1566" s="13"/>
      <c r="B1566" s="13"/>
      <c r="C1566" s="33"/>
    </row>
    <row r="1567" spans="1:3" x14ac:dyDescent="0.2">
      <c r="A1567" s="13"/>
      <c r="B1567" s="13"/>
      <c r="C1567" s="33"/>
    </row>
    <row r="1568" spans="1:3" x14ac:dyDescent="0.2">
      <c r="A1568" s="13"/>
      <c r="B1568" s="13"/>
      <c r="C1568" s="33"/>
    </row>
    <row r="1569" spans="1:3" x14ac:dyDescent="0.2">
      <c r="A1569" s="13"/>
      <c r="B1569" s="13"/>
      <c r="C1569" s="33"/>
    </row>
    <row r="1570" spans="1:3" x14ac:dyDescent="0.2">
      <c r="A1570" s="13"/>
      <c r="B1570" s="13"/>
      <c r="C1570" s="33"/>
    </row>
    <row r="1571" spans="1:3" x14ac:dyDescent="0.2">
      <c r="A1571" s="13"/>
      <c r="B1571" s="13"/>
      <c r="C1571" s="33"/>
    </row>
    <row r="1572" spans="1:3" x14ac:dyDescent="0.2">
      <c r="A1572" s="13"/>
      <c r="B1572" s="13"/>
      <c r="C1572" s="33"/>
    </row>
    <row r="1573" spans="1:3" x14ac:dyDescent="0.2">
      <c r="A1573" s="13"/>
      <c r="B1573" s="13"/>
      <c r="C1573" s="33"/>
    </row>
    <row r="1574" spans="1:3" x14ac:dyDescent="0.2">
      <c r="A1574" s="13"/>
      <c r="B1574" s="13"/>
      <c r="C1574" s="33"/>
    </row>
    <row r="1575" spans="1:3" x14ac:dyDescent="0.2">
      <c r="A1575" s="13"/>
      <c r="B1575" s="13"/>
      <c r="C1575" s="33"/>
    </row>
    <row r="1576" spans="1:3" x14ac:dyDescent="0.2">
      <c r="A1576" s="13"/>
      <c r="B1576" s="13"/>
      <c r="C1576" s="33"/>
    </row>
    <row r="1577" spans="1:3" x14ac:dyDescent="0.2">
      <c r="A1577" s="13"/>
      <c r="B1577" s="13"/>
      <c r="C1577" s="33"/>
    </row>
    <row r="1578" spans="1:3" x14ac:dyDescent="0.2">
      <c r="A1578" s="13"/>
      <c r="B1578" s="13"/>
      <c r="C1578" s="33"/>
    </row>
    <row r="1579" spans="1:3" x14ac:dyDescent="0.2">
      <c r="A1579" s="13"/>
      <c r="B1579" s="13"/>
      <c r="C1579" s="33"/>
    </row>
    <row r="1580" spans="1:3" x14ac:dyDescent="0.2">
      <c r="A1580" s="13"/>
      <c r="B1580" s="13"/>
      <c r="C1580" s="33"/>
    </row>
    <row r="1581" spans="1:3" x14ac:dyDescent="0.2">
      <c r="A1581" s="13"/>
      <c r="B1581" s="13"/>
      <c r="C1581" s="33"/>
    </row>
    <row r="1582" spans="1:3" x14ac:dyDescent="0.2">
      <c r="A1582" s="13"/>
      <c r="B1582" s="13"/>
      <c r="C1582" s="33"/>
    </row>
    <row r="1583" spans="1:3" x14ac:dyDescent="0.2">
      <c r="A1583" s="13"/>
      <c r="B1583" s="13"/>
      <c r="C1583" s="33"/>
    </row>
    <row r="1584" spans="1:3" x14ac:dyDescent="0.2">
      <c r="A1584" s="13"/>
      <c r="B1584" s="13"/>
      <c r="C1584" s="33"/>
    </row>
    <row r="1585" spans="1:3" x14ac:dyDescent="0.2">
      <c r="A1585" s="13"/>
      <c r="B1585" s="13"/>
      <c r="C1585" s="33"/>
    </row>
    <row r="1586" spans="1:3" x14ac:dyDescent="0.2">
      <c r="A1586" s="13"/>
      <c r="B1586" s="13"/>
      <c r="C1586" s="33"/>
    </row>
    <row r="1587" spans="1:3" x14ac:dyDescent="0.2">
      <c r="A1587" s="13"/>
      <c r="B1587" s="13"/>
      <c r="C1587" s="33"/>
    </row>
    <row r="1588" spans="1:3" x14ac:dyDescent="0.2">
      <c r="A1588" s="13"/>
      <c r="B1588" s="13"/>
      <c r="C1588" s="33"/>
    </row>
    <row r="1589" spans="1:3" x14ac:dyDescent="0.2">
      <c r="A1589" s="13"/>
      <c r="B1589" s="13"/>
      <c r="C1589" s="33"/>
    </row>
    <row r="1590" spans="1:3" x14ac:dyDescent="0.2">
      <c r="A1590" s="13"/>
      <c r="B1590" s="13"/>
      <c r="C1590" s="33"/>
    </row>
    <row r="1591" spans="1:3" x14ac:dyDescent="0.2">
      <c r="A1591" s="13"/>
      <c r="B1591" s="13"/>
      <c r="C1591" s="33"/>
    </row>
    <row r="1592" spans="1:3" x14ac:dyDescent="0.2">
      <c r="A1592" s="13"/>
      <c r="B1592" s="13"/>
      <c r="C1592" s="33"/>
    </row>
    <row r="1593" spans="1:3" x14ac:dyDescent="0.2">
      <c r="A1593" s="13"/>
      <c r="B1593" s="13"/>
      <c r="C1593" s="33"/>
    </row>
    <row r="1594" spans="1:3" x14ac:dyDescent="0.2">
      <c r="A1594" s="13"/>
      <c r="B1594" s="13"/>
      <c r="C1594" s="33"/>
    </row>
    <row r="1595" spans="1:3" x14ac:dyDescent="0.2">
      <c r="A1595" s="13"/>
      <c r="B1595" s="13"/>
      <c r="C1595" s="33"/>
    </row>
    <row r="1596" spans="1:3" x14ac:dyDescent="0.2">
      <c r="A1596" s="13"/>
      <c r="B1596" s="13"/>
      <c r="C1596" s="33"/>
    </row>
    <row r="1597" spans="1:3" x14ac:dyDescent="0.2">
      <c r="A1597" s="13"/>
      <c r="B1597" s="13"/>
      <c r="C1597" s="33"/>
    </row>
    <row r="1598" spans="1:3" x14ac:dyDescent="0.2">
      <c r="A1598" s="13"/>
      <c r="B1598" s="13"/>
      <c r="C1598" s="33"/>
    </row>
    <row r="1599" spans="1:3" x14ac:dyDescent="0.2">
      <c r="A1599" s="13"/>
      <c r="B1599" s="13"/>
      <c r="C1599" s="33"/>
    </row>
    <row r="1600" spans="1:3" x14ac:dyDescent="0.2">
      <c r="A1600" s="13"/>
      <c r="B1600" s="13"/>
      <c r="C1600" s="33"/>
    </row>
    <row r="1601" spans="1:3" x14ac:dyDescent="0.2">
      <c r="A1601" s="13"/>
      <c r="B1601" s="13"/>
      <c r="C1601" s="33"/>
    </row>
    <row r="1602" spans="1:3" x14ac:dyDescent="0.2">
      <c r="A1602" s="13"/>
      <c r="B1602" s="13"/>
      <c r="C1602" s="33"/>
    </row>
    <row r="1603" spans="1:3" x14ac:dyDescent="0.2">
      <c r="A1603" s="13"/>
      <c r="B1603" s="13"/>
      <c r="C1603" s="33"/>
    </row>
    <row r="1604" spans="1:3" x14ac:dyDescent="0.2">
      <c r="A1604" s="13"/>
      <c r="B1604" s="13"/>
      <c r="C1604" s="33"/>
    </row>
    <row r="1605" spans="1:3" x14ac:dyDescent="0.2">
      <c r="A1605" s="13"/>
      <c r="B1605" s="13"/>
      <c r="C1605" s="33"/>
    </row>
    <row r="1606" spans="1:3" x14ac:dyDescent="0.2">
      <c r="A1606" s="13"/>
      <c r="B1606" s="13"/>
      <c r="C1606" s="33"/>
    </row>
    <row r="1607" spans="1:3" x14ac:dyDescent="0.2">
      <c r="A1607" s="13"/>
      <c r="B1607" s="13"/>
      <c r="C1607" s="33"/>
    </row>
    <row r="1608" spans="1:3" x14ac:dyDescent="0.2">
      <c r="A1608" s="13"/>
      <c r="B1608" s="13"/>
      <c r="C1608" s="33"/>
    </row>
    <row r="1609" spans="1:3" x14ac:dyDescent="0.2">
      <c r="A1609" s="13"/>
      <c r="B1609" s="13"/>
      <c r="C1609" s="33"/>
    </row>
    <row r="1610" spans="1:3" x14ac:dyDescent="0.2">
      <c r="A1610" s="13"/>
      <c r="B1610" s="13"/>
      <c r="C1610" s="33"/>
    </row>
    <row r="1611" spans="1:3" x14ac:dyDescent="0.2">
      <c r="A1611" s="13"/>
      <c r="B1611" s="13"/>
      <c r="C1611" s="33"/>
    </row>
    <row r="1612" spans="1:3" x14ac:dyDescent="0.2">
      <c r="A1612" s="13"/>
      <c r="B1612" s="13"/>
      <c r="C1612" s="33"/>
    </row>
    <row r="1613" spans="1:3" x14ac:dyDescent="0.2">
      <c r="A1613" s="13"/>
      <c r="B1613" s="13"/>
      <c r="C1613" s="33"/>
    </row>
    <row r="1614" spans="1:3" x14ac:dyDescent="0.2">
      <c r="A1614" s="13"/>
      <c r="B1614" s="13"/>
      <c r="C1614" s="33"/>
    </row>
    <row r="1615" spans="1:3" x14ac:dyDescent="0.2">
      <c r="A1615" s="13"/>
      <c r="B1615" s="13"/>
      <c r="C1615" s="33"/>
    </row>
    <row r="1616" spans="1:3" x14ac:dyDescent="0.2">
      <c r="A1616" s="13"/>
      <c r="B1616" s="13"/>
      <c r="C1616" s="33"/>
    </row>
    <row r="1617" spans="1:3" x14ac:dyDescent="0.2">
      <c r="A1617" s="13"/>
      <c r="B1617" s="13"/>
      <c r="C1617" s="33"/>
    </row>
    <row r="1618" spans="1:3" x14ac:dyDescent="0.2">
      <c r="A1618" s="13"/>
      <c r="B1618" s="13"/>
      <c r="C1618" s="33"/>
    </row>
    <row r="1619" spans="1:3" x14ac:dyDescent="0.2">
      <c r="A1619" s="13"/>
      <c r="B1619" s="13"/>
      <c r="C1619" s="33"/>
    </row>
    <row r="1620" spans="1:3" x14ac:dyDescent="0.2">
      <c r="A1620" s="13"/>
      <c r="B1620" s="13"/>
      <c r="C1620" s="33"/>
    </row>
    <row r="1621" spans="1:3" x14ac:dyDescent="0.2">
      <c r="A1621" s="13"/>
      <c r="B1621" s="13"/>
      <c r="C1621" s="33"/>
    </row>
    <row r="1622" spans="1:3" x14ac:dyDescent="0.2">
      <c r="A1622" s="13"/>
      <c r="B1622" s="13"/>
      <c r="C1622" s="33"/>
    </row>
    <row r="1623" spans="1:3" x14ac:dyDescent="0.2">
      <c r="A1623" s="13"/>
      <c r="B1623" s="13"/>
      <c r="C1623" s="33"/>
    </row>
    <row r="1624" spans="1:3" x14ac:dyDescent="0.2">
      <c r="A1624" s="13"/>
      <c r="B1624" s="13"/>
      <c r="C1624" s="33"/>
    </row>
    <row r="1625" spans="1:3" x14ac:dyDescent="0.2">
      <c r="A1625" s="13"/>
      <c r="B1625" s="13"/>
      <c r="C1625" s="33"/>
    </row>
    <row r="1626" spans="1:3" x14ac:dyDescent="0.2">
      <c r="A1626" s="13"/>
      <c r="B1626" s="13"/>
      <c r="C1626" s="33"/>
    </row>
    <row r="1627" spans="1:3" x14ac:dyDescent="0.2">
      <c r="A1627" s="13"/>
      <c r="B1627" s="13"/>
      <c r="C1627" s="33"/>
    </row>
    <row r="1628" spans="1:3" x14ac:dyDescent="0.2">
      <c r="A1628" s="13"/>
      <c r="B1628" s="13"/>
      <c r="C1628" s="33"/>
    </row>
    <row r="1629" spans="1:3" x14ac:dyDescent="0.2">
      <c r="A1629" s="13"/>
      <c r="B1629" s="13"/>
      <c r="C1629" s="33"/>
    </row>
    <row r="1630" spans="1:3" x14ac:dyDescent="0.2">
      <c r="A1630" s="13"/>
      <c r="B1630" s="13"/>
      <c r="C1630" s="33"/>
    </row>
    <row r="1631" spans="1:3" x14ac:dyDescent="0.2">
      <c r="A1631" s="13"/>
      <c r="B1631" s="13"/>
      <c r="C1631" s="33"/>
    </row>
    <row r="1632" spans="1:3" x14ac:dyDescent="0.2">
      <c r="A1632" s="13"/>
      <c r="B1632" s="13"/>
      <c r="C1632" s="33"/>
    </row>
    <row r="1633" spans="1:3" x14ac:dyDescent="0.2">
      <c r="A1633" s="13"/>
      <c r="B1633" s="13"/>
      <c r="C1633" s="33"/>
    </row>
    <row r="1634" spans="1:3" x14ac:dyDescent="0.2">
      <c r="A1634" s="13"/>
      <c r="B1634" s="13"/>
      <c r="C1634" s="33"/>
    </row>
    <row r="1635" spans="1:3" x14ac:dyDescent="0.2">
      <c r="A1635" s="13"/>
      <c r="B1635" s="13"/>
      <c r="C1635" s="33"/>
    </row>
    <row r="1636" spans="1:3" x14ac:dyDescent="0.2">
      <c r="A1636" s="13"/>
      <c r="B1636" s="13"/>
      <c r="C1636" s="33"/>
    </row>
    <row r="1637" spans="1:3" x14ac:dyDescent="0.2">
      <c r="A1637" s="13"/>
      <c r="B1637" s="13"/>
      <c r="C1637" s="33"/>
    </row>
    <row r="1638" spans="1:3" x14ac:dyDescent="0.2">
      <c r="A1638" s="13"/>
      <c r="B1638" s="13"/>
      <c r="C1638" s="33"/>
    </row>
    <row r="1639" spans="1:3" x14ac:dyDescent="0.2">
      <c r="A1639" s="13"/>
      <c r="B1639" s="13"/>
      <c r="C1639" s="33"/>
    </row>
    <row r="1640" spans="1:3" x14ac:dyDescent="0.2">
      <c r="A1640" s="13"/>
      <c r="B1640" s="13"/>
      <c r="C1640" s="33"/>
    </row>
    <row r="1641" spans="1:3" x14ac:dyDescent="0.2">
      <c r="A1641" s="13"/>
      <c r="B1641" s="13"/>
      <c r="C1641" s="33"/>
    </row>
    <row r="1642" spans="1:3" x14ac:dyDescent="0.2">
      <c r="A1642" s="13"/>
      <c r="B1642" s="13"/>
      <c r="C1642" s="33"/>
    </row>
    <row r="1643" spans="1:3" x14ac:dyDescent="0.2">
      <c r="A1643" s="13"/>
      <c r="B1643" s="13"/>
      <c r="C1643" s="33"/>
    </row>
    <row r="1644" spans="1:3" x14ac:dyDescent="0.2">
      <c r="A1644" s="13"/>
      <c r="B1644" s="13"/>
      <c r="C1644" s="33"/>
    </row>
    <row r="1645" spans="1:3" x14ac:dyDescent="0.2">
      <c r="A1645" s="13"/>
      <c r="B1645" s="13"/>
      <c r="C1645" s="33"/>
    </row>
    <row r="1646" spans="1:3" x14ac:dyDescent="0.2">
      <c r="A1646" s="13"/>
      <c r="B1646" s="13"/>
      <c r="C1646" s="33"/>
    </row>
    <row r="1647" spans="1:3" x14ac:dyDescent="0.2">
      <c r="A1647" s="13"/>
      <c r="B1647" s="13"/>
      <c r="C1647" s="33"/>
    </row>
    <row r="1648" spans="1:3" x14ac:dyDescent="0.2">
      <c r="A1648" s="13"/>
      <c r="B1648" s="13"/>
      <c r="C1648" s="33"/>
    </row>
    <row r="1649" spans="1:3" x14ac:dyDescent="0.2">
      <c r="A1649" s="13"/>
      <c r="B1649" s="13"/>
      <c r="C1649" s="33"/>
    </row>
    <row r="1650" spans="1:3" x14ac:dyDescent="0.2">
      <c r="A1650" s="13"/>
      <c r="B1650" s="13"/>
      <c r="C1650" s="33"/>
    </row>
    <row r="1651" spans="1:3" x14ac:dyDescent="0.2">
      <c r="A1651" s="13"/>
      <c r="B1651" s="13"/>
      <c r="C1651" s="33"/>
    </row>
    <row r="1652" spans="1:3" x14ac:dyDescent="0.2">
      <c r="A1652" s="13"/>
      <c r="B1652" s="13"/>
      <c r="C1652" s="33"/>
    </row>
    <row r="1653" spans="1:3" x14ac:dyDescent="0.2">
      <c r="A1653" s="13"/>
      <c r="B1653" s="13"/>
      <c r="C1653" s="33"/>
    </row>
    <row r="1654" spans="1:3" x14ac:dyDescent="0.2">
      <c r="A1654" s="13"/>
      <c r="B1654" s="13"/>
      <c r="C1654" s="33"/>
    </row>
    <row r="1655" spans="1:3" x14ac:dyDescent="0.2">
      <c r="A1655" s="13"/>
      <c r="B1655" s="13"/>
      <c r="C1655" s="33"/>
    </row>
    <row r="1656" spans="1:3" x14ac:dyDescent="0.2">
      <c r="A1656" s="13"/>
      <c r="B1656" s="13"/>
      <c r="C1656" s="33"/>
    </row>
    <row r="1657" spans="1:3" x14ac:dyDescent="0.2">
      <c r="A1657" s="13"/>
      <c r="B1657" s="13"/>
      <c r="C1657" s="33"/>
    </row>
    <row r="1658" spans="1:3" x14ac:dyDescent="0.2">
      <c r="A1658" s="13"/>
      <c r="B1658" s="13"/>
      <c r="C1658" s="33"/>
    </row>
    <row r="1659" spans="1:3" x14ac:dyDescent="0.2">
      <c r="A1659" s="13"/>
      <c r="B1659" s="13"/>
      <c r="C1659" s="33"/>
    </row>
    <row r="1660" spans="1:3" x14ac:dyDescent="0.2">
      <c r="A1660" s="13"/>
      <c r="B1660" s="13"/>
      <c r="C1660" s="33"/>
    </row>
    <row r="1661" spans="1:3" x14ac:dyDescent="0.2">
      <c r="A1661" s="13"/>
      <c r="B1661" s="13"/>
      <c r="C1661" s="33"/>
    </row>
    <row r="1662" spans="1:3" x14ac:dyDescent="0.2">
      <c r="A1662" s="13"/>
      <c r="B1662" s="13"/>
      <c r="C1662" s="33"/>
    </row>
    <row r="1663" spans="1:3" x14ac:dyDescent="0.2">
      <c r="A1663" s="13"/>
      <c r="B1663" s="13"/>
      <c r="C1663" s="33"/>
    </row>
    <row r="1664" spans="1:3" x14ac:dyDescent="0.2">
      <c r="A1664" s="13"/>
      <c r="B1664" s="13"/>
      <c r="C1664" s="33"/>
    </row>
    <row r="1665" spans="1:3" x14ac:dyDescent="0.2">
      <c r="A1665" s="13"/>
      <c r="B1665" s="13"/>
      <c r="C1665" s="33"/>
    </row>
    <row r="1666" spans="1:3" x14ac:dyDescent="0.2">
      <c r="A1666" s="13"/>
      <c r="B1666" s="13"/>
      <c r="C1666" s="33"/>
    </row>
    <row r="1667" spans="1:3" x14ac:dyDescent="0.2">
      <c r="A1667" s="13"/>
      <c r="B1667" s="13"/>
      <c r="C1667" s="33"/>
    </row>
    <row r="1668" spans="1:3" x14ac:dyDescent="0.2">
      <c r="A1668" s="13"/>
      <c r="B1668" s="13"/>
      <c r="C1668" s="33"/>
    </row>
    <row r="1669" spans="1:3" x14ac:dyDescent="0.2">
      <c r="A1669" s="13"/>
      <c r="B1669" s="13"/>
      <c r="C1669" s="33"/>
    </row>
    <row r="1670" spans="1:3" x14ac:dyDescent="0.2">
      <c r="A1670" s="13"/>
      <c r="B1670" s="13"/>
      <c r="C1670" s="33"/>
    </row>
    <row r="1671" spans="1:3" x14ac:dyDescent="0.2">
      <c r="A1671" s="13"/>
      <c r="B1671" s="13"/>
      <c r="C1671" s="33"/>
    </row>
    <row r="1672" spans="1:3" x14ac:dyDescent="0.2">
      <c r="A1672" s="13"/>
      <c r="B1672" s="13"/>
      <c r="C1672" s="33"/>
    </row>
    <row r="1673" spans="1:3" x14ac:dyDescent="0.2">
      <c r="A1673" s="13"/>
      <c r="B1673" s="13"/>
      <c r="C1673" s="33"/>
    </row>
    <row r="1674" spans="1:3" x14ac:dyDescent="0.2">
      <c r="A1674" s="13"/>
      <c r="B1674" s="13"/>
      <c r="C1674" s="33"/>
    </row>
    <row r="1675" spans="1:3" x14ac:dyDescent="0.2">
      <c r="A1675" s="13"/>
      <c r="B1675" s="13"/>
      <c r="C1675" s="33"/>
    </row>
    <row r="1676" spans="1:3" x14ac:dyDescent="0.2">
      <c r="A1676" s="13"/>
      <c r="B1676" s="13"/>
      <c r="C1676" s="33"/>
    </row>
    <row r="1677" spans="1:3" x14ac:dyDescent="0.2">
      <c r="A1677" s="13"/>
      <c r="B1677" s="13"/>
      <c r="C1677" s="33"/>
    </row>
    <row r="1678" spans="1:3" x14ac:dyDescent="0.2">
      <c r="A1678" s="13"/>
      <c r="B1678" s="13"/>
      <c r="C1678" s="33"/>
    </row>
    <row r="1679" spans="1:3" x14ac:dyDescent="0.2">
      <c r="A1679" s="13"/>
      <c r="B1679" s="13"/>
      <c r="C1679" s="33"/>
    </row>
    <row r="1680" spans="1:3" x14ac:dyDescent="0.2">
      <c r="A1680" s="13"/>
      <c r="B1680" s="13"/>
      <c r="C1680" s="33"/>
    </row>
    <row r="1681" spans="1:3" x14ac:dyDescent="0.2">
      <c r="A1681" s="13"/>
      <c r="B1681" s="13"/>
      <c r="C1681" s="33"/>
    </row>
    <row r="1682" spans="1:3" x14ac:dyDescent="0.2">
      <c r="A1682" s="13"/>
      <c r="B1682" s="13"/>
      <c r="C1682" s="33"/>
    </row>
    <row r="1683" spans="1:3" x14ac:dyDescent="0.2">
      <c r="A1683" s="13"/>
      <c r="B1683" s="13"/>
      <c r="C1683" s="33"/>
    </row>
    <row r="1684" spans="1:3" x14ac:dyDescent="0.2">
      <c r="A1684" s="13"/>
      <c r="B1684" s="13"/>
      <c r="C1684" s="33"/>
    </row>
    <row r="1685" spans="1:3" x14ac:dyDescent="0.2">
      <c r="A1685" s="13"/>
      <c r="B1685" s="13"/>
      <c r="C1685" s="33"/>
    </row>
    <row r="1686" spans="1:3" x14ac:dyDescent="0.2">
      <c r="A1686" s="13"/>
      <c r="B1686" s="13"/>
      <c r="C1686" s="33"/>
    </row>
    <row r="1687" spans="1:3" x14ac:dyDescent="0.2">
      <c r="A1687" s="13"/>
      <c r="B1687" s="13"/>
      <c r="C1687" s="33"/>
    </row>
    <row r="1688" spans="1:3" x14ac:dyDescent="0.2">
      <c r="A1688" s="13"/>
      <c r="B1688" s="13"/>
      <c r="C1688" s="33"/>
    </row>
    <row r="1689" spans="1:3" x14ac:dyDescent="0.2">
      <c r="A1689" s="13"/>
      <c r="B1689" s="13"/>
      <c r="C1689" s="33"/>
    </row>
    <row r="1690" spans="1:3" x14ac:dyDescent="0.2">
      <c r="A1690" s="13"/>
      <c r="B1690" s="13"/>
      <c r="C1690" s="33"/>
    </row>
    <row r="1691" spans="1:3" x14ac:dyDescent="0.2">
      <c r="A1691" s="13"/>
      <c r="B1691" s="13"/>
      <c r="C1691" s="33"/>
    </row>
    <row r="1692" spans="1:3" x14ac:dyDescent="0.2">
      <c r="A1692" s="13"/>
      <c r="B1692" s="13"/>
      <c r="C1692" s="33"/>
    </row>
    <row r="1693" spans="1:3" x14ac:dyDescent="0.2">
      <c r="A1693" s="13"/>
      <c r="B1693" s="13"/>
      <c r="C1693" s="33"/>
    </row>
    <row r="1694" spans="1:3" x14ac:dyDescent="0.2">
      <c r="A1694" s="13"/>
      <c r="B1694" s="13"/>
      <c r="C1694" s="33"/>
    </row>
    <row r="1695" spans="1:3" x14ac:dyDescent="0.2">
      <c r="A1695" s="13"/>
      <c r="B1695" s="13"/>
      <c r="C1695" s="33"/>
    </row>
    <row r="1696" spans="1:3" x14ac:dyDescent="0.2">
      <c r="A1696" s="13"/>
      <c r="B1696" s="13"/>
      <c r="C1696" s="33"/>
    </row>
    <row r="1697" spans="1:3" x14ac:dyDescent="0.2">
      <c r="A1697" s="13"/>
      <c r="B1697" s="13"/>
      <c r="C1697" s="33"/>
    </row>
    <row r="1698" spans="1:3" x14ac:dyDescent="0.2">
      <c r="A1698" s="13"/>
      <c r="B1698" s="13"/>
      <c r="C1698" s="33"/>
    </row>
    <row r="1699" spans="1:3" x14ac:dyDescent="0.2">
      <c r="A1699" s="13"/>
      <c r="B1699" s="13"/>
      <c r="C1699" s="33"/>
    </row>
    <row r="1700" spans="1:3" x14ac:dyDescent="0.2">
      <c r="A1700" s="13"/>
      <c r="B1700" s="13"/>
      <c r="C1700" s="33"/>
    </row>
    <row r="1701" spans="1:3" x14ac:dyDescent="0.2">
      <c r="A1701" s="13"/>
      <c r="B1701" s="13"/>
      <c r="C1701" s="33"/>
    </row>
    <row r="1702" spans="1:3" x14ac:dyDescent="0.2">
      <c r="A1702" s="13"/>
      <c r="B1702" s="13"/>
      <c r="C1702" s="33"/>
    </row>
    <row r="1703" spans="1:3" x14ac:dyDescent="0.2">
      <c r="A1703" s="13"/>
      <c r="B1703" s="13"/>
      <c r="C1703" s="33"/>
    </row>
    <row r="1704" spans="1:3" x14ac:dyDescent="0.2">
      <c r="A1704" s="13"/>
      <c r="B1704" s="13"/>
      <c r="C1704" s="33"/>
    </row>
    <row r="1705" spans="1:3" x14ac:dyDescent="0.2">
      <c r="A1705" s="13"/>
      <c r="B1705" s="13"/>
      <c r="C1705" s="33"/>
    </row>
    <row r="1706" spans="1:3" x14ac:dyDescent="0.2">
      <c r="A1706" s="13"/>
      <c r="B1706" s="13"/>
      <c r="C1706" s="33"/>
    </row>
    <row r="1707" spans="1:3" x14ac:dyDescent="0.2">
      <c r="A1707" s="13"/>
      <c r="B1707" s="13"/>
      <c r="C1707" s="33"/>
    </row>
    <row r="1708" spans="1:3" x14ac:dyDescent="0.2">
      <c r="A1708" s="13"/>
      <c r="B1708" s="13"/>
      <c r="C1708" s="33"/>
    </row>
    <row r="1709" spans="1:3" x14ac:dyDescent="0.2">
      <c r="A1709" s="13"/>
      <c r="B1709" s="13"/>
      <c r="C1709" s="33"/>
    </row>
    <row r="1710" spans="1:3" x14ac:dyDescent="0.2">
      <c r="A1710" s="13"/>
      <c r="B1710" s="13"/>
      <c r="C1710" s="33"/>
    </row>
    <row r="1711" spans="1:3" x14ac:dyDescent="0.2">
      <c r="A1711" s="13"/>
      <c r="B1711" s="13"/>
      <c r="C1711" s="33"/>
    </row>
    <row r="1712" spans="1:3" x14ac:dyDescent="0.2">
      <c r="A1712" s="13"/>
      <c r="B1712" s="13"/>
      <c r="C1712" s="33"/>
    </row>
    <row r="1713" spans="1:3" x14ac:dyDescent="0.2">
      <c r="A1713" s="13"/>
      <c r="B1713" s="13"/>
      <c r="C1713" s="33"/>
    </row>
    <row r="1714" spans="1:3" x14ac:dyDescent="0.2">
      <c r="A1714" s="13"/>
      <c r="B1714" s="13"/>
      <c r="C1714" s="33"/>
    </row>
    <row r="1715" spans="1:3" x14ac:dyDescent="0.2">
      <c r="A1715" s="13"/>
      <c r="B1715" s="13"/>
      <c r="C1715" s="33"/>
    </row>
    <row r="1716" spans="1:3" x14ac:dyDescent="0.2">
      <c r="A1716" s="13"/>
      <c r="B1716" s="13"/>
      <c r="C1716" s="33"/>
    </row>
    <row r="1717" spans="1:3" x14ac:dyDescent="0.2">
      <c r="A1717" s="13"/>
      <c r="B1717" s="13"/>
      <c r="C1717" s="33"/>
    </row>
    <row r="1718" spans="1:3" x14ac:dyDescent="0.2">
      <c r="A1718" s="13"/>
      <c r="B1718" s="13"/>
      <c r="C1718" s="33"/>
    </row>
    <row r="1719" spans="1:3" x14ac:dyDescent="0.2">
      <c r="A1719" s="13"/>
      <c r="B1719" s="13"/>
      <c r="C1719" s="33"/>
    </row>
    <row r="1720" spans="1:3" x14ac:dyDescent="0.2">
      <c r="A1720" s="13"/>
      <c r="B1720" s="13"/>
      <c r="C1720" s="33"/>
    </row>
    <row r="1721" spans="1:3" x14ac:dyDescent="0.2">
      <c r="A1721" s="13"/>
      <c r="B1721" s="13"/>
      <c r="C1721" s="33"/>
    </row>
    <row r="1722" spans="1:3" x14ac:dyDescent="0.2">
      <c r="A1722" s="13"/>
      <c r="B1722" s="13"/>
      <c r="C1722" s="33"/>
    </row>
    <row r="1723" spans="1:3" x14ac:dyDescent="0.2">
      <c r="A1723" s="13"/>
      <c r="B1723" s="13"/>
      <c r="C1723" s="33"/>
    </row>
    <row r="1724" spans="1:3" x14ac:dyDescent="0.2">
      <c r="A1724" s="13"/>
      <c r="B1724" s="13"/>
      <c r="C1724" s="33"/>
    </row>
    <row r="1725" spans="1:3" x14ac:dyDescent="0.2">
      <c r="A1725" s="13"/>
      <c r="B1725" s="13"/>
      <c r="C1725" s="33"/>
    </row>
    <row r="1726" spans="1:3" x14ac:dyDescent="0.2">
      <c r="A1726" s="13"/>
      <c r="B1726" s="13"/>
      <c r="C1726" s="33"/>
    </row>
    <row r="1727" spans="1:3" x14ac:dyDescent="0.2">
      <c r="A1727" s="13"/>
      <c r="B1727" s="13"/>
      <c r="C1727" s="33"/>
    </row>
    <row r="1728" spans="1:3" x14ac:dyDescent="0.2">
      <c r="A1728" s="13"/>
      <c r="B1728" s="13"/>
      <c r="C1728" s="33"/>
    </row>
    <row r="1729" spans="1:3" x14ac:dyDescent="0.2">
      <c r="A1729" s="13"/>
      <c r="B1729" s="13"/>
      <c r="C1729" s="33"/>
    </row>
    <row r="1730" spans="1:3" x14ac:dyDescent="0.2">
      <c r="A1730" s="13"/>
      <c r="B1730" s="13"/>
      <c r="C1730" s="33"/>
    </row>
    <row r="1731" spans="1:3" x14ac:dyDescent="0.2">
      <c r="A1731" s="13"/>
      <c r="B1731" s="13"/>
      <c r="C1731" s="33"/>
    </row>
    <row r="1732" spans="1:3" x14ac:dyDescent="0.2">
      <c r="A1732" s="13"/>
      <c r="B1732" s="13"/>
      <c r="C1732" s="33"/>
    </row>
    <row r="1733" spans="1:3" x14ac:dyDescent="0.2">
      <c r="A1733" s="13"/>
      <c r="B1733" s="13"/>
      <c r="C1733" s="33"/>
    </row>
    <row r="1734" spans="1:3" x14ac:dyDescent="0.2">
      <c r="A1734" s="13"/>
      <c r="B1734" s="13"/>
      <c r="C1734" s="33"/>
    </row>
    <row r="1735" spans="1:3" x14ac:dyDescent="0.2">
      <c r="A1735" s="13"/>
      <c r="B1735" s="13"/>
      <c r="C1735" s="33"/>
    </row>
    <row r="1736" spans="1:3" x14ac:dyDescent="0.2">
      <c r="A1736" s="13"/>
      <c r="B1736" s="13"/>
      <c r="C1736" s="33"/>
    </row>
    <row r="1737" spans="1:3" x14ac:dyDescent="0.2">
      <c r="A1737" s="13"/>
      <c r="B1737" s="13"/>
      <c r="C1737" s="33"/>
    </row>
    <row r="1738" spans="1:3" x14ac:dyDescent="0.2">
      <c r="A1738" s="13"/>
      <c r="B1738" s="13"/>
      <c r="C1738" s="33"/>
    </row>
    <row r="1739" spans="1:3" x14ac:dyDescent="0.2">
      <c r="A1739" s="13"/>
      <c r="B1739" s="13"/>
      <c r="C1739" s="33"/>
    </row>
    <row r="1740" spans="1:3" x14ac:dyDescent="0.2">
      <c r="A1740" s="13"/>
      <c r="B1740" s="13"/>
      <c r="C1740" s="33"/>
    </row>
    <row r="1741" spans="1:3" x14ac:dyDescent="0.2">
      <c r="A1741" s="13"/>
      <c r="B1741" s="13"/>
      <c r="C1741" s="33"/>
    </row>
    <row r="1742" spans="1:3" x14ac:dyDescent="0.2">
      <c r="A1742" s="13"/>
      <c r="B1742" s="13"/>
      <c r="C1742" s="33"/>
    </row>
    <row r="1743" spans="1:3" x14ac:dyDescent="0.2">
      <c r="A1743" s="13"/>
      <c r="B1743" s="13"/>
      <c r="C1743" s="33"/>
    </row>
    <row r="1744" spans="1:3" x14ac:dyDescent="0.2">
      <c r="A1744" s="13"/>
      <c r="B1744" s="13"/>
      <c r="C1744" s="33"/>
    </row>
    <row r="1745" spans="1:3" x14ac:dyDescent="0.2">
      <c r="A1745" s="13"/>
      <c r="B1745" s="13"/>
      <c r="C1745" s="33"/>
    </row>
    <row r="1746" spans="1:3" x14ac:dyDescent="0.2">
      <c r="A1746" s="13"/>
      <c r="B1746" s="13"/>
      <c r="C1746" s="33"/>
    </row>
    <row r="1747" spans="1:3" x14ac:dyDescent="0.2">
      <c r="A1747" s="13"/>
      <c r="B1747" s="13"/>
      <c r="C1747" s="33"/>
    </row>
    <row r="1748" spans="1:3" x14ac:dyDescent="0.2">
      <c r="A1748" s="13"/>
      <c r="B1748" s="13"/>
      <c r="C1748" s="33"/>
    </row>
    <row r="1749" spans="1:3" x14ac:dyDescent="0.2">
      <c r="A1749" s="13"/>
      <c r="B1749" s="13"/>
      <c r="C1749" s="33"/>
    </row>
    <row r="1750" spans="1:3" x14ac:dyDescent="0.2">
      <c r="A1750" s="13"/>
      <c r="B1750" s="13"/>
      <c r="C1750" s="33"/>
    </row>
    <row r="1751" spans="1:3" x14ac:dyDescent="0.2">
      <c r="A1751" s="13"/>
      <c r="B1751" s="13"/>
      <c r="C1751" s="33"/>
    </row>
    <row r="1752" spans="1:3" x14ac:dyDescent="0.2">
      <c r="A1752" s="13"/>
      <c r="B1752" s="13"/>
      <c r="C1752" s="33"/>
    </row>
    <row r="1753" spans="1:3" x14ac:dyDescent="0.2">
      <c r="A1753" s="13"/>
      <c r="B1753" s="13"/>
      <c r="C1753" s="33"/>
    </row>
    <row r="1754" spans="1:3" x14ac:dyDescent="0.2">
      <c r="A1754" s="13"/>
      <c r="B1754" s="13"/>
      <c r="C1754" s="33"/>
    </row>
    <row r="1755" spans="1:3" x14ac:dyDescent="0.2">
      <c r="A1755" s="13"/>
      <c r="B1755" s="13"/>
      <c r="C1755" s="33"/>
    </row>
    <row r="1756" spans="1:3" x14ac:dyDescent="0.2">
      <c r="A1756" s="13"/>
      <c r="B1756" s="13"/>
      <c r="C1756" s="33"/>
    </row>
    <row r="1757" spans="1:3" x14ac:dyDescent="0.2">
      <c r="A1757" s="13"/>
      <c r="B1757" s="13"/>
      <c r="C1757" s="33"/>
    </row>
    <row r="1758" spans="1:3" x14ac:dyDescent="0.2">
      <c r="A1758" s="13"/>
      <c r="B1758" s="13"/>
      <c r="C1758" s="33"/>
    </row>
    <row r="1759" spans="1:3" x14ac:dyDescent="0.2">
      <c r="A1759" s="13"/>
      <c r="B1759" s="13"/>
      <c r="C1759" s="33"/>
    </row>
    <row r="1760" spans="1:3" x14ac:dyDescent="0.2">
      <c r="A1760" s="13"/>
      <c r="B1760" s="13"/>
      <c r="C1760" s="33"/>
    </row>
    <row r="1761" spans="1:3" x14ac:dyDescent="0.2">
      <c r="A1761" s="13"/>
      <c r="B1761" s="13"/>
      <c r="C1761" s="33"/>
    </row>
    <row r="1762" spans="1:3" x14ac:dyDescent="0.2">
      <c r="A1762" s="13"/>
      <c r="B1762" s="13"/>
      <c r="C1762" s="33"/>
    </row>
    <row r="1763" spans="1:3" x14ac:dyDescent="0.2">
      <c r="A1763" s="13"/>
      <c r="B1763" s="13"/>
      <c r="C1763" s="33"/>
    </row>
    <row r="1764" spans="1:3" x14ac:dyDescent="0.2">
      <c r="A1764" s="13"/>
      <c r="B1764" s="13"/>
      <c r="C1764" s="33"/>
    </row>
    <row r="1765" spans="1:3" x14ac:dyDescent="0.2">
      <c r="A1765" s="13"/>
      <c r="B1765" s="13"/>
      <c r="C1765" s="33"/>
    </row>
    <row r="1766" spans="1:3" x14ac:dyDescent="0.2">
      <c r="A1766" s="13"/>
      <c r="B1766" s="13"/>
      <c r="C1766" s="33"/>
    </row>
    <row r="1767" spans="1:3" x14ac:dyDescent="0.2">
      <c r="A1767" s="13"/>
      <c r="B1767" s="13"/>
      <c r="C1767" s="33"/>
    </row>
    <row r="1768" spans="1:3" x14ac:dyDescent="0.2">
      <c r="A1768" s="13"/>
      <c r="B1768" s="13"/>
      <c r="C1768" s="33"/>
    </row>
    <row r="1769" spans="1:3" x14ac:dyDescent="0.2">
      <c r="A1769" s="13"/>
      <c r="B1769" s="13"/>
      <c r="C1769" s="33"/>
    </row>
    <row r="1770" spans="1:3" x14ac:dyDescent="0.2">
      <c r="A1770" s="13"/>
      <c r="B1770" s="13"/>
      <c r="C1770" s="33"/>
    </row>
    <row r="1771" spans="1:3" x14ac:dyDescent="0.2">
      <c r="A1771" s="13"/>
      <c r="B1771" s="13"/>
      <c r="C1771" s="33"/>
    </row>
    <row r="1772" spans="1:3" x14ac:dyDescent="0.2">
      <c r="A1772" s="13"/>
      <c r="B1772" s="13"/>
      <c r="C1772" s="33"/>
    </row>
    <row r="1773" spans="1:3" x14ac:dyDescent="0.2">
      <c r="A1773" s="13"/>
      <c r="B1773" s="13"/>
      <c r="C1773" s="33"/>
    </row>
    <row r="1774" spans="1:3" x14ac:dyDescent="0.2">
      <c r="A1774" s="13"/>
      <c r="B1774" s="13"/>
      <c r="C1774" s="33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87"/>
  <sheetViews>
    <sheetView workbookViewId="0">
      <pane ySplit="1200" activePane="bottomLeft"/>
      <selection pane="bottomLeft" activeCell="A2" sqref="A2"/>
    </sheetView>
  </sheetViews>
  <sheetFormatPr defaultColWidth="11.5703125" defaultRowHeight="12.75" x14ac:dyDescent="0.2"/>
  <cols>
    <col min="1" max="1" width="19.140625" customWidth="1"/>
    <col min="2" max="2" width="14.85546875" customWidth="1"/>
    <col min="3" max="3" width="6.42578125" customWidth="1"/>
    <col min="4" max="4" width="11.85546875" style="1" customWidth="1"/>
    <col min="5" max="5" width="4.7109375" customWidth="1"/>
    <col min="6" max="7" width="4.28515625" customWidth="1"/>
    <col min="8" max="8" width="4.42578125" customWidth="1"/>
    <col min="9" max="10" width="5" customWidth="1"/>
    <col min="11" max="11" width="5.140625" customWidth="1"/>
    <col min="12" max="12" width="5" customWidth="1"/>
    <col min="13" max="13" width="6.85546875" customWidth="1"/>
    <col min="14" max="14" width="5.85546875" customWidth="1"/>
    <col min="15" max="15" width="6.28515625" customWidth="1"/>
    <col min="16" max="16" width="5.85546875" customWidth="1"/>
    <col min="17" max="18" width="6.28515625" customWidth="1"/>
    <col min="19" max="19" width="5.42578125" customWidth="1"/>
    <col min="20" max="22" width="5.140625" customWidth="1"/>
    <col min="23" max="23" width="6" customWidth="1"/>
    <col min="24" max="24" width="4.5703125" customWidth="1"/>
    <col min="25" max="26" width="4.140625" customWidth="1"/>
    <col min="27" max="27" width="4.42578125" customWidth="1"/>
    <col min="28" max="29" width="4.85546875" customWidth="1"/>
    <col min="30" max="30" width="5.140625" customWidth="1"/>
    <col min="31" max="31" width="4.85546875" customWidth="1"/>
    <col min="32" max="32" width="6.85546875" customWidth="1"/>
    <col min="33" max="33" width="5.85546875" customWidth="1"/>
    <col min="34" max="34" width="6.28515625" customWidth="1"/>
    <col min="35" max="37" width="6.140625" style="32" customWidth="1"/>
    <col min="38" max="38" width="5.42578125" style="32" customWidth="1"/>
    <col min="39" max="40" width="5" customWidth="1"/>
    <col min="41" max="41" width="6.28515625" customWidth="1"/>
    <col min="42" max="42" width="5.85546875" customWidth="1"/>
    <col min="43" max="43" width="14.5703125" customWidth="1"/>
    <col min="44" max="44" width="6.140625" customWidth="1"/>
    <col min="45" max="45" width="14.5703125" customWidth="1"/>
    <col min="46" max="46" width="5.140625" customWidth="1"/>
    <col min="47" max="47" width="14.5703125" customWidth="1"/>
    <col min="48" max="48" width="5.140625" customWidth="1"/>
    <col min="49" max="49" width="14.42578125" customWidth="1"/>
    <col min="50" max="50" width="6.140625" customWidth="1"/>
    <col min="51" max="51" width="14.42578125" customWidth="1"/>
    <col min="52" max="52" width="5.140625" customWidth="1"/>
  </cols>
  <sheetData>
    <row r="1" spans="1:42" s="12" customFormat="1" ht="49.5" x14ac:dyDescent="0.2">
      <c r="A1" s="7" t="s">
        <v>15</v>
      </c>
      <c r="B1" s="7" t="s">
        <v>14</v>
      </c>
      <c r="C1" s="7" t="s">
        <v>16</v>
      </c>
      <c r="D1" s="5" t="s">
        <v>19</v>
      </c>
      <c r="E1" s="5" t="s">
        <v>4011</v>
      </c>
      <c r="F1" s="5" t="s">
        <v>4012</v>
      </c>
      <c r="G1" s="5" t="s">
        <v>4013</v>
      </c>
      <c r="H1" s="5" t="s">
        <v>4014</v>
      </c>
      <c r="I1" s="5" t="s">
        <v>4015</v>
      </c>
      <c r="J1" s="5" t="s">
        <v>4016</v>
      </c>
      <c r="K1" s="5" t="s">
        <v>4017</v>
      </c>
      <c r="L1" s="5" t="s">
        <v>4018</v>
      </c>
      <c r="M1" s="5" t="s">
        <v>4019</v>
      </c>
      <c r="N1" s="5" t="s">
        <v>4020</v>
      </c>
      <c r="O1" s="5" t="s">
        <v>4021</v>
      </c>
      <c r="P1" s="5" t="s">
        <v>4022</v>
      </c>
      <c r="Q1" s="5" t="s">
        <v>4023</v>
      </c>
      <c r="R1" s="5" t="s">
        <v>4024</v>
      </c>
      <c r="S1" s="5" t="s">
        <v>4025</v>
      </c>
      <c r="T1" s="5" t="s">
        <v>4026</v>
      </c>
      <c r="U1" s="5" t="s">
        <v>4027</v>
      </c>
      <c r="V1" s="5" t="s">
        <v>4028</v>
      </c>
      <c r="W1" s="5" t="s">
        <v>4029</v>
      </c>
      <c r="X1" s="5" t="s">
        <v>4030</v>
      </c>
      <c r="Y1" s="5" t="s">
        <v>4031</v>
      </c>
      <c r="Z1" s="5" t="s">
        <v>4032</v>
      </c>
      <c r="AA1" s="5" t="s">
        <v>4033</v>
      </c>
      <c r="AB1" s="5" t="s">
        <v>4034</v>
      </c>
      <c r="AC1" s="5" t="s">
        <v>4035</v>
      </c>
      <c r="AD1" s="5" t="s">
        <v>4036</v>
      </c>
      <c r="AE1" s="5" t="s">
        <v>4037</v>
      </c>
      <c r="AF1" s="5" t="s">
        <v>4038</v>
      </c>
      <c r="AG1" s="5" t="s">
        <v>4039</v>
      </c>
      <c r="AH1" s="5" t="s">
        <v>4040</v>
      </c>
      <c r="AI1" s="37" t="s">
        <v>4041</v>
      </c>
      <c r="AJ1" s="37" t="s">
        <v>4042</v>
      </c>
      <c r="AK1" s="37" t="s">
        <v>4043</v>
      </c>
      <c r="AL1" s="37" t="s">
        <v>4044</v>
      </c>
      <c r="AM1" s="5" t="s">
        <v>4045</v>
      </c>
      <c r="AN1" s="5" t="s">
        <v>4046</v>
      </c>
      <c r="AO1" s="5" t="s">
        <v>4047</v>
      </c>
      <c r="AP1" s="5" t="s">
        <v>4048</v>
      </c>
    </row>
    <row r="2" spans="1:42" x14ac:dyDescent="0.2">
      <c r="A2" s="13" t="s">
        <v>127</v>
      </c>
      <c r="B2" s="13" t="s">
        <v>126</v>
      </c>
      <c r="C2" s="1" t="s">
        <v>128</v>
      </c>
      <c r="D2" s="13" t="s">
        <v>129</v>
      </c>
      <c r="E2" s="13">
        <v>34</v>
      </c>
      <c r="F2" s="13">
        <v>11</v>
      </c>
      <c r="G2" s="13">
        <v>9</v>
      </c>
      <c r="H2" s="13">
        <v>9</v>
      </c>
      <c r="I2" s="13">
        <v>33</v>
      </c>
      <c r="J2" s="13">
        <v>15</v>
      </c>
      <c r="K2" s="13">
        <v>2</v>
      </c>
      <c r="L2" s="13">
        <v>4</v>
      </c>
      <c r="M2" s="15">
        <f t="shared" ref="M2:M65" si="0">K2/MAX(1,K2+L2)</f>
        <v>0.33333333333333331</v>
      </c>
      <c r="N2" s="1"/>
      <c r="O2" s="1"/>
      <c r="P2" s="26">
        <v>13.9333333333</v>
      </c>
      <c r="Q2" s="26">
        <v>2.8833333333</v>
      </c>
      <c r="R2" s="26">
        <v>0.98333333330000006</v>
      </c>
      <c r="S2" s="26">
        <v>17.8</v>
      </c>
      <c r="T2" s="1"/>
      <c r="U2" s="1"/>
      <c r="V2" s="23" t="str">
        <f t="shared" ref="V2:V65" si="1">IF(T2&gt;0,U2/T2," ")</f>
        <v xml:space="preserve"> </v>
      </c>
      <c r="W2" s="1"/>
      <c r="X2" s="13">
        <v>37</v>
      </c>
      <c r="Y2" s="13">
        <v>12</v>
      </c>
      <c r="Z2" s="13">
        <v>12</v>
      </c>
      <c r="AA2" s="13">
        <v>-6</v>
      </c>
      <c r="AB2" s="13">
        <v>39</v>
      </c>
      <c r="AC2" s="13">
        <v>18</v>
      </c>
      <c r="AD2" s="13">
        <v>5</v>
      </c>
      <c r="AE2" s="13">
        <v>4</v>
      </c>
      <c r="AF2" s="15">
        <f t="shared" ref="AF2:AF65" si="2">AD2/MAX(1,AD2+AE2)</f>
        <v>0.55555555555555558</v>
      </c>
      <c r="AG2" s="1"/>
      <c r="AH2" s="1"/>
      <c r="AI2" s="51">
        <v>14.3666666667</v>
      </c>
      <c r="AJ2" s="51">
        <v>2.7333333333000001</v>
      </c>
      <c r="AK2" s="51">
        <v>0.86666666670000003</v>
      </c>
      <c r="AL2" s="51">
        <v>17.983333333299999</v>
      </c>
      <c r="AM2" s="1"/>
      <c r="AN2" s="1"/>
      <c r="AO2" s="23" t="str">
        <f t="shared" ref="AO2:AO65" si="3">IF(AM2&gt;0,AN2/AM2," ")</f>
        <v xml:space="preserve"> </v>
      </c>
      <c r="AP2" s="1"/>
    </row>
    <row r="3" spans="1:42" x14ac:dyDescent="0.2">
      <c r="A3" s="13" t="s">
        <v>135</v>
      </c>
      <c r="B3" s="13" t="s">
        <v>134</v>
      </c>
      <c r="C3" s="1" t="s">
        <v>136</v>
      </c>
      <c r="D3" s="13" t="s">
        <v>137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5">
        <f t="shared" si="0"/>
        <v>0</v>
      </c>
      <c r="N3" s="1"/>
      <c r="O3" s="1"/>
      <c r="P3" s="26">
        <v>0</v>
      </c>
      <c r="Q3" s="26">
        <v>0</v>
      </c>
      <c r="R3" s="26">
        <v>0</v>
      </c>
      <c r="S3" s="26">
        <v>0</v>
      </c>
      <c r="T3" s="1"/>
      <c r="U3" s="1"/>
      <c r="V3" s="23" t="str">
        <f t="shared" si="1"/>
        <v xml:space="preserve"> </v>
      </c>
      <c r="W3" s="1"/>
      <c r="X3" s="13">
        <v>3</v>
      </c>
      <c r="Y3" s="13">
        <v>0</v>
      </c>
      <c r="Z3" s="13">
        <v>0</v>
      </c>
      <c r="AA3" s="13">
        <v>-2</v>
      </c>
      <c r="AB3" s="13">
        <v>5</v>
      </c>
      <c r="AC3" s="13">
        <v>1</v>
      </c>
      <c r="AD3" s="13">
        <v>4</v>
      </c>
      <c r="AE3" s="13">
        <v>4</v>
      </c>
      <c r="AF3" s="15">
        <f t="shared" si="2"/>
        <v>0.5</v>
      </c>
      <c r="AG3" s="1"/>
      <c r="AH3" s="1"/>
      <c r="AI3" s="51">
        <v>9.3333333333000006</v>
      </c>
      <c r="AJ3" s="51">
        <v>1.6666666699999999E-2</v>
      </c>
      <c r="AK3" s="51">
        <v>1.35</v>
      </c>
      <c r="AL3" s="51">
        <v>10.7</v>
      </c>
      <c r="AM3" s="1"/>
      <c r="AN3" s="1"/>
      <c r="AO3" s="23" t="str">
        <f t="shared" si="3"/>
        <v xml:space="preserve"> </v>
      </c>
      <c r="AP3" s="1"/>
    </row>
    <row r="4" spans="1:42" x14ac:dyDescent="0.2">
      <c r="A4" s="13" t="s">
        <v>144</v>
      </c>
      <c r="B4" s="13" t="s">
        <v>143</v>
      </c>
      <c r="C4" s="1" t="s">
        <v>145</v>
      </c>
      <c r="D4" s="13" t="s">
        <v>146</v>
      </c>
      <c r="E4" s="13">
        <v>1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5">
        <f t="shared" si="0"/>
        <v>0</v>
      </c>
      <c r="N4" s="1"/>
      <c r="O4" s="1"/>
      <c r="P4" s="26">
        <v>7.2666666666999999</v>
      </c>
      <c r="Q4" s="26">
        <v>0</v>
      </c>
      <c r="R4" s="26">
        <v>0</v>
      </c>
      <c r="S4" s="26">
        <v>7.2666666666999999</v>
      </c>
      <c r="T4" s="1"/>
      <c r="U4" s="1"/>
      <c r="V4" s="23" t="str">
        <f t="shared" si="1"/>
        <v xml:space="preserve"> </v>
      </c>
      <c r="W4" s="1"/>
      <c r="X4" s="13">
        <v>2</v>
      </c>
      <c r="Y4" s="13">
        <v>0</v>
      </c>
      <c r="Z4" s="13">
        <v>0</v>
      </c>
      <c r="AA4" s="13">
        <v>0</v>
      </c>
      <c r="AB4" s="13">
        <v>4</v>
      </c>
      <c r="AC4" s="13">
        <v>1</v>
      </c>
      <c r="AD4" s="13">
        <v>0</v>
      </c>
      <c r="AE4" s="13">
        <v>0</v>
      </c>
      <c r="AF4" s="15">
        <f t="shared" si="2"/>
        <v>0</v>
      </c>
      <c r="AG4" s="1"/>
      <c r="AH4" s="1"/>
      <c r="AI4" s="51">
        <v>6.0333333332999999</v>
      </c>
      <c r="AJ4" s="51">
        <v>0</v>
      </c>
      <c r="AK4" s="51">
        <v>0</v>
      </c>
      <c r="AL4" s="51">
        <v>6.0333333332999999</v>
      </c>
      <c r="AM4" s="1"/>
      <c r="AN4" s="1"/>
      <c r="AO4" s="23" t="str">
        <f t="shared" si="3"/>
        <v xml:space="preserve"> </v>
      </c>
      <c r="AP4" s="1"/>
    </row>
    <row r="5" spans="1:42" x14ac:dyDescent="0.2">
      <c r="A5" s="13" t="s">
        <v>152</v>
      </c>
      <c r="B5" s="13" t="s">
        <v>151</v>
      </c>
      <c r="C5" s="1" t="s">
        <v>153</v>
      </c>
      <c r="D5" s="13" t="s">
        <v>154</v>
      </c>
      <c r="E5" s="13">
        <v>36</v>
      </c>
      <c r="F5" s="13">
        <v>1</v>
      </c>
      <c r="G5" s="13">
        <v>3</v>
      </c>
      <c r="H5" s="13">
        <v>3</v>
      </c>
      <c r="I5" s="13">
        <v>23</v>
      </c>
      <c r="J5" s="13">
        <v>6</v>
      </c>
      <c r="K5" s="13">
        <v>5</v>
      </c>
      <c r="L5" s="13">
        <v>11</v>
      </c>
      <c r="M5" s="15">
        <f t="shared" si="0"/>
        <v>0.3125</v>
      </c>
      <c r="N5" s="1"/>
      <c r="O5" s="1"/>
      <c r="P5" s="26">
        <v>6.9333333333000002</v>
      </c>
      <c r="Q5" s="26">
        <v>3.3333333300000004E-2</v>
      </c>
      <c r="R5" s="26">
        <v>2.3333333333000001</v>
      </c>
      <c r="S5" s="26">
        <v>9.3166666666999998</v>
      </c>
      <c r="T5" s="1"/>
      <c r="U5" s="1"/>
      <c r="V5" s="23" t="str">
        <f t="shared" si="1"/>
        <v xml:space="preserve"> </v>
      </c>
      <c r="W5" s="1"/>
      <c r="X5" s="13">
        <v>34</v>
      </c>
      <c r="Y5" s="13">
        <v>0</v>
      </c>
      <c r="Z5" s="13">
        <v>3</v>
      </c>
      <c r="AA5" s="13">
        <v>-4</v>
      </c>
      <c r="AB5" s="13">
        <v>21</v>
      </c>
      <c r="AC5" s="13">
        <v>5</v>
      </c>
      <c r="AD5" s="13">
        <v>12</v>
      </c>
      <c r="AE5" s="13">
        <v>12</v>
      </c>
      <c r="AF5" s="15">
        <f t="shared" si="2"/>
        <v>0.5</v>
      </c>
      <c r="AG5" s="1"/>
      <c r="AH5" s="1"/>
      <c r="AI5" s="51">
        <v>7.3833333333000004</v>
      </c>
      <c r="AJ5" s="51">
        <v>1.6666666699999999E-2</v>
      </c>
      <c r="AK5" s="51">
        <v>2.7666666666999999</v>
      </c>
      <c r="AL5" s="51">
        <v>10.1833333333</v>
      </c>
      <c r="AM5" s="1"/>
      <c r="AN5" s="1"/>
      <c r="AO5" s="23" t="str">
        <f t="shared" si="3"/>
        <v xml:space="preserve"> </v>
      </c>
      <c r="AP5" s="1"/>
    </row>
    <row r="6" spans="1:42" x14ac:dyDescent="0.2">
      <c r="A6" s="13" t="s">
        <v>161</v>
      </c>
      <c r="B6" s="13" t="s">
        <v>160</v>
      </c>
      <c r="C6" s="1" t="s">
        <v>162</v>
      </c>
      <c r="D6" s="13" t="s">
        <v>129</v>
      </c>
      <c r="E6" s="13">
        <v>1</v>
      </c>
      <c r="F6" s="13">
        <v>0</v>
      </c>
      <c r="G6" s="13">
        <v>1</v>
      </c>
      <c r="H6" s="13">
        <v>1</v>
      </c>
      <c r="I6" s="13">
        <v>0</v>
      </c>
      <c r="J6" s="13">
        <v>0</v>
      </c>
      <c r="K6" s="13">
        <v>0</v>
      </c>
      <c r="L6" s="13">
        <v>2</v>
      </c>
      <c r="M6" s="15">
        <f t="shared" si="0"/>
        <v>0</v>
      </c>
      <c r="N6" s="1"/>
      <c r="O6" s="1"/>
      <c r="P6" s="26">
        <v>9.75</v>
      </c>
      <c r="Q6" s="26">
        <v>0</v>
      </c>
      <c r="R6" s="26">
        <v>0</v>
      </c>
      <c r="S6" s="26">
        <v>9.75</v>
      </c>
      <c r="T6" s="1"/>
      <c r="U6" s="1"/>
      <c r="V6" s="23" t="str">
        <f t="shared" si="1"/>
        <v xml:space="preserve"> </v>
      </c>
      <c r="W6" s="1"/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5">
        <f t="shared" si="2"/>
        <v>0</v>
      </c>
      <c r="AG6" s="1"/>
      <c r="AH6" s="1"/>
      <c r="AI6" s="51">
        <v>0</v>
      </c>
      <c r="AJ6" s="51">
        <v>0</v>
      </c>
      <c r="AK6" s="51">
        <v>0</v>
      </c>
      <c r="AL6" s="51">
        <v>0</v>
      </c>
      <c r="AM6" s="1"/>
      <c r="AN6" s="1"/>
      <c r="AO6" s="23" t="str">
        <f t="shared" si="3"/>
        <v xml:space="preserve"> </v>
      </c>
      <c r="AP6" s="1"/>
    </row>
    <row r="7" spans="1:42" x14ac:dyDescent="0.2">
      <c r="A7" s="13" t="s">
        <v>166</v>
      </c>
      <c r="B7" s="13" t="s">
        <v>165</v>
      </c>
      <c r="C7" s="1" t="s">
        <v>167</v>
      </c>
      <c r="D7" s="13" t="s">
        <v>154</v>
      </c>
      <c r="E7" s="13">
        <v>9</v>
      </c>
      <c r="F7" s="13">
        <v>0</v>
      </c>
      <c r="G7" s="13">
        <v>0</v>
      </c>
      <c r="H7" s="13">
        <v>0</v>
      </c>
      <c r="I7" s="13">
        <v>6</v>
      </c>
      <c r="J7" s="13">
        <v>3</v>
      </c>
      <c r="K7" s="13">
        <v>1</v>
      </c>
      <c r="L7" s="13">
        <v>1</v>
      </c>
      <c r="M7" s="15">
        <f t="shared" si="0"/>
        <v>0.5</v>
      </c>
      <c r="N7" s="1"/>
      <c r="O7" s="1"/>
      <c r="P7" s="26">
        <v>8.3666666667000005</v>
      </c>
      <c r="Q7" s="26">
        <v>0.30000000000000004</v>
      </c>
      <c r="R7" s="26">
        <v>0</v>
      </c>
      <c r="S7" s="26">
        <v>8.6833333333000002</v>
      </c>
      <c r="T7" s="1"/>
      <c r="U7" s="1"/>
      <c r="V7" s="23" t="str">
        <f t="shared" si="1"/>
        <v xml:space="preserve"> </v>
      </c>
      <c r="W7" s="1"/>
      <c r="X7" s="13">
        <v>4</v>
      </c>
      <c r="Y7" s="13">
        <v>0</v>
      </c>
      <c r="Z7" s="13">
        <v>0</v>
      </c>
      <c r="AA7" s="13">
        <v>-1</v>
      </c>
      <c r="AB7" s="13">
        <v>2</v>
      </c>
      <c r="AC7" s="13">
        <v>1</v>
      </c>
      <c r="AD7" s="13">
        <v>0</v>
      </c>
      <c r="AE7" s="13">
        <v>0</v>
      </c>
      <c r="AF7" s="15">
        <f t="shared" si="2"/>
        <v>0</v>
      </c>
      <c r="AG7" s="1"/>
      <c r="AH7" s="1"/>
      <c r="AI7" s="51">
        <v>6.55</v>
      </c>
      <c r="AJ7" s="51">
        <v>3.3333333300000004E-2</v>
      </c>
      <c r="AK7" s="51">
        <v>1.6666666699999999E-2</v>
      </c>
      <c r="AL7" s="51">
        <v>6.6166666667000005</v>
      </c>
      <c r="AM7" s="1"/>
      <c r="AN7" s="1"/>
      <c r="AO7" s="23" t="str">
        <f t="shared" si="3"/>
        <v xml:space="preserve"> </v>
      </c>
      <c r="AP7" s="1"/>
    </row>
    <row r="8" spans="1:42" x14ac:dyDescent="0.2">
      <c r="A8" s="13" t="s">
        <v>171</v>
      </c>
      <c r="B8" s="13" t="s">
        <v>170</v>
      </c>
      <c r="C8" s="1" t="s">
        <v>214</v>
      </c>
      <c r="D8" s="13" t="s">
        <v>173</v>
      </c>
      <c r="E8" s="13">
        <v>5</v>
      </c>
      <c r="F8" s="13">
        <v>0</v>
      </c>
      <c r="G8" s="13">
        <v>1</v>
      </c>
      <c r="H8" s="13">
        <v>0</v>
      </c>
      <c r="I8" s="13">
        <v>4</v>
      </c>
      <c r="J8" s="13">
        <v>2</v>
      </c>
      <c r="K8" s="1"/>
      <c r="L8" s="1"/>
      <c r="M8" s="15">
        <f t="shared" si="0"/>
        <v>0</v>
      </c>
      <c r="N8" s="1"/>
      <c r="O8" s="1"/>
      <c r="P8" s="26">
        <v>16.95</v>
      </c>
      <c r="Q8" s="26">
        <v>0</v>
      </c>
      <c r="R8" s="26">
        <v>0.75</v>
      </c>
      <c r="S8" s="26">
        <v>17.7166666667</v>
      </c>
      <c r="T8" s="1"/>
      <c r="U8" s="1"/>
      <c r="V8" s="23" t="str">
        <f t="shared" si="1"/>
        <v xml:space="preserve"> </v>
      </c>
      <c r="W8" s="1"/>
      <c r="X8" s="13">
        <v>6</v>
      </c>
      <c r="Y8" s="13">
        <v>0</v>
      </c>
      <c r="Z8" s="13">
        <v>1</v>
      </c>
      <c r="AA8" s="13">
        <v>-2</v>
      </c>
      <c r="AB8" s="13">
        <v>2</v>
      </c>
      <c r="AC8" s="13">
        <v>1</v>
      </c>
      <c r="AD8" s="1"/>
      <c r="AE8" s="1"/>
      <c r="AF8" s="15">
        <f t="shared" si="2"/>
        <v>0</v>
      </c>
      <c r="AG8" s="1"/>
      <c r="AH8" s="1"/>
      <c r="AI8" s="51">
        <v>12.05</v>
      </c>
      <c r="AJ8" s="51">
        <v>0</v>
      </c>
      <c r="AK8" s="51">
        <v>1.9833333333000001</v>
      </c>
      <c r="AL8" s="51">
        <v>14.05</v>
      </c>
      <c r="AM8" s="1"/>
      <c r="AN8" s="1"/>
      <c r="AO8" s="23" t="str">
        <f t="shared" si="3"/>
        <v xml:space="preserve"> </v>
      </c>
      <c r="AP8" s="1"/>
    </row>
    <row r="9" spans="1:42" x14ac:dyDescent="0.2">
      <c r="A9" s="13" t="s">
        <v>171</v>
      </c>
      <c r="B9" s="13" t="s">
        <v>178</v>
      </c>
      <c r="C9" s="1" t="s">
        <v>179</v>
      </c>
      <c r="D9" s="13" t="s">
        <v>173</v>
      </c>
      <c r="E9" s="13">
        <v>3</v>
      </c>
      <c r="F9" s="13">
        <v>0</v>
      </c>
      <c r="G9" s="13">
        <v>0</v>
      </c>
      <c r="H9" s="13">
        <v>1</v>
      </c>
      <c r="I9" s="13">
        <v>2</v>
      </c>
      <c r="J9" s="13">
        <v>1</v>
      </c>
      <c r="K9" s="1"/>
      <c r="L9" s="1"/>
      <c r="M9" s="15">
        <f t="shared" si="0"/>
        <v>0</v>
      </c>
      <c r="N9" s="1"/>
      <c r="O9" s="1"/>
      <c r="P9" s="26">
        <v>11.6833333333</v>
      </c>
      <c r="Q9" s="26">
        <v>0.15</v>
      </c>
      <c r="R9" s="26">
        <v>0</v>
      </c>
      <c r="S9" s="26">
        <v>11.85</v>
      </c>
      <c r="T9" s="1"/>
      <c r="U9" s="1"/>
      <c r="V9" s="23" t="str">
        <f t="shared" si="1"/>
        <v xml:space="preserve"> </v>
      </c>
      <c r="W9" s="1"/>
      <c r="X9" s="13">
        <v>1</v>
      </c>
      <c r="Y9" s="13">
        <v>0</v>
      </c>
      <c r="Z9" s="13">
        <v>0</v>
      </c>
      <c r="AA9" s="13">
        <v>-2</v>
      </c>
      <c r="AB9" s="13">
        <v>2</v>
      </c>
      <c r="AC9" s="13">
        <v>1</v>
      </c>
      <c r="AD9" s="1"/>
      <c r="AE9" s="1"/>
      <c r="AF9" s="15">
        <f t="shared" si="2"/>
        <v>0</v>
      </c>
      <c r="AG9" s="1"/>
      <c r="AH9" s="1"/>
      <c r="AI9" s="51">
        <v>13.25</v>
      </c>
      <c r="AJ9" s="51">
        <v>0</v>
      </c>
      <c r="AK9" s="51">
        <v>0</v>
      </c>
      <c r="AL9" s="51">
        <v>13.25</v>
      </c>
      <c r="AM9" s="1"/>
      <c r="AN9" s="1"/>
      <c r="AO9" s="23" t="str">
        <f t="shared" si="3"/>
        <v xml:space="preserve"> </v>
      </c>
      <c r="AP9" s="1"/>
    </row>
    <row r="10" spans="1:42" x14ac:dyDescent="0.2">
      <c r="A10" s="13" t="s">
        <v>184</v>
      </c>
      <c r="B10" s="13" t="s">
        <v>183</v>
      </c>
      <c r="C10" s="1" t="s">
        <v>167</v>
      </c>
      <c r="D10" s="13" t="s">
        <v>173</v>
      </c>
      <c r="E10" s="13">
        <v>1</v>
      </c>
      <c r="F10" s="13">
        <v>0</v>
      </c>
      <c r="G10" s="13">
        <v>0</v>
      </c>
      <c r="H10" s="13">
        <v>-1</v>
      </c>
      <c r="I10" s="13">
        <v>0</v>
      </c>
      <c r="J10" s="13">
        <v>0</v>
      </c>
      <c r="K10" s="1"/>
      <c r="L10" s="1"/>
      <c r="M10" s="15">
        <f t="shared" si="0"/>
        <v>0</v>
      </c>
      <c r="N10" s="1"/>
      <c r="O10" s="1"/>
      <c r="P10" s="26">
        <v>9.4166666666999994</v>
      </c>
      <c r="Q10" s="26">
        <v>0</v>
      </c>
      <c r="R10" s="26">
        <v>0</v>
      </c>
      <c r="S10" s="26">
        <v>9.4166666666999994</v>
      </c>
      <c r="T10" s="1"/>
      <c r="U10" s="1"/>
      <c r="V10" s="23" t="str">
        <f t="shared" si="1"/>
        <v xml:space="preserve"> </v>
      </c>
      <c r="W10" s="1"/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"/>
      <c r="AE10" s="1"/>
      <c r="AF10" s="15">
        <f t="shared" si="2"/>
        <v>0</v>
      </c>
      <c r="AG10" s="1"/>
      <c r="AH10" s="1"/>
      <c r="AI10" s="51">
        <v>0</v>
      </c>
      <c r="AJ10" s="51">
        <v>0</v>
      </c>
      <c r="AK10" s="51">
        <v>0</v>
      </c>
      <c r="AL10" s="51">
        <v>0</v>
      </c>
      <c r="AM10" s="1"/>
      <c r="AN10" s="1"/>
      <c r="AO10" s="23" t="str">
        <f t="shared" si="3"/>
        <v xml:space="preserve"> </v>
      </c>
      <c r="AP10" s="1"/>
    </row>
    <row r="11" spans="1:42" x14ac:dyDescent="0.2">
      <c r="A11" s="13" t="s">
        <v>189</v>
      </c>
      <c r="B11" s="13" t="s">
        <v>188</v>
      </c>
      <c r="C11" s="1" t="s">
        <v>190</v>
      </c>
      <c r="D11" s="13" t="s">
        <v>173</v>
      </c>
      <c r="E11" s="13">
        <v>41</v>
      </c>
      <c r="F11" s="13">
        <v>3</v>
      </c>
      <c r="G11" s="13">
        <v>8</v>
      </c>
      <c r="H11" s="13">
        <v>9</v>
      </c>
      <c r="I11" s="13">
        <v>12</v>
      </c>
      <c r="J11" s="13">
        <v>6</v>
      </c>
      <c r="K11" s="1"/>
      <c r="L11" s="1"/>
      <c r="M11" s="15">
        <f t="shared" si="0"/>
        <v>0</v>
      </c>
      <c r="N11" s="1"/>
      <c r="O11" s="1"/>
      <c r="P11" s="26">
        <v>17.3</v>
      </c>
      <c r="Q11" s="26">
        <v>0</v>
      </c>
      <c r="R11" s="26">
        <v>2.1666666666999999</v>
      </c>
      <c r="S11" s="26">
        <v>19.483333333299999</v>
      </c>
      <c r="T11" s="13">
        <v>0</v>
      </c>
      <c r="U11" s="13">
        <v>0</v>
      </c>
      <c r="V11" s="23" t="str">
        <f t="shared" si="1"/>
        <v xml:space="preserve"> </v>
      </c>
      <c r="W11" s="13">
        <v>0</v>
      </c>
      <c r="X11" s="13">
        <v>41</v>
      </c>
      <c r="Y11" s="13">
        <v>2</v>
      </c>
      <c r="Z11" s="13">
        <v>8</v>
      </c>
      <c r="AA11" s="13">
        <v>5</v>
      </c>
      <c r="AB11" s="13">
        <v>8</v>
      </c>
      <c r="AC11" s="13">
        <v>4</v>
      </c>
      <c r="AD11" s="1"/>
      <c r="AE11" s="1"/>
      <c r="AF11" s="15">
        <f t="shared" si="2"/>
        <v>0</v>
      </c>
      <c r="AG11" s="1"/>
      <c r="AH11" s="1"/>
      <c r="AI11" s="51">
        <v>17.149999999999999</v>
      </c>
      <c r="AJ11" s="51">
        <v>1.6666666699999999E-2</v>
      </c>
      <c r="AK11" s="51">
        <v>2.1833333333000002</v>
      </c>
      <c r="AL11" s="51">
        <v>19.366666666699999</v>
      </c>
      <c r="AM11" s="13">
        <v>1</v>
      </c>
      <c r="AN11" s="13">
        <v>0</v>
      </c>
      <c r="AO11" s="23">
        <f t="shared" si="3"/>
        <v>0</v>
      </c>
      <c r="AP11" s="13">
        <v>0</v>
      </c>
    </row>
    <row r="12" spans="1:42" x14ac:dyDescent="0.2">
      <c r="A12" s="13" t="s">
        <v>194</v>
      </c>
      <c r="B12" s="13" t="s">
        <v>193</v>
      </c>
      <c r="C12" s="1" t="s">
        <v>145</v>
      </c>
      <c r="D12" s="13" t="s">
        <v>154</v>
      </c>
      <c r="E12" s="13">
        <v>2</v>
      </c>
      <c r="F12" s="13">
        <v>0</v>
      </c>
      <c r="G12" s="13">
        <v>0</v>
      </c>
      <c r="H12" s="13">
        <v>-1</v>
      </c>
      <c r="I12" s="13">
        <v>2</v>
      </c>
      <c r="J12" s="13">
        <v>1</v>
      </c>
      <c r="K12" s="13">
        <v>0</v>
      </c>
      <c r="L12" s="13">
        <v>0</v>
      </c>
      <c r="M12" s="15">
        <f t="shared" si="0"/>
        <v>0</v>
      </c>
      <c r="N12" s="1"/>
      <c r="O12" s="1"/>
      <c r="P12" s="26">
        <v>12.166666666699999</v>
      </c>
      <c r="Q12" s="26">
        <v>0</v>
      </c>
      <c r="R12" s="26">
        <v>0</v>
      </c>
      <c r="S12" s="26">
        <v>12.166666666699999</v>
      </c>
      <c r="T12" s="1"/>
      <c r="U12" s="1"/>
      <c r="V12" s="23" t="str">
        <f t="shared" si="1"/>
        <v xml:space="preserve"> </v>
      </c>
      <c r="W12" s="1"/>
      <c r="X12" s="13">
        <v>4</v>
      </c>
      <c r="Y12" s="13">
        <v>0</v>
      </c>
      <c r="Z12" s="13">
        <v>1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5">
        <f t="shared" si="2"/>
        <v>0</v>
      </c>
      <c r="AG12" s="1"/>
      <c r="AH12" s="1"/>
      <c r="AI12" s="51">
        <v>14.05</v>
      </c>
      <c r="AJ12" s="51">
        <v>3.3333333300000004E-2</v>
      </c>
      <c r="AK12" s="51">
        <v>0</v>
      </c>
      <c r="AL12" s="51">
        <v>14.083333333300001</v>
      </c>
      <c r="AM12" s="1"/>
      <c r="AN12" s="1"/>
      <c r="AO12" s="23" t="str">
        <f t="shared" si="3"/>
        <v xml:space="preserve"> </v>
      </c>
      <c r="AP12" s="1"/>
    </row>
    <row r="13" spans="1:42" x14ac:dyDescent="0.2">
      <c r="A13" s="13" t="s">
        <v>200</v>
      </c>
      <c r="B13" s="13" t="s">
        <v>199</v>
      </c>
      <c r="C13" s="1" t="s">
        <v>128</v>
      </c>
      <c r="D13" s="13" t="s">
        <v>146</v>
      </c>
      <c r="E13" s="13">
        <v>36</v>
      </c>
      <c r="F13" s="13">
        <v>1</v>
      </c>
      <c r="G13" s="13">
        <v>4</v>
      </c>
      <c r="H13" s="13">
        <v>-1</v>
      </c>
      <c r="I13" s="13">
        <v>6</v>
      </c>
      <c r="J13" s="13">
        <v>3</v>
      </c>
      <c r="K13" s="13">
        <v>93</v>
      </c>
      <c r="L13" s="13">
        <v>86</v>
      </c>
      <c r="M13" s="15">
        <f t="shared" si="0"/>
        <v>0.51955307262569828</v>
      </c>
      <c r="N13" s="1"/>
      <c r="O13" s="1"/>
      <c r="P13" s="26">
        <v>9.3833333332999995</v>
      </c>
      <c r="Q13" s="26">
        <v>0.05</v>
      </c>
      <c r="R13" s="26">
        <v>2.1</v>
      </c>
      <c r="S13" s="26">
        <v>11.5666666667</v>
      </c>
      <c r="T13" s="1"/>
      <c r="U13" s="1"/>
      <c r="V13" s="23" t="str">
        <f t="shared" si="1"/>
        <v xml:space="preserve"> </v>
      </c>
      <c r="W13" s="1"/>
      <c r="X13" s="13">
        <v>32</v>
      </c>
      <c r="Y13" s="13">
        <v>2</v>
      </c>
      <c r="Z13" s="13">
        <v>1</v>
      </c>
      <c r="AA13" s="13">
        <v>-3</v>
      </c>
      <c r="AB13" s="13">
        <v>16</v>
      </c>
      <c r="AC13" s="13">
        <v>8</v>
      </c>
      <c r="AD13" s="13">
        <v>99</v>
      </c>
      <c r="AE13" s="13">
        <v>97</v>
      </c>
      <c r="AF13" s="15">
        <f t="shared" si="2"/>
        <v>0.50510204081632648</v>
      </c>
      <c r="AG13" s="1"/>
      <c r="AH13" s="1"/>
      <c r="AI13" s="51">
        <v>9.3166666666999998</v>
      </c>
      <c r="AJ13" s="51">
        <v>0.1333333333</v>
      </c>
      <c r="AK13" s="51">
        <v>2.2166666667000001</v>
      </c>
      <c r="AL13" s="51">
        <v>11.6833333333</v>
      </c>
      <c r="AM13" s="1"/>
      <c r="AN13" s="1"/>
      <c r="AO13" s="23" t="str">
        <f t="shared" si="3"/>
        <v xml:space="preserve"> </v>
      </c>
      <c r="AP13" s="1"/>
    </row>
    <row r="14" spans="1:42" x14ac:dyDescent="0.2">
      <c r="A14" s="13" t="s">
        <v>205</v>
      </c>
      <c r="B14" s="13" t="s">
        <v>204</v>
      </c>
      <c r="C14" s="1" t="s">
        <v>206</v>
      </c>
      <c r="D14" s="13" t="s">
        <v>207</v>
      </c>
      <c r="E14" s="13">
        <v>11</v>
      </c>
      <c r="F14" s="13">
        <v>2</v>
      </c>
      <c r="G14" s="13">
        <v>1</v>
      </c>
      <c r="H14" s="13">
        <v>2</v>
      </c>
      <c r="I14" s="13">
        <v>12</v>
      </c>
      <c r="J14" s="13">
        <v>3</v>
      </c>
      <c r="K14" s="13">
        <v>24</v>
      </c>
      <c r="L14" s="13">
        <v>16</v>
      </c>
      <c r="M14" s="15">
        <f t="shared" si="0"/>
        <v>0.6</v>
      </c>
      <c r="N14" s="1"/>
      <c r="O14" s="1"/>
      <c r="P14" s="26">
        <v>9.0166666667000008</v>
      </c>
      <c r="Q14" s="26">
        <v>0.1</v>
      </c>
      <c r="R14" s="26">
        <v>0</v>
      </c>
      <c r="S14" s="26">
        <v>9.15</v>
      </c>
      <c r="T14" s="1"/>
      <c r="U14" s="1"/>
      <c r="V14" s="23" t="str">
        <f t="shared" si="1"/>
        <v xml:space="preserve"> </v>
      </c>
      <c r="W14" s="1"/>
      <c r="X14" s="13">
        <v>7</v>
      </c>
      <c r="Y14" s="13">
        <v>0</v>
      </c>
      <c r="Z14" s="13">
        <v>0</v>
      </c>
      <c r="AA14" s="13">
        <v>-1</v>
      </c>
      <c r="AB14" s="13">
        <v>6</v>
      </c>
      <c r="AC14" s="13">
        <v>3</v>
      </c>
      <c r="AD14" s="13">
        <v>8</v>
      </c>
      <c r="AE14" s="13">
        <v>13</v>
      </c>
      <c r="AF14" s="15">
        <f t="shared" si="2"/>
        <v>0.38095238095238093</v>
      </c>
      <c r="AG14" s="1"/>
      <c r="AH14" s="1"/>
      <c r="AI14" s="51">
        <v>7.55</v>
      </c>
      <c r="AJ14" s="51">
        <v>8.3333333300000006E-2</v>
      </c>
      <c r="AK14" s="51">
        <v>0</v>
      </c>
      <c r="AL14" s="51">
        <v>7.6333333332999995</v>
      </c>
      <c r="AM14" s="1"/>
      <c r="AN14" s="1"/>
      <c r="AO14" s="23" t="str">
        <f t="shared" si="3"/>
        <v xml:space="preserve"> </v>
      </c>
      <c r="AP14" s="1"/>
    </row>
    <row r="15" spans="1:42" x14ac:dyDescent="0.2">
      <c r="A15" s="13" t="s">
        <v>213</v>
      </c>
      <c r="B15" s="13" t="s">
        <v>212</v>
      </c>
      <c r="C15" s="1" t="s">
        <v>214</v>
      </c>
      <c r="D15" s="13" t="s">
        <v>154</v>
      </c>
      <c r="E15" s="13">
        <v>6</v>
      </c>
      <c r="F15" s="13">
        <v>1</v>
      </c>
      <c r="G15" s="13">
        <v>1</v>
      </c>
      <c r="H15" s="13">
        <v>-2</v>
      </c>
      <c r="I15" s="13">
        <v>0</v>
      </c>
      <c r="J15" s="13">
        <v>0</v>
      </c>
      <c r="K15" s="13">
        <v>1</v>
      </c>
      <c r="L15" s="13">
        <v>3</v>
      </c>
      <c r="M15" s="15">
        <f t="shared" si="0"/>
        <v>0.25</v>
      </c>
      <c r="N15" s="1"/>
      <c r="O15" s="1"/>
      <c r="P15" s="26">
        <v>8.2833333332999999</v>
      </c>
      <c r="Q15" s="26">
        <v>2.2000000000000002</v>
      </c>
      <c r="R15" s="26">
        <v>0</v>
      </c>
      <c r="S15" s="26">
        <v>10.483333333299999</v>
      </c>
      <c r="T15" s="1"/>
      <c r="U15" s="1"/>
      <c r="V15" s="23" t="str">
        <f t="shared" si="1"/>
        <v xml:space="preserve"> </v>
      </c>
      <c r="W15" s="1"/>
      <c r="X15" s="13">
        <v>6</v>
      </c>
      <c r="Y15" s="13">
        <v>1</v>
      </c>
      <c r="Z15" s="13">
        <v>0</v>
      </c>
      <c r="AA15" s="13">
        <v>2</v>
      </c>
      <c r="AB15" s="13">
        <v>0</v>
      </c>
      <c r="AC15" s="13">
        <v>0</v>
      </c>
      <c r="AD15" s="13">
        <v>2</v>
      </c>
      <c r="AE15" s="13">
        <v>9</v>
      </c>
      <c r="AF15" s="15">
        <f t="shared" si="2"/>
        <v>0.18181818181818182</v>
      </c>
      <c r="AG15" s="1"/>
      <c r="AH15" s="1"/>
      <c r="AI15" s="51">
        <v>7.45</v>
      </c>
      <c r="AJ15" s="51">
        <v>0.88333333330000008</v>
      </c>
      <c r="AK15" s="51">
        <v>0</v>
      </c>
      <c r="AL15" s="51">
        <v>8.3333333333000006</v>
      </c>
      <c r="AM15" s="1"/>
      <c r="AN15" s="1"/>
      <c r="AO15" s="23" t="str">
        <f t="shared" si="3"/>
        <v xml:space="preserve"> </v>
      </c>
      <c r="AP15" s="1"/>
    </row>
    <row r="16" spans="1:42" x14ac:dyDescent="0.2">
      <c r="A16" s="13" t="s">
        <v>218</v>
      </c>
      <c r="B16" s="13" t="s">
        <v>217</v>
      </c>
      <c r="C16" s="1" t="s">
        <v>219</v>
      </c>
      <c r="D16" s="13" t="s">
        <v>129</v>
      </c>
      <c r="E16" s="13">
        <v>2</v>
      </c>
      <c r="F16" s="13">
        <v>0</v>
      </c>
      <c r="G16" s="13">
        <v>0</v>
      </c>
      <c r="H16" s="13">
        <v>0</v>
      </c>
      <c r="I16" s="13">
        <v>12</v>
      </c>
      <c r="J16" s="13">
        <v>3</v>
      </c>
      <c r="K16" s="13">
        <v>7</v>
      </c>
      <c r="L16" s="13">
        <v>10</v>
      </c>
      <c r="M16" s="15">
        <f t="shared" si="0"/>
        <v>0.41176470588235292</v>
      </c>
      <c r="N16" s="1"/>
      <c r="O16" s="1"/>
      <c r="P16" s="26">
        <v>7.15</v>
      </c>
      <c r="Q16" s="26">
        <v>0.05</v>
      </c>
      <c r="R16" s="26">
        <v>0</v>
      </c>
      <c r="S16" s="26">
        <v>7.2166666667000001</v>
      </c>
      <c r="T16" s="1"/>
      <c r="U16" s="1"/>
      <c r="V16" s="23" t="str">
        <f t="shared" si="1"/>
        <v xml:space="preserve"> </v>
      </c>
      <c r="W16" s="1"/>
      <c r="X16" s="13">
        <v>1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2</v>
      </c>
      <c r="AF16" s="15">
        <f t="shared" si="2"/>
        <v>0</v>
      </c>
      <c r="AG16" s="1"/>
      <c r="AH16" s="1"/>
      <c r="AI16" s="51">
        <v>7.6</v>
      </c>
      <c r="AJ16" s="51">
        <v>0</v>
      </c>
      <c r="AK16" s="51">
        <v>0</v>
      </c>
      <c r="AL16" s="51">
        <v>7.6</v>
      </c>
      <c r="AM16" s="1"/>
      <c r="AN16" s="1"/>
      <c r="AO16" s="23" t="str">
        <f t="shared" si="3"/>
        <v xml:space="preserve"> </v>
      </c>
      <c r="AP16" s="1"/>
    </row>
    <row r="17" spans="1:42" x14ac:dyDescent="0.2">
      <c r="A17" s="13" t="s">
        <v>225</v>
      </c>
      <c r="B17" s="13" t="s">
        <v>224</v>
      </c>
      <c r="C17" s="1" t="s">
        <v>145</v>
      </c>
      <c r="D17" s="13" t="s">
        <v>146</v>
      </c>
      <c r="E17" s="13">
        <v>26</v>
      </c>
      <c r="F17" s="13">
        <v>4</v>
      </c>
      <c r="G17" s="13">
        <v>9</v>
      </c>
      <c r="H17" s="13">
        <v>-3</v>
      </c>
      <c r="I17" s="13">
        <v>6</v>
      </c>
      <c r="J17" s="13">
        <v>3</v>
      </c>
      <c r="K17" s="13">
        <v>69</v>
      </c>
      <c r="L17" s="13">
        <v>76</v>
      </c>
      <c r="M17" s="15">
        <f t="shared" si="0"/>
        <v>0.47586206896551725</v>
      </c>
      <c r="N17" s="13">
        <v>2</v>
      </c>
      <c r="O17" s="13">
        <v>0</v>
      </c>
      <c r="P17" s="26">
        <v>12.8166666667</v>
      </c>
      <c r="Q17" s="26">
        <v>1.4833333333000001</v>
      </c>
      <c r="R17" s="26">
        <v>1.8</v>
      </c>
      <c r="S17" s="26">
        <v>16.116666666699999</v>
      </c>
      <c r="T17" s="13">
        <v>2</v>
      </c>
      <c r="U17" s="13">
        <v>0</v>
      </c>
      <c r="V17" s="23">
        <f t="shared" si="1"/>
        <v>0</v>
      </c>
      <c r="W17" s="13">
        <v>0</v>
      </c>
      <c r="X17" s="13">
        <v>26</v>
      </c>
      <c r="Y17" s="13">
        <v>3</v>
      </c>
      <c r="Z17" s="13">
        <v>11</v>
      </c>
      <c r="AA17" s="13">
        <v>-3</v>
      </c>
      <c r="AB17" s="13">
        <v>2</v>
      </c>
      <c r="AC17" s="13">
        <v>1</v>
      </c>
      <c r="AD17" s="13">
        <v>33</v>
      </c>
      <c r="AE17" s="13">
        <v>51</v>
      </c>
      <c r="AF17" s="15">
        <f t="shared" si="2"/>
        <v>0.39285714285714285</v>
      </c>
      <c r="AG17" s="13">
        <v>2</v>
      </c>
      <c r="AH17" s="13">
        <v>1</v>
      </c>
      <c r="AI17" s="51">
        <v>12.6833333333</v>
      </c>
      <c r="AJ17" s="51">
        <v>1.7166666667000001</v>
      </c>
      <c r="AK17" s="51">
        <v>2.2000000000000002</v>
      </c>
      <c r="AL17" s="51">
        <v>16.633333333300001</v>
      </c>
      <c r="AM17" s="13">
        <v>1</v>
      </c>
      <c r="AN17" s="13">
        <v>0</v>
      </c>
      <c r="AO17" s="23">
        <f t="shared" si="3"/>
        <v>0</v>
      </c>
      <c r="AP17" s="13">
        <v>0</v>
      </c>
    </row>
    <row r="18" spans="1:42" x14ac:dyDescent="0.2">
      <c r="A18" s="13" t="s">
        <v>230</v>
      </c>
      <c r="B18" s="13" t="s">
        <v>183</v>
      </c>
      <c r="C18" s="1" t="s">
        <v>446</v>
      </c>
      <c r="D18" s="13" t="s">
        <v>137</v>
      </c>
      <c r="E18" s="13">
        <v>40</v>
      </c>
      <c r="F18" s="13">
        <v>5</v>
      </c>
      <c r="G18" s="13">
        <v>8</v>
      </c>
      <c r="H18" s="13">
        <v>-5</v>
      </c>
      <c r="I18" s="13">
        <v>12</v>
      </c>
      <c r="J18" s="13">
        <v>6</v>
      </c>
      <c r="K18" s="13">
        <v>252</v>
      </c>
      <c r="L18" s="13">
        <v>226</v>
      </c>
      <c r="M18" s="15">
        <f t="shared" si="0"/>
        <v>0.52719665271966532</v>
      </c>
      <c r="N18" s="13">
        <v>5</v>
      </c>
      <c r="O18" s="13">
        <v>2</v>
      </c>
      <c r="P18" s="26">
        <v>13.2</v>
      </c>
      <c r="Q18" s="26">
        <v>0.7</v>
      </c>
      <c r="R18" s="26">
        <v>0.56666666669999999</v>
      </c>
      <c r="S18" s="26">
        <v>14.5</v>
      </c>
      <c r="T18" s="13">
        <v>2</v>
      </c>
      <c r="U18" s="13">
        <v>0</v>
      </c>
      <c r="V18" s="23">
        <f t="shared" si="1"/>
        <v>0</v>
      </c>
      <c r="W18" s="13">
        <v>0</v>
      </c>
      <c r="X18" s="13">
        <v>37</v>
      </c>
      <c r="Y18" s="13">
        <v>12</v>
      </c>
      <c r="Z18" s="13">
        <v>6</v>
      </c>
      <c r="AA18" s="13">
        <v>-5</v>
      </c>
      <c r="AB18" s="13">
        <v>8</v>
      </c>
      <c r="AC18" s="13">
        <v>4</v>
      </c>
      <c r="AD18" s="13">
        <v>219</v>
      </c>
      <c r="AE18" s="13">
        <v>242</v>
      </c>
      <c r="AF18" s="15">
        <f t="shared" si="2"/>
        <v>0.47505422993492408</v>
      </c>
      <c r="AG18" s="13">
        <v>7</v>
      </c>
      <c r="AH18" s="13">
        <v>4</v>
      </c>
      <c r="AI18" s="51">
        <v>13.5</v>
      </c>
      <c r="AJ18" s="51">
        <v>1.0333333333000001</v>
      </c>
      <c r="AK18" s="51">
        <v>0.58333333330000003</v>
      </c>
      <c r="AL18" s="51">
        <v>15.1333333333</v>
      </c>
      <c r="AM18" s="13">
        <v>0</v>
      </c>
      <c r="AN18" s="13">
        <v>0</v>
      </c>
      <c r="AO18" s="23" t="str">
        <f t="shared" si="3"/>
        <v xml:space="preserve"> </v>
      </c>
      <c r="AP18" s="13">
        <v>0</v>
      </c>
    </row>
    <row r="19" spans="1:42" x14ac:dyDescent="0.2">
      <c r="A19" s="13" t="s">
        <v>237</v>
      </c>
      <c r="B19" s="13" t="s">
        <v>236</v>
      </c>
      <c r="C19" s="1" t="s">
        <v>238</v>
      </c>
      <c r="D19" s="13" t="s">
        <v>154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5">
        <f t="shared" si="0"/>
        <v>0</v>
      </c>
      <c r="N19" s="1"/>
      <c r="O19" s="1"/>
      <c r="P19" s="26">
        <v>0</v>
      </c>
      <c r="Q19" s="26">
        <v>0</v>
      </c>
      <c r="R19" s="26">
        <v>0</v>
      </c>
      <c r="S19" s="26">
        <v>0</v>
      </c>
      <c r="T19" s="1"/>
      <c r="U19" s="1"/>
      <c r="V19" s="23" t="str">
        <f t="shared" si="1"/>
        <v xml:space="preserve"> </v>
      </c>
      <c r="W19" s="1"/>
      <c r="X19" s="13">
        <v>1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5">
        <f t="shared" si="2"/>
        <v>0</v>
      </c>
      <c r="AG19" s="1"/>
      <c r="AH19" s="1"/>
      <c r="AI19" s="51">
        <v>14.7833333333</v>
      </c>
      <c r="AJ19" s="51">
        <v>0</v>
      </c>
      <c r="AK19" s="51">
        <v>0</v>
      </c>
      <c r="AL19" s="51">
        <v>14.7833333333</v>
      </c>
      <c r="AM19" s="1"/>
      <c r="AN19" s="1"/>
      <c r="AO19" s="23" t="str">
        <f t="shared" si="3"/>
        <v xml:space="preserve"> </v>
      </c>
      <c r="AP19" s="1"/>
    </row>
    <row r="20" spans="1:42" x14ac:dyDescent="0.2">
      <c r="A20" s="13" t="s">
        <v>242</v>
      </c>
      <c r="B20" s="13" t="s">
        <v>241</v>
      </c>
      <c r="C20" s="1" t="s">
        <v>243</v>
      </c>
      <c r="D20" s="13" t="s">
        <v>129</v>
      </c>
      <c r="E20" s="13">
        <v>4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5">
        <f t="shared" si="0"/>
        <v>0</v>
      </c>
      <c r="N20" s="1"/>
      <c r="O20" s="1"/>
      <c r="P20" s="26">
        <v>10.3166666667</v>
      </c>
      <c r="Q20" s="26">
        <v>0</v>
      </c>
      <c r="R20" s="26">
        <v>0</v>
      </c>
      <c r="S20" s="26">
        <v>10.3166666667</v>
      </c>
      <c r="T20" s="1"/>
      <c r="U20" s="1"/>
      <c r="V20" s="23" t="str">
        <f t="shared" si="1"/>
        <v xml:space="preserve"> </v>
      </c>
      <c r="W20" s="1"/>
      <c r="X20" s="13">
        <v>2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5">
        <f t="shared" si="2"/>
        <v>0</v>
      </c>
      <c r="AG20" s="1"/>
      <c r="AH20" s="1"/>
      <c r="AI20" s="51">
        <v>10.1166666667</v>
      </c>
      <c r="AJ20" s="51">
        <v>0</v>
      </c>
      <c r="AK20" s="51">
        <v>0</v>
      </c>
      <c r="AL20" s="51">
        <v>10.1166666667</v>
      </c>
      <c r="AM20" s="1"/>
      <c r="AN20" s="1"/>
      <c r="AO20" s="23" t="str">
        <f t="shared" si="3"/>
        <v xml:space="preserve"> </v>
      </c>
      <c r="AP20" s="1"/>
    </row>
    <row r="21" spans="1:42" x14ac:dyDescent="0.2">
      <c r="A21" s="13" t="s">
        <v>248</v>
      </c>
      <c r="B21" s="13" t="s">
        <v>247</v>
      </c>
      <c r="C21" s="1" t="s">
        <v>249</v>
      </c>
      <c r="D21" s="13" t="s">
        <v>154</v>
      </c>
      <c r="E21" s="13">
        <v>1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5">
        <f t="shared" si="0"/>
        <v>0</v>
      </c>
      <c r="N21" s="1"/>
      <c r="O21" s="1"/>
      <c r="P21" s="26">
        <v>4.0999999999999996</v>
      </c>
      <c r="Q21" s="26">
        <v>0</v>
      </c>
      <c r="R21" s="26">
        <v>0</v>
      </c>
      <c r="S21" s="26">
        <v>4.0999999999999996</v>
      </c>
      <c r="T21" s="1"/>
      <c r="U21" s="1"/>
      <c r="V21" s="23" t="str">
        <f t="shared" si="1"/>
        <v xml:space="preserve"> </v>
      </c>
      <c r="W21" s="1"/>
      <c r="X21" s="13">
        <v>6</v>
      </c>
      <c r="Y21" s="13">
        <v>0</v>
      </c>
      <c r="Z21" s="13">
        <v>0</v>
      </c>
      <c r="AA21" s="13">
        <v>-3</v>
      </c>
      <c r="AB21" s="13">
        <v>0</v>
      </c>
      <c r="AC21" s="13">
        <v>0</v>
      </c>
      <c r="AD21" s="13">
        <v>1</v>
      </c>
      <c r="AE21" s="13">
        <v>4</v>
      </c>
      <c r="AF21" s="15">
        <f t="shared" si="2"/>
        <v>0.2</v>
      </c>
      <c r="AG21" s="1"/>
      <c r="AH21" s="1"/>
      <c r="AI21" s="51">
        <v>6.4833333333000001</v>
      </c>
      <c r="AJ21" s="51">
        <v>0</v>
      </c>
      <c r="AK21" s="51">
        <v>8.3333333300000006E-2</v>
      </c>
      <c r="AL21" s="51">
        <v>6.5666666666999998</v>
      </c>
      <c r="AM21" s="1"/>
      <c r="AN21" s="1"/>
      <c r="AO21" s="23" t="str">
        <f t="shared" si="3"/>
        <v xml:space="preserve"> </v>
      </c>
      <c r="AP21" s="1"/>
    </row>
    <row r="22" spans="1:42" x14ac:dyDescent="0.2">
      <c r="A22" s="13" t="s">
        <v>253</v>
      </c>
      <c r="B22" s="13" t="s">
        <v>252</v>
      </c>
      <c r="C22" s="1" t="s">
        <v>145</v>
      </c>
      <c r="D22" s="13" t="s">
        <v>154</v>
      </c>
      <c r="E22" s="13">
        <v>40</v>
      </c>
      <c r="F22" s="13">
        <v>10</v>
      </c>
      <c r="G22" s="13">
        <v>7</v>
      </c>
      <c r="H22" s="13">
        <v>-4</v>
      </c>
      <c r="I22" s="13">
        <v>10</v>
      </c>
      <c r="J22" s="13">
        <v>5</v>
      </c>
      <c r="K22" s="13">
        <v>4</v>
      </c>
      <c r="L22" s="13">
        <v>3</v>
      </c>
      <c r="M22" s="15">
        <f t="shared" si="0"/>
        <v>0.5714285714285714</v>
      </c>
      <c r="N22" s="1"/>
      <c r="O22" s="1"/>
      <c r="P22" s="26">
        <v>13.666666666699999</v>
      </c>
      <c r="Q22" s="26">
        <v>2.2999999999999998</v>
      </c>
      <c r="R22" s="26">
        <v>0.85</v>
      </c>
      <c r="S22" s="26">
        <v>16.816666666700002</v>
      </c>
      <c r="T22" s="13">
        <v>3</v>
      </c>
      <c r="U22" s="13">
        <v>1</v>
      </c>
      <c r="V22" s="23">
        <f t="shared" si="1"/>
        <v>0.33333333333333331</v>
      </c>
      <c r="W22" s="13">
        <v>0</v>
      </c>
      <c r="X22" s="13">
        <v>38</v>
      </c>
      <c r="Y22" s="13">
        <v>12</v>
      </c>
      <c r="Z22" s="13">
        <v>11</v>
      </c>
      <c r="AA22" s="13">
        <v>2</v>
      </c>
      <c r="AB22" s="13">
        <v>12</v>
      </c>
      <c r="AC22" s="13">
        <v>6</v>
      </c>
      <c r="AD22" s="13">
        <v>0</v>
      </c>
      <c r="AE22" s="13">
        <v>2</v>
      </c>
      <c r="AF22" s="15">
        <f t="shared" si="2"/>
        <v>0</v>
      </c>
      <c r="AG22" s="1"/>
      <c r="AH22" s="1"/>
      <c r="AI22" s="51">
        <v>13.733333333299999</v>
      </c>
      <c r="AJ22" s="51">
        <v>2.2999999999999998</v>
      </c>
      <c r="AK22" s="51">
        <v>1.1000000000000001</v>
      </c>
      <c r="AL22" s="51">
        <v>17.149999999999999</v>
      </c>
      <c r="AM22" s="13">
        <v>4</v>
      </c>
      <c r="AN22" s="13">
        <v>1</v>
      </c>
      <c r="AO22" s="23">
        <f t="shared" si="3"/>
        <v>0.25</v>
      </c>
      <c r="AP22" s="13">
        <v>1</v>
      </c>
    </row>
    <row r="23" spans="1:42" x14ac:dyDescent="0.2">
      <c r="A23" s="13" t="s">
        <v>259</v>
      </c>
      <c r="B23" s="13" t="s">
        <v>258</v>
      </c>
      <c r="C23" s="1" t="s">
        <v>136</v>
      </c>
      <c r="D23" s="13" t="s">
        <v>173</v>
      </c>
      <c r="E23" s="13">
        <v>14</v>
      </c>
      <c r="F23" s="13">
        <v>0</v>
      </c>
      <c r="G23" s="13">
        <v>1</v>
      </c>
      <c r="H23" s="13">
        <v>1</v>
      </c>
      <c r="I23" s="13">
        <v>32</v>
      </c>
      <c r="J23" s="13">
        <v>10</v>
      </c>
      <c r="K23" s="1"/>
      <c r="L23" s="1"/>
      <c r="M23" s="15">
        <f t="shared" si="0"/>
        <v>0</v>
      </c>
      <c r="N23" s="1"/>
      <c r="O23" s="1"/>
      <c r="P23" s="26">
        <v>13.6166666667</v>
      </c>
      <c r="Q23" s="26">
        <v>0</v>
      </c>
      <c r="R23" s="26">
        <v>0.61666666670000003</v>
      </c>
      <c r="S23" s="26">
        <v>14.25</v>
      </c>
      <c r="T23" s="13">
        <v>0</v>
      </c>
      <c r="U23" s="13">
        <v>0</v>
      </c>
      <c r="V23" s="23" t="str">
        <f t="shared" si="1"/>
        <v xml:space="preserve"> </v>
      </c>
      <c r="W23" s="13">
        <v>0</v>
      </c>
      <c r="X23" s="13">
        <v>17</v>
      </c>
      <c r="Y23" s="13">
        <v>0</v>
      </c>
      <c r="Z23" s="13">
        <v>0</v>
      </c>
      <c r="AA23" s="13">
        <v>-4</v>
      </c>
      <c r="AB23" s="13">
        <v>34</v>
      </c>
      <c r="AC23" s="13">
        <v>10</v>
      </c>
      <c r="AD23" s="1"/>
      <c r="AE23" s="1"/>
      <c r="AF23" s="15">
        <f t="shared" si="2"/>
        <v>0</v>
      </c>
      <c r="AG23" s="1"/>
      <c r="AH23" s="1"/>
      <c r="AI23" s="51">
        <v>13.516666666700001</v>
      </c>
      <c r="AJ23" s="51">
        <v>0.05</v>
      </c>
      <c r="AK23" s="51">
        <v>0.73333333330000006</v>
      </c>
      <c r="AL23" s="51">
        <v>14.333333333300001</v>
      </c>
      <c r="AM23" s="13">
        <v>1</v>
      </c>
      <c r="AN23" s="13">
        <v>0</v>
      </c>
      <c r="AO23" s="23">
        <f t="shared" si="3"/>
        <v>0</v>
      </c>
      <c r="AP23" s="13">
        <v>0</v>
      </c>
    </row>
    <row r="24" spans="1:42" x14ac:dyDescent="0.2">
      <c r="A24" s="13" t="s">
        <v>263</v>
      </c>
      <c r="B24" s="13" t="s">
        <v>262</v>
      </c>
      <c r="C24" s="1" t="s">
        <v>264</v>
      </c>
      <c r="D24" s="13" t="s">
        <v>137</v>
      </c>
      <c r="E24" s="13">
        <v>39</v>
      </c>
      <c r="F24" s="13">
        <v>11</v>
      </c>
      <c r="G24" s="13">
        <v>18</v>
      </c>
      <c r="H24" s="13">
        <v>6</v>
      </c>
      <c r="I24" s="13">
        <v>51</v>
      </c>
      <c r="J24" s="13">
        <v>20</v>
      </c>
      <c r="K24" s="13">
        <v>290</v>
      </c>
      <c r="L24" s="13">
        <v>234</v>
      </c>
      <c r="M24" s="15">
        <f t="shared" si="0"/>
        <v>0.55343511450381677</v>
      </c>
      <c r="N24" s="13">
        <v>15</v>
      </c>
      <c r="O24" s="13">
        <v>9</v>
      </c>
      <c r="P24" s="26">
        <v>14.4</v>
      </c>
      <c r="Q24" s="26">
        <v>2.5333333332999999</v>
      </c>
      <c r="R24" s="26">
        <v>1.6833333333</v>
      </c>
      <c r="S24" s="26">
        <v>18.616666666699999</v>
      </c>
      <c r="T24" s="1"/>
      <c r="U24" s="1"/>
      <c r="V24" s="23" t="str">
        <f t="shared" si="1"/>
        <v xml:space="preserve"> </v>
      </c>
      <c r="W24" s="1"/>
      <c r="X24" s="13">
        <v>41</v>
      </c>
      <c r="Y24" s="13">
        <v>15</v>
      </c>
      <c r="Z24" s="13">
        <v>14</v>
      </c>
      <c r="AA24" s="13">
        <v>1</v>
      </c>
      <c r="AB24" s="13">
        <v>53</v>
      </c>
      <c r="AC24" s="13">
        <v>17</v>
      </c>
      <c r="AD24" s="13">
        <v>327</v>
      </c>
      <c r="AE24" s="13">
        <v>279</v>
      </c>
      <c r="AF24" s="15">
        <f t="shared" si="2"/>
        <v>0.53960396039603964</v>
      </c>
      <c r="AG24" s="13">
        <v>25</v>
      </c>
      <c r="AH24" s="13">
        <v>9</v>
      </c>
      <c r="AI24" s="51">
        <v>14.4</v>
      </c>
      <c r="AJ24" s="51">
        <v>2.2999999999999998</v>
      </c>
      <c r="AK24" s="51">
        <v>1.9333333333</v>
      </c>
      <c r="AL24" s="51">
        <v>18.649999999999999</v>
      </c>
      <c r="AM24" s="1"/>
      <c r="AN24" s="1"/>
      <c r="AO24" s="23" t="str">
        <f t="shared" si="3"/>
        <v xml:space="preserve"> </v>
      </c>
      <c r="AP24" s="1"/>
    </row>
    <row r="25" spans="1:42" x14ac:dyDescent="0.2">
      <c r="A25" s="13" t="s">
        <v>269</v>
      </c>
      <c r="B25" s="13" t="s">
        <v>268</v>
      </c>
      <c r="C25" s="1" t="s">
        <v>270</v>
      </c>
      <c r="D25" s="13" t="s">
        <v>146</v>
      </c>
      <c r="E25" s="13">
        <v>25</v>
      </c>
      <c r="F25" s="13">
        <v>3</v>
      </c>
      <c r="G25" s="13">
        <v>7</v>
      </c>
      <c r="H25" s="13">
        <v>-3</v>
      </c>
      <c r="I25" s="13">
        <v>6</v>
      </c>
      <c r="J25" s="13">
        <v>3</v>
      </c>
      <c r="K25" s="13">
        <v>202</v>
      </c>
      <c r="L25" s="13">
        <v>194</v>
      </c>
      <c r="M25" s="15">
        <f t="shared" si="0"/>
        <v>0.51010101010101006</v>
      </c>
      <c r="N25" s="13">
        <v>13</v>
      </c>
      <c r="O25" s="13">
        <v>3</v>
      </c>
      <c r="P25" s="26">
        <v>14.4666666667</v>
      </c>
      <c r="Q25" s="26">
        <v>1.8333333333000001</v>
      </c>
      <c r="R25" s="26">
        <v>1.1333333333</v>
      </c>
      <c r="S25" s="26">
        <v>17.433333333299998</v>
      </c>
      <c r="T25" s="1"/>
      <c r="U25" s="1"/>
      <c r="V25" s="23" t="str">
        <f t="shared" si="1"/>
        <v xml:space="preserve"> </v>
      </c>
      <c r="W25" s="1"/>
      <c r="X25" s="13">
        <v>27</v>
      </c>
      <c r="Y25" s="13">
        <v>7</v>
      </c>
      <c r="Z25" s="13">
        <v>10</v>
      </c>
      <c r="AA25" s="13">
        <v>7</v>
      </c>
      <c r="AB25" s="13">
        <v>8</v>
      </c>
      <c r="AC25" s="13">
        <v>4</v>
      </c>
      <c r="AD25" s="13">
        <v>221</v>
      </c>
      <c r="AE25" s="13">
        <v>258</v>
      </c>
      <c r="AF25" s="15">
        <f t="shared" si="2"/>
        <v>0.4613778705636743</v>
      </c>
      <c r="AG25" s="13">
        <v>10</v>
      </c>
      <c r="AH25" s="13">
        <v>4</v>
      </c>
      <c r="AI25" s="51">
        <v>14.733333333299999</v>
      </c>
      <c r="AJ25" s="51">
        <v>1.5333333332999999</v>
      </c>
      <c r="AK25" s="51">
        <v>1.7333333333000001</v>
      </c>
      <c r="AL25" s="51">
        <v>18.016666666700001</v>
      </c>
      <c r="AM25" s="1"/>
      <c r="AN25" s="1"/>
      <c r="AO25" s="23" t="str">
        <f t="shared" si="3"/>
        <v xml:space="preserve"> </v>
      </c>
      <c r="AP25" s="1"/>
    </row>
    <row r="26" spans="1:42" x14ac:dyDescent="0.2">
      <c r="A26" s="13" t="s">
        <v>275</v>
      </c>
      <c r="B26" s="13" t="s">
        <v>274</v>
      </c>
      <c r="C26" s="1" t="s">
        <v>190</v>
      </c>
      <c r="D26" s="13" t="s">
        <v>146</v>
      </c>
      <c r="E26" s="13">
        <v>41</v>
      </c>
      <c r="F26" s="13">
        <v>11</v>
      </c>
      <c r="G26" s="13">
        <v>30</v>
      </c>
      <c r="H26" s="13">
        <v>2</v>
      </c>
      <c r="I26" s="13">
        <v>14</v>
      </c>
      <c r="J26" s="13">
        <v>7</v>
      </c>
      <c r="K26" s="13">
        <v>461</v>
      </c>
      <c r="L26" s="13">
        <v>338</v>
      </c>
      <c r="M26" s="15">
        <f t="shared" si="0"/>
        <v>0.57697121401752194</v>
      </c>
      <c r="N26" s="13">
        <v>19</v>
      </c>
      <c r="O26" s="13">
        <v>9</v>
      </c>
      <c r="P26" s="26">
        <v>16.266666666700001</v>
      </c>
      <c r="Q26" s="26">
        <v>3.2166666667000001</v>
      </c>
      <c r="R26" s="26">
        <v>0.9</v>
      </c>
      <c r="S26" s="26">
        <v>20.383333333300001</v>
      </c>
      <c r="T26" s="13">
        <v>6</v>
      </c>
      <c r="U26" s="13">
        <v>3</v>
      </c>
      <c r="V26" s="23">
        <f t="shared" si="1"/>
        <v>0.5</v>
      </c>
      <c r="W26" s="13">
        <v>2</v>
      </c>
      <c r="X26" s="13">
        <v>41</v>
      </c>
      <c r="Y26" s="13">
        <v>7</v>
      </c>
      <c r="Z26" s="13">
        <v>30</v>
      </c>
      <c r="AA26" s="13">
        <v>3</v>
      </c>
      <c r="AB26" s="13">
        <v>26</v>
      </c>
      <c r="AC26" s="13">
        <v>12</v>
      </c>
      <c r="AD26" s="13">
        <v>401</v>
      </c>
      <c r="AE26" s="13">
        <v>409</v>
      </c>
      <c r="AF26" s="15">
        <f t="shared" si="2"/>
        <v>0.49506172839506174</v>
      </c>
      <c r="AG26" s="13">
        <v>35</v>
      </c>
      <c r="AH26" s="13">
        <v>15</v>
      </c>
      <c r="AI26" s="51">
        <v>16.649999999999999</v>
      </c>
      <c r="AJ26" s="51">
        <v>2.9666666667000001</v>
      </c>
      <c r="AK26" s="51">
        <v>1.0166666666999999</v>
      </c>
      <c r="AL26" s="51">
        <v>20.65</v>
      </c>
      <c r="AM26" s="13">
        <v>4</v>
      </c>
      <c r="AN26" s="13">
        <v>0</v>
      </c>
      <c r="AO26" s="23">
        <f t="shared" si="3"/>
        <v>0</v>
      </c>
      <c r="AP26" s="13">
        <v>0</v>
      </c>
    </row>
    <row r="27" spans="1:42" x14ac:dyDescent="0.2">
      <c r="A27" s="13" t="s">
        <v>278</v>
      </c>
      <c r="B27" s="13" t="s">
        <v>212</v>
      </c>
      <c r="C27" s="1" t="s">
        <v>409</v>
      </c>
      <c r="D27" s="13" t="s">
        <v>129</v>
      </c>
      <c r="E27" s="13">
        <v>10</v>
      </c>
      <c r="F27" s="13">
        <v>2</v>
      </c>
      <c r="G27" s="13">
        <v>4</v>
      </c>
      <c r="H27" s="13">
        <v>2</v>
      </c>
      <c r="I27" s="13">
        <v>4</v>
      </c>
      <c r="J27" s="13">
        <v>2</v>
      </c>
      <c r="K27" s="13">
        <v>0</v>
      </c>
      <c r="L27" s="13">
        <v>0</v>
      </c>
      <c r="M27" s="15">
        <f t="shared" si="0"/>
        <v>0</v>
      </c>
      <c r="N27" s="1"/>
      <c r="O27" s="1"/>
      <c r="P27" s="26">
        <v>9.5166666667000008</v>
      </c>
      <c r="Q27" s="26">
        <v>0.45</v>
      </c>
      <c r="R27" s="26">
        <v>0</v>
      </c>
      <c r="S27" s="26">
        <v>9.9833333332999992</v>
      </c>
      <c r="T27" s="1"/>
      <c r="U27" s="1"/>
      <c r="V27" s="23" t="str">
        <f t="shared" si="1"/>
        <v xml:space="preserve"> </v>
      </c>
      <c r="W27" s="1"/>
      <c r="X27" s="13">
        <v>8</v>
      </c>
      <c r="Y27" s="13">
        <v>0</v>
      </c>
      <c r="Z27" s="13">
        <v>0</v>
      </c>
      <c r="AA27" s="13">
        <v>-5</v>
      </c>
      <c r="AB27" s="13">
        <v>6</v>
      </c>
      <c r="AC27" s="13">
        <v>3</v>
      </c>
      <c r="AD27" s="13">
        <v>0</v>
      </c>
      <c r="AE27" s="13">
        <v>0</v>
      </c>
      <c r="AF27" s="15">
        <f t="shared" si="2"/>
        <v>0</v>
      </c>
      <c r="AG27" s="1"/>
      <c r="AH27" s="1"/>
      <c r="AI27" s="51">
        <v>9.2833333332999999</v>
      </c>
      <c r="AJ27" s="51">
        <v>0</v>
      </c>
      <c r="AK27" s="51">
        <v>0</v>
      </c>
      <c r="AL27" s="51">
        <v>9.2833333332999999</v>
      </c>
      <c r="AM27" s="1"/>
      <c r="AN27" s="1"/>
      <c r="AO27" s="23" t="str">
        <f t="shared" si="3"/>
        <v xml:space="preserve"> </v>
      </c>
      <c r="AP27" s="1"/>
    </row>
    <row r="28" spans="1:42" x14ac:dyDescent="0.2">
      <c r="A28" s="13" t="s">
        <v>284</v>
      </c>
      <c r="B28" s="13" t="s">
        <v>283</v>
      </c>
      <c r="C28" s="1" t="s">
        <v>249</v>
      </c>
      <c r="D28" s="13" t="s">
        <v>146</v>
      </c>
      <c r="E28" s="13">
        <v>3</v>
      </c>
      <c r="F28" s="13">
        <v>1</v>
      </c>
      <c r="G28" s="13">
        <v>0</v>
      </c>
      <c r="H28" s="13">
        <v>2</v>
      </c>
      <c r="I28" s="13">
        <v>2</v>
      </c>
      <c r="J28" s="13">
        <v>1</v>
      </c>
      <c r="K28" s="13">
        <v>0</v>
      </c>
      <c r="L28" s="13">
        <v>0</v>
      </c>
      <c r="M28" s="15">
        <f t="shared" si="0"/>
        <v>0</v>
      </c>
      <c r="N28" s="1"/>
      <c r="O28" s="1"/>
      <c r="P28" s="26">
        <v>8.8166666666999998</v>
      </c>
      <c r="Q28" s="26">
        <v>0.25</v>
      </c>
      <c r="R28" s="26">
        <v>0</v>
      </c>
      <c r="S28" s="26">
        <v>9.0833333333000006</v>
      </c>
      <c r="T28" s="1"/>
      <c r="U28" s="1"/>
      <c r="V28" s="23" t="str">
        <f t="shared" si="1"/>
        <v xml:space="preserve"> </v>
      </c>
      <c r="W28" s="1"/>
      <c r="X28" s="13">
        <v>3</v>
      </c>
      <c r="Y28" s="13">
        <v>0</v>
      </c>
      <c r="Z28" s="13">
        <v>0</v>
      </c>
      <c r="AA28" s="13">
        <v>-1</v>
      </c>
      <c r="AB28" s="13">
        <v>0</v>
      </c>
      <c r="AC28" s="13">
        <v>0</v>
      </c>
      <c r="AD28" s="13">
        <v>0</v>
      </c>
      <c r="AE28" s="13">
        <v>0</v>
      </c>
      <c r="AF28" s="15">
        <f t="shared" si="2"/>
        <v>0</v>
      </c>
      <c r="AG28" s="1"/>
      <c r="AH28" s="1"/>
      <c r="AI28" s="51">
        <v>8.9833333332999992</v>
      </c>
      <c r="AJ28" s="51">
        <v>0</v>
      </c>
      <c r="AK28" s="51">
        <v>0</v>
      </c>
      <c r="AL28" s="51">
        <v>8.9833333332999992</v>
      </c>
      <c r="AM28" s="1"/>
      <c r="AN28" s="1"/>
      <c r="AO28" s="23" t="str">
        <f t="shared" si="3"/>
        <v xml:space="preserve"> </v>
      </c>
      <c r="AP28" s="1"/>
    </row>
    <row r="29" spans="1:42" x14ac:dyDescent="0.2">
      <c r="A29" s="13" t="s">
        <v>284</v>
      </c>
      <c r="B29" s="13" t="s">
        <v>193</v>
      </c>
      <c r="C29" s="1" t="s">
        <v>287</v>
      </c>
      <c r="D29" s="13" t="s">
        <v>207</v>
      </c>
      <c r="E29" s="13">
        <v>37</v>
      </c>
      <c r="F29" s="13">
        <v>9</v>
      </c>
      <c r="G29" s="13">
        <v>12</v>
      </c>
      <c r="H29" s="13">
        <v>-4</v>
      </c>
      <c r="I29" s="13">
        <v>8</v>
      </c>
      <c r="J29" s="13">
        <v>4</v>
      </c>
      <c r="K29" s="13">
        <v>13</v>
      </c>
      <c r="L29" s="13">
        <v>19</v>
      </c>
      <c r="M29" s="15">
        <f t="shared" si="0"/>
        <v>0.40625</v>
      </c>
      <c r="N29" s="13">
        <v>1</v>
      </c>
      <c r="O29" s="13">
        <v>0</v>
      </c>
      <c r="P29" s="26">
        <v>15</v>
      </c>
      <c r="Q29" s="26">
        <v>1.7333333333000001</v>
      </c>
      <c r="R29" s="26">
        <v>0.15</v>
      </c>
      <c r="S29" s="26">
        <v>16.899999999999999</v>
      </c>
      <c r="T29" s="13">
        <v>1</v>
      </c>
      <c r="U29" s="13">
        <v>1</v>
      </c>
      <c r="V29" s="23">
        <f t="shared" si="1"/>
        <v>1</v>
      </c>
      <c r="W29" s="13">
        <v>1</v>
      </c>
      <c r="X29" s="13">
        <v>33</v>
      </c>
      <c r="Y29" s="13">
        <v>6</v>
      </c>
      <c r="Z29" s="13">
        <v>14</v>
      </c>
      <c r="AA29" s="13">
        <v>7</v>
      </c>
      <c r="AB29" s="13">
        <v>4</v>
      </c>
      <c r="AC29" s="13">
        <v>2</v>
      </c>
      <c r="AD29" s="13">
        <v>17</v>
      </c>
      <c r="AE29" s="13">
        <v>17</v>
      </c>
      <c r="AF29" s="15">
        <f t="shared" si="2"/>
        <v>0.5</v>
      </c>
      <c r="AG29" s="13">
        <v>0</v>
      </c>
      <c r="AH29" s="13">
        <v>0</v>
      </c>
      <c r="AI29" s="51">
        <v>14.916666666699999</v>
      </c>
      <c r="AJ29" s="51">
        <v>1.5333333332999999</v>
      </c>
      <c r="AK29" s="51">
        <v>0.15</v>
      </c>
      <c r="AL29" s="51">
        <v>16.633333333300001</v>
      </c>
      <c r="AM29" s="13">
        <v>2</v>
      </c>
      <c r="AN29" s="13">
        <v>0</v>
      </c>
      <c r="AO29" s="23">
        <f t="shared" si="3"/>
        <v>0</v>
      </c>
      <c r="AP29" s="13">
        <v>0</v>
      </c>
    </row>
    <row r="30" spans="1:42" x14ac:dyDescent="0.2">
      <c r="A30" s="13" t="s">
        <v>291</v>
      </c>
      <c r="B30" s="13" t="s">
        <v>258</v>
      </c>
      <c r="C30" s="1" t="s">
        <v>292</v>
      </c>
      <c r="D30" s="13" t="s">
        <v>173</v>
      </c>
      <c r="E30" s="13">
        <v>7</v>
      </c>
      <c r="F30" s="13">
        <v>0</v>
      </c>
      <c r="G30" s="13">
        <v>0</v>
      </c>
      <c r="H30" s="13">
        <v>-3</v>
      </c>
      <c r="I30" s="13">
        <v>14</v>
      </c>
      <c r="J30" s="13">
        <v>4</v>
      </c>
      <c r="K30" s="1"/>
      <c r="L30" s="1"/>
      <c r="M30" s="15">
        <f t="shared" si="0"/>
        <v>0</v>
      </c>
      <c r="N30" s="1"/>
      <c r="O30" s="1"/>
      <c r="P30" s="26">
        <v>10.2166666667</v>
      </c>
      <c r="Q30" s="26">
        <v>0</v>
      </c>
      <c r="R30" s="26">
        <v>0.83333333330000003</v>
      </c>
      <c r="S30" s="26">
        <v>11.05</v>
      </c>
      <c r="T30" s="1"/>
      <c r="U30" s="1"/>
      <c r="V30" s="23" t="str">
        <f t="shared" si="1"/>
        <v xml:space="preserve"> </v>
      </c>
      <c r="W30" s="1"/>
      <c r="X30" s="13">
        <v>7</v>
      </c>
      <c r="Y30" s="13">
        <v>0</v>
      </c>
      <c r="Z30" s="13">
        <v>1</v>
      </c>
      <c r="AA30" s="13">
        <v>0</v>
      </c>
      <c r="AB30" s="13">
        <v>12</v>
      </c>
      <c r="AC30" s="13">
        <v>6</v>
      </c>
      <c r="AD30" s="1"/>
      <c r="AE30" s="1"/>
      <c r="AF30" s="15">
        <f t="shared" si="2"/>
        <v>0</v>
      </c>
      <c r="AG30" s="1"/>
      <c r="AH30" s="1"/>
      <c r="AI30" s="51">
        <v>12.35</v>
      </c>
      <c r="AJ30" s="51">
        <v>6.6666666700000002E-2</v>
      </c>
      <c r="AK30" s="51">
        <v>0.61666666670000003</v>
      </c>
      <c r="AL30" s="51">
        <v>13.0333333333</v>
      </c>
      <c r="AM30" s="1"/>
      <c r="AN30" s="1"/>
      <c r="AO30" s="23" t="str">
        <f t="shared" si="3"/>
        <v xml:space="preserve"> </v>
      </c>
      <c r="AP30" s="1"/>
    </row>
    <row r="31" spans="1:42" x14ac:dyDescent="0.2">
      <c r="A31" s="13" t="s">
        <v>297</v>
      </c>
      <c r="B31" s="13" t="s">
        <v>183</v>
      </c>
      <c r="C31" s="1" t="s">
        <v>219</v>
      </c>
      <c r="D31" s="13" t="s">
        <v>173</v>
      </c>
      <c r="E31" s="13">
        <v>24</v>
      </c>
      <c r="F31" s="13">
        <v>1</v>
      </c>
      <c r="G31" s="13">
        <v>1</v>
      </c>
      <c r="H31" s="13">
        <v>-6</v>
      </c>
      <c r="I31" s="13">
        <v>8</v>
      </c>
      <c r="J31" s="13">
        <v>4</v>
      </c>
      <c r="K31" s="1"/>
      <c r="L31" s="1"/>
      <c r="M31" s="15">
        <f t="shared" si="0"/>
        <v>0</v>
      </c>
      <c r="N31" s="1"/>
      <c r="O31" s="1"/>
      <c r="P31" s="26">
        <v>16.116666666699999</v>
      </c>
      <c r="Q31" s="26">
        <v>1.6666666699999999E-2</v>
      </c>
      <c r="R31" s="26">
        <v>0.63333333329999997</v>
      </c>
      <c r="S31" s="26">
        <v>16.7833333333</v>
      </c>
      <c r="T31" s="1"/>
      <c r="U31" s="1"/>
      <c r="V31" s="23" t="str">
        <f t="shared" si="1"/>
        <v xml:space="preserve"> </v>
      </c>
      <c r="W31" s="1"/>
      <c r="X31" s="13">
        <v>28</v>
      </c>
      <c r="Y31" s="13">
        <v>0</v>
      </c>
      <c r="Z31" s="13">
        <v>5</v>
      </c>
      <c r="AA31" s="13">
        <v>2</v>
      </c>
      <c r="AB31" s="13">
        <v>8</v>
      </c>
      <c r="AC31" s="13">
        <v>4</v>
      </c>
      <c r="AD31" s="1"/>
      <c r="AE31" s="1"/>
      <c r="AF31" s="15">
        <f t="shared" si="2"/>
        <v>0</v>
      </c>
      <c r="AG31" s="1"/>
      <c r="AH31" s="1"/>
      <c r="AI31" s="51">
        <v>15.7166666667</v>
      </c>
      <c r="AJ31" s="51">
        <v>0.1</v>
      </c>
      <c r="AK31" s="51">
        <v>0.95</v>
      </c>
      <c r="AL31" s="51">
        <v>16.766666666700001</v>
      </c>
      <c r="AM31" s="1"/>
      <c r="AN31" s="1"/>
      <c r="AO31" s="23" t="str">
        <f t="shared" si="3"/>
        <v xml:space="preserve"> </v>
      </c>
      <c r="AP31" s="1"/>
    </row>
    <row r="32" spans="1:42" x14ac:dyDescent="0.2">
      <c r="A32" s="13" t="s">
        <v>301</v>
      </c>
      <c r="B32" s="13" t="s">
        <v>300</v>
      </c>
      <c r="C32" s="1" t="s">
        <v>302</v>
      </c>
      <c r="D32" s="13" t="s">
        <v>146</v>
      </c>
      <c r="E32" s="13">
        <v>38</v>
      </c>
      <c r="F32" s="13">
        <v>10</v>
      </c>
      <c r="G32" s="13">
        <v>14</v>
      </c>
      <c r="H32" s="13">
        <v>-5</v>
      </c>
      <c r="I32" s="13">
        <v>8</v>
      </c>
      <c r="J32" s="13">
        <v>4</v>
      </c>
      <c r="K32" s="13">
        <v>262</v>
      </c>
      <c r="L32" s="13">
        <v>299</v>
      </c>
      <c r="M32" s="15">
        <f t="shared" si="0"/>
        <v>0.46702317290552586</v>
      </c>
      <c r="N32" s="13">
        <v>22</v>
      </c>
      <c r="O32" s="13">
        <v>12</v>
      </c>
      <c r="P32" s="26">
        <v>14.733333333299999</v>
      </c>
      <c r="Q32" s="26">
        <v>2.4</v>
      </c>
      <c r="R32" s="26">
        <v>0.51666666670000005</v>
      </c>
      <c r="S32" s="26">
        <v>17.666666666699999</v>
      </c>
      <c r="T32" s="13">
        <v>3</v>
      </c>
      <c r="U32" s="13">
        <v>1</v>
      </c>
      <c r="V32" s="23">
        <f t="shared" si="1"/>
        <v>0.33333333333333331</v>
      </c>
      <c r="W32" s="13">
        <v>1</v>
      </c>
      <c r="X32" s="13">
        <v>33</v>
      </c>
      <c r="Y32" s="13">
        <v>6</v>
      </c>
      <c r="Z32" s="13">
        <v>6</v>
      </c>
      <c r="AA32" s="13">
        <v>1</v>
      </c>
      <c r="AB32" s="13">
        <v>8</v>
      </c>
      <c r="AC32" s="13">
        <v>4</v>
      </c>
      <c r="AD32" s="13">
        <v>200</v>
      </c>
      <c r="AE32" s="13">
        <v>241</v>
      </c>
      <c r="AF32" s="15">
        <f t="shared" si="2"/>
        <v>0.45351473922902497</v>
      </c>
      <c r="AG32" s="13">
        <v>17</v>
      </c>
      <c r="AH32" s="13">
        <v>13</v>
      </c>
      <c r="AI32" s="51">
        <v>14.8</v>
      </c>
      <c r="AJ32" s="51">
        <v>2.0833333333000001</v>
      </c>
      <c r="AK32" s="51">
        <v>0.38333333330000002</v>
      </c>
      <c r="AL32" s="51">
        <v>17.2833333333</v>
      </c>
      <c r="AM32" s="13">
        <v>1</v>
      </c>
      <c r="AN32" s="13">
        <v>0</v>
      </c>
      <c r="AO32" s="23">
        <f t="shared" si="3"/>
        <v>0</v>
      </c>
      <c r="AP32" s="13">
        <v>0</v>
      </c>
    </row>
    <row r="33" spans="1:42" x14ac:dyDescent="0.2">
      <c r="A33" s="13" t="s">
        <v>307</v>
      </c>
      <c r="B33" s="13" t="s">
        <v>306</v>
      </c>
      <c r="C33" s="1" t="s">
        <v>162</v>
      </c>
      <c r="D33" s="13" t="s">
        <v>173</v>
      </c>
      <c r="E33" s="13">
        <v>40</v>
      </c>
      <c r="F33" s="13">
        <v>6</v>
      </c>
      <c r="G33" s="13">
        <v>18</v>
      </c>
      <c r="H33" s="13">
        <v>4</v>
      </c>
      <c r="I33" s="13">
        <v>16</v>
      </c>
      <c r="J33" s="13">
        <v>8</v>
      </c>
      <c r="K33" s="1"/>
      <c r="L33" s="1"/>
      <c r="M33" s="15">
        <f t="shared" si="0"/>
        <v>0</v>
      </c>
      <c r="N33" s="1"/>
      <c r="O33" s="1"/>
      <c r="P33" s="26">
        <v>17.9666666667</v>
      </c>
      <c r="Q33" s="26">
        <v>3.0333333332999999</v>
      </c>
      <c r="R33" s="26">
        <v>0.2666666667</v>
      </c>
      <c r="S33" s="26">
        <v>21.3</v>
      </c>
      <c r="T33" s="13">
        <v>0</v>
      </c>
      <c r="U33" s="13">
        <v>0</v>
      </c>
      <c r="V33" s="23" t="str">
        <f t="shared" si="1"/>
        <v xml:space="preserve"> </v>
      </c>
      <c r="W33" s="13">
        <v>0</v>
      </c>
      <c r="X33" s="13">
        <v>40</v>
      </c>
      <c r="Y33" s="13">
        <v>6</v>
      </c>
      <c r="Z33" s="13">
        <v>23</v>
      </c>
      <c r="AA33" s="13">
        <v>1</v>
      </c>
      <c r="AB33" s="13">
        <v>10</v>
      </c>
      <c r="AC33" s="13">
        <v>5</v>
      </c>
      <c r="AD33" s="1"/>
      <c r="AE33" s="1"/>
      <c r="AF33" s="15">
        <f t="shared" si="2"/>
        <v>0</v>
      </c>
      <c r="AG33" s="1"/>
      <c r="AH33" s="1"/>
      <c r="AI33" s="51">
        <v>18.399999999999999</v>
      </c>
      <c r="AJ33" s="51">
        <v>2.8833333333</v>
      </c>
      <c r="AK33" s="51">
        <v>0.1333333333</v>
      </c>
      <c r="AL33" s="51">
        <v>21.416666666699999</v>
      </c>
      <c r="AM33" s="13">
        <v>2</v>
      </c>
      <c r="AN33" s="13">
        <v>0</v>
      </c>
      <c r="AO33" s="23">
        <f t="shared" si="3"/>
        <v>0</v>
      </c>
      <c r="AP33" s="13">
        <v>0</v>
      </c>
    </row>
    <row r="34" spans="1:42" x14ac:dyDescent="0.2">
      <c r="A34" s="13" t="s">
        <v>313</v>
      </c>
      <c r="B34" s="13" t="s">
        <v>312</v>
      </c>
      <c r="C34" s="1" t="s">
        <v>314</v>
      </c>
      <c r="D34" s="13" t="s">
        <v>173</v>
      </c>
      <c r="E34" s="13">
        <v>24</v>
      </c>
      <c r="F34" s="13">
        <v>0</v>
      </c>
      <c r="G34" s="13">
        <v>2</v>
      </c>
      <c r="H34" s="13">
        <v>3</v>
      </c>
      <c r="I34" s="13">
        <v>33</v>
      </c>
      <c r="J34" s="13">
        <v>8</v>
      </c>
      <c r="K34" s="1"/>
      <c r="L34" s="1"/>
      <c r="M34" s="15">
        <f t="shared" si="0"/>
        <v>0</v>
      </c>
      <c r="N34" s="1"/>
      <c r="O34" s="1"/>
      <c r="P34" s="26">
        <v>15.583333333300001</v>
      </c>
      <c r="Q34" s="26">
        <v>0.05</v>
      </c>
      <c r="R34" s="26">
        <v>1.0333333333000001</v>
      </c>
      <c r="S34" s="26">
        <v>16.7</v>
      </c>
      <c r="T34" s="1"/>
      <c r="U34" s="1"/>
      <c r="V34" s="23" t="str">
        <f t="shared" si="1"/>
        <v xml:space="preserve"> </v>
      </c>
      <c r="W34" s="1"/>
      <c r="X34" s="13">
        <v>23</v>
      </c>
      <c r="Y34" s="13">
        <v>0</v>
      </c>
      <c r="Z34" s="13">
        <v>2</v>
      </c>
      <c r="AA34" s="13">
        <v>-9</v>
      </c>
      <c r="AB34" s="13">
        <v>4</v>
      </c>
      <c r="AC34" s="13">
        <v>2</v>
      </c>
      <c r="AD34" s="1"/>
      <c r="AE34" s="1"/>
      <c r="AF34" s="15">
        <f t="shared" si="2"/>
        <v>0</v>
      </c>
      <c r="AG34" s="1"/>
      <c r="AH34" s="1"/>
      <c r="AI34" s="51">
        <v>15.9</v>
      </c>
      <c r="AJ34" s="51">
        <v>8.3333333300000006E-2</v>
      </c>
      <c r="AK34" s="51">
        <v>1.1833333333</v>
      </c>
      <c r="AL34" s="51">
        <v>17.183333333299998</v>
      </c>
      <c r="AM34" s="1"/>
      <c r="AN34" s="1"/>
      <c r="AO34" s="23" t="str">
        <f t="shared" si="3"/>
        <v xml:space="preserve"> </v>
      </c>
      <c r="AP34" s="1"/>
    </row>
    <row r="35" spans="1:42" x14ac:dyDescent="0.2">
      <c r="A35" s="13" t="s">
        <v>317</v>
      </c>
      <c r="B35" s="13" t="s">
        <v>316</v>
      </c>
      <c r="C35" s="1" t="s">
        <v>243</v>
      </c>
      <c r="D35" s="13" t="s">
        <v>173</v>
      </c>
      <c r="E35" s="13">
        <v>17</v>
      </c>
      <c r="F35" s="13">
        <v>0</v>
      </c>
      <c r="G35" s="13">
        <v>5</v>
      </c>
      <c r="H35" s="13">
        <v>5</v>
      </c>
      <c r="I35" s="13">
        <v>18</v>
      </c>
      <c r="J35" s="13">
        <v>6</v>
      </c>
      <c r="K35" s="1"/>
      <c r="L35" s="1"/>
      <c r="M35" s="15">
        <f t="shared" si="0"/>
        <v>0</v>
      </c>
      <c r="N35" s="1"/>
      <c r="O35" s="1"/>
      <c r="P35" s="26">
        <v>12.8833333333</v>
      </c>
      <c r="Q35" s="26">
        <v>0</v>
      </c>
      <c r="R35" s="26">
        <v>0.41666666670000002</v>
      </c>
      <c r="S35" s="26">
        <v>13.3</v>
      </c>
      <c r="T35" s="1"/>
      <c r="U35" s="1"/>
      <c r="V35" s="23" t="str">
        <f t="shared" si="1"/>
        <v xml:space="preserve"> </v>
      </c>
      <c r="W35" s="1"/>
      <c r="X35" s="13">
        <v>20</v>
      </c>
      <c r="Y35" s="13">
        <v>0</v>
      </c>
      <c r="Z35" s="13">
        <v>5</v>
      </c>
      <c r="AA35" s="13">
        <v>-4</v>
      </c>
      <c r="AB35" s="13">
        <v>8</v>
      </c>
      <c r="AC35" s="13">
        <v>4</v>
      </c>
      <c r="AD35" s="1"/>
      <c r="AE35" s="1"/>
      <c r="AF35" s="15">
        <f t="shared" si="2"/>
        <v>0</v>
      </c>
      <c r="AG35" s="1"/>
      <c r="AH35" s="1"/>
      <c r="AI35" s="51">
        <v>12.766666666700001</v>
      </c>
      <c r="AJ35" s="51">
        <v>1.6666666699999999E-2</v>
      </c>
      <c r="AK35" s="51">
        <v>0.73333333330000006</v>
      </c>
      <c r="AL35" s="51">
        <v>13.5333333333</v>
      </c>
      <c r="AM35" s="1"/>
      <c r="AN35" s="1"/>
      <c r="AO35" s="23" t="str">
        <f t="shared" si="3"/>
        <v xml:space="preserve"> </v>
      </c>
      <c r="AP35" s="1"/>
    </row>
    <row r="36" spans="1:42" x14ac:dyDescent="0.2">
      <c r="A36" s="13" t="s">
        <v>321</v>
      </c>
      <c r="B36" s="13" t="s">
        <v>320</v>
      </c>
      <c r="C36" s="1" t="s">
        <v>322</v>
      </c>
      <c r="D36" s="13" t="s">
        <v>154</v>
      </c>
      <c r="E36" s="13">
        <v>1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5">
        <f t="shared" si="0"/>
        <v>0</v>
      </c>
      <c r="N36" s="1"/>
      <c r="O36" s="1"/>
      <c r="P36" s="26">
        <v>13.6</v>
      </c>
      <c r="Q36" s="26">
        <v>0</v>
      </c>
      <c r="R36" s="26">
        <v>0</v>
      </c>
      <c r="S36" s="26">
        <v>13.6</v>
      </c>
      <c r="T36" s="1"/>
      <c r="U36" s="1"/>
      <c r="V36" s="23" t="str">
        <f t="shared" si="1"/>
        <v xml:space="preserve"> </v>
      </c>
      <c r="W36" s="1"/>
      <c r="X36" s="13">
        <v>2</v>
      </c>
      <c r="Y36" s="13">
        <v>0</v>
      </c>
      <c r="Z36" s="13">
        <v>0</v>
      </c>
      <c r="AA36" s="13">
        <v>-1</v>
      </c>
      <c r="AB36" s="13">
        <v>0</v>
      </c>
      <c r="AC36" s="13">
        <v>0</v>
      </c>
      <c r="AD36" s="13">
        <v>0</v>
      </c>
      <c r="AE36" s="13">
        <v>0</v>
      </c>
      <c r="AF36" s="15">
        <f t="shared" si="2"/>
        <v>0</v>
      </c>
      <c r="AG36" s="1"/>
      <c r="AH36" s="1"/>
      <c r="AI36" s="51">
        <v>12</v>
      </c>
      <c r="AJ36" s="51">
        <v>0</v>
      </c>
      <c r="AK36" s="51">
        <v>0</v>
      </c>
      <c r="AL36" s="51">
        <v>12</v>
      </c>
      <c r="AM36" s="1"/>
      <c r="AN36" s="1"/>
      <c r="AO36" s="23" t="str">
        <f t="shared" si="3"/>
        <v xml:space="preserve"> </v>
      </c>
      <c r="AP36" s="1"/>
    </row>
    <row r="37" spans="1:42" x14ac:dyDescent="0.2">
      <c r="A37" s="13" t="s">
        <v>327</v>
      </c>
      <c r="B37" s="13" t="s">
        <v>326</v>
      </c>
      <c r="C37" s="1" t="s">
        <v>190</v>
      </c>
      <c r="D37" s="13" t="s">
        <v>328</v>
      </c>
      <c r="E37" s="13">
        <v>29</v>
      </c>
      <c r="F37" s="13">
        <v>5</v>
      </c>
      <c r="G37" s="13">
        <v>2</v>
      </c>
      <c r="H37" s="13">
        <v>-4</v>
      </c>
      <c r="I37" s="13">
        <v>16</v>
      </c>
      <c r="J37" s="13">
        <v>8</v>
      </c>
      <c r="K37" s="13">
        <v>106</v>
      </c>
      <c r="L37" s="13">
        <v>77</v>
      </c>
      <c r="M37" s="15">
        <f t="shared" si="0"/>
        <v>0.57923497267759561</v>
      </c>
      <c r="N37" s="13">
        <v>2</v>
      </c>
      <c r="O37" s="13">
        <v>0</v>
      </c>
      <c r="P37" s="26">
        <v>10.6166666667</v>
      </c>
      <c r="Q37" s="26">
        <v>1.6666666699999999E-2</v>
      </c>
      <c r="R37" s="26">
        <v>1.85</v>
      </c>
      <c r="S37" s="26">
        <v>12.483333333299999</v>
      </c>
      <c r="T37" s="13">
        <v>0</v>
      </c>
      <c r="U37" s="13">
        <v>0</v>
      </c>
      <c r="V37" s="23" t="str">
        <f t="shared" si="1"/>
        <v xml:space="preserve"> </v>
      </c>
      <c r="W37" s="13">
        <v>0</v>
      </c>
      <c r="X37" s="13">
        <v>33</v>
      </c>
      <c r="Y37" s="13">
        <v>5</v>
      </c>
      <c r="Z37" s="13">
        <v>8</v>
      </c>
      <c r="AA37" s="13">
        <v>10</v>
      </c>
      <c r="AB37" s="13">
        <v>4</v>
      </c>
      <c r="AC37" s="13">
        <v>2</v>
      </c>
      <c r="AD37" s="13">
        <v>111</v>
      </c>
      <c r="AE37" s="13">
        <v>90</v>
      </c>
      <c r="AF37" s="15">
        <f t="shared" si="2"/>
        <v>0.55223880597014929</v>
      </c>
      <c r="AG37" s="13">
        <v>1</v>
      </c>
      <c r="AH37" s="13">
        <v>0</v>
      </c>
      <c r="AI37" s="51">
        <v>11.166666666699999</v>
      </c>
      <c r="AJ37" s="51">
        <v>3.3333333300000004E-2</v>
      </c>
      <c r="AK37" s="51">
        <v>1.8666666667</v>
      </c>
      <c r="AL37" s="51">
        <v>13.083333333300001</v>
      </c>
      <c r="AM37" s="13">
        <v>1</v>
      </c>
      <c r="AN37" s="13">
        <v>0</v>
      </c>
      <c r="AO37" s="23">
        <f t="shared" si="3"/>
        <v>0</v>
      </c>
      <c r="AP37" s="13">
        <v>0</v>
      </c>
    </row>
    <row r="38" spans="1:42" x14ac:dyDescent="0.2">
      <c r="A38" s="13" t="s">
        <v>333</v>
      </c>
      <c r="B38" s="13" t="s">
        <v>332</v>
      </c>
      <c r="C38" s="1" t="s">
        <v>334</v>
      </c>
      <c r="D38" s="13" t="s">
        <v>173</v>
      </c>
      <c r="E38" s="13">
        <v>33</v>
      </c>
      <c r="F38" s="13">
        <v>6</v>
      </c>
      <c r="G38" s="13">
        <v>7</v>
      </c>
      <c r="H38" s="13">
        <v>10</v>
      </c>
      <c r="I38" s="13">
        <v>19</v>
      </c>
      <c r="J38" s="13">
        <v>8</v>
      </c>
      <c r="K38" s="1"/>
      <c r="L38" s="1"/>
      <c r="M38" s="15">
        <f t="shared" si="0"/>
        <v>0</v>
      </c>
      <c r="N38" s="1"/>
      <c r="O38" s="1"/>
      <c r="P38" s="26">
        <v>18.733333333299999</v>
      </c>
      <c r="Q38" s="26">
        <v>1.9</v>
      </c>
      <c r="R38" s="26">
        <v>2.25</v>
      </c>
      <c r="S38" s="26">
        <v>22.9</v>
      </c>
      <c r="T38" s="1"/>
      <c r="U38" s="1"/>
      <c r="V38" s="23" t="str">
        <f t="shared" si="1"/>
        <v xml:space="preserve"> </v>
      </c>
      <c r="W38" s="1"/>
      <c r="X38" s="13">
        <v>31</v>
      </c>
      <c r="Y38" s="13">
        <v>5</v>
      </c>
      <c r="Z38" s="13">
        <v>5</v>
      </c>
      <c r="AA38" s="13">
        <v>7</v>
      </c>
      <c r="AB38" s="13">
        <v>29</v>
      </c>
      <c r="AC38" s="13">
        <v>9</v>
      </c>
      <c r="AD38" s="1"/>
      <c r="AE38" s="1"/>
      <c r="AF38" s="15">
        <f t="shared" si="2"/>
        <v>0</v>
      </c>
      <c r="AG38" s="1"/>
      <c r="AH38" s="1"/>
      <c r="AI38" s="51">
        <v>19.2166666667</v>
      </c>
      <c r="AJ38" s="51">
        <v>1.1333333333</v>
      </c>
      <c r="AK38" s="51">
        <v>2.1833333333000002</v>
      </c>
      <c r="AL38" s="51">
        <v>22.566666666700002</v>
      </c>
      <c r="AM38" s="1"/>
      <c r="AN38" s="1"/>
      <c r="AO38" s="23" t="str">
        <f t="shared" si="3"/>
        <v xml:space="preserve"> </v>
      </c>
      <c r="AP38" s="1"/>
    </row>
    <row r="39" spans="1:42" x14ac:dyDescent="0.2">
      <c r="A39" s="13" t="s">
        <v>339</v>
      </c>
      <c r="B39" s="13" t="s">
        <v>338</v>
      </c>
      <c r="C39" s="1" t="s">
        <v>214</v>
      </c>
      <c r="D39" s="13" t="s">
        <v>173</v>
      </c>
      <c r="E39" s="13">
        <v>34</v>
      </c>
      <c r="F39" s="13">
        <v>0</v>
      </c>
      <c r="G39" s="13">
        <v>5</v>
      </c>
      <c r="H39" s="13">
        <v>2</v>
      </c>
      <c r="I39" s="13">
        <v>32</v>
      </c>
      <c r="J39" s="13">
        <v>9</v>
      </c>
      <c r="K39" s="1"/>
      <c r="L39" s="1"/>
      <c r="M39" s="15">
        <f t="shared" si="0"/>
        <v>0</v>
      </c>
      <c r="N39" s="1"/>
      <c r="O39" s="1"/>
      <c r="P39" s="26">
        <v>14.6166666667</v>
      </c>
      <c r="Q39" s="26">
        <v>0.63333333329999997</v>
      </c>
      <c r="R39" s="26">
        <v>0.2333333333</v>
      </c>
      <c r="S39" s="26">
        <v>15.5</v>
      </c>
      <c r="T39" s="1"/>
      <c r="U39" s="1"/>
      <c r="V39" s="23" t="str">
        <f t="shared" si="1"/>
        <v xml:space="preserve"> </v>
      </c>
      <c r="W39" s="1"/>
      <c r="X39" s="13">
        <v>30</v>
      </c>
      <c r="Y39" s="13">
        <v>1</v>
      </c>
      <c r="Z39" s="13">
        <v>3</v>
      </c>
      <c r="AA39" s="13">
        <v>4</v>
      </c>
      <c r="AB39" s="13">
        <v>13</v>
      </c>
      <c r="AC39" s="13">
        <v>5</v>
      </c>
      <c r="AD39" s="1"/>
      <c r="AE39" s="1"/>
      <c r="AF39" s="15">
        <f t="shared" si="2"/>
        <v>0</v>
      </c>
      <c r="AG39" s="1"/>
      <c r="AH39" s="1"/>
      <c r="AI39" s="51">
        <v>14.8</v>
      </c>
      <c r="AJ39" s="51">
        <v>0.85</v>
      </c>
      <c r="AK39" s="51">
        <v>0.25</v>
      </c>
      <c r="AL39" s="51">
        <v>15.916666666699999</v>
      </c>
      <c r="AM39" s="1"/>
      <c r="AN39" s="1"/>
      <c r="AO39" s="23" t="str">
        <f t="shared" si="3"/>
        <v xml:space="preserve"> </v>
      </c>
      <c r="AP39" s="1"/>
    </row>
    <row r="40" spans="1:42" x14ac:dyDescent="0.2">
      <c r="A40" s="13" t="s">
        <v>344</v>
      </c>
      <c r="B40" s="13" t="s">
        <v>343</v>
      </c>
      <c r="C40" s="1" t="s">
        <v>243</v>
      </c>
      <c r="D40" s="13" t="s">
        <v>129</v>
      </c>
      <c r="E40" s="13">
        <v>32</v>
      </c>
      <c r="F40" s="13">
        <v>3</v>
      </c>
      <c r="G40" s="13">
        <v>2</v>
      </c>
      <c r="H40" s="13">
        <v>-2</v>
      </c>
      <c r="I40" s="13">
        <v>4</v>
      </c>
      <c r="J40" s="13">
        <v>2</v>
      </c>
      <c r="K40" s="13">
        <v>4</v>
      </c>
      <c r="L40" s="13">
        <v>3</v>
      </c>
      <c r="M40" s="15">
        <f t="shared" si="0"/>
        <v>0.5714285714285714</v>
      </c>
      <c r="N40" s="1"/>
      <c r="O40" s="1"/>
      <c r="P40" s="26">
        <v>11.0666666667</v>
      </c>
      <c r="Q40" s="26">
        <v>0.56666666669999999</v>
      </c>
      <c r="R40" s="26">
        <v>0.36666666670000003</v>
      </c>
      <c r="S40" s="26">
        <v>12</v>
      </c>
      <c r="T40" s="1"/>
      <c r="U40" s="1"/>
      <c r="V40" s="23" t="str">
        <f t="shared" si="1"/>
        <v xml:space="preserve"> </v>
      </c>
      <c r="W40" s="1"/>
      <c r="X40" s="13">
        <v>30</v>
      </c>
      <c r="Y40" s="13">
        <v>5</v>
      </c>
      <c r="Z40" s="13">
        <v>6</v>
      </c>
      <c r="AA40" s="13">
        <v>-2</v>
      </c>
      <c r="AB40" s="13">
        <v>14</v>
      </c>
      <c r="AC40" s="13">
        <v>6</v>
      </c>
      <c r="AD40" s="13">
        <v>1</v>
      </c>
      <c r="AE40" s="13">
        <v>2</v>
      </c>
      <c r="AF40" s="15">
        <f t="shared" si="2"/>
        <v>0.33333333333333331</v>
      </c>
      <c r="AG40" s="1"/>
      <c r="AH40" s="1"/>
      <c r="AI40" s="51">
        <v>10.6</v>
      </c>
      <c r="AJ40" s="51">
        <v>0.75</v>
      </c>
      <c r="AK40" s="51">
        <v>0.46666666670000001</v>
      </c>
      <c r="AL40" s="51">
        <v>11.833333333300001</v>
      </c>
      <c r="AM40" s="1"/>
      <c r="AN40" s="1"/>
      <c r="AO40" s="23" t="str">
        <f t="shared" si="3"/>
        <v xml:space="preserve"> </v>
      </c>
      <c r="AP40" s="1"/>
    </row>
    <row r="41" spans="1:42" x14ac:dyDescent="0.2">
      <c r="A41" s="13" t="s">
        <v>347</v>
      </c>
      <c r="B41" s="13" t="s">
        <v>312</v>
      </c>
      <c r="C41" s="1" t="s">
        <v>334</v>
      </c>
      <c r="D41" s="13" t="s">
        <v>129</v>
      </c>
      <c r="E41" s="13">
        <v>32</v>
      </c>
      <c r="F41" s="13">
        <v>9</v>
      </c>
      <c r="G41" s="13">
        <v>6</v>
      </c>
      <c r="H41" s="13">
        <v>5</v>
      </c>
      <c r="I41" s="13">
        <v>29</v>
      </c>
      <c r="J41" s="13">
        <v>9</v>
      </c>
      <c r="K41" s="13">
        <v>7</v>
      </c>
      <c r="L41" s="13">
        <v>7</v>
      </c>
      <c r="M41" s="15">
        <f t="shared" si="0"/>
        <v>0.5</v>
      </c>
      <c r="N41" s="1"/>
      <c r="O41" s="1"/>
      <c r="P41" s="26">
        <v>12.666666666699999</v>
      </c>
      <c r="Q41" s="26">
        <v>1.5333333332999999</v>
      </c>
      <c r="R41" s="26">
        <v>0.16666666669999999</v>
      </c>
      <c r="S41" s="26">
        <v>14.4</v>
      </c>
      <c r="T41" s="1"/>
      <c r="U41" s="1"/>
      <c r="V41" s="23" t="str">
        <f t="shared" si="1"/>
        <v xml:space="preserve"> </v>
      </c>
      <c r="W41" s="1"/>
      <c r="X41" s="13">
        <v>33</v>
      </c>
      <c r="Y41" s="13">
        <v>13</v>
      </c>
      <c r="Z41" s="13">
        <v>4</v>
      </c>
      <c r="AA41" s="13">
        <v>8</v>
      </c>
      <c r="AB41" s="13">
        <v>10</v>
      </c>
      <c r="AC41" s="13">
        <v>5</v>
      </c>
      <c r="AD41" s="13">
        <v>1</v>
      </c>
      <c r="AE41" s="13">
        <v>4</v>
      </c>
      <c r="AF41" s="15">
        <f t="shared" si="2"/>
        <v>0.2</v>
      </c>
      <c r="AG41" s="1"/>
      <c r="AH41" s="1"/>
      <c r="AI41" s="51">
        <v>12.666666666699999</v>
      </c>
      <c r="AJ41" s="51">
        <v>1.5166666666999999</v>
      </c>
      <c r="AK41" s="51">
        <v>0.35</v>
      </c>
      <c r="AL41" s="51">
        <v>14.55</v>
      </c>
      <c r="AM41" s="1"/>
      <c r="AN41" s="1"/>
      <c r="AO41" s="23" t="str">
        <f t="shared" si="3"/>
        <v xml:space="preserve"> </v>
      </c>
      <c r="AP41" s="1"/>
    </row>
    <row r="42" spans="1:42" x14ac:dyDescent="0.2">
      <c r="A42" s="13" t="s">
        <v>354</v>
      </c>
      <c r="B42" s="13" t="s">
        <v>353</v>
      </c>
      <c r="C42" s="1" t="s">
        <v>167</v>
      </c>
      <c r="D42" s="13" t="s">
        <v>129</v>
      </c>
      <c r="E42" s="13">
        <v>41</v>
      </c>
      <c r="F42" s="13">
        <v>5</v>
      </c>
      <c r="G42" s="13">
        <v>3</v>
      </c>
      <c r="H42" s="13">
        <v>2</v>
      </c>
      <c r="I42" s="13">
        <v>14</v>
      </c>
      <c r="J42" s="13">
        <v>4</v>
      </c>
      <c r="K42" s="13">
        <v>188</v>
      </c>
      <c r="L42" s="13">
        <v>209</v>
      </c>
      <c r="M42" s="15">
        <f t="shared" si="0"/>
        <v>0.47355163727959698</v>
      </c>
      <c r="N42" s="13">
        <v>2</v>
      </c>
      <c r="O42" s="13">
        <v>0</v>
      </c>
      <c r="P42" s="26">
        <v>10.35</v>
      </c>
      <c r="Q42" s="26">
        <v>0.1</v>
      </c>
      <c r="R42" s="26">
        <v>2.1333333333</v>
      </c>
      <c r="S42" s="26">
        <v>12.6</v>
      </c>
      <c r="T42" s="1"/>
      <c r="U42" s="1"/>
      <c r="V42" s="23" t="str">
        <f t="shared" si="1"/>
        <v xml:space="preserve"> </v>
      </c>
      <c r="W42" s="1"/>
      <c r="X42" s="13">
        <v>40</v>
      </c>
      <c r="Y42" s="13">
        <v>1</v>
      </c>
      <c r="Z42" s="13">
        <v>3</v>
      </c>
      <c r="AA42" s="13">
        <v>-5</v>
      </c>
      <c r="AB42" s="13">
        <v>4</v>
      </c>
      <c r="AC42" s="13">
        <v>2</v>
      </c>
      <c r="AD42" s="13">
        <v>172</v>
      </c>
      <c r="AE42" s="13">
        <v>192</v>
      </c>
      <c r="AF42" s="15">
        <f t="shared" si="2"/>
        <v>0.47252747252747251</v>
      </c>
      <c r="AG42" s="13">
        <v>1</v>
      </c>
      <c r="AH42" s="13">
        <v>0</v>
      </c>
      <c r="AI42" s="51">
        <v>10.983333333299999</v>
      </c>
      <c r="AJ42" s="51">
        <v>6.6666666700000002E-2</v>
      </c>
      <c r="AK42" s="51">
        <v>1.9666666667000001</v>
      </c>
      <c r="AL42" s="51">
        <v>13.05</v>
      </c>
      <c r="AM42" s="1"/>
      <c r="AN42" s="1"/>
      <c r="AO42" s="23" t="str">
        <f t="shared" si="3"/>
        <v xml:space="preserve"> </v>
      </c>
      <c r="AP42" s="1"/>
    </row>
    <row r="43" spans="1:42" x14ac:dyDescent="0.2">
      <c r="A43" s="13" t="s">
        <v>357</v>
      </c>
      <c r="B43" s="13" t="s">
        <v>356</v>
      </c>
      <c r="C43" s="1" t="s">
        <v>358</v>
      </c>
      <c r="D43" s="13" t="s">
        <v>173</v>
      </c>
      <c r="E43" s="13">
        <v>23</v>
      </c>
      <c r="F43" s="13">
        <v>1</v>
      </c>
      <c r="G43" s="13">
        <v>5</v>
      </c>
      <c r="H43" s="13">
        <v>0</v>
      </c>
      <c r="I43" s="13">
        <v>13</v>
      </c>
      <c r="J43" s="13">
        <v>5</v>
      </c>
      <c r="K43" s="1"/>
      <c r="L43" s="1"/>
      <c r="M43" s="15">
        <f t="shared" si="0"/>
        <v>0</v>
      </c>
      <c r="N43" s="1"/>
      <c r="O43" s="1"/>
      <c r="P43" s="26">
        <v>15.516666666700001</v>
      </c>
      <c r="Q43" s="26">
        <v>1.6666666699999999E-2</v>
      </c>
      <c r="R43" s="26">
        <v>0.83333333330000003</v>
      </c>
      <c r="S43" s="26">
        <v>16.383333333300001</v>
      </c>
      <c r="T43" s="1"/>
      <c r="U43" s="1"/>
      <c r="V43" s="23" t="str">
        <f t="shared" si="1"/>
        <v xml:space="preserve"> </v>
      </c>
      <c r="W43" s="1"/>
      <c r="X43" s="13">
        <v>26</v>
      </c>
      <c r="Y43" s="13">
        <v>1</v>
      </c>
      <c r="Z43" s="13">
        <v>3</v>
      </c>
      <c r="AA43" s="13">
        <v>1</v>
      </c>
      <c r="AB43" s="13">
        <v>14</v>
      </c>
      <c r="AC43" s="13">
        <v>7</v>
      </c>
      <c r="AD43" s="1"/>
      <c r="AE43" s="1"/>
      <c r="AF43" s="15">
        <f t="shared" si="2"/>
        <v>0</v>
      </c>
      <c r="AG43" s="1"/>
      <c r="AH43" s="1"/>
      <c r="AI43" s="51">
        <v>15.2</v>
      </c>
      <c r="AJ43" s="51">
        <v>3.3333333300000004E-2</v>
      </c>
      <c r="AK43" s="51">
        <v>1.1000000000000001</v>
      </c>
      <c r="AL43" s="51">
        <v>16.350000000000001</v>
      </c>
      <c r="AM43" s="1"/>
      <c r="AN43" s="1"/>
      <c r="AO43" s="23" t="str">
        <f t="shared" si="3"/>
        <v xml:space="preserve"> </v>
      </c>
      <c r="AP43" s="1"/>
    </row>
    <row r="44" spans="1:42" x14ac:dyDescent="0.2">
      <c r="A44" s="13" t="s">
        <v>362</v>
      </c>
      <c r="B44" s="13" t="s">
        <v>361</v>
      </c>
      <c r="C44" s="1" t="s">
        <v>363</v>
      </c>
      <c r="D44" s="13" t="s">
        <v>129</v>
      </c>
      <c r="E44" s="13">
        <v>41</v>
      </c>
      <c r="F44" s="13">
        <v>17</v>
      </c>
      <c r="G44" s="13">
        <v>27</v>
      </c>
      <c r="H44" s="13">
        <v>-3</v>
      </c>
      <c r="I44" s="13">
        <v>25</v>
      </c>
      <c r="J44" s="13">
        <v>11</v>
      </c>
      <c r="K44" s="13">
        <v>173</v>
      </c>
      <c r="L44" s="13">
        <v>131</v>
      </c>
      <c r="M44" s="15">
        <f t="shared" si="0"/>
        <v>0.56907894736842102</v>
      </c>
      <c r="N44" s="1"/>
      <c r="O44" s="1"/>
      <c r="P44" s="26">
        <v>14.6333333333</v>
      </c>
      <c r="Q44" s="26">
        <v>4.1333333333000004</v>
      </c>
      <c r="R44" s="26">
        <v>1.35</v>
      </c>
      <c r="S44" s="26">
        <v>20.133333333300001</v>
      </c>
      <c r="T44" s="13">
        <v>2</v>
      </c>
      <c r="U44" s="13">
        <v>0</v>
      </c>
      <c r="V44" s="23">
        <f t="shared" si="1"/>
        <v>0</v>
      </c>
      <c r="W44" s="13">
        <v>0</v>
      </c>
      <c r="X44" s="13">
        <v>41</v>
      </c>
      <c r="Y44" s="13">
        <v>18</v>
      </c>
      <c r="Z44" s="13">
        <v>25</v>
      </c>
      <c r="AA44" s="13">
        <v>4</v>
      </c>
      <c r="AB44" s="13">
        <v>39</v>
      </c>
      <c r="AC44" s="13">
        <v>15</v>
      </c>
      <c r="AD44" s="13">
        <v>125</v>
      </c>
      <c r="AE44" s="13">
        <v>147</v>
      </c>
      <c r="AF44" s="15">
        <f t="shared" si="2"/>
        <v>0.45955882352941174</v>
      </c>
      <c r="AG44" s="1"/>
      <c r="AH44" s="1"/>
      <c r="AI44" s="51">
        <v>15.15</v>
      </c>
      <c r="AJ44" s="51">
        <v>2.9833333333000001</v>
      </c>
      <c r="AK44" s="51">
        <v>1.5833333333000001</v>
      </c>
      <c r="AL44" s="51">
        <v>19.75</v>
      </c>
      <c r="AM44" s="13">
        <v>2</v>
      </c>
      <c r="AN44" s="13">
        <v>1</v>
      </c>
      <c r="AO44" s="23">
        <f t="shared" si="3"/>
        <v>0.5</v>
      </c>
      <c r="AP44" s="13">
        <v>0</v>
      </c>
    </row>
    <row r="45" spans="1:42" x14ac:dyDescent="0.2">
      <c r="A45" s="13" t="s">
        <v>362</v>
      </c>
      <c r="B45" s="13" t="s">
        <v>365</v>
      </c>
      <c r="C45" s="1" t="s">
        <v>363</v>
      </c>
      <c r="D45" s="13" t="s">
        <v>173</v>
      </c>
      <c r="E45" s="13">
        <v>35</v>
      </c>
      <c r="F45" s="13">
        <v>0</v>
      </c>
      <c r="G45" s="13">
        <v>7</v>
      </c>
      <c r="H45" s="13">
        <v>3</v>
      </c>
      <c r="I45" s="13">
        <v>24</v>
      </c>
      <c r="J45" s="13">
        <v>12</v>
      </c>
      <c r="K45" s="1"/>
      <c r="L45" s="1"/>
      <c r="M45" s="15">
        <f t="shared" si="0"/>
        <v>0</v>
      </c>
      <c r="N45" s="1"/>
      <c r="O45" s="1"/>
      <c r="P45" s="26">
        <v>15.3666666667</v>
      </c>
      <c r="Q45" s="26">
        <v>0.81666666669999999</v>
      </c>
      <c r="R45" s="26">
        <v>1.65</v>
      </c>
      <c r="S45" s="26">
        <v>17.850000000000001</v>
      </c>
      <c r="T45" s="13">
        <v>0</v>
      </c>
      <c r="U45" s="13">
        <v>0</v>
      </c>
      <c r="V45" s="23" t="str">
        <f t="shared" si="1"/>
        <v xml:space="preserve"> </v>
      </c>
      <c r="W45" s="13">
        <v>0</v>
      </c>
      <c r="X45" s="13">
        <v>38</v>
      </c>
      <c r="Y45" s="13">
        <v>2</v>
      </c>
      <c r="Z45" s="13">
        <v>7</v>
      </c>
      <c r="AA45" s="13">
        <v>-8</v>
      </c>
      <c r="AB45" s="13">
        <v>10</v>
      </c>
      <c r="AC45" s="13">
        <v>5</v>
      </c>
      <c r="AD45" s="1"/>
      <c r="AE45" s="1"/>
      <c r="AF45" s="15">
        <f t="shared" si="2"/>
        <v>0</v>
      </c>
      <c r="AG45" s="1"/>
      <c r="AH45" s="1"/>
      <c r="AI45" s="51">
        <v>15.733333333299999</v>
      </c>
      <c r="AJ45" s="51">
        <v>0.55000000000000004</v>
      </c>
      <c r="AK45" s="51">
        <v>1.9500000000000002</v>
      </c>
      <c r="AL45" s="51">
        <v>18.25</v>
      </c>
      <c r="AM45" s="13">
        <v>1</v>
      </c>
      <c r="AN45" s="13">
        <v>0</v>
      </c>
      <c r="AO45" s="23">
        <f t="shared" si="3"/>
        <v>0</v>
      </c>
      <c r="AP45" s="13">
        <v>0</v>
      </c>
    </row>
    <row r="46" spans="1:42" x14ac:dyDescent="0.2">
      <c r="A46" s="13" t="s">
        <v>370</v>
      </c>
      <c r="B46" s="13" t="s">
        <v>369</v>
      </c>
      <c r="C46" s="1" t="s">
        <v>153</v>
      </c>
      <c r="D46" s="13" t="s">
        <v>154</v>
      </c>
      <c r="E46" s="13">
        <v>24</v>
      </c>
      <c r="F46" s="13">
        <v>1</v>
      </c>
      <c r="G46" s="13">
        <v>3</v>
      </c>
      <c r="H46" s="13">
        <v>-3</v>
      </c>
      <c r="I46" s="13">
        <v>6</v>
      </c>
      <c r="J46" s="13">
        <v>3</v>
      </c>
      <c r="K46" s="13">
        <v>0</v>
      </c>
      <c r="L46" s="13">
        <v>0</v>
      </c>
      <c r="M46" s="15">
        <f t="shared" si="0"/>
        <v>0</v>
      </c>
      <c r="N46" s="1"/>
      <c r="O46" s="1"/>
      <c r="P46" s="26">
        <v>12.333333333300001</v>
      </c>
      <c r="Q46" s="26">
        <v>0.9</v>
      </c>
      <c r="R46" s="26">
        <v>1.6666666699999999E-2</v>
      </c>
      <c r="S46" s="26">
        <v>13.266666666700001</v>
      </c>
      <c r="T46" s="13">
        <v>0</v>
      </c>
      <c r="U46" s="13">
        <v>0</v>
      </c>
      <c r="V46" s="23" t="str">
        <f t="shared" si="1"/>
        <v xml:space="preserve"> </v>
      </c>
      <c r="W46" s="13">
        <v>0</v>
      </c>
      <c r="X46" s="13">
        <v>25</v>
      </c>
      <c r="Y46" s="13">
        <v>3</v>
      </c>
      <c r="Z46" s="13">
        <v>5</v>
      </c>
      <c r="AA46" s="13">
        <v>2</v>
      </c>
      <c r="AB46" s="13">
        <v>10</v>
      </c>
      <c r="AC46" s="13">
        <v>5</v>
      </c>
      <c r="AD46" s="13">
        <v>0</v>
      </c>
      <c r="AE46" s="13">
        <v>2</v>
      </c>
      <c r="AF46" s="15">
        <f t="shared" si="2"/>
        <v>0</v>
      </c>
      <c r="AG46" s="1"/>
      <c r="AH46" s="1"/>
      <c r="AI46" s="51">
        <v>11.1166666667</v>
      </c>
      <c r="AJ46" s="51">
        <v>0.58333333330000003</v>
      </c>
      <c r="AK46" s="51">
        <v>0</v>
      </c>
      <c r="AL46" s="51">
        <v>11.7166666667</v>
      </c>
      <c r="AM46" s="13">
        <v>1</v>
      </c>
      <c r="AN46" s="13">
        <v>0</v>
      </c>
      <c r="AO46" s="23">
        <f t="shared" si="3"/>
        <v>0</v>
      </c>
      <c r="AP46" s="13">
        <v>0</v>
      </c>
    </row>
    <row r="47" spans="1:42" x14ac:dyDescent="0.2">
      <c r="A47" s="13" t="s">
        <v>370</v>
      </c>
      <c r="B47" s="13" t="s">
        <v>374</v>
      </c>
      <c r="C47" s="1" t="s">
        <v>270</v>
      </c>
      <c r="D47" s="13" t="s">
        <v>146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5">
        <f t="shared" si="0"/>
        <v>0</v>
      </c>
      <c r="N47" s="13">
        <v>0</v>
      </c>
      <c r="O47" s="13">
        <v>0</v>
      </c>
      <c r="P47" s="26">
        <v>0</v>
      </c>
      <c r="Q47" s="26">
        <v>0</v>
      </c>
      <c r="R47" s="26">
        <v>0</v>
      </c>
      <c r="S47" s="26">
        <v>0</v>
      </c>
      <c r="T47" s="1"/>
      <c r="U47" s="1"/>
      <c r="V47" s="23" t="str">
        <f t="shared" si="1"/>
        <v xml:space="preserve"> </v>
      </c>
      <c r="W47" s="1"/>
      <c r="X47" s="13">
        <v>1</v>
      </c>
      <c r="Y47" s="13">
        <v>0</v>
      </c>
      <c r="Z47" s="13">
        <v>1</v>
      </c>
      <c r="AA47" s="13">
        <v>-1</v>
      </c>
      <c r="AB47" s="13">
        <v>0</v>
      </c>
      <c r="AC47" s="13">
        <v>0</v>
      </c>
      <c r="AD47" s="13">
        <v>1</v>
      </c>
      <c r="AE47" s="13">
        <v>5</v>
      </c>
      <c r="AF47" s="15">
        <f t="shared" si="2"/>
        <v>0.16666666666666666</v>
      </c>
      <c r="AG47" s="13">
        <v>1</v>
      </c>
      <c r="AH47" s="13">
        <v>1</v>
      </c>
      <c r="AI47" s="51">
        <v>15.1</v>
      </c>
      <c r="AJ47" s="51">
        <v>0.9</v>
      </c>
      <c r="AK47" s="51">
        <v>0</v>
      </c>
      <c r="AL47" s="51">
        <v>16</v>
      </c>
      <c r="AM47" s="1"/>
      <c r="AN47" s="1"/>
      <c r="AO47" s="23" t="str">
        <f t="shared" si="3"/>
        <v xml:space="preserve"> </v>
      </c>
      <c r="AP47" s="1"/>
    </row>
    <row r="48" spans="1:42" x14ac:dyDescent="0.2">
      <c r="A48" s="13" t="s">
        <v>378</v>
      </c>
      <c r="B48" s="13" t="s">
        <v>377</v>
      </c>
      <c r="C48" s="1" t="s">
        <v>238</v>
      </c>
      <c r="D48" s="13" t="s">
        <v>173</v>
      </c>
      <c r="E48" s="13">
        <v>28</v>
      </c>
      <c r="F48" s="13">
        <v>0</v>
      </c>
      <c r="G48" s="13">
        <v>4</v>
      </c>
      <c r="H48" s="13">
        <v>-10</v>
      </c>
      <c r="I48" s="13">
        <v>12</v>
      </c>
      <c r="J48" s="13">
        <v>6</v>
      </c>
      <c r="K48" s="1"/>
      <c r="L48" s="1"/>
      <c r="M48" s="15">
        <f t="shared" si="0"/>
        <v>0</v>
      </c>
      <c r="N48" s="1"/>
      <c r="O48" s="1"/>
      <c r="P48" s="26">
        <v>15.45</v>
      </c>
      <c r="Q48" s="26">
        <v>1.3333333333000001</v>
      </c>
      <c r="R48" s="26">
        <v>1.1666666667000001</v>
      </c>
      <c r="S48" s="26">
        <v>17.95</v>
      </c>
      <c r="T48" s="1"/>
      <c r="U48" s="1"/>
      <c r="V48" s="23" t="str">
        <f t="shared" si="1"/>
        <v xml:space="preserve"> </v>
      </c>
      <c r="W48" s="1"/>
      <c r="X48" s="13">
        <v>31</v>
      </c>
      <c r="Y48" s="13">
        <v>1</v>
      </c>
      <c r="Z48" s="13">
        <v>4</v>
      </c>
      <c r="AA48" s="13">
        <v>-9</v>
      </c>
      <c r="AB48" s="13">
        <v>8</v>
      </c>
      <c r="AC48" s="13">
        <v>4</v>
      </c>
      <c r="AD48" s="1"/>
      <c r="AE48" s="1"/>
      <c r="AF48" s="15">
        <f t="shared" si="2"/>
        <v>0</v>
      </c>
      <c r="AG48" s="1"/>
      <c r="AH48" s="1"/>
      <c r="AI48" s="51">
        <v>15.8</v>
      </c>
      <c r="AJ48" s="51">
        <v>1.1499999999999999</v>
      </c>
      <c r="AK48" s="51">
        <v>1.35</v>
      </c>
      <c r="AL48" s="51">
        <v>18.316666666700002</v>
      </c>
      <c r="AM48" s="1"/>
      <c r="AN48" s="1"/>
      <c r="AO48" s="23" t="str">
        <f t="shared" si="3"/>
        <v xml:space="preserve"> </v>
      </c>
      <c r="AP48" s="1"/>
    </row>
    <row r="49" spans="1:42" x14ac:dyDescent="0.2">
      <c r="A49" s="13" t="s">
        <v>383</v>
      </c>
      <c r="B49" s="13" t="s">
        <v>382</v>
      </c>
      <c r="C49" s="1" t="s">
        <v>292</v>
      </c>
      <c r="D49" s="13" t="s">
        <v>129</v>
      </c>
      <c r="E49" s="13">
        <v>25</v>
      </c>
      <c r="F49" s="13">
        <v>3</v>
      </c>
      <c r="G49" s="13">
        <v>3</v>
      </c>
      <c r="H49" s="13">
        <v>-8</v>
      </c>
      <c r="I49" s="13">
        <v>22</v>
      </c>
      <c r="J49" s="13">
        <v>7</v>
      </c>
      <c r="K49" s="13">
        <v>0</v>
      </c>
      <c r="L49" s="13">
        <v>3</v>
      </c>
      <c r="M49" s="15">
        <f t="shared" si="0"/>
        <v>0</v>
      </c>
      <c r="N49" s="1"/>
      <c r="O49" s="1"/>
      <c r="P49" s="26">
        <v>12.233333333299999</v>
      </c>
      <c r="Q49" s="26">
        <v>0.4</v>
      </c>
      <c r="R49" s="26">
        <v>0.1166666667</v>
      </c>
      <c r="S49" s="26">
        <v>12.766666666700001</v>
      </c>
      <c r="T49" s="13">
        <v>1</v>
      </c>
      <c r="U49" s="13">
        <v>1</v>
      </c>
      <c r="V49" s="23">
        <f t="shared" si="1"/>
        <v>1</v>
      </c>
      <c r="W49" s="13">
        <v>0</v>
      </c>
      <c r="X49" s="13">
        <v>31</v>
      </c>
      <c r="Y49" s="13">
        <v>6</v>
      </c>
      <c r="Z49" s="13">
        <v>7</v>
      </c>
      <c r="AA49" s="13">
        <v>6</v>
      </c>
      <c r="AB49" s="13">
        <v>18</v>
      </c>
      <c r="AC49" s="13">
        <v>9</v>
      </c>
      <c r="AD49" s="13">
        <v>2</v>
      </c>
      <c r="AE49" s="13">
        <v>1</v>
      </c>
      <c r="AF49" s="15">
        <f t="shared" si="2"/>
        <v>0.66666666666666663</v>
      </c>
      <c r="AG49" s="1"/>
      <c r="AH49" s="1"/>
      <c r="AI49" s="51">
        <v>12.8666666667</v>
      </c>
      <c r="AJ49" s="51">
        <v>0.41666666670000002</v>
      </c>
      <c r="AK49" s="51">
        <v>0.1</v>
      </c>
      <c r="AL49" s="51">
        <v>13.3833333333</v>
      </c>
      <c r="AM49" s="13">
        <v>0</v>
      </c>
      <c r="AN49" s="13">
        <v>0</v>
      </c>
      <c r="AO49" s="23" t="str">
        <f t="shared" si="3"/>
        <v xml:space="preserve"> </v>
      </c>
      <c r="AP49" s="13">
        <v>0</v>
      </c>
    </row>
    <row r="50" spans="1:42" x14ac:dyDescent="0.2">
      <c r="A50" s="13" t="s">
        <v>389</v>
      </c>
      <c r="B50" s="13" t="s">
        <v>388</v>
      </c>
      <c r="C50" s="1" t="s">
        <v>314</v>
      </c>
      <c r="D50" s="13" t="s">
        <v>146</v>
      </c>
      <c r="E50" s="13">
        <v>40</v>
      </c>
      <c r="F50" s="13">
        <v>10</v>
      </c>
      <c r="G50" s="13">
        <v>17</v>
      </c>
      <c r="H50" s="13">
        <v>-2</v>
      </c>
      <c r="I50" s="13">
        <v>22</v>
      </c>
      <c r="J50" s="13">
        <v>10</v>
      </c>
      <c r="K50" s="13">
        <v>588</v>
      </c>
      <c r="L50" s="13">
        <v>361</v>
      </c>
      <c r="M50" s="15">
        <f t="shared" si="0"/>
        <v>0.61959957850368808</v>
      </c>
      <c r="N50" s="13">
        <v>18</v>
      </c>
      <c r="O50" s="13">
        <v>11</v>
      </c>
      <c r="P50" s="26">
        <v>14.5333333333</v>
      </c>
      <c r="Q50" s="26">
        <v>2.3166666666999998</v>
      </c>
      <c r="R50" s="26">
        <v>1.5666666667</v>
      </c>
      <c r="S50" s="26">
        <v>18.433333333299998</v>
      </c>
      <c r="T50" s="13">
        <v>5</v>
      </c>
      <c r="U50" s="13">
        <v>3</v>
      </c>
      <c r="V50" s="23">
        <f t="shared" si="1"/>
        <v>0.6</v>
      </c>
      <c r="W50" s="13">
        <v>2</v>
      </c>
      <c r="X50" s="13">
        <v>41</v>
      </c>
      <c r="Y50" s="13">
        <v>13</v>
      </c>
      <c r="Z50" s="13">
        <v>15</v>
      </c>
      <c r="AA50" s="13">
        <v>4</v>
      </c>
      <c r="AB50" s="13">
        <v>22</v>
      </c>
      <c r="AC50" s="13">
        <v>11</v>
      </c>
      <c r="AD50" s="13">
        <v>587</v>
      </c>
      <c r="AE50" s="13">
        <v>415</v>
      </c>
      <c r="AF50" s="15">
        <f t="shared" si="2"/>
        <v>0.5858283433133733</v>
      </c>
      <c r="AG50" s="13">
        <v>37</v>
      </c>
      <c r="AH50" s="13">
        <v>15</v>
      </c>
      <c r="AI50" s="51">
        <v>13.5333333333</v>
      </c>
      <c r="AJ50" s="51">
        <v>2.35</v>
      </c>
      <c r="AK50" s="51">
        <v>1.9</v>
      </c>
      <c r="AL50" s="51">
        <v>17.816666666700002</v>
      </c>
      <c r="AM50" s="13">
        <v>7</v>
      </c>
      <c r="AN50" s="13">
        <v>0</v>
      </c>
      <c r="AO50" s="23">
        <f t="shared" si="3"/>
        <v>0</v>
      </c>
      <c r="AP50" s="13">
        <v>0</v>
      </c>
    </row>
    <row r="51" spans="1:42" x14ac:dyDescent="0.2">
      <c r="A51" s="13" t="s">
        <v>393</v>
      </c>
      <c r="B51" s="13" t="s">
        <v>392</v>
      </c>
      <c r="C51" s="1" t="s">
        <v>264</v>
      </c>
      <c r="D51" s="13" t="s">
        <v>146</v>
      </c>
      <c r="E51" s="13">
        <v>38</v>
      </c>
      <c r="F51" s="13">
        <v>6</v>
      </c>
      <c r="G51" s="13">
        <v>8</v>
      </c>
      <c r="H51" s="13">
        <v>-4</v>
      </c>
      <c r="I51" s="13">
        <v>14</v>
      </c>
      <c r="J51" s="13">
        <v>7</v>
      </c>
      <c r="K51" s="13">
        <v>96</v>
      </c>
      <c r="L51" s="13">
        <v>84</v>
      </c>
      <c r="M51" s="15">
        <f t="shared" si="0"/>
        <v>0.53333333333333333</v>
      </c>
      <c r="N51" s="13">
        <v>3</v>
      </c>
      <c r="O51" s="13">
        <v>1</v>
      </c>
      <c r="P51" s="26">
        <v>12.7833333333</v>
      </c>
      <c r="Q51" s="26">
        <v>0.85</v>
      </c>
      <c r="R51" s="26">
        <v>0.73333333330000006</v>
      </c>
      <c r="S51" s="26">
        <v>14.3666666667</v>
      </c>
      <c r="T51" s="1"/>
      <c r="U51" s="1"/>
      <c r="V51" s="23" t="str">
        <f t="shared" si="1"/>
        <v xml:space="preserve"> </v>
      </c>
      <c r="W51" s="1"/>
      <c r="X51" s="13">
        <v>39</v>
      </c>
      <c r="Y51" s="13">
        <v>6</v>
      </c>
      <c r="Z51" s="13">
        <v>7</v>
      </c>
      <c r="AA51" s="13">
        <v>2</v>
      </c>
      <c r="AB51" s="13">
        <v>12</v>
      </c>
      <c r="AC51" s="13">
        <v>6</v>
      </c>
      <c r="AD51" s="13">
        <v>64</v>
      </c>
      <c r="AE51" s="13">
        <v>85</v>
      </c>
      <c r="AF51" s="15">
        <f t="shared" si="2"/>
        <v>0.42953020134228187</v>
      </c>
      <c r="AG51" s="13">
        <v>2</v>
      </c>
      <c r="AH51" s="13">
        <v>1</v>
      </c>
      <c r="AI51" s="51">
        <v>13.0333333333</v>
      </c>
      <c r="AJ51" s="51">
        <v>0.71666666670000001</v>
      </c>
      <c r="AK51" s="51">
        <v>0.98333333330000006</v>
      </c>
      <c r="AL51" s="51">
        <v>14.766666666700001</v>
      </c>
      <c r="AM51" s="1"/>
      <c r="AN51" s="1"/>
      <c r="AO51" s="23" t="str">
        <f t="shared" si="3"/>
        <v xml:space="preserve"> </v>
      </c>
      <c r="AP51" s="1"/>
    </row>
    <row r="52" spans="1:42" x14ac:dyDescent="0.2">
      <c r="A52" s="13" t="s">
        <v>397</v>
      </c>
      <c r="B52" s="13" t="s">
        <v>396</v>
      </c>
      <c r="C52" s="1" t="s">
        <v>398</v>
      </c>
      <c r="D52" s="13" t="s">
        <v>154</v>
      </c>
      <c r="E52" s="13">
        <v>33</v>
      </c>
      <c r="F52" s="13">
        <v>4</v>
      </c>
      <c r="G52" s="13">
        <v>10</v>
      </c>
      <c r="H52" s="13">
        <v>4</v>
      </c>
      <c r="I52" s="13">
        <v>11</v>
      </c>
      <c r="J52" s="13">
        <v>4</v>
      </c>
      <c r="K52" s="13">
        <v>0</v>
      </c>
      <c r="L52" s="13">
        <v>1</v>
      </c>
      <c r="M52" s="15">
        <f t="shared" si="0"/>
        <v>0</v>
      </c>
      <c r="N52" s="1"/>
      <c r="O52" s="1"/>
      <c r="P52" s="26">
        <v>11.7833333333</v>
      </c>
      <c r="Q52" s="26">
        <v>1.2</v>
      </c>
      <c r="R52" s="26">
        <v>0</v>
      </c>
      <c r="S52" s="26">
        <v>13</v>
      </c>
      <c r="T52" s="1"/>
      <c r="U52" s="1"/>
      <c r="V52" s="23" t="str">
        <f t="shared" si="1"/>
        <v xml:space="preserve"> </v>
      </c>
      <c r="W52" s="1"/>
      <c r="X52" s="13">
        <v>34</v>
      </c>
      <c r="Y52" s="13">
        <v>12</v>
      </c>
      <c r="Z52" s="13">
        <v>6</v>
      </c>
      <c r="AA52" s="13">
        <v>-2</v>
      </c>
      <c r="AB52" s="13">
        <v>17</v>
      </c>
      <c r="AC52" s="13">
        <v>3</v>
      </c>
      <c r="AD52" s="13">
        <v>1</v>
      </c>
      <c r="AE52" s="13">
        <v>0</v>
      </c>
      <c r="AF52" s="15">
        <f t="shared" si="2"/>
        <v>1</v>
      </c>
      <c r="AG52" s="1"/>
      <c r="AH52" s="1"/>
      <c r="AI52" s="51">
        <v>11.416666666699999</v>
      </c>
      <c r="AJ52" s="51">
        <v>1.4333333333</v>
      </c>
      <c r="AK52" s="51">
        <v>0</v>
      </c>
      <c r="AL52" s="51">
        <v>12.8666666667</v>
      </c>
      <c r="AM52" s="1"/>
      <c r="AN52" s="1"/>
      <c r="AO52" s="23" t="str">
        <f t="shared" si="3"/>
        <v xml:space="preserve"> </v>
      </c>
      <c r="AP52" s="1"/>
    </row>
    <row r="53" spans="1:42" x14ac:dyDescent="0.2">
      <c r="A53" s="13" t="s">
        <v>403</v>
      </c>
      <c r="B53" s="13" t="s">
        <v>402</v>
      </c>
      <c r="C53" s="1" t="s">
        <v>292</v>
      </c>
      <c r="D53" s="13" t="s">
        <v>173</v>
      </c>
      <c r="E53" s="13">
        <v>2</v>
      </c>
      <c r="F53" s="13">
        <v>0</v>
      </c>
      <c r="G53" s="13">
        <v>1</v>
      </c>
      <c r="H53" s="13">
        <v>0</v>
      </c>
      <c r="I53" s="13">
        <v>5</v>
      </c>
      <c r="J53" s="13">
        <v>1</v>
      </c>
      <c r="K53" s="1"/>
      <c r="L53" s="1"/>
      <c r="M53" s="15">
        <f t="shared" si="0"/>
        <v>0</v>
      </c>
      <c r="N53" s="1"/>
      <c r="O53" s="1"/>
      <c r="P53" s="26">
        <v>7.5833333332999997</v>
      </c>
      <c r="Q53" s="26">
        <v>0</v>
      </c>
      <c r="R53" s="26">
        <v>0</v>
      </c>
      <c r="S53" s="26">
        <v>7.5833333332999997</v>
      </c>
      <c r="T53" s="1"/>
      <c r="U53" s="1"/>
      <c r="V53" s="23" t="str">
        <f t="shared" si="1"/>
        <v xml:space="preserve"> </v>
      </c>
      <c r="W53" s="1"/>
      <c r="X53" s="13">
        <v>7</v>
      </c>
      <c r="Y53" s="13">
        <v>0</v>
      </c>
      <c r="Z53" s="13">
        <v>0</v>
      </c>
      <c r="AA53" s="13">
        <v>1</v>
      </c>
      <c r="AB53" s="13">
        <v>41</v>
      </c>
      <c r="AC53" s="13">
        <v>7</v>
      </c>
      <c r="AD53" s="1"/>
      <c r="AE53" s="1"/>
      <c r="AF53" s="15">
        <f t="shared" si="2"/>
        <v>0</v>
      </c>
      <c r="AG53" s="1"/>
      <c r="AH53" s="1"/>
      <c r="AI53" s="51">
        <v>4.8166666666999998</v>
      </c>
      <c r="AJ53" s="51">
        <v>0</v>
      </c>
      <c r="AK53" s="51">
        <v>0</v>
      </c>
      <c r="AL53" s="51">
        <v>4.8166666666999998</v>
      </c>
      <c r="AM53" s="1"/>
      <c r="AN53" s="1"/>
      <c r="AO53" s="23" t="str">
        <f t="shared" si="3"/>
        <v xml:space="preserve"> </v>
      </c>
      <c r="AP53" s="1"/>
    </row>
    <row r="54" spans="1:42" x14ac:dyDescent="0.2">
      <c r="A54" s="13" t="s">
        <v>405</v>
      </c>
      <c r="B54" s="13" t="s">
        <v>170</v>
      </c>
      <c r="C54" s="1" t="s">
        <v>322</v>
      </c>
      <c r="D54" s="13" t="s">
        <v>129</v>
      </c>
      <c r="E54" s="13">
        <v>40</v>
      </c>
      <c r="F54" s="13">
        <v>8</v>
      </c>
      <c r="G54" s="13">
        <v>8</v>
      </c>
      <c r="H54" s="13">
        <v>4</v>
      </c>
      <c r="I54" s="13">
        <v>15</v>
      </c>
      <c r="J54" s="13">
        <v>6</v>
      </c>
      <c r="K54" s="13">
        <v>0</v>
      </c>
      <c r="L54" s="13">
        <v>2</v>
      </c>
      <c r="M54" s="15">
        <f t="shared" si="0"/>
        <v>0</v>
      </c>
      <c r="N54" s="1"/>
      <c r="O54" s="1"/>
      <c r="P54" s="26">
        <v>11.5</v>
      </c>
      <c r="Q54" s="26">
        <v>0.75</v>
      </c>
      <c r="R54" s="26">
        <v>0</v>
      </c>
      <c r="S54" s="26">
        <v>12.266666666700001</v>
      </c>
      <c r="T54" s="13">
        <v>0</v>
      </c>
      <c r="U54" s="13">
        <v>0</v>
      </c>
      <c r="V54" s="23" t="str">
        <f t="shared" si="1"/>
        <v xml:space="preserve"> </v>
      </c>
      <c r="W54" s="13">
        <v>0</v>
      </c>
      <c r="X54" s="13">
        <v>40</v>
      </c>
      <c r="Y54" s="13">
        <v>6</v>
      </c>
      <c r="Z54" s="13">
        <v>6</v>
      </c>
      <c r="AA54" s="13">
        <v>1</v>
      </c>
      <c r="AB54" s="13">
        <v>23</v>
      </c>
      <c r="AC54" s="13">
        <v>10</v>
      </c>
      <c r="AD54" s="13">
        <v>0</v>
      </c>
      <c r="AE54" s="13">
        <v>0</v>
      </c>
      <c r="AF54" s="15">
        <f t="shared" si="2"/>
        <v>0</v>
      </c>
      <c r="AG54" s="1"/>
      <c r="AH54" s="1"/>
      <c r="AI54" s="51">
        <v>11.166666666699999</v>
      </c>
      <c r="AJ54" s="51">
        <v>0.7</v>
      </c>
      <c r="AK54" s="51">
        <v>0</v>
      </c>
      <c r="AL54" s="51">
        <v>11.8666666667</v>
      </c>
      <c r="AM54" s="13">
        <v>1</v>
      </c>
      <c r="AN54" s="13">
        <v>0</v>
      </c>
      <c r="AO54" s="23">
        <f t="shared" si="3"/>
        <v>0</v>
      </c>
      <c r="AP54" s="13">
        <v>0</v>
      </c>
    </row>
    <row r="55" spans="1:42" x14ac:dyDescent="0.2">
      <c r="A55" s="13" t="s">
        <v>408</v>
      </c>
      <c r="B55" s="13" t="s">
        <v>407</v>
      </c>
      <c r="C55" s="1" t="s">
        <v>409</v>
      </c>
      <c r="D55" s="13" t="s">
        <v>173</v>
      </c>
      <c r="E55" s="13">
        <v>2</v>
      </c>
      <c r="F55" s="13">
        <v>1</v>
      </c>
      <c r="G55" s="13">
        <v>0</v>
      </c>
      <c r="H55" s="13">
        <v>-1</v>
      </c>
      <c r="I55" s="13">
        <v>0</v>
      </c>
      <c r="J55" s="13">
        <v>0</v>
      </c>
      <c r="K55" s="1"/>
      <c r="L55" s="1"/>
      <c r="M55" s="15">
        <f t="shared" si="0"/>
        <v>0</v>
      </c>
      <c r="N55" s="1"/>
      <c r="O55" s="1"/>
      <c r="P55" s="26">
        <v>16.983333333299999</v>
      </c>
      <c r="Q55" s="26">
        <v>0.51666666670000005</v>
      </c>
      <c r="R55" s="26">
        <v>0.30000000000000004</v>
      </c>
      <c r="S55" s="26">
        <v>17.816666666700002</v>
      </c>
      <c r="T55" s="1"/>
      <c r="U55" s="1"/>
      <c r="V55" s="23" t="str">
        <f t="shared" si="1"/>
        <v xml:space="preserve"> </v>
      </c>
      <c r="W55" s="1"/>
      <c r="X55" s="13">
        <v>5</v>
      </c>
      <c r="Y55" s="13">
        <v>0</v>
      </c>
      <c r="Z55" s="13">
        <v>0</v>
      </c>
      <c r="AA55" s="13">
        <v>-1</v>
      </c>
      <c r="AB55" s="13">
        <v>0</v>
      </c>
      <c r="AC55" s="13">
        <v>0</v>
      </c>
      <c r="AD55" s="1"/>
      <c r="AE55" s="1"/>
      <c r="AF55" s="15">
        <f t="shared" si="2"/>
        <v>0</v>
      </c>
      <c r="AG55" s="1"/>
      <c r="AH55" s="1"/>
      <c r="AI55" s="51">
        <v>14.65</v>
      </c>
      <c r="AJ55" s="51">
        <v>0.05</v>
      </c>
      <c r="AK55" s="51">
        <v>0.2666666667</v>
      </c>
      <c r="AL55" s="51">
        <v>14.983333333299999</v>
      </c>
      <c r="AM55" s="1"/>
      <c r="AN55" s="1"/>
      <c r="AO55" s="23" t="str">
        <f t="shared" si="3"/>
        <v xml:space="preserve"> </v>
      </c>
      <c r="AP55" s="1"/>
    </row>
    <row r="56" spans="1:42" x14ac:dyDescent="0.2">
      <c r="A56" s="13" t="s">
        <v>408</v>
      </c>
      <c r="B56" s="13" t="s">
        <v>411</v>
      </c>
      <c r="C56" s="1" t="s">
        <v>358</v>
      </c>
      <c r="D56" s="13" t="s">
        <v>173</v>
      </c>
      <c r="E56" s="13">
        <v>6</v>
      </c>
      <c r="F56" s="13">
        <v>0</v>
      </c>
      <c r="G56" s="13">
        <v>2</v>
      </c>
      <c r="H56" s="13">
        <v>-2</v>
      </c>
      <c r="I56" s="13">
        <v>0</v>
      </c>
      <c r="J56" s="13">
        <v>0</v>
      </c>
      <c r="K56" s="1"/>
      <c r="L56" s="1"/>
      <c r="M56" s="15">
        <f t="shared" si="0"/>
        <v>0</v>
      </c>
      <c r="N56" s="1"/>
      <c r="O56" s="1"/>
      <c r="P56" s="26">
        <v>16.100000000000001</v>
      </c>
      <c r="Q56" s="26">
        <v>0.05</v>
      </c>
      <c r="R56" s="26">
        <v>0</v>
      </c>
      <c r="S56" s="26">
        <v>16.149999999999999</v>
      </c>
      <c r="T56" s="1"/>
      <c r="U56" s="1"/>
      <c r="V56" s="23" t="str">
        <f t="shared" si="1"/>
        <v xml:space="preserve"> </v>
      </c>
      <c r="W56" s="1"/>
      <c r="X56" s="13">
        <v>4</v>
      </c>
      <c r="Y56" s="13">
        <v>0</v>
      </c>
      <c r="Z56" s="13">
        <v>0</v>
      </c>
      <c r="AA56" s="13">
        <v>-3</v>
      </c>
      <c r="AB56" s="13">
        <v>0</v>
      </c>
      <c r="AC56" s="13">
        <v>0</v>
      </c>
      <c r="AD56" s="1"/>
      <c r="AE56" s="1"/>
      <c r="AF56" s="15">
        <f t="shared" si="2"/>
        <v>0</v>
      </c>
      <c r="AG56" s="1"/>
      <c r="AH56" s="1"/>
      <c r="AI56" s="51">
        <v>16.083333333300001</v>
      </c>
      <c r="AJ56" s="51">
        <v>0</v>
      </c>
      <c r="AK56" s="51">
        <v>1.6666666699999999E-2</v>
      </c>
      <c r="AL56" s="51">
        <v>16.116666666699999</v>
      </c>
      <c r="AM56" s="1"/>
      <c r="AN56" s="1"/>
      <c r="AO56" s="23" t="str">
        <f t="shared" si="3"/>
        <v xml:space="preserve"> </v>
      </c>
      <c r="AP56" s="1"/>
    </row>
    <row r="57" spans="1:42" x14ac:dyDescent="0.2">
      <c r="A57" s="13" t="s">
        <v>415</v>
      </c>
      <c r="B57" s="13" t="s">
        <v>414</v>
      </c>
      <c r="C57" s="1" t="s">
        <v>409</v>
      </c>
      <c r="D57" s="13" t="s">
        <v>173</v>
      </c>
      <c r="E57" s="13">
        <v>29</v>
      </c>
      <c r="F57" s="13">
        <v>3</v>
      </c>
      <c r="G57" s="13">
        <v>4</v>
      </c>
      <c r="H57" s="13">
        <v>-3</v>
      </c>
      <c r="I57" s="13">
        <v>14</v>
      </c>
      <c r="J57" s="13">
        <v>7</v>
      </c>
      <c r="K57" s="1"/>
      <c r="L57" s="1"/>
      <c r="M57" s="15">
        <f t="shared" si="0"/>
        <v>0</v>
      </c>
      <c r="N57" s="1"/>
      <c r="O57" s="1"/>
      <c r="P57" s="26">
        <v>17.683333333299998</v>
      </c>
      <c r="Q57" s="26">
        <v>1.4</v>
      </c>
      <c r="R57" s="26">
        <v>1.6333333333</v>
      </c>
      <c r="S57" s="26">
        <v>20.7166666667</v>
      </c>
      <c r="T57" s="1"/>
      <c r="U57" s="1"/>
      <c r="V57" s="23" t="str">
        <f t="shared" si="1"/>
        <v xml:space="preserve"> </v>
      </c>
      <c r="W57" s="1"/>
      <c r="X57" s="13">
        <v>31</v>
      </c>
      <c r="Y57" s="13">
        <v>1</v>
      </c>
      <c r="Z57" s="13">
        <v>6</v>
      </c>
      <c r="AA57" s="13">
        <v>3</v>
      </c>
      <c r="AB57" s="13">
        <v>63</v>
      </c>
      <c r="AC57" s="13">
        <v>22</v>
      </c>
      <c r="AD57" s="1"/>
      <c r="AE57" s="1"/>
      <c r="AF57" s="15">
        <f t="shared" si="2"/>
        <v>0</v>
      </c>
      <c r="AG57" s="1"/>
      <c r="AH57" s="1"/>
      <c r="AI57" s="51">
        <v>17.366666666699999</v>
      </c>
      <c r="AJ57" s="51">
        <v>1.4333333333</v>
      </c>
      <c r="AK57" s="51">
        <v>2.1</v>
      </c>
      <c r="AL57" s="51">
        <v>20.916666666699999</v>
      </c>
      <c r="AM57" s="1"/>
      <c r="AN57" s="1"/>
      <c r="AO57" s="23" t="str">
        <f t="shared" si="3"/>
        <v xml:space="preserve"> </v>
      </c>
      <c r="AP57" s="1"/>
    </row>
    <row r="58" spans="1:42" x14ac:dyDescent="0.2">
      <c r="A58" s="13" t="s">
        <v>421</v>
      </c>
      <c r="B58" s="13" t="s">
        <v>420</v>
      </c>
      <c r="C58" s="1" t="s">
        <v>243</v>
      </c>
      <c r="D58" s="13" t="s">
        <v>173</v>
      </c>
      <c r="E58" s="13">
        <v>4</v>
      </c>
      <c r="F58" s="13">
        <v>0</v>
      </c>
      <c r="G58" s="13">
        <v>0</v>
      </c>
      <c r="H58" s="13">
        <v>0</v>
      </c>
      <c r="I58" s="13">
        <v>7</v>
      </c>
      <c r="J58" s="13">
        <v>2</v>
      </c>
      <c r="K58" s="1"/>
      <c r="L58" s="1"/>
      <c r="M58" s="15">
        <f t="shared" si="0"/>
        <v>0</v>
      </c>
      <c r="N58" s="1"/>
      <c r="O58" s="1"/>
      <c r="P58" s="26">
        <v>12.8166666667</v>
      </c>
      <c r="Q58" s="26">
        <v>0.05</v>
      </c>
      <c r="R58" s="26">
        <v>0</v>
      </c>
      <c r="S58" s="26">
        <v>12.8833333333</v>
      </c>
      <c r="T58" s="1"/>
      <c r="U58" s="1"/>
      <c r="V58" s="23" t="str">
        <f t="shared" si="1"/>
        <v xml:space="preserve"> </v>
      </c>
      <c r="W58" s="1"/>
      <c r="X58" s="13">
        <v>3</v>
      </c>
      <c r="Y58" s="13">
        <v>0</v>
      </c>
      <c r="Z58" s="13">
        <v>0</v>
      </c>
      <c r="AA58" s="13">
        <v>-1</v>
      </c>
      <c r="AB58" s="13">
        <v>0</v>
      </c>
      <c r="AC58" s="13">
        <v>0</v>
      </c>
      <c r="AD58" s="1"/>
      <c r="AE58" s="1"/>
      <c r="AF58" s="15">
        <f t="shared" si="2"/>
        <v>0</v>
      </c>
      <c r="AG58" s="1"/>
      <c r="AH58" s="1"/>
      <c r="AI58" s="51">
        <v>10.2166666667</v>
      </c>
      <c r="AJ58" s="51">
        <v>0</v>
      </c>
      <c r="AK58" s="51">
        <v>6.6666666700000002E-2</v>
      </c>
      <c r="AL58" s="51">
        <v>10.2833333333</v>
      </c>
      <c r="AM58" s="1"/>
      <c r="AN58" s="1"/>
      <c r="AO58" s="23" t="str">
        <f t="shared" si="3"/>
        <v xml:space="preserve"> </v>
      </c>
      <c r="AP58" s="1"/>
    </row>
    <row r="59" spans="1:42" x14ac:dyDescent="0.2">
      <c r="A59" s="13" t="s">
        <v>424</v>
      </c>
      <c r="B59" s="13" t="s">
        <v>423</v>
      </c>
      <c r="C59" s="1" t="s">
        <v>302</v>
      </c>
      <c r="D59" s="13" t="s">
        <v>146</v>
      </c>
      <c r="E59" s="13">
        <v>36</v>
      </c>
      <c r="F59" s="13">
        <v>13</v>
      </c>
      <c r="G59" s="13">
        <v>9</v>
      </c>
      <c r="H59" s="13">
        <v>3</v>
      </c>
      <c r="I59" s="13">
        <v>14</v>
      </c>
      <c r="J59" s="13">
        <v>7</v>
      </c>
      <c r="K59" s="13">
        <v>247</v>
      </c>
      <c r="L59" s="13">
        <v>199</v>
      </c>
      <c r="M59" s="15">
        <f t="shared" si="0"/>
        <v>0.55381165919282516</v>
      </c>
      <c r="N59" s="13">
        <v>6</v>
      </c>
      <c r="O59" s="13">
        <v>1</v>
      </c>
      <c r="P59" s="26">
        <v>13.45</v>
      </c>
      <c r="Q59" s="26">
        <v>2.5166666666999999</v>
      </c>
      <c r="R59" s="26">
        <v>0.45</v>
      </c>
      <c r="S59" s="26">
        <v>16.433333333299998</v>
      </c>
      <c r="T59" s="13">
        <v>9</v>
      </c>
      <c r="U59" s="13">
        <v>2</v>
      </c>
      <c r="V59" s="23">
        <f t="shared" si="1"/>
        <v>0.22222222222222221</v>
      </c>
      <c r="W59" s="13">
        <v>1</v>
      </c>
      <c r="X59" s="13">
        <v>36</v>
      </c>
      <c r="Y59" s="13">
        <v>11</v>
      </c>
      <c r="Z59" s="13">
        <v>10</v>
      </c>
      <c r="AA59" s="13">
        <v>-10</v>
      </c>
      <c r="AB59" s="13">
        <v>24</v>
      </c>
      <c r="AC59" s="13">
        <v>12</v>
      </c>
      <c r="AD59" s="13">
        <v>239</v>
      </c>
      <c r="AE59" s="13">
        <v>309</v>
      </c>
      <c r="AF59" s="15">
        <f t="shared" si="2"/>
        <v>0.43613138686131386</v>
      </c>
      <c r="AG59" s="13">
        <v>17</v>
      </c>
      <c r="AH59" s="13">
        <v>10</v>
      </c>
      <c r="AI59" s="51">
        <v>14.0333333333</v>
      </c>
      <c r="AJ59" s="51">
        <v>2.1</v>
      </c>
      <c r="AK59" s="51">
        <v>0.56666666669999999</v>
      </c>
      <c r="AL59" s="51">
        <v>16.7166666667</v>
      </c>
      <c r="AM59" s="13">
        <v>5</v>
      </c>
      <c r="AN59" s="13">
        <v>2</v>
      </c>
      <c r="AO59" s="23">
        <f t="shared" si="3"/>
        <v>0.4</v>
      </c>
      <c r="AP59" s="13">
        <v>1</v>
      </c>
    </row>
    <row r="60" spans="1:42" x14ac:dyDescent="0.2">
      <c r="A60" s="13" t="s">
        <v>429</v>
      </c>
      <c r="B60" s="13" t="s">
        <v>428</v>
      </c>
      <c r="C60" s="1" t="s">
        <v>334</v>
      </c>
      <c r="D60" s="13" t="s">
        <v>173</v>
      </c>
      <c r="E60" s="13">
        <v>1</v>
      </c>
      <c r="F60" s="13">
        <v>0</v>
      </c>
      <c r="G60" s="13">
        <v>0</v>
      </c>
      <c r="H60" s="13">
        <v>-2</v>
      </c>
      <c r="I60" s="13">
        <v>0</v>
      </c>
      <c r="J60" s="13">
        <v>0</v>
      </c>
      <c r="K60" s="1"/>
      <c r="L60" s="1"/>
      <c r="M60" s="15">
        <f t="shared" si="0"/>
        <v>0</v>
      </c>
      <c r="N60" s="1"/>
      <c r="O60" s="1"/>
      <c r="P60" s="26">
        <v>6.05</v>
      </c>
      <c r="Q60" s="26">
        <v>0</v>
      </c>
      <c r="R60" s="26">
        <v>0</v>
      </c>
      <c r="S60" s="26">
        <v>6.05</v>
      </c>
      <c r="T60" s="1"/>
      <c r="U60" s="1"/>
      <c r="V60" s="23" t="str">
        <f t="shared" si="1"/>
        <v xml:space="preserve"> </v>
      </c>
      <c r="W60" s="1"/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"/>
      <c r="AE60" s="1"/>
      <c r="AF60" s="15">
        <f t="shared" si="2"/>
        <v>0</v>
      </c>
      <c r="AG60" s="1"/>
      <c r="AH60" s="1"/>
      <c r="AI60" s="51">
        <v>0</v>
      </c>
      <c r="AJ60" s="51">
        <v>0</v>
      </c>
      <c r="AK60" s="51">
        <v>0</v>
      </c>
      <c r="AL60" s="51">
        <v>0</v>
      </c>
      <c r="AM60" s="1"/>
      <c r="AN60" s="1"/>
      <c r="AO60" s="23" t="str">
        <f t="shared" si="3"/>
        <v xml:space="preserve"> </v>
      </c>
      <c r="AP60" s="1"/>
    </row>
    <row r="61" spans="1:42" x14ac:dyDescent="0.2">
      <c r="A61" s="13" t="s">
        <v>433</v>
      </c>
      <c r="B61" s="13" t="s">
        <v>432</v>
      </c>
      <c r="C61" s="1" t="s">
        <v>292</v>
      </c>
      <c r="D61" s="13" t="s">
        <v>173</v>
      </c>
      <c r="E61" s="13">
        <v>1</v>
      </c>
      <c r="F61" s="13">
        <v>0</v>
      </c>
      <c r="G61" s="13">
        <v>0</v>
      </c>
      <c r="H61" s="13">
        <v>-1</v>
      </c>
      <c r="I61" s="13">
        <v>0</v>
      </c>
      <c r="J61" s="13">
        <v>0</v>
      </c>
      <c r="K61" s="1"/>
      <c r="L61" s="1"/>
      <c r="M61" s="15">
        <f t="shared" si="0"/>
        <v>0</v>
      </c>
      <c r="N61" s="1"/>
      <c r="O61" s="1"/>
      <c r="P61" s="26">
        <v>7.4</v>
      </c>
      <c r="Q61" s="26">
        <v>0</v>
      </c>
      <c r="R61" s="26">
        <v>0</v>
      </c>
      <c r="S61" s="26">
        <v>7.4</v>
      </c>
      <c r="T61" s="1"/>
      <c r="U61" s="1"/>
      <c r="V61" s="23" t="str">
        <f t="shared" si="1"/>
        <v xml:space="preserve"> </v>
      </c>
      <c r="W61" s="1"/>
      <c r="X61" s="13">
        <v>3</v>
      </c>
      <c r="Y61" s="13">
        <v>0</v>
      </c>
      <c r="Z61" s="13">
        <v>1</v>
      </c>
      <c r="AA61" s="13">
        <v>-2</v>
      </c>
      <c r="AB61" s="13">
        <v>2</v>
      </c>
      <c r="AC61" s="13">
        <v>1</v>
      </c>
      <c r="AD61" s="1"/>
      <c r="AE61" s="1"/>
      <c r="AF61" s="15">
        <f t="shared" si="2"/>
        <v>0</v>
      </c>
      <c r="AG61" s="1"/>
      <c r="AH61" s="1"/>
      <c r="AI61" s="51">
        <v>10.25</v>
      </c>
      <c r="AJ61" s="51">
        <v>0.1166666667</v>
      </c>
      <c r="AK61" s="51">
        <v>0.31666666669999999</v>
      </c>
      <c r="AL61" s="51">
        <v>10.6833333333</v>
      </c>
      <c r="AM61" s="1"/>
      <c r="AN61" s="1"/>
      <c r="AO61" s="23" t="str">
        <f t="shared" si="3"/>
        <v xml:space="preserve"> </v>
      </c>
      <c r="AP61" s="1"/>
    </row>
    <row r="62" spans="1:42" x14ac:dyDescent="0.2">
      <c r="A62" s="13" t="s">
        <v>435</v>
      </c>
      <c r="B62" s="13" t="s">
        <v>217</v>
      </c>
      <c r="C62" s="1" t="s">
        <v>219</v>
      </c>
      <c r="D62" s="13" t="s">
        <v>154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5">
        <f t="shared" si="0"/>
        <v>0</v>
      </c>
      <c r="N62" s="1"/>
      <c r="O62" s="1"/>
      <c r="P62" s="26">
        <v>0</v>
      </c>
      <c r="Q62" s="26">
        <v>0</v>
      </c>
      <c r="R62" s="26">
        <v>0</v>
      </c>
      <c r="S62" s="26">
        <v>0</v>
      </c>
      <c r="T62" s="1"/>
      <c r="U62" s="1"/>
      <c r="V62" s="23" t="str">
        <f t="shared" si="1"/>
        <v xml:space="preserve"> </v>
      </c>
      <c r="W62" s="1"/>
      <c r="X62" s="13">
        <v>2</v>
      </c>
      <c r="Y62" s="13">
        <v>0</v>
      </c>
      <c r="Z62" s="13">
        <v>0</v>
      </c>
      <c r="AA62" s="13">
        <v>-1</v>
      </c>
      <c r="AB62" s="13">
        <v>2</v>
      </c>
      <c r="AC62" s="13">
        <v>1</v>
      </c>
      <c r="AD62" s="13">
        <v>0</v>
      </c>
      <c r="AE62" s="13">
        <v>0</v>
      </c>
      <c r="AF62" s="15">
        <f t="shared" si="2"/>
        <v>0</v>
      </c>
      <c r="AG62" s="1"/>
      <c r="AH62" s="1"/>
      <c r="AI62" s="51">
        <v>9.7833333332999999</v>
      </c>
      <c r="AJ62" s="51">
        <v>0</v>
      </c>
      <c r="AK62" s="51">
        <v>0</v>
      </c>
      <c r="AL62" s="51">
        <v>9.7833333332999999</v>
      </c>
      <c r="AM62" s="1"/>
      <c r="AN62" s="1"/>
      <c r="AO62" s="23" t="str">
        <f t="shared" si="3"/>
        <v xml:space="preserve"> </v>
      </c>
      <c r="AP62" s="1"/>
    </row>
    <row r="63" spans="1:42" x14ac:dyDescent="0.2">
      <c r="A63" s="13" t="s">
        <v>439</v>
      </c>
      <c r="B63" s="13" t="s">
        <v>438</v>
      </c>
      <c r="C63" s="1" t="s">
        <v>249</v>
      </c>
      <c r="D63" s="13" t="s">
        <v>154</v>
      </c>
      <c r="E63" s="13">
        <v>1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5">
        <f t="shared" si="0"/>
        <v>0</v>
      </c>
      <c r="N63" s="1"/>
      <c r="O63" s="1"/>
      <c r="P63" s="26">
        <v>5.1333333333000004</v>
      </c>
      <c r="Q63" s="26">
        <v>0</v>
      </c>
      <c r="R63" s="26">
        <v>0</v>
      </c>
      <c r="S63" s="26">
        <v>5.1333333333000004</v>
      </c>
      <c r="T63" s="1"/>
      <c r="U63" s="1"/>
      <c r="V63" s="23" t="str">
        <f t="shared" si="1"/>
        <v xml:space="preserve"> </v>
      </c>
      <c r="W63" s="1"/>
      <c r="X63" s="13">
        <v>4</v>
      </c>
      <c r="Y63" s="13">
        <v>0</v>
      </c>
      <c r="Z63" s="13">
        <v>0</v>
      </c>
      <c r="AA63" s="13">
        <v>0</v>
      </c>
      <c r="AB63" s="13">
        <v>5</v>
      </c>
      <c r="AC63" s="13">
        <v>1</v>
      </c>
      <c r="AD63" s="13">
        <v>0</v>
      </c>
      <c r="AE63" s="13">
        <v>0</v>
      </c>
      <c r="AF63" s="15">
        <f t="shared" si="2"/>
        <v>0</v>
      </c>
      <c r="AG63" s="1"/>
      <c r="AH63" s="1"/>
      <c r="AI63" s="51">
        <v>4.4833333333000001</v>
      </c>
      <c r="AJ63" s="51">
        <v>0</v>
      </c>
      <c r="AK63" s="51">
        <v>0</v>
      </c>
      <c r="AL63" s="51">
        <v>4.4833333333000001</v>
      </c>
      <c r="AM63" s="1"/>
      <c r="AN63" s="1"/>
      <c r="AO63" s="23" t="str">
        <f t="shared" si="3"/>
        <v xml:space="preserve"> </v>
      </c>
      <c r="AP63" s="1"/>
    </row>
    <row r="64" spans="1:42" x14ac:dyDescent="0.2">
      <c r="A64" s="13" t="s">
        <v>445</v>
      </c>
      <c r="B64" s="13" t="s">
        <v>444</v>
      </c>
      <c r="C64" s="1" t="s">
        <v>446</v>
      </c>
      <c r="D64" s="13" t="s">
        <v>129</v>
      </c>
      <c r="E64" s="13">
        <v>24</v>
      </c>
      <c r="F64" s="13">
        <v>12</v>
      </c>
      <c r="G64" s="13">
        <v>7</v>
      </c>
      <c r="H64" s="13">
        <v>0</v>
      </c>
      <c r="I64" s="13">
        <v>6</v>
      </c>
      <c r="J64" s="13">
        <v>2</v>
      </c>
      <c r="K64" s="13">
        <v>0</v>
      </c>
      <c r="L64" s="13">
        <v>2</v>
      </c>
      <c r="M64" s="15">
        <f t="shared" si="0"/>
        <v>0</v>
      </c>
      <c r="N64" s="1"/>
      <c r="O64" s="1"/>
      <c r="P64" s="26">
        <v>14.5333333333</v>
      </c>
      <c r="Q64" s="26">
        <v>3.1333333333</v>
      </c>
      <c r="R64" s="26">
        <v>0.1</v>
      </c>
      <c r="S64" s="26">
        <v>17.7833333333</v>
      </c>
      <c r="T64" s="13">
        <v>2</v>
      </c>
      <c r="U64" s="13">
        <v>0</v>
      </c>
      <c r="V64" s="23">
        <f t="shared" si="1"/>
        <v>0</v>
      </c>
      <c r="W64" s="13">
        <v>0</v>
      </c>
      <c r="X64" s="13">
        <v>21</v>
      </c>
      <c r="Y64" s="13">
        <v>2</v>
      </c>
      <c r="Z64" s="13">
        <v>7</v>
      </c>
      <c r="AA64" s="13">
        <v>-10</v>
      </c>
      <c r="AB64" s="13">
        <v>0</v>
      </c>
      <c r="AC64" s="13">
        <v>0</v>
      </c>
      <c r="AD64" s="13">
        <v>0</v>
      </c>
      <c r="AE64" s="13">
        <v>0</v>
      </c>
      <c r="AF64" s="15">
        <f t="shared" si="2"/>
        <v>0</v>
      </c>
      <c r="AG64" s="1"/>
      <c r="AH64" s="1"/>
      <c r="AI64" s="51">
        <v>14.5666666667</v>
      </c>
      <c r="AJ64" s="51">
        <v>2.4833333333000001</v>
      </c>
      <c r="AK64" s="51">
        <v>0.05</v>
      </c>
      <c r="AL64" s="51">
        <v>17.116666666699999</v>
      </c>
      <c r="AM64" s="13">
        <v>3</v>
      </c>
      <c r="AN64" s="13">
        <v>1</v>
      </c>
      <c r="AO64" s="23">
        <f t="shared" si="3"/>
        <v>0.33333333333333331</v>
      </c>
      <c r="AP64" s="13">
        <v>1</v>
      </c>
    </row>
    <row r="65" spans="1:42" x14ac:dyDescent="0.2">
      <c r="A65" s="13" t="s">
        <v>450</v>
      </c>
      <c r="B65" s="13" t="s">
        <v>449</v>
      </c>
      <c r="C65" s="1" t="s">
        <v>238</v>
      </c>
      <c r="D65" s="13" t="s">
        <v>173</v>
      </c>
      <c r="E65" s="13">
        <v>27</v>
      </c>
      <c r="F65" s="13">
        <v>0</v>
      </c>
      <c r="G65" s="13">
        <v>6</v>
      </c>
      <c r="H65" s="13">
        <v>1</v>
      </c>
      <c r="I65" s="13">
        <v>42</v>
      </c>
      <c r="J65" s="13">
        <v>16</v>
      </c>
      <c r="K65" s="1"/>
      <c r="L65" s="1"/>
      <c r="M65" s="15">
        <f t="shared" si="0"/>
        <v>0</v>
      </c>
      <c r="N65" s="1"/>
      <c r="O65" s="1"/>
      <c r="P65" s="26">
        <v>19.133333333300001</v>
      </c>
      <c r="Q65" s="26">
        <v>1.5166666666999999</v>
      </c>
      <c r="R65" s="26">
        <v>2.5333333332999999</v>
      </c>
      <c r="S65" s="26">
        <v>23.183333333299998</v>
      </c>
      <c r="T65" s="1"/>
      <c r="U65" s="1"/>
      <c r="V65" s="23" t="str">
        <f t="shared" si="1"/>
        <v xml:space="preserve"> </v>
      </c>
      <c r="W65" s="1"/>
      <c r="X65" s="13">
        <v>35</v>
      </c>
      <c r="Y65" s="13">
        <v>3</v>
      </c>
      <c r="Z65" s="13">
        <v>11</v>
      </c>
      <c r="AA65" s="13">
        <v>-7</v>
      </c>
      <c r="AB65" s="13">
        <v>36</v>
      </c>
      <c r="AC65" s="13">
        <v>18</v>
      </c>
      <c r="AD65" s="1"/>
      <c r="AE65" s="1"/>
      <c r="AF65" s="15">
        <f t="shared" si="2"/>
        <v>0</v>
      </c>
      <c r="AG65" s="1"/>
      <c r="AH65" s="1"/>
      <c r="AI65" s="51">
        <v>19.866666666699999</v>
      </c>
      <c r="AJ65" s="51">
        <v>1.65</v>
      </c>
      <c r="AK65" s="51">
        <v>2.4833333333000001</v>
      </c>
      <c r="AL65" s="51">
        <v>24.016666666700001</v>
      </c>
      <c r="AM65" s="1"/>
      <c r="AN65" s="1"/>
      <c r="AO65" s="23" t="str">
        <f t="shared" si="3"/>
        <v xml:space="preserve"> </v>
      </c>
      <c r="AP65" s="1"/>
    </row>
    <row r="66" spans="1:42" x14ac:dyDescent="0.2">
      <c r="A66" s="13" t="s">
        <v>454</v>
      </c>
      <c r="B66" s="13" t="s">
        <v>453</v>
      </c>
      <c r="C66" s="1" t="s">
        <v>446</v>
      </c>
      <c r="D66" s="13" t="s">
        <v>146</v>
      </c>
      <c r="E66" s="13">
        <v>2</v>
      </c>
      <c r="F66" s="13">
        <v>0</v>
      </c>
      <c r="G66" s="13">
        <v>0</v>
      </c>
      <c r="H66" s="13">
        <v>0</v>
      </c>
      <c r="I66" s="13">
        <v>2</v>
      </c>
      <c r="J66" s="13">
        <v>1</v>
      </c>
      <c r="K66" s="13">
        <v>8</v>
      </c>
      <c r="L66" s="13">
        <v>4</v>
      </c>
      <c r="M66" s="15">
        <f t="shared" ref="M66:M129" si="4">K66/MAX(1,K66+L66)</f>
        <v>0.66666666666666663</v>
      </c>
      <c r="N66" s="1"/>
      <c r="O66" s="1"/>
      <c r="P66" s="26">
        <v>10.333333333300001</v>
      </c>
      <c r="Q66" s="26">
        <v>0</v>
      </c>
      <c r="R66" s="26">
        <v>0</v>
      </c>
      <c r="S66" s="26">
        <v>10.333333333300001</v>
      </c>
      <c r="T66" s="1"/>
      <c r="U66" s="1"/>
      <c r="V66" s="23" t="str">
        <f t="shared" ref="V66:V129" si="5">IF(T66&gt;0,U66/T66," ")</f>
        <v xml:space="preserve"> </v>
      </c>
      <c r="W66" s="1"/>
      <c r="X66" s="13">
        <v>1</v>
      </c>
      <c r="Y66" s="13">
        <v>0</v>
      </c>
      <c r="Z66" s="13">
        <v>0</v>
      </c>
      <c r="AA66" s="13">
        <v>-1</v>
      </c>
      <c r="AB66" s="13">
        <v>0</v>
      </c>
      <c r="AC66" s="13">
        <v>0</v>
      </c>
      <c r="AD66" s="13">
        <v>2</v>
      </c>
      <c r="AE66" s="13">
        <v>5</v>
      </c>
      <c r="AF66" s="15">
        <f t="shared" ref="AF66:AF129" si="6">AD66/MAX(1,AD66+AE66)</f>
        <v>0.2857142857142857</v>
      </c>
      <c r="AG66" s="1"/>
      <c r="AH66" s="1"/>
      <c r="AI66" s="51">
        <v>11.3</v>
      </c>
      <c r="AJ66" s="51">
        <v>0</v>
      </c>
      <c r="AK66" s="51">
        <v>0</v>
      </c>
      <c r="AL66" s="51">
        <v>11.3</v>
      </c>
      <c r="AM66" s="1"/>
      <c r="AN66" s="1"/>
      <c r="AO66" s="23" t="str">
        <f t="shared" ref="AO66:AO129" si="7">IF(AM66&gt;0,AN66/AM66," ")</f>
        <v xml:space="preserve"> </v>
      </c>
      <c r="AP66" s="1"/>
    </row>
    <row r="67" spans="1:42" x14ac:dyDescent="0.2">
      <c r="A67" s="13" t="s">
        <v>459</v>
      </c>
      <c r="B67" s="13" t="s">
        <v>458</v>
      </c>
      <c r="C67" s="1" t="s">
        <v>145</v>
      </c>
      <c r="D67" s="13" t="s">
        <v>154</v>
      </c>
      <c r="E67" s="13">
        <v>37</v>
      </c>
      <c r="F67" s="13">
        <v>1</v>
      </c>
      <c r="G67" s="13">
        <v>2</v>
      </c>
      <c r="H67" s="13">
        <v>-6</v>
      </c>
      <c r="I67" s="13">
        <v>62</v>
      </c>
      <c r="J67" s="13">
        <v>16</v>
      </c>
      <c r="K67" s="13">
        <v>0</v>
      </c>
      <c r="L67" s="13">
        <v>1</v>
      </c>
      <c r="M67" s="15">
        <f t="shared" si="4"/>
        <v>0</v>
      </c>
      <c r="N67" s="1"/>
      <c r="O67" s="1"/>
      <c r="P67" s="26">
        <v>7.1166666666999996</v>
      </c>
      <c r="Q67" s="26">
        <v>1.6666666699999999E-2</v>
      </c>
      <c r="R67" s="26">
        <v>0</v>
      </c>
      <c r="S67" s="26">
        <v>7.1333333333000004</v>
      </c>
      <c r="T67" s="1"/>
      <c r="U67" s="1"/>
      <c r="V67" s="23" t="str">
        <f t="shared" si="5"/>
        <v xml:space="preserve"> </v>
      </c>
      <c r="W67" s="1"/>
      <c r="X67" s="13">
        <v>35</v>
      </c>
      <c r="Y67" s="13">
        <v>0</v>
      </c>
      <c r="Z67" s="13">
        <v>2</v>
      </c>
      <c r="AA67" s="13">
        <v>-7</v>
      </c>
      <c r="AB67" s="13">
        <v>47</v>
      </c>
      <c r="AC67" s="13">
        <v>16</v>
      </c>
      <c r="AD67" s="13">
        <v>0</v>
      </c>
      <c r="AE67" s="13">
        <v>1</v>
      </c>
      <c r="AF67" s="15">
        <f t="shared" si="6"/>
        <v>0</v>
      </c>
      <c r="AG67" s="1"/>
      <c r="AH67" s="1"/>
      <c r="AI67" s="51">
        <v>7.4</v>
      </c>
      <c r="AJ67" s="51">
        <v>0</v>
      </c>
      <c r="AK67" s="51">
        <v>0</v>
      </c>
      <c r="AL67" s="51">
        <v>7.4</v>
      </c>
      <c r="AM67" s="1"/>
      <c r="AN67" s="1"/>
      <c r="AO67" s="23" t="str">
        <f t="shared" si="7"/>
        <v xml:space="preserve"> </v>
      </c>
      <c r="AP67" s="1"/>
    </row>
    <row r="68" spans="1:42" x14ac:dyDescent="0.2">
      <c r="A68" s="13" t="s">
        <v>463</v>
      </c>
      <c r="B68" s="13" t="s">
        <v>462</v>
      </c>
      <c r="C68" s="1" t="s">
        <v>302</v>
      </c>
      <c r="D68" s="13" t="s">
        <v>146</v>
      </c>
      <c r="E68" s="13">
        <v>25</v>
      </c>
      <c r="F68" s="13">
        <v>2</v>
      </c>
      <c r="G68" s="13">
        <v>9</v>
      </c>
      <c r="H68" s="13">
        <v>0</v>
      </c>
      <c r="I68" s="13">
        <v>12</v>
      </c>
      <c r="J68" s="13">
        <v>6</v>
      </c>
      <c r="K68" s="13">
        <v>203</v>
      </c>
      <c r="L68" s="13">
        <v>243</v>
      </c>
      <c r="M68" s="15">
        <f t="shared" si="4"/>
        <v>0.45515695067264572</v>
      </c>
      <c r="N68" s="13">
        <v>9</v>
      </c>
      <c r="O68" s="13">
        <v>5</v>
      </c>
      <c r="P68" s="26">
        <v>13.3166666667</v>
      </c>
      <c r="Q68" s="26">
        <v>1.7333333333000001</v>
      </c>
      <c r="R68" s="26">
        <v>1.75</v>
      </c>
      <c r="S68" s="26">
        <v>16.816666666700002</v>
      </c>
      <c r="T68" s="13">
        <v>3</v>
      </c>
      <c r="U68" s="13">
        <v>1</v>
      </c>
      <c r="V68" s="23">
        <f t="shared" si="5"/>
        <v>0.33333333333333331</v>
      </c>
      <c r="W68" s="13">
        <v>0</v>
      </c>
      <c r="X68" s="13">
        <v>28</v>
      </c>
      <c r="Y68" s="13">
        <v>4</v>
      </c>
      <c r="Z68" s="13">
        <v>8</v>
      </c>
      <c r="AA68" s="13">
        <v>4</v>
      </c>
      <c r="AB68" s="13">
        <v>36</v>
      </c>
      <c r="AC68" s="13">
        <v>17</v>
      </c>
      <c r="AD68" s="13">
        <v>211</v>
      </c>
      <c r="AE68" s="13">
        <v>274</v>
      </c>
      <c r="AF68" s="15">
        <f t="shared" si="6"/>
        <v>0.43505154639175259</v>
      </c>
      <c r="AG68" s="13">
        <v>4</v>
      </c>
      <c r="AH68" s="13">
        <v>3</v>
      </c>
      <c r="AI68" s="51">
        <v>13.1333333333</v>
      </c>
      <c r="AJ68" s="51">
        <v>0.98333333330000006</v>
      </c>
      <c r="AK68" s="51">
        <v>1.8</v>
      </c>
      <c r="AL68" s="51">
        <v>15.916666666699999</v>
      </c>
      <c r="AM68" s="13">
        <v>2</v>
      </c>
      <c r="AN68" s="13">
        <v>2</v>
      </c>
      <c r="AO68" s="23">
        <f t="shared" si="7"/>
        <v>1</v>
      </c>
      <c r="AP68" s="13">
        <v>2</v>
      </c>
    </row>
    <row r="69" spans="1:42" x14ac:dyDescent="0.2">
      <c r="A69" s="13" t="s">
        <v>467</v>
      </c>
      <c r="B69" s="13" t="s">
        <v>466</v>
      </c>
      <c r="C69" s="1" t="s">
        <v>270</v>
      </c>
      <c r="D69" s="13" t="s">
        <v>129</v>
      </c>
      <c r="E69" s="13">
        <v>33</v>
      </c>
      <c r="F69" s="13">
        <v>1</v>
      </c>
      <c r="G69" s="13">
        <v>1</v>
      </c>
      <c r="H69" s="13">
        <v>-3</v>
      </c>
      <c r="I69" s="13">
        <v>39</v>
      </c>
      <c r="J69" s="13">
        <v>11</v>
      </c>
      <c r="K69" s="13">
        <v>0</v>
      </c>
      <c r="L69" s="13">
        <v>0</v>
      </c>
      <c r="M69" s="15">
        <f t="shared" si="4"/>
        <v>0</v>
      </c>
      <c r="N69" s="1"/>
      <c r="O69" s="1"/>
      <c r="P69" s="26">
        <v>8.4499999999999993</v>
      </c>
      <c r="Q69" s="26">
        <v>1.6666666699999999E-2</v>
      </c>
      <c r="R69" s="26">
        <v>3.3333333300000004E-2</v>
      </c>
      <c r="S69" s="26">
        <v>8.5333333332999999</v>
      </c>
      <c r="T69" s="1"/>
      <c r="U69" s="1"/>
      <c r="V69" s="23" t="str">
        <f t="shared" si="5"/>
        <v xml:space="preserve"> </v>
      </c>
      <c r="W69" s="1"/>
      <c r="X69" s="13">
        <v>29</v>
      </c>
      <c r="Y69" s="13">
        <v>0</v>
      </c>
      <c r="Z69" s="13">
        <v>3</v>
      </c>
      <c r="AA69" s="13">
        <v>-6</v>
      </c>
      <c r="AB69" s="13">
        <v>49</v>
      </c>
      <c r="AC69" s="13">
        <v>13</v>
      </c>
      <c r="AD69" s="13">
        <v>3</v>
      </c>
      <c r="AE69" s="13">
        <v>2</v>
      </c>
      <c r="AF69" s="15">
        <f t="shared" si="6"/>
        <v>0.6</v>
      </c>
      <c r="AG69" s="1"/>
      <c r="AH69" s="1"/>
      <c r="AI69" s="51">
        <v>8.5333333332999999</v>
      </c>
      <c r="AJ69" s="51">
        <v>8.3333333300000006E-2</v>
      </c>
      <c r="AK69" s="51">
        <v>1.6666666699999999E-2</v>
      </c>
      <c r="AL69" s="51">
        <v>8.6666666666999994</v>
      </c>
      <c r="AM69" s="1"/>
      <c r="AN69" s="1"/>
      <c r="AO69" s="23" t="str">
        <f t="shared" si="7"/>
        <v xml:space="preserve"> </v>
      </c>
      <c r="AP69" s="1"/>
    </row>
    <row r="70" spans="1:42" x14ac:dyDescent="0.2">
      <c r="A70" s="13" t="s">
        <v>470</v>
      </c>
      <c r="B70" s="13" t="s">
        <v>423</v>
      </c>
      <c r="C70" s="1" t="s">
        <v>409</v>
      </c>
      <c r="D70" s="13" t="s">
        <v>146</v>
      </c>
      <c r="E70" s="13">
        <v>39</v>
      </c>
      <c r="F70" s="13">
        <v>8</v>
      </c>
      <c r="G70" s="13">
        <v>10</v>
      </c>
      <c r="H70" s="13">
        <v>1</v>
      </c>
      <c r="I70" s="13">
        <v>4</v>
      </c>
      <c r="J70" s="13">
        <v>2</v>
      </c>
      <c r="K70" s="13">
        <v>312</v>
      </c>
      <c r="L70" s="13">
        <v>341</v>
      </c>
      <c r="M70" s="15">
        <f t="shared" si="4"/>
        <v>0.4777947932618683</v>
      </c>
      <c r="N70" s="13">
        <v>2</v>
      </c>
      <c r="O70" s="13">
        <v>1</v>
      </c>
      <c r="P70" s="26">
        <v>13.3</v>
      </c>
      <c r="Q70" s="26">
        <v>2.0833333333000001</v>
      </c>
      <c r="R70" s="26">
        <v>1.8333333333000001</v>
      </c>
      <c r="S70" s="26">
        <v>17.233333333299999</v>
      </c>
      <c r="T70" s="13">
        <v>4</v>
      </c>
      <c r="U70" s="13">
        <v>1</v>
      </c>
      <c r="V70" s="23">
        <f t="shared" si="5"/>
        <v>0.25</v>
      </c>
      <c r="W70" s="13">
        <v>0</v>
      </c>
      <c r="X70" s="13">
        <v>36</v>
      </c>
      <c r="Y70" s="13">
        <v>7</v>
      </c>
      <c r="Z70" s="13">
        <v>14</v>
      </c>
      <c r="AA70" s="13">
        <v>6</v>
      </c>
      <c r="AB70" s="13">
        <v>18</v>
      </c>
      <c r="AC70" s="13">
        <v>9</v>
      </c>
      <c r="AD70" s="13">
        <v>278</v>
      </c>
      <c r="AE70" s="13">
        <v>314</v>
      </c>
      <c r="AF70" s="15">
        <f t="shared" si="6"/>
        <v>0.46959459459459457</v>
      </c>
      <c r="AG70" s="13">
        <v>6</v>
      </c>
      <c r="AH70" s="13">
        <v>4</v>
      </c>
      <c r="AI70" s="51">
        <v>12.85</v>
      </c>
      <c r="AJ70" s="51">
        <v>1.6166666667</v>
      </c>
      <c r="AK70" s="51">
        <v>2.0833333333000001</v>
      </c>
      <c r="AL70" s="51">
        <v>16.566666666700002</v>
      </c>
      <c r="AM70" s="13">
        <v>3</v>
      </c>
      <c r="AN70" s="13">
        <v>2</v>
      </c>
      <c r="AO70" s="23">
        <f t="shared" si="7"/>
        <v>0.66666666666666663</v>
      </c>
      <c r="AP70" s="13">
        <v>2</v>
      </c>
    </row>
    <row r="71" spans="1:42" x14ac:dyDescent="0.2">
      <c r="A71" s="13" t="s">
        <v>474</v>
      </c>
      <c r="B71" s="13" t="s">
        <v>262</v>
      </c>
      <c r="C71" s="1" t="s">
        <v>249</v>
      </c>
      <c r="D71" s="13" t="s">
        <v>129</v>
      </c>
      <c r="E71" s="13">
        <v>28</v>
      </c>
      <c r="F71" s="13">
        <v>4</v>
      </c>
      <c r="G71" s="13">
        <v>3</v>
      </c>
      <c r="H71" s="13">
        <v>1</v>
      </c>
      <c r="I71" s="13">
        <v>15</v>
      </c>
      <c r="J71" s="13">
        <v>6</v>
      </c>
      <c r="K71" s="13">
        <v>2</v>
      </c>
      <c r="L71" s="13">
        <v>4</v>
      </c>
      <c r="M71" s="15">
        <f t="shared" si="4"/>
        <v>0.33333333333333331</v>
      </c>
      <c r="N71" s="1"/>
      <c r="O71" s="1"/>
      <c r="P71" s="26">
        <v>10.166666666699999</v>
      </c>
      <c r="Q71" s="26">
        <v>0.1166666667</v>
      </c>
      <c r="R71" s="26">
        <v>1.3166666667</v>
      </c>
      <c r="S71" s="26">
        <v>11.6166666667</v>
      </c>
      <c r="T71" s="1"/>
      <c r="U71" s="1"/>
      <c r="V71" s="23" t="str">
        <f t="shared" si="5"/>
        <v xml:space="preserve"> </v>
      </c>
      <c r="W71" s="1"/>
      <c r="X71" s="13">
        <v>31</v>
      </c>
      <c r="Y71" s="13">
        <v>3</v>
      </c>
      <c r="Z71" s="13">
        <v>3</v>
      </c>
      <c r="AA71" s="13">
        <v>-9</v>
      </c>
      <c r="AB71" s="13">
        <v>10</v>
      </c>
      <c r="AC71" s="13">
        <v>5</v>
      </c>
      <c r="AD71" s="13">
        <v>4</v>
      </c>
      <c r="AE71" s="13">
        <v>3</v>
      </c>
      <c r="AF71" s="15">
        <f t="shared" si="6"/>
        <v>0.5714285714285714</v>
      </c>
      <c r="AG71" s="1"/>
      <c r="AH71" s="1"/>
      <c r="AI71" s="51">
        <v>10.833333333300001</v>
      </c>
      <c r="AJ71" s="51">
        <v>6.6666666700000002E-2</v>
      </c>
      <c r="AK71" s="51">
        <v>1.3</v>
      </c>
      <c r="AL71" s="51">
        <v>12.2166666667</v>
      </c>
      <c r="AM71" s="1"/>
      <c r="AN71" s="1"/>
      <c r="AO71" s="23" t="str">
        <f t="shared" si="7"/>
        <v xml:space="preserve"> </v>
      </c>
      <c r="AP71" s="1"/>
    </row>
    <row r="72" spans="1:42" x14ac:dyDescent="0.2">
      <c r="A72" s="13" t="s">
        <v>478</v>
      </c>
      <c r="B72" s="13" t="s">
        <v>477</v>
      </c>
      <c r="C72" s="1" t="s">
        <v>162</v>
      </c>
      <c r="D72" s="13" t="s">
        <v>129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5">
        <f t="shared" si="4"/>
        <v>0</v>
      </c>
      <c r="N72" s="1"/>
      <c r="O72" s="1"/>
      <c r="P72" s="26">
        <v>0</v>
      </c>
      <c r="Q72" s="26">
        <v>0</v>
      </c>
      <c r="R72" s="26">
        <v>0</v>
      </c>
      <c r="S72" s="26">
        <v>0</v>
      </c>
      <c r="T72" s="1"/>
      <c r="U72" s="1"/>
      <c r="V72" s="23" t="str">
        <f t="shared" si="5"/>
        <v xml:space="preserve"> </v>
      </c>
      <c r="W72" s="1"/>
      <c r="X72" s="13">
        <v>1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5">
        <f t="shared" si="6"/>
        <v>0</v>
      </c>
      <c r="AG72" s="1"/>
      <c r="AH72" s="1"/>
      <c r="AI72" s="51">
        <v>6.7666666666999999</v>
      </c>
      <c r="AJ72" s="51">
        <v>0</v>
      </c>
      <c r="AK72" s="51">
        <v>0</v>
      </c>
      <c r="AL72" s="51">
        <v>6.7666666666999999</v>
      </c>
      <c r="AM72" s="1"/>
      <c r="AN72" s="1"/>
      <c r="AO72" s="23" t="str">
        <f t="shared" si="7"/>
        <v xml:space="preserve"> </v>
      </c>
      <c r="AP72" s="1"/>
    </row>
    <row r="73" spans="1:42" x14ac:dyDescent="0.2">
      <c r="A73" s="13" t="s">
        <v>481</v>
      </c>
      <c r="B73" s="13" t="s">
        <v>183</v>
      </c>
      <c r="C73" s="1" t="s">
        <v>482</v>
      </c>
      <c r="D73" s="13" t="s">
        <v>173</v>
      </c>
      <c r="E73" s="13">
        <v>31</v>
      </c>
      <c r="F73" s="13">
        <v>1</v>
      </c>
      <c r="G73" s="13">
        <v>4</v>
      </c>
      <c r="H73" s="13">
        <v>4</v>
      </c>
      <c r="I73" s="13">
        <v>52</v>
      </c>
      <c r="J73" s="13">
        <v>17</v>
      </c>
      <c r="K73" s="1"/>
      <c r="L73" s="1"/>
      <c r="M73" s="15">
        <f t="shared" si="4"/>
        <v>0</v>
      </c>
      <c r="N73" s="1"/>
      <c r="O73" s="1"/>
      <c r="P73" s="26">
        <v>13.833333333300001</v>
      </c>
      <c r="Q73" s="26">
        <v>1.6666666699999999E-2</v>
      </c>
      <c r="R73" s="26">
        <v>1.9666666667000001</v>
      </c>
      <c r="S73" s="26">
        <v>15.833333333300001</v>
      </c>
      <c r="T73" s="1"/>
      <c r="U73" s="1"/>
      <c r="V73" s="23" t="str">
        <f t="shared" si="5"/>
        <v xml:space="preserve"> </v>
      </c>
      <c r="W73" s="1"/>
      <c r="X73" s="13">
        <v>32</v>
      </c>
      <c r="Y73" s="13">
        <v>0</v>
      </c>
      <c r="Z73" s="13">
        <v>6</v>
      </c>
      <c r="AA73" s="13">
        <v>11</v>
      </c>
      <c r="AB73" s="13">
        <v>55</v>
      </c>
      <c r="AC73" s="13">
        <v>17</v>
      </c>
      <c r="AD73" s="1"/>
      <c r="AE73" s="1"/>
      <c r="AF73" s="15">
        <f t="shared" si="6"/>
        <v>0</v>
      </c>
      <c r="AG73" s="1"/>
      <c r="AH73" s="1"/>
      <c r="AI73" s="51">
        <v>13.516666666700001</v>
      </c>
      <c r="AJ73" s="51">
        <v>3.3333333300000004E-2</v>
      </c>
      <c r="AK73" s="51">
        <v>2.4166666666999999</v>
      </c>
      <c r="AL73" s="51">
        <v>15.983333333299999</v>
      </c>
      <c r="AM73" s="1"/>
      <c r="AN73" s="1"/>
      <c r="AO73" s="23" t="str">
        <f t="shared" si="7"/>
        <v xml:space="preserve"> </v>
      </c>
      <c r="AP73" s="1"/>
    </row>
    <row r="74" spans="1:42" x14ac:dyDescent="0.2">
      <c r="A74" s="13" t="s">
        <v>487</v>
      </c>
      <c r="B74" s="13" t="s">
        <v>486</v>
      </c>
      <c r="C74" s="1" t="s">
        <v>264</v>
      </c>
      <c r="D74" s="13" t="s">
        <v>173</v>
      </c>
      <c r="E74" s="13">
        <v>24</v>
      </c>
      <c r="F74" s="13">
        <v>0</v>
      </c>
      <c r="G74" s="13">
        <v>3</v>
      </c>
      <c r="H74" s="13">
        <v>-7</v>
      </c>
      <c r="I74" s="13">
        <v>43</v>
      </c>
      <c r="J74" s="13">
        <v>12</v>
      </c>
      <c r="K74" s="1"/>
      <c r="L74" s="1"/>
      <c r="M74" s="15">
        <f t="shared" si="4"/>
        <v>0</v>
      </c>
      <c r="N74" s="1"/>
      <c r="O74" s="1"/>
      <c r="P74" s="26">
        <v>14.3166666667</v>
      </c>
      <c r="Q74" s="26">
        <v>8.3333333300000006E-2</v>
      </c>
      <c r="R74" s="26">
        <v>1.1499999999999999</v>
      </c>
      <c r="S74" s="26">
        <v>15.55</v>
      </c>
      <c r="T74" s="1"/>
      <c r="U74" s="1"/>
      <c r="V74" s="23" t="str">
        <f t="shared" si="5"/>
        <v xml:space="preserve"> </v>
      </c>
      <c r="W74" s="1"/>
      <c r="X74" s="13">
        <v>27</v>
      </c>
      <c r="Y74" s="13">
        <v>3</v>
      </c>
      <c r="Z74" s="13">
        <v>2</v>
      </c>
      <c r="AA74" s="13">
        <v>-2</v>
      </c>
      <c r="AB74" s="13">
        <v>50</v>
      </c>
      <c r="AC74" s="13">
        <v>15</v>
      </c>
      <c r="AD74" s="1"/>
      <c r="AE74" s="1"/>
      <c r="AF74" s="15">
        <f t="shared" si="6"/>
        <v>0</v>
      </c>
      <c r="AG74" s="1"/>
      <c r="AH74" s="1"/>
      <c r="AI74" s="51">
        <v>13.666666666699999</v>
      </c>
      <c r="AJ74" s="51">
        <v>0.16666666669999999</v>
      </c>
      <c r="AK74" s="51">
        <v>0.85</v>
      </c>
      <c r="AL74" s="51">
        <v>14.7166666667</v>
      </c>
      <c r="AM74" s="1"/>
      <c r="AN74" s="1"/>
      <c r="AO74" s="23" t="str">
        <f t="shared" si="7"/>
        <v xml:space="preserve"> </v>
      </c>
      <c r="AP74" s="1"/>
    </row>
    <row r="75" spans="1:42" x14ac:dyDescent="0.2">
      <c r="A75" s="13" t="s">
        <v>492</v>
      </c>
      <c r="B75" s="13" t="s">
        <v>491</v>
      </c>
      <c r="C75" s="1" t="s">
        <v>398</v>
      </c>
      <c r="D75" s="13" t="s">
        <v>207</v>
      </c>
      <c r="E75" s="13">
        <v>6</v>
      </c>
      <c r="F75" s="13">
        <v>1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5">
        <f t="shared" si="4"/>
        <v>0</v>
      </c>
      <c r="N75" s="1"/>
      <c r="O75" s="1"/>
      <c r="P75" s="26">
        <v>10.1166666667</v>
      </c>
      <c r="Q75" s="26">
        <v>0.15</v>
      </c>
      <c r="R75" s="26">
        <v>0</v>
      </c>
      <c r="S75" s="26">
        <v>10.266666666700001</v>
      </c>
      <c r="T75" s="13">
        <v>1</v>
      </c>
      <c r="U75" s="13">
        <v>0</v>
      </c>
      <c r="V75" s="23">
        <f t="shared" si="5"/>
        <v>0</v>
      </c>
      <c r="W75" s="13">
        <v>0</v>
      </c>
      <c r="X75" s="13">
        <v>5</v>
      </c>
      <c r="Y75" s="13">
        <v>0</v>
      </c>
      <c r="Z75" s="13">
        <v>0</v>
      </c>
      <c r="AA75" s="13">
        <v>-4</v>
      </c>
      <c r="AB75" s="13">
        <v>0</v>
      </c>
      <c r="AC75" s="13">
        <v>0</v>
      </c>
      <c r="AD75" s="13">
        <v>0</v>
      </c>
      <c r="AE75" s="13">
        <v>0</v>
      </c>
      <c r="AF75" s="15">
        <f t="shared" si="6"/>
        <v>0</v>
      </c>
      <c r="AG75" s="1"/>
      <c r="AH75" s="1"/>
      <c r="AI75" s="51">
        <v>12.166666666699999</v>
      </c>
      <c r="AJ75" s="51">
        <v>0</v>
      </c>
      <c r="AK75" s="51">
        <v>0</v>
      </c>
      <c r="AL75" s="51">
        <v>12.166666666699999</v>
      </c>
      <c r="AM75" s="13">
        <v>0</v>
      </c>
      <c r="AN75" s="13">
        <v>0</v>
      </c>
      <c r="AO75" s="23" t="str">
        <f t="shared" si="7"/>
        <v xml:space="preserve"> </v>
      </c>
      <c r="AP75" s="13">
        <v>0</v>
      </c>
    </row>
    <row r="76" spans="1:42" x14ac:dyDescent="0.2">
      <c r="A76" s="13" t="s">
        <v>497</v>
      </c>
      <c r="B76" s="13" t="s">
        <v>496</v>
      </c>
      <c r="C76" s="1" t="s">
        <v>287</v>
      </c>
      <c r="D76" s="13" t="s">
        <v>129</v>
      </c>
      <c r="E76" s="13">
        <v>2</v>
      </c>
      <c r="F76" s="13">
        <v>1</v>
      </c>
      <c r="G76" s="13">
        <v>0</v>
      </c>
      <c r="H76" s="13">
        <v>0</v>
      </c>
      <c r="I76" s="13">
        <v>21</v>
      </c>
      <c r="J76" s="13">
        <v>5</v>
      </c>
      <c r="K76" s="13">
        <v>0</v>
      </c>
      <c r="L76" s="13">
        <v>0</v>
      </c>
      <c r="M76" s="15">
        <f t="shared" si="4"/>
        <v>0</v>
      </c>
      <c r="N76" s="1"/>
      <c r="O76" s="1"/>
      <c r="P76" s="26">
        <v>7.6166666667000005</v>
      </c>
      <c r="Q76" s="26">
        <v>0</v>
      </c>
      <c r="R76" s="26">
        <v>0</v>
      </c>
      <c r="S76" s="26">
        <v>7.6166666667000005</v>
      </c>
      <c r="T76" s="1"/>
      <c r="U76" s="1"/>
      <c r="V76" s="23" t="str">
        <f t="shared" si="5"/>
        <v xml:space="preserve"> </v>
      </c>
      <c r="W76" s="1"/>
      <c r="X76" s="13">
        <v>8</v>
      </c>
      <c r="Y76" s="13">
        <v>1</v>
      </c>
      <c r="Z76" s="13">
        <v>0</v>
      </c>
      <c r="AA76" s="13">
        <v>-1</v>
      </c>
      <c r="AB76" s="13">
        <v>9</v>
      </c>
      <c r="AC76" s="13">
        <v>3</v>
      </c>
      <c r="AD76" s="13">
        <v>0</v>
      </c>
      <c r="AE76" s="13">
        <v>0</v>
      </c>
      <c r="AF76" s="15">
        <f t="shared" si="6"/>
        <v>0</v>
      </c>
      <c r="AG76" s="1"/>
      <c r="AH76" s="1"/>
      <c r="AI76" s="51">
        <v>7.05</v>
      </c>
      <c r="AJ76" s="51">
        <v>3.3333333300000004E-2</v>
      </c>
      <c r="AK76" s="51">
        <v>0</v>
      </c>
      <c r="AL76" s="51">
        <v>7.0833333332999997</v>
      </c>
      <c r="AM76" s="1"/>
      <c r="AN76" s="1"/>
      <c r="AO76" s="23" t="str">
        <f t="shared" si="7"/>
        <v xml:space="preserve"> </v>
      </c>
      <c r="AP76" s="1"/>
    </row>
    <row r="77" spans="1:42" x14ac:dyDescent="0.2">
      <c r="A77" s="13" t="s">
        <v>502</v>
      </c>
      <c r="B77" s="13" t="s">
        <v>501</v>
      </c>
      <c r="C77" s="1" t="s">
        <v>270</v>
      </c>
      <c r="D77" s="13" t="s">
        <v>503</v>
      </c>
      <c r="E77" s="13">
        <v>40</v>
      </c>
      <c r="F77" s="13">
        <v>9</v>
      </c>
      <c r="G77" s="13">
        <v>8</v>
      </c>
      <c r="H77" s="13">
        <v>0</v>
      </c>
      <c r="I77" s="13">
        <v>41</v>
      </c>
      <c r="J77" s="13">
        <v>12</v>
      </c>
      <c r="K77" s="13">
        <v>21</v>
      </c>
      <c r="L77" s="13">
        <v>28</v>
      </c>
      <c r="M77" s="15">
        <f t="shared" si="4"/>
        <v>0.42857142857142855</v>
      </c>
      <c r="N77" s="1"/>
      <c r="O77" s="1"/>
      <c r="P77" s="26">
        <v>11.733333333299999</v>
      </c>
      <c r="Q77" s="26">
        <v>8.3333333300000006E-2</v>
      </c>
      <c r="R77" s="26">
        <v>1.5833333333000001</v>
      </c>
      <c r="S77" s="26">
        <v>13.416666666699999</v>
      </c>
      <c r="T77" s="1"/>
      <c r="U77" s="1"/>
      <c r="V77" s="23" t="str">
        <f t="shared" si="5"/>
        <v xml:space="preserve"> </v>
      </c>
      <c r="W77" s="1"/>
      <c r="X77" s="13">
        <v>38</v>
      </c>
      <c r="Y77" s="13">
        <v>7</v>
      </c>
      <c r="Z77" s="13">
        <v>10</v>
      </c>
      <c r="AA77" s="13">
        <v>10</v>
      </c>
      <c r="AB77" s="13">
        <v>13</v>
      </c>
      <c r="AC77" s="13">
        <v>5</v>
      </c>
      <c r="AD77" s="13">
        <v>8</v>
      </c>
      <c r="AE77" s="13">
        <v>17</v>
      </c>
      <c r="AF77" s="15">
        <f t="shared" si="6"/>
        <v>0.32</v>
      </c>
      <c r="AG77" s="1"/>
      <c r="AH77" s="1"/>
      <c r="AI77" s="51">
        <v>12.6333333333</v>
      </c>
      <c r="AJ77" s="51">
        <v>1.6666666699999999E-2</v>
      </c>
      <c r="AK77" s="51">
        <v>1.9500000000000002</v>
      </c>
      <c r="AL77" s="51">
        <v>14.6166666667</v>
      </c>
      <c r="AM77" s="1"/>
      <c r="AN77" s="1"/>
      <c r="AO77" s="23" t="str">
        <f t="shared" si="7"/>
        <v xml:space="preserve"> </v>
      </c>
      <c r="AP77" s="1"/>
    </row>
    <row r="78" spans="1:42" x14ac:dyDescent="0.2">
      <c r="A78" s="13" t="s">
        <v>507</v>
      </c>
      <c r="B78" s="13" t="s">
        <v>506</v>
      </c>
      <c r="C78" s="1" t="s">
        <v>214</v>
      </c>
      <c r="D78" s="13" t="s">
        <v>129</v>
      </c>
      <c r="E78" s="13">
        <v>17</v>
      </c>
      <c r="F78" s="13">
        <v>0</v>
      </c>
      <c r="G78" s="13">
        <v>1</v>
      </c>
      <c r="H78" s="13">
        <v>-1</v>
      </c>
      <c r="I78" s="13">
        <v>2</v>
      </c>
      <c r="J78" s="13">
        <v>1</v>
      </c>
      <c r="K78" s="13">
        <v>1</v>
      </c>
      <c r="L78" s="13">
        <v>0</v>
      </c>
      <c r="M78" s="15">
        <f t="shared" si="4"/>
        <v>1</v>
      </c>
      <c r="N78" s="1"/>
      <c r="O78" s="1"/>
      <c r="P78" s="26">
        <v>7.6833333333000002</v>
      </c>
      <c r="Q78" s="26">
        <v>0.05</v>
      </c>
      <c r="R78" s="26">
        <v>0.21666666670000001</v>
      </c>
      <c r="S78" s="26">
        <v>7.9833333333000001</v>
      </c>
      <c r="T78" s="1"/>
      <c r="U78" s="1"/>
      <c r="V78" s="23" t="str">
        <f t="shared" si="5"/>
        <v xml:space="preserve"> </v>
      </c>
      <c r="W78" s="1"/>
      <c r="X78" s="13">
        <v>12</v>
      </c>
      <c r="Y78" s="13">
        <v>3</v>
      </c>
      <c r="Z78" s="13">
        <v>1</v>
      </c>
      <c r="AA78" s="13">
        <v>4</v>
      </c>
      <c r="AB78" s="13">
        <v>2</v>
      </c>
      <c r="AC78" s="13">
        <v>1</v>
      </c>
      <c r="AD78" s="13">
        <v>3</v>
      </c>
      <c r="AE78" s="13">
        <v>1</v>
      </c>
      <c r="AF78" s="15">
        <f t="shared" si="6"/>
        <v>0.75</v>
      </c>
      <c r="AG78" s="1"/>
      <c r="AH78" s="1"/>
      <c r="AI78" s="51">
        <v>7.6333333332999995</v>
      </c>
      <c r="AJ78" s="51">
        <v>0</v>
      </c>
      <c r="AK78" s="51">
        <v>8.3333333300000006E-2</v>
      </c>
      <c r="AL78" s="51">
        <v>7.7333333333000001</v>
      </c>
      <c r="AM78" s="1"/>
      <c r="AN78" s="1"/>
      <c r="AO78" s="23" t="str">
        <f t="shared" si="7"/>
        <v xml:space="preserve"> </v>
      </c>
      <c r="AP78" s="1"/>
    </row>
    <row r="79" spans="1:42" x14ac:dyDescent="0.2">
      <c r="A79" s="13" t="s">
        <v>512</v>
      </c>
      <c r="B79" s="13" t="s">
        <v>511</v>
      </c>
      <c r="C79" s="1" t="s">
        <v>243</v>
      </c>
      <c r="D79" s="13" t="s">
        <v>129</v>
      </c>
      <c r="E79" s="13">
        <v>33</v>
      </c>
      <c r="F79" s="13">
        <v>1</v>
      </c>
      <c r="G79" s="13">
        <v>4</v>
      </c>
      <c r="H79" s="13">
        <v>-8</v>
      </c>
      <c r="I79" s="13">
        <v>4</v>
      </c>
      <c r="J79" s="13">
        <v>2</v>
      </c>
      <c r="K79" s="13">
        <v>2</v>
      </c>
      <c r="L79" s="13">
        <v>0</v>
      </c>
      <c r="M79" s="15">
        <f t="shared" si="4"/>
        <v>1</v>
      </c>
      <c r="N79" s="1"/>
      <c r="O79" s="1"/>
      <c r="P79" s="26">
        <v>10.9</v>
      </c>
      <c r="Q79" s="26">
        <v>0.5</v>
      </c>
      <c r="R79" s="26">
        <v>0.96666666670000001</v>
      </c>
      <c r="S79" s="26">
        <v>12.3833333333</v>
      </c>
      <c r="T79" s="1"/>
      <c r="U79" s="1"/>
      <c r="V79" s="23" t="str">
        <f t="shared" si="5"/>
        <v xml:space="preserve"> </v>
      </c>
      <c r="W79" s="1"/>
      <c r="X79" s="13">
        <v>36</v>
      </c>
      <c r="Y79" s="13">
        <v>2</v>
      </c>
      <c r="Z79" s="13">
        <v>6</v>
      </c>
      <c r="AA79" s="13">
        <v>-5</v>
      </c>
      <c r="AB79" s="13">
        <v>6</v>
      </c>
      <c r="AC79" s="13">
        <v>3</v>
      </c>
      <c r="AD79" s="13">
        <v>1</v>
      </c>
      <c r="AE79" s="13">
        <v>3</v>
      </c>
      <c r="AF79" s="15">
        <f t="shared" si="6"/>
        <v>0.25</v>
      </c>
      <c r="AG79" s="1"/>
      <c r="AH79" s="1"/>
      <c r="AI79" s="51">
        <v>10.2833333333</v>
      </c>
      <c r="AJ79" s="51">
        <v>6.6666666700000002E-2</v>
      </c>
      <c r="AK79" s="51">
        <v>1.2833333332999999</v>
      </c>
      <c r="AL79" s="51">
        <v>11.666666666699999</v>
      </c>
      <c r="AM79" s="1"/>
      <c r="AN79" s="1"/>
      <c r="AO79" s="23" t="str">
        <f t="shared" si="7"/>
        <v xml:space="preserve"> </v>
      </c>
      <c r="AP79" s="1"/>
    </row>
    <row r="80" spans="1:42" x14ac:dyDescent="0.2">
      <c r="A80" s="13" t="s">
        <v>512</v>
      </c>
      <c r="B80" s="13" t="s">
        <v>515</v>
      </c>
      <c r="C80" s="1" t="s">
        <v>145</v>
      </c>
      <c r="D80" s="13" t="s">
        <v>154</v>
      </c>
      <c r="E80" s="13">
        <v>24</v>
      </c>
      <c r="F80" s="13">
        <v>0</v>
      </c>
      <c r="G80" s="13">
        <v>5</v>
      </c>
      <c r="H80" s="13">
        <v>-10</v>
      </c>
      <c r="I80" s="13">
        <v>12</v>
      </c>
      <c r="J80" s="13">
        <v>6</v>
      </c>
      <c r="K80" s="13">
        <v>1</v>
      </c>
      <c r="L80" s="13">
        <v>3</v>
      </c>
      <c r="M80" s="15">
        <f t="shared" si="4"/>
        <v>0.25</v>
      </c>
      <c r="N80" s="1"/>
      <c r="O80" s="1"/>
      <c r="P80" s="26">
        <v>11.4333333333</v>
      </c>
      <c r="Q80" s="26">
        <v>0.71666666670000001</v>
      </c>
      <c r="R80" s="26">
        <v>8.3333333300000006E-2</v>
      </c>
      <c r="S80" s="26">
        <v>12.25</v>
      </c>
      <c r="T80" s="1"/>
      <c r="U80" s="1"/>
      <c r="V80" s="23" t="str">
        <f t="shared" si="5"/>
        <v xml:space="preserve"> </v>
      </c>
      <c r="W80" s="1"/>
      <c r="X80" s="13">
        <v>27</v>
      </c>
      <c r="Y80" s="13">
        <v>6</v>
      </c>
      <c r="Z80" s="13">
        <v>3</v>
      </c>
      <c r="AA80" s="13">
        <v>-5</v>
      </c>
      <c r="AB80" s="13">
        <v>10</v>
      </c>
      <c r="AC80" s="13">
        <v>5</v>
      </c>
      <c r="AD80" s="13">
        <v>3</v>
      </c>
      <c r="AE80" s="13">
        <v>3</v>
      </c>
      <c r="AF80" s="15">
        <f t="shared" si="6"/>
        <v>0.5</v>
      </c>
      <c r="AG80" s="1"/>
      <c r="AH80" s="1"/>
      <c r="AI80" s="51">
        <v>11.8666666667</v>
      </c>
      <c r="AJ80" s="51">
        <v>1.0666666667</v>
      </c>
      <c r="AK80" s="51">
        <v>0</v>
      </c>
      <c r="AL80" s="51">
        <v>12.95</v>
      </c>
      <c r="AM80" s="1"/>
      <c r="AN80" s="1"/>
      <c r="AO80" s="23" t="str">
        <f t="shared" si="7"/>
        <v xml:space="preserve"> </v>
      </c>
      <c r="AP80" s="1"/>
    </row>
    <row r="81" spans="1:42" x14ac:dyDescent="0.2">
      <c r="A81" s="13" t="s">
        <v>512</v>
      </c>
      <c r="B81" s="13" t="s">
        <v>519</v>
      </c>
      <c r="C81" s="1" t="s">
        <v>179</v>
      </c>
      <c r="D81" s="13" t="s">
        <v>503</v>
      </c>
      <c r="E81" s="13">
        <v>1</v>
      </c>
      <c r="F81" s="13">
        <v>0</v>
      </c>
      <c r="G81" s="13">
        <v>0</v>
      </c>
      <c r="H81" s="13">
        <v>-1</v>
      </c>
      <c r="I81" s="13">
        <v>0</v>
      </c>
      <c r="J81" s="13">
        <v>0</v>
      </c>
      <c r="K81" s="13">
        <v>0</v>
      </c>
      <c r="L81" s="13">
        <v>0</v>
      </c>
      <c r="M81" s="15">
        <f t="shared" si="4"/>
        <v>0</v>
      </c>
      <c r="N81" s="1"/>
      <c r="O81" s="1"/>
      <c r="P81" s="26">
        <v>11.416666666699999</v>
      </c>
      <c r="Q81" s="26">
        <v>0</v>
      </c>
      <c r="R81" s="26">
        <v>0.4</v>
      </c>
      <c r="S81" s="26">
        <v>11.8166666667</v>
      </c>
      <c r="T81" s="1"/>
      <c r="U81" s="1"/>
      <c r="V81" s="23" t="str">
        <f t="shared" si="5"/>
        <v xml:space="preserve"> </v>
      </c>
      <c r="W81" s="1"/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5">
        <f t="shared" si="6"/>
        <v>0</v>
      </c>
      <c r="AG81" s="1"/>
      <c r="AH81" s="1"/>
      <c r="AI81" s="51">
        <v>0</v>
      </c>
      <c r="AJ81" s="51">
        <v>0</v>
      </c>
      <c r="AK81" s="51">
        <v>0</v>
      </c>
      <c r="AL81" s="51">
        <v>0</v>
      </c>
      <c r="AM81" s="1"/>
      <c r="AN81" s="1"/>
      <c r="AO81" s="23" t="str">
        <f t="shared" si="7"/>
        <v xml:space="preserve"> </v>
      </c>
      <c r="AP81" s="1"/>
    </row>
    <row r="82" spans="1:42" x14ac:dyDescent="0.2">
      <c r="A82" s="13" t="s">
        <v>522</v>
      </c>
      <c r="B82" s="13" t="s">
        <v>326</v>
      </c>
      <c r="C82" s="1" t="s">
        <v>264</v>
      </c>
      <c r="D82" s="13" t="s">
        <v>173</v>
      </c>
      <c r="E82" s="13">
        <v>37</v>
      </c>
      <c r="F82" s="13">
        <v>1</v>
      </c>
      <c r="G82" s="13">
        <v>5</v>
      </c>
      <c r="H82" s="13">
        <v>8</v>
      </c>
      <c r="I82" s="13">
        <v>16</v>
      </c>
      <c r="J82" s="13">
        <v>8</v>
      </c>
      <c r="K82" s="1"/>
      <c r="L82" s="1"/>
      <c r="M82" s="15">
        <f t="shared" si="4"/>
        <v>0</v>
      </c>
      <c r="N82" s="1"/>
      <c r="O82" s="1"/>
      <c r="P82" s="26">
        <v>18.2</v>
      </c>
      <c r="Q82" s="26">
        <v>1.6166666667</v>
      </c>
      <c r="R82" s="26">
        <v>2.6833333333000002</v>
      </c>
      <c r="S82" s="26">
        <v>22.5</v>
      </c>
      <c r="T82" s="1"/>
      <c r="U82" s="1"/>
      <c r="V82" s="23" t="str">
        <f t="shared" si="5"/>
        <v xml:space="preserve"> </v>
      </c>
      <c r="W82" s="1"/>
      <c r="X82" s="13">
        <v>35</v>
      </c>
      <c r="Y82" s="13">
        <v>1</v>
      </c>
      <c r="Z82" s="13">
        <v>6</v>
      </c>
      <c r="AA82" s="13">
        <v>-1</v>
      </c>
      <c r="AB82" s="13">
        <v>8</v>
      </c>
      <c r="AC82" s="13">
        <v>4</v>
      </c>
      <c r="AD82" s="1"/>
      <c r="AE82" s="1"/>
      <c r="AF82" s="15">
        <f t="shared" si="6"/>
        <v>0</v>
      </c>
      <c r="AG82" s="1"/>
      <c r="AH82" s="1"/>
      <c r="AI82" s="51">
        <v>19.016666666700001</v>
      </c>
      <c r="AJ82" s="51">
        <v>0.83333333330000003</v>
      </c>
      <c r="AK82" s="51">
        <v>2.95</v>
      </c>
      <c r="AL82" s="51">
        <v>22.816666666700002</v>
      </c>
      <c r="AM82" s="1"/>
      <c r="AN82" s="1"/>
      <c r="AO82" s="23" t="str">
        <f t="shared" si="7"/>
        <v xml:space="preserve"> </v>
      </c>
      <c r="AP82" s="1"/>
    </row>
    <row r="83" spans="1:42" x14ac:dyDescent="0.2">
      <c r="A83" s="13" t="s">
        <v>527</v>
      </c>
      <c r="B83" s="13" t="s">
        <v>526</v>
      </c>
      <c r="C83" s="1" t="s">
        <v>214</v>
      </c>
      <c r="D83" s="13" t="s">
        <v>129</v>
      </c>
      <c r="E83" s="13">
        <v>3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5">
        <f t="shared" si="4"/>
        <v>0</v>
      </c>
      <c r="N83" s="1"/>
      <c r="O83" s="1"/>
      <c r="P83" s="26">
        <v>6.5</v>
      </c>
      <c r="Q83" s="26">
        <v>0</v>
      </c>
      <c r="R83" s="26">
        <v>0</v>
      </c>
      <c r="S83" s="26">
        <v>6.5</v>
      </c>
      <c r="T83" s="1"/>
      <c r="U83" s="1"/>
      <c r="V83" s="23" t="str">
        <f t="shared" si="5"/>
        <v xml:space="preserve"> </v>
      </c>
      <c r="W83" s="1"/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5">
        <f t="shared" si="6"/>
        <v>0</v>
      </c>
      <c r="AG83" s="1"/>
      <c r="AH83" s="1"/>
      <c r="AI83" s="51">
        <v>0</v>
      </c>
      <c r="AJ83" s="51">
        <v>0</v>
      </c>
      <c r="AK83" s="51">
        <v>0</v>
      </c>
      <c r="AL83" s="51">
        <v>0</v>
      </c>
      <c r="AM83" s="1"/>
      <c r="AN83" s="1"/>
      <c r="AO83" s="23" t="str">
        <f t="shared" si="7"/>
        <v xml:space="preserve"> </v>
      </c>
      <c r="AP83" s="1"/>
    </row>
    <row r="84" spans="1:42" x14ac:dyDescent="0.2">
      <c r="A84" s="13" t="s">
        <v>530</v>
      </c>
      <c r="B84" s="13" t="s">
        <v>529</v>
      </c>
      <c r="C84" s="1" t="s">
        <v>287</v>
      </c>
      <c r="D84" s="13" t="s">
        <v>173</v>
      </c>
      <c r="E84" s="13">
        <v>36</v>
      </c>
      <c r="F84" s="13">
        <v>5</v>
      </c>
      <c r="G84" s="13">
        <v>14</v>
      </c>
      <c r="H84" s="13">
        <v>5</v>
      </c>
      <c r="I84" s="13">
        <v>2</v>
      </c>
      <c r="J84" s="13">
        <v>1</v>
      </c>
      <c r="K84" s="1"/>
      <c r="L84" s="1"/>
      <c r="M84" s="15">
        <f t="shared" si="4"/>
        <v>0</v>
      </c>
      <c r="N84" s="1"/>
      <c r="O84" s="1"/>
      <c r="P84" s="26">
        <v>16.883333333300001</v>
      </c>
      <c r="Q84" s="26">
        <v>2.85</v>
      </c>
      <c r="R84" s="26">
        <v>2.1166666667</v>
      </c>
      <c r="S84" s="26">
        <v>21.866666666699999</v>
      </c>
      <c r="T84" s="1"/>
      <c r="U84" s="1"/>
      <c r="V84" s="23" t="str">
        <f t="shared" si="5"/>
        <v xml:space="preserve"> </v>
      </c>
      <c r="W84" s="1"/>
      <c r="X84" s="13">
        <v>36</v>
      </c>
      <c r="Y84" s="13">
        <v>4</v>
      </c>
      <c r="Z84" s="13">
        <v>12</v>
      </c>
      <c r="AA84" s="13">
        <v>10</v>
      </c>
      <c r="AB84" s="13">
        <v>12</v>
      </c>
      <c r="AC84" s="13">
        <v>6</v>
      </c>
      <c r="AD84" s="1"/>
      <c r="AE84" s="1"/>
      <c r="AF84" s="15">
        <f t="shared" si="6"/>
        <v>0</v>
      </c>
      <c r="AG84" s="1"/>
      <c r="AH84" s="1"/>
      <c r="AI84" s="51">
        <v>17.0333333333</v>
      </c>
      <c r="AJ84" s="51">
        <v>2.4833333333000001</v>
      </c>
      <c r="AK84" s="51">
        <v>1.9500000000000002</v>
      </c>
      <c r="AL84" s="51">
        <v>21.483333333299999</v>
      </c>
      <c r="AM84" s="1"/>
      <c r="AN84" s="1"/>
      <c r="AO84" s="23" t="str">
        <f t="shared" si="7"/>
        <v xml:space="preserve"> </v>
      </c>
      <c r="AP84" s="1"/>
    </row>
    <row r="85" spans="1:42" x14ac:dyDescent="0.2">
      <c r="A85" s="13" t="s">
        <v>530</v>
      </c>
      <c r="B85" s="13" t="s">
        <v>449</v>
      </c>
      <c r="C85" s="1" t="s">
        <v>358</v>
      </c>
      <c r="D85" s="13" t="s">
        <v>129</v>
      </c>
      <c r="E85" s="13">
        <v>13</v>
      </c>
      <c r="F85" s="13">
        <v>2</v>
      </c>
      <c r="G85" s="13">
        <v>3</v>
      </c>
      <c r="H85" s="13">
        <v>0</v>
      </c>
      <c r="I85" s="13">
        <v>2</v>
      </c>
      <c r="J85" s="13">
        <v>1</v>
      </c>
      <c r="K85" s="13">
        <v>0</v>
      </c>
      <c r="L85" s="13">
        <v>0</v>
      </c>
      <c r="M85" s="15">
        <f t="shared" si="4"/>
        <v>0</v>
      </c>
      <c r="N85" s="1"/>
      <c r="O85" s="1"/>
      <c r="P85" s="26">
        <v>9.6</v>
      </c>
      <c r="Q85" s="26">
        <v>0.1333333333</v>
      </c>
      <c r="R85" s="26">
        <v>0</v>
      </c>
      <c r="S85" s="26">
        <v>9.7333333332999992</v>
      </c>
      <c r="T85" s="13">
        <v>1</v>
      </c>
      <c r="U85" s="13">
        <v>0</v>
      </c>
      <c r="V85" s="23">
        <f t="shared" si="5"/>
        <v>0</v>
      </c>
      <c r="W85" s="13">
        <v>0</v>
      </c>
      <c r="X85" s="13">
        <v>18</v>
      </c>
      <c r="Y85" s="13">
        <v>1</v>
      </c>
      <c r="Z85" s="13">
        <v>0</v>
      </c>
      <c r="AA85" s="13">
        <v>0</v>
      </c>
      <c r="AB85" s="13">
        <v>2</v>
      </c>
      <c r="AC85" s="13">
        <v>1</v>
      </c>
      <c r="AD85" s="13">
        <v>0</v>
      </c>
      <c r="AE85" s="13">
        <v>0</v>
      </c>
      <c r="AF85" s="15">
        <f t="shared" si="6"/>
        <v>0</v>
      </c>
      <c r="AG85" s="1"/>
      <c r="AH85" s="1"/>
      <c r="AI85" s="51">
        <v>10.9</v>
      </c>
      <c r="AJ85" s="51">
        <v>0.35</v>
      </c>
      <c r="AK85" s="51">
        <v>0</v>
      </c>
      <c r="AL85" s="51">
        <v>11.25</v>
      </c>
      <c r="AM85" s="13">
        <v>0</v>
      </c>
      <c r="AN85" s="13">
        <v>0</v>
      </c>
      <c r="AO85" s="23" t="str">
        <f t="shared" si="7"/>
        <v xml:space="preserve"> </v>
      </c>
      <c r="AP85" s="13">
        <v>0</v>
      </c>
    </row>
    <row r="86" spans="1:42" x14ac:dyDescent="0.2">
      <c r="A86" s="13" t="s">
        <v>536</v>
      </c>
      <c r="B86" s="13" t="s">
        <v>535</v>
      </c>
      <c r="C86" s="1" t="s">
        <v>302</v>
      </c>
      <c r="D86" s="13" t="s">
        <v>154</v>
      </c>
      <c r="E86" s="13">
        <v>39</v>
      </c>
      <c r="F86" s="13">
        <v>6</v>
      </c>
      <c r="G86" s="13">
        <v>11</v>
      </c>
      <c r="H86" s="13">
        <v>0</v>
      </c>
      <c r="I86" s="13">
        <v>16</v>
      </c>
      <c r="J86" s="13">
        <v>8</v>
      </c>
      <c r="K86" s="13">
        <v>51</v>
      </c>
      <c r="L86" s="13">
        <v>42</v>
      </c>
      <c r="M86" s="15">
        <f t="shared" si="4"/>
        <v>0.54838709677419351</v>
      </c>
      <c r="N86" s="1"/>
      <c r="O86" s="1"/>
      <c r="P86" s="26">
        <v>13.166666666699999</v>
      </c>
      <c r="Q86" s="26">
        <v>2.1833333333000002</v>
      </c>
      <c r="R86" s="26">
        <v>8.3333333300000006E-2</v>
      </c>
      <c r="S86" s="26">
        <v>15.45</v>
      </c>
      <c r="T86" s="13">
        <v>5</v>
      </c>
      <c r="U86" s="13">
        <v>2</v>
      </c>
      <c r="V86" s="23">
        <f t="shared" si="5"/>
        <v>0.4</v>
      </c>
      <c r="W86" s="13">
        <v>0</v>
      </c>
      <c r="X86" s="13">
        <v>39</v>
      </c>
      <c r="Y86" s="13">
        <v>8</v>
      </c>
      <c r="Z86" s="13">
        <v>13</v>
      </c>
      <c r="AA86" s="13">
        <v>11</v>
      </c>
      <c r="AB86" s="13">
        <v>4</v>
      </c>
      <c r="AC86" s="13">
        <v>2</v>
      </c>
      <c r="AD86" s="13">
        <v>46</v>
      </c>
      <c r="AE86" s="13">
        <v>34</v>
      </c>
      <c r="AF86" s="15">
        <f t="shared" si="6"/>
        <v>0.57499999999999996</v>
      </c>
      <c r="AG86" s="1"/>
      <c r="AH86" s="1"/>
      <c r="AI86" s="51">
        <v>13.9666666667</v>
      </c>
      <c r="AJ86" s="51">
        <v>1.85</v>
      </c>
      <c r="AK86" s="51">
        <v>1.6666666699999999E-2</v>
      </c>
      <c r="AL86" s="51">
        <v>15.833333333300001</v>
      </c>
      <c r="AM86" s="13">
        <v>2</v>
      </c>
      <c r="AN86" s="13">
        <v>0</v>
      </c>
      <c r="AO86" s="23">
        <f t="shared" si="7"/>
        <v>0</v>
      </c>
      <c r="AP86" s="13">
        <v>0</v>
      </c>
    </row>
    <row r="87" spans="1:42" x14ac:dyDescent="0.2">
      <c r="A87" s="13" t="s">
        <v>540</v>
      </c>
      <c r="B87" s="13" t="s">
        <v>539</v>
      </c>
      <c r="C87" s="1" t="s">
        <v>219</v>
      </c>
      <c r="D87" s="13" t="s">
        <v>146</v>
      </c>
      <c r="E87" s="13">
        <v>41</v>
      </c>
      <c r="F87" s="13">
        <v>10</v>
      </c>
      <c r="G87" s="13">
        <v>4</v>
      </c>
      <c r="H87" s="13">
        <v>9</v>
      </c>
      <c r="I87" s="13">
        <v>26</v>
      </c>
      <c r="J87" s="13">
        <v>9</v>
      </c>
      <c r="K87" s="13">
        <v>221</v>
      </c>
      <c r="L87" s="13">
        <v>206</v>
      </c>
      <c r="M87" s="15">
        <f t="shared" si="4"/>
        <v>0.51756440281030447</v>
      </c>
      <c r="N87" s="13">
        <v>4</v>
      </c>
      <c r="O87" s="13">
        <v>3</v>
      </c>
      <c r="P87" s="26">
        <v>10.233333333299999</v>
      </c>
      <c r="Q87" s="26">
        <v>0.16666666669999999</v>
      </c>
      <c r="R87" s="26">
        <v>2.3333333333000001</v>
      </c>
      <c r="S87" s="26">
        <v>12.75</v>
      </c>
      <c r="T87" s="1"/>
      <c r="U87" s="1"/>
      <c r="V87" s="23" t="str">
        <f t="shared" si="5"/>
        <v xml:space="preserve"> </v>
      </c>
      <c r="W87" s="1"/>
      <c r="X87" s="13">
        <v>41</v>
      </c>
      <c r="Y87" s="13">
        <v>5</v>
      </c>
      <c r="Z87" s="13">
        <v>5</v>
      </c>
      <c r="AA87" s="13">
        <v>-6</v>
      </c>
      <c r="AB87" s="13">
        <v>28</v>
      </c>
      <c r="AC87" s="13">
        <v>11</v>
      </c>
      <c r="AD87" s="13">
        <v>239</v>
      </c>
      <c r="AE87" s="13">
        <v>239</v>
      </c>
      <c r="AF87" s="15">
        <f t="shared" si="6"/>
        <v>0.5</v>
      </c>
      <c r="AG87" s="13">
        <v>12</v>
      </c>
      <c r="AH87" s="13">
        <v>7</v>
      </c>
      <c r="AI87" s="51">
        <v>10.4333333333</v>
      </c>
      <c r="AJ87" s="51">
        <v>0.30000000000000004</v>
      </c>
      <c r="AK87" s="51">
        <v>2.4666666667000001</v>
      </c>
      <c r="AL87" s="51">
        <v>13.233333333299999</v>
      </c>
      <c r="AM87" s="1"/>
      <c r="AN87" s="1"/>
      <c r="AO87" s="23" t="str">
        <f t="shared" si="7"/>
        <v xml:space="preserve"> </v>
      </c>
      <c r="AP87" s="1"/>
    </row>
    <row r="88" spans="1:42" x14ac:dyDescent="0.2">
      <c r="A88" s="13" t="s">
        <v>540</v>
      </c>
      <c r="B88" s="13" t="s">
        <v>542</v>
      </c>
      <c r="C88" s="1" t="s">
        <v>179</v>
      </c>
      <c r="D88" s="13" t="s">
        <v>173</v>
      </c>
      <c r="E88" s="13">
        <v>29</v>
      </c>
      <c r="F88" s="13">
        <v>3</v>
      </c>
      <c r="G88" s="13">
        <v>4</v>
      </c>
      <c r="H88" s="13">
        <v>4</v>
      </c>
      <c r="I88" s="13">
        <v>14</v>
      </c>
      <c r="J88" s="13">
        <v>7</v>
      </c>
      <c r="K88" s="1"/>
      <c r="L88" s="1"/>
      <c r="M88" s="15">
        <f t="shared" si="4"/>
        <v>0</v>
      </c>
      <c r="N88" s="1"/>
      <c r="O88" s="1"/>
      <c r="P88" s="26">
        <v>17.066666666700002</v>
      </c>
      <c r="Q88" s="26">
        <v>2.5666666666999998</v>
      </c>
      <c r="R88" s="26">
        <v>0.75</v>
      </c>
      <c r="S88" s="26">
        <v>20.399999999999999</v>
      </c>
      <c r="T88" s="13">
        <v>0</v>
      </c>
      <c r="U88" s="13">
        <v>0</v>
      </c>
      <c r="V88" s="23" t="str">
        <f t="shared" si="5"/>
        <v xml:space="preserve"> </v>
      </c>
      <c r="W88" s="13">
        <v>0</v>
      </c>
      <c r="X88" s="13">
        <v>36</v>
      </c>
      <c r="Y88" s="13">
        <v>6</v>
      </c>
      <c r="Z88" s="13">
        <v>7</v>
      </c>
      <c r="AA88" s="13">
        <v>14</v>
      </c>
      <c r="AB88" s="13">
        <v>6</v>
      </c>
      <c r="AC88" s="13">
        <v>3</v>
      </c>
      <c r="AD88" s="1"/>
      <c r="AE88" s="1"/>
      <c r="AF88" s="15">
        <f t="shared" si="6"/>
        <v>0</v>
      </c>
      <c r="AG88" s="1"/>
      <c r="AH88" s="1"/>
      <c r="AI88" s="51">
        <v>16.4666666667</v>
      </c>
      <c r="AJ88" s="51">
        <v>2.6833333333000002</v>
      </c>
      <c r="AK88" s="51">
        <v>0.93333333330000001</v>
      </c>
      <c r="AL88" s="51">
        <v>20.100000000000001</v>
      </c>
      <c r="AM88" s="13">
        <v>1</v>
      </c>
      <c r="AN88" s="13">
        <v>0</v>
      </c>
      <c r="AO88" s="23">
        <f t="shared" si="7"/>
        <v>0</v>
      </c>
      <c r="AP88" s="13">
        <v>0</v>
      </c>
    </row>
    <row r="89" spans="1:42" x14ac:dyDescent="0.2">
      <c r="A89" s="13" t="s">
        <v>547</v>
      </c>
      <c r="B89" s="13" t="s">
        <v>546</v>
      </c>
      <c r="C89" s="1" t="s">
        <v>249</v>
      </c>
      <c r="D89" s="13" t="s">
        <v>146</v>
      </c>
      <c r="E89" s="13">
        <v>41</v>
      </c>
      <c r="F89" s="13">
        <v>17</v>
      </c>
      <c r="G89" s="13">
        <v>16</v>
      </c>
      <c r="H89" s="13">
        <v>-10</v>
      </c>
      <c r="I89" s="13">
        <v>10</v>
      </c>
      <c r="J89" s="13">
        <v>5</v>
      </c>
      <c r="K89" s="13">
        <v>515</v>
      </c>
      <c r="L89" s="13">
        <v>377</v>
      </c>
      <c r="M89" s="15">
        <f t="shared" si="4"/>
        <v>0.57735426008968604</v>
      </c>
      <c r="N89" s="13">
        <v>16</v>
      </c>
      <c r="O89" s="13">
        <v>8</v>
      </c>
      <c r="P89" s="26">
        <v>14.45</v>
      </c>
      <c r="Q89" s="26">
        <v>3.5</v>
      </c>
      <c r="R89" s="26">
        <v>0.66666666670000008</v>
      </c>
      <c r="S89" s="26">
        <v>18.633333333300001</v>
      </c>
      <c r="T89" s="13">
        <v>4</v>
      </c>
      <c r="U89" s="13">
        <v>1</v>
      </c>
      <c r="V89" s="23">
        <f t="shared" si="5"/>
        <v>0.25</v>
      </c>
      <c r="W89" s="13">
        <v>1</v>
      </c>
      <c r="X89" s="13">
        <v>41</v>
      </c>
      <c r="Y89" s="13">
        <v>6</v>
      </c>
      <c r="Z89" s="13">
        <v>10</v>
      </c>
      <c r="AA89" s="13">
        <v>-24</v>
      </c>
      <c r="AB89" s="13">
        <v>34</v>
      </c>
      <c r="AC89" s="13">
        <v>9</v>
      </c>
      <c r="AD89" s="13">
        <v>429</v>
      </c>
      <c r="AE89" s="13">
        <v>454</v>
      </c>
      <c r="AF89" s="15">
        <f t="shared" si="6"/>
        <v>0.48584371460928655</v>
      </c>
      <c r="AG89" s="13">
        <v>18</v>
      </c>
      <c r="AH89" s="13">
        <v>6</v>
      </c>
      <c r="AI89" s="51">
        <v>15.3833333333</v>
      </c>
      <c r="AJ89" s="51">
        <v>3.5333333332999999</v>
      </c>
      <c r="AK89" s="51">
        <v>0.7</v>
      </c>
      <c r="AL89" s="51">
        <v>19.633333333300001</v>
      </c>
      <c r="AM89" s="13">
        <v>6</v>
      </c>
      <c r="AN89" s="13">
        <v>2</v>
      </c>
      <c r="AO89" s="23">
        <f t="shared" si="7"/>
        <v>0.33333333333333331</v>
      </c>
      <c r="AP89" s="13">
        <v>0</v>
      </c>
    </row>
    <row r="90" spans="1:42" x14ac:dyDescent="0.2">
      <c r="A90" s="13" t="s">
        <v>551</v>
      </c>
      <c r="B90" s="13" t="s">
        <v>550</v>
      </c>
      <c r="C90" s="1" t="s">
        <v>179</v>
      </c>
      <c r="D90" s="13" t="s">
        <v>146</v>
      </c>
      <c r="E90" s="13">
        <v>41</v>
      </c>
      <c r="F90" s="13">
        <v>13</v>
      </c>
      <c r="G90" s="13">
        <v>18</v>
      </c>
      <c r="H90" s="13">
        <v>11</v>
      </c>
      <c r="I90" s="13">
        <v>16</v>
      </c>
      <c r="J90" s="13">
        <v>8</v>
      </c>
      <c r="K90" s="13">
        <v>356</v>
      </c>
      <c r="L90" s="13">
        <v>333</v>
      </c>
      <c r="M90" s="15">
        <f t="shared" si="4"/>
        <v>0.51669085631349787</v>
      </c>
      <c r="N90" s="13">
        <v>16</v>
      </c>
      <c r="O90" s="13">
        <v>7</v>
      </c>
      <c r="P90" s="26">
        <v>14.6833333333</v>
      </c>
      <c r="Q90" s="26">
        <v>2.75</v>
      </c>
      <c r="R90" s="26">
        <v>0.2333333333</v>
      </c>
      <c r="S90" s="26">
        <v>17.683333333299998</v>
      </c>
      <c r="T90" s="1"/>
      <c r="U90" s="1"/>
      <c r="V90" s="23" t="str">
        <f t="shared" si="5"/>
        <v xml:space="preserve"> </v>
      </c>
      <c r="W90" s="1"/>
      <c r="X90" s="13">
        <v>39</v>
      </c>
      <c r="Y90" s="13">
        <v>6</v>
      </c>
      <c r="Z90" s="13">
        <v>23</v>
      </c>
      <c r="AA90" s="13">
        <v>-2</v>
      </c>
      <c r="AB90" s="13">
        <v>18</v>
      </c>
      <c r="AC90" s="13">
        <v>9</v>
      </c>
      <c r="AD90" s="13">
        <v>315</v>
      </c>
      <c r="AE90" s="13">
        <v>372</v>
      </c>
      <c r="AF90" s="15">
        <f t="shared" si="6"/>
        <v>0.45851528384279477</v>
      </c>
      <c r="AG90" s="13">
        <v>21</v>
      </c>
      <c r="AH90" s="13">
        <v>11</v>
      </c>
      <c r="AI90" s="51">
        <v>14.1</v>
      </c>
      <c r="AJ90" s="51">
        <v>2.7333333333000001</v>
      </c>
      <c r="AK90" s="51">
        <v>0.2333333333</v>
      </c>
      <c r="AL90" s="51">
        <v>17.066666666700002</v>
      </c>
      <c r="AM90" s="1"/>
      <c r="AN90" s="1"/>
      <c r="AO90" s="23" t="str">
        <f t="shared" si="7"/>
        <v xml:space="preserve"> </v>
      </c>
      <c r="AP90" s="1"/>
    </row>
    <row r="91" spans="1:42" x14ac:dyDescent="0.2">
      <c r="A91" s="13" t="s">
        <v>553</v>
      </c>
      <c r="B91" s="13" t="s">
        <v>126</v>
      </c>
      <c r="C91" s="1" t="s">
        <v>554</v>
      </c>
      <c r="D91" s="13" t="s">
        <v>173</v>
      </c>
      <c r="E91" s="13">
        <v>33</v>
      </c>
      <c r="F91" s="13">
        <v>0</v>
      </c>
      <c r="G91" s="13">
        <v>10</v>
      </c>
      <c r="H91" s="13">
        <v>-2</v>
      </c>
      <c r="I91" s="13">
        <v>16</v>
      </c>
      <c r="J91" s="13">
        <v>8</v>
      </c>
      <c r="K91" s="1"/>
      <c r="L91" s="1"/>
      <c r="M91" s="15">
        <f t="shared" si="4"/>
        <v>0</v>
      </c>
      <c r="N91" s="1"/>
      <c r="O91" s="1"/>
      <c r="P91" s="26">
        <v>18.233333333299999</v>
      </c>
      <c r="Q91" s="26">
        <v>0.56666666669999999</v>
      </c>
      <c r="R91" s="26">
        <v>2.0333333332999999</v>
      </c>
      <c r="S91" s="26">
        <v>20.85</v>
      </c>
      <c r="T91" s="1"/>
      <c r="U91" s="1"/>
      <c r="V91" s="23" t="str">
        <f t="shared" si="5"/>
        <v xml:space="preserve"> </v>
      </c>
      <c r="W91" s="1"/>
      <c r="X91" s="13">
        <v>37</v>
      </c>
      <c r="Y91" s="13">
        <v>1</v>
      </c>
      <c r="Z91" s="13">
        <v>12</v>
      </c>
      <c r="AA91" s="13">
        <v>10</v>
      </c>
      <c r="AB91" s="13">
        <v>32</v>
      </c>
      <c r="AC91" s="13">
        <v>12</v>
      </c>
      <c r="AD91" s="1"/>
      <c r="AE91" s="1"/>
      <c r="AF91" s="15">
        <f t="shared" si="6"/>
        <v>0</v>
      </c>
      <c r="AG91" s="1"/>
      <c r="AH91" s="1"/>
      <c r="AI91" s="51">
        <v>18.416666666699999</v>
      </c>
      <c r="AJ91" s="51">
        <v>0.45</v>
      </c>
      <c r="AK91" s="51">
        <v>2.2833333332999999</v>
      </c>
      <c r="AL91" s="51">
        <v>21.183333333299998</v>
      </c>
      <c r="AM91" s="1"/>
      <c r="AN91" s="1"/>
      <c r="AO91" s="23" t="str">
        <f t="shared" si="7"/>
        <v xml:space="preserve"> </v>
      </c>
      <c r="AP91" s="1"/>
    </row>
    <row r="92" spans="1:42" x14ac:dyDescent="0.2">
      <c r="A92" s="13" t="s">
        <v>560</v>
      </c>
      <c r="B92" s="13" t="s">
        <v>559</v>
      </c>
      <c r="C92" s="1" t="s">
        <v>249</v>
      </c>
      <c r="D92" s="13" t="s">
        <v>173</v>
      </c>
      <c r="E92" s="13">
        <v>2</v>
      </c>
      <c r="F92" s="13">
        <v>0</v>
      </c>
      <c r="G92" s="13">
        <v>1</v>
      </c>
      <c r="H92" s="13">
        <v>-1</v>
      </c>
      <c r="I92" s="13">
        <v>5</v>
      </c>
      <c r="J92" s="13">
        <v>1</v>
      </c>
      <c r="K92" s="1"/>
      <c r="L92" s="1"/>
      <c r="M92" s="15">
        <f t="shared" si="4"/>
        <v>0</v>
      </c>
      <c r="N92" s="1"/>
      <c r="O92" s="1"/>
      <c r="P92" s="26">
        <v>12.3666666667</v>
      </c>
      <c r="Q92" s="26">
        <v>1.6333333333</v>
      </c>
      <c r="R92" s="26">
        <v>0.71666666670000001</v>
      </c>
      <c r="S92" s="26">
        <v>14.7166666667</v>
      </c>
      <c r="T92" s="1"/>
      <c r="U92" s="1"/>
      <c r="V92" s="23" t="str">
        <f t="shared" si="5"/>
        <v xml:space="preserve"> </v>
      </c>
      <c r="W92" s="1"/>
      <c r="X92" s="13">
        <v>4</v>
      </c>
      <c r="Y92" s="13">
        <v>0</v>
      </c>
      <c r="Z92" s="13">
        <v>0</v>
      </c>
      <c r="AA92" s="13">
        <v>-6</v>
      </c>
      <c r="AB92" s="13">
        <v>4</v>
      </c>
      <c r="AC92" s="13">
        <v>2</v>
      </c>
      <c r="AD92" s="1"/>
      <c r="AE92" s="1"/>
      <c r="AF92" s="15">
        <f t="shared" si="6"/>
        <v>0</v>
      </c>
      <c r="AG92" s="1"/>
      <c r="AH92" s="1"/>
      <c r="AI92" s="51">
        <v>12.9333333333</v>
      </c>
      <c r="AJ92" s="51">
        <v>4.5833333332999997</v>
      </c>
      <c r="AK92" s="51">
        <v>0.31666666669999999</v>
      </c>
      <c r="AL92" s="51">
        <v>17.850000000000001</v>
      </c>
      <c r="AM92" s="1"/>
      <c r="AN92" s="1"/>
      <c r="AO92" s="23" t="str">
        <f t="shared" si="7"/>
        <v xml:space="preserve"> </v>
      </c>
      <c r="AP92" s="1"/>
    </row>
    <row r="93" spans="1:42" x14ac:dyDescent="0.2">
      <c r="A93" s="13" t="s">
        <v>563</v>
      </c>
      <c r="B93" s="13" t="s">
        <v>496</v>
      </c>
      <c r="C93" s="1" t="s">
        <v>249</v>
      </c>
      <c r="D93" s="13" t="s">
        <v>173</v>
      </c>
      <c r="E93" s="13">
        <v>22</v>
      </c>
      <c r="F93" s="13">
        <v>1</v>
      </c>
      <c r="G93" s="13">
        <v>4</v>
      </c>
      <c r="H93" s="13">
        <v>5</v>
      </c>
      <c r="I93" s="13">
        <v>16</v>
      </c>
      <c r="J93" s="13">
        <v>8</v>
      </c>
      <c r="K93" s="1"/>
      <c r="L93" s="1"/>
      <c r="M93" s="15">
        <f t="shared" si="4"/>
        <v>0</v>
      </c>
      <c r="N93" s="1"/>
      <c r="O93" s="1"/>
      <c r="P93" s="26">
        <v>17.149999999999999</v>
      </c>
      <c r="Q93" s="26">
        <v>0.15</v>
      </c>
      <c r="R93" s="26">
        <v>1.9166666667000001</v>
      </c>
      <c r="S93" s="26">
        <v>19.233333333299999</v>
      </c>
      <c r="T93" s="1"/>
      <c r="U93" s="1"/>
      <c r="V93" s="23" t="str">
        <f t="shared" si="5"/>
        <v xml:space="preserve"> </v>
      </c>
      <c r="W93" s="1"/>
      <c r="X93" s="13">
        <v>22</v>
      </c>
      <c r="Y93" s="13">
        <v>2</v>
      </c>
      <c r="Z93" s="13">
        <v>4</v>
      </c>
      <c r="AA93" s="13">
        <v>-10</v>
      </c>
      <c r="AB93" s="13">
        <v>20</v>
      </c>
      <c r="AC93" s="13">
        <v>10</v>
      </c>
      <c r="AD93" s="1"/>
      <c r="AE93" s="1"/>
      <c r="AF93" s="15">
        <f t="shared" si="6"/>
        <v>0</v>
      </c>
      <c r="AG93" s="1"/>
      <c r="AH93" s="1"/>
      <c r="AI93" s="51">
        <v>15.6166666667</v>
      </c>
      <c r="AJ93" s="51">
        <v>0.15</v>
      </c>
      <c r="AK93" s="51">
        <v>2.35</v>
      </c>
      <c r="AL93" s="51">
        <v>18.133333333300001</v>
      </c>
      <c r="AM93" s="1"/>
      <c r="AN93" s="1"/>
      <c r="AO93" s="23" t="str">
        <f t="shared" si="7"/>
        <v xml:space="preserve"> </v>
      </c>
      <c r="AP93" s="1"/>
    </row>
    <row r="94" spans="1:42" x14ac:dyDescent="0.2">
      <c r="A94" s="13" t="s">
        <v>568</v>
      </c>
      <c r="B94" s="13" t="s">
        <v>567</v>
      </c>
      <c r="C94" s="1" t="s">
        <v>162</v>
      </c>
      <c r="D94" s="13" t="s">
        <v>146</v>
      </c>
      <c r="E94" s="13">
        <v>27</v>
      </c>
      <c r="F94" s="13">
        <v>6</v>
      </c>
      <c r="G94" s="13">
        <v>2</v>
      </c>
      <c r="H94" s="13">
        <v>-4</v>
      </c>
      <c r="I94" s="13">
        <v>14</v>
      </c>
      <c r="J94" s="13">
        <v>7</v>
      </c>
      <c r="K94" s="13">
        <v>9</v>
      </c>
      <c r="L94" s="13">
        <v>3</v>
      </c>
      <c r="M94" s="15">
        <f t="shared" si="4"/>
        <v>0.75</v>
      </c>
      <c r="N94" s="1"/>
      <c r="O94" s="1"/>
      <c r="P94" s="26">
        <v>10.3</v>
      </c>
      <c r="Q94" s="26">
        <v>1.5333333332999999</v>
      </c>
      <c r="R94" s="26">
        <v>0.05</v>
      </c>
      <c r="S94" s="26">
        <v>11.9</v>
      </c>
      <c r="T94" s="13">
        <v>0</v>
      </c>
      <c r="U94" s="13">
        <v>0</v>
      </c>
      <c r="V94" s="23" t="str">
        <f t="shared" si="5"/>
        <v xml:space="preserve"> </v>
      </c>
      <c r="W94" s="13">
        <v>0</v>
      </c>
      <c r="X94" s="13">
        <v>30</v>
      </c>
      <c r="Y94" s="13">
        <v>2</v>
      </c>
      <c r="Z94" s="13">
        <v>2</v>
      </c>
      <c r="AA94" s="13">
        <v>-3</v>
      </c>
      <c r="AB94" s="13">
        <v>4</v>
      </c>
      <c r="AC94" s="13">
        <v>2</v>
      </c>
      <c r="AD94" s="13">
        <v>4</v>
      </c>
      <c r="AE94" s="13">
        <v>8</v>
      </c>
      <c r="AF94" s="15">
        <f t="shared" si="6"/>
        <v>0.33333333333333331</v>
      </c>
      <c r="AG94" s="1"/>
      <c r="AH94" s="1"/>
      <c r="AI94" s="51">
        <v>11.2833333333</v>
      </c>
      <c r="AJ94" s="51">
        <v>1</v>
      </c>
      <c r="AK94" s="51">
        <v>0</v>
      </c>
      <c r="AL94" s="51">
        <v>12.3</v>
      </c>
      <c r="AM94" s="13">
        <v>2</v>
      </c>
      <c r="AN94" s="13">
        <v>1</v>
      </c>
      <c r="AO94" s="23">
        <f t="shared" si="7"/>
        <v>0.5</v>
      </c>
      <c r="AP94" s="13">
        <v>0</v>
      </c>
    </row>
    <row r="95" spans="1:42" x14ac:dyDescent="0.2">
      <c r="A95" s="13" t="s">
        <v>571</v>
      </c>
      <c r="B95" s="13" t="s">
        <v>559</v>
      </c>
      <c r="C95" s="1" t="s">
        <v>270</v>
      </c>
      <c r="D95" s="13" t="s">
        <v>173</v>
      </c>
      <c r="E95" s="13">
        <v>41</v>
      </c>
      <c r="F95" s="13">
        <v>5</v>
      </c>
      <c r="G95" s="13">
        <v>10</v>
      </c>
      <c r="H95" s="13">
        <v>10</v>
      </c>
      <c r="I95" s="13">
        <v>8</v>
      </c>
      <c r="J95" s="13">
        <v>4</v>
      </c>
      <c r="K95" s="1"/>
      <c r="L95" s="1"/>
      <c r="M95" s="15">
        <f t="shared" si="4"/>
        <v>0</v>
      </c>
      <c r="N95" s="1"/>
      <c r="O95" s="1"/>
      <c r="P95" s="26">
        <v>20.566666666700002</v>
      </c>
      <c r="Q95" s="26">
        <v>2.35</v>
      </c>
      <c r="R95" s="26">
        <v>1.9333333333</v>
      </c>
      <c r="S95" s="26">
        <v>24.883333333300001</v>
      </c>
      <c r="T95" s="1"/>
      <c r="U95" s="1"/>
      <c r="V95" s="23" t="str">
        <f t="shared" si="5"/>
        <v xml:space="preserve"> </v>
      </c>
      <c r="W95" s="1"/>
      <c r="X95" s="13">
        <v>40</v>
      </c>
      <c r="Y95" s="13">
        <v>6</v>
      </c>
      <c r="Z95" s="13">
        <v>20</v>
      </c>
      <c r="AA95" s="13">
        <v>5</v>
      </c>
      <c r="AB95" s="13">
        <v>22</v>
      </c>
      <c r="AC95" s="13">
        <v>11</v>
      </c>
      <c r="AD95" s="1"/>
      <c r="AE95" s="1"/>
      <c r="AF95" s="15">
        <f t="shared" si="6"/>
        <v>0</v>
      </c>
      <c r="AG95" s="1"/>
      <c r="AH95" s="1"/>
      <c r="AI95" s="51">
        <v>21.333333333300001</v>
      </c>
      <c r="AJ95" s="51">
        <v>2</v>
      </c>
      <c r="AK95" s="51">
        <v>2.1666666666999999</v>
      </c>
      <c r="AL95" s="51">
        <v>25.5333333333</v>
      </c>
      <c r="AM95" s="1"/>
      <c r="AN95" s="1"/>
      <c r="AO95" s="23" t="str">
        <f t="shared" si="7"/>
        <v xml:space="preserve"> </v>
      </c>
      <c r="AP95" s="1"/>
    </row>
    <row r="96" spans="1:42" x14ac:dyDescent="0.2">
      <c r="A96" s="13" t="s">
        <v>575</v>
      </c>
      <c r="B96" s="13" t="s">
        <v>574</v>
      </c>
      <c r="C96" s="1" t="s">
        <v>292</v>
      </c>
      <c r="D96" s="13" t="s">
        <v>173</v>
      </c>
      <c r="E96" s="13">
        <v>37</v>
      </c>
      <c r="F96" s="13">
        <v>2</v>
      </c>
      <c r="G96" s="13">
        <v>8</v>
      </c>
      <c r="H96" s="13">
        <v>12</v>
      </c>
      <c r="I96" s="13">
        <v>4</v>
      </c>
      <c r="J96" s="13">
        <v>2</v>
      </c>
      <c r="K96" s="1"/>
      <c r="L96" s="1"/>
      <c r="M96" s="15">
        <f t="shared" si="4"/>
        <v>0</v>
      </c>
      <c r="N96" s="1"/>
      <c r="O96" s="1"/>
      <c r="P96" s="26">
        <v>20.350000000000001</v>
      </c>
      <c r="Q96" s="26">
        <v>0.86666666670000003</v>
      </c>
      <c r="R96" s="26">
        <v>2.25</v>
      </c>
      <c r="S96" s="26">
        <v>23.4666666667</v>
      </c>
      <c r="T96" s="1"/>
      <c r="U96" s="1"/>
      <c r="V96" s="23" t="str">
        <f t="shared" si="5"/>
        <v xml:space="preserve"> </v>
      </c>
      <c r="W96" s="1"/>
      <c r="X96" s="13">
        <v>34</v>
      </c>
      <c r="Y96" s="13">
        <v>1</v>
      </c>
      <c r="Z96" s="13">
        <v>6</v>
      </c>
      <c r="AA96" s="13">
        <v>9</v>
      </c>
      <c r="AB96" s="13">
        <v>4</v>
      </c>
      <c r="AC96" s="13">
        <v>2</v>
      </c>
      <c r="AD96" s="1"/>
      <c r="AE96" s="1"/>
      <c r="AF96" s="15">
        <f t="shared" si="6"/>
        <v>0</v>
      </c>
      <c r="AG96" s="1"/>
      <c r="AH96" s="1"/>
      <c r="AI96" s="51">
        <v>21.633333333300001</v>
      </c>
      <c r="AJ96" s="51">
        <v>1.0333333333000001</v>
      </c>
      <c r="AK96" s="51">
        <v>2.2333333333000001</v>
      </c>
      <c r="AL96" s="51">
        <v>24.916666666699999</v>
      </c>
      <c r="AM96" s="1"/>
      <c r="AN96" s="1"/>
      <c r="AO96" s="23" t="str">
        <f t="shared" si="7"/>
        <v xml:space="preserve"> </v>
      </c>
      <c r="AP96" s="1"/>
    </row>
    <row r="97" spans="1:42" x14ac:dyDescent="0.2">
      <c r="A97" s="13" t="s">
        <v>579</v>
      </c>
      <c r="B97" s="13" t="s">
        <v>320</v>
      </c>
      <c r="C97" s="1" t="s">
        <v>292</v>
      </c>
      <c r="D97" s="13" t="s">
        <v>146</v>
      </c>
      <c r="E97" s="13">
        <v>37</v>
      </c>
      <c r="F97" s="13">
        <v>6</v>
      </c>
      <c r="G97" s="13">
        <v>5</v>
      </c>
      <c r="H97" s="13">
        <v>-2</v>
      </c>
      <c r="I97" s="13">
        <v>25</v>
      </c>
      <c r="J97" s="13">
        <v>8</v>
      </c>
      <c r="K97" s="13">
        <v>155</v>
      </c>
      <c r="L97" s="13">
        <v>155</v>
      </c>
      <c r="M97" s="15">
        <f t="shared" si="4"/>
        <v>0.5</v>
      </c>
      <c r="N97" s="13">
        <v>1</v>
      </c>
      <c r="O97" s="13">
        <v>0</v>
      </c>
      <c r="P97" s="26">
        <v>10.15</v>
      </c>
      <c r="Q97" s="26">
        <v>3.3333333300000004E-2</v>
      </c>
      <c r="R97" s="26">
        <v>2.4500000000000002</v>
      </c>
      <c r="S97" s="26">
        <v>12.65</v>
      </c>
      <c r="T97" s="1"/>
      <c r="U97" s="1"/>
      <c r="V97" s="23" t="str">
        <f t="shared" si="5"/>
        <v xml:space="preserve"> </v>
      </c>
      <c r="W97" s="1"/>
      <c r="X97" s="13">
        <v>36</v>
      </c>
      <c r="Y97" s="13">
        <v>3</v>
      </c>
      <c r="Z97" s="13">
        <v>6</v>
      </c>
      <c r="AA97" s="13">
        <v>-4</v>
      </c>
      <c r="AB97" s="13">
        <v>22</v>
      </c>
      <c r="AC97" s="13">
        <v>8</v>
      </c>
      <c r="AD97" s="13">
        <v>183</v>
      </c>
      <c r="AE97" s="13">
        <v>194</v>
      </c>
      <c r="AF97" s="15">
        <f t="shared" si="6"/>
        <v>0.48541114058355439</v>
      </c>
      <c r="AG97" s="13">
        <v>1</v>
      </c>
      <c r="AH97" s="13">
        <v>1</v>
      </c>
      <c r="AI97" s="51">
        <v>11.0666666667</v>
      </c>
      <c r="AJ97" s="51">
        <v>0.05</v>
      </c>
      <c r="AK97" s="51">
        <v>2.2999999999999998</v>
      </c>
      <c r="AL97" s="51">
        <v>13.4333333333</v>
      </c>
      <c r="AM97" s="1"/>
      <c r="AN97" s="1"/>
      <c r="AO97" s="23" t="str">
        <f t="shared" si="7"/>
        <v xml:space="preserve"> </v>
      </c>
      <c r="AP97" s="1"/>
    </row>
    <row r="98" spans="1:42" x14ac:dyDescent="0.2">
      <c r="A98" s="13" t="s">
        <v>583</v>
      </c>
      <c r="B98" s="13" t="s">
        <v>582</v>
      </c>
      <c r="C98" s="1" t="s">
        <v>584</v>
      </c>
      <c r="D98" s="13" t="s">
        <v>173</v>
      </c>
      <c r="E98" s="13">
        <v>1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"/>
      <c r="L98" s="1"/>
      <c r="M98" s="15">
        <f t="shared" si="4"/>
        <v>0</v>
      </c>
      <c r="N98" s="1"/>
      <c r="O98" s="1"/>
      <c r="P98" s="26">
        <v>9.5500000000000007</v>
      </c>
      <c r="Q98" s="26">
        <v>0</v>
      </c>
      <c r="R98" s="26">
        <v>0</v>
      </c>
      <c r="S98" s="26">
        <v>9.5500000000000007</v>
      </c>
      <c r="T98" s="1"/>
      <c r="U98" s="1"/>
      <c r="V98" s="23" t="str">
        <f t="shared" si="5"/>
        <v xml:space="preserve"> </v>
      </c>
      <c r="W98" s="1"/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"/>
      <c r="AE98" s="1"/>
      <c r="AF98" s="15">
        <f t="shared" si="6"/>
        <v>0</v>
      </c>
      <c r="AG98" s="1"/>
      <c r="AH98" s="1"/>
      <c r="AI98" s="51">
        <v>0</v>
      </c>
      <c r="AJ98" s="51">
        <v>0</v>
      </c>
      <c r="AK98" s="51">
        <v>0</v>
      </c>
      <c r="AL98" s="51">
        <v>0</v>
      </c>
      <c r="AM98" s="1"/>
      <c r="AN98" s="1"/>
      <c r="AO98" s="23" t="str">
        <f t="shared" si="7"/>
        <v xml:space="preserve"> </v>
      </c>
      <c r="AP98" s="1"/>
    </row>
    <row r="99" spans="1:42" x14ac:dyDescent="0.2">
      <c r="A99" s="13" t="s">
        <v>587</v>
      </c>
      <c r="B99" s="13" t="s">
        <v>438</v>
      </c>
      <c r="C99" s="1" t="s">
        <v>190</v>
      </c>
      <c r="D99" s="13" t="s">
        <v>154</v>
      </c>
      <c r="E99" s="13">
        <v>41</v>
      </c>
      <c r="F99" s="13">
        <v>13</v>
      </c>
      <c r="G99" s="13">
        <v>16</v>
      </c>
      <c r="H99" s="13">
        <v>10</v>
      </c>
      <c r="I99" s="13">
        <v>14</v>
      </c>
      <c r="J99" s="13">
        <v>7</v>
      </c>
      <c r="K99" s="13">
        <v>139</v>
      </c>
      <c r="L99" s="13">
        <v>86</v>
      </c>
      <c r="M99" s="15">
        <f t="shared" si="4"/>
        <v>0.61777777777777776</v>
      </c>
      <c r="N99" s="1"/>
      <c r="O99" s="1"/>
      <c r="P99" s="26">
        <v>12.6833333333</v>
      </c>
      <c r="Q99" s="26">
        <v>3.1166666667</v>
      </c>
      <c r="R99" s="26">
        <v>2.15</v>
      </c>
      <c r="S99" s="26">
        <v>17.95</v>
      </c>
      <c r="T99" s="13">
        <v>0</v>
      </c>
      <c r="U99" s="13">
        <v>0</v>
      </c>
      <c r="V99" s="23" t="str">
        <f t="shared" si="5"/>
        <v xml:space="preserve"> </v>
      </c>
      <c r="W99" s="13">
        <v>0</v>
      </c>
      <c r="X99" s="13">
        <v>41</v>
      </c>
      <c r="Y99" s="13">
        <v>8</v>
      </c>
      <c r="Z99" s="13">
        <v>6</v>
      </c>
      <c r="AA99" s="13">
        <v>1</v>
      </c>
      <c r="AB99" s="13">
        <v>39</v>
      </c>
      <c r="AC99" s="13">
        <v>15</v>
      </c>
      <c r="AD99" s="13">
        <v>112</v>
      </c>
      <c r="AE99" s="13">
        <v>104</v>
      </c>
      <c r="AF99" s="15">
        <f t="shared" si="6"/>
        <v>0.51851851851851849</v>
      </c>
      <c r="AG99" s="1"/>
      <c r="AH99" s="1"/>
      <c r="AI99" s="51">
        <v>12.2</v>
      </c>
      <c r="AJ99" s="51">
        <v>2.8166666666999998</v>
      </c>
      <c r="AK99" s="51">
        <v>2.0333333332999999</v>
      </c>
      <c r="AL99" s="51">
        <v>17.083333333300001</v>
      </c>
      <c r="AM99" s="13">
        <v>2</v>
      </c>
      <c r="AN99" s="13">
        <v>1</v>
      </c>
      <c r="AO99" s="23">
        <f t="shared" si="7"/>
        <v>0.5</v>
      </c>
      <c r="AP99" s="13">
        <v>1</v>
      </c>
    </row>
    <row r="100" spans="1:42" x14ac:dyDescent="0.2">
      <c r="A100" s="13" t="s">
        <v>592</v>
      </c>
      <c r="B100" s="13" t="s">
        <v>591</v>
      </c>
      <c r="C100" s="1" t="s">
        <v>190</v>
      </c>
      <c r="D100" s="13" t="s">
        <v>146</v>
      </c>
      <c r="E100" s="13">
        <v>4</v>
      </c>
      <c r="F100" s="13">
        <v>1</v>
      </c>
      <c r="G100" s="13">
        <v>0</v>
      </c>
      <c r="H100" s="13">
        <v>1</v>
      </c>
      <c r="I100" s="13">
        <v>2</v>
      </c>
      <c r="J100" s="13">
        <v>1</v>
      </c>
      <c r="K100" s="13">
        <v>1</v>
      </c>
      <c r="L100" s="13">
        <v>2</v>
      </c>
      <c r="M100" s="15">
        <f t="shared" si="4"/>
        <v>0.33333333333333331</v>
      </c>
      <c r="N100" s="1"/>
      <c r="O100" s="1"/>
      <c r="P100" s="26">
        <v>6.4166666667000003</v>
      </c>
      <c r="Q100" s="26">
        <v>0</v>
      </c>
      <c r="R100" s="26">
        <v>0</v>
      </c>
      <c r="S100" s="26">
        <v>6.4166666667000003</v>
      </c>
      <c r="T100" s="1"/>
      <c r="U100" s="1"/>
      <c r="V100" s="23" t="str">
        <f t="shared" si="5"/>
        <v xml:space="preserve"> </v>
      </c>
      <c r="W100" s="1"/>
      <c r="X100" s="13">
        <v>1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5">
        <f t="shared" si="6"/>
        <v>0</v>
      </c>
      <c r="AG100" s="1"/>
      <c r="AH100" s="1"/>
      <c r="AI100" s="51">
        <v>6.6</v>
      </c>
      <c r="AJ100" s="51">
        <v>0</v>
      </c>
      <c r="AK100" s="51">
        <v>0</v>
      </c>
      <c r="AL100" s="51">
        <v>6.6</v>
      </c>
      <c r="AM100" s="1"/>
      <c r="AN100" s="1"/>
      <c r="AO100" s="23" t="str">
        <f t="shared" si="7"/>
        <v xml:space="preserve"> </v>
      </c>
      <c r="AP100" s="1"/>
    </row>
    <row r="101" spans="1:42" x14ac:dyDescent="0.2">
      <c r="A101" s="13" t="s">
        <v>592</v>
      </c>
      <c r="B101" s="13" t="s">
        <v>595</v>
      </c>
      <c r="C101" s="1" t="s">
        <v>206</v>
      </c>
      <c r="D101" s="13" t="s">
        <v>596</v>
      </c>
      <c r="E101" s="13">
        <v>41</v>
      </c>
      <c r="F101" s="13">
        <v>4</v>
      </c>
      <c r="G101" s="13">
        <v>8</v>
      </c>
      <c r="H101" s="13">
        <v>-5</v>
      </c>
      <c r="I101" s="13">
        <v>14</v>
      </c>
      <c r="J101" s="13">
        <v>7</v>
      </c>
      <c r="K101" s="13">
        <v>7</v>
      </c>
      <c r="L101" s="13">
        <v>11</v>
      </c>
      <c r="M101" s="15">
        <f t="shared" si="4"/>
        <v>0.3888888888888889</v>
      </c>
      <c r="N101" s="1"/>
      <c r="O101" s="1"/>
      <c r="P101" s="26">
        <v>13.6</v>
      </c>
      <c r="Q101" s="26">
        <v>1.4166666667000001</v>
      </c>
      <c r="R101" s="26">
        <v>1.4666666667000001</v>
      </c>
      <c r="S101" s="26">
        <v>16.483333333299999</v>
      </c>
      <c r="T101" s="13">
        <v>0</v>
      </c>
      <c r="U101" s="13">
        <v>0</v>
      </c>
      <c r="V101" s="23" t="str">
        <f t="shared" si="5"/>
        <v xml:space="preserve"> </v>
      </c>
      <c r="W101" s="13">
        <v>0</v>
      </c>
      <c r="X101" s="13">
        <v>41</v>
      </c>
      <c r="Y101" s="13">
        <v>7</v>
      </c>
      <c r="Z101" s="13">
        <v>8</v>
      </c>
      <c r="AA101" s="13">
        <v>-12</v>
      </c>
      <c r="AB101" s="13">
        <v>12</v>
      </c>
      <c r="AC101" s="13">
        <v>6</v>
      </c>
      <c r="AD101" s="13">
        <v>8</v>
      </c>
      <c r="AE101" s="13">
        <v>9</v>
      </c>
      <c r="AF101" s="15">
        <f t="shared" si="6"/>
        <v>0.47058823529411764</v>
      </c>
      <c r="AG101" s="1"/>
      <c r="AH101" s="1"/>
      <c r="AI101" s="51">
        <v>13.75</v>
      </c>
      <c r="AJ101" s="51">
        <v>1.6</v>
      </c>
      <c r="AK101" s="51">
        <v>1.1833333333</v>
      </c>
      <c r="AL101" s="51">
        <v>16.5333333333</v>
      </c>
      <c r="AM101" s="13">
        <v>1</v>
      </c>
      <c r="AN101" s="13">
        <v>0</v>
      </c>
      <c r="AO101" s="23">
        <f t="shared" si="7"/>
        <v>0</v>
      </c>
      <c r="AP101" s="13">
        <v>0</v>
      </c>
    </row>
    <row r="102" spans="1:42" x14ac:dyDescent="0.2">
      <c r="A102" s="13" t="s">
        <v>592</v>
      </c>
      <c r="B102" s="13" t="s">
        <v>599</v>
      </c>
      <c r="C102" s="1" t="s">
        <v>219</v>
      </c>
      <c r="D102" s="13" t="s">
        <v>154</v>
      </c>
      <c r="E102" s="13">
        <v>27</v>
      </c>
      <c r="F102" s="13">
        <v>1</v>
      </c>
      <c r="G102" s="13">
        <v>5</v>
      </c>
      <c r="H102" s="13">
        <v>1</v>
      </c>
      <c r="I102" s="13">
        <v>6</v>
      </c>
      <c r="J102" s="13">
        <v>3</v>
      </c>
      <c r="K102" s="13">
        <v>4</v>
      </c>
      <c r="L102" s="13">
        <v>4</v>
      </c>
      <c r="M102" s="15">
        <f t="shared" si="4"/>
        <v>0.5</v>
      </c>
      <c r="N102" s="1"/>
      <c r="O102" s="1"/>
      <c r="P102" s="26">
        <v>9.6666666666999994</v>
      </c>
      <c r="Q102" s="26">
        <v>1.6666666699999999E-2</v>
      </c>
      <c r="R102" s="26">
        <v>1.1666666667000001</v>
      </c>
      <c r="S102" s="26">
        <v>10.8666666667</v>
      </c>
      <c r="T102" s="1"/>
      <c r="U102" s="1"/>
      <c r="V102" s="23" t="str">
        <f t="shared" si="5"/>
        <v xml:space="preserve"> </v>
      </c>
      <c r="W102" s="1"/>
      <c r="X102" s="13">
        <v>25</v>
      </c>
      <c r="Y102" s="13">
        <v>2</v>
      </c>
      <c r="Z102" s="13">
        <v>1</v>
      </c>
      <c r="AA102" s="13">
        <v>-3</v>
      </c>
      <c r="AB102" s="13">
        <v>24</v>
      </c>
      <c r="AC102" s="13">
        <v>9</v>
      </c>
      <c r="AD102" s="13">
        <v>2</v>
      </c>
      <c r="AE102" s="13">
        <v>3</v>
      </c>
      <c r="AF102" s="15">
        <f t="shared" si="6"/>
        <v>0.4</v>
      </c>
      <c r="AG102" s="1"/>
      <c r="AH102" s="1"/>
      <c r="AI102" s="51">
        <v>9.2833333332999999</v>
      </c>
      <c r="AJ102" s="51">
        <v>6.6666666700000002E-2</v>
      </c>
      <c r="AK102" s="51">
        <v>0.95</v>
      </c>
      <c r="AL102" s="51">
        <v>10.3</v>
      </c>
      <c r="AM102" s="1"/>
      <c r="AN102" s="1"/>
      <c r="AO102" s="23" t="str">
        <f t="shared" si="7"/>
        <v xml:space="preserve"> </v>
      </c>
      <c r="AP102" s="1"/>
    </row>
    <row r="103" spans="1:42" x14ac:dyDescent="0.2">
      <c r="A103" s="13" t="s">
        <v>592</v>
      </c>
      <c r="B103" s="13" t="s">
        <v>217</v>
      </c>
      <c r="C103" s="1" t="s">
        <v>554</v>
      </c>
      <c r="D103" s="13" t="s">
        <v>154</v>
      </c>
      <c r="E103" s="13">
        <v>7</v>
      </c>
      <c r="F103" s="13">
        <v>0</v>
      </c>
      <c r="G103" s="13">
        <v>0</v>
      </c>
      <c r="H103" s="13">
        <v>-1</v>
      </c>
      <c r="I103" s="13">
        <v>13</v>
      </c>
      <c r="J103" s="13">
        <v>5</v>
      </c>
      <c r="K103" s="13">
        <v>3</v>
      </c>
      <c r="L103" s="13">
        <v>3</v>
      </c>
      <c r="M103" s="15">
        <f t="shared" si="4"/>
        <v>0.5</v>
      </c>
      <c r="N103" s="1"/>
      <c r="O103" s="1"/>
      <c r="P103" s="26">
        <v>7.4</v>
      </c>
      <c r="Q103" s="26">
        <v>0</v>
      </c>
      <c r="R103" s="26">
        <v>0</v>
      </c>
      <c r="S103" s="26">
        <v>7.4166666667000003</v>
      </c>
      <c r="T103" s="1"/>
      <c r="U103" s="1"/>
      <c r="V103" s="23" t="str">
        <f t="shared" si="5"/>
        <v xml:space="preserve"> </v>
      </c>
      <c r="W103" s="1"/>
      <c r="X103" s="13">
        <v>5</v>
      </c>
      <c r="Y103" s="13">
        <v>0</v>
      </c>
      <c r="Z103" s="13">
        <v>0</v>
      </c>
      <c r="AA103" s="13">
        <v>1</v>
      </c>
      <c r="AB103" s="13">
        <v>9</v>
      </c>
      <c r="AC103" s="13">
        <v>3</v>
      </c>
      <c r="AD103" s="13">
        <v>1</v>
      </c>
      <c r="AE103" s="13">
        <v>0</v>
      </c>
      <c r="AF103" s="15">
        <f t="shared" si="6"/>
        <v>1</v>
      </c>
      <c r="AG103" s="1"/>
      <c r="AH103" s="1"/>
      <c r="AI103" s="51">
        <v>9.3000000000000007</v>
      </c>
      <c r="AJ103" s="51">
        <v>0</v>
      </c>
      <c r="AK103" s="51">
        <v>0</v>
      </c>
      <c r="AL103" s="51">
        <v>9.3000000000000007</v>
      </c>
      <c r="AM103" s="1"/>
      <c r="AN103" s="1"/>
      <c r="AO103" s="23" t="str">
        <f t="shared" si="7"/>
        <v xml:space="preserve"> </v>
      </c>
      <c r="AP103" s="1"/>
    </row>
    <row r="104" spans="1:42" x14ac:dyDescent="0.2">
      <c r="A104" s="13" t="s">
        <v>592</v>
      </c>
      <c r="B104" s="13" t="s">
        <v>477</v>
      </c>
      <c r="C104" s="1" t="s">
        <v>358</v>
      </c>
      <c r="D104" s="13" t="s">
        <v>146</v>
      </c>
      <c r="E104" s="13">
        <v>2</v>
      </c>
      <c r="F104" s="13">
        <v>0</v>
      </c>
      <c r="G104" s="13">
        <v>0</v>
      </c>
      <c r="H104" s="13">
        <v>-1</v>
      </c>
      <c r="I104" s="13">
        <v>0</v>
      </c>
      <c r="J104" s="13">
        <v>0</v>
      </c>
      <c r="K104" s="13">
        <v>0</v>
      </c>
      <c r="L104" s="13">
        <v>1</v>
      </c>
      <c r="M104" s="15">
        <f t="shared" si="4"/>
        <v>0</v>
      </c>
      <c r="N104" s="1"/>
      <c r="O104" s="1"/>
      <c r="P104" s="26">
        <v>10.5666666667</v>
      </c>
      <c r="Q104" s="26">
        <v>0</v>
      </c>
      <c r="R104" s="26">
        <v>0.36666666670000003</v>
      </c>
      <c r="S104" s="26">
        <v>10.95</v>
      </c>
      <c r="T104" s="1"/>
      <c r="U104" s="1"/>
      <c r="V104" s="23" t="str">
        <f t="shared" si="5"/>
        <v xml:space="preserve"> </v>
      </c>
      <c r="W104" s="1"/>
      <c r="X104" s="13">
        <v>5</v>
      </c>
      <c r="Y104" s="13">
        <v>0</v>
      </c>
      <c r="Z104" s="13">
        <v>0</v>
      </c>
      <c r="AA104" s="13">
        <v>-3</v>
      </c>
      <c r="AB104" s="13">
        <v>4</v>
      </c>
      <c r="AC104" s="13">
        <v>2</v>
      </c>
      <c r="AD104" s="13">
        <v>0</v>
      </c>
      <c r="AE104" s="13">
        <v>1</v>
      </c>
      <c r="AF104" s="15">
        <f t="shared" si="6"/>
        <v>0</v>
      </c>
      <c r="AG104" s="1"/>
      <c r="AH104" s="1"/>
      <c r="AI104" s="51">
        <v>7.75</v>
      </c>
      <c r="AJ104" s="51">
        <v>6.6666666700000002E-2</v>
      </c>
      <c r="AK104" s="51">
        <v>0.21666666670000001</v>
      </c>
      <c r="AL104" s="51">
        <v>8.0500000000000007</v>
      </c>
      <c r="AM104" s="1"/>
      <c r="AN104" s="1"/>
      <c r="AO104" s="23" t="str">
        <f t="shared" si="7"/>
        <v xml:space="preserve"> </v>
      </c>
      <c r="AP104" s="1"/>
    </row>
    <row r="105" spans="1:42" x14ac:dyDescent="0.2">
      <c r="A105" s="13" t="s">
        <v>606</v>
      </c>
      <c r="B105" s="13" t="s">
        <v>605</v>
      </c>
      <c r="C105" s="1" t="s">
        <v>398</v>
      </c>
      <c r="D105" s="13" t="s">
        <v>328</v>
      </c>
      <c r="E105" s="13">
        <v>8</v>
      </c>
      <c r="F105" s="13">
        <v>1</v>
      </c>
      <c r="G105" s="13">
        <v>2</v>
      </c>
      <c r="H105" s="13">
        <v>0</v>
      </c>
      <c r="I105" s="13">
        <v>2</v>
      </c>
      <c r="J105" s="13">
        <v>1</v>
      </c>
      <c r="K105" s="13">
        <v>2</v>
      </c>
      <c r="L105" s="13">
        <v>0</v>
      </c>
      <c r="M105" s="15">
        <f t="shared" si="4"/>
        <v>1</v>
      </c>
      <c r="N105" s="1"/>
      <c r="O105" s="1"/>
      <c r="P105" s="26">
        <v>11.983333333299999</v>
      </c>
      <c r="Q105" s="26">
        <v>2.6166666667</v>
      </c>
      <c r="R105" s="26">
        <v>0</v>
      </c>
      <c r="S105" s="26">
        <v>14.6</v>
      </c>
      <c r="T105" s="13">
        <v>1</v>
      </c>
      <c r="U105" s="13">
        <v>0</v>
      </c>
      <c r="V105" s="23">
        <f t="shared" si="5"/>
        <v>0</v>
      </c>
      <c r="W105" s="13">
        <v>0</v>
      </c>
      <c r="X105" s="13">
        <v>9</v>
      </c>
      <c r="Y105" s="13">
        <v>1</v>
      </c>
      <c r="Z105" s="13">
        <v>3</v>
      </c>
      <c r="AA105" s="13">
        <v>-1</v>
      </c>
      <c r="AB105" s="13">
        <v>6</v>
      </c>
      <c r="AC105" s="13">
        <v>3</v>
      </c>
      <c r="AD105" s="13">
        <v>0</v>
      </c>
      <c r="AE105" s="13">
        <v>2</v>
      </c>
      <c r="AF105" s="15">
        <f t="shared" si="6"/>
        <v>0</v>
      </c>
      <c r="AG105" s="1"/>
      <c r="AH105" s="1"/>
      <c r="AI105" s="51">
        <v>12.733333333299999</v>
      </c>
      <c r="AJ105" s="51">
        <v>2.8666666667</v>
      </c>
      <c r="AK105" s="51">
        <v>0</v>
      </c>
      <c r="AL105" s="51">
        <v>15.6166666667</v>
      </c>
      <c r="AM105" s="13">
        <v>0</v>
      </c>
      <c r="AN105" s="13">
        <v>0</v>
      </c>
      <c r="AO105" s="23" t="str">
        <f t="shared" si="7"/>
        <v xml:space="preserve"> </v>
      </c>
      <c r="AP105" s="13">
        <v>0</v>
      </c>
    </row>
    <row r="106" spans="1:42" x14ac:dyDescent="0.2">
      <c r="A106" s="13" t="s">
        <v>610</v>
      </c>
      <c r="B106" s="13" t="s">
        <v>377</v>
      </c>
      <c r="C106" s="1" t="s">
        <v>190</v>
      </c>
      <c r="D106" s="13" t="s">
        <v>129</v>
      </c>
      <c r="E106" s="13">
        <v>28</v>
      </c>
      <c r="F106" s="13">
        <v>4</v>
      </c>
      <c r="G106" s="13">
        <v>8</v>
      </c>
      <c r="H106" s="13">
        <v>6</v>
      </c>
      <c r="I106" s="13">
        <v>4</v>
      </c>
      <c r="J106" s="13">
        <v>2</v>
      </c>
      <c r="K106" s="13">
        <v>36</v>
      </c>
      <c r="L106" s="13">
        <v>60</v>
      </c>
      <c r="M106" s="15">
        <f t="shared" si="4"/>
        <v>0.375</v>
      </c>
      <c r="N106" s="1"/>
      <c r="O106" s="1"/>
      <c r="P106" s="26">
        <v>12.0666666667</v>
      </c>
      <c r="Q106" s="26">
        <v>1.2333333333000001</v>
      </c>
      <c r="R106" s="26">
        <v>0</v>
      </c>
      <c r="S106" s="26">
        <v>13.3</v>
      </c>
      <c r="T106" s="13">
        <v>1</v>
      </c>
      <c r="U106" s="13">
        <v>0</v>
      </c>
      <c r="V106" s="23">
        <f t="shared" si="5"/>
        <v>0</v>
      </c>
      <c r="W106" s="13">
        <v>0</v>
      </c>
      <c r="X106" s="13">
        <v>25</v>
      </c>
      <c r="Y106" s="13">
        <v>5</v>
      </c>
      <c r="Z106" s="13">
        <v>5</v>
      </c>
      <c r="AA106" s="13">
        <v>6</v>
      </c>
      <c r="AB106" s="13">
        <v>6</v>
      </c>
      <c r="AC106" s="13">
        <v>3</v>
      </c>
      <c r="AD106" s="13">
        <v>38</v>
      </c>
      <c r="AE106" s="13">
        <v>33</v>
      </c>
      <c r="AF106" s="15">
        <f t="shared" si="6"/>
        <v>0.53521126760563376</v>
      </c>
      <c r="AG106" s="1"/>
      <c r="AH106" s="1"/>
      <c r="AI106" s="51">
        <v>11.3833333333</v>
      </c>
      <c r="AJ106" s="51">
        <v>1.0666666667</v>
      </c>
      <c r="AK106" s="51">
        <v>0</v>
      </c>
      <c r="AL106" s="51">
        <v>12.4666666667</v>
      </c>
      <c r="AM106" s="13">
        <v>0</v>
      </c>
      <c r="AN106" s="13">
        <v>0</v>
      </c>
      <c r="AO106" s="23" t="str">
        <f t="shared" si="7"/>
        <v xml:space="preserve"> </v>
      </c>
      <c r="AP106" s="13">
        <v>0</v>
      </c>
    </row>
    <row r="107" spans="1:42" x14ac:dyDescent="0.2">
      <c r="A107" s="13" t="s">
        <v>614</v>
      </c>
      <c r="B107" s="13" t="s">
        <v>144</v>
      </c>
      <c r="C107" s="1" t="s">
        <v>554</v>
      </c>
      <c r="D107" s="13" t="s">
        <v>154</v>
      </c>
      <c r="E107" s="13">
        <v>5</v>
      </c>
      <c r="F107" s="13">
        <v>1</v>
      </c>
      <c r="G107" s="13">
        <v>1</v>
      </c>
      <c r="H107" s="13">
        <v>0</v>
      </c>
      <c r="I107" s="13">
        <v>4</v>
      </c>
      <c r="J107" s="13">
        <v>2</v>
      </c>
      <c r="K107" s="13">
        <v>13</v>
      </c>
      <c r="L107" s="13">
        <v>9</v>
      </c>
      <c r="M107" s="15">
        <f t="shared" si="4"/>
        <v>0.59090909090909094</v>
      </c>
      <c r="N107" s="1"/>
      <c r="O107" s="1"/>
      <c r="P107" s="26">
        <v>8.7166666667000001</v>
      </c>
      <c r="Q107" s="26">
        <v>0.1166666667</v>
      </c>
      <c r="R107" s="26">
        <v>1.8666666667</v>
      </c>
      <c r="S107" s="26">
        <v>10.7166666667</v>
      </c>
      <c r="T107" s="1"/>
      <c r="U107" s="1"/>
      <c r="V107" s="23" t="str">
        <f t="shared" si="5"/>
        <v xml:space="preserve"> </v>
      </c>
      <c r="W107" s="1"/>
      <c r="X107" s="13">
        <v>15</v>
      </c>
      <c r="Y107" s="13">
        <v>0</v>
      </c>
      <c r="Z107" s="13">
        <v>1</v>
      </c>
      <c r="AA107" s="13">
        <v>-6</v>
      </c>
      <c r="AB107" s="13">
        <v>29</v>
      </c>
      <c r="AC107" s="13">
        <v>9</v>
      </c>
      <c r="AD107" s="13">
        <v>44</v>
      </c>
      <c r="AE107" s="13">
        <v>41</v>
      </c>
      <c r="AF107" s="15">
        <f t="shared" si="6"/>
        <v>0.51764705882352946</v>
      </c>
      <c r="AG107" s="1"/>
      <c r="AH107" s="1"/>
      <c r="AI107" s="51">
        <v>9.85</v>
      </c>
      <c r="AJ107" s="51">
        <v>3.3333333300000004E-2</v>
      </c>
      <c r="AK107" s="51">
        <v>1.3666666667</v>
      </c>
      <c r="AL107" s="51">
        <v>11.2833333333</v>
      </c>
      <c r="AM107" s="1"/>
      <c r="AN107" s="1"/>
      <c r="AO107" s="23" t="str">
        <f t="shared" si="7"/>
        <v xml:space="preserve"> </v>
      </c>
      <c r="AP107" s="1"/>
    </row>
    <row r="108" spans="1:42" x14ac:dyDescent="0.2">
      <c r="A108" s="13" t="s">
        <v>617</v>
      </c>
      <c r="B108" s="13" t="s">
        <v>616</v>
      </c>
      <c r="C108" s="1" t="s">
        <v>554</v>
      </c>
      <c r="D108" s="13" t="s">
        <v>173</v>
      </c>
      <c r="E108" s="13">
        <v>41</v>
      </c>
      <c r="F108" s="13">
        <v>9</v>
      </c>
      <c r="G108" s="13">
        <v>15</v>
      </c>
      <c r="H108" s="13">
        <v>-2</v>
      </c>
      <c r="I108" s="13">
        <v>36</v>
      </c>
      <c r="J108" s="13">
        <v>17</v>
      </c>
      <c r="K108" s="1"/>
      <c r="L108" s="1"/>
      <c r="M108" s="15">
        <f t="shared" si="4"/>
        <v>0</v>
      </c>
      <c r="N108" s="1"/>
      <c r="O108" s="1"/>
      <c r="P108" s="26">
        <v>19.316666666700002</v>
      </c>
      <c r="Q108" s="26">
        <v>3.3166666666999998</v>
      </c>
      <c r="R108" s="26">
        <v>1.9333333333</v>
      </c>
      <c r="S108" s="26">
        <v>24.566666666700002</v>
      </c>
      <c r="T108" s="13">
        <v>3</v>
      </c>
      <c r="U108" s="13">
        <v>1</v>
      </c>
      <c r="V108" s="23">
        <f t="shared" si="5"/>
        <v>0.33333333333333331</v>
      </c>
      <c r="W108" s="13">
        <v>0</v>
      </c>
      <c r="X108" s="13">
        <v>41</v>
      </c>
      <c r="Y108" s="13">
        <v>8</v>
      </c>
      <c r="Z108" s="13">
        <v>28</v>
      </c>
      <c r="AA108" s="13">
        <v>-7</v>
      </c>
      <c r="AB108" s="13">
        <v>29</v>
      </c>
      <c r="AC108" s="13">
        <v>13</v>
      </c>
      <c r="AD108" s="1"/>
      <c r="AE108" s="1"/>
      <c r="AF108" s="15">
        <f t="shared" si="6"/>
        <v>0</v>
      </c>
      <c r="AG108" s="1"/>
      <c r="AH108" s="1"/>
      <c r="AI108" s="51">
        <v>17.916666666699999</v>
      </c>
      <c r="AJ108" s="51">
        <v>3.4666666667000001</v>
      </c>
      <c r="AK108" s="51">
        <v>1.9166666667000001</v>
      </c>
      <c r="AL108" s="51">
        <v>23.316666666700002</v>
      </c>
      <c r="AM108" s="13">
        <v>2</v>
      </c>
      <c r="AN108" s="13">
        <v>1</v>
      </c>
      <c r="AO108" s="23">
        <f t="shared" si="7"/>
        <v>0.5</v>
      </c>
      <c r="AP108" s="13">
        <v>1</v>
      </c>
    </row>
    <row r="109" spans="1:42" x14ac:dyDescent="0.2">
      <c r="A109" s="13" t="s">
        <v>620</v>
      </c>
      <c r="B109" s="13" t="s">
        <v>453</v>
      </c>
      <c r="C109" s="1" t="s">
        <v>409</v>
      </c>
      <c r="D109" s="13" t="s">
        <v>596</v>
      </c>
      <c r="E109" s="13">
        <v>35</v>
      </c>
      <c r="F109" s="13">
        <v>9</v>
      </c>
      <c r="G109" s="13">
        <v>7</v>
      </c>
      <c r="H109" s="13">
        <v>-4</v>
      </c>
      <c r="I109" s="13">
        <v>22</v>
      </c>
      <c r="J109" s="13">
        <v>11</v>
      </c>
      <c r="K109" s="13">
        <v>3</v>
      </c>
      <c r="L109" s="13">
        <v>5</v>
      </c>
      <c r="M109" s="15">
        <f t="shared" si="4"/>
        <v>0.375</v>
      </c>
      <c r="N109" s="1"/>
      <c r="O109" s="1"/>
      <c r="P109" s="26">
        <v>12.083333333300001</v>
      </c>
      <c r="Q109" s="26">
        <v>2.2833333332999999</v>
      </c>
      <c r="R109" s="26">
        <v>1.1000000000000001</v>
      </c>
      <c r="S109" s="26">
        <v>15.483333333299999</v>
      </c>
      <c r="T109" s="13">
        <v>0</v>
      </c>
      <c r="U109" s="13">
        <v>0</v>
      </c>
      <c r="V109" s="23" t="str">
        <f t="shared" si="5"/>
        <v xml:space="preserve"> </v>
      </c>
      <c r="W109" s="13">
        <v>0</v>
      </c>
      <c r="X109" s="13">
        <v>35</v>
      </c>
      <c r="Y109" s="13">
        <v>9</v>
      </c>
      <c r="Z109" s="13">
        <v>8</v>
      </c>
      <c r="AA109" s="13">
        <v>4</v>
      </c>
      <c r="AB109" s="13">
        <v>46</v>
      </c>
      <c r="AC109" s="13">
        <v>16</v>
      </c>
      <c r="AD109" s="13">
        <v>3</v>
      </c>
      <c r="AE109" s="13">
        <v>3</v>
      </c>
      <c r="AF109" s="15">
        <f t="shared" si="6"/>
        <v>0.5</v>
      </c>
      <c r="AG109" s="1"/>
      <c r="AH109" s="1"/>
      <c r="AI109" s="51">
        <v>12.3166666667</v>
      </c>
      <c r="AJ109" s="51">
        <v>1.8</v>
      </c>
      <c r="AK109" s="51">
        <v>1.3166666667</v>
      </c>
      <c r="AL109" s="51">
        <v>15.45</v>
      </c>
      <c r="AM109" s="13">
        <v>1</v>
      </c>
      <c r="AN109" s="13">
        <v>1</v>
      </c>
      <c r="AO109" s="23">
        <f t="shared" si="7"/>
        <v>1</v>
      </c>
      <c r="AP109" s="13">
        <v>1</v>
      </c>
    </row>
    <row r="110" spans="1:42" x14ac:dyDescent="0.2">
      <c r="A110" s="13" t="s">
        <v>623</v>
      </c>
      <c r="B110" s="13" t="s">
        <v>591</v>
      </c>
      <c r="C110" s="1" t="s">
        <v>264</v>
      </c>
      <c r="D110" s="13" t="s">
        <v>173</v>
      </c>
      <c r="E110" s="13">
        <v>15</v>
      </c>
      <c r="F110" s="13">
        <v>1</v>
      </c>
      <c r="G110" s="13">
        <v>4</v>
      </c>
      <c r="H110" s="13">
        <v>5</v>
      </c>
      <c r="I110" s="13">
        <v>11</v>
      </c>
      <c r="J110" s="13">
        <v>4</v>
      </c>
      <c r="K110" s="1"/>
      <c r="L110" s="1"/>
      <c r="M110" s="15">
        <f t="shared" si="4"/>
        <v>0</v>
      </c>
      <c r="N110" s="1"/>
      <c r="O110" s="1"/>
      <c r="P110" s="26">
        <v>16.2833333333</v>
      </c>
      <c r="Q110" s="26">
        <v>0.4</v>
      </c>
      <c r="R110" s="26">
        <v>0.43333333330000001</v>
      </c>
      <c r="S110" s="26">
        <v>17.149999999999999</v>
      </c>
      <c r="T110" s="1"/>
      <c r="U110" s="1"/>
      <c r="V110" s="23" t="str">
        <f t="shared" si="5"/>
        <v xml:space="preserve"> </v>
      </c>
      <c r="W110" s="1"/>
      <c r="X110" s="13">
        <v>18</v>
      </c>
      <c r="Y110" s="13">
        <v>2</v>
      </c>
      <c r="Z110" s="13">
        <v>2</v>
      </c>
      <c r="AA110" s="13">
        <v>3</v>
      </c>
      <c r="AB110" s="13">
        <v>12</v>
      </c>
      <c r="AC110" s="13">
        <v>6</v>
      </c>
      <c r="AD110" s="1"/>
      <c r="AE110" s="1"/>
      <c r="AF110" s="15">
        <f t="shared" si="6"/>
        <v>0</v>
      </c>
      <c r="AG110" s="1"/>
      <c r="AH110" s="1"/>
      <c r="AI110" s="51">
        <v>16.55</v>
      </c>
      <c r="AJ110" s="51">
        <v>0.31666666669999999</v>
      </c>
      <c r="AK110" s="51">
        <v>0.33333333330000003</v>
      </c>
      <c r="AL110" s="51">
        <v>17.2166666667</v>
      </c>
      <c r="AM110" s="1"/>
      <c r="AN110" s="1"/>
      <c r="AO110" s="23" t="str">
        <f t="shared" si="7"/>
        <v xml:space="preserve"> </v>
      </c>
      <c r="AP110" s="1"/>
    </row>
    <row r="111" spans="1:42" x14ac:dyDescent="0.2">
      <c r="A111" s="13" t="s">
        <v>626</v>
      </c>
      <c r="B111" s="13" t="s">
        <v>595</v>
      </c>
      <c r="C111" s="1" t="s">
        <v>584</v>
      </c>
      <c r="D111" s="13" t="s">
        <v>173</v>
      </c>
      <c r="E111" s="13">
        <v>37</v>
      </c>
      <c r="F111" s="13">
        <v>16</v>
      </c>
      <c r="G111" s="13">
        <v>10</v>
      </c>
      <c r="H111" s="13">
        <v>7</v>
      </c>
      <c r="I111" s="13">
        <v>80</v>
      </c>
      <c r="J111" s="13">
        <v>29</v>
      </c>
      <c r="K111" s="1"/>
      <c r="L111" s="1"/>
      <c r="M111" s="15">
        <f t="shared" si="4"/>
        <v>0</v>
      </c>
      <c r="N111" s="1"/>
      <c r="O111" s="1"/>
      <c r="P111" s="26">
        <v>17.5</v>
      </c>
      <c r="Q111" s="26">
        <v>3.65</v>
      </c>
      <c r="R111" s="26">
        <v>1.3</v>
      </c>
      <c r="S111" s="26">
        <v>22.4666666667</v>
      </c>
      <c r="T111" s="1"/>
      <c r="U111" s="1"/>
      <c r="V111" s="23" t="str">
        <f t="shared" si="5"/>
        <v xml:space="preserve"> </v>
      </c>
      <c r="W111" s="1"/>
      <c r="X111" s="13">
        <v>32</v>
      </c>
      <c r="Y111" s="13">
        <v>2</v>
      </c>
      <c r="Z111" s="13">
        <v>17</v>
      </c>
      <c r="AA111" s="13">
        <v>-2</v>
      </c>
      <c r="AB111" s="13">
        <v>44</v>
      </c>
      <c r="AC111" s="13">
        <v>18</v>
      </c>
      <c r="AD111" s="1"/>
      <c r="AE111" s="1"/>
      <c r="AF111" s="15">
        <f t="shared" si="6"/>
        <v>0</v>
      </c>
      <c r="AG111" s="1"/>
      <c r="AH111" s="1"/>
      <c r="AI111" s="51">
        <v>17.766666666700001</v>
      </c>
      <c r="AJ111" s="51">
        <v>4.05</v>
      </c>
      <c r="AK111" s="51">
        <v>1.0833333332999999</v>
      </c>
      <c r="AL111" s="51">
        <v>22.933333333299998</v>
      </c>
      <c r="AM111" s="1"/>
      <c r="AN111" s="1"/>
      <c r="AO111" s="23" t="str">
        <f t="shared" si="7"/>
        <v xml:space="preserve"> </v>
      </c>
      <c r="AP111" s="1"/>
    </row>
    <row r="112" spans="1:42" x14ac:dyDescent="0.2">
      <c r="A112" s="13" t="s">
        <v>629</v>
      </c>
      <c r="B112" s="13" t="s">
        <v>628</v>
      </c>
      <c r="C112" s="1" t="s">
        <v>270</v>
      </c>
      <c r="D112" s="13" t="s">
        <v>503</v>
      </c>
      <c r="E112" s="13">
        <v>30</v>
      </c>
      <c r="F112" s="13">
        <v>6</v>
      </c>
      <c r="G112" s="13">
        <v>9</v>
      </c>
      <c r="H112" s="13">
        <v>4</v>
      </c>
      <c r="I112" s="13">
        <v>8</v>
      </c>
      <c r="J112" s="13">
        <v>4</v>
      </c>
      <c r="K112" s="13">
        <v>13</v>
      </c>
      <c r="L112" s="13">
        <v>20</v>
      </c>
      <c r="M112" s="15">
        <f t="shared" si="4"/>
        <v>0.39393939393939392</v>
      </c>
      <c r="N112" s="13">
        <v>1</v>
      </c>
      <c r="O112" s="13">
        <v>0</v>
      </c>
      <c r="P112" s="26">
        <v>12.55</v>
      </c>
      <c r="Q112" s="26">
        <v>0.58333333330000003</v>
      </c>
      <c r="R112" s="26">
        <v>1.2166666667000001</v>
      </c>
      <c r="S112" s="26">
        <v>14.3833333333</v>
      </c>
      <c r="T112" s="1"/>
      <c r="U112" s="1"/>
      <c r="V112" s="23" t="str">
        <f t="shared" si="5"/>
        <v xml:space="preserve"> </v>
      </c>
      <c r="W112" s="1"/>
      <c r="X112" s="13">
        <v>27</v>
      </c>
      <c r="Y112" s="13">
        <v>0</v>
      </c>
      <c r="Z112" s="13">
        <v>4</v>
      </c>
      <c r="AA112" s="13">
        <v>-6</v>
      </c>
      <c r="AB112" s="13">
        <v>0</v>
      </c>
      <c r="AC112" s="13">
        <v>0</v>
      </c>
      <c r="AD112" s="13">
        <v>21</v>
      </c>
      <c r="AE112" s="13">
        <v>43</v>
      </c>
      <c r="AF112" s="15">
        <f t="shared" si="6"/>
        <v>0.328125</v>
      </c>
      <c r="AG112" s="13">
        <v>0</v>
      </c>
      <c r="AH112" s="13">
        <v>0</v>
      </c>
      <c r="AI112" s="51">
        <v>12.75</v>
      </c>
      <c r="AJ112" s="51">
        <v>0.38333333330000002</v>
      </c>
      <c r="AK112" s="51">
        <v>1.4</v>
      </c>
      <c r="AL112" s="51">
        <v>14.55</v>
      </c>
      <c r="AM112" s="1"/>
      <c r="AN112" s="1"/>
      <c r="AO112" s="23" t="str">
        <f t="shared" si="7"/>
        <v xml:space="preserve"> </v>
      </c>
      <c r="AP112" s="1"/>
    </row>
    <row r="113" spans="1:42" x14ac:dyDescent="0.2">
      <c r="A113" s="13" t="s">
        <v>633</v>
      </c>
      <c r="B113" s="13" t="s">
        <v>519</v>
      </c>
      <c r="C113" s="1" t="s">
        <v>219</v>
      </c>
      <c r="D113" s="13" t="s">
        <v>154</v>
      </c>
      <c r="E113" s="13">
        <v>39</v>
      </c>
      <c r="F113" s="13">
        <v>14</v>
      </c>
      <c r="G113" s="13">
        <v>17</v>
      </c>
      <c r="H113" s="13">
        <v>9</v>
      </c>
      <c r="I113" s="13">
        <v>29</v>
      </c>
      <c r="J113" s="13">
        <v>13</v>
      </c>
      <c r="K113" s="13">
        <v>10</v>
      </c>
      <c r="L113" s="13">
        <v>6</v>
      </c>
      <c r="M113" s="15">
        <f t="shared" si="4"/>
        <v>0.625</v>
      </c>
      <c r="N113" s="1"/>
      <c r="O113" s="1"/>
      <c r="P113" s="26">
        <v>14.5333333333</v>
      </c>
      <c r="Q113" s="26">
        <v>3</v>
      </c>
      <c r="R113" s="26">
        <v>0.21666666670000001</v>
      </c>
      <c r="S113" s="26">
        <v>17.7833333333</v>
      </c>
      <c r="T113" s="13">
        <v>2</v>
      </c>
      <c r="U113" s="13">
        <v>1</v>
      </c>
      <c r="V113" s="23">
        <f t="shared" si="5"/>
        <v>0.5</v>
      </c>
      <c r="W113" s="13">
        <v>1</v>
      </c>
      <c r="X113" s="13">
        <v>38</v>
      </c>
      <c r="Y113" s="13">
        <v>10</v>
      </c>
      <c r="Z113" s="13">
        <v>13</v>
      </c>
      <c r="AA113" s="13">
        <v>0</v>
      </c>
      <c r="AB113" s="13">
        <v>12</v>
      </c>
      <c r="AC113" s="13">
        <v>6</v>
      </c>
      <c r="AD113" s="13">
        <v>5</v>
      </c>
      <c r="AE113" s="13">
        <v>10</v>
      </c>
      <c r="AF113" s="15">
        <f t="shared" si="6"/>
        <v>0.33333333333333331</v>
      </c>
      <c r="AG113" s="1"/>
      <c r="AH113" s="1"/>
      <c r="AI113" s="51">
        <v>14.4666666667</v>
      </c>
      <c r="AJ113" s="51">
        <v>3.0666666667000002</v>
      </c>
      <c r="AK113" s="51">
        <v>0.1166666667</v>
      </c>
      <c r="AL113" s="51">
        <v>17.666666666699999</v>
      </c>
      <c r="AM113" s="13">
        <v>3</v>
      </c>
      <c r="AN113" s="13">
        <v>1</v>
      </c>
      <c r="AO113" s="23">
        <f t="shared" si="7"/>
        <v>0.33333333333333331</v>
      </c>
      <c r="AP113" s="13">
        <v>1</v>
      </c>
    </row>
    <row r="114" spans="1:42" x14ac:dyDescent="0.2">
      <c r="A114" s="13" t="s">
        <v>635</v>
      </c>
      <c r="B114" s="13" t="s">
        <v>312</v>
      </c>
      <c r="C114" s="1" t="s">
        <v>145</v>
      </c>
      <c r="D114" s="13" t="s">
        <v>129</v>
      </c>
      <c r="E114" s="13">
        <v>29</v>
      </c>
      <c r="F114" s="13">
        <v>7</v>
      </c>
      <c r="G114" s="13">
        <v>5</v>
      </c>
      <c r="H114" s="13">
        <v>-2</v>
      </c>
      <c r="I114" s="13">
        <v>15</v>
      </c>
      <c r="J114" s="13">
        <v>6</v>
      </c>
      <c r="K114" s="13">
        <v>2</v>
      </c>
      <c r="L114" s="13">
        <v>1</v>
      </c>
      <c r="M114" s="15">
        <f t="shared" si="4"/>
        <v>0.66666666666666663</v>
      </c>
      <c r="N114" s="1"/>
      <c r="O114" s="1"/>
      <c r="P114" s="26">
        <v>13.1333333333</v>
      </c>
      <c r="Q114" s="26">
        <v>0.83333333330000003</v>
      </c>
      <c r="R114" s="26">
        <v>1.9833333333000001</v>
      </c>
      <c r="S114" s="26">
        <v>15.95</v>
      </c>
      <c r="T114" s="13">
        <v>2</v>
      </c>
      <c r="U114" s="13">
        <v>0</v>
      </c>
      <c r="V114" s="23">
        <f t="shared" si="5"/>
        <v>0</v>
      </c>
      <c r="W114" s="13">
        <v>0</v>
      </c>
      <c r="X114" s="13">
        <v>27</v>
      </c>
      <c r="Y114" s="13">
        <v>6</v>
      </c>
      <c r="Z114" s="13">
        <v>5</v>
      </c>
      <c r="AA114" s="13">
        <v>3</v>
      </c>
      <c r="AB114" s="13">
        <v>13</v>
      </c>
      <c r="AC114" s="13">
        <v>5</v>
      </c>
      <c r="AD114" s="13">
        <v>4</v>
      </c>
      <c r="AE114" s="13">
        <v>3</v>
      </c>
      <c r="AF114" s="15">
        <f t="shared" si="6"/>
        <v>0.5714285714285714</v>
      </c>
      <c r="AG114" s="1"/>
      <c r="AH114" s="1"/>
      <c r="AI114" s="51">
        <v>13.0666666667</v>
      </c>
      <c r="AJ114" s="51">
        <v>0.95</v>
      </c>
      <c r="AK114" s="51">
        <v>2</v>
      </c>
      <c r="AL114" s="51">
        <v>16.016666666700001</v>
      </c>
      <c r="AM114" s="13">
        <v>1</v>
      </c>
      <c r="AN114" s="13">
        <v>0</v>
      </c>
      <c r="AO114" s="23">
        <f t="shared" si="7"/>
        <v>0</v>
      </c>
      <c r="AP114" s="13">
        <v>0</v>
      </c>
    </row>
    <row r="115" spans="1:42" x14ac:dyDescent="0.2">
      <c r="A115" s="13" t="s">
        <v>638</v>
      </c>
      <c r="B115" s="13" t="s">
        <v>217</v>
      </c>
      <c r="C115" s="1" t="s">
        <v>398</v>
      </c>
      <c r="D115" s="13" t="s">
        <v>129</v>
      </c>
      <c r="E115" s="13">
        <v>33</v>
      </c>
      <c r="F115" s="13">
        <v>14</v>
      </c>
      <c r="G115" s="13">
        <v>5</v>
      </c>
      <c r="H115" s="13">
        <v>3</v>
      </c>
      <c r="I115" s="13">
        <v>10</v>
      </c>
      <c r="J115" s="13">
        <v>5</v>
      </c>
      <c r="K115" s="13">
        <v>51</v>
      </c>
      <c r="L115" s="13">
        <v>71</v>
      </c>
      <c r="M115" s="15">
        <f t="shared" si="4"/>
        <v>0.41803278688524592</v>
      </c>
      <c r="N115" s="13">
        <v>2</v>
      </c>
      <c r="O115" s="13">
        <v>0</v>
      </c>
      <c r="P115" s="26">
        <v>15</v>
      </c>
      <c r="Q115" s="26">
        <v>2.15</v>
      </c>
      <c r="R115" s="26">
        <v>1.0333333333000001</v>
      </c>
      <c r="S115" s="26">
        <v>18.2</v>
      </c>
      <c r="T115" s="13">
        <v>3</v>
      </c>
      <c r="U115" s="13">
        <v>0</v>
      </c>
      <c r="V115" s="23">
        <f t="shared" si="5"/>
        <v>0</v>
      </c>
      <c r="W115" s="13">
        <v>0</v>
      </c>
      <c r="X115" s="13">
        <v>35</v>
      </c>
      <c r="Y115" s="13">
        <v>13</v>
      </c>
      <c r="Z115" s="13">
        <v>10</v>
      </c>
      <c r="AA115" s="13">
        <v>-1</v>
      </c>
      <c r="AB115" s="13">
        <v>18</v>
      </c>
      <c r="AC115" s="13">
        <v>9</v>
      </c>
      <c r="AD115" s="13">
        <v>68</v>
      </c>
      <c r="AE115" s="13">
        <v>92</v>
      </c>
      <c r="AF115" s="15">
        <f t="shared" si="6"/>
        <v>0.42499999999999999</v>
      </c>
      <c r="AG115" s="13">
        <v>0</v>
      </c>
      <c r="AH115" s="13">
        <v>0</v>
      </c>
      <c r="AI115" s="51">
        <v>14.6333333333</v>
      </c>
      <c r="AJ115" s="51">
        <v>2.2000000000000002</v>
      </c>
      <c r="AK115" s="51">
        <v>1.6</v>
      </c>
      <c r="AL115" s="51">
        <v>18.45</v>
      </c>
      <c r="AM115" s="13">
        <v>1</v>
      </c>
      <c r="AN115" s="13">
        <v>1</v>
      </c>
      <c r="AO115" s="23">
        <f t="shared" si="7"/>
        <v>1</v>
      </c>
      <c r="AP115" s="13">
        <v>0</v>
      </c>
    </row>
    <row r="116" spans="1:42" x14ac:dyDescent="0.2">
      <c r="A116" s="13" t="s">
        <v>642</v>
      </c>
      <c r="B116" s="13" t="s">
        <v>160</v>
      </c>
      <c r="C116" s="1" t="s">
        <v>446</v>
      </c>
      <c r="D116" s="13" t="s">
        <v>173</v>
      </c>
      <c r="E116" s="13">
        <v>17</v>
      </c>
      <c r="F116" s="13">
        <v>0</v>
      </c>
      <c r="G116" s="13">
        <v>0</v>
      </c>
      <c r="H116" s="13">
        <v>-4</v>
      </c>
      <c r="I116" s="13">
        <v>4</v>
      </c>
      <c r="J116" s="13">
        <v>2</v>
      </c>
      <c r="K116" s="1"/>
      <c r="L116" s="1"/>
      <c r="M116" s="15">
        <f t="shared" si="4"/>
        <v>0</v>
      </c>
      <c r="N116" s="1"/>
      <c r="O116" s="1"/>
      <c r="P116" s="26">
        <v>14.8666666667</v>
      </c>
      <c r="Q116" s="26">
        <v>0</v>
      </c>
      <c r="R116" s="26">
        <v>3.0833333333000001</v>
      </c>
      <c r="S116" s="26">
        <v>17.9666666667</v>
      </c>
      <c r="T116" s="1"/>
      <c r="U116" s="1"/>
      <c r="V116" s="23" t="str">
        <f t="shared" si="5"/>
        <v xml:space="preserve"> </v>
      </c>
      <c r="W116" s="1"/>
      <c r="X116" s="13">
        <v>16</v>
      </c>
      <c r="Y116" s="13">
        <v>0</v>
      </c>
      <c r="Z116" s="13">
        <v>1</v>
      </c>
      <c r="AA116" s="13">
        <v>-9</v>
      </c>
      <c r="AB116" s="13">
        <v>6</v>
      </c>
      <c r="AC116" s="13">
        <v>3</v>
      </c>
      <c r="AD116" s="1"/>
      <c r="AE116" s="1"/>
      <c r="AF116" s="15">
        <f t="shared" si="6"/>
        <v>0</v>
      </c>
      <c r="AG116" s="1"/>
      <c r="AH116" s="1"/>
      <c r="AI116" s="51">
        <v>14.2833333333</v>
      </c>
      <c r="AJ116" s="51">
        <v>0</v>
      </c>
      <c r="AK116" s="51">
        <v>2.75</v>
      </c>
      <c r="AL116" s="51">
        <v>17.05</v>
      </c>
      <c r="AM116" s="1"/>
      <c r="AN116" s="1"/>
      <c r="AO116" s="23" t="str">
        <f t="shared" si="7"/>
        <v xml:space="preserve"> </v>
      </c>
      <c r="AP116" s="1"/>
    </row>
    <row r="117" spans="1:42" x14ac:dyDescent="0.2">
      <c r="A117" s="13" t="s">
        <v>642</v>
      </c>
      <c r="B117" s="13" t="s">
        <v>539</v>
      </c>
      <c r="C117" s="1" t="s">
        <v>302</v>
      </c>
      <c r="D117" s="13" t="s">
        <v>173</v>
      </c>
      <c r="E117" s="13">
        <v>41</v>
      </c>
      <c r="F117" s="13">
        <v>1</v>
      </c>
      <c r="G117" s="13">
        <v>12</v>
      </c>
      <c r="H117" s="13">
        <v>3</v>
      </c>
      <c r="I117" s="13">
        <v>10</v>
      </c>
      <c r="J117" s="13">
        <v>5</v>
      </c>
      <c r="K117" s="1"/>
      <c r="L117" s="1"/>
      <c r="M117" s="15">
        <f t="shared" si="4"/>
        <v>0</v>
      </c>
      <c r="N117" s="1"/>
      <c r="O117" s="1"/>
      <c r="P117" s="26">
        <v>19.2166666667</v>
      </c>
      <c r="Q117" s="26">
        <v>3.3333333333000001</v>
      </c>
      <c r="R117" s="26">
        <v>0.95</v>
      </c>
      <c r="S117" s="26">
        <v>23.516666666700001</v>
      </c>
      <c r="T117" s="13">
        <v>1</v>
      </c>
      <c r="U117" s="13">
        <v>0</v>
      </c>
      <c r="V117" s="23">
        <f t="shared" si="5"/>
        <v>0</v>
      </c>
      <c r="W117" s="13">
        <v>0</v>
      </c>
      <c r="X117" s="13">
        <v>41</v>
      </c>
      <c r="Y117" s="13">
        <v>2</v>
      </c>
      <c r="Z117" s="13">
        <v>12</v>
      </c>
      <c r="AA117" s="13">
        <v>1</v>
      </c>
      <c r="AB117" s="13">
        <v>12</v>
      </c>
      <c r="AC117" s="13">
        <v>6</v>
      </c>
      <c r="AD117" s="1"/>
      <c r="AE117" s="1"/>
      <c r="AF117" s="15">
        <f t="shared" si="6"/>
        <v>0</v>
      </c>
      <c r="AG117" s="1"/>
      <c r="AH117" s="1"/>
      <c r="AI117" s="51">
        <v>19.100000000000001</v>
      </c>
      <c r="AJ117" s="51">
        <v>2.7</v>
      </c>
      <c r="AK117" s="51">
        <v>1.05</v>
      </c>
      <c r="AL117" s="51">
        <v>22.883333333300001</v>
      </c>
      <c r="AM117" s="13">
        <v>0</v>
      </c>
      <c r="AN117" s="13">
        <v>0</v>
      </c>
      <c r="AO117" s="23" t="str">
        <f t="shared" si="7"/>
        <v xml:space="preserve"> </v>
      </c>
      <c r="AP117" s="13">
        <v>0</v>
      </c>
    </row>
    <row r="118" spans="1:42" x14ac:dyDescent="0.2">
      <c r="A118" s="13" t="s">
        <v>642</v>
      </c>
      <c r="B118" s="13" t="s">
        <v>646</v>
      </c>
      <c r="C118" s="1" t="s">
        <v>314</v>
      </c>
      <c r="D118" s="13" t="s">
        <v>146</v>
      </c>
      <c r="E118" s="13">
        <v>34</v>
      </c>
      <c r="F118" s="13">
        <v>2</v>
      </c>
      <c r="G118" s="13">
        <v>3</v>
      </c>
      <c r="H118" s="13">
        <v>2</v>
      </c>
      <c r="I118" s="13">
        <v>9</v>
      </c>
      <c r="J118" s="13">
        <v>3</v>
      </c>
      <c r="K118" s="13">
        <v>165</v>
      </c>
      <c r="L118" s="13">
        <v>133</v>
      </c>
      <c r="M118" s="15">
        <f t="shared" si="4"/>
        <v>0.55369127516778527</v>
      </c>
      <c r="N118" s="13">
        <v>4</v>
      </c>
      <c r="O118" s="13">
        <v>2</v>
      </c>
      <c r="P118" s="26">
        <v>10.733333333299999</v>
      </c>
      <c r="Q118" s="26">
        <v>6.6666666700000002E-2</v>
      </c>
      <c r="R118" s="26">
        <v>1.3</v>
      </c>
      <c r="S118" s="26">
        <v>12.1166666667</v>
      </c>
      <c r="T118" s="1"/>
      <c r="U118" s="1"/>
      <c r="V118" s="23" t="str">
        <f t="shared" si="5"/>
        <v xml:space="preserve"> </v>
      </c>
      <c r="W118" s="1"/>
      <c r="X118" s="13">
        <v>36</v>
      </c>
      <c r="Y118" s="13">
        <v>4</v>
      </c>
      <c r="Z118" s="13">
        <v>3</v>
      </c>
      <c r="AA118" s="13">
        <v>-1</v>
      </c>
      <c r="AB118" s="13">
        <v>36</v>
      </c>
      <c r="AC118" s="13">
        <v>11</v>
      </c>
      <c r="AD118" s="13">
        <v>174</v>
      </c>
      <c r="AE118" s="13">
        <v>160</v>
      </c>
      <c r="AF118" s="15">
        <f t="shared" si="6"/>
        <v>0.52095808383233533</v>
      </c>
      <c r="AG118" s="13">
        <v>1</v>
      </c>
      <c r="AH118" s="13">
        <v>1</v>
      </c>
      <c r="AI118" s="51">
        <v>10.333333333300001</v>
      </c>
      <c r="AJ118" s="51">
        <v>6.6666666700000002E-2</v>
      </c>
      <c r="AK118" s="51">
        <v>1.7166666667000001</v>
      </c>
      <c r="AL118" s="51">
        <v>12.1333333333</v>
      </c>
      <c r="AM118" s="1"/>
      <c r="AN118" s="1"/>
      <c r="AO118" s="23" t="str">
        <f t="shared" si="7"/>
        <v xml:space="preserve"> </v>
      </c>
      <c r="AP118" s="1"/>
    </row>
    <row r="119" spans="1:42" x14ac:dyDescent="0.2">
      <c r="A119" s="13" t="s">
        <v>650</v>
      </c>
      <c r="B119" s="13" t="s">
        <v>567</v>
      </c>
      <c r="C119" s="1" t="s">
        <v>322</v>
      </c>
      <c r="D119" s="13" t="s">
        <v>129</v>
      </c>
      <c r="E119" s="13">
        <v>19</v>
      </c>
      <c r="F119" s="13">
        <v>1</v>
      </c>
      <c r="G119" s="13">
        <v>0</v>
      </c>
      <c r="H119" s="13">
        <v>0</v>
      </c>
      <c r="I119" s="13">
        <v>30</v>
      </c>
      <c r="J119" s="13">
        <v>8</v>
      </c>
      <c r="K119" s="13">
        <v>0</v>
      </c>
      <c r="L119" s="13">
        <v>1</v>
      </c>
      <c r="M119" s="15">
        <f t="shared" si="4"/>
        <v>0</v>
      </c>
      <c r="N119" s="1"/>
      <c r="O119" s="1"/>
      <c r="P119" s="26">
        <v>8.1833333333000002</v>
      </c>
      <c r="Q119" s="26">
        <v>0</v>
      </c>
      <c r="R119" s="26">
        <v>0</v>
      </c>
      <c r="S119" s="26">
        <v>8.1833333333000002</v>
      </c>
      <c r="T119" s="1"/>
      <c r="U119" s="1"/>
      <c r="V119" s="23" t="str">
        <f t="shared" si="5"/>
        <v xml:space="preserve"> </v>
      </c>
      <c r="W119" s="1"/>
      <c r="X119" s="13">
        <v>20</v>
      </c>
      <c r="Y119" s="13">
        <v>3</v>
      </c>
      <c r="Z119" s="13">
        <v>4</v>
      </c>
      <c r="AA119" s="13">
        <v>3</v>
      </c>
      <c r="AB119" s="13">
        <v>24</v>
      </c>
      <c r="AC119" s="13">
        <v>6</v>
      </c>
      <c r="AD119" s="13">
        <v>0</v>
      </c>
      <c r="AE119" s="13">
        <v>0</v>
      </c>
      <c r="AF119" s="15">
        <f t="shared" si="6"/>
        <v>0</v>
      </c>
      <c r="AG119" s="1"/>
      <c r="AH119" s="1"/>
      <c r="AI119" s="51">
        <v>8.1</v>
      </c>
      <c r="AJ119" s="51">
        <v>6.6666666700000002E-2</v>
      </c>
      <c r="AK119" s="51">
        <v>0</v>
      </c>
      <c r="AL119" s="51">
        <v>8.1833333333000002</v>
      </c>
      <c r="AM119" s="1"/>
      <c r="AN119" s="1"/>
      <c r="AO119" s="23" t="str">
        <f t="shared" si="7"/>
        <v xml:space="preserve"> </v>
      </c>
      <c r="AP119" s="1"/>
    </row>
    <row r="120" spans="1:42" x14ac:dyDescent="0.2">
      <c r="A120" s="13" t="s">
        <v>653</v>
      </c>
      <c r="B120" s="13" t="s">
        <v>628</v>
      </c>
      <c r="C120" s="1" t="s">
        <v>162</v>
      </c>
      <c r="D120" s="13" t="s">
        <v>146</v>
      </c>
      <c r="E120" s="13">
        <v>7</v>
      </c>
      <c r="F120" s="13">
        <v>0</v>
      </c>
      <c r="G120" s="13">
        <v>1</v>
      </c>
      <c r="H120" s="13">
        <v>0</v>
      </c>
      <c r="I120" s="13">
        <v>0</v>
      </c>
      <c r="J120" s="13">
        <v>0</v>
      </c>
      <c r="K120" s="13">
        <v>0</v>
      </c>
      <c r="L120" s="13">
        <v>2</v>
      </c>
      <c r="M120" s="15">
        <f t="shared" si="4"/>
        <v>0</v>
      </c>
      <c r="N120" s="1"/>
      <c r="O120" s="1"/>
      <c r="P120" s="26">
        <v>7.5</v>
      </c>
      <c r="Q120" s="26">
        <v>0</v>
      </c>
      <c r="R120" s="26">
        <v>0</v>
      </c>
      <c r="S120" s="26">
        <v>7.5</v>
      </c>
      <c r="T120" s="1"/>
      <c r="U120" s="1"/>
      <c r="V120" s="23" t="str">
        <f t="shared" si="5"/>
        <v xml:space="preserve"> </v>
      </c>
      <c r="W120" s="1"/>
      <c r="X120" s="13">
        <v>3</v>
      </c>
      <c r="Y120" s="13">
        <v>0</v>
      </c>
      <c r="Z120" s="13">
        <v>0</v>
      </c>
      <c r="AA120" s="13">
        <v>2</v>
      </c>
      <c r="AB120" s="13">
        <v>0</v>
      </c>
      <c r="AC120" s="13">
        <v>0</v>
      </c>
      <c r="AD120" s="13">
        <v>0</v>
      </c>
      <c r="AE120" s="13">
        <v>1</v>
      </c>
      <c r="AF120" s="15">
        <f t="shared" si="6"/>
        <v>0</v>
      </c>
      <c r="AG120" s="1"/>
      <c r="AH120" s="1"/>
      <c r="AI120" s="51">
        <v>8.75</v>
      </c>
      <c r="AJ120" s="51">
        <v>0</v>
      </c>
      <c r="AK120" s="51">
        <v>0</v>
      </c>
      <c r="AL120" s="51">
        <v>8.75</v>
      </c>
      <c r="AM120" s="1"/>
      <c r="AN120" s="1"/>
      <c r="AO120" s="23" t="str">
        <f t="shared" si="7"/>
        <v xml:space="preserve"> </v>
      </c>
      <c r="AP120" s="1"/>
    </row>
    <row r="121" spans="1:42" x14ac:dyDescent="0.2">
      <c r="A121" s="13" t="s">
        <v>657</v>
      </c>
      <c r="B121" s="13" t="s">
        <v>656</v>
      </c>
      <c r="C121" s="1" t="s">
        <v>219</v>
      </c>
      <c r="D121" s="13" t="s">
        <v>173</v>
      </c>
      <c r="E121" s="13">
        <v>30</v>
      </c>
      <c r="F121" s="13">
        <v>1</v>
      </c>
      <c r="G121" s="13">
        <v>10</v>
      </c>
      <c r="H121" s="13">
        <v>11</v>
      </c>
      <c r="I121" s="13">
        <v>10</v>
      </c>
      <c r="J121" s="13">
        <v>5</v>
      </c>
      <c r="K121" s="1"/>
      <c r="L121" s="1"/>
      <c r="M121" s="15">
        <f t="shared" si="4"/>
        <v>0</v>
      </c>
      <c r="N121" s="1"/>
      <c r="O121" s="1"/>
      <c r="P121" s="26">
        <v>17.2166666667</v>
      </c>
      <c r="Q121" s="26">
        <v>0.68333333330000001</v>
      </c>
      <c r="R121" s="26">
        <v>1.7833333332999999</v>
      </c>
      <c r="S121" s="26">
        <v>19.683333333299998</v>
      </c>
      <c r="T121" s="13">
        <v>0</v>
      </c>
      <c r="U121" s="13">
        <v>0</v>
      </c>
      <c r="V121" s="23" t="str">
        <f t="shared" si="5"/>
        <v xml:space="preserve"> </v>
      </c>
      <c r="W121" s="13">
        <v>0</v>
      </c>
      <c r="X121" s="13">
        <v>29</v>
      </c>
      <c r="Y121" s="13">
        <v>3</v>
      </c>
      <c r="Z121" s="13">
        <v>4</v>
      </c>
      <c r="AA121" s="13">
        <v>1</v>
      </c>
      <c r="AB121" s="13">
        <v>16</v>
      </c>
      <c r="AC121" s="13">
        <v>7</v>
      </c>
      <c r="AD121" s="1"/>
      <c r="AE121" s="1"/>
      <c r="AF121" s="15">
        <f t="shared" si="6"/>
        <v>0</v>
      </c>
      <c r="AG121" s="1"/>
      <c r="AH121" s="1"/>
      <c r="AI121" s="51">
        <v>18.316666666700002</v>
      </c>
      <c r="AJ121" s="51">
        <v>0.68333333330000001</v>
      </c>
      <c r="AK121" s="51">
        <v>2.2999999999999998</v>
      </c>
      <c r="AL121" s="51">
        <v>21.3</v>
      </c>
      <c r="AM121" s="13">
        <v>1</v>
      </c>
      <c r="AN121" s="13">
        <v>0</v>
      </c>
      <c r="AO121" s="23">
        <f t="shared" si="7"/>
        <v>0</v>
      </c>
      <c r="AP121" s="13">
        <v>0</v>
      </c>
    </row>
    <row r="122" spans="1:42" x14ac:dyDescent="0.2">
      <c r="A122" s="13" t="s">
        <v>662</v>
      </c>
      <c r="B122" s="13" t="s">
        <v>661</v>
      </c>
      <c r="C122" s="1" t="s">
        <v>190</v>
      </c>
      <c r="D122" s="13" t="s">
        <v>173</v>
      </c>
      <c r="E122" s="13">
        <v>41</v>
      </c>
      <c r="F122" s="13">
        <v>9</v>
      </c>
      <c r="G122" s="13">
        <v>17</v>
      </c>
      <c r="H122" s="13">
        <v>-5</v>
      </c>
      <c r="I122" s="13">
        <v>14</v>
      </c>
      <c r="J122" s="13">
        <v>7</v>
      </c>
      <c r="K122" s="1"/>
      <c r="L122" s="1"/>
      <c r="M122" s="15">
        <f t="shared" si="4"/>
        <v>0</v>
      </c>
      <c r="N122" s="1"/>
      <c r="O122" s="1"/>
      <c r="P122" s="26">
        <v>18.116666666699999</v>
      </c>
      <c r="Q122" s="26">
        <v>1.6833333333</v>
      </c>
      <c r="R122" s="26">
        <v>2.8333333333000001</v>
      </c>
      <c r="S122" s="26">
        <v>22.65</v>
      </c>
      <c r="T122" s="13">
        <v>0</v>
      </c>
      <c r="U122" s="13">
        <v>0</v>
      </c>
      <c r="V122" s="23" t="str">
        <f t="shared" si="5"/>
        <v xml:space="preserve"> </v>
      </c>
      <c r="W122" s="13">
        <v>0</v>
      </c>
      <c r="X122" s="13">
        <v>41</v>
      </c>
      <c r="Y122" s="13">
        <v>3</v>
      </c>
      <c r="Z122" s="13">
        <v>26</v>
      </c>
      <c r="AA122" s="13">
        <v>16</v>
      </c>
      <c r="AB122" s="13">
        <v>14</v>
      </c>
      <c r="AC122" s="13">
        <v>7</v>
      </c>
      <c r="AD122" s="1"/>
      <c r="AE122" s="1"/>
      <c r="AF122" s="15">
        <f t="shared" si="6"/>
        <v>0</v>
      </c>
      <c r="AG122" s="1"/>
      <c r="AH122" s="1"/>
      <c r="AI122" s="51">
        <v>18.616666666699999</v>
      </c>
      <c r="AJ122" s="51">
        <v>1.7833333332999999</v>
      </c>
      <c r="AK122" s="51">
        <v>3.0666666667000002</v>
      </c>
      <c r="AL122" s="51">
        <v>23.483333333299999</v>
      </c>
      <c r="AM122" s="13">
        <v>1</v>
      </c>
      <c r="AN122" s="13">
        <v>1</v>
      </c>
      <c r="AO122" s="23">
        <f t="shared" si="7"/>
        <v>1</v>
      </c>
      <c r="AP122" s="13">
        <v>0</v>
      </c>
    </row>
    <row r="123" spans="1:42" x14ac:dyDescent="0.2">
      <c r="A123" s="13" t="s">
        <v>666</v>
      </c>
      <c r="B123" s="13" t="s">
        <v>665</v>
      </c>
      <c r="C123" s="1" t="s">
        <v>162</v>
      </c>
      <c r="D123" s="13" t="s">
        <v>154</v>
      </c>
      <c r="E123" s="13">
        <v>16</v>
      </c>
      <c r="F123" s="13">
        <v>0</v>
      </c>
      <c r="G123" s="13">
        <v>0</v>
      </c>
      <c r="H123" s="13">
        <v>-3</v>
      </c>
      <c r="I123" s="13">
        <v>7</v>
      </c>
      <c r="J123" s="13">
        <v>2</v>
      </c>
      <c r="K123" s="13">
        <v>0</v>
      </c>
      <c r="L123" s="13">
        <v>0</v>
      </c>
      <c r="M123" s="15">
        <f t="shared" si="4"/>
        <v>0</v>
      </c>
      <c r="N123" s="1"/>
      <c r="O123" s="1"/>
      <c r="P123" s="26">
        <v>7.5833333332999997</v>
      </c>
      <c r="Q123" s="26">
        <v>1.6666666699999999E-2</v>
      </c>
      <c r="R123" s="26">
        <v>0</v>
      </c>
      <c r="S123" s="26">
        <v>7.6</v>
      </c>
      <c r="T123" s="1"/>
      <c r="U123" s="1"/>
      <c r="V123" s="23" t="str">
        <f t="shared" si="5"/>
        <v xml:space="preserve"> </v>
      </c>
      <c r="W123" s="1"/>
      <c r="X123" s="13">
        <v>14</v>
      </c>
      <c r="Y123" s="13">
        <v>0</v>
      </c>
      <c r="Z123" s="13">
        <v>0</v>
      </c>
      <c r="AA123" s="13">
        <v>1</v>
      </c>
      <c r="AB123" s="13">
        <v>11</v>
      </c>
      <c r="AC123" s="13">
        <v>4</v>
      </c>
      <c r="AD123" s="13">
        <v>0</v>
      </c>
      <c r="AE123" s="13">
        <v>1</v>
      </c>
      <c r="AF123" s="15">
        <f t="shared" si="6"/>
        <v>0</v>
      </c>
      <c r="AG123" s="1"/>
      <c r="AH123" s="1"/>
      <c r="AI123" s="51">
        <v>8.4166666666999994</v>
      </c>
      <c r="AJ123" s="51">
        <v>0.05</v>
      </c>
      <c r="AK123" s="51">
        <v>0.05</v>
      </c>
      <c r="AL123" s="51">
        <v>8.5166666667000008</v>
      </c>
      <c r="AM123" s="1"/>
      <c r="AN123" s="1"/>
      <c r="AO123" s="23" t="str">
        <f t="shared" si="7"/>
        <v xml:space="preserve"> </v>
      </c>
      <c r="AP123" s="1"/>
    </row>
    <row r="124" spans="1:42" x14ac:dyDescent="0.2">
      <c r="A124" s="13" t="s">
        <v>670</v>
      </c>
      <c r="B124" s="13" t="s">
        <v>374</v>
      </c>
      <c r="C124" s="1" t="s">
        <v>249</v>
      </c>
      <c r="D124" s="13" t="s">
        <v>146</v>
      </c>
      <c r="E124" s="13">
        <v>9</v>
      </c>
      <c r="F124" s="13">
        <v>1</v>
      </c>
      <c r="G124" s="13">
        <v>0</v>
      </c>
      <c r="H124" s="13">
        <v>0</v>
      </c>
      <c r="I124" s="13">
        <v>9</v>
      </c>
      <c r="J124" s="13">
        <v>3</v>
      </c>
      <c r="K124" s="13">
        <v>21</v>
      </c>
      <c r="L124" s="13">
        <v>32</v>
      </c>
      <c r="M124" s="15">
        <f t="shared" si="4"/>
        <v>0.39622641509433965</v>
      </c>
      <c r="N124" s="13">
        <v>1</v>
      </c>
      <c r="O124" s="13">
        <v>0</v>
      </c>
      <c r="P124" s="26">
        <v>6.5333333332999999</v>
      </c>
      <c r="Q124" s="26">
        <v>0</v>
      </c>
      <c r="R124" s="26">
        <v>1.6666666699999999E-2</v>
      </c>
      <c r="S124" s="26">
        <v>6.55</v>
      </c>
      <c r="T124" s="1"/>
      <c r="U124" s="1"/>
      <c r="V124" s="23" t="str">
        <f t="shared" si="5"/>
        <v xml:space="preserve"> </v>
      </c>
      <c r="W124" s="1"/>
      <c r="X124" s="13">
        <v>7</v>
      </c>
      <c r="Y124" s="13">
        <v>0</v>
      </c>
      <c r="Z124" s="13">
        <v>1</v>
      </c>
      <c r="AA124" s="13">
        <v>1</v>
      </c>
      <c r="AB124" s="13">
        <v>0</v>
      </c>
      <c r="AC124" s="13">
        <v>0</v>
      </c>
      <c r="AD124" s="13">
        <v>17</v>
      </c>
      <c r="AE124" s="13">
        <v>21</v>
      </c>
      <c r="AF124" s="15">
        <f t="shared" si="6"/>
        <v>0.44736842105263158</v>
      </c>
      <c r="AG124" s="13">
        <v>0</v>
      </c>
      <c r="AH124" s="13">
        <v>0</v>
      </c>
      <c r="AI124" s="51">
        <v>6.0333333332999999</v>
      </c>
      <c r="AJ124" s="51">
        <v>0</v>
      </c>
      <c r="AK124" s="51">
        <v>0.35</v>
      </c>
      <c r="AL124" s="51">
        <v>6.3833333333000004</v>
      </c>
      <c r="AM124" s="1"/>
      <c r="AN124" s="1"/>
      <c r="AO124" s="23" t="str">
        <f t="shared" si="7"/>
        <v xml:space="preserve"> </v>
      </c>
      <c r="AP124" s="1"/>
    </row>
    <row r="125" spans="1:42" x14ac:dyDescent="0.2">
      <c r="A125" s="13" t="s">
        <v>247</v>
      </c>
      <c r="B125" s="13" t="s">
        <v>672</v>
      </c>
      <c r="C125" s="1" t="s">
        <v>206</v>
      </c>
      <c r="D125" s="13" t="s">
        <v>146</v>
      </c>
      <c r="E125" s="13">
        <v>41</v>
      </c>
      <c r="F125" s="13">
        <v>17</v>
      </c>
      <c r="G125" s="13">
        <v>24</v>
      </c>
      <c r="H125" s="13">
        <v>17</v>
      </c>
      <c r="I125" s="13">
        <v>14</v>
      </c>
      <c r="J125" s="13">
        <v>7</v>
      </c>
      <c r="K125" s="13">
        <v>305</v>
      </c>
      <c r="L125" s="13">
        <v>249</v>
      </c>
      <c r="M125" s="15">
        <f t="shared" si="4"/>
        <v>0.55054151624548742</v>
      </c>
      <c r="N125" s="13">
        <v>2</v>
      </c>
      <c r="O125" s="13">
        <v>2</v>
      </c>
      <c r="P125" s="26">
        <v>13.166666666699999</v>
      </c>
      <c r="Q125" s="26">
        <v>3.0666666667000002</v>
      </c>
      <c r="R125" s="26">
        <v>1.6333333333</v>
      </c>
      <c r="S125" s="26">
        <v>17.883333333300001</v>
      </c>
      <c r="T125" s="13">
        <v>5</v>
      </c>
      <c r="U125" s="13">
        <v>2</v>
      </c>
      <c r="V125" s="23">
        <f t="shared" si="5"/>
        <v>0.4</v>
      </c>
      <c r="W125" s="13">
        <v>1</v>
      </c>
      <c r="X125" s="13">
        <v>41</v>
      </c>
      <c r="Y125" s="13">
        <v>11</v>
      </c>
      <c r="Z125" s="13">
        <v>10</v>
      </c>
      <c r="AA125" s="13">
        <v>-10</v>
      </c>
      <c r="AB125" s="13">
        <v>14</v>
      </c>
      <c r="AC125" s="13">
        <v>7</v>
      </c>
      <c r="AD125" s="13">
        <v>322</v>
      </c>
      <c r="AE125" s="13">
        <v>317</v>
      </c>
      <c r="AF125" s="15">
        <f t="shared" si="6"/>
        <v>0.50391236306729259</v>
      </c>
      <c r="AG125" s="13">
        <v>6</v>
      </c>
      <c r="AH125" s="13">
        <v>2</v>
      </c>
      <c r="AI125" s="51">
        <v>14.3833333333</v>
      </c>
      <c r="AJ125" s="51">
        <v>2.4666666667000001</v>
      </c>
      <c r="AK125" s="51">
        <v>1.1666666667000001</v>
      </c>
      <c r="AL125" s="51">
        <v>18.0333333333</v>
      </c>
      <c r="AM125" s="13">
        <v>4</v>
      </c>
      <c r="AN125" s="13">
        <v>0</v>
      </c>
      <c r="AO125" s="23">
        <f t="shared" si="7"/>
        <v>0</v>
      </c>
      <c r="AP125" s="13">
        <v>0</v>
      </c>
    </row>
    <row r="126" spans="1:42" x14ac:dyDescent="0.2">
      <c r="A126" s="13" t="s">
        <v>247</v>
      </c>
      <c r="B126" s="13" t="s">
        <v>519</v>
      </c>
      <c r="C126" s="1" t="s">
        <v>292</v>
      </c>
      <c r="D126" s="13" t="s">
        <v>146</v>
      </c>
      <c r="E126" s="13">
        <v>28</v>
      </c>
      <c r="F126" s="13">
        <v>1</v>
      </c>
      <c r="G126" s="13">
        <v>3</v>
      </c>
      <c r="H126" s="13">
        <v>-3</v>
      </c>
      <c r="I126" s="13">
        <v>33</v>
      </c>
      <c r="J126" s="13">
        <v>15</v>
      </c>
      <c r="K126" s="13">
        <v>14</v>
      </c>
      <c r="L126" s="13">
        <v>22</v>
      </c>
      <c r="M126" s="15">
        <f t="shared" si="4"/>
        <v>0.3888888888888889</v>
      </c>
      <c r="N126" s="1"/>
      <c r="O126" s="1"/>
      <c r="P126" s="26">
        <v>7.9333333333000002</v>
      </c>
      <c r="Q126" s="26">
        <v>1.6666666699999999E-2</v>
      </c>
      <c r="R126" s="26">
        <v>1.5333333332999999</v>
      </c>
      <c r="S126" s="26">
        <v>9.4833333332999992</v>
      </c>
      <c r="T126" s="1"/>
      <c r="U126" s="1"/>
      <c r="V126" s="23" t="str">
        <f t="shared" si="5"/>
        <v xml:space="preserve"> </v>
      </c>
      <c r="W126" s="1"/>
      <c r="X126" s="13">
        <v>25</v>
      </c>
      <c r="Y126" s="13">
        <v>2</v>
      </c>
      <c r="Z126" s="13">
        <v>7</v>
      </c>
      <c r="AA126" s="13">
        <v>6</v>
      </c>
      <c r="AB126" s="13">
        <v>22</v>
      </c>
      <c r="AC126" s="13">
        <v>8</v>
      </c>
      <c r="AD126" s="13">
        <v>15</v>
      </c>
      <c r="AE126" s="13">
        <v>19</v>
      </c>
      <c r="AF126" s="15">
        <f t="shared" si="6"/>
        <v>0.44117647058823528</v>
      </c>
      <c r="AG126" s="1"/>
      <c r="AH126" s="1"/>
      <c r="AI126" s="51">
        <v>8.9</v>
      </c>
      <c r="AJ126" s="51">
        <v>0.05</v>
      </c>
      <c r="AK126" s="51">
        <v>1.7833333332999999</v>
      </c>
      <c r="AL126" s="51">
        <v>10.75</v>
      </c>
      <c r="AM126" s="1"/>
      <c r="AN126" s="1"/>
      <c r="AO126" s="23" t="str">
        <f t="shared" si="7"/>
        <v xml:space="preserve"> </v>
      </c>
      <c r="AP126" s="1"/>
    </row>
    <row r="127" spans="1:42" x14ac:dyDescent="0.2">
      <c r="A127" s="13" t="s">
        <v>678</v>
      </c>
      <c r="B127" s="13" t="s">
        <v>677</v>
      </c>
      <c r="C127" s="1" t="s">
        <v>482</v>
      </c>
      <c r="D127" s="13" t="s">
        <v>173</v>
      </c>
      <c r="E127" s="13">
        <v>41</v>
      </c>
      <c r="F127" s="13">
        <v>3</v>
      </c>
      <c r="G127" s="13">
        <v>11</v>
      </c>
      <c r="H127" s="13">
        <v>1</v>
      </c>
      <c r="I127" s="13">
        <v>4</v>
      </c>
      <c r="J127" s="13">
        <v>2</v>
      </c>
      <c r="K127" s="1"/>
      <c r="L127" s="1"/>
      <c r="M127" s="15">
        <f t="shared" si="4"/>
        <v>0</v>
      </c>
      <c r="N127" s="1"/>
      <c r="O127" s="1"/>
      <c r="P127" s="26">
        <v>15.733333333299999</v>
      </c>
      <c r="Q127" s="26">
        <v>1.0833333332999999</v>
      </c>
      <c r="R127" s="26">
        <v>2.1333333333</v>
      </c>
      <c r="S127" s="26">
        <v>18.95</v>
      </c>
      <c r="T127" s="1"/>
      <c r="U127" s="1"/>
      <c r="V127" s="23" t="str">
        <f t="shared" si="5"/>
        <v xml:space="preserve"> </v>
      </c>
      <c r="W127" s="1"/>
      <c r="X127" s="13">
        <v>40</v>
      </c>
      <c r="Y127" s="13">
        <v>2</v>
      </c>
      <c r="Z127" s="13">
        <v>5</v>
      </c>
      <c r="AA127" s="13">
        <v>-5</v>
      </c>
      <c r="AB127" s="13">
        <v>2</v>
      </c>
      <c r="AC127" s="13">
        <v>1</v>
      </c>
      <c r="AD127" s="1"/>
      <c r="AE127" s="1"/>
      <c r="AF127" s="15">
        <f t="shared" si="6"/>
        <v>0</v>
      </c>
      <c r="AG127" s="1"/>
      <c r="AH127" s="1"/>
      <c r="AI127" s="51">
        <v>16.116666666699999</v>
      </c>
      <c r="AJ127" s="51">
        <v>0.93333333330000001</v>
      </c>
      <c r="AK127" s="51">
        <v>2.5666666666999998</v>
      </c>
      <c r="AL127" s="51">
        <v>19.616666666699999</v>
      </c>
      <c r="AM127" s="1"/>
      <c r="AN127" s="1"/>
      <c r="AO127" s="23" t="str">
        <f t="shared" si="7"/>
        <v xml:space="preserve"> </v>
      </c>
      <c r="AP127" s="1"/>
    </row>
    <row r="128" spans="1:42" x14ac:dyDescent="0.2">
      <c r="A128" s="13" t="s">
        <v>681</v>
      </c>
      <c r="B128" s="13" t="s">
        <v>506</v>
      </c>
      <c r="C128" s="1" t="s">
        <v>145</v>
      </c>
      <c r="D128" s="13" t="s">
        <v>146</v>
      </c>
      <c r="E128" s="13">
        <v>17</v>
      </c>
      <c r="F128" s="13">
        <v>1</v>
      </c>
      <c r="G128" s="13">
        <v>2</v>
      </c>
      <c r="H128" s="13">
        <v>-5</v>
      </c>
      <c r="I128" s="13">
        <v>15</v>
      </c>
      <c r="J128" s="13">
        <v>6</v>
      </c>
      <c r="K128" s="13">
        <v>62</v>
      </c>
      <c r="L128" s="13">
        <v>70</v>
      </c>
      <c r="M128" s="15">
        <f t="shared" si="4"/>
        <v>0.46969696969696972</v>
      </c>
      <c r="N128" s="13">
        <v>1</v>
      </c>
      <c r="O128" s="13">
        <v>1</v>
      </c>
      <c r="P128" s="26">
        <v>8.6666666666999994</v>
      </c>
      <c r="Q128" s="26">
        <v>0.05</v>
      </c>
      <c r="R128" s="26">
        <v>0.71666666670000001</v>
      </c>
      <c r="S128" s="26">
        <v>9.4666666667000001</v>
      </c>
      <c r="T128" s="1"/>
      <c r="U128" s="1"/>
      <c r="V128" s="23" t="str">
        <f t="shared" si="5"/>
        <v xml:space="preserve"> </v>
      </c>
      <c r="W128" s="1"/>
      <c r="X128" s="13">
        <v>16</v>
      </c>
      <c r="Y128" s="13">
        <v>0</v>
      </c>
      <c r="Z128" s="13">
        <v>2</v>
      </c>
      <c r="AA128" s="13">
        <v>-3</v>
      </c>
      <c r="AB128" s="13">
        <v>6</v>
      </c>
      <c r="AC128" s="13">
        <v>3</v>
      </c>
      <c r="AD128" s="13">
        <v>81</v>
      </c>
      <c r="AE128" s="13">
        <v>81</v>
      </c>
      <c r="AF128" s="15">
        <f t="shared" si="6"/>
        <v>0.5</v>
      </c>
      <c r="AG128" s="13">
        <v>0</v>
      </c>
      <c r="AH128" s="13">
        <v>0</v>
      </c>
      <c r="AI128" s="51">
        <v>9.6999999999999993</v>
      </c>
      <c r="AJ128" s="51">
        <v>8.3333333300000006E-2</v>
      </c>
      <c r="AK128" s="51">
        <v>1.1833333333</v>
      </c>
      <c r="AL128" s="51">
        <v>10.9666666667</v>
      </c>
      <c r="AM128" s="1"/>
      <c r="AN128" s="1"/>
      <c r="AO128" s="23" t="str">
        <f t="shared" si="7"/>
        <v xml:space="preserve"> </v>
      </c>
      <c r="AP128" s="1"/>
    </row>
    <row r="129" spans="1:42" x14ac:dyDescent="0.2">
      <c r="A129" s="13" t="s">
        <v>686</v>
      </c>
      <c r="B129" s="13" t="s">
        <v>685</v>
      </c>
      <c r="C129" s="1" t="s">
        <v>314</v>
      </c>
      <c r="D129" s="13" t="s">
        <v>173</v>
      </c>
      <c r="E129" s="13">
        <v>31</v>
      </c>
      <c r="F129" s="13">
        <v>2</v>
      </c>
      <c r="G129" s="13">
        <v>6</v>
      </c>
      <c r="H129" s="13">
        <v>-7</v>
      </c>
      <c r="I129" s="13">
        <v>26</v>
      </c>
      <c r="J129" s="13">
        <v>13</v>
      </c>
      <c r="K129" s="1"/>
      <c r="L129" s="1"/>
      <c r="M129" s="15">
        <f t="shared" si="4"/>
        <v>0</v>
      </c>
      <c r="N129" s="1"/>
      <c r="O129" s="1"/>
      <c r="P129" s="26">
        <v>17.733333333299999</v>
      </c>
      <c r="Q129" s="26">
        <v>2.0333333332999999</v>
      </c>
      <c r="R129" s="26">
        <v>2.5833333333000001</v>
      </c>
      <c r="S129" s="26">
        <v>22.383333333300001</v>
      </c>
      <c r="T129" s="13">
        <v>0</v>
      </c>
      <c r="U129" s="13">
        <v>0</v>
      </c>
      <c r="V129" s="23" t="str">
        <f t="shared" si="5"/>
        <v xml:space="preserve"> </v>
      </c>
      <c r="W129" s="13">
        <v>0</v>
      </c>
      <c r="X129" s="13">
        <v>32</v>
      </c>
      <c r="Y129" s="13">
        <v>6</v>
      </c>
      <c r="Z129" s="13">
        <v>6</v>
      </c>
      <c r="AA129" s="13">
        <v>7</v>
      </c>
      <c r="AB129" s="13">
        <v>16</v>
      </c>
      <c r="AC129" s="13">
        <v>8</v>
      </c>
      <c r="AD129" s="1"/>
      <c r="AE129" s="1"/>
      <c r="AF129" s="15">
        <f t="shared" si="6"/>
        <v>0</v>
      </c>
      <c r="AG129" s="1"/>
      <c r="AH129" s="1"/>
      <c r="AI129" s="51">
        <v>18.633333333300001</v>
      </c>
      <c r="AJ129" s="51">
        <v>2.1333333333</v>
      </c>
      <c r="AK129" s="51">
        <v>3.5</v>
      </c>
      <c r="AL129" s="51">
        <v>24.266666666700001</v>
      </c>
      <c r="AM129" s="13">
        <v>1</v>
      </c>
      <c r="AN129" s="13">
        <v>0</v>
      </c>
      <c r="AO129" s="23">
        <f t="shared" si="7"/>
        <v>0</v>
      </c>
      <c r="AP129" s="13">
        <v>0</v>
      </c>
    </row>
    <row r="130" spans="1:42" x14ac:dyDescent="0.2">
      <c r="A130" s="13" t="s">
        <v>691</v>
      </c>
      <c r="B130" s="13" t="s">
        <v>690</v>
      </c>
      <c r="C130" s="1" t="s">
        <v>584</v>
      </c>
      <c r="D130" s="13" t="s">
        <v>173</v>
      </c>
      <c r="E130" s="13">
        <v>20</v>
      </c>
      <c r="F130" s="13">
        <v>2</v>
      </c>
      <c r="G130" s="13">
        <v>4</v>
      </c>
      <c r="H130" s="13">
        <v>1</v>
      </c>
      <c r="I130" s="13">
        <v>6</v>
      </c>
      <c r="J130" s="13">
        <v>3</v>
      </c>
      <c r="K130" s="1"/>
      <c r="L130" s="1"/>
      <c r="M130" s="15">
        <f t="shared" ref="M130:M193" si="8">K130/MAX(1,K130+L130)</f>
        <v>0</v>
      </c>
      <c r="N130" s="1"/>
      <c r="O130" s="1"/>
      <c r="P130" s="26">
        <v>16.516666666700001</v>
      </c>
      <c r="Q130" s="26">
        <v>0</v>
      </c>
      <c r="R130" s="26">
        <v>0.85</v>
      </c>
      <c r="S130" s="26">
        <v>17.383333333300001</v>
      </c>
      <c r="T130" s="1"/>
      <c r="U130" s="1"/>
      <c r="V130" s="23" t="str">
        <f t="shared" ref="V130:V193" si="9">IF(T130&gt;0,U130/T130," ")</f>
        <v xml:space="preserve"> </v>
      </c>
      <c r="W130" s="1"/>
      <c r="X130" s="13">
        <v>20</v>
      </c>
      <c r="Y130" s="13">
        <v>0</v>
      </c>
      <c r="Z130" s="13">
        <v>2</v>
      </c>
      <c r="AA130" s="13">
        <v>4</v>
      </c>
      <c r="AB130" s="13">
        <v>16</v>
      </c>
      <c r="AC130" s="13">
        <v>5</v>
      </c>
      <c r="AD130" s="1"/>
      <c r="AE130" s="1"/>
      <c r="AF130" s="15">
        <f t="shared" ref="AF130:AF193" si="10">AD130/MAX(1,AD130+AE130)</f>
        <v>0</v>
      </c>
      <c r="AG130" s="1"/>
      <c r="AH130" s="1"/>
      <c r="AI130" s="51">
        <v>15.75</v>
      </c>
      <c r="AJ130" s="51">
        <v>8.3333333300000006E-2</v>
      </c>
      <c r="AK130" s="51">
        <v>0.8</v>
      </c>
      <c r="AL130" s="51">
        <v>16.649999999999999</v>
      </c>
      <c r="AM130" s="1"/>
      <c r="AN130" s="1"/>
      <c r="AO130" s="23" t="str">
        <f t="shared" ref="AO130:AO193" si="11">IF(AM130&gt;0,AN130/AM130," ")</f>
        <v xml:space="preserve"> </v>
      </c>
      <c r="AP130" s="1"/>
    </row>
    <row r="131" spans="1:42" x14ac:dyDescent="0.2">
      <c r="A131" s="13" t="s">
        <v>693</v>
      </c>
      <c r="B131" s="13" t="s">
        <v>407</v>
      </c>
      <c r="C131" s="1" t="s">
        <v>482</v>
      </c>
      <c r="D131" s="13" t="s">
        <v>154</v>
      </c>
      <c r="E131" s="13">
        <v>36</v>
      </c>
      <c r="F131" s="13">
        <v>6</v>
      </c>
      <c r="G131" s="13">
        <v>6</v>
      </c>
      <c r="H131" s="13">
        <v>-2</v>
      </c>
      <c r="I131" s="13">
        <v>24</v>
      </c>
      <c r="J131" s="13">
        <v>12</v>
      </c>
      <c r="K131" s="13">
        <v>0</v>
      </c>
      <c r="L131" s="13">
        <v>11</v>
      </c>
      <c r="M131" s="15">
        <f t="shared" si="8"/>
        <v>0</v>
      </c>
      <c r="N131" s="1"/>
      <c r="O131" s="1"/>
      <c r="P131" s="26">
        <v>10.4333333333</v>
      </c>
      <c r="Q131" s="26">
        <v>1.9333333333</v>
      </c>
      <c r="R131" s="26">
        <v>0.66666666670000008</v>
      </c>
      <c r="S131" s="26">
        <v>13.05</v>
      </c>
      <c r="T131" s="13">
        <v>1</v>
      </c>
      <c r="U131" s="13">
        <v>0</v>
      </c>
      <c r="V131" s="23">
        <f t="shared" si="9"/>
        <v>0</v>
      </c>
      <c r="W131" s="13">
        <v>0</v>
      </c>
      <c r="X131" s="13">
        <v>40</v>
      </c>
      <c r="Y131" s="13">
        <v>5</v>
      </c>
      <c r="Z131" s="13">
        <v>9</v>
      </c>
      <c r="AA131" s="13">
        <v>-3</v>
      </c>
      <c r="AB131" s="13">
        <v>43</v>
      </c>
      <c r="AC131" s="13">
        <v>15</v>
      </c>
      <c r="AD131" s="13">
        <v>3</v>
      </c>
      <c r="AE131" s="13">
        <v>7</v>
      </c>
      <c r="AF131" s="15">
        <f t="shared" si="10"/>
        <v>0.3</v>
      </c>
      <c r="AG131" s="1"/>
      <c r="AH131" s="1"/>
      <c r="AI131" s="51">
        <v>10.766666666700001</v>
      </c>
      <c r="AJ131" s="51">
        <v>1.8833333333</v>
      </c>
      <c r="AK131" s="51">
        <v>0.98333333330000006</v>
      </c>
      <c r="AL131" s="51">
        <v>13.65</v>
      </c>
      <c r="AM131" s="13">
        <v>1</v>
      </c>
      <c r="AN131" s="13">
        <v>0</v>
      </c>
      <c r="AO131" s="23">
        <f t="shared" si="11"/>
        <v>0</v>
      </c>
      <c r="AP131" s="13">
        <v>0</v>
      </c>
    </row>
    <row r="132" spans="1:42" x14ac:dyDescent="0.2">
      <c r="A132" s="13" t="s">
        <v>696</v>
      </c>
      <c r="B132" s="13" t="s">
        <v>165</v>
      </c>
      <c r="C132" s="1" t="s">
        <v>190</v>
      </c>
      <c r="D132" s="13" t="s">
        <v>129</v>
      </c>
      <c r="E132" s="13">
        <v>38</v>
      </c>
      <c r="F132" s="13">
        <v>3</v>
      </c>
      <c r="G132" s="13">
        <v>6</v>
      </c>
      <c r="H132" s="13">
        <v>2</v>
      </c>
      <c r="I132" s="13">
        <v>27</v>
      </c>
      <c r="J132" s="13">
        <v>12</v>
      </c>
      <c r="K132" s="13">
        <v>27</v>
      </c>
      <c r="L132" s="13">
        <v>16</v>
      </c>
      <c r="M132" s="15">
        <f t="shared" si="8"/>
        <v>0.62790697674418605</v>
      </c>
      <c r="N132" s="1"/>
      <c r="O132" s="1"/>
      <c r="P132" s="26">
        <v>10.9333333333</v>
      </c>
      <c r="Q132" s="26">
        <v>0.2</v>
      </c>
      <c r="R132" s="26">
        <v>1.4666666667000001</v>
      </c>
      <c r="S132" s="26">
        <v>12.6</v>
      </c>
      <c r="T132" s="13">
        <v>0</v>
      </c>
      <c r="U132" s="13">
        <v>0</v>
      </c>
      <c r="V132" s="23" t="str">
        <f t="shared" si="9"/>
        <v xml:space="preserve"> </v>
      </c>
      <c r="W132" s="13">
        <v>0</v>
      </c>
      <c r="X132" s="13">
        <v>39</v>
      </c>
      <c r="Y132" s="13">
        <v>4</v>
      </c>
      <c r="Z132" s="13">
        <v>6</v>
      </c>
      <c r="AA132" s="13">
        <v>-3</v>
      </c>
      <c r="AB132" s="13">
        <v>24</v>
      </c>
      <c r="AC132" s="13">
        <v>9</v>
      </c>
      <c r="AD132" s="13">
        <v>16</v>
      </c>
      <c r="AE132" s="13">
        <v>17</v>
      </c>
      <c r="AF132" s="15">
        <f t="shared" si="10"/>
        <v>0.48484848484848486</v>
      </c>
      <c r="AG132" s="1"/>
      <c r="AH132" s="1"/>
      <c r="AI132" s="51">
        <v>11.75</v>
      </c>
      <c r="AJ132" s="51">
        <v>0.16666666669999999</v>
      </c>
      <c r="AK132" s="51">
        <v>1.3166666667</v>
      </c>
      <c r="AL132" s="51">
        <v>13.25</v>
      </c>
      <c r="AM132" s="13">
        <v>1</v>
      </c>
      <c r="AN132" s="13">
        <v>0</v>
      </c>
      <c r="AO132" s="23">
        <f t="shared" si="11"/>
        <v>0</v>
      </c>
      <c r="AP132" s="13">
        <v>0</v>
      </c>
    </row>
    <row r="133" spans="1:42" x14ac:dyDescent="0.2">
      <c r="A133" s="13" t="s">
        <v>699</v>
      </c>
      <c r="B133" s="13" t="s">
        <v>320</v>
      </c>
      <c r="C133" s="1" t="s">
        <v>446</v>
      </c>
      <c r="D133" s="13" t="s">
        <v>146</v>
      </c>
      <c r="E133" s="13">
        <v>34</v>
      </c>
      <c r="F133" s="13">
        <v>3</v>
      </c>
      <c r="G133" s="13">
        <v>6</v>
      </c>
      <c r="H133" s="13">
        <v>-9</v>
      </c>
      <c r="I133" s="13">
        <v>27</v>
      </c>
      <c r="J133" s="13">
        <v>8</v>
      </c>
      <c r="K133" s="13">
        <v>244</v>
      </c>
      <c r="L133" s="13">
        <v>221</v>
      </c>
      <c r="M133" s="15">
        <f t="shared" si="8"/>
        <v>0.52473118279569897</v>
      </c>
      <c r="N133" s="13">
        <v>13</v>
      </c>
      <c r="O133" s="13">
        <v>10</v>
      </c>
      <c r="P133" s="26">
        <v>13.016666666700001</v>
      </c>
      <c r="Q133" s="26">
        <v>0.25</v>
      </c>
      <c r="R133" s="26">
        <v>1.0833333332999999</v>
      </c>
      <c r="S133" s="26">
        <v>14.35</v>
      </c>
      <c r="T133" s="1"/>
      <c r="U133" s="1"/>
      <c r="V133" s="23" t="str">
        <f t="shared" si="9"/>
        <v xml:space="preserve"> </v>
      </c>
      <c r="W133" s="1"/>
      <c r="X133" s="13">
        <v>36</v>
      </c>
      <c r="Y133" s="13">
        <v>1</v>
      </c>
      <c r="Z133" s="13">
        <v>4</v>
      </c>
      <c r="AA133" s="13">
        <v>-14</v>
      </c>
      <c r="AB133" s="13">
        <v>55</v>
      </c>
      <c r="AC133" s="13">
        <v>16</v>
      </c>
      <c r="AD133" s="13">
        <v>229</v>
      </c>
      <c r="AE133" s="13">
        <v>222</v>
      </c>
      <c r="AF133" s="15">
        <f t="shared" si="10"/>
        <v>0.5077605321507761</v>
      </c>
      <c r="AG133" s="13">
        <v>9</v>
      </c>
      <c r="AH133" s="13">
        <v>5</v>
      </c>
      <c r="AI133" s="51">
        <v>11.4666666667</v>
      </c>
      <c r="AJ133" s="51">
        <v>0.05</v>
      </c>
      <c r="AK133" s="51">
        <v>0.96666666670000001</v>
      </c>
      <c r="AL133" s="51">
        <v>12.483333333299999</v>
      </c>
      <c r="AM133" s="1"/>
      <c r="AN133" s="1"/>
      <c r="AO133" s="23" t="str">
        <f t="shared" si="11"/>
        <v xml:space="preserve"> </v>
      </c>
      <c r="AP133" s="1"/>
    </row>
    <row r="134" spans="1:42" x14ac:dyDescent="0.2">
      <c r="A134" s="13" t="s">
        <v>701</v>
      </c>
      <c r="B134" s="13" t="s">
        <v>343</v>
      </c>
      <c r="C134" s="1" t="s">
        <v>153</v>
      </c>
      <c r="D134" s="13" t="s">
        <v>173</v>
      </c>
      <c r="E134" s="13">
        <v>1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"/>
      <c r="L134" s="1"/>
      <c r="M134" s="15">
        <f t="shared" si="8"/>
        <v>0</v>
      </c>
      <c r="N134" s="1"/>
      <c r="O134" s="1"/>
      <c r="P134" s="26">
        <v>15.4</v>
      </c>
      <c r="Q134" s="26">
        <v>1.3</v>
      </c>
      <c r="R134" s="26">
        <v>0</v>
      </c>
      <c r="S134" s="26">
        <v>16.7</v>
      </c>
      <c r="T134" s="1"/>
      <c r="U134" s="1"/>
      <c r="V134" s="23" t="str">
        <f t="shared" si="9"/>
        <v xml:space="preserve"> </v>
      </c>
      <c r="W134" s="1"/>
      <c r="X134" s="13">
        <v>6</v>
      </c>
      <c r="Y134" s="13">
        <v>0</v>
      </c>
      <c r="Z134" s="13">
        <v>0</v>
      </c>
      <c r="AA134" s="13">
        <v>-1</v>
      </c>
      <c r="AB134" s="13">
        <v>0</v>
      </c>
      <c r="AC134" s="13">
        <v>0</v>
      </c>
      <c r="AD134" s="1"/>
      <c r="AE134" s="1"/>
      <c r="AF134" s="15">
        <f t="shared" si="10"/>
        <v>0</v>
      </c>
      <c r="AG134" s="1"/>
      <c r="AH134" s="1"/>
      <c r="AI134" s="51">
        <v>10.6333333333</v>
      </c>
      <c r="AJ134" s="51">
        <v>0.76666666670000005</v>
      </c>
      <c r="AK134" s="51">
        <v>0</v>
      </c>
      <c r="AL134" s="51">
        <v>11.416666666699999</v>
      </c>
      <c r="AM134" s="1"/>
      <c r="AN134" s="1"/>
      <c r="AO134" s="23" t="str">
        <f t="shared" si="11"/>
        <v xml:space="preserve"> </v>
      </c>
      <c r="AP134" s="1"/>
    </row>
    <row r="135" spans="1:42" x14ac:dyDescent="0.2">
      <c r="A135" s="13" t="s">
        <v>703</v>
      </c>
      <c r="B135" s="13" t="s">
        <v>283</v>
      </c>
      <c r="C135" s="1" t="s">
        <v>287</v>
      </c>
      <c r="D135" s="13" t="s">
        <v>146</v>
      </c>
      <c r="E135" s="13">
        <v>35</v>
      </c>
      <c r="F135" s="13">
        <v>6</v>
      </c>
      <c r="G135" s="13">
        <v>5</v>
      </c>
      <c r="H135" s="13">
        <v>2</v>
      </c>
      <c r="I135" s="13">
        <v>18</v>
      </c>
      <c r="J135" s="13">
        <v>9</v>
      </c>
      <c r="K135" s="13">
        <v>252</v>
      </c>
      <c r="L135" s="13">
        <v>194</v>
      </c>
      <c r="M135" s="15">
        <f t="shared" si="8"/>
        <v>0.56502242152466364</v>
      </c>
      <c r="N135" s="13">
        <v>4</v>
      </c>
      <c r="O135" s="13">
        <v>3</v>
      </c>
      <c r="P135" s="26">
        <v>11.083333333300001</v>
      </c>
      <c r="Q135" s="26">
        <v>0.1333333333</v>
      </c>
      <c r="R135" s="26">
        <v>1.4</v>
      </c>
      <c r="S135" s="26">
        <v>12.6333333333</v>
      </c>
      <c r="T135" s="1"/>
      <c r="U135" s="1"/>
      <c r="V135" s="23" t="str">
        <f t="shared" si="9"/>
        <v xml:space="preserve"> </v>
      </c>
      <c r="W135" s="1"/>
      <c r="X135" s="13">
        <v>35</v>
      </c>
      <c r="Y135" s="13">
        <v>3</v>
      </c>
      <c r="Z135" s="13">
        <v>4</v>
      </c>
      <c r="AA135" s="13">
        <v>-4</v>
      </c>
      <c r="AB135" s="13">
        <v>6</v>
      </c>
      <c r="AC135" s="13">
        <v>3</v>
      </c>
      <c r="AD135" s="13">
        <v>194</v>
      </c>
      <c r="AE135" s="13">
        <v>215</v>
      </c>
      <c r="AF135" s="15">
        <f t="shared" si="10"/>
        <v>0.47432762836185821</v>
      </c>
      <c r="AG135" s="13">
        <v>6</v>
      </c>
      <c r="AH135" s="13">
        <v>1</v>
      </c>
      <c r="AI135" s="51">
        <v>10.833333333300001</v>
      </c>
      <c r="AJ135" s="51">
        <v>6.6666666700000002E-2</v>
      </c>
      <c r="AK135" s="51">
        <v>1.4666666667000001</v>
      </c>
      <c r="AL135" s="51">
        <v>12.3833333333</v>
      </c>
      <c r="AM135" s="1"/>
      <c r="AN135" s="1"/>
      <c r="AO135" s="23" t="str">
        <f t="shared" si="11"/>
        <v xml:space="preserve"> </v>
      </c>
      <c r="AP135" s="1"/>
    </row>
    <row r="136" spans="1:42" x14ac:dyDescent="0.2">
      <c r="A136" s="13" t="s">
        <v>708</v>
      </c>
      <c r="B136" s="13" t="s">
        <v>707</v>
      </c>
      <c r="C136" s="1" t="s">
        <v>334</v>
      </c>
      <c r="D136" s="13" t="s">
        <v>173</v>
      </c>
      <c r="E136" s="13">
        <v>6</v>
      </c>
      <c r="F136" s="13">
        <v>0</v>
      </c>
      <c r="G136" s="13">
        <v>1</v>
      </c>
      <c r="H136" s="13">
        <v>2</v>
      </c>
      <c r="I136" s="13">
        <v>6</v>
      </c>
      <c r="J136" s="13">
        <v>3</v>
      </c>
      <c r="K136" s="1"/>
      <c r="L136" s="1"/>
      <c r="M136" s="15">
        <f t="shared" si="8"/>
        <v>0</v>
      </c>
      <c r="N136" s="1"/>
      <c r="O136" s="1"/>
      <c r="P136" s="26">
        <v>12.0666666667</v>
      </c>
      <c r="Q136" s="26">
        <v>0</v>
      </c>
      <c r="R136" s="26">
        <v>0.9</v>
      </c>
      <c r="S136" s="26">
        <v>12.9666666667</v>
      </c>
      <c r="T136" s="1"/>
      <c r="U136" s="1"/>
      <c r="V136" s="23" t="str">
        <f t="shared" si="9"/>
        <v xml:space="preserve"> </v>
      </c>
      <c r="W136" s="1"/>
      <c r="X136" s="13">
        <v>1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"/>
      <c r="AE136" s="1"/>
      <c r="AF136" s="15">
        <f t="shared" si="10"/>
        <v>0</v>
      </c>
      <c r="AG136" s="1"/>
      <c r="AH136" s="1"/>
      <c r="AI136" s="51">
        <v>9.3666666667000005</v>
      </c>
      <c r="AJ136" s="51">
        <v>0</v>
      </c>
      <c r="AK136" s="51">
        <v>2.1666666666999999</v>
      </c>
      <c r="AL136" s="51">
        <v>11.5333333333</v>
      </c>
      <c r="AM136" s="1"/>
      <c r="AN136" s="1"/>
      <c r="AO136" s="23" t="str">
        <f t="shared" si="11"/>
        <v xml:space="preserve"> </v>
      </c>
      <c r="AP136" s="1"/>
    </row>
    <row r="137" spans="1:42" x14ac:dyDescent="0.2">
      <c r="A137" s="13" t="s">
        <v>710</v>
      </c>
      <c r="B137" s="13" t="s">
        <v>262</v>
      </c>
      <c r="C137" s="1" t="s">
        <v>145</v>
      </c>
      <c r="D137" s="13" t="s">
        <v>154</v>
      </c>
      <c r="E137" s="13">
        <v>30</v>
      </c>
      <c r="F137" s="13">
        <v>4</v>
      </c>
      <c r="G137" s="13">
        <v>3</v>
      </c>
      <c r="H137" s="13">
        <v>0</v>
      </c>
      <c r="I137" s="13">
        <v>57</v>
      </c>
      <c r="J137" s="13">
        <v>20</v>
      </c>
      <c r="K137" s="13">
        <v>8</v>
      </c>
      <c r="L137" s="13">
        <v>21</v>
      </c>
      <c r="M137" s="15">
        <f t="shared" si="8"/>
        <v>0.27586206896551724</v>
      </c>
      <c r="N137" s="1"/>
      <c r="O137" s="1"/>
      <c r="P137" s="26">
        <v>11.7166666667</v>
      </c>
      <c r="Q137" s="26">
        <v>2</v>
      </c>
      <c r="R137" s="26">
        <v>0</v>
      </c>
      <c r="S137" s="26">
        <v>13.733333333299999</v>
      </c>
      <c r="T137" s="1"/>
      <c r="U137" s="1"/>
      <c r="V137" s="23" t="str">
        <f t="shared" si="9"/>
        <v xml:space="preserve"> </v>
      </c>
      <c r="W137" s="1"/>
      <c r="X137" s="13">
        <v>31</v>
      </c>
      <c r="Y137" s="13">
        <v>6</v>
      </c>
      <c r="Z137" s="13">
        <v>2</v>
      </c>
      <c r="AA137" s="13">
        <v>-12</v>
      </c>
      <c r="AB137" s="13">
        <v>49</v>
      </c>
      <c r="AC137" s="13">
        <v>16</v>
      </c>
      <c r="AD137" s="13">
        <v>17</v>
      </c>
      <c r="AE137" s="13">
        <v>27</v>
      </c>
      <c r="AF137" s="15">
        <f t="shared" si="10"/>
        <v>0.38636363636363635</v>
      </c>
      <c r="AG137" s="1"/>
      <c r="AH137" s="1"/>
      <c r="AI137" s="51">
        <v>12.016666666700001</v>
      </c>
      <c r="AJ137" s="51">
        <v>1.8166666667</v>
      </c>
      <c r="AK137" s="51">
        <v>0</v>
      </c>
      <c r="AL137" s="51">
        <v>13.85</v>
      </c>
      <c r="AM137" s="1"/>
      <c r="AN137" s="1"/>
      <c r="AO137" s="23" t="str">
        <f t="shared" si="11"/>
        <v xml:space="preserve"> </v>
      </c>
      <c r="AP137" s="1"/>
    </row>
    <row r="138" spans="1:42" x14ac:dyDescent="0.2">
      <c r="A138" s="13" t="s">
        <v>715</v>
      </c>
      <c r="B138" s="13" t="s">
        <v>567</v>
      </c>
      <c r="C138" s="1" t="s">
        <v>128</v>
      </c>
      <c r="D138" s="13" t="s">
        <v>154</v>
      </c>
      <c r="E138" s="13">
        <v>7</v>
      </c>
      <c r="F138" s="13">
        <v>0</v>
      </c>
      <c r="G138" s="13">
        <v>0</v>
      </c>
      <c r="H138" s="13">
        <v>-4</v>
      </c>
      <c r="I138" s="13">
        <v>6</v>
      </c>
      <c r="J138" s="13">
        <v>3</v>
      </c>
      <c r="K138" s="13">
        <v>0</v>
      </c>
      <c r="L138" s="13">
        <v>2</v>
      </c>
      <c r="M138" s="15">
        <f t="shared" si="8"/>
        <v>0</v>
      </c>
      <c r="N138" s="1"/>
      <c r="O138" s="1"/>
      <c r="P138" s="26">
        <v>8.7166666667000001</v>
      </c>
      <c r="Q138" s="26">
        <v>1.6666666699999999E-2</v>
      </c>
      <c r="R138" s="26">
        <v>0.45</v>
      </c>
      <c r="S138" s="26">
        <v>9.1999999999999993</v>
      </c>
      <c r="T138" s="1"/>
      <c r="U138" s="1"/>
      <c r="V138" s="23" t="str">
        <f t="shared" si="9"/>
        <v xml:space="preserve"> </v>
      </c>
      <c r="W138" s="1"/>
      <c r="X138" s="13">
        <v>10</v>
      </c>
      <c r="Y138" s="13">
        <v>1</v>
      </c>
      <c r="Z138" s="13">
        <v>1</v>
      </c>
      <c r="AA138" s="13">
        <v>0</v>
      </c>
      <c r="AB138" s="13">
        <v>0</v>
      </c>
      <c r="AC138" s="13">
        <v>0</v>
      </c>
      <c r="AD138" s="13">
        <v>2</v>
      </c>
      <c r="AE138" s="13">
        <v>0</v>
      </c>
      <c r="AF138" s="15">
        <f t="shared" si="10"/>
        <v>1</v>
      </c>
      <c r="AG138" s="1"/>
      <c r="AH138" s="1"/>
      <c r="AI138" s="51">
        <v>8.6166666667000005</v>
      </c>
      <c r="AJ138" s="51">
        <v>0.1166666667</v>
      </c>
      <c r="AK138" s="51">
        <v>0.31666666669999999</v>
      </c>
      <c r="AL138" s="51">
        <v>9.0666666666999998</v>
      </c>
      <c r="AM138" s="1"/>
      <c r="AN138" s="1"/>
      <c r="AO138" s="23" t="str">
        <f t="shared" si="11"/>
        <v xml:space="preserve"> </v>
      </c>
      <c r="AP138" s="1"/>
    </row>
    <row r="139" spans="1:42" x14ac:dyDescent="0.2">
      <c r="A139" s="13" t="s">
        <v>718</v>
      </c>
      <c r="B139" s="13" t="s">
        <v>144</v>
      </c>
      <c r="C139" s="1" t="s">
        <v>409</v>
      </c>
      <c r="D139" s="13" t="s">
        <v>173</v>
      </c>
      <c r="E139" s="13">
        <v>8</v>
      </c>
      <c r="F139" s="13">
        <v>0</v>
      </c>
      <c r="G139" s="13">
        <v>1</v>
      </c>
      <c r="H139" s="13">
        <v>1</v>
      </c>
      <c r="I139" s="13">
        <v>6</v>
      </c>
      <c r="J139" s="13">
        <v>3</v>
      </c>
      <c r="K139" s="1"/>
      <c r="L139" s="1"/>
      <c r="M139" s="15">
        <f t="shared" si="8"/>
        <v>0</v>
      </c>
      <c r="N139" s="1"/>
      <c r="O139" s="1"/>
      <c r="P139" s="26">
        <v>15.1333333333</v>
      </c>
      <c r="Q139" s="26">
        <v>2.6333333333</v>
      </c>
      <c r="R139" s="26">
        <v>0</v>
      </c>
      <c r="S139" s="26">
        <v>17.766666666700001</v>
      </c>
      <c r="T139" s="1"/>
      <c r="U139" s="1"/>
      <c r="V139" s="23" t="str">
        <f t="shared" si="9"/>
        <v xml:space="preserve"> </v>
      </c>
      <c r="W139" s="1"/>
      <c r="X139" s="13">
        <v>13</v>
      </c>
      <c r="Y139" s="13">
        <v>1</v>
      </c>
      <c r="Z139" s="13">
        <v>2</v>
      </c>
      <c r="AA139" s="13">
        <v>1</v>
      </c>
      <c r="AB139" s="13">
        <v>4</v>
      </c>
      <c r="AC139" s="13">
        <v>2</v>
      </c>
      <c r="AD139" s="1"/>
      <c r="AE139" s="1"/>
      <c r="AF139" s="15">
        <f t="shared" si="10"/>
        <v>0</v>
      </c>
      <c r="AG139" s="1"/>
      <c r="AH139" s="1"/>
      <c r="AI139" s="51">
        <v>14.15</v>
      </c>
      <c r="AJ139" s="51">
        <v>1.7166666667000001</v>
      </c>
      <c r="AK139" s="51">
        <v>0.05</v>
      </c>
      <c r="AL139" s="51">
        <v>15.9333333333</v>
      </c>
      <c r="AM139" s="1"/>
      <c r="AN139" s="1"/>
      <c r="AO139" s="23" t="str">
        <f t="shared" si="11"/>
        <v xml:space="preserve"> </v>
      </c>
      <c r="AP139" s="1"/>
    </row>
    <row r="140" spans="1:42" x14ac:dyDescent="0.2">
      <c r="A140" s="13" t="s">
        <v>723</v>
      </c>
      <c r="B140" s="13" t="s">
        <v>722</v>
      </c>
      <c r="C140" s="1" t="s">
        <v>162</v>
      </c>
      <c r="D140" s="13" t="s">
        <v>137</v>
      </c>
      <c r="E140" s="13">
        <v>37</v>
      </c>
      <c r="F140" s="13">
        <v>2</v>
      </c>
      <c r="G140" s="13">
        <v>5</v>
      </c>
      <c r="H140" s="13">
        <v>3</v>
      </c>
      <c r="I140" s="13">
        <v>9</v>
      </c>
      <c r="J140" s="13">
        <v>3</v>
      </c>
      <c r="K140" s="13">
        <v>198</v>
      </c>
      <c r="L140" s="13">
        <v>177</v>
      </c>
      <c r="M140" s="15">
        <f t="shared" si="8"/>
        <v>0.52800000000000002</v>
      </c>
      <c r="N140" s="13">
        <v>1</v>
      </c>
      <c r="O140" s="13">
        <v>0</v>
      </c>
      <c r="P140" s="26">
        <v>8.0666666666999998</v>
      </c>
      <c r="Q140" s="26">
        <v>3.3333333300000004E-2</v>
      </c>
      <c r="R140" s="26">
        <v>2.2000000000000002</v>
      </c>
      <c r="S140" s="26">
        <v>10.3166666667</v>
      </c>
      <c r="T140" s="1"/>
      <c r="U140" s="1"/>
      <c r="V140" s="23" t="str">
        <f t="shared" si="9"/>
        <v xml:space="preserve"> </v>
      </c>
      <c r="W140" s="1"/>
      <c r="X140" s="13">
        <v>37</v>
      </c>
      <c r="Y140" s="13">
        <v>0</v>
      </c>
      <c r="Z140" s="13">
        <v>0</v>
      </c>
      <c r="AA140" s="13">
        <v>-5</v>
      </c>
      <c r="AB140" s="13">
        <v>8</v>
      </c>
      <c r="AC140" s="13">
        <v>4</v>
      </c>
      <c r="AD140" s="13">
        <v>179</v>
      </c>
      <c r="AE140" s="13">
        <v>181</v>
      </c>
      <c r="AF140" s="15">
        <f t="shared" si="10"/>
        <v>0.49722222222222223</v>
      </c>
      <c r="AG140" s="13">
        <v>0</v>
      </c>
      <c r="AH140" s="13">
        <v>0</v>
      </c>
      <c r="AI140" s="51">
        <v>8.9</v>
      </c>
      <c r="AJ140" s="51">
        <v>3.3333333300000004E-2</v>
      </c>
      <c r="AK140" s="51">
        <v>1.9333333333</v>
      </c>
      <c r="AL140" s="51">
        <v>10.8833333333</v>
      </c>
      <c r="AM140" s="1"/>
      <c r="AN140" s="1"/>
      <c r="AO140" s="23" t="str">
        <f t="shared" si="11"/>
        <v xml:space="preserve"> </v>
      </c>
      <c r="AP140" s="1"/>
    </row>
    <row r="141" spans="1:42" x14ac:dyDescent="0.2">
      <c r="A141" s="13" t="s">
        <v>726</v>
      </c>
      <c r="B141" s="13" t="s">
        <v>320</v>
      </c>
      <c r="C141" s="1" t="s">
        <v>206</v>
      </c>
      <c r="D141" s="13" t="s">
        <v>129</v>
      </c>
      <c r="E141" s="13">
        <v>41</v>
      </c>
      <c r="F141" s="13">
        <v>1</v>
      </c>
      <c r="G141" s="13">
        <v>2</v>
      </c>
      <c r="H141" s="13">
        <v>-2</v>
      </c>
      <c r="I141" s="13">
        <v>52</v>
      </c>
      <c r="J141" s="13">
        <v>17</v>
      </c>
      <c r="K141" s="13">
        <v>1</v>
      </c>
      <c r="L141" s="13">
        <v>4</v>
      </c>
      <c r="M141" s="15">
        <f t="shared" si="8"/>
        <v>0.2</v>
      </c>
      <c r="N141" s="1"/>
      <c r="O141" s="1"/>
      <c r="P141" s="26">
        <v>10.416666666699999</v>
      </c>
      <c r="Q141" s="26">
        <v>0.1166666667</v>
      </c>
      <c r="R141" s="26">
        <v>0.05</v>
      </c>
      <c r="S141" s="26">
        <v>10.6</v>
      </c>
      <c r="T141" s="1"/>
      <c r="U141" s="1"/>
      <c r="V141" s="23" t="str">
        <f t="shared" si="9"/>
        <v xml:space="preserve"> </v>
      </c>
      <c r="W141" s="1"/>
      <c r="X141" s="13">
        <v>39</v>
      </c>
      <c r="Y141" s="13">
        <v>5</v>
      </c>
      <c r="Z141" s="13">
        <v>7</v>
      </c>
      <c r="AA141" s="13">
        <v>7</v>
      </c>
      <c r="AB141" s="13">
        <v>35</v>
      </c>
      <c r="AC141" s="13">
        <v>9</v>
      </c>
      <c r="AD141" s="13">
        <v>1</v>
      </c>
      <c r="AE141" s="13">
        <v>0</v>
      </c>
      <c r="AF141" s="15">
        <f t="shared" si="10"/>
        <v>1</v>
      </c>
      <c r="AG141" s="1"/>
      <c r="AH141" s="1"/>
      <c r="AI141" s="51">
        <v>10.766666666700001</v>
      </c>
      <c r="AJ141" s="51">
        <v>8.3333333300000006E-2</v>
      </c>
      <c r="AK141" s="51">
        <v>0</v>
      </c>
      <c r="AL141" s="51">
        <v>10.8666666667</v>
      </c>
      <c r="AM141" s="1"/>
      <c r="AN141" s="1"/>
      <c r="AO141" s="23" t="str">
        <f t="shared" si="11"/>
        <v xml:space="preserve"> </v>
      </c>
      <c r="AP141" s="1"/>
    </row>
    <row r="142" spans="1:42" x14ac:dyDescent="0.2">
      <c r="A142" s="13" t="s">
        <v>730</v>
      </c>
      <c r="B142" s="13" t="s">
        <v>729</v>
      </c>
      <c r="C142" s="1" t="s">
        <v>584</v>
      </c>
      <c r="D142" s="13" t="s">
        <v>173</v>
      </c>
      <c r="E142" s="13">
        <v>11</v>
      </c>
      <c r="F142" s="13">
        <v>0</v>
      </c>
      <c r="G142" s="13">
        <v>3</v>
      </c>
      <c r="H142" s="13">
        <v>3</v>
      </c>
      <c r="I142" s="13">
        <v>6</v>
      </c>
      <c r="J142" s="13">
        <v>3</v>
      </c>
      <c r="K142" s="1"/>
      <c r="L142" s="1"/>
      <c r="M142" s="15">
        <f t="shared" si="8"/>
        <v>0</v>
      </c>
      <c r="N142" s="1"/>
      <c r="O142" s="1"/>
      <c r="P142" s="26">
        <v>15.25</v>
      </c>
      <c r="Q142" s="26">
        <v>0.93333333330000001</v>
      </c>
      <c r="R142" s="26">
        <v>1.45</v>
      </c>
      <c r="S142" s="26">
        <v>17.649999999999999</v>
      </c>
      <c r="T142" s="1"/>
      <c r="U142" s="1"/>
      <c r="V142" s="23" t="str">
        <f t="shared" si="9"/>
        <v xml:space="preserve"> </v>
      </c>
      <c r="W142" s="1"/>
      <c r="X142" s="13">
        <v>13</v>
      </c>
      <c r="Y142" s="13">
        <v>0</v>
      </c>
      <c r="Z142" s="13">
        <v>1</v>
      </c>
      <c r="AA142" s="13">
        <v>1</v>
      </c>
      <c r="AB142" s="13">
        <v>2</v>
      </c>
      <c r="AC142" s="13">
        <v>1</v>
      </c>
      <c r="AD142" s="1"/>
      <c r="AE142" s="1"/>
      <c r="AF142" s="15">
        <f t="shared" si="10"/>
        <v>0</v>
      </c>
      <c r="AG142" s="1"/>
      <c r="AH142" s="1"/>
      <c r="AI142" s="51">
        <v>14.15</v>
      </c>
      <c r="AJ142" s="51">
        <v>0.16666666669999999</v>
      </c>
      <c r="AK142" s="51">
        <v>0.91666666670000008</v>
      </c>
      <c r="AL142" s="51">
        <v>15.25</v>
      </c>
      <c r="AM142" s="1"/>
      <c r="AN142" s="1"/>
      <c r="AO142" s="23" t="str">
        <f t="shared" si="11"/>
        <v xml:space="preserve"> </v>
      </c>
      <c r="AP142" s="1"/>
    </row>
    <row r="143" spans="1:42" x14ac:dyDescent="0.2">
      <c r="A143" s="13" t="s">
        <v>734</v>
      </c>
      <c r="B143" s="13" t="s">
        <v>733</v>
      </c>
      <c r="C143" s="1" t="s">
        <v>398</v>
      </c>
      <c r="D143" s="13" t="s">
        <v>129</v>
      </c>
      <c r="E143" s="13">
        <v>6</v>
      </c>
      <c r="F143" s="13">
        <v>0</v>
      </c>
      <c r="G143" s="13">
        <v>1</v>
      </c>
      <c r="H143" s="13">
        <v>-2</v>
      </c>
      <c r="I143" s="13">
        <v>2</v>
      </c>
      <c r="J143" s="13">
        <v>1</v>
      </c>
      <c r="K143" s="13">
        <v>0</v>
      </c>
      <c r="L143" s="13">
        <v>0</v>
      </c>
      <c r="M143" s="15">
        <f t="shared" si="8"/>
        <v>0</v>
      </c>
      <c r="N143" s="1"/>
      <c r="O143" s="1"/>
      <c r="P143" s="26">
        <v>15.0333333333</v>
      </c>
      <c r="Q143" s="26">
        <v>2.4</v>
      </c>
      <c r="R143" s="26">
        <v>1.6666666699999999E-2</v>
      </c>
      <c r="S143" s="26">
        <v>17.4666666667</v>
      </c>
      <c r="T143" s="1"/>
      <c r="U143" s="1"/>
      <c r="V143" s="23" t="str">
        <f t="shared" si="9"/>
        <v xml:space="preserve"> </v>
      </c>
      <c r="W143" s="1"/>
      <c r="X143" s="13">
        <v>7</v>
      </c>
      <c r="Y143" s="13">
        <v>1</v>
      </c>
      <c r="Z143" s="13">
        <v>2</v>
      </c>
      <c r="AA143" s="13">
        <v>1</v>
      </c>
      <c r="AB143" s="13">
        <v>2</v>
      </c>
      <c r="AC143" s="13">
        <v>1</v>
      </c>
      <c r="AD143" s="13">
        <v>0</v>
      </c>
      <c r="AE143" s="13">
        <v>1</v>
      </c>
      <c r="AF143" s="15">
        <f t="shared" si="10"/>
        <v>0</v>
      </c>
      <c r="AG143" s="1"/>
      <c r="AH143" s="1"/>
      <c r="AI143" s="51">
        <v>11.05</v>
      </c>
      <c r="AJ143" s="51">
        <v>3.05</v>
      </c>
      <c r="AK143" s="51">
        <v>1.6666666699999999E-2</v>
      </c>
      <c r="AL143" s="51">
        <v>14.1166666667</v>
      </c>
      <c r="AM143" s="1"/>
      <c r="AN143" s="1"/>
      <c r="AO143" s="23" t="str">
        <f t="shared" si="11"/>
        <v xml:space="preserve"> </v>
      </c>
      <c r="AP143" s="1"/>
    </row>
    <row r="144" spans="1:42" x14ac:dyDescent="0.2">
      <c r="A144" s="13" t="s">
        <v>737</v>
      </c>
      <c r="B144" s="13" t="s">
        <v>736</v>
      </c>
      <c r="C144" s="1" t="s">
        <v>243</v>
      </c>
      <c r="D144" s="13" t="s">
        <v>129</v>
      </c>
      <c r="E144" s="13">
        <v>1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5">
        <f t="shared" si="8"/>
        <v>0</v>
      </c>
      <c r="N144" s="1"/>
      <c r="O144" s="1"/>
      <c r="P144" s="26">
        <v>5.5</v>
      </c>
      <c r="Q144" s="26">
        <v>0</v>
      </c>
      <c r="R144" s="26">
        <v>0</v>
      </c>
      <c r="S144" s="26">
        <v>5.5</v>
      </c>
      <c r="T144" s="1"/>
      <c r="U144" s="1"/>
      <c r="V144" s="23" t="str">
        <f t="shared" si="9"/>
        <v xml:space="preserve"> </v>
      </c>
      <c r="W144" s="1"/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5">
        <f t="shared" si="10"/>
        <v>0</v>
      </c>
      <c r="AG144" s="1"/>
      <c r="AH144" s="1"/>
      <c r="AI144" s="51">
        <v>0</v>
      </c>
      <c r="AJ144" s="51">
        <v>0</v>
      </c>
      <c r="AK144" s="51">
        <v>0</v>
      </c>
      <c r="AL144" s="51">
        <v>0</v>
      </c>
      <c r="AM144" s="1"/>
      <c r="AN144" s="1"/>
      <c r="AO144" s="23" t="str">
        <f t="shared" si="11"/>
        <v xml:space="preserve"> </v>
      </c>
      <c r="AP144" s="1"/>
    </row>
    <row r="145" spans="1:42" x14ac:dyDescent="0.2">
      <c r="A145" s="13" t="s">
        <v>741</v>
      </c>
      <c r="B145" s="13" t="s">
        <v>740</v>
      </c>
      <c r="C145" s="1" t="s">
        <v>287</v>
      </c>
      <c r="D145" s="13" t="s">
        <v>154</v>
      </c>
      <c r="E145" s="13">
        <v>40</v>
      </c>
      <c r="F145" s="13">
        <v>5</v>
      </c>
      <c r="G145" s="13">
        <v>7</v>
      </c>
      <c r="H145" s="13">
        <v>4</v>
      </c>
      <c r="I145" s="13">
        <v>38</v>
      </c>
      <c r="J145" s="13">
        <v>15</v>
      </c>
      <c r="K145" s="13">
        <v>2</v>
      </c>
      <c r="L145" s="13">
        <v>2</v>
      </c>
      <c r="M145" s="15">
        <f t="shared" si="8"/>
        <v>0.5</v>
      </c>
      <c r="N145" s="1"/>
      <c r="O145" s="1"/>
      <c r="P145" s="26">
        <v>10.95</v>
      </c>
      <c r="Q145" s="26">
        <v>0.15</v>
      </c>
      <c r="R145" s="26">
        <v>1.4166666667000001</v>
      </c>
      <c r="S145" s="26">
        <v>12.55</v>
      </c>
      <c r="T145" s="13">
        <v>1</v>
      </c>
      <c r="U145" s="13">
        <v>0</v>
      </c>
      <c r="V145" s="23">
        <f t="shared" si="9"/>
        <v>0</v>
      </c>
      <c r="W145" s="13">
        <v>0</v>
      </c>
      <c r="X145" s="13">
        <v>36</v>
      </c>
      <c r="Y145" s="13">
        <v>2</v>
      </c>
      <c r="Z145" s="13">
        <v>2</v>
      </c>
      <c r="AA145" s="13">
        <v>-3</v>
      </c>
      <c r="AB145" s="13">
        <v>22</v>
      </c>
      <c r="AC145" s="13">
        <v>11</v>
      </c>
      <c r="AD145" s="13">
        <v>4</v>
      </c>
      <c r="AE145" s="13">
        <v>1</v>
      </c>
      <c r="AF145" s="15">
        <f t="shared" si="10"/>
        <v>0.8</v>
      </c>
      <c r="AG145" s="1"/>
      <c r="AH145" s="1"/>
      <c r="AI145" s="51">
        <v>11.333333333300001</v>
      </c>
      <c r="AJ145" s="51">
        <v>0.1166666667</v>
      </c>
      <c r="AK145" s="51">
        <v>1.45</v>
      </c>
      <c r="AL145" s="51">
        <v>12.916666666699999</v>
      </c>
      <c r="AM145" s="13">
        <v>1</v>
      </c>
      <c r="AN145" s="13">
        <v>1</v>
      </c>
      <c r="AO145" s="23">
        <f t="shared" si="11"/>
        <v>1</v>
      </c>
      <c r="AP145" s="13">
        <v>1</v>
      </c>
    </row>
    <row r="146" spans="1:42" x14ac:dyDescent="0.2">
      <c r="A146" s="13" t="s">
        <v>746</v>
      </c>
      <c r="B146" s="13" t="s">
        <v>745</v>
      </c>
      <c r="C146" s="1" t="s">
        <v>219</v>
      </c>
      <c r="D146" s="13" t="s">
        <v>173</v>
      </c>
      <c r="E146" s="13">
        <v>21</v>
      </c>
      <c r="F146" s="13">
        <v>1</v>
      </c>
      <c r="G146" s="13">
        <v>7</v>
      </c>
      <c r="H146" s="13">
        <v>9</v>
      </c>
      <c r="I146" s="13">
        <v>17</v>
      </c>
      <c r="J146" s="13">
        <v>7</v>
      </c>
      <c r="K146" s="1"/>
      <c r="L146" s="1"/>
      <c r="M146" s="15">
        <f t="shared" si="8"/>
        <v>0</v>
      </c>
      <c r="N146" s="1"/>
      <c r="O146" s="1"/>
      <c r="P146" s="26">
        <v>17.2833333333</v>
      </c>
      <c r="Q146" s="26">
        <v>0.1</v>
      </c>
      <c r="R146" s="26">
        <v>2.9166666667000003</v>
      </c>
      <c r="S146" s="26">
        <v>20.316666666700002</v>
      </c>
      <c r="T146" s="1"/>
      <c r="U146" s="1"/>
      <c r="V146" s="23" t="str">
        <f t="shared" si="9"/>
        <v xml:space="preserve"> </v>
      </c>
      <c r="W146" s="1"/>
      <c r="X146" s="13">
        <v>22</v>
      </c>
      <c r="Y146" s="13">
        <v>0</v>
      </c>
      <c r="Z146" s="13">
        <v>3</v>
      </c>
      <c r="AA146" s="13">
        <v>-7</v>
      </c>
      <c r="AB146" s="13">
        <v>8</v>
      </c>
      <c r="AC146" s="13">
        <v>4</v>
      </c>
      <c r="AD146" s="1"/>
      <c r="AE146" s="1"/>
      <c r="AF146" s="15">
        <f t="shared" si="10"/>
        <v>0</v>
      </c>
      <c r="AG146" s="1"/>
      <c r="AH146" s="1"/>
      <c r="AI146" s="51">
        <v>16.600000000000001</v>
      </c>
      <c r="AJ146" s="51">
        <v>0.15</v>
      </c>
      <c r="AK146" s="51">
        <v>2.8</v>
      </c>
      <c r="AL146" s="51">
        <v>19.566666666700002</v>
      </c>
      <c r="AM146" s="1"/>
      <c r="AN146" s="1"/>
      <c r="AO146" s="23" t="str">
        <f t="shared" si="11"/>
        <v xml:space="preserve"> </v>
      </c>
      <c r="AP146" s="1"/>
    </row>
    <row r="147" spans="1:42" x14ac:dyDescent="0.2">
      <c r="A147" s="13" t="s">
        <v>750</v>
      </c>
      <c r="B147" s="13" t="s">
        <v>160</v>
      </c>
      <c r="C147" s="1" t="s">
        <v>334</v>
      </c>
      <c r="D147" s="13" t="s">
        <v>207</v>
      </c>
      <c r="E147" s="13">
        <v>41</v>
      </c>
      <c r="F147" s="13">
        <v>7</v>
      </c>
      <c r="G147" s="13">
        <v>8</v>
      </c>
      <c r="H147" s="13">
        <v>0</v>
      </c>
      <c r="I147" s="13">
        <v>8</v>
      </c>
      <c r="J147" s="13">
        <v>4</v>
      </c>
      <c r="K147" s="13">
        <v>7</v>
      </c>
      <c r="L147" s="13">
        <v>17</v>
      </c>
      <c r="M147" s="15">
        <f t="shared" si="8"/>
        <v>0.29166666666666669</v>
      </c>
      <c r="N147" s="1"/>
      <c r="O147" s="1"/>
      <c r="P147" s="26">
        <v>13.1833333333</v>
      </c>
      <c r="Q147" s="26">
        <v>8.3333333300000006E-2</v>
      </c>
      <c r="R147" s="26">
        <v>1.55</v>
      </c>
      <c r="S147" s="26">
        <v>14.85</v>
      </c>
      <c r="T147" s="1"/>
      <c r="U147" s="1"/>
      <c r="V147" s="23" t="str">
        <f t="shared" si="9"/>
        <v xml:space="preserve"> </v>
      </c>
      <c r="W147" s="1"/>
      <c r="X147" s="13">
        <v>41</v>
      </c>
      <c r="Y147" s="13">
        <v>8</v>
      </c>
      <c r="Z147" s="13">
        <v>6</v>
      </c>
      <c r="AA147" s="13">
        <v>5</v>
      </c>
      <c r="AB147" s="13">
        <v>6</v>
      </c>
      <c r="AC147" s="13">
        <v>3</v>
      </c>
      <c r="AD147" s="13">
        <v>9</v>
      </c>
      <c r="AE147" s="13">
        <v>16</v>
      </c>
      <c r="AF147" s="15">
        <f t="shared" si="10"/>
        <v>0.36</v>
      </c>
      <c r="AG147" s="1"/>
      <c r="AH147" s="1"/>
      <c r="AI147" s="51">
        <v>12.483333333299999</v>
      </c>
      <c r="AJ147" s="51">
        <v>8.3333333300000006E-2</v>
      </c>
      <c r="AK147" s="51">
        <v>1.7666666666999999</v>
      </c>
      <c r="AL147" s="51">
        <v>14.333333333300001</v>
      </c>
      <c r="AM147" s="1"/>
      <c r="AN147" s="1"/>
      <c r="AO147" s="23" t="str">
        <f t="shared" si="11"/>
        <v xml:space="preserve"> </v>
      </c>
      <c r="AP147" s="1"/>
    </row>
    <row r="148" spans="1:42" x14ac:dyDescent="0.2">
      <c r="A148" s="13" t="s">
        <v>753</v>
      </c>
      <c r="B148" s="13" t="s">
        <v>752</v>
      </c>
      <c r="C148" s="1" t="s">
        <v>167</v>
      </c>
      <c r="D148" s="13" t="s">
        <v>173</v>
      </c>
      <c r="E148" s="13">
        <v>17</v>
      </c>
      <c r="F148" s="13">
        <v>1</v>
      </c>
      <c r="G148" s="13">
        <v>4</v>
      </c>
      <c r="H148" s="13">
        <v>0</v>
      </c>
      <c r="I148" s="13">
        <v>6</v>
      </c>
      <c r="J148" s="13">
        <v>3</v>
      </c>
      <c r="K148" s="1"/>
      <c r="L148" s="1"/>
      <c r="M148" s="15">
        <f t="shared" si="8"/>
        <v>0</v>
      </c>
      <c r="N148" s="1"/>
      <c r="O148" s="1"/>
      <c r="P148" s="26">
        <v>15.4</v>
      </c>
      <c r="Q148" s="26">
        <v>0.36666666670000003</v>
      </c>
      <c r="R148" s="26">
        <v>0.05</v>
      </c>
      <c r="S148" s="26">
        <v>15.85</v>
      </c>
      <c r="T148" s="1"/>
      <c r="U148" s="1"/>
      <c r="V148" s="23" t="str">
        <f t="shared" si="9"/>
        <v xml:space="preserve"> </v>
      </c>
      <c r="W148" s="1"/>
      <c r="X148" s="13">
        <v>16</v>
      </c>
      <c r="Y148" s="13">
        <v>1</v>
      </c>
      <c r="Z148" s="13">
        <v>2</v>
      </c>
      <c r="AA148" s="13">
        <v>0</v>
      </c>
      <c r="AB148" s="13">
        <v>4</v>
      </c>
      <c r="AC148" s="13">
        <v>2</v>
      </c>
      <c r="AD148" s="1"/>
      <c r="AE148" s="1"/>
      <c r="AF148" s="15">
        <f t="shared" si="10"/>
        <v>0</v>
      </c>
      <c r="AG148" s="1"/>
      <c r="AH148" s="1"/>
      <c r="AI148" s="51">
        <v>16.0333333333</v>
      </c>
      <c r="AJ148" s="51">
        <v>1.0333333333000001</v>
      </c>
      <c r="AK148" s="51">
        <v>6.6666666700000002E-2</v>
      </c>
      <c r="AL148" s="51">
        <v>17.149999999999999</v>
      </c>
      <c r="AM148" s="1"/>
      <c r="AN148" s="1"/>
      <c r="AO148" s="23" t="str">
        <f t="shared" si="11"/>
        <v xml:space="preserve"> </v>
      </c>
      <c r="AP148" s="1"/>
    </row>
    <row r="149" spans="1:42" x14ac:dyDescent="0.2">
      <c r="A149" s="13" t="s">
        <v>756</v>
      </c>
      <c r="B149" s="13" t="s">
        <v>755</v>
      </c>
      <c r="C149" s="1" t="s">
        <v>270</v>
      </c>
      <c r="D149" s="13" t="s">
        <v>146</v>
      </c>
      <c r="E149" s="13">
        <v>32</v>
      </c>
      <c r="F149" s="13">
        <v>4</v>
      </c>
      <c r="G149" s="13">
        <v>9</v>
      </c>
      <c r="H149" s="13">
        <v>6</v>
      </c>
      <c r="I149" s="13">
        <v>29</v>
      </c>
      <c r="J149" s="13">
        <v>13</v>
      </c>
      <c r="K149" s="13">
        <v>99</v>
      </c>
      <c r="L149" s="13">
        <v>64</v>
      </c>
      <c r="M149" s="15">
        <f t="shared" si="8"/>
        <v>0.6073619631901841</v>
      </c>
      <c r="N149" s="13">
        <v>1</v>
      </c>
      <c r="O149" s="13">
        <v>0</v>
      </c>
      <c r="P149" s="26">
        <v>12.85</v>
      </c>
      <c r="Q149" s="26">
        <v>1.7000000000000002</v>
      </c>
      <c r="R149" s="26">
        <v>0.65</v>
      </c>
      <c r="S149" s="26">
        <v>15.2166666667</v>
      </c>
      <c r="T149" s="13">
        <v>1</v>
      </c>
      <c r="U149" s="13">
        <v>0</v>
      </c>
      <c r="V149" s="23">
        <f t="shared" si="9"/>
        <v>0</v>
      </c>
      <c r="W149" s="13">
        <v>0</v>
      </c>
      <c r="X149" s="13">
        <v>32</v>
      </c>
      <c r="Y149" s="13">
        <v>4</v>
      </c>
      <c r="Z149" s="13">
        <v>11</v>
      </c>
      <c r="AA149" s="13">
        <v>1</v>
      </c>
      <c r="AB149" s="13">
        <v>14</v>
      </c>
      <c r="AC149" s="13">
        <v>7</v>
      </c>
      <c r="AD149" s="13">
        <v>77</v>
      </c>
      <c r="AE149" s="13">
        <v>96</v>
      </c>
      <c r="AF149" s="15">
        <f t="shared" si="10"/>
        <v>0.44508670520231214</v>
      </c>
      <c r="AG149" s="13">
        <v>0</v>
      </c>
      <c r="AH149" s="13">
        <v>0</v>
      </c>
      <c r="AI149" s="51">
        <v>13.6</v>
      </c>
      <c r="AJ149" s="51">
        <v>1.1833333333</v>
      </c>
      <c r="AK149" s="51">
        <v>0.8</v>
      </c>
      <c r="AL149" s="51">
        <v>15.6</v>
      </c>
      <c r="AM149" s="13">
        <v>3</v>
      </c>
      <c r="AN149" s="13">
        <v>1</v>
      </c>
      <c r="AO149" s="23">
        <f t="shared" si="11"/>
        <v>0.33333333333333331</v>
      </c>
      <c r="AP149" s="13">
        <v>1</v>
      </c>
    </row>
    <row r="150" spans="1:42" x14ac:dyDescent="0.2">
      <c r="A150" s="13" t="s">
        <v>760</v>
      </c>
      <c r="B150" s="13" t="s">
        <v>759</v>
      </c>
      <c r="C150" s="1" t="s">
        <v>128</v>
      </c>
      <c r="D150" s="13" t="s">
        <v>129</v>
      </c>
      <c r="E150" s="13">
        <v>37</v>
      </c>
      <c r="F150" s="13">
        <v>11</v>
      </c>
      <c r="G150" s="13">
        <v>12</v>
      </c>
      <c r="H150" s="13">
        <v>3</v>
      </c>
      <c r="I150" s="13">
        <v>10</v>
      </c>
      <c r="J150" s="13">
        <v>5</v>
      </c>
      <c r="K150" s="13">
        <v>4</v>
      </c>
      <c r="L150" s="13">
        <v>7</v>
      </c>
      <c r="M150" s="15">
        <f t="shared" si="8"/>
        <v>0.36363636363636365</v>
      </c>
      <c r="N150" s="1"/>
      <c r="O150" s="1"/>
      <c r="P150" s="26">
        <v>11.95</v>
      </c>
      <c r="Q150" s="26">
        <v>1.8666666667</v>
      </c>
      <c r="R150" s="26">
        <v>0.38333333330000002</v>
      </c>
      <c r="S150" s="26">
        <v>14.2</v>
      </c>
      <c r="T150" s="13">
        <v>1</v>
      </c>
      <c r="U150" s="13">
        <v>0</v>
      </c>
      <c r="V150" s="23">
        <f t="shared" si="9"/>
        <v>0</v>
      </c>
      <c r="W150" s="13">
        <v>0</v>
      </c>
      <c r="X150" s="13">
        <v>31</v>
      </c>
      <c r="Y150" s="13">
        <v>10</v>
      </c>
      <c r="Z150" s="13">
        <v>6</v>
      </c>
      <c r="AA150" s="13">
        <v>-1</v>
      </c>
      <c r="AB150" s="13">
        <v>4</v>
      </c>
      <c r="AC150" s="13">
        <v>2</v>
      </c>
      <c r="AD150" s="13">
        <v>1</v>
      </c>
      <c r="AE150" s="13">
        <v>4</v>
      </c>
      <c r="AF150" s="15">
        <f t="shared" si="10"/>
        <v>0.2</v>
      </c>
      <c r="AG150" s="1"/>
      <c r="AH150" s="1"/>
      <c r="AI150" s="51">
        <v>12.8166666667</v>
      </c>
      <c r="AJ150" s="51">
        <v>1.7833333332999999</v>
      </c>
      <c r="AK150" s="51">
        <v>0.33333333330000003</v>
      </c>
      <c r="AL150" s="51">
        <v>14.9333333333</v>
      </c>
      <c r="AM150" s="13">
        <v>0</v>
      </c>
      <c r="AN150" s="13">
        <v>0</v>
      </c>
      <c r="AO150" s="23" t="str">
        <f t="shared" si="11"/>
        <v xml:space="preserve"> </v>
      </c>
      <c r="AP150" s="13">
        <v>0</v>
      </c>
    </row>
    <row r="151" spans="1:42" x14ac:dyDescent="0.2">
      <c r="A151" s="13" t="s">
        <v>760</v>
      </c>
      <c r="B151" s="13" t="s">
        <v>765</v>
      </c>
      <c r="C151" s="1" t="s">
        <v>153</v>
      </c>
      <c r="D151" s="13" t="s">
        <v>173</v>
      </c>
      <c r="E151" s="13">
        <v>35</v>
      </c>
      <c r="F151" s="13">
        <v>3</v>
      </c>
      <c r="G151" s="13">
        <v>4</v>
      </c>
      <c r="H151" s="13">
        <v>11</v>
      </c>
      <c r="I151" s="13">
        <v>29</v>
      </c>
      <c r="J151" s="13">
        <v>10</v>
      </c>
      <c r="K151" s="1"/>
      <c r="L151" s="1"/>
      <c r="M151" s="15">
        <f t="shared" si="8"/>
        <v>0</v>
      </c>
      <c r="N151" s="1"/>
      <c r="O151" s="1"/>
      <c r="P151" s="26">
        <v>15.5666666667</v>
      </c>
      <c r="Q151" s="26">
        <v>0.55000000000000004</v>
      </c>
      <c r="R151" s="26">
        <v>0.2666666667</v>
      </c>
      <c r="S151" s="26">
        <v>16.399999999999999</v>
      </c>
      <c r="T151" s="1"/>
      <c r="U151" s="1"/>
      <c r="V151" s="23" t="str">
        <f t="shared" si="9"/>
        <v xml:space="preserve"> </v>
      </c>
      <c r="W151" s="1"/>
      <c r="X151" s="13">
        <v>39</v>
      </c>
      <c r="Y151" s="13">
        <v>2</v>
      </c>
      <c r="Z151" s="13">
        <v>8</v>
      </c>
      <c r="AA151" s="13">
        <v>3</v>
      </c>
      <c r="AB151" s="13">
        <v>22</v>
      </c>
      <c r="AC151" s="13">
        <v>11</v>
      </c>
      <c r="AD151" s="1"/>
      <c r="AE151" s="1"/>
      <c r="AF151" s="15">
        <f t="shared" si="10"/>
        <v>0</v>
      </c>
      <c r="AG151" s="1"/>
      <c r="AH151" s="1"/>
      <c r="AI151" s="51">
        <v>14.75</v>
      </c>
      <c r="AJ151" s="51">
        <v>0.4833333333</v>
      </c>
      <c r="AK151" s="51">
        <v>0.33333333330000003</v>
      </c>
      <c r="AL151" s="51">
        <v>15.6</v>
      </c>
      <c r="AM151" s="1"/>
      <c r="AN151" s="1"/>
      <c r="AO151" s="23" t="str">
        <f t="shared" si="11"/>
        <v xml:space="preserve"> </v>
      </c>
      <c r="AP151" s="1"/>
    </row>
    <row r="152" spans="1:42" x14ac:dyDescent="0.2">
      <c r="A152" s="13" t="s">
        <v>769</v>
      </c>
      <c r="B152" s="13" t="s">
        <v>382</v>
      </c>
      <c r="C152" s="1" t="s">
        <v>145</v>
      </c>
      <c r="D152" s="13" t="s">
        <v>146</v>
      </c>
      <c r="E152" s="13">
        <v>3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1</v>
      </c>
      <c r="L152" s="13">
        <v>0</v>
      </c>
      <c r="M152" s="15">
        <f t="shared" si="8"/>
        <v>1</v>
      </c>
      <c r="N152" s="1"/>
      <c r="O152" s="1"/>
      <c r="P152" s="26">
        <v>9.7833333332999999</v>
      </c>
      <c r="Q152" s="26">
        <v>8.3333333300000006E-2</v>
      </c>
      <c r="R152" s="26">
        <v>0</v>
      </c>
      <c r="S152" s="26">
        <v>9.8833333332999995</v>
      </c>
      <c r="T152" s="1"/>
      <c r="U152" s="1"/>
      <c r="V152" s="23" t="str">
        <f t="shared" si="9"/>
        <v xml:space="preserve"> </v>
      </c>
      <c r="W152" s="1"/>
      <c r="X152" s="13">
        <v>5</v>
      </c>
      <c r="Y152" s="13">
        <v>0</v>
      </c>
      <c r="Z152" s="13">
        <v>2</v>
      </c>
      <c r="AA152" s="13">
        <v>0</v>
      </c>
      <c r="AB152" s="13">
        <v>2</v>
      </c>
      <c r="AC152" s="13">
        <v>1</v>
      </c>
      <c r="AD152" s="13">
        <v>1</v>
      </c>
      <c r="AE152" s="13">
        <v>3</v>
      </c>
      <c r="AF152" s="15">
        <f t="shared" si="10"/>
        <v>0.25</v>
      </c>
      <c r="AG152" s="1"/>
      <c r="AH152" s="1"/>
      <c r="AI152" s="51">
        <v>10.5666666667</v>
      </c>
      <c r="AJ152" s="51">
        <v>3.3333333300000004E-2</v>
      </c>
      <c r="AK152" s="51">
        <v>0</v>
      </c>
      <c r="AL152" s="51">
        <v>10.6</v>
      </c>
      <c r="AM152" s="1"/>
      <c r="AN152" s="1"/>
      <c r="AO152" s="23" t="str">
        <f t="shared" si="11"/>
        <v xml:space="preserve"> </v>
      </c>
      <c r="AP152" s="1"/>
    </row>
    <row r="153" spans="1:42" x14ac:dyDescent="0.2">
      <c r="A153" s="13" t="s">
        <v>773</v>
      </c>
      <c r="B153" s="13" t="s">
        <v>772</v>
      </c>
      <c r="C153" s="1" t="s">
        <v>153</v>
      </c>
      <c r="D153" s="13" t="s">
        <v>129</v>
      </c>
      <c r="E153" s="13">
        <v>31</v>
      </c>
      <c r="F153" s="13">
        <v>12</v>
      </c>
      <c r="G153" s="13">
        <v>4</v>
      </c>
      <c r="H153" s="13">
        <v>6</v>
      </c>
      <c r="I153" s="13">
        <v>29</v>
      </c>
      <c r="J153" s="13">
        <v>9</v>
      </c>
      <c r="K153" s="13">
        <v>3</v>
      </c>
      <c r="L153" s="13">
        <v>0</v>
      </c>
      <c r="M153" s="15">
        <f t="shared" si="8"/>
        <v>1</v>
      </c>
      <c r="N153" s="1"/>
      <c r="O153" s="1"/>
      <c r="P153" s="26">
        <v>13.583333333300001</v>
      </c>
      <c r="Q153" s="26">
        <v>1.1000000000000001</v>
      </c>
      <c r="R153" s="26">
        <v>0.33333333330000003</v>
      </c>
      <c r="S153" s="26">
        <v>15.0333333333</v>
      </c>
      <c r="T153" s="1"/>
      <c r="U153" s="1"/>
      <c r="V153" s="23" t="str">
        <f t="shared" si="9"/>
        <v xml:space="preserve"> </v>
      </c>
      <c r="W153" s="1"/>
      <c r="X153" s="13">
        <v>30</v>
      </c>
      <c r="Y153" s="13">
        <v>4</v>
      </c>
      <c r="Z153" s="13">
        <v>11</v>
      </c>
      <c r="AA153" s="13">
        <v>0</v>
      </c>
      <c r="AB153" s="13">
        <v>36</v>
      </c>
      <c r="AC153" s="13">
        <v>18</v>
      </c>
      <c r="AD153" s="13">
        <v>4</v>
      </c>
      <c r="AE153" s="13">
        <v>2</v>
      </c>
      <c r="AF153" s="15">
        <f t="shared" si="10"/>
        <v>0.66666666666666663</v>
      </c>
      <c r="AG153" s="1"/>
      <c r="AH153" s="1"/>
      <c r="AI153" s="51">
        <v>14.483333333299999</v>
      </c>
      <c r="AJ153" s="51">
        <v>0.78333333329999999</v>
      </c>
      <c r="AK153" s="51">
        <v>0.25</v>
      </c>
      <c r="AL153" s="51">
        <v>15.516666666700001</v>
      </c>
      <c r="AM153" s="1"/>
      <c r="AN153" s="1"/>
      <c r="AO153" s="23" t="str">
        <f t="shared" si="11"/>
        <v xml:space="preserve"> </v>
      </c>
      <c r="AP153" s="1"/>
    </row>
    <row r="154" spans="1:42" x14ac:dyDescent="0.2">
      <c r="A154" s="13" t="s">
        <v>777</v>
      </c>
      <c r="B154" s="13" t="s">
        <v>776</v>
      </c>
      <c r="C154" s="1" t="s">
        <v>287</v>
      </c>
      <c r="D154" s="13" t="s">
        <v>503</v>
      </c>
      <c r="E154" s="13">
        <v>6</v>
      </c>
      <c r="F154" s="13">
        <v>1</v>
      </c>
      <c r="G154" s="13">
        <v>2</v>
      </c>
      <c r="H154" s="13">
        <v>-1</v>
      </c>
      <c r="I154" s="13">
        <v>0</v>
      </c>
      <c r="J154" s="13">
        <v>0</v>
      </c>
      <c r="K154" s="13">
        <v>0</v>
      </c>
      <c r="L154" s="13">
        <v>0</v>
      </c>
      <c r="M154" s="15">
        <f t="shared" si="8"/>
        <v>0</v>
      </c>
      <c r="N154" s="1"/>
      <c r="O154" s="1"/>
      <c r="P154" s="26">
        <v>13.8</v>
      </c>
      <c r="Q154" s="26">
        <v>1.25</v>
      </c>
      <c r="R154" s="26">
        <v>1.6666666699999999E-2</v>
      </c>
      <c r="S154" s="26">
        <v>15.083333333300001</v>
      </c>
      <c r="T154" s="1"/>
      <c r="U154" s="1"/>
      <c r="V154" s="23" t="str">
        <f t="shared" si="9"/>
        <v xml:space="preserve"> </v>
      </c>
      <c r="W154" s="1"/>
      <c r="X154" s="13">
        <v>9</v>
      </c>
      <c r="Y154" s="13">
        <v>0</v>
      </c>
      <c r="Z154" s="13">
        <v>0</v>
      </c>
      <c r="AA154" s="13">
        <v>-2</v>
      </c>
      <c r="AB154" s="13">
        <v>14</v>
      </c>
      <c r="AC154" s="13">
        <v>3</v>
      </c>
      <c r="AD154" s="13">
        <v>1</v>
      </c>
      <c r="AE154" s="13">
        <v>2</v>
      </c>
      <c r="AF154" s="15">
        <f t="shared" si="10"/>
        <v>0.33333333333333331</v>
      </c>
      <c r="AG154" s="1"/>
      <c r="AH154" s="1"/>
      <c r="AI154" s="51">
        <v>11.95</v>
      </c>
      <c r="AJ154" s="51">
        <v>0.43333333330000001</v>
      </c>
      <c r="AK154" s="51">
        <v>0</v>
      </c>
      <c r="AL154" s="51">
        <v>12.4</v>
      </c>
      <c r="AM154" s="1"/>
      <c r="AN154" s="1"/>
      <c r="AO154" s="23" t="str">
        <f t="shared" si="11"/>
        <v xml:space="preserve"> </v>
      </c>
      <c r="AP154" s="1"/>
    </row>
    <row r="155" spans="1:42" x14ac:dyDescent="0.2">
      <c r="A155" s="13" t="s">
        <v>780</v>
      </c>
      <c r="B155" s="13" t="s">
        <v>759</v>
      </c>
      <c r="C155" s="1" t="s">
        <v>482</v>
      </c>
      <c r="D155" s="13" t="s">
        <v>154</v>
      </c>
      <c r="E155" s="13">
        <v>34</v>
      </c>
      <c r="F155" s="13">
        <v>3</v>
      </c>
      <c r="G155" s="13">
        <v>11</v>
      </c>
      <c r="H155" s="13">
        <v>7</v>
      </c>
      <c r="I155" s="13">
        <v>10</v>
      </c>
      <c r="J155" s="13">
        <v>5</v>
      </c>
      <c r="K155" s="13">
        <v>1</v>
      </c>
      <c r="L155" s="13">
        <v>4</v>
      </c>
      <c r="M155" s="15">
        <f t="shared" si="8"/>
        <v>0.2</v>
      </c>
      <c r="N155" s="1"/>
      <c r="O155" s="1"/>
      <c r="P155" s="26">
        <v>12.3166666667</v>
      </c>
      <c r="Q155" s="26">
        <v>0.1333333333</v>
      </c>
      <c r="R155" s="26">
        <v>2.0333333332999999</v>
      </c>
      <c r="S155" s="26">
        <v>14.5</v>
      </c>
      <c r="T155" s="1"/>
      <c r="U155" s="1"/>
      <c r="V155" s="23" t="str">
        <f t="shared" si="9"/>
        <v xml:space="preserve"> </v>
      </c>
      <c r="W155" s="1"/>
      <c r="X155" s="13">
        <v>34</v>
      </c>
      <c r="Y155" s="13">
        <v>6</v>
      </c>
      <c r="Z155" s="13">
        <v>3</v>
      </c>
      <c r="AA155" s="13">
        <v>6</v>
      </c>
      <c r="AB155" s="13">
        <v>20</v>
      </c>
      <c r="AC155" s="13">
        <v>7</v>
      </c>
      <c r="AD155" s="13">
        <v>1</v>
      </c>
      <c r="AE155" s="13">
        <v>3</v>
      </c>
      <c r="AF155" s="15">
        <f t="shared" si="10"/>
        <v>0.25</v>
      </c>
      <c r="AG155" s="1"/>
      <c r="AH155" s="1"/>
      <c r="AI155" s="51">
        <v>11.9</v>
      </c>
      <c r="AJ155" s="51">
        <v>6.6666666700000002E-2</v>
      </c>
      <c r="AK155" s="51">
        <v>2.4166666666999999</v>
      </c>
      <c r="AL155" s="51">
        <v>14.3833333333</v>
      </c>
      <c r="AM155" s="1"/>
      <c r="AN155" s="1"/>
      <c r="AO155" s="23" t="str">
        <f t="shared" si="11"/>
        <v xml:space="preserve"> </v>
      </c>
      <c r="AP155" s="1"/>
    </row>
    <row r="156" spans="1:42" x14ac:dyDescent="0.2">
      <c r="A156" s="13" t="s">
        <v>782</v>
      </c>
      <c r="B156" s="13" t="s">
        <v>414</v>
      </c>
      <c r="C156" s="1" t="s">
        <v>145</v>
      </c>
      <c r="D156" s="13" t="s">
        <v>173</v>
      </c>
      <c r="E156" s="13">
        <v>31</v>
      </c>
      <c r="F156" s="13">
        <v>6</v>
      </c>
      <c r="G156" s="13">
        <v>8</v>
      </c>
      <c r="H156" s="13">
        <v>-1</v>
      </c>
      <c r="I156" s="13">
        <v>16</v>
      </c>
      <c r="J156" s="13">
        <v>8</v>
      </c>
      <c r="K156" s="1"/>
      <c r="L156" s="1"/>
      <c r="M156" s="15">
        <f t="shared" si="8"/>
        <v>0</v>
      </c>
      <c r="N156" s="1"/>
      <c r="O156" s="1"/>
      <c r="P156" s="26">
        <v>14.3833333333</v>
      </c>
      <c r="Q156" s="26">
        <v>1.6333333333</v>
      </c>
      <c r="R156" s="26">
        <v>0</v>
      </c>
      <c r="S156" s="26">
        <v>16.0333333333</v>
      </c>
      <c r="T156" s="13">
        <v>1</v>
      </c>
      <c r="U156" s="13">
        <v>0</v>
      </c>
      <c r="V156" s="23">
        <f t="shared" si="9"/>
        <v>0</v>
      </c>
      <c r="W156" s="13">
        <v>0</v>
      </c>
      <c r="X156" s="13">
        <v>31</v>
      </c>
      <c r="Y156" s="13">
        <v>3</v>
      </c>
      <c r="Z156" s="13">
        <v>4</v>
      </c>
      <c r="AA156" s="13">
        <v>6</v>
      </c>
      <c r="AB156" s="13">
        <v>19</v>
      </c>
      <c r="AC156" s="13">
        <v>8</v>
      </c>
      <c r="AD156" s="1"/>
      <c r="AE156" s="1"/>
      <c r="AF156" s="15">
        <f t="shared" si="10"/>
        <v>0</v>
      </c>
      <c r="AG156" s="1"/>
      <c r="AH156" s="1"/>
      <c r="AI156" s="51">
        <v>14.6833333333</v>
      </c>
      <c r="AJ156" s="51">
        <v>1.65</v>
      </c>
      <c r="AK156" s="51">
        <v>3.3333333300000004E-2</v>
      </c>
      <c r="AL156" s="51">
        <v>16.366666666699999</v>
      </c>
      <c r="AM156" s="13">
        <v>0</v>
      </c>
      <c r="AN156" s="13">
        <v>0</v>
      </c>
      <c r="AO156" s="23" t="str">
        <f t="shared" si="11"/>
        <v xml:space="preserve"> </v>
      </c>
      <c r="AP156" s="13">
        <v>0</v>
      </c>
    </row>
    <row r="157" spans="1:42" x14ac:dyDescent="0.2">
      <c r="A157" s="13" t="s">
        <v>786</v>
      </c>
      <c r="B157" s="13" t="s">
        <v>591</v>
      </c>
      <c r="C157" s="1" t="s">
        <v>190</v>
      </c>
      <c r="D157" s="13" t="s">
        <v>154</v>
      </c>
      <c r="E157" s="13">
        <v>1</v>
      </c>
      <c r="F157" s="13">
        <v>0</v>
      </c>
      <c r="G157" s="13">
        <v>0</v>
      </c>
      <c r="H157" s="13">
        <v>0</v>
      </c>
      <c r="I157" s="13">
        <v>4</v>
      </c>
      <c r="J157" s="13">
        <v>2</v>
      </c>
      <c r="K157" s="13">
        <v>0</v>
      </c>
      <c r="L157" s="13">
        <v>0</v>
      </c>
      <c r="M157" s="15">
        <f t="shared" si="8"/>
        <v>0</v>
      </c>
      <c r="N157" s="1"/>
      <c r="O157" s="1"/>
      <c r="P157" s="26">
        <v>7.5333333332999999</v>
      </c>
      <c r="Q157" s="26">
        <v>0</v>
      </c>
      <c r="R157" s="26">
        <v>0</v>
      </c>
      <c r="S157" s="26">
        <v>7.5333333332999999</v>
      </c>
      <c r="T157" s="1"/>
      <c r="U157" s="1"/>
      <c r="V157" s="23" t="str">
        <f t="shared" si="9"/>
        <v xml:space="preserve"> </v>
      </c>
      <c r="W157" s="1"/>
      <c r="X157" s="13">
        <v>1</v>
      </c>
      <c r="Y157" s="13">
        <v>0</v>
      </c>
      <c r="Z157" s="13">
        <v>0</v>
      </c>
      <c r="AA157" s="13">
        <v>1</v>
      </c>
      <c r="AB157" s="13">
        <v>0</v>
      </c>
      <c r="AC157" s="13">
        <v>0</v>
      </c>
      <c r="AD157" s="13">
        <v>0</v>
      </c>
      <c r="AE157" s="13">
        <v>0</v>
      </c>
      <c r="AF157" s="15">
        <f t="shared" si="10"/>
        <v>0</v>
      </c>
      <c r="AG157" s="1"/>
      <c r="AH157" s="1"/>
      <c r="AI157" s="51">
        <v>10.1</v>
      </c>
      <c r="AJ157" s="51">
        <v>0</v>
      </c>
      <c r="AK157" s="51">
        <v>0</v>
      </c>
      <c r="AL157" s="51">
        <v>10.1</v>
      </c>
      <c r="AM157" s="1"/>
      <c r="AN157" s="1"/>
      <c r="AO157" s="23" t="str">
        <f t="shared" si="11"/>
        <v xml:space="preserve"> </v>
      </c>
      <c r="AP157" s="1"/>
    </row>
    <row r="158" spans="1:42" x14ac:dyDescent="0.2">
      <c r="A158" s="13" t="s">
        <v>789</v>
      </c>
      <c r="B158" s="13" t="s">
        <v>356</v>
      </c>
      <c r="C158" s="1" t="s">
        <v>314</v>
      </c>
      <c r="D158" s="13" t="s">
        <v>154</v>
      </c>
      <c r="E158" s="13">
        <v>25</v>
      </c>
      <c r="F158" s="13">
        <v>4</v>
      </c>
      <c r="G158" s="13">
        <v>3</v>
      </c>
      <c r="H158" s="13">
        <v>5</v>
      </c>
      <c r="I158" s="13">
        <v>23</v>
      </c>
      <c r="J158" s="13">
        <v>10</v>
      </c>
      <c r="K158" s="13">
        <v>15</v>
      </c>
      <c r="L158" s="13">
        <v>12</v>
      </c>
      <c r="M158" s="15">
        <f t="shared" si="8"/>
        <v>0.55555555555555558</v>
      </c>
      <c r="N158" s="1"/>
      <c r="O158" s="1"/>
      <c r="P158" s="26">
        <v>9.9833333332999992</v>
      </c>
      <c r="Q158" s="26">
        <v>1.9666666667000001</v>
      </c>
      <c r="R158" s="26">
        <v>0</v>
      </c>
      <c r="S158" s="26">
        <v>11.95</v>
      </c>
      <c r="T158" s="1"/>
      <c r="U158" s="1"/>
      <c r="V158" s="23" t="str">
        <f t="shared" si="9"/>
        <v xml:space="preserve"> </v>
      </c>
      <c r="W158" s="1"/>
      <c r="X158" s="13">
        <v>30</v>
      </c>
      <c r="Y158" s="13">
        <v>8</v>
      </c>
      <c r="Z158" s="13">
        <v>2</v>
      </c>
      <c r="AA158" s="13">
        <v>-2</v>
      </c>
      <c r="AB158" s="13">
        <v>25</v>
      </c>
      <c r="AC158" s="13">
        <v>11</v>
      </c>
      <c r="AD158" s="13">
        <v>3</v>
      </c>
      <c r="AE158" s="13">
        <v>13</v>
      </c>
      <c r="AF158" s="15">
        <f t="shared" si="10"/>
        <v>0.1875</v>
      </c>
      <c r="AG158" s="1"/>
      <c r="AH158" s="1"/>
      <c r="AI158" s="51">
        <v>10.25</v>
      </c>
      <c r="AJ158" s="51">
        <v>1.9666666667000001</v>
      </c>
      <c r="AK158" s="51">
        <v>6.6666666700000002E-2</v>
      </c>
      <c r="AL158" s="51">
        <v>12.3</v>
      </c>
      <c r="AM158" s="1"/>
      <c r="AN158" s="1"/>
      <c r="AO158" s="23" t="str">
        <f t="shared" si="11"/>
        <v xml:space="preserve"> </v>
      </c>
      <c r="AP158" s="1"/>
    </row>
    <row r="159" spans="1:42" x14ac:dyDescent="0.2">
      <c r="A159" s="13" t="s">
        <v>794</v>
      </c>
      <c r="B159" s="13" t="s">
        <v>312</v>
      </c>
      <c r="C159" s="1" t="s">
        <v>292</v>
      </c>
      <c r="D159" s="13" t="s">
        <v>129</v>
      </c>
      <c r="E159" s="13">
        <v>12</v>
      </c>
      <c r="F159" s="13">
        <v>0</v>
      </c>
      <c r="G159" s="13">
        <v>1</v>
      </c>
      <c r="H159" s="13">
        <v>-3</v>
      </c>
      <c r="I159" s="13">
        <v>9</v>
      </c>
      <c r="J159" s="13">
        <v>3</v>
      </c>
      <c r="K159" s="13">
        <v>1</v>
      </c>
      <c r="L159" s="13">
        <v>4</v>
      </c>
      <c r="M159" s="15">
        <f t="shared" si="8"/>
        <v>0.2</v>
      </c>
      <c r="N159" s="1"/>
      <c r="O159" s="1"/>
      <c r="P159" s="26">
        <v>10.766666666700001</v>
      </c>
      <c r="Q159" s="26">
        <v>1.6666666699999999E-2</v>
      </c>
      <c r="R159" s="26">
        <v>2.25</v>
      </c>
      <c r="S159" s="26">
        <v>13.0666666667</v>
      </c>
      <c r="T159" s="1"/>
      <c r="U159" s="1"/>
      <c r="V159" s="23" t="str">
        <f t="shared" si="9"/>
        <v xml:space="preserve"> </v>
      </c>
      <c r="W159" s="1"/>
      <c r="X159" s="13">
        <v>17</v>
      </c>
      <c r="Y159" s="13">
        <v>4</v>
      </c>
      <c r="Z159" s="13">
        <v>5</v>
      </c>
      <c r="AA159" s="13">
        <v>3</v>
      </c>
      <c r="AB159" s="13">
        <v>4</v>
      </c>
      <c r="AC159" s="13">
        <v>2</v>
      </c>
      <c r="AD159" s="13">
        <v>2</v>
      </c>
      <c r="AE159" s="13">
        <v>2</v>
      </c>
      <c r="AF159" s="15">
        <f t="shared" si="10"/>
        <v>0.5</v>
      </c>
      <c r="AG159" s="1"/>
      <c r="AH159" s="1"/>
      <c r="AI159" s="51">
        <v>10.233333333299999</v>
      </c>
      <c r="AJ159" s="51">
        <v>8.3333333300000006E-2</v>
      </c>
      <c r="AK159" s="51">
        <v>1.9333333333</v>
      </c>
      <c r="AL159" s="51">
        <v>12.266666666700001</v>
      </c>
      <c r="AM159" s="1"/>
      <c r="AN159" s="1"/>
      <c r="AO159" s="23" t="str">
        <f t="shared" si="11"/>
        <v xml:space="preserve"> </v>
      </c>
      <c r="AP159" s="1"/>
    </row>
    <row r="160" spans="1:42" x14ac:dyDescent="0.2">
      <c r="A160" s="13" t="s">
        <v>797</v>
      </c>
      <c r="B160" s="13" t="s">
        <v>160</v>
      </c>
      <c r="C160" s="1" t="s">
        <v>584</v>
      </c>
      <c r="D160" s="13" t="s">
        <v>146</v>
      </c>
      <c r="E160" s="13">
        <v>1</v>
      </c>
      <c r="F160" s="13">
        <v>0</v>
      </c>
      <c r="G160" s="13">
        <v>1</v>
      </c>
      <c r="H160" s="13">
        <v>2</v>
      </c>
      <c r="I160" s="13">
        <v>0</v>
      </c>
      <c r="J160" s="13">
        <v>0</v>
      </c>
      <c r="K160" s="13">
        <v>6</v>
      </c>
      <c r="L160" s="13">
        <v>3</v>
      </c>
      <c r="M160" s="15">
        <f t="shared" si="8"/>
        <v>0.66666666666666663</v>
      </c>
      <c r="N160" s="1"/>
      <c r="O160" s="1"/>
      <c r="P160" s="26">
        <v>12.35</v>
      </c>
      <c r="Q160" s="26">
        <v>0.56666666669999999</v>
      </c>
      <c r="R160" s="26">
        <v>0.35</v>
      </c>
      <c r="S160" s="26">
        <v>13.266666666700001</v>
      </c>
      <c r="T160" s="1"/>
      <c r="U160" s="1"/>
      <c r="V160" s="23" t="str">
        <f t="shared" si="9"/>
        <v xml:space="preserve"> </v>
      </c>
      <c r="W160" s="1"/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5">
        <f t="shared" si="10"/>
        <v>0</v>
      </c>
      <c r="AG160" s="1"/>
      <c r="AH160" s="1"/>
      <c r="AI160" s="51">
        <v>0</v>
      </c>
      <c r="AJ160" s="51">
        <v>0</v>
      </c>
      <c r="AK160" s="51">
        <v>0</v>
      </c>
      <c r="AL160" s="51">
        <v>0</v>
      </c>
      <c r="AM160" s="1"/>
      <c r="AN160" s="1"/>
      <c r="AO160" s="23" t="str">
        <f t="shared" si="11"/>
        <v xml:space="preserve"> </v>
      </c>
      <c r="AP160" s="1"/>
    </row>
    <row r="161" spans="1:42" x14ac:dyDescent="0.2">
      <c r="A161" s="13" t="s">
        <v>801</v>
      </c>
      <c r="B161" s="13" t="s">
        <v>388</v>
      </c>
      <c r="C161" s="1" t="s">
        <v>584</v>
      </c>
      <c r="D161" s="13" t="s">
        <v>146</v>
      </c>
      <c r="E161" s="13">
        <v>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3</v>
      </c>
      <c r="L161" s="13">
        <v>2</v>
      </c>
      <c r="M161" s="15">
        <f t="shared" si="8"/>
        <v>0.6</v>
      </c>
      <c r="N161" s="1"/>
      <c r="O161" s="1"/>
      <c r="P161" s="26">
        <v>4.9000000000000004</v>
      </c>
      <c r="Q161" s="26">
        <v>0</v>
      </c>
      <c r="R161" s="26">
        <v>0</v>
      </c>
      <c r="S161" s="26">
        <v>4.9000000000000004</v>
      </c>
      <c r="T161" s="1"/>
      <c r="U161" s="1"/>
      <c r="V161" s="23" t="str">
        <f t="shared" si="9"/>
        <v xml:space="preserve"> </v>
      </c>
      <c r="W161" s="1"/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5">
        <f t="shared" si="10"/>
        <v>0</v>
      </c>
      <c r="AG161" s="1"/>
      <c r="AH161" s="1"/>
      <c r="AI161" s="51">
        <v>0</v>
      </c>
      <c r="AJ161" s="51">
        <v>0</v>
      </c>
      <c r="AK161" s="51">
        <v>0</v>
      </c>
      <c r="AL161" s="51">
        <v>0</v>
      </c>
      <c r="AM161" s="1"/>
      <c r="AN161" s="1"/>
      <c r="AO161" s="23" t="str">
        <f t="shared" si="11"/>
        <v xml:space="preserve"> </v>
      </c>
      <c r="AP161" s="1"/>
    </row>
    <row r="162" spans="1:42" x14ac:dyDescent="0.2">
      <c r="A162" s="13" t="s">
        <v>804</v>
      </c>
      <c r="B162" s="13" t="s">
        <v>803</v>
      </c>
      <c r="C162" s="1" t="s">
        <v>409</v>
      </c>
      <c r="D162" s="13" t="s">
        <v>173</v>
      </c>
      <c r="E162" s="13">
        <v>7</v>
      </c>
      <c r="F162" s="13">
        <v>0</v>
      </c>
      <c r="G162" s="13">
        <v>0</v>
      </c>
      <c r="H162" s="13">
        <v>-4</v>
      </c>
      <c r="I162" s="13">
        <v>0</v>
      </c>
      <c r="J162" s="13">
        <v>0</v>
      </c>
      <c r="K162" s="1"/>
      <c r="L162" s="1"/>
      <c r="M162" s="15">
        <f t="shared" si="8"/>
        <v>0</v>
      </c>
      <c r="N162" s="1"/>
      <c r="O162" s="1"/>
      <c r="P162" s="26">
        <v>15.2166666667</v>
      </c>
      <c r="Q162" s="26">
        <v>0.31666666669999999</v>
      </c>
      <c r="R162" s="26">
        <v>0.1333333333</v>
      </c>
      <c r="S162" s="26">
        <v>15.6833333333</v>
      </c>
      <c r="T162" s="1"/>
      <c r="U162" s="1"/>
      <c r="V162" s="23" t="str">
        <f t="shared" si="9"/>
        <v xml:space="preserve"> </v>
      </c>
      <c r="W162" s="1"/>
      <c r="X162" s="13">
        <v>3</v>
      </c>
      <c r="Y162" s="13">
        <v>1</v>
      </c>
      <c r="Z162" s="13">
        <v>0</v>
      </c>
      <c r="AA162" s="13">
        <v>-3</v>
      </c>
      <c r="AB162" s="13">
        <v>0</v>
      </c>
      <c r="AC162" s="13">
        <v>0</v>
      </c>
      <c r="AD162" s="1"/>
      <c r="AE162" s="1"/>
      <c r="AF162" s="15">
        <f t="shared" si="10"/>
        <v>0</v>
      </c>
      <c r="AG162" s="1"/>
      <c r="AH162" s="1"/>
      <c r="AI162" s="51">
        <v>14.516666666700001</v>
      </c>
      <c r="AJ162" s="51">
        <v>0.38333333330000002</v>
      </c>
      <c r="AK162" s="51">
        <v>0.7</v>
      </c>
      <c r="AL162" s="51">
        <v>15.6166666667</v>
      </c>
      <c r="AM162" s="1"/>
      <c r="AN162" s="1"/>
      <c r="AO162" s="23" t="str">
        <f t="shared" si="11"/>
        <v xml:space="preserve"> </v>
      </c>
      <c r="AP162" s="1"/>
    </row>
    <row r="163" spans="1:42" x14ac:dyDescent="0.2">
      <c r="A163" s="13" t="s">
        <v>806</v>
      </c>
      <c r="B163" s="13" t="s">
        <v>423</v>
      </c>
      <c r="C163" s="1" t="s">
        <v>167</v>
      </c>
      <c r="D163" s="13" t="s">
        <v>146</v>
      </c>
      <c r="E163" s="13">
        <v>6</v>
      </c>
      <c r="F163" s="13">
        <v>0</v>
      </c>
      <c r="G163" s="13">
        <v>0</v>
      </c>
      <c r="H163" s="13">
        <v>1</v>
      </c>
      <c r="I163" s="13">
        <v>2</v>
      </c>
      <c r="J163" s="13">
        <v>1</v>
      </c>
      <c r="K163" s="13">
        <v>12</v>
      </c>
      <c r="L163" s="13">
        <v>21</v>
      </c>
      <c r="M163" s="15">
        <f t="shared" si="8"/>
        <v>0.36363636363636365</v>
      </c>
      <c r="N163" s="1"/>
      <c r="O163" s="1"/>
      <c r="P163" s="26">
        <v>8.3333333333000006</v>
      </c>
      <c r="Q163" s="26">
        <v>0</v>
      </c>
      <c r="R163" s="26">
        <v>0</v>
      </c>
      <c r="S163" s="26">
        <v>8.3333333333000006</v>
      </c>
      <c r="T163" s="13">
        <v>0</v>
      </c>
      <c r="U163" s="13">
        <v>0</v>
      </c>
      <c r="V163" s="23" t="str">
        <f t="shared" si="9"/>
        <v xml:space="preserve"> </v>
      </c>
      <c r="W163" s="13">
        <v>0</v>
      </c>
      <c r="X163" s="13">
        <v>5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11</v>
      </c>
      <c r="AE163" s="13">
        <v>8</v>
      </c>
      <c r="AF163" s="15">
        <f t="shared" si="10"/>
        <v>0.57894736842105265</v>
      </c>
      <c r="AG163" s="1"/>
      <c r="AH163" s="1"/>
      <c r="AI163" s="51">
        <v>9</v>
      </c>
      <c r="AJ163" s="51">
        <v>0.38333333330000002</v>
      </c>
      <c r="AK163" s="51">
        <v>0</v>
      </c>
      <c r="AL163" s="51">
        <v>9.3833333332999995</v>
      </c>
      <c r="AM163" s="13">
        <v>1</v>
      </c>
      <c r="AN163" s="13">
        <v>1</v>
      </c>
      <c r="AO163" s="23">
        <f t="shared" si="11"/>
        <v>1</v>
      </c>
      <c r="AP163" s="13">
        <v>0</v>
      </c>
    </row>
    <row r="164" spans="1:42" x14ac:dyDescent="0.2">
      <c r="A164" s="13" t="s">
        <v>810</v>
      </c>
      <c r="B164" s="13" t="s">
        <v>809</v>
      </c>
      <c r="C164" s="1" t="s">
        <v>554</v>
      </c>
      <c r="D164" s="13" t="s">
        <v>146</v>
      </c>
      <c r="E164" s="13">
        <v>41</v>
      </c>
      <c r="F164" s="13">
        <v>16</v>
      </c>
      <c r="G164" s="13">
        <v>16</v>
      </c>
      <c r="H164" s="13">
        <v>3</v>
      </c>
      <c r="I164" s="13">
        <v>6</v>
      </c>
      <c r="J164" s="13">
        <v>3</v>
      </c>
      <c r="K164" s="13">
        <v>268</v>
      </c>
      <c r="L164" s="13">
        <v>253</v>
      </c>
      <c r="M164" s="15">
        <f t="shared" si="8"/>
        <v>0.51439539347408825</v>
      </c>
      <c r="N164" s="13">
        <v>18</v>
      </c>
      <c r="O164" s="13">
        <v>10</v>
      </c>
      <c r="P164" s="26">
        <v>14.5666666667</v>
      </c>
      <c r="Q164" s="26">
        <v>3.1333333333</v>
      </c>
      <c r="R164" s="26">
        <v>1.4666666667000001</v>
      </c>
      <c r="S164" s="26">
        <v>19.183333333299998</v>
      </c>
      <c r="T164" s="13">
        <v>4</v>
      </c>
      <c r="U164" s="13">
        <v>1</v>
      </c>
      <c r="V164" s="23">
        <f t="shared" si="9"/>
        <v>0.25</v>
      </c>
      <c r="W164" s="13">
        <v>0</v>
      </c>
      <c r="X164" s="13">
        <v>41</v>
      </c>
      <c r="Y164" s="13">
        <v>11</v>
      </c>
      <c r="Z164" s="13">
        <v>24</v>
      </c>
      <c r="AA164" s="13">
        <v>-9</v>
      </c>
      <c r="AB164" s="13">
        <v>6</v>
      </c>
      <c r="AC164" s="13">
        <v>3</v>
      </c>
      <c r="AD164" s="13">
        <v>209</v>
      </c>
      <c r="AE164" s="13">
        <v>260</v>
      </c>
      <c r="AF164" s="15">
        <f t="shared" si="10"/>
        <v>0.44562899786780386</v>
      </c>
      <c r="AG164" s="13">
        <v>11</v>
      </c>
      <c r="AH164" s="13">
        <v>6</v>
      </c>
      <c r="AI164" s="51">
        <v>14.2</v>
      </c>
      <c r="AJ164" s="51">
        <v>3.2833333332999999</v>
      </c>
      <c r="AK164" s="51">
        <v>1.45</v>
      </c>
      <c r="AL164" s="51">
        <v>18.95</v>
      </c>
      <c r="AM164" s="13">
        <v>4</v>
      </c>
      <c r="AN164" s="13">
        <v>2</v>
      </c>
      <c r="AO164" s="23">
        <f t="shared" si="11"/>
        <v>0.5</v>
      </c>
      <c r="AP164" s="13">
        <v>0</v>
      </c>
    </row>
    <row r="165" spans="1:42" x14ac:dyDescent="0.2">
      <c r="A165" s="13" t="s">
        <v>814</v>
      </c>
      <c r="B165" s="13" t="s">
        <v>382</v>
      </c>
      <c r="C165" s="1" t="s">
        <v>167</v>
      </c>
      <c r="D165" s="13" t="s">
        <v>146</v>
      </c>
      <c r="E165" s="13">
        <v>41</v>
      </c>
      <c r="F165" s="13">
        <v>7</v>
      </c>
      <c r="G165" s="13">
        <v>10</v>
      </c>
      <c r="H165" s="13">
        <v>9</v>
      </c>
      <c r="I165" s="13">
        <v>8</v>
      </c>
      <c r="J165" s="13">
        <v>4</v>
      </c>
      <c r="K165" s="13">
        <v>318</v>
      </c>
      <c r="L165" s="13">
        <v>340</v>
      </c>
      <c r="M165" s="15">
        <f t="shared" si="8"/>
        <v>0.48328267477203646</v>
      </c>
      <c r="N165" s="13">
        <v>16</v>
      </c>
      <c r="O165" s="13">
        <v>8</v>
      </c>
      <c r="P165" s="26">
        <v>14.8666666667</v>
      </c>
      <c r="Q165" s="26">
        <v>1.4666666667000001</v>
      </c>
      <c r="R165" s="26">
        <v>2.15</v>
      </c>
      <c r="S165" s="26">
        <v>18.483333333299999</v>
      </c>
      <c r="T165" s="13">
        <v>7</v>
      </c>
      <c r="U165" s="13">
        <v>0</v>
      </c>
      <c r="V165" s="23">
        <f t="shared" si="9"/>
        <v>0</v>
      </c>
      <c r="W165" s="13">
        <v>0</v>
      </c>
      <c r="X165" s="13">
        <v>41</v>
      </c>
      <c r="Y165" s="13">
        <v>8</v>
      </c>
      <c r="Z165" s="13">
        <v>12</v>
      </c>
      <c r="AA165" s="13">
        <v>-5</v>
      </c>
      <c r="AB165" s="13">
        <v>20</v>
      </c>
      <c r="AC165" s="13">
        <v>7</v>
      </c>
      <c r="AD165" s="13">
        <v>325</v>
      </c>
      <c r="AE165" s="13">
        <v>347</v>
      </c>
      <c r="AF165" s="15">
        <f t="shared" si="10"/>
        <v>0.48363095238095238</v>
      </c>
      <c r="AG165" s="13">
        <v>4</v>
      </c>
      <c r="AH165" s="13">
        <v>3</v>
      </c>
      <c r="AI165" s="51">
        <v>14.1166666667</v>
      </c>
      <c r="AJ165" s="51">
        <v>1.6666666667000001</v>
      </c>
      <c r="AK165" s="51">
        <v>2.4833333333000001</v>
      </c>
      <c r="AL165" s="51">
        <v>18.266666666700001</v>
      </c>
      <c r="AM165" s="13">
        <v>1</v>
      </c>
      <c r="AN165" s="13">
        <v>1</v>
      </c>
      <c r="AO165" s="23">
        <f t="shared" si="11"/>
        <v>1</v>
      </c>
      <c r="AP165" s="13">
        <v>0</v>
      </c>
    </row>
    <row r="166" spans="1:42" x14ac:dyDescent="0.2">
      <c r="A166" s="13" t="s">
        <v>816</v>
      </c>
      <c r="B166" s="13" t="s">
        <v>458</v>
      </c>
      <c r="C166" s="1" t="s">
        <v>482</v>
      </c>
      <c r="D166" s="13" t="s">
        <v>173</v>
      </c>
      <c r="E166" s="13">
        <v>26</v>
      </c>
      <c r="F166" s="13">
        <v>2</v>
      </c>
      <c r="G166" s="13">
        <v>2</v>
      </c>
      <c r="H166" s="13">
        <v>0</v>
      </c>
      <c r="I166" s="13">
        <v>31</v>
      </c>
      <c r="J166" s="13">
        <v>11</v>
      </c>
      <c r="K166" s="1"/>
      <c r="L166" s="1"/>
      <c r="M166" s="15">
        <f t="shared" si="8"/>
        <v>0</v>
      </c>
      <c r="N166" s="1"/>
      <c r="O166" s="1"/>
      <c r="P166" s="26">
        <v>15.416666666699999</v>
      </c>
      <c r="Q166" s="26">
        <v>8.3333333300000006E-2</v>
      </c>
      <c r="R166" s="26">
        <v>2.0833333333000001</v>
      </c>
      <c r="S166" s="26">
        <v>17.600000000000001</v>
      </c>
      <c r="T166" s="1"/>
      <c r="U166" s="1"/>
      <c r="V166" s="23" t="str">
        <f t="shared" si="9"/>
        <v xml:space="preserve"> </v>
      </c>
      <c r="W166" s="1"/>
      <c r="X166" s="13">
        <v>28</v>
      </c>
      <c r="Y166" s="13">
        <v>1</v>
      </c>
      <c r="Z166" s="13">
        <v>4</v>
      </c>
      <c r="AA166" s="13">
        <v>-11</v>
      </c>
      <c r="AB166" s="13">
        <v>14</v>
      </c>
      <c r="AC166" s="13">
        <v>7</v>
      </c>
      <c r="AD166" s="1"/>
      <c r="AE166" s="1"/>
      <c r="AF166" s="15">
        <f t="shared" si="10"/>
        <v>0</v>
      </c>
      <c r="AG166" s="1"/>
      <c r="AH166" s="1"/>
      <c r="AI166" s="51">
        <v>16.350000000000001</v>
      </c>
      <c r="AJ166" s="51">
        <v>0.1166666667</v>
      </c>
      <c r="AK166" s="51">
        <v>2.1666666666999999</v>
      </c>
      <c r="AL166" s="51">
        <v>18.649999999999999</v>
      </c>
      <c r="AM166" s="1"/>
      <c r="AN166" s="1"/>
      <c r="AO166" s="23" t="str">
        <f t="shared" si="11"/>
        <v xml:space="preserve"> </v>
      </c>
      <c r="AP166" s="1"/>
    </row>
    <row r="167" spans="1:42" x14ac:dyDescent="0.2">
      <c r="A167" s="13" t="s">
        <v>821</v>
      </c>
      <c r="B167" s="13" t="s">
        <v>820</v>
      </c>
      <c r="C167" s="1" t="s">
        <v>292</v>
      </c>
      <c r="D167" s="13" t="s">
        <v>146</v>
      </c>
      <c r="E167" s="13">
        <v>41</v>
      </c>
      <c r="F167" s="13">
        <v>5</v>
      </c>
      <c r="G167" s="13">
        <v>17</v>
      </c>
      <c r="H167" s="13">
        <v>5</v>
      </c>
      <c r="I167" s="13">
        <v>12</v>
      </c>
      <c r="J167" s="13">
        <v>6</v>
      </c>
      <c r="K167" s="13">
        <v>185</v>
      </c>
      <c r="L167" s="13">
        <v>182</v>
      </c>
      <c r="M167" s="15">
        <f t="shared" si="8"/>
        <v>0.50408719346049047</v>
      </c>
      <c r="N167" s="13">
        <v>1</v>
      </c>
      <c r="O167" s="13">
        <v>1</v>
      </c>
      <c r="P167" s="26">
        <v>13</v>
      </c>
      <c r="Q167" s="26">
        <v>1.2666666666999999</v>
      </c>
      <c r="R167" s="26">
        <v>6.6666666700000002E-2</v>
      </c>
      <c r="S167" s="26">
        <v>14.3666666667</v>
      </c>
      <c r="T167" s="13">
        <v>2</v>
      </c>
      <c r="U167" s="13">
        <v>1</v>
      </c>
      <c r="V167" s="23">
        <f t="shared" si="9"/>
        <v>0.5</v>
      </c>
      <c r="W167" s="13">
        <v>1</v>
      </c>
      <c r="X167" s="13">
        <v>41</v>
      </c>
      <c r="Y167" s="13">
        <v>6</v>
      </c>
      <c r="Z167" s="13">
        <v>7</v>
      </c>
      <c r="AA167" s="13">
        <v>8</v>
      </c>
      <c r="AB167" s="13">
        <v>27</v>
      </c>
      <c r="AC167" s="13">
        <v>11</v>
      </c>
      <c r="AD167" s="13">
        <v>149</v>
      </c>
      <c r="AE167" s="13">
        <v>202</v>
      </c>
      <c r="AF167" s="15">
        <f t="shared" si="10"/>
        <v>0.42450142450142453</v>
      </c>
      <c r="AG167" s="13">
        <v>1</v>
      </c>
      <c r="AH167" s="13">
        <v>1</v>
      </c>
      <c r="AI167" s="51">
        <v>13.4333333333</v>
      </c>
      <c r="AJ167" s="51">
        <v>1.2666666666999999</v>
      </c>
      <c r="AK167" s="51">
        <v>1.6666666699999999E-2</v>
      </c>
      <c r="AL167" s="51">
        <v>14.733333333299999</v>
      </c>
      <c r="AM167" s="13">
        <v>0</v>
      </c>
      <c r="AN167" s="13">
        <v>0</v>
      </c>
      <c r="AO167" s="23" t="str">
        <f t="shared" si="11"/>
        <v xml:space="preserve"> </v>
      </c>
      <c r="AP167" s="13">
        <v>0</v>
      </c>
    </row>
    <row r="168" spans="1:42" x14ac:dyDescent="0.2">
      <c r="A168" s="13" t="s">
        <v>824</v>
      </c>
      <c r="B168" s="13" t="s">
        <v>144</v>
      </c>
      <c r="C168" s="1" t="s">
        <v>145</v>
      </c>
      <c r="D168" s="13" t="s">
        <v>154</v>
      </c>
      <c r="E168" s="13">
        <v>9</v>
      </c>
      <c r="F168" s="13">
        <v>0</v>
      </c>
      <c r="G168" s="13">
        <v>1</v>
      </c>
      <c r="H168" s="13">
        <v>-2</v>
      </c>
      <c r="I168" s="13">
        <v>0</v>
      </c>
      <c r="J168" s="13">
        <v>0</v>
      </c>
      <c r="K168" s="13">
        <v>13</v>
      </c>
      <c r="L168" s="13">
        <v>16</v>
      </c>
      <c r="M168" s="15">
        <f t="shared" si="8"/>
        <v>0.44827586206896552</v>
      </c>
      <c r="N168" s="1"/>
      <c r="O168" s="1"/>
      <c r="P168" s="26">
        <v>9.4</v>
      </c>
      <c r="Q168" s="26">
        <v>0.1166666667</v>
      </c>
      <c r="R168" s="26">
        <v>0.51666666670000005</v>
      </c>
      <c r="S168" s="26">
        <v>10.050000000000001</v>
      </c>
      <c r="T168" s="1"/>
      <c r="U168" s="1"/>
      <c r="V168" s="23" t="str">
        <f t="shared" si="9"/>
        <v xml:space="preserve"> </v>
      </c>
      <c r="W168" s="1"/>
      <c r="X168" s="13">
        <v>8</v>
      </c>
      <c r="Y168" s="13">
        <v>0</v>
      </c>
      <c r="Z168" s="13">
        <v>0</v>
      </c>
      <c r="AA168" s="13">
        <v>-6</v>
      </c>
      <c r="AB168" s="13">
        <v>2</v>
      </c>
      <c r="AC168" s="13">
        <v>1</v>
      </c>
      <c r="AD168" s="13">
        <v>7</v>
      </c>
      <c r="AE168" s="13">
        <v>22</v>
      </c>
      <c r="AF168" s="15">
        <f t="shared" si="10"/>
        <v>0.2413793103448276</v>
      </c>
      <c r="AG168" s="1"/>
      <c r="AH168" s="1"/>
      <c r="AI168" s="51">
        <v>9.1833333333000002</v>
      </c>
      <c r="AJ168" s="51">
        <v>1.6666666699999999E-2</v>
      </c>
      <c r="AK168" s="51">
        <v>0.60000000000000009</v>
      </c>
      <c r="AL168" s="51">
        <v>9.8166666666999998</v>
      </c>
      <c r="AM168" s="1"/>
      <c r="AN168" s="1"/>
      <c r="AO168" s="23" t="str">
        <f t="shared" si="11"/>
        <v xml:space="preserve"> </v>
      </c>
      <c r="AP168" s="1"/>
    </row>
    <row r="169" spans="1:42" x14ac:dyDescent="0.2">
      <c r="A169" s="13" t="s">
        <v>151</v>
      </c>
      <c r="B169" s="13" t="s">
        <v>519</v>
      </c>
      <c r="C169" s="1" t="s">
        <v>145</v>
      </c>
      <c r="D169" s="13" t="s">
        <v>146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5">
        <f t="shared" si="8"/>
        <v>0</v>
      </c>
      <c r="N169" s="1"/>
      <c r="O169" s="1"/>
      <c r="P169" s="26">
        <v>0</v>
      </c>
      <c r="Q169" s="26">
        <v>0</v>
      </c>
      <c r="R169" s="26">
        <v>0</v>
      </c>
      <c r="S169" s="26">
        <v>0</v>
      </c>
      <c r="T169" s="1"/>
      <c r="U169" s="1"/>
      <c r="V169" s="23" t="str">
        <f t="shared" si="9"/>
        <v xml:space="preserve"> </v>
      </c>
      <c r="W169" s="1"/>
      <c r="X169" s="13">
        <v>2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5">
        <f t="shared" si="10"/>
        <v>0</v>
      </c>
      <c r="AG169" s="1"/>
      <c r="AH169" s="1"/>
      <c r="AI169" s="51">
        <v>7.2666666666999999</v>
      </c>
      <c r="AJ169" s="51">
        <v>0</v>
      </c>
      <c r="AK169" s="51">
        <v>0</v>
      </c>
      <c r="AL169" s="51">
        <v>7.2666666666999999</v>
      </c>
      <c r="AM169" s="1"/>
      <c r="AN169" s="1"/>
      <c r="AO169" s="23" t="str">
        <f t="shared" si="11"/>
        <v xml:space="preserve"> </v>
      </c>
      <c r="AP169" s="1"/>
    </row>
    <row r="170" spans="1:42" x14ac:dyDescent="0.2">
      <c r="A170" s="13" t="s">
        <v>830</v>
      </c>
      <c r="B170" s="13" t="s">
        <v>829</v>
      </c>
      <c r="C170" s="1" t="s">
        <v>446</v>
      </c>
      <c r="D170" s="13" t="s">
        <v>154</v>
      </c>
      <c r="E170" s="13">
        <v>27</v>
      </c>
      <c r="F170" s="13">
        <v>1</v>
      </c>
      <c r="G170" s="13">
        <v>0</v>
      </c>
      <c r="H170" s="13">
        <v>0</v>
      </c>
      <c r="I170" s="13">
        <v>34</v>
      </c>
      <c r="J170" s="13">
        <v>11</v>
      </c>
      <c r="K170" s="13">
        <v>1</v>
      </c>
      <c r="L170" s="13">
        <v>0</v>
      </c>
      <c r="M170" s="15">
        <f t="shared" si="8"/>
        <v>1</v>
      </c>
      <c r="N170" s="1"/>
      <c r="O170" s="1"/>
      <c r="P170" s="26">
        <v>7.45</v>
      </c>
      <c r="Q170" s="26">
        <v>1.6666666699999999E-2</v>
      </c>
      <c r="R170" s="26">
        <v>1.6666666699999999E-2</v>
      </c>
      <c r="S170" s="26">
        <v>7.5</v>
      </c>
      <c r="T170" s="1"/>
      <c r="U170" s="1"/>
      <c r="V170" s="23" t="str">
        <f t="shared" si="9"/>
        <v xml:space="preserve"> </v>
      </c>
      <c r="W170" s="1"/>
      <c r="X170" s="13">
        <v>31</v>
      </c>
      <c r="Y170" s="13">
        <v>2</v>
      </c>
      <c r="Z170" s="13">
        <v>3</v>
      </c>
      <c r="AA170" s="13">
        <v>-6</v>
      </c>
      <c r="AB170" s="13">
        <v>45</v>
      </c>
      <c r="AC170" s="13">
        <v>15</v>
      </c>
      <c r="AD170" s="13">
        <v>0</v>
      </c>
      <c r="AE170" s="13">
        <v>0</v>
      </c>
      <c r="AF170" s="15">
        <f t="shared" si="10"/>
        <v>0</v>
      </c>
      <c r="AG170" s="1"/>
      <c r="AH170" s="1"/>
      <c r="AI170" s="51">
        <v>8.5666666666999998</v>
      </c>
      <c r="AJ170" s="51">
        <v>1.6666666699999999E-2</v>
      </c>
      <c r="AK170" s="51">
        <v>0</v>
      </c>
      <c r="AL170" s="51">
        <v>8.5833333333000006</v>
      </c>
      <c r="AM170" s="1"/>
      <c r="AN170" s="1"/>
      <c r="AO170" s="23" t="str">
        <f t="shared" si="11"/>
        <v xml:space="preserve"> </v>
      </c>
      <c r="AP170" s="1"/>
    </row>
    <row r="171" spans="1:42" x14ac:dyDescent="0.2">
      <c r="A171" s="13" t="s">
        <v>834</v>
      </c>
      <c r="B171" s="13" t="s">
        <v>833</v>
      </c>
      <c r="C171" s="1" t="s">
        <v>153</v>
      </c>
      <c r="D171" s="13" t="s">
        <v>146</v>
      </c>
      <c r="E171" s="13">
        <v>37</v>
      </c>
      <c r="F171" s="13">
        <v>10</v>
      </c>
      <c r="G171" s="13">
        <v>31</v>
      </c>
      <c r="H171" s="13">
        <v>4</v>
      </c>
      <c r="I171" s="13">
        <v>29</v>
      </c>
      <c r="J171" s="13">
        <v>9</v>
      </c>
      <c r="K171" s="13">
        <v>398</v>
      </c>
      <c r="L171" s="13">
        <v>378</v>
      </c>
      <c r="M171" s="15">
        <f t="shared" si="8"/>
        <v>0.51288659793814428</v>
      </c>
      <c r="N171" s="13">
        <v>17</v>
      </c>
      <c r="O171" s="13">
        <v>8</v>
      </c>
      <c r="P171" s="26">
        <v>16.016666666700001</v>
      </c>
      <c r="Q171" s="26">
        <v>3.6833333333000002</v>
      </c>
      <c r="R171" s="26">
        <v>0.36666666670000003</v>
      </c>
      <c r="S171" s="26">
        <v>20.100000000000001</v>
      </c>
      <c r="T171" s="13">
        <v>4</v>
      </c>
      <c r="U171" s="13">
        <v>3</v>
      </c>
      <c r="V171" s="23">
        <f t="shared" si="9"/>
        <v>0.75</v>
      </c>
      <c r="W171" s="13">
        <v>0</v>
      </c>
      <c r="X171" s="13">
        <v>40</v>
      </c>
      <c r="Y171" s="13">
        <v>18</v>
      </c>
      <c r="Z171" s="13">
        <v>25</v>
      </c>
      <c r="AA171" s="13">
        <v>1</v>
      </c>
      <c r="AB171" s="13">
        <v>18</v>
      </c>
      <c r="AC171" s="13">
        <v>9</v>
      </c>
      <c r="AD171" s="13">
        <v>399</v>
      </c>
      <c r="AE171" s="13">
        <v>422</v>
      </c>
      <c r="AF171" s="15">
        <f t="shared" si="10"/>
        <v>0.48599269183922045</v>
      </c>
      <c r="AG171" s="13">
        <v>21</v>
      </c>
      <c r="AH171" s="13">
        <v>9</v>
      </c>
      <c r="AI171" s="51">
        <v>15.95</v>
      </c>
      <c r="AJ171" s="51">
        <v>3.5333333332999999</v>
      </c>
      <c r="AK171" s="51">
        <v>0.35</v>
      </c>
      <c r="AL171" s="51">
        <v>19.833333333300001</v>
      </c>
      <c r="AM171" s="13">
        <v>5</v>
      </c>
      <c r="AN171" s="13">
        <v>2</v>
      </c>
      <c r="AO171" s="23">
        <f t="shared" si="11"/>
        <v>0.4</v>
      </c>
      <c r="AP171" s="13">
        <v>1</v>
      </c>
    </row>
    <row r="172" spans="1:42" x14ac:dyDescent="0.2">
      <c r="A172" s="13" t="s">
        <v>837</v>
      </c>
      <c r="B172" s="13" t="s">
        <v>312</v>
      </c>
      <c r="C172" s="1" t="s">
        <v>243</v>
      </c>
      <c r="D172" s="13" t="s">
        <v>146</v>
      </c>
      <c r="E172" s="13">
        <v>28</v>
      </c>
      <c r="F172" s="13">
        <v>4</v>
      </c>
      <c r="G172" s="13">
        <v>10</v>
      </c>
      <c r="H172" s="13">
        <v>8</v>
      </c>
      <c r="I172" s="13">
        <v>10</v>
      </c>
      <c r="J172" s="13">
        <v>5</v>
      </c>
      <c r="K172" s="13">
        <v>83</v>
      </c>
      <c r="L172" s="13">
        <v>43</v>
      </c>
      <c r="M172" s="15">
        <f t="shared" si="8"/>
        <v>0.65873015873015872</v>
      </c>
      <c r="N172" s="13">
        <v>1</v>
      </c>
      <c r="O172" s="13">
        <v>1</v>
      </c>
      <c r="P172" s="26">
        <v>11.416666666699999</v>
      </c>
      <c r="Q172" s="26">
        <v>0.2666666667</v>
      </c>
      <c r="R172" s="26">
        <v>0.66666666670000008</v>
      </c>
      <c r="S172" s="26">
        <v>12.3666666667</v>
      </c>
      <c r="T172" s="13">
        <v>0</v>
      </c>
      <c r="U172" s="13">
        <v>0</v>
      </c>
      <c r="V172" s="23" t="str">
        <f t="shared" si="9"/>
        <v xml:space="preserve"> </v>
      </c>
      <c r="W172" s="13">
        <v>0</v>
      </c>
      <c r="X172" s="13">
        <v>34</v>
      </c>
      <c r="Y172" s="13">
        <v>3</v>
      </c>
      <c r="Z172" s="13">
        <v>8</v>
      </c>
      <c r="AA172" s="13">
        <v>0</v>
      </c>
      <c r="AB172" s="13">
        <v>6</v>
      </c>
      <c r="AC172" s="13">
        <v>3</v>
      </c>
      <c r="AD172" s="13">
        <v>72</v>
      </c>
      <c r="AE172" s="13">
        <v>89</v>
      </c>
      <c r="AF172" s="15">
        <f t="shared" si="10"/>
        <v>0.44720496894409939</v>
      </c>
      <c r="AG172" s="13">
        <v>1</v>
      </c>
      <c r="AH172" s="13">
        <v>0</v>
      </c>
      <c r="AI172" s="51">
        <v>11.9333333333</v>
      </c>
      <c r="AJ172" s="51">
        <v>0.66666666670000008</v>
      </c>
      <c r="AK172" s="51">
        <v>0.91666666670000008</v>
      </c>
      <c r="AL172" s="51">
        <v>13.5333333333</v>
      </c>
      <c r="AM172" s="13">
        <v>4</v>
      </c>
      <c r="AN172" s="13">
        <v>1</v>
      </c>
      <c r="AO172" s="23">
        <f t="shared" si="11"/>
        <v>0.25</v>
      </c>
      <c r="AP172" s="13">
        <v>0</v>
      </c>
    </row>
    <row r="173" spans="1:42" x14ac:dyDescent="0.2">
      <c r="A173" s="13" t="s">
        <v>839</v>
      </c>
      <c r="B173" s="13" t="s">
        <v>320</v>
      </c>
      <c r="C173" s="1" t="s">
        <v>322</v>
      </c>
      <c r="D173" s="13" t="s">
        <v>173</v>
      </c>
      <c r="E173" s="13">
        <v>5</v>
      </c>
      <c r="F173" s="13">
        <v>0</v>
      </c>
      <c r="G173" s="13">
        <v>0</v>
      </c>
      <c r="H173" s="13">
        <v>-1</v>
      </c>
      <c r="I173" s="13">
        <v>0</v>
      </c>
      <c r="J173" s="13">
        <v>0</v>
      </c>
      <c r="K173" s="1"/>
      <c r="L173" s="1"/>
      <c r="M173" s="15">
        <f t="shared" si="8"/>
        <v>0</v>
      </c>
      <c r="N173" s="1"/>
      <c r="O173" s="1"/>
      <c r="P173" s="26">
        <v>11.2833333333</v>
      </c>
      <c r="Q173" s="26">
        <v>0.1333333333</v>
      </c>
      <c r="R173" s="26">
        <v>0</v>
      </c>
      <c r="S173" s="26">
        <v>11.416666666699999</v>
      </c>
      <c r="T173" s="1"/>
      <c r="U173" s="1"/>
      <c r="V173" s="23" t="str">
        <f t="shared" si="9"/>
        <v xml:space="preserve"> </v>
      </c>
      <c r="W173" s="1"/>
      <c r="X173" s="13">
        <v>2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"/>
      <c r="AE173" s="1"/>
      <c r="AF173" s="15">
        <f t="shared" si="10"/>
        <v>0</v>
      </c>
      <c r="AG173" s="1"/>
      <c r="AH173" s="1"/>
      <c r="AI173" s="51">
        <v>15.2</v>
      </c>
      <c r="AJ173" s="51">
        <v>0.5</v>
      </c>
      <c r="AK173" s="51">
        <v>2.25</v>
      </c>
      <c r="AL173" s="51">
        <v>17.9666666667</v>
      </c>
      <c r="AM173" s="1"/>
      <c r="AN173" s="1"/>
      <c r="AO173" s="23" t="str">
        <f t="shared" si="11"/>
        <v xml:space="preserve"> </v>
      </c>
      <c r="AP173" s="1"/>
    </row>
    <row r="174" spans="1:42" x14ac:dyDescent="0.2">
      <c r="A174" s="13" t="s">
        <v>842</v>
      </c>
      <c r="B174" s="13" t="s">
        <v>151</v>
      </c>
      <c r="C174" s="1" t="s">
        <v>446</v>
      </c>
      <c r="D174" s="13" t="s">
        <v>844</v>
      </c>
      <c r="E174" s="13">
        <v>29</v>
      </c>
      <c r="F174" s="13">
        <v>1</v>
      </c>
      <c r="G174" s="13">
        <v>0</v>
      </c>
      <c r="H174" s="13">
        <v>-4</v>
      </c>
      <c r="I174" s="13">
        <v>0</v>
      </c>
      <c r="J174" s="13">
        <v>0</v>
      </c>
      <c r="K174" s="13">
        <v>56</v>
      </c>
      <c r="L174" s="13">
        <v>49</v>
      </c>
      <c r="M174" s="15">
        <f t="shared" si="8"/>
        <v>0.53333333333333333</v>
      </c>
      <c r="N174" s="1"/>
      <c r="O174" s="1"/>
      <c r="P174" s="26">
        <v>9.9499999999999993</v>
      </c>
      <c r="Q174" s="26">
        <v>3.3333333300000004E-2</v>
      </c>
      <c r="R174" s="26">
        <v>1.0333333333000001</v>
      </c>
      <c r="S174" s="26">
        <v>11.0333333333</v>
      </c>
      <c r="T174" s="1"/>
      <c r="U174" s="1"/>
      <c r="V174" s="23" t="str">
        <f t="shared" si="9"/>
        <v xml:space="preserve"> </v>
      </c>
      <c r="W174" s="1"/>
      <c r="X174" s="13">
        <v>22</v>
      </c>
      <c r="Y174" s="13">
        <v>2</v>
      </c>
      <c r="Z174" s="13">
        <v>4</v>
      </c>
      <c r="AA174" s="13">
        <v>-3</v>
      </c>
      <c r="AB174" s="13">
        <v>4</v>
      </c>
      <c r="AC174" s="13">
        <v>2</v>
      </c>
      <c r="AD174" s="13">
        <v>13</v>
      </c>
      <c r="AE174" s="13">
        <v>18</v>
      </c>
      <c r="AF174" s="15">
        <f t="shared" si="10"/>
        <v>0.41935483870967744</v>
      </c>
      <c r="AG174" s="1"/>
      <c r="AH174" s="1"/>
      <c r="AI174" s="51">
        <v>8.8000000000000007</v>
      </c>
      <c r="AJ174" s="51">
        <v>8.3333333300000006E-2</v>
      </c>
      <c r="AK174" s="51">
        <v>0.81666666669999999</v>
      </c>
      <c r="AL174" s="51">
        <v>9.7166666667000001</v>
      </c>
      <c r="AM174" s="1"/>
      <c r="AN174" s="1"/>
      <c r="AO174" s="23" t="str">
        <f t="shared" si="11"/>
        <v xml:space="preserve"> </v>
      </c>
      <c r="AP174" s="1"/>
    </row>
    <row r="175" spans="1:42" x14ac:dyDescent="0.2">
      <c r="A175" s="13" t="s">
        <v>848</v>
      </c>
      <c r="B175" s="13" t="s">
        <v>847</v>
      </c>
      <c r="C175" s="1" t="s">
        <v>238</v>
      </c>
      <c r="D175" s="13" t="s">
        <v>154</v>
      </c>
      <c r="E175" s="13">
        <v>3</v>
      </c>
      <c r="F175" s="13">
        <v>0</v>
      </c>
      <c r="G175" s="13">
        <v>0</v>
      </c>
      <c r="H175" s="13">
        <v>-2</v>
      </c>
      <c r="I175" s="13">
        <v>2</v>
      </c>
      <c r="J175" s="13">
        <v>1</v>
      </c>
      <c r="K175" s="13">
        <v>0</v>
      </c>
      <c r="L175" s="13">
        <v>0</v>
      </c>
      <c r="M175" s="15">
        <f t="shared" si="8"/>
        <v>0</v>
      </c>
      <c r="N175" s="1"/>
      <c r="O175" s="1"/>
      <c r="P175" s="26">
        <v>7.55</v>
      </c>
      <c r="Q175" s="26">
        <v>8.3333333300000006E-2</v>
      </c>
      <c r="R175" s="26">
        <v>1.8833333333</v>
      </c>
      <c r="S175" s="26">
        <v>9.5333333332999999</v>
      </c>
      <c r="T175" s="1"/>
      <c r="U175" s="1"/>
      <c r="V175" s="23" t="str">
        <f t="shared" si="9"/>
        <v xml:space="preserve"> </v>
      </c>
      <c r="W175" s="1"/>
      <c r="X175" s="13">
        <v>6</v>
      </c>
      <c r="Y175" s="13">
        <v>0</v>
      </c>
      <c r="Z175" s="13">
        <v>0</v>
      </c>
      <c r="AA175" s="13">
        <v>-2</v>
      </c>
      <c r="AB175" s="13">
        <v>0</v>
      </c>
      <c r="AC175" s="13">
        <v>0</v>
      </c>
      <c r="AD175" s="13">
        <v>0</v>
      </c>
      <c r="AE175" s="13">
        <v>0</v>
      </c>
      <c r="AF175" s="15">
        <f t="shared" si="10"/>
        <v>0</v>
      </c>
      <c r="AG175" s="1"/>
      <c r="AH175" s="1"/>
      <c r="AI175" s="51">
        <v>8.85</v>
      </c>
      <c r="AJ175" s="51">
        <v>0</v>
      </c>
      <c r="AK175" s="51">
        <v>0.96666666670000001</v>
      </c>
      <c r="AL175" s="51">
        <v>9.8166666666999998</v>
      </c>
      <c r="AM175" s="1"/>
      <c r="AN175" s="1"/>
      <c r="AO175" s="23" t="str">
        <f t="shared" si="11"/>
        <v xml:space="preserve"> </v>
      </c>
      <c r="AP175" s="1"/>
    </row>
    <row r="176" spans="1:42" x14ac:dyDescent="0.2">
      <c r="A176" s="13" t="s">
        <v>853</v>
      </c>
      <c r="B176" s="13" t="s">
        <v>852</v>
      </c>
      <c r="C176" s="1" t="s">
        <v>446</v>
      </c>
      <c r="D176" s="13" t="s">
        <v>173</v>
      </c>
      <c r="E176" s="13">
        <v>12</v>
      </c>
      <c r="F176" s="13">
        <v>0</v>
      </c>
      <c r="G176" s="13">
        <v>1</v>
      </c>
      <c r="H176" s="13">
        <v>-4</v>
      </c>
      <c r="I176" s="13">
        <v>6</v>
      </c>
      <c r="J176" s="13">
        <v>3</v>
      </c>
      <c r="K176" s="1"/>
      <c r="L176" s="1"/>
      <c r="M176" s="15">
        <f t="shared" si="8"/>
        <v>0</v>
      </c>
      <c r="N176" s="1"/>
      <c r="O176" s="1"/>
      <c r="P176" s="26">
        <v>16.766666666700001</v>
      </c>
      <c r="Q176" s="26">
        <v>0</v>
      </c>
      <c r="R176" s="26">
        <v>2.8833333333</v>
      </c>
      <c r="S176" s="26">
        <v>19.666666666699999</v>
      </c>
      <c r="T176" s="1"/>
      <c r="U176" s="1"/>
      <c r="V176" s="23" t="str">
        <f t="shared" si="9"/>
        <v xml:space="preserve"> </v>
      </c>
      <c r="W176" s="1"/>
      <c r="X176" s="13">
        <v>11</v>
      </c>
      <c r="Y176" s="13">
        <v>1</v>
      </c>
      <c r="Z176" s="13">
        <v>2</v>
      </c>
      <c r="AA176" s="13">
        <v>-4</v>
      </c>
      <c r="AB176" s="13">
        <v>2</v>
      </c>
      <c r="AC176" s="13">
        <v>1</v>
      </c>
      <c r="AD176" s="1"/>
      <c r="AE176" s="1"/>
      <c r="AF176" s="15">
        <f t="shared" si="10"/>
        <v>0</v>
      </c>
      <c r="AG176" s="1"/>
      <c r="AH176" s="1"/>
      <c r="AI176" s="51">
        <v>13.1833333333</v>
      </c>
      <c r="AJ176" s="51">
        <v>0</v>
      </c>
      <c r="AK176" s="51">
        <v>2.25</v>
      </c>
      <c r="AL176" s="51">
        <v>15.45</v>
      </c>
      <c r="AM176" s="1"/>
      <c r="AN176" s="1"/>
      <c r="AO176" s="23" t="str">
        <f t="shared" si="11"/>
        <v xml:space="preserve"> </v>
      </c>
      <c r="AP176" s="1"/>
    </row>
    <row r="177" spans="1:42" x14ac:dyDescent="0.2">
      <c r="A177" s="13" t="s">
        <v>857</v>
      </c>
      <c r="B177" s="13" t="s">
        <v>856</v>
      </c>
      <c r="C177" s="1" t="s">
        <v>363</v>
      </c>
      <c r="D177" s="13" t="s">
        <v>173</v>
      </c>
      <c r="E177" s="13">
        <v>35</v>
      </c>
      <c r="F177" s="13">
        <v>11</v>
      </c>
      <c r="G177" s="13">
        <v>13</v>
      </c>
      <c r="H177" s="13">
        <v>-5</v>
      </c>
      <c r="I177" s="13">
        <v>20</v>
      </c>
      <c r="J177" s="13">
        <v>10</v>
      </c>
      <c r="K177" s="1"/>
      <c r="L177" s="1"/>
      <c r="M177" s="15">
        <f t="shared" si="8"/>
        <v>0</v>
      </c>
      <c r="N177" s="1"/>
      <c r="O177" s="1"/>
      <c r="P177" s="26">
        <v>16.833333333300001</v>
      </c>
      <c r="Q177" s="26">
        <v>3.2</v>
      </c>
      <c r="R177" s="26">
        <v>2.6666666667000003</v>
      </c>
      <c r="S177" s="26">
        <v>22.7166666667</v>
      </c>
      <c r="T177" s="13">
        <v>0</v>
      </c>
      <c r="U177" s="13">
        <v>0</v>
      </c>
      <c r="V177" s="23" t="str">
        <f t="shared" si="9"/>
        <v xml:space="preserve"> </v>
      </c>
      <c r="W177" s="13">
        <v>0</v>
      </c>
      <c r="X177" s="13">
        <v>33</v>
      </c>
      <c r="Y177" s="13">
        <v>5</v>
      </c>
      <c r="Z177" s="13">
        <v>9</v>
      </c>
      <c r="AA177" s="13">
        <v>-8</v>
      </c>
      <c r="AB177" s="13">
        <v>14</v>
      </c>
      <c r="AC177" s="13">
        <v>7</v>
      </c>
      <c r="AD177" s="1"/>
      <c r="AE177" s="1"/>
      <c r="AF177" s="15">
        <f t="shared" si="10"/>
        <v>0</v>
      </c>
      <c r="AG177" s="1"/>
      <c r="AH177" s="1"/>
      <c r="AI177" s="51">
        <v>17.616666666699999</v>
      </c>
      <c r="AJ177" s="51">
        <v>2.25</v>
      </c>
      <c r="AK177" s="51">
        <v>3.15</v>
      </c>
      <c r="AL177" s="51">
        <v>23.0333333333</v>
      </c>
      <c r="AM177" s="13">
        <v>1</v>
      </c>
      <c r="AN177" s="13">
        <v>0</v>
      </c>
      <c r="AO177" s="23">
        <f t="shared" si="11"/>
        <v>0</v>
      </c>
      <c r="AP177" s="13">
        <v>0</v>
      </c>
    </row>
    <row r="178" spans="1:42" x14ac:dyDescent="0.2">
      <c r="A178" s="13" t="s">
        <v>862</v>
      </c>
      <c r="B178" s="13" t="s">
        <v>861</v>
      </c>
      <c r="C178" s="1" t="s">
        <v>238</v>
      </c>
      <c r="D178" s="13" t="s">
        <v>146</v>
      </c>
      <c r="E178" s="13">
        <v>10</v>
      </c>
      <c r="F178" s="13">
        <v>1</v>
      </c>
      <c r="G178" s="13">
        <v>0</v>
      </c>
      <c r="H178" s="13">
        <v>-8</v>
      </c>
      <c r="I178" s="13">
        <v>0</v>
      </c>
      <c r="J178" s="13">
        <v>0</v>
      </c>
      <c r="K178" s="13">
        <v>6</v>
      </c>
      <c r="L178" s="13">
        <v>3</v>
      </c>
      <c r="M178" s="15">
        <f t="shared" si="8"/>
        <v>0.66666666666666663</v>
      </c>
      <c r="N178" s="1"/>
      <c r="O178" s="1"/>
      <c r="P178" s="26">
        <v>9.0833333333000006</v>
      </c>
      <c r="Q178" s="26">
        <v>3.3333333300000004E-2</v>
      </c>
      <c r="R178" s="26">
        <v>0</v>
      </c>
      <c r="S178" s="26">
        <v>9.1333333332999995</v>
      </c>
      <c r="T178" s="1"/>
      <c r="U178" s="1"/>
      <c r="V178" s="23" t="str">
        <f t="shared" si="9"/>
        <v xml:space="preserve"> </v>
      </c>
      <c r="W178" s="1"/>
      <c r="X178" s="13">
        <v>11</v>
      </c>
      <c r="Y178" s="13">
        <v>0</v>
      </c>
      <c r="Z178" s="13">
        <v>2</v>
      </c>
      <c r="AA178" s="13">
        <v>-3</v>
      </c>
      <c r="AB178" s="13">
        <v>4</v>
      </c>
      <c r="AC178" s="13">
        <v>2</v>
      </c>
      <c r="AD178" s="13">
        <v>14</v>
      </c>
      <c r="AE178" s="13">
        <v>10</v>
      </c>
      <c r="AF178" s="15">
        <f t="shared" si="10"/>
        <v>0.58333333333333337</v>
      </c>
      <c r="AG178" s="1"/>
      <c r="AH178" s="1"/>
      <c r="AI178" s="51">
        <v>9.3166666666999998</v>
      </c>
      <c r="AJ178" s="51">
        <v>6.6666666700000002E-2</v>
      </c>
      <c r="AK178" s="51">
        <v>0</v>
      </c>
      <c r="AL178" s="51">
        <v>9.4</v>
      </c>
      <c r="AM178" s="1"/>
      <c r="AN178" s="1"/>
      <c r="AO178" s="23" t="str">
        <f t="shared" si="11"/>
        <v xml:space="preserve"> </v>
      </c>
      <c r="AP178" s="1"/>
    </row>
    <row r="179" spans="1:42" x14ac:dyDescent="0.2">
      <c r="A179" s="13" t="s">
        <v>866</v>
      </c>
      <c r="B179" s="13" t="s">
        <v>865</v>
      </c>
      <c r="C179" s="1" t="s">
        <v>322</v>
      </c>
      <c r="D179" s="13" t="s">
        <v>503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5">
        <f t="shared" si="8"/>
        <v>0</v>
      </c>
      <c r="N179" s="1"/>
      <c r="O179" s="1"/>
      <c r="P179" s="26">
        <v>0</v>
      </c>
      <c r="Q179" s="26">
        <v>0</v>
      </c>
      <c r="R179" s="26">
        <v>0</v>
      </c>
      <c r="S179" s="26">
        <v>0</v>
      </c>
      <c r="T179" s="1"/>
      <c r="U179" s="1"/>
      <c r="V179" s="23" t="str">
        <f t="shared" si="9"/>
        <v xml:space="preserve"> </v>
      </c>
      <c r="W179" s="1"/>
      <c r="X179" s="13">
        <v>2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6</v>
      </c>
      <c r="AE179" s="13">
        <v>14</v>
      </c>
      <c r="AF179" s="15">
        <f t="shared" si="10"/>
        <v>0.3</v>
      </c>
      <c r="AG179" s="1"/>
      <c r="AH179" s="1"/>
      <c r="AI179" s="51">
        <v>8.3166666666999998</v>
      </c>
      <c r="AJ179" s="51">
        <v>1.1833333333</v>
      </c>
      <c r="AK179" s="51">
        <v>0</v>
      </c>
      <c r="AL179" s="51">
        <v>9.5</v>
      </c>
      <c r="AM179" s="1"/>
      <c r="AN179" s="1"/>
      <c r="AO179" s="23" t="str">
        <f t="shared" si="11"/>
        <v xml:space="preserve"> </v>
      </c>
      <c r="AP179" s="1"/>
    </row>
    <row r="180" spans="1:42" x14ac:dyDescent="0.2">
      <c r="A180" s="13" t="s">
        <v>871</v>
      </c>
      <c r="B180" s="13" t="s">
        <v>870</v>
      </c>
      <c r="C180" s="1" t="s">
        <v>145</v>
      </c>
      <c r="D180" s="13" t="s">
        <v>146</v>
      </c>
      <c r="E180" s="13">
        <v>17</v>
      </c>
      <c r="F180" s="13">
        <v>3</v>
      </c>
      <c r="G180" s="13">
        <v>7</v>
      </c>
      <c r="H180" s="13">
        <v>1</v>
      </c>
      <c r="I180" s="13">
        <v>2</v>
      </c>
      <c r="J180" s="13">
        <v>1</v>
      </c>
      <c r="K180" s="13">
        <v>11</v>
      </c>
      <c r="L180" s="13">
        <v>15</v>
      </c>
      <c r="M180" s="15">
        <f t="shared" si="8"/>
        <v>0.42307692307692307</v>
      </c>
      <c r="N180" s="1"/>
      <c r="O180" s="1"/>
      <c r="P180" s="26">
        <v>12.7</v>
      </c>
      <c r="Q180" s="26">
        <v>0.35</v>
      </c>
      <c r="R180" s="26">
        <v>3.3333333300000004E-2</v>
      </c>
      <c r="S180" s="26">
        <v>13.1</v>
      </c>
      <c r="T180" s="1"/>
      <c r="U180" s="1"/>
      <c r="V180" s="23" t="str">
        <f t="shared" si="9"/>
        <v xml:space="preserve"> </v>
      </c>
      <c r="W180" s="1"/>
      <c r="X180" s="13">
        <v>18</v>
      </c>
      <c r="Y180" s="13">
        <v>5</v>
      </c>
      <c r="Z180" s="13">
        <v>6</v>
      </c>
      <c r="AA180" s="13">
        <v>11</v>
      </c>
      <c r="AB180" s="13">
        <v>12</v>
      </c>
      <c r="AC180" s="13">
        <v>6</v>
      </c>
      <c r="AD180" s="13">
        <v>5</v>
      </c>
      <c r="AE180" s="13">
        <v>6</v>
      </c>
      <c r="AF180" s="15">
        <f t="shared" si="10"/>
        <v>0.45454545454545453</v>
      </c>
      <c r="AG180" s="1"/>
      <c r="AH180" s="1"/>
      <c r="AI180" s="51">
        <v>13.25</v>
      </c>
      <c r="AJ180" s="51">
        <v>6.6666666700000002E-2</v>
      </c>
      <c r="AK180" s="51">
        <v>0.05</v>
      </c>
      <c r="AL180" s="51">
        <v>13.3833333333</v>
      </c>
      <c r="AM180" s="1"/>
      <c r="AN180" s="1"/>
      <c r="AO180" s="23" t="str">
        <f t="shared" si="11"/>
        <v xml:space="preserve"> </v>
      </c>
      <c r="AP180" s="1"/>
    </row>
    <row r="181" spans="1:42" x14ac:dyDescent="0.2">
      <c r="A181" s="13" t="s">
        <v>875</v>
      </c>
      <c r="B181" s="13" t="s">
        <v>874</v>
      </c>
      <c r="C181" s="1" t="s">
        <v>128</v>
      </c>
      <c r="D181" s="13" t="s">
        <v>146</v>
      </c>
      <c r="E181" s="13">
        <v>29</v>
      </c>
      <c r="F181" s="13">
        <v>13</v>
      </c>
      <c r="G181" s="13">
        <v>17</v>
      </c>
      <c r="H181" s="13">
        <v>9</v>
      </c>
      <c r="I181" s="13">
        <v>2</v>
      </c>
      <c r="J181" s="13">
        <v>1</v>
      </c>
      <c r="K181" s="13">
        <v>278</v>
      </c>
      <c r="L181" s="13">
        <v>207</v>
      </c>
      <c r="M181" s="15">
        <f t="shared" si="8"/>
        <v>0.57319587628865976</v>
      </c>
      <c r="N181" s="13">
        <v>12</v>
      </c>
      <c r="O181" s="13">
        <v>7</v>
      </c>
      <c r="P181" s="26">
        <v>16.100000000000001</v>
      </c>
      <c r="Q181" s="26">
        <v>2.7</v>
      </c>
      <c r="R181" s="26">
        <v>8.3333333300000006E-2</v>
      </c>
      <c r="S181" s="26">
        <v>18.899999999999999</v>
      </c>
      <c r="T181" s="13">
        <v>6</v>
      </c>
      <c r="U181" s="13">
        <v>3</v>
      </c>
      <c r="V181" s="23">
        <f t="shared" si="9"/>
        <v>0.5</v>
      </c>
      <c r="W181" s="13">
        <v>1</v>
      </c>
      <c r="X181" s="13">
        <v>34</v>
      </c>
      <c r="Y181" s="13">
        <v>13</v>
      </c>
      <c r="Z181" s="13">
        <v>22</v>
      </c>
      <c r="AA181" s="13">
        <v>3</v>
      </c>
      <c r="AB181" s="13">
        <v>6</v>
      </c>
      <c r="AC181" s="13">
        <v>3</v>
      </c>
      <c r="AD181" s="13">
        <v>323</v>
      </c>
      <c r="AE181" s="13">
        <v>314</v>
      </c>
      <c r="AF181" s="15">
        <f t="shared" si="10"/>
        <v>0.50706436420722134</v>
      </c>
      <c r="AG181" s="13">
        <v>22</v>
      </c>
      <c r="AH181" s="13">
        <v>15</v>
      </c>
      <c r="AI181" s="51">
        <v>16.0333333333</v>
      </c>
      <c r="AJ181" s="51">
        <v>3</v>
      </c>
      <c r="AK181" s="51">
        <v>0.1</v>
      </c>
      <c r="AL181" s="51">
        <v>19.166666666699999</v>
      </c>
      <c r="AM181" s="13">
        <v>5</v>
      </c>
      <c r="AN181" s="13">
        <v>0</v>
      </c>
      <c r="AO181" s="23">
        <f t="shared" si="11"/>
        <v>0</v>
      </c>
      <c r="AP181" s="13">
        <v>0</v>
      </c>
    </row>
    <row r="182" spans="1:42" x14ac:dyDescent="0.2">
      <c r="A182" s="13" t="s">
        <v>879</v>
      </c>
      <c r="B182" s="13" t="s">
        <v>466</v>
      </c>
      <c r="C182" s="1" t="s">
        <v>136</v>
      </c>
      <c r="D182" s="13" t="s">
        <v>173</v>
      </c>
      <c r="E182" s="13">
        <v>6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"/>
      <c r="L182" s="1"/>
      <c r="M182" s="15">
        <f t="shared" si="8"/>
        <v>0</v>
      </c>
      <c r="N182" s="1"/>
      <c r="O182" s="1"/>
      <c r="P182" s="26">
        <v>14.05</v>
      </c>
      <c r="Q182" s="26">
        <v>6.6666666700000002E-2</v>
      </c>
      <c r="R182" s="26">
        <v>0.85</v>
      </c>
      <c r="S182" s="26">
        <v>14.983333333299999</v>
      </c>
      <c r="T182" s="1"/>
      <c r="U182" s="1"/>
      <c r="V182" s="23" t="str">
        <f t="shared" si="9"/>
        <v xml:space="preserve"> </v>
      </c>
      <c r="W182" s="1"/>
      <c r="X182" s="13">
        <v>6</v>
      </c>
      <c r="Y182" s="13">
        <v>1</v>
      </c>
      <c r="Z182" s="13">
        <v>0</v>
      </c>
      <c r="AA182" s="13">
        <v>-5</v>
      </c>
      <c r="AB182" s="13">
        <v>0</v>
      </c>
      <c r="AC182" s="13">
        <v>0</v>
      </c>
      <c r="AD182" s="1"/>
      <c r="AE182" s="1"/>
      <c r="AF182" s="15">
        <f t="shared" si="10"/>
        <v>0</v>
      </c>
      <c r="AG182" s="1"/>
      <c r="AH182" s="1"/>
      <c r="AI182" s="51">
        <v>13.416666666699999</v>
      </c>
      <c r="AJ182" s="51">
        <v>0</v>
      </c>
      <c r="AK182" s="51">
        <v>1.8666666667</v>
      </c>
      <c r="AL182" s="51">
        <v>15.2833333333</v>
      </c>
      <c r="AM182" s="1"/>
      <c r="AN182" s="1"/>
      <c r="AO182" s="23" t="str">
        <f t="shared" si="11"/>
        <v xml:space="preserve"> </v>
      </c>
      <c r="AP182" s="1"/>
    </row>
    <row r="183" spans="1:42" x14ac:dyDescent="0.2">
      <c r="A183" s="13" t="s">
        <v>882</v>
      </c>
      <c r="B183" s="13" t="s">
        <v>881</v>
      </c>
      <c r="C183" s="1" t="s">
        <v>287</v>
      </c>
      <c r="D183" s="13" t="s">
        <v>173</v>
      </c>
      <c r="E183" s="13">
        <v>31</v>
      </c>
      <c r="F183" s="13">
        <v>1</v>
      </c>
      <c r="G183" s="13">
        <v>5</v>
      </c>
      <c r="H183" s="13">
        <v>10</v>
      </c>
      <c r="I183" s="13">
        <v>14</v>
      </c>
      <c r="J183" s="13">
        <v>7</v>
      </c>
      <c r="K183" s="1"/>
      <c r="L183" s="1"/>
      <c r="M183" s="15">
        <f t="shared" si="8"/>
        <v>0</v>
      </c>
      <c r="N183" s="1"/>
      <c r="O183" s="1"/>
      <c r="P183" s="26">
        <v>16.850000000000001</v>
      </c>
      <c r="Q183" s="26">
        <v>0.15</v>
      </c>
      <c r="R183" s="26">
        <v>1.55</v>
      </c>
      <c r="S183" s="26">
        <v>18.583333333300001</v>
      </c>
      <c r="T183" s="1"/>
      <c r="U183" s="1"/>
      <c r="V183" s="23" t="str">
        <f t="shared" si="9"/>
        <v xml:space="preserve"> </v>
      </c>
      <c r="W183" s="1"/>
      <c r="X183" s="13">
        <v>34</v>
      </c>
      <c r="Y183" s="13">
        <v>0</v>
      </c>
      <c r="Z183" s="13">
        <v>6</v>
      </c>
      <c r="AA183" s="13">
        <v>-7</v>
      </c>
      <c r="AB183" s="13">
        <v>10</v>
      </c>
      <c r="AC183" s="13">
        <v>5</v>
      </c>
      <c r="AD183" s="1"/>
      <c r="AE183" s="1"/>
      <c r="AF183" s="15">
        <f t="shared" si="10"/>
        <v>0</v>
      </c>
      <c r="AG183" s="1"/>
      <c r="AH183" s="1"/>
      <c r="AI183" s="51">
        <v>17.266666666700001</v>
      </c>
      <c r="AJ183" s="51">
        <v>0.2</v>
      </c>
      <c r="AK183" s="51">
        <v>1.9</v>
      </c>
      <c r="AL183" s="51">
        <v>19.383333333300001</v>
      </c>
      <c r="AM183" s="1"/>
      <c r="AN183" s="1"/>
      <c r="AO183" s="23" t="str">
        <f t="shared" si="11"/>
        <v xml:space="preserve"> </v>
      </c>
      <c r="AP183" s="1"/>
    </row>
    <row r="184" spans="1:42" x14ac:dyDescent="0.2">
      <c r="A184" s="13" t="s">
        <v>887</v>
      </c>
      <c r="B184" s="13" t="s">
        <v>886</v>
      </c>
      <c r="C184" s="1" t="s">
        <v>214</v>
      </c>
      <c r="D184" s="13" t="s">
        <v>129</v>
      </c>
      <c r="E184" s="13">
        <v>16</v>
      </c>
      <c r="F184" s="13">
        <v>0</v>
      </c>
      <c r="G184" s="13">
        <v>1</v>
      </c>
      <c r="H184" s="13">
        <v>-5</v>
      </c>
      <c r="I184" s="13">
        <v>4</v>
      </c>
      <c r="J184" s="13">
        <v>2</v>
      </c>
      <c r="K184" s="13">
        <v>34</v>
      </c>
      <c r="L184" s="13">
        <v>38</v>
      </c>
      <c r="M184" s="15">
        <f t="shared" si="8"/>
        <v>0.47222222222222221</v>
      </c>
      <c r="N184" s="13">
        <v>2</v>
      </c>
      <c r="O184" s="13">
        <v>1</v>
      </c>
      <c r="P184" s="26">
        <v>12.166666666699999</v>
      </c>
      <c r="Q184" s="26">
        <v>0.25</v>
      </c>
      <c r="R184" s="26">
        <v>1.1333333333</v>
      </c>
      <c r="S184" s="26">
        <v>13.583333333300001</v>
      </c>
      <c r="T184" s="1"/>
      <c r="U184" s="1"/>
      <c r="V184" s="23" t="str">
        <f t="shared" si="9"/>
        <v xml:space="preserve"> </v>
      </c>
      <c r="W184" s="1"/>
      <c r="X184" s="13">
        <v>17</v>
      </c>
      <c r="Y184" s="13">
        <v>4</v>
      </c>
      <c r="Z184" s="13">
        <v>1</v>
      </c>
      <c r="AA184" s="13">
        <v>0</v>
      </c>
      <c r="AB184" s="13">
        <v>8</v>
      </c>
      <c r="AC184" s="13">
        <v>4</v>
      </c>
      <c r="AD184" s="13">
        <v>30</v>
      </c>
      <c r="AE184" s="13">
        <v>58</v>
      </c>
      <c r="AF184" s="15">
        <f t="shared" si="10"/>
        <v>0.34090909090909088</v>
      </c>
      <c r="AG184" s="13">
        <v>2</v>
      </c>
      <c r="AH184" s="13">
        <v>2</v>
      </c>
      <c r="AI184" s="51">
        <v>12.7166666667</v>
      </c>
      <c r="AJ184" s="51">
        <v>0.1</v>
      </c>
      <c r="AK184" s="51">
        <v>1.1666666667000001</v>
      </c>
      <c r="AL184" s="51">
        <v>13.983333333299999</v>
      </c>
      <c r="AM184" s="1"/>
      <c r="AN184" s="1"/>
      <c r="AO184" s="23" t="str">
        <f t="shared" si="11"/>
        <v xml:space="preserve"> </v>
      </c>
      <c r="AP184" s="1"/>
    </row>
    <row r="185" spans="1:42" x14ac:dyDescent="0.2">
      <c r="A185" s="13" t="s">
        <v>890</v>
      </c>
      <c r="B185" s="13" t="s">
        <v>466</v>
      </c>
      <c r="C185" s="1" t="s">
        <v>409</v>
      </c>
      <c r="D185" s="13" t="s">
        <v>129</v>
      </c>
      <c r="E185" s="13">
        <v>1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5">
        <f t="shared" si="8"/>
        <v>0</v>
      </c>
      <c r="N185" s="1"/>
      <c r="O185" s="1"/>
      <c r="P185" s="26">
        <v>5.8166666666999998</v>
      </c>
      <c r="Q185" s="26">
        <v>0</v>
      </c>
      <c r="R185" s="26">
        <v>0</v>
      </c>
      <c r="S185" s="26">
        <v>5.8166666666999998</v>
      </c>
      <c r="T185" s="1"/>
      <c r="U185" s="1"/>
      <c r="V185" s="23" t="str">
        <f t="shared" si="9"/>
        <v xml:space="preserve"> </v>
      </c>
      <c r="W185" s="1"/>
      <c r="X185" s="13">
        <v>1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5">
        <f t="shared" si="10"/>
        <v>0</v>
      </c>
      <c r="AG185" s="1"/>
      <c r="AH185" s="1"/>
      <c r="AI185" s="51">
        <v>6.0666666666999998</v>
      </c>
      <c r="AJ185" s="51">
        <v>0</v>
      </c>
      <c r="AK185" s="51">
        <v>0</v>
      </c>
      <c r="AL185" s="51">
        <v>6.0666666666999998</v>
      </c>
      <c r="AM185" s="1"/>
      <c r="AN185" s="1"/>
      <c r="AO185" s="23" t="str">
        <f t="shared" si="11"/>
        <v xml:space="preserve"> </v>
      </c>
      <c r="AP185" s="1"/>
    </row>
    <row r="186" spans="1:42" x14ac:dyDescent="0.2">
      <c r="A186" s="13" t="s">
        <v>892</v>
      </c>
      <c r="B186" s="13" t="s">
        <v>411</v>
      </c>
      <c r="C186" s="1" t="s">
        <v>128</v>
      </c>
      <c r="D186" s="13" t="s">
        <v>173</v>
      </c>
      <c r="E186" s="13">
        <v>40</v>
      </c>
      <c r="F186" s="13">
        <v>2</v>
      </c>
      <c r="G186" s="13">
        <v>15</v>
      </c>
      <c r="H186" s="13">
        <v>9</v>
      </c>
      <c r="I186" s="13">
        <v>20</v>
      </c>
      <c r="J186" s="13">
        <v>10</v>
      </c>
      <c r="K186" s="1"/>
      <c r="L186" s="1"/>
      <c r="M186" s="15">
        <f t="shared" si="8"/>
        <v>0</v>
      </c>
      <c r="N186" s="1"/>
      <c r="O186" s="1"/>
      <c r="P186" s="26">
        <v>17.399999999999999</v>
      </c>
      <c r="Q186" s="26">
        <v>1.2833333332999999</v>
      </c>
      <c r="R186" s="26">
        <v>2.15</v>
      </c>
      <c r="S186" s="26">
        <v>20.85</v>
      </c>
      <c r="T186" s="1"/>
      <c r="U186" s="1"/>
      <c r="V186" s="23" t="str">
        <f t="shared" si="9"/>
        <v xml:space="preserve"> </v>
      </c>
      <c r="W186" s="1"/>
      <c r="X186" s="13">
        <v>40</v>
      </c>
      <c r="Y186" s="13">
        <v>0</v>
      </c>
      <c r="Z186" s="13">
        <v>14</v>
      </c>
      <c r="AA186" s="13">
        <v>2</v>
      </c>
      <c r="AB186" s="13">
        <v>22</v>
      </c>
      <c r="AC186" s="13">
        <v>11</v>
      </c>
      <c r="AD186" s="1"/>
      <c r="AE186" s="1"/>
      <c r="AF186" s="15">
        <f t="shared" si="10"/>
        <v>0</v>
      </c>
      <c r="AG186" s="1"/>
      <c r="AH186" s="1"/>
      <c r="AI186" s="51">
        <v>17.149999999999999</v>
      </c>
      <c r="AJ186" s="51">
        <v>1.35</v>
      </c>
      <c r="AK186" s="51">
        <v>2.4666666667000001</v>
      </c>
      <c r="AL186" s="51">
        <v>20.983333333299999</v>
      </c>
      <c r="AM186" s="1"/>
      <c r="AN186" s="1"/>
      <c r="AO186" s="23" t="str">
        <f t="shared" si="11"/>
        <v xml:space="preserve"> </v>
      </c>
      <c r="AP186" s="1"/>
    </row>
    <row r="187" spans="1:42" x14ac:dyDescent="0.2">
      <c r="A187" s="13" t="s">
        <v>895</v>
      </c>
      <c r="B187" s="13" t="s">
        <v>506</v>
      </c>
      <c r="C187" s="1" t="s">
        <v>167</v>
      </c>
      <c r="D187" s="13" t="s">
        <v>173</v>
      </c>
      <c r="E187" s="13">
        <v>34</v>
      </c>
      <c r="F187" s="13">
        <v>9</v>
      </c>
      <c r="G187" s="13">
        <v>13</v>
      </c>
      <c r="H187" s="13">
        <v>4</v>
      </c>
      <c r="I187" s="13">
        <v>28</v>
      </c>
      <c r="J187" s="13">
        <v>13</v>
      </c>
      <c r="K187" s="1"/>
      <c r="L187" s="1"/>
      <c r="M187" s="15">
        <f t="shared" si="8"/>
        <v>0</v>
      </c>
      <c r="N187" s="1"/>
      <c r="O187" s="1"/>
      <c r="P187" s="26">
        <v>18.616666666699999</v>
      </c>
      <c r="Q187" s="26">
        <v>1.7166666667000001</v>
      </c>
      <c r="R187" s="26">
        <v>1.9833333333000001</v>
      </c>
      <c r="S187" s="26">
        <v>22.316666666700002</v>
      </c>
      <c r="T187" s="1"/>
      <c r="U187" s="1"/>
      <c r="V187" s="23" t="str">
        <f t="shared" si="9"/>
        <v xml:space="preserve"> </v>
      </c>
      <c r="W187" s="1"/>
      <c r="X187" s="13">
        <v>30</v>
      </c>
      <c r="Y187" s="13">
        <v>1</v>
      </c>
      <c r="Z187" s="13">
        <v>9</v>
      </c>
      <c r="AA187" s="13">
        <v>-9</v>
      </c>
      <c r="AB187" s="13">
        <v>6</v>
      </c>
      <c r="AC187" s="13">
        <v>3</v>
      </c>
      <c r="AD187" s="1"/>
      <c r="AE187" s="1"/>
      <c r="AF187" s="15">
        <f t="shared" si="10"/>
        <v>0</v>
      </c>
      <c r="AG187" s="1"/>
      <c r="AH187" s="1"/>
      <c r="AI187" s="51">
        <v>17.833333333300001</v>
      </c>
      <c r="AJ187" s="51">
        <v>1.75</v>
      </c>
      <c r="AK187" s="51">
        <v>1.85</v>
      </c>
      <c r="AL187" s="51">
        <v>21.45</v>
      </c>
      <c r="AM187" s="1"/>
      <c r="AN187" s="1"/>
      <c r="AO187" s="23" t="str">
        <f t="shared" si="11"/>
        <v xml:space="preserve"> </v>
      </c>
      <c r="AP187" s="1"/>
    </row>
    <row r="188" spans="1:42" x14ac:dyDescent="0.2">
      <c r="A188" s="13" t="s">
        <v>898</v>
      </c>
      <c r="B188" s="13" t="s">
        <v>165</v>
      </c>
      <c r="C188" s="1" t="s">
        <v>363</v>
      </c>
      <c r="D188" s="13" t="s">
        <v>173</v>
      </c>
      <c r="E188" s="13">
        <v>35</v>
      </c>
      <c r="F188" s="13">
        <v>2</v>
      </c>
      <c r="G188" s="13">
        <v>10</v>
      </c>
      <c r="H188" s="13">
        <v>5</v>
      </c>
      <c r="I188" s="13">
        <v>37</v>
      </c>
      <c r="J188" s="13">
        <v>13</v>
      </c>
      <c r="K188" s="1"/>
      <c r="L188" s="1"/>
      <c r="M188" s="15">
        <f t="shared" si="8"/>
        <v>0</v>
      </c>
      <c r="N188" s="1"/>
      <c r="O188" s="1"/>
      <c r="P188" s="26">
        <v>15.65</v>
      </c>
      <c r="Q188" s="26">
        <v>1.9166666667000001</v>
      </c>
      <c r="R188" s="26">
        <v>1.6333333333</v>
      </c>
      <c r="S188" s="26">
        <v>19.2166666667</v>
      </c>
      <c r="T188" s="1"/>
      <c r="U188" s="1"/>
      <c r="V188" s="23" t="str">
        <f t="shared" si="9"/>
        <v xml:space="preserve"> </v>
      </c>
      <c r="W188" s="1"/>
      <c r="X188" s="13">
        <v>46</v>
      </c>
      <c r="Y188" s="13">
        <v>3</v>
      </c>
      <c r="Z188" s="13">
        <v>10</v>
      </c>
      <c r="AA188" s="13">
        <v>-8</v>
      </c>
      <c r="AB188" s="13">
        <v>34</v>
      </c>
      <c r="AC188" s="13">
        <v>13</v>
      </c>
      <c r="AD188" s="1"/>
      <c r="AE188" s="1"/>
      <c r="AF188" s="15">
        <f t="shared" si="10"/>
        <v>0</v>
      </c>
      <c r="AG188" s="1"/>
      <c r="AH188" s="1"/>
      <c r="AI188" s="51">
        <v>15.916666666699999</v>
      </c>
      <c r="AJ188" s="51">
        <v>1.3666666667</v>
      </c>
      <c r="AK188" s="51">
        <v>1.7333333333000001</v>
      </c>
      <c r="AL188" s="51">
        <v>19.05</v>
      </c>
      <c r="AM188" s="1"/>
      <c r="AN188" s="1"/>
      <c r="AO188" s="23" t="str">
        <f t="shared" si="11"/>
        <v xml:space="preserve"> </v>
      </c>
      <c r="AP188" s="1"/>
    </row>
    <row r="189" spans="1:42" x14ac:dyDescent="0.2">
      <c r="A189" s="13" t="s">
        <v>902</v>
      </c>
      <c r="B189" s="13" t="s">
        <v>262</v>
      </c>
      <c r="C189" s="1" t="s">
        <v>214</v>
      </c>
      <c r="D189" s="13" t="s">
        <v>146</v>
      </c>
      <c r="E189" s="13">
        <v>41</v>
      </c>
      <c r="F189" s="13">
        <v>10</v>
      </c>
      <c r="G189" s="13">
        <v>21</v>
      </c>
      <c r="H189" s="13">
        <v>21</v>
      </c>
      <c r="I189" s="13">
        <v>16</v>
      </c>
      <c r="J189" s="13">
        <v>8</v>
      </c>
      <c r="K189" s="13">
        <v>328</v>
      </c>
      <c r="L189" s="13">
        <v>282</v>
      </c>
      <c r="M189" s="15">
        <f t="shared" si="8"/>
        <v>0.53770491803278686</v>
      </c>
      <c r="N189" s="13">
        <v>14</v>
      </c>
      <c r="O189" s="13">
        <v>8</v>
      </c>
      <c r="P189" s="26">
        <v>14.7</v>
      </c>
      <c r="Q189" s="26">
        <v>2.3666666667</v>
      </c>
      <c r="R189" s="26">
        <v>3.3333333300000004E-2</v>
      </c>
      <c r="S189" s="26">
        <v>17.100000000000001</v>
      </c>
      <c r="T189" s="13">
        <v>4</v>
      </c>
      <c r="U189" s="13">
        <v>1</v>
      </c>
      <c r="V189" s="23">
        <f t="shared" si="9"/>
        <v>0.25</v>
      </c>
      <c r="W189" s="13">
        <v>1</v>
      </c>
      <c r="X189" s="13">
        <v>41</v>
      </c>
      <c r="Y189" s="13">
        <v>4</v>
      </c>
      <c r="Z189" s="13">
        <v>13</v>
      </c>
      <c r="AA189" s="13">
        <v>1</v>
      </c>
      <c r="AB189" s="13">
        <v>8</v>
      </c>
      <c r="AC189" s="13">
        <v>4</v>
      </c>
      <c r="AD189" s="13">
        <v>301</v>
      </c>
      <c r="AE189" s="13">
        <v>278</v>
      </c>
      <c r="AF189" s="15">
        <f t="shared" si="10"/>
        <v>0.51986183074265979</v>
      </c>
      <c r="AG189" s="13">
        <v>12</v>
      </c>
      <c r="AH189" s="13">
        <v>5</v>
      </c>
      <c r="AI189" s="51">
        <v>14.9666666667</v>
      </c>
      <c r="AJ189" s="51">
        <v>2.3833333333</v>
      </c>
      <c r="AK189" s="51">
        <v>1.6666666699999999E-2</v>
      </c>
      <c r="AL189" s="51">
        <v>17.383333333300001</v>
      </c>
      <c r="AM189" s="13">
        <v>8</v>
      </c>
      <c r="AN189" s="13">
        <v>3</v>
      </c>
      <c r="AO189" s="23">
        <f t="shared" si="11"/>
        <v>0.375</v>
      </c>
      <c r="AP189" s="13">
        <v>0</v>
      </c>
    </row>
    <row r="190" spans="1:42" x14ac:dyDescent="0.2">
      <c r="A190" s="13" t="s">
        <v>905</v>
      </c>
      <c r="B190" s="13" t="s">
        <v>160</v>
      </c>
      <c r="C190" s="1" t="s">
        <v>322</v>
      </c>
      <c r="D190" s="13" t="s">
        <v>146</v>
      </c>
      <c r="E190" s="13">
        <v>35</v>
      </c>
      <c r="F190" s="13">
        <v>2</v>
      </c>
      <c r="G190" s="13">
        <v>4</v>
      </c>
      <c r="H190" s="13">
        <v>0</v>
      </c>
      <c r="I190" s="13">
        <v>28</v>
      </c>
      <c r="J190" s="13">
        <v>8</v>
      </c>
      <c r="K190" s="13">
        <v>77</v>
      </c>
      <c r="L190" s="13">
        <v>75</v>
      </c>
      <c r="M190" s="15">
        <f t="shared" si="8"/>
        <v>0.50657894736842102</v>
      </c>
      <c r="N190" s="1"/>
      <c r="O190" s="1"/>
      <c r="P190" s="26">
        <v>9.2166666667000001</v>
      </c>
      <c r="Q190" s="26">
        <v>1.6666666699999999E-2</v>
      </c>
      <c r="R190" s="26">
        <v>0.95</v>
      </c>
      <c r="S190" s="26">
        <v>10.1833333333</v>
      </c>
      <c r="T190" s="1"/>
      <c r="U190" s="1"/>
      <c r="V190" s="23" t="str">
        <f t="shared" si="9"/>
        <v xml:space="preserve"> </v>
      </c>
      <c r="W190" s="1"/>
      <c r="X190" s="13">
        <v>34</v>
      </c>
      <c r="Y190" s="13">
        <v>3</v>
      </c>
      <c r="Z190" s="13">
        <v>1</v>
      </c>
      <c r="AA190" s="13">
        <v>-1</v>
      </c>
      <c r="AB190" s="13">
        <v>29</v>
      </c>
      <c r="AC190" s="13">
        <v>10</v>
      </c>
      <c r="AD190" s="13">
        <v>81</v>
      </c>
      <c r="AE190" s="13">
        <v>79</v>
      </c>
      <c r="AF190" s="15">
        <f t="shared" si="10"/>
        <v>0.50624999999999998</v>
      </c>
      <c r="AG190" s="1"/>
      <c r="AH190" s="1"/>
      <c r="AI190" s="51">
        <v>9.9499999999999993</v>
      </c>
      <c r="AJ190" s="51">
        <v>8.3333333300000006E-2</v>
      </c>
      <c r="AK190" s="51">
        <v>1.25</v>
      </c>
      <c r="AL190" s="51">
        <v>11.2833333333</v>
      </c>
      <c r="AM190" s="1"/>
      <c r="AN190" s="1"/>
      <c r="AO190" s="23" t="str">
        <f t="shared" si="11"/>
        <v xml:space="preserve"> </v>
      </c>
      <c r="AP190" s="1"/>
    </row>
    <row r="191" spans="1:42" x14ac:dyDescent="0.2">
      <c r="A191" s="13" t="s">
        <v>910</v>
      </c>
      <c r="B191" s="13" t="s">
        <v>909</v>
      </c>
      <c r="C191" s="1" t="s">
        <v>238</v>
      </c>
      <c r="D191" s="13" t="s">
        <v>129</v>
      </c>
      <c r="E191" s="13">
        <v>41</v>
      </c>
      <c r="F191" s="13">
        <v>2</v>
      </c>
      <c r="G191" s="13">
        <v>5</v>
      </c>
      <c r="H191" s="13">
        <v>-10</v>
      </c>
      <c r="I191" s="13">
        <v>41</v>
      </c>
      <c r="J191" s="13">
        <v>13</v>
      </c>
      <c r="K191" s="13">
        <v>0</v>
      </c>
      <c r="L191" s="13">
        <v>0</v>
      </c>
      <c r="M191" s="15">
        <f t="shared" si="8"/>
        <v>0</v>
      </c>
      <c r="N191" s="1"/>
      <c r="O191" s="1"/>
      <c r="P191" s="26">
        <v>10.6166666667</v>
      </c>
      <c r="Q191" s="26">
        <v>8.3333333300000006E-2</v>
      </c>
      <c r="R191" s="26">
        <v>0.58333333330000003</v>
      </c>
      <c r="S191" s="26">
        <v>11.3</v>
      </c>
      <c r="T191" s="1"/>
      <c r="U191" s="1"/>
      <c r="V191" s="23" t="str">
        <f t="shared" si="9"/>
        <v xml:space="preserve"> </v>
      </c>
      <c r="W191" s="1"/>
      <c r="X191" s="13">
        <v>41</v>
      </c>
      <c r="Y191" s="13">
        <v>3</v>
      </c>
      <c r="Z191" s="13">
        <v>5</v>
      </c>
      <c r="AA191" s="13">
        <v>-14</v>
      </c>
      <c r="AB191" s="13">
        <v>30</v>
      </c>
      <c r="AC191" s="13">
        <v>8</v>
      </c>
      <c r="AD191" s="13">
        <v>0</v>
      </c>
      <c r="AE191" s="13">
        <v>1</v>
      </c>
      <c r="AF191" s="15">
        <f t="shared" si="10"/>
        <v>0</v>
      </c>
      <c r="AG191" s="1"/>
      <c r="AH191" s="1"/>
      <c r="AI191" s="51">
        <v>11.583333333300001</v>
      </c>
      <c r="AJ191" s="51">
        <v>0.1166666667</v>
      </c>
      <c r="AK191" s="51">
        <v>0.7</v>
      </c>
      <c r="AL191" s="51">
        <v>12.4333333333</v>
      </c>
      <c r="AM191" s="1"/>
      <c r="AN191" s="1"/>
      <c r="AO191" s="23" t="str">
        <f t="shared" si="11"/>
        <v xml:space="preserve"> </v>
      </c>
      <c r="AP191" s="1"/>
    </row>
    <row r="192" spans="1:42" x14ac:dyDescent="0.2">
      <c r="A192" s="13" t="s">
        <v>914</v>
      </c>
      <c r="B192" s="13" t="s">
        <v>913</v>
      </c>
      <c r="C192" s="1" t="s">
        <v>334</v>
      </c>
      <c r="D192" s="13" t="s">
        <v>173</v>
      </c>
      <c r="E192" s="13">
        <v>39</v>
      </c>
      <c r="F192" s="13">
        <v>1</v>
      </c>
      <c r="G192" s="13">
        <v>10</v>
      </c>
      <c r="H192" s="13">
        <v>2</v>
      </c>
      <c r="I192" s="13">
        <v>43</v>
      </c>
      <c r="J192" s="13">
        <v>20</v>
      </c>
      <c r="K192" s="1"/>
      <c r="L192" s="1"/>
      <c r="M192" s="15">
        <f t="shared" si="8"/>
        <v>0</v>
      </c>
      <c r="N192" s="1"/>
      <c r="O192" s="1"/>
      <c r="P192" s="26">
        <v>15.35</v>
      </c>
      <c r="Q192" s="26">
        <v>0.55000000000000004</v>
      </c>
      <c r="R192" s="26">
        <v>0.86666666670000003</v>
      </c>
      <c r="S192" s="26">
        <v>16.7833333333</v>
      </c>
      <c r="T192" s="13">
        <v>0</v>
      </c>
      <c r="U192" s="13">
        <v>0</v>
      </c>
      <c r="V192" s="23" t="str">
        <f t="shared" si="9"/>
        <v xml:space="preserve"> </v>
      </c>
      <c r="W192" s="13">
        <v>0</v>
      </c>
      <c r="X192" s="13">
        <v>36</v>
      </c>
      <c r="Y192" s="13">
        <v>2</v>
      </c>
      <c r="Z192" s="13">
        <v>10</v>
      </c>
      <c r="AA192" s="13">
        <v>9</v>
      </c>
      <c r="AB192" s="13">
        <v>43</v>
      </c>
      <c r="AC192" s="13">
        <v>17</v>
      </c>
      <c r="AD192" s="1"/>
      <c r="AE192" s="1"/>
      <c r="AF192" s="15">
        <f t="shared" si="10"/>
        <v>0</v>
      </c>
      <c r="AG192" s="1"/>
      <c r="AH192" s="1"/>
      <c r="AI192" s="51">
        <v>15.8833333333</v>
      </c>
      <c r="AJ192" s="51">
        <v>0.2666666667</v>
      </c>
      <c r="AK192" s="51">
        <v>0.76666666670000005</v>
      </c>
      <c r="AL192" s="51">
        <v>16.933333333299998</v>
      </c>
      <c r="AM192" s="13">
        <v>1</v>
      </c>
      <c r="AN192" s="13">
        <v>0</v>
      </c>
      <c r="AO192" s="23">
        <f t="shared" si="11"/>
        <v>0</v>
      </c>
      <c r="AP192" s="13">
        <v>0</v>
      </c>
    </row>
    <row r="193" spans="1:42" x14ac:dyDescent="0.2">
      <c r="A193" s="13" t="s">
        <v>919</v>
      </c>
      <c r="B193" s="13" t="s">
        <v>918</v>
      </c>
      <c r="C193" s="1" t="s">
        <v>270</v>
      </c>
      <c r="D193" s="13" t="s">
        <v>173</v>
      </c>
      <c r="E193" s="13">
        <v>27</v>
      </c>
      <c r="F193" s="13">
        <v>1</v>
      </c>
      <c r="G193" s="13">
        <v>2</v>
      </c>
      <c r="H193" s="13">
        <v>-7</v>
      </c>
      <c r="I193" s="13">
        <v>6</v>
      </c>
      <c r="J193" s="13">
        <v>3</v>
      </c>
      <c r="K193" s="1"/>
      <c r="L193" s="1"/>
      <c r="M193" s="15">
        <f t="shared" si="8"/>
        <v>0</v>
      </c>
      <c r="N193" s="1"/>
      <c r="O193" s="1"/>
      <c r="P193" s="26">
        <v>11.266666666700001</v>
      </c>
      <c r="Q193" s="26">
        <v>1.35</v>
      </c>
      <c r="R193" s="26">
        <v>0</v>
      </c>
      <c r="S193" s="26">
        <v>12.6166666667</v>
      </c>
      <c r="T193" s="1"/>
      <c r="U193" s="1"/>
      <c r="V193" s="23" t="str">
        <f t="shared" si="9"/>
        <v xml:space="preserve"> </v>
      </c>
      <c r="W193" s="1"/>
      <c r="X193" s="13">
        <v>29</v>
      </c>
      <c r="Y193" s="13">
        <v>1</v>
      </c>
      <c r="Z193" s="13">
        <v>0</v>
      </c>
      <c r="AA193" s="13">
        <v>4</v>
      </c>
      <c r="AB193" s="13">
        <v>4</v>
      </c>
      <c r="AC193" s="13">
        <v>2</v>
      </c>
      <c r="AD193" s="1"/>
      <c r="AE193" s="1"/>
      <c r="AF193" s="15">
        <f t="shared" si="10"/>
        <v>0</v>
      </c>
      <c r="AG193" s="1"/>
      <c r="AH193" s="1"/>
      <c r="AI193" s="51">
        <v>10.8166666667</v>
      </c>
      <c r="AJ193" s="51">
        <v>0.61666666670000003</v>
      </c>
      <c r="AK193" s="51">
        <v>0</v>
      </c>
      <c r="AL193" s="51">
        <v>11.45</v>
      </c>
      <c r="AM193" s="1"/>
      <c r="AN193" s="1"/>
      <c r="AO193" s="23" t="str">
        <f t="shared" si="11"/>
        <v xml:space="preserve"> </v>
      </c>
      <c r="AP193" s="1"/>
    </row>
    <row r="194" spans="1:42" x14ac:dyDescent="0.2">
      <c r="A194" s="13" t="s">
        <v>923</v>
      </c>
      <c r="B194" s="13" t="s">
        <v>922</v>
      </c>
      <c r="C194" s="1" t="s">
        <v>554</v>
      </c>
      <c r="D194" s="13" t="s">
        <v>173</v>
      </c>
      <c r="E194" s="13">
        <v>46</v>
      </c>
      <c r="F194" s="13">
        <v>1</v>
      </c>
      <c r="G194" s="13">
        <v>5</v>
      </c>
      <c r="H194" s="13">
        <v>-7</v>
      </c>
      <c r="I194" s="13">
        <v>54</v>
      </c>
      <c r="J194" s="13">
        <v>21</v>
      </c>
      <c r="K194" s="1"/>
      <c r="L194" s="1"/>
      <c r="M194" s="15">
        <f t="shared" ref="M194:M257" si="12">K194/MAX(1,K194+L194)</f>
        <v>0</v>
      </c>
      <c r="N194" s="1"/>
      <c r="O194" s="1"/>
      <c r="P194" s="26">
        <v>18.383333333300001</v>
      </c>
      <c r="Q194" s="26">
        <v>0.1166666667</v>
      </c>
      <c r="R194" s="26">
        <v>1.2166666667000001</v>
      </c>
      <c r="S194" s="26">
        <v>19.75</v>
      </c>
      <c r="T194" s="1"/>
      <c r="U194" s="1"/>
      <c r="V194" s="23" t="str">
        <f t="shared" ref="V194:V257" si="13">IF(T194&gt;0,U194/T194," ")</f>
        <v xml:space="preserve"> </v>
      </c>
      <c r="W194" s="1"/>
      <c r="X194" s="13">
        <v>34</v>
      </c>
      <c r="Y194" s="13">
        <v>1</v>
      </c>
      <c r="Z194" s="13">
        <v>3</v>
      </c>
      <c r="AA194" s="13">
        <v>-6</v>
      </c>
      <c r="AB194" s="13">
        <v>23</v>
      </c>
      <c r="AC194" s="13">
        <v>10</v>
      </c>
      <c r="AD194" s="1"/>
      <c r="AE194" s="1"/>
      <c r="AF194" s="15">
        <f t="shared" ref="AF194:AF257" si="14">AD194/MAX(1,AD194+AE194)</f>
        <v>0</v>
      </c>
      <c r="AG194" s="1"/>
      <c r="AH194" s="1"/>
      <c r="AI194" s="51">
        <v>17.7</v>
      </c>
      <c r="AJ194" s="51">
        <v>8.3333333300000006E-2</v>
      </c>
      <c r="AK194" s="51">
        <v>1.5</v>
      </c>
      <c r="AL194" s="51">
        <v>19.316666666700002</v>
      </c>
      <c r="AM194" s="1"/>
      <c r="AN194" s="1"/>
      <c r="AO194" s="23" t="str">
        <f t="shared" ref="AO194:AO257" si="15">IF(AM194&gt;0,AN194/AM194," ")</f>
        <v xml:space="preserve"> </v>
      </c>
      <c r="AP194" s="1"/>
    </row>
    <row r="195" spans="1:42" x14ac:dyDescent="0.2">
      <c r="A195" s="13" t="s">
        <v>928</v>
      </c>
      <c r="B195" s="13" t="s">
        <v>927</v>
      </c>
      <c r="C195" s="1" t="s">
        <v>446</v>
      </c>
      <c r="D195" s="13" t="s">
        <v>154</v>
      </c>
      <c r="E195" s="13">
        <v>40</v>
      </c>
      <c r="F195" s="13">
        <v>5</v>
      </c>
      <c r="G195" s="13">
        <v>11</v>
      </c>
      <c r="H195" s="13">
        <v>-21</v>
      </c>
      <c r="I195" s="13">
        <v>34</v>
      </c>
      <c r="J195" s="13">
        <v>13</v>
      </c>
      <c r="K195" s="13">
        <v>2</v>
      </c>
      <c r="L195" s="13">
        <v>3</v>
      </c>
      <c r="M195" s="15">
        <f t="shared" si="12"/>
        <v>0.4</v>
      </c>
      <c r="N195" s="1"/>
      <c r="O195" s="1"/>
      <c r="P195" s="26">
        <v>15.6833333333</v>
      </c>
      <c r="Q195" s="26">
        <v>2.7166666667000001</v>
      </c>
      <c r="R195" s="26">
        <v>0.76666666670000005</v>
      </c>
      <c r="S195" s="26">
        <v>19.183333333299998</v>
      </c>
      <c r="T195" s="13">
        <v>2</v>
      </c>
      <c r="U195" s="13">
        <v>1</v>
      </c>
      <c r="V195" s="23">
        <f t="shared" si="13"/>
        <v>0.5</v>
      </c>
      <c r="W195" s="13">
        <v>1</v>
      </c>
      <c r="X195" s="13">
        <v>39</v>
      </c>
      <c r="Y195" s="13">
        <v>9</v>
      </c>
      <c r="Z195" s="13">
        <v>11</v>
      </c>
      <c r="AA195" s="13">
        <v>-8</v>
      </c>
      <c r="AB195" s="13">
        <v>31</v>
      </c>
      <c r="AC195" s="13">
        <v>14</v>
      </c>
      <c r="AD195" s="13">
        <v>1</v>
      </c>
      <c r="AE195" s="13">
        <v>5</v>
      </c>
      <c r="AF195" s="15">
        <f t="shared" si="14"/>
        <v>0.16666666666666666</v>
      </c>
      <c r="AG195" s="1"/>
      <c r="AH195" s="1"/>
      <c r="AI195" s="51">
        <v>15.416666666699999</v>
      </c>
      <c r="AJ195" s="51">
        <v>2.5499999999999998</v>
      </c>
      <c r="AK195" s="51">
        <v>0.58333333330000003</v>
      </c>
      <c r="AL195" s="51">
        <v>18.566666666700002</v>
      </c>
      <c r="AM195" s="13">
        <v>1</v>
      </c>
      <c r="AN195" s="13">
        <v>0</v>
      </c>
      <c r="AO195" s="23">
        <f t="shared" si="15"/>
        <v>0</v>
      </c>
      <c r="AP195" s="13">
        <v>0</v>
      </c>
    </row>
    <row r="196" spans="1:42" x14ac:dyDescent="0.2">
      <c r="A196" s="13" t="s">
        <v>932</v>
      </c>
      <c r="B196" s="13" t="s">
        <v>312</v>
      </c>
      <c r="C196" s="1" t="s">
        <v>287</v>
      </c>
      <c r="D196" s="13" t="s">
        <v>173</v>
      </c>
      <c r="E196" s="13">
        <v>7</v>
      </c>
      <c r="F196" s="13">
        <v>0</v>
      </c>
      <c r="G196" s="13">
        <v>2</v>
      </c>
      <c r="H196" s="13">
        <v>4</v>
      </c>
      <c r="I196" s="13">
        <v>0</v>
      </c>
      <c r="J196" s="13">
        <v>0</v>
      </c>
      <c r="K196" s="1"/>
      <c r="L196" s="1"/>
      <c r="M196" s="15">
        <f t="shared" si="12"/>
        <v>0</v>
      </c>
      <c r="N196" s="1"/>
      <c r="O196" s="1"/>
      <c r="P196" s="26">
        <v>16.100000000000001</v>
      </c>
      <c r="Q196" s="26">
        <v>1.3833333333</v>
      </c>
      <c r="R196" s="26">
        <v>0.4</v>
      </c>
      <c r="S196" s="26">
        <v>17.916666666699999</v>
      </c>
      <c r="T196" s="1"/>
      <c r="U196" s="1"/>
      <c r="V196" s="23" t="str">
        <f t="shared" si="13"/>
        <v xml:space="preserve"> </v>
      </c>
      <c r="W196" s="1"/>
      <c r="X196" s="13">
        <v>5</v>
      </c>
      <c r="Y196" s="13">
        <v>0</v>
      </c>
      <c r="Z196" s="13">
        <v>1</v>
      </c>
      <c r="AA196" s="13">
        <v>0</v>
      </c>
      <c r="AB196" s="13">
        <v>0</v>
      </c>
      <c r="AC196" s="13">
        <v>0</v>
      </c>
      <c r="AD196" s="1"/>
      <c r="AE196" s="1"/>
      <c r="AF196" s="15">
        <f t="shared" si="14"/>
        <v>0</v>
      </c>
      <c r="AG196" s="1"/>
      <c r="AH196" s="1"/>
      <c r="AI196" s="51">
        <v>16.366666666699999</v>
      </c>
      <c r="AJ196" s="51">
        <v>0.71666666670000001</v>
      </c>
      <c r="AK196" s="51">
        <v>0</v>
      </c>
      <c r="AL196" s="51">
        <v>17.083333333300001</v>
      </c>
      <c r="AM196" s="1"/>
      <c r="AN196" s="1"/>
      <c r="AO196" s="23" t="str">
        <f t="shared" si="15"/>
        <v xml:space="preserve"> </v>
      </c>
      <c r="AP196" s="1"/>
    </row>
    <row r="197" spans="1:42" x14ac:dyDescent="0.2">
      <c r="A197" s="13" t="s">
        <v>936</v>
      </c>
      <c r="B197" s="13" t="s">
        <v>935</v>
      </c>
      <c r="C197" s="1" t="s">
        <v>409</v>
      </c>
      <c r="D197" s="13" t="s">
        <v>154</v>
      </c>
      <c r="E197" s="13">
        <v>39</v>
      </c>
      <c r="F197" s="13">
        <v>1</v>
      </c>
      <c r="G197" s="13">
        <v>13</v>
      </c>
      <c r="H197" s="13">
        <v>3</v>
      </c>
      <c r="I197" s="13">
        <v>107</v>
      </c>
      <c r="J197" s="13">
        <v>33</v>
      </c>
      <c r="K197" s="13">
        <v>4</v>
      </c>
      <c r="L197" s="13">
        <v>4</v>
      </c>
      <c r="M197" s="15">
        <f t="shared" si="12"/>
        <v>0.5</v>
      </c>
      <c r="N197" s="1"/>
      <c r="O197" s="1"/>
      <c r="P197" s="26">
        <v>11.166666666699999</v>
      </c>
      <c r="Q197" s="26">
        <v>0.4833333333</v>
      </c>
      <c r="R197" s="26">
        <v>0.38333333330000002</v>
      </c>
      <c r="S197" s="26">
        <v>12.05</v>
      </c>
      <c r="T197" s="1"/>
      <c r="U197" s="1"/>
      <c r="V197" s="23" t="str">
        <f t="shared" si="13"/>
        <v xml:space="preserve"> </v>
      </c>
      <c r="W197" s="1"/>
      <c r="X197" s="13">
        <v>40</v>
      </c>
      <c r="Y197" s="13">
        <v>6</v>
      </c>
      <c r="Z197" s="13">
        <v>5</v>
      </c>
      <c r="AA197" s="13">
        <v>1</v>
      </c>
      <c r="AB197" s="13">
        <v>68</v>
      </c>
      <c r="AC197" s="13">
        <v>21</v>
      </c>
      <c r="AD197" s="13">
        <v>3</v>
      </c>
      <c r="AE197" s="13">
        <v>5</v>
      </c>
      <c r="AF197" s="15">
        <f t="shared" si="14"/>
        <v>0.375</v>
      </c>
      <c r="AG197" s="1"/>
      <c r="AH197" s="1"/>
      <c r="AI197" s="51">
        <v>11.2</v>
      </c>
      <c r="AJ197" s="51">
        <v>0.2333333333</v>
      </c>
      <c r="AK197" s="51">
        <v>0.55000000000000004</v>
      </c>
      <c r="AL197" s="51">
        <v>12.016666666700001</v>
      </c>
      <c r="AM197" s="1"/>
      <c r="AN197" s="1"/>
      <c r="AO197" s="23" t="str">
        <f t="shared" si="15"/>
        <v xml:space="preserve"> </v>
      </c>
      <c r="AP197" s="1"/>
    </row>
    <row r="198" spans="1:42" x14ac:dyDescent="0.2">
      <c r="A198" s="13" t="s">
        <v>940</v>
      </c>
      <c r="B198" s="13" t="s">
        <v>939</v>
      </c>
      <c r="C198" s="1" t="s">
        <v>206</v>
      </c>
      <c r="D198" s="13" t="s">
        <v>173</v>
      </c>
      <c r="E198" s="13">
        <v>41</v>
      </c>
      <c r="F198" s="13">
        <v>1</v>
      </c>
      <c r="G198" s="13">
        <v>22</v>
      </c>
      <c r="H198" s="13">
        <v>9</v>
      </c>
      <c r="I198" s="13">
        <v>30</v>
      </c>
      <c r="J198" s="13">
        <v>15</v>
      </c>
      <c r="K198" s="1"/>
      <c r="L198" s="1"/>
      <c r="M198" s="15">
        <f t="shared" si="12"/>
        <v>0</v>
      </c>
      <c r="N198" s="1"/>
      <c r="O198" s="1"/>
      <c r="P198" s="26">
        <v>22.4</v>
      </c>
      <c r="Q198" s="26">
        <v>3.6833333333000002</v>
      </c>
      <c r="R198" s="26">
        <v>2.8166666666999998</v>
      </c>
      <c r="S198" s="26">
        <v>28.916666666699999</v>
      </c>
      <c r="T198" s="13">
        <v>1</v>
      </c>
      <c r="U198" s="13">
        <v>0</v>
      </c>
      <c r="V198" s="23">
        <f t="shared" si="13"/>
        <v>0</v>
      </c>
      <c r="W198" s="13">
        <v>0</v>
      </c>
      <c r="X198" s="13">
        <v>41</v>
      </c>
      <c r="Y198" s="13">
        <v>6</v>
      </c>
      <c r="Z198" s="13">
        <v>17</v>
      </c>
      <c r="AA198" s="13">
        <v>-6</v>
      </c>
      <c r="AB198" s="13">
        <v>26</v>
      </c>
      <c r="AC198" s="13">
        <v>13</v>
      </c>
      <c r="AD198" s="1"/>
      <c r="AE198" s="1"/>
      <c r="AF198" s="15">
        <f t="shared" si="14"/>
        <v>0</v>
      </c>
      <c r="AG198" s="1"/>
      <c r="AH198" s="1"/>
      <c r="AI198" s="51">
        <v>23.4</v>
      </c>
      <c r="AJ198" s="51">
        <v>3.1833333333000002</v>
      </c>
      <c r="AK198" s="51">
        <v>2.4666666667000001</v>
      </c>
      <c r="AL198" s="51">
        <v>29.066666666700002</v>
      </c>
      <c r="AM198" s="13">
        <v>0</v>
      </c>
      <c r="AN198" s="13">
        <v>0</v>
      </c>
      <c r="AO198" s="23" t="str">
        <f t="shared" si="15"/>
        <v xml:space="preserve"> </v>
      </c>
      <c r="AP198" s="13">
        <v>0</v>
      </c>
    </row>
    <row r="199" spans="1:42" x14ac:dyDescent="0.2">
      <c r="A199" s="13" t="s">
        <v>943</v>
      </c>
      <c r="B199" s="13" t="s">
        <v>396</v>
      </c>
      <c r="C199" s="1" t="s">
        <v>153</v>
      </c>
      <c r="D199" s="13" t="s">
        <v>154</v>
      </c>
      <c r="E199" s="13">
        <v>39</v>
      </c>
      <c r="F199" s="13">
        <v>11</v>
      </c>
      <c r="G199" s="13">
        <v>9</v>
      </c>
      <c r="H199" s="13">
        <v>0</v>
      </c>
      <c r="I199" s="13">
        <v>111</v>
      </c>
      <c r="J199" s="13">
        <v>35</v>
      </c>
      <c r="K199" s="13">
        <v>3</v>
      </c>
      <c r="L199" s="13">
        <v>2</v>
      </c>
      <c r="M199" s="15">
        <f t="shared" si="12"/>
        <v>0.6</v>
      </c>
      <c r="N199" s="1"/>
      <c r="O199" s="1"/>
      <c r="P199" s="26">
        <v>11.1333333333</v>
      </c>
      <c r="Q199" s="26">
        <v>1.4666666667000001</v>
      </c>
      <c r="R199" s="26">
        <v>0</v>
      </c>
      <c r="S199" s="26">
        <v>12.6166666667</v>
      </c>
      <c r="T199" s="13">
        <v>0</v>
      </c>
      <c r="U199" s="13">
        <v>0</v>
      </c>
      <c r="V199" s="23" t="str">
        <f t="shared" si="13"/>
        <v xml:space="preserve"> </v>
      </c>
      <c r="W199" s="13">
        <v>0</v>
      </c>
      <c r="X199" s="13">
        <v>33</v>
      </c>
      <c r="Y199" s="13">
        <v>3</v>
      </c>
      <c r="Z199" s="13">
        <v>5</v>
      </c>
      <c r="AA199" s="13">
        <v>2</v>
      </c>
      <c r="AB199" s="13">
        <v>127</v>
      </c>
      <c r="AC199" s="13">
        <v>32</v>
      </c>
      <c r="AD199" s="13">
        <v>1</v>
      </c>
      <c r="AE199" s="13">
        <v>2</v>
      </c>
      <c r="AF199" s="15">
        <f t="shared" si="14"/>
        <v>0.33333333333333331</v>
      </c>
      <c r="AG199" s="1"/>
      <c r="AH199" s="1"/>
      <c r="AI199" s="51">
        <v>10.766666666700001</v>
      </c>
      <c r="AJ199" s="51">
        <v>1.35</v>
      </c>
      <c r="AK199" s="51">
        <v>6.6666666700000002E-2</v>
      </c>
      <c r="AL199" s="51">
        <v>12.2</v>
      </c>
      <c r="AM199" s="13">
        <v>1</v>
      </c>
      <c r="AN199" s="13">
        <v>0</v>
      </c>
      <c r="AO199" s="23">
        <f t="shared" si="15"/>
        <v>0</v>
      </c>
      <c r="AP199" s="13">
        <v>0</v>
      </c>
    </row>
    <row r="200" spans="1:42" x14ac:dyDescent="0.2">
      <c r="A200" s="13" t="s">
        <v>950</v>
      </c>
      <c r="B200" s="13" t="s">
        <v>949</v>
      </c>
      <c r="C200" s="1" t="s">
        <v>136</v>
      </c>
      <c r="D200" s="13" t="s">
        <v>146</v>
      </c>
      <c r="E200" s="13">
        <v>19</v>
      </c>
      <c r="F200" s="13">
        <v>2</v>
      </c>
      <c r="G200" s="13">
        <v>2</v>
      </c>
      <c r="H200" s="13">
        <v>-7</v>
      </c>
      <c r="I200" s="13">
        <v>2</v>
      </c>
      <c r="J200" s="13">
        <v>1</v>
      </c>
      <c r="K200" s="13">
        <v>74</v>
      </c>
      <c r="L200" s="13">
        <v>90</v>
      </c>
      <c r="M200" s="15">
        <f t="shared" si="12"/>
        <v>0.45121951219512196</v>
      </c>
      <c r="N200" s="13">
        <v>0</v>
      </c>
      <c r="O200" s="13">
        <v>0</v>
      </c>
      <c r="P200" s="26">
        <v>10.983333333299999</v>
      </c>
      <c r="Q200" s="26">
        <v>2.3333333333000001</v>
      </c>
      <c r="R200" s="26">
        <v>1.6666666699999999E-2</v>
      </c>
      <c r="S200" s="26">
        <v>13.3666666667</v>
      </c>
      <c r="T200" s="1"/>
      <c r="U200" s="1"/>
      <c r="V200" s="23" t="str">
        <f t="shared" si="13"/>
        <v xml:space="preserve"> </v>
      </c>
      <c r="W200" s="1"/>
      <c r="X200" s="13">
        <v>18</v>
      </c>
      <c r="Y200" s="13">
        <v>0</v>
      </c>
      <c r="Z200" s="13">
        <v>5</v>
      </c>
      <c r="AA200" s="13">
        <v>-10</v>
      </c>
      <c r="AB200" s="13">
        <v>2</v>
      </c>
      <c r="AC200" s="13">
        <v>1</v>
      </c>
      <c r="AD200" s="13">
        <v>54</v>
      </c>
      <c r="AE200" s="13">
        <v>97</v>
      </c>
      <c r="AF200" s="15">
        <f t="shared" si="14"/>
        <v>0.35761589403973509</v>
      </c>
      <c r="AG200" s="13">
        <v>1</v>
      </c>
      <c r="AH200" s="13">
        <v>0</v>
      </c>
      <c r="AI200" s="51">
        <v>10.6833333333</v>
      </c>
      <c r="AJ200" s="51">
        <v>1.3</v>
      </c>
      <c r="AK200" s="51">
        <v>0</v>
      </c>
      <c r="AL200" s="51">
        <v>11.983333333299999</v>
      </c>
      <c r="AM200" s="1"/>
      <c r="AN200" s="1"/>
      <c r="AO200" s="23" t="str">
        <f t="shared" si="15"/>
        <v xml:space="preserve"> </v>
      </c>
      <c r="AP200" s="1"/>
    </row>
    <row r="201" spans="1:42" x14ac:dyDescent="0.2">
      <c r="A201" s="13" t="s">
        <v>954</v>
      </c>
      <c r="B201" s="13" t="s">
        <v>953</v>
      </c>
      <c r="C201" s="1" t="s">
        <v>219</v>
      </c>
      <c r="D201" s="13" t="s">
        <v>129</v>
      </c>
      <c r="E201" s="13">
        <v>31</v>
      </c>
      <c r="F201" s="13">
        <v>0</v>
      </c>
      <c r="G201" s="13">
        <v>12</v>
      </c>
      <c r="H201" s="13">
        <v>2</v>
      </c>
      <c r="I201" s="13">
        <v>10</v>
      </c>
      <c r="J201" s="13">
        <v>5</v>
      </c>
      <c r="K201" s="13">
        <v>1</v>
      </c>
      <c r="L201" s="13">
        <v>2</v>
      </c>
      <c r="M201" s="15">
        <f t="shared" si="12"/>
        <v>0.33333333333333331</v>
      </c>
      <c r="N201" s="1"/>
      <c r="O201" s="1"/>
      <c r="P201" s="26">
        <v>10.8666666667</v>
      </c>
      <c r="Q201" s="26">
        <v>1.9666666667000001</v>
      </c>
      <c r="R201" s="26">
        <v>0.05</v>
      </c>
      <c r="S201" s="26">
        <v>12.916666666699999</v>
      </c>
      <c r="T201" s="13">
        <v>0</v>
      </c>
      <c r="U201" s="13">
        <v>0</v>
      </c>
      <c r="V201" s="23" t="str">
        <f t="shared" si="13"/>
        <v xml:space="preserve"> </v>
      </c>
      <c r="W201" s="13">
        <v>0</v>
      </c>
      <c r="X201" s="13">
        <v>39</v>
      </c>
      <c r="Y201" s="13">
        <v>4</v>
      </c>
      <c r="Z201" s="13">
        <v>16</v>
      </c>
      <c r="AA201" s="13">
        <v>1</v>
      </c>
      <c r="AB201" s="13">
        <v>24</v>
      </c>
      <c r="AC201" s="13">
        <v>8</v>
      </c>
      <c r="AD201" s="13">
        <v>10</v>
      </c>
      <c r="AE201" s="13">
        <v>8</v>
      </c>
      <c r="AF201" s="15">
        <f t="shared" si="14"/>
        <v>0.55555555555555558</v>
      </c>
      <c r="AG201" s="1"/>
      <c r="AH201" s="1"/>
      <c r="AI201" s="51">
        <v>11.5666666667</v>
      </c>
      <c r="AJ201" s="51">
        <v>1.85</v>
      </c>
      <c r="AK201" s="51">
        <v>0.05</v>
      </c>
      <c r="AL201" s="51">
        <v>13.483333333299999</v>
      </c>
      <c r="AM201" s="13">
        <v>2</v>
      </c>
      <c r="AN201" s="13">
        <v>0</v>
      </c>
      <c r="AO201" s="23">
        <f t="shared" si="15"/>
        <v>0</v>
      </c>
      <c r="AP201" s="13">
        <v>0</v>
      </c>
    </row>
    <row r="202" spans="1:42" x14ac:dyDescent="0.2">
      <c r="A202" s="13" t="s">
        <v>957</v>
      </c>
      <c r="B202" s="13" t="s">
        <v>466</v>
      </c>
      <c r="C202" s="1" t="s">
        <v>145</v>
      </c>
      <c r="D202" s="13" t="s">
        <v>146</v>
      </c>
      <c r="E202" s="13">
        <v>24</v>
      </c>
      <c r="F202" s="13">
        <v>4</v>
      </c>
      <c r="G202" s="13">
        <v>17</v>
      </c>
      <c r="H202" s="13">
        <v>8</v>
      </c>
      <c r="I202" s="13">
        <v>30</v>
      </c>
      <c r="J202" s="13">
        <v>12</v>
      </c>
      <c r="K202" s="13">
        <v>217</v>
      </c>
      <c r="L202" s="13">
        <v>197</v>
      </c>
      <c r="M202" s="15">
        <f t="shared" si="12"/>
        <v>0.52415458937198067</v>
      </c>
      <c r="N202" s="13">
        <v>13</v>
      </c>
      <c r="O202" s="13">
        <v>8</v>
      </c>
      <c r="P202" s="26">
        <v>13.666666666699999</v>
      </c>
      <c r="Q202" s="26">
        <v>1.6833333333</v>
      </c>
      <c r="R202" s="26">
        <v>2.3666666667</v>
      </c>
      <c r="S202" s="26">
        <v>17.733333333299999</v>
      </c>
      <c r="T202" s="13">
        <v>1</v>
      </c>
      <c r="U202" s="13">
        <v>0</v>
      </c>
      <c r="V202" s="23">
        <f t="shared" si="13"/>
        <v>0</v>
      </c>
      <c r="W202" s="13">
        <v>0</v>
      </c>
      <c r="X202" s="13">
        <v>23</v>
      </c>
      <c r="Y202" s="13">
        <v>9</v>
      </c>
      <c r="Z202" s="13">
        <v>6</v>
      </c>
      <c r="AA202" s="13">
        <v>3</v>
      </c>
      <c r="AB202" s="13">
        <v>13</v>
      </c>
      <c r="AC202" s="13">
        <v>5</v>
      </c>
      <c r="AD202" s="13">
        <v>219</v>
      </c>
      <c r="AE202" s="13">
        <v>226</v>
      </c>
      <c r="AF202" s="15">
        <f t="shared" si="14"/>
        <v>0.49213483146067416</v>
      </c>
      <c r="AG202" s="13">
        <v>17</v>
      </c>
      <c r="AH202" s="13">
        <v>7</v>
      </c>
      <c r="AI202" s="51">
        <v>13.65</v>
      </c>
      <c r="AJ202" s="51">
        <v>2.2833333332999999</v>
      </c>
      <c r="AK202" s="51">
        <v>2.4333333333000002</v>
      </c>
      <c r="AL202" s="51">
        <v>18.383333333300001</v>
      </c>
      <c r="AM202" s="13">
        <v>0</v>
      </c>
      <c r="AN202" s="13">
        <v>0</v>
      </c>
      <c r="AO202" s="23" t="str">
        <f t="shared" si="15"/>
        <v xml:space="preserve"> </v>
      </c>
      <c r="AP202" s="13">
        <v>0</v>
      </c>
    </row>
    <row r="203" spans="1:42" x14ac:dyDescent="0.2">
      <c r="A203" s="13" t="s">
        <v>961</v>
      </c>
      <c r="B203" s="13" t="s">
        <v>312</v>
      </c>
      <c r="C203" s="1" t="s">
        <v>162</v>
      </c>
      <c r="D203" s="13" t="s">
        <v>146</v>
      </c>
      <c r="E203" s="13">
        <v>41</v>
      </c>
      <c r="F203" s="13">
        <v>8</v>
      </c>
      <c r="G203" s="13">
        <v>24</v>
      </c>
      <c r="H203" s="13">
        <v>7</v>
      </c>
      <c r="I203" s="13">
        <v>6</v>
      </c>
      <c r="J203" s="13">
        <v>3</v>
      </c>
      <c r="K203" s="13">
        <v>343</v>
      </c>
      <c r="L203" s="13">
        <v>282</v>
      </c>
      <c r="M203" s="15">
        <f t="shared" si="12"/>
        <v>0.54879999999999995</v>
      </c>
      <c r="N203" s="13">
        <v>15</v>
      </c>
      <c r="O203" s="13">
        <v>8</v>
      </c>
      <c r="P203" s="26">
        <v>16.233333333299999</v>
      </c>
      <c r="Q203" s="26">
        <v>2.2166666667000001</v>
      </c>
      <c r="R203" s="26">
        <v>0.18333333330000001</v>
      </c>
      <c r="S203" s="26">
        <v>18.633333333300001</v>
      </c>
      <c r="T203" s="13">
        <v>7</v>
      </c>
      <c r="U203" s="13">
        <v>4</v>
      </c>
      <c r="V203" s="23">
        <f t="shared" si="13"/>
        <v>0.5714285714285714</v>
      </c>
      <c r="W203" s="13">
        <v>2</v>
      </c>
      <c r="X203" s="13">
        <v>41</v>
      </c>
      <c r="Y203" s="13">
        <v>13</v>
      </c>
      <c r="Z203" s="13">
        <v>10</v>
      </c>
      <c r="AA203" s="13">
        <v>-4</v>
      </c>
      <c r="AB203" s="13">
        <v>10</v>
      </c>
      <c r="AC203" s="13">
        <v>5</v>
      </c>
      <c r="AD203" s="13">
        <v>292</v>
      </c>
      <c r="AE203" s="13">
        <v>300</v>
      </c>
      <c r="AF203" s="15">
        <f t="shared" si="14"/>
        <v>0.49324324324324326</v>
      </c>
      <c r="AG203" s="13">
        <v>26</v>
      </c>
      <c r="AH203" s="13">
        <v>13</v>
      </c>
      <c r="AI203" s="51">
        <v>15.983333333299999</v>
      </c>
      <c r="AJ203" s="51">
        <v>2.3833333333</v>
      </c>
      <c r="AK203" s="51">
        <v>0.1166666667</v>
      </c>
      <c r="AL203" s="51">
        <v>18.483333333299999</v>
      </c>
      <c r="AM203" s="13">
        <v>7</v>
      </c>
      <c r="AN203" s="13">
        <v>2</v>
      </c>
      <c r="AO203" s="23">
        <f t="shared" si="15"/>
        <v>0.2857142857142857</v>
      </c>
      <c r="AP203" s="13">
        <v>0</v>
      </c>
    </row>
    <row r="204" spans="1:42" x14ac:dyDescent="0.2">
      <c r="A204" s="13" t="s">
        <v>964</v>
      </c>
      <c r="B204" s="13" t="s">
        <v>420</v>
      </c>
      <c r="C204" s="1" t="s">
        <v>179</v>
      </c>
      <c r="D204" s="13" t="s">
        <v>129</v>
      </c>
      <c r="E204" s="13">
        <v>12</v>
      </c>
      <c r="F204" s="13">
        <v>1</v>
      </c>
      <c r="G204" s="13">
        <v>3</v>
      </c>
      <c r="H204" s="13">
        <v>2</v>
      </c>
      <c r="I204" s="13">
        <v>4</v>
      </c>
      <c r="J204" s="13">
        <v>2</v>
      </c>
      <c r="K204" s="13">
        <v>0</v>
      </c>
      <c r="L204" s="13">
        <v>0</v>
      </c>
      <c r="M204" s="15">
        <f t="shared" si="12"/>
        <v>0</v>
      </c>
      <c r="N204" s="1"/>
      <c r="O204" s="1"/>
      <c r="P204" s="26">
        <v>10.6833333333</v>
      </c>
      <c r="Q204" s="26">
        <v>1.55</v>
      </c>
      <c r="R204" s="26">
        <v>0</v>
      </c>
      <c r="S204" s="26">
        <v>12.233333333299999</v>
      </c>
      <c r="T204" s="1"/>
      <c r="U204" s="1"/>
      <c r="V204" s="23" t="str">
        <f t="shared" si="13"/>
        <v xml:space="preserve"> </v>
      </c>
      <c r="W204" s="1"/>
      <c r="X204" s="13">
        <v>6</v>
      </c>
      <c r="Y204" s="13">
        <v>0</v>
      </c>
      <c r="Z204" s="13">
        <v>3</v>
      </c>
      <c r="AA204" s="13">
        <v>2</v>
      </c>
      <c r="AB204" s="13">
        <v>0</v>
      </c>
      <c r="AC204" s="13">
        <v>0</v>
      </c>
      <c r="AD204" s="13">
        <v>0</v>
      </c>
      <c r="AE204" s="13">
        <v>0</v>
      </c>
      <c r="AF204" s="15">
        <f t="shared" si="14"/>
        <v>0</v>
      </c>
      <c r="AG204" s="1"/>
      <c r="AH204" s="1"/>
      <c r="AI204" s="51">
        <v>10.8666666667</v>
      </c>
      <c r="AJ204" s="51">
        <v>1.1333333333</v>
      </c>
      <c r="AK204" s="51">
        <v>0</v>
      </c>
      <c r="AL204" s="51">
        <v>12</v>
      </c>
      <c r="AM204" s="1"/>
      <c r="AN204" s="1"/>
      <c r="AO204" s="23" t="str">
        <f t="shared" si="15"/>
        <v xml:space="preserve"> </v>
      </c>
      <c r="AP204" s="1"/>
    </row>
    <row r="205" spans="1:42" x14ac:dyDescent="0.2">
      <c r="A205" s="13" t="s">
        <v>966</v>
      </c>
      <c r="B205" s="13" t="s">
        <v>312</v>
      </c>
      <c r="C205" s="1" t="s">
        <v>292</v>
      </c>
      <c r="D205" s="13" t="s">
        <v>173</v>
      </c>
      <c r="E205" s="13">
        <v>29</v>
      </c>
      <c r="F205" s="13">
        <v>5</v>
      </c>
      <c r="G205" s="13">
        <v>5</v>
      </c>
      <c r="H205" s="13">
        <v>-2</v>
      </c>
      <c r="I205" s="13">
        <v>6</v>
      </c>
      <c r="J205" s="13">
        <v>3</v>
      </c>
      <c r="K205" s="1"/>
      <c r="L205" s="1"/>
      <c r="M205" s="15">
        <f t="shared" si="12"/>
        <v>0</v>
      </c>
      <c r="N205" s="1"/>
      <c r="O205" s="1"/>
      <c r="P205" s="26">
        <v>13.3666666667</v>
      </c>
      <c r="Q205" s="26">
        <v>1.75</v>
      </c>
      <c r="R205" s="26">
        <v>0.28333333329999999</v>
      </c>
      <c r="S205" s="26">
        <v>15.416666666699999</v>
      </c>
      <c r="T205" s="1"/>
      <c r="U205" s="1"/>
      <c r="V205" s="23" t="str">
        <f t="shared" si="13"/>
        <v xml:space="preserve"> </v>
      </c>
      <c r="W205" s="1"/>
      <c r="X205" s="13">
        <v>29</v>
      </c>
      <c r="Y205" s="13">
        <v>3</v>
      </c>
      <c r="Z205" s="13">
        <v>3</v>
      </c>
      <c r="AA205" s="13">
        <v>15</v>
      </c>
      <c r="AB205" s="13">
        <v>17</v>
      </c>
      <c r="AC205" s="13">
        <v>7</v>
      </c>
      <c r="AD205" s="1"/>
      <c r="AE205" s="1"/>
      <c r="AF205" s="15">
        <f t="shared" si="14"/>
        <v>0</v>
      </c>
      <c r="AG205" s="1"/>
      <c r="AH205" s="1"/>
      <c r="AI205" s="51">
        <v>12.8166666667</v>
      </c>
      <c r="AJ205" s="51">
        <v>1.3833333333</v>
      </c>
      <c r="AK205" s="51">
        <v>0.38333333330000002</v>
      </c>
      <c r="AL205" s="51">
        <v>14.583333333300001</v>
      </c>
      <c r="AM205" s="1"/>
      <c r="AN205" s="1"/>
      <c r="AO205" s="23" t="str">
        <f t="shared" si="15"/>
        <v xml:space="preserve"> </v>
      </c>
      <c r="AP205" s="1"/>
    </row>
    <row r="206" spans="1:42" x14ac:dyDescent="0.2">
      <c r="A206" s="13" t="s">
        <v>969</v>
      </c>
      <c r="B206" s="13" t="s">
        <v>511</v>
      </c>
      <c r="C206" s="1" t="s">
        <v>214</v>
      </c>
      <c r="D206" s="13" t="s">
        <v>146</v>
      </c>
      <c r="E206" s="13">
        <v>3</v>
      </c>
      <c r="F206" s="13">
        <v>0</v>
      </c>
      <c r="G206" s="13">
        <v>0</v>
      </c>
      <c r="H206" s="13">
        <v>-1</v>
      </c>
      <c r="I206" s="13">
        <v>0</v>
      </c>
      <c r="J206" s="13">
        <v>0</v>
      </c>
      <c r="K206" s="13">
        <v>11</v>
      </c>
      <c r="L206" s="13">
        <v>2</v>
      </c>
      <c r="M206" s="15">
        <f t="shared" si="12"/>
        <v>0.84615384615384615</v>
      </c>
      <c r="N206" s="1"/>
      <c r="O206" s="1"/>
      <c r="P206" s="26">
        <v>8.9333333333000002</v>
      </c>
      <c r="Q206" s="26">
        <v>0</v>
      </c>
      <c r="R206" s="26">
        <v>0.16666666669999999</v>
      </c>
      <c r="S206" s="26">
        <v>9.1166666667000005</v>
      </c>
      <c r="T206" s="1"/>
      <c r="U206" s="1"/>
      <c r="V206" s="23" t="str">
        <f t="shared" si="13"/>
        <v xml:space="preserve"> </v>
      </c>
      <c r="W206" s="1"/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5">
        <f t="shared" si="14"/>
        <v>0</v>
      </c>
      <c r="AG206" s="1"/>
      <c r="AH206" s="1"/>
      <c r="AI206" s="51">
        <v>0</v>
      </c>
      <c r="AJ206" s="51">
        <v>0</v>
      </c>
      <c r="AK206" s="51">
        <v>0</v>
      </c>
      <c r="AL206" s="51">
        <v>0</v>
      </c>
      <c r="AM206" s="1"/>
      <c r="AN206" s="1"/>
      <c r="AO206" s="23" t="str">
        <f t="shared" si="15"/>
        <v xml:space="preserve"> </v>
      </c>
      <c r="AP206" s="1"/>
    </row>
    <row r="207" spans="1:42" x14ac:dyDescent="0.2">
      <c r="A207" s="13" t="s">
        <v>973</v>
      </c>
      <c r="B207" s="13" t="s">
        <v>539</v>
      </c>
      <c r="C207" s="1" t="s">
        <v>153</v>
      </c>
      <c r="D207" s="13" t="s">
        <v>173</v>
      </c>
      <c r="E207" s="13">
        <v>4</v>
      </c>
      <c r="F207" s="13">
        <v>1</v>
      </c>
      <c r="G207" s="13">
        <v>0</v>
      </c>
      <c r="H207" s="13">
        <v>1</v>
      </c>
      <c r="I207" s="13">
        <v>0</v>
      </c>
      <c r="J207" s="13">
        <v>0</v>
      </c>
      <c r="K207" s="1"/>
      <c r="L207" s="1"/>
      <c r="M207" s="15">
        <f t="shared" si="12"/>
        <v>0</v>
      </c>
      <c r="N207" s="1"/>
      <c r="O207" s="1"/>
      <c r="P207" s="26">
        <v>13.5333333333</v>
      </c>
      <c r="Q207" s="26">
        <v>0.4</v>
      </c>
      <c r="R207" s="26">
        <v>0.65</v>
      </c>
      <c r="S207" s="26">
        <v>14.6</v>
      </c>
      <c r="T207" s="1"/>
      <c r="U207" s="1"/>
      <c r="V207" s="23" t="str">
        <f t="shared" si="13"/>
        <v xml:space="preserve"> </v>
      </c>
      <c r="W207" s="1"/>
      <c r="X207" s="13">
        <v>4</v>
      </c>
      <c r="Y207" s="13">
        <v>0</v>
      </c>
      <c r="Z207" s="13">
        <v>0</v>
      </c>
      <c r="AA207" s="13">
        <v>-1</v>
      </c>
      <c r="AB207" s="13">
        <v>2</v>
      </c>
      <c r="AC207" s="13">
        <v>1</v>
      </c>
      <c r="AD207" s="1"/>
      <c r="AE207" s="1"/>
      <c r="AF207" s="15">
        <f t="shared" si="14"/>
        <v>0</v>
      </c>
      <c r="AG207" s="1"/>
      <c r="AH207" s="1"/>
      <c r="AI207" s="51">
        <v>15.4666666667</v>
      </c>
      <c r="AJ207" s="51">
        <v>0.41666666670000002</v>
      </c>
      <c r="AK207" s="51">
        <v>0.85</v>
      </c>
      <c r="AL207" s="51">
        <v>16.733333333299999</v>
      </c>
      <c r="AM207" s="1"/>
      <c r="AN207" s="1"/>
      <c r="AO207" s="23" t="str">
        <f t="shared" si="15"/>
        <v xml:space="preserve"> </v>
      </c>
      <c r="AP207" s="1"/>
    </row>
    <row r="208" spans="1:42" x14ac:dyDescent="0.2">
      <c r="A208" s="13" t="s">
        <v>976</v>
      </c>
      <c r="B208" s="13" t="s">
        <v>975</v>
      </c>
      <c r="C208" s="1" t="s">
        <v>153</v>
      </c>
      <c r="D208" s="13" t="s">
        <v>596</v>
      </c>
      <c r="E208" s="13">
        <v>8</v>
      </c>
      <c r="F208" s="13">
        <v>2</v>
      </c>
      <c r="G208" s="13">
        <v>5</v>
      </c>
      <c r="H208" s="13">
        <v>1</v>
      </c>
      <c r="I208" s="13">
        <v>2</v>
      </c>
      <c r="J208" s="13">
        <v>1</v>
      </c>
      <c r="K208" s="13">
        <v>0</v>
      </c>
      <c r="L208" s="13">
        <v>0</v>
      </c>
      <c r="M208" s="15">
        <f t="shared" si="12"/>
        <v>0</v>
      </c>
      <c r="N208" s="1"/>
      <c r="O208" s="1"/>
      <c r="P208" s="26">
        <v>12.166666666699999</v>
      </c>
      <c r="Q208" s="26">
        <v>1.9</v>
      </c>
      <c r="R208" s="26">
        <v>2</v>
      </c>
      <c r="S208" s="26">
        <v>16.066666666700002</v>
      </c>
      <c r="T208" s="1"/>
      <c r="U208" s="1"/>
      <c r="V208" s="23" t="str">
        <f t="shared" si="13"/>
        <v xml:space="preserve"> </v>
      </c>
      <c r="W208" s="1"/>
      <c r="X208" s="13">
        <v>8</v>
      </c>
      <c r="Y208" s="13">
        <v>4</v>
      </c>
      <c r="Z208" s="13">
        <v>0</v>
      </c>
      <c r="AA208" s="13">
        <v>1</v>
      </c>
      <c r="AB208" s="13">
        <v>2</v>
      </c>
      <c r="AC208" s="13">
        <v>1</v>
      </c>
      <c r="AD208" s="13">
        <v>1</v>
      </c>
      <c r="AE208" s="13">
        <v>0</v>
      </c>
      <c r="AF208" s="15">
        <f t="shared" si="14"/>
        <v>1</v>
      </c>
      <c r="AG208" s="1"/>
      <c r="AH208" s="1"/>
      <c r="AI208" s="51">
        <v>13.233333333299999</v>
      </c>
      <c r="AJ208" s="51">
        <v>1.65</v>
      </c>
      <c r="AK208" s="51">
        <v>2.3333333333000001</v>
      </c>
      <c r="AL208" s="51">
        <v>17.2166666667</v>
      </c>
      <c r="AM208" s="1"/>
      <c r="AN208" s="1"/>
      <c r="AO208" s="23" t="str">
        <f t="shared" si="15"/>
        <v xml:space="preserve"> </v>
      </c>
      <c r="AP208" s="1"/>
    </row>
    <row r="209" spans="1:42" x14ac:dyDescent="0.2">
      <c r="A209" s="13" t="s">
        <v>981</v>
      </c>
      <c r="B209" s="13" t="s">
        <v>477</v>
      </c>
      <c r="C209" s="1" t="s">
        <v>358</v>
      </c>
      <c r="D209" s="13" t="s">
        <v>154</v>
      </c>
      <c r="E209" s="13">
        <v>37</v>
      </c>
      <c r="F209" s="13">
        <v>2</v>
      </c>
      <c r="G209" s="13">
        <v>1</v>
      </c>
      <c r="H209" s="13">
        <v>-10</v>
      </c>
      <c r="I209" s="13">
        <v>4</v>
      </c>
      <c r="J209" s="13">
        <v>2</v>
      </c>
      <c r="K209" s="13">
        <v>3</v>
      </c>
      <c r="L209" s="13">
        <v>9</v>
      </c>
      <c r="M209" s="15">
        <f t="shared" si="12"/>
        <v>0.25</v>
      </c>
      <c r="N209" s="1"/>
      <c r="O209" s="1"/>
      <c r="P209" s="26">
        <v>10.1166666667</v>
      </c>
      <c r="Q209" s="26">
        <v>0.1333333333</v>
      </c>
      <c r="R209" s="26">
        <v>2.0499999999999998</v>
      </c>
      <c r="S209" s="26">
        <v>12.3166666667</v>
      </c>
      <c r="T209" s="1"/>
      <c r="U209" s="1"/>
      <c r="V209" s="23" t="str">
        <f t="shared" si="13"/>
        <v xml:space="preserve"> </v>
      </c>
      <c r="W209" s="1"/>
      <c r="X209" s="13">
        <v>34</v>
      </c>
      <c r="Y209" s="13">
        <v>3</v>
      </c>
      <c r="Z209" s="13">
        <v>6</v>
      </c>
      <c r="AA209" s="13">
        <v>-2</v>
      </c>
      <c r="AB209" s="13">
        <v>6</v>
      </c>
      <c r="AC209" s="13">
        <v>3</v>
      </c>
      <c r="AD209" s="13">
        <v>2</v>
      </c>
      <c r="AE209" s="13">
        <v>5</v>
      </c>
      <c r="AF209" s="15">
        <f t="shared" si="14"/>
        <v>0.2857142857142857</v>
      </c>
      <c r="AG209" s="1"/>
      <c r="AH209" s="1"/>
      <c r="AI209" s="51">
        <v>11.1166666667</v>
      </c>
      <c r="AJ209" s="51">
        <v>0.1</v>
      </c>
      <c r="AK209" s="51">
        <v>2.0333333332999999</v>
      </c>
      <c r="AL209" s="51">
        <v>13.25</v>
      </c>
      <c r="AM209" s="1"/>
      <c r="AN209" s="1"/>
      <c r="AO209" s="23" t="str">
        <f t="shared" si="15"/>
        <v xml:space="preserve"> </v>
      </c>
      <c r="AP209" s="1"/>
    </row>
    <row r="210" spans="1:42" x14ac:dyDescent="0.2">
      <c r="A210" s="13" t="s">
        <v>983</v>
      </c>
      <c r="B210" s="13" t="s">
        <v>677</v>
      </c>
      <c r="C210" s="1" t="s">
        <v>363</v>
      </c>
      <c r="D210" s="13" t="s">
        <v>146</v>
      </c>
      <c r="E210" s="13">
        <v>39</v>
      </c>
      <c r="F210" s="13">
        <v>12</v>
      </c>
      <c r="G210" s="13">
        <v>11</v>
      </c>
      <c r="H210" s="13">
        <v>1</v>
      </c>
      <c r="I210" s="13">
        <v>10</v>
      </c>
      <c r="J210" s="13">
        <v>5</v>
      </c>
      <c r="K210" s="13">
        <v>349</v>
      </c>
      <c r="L210" s="13">
        <v>331</v>
      </c>
      <c r="M210" s="15">
        <f t="shared" si="12"/>
        <v>0.51323529411764701</v>
      </c>
      <c r="N210" s="13">
        <v>23</v>
      </c>
      <c r="O210" s="13">
        <v>11</v>
      </c>
      <c r="P210" s="26">
        <v>14.016666666700001</v>
      </c>
      <c r="Q210" s="26">
        <v>1.6166666667</v>
      </c>
      <c r="R210" s="26">
        <v>1.8666666667</v>
      </c>
      <c r="S210" s="26">
        <v>17.5</v>
      </c>
      <c r="T210" s="1"/>
      <c r="U210" s="1"/>
      <c r="V210" s="23" t="str">
        <f t="shared" si="13"/>
        <v xml:space="preserve"> </v>
      </c>
      <c r="W210" s="1"/>
      <c r="X210" s="13">
        <v>39</v>
      </c>
      <c r="Y210" s="13">
        <v>7</v>
      </c>
      <c r="Z210" s="13">
        <v>10</v>
      </c>
      <c r="AA210" s="13">
        <v>-2</v>
      </c>
      <c r="AB210" s="13">
        <v>16</v>
      </c>
      <c r="AC210" s="13">
        <v>8</v>
      </c>
      <c r="AD210" s="13">
        <v>307</v>
      </c>
      <c r="AE210" s="13">
        <v>305</v>
      </c>
      <c r="AF210" s="15">
        <f t="shared" si="14"/>
        <v>0.50163398692810457</v>
      </c>
      <c r="AG210" s="13">
        <v>15</v>
      </c>
      <c r="AH210" s="13">
        <v>7</v>
      </c>
      <c r="AI210" s="51">
        <v>13.7833333333</v>
      </c>
      <c r="AJ210" s="51">
        <v>1.0333333333000001</v>
      </c>
      <c r="AK210" s="51">
        <v>2.0333333332999999</v>
      </c>
      <c r="AL210" s="51">
        <v>16.866666666699999</v>
      </c>
      <c r="AM210" s="1"/>
      <c r="AN210" s="1"/>
      <c r="AO210" s="23" t="str">
        <f t="shared" si="15"/>
        <v xml:space="preserve"> </v>
      </c>
      <c r="AP210" s="1"/>
    </row>
    <row r="211" spans="1:42" x14ac:dyDescent="0.2">
      <c r="A211" s="13" t="s">
        <v>984</v>
      </c>
      <c r="B211" s="13" t="s">
        <v>477</v>
      </c>
      <c r="C211" s="1" t="s">
        <v>363</v>
      </c>
      <c r="D211" s="13" t="s">
        <v>154</v>
      </c>
      <c r="E211" s="13">
        <v>21</v>
      </c>
      <c r="F211" s="13">
        <v>5</v>
      </c>
      <c r="G211" s="13">
        <v>7</v>
      </c>
      <c r="H211" s="13">
        <v>3</v>
      </c>
      <c r="I211" s="13">
        <v>4</v>
      </c>
      <c r="J211" s="13">
        <v>2</v>
      </c>
      <c r="K211" s="13">
        <v>2</v>
      </c>
      <c r="L211" s="13">
        <v>2</v>
      </c>
      <c r="M211" s="15">
        <f t="shared" si="12"/>
        <v>0.5</v>
      </c>
      <c r="N211" s="1"/>
      <c r="O211" s="1"/>
      <c r="P211" s="26">
        <v>11.516666666700001</v>
      </c>
      <c r="Q211" s="26">
        <v>2.0166666666999999</v>
      </c>
      <c r="R211" s="26">
        <v>0.18333333330000001</v>
      </c>
      <c r="S211" s="26">
        <v>13.733333333299999</v>
      </c>
      <c r="T211" s="13">
        <v>1</v>
      </c>
      <c r="U211" s="13">
        <v>0</v>
      </c>
      <c r="V211" s="23">
        <f t="shared" si="13"/>
        <v>0</v>
      </c>
      <c r="W211" s="13">
        <v>0</v>
      </c>
      <c r="X211" s="13">
        <v>26</v>
      </c>
      <c r="Y211" s="13">
        <v>9</v>
      </c>
      <c r="Z211" s="13">
        <v>6</v>
      </c>
      <c r="AA211" s="13">
        <v>9</v>
      </c>
      <c r="AB211" s="13">
        <v>4</v>
      </c>
      <c r="AC211" s="13">
        <v>2</v>
      </c>
      <c r="AD211" s="13">
        <v>0</v>
      </c>
      <c r="AE211" s="13">
        <v>1</v>
      </c>
      <c r="AF211" s="15">
        <f t="shared" si="14"/>
        <v>0</v>
      </c>
      <c r="AG211" s="1"/>
      <c r="AH211" s="1"/>
      <c r="AI211" s="51">
        <v>11.583333333300001</v>
      </c>
      <c r="AJ211" s="51">
        <v>1.7833333332999999</v>
      </c>
      <c r="AK211" s="51">
        <v>0.30000000000000004</v>
      </c>
      <c r="AL211" s="51">
        <v>13.6833333333</v>
      </c>
      <c r="AM211" s="13">
        <v>0</v>
      </c>
      <c r="AN211" s="13">
        <v>0</v>
      </c>
      <c r="AO211" s="23" t="str">
        <f t="shared" si="15"/>
        <v xml:space="preserve"> </v>
      </c>
      <c r="AP211" s="13">
        <v>0</v>
      </c>
    </row>
    <row r="212" spans="1:42" x14ac:dyDescent="0.2">
      <c r="A212" s="13" t="s">
        <v>987</v>
      </c>
      <c r="B212" s="13" t="s">
        <v>160</v>
      </c>
      <c r="C212" s="1" t="s">
        <v>153</v>
      </c>
      <c r="D212" s="13" t="s">
        <v>146</v>
      </c>
      <c r="E212" s="13">
        <v>13</v>
      </c>
      <c r="F212" s="13">
        <v>1</v>
      </c>
      <c r="G212" s="13">
        <v>4</v>
      </c>
      <c r="H212" s="13">
        <v>4</v>
      </c>
      <c r="I212" s="13">
        <v>0</v>
      </c>
      <c r="J212" s="13">
        <v>0</v>
      </c>
      <c r="K212" s="13">
        <v>25</v>
      </c>
      <c r="L212" s="13">
        <v>22</v>
      </c>
      <c r="M212" s="15">
        <f t="shared" si="12"/>
        <v>0.53191489361702127</v>
      </c>
      <c r="N212" s="1"/>
      <c r="O212" s="1"/>
      <c r="P212" s="26">
        <v>8.15</v>
      </c>
      <c r="Q212" s="26">
        <v>0.1166666667</v>
      </c>
      <c r="R212" s="26">
        <v>1.0333333333000001</v>
      </c>
      <c r="S212" s="26">
        <v>9.3000000000000007</v>
      </c>
      <c r="T212" s="1"/>
      <c r="U212" s="1"/>
      <c r="V212" s="23" t="str">
        <f t="shared" si="13"/>
        <v xml:space="preserve"> </v>
      </c>
      <c r="W212" s="1"/>
      <c r="X212" s="13">
        <v>11</v>
      </c>
      <c r="Y212" s="13">
        <v>0</v>
      </c>
      <c r="Z212" s="13">
        <v>1</v>
      </c>
      <c r="AA212" s="13">
        <v>-3</v>
      </c>
      <c r="AB212" s="13">
        <v>2</v>
      </c>
      <c r="AC212" s="13">
        <v>1</v>
      </c>
      <c r="AD212" s="13">
        <v>14</v>
      </c>
      <c r="AE212" s="13">
        <v>25</v>
      </c>
      <c r="AF212" s="15">
        <f t="shared" si="14"/>
        <v>0.35897435897435898</v>
      </c>
      <c r="AG212" s="1"/>
      <c r="AH212" s="1"/>
      <c r="AI212" s="51">
        <v>7.9166666667000003</v>
      </c>
      <c r="AJ212" s="51">
        <v>3.3333333300000004E-2</v>
      </c>
      <c r="AK212" s="51">
        <v>0.66666666670000008</v>
      </c>
      <c r="AL212" s="51">
        <v>8.6333333332999995</v>
      </c>
      <c r="AM212" s="1"/>
      <c r="AN212" s="1"/>
      <c r="AO212" s="23" t="str">
        <f t="shared" si="15"/>
        <v xml:space="preserve"> </v>
      </c>
      <c r="AP212" s="1"/>
    </row>
    <row r="213" spans="1:42" x14ac:dyDescent="0.2">
      <c r="A213" s="13" t="s">
        <v>989</v>
      </c>
      <c r="B213" s="13" t="s">
        <v>665</v>
      </c>
      <c r="C213" s="1" t="s">
        <v>136</v>
      </c>
      <c r="D213" s="13" t="s">
        <v>328</v>
      </c>
      <c r="E213" s="13">
        <v>41</v>
      </c>
      <c r="F213" s="13">
        <v>13</v>
      </c>
      <c r="G213" s="13">
        <v>14</v>
      </c>
      <c r="H213" s="13">
        <v>-11</v>
      </c>
      <c r="I213" s="13">
        <v>10</v>
      </c>
      <c r="J213" s="13">
        <v>5</v>
      </c>
      <c r="K213" s="13">
        <v>0</v>
      </c>
      <c r="L213" s="13">
        <v>2</v>
      </c>
      <c r="M213" s="15">
        <f t="shared" si="12"/>
        <v>0</v>
      </c>
      <c r="N213" s="1"/>
      <c r="O213" s="1"/>
      <c r="P213" s="26">
        <v>16.0333333333</v>
      </c>
      <c r="Q213" s="26">
        <v>2.7</v>
      </c>
      <c r="R213" s="26">
        <v>0.05</v>
      </c>
      <c r="S213" s="26">
        <v>18.8</v>
      </c>
      <c r="T213" s="13">
        <v>4</v>
      </c>
      <c r="U213" s="13">
        <v>2</v>
      </c>
      <c r="V213" s="23">
        <f t="shared" si="13"/>
        <v>0.5</v>
      </c>
      <c r="W213" s="13">
        <v>0</v>
      </c>
      <c r="X213" s="13">
        <v>40</v>
      </c>
      <c r="Y213" s="13">
        <v>11</v>
      </c>
      <c r="Z213" s="13">
        <v>25</v>
      </c>
      <c r="AA213" s="13">
        <v>-5</v>
      </c>
      <c r="AB213" s="13">
        <v>14</v>
      </c>
      <c r="AC213" s="13">
        <v>7</v>
      </c>
      <c r="AD213" s="13">
        <v>1</v>
      </c>
      <c r="AE213" s="13">
        <v>3</v>
      </c>
      <c r="AF213" s="15">
        <f t="shared" si="14"/>
        <v>0.25</v>
      </c>
      <c r="AG213" s="1"/>
      <c r="AH213" s="1"/>
      <c r="AI213" s="51">
        <v>16.633333333300001</v>
      </c>
      <c r="AJ213" s="51">
        <v>2.5166666666999999</v>
      </c>
      <c r="AK213" s="51">
        <v>0.1</v>
      </c>
      <c r="AL213" s="51">
        <v>19.266666666700001</v>
      </c>
      <c r="AM213" s="13">
        <v>8</v>
      </c>
      <c r="AN213" s="13">
        <v>0</v>
      </c>
      <c r="AO213" s="23">
        <f t="shared" si="15"/>
        <v>0</v>
      </c>
      <c r="AP213" s="13">
        <v>0</v>
      </c>
    </row>
    <row r="214" spans="1:42" x14ac:dyDescent="0.2">
      <c r="A214" s="13" t="s">
        <v>993</v>
      </c>
      <c r="B214" s="13" t="s">
        <v>992</v>
      </c>
      <c r="C214" s="1" t="s">
        <v>409</v>
      </c>
      <c r="D214" s="13" t="s">
        <v>173</v>
      </c>
      <c r="E214" s="13">
        <v>38</v>
      </c>
      <c r="F214" s="13">
        <v>5</v>
      </c>
      <c r="G214" s="13">
        <v>16</v>
      </c>
      <c r="H214" s="13">
        <v>8</v>
      </c>
      <c r="I214" s="13">
        <v>20</v>
      </c>
      <c r="J214" s="13">
        <v>10</v>
      </c>
      <c r="K214" s="1"/>
      <c r="L214" s="1"/>
      <c r="M214" s="15">
        <f t="shared" si="12"/>
        <v>0</v>
      </c>
      <c r="N214" s="1"/>
      <c r="O214" s="1"/>
      <c r="P214" s="26">
        <v>18.933333333299998</v>
      </c>
      <c r="Q214" s="26">
        <v>3.1333333333</v>
      </c>
      <c r="R214" s="26">
        <v>2.4500000000000002</v>
      </c>
      <c r="S214" s="26">
        <v>24.5333333333</v>
      </c>
      <c r="T214" s="1"/>
      <c r="U214" s="1"/>
      <c r="V214" s="23" t="str">
        <f t="shared" si="13"/>
        <v xml:space="preserve"> </v>
      </c>
      <c r="W214" s="1"/>
      <c r="X214" s="13">
        <v>36</v>
      </c>
      <c r="Y214" s="13">
        <v>3</v>
      </c>
      <c r="Z214" s="13">
        <v>7</v>
      </c>
      <c r="AA214" s="13">
        <v>5</v>
      </c>
      <c r="AB214" s="13">
        <v>34</v>
      </c>
      <c r="AC214" s="13">
        <v>17</v>
      </c>
      <c r="AD214" s="1"/>
      <c r="AE214" s="1"/>
      <c r="AF214" s="15">
        <f t="shared" si="14"/>
        <v>0</v>
      </c>
      <c r="AG214" s="1"/>
      <c r="AH214" s="1"/>
      <c r="AI214" s="51">
        <v>17.933333333299998</v>
      </c>
      <c r="AJ214" s="51">
        <v>2.7</v>
      </c>
      <c r="AK214" s="51">
        <v>2.7333333333000001</v>
      </c>
      <c r="AL214" s="51">
        <v>23.383333333300001</v>
      </c>
      <c r="AM214" s="1"/>
      <c r="AN214" s="1"/>
      <c r="AO214" s="23" t="str">
        <f t="shared" si="15"/>
        <v xml:space="preserve"> </v>
      </c>
      <c r="AP214" s="1"/>
    </row>
    <row r="215" spans="1:42" x14ac:dyDescent="0.2">
      <c r="A215" s="13" t="s">
        <v>997</v>
      </c>
      <c r="B215" s="13" t="s">
        <v>996</v>
      </c>
      <c r="C215" s="1" t="s">
        <v>153</v>
      </c>
      <c r="D215" s="13" t="s">
        <v>173</v>
      </c>
      <c r="E215" s="13">
        <v>28</v>
      </c>
      <c r="F215" s="13">
        <v>2</v>
      </c>
      <c r="G215" s="13">
        <v>7</v>
      </c>
      <c r="H215" s="13">
        <v>7</v>
      </c>
      <c r="I215" s="13">
        <v>18</v>
      </c>
      <c r="J215" s="13">
        <v>9</v>
      </c>
      <c r="K215" s="1"/>
      <c r="L215" s="1"/>
      <c r="M215" s="15">
        <f t="shared" si="12"/>
        <v>0</v>
      </c>
      <c r="N215" s="1"/>
      <c r="O215" s="1"/>
      <c r="P215" s="26">
        <v>17.433333333299998</v>
      </c>
      <c r="Q215" s="26">
        <v>2.1166666667</v>
      </c>
      <c r="R215" s="26">
        <v>1.6833333333</v>
      </c>
      <c r="S215" s="26">
        <v>21.233333333299999</v>
      </c>
      <c r="T215" s="1"/>
      <c r="U215" s="1"/>
      <c r="V215" s="23" t="str">
        <f t="shared" si="13"/>
        <v xml:space="preserve"> </v>
      </c>
      <c r="W215" s="1"/>
      <c r="X215" s="13">
        <v>21</v>
      </c>
      <c r="Y215" s="13">
        <v>1</v>
      </c>
      <c r="Z215" s="13">
        <v>4</v>
      </c>
      <c r="AA215" s="13">
        <v>1</v>
      </c>
      <c r="AB215" s="13">
        <v>8</v>
      </c>
      <c r="AC215" s="13">
        <v>4</v>
      </c>
      <c r="AD215" s="1"/>
      <c r="AE215" s="1"/>
      <c r="AF215" s="15">
        <f t="shared" si="14"/>
        <v>0</v>
      </c>
      <c r="AG215" s="1"/>
      <c r="AH215" s="1"/>
      <c r="AI215" s="51">
        <v>18.483333333299999</v>
      </c>
      <c r="AJ215" s="51">
        <v>1.9</v>
      </c>
      <c r="AK215" s="51">
        <v>2.0499999999999998</v>
      </c>
      <c r="AL215" s="51">
        <v>22.433333333299998</v>
      </c>
      <c r="AM215" s="1"/>
      <c r="AN215" s="1"/>
      <c r="AO215" s="23" t="str">
        <f t="shared" si="15"/>
        <v xml:space="preserve"> </v>
      </c>
      <c r="AP215" s="1"/>
    </row>
    <row r="216" spans="1:42" x14ac:dyDescent="0.2">
      <c r="A216" s="13" t="s">
        <v>1001</v>
      </c>
      <c r="B216" s="13" t="s">
        <v>1000</v>
      </c>
      <c r="C216" s="1" t="s">
        <v>302</v>
      </c>
      <c r="D216" s="13" t="s">
        <v>173</v>
      </c>
      <c r="E216" s="13">
        <v>40</v>
      </c>
      <c r="F216" s="13">
        <v>9</v>
      </c>
      <c r="G216" s="13">
        <v>16</v>
      </c>
      <c r="H216" s="13">
        <v>10</v>
      </c>
      <c r="I216" s="13">
        <v>16</v>
      </c>
      <c r="J216" s="13">
        <v>8</v>
      </c>
      <c r="K216" s="1"/>
      <c r="L216" s="1"/>
      <c r="M216" s="15">
        <f t="shared" si="12"/>
        <v>0</v>
      </c>
      <c r="N216" s="1"/>
      <c r="O216" s="1"/>
      <c r="P216" s="26">
        <v>18.3</v>
      </c>
      <c r="Q216" s="26">
        <v>3.15</v>
      </c>
      <c r="R216" s="26">
        <v>0.35</v>
      </c>
      <c r="S216" s="26">
        <v>21.816666666700002</v>
      </c>
      <c r="T216" s="13">
        <v>1</v>
      </c>
      <c r="U216" s="13">
        <v>0</v>
      </c>
      <c r="V216" s="23">
        <f t="shared" si="13"/>
        <v>0</v>
      </c>
      <c r="W216" s="13">
        <v>0</v>
      </c>
      <c r="X216" s="13">
        <v>41</v>
      </c>
      <c r="Y216" s="13">
        <v>3</v>
      </c>
      <c r="Z216" s="13">
        <v>11</v>
      </c>
      <c r="AA216" s="13">
        <v>2</v>
      </c>
      <c r="AB216" s="13">
        <v>16</v>
      </c>
      <c r="AC216" s="13">
        <v>8</v>
      </c>
      <c r="AD216" s="1"/>
      <c r="AE216" s="1"/>
      <c r="AF216" s="15">
        <f t="shared" si="14"/>
        <v>0</v>
      </c>
      <c r="AG216" s="1"/>
      <c r="AH216" s="1"/>
      <c r="AI216" s="51">
        <v>18.833333333300001</v>
      </c>
      <c r="AJ216" s="51">
        <v>2.4500000000000002</v>
      </c>
      <c r="AK216" s="51">
        <v>0.4833333333</v>
      </c>
      <c r="AL216" s="51">
        <v>21.7833333333</v>
      </c>
      <c r="AM216" s="13">
        <v>0</v>
      </c>
      <c r="AN216" s="13">
        <v>0</v>
      </c>
      <c r="AO216" s="23" t="str">
        <f t="shared" si="15"/>
        <v xml:space="preserve"> </v>
      </c>
      <c r="AP216" s="13">
        <v>0</v>
      </c>
    </row>
    <row r="217" spans="1:42" x14ac:dyDescent="0.2">
      <c r="A217" s="13" t="s">
        <v>1005</v>
      </c>
      <c r="B217" s="13" t="s">
        <v>1004</v>
      </c>
      <c r="C217" s="1" t="s">
        <v>243</v>
      </c>
      <c r="D217" s="13" t="s">
        <v>173</v>
      </c>
      <c r="E217" s="13">
        <v>39</v>
      </c>
      <c r="F217" s="13">
        <v>2</v>
      </c>
      <c r="G217" s="13">
        <v>3</v>
      </c>
      <c r="H217" s="13">
        <v>10</v>
      </c>
      <c r="I217" s="13">
        <v>20</v>
      </c>
      <c r="J217" s="13">
        <v>10</v>
      </c>
      <c r="K217" s="1"/>
      <c r="L217" s="1"/>
      <c r="M217" s="15">
        <f t="shared" si="12"/>
        <v>0</v>
      </c>
      <c r="N217" s="1"/>
      <c r="O217" s="1"/>
      <c r="P217" s="26">
        <v>17.016666666700001</v>
      </c>
      <c r="Q217" s="26">
        <v>0.7</v>
      </c>
      <c r="R217" s="26">
        <v>1.4333333333</v>
      </c>
      <c r="S217" s="26">
        <v>19.183333333299998</v>
      </c>
      <c r="T217" s="1"/>
      <c r="U217" s="1"/>
      <c r="V217" s="23" t="str">
        <f t="shared" si="13"/>
        <v xml:space="preserve"> </v>
      </c>
      <c r="W217" s="1"/>
      <c r="X217" s="13">
        <v>41</v>
      </c>
      <c r="Y217" s="13">
        <v>5</v>
      </c>
      <c r="Z217" s="13">
        <v>8</v>
      </c>
      <c r="AA217" s="13">
        <v>2</v>
      </c>
      <c r="AB217" s="13">
        <v>32</v>
      </c>
      <c r="AC217" s="13">
        <v>16</v>
      </c>
      <c r="AD217" s="1"/>
      <c r="AE217" s="1"/>
      <c r="AF217" s="15">
        <f t="shared" si="14"/>
        <v>0</v>
      </c>
      <c r="AG217" s="1"/>
      <c r="AH217" s="1"/>
      <c r="AI217" s="51">
        <v>16.7166666667</v>
      </c>
      <c r="AJ217" s="51">
        <v>0.51666666670000005</v>
      </c>
      <c r="AK217" s="51">
        <v>1.5666666667</v>
      </c>
      <c r="AL217" s="51">
        <v>18.833333333300001</v>
      </c>
      <c r="AM217" s="1"/>
      <c r="AN217" s="1"/>
      <c r="AO217" s="23" t="str">
        <f t="shared" si="15"/>
        <v xml:space="preserve"> </v>
      </c>
      <c r="AP217" s="1"/>
    </row>
    <row r="218" spans="1:42" x14ac:dyDescent="0.2">
      <c r="A218" s="13" t="s">
        <v>1009</v>
      </c>
      <c r="B218" s="13" t="s">
        <v>1008</v>
      </c>
      <c r="C218" s="1" t="s">
        <v>446</v>
      </c>
      <c r="D218" s="13" t="s">
        <v>173</v>
      </c>
      <c r="E218" s="13">
        <v>41</v>
      </c>
      <c r="F218" s="13">
        <v>14</v>
      </c>
      <c r="G218" s="13">
        <v>8</v>
      </c>
      <c r="H218" s="13">
        <v>-9</v>
      </c>
      <c r="I218" s="13">
        <v>24</v>
      </c>
      <c r="J218" s="13">
        <v>12</v>
      </c>
      <c r="K218" s="1"/>
      <c r="L218" s="1"/>
      <c r="M218" s="15">
        <f t="shared" si="12"/>
        <v>0</v>
      </c>
      <c r="N218" s="1"/>
      <c r="O218" s="1"/>
      <c r="P218" s="26">
        <v>18.683333333299998</v>
      </c>
      <c r="Q218" s="26">
        <v>4.0833333332999997</v>
      </c>
      <c r="R218" s="26">
        <v>2.5</v>
      </c>
      <c r="S218" s="26">
        <v>25.2833333333</v>
      </c>
      <c r="T218" s="13">
        <v>0</v>
      </c>
      <c r="U218" s="13">
        <v>0</v>
      </c>
      <c r="V218" s="23" t="str">
        <f t="shared" si="13"/>
        <v xml:space="preserve"> </v>
      </c>
      <c r="W218" s="13">
        <v>0</v>
      </c>
      <c r="X218" s="13">
        <v>41</v>
      </c>
      <c r="Y218" s="13">
        <v>9</v>
      </c>
      <c r="Z218" s="13">
        <v>12</v>
      </c>
      <c r="AA218" s="13">
        <v>-9</v>
      </c>
      <c r="AB218" s="13">
        <v>16</v>
      </c>
      <c r="AC218" s="13">
        <v>8</v>
      </c>
      <c r="AD218" s="1"/>
      <c r="AE218" s="1"/>
      <c r="AF218" s="15">
        <f t="shared" si="14"/>
        <v>0</v>
      </c>
      <c r="AG218" s="1"/>
      <c r="AH218" s="1"/>
      <c r="AI218" s="51">
        <v>18.833333333300001</v>
      </c>
      <c r="AJ218" s="51">
        <v>3.6666666667000003</v>
      </c>
      <c r="AK218" s="51">
        <v>2.6166666667</v>
      </c>
      <c r="AL218" s="51">
        <v>25.133333333300001</v>
      </c>
      <c r="AM218" s="13">
        <v>2</v>
      </c>
      <c r="AN218" s="13">
        <v>0</v>
      </c>
      <c r="AO218" s="23">
        <f t="shared" si="15"/>
        <v>0</v>
      </c>
      <c r="AP218" s="13">
        <v>0</v>
      </c>
    </row>
    <row r="219" spans="1:42" x14ac:dyDescent="0.2">
      <c r="A219" s="13" t="s">
        <v>1014</v>
      </c>
      <c r="B219" s="13" t="s">
        <v>392</v>
      </c>
      <c r="C219" s="1" t="s">
        <v>398</v>
      </c>
      <c r="D219" s="13" t="s">
        <v>503</v>
      </c>
      <c r="E219" s="13">
        <v>37</v>
      </c>
      <c r="F219" s="13">
        <v>9</v>
      </c>
      <c r="G219" s="13">
        <v>11</v>
      </c>
      <c r="H219" s="13">
        <v>0</v>
      </c>
      <c r="I219" s="13">
        <v>6</v>
      </c>
      <c r="J219" s="13">
        <v>3</v>
      </c>
      <c r="K219" s="13">
        <v>131</v>
      </c>
      <c r="L219" s="13">
        <v>204</v>
      </c>
      <c r="M219" s="15">
        <f t="shared" si="12"/>
        <v>0.39104477611940297</v>
      </c>
      <c r="N219" s="13">
        <v>13</v>
      </c>
      <c r="O219" s="13">
        <v>6</v>
      </c>
      <c r="P219" s="26">
        <v>14.3166666667</v>
      </c>
      <c r="Q219" s="26">
        <v>2.2000000000000002</v>
      </c>
      <c r="R219" s="26">
        <v>1.55</v>
      </c>
      <c r="S219" s="26">
        <v>18.100000000000001</v>
      </c>
      <c r="T219" s="13">
        <v>4</v>
      </c>
      <c r="U219" s="13">
        <v>3</v>
      </c>
      <c r="V219" s="23">
        <f t="shared" si="13"/>
        <v>0.75</v>
      </c>
      <c r="W219" s="13">
        <v>1</v>
      </c>
      <c r="X219" s="13">
        <v>32</v>
      </c>
      <c r="Y219" s="13">
        <v>4</v>
      </c>
      <c r="Z219" s="13">
        <v>10</v>
      </c>
      <c r="AA219" s="13">
        <v>-20</v>
      </c>
      <c r="AB219" s="13">
        <v>6</v>
      </c>
      <c r="AC219" s="13">
        <v>3</v>
      </c>
      <c r="AD219" s="13">
        <v>132</v>
      </c>
      <c r="AE219" s="13">
        <v>206</v>
      </c>
      <c r="AF219" s="15">
        <f t="shared" si="14"/>
        <v>0.39053254437869822</v>
      </c>
      <c r="AG219" s="13">
        <v>10</v>
      </c>
      <c r="AH219" s="13">
        <v>3</v>
      </c>
      <c r="AI219" s="51">
        <v>13.15</v>
      </c>
      <c r="AJ219" s="51">
        <v>1.85</v>
      </c>
      <c r="AK219" s="51">
        <v>2.0833333333000001</v>
      </c>
      <c r="AL219" s="51">
        <v>17.100000000000001</v>
      </c>
      <c r="AM219" s="13">
        <v>1</v>
      </c>
      <c r="AN219" s="13">
        <v>0</v>
      </c>
      <c r="AO219" s="23">
        <f t="shared" si="15"/>
        <v>0</v>
      </c>
      <c r="AP219" s="13">
        <v>0</v>
      </c>
    </row>
    <row r="220" spans="1:42" x14ac:dyDescent="0.2">
      <c r="A220" s="13" t="s">
        <v>1019</v>
      </c>
      <c r="B220" s="13" t="s">
        <v>1018</v>
      </c>
      <c r="C220" s="1" t="s">
        <v>214</v>
      </c>
      <c r="D220" s="13" t="s">
        <v>146</v>
      </c>
      <c r="E220" s="13">
        <v>37</v>
      </c>
      <c r="F220" s="13">
        <v>11</v>
      </c>
      <c r="G220" s="13">
        <v>5</v>
      </c>
      <c r="H220" s="13">
        <v>-2</v>
      </c>
      <c r="I220" s="13">
        <v>14</v>
      </c>
      <c r="J220" s="13">
        <v>7</v>
      </c>
      <c r="K220" s="13">
        <v>209</v>
      </c>
      <c r="L220" s="13">
        <v>174</v>
      </c>
      <c r="M220" s="15">
        <f t="shared" si="12"/>
        <v>0.54569190600522188</v>
      </c>
      <c r="N220" s="13">
        <v>4</v>
      </c>
      <c r="O220" s="13">
        <v>4</v>
      </c>
      <c r="P220" s="26">
        <v>13.8666666667</v>
      </c>
      <c r="Q220" s="26">
        <v>0.4</v>
      </c>
      <c r="R220" s="26">
        <v>1.4166666667000001</v>
      </c>
      <c r="S220" s="26">
        <v>15.7</v>
      </c>
      <c r="T220" s="13">
        <v>1</v>
      </c>
      <c r="U220" s="13">
        <v>0</v>
      </c>
      <c r="V220" s="23">
        <f t="shared" si="13"/>
        <v>0</v>
      </c>
      <c r="W220" s="13">
        <v>0</v>
      </c>
      <c r="X220" s="13">
        <v>40</v>
      </c>
      <c r="Y220" s="13">
        <v>4</v>
      </c>
      <c r="Z220" s="13">
        <v>7</v>
      </c>
      <c r="AA220" s="13">
        <v>-4</v>
      </c>
      <c r="AB220" s="13">
        <v>28</v>
      </c>
      <c r="AC220" s="13">
        <v>14</v>
      </c>
      <c r="AD220" s="13">
        <v>196</v>
      </c>
      <c r="AE220" s="13">
        <v>205</v>
      </c>
      <c r="AF220" s="15">
        <f t="shared" si="14"/>
        <v>0.48877805486284287</v>
      </c>
      <c r="AG220" s="13">
        <v>4</v>
      </c>
      <c r="AH220" s="13">
        <v>1</v>
      </c>
      <c r="AI220" s="51">
        <v>13.5</v>
      </c>
      <c r="AJ220" s="51">
        <v>0.51666666670000005</v>
      </c>
      <c r="AK220" s="51">
        <v>1.2666666666999999</v>
      </c>
      <c r="AL220" s="51">
        <v>15.2833333333</v>
      </c>
      <c r="AM220" s="13">
        <v>1</v>
      </c>
      <c r="AN220" s="13">
        <v>0</v>
      </c>
      <c r="AO220" s="23">
        <f t="shared" si="15"/>
        <v>0</v>
      </c>
      <c r="AP220" s="13">
        <v>0</v>
      </c>
    </row>
    <row r="221" spans="1:42" x14ac:dyDescent="0.2">
      <c r="A221" s="13" t="s">
        <v>1023</v>
      </c>
      <c r="B221" s="13" t="s">
        <v>1022</v>
      </c>
      <c r="C221" s="1" t="s">
        <v>584</v>
      </c>
      <c r="D221" s="13" t="s">
        <v>173</v>
      </c>
      <c r="E221" s="13">
        <v>1</v>
      </c>
      <c r="F221" s="13">
        <v>0</v>
      </c>
      <c r="G221" s="13">
        <v>1</v>
      </c>
      <c r="H221" s="13">
        <v>-1</v>
      </c>
      <c r="I221" s="13">
        <v>0</v>
      </c>
      <c r="J221" s="13">
        <v>0</v>
      </c>
      <c r="K221" s="1"/>
      <c r="L221" s="1"/>
      <c r="M221" s="15">
        <f t="shared" si="12"/>
        <v>0</v>
      </c>
      <c r="N221" s="1"/>
      <c r="O221" s="1"/>
      <c r="P221" s="26">
        <v>16.9666666667</v>
      </c>
      <c r="Q221" s="26">
        <v>0</v>
      </c>
      <c r="R221" s="26">
        <v>0</v>
      </c>
      <c r="S221" s="26">
        <v>16.9666666667</v>
      </c>
      <c r="T221" s="1"/>
      <c r="U221" s="1"/>
      <c r="V221" s="23" t="str">
        <f t="shared" si="13"/>
        <v xml:space="preserve"> </v>
      </c>
      <c r="W221" s="1"/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"/>
      <c r="AE221" s="1"/>
      <c r="AF221" s="15">
        <f t="shared" si="14"/>
        <v>0</v>
      </c>
      <c r="AG221" s="1"/>
      <c r="AH221" s="1"/>
      <c r="AI221" s="51">
        <v>0</v>
      </c>
      <c r="AJ221" s="51">
        <v>0</v>
      </c>
      <c r="AK221" s="51">
        <v>0</v>
      </c>
      <c r="AL221" s="51">
        <v>0</v>
      </c>
      <c r="AM221" s="1"/>
      <c r="AN221" s="1"/>
      <c r="AO221" s="23" t="str">
        <f t="shared" si="15"/>
        <v xml:space="preserve"> </v>
      </c>
      <c r="AP221" s="1"/>
    </row>
    <row r="222" spans="1:42" x14ac:dyDescent="0.2">
      <c r="A222" s="13" t="s">
        <v>1026</v>
      </c>
      <c r="B222" s="13" t="s">
        <v>1025</v>
      </c>
      <c r="C222" s="1" t="s">
        <v>162</v>
      </c>
      <c r="D222" s="13" t="s">
        <v>173</v>
      </c>
      <c r="E222" s="13">
        <v>3</v>
      </c>
      <c r="F222" s="13">
        <v>0</v>
      </c>
      <c r="G222" s="13">
        <v>0</v>
      </c>
      <c r="H222" s="13">
        <v>-1</v>
      </c>
      <c r="I222" s="13">
        <v>0</v>
      </c>
      <c r="J222" s="13">
        <v>0</v>
      </c>
      <c r="K222" s="1"/>
      <c r="L222" s="1"/>
      <c r="M222" s="15">
        <f t="shared" si="12"/>
        <v>0</v>
      </c>
      <c r="N222" s="1"/>
      <c r="O222" s="1"/>
      <c r="P222" s="26">
        <v>11.733333333299999</v>
      </c>
      <c r="Q222" s="26">
        <v>1.1000000000000001</v>
      </c>
      <c r="R222" s="26">
        <v>0</v>
      </c>
      <c r="S222" s="26">
        <v>12.85</v>
      </c>
      <c r="T222" s="1"/>
      <c r="U222" s="1"/>
      <c r="V222" s="23" t="str">
        <f t="shared" si="13"/>
        <v xml:space="preserve"> </v>
      </c>
      <c r="W222" s="1"/>
      <c r="X222" s="13">
        <v>2</v>
      </c>
      <c r="Y222" s="13">
        <v>0</v>
      </c>
      <c r="Z222" s="13">
        <v>0</v>
      </c>
      <c r="AA222" s="13">
        <v>-1</v>
      </c>
      <c r="AB222" s="13">
        <v>2</v>
      </c>
      <c r="AC222" s="13">
        <v>1</v>
      </c>
      <c r="AD222" s="1"/>
      <c r="AE222" s="1"/>
      <c r="AF222" s="15">
        <f t="shared" si="14"/>
        <v>0</v>
      </c>
      <c r="AG222" s="1"/>
      <c r="AH222" s="1"/>
      <c r="AI222" s="51">
        <v>13.516666666700001</v>
      </c>
      <c r="AJ222" s="51">
        <v>2.0333333332999999</v>
      </c>
      <c r="AK222" s="51">
        <v>0</v>
      </c>
      <c r="AL222" s="51">
        <v>15.55</v>
      </c>
      <c r="AM222" s="1"/>
      <c r="AN222" s="1"/>
      <c r="AO222" s="23" t="str">
        <f t="shared" si="15"/>
        <v xml:space="preserve"> </v>
      </c>
      <c r="AP222" s="1"/>
    </row>
    <row r="223" spans="1:42" x14ac:dyDescent="0.2">
      <c r="A223" s="13" t="s">
        <v>1028</v>
      </c>
      <c r="B223" s="13" t="s">
        <v>312</v>
      </c>
      <c r="C223" s="1" t="s">
        <v>238</v>
      </c>
      <c r="D223" s="13" t="s">
        <v>129</v>
      </c>
      <c r="E223" s="13">
        <v>19</v>
      </c>
      <c r="F223" s="13">
        <v>1</v>
      </c>
      <c r="G223" s="13">
        <v>1</v>
      </c>
      <c r="H223" s="13">
        <v>-7</v>
      </c>
      <c r="I223" s="13">
        <v>2</v>
      </c>
      <c r="J223" s="13">
        <v>1</v>
      </c>
      <c r="K223" s="13">
        <v>54</v>
      </c>
      <c r="L223" s="13">
        <v>59</v>
      </c>
      <c r="M223" s="15">
        <f t="shared" si="12"/>
        <v>0.47787610619469029</v>
      </c>
      <c r="N223" s="1"/>
      <c r="O223" s="1"/>
      <c r="P223" s="26">
        <v>7.4833333333000001</v>
      </c>
      <c r="Q223" s="26">
        <v>3.3333333300000004E-2</v>
      </c>
      <c r="R223" s="26">
        <v>0.91666666670000008</v>
      </c>
      <c r="S223" s="26">
        <v>8.4499999999999993</v>
      </c>
      <c r="T223" s="1"/>
      <c r="U223" s="1"/>
      <c r="V223" s="23" t="str">
        <f t="shared" si="13"/>
        <v xml:space="preserve"> </v>
      </c>
      <c r="W223" s="1"/>
      <c r="X223" s="13">
        <v>20</v>
      </c>
      <c r="Y223" s="13">
        <v>0</v>
      </c>
      <c r="Z223" s="13">
        <v>0</v>
      </c>
      <c r="AA223" s="13">
        <v>-5</v>
      </c>
      <c r="AB223" s="13">
        <v>2</v>
      </c>
      <c r="AC223" s="13">
        <v>1</v>
      </c>
      <c r="AD223" s="13">
        <v>46</v>
      </c>
      <c r="AE223" s="13">
        <v>46</v>
      </c>
      <c r="AF223" s="15">
        <f t="shared" si="14"/>
        <v>0.5</v>
      </c>
      <c r="AG223" s="1"/>
      <c r="AH223" s="1"/>
      <c r="AI223" s="51">
        <v>6.85</v>
      </c>
      <c r="AJ223" s="51">
        <v>0</v>
      </c>
      <c r="AK223" s="51">
        <v>1.3333333333000001</v>
      </c>
      <c r="AL223" s="51">
        <v>8.1999999999999993</v>
      </c>
      <c r="AM223" s="1"/>
      <c r="AN223" s="1"/>
      <c r="AO223" s="23" t="str">
        <f t="shared" si="15"/>
        <v xml:space="preserve"> </v>
      </c>
      <c r="AP223" s="1"/>
    </row>
    <row r="224" spans="1:42" x14ac:dyDescent="0.2">
      <c r="A224" s="13" t="s">
        <v>1028</v>
      </c>
      <c r="B224" s="13" t="s">
        <v>519</v>
      </c>
      <c r="C224" s="1" t="s">
        <v>243</v>
      </c>
      <c r="D224" s="13" t="s">
        <v>173</v>
      </c>
      <c r="E224" s="13">
        <v>29</v>
      </c>
      <c r="F224" s="13">
        <v>6</v>
      </c>
      <c r="G224" s="13">
        <v>8</v>
      </c>
      <c r="H224" s="13">
        <v>3</v>
      </c>
      <c r="I224" s="13">
        <v>6</v>
      </c>
      <c r="J224" s="13">
        <v>3</v>
      </c>
      <c r="K224" s="1"/>
      <c r="L224" s="1"/>
      <c r="M224" s="15">
        <f t="shared" si="12"/>
        <v>0</v>
      </c>
      <c r="N224" s="1"/>
      <c r="O224" s="1"/>
      <c r="P224" s="26">
        <v>16.116666666699999</v>
      </c>
      <c r="Q224" s="26">
        <v>2.0666666667000002</v>
      </c>
      <c r="R224" s="26">
        <v>0.68333333330000001</v>
      </c>
      <c r="S224" s="26">
        <v>18.899999999999999</v>
      </c>
      <c r="T224" s="13">
        <v>3</v>
      </c>
      <c r="U224" s="13">
        <v>1</v>
      </c>
      <c r="V224" s="23">
        <f t="shared" si="13"/>
        <v>0.33333333333333331</v>
      </c>
      <c r="W224" s="13">
        <v>1</v>
      </c>
      <c r="X224" s="13">
        <v>29</v>
      </c>
      <c r="Y224" s="13">
        <v>3</v>
      </c>
      <c r="Z224" s="13">
        <v>10</v>
      </c>
      <c r="AA224" s="13">
        <v>5</v>
      </c>
      <c r="AB224" s="13">
        <v>21</v>
      </c>
      <c r="AC224" s="13">
        <v>5</v>
      </c>
      <c r="AD224" s="1"/>
      <c r="AE224" s="1"/>
      <c r="AF224" s="15">
        <f t="shared" si="14"/>
        <v>0</v>
      </c>
      <c r="AG224" s="1"/>
      <c r="AH224" s="1"/>
      <c r="AI224" s="51">
        <v>16.116666666699999</v>
      </c>
      <c r="AJ224" s="51">
        <v>2.3166666666999998</v>
      </c>
      <c r="AK224" s="51">
        <v>0.61666666670000003</v>
      </c>
      <c r="AL224" s="51">
        <v>19.05</v>
      </c>
      <c r="AM224" s="13">
        <v>2</v>
      </c>
      <c r="AN224" s="13">
        <v>0</v>
      </c>
      <c r="AO224" s="23">
        <f t="shared" si="15"/>
        <v>0</v>
      </c>
      <c r="AP224" s="13">
        <v>0</v>
      </c>
    </row>
    <row r="225" spans="1:42" x14ac:dyDescent="0.2">
      <c r="A225" s="13" t="s">
        <v>1032</v>
      </c>
      <c r="B225" s="13" t="s">
        <v>1031</v>
      </c>
      <c r="C225" s="1" t="s">
        <v>214</v>
      </c>
      <c r="D225" s="13" t="s">
        <v>173</v>
      </c>
      <c r="E225" s="13">
        <v>36</v>
      </c>
      <c r="F225" s="13">
        <v>1</v>
      </c>
      <c r="G225" s="13">
        <v>6</v>
      </c>
      <c r="H225" s="13">
        <v>10</v>
      </c>
      <c r="I225" s="13">
        <v>31</v>
      </c>
      <c r="J225" s="13">
        <v>10</v>
      </c>
      <c r="K225" s="1"/>
      <c r="L225" s="1"/>
      <c r="M225" s="15">
        <f t="shared" si="12"/>
        <v>0</v>
      </c>
      <c r="N225" s="1"/>
      <c r="O225" s="1"/>
      <c r="P225" s="26">
        <v>17.7</v>
      </c>
      <c r="Q225" s="26">
        <v>6.6666666700000002E-2</v>
      </c>
      <c r="R225" s="26">
        <v>2.35</v>
      </c>
      <c r="S225" s="26">
        <v>20.116666666699999</v>
      </c>
      <c r="T225" s="1"/>
      <c r="U225" s="1"/>
      <c r="V225" s="23" t="str">
        <f t="shared" si="13"/>
        <v xml:space="preserve"> </v>
      </c>
      <c r="W225" s="1"/>
      <c r="X225" s="13">
        <v>32</v>
      </c>
      <c r="Y225" s="13">
        <v>2</v>
      </c>
      <c r="Z225" s="13">
        <v>5</v>
      </c>
      <c r="AA225" s="13">
        <v>-5</v>
      </c>
      <c r="AB225" s="13">
        <v>28</v>
      </c>
      <c r="AC225" s="13">
        <v>14</v>
      </c>
      <c r="AD225" s="1"/>
      <c r="AE225" s="1"/>
      <c r="AF225" s="15">
        <f t="shared" si="14"/>
        <v>0</v>
      </c>
      <c r="AG225" s="1"/>
      <c r="AH225" s="1"/>
      <c r="AI225" s="51">
        <v>17.0333333333</v>
      </c>
      <c r="AJ225" s="51">
        <v>8.3333333300000006E-2</v>
      </c>
      <c r="AK225" s="51">
        <v>2.3333333333000001</v>
      </c>
      <c r="AL225" s="51">
        <v>19.4666666667</v>
      </c>
      <c r="AM225" s="1"/>
      <c r="AN225" s="1"/>
      <c r="AO225" s="23" t="str">
        <f t="shared" si="15"/>
        <v xml:space="preserve"> </v>
      </c>
      <c r="AP225" s="1"/>
    </row>
    <row r="226" spans="1:42" x14ac:dyDescent="0.2">
      <c r="A226" s="13" t="s">
        <v>1035</v>
      </c>
      <c r="B226" s="13" t="s">
        <v>1034</v>
      </c>
      <c r="C226" s="1" t="s">
        <v>270</v>
      </c>
      <c r="D226" s="13" t="s">
        <v>173</v>
      </c>
      <c r="E226" s="13">
        <v>40</v>
      </c>
      <c r="F226" s="13">
        <v>2</v>
      </c>
      <c r="G226" s="13">
        <v>4</v>
      </c>
      <c r="H226" s="13">
        <v>-6</v>
      </c>
      <c r="I226" s="13">
        <v>26</v>
      </c>
      <c r="J226" s="13">
        <v>7</v>
      </c>
      <c r="K226" s="1"/>
      <c r="L226" s="1"/>
      <c r="M226" s="15">
        <f t="shared" si="12"/>
        <v>0</v>
      </c>
      <c r="N226" s="1"/>
      <c r="O226" s="1"/>
      <c r="P226" s="26">
        <v>13.6333333333</v>
      </c>
      <c r="Q226" s="26">
        <v>0</v>
      </c>
      <c r="R226" s="26">
        <v>0.75</v>
      </c>
      <c r="S226" s="26">
        <v>14.4</v>
      </c>
      <c r="T226" s="1"/>
      <c r="U226" s="1"/>
      <c r="V226" s="23" t="str">
        <f t="shared" si="13"/>
        <v xml:space="preserve"> </v>
      </c>
      <c r="W226" s="1"/>
      <c r="X226" s="13">
        <v>36</v>
      </c>
      <c r="Y226" s="13">
        <v>0</v>
      </c>
      <c r="Z226" s="13">
        <v>5</v>
      </c>
      <c r="AA226" s="13">
        <v>-10</v>
      </c>
      <c r="AB226" s="13">
        <v>27</v>
      </c>
      <c r="AC226" s="13">
        <v>9</v>
      </c>
      <c r="AD226" s="1"/>
      <c r="AE226" s="1"/>
      <c r="AF226" s="15">
        <f t="shared" si="14"/>
        <v>0</v>
      </c>
      <c r="AG226" s="1"/>
      <c r="AH226" s="1"/>
      <c r="AI226" s="51">
        <v>13.333333333300001</v>
      </c>
      <c r="AJ226" s="51">
        <v>0</v>
      </c>
      <c r="AK226" s="51">
        <v>0.98333333330000006</v>
      </c>
      <c r="AL226" s="51">
        <v>14.35</v>
      </c>
      <c r="AM226" s="1"/>
      <c r="AN226" s="1"/>
      <c r="AO226" s="23" t="str">
        <f t="shared" si="15"/>
        <v xml:space="preserve"> </v>
      </c>
      <c r="AP226" s="1"/>
    </row>
    <row r="227" spans="1:42" x14ac:dyDescent="0.2">
      <c r="A227" s="13" t="s">
        <v>1037</v>
      </c>
      <c r="B227" s="13" t="s">
        <v>546</v>
      </c>
      <c r="C227" s="1" t="s">
        <v>238</v>
      </c>
      <c r="D227" s="13" t="s">
        <v>146</v>
      </c>
      <c r="E227" s="13">
        <v>40</v>
      </c>
      <c r="F227" s="13">
        <v>12</v>
      </c>
      <c r="G227" s="13">
        <v>15</v>
      </c>
      <c r="H227" s="13">
        <v>-8</v>
      </c>
      <c r="I227" s="13">
        <v>16</v>
      </c>
      <c r="J227" s="13">
        <v>4</v>
      </c>
      <c r="K227" s="13">
        <v>38</v>
      </c>
      <c r="L227" s="13">
        <v>65</v>
      </c>
      <c r="M227" s="15">
        <f t="shared" si="12"/>
        <v>0.36893203883495146</v>
      </c>
      <c r="N227" s="13">
        <v>2</v>
      </c>
      <c r="O227" s="13">
        <v>1</v>
      </c>
      <c r="P227" s="26">
        <v>16.016666666700001</v>
      </c>
      <c r="Q227" s="26">
        <v>3.1666666666999999</v>
      </c>
      <c r="R227" s="26">
        <v>0.21666666670000001</v>
      </c>
      <c r="S227" s="26">
        <v>19.433333333299998</v>
      </c>
      <c r="T227" s="13">
        <v>6</v>
      </c>
      <c r="U227" s="13">
        <v>4</v>
      </c>
      <c r="V227" s="23">
        <f t="shared" si="13"/>
        <v>0.66666666666666663</v>
      </c>
      <c r="W227" s="13">
        <v>1</v>
      </c>
      <c r="X227" s="13">
        <v>38</v>
      </c>
      <c r="Y227" s="13">
        <v>8</v>
      </c>
      <c r="Z227" s="13">
        <v>11</v>
      </c>
      <c r="AA227" s="13">
        <v>-11</v>
      </c>
      <c r="AB227" s="13">
        <v>21</v>
      </c>
      <c r="AC227" s="13">
        <v>9</v>
      </c>
      <c r="AD227" s="13">
        <v>29</v>
      </c>
      <c r="AE227" s="13">
        <v>51</v>
      </c>
      <c r="AF227" s="15">
        <f t="shared" si="14"/>
        <v>0.36249999999999999</v>
      </c>
      <c r="AG227" s="13">
        <v>3</v>
      </c>
      <c r="AH227" s="13">
        <v>1</v>
      </c>
      <c r="AI227" s="51">
        <v>15.5333333333</v>
      </c>
      <c r="AJ227" s="51">
        <v>2.9</v>
      </c>
      <c r="AK227" s="51">
        <v>0.31666666669999999</v>
      </c>
      <c r="AL227" s="51">
        <v>18.766666666700001</v>
      </c>
      <c r="AM227" s="13">
        <v>6</v>
      </c>
      <c r="AN227" s="13">
        <v>1</v>
      </c>
      <c r="AO227" s="23">
        <f t="shared" si="15"/>
        <v>0.16666666666666666</v>
      </c>
      <c r="AP227" s="13">
        <v>1</v>
      </c>
    </row>
    <row r="228" spans="1:42" x14ac:dyDescent="0.2">
      <c r="A228" s="13" t="s">
        <v>1041</v>
      </c>
      <c r="B228" s="13" t="s">
        <v>1040</v>
      </c>
      <c r="C228" s="1" t="s">
        <v>584</v>
      </c>
      <c r="D228" s="13" t="s">
        <v>173</v>
      </c>
      <c r="E228" s="13">
        <v>30</v>
      </c>
      <c r="F228" s="13">
        <v>2</v>
      </c>
      <c r="G228" s="13">
        <v>10</v>
      </c>
      <c r="H228" s="13">
        <v>19</v>
      </c>
      <c r="I228" s="13">
        <v>16</v>
      </c>
      <c r="J228" s="13">
        <v>8</v>
      </c>
      <c r="K228" s="1"/>
      <c r="L228" s="1"/>
      <c r="M228" s="15">
        <f t="shared" si="12"/>
        <v>0</v>
      </c>
      <c r="N228" s="1"/>
      <c r="O228" s="1"/>
      <c r="P228" s="26">
        <v>18.5333333333</v>
      </c>
      <c r="Q228" s="26">
        <v>3.0666666667000002</v>
      </c>
      <c r="R228" s="26">
        <v>1.7000000000000002</v>
      </c>
      <c r="S228" s="26">
        <v>23.3</v>
      </c>
      <c r="T228" s="1"/>
      <c r="U228" s="1"/>
      <c r="V228" s="23" t="str">
        <f t="shared" si="13"/>
        <v xml:space="preserve"> </v>
      </c>
      <c r="W228" s="1"/>
      <c r="X228" s="13">
        <v>30</v>
      </c>
      <c r="Y228" s="13">
        <v>2</v>
      </c>
      <c r="Z228" s="13">
        <v>9</v>
      </c>
      <c r="AA228" s="13">
        <v>-6</v>
      </c>
      <c r="AB228" s="13">
        <v>20</v>
      </c>
      <c r="AC228" s="13">
        <v>10</v>
      </c>
      <c r="AD228" s="1"/>
      <c r="AE228" s="1"/>
      <c r="AF228" s="15">
        <f t="shared" si="14"/>
        <v>0</v>
      </c>
      <c r="AG228" s="1"/>
      <c r="AH228" s="1"/>
      <c r="AI228" s="51">
        <v>18.8</v>
      </c>
      <c r="AJ228" s="51">
        <v>3.05</v>
      </c>
      <c r="AK228" s="51">
        <v>1.9333333333</v>
      </c>
      <c r="AL228" s="51">
        <v>23.816666666700002</v>
      </c>
      <c r="AM228" s="1"/>
      <c r="AN228" s="1"/>
      <c r="AO228" s="23" t="str">
        <f t="shared" si="15"/>
        <v xml:space="preserve"> </v>
      </c>
      <c r="AP228" s="1"/>
    </row>
    <row r="229" spans="1:42" x14ac:dyDescent="0.2">
      <c r="A229" s="13" t="s">
        <v>1044</v>
      </c>
      <c r="B229" s="13" t="s">
        <v>1043</v>
      </c>
      <c r="C229" s="1" t="s">
        <v>446</v>
      </c>
      <c r="D229" s="13" t="s">
        <v>154</v>
      </c>
      <c r="E229" s="13">
        <v>40</v>
      </c>
      <c r="F229" s="13">
        <v>3</v>
      </c>
      <c r="G229" s="13">
        <v>10</v>
      </c>
      <c r="H229" s="13">
        <v>-12</v>
      </c>
      <c r="I229" s="13">
        <v>26</v>
      </c>
      <c r="J229" s="13">
        <v>13</v>
      </c>
      <c r="K229" s="13">
        <v>0</v>
      </c>
      <c r="L229" s="13">
        <v>3</v>
      </c>
      <c r="M229" s="15">
        <f t="shared" si="12"/>
        <v>0</v>
      </c>
      <c r="N229" s="1"/>
      <c r="O229" s="1"/>
      <c r="P229" s="26">
        <v>13.766666666700001</v>
      </c>
      <c r="Q229" s="26">
        <v>1.65</v>
      </c>
      <c r="R229" s="26">
        <v>0.45</v>
      </c>
      <c r="S229" s="26">
        <v>15.9</v>
      </c>
      <c r="T229" s="13">
        <v>0</v>
      </c>
      <c r="U229" s="13">
        <v>0</v>
      </c>
      <c r="V229" s="23" t="str">
        <f t="shared" si="13"/>
        <v xml:space="preserve"> </v>
      </c>
      <c r="W229" s="13">
        <v>0</v>
      </c>
      <c r="X229" s="13">
        <v>39</v>
      </c>
      <c r="Y229" s="13">
        <v>6</v>
      </c>
      <c r="Z229" s="13">
        <v>13</v>
      </c>
      <c r="AA229" s="13">
        <v>-4</v>
      </c>
      <c r="AB229" s="13">
        <v>22</v>
      </c>
      <c r="AC229" s="13">
        <v>11</v>
      </c>
      <c r="AD229" s="13">
        <v>0</v>
      </c>
      <c r="AE229" s="13">
        <v>3</v>
      </c>
      <c r="AF229" s="15">
        <f t="shared" si="14"/>
        <v>0</v>
      </c>
      <c r="AG229" s="1"/>
      <c r="AH229" s="1"/>
      <c r="AI229" s="51">
        <v>13.6</v>
      </c>
      <c r="AJ229" s="51">
        <v>1.6666666667000001</v>
      </c>
      <c r="AK229" s="51">
        <v>0.55000000000000004</v>
      </c>
      <c r="AL229" s="51">
        <v>15.8166666667</v>
      </c>
      <c r="AM229" s="13">
        <v>1</v>
      </c>
      <c r="AN229" s="13">
        <v>0</v>
      </c>
      <c r="AO229" s="23">
        <f t="shared" si="15"/>
        <v>0</v>
      </c>
      <c r="AP229" s="13">
        <v>0</v>
      </c>
    </row>
    <row r="230" spans="1:42" x14ac:dyDescent="0.2">
      <c r="A230" s="13" t="s">
        <v>1046</v>
      </c>
      <c r="B230" s="13" t="s">
        <v>953</v>
      </c>
      <c r="C230" s="1" t="s">
        <v>128</v>
      </c>
      <c r="D230" s="13" t="s">
        <v>173</v>
      </c>
      <c r="E230" s="13">
        <v>41</v>
      </c>
      <c r="F230" s="13">
        <v>2</v>
      </c>
      <c r="G230" s="13">
        <v>6</v>
      </c>
      <c r="H230" s="13">
        <v>-6</v>
      </c>
      <c r="I230" s="13">
        <v>40</v>
      </c>
      <c r="J230" s="13">
        <v>20</v>
      </c>
      <c r="K230" s="1"/>
      <c r="L230" s="1"/>
      <c r="M230" s="15">
        <f t="shared" si="12"/>
        <v>0</v>
      </c>
      <c r="N230" s="1"/>
      <c r="O230" s="1"/>
      <c r="P230" s="26">
        <v>16.766666666700001</v>
      </c>
      <c r="Q230" s="26">
        <v>0.16666666669999999</v>
      </c>
      <c r="R230" s="26">
        <v>2.5833333333000001</v>
      </c>
      <c r="S230" s="26">
        <v>19.5333333333</v>
      </c>
      <c r="T230" s="1"/>
      <c r="U230" s="1"/>
      <c r="V230" s="23" t="str">
        <f t="shared" si="13"/>
        <v xml:space="preserve"> </v>
      </c>
      <c r="W230" s="1"/>
      <c r="X230" s="13">
        <v>41</v>
      </c>
      <c r="Y230" s="13">
        <v>1</v>
      </c>
      <c r="Z230" s="13">
        <v>6</v>
      </c>
      <c r="AA230" s="13">
        <v>1</v>
      </c>
      <c r="AB230" s="13">
        <v>30</v>
      </c>
      <c r="AC230" s="13">
        <v>12</v>
      </c>
      <c r="AD230" s="1"/>
      <c r="AE230" s="1"/>
      <c r="AF230" s="15">
        <f t="shared" si="14"/>
        <v>0</v>
      </c>
      <c r="AG230" s="1"/>
      <c r="AH230" s="1"/>
      <c r="AI230" s="51">
        <v>16.683333333299998</v>
      </c>
      <c r="AJ230" s="51">
        <v>0.16666666669999999</v>
      </c>
      <c r="AK230" s="51">
        <v>2.75</v>
      </c>
      <c r="AL230" s="51">
        <v>19.616666666699999</v>
      </c>
      <c r="AM230" s="1"/>
      <c r="AN230" s="1"/>
      <c r="AO230" s="23" t="str">
        <f t="shared" si="15"/>
        <v xml:space="preserve"> </v>
      </c>
      <c r="AP230" s="1"/>
    </row>
    <row r="231" spans="1:42" x14ac:dyDescent="0.2">
      <c r="A231" s="13" t="s">
        <v>1050</v>
      </c>
      <c r="B231" s="13" t="s">
        <v>1049</v>
      </c>
      <c r="C231" s="1" t="s">
        <v>314</v>
      </c>
      <c r="D231" s="13" t="s">
        <v>596</v>
      </c>
      <c r="E231" s="13">
        <v>40</v>
      </c>
      <c r="F231" s="13">
        <v>13</v>
      </c>
      <c r="G231" s="13">
        <v>15</v>
      </c>
      <c r="H231" s="13">
        <v>11</v>
      </c>
      <c r="I231" s="13">
        <v>8</v>
      </c>
      <c r="J231" s="13">
        <v>4</v>
      </c>
      <c r="K231" s="13">
        <v>3</v>
      </c>
      <c r="L231" s="13">
        <v>7</v>
      </c>
      <c r="M231" s="15">
        <f t="shared" si="12"/>
        <v>0.3</v>
      </c>
      <c r="N231" s="1"/>
      <c r="O231" s="1"/>
      <c r="P231" s="26">
        <v>14.65</v>
      </c>
      <c r="Q231" s="26">
        <v>2.2999999999999998</v>
      </c>
      <c r="R231" s="26">
        <v>1.2833333332999999</v>
      </c>
      <c r="S231" s="26">
        <v>18.266666666700001</v>
      </c>
      <c r="T231" s="13">
        <v>1</v>
      </c>
      <c r="U231" s="13">
        <v>0</v>
      </c>
      <c r="V231" s="23">
        <f t="shared" si="13"/>
        <v>0</v>
      </c>
      <c r="W231" s="13">
        <v>0</v>
      </c>
      <c r="X231" s="13">
        <v>41</v>
      </c>
      <c r="Y231" s="13">
        <v>9</v>
      </c>
      <c r="Z231" s="13">
        <v>10</v>
      </c>
      <c r="AA231" s="13">
        <v>-10</v>
      </c>
      <c r="AB231" s="13">
        <v>6</v>
      </c>
      <c r="AC231" s="13">
        <v>3</v>
      </c>
      <c r="AD231" s="13">
        <v>1</v>
      </c>
      <c r="AE231" s="13">
        <v>1</v>
      </c>
      <c r="AF231" s="15">
        <f t="shared" si="14"/>
        <v>0.5</v>
      </c>
      <c r="AG231" s="1"/>
      <c r="AH231" s="1"/>
      <c r="AI231" s="51">
        <v>14.266666666700001</v>
      </c>
      <c r="AJ231" s="51">
        <v>2.4833333333000001</v>
      </c>
      <c r="AK231" s="51">
        <v>1.9</v>
      </c>
      <c r="AL231" s="51">
        <v>18.666666666699999</v>
      </c>
      <c r="AM231" s="13">
        <v>3</v>
      </c>
      <c r="AN231" s="13">
        <v>0</v>
      </c>
      <c r="AO231" s="23">
        <f t="shared" si="15"/>
        <v>0</v>
      </c>
      <c r="AP231" s="13">
        <v>0</v>
      </c>
    </row>
    <row r="232" spans="1:42" x14ac:dyDescent="0.2">
      <c r="A232" s="13" t="s">
        <v>1054</v>
      </c>
      <c r="B232" s="13" t="s">
        <v>1053</v>
      </c>
      <c r="C232" s="1" t="s">
        <v>249</v>
      </c>
      <c r="D232" s="13" t="s">
        <v>173</v>
      </c>
      <c r="E232" s="13">
        <v>23</v>
      </c>
      <c r="F232" s="13">
        <v>0</v>
      </c>
      <c r="G232" s="13">
        <v>2</v>
      </c>
      <c r="H232" s="13">
        <v>-9</v>
      </c>
      <c r="I232" s="13">
        <v>6</v>
      </c>
      <c r="J232" s="13">
        <v>3</v>
      </c>
      <c r="K232" s="1"/>
      <c r="L232" s="1"/>
      <c r="M232" s="15">
        <f t="shared" si="12"/>
        <v>0</v>
      </c>
      <c r="N232" s="1"/>
      <c r="O232" s="1"/>
      <c r="P232" s="26">
        <v>12.8</v>
      </c>
      <c r="Q232" s="26">
        <v>1.8666666667</v>
      </c>
      <c r="R232" s="26">
        <v>0.63333333329999997</v>
      </c>
      <c r="S232" s="26">
        <v>15.3</v>
      </c>
      <c r="T232" s="1"/>
      <c r="U232" s="1"/>
      <c r="V232" s="23" t="str">
        <f t="shared" si="13"/>
        <v xml:space="preserve"> </v>
      </c>
      <c r="W232" s="1"/>
      <c r="X232" s="13">
        <v>19</v>
      </c>
      <c r="Y232" s="13">
        <v>2</v>
      </c>
      <c r="Z232" s="13">
        <v>3</v>
      </c>
      <c r="AA232" s="13">
        <v>2</v>
      </c>
      <c r="AB232" s="13">
        <v>8</v>
      </c>
      <c r="AC232" s="13">
        <v>4</v>
      </c>
      <c r="AD232" s="1"/>
      <c r="AE232" s="1"/>
      <c r="AF232" s="15">
        <f t="shared" si="14"/>
        <v>0</v>
      </c>
      <c r="AG232" s="1"/>
      <c r="AH232" s="1"/>
      <c r="AI232" s="51">
        <v>12.2</v>
      </c>
      <c r="AJ232" s="51">
        <v>2.1833333333000002</v>
      </c>
      <c r="AK232" s="51">
        <v>0.68333333330000001</v>
      </c>
      <c r="AL232" s="51">
        <v>15.083333333300001</v>
      </c>
      <c r="AM232" s="1"/>
      <c r="AN232" s="1"/>
      <c r="AO232" s="23" t="str">
        <f t="shared" si="15"/>
        <v xml:space="preserve"> </v>
      </c>
      <c r="AP232" s="1"/>
    </row>
    <row r="233" spans="1:42" x14ac:dyDescent="0.2">
      <c r="A233" s="13" t="s">
        <v>1059</v>
      </c>
      <c r="B233" s="13" t="s">
        <v>1058</v>
      </c>
      <c r="C233" s="1" t="s">
        <v>334</v>
      </c>
      <c r="D233" s="13" t="s">
        <v>844</v>
      </c>
      <c r="E233" s="13">
        <v>23</v>
      </c>
      <c r="F233" s="13">
        <v>3</v>
      </c>
      <c r="G233" s="13">
        <v>4</v>
      </c>
      <c r="H233" s="13">
        <v>-1</v>
      </c>
      <c r="I233" s="13">
        <v>2</v>
      </c>
      <c r="J233" s="13">
        <v>1</v>
      </c>
      <c r="K233" s="13">
        <v>0</v>
      </c>
      <c r="L233" s="13">
        <v>1</v>
      </c>
      <c r="M233" s="15">
        <f t="shared" si="12"/>
        <v>0</v>
      </c>
      <c r="N233" s="1"/>
      <c r="O233" s="1"/>
      <c r="P233" s="26">
        <v>11.3666666667</v>
      </c>
      <c r="Q233" s="26">
        <v>0.15</v>
      </c>
      <c r="R233" s="26">
        <v>0.43333333330000001</v>
      </c>
      <c r="S233" s="26">
        <v>11.983333333299999</v>
      </c>
      <c r="T233" s="1"/>
      <c r="U233" s="1"/>
      <c r="V233" s="23" t="str">
        <f t="shared" si="13"/>
        <v xml:space="preserve"> </v>
      </c>
      <c r="W233" s="1"/>
      <c r="X233" s="13">
        <v>22</v>
      </c>
      <c r="Y233" s="13">
        <v>2</v>
      </c>
      <c r="Z233" s="13">
        <v>1</v>
      </c>
      <c r="AA233" s="13">
        <v>-5</v>
      </c>
      <c r="AB233" s="13">
        <v>2</v>
      </c>
      <c r="AC233" s="13">
        <v>1</v>
      </c>
      <c r="AD233" s="13">
        <v>2</v>
      </c>
      <c r="AE233" s="13">
        <v>1</v>
      </c>
      <c r="AF233" s="15">
        <f t="shared" si="14"/>
        <v>0.66666666666666663</v>
      </c>
      <c r="AG233" s="1"/>
      <c r="AH233" s="1"/>
      <c r="AI233" s="51">
        <v>11.583333333300001</v>
      </c>
      <c r="AJ233" s="51">
        <v>0.43333333330000001</v>
      </c>
      <c r="AK233" s="51">
        <v>0.46666666670000001</v>
      </c>
      <c r="AL233" s="51">
        <v>12.5</v>
      </c>
      <c r="AM233" s="1"/>
      <c r="AN233" s="1"/>
      <c r="AO233" s="23" t="str">
        <f t="shared" si="15"/>
        <v xml:space="preserve"> </v>
      </c>
      <c r="AP233" s="1"/>
    </row>
    <row r="234" spans="1:42" x14ac:dyDescent="0.2">
      <c r="A234" s="13" t="s">
        <v>1062</v>
      </c>
      <c r="B234" s="13" t="s">
        <v>1061</v>
      </c>
      <c r="C234" s="1" t="s">
        <v>162</v>
      </c>
      <c r="D234" s="13" t="s">
        <v>154</v>
      </c>
      <c r="E234" s="13">
        <v>26</v>
      </c>
      <c r="F234" s="13">
        <v>2</v>
      </c>
      <c r="G234" s="13">
        <v>6</v>
      </c>
      <c r="H234" s="13">
        <v>-4</v>
      </c>
      <c r="I234" s="13">
        <v>2</v>
      </c>
      <c r="J234" s="13">
        <v>1</v>
      </c>
      <c r="K234" s="13">
        <v>0</v>
      </c>
      <c r="L234" s="13">
        <v>1</v>
      </c>
      <c r="M234" s="15">
        <f t="shared" si="12"/>
        <v>0</v>
      </c>
      <c r="N234" s="1"/>
      <c r="O234" s="1"/>
      <c r="P234" s="26">
        <v>10.733333333299999</v>
      </c>
      <c r="Q234" s="26">
        <v>0.15</v>
      </c>
      <c r="R234" s="26">
        <v>0.5</v>
      </c>
      <c r="S234" s="26">
        <v>11.3833333333</v>
      </c>
      <c r="T234" s="1"/>
      <c r="U234" s="1"/>
      <c r="V234" s="23" t="str">
        <f t="shared" si="13"/>
        <v xml:space="preserve"> </v>
      </c>
      <c r="W234" s="1"/>
      <c r="X234" s="13">
        <v>29</v>
      </c>
      <c r="Y234" s="13">
        <v>1</v>
      </c>
      <c r="Z234" s="13">
        <v>3</v>
      </c>
      <c r="AA234" s="13">
        <v>-3</v>
      </c>
      <c r="AB234" s="13">
        <v>8</v>
      </c>
      <c r="AC234" s="13">
        <v>4</v>
      </c>
      <c r="AD234" s="13">
        <v>0</v>
      </c>
      <c r="AE234" s="13">
        <v>2</v>
      </c>
      <c r="AF234" s="15">
        <f t="shared" si="14"/>
        <v>0</v>
      </c>
      <c r="AG234" s="1"/>
      <c r="AH234" s="1"/>
      <c r="AI234" s="51">
        <v>11.2166666667</v>
      </c>
      <c r="AJ234" s="51">
        <v>0.30000000000000004</v>
      </c>
      <c r="AK234" s="51">
        <v>0.61666666670000003</v>
      </c>
      <c r="AL234" s="51">
        <v>12.15</v>
      </c>
      <c r="AM234" s="1"/>
      <c r="AN234" s="1"/>
      <c r="AO234" s="23" t="str">
        <f t="shared" si="15"/>
        <v xml:space="preserve"> </v>
      </c>
      <c r="AP234" s="1"/>
    </row>
    <row r="235" spans="1:42" x14ac:dyDescent="0.2">
      <c r="A235" s="13" t="s">
        <v>1065</v>
      </c>
      <c r="B235" s="13" t="s">
        <v>126</v>
      </c>
      <c r="C235" s="1" t="s">
        <v>145</v>
      </c>
      <c r="D235" s="13" t="s">
        <v>173</v>
      </c>
      <c r="E235" s="13">
        <v>10</v>
      </c>
      <c r="F235" s="13">
        <v>0</v>
      </c>
      <c r="G235" s="13">
        <v>0</v>
      </c>
      <c r="H235" s="13">
        <v>-7</v>
      </c>
      <c r="I235" s="13">
        <v>14</v>
      </c>
      <c r="J235" s="13">
        <v>4</v>
      </c>
      <c r="K235" s="1"/>
      <c r="L235" s="1"/>
      <c r="M235" s="15">
        <f t="shared" si="12"/>
        <v>0</v>
      </c>
      <c r="N235" s="1"/>
      <c r="O235" s="1"/>
      <c r="P235" s="26">
        <v>10.050000000000001</v>
      </c>
      <c r="Q235" s="26">
        <v>0</v>
      </c>
      <c r="R235" s="26">
        <v>1.2</v>
      </c>
      <c r="S235" s="26">
        <v>11.266666666700001</v>
      </c>
      <c r="T235" s="1"/>
      <c r="U235" s="1"/>
      <c r="V235" s="23" t="str">
        <f t="shared" si="13"/>
        <v xml:space="preserve"> </v>
      </c>
      <c r="W235" s="1"/>
      <c r="X235" s="13">
        <v>8</v>
      </c>
      <c r="Y235" s="13">
        <v>1</v>
      </c>
      <c r="Z235" s="13">
        <v>1</v>
      </c>
      <c r="AA235" s="13">
        <v>-2</v>
      </c>
      <c r="AB235" s="13">
        <v>0</v>
      </c>
      <c r="AC235" s="13">
        <v>0</v>
      </c>
      <c r="AD235" s="1"/>
      <c r="AE235" s="1"/>
      <c r="AF235" s="15">
        <f t="shared" si="14"/>
        <v>0</v>
      </c>
      <c r="AG235" s="1"/>
      <c r="AH235" s="1"/>
      <c r="AI235" s="51">
        <v>9.5666666666999998</v>
      </c>
      <c r="AJ235" s="51">
        <v>1.6666666699999999E-2</v>
      </c>
      <c r="AK235" s="51">
        <v>0.65</v>
      </c>
      <c r="AL235" s="51">
        <v>10.25</v>
      </c>
      <c r="AM235" s="1"/>
      <c r="AN235" s="1"/>
      <c r="AO235" s="23" t="str">
        <f t="shared" si="15"/>
        <v xml:space="preserve"> </v>
      </c>
      <c r="AP235" s="1"/>
    </row>
    <row r="236" spans="1:42" x14ac:dyDescent="0.2">
      <c r="A236" s="13" t="s">
        <v>1070</v>
      </c>
      <c r="B236" s="13" t="s">
        <v>1069</v>
      </c>
      <c r="C236" s="1" t="s">
        <v>153</v>
      </c>
      <c r="D236" s="13" t="s">
        <v>154</v>
      </c>
      <c r="E236" s="13">
        <v>6</v>
      </c>
      <c r="F236" s="13">
        <v>0</v>
      </c>
      <c r="G236" s="13">
        <v>0</v>
      </c>
      <c r="H236" s="13">
        <v>1</v>
      </c>
      <c r="I236" s="13">
        <v>9</v>
      </c>
      <c r="J236" s="13">
        <v>3</v>
      </c>
      <c r="K236" s="13">
        <v>0</v>
      </c>
      <c r="L236" s="13">
        <v>0</v>
      </c>
      <c r="M236" s="15">
        <f t="shared" si="12"/>
        <v>0</v>
      </c>
      <c r="N236" s="1"/>
      <c r="O236" s="1"/>
      <c r="P236" s="26">
        <v>7.1666666667000003</v>
      </c>
      <c r="Q236" s="26">
        <v>0.21666666670000001</v>
      </c>
      <c r="R236" s="26">
        <v>0</v>
      </c>
      <c r="S236" s="26">
        <v>7.3833333333000004</v>
      </c>
      <c r="T236" s="1"/>
      <c r="U236" s="1"/>
      <c r="V236" s="23" t="str">
        <f t="shared" si="13"/>
        <v xml:space="preserve"> </v>
      </c>
      <c r="W236" s="1"/>
      <c r="X236" s="13">
        <v>5</v>
      </c>
      <c r="Y236" s="13">
        <v>0</v>
      </c>
      <c r="Z236" s="13">
        <v>0</v>
      </c>
      <c r="AA236" s="13">
        <v>-1</v>
      </c>
      <c r="AB236" s="13">
        <v>15</v>
      </c>
      <c r="AC236" s="13">
        <v>3</v>
      </c>
      <c r="AD236" s="13">
        <v>0</v>
      </c>
      <c r="AE236" s="13">
        <v>0</v>
      </c>
      <c r="AF236" s="15">
        <f t="shared" si="14"/>
        <v>0</v>
      </c>
      <c r="AG236" s="1"/>
      <c r="AH236" s="1"/>
      <c r="AI236" s="51">
        <v>6.8666666667000005</v>
      </c>
      <c r="AJ236" s="51">
        <v>3.3333333300000004E-2</v>
      </c>
      <c r="AK236" s="51">
        <v>0</v>
      </c>
      <c r="AL236" s="51">
        <v>6.9166666667000003</v>
      </c>
      <c r="AM236" s="1"/>
      <c r="AN236" s="1"/>
      <c r="AO236" s="23" t="str">
        <f t="shared" si="15"/>
        <v xml:space="preserve"> </v>
      </c>
      <c r="AP236" s="1"/>
    </row>
    <row r="237" spans="1:42" x14ac:dyDescent="0.2">
      <c r="A237" s="13" t="s">
        <v>1074</v>
      </c>
      <c r="B237" s="13" t="s">
        <v>1073</v>
      </c>
      <c r="C237" s="1" t="s">
        <v>179</v>
      </c>
      <c r="D237" s="13" t="s">
        <v>154</v>
      </c>
      <c r="E237" s="13">
        <v>27</v>
      </c>
      <c r="F237" s="13">
        <v>4</v>
      </c>
      <c r="G237" s="13">
        <v>6</v>
      </c>
      <c r="H237" s="13">
        <v>5</v>
      </c>
      <c r="I237" s="13">
        <v>4</v>
      </c>
      <c r="J237" s="13">
        <v>2</v>
      </c>
      <c r="K237" s="13">
        <v>2</v>
      </c>
      <c r="L237" s="13">
        <v>6</v>
      </c>
      <c r="M237" s="15">
        <f t="shared" si="12"/>
        <v>0.25</v>
      </c>
      <c r="N237" s="1"/>
      <c r="O237" s="1"/>
      <c r="P237" s="26">
        <v>10.6</v>
      </c>
      <c r="Q237" s="26">
        <v>1.6666666699999999E-2</v>
      </c>
      <c r="R237" s="26">
        <v>1.0166666666999999</v>
      </c>
      <c r="S237" s="26">
        <v>11.65</v>
      </c>
      <c r="T237" s="1"/>
      <c r="U237" s="1"/>
      <c r="V237" s="23" t="str">
        <f t="shared" si="13"/>
        <v xml:space="preserve"> </v>
      </c>
      <c r="W237" s="1"/>
      <c r="X237" s="13">
        <v>31</v>
      </c>
      <c r="Y237" s="13">
        <v>2</v>
      </c>
      <c r="Z237" s="13">
        <v>2</v>
      </c>
      <c r="AA237" s="13">
        <v>-6</v>
      </c>
      <c r="AB237" s="13">
        <v>4</v>
      </c>
      <c r="AC237" s="13">
        <v>2</v>
      </c>
      <c r="AD237" s="13">
        <v>2</v>
      </c>
      <c r="AE237" s="13">
        <v>10</v>
      </c>
      <c r="AF237" s="15">
        <f t="shared" si="14"/>
        <v>0.16666666666666666</v>
      </c>
      <c r="AG237" s="1"/>
      <c r="AH237" s="1"/>
      <c r="AI237" s="51">
        <v>10.7</v>
      </c>
      <c r="AJ237" s="51">
        <v>3.3333333300000004E-2</v>
      </c>
      <c r="AK237" s="51">
        <v>1.1666666667000001</v>
      </c>
      <c r="AL237" s="51">
        <v>11.916666666699999</v>
      </c>
      <c r="AM237" s="1"/>
      <c r="AN237" s="1"/>
      <c r="AO237" s="23" t="str">
        <f t="shared" si="15"/>
        <v xml:space="preserve"> </v>
      </c>
      <c r="AP237" s="1"/>
    </row>
    <row r="238" spans="1:42" x14ac:dyDescent="0.2">
      <c r="A238" s="13" t="s">
        <v>1077</v>
      </c>
      <c r="B238" s="13" t="s">
        <v>126</v>
      </c>
      <c r="C238" s="1" t="s">
        <v>358</v>
      </c>
      <c r="D238" s="13" t="s">
        <v>173</v>
      </c>
      <c r="E238" s="13">
        <v>41</v>
      </c>
      <c r="F238" s="13">
        <v>9</v>
      </c>
      <c r="G238" s="13">
        <v>18</v>
      </c>
      <c r="H238" s="13">
        <v>1</v>
      </c>
      <c r="I238" s="13">
        <v>12</v>
      </c>
      <c r="J238" s="13">
        <v>6</v>
      </c>
      <c r="K238" s="1"/>
      <c r="L238" s="1"/>
      <c r="M238" s="15">
        <f t="shared" si="12"/>
        <v>0</v>
      </c>
      <c r="N238" s="1"/>
      <c r="O238" s="1"/>
      <c r="P238" s="26">
        <v>19.7166666667</v>
      </c>
      <c r="Q238" s="26">
        <v>2.6833333333000002</v>
      </c>
      <c r="R238" s="26">
        <v>2</v>
      </c>
      <c r="S238" s="26">
        <v>24.416666666699999</v>
      </c>
      <c r="T238" s="1"/>
      <c r="U238" s="1"/>
      <c r="V238" s="23" t="str">
        <f t="shared" si="13"/>
        <v xml:space="preserve"> </v>
      </c>
      <c r="W238" s="1"/>
      <c r="X238" s="13">
        <v>41</v>
      </c>
      <c r="Y238" s="13">
        <v>6</v>
      </c>
      <c r="Z238" s="13">
        <v>16</v>
      </c>
      <c r="AA238" s="13">
        <v>-20</v>
      </c>
      <c r="AB238" s="13">
        <v>18</v>
      </c>
      <c r="AC238" s="13">
        <v>9</v>
      </c>
      <c r="AD238" s="1"/>
      <c r="AE238" s="1"/>
      <c r="AF238" s="15">
        <f t="shared" si="14"/>
        <v>0</v>
      </c>
      <c r="AG238" s="1"/>
      <c r="AH238" s="1"/>
      <c r="AI238" s="51">
        <v>19.733333333299999</v>
      </c>
      <c r="AJ238" s="51">
        <v>2.7333333333000001</v>
      </c>
      <c r="AK238" s="51">
        <v>1.9500000000000002</v>
      </c>
      <c r="AL238" s="51">
        <v>24.416666666699999</v>
      </c>
      <c r="AM238" s="1"/>
      <c r="AN238" s="1"/>
      <c r="AO238" s="23" t="str">
        <f t="shared" si="15"/>
        <v xml:space="preserve"> </v>
      </c>
      <c r="AP238" s="1"/>
    </row>
    <row r="239" spans="1:42" x14ac:dyDescent="0.2">
      <c r="A239" s="13" t="s">
        <v>1081</v>
      </c>
      <c r="B239" s="13" t="s">
        <v>183</v>
      </c>
      <c r="C239" s="1" t="s">
        <v>136</v>
      </c>
      <c r="D239" s="13" t="s">
        <v>173</v>
      </c>
      <c r="E239" s="13">
        <v>37</v>
      </c>
      <c r="F239" s="13">
        <v>0</v>
      </c>
      <c r="G239" s="13">
        <v>2</v>
      </c>
      <c r="H239" s="13">
        <v>-16</v>
      </c>
      <c r="I239" s="13">
        <v>6</v>
      </c>
      <c r="J239" s="13">
        <v>3</v>
      </c>
      <c r="K239" s="1"/>
      <c r="L239" s="1"/>
      <c r="M239" s="15">
        <f t="shared" si="12"/>
        <v>0</v>
      </c>
      <c r="N239" s="1"/>
      <c r="O239" s="1"/>
      <c r="P239" s="26">
        <v>15.166666666699999</v>
      </c>
      <c r="Q239" s="26">
        <v>0.18333333330000001</v>
      </c>
      <c r="R239" s="26">
        <v>2.3166666666999998</v>
      </c>
      <c r="S239" s="26">
        <v>17.683333333299998</v>
      </c>
      <c r="T239" s="1"/>
      <c r="U239" s="1"/>
      <c r="V239" s="23" t="str">
        <f t="shared" si="13"/>
        <v xml:space="preserve"> </v>
      </c>
      <c r="W239" s="1"/>
      <c r="X239" s="13">
        <v>37</v>
      </c>
      <c r="Y239" s="13">
        <v>2</v>
      </c>
      <c r="Z239" s="13">
        <v>4</v>
      </c>
      <c r="AA239" s="13">
        <v>-5</v>
      </c>
      <c r="AB239" s="13">
        <v>8</v>
      </c>
      <c r="AC239" s="13">
        <v>4</v>
      </c>
      <c r="AD239" s="1"/>
      <c r="AE239" s="1"/>
      <c r="AF239" s="15">
        <f t="shared" si="14"/>
        <v>0</v>
      </c>
      <c r="AG239" s="1"/>
      <c r="AH239" s="1"/>
      <c r="AI239" s="51">
        <v>15.2833333333</v>
      </c>
      <c r="AJ239" s="51">
        <v>0.21666666670000001</v>
      </c>
      <c r="AK239" s="51">
        <v>2.6666666667000003</v>
      </c>
      <c r="AL239" s="51">
        <v>18.183333333299998</v>
      </c>
      <c r="AM239" s="1"/>
      <c r="AN239" s="1"/>
      <c r="AO239" s="23" t="str">
        <f t="shared" si="15"/>
        <v xml:space="preserve"> </v>
      </c>
      <c r="AP239" s="1"/>
    </row>
    <row r="240" spans="1:42" x14ac:dyDescent="0.2">
      <c r="A240" s="13" t="s">
        <v>1082</v>
      </c>
      <c r="B240" s="13" t="s">
        <v>343</v>
      </c>
      <c r="C240" s="1" t="s">
        <v>554</v>
      </c>
      <c r="D240" s="13" t="s">
        <v>173</v>
      </c>
      <c r="E240" s="13">
        <v>3</v>
      </c>
      <c r="F240" s="13">
        <v>0</v>
      </c>
      <c r="G240" s="13">
        <v>1</v>
      </c>
      <c r="H240" s="13">
        <v>1</v>
      </c>
      <c r="I240" s="13">
        <v>0</v>
      </c>
      <c r="J240" s="13">
        <v>0</v>
      </c>
      <c r="K240" s="1"/>
      <c r="L240" s="1"/>
      <c r="M240" s="15">
        <f t="shared" si="12"/>
        <v>0</v>
      </c>
      <c r="N240" s="1"/>
      <c r="O240" s="1"/>
      <c r="P240" s="26">
        <v>16.05</v>
      </c>
      <c r="Q240" s="26">
        <v>1.8</v>
      </c>
      <c r="R240" s="26">
        <v>0.05</v>
      </c>
      <c r="S240" s="26">
        <v>17.916666666699999</v>
      </c>
      <c r="T240" s="1"/>
      <c r="U240" s="1"/>
      <c r="V240" s="23" t="str">
        <f t="shared" si="13"/>
        <v xml:space="preserve"> </v>
      </c>
      <c r="W240" s="1"/>
      <c r="X240" s="13">
        <v>4</v>
      </c>
      <c r="Y240" s="13">
        <v>0</v>
      </c>
      <c r="Z240" s="13">
        <v>3</v>
      </c>
      <c r="AA240" s="13">
        <v>-1</v>
      </c>
      <c r="AB240" s="13">
        <v>4</v>
      </c>
      <c r="AC240" s="13">
        <v>2</v>
      </c>
      <c r="AD240" s="1"/>
      <c r="AE240" s="1"/>
      <c r="AF240" s="15">
        <f t="shared" si="14"/>
        <v>0</v>
      </c>
      <c r="AG240" s="1"/>
      <c r="AH240" s="1"/>
      <c r="AI240" s="51">
        <v>14.0666666667</v>
      </c>
      <c r="AJ240" s="51">
        <v>1.8333333333000001</v>
      </c>
      <c r="AK240" s="51">
        <v>0.36666666670000003</v>
      </c>
      <c r="AL240" s="51">
        <v>16.2833333333</v>
      </c>
      <c r="AM240" s="1"/>
      <c r="AN240" s="1"/>
      <c r="AO240" s="23" t="str">
        <f t="shared" si="15"/>
        <v xml:space="preserve"> </v>
      </c>
      <c r="AP240" s="1"/>
    </row>
    <row r="241" spans="1:42" x14ac:dyDescent="0.2">
      <c r="A241" s="13" t="s">
        <v>1085</v>
      </c>
      <c r="B241" s="13" t="s">
        <v>496</v>
      </c>
      <c r="C241" s="1" t="s">
        <v>190</v>
      </c>
      <c r="D241" s="13" t="s">
        <v>137</v>
      </c>
      <c r="E241" s="13">
        <v>37</v>
      </c>
      <c r="F241" s="13">
        <v>8</v>
      </c>
      <c r="G241" s="13">
        <v>7</v>
      </c>
      <c r="H241" s="13">
        <v>2</v>
      </c>
      <c r="I241" s="13">
        <v>6</v>
      </c>
      <c r="J241" s="13">
        <v>3</v>
      </c>
      <c r="K241" s="13">
        <v>245</v>
      </c>
      <c r="L241" s="13">
        <v>199</v>
      </c>
      <c r="M241" s="15">
        <f t="shared" si="12"/>
        <v>0.55180180180180183</v>
      </c>
      <c r="N241" s="13">
        <v>14</v>
      </c>
      <c r="O241" s="13">
        <v>9</v>
      </c>
      <c r="P241" s="26">
        <v>13.5</v>
      </c>
      <c r="Q241" s="26">
        <v>0.25</v>
      </c>
      <c r="R241" s="26">
        <v>1.4833333333000001</v>
      </c>
      <c r="S241" s="26">
        <v>15.25</v>
      </c>
      <c r="T241" s="13">
        <v>3</v>
      </c>
      <c r="U241" s="13">
        <v>1</v>
      </c>
      <c r="V241" s="23">
        <f t="shared" si="13"/>
        <v>0.33333333333333331</v>
      </c>
      <c r="W241" s="13">
        <v>0</v>
      </c>
      <c r="X241" s="13">
        <v>38</v>
      </c>
      <c r="Y241" s="13">
        <v>11</v>
      </c>
      <c r="Z241" s="13">
        <v>7</v>
      </c>
      <c r="AA241" s="13">
        <v>6</v>
      </c>
      <c r="AB241" s="13">
        <v>14</v>
      </c>
      <c r="AC241" s="13">
        <v>7</v>
      </c>
      <c r="AD241" s="13">
        <v>204</v>
      </c>
      <c r="AE241" s="13">
        <v>215</v>
      </c>
      <c r="AF241" s="15">
        <f t="shared" si="14"/>
        <v>0.48687350835322196</v>
      </c>
      <c r="AG241" s="13">
        <v>1</v>
      </c>
      <c r="AH241" s="13">
        <v>1</v>
      </c>
      <c r="AI241" s="51">
        <v>13.05</v>
      </c>
      <c r="AJ241" s="51">
        <v>0.1</v>
      </c>
      <c r="AK241" s="51">
        <v>1.2833333332999999</v>
      </c>
      <c r="AL241" s="51">
        <v>14.45</v>
      </c>
      <c r="AM241" s="13">
        <v>1</v>
      </c>
      <c r="AN241" s="13">
        <v>0</v>
      </c>
      <c r="AO241" s="23">
        <f t="shared" si="15"/>
        <v>0</v>
      </c>
      <c r="AP241" s="13">
        <v>0</v>
      </c>
    </row>
    <row r="242" spans="1:42" x14ac:dyDescent="0.2">
      <c r="A242" s="13" t="s">
        <v>1087</v>
      </c>
      <c r="B242" s="13" t="s">
        <v>160</v>
      </c>
      <c r="C242" s="1" t="s">
        <v>136</v>
      </c>
      <c r="D242" s="13" t="s">
        <v>173</v>
      </c>
      <c r="E242" s="13">
        <v>36</v>
      </c>
      <c r="F242" s="13">
        <v>1</v>
      </c>
      <c r="G242" s="13">
        <v>6</v>
      </c>
      <c r="H242" s="13">
        <v>-8</v>
      </c>
      <c r="I242" s="13">
        <v>23</v>
      </c>
      <c r="J242" s="13">
        <v>10</v>
      </c>
      <c r="K242" s="1"/>
      <c r="L242" s="1"/>
      <c r="M242" s="15">
        <f t="shared" si="12"/>
        <v>0</v>
      </c>
      <c r="N242" s="1"/>
      <c r="O242" s="1"/>
      <c r="P242" s="26">
        <v>16.566666666700002</v>
      </c>
      <c r="Q242" s="26">
        <v>0.1166666667</v>
      </c>
      <c r="R242" s="26">
        <v>1.65</v>
      </c>
      <c r="S242" s="26">
        <v>18.350000000000001</v>
      </c>
      <c r="T242" s="1"/>
      <c r="U242" s="1"/>
      <c r="V242" s="23" t="str">
        <f t="shared" si="13"/>
        <v xml:space="preserve"> </v>
      </c>
      <c r="W242" s="1"/>
      <c r="X242" s="13">
        <v>34</v>
      </c>
      <c r="Y242" s="13">
        <v>2</v>
      </c>
      <c r="Z242" s="13">
        <v>5</v>
      </c>
      <c r="AA242" s="13">
        <v>-9</v>
      </c>
      <c r="AB242" s="13">
        <v>16</v>
      </c>
      <c r="AC242" s="13">
        <v>8</v>
      </c>
      <c r="AD242" s="1"/>
      <c r="AE242" s="1"/>
      <c r="AF242" s="15">
        <f t="shared" si="14"/>
        <v>0</v>
      </c>
      <c r="AG242" s="1"/>
      <c r="AH242" s="1"/>
      <c r="AI242" s="51">
        <v>17.2833333333</v>
      </c>
      <c r="AJ242" s="51">
        <v>0.05</v>
      </c>
      <c r="AK242" s="51">
        <v>2.0833333333000001</v>
      </c>
      <c r="AL242" s="51">
        <v>19.416666666699999</v>
      </c>
      <c r="AM242" s="1"/>
      <c r="AN242" s="1"/>
      <c r="AO242" s="23" t="str">
        <f t="shared" si="15"/>
        <v xml:space="preserve"> </v>
      </c>
      <c r="AP242" s="1"/>
    </row>
    <row r="243" spans="1:42" x14ac:dyDescent="0.2">
      <c r="A243" s="13" t="s">
        <v>1090</v>
      </c>
      <c r="B243" s="13" t="s">
        <v>506</v>
      </c>
      <c r="C243" s="1" t="s">
        <v>270</v>
      </c>
      <c r="D243" s="13" t="s">
        <v>129</v>
      </c>
      <c r="E243" s="13">
        <v>13</v>
      </c>
      <c r="F243" s="13">
        <v>0</v>
      </c>
      <c r="G243" s="13">
        <v>3</v>
      </c>
      <c r="H243" s="13">
        <v>0</v>
      </c>
      <c r="I243" s="13">
        <v>9</v>
      </c>
      <c r="J243" s="13">
        <v>3</v>
      </c>
      <c r="K243" s="13">
        <v>0</v>
      </c>
      <c r="L243" s="13">
        <v>0</v>
      </c>
      <c r="M243" s="15">
        <f t="shared" si="12"/>
        <v>0</v>
      </c>
      <c r="N243" s="1"/>
      <c r="O243" s="1"/>
      <c r="P243" s="26">
        <v>10.266666666700001</v>
      </c>
      <c r="Q243" s="26">
        <v>0.4</v>
      </c>
      <c r="R243" s="26">
        <v>0</v>
      </c>
      <c r="S243" s="26">
        <v>10.6833333333</v>
      </c>
      <c r="T243" s="1"/>
      <c r="U243" s="1"/>
      <c r="V243" s="23" t="str">
        <f t="shared" si="13"/>
        <v xml:space="preserve"> </v>
      </c>
      <c r="W243" s="1"/>
      <c r="X243" s="13">
        <v>13</v>
      </c>
      <c r="Y243" s="13">
        <v>2</v>
      </c>
      <c r="Z243" s="13">
        <v>0</v>
      </c>
      <c r="AA243" s="13">
        <v>1</v>
      </c>
      <c r="AB243" s="13">
        <v>7</v>
      </c>
      <c r="AC243" s="13">
        <v>2</v>
      </c>
      <c r="AD243" s="13">
        <v>0</v>
      </c>
      <c r="AE243" s="13">
        <v>0</v>
      </c>
      <c r="AF243" s="15">
        <f t="shared" si="14"/>
        <v>0</v>
      </c>
      <c r="AG243" s="1"/>
      <c r="AH243" s="1"/>
      <c r="AI243" s="51">
        <v>10.016666666700001</v>
      </c>
      <c r="AJ243" s="51">
        <v>0.28333333329999999</v>
      </c>
      <c r="AK243" s="51">
        <v>0.05</v>
      </c>
      <c r="AL243" s="51">
        <v>10.35</v>
      </c>
      <c r="AM243" s="1"/>
      <c r="AN243" s="1"/>
      <c r="AO243" s="23" t="str">
        <f t="shared" si="15"/>
        <v xml:space="preserve"> </v>
      </c>
      <c r="AP243" s="1"/>
    </row>
    <row r="244" spans="1:42" x14ac:dyDescent="0.2">
      <c r="A244" s="13" t="s">
        <v>1094</v>
      </c>
      <c r="B244" s="13" t="s">
        <v>539</v>
      </c>
      <c r="C244" s="1" t="s">
        <v>314</v>
      </c>
      <c r="D244" s="13" t="s">
        <v>154</v>
      </c>
      <c r="E244" s="13">
        <v>3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5">
        <f t="shared" si="12"/>
        <v>0</v>
      </c>
      <c r="N244" s="1"/>
      <c r="O244" s="1"/>
      <c r="P244" s="26">
        <v>8.0833333333000006</v>
      </c>
      <c r="Q244" s="26">
        <v>8.3333333300000006E-2</v>
      </c>
      <c r="R244" s="26">
        <v>0</v>
      </c>
      <c r="S244" s="26">
        <v>8.1833333333000002</v>
      </c>
      <c r="T244" s="1"/>
      <c r="U244" s="1"/>
      <c r="V244" s="23" t="str">
        <f t="shared" si="13"/>
        <v xml:space="preserve"> </v>
      </c>
      <c r="W244" s="1"/>
      <c r="X244" s="13">
        <v>4</v>
      </c>
      <c r="Y244" s="13">
        <v>0</v>
      </c>
      <c r="Z244" s="13">
        <v>1</v>
      </c>
      <c r="AA244" s="13">
        <v>0</v>
      </c>
      <c r="AB244" s="13">
        <v>0</v>
      </c>
      <c r="AC244" s="13">
        <v>0</v>
      </c>
      <c r="AD244" s="13">
        <v>0</v>
      </c>
      <c r="AE244" s="13">
        <v>1</v>
      </c>
      <c r="AF244" s="15">
        <f t="shared" si="14"/>
        <v>0</v>
      </c>
      <c r="AG244" s="1"/>
      <c r="AH244" s="1"/>
      <c r="AI244" s="51">
        <v>9.1999999999999993</v>
      </c>
      <c r="AJ244" s="51">
        <v>3.3333333300000004E-2</v>
      </c>
      <c r="AK244" s="51">
        <v>0</v>
      </c>
      <c r="AL244" s="51">
        <v>9.25</v>
      </c>
      <c r="AM244" s="1"/>
      <c r="AN244" s="1"/>
      <c r="AO244" s="23" t="str">
        <f t="shared" si="15"/>
        <v xml:space="preserve"> </v>
      </c>
      <c r="AP244" s="1"/>
    </row>
    <row r="245" spans="1:42" x14ac:dyDescent="0.2">
      <c r="A245" s="13" t="s">
        <v>1097</v>
      </c>
      <c r="B245" s="13" t="s">
        <v>1096</v>
      </c>
      <c r="C245" s="1" t="s">
        <v>128</v>
      </c>
      <c r="D245" s="13" t="s">
        <v>146</v>
      </c>
      <c r="E245" s="13">
        <v>1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5">
        <f t="shared" si="12"/>
        <v>0</v>
      </c>
      <c r="N245" s="1"/>
      <c r="O245" s="1"/>
      <c r="P245" s="26">
        <v>14.15</v>
      </c>
      <c r="Q245" s="26">
        <v>0</v>
      </c>
      <c r="R245" s="26">
        <v>0</v>
      </c>
      <c r="S245" s="26">
        <v>14.15</v>
      </c>
      <c r="T245" s="1"/>
      <c r="U245" s="1"/>
      <c r="V245" s="23" t="str">
        <f t="shared" si="13"/>
        <v xml:space="preserve"> </v>
      </c>
      <c r="W245" s="1"/>
      <c r="X245" s="13">
        <v>2</v>
      </c>
      <c r="Y245" s="13">
        <v>1</v>
      </c>
      <c r="Z245" s="13">
        <v>0</v>
      </c>
      <c r="AA245" s="13">
        <v>1</v>
      </c>
      <c r="AB245" s="13">
        <v>0</v>
      </c>
      <c r="AC245" s="13">
        <v>0</v>
      </c>
      <c r="AD245" s="13">
        <v>0</v>
      </c>
      <c r="AE245" s="13">
        <v>0</v>
      </c>
      <c r="AF245" s="15">
        <f t="shared" si="14"/>
        <v>0</v>
      </c>
      <c r="AG245" s="1"/>
      <c r="AH245" s="1"/>
      <c r="AI245" s="51">
        <v>10.8833333333</v>
      </c>
      <c r="AJ245" s="51">
        <v>1.6666666699999999E-2</v>
      </c>
      <c r="AK245" s="51">
        <v>0</v>
      </c>
      <c r="AL245" s="51">
        <v>10.9</v>
      </c>
      <c r="AM245" s="1"/>
      <c r="AN245" s="1"/>
      <c r="AO245" s="23" t="str">
        <f t="shared" si="15"/>
        <v xml:space="preserve"> </v>
      </c>
      <c r="AP245" s="1"/>
    </row>
    <row r="246" spans="1:42" x14ac:dyDescent="0.2">
      <c r="A246" s="13" t="s">
        <v>1100</v>
      </c>
      <c r="B246" s="13" t="s">
        <v>414</v>
      </c>
      <c r="C246" s="1" t="s">
        <v>243</v>
      </c>
      <c r="D246" s="13" t="s">
        <v>129</v>
      </c>
      <c r="E246" s="13">
        <v>1</v>
      </c>
      <c r="F246" s="13">
        <v>0</v>
      </c>
      <c r="G246" s="13">
        <v>0</v>
      </c>
      <c r="H246" s="13">
        <v>-1</v>
      </c>
      <c r="I246" s="13">
        <v>0</v>
      </c>
      <c r="J246" s="13">
        <v>0</v>
      </c>
      <c r="K246" s="13">
        <v>0</v>
      </c>
      <c r="L246" s="13">
        <v>0</v>
      </c>
      <c r="M246" s="15">
        <f t="shared" si="12"/>
        <v>0</v>
      </c>
      <c r="N246" s="1"/>
      <c r="O246" s="1"/>
      <c r="P246" s="26">
        <v>11.416666666699999</v>
      </c>
      <c r="Q246" s="26">
        <v>0</v>
      </c>
      <c r="R246" s="26">
        <v>0</v>
      </c>
      <c r="S246" s="26">
        <v>11.416666666699999</v>
      </c>
      <c r="T246" s="1"/>
      <c r="U246" s="1"/>
      <c r="V246" s="23" t="str">
        <f t="shared" si="13"/>
        <v xml:space="preserve"> </v>
      </c>
      <c r="W246" s="1"/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5">
        <f t="shared" si="14"/>
        <v>0</v>
      </c>
      <c r="AG246" s="1"/>
      <c r="AH246" s="1"/>
      <c r="AI246" s="51">
        <v>0</v>
      </c>
      <c r="AJ246" s="51">
        <v>0</v>
      </c>
      <c r="AK246" s="51">
        <v>0</v>
      </c>
      <c r="AL246" s="51">
        <v>0</v>
      </c>
      <c r="AM246" s="1"/>
      <c r="AN246" s="1"/>
      <c r="AO246" s="23" t="str">
        <f t="shared" si="15"/>
        <v xml:space="preserve"> </v>
      </c>
      <c r="AP246" s="1"/>
    </row>
    <row r="247" spans="1:42" x14ac:dyDescent="0.2">
      <c r="A247" s="13" t="s">
        <v>1102</v>
      </c>
      <c r="B247" s="13" t="s">
        <v>562</v>
      </c>
      <c r="C247" s="1" t="s">
        <v>363</v>
      </c>
      <c r="D247" s="13" t="s">
        <v>503</v>
      </c>
      <c r="E247" s="13">
        <v>39</v>
      </c>
      <c r="F247" s="13">
        <v>4</v>
      </c>
      <c r="G247" s="13">
        <v>8</v>
      </c>
      <c r="H247" s="13">
        <v>-3</v>
      </c>
      <c r="I247" s="13">
        <v>17</v>
      </c>
      <c r="J247" s="13">
        <v>7</v>
      </c>
      <c r="K247" s="13">
        <v>279</v>
      </c>
      <c r="L247" s="13">
        <v>267</v>
      </c>
      <c r="M247" s="15">
        <f t="shared" si="12"/>
        <v>0.51098901098901095</v>
      </c>
      <c r="N247" s="13">
        <v>4</v>
      </c>
      <c r="O247" s="13">
        <v>1</v>
      </c>
      <c r="P247" s="26">
        <v>10.733333333299999</v>
      </c>
      <c r="Q247" s="26">
        <v>0.55000000000000004</v>
      </c>
      <c r="R247" s="26">
        <v>2.0166666666999999</v>
      </c>
      <c r="S247" s="26">
        <v>13.3166666667</v>
      </c>
      <c r="T247" s="13">
        <v>2</v>
      </c>
      <c r="U247" s="13">
        <v>0</v>
      </c>
      <c r="V247" s="23">
        <f t="shared" si="13"/>
        <v>0</v>
      </c>
      <c r="W247" s="13">
        <v>0</v>
      </c>
      <c r="X247" s="13">
        <v>41</v>
      </c>
      <c r="Y247" s="13">
        <v>9</v>
      </c>
      <c r="Z247" s="13">
        <v>8</v>
      </c>
      <c r="AA247" s="13">
        <v>-2</v>
      </c>
      <c r="AB247" s="13">
        <v>17</v>
      </c>
      <c r="AC247" s="13">
        <v>7</v>
      </c>
      <c r="AD247" s="13">
        <v>290</v>
      </c>
      <c r="AE247" s="13">
        <v>261</v>
      </c>
      <c r="AF247" s="15">
        <f t="shared" si="14"/>
        <v>0.52631578947368418</v>
      </c>
      <c r="AG247" s="13">
        <v>6</v>
      </c>
      <c r="AH247" s="13">
        <v>4</v>
      </c>
      <c r="AI247" s="51">
        <v>10.2833333333</v>
      </c>
      <c r="AJ247" s="51">
        <v>0.41666666670000002</v>
      </c>
      <c r="AK247" s="51">
        <v>2.2166666667000001</v>
      </c>
      <c r="AL247" s="51">
        <v>12.9333333333</v>
      </c>
      <c r="AM247" s="13">
        <v>1</v>
      </c>
      <c r="AN247" s="13">
        <v>1</v>
      </c>
      <c r="AO247" s="23">
        <f t="shared" si="15"/>
        <v>1</v>
      </c>
      <c r="AP247" s="13">
        <v>0</v>
      </c>
    </row>
    <row r="248" spans="1:42" x14ac:dyDescent="0.2">
      <c r="A248" s="13" t="s">
        <v>1106</v>
      </c>
      <c r="B248" s="13" t="s">
        <v>1105</v>
      </c>
      <c r="C248" s="1" t="s">
        <v>219</v>
      </c>
      <c r="D248" s="13" t="s">
        <v>146</v>
      </c>
      <c r="E248" s="13">
        <v>41</v>
      </c>
      <c r="F248" s="13">
        <v>10</v>
      </c>
      <c r="G248" s="13">
        <v>21</v>
      </c>
      <c r="H248" s="13">
        <v>1</v>
      </c>
      <c r="I248" s="13">
        <v>6</v>
      </c>
      <c r="J248" s="13">
        <v>3</v>
      </c>
      <c r="K248" s="13">
        <v>327</v>
      </c>
      <c r="L248" s="13">
        <v>290</v>
      </c>
      <c r="M248" s="15">
        <f t="shared" si="12"/>
        <v>0.52998379254457051</v>
      </c>
      <c r="N248" s="13">
        <v>14</v>
      </c>
      <c r="O248" s="13">
        <v>7</v>
      </c>
      <c r="P248" s="26">
        <v>14.0666666667</v>
      </c>
      <c r="Q248" s="26">
        <v>3.35</v>
      </c>
      <c r="R248" s="26">
        <v>1.2333333333000001</v>
      </c>
      <c r="S248" s="26">
        <v>18.666666666699999</v>
      </c>
      <c r="T248" s="13">
        <v>1</v>
      </c>
      <c r="U248" s="13">
        <v>0</v>
      </c>
      <c r="V248" s="23">
        <f t="shared" si="13"/>
        <v>0</v>
      </c>
      <c r="W248" s="13">
        <v>0</v>
      </c>
      <c r="X248" s="13">
        <v>41</v>
      </c>
      <c r="Y248" s="13">
        <v>2</v>
      </c>
      <c r="Z248" s="13">
        <v>15</v>
      </c>
      <c r="AA248" s="13">
        <v>-15</v>
      </c>
      <c r="AB248" s="13">
        <v>18</v>
      </c>
      <c r="AC248" s="13">
        <v>9</v>
      </c>
      <c r="AD248" s="13">
        <v>294</v>
      </c>
      <c r="AE248" s="13">
        <v>274</v>
      </c>
      <c r="AF248" s="15">
        <f t="shared" si="14"/>
        <v>0.51760563380281688</v>
      </c>
      <c r="AG248" s="13">
        <v>9</v>
      </c>
      <c r="AH248" s="13">
        <v>4</v>
      </c>
      <c r="AI248" s="51">
        <v>14.733333333299999</v>
      </c>
      <c r="AJ248" s="51">
        <v>3.4</v>
      </c>
      <c r="AK248" s="51">
        <v>1.2</v>
      </c>
      <c r="AL248" s="51">
        <v>19.350000000000001</v>
      </c>
      <c r="AM248" s="13">
        <v>0</v>
      </c>
      <c r="AN248" s="13">
        <v>0</v>
      </c>
      <c r="AO248" s="23" t="str">
        <f t="shared" si="15"/>
        <v xml:space="preserve"> </v>
      </c>
      <c r="AP248" s="13">
        <v>0</v>
      </c>
    </row>
    <row r="249" spans="1:42" x14ac:dyDescent="0.2">
      <c r="A249" s="13" t="s">
        <v>1109</v>
      </c>
      <c r="B249" s="13" t="s">
        <v>217</v>
      </c>
      <c r="C249" s="1" t="s">
        <v>243</v>
      </c>
      <c r="D249" s="13" t="s">
        <v>146</v>
      </c>
      <c r="E249" s="13">
        <v>30</v>
      </c>
      <c r="F249" s="13">
        <v>9</v>
      </c>
      <c r="G249" s="13">
        <v>15</v>
      </c>
      <c r="H249" s="13">
        <v>10</v>
      </c>
      <c r="I249" s="13">
        <v>10</v>
      </c>
      <c r="J249" s="13">
        <v>5</v>
      </c>
      <c r="K249" s="13">
        <v>311</v>
      </c>
      <c r="L249" s="13">
        <v>261</v>
      </c>
      <c r="M249" s="15">
        <f t="shared" si="12"/>
        <v>0.54370629370629375</v>
      </c>
      <c r="N249" s="13">
        <v>6</v>
      </c>
      <c r="O249" s="13">
        <v>5</v>
      </c>
      <c r="P249" s="26">
        <v>14.05</v>
      </c>
      <c r="Q249" s="26">
        <v>2.5666666666999998</v>
      </c>
      <c r="R249" s="26">
        <v>1.5166666666999999</v>
      </c>
      <c r="S249" s="26">
        <v>18.149999999999999</v>
      </c>
      <c r="T249" s="1"/>
      <c r="U249" s="1"/>
      <c r="V249" s="23" t="str">
        <f t="shared" si="13"/>
        <v xml:space="preserve"> </v>
      </c>
      <c r="W249" s="1"/>
      <c r="X249" s="13">
        <v>29</v>
      </c>
      <c r="Y249" s="13">
        <v>10</v>
      </c>
      <c r="Z249" s="13">
        <v>5</v>
      </c>
      <c r="AA249" s="13">
        <v>-6</v>
      </c>
      <c r="AB249" s="13">
        <v>29</v>
      </c>
      <c r="AC249" s="13">
        <v>10</v>
      </c>
      <c r="AD249" s="13">
        <v>290</v>
      </c>
      <c r="AE249" s="13">
        <v>287</v>
      </c>
      <c r="AF249" s="15">
        <f t="shared" si="14"/>
        <v>0.50259965337954937</v>
      </c>
      <c r="AG249" s="13">
        <v>16</v>
      </c>
      <c r="AH249" s="13">
        <v>8</v>
      </c>
      <c r="AI249" s="51">
        <v>14.05</v>
      </c>
      <c r="AJ249" s="51">
        <v>2.8833333333</v>
      </c>
      <c r="AK249" s="51">
        <v>1.7666666666999999</v>
      </c>
      <c r="AL249" s="51">
        <v>18.7166666667</v>
      </c>
      <c r="AM249" s="1"/>
      <c r="AN249" s="1"/>
      <c r="AO249" s="23" t="str">
        <f t="shared" si="15"/>
        <v xml:space="preserve"> </v>
      </c>
      <c r="AP249" s="1"/>
    </row>
    <row r="250" spans="1:42" x14ac:dyDescent="0.2">
      <c r="A250" s="13" t="s">
        <v>1112</v>
      </c>
      <c r="B250" s="13" t="s">
        <v>183</v>
      </c>
      <c r="C250" s="1" t="s">
        <v>334</v>
      </c>
      <c r="D250" s="13" t="s">
        <v>173</v>
      </c>
      <c r="E250" s="13">
        <v>3</v>
      </c>
      <c r="F250" s="13">
        <v>0</v>
      </c>
      <c r="G250" s="13">
        <v>0</v>
      </c>
      <c r="H250" s="13">
        <v>0</v>
      </c>
      <c r="I250" s="13">
        <v>2</v>
      </c>
      <c r="J250" s="13">
        <v>1</v>
      </c>
      <c r="K250" s="1"/>
      <c r="L250" s="1"/>
      <c r="M250" s="15">
        <f t="shared" si="12"/>
        <v>0</v>
      </c>
      <c r="N250" s="1"/>
      <c r="O250" s="1"/>
      <c r="P250" s="26">
        <v>14.5</v>
      </c>
      <c r="Q250" s="26">
        <v>0.05</v>
      </c>
      <c r="R250" s="26">
        <v>0.60000000000000009</v>
      </c>
      <c r="S250" s="26">
        <v>15.15</v>
      </c>
      <c r="T250" s="1"/>
      <c r="U250" s="1"/>
      <c r="V250" s="23" t="str">
        <f t="shared" si="13"/>
        <v xml:space="preserve"> </v>
      </c>
      <c r="W250" s="1"/>
      <c r="X250" s="13">
        <v>6</v>
      </c>
      <c r="Y250" s="13">
        <v>0</v>
      </c>
      <c r="Z250" s="13">
        <v>0</v>
      </c>
      <c r="AA250" s="13">
        <v>-3</v>
      </c>
      <c r="AB250" s="13">
        <v>2</v>
      </c>
      <c r="AC250" s="13">
        <v>1</v>
      </c>
      <c r="AD250" s="1"/>
      <c r="AE250" s="1"/>
      <c r="AF250" s="15">
        <f t="shared" si="14"/>
        <v>0</v>
      </c>
      <c r="AG250" s="1"/>
      <c r="AH250" s="1"/>
      <c r="AI250" s="51">
        <v>13.35</v>
      </c>
      <c r="AJ250" s="51">
        <v>1.6666666699999999E-2</v>
      </c>
      <c r="AK250" s="51">
        <v>1.2</v>
      </c>
      <c r="AL250" s="51">
        <v>14.583333333300001</v>
      </c>
      <c r="AM250" s="1"/>
      <c r="AN250" s="1"/>
      <c r="AO250" s="23" t="str">
        <f t="shared" si="15"/>
        <v xml:space="preserve"> </v>
      </c>
      <c r="AP250" s="1"/>
    </row>
    <row r="251" spans="1:42" x14ac:dyDescent="0.2">
      <c r="A251" s="13" t="s">
        <v>1116</v>
      </c>
      <c r="B251" s="13" t="s">
        <v>1115</v>
      </c>
      <c r="C251" s="1" t="s">
        <v>334</v>
      </c>
      <c r="D251" s="13" t="s">
        <v>129</v>
      </c>
      <c r="E251" s="13">
        <v>27</v>
      </c>
      <c r="F251" s="13">
        <v>5</v>
      </c>
      <c r="G251" s="13">
        <v>7</v>
      </c>
      <c r="H251" s="13">
        <v>9</v>
      </c>
      <c r="I251" s="13">
        <v>4</v>
      </c>
      <c r="J251" s="13">
        <v>2</v>
      </c>
      <c r="K251" s="13">
        <v>4</v>
      </c>
      <c r="L251" s="13">
        <v>5</v>
      </c>
      <c r="M251" s="15">
        <f t="shared" si="12"/>
        <v>0.44444444444444442</v>
      </c>
      <c r="N251" s="1"/>
      <c r="O251" s="1"/>
      <c r="P251" s="26">
        <v>12.65</v>
      </c>
      <c r="Q251" s="26">
        <v>1.0833333332999999</v>
      </c>
      <c r="R251" s="26">
        <v>0.7</v>
      </c>
      <c r="S251" s="26">
        <v>14.45</v>
      </c>
      <c r="T251" s="13">
        <v>1</v>
      </c>
      <c r="U251" s="13">
        <v>0</v>
      </c>
      <c r="V251" s="23">
        <f t="shared" si="13"/>
        <v>0</v>
      </c>
      <c r="W251" s="13">
        <v>0</v>
      </c>
      <c r="X251" s="13">
        <v>39</v>
      </c>
      <c r="Y251" s="13">
        <v>3</v>
      </c>
      <c r="Z251" s="13">
        <v>12</v>
      </c>
      <c r="AA251" s="13">
        <v>3</v>
      </c>
      <c r="AB251" s="13">
        <v>8</v>
      </c>
      <c r="AC251" s="13">
        <v>4</v>
      </c>
      <c r="AD251" s="13">
        <v>0</v>
      </c>
      <c r="AE251" s="13">
        <v>5</v>
      </c>
      <c r="AF251" s="15">
        <f t="shared" si="14"/>
        <v>0</v>
      </c>
      <c r="AG251" s="1"/>
      <c r="AH251" s="1"/>
      <c r="AI251" s="51">
        <v>12.7833333333</v>
      </c>
      <c r="AJ251" s="51">
        <v>1.1833333333</v>
      </c>
      <c r="AK251" s="51">
        <v>0.88333333330000008</v>
      </c>
      <c r="AL251" s="51">
        <v>14.8666666667</v>
      </c>
      <c r="AM251" s="13">
        <v>1</v>
      </c>
      <c r="AN251" s="13">
        <v>0</v>
      </c>
      <c r="AO251" s="23">
        <f t="shared" si="15"/>
        <v>0</v>
      </c>
      <c r="AP251" s="13">
        <v>0</v>
      </c>
    </row>
    <row r="252" spans="1:42" x14ac:dyDescent="0.2">
      <c r="A252" s="13" t="s">
        <v>1120</v>
      </c>
      <c r="B252" s="13" t="s">
        <v>539</v>
      </c>
      <c r="C252" s="1" t="s">
        <v>214</v>
      </c>
      <c r="D252" s="13" t="s">
        <v>146</v>
      </c>
      <c r="E252" s="13">
        <v>34</v>
      </c>
      <c r="F252" s="13">
        <v>4</v>
      </c>
      <c r="G252" s="13">
        <v>6</v>
      </c>
      <c r="H252" s="13">
        <v>0</v>
      </c>
      <c r="I252" s="13">
        <v>2</v>
      </c>
      <c r="J252" s="13">
        <v>1</v>
      </c>
      <c r="K252" s="13">
        <v>100</v>
      </c>
      <c r="L252" s="13">
        <v>111</v>
      </c>
      <c r="M252" s="15">
        <f t="shared" si="12"/>
        <v>0.47393364928909953</v>
      </c>
      <c r="N252" s="13">
        <v>4</v>
      </c>
      <c r="O252" s="13">
        <v>1</v>
      </c>
      <c r="P252" s="26">
        <v>12.2</v>
      </c>
      <c r="Q252" s="26">
        <v>0.75</v>
      </c>
      <c r="R252" s="26">
        <v>1.8666666667</v>
      </c>
      <c r="S252" s="26">
        <v>14.833333333300001</v>
      </c>
      <c r="T252" s="13">
        <v>0</v>
      </c>
      <c r="U252" s="13">
        <v>0</v>
      </c>
      <c r="V252" s="23" t="str">
        <f t="shared" si="13"/>
        <v xml:space="preserve"> </v>
      </c>
      <c r="W252" s="13">
        <v>0</v>
      </c>
      <c r="X252" s="13">
        <v>29</v>
      </c>
      <c r="Y252" s="13">
        <v>1</v>
      </c>
      <c r="Z252" s="13">
        <v>6</v>
      </c>
      <c r="AA252" s="13">
        <v>-5</v>
      </c>
      <c r="AB252" s="13">
        <v>6</v>
      </c>
      <c r="AC252" s="13">
        <v>3</v>
      </c>
      <c r="AD252" s="13">
        <v>72</v>
      </c>
      <c r="AE252" s="13">
        <v>76</v>
      </c>
      <c r="AF252" s="15">
        <f t="shared" si="14"/>
        <v>0.48648648648648651</v>
      </c>
      <c r="AG252" s="13">
        <v>1</v>
      </c>
      <c r="AH252" s="13">
        <v>0</v>
      </c>
      <c r="AI252" s="51">
        <v>12.3166666667</v>
      </c>
      <c r="AJ252" s="51">
        <v>0.81666666669999999</v>
      </c>
      <c r="AK252" s="51">
        <v>1.8333333333000001</v>
      </c>
      <c r="AL252" s="51">
        <v>14.983333333299999</v>
      </c>
      <c r="AM252" s="13">
        <v>2</v>
      </c>
      <c r="AN252" s="13">
        <v>2</v>
      </c>
      <c r="AO252" s="23">
        <f t="shared" si="15"/>
        <v>1</v>
      </c>
      <c r="AP252" s="13">
        <v>2</v>
      </c>
    </row>
    <row r="253" spans="1:42" x14ac:dyDescent="0.2">
      <c r="A253" s="13" t="s">
        <v>1125</v>
      </c>
      <c r="B253" s="13" t="s">
        <v>1124</v>
      </c>
      <c r="C253" s="1" t="s">
        <v>238</v>
      </c>
      <c r="D253" s="13" t="s">
        <v>129</v>
      </c>
      <c r="E253" s="13">
        <v>28</v>
      </c>
      <c r="F253" s="13">
        <v>6</v>
      </c>
      <c r="G253" s="13">
        <v>5</v>
      </c>
      <c r="H253" s="13">
        <v>4</v>
      </c>
      <c r="I253" s="13">
        <v>14</v>
      </c>
      <c r="J253" s="13">
        <v>7</v>
      </c>
      <c r="K253" s="13">
        <v>34</v>
      </c>
      <c r="L253" s="13">
        <v>37</v>
      </c>
      <c r="M253" s="15">
        <f t="shared" si="12"/>
        <v>0.47887323943661969</v>
      </c>
      <c r="N253" s="13">
        <v>0</v>
      </c>
      <c r="O253" s="13">
        <v>0</v>
      </c>
      <c r="P253" s="26">
        <v>14.2166666667</v>
      </c>
      <c r="Q253" s="26">
        <v>0.86666666670000003</v>
      </c>
      <c r="R253" s="26">
        <v>1.1833333333</v>
      </c>
      <c r="S253" s="26">
        <v>16.3</v>
      </c>
      <c r="T253" s="13">
        <v>0</v>
      </c>
      <c r="U253" s="13">
        <v>0</v>
      </c>
      <c r="V253" s="23" t="str">
        <f t="shared" si="13"/>
        <v xml:space="preserve"> </v>
      </c>
      <c r="W253" s="13">
        <v>0</v>
      </c>
      <c r="X253" s="13">
        <v>29</v>
      </c>
      <c r="Y253" s="13">
        <v>2</v>
      </c>
      <c r="Z253" s="13">
        <v>7</v>
      </c>
      <c r="AA253" s="13">
        <v>-9</v>
      </c>
      <c r="AB253" s="13">
        <v>36</v>
      </c>
      <c r="AC253" s="13">
        <v>8</v>
      </c>
      <c r="AD253" s="13">
        <v>23</v>
      </c>
      <c r="AE253" s="13">
        <v>38</v>
      </c>
      <c r="AF253" s="15">
        <f t="shared" si="14"/>
        <v>0.37704918032786883</v>
      </c>
      <c r="AG253" s="13">
        <v>1</v>
      </c>
      <c r="AH253" s="13">
        <v>1</v>
      </c>
      <c r="AI253" s="51">
        <v>13.6333333333</v>
      </c>
      <c r="AJ253" s="51">
        <v>0.95</v>
      </c>
      <c r="AK253" s="51">
        <v>1.55</v>
      </c>
      <c r="AL253" s="51">
        <v>16.149999999999999</v>
      </c>
      <c r="AM253" s="13">
        <v>1</v>
      </c>
      <c r="AN253" s="13">
        <v>0</v>
      </c>
      <c r="AO253" s="23">
        <f t="shared" si="15"/>
        <v>0</v>
      </c>
      <c r="AP253" s="13">
        <v>0</v>
      </c>
    </row>
    <row r="254" spans="1:42" x14ac:dyDescent="0.2">
      <c r="A254" s="13" t="s">
        <v>1125</v>
      </c>
      <c r="B254" s="13" t="s">
        <v>423</v>
      </c>
      <c r="C254" s="1" t="s">
        <v>145</v>
      </c>
      <c r="D254" s="13" t="s">
        <v>129</v>
      </c>
      <c r="E254" s="13">
        <v>40</v>
      </c>
      <c r="F254" s="13">
        <v>19</v>
      </c>
      <c r="G254" s="13">
        <v>20</v>
      </c>
      <c r="H254" s="13">
        <v>11</v>
      </c>
      <c r="I254" s="13">
        <v>24</v>
      </c>
      <c r="J254" s="13">
        <v>9</v>
      </c>
      <c r="K254" s="13">
        <v>53</v>
      </c>
      <c r="L254" s="13">
        <v>63</v>
      </c>
      <c r="M254" s="15">
        <f t="shared" si="12"/>
        <v>0.45689655172413796</v>
      </c>
      <c r="N254" s="13">
        <v>2</v>
      </c>
      <c r="O254" s="13">
        <v>0</v>
      </c>
      <c r="P254" s="26">
        <v>15.3</v>
      </c>
      <c r="Q254" s="26">
        <v>2.5666666666999998</v>
      </c>
      <c r="R254" s="26">
        <v>1.2</v>
      </c>
      <c r="S254" s="26">
        <v>19.100000000000001</v>
      </c>
      <c r="T254" s="13">
        <v>3</v>
      </c>
      <c r="U254" s="13">
        <v>0</v>
      </c>
      <c r="V254" s="23">
        <f t="shared" si="13"/>
        <v>0</v>
      </c>
      <c r="W254" s="13">
        <v>0</v>
      </c>
      <c r="X254" s="13">
        <v>39</v>
      </c>
      <c r="Y254" s="13">
        <v>12</v>
      </c>
      <c r="Z254" s="13">
        <v>22</v>
      </c>
      <c r="AA254" s="13">
        <v>5</v>
      </c>
      <c r="AB254" s="13">
        <v>26</v>
      </c>
      <c r="AC254" s="13">
        <v>13</v>
      </c>
      <c r="AD254" s="13">
        <v>72</v>
      </c>
      <c r="AE254" s="13">
        <v>75</v>
      </c>
      <c r="AF254" s="15">
        <f t="shared" si="14"/>
        <v>0.48979591836734693</v>
      </c>
      <c r="AG254" s="13">
        <v>0</v>
      </c>
      <c r="AH254" s="13">
        <v>0</v>
      </c>
      <c r="AI254" s="51">
        <v>14.583333333300001</v>
      </c>
      <c r="AJ254" s="51">
        <v>2.4666666667000001</v>
      </c>
      <c r="AK254" s="51">
        <v>1.4666666667000001</v>
      </c>
      <c r="AL254" s="51">
        <v>18.55</v>
      </c>
      <c r="AM254" s="13">
        <v>1</v>
      </c>
      <c r="AN254" s="13">
        <v>0</v>
      </c>
      <c r="AO254" s="23">
        <f t="shared" si="15"/>
        <v>0</v>
      </c>
      <c r="AP254" s="13">
        <v>0</v>
      </c>
    </row>
    <row r="255" spans="1:42" x14ac:dyDescent="0.2">
      <c r="A255" s="13" t="s">
        <v>1130</v>
      </c>
      <c r="B255" s="13" t="s">
        <v>996</v>
      </c>
      <c r="C255" s="1" t="s">
        <v>292</v>
      </c>
      <c r="D255" s="13" t="s">
        <v>173</v>
      </c>
      <c r="E255" s="13">
        <v>18</v>
      </c>
      <c r="F255" s="13">
        <v>1</v>
      </c>
      <c r="G255" s="13">
        <v>5</v>
      </c>
      <c r="H255" s="13">
        <v>1</v>
      </c>
      <c r="I255" s="13">
        <v>2</v>
      </c>
      <c r="J255" s="13">
        <v>1</v>
      </c>
      <c r="K255" s="1"/>
      <c r="L255" s="1"/>
      <c r="M255" s="15">
        <f t="shared" si="12"/>
        <v>0</v>
      </c>
      <c r="N255" s="1"/>
      <c r="O255" s="1"/>
      <c r="P255" s="26">
        <v>13.55</v>
      </c>
      <c r="Q255" s="26">
        <v>1.6666666699999999E-2</v>
      </c>
      <c r="R255" s="26">
        <v>0.56666666669999999</v>
      </c>
      <c r="S255" s="26">
        <v>14.166666666699999</v>
      </c>
      <c r="T255" s="1"/>
      <c r="U255" s="1"/>
      <c r="V255" s="23" t="str">
        <f t="shared" si="13"/>
        <v xml:space="preserve"> </v>
      </c>
      <c r="W255" s="1"/>
      <c r="X255" s="13">
        <v>22</v>
      </c>
      <c r="Y255" s="13">
        <v>1</v>
      </c>
      <c r="Z255" s="13">
        <v>3</v>
      </c>
      <c r="AA255" s="13">
        <v>2</v>
      </c>
      <c r="AB255" s="13">
        <v>11</v>
      </c>
      <c r="AC255" s="13">
        <v>4</v>
      </c>
      <c r="AD255" s="1"/>
      <c r="AE255" s="1"/>
      <c r="AF255" s="15">
        <f t="shared" si="14"/>
        <v>0</v>
      </c>
      <c r="AG255" s="1"/>
      <c r="AH255" s="1"/>
      <c r="AI255" s="51">
        <v>15.266666666700001</v>
      </c>
      <c r="AJ255" s="51">
        <v>0.2</v>
      </c>
      <c r="AK255" s="51">
        <v>0.55000000000000004</v>
      </c>
      <c r="AL255" s="51">
        <v>16.0333333333</v>
      </c>
      <c r="AM255" s="1"/>
      <c r="AN255" s="1"/>
      <c r="AO255" s="23" t="str">
        <f t="shared" si="15"/>
        <v xml:space="preserve"> </v>
      </c>
      <c r="AP255" s="1"/>
    </row>
    <row r="256" spans="1:42" x14ac:dyDescent="0.2">
      <c r="A256" s="13" t="s">
        <v>1133</v>
      </c>
      <c r="B256" s="13" t="s">
        <v>126</v>
      </c>
      <c r="C256" s="1" t="s">
        <v>292</v>
      </c>
      <c r="D256" s="13" t="s">
        <v>154</v>
      </c>
      <c r="E256" s="13">
        <v>35</v>
      </c>
      <c r="F256" s="13">
        <v>2</v>
      </c>
      <c r="G256" s="13">
        <v>13</v>
      </c>
      <c r="H256" s="13">
        <v>3</v>
      </c>
      <c r="I256" s="13">
        <v>8</v>
      </c>
      <c r="J256" s="13">
        <v>4</v>
      </c>
      <c r="K256" s="13">
        <v>0</v>
      </c>
      <c r="L256" s="13">
        <v>1</v>
      </c>
      <c r="M256" s="15">
        <f t="shared" si="12"/>
        <v>0</v>
      </c>
      <c r="N256" s="1"/>
      <c r="O256" s="1"/>
      <c r="P256" s="26">
        <v>10.583333333300001</v>
      </c>
      <c r="Q256" s="26">
        <v>0.28333333329999999</v>
      </c>
      <c r="R256" s="26">
        <v>0.63333333329999997</v>
      </c>
      <c r="S256" s="26">
        <v>11.5</v>
      </c>
      <c r="T256" s="13">
        <v>1</v>
      </c>
      <c r="U256" s="13">
        <v>0</v>
      </c>
      <c r="V256" s="23">
        <f t="shared" si="13"/>
        <v>0</v>
      </c>
      <c r="W256" s="13">
        <v>0</v>
      </c>
      <c r="X256" s="13">
        <v>36</v>
      </c>
      <c r="Y256" s="13">
        <v>7</v>
      </c>
      <c r="Z256" s="13">
        <v>9</v>
      </c>
      <c r="AA256" s="13">
        <v>10</v>
      </c>
      <c r="AB256" s="13">
        <v>4</v>
      </c>
      <c r="AC256" s="13">
        <v>2</v>
      </c>
      <c r="AD256" s="13">
        <v>1</v>
      </c>
      <c r="AE256" s="13">
        <v>0</v>
      </c>
      <c r="AF256" s="15">
        <f t="shared" si="14"/>
        <v>1</v>
      </c>
      <c r="AG256" s="1"/>
      <c r="AH256" s="1"/>
      <c r="AI256" s="51">
        <v>11.3833333333</v>
      </c>
      <c r="AJ256" s="51">
        <v>0.4</v>
      </c>
      <c r="AK256" s="51">
        <v>0.56666666669999999</v>
      </c>
      <c r="AL256" s="51">
        <v>12.3666666667</v>
      </c>
      <c r="AM256" s="13">
        <v>0</v>
      </c>
      <c r="AN256" s="13">
        <v>0</v>
      </c>
      <c r="AO256" s="23" t="str">
        <f t="shared" si="15"/>
        <v xml:space="preserve"> </v>
      </c>
      <c r="AP256" s="13">
        <v>0</v>
      </c>
    </row>
    <row r="257" spans="1:42" x14ac:dyDescent="0.2">
      <c r="A257" s="13" t="s">
        <v>1138</v>
      </c>
      <c r="B257" s="13" t="s">
        <v>1137</v>
      </c>
      <c r="C257" s="1" t="s">
        <v>243</v>
      </c>
      <c r="D257" s="13" t="s">
        <v>137</v>
      </c>
      <c r="E257" s="13">
        <v>41</v>
      </c>
      <c r="F257" s="13">
        <v>12</v>
      </c>
      <c r="G257" s="13">
        <v>17</v>
      </c>
      <c r="H257" s="13">
        <v>6</v>
      </c>
      <c r="I257" s="13">
        <v>12</v>
      </c>
      <c r="J257" s="13">
        <v>6</v>
      </c>
      <c r="K257" s="13">
        <v>1</v>
      </c>
      <c r="L257" s="13">
        <v>2</v>
      </c>
      <c r="M257" s="15">
        <f t="shared" si="12"/>
        <v>0.33333333333333331</v>
      </c>
      <c r="N257" s="1"/>
      <c r="O257" s="1"/>
      <c r="P257" s="26">
        <v>14.95</v>
      </c>
      <c r="Q257" s="26">
        <v>2.7</v>
      </c>
      <c r="R257" s="26">
        <v>0</v>
      </c>
      <c r="S257" s="26">
        <v>17.666666666699999</v>
      </c>
      <c r="T257" s="13">
        <v>5</v>
      </c>
      <c r="U257" s="13">
        <v>1</v>
      </c>
      <c r="V257" s="23">
        <f t="shared" si="13"/>
        <v>0.2</v>
      </c>
      <c r="W257" s="13">
        <v>1</v>
      </c>
      <c r="X257" s="13">
        <v>41</v>
      </c>
      <c r="Y257" s="13">
        <v>14</v>
      </c>
      <c r="Z257" s="13">
        <v>20</v>
      </c>
      <c r="AA257" s="13">
        <v>9</v>
      </c>
      <c r="AB257" s="13">
        <v>12</v>
      </c>
      <c r="AC257" s="13">
        <v>6</v>
      </c>
      <c r="AD257" s="13">
        <v>2</v>
      </c>
      <c r="AE257" s="13">
        <v>2</v>
      </c>
      <c r="AF257" s="15">
        <f t="shared" si="14"/>
        <v>0.5</v>
      </c>
      <c r="AG257" s="1"/>
      <c r="AH257" s="1"/>
      <c r="AI257" s="51">
        <v>13.983333333299999</v>
      </c>
      <c r="AJ257" s="51">
        <v>2.95</v>
      </c>
      <c r="AK257" s="51">
        <v>1.6666666699999999E-2</v>
      </c>
      <c r="AL257" s="51">
        <v>16.9666666667</v>
      </c>
      <c r="AM257" s="13">
        <v>3</v>
      </c>
      <c r="AN257" s="13">
        <v>2</v>
      </c>
      <c r="AO257" s="23">
        <f t="shared" si="15"/>
        <v>0.66666666666666663</v>
      </c>
      <c r="AP257" s="13">
        <v>2</v>
      </c>
    </row>
    <row r="258" spans="1:42" x14ac:dyDescent="0.2">
      <c r="A258" s="13" t="s">
        <v>1140</v>
      </c>
      <c r="B258" s="13" t="s">
        <v>252</v>
      </c>
      <c r="C258" s="1" t="s">
        <v>334</v>
      </c>
      <c r="D258" s="13" t="s">
        <v>173</v>
      </c>
      <c r="E258" s="13">
        <v>40</v>
      </c>
      <c r="F258" s="13">
        <v>6</v>
      </c>
      <c r="G258" s="13">
        <v>10</v>
      </c>
      <c r="H258" s="13">
        <v>-8</v>
      </c>
      <c r="I258" s="13">
        <v>8</v>
      </c>
      <c r="J258" s="13">
        <v>4</v>
      </c>
      <c r="K258" s="1"/>
      <c r="L258" s="1"/>
      <c r="M258" s="15">
        <f t="shared" ref="M258:M321" si="16">K258/MAX(1,K258+L258)</f>
        <v>0</v>
      </c>
      <c r="N258" s="1"/>
      <c r="O258" s="1"/>
      <c r="P258" s="26">
        <v>16.850000000000001</v>
      </c>
      <c r="Q258" s="26">
        <v>2.7</v>
      </c>
      <c r="R258" s="26">
        <v>1.8</v>
      </c>
      <c r="S258" s="26">
        <v>21.366666666699999</v>
      </c>
      <c r="T258" s="1"/>
      <c r="U258" s="1"/>
      <c r="V258" s="23" t="str">
        <f t="shared" ref="V258:V321" si="17">IF(T258&gt;0,U258/T258," ")</f>
        <v xml:space="preserve"> </v>
      </c>
      <c r="W258" s="1"/>
      <c r="X258" s="13">
        <v>40</v>
      </c>
      <c r="Y258" s="13">
        <v>1</v>
      </c>
      <c r="Z258" s="13">
        <v>17</v>
      </c>
      <c r="AA258" s="13">
        <v>12</v>
      </c>
      <c r="AB258" s="13">
        <v>6</v>
      </c>
      <c r="AC258" s="13">
        <v>3</v>
      </c>
      <c r="AD258" s="1"/>
      <c r="AE258" s="1"/>
      <c r="AF258" s="15">
        <f t="shared" ref="AF258:AF321" si="18">AD258/MAX(1,AD258+AE258)</f>
        <v>0</v>
      </c>
      <c r="AG258" s="1"/>
      <c r="AH258" s="1"/>
      <c r="AI258" s="51">
        <v>17</v>
      </c>
      <c r="AJ258" s="51">
        <v>2.1</v>
      </c>
      <c r="AK258" s="51">
        <v>1.8</v>
      </c>
      <c r="AL258" s="51">
        <v>20.916666666699999</v>
      </c>
      <c r="AM258" s="1"/>
      <c r="AN258" s="1"/>
      <c r="AO258" s="23" t="str">
        <f t="shared" ref="AO258:AO321" si="19">IF(AM258&gt;0,AN258/AM258," ")</f>
        <v xml:space="preserve"> </v>
      </c>
      <c r="AP258" s="1"/>
    </row>
    <row r="259" spans="1:42" x14ac:dyDescent="0.2">
      <c r="A259" s="13" t="s">
        <v>1143</v>
      </c>
      <c r="B259" s="13" t="s">
        <v>677</v>
      </c>
      <c r="C259" s="1" t="s">
        <v>243</v>
      </c>
      <c r="D259" s="13" t="s">
        <v>173</v>
      </c>
      <c r="E259" s="13">
        <v>38</v>
      </c>
      <c r="F259" s="13">
        <v>4</v>
      </c>
      <c r="G259" s="13">
        <v>17</v>
      </c>
      <c r="H259" s="13">
        <v>4</v>
      </c>
      <c r="I259" s="13">
        <v>20</v>
      </c>
      <c r="J259" s="13">
        <v>6</v>
      </c>
      <c r="K259" s="1"/>
      <c r="L259" s="1"/>
      <c r="M259" s="15">
        <f t="shared" si="16"/>
        <v>0</v>
      </c>
      <c r="N259" s="1"/>
      <c r="O259" s="1"/>
      <c r="P259" s="26">
        <v>15.45</v>
      </c>
      <c r="Q259" s="26">
        <v>2.5666666666999998</v>
      </c>
      <c r="R259" s="26">
        <v>1.6666666667000001</v>
      </c>
      <c r="S259" s="26">
        <v>19.683333333299998</v>
      </c>
      <c r="T259" s="1"/>
      <c r="U259" s="1"/>
      <c r="V259" s="23" t="str">
        <f t="shared" si="17"/>
        <v xml:space="preserve"> </v>
      </c>
      <c r="W259" s="1"/>
      <c r="X259" s="13">
        <v>40</v>
      </c>
      <c r="Y259" s="13">
        <v>3</v>
      </c>
      <c r="Z259" s="13">
        <v>12</v>
      </c>
      <c r="AA259" s="13">
        <v>-11</v>
      </c>
      <c r="AB259" s="13">
        <v>8</v>
      </c>
      <c r="AC259" s="13">
        <v>4</v>
      </c>
      <c r="AD259" s="1"/>
      <c r="AE259" s="1"/>
      <c r="AF259" s="15">
        <f t="shared" si="18"/>
        <v>0</v>
      </c>
      <c r="AG259" s="1"/>
      <c r="AH259" s="1"/>
      <c r="AI259" s="51">
        <v>15.516666666700001</v>
      </c>
      <c r="AJ259" s="51">
        <v>2.4833333333000001</v>
      </c>
      <c r="AK259" s="51">
        <v>1.55</v>
      </c>
      <c r="AL259" s="51">
        <v>19.55</v>
      </c>
      <c r="AM259" s="1"/>
      <c r="AN259" s="1"/>
      <c r="AO259" s="23" t="str">
        <f t="shared" si="19"/>
        <v xml:space="preserve"> </v>
      </c>
      <c r="AP259" s="1"/>
    </row>
    <row r="260" spans="1:42" x14ac:dyDescent="0.2">
      <c r="A260" s="13" t="s">
        <v>1149</v>
      </c>
      <c r="B260" s="13" t="s">
        <v>1148</v>
      </c>
      <c r="C260" s="1" t="s">
        <v>128</v>
      </c>
      <c r="D260" s="13" t="s">
        <v>328</v>
      </c>
      <c r="E260" s="13">
        <v>19</v>
      </c>
      <c r="F260" s="13">
        <v>4</v>
      </c>
      <c r="G260" s="13">
        <v>9</v>
      </c>
      <c r="H260" s="13">
        <v>-7</v>
      </c>
      <c r="I260" s="13">
        <v>10</v>
      </c>
      <c r="J260" s="13">
        <v>5</v>
      </c>
      <c r="K260" s="13">
        <v>4</v>
      </c>
      <c r="L260" s="13">
        <v>6</v>
      </c>
      <c r="M260" s="15">
        <f t="shared" si="16"/>
        <v>0.4</v>
      </c>
      <c r="N260" s="1"/>
      <c r="O260" s="1"/>
      <c r="P260" s="26">
        <v>13.266666666700001</v>
      </c>
      <c r="Q260" s="26">
        <v>3.3666666667</v>
      </c>
      <c r="R260" s="26">
        <v>0.05</v>
      </c>
      <c r="S260" s="26">
        <v>16.7</v>
      </c>
      <c r="T260" s="13">
        <v>1</v>
      </c>
      <c r="U260" s="13">
        <v>0</v>
      </c>
      <c r="V260" s="23">
        <f t="shared" si="17"/>
        <v>0</v>
      </c>
      <c r="W260" s="13">
        <v>0</v>
      </c>
      <c r="X260" s="13">
        <v>14</v>
      </c>
      <c r="Y260" s="13">
        <v>3</v>
      </c>
      <c r="Z260" s="13">
        <v>6</v>
      </c>
      <c r="AA260" s="13">
        <v>-5</v>
      </c>
      <c r="AB260" s="13">
        <v>20</v>
      </c>
      <c r="AC260" s="13">
        <v>10</v>
      </c>
      <c r="AD260" s="13">
        <v>1</v>
      </c>
      <c r="AE260" s="13">
        <v>4</v>
      </c>
      <c r="AF260" s="15">
        <f t="shared" si="18"/>
        <v>0.2</v>
      </c>
      <c r="AG260" s="1"/>
      <c r="AH260" s="1"/>
      <c r="AI260" s="51">
        <v>12.166666666699999</v>
      </c>
      <c r="AJ260" s="51">
        <v>3</v>
      </c>
      <c r="AK260" s="51">
        <v>0</v>
      </c>
      <c r="AL260" s="51">
        <v>15.1833333333</v>
      </c>
      <c r="AM260" s="13">
        <v>0</v>
      </c>
      <c r="AN260" s="13">
        <v>0</v>
      </c>
      <c r="AO260" s="23" t="str">
        <f t="shared" si="19"/>
        <v xml:space="preserve"> </v>
      </c>
      <c r="AP260" s="13">
        <v>0</v>
      </c>
    </row>
    <row r="261" spans="1:42" x14ac:dyDescent="0.2">
      <c r="A261" s="13" t="s">
        <v>1152</v>
      </c>
      <c r="B261" s="13" t="s">
        <v>1151</v>
      </c>
      <c r="C261" s="1" t="s">
        <v>264</v>
      </c>
      <c r="D261" s="13" t="s">
        <v>146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5">
        <f t="shared" si="16"/>
        <v>0</v>
      </c>
      <c r="N261" s="1"/>
      <c r="O261" s="1"/>
      <c r="P261" s="26">
        <v>0</v>
      </c>
      <c r="Q261" s="26">
        <v>0</v>
      </c>
      <c r="R261" s="26">
        <v>0</v>
      </c>
      <c r="S261" s="26">
        <v>0</v>
      </c>
      <c r="T261" s="1"/>
      <c r="U261" s="1"/>
      <c r="V261" s="23" t="str">
        <f t="shared" si="17"/>
        <v xml:space="preserve"> </v>
      </c>
      <c r="W261" s="1"/>
      <c r="X261" s="13">
        <v>1</v>
      </c>
      <c r="Y261" s="13">
        <v>0</v>
      </c>
      <c r="Z261" s="13">
        <v>0</v>
      </c>
      <c r="AA261" s="13">
        <v>-1</v>
      </c>
      <c r="AB261" s="13">
        <v>0</v>
      </c>
      <c r="AC261" s="13">
        <v>0</v>
      </c>
      <c r="AD261" s="13">
        <v>0</v>
      </c>
      <c r="AE261" s="13">
        <v>0</v>
      </c>
      <c r="AF261" s="15">
        <f t="shared" si="18"/>
        <v>0</v>
      </c>
      <c r="AG261" s="1"/>
      <c r="AH261" s="1"/>
      <c r="AI261" s="51">
        <v>4.7</v>
      </c>
      <c r="AJ261" s="51">
        <v>0</v>
      </c>
      <c r="AK261" s="51">
        <v>0</v>
      </c>
      <c r="AL261" s="51">
        <v>4.7</v>
      </c>
      <c r="AM261" s="1"/>
      <c r="AN261" s="1"/>
      <c r="AO261" s="23" t="str">
        <f t="shared" si="19"/>
        <v xml:space="preserve"> </v>
      </c>
      <c r="AP261" s="1"/>
    </row>
    <row r="262" spans="1:42" x14ac:dyDescent="0.2">
      <c r="A262" s="13" t="s">
        <v>1152</v>
      </c>
      <c r="B262" s="13" t="s">
        <v>183</v>
      </c>
      <c r="C262" s="1" t="s">
        <v>398</v>
      </c>
      <c r="D262" s="13" t="s">
        <v>173</v>
      </c>
      <c r="E262" s="13">
        <v>18</v>
      </c>
      <c r="F262" s="13">
        <v>0</v>
      </c>
      <c r="G262" s="13">
        <v>3</v>
      </c>
      <c r="H262" s="13">
        <v>5</v>
      </c>
      <c r="I262" s="13">
        <v>29</v>
      </c>
      <c r="J262" s="13">
        <v>10</v>
      </c>
      <c r="K262" s="1"/>
      <c r="L262" s="1"/>
      <c r="M262" s="15">
        <f t="shared" si="16"/>
        <v>0</v>
      </c>
      <c r="N262" s="1"/>
      <c r="O262" s="1"/>
      <c r="P262" s="26">
        <v>14.5333333333</v>
      </c>
      <c r="Q262" s="26">
        <v>0</v>
      </c>
      <c r="R262" s="26">
        <v>1.7666666666999999</v>
      </c>
      <c r="S262" s="26">
        <v>16.316666666700002</v>
      </c>
      <c r="T262" s="1"/>
      <c r="U262" s="1"/>
      <c r="V262" s="23" t="str">
        <f t="shared" si="17"/>
        <v xml:space="preserve"> </v>
      </c>
      <c r="W262" s="1"/>
      <c r="X262" s="13">
        <v>16</v>
      </c>
      <c r="Y262" s="13">
        <v>0</v>
      </c>
      <c r="Z262" s="13">
        <v>1</v>
      </c>
      <c r="AA262" s="13">
        <v>-3</v>
      </c>
      <c r="AB262" s="13">
        <v>26</v>
      </c>
      <c r="AC262" s="13">
        <v>10</v>
      </c>
      <c r="AD262" s="1"/>
      <c r="AE262" s="1"/>
      <c r="AF262" s="15">
        <f t="shared" si="18"/>
        <v>0</v>
      </c>
      <c r="AG262" s="1"/>
      <c r="AH262" s="1"/>
      <c r="AI262" s="51">
        <v>14.333333333300001</v>
      </c>
      <c r="AJ262" s="51">
        <v>0</v>
      </c>
      <c r="AK262" s="51">
        <v>1.8666666667</v>
      </c>
      <c r="AL262" s="51">
        <v>16.2166666667</v>
      </c>
      <c r="AM262" s="1"/>
      <c r="AN262" s="1"/>
      <c r="AO262" s="23" t="str">
        <f t="shared" si="19"/>
        <v xml:space="preserve"> </v>
      </c>
      <c r="AP262" s="1"/>
    </row>
    <row r="263" spans="1:42" x14ac:dyDescent="0.2">
      <c r="A263" s="13" t="s">
        <v>1152</v>
      </c>
      <c r="B263" s="13" t="s">
        <v>312</v>
      </c>
      <c r="C263" s="1" t="s">
        <v>136</v>
      </c>
      <c r="D263" s="13" t="s">
        <v>154</v>
      </c>
      <c r="E263" s="13">
        <v>29</v>
      </c>
      <c r="F263" s="13">
        <v>6</v>
      </c>
      <c r="G263" s="13">
        <v>2</v>
      </c>
      <c r="H263" s="13">
        <v>-1</v>
      </c>
      <c r="I263" s="13">
        <v>2</v>
      </c>
      <c r="J263" s="13">
        <v>1</v>
      </c>
      <c r="K263" s="13">
        <v>2</v>
      </c>
      <c r="L263" s="13">
        <v>3</v>
      </c>
      <c r="M263" s="15">
        <f t="shared" si="16"/>
        <v>0.4</v>
      </c>
      <c r="N263" s="1"/>
      <c r="O263" s="1"/>
      <c r="P263" s="26">
        <v>10.833333333300001</v>
      </c>
      <c r="Q263" s="26">
        <v>0.43333333330000001</v>
      </c>
      <c r="R263" s="26">
        <v>0</v>
      </c>
      <c r="S263" s="26">
        <v>11.2833333333</v>
      </c>
      <c r="T263" s="13">
        <v>1</v>
      </c>
      <c r="U263" s="13">
        <v>0</v>
      </c>
      <c r="V263" s="23">
        <f t="shared" si="17"/>
        <v>0</v>
      </c>
      <c r="W263" s="13">
        <v>0</v>
      </c>
      <c r="X263" s="13">
        <v>31</v>
      </c>
      <c r="Y263" s="13">
        <v>2</v>
      </c>
      <c r="Z263" s="13">
        <v>2</v>
      </c>
      <c r="AA263" s="13">
        <v>-15</v>
      </c>
      <c r="AB263" s="13">
        <v>15</v>
      </c>
      <c r="AC263" s="13">
        <v>6</v>
      </c>
      <c r="AD263" s="13">
        <v>1</v>
      </c>
      <c r="AE263" s="13">
        <v>1</v>
      </c>
      <c r="AF263" s="15">
        <f t="shared" si="18"/>
        <v>0.5</v>
      </c>
      <c r="AG263" s="1"/>
      <c r="AH263" s="1"/>
      <c r="AI263" s="51">
        <v>10.666666666699999</v>
      </c>
      <c r="AJ263" s="51">
        <v>0.45</v>
      </c>
      <c r="AK263" s="51">
        <v>0</v>
      </c>
      <c r="AL263" s="51">
        <v>11.1333333333</v>
      </c>
      <c r="AM263" s="13">
        <v>1</v>
      </c>
      <c r="AN263" s="13">
        <v>0</v>
      </c>
      <c r="AO263" s="23">
        <f t="shared" si="19"/>
        <v>0</v>
      </c>
      <c r="AP263" s="13">
        <v>0</v>
      </c>
    </row>
    <row r="264" spans="1:42" x14ac:dyDescent="0.2">
      <c r="A264" s="13" t="s">
        <v>1158</v>
      </c>
      <c r="B264" s="13" t="s">
        <v>312</v>
      </c>
      <c r="C264" s="1" t="s">
        <v>249</v>
      </c>
      <c r="D264" s="13" t="s">
        <v>154</v>
      </c>
      <c r="E264" s="13">
        <v>4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1</v>
      </c>
      <c r="L264" s="13">
        <v>0</v>
      </c>
      <c r="M264" s="15">
        <f t="shared" si="16"/>
        <v>1</v>
      </c>
      <c r="N264" s="1"/>
      <c r="O264" s="1"/>
      <c r="P264" s="26">
        <v>6.6666666667000003</v>
      </c>
      <c r="Q264" s="26">
        <v>0</v>
      </c>
      <c r="R264" s="26">
        <v>0.05</v>
      </c>
      <c r="S264" s="26">
        <v>6.7166666667000001</v>
      </c>
      <c r="T264" s="1"/>
      <c r="U264" s="1"/>
      <c r="V264" s="23" t="str">
        <f t="shared" si="17"/>
        <v xml:space="preserve"> </v>
      </c>
      <c r="W264" s="1"/>
      <c r="X264" s="13">
        <v>5</v>
      </c>
      <c r="Y264" s="13">
        <v>0</v>
      </c>
      <c r="Z264" s="13">
        <v>0</v>
      </c>
      <c r="AA264" s="13">
        <v>0</v>
      </c>
      <c r="AB264" s="13">
        <v>4</v>
      </c>
      <c r="AC264" s="13">
        <v>2</v>
      </c>
      <c r="AD264" s="13">
        <v>0</v>
      </c>
      <c r="AE264" s="13">
        <v>0</v>
      </c>
      <c r="AF264" s="15">
        <f t="shared" si="18"/>
        <v>0</v>
      </c>
      <c r="AG264" s="1"/>
      <c r="AH264" s="1"/>
      <c r="AI264" s="51">
        <v>7.2666666666999999</v>
      </c>
      <c r="AJ264" s="51">
        <v>3.3333333300000004E-2</v>
      </c>
      <c r="AK264" s="51">
        <v>0</v>
      </c>
      <c r="AL264" s="51">
        <v>7.3166666666999998</v>
      </c>
      <c r="AM264" s="1"/>
      <c r="AN264" s="1"/>
      <c r="AO264" s="23" t="str">
        <f t="shared" si="19"/>
        <v xml:space="preserve"> </v>
      </c>
      <c r="AP264" s="1"/>
    </row>
    <row r="265" spans="1:42" x14ac:dyDescent="0.2">
      <c r="A265" s="13" t="s">
        <v>1162</v>
      </c>
      <c r="B265" s="13" t="s">
        <v>1161</v>
      </c>
      <c r="C265" s="1" t="s">
        <v>334</v>
      </c>
      <c r="D265" s="13" t="s">
        <v>129</v>
      </c>
      <c r="E265" s="13">
        <v>1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5">
        <f t="shared" si="16"/>
        <v>0</v>
      </c>
      <c r="N265" s="1"/>
      <c r="O265" s="1"/>
      <c r="P265" s="26">
        <v>8.7833333332999999</v>
      </c>
      <c r="Q265" s="26">
        <v>0</v>
      </c>
      <c r="R265" s="26">
        <v>0</v>
      </c>
      <c r="S265" s="26">
        <v>8.7833333332999999</v>
      </c>
      <c r="T265" s="1"/>
      <c r="U265" s="1"/>
      <c r="V265" s="23" t="str">
        <f t="shared" si="17"/>
        <v xml:space="preserve"> </v>
      </c>
      <c r="W265" s="1"/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5">
        <f t="shared" si="18"/>
        <v>0</v>
      </c>
      <c r="AG265" s="1"/>
      <c r="AH265" s="1"/>
      <c r="AI265" s="51">
        <v>0</v>
      </c>
      <c r="AJ265" s="51">
        <v>0</v>
      </c>
      <c r="AK265" s="51">
        <v>0</v>
      </c>
      <c r="AL265" s="51">
        <v>0</v>
      </c>
      <c r="AM265" s="1"/>
      <c r="AN265" s="1"/>
      <c r="AO265" s="23" t="str">
        <f t="shared" si="19"/>
        <v xml:space="preserve"> </v>
      </c>
      <c r="AP265" s="1"/>
    </row>
    <row r="266" spans="1:42" x14ac:dyDescent="0.2">
      <c r="A266" s="13" t="s">
        <v>1164</v>
      </c>
      <c r="B266" s="13" t="s">
        <v>506</v>
      </c>
      <c r="C266" s="1" t="s">
        <v>584</v>
      </c>
      <c r="D266" s="13" t="s">
        <v>154</v>
      </c>
      <c r="E266" s="13">
        <v>41</v>
      </c>
      <c r="F266" s="13">
        <v>8</v>
      </c>
      <c r="G266" s="13">
        <v>12</v>
      </c>
      <c r="H266" s="13">
        <v>8</v>
      </c>
      <c r="I266" s="13">
        <v>10</v>
      </c>
      <c r="J266" s="13">
        <v>5</v>
      </c>
      <c r="K266" s="13">
        <v>4</v>
      </c>
      <c r="L266" s="13">
        <v>7</v>
      </c>
      <c r="M266" s="15">
        <f t="shared" si="16"/>
        <v>0.36363636363636365</v>
      </c>
      <c r="N266" s="13">
        <v>0</v>
      </c>
      <c r="O266" s="13">
        <v>0</v>
      </c>
      <c r="P266" s="26">
        <v>14.516666666700001</v>
      </c>
      <c r="Q266" s="26">
        <v>1.5333333332999999</v>
      </c>
      <c r="R266" s="26">
        <v>1.5833333333000001</v>
      </c>
      <c r="S266" s="26">
        <v>17.649999999999999</v>
      </c>
      <c r="T266" s="1"/>
      <c r="U266" s="1"/>
      <c r="V266" s="23" t="str">
        <f t="shared" si="17"/>
        <v xml:space="preserve"> </v>
      </c>
      <c r="W266" s="1"/>
      <c r="X266" s="13">
        <v>41</v>
      </c>
      <c r="Y266" s="13">
        <v>11</v>
      </c>
      <c r="Z266" s="13">
        <v>11</v>
      </c>
      <c r="AA266" s="13">
        <v>-4</v>
      </c>
      <c r="AB266" s="13">
        <v>8</v>
      </c>
      <c r="AC266" s="13">
        <v>4</v>
      </c>
      <c r="AD266" s="13">
        <v>10</v>
      </c>
      <c r="AE266" s="13">
        <v>20</v>
      </c>
      <c r="AF266" s="15">
        <f t="shared" si="18"/>
        <v>0.33333333333333331</v>
      </c>
      <c r="AG266" s="13">
        <v>1</v>
      </c>
      <c r="AH266" s="13">
        <v>0</v>
      </c>
      <c r="AI266" s="51">
        <v>14.0666666667</v>
      </c>
      <c r="AJ266" s="51">
        <v>1.6833333333</v>
      </c>
      <c r="AK266" s="51">
        <v>1.5666666667</v>
      </c>
      <c r="AL266" s="51">
        <v>17.333333333300001</v>
      </c>
      <c r="AM266" s="1"/>
      <c r="AN266" s="1"/>
      <c r="AO266" s="23" t="str">
        <f t="shared" si="19"/>
        <v xml:space="preserve"> </v>
      </c>
      <c r="AP266" s="1"/>
    </row>
    <row r="267" spans="1:42" x14ac:dyDescent="0.2">
      <c r="A267" s="13" t="s">
        <v>1167</v>
      </c>
      <c r="B267" s="13" t="s">
        <v>1166</v>
      </c>
      <c r="C267" s="1" t="s">
        <v>206</v>
      </c>
      <c r="D267" s="13" t="s">
        <v>154</v>
      </c>
      <c r="E267" s="13">
        <v>33</v>
      </c>
      <c r="F267" s="13">
        <v>17</v>
      </c>
      <c r="G267" s="13">
        <v>11</v>
      </c>
      <c r="H267" s="13">
        <v>7</v>
      </c>
      <c r="I267" s="13">
        <v>14</v>
      </c>
      <c r="J267" s="13">
        <v>7</v>
      </c>
      <c r="K267" s="13">
        <v>1</v>
      </c>
      <c r="L267" s="13">
        <v>0</v>
      </c>
      <c r="M267" s="15">
        <f t="shared" si="16"/>
        <v>1</v>
      </c>
      <c r="N267" s="1"/>
      <c r="O267" s="1"/>
      <c r="P267" s="26">
        <v>14.0666666667</v>
      </c>
      <c r="Q267" s="26">
        <v>3.15</v>
      </c>
      <c r="R267" s="26">
        <v>0.05</v>
      </c>
      <c r="S267" s="26">
        <v>17.2833333333</v>
      </c>
      <c r="T267" s="13">
        <v>2</v>
      </c>
      <c r="U267" s="13">
        <v>1</v>
      </c>
      <c r="V267" s="23">
        <f t="shared" si="17"/>
        <v>0.5</v>
      </c>
      <c r="W267" s="13">
        <v>0</v>
      </c>
      <c r="X267" s="13">
        <v>36</v>
      </c>
      <c r="Y267" s="13">
        <v>10</v>
      </c>
      <c r="Z267" s="13">
        <v>9</v>
      </c>
      <c r="AA267" s="13">
        <v>0</v>
      </c>
      <c r="AB267" s="13">
        <v>2</v>
      </c>
      <c r="AC267" s="13">
        <v>1</v>
      </c>
      <c r="AD267" s="13">
        <v>0</v>
      </c>
      <c r="AE267" s="13">
        <v>0</v>
      </c>
      <c r="AF267" s="15">
        <f t="shared" si="18"/>
        <v>0</v>
      </c>
      <c r="AG267" s="1"/>
      <c r="AH267" s="1"/>
      <c r="AI267" s="51">
        <v>14.15</v>
      </c>
      <c r="AJ267" s="51">
        <v>2.3666666667</v>
      </c>
      <c r="AK267" s="51">
        <v>3.3333333300000004E-2</v>
      </c>
      <c r="AL267" s="51">
        <v>16.566666666700002</v>
      </c>
      <c r="AM267" s="13">
        <v>4</v>
      </c>
      <c r="AN267" s="13">
        <v>1</v>
      </c>
      <c r="AO267" s="23">
        <f t="shared" si="19"/>
        <v>0.25</v>
      </c>
      <c r="AP267" s="13">
        <v>0</v>
      </c>
    </row>
    <row r="268" spans="1:42" x14ac:dyDescent="0.2">
      <c r="A268" s="13" t="s">
        <v>1170</v>
      </c>
      <c r="B268" s="13" t="s">
        <v>913</v>
      </c>
      <c r="C268" s="1" t="s">
        <v>314</v>
      </c>
      <c r="D268" s="13" t="s">
        <v>129</v>
      </c>
      <c r="E268" s="13">
        <v>11</v>
      </c>
      <c r="F268" s="13">
        <v>0</v>
      </c>
      <c r="G268" s="13">
        <v>1</v>
      </c>
      <c r="H268" s="13">
        <v>-2</v>
      </c>
      <c r="I268" s="13">
        <v>2</v>
      </c>
      <c r="J268" s="13">
        <v>1</v>
      </c>
      <c r="K268" s="13">
        <v>1</v>
      </c>
      <c r="L268" s="13">
        <v>3</v>
      </c>
      <c r="M268" s="15">
        <f t="shared" si="16"/>
        <v>0.25</v>
      </c>
      <c r="N268" s="1"/>
      <c r="O268" s="1"/>
      <c r="P268" s="26">
        <v>10.8666666667</v>
      </c>
      <c r="Q268" s="26">
        <v>3.3333333300000004E-2</v>
      </c>
      <c r="R268" s="26">
        <v>0.33333333330000003</v>
      </c>
      <c r="S268" s="26">
        <v>11.25</v>
      </c>
      <c r="T268" s="1"/>
      <c r="U268" s="1"/>
      <c r="V268" s="23" t="str">
        <f t="shared" si="17"/>
        <v xml:space="preserve"> </v>
      </c>
      <c r="W268" s="1"/>
      <c r="X268" s="13">
        <v>12</v>
      </c>
      <c r="Y268" s="13">
        <v>3</v>
      </c>
      <c r="Z268" s="13">
        <v>0</v>
      </c>
      <c r="AA268" s="13">
        <v>2</v>
      </c>
      <c r="AB268" s="13">
        <v>2</v>
      </c>
      <c r="AC268" s="13">
        <v>1</v>
      </c>
      <c r="AD268" s="13">
        <v>0</v>
      </c>
      <c r="AE268" s="13">
        <v>5</v>
      </c>
      <c r="AF268" s="15">
        <f t="shared" si="18"/>
        <v>0</v>
      </c>
      <c r="AG268" s="1"/>
      <c r="AH268" s="1"/>
      <c r="AI268" s="51">
        <v>10.85</v>
      </c>
      <c r="AJ268" s="51">
        <v>1.6666666699999999E-2</v>
      </c>
      <c r="AK268" s="51">
        <v>0.46666666670000001</v>
      </c>
      <c r="AL268" s="51">
        <v>11.35</v>
      </c>
      <c r="AM268" s="1"/>
      <c r="AN268" s="1"/>
      <c r="AO268" s="23" t="str">
        <f t="shared" si="19"/>
        <v xml:space="preserve"> </v>
      </c>
      <c r="AP268" s="1"/>
    </row>
    <row r="269" spans="1:42" x14ac:dyDescent="0.2">
      <c r="A269" s="13" t="s">
        <v>1172</v>
      </c>
      <c r="B269" s="13" t="s">
        <v>374</v>
      </c>
      <c r="C269" s="1" t="s">
        <v>446</v>
      </c>
      <c r="D269" s="13" t="s">
        <v>146</v>
      </c>
      <c r="E269" s="13">
        <v>40</v>
      </c>
      <c r="F269" s="13">
        <v>5</v>
      </c>
      <c r="G269" s="13">
        <v>13</v>
      </c>
      <c r="H269" s="13">
        <v>-17</v>
      </c>
      <c r="I269" s="13">
        <v>16</v>
      </c>
      <c r="J269" s="13">
        <v>7</v>
      </c>
      <c r="K269" s="13">
        <v>173</v>
      </c>
      <c r="L269" s="13">
        <v>194</v>
      </c>
      <c r="M269" s="15">
        <f t="shared" si="16"/>
        <v>0.47138964577656678</v>
      </c>
      <c r="N269" s="13">
        <v>2</v>
      </c>
      <c r="O269" s="13">
        <v>2</v>
      </c>
      <c r="P269" s="26">
        <v>15.083333333300001</v>
      </c>
      <c r="Q269" s="26">
        <v>2.2833333332999999</v>
      </c>
      <c r="R269" s="26">
        <v>0</v>
      </c>
      <c r="S269" s="26">
        <v>17.383333333300001</v>
      </c>
      <c r="T269" s="13">
        <v>3</v>
      </c>
      <c r="U269" s="13">
        <v>1</v>
      </c>
      <c r="V269" s="23">
        <f t="shared" si="17"/>
        <v>0.33333333333333331</v>
      </c>
      <c r="W269" s="13">
        <v>1</v>
      </c>
      <c r="X269" s="13">
        <v>41</v>
      </c>
      <c r="Y269" s="13">
        <v>10</v>
      </c>
      <c r="Z269" s="13">
        <v>13</v>
      </c>
      <c r="AA269" s="13">
        <v>-11</v>
      </c>
      <c r="AB269" s="13">
        <v>12</v>
      </c>
      <c r="AC269" s="13">
        <v>6</v>
      </c>
      <c r="AD269" s="13">
        <v>188</v>
      </c>
      <c r="AE269" s="13">
        <v>216</v>
      </c>
      <c r="AF269" s="15">
        <f t="shared" si="18"/>
        <v>0.46534653465346537</v>
      </c>
      <c r="AG269" s="13">
        <v>1</v>
      </c>
      <c r="AH269" s="13">
        <v>1</v>
      </c>
      <c r="AI269" s="51">
        <v>14.8166666667</v>
      </c>
      <c r="AJ269" s="51">
        <v>2.2333333333000001</v>
      </c>
      <c r="AK269" s="51">
        <v>1.6666666699999999E-2</v>
      </c>
      <c r="AL269" s="51">
        <v>17.083333333300001</v>
      </c>
      <c r="AM269" s="13">
        <v>5</v>
      </c>
      <c r="AN269" s="13">
        <v>1</v>
      </c>
      <c r="AO269" s="23">
        <f t="shared" si="19"/>
        <v>0.2</v>
      </c>
      <c r="AP269" s="13">
        <v>0</v>
      </c>
    </row>
    <row r="270" spans="1:42" x14ac:dyDescent="0.2">
      <c r="A270" s="13" t="s">
        <v>1175</v>
      </c>
      <c r="B270" s="13" t="s">
        <v>407</v>
      </c>
      <c r="C270" s="1" t="s">
        <v>214</v>
      </c>
      <c r="D270" s="13" t="s">
        <v>146</v>
      </c>
      <c r="E270" s="13">
        <v>39</v>
      </c>
      <c r="F270" s="13">
        <v>14</v>
      </c>
      <c r="G270" s="13">
        <v>13</v>
      </c>
      <c r="H270" s="13">
        <v>6</v>
      </c>
      <c r="I270" s="13">
        <v>16</v>
      </c>
      <c r="J270" s="13">
        <v>8</v>
      </c>
      <c r="K270" s="13">
        <v>44</v>
      </c>
      <c r="L270" s="13">
        <v>46</v>
      </c>
      <c r="M270" s="15">
        <f t="shared" si="16"/>
        <v>0.48888888888888887</v>
      </c>
      <c r="N270" s="13">
        <v>3</v>
      </c>
      <c r="O270" s="13">
        <v>3</v>
      </c>
      <c r="P270" s="26">
        <v>14.2166666667</v>
      </c>
      <c r="Q270" s="26">
        <v>2.3333333333000001</v>
      </c>
      <c r="R270" s="26">
        <v>0.05</v>
      </c>
      <c r="S270" s="26">
        <v>16.616666666699999</v>
      </c>
      <c r="T270" s="13">
        <v>3</v>
      </c>
      <c r="U270" s="13">
        <v>1</v>
      </c>
      <c r="V270" s="23">
        <f t="shared" si="17"/>
        <v>0.33333333333333331</v>
      </c>
      <c r="W270" s="13">
        <v>0</v>
      </c>
      <c r="X270" s="13">
        <v>41</v>
      </c>
      <c r="Y270" s="13">
        <v>6</v>
      </c>
      <c r="Z270" s="13">
        <v>13</v>
      </c>
      <c r="AA270" s="13">
        <v>2</v>
      </c>
      <c r="AB270" s="13">
        <v>23</v>
      </c>
      <c r="AC270" s="13">
        <v>10</v>
      </c>
      <c r="AD270" s="13">
        <v>38</v>
      </c>
      <c r="AE270" s="13">
        <v>46</v>
      </c>
      <c r="AF270" s="15">
        <f t="shared" si="18"/>
        <v>0.45238095238095238</v>
      </c>
      <c r="AG270" s="13">
        <v>3</v>
      </c>
      <c r="AH270" s="13">
        <v>2</v>
      </c>
      <c r="AI270" s="51">
        <v>14.0666666667</v>
      </c>
      <c r="AJ270" s="51">
        <v>2.1</v>
      </c>
      <c r="AK270" s="51">
        <v>0.05</v>
      </c>
      <c r="AL270" s="51">
        <v>16.233333333299999</v>
      </c>
      <c r="AM270" s="13">
        <v>8</v>
      </c>
      <c r="AN270" s="13">
        <v>3</v>
      </c>
      <c r="AO270" s="23">
        <f t="shared" si="19"/>
        <v>0.375</v>
      </c>
      <c r="AP270" s="13">
        <v>1</v>
      </c>
    </row>
    <row r="271" spans="1:42" x14ac:dyDescent="0.2">
      <c r="A271" s="13" t="s">
        <v>1177</v>
      </c>
      <c r="B271" s="13" t="s">
        <v>559</v>
      </c>
      <c r="C271" s="1" t="s">
        <v>584</v>
      </c>
      <c r="D271" s="13" t="s">
        <v>129</v>
      </c>
      <c r="E271" s="13">
        <v>20</v>
      </c>
      <c r="F271" s="13">
        <v>1</v>
      </c>
      <c r="G271" s="13">
        <v>0</v>
      </c>
      <c r="H271" s="13">
        <v>-4</v>
      </c>
      <c r="I271" s="13">
        <v>0</v>
      </c>
      <c r="J271" s="13">
        <v>0</v>
      </c>
      <c r="K271" s="13">
        <v>1</v>
      </c>
      <c r="L271" s="13">
        <v>7</v>
      </c>
      <c r="M271" s="15">
        <f t="shared" si="16"/>
        <v>0.125</v>
      </c>
      <c r="N271" s="1"/>
      <c r="O271" s="1"/>
      <c r="P271" s="26">
        <v>8.7666666667000008</v>
      </c>
      <c r="Q271" s="26">
        <v>0</v>
      </c>
      <c r="R271" s="26">
        <v>1.9500000000000002</v>
      </c>
      <c r="S271" s="26">
        <v>10.733333333299999</v>
      </c>
      <c r="T271" s="1"/>
      <c r="U271" s="1"/>
      <c r="V271" s="23" t="str">
        <f t="shared" si="17"/>
        <v xml:space="preserve"> </v>
      </c>
      <c r="W271" s="1"/>
      <c r="X271" s="13">
        <v>18</v>
      </c>
      <c r="Y271" s="13">
        <v>0</v>
      </c>
      <c r="Z271" s="13">
        <v>0</v>
      </c>
      <c r="AA271" s="13">
        <v>-4</v>
      </c>
      <c r="AB271" s="13">
        <v>2</v>
      </c>
      <c r="AC271" s="13">
        <v>1</v>
      </c>
      <c r="AD271" s="13">
        <v>1</v>
      </c>
      <c r="AE271" s="13">
        <v>2</v>
      </c>
      <c r="AF271" s="15">
        <f t="shared" si="18"/>
        <v>0.33333333333333331</v>
      </c>
      <c r="AG271" s="1"/>
      <c r="AH271" s="1"/>
      <c r="AI271" s="51">
        <v>7.55</v>
      </c>
      <c r="AJ271" s="51">
        <v>0.16666666669999999</v>
      </c>
      <c r="AK271" s="51">
        <v>2.4166666666999999</v>
      </c>
      <c r="AL271" s="51">
        <v>10.15</v>
      </c>
      <c r="AM271" s="1"/>
      <c r="AN271" s="1"/>
      <c r="AO271" s="23" t="str">
        <f t="shared" si="19"/>
        <v xml:space="preserve"> </v>
      </c>
      <c r="AP271" s="1"/>
    </row>
    <row r="272" spans="1:42" x14ac:dyDescent="0.2">
      <c r="A272" s="13" t="s">
        <v>1181</v>
      </c>
      <c r="B272" s="13" t="s">
        <v>1180</v>
      </c>
      <c r="C272" s="1" t="s">
        <v>190</v>
      </c>
      <c r="D272" s="13" t="s">
        <v>154</v>
      </c>
      <c r="E272" s="13">
        <v>2</v>
      </c>
      <c r="F272" s="13">
        <v>1</v>
      </c>
      <c r="G272" s="13">
        <v>0</v>
      </c>
      <c r="H272" s="13">
        <v>1</v>
      </c>
      <c r="I272" s="13">
        <v>0</v>
      </c>
      <c r="J272" s="13">
        <v>0</v>
      </c>
      <c r="K272" s="13">
        <v>0</v>
      </c>
      <c r="L272" s="13">
        <v>0</v>
      </c>
      <c r="M272" s="15">
        <f t="shared" si="16"/>
        <v>0</v>
      </c>
      <c r="N272" s="1"/>
      <c r="O272" s="1"/>
      <c r="P272" s="26">
        <v>9.2333333332999992</v>
      </c>
      <c r="Q272" s="26">
        <v>0.15</v>
      </c>
      <c r="R272" s="26">
        <v>0</v>
      </c>
      <c r="S272" s="26">
        <v>9.3833333332999995</v>
      </c>
      <c r="T272" s="1"/>
      <c r="U272" s="1"/>
      <c r="V272" s="23" t="str">
        <f t="shared" si="17"/>
        <v xml:space="preserve"> </v>
      </c>
      <c r="W272" s="1"/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5">
        <f t="shared" si="18"/>
        <v>0</v>
      </c>
      <c r="AG272" s="1"/>
      <c r="AH272" s="1"/>
      <c r="AI272" s="51">
        <v>0</v>
      </c>
      <c r="AJ272" s="51">
        <v>0</v>
      </c>
      <c r="AK272" s="51">
        <v>0</v>
      </c>
      <c r="AL272" s="51">
        <v>0</v>
      </c>
      <c r="AM272" s="1"/>
      <c r="AN272" s="1"/>
      <c r="AO272" s="23" t="str">
        <f t="shared" si="19"/>
        <v xml:space="preserve"> </v>
      </c>
      <c r="AP272" s="1"/>
    </row>
    <row r="273" spans="1:42" x14ac:dyDescent="0.2">
      <c r="A273" s="13" t="s">
        <v>1184</v>
      </c>
      <c r="B273" s="13" t="s">
        <v>1183</v>
      </c>
      <c r="C273" s="1" t="s">
        <v>214</v>
      </c>
      <c r="D273" s="13" t="s">
        <v>154</v>
      </c>
      <c r="E273" s="13">
        <v>41</v>
      </c>
      <c r="F273" s="13">
        <v>12</v>
      </c>
      <c r="G273" s="13">
        <v>12</v>
      </c>
      <c r="H273" s="13">
        <v>9</v>
      </c>
      <c r="I273" s="13">
        <v>18</v>
      </c>
      <c r="J273" s="13">
        <v>9</v>
      </c>
      <c r="K273" s="13">
        <v>22</v>
      </c>
      <c r="L273" s="13">
        <v>25</v>
      </c>
      <c r="M273" s="15">
        <f t="shared" si="16"/>
        <v>0.46808510638297873</v>
      </c>
      <c r="N273" s="1"/>
      <c r="O273" s="1"/>
      <c r="P273" s="26">
        <v>14.1166666667</v>
      </c>
      <c r="Q273" s="26">
        <v>2.3666666667</v>
      </c>
      <c r="R273" s="26">
        <v>3.3333333300000004E-2</v>
      </c>
      <c r="S273" s="26">
        <v>16.516666666700001</v>
      </c>
      <c r="T273" s="13">
        <v>2</v>
      </c>
      <c r="U273" s="13">
        <v>0</v>
      </c>
      <c r="V273" s="23">
        <f t="shared" si="17"/>
        <v>0</v>
      </c>
      <c r="W273" s="13">
        <v>0</v>
      </c>
      <c r="X273" s="13">
        <v>41</v>
      </c>
      <c r="Y273" s="13">
        <v>12</v>
      </c>
      <c r="Z273" s="13">
        <v>11</v>
      </c>
      <c r="AA273" s="13">
        <v>9</v>
      </c>
      <c r="AB273" s="13">
        <v>13</v>
      </c>
      <c r="AC273" s="13">
        <v>5</v>
      </c>
      <c r="AD273" s="13">
        <v>21</v>
      </c>
      <c r="AE273" s="13">
        <v>31</v>
      </c>
      <c r="AF273" s="15">
        <f t="shared" si="18"/>
        <v>0.40384615384615385</v>
      </c>
      <c r="AG273" s="1"/>
      <c r="AH273" s="1"/>
      <c r="AI273" s="51">
        <v>14.1</v>
      </c>
      <c r="AJ273" s="51">
        <v>2.5</v>
      </c>
      <c r="AK273" s="51">
        <v>1.6666666699999999E-2</v>
      </c>
      <c r="AL273" s="51">
        <v>16.633333333300001</v>
      </c>
      <c r="AM273" s="13">
        <v>2</v>
      </c>
      <c r="AN273" s="13">
        <v>1</v>
      </c>
      <c r="AO273" s="23">
        <f t="shared" si="19"/>
        <v>0.5</v>
      </c>
      <c r="AP273" s="13">
        <v>1</v>
      </c>
    </row>
    <row r="274" spans="1:42" x14ac:dyDescent="0.2">
      <c r="A274" s="13" t="s">
        <v>1186</v>
      </c>
      <c r="B274" s="13" t="s">
        <v>519</v>
      </c>
      <c r="C274" s="1" t="s">
        <v>363</v>
      </c>
      <c r="D274" s="13" t="s">
        <v>1187</v>
      </c>
      <c r="E274" s="13">
        <v>33</v>
      </c>
      <c r="F274" s="13">
        <v>3</v>
      </c>
      <c r="G274" s="13">
        <v>11</v>
      </c>
      <c r="H274" s="13">
        <v>1</v>
      </c>
      <c r="I274" s="13">
        <v>16</v>
      </c>
      <c r="J274" s="13">
        <v>8</v>
      </c>
      <c r="K274" s="13">
        <v>7</v>
      </c>
      <c r="L274" s="13">
        <v>4</v>
      </c>
      <c r="M274" s="15">
        <f t="shared" si="16"/>
        <v>0.63636363636363635</v>
      </c>
      <c r="N274" s="1"/>
      <c r="O274" s="1"/>
      <c r="P274" s="26">
        <v>11.8666666667</v>
      </c>
      <c r="Q274" s="26">
        <v>0.16666666669999999</v>
      </c>
      <c r="R274" s="26">
        <v>1.6</v>
      </c>
      <c r="S274" s="26">
        <v>13.65</v>
      </c>
      <c r="T274" s="1"/>
      <c r="U274" s="1"/>
      <c r="V274" s="23" t="str">
        <f t="shared" si="17"/>
        <v xml:space="preserve"> </v>
      </c>
      <c r="W274" s="1"/>
      <c r="X274" s="13">
        <v>34</v>
      </c>
      <c r="Y274" s="13">
        <v>5</v>
      </c>
      <c r="Z274" s="13">
        <v>6</v>
      </c>
      <c r="AA274" s="13">
        <v>-10</v>
      </c>
      <c r="AB274" s="13">
        <v>39</v>
      </c>
      <c r="AC274" s="13">
        <v>18</v>
      </c>
      <c r="AD274" s="13">
        <v>9</v>
      </c>
      <c r="AE274" s="13">
        <v>5</v>
      </c>
      <c r="AF274" s="15">
        <f t="shared" si="18"/>
        <v>0.6428571428571429</v>
      </c>
      <c r="AG274" s="1"/>
      <c r="AH274" s="1"/>
      <c r="AI274" s="51">
        <v>11.916666666699999</v>
      </c>
      <c r="AJ274" s="51">
        <v>0.05</v>
      </c>
      <c r="AK274" s="51">
        <v>1.5</v>
      </c>
      <c r="AL274" s="51">
        <v>13.4666666667</v>
      </c>
      <c r="AM274" s="1"/>
      <c r="AN274" s="1"/>
      <c r="AO274" s="23" t="str">
        <f t="shared" si="19"/>
        <v xml:space="preserve"> </v>
      </c>
      <c r="AP274" s="1"/>
    </row>
    <row r="275" spans="1:42" x14ac:dyDescent="0.2">
      <c r="A275" s="13" t="s">
        <v>1191</v>
      </c>
      <c r="B275" s="13" t="s">
        <v>1190</v>
      </c>
      <c r="C275" s="1" t="s">
        <v>249</v>
      </c>
      <c r="D275" s="13" t="s">
        <v>173</v>
      </c>
      <c r="E275" s="13">
        <v>39</v>
      </c>
      <c r="F275" s="13">
        <v>4</v>
      </c>
      <c r="G275" s="13">
        <v>12</v>
      </c>
      <c r="H275" s="13">
        <v>-11</v>
      </c>
      <c r="I275" s="13">
        <v>14</v>
      </c>
      <c r="J275" s="13">
        <v>6</v>
      </c>
      <c r="K275" s="1"/>
      <c r="L275" s="1"/>
      <c r="M275" s="15">
        <f t="shared" si="16"/>
        <v>0</v>
      </c>
      <c r="N275" s="1"/>
      <c r="O275" s="1"/>
      <c r="P275" s="26">
        <v>18.616666666699999</v>
      </c>
      <c r="Q275" s="26">
        <v>2.4666666667000001</v>
      </c>
      <c r="R275" s="26">
        <v>0.2333333333</v>
      </c>
      <c r="S275" s="26">
        <v>21.333333333300001</v>
      </c>
      <c r="T275" s="1"/>
      <c r="U275" s="1"/>
      <c r="V275" s="23" t="str">
        <f t="shared" si="17"/>
        <v xml:space="preserve"> </v>
      </c>
      <c r="W275" s="1"/>
      <c r="X275" s="13">
        <v>40</v>
      </c>
      <c r="Y275" s="13">
        <v>0</v>
      </c>
      <c r="Z275" s="13">
        <v>8</v>
      </c>
      <c r="AA275" s="13">
        <v>-12</v>
      </c>
      <c r="AB275" s="13">
        <v>10</v>
      </c>
      <c r="AC275" s="13">
        <v>5</v>
      </c>
      <c r="AD275" s="1"/>
      <c r="AE275" s="1"/>
      <c r="AF275" s="15">
        <f t="shared" si="18"/>
        <v>0</v>
      </c>
      <c r="AG275" s="1"/>
      <c r="AH275" s="1"/>
      <c r="AI275" s="51">
        <v>17.866666666699999</v>
      </c>
      <c r="AJ275" s="51">
        <v>2.5</v>
      </c>
      <c r="AK275" s="51">
        <v>0.21666666670000001</v>
      </c>
      <c r="AL275" s="51">
        <v>20.6</v>
      </c>
      <c r="AM275" s="1"/>
      <c r="AN275" s="1"/>
      <c r="AO275" s="23" t="str">
        <f t="shared" si="19"/>
        <v xml:space="preserve"> </v>
      </c>
      <c r="AP275" s="1"/>
    </row>
    <row r="276" spans="1:42" x14ac:dyDescent="0.2">
      <c r="A276" s="13" t="s">
        <v>1194</v>
      </c>
      <c r="B276" s="13" t="s">
        <v>165</v>
      </c>
      <c r="C276" s="1" t="s">
        <v>219</v>
      </c>
      <c r="D276" s="13" t="s">
        <v>173</v>
      </c>
      <c r="E276" s="13">
        <v>34</v>
      </c>
      <c r="F276" s="13">
        <v>4</v>
      </c>
      <c r="G276" s="13">
        <v>14</v>
      </c>
      <c r="H276" s="13">
        <v>19</v>
      </c>
      <c r="I276" s="13">
        <v>9</v>
      </c>
      <c r="J276" s="13">
        <v>3</v>
      </c>
      <c r="K276" s="1"/>
      <c r="L276" s="1"/>
      <c r="M276" s="15">
        <f t="shared" si="16"/>
        <v>0</v>
      </c>
      <c r="N276" s="1"/>
      <c r="O276" s="1"/>
      <c r="P276" s="26">
        <v>16.333333333300001</v>
      </c>
      <c r="Q276" s="26">
        <v>1.6666666667000001</v>
      </c>
      <c r="R276" s="26">
        <v>2.2333333333000001</v>
      </c>
      <c r="S276" s="26">
        <v>20.25</v>
      </c>
      <c r="T276" s="1"/>
      <c r="U276" s="1"/>
      <c r="V276" s="23" t="str">
        <f t="shared" si="17"/>
        <v xml:space="preserve"> </v>
      </c>
      <c r="W276" s="1"/>
      <c r="X276" s="13">
        <v>36</v>
      </c>
      <c r="Y276" s="13">
        <v>0</v>
      </c>
      <c r="Z276" s="13">
        <v>12</v>
      </c>
      <c r="AA276" s="13">
        <v>8</v>
      </c>
      <c r="AB276" s="13">
        <v>10</v>
      </c>
      <c r="AC276" s="13">
        <v>5</v>
      </c>
      <c r="AD276" s="1"/>
      <c r="AE276" s="1"/>
      <c r="AF276" s="15">
        <f t="shared" si="18"/>
        <v>0</v>
      </c>
      <c r="AG276" s="1"/>
      <c r="AH276" s="1"/>
      <c r="AI276" s="51">
        <v>15.8666666667</v>
      </c>
      <c r="AJ276" s="51">
        <v>1.6666666667000001</v>
      </c>
      <c r="AK276" s="51">
        <v>2.2166666667000001</v>
      </c>
      <c r="AL276" s="51">
        <v>19.766666666700001</v>
      </c>
      <c r="AM276" s="1"/>
      <c r="AN276" s="1"/>
      <c r="AO276" s="23" t="str">
        <f t="shared" si="19"/>
        <v xml:space="preserve"> </v>
      </c>
      <c r="AP276" s="1"/>
    </row>
    <row r="277" spans="1:42" x14ac:dyDescent="0.2">
      <c r="A277" s="13" t="s">
        <v>1196</v>
      </c>
      <c r="B277" s="13" t="s">
        <v>546</v>
      </c>
      <c r="C277" s="1" t="s">
        <v>446</v>
      </c>
      <c r="D277" s="13" t="s">
        <v>146</v>
      </c>
      <c r="E277" s="13">
        <v>1</v>
      </c>
      <c r="F277" s="13">
        <v>0</v>
      </c>
      <c r="G277" s="13">
        <v>0</v>
      </c>
      <c r="H277" s="13">
        <v>-1</v>
      </c>
      <c r="I277" s="13">
        <v>0</v>
      </c>
      <c r="J277" s="13">
        <v>0</v>
      </c>
      <c r="K277" s="13">
        <v>5</v>
      </c>
      <c r="L277" s="13">
        <v>5</v>
      </c>
      <c r="M277" s="15">
        <f t="shared" si="16"/>
        <v>0.5</v>
      </c>
      <c r="N277" s="1"/>
      <c r="O277" s="1"/>
      <c r="P277" s="26">
        <v>9.3333333333000006</v>
      </c>
      <c r="Q277" s="26">
        <v>0</v>
      </c>
      <c r="R277" s="26">
        <v>0</v>
      </c>
      <c r="S277" s="26">
        <v>9.3333333333000006</v>
      </c>
      <c r="T277" s="1"/>
      <c r="U277" s="1"/>
      <c r="V277" s="23" t="str">
        <f t="shared" si="17"/>
        <v xml:space="preserve"> </v>
      </c>
      <c r="W277" s="1"/>
      <c r="X277" s="13">
        <v>1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4</v>
      </c>
      <c r="AE277" s="13">
        <v>3</v>
      </c>
      <c r="AF277" s="15">
        <f t="shared" si="18"/>
        <v>0.5714285714285714</v>
      </c>
      <c r="AG277" s="1"/>
      <c r="AH277" s="1"/>
      <c r="AI277" s="51">
        <v>9.4499999999999993</v>
      </c>
      <c r="AJ277" s="51">
        <v>0</v>
      </c>
      <c r="AK277" s="51">
        <v>0.36666666670000003</v>
      </c>
      <c r="AL277" s="51">
        <v>9.8166666666999998</v>
      </c>
      <c r="AM277" s="1"/>
      <c r="AN277" s="1"/>
      <c r="AO277" s="23" t="str">
        <f t="shared" si="19"/>
        <v xml:space="preserve"> </v>
      </c>
      <c r="AP277" s="1"/>
    </row>
    <row r="278" spans="1:42" x14ac:dyDescent="0.2">
      <c r="A278" s="13" t="s">
        <v>1199</v>
      </c>
      <c r="B278" s="13" t="s">
        <v>529</v>
      </c>
      <c r="C278" s="1" t="s">
        <v>270</v>
      </c>
      <c r="D278" s="13" t="s">
        <v>129</v>
      </c>
      <c r="E278" s="13">
        <v>41</v>
      </c>
      <c r="F278" s="13">
        <v>14</v>
      </c>
      <c r="G278" s="13">
        <v>21</v>
      </c>
      <c r="H278" s="13">
        <v>0</v>
      </c>
      <c r="I278" s="13">
        <v>8</v>
      </c>
      <c r="J278" s="13">
        <v>3</v>
      </c>
      <c r="K278" s="13">
        <v>0</v>
      </c>
      <c r="L278" s="13">
        <v>2</v>
      </c>
      <c r="M278" s="15">
        <f t="shared" si="16"/>
        <v>0</v>
      </c>
      <c r="N278" s="1"/>
      <c r="O278" s="1"/>
      <c r="P278" s="26">
        <v>14.8833333333</v>
      </c>
      <c r="Q278" s="26">
        <v>3.1</v>
      </c>
      <c r="R278" s="26">
        <v>0</v>
      </c>
      <c r="S278" s="26">
        <v>18</v>
      </c>
      <c r="T278" s="13">
        <v>4</v>
      </c>
      <c r="U278" s="13">
        <v>1</v>
      </c>
      <c r="V278" s="23">
        <f t="shared" si="17"/>
        <v>0.25</v>
      </c>
      <c r="W278" s="13">
        <v>0</v>
      </c>
      <c r="X278" s="13">
        <v>39</v>
      </c>
      <c r="Y278" s="13">
        <v>10</v>
      </c>
      <c r="Z278" s="13">
        <v>19</v>
      </c>
      <c r="AA278" s="13">
        <v>11</v>
      </c>
      <c r="AB278" s="13">
        <v>6</v>
      </c>
      <c r="AC278" s="13">
        <v>3</v>
      </c>
      <c r="AD278" s="13">
        <v>3</v>
      </c>
      <c r="AE278" s="13">
        <v>3</v>
      </c>
      <c r="AF278" s="15">
        <f t="shared" si="18"/>
        <v>0.5</v>
      </c>
      <c r="AG278" s="1"/>
      <c r="AH278" s="1"/>
      <c r="AI278" s="51">
        <v>14.916666666699999</v>
      </c>
      <c r="AJ278" s="51">
        <v>2.4666666667000001</v>
      </c>
      <c r="AK278" s="51">
        <v>0</v>
      </c>
      <c r="AL278" s="51">
        <v>17.399999999999999</v>
      </c>
      <c r="AM278" s="13">
        <v>2</v>
      </c>
      <c r="AN278" s="13">
        <v>1</v>
      </c>
      <c r="AO278" s="23">
        <f t="shared" si="19"/>
        <v>0.5</v>
      </c>
      <c r="AP278" s="13">
        <v>0</v>
      </c>
    </row>
    <row r="279" spans="1:42" x14ac:dyDescent="0.2">
      <c r="A279" s="13" t="s">
        <v>1203</v>
      </c>
      <c r="B279" s="13" t="s">
        <v>628</v>
      </c>
      <c r="C279" s="1" t="s">
        <v>243</v>
      </c>
      <c r="D279" s="13" t="s">
        <v>146</v>
      </c>
      <c r="E279" s="13">
        <v>37</v>
      </c>
      <c r="F279" s="13">
        <v>2</v>
      </c>
      <c r="G279" s="13">
        <v>6</v>
      </c>
      <c r="H279" s="13">
        <v>7</v>
      </c>
      <c r="I279" s="13">
        <v>24</v>
      </c>
      <c r="J279" s="13">
        <v>9</v>
      </c>
      <c r="K279" s="13">
        <v>340</v>
      </c>
      <c r="L279" s="13">
        <v>237</v>
      </c>
      <c r="M279" s="15">
        <f t="shared" si="16"/>
        <v>0.58925476603119586</v>
      </c>
      <c r="N279" s="13">
        <v>10</v>
      </c>
      <c r="O279" s="13">
        <v>7</v>
      </c>
      <c r="P279" s="26">
        <v>10.416666666699999</v>
      </c>
      <c r="Q279" s="26">
        <v>0.1</v>
      </c>
      <c r="R279" s="26">
        <v>2.2000000000000002</v>
      </c>
      <c r="S279" s="26">
        <v>12.733333333299999</v>
      </c>
      <c r="T279" s="1"/>
      <c r="U279" s="1"/>
      <c r="V279" s="23" t="str">
        <f t="shared" si="17"/>
        <v xml:space="preserve"> </v>
      </c>
      <c r="W279" s="1"/>
      <c r="X279" s="13">
        <v>36</v>
      </c>
      <c r="Y279" s="13">
        <v>2</v>
      </c>
      <c r="Z279" s="13">
        <v>4</v>
      </c>
      <c r="AA279" s="13">
        <v>0</v>
      </c>
      <c r="AB279" s="13">
        <v>36</v>
      </c>
      <c r="AC279" s="13">
        <v>12</v>
      </c>
      <c r="AD279" s="13">
        <v>279</v>
      </c>
      <c r="AE279" s="13">
        <v>241</v>
      </c>
      <c r="AF279" s="15">
        <f t="shared" si="18"/>
        <v>0.53653846153846152</v>
      </c>
      <c r="AG279" s="13">
        <v>3</v>
      </c>
      <c r="AH279" s="13">
        <v>2</v>
      </c>
      <c r="AI279" s="51">
        <v>9.7333333332999992</v>
      </c>
      <c r="AJ279" s="51">
        <v>6.6666666700000002E-2</v>
      </c>
      <c r="AK279" s="51">
        <v>2.2833333332999999</v>
      </c>
      <c r="AL279" s="51">
        <v>12.1</v>
      </c>
      <c r="AM279" s="1"/>
      <c r="AN279" s="1"/>
      <c r="AO279" s="23" t="str">
        <f t="shared" si="19"/>
        <v xml:space="preserve"> </v>
      </c>
      <c r="AP279" s="1"/>
    </row>
    <row r="280" spans="1:42" x14ac:dyDescent="0.2">
      <c r="A280" s="13" t="s">
        <v>1205</v>
      </c>
      <c r="B280" s="13" t="s">
        <v>143</v>
      </c>
      <c r="C280" s="1" t="s">
        <v>136</v>
      </c>
      <c r="D280" s="13" t="s">
        <v>129</v>
      </c>
      <c r="E280" s="13">
        <v>16</v>
      </c>
      <c r="F280" s="13">
        <v>1</v>
      </c>
      <c r="G280" s="13">
        <v>1</v>
      </c>
      <c r="H280" s="13">
        <v>3</v>
      </c>
      <c r="I280" s="13">
        <v>12</v>
      </c>
      <c r="J280" s="13">
        <v>3</v>
      </c>
      <c r="K280" s="13">
        <v>0</v>
      </c>
      <c r="L280" s="13">
        <v>0</v>
      </c>
      <c r="M280" s="15">
        <f t="shared" si="16"/>
        <v>0</v>
      </c>
      <c r="N280" s="1"/>
      <c r="O280" s="1"/>
      <c r="P280" s="26">
        <v>7.2833333332999999</v>
      </c>
      <c r="Q280" s="26">
        <v>0</v>
      </c>
      <c r="R280" s="26">
        <v>0</v>
      </c>
      <c r="S280" s="26">
        <v>7.3</v>
      </c>
      <c r="T280" s="1"/>
      <c r="U280" s="1"/>
      <c r="V280" s="23" t="str">
        <f t="shared" si="17"/>
        <v xml:space="preserve"> </v>
      </c>
      <c r="W280" s="1"/>
      <c r="X280" s="13">
        <v>24</v>
      </c>
      <c r="Y280" s="13">
        <v>1</v>
      </c>
      <c r="Z280" s="13">
        <v>0</v>
      </c>
      <c r="AA280" s="13">
        <v>-7</v>
      </c>
      <c r="AB280" s="13">
        <v>31</v>
      </c>
      <c r="AC280" s="13">
        <v>8</v>
      </c>
      <c r="AD280" s="13">
        <v>0</v>
      </c>
      <c r="AE280" s="13">
        <v>0</v>
      </c>
      <c r="AF280" s="15">
        <f t="shared" si="18"/>
        <v>0</v>
      </c>
      <c r="AG280" s="1"/>
      <c r="AH280" s="1"/>
      <c r="AI280" s="51">
        <v>7.4166666667000003</v>
      </c>
      <c r="AJ280" s="51">
        <v>1.6666666699999999E-2</v>
      </c>
      <c r="AK280" s="51">
        <v>0</v>
      </c>
      <c r="AL280" s="51">
        <v>7.45</v>
      </c>
      <c r="AM280" s="1"/>
      <c r="AN280" s="1"/>
      <c r="AO280" s="23" t="str">
        <f t="shared" si="19"/>
        <v xml:space="preserve"> </v>
      </c>
      <c r="AP280" s="1"/>
    </row>
    <row r="281" spans="1:42" x14ac:dyDescent="0.2">
      <c r="A281" s="13" t="s">
        <v>1208</v>
      </c>
      <c r="B281" s="13" t="s">
        <v>496</v>
      </c>
      <c r="C281" s="1" t="s">
        <v>398</v>
      </c>
      <c r="D281" s="13" t="s">
        <v>173</v>
      </c>
      <c r="E281" s="13">
        <v>28</v>
      </c>
      <c r="F281" s="13">
        <v>4</v>
      </c>
      <c r="G281" s="13">
        <v>3</v>
      </c>
      <c r="H281" s="13">
        <v>-4</v>
      </c>
      <c r="I281" s="13">
        <v>28</v>
      </c>
      <c r="J281" s="13">
        <v>13</v>
      </c>
      <c r="K281" s="1"/>
      <c r="L281" s="1"/>
      <c r="M281" s="15">
        <f t="shared" si="16"/>
        <v>0</v>
      </c>
      <c r="N281" s="1"/>
      <c r="O281" s="1"/>
      <c r="P281" s="26">
        <v>14.233333333299999</v>
      </c>
      <c r="Q281" s="26">
        <v>2.4500000000000002</v>
      </c>
      <c r="R281" s="26">
        <v>1.6666666699999999E-2</v>
      </c>
      <c r="S281" s="26">
        <v>16.7166666667</v>
      </c>
      <c r="T281" s="1"/>
      <c r="U281" s="1"/>
      <c r="V281" s="23" t="str">
        <f t="shared" si="17"/>
        <v xml:space="preserve"> </v>
      </c>
      <c r="W281" s="1"/>
      <c r="X281" s="13">
        <v>33</v>
      </c>
      <c r="Y281" s="13">
        <v>2</v>
      </c>
      <c r="Z281" s="13">
        <v>10</v>
      </c>
      <c r="AA281" s="13">
        <v>2</v>
      </c>
      <c r="AB281" s="13">
        <v>14</v>
      </c>
      <c r="AC281" s="13">
        <v>7</v>
      </c>
      <c r="AD281" s="1"/>
      <c r="AE281" s="1"/>
      <c r="AF281" s="15">
        <f t="shared" si="18"/>
        <v>0</v>
      </c>
      <c r="AG281" s="1"/>
      <c r="AH281" s="1"/>
      <c r="AI281" s="51">
        <v>14.0666666667</v>
      </c>
      <c r="AJ281" s="51">
        <v>2.0166666666999999</v>
      </c>
      <c r="AK281" s="51">
        <v>0.1166666667</v>
      </c>
      <c r="AL281" s="51">
        <v>16.233333333299999</v>
      </c>
      <c r="AM281" s="1"/>
      <c r="AN281" s="1"/>
      <c r="AO281" s="23" t="str">
        <f t="shared" si="19"/>
        <v xml:space="preserve"> </v>
      </c>
      <c r="AP281" s="1"/>
    </row>
    <row r="282" spans="1:42" x14ac:dyDescent="0.2">
      <c r="A282" s="13" t="s">
        <v>1212</v>
      </c>
      <c r="B282" s="13" t="s">
        <v>338</v>
      </c>
      <c r="C282" s="1" t="s">
        <v>358</v>
      </c>
      <c r="D282" s="13" t="s">
        <v>207</v>
      </c>
      <c r="E282" s="13">
        <v>41</v>
      </c>
      <c r="F282" s="13">
        <v>4</v>
      </c>
      <c r="G282" s="13">
        <v>10</v>
      </c>
      <c r="H282" s="13">
        <v>-13</v>
      </c>
      <c r="I282" s="13">
        <v>24</v>
      </c>
      <c r="J282" s="13">
        <v>12</v>
      </c>
      <c r="K282" s="13">
        <v>7</v>
      </c>
      <c r="L282" s="13">
        <v>2</v>
      </c>
      <c r="M282" s="15">
        <f t="shared" si="16"/>
        <v>0.77777777777777779</v>
      </c>
      <c r="N282" s="1"/>
      <c r="O282" s="1"/>
      <c r="P282" s="26">
        <v>14.1833333333</v>
      </c>
      <c r="Q282" s="26">
        <v>1.4333333333</v>
      </c>
      <c r="R282" s="26">
        <v>1</v>
      </c>
      <c r="S282" s="26">
        <v>16.616666666699999</v>
      </c>
      <c r="T282" s="13">
        <v>3</v>
      </c>
      <c r="U282" s="13">
        <v>1</v>
      </c>
      <c r="V282" s="23">
        <f t="shared" si="17"/>
        <v>0.33333333333333331</v>
      </c>
      <c r="W282" s="13">
        <v>0</v>
      </c>
      <c r="X282" s="13">
        <v>37</v>
      </c>
      <c r="Y282" s="13">
        <v>6</v>
      </c>
      <c r="Z282" s="13">
        <v>8</v>
      </c>
      <c r="AA282" s="13">
        <v>-1</v>
      </c>
      <c r="AB282" s="13">
        <v>10</v>
      </c>
      <c r="AC282" s="13">
        <v>5</v>
      </c>
      <c r="AD282" s="13">
        <v>2</v>
      </c>
      <c r="AE282" s="13">
        <v>4</v>
      </c>
      <c r="AF282" s="15">
        <f t="shared" si="18"/>
        <v>0.33333333333333331</v>
      </c>
      <c r="AG282" s="1"/>
      <c r="AH282" s="1"/>
      <c r="AI282" s="51">
        <v>13.5</v>
      </c>
      <c r="AJ282" s="51">
        <v>1.6</v>
      </c>
      <c r="AK282" s="51">
        <v>1.1000000000000001</v>
      </c>
      <c r="AL282" s="51">
        <v>16.233333333299999</v>
      </c>
      <c r="AM282" s="13">
        <v>1</v>
      </c>
      <c r="AN282" s="13">
        <v>0</v>
      </c>
      <c r="AO282" s="23">
        <f t="shared" si="19"/>
        <v>0</v>
      </c>
      <c r="AP282" s="13">
        <v>0</v>
      </c>
    </row>
    <row r="283" spans="1:42" x14ac:dyDescent="0.2">
      <c r="A283" s="13" t="s">
        <v>1214</v>
      </c>
      <c r="B283" s="13" t="s">
        <v>519</v>
      </c>
      <c r="C283" s="1" t="s">
        <v>334</v>
      </c>
      <c r="D283" s="13" t="s">
        <v>146</v>
      </c>
      <c r="E283" s="13">
        <v>38</v>
      </c>
      <c r="F283" s="13">
        <v>8</v>
      </c>
      <c r="G283" s="13">
        <v>20</v>
      </c>
      <c r="H283" s="13">
        <v>6</v>
      </c>
      <c r="I283" s="13">
        <v>29</v>
      </c>
      <c r="J283" s="13">
        <v>13</v>
      </c>
      <c r="K283" s="13">
        <v>323</v>
      </c>
      <c r="L283" s="13">
        <v>299</v>
      </c>
      <c r="M283" s="15">
        <f t="shared" si="16"/>
        <v>0.51929260450160775</v>
      </c>
      <c r="N283" s="13">
        <v>12</v>
      </c>
      <c r="O283" s="13">
        <v>3</v>
      </c>
      <c r="P283" s="26">
        <v>15.416666666699999</v>
      </c>
      <c r="Q283" s="26">
        <v>3.2</v>
      </c>
      <c r="R283" s="26">
        <v>1.6333333333</v>
      </c>
      <c r="S283" s="26">
        <v>20.266666666700001</v>
      </c>
      <c r="T283" s="13">
        <v>1</v>
      </c>
      <c r="U283" s="13">
        <v>0</v>
      </c>
      <c r="V283" s="23">
        <f t="shared" si="17"/>
        <v>0</v>
      </c>
      <c r="W283" s="13">
        <v>0</v>
      </c>
      <c r="X283" s="13">
        <v>39</v>
      </c>
      <c r="Y283" s="13">
        <v>17</v>
      </c>
      <c r="Z283" s="13">
        <v>25</v>
      </c>
      <c r="AA283" s="13">
        <v>9</v>
      </c>
      <c r="AB283" s="13">
        <v>33</v>
      </c>
      <c r="AC283" s="13">
        <v>15</v>
      </c>
      <c r="AD283" s="13">
        <v>309</v>
      </c>
      <c r="AE283" s="13">
        <v>318</v>
      </c>
      <c r="AF283" s="15">
        <f t="shared" si="18"/>
        <v>0.49282296650717705</v>
      </c>
      <c r="AG283" s="13">
        <v>10</v>
      </c>
      <c r="AH283" s="13">
        <v>5</v>
      </c>
      <c r="AI283" s="51">
        <v>15.2833333333</v>
      </c>
      <c r="AJ283" s="51">
        <v>2.8666666667</v>
      </c>
      <c r="AK283" s="51">
        <v>1.7666666666999999</v>
      </c>
      <c r="AL283" s="51">
        <v>19.916666666699999</v>
      </c>
      <c r="AM283" s="13">
        <v>1</v>
      </c>
      <c r="AN283" s="13">
        <v>0</v>
      </c>
      <c r="AO283" s="23">
        <f t="shared" si="19"/>
        <v>0</v>
      </c>
      <c r="AP283" s="13">
        <v>0</v>
      </c>
    </row>
    <row r="284" spans="1:42" x14ac:dyDescent="0.2">
      <c r="A284" s="13" t="s">
        <v>1218</v>
      </c>
      <c r="B284" s="13" t="s">
        <v>539</v>
      </c>
      <c r="C284" s="1" t="s">
        <v>145</v>
      </c>
      <c r="D284" s="13" t="s">
        <v>146</v>
      </c>
      <c r="E284" s="13">
        <v>13</v>
      </c>
      <c r="F284" s="13">
        <v>0</v>
      </c>
      <c r="G284" s="13">
        <v>2</v>
      </c>
      <c r="H284" s="13">
        <v>1</v>
      </c>
      <c r="I284" s="13">
        <v>6</v>
      </c>
      <c r="J284" s="13">
        <v>3</v>
      </c>
      <c r="K284" s="13">
        <v>3</v>
      </c>
      <c r="L284" s="13">
        <v>5</v>
      </c>
      <c r="M284" s="15">
        <f t="shared" si="16"/>
        <v>0.375</v>
      </c>
      <c r="N284" s="1"/>
      <c r="O284" s="1"/>
      <c r="P284" s="26">
        <v>11.3833333333</v>
      </c>
      <c r="Q284" s="26">
        <v>0.4833333333</v>
      </c>
      <c r="R284" s="26">
        <v>1.4666666667000001</v>
      </c>
      <c r="S284" s="26">
        <v>13.35</v>
      </c>
      <c r="T284" s="1"/>
      <c r="U284" s="1"/>
      <c r="V284" s="23" t="str">
        <f t="shared" si="17"/>
        <v xml:space="preserve"> </v>
      </c>
      <c r="W284" s="1"/>
      <c r="X284" s="13">
        <v>12</v>
      </c>
      <c r="Y284" s="13">
        <v>0</v>
      </c>
      <c r="Z284" s="13">
        <v>3</v>
      </c>
      <c r="AA284" s="13">
        <v>1</v>
      </c>
      <c r="AB284" s="13">
        <v>2</v>
      </c>
      <c r="AC284" s="13">
        <v>1</v>
      </c>
      <c r="AD284" s="13">
        <v>1</v>
      </c>
      <c r="AE284" s="13">
        <v>0</v>
      </c>
      <c r="AF284" s="15">
        <f t="shared" si="18"/>
        <v>1</v>
      </c>
      <c r="AG284" s="1"/>
      <c r="AH284" s="1"/>
      <c r="AI284" s="51">
        <v>11.266666666700001</v>
      </c>
      <c r="AJ284" s="51">
        <v>0.83333333330000003</v>
      </c>
      <c r="AK284" s="51">
        <v>2.2166666667000001</v>
      </c>
      <c r="AL284" s="51">
        <v>14.3166666667</v>
      </c>
      <c r="AM284" s="1"/>
      <c r="AN284" s="1"/>
      <c r="AO284" s="23" t="str">
        <f t="shared" si="19"/>
        <v xml:space="preserve"> </v>
      </c>
      <c r="AP284" s="1"/>
    </row>
    <row r="285" spans="1:42" x14ac:dyDescent="0.2">
      <c r="A285" s="13" t="s">
        <v>1222</v>
      </c>
      <c r="B285" s="13" t="s">
        <v>1221</v>
      </c>
      <c r="C285" s="1" t="s">
        <v>214</v>
      </c>
      <c r="D285" s="13" t="s">
        <v>173</v>
      </c>
      <c r="E285" s="13">
        <v>35</v>
      </c>
      <c r="F285" s="13">
        <v>1</v>
      </c>
      <c r="G285" s="13">
        <v>6</v>
      </c>
      <c r="H285" s="13">
        <v>8</v>
      </c>
      <c r="I285" s="13">
        <v>16</v>
      </c>
      <c r="J285" s="13">
        <v>7</v>
      </c>
      <c r="K285" s="1"/>
      <c r="L285" s="1"/>
      <c r="M285" s="15">
        <f t="shared" si="16"/>
        <v>0</v>
      </c>
      <c r="N285" s="1"/>
      <c r="O285" s="1"/>
      <c r="P285" s="26">
        <v>16.2166666667</v>
      </c>
      <c r="Q285" s="26">
        <v>0.78333333329999999</v>
      </c>
      <c r="R285" s="26">
        <v>1.9500000000000002</v>
      </c>
      <c r="S285" s="26">
        <v>18.9666666667</v>
      </c>
      <c r="T285" s="1"/>
      <c r="U285" s="1"/>
      <c r="V285" s="23" t="str">
        <f t="shared" si="17"/>
        <v xml:space="preserve"> </v>
      </c>
      <c r="W285" s="1"/>
      <c r="X285" s="13">
        <v>37</v>
      </c>
      <c r="Y285" s="13">
        <v>3</v>
      </c>
      <c r="Z285" s="13">
        <v>2</v>
      </c>
      <c r="AA285" s="13">
        <v>2</v>
      </c>
      <c r="AB285" s="13">
        <v>14</v>
      </c>
      <c r="AC285" s="13">
        <v>6</v>
      </c>
      <c r="AD285" s="1"/>
      <c r="AE285" s="1"/>
      <c r="AF285" s="15">
        <f t="shared" si="18"/>
        <v>0</v>
      </c>
      <c r="AG285" s="1"/>
      <c r="AH285" s="1"/>
      <c r="AI285" s="51">
        <v>17.0333333333</v>
      </c>
      <c r="AJ285" s="51">
        <v>0.73333333330000006</v>
      </c>
      <c r="AK285" s="51">
        <v>1.9</v>
      </c>
      <c r="AL285" s="51">
        <v>19.683333333299998</v>
      </c>
      <c r="AM285" s="1"/>
      <c r="AN285" s="1"/>
      <c r="AO285" s="23" t="str">
        <f t="shared" si="19"/>
        <v xml:space="preserve"> </v>
      </c>
      <c r="AP285" s="1"/>
    </row>
    <row r="286" spans="1:42" x14ac:dyDescent="0.2">
      <c r="A286" s="13" t="s">
        <v>1225</v>
      </c>
      <c r="B286" s="13" t="s">
        <v>539</v>
      </c>
      <c r="C286" s="1" t="s">
        <v>238</v>
      </c>
      <c r="D286" s="13" t="s">
        <v>154</v>
      </c>
      <c r="E286" s="13">
        <v>35</v>
      </c>
      <c r="F286" s="13">
        <v>6</v>
      </c>
      <c r="G286" s="13">
        <v>14</v>
      </c>
      <c r="H286" s="13">
        <v>-5</v>
      </c>
      <c r="I286" s="13">
        <v>10</v>
      </c>
      <c r="J286" s="13">
        <v>5</v>
      </c>
      <c r="K286" s="13">
        <v>33</v>
      </c>
      <c r="L286" s="13">
        <v>48</v>
      </c>
      <c r="M286" s="15">
        <f t="shared" si="16"/>
        <v>0.40740740740740738</v>
      </c>
      <c r="N286" s="1"/>
      <c r="O286" s="1"/>
      <c r="P286" s="26">
        <v>14.95</v>
      </c>
      <c r="Q286" s="26">
        <v>2.1833333333000002</v>
      </c>
      <c r="R286" s="26">
        <v>1.1333333333</v>
      </c>
      <c r="S286" s="26">
        <v>18.2833333333</v>
      </c>
      <c r="T286" s="13">
        <v>2</v>
      </c>
      <c r="U286" s="13">
        <v>1</v>
      </c>
      <c r="V286" s="23">
        <f t="shared" si="17"/>
        <v>0.5</v>
      </c>
      <c r="W286" s="13">
        <v>0</v>
      </c>
      <c r="X286" s="13">
        <v>34</v>
      </c>
      <c r="Y286" s="13">
        <v>7</v>
      </c>
      <c r="Z286" s="13">
        <v>8</v>
      </c>
      <c r="AA286" s="13">
        <v>-8</v>
      </c>
      <c r="AB286" s="13">
        <v>8</v>
      </c>
      <c r="AC286" s="13">
        <v>4</v>
      </c>
      <c r="AD286" s="13">
        <v>36</v>
      </c>
      <c r="AE286" s="13">
        <v>52</v>
      </c>
      <c r="AF286" s="15">
        <f t="shared" si="18"/>
        <v>0.40909090909090912</v>
      </c>
      <c r="AG286" s="1"/>
      <c r="AH286" s="1"/>
      <c r="AI286" s="51">
        <v>14.4333333333</v>
      </c>
      <c r="AJ286" s="51">
        <v>1.9333333333</v>
      </c>
      <c r="AK286" s="51">
        <v>1.4333333333</v>
      </c>
      <c r="AL286" s="51">
        <v>17.816666666700002</v>
      </c>
      <c r="AM286" s="13">
        <v>5</v>
      </c>
      <c r="AN286" s="13">
        <v>1</v>
      </c>
      <c r="AO286" s="23">
        <f t="shared" si="19"/>
        <v>0.2</v>
      </c>
      <c r="AP286" s="13">
        <v>0</v>
      </c>
    </row>
    <row r="287" spans="1:42" x14ac:dyDescent="0.2">
      <c r="A287" s="13" t="s">
        <v>1225</v>
      </c>
      <c r="B287" s="13" t="s">
        <v>1226</v>
      </c>
      <c r="C287" s="1" t="s">
        <v>398</v>
      </c>
      <c r="D287" s="13" t="s">
        <v>137</v>
      </c>
      <c r="E287" s="13">
        <v>29</v>
      </c>
      <c r="F287" s="13">
        <v>3</v>
      </c>
      <c r="G287" s="13">
        <v>3</v>
      </c>
      <c r="H287" s="13">
        <v>7</v>
      </c>
      <c r="I287" s="13">
        <v>6</v>
      </c>
      <c r="J287" s="13">
        <v>3</v>
      </c>
      <c r="K287" s="13">
        <v>71</v>
      </c>
      <c r="L287" s="13">
        <v>95</v>
      </c>
      <c r="M287" s="15">
        <f t="shared" si="16"/>
        <v>0.42771084337349397</v>
      </c>
      <c r="N287" s="13">
        <v>0</v>
      </c>
      <c r="O287" s="13">
        <v>0</v>
      </c>
      <c r="P287" s="26">
        <v>11.15</v>
      </c>
      <c r="Q287" s="26">
        <v>8.3333333300000006E-2</v>
      </c>
      <c r="R287" s="26">
        <v>1.85</v>
      </c>
      <c r="S287" s="26">
        <v>13.1166666667</v>
      </c>
      <c r="T287" s="1"/>
      <c r="U287" s="1"/>
      <c r="V287" s="23" t="str">
        <f t="shared" si="17"/>
        <v xml:space="preserve"> </v>
      </c>
      <c r="W287" s="1"/>
      <c r="X287" s="13">
        <v>32</v>
      </c>
      <c r="Y287" s="13">
        <v>2</v>
      </c>
      <c r="Z287" s="13">
        <v>5</v>
      </c>
      <c r="AA287" s="13">
        <v>-3</v>
      </c>
      <c r="AB287" s="13">
        <v>6</v>
      </c>
      <c r="AC287" s="13">
        <v>3</v>
      </c>
      <c r="AD287" s="13">
        <v>88</v>
      </c>
      <c r="AE287" s="13">
        <v>140</v>
      </c>
      <c r="AF287" s="15">
        <f t="shared" si="18"/>
        <v>0.38596491228070173</v>
      </c>
      <c r="AG287" s="13">
        <v>2</v>
      </c>
      <c r="AH287" s="13">
        <v>2</v>
      </c>
      <c r="AI287" s="51">
        <v>10.6333333333</v>
      </c>
      <c r="AJ287" s="51">
        <v>6.6666666700000002E-2</v>
      </c>
      <c r="AK287" s="51">
        <v>2.5166666666999999</v>
      </c>
      <c r="AL287" s="51">
        <v>13.233333333299999</v>
      </c>
      <c r="AM287" s="1"/>
      <c r="AN287" s="1"/>
      <c r="AO287" s="23" t="str">
        <f t="shared" si="19"/>
        <v xml:space="preserve"> </v>
      </c>
      <c r="AP287" s="1"/>
    </row>
    <row r="288" spans="1:42" x14ac:dyDescent="0.2">
      <c r="A288" s="13" t="s">
        <v>1229</v>
      </c>
      <c r="B288" s="13" t="s">
        <v>183</v>
      </c>
      <c r="C288" s="1" t="s">
        <v>270</v>
      </c>
      <c r="D288" s="13" t="s">
        <v>173</v>
      </c>
      <c r="E288" s="13">
        <v>32</v>
      </c>
      <c r="F288" s="13">
        <v>4</v>
      </c>
      <c r="G288" s="13">
        <v>17</v>
      </c>
      <c r="H288" s="13">
        <v>2</v>
      </c>
      <c r="I288" s="13">
        <v>21</v>
      </c>
      <c r="J288" s="13">
        <v>9</v>
      </c>
      <c r="K288" s="1"/>
      <c r="L288" s="1"/>
      <c r="M288" s="15">
        <f t="shared" si="16"/>
        <v>0</v>
      </c>
      <c r="N288" s="1"/>
      <c r="O288" s="1"/>
      <c r="P288" s="26">
        <v>19.7</v>
      </c>
      <c r="Q288" s="26">
        <v>3.4833333333000001</v>
      </c>
      <c r="R288" s="26">
        <v>1.8666666667</v>
      </c>
      <c r="S288" s="26">
        <v>25.066666666700002</v>
      </c>
      <c r="T288" s="1"/>
      <c r="U288" s="1"/>
      <c r="V288" s="23" t="str">
        <f t="shared" si="17"/>
        <v xml:space="preserve"> </v>
      </c>
      <c r="W288" s="1"/>
      <c r="X288" s="13">
        <v>29</v>
      </c>
      <c r="Y288" s="13">
        <v>7</v>
      </c>
      <c r="Z288" s="13">
        <v>20</v>
      </c>
      <c r="AA288" s="13">
        <v>11</v>
      </c>
      <c r="AB288" s="13">
        <v>16</v>
      </c>
      <c r="AC288" s="13">
        <v>8</v>
      </c>
      <c r="AD288" s="1"/>
      <c r="AE288" s="1"/>
      <c r="AF288" s="15">
        <f t="shared" si="18"/>
        <v>0</v>
      </c>
      <c r="AG288" s="1"/>
      <c r="AH288" s="1"/>
      <c r="AI288" s="51">
        <v>20.0333333333</v>
      </c>
      <c r="AJ288" s="51">
        <v>2.8</v>
      </c>
      <c r="AK288" s="51">
        <v>2.4</v>
      </c>
      <c r="AL288" s="51">
        <v>25.266666666700001</v>
      </c>
      <c r="AM288" s="1"/>
      <c r="AN288" s="1"/>
      <c r="AO288" s="23" t="str">
        <f t="shared" si="19"/>
        <v xml:space="preserve"> </v>
      </c>
      <c r="AP288" s="1"/>
    </row>
    <row r="289" spans="1:42" x14ac:dyDescent="0.2">
      <c r="A289" s="13" t="s">
        <v>1232</v>
      </c>
      <c r="B289" s="13" t="s">
        <v>542</v>
      </c>
      <c r="C289" s="1" t="s">
        <v>179</v>
      </c>
      <c r="D289" s="13" t="s">
        <v>173</v>
      </c>
      <c r="E289" s="13">
        <v>41</v>
      </c>
      <c r="F289" s="13">
        <v>2</v>
      </c>
      <c r="G289" s="13">
        <v>9</v>
      </c>
      <c r="H289" s="13">
        <v>4</v>
      </c>
      <c r="I289" s="13">
        <v>14</v>
      </c>
      <c r="J289" s="13">
        <v>7</v>
      </c>
      <c r="K289" s="1"/>
      <c r="L289" s="1"/>
      <c r="M289" s="15">
        <f t="shared" si="16"/>
        <v>0</v>
      </c>
      <c r="N289" s="1"/>
      <c r="O289" s="1"/>
      <c r="P289" s="26">
        <v>18.166666666699999</v>
      </c>
      <c r="Q289" s="26">
        <v>1.7833333332999999</v>
      </c>
      <c r="R289" s="26">
        <v>2.7333333333000001</v>
      </c>
      <c r="S289" s="26">
        <v>22.7</v>
      </c>
      <c r="T289" s="1"/>
      <c r="U289" s="1"/>
      <c r="V289" s="23" t="str">
        <f t="shared" si="17"/>
        <v xml:space="preserve"> </v>
      </c>
      <c r="W289" s="1"/>
      <c r="X289" s="13">
        <v>41</v>
      </c>
      <c r="Y289" s="13">
        <v>2</v>
      </c>
      <c r="Z289" s="13">
        <v>7</v>
      </c>
      <c r="AA289" s="13">
        <v>8</v>
      </c>
      <c r="AB289" s="13">
        <v>8</v>
      </c>
      <c r="AC289" s="13">
        <v>4</v>
      </c>
      <c r="AD289" s="1"/>
      <c r="AE289" s="1"/>
      <c r="AF289" s="15">
        <f t="shared" si="18"/>
        <v>0</v>
      </c>
      <c r="AG289" s="1"/>
      <c r="AH289" s="1"/>
      <c r="AI289" s="51">
        <v>18.683333333299998</v>
      </c>
      <c r="AJ289" s="51">
        <v>1.1499999999999999</v>
      </c>
      <c r="AK289" s="51">
        <v>2.8166666666999998</v>
      </c>
      <c r="AL289" s="51">
        <v>22.666666666699999</v>
      </c>
      <c r="AM289" s="1"/>
      <c r="AN289" s="1"/>
      <c r="AO289" s="23" t="str">
        <f t="shared" si="19"/>
        <v xml:space="preserve"> </v>
      </c>
      <c r="AP289" s="1"/>
    </row>
    <row r="290" spans="1:42" x14ac:dyDescent="0.2">
      <c r="A290" s="13" t="s">
        <v>1238</v>
      </c>
      <c r="B290" s="13" t="s">
        <v>1237</v>
      </c>
      <c r="C290" s="1" t="s">
        <v>238</v>
      </c>
      <c r="D290" s="13" t="s">
        <v>146</v>
      </c>
      <c r="E290" s="13">
        <v>32</v>
      </c>
      <c r="F290" s="13">
        <v>10</v>
      </c>
      <c r="G290" s="13">
        <v>7</v>
      </c>
      <c r="H290" s="13">
        <v>-1</v>
      </c>
      <c r="I290" s="13">
        <v>12</v>
      </c>
      <c r="J290" s="13">
        <v>6</v>
      </c>
      <c r="K290" s="13">
        <v>245</v>
      </c>
      <c r="L290" s="13">
        <v>306</v>
      </c>
      <c r="M290" s="15">
        <f t="shared" si="16"/>
        <v>0.44464609800362975</v>
      </c>
      <c r="N290" s="13">
        <v>14</v>
      </c>
      <c r="O290" s="13">
        <v>5</v>
      </c>
      <c r="P290" s="26">
        <v>14.85</v>
      </c>
      <c r="Q290" s="26">
        <v>2.2000000000000002</v>
      </c>
      <c r="R290" s="26">
        <v>2.1166666667</v>
      </c>
      <c r="S290" s="26">
        <v>19.183333333299998</v>
      </c>
      <c r="T290" s="13">
        <v>5</v>
      </c>
      <c r="U290" s="13">
        <v>1</v>
      </c>
      <c r="V290" s="23">
        <f t="shared" si="17"/>
        <v>0.2</v>
      </c>
      <c r="W290" s="13">
        <v>1</v>
      </c>
      <c r="X290" s="13">
        <v>29</v>
      </c>
      <c r="Y290" s="13">
        <v>5</v>
      </c>
      <c r="Z290" s="13">
        <v>8</v>
      </c>
      <c r="AA290" s="13">
        <v>-15</v>
      </c>
      <c r="AB290" s="13">
        <v>13</v>
      </c>
      <c r="AC290" s="13">
        <v>5</v>
      </c>
      <c r="AD290" s="13">
        <v>195</v>
      </c>
      <c r="AE290" s="13">
        <v>254</v>
      </c>
      <c r="AF290" s="15">
        <f t="shared" si="18"/>
        <v>0.43429844097995546</v>
      </c>
      <c r="AG290" s="13">
        <v>8</v>
      </c>
      <c r="AH290" s="13">
        <v>4</v>
      </c>
      <c r="AI290" s="51">
        <v>15.0333333333</v>
      </c>
      <c r="AJ290" s="51">
        <v>1.9</v>
      </c>
      <c r="AK290" s="51">
        <v>2</v>
      </c>
      <c r="AL290" s="51">
        <v>18.95</v>
      </c>
      <c r="AM290" s="13">
        <v>3</v>
      </c>
      <c r="AN290" s="13">
        <v>1</v>
      </c>
      <c r="AO290" s="23">
        <f t="shared" si="19"/>
        <v>0.33333333333333331</v>
      </c>
      <c r="AP290" s="13">
        <v>1</v>
      </c>
    </row>
    <row r="291" spans="1:42" x14ac:dyDescent="0.2">
      <c r="A291" s="13" t="s">
        <v>1242</v>
      </c>
      <c r="B291" s="13" t="s">
        <v>1241</v>
      </c>
      <c r="C291" s="1" t="s">
        <v>167</v>
      </c>
      <c r="D291" s="13" t="s">
        <v>137</v>
      </c>
      <c r="E291" s="13">
        <v>41</v>
      </c>
      <c r="F291" s="13">
        <v>12</v>
      </c>
      <c r="G291" s="13">
        <v>28</v>
      </c>
      <c r="H291" s="13">
        <v>-3</v>
      </c>
      <c r="I291" s="13">
        <v>14</v>
      </c>
      <c r="J291" s="13">
        <v>7</v>
      </c>
      <c r="K291" s="13">
        <v>546</v>
      </c>
      <c r="L291" s="13">
        <v>377</v>
      </c>
      <c r="M291" s="15">
        <f t="shared" si="16"/>
        <v>0.59154929577464788</v>
      </c>
      <c r="N291" s="13">
        <v>18</v>
      </c>
      <c r="O291" s="13">
        <v>7</v>
      </c>
      <c r="P291" s="26">
        <v>16.266666666700001</v>
      </c>
      <c r="Q291" s="26">
        <v>3.1833333333000002</v>
      </c>
      <c r="R291" s="26">
        <v>0.76666666670000005</v>
      </c>
      <c r="S291" s="26">
        <v>20.233333333299999</v>
      </c>
      <c r="T291" s="13">
        <v>8</v>
      </c>
      <c r="U291" s="13">
        <v>1</v>
      </c>
      <c r="V291" s="23">
        <f t="shared" si="17"/>
        <v>0.125</v>
      </c>
      <c r="W291" s="13">
        <v>0</v>
      </c>
      <c r="X291" s="13">
        <v>40</v>
      </c>
      <c r="Y291" s="13">
        <v>13</v>
      </c>
      <c r="Z291" s="13">
        <v>20</v>
      </c>
      <c r="AA291" s="13">
        <v>0</v>
      </c>
      <c r="AB291" s="13">
        <v>22</v>
      </c>
      <c r="AC291" s="13">
        <v>10</v>
      </c>
      <c r="AD291" s="13">
        <v>517</v>
      </c>
      <c r="AE291" s="13">
        <v>438</v>
      </c>
      <c r="AF291" s="15">
        <f t="shared" si="18"/>
        <v>0.54136125654450262</v>
      </c>
      <c r="AG291" s="13">
        <v>30</v>
      </c>
      <c r="AH291" s="13">
        <v>16</v>
      </c>
      <c r="AI291" s="51">
        <v>16.7166666667</v>
      </c>
      <c r="AJ291" s="51">
        <v>3.4166666666999999</v>
      </c>
      <c r="AK291" s="51">
        <v>0.75</v>
      </c>
      <c r="AL291" s="51">
        <v>20.883333333300001</v>
      </c>
      <c r="AM291" s="13">
        <v>4</v>
      </c>
      <c r="AN291" s="13">
        <v>0</v>
      </c>
      <c r="AO291" s="23">
        <f t="shared" si="19"/>
        <v>0</v>
      </c>
      <c r="AP291" s="13">
        <v>0</v>
      </c>
    </row>
    <row r="292" spans="1:42" x14ac:dyDescent="0.2">
      <c r="A292" s="13" t="s">
        <v>1246</v>
      </c>
      <c r="B292" s="13" t="s">
        <v>1245</v>
      </c>
      <c r="C292" s="1" t="s">
        <v>179</v>
      </c>
      <c r="D292" s="13" t="s">
        <v>129</v>
      </c>
      <c r="E292" s="13">
        <v>35</v>
      </c>
      <c r="F292" s="13">
        <v>0</v>
      </c>
      <c r="G292" s="13">
        <v>3</v>
      </c>
      <c r="H292" s="13">
        <v>-9</v>
      </c>
      <c r="I292" s="13">
        <v>19</v>
      </c>
      <c r="J292" s="13">
        <v>5</v>
      </c>
      <c r="K292" s="13">
        <v>4</v>
      </c>
      <c r="L292" s="13">
        <v>10</v>
      </c>
      <c r="M292" s="15">
        <f t="shared" si="16"/>
        <v>0.2857142857142857</v>
      </c>
      <c r="N292" s="1"/>
      <c r="O292" s="1"/>
      <c r="P292" s="26">
        <v>8.9833333332999992</v>
      </c>
      <c r="Q292" s="26">
        <v>1.6666666699999999E-2</v>
      </c>
      <c r="R292" s="26">
        <v>1.0666666667</v>
      </c>
      <c r="S292" s="26">
        <v>10.083333333300001</v>
      </c>
      <c r="T292" s="1"/>
      <c r="U292" s="1"/>
      <c r="V292" s="23" t="str">
        <f t="shared" si="17"/>
        <v xml:space="preserve"> </v>
      </c>
      <c r="W292" s="1"/>
      <c r="X292" s="13">
        <v>31</v>
      </c>
      <c r="Y292" s="13">
        <v>1</v>
      </c>
      <c r="Z292" s="13">
        <v>2</v>
      </c>
      <c r="AA292" s="13">
        <v>-3</v>
      </c>
      <c r="AB292" s="13">
        <v>79</v>
      </c>
      <c r="AC292" s="13">
        <v>21</v>
      </c>
      <c r="AD292" s="13">
        <v>3</v>
      </c>
      <c r="AE292" s="13">
        <v>4</v>
      </c>
      <c r="AF292" s="15">
        <f t="shared" si="18"/>
        <v>0.42857142857142855</v>
      </c>
      <c r="AG292" s="1"/>
      <c r="AH292" s="1"/>
      <c r="AI292" s="51">
        <v>9.4333333333000002</v>
      </c>
      <c r="AJ292" s="51">
        <v>1.6666666699999999E-2</v>
      </c>
      <c r="AK292" s="51">
        <v>0.93333333330000001</v>
      </c>
      <c r="AL292" s="51">
        <v>10.4</v>
      </c>
      <c r="AM292" s="1"/>
      <c r="AN292" s="1"/>
      <c r="AO292" s="23" t="str">
        <f t="shared" si="19"/>
        <v xml:space="preserve"> </v>
      </c>
      <c r="AP292" s="1"/>
    </row>
    <row r="293" spans="1:42" x14ac:dyDescent="0.2">
      <c r="A293" s="13" t="s">
        <v>1249</v>
      </c>
      <c r="B293" s="13" t="s">
        <v>1053</v>
      </c>
      <c r="C293" s="1" t="s">
        <v>190</v>
      </c>
      <c r="D293" s="13" t="s">
        <v>173</v>
      </c>
      <c r="E293" s="13">
        <v>37</v>
      </c>
      <c r="F293" s="13">
        <v>1</v>
      </c>
      <c r="G293" s="13">
        <v>1</v>
      </c>
      <c r="H293" s="13">
        <v>2</v>
      </c>
      <c r="I293" s="13">
        <v>24</v>
      </c>
      <c r="J293" s="13">
        <v>8</v>
      </c>
      <c r="K293" s="1"/>
      <c r="L293" s="1"/>
      <c r="M293" s="15">
        <f t="shared" si="16"/>
        <v>0</v>
      </c>
      <c r="N293" s="1"/>
      <c r="O293" s="1"/>
      <c r="P293" s="26">
        <v>15.266666666700001</v>
      </c>
      <c r="Q293" s="26">
        <v>3.3333333300000004E-2</v>
      </c>
      <c r="R293" s="26">
        <v>1.5666666667</v>
      </c>
      <c r="S293" s="26">
        <v>16.866666666699999</v>
      </c>
      <c r="T293" s="1"/>
      <c r="U293" s="1"/>
      <c r="V293" s="23" t="str">
        <f t="shared" si="17"/>
        <v xml:space="preserve"> </v>
      </c>
      <c r="W293" s="1"/>
      <c r="X293" s="13">
        <v>35</v>
      </c>
      <c r="Y293" s="13">
        <v>0</v>
      </c>
      <c r="Z293" s="13">
        <v>7</v>
      </c>
      <c r="AA293" s="13">
        <v>-15</v>
      </c>
      <c r="AB293" s="13">
        <v>31</v>
      </c>
      <c r="AC293" s="13">
        <v>11</v>
      </c>
      <c r="AD293" s="1"/>
      <c r="AE293" s="1"/>
      <c r="AF293" s="15">
        <f t="shared" si="18"/>
        <v>0</v>
      </c>
      <c r="AG293" s="1"/>
      <c r="AH293" s="1"/>
      <c r="AI293" s="51">
        <v>13.766666666700001</v>
      </c>
      <c r="AJ293" s="51">
        <v>1.6666666699999999E-2</v>
      </c>
      <c r="AK293" s="51">
        <v>1.9500000000000002</v>
      </c>
      <c r="AL293" s="51">
        <v>15.75</v>
      </c>
      <c r="AM293" s="1"/>
      <c r="AN293" s="1"/>
      <c r="AO293" s="23" t="str">
        <f t="shared" si="19"/>
        <v xml:space="preserve"> </v>
      </c>
      <c r="AP293" s="1"/>
    </row>
    <row r="294" spans="1:42" x14ac:dyDescent="0.2">
      <c r="A294" s="13" t="s">
        <v>1253</v>
      </c>
      <c r="B294" s="13" t="s">
        <v>1252</v>
      </c>
      <c r="C294" s="1" t="s">
        <v>190</v>
      </c>
      <c r="D294" s="13" t="s">
        <v>129</v>
      </c>
      <c r="E294" s="13">
        <v>36</v>
      </c>
      <c r="F294" s="13">
        <v>9</v>
      </c>
      <c r="G294" s="13">
        <v>15</v>
      </c>
      <c r="H294" s="13">
        <v>3</v>
      </c>
      <c r="I294" s="13">
        <v>20</v>
      </c>
      <c r="J294" s="13">
        <v>6</v>
      </c>
      <c r="K294" s="13">
        <v>5</v>
      </c>
      <c r="L294" s="13">
        <v>3</v>
      </c>
      <c r="M294" s="15">
        <f t="shared" si="16"/>
        <v>0.625</v>
      </c>
      <c r="N294" s="1"/>
      <c r="O294" s="1"/>
      <c r="P294" s="26">
        <v>13.6833333333</v>
      </c>
      <c r="Q294" s="26">
        <v>2.1</v>
      </c>
      <c r="R294" s="26">
        <v>6.6666666700000002E-2</v>
      </c>
      <c r="S294" s="26">
        <v>15.85</v>
      </c>
      <c r="T294" s="1"/>
      <c r="U294" s="1"/>
      <c r="V294" s="23" t="str">
        <f t="shared" si="17"/>
        <v xml:space="preserve"> </v>
      </c>
      <c r="W294" s="1"/>
      <c r="X294" s="13">
        <v>35</v>
      </c>
      <c r="Y294" s="13">
        <v>4</v>
      </c>
      <c r="Z294" s="13">
        <v>7</v>
      </c>
      <c r="AA294" s="13">
        <v>-1</v>
      </c>
      <c r="AB294" s="13">
        <v>25</v>
      </c>
      <c r="AC294" s="13">
        <v>11</v>
      </c>
      <c r="AD294" s="13">
        <v>3</v>
      </c>
      <c r="AE294" s="13">
        <v>7</v>
      </c>
      <c r="AF294" s="15">
        <f t="shared" si="18"/>
        <v>0.3</v>
      </c>
      <c r="AG294" s="1"/>
      <c r="AH294" s="1"/>
      <c r="AI294" s="51">
        <v>13.5</v>
      </c>
      <c r="AJ294" s="51">
        <v>1.7166666667000001</v>
      </c>
      <c r="AK294" s="51">
        <v>0.18333333330000001</v>
      </c>
      <c r="AL294" s="51">
        <v>15.416666666699999</v>
      </c>
      <c r="AM294" s="1"/>
      <c r="AN294" s="1"/>
      <c r="AO294" s="23" t="str">
        <f t="shared" si="19"/>
        <v xml:space="preserve"> </v>
      </c>
      <c r="AP294" s="1"/>
    </row>
    <row r="295" spans="1:42" x14ac:dyDescent="0.2">
      <c r="A295" s="13" t="s">
        <v>1256</v>
      </c>
      <c r="B295" s="13" t="s">
        <v>143</v>
      </c>
      <c r="C295" s="1" t="s">
        <v>128</v>
      </c>
      <c r="D295" s="13" t="s">
        <v>146</v>
      </c>
      <c r="E295" s="13">
        <v>41</v>
      </c>
      <c r="F295" s="13">
        <v>6</v>
      </c>
      <c r="G295" s="13">
        <v>2</v>
      </c>
      <c r="H295" s="13">
        <v>2</v>
      </c>
      <c r="I295" s="13">
        <v>18</v>
      </c>
      <c r="J295" s="13">
        <v>9</v>
      </c>
      <c r="K295" s="13">
        <v>256</v>
      </c>
      <c r="L295" s="13">
        <v>240</v>
      </c>
      <c r="M295" s="15">
        <f t="shared" si="16"/>
        <v>0.5161290322580645</v>
      </c>
      <c r="N295" s="13">
        <v>6</v>
      </c>
      <c r="O295" s="13">
        <v>5</v>
      </c>
      <c r="P295" s="26">
        <v>11.6166666667</v>
      </c>
      <c r="Q295" s="26">
        <v>0.1166666667</v>
      </c>
      <c r="R295" s="26">
        <v>3.1666666666999999</v>
      </c>
      <c r="S295" s="26">
        <v>14.916666666699999</v>
      </c>
      <c r="T295" s="1"/>
      <c r="U295" s="1"/>
      <c r="V295" s="23" t="str">
        <f t="shared" si="17"/>
        <v xml:space="preserve"> </v>
      </c>
      <c r="W295" s="1"/>
      <c r="X295" s="13">
        <v>41</v>
      </c>
      <c r="Y295" s="13">
        <v>6</v>
      </c>
      <c r="Z295" s="13">
        <v>4</v>
      </c>
      <c r="AA295" s="13">
        <v>3</v>
      </c>
      <c r="AB295" s="13">
        <v>16</v>
      </c>
      <c r="AC295" s="13">
        <v>8</v>
      </c>
      <c r="AD295" s="13">
        <v>243</v>
      </c>
      <c r="AE295" s="13">
        <v>223</v>
      </c>
      <c r="AF295" s="15">
        <f t="shared" si="18"/>
        <v>0.52145922746781115</v>
      </c>
      <c r="AG295" s="13">
        <v>2</v>
      </c>
      <c r="AH295" s="13">
        <v>1</v>
      </c>
      <c r="AI295" s="51">
        <v>10.766666666700001</v>
      </c>
      <c r="AJ295" s="51">
        <v>0.15</v>
      </c>
      <c r="AK295" s="51">
        <v>3.5666666666999998</v>
      </c>
      <c r="AL295" s="51">
        <v>14.5</v>
      </c>
      <c r="AM295" s="1"/>
      <c r="AN295" s="1"/>
      <c r="AO295" s="23" t="str">
        <f t="shared" si="19"/>
        <v xml:space="preserve"> </v>
      </c>
      <c r="AP295" s="1"/>
    </row>
    <row r="296" spans="1:42" x14ac:dyDescent="0.2">
      <c r="A296" s="13" t="s">
        <v>1260</v>
      </c>
      <c r="B296" s="13" t="s">
        <v>1259</v>
      </c>
      <c r="C296" s="1" t="s">
        <v>264</v>
      </c>
      <c r="D296" s="13" t="s">
        <v>146</v>
      </c>
      <c r="E296" s="13">
        <v>41</v>
      </c>
      <c r="F296" s="13">
        <v>2</v>
      </c>
      <c r="G296" s="13">
        <v>3</v>
      </c>
      <c r="H296" s="13">
        <v>1</v>
      </c>
      <c r="I296" s="13">
        <v>4</v>
      </c>
      <c r="J296" s="13">
        <v>2</v>
      </c>
      <c r="K296" s="13">
        <v>219</v>
      </c>
      <c r="L296" s="13">
        <v>164</v>
      </c>
      <c r="M296" s="15">
        <f t="shared" si="16"/>
        <v>0.57180156657963443</v>
      </c>
      <c r="N296" s="13">
        <v>2</v>
      </c>
      <c r="O296" s="13">
        <v>2</v>
      </c>
      <c r="P296" s="26">
        <v>8.7833333332999999</v>
      </c>
      <c r="Q296" s="26">
        <v>0.35</v>
      </c>
      <c r="R296" s="26">
        <v>2.2166666667000001</v>
      </c>
      <c r="S296" s="26">
        <v>11.3666666667</v>
      </c>
      <c r="T296" s="1"/>
      <c r="U296" s="1"/>
      <c r="V296" s="23" t="str">
        <f t="shared" si="17"/>
        <v xml:space="preserve"> </v>
      </c>
      <c r="W296" s="1"/>
      <c r="X296" s="13">
        <v>33</v>
      </c>
      <c r="Y296" s="13">
        <v>1</v>
      </c>
      <c r="Z296" s="13">
        <v>3</v>
      </c>
      <c r="AA296" s="13">
        <v>-4</v>
      </c>
      <c r="AB296" s="13">
        <v>4</v>
      </c>
      <c r="AC296" s="13">
        <v>2</v>
      </c>
      <c r="AD296" s="13">
        <v>153</v>
      </c>
      <c r="AE296" s="13">
        <v>149</v>
      </c>
      <c r="AF296" s="15">
        <f t="shared" si="18"/>
        <v>0.50662251655629142</v>
      </c>
      <c r="AG296" s="13">
        <v>1</v>
      </c>
      <c r="AH296" s="13">
        <v>0</v>
      </c>
      <c r="AI296" s="51">
        <v>9.5</v>
      </c>
      <c r="AJ296" s="51">
        <v>0.16666666669999999</v>
      </c>
      <c r="AK296" s="51">
        <v>2.3666666667</v>
      </c>
      <c r="AL296" s="51">
        <v>12.05</v>
      </c>
      <c r="AM296" s="1"/>
      <c r="AN296" s="1"/>
      <c r="AO296" s="23" t="str">
        <f t="shared" si="19"/>
        <v xml:space="preserve"> </v>
      </c>
      <c r="AP296" s="1"/>
    </row>
    <row r="297" spans="1:42" x14ac:dyDescent="0.2">
      <c r="A297" s="13" t="s">
        <v>1263</v>
      </c>
      <c r="B297" s="13" t="s">
        <v>407</v>
      </c>
      <c r="C297" s="1" t="s">
        <v>363</v>
      </c>
      <c r="D297" s="13" t="s">
        <v>173</v>
      </c>
      <c r="E297" s="13">
        <v>40</v>
      </c>
      <c r="F297" s="13">
        <v>2</v>
      </c>
      <c r="G297" s="13">
        <v>12</v>
      </c>
      <c r="H297" s="13">
        <v>-9</v>
      </c>
      <c r="I297" s="13">
        <v>6</v>
      </c>
      <c r="J297" s="13">
        <v>3</v>
      </c>
      <c r="K297" s="1"/>
      <c r="L297" s="1"/>
      <c r="M297" s="15">
        <f t="shared" si="16"/>
        <v>0</v>
      </c>
      <c r="N297" s="1"/>
      <c r="O297" s="1"/>
      <c r="P297" s="26">
        <v>18.516666666700001</v>
      </c>
      <c r="Q297" s="26">
        <v>2.3833333333</v>
      </c>
      <c r="R297" s="26">
        <v>2.9</v>
      </c>
      <c r="S297" s="26">
        <v>23.8</v>
      </c>
      <c r="T297" s="1"/>
      <c r="U297" s="1"/>
      <c r="V297" s="23" t="str">
        <f t="shared" si="17"/>
        <v xml:space="preserve"> </v>
      </c>
      <c r="W297" s="1"/>
      <c r="X297" s="13">
        <v>41</v>
      </c>
      <c r="Y297" s="13">
        <v>2</v>
      </c>
      <c r="Z297" s="13">
        <v>20</v>
      </c>
      <c r="AA297" s="13">
        <v>9</v>
      </c>
      <c r="AB297" s="13">
        <v>18</v>
      </c>
      <c r="AC297" s="13">
        <v>9</v>
      </c>
      <c r="AD297" s="1"/>
      <c r="AE297" s="1"/>
      <c r="AF297" s="15">
        <f t="shared" si="18"/>
        <v>0</v>
      </c>
      <c r="AG297" s="1"/>
      <c r="AH297" s="1"/>
      <c r="AI297" s="51">
        <v>19</v>
      </c>
      <c r="AJ297" s="51">
        <v>1.8</v>
      </c>
      <c r="AK297" s="51">
        <v>2.9833333333000001</v>
      </c>
      <c r="AL297" s="51">
        <v>23.8</v>
      </c>
      <c r="AM297" s="1"/>
      <c r="AN297" s="1"/>
      <c r="AO297" s="23" t="str">
        <f t="shared" si="19"/>
        <v xml:space="preserve"> </v>
      </c>
      <c r="AP297" s="1"/>
    </row>
    <row r="298" spans="1:42" x14ac:dyDescent="0.2">
      <c r="A298" s="13" t="s">
        <v>1265</v>
      </c>
      <c r="B298" s="13" t="s">
        <v>677</v>
      </c>
      <c r="C298" s="1" t="s">
        <v>145</v>
      </c>
      <c r="D298" s="13" t="s">
        <v>173</v>
      </c>
      <c r="E298" s="13">
        <v>14</v>
      </c>
      <c r="F298" s="13">
        <v>0</v>
      </c>
      <c r="G298" s="13">
        <v>1</v>
      </c>
      <c r="H298" s="13">
        <v>-2</v>
      </c>
      <c r="I298" s="13">
        <v>9</v>
      </c>
      <c r="J298" s="13">
        <v>3</v>
      </c>
      <c r="K298" s="1"/>
      <c r="L298" s="1"/>
      <c r="M298" s="15">
        <f t="shared" si="16"/>
        <v>0</v>
      </c>
      <c r="N298" s="1"/>
      <c r="O298" s="1"/>
      <c r="P298" s="26">
        <v>15.333333333300001</v>
      </c>
      <c r="Q298" s="26">
        <v>3.3333333300000004E-2</v>
      </c>
      <c r="R298" s="26">
        <v>0.60000000000000009</v>
      </c>
      <c r="S298" s="26">
        <v>16</v>
      </c>
      <c r="T298" s="1"/>
      <c r="U298" s="1"/>
      <c r="V298" s="23" t="str">
        <f t="shared" si="17"/>
        <v xml:space="preserve"> </v>
      </c>
      <c r="W298" s="1"/>
      <c r="X298" s="13">
        <v>22</v>
      </c>
      <c r="Y298" s="13">
        <v>0</v>
      </c>
      <c r="Z298" s="13">
        <v>8</v>
      </c>
      <c r="AA298" s="13">
        <v>14</v>
      </c>
      <c r="AB298" s="13">
        <v>10</v>
      </c>
      <c r="AC298" s="13">
        <v>5</v>
      </c>
      <c r="AD298" s="1"/>
      <c r="AE298" s="1"/>
      <c r="AF298" s="15">
        <f t="shared" si="18"/>
        <v>0</v>
      </c>
      <c r="AG298" s="1"/>
      <c r="AH298" s="1"/>
      <c r="AI298" s="51">
        <v>14.2</v>
      </c>
      <c r="AJ298" s="51">
        <v>0.05</v>
      </c>
      <c r="AK298" s="51">
        <v>1</v>
      </c>
      <c r="AL298" s="51">
        <v>15.2833333333</v>
      </c>
      <c r="AM298" s="1"/>
      <c r="AN298" s="1"/>
      <c r="AO298" s="23" t="str">
        <f t="shared" si="19"/>
        <v xml:space="preserve"> </v>
      </c>
      <c r="AP298" s="1"/>
    </row>
    <row r="299" spans="1:42" x14ac:dyDescent="0.2">
      <c r="A299" s="13" t="s">
        <v>1267</v>
      </c>
      <c r="B299" s="13" t="s">
        <v>1266</v>
      </c>
      <c r="C299" s="1" t="s">
        <v>398</v>
      </c>
      <c r="D299" s="13" t="s">
        <v>146</v>
      </c>
      <c r="E299" s="13">
        <v>32</v>
      </c>
      <c r="F299" s="13">
        <v>4</v>
      </c>
      <c r="G299" s="13">
        <v>12</v>
      </c>
      <c r="H299" s="13">
        <v>-2</v>
      </c>
      <c r="I299" s="13">
        <v>19</v>
      </c>
      <c r="J299" s="13">
        <v>4</v>
      </c>
      <c r="K299" s="13">
        <v>194</v>
      </c>
      <c r="L299" s="13">
        <v>223</v>
      </c>
      <c r="M299" s="15">
        <f t="shared" si="16"/>
        <v>0.46522781774580335</v>
      </c>
      <c r="N299" s="13">
        <v>3</v>
      </c>
      <c r="O299" s="13">
        <v>3</v>
      </c>
      <c r="P299" s="26">
        <v>14.416666666699999</v>
      </c>
      <c r="Q299" s="26">
        <v>1.8166666667</v>
      </c>
      <c r="R299" s="26">
        <v>6.6666666700000002E-2</v>
      </c>
      <c r="S299" s="26">
        <v>16.316666666700002</v>
      </c>
      <c r="T299" s="13">
        <v>4</v>
      </c>
      <c r="U299" s="13">
        <v>1</v>
      </c>
      <c r="V299" s="23">
        <f t="shared" si="17"/>
        <v>0.25</v>
      </c>
      <c r="W299" s="13">
        <v>1</v>
      </c>
      <c r="X299" s="13">
        <v>26</v>
      </c>
      <c r="Y299" s="13">
        <v>3</v>
      </c>
      <c r="Z299" s="13">
        <v>15</v>
      </c>
      <c r="AA299" s="13">
        <v>-8</v>
      </c>
      <c r="AB299" s="13">
        <v>4</v>
      </c>
      <c r="AC299" s="13">
        <v>2</v>
      </c>
      <c r="AD299" s="13">
        <v>173</v>
      </c>
      <c r="AE299" s="13">
        <v>198</v>
      </c>
      <c r="AF299" s="15">
        <f t="shared" si="18"/>
        <v>0.46630727762803237</v>
      </c>
      <c r="AG299" s="13">
        <v>4</v>
      </c>
      <c r="AH299" s="13">
        <v>1</v>
      </c>
      <c r="AI299" s="51">
        <v>14.6833333333</v>
      </c>
      <c r="AJ299" s="51">
        <v>2</v>
      </c>
      <c r="AK299" s="51">
        <v>3.3333333300000004E-2</v>
      </c>
      <c r="AL299" s="51">
        <v>16.733333333299999</v>
      </c>
      <c r="AM299" s="13">
        <v>2</v>
      </c>
      <c r="AN299" s="13">
        <v>1</v>
      </c>
      <c r="AO299" s="23">
        <f t="shared" si="19"/>
        <v>0.5</v>
      </c>
      <c r="AP299" s="13">
        <v>0</v>
      </c>
    </row>
    <row r="300" spans="1:42" x14ac:dyDescent="0.2">
      <c r="A300" s="13" t="s">
        <v>1271</v>
      </c>
      <c r="B300" s="13" t="s">
        <v>1270</v>
      </c>
      <c r="C300" s="1" t="s">
        <v>214</v>
      </c>
      <c r="D300" s="13" t="s">
        <v>173</v>
      </c>
      <c r="E300" s="13">
        <v>27</v>
      </c>
      <c r="F300" s="13">
        <v>0</v>
      </c>
      <c r="G300" s="13">
        <v>8</v>
      </c>
      <c r="H300" s="13">
        <v>1</v>
      </c>
      <c r="I300" s="13">
        <v>6</v>
      </c>
      <c r="J300" s="13">
        <v>3</v>
      </c>
      <c r="K300" s="1"/>
      <c r="L300" s="1"/>
      <c r="M300" s="15">
        <f t="shared" si="16"/>
        <v>0</v>
      </c>
      <c r="N300" s="1"/>
      <c r="O300" s="1"/>
      <c r="P300" s="26">
        <v>15.1833333333</v>
      </c>
      <c r="Q300" s="26">
        <v>1.9833333333000001</v>
      </c>
      <c r="R300" s="26">
        <v>0.55000000000000004</v>
      </c>
      <c r="S300" s="26">
        <v>17.7166666667</v>
      </c>
      <c r="T300" s="1"/>
      <c r="U300" s="1"/>
      <c r="V300" s="23" t="str">
        <f t="shared" si="17"/>
        <v xml:space="preserve"> </v>
      </c>
      <c r="W300" s="1"/>
      <c r="X300" s="13">
        <v>21</v>
      </c>
      <c r="Y300" s="13">
        <v>1</v>
      </c>
      <c r="Z300" s="13">
        <v>5</v>
      </c>
      <c r="AA300" s="13">
        <v>5</v>
      </c>
      <c r="AB300" s="13">
        <v>12</v>
      </c>
      <c r="AC300" s="13">
        <v>6</v>
      </c>
      <c r="AD300" s="1"/>
      <c r="AE300" s="1"/>
      <c r="AF300" s="15">
        <f t="shared" si="18"/>
        <v>0</v>
      </c>
      <c r="AG300" s="1"/>
      <c r="AH300" s="1"/>
      <c r="AI300" s="51">
        <v>15.333333333300001</v>
      </c>
      <c r="AJ300" s="51">
        <v>2.0833333333000001</v>
      </c>
      <c r="AK300" s="51">
        <v>0.2</v>
      </c>
      <c r="AL300" s="51">
        <v>17.633333333300001</v>
      </c>
      <c r="AM300" s="1"/>
      <c r="AN300" s="1"/>
      <c r="AO300" s="23" t="str">
        <f t="shared" si="19"/>
        <v xml:space="preserve"> </v>
      </c>
      <c r="AP300" s="1"/>
    </row>
    <row r="301" spans="1:42" x14ac:dyDescent="0.2">
      <c r="A301" s="13" t="s">
        <v>1276</v>
      </c>
      <c r="B301" s="13" t="s">
        <v>1275</v>
      </c>
      <c r="C301" s="1" t="s">
        <v>554</v>
      </c>
      <c r="D301" s="13" t="s">
        <v>328</v>
      </c>
      <c r="E301" s="13">
        <v>32</v>
      </c>
      <c r="F301" s="13">
        <v>3</v>
      </c>
      <c r="G301" s="13">
        <v>4</v>
      </c>
      <c r="H301" s="13">
        <v>1</v>
      </c>
      <c r="I301" s="13">
        <v>27</v>
      </c>
      <c r="J301" s="13">
        <v>8</v>
      </c>
      <c r="K301" s="13">
        <v>7</v>
      </c>
      <c r="L301" s="13">
        <v>5</v>
      </c>
      <c r="M301" s="15">
        <f t="shared" si="16"/>
        <v>0.58333333333333337</v>
      </c>
      <c r="N301" s="1"/>
      <c r="O301" s="1"/>
      <c r="P301" s="26">
        <v>10.1</v>
      </c>
      <c r="Q301" s="26">
        <v>0.18333333330000001</v>
      </c>
      <c r="R301" s="26">
        <v>0.55000000000000004</v>
      </c>
      <c r="S301" s="26">
        <v>10.833333333300001</v>
      </c>
      <c r="T301" s="13">
        <v>2</v>
      </c>
      <c r="U301" s="13">
        <v>0</v>
      </c>
      <c r="V301" s="23">
        <f t="shared" si="17"/>
        <v>0</v>
      </c>
      <c r="W301" s="13">
        <v>0</v>
      </c>
      <c r="X301" s="13">
        <v>28</v>
      </c>
      <c r="Y301" s="13">
        <v>1</v>
      </c>
      <c r="Z301" s="13">
        <v>4</v>
      </c>
      <c r="AA301" s="13">
        <v>-2</v>
      </c>
      <c r="AB301" s="13">
        <v>8</v>
      </c>
      <c r="AC301" s="13">
        <v>4</v>
      </c>
      <c r="AD301" s="13">
        <v>5</v>
      </c>
      <c r="AE301" s="13">
        <v>6</v>
      </c>
      <c r="AF301" s="15">
        <f t="shared" si="18"/>
        <v>0.45454545454545453</v>
      </c>
      <c r="AG301" s="1"/>
      <c r="AH301" s="1"/>
      <c r="AI301" s="51">
        <v>10.6166666667</v>
      </c>
      <c r="AJ301" s="51">
        <v>0.36666666670000003</v>
      </c>
      <c r="AK301" s="51">
        <v>0.33333333330000003</v>
      </c>
      <c r="AL301" s="51">
        <v>11.333333333300001</v>
      </c>
      <c r="AM301" s="13">
        <v>0</v>
      </c>
      <c r="AN301" s="13">
        <v>0</v>
      </c>
      <c r="AO301" s="23" t="str">
        <f t="shared" si="19"/>
        <v xml:space="preserve"> </v>
      </c>
      <c r="AP301" s="13">
        <v>0</v>
      </c>
    </row>
    <row r="302" spans="1:42" x14ac:dyDescent="0.2">
      <c r="A302" s="13" t="s">
        <v>1280</v>
      </c>
      <c r="B302" s="13" t="s">
        <v>1279</v>
      </c>
      <c r="C302" s="1" t="s">
        <v>136</v>
      </c>
      <c r="D302" s="13" t="s">
        <v>146</v>
      </c>
      <c r="E302" s="13">
        <v>34</v>
      </c>
      <c r="F302" s="13">
        <v>2</v>
      </c>
      <c r="G302" s="13">
        <v>3</v>
      </c>
      <c r="H302" s="13">
        <v>-3</v>
      </c>
      <c r="I302" s="13">
        <v>15</v>
      </c>
      <c r="J302" s="13">
        <v>6</v>
      </c>
      <c r="K302" s="13">
        <v>342</v>
      </c>
      <c r="L302" s="13">
        <v>244</v>
      </c>
      <c r="M302" s="15">
        <f t="shared" si="16"/>
        <v>0.58361774744027306</v>
      </c>
      <c r="N302" s="13">
        <v>8</v>
      </c>
      <c r="O302" s="13">
        <v>2</v>
      </c>
      <c r="P302" s="26">
        <v>10.4</v>
      </c>
      <c r="Q302" s="26">
        <v>0.55000000000000004</v>
      </c>
      <c r="R302" s="26">
        <v>2.1833333333000002</v>
      </c>
      <c r="S302" s="26">
        <v>13.1333333333</v>
      </c>
      <c r="T302" s="13">
        <v>0</v>
      </c>
      <c r="U302" s="13">
        <v>0</v>
      </c>
      <c r="V302" s="23" t="str">
        <f t="shared" si="17"/>
        <v xml:space="preserve"> </v>
      </c>
      <c r="W302" s="13">
        <v>0</v>
      </c>
      <c r="X302" s="13">
        <v>34</v>
      </c>
      <c r="Y302" s="13">
        <v>4</v>
      </c>
      <c r="Z302" s="13">
        <v>4</v>
      </c>
      <c r="AA302" s="13">
        <v>-2</v>
      </c>
      <c r="AB302" s="13">
        <v>2</v>
      </c>
      <c r="AC302" s="13">
        <v>1</v>
      </c>
      <c r="AD302" s="13">
        <v>339</v>
      </c>
      <c r="AE302" s="13">
        <v>293</v>
      </c>
      <c r="AF302" s="15">
        <f t="shared" si="18"/>
        <v>0.53639240506329111</v>
      </c>
      <c r="AG302" s="13">
        <v>9</v>
      </c>
      <c r="AH302" s="13">
        <v>4</v>
      </c>
      <c r="AI302" s="51">
        <v>10.416666666699999</v>
      </c>
      <c r="AJ302" s="51">
        <v>0.45</v>
      </c>
      <c r="AK302" s="51">
        <v>2.6166666667</v>
      </c>
      <c r="AL302" s="51">
        <v>13.5</v>
      </c>
      <c r="AM302" s="13">
        <v>1</v>
      </c>
      <c r="AN302" s="13">
        <v>0</v>
      </c>
      <c r="AO302" s="23">
        <f t="shared" si="19"/>
        <v>0</v>
      </c>
      <c r="AP302" s="13">
        <v>0</v>
      </c>
    </row>
    <row r="303" spans="1:42" x14ac:dyDescent="0.2">
      <c r="A303" s="13" t="s">
        <v>1283</v>
      </c>
      <c r="B303" s="13" t="s">
        <v>193</v>
      </c>
      <c r="C303" s="1" t="s">
        <v>238</v>
      </c>
      <c r="D303" s="13" t="s">
        <v>173</v>
      </c>
      <c r="E303" s="13">
        <v>24</v>
      </c>
      <c r="F303" s="13">
        <v>0</v>
      </c>
      <c r="G303" s="13">
        <v>5</v>
      </c>
      <c r="H303" s="13">
        <v>-11</v>
      </c>
      <c r="I303" s="13">
        <v>10</v>
      </c>
      <c r="J303" s="13">
        <v>5</v>
      </c>
      <c r="K303" s="1"/>
      <c r="L303" s="1"/>
      <c r="M303" s="15">
        <f t="shared" si="16"/>
        <v>0</v>
      </c>
      <c r="N303" s="1"/>
      <c r="O303" s="1"/>
      <c r="P303" s="26">
        <v>18.3</v>
      </c>
      <c r="Q303" s="26">
        <v>0.9</v>
      </c>
      <c r="R303" s="26">
        <v>2.85</v>
      </c>
      <c r="S303" s="26">
        <v>22.066666666700002</v>
      </c>
      <c r="T303" s="1"/>
      <c r="U303" s="1"/>
      <c r="V303" s="23" t="str">
        <f t="shared" si="17"/>
        <v xml:space="preserve"> </v>
      </c>
      <c r="W303" s="1"/>
      <c r="X303" s="13">
        <v>22</v>
      </c>
      <c r="Y303" s="13">
        <v>0</v>
      </c>
      <c r="Z303" s="13">
        <v>1</v>
      </c>
      <c r="AA303" s="13">
        <v>-17</v>
      </c>
      <c r="AB303" s="13">
        <v>6</v>
      </c>
      <c r="AC303" s="13">
        <v>3</v>
      </c>
      <c r="AD303" s="1"/>
      <c r="AE303" s="1"/>
      <c r="AF303" s="15">
        <f t="shared" si="18"/>
        <v>0</v>
      </c>
      <c r="AG303" s="1"/>
      <c r="AH303" s="1"/>
      <c r="AI303" s="51">
        <v>18.55</v>
      </c>
      <c r="AJ303" s="51">
        <v>1.0333333333000001</v>
      </c>
      <c r="AK303" s="51">
        <v>3.0666666667000002</v>
      </c>
      <c r="AL303" s="51">
        <v>22.666666666699999</v>
      </c>
      <c r="AM303" s="1"/>
      <c r="AN303" s="1"/>
      <c r="AO303" s="23" t="str">
        <f t="shared" si="19"/>
        <v xml:space="preserve"> </v>
      </c>
      <c r="AP303" s="1"/>
    </row>
    <row r="304" spans="1:42" x14ac:dyDescent="0.2">
      <c r="A304" s="13" t="s">
        <v>1288</v>
      </c>
      <c r="B304" s="13" t="s">
        <v>466</v>
      </c>
      <c r="C304" s="1" t="s">
        <v>446</v>
      </c>
      <c r="D304" s="13" t="s">
        <v>173</v>
      </c>
      <c r="E304" s="13">
        <v>13</v>
      </c>
      <c r="F304" s="13">
        <v>0</v>
      </c>
      <c r="G304" s="13">
        <v>1</v>
      </c>
      <c r="H304" s="13">
        <v>-2</v>
      </c>
      <c r="I304" s="13">
        <v>4</v>
      </c>
      <c r="J304" s="13">
        <v>2</v>
      </c>
      <c r="K304" s="1"/>
      <c r="L304" s="1"/>
      <c r="M304" s="15">
        <f t="shared" si="16"/>
        <v>0</v>
      </c>
      <c r="N304" s="1"/>
      <c r="O304" s="1"/>
      <c r="P304" s="26">
        <v>12.916666666699999</v>
      </c>
      <c r="Q304" s="26">
        <v>0.35</v>
      </c>
      <c r="R304" s="26">
        <v>1.8833333333</v>
      </c>
      <c r="S304" s="26">
        <v>15.166666666699999</v>
      </c>
      <c r="T304" s="1"/>
      <c r="U304" s="1"/>
      <c r="V304" s="23" t="str">
        <f t="shared" si="17"/>
        <v xml:space="preserve"> </v>
      </c>
      <c r="W304" s="1"/>
      <c r="X304" s="13">
        <v>14</v>
      </c>
      <c r="Y304" s="13">
        <v>2</v>
      </c>
      <c r="Z304" s="13">
        <v>1</v>
      </c>
      <c r="AA304" s="13">
        <v>-5</v>
      </c>
      <c r="AB304" s="13">
        <v>6</v>
      </c>
      <c r="AC304" s="13">
        <v>3</v>
      </c>
      <c r="AD304" s="1"/>
      <c r="AE304" s="1"/>
      <c r="AF304" s="15">
        <f t="shared" si="18"/>
        <v>0</v>
      </c>
      <c r="AG304" s="1"/>
      <c r="AH304" s="1"/>
      <c r="AI304" s="51">
        <v>13.3666666667</v>
      </c>
      <c r="AJ304" s="51">
        <v>0.71666666670000001</v>
      </c>
      <c r="AK304" s="51">
        <v>1.3666666667</v>
      </c>
      <c r="AL304" s="51">
        <v>15.4666666667</v>
      </c>
      <c r="AM304" s="1"/>
      <c r="AN304" s="1"/>
      <c r="AO304" s="23" t="str">
        <f t="shared" si="19"/>
        <v xml:space="preserve"> </v>
      </c>
      <c r="AP304" s="1"/>
    </row>
    <row r="305" spans="1:42" x14ac:dyDescent="0.2">
      <c r="A305" s="13" t="s">
        <v>1292</v>
      </c>
      <c r="B305" s="13" t="s">
        <v>1291</v>
      </c>
      <c r="C305" s="1" t="s">
        <v>167</v>
      </c>
      <c r="D305" s="13" t="s">
        <v>173</v>
      </c>
      <c r="E305" s="13">
        <v>2</v>
      </c>
      <c r="F305" s="13">
        <v>0</v>
      </c>
      <c r="G305" s="13">
        <v>0</v>
      </c>
      <c r="H305" s="13">
        <v>-2</v>
      </c>
      <c r="I305" s="13">
        <v>0</v>
      </c>
      <c r="J305" s="13">
        <v>0</v>
      </c>
      <c r="K305" s="1"/>
      <c r="L305" s="1"/>
      <c r="M305" s="15">
        <f t="shared" si="16"/>
        <v>0</v>
      </c>
      <c r="N305" s="1"/>
      <c r="O305" s="1"/>
      <c r="P305" s="26">
        <v>10.3833333333</v>
      </c>
      <c r="Q305" s="26">
        <v>2.1666666666999999</v>
      </c>
      <c r="R305" s="26">
        <v>0</v>
      </c>
      <c r="S305" s="26">
        <v>12.55</v>
      </c>
      <c r="T305" s="1"/>
      <c r="U305" s="1"/>
      <c r="V305" s="23" t="str">
        <f t="shared" si="17"/>
        <v xml:space="preserve"> </v>
      </c>
      <c r="W305" s="1"/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"/>
      <c r="AE305" s="1"/>
      <c r="AF305" s="15">
        <f t="shared" si="18"/>
        <v>0</v>
      </c>
      <c r="AG305" s="1"/>
      <c r="AH305" s="1"/>
      <c r="AI305" s="51">
        <v>0</v>
      </c>
      <c r="AJ305" s="51">
        <v>0</v>
      </c>
      <c r="AK305" s="51">
        <v>0</v>
      </c>
      <c r="AL305" s="51">
        <v>0</v>
      </c>
      <c r="AM305" s="1"/>
      <c r="AN305" s="1"/>
      <c r="AO305" s="23" t="str">
        <f t="shared" si="19"/>
        <v xml:space="preserve"> </v>
      </c>
      <c r="AP305" s="1"/>
    </row>
    <row r="306" spans="1:42" x14ac:dyDescent="0.2">
      <c r="A306" s="13" t="s">
        <v>1295</v>
      </c>
      <c r="B306" s="13" t="s">
        <v>506</v>
      </c>
      <c r="C306" s="1" t="s">
        <v>287</v>
      </c>
      <c r="D306" s="13" t="s">
        <v>154</v>
      </c>
      <c r="E306" s="13">
        <v>15</v>
      </c>
      <c r="F306" s="13">
        <v>5</v>
      </c>
      <c r="G306" s="13">
        <v>3</v>
      </c>
      <c r="H306" s="13">
        <v>2</v>
      </c>
      <c r="I306" s="13">
        <v>2</v>
      </c>
      <c r="J306" s="13">
        <v>1</v>
      </c>
      <c r="K306" s="13">
        <v>0</v>
      </c>
      <c r="L306" s="13">
        <v>1</v>
      </c>
      <c r="M306" s="15">
        <f t="shared" si="16"/>
        <v>0</v>
      </c>
      <c r="N306" s="1"/>
      <c r="O306" s="1"/>
      <c r="P306" s="26">
        <v>10.6833333333</v>
      </c>
      <c r="Q306" s="26">
        <v>0</v>
      </c>
      <c r="R306" s="26">
        <v>1.4166666667000001</v>
      </c>
      <c r="S306" s="26">
        <v>12.1</v>
      </c>
      <c r="T306" s="1"/>
      <c r="U306" s="1"/>
      <c r="V306" s="23" t="str">
        <f t="shared" si="17"/>
        <v xml:space="preserve"> </v>
      </c>
      <c r="W306" s="1"/>
      <c r="X306" s="13">
        <v>19</v>
      </c>
      <c r="Y306" s="13">
        <v>3</v>
      </c>
      <c r="Z306" s="13">
        <v>2</v>
      </c>
      <c r="AA306" s="13">
        <v>2</v>
      </c>
      <c r="AB306" s="13">
        <v>2</v>
      </c>
      <c r="AC306" s="13">
        <v>1</v>
      </c>
      <c r="AD306" s="13">
        <v>0</v>
      </c>
      <c r="AE306" s="13">
        <v>1</v>
      </c>
      <c r="AF306" s="15">
        <f t="shared" si="18"/>
        <v>0</v>
      </c>
      <c r="AG306" s="1"/>
      <c r="AH306" s="1"/>
      <c r="AI306" s="51">
        <v>12.35</v>
      </c>
      <c r="AJ306" s="51">
        <v>0.05</v>
      </c>
      <c r="AK306" s="51">
        <v>1.1499999999999999</v>
      </c>
      <c r="AL306" s="51">
        <v>13.583333333300001</v>
      </c>
      <c r="AM306" s="1"/>
      <c r="AN306" s="1"/>
      <c r="AO306" s="23" t="str">
        <f t="shared" si="19"/>
        <v xml:space="preserve"> </v>
      </c>
      <c r="AP306" s="1"/>
    </row>
    <row r="307" spans="1:42" x14ac:dyDescent="0.2">
      <c r="A307" s="13" t="s">
        <v>1300</v>
      </c>
      <c r="B307" s="13" t="s">
        <v>1299</v>
      </c>
      <c r="C307" s="1" t="s">
        <v>287</v>
      </c>
      <c r="D307" s="13" t="s">
        <v>146</v>
      </c>
      <c r="E307" s="13">
        <v>25</v>
      </c>
      <c r="F307" s="13">
        <v>3</v>
      </c>
      <c r="G307" s="13">
        <v>6</v>
      </c>
      <c r="H307" s="13">
        <v>3</v>
      </c>
      <c r="I307" s="13">
        <v>2</v>
      </c>
      <c r="J307" s="13">
        <v>1</v>
      </c>
      <c r="K307" s="13">
        <v>16</v>
      </c>
      <c r="L307" s="13">
        <v>16</v>
      </c>
      <c r="M307" s="15">
        <f t="shared" si="16"/>
        <v>0.5</v>
      </c>
      <c r="N307" s="13">
        <v>0</v>
      </c>
      <c r="O307" s="13">
        <v>0</v>
      </c>
      <c r="P307" s="26">
        <v>12.483333333299999</v>
      </c>
      <c r="Q307" s="26">
        <v>1.2666666666999999</v>
      </c>
      <c r="R307" s="26">
        <v>0</v>
      </c>
      <c r="S307" s="26">
        <v>13.75</v>
      </c>
      <c r="T307" s="13">
        <v>0</v>
      </c>
      <c r="U307" s="13">
        <v>0</v>
      </c>
      <c r="V307" s="23" t="str">
        <f t="shared" si="17"/>
        <v xml:space="preserve"> </v>
      </c>
      <c r="W307" s="13">
        <v>0</v>
      </c>
      <c r="X307" s="13">
        <v>26</v>
      </c>
      <c r="Y307" s="13">
        <v>6</v>
      </c>
      <c r="Z307" s="13">
        <v>4</v>
      </c>
      <c r="AA307" s="13">
        <v>0</v>
      </c>
      <c r="AB307" s="13">
        <v>6</v>
      </c>
      <c r="AC307" s="13">
        <v>3</v>
      </c>
      <c r="AD307" s="13">
        <v>22</v>
      </c>
      <c r="AE307" s="13">
        <v>29</v>
      </c>
      <c r="AF307" s="15">
        <f t="shared" si="18"/>
        <v>0.43137254901960786</v>
      </c>
      <c r="AG307" s="13">
        <v>1</v>
      </c>
      <c r="AH307" s="13">
        <v>0</v>
      </c>
      <c r="AI307" s="51">
        <v>13.2</v>
      </c>
      <c r="AJ307" s="51">
        <v>1.5333333332999999</v>
      </c>
      <c r="AK307" s="51">
        <v>1.6666666699999999E-2</v>
      </c>
      <c r="AL307" s="51">
        <v>14.75</v>
      </c>
      <c r="AM307" s="13">
        <v>1</v>
      </c>
      <c r="AN307" s="13">
        <v>0</v>
      </c>
      <c r="AO307" s="23">
        <f t="shared" si="19"/>
        <v>0</v>
      </c>
      <c r="AP307" s="13">
        <v>0</v>
      </c>
    </row>
    <row r="308" spans="1:42" x14ac:dyDescent="0.2">
      <c r="A308" s="13" t="s">
        <v>1305</v>
      </c>
      <c r="B308" s="13" t="s">
        <v>1304</v>
      </c>
      <c r="C308" s="1" t="s">
        <v>249</v>
      </c>
      <c r="D308" s="13" t="s">
        <v>173</v>
      </c>
      <c r="E308" s="13">
        <v>4</v>
      </c>
      <c r="F308" s="13">
        <v>0</v>
      </c>
      <c r="G308" s="13">
        <v>0</v>
      </c>
      <c r="H308" s="13">
        <v>1</v>
      </c>
      <c r="I308" s="13">
        <v>2</v>
      </c>
      <c r="J308" s="13">
        <v>1</v>
      </c>
      <c r="K308" s="1"/>
      <c r="L308" s="1"/>
      <c r="M308" s="15">
        <f t="shared" si="16"/>
        <v>0</v>
      </c>
      <c r="N308" s="1"/>
      <c r="O308" s="1"/>
      <c r="P308" s="26">
        <v>9.1666666666999994</v>
      </c>
      <c r="Q308" s="26">
        <v>0</v>
      </c>
      <c r="R308" s="26">
        <v>3</v>
      </c>
      <c r="S308" s="26">
        <v>12.1833333333</v>
      </c>
      <c r="T308" s="1"/>
      <c r="U308" s="1"/>
      <c r="V308" s="23" t="str">
        <f t="shared" si="17"/>
        <v xml:space="preserve"> </v>
      </c>
      <c r="W308" s="1"/>
      <c r="X308" s="13">
        <v>3</v>
      </c>
      <c r="Y308" s="13">
        <v>0</v>
      </c>
      <c r="Z308" s="13">
        <v>0</v>
      </c>
      <c r="AA308" s="13">
        <v>0</v>
      </c>
      <c r="AB308" s="13">
        <v>4</v>
      </c>
      <c r="AC308" s="13">
        <v>2</v>
      </c>
      <c r="AD308" s="1"/>
      <c r="AE308" s="1"/>
      <c r="AF308" s="15">
        <f t="shared" si="18"/>
        <v>0</v>
      </c>
      <c r="AG308" s="1"/>
      <c r="AH308" s="1"/>
      <c r="AI308" s="51">
        <v>8.9833333332999992</v>
      </c>
      <c r="AJ308" s="51">
        <v>0</v>
      </c>
      <c r="AK308" s="51">
        <v>1.45</v>
      </c>
      <c r="AL308" s="51">
        <v>10.45</v>
      </c>
      <c r="AM308" s="1"/>
      <c r="AN308" s="1"/>
      <c r="AO308" s="23" t="str">
        <f t="shared" si="19"/>
        <v xml:space="preserve"> </v>
      </c>
      <c r="AP308" s="1"/>
    </row>
    <row r="309" spans="1:42" x14ac:dyDescent="0.2">
      <c r="A309" s="13" t="s">
        <v>1309</v>
      </c>
      <c r="B309" s="13" t="s">
        <v>1308</v>
      </c>
      <c r="C309" s="1" t="s">
        <v>270</v>
      </c>
      <c r="D309" s="13" t="s">
        <v>146</v>
      </c>
      <c r="E309" s="13">
        <v>23</v>
      </c>
      <c r="F309" s="13">
        <v>2</v>
      </c>
      <c r="G309" s="13">
        <v>7</v>
      </c>
      <c r="H309" s="13">
        <v>-3</v>
      </c>
      <c r="I309" s="13">
        <v>10</v>
      </c>
      <c r="J309" s="13">
        <v>4</v>
      </c>
      <c r="K309" s="13">
        <v>105</v>
      </c>
      <c r="L309" s="13">
        <v>151</v>
      </c>
      <c r="M309" s="15">
        <f t="shared" si="16"/>
        <v>0.41015625</v>
      </c>
      <c r="N309" s="13">
        <v>5</v>
      </c>
      <c r="O309" s="13">
        <v>2</v>
      </c>
      <c r="P309" s="26">
        <v>12.083333333300001</v>
      </c>
      <c r="Q309" s="26">
        <v>0.53333333329999999</v>
      </c>
      <c r="R309" s="26">
        <v>0.8</v>
      </c>
      <c r="S309" s="26">
        <v>13.4333333333</v>
      </c>
      <c r="T309" s="1"/>
      <c r="U309" s="1"/>
      <c r="V309" s="23" t="str">
        <f t="shared" si="17"/>
        <v xml:space="preserve"> </v>
      </c>
      <c r="W309" s="1"/>
      <c r="X309" s="13">
        <v>25</v>
      </c>
      <c r="Y309" s="13">
        <v>6</v>
      </c>
      <c r="Z309" s="13">
        <v>3</v>
      </c>
      <c r="AA309" s="13">
        <v>-1</v>
      </c>
      <c r="AB309" s="13">
        <v>6</v>
      </c>
      <c r="AC309" s="13">
        <v>3</v>
      </c>
      <c r="AD309" s="13">
        <v>88</v>
      </c>
      <c r="AE309" s="13">
        <v>180</v>
      </c>
      <c r="AF309" s="15">
        <f t="shared" si="18"/>
        <v>0.32835820895522388</v>
      </c>
      <c r="AG309" s="13">
        <v>3</v>
      </c>
      <c r="AH309" s="13">
        <v>3</v>
      </c>
      <c r="AI309" s="51">
        <v>11.8666666667</v>
      </c>
      <c r="AJ309" s="51">
        <v>0.4833333333</v>
      </c>
      <c r="AK309" s="51">
        <v>0.91666666670000008</v>
      </c>
      <c r="AL309" s="51">
        <v>13.2833333333</v>
      </c>
      <c r="AM309" s="1"/>
      <c r="AN309" s="1"/>
      <c r="AO309" s="23" t="str">
        <f t="shared" si="19"/>
        <v xml:space="preserve"> </v>
      </c>
      <c r="AP309" s="1"/>
    </row>
    <row r="310" spans="1:42" x14ac:dyDescent="0.2">
      <c r="A310" s="13" t="s">
        <v>1309</v>
      </c>
      <c r="B310" s="13" t="s">
        <v>268</v>
      </c>
      <c r="C310" s="1" t="s">
        <v>292</v>
      </c>
      <c r="D310" s="13" t="s">
        <v>146</v>
      </c>
      <c r="E310" s="13">
        <v>34</v>
      </c>
      <c r="F310" s="13">
        <v>4</v>
      </c>
      <c r="G310" s="13">
        <v>20</v>
      </c>
      <c r="H310" s="13">
        <v>14</v>
      </c>
      <c r="I310" s="13">
        <v>8</v>
      </c>
      <c r="J310" s="13">
        <v>4</v>
      </c>
      <c r="K310" s="13">
        <v>265</v>
      </c>
      <c r="L310" s="13">
        <v>240</v>
      </c>
      <c r="M310" s="15">
        <f t="shared" si="16"/>
        <v>0.52475247524752477</v>
      </c>
      <c r="N310" s="13">
        <v>5</v>
      </c>
      <c r="O310" s="13">
        <v>1</v>
      </c>
      <c r="P310" s="26">
        <v>15.1166666667</v>
      </c>
      <c r="Q310" s="26">
        <v>2.2166666667000001</v>
      </c>
      <c r="R310" s="26">
        <v>0.51666666670000005</v>
      </c>
      <c r="S310" s="26">
        <v>17.883333333300001</v>
      </c>
      <c r="T310" s="13">
        <v>1</v>
      </c>
      <c r="U310" s="13">
        <v>0</v>
      </c>
      <c r="V310" s="23">
        <f t="shared" si="17"/>
        <v>0</v>
      </c>
      <c r="W310" s="13">
        <v>0</v>
      </c>
      <c r="X310" s="13">
        <v>34</v>
      </c>
      <c r="Y310" s="13">
        <v>4</v>
      </c>
      <c r="Z310" s="13">
        <v>11</v>
      </c>
      <c r="AA310" s="13">
        <v>3</v>
      </c>
      <c r="AB310" s="13">
        <v>12</v>
      </c>
      <c r="AC310" s="13">
        <v>6</v>
      </c>
      <c r="AD310" s="13">
        <v>211</v>
      </c>
      <c r="AE310" s="13">
        <v>268</v>
      </c>
      <c r="AF310" s="15">
        <f t="shared" si="18"/>
        <v>0.44050104384133609</v>
      </c>
      <c r="AG310" s="13">
        <v>4</v>
      </c>
      <c r="AH310" s="13">
        <v>1</v>
      </c>
      <c r="AI310" s="51">
        <v>15.45</v>
      </c>
      <c r="AJ310" s="51">
        <v>2.0833333333000001</v>
      </c>
      <c r="AK310" s="51">
        <v>0.33333333330000003</v>
      </c>
      <c r="AL310" s="51">
        <v>17.899999999999999</v>
      </c>
      <c r="AM310" s="13">
        <v>0</v>
      </c>
      <c r="AN310" s="13">
        <v>0</v>
      </c>
      <c r="AO310" s="23" t="str">
        <f t="shared" si="19"/>
        <v xml:space="preserve"> </v>
      </c>
      <c r="AP310" s="13">
        <v>0</v>
      </c>
    </row>
    <row r="311" spans="1:42" x14ac:dyDescent="0.2">
      <c r="A311" s="13" t="s">
        <v>1313</v>
      </c>
      <c r="B311" s="13" t="s">
        <v>546</v>
      </c>
      <c r="C311" s="1" t="s">
        <v>292</v>
      </c>
      <c r="D311" s="13" t="s">
        <v>146</v>
      </c>
      <c r="E311" s="13">
        <v>1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2</v>
      </c>
      <c r="L311" s="13">
        <v>3</v>
      </c>
      <c r="M311" s="15">
        <f t="shared" si="16"/>
        <v>0.4</v>
      </c>
      <c r="N311" s="1"/>
      <c r="O311" s="1"/>
      <c r="P311" s="26">
        <v>6.5166666666999999</v>
      </c>
      <c r="Q311" s="26">
        <v>0</v>
      </c>
      <c r="R311" s="26">
        <v>0</v>
      </c>
      <c r="S311" s="26">
        <v>6.5166666666999999</v>
      </c>
      <c r="T311" s="1"/>
      <c r="U311" s="1"/>
      <c r="V311" s="23" t="str">
        <f t="shared" si="17"/>
        <v xml:space="preserve"> </v>
      </c>
      <c r="W311" s="1"/>
      <c r="X311" s="13">
        <v>2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4</v>
      </c>
      <c r="AE311" s="13">
        <v>13</v>
      </c>
      <c r="AF311" s="15">
        <f t="shared" si="18"/>
        <v>0.23529411764705882</v>
      </c>
      <c r="AG311" s="1"/>
      <c r="AH311" s="1"/>
      <c r="AI311" s="51">
        <v>10.5666666667</v>
      </c>
      <c r="AJ311" s="51">
        <v>0</v>
      </c>
      <c r="AK311" s="51">
        <v>0</v>
      </c>
      <c r="AL311" s="51">
        <v>10.5666666667</v>
      </c>
      <c r="AM311" s="1"/>
      <c r="AN311" s="1"/>
      <c r="AO311" s="23" t="str">
        <f t="shared" si="19"/>
        <v xml:space="preserve"> </v>
      </c>
      <c r="AP311" s="1"/>
    </row>
    <row r="312" spans="1:42" x14ac:dyDescent="0.2">
      <c r="A312" s="13" t="s">
        <v>1315</v>
      </c>
      <c r="B312" s="13" t="s">
        <v>217</v>
      </c>
      <c r="C312" s="1" t="s">
        <v>190</v>
      </c>
      <c r="D312" s="13" t="s">
        <v>173</v>
      </c>
      <c r="E312" s="13">
        <v>36</v>
      </c>
      <c r="F312" s="13">
        <v>4</v>
      </c>
      <c r="G312" s="13">
        <v>20</v>
      </c>
      <c r="H312" s="13">
        <v>15</v>
      </c>
      <c r="I312" s="13">
        <v>18</v>
      </c>
      <c r="J312" s="13">
        <v>9</v>
      </c>
      <c r="K312" s="1"/>
      <c r="L312" s="1"/>
      <c r="M312" s="15">
        <f t="shared" si="16"/>
        <v>0</v>
      </c>
      <c r="N312" s="1"/>
      <c r="O312" s="1"/>
      <c r="P312" s="26">
        <v>15.85</v>
      </c>
      <c r="Q312" s="26">
        <v>2.8833333333</v>
      </c>
      <c r="R312" s="26">
        <v>0.55000000000000004</v>
      </c>
      <c r="S312" s="26">
        <v>19.2833333333</v>
      </c>
      <c r="T312" s="13">
        <v>0</v>
      </c>
      <c r="U312" s="13">
        <v>0</v>
      </c>
      <c r="V312" s="23" t="str">
        <f t="shared" si="17"/>
        <v xml:space="preserve"> </v>
      </c>
      <c r="W312" s="13">
        <v>0</v>
      </c>
      <c r="X312" s="13">
        <v>36</v>
      </c>
      <c r="Y312" s="13">
        <v>6</v>
      </c>
      <c r="Z312" s="13">
        <v>15</v>
      </c>
      <c r="AA312" s="13">
        <v>0</v>
      </c>
      <c r="AB312" s="13">
        <v>16</v>
      </c>
      <c r="AC312" s="13">
        <v>8</v>
      </c>
      <c r="AD312" s="1"/>
      <c r="AE312" s="1"/>
      <c r="AF312" s="15">
        <f t="shared" si="18"/>
        <v>0</v>
      </c>
      <c r="AG312" s="1"/>
      <c r="AH312" s="1"/>
      <c r="AI312" s="51">
        <v>15.7166666667</v>
      </c>
      <c r="AJ312" s="51">
        <v>2.6333333333</v>
      </c>
      <c r="AK312" s="51">
        <v>0.55000000000000004</v>
      </c>
      <c r="AL312" s="51">
        <v>18.916666666699999</v>
      </c>
      <c r="AM312" s="13">
        <v>1</v>
      </c>
      <c r="AN312" s="13">
        <v>0</v>
      </c>
      <c r="AO312" s="23">
        <f t="shared" si="19"/>
        <v>0</v>
      </c>
      <c r="AP312" s="13">
        <v>0</v>
      </c>
    </row>
    <row r="313" spans="1:42" x14ac:dyDescent="0.2">
      <c r="A313" s="13" t="s">
        <v>1318</v>
      </c>
      <c r="B313" s="13" t="s">
        <v>204</v>
      </c>
      <c r="C313" s="1" t="s">
        <v>398</v>
      </c>
      <c r="D313" s="13" t="s">
        <v>173</v>
      </c>
      <c r="E313" s="13">
        <v>41</v>
      </c>
      <c r="F313" s="13">
        <v>1</v>
      </c>
      <c r="G313" s="13">
        <v>13</v>
      </c>
      <c r="H313" s="13">
        <v>7</v>
      </c>
      <c r="I313" s="13">
        <v>8</v>
      </c>
      <c r="J313" s="13">
        <v>4</v>
      </c>
      <c r="K313" s="1"/>
      <c r="L313" s="1"/>
      <c r="M313" s="15">
        <f t="shared" si="16"/>
        <v>0</v>
      </c>
      <c r="N313" s="1"/>
      <c r="O313" s="1"/>
      <c r="P313" s="26">
        <v>19.583333333300001</v>
      </c>
      <c r="Q313" s="26">
        <v>0.5</v>
      </c>
      <c r="R313" s="26">
        <v>3.7</v>
      </c>
      <c r="S313" s="26">
        <v>23.816666666700002</v>
      </c>
      <c r="T313" s="1"/>
      <c r="U313" s="1"/>
      <c r="V313" s="23" t="str">
        <f t="shared" si="17"/>
        <v xml:space="preserve"> </v>
      </c>
      <c r="W313" s="1"/>
      <c r="X313" s="13">
        <v>41</v>
      </c>
      <c r="Y313" s="13">
        <v>2</v>
      </c>
      <c r="Z313" s="13">
        <v>6</v>
      </c>
      <c r="AA313" s="13">
        <v>-6</v>
      </c>
      <c r="AB313" s="13">
        <v>12</v>
      </c>
      <c r="AC313" s="13">
        <v>6</v>
      </c>
      <c r="AD313" s="1"/>
      <c r="AE313" s="1"/>
      <c r="AF313" s="15">
        <f t="shared" si="18"/>
        <v>0</v>
      </c>
      <c r="AG313" s="1"/>
      <c r="AH313" s="1"/>
      <c r="AI313" s="51">
        <v>18.483333333299999</v>
      </c>
      <c r="AJ313" s="51">
        <v>0.51666666670000005</v>
      </c>
      <c r="AK313" s="51">
        <v>4.25</v>
      </c>
      <c r="AL313" s="51">
        <v>23.266666666700001</v>
      </c>
      <c r="AM313" s="1"/>
      <c r="AN313" s="1"/>
      <c r="AO313" s="23" t="str">
        <f t="shared" si="19"/>
        <v xml:space="preserve"> </v>
      </c>
      <c r="AP313" s="1"/>
    </row>
    <row r="314" spans="1:42" x14ac:dyDescent="0.2">
      <c r="A314" s="13" t="s">
        <v>1318</v>
      </c>
      <c r="B314" s="13" t="s">
        <v>312</v>
      </c>
      <c r="C314" s="1" t="s">
        <v>206</v>
      </c>
      <c r="D314" s="13" t="s">
        <v>173</v>
      </c>
      <c r="E314" s="13">
        <v>41</v>
      </c>
      <c r="F314" s="13">
        <v>1</v>
      </c>
      <c r="G314" s="13">
        <v>4</v>
      </c>
      <c r="H314" s="13">
        <v>3</v>
      </c>
      <c r="I314" s="13">
        <v>38</v>
      </c>
      <c r="J314" s="13">
        <v>12</v>
      </c>
      <c r="K314" s="1"/>
      <c r="L314" s="1"/>
      <c r="M314" s="15">
        <f t="shared" si="16"/>
        <v>0</v>
      </c>
      <c r="N314" s="1"/>
      <c r="O314" s="1"/>
      <c r="P314" s="26">
        <v>14.1166666667</v>
      </c>
      <c r="Q314" s="26">
        <v>6.6666666700000002E-2</v>
      </c>
      <c r="R314" s="26">
        <v>2.3333333333000001</v>
      </c>
      <c r="S314" s="26">
        <v>16.5333333333</v>
      </c>
      <c r="T314" s="1"/>
      <c r="U314" s="1"/>
      <c r="V314" s="23" t="str">
        <f t="shared" si="17"/>
        <v xml:space="preserve"> </v>
      </c>
      <c r="W314" s="1"/>
      <c r="X314" s="13">
        <v>41</v>
      </c>
      <c r="Y314" s="13">
        <v>2</v>
      </c>
      <c r="Z314" s="13">
        <v>2</v>
      </c>
      <c r="AA314" s="13">
        <v>-2</v>
      </c>
      <c r="AB314" s="13">
        <v>16</v>
      </c>
      <c r="AC314" s="13">
        <v>8</v>
      </c>
      <c r="AD314" s="1"/>
      <c r="AE314" s="1"/>
      <c r="AF314" s="15">
        <f t="shared" si="18"/>
        <v>0</v>
      </c>
      <c r="AG314" s="1"/>
      <c r="AH314" s="1"/>
      <c r="AI314" s="51">
        <v>13.35</v>
      </c>
      <c r="AJ314" s="51">
        <v>6.6666666700000002E-2</v>
      </c>
      <c r="AK314" s="51">
        <v>1.6166666667</v>
      </c>
      <c r="AL314" s="51">
        <v>15.05</v>
      </c>
      <c r="AM314" s="1"/>
      <c r="AN314" s="1"/>
      <c r="AO314" s="23" t="str">
        <f t="shared" si="19"/>
        <v xml:space="preserve"> </v>
      </c>
      <c r="AP314" s="1"/>
    </row>
    <row r="315" spans="1:42" x14ac:dyDescent="0.2">
      <c r="A315" s="13" t="s">
        <v>1321</v>
      </c>
      <c r="B315" s="13" t="s">
        <v>1151</v>
      </c>
      <c r="C315" s="1" t="s">
        <v>482</v>
      </c>
      <c r="D315" s="13" t="s">
        <v>207</v>
      </c>
      <c r="E315" s="13">
        <v>12</v>
      </c>
      <c r="F315" s="13">
        <v>1</v>
      </c>
      <c r="G315" s="13">
        <v>0</v>
      </c>
      <c r="H315" s="13">
        <v>-2</v>
      </c>
      <c r="I315" s="13">
        <v>10</v>
      </c>
      <c r="J315" s="13">
        <v>5</v>
      </c>
      <c r="K315" s="13">
        <v>3</v>
      </c>
      <c r="L315" s="13">
        <v>3</v>
      </c>
      <c r="M315" s="15">
        <f t="shared" si="16"/>
        <v>0.5</v>
      </c>
      <c r="N315" s="1"/>
      <c r="O315" s="1"/>
      <c r="P315" s="26">
        <v>9.8166666666999998</v>
      </c>
      <c r="Q315" s="26">
        <v>8.3333333300000006E-2</v>
      </c>
      <c r="R315" s="26">
        <v>0</v>
      </c>
      <c r="S315" s="26">
        <v>9.9</v>
      </c>
      <c r="T315" s="13">
        <v>1</v>
      </c>
      <c r="U315" s="13">
        <v>0</v>
      </c>
      <c r="V315" s="23">
        <f t="shared" si="17"/>
        <v>0</v>
      </c>
      <c r="W315" s="13">
        <v>0</v>
      </c>
      <c r="X315" s="13">
        <v>14</v>
      </c>
      <c r="Y315" s="13">
        <v>0</v>
      </c>
      <c r="Z315" s="13">
        <v>0</v>
      </c>
      <c r="AA315" s="13">
        <v>-3</v>
      </c>
      <c r="AB315" s="13">
        <v>19</v>
      </c>
      <c r="AC315" s="13">
        <v>4</v>
      </c>
      <c r="AD315" s="13">
        <v>3</v>
      </c>
      <c r="AE315" s="13">
        <v>0</v>
      </c>
      <c r="AF315" s="15">
        <f t="shared" si="18"/>
        <v>1</v>
      </c>
      <c r="AG315" s="1"/>
      <c r="AH315" s="1"/>
      <c r="AI315" s="51">
        <v>9.6999999999999993</v>
      </c>
      <c r="AJ315" s="51">
        <v>1.6666666699999999E-2</v>
      </c>
      <c r="AK315" s="51">
        <v>0</v>
      </c>
      <c r="AL315" s="51">
        <v>9.7333333332999992</v>
      </c>
      <c r="AM315" s="13">
        <v>0</v>
      </c>
      <c r="AN315" s="13">
        <v>0</v>
      </c>
      <c r="AO315" s="23" t="str">
        <f t="shared" si="19"/>
        <v xml:space="preserve"> </v>
      </c>
      <c r="AP315" s="13">
        <v>0</v>
      </c>
    </row>
    <row r="316" spans="1:42" x14ac:dyDescent="0.2">
      <c r="A316" s="13" t="s">
        <v>1325</v>
      </c>
      <c r="B316" s="13" t="s">
        <v>1324</v>
      </c>
      <c r="C316" s="1" t="s">
        <v>314</v>
      </c>
      <c r="D316" s="13" t="s">
        <v>146</v>
      </c>
      <c r="E316" s="13">
        <v>17</v>
      </c>
      <c r="F316" s="13">
        <v>6</v>
      </c>
      <c r="G316" s="13">
        <v>4</v>
      </c>
      <c r="H316" s="13">
        <v>2</v>
      </c>
      <c r="I316" s="13">
        <v>4</v>
      </c>
      <c r="J316" s="13">
        <v>2</v>
      </c>
      <c r="K316" s="13">
        <v>3</v>
      </c>
      <c r="L316" s="13">
        <v>3</v>
      </c>
      <c r="M316" s="15">
        <f t="shared" si="16"/>
        <v>0.5</v>
      </c>
      <c r="N316" s="1"/>
      <c r="O316" s="1"/>
      <c r="P316" s="26">
        <v>12.0666666667</v>
      </c>
      <c r="Q316" s="26">
        <v>1.55</v>
      </c>
      <c r="R316" s="26">
        <v>0</v>
      </c>
      <c r="S316" s="26">
        <v>13.6166666667</v>
      </c>
      <c r="T316" s="13">
        <v>1</v>
      </c>
      <c r="U316" s="13">
        <v>0</v>
      </c>
      <c r="V316" s="23">
        <f t="shared" si="17"/>
        <v>0</v>
      </c>
      <c r="W316" s="13">
        <v>0</v>
      </c>
      <c r="X316" s="13">
        <v>13</v>
      </c>
      <c r="Y316" s="13">
        <v>0</v>
      </c>
      <c r="Z316" s="13">
        <v>0</v>
      </c>
      <c r="AA316" s="13">
        <v>-4</v>
      </c>
      <c r="AB316" s="13">
        <v>2</v>
      </c>
      <c r="AC316" s="13">
        <v>1</v>
      </c>
      <c r="AD316" s="13">
        <v>0</v>
      </c>
      <c r="AE316" s="13">
        <v>3</v>
      </c>
      <c r="AF316" s="15">
        <f t="shared" si="18"/>
        <v>0</v>
      </c>
      <c r="AG316" s="1"/>
      <c r="AH316" s="1"/>
      <c r="AI316" s="51">
        <v>11.1333333333</v>
      </c>
      <c r="AJ316" s="51">
        <v>2.0333333332999999</v>
      </c>
      <c r="AK316" s="51">
        <v>1.6666666699999999E-2</v>
      </c>
      <c r="AL316" s="51">
        <v>13.1833333333</v>
      </c>
      <c r="AM316" s="13">
        <v>1</v>
      </c>
      <c r="AN316" s="13">
        <v>0</v>
      </c>
      <c r="AO316" s="23">
        <f t="shared" si="19"/>
        <v>0</v>
      </c>
      <c r="AP316" s="13">
        <v>0</v>
      </c>
    </row>
    <row r="317" spans="1:42" x14ac:dyDescent="0.2">
      <c r="A317" s="13" t="s">
        <v>1328</v>
      </c>
      <c r="B317" s="13" t="s">
        <v>1299</v>
      </c>
      <c r="C317" s="1" t="s">
        <v>238</v>
      </c>
      <c r="D317" s="13" t="s">
        <v>146</v>
      </c>
      <c r="E317" s="13">
        <v>10</v>
      </c>
      <c r="F317" s="13">
        <v>1</v>
      </c>
      <c r="G317" s="13">
        <v>0</v>
      </c>
      <c r="H317" s="13">
        <v>-4</v>
      </c>
      <c r="I317" s="13">
        <v>2</v>
      </c>
      <c r="J317" s="13">
        <v>1</v>
      </c>
      <c r="K317" s="13">
        <v>74</v>
      </c>
      <c r="L317" s="13">
        <v>67</v>
      </c>
      <c r="M317" s="15">
        <f t="shared" si="16"/>
        <v>0.52482269503546097</v>
      </c>
      <c r="N317" s="13">
        <v>2</v>
      </c>
      <c r="O317" s="13">
        <v>1</v>
      </c>
      <c r="P317" s="26">
        <v>13.45</v>
      </c>
      <c r="Q317" s="26">
        <v>1</v>
      </c>
      <c r="R317" s="26">
        <v>1.6666666699999999E-2</v>
      </c>
      <c r="S317" s="26">
        <v>14.4666666667</v>
      </c>
      <c r="T317" s="1"/>
      <c r="U317" s="1"/>
      <c r="V317" s="23" t="str">
        <f t="shared" si="17"/>
        <v xml:space="preserve"> </v>
      </c>
      <c r="W317" s="1"/>
      <c r="X317" s="13">
        <v>15</v>
      </c>
      <c r="Y317" s="13">
        <v>2</v>
      </c>
      <c r="Z317" s="13">
        <v>3</v>
      </c>
      <c r="AA317" s="13">
        <v>-6</v>
      </c>
      <c r="AB317" s="13">
        <v>0</v>
      </c>
      <c r="AC317" s="13">
        <v>0</v>
      </c>
      <c r="AD317" s="13">
        <v>79</v>
      </c>
      <c r="AE317" s="13">
        <v>111</v>
      </c>
      <c r="AF317" s="15">
        <f t="shared" si="18"/>
        <v>0.41578947368421054</v>
      </c>
      <c r="AG317" s="13">
        <v>1</v>
      </c>
      <c r="AH317" s="13">
        <v>0</v>
      </c>
      <c r="AI317" s="51">
        <v>14.416666666699999</v>
      </c>
      <c r="AJ317" s="51">
        <v>1.1166666667</v>
      </c>
      <c r="AK317" s="51">
        <v>6.6666666700000002E-2</v>
      </c>
      <c r="AL317" s="51">
        <v>15.6166666667</v>
      </c>
      <c r="AM317" s="1"/>
      <c r="AN317" s="1"/>
      <c r="AO317" s="23" t="str">
        <f t="shared" si="19"/>
        <v xml:space="preserve"> </v>
      </c>
      <c r="AP317" s="1"/>
    </row>
    <row r="318" spans="1:42" x14ac:dyDescent="0.2">
      <c r="A318" s="13" t="s">
        <v>1332</v>
      </c>
      <c r="B318" s="13" t="s">
        <v>1331</v>
      </c>
      <c r="C318" s="1" t="s">
        <v>302</v>
      </c>
      <c r="D318" s="13" t="s">
        <v>146</v>
      </c>
      <c r="E318" s="13">
        <v>2</v>
      </c>
      <c r="F318" s="13">
        <v>0</v>
      </c>
      <c r="G318" s="13">
        <v>0</v>
      </c>
      <c r="H318" s="13">
        <v>0</v>
      </c>
      <c r="I318" s="13">
        <v>2</v>
      </c>
      <c r="J318" s="13">
        <v>1</v>
      </c>
      <c r="K318" s="13">
        <v>0</v>
      </c>
      <c r="L318" s="13">
        <v>1</v>
      </c>
      <c r="M318" s="15">
        <f t="shared" si="16"/>
        <v>0</v>
      </c>
      <c r="N318" s="1"/>
      <c r="O318" s="1"/>
      <c r="P318" s="26">
        <v>10.5666666667</v>
      </c>
      <c r="Q318" s="26">
        <v>0.25</v>
      </c>
      <c r="R318" s="26">
        <v>0</v>
      </c>
      <c r="S318" s="26">
        <v>10.833333333300001</v>
      </c>
      <c r="T318" s="1"/>
      <c r="U318" s="1"/>
      <c r="V318" s="23" t="str">
        <f t="shared" si="17"/>
        <v xml:space="preserve"> </v>
      </c>
      <c r="W318" s="1"/>
      <c r="X318" s="13">
        <v>5</v>
      </c>
      <c r="Y318" s="13">
        <v>1</v>
      </c>
      <c r="Z318" s="13">
        <v>0</v>
      </c>
      <c r="AA318" s="13">
        <v>1</v>
      </c>
      <c r="AB318" s="13">
        <v>2</v>
      </c>
      <c r="AC318" s="13">
        <v>1</v>
      </c>
      <c r="AD318" s="13">
        <v>6</v>
      </c>
      <c r="AE318" s="13">
        <v>7</v>
      </c>
      <c r="AF318" s="15">
        <f t="shared" si="18"/>
        <v>0.46153846153846156</v>
      </c>
      <c r="AG318" s="1"/>
      <c r="AH318" s="1"/>
      <c r="AI318" s="51">
        <v>12.8833333333</v>
      </c>
      <c r="AJ318" s="51">
        <v>0.41666666670000002</v>
      </c>
      <c r="AK318" s="51">
        <v>0</v>
      </c>
      <c r="AL318" s="51">
        <v>13.3166666667</v>
      </c>
      <c r="AM318" s="1"/>
      <c r="AN318" s="1"/>
      <c r="AO318" s="23" t="str">
        <f t="shared" si="19"/>
        <v xml:space="preserve"> </v>
      </c>
      <c r="AP318" s="1"/>
    </row>
    <row r="319" spans="1:42" x14ac:dyDescent="0.2">
      <c r="A319" s="13" t="s">
        <v>1335</v>
      </c>
      <c r="B319" s="13" t="s">
        <v>274</v>
      </c>
      <c r="C319" s="1" t="s">
        <v>167</v>
      </c>
      <c r="D319" s="13" t="s">
        <v>173</v>
      </c>
      <c r="E319" s="13">
        <v>32</v>
      </c>
      <c r="F319" s="13">
        <v>2</v>
      </c>
      <c r="G319" s="13">
        <v>6</v>
      </c>
      <c r="H319" s="13">
        <v>12</v>
      </c>
      <c r="I319" s="13">
        <v>16</v>
      </c>
      <c r="J319" s="13">
        <v>8</v>
      </c>
      <c r="K319" s="1"/>
      <c r="L319" s="1"/>
      <c r="M319" s="15">
        <f t="shared" si="16"/>
        <v>0</v>
      </c>
      <c r="N319" s="1"/>
      <c r="O319" s="1"/>
      <c r="P319" s="26">
        <v>15.5333333333</v>
      </c>
      <c r="Q319" s="26">
        <v>1.6666666699999999E-2</v>
      </c>
      <c r="R319" s="26">
        <v>2.15</v>
      </c>
      <c r="S319" s="26">
        <v>17.7</v>
      </c>
      <c r="T319" s="1"/>
      <c r="U319" s="1"/>
      <c r="V319" s="23" t="str">
        <f t="shared" si="17"/>
        <v xml:space="preserve"> </v>
      </c>
      <c r="W319" s="1"/>
      <c r="X319" s="13">
        <v>36</v>
      </c>
      <c r="Y319" s="13">
        <v>3</v>
      </c>
      <c r="Z319" s="13">
        <v>3</v>
      </c>
      <c r="AA319" s="13">
        <v>-4</v>
      </c>
      <c r="AB319" s="13">
        <v>16</v>
      </c>
      <c r="AC319" s="13">
        <v>8</v>
      </c>
      <c r="AD319" s="1"/>
      <c r="AE319" s="1"/>
      <c r="AF319" s="15">
        <f t="shared" si="18"/>
        <v>0</v>
      </c>
      <c r="AG319" s="1"/>
      <c r="AH319" s="1"/>
      <c r="AI319" s="51">
        <v>15.416666666699999</v>
      </c>
      <c r="AJ319" s="51">
        <v>3.3333333300000004E-2</v>
      </c>
      <c r="AK319" s="51">
        <v>2.15</v>
      </c>
      <c r="AL319" s="51">
        <v>17.600000000000001</v>
      </c>
      <c r="AM319" s="1"/>
      <c r="AN319" s="1"/>
      <c r="AO319" s="23" t="str">
        <f t="shared" si="19"/>
        <v xml:space="preserve"> </v>
      </c>
      <c r="AP319" s="1"/>
    </row>
    <row r="320" spans="1:42" x14ac:dyDescent="0.2">
      <c r="A320" s="13" t="s">
        <v>1337</v>
      </c>
      <c r="B320" s="13" t="s">
        <v>496</v>
      </c>
      <c r="C320" s="1" t="s">
        <v>482</v>
      </c>
      <c r="D320" s="13" t="s">
        <v>173</v>
      </c>
      <c r="E320" s="13">
        <v>38</v>
      </c>
      <c r="F320" s="13">
        <v>0</v>
      </c>
      <c r="G320" s="13">
        <v>7</v>
      </c>
      <c r="H320" s="13">
        <v>2</v>
      </c>
      <c r="I320" s="13">
        <v>33</v>
      </c>
      <c r="J320" s="13">
        <v>15</v>
      </c>
      <c r="K320" s="1"/>
      <c r="L320" s="1"/>
      <c r="M320" s="15">
        <f t="shared" si="16"/>
        <v>0</v>
      </c>
      <c r="N320" s="1"/>
      <c r="O320" s="1"/>
      <c r="P320" s="26">
        <v>13.1333333333</v>
      </c>
      <c r="Q320" s="26">
        <v>3.3333333300000004E-2</v>
      </c>
      <c r="R320" s="26">
        <v>2.2666666666999999</v>
      </c>
      <c r="S320" s="26">
        <v>15.45</v>
      </c>
      <c r="T320" s="1"/>
      <c r="U320" s="1"/>
      <c r="V320" s="23" t="str">
        <f t="shared" si="17"/>
        <v xml:space="preserve"> </v>
      </c>
      <c r="W320" s="1"/>
      <c r="X320" s="13">
        <v>37</v>
      </c>
      <c r="Y320" s="13">
        <v>0</v>
      </c>
      <c r="Z320" s="13">
        <v>5</v>
      </c>
      <c r="AA320" s="13">
        <v>9</v>
      </c>
      <c r="AB320" s="13">
        <v>64</v>
      </c>
      <c r="AC320" s="13">
        <v>17</v>
      </c>
      <c r="AD320" s="1"/>
      <c r="AE320" s="1"/>
      <c r="AF320" s="15">
        <f t="shared" si="18"/>
        <v>0</v>
      </c>
      <c r="AG320" s="1"/>
      <c r="AH320" s="1"/>
      <c r="AI320" s="51">
        <v>13.1</v>
      </c>
      <c r="AJ320" s="51">
        <v>1.6666666699999999E-2</v>
      </c>
      <c r="AK320" s="51">
        <v>2.7</v>
      </c>
      <c r="AL320" s="51">
        <v>15.85</v>
      </c>
      <c r="AM320" s="1"/>
      <c r="AN320" s="1"/>
      <c r="AO320" s="23" t="str">
        <f t="shared" si="19"/>
        <v xml:space="preserve"> </v>
      </c>
      <c r="AP320" s="1"/>
    </row>
    <row r="321" spans="1:42" x14ac:dyDescent="0.2">
      <c r="A321" s="13" t="s">
        <v>1341</v>
      </c>
      <c r="B321" s="13" t="s">
        <v>1340</v>
      </c>
      <c r="C321" s="1" t="s">
        <v>219</v>
      </c>
      <c r="D321" s="13" t="s">
        <v>173</v>
      </c>
      <c r="E321" s="13">
        <v>19</v>
      </c>
      <c r="F321" s="13">
        <v>2</v>
      </c>
      <c r="G321" s="13">
        <v>1</v>
      </c>
      <c r="H321" s="13">
        <v>-2</v>
      </c>
      <c r="I321" s="13">
        <v>17</v>
      </c>
      <c r="J321" s="13">
        <v>7</v>
      </c>
      <c r="K321" s="1"/>
      <c r="L321" s="1"/>
      <c r="M321" s="15">
        <f t="shared" si="16"/>
        <v>0</v>
      </c>
      <c r="N321" s="1"/>
      <c r="O321" s="1"/>
      <c r="P321" s="26">
        <v>16.05</v>
      </c>
      <c r="Q321" s="26">
        <v>6.6666666700000002E-2</v>
      </c>
      <c r="R321" s="26">
        <v>0.75</v>
      </c>
      <c r="S321" s="26">
        <v>16.866666666699999</v>
      </c>
      <c r="T321" s="1"/>
      <c r="U321" s="1"/>
      <c r="V321" s="23" t="str">
        <f t="shared" si="17"/>
        <v xml:space="preserve"> </v>
      </c>
      <c r="W321" s="1"/>
      <c r="X321" s="13">
        <v>12</v>
      </c>
      <c r="Y321" s="13">
        <v>0</v>
      </c>
      <c r="Z321" s="13">
        <v>2</v>
      </c>
      <c r="AA321" s="13">
        <v>-3</v>
      </c>
      <c r="AB321" s="13">
        <v>17</v>
      </c>
      <c r="AC321" s="13">
        <v>7</v>
      </c>
      <c r="AD321" s="1"/>
      <c r="AE321" s="1"/>
      <c r="AF321" s="15">
        <f t="shared" si="18"/>
        <v>0</v>
      </c>
      <c r="AG321" s="1"/>
      <c r="AH321" s="1"/>
      <c r="AI321" s="51">
        <v>16.583333333300001</v>
      </c>
      <c r="AJ321" s="51">
        <v>6.6666666700000002E-2</v>
      </c>
      <c r="AK321" s="51">
        <v>0.53333333329999999</v>
      </c>
      <c r="AL321" s="51">
        <v>17.2</v>
      </c>
      <c r="AM321" s="1"/>
      <c r="AN321" s="1"/>
      <c r="AO321" s="23" t="str">
        <f t="shared" si="19"/>
        <v xml:space="preserve"> </v>
      </c>
      <c r="AP321" s="1"/>
    </row>
    <row r="322" spans="1:42" x14ac:dyDescent="0.2">
      <c r="A322" s="13" t="s">
        <v>1344</v>
      </c>
      <c r="B322" s="13" t="s">
        <v>759</v>
      </c>
      <c r="C322" s="1" t="s">
        <v>302</v>
      </c>
      <c r="D322" s="13" t="s">
        <v>173</v>
      </c>
      <c r="E322" s="13">
        <v>39</v>
      </c>
      <c r="F322" s="13">
        <v>2</v>
      </c>
      <c r="G322" s="13">
        <v>5</v>
      </c>
      <c r="H322" s="13">
        <v>-3</v>
      </c>
      <c r="I322" s="13">
        <v>26</v>
      </c>
      <c r="J322" s="13">
        <v>10</v>
      </c>
      <c r="K322" s="1"/>
      <c r="L322" s="1"/>
      <c r="M322" s="15">
        <f t="shared" ref="M322:M385" si="20">K322/MAX(1,K322+L322)</f>
        <v>0</v>
      </c>
      <c r="N322" s="1"/>
      <c r="O322" s="1"/>
      <c r="P322" s="26">
        <v>14.9666666667</v>
      </c>
      <c r="Q322" s="26">
        <v>0.98333333330000006</v>
      </c>
      <c r="R322" s="26">
        <v>2.0333333332999999</v>
      </c>
      <c r="S322" s="26">
        <v>17.983333333299999</v>
      </c>
      <c r="T322" s="13">
        <v>1</v>
      </c>
      <c r="U322" s="13">
        <v>0</v>
      </c>
      <c r="V322" s="23">
        <f t="shared" ref="V322:V385" si="21">IF(T322&gt;0,U322/T322," ")</f>
        <v>0</v>
      </c>
      <c r="W322" s="13">
        <v>0</v>
      </c>
      <c r="X322" s="13">
        <v>37</v>
      </c>
      <c r="Y322" s="13">
        <v>2</v>
      </c>
      <c r="Z322" s="13">
        <v>4</v>
      </c>
      <c r="AA322" s="13">
        <v>-1</v>
      </c>
      <c r="AB322" s="13">
        <v>32</v>
      </c>
      <c r="AC322" s="13">
        <v>12</v>
      </c>
      <c r="AD322" s="1"/>
      <c r="AE322" s="1"/>
      <c r="AF322" s="15">
        <f t="shared" ref="AF322:AF385" si="22">AD322/MAX(1,AD322+AE322)</f>
        <v>0</v>
      </c>
      <c r="AG322" s="1"/>
      <c r="AH322" s="1"/>
      <c r="AI322" s="51">
        <v>16.166666666699999</v>
      </c>
      <c r="AJ322" s="51">
        <v>0.76666666670000005</v>
      </c>
      <c r="AK322" s="51">
        <v>2.3333333333000001</v>
      </c>
      <c r="AL322" s="51">
        <v>19.266666666700001</v>
      </c>
      <c r="AM322" s="13">
        <v>0</v>
      </c>
      <c r="AN322" s="13">
        <v>0</v>
      </c>
      <c r="AO322" s="23" t="str">
        <f t="shared" ref="AO322:AO385" si="23">IF(AM322&gt;0,AN322/AM322," ")</f>
        <v xml:space="preserve"> </v>
      </c>
      <c r="AP322" s="13">
        <v>0</v>
      </c>
    </row>
    <row r="323" spans="1:42" x14ac:dyDescent="0.2">
      <c r="A323" s="13" t="s">
        <v>1349</v>
      </c>
      <c r="B323" s="13" t="s">
        <v>1348</v>
      </c>
      <c r="C323" s="1" t="s">
        <v>162</v>
      </c>
      <c r="D323" s="13" t="s">
        <v>173</v>
      </c>
      <c r="E323" s="13">
        <v>37</v>
      </c>
      <c r="F323" s="13">
        <v>1</v>
      </c>
      <c r="G323" s="13">
        <v>8</v>
      </c>
      <c r="H323" s="13">
        <v>5</v>
      </c>
      <c r="I323" s="13">
        <v>20</v>
      </c>
      <c r="J323" s="13">
        <v>7</v>
      </c>
      <c r="K323" s="1"/>
      <c r="L323" s="1"/>
      <c r="M323" s="15">
        <f t="shared" si="20"/>
        <v>0</v>
      </c>
      <c r="N323" s="1"/>
      <c r="O323" s="1"/>
      <c r="P323" s="26">
        <v>14.9</v>
      </c>
      <c r="Q323" s="26">
        <v>1.6666666699999999E-2</v>
      </c>
      <c r="R323" s="26">
        <v>2.2333333333000001</v>
      </c>
      <c r="S323" s="26">
        <v>17.166666666699999</v>
      </c>
      <c r="T323" s="1"/>
      <c r="U323" s="1"/>
      <c r="V323" s="23" t="str">
        <f t="shared" si="21"/>
        <v xml:space="preserve"> </v>
      </c>
      <c r="W323" s="1"/>
      <c r="X323" s="13">
        <v>39</v>
      </c>
      <c r="Y323" s="13">
        <v>1</v>
      </c>
      <c r="Z323" s="13">
        <v>5</v>
      </c>
      <c r="AA323" s="13">
        <v>-6</v>
      </c>
      <c r="AB323" s="13">
        <v>12</v>
      </c>
      <c r="AC323" s="13">
        <v>6</v>
      </c>
      <c r="AD323" s="1"/>
      <c r="AE323" s="1"/>
      <c r="AF323" s="15">
        <f t="shared" si="22"/>
        <v>0</v>
      </c>
      <c r="AG323" s="1"/>
      <c r="AH323" s="1"/>
      <c r="AI323" s="51">
        <v>14.233333333299999</v>
      </c>
      <c r="AJ323" s="51">
        <v>3.3333333300000004E-2</v>
      </c>
      <c r="AK323" s="51">
        <v>2.2333333333000001</v>
      </c>
      <c r="AL323" s="51">
        <v>16.5333333333</v>
      </c>
      <c r="AM323" s="1"/>
      <c r="AN323" s="1"/>
      <c r="AO323" s="23" t="str">
        <f t="shared" si="23"/>
        <v xml:space="preserve"> </v>
      </c>
      <c r="AP323" s="1"/>
    </row>
    <row r="324" spans="1:42" x14ac:dyDescent="0.2">
      <c r="A324" s="13" t="s">
        <v>1353</v>
      </c>
      <c r="B324" s="13" t="s">
        <v>1352</v>
      </c>
      <c r="C324" s="1" t="s">
        <v>264</v>
      </c>
      <c r="D324" s="13" t="s">
        <v>173</v>
      </c>
      <c r="E324" s="13">
        <v>31</v>
      </c>
      <c r="F324" s="13">
        <v>2</v>
      </c>
      <c r="G324" s="13">
        <v>6</v>
      </c>
      <c r="H324" s="13">
        <v>5</v>
      </c>
      <c r="I324" s="13">
        <v>2</v>
      </c>
      <c r="J324" s="13">
        <v>1</v>
      </c>
      <c r="K324" s="1"/>
      <c r="L324" s="1"/>
      <c r="M324" s="15">
        <f t="shared" si="20"/>
        <v>0</v>
      </c>
      <c r="N324" s="1"/>
      <c r="O324" s="1"/>
      <c r="P324" s="26">
        <v>16.600000000000001</v>
      </c>
      <c r="Q324" s="26">
        <v>0.36666666670000003</v>
      </c>
      <c r="R324" s="26">
        <v>1.0666666667</v>
      </c>
      <c r="S324" s="26">
        <v>18.05</v>
      </c>
      <c r="T324" s="1"/>
      <c r="U324" s="1"/>
      <c r="V324" s="23" t="str">
        <f t="shared" si="21"/>
        <v xml:space="preserve"> </v>
      </c>
      <c r="W324" s="1"/>
      <c r="X324" s="13">
        <v>30</v>
      </c>
      <c r="Y324" s="13">
        <v>0</v>
      </c>
      <c r="Z324" s="13">
        <v>4</v>
      </c>
      <c r="AA324" s="13">
        <v>5</v>
      </c>
      <c r="AB324" s="13">
        <v>0</v>
      </c>
      <c r="AC324" s="13">
        <v>0</v>
      </c>
      <c r="AD324" s="1"/>
      <c r="AE324" s="1"/>
      <c r="AF324" s="15">
        <f t="shared" si="22"/>
        <v>0</v>
      </c>
      <c r="AG324" s="1"/>
      <c r="AH324" s="1"/>
      <c r="AI324" s="51">
        <v>16.416666666699999</v>
      </c>
      <c r="AJ324" s="51">
        <v>0.2</v>
      </c>
      <c r="AK324" s="51">
        <v>1.4333333333</v>
      </c>
      <c r="AL324" s="51">
        <v>18.066666666700002</v>
      </c>
      <c r="AM324" s="1"/>
      <c r="AN324" s="1"/>
      <c r="AO324" s="23" t="str">
        <f t="shared" si="23"/>
        <v xml:space="preserve"> </v>
      </c>
      <c r="AP324" s="1"/>
    </row>
    <row r="325" spans="1:42" x14ac:dyDescent="0.2">
      <c r="A325" s="13" t="s">
        <v>1357</v>
      </c>
      <c r="B325" s="13" t="s">
        <v>1352</v>
      </c>
      <c r="C325" s="1" t="s">
        <v>179</v>
      </c>
      <c r="D325" s="13" t="s">
        <v>129</v>
      </c>
      <c r="E325" s="13">
        <v>41</v>
      </c>
      <c r="F325" s="13">
        <v>8</v>
      </c>
      <c r="G325" s="13">
        <v>10</v>
      </c>
      <c r="H325" s="13">
        <v>12</v>
      </c>
      <c r="I325" s="13">
        <v>18</v>
      </c>
      <c r="J325" s="13">
        <v>9</v>
      </c>
      <c r="K325" s="13">
        <v>5</v>
      </c>
      <c r="L325" s="13">
        <v>6</v>
      </c>
      <c r="M325" s="15">
        <f t="shared" si="20"/>
        <v>0.45454545454545453</v>
      </c>
      <c r="N325" s="1"/>
      <c r="O325" s="1"/>
      <c r="P325" s="26">
        <v>13.5333333333</v>
      </c>
      <c r="Q325" s="26">
        <v>6.6666666700000002E-2</v>
      </c>
      <c r="R325" s="26">
        <v>2</v>
      </c>
      <c r="S325" s="26">
        <v>15.6166666667</v>
      </c>
      <c r="T325" s="1"/>
      <c r="U325" s="1"/>
      <c r="V325" s="23" t="str">
        <f t="shared" si="21"/>
        <v xml:space="preserve"> </v>
      </c>
      <c r="W325" s="1"/>
      <c r="X325" s="13">
        <v>41</v>
      </c>
      <c r="Y325" s="13">
        <v>9</v>
      </c>
      <c r="Z325" s="13">
        <v>8</v>
      </c>
      <c r="AA325" s="13">
        <v>6</v>
      </c>
      <c r="AB325" s="13">
        <v>28</v>
      </c>
      <c r="AC325" s="13">
        <v>13</v>
      </c>
      <c r="AD325" s="13">
        <v>1</v>
      </c>
      <c r="AE325" s="13">
        <v>5</v>
      </c>
      <c r="AF325" s="15">
        <f t="shared" si="22"/>
        <v>0.16666666666666666</v>
      </c>
      <c r="AG325" s="1"/>
      <c r="AH325" s="1"/>
      <c r="AI325" s="51">
        <v>12.8166666667</v>
      </c>
      <c r="AJ325" s="51">
        <v>0.1</v>
      </c>
      <c r="AK325" s="51">
        <v>1.9</v>
      </c>
      <c r="AL325" s="51">
        <v>14.833333333300001</v>
      </c>
      <c r="AM325" s="1"/>
      <c r="AN325" s="1"/>
      <c r="AO325" s="23" t="str">
        <f t="shared" si="23"/>
        <v xml:space="preserve"> </v>
      </c>
      <c r="AP325" s="1"/>
    </row>
    <row r="326" spans="1:42" x14ac:dyDescent="0.2">
      <c r="A326" s="13" t="s">
        <v>1361</v>
      </c>
      <c r="B326" s="13" t="s">
        <v>1360</v>
      </c>
      <c r="C326" s="1" t="s">
        <v>358</v>
      </c>
      <c r="D326" s="13" t="s">
        <v>173</v>
      </c>
      <c r="E326" s="13">
        <v>41</v>
      </c>
      <c r="F326" s="13">
        <v>0</v>
      </c>
      <c r="G326" s="13">
        <v>4</v>
      </c>
      <c r="H326" s="13">
        <v>-2</v>
      </c>
      <c r="I326" s="13">
        <v>8</v>
      </c>
      <c r="J326" s="13">
        <v>4</v>
      </c>
      <c r="K326" s="1"/>
      <c r="L326" s="1"/>
      <c r="M326" s="15">
        <f t="shared" si="20"/>
        <v>0</v>
      </c>
      <c r="N326" s="1"/>
      <c r="O326" s="1"/>
      <c r="P326" s="26">
        <v>18.933333333299998</v>
      </c>
      <c r="Q326" s="26">
        <v>0.16666666669999999</v>
      </c>
      <c r="R326" s="26">
        <v>2</v>
      </c>
      <c r="S326" s="26">
        <v>21.116666666699999</v>
      </c>
      <c r="T326" s="1"/>
      <c r="U326" s="1"/>
      <c r="V326" s="23" t="str">
        <f t="shared" si="21"/>
        <v xml:space="preserve"> </v>
      </c>
      <c r="W326" s="1"/>
      <c r="X326" s="13">
        <v>40</v>
      </c>
      <c r="Y326" s="13">
        <v>2</v>
      </c>
      <c r="Z326" s="13">
        <v>4</v>
      </c>
      <c r="AA326" s="13">
        <v>-12</v>
      </c>
      <c r="AB326" s="13">
        <v>8</v>
      </c>
      <c r="AC326" s="13">
        <v>4</v>
      </c>
      <c r="AD326" s="1"/>
      <c r="AE326" s="1"/>
      <c r="AF326" s="15">
        <f t="shared" si="22"/>
        <v>0</v>
      </c>
      <c r="AG326" s="1"/>
      <c r="AH326" s="1"/>
      <c r="AI326" s="51">
        <v>18.649999999999999</v>
      </c>
      <c r="AJ326" s="51">
        <v>0.35</v>
      </c>
      <c r="AK326" s="51">
        <v>2.0499999999999998</v>
      </c>
      <c r="AL326" s="51">
        <v>21.05</v>
      </c>
      <c r="AM326" s="1"/>
      <c r="AN326" s="1"/>
      <c r="AO326" s="23" t="str">
        <f t="shared" si="23"/>
        <v xml:space="preserve"> </v>
      </c>
      <c r="AP326" s="1"/>
    </row>
    <row r="327" spans="1:42" x14ac:dyDescent="0.2">
      <c r="A327" s="13" t="s">
        <v>1364</v>
      </c>
      <c r="B327" s="13" t="s">
        <v>1363</v>
      </c>
      <c r="C327" s="1" t="s">
        <v>554</v>
      </c>
      <c r="D327" s="13" t="s">
        <v>146</v>
      </c>
      <c r="E327" s="13">
        <v>2</v>
      </c>
      <c r="F327" s="13">
        <v>0</v>
      </c>
      <c r="G327" s="13">
        <v>0</v>
      </c>
      <c r="H327" s="13">
        <v>-1</v>
      </c>
      <c r="I327" s="13">
        <v>6</v>
      </c>
      <c r="J327" s="13">
        <v>3</v>
      </c>
      <c r="K327" s="13">
        <v>1</v>
      </c>
      <c r="L327" s="13">
        <v>0</v>
      </c>
      <c r="M327" s="15">
        <f t="shared" si="20"/>
        <v>1</v>
      </c>
      <c r="N327" s="1"/>
      <c r="O327" s="1"/>
      <c r="P327" s="26">
        <v>8</v>
      </c>
      <c r="Q327" s="26">
        <v>0</v>
      </c>
      <c r="R327" s="26">
        <v>0</v>
      </c>
      <c r="S327" s="26">
        <v>8</v>
      </c>
      <c r="T327" s="1"/>
      <c r="U327" s="1"/>
      <c r="V327" s="23" t="str">
        <f t="shared" si="21"/>
        <v xml:space="preserve"> </v>
      </c>
      <c r="W327" s="1"/>
      <c r="X327" s="13">
        <v>2</v>
      </c>
      <c r="Y327" s="13">
        <v>0</v>
      </c>
      <c r="Z327" s="13">
        <v>0</v>
      </c>
      <c r="AA327" s="13">
        <v>0</v>
      </c>
      <c r="AB327" s="13">
        <v>5</v>
      </c>
      <c r="AC327" s="13">
        <v>1</v>
      </c>
      <c r="AD327" s="13">
        <v>1</v>
      </c>
      <c r="AE327" s="13">
        <v>0</v>
      </c>
      <c r="AF327" s="15">
        <f t="shared" si="22"/>
        <v>1</v>
      </c>
      <c r="AG327" s="1"/>
      <c r="AH327" s="1"/>
      <c r="AI327" s="51">
        <v>7</v>
      </c>
      <c r="AJ327" s="51">
        <v>0</v>
      </c>
      <c r="AK327" s="51">
        <v>0</v>
      </c>
      <c r="AL327" s="51">
        <v>7</v>
      </c>
      <c r="AM327" s="1"/>
      <c r="AN327" s="1"/>
      <c r="AO327" s="23" t="str">
        <f t="shared" si="23"/>
        <v xml:space="preserve"> </v>
      </c>
      <c r="AP327" s="1"/>
    </row>
    <row r="328" spans="1:42" x14ac:dyDescent="0.2">
      <c r="A328" s="13" t="s">
        <v>1366</v>
      </c>
      <c r="B328" s="13" t="s">
        <v>312</v>
      </c>
      <c r="C328" s="1" t="s">
        <v>584</v>
      </c>
      <c r="D328" s="13" t="s">
        <v>154</v>
      </c>
      <c r="E328" s="13">
        <v>25</v>
      </c>
      <c r="F328" s="13">
        <v>3</v>
      </c>
      <c r="G328" s="13">
        <v>1</v>
      </c>
      <c r="H328" s="13">
        <v>1</v>
      </c>
      <c r="I328" s="13">
        <v>6</v>
      </c>
      <c r="J328" s="13">
        <v>3</v>
      </c>
      <c r="K328" s="13">
        <v>1</v>
      </c>
      <c r="L328" s="13">
        <v>0</v>
      </c>
      <c r="M328" s="15">
        <f t="shared" si="20"/>
        <v>1</v>
      </c>
      <c r="N328" s="1"/>
      <c r="O328" s="1"/>
      <c r="P328" s="26">
        <v>9.2833333332999999</v>
      </c>
      <c r="Q328" s="26">
        <v>0.1333333333</v>
      </c>
      <c r="R328" s="26">
        <v>0.33333333330000003</v>
      </c>
      <c r="S328" s="26">
        <v>9.7666666667000008</v>
      </c>
      <c r="T328" s="1"/>
      <c r="U328" s="1"/>
      <c r="V328" s="23" t="str">
        <f t="shared" si="21"/>
        <v xml:space="preserve"> </v>
      </c>
      <c r="W328" s="1"/>
      <c r="X328" s="13">
        <v>22</v>
      </c>
      <c r="Y328" s="13">
        <v>0</v>
      </c>
      <c r="Z328" s="13">
        <v>4</v>
      </c>
      <c r="AA328" s="13">
        <v>4</v>
      </c>
      <c r="AB328" s="13">
        <v>0</v>
      </c>
      <c r="AC328" s="13">
        <v>0</v>
      </c>
      <c r="AD328" s="13">
        <v>0</v>
      </c>
      <c r="AE328" s="13">
        <v>0</v>
      </c>
      <c r="AF328" s="15">
        <f t="shared" si="22"/>
        <v>0</v>
      </c>
      <c r="AG328" s="1"/>
      <c r="AH328" s="1"/>
      <c r="AI328" s="51">
        <v>9.2833333332999999</v>
      </c>
      <c r="AJ328" s="51">
        <v>6.6666666700000002E-2</v>
      </c>
      <c r="AK328" s="51">
        <v>0.33333333330000003</v>
      </c>
      <c r="AL328" s="51">
        <v>9.6999999999999993</v>
      </c>
      <c r="AM328" s="1"/>
      <c r="AN328" s="1"/>
      <c r="AO328" s="23" t="str">
        <f t="shared" si="23"/>
        <v xml:space="preserve"> </v>
      </c>
      <c r="AP328" s="1"/>
    </row>
    <row r="329" spans="1:42" x14ac:dyDescent="0.2">
      <c r="A329" s="13" t="s">
        <v>1368</v>
      </c>
      <c r="B329" s="13" t="s">
        <v>343</v>
      </c>
      <c r="C329" s="1" t="s">
        <v>136</v>
      </c>
      <c r="D329" s="13" t="s">
        <v>129</v>
      </c>
      <c r="E329" s="13">
        <v>30</v>
      </c>
      <c r="F329" s="13">
        <v>9</v>
      </c>
      <c r="G329" s="13">
        <v>15</v>
      </c>
      <c r="H329" s="13">
        <v>1</v>
      </c>
      <c r="I329" s="13">
        <v>16</v>
      </c>
      <c r="J329" s="13">
        <v>8</v>
      </c>
      <c r="K329" s="13">
        <v>27</v>
      </c>
      <c r="L329" s="13">
        <v>36</v>
      </c>
      <c r="M329" s="15">
        <f t="shared" si="20"/>
        <v>0.42857142857142855</v>
      </c>
      <c r="N329" s="13">
        <v>2</v>
      </c>
      <c r="O329" s="13">
        <v>0</v>
      </c>
      <c r="P329" s="26">
        <v>16.116666666699999</v>
      </c>
      <c r="Q329" s="26">
        <v>2.5333333332999999</v>
      </c>
      <c r="R329" s="26">
        <v>0.25</v>
      </c>
      <c r="S329" s="26">
        <v>18.916666666699999</v>
      </c>
      <c r="T329" s="13">
        <v>1</v>
      </c>
      <c r="U329" s="13">
        <v>0</v>
      </c>
      <c r="V329" s="23">
        <f t="shared" si="21"/>
        <v>0</v>
      </c>
      <c r="W329" s="13">
        <v>0</v>
      </c>
      <c r="X329" s="13">
        <v>23</v>
      </c>
      <c r="Y329" s="13">
        <v>5</v>
      </c>
      <c r="Z329" s="13">
        <v>9</v>
      </c>
      <c r="AA329" s="13">
        <v>-2</v>
      </c>
      <c r="AB329" s="13">
        <v>24</v>
      </c>
      <c r="AC329" s="13">
        <v>11</v>
      </c>
      <c r="AD329" s="13">
        <v>18</v>
      </c>
      <c r="AE329" s="13">
        <v>17</v>
      </c>
      <c r="AF329" s="15">
        <f t="shared" si="22"/>
        <v>0.51428571428571423</v>
      </c>
      <c r="AG329" s="13">
        <v>0</v>
      </c>
      <c r="AH329" s="13">
        <v>0</v>
      </c>
      <c r="AI329" s="51">
        <v>16.933333333299998</v>
      </c>
      <c r="AJ329" s="51">
        <v>2.4500000000000002</v>
      </c>
      <c r="AK329" s="51">
        <v>0.2</v>
      </c>
      <c r="AL329" s="51">
        <v>19.600000000000001</v>
      </c>
      <c r="AM329" s="13">
        <v>1</v>
      </c>
      <c r="AN329" s="13">
        <v>0</v>
      </c>
      <c r="AO329" s="23">
        <f t="shared" si="23"/>
        <v>0</v>
      </c>
      <c r="AP329" s="13">
        <v>0</v>
      </c>
    </row>
    <row r="330" spans="1:42" x14ac:dyDescent="0.2">
      <c r="A330" s="13" t="s">
        <v>1372</v>
      </c>
      <c r="B330" s="13" t="s">
        <v>542</v>
      </c>
      <c r="C330" s="1" t="s">
        <v>409</v>
      </c>
      <c r="D330" s="13" t="s">
        <v>173</v>
      </c>
      <c r="E330" s="13">
        <v>29</v>
      </c>
      <c r="F330" s="13">
        <v>1</v>
      </c>
      <c r="G330" s="13">
        <v>9</v>
      </c>
      <c r="H330" s="13">
        <v>-6</v>
      </c>
      <c r="I330" s="13">
        <v>32</v>
      </c>
      <c r="J330" s="13">
        <v>13</v>
      </c>
      <c r="K330" s="1"/>
      <c r="L330" s="1"/>
      <c r="M330" s="15">
        <f t="shared" si="20"/>
        <v>0</v>
      </c>
      <c r="N330" s="1"/>
      <c r="O330" s="1"/>
      <c r="P330" s="26">
        <v>17.066666666700002</v>
      </c>
      <c r="Q330" s="26">
        <v>1.9333333333</v>
      </c>
      <c r="R330" s="26">
        <v>1.85</v>
      </c>
      <c r="S330" s="26">
        <v>20.883333333300001</v>
      </c>
      <c r="T330" s="1"/>
      <c r="U330" s="1"/>
      <c r="V330" s="23" t="str">
        <f t="shared" si="21"/>
        <v xml:space="preserve"> </v>
      </c>
      <c r="W330" s="1"/>
      <c r="X330" s="13">
        <v>30</v>
      </c>
      <c r="Y330" s="13">
        <v>0</v>
      </c>
      <c r="Z330" s="13">
        <v>13</v>
      </c>
      <c r="AA330" s="13">
        <v>6</v>
      </c>
      <c r="AB330" s="13">
        <v>12</v>
      </c>
      <c r="AC330" s="13">
        <v>6</v>
      </c>
      <c r="AD330" s="1"/>
      <c r="AE330" s="1"/>
      <c r="AF330" s="15">
        <f t="shared" si="22"/>
        <v>0</v>
      </c>
      <c r="AG330" s="1"/>
      <c r="AH330" s="1"/>
      <c r="AI330" s="51">
        <v>17.9666666667</v>
      </c>
      <c r="AJ330" s="51">
        <v>1.5666666667</v>
      </c>
      <c r="AK330" s="51">
        <v>2.6</v>
      </c>
      <c r="AL330" s="51">
        <v>22.15</v>
      </c>
      <c r="AM330" s="1"/>
      <c r="AN330" s="1"/>
      <c r="AO330" s="23" t="str">
        <f t="shared" si="23"/>
        <v xml:space="preserve"> </v>
      </c>
      <c r="AP330" s="1"/>
    </row>
    <row r="331" spans="1:42" x14ac:dyDescent="0.2">
      <c r="A331" s="13" t="s">
        <v>689</v>
      </c>
      <c r="B331" s="13" t="s">
        <v>1252</v>
      </c>
      <c r="C331" s="1" t="s">
        <v>136</v>
      </c>
      <c r="D331" s="13" t="s">
        <v>129</v>
      </c>
      <c r="E331" s="13">
        <v>1</v>
      </c>
      <c r="F331" s="13">
        <v>0</v>
      </c>
      <c r="G331" s="13">
        <v>0</v>
      </c>
      <c r="H331" s="13">
        <v>0</v>
      </c>
      <c r="I331" s="13">
        <v>5</v>
      </c>
      <c r="J331" s="13">
        <v>1</v>
      </c>
      <c r="K331" s="13">
        <v>0</v>
      </c>
      <c r="L331" s="13">
        <v>0</v>
      </c>
      <c r="M331" s="15">
        <f t="shared" si="20"/>
        <v>0</v>
      </c>
      <c r="N331" s="1"/>
      <c r="O331" s="1"/>
      <c r="P331" s="26">
        <v>7.7166666667000001</v>
      </c>
      <c r="Q331" s="26">
        <v>0.30000000000000004</v>
      </c>
      <c r="R331" s="26">
        <v>0</v>
      </c>
      <c r="S331" s="26">
        <v>8.0166666667000008</v>
      </c>
      <c r="T331" s="1"/>
      <c r="U331" s="1"/>
      <c r="V331" s="23" t="str">
        <f t="shared" si="21"/>
        <v xml:space="preserve"> </v>
      </c>
      <c r="W331" s="1"/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5">
        <f t="shared" si="22"/>
        <v>0</v>
      </c>
      <c r="AG331" s="1"/>
      <c r="AH331" s="1"/>
      <c r="AI331" s="51">
        <v>0</v>
      </c>
      <c r="AJ331" s="51">
        <v>0</v>
      </c>
      <c r="AK331" s="51">
        <v>0</v>
      </c>
      <c r="AL331" s="51">
        <v>0</v>
      </c>
      <c r="AM331" s="1"/>
      <c r="AN331" s="1"/>
      <c r="AO331" s="23" t="str">
        <f t="shared" si="23"/>
        <v xml:space="preserve"> </v>
      </c>
      <c r="AP331" s="1"/>
    </row>
    <row r="332" spans="1:42" x14ac:dyDescent="0.2">
      <c r="A332" s="13" t="s">
        <v>689</v>
      </c>
      <c r="B332" s="13" t="s">
        <v>1376</v>
      </c>
      <c r="C332" s="1" t="s">
        <v>314</v>
      </c>
      <c r="D332" s="13" t="s">
        <v>173</v>
      </c>
      <c r="E332" s="13">
        <v>37</v>
      </c>
      <c r="F332" s="13">
        <v>5</v>
      </c>
      <c r="G332" s="13">
        <v>13</v>
      </c>
      <c r="H332" s="13">
        <v>-5</v>
      </c>
      <c r="I332" s="13">
        <v>16</v>
      </c>
      <c r="J332" s="13">
        <v>8</v>
      </c>
      <c r="K332" s="1"/>
      <c r="L332" s="1"/>
      <c r="M332" s="15">
        <f t="shared" si="20"/>
        <v>0</v>
      </c>
      <c r="N332" s="1"/>
      <c r="O332" s="1"/>
      <c r="P332" s="26">
        <v>18.0333333333</v>
      </c>
      <c r="Q332" s="26">
        <v>2.4333333333000002</v>
      </c>
      <c r="R332" s="26">
        <v>0.95</v>
      </c>
      <c r="S332" s="26">
        <v>21.45</v>
      </c>
      <c r="T332" s="13">
        <v>0</v>
      </c>
      <c r="U332" s="13">
        <v>0</v>
      </c>
      <c r="V332" s="23" t="str">
        <f t="shared" si="21"/>
        <v xml:space="preserve"> </v>
      </c>
      <c r="W332" s="13">
        <v>0</v>
      </c>
      <c r="X332" s="13">
        <v>35</v>
      </c>
      <c r="Y332" s="13">
        <v>5</v>
      </c>
      <c r="Z332" s="13">
        <v>19</v>
      </c>
      <c r="AA332" s="13">
        <v>2</v>
      </c>
      <c r="AB332" s="13">
        <v>25</v>
      </c>
      <c r="AC332" s="13">
        <v>11</v>
      </c>
      <c r="AD332" s="1"/>
      <c r="AE332" s="1"/>
      <c r="AF332" s="15">
        <f t="shared" si="22"/>
        <v>0</v>
      </c>
      <c r="AG332" s="1"/>
      <c r="AH332" s="1"/>
      <c r="AI332" s="51">
        <v>17.25</v>
      </c>
      <c r="AJ332" s="51">
        <v>2.5666666666999998</v>
      </c>
      <c r="AK332" s="51">
        <v>1.3666666667</v>
      </c>
      <c r="AL332" s="51">
        <v>21.2</v>
      </c>
      <c r="AM332" s="13">
        <v>1</v>
      </c>
      <c r="AN332" s="13">
        <v>0</v>
      </c>
      <c r="AO332" s="23">
        <f t="shared" si="23"/>
        <v>0</v>
      </c>
      <c r="AP332" s="13">
        <v>0</v>
      </c>
    </row>
    <row r="333" spans="1:42" x14ac:dyDescent="0.2">
      <c r="A333" s="13" t="s">
        <v>689</v>
      </c>
      <c r="B333" s="13" t="s">
        <v>1378</v>
      </c>
      <c r="C333" s="1" t="s">
        <v>162</v>
      </c>
      <c r="D333" s="13" t="s">
        <v>146</v>
      </c>
      <c r="E333" s="13">
        <v>8</v>
      </c>
      <c r="F333" s="13">
        <v>0</v>
      </c>
      <c r="G333" s="13">
        <v>0</v>
      </c>
      <c r="H333" s="13">
        <v>-1</v>
      </c>
      <c r="I333" s="13">
        <v>0</v>
      </c>
      <c r="J333" s="13">
        <v>0</v>
      </c>
      <c r="K333" s="13">
        <v>6</v>
      </c>
      <c r="L333" s="13">
        <v>10</v>
      </c>
      <c r="M333" s="15">
        <f t="shared" si="20"/>
        <v>0.375</v>
      </c>
      <c r="N333" s="1"/>
      <c r="O333" s="1"/>
      <c r="P333" s="26">
        <v>6.2666666666999999</v>
      </c>
      <c r="Q333" s="26">
        <v>0</v>
      </c>
      <c r="R333" s="26">
        <v>0.25</v>
      </c>
      <c r="S333" s="26">
        <v>6.5333333332999999</v>
      </c>
      <c r="T333" s="1"/>
      <c r="U333" s="1"/>
      <c r="V333" s="23" t="str">
        <f t="shared" si="21"/>
        <v xml:space="preserve"> </v>
      </c>
      <c r="W333" s="1"/>
      <c r="X333" s="13">
        <v>10</v>
      </c>
      <c r="Y333" s="13">
        <v>1</v>
      </c>
      <c r="Z333" s="13">
        <v>0</v>
      </c>
      <c r="AA333" s="13">
        <v>-1</v>
      </c>
      <c r="AB333" s="13">
        <v>0</v>
      </c>
      <c r="AC333" s="13">
        <v>0</v>
      </c>
      <c r="AD333" s="13">
        <v>18</v>
      </c>
      <c r="AE333" s="13">
        <v>27</v>
      </c>
      <c r="AF333" s="15">
        <f t="shared" si="22"/>
        <v>0.4</v>
      </c>
      <c r="AG333" s="1"/>
      <c r="AH333" s="1"/>
      <c r="AI333" s="51">
        <v>8.1333333332999995</v>
      </c>
      <c r="AJ333" s="51">
        <v>0.2666666667</v>
      </c>
      <c r="AK333" s="51">
        <v>0</v>
      </c>
      <c r="AL333" s="51">
        <v>8.4</v>
      </c>
      <c r="AM333" s="1"/>
      <c r="AN333" s="1"/>
      <c r="AO333" s="23" t="str">
        <f t="shared" si="23"/>
        <v xml:space="preserve"> </v>
      </c>
      <c r="AP333" s="1"/>
    </row>
    <row r="334" spans="1:42" x14ac:dyDescent="0.2">
      <c r="A334" s="13" t="s">
        <v>689</v>
      </c>
      <c r="B334" s="13" t="s">
        <v>519</v>
      </c>
      <c r="C334" s="1" t="s">
        <v>136</v>
      </c>
      <c r="D334" s="13" t="s">
        <v>129</v>
      </c>
      <c r="E334" s="13">
        <v>7</v>
      </c>
      <c r="F334" s="13">
        <v>0</v>
      </c>
      <c r="G334" s="13">
        <v>0</v>
      </c>
      <c r="H334" s="13">
        <v>-4</v>
      </c>
      <c r="I334" s="13">
        <v>2</v>
      </c>
      <c r="J334" s="13">
        <v>1</v>
      </c>
      <c r="K334" s="13">
        <v>0</v>
      </c>
      <c r="L334" s="13">
        <v>1</v>
      </c>
      <c r="M334" s="15">
        <f t="shared" si="20"/>
        <v>0</v>
      </c>
      <c r="N334" s="1"/>
      <c r="O334" s="1"/>
      <c r="P334" s="26">
        <v>11.85</v>
      </c>
      <c r="Q334" s="26">
        <v>1.1666666667000001</v>
      </c>
      <c r="R334" s="26">
        <v>0.15</v>
      </c>
      <c r="S334" s="26">
        <v>13.166666666699999</v>
      </c>
      <c r="T334" s="13">
        <v>1</v>
      </c>
      <c r="U334" s="13">
        <v>0</v>
      </c>
      <c r="V334" s="23">
        <f t="shared" si="21"/>
        <v>0</v>
      </c>
      <c r="W334" s="13">
        <v>0</v>
      </c>
      <c r="X334" s="13">
        <v>9</v>
      </c>
      <c r="Y334" s="13">
        <v>1</v>
      </c>
      <c r="Z334" s="13">
        <v>1</v>
      </c>
      <c r="AA334" s="13">
        <v>-4</v>
      </c>
      <c r="AB334" s="13">
        <v>4</v>
      </c>
      <c r="AC334" s="13">
        <v>2</v>
      </c>
      <c r="AD334" s="13">
        <v>1</v>
      </c>
      <c r="AE334" s="13">
        <v>2</v>
      </c>
      <c r="AF334" s="15">
        <f t="shared" si="22"/>
        <v>0.33333333333333331</v>
      </c>
      <c r="AG334" s="1"/>
      <c r="AH334" s="1"/>
      <c r="AI334" s="51">
        <v>12.05</v>
      </c>
      <c r="AJ334" s="51">
        <v>0.95</v>
      </c>
      <c r="AK334" s="51">
        <v>0.2</v>
      </c>
      <c r="AL334" s="51">
        <v>13.2166666667</v>
      </c>
      <c r="AM334" s="13">
        <v>0</v>
      </c>
      <c r="AN334" s="13">
        <v>0</v>
      </c>
      <c r="AO334" s="23" t="str">
        <f t="shared" si="23"/>
        <v xml:space="preserve"> </v>
      </c>
      <c r="AP334" s="13">
        <v>0</v>
      </c>
    </row>
    <row r="335" spans="1:42" x14ac:dyDescent="0.2">
      <c r="A335" s="13" t="s">
        <v>1385</v>
      </c>
      <c r="B335" s="13" t="s">
        <v>1384</v>
      </c>
      <c r="C335" s="1" t="s">
        <v>287</v>
      </c>
      <c r="D335" s="13" t="s">
        <v>173</v>
      </c>
      <c r="E335" s="13">
        <v>35</v>
      </c>
      <c r="F335" s="13">
        <v>2</v>
      </c>
      <c r="G335" s="13">
        <v>15</v>
      </c>
      <c r="H335" s="13">
        <v>13</v>
      </c>
      <c r="I335" s="13">
        <v>42</v>
      </c>
      <c r="J335" s="13">
        <v>14</v>
      </c>
      <c r="K335" s="1"/>
      <c r="L335" s="1"/>
      <c r="M335" s="15">
        <f t="shared" si="20"/>
        <v>0</v>
      </c>
      <c r="N335" s="1"/>
      <c r="O335" s="1"/>
      <c r="P335" s="26">
        <v>18.733333333299999</v>
      </c>
      <c r="Q335" s="26">
        <v>1.3666666667</v>
      </c>
      <c r="R335" s="26">
        <v>1.7833333332999999</v>
      </c>
      <c r="S335" s="26">
        <v>21.916666666699999</v>
      </c>
      <c r="T335" s="1"/>
      <c r="U335" s="1"/>
      <c r="V335" s="23" t="str">
        <f t="shared" si="21"/>
        <v xml:space="preserve"> </v>
      </c>
      <c r="W335" s="1"/>
      <c r="X335" s="13">
        <v>36</v>
      </c>
      <c r="Y335" s="13">
        <v>3</v>
      </c>
      <c r="Z335" s="13">
        <v>13</v>
      </c>
      <c r="AA335" s="13">
        <v>2</v>
      </c>
      <c r="AB335" s="13">
        <v>43</v>
      </c>
      <c r="AC335" s="13">
        <v>16</v>
      </c>
      <c r="AD335" s="1"/>
      <c r="AE335" s="1"/>
      <c r="AF335" s="15">
        <f t="shared" si="22"/>
        <v>0</v>
      </c>
      <c r="AG335" s="1"/>
      <c r="AH335" s="1"/>
      <c r="AI335" s="51">
        <v>18.683333333299998</v>
      </c>
      <c r="AJ335" s="51">
        <v>1</v>
      </c>
      <c r="AK335" s="51">
        <v>1.9500000000000002</v>
      </c>
      <c r="AL335" s="51">
        <v>21.65</v>
      </c>
      <c r="AM335" s="1"/>
      <c r="AN335" s="1"/>
      <c r="AO335" s="23" t="str">
        <f t="shared" si="23"/>
        <v xml:space="preserve"> </v>
      </c>
      <c r="AP335" s="1"/>
    </row>
    <row r="336" spans="1:42" x14ac:dyDescent="0.2">
      <c r="A336" s="13" t="s">
        <v>1388</v>
      </c>
      <c r="B336" s="13" t="s">
        <v>1266</v>
      </c>
      <c r="C336" s="1" t="s">
        <v>554</v>
      </c>
      <c r="D336" s="13" t="s">
        <v>173</v>
      </c>
      <c r="E336" s="13">
        <v>34</v>
      </c>
      <c r="F336" s="13">
        <v>2</v>
      </c>
      <c r="G336" s="13">
        <v>3</v>
      </c>
      <c r="H336" s="13">
        <v>-3</v>
      </c>
      <c r="I336" s="13">
        <v>8</v>
      </c>
      <c r="J336" s="13">
        <v>4</v>
      </c>
      <c r="K336" s="1"/>
      <c r="L336" s="1"/>
      <c r="M336" s="15">
        <f t="shared" si="20"/>
        <v>0</v>
      </c>
      <c r="N336" s="1"/>
      <c r="O336" s="1"/>
      <c r="P336" s="26">
        <v>14.15</v>
      </c>
      <c r="Q336" s="26">
        <v>1.6666666699999999E-2</v>
      </c>
      <c r="R336" s="26">
        <v>1.7333333333000001</v>
      </c>
      <c r="S336" s="26">
        <v>15.916666666699999</v>
      </c>
      <c r="T336" s="1"/>
      <c r="U336" s="1"/>
      <c r="V336" s="23" t="str">
        <f t="shared" si="21"/>
        <v xml:space="preserve"> </v>
      </c>
      <c r="W336" s="1"/>
      <c r="X336" s="13">
        <v>24</v>
      </c>
      <c r="Y336" s="13">
        <v>0</v>
      </c>
      <c r="Z336" s="13">
        <v>2</v>
      </c>
      <c r="AA336" s="13">
        <v>3</v>
      </c>
      <c r="AB336" s="13">
        <v>18</v>
      </c>
      <c r="AC336" s="13">
        <v>9</v>
      </c>
      <c r="AD336" s="1"/>
      <c r="AE336" s="1"/>
      <c r="AF336" s="15">
        <f t="shared" si="22"/>
        <v>0</v>
      </c>
      <c r="AG336" s="1"/>
      <c r="AH336" s="1"/>
      <c r="AI336" s="51">
        <v>15.0666666667</v>
      </c>
      <c r="AJ336" s="51">
        <v>0.05</v>
      </c>
      <c r="AK336" s="51">
        <v>1.7333333333000001</v>
      </c>
      <c r="AL336" s="51">
        <v>16.866666666699999</v>
      </c>
      <c r="AM336" s="1"/>
      <c r="AN336" s="1"/>
      <c r="AO336" s="23" t="str">
        <f t="shared" si="23"/>
        <v xml:space="preserve"> </v>
      </c>
      <c r="AP336" s="1"/>
    </row>
    <row r="337" spans="1:42" x14ac:dyDescent="0.2">
      <c r="A337" s="13" t="s">
        <v>1392</v>
      </c>
      <c r="B337" s="13" t="s">
        <v>1391</v>
      </c>
      <c r="C337" s="1" t="s">
        <v>409</v>
      </c>
      <c r="D337" s="13" t="s">
        <v>154</v>
      </c>
      <c r="E337" s="13">
        <v>40</v>
      </c>
      <c r="F337" s="13">
        <v>9</v>
      </c>
      <c r="G337" s="13">
        <v>4</v>
      </c>
      <c r="H337" s="13">
        <v>0</v>
      </c>
      <c r="I337" s="13">
        <v>6</v>
      </c>
      <c r="J337" s="13">
        <v>3</v>
      </c>
      <c r="K337" s="13">
        <v>1</v>
      </c>
      <c r="L337" s="13">
        <v>3</v>
      </c>
      <c r="M337" s="15">
        <f t="shared" si="20"/>
        <v>0.25</v>
      </c>
      <c r="N337" s="1"/>
      <c r="O337" s="1"/>
      <c r="P337" s="26">
        <v>12.666666666699999</v>
      </c>
      <c r="Q337" s="26">
        <v>0.43333333330000001</v>
      </c>
      <c r="R337" s="26">
        <v>1.2666666666999999</v>
      </c>
      <c r="S337" s="26">
        <v>14.3833333333</v>
      </c>
      <c r="T337" s="1"/>
      <c r="U337" s="1"/>
      <c r="V337" s="23" t="str">
        <f t="shared" si="21"/>
        <v xml:space="preserve"> </v>
      </c>
      <c r="W337" s="1"/>
      <c r="X337" s="13">
        <v>41</v>
      </c>
      <c r="Y337" s="13">
        <v>7</v>
      </c>
      <c r="Z337" s="13">
        <v>13</v>
      </c>
      <c r="AA337" s="13">
        <v>-6</v>
      </c>
      <c r="AB337" s="13">
        <v>21</v>
      </c>
      <c r="AC337" s="13">
        <v>9</v>
      </c>
      <c r="AD337" s="13">
        <v>0</v>
      </c>
      <c r="AE337" s="13">
        <v>2</v>
      </c>
      <c r="AF337" s="15">
        <f t="shared" si="22"/>
        <v>0</v>
      </c>
      <c r="AG337" s="1"/>
      <c r="AH337" s="1"/>
      <c r="AI337" s="51">
        <v>11.733333333299999</v>
      </c>
      <c r="AJ337" s="51">
        <v>0.45</v>
      </c>
      <c r="AK337" s="51">
        <v>1.35</v>
      </c>
      <c r="AL337" s="51">
        <v>13.55</v>
      </c>
      <c r="AM337" s="1"/>
      <c r="AN337" s="1"/>
      <c r="AO337" s="23" t="str">
        <f t="shared" si="23"/>
        <v xml:space="preserve"> </v>
      </c>
      <c r="AP337" s="1"/>
    </row>
    <row r="338" spans="1:42" x14ac:dyDescent="0.2">
      <c r="A338" s="13" t="s">
        <v>1395</v>
      </c>
      <c r="B338" s="13" t="s">
        <v>1043</v>
      </c>
      <c r="C338" s="1" t="s">
        <v>446</v>
      </c>
      <c r="D338" s="13" t="s">
        <v>146</v>
      </c>
      <c r="E338" s="13">
        <v>18</v>
      </c>
      <c r="F338" s="13">
        <v>2</v>
      </c>
      <c r="G338" s="13">
        <v>7</v>
      </c>
      <c r="H338" s="13">
        <v>-6</v>
      </c>
      <c r="I338" s="13">
        <v>19</v>
      </c>
      <c r="J338" s="13">
        <v>8</v>
      </c>
      <c r="K338" s="13">
        <v>172</v>
      </c>
      <c r="L338" s="13">
        <v>116</v>
      </c>
      <c r="M338" s="15">
        <f t="shared" si="20"/>
        <v>0.59722222222222221</v>
      </c>
      <c r="N338" s="13">
        <v>10</v>
      </c>
      <c r="O338" s="13">
        <v>7</v>
      </c>
      <c r="P338" s="26">
        <v>13.95</v>
      </c>
      <c r="Q338" s="26">
        <v>2.1833333333000002</v>
      </c>
      <c r="R338" s="26">
        <v>1.2166666667000001</v>
      </c>
      <c r="S338" s="26">
        <v>17.350000000000001</v>
      </c>
      <c r="T338" s="1"/>
      <c r="U338" s="1"/>
      <c r="V338" s="23" t="str">
        <f t="shared" si="21"/>
        <v xml:space="preserve"> </v>
      </c>
      <c r="W338" s="1"/>
      <c r="X338" s="13">
        <v>19</v>
      </c>
      <c r="Y338" s="13">
        <v>6</v>
      </c>
      <c r="Z338" s="13">
        <v>9</v>
      </c>
      <c r="AA338" s="13">
        <v>5</v>
      </c>
      <c r="AB338" s="13">
        <v>12</v>
      </c>
      <c r="AC338" s="13">
        <v>6</v>
      </c>
      <c r="AD338" s="13">
        <v>174</v>
      </c>
      <c r="AE338" s="13">
        <v>150</v>
      </c>
      <c r="AF338" s="15">
        <f t="shared" si="22"/>
        <v>0.53703703703703709</v>
      </c>
      <c r="AG338" s="13">
        <v>8</v>
      </c>
      <c r="AH338" s="13">
        <v>3</v>
      </c>
      <c r="AI338" s="51">
        <v>14.6333333333</v>
      </c>
      <c r="AJ338" s="51">
        <v>2</v>
      </c>
      <c r="AK338" s="51">
        <v>1.4166666667000001</v>
      </c>
      <c r="AL338" s="51">
        <v>18.083333333300001</v>
      </c>
      <c r="AM338" s="1"/>
      <c r="AN338" s="1"/>
      <c r="AO338" s="23" t="str">
        <f t="shared" si="23"/>
        <v xml:space="preserve"> </v>
      </c>
      <c r="AP338" s="1"/>
    </row>
    <row r="339" spans="1:42" x14ac:dyDescent="0.2">
      <c r="A339" s="13" t="s">
        <v>1398</v>
      </c>
      <c r="B339" s="13" t="s">
        <v>1266</v>
      </c>
      <c r="C339" s="1" t="s">
        <v>153</v>
      </c>
      <c r="D339" s="13" t="s">
        <v>173</v>
      </c>
      <c r="E339" s="13">
        <v>5</v>
      </c>
      <c r="F339" s="13">
        <v>0</v>
      </c>
      <c r="G339" s="13">
        <v>0</v>
      </c>
      <c r="H339" s="13">
        <v>-3</v>
      </c>
      <c r="I339" s="13">
        <v>2</v>
      </c>
      <c r="J339" s="13">
        <v>1</v>
      </c>
      <c r="K339" s="1"/>
      <c r="L339" s="1"/>
      <c r="M339" s="15">
        <f t="shared" si="20"/>
        <v>0</v>
      </c>
      <c r="N339" s="1"/>
      <c r="O339" s="1"/>
      <c r="P339" s="26">
        <v>14.4333333333</v>
      </c>
      <c r="Q339" s="26">
        <v>0.2666666667</v>
      </c>
      <c r="R339" s="26">
        <v>1.2333333333000001</v>
      </c>
      <c r="S339" s="26">
        <v>15.9333333333</v>
      </c>
      <c r="T339" s="1"/>
      <c r="U339" s="1"/>
      <c r="V339" s="23" t="str">
        <f t="shared" si="21"/>
        <v xml:space="preserve"> </v>
      </c>
      <c r="W339" s="1"/>
      <c r="X339" s="13">
        <v>5</v>
      </c>
      <c r="Y339" s="13">
        <v>0</v>
      </c>
      <c r="Z339" s="13">
        <v>0</v>
      </c>
      <c r="AA339" s="13">
        <v>-7</v>
      </c>
      <c r="AB339" s="13">
        <v>2</v>
      </c>
      <c r="AC339" s="13">
        <v>1</v>
      </c>
      <c r="AD339" s="1"/>
      <c r="AE339" s="1"/>
      <c r="AF339" s="15">
        <f t="shared" si="22"/>
        <v>0</v>
      </c>
      <c r="AG339" s="1"/>
      <c r="AH339" s="1"/>
      <c r="AI339" s="51">
        <v>13.833333333300001</v>
      </c>
      <c r="AJ339" s="51">
        <v>0.58333333330000003</v>
      </c>
      <c r="AK339" s="51">
        <v>1.2166666667000001</v>
      </c>
      <c r="AL339" s="51">
        <v>15.65</v>
      </c>
      <c r="AM339" s="1"/>
      <c r="AN339" s="1"/>
      <c r="AO339" s="23" t="str">
        <f t="shared" si="23"/>
        <v xml:space="preserve"> </v>
      </c>
      <c r="AP339" s="1"/>
    </row>
    <row r="340" spans="1:42" x14ac:dyDescent="0.2">
      <c r="A340" s="13" t="s">
        <v>1400</v>
      </c>
      <c r="B340" s="13" t="s">
        <v>326</v>
      </c>
      <c r="C340" s="1" t="s">
        <v>584</v>
      </c>
      <c r="D340" s="13" t="s">
        <v>173</v>
      </c>
      <c r="E340" s="13">
        <v>28</v>
      </c>
      <c r="F340" s="13">
        <v>2</v>
      </c>
      <c r="G340" s="13">
        <v>4</v>
      </c>
      <c r="H340" s="13">
        <v>1</v>
      </c>
      <c r="I340" s="13">
        <v>24</v>
      </c>
      <c r="J340" s="13">
        <v>12</v>
      </c>
      <c r="K340" s="1"/>
      <c r="L340" s="1"/>
      <c r="M340" s="15">
        <f t="shared" si="20"/>
        <v>0</v>
      </c>
      <c r="N340" s="1"/>
      <c r="O340" s="1"/>
      <c r="P340" s="26">
        <v>14.65</v>
      </c>
      <c r="Q340" s="26">
        <v>0.38333333330000002</v>
      </c>
      <c r="R340" s="26">
        <v>1.4833333333000001</v>
      </c>
      <c r="S340" s="26">
        <v>16.5333333333</v>
      </c>
      <c r="T340" s="1"/>
      <c r="U340" s="1"/>
      <c r="V340" s="23" t="str">
        <f t="shared" si="21"/>
        <v xml:space="preserve"> </v>
      </c>
      <c r="W340" s="1"/>
      <c r="X340" s="13">
        <v>27</v>
      </c>
      <c r="Y340" s="13">
        <v>1</v>
      </c>
      <c r="Z340" s="13">
        <v>2</v>
      </c>
      <c r="AA340" s="13">
        <v>-2</v>
      </c>
      <c r="AB340" s="13">
        <v>41</v>
      </c>
      <c r="AC340" s="13">
        <v>12</v>
      </c>
      <c r="AD340" s="1"/>
      <c r="AE340" s="1"/>
      <c r="AF340" s="15">
        <f t="shared" si="22"/>
        <v>0</v>
      </c>
      <c r="AG340" s="1"/>
      <c r="AH340" s="1"/>
      <c r="AI340" s="51">
        <v>12.8833333333</v>
      </c>
      <c r="AJ340" s="51">
        <v>0.7</v>
      </c>
      <c r="AK340" s="51">
        <v>1.7000000000000002</v>
      </c>
      <c r="AL340" s="51">
        <v>15.2833333333</v>
      </c>
      <c r="AM340" s="1"/>
      <c r="AN340" s="1"/>
      <c r="AO340" s="23" t="str">
        <f t="shared" si="23"/>
        <v xml:space="preserve"> </v>
      </c>
      <c r="AP340" s="1"/>
    </row>
    <row r="341" spans="1:42" x14ac:dyDescent="0.2">
      <c r="A341" s="13" t="s">
        <v>1406</v>
      </c>
      <c r="B341" s="13" t="s">
        <v>1405</v>
      </c>
      <c r="C341" s="1" t="s">
        <v>398</v>
      </c>
      <c r="D341" s="13" t="s">
        <v>173</v>
      </c>
      <c r="E341" s="13">
        <v>25</v>
      </c>
      <c r="F341" s="13">
        <v>2</v>
      </c>
      <c r="G341" s="13">
        <v>0</v>
      </c>
      <c r="H341" s="13">
        <v>-2</v>
      </c>
      <c r="I341" s="13">
        <v>2</v>
      </c>
      <c r="J341" s="13">
        <v>1</v>
      </c>
      <c r="K341" s="1"/>
      <c r="L341" s="1"/>
      <c r="M341" s="15">
        <f t="shared" si="20"/>
        <v>0</v>
      </c>
      <c r="N341" s="1"/>
      <c r="O341" s="1"/>
      <c r="P341" s="26">
        <v>13.35</v>
      </c>
      <c r="Q341" s="26">
        <v>0.15</v>
      </c>
      <c r="R341" s="26">
        <v>1.1833333333</v>
      </c>
      <c r="S341" s="26">
        <v>14.7</v>
      </c>
      <c r="T341" s="1"/>
      <c r="U341" s="1"/>
      <c r="V341" s="23" t="str">
        <f t="shared" si="21"/>
        <v xml:space="preserve"> </v>
      </c>
      <c r="W341" s="1"/>
      <c r="X341" s="13">
        <v>18</v>
      </c>
      <c r="Y341" s="13">
        <v>1</v>
      </c>
      <c r="Z341" s="13">
        <v>2</v>
      </c>
      <c r="AA341" s="13">
        <v>-8</v>
      </c>
      <c r="AB341" s="13">
        <v>2</v>
      </c>
      <c r="AC341" s="13">
        <v>1</v>
      </c>
      <c r="AD341" s="1"/>
      <c r="AE341" s="1"/>
      <c r="AF341" s="15">
        <f t="shared" si="22"/>
        <v>0</v>
      </c>
      <c r="AG341" s="1"/>
      <c r="AH341" s="1"/>
      <c r="AI341" s="51">
        <v>13.416666666699999</v>
      </c>
      <c r="AJ341" s="51">
        <v>0.45</v>
      </c>
      <c r="AK341" s="51">
        <v>2.1</v>
      </c>
      <c r="AL341" s="51">
        <v>15.983333333299999</v>
      </c>
      <c r="AM341" s="1"/>
      <c r="AN341" s="1"/>
      <c r="AO341" s="23" t="str">
        <f t="shared" si="23"/>
        <v xml:space="preserve"> </v>
      </c>
      <c r="AP341" s="1"/>
    </row>
    <row r="342" spans="1:42" x14ac:dyDescent="0.2">
      <c r="A342" s="13" t="s">
        <v>1411</v>
      </c>
      <c r="B342" s="13" t="s">
        <v>519</v>
      </c>
      <c r="C342" s="1" t="s">
        <v>322</v>
      </c>
      <c r="D342" s="13" t="s">
        <v>154</v>
      </c>
      <c r="E342" s="13">
        <v>5</v>
      </c>
      <c r="F342" s="13">
        <v>0</v>
      </c>
      <c r="G342" s="13">
        <v>0</v>
      </c>
      <c r="H342" s="13">
        <v>-1</v>
      </c>
      <c r="I342" s="13">
        <v>2</v>
      </c>
      <c r="J342" s="13">
        <v>1</v>
      </c>
      <c r="K342" s="13">
        <v>0</v>
      </c>
      <c r="L342" s="13">
        <v>0</v>
      </c>
      <c r="M342" s="15">
        <f t="shared" si="20"/>
        <v>0</v>
      </c>
      <c r="N342" s="1"/>
      <c r="O342" s="1"/>
      <c r="P342" s="26">
        <v>8.25</v>
      </c>
      <c r="Q342" s="26">
        <v>3.3333333300000004E-2</v>
      </c>
      <c r="R342" s="26">
        <v>0</v>
      </c>
      <c r="S342" s="26">
        <v>8.2833333332999999</v>
      </c>
      <c r="T342" s="1"/>
      <c r="U342" s="1"/>
      <c r="V342" s="23" t="str">
        <f t="shared" si="21"/>
        <v xml:space="preserve"> </v>
      </c>
      <c r="W342" s="1"/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5">
        <f t="shared" si="22"/>
        <v>0</v>
      </c>
      <c r="AG342" s="1"/>
      <c r="AH342" s="1"/>
      <c r="AI342" s="51">
        <v>0</v>
      </c>
      <c r="AJ342" s="51">
        <v>0</v>
      </c>
      <c r="AK342" s="51">
        <v>0</v>
      </c>
      <c r="AL342" s="51">
        <v>0</v>
      </c>
      <c r="AM342" s="1"/>
      <c r="AN342" s="1"/>
      <c r="AO342" s="23" t="str">
        <f t="shared" si="23"/>
        <v xml:space="preserve"> </v>
      </c>
      <c r="AP342" s="1"/>
    </row>
    <row r="343" spans="1:42" x14ac:dyDescent="0.2">
      <c r="A343" s="13" t="s">
        <v>1413</v>
      </c>
      <c r="B343" s="13" t="s">
        <v>1266</v>
      </c>
      <c r="C343" s="1" t="s">
        <v>145</v>
      </c>
      <c r="D343" s="13" t="s">
        <v>129</v>
      </c>
      <c r="E343" s="13">
        <v>37</v>
      </c>
      <c r="F343" s="13">
        <v>17</v>
      </c>
      <c r="G343" s="13">
        <v>9</v>
      </c>
      <c r="H343" s="13">
        <v>-10</v>
      </c>
      <c r="I343" s="13">
        <v>45</v>
      </c>
      <c r="J343" s="13">
        <v>21</v>
      </c>
      <c r="K343" s="13">
        <v>3</v>
      </c>
      <c r="L343" s="13">
        <v>6</v>
      </c>
      <c r="M343" s="15">
        <f t="shared" si="20"/>
        <v>0.33333333333333331</v>
      </c>
      <c r="N343" s="1"/>
      <c r="O343" s="1"/>
      <c r="P343" s="26">
        <v>14.483333333299999</v>
      </c>
      <c r="Q343" s="26">
        <v>2.7833333332999999</v>
      </c>
      <c r="R343" s="26">
        <v>1.6666666699999999E-2</v>
      </c>
      <c r="S343" s="26">
        <v>17.3</v>
      </c>
      <c r="T343" s="1"/>
      <c r="U343" s="1"/>
      <c r="V343" s="23" t="str">
        <f t="shared" si="21"/>
        <v xml:space="preserve"> </v>
      </c>
      <c r="W343" s="1"/>
      <c r="X343" s="13">
        <v>40</v>
      </c>
      <c r="Y343" s="13">
        <v>11</v>
      </c>
      <c r="Z343" s="13">
        <v>23</v>
      </c>
      <c r="AA343" s="13">
        <v>11</v>
      </c>
      <c r="AB343" s="13">
        <v>55</v>
      </c>
      <c r="AC343" s="13">
        <v>22</v>
      </c>
      <c r="AD343" s="13">
        <v>4</v>
      </c>
      <c r="AE343" s="13">
        <v>1</v>
      </c>
      <c r="AF343" s="15">
        <f t="shared" si="22"/>
        <v>0.8</v>
      </c>
      <c r="AG343" s="1"/>
      <c r="AH343" s="1"/>
      <c r="AI343" s="51">
        <v>14.65</v>
      </c>
      <c r="AJ343" s="51">
        <v>2.5333333332999999</v>
      </c>
      <c r="AK343" s="51">
        <v>6.6666666700000002E-2</v>
      </c>
      <c r="AL343" s="51">
        <v>17.266666666700001</v>
      </c>
      <c r="AM343" s="1"/>
      <c r="AN343" s="1"/>
      <c r="AO343" s="23" t="str">
        <f t="shared" si="23"/>
        <v xml:space="preserve"> </v>
      </c>
      <c r="AP343" s="1"/>
    </row>
    <row r="344" spans="1:42" x14ac:dyDescent="0.2">
      <c r="A344" s="13" t="s">
        <v>1416</v>
      </c>
      <c r="B344" s="13" t="s">
        <v>759</v>
      </c>
      <c r="C344" s="1" t="s">
        <v>292</v>
      </c>
      <c r="D344" s="13" t="s">
        <v>503</v>
      </c>
      <c r="E344" s="13">
        <v>38</v>
      </c>
      <c r="F344" s="13">
        <v>3</v>
      </c>
      <c r="G344" s="13">
        <v>2</v>
      </c>
      <c r="H344" s="13">
        <v>-12</v>
      </c>
      <c r="I344" s="13">
        <v>16</v>
      </c>
      <c r="J344" s="13">
        <v>8</v>
      </c>
      <c r="K344" s="13">
        <v>152</v>
      </c>
      <c r="L344" s="13">
        <v>148</v>
      </c>
      <c r="M344" s="15">
        <f t="shared" si="20"/>
        <v>0.50666666666666671</v>
      </c>
      <c r="N344" s="13">
        <v>1</v>
      </c>
      <c r="O344" s="13">
        <v>0</v>
      </c>
      <c r="P344" s="26">
        <v>9.85</v>
      </c>
      <c r="Q344" s="26">
        <v>3.3333333300000004E-2</v>
      </c>
      <c r="R344" s="26">
        <v>2.2166666667000001</v>
      </c>
      <c r="S344" s="26">
        <v>12.1</v>
      </c>
      <c r="T344" s="1"/>
      <c r="U344" s="1"/>
      <c r="V344" s="23" t="str">
        <f t="shared" si="21"/>
        <v xml:space="preserve"> </v>
      </c>
      <c r="W344" s="1"/>
      <c r="X344" s="13">
        <v>34</v>
      </c>
      <c r="Y344" s="13">
        <v>4</v>
      </c>
      <c r="Z344" s="13">
        <v>5</v>
      </c>
      <c r="AA344" s="13">
        <v>5</v>
      </c>
      <c r="AB344" s="13">
        <v>16</v>
      </c>
      <c r="AC344" s="13">
        <v>8</v>
      </c>
      <c r="AD344" s="13">
        <v>108</v>
      </c>
      <c r="AE344" s="13">
        <v>165</v>
      </c>
      <c r="AF344" s="15">
        <f t="shared" si="22"/>
        <v>0.39560439560439559</v>
      </c>
      <c r="AG344" s="13">
        <v>2</v>
      </c>
      <c r="AH344" s="13">
        <v>1</v>
      </c>
      <c r="AI344" s="51">
        <v>10.016666666700001</v>
      </c>
      <c r="AJ344" s="51">
        <v>0.1166666667</v>
      </c>
      <c r="AK344" s="51">
        <v>2.0333333332999999</v>
      </c>
      <c r="AL344" s="51">
        <v>12.1833333333</v>
      </c>
      <c r="AM344" s="1"/>
      <c r="AN344" s="1"/>
      <c r="AO344" s="23" t="str">
        <f t="shared" si="23"/>
        <v xml:space="preserve"> </v>
      </c>
      <c r="AP344" s="1"/>
    </row>
    <row r="345" spans="1:42" x14ac:dyDescent="0.2">
      <c r="A345" s="13" t="s">
        <v>1419</v>
      </c>
      <c r="B345" s="13" t="s">
        <v>1043</v>
      </c>
      <c r="C345" s="1" t="s">
        <v>398</v>
      </c>
      <c r="D345" s="13" t="s">
        <v>844</v>
      </c>
      <c r="E345" s="13">
        <v>19</v>
      </c>
      <c r="F345" s="13">
        <v>1</v>
      </c>
      <c r="G345" s="13">
        <v>4</v>
      </c>
      <c r="H345" s="13">
        <v>-2</v>
      </c>
      <c r="I345" s="13">
        <v>2</v>
      </c>
      <c r="J345" s="13">
        <v>1</v>
      </c>
      <c r="K345" s="13">
        <v>0</v>
      </c>
      <c r="L345" s="13">
        <v>0</v>
      </c>
      <c r="M345" s="15">
        <f t="shared" si="20"/>
        <v>0</v>
      </c>
      <c r="N345" s="1"/>
      <c r="O345" s="1"/>
      <c r="P345" s="26">
        <v>13.7</v>
      </c>
      <c r="Q345" s="26">
        <v>2</v>
      </c>
      <c r="R345" s="26">
        <v>3.3333333300000004E-2</v>
      </c>
      <c r="S345" s="26">
        <v>15.75</v>
      </c>
      <c r="T345" s="13">
        <v>1</v>
      </c>
      <c r="U345" s="13">
        <v>0</v>
      </c>
      <c r="V345" s="23">
        <f t="shared" si="21"/>
        <v>0</v>
      </c>
      <c r="W345" s="13">
        <v>0</v>
      </c>
      <c r="X345" s="13">
        <v>21</v>
      </c>
      <c r="Y345" s="13">
        <v>4</v>
      </c>
      <c r="Z345" s="13">
        <v>5</v>
      </c>
      <c r="AA345" s="13">
        <v>-9</v>
      </c>
      <c r="AB345" s="13">
        <v>8</v>
      </c>
      <c r="AC345" s="13">
        <v>4</v>
      </c>
      <c r="AD345" s="13">
        <v>0</v>
      </c>
      <c r="AE345" s="13">
        <v>0</v>
      </c>
      <c r="AF345" s="15">
        <f t="shared" si="22"/>
        <v>0</v>
      </c>
      <c r="AG345" s="1"/>
      <c r="AH345" s="1"/>
      <c r="AI345" s="51">
        <v>12.65</v>
      </c>
      <c r="AJ345" s="51">
        <v>1.25</v>
      </c>
      <c r="AK345" s="51">
        <v>3.3333333300000004E-2</v>
      </c>
      <c r="AL345" s="51">
        <v>13.95</v>
      </c>
      <c r="AM345" s="13">
        <v>0</v>
      </c>
      <c r="AN345" s="13">
        <v>0</v>
      </c>
      <c r="AO345" s="23" t="str">
        <f t="shared" si="23"/>
        <v xml:space="preserve"> </v>
      </c>
      <c r="AP345" s="13">
        <v>0</v>
      </c>
    </row>
    <row r="346" spans="1:42" x14ac:dyDescent="0.2">
      <c r="A346" s="13" t="s">
        <v>1424</v>
      </c>
      <c r="B346" s="13" t="s">
        <v>1423</v>
      </c>
      <c r="C346" s="1" t="s">
        <v>554</v>
      </c>
      <c r="D346" s="13" t="s">
        <v>154</v>
      </c>
      <c r="E346" s="13">
        <v>1</v>
      </c>
      <c r="F346" s="13">
        <v>0</v>
      </c>
      <c r="G346" s="13">
        <v>0</v>
      </c>
      <c r="H346" s="13">
        <v>0</v>
      </c>
      <c r="I346" s="13">
        <v>2</v>
      </c>
      <c r="J346" s="13">
        <v>1</v>
      </c>
      <c r="K346" s="13">
        <v>0</v>
      </c>
      <c r="L346" s="13">
        <v>0</v>
      </c>
      <c r="M346" s="15">
        <f t="shared" si="20"/>
        <v>0</v>
      </c>
      <c r="N346" s="1"/>
      <c r="O346" s="1"/>
      <c r="P346" s="26">
        <v>8.6833333333000002</v>
      </c>
      <c r="Q346" s="26">
        <v>0</v>
      </c>
      <c r="R346" s="26">
        <v>0</v>
      </c>
      <c r="S346" s="26">
        <v>8.6833333333000002</v>
      </c>
      <c r="T346" s="1"/>
      <c r="U346" s="1"/>
      <c r="V346" s="23" t="str">
        <f t="shared" si="21"/>
        <v xml:space="preserve"> </v>
      </c>
      <c r="W346" s="1"/>
      <c r="X346" s="13">
        <v>3</v>
      </c>
      <c r="Y346" s="13">
        <v>0</v>
      </c>
      <c r="Z346" s="13">
        <v>0</v>
      </c>
      <c r="AA346" s="13">
        <v>-2</v>
      </c>
      <c r="AB346" s="13">
        <v>0</v>
      </c>
      <c r="AC346" s="13">
        <v>0</v>
      </c>
      <c r="AD346" s="13">
        <v>1</v>
      </c>
      <c r="AE346" s="13">
        <v>0</v>
      </c>
      <c r="AF346" s="15">
        <f t="shared" si="22"/>
        <v>1</v>
      </c>
      <c r="AG346" s="1"/>
      <c r="AH346" s="1"/>
      <c r="AI346" s="51">
        <v>10.2833333333</v>
      </c>
      <c r="AJ346" s="51">
        <v>0.1166666667</v>
      </c>
      <c r="AK346" s="51">
        <v>0</v>
      </c>
      <c r="AL346" s="51">
        <v>10.4</v>
      </c>
      <c r="AM346" s="1"/>
      <c r="AN346" s="1"/>
      <c r="AO346" s="23" t="str">
        <f t="shared" si="23"/>
        <v xml:space="preserve"> </v>
      </c>
      <c r="AP346" s="1"/>
    </row>
    <row r="347" spans="1:42" x14ac:dyDescent="0.2">
      <c r="A347" s="13" t="s">
        <v>1424</v>
      </c>
      <c r="B347" s="13" t="s">
        <v>1426</v>
      </c>
      <c r="C347" s="1" t="s">
        <v>302</v>
      </c>
      <c r="D347" s="13" t="s">
        <v>154</v>
      </c>
      <c r="E347" s="13">
        <v>37</v>
      </c>
      <c r="F347" s="13">
        <v>11</v>
      </c>
      <c r="G347" s="13">
        <v>8</v>
      </c>
      <c r="H347" s="13">
        <v>6</v>
      </c>
      <c r="I347" s="13">
        <v>12</v>
      </c>
      <c r="J347" s="13">
        <v>6</v>
      </c>
      <c r="K347" s="13">
        <v>1</v>
      </c>
      <c r="L347" s="13">
        <v>3</v>
      </c>
      <c r="M347" s="15">
        <f t="shared" si="20"/>
        <v>0.25</v>
      </c>
      <c r="N347" s="1"/>
      <c r="O347" s="1"/>
      <c r="P347" s="26">
        <v>12.9333333333</v>
      </c>
      <c r="Q347" s="26">
        <v>2.1833333333000002</v>
      </c>
      <c r="R347" s="26">
        <v>0.05</v>
      </c>
      <c r="S347" s="26">
        <v>15.2</v>
      </c>
      <c r="T347" s="13">
        <v>2</v>
      </c>
      <c r="U347" s="13">
        <v>0</v>
      </c>
      <c r="V347" s="23">
        <f t="shared" si="21"/>
        <v>0</v>
      </c>
      <c r="W347" s="13">
        <v>0</v>
      </c>
      <c r="X347" s="13">
        <v>35</v>
      </c>
      <c r="Y347" s="13">
        <v>8</v>
      </c>
      <c r="Z347" s="13">
        <v>8</v>
      </c>
      <c r="AA347" s="13">
        <v>-10</v>
      </c>
      <c r="AB347" s="13">
        <v>8</v>
      </c>
      <c r="AC347" s="13">
        <v>4</v>
      </c>
      <c r="AD347" s="13">
        <v>3</v>
      </c>
      <c r="AE347" s="13">
        <v>2</v>
      </c>
      <c r="AF347" s="15">
        <f t="shared" si="22"/>
        <v>0.6</v>
      </c>
      <c r="AG347" s="1"/>
      <c r="AH347" s="1"/>
      <c r="AI347" s="51">
        <v>13.2833333333</v>
      </c>
      <c r="AJ347" s="51">
        <v>1.7666666666999999</v>
      </c>
      <c r="AK347" s="51">
        <v>1.6666666699999999E-2</v>
      </c>
      <c r="AL347" s="51">
        <v>15.0666666667</v>
      </c>
      <c r="AM347" s="13">
        <v>0</v>
      </c>
      <c r="AN347" s="13">
        <v>0</v>
      </c>
      <c r="AO347" s="23" t="str">
        <f t="shared" si="23"/>
        <v xml:space="preserve"> </v>
      </c>
      <c r="AP347" s="13">
        <v>0</v>
      </c>
    </row>
    <row r="348" spans="1:42" x14ac:dyDescent="0.2">
      <c r="A348" s="13" t="s">
        <v>1424</v>
      </c>
      <c r="B348" s="13" t="s">
        <v>414</v>
      </c>
      <c r="C348" s="1" t="s">
        <v>179</v>
      </c>
      <c r="D348" s="13" t="s">
        <v>154</v>
      </c>
      <c r="E348" s="13">
        <v>40</v>
      </c>
      <c r="F348" s="13">
        <v>10</v>
      </c>
      <c r="G348" s="13">
        <v>12</v>
      </c>
      <c r="H348" s="13">
        <v>2</v>
      </c>
      <c r="I348" s="13">
        <v>12</v>
      </c>
      <c r="J348" s="13">
        <v>6</v>
      </c>
      <c r="K348" s="13">
        <v>130</v>
      </c>
      <c r="L348" s="13">
        <v>224</v>
      </c>
      <c r="M348" s="15">
        <f t="shared" si="20"/>
        <v>0.3672316384180791</v>
      </c>
      <c r="N348" s="13">
        <v>1</v>
      </c>
      <c r="O348" s="13">
        <v>1</v>
      </c>
      <c r="P348" s="26">
        <v>11.9333333333</v>
      </c>
      <c r="Q348" s="26">
        <v>0.60000000000000009</v>
      </c>
      <c r="R348" s="26">
        <v>0.38333333330000002</v>
      </c>
      <c r="S348" s="26">
        <v>12.95</v>
      </c>
      <c r="T348" s="13">
        <v>0</v>
      </c>
      <c r="U348" s="13">
        <v>0</v>
      </c>
      <c r="V348" s="23" t="str">
        <f t="shared" si="21"/>
        <v xml:space="preserve"> </v>
      </c>
      <c r="W348" s="13">
        <v>0</v>
      </c>
      <c r="X348" s="13">
        <v>39</v>
      </c>
      <c r="Y348" s="13">
        <v>7</v>
      </c>
      <c r="Z348" s="13">
        <v>16</v>
      </c>
      <c r="AA348" s="13">
        <v>13</v>
      </c>
      <c r="AB348" s="13">
        <v>10</v>
      </c>
      <c r="AC348" s="13">
        <v>4</v>
      </c>
      <c r="AD348" s="13">
        <v>117</v>
      </c>
      <c r="AE348" s="13">
        <v>210</v>
      </c>
      <c r="AF348" s="15">
        <f t="shared" si="22"/>
        <v>0.3577981651376147</v>
      </c>
      <c r="AG348" s="13">
        <v>6</v>
      </c>
      <c r="AH348" s="13">
        <v>3</v>
      </c>
      <c r="AI348" s="51">
        <v>12.016666666700001</v>
      </c>
      <c r="AJ348" s="51">
        <v>0.60000000000000009</v>
      </c>
      <c r="AK348" s="51">
        <v>0.4833333333</v>
      </c>
      <c r="AL348" s="51">
        <v>13.1166666667</v>
      </c>
      <c r="AM348" s="13">
        <v>1</v>
      </c>
      <c r="AN348" s="13">
        <v>0</v>
      </c>
      <c r="AO348" s="23">
        <f t="shared" si="23"/>
        <v>0</v>
      </c>
      <c r="AP348" s="13">
        <v>0</v>
      </c>
    </row>
    <row r="349" spans="1:42" x14ac:dyDescent="0.2">
      <c r="A349" s="13" t="s">
        <v>1431</v>
      </c>
      <c r="B349" s="13" t="s">
        <v>1430</v>
      </c>
      <c r="C349" s="1" t="s">
        <v>334</v>
      </c>
      <c r="D349" s="13" t="s">
        <v>129</v>
      </c>
      <c r="E349" s="13">
        <v>2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5">
        <f t="shared" si="20"/>
        <v>0</v>
      </c>
      <c r="N349" s="1"/>
      <c r="O349" s="1"/>
      <c r="P349" s="26">
        <v>10.5666666667</v>
      </c>
      <c r="Q349" s="26">
        <v>0.51666666670000005</v>
      </c>
      <c r="R349" s="26">
        <v>0</v>
      </c>
      <c r="S349" s="26">
        <v>11.083333333300001</v>
      </c>
      <c r="T349" s="13">
        <v>0</v>
      </c>
      <c r="U349" s="13">
        <v>0</v>
      </c>
      <c r="V349" s="23" t="str">
        <f t="shared" si="21"/>
        <v xml:space="preserve"> </v>
      </c>
      <c r="W349" s="13">
        <v>0</v>
      </c>
      <c r="X349" s="13">
        <v>4</v>
      </c>
      <c r="Y349" s="13">
        <v>0</v>
      </c>
      <c r="Z349" s="13">
        <v>0</v>
      </c>
      <c r="AA349" s="13">
        <v>-3</v>
      </c>
      <c r="AB349" s="13">
        <v>0</v>
      </c>
      <c r="AC349" s="13">
        <v>0</v>
      </c>
      <c r="AD349" s="13">
        <v>0</v>
      </c>
      <c r="AE349" s="13">
        <v>0</v>
      </c>
      <c r="AF349" s="15">
        <f t="shared" si="22"/>
        <v>0</v>
      </c>
      <c r="AG349" s="1"/>
      <c r="AH349" s="1"/>
      <c r="AI349" s="51">
        <v>11.4666666667</v>
      </c>
      <c r="AJ349" s="51">
        <v>1.1499999999999999</v>
      </c>
      <c r="AK349" s="51">
        <v>0</v>
      </c>
      <c r="AL349" s="51">
        <v>12.6333333333</v>
      </c>
      <c r="AM349" s="13">
        <v>1</v>
      </c>
      <c r="AN349" s="13">
        <v>0</v>
      </c>
      <c r="AO349" s="23">
        <f t="shared" si="23"/>
        <v>0</v>
      </c>
      <c r="AP349" s="13">
        <v>0</v>
      </c>
    </row>
    <row r="350" spans="1:42" x14ac:dyDescent="0.2">
      <c r="A350" s="13" t="s">
        <v>1435</v>
      </c>
      <c r="B350" s="13" t="s">
        <v>316</v>
      </c>
      <c r="C350" s="1" t="s">
        <v>219</v>
      </c>
      <c r="D350" s="13" t="s">
        <v>173</v>
      </c>
      <c r="E350" s="13">
        <v>32</v>
      </c>
      <c r="F350" s="13">
        <v>7</v>
      </c>
      <c r="G350" s="13">
        <v>20</v>
      </c>
      <c r="H350" s="13">
        <v>13</v>
      </c>
      <c r="I350" s="13">
        <v>28</v>
      </c>
      <c r="J350" s="13">
        <v>10</v>
      </c>
      <c r="K350" s="1"/>
      <c r="L350" s="1"/>
      <c r="M350" s="15">
        <f t="shared" si="20"/>
        <v>0</v>
      </c>
      <c r="N350" s="1"/>
      <c r="O350" s="1"/>
      <c r="P350" s="26">
        <v>17.899999999999999</v>
      </c>
      <c r="Q350" s="26">
        <v>2.4166666666999999</v>
      </c>
      <c r="R350" s="26">
        <v>2.4</v>
      </c>
      <c r="S350" s="26">
        <v>22.733333333299999</v>
      </c>
      <c r="T350" s="13">
        <v>1</v>
      </c>
      <c r="U350" s="13">
        <v>1</v>
      </c>
      <c r="V350" s="23">
        <f t="shared" si="21"/>
        <v>1</v>
      </c>
      <c r="W350" s="13">
        <v>1</v>
      </c>
      <c r="X350" s="13">
        <v>27</v>
      </c>
      <c r="Y350" s="13">
        <v>3</v>
      </c>
      <c r="Z350" s="13">
        <v>8</v>
      </c>
      <c r="AA350" s="13">
        <v>-1</v>
      </c>
      <c r="AB350" s="13">
        <v>12</v>
      </c>
      <c r="AC350" s="13">
        <v>6</v>
      </c>
      <c r="AD350" s="1"/>
      <c r="AE350" s="1"/>
      <c r="AF350" s="15">
        <f t="shared" si="22"/>
        <v>0</v>
      </c>
      <c r="AG350" s="1"/>
      <c r="AH350" s="1"/>
      <c r="AI350" s="51">
        <v>17.616666666699999</v>
      </c>
      <c r="AJ350" s="51">
        <v>2.6</v>
      </c>
      <c r="AK350" s="51">
        <v>2.3666666667</v>
      </c>
      <c r="AL350" s="51">
        <v>22.6</v>
      </c>
      <c r="AM350" s="13">
        <v>0</v>
      </c>
      <c r="AN350" s="13">
        <v>0</v>
      </c>
      <c r="AO350" s="23" t="str">
        <f t="shared" si="23"/>
        <v xml:space="preserve"> </v>
      </c>
      <c r="AP350" s="13">
        <v>0</v>
      </c>
    </row>
    <row r="351" spans="1:42" x14ac:dyDescent="0.2">
      <c r="A351" s="13" t="s">
        <v>1438</v>
      </c>
      <c r="B351" s="13" t="s">
        <v>1437</v>
      </c>
      <c r="C351" s="1" t="s">
        <v>162</v>
      </c>
      <c r="D351" s="13" t="s">
        <v>173</v>
      </c>
      <c r="E351" s="13">
        <v>40</v>
      </c>
      <c r="F351" s="13">
        <v>1</v>
      </c>
      <c r="G351" s="13">
        <v>7</v>
      </c>
      <c r="H351" s="13">
        <v>-6</v>
      </c>
      <c r="I351" s="13">
        <v>20</v>
      </c>
      <c r="J351" s="13">
        <v>10</v>
      </c>
      <c r="K351" s="1"/>
      <c r="L351" s="1"/>
      <c r="M351" s="15">
        <f t="shared" si="20"/>
        <v>0</v>
      </c>
      <c r="N351" s="1"/>
      <c r="O351" s="1"/>
      <c r="P351" s="26">
        <v>18.333333333300001</v>
      </c>
      <c r="Q351" s="26">
        <v>0.1166666667</v>
      </c>
      <c r="R351" s="26">
        <v>2.5166666666999999</v>
      </c>
      <c r="S351" s="26">
        <v>20.983333333299999</v>
      </c>
      <c r="T351" s="1"/>
      <c r="U351" s="1"/>
      <c r="V351" s="23" t="str">
        <f t="shared" si="21"/>
        <v xml:space="preserve"> </v>
      </c>
      <c r="W351" s="1"/>
      <c r="X351" s="13">
        <v>41</v>
      </c>
      <c r="Y351" s="13">
        <v>0</v>
      </c>
      <c r="Z351" s="13">
        <v>5</v>
      </c>
      <c r="AA351" s="13">
        <v>-6</v>
      </c>
      <c r="AB351" s="13">
        <v>22</v>
      </c>
      <c r="AC351" s="13">
        <v>11</v>
      </c>
      <c r="AD351" s="1"/>
      <c r="AE351" s="1"/>
      <c r="AF351" s="15">
        <f t="shared" si="22"/>
        <v>0</v>
      </c>
      <c r="AG351" s="1"/>
      <c r="AH351" s="1"/>
      <c r="AI351" s="51">
        <v>18.2833333333</v>
      </c>
      <c r="AJ351" s="51">
        <v>6.6666666700000002E-2</v>
      </c>
      <c r="AK351" s="51">
        <v>1.9500000000000002</v>
      </c>
      <c r="AL351" s="51">
        <v>20.316666666700002</v>
      </c>
      <c r="AM351" s="1"/>
      <c r="AN351" s="1"/>
      <c r="AO351" s="23" t="str">
        <f t="shared" si="23"/>
        <v xml:space="preserve"> </v>
      </c>
      <c r="AP351" s="1"/>
    </row>
    <row r="352" spans="1:42" x14ac:dyDescent="0.2">
      <c r="A352" s="13" t="s">
        <v>1441</v>
      </c>
      <c r="B352" s="13" t="s">
        <v>1324</v>
      </c>
      <c r="C352" s="1" t="s">
        <v>398</v>
      </c>
      <c r="D352" s="13" t="s">
        <v>173</v>
      </c>
      <c r="E352" s="13">
        <v>11</v>
      </c>
      <c r="F352" s="13">
        <v>0</v>
      </c>
      <c r="G352" s="13">
        <v>2</v>
      </c>
      <c r="H352" s="13">
        <v>2</v>
      </c>
      <c r="I352" s="13">
        <v>7</v>
      </c>
      <c r="J352" s="13">
        <v>2</v>
      </c>
      <c r="K352" s="1"/>
      <c r="L352" s="1"/>
      <c r="M352" s="15">
        <f t="shared" si="20"/>
        <v>0</v>
      </c>
      <c r="N352" s="1"/>
      <c r="O352" s="1"/>
      <c r="P352" s="26">
        <v>11.9</v>
      </c>
      <c r="Q352" s="26">
        <v>0</v>
      </c>
      <c r="R352" s="26">
        <v>0.9</v>
      </c>
      <c r="S352" s="26">
        <v>12.8166666667</v>
      </c>
      <c r="T352" s="1"/>
      <c r="U352" s="1"/>
      <c r="V352" s="23" t="str">
        <f t="shared" si="21"/>
        <v xml:space="preserve"> </v>
      </c>
      <c r="W352" s="1"/>
      <c r="X352" s="13">
        <v>11</v>
      </c>
      <c r="Y352" s="13">
        <v>0</v>
      </c>
      <c r="Z352" s="13">
        <v>0</v>
      </c>
      <c r="AA352" s="13">
        <v>2</v>
      </c>
      <c r="AB352" s="13">
        <v>11</v>
      </c>
      <c r="AC352" s="13">
        <v>4</v>
      </c>
      <c r="AD352" s="1"/>
      <c r="AE352" s="1"/>
      <c r="AF352" s="15">
        <f t="shared" si="22"/>
        <v>0</v>
      </c>
      <c r="AG352" s="1"/>
      <c r="AH352" s="1"/>
      <c r="AI352" s="51">
        <v>12.7</v>
      </c>
      <c r="AJ352" s="51">
        <v>0</v>
      </c>
      <c r="AK352" s="51">
        <v>1.3666666667</v>
      </c>
      <c r="AL352" s="51">
        <v>14.1</v>
      </c>
      <c r="AM352" s="1"/>
      <c r="AN352" s="1"/>
      <c r="AO352" s="23" t="str">
        <f t="shared" si="23"/>
        <v xml:space="preserve"> </v>
      </c>
      <c r="AP352" s="1"/>
    </row>
    <row r="353" spans="1:42" x14ac:dyDescent="0.2">
      <c r="A353" s="13" t="s">
        <v>1445</v>
      </c>
      <c r="B353" s="13" t="s">
        <v>1444</v>
      </c>
      <c r="C353" s="1" t="s">
        <v>128</v>
      </c>
      <c r="D353" s="13" t="s">
        <v>146</v>
      </c>
      <c r="E353" s="13">
        <v>37</v>
      </c>
      <c r="F353" s="13">
        <v>8</v>
      </c>
      <c r="G353" s="13">
        <v>10</v>
      </c>
      <c r="H353" s="13">
        <v>-4</v>
      </c>
      <c r="I353" s="13">
        <v>4</v>
      </c>
      <c r="J353" s="13">
        <v>2</v>
      </c>
      <c r="K353" s="13">
        <v>114</v>
      </c>
      <c r="L353" s="13">
        <v>100</v>
      </c>
      <c r="M353" s="15">
        <f t="shared" si="20"/>
        <v>0.53271028037383172</v>
      </c>
      <c r="N353" s="13">
        <v>1</v>
      </c>
      <c r="O353" s="13">
        <v>1</v>
      </c>
      <c r="P353" s="26">
        <v>12.6166666667</v>
      </c>
      <c r="Q353" s="26">
        <v>1.4333333333</v>
      </c>
      <c r="R353" s="26">
        <v>1.5833333333000001</v>
      </c>
      <c r="S353" s="26">
        <v>15.65</v>
      </c>
      <c r="T353" s="13">
        <v>1</v>
      </c>
      <c r="U353" s="13">
        <v>0</v>
      </c>
      <c r="V353" s="23">
        <f t="shared" si="21"/>
        <v>0</v>
      </c>
      <c r="W353" s="13">
        <v>0</v>
      </c>
      <c r="X353" s="13">
        <v>38</v>
      </c>
      <c r="Y353" s="13">
        <v>7</v>
      </c>
      <c r="Z353" s="13">
        <v>8</v>
      </c>
      <c r="AA353" s="13">
        <v>11</v>
      </c>
      <c r="AB353" s="13">
        <v>8</v>
      </c>
      <c r="AC353" s="13">
        <v>4</v>
      </c>
      <c r="AD353" s="13">
        <v>109</v>
      </c>
      <c r="AE353" s="13">
        <v>98</v>
      </c>
      <c r="AF353" s="15">
        <f t="shared" si="22"/>
        <v>0.52657004830917875</v>
      </c>
      <c r="AG353" s="13">
        <v>0</v>
      </c>
      <c r="AH353" s="13">
        <v>0</v>
      </c>
      <c r="AI353" s="51">
        <v>13.0333333333</v>
      </c>
      <c r="AJ353" s="51">
        <v>1.4666666667000001</v>
      </c>
      <c r="AK353" s="51">
        <v>1.4833333333000001</v>
      </c>
      <c r="AL353" s="51">
        <v>16</v>
      </c>
      <c r="AM353" s="13">
        <v>1</v>
      </c>
      <c r="AN353" s="13">
        <v>1</v>
      </c>
      <c r="AO353" s="23">
        <f t="shared" si="23"/>
        <v>1</v>
      </c>
      <c r="AP353" s="13">
        <v>1</v>
      </c>
    </row>
    <row r="354" spans="1:42" x14ac:dyDescent="0.2">
      <c r="A354" s="13" t="s">
        <v>1449</v>
      </c>
      <c r="B354" s="13" t="s">
        <v>1448</v>
      </c>
      <c r="C354" s="1" t="s">
        <v>363</v>
      </c>
      <c r="D354" s="13" t="s">
        <v>154</v>
      </c>
      <c r="E354" s="13">
        <v>38</v>
      </c>
      <c r="F354" s="13">
        <v>5</v>
      </c>
      <c r="G354" s="13">
        <v>13</v>
      </c>
      <c r="H354" s="13">
        <v>-1</v>
      </c>
      <c r="I354" s="13">
        <v>2</v>
      </c>
      <c r="J354" s="13">
        <v>1</v>
      </c>
      <c r="K354" s="13">
        <v>0</v>
      </c>
      <c r="L354" s="13">
        <v>0</v>
      </c>
      <c r="M354" s="15">
        <f t="shared" si="20"/>
        <v>0</v>
      </c>
      <c r="N354" s="1"/>
      <c r="O354" s="1"/>
      <c r="P354" s="26">
        <v>11.733333333299999</v>
      </c>
      <c r="Q354" s="26">
        <v>2.3166666666999998</v>
      </c>
      <c r="R354" s="26">
        <v>0</v>
      </c>
      <c r="S354" s="26">
        <v>14.0666666667</v>
      </c>
      <c r="T354" s="13">
        <v>2</v>
      </c>
      <c r="U354" s="13">
        <v>0</v>
      </c>
      <c r="V354" s="23">
        <f t="shared" si="21"/>
        <v>0</v>
      </c>
      <c r="W354" s="13">
        <v>0</v>
      </c>
      <c r="X354" s="13">
        <v>38</v>
      </c>
      <c r="Y354" s="13">
        <v>6</v>
      </c>
      <c r="Z354" s="13">
        <v>8</v>
      </c>
      <c r="AA354" s="13">
        <v>-7</v>
      </c>
      <c r="AB354" s="13">
        <v>14</v>
      </c>
      <c r="AC354" s="13">
        <v>7</v>
      </c>
      <c r="AD354" s="13">
        <v>0</v>
      </c>
      <c r="AE354" s="13">
        <v>0</v>
      </c>
      <c r="AF354" s="15">
        <f t="shared" si="22"/>
        <v>0</v>
      </c>
      <c r="AG354" s="1"/>
      <c r="AH354" s="1"/>
      <c r="AI354" s="51">
        <v>11.5666666667</v>
      </c>
      <c r="AJ354" s="51">
        <v>1.6166666667</v>
      </c>
      <c r="AK354" s="51">
        <v>0</v>
      </c>
      <c r="AL354" s="51">
        <v>13.2</v>
      </c>
      <c r="AM354" s="13">
        <v>1</v>
      </c>
      <c r="AN354" s="13">
        <v>0</v>
      </c>
      <c r="AO354" s="23">
        <f t="shared" si="23"/>
        <v>0</v>
      </c>
      <c r="AP354" s="13">
        <v>0</v>
      </c>
    </row>
    <row r="355" spans="1:42" x14ac:dyDescent="0.2">
      <c r="A355" s="13" t="s">
        <v>1452</v>
      </c>
      <c r="B355" s="13" t="s">
        <v>312</v>
      </c>
      <c r="C355" s="1" t="s">
        <v>136</v>
      </c>
      <c r="D355" s="13" t="s">
        <v>207</v>
      </c>
      <c r="E355" s="13">
        <v>36</v>
      </c>
      <c r="F355" s="13">
        <v>5</v>
      </c>
      <c r="G355" s="13">
        <v>3</v>
      </c>
      <c r="H355" s="13">
        <v>-4</v>
      </c>
      <c r="I355" s="13">
        <v>33</v>
      </c>
      <c r="J355" s="13">
        <v>12</v>
      </c>
      <c r="K355" s="13">
        <v>45</v>
      </c>
      <c r="L355" s="13">
        <v>43</v>
      </c>
      <c r="M355" s="15">
        <f t="shared" si="20"/>
        <v>0.51136363636363635</v>
      </c>
      <c r="N355" s="13">
        <v>2</v>
      </c>
      <c r="O355" s="13">
        <v>0</v>
      </c>
      <c r="P355" s="26">
        <v>10.85</v>
      </c>
      <c r="Q355" s="26">
        <v>0.33333333330000003</v>
      </c>
      <c r="R355" s="26">
        <v>2.1</v>
      </c>
      <c r="S355" s="26">
        <v>13.2833333333</v>
      </c>
      <c r="T355" s="13">
        <v>3</v>
      </c>
      <c r="U355" s="13">
        <v>0</v>
      </c>
      <c r="V355" s="23">
        <f t="shared" si="21"/>
        <v>0</v>
      </c>
      <c r="W355" s="13">
        <v>0</v>
      </c>
      <c r="X355" s="13">
        <v>35</v>
      </c>
      <c r="Y355" s="13">
        <v>3</v>
      </c>
      <c r="Z355" s="13">
        <v>5</v>
      </c>
      <c r="AA355" s="13">
        <v>-10</v>
      </c>
      <c r="AB355" s="13">
        <v>43</v>
      </c>
      <c r="AC355" s="13">
        <v>14</v>
      </c>
      <c r="AD355" s="13">
        <v>53</v>
      </c>
      <c r="AE355" s="13">
        <v>57</v>
      </c>
      <c r="AF355" s="15">
        <f t="shared" si="22"/>
        <v>0.48181818181818181</v>
      </c>
      <c r="AG355" s="13">
        <v>0</v>
      </c>
      <c r="AH355" s="13">
        <v>0</v>
      </c>
      <c r="AI355" s="51">
        <v>10.5666666667</v>
      </c>
      <c r="AJ355" s="51">
        <v>0.16666666669999999</v>
      </c>
      <c r="AK355" s="51">
        <v>2.2333333333000001</v>
      </c>
      <c r="AL355" s="51">
        <v>13</v>
      </c>
      <c r="AM355" s="13">
        <v>0</v>
      </c>
      <c r="AN355" s="13">
        <v>0</v>
      </c>
      <c r="AO355" s="23" t="str">
        <f t="shared" si="23"/>
        <v xml:space="preserve"> </v>
      </c>
      <c r="AP355" s="13">
        <v>0</v>
      </c>
    </row>
    <row r="356" spans="1:42" x14ac:dyDescent="0.2">
      <c r="A356" s="13" t="s">
        <v>1456</v>
      </c>
      <c r="B356" s="13" t="s">
        <v>144</v>
      </c>
      <c r="C356" s="1" t="s">
        <v>398</v>
      </c>
      <c r="D356" s="13" t="s">
        <v>146</v>
      </c>
      <c r="E356" s="13">
        <v>39</v>
      </c>
      <c r="F356" s="13">
        <v>10</v>
      </c>
      <c r="G356" s="13">
        <v>12</v>
      </c>
      <c r="H356" s="13">
        <v>2</v>
      </c>
      <c r="I356" s="13">
        <v>6</v>
      </c>
      <c r="J356" s="13">
        <v>3</v>
      </c>
      <c r="K356" s="13">
        <v>132</v>
      </c>
      <c r="L356" s="13">
        <v>113</v>
      </c>
      <c r="M356" s="15">
        <f t="shared" si="20"/>
        <v>0.53877551020408165</v>
      </c>
      <c r="N356" s="13">
        <v>3</v>
      </c>
      <c r="O356" s="13">
        <v>2</v>
      </c>
      <c r="P356" s="26">
        <v>14.4666666667</v>
      </c>
      <c r="Q356" s="26">
        <v>1.7833333332999999</v>
      </c>
      <c r="R356" s="26">
        <v>1.8</v>
      </c>
      <c r="S356" s="26">
        <v>18.066666666700002</v>
      </c>
      <c r="T356" s="13">
        <v>1</v>
      </c>
      <c r="U356" s="13">
        <v>0</v>
      </c>
      <c r="V356" s="23">
        <f t="shared" si="21"/>
        <v>0</v>
      </c>
      <c r="W356" s="13">
        <v>0</v>
      </c>
      <c r="X356" s="13">
        <v>36</v>
      </c>
      <c r="Y356" s="13">
        <v>6</v>
      </c>
      <c r="Z356" s="13">
        <v>15</v>
      </c>
      <c r="AA356" s="13">
        <v>-8</v>
      </c>
      <c r="AB356" s="13">
        <v>28</v>
      </c>
      <c r="AC356" s="13">
        <v>10</v>
      </c>
      <c r="AD356" s="13">
        <v>138</v>
      </c>
      <c r="AE356" s="13">
        <v>136</v>
      </c>
      <c r="AF356" s="15">
        <f t="shared" si="22"/>
        <v>0.5036496350364964</v>
      </c>
      <c r="AG356" s="13">
        <v>3</v>
      </c>
      <c r="AH356" s="13">
        <v>2</v>
      </c>
      <c r="AI356" s="51">
        <v>13.8166666667</v>
      </c>
      <c r="AJ356" s="51">
        <v>1.65</v>
      </c>
      <c r="AK356" s="51">
        <v>1.9</v>
      </c>
      <c r="AL356" s="51">
        <v>17.366666666699999</v>
      </c>
      <c r="AM356" s="13">
        <v>1</v>
      </c>
      <c r="AN356" s="13">
        <v>0</v>
      </c>
      <c r="AO356" s="23">
        <f t="shared" si="23"/>
        <v>0</v>
      </c>
      <c r="AP356" s="13">
        <v>0</v>
      </c>
    </row>
    <row r="357" spans="1:42" x14ac:dyDescent="0.2">
      <c r="A357" s="13" t="s">
        <v>1459</v>
      </c>
      <c r="B357" s="13" t="s">
        <v>1115</v>
      </c>
      <c r="C357" s="1" t="s">
        <v>554</v>
      </c>
      <c r="D357" s="13" t="s">
        <v>503</v>
      </c>
      <c r="E357" s="13">
        <v>41</v>
      </c>
      <c r="F357" s="13">
        <v>8</v>
      </c>
      <c r="G357" s="13">
        <v>11</v>
      </c>
      <c r="H357" s="13">
        <v>-7</v>
      </c>
      <c r="I357" s="13">
        <v>8</v>
      </c>
      <c r="J357" s="13">
        <v>4</v>
      </c>
      <c r="K357" s="13">
        <v>30</v>
      </c>
      <c r="L357" s="13">
        <v>27</v>
      </c>
      <c r="M357" s="15">
        <f t="shared" si="20"/>
        <v>0.52631578947368418</v>
      </c>
      <c r="N357" s="13">
        <v>1</v>
      </c>
      <c r="O357" s="13">
        <v>0</v>
      </c>
      <c r="P357" s="26">
        <v>12.5333333333</v>
      </c>
      <c r="Q357" s="26">
        <v>1.5166666666999999</v>
      </c>
      <c r="R357" s="26">
        <v>0</v>
      </c>
      <c r="S357" s="26">
        <v>14.0666666667</v>
      </c>
      <c r="T357" s="13">
        <v>2</v>
      </c>
      <c r="U357" s="13">
        <v>0</v>
      </c>
      <c r="V357" s="23">
        <f t="shared" si="21"/>
        <v>0</v>
      </c>
      <c r="W357" s="13">
        <v>0</v>
      </c>
      <c r="X357" s="13">
        <v>41</v>
      </c>
      <c r="Y357" s="13">
        <v>5</v>
      </c>
      <c r="Z357" s="13">
        <v>7</v>
      </c>
      <c r="AA357" s="13">
        <v>2</v>
      </c>
      <c r="AB357" s="13">
        <v>8</v>
      </c>
      <c r="AC357" s="13">
        <v>4</v>
      </c>
      <c r="AD357" s="13">
        <v>8</v>
      </c>
      <c r="AE357" s="13">
        <v>18</v>
      </c>
      <c r="AF357" s="15">
        <f t="shared" si="22"/>
        <v>0.30769230769230771</v>
      </c>
      <c r="AG357" s="13">
        <v>0</v>
      </c>
      <c r="AH357" s="13">
        <v>0</v>
      </c>
      <c r="AI357" s="51">
        <v>13.583333333300001</v>
      </c>
      <c r="AJ357" s="51">
        <v>1.4166666667000001</v>
      </c>
      <c r="AK357" s="51">
        <v>0</v>
      </c>
      <c r="AL357" s="51">
        <v>15.016666666700001</v>
      </c>
      <c r="AM357" s="13">
        <v>1</v>
      </c>
      <c r="AN357" s="13">
        <v>0</v>
      </c>
      <c r="AO357" s="23">
        <f t="shared" si="23"/>
        <v>0</v>
      </c>
      <c r="AP357" s="13">
        <v>0</v>
      </c>
    </row>
    <row r="358" spans="1:42" x14ac:dyDescent="0.2">
      <c r="A358" s="13" t="s">
        <v>1462</v>
      </c>
      <c r="B358" s="13" t="s">
        <v>1461</v>
      </c>
      <c r="C358" s="1" t="s">
        <v>287</v>
      </c>
      <c r="D358" s="13" t="s">
        <v>173</v>
      </c>
      <c r="E358" s="13">
        <v>40</v>
      </c>
      <c r="F358" s="13">
        <v>1</v>
      </c>
      <c r="G358" s="13">
        <v>11</v>
      </c>
      <c r="H358" s="13">
        <v>-5</v>
      </c>
      <c r="I358" s="13">
        <v>10</v>
      </c>
      <c r="J358" s="13">
        <v>5</v>
      </c>
      <c r="K358" s="1"/>
      <c r="L358" s="1"/>
      <c r="M358" s="15">
        <f t="shared" si="20"/>
        <v>0</v>
      </c>
      <c r="N358" s="1"/>
      <c r="O358" s="1"/>
      <c r="P358" s="26">
        <v>16.600000000000001</v>
      </c>
      <c r="Q358" s="26">
        <v>0.16666666669999999</v>
      </c>
      <c r="R358" s="26">
        <v>1.9666666667000001</v>
      </c>
      <c r="S358" s="26">
        <v>18.75</v>
      </c>
      <c r="T358" s="1"/>
      <c r="U358" s="1"/>
      <c r="V358" s="23" t="str">
        <f t="shared" si="21"/>
        <v xml:space="preserve"> </v>
      </c>
      <c r="W358" s="1"/>
      <c r="X358" s="13">
        <v>41</v>
      </c>
      <c r="Y358" s="13">
        <v>1</v>
      </c>
      <c r="Z358" s="13">
        <v>9</v>
      </c>
      <c r="AA358" s="13">
        <v>-7</v>
      </c>
      <c r="AB358" s="13">
        <v>16</v>
      </c>
      <c r="AC358" s="13">
        <v>8</v>
      </c>
      <c r="AD358" s="1"/>
      <c r="AE358" s="1"/>
      <c r="AF358" s="15">
        <f t="shared" si="22"/>
        <v>0</v>
      </c>
      <c r="AG358" s="1"/>
      <c r="AH358" s="1"/>
      <c r="AI358" s="51">
        <v>17.0333333333</v>
      </c>
      <c r="AJ358" s="51">
        <v>0.25</v>
      </c>
      <c r="AK358" s="51">
        <v>1.7833333332999999</v>
      </c>
      <c r="AL358" s="51">
        <v>19.083333333300001</v>
      </c>
      <c r="AM358" s="1"/>
      <c r="AN358" s="1"/>
      <c r="AO358" s="23" t="str">
        <f t="shared" si="23"/>
        <v xml:space="preserve"> </v>
      </c>
      <c r="AP358" s="1"/>
    </row>
    <row r="359" spans="1:42" x14ac:dyDescent="0.2">
      <c r="A359" s="13" t="s">
        <v>1465</v>
      </c>
      <c r="B359" s="13" t="s">
        <v>591</v>
      </c>
      <c r="C359" s="1" t="s">
        <v>409</v>
      </c>
      <c r="D359" s="13" t="s">
        <v>129</v>
      </c>
      <c r="E359" s="13">
        <v>37</v>
      </c>
      <c r="F359" s="13">
        <v>6</v>
      </c>
      <c r="G359" s="13">
        <v>12</v>
      </c>
      <c r="H359" s="13">
        <v>7</v>
      </c>
      <c r="I359" s="13">
        <v>2</v>
      </c>
      <c r="J359" s="13">
        <v>1</v>
      </c>
      <c r="K359" s="13">
        <v>2</v>
      </c>
      <c r="L359" s="13">
        <v>1</v>
      </c>
      <c r="M359" s="15">
        <f t="shared" si="20"/>
        <v>0.66666666666666663</v>
      </c>
      <c r="N359" s="1"/>
      <c r="O359" s="1"/>
      <c r="P359" s="26">
        <v>12.35</v>
      </c>
      <c r="Q359" s="26">
        <v>1.9333333333</v>
      </c>
      <c r="R359" s="26">
        <v>1.5666666667</v>
      </c>
      <c r="S359" s="26">
        <v>15.8666666667</v>
      </c>
      <c r="T359" s="13">
        <v>3</v>
      </c>
      <c r="U359" s="13">
        <v>3</v>
      </c>
      <c r="V359" s="23">
        <f t="shared" si="21"/>
        <v>1</v>
      </c>
      <c r="W359" s="13">
        <v>2</v>
      </c>
      <c r="X359" s="13">
        <v>40</v>
      </c>
      <c r="Y359" s="13">
        <v>6</v>
      </c>
      <c r="Z359" s="13">
        <v>12</v>
      </c>
      <c r="AA359" s="13">
        <v>1</v>
      </c>
      <c r="AB359" s="13">
        <v>14</v>
      </c>
      <c r="AC359" s="13">
        <v>7</v>
      </c>
      <c r="AD359" s="13">
        <v>1</v>
      </c>
      <c r="AE359" s="13">
        <v>5</v>
      </c>
      <c r="AF359" s="15">
        <f t="shared" si="22"/>
        <v>0.16666666666666666</v>
      </c>
      <c r="AG359" s="1"/>
      <c r="AH359" s="1"/>
      <c r="AI359" s="51">
        <v>12.3166666667</v>
      </c>
      <c r="AJ359" s="51">
        <v>1.4833333333000001</v>
      </c>
      <c r="AK359" s="51">
        <v>1.9</v>
      </c>
      <c r="AL359" s="51">
        <v>15.7</v>
      </c>
      <c r="AM359" s="13">
        <v>2</v>
      </c>
      <c r="AN359" s="13">
        <v>0</v>
      </c>
      <c r="AO359" s="23">
        <f t="shared" si="23"/>
        <v>0</v>
      </c>
      <c r="AP359" s="13">
        <v>0</v>
      </c>
    </row>
    <row r="360" spans="1:42" x14ac:dyDescent="0.2">
      <c r="A360" s="13" t="s">
        <v>1468</v>
      </c>
      <c r="B360" s="13" t="s">
        <v>1467</v>
      </c>
      <c r="C360" s="1" t="s">
        <v>358</v>
      </c>
      <c r="D360" s="13" t="s">
        <v>173</v>
      </c>
      <c r="E360" s="13">
        <v>18</v>
      </c>
      <c r="F360" s="13">
        <v>0</v>
      </c>
      <c r="G360" s="13">
        <v>2</v>
      </c>
      <c r="H360" s="13">
        <v>6</v>
      </c>
      <c r="I360" s="13">
        <v>2</v>
      </c>
      <c r="J360" s="13">
        <v>1</v>
      </c>
      <c r="K360" s="1"/>
      <c r="L360" s="1"/>
      <c r="M360" s="15">
        <f t="shared" si="20"/>
        <v>0</v>
      </c>
      <c r="N360" s="1"/>
      <c r="O360" s="1"/>
      <c r="P360" s="26">
        <v>13.083333333300001</v>
      </c>
      <c r="Q360" s="26">
        <v>0</v>
      </c>
      <c r="R360" s="26">
        <v>0.05</v>
      </c>
      <c r="S360" s="26">
        <v>13.1333333333</v>
      </c>
      <c r="T360" s="1"/>
      <c r="U360" s="1"/>
      <c r="V360" s="23" t="str">
        <f t="shared" si="21"/>
        <v xml:space="preserve"> </v>
      </c>
      <c r="W360" s="1"/>
      <c r="X360" s="13">
        <v>20</v>
      </c>
      <c r="Y360" s="13">
        <v>0</v>
      </c>
      <c r="Z360" s="13">
        <v>3</v>
      </c>
      <c r="AA360" s="13">
        <v>-7</v>
      </c>
      <c r="AB360" s="13">
        <v>8</v>
      </c>
      <c r="AC360" s="13">
        <v>4</v>
      </c>
      <c r="AD360" s="1"/>
      <c r="AE360" s="1"/>
      <c r="AF360" s="15">
        <f t="shared" si="22"/>
        <v>0</v>
      </c>
      <c r="AG360" s="1"/>
      <c r="AH360" s="1"/>
      <c r="AI360" s="51">
        <v>12.5</v>
      </c>
      <c r="AJ360" s="51">
        <v>0.05</v>
      </c>
      <c r="AK360" s="51">
        <v>3.3333333300000004E-2</v>
      </c>
      <c r="AL360" s="51">
        <v>12.6</v>
      </c>
      <c r="AM360" s="1"/>
      <c r="AN360" s="1"/>
      <c r="AO360" s="23" t="str">
        <f t="shared" si="23"/>
        <v xml:space="preserve"> </v>
      </c>
      <c r="AP360" s="1"/>
    </row>
    <row r="361" spans="1:42" x14ac:dyDescent="0.2">
      <c r="A361" s="13" t="s">
        <v>1473</v>
      </c>
      <c r="B361" s="13" t="s">
        <v>1472</v>
      </c>
      <c r="C361" s="1" t="s">
        <v>162</v>
      </c>
      <c r="D361" s="13" t="s">
        <v>146</v>
      </c>
      <c r="E361" s="13">
        <v>6</v>
      </c>
      <c r="F361" s="13">
        <v>1</v>
      </c>
      <c r="G361" s="13">
        <v>1</v>
      </c>
      <c r="H361" s="13">
        <v>2</v>
      </c>
      <c r="I361" s="13">
        <v>0</v>
      </c>
      <c r="J361" s="13">
        <v>0</v>
      </c>
      <c r="K361" s="13">
        <v>22</v>
      </c>
      <c r="L361" s="13">
        <v>16</v>
      </c>
      <c r="M361" s="15">
        <f t="shared" si="20"/>
        <v>0.57894736842105265</v>
      </c>
      <c r="N361" s="1"/>
      <c r="O361" s="1"/>
      <c r="P361" s="26">
        <v>9.6999999999999993</v>
      </c>
      <c r="Q361" s="26">
        <v>0.65</v>
      </c>
      <c r="R361" s="26">
        <v>0</v>
      </c>
      <c r="S361" s="26">
        <v>10.35</v>
      </c>
      <c r="T361" s="1"/>
      <c r="U361" s="1"/>
      <c r="V361" s="23" t="str">
        <f t="shared" si="21"/>
        <v xml:space="preserve"> </v>
      </c>
      <c r="W361" s="1"/>
      <c r="X361" s="13">
        <v>7</v>
      </c>
      <c r="Y361" s="13">
        <v>0</v>
      </c>
      <c r="Z361" s="13">
        <v>0</v>
      </c>
      <c r="AA361" s="13">
        <v>-3</v>
      </c>
      <c r="AB361" s="13">
        <v>0</v>
      </c>
      <c r="AC361" s="13">
        <v>0</v>
      </c>
      <c r="AD361" s="13">
        <v>13</v>
      </c>
      <c r="AE361" s="13">
        <v>27</v>
      </c>
      <c r="AF361" s="15">
        <f t="shared" si="22"/>
        <v>0.32500000000000001</v>
      </c>
      <c r="AG361" s="1"/>
      <c r="AH361" s="1"/>
      <c r="AI361" s="51">
        <v>8.6333333332999995</v>
      </c>
      <c r="AJ361" s="51">
        <v>1.2333333333000001</v>
      </c>
      <c r="AK361" s="51">
        <v>1.6666666699999999E-2</v>
      </c>
      <c r="AL361" s="51">
        <v>9.8833333332999995</v>
      </c>
      <c r="AM361" s="1"/>
      <c r="AN361" s="1"/>
      <c r="AO361" s="23" t="str">
        <f t="shared" si="23"/>
        <v xml:space="preserve"> </v>
      </c>
      <c r="AP361" s="1"/>
    </row>
    <row r="362" spans="1:42" x14ac:dyDescent="0.2">
      <c r="A362" s="13" t="s">
        <v>1478</v>
      </c>
      <c r="B362" s="13" t="s">
        <v>1477</v>
      </c>
      <c r="C362" s="1" t="s">
        <v>322</v>
      </c>
      <c r="D362" s="13" t="s">
        <v>173</v>
      </c>
      <c r="E362" s="13">
        <v>41</v>
      </c>
      <c r="F362" s="13">
        <v>3</v>
      </c>
      <c r="G362" s="13">
        <v>10</v>
      </c>
      <c r="H362" s="13">
        <v>18</v>
      </c>
      <c r="I362" s="13">
        <v>20</v>
      </c>
      <c r="J362" s="13">
        <v>10</v>
      </c>
      <c r="K362" s="1"/>
      <c r="L362" s="1"/>
      <c r="M362" s="15">
        <f t="shared" si="20"/>
        <v>0</v>
      </c>
      <c r="N362" s="1"/>
      <c r="O362" s="1"/>
      <c r="P362" s="26">
        <v>19.3</v>
      </c>
      <c r="Q362" s="26">
        <v>0.15</v>
      </c>
      <c r="R362" s="26">
        <v>2.1666666666999999</v>
      </c>
      <c r="S362" s="26">
        <v>21.633333333300001</v>
      </c>
      <c r="T362" s="1"/>
      <c r="U362" s="1"/>
      <c r="V362" s="23" t="str">
        <f t="shared" si="21"/>
        <v xml:space="preserve"> </v>
      </c>
      <c r="W362" s="1"/>
      <c r="X362" s="13">
        <v>41</v>
      </c>
      <c r="Y362" s="13">
        <v>0</v>
      </c>
      <c r="Z362" s="13">
        <v>6</v>
      </c>
      <c r="AA362" s="13">
        <v>7</v>
      </c>
      <c r="AB362" s="13">
        <v>24</v>
      </c>
      <c r="AC362" s="13">
        <v>12</v>
      </c>
      <c r="AD362" s="1"/>
      <c r="AE362" s="1"/>
      <c r="AF362" s="15">
        <f t="shared" si="22"/>
        <v>0</v>
      </c>
      <c r="AG362" s="1"/>
      <c r="AH362" s="1"/>
      <c r="AI362" s="51">
        <v>19.333333333300001</v>
      </c>
      <c r="AJ362" s="51">
        <v>0.1166666667</v>
      </c>
      <c r="AK362" s="51">
        <v>2.65</v>
      </c>
      <c r="AL362" s="51">
        <v>22.116666666699999</v>
      </c>
      <c r="AM362" s="1"/>
      <c r="AN362" s="1"/>
      <c r="AO362" s="23" t="str">
        <f t="shared" si="23"/>
        <v xml:space="preserve"> </v>
      </c>
      <c r="AP362" s="1"/>
    </row>
    <row r="363" spans="1:42" x14ac:dyDescent="0.2">
      <c r="A363" s="13" t="s">
        <v>1480</v>
      </c>
      <c r="B363" s="13" t="s">
        <v>126</v>
      </c>
      <c r="C363" s="1" t="s">
        <v>446</v>
      </c>
      <c r="D363" s="13" t="s">
        <v>146</v>
      </c>
      <c r="E363" s="13">
        <v>2</v>
      </c>
      <c r="F363" s="13">
        <v>1</v>
      </c>
      <c r="G363" s="13">
        <v>0</v>
      </c>
      <c r="H363" s="13">
        <v>-1</v>
      </c>
      <c r="I363" s="13">
        <v>2</v>
      </c>
      <c r="J363" s="13">
        <v>1</v>
      </c>
      <c r="K363" s="13">
        <v>13</v>
      </c>
      <c r="L363" s="13">
        <v>9</v>
      </c>
      <c r="M363" s="15">
        <f t="shared" si="20"/>
        <v>0.59090909090909094</v>
      </c>
      <c r="N363" s="1"/>
      <c r="O363" s="1"/>
      <c r="P363" s="26">
        <v>10.199999999999999</v>
      </c>
      <c r="Q363" s="26">
        <v>1.6</v>
      </c>
      <c r="R363" s="26">
        <v>0</v>
      </c>
      <c r="S363" s="26">
        <v>11.8</v>
      </c>
      <c r="T363" s="1"/>
      <c r="U363" s="1"/>
      <c r="V363" s="23" t="str">
        <f t="shared" si="21"/>
        <v xml:space="preserve"> </v>
      </c>
      <c r="W363" s="1"/>
      <c r="X363" s="13">
        <v>3</v>
      </c>
      <c r="Y363" s="13">
        <v>0</v>
      </c>
      <c r="Z363" s="13">
        <v>0</v>
      </c>
      <c r="AA363" s="13">
        <v>-1</v>
      </c>
      <c r="AB363" s="13">
        <v>0</v>
      </c>
      <c r="AC363" s="13">
        <v>0</v>
      </c>
      <c r="AD363" s="13">
        <v>12</v>
      </c>
      <c r="AE363" s="13">
        <v>12</v>
      </c>
      <c r="AF363" s="15">
        <f t="shared" si="22"/>
        <v>0.5</v>
      </c>
      <c r="AG363" s="1"/>
      <c r="AH363" s="1"/>
      <c r="AI363" s="51">
        <v>10.9666666667</v>
      </c>
      <c r="AJ363" s="51">
        <v>0.15</v>
      </c>
      <c r="AK363" s="51">
        <v>0</v>
      </c>
      <c r="AL363" s="51">
        <v>11.1166666667</v>
      </c>
      <c r="AM363" s="1"/>
      <c r="AN363" s="1"/>
      <c r="AO363" s="23" t="str">
        <f t="shared" si="23"/>
        <v xml:space="preserve"> </v>
      </c>
      <c r="AP363" s="1"/>
    </row>
    <row r="364" spans="1:42" x14ac:dyDescent="0.2">
      <c r="A364" s="13" t="s">
        <v>1482</v>
      </c>
      <c r="B364" s="13" t="s">
        <v>677</v>
      </c>
      <c r="C364" s="1" t="s">
        <v>238</v>
      </c>
      <c r="D364" s="13" t="s">
        <v>146</v>
      </c>
      <c r="E364" s="13">
        <v>38</v>
      </c>
      <c r="F364" s="13">
        <v>3</v>
      </c>
      <c r="G364" s="13">
        <v>0</v>
      </c>
      <c r="H364" s="13">
        <v>-15</v>
      </c>
      <c r="I364" s="13">
        <v>4</v>
      </c>
      <c r="J364" s="13">
        <v>2</v>
      </c>
      <c r="K364" s="13">
        <v>92</v>
      </c>
      <c r="L364" s="13">
        <v>110</v>
      </c>
      <c r="M364" s="15">
        <f t="shared" si="20"/>
        <v>0.45544554455445546</v>
      </c>
      <c r="N364" s="13">
        <v>2</v>
      </c>
      <c r="O364" s="13">
        <v>0</v>
      </c>
      <c r="P364" s="26">
        <v>10.8</v>
      </c>
      <c r="Q364" s="26">
        <v>1.45</v>
      </c>
      <c r="R364" s="26">
        <v>0</v>
      </c>
      <c r="S364" s="26">
        <v>12.266666666700001</v>
      </c>
      <c r="T364" s="13">
        <v>1</v>
      </c>
      <c r="U364" s="13">
        <v>1</v>
      </c>
      <c r="V364" s="23">
        <f t="shared" si="21"/>
        <v>1</v>
      </c>
      <c r="W364" s="13">
        <v>1</v>
      </c>
      <c r="X364" s="13">
        <v>40</v>
      </c>
      <c r="Y364" s="13">
        <v>3</v>
      </c>
      <c r="Z364" s="13">
        <v>7</v>
      </c>
      <c r="AA364" s="13">
        <v>-13</v>
      </c>
      <c r="AB364" s="13">
        <v>8</v>
      </c>
      <c r="AC364" s="13">
        <v>4</v>
      </c>
      <c r="AD364" s="13">
        <v>81</v>
      </c>
      <c r="AE364" s="13">
        <v>94</v>
      </c>
      <c r="AF364" s="15">
        <f t="shared" si="22"/>
        <v>0.46285714285714286</v>
      </c>
      <c r="AG364" s="13">
        <v>2</v>
      </c>
      <c r="AH364" s="13">
        <v>2</v>
      </c>
      <c r="AI364" s="51">
        <v>12.15</v>
      </c>
      <c r="AJ364" s="51">
        <v>1.2166666667000001</v>
      </c>
      <c r="AK364" s="51">
        <v>0</v>
      </c>
      <c r="AL364" s="51">
        <v>13.3833333333</v>
      </c>
      <c r="AM364" s="13">
        <v>1</v>
      </c>
      <c r="AN364" s="13">
        <v>0</v>
      </c>
      <c r="AO364" s="23">
        <f t="shared" si="23"/>
        <v>0</v>
      </c>
      <c r="AP364" s="13">
        <v>0</v>
      </c>
    </row>
    <row r="365" spans="1:42" x14ac:dyDescent="0.2">
      <c r="A365" s="13" t="s">
        <v>1485</v>
      </c>
      <c r="B365" s="13" t="s">
        <v>217</v>
      </c>
      <c r="C365" s="1" t="s">
        <v>482</v>
      </c>
      <c r="D365" s="13" t="s">
        <v>207</v>
      </c>
      <c r="E365" s="13">
        <v>40</v>
      </c>
      <c r="F365" s="13">
        <v>16</v>
      </c>
      <c r="G365" s="13">
        <v>12</v>
      </c>
      <c r="H365" s="13">
        <v>9</v>
      </c>
      <c r="I365" s="13">
        <v>4</v>
      </c>
      <c r="J365" s="13">
        <v>2</v>
      </c>
      <c r="K365" s="13">
        <v>6</v>
      </c>
      <c r="L365" s="13">
        <v>2</v>
      </c>
      <c r="M365" s="15">
        <f t="shared" si="20"/>
        <v>0.75</v>
      </c>
      <c r="N365" s="1"/>
      <c r="O365" s="1"/>
      <c r="P365" s="26">
        <v>12.85</v>
      </c>
      <c r="Q365" s="26">
        <v>1.9</v>
      </c>
      <c r="R365" s="26">
        <v>8.3333333300000006E-2</v>
      </c>
      <c r="S365" s="26">
        <v>14.85</v>
      </c>
      <c r="T365" s="13">
        <v>1</v>
      </c>
      <c r="U365" s="13">
        <v>0</v>
      </c>
      <c r="V365" s="23">
        <f t="shared" si="21"/>
        <v>0</v>
      </c>
      <c r="W365" s="13">
        <v>0</v>
      </c>
      <c r="X365" s="13">
        <v>39</v>
      </c>
      <c r="Y365" s="13">
        <v>11</v>
      </c>
      <c r="Z365" s="13">
        <v>9</v>
      </c>
      <c r="AA365" s="13">
        <v>7</v>
      </c>
      <c r="AB365" s="13">
        <v>10</v>
      </c>
      <c r="AC365" s="13">
        <v>5</v>
      </c>
      <c r="AD365" s="13">
        <v>1</v>
      </c>
      <c r="AE365" s="13">
        <v>5</v>
      </c>
      <c r="AF365" s="15">
        <f t="shared" si="22"/>
        <v>0.16666666666666666</v>
      </c>
      <c r="AG365" s="1"/>
      <c r="AH365" s="1"/>
      <c r="AI365" s="51">
        <v>12.6166666667</v>
      </c>
      <c r="AJ365" s="51">
        <v>1.5666666667</v>
      </c>
      <c r="AK365" s="51">
        <v>1.6666666699999999E-2</v>
      </c>
      <c r="AL365" s="51">
        <v>14.233333333299999</v>
      </c>
      <c r="AM365" s="13">
        <v>4</v>
      </c>
      <c r="AN365" s="13">
        <v>0</v>
      </c>
      <c r="AO365" s="23">
        <f t="shared" si="23"/>
        <v>0</v>
      </c>
      <c r="AP365" s="13">
        <v>0</v>
      </c>
    </row>
    <row r="366" spans="1:42" x14ac:dyDescent="0.2">
      <c r="A366" s="13" t="s">
        <v>1486</v>
      </c>
      <c r="B366" s="13" t="s">
        <v>423</v>
      </c>
      <c r="C366" s="1" t="s">
        <v>162</v>
      </c>
      <c r="D366" s="13" t="s">
        <v>173</v>
      </c>
      <c r="E366" s="13">
        <v>39</v>
      </c>
      <c r="F366" s="13">
        <v>2</v>
      </c>
      <c r="G366" s="13">
        <v>8</v>
      </c>
      <c r="H366" s="13">
        <v>-2</v>
      </c>
      <c r="I366" s="13">
        <v>18</v>
      </c>
      <c r="J366" s="13">
        <v>9</v>
      </c>
      <c r="K366" s="1"/>
      <c r="L366" s="1"/>
      <c r="M366" s="15">
        <f t="shared" si="20"/>
        <v>0</v>
      </c>
      <c r="N366" s="1"/>
      <c r="O366" s="1"/>
      <c r="P366" s="26">
        <v>16.133333333300001</v>
      </c>
      <c r="Q366" s="26">
        <v>1.9166666667000001</v>
      </c>
      <c r="R366" s="26">
        <v>2.0166666666999999</v>
      </c>
      <c r="S366" s="26">
        <v>20.083333333300001</v>
      </c>
      <c r="T366" s="1"/>
      <c r="U366" s="1"/>
      <c r="V366" s="23" t="str">
        <f t="shared" si="21"/>
        <v xml:space="preserve"> </v>
      </c>
      <c r="W366" s="1"/>
      <c r="X366" s="13">
        <v>39</v>
      </c>
      <c r="Y366" s="13">
        <v>3</v>
      </c>
      <c r="Z366" s="13">
        <v>1</v>
      </c>
      <c r="AA366" s="13">
        <v>-9</v>
      </c>
      <c r="AB366" s="13">
        <v>10</v>
      </c>
      <c r="AC366" s="13">
        <v>5</v>
      </c>
      <c r="AD366" s="1"/>
      <c r="AE366" s="1"/>
      <c r="AF366" s="15">
        <f t="shared" si="22"/>
        <v>0</v>
      </c>
      <c r="AG366" s="1"/>
      <c r="AH366" s="1"/>
      <c r="AI366" s="51">
        <v>15.9</v>
      </c>
      <c r="AJ366" s="51">
        <v>1.7666666666999999</v>
      </c>
      <c r="AK366" s="51">
        <v>1.8166666667</v>
      </c>
      <c r="AL366" s="51">
        <v>19.5</v>
      </c>
      <c r="AM366" s="1"/>
      <c r="AN366" s="1"/>
      <c r="AO366" s="23" t="str">
        <f t="shared" si="23"/>
        <v xml:space="preserve"> </v>
      </c>
      <c r="AP366" s="1"/>
    </row>
    <row r="367" spans="1:42" x14ac:dyDescent="0.2">
      <c r="A367" s="13" t="s">
        <v>1488</v>
      </c>
      <c r="B367" s="13" t="s">
        <v>1405</v>
      </c>
      <c r="C367" s="1" t="s">
        <v>249</v>
      </c>
      <c r="D367" s="13" t="s">
        <v>146</v>
      </c>
      <c r="E367" s="13">
        <v>33</v>
      </c>
      <c r="F367" s="13">
        <v>9</v>
      </c>
      <c r="G367" s="13">
        <v>7</v>
      </c>
      <c r="H367" s="13">
        <v>6</v>
      </c>
      <c r="I367" s="13">
        <v>18</v>
      </c>
      <c r="J367" s="13">
        <v>9</v>
      </c>
      <c r="K367" s="13">
        <v>176</v>
      </c>
      <c r="L367" s="13">
        <v>197</v>
      </c>
      <c r="M367" s="15">
        <f t="shared" si="20"/>
        <v>0.47184986595174261</v>
      </c>
      <c r="N367" s="13">
        <v>5</v>
      </c>
      <c r="O367" s="13">
        <v>1</v>
      </c>
      <c r="P367" s="26">
        <v>11.8833333333</v>
      </c>
      <c r="Q367" s="26">
        <v>1.05</v>
      </c>
      <c r="R367" s="26">
        <v>1.8</v>
      </c>
      <c r="S367" s="26">
        <v>14.733333333299999</v>
      </c>
      <c r="T367" s="13">
        <v>2</v>
      </c>
      <c r="U367" s="13">
        <v>1</v>
      </c>
      <c r="V367" s="23">
        <f t="shared" si="21"/>
        <v>0.5</v>
      </c>
      <c r="W367" s="13">
        <v>1</v>
      </c>
      <c r="X367" s="13">
        <v>29</v>
      </c>
      <c r="Y367" s="13">
        <v>2</v>
      </c>
      <c r="Z367" s="13">
        <v>7</v>
      </c>
      <c r="AA367" s="13">
        <v>-6</v>
      </c>
      <c r="AB367" s="13">
        <v>13</v>
      </c>
      <c r="AC367" s="13">
        <v>5</v>
      </c>
      <c r="AD367" s="13">
        <v>136</v>
      </c>
      <c r="AE367" s="13">
        <v>176</v>
      </c>
      <c r="AF367" s="15">
        <f t="shared" si="22"/>
        <v>0.4358974358974359</v>
      </c>
      <c r="AG367" s="13">
        <v>2</v>
      </c>
      <c r="AH367" s="13">
        <v>1</v>
      </c>
      <c r="AI367" s="51">
        <v>11.5</v>
      </c>
      <c r="AJ367" s="51">
        <v>1.1666666667000001</v>
      </c>
      <c r="AK367" s="51">
        <v>1.5666666667</v>
      </c>
      <c r="AL367" s="51">
        <v>14.25</v>
      </c>
      <c r="AM367" s="13">
        <v>1</v>
      </c>
      <c r="AN367" s="13">
        <v>0</v>
      </c>
      <c r="AO367" s="23">
        <f t="shared" si="23"/>
        <v>0</v>
      </c>
      <c r="AP367" s="13">
        <v>0</v>
      </c>
    </row>
    <row r="368" spans="1:42" x14ac:dyDescent="0.2">
      <c r="A368" s="13" t="s">
        <v>1492</v>
      </c>
      <c r="B368" s="13" t="s">
        <v>1491</v>
      </c>
      <c r="C368" s="1" t="s">
        <v>249</v>
      </c>
      <c r="D368" s="13" t="s">
        <v>173</v>
      </c>
      <c r="E368" s="13">
        <v>16</v>
      </c>
      <c r="F368" s="13">
        <v>0</v>
      </c>
      <c r="G368" s="13">
        <v>5</v>
      </c>
      <c r="H368" s="13">
        <v>5</v>
      </c>
      <c r="I368" s="13">
        <v>19</v>
      </c>
      <c r="J368" s="13">
        <v>4</v>
      </c>
      <c r="K368" s="1"/>
      <c r="L368" s="1"/>
      <c r="M368" s="15">
        <f t="shared" si="20"/>
        <v>0</v>
      </c>
      <c r="N368" s="1"/>
      <c r="O368" s="1"/>
      <c r="P368" s="26">
        <v>15.5</v>
      </c>
      <c r="Q368" s="26">
        <v>0</v>
      </c>
      <c r="R368" s="26">
        <v>2.4833333333000001</v>
      </c>
      <c r="S368" s="26">
        <v>18</v>
      </c>
      <c r="T368" s="1"/>
      <c r="U368" s="1"/>
      <c r="V368" s="23" t="str">
        <f t="shared" si="21"/>
        <v xml:space="preserve"> </v>
      </c>
      <c r="W368" s="1"/>
      <c r="X368" s="13">
        <v>18</v>
      </c>
      <c r="Y368" s="13">
        <v>0</v>
      </c>
      <c r="Z368" s="13">
        <v>1</v>
      </c>
      <c r="AA368" s="13">
        <v>-2</v>
      </c>
      <c r="AB368" s="13">
        <v>6</v>
      </c>
      <c r="AC368" s="13">
        <v>3</v>
      </c>
      <c r="AD368" s="1"/>
      <c r="AE368" s="1"/>
      <c r="AF368" s="15">
        <f t="shared" si="22"/>
        <v>0</v>
      </c>
      <c r="AG368" s="1"/>
      <c r="AH368" s="1"/>
      <c r="AI368" s="51">
        <v>14.016666666700001</v>
      </c>
      <c r="AJ368" s="51">
        <v>3.3333333300000004E-2</v>
      </c>
      <c r="AK368" s="51">
        <v>2.2333333333000001</v>
      </c>
      <c r="AL368" s="51">
        <v>16.3</v>
      </c>
      <c r="AM368" s="1"/>
      <c r="AN368" s="1"/>
      <c r="AO368" s="23" t="str">
        <f t="shared" si="23"/>
        <v xml:space="preserve"> </v>
      </c>
      <c r="AP368" s="1"/>
    </row>
    <row r="369" spans="1:42" x14ac:dyDescent="0.2">
      <c r="A369" s="13" t="s">
        <v>1495</v>
      </c>
      <c r="B369" s="13" t="s">
        <v>1494</v>
      </c>
      <c r="C369" s="1" t="s">
        <v>363</v>
      </c>
      <c r="D369" s="13" t="s">
        <v>146</v>
      </c>
      <c r="E369" s="13">
        <v>37</v>
      </c>
      <c r="F369" s="13">
        <v>4</v>
      </c>
      <c r="G369" s="13">
        <v>8</v>
      </c>
      <c r="H369" s="13">
        <v>-2</v>
      </c>
      <c r="I369" s="13">
        <v>4</v>
      </c>
      <c r="J369" s="13">
        <v>2</v>
      </c>
      <c r="K369" s="13">
        <v>132</v>
      </c>
      <c r="L369" s="13">
        <v>131</v>
      </c>
      <c r="M369" s="15">
        <f t="shared" si="20"/>
        <v>0.50190114068441061</v>
      </c>
      <c r="N369" s="13">
        <v>1</v>
      </c>
      <c r="O369" s="13">
        <v>0</v>
      </c>
      <c r="P369" s="26">
        <v>9.8833333332999995</v>
      </c>
      <c r="Q369" s="26">
        <v>1.85</v>
      </c>
      <c r="R369" s="26">
        <v>0.85</v>
      </c>
      <c r="S369" s="26">
        <v>12.6</v>
      </c>
      <c r="T369" s="13">
        <v>1</v>
      </c>
      <c r="U369" s="13">
        <v>0</v>
      </c>
      <c r="V369" s="23">
        <f t="shared" si="21"/>
        <v>0</v>
      </c>
      <c r="W369" s="13">
        <v>0</v>
      </c>
      <c r="X369" s="13">
        <v>39</v>
      </c>
      <c r="Y369" s="13">
        <v>7</v>
      </c>
      <c r="Z369" s="13">
        <v>10</v>
      </c>
      <c r="AA369" s="13">
        <v>11</v>
      </c>
      <c r="AB369" s="13">
        <v>23</v>
      </c>
      <c r="AC369" s="13">
        <v>10</v>
      </c>
      <c r="AD369" s="13">
        <v>105</v>
      </c>
      <c r="AE369" s="13">
        <v>104</v>
      </c>
      <c r="AF369" s="15">
        <f t="shared" si="22"/>
        <v>0.50239234449760761</v>
      </c>
      <c r="AG369" s="13">
        <v>2</v>
      </c>
      <c r="AH369" s="13">
        <v>0</v>
      </c>
      <c r="AI369" s="51">
        <v>11.05</v>
      </c>
      <c r="AJ369" s="51">
        <v>1.4</v>
      </c>
      <c r="AK369" s="51">
        <v>0.93333333330000001</v>
      </c>
      <c r="AL369" s="51">
        <v>13.4</v>
      </c>
      <c r="AM369" s="13">
        <v>1</v>
      </c>
      <c r="AN369" s="13">
        <v>1</v>
      </c>
      <c r="AO369" s="23">
        <f t="shared" si="23"/>
        <v>1</v>
      </c>
      <c r="AP369" s="13">
        <v>1</v>
      </c>
    </row>
    <row r="370" spans="1:42" x14ac:dyDescent="0.2">
      <c r="A370" s="13" t="s">
        <v>1499</v>
      </c>
      <c r="B370" s="13" t="s">
        <v>1498</v>
      </c>
      <c r="C370" s="1" t="s">
        <v>153</v>
      </c>
      <c r="D370" s="13" t="s">
        <v>154</v>
      </c>
      <c r="E370" s="13">
        <v>32</v>
      </c>
      <c r="F370" s="13">
        <v>13</v>
      </c>
      <c r="G370" s="13">
        <v>15</v>
      </c>
      <c r="H370" s="13">
        <v>6</v>
      </c>
      <c r="I370" s="13">
        <v>20</v>
      </c>
      <c r="J370" s="13">
        <v>9</v>
      </c>
      <c r="K370" s="13">
        <v>2</v>
      </c>
      <c r="L370" s="13">
        <v>3</v>
      </c>
      <c r="M370" s="15">
        <f t="shared" si="20"/>
        <v>0.4</v>
      </c>
      <c r="N370" s="1"/>
      <c r="O370" s="1"/>
      <c r="P370" s="26">
        <v>13.7</v>
      </c>
      <c r="Q370" s="26">
        <v>3.3833333333</v>
      </c>
      <c r="R370" s="26">
        <v>0.05</v>
      </c>
      <c r="S370" s="26">
        <v>17.149999999999999</v>
      </c>
      <c r="T370" s="13">
        <v>0</v>
      </c>
      <c r="U370" s="13">
        <v>0</v>
      </c>
      <c r="V370" s="23" t="str">
        <f t="shared" si="21"/>
        <v xml:space="preserve"> </v>
      </c>
      <c r="W370" s="13">
        <v>0</v>
      </c>
      <c r="X370" s="13">
        <v>32</v>
      </c>
      <c r="Y370" s="13">
        <v>12</v>
      </c>
      <c r="Z370" s="13">
        <v>11</v>
      </c>
      <c r="AA370" s="13">
        <v>6</v>
      </c>
      <c r="AB370" s="13">
        <v>18</v>
      </c>
      <c r="AC370" s="13">
        <v>9</v>
      </c>
      <c r="AD370" s="13">
        <v>0</v>
      </c>
      <c r="AE370" s="13">
        <v>2</v>
      </c>
      <c r="AF370" s="15">
        <f t="shared" si="22"/>
        <v>0</v>
      </c>
      <c r="AG370" s="1"/>
      <c r="AH370" s="1"/>
      <c r="AI370" s="51">
        <v>14.85</v>
      </c>
      <c r="AJ370" s="51">
        <v>3.2333333333000001</v>
      </c>
      <c r="AK370" s="51">
        <v>0.05</v>
      </c>
      <c r="AL370" s="51">
        <v>18.149999999999999</v>
      </c>
      <c r="AM370" s="13">
        <v>1</v>
      </c>
      <c r="AN370" s="13">
        <v>0</v>
      </c>
      <c r="AO370" s="23">
        <f t="shared" si="23"/>
        <v>0</v>
      </c>
      <c r="AP370" s="13">
        <v>0</v>
      </c>
    </row>
    <row r="371" spans="1:42" x14ac:dyDescent="0.2">
      <c r="A371" s="13" t="s">
        <v>1502</v>
      </c>
      <c r="B371" s="13" t="s">
        <v>1501</v>
      </c>
      <c r="C371" s="1" t="s">
        <v>409</v>
      </c>
      <c r="D371" s="13" t="s">
        <v>146</v>
      </c>
      <c r="E371" s="13">
        <v>34</v>
      </c>
      <c r="F371" s="13">
        <v>6</v>
      </c>
      <c r="G371" s="13">
        <v>10</v>
      </c>
      <c r="H371" s="13">
        <v>0</v>
      </c>
      <c r="I371" s="13">
        <v>4</v>
      </c>
      <c r="J371" s="13">
        <v>2</v>
      </c>
      <c r="K371" s="13">
        <v>223</v>
      </c>
      <c r="L371" s="13">
        <v>197</v>
      </c>
      <c r="M371" s="15">
        <f t="shared" si="20"/>
        <v>0.53095238095238095</v>
      </c>
      <c r="N371" s="13">
        <v>3</v>
      </c>
      <c r="O371" s="13">
        <v>3</v>
      </c>
      <c r="P371" s="26">
        <v>11.3</v>
      </c>
      <c r="Q371" s="26">
        <v>0.2666666667</v>
      </c>
      <c r="R371" s="26">
        <v>0.66666666670000008</v>
      </c>
      <c r="S371" s="26">
        <v>12.233333333299999</v>
      </c>
      <c r="T371" s="1"/>
      <c r="U371" s="1"/>
      <c r="V371" s="23" t="str">
        <f t="shared" si="21"/>
        <v xml:space="preserve"> </v>
      </c>
      <c r="W371" s="1"/>
      <c r="X371" s="13">
        <v>34</v>
      </c>
      <c r="Y371" s="13">
        <v>7</v>
      </c>
      <c r="Z371" s="13">
        <v>2</v>
      </c>
      <c r="AA371" s="13">
        <v>-8</v>
      </c>
      <c r="AB371" s="13">
        <v>12</v>
      </c>
      <c r="AC371" s="13">
        <v>6</v>
      </c>
      <c r="AD371" s="13">
        <v>213</v>
      </c>
      <c r="AE371" s="13">
        <v>215</v>
      </c>
      <c r="AF371" s="15">
        <f t="shared" si="22"/>
        <v>0.49766355140186919</v>
      </c>
      <c r="AG371" s="13">
        <v>1</v>
      </c>
      <c r="AH371" s="13">
        <v>1</v>
      </c>
      <c r="AI371" s="51">
        <v>11.2833333333</v>
      </c>
      <c r="AJ371" s="51">
        <v>0.25</v>
      </c>
      <c r="AK371" s="51">
        <v>0.73333333330000006</v>
      </c>
      <c r="AL371" s="51">
        <v>12.266666666700001</v>
      </c>
      <c r="AM371" s="1"/>
      <c r="AN371" s="1"/>
      <c r="AO371" s="23" t="str">
        <f t="shared" si="23"/>
        <v xml:space="preserve"> </v>
      </c>
      <c r="AP371" s="1"/>
    </row>
    <row r="372" spans="1:42" x14ac:dyDescent="0.2">
      <c r="A372" s="13" t="s">
        <v>1505</v>
      </c>
      <c r="B372" s="13" t="s">
        <v>1166</v>
      </c>
      <c r="C372" s="1" t="s">
        <v>322</v>
      </c>
      <c r="D372" s="13" t="s">
        <v>154</v>
      </c>
      <c r="E372" s="13">
        <v>41</v>
      </c>
      <c r="F372" s="13">
        <v>14</v>
      </c>
      <c r="G372" s="13">
        <v>17</v>
      </c>
      <c r="H372" s="13">
        <v>13</v>
      </c>
      <c r="I372" s="13">
        <v>18</v>
      </c>
      <c r="J372" s="13">
        <v>9</v>
      </c>
      <c r="K372" s="13">
        <v>2</v>
      </c>
      <c r="L372" s="13">
        <v>2</v>
      </c>
      <c r="M372" s="15">
        <f t="shared" si="20"/>
        <v>0.5</v>
      </c>
      <c r="N372" s="1"/>
      <c r="O372" s="1"/>
      <c r="P372" s="26">
        <v>14.733333333299999</v>
      </c>
      <c r="Q372" s="26">
        <v>2.6333333333</v>
      </c>
      <c r="R372" s="26">
        <v>1.3833333333</v>
      </c>
      <c r="S372" s="26">
        <v>18.766666666700001</v>
      </c>
      <c r="T372" s="13">
        <v>0</v>
      </c>
      <c r="U372" s="13">
        <v>0</v>
      </c>
      <c r="V372" s="23" t="str">
        <f t="shared" si="21"/>
        <v xml:space="preserve"> </v>
      </c>
      <c r="W372" s="13">
        <v>0</v>
      </c>
      <c r="X372" s="13">
        <v>41</v>
      </c>
      <c r="Y372" s="13">
        <v>8</v>
      </c>
      <c r="Z372" s="13">
        <v>22</v>
      </c>
      <c r="AA372" s="13">
        <v>4</v>
      </c>
      <c r="AB372" s="13">
        <v>14</v>
      </c>
      <c r="AC372" s="13">
        <v>7</v>
      </c>
      <c r="AD372" s="13">
        <v>2</v>
      </c>
      <c r="AE372" s="13">
        <v>1</v>
      </c>
      <c r="AF372" s="15">
        <f t="shared" si="22"/>
        <v>0.66666666666666663</v>
      </c>
      <c r="AG372" s="1"/>
      <c r="AH372" s="1"/>
      <c r="AI372" s="51">
        <v>14.35</v>
      </c>
      <c r="AJ372" s="51">
        <v>2.2999999999999998</v>
      </c>
      <c r="AK372" s="51">
        <v>1.6666666667000001</v>
      </c>
      <c r="AL372" s="51">
        <v>18.333333333300001</v>
      </c>
      <c r="AM372" s="13">
        <v>1</v>
      </c>
      <c r="AN372" s="13">
        <v>0</v>
      </c>
      <c r="AO372" s="23">
        <f t="shared" si="23"/>
        <v>0</v>
      </c>
      <c r="AP372" s="13">
        <v>0</v>
      </c>
    </row>
    <row r="373" spans="1:42" x14ac:dyDescent="0.2">
      <c r="A373" s="13" t="s">
        <v>1511</v>
      </c>
      <c r="B373" s="13" t="s">
        <v>1510</v>
      </c>
      <c r="C373" s="1" t="s">
        <v>398</v>
      </c>
      <c r="D373" s="13" t="s">
        <v>173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"/>
      <c r="L373" s="1"/>
      <c r="M373" s="15">
        <f t="shared" si="20"/>
        <v>0</v>
      </c>
      <c r="N373" s="1"/>
      <c r="O373" s="1"/>
      <c r="P373" s="26">
        <v>0</v>
      </c>
      <c r="Q373" s="26">
        <v>0</v>
      </c>
      <c r="R373" s="26">
        <v>0</v>
      </c>
      <c r="S373" s="26">
        <v>0</v>
      </c>
      <c r="T373" s="1"/>
      <c r="U373" s="1"/>
      <c r="V373" s="23" t="str">
        <f t="shared" si="21"/>
        <v xml:space="preserve"> </v>
      </c>
      <c r="W373" s="1"/>
      <c r="X373" s="13">
        <v>1</v>
      </c>
      <c r="Y373" s="13">
        <v>0</v>
      </c>
      <c r="Z373" s="13">
        <v>0</v>
      </c>
      <c r="AA373" s="13">
        <v>1</v>
      </c>
      <c r="AB373" s="13">
        <v>0</v>
      </c>
      <c r="AC373" s="13">
        <v>0</v>
      </c>
      <c r="AD373" s="1"/>
      <c r="AE373" s="1"/>
      <c r="AF373" s="15">
        <f t="shared" si="22"/>
        <v>0</v>
      </c>
      <c r="AG373" s="1"/>
      <c r="AH373" s="1"/>
      <c r="AI373" s="51">
        <v>10.8833333333</v>
      </c>
      <c r="AJ373" s="51">
        <v>0</v>
      </c>
      <c r="AK373" s="51">
        <v>1.0333333333000001</v>
      </c>
      <c r="AL373" s="51">
        <v>11.916666666699999</v>
      </c>
      <c r="AM373" s="1"/>
      <c r="AN373" s="1"/>
      <c r="AO373" s="23" t="str">
        <f t="shared" si="23"/>
        <v xml:space="preserve"> </v>
      </c>
      <c r="AP373" s="1"/>
    </row>
    <row r="374" spans="1:42" x14ac:dyDescent="0.2">
      <c r="A374" s="13" t="s">
        <v>1514</v>
      </c>
      <c r="B374" s="13" t="s">
        <v>953</v>
      </c>
      <c r="C374" s="1" t="s">
        <v>302</v>
      </c>
      <c r="D374" s="13" t="s">
        <v>207</v>
      </c>
      <c r="E374" s="13">
        <v>40</v>
      </c>
      <c r="F374" s="13">
        <v>7</v>
      </c>
      <c r="G374" s="13">
        <v>22</v>
      </c>
      <c r="H374" s="13">
        <v>2</v>
      </c>
      <c r="I374" s="13">
        <v>24</v>
      </c>
      <c r="J374" s="13">
        <v>12</v>
      </c>
      <c r="K374" s="13">
        <v>2</v>
      </c>
      <c r="L374" s="13">
        <v>5</v>
      </c>
      <c r="M374" s="15">
        <f t="shared" si="20"/>
        <v>0.2857142857142857</v>
      </c>
      <c r="N374" s="1"/>
      <c r="O374" s="1"/>
      <c r="P374" s="26">
        <v>14.45</v>
      </c>
      <c r="Q374" s="26">
        <v>2.4666666667000001</v>
      </c>
      <c r="R374" s="26">
        <v>0.1166666667</v>
      </c>
      <c r="S374" s="26">
        <v>17.066666666700002</v>
      </c>
      <c r="T374" s="13">
        <v>8</v>
      </c>
      <c r="U374" s="13">
        <v>2</v>
      </c>
      <c r="V374" s="23">
        <f t="shared" si="21"/>
        <v>0.25</v>
      </c>
      <c r="W374" s="13">
        <v>1</v>
      </c>
      <c r="X374" s="13">
        <v>39</v>
      </c>
      <c r="Y374" s="13">
        <v>8</v>
      </c>
      <c r="Z374" s="13">
        <v>17</v>
      </c>
      <c r="AA374" s="13">
        <v>8</v>
      </c>
      <c r="AB374" s="13">
        <v>14</v>
      </c>
      <c r="AC374" s="13">
        <v>7</v>
      </c>
      <c r="AD374" s="13">
        <v>0</v>
      </c>
      <c r="AE374" s="13">
        <v>1</v>
      </c>
      <c r="AF374" s="15">
        <f t="shared" si="22"/>
        <v>0</v>
      </c>
      <c r="AG374" s="1"/>
      <c r="AH374" s="1"/>
      <c r="AI374" s="51">
        <v>14.0666666667</v>
      </c>
      <c r="AJ374" s="51">
        <v>2.2000000000000002</v>
      </c>
      <c r="AK374" s="51">
        <v>0.1166666667</v>
      </c>
      <c r="AL374" s="51">
        <v>16.416666666699999</v>
      </c>
      <c r="AM374" s="13">
        <v>5</v>
      </c>
      <c r="AN374" s="13">
        <v>1</v>
      </c>
      <c r="AO374" s="23">
        <f t="shared" si="23"/>
        <v>0.2</v>
      </c>
      <c r="AP374" s="13">
        <v>0</v>
      </c>
    </row>
    <row r="375" spans="1:42" x14ac:dyDescent="0.2">
      <c r="A375" s="13" t="s">
        <v>1518</v>
      </c>
      <c r="B375" s="13" t="s">
        <v>1517</v>
      </c>
      <c r="C375" s="1" t="s">
        <v>270</v>
      </c>
      <c r="D375" s="13" t="s">
        <v>137</v>
      </c>
      <c r="E375" s="13">
        <v>39</v>
      </c>
      <c r="F375" s="13">
        <v>15</v>
      </c>
      <c r="G375" s="13">
        <v>25</v>
      </c>
      <c r="H375" s="13">
        <v>8</v>
      </c>
      <c r="I375" s="13">
        <v>10</v>
      </c>
      <c r="J375" s="13">
        <v>5</v>
      </c>
      <c r="K375" s="13">
        <v>15</v>
      </c>
      <c r="L375" s="13">
        <v>11</v>
      </c>
      <c r="M375" s="15">
        <f t="shared" si="20"/>
        <v>0.57692307692307687</v>
      </c>
      <c r="N375" s="1"/>
      <c r="O375" s="1"/>
      <c r="P375" s="26">
        <v>14.8</v>
      </c>
      <c r="Q375" s="26">
        <v>3.3166666666999998</v>
      </c>
      <c r="R375" s="26">
        <v>0.05</v>
      </c>
      <c r="S375" s="26">
        <v>18.183333333299998</v>
      </c>
      <c r="T375" s="13">
        <v>3</v>
      </c>
      <c r="U375" s="13">
        <v>1</v>
      </c>
      <c r="V375" s="23">
        <f t="shared" si="21"/>
        <v>0.33333333333333331</v>
      </c>
      <c r="W375" s="13">
        <v>1</v>
      </c>
      <c r="X375" s="13">
        <v>39</v>
      </c>
      <c r="Y375" s="13">
        <v>16</v>
      </c>
      <c r="Z375" s="13">
        <v>20</v>
      </c>
      <c r="AA375" s="13">
        <v>9</v>
      </c>
      <c r="AB375" s="13">
        <v>4</v>
      </c>
      <c r="AC375" s="13">
        <v>2</v>
      </c>
      <c r="AD375" s="13">
        <v>6</v>
      </c>
      <c r="AE375" s="13">
        <v>14</v>
      </c>
      <c r="AF375" s="15">
        <f t="shared" si="22"/>
        <v>0.3</v>
      </c>
      <c r="AG375" s="1"/>
      <c r="AH375" s="1"/>
      <c r="AI375" s="51">
        <v>15.166666666699999</v>
      </c>
      <c r="AJ375" s="51">
        <v>2.6166666667</v>
      </c>
      <c r="AK375" s="51">
        <v>1.6666666699999999E-2</v>
      </c>
      <c r="AL375" s="51">
        <v>17.816666666700002</v>
      </c>
      <c r="AM375" s="13">
        <v>3</v>
      </c>
      <c r="AN375" s="13">
        <v>1</v>
      </c>
      <c r="AO375" s="23">
        <f t="shared" si="23"/>
        <v>0.33333333333333331</v>
      </c>
      <c r="AP375" s="13">
        <v>0</v>
      </c>
    </row>
    <row r="376" spans="1:42" x14ac:dyDescent="0.2">
      <c r="A376" s="13" t="s">
        <v>1521</v>
      </c>
      <c r="B376" s="13" t="s">
        <v>535</v>
      </c>
      <c r="C376" s="1" t="s">
        <v>136</v>
      </c>
      <c r="D376" s="13" t="s">
        <v>173</v>
      </c>
      <c r="E376" s="13">
        <v>6</v>
      </c>
      <c r="F376" s="13">
        <v>0</v>
      </c>
      <c r="G376" s="13">
        <v>1</v>
      </c>
      <c r="H376" s="13">
        <v>-2</v>
      </c>
      <c r="I376" s="13">
        <v>0</v>
      </c>
      <c r="J376" s="13">
        <v>0</v>
      </c>
      <c r="K376" s="1"/>
      <c r="L376" s="1"/>
      <c r="M376" s="15">
        <f t="shared" si="20"/>
        <v>0</v>
      </c>
      <c r="N376" s="1"/>
      <c r="O376" s="1"/>
      <c r="P376" s="26">
        <v>16.2</v>
      </c>
      <c r="Q376" s="26">
        <v>2.7333333333000001</v>
      </c>
      <c r="R376" s="26">
        <v>0.38333333330000002</v>
      </c>
      <c r="S376" s="26">
        <v>19.333333333300001</v>
      </c>
      <c r="T376" s="1"/>
      <c r="U376" s="1"/>
      <c r="V376" s="23" t="str">
        <f t="shared" si="21"/>
        <v xml:space="preserve"> </v>
      </c>
      <c r="W376" s="1"/>
      <c r="X376" s="13">
        <v>5</v>
      </c>
      <c r="Y376" s="13">
        <v>1</v>
      </c>
      <c r="Z376" s="13">
        <v>1</v>
      </c>
      <c r="AA376" s="13">
        <v>-4</v>
      </c>
      <c r="AB376" s="13">
        <v>0</v>
      </c>
      <c r="AC376" s="13">
        <v>0</v>
      </c>
      <c r="AD376" s="1"/>
      <c r="AE376" s="1"/>
      <c r="AF376" s="15">
        <f t="shared" si="22"/>
        <v>0</v>
      </c>
      <c r="AG376" s="1"/>
      <c r="AH376" s="1"/>
      <c r="AI376" s="51">
        <v>16.266666666700001</v>
      </c>
      <c r="AJ376" s="51">
        <v>2.25</v>
      </c>
      <c r="AK376" s="51">
        <v>1.1166666667</v>
      </c>
      <c r="AL376" s="51">
        <v>19.649999999999999</v>
      </c>
      <c r="AM376" s="1"/>
      <c r="AN376" s="1"/>
      <c r="AO376" s="23" t="str">
        <f t="shared" si="23"/>
        <v xml:space="preserve"> </v>
      </c>
      <c r="AP376" s="1"/>
    </row>
    <row r="377" spans="1:42" x14ac:dyDescent="0.2">
      <c r="A377" s="13" t="s">
        <v>1524</v>
      </c>
      <c r="B377" s="13" t="s">
        <v>312</v>
      </c>
      <c r="C377" s="1" t="s">
        <v>179</v>
      </c>
      <c r="D377" s="13" t="s">
        <v>173</v>
      </c>
      <c r="E377" s="13">
        <v>28</v>
      </c>
      <c r="F377" s="13">
        <v>1</v>
      </c>
      <c r="G377" s="13">
        <v>9</v>
      </c>
      <c r="H377" s="13">
        <v>8</v>
      </c>
      <c r="I377" s="13">
        <v>12</v>
      </c>
      <c r="J377" s="13">
        <v>6</v>
      </c>
      <c r="K377" s="1"/>
      <c r="L377" s="1"/>
      <c r="M377" s="15">
        <f t="shared" si="20"/>
        <v>0</v>
      </c>
      <c r="N377" s="1"/>
      <c r="O377" s="1"/>
      <c r="P377" s="26">
        <v>15.516666666700001</v>
      </c>
      <c r="Q377" s="26">
        <v>0.83333333330000003</v>
      </c>
      <c r="R377" s="26">
        <v>0.41666666670000002</v>
      </c>
      <c r="S377" s="26">
        <v>16.766666666700001</v>
      </c>
      <c r="T377" s="1"/>
      <c r="U377" s="1"/>
      <c r="V377" s="23" t="str">
        <f t="shared" si="21"/>
        <v xml:space="preserve"> </v>
      </c>
      <c r="W377" s="1"/>
      <c r="X377" s="13">
        <v>27</v>
      </c>
      <c r="Y377" s="13">
        <v>1</v>
      </c>
      <c r="Z377" s="13">
        <v>0</v>
      </c>
      <c r="AA377" s="13">
        <v>9</v>
      </c>
      <c r="AB377" s="13">
        <v>4</v>
      </c>
      <c r="AC377" s="13">
        <v>2</v>
      </c>
      <c r="AD377" s="1"/>
      <c r="AE377" s="1"/>
      <c r="AF377" s="15">
        <f t="shared" si="22"/>
        <v>0</v>
      </c>
      <c r="AG377" s="1"/>
      <c r="AH377" s="1"/>
      <c r="AI377" s="51">
        <v>14.416666666699999</v>
      </c>
      <c r="AJ377" s="51">
        <v>0.2666666667</v>
      </c>
      <c r="AK377" s="51">
        <v>0.1166666667</v>
      </c>
      <c r="AL377" s="51">
        <v>14.8</v>
      </c>
      <c r="AM377" s="1"/>
      <c r="AN377" s="1"/>
      <c r="AO377" s="23" t="str">
        <f t="shared" si="23"/>
        <v xml:space="preserve"> </v>
      </c>
      <c r="AP377" s="1"/>
    </row>
    <row r="378" spans="1:42" x14ac:dyDescent="0.2">
      <c r="A378" s="13" t="s">
        <v>1527</v>
      </c>
      <c r="B378" s="13" t="s">
        <v>1526</v>
      </c>
      <c r="C378" s="1" t="s">
        <v>162</v>
      </c>
      <c r="D378" s="13" t="s">
        <v>154</v>
      </c>
      <c r="E378" s="13">
        <v>41</v>
      </c>
      <c r="F378" s="13">
        <v>19</v>
      </c>
      <c r="G378" s="13">
        <v>13</v>
      </c>
      <c r="H378" s="13">
        <v>9</v>
      </c>
      <c r="I378" s="13">
        <v>17</v>
      </c>
      <c r="J378" s="13">
        <v>6</v>
      </c>
      <c r="K378" s="13">
        <v>19</v>
      </c>
      <c r="L378" s="13">
        <v>27</v>
      </c>
      <c r="M378" s="15">
        <f t="shared" si="20"/>
        <v>0.41304347826086957</v>
      </c>
      <c r="N378" s="13">
        <v>1</v>
      </c>
      <c r="O378" s="13">
        <v>1</v>
      </c>
      <c r="P378" s="26">
        <v>15.083333333300001</v>
      </c>
      <c r="Q378" s="26">
        <v>2.75</v>
      </c>
      <c r="R378" s="26">
        <v>0.1</v>
      </c>
      <c r="S378" s="26">
        <v>17.95</v>
      </c>
      <c r="T378" s="13">
        <v>1</v>
      </c>
      <c r="U378" s="13">
        <v>1</v>
      </c>
      <c r="V378" s="23">
        <f t="shared" si="21"/>
        <v>1</v>
      </c>
      <c r="W378" s="13">
        <v>1</v>
      </c>
      <c r="X378" s="13">
        <v>41</v>
      </c>
      <c r="Y378" s="13">
        <v>10</v>
      </c>
      <c r="Z378" s="13">
        <v>17</v>
      </c>
      <c r="AA378" s="13">
        <v>-9</v>
      </c>
      <c r="AB378" s="13">
        <v>25</v>
      </c>
      <c r="AC378" s="13">
        <v>8</v>
      </c>
      <c r="AD378" s="13">
        <v>38</v>
      </c>
      <c r="AE378" s="13">
        <v>44</v>
      </c>
      <c r="AF378" s="15">
        <f t="shared" si="22"/>
        <v>0.46341463414634149</v>
      </c>
      <c r="AG378" s="13">
        <v>3</v>
      </c>
      <c r="AH378" s="13">
        <v>1</v>
      </c>
      <c r="AI378" s="51">
        <v>15.3666666667</v>
      </c>
      <c r="AJ378" s="51">
        <v>2.8</v>
      </c>
      <c r="AK378" s="51">
        <v>0.1166666667</v>
      </c>
      <c r="AL378" s="51">
        <v>18.3</v>
      </c>
      <c r="AM378" s="13">
        <v>2</v>
      </c>
      <c r="AN378" s="13">
        <v>1</v>
      </c>
      <c r="AO378" s="23">
        <f t="shared" si="23"/>
        <v>0.5</v>
      </c>
      <c r="AP378" s="13">
        <v>1</v>
      </c>
    </row>
    <row r="379" spans="1:42" x14ac:dyDescent="0.2">
      <c r="A379" s="13" t="s">
        <v>1530</v>
      </c>
      <c r="B379" s="13" t="s">
        <v>312</v>
      </c>
      <c r="C379" s="1" t="s">
        <v>554</v>
      </c>
      <c r="D379" s="13" t="s">
        <v>173</v>
      </c>
      <c r="E379" s="13">
        <v>24</v>
      </c>
      <c r="F379" s="13">
        <v>3</v>
      </c>
      <c r="G379" s="13">
        <v>8</v>
      </c>
      <c r="H379" s="13">
        <v>2</v>
      </c>
      <c r="I379" s="13">
        <v>6</v>
      </c>
      <c r="J379" s="13">
        <v>3</v>
      </c>
      <c r="K379" s="1"/>
      <c r="L379" s="1"/>
      <c r="M379" s="15">
        <f t="shared" si="20"/>
        <v>0</v>
      </c>
      <c r="N379" s="1"/>
      <c r="O379" s="1"/>
      <c r="P379" s="26">
        <v>15.083333333300001</v>
      </c>
      <c r="Q379" s="26">
        <v>1.1833333333</v>
      </c>
      <c r="R379" s="26">
        <v>0.05</v>
      </c>
      <c r="S379" s="26">
        <v>16.333333333300001</v>
      </c>
      <c r="T379" s="13">
        <v>1</v>
      </c>
      <c r="U379" s="13">
        <v>0</v>
      </c>
      <c r="V379" s="23">
        <f t="shared" si="21"/>
        <v>0</v>
      </c>
      <c r="W379" s="13">
        <v>0</v>
      </c>
      <c r="X379" s="13">
        <v>29</v>
      </c>
      <c r="Y379" s="13">
        <v>5</v>
      </c>
      <c r="Z379" s="13">
        <v>3</v>
      </c>
      <c r="AA379" s="13">
        <v>1</v>
      </c>
      <c r="AB379" s="13">
        <v>12</v>
      </c>
      <c r="AC379" s="13">
        <v>6</v>
      </c>
      <c r="AD379" s="1"/>
      <c r="AE379" s="1"/>
      <c r="AF379" s="15">
        <f t="shared" si="22"/>
        <v>0</v>
      </c>
      <c r="AG379" s="1"/>
      <c r="AH379" s="1"/>
      <c r="AI379" s="51">
        <v>15.8833333333</v>
      </c>
      <c r="AJ379" s="51">
        <v>1.45</v>
      </c>
      <c r="AK379" s="51">
        <v>0.21666666670000001</v>
      </c>
      <c r="AL379" s="51">
        <v>17.583333333300001</v>
      </c>
      <c r="AM379" s="13">
        <v>0</v>
      </c>
      <c r="AN379" s="13">
        <v>0</v>
      </c>
      <c r="AO379" s="23" t="str">
        <f t="shared" si="23"/>
        <v xml:space="preserve"> </v>
      </c>
      <c r="AP379" s="13">
        <v>0</v>
      </c>
    </row>
    <row r="380" spans="1:42" x14ac:dyDescent="0.2">
      <c r="A380" s="13" t="s">
        <v>1533</v>
      </c>
      <c r="B380" s="13" t="s">
        <v>1532</v>
      </c>
      <c r="C380" s="1" t="s">
        <v>264</v>
      </c>
      <c r="D380" s="13" t="s">
        <v>173</v>
      </c>
      <c r="E380" s="13">
        <v>41</v>
      </c>
      <c r="F380" s="13">
        <v>2</v>
      </c>
      <c r="G380" s="13">
        <v>9</v>
      </c>
      <c r="H380" s="13">
        <v>6</v>
      </c>
      <c r="I380" s="13">
        <v>29</v>
      </c>
      <c r="J380" s="13">
        <v>10</v>
      </c>
      <c r="K380" s="1"/>
      <c r="L380" s="1"/>
      <c r="M380" s="15">
        <f t="shared" si="20"/>
        <v>0</v>
      </c>
      <c r="N380" s="1"/>
      <c r="O380" s="1"/>
      <c r="P380" s="26">
        <v>14.2166666667</v>
      </c>
      <c r="Q380" s="26">
        <v>0</v>
      </c>
      <c r="R380" s="26">
        <v>2.1333333333</v>
      </c>
      <c r="S380" s="26">
        <v>16.366666666699999</v>
      </c>
      <c r="T380" s="1"/>
      <c r="U380" s="1"/>
      <c r="V380" s="23" t="str">
        <f t="shared" si="21"/>
        <v xml:space="preserve"> </v>
      </c>
      <c r="W380" s="1"/>
      <c r="X380" s="13">
        <v>39</v>
      </c>
      <c r="Y380" s="13">
        <v>0</v>
      </c>
      <c r="Z380" s="13">
        <v>4</v>
      </c>
      <c r="AA380" s="13">
        <v>-3</v>
      </c>
      <c r="AB380" s="13">
        <v>18</v>
      </c>
      <c r="AC380" s="13">
        <v>6</v>
      </c>
      <c r="AD380" s="1"/>
      <c r="AE380" s="1"/>
      <c r="AF380" s="15">
        <f t="shared" si="22"/>
        <v>0</v>
      </c>
      <c r="AG380" s="1"/>
      <c r="AH380" s="1"/>
      <c r="AI380" s="51">
        <v>14.833333333300001</v>
      </c>
      <c r="AJ380" s="51">
        <v>1.6666666699999999E-2</v>
      </c>
      <c r="AK380" s="51">
        <v>2.4166666666999999</v>
      </c>
      <c r="AL380" s="51">
        <v>17.266666666700001</v>
      </c>
      <c r="AM380" s="1"/>
      <c r="AN380" s="1"/>
      <c r="AO380" s="23" t="str">
        <f t="shared" si="23"/>
        <v xml:space="preserve"> </v>
      </c>
      <c r="AP380" s="1"/>
    </row>
    <row r="381" spans="1:42" x14ac:dyDescent="0.2">
      <c r="A381" s="13" t="s">
        <v>1533</v>
      </c>
      <c r="B381" s="13" t="s">
        <v>1053</v>
      </c>
      <c r="C381" s="1" t="s">
        <v>334</v>
      </c>
      <c r="D381" s="13" t="s">
        <v>154</v>
      </c>
      <c r="E381" s="13">
        <v>26</v>
      </c>
      <c r="F381" s="13">
        <v>2</v>
      </c>
      <c r="G381" s="13">
        <v>0</v>
      </c>
      <c r="H381" s="13">
        <v>-1</v>
      </c>
      <c r="I381" s="13">
        <v>39</v>
      </c>
      <c r="J381" s="13">
        <v>11</v>
      </c>
      <c r="K381" s="13">
        <v>5</v>
      </c>
      <c r="L381" s="13">
        <v>0</v>
      </c>
      <c r="M381" s="15">
        <f t="shared" si="20"/>
        <v>1</v>
      </c>
      <c r="N381" s="1"/>
      <c r="O381" s="1"/>
      <c r="P381" s="26">
        <v>8.15</v>
      </c>
      <c r="Q381" s="26">
        <v>1.6666666699999999E-2</v>
      </c>
      <c r="R381" s="26">
        <v>0.05</v>
      </c>
      <c r="S381" s="26">
        <v>8.2333333332999992</v>
      </c>
      <c r="T381" s="1"/>
      <c r="U381" s="1"/>
      <c r="V381" s="23" t="str">
        <f t="shared" si="21"/>
        <v xml:space="preserve"> </v>
      </c>
      <c r="W381" s="1"/>
      <c r="X381" s="13">
        <v>29</v>
      </c>
      <c r="Y381" s="13">
        <v>3</v>
      </c>
      <c r="Z381" s="13">
        <v>2</v>
      </c>
      <c r="AA381" s="13">
        <v>-3</v>
      </c>
      <c r="AB381" s="13">
        <v>47</v>
      </c>
      <c r="AC381" s="13">
        <v>12</v>
      </c>
      <c r="AD381" s="13">
        <v>5</v>
      </c>
      <c r="AE381" s="13">
        <v>4</v>
      </c>
      <c r="AF381" s="15">
        <f t="shared" si="22"/>
        <v>0.55555555555555558</v>
      </c>
      <c r="AG381" s="1"/>
      <c r="AH381" s="1"/>
      <c r="AI381" s="51">
        <v>8.4333333333000002</v>
      </c>
      <c r="AJ381" s="51">
        <v>6.6666666700000002E-2</v>
      </c>
      <c r="AK381" s="51">
        <v>0</v>
      </c>
      <c r="AL381" s="51">
        <v>8.5</v>
      </c>
      <c r="AM381" s="1"/>
      <c r="AN381" s="1"/>
      <c r="AO381" s="23" t="str">
        <f t="shared" si="23"/>
        <v xml:space="preserve"> </v>
      </c>
      <c r="AP381" s="1"/>
    </row>
    <row r="382" spans="1:42" x14ac:dyDescent="0.2">
      <c r="A382" s="13" t="s">
        <v>1539</v>
      </c>
      <c r="B382" s="13" t="s">
        <v>1538</v>
      </c>
      <c r="C382" s="1" t="s">
        <v>302</v>
      </c>
      <c r="D382" s="13" t="s">
        <v>154</v>
      </c>
      <c r="E382" s="13">
        <v>44</v>
      </c>
      <c r="F382" s="13">
        <v>12</v>
      </c>
      <c r="G382" s="13">
        <v>17</v>
      </c>
      <c r="H382" s="13">
        <v>1</v>
      </c>
      <c r="I382" s="13">
        <v>22</v>
      </c>
      <c r="J382" s="13">
        <v>11</v>
      </c>
      <c r="K382" s="13">
        <v>1</v>
      </c>
      <c r="L382" s="13">
        <v>0</v>
      </c>
      <c r="M382" s="15">
        <f t="shared" si="20"/>
        <v>1</v>
      </c>
      <c r="N382" s="1"/>
      <c r="O382" s="1"/>
      <c r="P382" s="26">
        <v>15.266666666700001</v>
      </c>
      <c r="Q382" s="26">
        <v>2.4500000000000002</v>
      </c>
      <c r="R382" s="26">
        <v>0</v>
      </c>
      <c r="S382" s="26">
        <v>17.7166666667</v>
      </c>
      <c r="T382" s="13">
        <v>2</v>
      </c>
      <c r="U382" s="13">
        <v>0</v>
      </c>
      <c r="V382" s="23">
        <f t="shared" si="21"/>
        <v>0</v>
      </c>
      <c r="W382" s="13">
        <v>0</v>
      </c>
      <c r="X382" s="13">
        <v>33</v>
      </c>
      <c r="Y382" s="13">
        <v>5</v>
      </c>
      <c r="Z382" s="13">
        <v>13</v>
      </c>
      <c r="AA382" s="13">
        <v>-4</v>
      </c>
      <c r="AB382" s="13">
        <v>26</v>
      </c>
      <c r="AC382" s="13">
        <v>13</v>
      </c>
      <c r="AD382" s="13">
        <v>0</v>
      </c>
      <c r="AE382" s="13">
        <v>0</v>
      </c>
      <c r="AF382" s="15">
        <f t="shared" si="22"/>
        <v>0</v>
      </c>
      <c r="AG382" s="1"/>
      <c r="AH382" s="1"/>
      <c r="AI382" s="51">
        <v>15.1</v>
      </c>
      <c r="AJ382" s="51">
        <v>2.2333333333000001</v>
      </c>
      <c r="AK382" s="51">
        <v>1.6666666699999999E-2</v>
      </c>
      <c r="AL382" s="51">
        <v>17.350000000000001</v>
      </c>
      <c r="AM382" s="13">
        <v>0</v>
      </c>
      <c r="AN382" s="13">
        <v>0</v>
      </c>
      <c r="AO382" s="23" t="str">
        <f t="shared" si="23"/>
        <v xml:space="preserve"> </v>
      </c>
      <c r="AP382" s="13">
        <v>0</v>
      </c>
    </row>
    <row r="383" spans="1:42" x14ac:dyDescent="0.2">
      <c r="A383" s="13" t="s">
        <v>1543</v>
      </c>
      <c r="B383" s="13" t="s">
        <v>1542</v>
      </c>
      <c r="C383" s="1" t="s">
        <v>243</v>
      </c>
      <c r="D383" s="13" t="s">
        <v>146</v>
      </c>
      <c r="E383" s="13">
        <v>41</v>
      </c>
      <c r="F383" s="13">
        <v>1</v>
      </c>
      <c r="G383" s="13">
        <v>7</v>
      </c>
      <c r="H383" s="13">
        <v>-1</v>
      </c>
      <c r="I383" s="13">
        <v>12</v>
      </c>
      <c r="J383" s="13">
        <v>6</v>
      </c>
      <c r="K383" s="13">
        <v>161</v>
      </c>
      <c r="L383" s="13">
        <v>201</v>
      </c>
      <c r="M383" s="15">
        <f t="shared" si="20"/>
        <v>0.44475138121546959</v>
      </c>
      <c r="N383" s="13">
        <v>7</v>
      </c>
      <c r="O383" s="13">
        <v>2</v>
      </c>
      <c r="P383" s="26">
        <v>11.333333333300001</v>
      </c>
      <c r="Q383" s="26">
        <v>0.21666666670000001</v>
      </c>
      <c r="R383" s="26">
        <v>1.3333333333000001</v>
      </c>
      <c r="S383" s="26">
        <v>12.9</v>
      </c>
      <c r="T383" s="1"/>
      <c r="U383" s="1"/>
      <c r="V383" s="23" t="str">
        <f t="shared" si="21"/>
        <v xml:space="preserve"> </v>
      </c>
      <c r="W383" s="1"/>
      <c r="X383" s="13">
        <v>33</v>
      </c>
      <c r="Y383" s="13">
        <v>6</v>
      </c>
      <c r="Z383" s="13">
        <v>4</v>
      </c>
      <c r="AA383" s="13">
        <v>3</v>
      </c>
      <c r="AB383" s="13">
        <v>6</v>
      </c>
      <c r="AC383" s="13">
        <v>3</v>
      </c>
      <c r="AD383" s="13">
        <v>135</v>
      </c>
      <c r="AE383" s="13">
        <v>144</v>
      </c>
      <c r="AF383" s="15">
        <f t="shared" si="22"/>
        <v>0.4838709677419355</v>
      </c>
      <c r="AG383" s="13">
        <v>3</v>
      </c>
      <c r="AH383" s="13">
        <v>2</v>
      </c>
      <c r="AI383" s="51">
        <v>10.8833333333</v>
      </c>
      <c r="AJ383" s="51">
        <v>0.16666666669999999</v>
      </c>
      <c r="AK383" s="51">
        <v>1.7000000000000002</v>
      </c>
      <c r="AL383" s="51">
        <v>12.766666666700001</v>
      </c>
      <c r="AM383" s="1"/>
      <c r="AN383" s="1"/>
      <c r="AO383" s="23" t="str">
        <f t="shared" si="23"/>
        <v xml:space="preserve"> </v>
      </c>
      <c r="AP383" s="1"/>
    </row>
    <row r="384" spans="1:42" x14ac:dyDescent="0.2">
      <c r="A384" s="13" t="s">
        <v>1547</v>
      </c>
      <c r="B384" s="13" t="s">
        <v>1546</v>
      </c>
      <c r="C384" s="1" t="s">
        <v>264</v>
      </c>
      <c r="D384" s="13" t="s">
        <v>154</v>
      </c>
      <c r="E384" s="13">
        <v>27</v>
      </c>
      <c r="F384" s="13">
        <v>6</v>
      </c>
      <c r="G384" s="13">
        <v>2</v>
      </c>
      <c r="H384" s="13">
        <v>4</v>
      </c>
      <c r="I384" s="13">
        <v>12</v>
      </c>
      <c r="J384" s="13">
        <v>6</v>
      </c>
      <c r="K384" s="13">
        <v>1</v>
      </c>
      <c r="L384" s="13">
        <v>2</v>
      </c>
      <c r="M384" s="15">
        <f t="shared" si="20"/>
        <v>0.33333333333333331</v>
      </c>
      <c r="N384" s="1"/>
      <c r="O384" s="1"/>
      <c r="P384" s="26">
        <v>12.516666666700001</v>
      </c>
      <c r="Q384" s="26">
        <v>1.0166666666999999</v>
      </c>
      <c r="R384" s="26">
        <v>0</v>
      </c>
      <c r="S384" s="26">
        <v>13.55</v>
      </c>
      <c r="T384" s="13">
        <v>0</v>
      </c>
      <c r="U384" s="13">
        <v>0</v>
      </c>
      <c r="V384" s="23" t="str">
        <f t="shared" si="21"/>
        <v xml:space="preserve"> </v>
      </c>
      <c r="W384" s="13">
        <v>0</v>
      </c>
      <c r="X384" s="13">
        <v>27</v>
      </c>
      <c r="Y384" s="13">
        <v>7</v>
      </c>
      <c r="Z384" s="13">
        <v>3</v>
      </c>
      <c r="AA384" s="13">
        <v>3</v>
      </c>
      <c r="AB384" s="13">
        <v>4</v>
      </c>
      <c r="AC384" s="13">
        <v>2</v>
      </c>
      <c r="AD384" s="13">
        <v>2</v>
      </c>
      <c r="AE384" s="13">
        <v>2</v>
      </c>
      <c r="AF384" s="15">
        <f t="shared" si="22"/>
        <v>0.5</v>
      </c>
      <c r="AG384" s="1"/>
      <c r="AH384" s="1"/>
      <c r="AI384" s="51">
        <v>12.233333333299999</v>
      </c>
      <c r="AJ384" s="51">
        <v>1.0833333332999999</v>
      </c>
      <c r="AK384" s="51">
        <v>3.3333333300000004E-2</v>
      </c>
      <c r="AL384" s="51">
        <v>13.3666666667</v>
      </c>
      <c r="AM384" s="13">
        <v>1</v>
      </c>
      <c r="AN384" s="13">
        <v>0</v>
      </c>
      <c r="AO384" s="23">
        <f t="shared" si="23"/>
        <v>0</v>
      </c>
      <c r="AP384" s="13">
        <v>0</v>
      </c>
    </row>
    <row r="385" spans="1:42" x14ac:dyDescent="0.2">
      <c r="A385" s="13" t="s">
        <v>1551</v>
      </c>
      <c r="B385" s="13" t="s">
        <v>1550</v>
      </c>
      <c r="C385" s="1" t="s">
        <v>145</v>
      </c>
      <c r="D385" s="13" t="s">
        <v>146</v>
      </c>
      <c r="E385" s="13">
        <v>17</v>
      </c>
      <c r="F385" s="13">
        <v>5</v>
      </c>
      <c r="G385" s="13">
        <v>2</v>
      </c>
      <c r="H385" s="13">
        <v>-10</v>
      </c>
      <c r="I385" s="13">
        <v>4</v>
      </c>
      <c r="J385" s="13">
        <v>2</v>
      </c>
      <c r="K385" s="13">
        <v>77</v>
      </c>
      <c r="L385" s="13">
        <v>61</v>
      </c>
      <c r="M385" s="15">
        <f t="shared" si="20"/>
        <v>0.55797101449275366</v>
      </c>
      <c r="N385" s="13">
        <v>5</v>
      </c>
      <c r="O385" s="13">
        <v>4</v>
      </c>
      <c r="P385" s="26">
        <v>14.8833333333</v>
      </c>
      <c r="Q385" s="26">
        <v>2.2333333333000001</v>
      </c>
      <c r="R385" s="26">
        <v>0.9</v>
      </c>
      <c r="S385" s="26">
        <v>18.0333333333</v>
      </c>
      <c r="T385" s="13">
        <v>1</v>
      </c>
      <c r="U385" s="13">
        <v>0</v>
      </c>
      <c r="V385" s="23">
        <f t="shared" si="21"/>
        <v>0</v>
      </c>
      <c r="W385" s="13">
        <v>0</v>
      </c>
      <c r="X385" s="13">
        <v>14</v>
      </c>
      <c r="Y385" s="13">
        <v>4</v>
      </c>
      <c r="Z385" s="13">
        <v>6</v>
      </c>
      <c r="AA385" s="13">
        <v>5</v>
      </c>
      <c r="AB385" s="13">
        <v>8</v>
      </c>
      <c r="AC385" s="13">
        <v>4</v>
      </c>
      <c r="AD385" s="13">
        <v>74</v>
      </c>
      <c r="AE385" s="13">
        <v>94</v>
      </c>
      <c r="AF385" s="15">
        <f t="shared" si="22"/>
        <v>0.44047619047619047</v>
      </c>
      <c r="AG385" s="13">
        <v>5</v>
      </c>
      <c r="AH385" s="13">
        <v>3</v>
      </c>
      <c r="AI385" s="51">
        <v>14.6166666667</v>
      </c>
      <c r="AJ385" s="51">
        <v>2.1333333333</v>
      </c>
      <c r="AK385" s="51">
        <v>1.7666666666999999</v>
      </c>
      <c r="AL385" s="51">
        <v>18.55</v>
      </c>
      <c r="AM385" s="13">
        <v>1</v>
      </c>
      <c r="AN385" s="13">
        <v>1</v>
      </c>
      <c r="AO385" s="23">
        <f t="shared" si="23"/>
        <v>1</v>
      </c>
      <c r="AP385" s="13">
        <v>1</v>
      </c>
    </row>
    <row r="386" spans="1:42" x14ac:dyDescent="0.2">
      <c r="A386" s="13" t="s">
        <v>1554</v>
      </c>
      <c r="B386" s="13" t="s">
        <v>274</v>
      </c>
      <c r="C386" s="1" t="s">
        <v>409</v>
      </c>
      <c r="D386" s="13" t="s">
        <v>596</v>
      </c>
      <c r="E386" s="13">
        <v>2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5">
        <f t="shared" ref="M386:M449" si="24">K386/MAX(1,K386+L386)</f>
        <v>0</v>
      </c>
      <c r="N386" s="1"/>
      <c r="O386" s="1"/>
      <c r="P386" s="26">
        <v>9.9499999999999993</v>
      </c>
      <c r="Q386" s="26">
        <v>0.18333333330000001</v>
      </c>
      <c r="R386" s="26">
        <v>0</v>
      </c>
      <c r="S386" s="26">
        <v>10.15</v>
      </c>
      <c r="T386" s="1"/>
      <c r="U386" s="1"/>
      <c r="V386" s="23" t="str">
        <f t="shared" ref="V386:V449" si="25">IF(T386&gt;0,U386/T386," ")</f>
        <v xml:space="preserve"> </v>
      </c>
      <c r="W386" s="1"/>
      <c r="X386" s="13">
        <v>3</v>
      </c>
      <c r="Y386" s="13">
        <v>0</v>
      </c>
      <c r="Z386" s="13">
        <v>0</v>
      </c>
      <c r="AA386" s="13">
        <v>-1</v>
      </c>
      <c r="AB386" s="13">
        <v>0</v>
      </c>
      <c r="AC386" s="13">
        <v>0</v>
      </c>
      <c r="AD386" s="13">
        <v>0</v>
      </c>
      <c r="AE386" s="13">
        <v>0</v>
      </c>
      <c r="AF386" s="15">
        <f t="shared" ref="AF386:AF449" si="26">AD386/MAX(1,AD386+AE386)</f>
        <v>0</v>
      </c>
      <c r="AG386" s="1"/>
      <c r="AH386" s="1"/>
      <c r="AI386" s="51">
        <v>9.0833333333000006</v>
      </c>
      <c r="AJ386" s="51">
        <v>6.6666666700000002E-2</v>
      </c>
      <c r="AK386" s="51">
        <v>0</v>
      </c>
      <c r="AL386" s="51">
        <v>9.15</v>
      </c>
      <c r="AM386" s="1"/>
      <c r="AN386" s="1"/>
      <c r="AO386" s="23" t="str">
        <f t="shared" ref="AO386:AO449" si="27">IF(AM386&gt;0,AN386/AM386," ")</f>
        <v xml:space="preserve"> </v>
      </c>
      <c r="AP386" s="1"/>
    </row>
    <row r="387" spans="1:42" x14ac:dyDescent="0.2">
      <c r="A387" s="13" t="s">
        <v>1555</v>
      </c>
      <c r="B387" s="13" t="s">
        <v>428</v>
      </c>
      <c r="C387" s="1" t="s">
        <v>136</v>
      </c>
      <c r="D387" s="13" t="s">
        <v>129</v>
      </c>
      <c r="E387" s="13">
        <v>11</v>
      </c>
      <c r="F387" s="13">
        <v>1</v>
      </c>
      <c r="G387" s="13">
        <v>1</v>
      </c>
      <c r="H387" s="13">
        <v>-2</v>
      </c>
      <c r="I387" s="13">
        <v>12</v>
      </c>
      <c r="J387" s="13">
        <v>6</v>
      </c>
      <c r="K387" s="13">
        <v>0</v>
      </c>
      <c r="L387" s="13">
        <v>0</v>
      </c>
      <c r="M387" s="15">
        <f t="shared" si="24"/>
        <v>0</v>
      </c>
      <c r="N387" s="1"/>
      <c r="O387" s="1"/>
      <c r="P387" s="26">
        <v>9.6166666667000005</v>
      </c>
      <c r="Q387" s="26">
        <v>0.2666666667</v>
      </c>
      <c r="R387" s="26">
        <v>0.60000000000000009</v>
      </c>
      <c r="S387" s="26">
        <v>10.5</v>
      </c>
      <c r="T387" s="1"/>
      <c r="U387" s="1"/>
      <c r="V387" s="23" t="str">
        <f t="shared" si="25"/>
        <v xml:space="preserve"> </v>
      </c>
      <c r="W387" s="1"/>
      <c r="X387" s="13">
        <v>9</v>
      </c>
      <c r="Y387" s="13">
        <v>1</v>
      </c>
      <c r="Z387" s="13">
        <v>1</v>
      </c>
      <c r="AA387" s="13">
        <v>-6</v>
      </c>
      <c r="AB387" s="13">
        <v>2</v>
      </c>
      <c r="AC387" s="13">
        <v>1</v>
      </c>
      <c r="AD387" s="13">
        <v>0</v>
      </c>
      <c r="AE387" s="13">
        <v>0</v>
      </c>
      <c r="AF387" s="15">
        <f t="shared" si="26"/>
        <v>0</v>
      </c>
      <c r="AG387" s="1"/>
      <c r="AH387" s="1"/>
      <c r="AI387" s="51">
        <v>9.85</v>
      </c>
      <c r="AJ387" s="51">
        <v>0.1</v>
      </c>
      <c r="AK387" s="51">
        <v>0.81666666669999999</v>
      </c>
      <c r="AL387" s="51">
        <v>10.766666666700001</v>
      </c>
      <c r="AM387" s="1"/>
      <c r="AN387" s="1"/>
      <c r="AO387" s="23" t="str">
        <f t="shared" si="27"/>
        <v xml:space="preserve"> </v>
      </c>
      <c r="AP387" s="1"/>
    </row>
    <row r="388" spans="1:42" x14ac:dyDescent="0.2">
      <c r="A388" s="13" t="s">
        <v>1557</v>
      </c>
      <c r="B388" s="13" t="s">
        <v>519</v>
      </c>
      <c r="C388" s="1" t="s">
        <v>145</v>
      </c>
      <c r="D388" s="13" t="s">
        <v>146</v>
      </c>
      <c r="E388" s="13">
        <v>41</v>
      </c>
      <c r="F388" s="13">
        <v>12</v>
      </c>
      <c r="G388" s="13">
        <v>26</v>
      </c>
      <c r="H388" s="13">
        <v>-5</v>
      </c>
      <c r="I388" s="13">
        <v>20</v>
      </c>
      <c r="J388" s="13">
        <v>9</v>
      </c>
      <c r="K388" s="13">
        <v>445</v>
      </c>
      <c r="L388" s="13">
        <v>364</v>
      </c>
      <c r="M388" s="15">
        <f t="shared" si="24"/>
        <v>0.55006180469715693</v>
      </c>
      <c r="N388" s="13">
        <v>13</v>
      </c>
      <c r="O388" s="13">
        <v>5</v>
      </c>
      <c r="P388" s="26">
        <v>15.5666666667</v>
      </c>
      <c r="Q388" s="26">
        <v>2.9833333333000001</v>
      </c>
      <c r="R388" s="26">
        <v>1.2</v>
      </c>
      <c r="S388" s="26">
        <v>19.766666666700001</v>
      </c>
      <c r="T388" s="13">
        <v>5</v>
      </c>
      <c r="U388" s="13">
        <v>2</v>
      </c>
      <c r="V388" s="23">
        <f t="shared" si="25"/>
        <v>0.4</v>
      </c>
      <c r="W388" s="13">
        <v>1</v>
      </c>
      <c r="X388" s="13">
        <v>41</v>
      </c>
      <c r="Y388" s="13">
        <v>14</v>
      </c>
      <c r="Z388" s="13">
        <v>19</v>
      </c>
      <c r="AA388" s="13">
        <v>-1</v>
      </c>
      <c r="AB388" s="13">
        <v>20</v>
      </c>
      <c r="AC388" s="13">
        <v>10</v>
      </c>
      <c r="AD388" s="13">
        <v>406</v>
      </c>
      <c r="AE388" s="13">
        <v>423</v>
      </c>
      <c r="AF388" s="15">
        <f t="shared" si="26"/>
        <v>0.48974668275030159</v>
      </c>
      <c r="AG388" s="13">
        <v>13</v>
      </c>
      <c r="AH388" s="13">
        <v>6</v>
      </c>
      <c r="AI388" s="51">
        <v>15</v>
      </c>
      <c r="AJ388" s="51">
        <v>2.7333333333000001</v>
      </c>
      <c r="AK388" s="51">
        <v>1.4666666667000001</v>
      </c>
      <c r="AL388" s="51">
        <v>19.2166666667</v>
      </c>
      <c r="AM388" s="13">
        <v>6</v>
      </c>
      <c r="AN388" s="13">
        <v>4</v>
      </c>
      <c r="AO388" s="23">
        <f t="shared" si="27"/>
        <v>0.66666666666666663</v>
      </c>
      <c r="AP388" s="13">
        <v>2</v>
      </c>
    </row>
    <row r="389" spans="1:42" x14ac:dyDescent="0.2">
      <c r="A389" s="13" t="s">
        <v>1559</v>
      </c>
      <c r="B389" s="13" t="s">
        <v>1124</v>
      </c>
      <c r="C389" s="1" t="s">
        <v>190</v>
      </c>
      <c r="D389" s="13" t="s">
        <v>207</v>
      </c>
      <c r="E389" s="13">
        <v>41</v>
      </c>
      <c r="F389" s="13">
        <v>9</v>
      </c>
      <c r="G389" s="13">
        <v>14</v>
      </c>
      <c r="H389" s="13">
        <v>1</v>
      </c>
      <c r="I389" s="13">
        <v>8</v>
      </c>
      <c r="J389" s="13">
        <v>4</v>
      </c>
      <c r="K389" s="13">
        <v>5</v>
      </c>
      <c r="L389" s="13">
        <v>8</v>
      </c>
      <c r="M389" s="15">
        <f t="shared" si="24"/>
        <v>0.38461538461538464</v>
      </c>
      <c r="N389" s="1"/>
      <c r="O389" s="1"/>
      <c r="P389" s="26">
        <v>13.4666666667</v>
      </c>
      <c r="Q389" s="26">
        <v>2.9833333333000001</v>
      </c>
      <c r="R389" s="26">
        <v>1.6666666699999999E-2</v>
      </c>
      <c r="S389" s="26">
        <v>16.5</v>
      </c>
      <c r="T389" s="13">
        <v>0</v>
      </c>
      <c r="U389" s="13">
        <v>0</v>
      </c>
      <c r="V389" s="23" t="str">
        <f t="shared" si="25"/>
        <v xml:space="preserve"> </v>
      </c>
      <c r="W389" s="13">
        <v>0</v>
      </c>
      <c r="X389" s="13">
        <v>41</v>
      </c>
      <c r="Y389" s="13">
        <v>11</v>
      </c>
      <c r="Z389" s="13">
        <v>13</v>
      </c>
      <c r="AA389" s="13">
        <v>5</v>
      </c>
      <c r="AB389" s="13">
        <v>2</v>
      </c>
      <c r="AC389" s="13">
        <v>1</v>
      </c>
      <c r="AD389" s="13">
        <v>2</v>
      </c>
      <c r="AE389" s="13">
        <v>1</v>
      </c>
      <c r="AF389" s="15">
        <f t="shared" si="26"/>
        <v>0.66666666666666663</v>
      </c>
      <c r="AG389" s="1"/>
      <c r="AH389" s="1"/>
      <c r="AI389" s="51">
        <v>13.55</v>
      </c>
      <c r="AJ389" s="51">
        <v>2.8333333333000001</v>
      </c>
      <c r="AK389" s="51">
        <v>3.3333333300000004E-2</v>
      </c>
      <c r="AL389" s="51">
        <v>16.433333333299998</v>
      </c>
      <c r="AM389" s="13">
        <v>1</v>
      </c>
      <c r="AN389" s="13">
        <v>0</v>
      </c>
      <c r="AO389" s="23">
        <f t="shared" si="27"/>
        <v>0</v>
      </c>
      <c r="AP389" s="13">
        <v>0</v>
      </c>
    </row>
    <row r="390" spans="1:42" x14ac:dyDescent="0.2">
      <c r="A390" s="13" t="s">
        <v>1561</v>
      </c>
      <c r="B390" s="13" t="s">
        <v>759</v>
      </c>
      <c r="C390" s="1" t="s">
        <v>162</v>
      </c>
      <c r="D390" s="13" t="s">
        <v>173</v>
      </c>
      <c r="E390" s="13">
        <v>23</v>
      </c>
      <c r="F390" s="13">
        <v>9</v>
      </c>
      <c r="G390" s="13">
        <v>4</v>
      </c>
      <c r="H390" s="13">
        <v>2</v>
      </c>
      <c r="I390" s="13">
        <v>27</v>
      </c>
      <c r="J390" s="13">
        <v>8</v>
      </c>
      <c r="K390" s="1"/>
      <c r="L390" s="1"/>
      <c r="M390" s="15">
        <f t="shared" si="24"/>
        <v>0</v>
      </c>
      <c r="N390" s="1"/>
      <c r="O390" s="1"/>
      <c r="P390" s="26">
        <v>18.0333333333</v>
      </c>
      <c r="Q390" s="26">
        <v>2.9333333333000002</v>
      </c>
      <c r="R390" s="26">
        <v>2.6166666667</v>
      </c>
      <c r="S390" s="26">
        <v>23.6</v>
      </c>
      <c r="T390" s="1"/>
      <c r="U390" s="1"/>
      <c r="V390" s="23" t="str">
        <f t="shared" si="25"/>
        <v xml:space="preserve"> </v>
      </c>
      <c r="W390" s="1"/>
      <c r="X390" s="13">
        <v>24</v>
      </c>
      <c r="Y390" s="13">
        <v>3</v>
      </c>
      <c r="Z390" s="13">
        <v>7</v>
      </c>
      <c r="AA390" s="13">
        <v>0</v>
      </c>
      <c r="AB390" s="13">
        <v>6</v>
      </c>
      <c r="AC390" s="13">
        <v>3</v>
      </c>
      <c r="AD390" s="1"/>
      <c r="AE390" s="1"/>
      <c r="AF390" s="15">
        <f t="shared" si="26"/>
        <v>0</v>
      </c>
      <c r="AG390" s="1"/>
      <c r="AH390" s="1"/>
      <c r="AI390" s="51">
        <v>20.483333333299999</v>
      </c>
      <c r="AJ390" s="51">
        <v>2.3333333333000001</v>
      </c>
      <c r="AK390" s="51">
        <v>2.3666666667</v>
      </c>
      <c r="AL390" s="51">
        <v>25.2</v>
      </c>
      <c r="AM390" s="1"/>
      <c r="AN390" s="1"/>
      <c r="AO390" s="23" t="str">
        <f t="shared" si="27"/>
        <v xml:space="preserve"> </v>
      </c>
      <c r="AP390" s="1"/>
    </row>
    <row r="391" spans="1:42" x14ac:dyDescent="0.2">
      <c r="A391" s="13" t="s">
        <v>1561</v>
      </c>
      <c r="B391" s="13" t="s">
        <v>1467</v>
      </c>
      <c r="C391" s="1" t="s">
        <v>145</v>
      </c>
      <c r="D391" s="13" t="s">
        <v>173</v>
      </c>
      <c r="E391" s="13">
        <v>40</v>
      </c>
      <c r="F391" s="13">
        <v>6</v>
      </c>
      <c r="G391" s="13">
        <v>19</v>
      </c>
      <c r="H391" s="13">
        <v>-7</v>
      </c>
      <c r="I391" s="13">
        <v>20</v>
      </c>
      <c r="J391" s="13">
        <v>10</v>
      </c>
      <c r="K391" s="1"/>
      <c r="L391" s="1"/>
      <c r="M391" s="15">
        <f t="shared" si="24"/>
        <v>0</v>
      </c>
      <c r="N391" s="1"/>
      <c r="O391" s="1"/>
      <c r="P391" s="26">
        <v>18.2166666667</v>
      </c>
      <c r="Q391" s="26">
        <v>2.7833333332999999</v>
      </c>
      <c r="R391" s="26">
        <v>2.8666666667</v>
      </c>
      <c r="S391" s="26">
        <v>23.883333333300001</v>
      </c>
      <c r="T391" s="13">
        <v>2</v>
      </c>
      <c r="U391" s="13">
        <v>1</v>
      </c>
      <c r="V391" s="23">
        <f t="shared" si="25"/>
        <v>0.5</v>
      </c>
      <c r="W391" s="13">
        <v>1</v>
      </c>
      <c r="X391" s="13">
        <v>39</v>
      </c>
      <c r="Y391" s="13">
        <v>2</v>
      </c>
      <c r="Z391" s="13">
        <v>13</v>
      </c>
      <c r="AA391" s="13">
        <v>-6</v>
      </c>
      <c r="AB391" s="13">
        <v>24</v>
      </c>
      <c r="AC391" s="13">
        <v>12</v>
      </c>
      <c r="AD391" s="1"/>
      <c r="AE391" s="1"/>
      <c r="AF391" s="15">
        <f t="shared" si="26"/>
        <v>0</v>
      </c>
      <c r="AG391" s="1"/>
      <c r="AH391" s="1"/>
      <c r="AI391" s="51">
        <v>18.399999999999999</v>
      </c>
      <c r="AJ391" s="51">
        <v>2.6166666667</v>
      </c>
      <c r="AK391" s="51">
        <v>3.4</v>
      </c>
      <c r="AL391" s="51">
        <v>24.433333333299998</v>
      </c>
      <c r="AM391" s="13">
        <v>0</v>
      </c>
      <c r="AN391" s="13">
        <v>0</v>
      </c>
      <c r="AO391" s="23" t="str">
        <f t="shared" si="27"/>
        <v xml:space="preserve"> </v>
      </c>
      <c r="AP391" s="13">
        <v>0</v>
      </c>
    </row>
    <row r="392" spans="1:42" x14ac:dyDescent="0.2">
      <c r="A392" s="13" t="s">
        <v>1561</v>
      </c>
      <c r="B392" s="13" t="s">
        <v>546</v>
      </c>
      <c r="C392" s="1" t="s">
        <v>219</v>
      </c>
      <c r="D392" s="13" t="s">
        <v>146</v>
      </c>
      <c r="E392" s="13">
        <v>41</v>
      </c>
      <c r="F392" s="13">
        <v>10</v>
      </c>
      <c r="G392" s="13">
        <v>21</v>
      </c>
      <c r="H392" s="13">
        <v>13</v>
      </c>
      <c r="I392" s="13">
        <v>18</v>
      </c>
      <c r="J392" s="13">
        <v>9</v>
      </c>
      <c r="K392" s="13">
        <v>286</v>
      </c>
      <c r="L392" s="13">
        <v>278</v>
      </c>
      <c r="M392" s="15">
        <f t="shared" si="24"/>
        <v>0.50709219858156029</v>
      </c>
      <c r="N392" s="13">
        <v>15</v>
      </c>
      <c r="O392" s="13">
        <v>11</v>
      </c>
      <c r="P392" s="26">
        <v>13.25</v>
      </c>
      <c r="Q392" s="26">
        <v>2.1333333333</v>
      </c>
      <c r="R392" s="26">
        <v>1.55</v>
      </c>
      <c r="S392" s="26">
        <v>16.95</v>
      </c>
      <c r="T392" s="1"/>
      <c r="U392" s="1"/>
      <c r="V392" s="23" t="str">
        <f t="shared" si="25"/>
        <v xml:space="preserve"> </v>
      </c>
      <c r="W392" s="1"/>
      <c r="X392" s="13">
        <v>36</v>
      </c>
      <c r="Y392" s="13">
        <v>19</v>
      </c>
      <c r="Z392" s="13">
        <v>22</v>
      </c>
      <c r="AA392" s="13">
        <v>20</v>
      </c>
      <c r="AB392" s="13">
        <v>6</v>
      </c>
      <c r="AC392" s="13">
        <v>3</v>
      </c>
      <c r="AD392" s="13">
        <v>251</v>
      </c>
      <c r="AE392" s="13">
        <v>288</v>
      </c>
      <c r="AF392" s="15">
        <f t="shared" si="26"/>
        <v>0.46567717996289426</v>
      </c>
      <c r="AG392" s="13">
        <v>11</v>
      </c>
      <c r="AH392" s="13">
        <v>2</v>
      </c>
      <c r="AI392" s="51">
        <v>13.1833333333</v>
      </c>
      <c r="AJ392" s="51">
        <v>2.3666666667</v>
      </c>
      <c r="AK392" s="51">
        <v>1.9833333333000001</v>
      </c>
      <c r="AL392" s="51">
        <v>17.55</v>
      </c>
      <c r="AM392" s="1"/>
      <c r="AN392" s="1"/>
      <c r="AO392" s="23" t="str">
        <f t="shared" si="27"/>
        <v xml:space="preserve"> </v>
      </c>
      <c r="AP392" s="1"/>
    </row>
    <row r="393" spans="1:42" x14ac:dyDescent="0.2">
      <c r="A393" s="13" t="s">
        <v>1569</v>
      </c>
      <c r="B393" s="13" t="s">
        <v>1568</v>
      </c>
      <c r="C393" s="1" t="s">
        <v>302</v>
      </c>
      <c r="D393" s="13" t="s">
        <v>207</v>
      </c>
      <c r="E393" s="13">
        <v>40</v>
      </c>
      <c r="F393" s="13">
        <v>1</v>
      </c>
      <c r="G393" s="13">
        <v>20</v>
      </c>
      <c r="H393" s="13">
        <v>3</v>
      </c>
      <c r="I393" s="13">
        <v>12</v>
      </c>
      <c r="J393" s="13">
        <v>6</v>
      </c>
      <c r="K393" s="13">
        <v>69</v>
      </c>
      <c r="L393" s="13">
        <v>54</v>
      </c>
      <c r="M393" s="15">
        <f t="shared" si="24"/>
        <v>0.56097560975609762</v>
      </c>
      <c r="N393" s="13">
        <v>2</v>
      </c>
      <c r="O393" s="13">
        <v>1</v>
      </c>
      <c r="P393" s="26">
        <v>12.7833333333</v>
      </c>
      <c r="Q393" s="26">
        <v>2.5</v>
      </c>
      <c r="R393" s="26">
        <v>1.65</v>
      </c>
      <c r="S393" s="26">
        <v>16.933333333299998</v>
      </c>
      <c r="T393" s="13">
        <v>7</v>
      </c>
      <c r="U393" s="13">
        <v>1</v>
      </c>
      <c r="V393" s="23">
        <f t="shared" si="25"/>
        <v>0.14285714285714285</v>
      </c>
      <c r="W393" s="13">
        <v>0</v>
      </c>
      <c r="X393" s="13">
        <v>41</v>
      </c>
      <c r="Y393" s="13">
        <v>7</v>
      </c>
      <c r="Z393" s="13">
        <v>16</v>
      </c>
      <c r="AA393" s="13">
        <v>-5</v>
      </c>
      <c r="AB393" s="13">
        <v>22</v>
      </c>
      <c r="AC393" s="13">
        <v>11</v>
      </c>
      <c r="AD393" s="13">
        <v>57</v>
      </c>
      <c r="AE393" s="13">
        <v>70</v>
      </c>
      <c r="AF393" s="15">
        <f t="shared" si="26"/>
        <v>0.44881889763779526</v>
      </c>
      <c r="AG393" s="13">
        <v>0</v>
      </c>
      <c r="AH393" s="13">
        <v>0</v>
      </c>
      <c r="AI393" s="51">
        <v>12.75</v>
      </c>
      <c r="AJ393" s="51">
        <v>1.9500000000000002</v>
      </c>
      <c r="AK393" s="51">
        <v>1.8166666667</v>
      </c>
      <c r="AL393" s="51">
        <v>16.516666666700001</v>
      </c>
      <c r="AM393" s="13">
        <v>5</v>
      </c>
      <c r="AN393" s="13">
        <v>1</v>
      </c>
      <c r="AO393" s="23">
        <f t="shared" si="27"/>
        <v>0.2</v>
      </c>
      <c r="AP393" s="13">
        <v>0</v>
      </c>
    </row>
    <row r="394" spans="1:42" x14ac:dyDescent="0.2">
      <c r="A394" s="13" t="s">
        <v>1569</v>
      </c>
      <c r="B394" s="13" t="s">
        <v>1572</v>
      </c>
      <c r="C394" s="1" t="s">
        <v>264</v>
      </c>
      <c r="D394" s="13" t="s">
        <v>146</v>
      </c>
      <c r="E394" s="13">
        <v>29</v>
      </c>
      <c r="F394" s="13">
        <v>0</v>
      </c>
      <c r="G394" s="13">
        <v>5</v>
      </c>
      <c r="H394" s="13">
        <v>8</v>
      </c>
      <c r="I394" s="13">
        <v>10</v>
      </c>
      <c r="J394" s="13">
        <v>5</v>
      </c>
      <c r="K394" s="13">
        <v>55</v>
      </c>
      <c r="L394" s="13">
        <v>90</v>
      </c>
      <c r="M394" s="15">
        <f t="shared" si="24"/>
        <v>0.37931034482758619</v>
      </c>
      <c r="N394" s="13">
        <v>2</v>
      </c>
      <c r="O394" s="13">
        <v>2</v>
      </c>
      <c r="P394" s="26">
        <v>11.5</v>
      </c>
      <c r="Q394" s="26">
        <v>0.31666666669999999</v>
      </c>
      <c r="R394" s="26">
        <v>1.25</v>
      </c>
      <c r="S394" s="26">
        <v>13.083333333300001</v>
      </c>
      <c r="T394" s="13">
        <v>1</v>
      </c>
      <c r="U394" s="13">
        <v>0</v>
      </c>
      <c r="V394" s="23">
        <f t="shared" si="25"/>
        <v>0</v>
      </c>
      <c r="W394" s="13">
        <v>0</v>
      </c>
      <c r="X394" s="13">
        <v>33</v>
      </c>
      <c r="Y394" s="13">
        <v>4</v>
      </c>
      <c r="Z394" s="13">
        <v>1</v>
      </c>
      <c r="AA394" s="13">
        <v>-2</v>
      </c>
      <c r="AB394" s="13">
        <v>18</v>
      </c>
      <c r="AC394" s="13">
        <v>9</v>
      </c>
      <c r="AD394" s="13">
        <v>79</v>
      </c>
      <c r="AE394" s="13">
        <v>106</v>
      </c>
      <c r="AF394" s="15">
        <f t="shared" si="26"/>
        <v>0.42702702702702705</v>
      </c>
      <c r="AG394" s="13">
        <v>2</v>
      </c>
      <c r="AH394" s="13">
        <v>1</v>
      </c>
      <c r="AI394" s="51">
        <v>11.583333333300001</v>
      </c>
      <c r="AJ394" s="51">
        <v>0.46666666670000001</v>
      </c>
      <c r="AK394" s="51">
        <v>1.35</v>
      </c>
      <c r="AL394" s="51">
        <v>13.4</v>
      </c>
      <c r="AM394" s="13">
        <v>0</v>
      </c>
      <c r="AN394" s="13">
        <v>0</v>
      </c>
      <c r="AO394" s="23" t="str">
        <f t="shared" si="27"/>
        <v xml:space="preserve"> </v>
      </c>
      <c r="AP394" s="13">
        <v>0</v>
      </c>
    </row>
    <row r="395" spans="1:42" x14ac:dyDescent="0.2">
      <c r="A395" s="13" t="s">
        <v>1576</v>
      </c>
      <c r="B395" s="13" t="s">
        <v>1575</v>
      </c>
      <c r="C395" s="1" t="s">
        <v>363</v>
      </c>
      <c r="D395" s="13" t="s">
        <v>173</v>
      </c>
      <c r="E395" s="13">
        <v>24</v>
      </c>
      <c r="F395" s="13">
        <v>0</v>
      </c>
      <c r="G395" s="13">
        <v>6</v>
      </c>
      <c r="H395" s="13">
        <v>5</v>
      </c>
      <c r="I395" s="13">
        <v>6</v>
      </c>
      <c r="J395" s="13">
        <v>3</v>
      </c>
      <c r="K395" s="1"/>
      <c r="L395" s="1"/>
      <c r="M395" s="15">
        <f t="shared" si="24"/>
        <v>0</v>
      </c>
      <c r="N395" s="1"/>
      <c r="O395" s="1"/>
      <c r="P395" s="26">
        <v>15.6833333333</v>
      </c>
      <c r="Q395" s="26">
        <v>0.05</v>
      </c>
      <c r="R395" s="26">
        <v>0.83333333330000003</v>
      </c>
      <c r="S395" s="26">
        <v>16.566666666700002</v>
      </c>
      <c r="T395" s="1"/>
      <c r="U395" s="1"/>
      <c r="V395" s="23" t="str">
        <f t="shared" si="25"/>
        <v xml:space="preserve"> </v>
      </c>
      <c r="W395" s="1"/>
      <c r="X395" s="13">
        <v>27</v>
      </c>
      <c r="Y395" s="13">
        <v>0</v>
      </c>
      <c r="Z395" s="13">
        <v>4</v>
      </c>
      <c r="AA395" s="13">
        <v>-7</v>
      </c>
      <c r="AB395" s="13">
        <v>2</v>
      </c>
      <c r="AC395" s="13">
        <v>1</v>
      </c>
      <c r="AD395" s="1"/>
      <c r="AE395" s="1"/>
      <c r="AF395" s="15">
        <f t="shared" si="26"/>
        <v>0</v>
      </c>
      <c r="AG395" s="1"/>
      <c r="AH395" s="1"/>
      <c r="AI395" s="51">
        <v>15.2833333333</v>
      </c>
      <c r="AJ395" s="51">
        <v>0.05</v>
      </c>
      <c r="AK395" s="51">
        <v>1.0833333332999999</v>
      </c>
      <c r="AL395" s="51">
        <v>16.433333333299998</v>
      </c>
      <c r="AM395" s="1"/>
      <c r="AN395" s="1"/>
      <c r="AO395" s="23" t="str">
        <f t="shared" si="27"/>
        <v xml:space="preserve"> </v>
      </c>
      <c r="AP395" s="1"/>
    </row>
    <row r="396" spans="1:42" x14ac:dyDescent="0.2">
      <c r="A396" s="13" t="s">
        <v>1580</v>
      </c>
      <c r="B396" s="13" t="s">
        <v>1579</v>
      </c>
      <c r="C396" s="1" t="s">
        <v>167</v>
      </c>
      <c r="D396" s="13" t="s">
        <v>146</v>
      </c>
      <c r="E396" s="13">
        <v>2</v>
      </c>
      <c r="F396" s="13">
        <v>0</v>
      </c>
      <c r="G396" s="13">
        <v>0</v>
      </c>
      <c r="H396" s="13">
        <v>-2</v>
      </c>
      <c r="I396" s="13">
        <v>0</v>
      </c>
      <c r="J396" s="13">
        <v>0</v>
      </c>
      <c r="K396" s="13">
        <v>4</v>
      </c>
      <c r="L396" s="13">
        <v>5</v>
      </c>
      <c r="M396" s="15">
        <f t="shared" si="24"/>
        <v>0.44444444444444442</v>
      </c>
      <c r="N396" s="1"/>
      <c r="O396" s="1"/>
      <c r="P396" s="26">
        <v>6.0166666666999999</v>
      </c>
      <c r="Q396" s="26">
        <v>0</v>
      </c>
      <c r="R396" s="26">
        <v>0</v>
      </c>
      <c r="S396" s="26">
        <v>6.0166666666999999</v>
      </c>
      <c r="T396" s="1"/>
      <c r="U396" s="1"/>
      <c r="V396" s="23" t="str">
        <f t="shared" si="25"/>
        <v xml:space="preserve"> </v>
      </c>
      <c r="W396" s="1"/>
      <c r="X396" s="13">
        <v>2</v>
      </c>
      <c r="Y396" s="13">
        <v>0</v>
      </c>
      <c r="Z396" s="13">
        <v>0</v>
      </c>
      <c r="AA396" s="13">
        <v>-2</v>
      </c>
      <c r="AB396" s="13">
        <v>2</v>
      </c>
      <c r="AC396" s="13">
        <v>1</v>
      </c>
      <c r="AD396" s="13">
        <v>1</v>
      </c>
      <c r="AE396" s="13">
        <v>0</v>
      </c>
      <c r="AF396" s="15">
        <f t="shared" si="26"/>
        <v>1</v>
      </c>
      <c r="AG396" s="1"/>
      <c r="AH396" s="1"/>
      <c r="AI396" s="51">
        <v>7.8</v>
      </c>
      <c r="AJ396" s="51">
        <v>0</v>
      </c>
      <c r="AK396" s="51">
        <v>0</v>
      </c>
      <c r="AL396" s="51">
        <v>7.8</v>
      </c>
      <c r="AM396" s="1"/>
      <c r="AN396" s="1"/>
      <c r="AO396" s="23" t="str">
        <f t="shared" si="27"/>
        <v xml:space="preserve"> </v>
      </c>
      <c r="AP396" s="1"/>
    </row>
    <row r="397" spans="1:42" x14ac:dyDescent="0.2">
      <c r="A397" s="13" t="s">
        <v>1580</v>
      </c>
      <c r="B397" s="13" t="s">
        <v>262</v>
      </c>
      <c r="C397" s="1" t="s">
        <v>270</v>
      </c>
      <c r="D397" s="13" t="s">
        <v>154</v>
      </c>
      <c r="E397" s="13">
        <v>34</v>
      </c>
      <c r="F397" s="13">
        <v>6</v>
      </c>
      <c r="G397" s="13">
        <v>10</v>
      </c>
      <c r="H397" s="13">
        <v>1</v>
      </c>
      <c r="I397" s="13">
        <v>10</v>
      </c>
      <c r="J397" s="13">
        <v>4</v>
      </c>
      <c r="K397" s="13">
        <v>11</v>
      </c>
      <c r="L397" s="13">
        <v>10</v>
      </c>
      <c r="M397" s="15">
        <f t="shared" si="24"/>
        <v>0.52380952380952384</v>
      </c>
      <c r="N397" s="1"/>
      <c r="O397" s="1"/>
      <c r="P397" s="26">
        <v>13.516666666700001</v>
      </c>
      <c r="Q397" s="26">
        <v>0.9</v>
      </c>
      <c r="R397" s="26">
        <v>0</v>
      </c>
      <c r="S397" s="26">
        <v>14.4333333333</v>
      </c>
      <c r="T397" s="1"/>
      <c r="U397" s="1"/>
      <c r="V397" s="23" t="str">
        <f t="shared" si="25"/>
        <v xml:space="preserve"> </v>
      </c>
      <c r="W397" s="1"/>
      <c r="X397" s="13">
        <v>33</v>
      </c>
      <c r="Y397" s="13">
        <v>8</v>
      </c>
      <c r="Z397" s="13">
        <v>6</v>
      </c>
      <c r="AA397" s="13">
        <v>-4</v>
      </c>
      <c r="AB397" s="13">
        <v>8</v>
      </c>
      <c r="AC397" s="13">
        <v>4</v>
      </c>
      <c r="AD397" s="13">
        <v>4</v>
      </c>
      <c r="AE397" s="13">
        <v>6</v>
      </c>
      <c r="AF397" s="15">
        <f t="shared" si="26"/>
        <v>0.4</v>
      </c>
      <c r="AG397" s="1"/>
      <c r="AH397" s="1"/>
      <c r="AI397" s="51">
        <v>13.2</v>
      </c>
      <c r="AJ397" s="51">
        <v>1</v>
      </c>
      <c r="AK397" s="51">
        <v>1.6666666699999999E-2</v>
      </c>
      <c r="AL397" s="51">
        <v>14.2166666667</v>
      </c>
      <c r="AM397" s="1"/>
      <c r="AN397" s="1"/>
      <c r="AO397" s="23" t="str">
        <f t="shared" si="27"/>
        <v xml:space="preserve"> </v>
      </c>
      <c r="AP397" s="1"/>
    </row>
    <row r="398" spans="1:42" x14ac:dyDescent="0.2">
      <c r="A398" s="13" t="s">
        <v>1580</v>
      </c>
      <c r="B398" s="13" t="s">
        <v>1324</v>
      </c>
      <c r="C398" s="1" t="s">
        <v>243</v>
      </c>
      <c r="D398" s="13" t="s">
        <v>173</v>
      </c>
      <c r="E398" s="13">
        <v>41</v>
      </c>
      <c r="F398" s="13">
        <v>5</v>
      </c>
      <c r="G398" s="13">
        <v>11</v>
      </c>
      <c r="H398" s="13">
        <v>5</v>
      </c>
      <c r="I398" s="13">
        <v>10</v>
      </c>
      <c r="J398" s="13">
        <v>5</v>
      </c>
      <c r="K398" s="1"/>
      <c r="L398" s="1"/>
      <c r="M398" s="15">
        <f t="shared" si="24"/>
        <v>0</v>
      </c>
      <c r="N398" s="1"/>
      <c r="O398" s="1"/>
      <c r="P398" s="26">
        <v>16.416666666699999</v>
      </c>
      <c r="Q398" s="26">
        <v>2.2333333333000001</v>
      </c>
      <c r="R398" s="26">
        <v>1.4666666667000001</v>
      </c>
      <c r="S398" s="26">
        <v>20.133333333300001</v>
      </c>
      <c r="T398" s="1"/>
      <c r="U398" s="1"/>
      <c r="V398" s="23" t="str">
        <f t="shared" si="25"/>
        <v xml:space="preserve"> </v>
      </c>
      <c r="W398" s="1"/>
      <c r="X398" s="13">
        <v>41</v>
      </c>
      <c r="Y398" s="13">
        <v>3</v>
      </c>
      <c r="Z398" s="13">
        <v>8</v>
      </c>
      <c r="AA398" s="13">
        <v>-2</v>
      </c>
      <c r="AB398" s="13">
        <v>10</v>
      </c>
      <c r="AC398" s="13">
        <v>5</v>
      </c>
      <c r="AD398" s="1"/>
      <c r="AE398" s="1"/>
      <c r="AF398" s="15">
        <f t="shared" si="26"/>
        <v>0</v>
      </c>
      <c r="AG398" s="1"/>
      <c r="AH398" s="1"/>
      <c r="AI398" s="51">
        <v>15.6166666667</v>
      </c>
      <c r="AJ398" s="51">
        <v>2.1166666667</v>
      </c>
      <c r="AK398" s="51">
        <v>1.8666666667</v>
      </c>
      <c r="AL398" s="51">
        <v>19.616666666699999</v>
      </c>
      <c r="AM398" s="1"/>
      <c r="AN398" s="1"/>
      <c r="AO398" s="23" t="str">
        <f t="shared" si="27"/>
        <v xml:space="preserve"> </v>
      </c>
      <c r="AP398" s="1"/>
    </row>
    <row r="399" spans="1:42" x14ac:dyDescent="0.2">
      <c r="A399" s="13" t="s">
        <v>1585</v>
      </c>
      <c r="B399" s="13" t="s">
        <v>193</v>
      </c>
      <c r="C399" s="1" t="s">
        <v>270</v>
      </c>
      <c r="D399" s="13" t="s">
        <v>137</v>
      </c>
      <c r="E399" s="13">
        <v>32</v>
      </c>
      <c r="F399" s="13">
        <v>7</v>
      </c>
      <c r="G399" s="13">
        <v>6</v>
      </c>
      <c r="H399" s="13">
        <v>0</v>
      </c>
      <c r="I399" s="13">
        <v>12</v>
      </c>
      <c r="J399" s="13">
        <v>6</v>
      </c>
      <c r="K399" s="13">
        <v>172</v>
      </c>
      <c r="L399" s="13">
        <v>158</v>
      </c>
      <c r="M399" s="15">
        <f t="shared" si="24"/>
        <v>0.52121212121212124</v>
      </c>
      <c r="N399" s="13">
        <v>6</v>
      </c>
      <c r="O399" s="13">
        <v>2</v>
      </c>
      <c r="P399" s="26">
        <v>12.9333333333</v>
      </c>
      <c r="Q399" s="26">
        <v>0.7</v>
      </c>
      <c r="R399" s="26">
        <v>1.0333333333000001</v>
      </c>
      <c r="S399" s="26">
        <v>14.6833333333</v>
      </c>
      <c r="T399" s="13">
        <v>0</v>
      </c>
      <c r="U399" s="13">
        <v>0</v>
      </c>
      <c r="V399" s="23" t="str">
        <f t="shared" si="25"/>
        <v xml:space="preserve"> </v>
      </c>
      <c r="W399" s="13">
        <v>0</v>
      </c>
      <c r="X399" s="13">
        <v>28</v>
      </c>
      <c r="Y399" s="13">
        <v>5</v>
      </c>
      <c r="Z399" s="13">
        <v>6</v>
      </c>
      <c r="AA399" s="13">
        <v>1</v>
      </c>
      <c r="AB399" s="13">
        <v>4</v>
      </c>
      <c r="AC399" s="13">
        <v>2</v>
      </c>
      <c r="AD399" s="13">
        <v>104</v>
      </c>
      <c r="AE399" s="13">
        <v>133</v>
      </c>
      <c r="AF399" s="15">
        <f t="shared" si="26"/>
        <v>0.43881856540084391</v>
      </c>
      <c r="AG399" s="13">
        <v>0</v>
      </c>
      <c r="AH399" s="13">
        <v>0</v>
      </c>
      <c r="AI399" s="51">
        <v>12.4</v>
      </c>
      <c r="AJ399" s="51">
        <v>0.61666666670000003</v>
      </c>
      <c r="AK399" s="51">
        <v>1.2166666667000001</v>
      </c>
      <c r="AL399" s="51">
        <v>14.25</v>
      </c>
      <c r="AM399" s="13">
        <v>2</v>
      </c>
      <c r="AN399" s="13">
        <v>1</v>
      </c>
      <c r="AO399" s="23">
        <f t="shared" si="27"/>
        <v>0.5</v>
      </c>
      <c r="AP399" s="13">
        <v>0</v>
      </c>
    </row>
    <row r="400" spans="1:42" x14ac:dyDescent="0.2">
      <c r="A400" s="13" t="s">
        <v>665</v>
      </c>
      <c r="B400" s="13" t="s">
        <v>1589</v>
      </c>
      <c r="C400" s="1" t="s">
        <v>358</v>
      </c>
      <c r="D400" s="13" t="s">
        <v>173</v>
      </c>
      <c r="E400" s="13">
        <v>20</v>
      </c>
      <c r="F400" s="13">
        <v>0</v>
      </c>
      <c r="G400" s="13">
        <v>2</v>
      </c>
      <c r="H400" s="13">
        <v>1</v>
      </c>
      <c r="I400" s="13">
        <v>0</v>
      </c>
      <c r="J400" s="13">
        <v>0</v>
      </c>
      <c r="K400" s="1"/>
      <c r="L400" s="1"/>
      <c r="M400" s="15">
        <f t="shared" si="24"/>
        <v>0</v>
      </c>
      <c r="N400" s="1"/>
      <c r="O400" s="1"/>
      <c r="P400" s="26">
        <v>15.483333333299999</v>
      </c>
      <c r="Q400" s="26">
        <v>1.0166666666999999</v>
      </c>
      <c r="R400" s="26">
        <v>0.1166666667</v>
      </c>
      <c r="S400" s="26">
        <v>16.633333333300001</v>
      </c>
      <c r="T400" s="1"/>
      <c r="U400" s="1"/>
      <c r="V400" s="23" t="str">
        <f t="shared" si="25"/>
        <v xml:space="preserve"> </v>
      </c>
      <c r="W400" s="1"/>
      <c r="X400" s="13">
        <v>18</v>
      </c>
      <c r="Y400" s="13">
        <v>2</v>
      </c>
      <c r="Z400" s="13">
        <v>2</v>
      </c>
      <c r="AA400" s="13">
        <v>-8</v>
      </c>
      <c r="AB400" s="13">
        <v>4</v>
      </c>
      <c r="AC400" s="13">
        <v>2</v>
      </c>
      <c r="AD400" s="1"/>
      <c r="AE400" s="1"/>
      <c r="AF400" s="15">
        <f t="shared" si="26"/>
        <v>0</v>
      </c>
      <c r="AG400" s="1"/>
      <c r="AH400" s="1"/>
      <c r="AI400" s="51">
        <v>14.1166666667</v>
      </c>
      <c r="AJ400" s="51">
        <v>1.0166666666999999</v>
      </c>
      <c r="AK400" s="51">
        <v>1.6666666699999999E-2</v>
      </c>
      <c r="AL400" s="51">
        <v>15.166666666699999</v>
      </c>
      <c r="AM400" s="1"/>
      <c r="AN400" s="1"/>
      <c r="AO400" s="23" t="str">
        <f t="shared" si="27"/>
        <v xml:space="preserve"> </v>
      </c>
      <c r="AP400" s="1"/>
    </row>
    <row r="401" spans="1:42" x14ac:dyDescent="0.2">
      <c r="A401" s="13" t="s">
        <v>1591</v>
      </c>
      <c r="B401" s="13" t="s">
        <v>886</v>
      </c>
      <c r="C401" s="1" t="s">
        <v>398</v>
      </c>
      <c r="D401" s="13" t="s">
        <v>146</v>
      </c>
      <c r="E401" s="13">
        <v>30</v>
      </c>
      <c r="F401" s="13">
        <v>2</v>
      </c>
      <c r="G401" s="13">
        <v>3</v>
      </c>
      <c r="H401" s="13">
        <v>1</v>
      </c>
      <c r="I401" s="13">
        <v>14</v>
      </c>
      <c r="J401" s="13">
        <v>6</v>
      </c>
      <c r="K401" s="13">
        <v>141</v>
      </c>
      <c r="L401" s="13">
        <v>127</v>
      </c>
      <c r="M401" s="15">
        <f t="shared" si="24"/>
        <v>0.52611940298507465</v>
      </c>
      <c r="N401" s="13">
        <v>1</v>
      </c>
      <c r="O401" s="13">
        <v>0</v>
      </c>
      <c r="P401" s="26">
        <v>9.7333333332999992</v>
      </c>
      <c r="Q401" s="26">
        <v>0.53333333329999999</v>
      </c>
      <c r="R401" s="26">
        <v>1.7000000000000002</v>
      </c>
      <c r="S401" s="26">
        <v>11.9666666667</v>
      </c>
      <c r="T401" s="13">
        <v>5</v>
      </c>
      <c r="U401" s="13">
        <v>4</v>
      </c>
      <c r="V401" s="23">
        <f t="shared" si="25"/>
        <v>0.8</v>
      </c>
      <c r="W401" s="13">
        <v>3</v>
      </c>
      <c r="X401" s="13">
        <v>32</v>
      </c>
      <c r="Y401" s="13">
        <v>4</v>
      </c>
      <c r="Z401" s="13">
        <v>2</v>
      </c>
      <c r="AA401" s="13">
        <v>-1</v>
      </c>
      <c r="AB401" s="13">
        <v>10</v>
      </c>
      <c r="AC401" s="13">
        <v>5</v>
      </c>
      <c r="AD401" s="13">
        <v>148</v>
      </c>
      <c r="AE401" s="13">
        <v>170</v>
      </c>
      <c r="AF401" s="15">
        <f t="shared" si="26"/>
        <v>0.46540880503144655</v>
      </c>
      <c r="AG401" s="13">
        <v>2</v>
      </c>
      <c r="AH401" s="13">
        <v>0</v>
      </c>
      <c r="AI401" s="51">
        <v>10.3666666667</v>
      </c>
      <c r="AJ401" s="51">
        <v>0.4833333333</v>
      </c>
      <c r="AK401" s="51">
        <v>1.9833333333000001</v>
      </c>
      <c r="AL401" s="51">
        <v>12.85</v>
      </c>
      <c r="AM401" s="13">
        <v>3</v>
      </c>
      <c r="AN401" s="13">
        <v>1</v>
      </c>
      <c r="AO401" s="23">
        <f t="shared" si="27"/>
        <v>0.33333333333333331</v>
      </c>
      <c r="AP401" s="13">
        <v>0</v>
      </c>
    </row>
    <row r="402" spans="1:42" x14ac:dyDescent="0.2">
      <c r="A402" s="13" t="s">
        <v>1595</v>
      </c>
      <c r="B402" s="13" t="s">
        <v>1594</v>
      </c>
      <c r="C402" s="1" t="s">
        <v>243</v>
      </c>
      <c r="D402" s="13" t="s">
        <v>173</v>
      </c>
      <c r="E402" s="13">
        <v>41</v>
      </c>
      <c r="F402" s="13">
        <v>8</v>
      </c>
      <c r="G402" s="13">
        <v>20</v>
      </c>
      <c r="H402" s="13">
        <v>9</v>
      </c>
      <c r="I402" s="13">
        <v>12</v>
      </c>
      <c r="J402" s="13">
        <v>6</v>
      </c>
      <c r="K402" s="1"/>
      <c r="L402" s="1"/>
      <c r="M402" s="15">
        <f t="shared" si="24"/>
        <v>0</v>
      </c>
      <c r="N402" s="1"/>
      <c r="O402" s="1"/>
      <c r="P402" s="26">
        <v>20.6</v>
      </c>
      <c r="Q402" s="26">
        <v>3.0166666666999999</v>
      </c>
      <c r="R402" s="26">
        <v>2.3333333333000001</v>
      </c>
      <c r="S402" s="26">
        <v>25.95</v>
      </c>
      <c r="T402" s="13">
        <v>1</v>
      </c>
      <c r="U402" s="13">
        <v>0</v>
      </c>
      <c r="V402" s="23">
        <f t="shared" si="25"/>
        <v>0</v>
      </c>
      <c r="W402" s="13">
        <v>0</v>
      </c>
      <c r="X402" s="13">
        <v>40</v>
      </c>
      <c r="Y402" s="13">
        <v>7</v>
      </c>
      <c r="Z402" s="13">
        <v>20</v>
      </c>
      <c r="AA402" s="13">
        <v>6</v>
      </c>
      <c r="AB402" s="13">
        <v>14</v>
      </c>
      <c r="AC402" s="13">
        <v>7</v>
      </c>
      <c r="AD402" s="1"/>
      <c r="AE402" s="1"/>
      <c r="AF402" s="15">
        <f t="shared" si="26"/>
        <v>0</v>
      </c>
      <c r="AG402" s="1"/>
      <c r="AH402" s="1"/>
      <c r="AI402" s="51">
        <v>21.25</v>
      </c>
      <c r="AJ402" s="51">
        <v>3.1833333333000002</v>
      </c>
      <c r="AK402" s="51">
        <v>2.5333333332999999</v>
      </c>
      <c r="AL402" s="51">
        <v>26.983333333299999</v>
      </c>
      <c r="AM402" s="13">
        <v>3</v>
      </c>
      <c r="AN402" s="13">
        <v>1</v>
      </c>
      <c r="AO402" s="23">
        <f t="shared" si="27"/>
        <v>0.33333333333333331</v>
      </c>
      <c r="AP402" s="13">
        <v>0</v>
      </c>
    </row>
    <row r="403" spans="1:42" x14ac:dyDescent="0.2">
      <c r="A403" s="13" t="s">
        <v>1598</v>
      </c>
      <c r="B403" s="13" t="s">
        <v>1115</v>
      </c>
      <c r="C403" s="1" t="s">
        <v>128</v>
      </c>
      <c r="D403" s="13" t="s">
        <v>154</v>
      </c>
      <c r="E403" s="13">
        <v>33</v>
      </c>
      <c r="F403" s="13">
        <v>2</v>
      </c>
      <c r="G403" s="13">
        <v>8</v>
      </c>
      <c r="H403" s="13">
        <v>5</v>
      </c>
      <c r="I403" s="13">
        <v>8</v>
      </c>
      <c r="J403" s="13">
        <v>4</v>
      </c>
      <c r="K403" s="13">
        <v>0</v>
      </c>
      <c r="L403" s="13">
        <v>0</v>
      </c>
      <c r="M403" s="15">
        <f t="shared" si="24"/>
        <v>0</v>
      </c>
      <c r="N403" s="1"/>
      <c r="O403" s="1"/>
      <c r="P403" s="26">
        <v>10.583333333300001</v>
      </c>
      <c r="Q403" s="26">
        <v>1.2666666666999999</v>
      </c>
      <c r="R403" s="26">
        <v>0</v>
      </c>
      <c r="S403" s="26">
        <v>11.85</v>
      </c>
      <c r="T403" s="13">
        <v>1</v>
      </c>
      <c r="U403" s="13">
        <v>0</v>
      </c>
      <c r="V403" s="23">
        <f t="shared" si="25"/>
        <v>0</v>
      </c>
      <c r="W403" s="13">
        <v>0</v>
      </c>
      <c r="X403" s="13">
        <v>30</v>
      </c>
      <c r="Y403" s="13">
        <v>1</v>
      </c>
      <c r="Z403" s="13">
        <v>7</v>
      </c>
      <c r="AA403" s="13">
        <v>1</v>
      </c>
      <c r="AB403" s="13">
        <v>6</v>
      </c>
      <c r="AC403" s="13">
        <v>3</v>
      </c>
      <c r="AD403" s="13">
        <v>0</v>
      </c>
      <c r="AE403" s="13">
        <v>2</v>
      </c>
      <c r="AF403" s="15">
        <f t="shared" si="26"/>
        <v>0</v>
      </c>
      <c r="AG403" s="1"/>
      <c r="AH403" s="1"/>
      <c r="AI403" s="51">
        <v>10.1333333333</v>
      </c>
      <c r="AJ403" s="51">
        <v>0.96666666670000001</v>
      </c>
      <c r="AK403" s="51">
        <v>0</v>
      </c>
      <c r="AL403" s="51">
        <v>11.1166666667</v>
      </c>
      <c r="AM403" s="13">
        <v>0</v>
      </c>
      <c r="AN403" s="13">
        <v>0</v>
      </c>
      <c r="AO403" s="23" t="str">
        <f t="shared" si="27"/>
        <v xml:space="preserve"> </v>
      </c>
      <c r="AP403" s="13">
        <v>0</v>
      </c>
    </row>
    <row r="404" spans="1:42" x14ac:dyDescent="0.2">
      <c r="A404" s="13" t="s">
        <v>1601</v>
      </c>
      <c r="B404" s="13" t="s">
        <v>1600</v>
      </c>
      <c r="C404" s="1" t="s">
        <v>249</v>
      </c>
      <c r="D404" s="13" t="s">
        <v>146</v>
      </c>
      <c r="E404" s="13">
        <v>36</v>
      </c>
      <c r="F404" s="13">
        <v>10</v>
      </c>
      <c r="G404" s="13">
        <v>15</v>
      </c>
      <c r="H404" s="13">
        <v>0</v>
      </c>
      <c r="I404" s="13">
        <v>12</v>
      </c>
      <c r="J404" s="13">
        <v>6</v>
      </c>
      <c r="K404" s="13">
        <v>260</v>
      </c>
      <c r="L404" s="13">
        <v>313</v>
      </c>
      <c r="M404" s="15">
        <f t="shared" si="24"/>
        <v>0.4537521815008726</v>
      </c>
      <c r="N404" s="13">
        <v>15</v>
      </c>
      <c r="O404" s="13">
        <v>7</v>
      </c>
      <c r="P404" s="26">
        <v>15.2166666667</v>
      </c>
      <c r="Q404" s="26">
        <v>2.5666666666999998</v>
      </c>
      <c r="R404" s="26">
        <v>0.16666666669999999</v>
      </c>
      <c r="S404" s="26">
        <v>17.9666666667</v>
      </c>
      <c r="T404" s="13">
        <v>1</v>
      </c>
      <c r="U404" s="13">
        <v>0</v>
      </c>
      <c r="V404" s="23">
        <f t="shared" si="25"/>
        <v>0</v>
      </c>
      <c r="W404" s="13">
        <v>0</v>
      </c>
      <c r="X404" s="13">
        <v>37</v>
      </c>
      <c r="Y404" s="13">
        <v>8</v>
      </c>
      <c r="Z404" s="13">
        <v>6</v>
      </c>
      <c r="AA404" s="13">
        <v>-7</v>
      </c>
      <c r="AB404" s="13">
        <v>16</v>
      </c>
      <c r="AC404" s="13">
        <v>8</v>
      </c>
      <c r="AD404" s="13">
        <v>268</v>
      </c>
      <c r="AE404" s="13">
        <v>303</v>
      </c>
      <c r="AF404" s="15">
        <f t="shared" si="26"/>
        <v>0.46935201401050786</v>
      </c>
      <c r="AG404" s="13">
        <v>19</v>
      </c>
      <c r="AH404" s="13">
        <v>9</v>
      </c>
      <c r="AI404" s="51">
        <v>14.7166666667</v>
      </c>
      <c r="AJ404" s="51">
        <v>2.3666666667</v>
      </c>
      <c r="AK404" s="51">
        <v>0.15</v>
      </c>
      <c r="AL404" s="51">
        <v>17.233333333299999</v>
      </c>
      <c r="AM404" s="13">
        <v>2</v>
      </c>
      <c r="AN404" s="13">
        <v>1</v>
      </c>
      <c r="AO404" s="23">
        <f t="shared" si="27"/>
        <v>0.5</v>
      </c>
      <c r="AP404" s="13">
        <v>1</v>
      </c>
    </row>
    <row r="405" spans="1:42" x14ac:dyDescent="0.2">
      <c r="A405" s="13" t="s">
        <v>1603</v>
      </c>
      <c r="B405" s="13" t="s">
        <v>477</v>
      </c>
      <c r="C405" s="1" t="s">
        <v>238</v>
      </c>
      <c r="D405" s="13" t="s">
        <v>154</v>
      </c>
      <c r="E405" s="13">
        <v>23</v>
      </c>
      <c r="F405" s="13">
        <v>0</v>
      </c>
      <c r="G405" s="13">
        <v>2</v>
      </c>
      <c r="H405" s="13">
        <v>-2</v>
      </c>
      <c r="I405" s="13">
        <v>13</v>
      </c>
      <c r="J405" s="13">
        <v>5</v>
      </c>
      <c r="K405" s="13">
        <v>3</v>
      </c>
      <c r="L405" s="13">
        <v>4</v>
      </c>
      <c r="M405" s="15">
        <f t="shared" si="24"/>
        <v>0.42857142857142855</v>
      </c>
      <c r="N405" s="1"/>
      <c r="O405" s="1"/>
      <c r="P405" s="26">
        <v>7.5333333332999999</v>
      </c>
      <c r="Q405" s="26">
        <v>0</v>
      </c>
      <c r="R405" s="26">
        <v>0.93333333330000001</v>
      </c>
      <c r="S405" s="26">
        <v>8.4833333332999992</v>
      </c>
      <c r="T405" s="1"/>
      <c r="U405" s="1"/>
      <c r="V405" s="23" t="str">
        <f t="shared" si="25"/>
        <v xml:space="preserve"> </v>
      </c>
      <c r="W405" s="1"/>
      <c r="X405" s="13">
        <v>19</v>
      </c>
      <c r="Y405" s="13">
        <v>0</v>
      </c>
      <c r="Z405" s="13">
        <v>1</v>
      </c>
      <c r="AA405" s="13">
        <v>-9</v>
      </c>
      <c r="AB405" s="13">
        <v>23</v>
      </c>
      <c r="AC405" s="13">
        <v>6</v>
      </c>
      <c r="AD405" s="13">
        <v>0</v>
      </c>
      <c r="AE405" s="13">
        <v>1</v>
      </c>
      <c r="AF405" s="15">
        <f t="shared" si="26"/>
        <v>0</v>
      </c>
      <c r="AG405" s="1"/>
      <c r="AH405" s="1"/>
      <c r="AI405" s="51">
        <v>7.75</v>
      </c>
      <c r="AJ405" s="51">
        <v>6.6666666700000002E-2</v>
      </c>
      <c r="AK405" s="51">
        <v>1.4833333333000001</v>
      </c>
      <c r="AL405" s="51">
        <v>9.3166666666999998</v>
      </c>
      <c r="AM405" s="1"/>
      <c r="AN405" s="1"/>
      <c r="AO405" s="23" t="str">
        <f t="shared" si="27"/>
        <v xml:space="preserve"> </v>
      </c>
      <c r="AP405" s="1"/>
    </row>
    <row r="406" spans="1:42" x14ac:dyDescent="0.2">
      <c r="A406" s="13" t="s">
        <v>1605</v>
      </c>
      <c r="B406" s="13" t="s">
        <v>1604</v>
      </c>
      <c r="C406" s="1" t="s">
        <v>302</v>
      </c>
      <c r="D406" s="13" t="s">
        <v>173</v>
      </c>
      <c r="E406" s="13">
        <v>14</v>
      </c>
      <c r="F406" s="13">
        <v>0</v>
      </c>
      <c r="G406" s="13">
        <v>1</v>
      </c>
      <c r="H406" s="13">
        <v>-2</v>
      </c>
      <c r="I406" s="13">
        <v>6</v>
      </c>
      <c r="J406" s="13">
        <v>3</v>
      </c>
      <c r="K406" s="1"/>
      <c r="L406" s="1"/>
      <c r="M406" s="15">
        <f t="shared" si="24"/>
        <v>0</v>
      </c>
      <c r="N406" s="1"/>
      <c r="O406" s="1"/>
      <c r="P406" s="26">
        <v>15.8833333333</v>
      </c>
      <c r="Q406" s="26">
        <v>0.36666666670000003</v>
      </c>
      <c r="R406" s="26">
        <v>0.95</v>
      </c>
      <c r="S406" s="26">
        <v>17.2166666667</v>
      </c>
      <c r="T406" s="1"/>
      <c r="U406" s="1"/>
      <c r="V406" s="23" t="str">
        <f t="shared" si="25"/>
        <v xml:space="preserve"> </v>
      </c>
      <c r="W406" s="1"/>
      <c r="X406" s="13">
        <v>11</v>
      </c>
      <c r="Y406" s="13">
        <v>2</v>
      </c>
      <c r="Z406" s="13">
        <v>1</v>
      </c>
      <c r="AA406" s="13">
        <v>-2</v>
      </c>
      <c r="AB406" s="13">
        <v>6</v>
      </c>
      <c r="AC406" s="13">
        <v>3</v>
      </c>
      <c r="AD406" s="1"/>
      <c r="AE406" s="1"/>
      <c r="AF406" s="15">
        <f t="shared" si="26"/>
        <v>0</v>
      </c>
      <c r="AG406" s="1"/>
      <c r="AH406" s="1"/>
      <c r="AI406" s="51">
        <v>15.483333333299999</v>
      </c>
      <c r="AJ406" s="51">
        <v>0.4833333333</v>
      </c>
      <c r="AK406" s="51">
        <v>1.1666666667000001</v>
      </c>
      <c r="AL406" s="51">
        <v>17.149999999999999</v>
      </c>
      <c r="AM406" s="1"/>
      <c r="AN406" s="1"/>
      <c r="AO406" s="23" t="str">
        <f t="shared" si="27"/>
        <v xml:space="preserve"> </v>
      </c>
      <c r="AP406" s="1"/>
    </row>
    <row r="407" spans="1:42" x14ac:dyDescent="0.2">
      <c r="A407" s="13" t="s">
        <v>1608</v>
      </c>
      <c r="B407" s="13" t="s">
        <v>1607</v>
      </c>
      <c r="C407" s="1" t="s">
        <v>584</v>
      </c>
      <c r="D407" s="13" t="s">
        <v>129</v>
      </c>
      <c r="E407" s="13">
        <v>16</v>
      </c>
      <c r="F407" s="13">
        <v>5</v>
      </c>
      <c r="G407" s="13">
        <v>5</v>
      </c>
      <c r="H407" s="13">
        <v>3</v>
      </c>
      <c r="I407" s="13">
        <v>38</v>
      </c>
      <c r="J407" s="13">
        <v>11</v>
      </c>
      <c r="K407" s="13">
        <v>8</v>
      </c>
      <c r="L407" s="13">
        <v>14</v>
      </c>
      <c r="M407" s="15">
        <f t="shared" si="24"/>
        <v>0.36363636363636365</v>
      </c>
      <c r="N407" s="1"/>
      <c r="O407" s="1"/>
      <c r="P407" s="26">
        <v>15.4333333333</v>
      </c>
      <c r="Q407" s="26">
        <v>2.1666666666999999</v>
      </c>
      <c r="R407" s="26">
        <v>1.85</v>
      </c>
      <c r="S407" s="26">
        <v>19.4666666667</v>
      </c>
      <c r="T407" s="13">
        <v>2</v>
      </c>
      <c r="U407" s="13">
        <v>0</v>
      </c>
      <c r="V407" s="23">
        <f t="shared" si="25"/>
        <v>0</v>
      </c>
      <c r="W407" s="13">
        <v>0</v>
      </c>
      <c r="X407" s="13">
        <v>21</v>
      </c>
      <c r="Y407" s="13">
        <v>5</v>
      </c>
      <c r="Z407" s="13">
        <v>7</v>
      </c>
      <c r="AA407" s="13">
        <v>-4</v>
      </c>
      <c r="AB407" s="13">
        <v>18</v>
      </c>
      <c r="AC407" s="13">
        <v>9</v>
      </c>
      <c r="AD407" s="13">
        <v>22</v>
      </c>
      <c r="AE407" s="13">
        <v>23</v>
      </c>
      <c r="AF407" s="15">
        <f t="shared" si="26"/>
        <v>0.48888888888888887</v>
      </c>
      <c r="AG407" s="1"/>
      <c r="AH407" s="1"/>
      <c r="AI407" s="51">
        <v>15.3</v>
      </c>
      <c r="AJ407" s="51">
        <v>2.15</v>
      </c>
      <c r="AK407" s="51">
        <v>1.7166666667000001</v>
      </c>
      <c r="AL407" s="51">
        <v>19.183333333299998</v>
      </c>
      <c r="AM407" s="13">
        <v>3</v>
      </c>
      <c r="AN407" s="13">
        <v>2</v>
      </c>
      <c r="AO407" s="23">
        <f t="shared" si="27"/>
        <v>0.66666666666666663</v>
      </c>
      <c r="AP407" s="13">
        <v>1</v>
      </c>
    </row>
    <row r="408" spans="1:42" x14ac:dyDescent="0.2">
      <c r="A408" s="13" t="s">
        <v>1608</v>
      </c>
      <c r="B408" s="13" t="s">
        <v>477</v>
      </c>
      <c r="C408" s="1" t="s">
        <v>322</v>
      </c>
      <c r="D408" s="13" t="s">
        <v>154</v>
      </c>
      <c r="E408" s="13">
        <v>32</v>
      </c>
      <c r="F408" s="13">
        <v>12</v>
      </c>
      <c r="G408" s="13">
        <v>20</v>
      </c>
      <c r="H408" s="13">
        <v>10</v>
      </c>
      <c r="I408" s="13">
        <v>10</v>
      </c>
      <c r="J408" s="13">
        <v>5</v>
      </c>
      <c r="K408" s="13">
        <v>1</v>
      </c>
      <c r="L408" s="13">
        <v>2</v>
      </c>
      <c r="M408" s="15">
        <f t="shared" si="24"/>
        <v>0.33333333333333331</v>
      </c>
      <c r="N408" s="1"/>
      <c r="O408" s="1"/>
      <c r="P408" s="26">
        <v>15.85</v>
      </c>
      <c r="Q408" s="26">
        <v>3.9166666667000003</v>
      </c>
      <c r="R408" s="26">
        <v>3.3333333300000004E-2</v>
      </c>
      <c r="S408" s="26">
        <v>19.816666666700002</v>
      </c>
      <c r="T408" s="13">
        <v>5</v>
      </c>
      <c r="U408" s="13">
        <v>3</v>
      </c>
      <c r="V408" s="23">
        <f t="shared" si="25"/>
        <v>0.6</v>
      </c>
      <c r="W408" s="13">
        <v>1</v>
      </c>
      <c r="X408" s="13">
        <v>29</v>
      </c>
      <c r="Y408" s="13">
        <v>15</v>
      </c>
      <c r="Z408" s="13">
        <v>17</v>
      </c>
      <c r="AA408" s="13">
        <v>0</v>
      </c>
      <c r="AB408" s="13">
        <v>0</v>
      </c>
      <c r="AC408" s="13">
        <v>0</v>
      </c>
      <c r="AD408" s="13">
        <v>2</v>
      </c>
      <c r="AE408" s="13">
        <v>2</v>
      </c>
      <c r="AF408" s="15">
        <f t="shared" si="26"/>
        <v>0.5</v>
      </c>
      <c r="AG408" s="1"/>
      <c r="AH408" s="1"/>
      <c r="AI408" s="51">
        <v>16.433333333299998</v>
      </c>
      <c r="AJ408" s="51">
        <v>3.3833333333</v>
      </c>
      <c r="AK408" s="51">
        <v>3.3333333300000004E-2</v>
      </c>
      <c r="AL408" s="51">
        <v>19.866666666699999</v>
      </c>
      <c r="AM408" s="13">
        <v>5</v>
      </c>
      <c r="AN408" s="13">
        <v>3</v>
      </c>
      <c r="AO408" s="23">
        <f t="shared" si="27"/>
        <v>0.6</v>
      </c>
      <c r="AP408" s="13">
        <v>1</v>
      </c>
    </row>
    <row r="409" spans="1:42" x14ac:dyDescent="0.2">
      <c r="A409" s="13" t="s">
        <v>1614</v>
      </c>
      <c r="B409" s="13" t="s">
        <v>759</v>
      </c>
      <c r="C409" s="1" t="s">
        <v>482</v>
      </c>
      <c r="D409" s="13" t="s">
        <v>173</v>
      </c>
      <c r="E409" s="13">
        <v>41</v>
      </c>
      <c r="F409" s="13">
        <v>12</v>
      </c>
      <c r="G409" s="13">
        <v>26</v>
      </c>
      <c r="H409" s="13">
        <v>11</v>
      </c>
      <c r="I409" s="13">
        <v>28</v>
      </c>
      <c r="J409" s="13">
        <v>14</v>
      </c>
      <c r="K409" s="1"/>
      <c r="L409" s="1"/>
      <c r="M409" s="15">
        <f t="shared" si="24"/>
        <v>0</v>
      </c>
      <c r="N409" s="1"/>
      <c r="O409" s="1"/>
      <c r="P409" s="26">
        <v>21.733333333299999</v>
      </c>
      <c r="Q409" s="26">
        <v>5.0999999999999996</v>
      </c>
      <c r="R409" s="26">
        <v>0.46666666670000001</v>
      </c>
      <c r="S409" s="26">
        <v>27.316666666700002</v>
      </c>
      <c r="T409" s="13">
        <v>2</v>
      </c>
      <c r="U409" s="13">
        <v>1</v>
      </c>
      <c r="V409" s="23">
        <f t="shared" si="25"/>
        <v>0.5</v>
      </c>
      <c r="W409" s="13">
        <v>1</v>
      </c>
      <c r="X409" s="13">
        <v>41</v>
      </c>
      <c r="Y409" s="13">
        <v>9</v>
      </c>
      <c r="Z409" s="13">
        <v>19</v>
      </c>
      <c r="AA409" s="13">
        <v>-4</v>
      </c>
      <c r="AB409" s="13">
        <v>14</v>
      </c>
      <c r="AC409" s="13">
        <v>7</v>
      </c>
      <c r="AD409" s="1"/>
      <c r="AE409" s="1"/>
      <c r="AF409" s="15">
        <f t="shared" si="26"/>
        <v>0</v>
      </c>
      <c r="AG409" s="1"/>
      <c r="AH409" s="1"/>
      <c r="AI409" s="51">
        <v>22.0333333333</v>
      </c>
      <c r="AJ409" s="51">
        <v>4.4833333333000001</v>
      </c>
      <c r="AK409" s="51">
        <v>0.65</v>
      </c>
      <c r="AL409" s="51">
        <v>27.183333333299998</v>
      </c>
      <c r="AM409" s="13">
        <v>2</v>
      </c>
      <c r="AN409" s="13">
        <v>0</v>
      </c>
      <c r="AO409" s="23">
        <f t="shared" si="27"/>
        <v>0</v>
      </c>
      <c r="AP409" s="13">
        <v>0</v>
      </c>
    </row>
    <row r="410" spans="1:42" x14ac:dyDescent="0.2">
      <c r="A410" s="13" t="s">
        <v>1614</v>
      </c>
      <c r="B410" s="13" t="s">
        <v>1617</v>
      </c>
      <c r="C410" s="1" t="s">
        <v>554</v>
      </c>
      <c r="D410" s="13" t="s">
        <v>146</v>
      </c>
      <c r="E410" s="13">
        <v>30</v>
      </c>
      <c r="F410" s="13">
        <v>6</v>
      </c>
      <c r="G410" s="13">
        <v>7</v>
      </c>
      <c r="H410" s="13">
        <v>-4</v>
      </c>
      <c r="I410" s="13">
        <v>12</v>
      </c>
      <c r="J410" s="13">
        <v>6</v>
      </c>
      <c r="K410" s="13">
        <v>13</v>
      </c>
      <c r="L410" s="13">
        <v>12</v>
      </c>
      <c r="M410" s="15">
        <f t="shared" si="24"/>
        <v>0.52</v>
      </c>
      <c r="N410" s="1"/>
      <c r="O410" s="1"/>
      <c r="P410" s="26">
        <v>14.483333333299999</v>
      </c>
      <c r="Q410" s="26">
        <v>0.9</v>
      </c>
      <c r="R410" s="26">
        <v>0.1333333333</v>
      </c>
      <c r="S410" s="26">
        <v>15.5333333333</v>
      </c>
      <c r="T410" s="13">
        <v>2</v>
      </c>
      <c r="U410" s="13">
        <v>1</v>
      </c>
      <c r="V410" s="23">
        <f t="shared" si="25"/>
        <v>0.5</v>
      </c>
      <c r="W410" s="13">
        <v>0</v>
      </c>
      <c r="X410" s="13">
        <v>23</v>
      </c>
      <c r="Y410" s="13">
        <v>7</v>
      </c>
      <c r="Z410" s="13">
        <v>4</v>
      </c>
      <c r="AA410" s="13">
        <v>1</v>
      </c>
      <c r="AB410" s="13">
        <v>8</v>
      </c>
      <c r="AC410" s="13">
        <v>4</v>
      </c>
      <c r="AD410" s="13">
        <v>0</v>
      </c>
      <c r="AE410" s="13">
        <v>8</v>
      </c>
      <c r="AF410" s="15">
        <f t="shared" si="26"/>
        <v>0</v>
      </c>
      <c r="AG410" s="1"/>
      <c r="AH410" s="1"/>
      <c r="AI410" s="51">
        <v>13.833333333300001</v>
      </c>
      <c r="AJ410" s="51">
        <v>1.2</v>
      </c>
      <c r="AK410" s="51">
        <v>0.2333333333</v>
      </c>
      <c r="AL410" s="51">
        <v>15.2833333333</v>
      </c>
      <c r="AM410" s="13">
        <v>2</v>
      </c>
      <c r="AN410" s="13">
        <v>1</v>
      </c>
      <c r="AO410" s="23">
        <f t="shared" si="27"/>
        <v>0.5</v>
      </c>
      <c r="AP410" s="13">
        <v>0</v>
      </c>
    </row>
    <row r="411" spans="1:42" x14ac:dyDescent="0.2">
      <c r="A411" s="13" t="s">
        <v>1614</v>
      </c>
      <c r="B411" s="13" t="s">
        <v>1620</v>
      </c>
      <c r="C411" s="1" t="s">
        <v>145</v>
      </c>
      <c r="D411" s="13" t="s">
        <v>146</v>
      </c>
      <c r="E411" s="13">
        <v>12</v>
      </c>
      <c r="F411" s="13">
        <v>0</v>
      </c>
      <c r="G411" s="13">
        <v>2</v>
      </c>
      <c r="H411" s="13">
        <v>-1</v>
      </c>
      <c r="I411" s="13">
        <v>2</v>
      </c>
      <c r="J411" s="13">
        <v>1</v>
      </c>
      <c r="K411" s="13">
        <v>55</v>
      </c>
      <c r="L411" s="13">
        <v>57</v>
      </c>
      <c r="M411" s="15">
        <f t="shared" si="24"/>
        <v>0.49107142857142855</v>
      </c>
      <c r="N411" s="13">
        <v>2</v>
      </c>
      <c r="O411" s="13">
        <v>1</v>
      </c>
      <c r="P411" s="26">
        <v>10.2833333333</v>
      </c>
      <c r="Q411" s="26">
        <v>2.2000000000000002</v>
      </c>
      <c r="R411" s="26">
        <v>0</v>
      </c>
      <c r="S411" s="26">
        <v>12.5</v>
      </c>
      <c r="T411" s="13">
        <v>0</v>
      </c>
      <c r="U411" s="13">
        <v>0</v>
      </c>
      <c r="V411" s="23" t="str">
        <f t="shared" si="25"/>
        <v xml:space="preserve"> </v>
      </c>
      <c r="W411" s="13">
        <v>0</v>
      </c>
      <c r="X411" s="13">
        <v>9</v>
      </c>
      <c r="Y411" s="13">
        <v>3</v>
      </c>
      <c r="Z411" s="13">
        <v>0</v>
      </c>
      <c r="AA411" s="13">
        <v>4</v>
      </c>
      <c r="AB411" s="13">
        <v>0</v>
      </c>
      <c r="AC411" s="13">
        <v>0</v>
      </c>
      <c r="AD411" s="13">
        <v>38</v>
      </c>
      <c r="AE411" s="13">
        <v>47</v>
      </c>
      <c r="AF411" s="15">
        <f t="shared" si="26"/>
        <v>0.44705882352941179</v>
      </c>
      <c r="AG411" s="13">
        <v>0</v>
      </c>
      <c r="AH411" s="13">
        <v>0</v>
      </c>
      <c r="AI411" s="51">
        <v>10.266666666700001</v>
      </c>
      <c r="AJ411" s="51">
        <v>1.5333333332999999</v>
      </c>
      <c r="AK411" s="51">
        <v>0.05</v>
      </c>
      <c r="AL411" s="51">
        <v>11.8666666667</v>
      </c>
      <c r="AM411" s="13">
        <v>1</v>
      </c>
      <c r="AN411" s="13">
        <v>1</v>
      </c>
      <c r="AO411" s="23">
        <f t="shared" si="27"/>
        <v>1</v>
      </c>
      <c r="AP411" s="13">
        <v>1</v>
      </c>
    </row>
    <row r="412" spans="1:42" x14ac:dyDescent="0.2">
      <c r="A412" s="13" t="s">
        <v>1624</v>
      </c>
      <c r="B412" s="13" t="s">
        <v>1623</v>
      </c>
      <c r="C412" s="1" t="s">
        <v>409</v>
      </c>
      <c r="D412" s="13" t="s">
        <v>154</v>
      </c>
      <c r="E412" s="13">
        <v>22</v>
      </c>
      <c r="F412" s="13">
        <v>2</v>
      </c>
      <c r="G412" s="13">
        <v>5</v>
      </c>
      <c r="H412" s="13">
        <v>-1</v>
      </c>
      <c r="I412" s="13">
        <v>59</v>
      </c>
      <c r="J412" s="13">
        <v>16</v>
      </c>
      <c r="K412" s="13">
        <v>0</v>
      </c>
      <c r="L412" s="13">
        <v>3</v>
      </c>
      <c r="M412" s="15">
        <f t="shared" si="24"/>
        <v>0</v>
      </c>
      <c r="N412" s="1"/>
      <c r="O412" s="1"/>
      <c r="P412" s="26">
        <v>11.6833333333</v>
      </c>
      <c r="Q412" s="26">
        <v>0.75</v>
      </c>
      <c r="R412" s="26">
        <v>3.3333333300000004E-2</v>
      </c>
      <c r="S412" s="26">
        <v>12.483333333299999</v>
      </c>
      <c r="T412" s="1"/>
      <c r="U412" s="1"/>
      <c r="V412" s="23" t="str">
        <f t="shared" si="25"/>
        <v xml:space="preserve"> </v>
      </c>
      <c r="W412" s="1"/>
      <c r="X412" s="13">
        <v>20</v>
      </c>
      <c r="Y412" s="13">
        <v>8</v>
      </c>
      <c r="Z412" s="13">
        <v>1</v>
      </c>
      <c r="AA412" s="13">
        <v>-4</v>
      </c>
      <c r="AB412" s="13">
        <v>22</v>
      </c>
      <c r="AC412" s="13">
        <v>7</v>
      </c>
      <c r="AD412" s="13">
        <v>0</v>
      </c>
      <c r="AE412" s="13">
        <v>3</v>
      </c>
      <c r="AF412" s="15">
        <f t="shared" si="26"/>
        <v>0</v>
      </c>
      <c r="AG412" s="1"/>
      <c r="AH412" s="1"/>
      <c r="AI412" s="51">
        <v>12.2166666667</v>
      </c>
      <c r="AJ412" s="51">
        <v>0.53333333329999999</v>
      </c>
      <c r="AK412" s="51">
        <v>0</v>
      </c>
      <c r="AL412" s="51">
        <v>12.75</v>
      </c>
      <c r="AM412" s="1"/>
      <c r="AN412" s="1"/>
      <c r="AO412" s="23" t="str">
        <f t="shared" si="27"/>
        <v xml:space="preserve"> </v>
      </c>
      <c r="AP412" s="1"/>
    </row>
    <row r="413" spans="1:42" x14ac:dyDescent="0.2">
      <c r="A413" s="13" t="s">
        <v>258</v>
      </c>
      <c r="B413" s="13" t="s">
        <v>1627</v>
      </c>
      <c r="C413" s="1" t="s">
        <v>322</v>
      </c>
      <c r="D413" s="13" t="s">
        <v>173</v>
      </c>
      <c r="E413" s="13">
        <v>40</v>
      </c>
      <c r="F413" s="13">
        <v>4</v>
      </c>
      <c r="G413" s="13">
        <v>19</v>
      </c>
      <c r="H413" s="13">
        <v>4</v>
      </c>
      <c r="I413" s="13">
        <v>2</v>
      </c>
      <c r="J413" s="13">
        <v>1</v>
      </c>
      <c r="K413" s="1"/>
      <c r="L413" s="1"/>
      <c r="M413" s="15">
        <f t="shared" si="24"/>
        <v>0</v>
      </c>
      <c r="N413" s="1"/>
      <c r="O413" s="1"/>
      <c r="P413" s="26">
        <v>20.0333333333</v>
      </c>
      <c r="Q413" s="26">
        <v>3.3</v>
      </c>
      <c r="R413" s="26">
        <v>2.2333333333000001</v>
      </c>
      <c r="S413" s="26">
        <v>25.583333333300001</v>
      </c>
      <c r="T413" s="1"/>
      <c r="U413" s="1"/>
      <c r="V413" s="23" t="str">
        <f t="shared" si="25"/>
        <v xml:space="preserve"> </v>
      </c>
      <c r="W413" s="1"/>
      <c r="X413" s="13">
        <v>40</v>
      </c>
      <c r="Y413" s="13">
        <v>6</v>
      </c>
      <c r="Z413" s="13">
        <v>16</v>
      </c>
      <c r="AA413" s="13">
        <v>8</v>
      </c>
      <c r="AB413" s="13">
        <v>18</v>
      </c>
      <c r="AC413" s="13">
        <v>9</v>
      </c>
      <c r="AD413" s="1"/>
      <c r="AE413" s="1"/>
      <c r="AF413" s="15">
        <f t="shared" si="26"/>
        <v>0</v>
      </c>
      <c r="AG413" s="1"/>
      <c r="AH413" s="1"/>
      <c r="AI413" s="51">
        <v>19.683333333299998</v>
      </c>
      <c r="AJ413" s="51">
        <v>3.3833333333</v>
      </c>
      <c r="AK413" s="51">
        <v>2.4500000000000002</v>
      </c>
      <c r="AL413" s="51">
        <v>25.5333333333</v>
      </c>
      <c r="AM413" s="1"/>
      <c r="AN413" s="1"/>
      <c r="AO413" s="23" t="str">
        <f t="shared" si="27"/>
        <v xml:space="preserve"> </v>
      </c>
      <c r="AP413" s="1"/>
    </row>
    <row r="414" spans="1:42" x14ac:dyDescent="0.2">
      <c r="A414" s="13" t="s">
        <v>1629</v>
      </c>
      <c r="B414" s="13" t="s">
        <v>591</v>
      </c>
      <c r="C414" s="1" t="s">
        <v>314</v>
      </c>
      <c r="D414" s="13" t="s">
        <v>146</v>
      </c>
      <c r="E414" s="13">
        <v>39</v>
      </c>
      <c r="F414" s="13">
        <v>5</v>
      </c>
      <c r="G414" s="13">
        <v>10</v>
      </c>
      <c r="H414" s="13">
        <v>9</v>
      </c>
      <c r="I414" s="13">
        <v>34</v>
      </c>
      <c r="J414" s="13">
        <v>10</v>
      </c>
      <c r="K414" s="13">
        <v>160</v>
      </c>
      <c r="L414" s="13">
        <v>137</v>
      </c>
      <c r="M414" s="15">
        <f t="shared" si="24"/>
        <v>0.53872053872053871</v>
      </c>
      <c r="N414" s="13">
        <v>6</v>
      </c>
      <c r="O414" s="13">
        <v>2</v>
      </c>
      <c r="P414" s="26">
        <v>13.333333333300001</v>
      </c>
      <c r="Q414" s="26">
        <v>6.6666666700000002E-2</v>
      </c>
      <c r="R414" s="26">
        <v>1.5333333332999999</v>
      </c>
      <c r="S414" s="26">
        <v>14.95</v>
      </c>
      <c r="T414" s="13">
        <v>0</v>
      </c>
      <c r="U414" s="13">
        <v>0</v>
      </c>
      <c r="V414" s="23" t="str">
        <f t="shared" si="25"/>
        <v xml:space="preserve"> </v>
      </c>
      <c r="W414" s="13">
        <v>0</v>
      </c>
      <c r="X414" s="13">
        <v>41</v>
      </c>
      <c r="Y414" s="13">
        <v>2</v>
      </c>
      <c r="Z414" s="13">
        <v>11</v>
      </c>
      <c r="AA414" s="13">
        <v>-3</v>
      </c>
      <c r="AB414" s="13">
        <v>14</v>
      </c>
      <c r="AC414" s="13">
        <v>7</v>
      </c>
      <c r="AD414" s="13">
        <v>102</v>
      </c>
      <c r="AE414" s="13">
        <v>140</v>
      </c>
      <c r="AF414" s="15">
        <f t="shared" si="26"/>
        <v>0.42148760330578511</v>
      </c>
      <c r="AG414" s="13">
        <v>0</v>
      </c>
      <c r="AH414" s="13">
        <v>0</v>
      </c>
      <c r="AI414" s="51">
        <v>13.25</v>
      </c>
      <c r="AJ414" s="51">
        <v>8.3333333300000006E-2</v>
      </c>
      <c r="AK414" s="51">
        <v>1.9500000000000002</v>
      </c>
      <c r="AL414" s="51">
        <v>15.3</v>
      </c>
      <c r="AM414" s="13">
        <v>1</v>
      </c>
      <c r="AN414" s="13">
        <v>0</v>
      </c>
      <c r="AO414" s="23">
        <f t="shared" si="27"/>
        <v>0</v>
      </c>
      <c r="AP414" s="13">
        <v>0</v>
      </c>
    </row>
    <row r="415" spans="1:42" x14ac:dyDescent="0.2">
      <c r="A415" s="13" t="s">
        <v>1632</v>
      </c>
      <c r="B415" s="13" t="s">
        <v>1631</v>
      </c>
      <c r="C415" s="1" t="s">
        <v>409</v>
      </c>
      <c r="D415" s="13" t="s">
        <v>129</v>
      </c>
      <c r="E415" s="13">
        <v>18</v>
      </c>
      <c r="F415" s="13">
        <v>3</v>
      </c>
      <c r="G415" s="13">
        <v>3</v>
      </c>
      <c r="H415" s="13">
        <v>4</v>
      </c>
      <c r="I415" s="13">
        <v>4</v>
      </c>
      <c r="J415" s="13">
        <v>2</v>
      </c>
      <c r="K415" s="13">
        <v>0</v>
      </c>
      <c r="L415" s="13">
        <v>0</v>
      </c>
      <c r="M415" s="15">
        <f t="shared" si="24"/>
        <v>0</v>
      </c>
      <c r="N415" s="1"/>
      <c r="O415" s="1"/>
      <c r="P415" s="26">
        <v>12.083333333300001</v>
      </c>
      <c r="Q415" s="26">
        <v>0.1333333333</v>
      </c>
      <c r="R415" s="26">
        <v>0</v>
      </c>
      <c r="S415" s="26">
        <v>12.25</v>
      </c>
      <c r="T415" s="1"/>
      <c r="U415" s="1"/>
      <c r="V415" s="23" t="str">
        <f t="shared" si="25"/>
        <v xml:space="preserve"> </v>
      </c>
      <c r="W415" s="1"/>
      <c r="X415" s="13">
        <v>12</v>
      </c>
      <c r="Y415" s="13">
        <v>1</v>
      </c>
      <c r="Z415" s="13">
        <v>5</v>
      </c>
      <c r="AA415" s="13">
        <v>-6</v>
      </c>
      <c r="AB415" s="13">
        <v>4</v>
      </c>
      <c r="AC415" s="13">
        <v>2</v>
      </c>
      <c r="AD415" s="13">
        <v>0</v>
      </c>
      <c r="AE415" s="13">
        <v>0</v>
      </c>
      <c r="AF415" s="15">
        <f t="shared" si="26"/>
        <v>0</v>
      </c>
      <c r="AG415" s="1"/>
      <c r="AH415" s="1"/>
      <c r="AI415" s="51">
        <v>12.266666666700001</v>
      </c>
      <c r="AJ415" s="51">
        <v>1.6666666699999999E-2</v>
      </c>
      <c r="AK415" s="51">
        <v>0</v>
      </c>
      <c r="AL415" s="51">
        <v>12.2833333333</v>
      </c>
      <c r="AM415" s="1"/>
      <c r="AN415" s="1"/>
      <c r="AO415" s="23" t="str">
        <f t="shared" si="27"/>
        <v xml:space="preserve"> </v>
      </c>
      <c r="AP415" s="1"/>
    </row>
    <row r="416" spans="1:42" x14ac:dyDescent="0.2">
      <c r="A416" s="13" t="s">
        <v>1635</v>
      </c>
      <c r="B416" s="13" t="s">
        <v>546</v>
      </c>
      <c r="C416" s="1" t="s">
        <v>287</v>
      </c>
      <c r="D416" s="13" t="s">
        <v>503</v>
      </c>
      <c r="E416" s="13">
        <v>21</v>
      </c>
      <c r="F416" s="13">
        <v>4</v>
      </c>
      <c r="G416" s="13">
        <v>5</v>
      </c>
      <c r="H416" s="13">
        <v>-2</v>
      </c>
      <c r="I416" s="13">
        <v>6</v>
      </c>
      <c r="J416" s="13">
        <v>3</v>
      </c>
      <c r="K416" s="13">
        <v>6</v>
      </c>
      <c r="L416" s="13">
        <v>10</v>
      </c>
      <c r="M416" s="15">
        <f t="shared" si="24"/>
        <v>0.375</v>
      </c>
      <c r="N416" s="1"/>
      <c r="O416" s="1"/>
      <c r="P416" s="26">
        <v>11.15</v>
      </c>
      <c r="Q416" s="26">
        <v>0.1333333333</v>
      </c>
      <c r="R416" s="26">
        <v>1.6666666699999999E-2</v>
      </c>
      <c r="S416" s="26">
        <v>11.333333333300001</v>
      </c>
      <c r="T416" s="13">
        <v>1</v>
      </c>
      <c r="U416" s="13">
        <v>0</v>
      </c>
      <c r="V416" s="23">
        <f t="shared" si="25"/>
        <v>0</v>
      </c>
      <c r="W416" s="13">
        <v>0</v>
      </c>
      <c r="X416" s="13">
        <v>17</v>
      </c>
      <c r="Y416" s="13">
        <v>2</v>
      </c>
      <c r="Z416" s="13">
        <v>3</v>
      </c>
      <c r="AA416" s="13">
        <v>0</v>
      </c>
      <c r="AB416" s="13">
        <v>4</v>
      </c>
      <c r="AC416" s="13">
        <v>2</v>
      </c>
      <c r="AD416" s="13">
        <v>7</v>
      </c>
      <c r="AE416" s="13">
        <v>5</v>
      </c>
      <c r="AF416" s="15">
        <f t="shared" si="26"/>
        <v>0.58333333333333337</v>
      </c>
      <c r="AG416" s="1"/>
      <c r="AH416" s="1"/>
      <c r="AI416" s="51">
        <v>10.766666666700001</v>
      </c>
      <c r="AJ416" s="51">
        <v>0.1333333333</v>
      </c>
      <c r="AK416" s="51">
        <v>3.3333333300000004E-2</v>
      </c>
      <c r="AL416" s="51">
        <v>10.95</v>
      </c>
      <c r="AM416" s="13">
        <v>0</v>
      </c>
      <c r="AN416" s="13">
        <v>0</v>
      </c>
      <c r="AO416" s="23" t="str">
        <f t="shared" si="27"/>
        <v xml:space="preserve"> </v>
      </c>
      <c r="AP416" s="13">
        <v>0</v>
      </c>
    </row>
    <row r="417" spans="1:42" x14ac:dyDescent="0.2">
      <c r="A417" s="13" t="s">
        <v>1640</v>
      </c>
      <c r="B417" s="13" t="s">
        <v>519</v>
      </c>
      <c r="C417" s="1" t="s">
        <v>334</v>
      </c>
      <c r="D417" s="13" t="s">
        <v>146</v>
      </c>
      <c r="E417" s="13">
        <v>40</v>
      </c>
      <c r="F417" s="13">
        <v>9</v>
      </c>
      <c r="G417" s="13">
        <v>13</v>
      </c>
      <c r="H417" s="13">
        <v>-7</v>
      </c>
      <c r="I417" s="13">
        <v>43</v>
      </c>
      <c r="J417" s="13">
        <v>13</v>
      </c>
      <c r="K417" s="13">
        <v>464</v>
      </c>
      <c r="L417" s="13">
        <v>329</v>
      </c>
      <c r="M417" s="15">
        <f t="shared" si="24"/>
        <v>0.58511979823455229</v>
      </c>
      <c r="N417" s="13">
        <v>13</v>
      </c>
      <c r="O417" s="13">
        <v>7</v>
      </c>
      <c r="P417" s="26">
        <v>14.766666666700001</v>
      </c>
      <c r="Q417" s="26">
        <v>2.5499999999999998</v>
      </c>
      <c r="R417" s="26">
        <v>2.1833333333000002</v>
      </c>
      <c r="S417" s="26">
        <v>19.5333333333</v>
      </c>
      <c r="T417" s="13">
        <v>5</v>
      </c>
      <c r="U417" s="13">
        <v>3</v>
      </c>
      <c r="V417" s="23">
        <f t="shared" si="25"/>
        <v>0.6</v>
      </c>
      <c r="W417" s="13">
        <v>2</v>
      </c>
      <c r="X417" s="13">
        <v>41</v>
      </c>
      <c r="Y417" s="13">
        <v>11</v>
      </c>
      <c r="Z417" s="13">
        <v>14</v>
      </c>
      <c r="AA417" s="13">
        <v>2</v>
      </c>
      <c r="AB417" s="13">
        <v>32</v>
      </c>
      <c r="AC417" s="13">
        <v>16</v>
      </c>
      <c r="AD417" s="13">
        <v>473</v>
      </c>
      <c r="AE417" s="13">
        <v>398</v>
      </c>
      <c r="AF417" s="15">
        <f t="shared" si="26"/>
        <v>0.54305396096440872</v>
      </c>
      <c r="AG417" s="13">
        <v>23</v>
      </c>
      <c r="AH417" s="13">
        <v>10</v>
      </c>
      <c r="AI417" s="51">
        <v>14.733333333299999</v>
      </c>
      <c r="AJ417" s="51">
        <v>2.5166666666999999</v>
      </c>
      <c r="AK417" s="51">
        <v>2.2166666667000001</v>
      </c>
      <c r="AL417" s="51">
        <v>19.483333333299999</v>
      </c>
      <c r="AM417" s="13">
        <v>5</v>
      </c>
      <c r="AN417" s="13">
        <v>1</v>
      </c>
      <c r="AO417" s="23">
        <f t="shared" si="27"/>
        <v>0.2</v>
      </c>
      <c r="AP417" s="13">
        <v>0</v>
      </c>
    </row>
    <row r="418" spans="1:42" x14ac:dyDescent="0.2">
      <c r="A418" s="13" t="s">
        <v>1643</v>
      </c>
      <c r="B418" s="13" t="s">
        <v>1642</v>
      </c>
      <c r="C418" s="1" t="s">
        <v>249</v>
      </c>
      <c r="D418" s="13" t="s">
        <v>328</v>
      </c>
      <c r="E418" s="13">
        <v>41</v>
      </c>
      <c r="F418" s="13">
        <v>16</v>
      </c>
      <c r="G418" s="13">
        <v>18</v>
      </c>
      <c r="H418" s="13">
        <v>-18</v>
      </c>
      <c r="I418" s="13">
        <v>16</v>
      </c>
      <c r="J418" s="13">
        <v>8</v>
      </c>
      <c r="K418" s="13">
        <v>1</v>
      </c>
      <c r="L418" s="13">
        <v>3</v>
      </c>
      <c r="M418" s="15">
        <f t="shared" si="24"/>
        <v>0.25</v>
      </c>
      <c r="N418" s="1"/>
      <c r="O418" s="1"/>
      <c r="P418" s="26">
        <v>14.5333333333</v>
      </c>
      <c r="Q418" s="26">
        <v>3.7</v>
      </c>
      <c r="R418" s="26">
        <v>0</v>
      </c>
      <c r="S418" s="26">
        <v>18.25</v>
      </c>
      <c r="T418" s="13">
        <v>1</v>
      </c>
      <c r="U418" s="13">
        <v>0</v>
      </c>
      <c r="V418" s="23">
        <f t="shared" si="25"/>
        <v>0</v>
      </c>
      <c r="W418" s="13">
        <v>0</v>
      </c>
      <c r="X418" s="13">
        <v>41</v>
      </c>
      <c r="Y418" s="13">
        <v>9</v>
      </c>
      <c r="Z418" s="13">
        <v>18</v>
      </c>
      <c r="AA418" s="13">
        <v>-16</v>
      </c>
      <c r="AB418" s="13">
        <v>14</v>
      </c>
      <c r="AC418" s="13">
        <v>7</v>
      </c>
      <c r="AD418" s="13">
        <v>1</v>
      </c>
      <c r="AE418" s="13">
        <v>0</v>
      </c>
      <c r="AF418" s="15">
        <f t="shared" si="26"/>
        <v>1</v>
      </c>
      <c r="AG418" s="1"/>
      <c r="AH418" s="1"/>
      <c r="AI418" s="51">
        <v>15.6333333333</v>
      </c>
      <c r="AJ418" s="51">
        <v>3.6666666667000003</v>
      </c>
      <c r="AK418" s="51">
        <v>0</v>
      </c>
      <c r="AL418" s="51">
        <v>19.316666666700002</v>
      </c>
      <c r="AM418" s="13">
        <v>0</v>
      </c>
      <c r="AN418" s="13">
        <v>0</v>
      </c>
      <c r="AO418" s="23" t="str">
        <f t="shared" si="27"/>
        <v xml:space="preserve"> </v>
      </c>
      <c r="AP418" s="13">
        <v>0</v>
      </c>
    </row>
    <row r="419" spans="1:42" x14ac:dyDescent="0.2">
      <c r="A419" s="13" t="s">
        <v>1645</v>
      </c>
      <c r="B419" s="13" t="s">
        <v>407</v>
      </c>
      <c r="C419" s="1" t="s">
        <v>314</v>
      </c>
      <c r="D419" s="13" t="s">
        <v>503</v>
      </c>
      <c r="E419" s="13">
        <v>2</v>
      </c>
      <c r="F419" s="13">
        <v>0</v>
      </c>
      <c r="G419" s="13">
        <v>0</v>
      </c>
      <c r="H419" s="13">
        <v>-1</v>
      </c>
      <c r="I419" s="13">
        <v>0</v>
      </c>
      <c r="J419" s="13">
        <v>0</v>
      </c>
      <c r="K419" s="13">
        <v>5</v>
      </c>
      <c r="L419" s="13">
        <v>6</v>
      </c>
      <c r="M419" s="15">
        <f t="shared" si="24"/>
        <v>0.45454545454545453</v>
      </c>
      <c r="N419" s="1"/>
      <c r="O419" s="1"/>
      <c r="P419" s="26">
        <v>6.45</v>
      </c>
      <c r="Q419" s="26">
        <v>1.0666666667</v>
      </c>
      <c r="R419" s="26">
        <v>0</v>
      </c>
      <c r="S419" s="26">
        <v>7.5166666666999999</v>
      </c>
      <c r="T419" s="13">
        <v>0</v>
      </c>
      <c r="U419" s="13">
        <v>0</v>
      </c>
      <c r="V419" s="23" t="str">
        <f t="shared" si="25"/>
        <v xml:space="preserve"> </v>
      </c>
      <c r="W419" s="13">
        <v>0</v>
      </c>
      <c r="X419" s="13">
        <v>1</v>
      </c>
      <c r="Y419" s="13">
        <v>0</v>
      </c>
      <c r="Z419" s="13">
        <v>0</v>
      </c>
      <c r="AA419" s="13">
        <v>-1</v>
      </c>
      <c r="AB419" s="13">
        <v>0</v>
      </c>
      <c r="AC419" s="13">
        <v>0</v>
      </c>
      <c r="AD419" s="13">
        <v>4</v>
      </c>
      <c r="AE419" s="13">
        <v>2</v>
      </c>
      <c r="AF419" s="15">
        <f t="shared" si="26"/>
        <v>0.66666666666666663</v>
      </c>
      <c r="AG419" s="1"/>
      <c r="AH419" s="1"/>
      <c r="AI419" s="51">
        <v>8.8666666667000005</v>
      </c>
      <c r="AJ419" s="51">
        <v>0.68333333330000001</v>
      </c>
      <c r="AK419" s="51">
        <v>0</v>
      </c>
      <c r="AL419" s="51">
        <v>9.5500000000000007</v>
      </c>
      <c r="AM419" s="13">
        <v>1</v>
      </c>
      <c r="AN419" s="13">
        <v>1</v>
      </c>
      <c r="AO419" s="23">
        <f t="shared" si="27"/>
        <v>1</v>
      </c>
      <c r="AP419" s="13">
        <v>1</v>
      </c>
    </row>
    <row r="420" spans="1:42" x14ac:dyDescent="0.2">
      <c r="A420" s="13" t="s">
        <v>1647</v>
      </c>
      <c r="B420" s="13" t="s">
        <v>407</v>
      </c>
      <c r="C420" s="1" t="s">
        <v>219</v>
      </c>
      <c r="D420" s="13" t="s">
        <v>503</v>
      </c>
      <c r="E420" s="13">
        <v>38</v>
      </c>
      <c r="F420" s="13">
        <v>9</v>
      </c>
      <c r="G420" s="13">
        <v>16</v>
      </c>
      <c r="H420" s="13">
        <v>12</v>
      </c>
      <c r="I420" s="13">
        <v>22</v>
      </c>
      <c r="J420" s="13">
        <v>11</v>
      </c>
      <c r="K420" s="13">
        <v>21</v>
      </c>
      <c r="L420" s="13">
        <v>22</v>
      </c>
      <c r="M420" s="15">
        <f t="shared" si="24"/>
        <v>0.48837209302325579</v>
      </c>
      <c r="N420" s="1"/>
      <c r="O420" s="1"/>
      <c r="P420" s="26">
        <v>13.95</v>
      </c>
      <c r="Q420" s="26">
        <v>2.0666666667000002</v>
      </c>
      <c r="R420" s="26">
        <v>0.78333333329999999</v>
      </c>
      <c r="S420" s="26">
        <v>16.816666666700002</v>
      </c>
      <c r="T420" s="1"/>
      <c r="U420" s="1"/>
      <c r="V420" s="23" t="str">
        <f t="shared" si="25"/>
        <v xml:space="preserve"> </v>
      </c>
      <c r="W420" s="1"/>
      <c r="X420" s="13">
        <v>33</v>
      </c>
      <c r="Y420" s="13">
        <v>6</v>
      </c>
      <c r="Z420" s="13">
        <v>7</v>
      </c>
      <c r="AA420" s="13">
        <v>-4</v>
      </c>
      <c r="AB420" s="13">
        <v>14</v>
      </c>
      <c r="AC420" s="13">
        <v>7</v>
      </c>
      <c r="AD420" s="13">
        <v>14</v>
      </c>
      <c r="AE420" s="13">
        <v>23</v>
      </c>
      <c r="AF420" s="15">
        <f t="shared" si="26"/>
        <v>0.3783783783783784</v>
      </c>
      <c r="AG420" s="1"/>
      <c r="AH420" s="1"/>
      <c r="AI420" s="51">
        <v>14.1</v>
      </c>
      <c r="AJ420" s="51">
        <v>2</v>
      </c>
      <c r="AK420" s="51">
        <v>0.91666666670000008</v>
      </c>
      <c r="AL420" s="51">
        <v>17.0333333333</v>
      </c>
      <c r="AM420" s="1"/>
      <c r="AN420" s="1"/>
      <c r="AO420" s="23" t="str">
        <f t="shared" si="27"/>
        <v xml:space="preserve"> </v>
      </c>
      <c r="AP420" s="1"/>
    </row>
    <row r="421" spans="1:42" x14ac:dyDescent="0.2">
      <c r="A421" s="13" t="s">
        <v>1650</v>
      </c>
      <c r="B421" s="13" t="s">
        <v>1649</v>
      </c>
      <c r="C421" s="1" t="s">
        <v>128</v>
      </c>
      <c r="D421" s="13" t="s">
        <v>173</v>
      </c>
      <c r="E421" s="13">
        <v>20</v>
      </c>
      <c r="F421" s="13">
        <v>2</v>
      </c>
      <c r="G421" s="13">
        <v>6</v>
      </c>
      <c r="H421" s="13">
        <v>-2</v>
      </c>
      <c r="I421" s="13">
        <v>12</v>
      </c>
      <c r="J421" s="13">
        <v>6</v>
      </c>
      <c r="K421" s="1"/>
      <c r="L421" s="1"/>
      <c r="M421" s="15">
        <f t="shared" si="24"/>
        <v>0</v>
      </c>
      <c r="N421" s="1"/>
      <c r="O421" s="1"/>
      <c r="P421" s="26">
        <v>13.5333333333</v>
      </c>
      <c r="Q421" s="26">
        <v>1.9333333333</v>
      </c>
      <c r="R421" s="26">
        <v>3.3333333300000004E-2</v>
      </c>
      <c r="S421" s="26">
        <v>15.516666666700001</v>
      </c>
      <c r="T421" s="1"/>
      <c r="U421" s="1"/>
      <c r="V421" s="23" t="str">
        <f t="shared" si="25"/>
        <v xml:space="preserve"> </v>
      </c>
      <c r="W421" s="1"/>
      <c r="X421" s="13">
        <v>15</v>
      </c>
      <c r="Y421" s="13">
        <v>3</v>
      </c>
      <c r="Z421" s="13">
        <v>2</v>
      </c>
      <c r="AA421" s="13">
        <v>4</v>
      </c>
      <c r="AB421" s="13">
        <v>10</v>
      </c>
      <c r="AC421" s="13">
        <v>5</v>
      </c>
      <c r="AD421" s="1"/>
      <c r="AE421" s="1"/>
      <c r="AF421" s="15">
        <f t="shared" si="26"/>
        <v>0</v>
      </c>
      <c r="AG421" s="1"/>
      <c r="AH421" s="1"/>
      <c r="AI421" s="51">
        <v>14.483333333299999</v>
      </c>
      <c r="AJ421" s="51">
        <v>1.8333333333000001</v>
      </c>
      <c r="AK421" s="51">
        <v>8.3333333300000006E-2</v>
      </c>
      <c r="AL421" s="51">
        <v>16.416666666699999</v>
      </c>
      <c r="AM421" s="1"/>
      <c r="AN421" s="1"/>
      <c r="AO421" s="23" t="str">
        <f t="shared" si="27"/>
        <v xml:space="preserve"> </v>
      </c>
      <c r="AP421" s="1"/>
    </row>
    <row r="422" spans="1:42" x14ac:dyDescent="0.2">
      <c r="A422" s="13" t="s">
        <v>1654</v>
      </c>
      <c r="B422" s="13" t="s">
        <v>1653</v>
      </c>
      <c r="C422" s="1" t="s">
        <v>206</v>
      </c>
      <c r="D422" s="13" t="s">
        <v>129</v>
      </c>
      <c r="E422" s="13">
        <v>40</v>
      </c>
      <c r="F422" s="13">
        <v>8</v>
      </c>
      <c r="G422" s="13">
        <v>7</v>
      </c>
      <c r="H422" s="13">
        <v>5</v>
      </c>
      <c r="I422" s="13">
        <v>8</v>
      </c>
      <c r="J422" s="13">
        <v>4</v>
      </c>
      <c r="K422" s="13">
        <v>1</v>
      </c>
      <c r="L422" s="13">
        <v>1</v>
      </c>
      <c r="M422" s="15">
        <f t="shared" si="24"/>
        <v>0.5</v>
      </c>
      <c r="N422" s="1"/>
      <c r="O422" s="1"/>
      <c r="P422" s="26">
        <v>12.7833333333</v>
      </c>
      <c r="Q422" s="26">
        <v>0.55000000000000004</v>
      </c>
      <c r="R422" s="26">
        <v>0.96666666670000001</v>
      </c>
      <c r="S422" s="26">
        <v>14.3166666667</v>
      </c>
      <c r="T422" s="13">
        <v>0</v>
      </c>
      <c r="U422" s="13">
        <v>0</v>
      </c>
      <c r="V422" s="23" t="str">
        <f t="shared" si="25"/>
        <v xml:space="preserve"> </v>
      </c>
      <c r="W422" s="13">
        <v>0</v>
      </c>
      <c r="X422" s="13">
        <v>41</v>
      </c>
      <c r="Y422" s="13">
        <v>5</v>
      </c>
      <c r="Z422" s="13">
        <v>6</v>
      </c>
      <c r="AA422" s="13">
        <v>-8</v>
      </c>
      <c r="AB422" s="13">
        <v>13</v>
      </c>
      <c r="AC422" s="13">
        <v>5</v>
      </c>
      <c r="AD422" s="13">
        <v>2</v>
      </c>
      <c r="AE422" s="13">
        <v>1</v>
      </c>
      <c r="AF422" s="15">
        <f t="shared" si="26"/>
        <v>0.66666666666666663</v>
      </c>
      <c r="AG422" s="1"/>
      <c r="AH422" s="1"/>
      <c r="AI422" s="51">
        <v>13.333333333300001</v>
      </c>
      <c r="AJ422" s="51">
        <v>0.35</v>
      </c>
      <c r="AK422" s="51">
        <v>0.75</v>
      </c>
      <c r="AL422" s="51">
        <v>14.45</v>
      </c>
      <c r="AM422" s="13">
        <v>1</v>
      </c>
      <c r="AN422" s="13">
        <v>0</v>
      </c>
      <c r="AO422" s="23">
        <f t="shared" si="27"/>
        <v>0</v>
      </c>
      <c r="AP422" s="13">
        <v>0</v>
      </c>
    </row>
    <row r="423" spans="1:42" x14ac:dyDescent="0.2">
      <c r="A423" s="13" t="s">
        <v>1656</v>
      </c>
      <c r="B423" s="13" t="s">
        <v>1655</v>
      </c>
      <c r="C423" s="1" t="s">
        <v>136</v>
      </c>
      <c r="D423" s="13" t="s">
        <v>173</v>
      </c>
      <c r="E423" s="13">
        <v>27</v>
      </c>
      <c r="F423" s="13">
        <v>1</v>
      </c>
      <c r="G423" s="13">
        <v>8</v>
      </c>
      <c r="H423" s="13">
        <v>-3</v>
      </c>
      <c r="I423" s="13">
        <v>0</v>
      </c>
      <c r="J423" s="13">
        <v>0</v>
      </c>
      <c r="K423" s="1"/>
      <c r="L423" s="1"/>
      <c r="M423" s="15">
        <f t="shared" si="24"/>
        <v>0</v>
      </c>
      <c r="N423" s="1"/>
      <c r="O423" s="1"/>
      <c r="P423" s="26">
        <v>20.2833333333</v>
      </c>
      <c r="Q423" s="26">
        <v>0.53333333329999999</v>
      </c>
      <c r="R423" s="26">
        <v>1.6166666667</v>
      </c>
      <c r="S423" s="26">
        <v>22.45</v>
      </c>
      <c r="T423" s="13">
        <v>0</v>
      </c>
      <c r="U423" s="13">
        <v>0</v>
      </c>
      <c r="V423" s="23" t="str">
        <f t="shared" si="25"/>
        <v xml:space="preserve"> </v>
      </c>
      <c r="W423" s="13">
        <v>0</v>
      </c>
      <c r="X423" s="13">
        <v>33</v>
      </c>
      <c r="Y423" s="13">
        <v>1</v>
      </c>
      <c r="Z423" s="13">
        <v>10</v>
      </c>
      <c r="AA423" s="13">
        <v>-18</v>
      </c>
      <c r="AB423" s="13">
        <v>4</v>
      </c>
      <c r="AC423" s="13">
        <v>2</v>
      </c>
      <c r="AD423" s="1"/>
      <c r="AE423" s="1"/>
      <c r="AF423" s="15">
        <f t="shared" si="26"/>
        <v>0</v>
      </c>
      <c r="AG423" s="1"/>
      <c r="AH423" s="1"/>
      <c r="AI423" s="51">
        <v>19.383333333300001</v>
      </c>
      <c r="AJ423" s="51">
        <v>0.38333333330000002</v>
      </c>
      <c r="AK423" s="51">
        <v>1.8333333333000001</v>
      </c>
      <c r="AL423" s="51">
        <v>21.616666666699999</v>
      </c>
      <c r="AM423" s="13">
        <v>1</v>
      </c>
      <c r="AN423" s="13">
        <v>0</v>
      </c>
      <c r="AO423" s="23">
        <f t="shared" si="27"/>
        <v>0</v>
      </c>
      <c r="AP423" s="13">
        <v>0</v>
      </c>
    </row>
    <row r="424" spans="1:42" x14ac:dyDescent="0.2">
      <c r="A424" s="13" t="s">
        <v>1658</v>
      </c>
      <c r="B424" s="13" t="s">
        <v>414</v>
      </c>
      <c r="C424" s="1" t="s">
        <v>179</v>
      </c>
      <c r="D424" s="13" t="s">
        <v>173</v>
      </c>
      <c r="E424" s="13">
        <v>32</v>
      </c>
      <c r="F424" s="13">
        <v>4</v>
      </c>
      <c r="G424" s="13">
        <v>7</v>
      </c>
      <c r="H424" s="13">
        <v>13</v>
      </c>
      <c r="I424" s="13">
        <v>15</v>
      </c>
      <c r="J424" s="13">
        <v>5</v>
      </c>
      <c r="K424" s="1"/>
      <c r="L424" s="1"/>
      <c r="M424" s="15">
        <f t="shared" si="24"/>
        <v>0</v>
      </c>
      <c r="N424" s="1"/>
      <c r="O424" s="1"/>
      <c r="P424" s="26">
        <v>17.016666666700001</v>
      </c>
      <c r="Q424" s="26">
        <v>6.6666666700000002E-2</v>
      </c>
      <c r="R424" s="26">
        <v>1.7666666666999999</v>
      </c>
      <c r="S424" s="26">
        <v>18.883333333300001</v>
      </c>
      <c r="T424" s="1"/>
      <c r="U424" s="1"/>
      <c r="V424" s="23" t="str">
        <f t="shared" si="25"/>
        <v xml:space="preserve"> </v>
      </c>
      <c r="W424" s="1"/>
      <c r="X424" s="13">
        <v>33</v>
      </c>
      <c r="Y424" s="13">
        <v>5</v>
      </c>
      <c r="Z424" s="13">
        <v>10</v>
      </c>
      <c r="AA424" s="13">
        <v>11</v>
      </c>
      <c r="AB424" s="13">
        <v>10</v>
      </c>
      <c r="AC424" s="13">
        <v>2</v>
      </c>
      <c r="AD424" s="1"/>
      <c r="AE424" s="1"/>
      <c r="AF424" s="15">
        <f t="shared" si="26"/>
        <v>0</v>
      </c>
      <c r="AG424" s="1"/>
      <c r="AH424" s="1"/>
      <c r="AI424" s="51">
        <v>16.116666666699999</v>
      </c>
      <c r="AJ424" s="51">
        <v>0.1</v>
      </c>
      <c r="AK424" s="51">
        <v>1.8333333333000001</v>
      </c>
      <c r="AL424" s="51">
        <v>18.083333333300001</v>
      </c>
      <c r="AM424" s="1"/>
      <c r="AN424" s="1"/>
      <c r="AO424" s="23" t="str">
        <f t="shared" si="27"/>
        <v xml:space="preserve"> </v>
      </c>
      <c r="AP424" s="1"/>
    </row>
    <row r="425" spans="1:42" x14ac:dyDescent="0.2">
      <c r="A425" s="13" t="s">
        <v>1661</v>
      </c>
      <c r="B425" s="13" t="s">
        <v>1352</v>
      </c>
      <c r="C425" s="1" t="s">
        <v>584</v>
      </c>
      <c r="D425" s="13" t="s">
        <v>129</v>
      </c>
      <c r="E425" s="13">
        <v>1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5">
        <f t="shared" si="24"/>
        <v>0</v>
      </c>
      <c r="N425" s="1"/>
      <c r="O425" s="1"/>
      <c r="P425" s="26">
        <v>3.7666666666999999</v>
      </c>
      <c r="Q425" s="26">
        <v>0</v>
      </c>
      <c r="R425" s="26">
        <v>0</v>
      </c>
      <c r="S425" s="26">
        <v>3.7666666666999999</v>
      </c>
      <c r="T425" s="1"/>
      <c r="U425" s="1"/>
      <c r="V425" s="23" t="str">
        <f t="shared" si="25"/>
        <v xml:space="preserve"> </v>
      </c>
      <c r="W425" s="1"/>
      <c r="X425" s="13">
        <v>1</v>
      </c>
      <c r="Y425" s="13">
        <v>0</v>
      </c>
      <c r="Z425" s="13">
        <v>0</v>
      </c>
      <c r="AA425" s="13">
        <v>-1</v>
      </c>
      <c r="AB425" s="13">
        <v>0</v>
      </c>
      <c r="AC425" s="13">
        <v>0</v>
      </c>
      <c r="AD425" s="13">
        <v>0</v>
      </c>
      <c r="AE425" s="13">
        <v>0</v>
      </c>
      <c r="AF425" s="15">
        <f t="shared" si="26"/>
        <v>0</v>
      </c>
      <c r="AG425" s="1"/>
      <c r="AH425" s="1"/>
      <c r="AI425" s="51">
        <v>2.85</v>
      </c>
      <c r="AJ425" s="51">
        <v>0</v>
      </c>
      <c r="AK425" s="51">
        <v>0</v>
      </c>
      <c r="AL425" s="51">
        <v>2.85</v>
      </c>
      <c r="AM425" s="1"/>
      <c r="AN425" s="1"/>
      <c r="AO425" s="23" t="str">
        <f t="shared" si="27"/>
        <v xml:space="preserve"> </v>
      </c>
      <c r="AP425" s="1"/>
    </row>
    <row r="426" spans="1:42" x14ac:dyDescent="0.2">
      <c r="A426" s="13" t="s">
        <v>1661</v>
      </c>
      <c r="B426" s="13" t="s">
        <v>661</v>
      </c>
      <c r="C426" s="1" t="s">
        <v>363</v>
      </c>
      <c r="D426" s="13" t="s">
        <v>173</v>
      </c>
      <c r="E426" s="13">
        <v>32</v>
      </c>
      <c r="F426" s="13">
        <v>7</v>
      </c>
      <c r="G426" s="13">
        <v>11</v>
      </c>
      <c r="H426" s="13">
        <v>-4</v>
      </c>
      <c r="I426" s="13">
        <v>16</v>
      </c>
      <c r="J426" s="13">
        <v>8</v>
      </c>
      <c r="K426" s="1"/>
      <c r="L426" s="1"/>
      <c r="M426" s="15">
        <f t="shared" si="24"/>
        <v>0</v>
      </c>
      <c r="N426" s="1"/>
      <c r="O426" s="1"/>
      <c r="P426" s="26">
        <v>18.566666666700002</v>
      </c>
      <c r="Q426" s="26">
        <v>3.2166666667000001</v>
      </c>
      <c r="R426" s="26">
        <v>0.16666666669999999</v>
      </c>
      <c r="S426" s="26">
        <v>21.9666666667</v>
      </c>
      <c r="T426" s="13">
        <v>1</v>
      </c>
      <c r="U426" s="13">
        <v>0</v>
      </c>
      <c r="V426" s="23">
        <f t="shared" si="25"/>
        <v>0</v>
      </c>
      <c r="W426" s="13">
        <v>0</v>
      </c>
      <c r="X426" s="13">
        <v>33</v>
      </c>
      <c r="Y426" s="13">
        <v>4</v>
      </c>
      <c r="Z426" s="13">
        <v>18</v>
      </c>
      <c r="AA426" s="13">
        <v>9</v>
      </c>
      <c r="AB426" s="13">
        <v>16</v>
      </c>
      <c r="AC426" s="13">
        <v>8</v>
      </c>
      <c r="AD426" s="1"/>
      <c r="AE426" s="1"/>
      <c r="AF426" s="15">
        <f t="shared" si="26"/>
        <v>0</v>
      </c>
      <c r="AG426" s="1"/>
      <c r="AH426" s="1"/>
      <c r="AI426" s="51">
        <v>18.916666666699999</v>
      </c>
      <c r="AJ426" s="51">
        <v>2.65</v>
      </c>
      <c r="AK426" s="51">
        <v>0.1166666667</v>
      </c>
      <c r="AL426" s="51">
        <v>21.7</v>
      </c>
      <c r="AM426" s="13">
        <v>1</v>
      </c>
      <c r="AN426" s="13">
        <v>0</v>
      </c>
      <c r="AO426" s="23">
        <f t="shared" si="27"/>
        <v>0</v>
      </c>
      <c r="AP426" s="13">
        <v>0</v>
      </c>
    </row>
    <row r="427" spans="1:42" x14ac:dyDescent="0.2">
      <c r="A427" s="13" t="s">
        <v>1665</v>
      </c>
      <c r="B427" s="13" t="s">
        <v>1664</v>
      </c>
      <c r="C427" s="1" t="s">
        <v>136</v>
      </c>
      <c r="D427" s="13" t="s">
        <v>207</v>
      </c>
      <c r="E427" s="13">
        <v>33</v>
      </c>
      <c r="F427" s="13">
        <v>2</v>
      </c>
      <c r="G427" s="13">
        <v>1</v>
      </c>
      <c r="H427" s="13">
        <v>3</v>
      </c>
      <c r="I427" s="13">
        <v>12</v>
      </c>
      <c r="J427" s="13">
        <v>6</v>
      </c>
      <c r="K427" s="13">
        <v>6</v>
      </c>
      <c r="L427" s="13">
        <v>16</v>
      </c>
      <c r="M427" s="15">
        <f t="shared" si="24"/>
        <v>0.27272727272727271</v>
      </c>
      <c r="N427" s="1"/>
      <c r="O427" s="1"/>
      <c r="P427" s="26">
        <v>11.233333333299999</v>
      </c>
      <c r="Q427" s="26">
        <v>0.1</v>
      </c>
      <c r="R427" s="26">
        <v>3.3333333300000004E-2</v>
      </c>
      <c r="S427" s="26">
        <v>11.3666666667</v>
      </c>
      <c r="T427" s="13">
        <v>0</v>
      </c>
      <c r="U427" s="13">
        <v>0</v>
      </c>
      <c r="V427" s="23" t="str">
        <f t="shared" si="25"/>
        <v xml:space="preserve"> </v>
      </c>
      <c r="W427" s="13">
        <v>0</v>
      </c>
      <c r="X427" s="13">
        <v>36</v>
      </c>
      <c r="Y427" s="13">
        <v>3</v>
      </c>
      <c r="Z427" s="13">
        <v>3</v>
      </c>
      <c r="AA427" s="13">
        <v>-7</v>
      </c>
      <c r="AB427" s="13">
        <v>15</v>
      </c>
      <c r="AC427" s="13">
        <v>6</v>
      </c>
      <c r="AD427" s="13">
        <v>4</v>
      </c>
      <c r="AE427" s="13">
        <v>11</v>
      </c>
      <c r="AF427" s="15">
        <f t="shared" si="26"/>
        <v>0.26666666666666666</v>
      </c>
      <c r="AG427" s="1"/>
      <c r="AH427" s="1"/>
      <c r="AI427" s="51">
        <v>10.95</v>
      </c>
      <c r="AJ427" s="51">
        <v>3.3333333300000004E-2</v>
      </c>
      <c r="AK427" s="51">
        <v>0.05</v>
      </c>
      <c r="AL427" s="51">
        <v>11.0666666667</v>
      </c>
      <c r="AM427" s="13">
        <v>1</v>
      </c>
      <c r="AN427" s="13">
        <v>1</v>
      </c>
      <c r="AO427" s="23">
        <f t="shared" si="27"/>
        <v>1</v>
      </c>
      <c r="AP427" s="13">
        <v>1</v>
      </c>
    </row>
    <row r="428" spans="1:42" x14ac:dyDescent="0.2">
      <c r="A428" s="13" t="s">
        <v>1669</v>
      </c>
      <c r="B428" s="13" t="s">
        <v>1668</v>
      </c>
      <c r="C428" s="1" t="s">
        <v>270</v>
      </c>
      <c r="D428" s="13" t="s">
        <v>146</v>
      </c>
      <c r="E428" s="13">
        <v>1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4</v>
      </c>
      <c r="L428" s="13">
        <v>2</v>
      </c>
      <c r="M428" s="15">
        <f t="shared" si="24"/>
        <v>0.66666666666666663</v>
      </c>
      <c r="N428" s="1"/>
      <c r="O428" s="1"/>
      <c r="P428" s="26">
        <v>6.55</v>
      </c>
      <c r="Q428" s="26">
        <v>0</v>
      </c>
      <c r="R428" s="26">
        <v>0</v>
      </c>
      <c r="S428" s="26">
        <v>6.55</v>
      </c>
      <c r="T428" s="13">
        <v>1</v>
      </c>
      <c r="U428" s="13">
        <v>0</v>
      </c>
      <c r="V428" s="23">
        <f t="shared" si="25"/>
        <v>0</v>
      </c>
      <c r="W428" s="13">
        <v>0</v>
      </c>
      <c r="X428" s="13">
        <v>1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5</v>
      </c>
      <c r="AE428" s="13">
        <v>0</v>
      </c>
      <c r="AF428" s="15">
        <f t="shared" si="26"/>
        <v>1</v>
      </c>
      <c r="AG428" s="1"/>
      <c r="AH428" s="1"/>
      <c r="AI428" s="51">
        <v>6.25</v>
      </c>
      <c r="AJ428" s="51">
        <v>0</v>
      </c>
      <c r="AK428" s="51">
        <v>0</v>
      </c>
      <c r="AL428" s="51">
        <v>6.25</v>
      </c>
      <c r="AM428" s="13">
        <v>0</v>
      </c>
      <c r="AN428" s="13">
        <v>0</v>
      </c>
      <c r="AO428" s="23" t="str">
        <f t="shared" si="27"/>
        <v xml:space="preserve"> </v>
      </c>
      <c r="AP428" s="13">
        <v>0</v>
      </c>
    </row>
    <row r="429" spans="1:42" x14ac:dyDescent="0.2">
      <c r="A429" s="13" t="s">
        <v>1673</v>
      </c>
      <c r="B429" s="13" t="s">
        <v>1672</v>
      </c>
      <c r="C429" s="1" t="s">
        <v>219</v>
      </c>
      <c r="D429" s="13" t="s">
        <v>173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"/>
      <c r="L429" s="1"/>
      <c r="M429" s="15">
        <f t="shared" si="24"/>
        <v>0</v>
      </c>
      <c r="N429" s="1"/>
      <c r="O429" s="1"/>
      <c r="P429" s="26">
        <v>0</v>
      </c>
      <c r="Q429" s="26">
        <v>0</v>
      </c>
      <c r="R429" s="26">
        <v>0</v>
      </c>
      <c r="S429" s="26">
        <v>0</v>
      </c>
      <c r="T429" s="1"/>
      <c r="U429" s="1"/>
      <c r="V429" s="23" t="str">
        <f t="shared" si="25"/>
        <v xml:space="preserve"> </v>
      </c>
      <c r="W429" s="1"/>
      <c r="X429" s="13">
        <v>3</v>
      </c>
      <c r="Y429" s="13">
        <v>0</v>
      </c>
      <c r="Z429" s="13">
        <v>0</v>
      </c>
      <c r="AA429" s="13">
        <v>0</v>
      </c>
      <c r="AB429" s="13">
        <v>2</v>
      </c>
      <c r="AC429" s="13">
        <v>1</v>
      </c>
      <c r="AD429" s="1"/>
      <c r="AE429" s="1"/>
      <c r="AF429" s="15">
        <f t="shared" si="26"/>
        <v>0</v>
      </c>
      <c r="AG429" s="1"/>
      <c r="AH429" s="1"/>
      <c r="AI429" s="51">
        <v>15.8</v>
      </c>
      <c r="AJ429" s="51">
        <v>0</v>
      </c>
      <c r="AK429" s="51">
        <v>0.75</v>
      </c>
      <c r="AL429" s="51">
        <v>16.583333333300001</v>
      </c>
      <c r="AM429" s="1"/>
      <c r="AN429" s="1"/>
      <c r="AO429" s="23" t="str">
        <f t="shared" si="27"/>
        <v xml:space="preserve"> </v>
      </c>
      <c r="AP429" s="1"/>
    </row>
    <row r="430" spans="1:42" x14ac:dyDescent="0.2">
      <c r="A430" s="13" t="s">
        <v>1677</v>
      </c>
      <c r="B430" s="13" t="s">
        <v>1676</v>
      </c>
      <c r="C430" s="1" t="s">
        <v>292</v>
      </c>
      <c r="D430" s="13" t="s">
        <v>146</v>
      </c>
      <c r="E430" s="13">
        <v>40</v>
      </c>
      <c r="F430" s="13">
        <v>12</v>
      </c>
      <c r="G430" s="13">
        <v>20</v>
      </c>
      <c r="H430" s="13">
        <v>5</v>
      </c>
      <c r="I430" s="13">
        <v>20</v>
      </c>
      <c r="J430" s="13">
        <v>10</v>
      </c>
      <c r="K430" s="13">
        <v>528</v>
      </c>
      <c r="L430" s="13">
        <v>378</v>
      </c>
      <c r="M430" s="15">
        <f t="shared" si="24"/>
        <v>0.58278145695364236</v>
      </c>
      <c r="N430" s="13">
        <v>32</v>
      </c>
      <c r="O430" s="13">
        <v>15</v>
      </c>
      <c r="P430" s="26">
        <v>14.6333333333</v>
      </c>
      <c r="Q430" s="26">
        <v>3.7</v>
      </c>
      <c r="R430" s="26">
        <v>1.4833333333000001</v>
      </c>
      <c r="S430" s="26">
        <v>19.816666666700002</v>
      </c>
      <c r="T430" s="13">
        <v>3</v>
      </c>
      <c r="U430" s="13">
        <v>2</v>
      </c>
      <c r="V430" s="23">
        <f t="shared" si="25"/>
        <v>0.66666666666666663</v>
      </c>
      <c r="W430" s="13">
        <v>0</v>
      </c>
      <c r="X430" s="13">
        <v>40</v>
      </c>
      <c r="Y430" s="13">
        <v>2</v>
      </c>
      <c r="Z430" s="13">
        <v>14</v>
      </c>
      <c r="AA430" s="13">
        <v>-3</v>
      </c>
      <c r="AB430" s="13">
        <v>18</v>
      </c>
      <c r="AC430" s="13">
        <v>9</v>
      </c>
      <c r="AD430" s="13">
        <v>461</v>
      </c>
      <c r="AE430" s="13">
        <v>424</v>
      </c>
      <c r="AF430" s="15">
        <f t="shared" si="26"/>
        <v>0.52090395480225993</v>
      </c>
      <c r="AG430" s="13">
        <v>33</v>
      </c>
      <c r="AH430" s="13">
        <v>17</v>
      </c>
      <c r="AI430" s="51">
        <v>14.666666666699999</v>
      </c>
      <c r="AJ430" s="51">
        <v>2.8166666666999998</v>
      </c>
      <c r="AK430" s="51">
        <v>1.2</v>
      </c>
      <c r="AL430" s="51">
        <v>18.7</v>
      </c>
      <c r="AM430" s="13">
        <v>3</v>
      </c>
      <c r="AN430" s="13">
        <v>1</v>
      </c>
      <c r="AO430" s="23">
        <f t="shared" si="27"/>
        <v>0.33333333333333331</v>
      </c>
      <c r="AP430" s="13">
        <v>1</v>
      </c>
    </row>
    <row r="431" spans="1:42" x14ac:dyDescent="0.2">
      <c r="A431" s="13" t="s">
        <v>1684</v>
      </c>
      <c r="B431" s="13" t="s">
        <v>1683</v>
      </c>
      <c r="C431" s="1" t="s">
        <v>249</v>
      </c>
      <c r="D431" s="13" t="s">
        <v>146</v>
      </c>
      <c r="E431" s="13">
        <v>31</v>
      </c>
      <c r="F431" s="13">
        <v>4</v>
      </c>
      <c r="G431" s="13">
        <v>12</v>
      </c>
      <c r="H431" s="13">
        <v>7</v>
      </c>
      <c r="I431" s="13">
        <v>14</v>
      </c>
      <c r="J431" s="13">
        <v>7</v>
      </c>
      <c r="K431" s="13">
        <v>52</v>
      </c>
      <c r="L431" s="13">
        <v>55</v>
      </c>
      <c r="M431" s="15">
        <f t="shared" si="24"/>
        <v>0.48598130841121495</v>
      </c>
      <c r="N431" s="1"/>
      <c r="O431" s="1"/>
      <c r="P431" s="26">
        <v>12.166666666699999</v>
      </c>
      <c r="Q431" s="26">
        <v>0.15</v>
      </c>
      <c r="R431" s="26">
        <v>2.5833333333000001</v>
      </c>
      <c r="S431" s="26">
        <v>14.916666666699999</v>
      </c>
      <c r="T431" s="1"/>
      <c r="U431" s="1"/>
      <c r="V431" s="23" t="str">
        <f t="shared" si="25"/>
        <v xml:space="preserve"> </v>
      </c>
      <c r="W431" s="1"/>
      <c r="X431" s="13">
        <v>31</v>
      </c>
      <c r="Y431" s="13">
        <v>4</v>
      </c>
      <c r="Z431" s="13">
        <v>6</v>
      </c>
      <c r="AA431" s="13">
        <v>-7</v>
      </c>
      <c r="AB431" s="13">
        <v>4</v>
      </c>
      <c r="AC431" s="13">
        <v>2</v>
      </c>
      <c r="AD431" s="13">
        <v>43</v>
      </c>
      <c r="AE431" s="13">
        <v>42</v>
      </c>
      <c r="AF431" s="15">
        <f t="shared" si="26"/>
        <v>0.50588235294117645</v>
      </c>
      <c r="AG431" s="1"/>
      <c r="AH431" s="1"/>
      <c r="AI431" s="51">
        <v>11.8166666667</v>
      </c>
      <c r="AJ431" s="51">
        <v>0.1</v>
      </c>
      <c r="AK431" s="51">
        <v>2.5499999999999998</v>
      </c>
      <c r="AL431" s="51">
        <v>14.4666666667</v>
      </c>
      <c r="AM431" s="1"/>
      <c r="AN431" s="1"/>
      <c r="AO431" s="23" t="str">
        <f t="shared" si="27"/>
        <v xml:space="preserve"> </v>
      </c>
      <c r="AP431" s="1"/>
    </row>
    <row r="432" spans="1:42" x14ac:dyDescent="0.2">
      <c r="A432" s="13" t="s">
        <v>1688</v>
      </c>
      <c r="B432" s="13" t="s">
        <v>1115</v>
      </c>
      <c r="C432" s="1" t="s">
        <v>302</v>
      </c>
      <c r="D432" s="13" t="s">
        <v>154</v>
      </c>
      <c r="E432" s="13">
        <v>31</v>
      </c>
      <c r="F432" s="13">
        <v>1</v>
      </c>
      <c r="G432" s="13">
        <v>4</v>
      </c>
      <c r="H432" s="13">
        <v>-7</v>
      </c>
      <c r="I432" s="13">
        <v>14</v>
      </c>
      <c r="J432" s="13">
        <v>7</v>
      </c>
      <c r="K432" s="13">
        <v>0</v>
      </c>
      <c r="L432" s="13">
        <v>1</v>
      </c>
      <c r="M432" s="15">
        <f t="shared" si="24"/>
        <v>0</v>
      </c>
      <c r="N432" s="1"/>
      <c r="O432" s="1"/>
      <c r="P432" s="26">
        <v>10.6</v>
      </c>
      <c r="Q432" s="26">
        <v>8.3333333300000006E-2</v>
      </c>
      <c r="R432" s="26">
        <v>2.1833333333000002</v>
      </c>
      <c r="S432" s="26">
        <v>12.9</v>
      </c>
      <c r="T432" s="13">
        <v>1</v>
      </c>
      <c r="U432" s="13">
        <v>0</v>
      </c>
      <c r="V432" s="23">
        <f t="shared" si="25"/>
        <v>0</v>
      </c>
      <c r="W432" s="13">
        <v>0</v>
      </c>
      <c r="X432" s="13">
        <v>33</v>
      </c>
      <c r="Y432" s="13">
        <v>1</v>
      </c>
      <c r="Z432" s="13">
        <v>2</v>
      </c>
      <c r="AA432" s="13">
        <v>-12</v>
      </c>
      <c r="AB432" s="13">
        <v>14</v>
      </c>
      <c r="AC432" s="13">
        <v>7</v>
      </c>
      <c r="AD432" s="13">
        <v>3</v>
      </c>
      <c r="AE432" s="13">
        <v>0</v>
      </c>
      <c r="AF432" s="15">
        <f t="shared" si="26"/>
        <v>1</v>
      </c>
      <c r="AG432" s="1"/>
      <c r="AH432" s="1"/>
      <c r="AI432" s="51">
        <v>10.35</v>
      </c>
      <c r="AJ432" s="51">
        <v>0.1333333333</v>
      </c>
      <c r="AK432" s="51">
        <v>2.3833333333</v>
      </c>
      <c r="AL432" s="51">
        <v>12.9</v>
      </c>
      <c r="AM432" s="13">
        <v>0</v>
      </c>
      <c r="AN432" s="13">
        <v>0</v>
      </c>
      <c r="AO432" s="23" t="str">
        <f t="shared" si="27"/>
        <v xml:space="preserve"> </v>
      </c>
      <c r="AP432" s="13">
        <v>0</v>
      </c>
    </row>
    <row r="433" spans="1:42" x14ac:dyDescent="0.2">
      <c r="A433" s="13" t="s">
        <v>1695</v>
      </c>
      <c r="B433" s="13" t="s">
        <v>1694</v>
      </c>
      <c r="C433" s="1" t="s">
        <v>206</v>
      </c>
      <c r="D433" s="13" t="s">
        <v>146</v>
      </c>
      <c r="E433" s="13">
        <v>41</v>
      </c>
      <c r="F433" s="13">
        <v>10</v>
      </c>
      <c r="G433" s="13">
        <v>29</v>
      </c>
      <c r="H433" s="13">
        <v>8</v>
      </c>
      <c r="I433" s="13">
        <v>8</v>
      </c>
      <c r="J433" s="13">
        <v>4</v>
      </c>
      <c r="K433" s="13">
        <v>387</v>
      </c>
      <c r="L433" s="13">
        <v>335</v>
      </c>
      <c r="M433" s="15">
        <f t="shared" si="24"/>
        <v>0.53601108033240996</v>
      </c>
      <c r="N433" s="13">
        <v>31</v>
      </c>
      <c r="O433" s="13">
        <v>13</v>
      </c>
      <c r="P433" s="26">
        <v>14.583333333300001</v>
      </c>
      <c r="Q433" s="26">
        <v>3.1333333333</v>
      </c>
      <c r="R433" s="26">
        <v>1.8666666667</v>
      </c>
      <c r="S433" s="26">
        <v>19.616666666699999</v>
      </c>
      <c r="T433" s="13">
        <v>4</v>
      </c>
      <c r="U433" s="13">
        <v>1</v>
      </c>
      <c r="V433" s="23">
        <f t="shared" si="25"/>
        <v>0.25</v>
      </c>
      <c r="W433" s="13">
        <v>1</v>
      </c>
      <c r="X433" s="13">
        <v>38</v>
      </c>
      <c r="Y433" s="13">
        <v>6</v>
      </c>
      <c r="Z433" s="13">
        <v>19</v>
      </c>
      <c r="AA433" s="13">
        <v>-10</v>
      </c>
      <c r="AB433" s="13">
        <v>2</v>
      </c>
      <c r="AC433" s="13">
        <v>1</v>
      </c>
      <c r="AD433" s="13">
        <v>365</v>
      </c>
      <c r="AE433" s="13">
        <v>343</v>
      </c>
      <c r="AF433" s="15">
        <f t="shared" si="26"/>
        <v>0.5155367231638418</v>
      </c>
      <c r="AG433" s="13">
        <v>25</v>
      </c>
      <c r="AH433" s="13">
        <v>12</v>
      </c>
      <c r="AI433" s="51">
        <v>15.166666666699999</v>
      </c>
      <c r="AJ433" s="51">
        <v>2.5166666666999999</v>
      </c>
      <c r="AK433" s="51">
        <v>1.45</v>
      </c>
      <c r="AL433" s="51">
        <v>19.133333333300001</v>
      </c>
      <c r="AM433" s="13">
        <v>5</v>
      </c>
      <c r="AN433" s="13">
        <v>0</v>
      </c>
      <c r="AO433" s="23">
        <f t="shared" si="27"/>
        <v>0</v>
      </c>
      <c r="AP433" s="13">
        <v>0</v>
      </c>
    </row>
    <row r="434" spans="1:42" x14ac:dyDescent="0.2">
      <c r="A434" s="13" t="s">
        <v>1698</v>
      </c>
      <c r="B434" s="13" t="s">
        <v>1697</v>
      </c>
      <c r="C434" s="1" t="s">
        <v>446</v>
      </c>
      <c r="D434" s="13" t="s">
        <v>129</v>
      </c>
      <c r="E434" s="13">
        <v>36</v>
      </c>
      <c r="F434" s="13">
        <v>2</v>
      </c>
      <c r="G434" s="13">
        <v>8</v>
      </c>
      <c r="H434" s="13">
        <v>-15</v>
      </c>
      <c r="I434" s="13">
        <v>6</v>
      </c>
      <c r="J434" s="13">
        <v>2</v>
      </c>
      <c r="K434" s="13">
        <v>7</v>
      </c>
      <c r="L434" s="13">
        <v>13</v>
      </c>
      <c r="M434" s="15">
        <f t="shared" si="24"/>
        <v>0.35</v>
      </c>
      <c r="N434" s="1"/>
      <c r="O434" s="1"/>
      <c r="P434" s="26">
        <v>12.3833333333</v>
      </c>
      <c r="Q434" s="26">
        <v>0.93333333330000001</v>
      </c>
      <c r="R434" s="26">
        <v>1.5166666666999999</v>
      </c>
      <c r="S434" s="26">
        <v>14.85</v>
      </c>
      <c r="T434" s="1"/>
      <c r="U434" s="1"/>
      <c r="V434" s="23" t="str">
        <f t="shared" si="25"/>
        <v xml:space="preserve"> </v>
      </c>
      <c r="W434" s="1"/>
      <c r="X434" s="13">
        <v>33</v>
      </c>
      <c r="Y434" s="13">
        <v>4</v>
      </c>
      <c r="Z434" s="13">
        <v>7</v>
      </c>
      <c r="AA434" s="13">
        <v>-12</v>
      </c>
      <c r="AB434" s="13">
        <v>6</v>
      </c>
      <c r="AC434" s="13">
        <v>3</v>
      </c>
      <c r="AD434" s="13">
        <v>4</v>
      </c>
      <c r="AE434" s="13">
        <v>9</v>
      </c>
      <c r="AF434" s="15">
        <f t="shared" si="26"/>
        <v>0.30769230769230771</v>
      </c>
      <c r="AG434" s="1"/>
      <c r="AH434" s="1"/>
      <c r="AI434" s="51">
        <v>12.85</v>
      </c>
      <c r="AJ434" s="51">
        <v>0.93333333330000001</v>
      </c>
      <c r="AK434" s="51">
        <v>1.8666666667</v>
      </c>
      <c r="AL434" s="51">
        <v>15.666666666699999</v>
      </c>
      <c r="AM434" s="1"/>
      <c r="AN434" s="1"/>
      <c r="AO434" s="23" t="str">
        <f t="shared" si="27"/>
        <v xml:space="preserve"> </v>
      </c>
      <c r="AP434" s="1"/>
    </row>
    <row r="435" spans="1:42" x14ac:dyDescent="0.2">
      <c r="A435" s="13" t="s">
        <v>1702</v>
      </c>
      <c r="B435" s="13" t="s">
        <v>506</v>
      </c>
      <c r="C435" s="1" t="s">
        <v>179</v>
      </c>
      <c r="D435" s="13" t="s">
        <v>173</v>
      </c>
      <c r="E435" s="13">
        <v>6</v>
      </c>
      <c r="F435" s="13">
        <v>0</v>
      </c>
      <c r="G435" s="13">
        <v>1</v>
      </c>
      <c r="H435" s="13">
        <v>2</v>
      </c>
      <c r="I435" s="13">
        <v>0</v>
      </c>
      <c r="J435" s="13">
        <v>0</v>
      </c>
      <c r="K435" s="1"/>
      <c r="L435" s="1"/>
      <c r="M435" s="15">
        <f t="shared" si="24"/>
        <v>0</v>
      </c>
      <c r="N435" s="1"/>
      <c r="O435" s="1"/>
      <c r="P435" s="26">
        <v>14.5666666667</v>
      </c>
      <c r="Q435" s="26">
        <v>6.6666666700000002E-2</v>
      </c>
      <c r="R435" s="26">
        <v>0.78333333329999999</v>
      </c>
      <c r="S435" s="26">
        <v>15.4333333333</v>
      </c>
      <c r="T435" s="1"/>
      <c r="U435" s="1"/>
      <c r="V435" s="23" t="str">
        <f t="shared" si="25"/>
        <v xml:space="preserve"> </v>
      </c>
      <c r="W435" s="1"/>
      <c r="X435" s="13">
        <v>1</v>
      </c>
      <c r="Y435" s="13">
        <v>0</v>
      </c>
      <c r="Z435" s="13">
        <v>0</v>
      </c>
      <c r="AA435" s="13">
        <v>-1</v>
      </c>
      <c r="AB435" s="13">
        <v>0</v>
      </c>
      <c r="AC435" s="13">
        <v>0</v>
      </c>
      <c r="AD435" s="1"/>
      <c r="AE435" s="1"/>
      <c r="AF435" s="15">
        <f t="shared" si="26"/>
        <v>0</v>
      </c>
      <c r="AG435" s="1"/>
      <c r="AH435" s="1"/>
      <c r="AI435" s="51">
        <v>15.0333333333</v>
      </c>
      <c r="AJ435" s="51">
        <v>0</v>
      </c>
      <c r="AK435" s="51">
        <v>0</v>
      </c>
      <c r="AL435" s="51">
        <v>15.0333333333</v>
      </c>
      <c r="AM435" s="1"/>
      <c r="AN435" s="1"/>
      <c r="AO435" s="23" t="str">
        <f t="shared" si="27"/>
        <v xml:space="preserve"> </v>
      </c>
      <c r="AP435" s="1"/>
    </row>
    <row r="436" spans="1:42" x14ac:dyDescent="0.2">
      <c r="A436" s="13" t="s">
        <v>1705</v>
      </c>
      <c r="B436" s="13" t="s">
        <v>466</v>
      </c>
      <c r="C436" s="1" t="s">
        <v>249</v>
      </c>
      <c r="D436" s="13" t="s">
        <v>154</v>
      </c>
      <c r="E436" s="13">
        <v>11</v>
      </c>
      <c r="F436" s="13">
        <v>1</v>
      </c>
      <c r="G436" s="13">
        <v>2</v>
      </c>
      <c r="H436" s="13">
        <v>-4</v>
      </c>
      <c r="I436" s="13">
        <v>4</v>
      </c>
      <c r="J436" s="13">
        <v>2</v>
      </c>
      <c r="K436" s="13">
        <v>1</v>
      </c>
      <c r="L436" s="13">
        <v>1</v>
      </c>
      <c r="M436" s="15">
        <f t="shared" si="24"/>
        <v>0.5</v>
      </c>
      <c r="N436" s="1"/>
      <c r="O436" s="1"/>
      <c r="P436" s="26">
        <v>8.1</v>
      </c>
      <c r="Q436" s="26">
        <v>0</v>
      </c>
      <c r="R436" s="26">
        <v>0.56666666669999999</v>
      </c>
      <c r="S436" s="26">
        <v>8.6833333333000002</v>
      </c>
      <c r="T436" s="1"/>
      <c r="U436" s="1"/>
      <c r="V436" s="23" t="str">
        <f t="shared" si="25"/>
        <v xml:space="preserve"> </v>
      </c>
      <c r="W436" s="1"/>
      <c r="X436" s="13">
        <v>9</v>
      </c>
      <c r="Y436" s="13">
        <v>1</v>
      </c>
      <c r="Z436" s="13">
        <v>0</v>
      </c>
      <c r="AA436" s="13">
        <v>1</v>
      </c>
      <c r="AB436" s="13">
        <v>2</v>
      </c>
      <c r="AC436" s="13">
        <v>1</v>
      </c>
      <c r="AD436" s="13">
        <v>0</v>
      </c>
      <c r="AE436" s="13">
        <v>0</v>
      </c>
      <c r="AF436" s="15">
        <f t="shared" si="26"/>
        <v>0</v>
      </c>
      <c r="AG436" s="1"/>
      <c r="AH436" s="1"/>
      <c r="AI436" s="51">
        <v>6.5666666666999998</v>
      </c>
      <c r="AJ436" s="51">
        <v>0.05</v>
      </c>
      <c r="AK436" s="51">
        <v>0.30000000000000004</v>
      </c>
      <c r="AL436" s="51">
        <v>6.95</v>
      </c>
      <c r="AM436" s="1"/>
      <c r="AN436" s="1"/>
      <c r="AO436" s="23" t="str">
        <f t="shared" si="27"/>
        <v xml:space="preserve"> </v>
      </c>
      <c r="AP436" s="1"/>
    </row>
    <row r="437" spans="1:42" x14ac:dyDescent="0.2">
      <c r="A437" s="13" t="s">
        <v>1707</v>
      </c>
      <c r="B437" s="13" t="s">
        <v>591</v>
      </c>
      <c r="C437" s="1" t="s">
        <v>179</v>
      </c>
      <c r="D437" s="13" t="s">
        <v>207</v>
      </c>
      <c r="E437" s="13">
        <v>39</v>
      </c>
      <c r="F437" s="13">
        <v>9</v>
      </c>
      <c r="G437" s="13">
        <v>10</v>
      </c>
      <c r="H437" s="13">
        <v>5</v>
      </c>
      <c r="I437" s="13">
        <v>36</v>
      </c>
      <c r="J437" s="13">
        <v>11</v>
      </c>
      <c r="K437" s="13">
        <v>4</v>
      </c>
      <c r="L437" s="13">
        <v>6</v>
      </c>
      <c r="M437" s="15">
        <f t="shared" si="24"/>
        <v>0.4</v>
      </c>
      <c r="N437" s="1"/>
      <c r="O437" s="1"/>
      <c r="P437" s="26">
        <v>13.766666666700001</v>
      </c>
      <c r="Q437" s="26">
        <v>1.9833333333000001</v>
      </c>
      <c r="R437" s="26">
        <v>0</v>
      </c>
      <c r="S437" s="26">
        <v>15.766666666700001</v>
      </c>
      <c r="T437" s="1"/>
      <c r="U437" s="1"/>
      <c r="V437" s="23" t="str">
        <f t="shared" si="25"/>
        <v xml:space="preserve"> </v>
      </c>
      <c r="W437" s="1"/>
      <c r="X437" s="13">
        <v>41</v>
      </c>
      <c r="Y437" s="13">
        <v>12</v>
      </c>
      <c r="Z437" s="13">
        <v>15</v>
      </c>
      <c r="AA437" s="13">
        <v>19</v>
      </c>
      <c r="AB437" s="13">
        <v>52</v>
      </c>
      <c r="AC437" s="13">
        <v>18</v>
      </c>
      <c r="AD437" s="13">
        <v>5</v>
      </c>
      <c r="AE437" s="13">
        <v>6</v>
      </c>
      <c r="AF437" s="15">
        <f t="shared" si="26"/>
        <v>0.45454545454545453</v>
      </c>
      <c r="AG437" s="1"/>
      <c r="AH437" s="1"/>
      <c r="AI437" s="51">
        <v>13.8666666667</v>
      </c>
      <c r="AJ437" s="51">
        <v>1.7666666666999999</v>
      </c>
      <c r="AK437" s="51">
        <v>0</v>
      </c>
      <c r="AL437" s="51">
        <v>15.65</v>
      </c>
      <c r="AM437" s="1"/>
      <c r="AN437" s="1"/>
      <c r="AO437" s="23" t="str">
        <f t="shared" si="27"/>
        <v xml:space="preserve"> </v>
      </c>
      <c r="AP437" s="1"/>
    </row>
    <row r="438" spans="1:42" x14ac:dyDescent="0.2">
      <c r="A438" s="13" t="s">
        <v>1711</v>
      </c>
      <c r="B438" s="13" t="s">
        <v>262</v>
      </c>
      <c r="C438" s="1" t="s">
        <v>314</v>
      </c>
      <c r="D438" s="13" t="s">
        <v>146</v>
      </c>
      <c r="E438" s="13">
        <v>23</v>
      </c>
      <c r="F438" s="13">
        <v>5</v>
      </c>
      <c r="G438" s="13">
        <v>13</v>
      </c>
      <c r="H438" s="13">
        <v>6</v>
      </c>
      <c r="I438" s="13">
        <v>14</v>
      </c>
      <c r="J438" s="13">
        <v>6</v>
      </c>
      <c r="K438" s="13">
        <v>178</v>
      </c>
      <c r="L438" s="13">
        <v>124</v>
      </c>
      <c r="M438" s="15">
        <f t="shared" si="24"/>
        <v>0.58940397350993379</v>
      </c>
      <c r="N438" s="13">
        <v>3</v>
      </c>
      <c r="O438" s="13">
        <v>2</v>
      </c>
      <c r="P438" s="26">
        <v>15.5666666667</v>
      </c>
      <c r="Q438" s="26">
        <v>1.9500000000000002</v>
      </c>
      <c r="R438" s="26">
        <v>0.41666666670000002</v>
      </c>
      <c r="S438" s="26">
        <v>17.95</v>
      </c>
      <c r="T438" s="13">
        <v>2</v>
      </c>
      <c r="U438" s="13">
        <v>0</v>
      </c>
      <c r="V438" s="23">
        <f t="shared" si="25"/>
        <v>0</v>
      </c>
      <c r="W438" s="13">
        <v>0</v>
      </c>
      <c r="X438" s="13">
        <v>24</v>
      </c>
      <c r="Y438" s="13">
        <v>2</v>
      </c>
      <c r="Z438" s="13">
        <v>11</v>
      </c>
      <c r="AA438" s="13">
        <v>1</v>
      </c>
      <c r="AB438" s="13">
        <v>8</v>
      </c>
      <c r="AC438" s="13">
        <v>4</v>
      </c>
      <c r="AD438" s="13">
        <v>138</v>
      </c>
      <c r="AE438" s="13">
        <v>154</v>
      </c>
      <c r="AF438" s="15">
        <f t="shared" si="26"/>
        <v>0.4726027397260274</v>
      </c>
      <c r="AG438" s="13">
        <v>1</v>
      </c>
      <c r="AH438" s="13">
        <v>0</v>
      </c>
      <c r="AI438" s="51">
        <v>15.166666666699999</v>
      </c>
      <c r="AJ438" s="51">
        <v>2.4500000000000002</v>
      </c>
      <c r="AK438" s="51">
        <v>0.73333333330000006</v>
      </c>
      <c r="AL438" s="51">
        <v>18.350000000000001</v>
      </c>
      <c r="AM438" s="13">
        <v>3</v>
      </c>
      <c r="AN438" s="13">
        <v>1</v>
      </c>
      <c r="AO438" s="23">
        <f t="shared" si="27"/>
        <v>0.33333333333333331</v>
      </c>
      <c r="AP438" s="13">
        <v>1</v>
      </c>
    </row>
    <row r="439" spans="1:42" x14ac:dyDescent="0.2">
      <c r="A439" s="13" t="s">
        <v>1714</v>
      </c>
      <c r="B439" s="13" t="s">
        <v>1477</v>
      </c>
      <c r="C439" s="1" t="s">
        <v>128</v>
      </c>
      <c r="D439" s="13" t="s">
        <v>173</v>
      </c>
      <c r="E439" s="13">
        <v>40</v>
      </c>
      <c r="F439" s="13">
        <v>6</v>
      </c>
      <c r="G439" s="13">
        <v>19</v>
      </c>
      <c r="H439" s="13">
        <v>4</v>
      </c>
      <c r="I439" s="13">
        <v>16</v>
      </c>
      <c r="J439" s="13">
        <v>8</v>
      </c>
      <c r="K439" s="1"/>
      <c r="L439" s="1"/>
      <c r="M439" s="15">
        <f t="shared" si="24"/>
        <v>0</v>
      </c>
      <c r="N439" s="1"/>
      <c r="O439" s="1"/>
      <c r="P439" s="26">
        <v>17.483333333299999</v>
      </c>
      <c r="Q439" s="26">
        <v>3.1833333333000002</v>
      </c>
      <c r="R439" s="26">
        <v>2.85</v>
      </c>
      <c r="S439" s="26">
        <v>23.5333333333</v>
      </c>
      <c r="T439" s="13">
        <v>1</v>
      </c>
      <c r="U439" s="13">
        <v>0</v>
      </c>
      <c r="V439" s="23">
        <f t="shared" si="25"/>
        <v>0</v>
      </c>
      <c r="W439" s="13">
        <v>0</v>
      </c>
      <c r="X439" s="13">
        <v>40</v>
      </c>
      <c r="Y439" s="13">
        <v>3</v>
      </c>
      <c r="Z439" s="13">
        <v>16</v>
      </c>
      <c r="AA439" s="13">
        <v>-8</v>
      </c>
      <c r="AB439" s="13">
        <v>24</v>
      </c>
      <c r="AC439" s="13">
        <v>12</v>
      </c>
      <c r="AD439" s="1"/>
      <c r="AE439" s="1"/>
      <c r="AF439" s="15">
        <f t="shared" si="26"/>
        <v>0</v>
      </c>
      <c r="AG439" s="1"/>
      <c r="AH439" s="1"/>
      <c r="AI439" s="51">
        <v>18.0333333333</v>
      </c>
      <c r="AJ439" s="51">
        <v>3.2333333333000001</v>
      </c>
      <c r="AK439" s="51">
        <v>2.85</v>
      </c>
      <c r="AL439" s="51">
        <v>24.133333333300001</v>
      </c>
      <c r="AM439" s="13">
        <v>1</v>
      </c>
      <c r="AN439" s="13">
        <v>0</v>
      </c>
      <c r="AO439" s="23">
        <f t="shared" si="27"/>
        <v>0</v>
      </c>
      <c r="AP439" s="13">
        <v>0</v>
      </c>
    </row>
    <row r="440" spans="1:42" x14ac:dyDescent="0.2">
      <c r="A440" s="13" t="s">
        <v>1717</v>
      </c>
      <c r="B440" s="13" t="s">
        <v>1716</v>
      </c>
      <c r="C440" s="1" t="s">
        <v>314</v>
      </c>
      <c r="D440" s="13" t="s">
        <v>173</v>
      </c>
      <c r="E440" s="13">
        <v>38</v>
      </c>
      <c r="F440" s="13">
        <v>5</v>
      </c>
      <c r="G440" s="13">
        <v>14</v>
      </c>
      <c r="H440" s="13">
        <v>8</v>
      </c>
      <c r="I440" s="13">
        <v>14</v>
      </c>
      <c r="J440" s="13">
        <v>4</v>
      </c>
      <c r="K440" s="1"/>
      <c r="L440" s="1"/>
      <c r="M440" s="15">
        <f t="shared" si="24"/>
        <v>0</v>
      </c>
      <c r="N440" s="1"/>
      <c r="O440" s="1"/>
      <c r="P440" s="26">
        <v>17.0333333333</v>
      </c>
      <c r="Q440" s="26">
        <v>2.5</v>
      </c>
      <c r="R440" s="26">
        <v>0.1</v>
      </c>
      <c r="S440" s="26">
        <v>19.649999999999999</v>
      </c>
      <c r="T440" s="13">
        <v>3</v>
      </c>
      <c r="U440" s="13">
        <v>1</v>
      </c>
      <c r="V440" s="23">
        <f t="shared" si="25"/>
        <v>0.33333333333333331</v>
      </c>
      <c r="W440" s="13">
        <v>0</v>
      </c>
      <c r="X440" s="13">
        <v>40</v>
      </c>
      <c r="Y440" s="13">
        <v>7</v>
      </c>
      <c r="Z440" s="13">
        <v>13</v>
      </c>
      <c r="AA440" s="13">
        <v>5</v>
      </c>
      <c r="AB440" s="13">
        <v>6</v>
      </c>
      <c r="AC440" s="13">
        <v>3</v>
      </c>
      <c r="AD440" s="1"/>
      <c r="AE440" s="1"/>
      <c r="AF440" s="15">
        <f t="shared" si="26"/>
        <v>0</v>
      </c>
      <c r="AG440" s="1"/>
      <c r="AH440" s="1"/>
      <c r="AI440" s="51">
        <v>16.516666666700001</v>
      </c>
      <c r="AJ440" s="51">
        <v>2.7166666667000001</v>
      </c>
      <c r="AK440" s="51">
        <v>0.28333333329999999</v>
      </c>
      <c r="AL440" s="51">
        <v>19.5333333333</v>
      </c>
      <c r="AM440" s="13">
        <v>3</v>
      </c>
      <c r="AN440" s="13">
        <v>0</v>
      </c>
      <c r="AO440" s="23">
        <f t="shared" si="27"/>
        <v>0</v>
      </c>
      <c r="AP440" s="13">
        <v>0</v>
      </c>
    </row>
    <row r="441" spans="1:42" x14ac:dyDescent="0.2">
      <c r="A441" s="13" t="s">
        <v>1719</v>
      </c>
      <c r="B441" s="13" t="s">
        <v>1124</v>
      </c>
      <c r="C441" s="1" t="s">
        <v>322</v>
      </c>
      <c r="D441" s="13" t="s">
        <v>146</v>
      </c>
      <c r="E441" s="13">
        <v>41</v>
      </c>
      <c r="F441" s="13">
        <v>4</v>
      </c>
      <c r="G441" s="13">
        <v>4</v>
      </c>
      <c r="H441" s="13">
        <v>-6</v>
      </c>
      <c r="I441" s="13">
        <v>14</v>
      </c>
      <c r="J441" s="13">
        <v>7</v>
      </c>
      <c r="K441" s="13">
        <v>175</v>
      </c>
      <c r="L441" s="13">
        <v>153</v>
      </c>
      <c r="M441" s="15">
        <f t="shared" si="24"/>
        <v>0.53353658536585369</v>
      </c>
      <c r="N441" s="13">
        <v>2</v>
      </c>
      <c r="O441" s="13">
        <v>1</v>
      </c>
      <c r="P441" s="26">
        <v>10.9666666667</v>
      </c>
      <c r="Q441" s="26">
        <v>0</v>
      </c>
      <c r="R441" s="26">
        <v>2.0499999999999998</v>
      </c>
      <c r="S441" s="26">
        <v>13.0333333333</v>
      </c>
      <c r="T441" s="1"/>
      <c r="U441" s="1"/>
      <c r="V441" s="23" t="str">
        <f t="shared" si="25"/>
        <v xml:space="preserve"> </v>
      </c>
      <c r="W441" s="1"/>
      <c r="X441" s="13">
        <v>40</v>
      </c>
      <c r="Y441" s="13">
        <v>3</v>
      </c>
      <c r="Z441" s="13">
        <v>6</v>
      </c>
      <c r="AA441" s="13">
        <v>1</v>
      </c>
      <c r="AB441" s="13">
        <v>18</v>
      </c>
      <c r="AC441" s="13">
        <v>9</v>
      </c>
      <c r="AD441" s="13">
        <v>182</v>
      </c>
      <c r="AE441" s="13">
        <v>160</v>
      </c>
      <c r="AF441" s="15">
        <f t="shared" si="26"/>
        <v>0.53216374269005851</v>
      </c>
      <c r="AG441" s="13">
        <v>0</v>
      </c>
      <c r="AH441" s="13">
        <v>0</v>
      </c>
      <c r="AI441" s="51">
        <v>10.7</v>
      </c>
      <c r="AJ441" s="51">
        <v>3.3333333300000004E-2</v>
      </c>
      <c r="AK441" s="51">
        <v>2.3833333333</v>
      </c>
      <c r="AL441" s="51">
        <v>13.1333333333</v>
      </c>
      <c r="AM441" s="1"/>
      <c r="AN441" s="1"/>
      <c r="AO441" s="23" t="str">
        <f t="shared" si="27"/>
        <v xml:space="preserve"> </v>
      </c>
      <c r="AP441" s="1"/>
    </row>
    <row r="442" spans="1:42" x14ac:dyDescent="0.2">
      <c r="A442" s="13" t="s">
        <v>1721</v>
      </c>
      <c r="B442" s="13" t="s">
        <v>1720</v>
      </c>
      <c r="C442" s="1" t="s">
        <v>219</v>
      </c>
      <c r="D442" s="13" t="s">
        <v>154</v>
      </c>
      <c r="E442" s="13">
        <v>41</v>
      </c>
      <c r="F442" s="13">
        <v>17</v>
      </c>
      <c r="G442" s="13">
        <v>14</v>
      </c>
      <c r="H442" s="13">
        <v>14</v>
      </c>
      <c r="I442" s="13">
        <v>25</v>
      </c>
      <c r="J442" s="13">
        <v>7</v>
      </c>
      <c r="K442" s="13">
        <v>0</v>
      </c>
      <c r="L442" s="13">
        <v>1</v>
      </c>
      <c r="M442" s="15">
        <f t="shared" si="24"/>
        <v>0</v>
      </c>
      <c r="N442" s="1"/>
      <c r="O442" s="1"/>
      <c r="P442" s="26">
        <v>12.75</v>
      </c>
      <c r="Q442" s="26">
        <v>2.1333333333</v>
      </c>
      <c r="R442" s="26">
        <v>1.6666666699999999E-2</v>
      </c>
      <c r="S442" s="26">
        <v>14.9</v>
      </c>
      <c r="T442" s="13">
        <v>2</v>
      </c>
      <c r="U442" s="13">
        <v>2</v>
      </c>
      <c r="V442" s="23">
        <f t="shared" si="25"/>
        <v>1</v>
      </c>
      <c r="W442" s="13">
        <v>0</v>
      </c>
      <c r="X442" s="13">
        <v>41</v>
      </c>
      <c r="Y442" s="13">
        <v>12</v>
      </c>
      <c r="Z442" s="13">
        <v>22</v>
      </c>
      <c r="AA442" s="13">
        <v>24</v>
      </c>
      <c r="AB442" s="13">
        <v>12</v>
      </c>
      <c r="AC442" s="13">
        <v>6</v>
      </c>
      <c r="AD442" s="13">
        <v>0</v>
      </c>
      <c r="AE442" s="13">
        <v>1</v>
      </c>
      <c r="AF442" s="15">
        <f t="shared" si="26"/>
        <v>0</v>
      </c>
      <c r="AG442" s="1"/>
      <c r="AH442" s="1"/>
      <c r="AI442" s="51">
        <v>12.6833333333</v>
      </c>
      <c r="AJ442" s="51">
        <v>2.2666666666999999</v>
      </c>
      <c r="AK442" s="51">
        <v>3.3333333300000004E-2</v>
      </c>
      <c r="AL442" s="51">
        <v>14.983333333299999</v>
      </c>
      <c r="AM442" s="13">
        <v>3</v>
      </c>
      <c r="AN442" s="13">
        <v>0</v>
      </c>
      <c r="AO442" s="23">
        <f t="shared" si="27"/>
        <v>0</v>
      </c>
      <c r="AP442" s="13">
        <v>0</v>
      </c>
    </row>
    <row r="443" spans="1:42" x14ac:dyDescent="0.2">
      <c r="A443" s="13" t="s">
        <v>1723</v>
      </c>
      <c r="B443" s="13" t="s">
        <v>356</v>
      </c>
      <c r="C443" s="1" t="s">
        <v>270</v>
      </c>
      <c r="D443" s="13" t="s">
        <v>173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"/>
      <c r="L443" s="1"/>
      <c r="M443" s="15">
        <f t="shared" si="24"/>
        <v>0</v>
      </c>
      <c r="N443" s="1"/>
      <c r="O443" s="1"/>
      <c r="P443" s="26">
        <v>0</v>
      </c>
      <c r="Q443" s="26">
        <v>0</v>
      </c>
      <c r="R443" s="26">
        <v>0</v>
      </c>
      <c r="S443" s="26">
        <v>0</v>
      </c>
      <c r="T443" s="1"/>
      <c r="U443" s="1"/>
      <c r="V443" s="23" t="str">
        <f t="shared" si="25"/>
        <v xml:space="preserve"> </v>
      </c>
      <c r="W443" s="1"/>
      <c r="X443" s="13">
        <v>1</v>
      </c>
      <c r="Y443" s="13">
        <v>0</v>
      </c>
      <c r="Z443" s="13">
        <v>0</v>
      </c>
      <c r="AA443" s="13">
        <v>0</v>
      </c>
      <c r="AB443" s="13">
        <v>2</v>
      </c>
      <c r="AC443" s="13">
        <v>1</v>
      </c>
      <c r="AD443" s="1"/>
      <c r="AE443" s="1"/>
      <c r="AF443" s="15">
        <f t="shared" si="26"/>
        <v>0</v>
      </c>
      <c r="AG443" s="1"/>
      <c r="AH443" s="1"/>
      <c r="AI443" s="51">
        <v>18.066666666700002</v>
      </c>
      <c r="AJ443" s="51">
        <v>0.65</v>
      </c>
      <c r="AK443" s="51">
        <v>0.8</v>
      </c>
      <c r="AL443" s="51">
        <v>19.516666666700001</v>
      </c>
      <c r="AM443" s="1"/>
      <c r="AN443" s="1"/>
      <c r="AO443" s="23" t="str">
        <f t="shared" si="27"/>
        <v xml:space="preserve"> </v>
      </c>
      <c r="AP443" s="1"/>
    </row>
    <row r="444" spans="1:42" x14ac:dyDescent="0.2">
      <c r="A444" s="13" t="s">
        <v>1727</v>
      </c>
      <c r="B444" s="13" t="s">
        <v>1726</v>
      </c>
      <c r="C444" s="1" t="s">
        <v>287</v>
      </c>
      <c r="D444" s="13" t="s">
        <v>129</v>
      </c>
      <c r="E444" s="13">
        <v>41</v>
      </c>
      <c r="F444" s="13">
        <v>9</v>
      </c>
      <c r="G444" s="13">
        <v>13</v>
      </c>
      <c r="H444" s="13">
        <v>18</v>
      </c>
      <c r="I444" s="13">
        <v>17</v>
      </c>
      <c r="J444" s="13">
        <v>3</v>
      </c>
      <c r="K444" s="13">
        <v>6</v>
      </c>
      <c r="L444" s="13">
        <v>8</v>
      </c>
      <c r="M444" s="15">
        <f t="shared" si="24"/>
        <v>0.42857142857142855</v>
      </c>
      <c r="N444" s="1"/>
      <c r="O444" s="1"/>
      <c r="P444" s="26">
        <v>12.333333333300001</v>
      </c>
      <c r="Q444" s="26">
        <v>0.30000000000000004</v>
      </c>
      <c r="R444" s="26">
        <v>1.75</v>
      </c>
      <c r="S444" s="26">
        <v>14.416666666699999</v>
      </c>
      <c r="T444" s="13">
        <v>1</v>
      </c>
      <c r="U444" s="13">
        <v>0</v>
      </c>
      <c r="V444" s="23">
        <f t="shared" si="25"/>
        <v>0</v>
      </c>
      <c r="W444" s="13">
        <v>0</v>
      </c>
      <c r="X444" s="13">
        <v>41</v>
      </c>
      <c r="Y444" s="13">
        <v>6</v>
      </c>
      <c r="Z444" s="13">
        <v>3</v>
      </c>
      <c r="AA444" s="13">
        <v>-11</v>
      </c>
      <c r="AB444" s="13">
        <v>4</v>
      </c>
      <c r="AC444" s="13">
        <v>2</v>
      </c>
      <c r="AD444" s="13">
        <v>1</v>
      </c>
      <c r="AE444" s="13">
        <v>9</v>
      </c>
      <c r="AF444" s="15">
        <f t="shared" si="26"/>
        <v>0.1</v>
      </c>
      <c r="AG444" s="1"/>
      <c r="AH444" s="1"/>
      <c r="AI444" s="51">
        <v>13.3833333333</v>
      </c>
      <c r="AJ444" s="51">
        <v>0.16666666669999999</v>
      </c>
      <c r="AK444" s="51">
        <v>1.75</v>
      </c>
      <c r="AL444" s="51">
        <v>15.3166666667</v>
      </c>
      <c r="AM444" s="13">
        <v>0</v>
      </c>
      <c r="AN444" s="13">
        <v>0</v>
      </c>
      <c r="AO444" s="23" t="str">
        <f t="shared" si="27"/>
        <v xml:space="preserve"> </v>
      </c>
      <c r="AP444" s="13">
        <v>0</v>
      </c>
    </row>
    <row r="445" spans="1:42" x14ac:dyDescent="0.2">
      <c r="A445" s="13" t="s">
        <v>1731</v>
      </c>
      <c r="B445" s="13" t="s">
        <v>1730</v>
      </c>
      <c r="C445" s="1" t="s">
        <v>302</v>
      </c>
      <c r="D445" s="13" t="s">
        <v>173</v>
      </c>
      <c r="E445" s="13">
        <v>38</v>
      </c>
      <c r="F445" s="13">
        <v>3</v>
      </c>
      <c r="G445" s="13">
        <v>10</v>
      </c>
      <c r="H445" s="13">
        <v>3</v>
      </c>
      <c r="I445" s="13">
        <v>19</v>
      </c>
      <c r="J445" s="13">
        <v>8</v>
      </c>
      <c r="K445" s="1"/>
      <c r="L445" s="1"/>
      <c r="M445" s="15">
        <f t="shared" si="24"/>
        <v>0</v>
      </c>
      <c r="N445" s="1"/>
      <c r="O445" s="1"/>
      <c r="P445" s="26">
        <v>17.25</v>
      </c>
      <c r="Q445" s="26">
        <v>1.5</v>
      </c>
      <c r="R445" s="26">
        <v>2.5</v>
      </c>
      <c r="S445" s="26">
        <v>21.266666666700001</v>
      </c>
      <c r="T445" s="13">
        <v>1</v>
      </c>
      <c r="U445" s="13">
        <v>0</v>
      </c>
      <c r="V445" s="23">
        <f t="shared" si="25"/>
        <v>0</v>
      </c>
      <c r="W445" s="13">
        <v>0</v>
      </c>
      <c r="X445" s="13">
        <v>35</v>
      </c>
      <c r="Y445" s="13">
        <v>0</v>
      </c>
      <c r="Z445" s="13">
        <v>9</v>
      </c>
      <c r="AA445" s="13">
        <v>-3</v>
      </c>
      <c r="AB445" s="13">
        <v>29</v>
      </c>
      <c r="AC445" s="13">
        <v>9</v>
      </c>
      <c r="AD445" s="1"/>
      <c r="AE445" s="1"/>
      <c r="AF445" s="15">
        <f t="shared" si="26"/>
        <v>0</v>
      </c>
      <c r="AG445" s="1"/>
      <c r="AH445" s="1"/>
      <c r="AI445" s="51">
        <v>17.3</v>
      </c>
      <c r="AJ445" s="51">
        <v>1.4666666667000001</v>
      </c>
      <c r="AK445" s="51">
        <v>2.5499999999999998</v>
      </c>
      <c r="AL445" s="51">
        <v>21.35</v>
      </c>
      <c r="AM445" s="13">
        <v>0</v>
      </c>
      <c r="AN445" s="13">
        <v>0</v>
      </c>
      <c r="AO445" s="23" t="str">
        <f t="shared" si="27"/>
        <v xml:space="preserve"> </v>
      </c>
      <c r="AP445" s="13">
        <v>0</v>
      </c>
    </row>
    <row r="446" spans="1:42" x14ac:dyDescent="0.2">
      <c r="A446" s="13" t="s">
        <v>1734</v>
      </c>
      <c r="B446" s="13" t="s">
        <v>591</v>
      </c>
      <c r="C446" s="1" t="s">
        <v>153</v>
      </c>
      <c r="D446" s="13" t="s">
        <v>129</v>
      </c>
      <c r="E446" s="13">
        <v>35</v>
      </c>
      <c r="F446" s="13">
        <v>9</v>
      </c>
      <c r="G446" s="13">
        <v>13</v>
      </c>
      <c r="H446" s="13">
        <v>-7</v>
      </c>
      <c r="I446" s="13">
        <v>32</v>
      </c>
      <c r="J446" s="13">
        <v>12</v>
      </c>
      <c r="K446" s="13">
        <v>4</v>
      </c>
      <c r="L446" s="13">
        <v>5</v>
      </c>
      <c r="M446" s="15">
        <f t="shared" si="24"/>
        <v>0.44444444444444442</v>
      </c>
      <c r="N446" s="1"/>
      <c r="O446" s="1"/>
      <c r="P446" s="26">
        <v>14.666666666699999</v>
      </c>
      <c r="Q446" s="26">
        <v>3.1666666666999999</v>
      </c>
      <c r="R446" s="26">
        <v>0.1333333333</v>
      </c>
      <c r="S446" s="26">
        <v>18</v>
      </c>
      <c r="T446" s="13">
        <v>0</v>
      </c>
      <c r="U446" s="13">
        <v>0</v>
      </c>
      <c r="V446" s="23" t="str">
        <f t="shared" si="25"/>
        <v xml:space="preserve"> </v>
      </c>
      <c r="W446" s="13">
        <v>0</v>
      </c>
      <c r="X446" s="13">
        <v>39</v>
      </c>
      <c r="Y446" s="13">
        <v>8</v>
      </c>
      <c r="Z446" s="13">
        <v>10</v>
      </c>
      <c r="AA446" s="13">
        <v>9</v>
      </c>
      <c r="AB446" s="13">
        <v>24</v>
      </c>
      <c r="AC446" s="13">
        <v>8</v>
      </c>
      <c r="AD446" s="13">
        <v>3</v>
      </c>
      <c r="AE446" s="13">
        <v>1</v>
      </c>
      <c r="AF446" s="15">
        <f t="shared" si="26"/>
        <v>0.75</v>
      </c>
      <c r="AG446" s="1"/>
      <c r="AH446" s="1"/>
      <c r="AI446" s="51">
        <v>14.6333333333</v>
      </c>
      <c r="AJ446" s="51">
        <v>3</v>
      </c>
      <c r="AK446" s="51">
        <v>0.1333333333</v>
      </c>
      <c r="AL446" s="51">
        <v>17.7833333333</v>
      </c>
      <c r="AM446" s="13">
        <v>2</v>
      </c>
      <c r="AN446" s="13">
        <v>0</v>
      </c>
      <c r="AO446" s="23">
        <f t="shared" si="27"/>
        <v>0</v>
      </c>
      <c r="AP446" s="13">
        <v>0</v>
      </c>
    </row>
    <row r="447" spans="1:42" x14ac:dyDescent="0.2">
      <c r="A447" s="13" t="s">
        <v>1737</v>
      </c>
      <c r="B447" s="13" t="s">
        <v>1736</v>
      </c>
      <c r="C447" s="1" t="s">
        <v>190</v>
      </c>
      <c r="D447" s="13" t="s">
        <v>146</v>
      </c>
      <c r="E447" s="13">
        <v>41</v>
      </c>
      <c r="F447" s="13">
        <v>4</v>
      </c>
      <c r="G447" s="13">
        <v>18</v>
      </c>
      <c r="H447" s="13">
        <v>8</v>
      </c>
      <c r="I447" s="13">
        <v>12</v>
      </c>
      <c r="J447" s="13">
        <v>6</v>
      </c>
      <c r="K447" s="13">
        <v>154</v>
      </c>
      <c r="L447" s="13">
        <v>202</v>
      </c>
      <c r="M447" s="15">
        <f t="shared" si="24"/>
        <v>0.43258426966292135</v>
      </c>
      <c r="N447" s="13">
        <v>4</v>
      </c>
      <c r="O447" s="13">
        <v>1</v>
      </c>
      <c r="P447" s="26">
        <v>11.9666666667</v>
      </c>
      <c r="Q447" s="26">
        <v>1.3666666667</v>
      </c>
      <c r="R447" s="26">
        <v>1.6666666699999999E-2</v>
      </c>
      <c r="S447" s="26">
        <v>13.3666666667</v>
      </c>
      <c r="T447" s="13">
        <v>6</v>
      </c>
      <c r="U447" s="13">
        <v>4</v>
      </c>
      <c r="V447" s="23">
        <f t="shared" si="25"/>
        <v>0.66666666666666663</v>
      </c>
      <c r="W447" s="13">
        <v>1</v>
      </c>
      <c r="X447" s="13">
        <v>39</v>
      </c>
      <c r="Y447" s="13">
        <v>7</v>
      </c>
      <c r="Z447" s="13">
        <v>8</v>
      </c>
      <c r="AA447" s="13">
        <v>2</v>
      </c>
      <c r="AB447" s="13">
        <v>12</v>
      </c>
      <c r="AC447" s="13">
        <v>5</v>
      </c>
      <c r="AD447" s="13">
        <v>150</v>
      </c>
      <c r="AE447" s="13">
        <v>175</v>
      </c>
      <c r="AF447" s="15">
        <f t="shared" si="26"/>
        <v>0.46153846153846156</v>
      </c>
      <c r="AG447" s="13">
        <v>4</v>
      </c>
      <c r="AH447" s="13">
        <v>1</v>
      </c>
      <c r="AI447" s="51">
        <v>11.8833333333</v>
      </c>
      <c r="AJ447" s="51">
        <v>1.3666666667</v>
      </c>
      <c r="AK447" s="51">
        <v>0</v>
      </c>
      <c r="AL447" s="51">
        <v>13.266666666700001</v>
      </c>
      <c r="AM447" s="13">
        <v>3</v>
      </c>
      <c r="AN447" s="13">
        <v>1</v>
      </c>
      <c r="AO447" s="23">
        <f t="shared" si="27"/>
        <v>0.33333333333333331</v>
      </c>
      <c r="AP447" s="13">
        <v>1</v>
      </c>
    </row>
    <row r="448" spans="1:42" x14ac:dyDescent="0.2">
      <c r="A448" s="13" t="s">
        <v>1739</v>
      </c>
      <c r="B448" s="13" t="s">
        <v>160</v>
      </c>
      <c r="C448" s="1" t="s">
        <v>584</v>
      </c>
      <c r="D448" s="13" t="s">
        <v>129</v>
      </c>
      <c r="E448" s="13">
        <v>40</v>
      </c>
      <c r="F448" s="13">
        <v>14</v>
      </c>
      <c r="G448" s="13">
        <v>18</v>
      </c>
      <c r="H448" s="13">
        <v>8</v>
      </c>
      <c r="I448" s="13">
        <v>36</v>
      </c>
      <c r="J448" s="13">
        <v>18</v>
      </c>
      <c r="K448" s="13">
        <v>2</v>
      </c>
      <c r="L448" s="13">
        <v>7</v>
      </c>
      <c r="M448" s="15">
        <f t="shared" si="24"/>
        <v>0.22222222222222221</v>
      </c>
      <c r="N448" s="13">
        <v>0</v>
      </c>
      <c r="O448" s="13">
        <v>0</v>
      </c>
      <c r="P448" s="26">
        <v>15.35</v>
      </c>
      <c r="Q448" s="26">
        <v>3.05</v>
      </c>
      <c r="R448" s="26">
        <v>1.6166666667</v>
      </c>
      <c r="S448" s="26">
        <v>20.0333333333</v>
      </c>
      <c r="T448" s="13">
        <v>4</v>
      </c>
      <c r="U448" s="13">
        <v>2</v>
      </c>
      <c r="V448" s="23">
        <f t="shared" si="25"/>
        <v>0.5</v>
      </c>
      <c r="W448" s="13">
        <v>1</v>
      </c>
      <c r="X448" s="13">
        <v>41</v>
      </c>
      <c r="Y448" s="13">
        <v>10</v>
      </c>
      <c r="Z448" s="13">
        <v>20</v>
      </c>
      <c r="AA448" s="13">
        <v>1</v>
      </c>
      <c r="AB448" s="13">
        <v>36</v>
      </c>
      <c r="AC448" s="13">
        <v>15</v>
      </c>
      <c r="AD448" s="13">
        <v>5</v>
      </c>
      <c r="AE448" s="13">
        <v>6</v>
      </c>
      <c r="AF448" s="15">
        <f t="shared" si="26"/>
        <v>0.45454545454545453</v>
      </c>
      <c r="AG448" s="13">
        <v>1</v>
      </c>
      <c r="AH448" s="13">
        <v>1</v>
      </c>
      <c r="AI448" s="51">
        <v>14.7833333333</v>
      </c>
      <c r="AJ448" s="51">
        <v>3.35</v>
      </c>
      <c r="AK448" s="51">
        <v>1.9500000000000002</v>
      </c>
      <c r="AL448" s="51">
        <v>20.100000000000001</v>
      </c>
      <c r="AM448" s="13">
        <v>6</v>
      </c>
      <c r="AN448" s="13">
        <v>0</v>
      </c>
      <c r="AO448" s="23">
        <f t="shared" si="27"/>
        <v>0</v>
      </c>
      <c r="AP448" s="13">
        <v>0</v>
      </c>
    </row>
    <row r="449" spans="1:42" x14ac:dyDescent="0.2">
      <c r="A449" s="13" t="s">
        <v>1743</v>
      </c>
      <c r="B449" s="13" t="s">
        <v>1742</v>
      </c>
      <c r="C449" s="1" t="s">
        <v>190</v>
      </c>
      <c r="D449" s="13" t="s">
        <v>146</v>
      </c>
      <c r="E449" s="13">
        <v>34</v>
      </c>
      <c r="F449" s="13">
        <v>4</v>
      </c>
      <c r="G449" s="13">
        <v>5</v>
      </c>
      <c r="H449" s="13">
        <v>2</v>
      </c>
      <c r="I449" s="13">
        <v>6</v>
      </c>
      <c r="J449" s="13">
        <v>3</v>
      </c>
      <c r="K449" s="13">
        <v>60</v>
      </c>
      <c r="L449" s="13">
        <v>68</v>
      </c>
      <c r="M449" s="15">
        <f t="shared" si="24"/>
        <v>0.46875</v>
      </c>
      <c r="N449" s="13">
        <v>1</v>
      </c>
      <c r="O449" s="13">
        <v>0</v>
      </c>
      <c r="P449" s="26">
        <v>12.3</v>
      </c>
      <c r="Q449" s="26">
        <v>0.2333333333</v>
      </c>
      <c r="R449" s="26">
        <v>2.15</v>
      </c>
      <c r="S449" s="26">
        <v>14.7</v>
      </c>
      <c r="T449" s="13">
        <v>0</v>
      </c>
      <c r="U449" s="13">
        <v>0</v>
      </c>
      <c r="V449" s="23" t="str">
        <f t="shared" si="25"/>
        <v xml:space="preserve"> </v>
      </c>
      <c r="W449" s="13">
        <v>0</v>
      </c>
      <c r="X449" s="13">
        <v>32</v>
      </c>
      <c r="Y449" s="13">
        <v>3</v>
      </c>
      <c r="Z449" s="13">
        <v>8</v>
      </c>
      <c r="AA449" s="13">
        <v>-4</v>
      </c>
      <c r="AB449" s="13">
        <v>18</v>
      </c>
      <c r="AC449" s="13">
        <v>9</v>
      </c>
      <c r="AD449" s="13">
        <v>27</v>
      </c>
      <c r="AE449" s="13">
        <v>43</v>
      </c>
      <c r="AF449" s="15">
        <f t="shared" si="26"/>
        <v>0.38571428571428573</v>
      </c>
      <c r="AG449" s="13">
        <v>0</v>
      </c>
      <c r="AH449" s="13">
        <v>0</v>
      </c>
      <c r="AI449" s="51">
        <v>12</v>
      </c>
      <c r="AJ449" s="51">
        <v>0.51666666670000005</v>
      </c>
      <c r="AK449" s="51">
        <v>2.2000000000000002</v>
      </c>
      <c r="AL449" s="51">
        <v>14.733333333299999</v>
      </c>
      <c r="AM449" s="13">
        <v>1</v>
      </c>
      <c r="AN449" s="13">
        <v>1</v>
      </c>
      <c r="AO449" s="23">
        <f t="shared" si="27"/>
        <v>1</v>
      </c>
      <c r="AP449" s="13">
        <v>0</v>
      </c>
    </row>
    <row r="450" spans="1:42" x14ac:dyDescent="0.2">
      <c r="A450" s="13" t="s">
        <v>1747</v>
      </c>
      <c r="B450" s="13" t="s">
        <v>1746</v>
      </c>
      <c r="C450" s="1" t="s">
        <v>136</v>
      </c>
      <c r="D450" s="13" t="s">
        <v>146</v>
      </c>
      <c r="E450" s="13">
        <v>18</v>
      </c>
      <c r="F450" s="13">
        <v>2</v>
      </c>
      <c r="G450" s="13">
        <v>9</v>
      </c>
      <c r="H450" s="13">
        <v>-5</v>
      </c>
      <c r="I450" s="13">
        <v>4</v>
      </c>
      <c r="J450" s="13">
        <v>2</v>
      </c>
      <c r="K450" s="13">
        <v>113</v>
      </c>
      <c r="L450" s="13">
        <v>104</v>
      </c>
      <c r="M450" s="15">
        <f t="shared" ref="M450:M513" si="28">K450/MAX(1,K450+L450)</f>
        <v>0.52073732718894006</v>
      </c>
      <c r="N450" s="13">
        <v>2</v>
      </c>
      <c r="O450" s="13">
        <v>0</v>
      </c>
      <c r="P450" s="26">
        <v>11.6</v>
      </c>
      <c r="Q450" s="26">
        <v>1.9666666667000001</v>
      </c>
      <c r="R450" s="26">
        <v>1.1000000000000001</v>
      </c>
      <c r="S450" s="26">
        <v>14.6833333333</v>
      </c>
      <c r="T450" s="13">
        <v>1</v>
      </c>
      <c r="U450" s="13">
        <v>0</v>
      </c>
      <c r="V450" s="23">
        <f t="shared" ref="V450:V513" si="29">IF(T450&gt;0,U450/T450," ")</f>
        <v>0</v>
      </c>
      <c r="W450" s="13">
        <v>0</v>
      </c>
      <c r="X450" s="13">
        <v>20</v>
      </c>
      <c r="Y450" s="13">
        <v>4</v>
      </c>
      <c r="Z450" s="13">
        <v>5</v>
      </c>
      <c r="AA450" s="13">
        <v>-7</v>
      </c>
      <c r="AB450" s="13">
        <v>10</v>
      </c>
      <c r="AC450" s="13">
        <v>5</v>
      </c>
      <c r="AD450" s="13">
        <v>113</v>
      </c>
      <c r="AE450" s="13">
        <v>121</v>
      </c>
      <c r="AF450" s="15">
        <f t="shared" ref="AF450:AF513" si="30">AD450/MAX(1,AD450+AE450)</f>
        <v>0.48290598290598291</v>
      </c>
      <c r="AG450" s="13">
        <v>1</v>
      </c>
      <c r="AH450" s="13">
        <v>1</v>
      </c>
      <c r="AI450" s="51">
        <v>12.516666666700001</v>
      </c>
      <c r="AJ450" s="51">
        <v>2.1333333333</v>
      </c>
      <c r="AK450" s="51">
        <v>0.61666666670000003</v>
      </c>
      <c r="AL450" s="51">
        <v>15.2833333333</v>
      </c>
      <c r="AM450" s="13">
        <v>1</v>
      </c>
      <c r="AN450" s="13">
        <v>0</v>
      </c>
      <c r="AO450" s="23">
        <f t="shared" ref="AO450:AO513" si="31">IF(AM450&gt;0,AN450/AM450," ")</f>
        <v>0</v>
      </c>
      <c r="AP450" s="13">
        <v>0</v>
      </c>
    </row>
    <row r="451" spans="1:42" x14ac:dyDescent="0.2">
      <c r="A451" s="13" t="s">
        <v>1749</v>
      </c>
      <c r="B451" s="13" t="s">
        <v>511</v>
      </c>
      <c r="C451" s="1" t="s">
        <v>162</v>
      </c>
      <c r="D451" s="13" t="s">
        <v>129</v>
      </c>
      <c r="E451" s="13">
        <v>41</v>
      </c>
      <c r="F451" s="13">
        <v>11</v>
      </c>
      <c r="G451" s="13">
        <v>20</v>
      </c>
      <c r="H451" s="13">
        <v>0</v>
      </c>
      <c r="I451" s="13">
        <v>46</v>
      </c>
      <c r="J451" s="13">
        <v>16</v>
      </c>
      <c r="K451" s="13">
        <v>8</v>
      </c>
      <c r="L451" s="13">
        <v>17</v>
      </c>
      <c r="M451" s="15">
        <f t="shared" si="28"/>
        <v>0.32</v>
      </c>
      <c r="N451" s="1"/>
      <c r="O451" s="1"/>
      <c r="P451" s="26">
        <v>15.766666666700001</v>
      </c>
      <c r="Q451" s="26">
        <v>2.5499999999999998</v>
      </c>
      <c r="R451" s="26">
        <v>0.63333333329999997</v>
      </c>
      <c r="S451" s="26">
        <v>18.9666666667</v>
      </c>
      <c r="T451" s="13">
        <v>0</v>
      </c>
      <c r="U451" s="13">
        <v>0</v>
      </c>
      <c r="V451" s="23" t="str">
        <f t="shared" si="29"/>
        <v xml:space="preserve"> </v>
      </c>
      <c r="W451" s="13">
        <v>0</v>
      </c>
      <c r="X451" s="13">
        <v>41</v>
      </c>
      <c r="Y451" s="13">
        <v>12</v>
      </c>
      <c r="Z451" s="13">
        <v>16</v>
      </c>
      <c r="AA451" s="13">
        <v>-2</v>
      </c>
      <c r="AB451" s="13">
        <v>33</v>
      </c>
      <c r="AC451" s="13">
        <v>15</v>
      </c>
      <c r="AD451" s="13">
        <v>8</v>
      </c>
      <c r="AE451" s="13">
        <v>12</v>
      </c>
      <c r="AF451" s="15">
        <f t="shared" si="30"/>
        <v>0.4</v>
      </c>
      <c r="AG451" s="1"/>
      <c r="AH451" s="1"/>
      <c r="AI451" s="51">
        <v>15.333333333300001</v>
      </c>
      <c r="AJ451" s="51">
        <v>2.4166666666999999</v>
      </c>
      <c r="AK451" s="51">
        <v>0.2666666667</v>
      </c>
      <c r="AL451" s="51">
        <v>18.0333333333</v>
      </c>
      <c r="AM451" s="13">
        <v>3</v>
      </c>
      <c r="AN451" s="13">
        <v>1</v>
      </c>
      <c r="AO451" s="23">
        <f t="shared" si="31"/>
        <v>0.33333333333333331</v>
      </c>
      <c r="AP451" s="13">
        <v>0</v>
      </c>
    </row>
    <row r="452" spans="1:42" x14ac:dyDescent="0.2">
      <c r="A452" s="13" t="s">
        <v>1753</v>
      </c>
      <c r="B452" s="13" t="s">
        <v>1752</v>
      </c>
      <c r="C452" s="1" t="s">
        <v>153</v>
      </c>
      <c r="D452" s="13" t="s">
        <v>146</v>
      </c>
      <c r="E452" s="13">
        <v>38</v>
      </c>
      <c r="F452" s="13">
        <v>1</v>
      </c>
      <c r="G452" s="13">
        <v>8</v>
      </c>
      <c r="H452" s="13">
        <v>-6</v>
      </c>
      <c r="I452" s="13">
        <v>16</v>
      </c>
      <c r="J452" s="13">
        <v>8</v>
      </c>
      <c r="K452" s="13">
        <v>154</v>
      </c>
      <c r="L452" s="13">
        <v>106</v>
      </c>
      <c r="M452" s="15">
        <f t="shared" si="28"/>
        <v>0.59230769230769231</v>
      </c>
      <c r="N452" s="1"/>
      <c r="O452" s="1"/>
      <c r="P452" s="26">
        <v>9.0833333333000006</v>
      </c>
      <c r="Q452" s="26">
        <v>6.6666666700000002E-2</v>
      </c>
      <c r="R452" s="26">
        <v>1.8</v>
      </c>
      <c r="S452" s="26">
        <v>10.9666666667</v>
      </c>
      <c r="T452" s="1"/>
      <c r="U452" s="1"/>
      <c r="V452" s="23" t="str">
        <f t="shared" si="29"/>
        <v xml:space="preserve"> </v>
      </c>
      <c r="W452" s="1"/>
      <c r="X452" s="13">
        <v>42</v>
      </c>
      <c r="Y452" s="13">
        <v>1</v>
      </c>
      <c r="Z452" s="13">
        <v>1</v>
      </c>
      <c r="AA452" s="13">
        <v>-9</v>
      </c>
      <c r="AB452" s="13">
        <v>16</v>
      </c>
      <c r="AC452" s="13">
        <v>8</v>
      </c>
      <c r="AD452" s="13">
        <v>151</v>
      </c>
      <c r="AE452" s="13">
        <v>171</v>
      </c>
      <c r="AF452" s="15">
        <f t="shared" si="30"/>
        <v>0.46894409937888198</v>
      </c>
      <c r="AG452" s="1"/>
      <c r="AH452" s="1"/>
      <c r="AI452" s="51">
        <v>8.3333333333000006</v>
      </c>
      <c r="AJ452" s="51">
        <v>1.6666666699999999E-2</v>
      </c>
      <c r="AK452" s="51">
        <v>2.1</v>
      </c>
      <c r="AL452" s="51">
        <v>10.4666666667</v>
      </c>
      <c r="AM452" s="1"/>
      <c r="AN452" s="1"/>
      <c r="AO452" s="23" t="str">
        <f t="shared" si="31"/>
        <v xml:space="preserve"> </v>
      </c>
      <c r="AP452" s="1"/>
    </row>
    <row r="453" spans="1:42" x14ac:dyDescent="0.2">
      <c r="A453" s="13" t="s">
        <v>1755</v>
      </c>
      <c r="B453" s="13" t="s">
        <v>144</v>
      </c>
      <c r="C453" s="1" t="s">
        <v>398</v>
      </c>
      <c r="D453" s="13" t="s">
        <v>173</v>
      </c>
      <c r="E453" s="13">
        <v>34</v>
      </c>
      <c r="F453" s="13">
        <v>3</v>
      </c>
      <c r="G453" s="13">
        <v>13</v>
      </c>
      <c r="H453" s="13">
        <v>9</v>
      </c>
      <c r="I453" s="13">
        <v>22</v>
      </c>
      <c r="J453" s="13">
        <v>11</v>
      </c>
      <c r="K453" s="1"/>
      <c r="L453" s="1"/>
      <c r="M453" s="15">
        <f t="shared" si="28"/>
        <v>0</v>
      </c>
      <c r="N453" s="1"/>
      <c r="O453" s="1"/>
      <c r="P453" s="26">
        <v>17.9666666667</v>
      </c>
      <c r="Q453" s="26">
        <v>0.45</v>
      </c>
      <c r="R453" s="26">
        <v>2.8833333333</v>
      </c>
      <c r="S453" s="26">
        <v>21.316666666700002</v>
      </c>
      <c r="T453" s="1"/>
      <c r="U453" s="1"/>
      <c r="V453" s="23" t="str">
        <f t="shared" si="29"/>
        <v xml:space="preserve"> </v>
      </c>
      <c r="W453" s="1"/>
      <c r="X453" s="13">
        <v>30</v>
      </c>
      <c r="Y453" s="13">
        <v>0</v>
      </c>
      <c r="Z453" s="13">
        <v>8</v>
      </c>
      <c r="AA453" s="13">
        <v>-7</v>
      </c>
      <c r="AB453" s="13">
        <v>12</v>
      </c>
      <c r="AC453" s="13">
        <v>6</v>
      </c>
      <c r="AD453" s="1"/>
      <c r="AE453" s="1"/>
      <c r="AF453" s="15">
        <f t="shared" si="30"/>
        <v>0</v>
      </c>
      <c r="AG453" s="1"/>
      <c r="AH453" s="1"/>
      <c r="AI453" s="51">
        <v>16.916666666699999</v>
      </c>
      <c r="AJ453" s="51">
        <v>0.15</v>
      </c>
      <c r="AK453" s="51">
        <v>3.4666666667000001</v>
      </c>
      <c r="AL453" s="51">
        <v>20.55</v>
      </c>
      <c r="AM453" s="1"/>
      <c r="AN453" s="1"/>
      <c r="AO453" s="23" t="str">
        <f t="shared" si="31"/>
        <v xml:space="preserve"> </v>
      </c>
      <c r="AP453" s="1"/>
    </row>
    <row r="454" spans="1:42" x14ac:dyDescent="0.2">
      <c r="A454" s="13" t="s">
        <v>1755</v>
      </c>
      <c r="B454" s="13" t="s">
        <v>1148</v>
      </c>
      <c r="C454" s="1" t="s">
        <v>238</v>
      </c>
      <c r="D454" s="13" t="s">
        <v>129</v>
      </c>
      <c r="E454" s="13">
        <v>20</v>
      </c>
      <c r="F454" s="13">
        <v>4</v>
      </c>
      <c r="G454" s="13">
        <v>3</v>
      </c>
      <c r="H454" s="13">
        <v>-1</v>
      </c>
      <c r="I454" s="13">
        <v>6</v>
      </c>
      <c r="J454" s="13">
        <v>3</v>
      </c>
      <c r="K454" s="13">
        <v>69</v>
      </c>
      <c r="L454" s="13">
        <v>84</v>
      </c>
      <c r="M454" s="15">
        <f t="shared" si="28"/>
        <v>0.45098039215686275</v>
      </c>
      <c r="N454" s="13">
        <v>4</v>
      </c>
      <c r="O454" s="13">
        <v>2</v>
      </c>
      <c r="P454" s="26">
        <v>12.766666666700001</v>
      </c>
      <c r="Q454" s="26">
        <v>1.25</v>
      </c>
      <c r="R454" s="26">
        <v>0.05</v>
      </c>
      <c r="S454" s="26">
        <v>14.1</v>
      </c>
      <c r="T454" s="1"/>
      <c r="U454" s="1"/>
      <c r="V454" s="23" t="str">
        <f t="shared" si="29"/>
        <v xml:space="preserve"> </v>
      </c>
      <c r="W454" s="1"/>
      <c r="X454" s="13">
        <v>19</v>
      </c>
      <c r="Y454" s="13">
        <v>2</v>
      </c>
      <c r="Z454" s="13">
        <v>7</v>
      </c>
      <c r="AA454" s="13">
        <v>1</v>
      </c>
      <c r="AB454" s="13">
        <v>6</v>
      </c>
      <c r="AC454" s="13">
        <v>3</v>
      </c>
      <c r="AD454" s="13">
        <v>81</v>
      </c>
      <c r="AE454" s="13">
        <v>107</v>
      </c>
      <c r="AF454" s="15">
        <f t="shared" si="30"/>
        <v>0.43085106382978722</v>
      </c>
      <c r="AG454" s="13">
        <v>8</v>
      </c>
      <c r="AH454" s="13">
        <v>5</v>
      </c>
      <c r="AI454" s="51">
        <v>13.5</v>
      </c>
      <c r="AJ454" s="51">
        <v>1.2833333332999999</v>
      </c>
      <c r="AK454" s="51">
        <v>0.1333333333</v>
      </c>
      <c r="AL454" s="51">
        <v>14.95</v>
      </c>
      <c r="AM454" s="1"/>
      <c r="AN454" s="1"/>
      <c r="AO454" s="23" t="str">
        <f t="shared" si="31"/>
        <v xml:space="preserve"> </v>
      </c>
      <c r="AP454" s="1"/>
    </row>
    <row r="455" spans="1:42" x14ac:dyDescent="0.2">
      <c r="A455" s="13" t="s">
        <v>1760</v>
      </c>
      <c r="B455" s="13" t="s">
        <v>539</v>
      </c>
      <c r="C455" s="1" t="s">
        <v>128</v>
      </c>
      <c r="D455" s="13" t="s">
        <v>173</v>
      </c>
      <c r="E455" s="13">
        <v>2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"/>
      <c r="L455" s="1"/>
      <c r="M455" s="15">
        <f t="shared" si="28"/>
        <v>0</v>
      </c>
      <c r="N455" s="1"/>
      <c r="O455" s="1"/>
      <c r="P455" s="26">
        <v>12.483333333299999</v>
      </c>
      <c r="Q455" s="26">
        <v>0</v>
      </c>
      <c r="R455" s="26">
        <v>2.3333333333000001</v>
      </c>
      <c r="S455" s="26">
        <v>14.8166666667</v>
      </c>
      <c r="T455" s="1"/>
      <c r="U455" s="1"/>
      <c r="V455" s="23" t="str">
        <f t="shared" si="29"/>
        <v xml:space="preserve"> </v>
      </c>
      <c r="W455" s="1"/>
      <c r="X455" s="13">
        <v>9</v>
      </c>
      <c r="Y455" s="13">
        <v>0</v>
      </c>
      <c r="Z455" s="13">
        <v>2</v>
      </c>
      <c r="AA455" s="13">
        <v>4</v>
      </c>
      <c r="AB455" s="13">
        <v>6</v>
      </c>
      <c r="AC455" s="13">
        <v>3</v>
      </c>
      <c r="AD455" s="1"/>
      <c r="AE455" s="1"/>
      <c r="AF455" s="15">
        <f t="shared" si="30"/>
        <v>0</v>
      </c>
      <c r="AG455" s="1"/>
      <c r="AH455" s="1"/>
      <c r="AI455" s="51">
        <v>11.733333333299999</v>
      </c>
      <c r="AJ455" s="51">
        <v>0</v>
      </c>
      <c r="AK455" s="51">
        <v>1.2</v>
      </c>
      <c r="AL455" s="51">
        <v>12.9333333333</v>
      </c>
      <c r="AM455" s="1"/>
      <c r="AN455" s="1"/>
      <c r="AO455" s="23" t="str">
        <f t="shared" si="31"/>
        <v xml:space="preserve"> </v>
      </c>
      <c r="AP455" s="1"/>
    </row>
    <row r="456" spans="1:42" x14ac:dyDescent="0.2">
      <c r="A456" s="13" t="s">
        <v>1762</v>
      </c>
      <c r="B456" s="13" t="s">
        <v>506</v>
      </c>
      <c r="C456" s="1" t="s">
        <v>190</v>
      </c>
      <c r="D456" s="13" t="s">
        <v>146</v>
      </c>
      <c r="E456" s="13">
        <v>23</v>
      </c>
      <c r="F456" s="13">
        <v>0</v>
      </c>
      <c r="G456" s="13">
        <v>1</v>
      </c>
      <c r="H456" s="13">
        <v>1</v>
      </c>
      <c r="I456" s="13">
        <v>39</v>
      </c>
      <c r="J456" s="13">
        <v>7</v>
      </c>
      <c r="K456" s="13">
        <v>82</v>
      </c>
      <c r="L456" s="13">
        <v>80</v>
      </c>
      <c r="M456" s="15">
        <f t="shared" si="28"/>
        <v>0.50617283950617287</v>
      </c>
      <c r="N456" s="13">
        <v>1</v>
      </c>
      <c r="O456" s="13">
        <v>0</v>
      </c>
      <c r="P456" s="26">
        <v>8.1833333333000002</v>
      </c>
      <c r="Q456" s="26">
        <v>1.6666666699999999E-2</v>
      </c>
      <c r="R456" s="26">
        <v>8.3333333300000006E-2</v>
      </c>
      <c r="S456" s="26">
        <v>8.3166666666999998</v>
      </c>
      <c r="T456" s="13">
        <v>0</v>
      </c>
      <c r="U456" s="13">
        <v>0</v>
      </c>
      <c r="V456" s="23" t="str">
        <f t="shared" si="29"/>
        <v xml:space="preserve"> </v>
      </c>
      <c r="W456" s="13">
        <v>0</v>
      </c>
      <c r="X456" s="13">
        <v>30</v>
      </c>
      <c r="Y456" s="13">
        <v>0</v>
      </c>
      <c r="Z456" s="13">
        <v>5</v>
      </c>
      <c r="AA456" s="13">
        <v>3</v>
      </c>
      <c r="AB456" s="13">
        <v>29</v>
      </c>
      <c r="AC456" s="13">
        <v>7</v>
      </c>
      <c r="AD456" s="13">
        <v>78</v>
      </c>
      <c r="AE456" s="13">
        <v>95</v>
      </c>
      <c r="AF456" s="15">
        <f t="shared" si="30"/>
        <v>0.45086705202312138</v>
      </c>
      <c r="AG456" s="13">
        <v>0</v>
      </c>
      <c r="AH456" s="13">
        <v>0</v>
      </c>
      <c r="AI456" s="51">
        <v>8.2833333332999999</v>
      </c>
      <c r="AJ456" s="51">
        <v>1.6666666699999999E-2</v>
      </c>
      <c r="AK456" s="51">
        <v>0.1</v>
      </c>
      <c r="AL456" s="51">
        <v>8.4166666666999994</v>
      </c>
      <c r="AM456" s="13">
        <v>1</v>
      </c>
      <c r="AN456" s="13">
        <v>0</v>
      </c>
      <c r="AO456" s="23">
        <f t="shared" si="31"/>
        <v>0</v>
      </c>
      <c r="AP456" s="13">
        <v>0</v>
      </c>
    </row>
    <row r="457" spans="1:42" x14ac:dyDescent="0.2">
      <c r="A457" s="13" t="s">
        <v>1764</v>
      </c>
      <c r="B457" s="13" t="s">
        <v>1266</v>
      </c>
      <c r="C457" s="1" t="s">
        <v>167</v>
      </c>
      <c r="D457" s="13" t="s">
        <v>503</v>
      </c>
      <c r="E457" s="13">
        <v>12</v>
      </c>
      <c r="F457" s="13">
        <v>1</v>
      </c>
      <c r="G457" s="13">
        <v>2</v>
      </c>
      <c r="H457" s="13">
        <v>0</v>
      </c>
      <c r="I457" s="13">
        <v>2</v>
      </c>
      <c r="J457" s="13">
        <v>1</v>
      </c>
      <c r="K457" s="13">
        <v>56</v>
      </c>
      <c r="L457" s="13">
        <v>63</v>
      </c>
      <c r="M457" s="15">
        <f t="shared" si="28"/>
        <v>0.47058823529411764</v>
      </c>
      <c r="N457" s="13">
        <v>2</v>
      </c>
      <c r="O457" s="13">
        <v>0</v>
      </c>
      <c r="P457" s="26">
        <v>12.1166666667</v>
      </c>
      <c r="Q457" s="26">
        <v>0.56666666669999999</v>
      </c>
      <c r="R457" s="26">
        <v>0.98333333330000006</v>
      </c>
      <c r="S457" s="26">
        <v>13.7</v>
      </c>
      <c r="T457" s="13">
        <v>0</v>
      </c>
      <c r="U457" s="13">
        <v>0</v>
      </c>
      <c r="V457" s="23" t="str">
        <f t="shared" si="29"/>
        <v xml:space="preserve"> </v>
      </c>
      <c r="W457" s="13">
        <v>0</v>
      </c>
      <c r="X457" s="13">
        <v>19</v>
      </c>
      <c r="Y457" s="13">
        <v>1</v>
      </c>
      <c r="Z457" s="13">
        <v>2</v>
      </c>
      <c r="AA457" s="13">
        <v>-1</v>
      </c>
      <c r="AB457" s="13">
        <v>15</v>
      </c>
      <c r="AC457" s="13">
        <v>6</v>
      </c>
      <c r="AD457" s="13">
        <v>78</v>
      </c>
      <c r="AE457" s="13">
        <v>86</v>
      </c>
      <c r="AF457" s="15">
        <f t="shared" si="30"/>
        <v>0.47560975609756095</v>
      </c>
      <c r="AG457" s="13">
        <v>2</v>
      </c>
      <c r="AH457" s="13">
        <v>2</v>
      </c>
      <c r="AI457" s="51">
        <v>10.95</v>
      </c>
      <c r="AJ457" s="51">
        <v>0.2</v>
      </c>
      <c r="AK457" s="51">
        <v>0.93333333330000001</v>
      </c>
      <c r="AL457" s="51">
        <v>12.1</v>
      </c>
      <c r="AM457" s="13">
        <v>1</v>
      </c>
      <c r="AN457" s="13">
        <v>0</v>
      </c>
      <c r="AO457" s="23">
        <f t="shared" si="31"/>
        <v>0</v>
      </c>
      <c r="AP457" s="13">
        <v>0</v>
      </c>
    </row>
    <row r="458" spans="1:42" x14ac:dyDescent="0.2">
      <c r="A458" s="13" t="s">
        <v>1767</v>
      </c>
      <c r="B458" s="13" t="s">
        <v>1008</v>
      </c>
      <c r="C458" s="1" t="s">
        <v>167</v>
      </c>
      <c r="D458" s="13" t="s">
        <v>173</v>
      </c>
      <c r="E458" s="13">
        <v>1</v>
      </c>
      <c r="F458" s="13">
        <v>0</v>
      </c>
      <c r="G458" s="13">
        <v>0</v>
      </c>
      <c r="H458" s="13">
        <v>-1</v>
      </c>
      <c r="I458" s="13">
        <v>10</v>
      </c>
      <c r="J458" s="13">
        <v>1</v>
      </c>
      <c r="K458" s="1"/>
      <c r="L458" s="1"/>
      <c r="M458" s="15">
        <f t="shared" si="28"/>
        <v>0</v>
      </c>
      <c r="N458" s="1"/>
      <c r="O458" s="1"/>
      <c r="P458" s="26">
        <v>9.0833333333000006</v>
      </c>
      <c r="Q458" s="26">
        <v>0</v>
      </c>
      <c r="R458" s="26">
        <v>1.35</v>
      </c>
      <c r="S458" s="26">
        <v>10.4333333333</v>
      </c>
      <c r="T458" s="1"/>
      <c r="U458" s="1"/>
      <c r="V458" s="23" t="str">
        <f t="shared" si="29"/>
        <v xml:space="preserve"> </v>
      </c>
      <c r="W458" s="1"/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"/>
      <c r="AE458" s="1"/>
      <c r="AF458" s="15">
        <f t="shared" si="30"/>
        <v>0</v>
      </c>
      <c r="AG458" s="1"/>
      <c r="AH458" s="1"/>
      <c r="AI458" s="51">
        <v>0</v>
      </c>
      <c r="AJ458" s="51">
        <v>0</v>
      </c>
      <c r="AK458" s="51">
        <v>0</v>
      </c>
      <c r="AL458" s="51">
        <v>0</v>
      </c>
      <c r="AM458" s="1"/>
      <c r="AN458" s="1"/>
      <c r="AO458" s="23" t="str">
        <f t="shared" si="31"/>
        <v xml:space="preserve"> </v>
      </c>
      <c r="AP458" s="1"/>
    </row>
    <row r="459" spans="1:42" x14ac:dyDescent="0.2">
      <c r="A459" s="13" t="s">
        <v>1770</v>
      </c>
      <c r="B459" s="13" t="s">
        <v>1252</v>
      </c>
      <c r="C459" s="1" t="s">
        <v>482</v>
      </c>
      <c r="D459" s="13" t="s">
        <v>146</v>
      </c>
      <c r="E459" s="13">
        <v>35</v>
      </c>
      <c r="F459" s="13">
        <v>3</v>
      </c>
      <c r="G459" s="13">
        <v>5</v>
      </c>
      <c r="H459" s="13">
        <v>2</v>
      </c>
      <c r="I459" s="13">
        <v>8</v>
      </c>
      <c r="J459" s="13">
        <v>4</v>
      </c>
      <c r="K459" s="13">
        <v>64</v>
      </c>
      <c r="L459" s="13">
        <v>68</v>
      </c>
      <c r="M459" s="15">
        <f t="shared" si="28"/>
        <v>0.48484848484848486</v>
      </c>
      <c r="N459" s="13">
        <v>0</v>
      </c>
      <c r="O459" s="13">
        <v>0</v>
      </c>
      <c r="P459" s="26">
        <v>12.333333333300001</v>
      </c>
      <c r="Q459" s="26">
        <v>0.18333333330000001</v>
      </c>
      <c r="R459" s="26">
        <v>0.35</v>
      </c>
      <c r="S459" s="26">
        <v>12.8833333333</v>
      </c>
      <c r="T459" s="1"/>
      <c r="U459" s="1"/>
      <c r="V459" s="23" t="str">
        <f t="shared" si="29"/>
        <v xml:space="preserve"> </v>
      </c>
      <c r="W459" s="1"/>
      <c r="X459" s="13">
        <v>32</v>
      </c>
      <c r="Y459" s="13">
        <v>3</v>
      </c>
      <c r="Z459" s="13">
        <v>4</v>
      </c>
      <c r="AA459" s="13">
        <v>-1</v>
      </c>
      <c r="AB459" s="13">
        <v>6</v>
      </c>
      <c r="AC459" s="13">
        <v>3</v>
      </c>
      <c r="AD459" s="13">
        <v>65</v>
      </c>
      <c r="AE459" s="13">
        <v>76</v>
      </c>
      <c r="AF459" s="15">
        <f t="shared" si="30"/>
        <v>0.46099290780141844</v>
      </c>
      <c r="AG459" s="13">
        <v>3</v>
      </c>
      <c r="AH459" s="13">
        <v>1</v>
      </c>
      <c r="AI459" s="51">
        <v>12.166666666699999</v>
      </c>
      <c r="AJ459" s="51">
        <v>6.6666666700000002E-2</v>
      </c>
      <c r="AK459" s="51">
        <v>0.65</v>
      </c>
      <c r="AL459" s="51">
        <v>12.9</v>
      </c>
      <c r="AM459" s="1"/>
      <c r="AN459" s="1"/>
      <c r="AO459" s="23" t="str">
        <f t="shared" si="31"/>
        <v xml:space="preserve"> </v>
      </c>
      <c r="AP459" s="1"/>
    </row>
    <row r="460" spans="1:42" x14ac:dyDescent="0.2">
      <c r="A460" s="13" t="s">
        <v>1773</v>
      </c>
      <c r="B460" s="13" t="s">
        <v>1772</v>
      </c>
      <c r="C460" s="1" t="s">
        <v>167</v>
      </c>
      <c r="D460" s="13" t="s">
        <v>146</v>
      </c>
      <c r="E460" s="13">
        <v>30</v>
      </c>
      <c r="F460" s="13">
        <v>1</v>
      </c>
      <c r="G460" s="13">
        <v>10</v>
      </c>
      <c r="H460" s="13">
        <v>0</v>
      </c>
      <c r="I460" s="13">
        <v>32</v>
      </c>
      <c r="J460" s="13">
        <v>9</v>
      </c>
      <c r="K460" s="13">
        <v>47</v>
      </c>
      <c r="L460" s="13">
        <v>50</v>
      </c>
      <c r="M460" s="15">
        <f t="shared" si="28"/>
        <v>0.4845360824742268</v>
      </c>
      <c r="N460" s="1"/>
      <c r="O460" s="1"/>
      <c r="P460" s="26">
        <v>10.3666666667</v>
      </c>
      <c r="Q460" s="26">
        <v>1.8833333333</v>
      </c>
      <c r="R460" s="26">
        <v>0</v>
      </c>
      <c r="S460" s="26">
        <v>12.266666666700001</v>
      </c>
      <c r="T460" s="13">
        <v>4</v>
      </c>
      <c r="U460" s="13">
        <v>0</v>
      </c>
      <c r="V460" s="23">
        <f t="shared" si="29"/>
        <v>0</v>
      </c>
      <c r="W460" s="13">
        <v>0</v>
      </c>
      <c r="X460" s="13">
        <v>27</v>
      </c>
      <c r="Y460" s="13">
        <v>7</v>
      </c>
      <c r="Z460" s="13">
        <v>2</v>
      </c>
      <c r="AA460" s="13">
        <v>-7</v>
      </c>
      <c r="AB460" s="13">
        <v>4</v>
      </c>
      <c r="AC460" s="13">
        <v>2</v>
      </c>
      <c r="AD460" s="13">
        <v>48</v>
      </c>
      <c r="AE460" s="13">
        <v>46</v>
      </c>
      <c r="AF460" s="15">
        <f t="shared" si="30"/>
        <v>0.51063829787234039</v>
      </c>
      <c r="AG460" s="1"/>
      <c r="AH460" s="1"/>
      <c r="AI460" s="51">
        <v>11.083333333300001</v>
      </c>
      <c r="AJ460" s="51">
        <v>1.9666666667000001</v>
      </c>
      <c r="AK460" s="51">
        <v>0</v>
      </c>
      <c r="AL460" s="51">
        <v>13.05</v>
      </c>
      <c r="AM460" s="13">
        <v>0</v>
      </c>
      <c r="AN460" s="13">
        <v>0</v>
      </c>
      <c r="AO460" s="23" t="str">
        <f t="shared" si="31"/>
        <v xml:space="preserve"> </v>
      </c>
      <c r="AP460" s="13">
        <v>0</v>
      </c>
    </row>
    <row r="461" spans="1:42" x14ac:dyDescent="0.2">
      <c r="A461" s="13" t="s">
        <v>1776</v>
      </c>
      <c r="B461" s="13" t="s">
        <v>423</v>
      </c>
      <c r="C461" s="1" t="s">
        <v>287</v>
      </c>
      <c r="D461" s="13" t="s">
        <v>173</v>
      </c>
      <c r="E461" s="13">
        <v>38</v>
      </c>
      <c r="F461" s="13">
        <v>5</v>
      </c>
      <c r="G461" s="13">
        <v>13</v>
      </c>
      <c r="H461" s="13">
        <v>8</v>
      </c>
      <c r="I461" s="13">
        <v>14</v>
      </c>
      <c r="J461" s="13">
        <v>7</v>
      </c>
      <c r="K461" s="1"/>
      <c r="L461" s="1"/>
      <c r="M461" s="15">
        <f t="shared" si="28"/>
        <v>0</v>
      </c>
      <c r="N461" s="1"/>
      <c r="O461" s="1"/>
      <c r="P461" s="26">
        <v>17.166666666699999</v>
      </c>
      <c r="Q461" s="26">
        <v>2.4833333333000001</v>
      </c>
      <c r="R461" s="26">
        <v>0.55000000000000004</v>
      </c>
      <c r="S461" s="26">
        <v>20.2166666667</v>
      </c>
      <c r="T461" s="1"/>
      <c r="U461" s="1"/>
      <c r="V461" s="23" t="str">
        <f t="shared" si="29"/>
        <v xml:space="preserve"> </v>
      </c>
      <c r="W461" s="1"/>
      <c r="X461" s="13">
        <v>40</v>
      </c>
      <c r="Y461" s="13">
        <v>5</v>
      </c>
      <c r="Z461" s="13">
        <v>14</v>
      </c>
      <c r="AA461" s="13">
        <v>10</v>
      </c>
      <c r="AB461" s="13">
        <v>0</v>
      </c>
      <c r="AC461" s="13">
        <v>0</v>
      </c>
      <c r="AD461" s="1"/>
      <c r="AE461" s="1"/>
      <c r="AF461" s="15">
        <f t="shared" si="30"/>
        <v>0</v>
      </c>
      <c r="AG461" s="1"/>
      <c r="AH461" s="1"/>
      <c r="AI461" s="51">
        <v>17.316666666700002</v>
      </c>
      <c r="AJ461" s="51">
        <v>2.3833333333</v>
      </c>
      <c r="AK461" s="51">
        <v>0.78333333329999999</v>
      </c>
      <c r="AL461" s="51">
        <v>20.483333333299999</v>
      </c>
      <c r="AM461" s="1"/>
      <c r="AN461" s="1"/>
      <c r="AO461" s="23" t="str">
        <f t="shared" si="31"/>
        <v xml:space="preserve"> </v>
      </c>
      <c r="AP461" s="1"/>
    </row>
    <row r="462" spans="1:42" x14ac:dyDescent="0.2">
      <c r="A462" s="13" t="s">
        <v>1779</v>
      </c>
      <c r="B462" s="13" t="s">
        <v>1778</v>
      </c>
      <c r="C462" s="1" t="s">
        <v>287</v>
      </c>
      <c r="D462" s="13" t="s">
        <v>146</v>
      </c>
      <c r="E462" s="13">
        <v>38</v>
      </c>
      <c r="F462" s="13">
        <v>13</v>
      </c>
      <c r="G462" s="13">
        <v>9</v>
      </c>
      <c r="H462" s="13">
        <v>4</v>
      </c>
      <c r="I462" s="13">
        <v>19</v>
      </c>
      <c r="J462" s="13">
        <v>8</v>
      </c>
      <c r="K462" s="13">
        <v>1</v>
      </c>
      <c r="L462" s="13">
        <v>0</v>
      </c>
      <c r="M462" s="15">
        <f t="shared" si="28"/>
        <v>1</v>
      </c>
      <c r="N462" s="1"/>
      <c r="O462" s="1"/>
      <c r="P462" s="26">
        <v>12.083333333300001</v>
      </c>
      <c r="Q462" s="26">
        <v>2.4833333333000001</v>
      </c>
      <c r="R462" s="26">
        <v>0.05</v>
      </c>
      <c r="S462" s="26">
        <v>14.6333333333</v>
      </c>
      <c r="T462" s="1"/>
      <c r="U462" s="1"/>
      <c r="V462" s="23" t="str">
        <f t="shared" si="29"/>
        <v xml:space="preserve"> </v>
      </c>
      <c r="W462" s="1"/>
      <c r="X462" s="13">
        <v>38</v>
      </c>
      <c r="Y462" s="13">
        <v>12</v>
      </c>
      <c r="Z462" s="13">
        <v>7</v>
      </c>
      <c r="AA462" s="13">
        <v>5</v>
      </c>
      <c r="AB462" s="13">
        <v>14</v>
      </c>
      <c r="AC462" s="13">
        <v>7</v>
      </c>
      <c r="AD462" s="13">
        <v>0</v>
      </c>
      <c r="AE462" s="13">
        <v>0</v>
      </c>
      <c r="AF462" s="15">
        <f t="shared" si="30"/>
        <v>0</v>
      </c>
      <c r="AG462" s="1"/>
      <c r="AH462" s="1"/>
      <c r="AI462" s="51">
        <v>12.2</v>
      </c>
      <c r="AJ462" s="51">
        <v>1.9</v>
      </c>
      <c r="AK462" s="51">
        <v>1.6666666699999999E-2</v>
      </c>
      <c r="AL462" s="51">
        <v>14.1333333333</v>
      </c>
      <c r="AM462" s="1"/>
      <c r="AN462" s="1"/>
      <c r="AO462" s="23" t="str">
        <f t="shared" si="31"/>
        <v xml:space="preserve"> </v>
      </c>
      <c r="AP462" s="1"/>
    </row>
    <row r="463" spans="1:42" x14ac:dyDescent="0.2">
      <c r="A463" s="13" t="s">
        <v>1781</v>
      </c>
      <c r="B463" s="13" t="s">
        <v>262</v>
      </c>
      <c r="C463" s="1" t="s">
        <v>482</v>
      </c>
      <c r="D463" s="13" t="s">
        <v>146</v>
      </c>
      <c r="E463" s="13">
        <v>39</v>
      </c>
      <c r="F463" s="13">
        <v>5</v>
      </c>
      <c r="G463" s="13">
        <v>12</v>
      </c>
      <c r="H463" s="13">
        <v>3</v>
      </c>
      <c r="I463" s="13">
        <v>12</v>
      </c>
      <c r="J463" s="13">
        <v>6</v>
      </c>
      <c r="K463" s="13">
        <v>204</v>
      </c>
      <c r="L463" s="13">
        <v>227</v>
      </c>
      <c r="M463" s="15">
        <f t="shared" si="28"/>
        <v>0.47331786542923432</v>
      </c>
      <c r="N463" s="13">
        <v>3</v>
      </c>
      <c r="O463" s="13">
        <v>3</v>
      </c>
      <c r="P463" s="26">
        <v>9.9499999999999993</v>
      </c>
      <c r="Q463" s="26">
        <v>2.6166666667</v>
      </c>
      <c r="R463" s="26">
        <v>1.6166666667</v>
      </c>
      <c r="S463" s="26">
        <v>14.2</v>
      </c>
      <c r="T463" s="13">
        <v>1</v>
      </c>
      <c r="U463" s="13">
        <v>0</v>
      </c>
      <c r="V463" s="23">
        <f t="shared" si="29"/>
        <v>0</v>
      </c>
      <c r="W463" s="13">
        <v>0</v>
      </c>
      <c r="X463" s="13">
        <v>41</v>
      </c>
      <c r="Y463" s="13">
        <v>4</v>
      </c>
      <c r="Z463" s="13">
        <v>6</v>
      </c>
      <c r="AA463" s="13">
        <v>-2</v>
      </c>
      <c r="AB463" s="13">
        <v>20</v>
      </c>
      <c r="AC463" s="13">
        <v>10</v>
      </c>
      <c r="AD463" s="13">
        <v>247</v>
      </c>
      <c r="AE463" s="13">
        <v>290</v>
      </c>
      <c r="AF463" s="15">
        <f t="shared" si="30"/>
        <v>0.45996275605214154</v>
      </c>
      <c r="AG463" s="13">
        <v>6</v>
      </c>
      <c r="AH463" s="13">
        <v>1</v>
      </c>
      <c r="AI463" s="51">
        <v>9.7833333332999999</v>
      </c>
      <c r="AJ463" s="51">
        <v>2.0333333332999999</v>
      </c>
      <c r="AK463" s="51">
        <v>1.75</v>
      </c>
      <c r="AL463" s="51">
        <v>13.583333333300001</v>
      </c>
      <c r="AM463" s="13">
        <v>0</v>
      </c>
      <c r="AN463" s="13">
        <v>0</v>
      </c>
      <c r="AO463" s="23" t="str">
        <f t="shared" si="31"/>
        <v xml:space="preserve"> </v>
      </c>
      <c r="AP463" s="13">
        <v>0</v>
      </c>
    </row>
    <row r="464" spans="1:42" x14ac:dyDescent="0.2">
      <c r="A464" s="13" t="s">
        <v>1784</v>
      </c>
      <c r="B464" s="13" t="s">
        <v>1783</v>
      </c>
      <c r="C464" s="1" t="s">
        <v>264</v>
      </c>
      <c r="D464" s="13" t="s">
        <v>146</v>
      </c>
      <c r="E464" s="13">
        <v>39</v>
      </c>
      <c r="F464" s="13">
        <v>10</v>
      </c>
      <c r="G464" s="13">
        <v>15</v>
      </c>
      <c r="H464" s="13">
        <v>14</v>
      </c>
      <c r="I464" s="13">
        <v>22</v>
      </c>
      <c r="J464" s="13">
        <v>11</v>
      </c>
      <c r="K464" s="13">
        <v>305</v>
      </c>
      <c r="L464" s="13">
        <v>244</v>
      </c>
      <c r="M464" s="15">
        <f t="shared" si="28"/>
        <v>0.55555555555555558</v>
      </c>
      <c r="N464" s="13">
        <v>5</v>
      </c>
      <c r="O464" s="13">
        <v>3</v>
      </c>
      <c r="P464" s="26">
        <v>13.3</v>
      </c>
      <c r="Q464" s="26">
        <v>2.4166666666999999</v>
      </c>
      <c r="R464" s="26">
        <v>0.41666666670000002</v>
      </c>
      <c r="S464" s="26">
        <v>16.149999999999999</v>
      </c>
      <c r="T464" s="13">
        <v>0</v>
      </c>
      <c r="U464" s="13">
        <v>0</v>
      </c>
      <c r="V464" s="23" t="str">
        <f t="shared" si="29"/>
        <v xml:space="preserve"> </v>
      </c>
      <c r="W464" s="13">
        <v>0</v>
      </c>
      <c r="X464" s="13">
        <v>36</v>
      </c>
      <c r="Y464" s="13">
        <v>4</v>
      </c>
      <c r="Z464" s="13">
        <v>15</v>
      </c>
      <c r="AA464" s="13">
        <v>7</v>
      </c>
      <c r="AB464" s="13">
        <v>26</v>
      </c>
      <c r="AC464" s="13">
        <v>13</v>
      </c>
      <c r="AD464" s="13">
        <v>238</v>
      </c>
      <c r="AE464" s="13">
        <v>274</v>
      </c>
      <c r="AF464" s="15">
        <f t="shared" si="30"/>
        <v>0.46484375</v>
      </c>
      <c r="AG464" s="13">
        <v>1</v>
      </c>
      <c r="AH464" s="13">
        <v>0</v>
      </c>
      <c r="AI464" s="51">
        <v>13.65</v>
      </c>
      <c r="AJ464" s="51">
        <v>2.2000000000000002</v>
      </c>
      <c r="AK464" s="51">
        <v>0.4</v>
      </c>
      <c r="AL464" s="51">
        <v>16.25</v>
      </c>
      <c r="AM464" s="13">
        <v>1</v>
      </c>
      <c r="AN464" s="13">
        <v>1</v>
      </c>
      <c r="AO464" s="23">
        <f t="shared" si="31"/>
        <v>1</v>
      </c>
      <c r="AP464" s="13">
        <v>1</v>
      </c>
    </row>
    <row r="465" spans="1:42" x14ac:dyDescent="0.2">
      <c r="A465" s="13" t="s">
        <v>1787</v>
      </c>
      <c r="B465" s="13" t="s">
        <v>193</v>
      </c>
      <c r="C465" s="1" t="s">
        <v>249</v>
      </c>
      <c r="D465" s="13" t="s">
        <v>129</v>
      </c>
      <c r="E465" s="13">
        <v>6</v>
      </c>
      <c r="F465" s="13">
        <v>0</v>
      </c>
      <c r="G465" s="13">
        <v>0</v>
      </c>
      <c r="H465" s="13">
        <v>0</v>
      </c>
      <c r="I465" s="13">
        <v>2</v>
      </c>
      <c r="J465" s="13">
        <v>1</v>
      </c>
      <c r="K465" s="13">
        <v>0</v>
      </c>
      <c r="L465" s="13">
        <v>2</v>
      </c>
      <c r="M465" s="15">
        <f t="shared" si="28"/>
        <v>0</v>
      </c>
      <c r="N465" s="1"/>
      <c r="O465" s="1"/>
      <c r="P465" s="26">
        <v>7.1833333333000002</v>
      </c>
      <c r="Q465" s="26">
        <v>0.1333333333</v>
      </c>
      <c r="R465" s="26">
        <v>0</v>
      </c>
      <c r="S465" s="26">
        <v>7.3333333332999997</v>
      </c>
      <c r="T465" s="1"/>
      <c r="U465" s="1"/>
      <c r="V465" s="23" t="str">
        <f t="shared" si="29"/>
        <v xml:space="preserve"> </v>
      </c>
      <c r="W465" s="1"/>
      <c r="X465" s="13">
        <v>3</v>
      </c>
      <c r="Y465" s="13">
        <v>1</v>
      </c>
      <c r="Z465" s="13">
        <v>0</v>
      </c>
      <c r="AA465" s="13">
        <v>-1</v>
      </c>
      <c r="AB465" s="13">
        <v>2</v>
      </c>
      <c r="AC465" s="13">
        <v>1</v>
      </c>
      <c r="AD465" s="13">
        <v>0</v>
      </c>
      <c r="AE465" s="13">
        <v>0</v>
      </c>
      <c r="AF465" s="15">
        <f t="shared" si="30"/>
        <v>0</v>
      </c>
      <c r="AG465" s="1"/>
      <c r="AH465" s="1"/>
      <c r="AI465" s="51">
        <v>8.2833333332999999</v>
      </c>
      <c r="AJ465" s="51">
        <v>0</v>
      </c>
      <c r="AK465" s="51">
        <v>0</v>
      </c>
      <c r="AL465" s="51">
        <v>8.2833333332999999</v>
      </c>
      <c r="AM465" s="1"/>
      <c r="AN465" s="1"/>
      <c r="AO465" s="23" t="str">
        <f t="shared" si="31"/>
        <v xml:space="preserve"> </v>
      </c>
      <c r="AP465" s="1"/>
    </row>
    <row r="466" spans="1:42" x14ac:dyDescent="0.2">
      <c r="A466" s="13" t="s">
        <v>1790</v>
      </c>
      <c r="B466" s="13" t="s">
        <v>665</v>
      </c>
      <c r="C466" s="1" t="s">
        <v>292</v>
      </c>
      <c r="D466" s="13" t="s">
        <v>173</v>
      </c>
      <c r="E466" s="13">
        <v>25</v>
      </c>
      <c r="F466" s="13">
        <v>1</v>
      </c>
      <c r="G466" s="13">
        <v>2</v>
      </c>
      <c r="H466" s="13">
        <v>-5</v>
      </c>
      <c r="I466" s="13">
        <v>7</v>
      </c>
      <c r="J466" s="13">
        <v>2</v>
      </c>
      <c r="K466" s="1"/>
      <c r="L466" s="1"/>
      <c r="M466" s="15">
        <f t="shared" si="28"/>
        <v>0</v>
      </c>
      <c r="N466" s="1"/>
      <c r="O466" s="1"/>
      <c r="P466" s="26">
        <v>14.016666666700001</v>
      </c>
      <c r="Q466" s="26">
        <v>0.30000000000000004</v>
      </c>
      <c r="R466" s="26">
        <v>0.41666666670000002</v>
      </c>
      <c r="S466" s="26">
        <v>14.766666666700001</v>
      </c>
      <c r="T466" s="1"/>
      <c r="U466" s="1"/>
      <c r="V466" s="23" t="str">
        <f t="shared" si="29"/>
        <v xml:space="preserve"> </v>
      </c>
      <c r="W466" s="1"/>
      <c r="X466" s="13">
        <v>18</v>
      </c>
      <c r="Y466" s="13">
        <v>0</v>
      </c>
      <c r="Z466" s="13">
        <v>1</v>
      </c>
      <c r="AA466" s="13">
        <v>-1</v>
      </c>
      <c r="AB466" s="13">
        <v>12</v>
      </c>
      <c r="AC466" s="13">
        <v>6</v>
      </c>
      <c r="AD466" s="1"/>
      <c r="AE466" s="1"/>
      <c r="AF466" s="15">
        <f t="shared" si="30"/>
        <v>0</v>
      </c>
      <c r="AG466" s="1"/>
      <c r="AH466" s="1"/>
      <c r="AI466" s="51">
        <v>14.5333333333</v>
      </c>
      <c r="AJ466" s="51">
        <v>0.2</v>
      </c>
      <c r="AK466" s="51">
        <v>0.38333333330000002</v>
      </c>
      <c r="AL466" s="51">
        <v>15.1333333333</v>
      </c>
      <c r="AM466" s="1"/>
      <c r="AN466" s="1"/>
      <c r="AO466" s="23" t="str">
        <f t="shared" si="31"/>
        <v xml:space="preserve"> </v>
      </c>
      <c r="AP466" s="1"/>
    </row>
    <row r="467" spans="1:42" x14ac:dyDescent="0.2">
      <c r="A467" s="13" t="s">
        <v>1793</v>
      </c>
      <c r="B467" s="13" t="s">
        <v>170</v>
      </c>
      <c r="C467" s="1" t="s">
        <v>554</v>
      </c>
      <c r="D467" s="13" t="s">
        <v>503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5">
        <f t="shared" si="28"/>
        <v>0</v>
      </c>
      <c r="N467" s="1"/>
      <c r="O467" s="1"/>
      <c r="P467" s="26">
        <v>0</v>
      </c>
      <c r="Q467" s="26">
        <v>0</v>
      </c>
      <c r="R467" s="26">
        <v>0</v>
      </c>
      <c r="S467" s="26">
        <v>0</v>
      </c>
      <c r="T467" s="1"/>
      <c r="U467" s="1"/>
      <c r="V467" s="23" t="str">
        <f t="shared" si="29"/>
        <v xml:space="preserve"> </v>
      </c>
      <c r="W467" s="1"/>
      <c r="X467" s="13">
        <v>2</v>
      </c>
      <c r="Y467" s="13">
        <v>1</v>
      </c>
      <c r="Z467" s="13">
        <v>0</v>
      </c>
      <c r="AA467" s="13">
        <v>-1</v>
      </c>
      <c r="AB467" s="13">
        <v>0</v>
      </c>
      <c r="AC467" s="13">
        <v>0</v>
      </c>
      <c r="AD467" s="13">
        <v>4</v>
      </c>
      <c r="AE467" s="13">
        <v>0</v>
      </c>
      <c r="AF467" s="15">
        <f t="shared" si="30"/>
        <v>1</v>
      </c>
      <c r="AG467" s="1"/>
      <c r="AH467" s="1"/>
      <c r="AI467" s="51">
        <v>11.5666666667</v>
      </c>
      <c r="AJ467" s="51">
        <v>1.0166666666999999</v>
      </c>
      <c r="AK467" s="51">
        <v>1.6666666699999999E-2</v>
      </c>
      <c r="AL467" s="51">
        <v>12.6</v>
      </c>
      <c r="AM467" s="1"/>
      <c r="AN467" s="1"/>
      <c r="AO467" s="23" t="str">
        <f t="shared" si="31"/>
        <v xml:space="preserve"> </v>
      </c>
      <c r="AP467" s="1"/>
    </row>
    <row r="468" spans="1:42" x14ac:dyDescent="0.2">
      <c r="A468" s="13" t="s">
        <v>1797</v>
      </c>
      <c r="B468" s="13" t="s">
        <v>1796</v>
      </c>
      <c r="C468" s="1" t="s">
        <v>446</v>
      </c>
      <c r="D468" s="13" t="s">
        <v>129</v>
      </c>
      <c r="E468" s="13">
        <v>10</v>
      </c>
      <c r="F468" s="13">
        <v>0</v>
      </c>
      <c r="G468" s="13">
        <v>2</v>
      </c>
      <c r="H468" s="13">
        <v>-2</v>
      </c>
      <c r="I468" s="13">
        <v>2</v>
      </c>
      <c r="J468" s="13">
        <v>1</v>
      </c>
      <c r="K468" s="13">
        <v>0</v>
      </c>
      <c r="L468" s="13">
        <v>0</v>
      </c>
      <c r="M468" s="15">
        <f t="shared" si="28"/>
        <v>0</v>
      </c>
      <c r="N468" s="1"/>
      <c r="O468" s="1"/>
      <c r="P468" s="26">
        <v>13.516666666700001</v>
      </c>
      <c r="Q468" s="26">
        <v>0.63333333329999997</v>
      </c>
      <c r="R468" s="26">
        <v>0</v>
      </c>
      <c r="S468" s="26">
        <v>14.166666666699999</v>
      </c>
      <c r="T468" s="13">
        <v>1</v>
      </c>
      <c r="U468" s="13">
        <v>0</v>
      </c>
      <c r="V468" s="23">
        <f t="shared" si="29"/>
        <v>0</v>
      </c>
      <c r="W468" s="13">
        <v>0</v>
      </c>
      <c r="X468" s="13">
        <v>16</v>
      </c>
      <c r="Y468" s="13">
        <v>2</v>
      </c>
      <c r="Z468" s="13">
        <v>1</v>
      </c>
      <c r="AA468" s="13">
        <v>-8</v>
      </c>
      <c r="AB468" s="13">
        <v>6</v>
      </c>
      <c r="AC468" s="13">
        <v>3</v>
      </c>
      <c r="AD468" s="13">
        <v>0</v>
      </c>
      <c r="AE468" s="13">
        <v>2</v>
      </c>
      <c r="AF468" s="15">
        <f t="shared" si="30"/>
        <v>0</v>
      </c>
      <c r="AG468" s="1"/>
      <c r="AH468" s="1"/>
      <c r="AI468" s="51">
        <v>11.8166666667</v>
      </c>
      <c r="AJ468" s="51">
        <v>3.3333333300000004E-2</v>
      </c>
      <c r="AK468" s="51">
        <v>0</v>
      </c>
      <c r="AL468" s="51">
        <v>11.8666666667</v>
      </c>
      <c r="AM468" s="13">
        <v>1</v>
      </c>
      <c r="AN468" s="13">
        <v>1</v>
      </c>
      <c r="AO468" s="23">
        <f t="shared" si="31"/>
        <v>1</v>
      </c>
      <c r="AP468" s="13">
        <v>0</v>
      </c>
    </row>
    <row r="469" spans="1:42" x14ac:dyDescent="0.2">
      <c r="A469" s="13" t="s">
        <v>1800</v>
      </c>
      <c r="B469" s="13" t="s">
        <v>1799</v>
      </c>
      <c r="C469" s="1" t="s">
        <v>153</v>
      </c>
      <c r="D469" s="13" t="s">
        <v>173</v>
      </c>
      <c r="E469" s="13">
        <v>34</v>
      </c>
      <c r="F469" s="13">
        <v>4</v>
      </c>
      <c r="G469" s="13">
        <v>23</v>
      </c>
      <c r="H469" s="13">
        <v>8</v>
      </c>
      <c r="I469" s="13">
        <v>47</v>
      </c>
      <c r="J469" s="13">
        <v>14</v>
      </c>
      <c r="K469" s="1"/>
      <c r="L469" s="1"/>
      <c r="M469" s="15">
        <f t="shared" si="28"/>
        <v>0</v>
      </c>
      <c r="N469" s="1"/>
      <c r="O469" s="1"/>
      <c r="P469" s="26">
        <v>18.350000000000001</v>
      </c>
      <c r="Q469" s="26">
        <v>3.9333333333000002</v>
      </c>
      <c r="R469" s="26">
        <v>2.8166666666999998</v>
      </c>
      <c r="S469" s="26">
        <v>25.1</v>
      </c>
      <c r="T469" s="13">
        <v>1</v>
      </c>
      <c r="U469" s="13">
        <v>0</v>
      </c>
      <c r="V469" s="23">
        <f t="shared" si="29"/>
        <v>0</v>
      </c>
      <c r="W469" s="13">
        <v>0</v>
      </c>
      <c r="X469" s="13">
        <v>35</v>
      </c>
      <c r="Y469" s="13">
        <v>7</v>
      </c>
      <c r="Z469" s="13">
        <v>20</v>
      </c>
      <c r="AA469" s="13">
        <v>4</v>
      </c>
      <c r="AB469" s="13">
        <v>32</v>
      </c>
      <c r="AC469" s="13">
        <v>16</v>
      </c>
      <c r="AD469" s="1"/>
      <c r="AE469" s="1"/>
      <c r="AF469" s="15">
        <f t="shared" si="30"/>
        <v>0</v>
      </c>
      <c r="AG469" s="1"/>
      <c r="AH469" s="1"/>
      <c r="AI469" s="51">
        <v>19.433333333299998</v>
      </c>
      <c r="AJ469" s="51">
        <v>3.65</v>
      </c>
      <c r="AK469" s="51">
        <v>2.7333333333000001</v>
      </c>
      <c r="AL469" s="51">
        <v>25.85</v>
      </c>
      <c r="AM469" s="13">
        <v>4</v>
      </c>
      <c r="AN469" s="13">
        <v>2</v>
      </c>
      <c r="AO469" s="23">
        <f t="shared" si="31"/>
        <v>0.5</v>
      </c>
      <c r="AP469" s="13">
        <v>0</v>
      </c>
    </row>
    <row r="470" spans="1:42" x14ac:dyDescent="0.2">
      <c r="A470" s="13" t="s">
        <v>1804</v>
      </c>
      <c r="B470" s="13" t="s">
        <v>183</v>
      </c>
      <c r="C470" s="1" t="s">
        <v>145</v>
      </c>
      <c r="D470" s="13" t="s">
        <v>146</v>
      </c>
      <c r="E470" s="13">
        <v>25</v>
      </c>
      <c r="F470" s="13">
        <v>1</v>
      </c>
      <c r="G470" s="13">
        <v>5</v>
      </c>
      <c r="H470" s="13">
        <v>-6</v>
      </c>
      <c r="I470" s="13">
        <v>0</v>
      </c>
      <c r="J470" s="13">
        <v>0</v>
      </c>
      <c r="K470" s="13">
        <v>166</v>
      </c>
      <c r="L470" s="13">
        <v>131</v>
      </c>
      <c r="M470" s="15">
        <f t="shared" si="28"/>
        <v>0.55892255892255893</v>
      </c>
      <c r="N470" s="13">
        <v>1</v>
      </c>
      <c r="O470" s="13">
        <v>1</v>
      </c>
      <c r="P470" s="26">
        <v>10.2833333333</v>
      </c>
      <c r="Q470" s="26">
        <v>0.5</v>
      </c>
      <c r="R470" s="26">
        <v>2.6333333333</v>
      </c>
      <c r="S470" s="26">
        <v>13.4333333333</v>
      </c>
      <c r="T470" s="13">
        <v>2</v>
      </c>
      <c r="U470" s="13">
        <v>1</v>
      </c>
      <c r="V470" s="23">
        <f t="shared" si="29"/>
        <v>0.5</v>
      </c>
      <c r="W470" s="13">
        <v>1</v>
      </c>
      <c r="X470" s="13">
        <v>29</v>
      </c>
      <c r="Y470" s="13">
        <v>6</v>
      </c>
      <c r="Z470" s="13">
        <v>1</v>
      </c>
      <c r="AA470" s="13">
        <v>-3</v>
      </c>
      <c r="AB470" s="13">
        <v>0</v>
      </c>
      <c r="AC470" s="13">
        <v>0</v>
      </c>
      <c r="AD470" s="13">
        <v>153</v>
      </c>
      <c r="AE470" s="13">
        <v>153</v>
      </c>
      <c r="AF470" s="15">
        <f t="shared" si="30"/>
        <v>0.5</v>
      </c>
      <c r="AG470" s="13">
        <v>1</v>
      </c>
      <c r="AH470" s="13">
        <v>1</v>
      </c>
      <c r="AI470" s="51">
        <v>10.0333333333</v>
      </c>
      <c r="AJ470" s="51">
        <v>0.46666666670000001</v>
      </c>
      <c r="AK470" s="51">
        <v>2.7333333333000001</v>
      </c>
      <c r="AL470" s="51">
        <v>13.25</v>
      </c>
      <c r="AM470" s="13">
        <v>4</v>
      </c>
      <c r="AN470" s="13">
        <v>1</v>
      </c>
      <c r="AO470" s="23">
        <f t="shared" si="31"/>
        <v>0.25</v>
      </c>
      <c r="AP470" s="13">
        <v>0</v>
      </c>
    </row>
    <row r="471" spans="1:42" x14ac:dyDescent="0.2">
      <c r="A471" s="13" t="s">
        <v>1808</v>
      </c>
      <c r="B471" s="13" t="s">
        <v>856</v>
      </c>
      <c r="C471" s="1" t="s">
        <v>206</v>
      </c>
      <c r="D471" s="13" t="s">
        <v>146</v>
      </c>
      <c r="E471" s="13">
        <v>35</v>
      </c>
      <c r="F471" s="13">
        <v>4</v>
      </c>
      <c r="G471" s="13">
        <v>4</v>
      </c>
      <c r="H471" s="13">
        <v>1</v>
      </c>
      <c r="I471" s="13">
        <v>2</v>
      </c>
      <c r="J471" s="13">
        <v>1</v>
      </c>
      <c r="K471" s="13">
        <v>46</v>
      </c>
      <c r="L471" s="13">
        <v>46</v>
      </c>
      <c r="M471" s="15">
        <f t="shared" si="28"/>
        <v>0.5</v>
      </c>
      <c r="N471" s="13">
        <v>0</v>
      </c>
      <c r="O471" s="13">
        <v>0</v>
      </c>
      <c r="P471" s="26">
        <v>11.983333333299999</v>
      </c>
      <c r="Q471" s="26">
        <v>0.36666666670000003</v>
      </c>
      <c r="R471" s="26">
        <v>1.6</v>
      </c>
      <c r="S471" s="26">
        <v>13.9666666667</v>
      </c>
      <c r="T471" s="13">
        <v>1</v>
      </c>
      <c r="U471" s="13">
        <v>0</v>
      </c>
      <c r="V471" s="23">
        <f t="shared" si="29"/>
        <v>0</v>
      </c>
      <c r="W471" s="13">
        <v>0</v>
      </c>
      <c r="X471" s="13">
        <v>38</v>
      </c>
      <c r="Y471" s="13">
        <v>5</v>
      </c>
      <c r="Z471" s="13">
        <v>12</v>
      </c>
      <c r="AA471" s="13">
        <v>7</v>
      </c>
      <c r="AB471" s="13">
        <v>12</v>
      </c>
      <c r="AC471" s="13">
        <v>6</v>
      </c>
      <c r="AD471" s="13">
        <v>30</v>
      </c>
      <c r="AE471" s="13">
        <v>55</v>
      </c>
      <c r="AF471" s="15">
        <f t="shared" si="30"/>
        <v>0.35294117647058826</v>
      </c>
      <c r="AG471" s="13">
        <v>2</v>
      </c>
      <c r="AH471" s="13">
        <v>0</v>
      </c>
      <c r="AI471" s="51">
        <v>12.75</v>
      </c>
      <c r="AJ471" s="51">
        <v>0.2</v>
      </c>
      <c r="AK471" s="51">
        <v>1.25</v>
      </c>
      <c r="AL471" s="51">
        <v>14.2166666667</v>
      </c>
      <c r="AM471" s="13">
        <v>0</v>
      </c>
      <c r="AN471" s="13">
        <v>0</v>
      </c>
      <c r="AO471" s="23" t="str">
        <f t="shared" si="31"/>
        <v xml:space="preserve"> </v>
      </c>
      <c r="AP471" s="13">
        <v>0</v>
      </c>
    </row>
    <row r="472" spans="1:42" x14ac:dyDescent="0.2">
      <c r="A472" s="13" t="s">
        <v>1811</v>
      </c>
      <c r="B472" s="13" t="s">
        <v>1810</v>
      </c>
      <c r="C472" s="1" t="s">
        <v>358</v>
      </c>
      <c r="D472" s="13" t="s">
        <v>173</v>
      </c>
      <c r="E472" s="13">
        <v>29</v>
      </c>
      <c r="F472" s="13">
        <v>0</v>
      </c>
      <c r="G472" s="13">
        <v>8</v>
      </c>
      <c r="H472" s="13">
        <v>-2</v>
      </c>
      <c r="I472" s="13">
        <v>14</v>
      </c>
      <c r="J472" s="13">
        <v>7</v>
      </c>
      <c r="K472" s="1"/>
      <c r="L472" s="1"/>
      <c r="M472" s="15">
        <f t="shared" si="28"/>
        <v>0</v>
      </c>
      <c r="N472" s="1"/>
      <c r="O472" s="1"/>
      <c r="P472" s="26">
        <v>17.0333333333</v>
      </c>
      <c r="Q472" s="26">
        <v>1.9666666667000001</v>
      </c>
      <c r="R472" s="26">
        <v>0.38333333330000002</v>
      </c>
      <c r="S472" s="26">
        <v>19.399999999999999</v>
      </c>
      <c r="T472" s="1"/>
      <c r="U472" s="1"/>
      <c r="V472" s="23" t="str">
        <f t="shared" si="29"/>
        <v xml:space="preserve"> </v>
      </c>
      <c r="W472" s="1"/>
      <c r="X472" s="13">
        <v>28</v>
      </c>
      <c r="Y472" s="13">
        <v>2</v>
      </c>
      <c r="Z472" s="13">
        <v>12</v>
      </c>
      <c r="AA472" s="13">
        <v>-7</v>
      </c>
      <c r="AB472" s="13">
        <v>0</v>
      </c>
      <c r="AC472" s="13">
        <v>0</v>
      </c>
      <c r="AD472" s="1"/>
      <c r="AE472" s="1"/>
      <c r="AF472" s="15">
        <f t="shared" si="30"/>
        <v>0</v>
      </c>
      <c r="AG472" s="1"/>
      <c r="AH472" s="1"/>
      <c r="AI472" s="51">
        <v>16.683333333299998</v>
      </c>
      <c r="AJ472" s="51">
        <v>1.8666666667</v>
      </c>
      <c r="AK472" s="51">
        <v>0.30000000000000004</v>
      </c>
      <c r="AL472" s="51">
        <v>18.866666666699999</v>
      </c>
      <c r="AM472" s="1"/>
      <c r="AN472" s="1"/>
      <c r="AO472" s="23" t="str">
        <f t="shared" si="31"/>
        <v xml:space="preserve"> </v>
      </c>
      <c r="AP472" s="1"/>
    </row>
    <row r="473" spans="1:42" x14ac:dyDescent="0.2">
      <c r="A473" s="13" t="s">
        <v>1814</v>
      </c>
      <c r="B473" s="13" t="s">
        <v>1655</v>
      </c>
      <c r="C473" s="1" t="s">
        <v>179</v>
      </c>
      <c r="D473" s="13" t="s">
        <v>146</v>
      </c>
      <c r="E473" s="13">
        <v>1</v>
      </c>
      <c r="F473" s="13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2</v>
      </c>
      <c r="L473" s="13">
        <v>3</v>
      </c>
      <c r="M473" s="15">
        <f t="shared" si="28"/>
        <v>0.4</v>
      </c>
      <c r="N473" s="1"/>
      <c r="O473" s="1"/>
      <c r="P473" s="26">
        <v>8.3000000000000007</v>
      </c>
      <c r="Q473" s="26">
        <v>0</v>
      </c>
      <c r="R473" s="26">
        <v>0</v>
      </c>
      <c r="S473" s="26">
        <v>8.3000000000000007</v>
      </c>
      <c r="T473" s="1"/>
      <c r="U473" s="1"/>
      <c r="V473" s="23" t="str">
        <f t="shared" si="29"/>
        <v xml:space="preserve"> </v>
      </c>
      <c r="W473" s="1"/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5">
        <f t="shared" si="30"/>
        <v>0</v>
      </c>
      <c r="AG473" s="1"/>
      <c r="AH473" s="1"/>
      <c r="AI473" s="51">
        <v>0</v>
      </c>
      <c r="AJ473" s="51">
        <v>0</v>
      </c>
      <c r="AK473" s="51">
        <v>0</v>
      </c>
      <c r="AL473" s="51">
        <v>0</v>
      </c>
      <c r="AM473" s="1"/>
      <c r="AN473" s="1"/>
      <c r="AO473" s="23" t="str">
        <f t="shared" si="31"/>
        <v xml:space="preserve"> </v>
      </c>
      <c r="AP473" s="1"/>
    </row>
    <row r="474" spans="1:42" x14ac:dyDescent="0.2">
      <c r="A474" s="13" t="s">
        <v>1816</v>
      </c>
      <c r="B474" s="13" t="s">
        <v>312</v>
      </c>
      <c r="C474" s="1" t="s">
        <v>314</v>
      </c>
      <c r="D474" s="13" t="s">
        <v>503</v>
      </c>
      <c r="E474" s="13">
        <v>2</v>
      </c>
      <c r="F474" s="13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5</v>
      </c>
      <c r="M474" s="15">
        <f t="shared" si="28"/>
        <v>0</v>
      </c>
      <c r="N474" s="1"/>
      <c r="O474" s="1"/>
      <c r="P474" s="26">
        <v>6.7666666666999999</v>
      </c>
      <c r="Q474" s="26">
        <v>0</v>
      </c>
      <c r="R474" s="26">
        <v>0.98333333330000006</v>
      </c>
      <c r="S474" s="26">
        <v>7.75</v>
      </c>
      <c r="T474" s="1"/>
      <c r="U474" s="1"/>
      <c r="V474" s="23" t="str">
        <f t="shared" si="29"/>
        <v xml:space="preserve"> </v>
      </c>
      <c r="W474" s="1"/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5">
        <f t="shared" si="30"/>
        <v>0</v>
      </c>
      <c r="AG474" s="1"/>
      <c r="AH474" s="1"/>
      <c r="AI474" s="51">
        <v>0</v>
      </c>
      <c r="AJ474" s="51">
        <v>0</v>
      </c>
      <c r="AK474" s="51">
        <v>0</v>
      </c>
      <c r="AL474" s="51">
        <v>0</v>
      </c>
      <c r="AM474" s="1"/>
      <c r="AN474" s="1"/>
      <c r="AO474" s="23" t="str">
        <f t="shared" si="31"/>
        <v xml:space="preserve"> </v>
      </c>
      <c r="AP474" s="1"/>
    </row>
    <row r="475" spans="1:42" x14ac:dyDescent="0.2">
      <c r="A475" s="13" t="s">
        <v>1819</v>
      </c>
      <c r="B475" s="13" t="s">
        <v>1818</v>
      </c>
      <c r="C475" s="1" t="s">
        <v>264</v>
      </c>
      <c r="D475" s="13" t="s">
        <v>173</v>
      </c>
      <c r="E475" s="13">
        <v>9</v>
      </c>
      <c r="F475" s="13">
        <v>1</v>
      </c>
      <c r="G475" s="13">
        <v>0</v>
      </c>
      <c r="H475" s="13">
        <v>-2</v>
      </c>
      <c r="I475" s="13">
        <v>11</v>
      </c>
      <c r="J475" s="13">
        <v>4</v>
      </c>
      <c r="K475" s="1"/>
      <c r="L475" s="1"/>
      <c r="M475" s="15">
        <f t="shared" si="28"/>
        <v>0</v>
      </c>
      <c r="N475" s="1"/>
      <c r="O475" s="1"/>
      <c r="P475" s="26">
        <v>15.3833333333</v>
      </c>
      <c r="Q475" s="26">
        <v>1.6666666699999999E-2</v>
      </c>
      <c r="R475" s="26">
        <v>0.2666666667</v>
      </c>
      <c r="S475" s="26">
        <v>15.666666666699999</v>
      </c>
      <c r="T475" s="1"/>
      <c r="U475" s="1"/>
      <c r="V475" s="23" t="str">
        <f t="shared" si="29"/>
        <v xml:space="preserve"> </v>
      </c>
      <c r="W475" s="1"/>
      <c r="X475" s="13">
        <v>14</v>
      </c>
      <c r="Y475" s="13">
        <v>1</v>
      </c>
      <c r="Z475" s="13">
        <v>1</v>
      </c>
      <c r="AA475" s="13">
        <v>1</v>
      </c>
      <c r="AB475" s="13">
        <v>15</v>
      </c>
      <c r="AC475" s="13">
        <v>6</v>
      </c>
      <c r="AD475" s="1"/>
      <c r="AE475" s="1"/>
      <c r="AF475" s="15">
        <f t="shared" si="30"/>
        <v>0</v>
      </c>
      <c r="AG475" s="1"/>
      <c r="AH475" s="1"/>
      <c r="AI475" s="51">
        <v>15.016666666700001</v>
      </c>
      <c r="AJ475" s="51">
        <v>0</v>
      </c>
      <c r="AK475" s="51">
        <v>0.46666666670000001</v>
      </c>
      <c r="AL475" s="51">
        <v>15.5</v>
      </c>
      <c r="AM475" s="1"/>
      <c r="AN475" s="1"/>
      <c r="AO475" s="23" t="str">
        <f t="shared" si="31"/>
        <v xml:space="preserve"> </v>
      </c>
      <c r="AP475" s="1"/>
    </row>
    <row r="476" spans="1:42" x14ac:dyDescent="0.2">
      <c r="A476" s="13" t="s">
        <v>1822</v>
      </c>
      <c r="B476" s="13" t="s">
        <v>1014</v>
      </c>
      <c r="C476" s="1" t="s">
        <v>358</v>
      </c>
      <c r="D476" s="13" t="s">
        <v>146</v>
      </c>
      <c r="E476" s="13">
        <v>41</v>
      </c>
      <c r="F476" s="13">
        <v>13</v>
      </c>
      <c r="G476" s="13">
        <v>12</v>
      </c>
      <c r="H476" s="13">
        <v>-1</v>
      </c>
      <c r="I476" s="13">
        <v>4</v>
      </c>
      <c r="J476" s="13">
        <v>2</v>
      </c>
      <c r="K476" s="13">
        <v>48</v>
      </c>
      <c r="L476" s="13">
        <v>57</v>
      </c>
      <c r="M476" s="15">
        <f t="shared" si="28"/>
        <v>0.45714285714285713</v>
      </c>
      <c r="N476" s="13">
        <v>0</v>
      </c>
      <c r="O476" s="13">
        <v>0</v>
      </c>
      <c r="P476" s="26">
        <v>14.333333333300001</v>
      </c>
      <c r="Q476" s="26">
        <v>2.4500000000000002</v>
      </c>
      <c r="R476" s="26">
        <v>0</v>
      </c>
      <c r="S476" s="26">
        <v>16.7833333333</v>
      </c>
      <c r="T476" s="13">
        <v>4</v>
      </c>
      <c r="U476" s="13">
        <v>1</v>
      </c>
      <c r="V476" s="23">
        <f t="shared" si="29"/>
        <v>0.25</v>
      </c>
      <c r="W476" s="13">
        <v>0</v>
      </c>
      <c r="X476" s="13">
        <v>40</v>
      </c>
      <c r="Y476" s="13">
        <v>4</v>
      </c>
      <c r="Z476" s="13">
        <v>10</v>
      </c>
      <c r="AA476" s="13">
        <v>-22</v>
      </c>
      <c r="AB476" s="13">
        <v>10</v>
      </c>
      <c r="AC476" s="13">
        <v>5</v>
      </c>
      <c r="AD476" s="13">
        <v>67</v>
      </c>
      <c r="AE476" s="13">
        <v>48</v>
      </c>
      <c r="AF476" s="15">
        <f t="shared" si="30"/>
        <v>0.58260869565217388</v>
      </c>
      <c r="AG476" s="13">
        <v>1</v>
      </c>
      <c r="AH476" s="13">
        <v>1</v>
      </c>
      <c r="AI476" s="51">
        <v>13.3833333333</v>
      </c>
      <c r="AJ476" s="51">
        <v>2.5499999999999998</v>
      </c>
      <c r="AK476" s="51">
        <v>6.6666666700000002E-2</v>
      </c>
      <c r="AL476" s="51">
        <v>16.0333333333</v>
      </c>
      <c r="AM476" s="13">
        <v>1</v>
      </c>
      <c r="AN476" s="13">
        <v>1</v>
      </c>
      <c r="AO476" s="23">
        <f t="shared" si="31"/>
        <v>1</v>
      </c>
      <c r="AP476" s="13">
        <v>1</v>
      </c>
    </row>
    <row r="477" spans="1:42" x14ac:dyDescent="0.2">
      <c r="A477" s="13" t="s">
        <v>1822</v>
      </c>
      <c r="B477" s="13" t="s">
        <v>1825</v>
      </c>
      <c r="C477" s="1" t="s">
        <v>334</v>
      </c>
      <c r="D477" s="13" t="s">
        <v>173</v>
      </c>
      <c r="E477" s="13">
        <v>40</v>
      </c>
      <c r="F477" s="13">
        <v>3</v>
      </c>
      <c r="G477" s="13">
        <v>16</v>
      </c>
      <c r="H477" s="13">
        <v>20</v>
      </c>
      <c r="I477" s="13">
        <v>18</v>
      </c>
      <c r="J477" s="13">
        <v>9</v>
      </c>
      <c r="K477" s="1"/>
      <c r="L477" s="1"/>
      <c r="M477" s="15">
        <f t="shared" si="28"/>
        <v>0</v>
      </c>
      <c r="N477" s="1"/>
      <c r="O477" s="1"/>
      <c r="P477" s="26">
        <v>18.149999999999999</v>
      </c>
      <c r="Q477" s="26">
        <v>1.7666666666999999</v>
      </c>
      <c r="R477" s="26">
        <v>1.8333333333000001</v>
      </c>
      <c r="S477" s="26">
        <v>21.766666666700001</v>
      </c>
      <c r="T477" s="1"/>
      <c r="U477" s="1"/>
      <c r="V477" s="23" t="str">
        <f t="shared" si="29"/>
        <v xml:space="preserve"> </v>
      </c>
      <c r="W477" s="1"/>
      <c r="X477" s="13">
        <v>38</v>
      </c>
      <c r="Y477" s="13">
        <v>4</v>
      </c>
      <c r="Z477" s="13">
        <v>11</v>
      </c>
      <c r="AA477" s="13">
        <v>5</v>
      </c>
      <c r="AB477" s="13">
        <v>14</v>
      </c>
      <c r="AC477" s="13">
        <v>7</v>
      </c>
      <c r="AD477" s="1"/>
      <c r="AE477" s="1"/>
      <c r="AF477" s="15">
        <f t="shared" si="30"/>
        <v>0</v>
      </c>
      <c r="AG477" s="1"/>
      <c r="AH477" s="1"/>
      <c r="AI477" s="51">
        <v>18.2</v>
      </c>
      <c r="AJ477" s="51">
        <v>1.4666666667000001</v>
      </c>
      <c r="AK477" s="51">
        <v>2.0666666667000002</v>
      </c>
      <c r="AL477" s="51">
        <v>21.75</v>
      </c>
      <c r="AM477" s="1"/>
      <c r="AN477" s="1"/>
      <c r="AO477" s="23" t="str">
        <f t="shared" si="31"/>
        <v xml:space="preserve"> </v>
      </c>
      <c r="AP477" s="1"/>
    </row>
    <row r="478" spans="1:42" x14ac:dyDescent="0.2">
      <c r="A478" s="13" t="s">
        <v>1827</v>
      </c>
      <c r="B478" s="13" t="s">
        <v>199</v>
      </c>
      <c r="C478" s="1" t="s">
        <v>249</v>
      </c>
      <c r="D478" s="13" t="s">
        <v>146</v>
      </c>
      <c r="E478" s="13">
        <v>27</v>
      </c>
      <c r="F478" s="13">
        <v>3</v>
      </c>
      <c r="G478" s="13">
        <v>3</v>
      </c>
      <c r="H478" s="13">
        <v>-4</v>
      </c>
      <c r="I478" s="13">
        <v>4</v>
      </c>
      <c r="J478" s="13">
        <v>2</v>
      </c>
      <c r="K478" s="13">
        <v>1</v>
      </c>
      <c r="L478" s="13">
        <v>8</v>
      </c>
      <c r="M478" s="15">
        <f t="shared" si="28"/>
        <v>0.1111111111111111</v>
      </c>
      <c r="N478" s="1"/>
      <c r="O478" s="1"/>
      <c r="P478" s="26">
        <v>10.4</v>
      </c>
      <c r="Q478" s="26">
        <v>0.86666666670000003</v>
      </c>
      <c r="R478" s="26">
        <v>0</v>
      </c>
      <c r="S478" s="26">
        <v>11.266666666700001</v>
      </c>
      <c r="T478" s="13">
        <v>2</v>
      </c>
      <c r="U478" s="13">
        <v>1</v>
      </c>
      <c r="V478" s="23">
        <f t="shared" si="29"/>
        <v>0.5</v>
      </c>
      <c r="W478" s="13">
        <v>1</v>
      </c>
      <c r="X478" s="13">
        <v>26</v>
      </c>
      <c r="Y478" s="13">
        <v>1</v>
      </c>
      <c r="Z478" s="13">
        <v>3</v>
      </c>
      <c r="AA478" s="13">
        <v>-11</v>
      </c>
      <c r="AB478" s="13">
        <v>8</v>
      </c>
      <c r="AC478" s="13">
        <v>4</v>
      </c>
      <c r="AD478" s="13">
        <v>6</v>
      </c>
      <c r="AE478" s="13">
        <v>8</v>
      </c>
      <c r="AF478" s="15">
        <f t="shared" si="30"/>
        <v>0.42857142857142855</v>
      </c>
      <c r="AG478" s="1"/>
      <c r="AH478" s="1"/>
      <c r="AI478" s="51">
        <v>9.5666666666999998</v>
      </c>
      <c r="AJ478" s="51">
        <v>0.86666666670000003</v>
      </c>
      <c r="AK478" s="51">
        <v>1.6666666699999999E-2</v>
      </c>
      <c r="AL478" s="51">
        <v>10.45</v>
      </c>
      <c r="AM478" s="13">
        <v>1</v>
      </c>
      <c r="AN478" s="13">
        <v>0</v>
      </c>
      <c r="AO478" s="23">
        <f t="shared" si="31"/>
        <v>0</v>
      </c>
      <c r="AP478" s="13">
        <v>0</v>
      </c>
    </row>
    <row r="479" spans="1:42" x14ac:dyDescent="0.2">
      <c r="A479" s="13" t="s">
        <v>1830</v>
      </c>
      <c r="B479" s="13" t="s">
        <v>170</v>
      </c>
      <c r="C479" s="1" t="s">
        <v>584</v>
      </c>
      <c r="D479" s="13" t="s">
        <v>146</v>
      </c>
      <c r="E479" s="13">
        <v>35</v>
      </c>
      <c r="F479" s="13">
        <v>13</v>
      </c>
      <c r="G479" s="13">
        <v>16</v>
      </c>
      <c r="H479" s="13">
        <v>4</v>
      </c>
      <c r="I479" s="13">
        <v>16</v>
      </c>
      <c r="J479" s="13">
        <v>8</v>
      </c>
      <c r="K479" s="13">
        <v>409</v>
      </c>
      <c r="L479" s="13">
        <v>347</v>
      </c>
      <c r="M479" s="15">
        <f t="shared" si="28"/>
        <v>0.54100529100529104</v>
      </c>
      <c r="N479" s="13">
        <v>21</v>
      </c>
      <c r="O479" s="13">
        <v>13</v>
      </c>
      <c r="P479" s="26">
        <v>14.9666666667</v>
      </c>
      <c r="Q479" s="26">
        <v>3.1166666667</v>
      </c>
      <c r="R479" s="26">
        <v>1.8166666667</v>
      </c>
      <c r="S479" s="26">
        <v>19.916666666699999</v>
      </c>
      <c r="T479" s="13">
        <v>3</v>
      </c>
      <c r="U479" s="13">
        <v>1</v>
      </c>
      <c r="V479" s="23">
        <f t="shared" si="29"/>
        <v>0.33333333333333331</v>
      </c>
      <c r="W479" s="13">
        <v>1</v>
      </c>
      <c r="X479" s="13">
        <v>35</v>
      </c>
      <c r="Y479" s="13">
        <v>11</v>
      </c>
      <c r="Z479" s="13">
        <v>12</v>
      </c>
      <c r="AA479" s="13">
        <v>4</v>
      </c>
      <c r="AB479" s="13">
        <v>8</v>
      </c>
      <c r="AC479" s="13">
        <v>4</v>
      </c>
      <c r="AD479" s="13">
        <v>353</v>
      </c>
      <c r="AE479" s="13">
        <v>442</v>
      </c>
      <c r="AF479" s="15">
        <f t="shared" si="30"/>
        <v>0.44402515723270441</v>
      </c>
      <c r="AG479" s="13">
        <v>31</v>
      </c>
      <c r="AH479" s="13">
        <v>17</v>
      </c>
      <c r="AI479" s="51">
        <v>14.3833333333</v>
      </c>
      <c r="AJ479" s="51">
        <v>3.2666666666999999</v>
      </c>
      <c r="AK479" s="51">
        <v>2.2333333333000001</v>
      </c>
      <c r="AL479" s="51">
        <v>19.899999999999999</v>
      </c>
      <c r="AM479" s="13">
        <v>6</v>
      </c>
      <c r="AN479" s="13">
        <v>1</v>
      </c>
      <c r="AO479" s="23">
        <f t="shared" si="31"/>
        <v>0.16666666666666666</v>
      </c>
      <c r="AP479" s="13">
        <v>1</v>
      </c>
    </row>
    <row r="480" spans="1:42" x14ac:dyDescent="0.2">
      <c r="A480" s="13" t="s">
        <v>1833</v>
      </c>
      <c r="B480" s="13" t="s">
        <v>690</v>
      </c>
      <c r="C480" s="1" t="s">
        <v>153</v>
      </c>
      <c r="D480" s="13" t="s">
        <v>173</v>
      </c>
      <c r="E480" s="13">
        <v>29</v>
      </c>
      <c r="F480" s="13">
        <v>1</v>
      </c>
      <c r="G480" s="13">
        <v>6</v>
      </c>
      <c r="H480" s="13">
        <v>-1</v>
      </c>
      <c r="I480" s="13">
        <v>15</v>
      </c>
      <c r="J480" s="13">
        <v>6</v>
      </c>
      <c r="K480" s="1"/>
      <c r="L480" s="1"/>
      <c r="M480" s="15">
        <f t="shared" si="28"/>
        <v>0</v>
      </c>
      <c r="N480" s="1"/>
      <c r="O480" s="1"/>
      <c r="P480" s="26">
        <v>17.016666666700001</v>
      </c>
      <c r="Q480" s="26">
        <v>0.21666666670000001</v>
      </c>
      <c r="R480" s="26">
        <v>2</v>
      </c>
      <c r="S480" s="26">
        <v>19.25</v>
      </c>
      <c r="T480" s="1"/>
      <c r="U480" s="1"/>
      <c r="V480" s="23" t="str">
        <f t="shared" si="29"/>
        <v xml:space="preserve"> </v>
      </c>
      <c r="W480" s="1"/>
      <c r="X480" s="13">
        <v>31</v>
      </c>
      <c r="Y480" s="13">
        <v>1</v>
      </c>
      <c r="Z480" s="13">
        <v>6</v>
      </c>
      <c r="AA480" s="13">
        <v>-3</v>
      </c>
      <c r="AB480" s="13">
        <v>10</v>
      </c>
      <c r="AC480" s="13">
        <v>5</v>
      </c>
      <c r="AD480" s="1"/>
      <c r="AE480" s="1"/>
      <c r="AF480" s="15">
        <f t="shared" si="30"/>
        <v>0</v>
      </c>
      <c r="AG480" s="1"/>
      <c r="AH480" s="1"/>
      <c r="AI480" s="51">
        <v>17.5333333333</v>
      </c>
      <c r="AJ480" s="51">
        <v>0.2333333333</v>
      </c>
      <c r="AK480" s="51">
        <v>1.8333333333000001</v>
      </c>
      <c r="AL480" s="51">
        <v>19.600000000000001</v>
      </c>
      <c r="AM480" s="1"/>
      <c r="AN480" s="1"/>
      <c r="AO480" s="23" t="str">
        <f t="shared" si="31"/>
        <v xml:space="preserve"> </v>
      </c>
      <c r="AP480" s="1"/>
    </row>
    <row r="481" spans="1:42" x14ac:dyDescent="0.2">
      <c r="A481" s="13" t="s">
        <v>1838</v>
      </c>
      <c r="B481" s="13" t="s">
        <v>1837</v>
      </c>
      <c r="C481" s="1" t="s">
        <v>358</v>
      </c>
      <c r="D481" s="13" t="s">
        <v>173</v>
      </c>
      <c r="E481" s="13">
        <v>1</v>
      </c>
      <c r="F481" s="13">
        <v>0</v>
      </c>
      <c r="G481" s="13">
        <v>0</v>
      </c>
      <c r="H481" s="13">
        <v>-1</v>
      </c>
      <c r="I481" s="13">
        <v>0</v>
      </c>
      <c r="J481" s="13">
        <v>0</v>
      </c>
      <c r="K481" s="1"/>
      <c r="L481" s="1"/>
      <c r="M481" s="15">
        <f t="shared" si="28"/>
        <v>0</v>
      </c>
      <c r="N481" s="1"/>
      <c r="O481" s="1"/>
      <c r="P481" s="26">
        <v>15.5333333333</v>
      </c>
      <c r="Q481" s="26">
        <v>0</v>
      </c>
      <c r="R481" s="26">
        <v>0</v>
      </c>
      <c r="S481" s="26">
        <v>15.5333333333</v>
      </c>
      <c r="T481" s="1"/>
      <c r="U481" s="1"/>
      <c r="V481" s="23" t="str">
        <f t="shared" si="29"/>
        <v xml:space="preserve"> </v>
      </c>
      <c r="W481" s="1"/>
      <c r="X481" s="13">
        <v>1</v>
      </c>
      <c r="Y481" s="13">
        <v>0</v>
      </c>
      <c r="Z481" s="13">
        <v>0</v>
      </c>
      <c r="AA481" s="13">
        <v>-1</v>
      </c>
      <c r="AB481" s="13">
        <v>10</v>
      </c>
      <c r="AC481" s="13">
        <v>2</v>
      </c>
      <c r="AD481" s="1"/>
      <c r="AE481" s="1"/>
      <c r="AF481" s="15">
        <f t="shared" si="30"/>
        <v>0</v>
      </c>
      <c r="AG481" s="1"/>
      <c r="AH481" s="1"/>
      <c r="AI481" s="51">
        <v>12.15</v>
      </c>
      <c r="AJ481" s="51">
        <v>0</v>
      </c>
      <c r="AK481" s="51">
        <v>0</v>
      </c>
      <c r="AL481" s="51">
        <v>12.15</v>
      </c>
      <c r="AM481" s="1"/>
      <c r="AN481" s="1"/>
      <c r="AO481" s="23" t="str">
        <f t="shared" si="31"/>
        <v xml:space="preserve"> </v>
      </c>
      <c r="AP481" s="1"/>
    </row>
    <row r="482" spans="1:42" x14ac:dyDescent="0.2">
      <c r="A482" s="13" t="s">
        <v>1839</v>
      </c>
      <c r="B482" s="13" t="s">
        <v>144</v>
      </c>
      <c r="C482" s="1" t="s">
        <v>584</v>
      </c>
      <c r="D482" s="13" t="s">
        <v>129</v>
      </c>
      <c r="E482" s="13">
        <v>40</v>
      </c>
      <c r="F482" s="13">
        <v>7</v>
      </c>
      <c r="G482" s="13">
        <v>7</v>
      </c>
      <c r="H482" s="13">
        <v>7</v>
      </c>
      <c r="I482" s="13">
        <v>15</v>
      </c>
      <c r="J482" s="13">
        <v>6</v>
      </c>
      <c r="K482" s="13">
        <v>209</v>
      </c>
      <c r="L482" s="13">
        <v>216</v>
      </c>
      <c r="M482" s="15">
        <f t="shared" si="28"/>
        <v>0.49176470588235294</v>
      </c>
      <c r="N482" s="13">
        <v>6</v>
      </c>
      <c r="O482" s="13">
        <v>3</v>
      </c>
      <c r="P482" s="26">
        <v>12.8</v>
      </c>
      <c r="Q482" s="26">
        <v>0.5</v>
      </c>
      <c r="R482" s="26">
        <v>0.55000000000000004</v>
      </c>
      <c r="S482" s="26">
        <v>13.8833333333</v>
      </c>
      <c r="T482" s="1"/>
      <c r="U482" s="1"/>
      <c r="V482" s="23" t="str">
        <f t="shared" si="29"/>
        <v xml:space="preserve"> </v>
      </c>
      <c r="W482" s="1"/>
      <c r="X482" s="13">
        <v>40</v>
      </c>
      <c r="Y482" s="13">
        <v>4</v>
      </c>
      <c r="Z482" s="13">
        <v>5</v>
      </c>
      <c r="AA482" s="13">
        <v>-6</v>
      </c>
      <c r="AB482" s="13">
        <v>31</v>
      </c>
      <c r="AC482" s="13">
        <v>10</v>
      </c>
      <c r="AD482" s="13">
        <v>193</v>
      </c>
      <c r="AE482" s="13">
        <v>233</v>
      </c>
      <c r="AF482" s="15">
        <f t="shared" si="30"/>
        <v>0.45305164319248825</v>
      </c>
      <c r="AG482" s="13">
        <v>5</v>
      </c>
      <c r="AH482" s="13">
        <v>3</v>
      </c>
      <c r="AI482" s="51">
        <v>12.2833333333</v>
      </c>
      <c r="AJ482" s="51">
        <v>0.61666666670000003</v>
      </c>
      <c r="AK482" s="51">
        <v>0.7</v>
      </c>
      <c r="AL482" s="51">
        <v>13.6166666667</v>
      </c>
      <c r="AM482" s="1"/>
      <c r="AN482" s="1"/>
      <c r="AO482" s="23" t="str">
        <f t="shared" si="31"/>
        <v xml:space="preserve"> </v>
      </c>
      <c r="AP482" s="1"/>
    </row>
    <row r="483" spans="1:42" x14ac:dyDescent="0.2">
      <c r="A483" s="13" t="s">
        <v>1841</v>
      </c>
      <c r="B483" s="13" t="s">
        <v>1840</v>
      </c>
      <c r="C483" s="1" t="s">
        <v>314</v>
      </c>
      <c r="D483" s="13" t="s">
        <v>129</v>
      </c>
      <c r="E483" s="13">
        <v>40</v>
      </c>
      <c r="F483" s="13">
        <v>13</v>
      </c>
      <c r="G483" s="13">
        <v>15</v>
      </c>
      <c r="H483" s="13">
        <v>11</v>
      </c>
      <c r="I483" s="13">
        <v>29</v>
      </c>
      <c r="J483" s="13">
        <v>9</v>
      </c>
      <c r="K483" s="13">
        <v>17</v>
      </c>
      <c r="L483" s="13">
        <v>24</v>
      </c>
      <c r="M483" s="15">
        <f t="shared" si="28"/>
        <v>0.41463414634146339</v>
      </c>
      <c r="N483" s="1"/>
      <c r="O483" s="1"/>
      <c r="P483" s="26">
        <v>14.483333333299999</v>
      </c>
      <c r="Q483" s="26">
        <v>1.85</v>
      </c>
      <c r="R483" s="26">
        <v>1.6666666699999999E-2</v>
      </c>
      <c r="S483" s="26">
        <v>16.350000000000001</v>
      </c>
      <c r="T483" s="13">
        <v>1</v>
      </c>
      <c r="U483" s="13">
        <v>0</v>
      </c>
      <c r="V483" s="23">
        <f t="shared" si="29"/>
        <v>0</v>
      </c>
      <c r="W483" s="13">
        <v>0</v>
      </c>
      <c r="X483" s="13">
        <v>41</v>
      </c>
      <c r="Y483" s="13">
        <v>5</v>
      </c>
      <c r="Z483" s="13">
        <v>11</v>
      </c>
      <c r="AA483" s="13">
        <v>2</v>
      </c>
      <c r="AB483" s="13">
        <v>52</v>
      </c>
      <c r="AC483" s="13">
        <v>15</v>
      </c>
      <c r="AD483" s="13">
        <v>17</v>
      </c>
      <c r="AE483" s="13">
        <v>18</v>
      </c>
      <c r="AF483" s="15">
        <f t="shared" si="30"/>
        <v>0.48571428571428571</v>
      </c>
      <c r="AG483" s="1"/>
      <c r="AH483" s="1"/>
      <c r="AI483" s="51">
        <v>14.4666666667</v>
      </c>
      <c r="AJ483" s="51">
        <v>1.7833333332999999</v>
      </c>
      <c r="AK483" s="51">
        <v>6.6666666700000002E-2</v>
      </c>
      <c r="AL483" s="51">
        <v>16.350000000000001</v>
      </c>
      <c r="AM483" s="13">
        <v>1</v>
      </c>
      <c r="AN483" s="13">
        <v>0</v>
      </c>
      <c r="AO483" s="23">
        <f t="shared" si="31"/>
        <v>0</v>
      </c>
      <c r="AP483" s="13">
        <v>0</v>
      </c>
    </row>
    <row r="484" spans="1:42" x14ac:dyDescent="0.2">
      <c r="A484" s="13" t="s">
        <v>1845</v>
      </c>
      <c r="B484" s="13" t="s">
        <v>1844</v>
      </c>
      <c r="C484" s="1" t="s">
        <v>249</v>
      </c>
      <c r="D484" s="13" t="s">
        <v>844</v>
      </c>
      <c r="E484" s="13">
        <v>30</v>
      </c>
      <c r="F484" s="13">
        <v>9</v>
      </c>
      <c r="G484" s="13">
        <v>7</v>
      </c>
      <c r="H484" s="13">
        <v>4</v>
      </c>
      <c r="I484" s="13">
        <v>12</v>
      </c>
      <c r="J484" s="13">
        <v>6</v>
      </c>
      <c r="K484" s="13">
        <v>4</v>
      </c>
      <c r="L484" s="13">
        <v>1</v>
      </c>
      <c r="M484" s="15">
        <f t="shared" si="28"/>
        <v>0.8</v>
      </c>
      <c r="N484" s="1"/>
      <c r="O484" s="1"/>
      <c r="P484" s="26">
        <v>13.483333333299999</v>
      </c>
      <c r="Q484" s="26">
        <v>2.2333333333000001</v>
      </c>
      <c r="R484" s="26">
        <v>0</v>
      </c>
      <c r="S484" s="26">
        <v>15.733333333299999</v>
      </c>
      <c r="T484" s="13">
        <v>3</v>
      </c>
      <c r="U484" s="13">
        <v>2</v>
      </c>
      <c r="V484" s="23">
        <f t="shared" si="29"/>
        <v>0.66666666666666663</v>
      </c>
      <c r="W484" s="13">
        <v>1</v>
      </c>
      <c r="X484" s="13">
        <v>25</v>
      </c>
      <c r="Y484" s="13">
        <v>1</v>
      </c>
      <c r="Z484" s="13">
        <v>4</v>
      </c>
      <c r="AA484" s="13">
        <v>-14</v>
      </c>
      <c r="AB484" s="13">
        <v>14</v>
      </c>
      <c r="AC484" s="13">
        <v>7</v>
      </c>
      <c r="AD484" s="13">
        <v>0</v>
      </c>
      <c r="AE484" s="13">
        <v>1</v>
      </c>
      <c r="AF484" s="15">
        <f t="shared" si="30"/>
        <v>0</v>
      </c>
      <c r="AG484" s="1"/>
      <c r="AH484" s="1"/>
      <c r="AI484" s="51">
        <v>13.05</v>
      </c>
      <c r="AJ484" s="51">
        <v>2.0499999999999998</v>
      </c>
      <c r="AK484" s="51">
        <v>0.05</v>
      </c>
      <c r="AL484" s="51">
        <v>15.1833333333</v>
      </c>
      <c r="AM484" s="13">
        <v>1</v>
      </c>
      <c r="AN484" s="13">
        <v>0</v>
      </c>
      <c r="AO484" s="23">
        <f t="shared" si="31"/>
        <v>0</v>
      </c>
      <c r="AP484" s="13">
        <v>0</v>
      </c>
    </row>
    <row r="485" spans="1:42" x14ac:dyDescent="0.2">
      <c r="A485" s="13" t="s">
        <v>1849</v>
      </c>
      <c r="B485" s="13" t="s">
        <v>1572</v>
      </c>
      <c r="C485" s="1" t="s">
        <v>153</v>
      </c>
      <c r="D485" s="13" t="s">
        <v>173</v>
      </c>
      <c r="E485" s="13">
        <v>13</v>
      </c>
      <c r="F485" s="13">
        <v>0</v>
      </c>
      <c r="G485" s="13">
        <v>6</v>
      </c>
      <c r="H485" s="13">
        <v>-1</v>
      </c>
      <c r="I485" s="13">
        <v>8</v>
      </c>
      <c r="J485" s="13">
        <v>4</v>
      </c>
      <c r="K485" s="1"/>
      <c r="L485" s="1"/>
      <c r="M485" s="15">
        <f t="shared" si="28"/>
        <v>0</v>
      </c>
      <c r="N485" s="1"/>
      <c r="O485" s="1"/>
      <c r="P485" s="26">
        <v>16.850000000000001</v>
      </c>
      <c r="Q485" s="26">
        <v>1.2833333332999999</v>
      </c>
      <c r="R485" s="26">
        <v>2.3666666667</v>
      </c>
      <c r="S485" s="26">
        <v>20.5333333333</v>
      </c>
      <c r="T485" s="1"/>
      <c r="U485" s="1"/>
      <c r="V485" s="23" t="str">
        <f t="shared" si="29"/>
        <v xml:space="preserve"> </v>
      </c>
      <c r="W485" s="1"/>
      <c r="X485" s="13">
        <v>7</v>
      </c>
      <c r="Y485" s="13">
        <v>1</v>
      </c>
      <c r="Z485" s="13">
        <v>2</v>
      </c>
      <c r="AA485" s="13">
        <v>2</v>
      </c>
      <c r="AB485" s="13">
        <v>2</v>
      </c>
      <c r="AC485" s="13">
        <v>1</v>
      </c>
      <c r="AD485" s="1"/>
      <c r="AE485" s="1"/>
      <c r="AF485" s="15">
        <f t="shared" si="30"/>
        <v>0</v>
      </c>
      <c r="AG485" s="1"/>
      <c r="AH485" s="1"/>
      <c r="AI485" s="51">
        <v>17.3</v>
      </c>
      <c r="AJ485" s="51">
        <v>1.3333333333000001</v>
      </c>
      <c r="AK485" s="51">
        <v>2.3666666667</v>
      </c>
      <c r="AL485" s="51">
        <v>21.016666666700001</v>
      </c>
      <c r="AM485" s="1"/>
      <c r="AN485" s="1"/>
      <c r="AO485" s="23" t="str">
        <f t="shared" si="31"/>
        <v xml:space="preserve"> </v>
      </c>
      <c r="AP485" s="1"/>
    </row>
    <row r="486" spans="1:42" x14ac:dyDescent="0.2">
      <c r="A486" s="13" t="s">
        <v>1854</v>
      </c>
      <c r="B486" s="13" t="s">
        <v>1853</v>
      </c>
      <c r="C486" s="1" t="s">
        <v>482</v>
      </c>
      <c r="D486" s="13" t="s">
        <v>129</v>
      </c>
      <c r="E486" s="13">
        <v>29</v>
      </c>
      <c r="F486" s="13">
        <v>7</v>
      </c>
      <c r="G486" s="13">
        <v>8</v>
      </c>
      <c r="H486" s="13">
        <v>-5</v>
      </c>
      <c r="I486" s="13">
        <v>10</v>
      </c>
      <c r="J486" s="13">
        <v>5</v>
      </c>
      <c r="K486" s="13">
        <v>3</v>
      </c>
      <c r="L486" s="13">
        <v>6</v>
      </c>
      <c r="M486" s="15">
        <f t="shared" si="28"/>
        <v>0.33333333333333331</v>
      </c>
      <c r="N486" s="1"/>
      <c r="O486" s="1"/>
      <c r="P486" s="26">
        <v>13.083333333300001</v>
      </c>
      <c r="Q486" s="26">
        <v>3.2166666667000001</v>
      </c>
      <c r="R486" s="26">
        <v>0.35</v>
      </c>
      <c r="S486" s="26">
        <v>16.666666666699999</v>
      </c>
      <c r="T486" s="13">
        <v>0</v>
      </c>
      <c r="U486" s="13">
        <v>0</v>
      </c>
      <c r="V486" s="23" t="str">
        <f t="shared" si="29"/>
        <v xml:space="preserve"> </v>
      </c>
      <c r="W486" s="13">
        <v>0</v>
      </c>
      <c r="X486" s="13">
        <v>33</v>
      </c>
      <c r="Y486" s="13">
        <v>9</v>
      </c>
      <c r="Z486" s="13">
        <v>12</v>
      </c>
      <c r="AA486" s="13">
        <v>-1</v>
      </c>
      <c r="AB486" s="13">
        <v>26</v>
      </c>
      <c r="AC486" s="13">
        <v>12</v>
      </c>
      <c r="AD486" s="13">
        <v>5</v>
      </c>
      <c r="AE486" s="13">
        <v>8</v>
      </c>
      <c r="AF486" s="15">
        <f t="shared" si="30"/>
        <v>0.38461538461538464</v>
      </c>
      <c r="AG486" s="1"/>
      <c r="AH486" s="1"/>
      <c r="AI486" s="51">
        <v>14.2166666667</v>
      </c>
      <c r="AJ486" s="51">
        <v>2.7333333333000001</v>
      </c>
      <c r="AK486" s="51">
        <v>0.31666666669999999</v>
      </c>
      <c r="AL486" s="51">
        <v>17.2833333333</v>
      </c>
      <c r="AM486" s="13">
        <v>1</v>
      </c>
      <c r="AN486" s="13">
        <v>0</v>
      </c>
      <c r="AO486" s="23">
        <f t="shared" si="31"/>
        <v>0</v>
      </c>
      <c r="AP486" s="13">
        <v>0</v>
      </c>
    </row>
    <row r="487" spans="1:42" x14ac:dyDescent="0.2">
      <c r="A487" s="13" t="s">
        <v>1858</v>
      </c>
      <c r="B487" s="13" t="s">
        <v>160</v>
      </c>
      <c r="C487" s="1" t="s">
        <v>167</v>
      </c>
      <c r="D487" s="13" t="s">
        <v>173</v>
      </c>
      <c r="E487" s="13">
        <v>26</v>
      </c>
      <c r="F487" s="13">
        <v>0</v>
      </c>
      <c r="G487" s="13">
        <v>4</v>
      </c>
      <c r="H487" s="13">
        <v>-6</v>
      </c>
      <c r="I487" s="13">
        <v>15</v>
      </c>
      <c r="J487" s="13">
        <v>6</v>
      </c>
      <c r="K487" s="1"/>
      <c r="L487" s="1"/>
      <c r="M487" s="15">
        <f t="shared" si="28"/>
        <v>0</v>
      </c>
      <c r="N487" s="1"/>
      <c r="O487" s="1"/>
      <c r="P487" s="26">
        <v>17.133333333300001</v>
      </c>
      <c r="Q487" s="26">
        <v>1.1166666667</v>
      </c>
      <c r="R487" s="26">
        <v>1.75</v>
      </c>
      <c r="S487" s="26">
        <v>20.016666666700001</v>
      </c>
      <c r="T487" s="1"/>
      <c r="U487" s="1"/>
      <c r="V487" s="23" t="str">
        <f t="shared" si="29"/>
        <v xml:space="preserve"> </v>
      </c>
      <c r="W487" s="1"/>
      <c r="X487" s="13">
        <v>32</v>
      </c>
      <c r="Y487" s="13">
        <v>2</v>
      </c>
      <c r="Z487" s="13">
        <v>6</v>
      </c>
      <c r="AA487" s="13">
        <v>1</v>
      </c>
      <c r="AB487" s="13">
        <v>26</v>
      </c>
      <c r="AC487" s="13">
        <v>13</v>
      </c>
      <c r="AD487" s="1"/>
      <c r="AE487" s="1"/>
      <c r="AF487" s="15">
        <f t="shared" si="30"/>
        <v>0</v>
      </c>
      <c r="AG487" s="1"/>
      <c r="AH487" s="1"/>
      <c r="AI487" s="51">
        <v>16.866666666699999</v>
      </c>
      <c r="AJ487" s="51">
        <v>1.6166666667</v>
      </c>
      <c r="AK487" s="51">
        <v>1.5</v>
      </c>
      <c r="AL487" s="51">
        <v>20</v>
      </c>
      <c r="AM487" s="1"/>
      <c r="AN487" s="1"/>
      <c r="AO487" s="23" t="str">
        <f t="shared" si="31"/>
        <v xml:space="preserve"> </v>
      </c>
      <c r="AP487" s="1"/>
    </row>
    <row r="488" spans="1:42" x14ac:dyDescent="0.2">
      <c r="A488" s="13" t="s">
        <v>1861</v>
      </c>
      <c r="B488" s="13" t="s">
        <v>935</v>
      </c>
      <c r="C488" s="1" t="s">
        <v>302</v>
      </c>
      <c r="D488" s="13" t="s">
        <v>146</v>
      </c>
      <c r="E488" s="13">
        <v>41</v>
      </c>
      <c r="F488" s="13">
        <v>5</v>
      </c>
      <c r="G488" s="13">
        <v>3</v>
      </c>
      <c r="H488" s="13">
        <v>-7</v>
      </c>
      <c r="I488" s="13">
        <v>22</v>
      </c>
      <c r="J488" s="13">
        <v>11</v>
      </c>
      <c r="K488" s="13">
        <v>278</v>
      </c>
      <c r="L488" s="13">
        <v>228</v>
      </c>
      <c r="M488" s="15">
        <f t="shared" si="28"/>
        <v>0.54940711462450598</v>
      </c>
      <c r="N488" s="13">
        <v>1</v>
      </c>
      <c r="O488" s="13">
        <v>1</v>
      </c>
      <c r="P488" s="26">
        <v>9.8000000000000007</v>
      </c>
      <c r="Q488" s="26">
        <v>0.2333333333</v>
      </c>
      <c r="R488" s="26">
        <v>2.35</v>
      </c>
      <c r="S488" s="26">
        <v>12.4</v>
      </c>
      <c r="T488" s="13">
        <v>1</v>
      </c>
      <c r="U488" s="13">
        <v>1</v>
      </c>
      <c r="V488" s="23">
        <f t="shared" si="29"/>
        <v>1</v>
      </c>
      <c r="W488" s="13">
        <v>0</v>
      </c>
      <c r="X488" s="13">
        <v>41</v>
      </c>
      <c r="Y488" s="13">
        <v>0</v>
      </c>
      <c r="Z488" s="13">
        <v>3</v>
      </c>
      <c r="AA488" s="13">
        <v>-10</v>
      </c>
      <c r="AB488" s="13">
        <v>23</v>
      </c>
      <c r="AC488" s="13">
        <v>10</v>
      </c>
      <c r="AD488" s="13">
        <v>265</v>
      </c>
      <c r="AE488" s="13">
        <v>251</v>
      </c>
      <c r="AF488" s="15">
        <f t="shared" si="30"/>
        <v>0.51356589147286824</v>
      </c>
      <c r="AG488" s="13">
        <v>2</v>
      </c>
      <c r="AH488" s="13">
        <v>2</v>
      </c>
      <c r="AI488" s="51">
        <v>9.9333333333000002</v>
      </c>
      <c r="AJ488" s="51">
        <v>0.1166666667</v>
      </c>
      <c r="AK488" s="51">
        <v>2.4166666666999999</v>
      </c>
      <c r="AL488" s="51">
        <v>12.483333333299999</v>
      </c>
      <c r="AM488" s="13">
        <v>0</v>
      </c>
      <c r="AN488" s="13">
        <v>0</v>
      </c>
      <c r="AO488" s="23" t="str">
        <f t="shared" si="31"/>
        <v xml:space="preserve"> </v>
      </c>
      <c r="AP488" s="13">
        <v>0</v>
      </c>
    </row>
    <row r="489" spans="1:42" x14ac:dyDescent="0.2">
      <c r="A489" s="13" t="s">
        <v>1863</v>
      </c>
      <c r="B489" s="13" t="s">
        <v>338</v>
      </c>
      <c r="C489" s="1" t="s">
        <v>162</v>
      </c>
      <c r="D489" s="13" t="s">
        <v>146</v>
      </c>
      <c r="E489" s="13">
        <v>33</v>
      </c>
      <c r="F489" s="13">
        <v>9</v>
      </c>
      <c r="G489" s="13">
        <v>16</v>
      </c>
      <c r="H489" s="13">
        <v>-3</v>
      </c>
      <c r="I489" s="13">
        <v>25</v>
      </c>
      <c r="J489" s="13">
        <v>11</v>
      </c>
      <c r="K489" s="13">
        <v>108</v>
      </c>
      <c r="L489" s="13">
        <v>117</v>
      </c>
      <c r="M489" s="15">
        <f t="shared" si="28"/>
        <v>0.48</v>
      </c>
      <c r="N489" s="13">
        <v>7</v>
      </c>
      <c r="O489" s="13">
        <v>1</v>
      </c>
      <c r="P489" s="26">
        <v>14.45</v>
      </c>
      <c r="Q489" s="26">
        <v>2.5833333333000001</v>
      </c>
      <c r="R489" s="26">
        <v>0.05</v>
      </c>
      <c r="S489" s="26">
        <v>17.100000000000001</v>
      </c>
      <c r="T489" s="13">
        <v>4</v>
      </c>
      <c r="U489" s="13">
        <v>3</v>
      </c>
      <c r="V489" s="23">
        <f t="shared" si="29"/>
        <v>0.75</v>
      </c>
      <c r="W489" s="13">
        <v>2</v>
      </c>
      <c r="X489" s="13">
        <v>31</v>
      </c>
      <c r="Y489" s="13">
        <v>5</v>
      </c>
      <c r="Z489" s="13">
        <v>8</v>
      </c>
      <c r="AA489" s="13">
        <v>-4</v>
      </c>
      <c r="AB489" s="13">
        <v>9</v>
      </c>
      <c r="AC489" s="13">
        <v>3</v>
      </c>
      <c r="AD489" s="13">
        <v>93</v>
      </c>
      <c r="AE489" s="13">
        <v>110</v>
      </c>
      <c r="AF489" s="15">
        <f t="shared" si="30"/>
        <v>0.45812807881773399</v>
      </c>
      <c r="AG489" s="13">
        <v>1</v>
      </c>
      <c r="AH489" s="13">
        <v>1</v>
      </c>
      <c r="AI489" s="51">
        <v>14.666666666699999</v>
      </c>
      <c r="AJ489" s="51">
        <v>2.25</v>
      </c>
      <c r="AK489" s="51">
        <v>3.3333333300000004E-2</v>
      </c>
      <c r="AL489" s="51">
        <v>16.9666666667</v>
      </c>
      <c r="AM489" s="13">
        <v>5</v>
      </c>
      <c r="AN489" s="13">
        <v>3</v>
      </c>
      <c r="AO489" s="23">
        <f t="shared" si="31"/>
        <v>0.6</v>
      </c>
      <c r="AP489" s="13">
        <v>0</v>
      </c>
    </row>
    <row r="490" spans="1:42" x14ac:dyDescent="0.2">
      <c r="A490" s="13" t="s">
        <v>1864</v>
      </c>
      <c r="B490" s="13" t="s">
        <v>160</v>
      </c>
      <c r="C490" s="1" t="s">
        <v>249</v>
      </c>
      <c r="D490" s="13" t="s">
        <v>173</v>
      </c>
      <c r="E490" s="13">
        <v>6</v>
      </c>
      <c r="F490" s="13">
        <v>0</v>
      </c>
      <c r="G490" s="13">
        <v>2</v>
      </c>
      <c r="H490" s="13">
        <v>-1</v>
      </c>
      <c r="I490" s="13">
        <v>6</v>
      </c>
      <c r="J490" s="13">
        <v>3</v>
      </c>
      <c r="K490" s="1"/>
      <c r="L490" s="1"/>
      <c r="M490" s="15">
        <f t="shared" si="28"/>
        <v>0</v>
      </c>
      <c r="N490" s="1"/>
      <c r="O490" s="1"/>
      <c r="P490" s="26">
        <v>12.7166666667</v>
      </c>
      <c r="Q490" s="26">
        <v>0</v>
      </c>
      <c r="R490" s="26">
        <v>2.5</v>
      </c>
      <c r="S490" s="26">
        <v>15.233333333299999</v>
      </c>
      <c r="T490" s="1"/>
      <c r="U490" s="1"/>
      <c r="V490" s="23" t="str">
        <f t="shared" si="29"/>
        <v xml:space="preserve"> </v>
      </c>
      <c r="W490" s="1"/>
      <c r="X490" s="13">
        <v>6</v>
      </c>
      <c r="Y490" s="13">
        <v>0</v>
      </c>
      <c r="Z490" s="13">
        <v>0</v>
      </c>
      <c r="AA490" s="13">
        <v>-5</v>
      </c>
      <c r="AB490" s="13">
        <v>6</v>
      </c>
      <c r="AC490" s="13">
        <v>3</v>
      </c>
      <c r="AD490" s="1"/>
      <c r="AE490" s="1"/>
      <c r="AF490" s="15">
        <f t="shared" si="30"/>
        <v>0</v>
      </c>
      <c r="AG490" s="1"/>
      <c r="AH490" s="1"/>
      <c r="AI490" s="51">
        <v>12.35</v>
      </c>
      <c r="AJ490" s="51">
        <v>1.6666666699999999E-2</v>
      </c>
      <c r="AK490" s="51">
        <v>3.1666666666999999</v>
      </c>
      <c r="AL490" s="51">
        <v>15.5666666667</v>
      </c>
      <c r="AM490" s="1"/>
      <c r="AN490" s="1"/>
      <c r="AO490" s="23" t="str">
        <f t="shared" si="31"/>
        <v xml:space="preserve"> </v>
      </c>
      <c r="AP490" s="1"/>
    </row>
    <row r="491" spans="1:42" x14ac:dyDescent="0.2">
      <c r="A491" s="13" t="s">
        <v>1867</v>
      </c>
      <c r="B491" s="13" t="s">
        <v>1866</v>
      </c>
      <c r="C491" s="1" t="s">
        <v>214</v>
      </c>
      <c r="D491" s="13" t="s">
        <v>146</v>
      </c>
      <c r="E491" s="13">
        <v>30</v>
      </c>
      <c r="F491" s="13">
        <v>1</v>
      </c>
      <c r="G491" s="13">
        <v>2</v>
      </c>
      <c r="H491" s="13">
        <v>-3</v>
      </c>
      <c r="I491" s="13">
        <v>8</v>
      </c>
      <c r="J491" s="13">
        <v>4</v>
      </c>
      <c r="K491" s="13">
        <v>292</v>
      </c>
      <c r="L491" s="13">
        <v>173</v>
      </c>
      <c r="M491" s="15">
        <f t="shared" si="28"/>
        <v>0.6279569892473118</v>
      </c>
      <c r="N491" s="13">
        <v>0</v>
      </c>
      <c r="O491" s="13">
        <v>0</v>
      </c>
      <c r="P491" s="26">
        <v>8.35</v>
      </c>
      <c r="Q491" s="26">
        <v>6.6666666700000002E-2</v>
      </c>
      <c r="R491" s="26">
        <v>2.2666666666999999</v>
      </c>
      <c r="S491" s="26">
        <v>10.7</v>
      </c>
      <c r="T491" s="1"/>
      <c r="U491" s="1"/>
      <c r="V491" s="23" t="str">
        <f t="shared" si="29"/>
        <v xml:space="preserve"> </v>
      </c>
      <c r="W491" s="1"/>
      <c r="X491" s="13">
        <v>28</v>
      </c>
      <c r="Y491" s="13">
        <v>0</v>
      </c>
      <c r="Z491" s="13">
        <v>1</v>
      </c>
      <c r="AA491" s="13">
        <v>-3</v>
      </c>
      <c r="AB491" s="13">
        <v>4</v>
      </c>
      <c r="AC491" s="13">
        <v>2</v>
      </c>
      <c r="AD491" s="13">
        <v>245</v>
      </c>
      <c r="AE491" s="13">
        <v>196</v>
      </c>
      <c r="AF491" s="15">
        <f t="shared" si="30"/>
        <v>0.55555555555555558</v>
      </c>
      <c r="AG491" s="13">
        <v>2</v>
      </c>
      <c r="AH491" s="13">
        <v>2</v>
      </c>
      <c r="AI491" s="51">
        <v>8.4666666667000001</v>
      </c>
      <c r="AJ491" s="51">
        <v>0</v>
      </c>
      <c r="AK491" s="51">
        <v>2.5166666666999999</v>
      </c>
      <c r="AL491" s="51">
        <v>11</v>
      </c>
      <c r="AM491" s="1"/>
      <c r="AN491" s="1"/>
      <c r="AO491" s="23" t="str">
        <f t="shared" si="31"/>
        <v xml:space="preserve"> </v>
      </c>
      <c r="AP491" s="1"/>
    </row>
    <row r="492" spans="1:42" x14ac:dyDescent="0.2">
      <c r="A492" s="13" t="s">
        <v>1870</v>
      </c>
      <c r="B492" s="13" t="s">
        <v>1869</v>
      </c>
      <c r="C492" s="1" t="s">
        <v>153</v>
      </c>
      <c r="D492" s="13" t="s">
        <v>146</v>
      </c>
      <c r="E492" s="13">
        <v>35</v>
      </c>
      <c r="F492" s="13">
        <v>15</v>
      </c>
      <c r="G492" s="13">
        <v>25</v>
      </c>
      <c r="H492" s="13">
        <v>-3</v>
      </c>
      <c r="I492" s="13">
        <v>38</v>
      </c>
      <c r="J492" s="13">
        <v>15</v>
      </c>
      <c r="K492" s="13">
        <v>144</v>
      </c>
      <c r="L492" s="13">
        <v>194</v>
      </c>
      <c r="M492" s="15">
        <f t="shared" si="28"/>
        <v>0.42603550295857989</v>
      </c>
      <c r="N492" s="13">
        <v>9</v>
      </c>
      <c r="O492" s="13">
        <v>4</v>
      </c>
      <c r="P492" s="26">
        <v>14.9666666667</v>
      </c>
      <c r="Q492" s="26">
        <v>3.8</v>
      </c>
      <c r="R492" s="26">
        <v>0.1</v>
      </c>
      <c r="S492" s="26">
        <v>18.883333333300001</v>
      </c>
      <c r="T492" s="13">
        <v>2</v>
      </c>
      <c r="U492" s="13">
        <v>0</v>
      </c>
      <c r="V492" s="23">
        <f t="shared" si="29"/>
        <v>0</v>
      </c>
      <c r="W492" s="13">
        <v>0</v>
      </c>
      <c r="X492" s="13">
        <v>34</v>
      </c>
      <c r="Y492" s="13">
        <v>13</v>
      </c>
      <c r="Z492" s="13">
        <v>17</v>
      </c>
      <c r="AA492" s="13">
        <v>1</v>
      </c>
      <c r="AB492" s="13">
        <v>22</v>
      </c>
      <c r="AC492" s="13">
        <v>11</v>
      </c>
      <c r="AD492" s="13">
        <v>178</v>
      </c>
      <c r="AE492" s="13">
        <v>239</v>
      </c>
      <c r="AF492" s="15">
        <f t="shared" si="30"/>
        <v>0.42685851318944845</v>
      </c>
      <c r="AG492" s="13">
        <v>10</v>
      </c>
      <c r="AH492" s="13">
        <v>5</v>
      </c>
      <c r="AI492" s="51">
        <v>15.5</v>
      </c>
      <c r="AJ492" s="51">
        <v>3.4666666667000001</v>
      </c>
      <c r="AK492" s="51">
        <v>6.6666666700000002E-2</v>
      </c>
      <c r="AL492" s="51">
        <v>19.05</v>
      </c>
      <c r="AM492" s="13">
        <v>4</v>
      </c>
      <c r="AN492" s="13">
        <v>1</v>
      </c>
      <c r="AO492" s="23">
        <f t="shared" si="31"/>
        <v>0.25</v>
      </c>
      <c r="AP492" s="13">
        <v>0</v>
      </c>
    </row>
    <row r="493" spans="1:42" x14ac:dyDescent="0.2">
      <c r="A493" s="13" t="s">
        <v>1873</v>
      </c>
      <c r="B493" s="13" t="s">
        <v>535</v>
      </c>
      <c r="C493" s="1" t="s">
        <v>358</v>
      </c>
      <c r="D493" s="13" t="s">
        <v>146</v>
      </c>
      <c r="E493" s="13">
        <v>30</v>
      </c>
      <c r="F493" s="13">
        <v>1</v>
      </c>
      <c r="G493" s="13">
        <v>6</v>
      </c>
      <c r="H493" s="13">
        <v>1</v>
      </c>
      <c r="I493" s="13">
        <v>37</v>
      </c>
      <c r="J493" s="13">
        <v>14</v>
      </c>
      <c r="K493" s="13">
        <v>17</v>
      </c>
      <c r="L493" s="13">
        <v>12</v>
      </c>
      <c r="M493" s="15">
        <f t="shared" si="28"/>
        <v>0.58620689655172409</v>
      </c>
      <c r="N493" s="1"/>
      <c r="O493" s="1"/>
      <c r="P493" s="26">
        <v>9.35</v>
      </c>
      <c r="Q493" s="26">
        <v>6.6666666700000002E-2</v>
      </c>
      <c r="R493" s="26">
        <v>0.1333333333</v>
      </c>
      <c r="S493" s="26">
        <v>9.5666666666999998</v>
      </c>
      <c r="T493" s="1"/>
      <c r="U493" s="1"/>
      <c r="V493" s="23" t="str">
        <f t="shared" si="29"/>
        <v xml:space="preserve"> </v>
      </c>
      <c r="W493" s="1"/>
      <c r="X493" s="13">
        <v>35</v>
      </c>
      <c r="Y493" s="13">
        <v>6</v>
      </c>
      <c r="Z493" s="13">
        <v>2</v>
      </c>
      <c r="AA493" s="13">
        <v>-9</v>
      </c>
      <c r="AB493" s="13">
        <v>37</v>
      </c>
      <c r="AC493" s="13">
        <v>10</v>
      </c>
      <c r="AD493" s="13">
        <v>13</v>
      </c>
      <c r="AE493" s="13">
        <v>7</v>
      </c>
      <c r="AF493" s="15">
        <f t="shared" si="30"/>
        <v>0.65</v>
      </c>
      <c r="AG493" s="1"/>
      <c r="AH493" s="1"/>
      <c r="AI493" s="51">
        <v>9.9499999999999993</v>
      </c>
      <c r="AJ493" s="51">
        <v>0.1</v>
      </c>
      <c r="AK493" s="51">
        <v>0.56666666669999999</v>
      </c>
      <c r="AL493" s="51">
        <v>10.6333333333</v>
      </c>
      <c r="AM493" s="1"/>
      <c r="AN493" s="1"/>
      <c r="AO493" s="23" t="str">
        <f t="shared" si="31"/>
        <v xml:space="preserve"> </v>
      </c>
      <c r="AP493" s="1"/>
    </row>
    <row r="494" spans="1:42" x14ac:dyDescent="0.2">
      <c r="A494" s="13" t="s">
        <v>1873</v>
      </c>
      <c r="B494" s="13" t="s">
        <v>519</v>
      </c>
      <c r="C494" s="1" t="s">
        <v>179</v>
      </c>
      <c r="D494" s="13" t="s">
        <v>129</v>
      </c>
      <c r="E494" s="13">
        <v>5</v>
      </c>
      <c r="F494" s="13">
        <v>0</v>
      </c>
      <c r="G494" s="13">
        <v>0</v>
      </c>
      <c r="H494" s="13">
        <v>-4</v>
      </c>
      <c r="I494" s="13">
        <v>2</v>
      </c>
      <c r="J494" s="13">
        <v>1</v>
      </c>
      <c r="K494" s="13">
        <v>1</v>
      </c>
      <c r="L494" s="13">
        <v>0</v>
      </c>
      <c r="M494" s="15">
        <f t="shared" si="28"/>
        <v>1</v>
      </c>
      <c r="N494" s="1"/>
      <c r="O494" s="1"/>
      <c r="P494" s="26">
        <v>7.9833333333000001</v>
      </c>
      <c r="Q494" s="26">
        <v>2.3833333333</v>
      </c>
      <c r="R494" s="26">
        <v>0</v>
      </c>
      <c r="S494" s="26">
        <v>10.3833333333</v>
      </c>
      <c r="T494" s="1"/>
      <c r="U494" s="1"/>
      <c r="V494" s="23" t="str">
        <f t="shared" si="29"/>
        <v xml:space="preserve"> </v>
      </c>
      <c r="W494" s="1"/>
      <c r="X494" s="13">
        <v>1</v>
      </c>
      <c r="Y494" s="13">
        <v>0</v>
      </c>
      <c r="Z494" s="13">
        <v>0</v>
      </c>
      <c r="AA494" s="13">
        <v>0</v>
      </c>
      <c r="AB494" s="13">
        <v>2</v>
      </c>
      <c r="AC494" s="13">
        <v>1</v>
      </c>
      <c r="AD494" s="13">
        <v>0</v>
      </c>
      <c r="AE494" s="13">
        <v>0</v>
      </c>
      <c r="AF494" s="15">
        <f t="shared" si="30"/>
        <v>0</v>
      </c>
      <c r="AG494" s="1"/>
      <c r="AH494" s="1"/>
      <c r="AI494" s="51">
        <v>6.8666666667000005</v>
      </c>
      <c r="AJ494" s="51">
        <v>1.3666666667</v>
      </c>
      <c r="AK494" s="51">
        <v>0</v>
      </c>
      <c r="AL494" s="51">
        <v>8.2333333332999992</v>
      </c>
      <c r="AM494" s="1"/>
      <c r="AN494" s="1"/>
      <c r="AO494" s="23" t="str">
        <f t="shared" si="31"/>
        <v xml:space="preserve"> </v>
      </c>
      <c r="AP494" s="1"/>
    </row>
    <row r="495" spans="1:42" x14ac:dyDescent="0.2">
      <c r="A495" s="13" t="s">
        <v>1877</v>
      </c>
      <c r="B495" s="13" t="s">
        <v>466</v>
      </c>
      <c r="C495" s="1" t="s">
        <v>167</v>
      </c>
      <c r="D495" s="13" t="s">
        <v>173</v>
      </c>
      <c r="E495" s="13">
        <v>6</v>
      </c>
      <c r="F495" s="13">
        <v>0</v>
      </c>
      <c r="G495" s="13">
        <v>1</v>
      </c>
      <c r="H495" s="13">
        <v>1</v>
      </c>
      <c r="I495" s="13">
        <v>5</v>
      </c>
      <c r="J495" s="13">
        <v>1</v>
      </c>
      <c r="K495" s="1"/>
      <c r="L495" s="1"/>
      <c r="M495" s="15">
        <f t="shared" si="28"/>
        <v>0</v>
      </c>
      <c r="N495" s="1"/>
      <c r="O495" s="1"/>
      <c r="P495" s="26">
        <v>15.15</v>
      </c>
      <c r="Q495" s="26">
        <v>0.38333333330000002</v>
      </c>
      <c r="R495" s="26">
        <v>3.5333333332999999</v>
      </c>
      <c r="S495" s="26">
        <v>19.083333333300001</v>
      </c>
      <c r="T495" s="1"/>
      <c r="U495" s="1"/>
      <c r="V495" s="23" t="str">
        <f t="shared" si="29"/>
        <v xml:space="preserve"> </v>
      </c>
      <c r="W495" s="1"/>
      <c r="X495" s="13">
        <v>5</v>
      </c>
      <c r="Y495" s="13">
        <v>0</v>
      </c>
      <c r="Z495" s="13">
        <v>2</v>
      </c>
      <c r="AA495" s="13">
        <v>2</v>
      </c>
      <c r="AB495" s="13">
        <v>2</v>
      </c>
      <c r="AC495" s="13">
        <v>1</v>
      </c>
      <c r="AD495" s="1"/>
      <c r="AE495" s="1"/>
      <c r="AF495" s="15">
        <f t="shared" si="30"/>
        <v>0</v>
      </c>
      <c r="AG495" s="1"/>
      <c r="AH495" s="1"/>
      <c r="AI495" s="51">
        <v>13.3666666667</v>
      </c>
      <c r="AJ495" s="51">
        <v>0.05</v>
      </c>
      <c r="AK495" s="51">
        <v>1.4</v>
      </c>
      <c r="AL495" s="51">
        <v>14.833333333300001</v>
      </c>
      <c r="AM495" s="1"/>
      <c r="AN495" s="1"/>
      <c r="AO495" s="23" t="str">
        <f t="shared" si="31"/>
        <v xml:space="preserve"> </v>
      </c>
      <c r="AP495" s="1"/>
    </row>
    <row r="496" spans="1:42" x14ac:dyDescent="0.2">
      <c r="A496" s="13" t="s">
        <v>1880</v>
      </c>
      <c r="B496" s="13" t="s">
        <v>193</v>
      </c>
      <c r="C496" s="1" t="s">
        <v>334</v>
      </c>
      <c r="D496" s="13" t="s">
        <v>173</v>
      </c>
      <c r="E496" s="13">
        <v>16</v>
      </c>
      <c r="F496" s="13">
        <v>0</v>
      </c>
      <c r="G496" s="13">
        <v>2</v>
      </c>
      <c r="H496" s="13">
        <v>-6</v>
      </c>
      <c r="I496" s="13">
        <v>19</v>
      </c>
      <c r="J496" s="13">
        <v>8</v>
      </c>
      <c r="K496" s="1"/>
      <c r="L496" s="1"/>
      <c r="M496" s="15">
        <f t="shared" si="28"/>
        <v>0</v>
      </c>
      <c r="N496" s="1"/>
      <c r="O496" s="1"/>
      <c r="P496" s="26">
        <v>17.116666666699999</v>
      </c>
      <c r="Q496" s="26">
        <v>6.6666666700000002E-2</v>
      </c>
      <c r="R496" s="26">
        <v>1.5833333333000001</v>
      </c>
      <c r="S496" s="26">
        <v>18.7833333333</v>
      </c>
      <c r="T496" s="1"/>
      <c r="U496" s="1"/>
      <c r="V496" s="23" t="str">
        <f t="shared" si="29"/>
        <v xml:space="preserve"> </v>
      </c>
      <c r="W496" s="1"/>
      <c r="X496" s="13">
        <v>12</v>
      </c>
      <c r="Y496" s="13">
        <v>0</v>
      </c>
      <c r="Z496" s="13">
        <v>1</v>
      </c>
      <c r="AA496" s="13">
        <v>7</v>
      </c>
      <c r="AB496" s="13">
        <v>12</v>
      </c>
      <c r="AC496" s="13">
        <v>6</v>
      </c>
      <c r="AD496" s="1"/>
      <c r="AE496" s="1"/>
      <c r="AF496" s="15">
        <f t="shared" si="30"/>
        <v>0</v>
      </c>
      <c r="AG496" s="1"/>
      <c r="AH496" s="1"/>
      <c r="AI496" s="51">
        <v>16.383333333300001</v>
      </c>
      <c r="AJ496" s="51">
        <v>1.6666666699999999E-2</v>
      </c>
      <c r="AK496" s="51">
        <v>1.5333333332999999</v>
      </c>
      <c r="AL496" s="51">
        <v>17.95</v>
      </c>
      <c r="AM496" s="1"/>
      <c r="AN496" s="1"/>
      <c r="AO496" s="23" t="str">
        <f t="shared" si="31"/>
        <v xml:space="preserve"> </v>
      </c>
      <c r="AP496" s="1"/>
    </row>
    <row r="497" spans="1:42" x14ac:dyDescent="0.2">
      <c r="A497" s="13" t="s">
        <v>1882</v>
      </c>
      <c r="B497" s="13" t="s">
        <v>535</v>
      </c>
      <c r="C497" s="1" t="s">
        <v>314</v>
      </c>
      <c r="D497" s="13" t="s">
        <v>207</v>
      </c>
      <c r="E497" s="13">
        <v>38</v>
      </c>
      <c r="F497" s="13">
        <v>14</v>
      </c>
      <c r="G497" s="13">
        <v>7</v>
      </c>
      <c r="H497" s="13">
        <v>3</v>
      </c>
      <c r="I497" s="13">
        <v>54</v>
      </c>
      <c r="J497" s="13">
        <v>22</v>
      </c>
      <c r="K497" s="13">
        <v>6</v>
      </c>
      <c r="L497" s="13">
        <v>14</v>
      </c>
      <c r="M497" s="15">
        <f t="shared" si="28"/>
        <v>0.3</v>
      </c>
      <c r="N497" s="1"/>
      <c r="O497" s="1"/>
      <c r="P497" s="26">
        <v>14.9</v>
      </c>
      <c r="Q497" s="26">
        <v>0.83333333330000003</v>
      </c>
      <c r="R497" s="26">
        <v>1.1000000000000001</v>
      </c>
      <c r="S497" s="26">
        <v>16.850000000000001</v>
      </c>
      <c r="T497" s="13">
        <v>5</v>
      </c>
      <c r="U497" s="13">
        <v>2</v>
      </c>
      <c r="V497" s="23">
        <f t="shared" si="29"/>
        <v>0.4</v>
      </c>
      <c r="W497" s="13">
        <v>0</v>
      </c>
      <c r="X497" s="13">
        <v>39</v>
      </c>
      <c r="Y497" s="13">
        <v>10</v>
      </c>
      <c r="Z497" s="13">
        <v>11</v>
      </c>
      <c r="AA497" s="13">
        <v>2</v>
      </c>
      <c r="AB497" s="13">
        <v>41</v>
      </c>
      <c r="AC497" s="13">
        <v>19</v>
      </c>
      <c r="AD497" s="13">
        <v>7</v>
      </c>
      <c r="AE497" s="13">
        <v>6</v>
      </c>
      <c r="AF497" s="15">
        <f t="shared" si="30"/>
        <v>0.53846153846153844</v>
      </c>
      <c r="AG497" s="1"/>
      <c r="AH497" s="1"/>
      <c r="AI497" s="51">
        <v>14.15</v>
      </c>
      <c r="AJ497" s="51">
        <v>1.1166666667</v>
      </c>
      <c r="AK497" s="51">
        <v>1.65</v>
      </c>
      <c r="AL497" s="51">
        <v>16.933333333299998</v>
      </c>
      <c r="AM497" s="13">
        <v>3</v>
      </c>
      <c r="AN497" s="13">
        <v>0</v>
      </c>
      <c r="AO497" s="23">
        <f t="shared" si="31"/>
        <v>0</v>
      </c>
      <c r="AP497" s="13">
        <v>0</v>
      </c>
    </row>
    <row r="498" spans="1:42" x14ac:dyDescent="0.2">
      <c r="A498" s="13" t="s">
        <v>1885</v>
      </c>
      <c r="B498" s="13" t="s">
        <v>1884</v>
      </c>
      <c r="C498" s="1" t="s">
        <v>128</v>
      </c>
      <c r="D498" s="13" t="s">
        <v>173</v>
      </c>
      <c r="E498" s="13">
        <v>3</v>
      </c>
      <c r="F498" s="13">
        <v>0</v>
      </c>
      <c r="G498" s="13">
        <v>0</v>
      </c>
      <c r="H498" s="13">
        <v>1</v>
      </c>
      <c r="I498" s="13">
        <v>2</v>
      </c>
      <c r="J498" s="13">
        <v>1</v>
      </c>
      <c r="K498" s="1"/>
      <c r="L498" s="1"/>
      <c r="M498" s="15">
        <f t="shared" si="28"/>
        <v>0</v>
      </c>
      <c r="N498" s="1"/>
      <c r="O498" s="1"/>
      <c r="P498" s="26">
        <v>14.1166666667</v>
      </c>
      <c r="Q498" s="26">
        <v>0.2333333333</v>
      </c>
      <c r="R498" s="26">
        <v>1.6666666699999999E-2</v>
      </c>
      <c r="S498" s="26">
        <v>14.3833333333</v>
      </c>
      <c r="T498" s="1"/>
      <c r="U498" s="1"/>
      <c r="V498" s="23" t="str">
        <f t="shared" si="29"/>
        <v xml:space="preserve"> </v>
      </c>
      <c r="W498" s="1"/>
      <c r="X498" s="13">
        <v>10</v>
      </c>
      <c r="Y498" s="13">
        <v>1</v>
      </c>
      <c r="Z498" s="13">
        <v>1</v>
      </c>
      <c r="AA498" s="13">
        <v>0</v>
      </c>
      <c r="AB498" s="13">
        <v>0</v>
      </c>
      <c r="AC498" s="13">
        <v>0</v>
      </c>
      <c r="AD498" s="1"/>
      <c r="AE498" s="1"/>
      <c r="AF498" s="15">
        <f t="shared" si="30"/>
        <v>0</v>
      </c>
      <c r="AG498" s="1"/>
      <c r="AH498" s="1"/>
      <c r="AI498" s="51">
        <v>14.7166666667</v>
      </c>
      <c r="AJ498" s="51">
        <v>6.6666666700000002E-2</v>
      </c>
      <c r="AK498" s="51">
        <v>0.93333333330000001</v>
      </c>
      <c r="AL498" s="51">
        <v>15.733333333299999</v>
      </c>
      <c r="AM498" s="1"/>
      <c r="AN498" s="1"/>
      <c r="AO498" s="23" t="str">
        <f t="shared" si="31"/>
        <v xml:space="preserve"> </v>
      </c>
      <c r="AP498" s="1"/>
    </row>
    <row r="499" spans="1:42" x14ac:dyDescent="0.2">
      <c r="A499" s="13" t="s">
        <v>1888</v>
      </c>
      <c r="B499" s="13" t="s">
        <v>953</v>
      </c>
      <c r="C499" s="1" t="s">
        <v>219</v>
      </c>
      <c r="D499" s="13" t="s">
        <v>146</v>
      </c>
      <c r="E499" s="13">
        <v>1</v>
      </c>
      <c r="F499" s="13">
        <v>1</v>
      </c>
      <c r="G499" s="13">
        <v>0</v>
      </c>
      <c r="H499" s="13">
        <v>2</v>
      </c>
      <c r="I499" s="13">
        <v>0</v>
      </c>
      <c r="J499" s="13">
        <v>0</v>
      </c>
      <c r="K499" s="13">
        <v>0</v>
      </c>
      <c r="L499" s="13">
        <v>1</v>
      </c>
      <c r="M499" s="15">
        <f t="shared" si="28"/>
        <v>0</v>
      </c>
      <c r="N499" s="1"/>
      <c r="O499" s="1"/>
      <c r="P499" s="26">
        <v>10.483333333299999</v>
      </c>
      <c r="Q499" s="26">
        <v>0.85</v>
      </c>
      <c r="R499" s="26">
        <v>0</v>
      </c>
      <c r="S499" s="26">
        <v>11.333333333300001</v>
      </c>
      <c r="T499" s="1"/>
      <c r="U499" s="1"/>
      <c r="V499" s="23" t="str">
        <f t="shared" si="29"/>
        <v xml:space="preserve"> </v>
      </c>
      <c r="W499" s="1"/>
      <c r="X499" s="13">
        <v>1</v>
      </c>
      <c r="Y499" s="13">
        <v>0</v>
      </c>
      <c r="Z499" s="13">
        <v>0</v>
      </c>
      <c r="AA499" s="13">
        <v>-1</v>
      </c>
      <c r="AB499" s="13">
        <v>0</v>
      </c>
      <c r="AC499" s="13">
        <v>0</v>
      </c>
      <c r="AD499" s="13">
        <v>1</v>
      </c>
      <c r="AE499" s="13">
        <v>1</v>
      </c>
      <c r="AF499" s="15">
        <f t="shared" si="30"/>
        <v>0.5</v>
      </c>
      <c r="AG499" s="1"/>
      <c r="AH499" s="1"/>
      <c r="AI499" s="51">
        <v>11.85</v>
      </c>
      <c r="AJ499" s="51">
        <v>0.7</v>
      </c>
      <c r="AK499" s="51">
        <v>0</v>
      </c>
      <c r="AL499" s="51">
        <v>12.55</v>
      </c>
      <c r="AM499" s="1"/>
      <c r="AN499" s="1"/>
      <c r="AO499" s="23" t="str">
        <f t="shared" si="31"/>
        <v xml:space="preserve"> </v>
      </c>
      <c r="AP499" s="1"/>
    </row>
    <row r="500" spans="1:42" x14ac:dyDescent="0.2">
      <c r="A500" s="13" t="s">
        <v>1889</v>
      </c>
      <c r="B500" s="13" t="s">
        <v>1043</v>
      </c>
      <c r="C500" s="1" t="s">
        <v>136</v>
      </c>
      <c r="D500" s="13" t="s">
        <v>173</v>
      </c>
      <c r="E500" s="13">
        <v>23</v>
      </c>
      <c r="F500" s="13">
        <v>1</v>
      </c>
      <c r="G500" s="13">
        <v>2</v>
      </c>
      <c r="H500" s="13">
        <v>0</v>
      </c>
      <c r="I500" s="13">
        <v>10</v>
      </c>
      <c r="J500" s="13">
        <v>5</v>
      </c>
      <c r="K500" s="1"/>
      <c r="L500" s="1"/>
      <c r="M500" s="15">
        <f t="shared" si="28"/>
        <v>0</v>
      </c>
      <c r="N500" s="1"/>
      <c r="O500" s="1"/>
      <c r="P500" s="26">
        <v>16.5333333333</v>
      </c>
      <c r="Q500" s="26">
        <v>0.1333333333</v>
      </c>
      <c r="R500" s="26">
        <v>1.9166666667000001</v>
      </c>
      <c r="S500" s="26">
        <v>18.600000000000001</v>
      </c>
      <c r="T500" s="13">
        <v>1</v>
      </c>
      <c r="U500" s="13">
        <v>1</v>
      </c>
      <c r="V500" s="23">
        <f t="shared" si="29"/>
        <v>1</v>
      </c>
      <c r="W500" s="13">
        <v>1</v>
      </c>
      <c r="X500" s="13">
        <v>18</v>
      </c>
      <c r="Y500" s="13">
        <v>0</v>
      </c>
      <c r="Z500" s="13">
        <v>2</v>
      </c>
      <c r="AA500" s="13">
        <v>-4</v>
      </c>
      <c r="AB500" s="13">
        <v>6</v>
      </c>
      <c r="AC500" s="13">
        <v>3</v>
      </c>
      <c r="AD500" s="1"/>
      <c r="AE500" s="1"/>
      <c r="AF500" s="15">
        <f t="shared" si="30"/>
        <v>0</v>
      </c>
      <c r="AG500" s="1"/>
      <c r="AH500" s="1"/>
      <c r="AI500" s="51">
        <v>17.149999999999999</v>
      </c>
      <c r="AJ500" s="51">
        <v>8.3333333300000006E-2</v>
      </c>
      <c r="AK500" s="51">
        <v>1.45</v>
      </c>
      <c r="AL500" s="51">
        <v>18.7</v>
      </c>
      <c r="AM500" s="13">
        <v>0</v>
      </c>
      <c r="AN500" s="13">
        <v>0</v>
      </c>
      <c r="AO500" s="23" t="str">
        <f t="shared" si="31"/>
        <v xml:space="preserve"> </v>
      </c>
      <c r="AP500" s="13">
        <v>0</v>
      </c>
    </row>
    <row r="501" spans="1:42" x14ac:dyDescent="0.2">
      <c r="A501" s="13" t="s">
        <v>1893</v>
      </c>
      <c r="B501" s="13" t="s">
        <v>1892</v>
      </c>
      <c r="C501" s="1" t="s">
        <v>214</v>
      </c>
      <c r="D501" s="13" t="s">
        <v>173</v>
      </c>
      <c r="E501" s="13">
        <v>41</v>
      </c>
      <c r="F501" s="13">
        <v>3</v>
      </c>
      <c r="G501" s="13">
        <v>24</v>
      </c>
      <c r="H501" s="13">
        <v>10</v>
      </c>
      <c r="I501" s="13">
        <v>12</v>
      </c>
      <c r="J501" s="13">
        <v>6</v>
      </c>
      <c r="K501" s="1"/>
      <c r="L501" s="1"/>
      <c r="M501" s="15">
        <f t="shared" si="28"/>
        <v>0</v>
      </c>
      <c r="N501" s="1"/>
      <c r="O501" s="1"/>
      <c r="P501" s="26">
        <v>18.933333333299998</v>
      </c>
      <c r="Q501" s="26">
        <v>3.2833333332999999</v>
      </c>
      <c r="R501" s="26">
        <v>2.5333333332999999</v>
      </c>
      <c r="S501" s="26">
        <v>24.75</v>
      </c>
      <c r="T501" s="13">
        <v>1</v>
      </c>
      <c r="U501" s="13">
        <v>0</v>
      </c>
      <c r="V501" s="23">
        <f t="shared" si="29"/>
        <v>0</v>
      </c>
      <c r="W501" s="13">
        <v>0</v>
      </c>
      <c r="X501" s="13">
        <v>40</v>
      </c>
      <c r="Y501" s="13">
        <v>7</v>
      </c>
      <c r="Z501" s="13">
        <v>16</v>
      </c>
      <c r="AA501" s="13">
        <v>12</v>
      </c>
      <c r="AB501" s="13">
        <v>26</v>
      </c>
      <c r="AC501" s="13">
        <v>9</v>
      </c>
      <c r="AD501" s="1"/>
      <c r="AE501" s="1"/>
      <c r="AF501" s="15">
        <f t="shared" si="30"/>
        <v>0</v>
      </c>
      <c r="AG501" s="1"/>
      <c r="AH501" s="1"/>
      <c r="AI501" s="51">
        <v>19.383333333300001</v>
      </c>
      <c r="AJ501" s="51">
        <v>3.1833333333000002</v>
      </c>
      <c r="AK501" s="51">
        <v>2.4666666667000001</v>
      </c>
      <c r="AL501" s="51">
        <v>25.05</v>
      </c>
      <c r="AM501" s="13">
        <v>0</v>
      </c>
      <c r="AN501" s="13">
        <v>0</v>
      </c>
      <c r="AO501" s="23" t="str">
        <f t="shared" si="31"/>
        <v xml:space="preserve"> </v>
      </c>
      <c r="AP501" s="13">
        <v>0</v>
      </c>
    </row>
    <row r="502" spans="1:42" x14ac:dyDescent="0.2">
      <c r="A502" s="13" t="s">
        <v>1896</v>
      </c>
      <c r="B502" s="13" t="s">
        <v>477</v>
      </c>
      <c r="C502" s="1" t="s">
        <v>554</v>
      </c>
      <c r="D502" s="13" t="s">
        <v>207</v>
      </c>
      <c r="E502" s="13">
        <v>41</v>
      </c>
      <c r="F502" s="13">
        <v>10</v>
      </c>
      <c r="G502" s="13">
        <v>22</v>
      </c>
      <c r="H502" s="13">
        <v>-6</v>
      </c>
      <c r="I502" s="13">
        <v>4</v>
      </c>
      <c r="J502" s="13">
        <v>2</v>
      </c>
      <c r="K502" s="13">
        <v>66</v>
      </c>
      <c r="L502" s="13">
        <v>59</v>
      </c>
      <c r="M502" s="15">
        <f t="shared" si="28"/>
        <v>0.52800000000000002</v>
      </c>
      <c r="N502" s="13">
        <v>2</v>
      </c>
      <c r="O502" s="13">
        <v>0</v>
      </c>
      <c r="P502" s="26">
        <v>15.1333333333</v>
      </c>
      <c r="Q502" s="26">
        <v>3.2166666667000001</v>
      </c>
      <c r="R502" s="26">
        <v>1.3166666667</v>
      </c>
      <c r="S502" s="26">
        <v>19.666666666699999</v>
      </c>
      <c r="T502" s="13">
        <v>2</v>
      </c>
      <c r="U502" s="13">
        <v>0</v>
      </c>
      <c r="V502" s="23">
        <f t="shared" si="29"/>
        <v>0</v>
      </c>
      <c r="W502" s="13">
        <v>0</v>
      </c>
      <c r="X502" s="13">
        <v>41</v>
      </c>
      <c r="Y502" s="13">
        <v>9</v>
      </c>
      <c r="Z502" s="13">
        <v>16</v>
      </c>
      <c r="AA502" s="13">
        <v>-11</v>
      </c>
      <c r="AB502" s="13">
        <v>8</v>
      </c>
      <c r="AC502" s="13">
        <v>4</v>
      </c>
      <c r="AD502" s="13">
        <v>105</v>
      </c>
      <c r="AE502" s="13">
        <v>126</v>
      </c>
      <c r="AF502" s="15">
        <f t="shared" si="30"/>
        <v>0.45454545454545453</v>
      </c>
      <c r="AG502" s="13">
        <v>8</v>
      </c>
      <c r="AH502" s="13">
        <v>3</v>
      </c>
      <c r="AI502" s="51">
        <v>14.666666666699999</v>
      </c>
      <c r="AJ502" s="51">
        <v>3.3333333333000001</v>
      </c>
      <c r="AK502" s="51">
        <v>1.4666666667000001</v>
      </c>
      <c r="AL502" s="51">
        <v>19.5</v>
      </c>
      <c r="AM502" s="13">
        <v>4</v>
      </c>
      <c r="AN502" s="13">
        <v>1</v>
      </c>
      <c r="AO502" s="23">
        <f t="shared" si="31"/>
        <v>0.25</v>
      </c>
      <c r="AP502" s="13">
        <v>1</v>
      </c>
    </row>
    <row r="503" spans="1:42" x14ac:dyDescent="0.2">
      <c r="A503" s="13" t="s">
        <v>1898</v>
      </c>
      <c r="B503" s="13" t="s">
        <v>477</v>
      </c>
      <c r="C503" s="1" t="s">
        <v>334</v>
      </c>
      <c r="D503" s="13" t="s">
        <v>129</v>
      </c>
      <c r="E503" s="13">
        <v>35</v>
      </c>
      <c r="F503" s="13">
        <v>6</v>
      </c>
      <c r="G503" s="13">
        <v>11</v>
      </c>
      <c r="H503" s="13">
        <v>-3</v>
      </c>
      <c r="I503" s="13">
        <v>28</v>
      </c>
      <c r="J503" s="13">
        <v>8</v>
      </c>
      <c r="K503" s="13">
        <v>7</v>
      </c>
      <c r="L503" s="13">
        <v>9</v>
      </c>
      <c r="M503" s="15">
        <f t="shared" si="28"/>
        <v>0.4375</v>
      </c>
      <c r="N503" s="1"/>
      <c r="O503" s="1"/>
      <c r="P503" s="26">
        <v>12.016666666700001</v>
      </c>
      <c r="Q503" s="26">
        <v>1.9833333333000001</v>
      </c>
      <c r="R503" s="26">
        <v>0</v>
      </c>
      <c r="S503" s="26">
        <v>14.0333333333</v>
      </c>
      <c r="T503" s="1"/>
      <c r="U503" s="1"/>
      <c r="V503" s="23" t="str">
        <f t="shared" si="29"/>
        <v xml:space="preserve"> </v>
      </c>
      <c r="W503" s="1"/>
      <c r="X503" s="13">
        <v>36</v>
      </c>
      <c r="Y503" s="13">
        <v>3</v>
      </c>
      <c r="Z503" s="13">
        <v>14</v>
      </c>
      <c r="AA503" s="13">
        <v>-2</v>
      </c>
      <c r="AB503" s="13">
        <v>54</v>
      </c>
      <c r="AC503" s="13">
        <v>20</v>
      </c>
      <c r="AD503" s="13">
        <v>0</v>
      </c>
      <c r="AE503" s="13">
        <v>5</v>
      </c>
      <c r="AF503" s="15">
        <f t="shared" si="30"/>
        <v>0</v>
      </c>
      <c r="AG503" s="1"/>
      <c r="AH503" s="1"/>
      <c r="AI503" s="51">
        <v>12.15</v>
      </c>
      <c r="AJ503" s="51">
        <v>2.35</v>
      </c>
      <c r="AK503" s="51">
        <v>0</v>
      </c>
      <c r="AL503" s="51">
        <v>14.516666666700001</v>
      </c>
      <c r="AM503" s="1"/>
      <c r="AN503" s="1"/>
      <c r="AO503" s="23" t="str">
        <f t="shared" si="31"/>
        <v xml:space="preserve"> </v>
      </c>
      <c r="AP503" s="1"/>
    </row>
    <row r="504" spans="1:42" x14ac:dyDescent="0.2">
      <c r="A504" s="13" t="s">
        <v>1043</v>
      </c>
      <c r="B504" s="13" t="s">
        <v>312</v>
      </c>
      <c r="C504" s="1" t="s">
        <v>287</v>
      </c>
      <c r="D504" s="13" t="s">
        <v>129</v>
      </c>
      <c r="E504" s="13">
        <v>40</v>
      </c>
      <c r="F504" s="13">
        <v>4</v>
      </c>
      <c r="G504" s="13">
        <v>4</v>
      </c>
      <c r="H504" s="13">
        <v>-2</v>
      </c>
      <c r="I504" s="13">
        <v>50</v>
      </c>
      <c r="J504" s="13">
        <v>14</v>
      </c>
      <c r="K504" s="13">
        <v>2</v>
      </c>
      <c r="L504" s="13">
        <v>3</v>
      </c>
      <c r="M504" s="15">
        <f t="shared" si="28"/>
        <v>0.4</v>
      </c>
      <c r="N504" s="1"/>
      <c r="O504" s="1"/>
      <c r="P504" s="26">
        <v>11.3666666667</v>
      </c>
      <c r="Q504" s="26">
        <v>0.18333333330000001</v>
      </c>
      <c r="R504" s="26">
        <v>6.6666666700000002E-2</v>
      </c>
      <c r="S504" s="26">
        <v>11.6333333333</v>
      </c>
      <c r="T504" s="1"/>
      <c r="U504" s="1"/>
      <c r="V504" s="23" t="str">
        <f t="shared" si="29"/>
        <v xml:space="preserve"> </v>
      </c>
      <c r="W504" s="1"/>
      <c r="X504" s="13">
        <v>38</v>
      </c>
      <c r="Y504" s="13">
        <v>4</v>
      </c>
      <c r="Z504" s="13">
        <v>2</v>
      </c>
      <c r="AA504" s="13">
        <v>-2</v>
      </c>
      <c r="AB504" s="13">
        <v>64</v>
      </c>
      <c r="AC504" s="13">
        <v>16</v>
      </c>
      <c r="AD504" s="13">
        <v>3</v>
      </c>
      <c r="AE504" s="13">
        <v>2</v>
      </c>
      <c r="AF504" s="15">
        <f t="shared" si="30"/>
        <v>0.6</v>
      </c>
      <c r="AG504" s="1"/>
      <c r="AH504" s="1"/>
      <c r="AI504" s="51">
        <v>10.766666666700001</v>
      </c>
      <c r="AJ504" s="51">
        <v>8.3333333300000006E-2</v>
      </c>
      <c r="AK504" s="51">
        <v>0</v>
      </c>
      <c r="AL504" s="51">
        <v>10.8666666667</v>
      </c>
      <c r="AM504" s="1"/>
      <c r="AN504" s="1"/>
      <c r="AO504" s="23" t="str">
        <f t="shared" si="31"/>
        <v xml:space="preserve"> </v>
      </c>
      <c r="AP504" s="1"/>
    </row>
    <row r="505" spans="1:42" x14ac:dyDescent="0.2">
      <c r="A505" s="13" t="s">
        <v>1043</v>
      </c>
      <c r="B505" s="13" t="s">
        <v>628</v>
      </c>
      <c r="C505" s="1" t="s">
        <v>153</v>
      </c>
      <c r="D505" s="13" t="s">
        <v>173</v>
      </c>
      <c r="E505" s="13">
        <v>36</v>
      </c>
      <c r="F505" s="13">
        <v>3</v>
      </c>
      <c r="G505" s="13">
        <v>9</v>
      </c>
      <c r="H505" s="13">
        <v>17</v>
      </c>
      <c r="I505" s="13">
        <v>12</v>
      </c>
      <c r="J505" s="13">
        <v>6</v>
      </c>
      <c r="K505" s="1"/>
      <c r="L505" s="1"/>
      <c r="M505" s="15">
        <f t="shared" si="28"/>
        <v>0</v>
      </c>
      <c r="N505" s="1"/>
      <c r="O505" s="1"/>
      <c r="P505" s="26">
        <v>17.7833333333</v>
      </c>
      <c r="Q505" s="26">
        <v>1.6</v>
      </c>
      <c r="R505" s="26">
        <v>2.3666666667</v>
      </c>
      <c r="S505" s="26">
        <v>21.7833333333</v>
      </c>
      <c r="T505" s="1"/>
      <c r="U505" s="1"/>
      <c r="V505" s="23" t="str">
        <f t="shared" si="29"/>
        <v xml:space="preserve"> </v>
      </c>
      <c r="W505" s="1"/>
      <c r="X505" s="13">
        <v>38</v>
      </c>
      <c r="Y505" s="13">
        <v>0</v>
      </c>
      <c r="Z505" s="13">
        <v>8</v>
      </c>
      <c r="AA505" s="13">
        <v>0</v>
      </c>
      <c r="AB505" s="13">
        <v>8</v>
      </c>
      <c r="AC505" s="13">
        <v>4</v>
      </c>
      <c r="AD505" s="1"/>
      <c r="AE505" s="1"/>
      <c r="AF505" s="15">
        <f t="shared" si="30"/>
        <v>0</v>
      </c>
      <c r="AG505" s="1"/>
      <c r="AH505" s="1"/>
      <c r="AI505" s="51">
        <v>19.3</v>
      </c>
      <c r="AJ505" s="51">
        <v>1.6333333333</v>
      </c>
      <c r="AK505" s="51">
        <v>2.7833333332999999</v>
      </c>
      <c r="AL505" s="51">
        <v>23.733333333299999</v>
      </c>
      <c r="AM505" s="1"/>
      <c r="AN505" s="1"/>
      <c r="AO505" s="23" t="str">
        <f t="shared" si="31"/>
        <v xml:space="preserve"> </v>
      </c>
      <c r="AP505" s="1"/>
    </row>
    <row r="506" spans="1:42" x14ac:dyDescent="0.2">
      <c r="A506" s="13" t="s">
        <v>1901</v>
      </c>
      <c r="B506" s="13" t="s">
        <v>1900</v>
      </c>
      <c r="C506" s="1" t="s">
        <v>206</v>
      </c>
      <c r="D506" s="13" t="s">
        <v>173</v>
      </c>
      <c r="E506" s="13">
        <v>27</v>
      </c>
      <c r="F506" s="13">
        <v>3</v>
      </c>
      <c r="G506" s="13">
        <v>9</v>
      </c>
      <c r="H506" s="13">
        <v>13</v>
      </c>
      <c r="I506" s="13">
        <v>4</v>
      </c>
      <c r="J506" s="13">
        <v>2</v>
      </c>
      <c r="K506" s="1"/>
      <c r="L506" s="1"/>
      <c r="M506" s="15">
        <f t="shared" si="28"/>
        <v>0</v>
      </c>
      <c r="N506" s="1"/>
      <c r="O506" s="1"/>
      <c r="P506" s="26">
        <v>16.333333333300001</v>
      </c>
      <c r="Q506" s="26">
        <v>2.3166666666999998</v>
      </c>
      <c r="R506" s="26">
        <v>1.8333333333000001</v>
      </c>
      <c r="S506" s="26">
        <v>20.5</v>
      </c>
      <c r="T506" s="1"/>
      <c r="U506" s="1"/>
      <c r="V506" s="23" t="str">
        <f t="shared" si="29"/>
        <v xml:space="preserve"> </v>
      </c>
      <c r="W506" s="1"/>
      <c r="X506" s="13">
        <v>29</v>
      </c>
      <c r="Y506" s="13">
        <v>3</v>
      </c>
      <c r="Z506" s="13">
        <v>7</v>
      </c>
      <c r="AA506" s="13">
        <v>-4</v>
      </c>
      <c r="AB506" s="13">
        <v>6</v>
      </c>
      <c r="AC506" s="13">
        <v>3</v>
      </c>
      <c r="AD506" s="1"/>
      <c r="AE506" s="1"/>
      <c r="AF506" s="15">
        <f t="shared" si="30"/>
        <v>0</v>
      </c>
      <c r="AG506" s="1"/>
      <c r="AH506" s="1"/>
      <c r="AI506" s="51">
        <v>16.416666666699999</v>
      </c>
      <c r="AJ506" s="51">
        <v>1.5833333333000001</v>
      </c>
      <c r="AK506" s="51">
        <v>1.3666666667</v>
      </c>
      <c r="AL506" s="51">
        <v>19.383333333300001</v>
      </c>
      <c r="AM506" s="1"/>
      <c r="AN506" s="1"/>
      <c r="AO506" s="23" t="str">
        <f t="shared" si="31"/>
        <v xml:space="preserve"> </v>
      </c>
      <c r="AP506" s="1"/>
    </row>
    <row r="507" spans="1:42" x14ac:dyDescent="0.2">
      <c r="A507" s="13" t="s">
        <v>1903</v>
      </c>
      <c r="B507" s="13" t="s">
        <v>665</v>
      </c>
      <c r="C507" s="1" t="s">
        <v>446</v>
      </c>
      <c r="D507" s="13" t="s">
        <v>207</v>
      </c>
      <c r="E507" s="13">
        <v>5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5">
        <f t="shared" si="28"/>
        <v>0</v>
      </c>
      <c r="N507" s="1"/>
      <c r="O507" s="1"/>
      <c r="P507" s="26">
        <v>10.5666666667</v>
      </c>
      <c r="Q507" s="26">
        <v>6.6666666700000002E-2</v>
      </c>
      <c r="R507" s="26">
        <v>0.75</v>
      </c>
      <c r="S507" s="26">
        <v>11.4</v>
      </c>
      <c r="T507" s="1"/>
      <c r="U507" s="1"/>
      <c r="V507" s="23" t="str">
        <f t="shared" si="29"/>
        <v xml:space="preserve"> </v>
      </c>
      <c r="W507" s="1"/>
      <c r="X507" s="13">
        <v>3</v>
      </c>
      <c r="Y507" s="13">
        <v>0</v>
      </c>
      <c r="Z507" s="13">
        <v>1</v>
      </c>
      <c r="AA507" s="13">
        <v>-3</v>
      </c>
      <c r="AB507" s="13">
        <v>0</v>
      </c>
      <c r="AC507" s="13">
        <v>0</v>
      </c>
      <c r="AD507" s="13">
        <v>1</v>
      </c>
      <c r="AE507" s="13">
        <v>0</v>
      </c>
      <c r="AF507" s="15">
        <f t="shared" si="30"/>
        <v>1</v>
      </c>
      <c r="AG507" s="1"/>
      <c r="AH507" s="1"/>
      <c r="AI507" s="51">
        <v>11.483333333299999</v>
      </c>
      <c r="AJ507" s="51">
        <v>0</v>
      </c>
      <c r="AK507" s="51">
        <v>0.68333333330000001</v>
      </c>
      <c r="AL507" s="51">
        <v>12.1833333333</v>
      </c>
      <c r="AM507" s="1"/>
      <c r="AN507" s="1"/>
      <c r="AO507" s="23" t="str">
        <f t="shared" si="31"/>
        <v xml:space="preserve"> </v>
      </c>
      <c r="AP507" s="1"/>
    </row>
    <row r="508" spans="1:42" x14ac:dyDescent="0.2">
      <c r="A508" s="13" t="s">
        <v>1905</v>
      </c>
      <c r="B508" s="13" t="s">
        <v>1025</v>
      </c>
      <c r="C508" s="1" t="s">
        <v>398</v>
      </c>
      <c r="D508" s="13" t="s">
        <v>207</v>
      </c>
      <c r="E508" s="13">
        <v>4</v>
      </c>
      <c r="F508" s="13">
        <v>1</v>
      </c>
      <c r="G508" s="13">
        <v>0</v>
      </c>
      <c r="H508" s="13">
        <v>0</v>
      </c>
      <c r="I508" s="13">
        <v>4</v>
      </c>
      <c r="J508" s="13">
        <v>2</v>
      </c>
      <c r="K508" s="13">
        <v>0</v>
      </c>
      <c r="L508" s="13">
        <v>0</v>
      </c>
      <c r="M508" s="15">
        <f t="shared" si="28"/>
        <v>0</v>
      </c>
      <c r="N508" s="1"/>
      <c r="O508" s="1"/>
      <c r="P508" s="26">
        <v>11.8833333333</v>
      </c>
      <c r="Q508" s="26">
        <v>0</v>
      </c>
      <c r="R508" s="26">
        <v>3.3333333300000004E-2</v>
      </c>
      <c r="S508" s="26">
        <v>11.916666666699999</v>
      </c>
      <c r="T508" s="1"/>
      <c r="U508" s="1"/>
      <c r="V508" s="23" t="str">
        <f t="shared" si="29"/>
        <v xml:space="preserve"> </v>
      </c>
      <c r="W508" s="1"/>
      <c r="X508" s="13">
        <v>3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5">
        <f t="shared" si="30"/>
        <v>0</v>
      </c>
      <c r="AG508" s="1"/>
      <c r="AH508" s="1"/>
      <c r="AI508" s="51">
        <v>11.8</v>
      </c>
      <c r="AJ508" s="51">
        <v>0</v>
      </c>
      <c r="AK508" s="51">
        <v>0</v>
      </c>
      <c r="AL508" s="51">
        <v>11.8</v>
      </c>
      <c r="AM508" s="1"/>
      <c r="AN508" s="1"/>
      <c r="AO508" s="23" t="str">
        <f t="shared" si="31"/>
        <v xml:space="preserve"> </v>
      </c>
      <c r="AP508" s="1"/>
    </row>
    <row r="509" spans="1:42" x14ac:dyDescent="0.2">
      <c r="A509" s="13" t="s">
        <v>1907</v>
      </c>
      <c r="B509" s="13" t="s">
        <v>1494</v>
      </c>
      <c r="C509" s="1" t="s">
        <v>409</v>
      </c>
      <c r="D509" s="13" t="s">
        <v>146</v>
      </c>
      <c r="E509" s="13">
        <v>39</v>
      </c>
      <c r="F509" s="13">
        <v>9</v>
      </c>
      <c r="G509" s="13">
        <v>4</v>
      </c>
      <c r="H509" s="13">
        <v>-3</v>
      </c>
      <c r="I509" s="13">
        <v>4</v>
      </c>
      <c r="J509" s="13">
        <v>2</v>
      </c>
      <c r="K509" s="13">
        <v>26</v>
      </c>
      <c r="L509" s="13">
        <v>31</v>
      </c>
      <c r="M509" s="15">
        <f t="shared" si="28"/>
        <v>0.45614035087719296</v>
      </c>
      <c r="N509" s="13">
        <v>1</v>
      </c>
      <c r="O509" s="13">
        <v>1</v>
      </c>
      <c r="P509" s="26">
        <v>11.8666666667</v>
      </c>
      <c r="Q509" s="26">
        <v>8.3333333300000006E-2</v>
      </c>
      <c r="R509" s="26">
        <v>1.05</v>
      </c>
      <c r="S509" s="26">
        <v>13.016666666700001</v>
      </c>
      <c r="T509" s="1"/>
      <c r="U509" s="1"/>
      <c r="V509" s="23" t="str">
        <f t="shared" si="29"/>
        <v xml:space="preserve"> </v>
      </c>
      <c r="W509" s="1"/>
      <c r="X509" s="13">
        <v>39</v>
      </c>
      <c r="Y509" s="13">
        <v>9</v>
      </c>
      <c r="Z509" s="13">
        <v>5</v>
      </c>
      <c r="AA509" s="13">
        <v>0</v>
      </c>
      <c r="AB509" s="13">
        <v>12</v>
      </c>
      <c r="AC509" s="13">
        <v>6</v>
      </c>
      <c r="AD509" s="13">
        <v>58</v>
      </c>
      <c r="AE509" s="13">
        <v>72</v>
      </c>
      <c r="AF509" s="15">
        <f t="shared" si="30"/>
        <v>0.44615384615384618</v>
      </c>
      <c r="AG509" s="13">
        <v>0</v>
      </c>
      <c r="AH509" s="13">
        <v>0</v>
      </c>
      <c r="AI509" s="51">
        <v>11.65</v>
      </c>
      <c r="AJ509" s="51">
        <v>8.3333333300000006E-2</v>
      </c>
      <c r="AK509" s="51">
        <v>1.4166666667000001</v>
      </c>
      <c r="AL509" s="51">
        <v>13.1833333333</v>
      </c>
      <c r="AM509" s="1"/>
      <c r="AN509" s="1"/>
      <c r="AO509" s="23" t="str">
        <f t="shared" si="31"/>
        <v xml:space="preserve"> </v>
      </c>
      <c r="AP509" s="1"/>
    </row>
    <row r="510" spans="1:42" x14ac:dyDescent="0.2">
      <c r="A510" s="13" t="s">
        <v>1910</v>
      </c>
      <c r="B510" s="13" t="s">
        <v>361</v>
      </c>
      <c r="C510" s="1" t="s">
        <v>206</v>
      </c>
      <c r="D510" s="13" t="s">
        <v>173</v>
      </c>
      <c r="E510" s="13">
        <v>15</v>
      </c>
      <c r="F510" s="13">
        <v>1</v>
      </c>
      <c r="G510" s="13">
        <v>4</v>
      </c>
      <c r="H510" s="13">
        <v>2</v>
      </c>
      <c r="I510" s="13">
        <v>4</v>
      </c>
      <c r="J510" s="13">
        <v>2</v>
      </c>
      <c r="K510" s="1"/>
      <c r="L510" s="1"/>
      <c r="M510" s="15">
        <f t="shared" si="28"/>
        <v>0</v>
      </c>
      <c r="N510" s="1"/>
      <c r="O510" s="1"/>
      <c r="P510" s="26">
        <v>10.666666666699999</v>
      </c>
      <c r="Q510" s="26">
        <v>1.7166666667000001</v>
      </c>
      <c r="R510" s="26">
        <v>0</v>
      </c>
      <c r="S510" s="26">
        <v>12.4</v>
      </c>
      <c r="T510" s="1"/>
      <c r="U510" s="1"/>
      <c r="V510" s="23" t="str">
        <f t="shared" si="29"/>
        <v xml:space="preserve"> </v>
      </c>
      <c r="W510" s="1"/>
      <c r="X510" s="13">
        <v>11</v>
      </c>
      <c r="Y510" s="13">
        <v>2</v>
      </c>
      <c r="Z510" s="13">
        <v>2</v>
      </c>
      <c r="AA510" s="13">
        <v>2</v>
      </c>
      <c r="AB510" s="13">
        <v>0</v>
      </c>
      <c r="AC510" s="13">
        <v>0</v>
      </c>
      <c r="AD510" s="1"/>
      <c r="AE510" s="1"/>
      <c r="AF510" s="15">
        <f t="shared" si="30"/>
        <v>0</v>
      </c>
      <c r="AG510" s="1"/>
      <c r="AH510" s="1"/>
      <c r="AI510" s="51">
        <v>11.3</v>
      </c>
      <c r="AJ510" s="51">
        <v>1.7666666666999999</v>
      </c>
      <c r="AK510" s="51">
        <v>0</v>
      </c>
      <c r="AL510" s="51">
        <v>13.0666666667</v>
      </c>
      <c r="AM510" s="1"/>
      <c r="AN510" s="1"/>
      <c r="AO510" s="23" t="str">
        <f t="shared" si="31"/>
        <v xml:space="preserve"> </v>
      </c>
      <c r="AP510" s="1"/>
    </row>
    <row r="511" spans="1:42" x14ac:dyDescent="0.2">
      <c r="A511" s="13" t="s">
        <v>1913</v>
      </c>
      <c r="B511" s="13" t="s">
        <v>1190</v>
      </c>
      <c r="C511" s="1" t="s">
        <v>238</v>
      </c>
      <c r="D511" s="13" t="s">
        <v>173</v>
      </c>
      <c r="E511" s="13">
        <v>1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"/>
      <c r="L511" s="1"/>
      <c r="M511" s="15">
        <f t="shared" si="28"/>
        <v>0</v>
      </c>
      <c r="N511" s="1"/>
      <c r="O511" s="1"/>
      <c r="P511" s="26">
        <v>9.4166666666999994</v>
      </c>
      <c r="Q511" s="26">
        <v>0</v>
      </c>
      <c r="R511" s="26">
        <v>0.58333333330000003</v>
      </c>
      <c r="S511" s="26">
        <v>10</v>
      </c>
      <c r="T511" s="1"/>
      <c r="U511" s="1"/>
      <c r="V511" s="23" t="str">
        <f t="shared" si="29"/>
        <v xml:space="preserve"> </v>
      </c>
      <c r="W511" s="1"/>
      <c r="X511" s="13">
        <v>1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"/>
      <c r="AE511" s="1"/>
      <c r="AF511" s="15">
        <f t="shared" si="30"/>
        <v>0</v>
      </c>
      <c r="AG511" s="1"/>
      <c r="AH511" s="1"/>
      <c r="AI511" s="51">
        <v>11.166666666699999</v>
      </c>
      <c r="AJ511" s="51">
        <v>1.0333333333000001</v>
      </c>
      <c r="AK511" s="51">
        <v>0.05</v>
      </c>
      <c r="AL511" s="51">
        <v>12.25</v>
      </c>
      <c r="AM511" s="1"/>
      <c r="AN511" s="1"/>
      <c r="AO511" s="23" t="str">
        <f t="shared" si="31"/>
        <v xml:space="preserve"> </v>
      </c>
      <c r="AP511" s="1"/>
    </row>
    <row r="512" spans="1:42" x14ac:dyDescent="0.2">
      <c r="A512" s="13" t="s">
        <v>1915</v>
      </c>
      <c r="B512" s="13" t="s">
        <v>326</v>
      </c>
      <c r="C512" s="1" t="s">
        <v>358</v>
      </c>
      <c r="D512" s="13" t="s">
        <v>146</v>
      </c>
      <c r="E512" s="13">
        <v>41</v>
      </c>
      <c r="F512" s="13">
        <v>3</v>
      </c>
      <c r="G512" s="13">
        <v>4</v>
      </c>
      <c r="H512" s="13">
        <v>-7</v>
      </c>
      <c r="I512" s="13">
        <v>4</v>
      </c>
      <c r="J512" s="13">
        <v>2</v>
      </c>
      <c r="K512" s="13">
        <v>265</v>
      </c>
      <c r="L512" s="13">
        <v>210</v>
      </c>
      <c r="M512" s="15">
        <f t="shared" si="28"/>
        <v>0.55789473684210522</v>
      </c>
      <c r="N512" s="13">
        <v>5</v>
      </c>
      <c r="O512" s="13">
        <v>1</v>
      </c>
      <c r="P512" s="26">
        <v>10.666666666699999</v>
      </c>
      <c r="Q512" s="26">
        <v>0.1</v>
      </c>
      <c r="R512" s="26">
        <v>2.1166666667</v>
      </c>
      <c r="S512" s="26">
        <v>12.9</v>
      </c>
      <c r="T512" s="13">
        <v>1</v>
      </c>
      <c r="U512" s="13">
        <v>0</v>
      </c>
      <c r="V512" s="23">
        <f t="shared" si="29"/>
        <v>0</v>
      </c>
      <c r="W512" s="13">
        <v>0</v>
      </c>
      <c r="X512" s="13">
        <v>41</v>
      </c>
      <c r="Y512" s="13">
        <v>4</v>
      </c>
      <c r="Z512" s="13">
        <v>10</v>
      </c>
      <c r="AA512" s="13">
        <v>0</v>
      </c>
      <c r="AB512" s="13">
        <v>13</v>
      </c>
      <c r="AC512" s="13">
        <v>5</v>
      </c>
      <c r="AD512" s="13">
        <v>284</v>
      </c>
      <c r="AE512" s="13">
        <v>231</v>
      </c>
      <c r="AF512" s="15">
        <f t="shared" si="30"/>
        <v>0.55145631067961165</v>
      </c>
      <c r="AG512" s="13">
        <v>5</v>
      </c>
      <c r="AH512" s="13">
        <v>3</v>
      </c>
      <c r="AI512" s="51">
        <v>11.75</v>
      </c>
      <c r="AJ512" s="51">
        <v>0.2333333333</v>
      </c>
      <c r="AK512" s="51">
        <v>2.2333333333000001</v>
      </c>
      <c r="AL512" s="51">
        <v>14.25</v>
      </c>
      <c r="AM512" s="13">
        <v>0</v>
      </c>
      <c r="AN512" s="13">
        <v>0</v>
      </c>
      <c r="AO512" s="23" t="str">
        <f t="shared" si="31"/>
        <v xml:space="preserve"> </v>
      </c>
      <c r="AP512" s="13">
        <v>0</v>
      </c>
    </row>
    <row r="513" spans="1:42" x14ac:dyDescent="0.2">
      <c r="A513" s="13" t="s">
        <v>1917</v>
      </c>
      <c r="B513" s="13" t="s">
        <v>677</v>
      </c>
      <c r="C513" s="1" t="s">
        <v>238</v>
      </c>
      <c r="D513" s="13" t="s">
        <v>146</v>
      </c>
      <c r="E513" s="13">
        <v>16</v>
      </c>
      <c r="F513" s="13">
        <v>0</v>
      </c>
      <c r="G513" s="13">
        <v>2</v>
      </c>
      <c r="H513" s="13">
        <v>-3</v>
      </c>
      <c r="I513" s="13">
        <v>6</v>
      </c>
      <c r="J513" s="13">
        <v>3</v>
      </c>
      <c r="K513" s="13">
        <v>84</v>
      </c>
      <c r="L513" s="13">
        <v>77</v>
      </c>
      <c r="M513" s="15">
        <f t="shared" si="28"/>
        <v>0.52173913043478259</v>
      </c>
      <c r="N513" s="13">
        <v>2</v>
      </c>
      <c r="O513" s="13">
        <v>1</v>
      </c>
      <c r="P513" s="26">
        <v>9.7333333332999992</v>
      </c>
      <c r="Q513" s="26">
        <v>0</v>
      </c>
      <c r="R513" s="26">
        <v>2.35</v>
      </c>
      <c r="S513" s="26">
        <v>12.1</v>
      </c>
      <c r="T513" s="1"/>
      <c r="U513" s="1"/>
      <c r="V513" s="23" t="str">
        <f t="shared" si="29"/>
        <v xml:space="preserve"> </v>
      </c>
      <c r="W513" s="1"/>
      <c r="X513" s="13">
        <v>17</v>
      </c>
      <c r="Y513" s="13">
        <v>1</v>
      </c>
      <c r="Z513" s="13">
        <v>1</v>
      </c>
      <c r="AA513" s="13">
        <v>-6</v>
      </c>
      <c r="AB513" s="13">
        <v>34</v>
      </c>
      <c r="AC513" s="13">
        <v>10</v>
      </c>
      <c r="AD513" s="13">
        <v>63</v>
      </c>
      <c r="AE513" s="13">
        <v>70</v>
      </c>
      <c r="AF513" s="15">
        <f t="shared" si="30"/>
        <v>0.47368421052631576</v>
      </c>
      <c r="AG513" s="13">
        <v>1</v>
      </c>
      <c r="AH513" s="13">
        <v>0</v>
      </c>
      <c r="AI513" s="51">
        <v>9.1833333333000002</v>
      </c>
      <c r="AJ513" s="51">
        <v>6.6666666700000002E-2</v>
      </c>
      <c r="AK513" s="51">
        <v>2.0666666667000002</v>
      </c>
      <c r="AL513" s="51">
        <v>11.333333333300001</v>
      </c>
      <c r="AM513" s="1"/>
      <c r="AN513" s="1"/>
      <c r="AO513" s="23" t="str">
        <f t="shared" si="31"/>
        <v xml:space="preserve"> </v>
      </c>
      <c r="AP513" s="1"/>
    </row>
    <row r="514" spans="1:42" x14ac:dyDescent="0.2">
      <c r="A514" s="13" t="s">
        <v>1920</v>
      </c>
      <c r="B514" s="13" t="s">
        <v>519</v>
      </c>
      <c r="C514" s="1" t="s">
        <v>179</v>
      </c>
      <c r="D514" s="13" t="s">
        <v>173</v>
      </c>
      <c r="E514" s="13">
        <v>33</v>
      </c>
      <c r="F514" s="13">
        <v>1</v>
      </c>
      <c r="G514" s="13">
        <v>13</v>
      </c>
      <c r="H514" s="13">
        <v>13</v>
      </c>
      <c r="I514" s="13">
        <v>10</v>
      </c>
      <c r="J514" s="13">
        <v>5</v>
      </c>
      <c r="K514" s="1"/>
      <c r="L514" s="1"/>
      <c r="M514" s="15">
        <f t="shared" ref="M514:M577" si="32">K514/MAX(1,K514+L514)</f>
        <v>0</v>
      </c>
      <c r="N514" s="1"/>
      <c r="O514" s="1"/>
      <c r="P514" s="26">
        <v>17.5333333333</v>
      </c>
      <c r="Q514" s="26">
        <v>2.4333333333000002</v>
      </c>
      <c r="R514" s="26">
        <v>2.5166666666999999</v>
      </c>
      <c r="S514" s="26">
        <v>22.516666666700001</v>
      </c>
      <c r="T514" s="1"/>
      <c r="U514" s="1"/>
      <c r="V514" s="23" t="str">
        <f t="shared" ref="V514:V577" si="33">IF(T514&gt;0,U514/T514," ")</f>
        <v xml:space="preserve"> </v>
      </c>
      <c r="W514" s="1"/>
      <c r="X514" s="13">
        <v>38</v>
      </c>
      <c r="Y514" s="13">
        <v>7</v>
      </c>
      <c r="Z514" s="13">
        <v>12</v>
      </c>
      <c r="AA514" s="13">
        <v>10</v>
      </c>
      <c r="AB514" s="13">
        <v>16</v>
      </c>
      <c r="AC514" s="13">
        <v>8</v>
      </c>
      <c r="AD514" s="1"/>
      <c r="AE514" s="1"/>
      <c r="AF514" s="15">
        <f t="shared" ref="AF514:AF577" si="34">AD514/MAX(1,AD514+AE514)</f>
        <v>0</v>
      </c>
      <c r="AG514" s="1"/>
      <c r="AH514" s="1"/>
      <c r="AI514" s="51">
        <v>18.766666666700001</v>
      </c>
      <c r="AJ514" s="51">
        <v>2.1833333333000002</v>
      </c>
      <c r="AK514" s="51">
        <v>2.6833333333000002</v>
      </c>
      <c r="AL514" s="51">
        <v>23.666666666699999</v>
      </c>
      <c r="AM514" s="1"/>
      <c r="AN514" s="1"/>
      <c r="AO514" s="23" t="str">
        <f t="shared" ref="AO514:AO577" si="35">IF(AM514&gt;0,AN514/AM514," ")</f>
        <v xml:space="preserve"> </v>
      </c>
      <c r="AP514" s="1"/>
    </row>
    <row r="515" spans="1:42" x14ac:dyDescent="0.2">
      <c r="A515" s="13" t="s">
        <v>1923</v>
      </c>
      <c r="B515" s="13" t="s">
        <v>1151</v>
      </c>
      <c r="C515" s="1" t="s">
        <v>287</v>
      </c>
      <c r="D515" s="13" t="s">
        <v>154</v>
      </c>
      <c r="E515" s="13">
        <v>10</v>
      </c>
      <c r="F515" s="13">
        <v>1</v>
      </c>
      <c r="G515" s="13">
        <v>5</v>
      </c>
      <c r="H515" s="13">
        <v>0</v>
      </c>
      <c r="I515" s="13">
        <v>0</v>
      </c>
      <c r="J515" s="13">
        <v>0</v>
      </c>
      <c r="K515" s="13">
        <v>2</v>
      </c>
      <c r="L515" s="13">
        <v>2</v>
      </c>
      <c r="M515" s="15">
        <f t="shared" si="32"/>
        <v>0.5</v>
      </c>
      <c r="N515" s="1"/>
      <c r="O515" s="1"/>
      <c r="P515" s="26">
        <v>10.833333333300001</v>
      </c>
      <c r="Q515" s="26">
        <v>3.3333333300000004E-2</v>
      </c>
      <c r="R515" s="26">
        <v>1.6666666699999999E-2</v>
      </c>
      <c r="S515" s="26">
        <v>10.8833333333</v>
      </c>
      <c r="T515" s="1"/>
      <c r="U515" s="1"/>
      <c r="V515" s="23" t="str">
        <f t="shared" si="33"/>
        <v xml:space="preserve"> </v>
      </c>
      <c r="W515" s="1"/>
      <c r="X515" s="13">
        <v>8</v>
      </c>
      <c r="Y515" s="13">
        <v>1</v>
      </c>
      <c r="Z515" s="13">
        <v>1</v>
      </c>
      <c r="AA515" s="13">
        <v>-3</v>
      </c>
      <c r="AB515" s="13">
        <v>0</v>
      </c>
      <c r="AC515" s="13">
        <v>0</v>
      </c>
      <c r="AD515" s="13">
        <v>0</v>
      </c>
      <c r="AE515" s="13">
        <v>0</v>
      </c>
      <c r="AF515" s="15">
        <f t="shared" si="34"/>
        <v>0</v>
      </c>
      <c r="AG515" s="1"/>
      <c r="AH515" s="1"/>
      <c r="AI515" s="51">
        <v>9.7666666667000008</v>
      </c>
      <c r="AJ515" s="51">
        <v>0.2333333333</v>
      </c>
      <c r="AK515" s="51">
        <v>0</v>
      </c>
      <c r="AL515" s="51">
        <v>10.016666666700001</v>
      </c>
      <c r="AM515" s="1"/>
      <c r="AN515" s="1"/>
      <c r="AO515" s="23" t="str">
        <f t="shared" si="35"/>
        <v xml:space="preserve"> </v>
      </c>
      <c r="AP515" s="1"/>
    </row>
    <row r="516" spans="1:42" x14ac:dyDescent="0.2">
      <c r="A516" s="13" t="s">
        <v>1926</v>
      </c>
      <c r="B516" s="13" t="s">
        <v>361</v>
      </c>
      <c r="C516" s="1" t="s">
        <v>162</v>
      </c>
      <c r="D516" s="13" t="s">
        <v>129</v>
      </c>
      <c r="E516" s="13">
        <v>8</v>
      </c>
      <c r="F516" s="13">
        <v>2</v>
      </c>
      <c r="G516" s="13">
        <v>1</v>
      </c>
      <c r="H516" s="13">
        <v>-1</v>
      </c>
      <c r="I516" s="13">
        <v>0</v>
      </c>
      <c r="J516" s="13">
        <v>0</v>
      </c>
      <c r="K516" s="13">
        <v>1</v>
      </c>
      <c r="L516" s="13">
        <v>0</v>
      </c>
      <c r="M516" s="15">
        <f t="shared" si="32"/>
        <v>1</v>
      </c>
      <c r="N516" s="1"/>
      <c r="O516" s="1"/>
      <c r="P516" s="26">
        <v>12.5333333333</v>
      </c>
      <c r="Q516" s="26">
        <v>2.2833333332999999</v>
      </c>
      <c r="R516" s="26">
        <v>0.1</v>
      </c>
      <c r="S516" s="26">
        <v>14.95</v>
      </c>
      <c r="T516" s="1"/>
      <c r="U516" s="1"/>
      <c r="V516" s="23" t="str">
        <f t="shared" si="33"/>
        <v xml:space="preserve"> </v>
      </c>
      <c r="W516" s="1"/>
      <c r="X516" s="13">
        <v>11</v>
      </c>
      <c r="Y516" s="13">
        <v>2</v>
      </c>
      <c r="Z516" s="13">
        <v>1</v>
      </c>
      <c r="AA516" s="13">
        <v>-8</v>
      </c>
      <c r="AB516" s="13">
        <v>6</v>
      </c>
      <c r="AC516" s="13">
        <v>3</v>
      </c>
      <c r="AD516" s="13">
        <v>0</v>
      </c>
      <c r="AE516" s="13">
        <v>0</v>
      </c>
      <c r="AF516" s="15">
        <f t="shared" si="34"/>
        <v>0</v>
      </c>
      <c r="AG516" s="1"/>
      <c r="AH516" s="1"/>
      <c r="AI516" s="51">
        <v>12.6833333333</v>
      </c>
      <c r="AJ516" s="51">
        <v>1.8166666667</v>
      </c>
      <c r="AK516" s="51">
        <v>0.1166666667</v>
      </c>
      <c r="AL516" s="51">
        <v>14.6333333333</v>
      </c>
      <c r="AM516" s="1"/>
      <c r="AN516" s="1"/>
      <c r="AO516" s="23" t="str">
        <f t="shared" si="35"/>
        <v xml:space="preserve"> </v>
      </c>
      <c r="AP516" s="1"/>
    </row>
    <row r="517" spans="1:42" x14ac:dyDescent="0.2">
      <c r="A517" s="13" t="s">
        <v>1926</v>
      </c>
      <c r="B517" s="13" t="s">
        <v>1927</v>
      </c>
      <c r="C517" s="1" t="s">
        <v>446</v>
      </c>
      <c r="D517" s="13" t="s">
        <v>129</v>
      </c>
      <c r="E517" s="13">
        <v>30</v>
      </c>
      <c r="F517" s="13">
        <v>0</v>
      </c>
      <c r="G517" s="13">
        <v>3</v>
      </c>
      <c r="H517" s="13">
        <v>-1</v>
      </c>
      <c r="I517" s="13">
        <v>4</v>
      </c>
      <c r="J517" s="13">
        <v>2</v>
      </c>
      <c r="K517" s="13">
        <v>1</v>
      </c>
      <c r="L517" s="13">
        <v>1</v>
      </c>
      <c r="M517" s="15">
        <f t="shared" si="32"/>
        <v>0.5</v>
      </c>
      <c r="N517" s="1"/>
      <c r="O517" s="1"/>
      <c r="P517" s="26">
        <v>10.016666666700001</v>
      </c>
      <c r="Q517" s="26">
        <v>6.6666666700000002E-2</v>
      </c>
      <c r="R517" s="26">
        <v>1.6666666699999999E-2</v>
      </c>
      <c r="S517" s="26">
        <v>10.1166666667</v>
      </c>
      <c r="T517" s="1"/>
      <c r="U517" s="1"/>
      <c r="V517" s="23" t="str">
        <f t="shared" si="33"/>
        <v xml:space="preserve"> </v>
      </c>
      <c r="W517" s="1"/>
      <c r="X517" s="13">
        <v>21</v>
      </c>
      <c r="Y517" s="13">
        <v>2</v>
      </c>
      <c r="Z517" s="13">
        <v>2</v>
      </c>
      <c r="AA517" s="13">
        <v>1</v>
      </c>
      <c r="AB517" s="13">
        <v>17</v>
      </c>
      <c r="AC517" s="13">
        <v>7</v>
      </c>
      <c r="AD517" s="13">
        <v>0</v>
      </c>
      <c r="AE517" s="13">
        <v>0</v>
      </c>
      <c r="AF517" s="15">
        <f t="shared" si="34"/>
        <v>0</v>
      </c>
      <c r="AG517" s="1"/>
      <c r="AH517" s="1"/>
      <c r="AI517" s="51">
        <v>9.9499999999999993</v>
      </c>
      <c r="AJ517" s="51">
        <v>8.3333333300000006E-2</v>
      </c>
      <c r="AK517" s="51">
        <v>1.6666666699999999E-2</v>
      </c>
      <c r="AL517" s="51">
        <v>10.0666666667</v>
      </c>
      <c r="AM517" s="1"/>
      <c r="AN517" s="1"/>
      <c r="AO517" s="23" t="str">
        <f t="shared" si="35"/>
        <v xml:space="preserve"> </v>
      </c>
      <c r="AP517" s="1"/>
    </row>
    <row r="518" spans="1:42" x14ac:dyDescent="0.2">
      <c r="A518" s="13" t="s">
        <v>1930</v>
      </c>
      <c r="B518" s="13" t="s">
        <v>539</v>
      </c>
      <c r="C518" s="1" t="s">
        <v>270</v>
      </c>
      <c r="D518" s="13" t="s">
        <v>154</v>
      </c>
      <c r="E518" s="13">
        <v>5</v>
      </c>
      <c r="F518" s="13">
        <v>0</v>
      </c>
      <c r="G518" s="13">
        <v>0</v>
      </c>
      <c r="H518" s="13">
        <v>-1</v>
      </c>
      <c r="I518" s="13">
        <v>0</v>
      </c>
      <c r="J518" s="13">
        <v>0</v>
      </c>
      <c r="K518" s="13">
        <v>0</v>
      </c>
      <c r="L518" s="13">
        <v>0</v>
      </c>
      <c r="M518" s="15">
        <f t="shared" si="32"/>
        <v>0</v>
      </c>
      <c r="N518" s="1"/>
      <c r="O518" s="1"/>
      <c r="P518" s="26">
        <v>6.4666666667000001</v>
      </c>
      <c r="Q518" s="26">
        <v>0</v>
      </c>
      <c r="R518" s="26">
        <v>0</v>
      </c>
      <c r="S518" s="26">
        <v>6.4666666667000001</v>
      </c>
      <c r="T518" s="1"/>
      <c r="U518" s="1"/>
      <c r="V518" s="23" t="str">
        <f t="shared" si="33"/>
        <v xml:space="preserve"> </v>
      </c>
      <c r="W518" s="1"/>
      <c r="X518" s="13">
        <v>3</v>
      </c>
      <c r="Y518" s="13">
        <v>0</v>
      </c>
      <c r="Z518" s="13">
        <v>0</v>
      </c>
      <c r="AA518" s="13">
        <v>-1</v>
      </c>
      <c r="AB518" s="13">
        <v>4</v>
      </c>
      <c r="AC518" s="13">
        <v>2</v>
      </c>
      <c r="AD518" s="13">
        <v>0</v>
      </c>
      <c r="AE518" s="13">
        <v>0</v>
      </c>
      <c r="AF518" s="15">
        <f t="shared" si="34"/>
        <v>0</v>
      </c>
      <c r="AG518" s="1"/>
      <c r="AH518" s="1"/>
      <c r="AI518" s="51">
        <v>6.8</v>
      </c>
      <c r="AJ518" s="51">
        <v>0.1</v>
      </c>
      <c r="AK518" s="51">
        <v>0</v>
      </c>
      <c r="AL518" s="51">
        <v>6.9</v>
      </c>
      <c r="AM518" s="1"/>
      <c r="AN518" s="1"/>
      <c r="AO518" s="23" t="str">
        <f t="shared" si="35"/>
        <v xml:space="preserve"> </v>
      </c>
      <c r="AP518" s="1"/>
    </row>
    <row r="519" spans="1:42" x14ac:dyDescent="0.2">
      <c r="A519" s="13" t="s">
        <v>1932</v>
      </c>
      <c r="B519" s="13" t="s">
        <v>1931</v>
      </c>
      <c r="C519" s="1" t="s">
        <v>179</v>
      </c>
      <c r="D519" s="13" t="s">
        <v>173</v>
      </c>
      <c r="E519" s="13">
        <v>1</v>
      </c>
      <c r="F519" s="13">
        <v>0</v>
      </c>
      <c r="G519" s="13">
        <v>0</v>
      </c>
      <c r="H519" s="13">
        <v>0</v>
      </c>
      <c r="I519" s="13">
        <v>9</v>
      </c>
      <c r="J519" s="13">
        <v>3</v>
      </c>
      <c r="K519" s="1"/>
      <c r="L519" s="1"/>
      <c r="M519" s="15">
        <f t="shared" si="32"/>
        <v>0</v>
      </c>
      <c r="N519" s="1"/>
      <c r="O519" s="1"/>
      <c r="P519" s="26">
        <v>7.7666666666999999</v>
      </c>
      <c r="Q519" s="26">
        <v>0</v>
      </c>
      <c r="R519" s="26">
        <v>0.2666666667</v>
      </c>
      <c r="S519" s="26">
        <v>8.0333333332999999</v>
      </c>
      <c r="T519" s="1"/>
      <c r="U519" s="1"/>
      <c r="V519" s="23" t="str">
        <f t="shared" si="33"/>
        <v xml:space="preserve"> </v>
      </c>
      <c r="W519" s="1"/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"/>
      <c r="AE519" s="1"/>
      <c r="AF519" s="15">
        <f t="shared" si="34"/>
        <v>0</v>
      </c>
      <c r="AG519" s="1"/>
      <c r="AH519" s="1"/>
      <c r="AI519" s="51">
        <v>0</v>
      </c>
      <c r="AJ519" s="51">
        <v>0</v>
      </c>
      <c r="AK519" s="51">
        <v>0</v>
      </c>
      <c r="AL519" s="51">
        <v>0</v>
      </c>
      <c r="AM519" s="1"/>
      <c r="AN519" s="1"/>
      <c r="AO519" s="23" t="str">
        <f t="shared" si="35"/>
        <v xml:space="preserve"> </v>
      </c>
      <c r="AP519" s="1"/>
    </row>
    <row r="520" spans="1:42" x14ac:dyDescent="0.2">
      <c r="A520" s="13" t="s">
        <v>1936</v>
      </c>
      <c r="B520" s="13" t="s">
        <v>1935</v>
      </c>
      <c r="C520" s="1" t="s">
        <v>249</v>
      </c>
      <c r="D520" s="13" t="s">
        <v>146</v>
      </c>
      <c r="E520" s="13">
        <v>1</v>
      </c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8</v>
      </c>
      <c r="L520" s="13">
        <v>5</v>
      </c>
      <c r="M520" s="15">
        <f t="shared" si="32"/>
        <v>0.61538461538461542</v>
      </c>
      <c r="N520" s="1"/>
      <c r="O520" s="1"/>
      <c r="P520" s="26">
        <v>11.7</v>
      </c>
      <c r="Q520" s="26">
        <v>0.2333333333</v>
      </c>
      <c r="R520" s="26">
        <v>0</v>
      </c>
      <c r="S520" s="26">
        <v>11.9333333333</v>
      </c>
      <c r="T520" s="1"/>
      <c r="U520" s="1"/>
      <c r="V520" s="23" t="str">
        <f t="shared" si="33"/>
        <v xml:space="preserve"> </v>
      </c>
      <c r="W520" s="1"/>
      <c r="X520" s="13">
        <v>2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9</v>
      </c>
      <c r="AE520" s="13">
        <v>11</v>
      </c>
      <c r="AF520" s="15">
        <f t="shared" si="34"/>
        <v>0.45</v>
      </c>
      <c r="AG520" s="1"/>
      <c r="AH520" s="1"/>
      <c r="AI520" s="51">
        <v>7.75</v>
      </c>
      <c r="AJ520" s="51">
        <v>0.05</v>
      </c>
      <c r="AK520" s="51">
        <v>0</v>
      </c>
      <c r="AL520" s="51">
        <v>7.8166666666999998</v>
      </c>
      <c r="AM520" s="1"/>
      <c r="AN520" s="1"/>
      <c r="AO520" s="23" t="str">
        <f t="shared" si="35"/>
        <v xml:space="preserve"> </v>
      </c>
      <c r="AP520" s="1"/>
    </row>
    <row r="521" spans="1:42" x14ac:dyDescent="0.2">
      <c r="A521" s="13" t="s">
        <v>1938</v>
      </c>
      <c r="B521" s="13" t="s">
        <v>1252</v>
      </c>
      <c r="C521" s="1" t="s">
        <v>363</v>
      </c>
      <c r="D521" s="13" t="s">
        <v>129</v>
      </c>
      <c r="E521" s="13">
        <v>19</v>
      </c>
      <c r="F521" s="13">
        <v>1</v>
      </c>
      <c r="G521" s="13">
        <v>0</v>
      </c>
      <c r="H521" s="13">
        <v>-10</v>
      </c>
      <c r="I521" s="13">
        <v>20</v>
      </c>
      <c r="J521" s="13">
        <v>7</v>
      </c>
      <c r="K521" s="13">
        <v>2</v>
      </c>
      <c r="L521" s="13">
        <v>4</v>
      </c>
      <c r="M521" s="15">
        <f t="shared" si="32"/>
        <v>0.33333333333333331</v>
      </c>
      <c r="N521" s="1"/>
      <c r="O521" s="1"/>
      <c r="P521" s="26">
        <v>11.0666666667</v>
      </c>
      <c r="Q521" s="26">
        <v>0</v>
      </c>
      <c r="R521" s="26">
        <v>8.3333333300000006E-2</v>
      </c>
      <c r="S521" s="26">
        <v>11.166666666699999</v>
      </c>
      <c r="T521" s="1"/>
      <c r="U521" s="1"/>
      <c r="V521" s="23" t="str">
        <f t="shared" si="33"/>
        <v xml:space="preserve"> </v>
      </c>
      <c r="W521" s="1"/>
      <c r="X521" s="13">
        <v>17</v>
      </c>
      <c r="Y521" s="13">
        <v>3</v>
      </c>
      <c r="Z521" s="13">
        <v>1</v>
      </c>
      <c r="AA521" s="13">
        <v>2</v>
      </c>
      <c r="AB521" s="13">
        <v>28</v>
      </c>
      <c r="AC521" s="13">
        <v>8</v>
      </c>
      <c r="AD521" s="13">
        <v>1</v>
      </c>
      <c r="AE521" s="13">
        <v>1</v>
      </c>
      <c r="AF521" s="15">
        <f t="shared" si="34"/>
        <v>0.5</v>
      </c>
      <c r="AG521" s="1"/>
      <c r="AH521" s="1"/>
      <c r="AI521" s="51">
        <v>11.833333333300001</v>
      </c>
      <c r="AJ521" s="51">
        <v>6.6666666700000002E-2</v>
      </c>
      <c r="AK521" s="51">
        <v>1.6666666699999999E-2</v>
      </c>
      <c r="AL521" s="51">
        <v>11.9333333333</v>
      </c>
      <c r="AM521" s="1"/>
      <c r="AN521" s="1"/>
      <c r="AO521" s="23" t="str">
        <f t="shared" si="35"/>
        <v xml:space="preserve"> </v>
      </c>
      <c r="AP521" s="1"/>
    </row>
    <row r="522" spans="1:42" x14ac:dyDescent="0.2">
      <c r="A522" s="13" t="s">
        <v>1941</v>
      </c>
      <c r="B522" s="13" t="s">
        <v>677</v>
      </c>
      <c r="C522" s="1" t="s">
        <v>162</v>
      </c>
      <c r="D522" s="13" t="s">
        <v>129</v>
      </c>
      <c r="E522" s="13">
        <v>41</v>
      </c>
      <c r="F522" s="13">
        <v>4</v>
      </c>
      <c r="G522" s="13">
        <v>3</v>
      </c>
      <c r="H522" s="13">
        <v>4</v>
      </c>
      <c r="I522" s="13">
        <v>101</v>
      </c>
      <c r="J522" s="13">
        <v>28</v>
      </c>
      <c r="K522" s="13">
        <v>1</v>
      </c>
      <c r="L522" s="13">
        <v>2</v>
      </c>
      <c r="M522" s="15">
        <f t="shared" si="32"/>
        <v>0.33333333333333331</v>
      </c>
      <c r="N522" s="1"/>
      <c r="O522" s="1"/>
      <c r="P522" s="26">
        <v>9.0333333332999999</v>
      </c>
      <c r="Q522" s="26">
        <v>0.5</v>
      </c>
      <c r="R522" s="26">
        <v>1.2333333333000001</v>
      </c>
      <c r="S522" s="26">
        <v>10.7833333333</v>
      </c>
      <c r="T522" s="1"/>
      <c r="U522" s="1"/>
      <c r="V522" s="23" t="str">
        <f t="shared" si="33"/>
        <v xml:space="preserve"> </v>
      </c>
      <c r="W522" s="1"/>
      <c r="X522" s="13">
        <v>41</v>
      </c>
      <c r="Y522" s="13">
        <v>3</v>
      </c>
      <c r="Z522" s="13">
        <v>2</v>
      </c>
      <c r="AA522" s="13">
        <v>-6</v>
      </c>
      <c r="AB522" s="13">
        <v>90</v>
      </c>
      <c r="AC522" s="13">
        <v>23</v>
      </c>
      <c r="AD522" s="13">
        <v>0</v>
      </c>
      <c r="AE522" s="13">
        <v>6</v>
      </c>
      <c r="AF522" s="15">
        <f t="shared" si="34"/>
        <v>0</v>
      </c>
      <c r="AG522" s="1"/>
      <c r="AH522" s="1"/>
      <c r="AI522" s="51">
        <v>9.7333333332999992</v>
      </c>
      <c r="AJ522" s="51">
        <v>0.36666666670000003</v>
      </c>
      <c r="AK522" s="51">
        <v>1.45</v>
      </c>
      <c r="AL522" s="51">
        <v>11.5666666667</v>
      </c>
      <c r="AM522" s="1"/>
      <c r="AN522" s="1"/>
      <c r="AO522" s="23" t="str">
        <f t="shared" si="35"/>
        <v xml:space="preserve"> </v>
      </c>
      <c r="AP522" s="1"/>
    </row>
    <row r="523" spans="1:42" x14ac:dyDescent="0.2">
      <c r="A523" s="13" t="s">
        <v>1943</v>
      </c>
      <c r="B523" s="13" t="s">
        <v>466</v>
      </c>
      <c r="C523" s="1" t="s">
        <v>409</v>
      </c>
      <c r="D523" s="13" t="s">
        <v>207</v>
      </c>
      <c r="E523" s="13">
        <v>27</v>
      </c>
      <c r="F523" s="13">
        <v>1</v>
      </c>
      <c r="G523" s="13">
        <v>2</v>
      </c>
      <c r="H523" s="13">
        <v>-9</v>
      </c>
      <c r="I523" s="13">
        <v>4</v>
      </c>
      <c r="J523" s="13">
        <v>2</v>
      </c>
      <c r="K523" s="13">
        <v>4</v>
      </c>
      <c r="L523" s="13">
        <v>3</v>
      </c>
      <c r="M523" s="15">
        <f t="shared" si="32"/>
        <v>0.5714285714285714</v>
      </c>
      <c r="N523" s="1"/>
      <c r="O523" s="1"/>
      <c r="P523" s="26">
        <v>8.75</v>
      </c>
      <c r="Q523" s="26">
        <v>1.6666666699999999E-2</v>
      </c>
      <c r="R523" s="26">
        <v>1.3</v>
      </c>
      <c r="S523" s="26">
        <v>10.1</v>
      </c>
      <c r="T523" s="1"/>
      <c r="U523" s="1"/>
      <c r="V523" s="23" t="str">
        <f t="shared" si="33"/>
        <v xml:space="preserve"> </v>
      </c>
      <c r="W523" s="1"/>
      <c r="X523" s="13">
        <v>31</v>
      </c>
      <c r="Y523" s="13">
        <v>0</v>
      </c>
      <c r="Z523" s="13">
        <v>1</v>
      </c>
      <c r="AA523" s="13">
        <v>-10</v>
      </c>
      <c r="AB523" s="13">
        <v>12</v>
      </c>
      <c r="AC523" s="13">
        <v>6</v>
      </c>
      <c r="AD523" s="13">
        <v>6</v>
      </c>
      <c r="AE523" s="13">
        <v>10</v>
      </c>
      <c r="AF523" s="15">
        <f t="shared" si="34"/>
        <v>0.375</v>
      </c>
      <c r="AG523" s="1"/>
      <c r="AH523" s="1"/>
      <c r="AI523" s="51">
        <v>9.3000000000000007</v>
      </c>
      <c r="AJ523" s="51">
        <v>3.3333333300000004E-2</v>
      </c>
      <c r="AK523" s="51">
        <v>1.4166666667000001</v>
      </c>
      <c r="AL523" s="51">
        <v>10.7833333333</v>
      </c>
      <c r="AM523" s="1"/>
      <c r="AN523" s="1"/>
      <c r="AO523" s="23" t="str">
        <f t="shared" si="35"/>
        <v xml:space="preserve"> </v>
      </c>
      <c r="AP523" s="1"/>
    </row>
    <row r="524" spans="1:42" x14ac:dyDescent="0.2">
      <c r="A524" s="13" t="s">
        <v>1947</v>
      </c>
      <c r="B524" s="13" t="s">
        <v>1946</v>
      </c>
      <c r="C524" s="1" t="s">
        <v>206</v>
      </c>
      <c r="D524" s="13" t="s">
        <v>173</v>
      </c>
      <c r="E524" s="13">
        <v>39</v>
      </c>
      <c r="F524" s="13">
        <v>1</v>
      </c>
      <c r="G524" s="13">
        <v>12</v>
      </c>
      <c r="H524" s="13">
        <v>14</v>
      </c>
      <c r="I524" s="13">
        <v>37</v>
      </c>
      <c r="J524" s="13">
        <v>13</v>
      </c>
      <c r="K524" s="1"/>
      <c r="L524" s="1"/>
      <c r="M524" s="15">
        <f t="shared" si="32"/>
        <v>0</v>
      </c>
      <c r="N524" s="1"/>
      <c r="O524" s="1"/>
      <c r="P524" s="26">
        <v>14.7</v>
      </c>
      <c r="Q524" s="26">
        <v>1.0166666666999999</v>
      </c>
      <c r="R524" s="26">
        <v>0.78333333329999999</v>
      </c>
      <c r="S524" s="26">
        <v>16.5</v>
      </c>
      <c r="T524" s="1"/>
      <c r="U524" s="1"/>
      <c r="V524" s="23" t="str">
        <f t="shared" si="33"/>
        <v xml:space="preserve"> </v>
      </c>
      <c r="W524" s="1"/>
      <c r="X524" s="13">
        <v>32</v>
      </c>
      <c r="Y524" s="13">
        <v>1</v>
      </c>
      <c r="Z524" s="13">
        <v>10</v>
      </c>
      <c r="AA524" s="13">
        <v>-3</v>
      </c>
      <c r="AB524" s="13">
        <v>15</v>
      </c>
      <c r="AC524" s="13">
        <v>6</v>
      </c>
      <c r="AD524" s="1"/>
      <c r="AE524" s="1"/>
      <c r="AF524" s="15">
        <f t="shared" si="34"/>
        <v>0</v>
      </c>
      <c r="AG524" s="1"/>
      <c r="AH524" s="1"/>
      <c r="AI524" s="51">
        <v>13.35</v>
      </c>
      <c r="AJ524" s="51">
        <v>1.1333333333</v>
      </c>
      <c r="AK524" s="51">
        <v>0.65</v>
      </c>
      <c r="AL524" s="51">
        <v>15.15</v>
      </c>
      <c r="AM524" s="1"/>
      <c r="AN524" s="1"/>
      <c r="AO524" s="23" t="str">
        <f t="shared" si="35"/>
        <v xml:space="preserve"> </v>
      </c>
      <c r="AP524" s="1"/>
    </row>
    <row r="525" spans="1:42" x14ac:dyDescent="0.2">
      <c r="A525" s="13" t="s">
        <v>1950</v>
      </c>
      <c r="B525" s="13" t="s">
        <v>144</v>
      </c>
      <c r="C525" s="1" t="s">
        <v>314</v>
      </c>
      <c r="D525" s="13" t="s">
        <v>173</v>
      </c>
      <c r="E525" s="13">
        <v>32</v>
      </c>
      <c r="F525" s="13">
        <v>0</v>
      </c>
      <c r="G525" s="13">
        <v>3</v>
      </c>
      <c r="H525" s="13">
        <v>6</v>
      </c>
      <c r="I525" s="13">
        <v>28</v>
      </c>
      <c r="J525" s="13">
        <v>11</v>
      </c>
      <c r="K525" s="1"/>
      <c r="L525" s="1"/>
      <c r="M525" s="15">
        <f t="shared" si="32"/>
        <v>0</v>
      </c>
      <c r="N525" s="1"/>
      <c r="O525" s="1"/>
      <c r="P525" s="26">
        <v>17.2</v>
      </c>
      <c r="Q525" s="26">
        <v>1.6666666699999999E-2</v>
      </c>
      <c r="R525" s="26">
        <v>1.5666666667</v>
      </c>
      <c r="S525" s="26">
        <v>18.816666666700002</v>
      </c>
      <c r="T525" s="1"/>
      <c r="U525" s="1"/>
      <c r="V525" s="23" t="str">
        <f t="shared" si="33"/>
        <v xml:space="preserve"> </v>
      </c>
      <c r="W525" s="1"/>
      <c r="X525" s="13">
        <v>31</v>
      </c>
      <c r="Y525" s="13">
        <v>1</v>
      </c>
      <c r="Z525" s="13">
        <v>3</v>
      </c>
      <c r="AA525" s="13">
        <v>-8</v>
      </c>
      <c r="AB525" s="13">
        <v>57</v>
      </c>
      <c r="AC525" s="13">
        <v>20</v>
      </c>
      <c r="AD525" s="1"/>
      <c r="AE525" s="1"/>
      <c r="AF525" s="15">
        <f t="shared" si="34"/>
        <v>0</v>
      </c>
      <c r="AG525" s="1"/>
      <c r="AH525" s="1"/>
      <c r="AI525" s="51">
        <v>15.666666666699999</v>
      </c>
      <c r="AJ525" s="51">
        <v>0.1166666667</v>
      </c>
      <c r="AK525" s="51">
        <v>2.2333333333000001</v>
      </c>
      <c r="AL525" s="51">
        <v>18.0333333333</v>
      </c>
      <c r="AM525" s="1"/>
      <c r="AN525" s="1"/>
      <c r="AO525" s="23" t="str">
        <f t="shared" si="35"/>
        <v xml:space="preserve"> </v>
      </c>
      <c r="AP525" s="1"/>
    </row>
    <row r="526" spans="1:42" x14ac:dyDescent="0.2">
      <c r="A526" s="13" t="s">
        <v>1955</v>
      </c>
      <c r="B526" s="13" t="s">
        <v>1954</v>
      </c>
      <c r="C526" s="1" t="s">
        <v>153</v>
      </c>
      <c r="D526" s="13" t="s">
        <v>137</v>
      </c>
      <c r="E526" s="13">
        <v>8</v>
      </c>
      <c r="F526" s="13">
        <v>0</v>
      </c>
      <c r="G526" s="13">
        <v>1</v>
      </c>
      <c r="H526" s="13">
        <v>0</v>
      </c>
      <c r="I526" s="13">
        <v>10</v>
      </c>
      <c r="J526" s="13">
        <v>5</v>
      </c>
      <c r="K526" s="13">
        <v>0</v>
      </c>
      <c r="L526" s="13">
        <v>0</v>
      </c>
      <c r="M526" s="15">
        <f t="shared" si="32"/>
        <v>0</v>
      </c>
      <c r="N526" s="1"/>
      <c r="O526" s="1"/>
      <c r="P526" s="26">
        <v>10.4</v>
      </c>
      <c r="Q526" s="26">
        <v>3.3333333300000004E-2</v>
      </c>
      <c r="R526" s="26">
        <v>0.45</v>
      </c>
      <c r="S526" s="26">
        <v>10.9</v>
      </c>
      <c r="T526" s="1"/>
      <c r="U526" s="1"/>
      <c r="V526" s="23" t="str">
        <f t="shared" si="33"/>
        <v xml:space="preserve"> </v>
      </c>
      <c r="W526" s="1"/>
      <c r="X526" s="13">
        <v>4</v>
      </c>
      <c r="Y526" s="13">
        <v>0</v>
      </c>
      <c r="Z526" s="13">
        <v>0</v>
      </c>
      <c r="AA526" s="13">
        <v>-2</v>
      </c>
      <c r="AB526" s="13">
        <v>4</v>
      </c>
      <c r="AC526" s="13">
        <v>2</v>
      </c>
      <c r="AD526" s="13">
        <v>0</v>
      </c>
      <c r="AE526" s="13">
        <v>0</v>
      </c>
      <c r="AF526" s="15">
        <f t="shared" si="34"/>
        <v>0</v>
      </c>
      <c r="AG526" s="1"/>
      <c r="AH526" s="1"/>
      <c r="AI526" s="51">
        <v>10.6833333333</v>
      </c>
      <c r="AJ526" s="51">
        <v>0.1166666667</v>
      </c>
      <c r="AK526" s="51">
        <v>0.45</v>
      </c>
      <c r="AL526" s="51">
        <v>11.266666666700001</v>
      </c>
      <c r="AM526" s="1"/>
      <c r="AN526" s="1"/>
      <c r="AO526" s="23" t="str">
        <f t="shared" si="35"/>
        <v xml:space="preserve"> </v>
      </c>
      <c r="AP526" s="1"/>
    </row>
    <row r="527" spans="1:42" x14ac:dyDescent="0.2">
      <c r="A527" s="13" t="s">
        <v>1959</v>
      </c>
      <c r="B527" s="13" t="s">
        <v>1958</v>
      </c>
      <c r="C527" s="1" t="s">
        <v>398</v>
      </c>
      <c r="D527" s="13" t="s">
        <v>173</v>
      </c>
      <c r="E527" s="13">
        <v>37</v>
      </c>
      <c r="F527" s="13">
        <v>1</v>
      </c>
      <c r="G527" s="13">
        <v>6</v>
      </c>
      <c r="H527" s="13">
        <v>0</v>
      </c>
      <c r="I527" s="13">
        <v>12</v>
      </c>
      <c r="J527" s="13">
        <v>6</v>
      </c>
      <c r="K527" s="1"/>
      <c r="L527" s="1"/>
      <c r="M527" s="15">
        <f t="shared" si="32"/>
        <v>0</v>
      </c>
      <c r="N527" s="1"/>
      <c r="O527" s="1"/>
      <c r="P527" s="26">
        <v>18.2166666667</v>
      </c>
      <c r="Q527" s="26">
        <v>0.96666666670000001</v>
      </c>
      <c r="R527" s="26">
        <v>1.55</v>
      </c>
      <c r="S527" s="26">
        <v>20.75</v>
      </c>
      <c r="T527" s="1"/>
      <c r="U527" s="1"/>
      <c r="V527" s="23" t="str">
        <f t="shared" si="33"/>
        <v xml:space="preserve"> </v>
      </c>
      <c r="W527" s="1"/>
      <c r="X527" s="13">
        <v>29</v>
      </c>
      <c r="Y527" s="13">
        <v>1</v>
      </c>
      <c r="Z527" s="13">
        <v>6</v>
      </c>
      <c r="AA527" s="13">
        <v>-14</v>
      </c>
      <c r="AB527" s="13">
        <v>12</v>
      </c>
      <c r="AC527" s="13">
        <v>6</v>
      </c>
      <c r="AD527" s="1"/>
      <c r="AE527" s="1"/>
      <c r="AF527" s="15">
        <f t="shared" si="34"/>
        <v>0</v>
      </c>
      <c r="AG527" s="1"/>
      <c r="AH527" s="1"/>
      <c r="AI527" s="51">
        <v>17.25</v>
      </c>
      <c r="AJ527" s="51">
        <v>1.0166666666999999</v>
      </c>
      <c r="AK527" s="51">
        <v>2</v>
      </c>
      <c r="AL527" s="51">
        <v>20.2833333333</v>
      </c>
      <c r="AM527" s="1"/>
      <c r="AN527" s="1"/>
      <c r="AO527" s="23" t="str">
        <f t="shared" si="35"/>
        <v xml:space="preserve"> </v>
      </c>
      <c r="AP527" s="1"/>
    </row>
    <row r="528" spans="1:42" x14ac:dyDescent="0.2">
      <c r="A528" s="13" t="s">
        <v>1964</v>
      </c>
      <c r="B528" s="13" t="s">
        <v>1963</v>
      </c>
      <c r="C528" s="1" t="s">
        <v>238</v>
      </c>
      <c r="D528" s="13" t="s">
        <v>173</v>
      </c>
      <c r="E528" s="13">
        <v>30</v>
      </c>
      <c r="F528" s="13">
        <v>1</v>
      </c>
      <c r="G528" s="13">
        <v>4</v>
      </c>
      <c r="H528" s="13">
        <v>-6</v>
      </c>
      <c r="I528" s="13">
        <v>18</v>
      </c>
      <c r="J528" s="13">
        <v>9</v>
      </c>
      <c r="K528" s="1"/>
      <c r="L528" s="1"/>
      <c r="M528" s="15">
        <f t="shared" si="32"/>
        <v>0</v>
      </c>
      <c r="N528" s="1"/>
      <c r="O528" s="1"/>
      <c r="P528" s="26">
        <v>16.166666666699999</v>
      </c>
      <c r="Q528" s="26">
        <v>1.75</v>
      </c>
      <c r="R528" s="26">
        <v>0.85</v>
      </c>
      <c r="S528" s="26">
        <v>18.7833333333</v>
      </c>
      <c r="T528" s="1"/>
      <c r="U528" s="1"/>
      <c r="V528" s="23" t="str">
        <f t="shared" si="33"/>
        <v xml:space="preserve"> </v>
      </c>
      <c r="W528" s="1"/>
      <c r="X528" s="13">
        <v>30</v>
      </c>
      <c r="Y528" s="13">
        <v>6</v>
      </c>
      <c r="Z528" s="13">
        <v>3</v>
      </c>
      <c r="AA528" s="13">
        <v>-7</v>
      </c>
      <c r="AB528" s="13">
        <v>18</v>
      </c>
      <c r="AC528" s="13">
        <v>9</v>
      </c>
      <c r="AD528" s="1"/>
      <c r="AE528" s="1"/>
      <c r="AF528" s="15">
        <f t="shared" si="34"/>
        <v>0</v>
      </c>
      <c r="AG528" s="1"/>
      <c r="AH528" s="1"/>
      <c r="AI528" s="51">
        <v>14.8</v>
      </c>
      <c r="AJ528" s="51">
        <v>1.3</v>
      </c>
      <c r="AK528" s="51">
        <v>0.91666666670000008</v>
      </c>
      <c r="AL528" s="51">
        <v>17.016666666700001</v>
      </c>
      <c r="AM528" s="1"/>
      <c r="AN528" s="1"/>
      <c r="AO528" s="23" t="str">
        <f t="shared" si="35"/>
        <v xml:space="preserve"> </v>
      </c>
      <c r="AP528" s="1"/>
    </row>
    <row r="529" spans="1:42" x14ac:dyDescent="0.2">
      <c r="A529" s="13" t="s">
        <v>1968</v>
      </c>
      <c r="B529" s="13" t="s">
        <v>1967</v>
      </c>
      <c r="C529" s="1" t="s">
        <v>482</v>
      </c>
      <c r="D529" s="13" t="s">
        <v>173</v>
      </c>
      <c r="E529" s="13">
        <v>25</v>
      </c>
      <c r="F529" s="13">
        <v>0</v>
      </c>
      <c r="G529" s="13">
        <v>7</v>
      </c>
      <c r="H529" s="13">
        <v>21</v>
      </c>
      <c r="I529" s="13">
        <v>10</v>
      </c>
      <c r="J529" s="13">
        <v>5</v>
      </c>
      <c r="K529" s="1"/>
      <c r="L529" s="1"/>
      <c r="M529" s="15">
        <f t="shared" si="32"/>
        <v>0</v>
      </c>
      <c r="N529" s="1"/>
      <c r="O529" s="1"/>
      <c r="P529" s="26">
        <v>21.166666666699999</v>
      </c>
      <c r="Q529" s="26">
        <v>0.2333333333</v>
      </c>
      <c r="R529" s="26">
        <v>1.5166666666999999</v>
      </c>
      <c r="S529" s="26">
        <v>22.933333333299998</v>
      </c>
      <c r="T529" s="1"/>
      <c r="U529" s="1"/>
      <c r="V529" s="23" t="str">
        <f t="shared" si="33"/>
        <v xml:space="preserve"> </v>
      </c>
      <c r="W529" s="1"/>
      <c r="X529" s="13">
        <v>20</v>
      </c>
      <c r="Y529" s="13">
        <v>1</v>
      </c>
      <c r="Z529" s="13">
        <v>3</v>
      </c>
      <c r="AA529" s="13">
        <v>1</v>
      </c>
      <c r="AB529" s="13">
        <v>8</v>
      </c>
      <c r="AC529" s="13">
        <v>4</v>
      </c>
      <c r="AD529" s="1"/>
      <c r="AE529" s="1"/>
      <c r="AF529" s="15">
        <f t="shared" si="34"/>
        <v>0</v>
      </c>
      <c r="AG529" s="1"/>
      <c r="AH529" s="1"/>
      <c r="AI529" s="51">
        <v>20.116666666699999</v>
      </c>
      <c r="AJ529" s="51">
        <v>0.1166666667</v>
      </c>
      <c r="AK529" s="51">
        <v>2.0666666667000002</v>
      </c>
      <c r="AL529" s="51">
        <v>22.316666666700002</v>
      </c>
      <c r="AM529" s="1"/>
      <c r="AN529" s="1"/>
      <c r="AO529" s="23" t="str">
        <f t="shared" si="35"/>
        <v xml:space="preserve"> </v>
      </c>
      <c r="AP529" s="1"/>
    </row>
    <row r="530" spans="1:42" x14ac:dyDescent="0.2">
      <c r="A530" s="13" t="s">
        <v>1971</v>
      </c>
      <c r="B530" s="13" t="s">
        <v>1840</v>
      </c>
      <c r="C530" s="1" t="s">
        <v>482</v>
      </c>
      <c r="D530" s="13" t="s">
        <v>129</v>
      </c>
      <c r="E530" s="13">
        <v>32</v>
      </c>
      <c r="F530" s="13">
        <v>7</v>
      </c>
      <c r="G530" s="13">
        <v>15</v>
      </c>
      <c r="H530" s="13">
        <v>7</v>
      </c>
      <c r="I530" s="13">
        <v>13</v>
      </c>
      <c r="J530" s="13">
        <v>5</v>
      </c>
      <c r="K530" s="13">
        <v>7</v>
      </c>
      <c r="L530" s="13">
        <v>6</v>
      </c>
      <c r="M530" s="15">
        <f t="shared" si="32"/>
        <v>0.53846153846153844</v>
      </c>
      <c r="N530" s="1"/>
      <c r="O530" s="1"/>
      <c r="P530" s="26">
        <v>12.583333333300001</v>
      </c>
      <c r="Q530" s="26">
        <v>2.0499999999999998</v>
      </c>
      <c r="R530" s="26">
        <v>1.6</v>
      </c>
      <c r="S530" s="26">
        <v>16.266666666700001</v>
      </c>
      <c r="T530" s="13">
        <v>2</v>
      </c>
      <c r="U530" s="13">
        <v>1</v>
      </c>
      <c r="V530" s="23">
        <f t="shared" si="33"/>
        <v>0.5</v>
      </c>
      <c r="W530" s="13">
        <v>0</v>
      </c>
      <c r="X530" s="13">
        <v>34</v>
      </c>
      <c r="Y530" s="13">
        <v>6</v>
      </c>
      <c r="Z530" s="13">
        <v>6</v>
      </c>
      <c r="AA530" s="13">
        <v>-4</v>
      </c>
      <c r="AB530" s="13">
        <v>20</v>
      </c>
      <c r="AC530" s="13">
        <v>10</v>
      </c>
      <c r="AD530" s="13">
        <v>4</v>
      </c>
      <c r="AE530" s="13">
        <v>6</v>
      </c>
      <c r="AF530" s="15">
        <f t="shared" si="34"/>
        <v>0.4</v>
      </c>
      <c r="AG530" s="1"/>
      <c r="AH530" s="1"/>
      <c r="AI530" s="51">
        <v>12.6833333333</v>
      </c>
      <c r="AJ530" s="51">
        <v>1.9500000000000002</v>
      </c>
      <c r="AK530" s="51">
        <v>1.8</v>
      </c>
      <c r="AL530" s="51">
        <v>16.45</v>
      </c>
      <c r="AM530" s="13">
        <v>0</v>
      </c>
      <c r="AN530" s="13">
        <v>0</v>
      </c>
      <c r="AO530" s="23" t="str">
        <f t="shared" si="35"/>
        <v xml:space="preserve"> </v>
      </c>
      <c r="AP530" s="13">
        <v>0</v>
      </c>
    </row>
    <row r="531" spans="1:42" x14ac:dyDescent="0.2">
      <c r="A531" s="13" t="s">
        <v>1971</v>
      </c>
      <c r="B531" s="13" t="s">
        <v>1974</v>
      </c>
      <c r="C531" s="1" t="s">
        <v>264</v>
      </c>
      <c r="D531" s="13" t="s">
        <v>173</v>
      </c>
      <c r="E531" s="13">
        <v>33</v>
      </c>
      <c r="F531" s="13">
        <v>2</v>
      </c>
      <c r="G531" s="13">
        <v>3</v>
      </c>
      <c r="H531" s="13">
        <v>-1</v>
      </c>
      <c r="I531" s="13">
        <v>10</v>
      </c>
      <c r="J531" s="13">
        <v>5</v>
      </c>
      <c r="K531" s="1"/>
      <c r="L531" s="1"/>
      <c r="M531" s="15">
        <f t="shared" si="32"/>
        <v>0</v>
      </c>
      <c r="N531" s="1"/>
      <c r="O531" s="1"/>
      <c r="P531" s="26">
        <v>17.583333333300001</v>
      </c>
      <c r="Q531" s="26">
        <v>1.6666666699999999E-2</v>
      </c>
      <c r="R531" s="26">
        <v>2.6833333333000002</v>
      </c>
      <c r="S531" s="26">
        <v>20.3</v>
      </c>
      <c r="T531" s="1"/>
      <c r="U531" s="1"/>
      <c r="V531" s="23" t="str">
        <f t="shared" si="33"/>
        <v xml:space="preserve"> </v>
      </c>
      <c r="W531" s="1"/>
      <c r="X531" s="13">
        <v>35</v>
      </c>
      <c r="Y531" s="13">
        <v>2</v>
      </c>
      <c r="Z531" s="13">
        <v>5</v>
      </c>
      <c r="AA531" s="13">
        <v>-2</v>
      </c>
      <c r="AB531" s="13">
        <v>8</v>
      </c>
      <c r="AC531" s="13">
        <v>4</v>
      </c>
      <c r="AD531" s="1"/>
      <c r="AE531" s="1"/>
      <c r="AF531" s="15">
        <f t="shared" si="34"/>
        <v>0</v>
      </c>
      <c r="AG531" s="1"/>
      <c r="AH531" s="1"/>
      <c r="AI531" s="51">
        <v>18.083333333300001</v>
      </c>
      <c r="AJ531" s="51">
        <v>0.05</v>
      </c>
      <c r="AK531" s="51">
        <v>3.0333333332999999</v>
      </c>
      <c r="AL531" s="51">
        <v>21.183333333299998</v>
      </c>
      <c r="AM531" s="1"/>
      <c r="AN531" s="1"/>
      <c r="AO531" s="23" t="str">
        <f t="shared" si="35"/>
        <v xml:space="preserve"> </v>
      </c>
      <c r="AP531" s="1"/>
    </row>
    <row r="532" spans="1:42" x14ac:dyDescent="0.2">
      <c r="A532" s="13" t="s">
        <v>1977</v>
      </c>
      <c r="B532" s="13" t="s">
        <v>160</v>
      </c>
      <c r="C532" s="1" t="s">
        <v>136</v>
      </c>
      <c r="D532" s="13" t="s">
        <v>146</v>
      </c>
      <c r="E532" s="13">
        <v>6</v>
      </c>
      <c r="F532" s="13">
        <v>1</v>
      </c>
      <c r="G532" s="13">
        <v>2</v>
      </c>
      <c r="H532" s="13">
        <v>-4</v>
      </c>
      <c r="I532" s="13">
        <v>0</v>
      </c>
      <c r="J532" s="13">
        <v>0</v>
      </c>
      <c r="K532" s="13">
        <v>0</v>
      </c>
      <c r="L532" s="13">
        <v>1</v>
      </c>
      <c r="M532" s="15">
        <f t="shared" si="32"/>
        <v>0</v>
      </c>
      <c r="N532" s="1"/>
      <c r="O532" s="1"/>
      <c r="P532" s="26">
        <v>12.55</v>
      </c>
      <c r="Q532" s="26">
        <v>0</v>
      </c>
      <c r="R532" s="26">
        <v>0</v>
      </c>
      <c r="S532" s="26">
        <v>12.55</v>
      </c>
      <c r="T532" s="1"/>
      <c r="U532" s="1"/>
      <c r="V532" s="23" t="str">
        <f t="shared" si="33"/>
        <v xml:space="preserve"> </v>
      </c>
      <c r="W532" s="1"/>
      <c r="X532" s="13">
        <v>3</v>
      </c>
      <c r="Y532" s="13">
        <v>0</v>
      </c>
      <c r="Z532" s="13">
        <v>3</v>
      </c>
      <c r="AA532" s="13">
        <v>2</v>
      </c>
      <c r="AB532" s="13">
        <v>0</v>
      </c>
      <c r="AC532" s="13">
        <v>0</v>
      </c>
      <c r="AD532" s="13">
        <v>1</v>
      </c>
      <c r="AE532" s="13">
        <v>0</v>
      </c>
      <c r="AF532" s="15">
        <f t="shared" si="34"/>
        <v>1</v>
      </c>
      <c r="AG532" s="1"/>
      <c r="AH532" s="1"/>
      <c r="AI532" s="51">
        <v>16.083333333300001</v>
      </c>
      <c r="AJ532" s="51">
        <v>0</v>
      </c>
      <c r="AK532" s="51">
        <v>3.3333333300000004E-2</v>
      </c>
      <c r="AL532" s="51">
        <v>16.116666666699999</v>
      </c>
      <c r="AM532" s="1"/>
      <c r="AN532" s="1"/>
      <c r="AO532" s="23" t="str">
        <f t="shared" si="35"/>
        <v xml:space="preserve"> </v>
      </c>
      <c r="AP532" s="1"/>
    </row>
    <row r="533" spans="1:42" x14ac:dyDescent="0.2">
      <c r="A533" s="13" t="s">
        <v>1977</v>
      </c>
      <c r="B533" s="13" t="s">
        <v>939</v>
      </c>
      <c r="C533" s="1" t="s">
        <v>128</v>
      </c>
      <c r="D533" s="13" t="s">
        <v>129</v>
      </c>
      <c r="E533" s="13">
        <v>41</v>
      </c>
      <c r="F533" s="13">
        <v>1</v>
      </c>
      <c r="G533" s="13">
        <v>4</v>
      </c>
      <c r="H533" s="13">
        <v>-2</v>
      </c>
      <c r="I533" s="13">
        <v>13</v>
      </c>
      <c r="J533" s="13">
        <v>5</v>
      </c>
      <c r="K533" s="13">
        <v>4</v>
      </c>
      <c r="L533" s="13">
        <v>11</v>
      </c>
      <c r="M533" s="15">
        <f t="shared" si="32"/>
        <v>0.26666666666666666</v>
      </c>
      <c r="N533" s="1"/>
      <c r="O533" s="1"/>
      <c r="P533" s="26">
        <v>10.2166666667</v>
      </c>
      <c r="Q533" s="26">
        <v>0.05</v>
      </c>
      <c r="R533" s="26">
        <v>2.9166666667000003</v>
      </c>
      <c r="S533" s="26">
        <v>13.2</v>
      </c>
      <c r="T533" s="1"/>
      <c r="U533" s="1"/>
      <c r="V533" s="23" t="str">
        <f t="shared" si="33"/>
        <v xml:space="preserve"> </v>
      </c>
      <c r="W533" s="1"/>
      <c r="X533" s="13">
        <v>41</v>
      </c>
      <c r="Y533" s="13">
        <v>4</v>
      </c>
      <c r="Z533" s="13">
        <v>4</v>
      </c>
      <c r="AA533" s="13">
        <v>-1</v>
      </c>
      <c r="AB533" s="13">
        <v>12</v>
      </c>
      <c r="AC533" s="13">
        <v>6</v>
      </c>
      <c r="AD533" s="13">
        <v>2</v>
      </c>
      <c r="AE533" s="13">
        <v>2</v>
      </c>
      <c r="AF533" s="15">
        <f t="shared" si="34"/>
        <v>0.5</v>
      </c>
      <c r="AG533" s="1"/>
      <c r="AH533" s="1"/>
      <c r="AI533" s="51">
        <v>10.166666666699999</v>
      </c>
      <c r="AJ533" s="51">
        <v>0.1333333333</v>
      </c>
      <c r="AK533" s="51">
        <v>3.35</v>
      </c>
      <c r="AL533" s="51">
        <v>13.666666666699999</v>
      </c>
      <c r="AM533" s="1"/>
      <c r="AN533" s="1"/>
      <c r="AO533" s="23" t="str">
        <f t="shared" si="35"/>
        <v xml:space="preserve"> </v>
      </c>
      <c r="AP533" s="1"/>
    </row>
    <row r="534" spans="1:42" x14ac:dyDescent="0.2">
      <c r="A534" s="13" t="s">
        <v>1977</v>
      </c>
      <c r="B534" s="13" t="s">
        <v>599</v>
      </c>
      <c r="C534" s="1" t="s">
        <v>179</v>
      </c>
      <c r="D534" s="13" t="s">
        <v>146</v>
      </c>
      <c r="E534" s="13">
        <v>24</v>
      </c>
      <c r="F534" s="13">
        <v>3</v>
      </c>
      <c r="G534" s="13">
        <v>5</v>
      </c>
      <c r="H534" s="13">
        <v>-2</v>
      </c>
      <c r="I534" s="13">
        <v>7</v>
      </c>
      <c r="J534" s="13">
        <v>2</v>
      </c>
      <c r="K534" s="13">
        <v>35</v>
      </c>
      <c r="L534" s="13">
        <v>43</v>
      </c>
      <c r="M534" s="15">
        <f t="shared" si="32"/>
        <v>0.44871794871794873</v>
      </c>
      <c r="N534" s="13">
        <v>0</v>
      </c>
      <c r="O534" s="13">
        <v>0</v>
      </c>
      <c r="P534" s="26">
        <v>11.8166666667</v>
      </c>
      <c r="Q534" s="26">
        <v>1.2333333333000001</v>
      </c>
      <c r="R534" s="26">
        <v>0</v>
      </c>
      <c r="S534" s="26">
        <v>13.05</v>
      </c>
      <c r="T534" s="13">
        <v>1</v>
      </c>
      <c r="U534" s="13">
        <v>0</v>
      </c>
      <c r="V534" s="23">
        <f t="shared" si="33"/>
        <v>0</v>
      </c>
      <c r="W534" s="13">
        <v>0</v>
      </c>
      <c r="X534" s="13">
        <v>34</v>
      </c>
      <c r="Y534" s="13">
        <v>7</v>
      </c>
      <c r="Z534" s="13">
        <v>8</v>
      </c>
      <c r="AA534" s="13">
        <v>7</v>
      </c>
      <c r="AB534" s="13">
        <v>16</v>
      </c>
      <c r="AC534" s="13">
        <v>4</v>
      </c>
      <c r="AD534" s="13">
        <v>58</v>
      </c>
      <c r="AE534" s="13">
        <v>69</v>
      </c>
      <c r="AF534" s="15">
        <f t="shared" si="34"/>
        <v>0.45669291338582679</v>
      </c>
      <c r="AG534" s="13">
        <v>1</v>
      </c>
      <c r="AH534" s="13">
        <v>0</v>
      </c>
      <c r="AI534" s="51">
        <v>11.75</v>
      </c>
      <c r="AJ534" s="51">
        <v>0.65</v>
      </c>
      <c r="AK534" s="51">
        <v>3.3333333300000004E-2</v>
      </c>
      <c r="AL534" s="51">
        <v>12.4333333333</v>
      </c>
      <c r="AM534" s="13">
        <v>0</v>
      </c>
      <c r="AN534" s="13">
        <v>0</v>
      </c>
      <c r="AO534" s="23" t="str">
        <f t="shared" si="35"/>
        <v xml:space="preserve"> </v>
      </c>
      <c r="AP534" s="13">
        <v>0</v>
      </c>
    </row>
    <row r="535" spans="1:42" x14ac:dyDescent="0.2">
      <c r="A535" s="13" t="s">
        <v>1977</v>
      </c>
      <c r="B535" s="13" t="s">
        <v>1983</v>
      </c>
      <c r="C535" s="1" t="s">
        <v>314</v>
      </c>
      <c r="D535" s="13" t="s">
        <v>173</v>
      </c>
      <c r="E535" s="13">
        <v>20</v>
      </c>
      <c r="F535" s="13">
        <v>0</v>
      </c>
      <c r="G535" s="13">
        <v>4</v>
      </c>
      <c r="H535" s="13">
        <v>11</v>
      </c>
      <c r="I535" s="13">
        <v>2</v>
      </c>
      <c r="J535" s="13">
        <v>1</v>
      </c>
      <c r="K535" s="1"/>
      <c r="L535" s="1"/>
      <c r="M535" s="15">
        <f t="shared" si="32"/>
        <v>0</v>
      </c>
      <c r="N535" s="1"/>
      <c r="O535" s="1"/>
      <c r="P535" s="26">
        <v>16.05</v>
      </c>
      <c r="Q535" s="26">
        <v>0</v>
      </c>
      <c r="R535" s="26">
        <v>2.8</v>
      </c>
      <c r="S535" s="26">
        <v>18.850000000000001</v>
      </c>
      <c r="T535" s="1"/>
      <c r="U535" s="1"/>
      <c r="V535" s="23" t="str">
        <f t="shared" si="33"/>
        <v xml:space="preserve"> </v>
      </c>
      <c r="W535" s="1"/>
      <c r="X535" s="13">
        <v>21</v>
      </c>
      <c r="Y535" s="13">
        <v>2</v>
      </c>
      <c r="Z535" s="13">
        <v>1</v>
      </c>
      <c r="AA535" s="13">
        <v>9</v>
      </c>
      <c r="AB535" s="13">
        <v>13</v>
      </c>
      <c r="AC535" s="13">
        <v>5</v>
      </c>
      <c r="AD535" s="1"/>
      <c r="AE535" s="1"/>
      <c r="AF535" s="15">
        <f t="shared" si="34"/>
        <v>0</v>
      </c>
      <c r="AG535" s="1"/>
      <c r="AH535" s="1"/>
      <c r="AI535" s="51">
        <v>14.416666666699999</v>
      </c>
      <c r="AJ535" s="51">
        <v>0</v>
      </c>
      <c r="AK535" s="51">
        <v>2.8</v>
      </c>
      <c r="AL535" s="51">
        <v>17.233333333299999</v>
      </c>
      <c r="AM535" s="1"/>
      <c r="AN535" s="1"/>
      <c r="AO535" s="23" t="str">
        <f t="shared" si="35"/>
        <v xml:space="preserve"> </v>
      </c>
      <c r="AP535" s="1"/>
    </row>
    <row r="536" spans="1:42" x14ac:dyDescent="0.2">
      <c r="A536" s="13" t="s">
        <v>1984</v>
      </c>
      <c r="B536" s="13" t="s">
        <v>661</v>
      </c>
      <c r="C536" s="1" t="s">
        <v>162</v>
      </c>
      <c r="D536" s="13" t="s">
        <v>146</v>
      </c>
      <c r="E536" s="13">
        <v>34</v>
      </c>
      <c r="F536" s="13">
        <v>4</v>
      </c>
      <c r="G536" s="13">
        <v>7</v>
      </c>
      <c r="H536" s="13">
        <v>-5</v>
      </c>
      <c r="I536" s="13">
        <v>8</v>
      </c>
      <c r="J536" s="13">
        <v>4</v>
      </c>
      <c r="K536" s="13">
        <v>186</v>
      </c>
      <c r="L536" s="13">
        <v>174</v>
      </c>
      <c r="M536" s="15">
        <f t="shared" si="32"/>
        <v>0.51666666666666672</v>
      </c>
      <c r="N536" s="13">
        <v>5</v>
      </c>
      <c r="O536" s="13">
        <v>0</v>
      </c>
      <c r="P536" s="26">
        <v>14.05</v>
      </c>
      <c r="Q536" s="26">
        <v>0.9</v>
      </c>
      <c r="R536" s="26">
        <v>0.46666666670000001</v>
      </c>
      <c r="S536" s="26">
        <v>15.416666666699999</v>
      </c>
      <c r="T536" s="13">
        <v>0</v>
      </c>
      <c r="U536" s="13">
        <v>0</v>
      </c>
      <c r="V536" s="23" t="str">
        <f t="shared" si="33"/>
        <v xml:space="preserve"> </v>
      </c>
      <c r="W536" s="13">
        <v>0</v>
      </c>
      <c r="X536" s="13">
        <v>34</v>
      </c>
      <c r="Y536" s="13">
        <v>7</v>
      </c>
      <c r="Z536" s="13">
        <v>8</v>
      </c>
      <c r="AA536" s="13">
        <v>-4</v>
      </c>
      <c r="AB536" s="13">
        <v>24</v>
      </c>
      <c r="AC536" s="13">
        <v>12</v>
      </c>
      <c r="AD536" s="13">
        <v>188</v>
      </c>
      <c r="AE536" s="13">
        <v>187</v>
      </c>
      <c r="AF536" s="15">
        <f t="shared" si="34"/>
        <v>0.5013333333333333</v>
      </c>
      <c r="AG536" s="13">
        <v>2</v>
      </c>
      <c r="AH536" s="13">
        <v>0</v>
      </c>
      <c r="AI536" s="51">
        <v>14.516666666700001</v>
      </c>
      <c r="AJ536" s="51">
        <v>1.0666666667</v>
      </c>
      <c r="AK536" s="51">
        <v>0.7</v>
      </c>
      <c r="AL536" s="51">
        <v>16.2833333333</v>
      </c>
      <c r="AM536" s="13">
        <v>2</v>
      </c>
      <c r="AN536" s="13">
        <v>0</v>
      </c>
      <c r="AO536" s="23">
        <f t="shared" si="35"/>
        <v>0</v>
      </c>
      <c r="AP536" s="13">
        <v>0</v>
      </c>
    </row>
    <row r="537" spans="1:42" x14ac:dyDescent="0.2">
      <c r="A537" s="13" t="s">
        <v>1984</v>
      </c>
      <c r="B537" s="13" t="s">
        <v>1988</v>
      </c>
      <c r="C537" s="1" t="s">
        <v>214</v>
      </c>
      <c r="D537" s="13" t="s">
        <v>137</v>
      </c>
      <c r="E537" s="13">
        <v>35</v>
      </c>
      <c r="F537" s="13">
        <v>2</v>
      </c>
      <c r="G537" s="13">
        <v>3</v>
      </c>
      <c r="H537" s="13">
        <v>-6</v>
      </c>
      <c r="I537" s="13">
        <v>20</v>
      </c>
      <c r="J537" s="13">
        <v>10</v>
      </c>
      <c r="K537" s="13">
        <v>218</v>
      </c>
      <c r="L537" s="13">
        <v>218</v>
      </c>
      <c r="M537" s="15">
        <f t="shared" si="32"/>
        <v>0.5</v>
      </c>
      <c r="N537" s="13">
        <v>9</v>
      </c>
      <c r="O537" s="13">
        <v>7</v>
      </c>
      <c r="P537" s="26">
        <v>12.3</v>
      </c>
      <c r="Q537" s="26">
        <v>0.1333333333</v>
      </c>
      <c r="R537" s="26">
        <v>1.9666666667000001</v>
      </c>
      <c r="S537" s="26">
        <v>14.4</v>
      </c>
      <c r="T537" s="1"/>
      <c r="U537" s="1"/>
      <c r="V537" s="23" t="str">
        <f t="shared" si="33"/>
        <v xml:space="preserve"> </v>
      </c>
      <c r="W537" s="1"/>
      <c r="X537" s="13">
        <v>30</v>
      </c>
      <c r="Y537" s="13">
        <v>4</v>
      </c>
      <c r="Z537" s="13">
        <v>5</v>
      </c>
      <c r="AA537" s="13">
        <v>-2</v>
      </c>
      <c r="AB537" s="13">
        <v>14</v>
      </c>
      <c r="AC537" s="13">
        <v>7</v>
      </c>
      <c r="AD537" s="13">
        <v>181</v>
      </c>
      <c r="AE537" s="13">
        <v>197</v>
      </c>
      <c r="AF537" s="15">
        <f t="shared" si="34"/>
        <v>0.47883597883597884</v>
      </c>
      <c r="AG537" s="13">
        <v>11</v>
      </c>
      <c r="AH537" s="13">
        <v>4</v>
      </c>
      <c r="AI537" s="51">
        <v>11.8666666667</v>
      </c>
      <c r="AJ537" s="51">
        <v>8.3333333300000006E-2</v>
      </c>
      <c r="AK537" s="51">
        <v>1.9833333333000001</v>
      </c>
      <c r="AL537" s="51">
        <v>13.95</v>
      </c>
      <c r="AM537" s="1"/>
      <c r="AN537" s="1"/>
      <c r="AO537" s="23" t="str">
        <f t="shared" si="35"/>
        <v xml:space="preserve"> </v>
      </c>
      <c r="AP537" s="1"/>
    </row>
    <row r="538" spans="1:42" x14ac:dyDescent="0.2">
      <c r="A538" s="13" t="s">
        <v>1984</v>
      </c>
      <c r="B538" s="13" t="s">
        <v>1992</v>
      </c>
      <c r="C538" s="1" t="s">
        <v>302</v>
      </c>
      <c r="D538" s="13" t="s">
        <v>173</v>
      </c>
      <c r="E538" s="13">
        <v>32</v>
      </c>
      <c r="F538" s="13">
        <v>3</v>
      </c>
      <c r="G538" s="13">
        <v>2</v>
      </c>
      <c r="H538" s="13">
        <v>1</v>
      </c>
      <c r="I538" s="13">
        <v>12</v>
      </c>
      <c r="J538" s="13">
        <v>6</v>
      </c>
      <c r="K538" s="1"/>
      <c r="L538" s="1"/>
      <c r="M538" s="15">
        <f t="shared" si="32"/>
        <v>0</v>
      </c>
      <c r="N538" s="1"/>
      <c r="O538" s="1"/>
      <c r="P538" s="26">
        <v>18.05</v>
      </c>
      <c r="Q538" s="26">
        <v>0.15</v>
      </c>
      <c r="R538" s="26">
        <v>3.15</v>
      </c>
      <c r="S538" s="26">
        <v>21.366666666699999</v>
      </c>
      <c r="T538" s="13">
        <v>1</v>
      </c>
      <c r="U538" s="13">
        <v>0</v>
      </c>
      <c r="V538" s="23">
        <f t="shared" si="33"/>
        <v>0</v>
      </c>
      <c r="W538" s="13">
        <v>0</v>
      </c>
      <c r="X538" s="13">
        <v>34</v>
      </c>
      <c r="Y538" s="13">
        <v>0</v>
      </c>
      <c r="Z538" s="13">
        <v>3</v>
      </c>
      <c r="AA538" s="13">
        <v>0</v>
      </c>
      <c r="AB538" s="13">
        <v>13</v>
      </c>
      <c r="AC538" s="13">
        <v>5</v>
      </c>
      <c r="AD538" s="1"/>
      <c r="AE538" s="1"/>
      <c r="AF538" s="15">
        <f t="shared" si="34"/>
        <v>0</v>
      </c>
      <c r="AG538" s="1"/>
      <c r="AH538" s="1"/>
      <c r="AI538" s="51">
        <v>18.4666666667</v>
      </c>
      <c r="AJ538" s="51">
        <v>0.1</v>
      </c>
      <c r="AK538" s="51">
        <v>3.3833333333</v>
      </c>
      <c r="AL538" s="51">
        <v>21.9666666667</v>
      </c>
      <c r="AM538" s="13">
        <v>0</v>
      </c>
      <c r="AN538" s="13">
        <v>0</v>
      </c>
      <c r="AO538" s="23" t="str">
        <f t="shared" si="35"/>
        <v xml:space="preserve"> </v>
      </c>
      <c r="AP538" s="13">
        <v>0</v>
      </c>
    </row>
    <row r="539" spans="1:42" x14ac:dyDescent="0.2">
      <c r="A539" s="13" t="s">
        <v>1995</v>
      </c>
      <c r="B539" s="13" t="s">
        <v>1384</v>
      </c>
      <c r="C539" s="1" t="s">
        <v>363</v>
      </c>
      <c r="D539" s="13" t="s">
        <v>129</v>
      </c>
      <c r="E539" s="13">
        <v>24</v>
      </c>
      <c r="F539" s="13">
        <v>1</v>
      </c>
      <c r="G539" s="13">
        <v>4</v>
      </c>
      <c r="H539" s="13">
        <v>2</v>
      </c>
      <c r="I539" s="13">
        <v>16</v>
      </c>
      <c r="J539" s="13">
        <v>5</v>
      </c>
      <c r="K539" s="13">
        <v>0</v>
      </c>
      <c r="L539" s="13">
        <v>1</v>
      </c>
      <c r="M539" s="15">
        <f t="shared" si="32"/>
        <v>0</v>
      </c>
      <c r="N539" s="1"/>
      <c r="O539" s="1"/>
      <c r="P539" s="26">
        <v>8.5666666666999998</v>
      </c>
      <c r="Q539" s="26">
        <v>0</v>
      </c>
      <c r="R539" s="26">
        <v>0.56666666669999999</v>
      </c>
      <c r="S539" s="26">
        <v>9.15</v>
      </c>
      <c r="T539" s="1"/>
      <c r="U539" s="1"/>
      <c r="V539" s="23" t="str">
        <f t="shared" si="33"/>
        <v xml:space="preserve"> </v>
      </c>
      <c r="W539" s="1"/>
      <c r="X539" s="13">
        <v>20</v>
      </c>
      <c r="Y539" s="13">
        <v>2</v>
      </c>
      <c r="Z539" s="13">
        <v>2</v>
      </c>
      <c r="AA539" s="13">
        <v>-2</v>
      </c>
      <c r="AB539" s="13">
        <v>2</v>
      </c>
      <c r="AC539" s="13">
        <v>1</v>
      </c>
      <c r="AD539" s="13">
        <v>0</v>
      </c>
      <c r="AE539" s="13">
        <v>3</v>
      </c>
      <c r="AF539" s="15">
        <f t="shared" si="34"/>
        <v>0</v>
      </c>
      <c r="AG539" s="1"/>
      <c r="AH539" s="1"/>
      <c r="AI539" s="51">
        <v>8.6999999999999993</v>
      </c>
      <c r="AJ539" s="51">
        <v>0</v>
      </c>
      <c r="AK539" s="51">
        <v>0.93333333330000001</v>
      </c>
      <c r="AL539" s="51">
        <v>9.6333333332999995</v>
      </c>
      <c r="AM539" s="1"/>
      <c r="AN539" s="1"/>
      <c r="AO539" s="23" t="str">
        <f t="shared" si="35"/>
        <v xml:space="preserve"> </v>
      </c>
      <c r="AP539" s="1"/>
    </row>
    <row r="540" spans="1:42" x14ac:dyDescent="0.2">
      <c r="A540" s="13" t="s">
        <v>1998</v>
      </c>
      <c r="B540" s="13" t="s">
        <v>382</v>
      </c>
      <c r="C540" s="1" t="s">
        <v>270</v>
      </c>
      <c r="D540" s="13" t="s">
        <v>146</v>
      </c>
      <c r="E540" s="13">
        <v>41</v>
      </c>
      <c r="F540" s="13">
        <v>18</v>
      </c>
      <c r="G540" s="13">
        <v>17</v>
      </c>
      <c r="H540" s="13">
        <v>6</v>
      </c>
      <c r="I540" s="13">
        <v>4</v>
      </c>
      <c r="J540" s="13">
        <v>2</v>
      </c>
      <c r="K540" s="13">
        <v>479</v>
      </c>
      <c r="L540" s="13">
        <v>457</v>
      </c>
      <c r="M540" s="15">
        <f t="shared" si="32"/>
        <v>0.51175213675213671</v>
      </c>
      <c r="N540" s="13">
        <v>10</v>
      </c>
      <c r="O540" s="13">
        <v>4</v>
      </c>
      <c r="P540" s="26">
        <v>15.666666666699999</v>
      </c>
      <c r="Q540" s="26">
        <v>3.15</v>
      </c>
      <c r="R540" s="26">
        <v>0.95</v>
      </c>
      <c r="S540" s="26">
        <v>19.7833333333</v>
      </c>
      <c r="T540" s="13">
        <v>4</v>
      </c>
      <c r="U540" s="13">
        <v>2</v>
      </c>
      <c r="V540" s="23">
        <f t="shared" si="33"/>
        <v>0.5</v>
      </c>
      <c r="W540" s="13">
        <v>1</v>
      </c>
      <c r="X540" s="13">
        <v>40</v>
      </c>
      <c r="Y540" s="13">
        <v>13</v>
      </c>
      <c r="Z540" s="13">
        <v>14</v>
      </c>
      <c r="AA540" s="13">
        <v>2</v>
      </c>
      <c r="AB540" s="13">
        <v>8</v>
      </c>
      <c r="AC540" s="13">
        <v>4</v>
      </c>
      <c r="AD540" s="13">
        <v>423</v>
      </c>
      <c r="AE540" s="13">
        <v>471</v>
      </c>
      <c r="AF540" s="15">
        <f t="shared" si="34"/>
        <v>0.47315436241610737</v>
      </c>
      <c r="AG540" s="13">
        <v>27</v>
      </c>
      <c r="AH540" s="13">
        <v>13</v>
      </c>
      <c r="AI540" s="51">
        <v>16.2166666667</v>
      </c>
      <c r="AJ540" s="51">
        <v>2.4833333333000001</v>
      </c>
      <c r="AK540" s="51">
        <v>0.7</v>
      </c>
      <c r="AL540" s="51">
        <v>19.433333333299998</v>
      </c>
      <c r="AM540" s="13">
        <v>2</v>
      </c>
      <c r="AN540" s="13">
        <v>0</v>
      </c>
      <c r="AO540" s="23">
        <f t="shared" si="35"/>
        <v>0</v>
      </c>
      <c r="AP540" s="13">
        <v>0</v>
      </c>
    </row>
    <row r="541" spans="1:42" x14ac:dyDescent="0.2">
      <c r="A541" s="13" t="s">
        <v>2001</v>
      </c>
      <c r="B541" s="13" t="s">
        <v>2000</v>
      </c>
      <c r="C541" s="1" t="s">
        <v>179</v>
      </c>
      <c r="D541" s="13" t="s">
        <v>146</v>
      </c>
      <c r="E541" s="13">
        <v>41</v>
      </c>
      <c r="F541" s="13">
        <v>5</v>
      </c>
      <c r="G541" s="13">
        <v>8</v>
      </c>
      <c r="H541" s="13">
        <v>1</v>
      </c>
      <c r="I541" s="13">
        <v>12</v>
      </c>
      <c r="J541" s="13">
        <v>6</v>
      </c>
      <c r="K541" s="13">
        <v>279</v>
      </c>
      <c r="L541" s="13">
        <v>224</v>
      </c>
      <c r="M541" s="15">
        <f t="shared" si="32"/>
        <v>0.55467196819085485</v>
      </c>
      <c r="N541" s="13">
        <v>6</v>
      </c>
      <c r="O541" s="13">
        <v>6</v>
      </c>
      <c r="P541" s="26">
        <v>11.65</v>
      </c>
      <c r="Q541" s="26">
        <v>3.3333333300000004E-2</v>
      </c>
      <c r="R541" s="26">
        <v>2.1333333333</v>
      </c>
      <c r="S541" s="26">
        <v>13.833333333300001</v>
      </c>
      <c r="T541" s="13">
        <v>1</v>
      </c>
      <c r="U541" s="13">
        <v>0</v>
      </c>
      <c r="V541" s="23">
        <f t="shared" si="33"/>
        <v>0</v>
      </c>
      <c r="W541" s="13">
        <v>0</v>
      </c>
      <c r="X541" s="13">
        <v>41</v>
      </c>
      <c r="Y541" s="13">
        <v>5</v>
      </c>
      <c r="Z541" s="13">
        <v>9</v>
      </c>
      <c r="AA541" s="13">
        <v>4</v>
      </c>
      <c r="AB541" s="13">
        <v>16</v>
      </c>
      <c r="AC541" s="13">
        <v>8</v>
      </c>
      <c r="AD541" s="13">
        <v>306</v>
      </c>
      <c r="AE541" s="13">
        <v>265</v>
      </c>
      <c r="AF541" s="15">
        <f t="shared" si="34"/>
        <v>0.53590192644483359</v>
      </c>
      <c r="AG541" s="13">
        <v>3</v>
      </c>
      <c r="AH541" s="13">
        <v>0</v>
      </c>
      <c r="AI541" s="51">
        <v>11.6333333333</v>
      </c>
      <c r="AJ541" s="51">
        <v>3.3333333300000004E-2</v>
      </c>
      <c r="AK541" s="51">
        <v>2.0833333333000001</v>
      </c>
      <c r="AL541" s="51">
        <v>13.766666666700001</v>
      </c>
      <c r="AM541" s="13">
        <v>0</v>
      </c>
      <c r="AN541" s="13">
        <v>0</v>
      </c>
      <c r="AO541" s="23" t="str">
        <f t="shared" si="35"/>
        <v xml:space="preserve"> </v>
      </c>
      <c r="AP541" s="13">
        <v>0</v>
      </c>
    </row>
    <row r="542" spans="1:42" x14ac:dyDescent="0.2">
      <c r="A542" s="13" t="s">
        <v>2001</v>
      </c>
      <c r="B542" s="13" t="s">
        <v>661</v>
      </c>
      <c r="C542" s="1" t="s">
        <v>446</v>
      </c>
      <c r="D542" s="13" t="s">
        <v>173</v>
      </c>
      <c r="E542" s="13">
        <v>34</v>
      </c>
      <c r="F542" s="13">
        <v>0</v>
      </c>
      <c r="G542" s="13">
        <v>6</v>
      </c>
      <c r="H542" s="13">
        <v>-6</v>
      </c>
      <c r="I542" s="13">
        <v>21</v>
      </c>
      <c r="J542" s="13">
        <v>5</v>
      </c>
      <c r="K542" s="1"/>
      <c r="L542" s="1"/>
      <c r="M542" s="15">
        <f t="shared" si="32"/>
        <v>0</v>
      </c>
      <c r="N542" s="1"/>
      <c r="O542" s="1"/>
      <c r="P542" s="26">
        <v>15.233333333299999</v>
      </c>
      <c r="Q542" s="26">
        <v>1.4333333333</v>
      </c>
      <c r="R542" s="26">
        <v>0.25</v>
      </c>
      <c r="S542" s="26">
        <v>16.933333333299998</v>
      </c>
      <c r="T542" s="1"/>
      <c r="U542" s="1"/>
      <c r="V542" s="23" t="str">
        <f t="shared" si="33"/>
        <v xml:space="preserve"> </v>
      </c>
      <c r="W542" s="1"/>
      <c r="X542" s="13">
        <v>23</v>
      </c>
      <c r="Y542" s="13">
        <v>2</v>
      </c>
      <c r="Z542" s="13">
        <v>3</v>
      </c>
      <c r="AA542" s="13">
        <v>2</v>
      </c>
      <c r="AB542" s="13">
        <v>9</v>
      </c>
      <c r="AC542" s="13">
        <v>3</v>
      </c>
      <c r="AD542" s="1"/>
      <c r="AE542" s="1"/>
      <c r="AF542" s="15">
        <f t="shared" si="34"/>
        <v>0</v>
      </c>
      <c r="AG542" s="1"/>
      <c r="AH542" s="1"/>
      <c r="AI542" s="51">
        <v>14.1</v>
      </c>
      <c r="AJ542" s="51">
        <v>1.1166666667</v>
      </c>
      <c r="AK542" s="51">
        <v>0.1333333333</v>
      </c>
      <c r="AL542" s="51">
        <v>15.3666666667</v>
      </c>
      <c r="AM542" s="1"/>
      <c r="AN542" s="1"/>
      <c r="AO542" s="23" t="str">
        <f t="shared" si="35"/>
        <v xml:space="preserve"> </v>
      </c>
      <c r="AP542" s="1"/>
    </row>
    <row r="543" spans="1:42" x14ac:dyDescent="0.2">
      <c r="A543" s="13" t="s">
        <v>2008</v>
      </c>
      <c r="B543" s="13" t="s">
        <v>2007</v>
      </c>
      <c r="C543" s="1" t="s">
        <v>145</v>
      </c>
      <c r="D543" s="13" t="s">
        <v>844</v>
      </c>
      <c r="E543" s="13">
        <v>24</v>
      </c>
      <c r="F543" s="13">
        <v>2</v>
      </c>
      <c r="G543" s="13">
        <v>3</v>
      </c>
      <c r="H543" s="13">
        <v>4</v>
      </c>
      <c r="I543" s="13">
        <v>22</v>
      </c>
      <c r="J543" s="13">
        <v>8</v>
      </c>
      <c r="K543" s="13">
        <v>2</v>
      </c>
      <c r="L543" s="13">
        <v>2</v>
      </c>
      <c r="M543" s="15">
        <f t="shared" si="32"/>
        <v>0.5</v>
      </c>
      <c r="N543" s="1"/>
      <c r="O543" s="1"/>
      <c r="P543" s="26">
        <v>10.25</v>
      </c>
      <c r="Q543" s="26">
        <v>0.16666666669999999</v>
      </c>
      <c r="R543" s="26">
        <v>0</v>
      </c>
      <c r="S543" s="26">
        <v>10.416666666699999</v>
      </c>
      <c r="T543" s="13">
        <v>1</v>
      </c>
      <c r="U543" s="13">
        <v>1</v>
      </c>
      <c r="V543" s="23">
        <f t="shared" si="33"/>
        <v>1</v>
      </c>
      <c r="W543" s="13">
        <v>0</v>
      </c>
      <c r="X543" s="13">
        <v>19</v>
      </c>
      <c r="Y543" s="13">
        <v>0</v>
      </c>
      <c r="Z543" s="13">
        <v>1</v>
      </c>
      <c r="AA543" s="13">
        <v>-3</v>
      </c>
      <c r="AB543" s="13">
        <v>6</v>
      </c>
      <c r="AC543" s="13">
        <v>3</v>
      </c>
      <c r="AD543" s="13">
        <v>0</v>
      </c>
      <c r="AE543" s="13">
        <v>1</v>
      </c>
      <c r="AF543" s="15">
        <f t="shared" si="34"/>
        <v>0</v>
      </c>
      <c r="AG543" s="1"/>
      <c r="AH543" s="1"/>
      <c r="AI543" s="51">
        <v>9.6</v>
      </c>
      <c r="AJ543" s="51">
        <v>0.31666666669999999</v>
      </c>
      <c r="AK543" s="51">
        <v>0</v>
      </c>
      <c r="AL543" s="51">
        <v>9.9166666666999994</v>
      </c>
      <c r="AM543" s="13">
        <v>0</v>
      </c>
      <c r="AN543" s="13">
        <v>0</v>
      </c>
      <c r="AO543" s="23" t="str">
        <f t="shared" si="35"/>
        <v xml:space="preserve"> </v>
      </c>
      <c r="AP543" s="13">
        <v>0</v>
      </c>
    </row>
    <row r="544" spans="1:42" x14ac:dyDescent="0.2">
      <c r="A544" s="13" t="s">
        <v>2008</v>
      </c>
      <c r="B544" s="13" t="s">
        <v>1384</v>
      </c>
      <c r="C544" s="1" t="s">
        <v>363</v>
      </c>
      <c r="D544" s="13" t="s">
        <v>146</v>
      </c>
      <c r="E544" s="13">
        <v>2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9</v>
      </c>
      <c r="L544" s="13">
        <v>9</v>
      </c>
      <c r="M544" s="15">
        <f t="shared" si="32"/>
        <v>0.5</v>
      </c>
      <c r="N544" s="1"/>
      <c r="O544" s="1"/>
      <c r="P544" s="26">
        <v>10.166666666699999</v>
      </c>
      <c r="Q544" s="26">
        <v>2.25</v>
      </c>
      <c r="R544" s="26">
        <v>0</v>
      </c>
      <c r="S544" s="26">
        <v>12.416666666699999</v>
      </c>
      <c r="T544" s="1"/>
      <c r="U544" s="1"/>
      <c r="V544" s="23" t="str">
        <f t="shared" si="33"/>
        <v xml:space="preserve"> </v>
      </c>
      <c r="W544" s="1"/>
      <c r="X544" s="13">
        <v>4</v>
      </c>
      <c r="Y544" s="13">
        <v>0</v>
      </c>
      <c r="Z544" s="13">
        <v>0</v>
      </c>
      <c r="AA544" s="13">
        <v>1</v>
      </c>
      <c r="AB544" s="13">
        <v>0</v>
      </c>
      <c r="AC544" s="13">
        <v>0</v>
      </c>
      <c r="AD544" s="13">
        <v>19</v>
      </c>
      <c r="AE544" s="13">
        <v>23</v>
      </c>
      <c r="AF544" s="15">
        <f t="shared" si="34"/>
        <v>0.45238095238095238</v>
      </c>
      <c r="AG544" s="1"/>
      <c r="AH544" s="1"/>
      <c r="AI544" s="51">
        <v>11.083333333300001</v>
      </c>
      <c r="AJ544" s="51">
        <v>0.85</v>
      </c>
      <c r="AK544" s="51">
        <v>0</v>
      </c>
      <c r="AL544" s="51">
        <v>11.9333333333</v>
      </c>
      <c r="AM544" s="1"/>
      <c r="AN544" s="1"/>
      <c r="AO544" s="23" t="str">
        <f t="shared" si="35"/>
        <v xml:space="preserve"> </v>
      </c>
      <c r="AP544" s="1"/>
    </row>
    <row r="545" spans="1:42" x14ac:dyDescent="0.2">
      <c r="A545" s="13" t="s">
        <v>2014</v>
      </c>
      <c r="B545" s="13" t="s">
        <v>922</v>
      </c>
      <c r="C545" s="1" t="s">
        <v>219</v>
      </c>
      <c r="D545" s="13" t="s">
        <v>129</v>
      </c>
      <c r="E545" s="13">
        <v>35</v>
      </c>
      <c r="F545" s="13">
        <v>3</v>
      </c>
      <c r="G545" s="13">
        <v>3</v>
      </c>
      <c r="H545" s="13">
        <v>6</v>
      </c>
      <c r="I545" s="13">
        <v>31</v>
      </c>
      <c r="J545" s="13">
        <v>10</v>
      </c>
      <c r="K545" s="13">
        <v>0</v>
      </c>
      <c r="L545" s="13">
        <v>0</v>
      </c>
      <c r="M545" s="15">
        <f t="shared" si="32"/>
        <v>0</v>
      </c>
      <c r="N545" s="1"/>
      <c r="O545" s="1"/>
      <c r="P545" s="26">
        <v>9.2333333332999992</v>
      </c>
      <c r="Q545" s="26">
        <v>3.3333333300000004E-2</v>
      </c>
      <c r="R545" s="26">
        <v>0</v>
      </c>
      <c r="S545" s="26">
        <v>9.2833333332999999</v>
      </c>
      <c r="T545" s="13">
        <v>1</v>
      </c>
      <c r="U545" s="13">
        <v>0</v>
      </c>
      <c r="V545" s="23">
        <f t="shared" si="33"/>
        <v>0</v>
      </c>
      <c r="W545" s="13">
        <v>0</v>
      </c>
      <c r="X545" s="13">
        <v>35</v>
      </c>
      <c r="Y545" s="13">
        <v>0</v>
      </c>
      <c r="Z545" s="13">
        <v>2</v>
      </c>
      <c r="AA545" s="13">
        <v>-7</v>
      </c>
      <c r="AB545" s="13">
        <v>33</v>
      </c>
      <c r="AC545" s="13">
        <v>12</v>
      </c>
      <c r="AD545" s="13">
        <v>0</v>
      </c>
      <c r="AE545" s="13">
        <v>0</v>
      </c>
      <c r="AF545" s="15">
        <f t="shared" si="34"/>
        <v>0</v>
      </c>
      <c r="AG545" s="1"/>
      <c r="AH545" s="1"/>
      <c r="AI545" s="51">
        <v>9.1166666667000005</v>
      </c>
      <c r="AJ545" s="51">
        <v>0.16666666669999999</v>
      </c>
      <c r="AK545" s="51">
        <v>3.3333333300000004E-2</v>
      </c>
      <c r="AL545" s="51">
        <v>9.35</v>
      </c>
      <c r="AM545" s="13">
        <v>0</v>
      </c>
      <c r="AN545" s="13">
        <v>0</v>
      </c>
      <c r="AO545" s="23" t="str">
        <f t="shared" si="35"/>
        <v xml:space="preserve"> </v>
      </c>
      <c r="AP545" s="13">
        <v>0</v>
      </c>
    </row>
    <row r="546" spans="1:42" x14ac:dyDescent="0.2">
      <c r="A546" s="13" t="s">
        <v>2014</v>
      </c>
      <c r="B546" s="13" t="s">
        <v>755</v>
      </c>
      <c r="C546" s="1" t="s">
        <v>314</v>
      </c>
      <c r="D546" s="13" t="s">
        <v>173</v>
      </c>
      <c r="E546" s="13">
        <v>9</v>
      </c>
      <c r="F546" s="13">
        <v>1</v>
      </c>
      <c r="G546" s="13">
        <v>0</v>
      </c>
      <c r="H546" s="13">
        <v>2</v>
      </c>
      <c r="I546" s="13">
        <v>0</v>
      </c>
      <c r="J546" s="13">
        <v>0</v>
      </c>
      <c r="K546" s="1"/>
      <c r="L546" s="1"/>
      <c r="M546" s="15">
        <f t="shared" si="32"/>
        <v>0</v>
      </c>
      <c r="N546" s="1"/>
      <c r="O546" s="1"/>
      <c r="P546" s="26">
        <v>16.100000000000001</v>
      </c>
      <c r="Q546" s="26">
        <v>0.55000000000000004</v>
      </c>
      <c r="R546" s="26">
        <v>0.21666666670000001</v>
      </c>
      <c r="S546" s="26">
        <v>16.883333333300001</v>
      </c>
      <c r="T546" s="1"/>
      <c r="U546" s="1"/>
      <c r="V546" s="23" t="str">
        <f t="shared" si="33"/>
        <v xml:space="preserve"> </v>
      </c>
      <c r="W546" s="1"/>
      <c r="X546" s="13">
        <v>6</v>
      </c>
      <c r="Y546" s="13">
        <v>0</v>
      </c>
      <c r="Z546" s="13">
        <v>0</v>
      </c>
      <c r="AA546" s="13">
        <v>1</v>
      </c>
      <c r="AB546" s="13">
        <v>4</v>
      </c>
      <c r="AC546" s="13">
        <v>2</v>
      </c>
      <c r="AD546" s="1"/>
      <c r="AE546" s="1"/>
      <c r="AF546" s="15">
        <f t="shared" si="34"/>
        <v>0</v>
      </c>
      <c r="AG546" s="1"/>
      <c r="AH546" s="1"/>
      <c r="AI546" s="51">
        <v>15.4333333333</v>
      </c>
      <c r="AJ546" s="51">
        <v>8.3333333300000006E-2</v>
      </c>
      <c r="AK546" s="51">
        <v>0.85</v>
      </c>
      <c r="AL546" s="51">
        <v>16.383333333300001</v>
      </c>
      <c r="AM546" s="1"/>
      <c r="AN546" s="1"/>
      <c r="AO546" s="23" t="str">
        <f t="shared" si="35"/>
        <v xml:space="preserve"> </v>
      </c>
      <c r="AP546" s="1"/>
    </row>
    <row r="547" spans="1:42" x14ac:dyDescent="0.2">
      <c r="A547" s="13" t="s">
        <v>2017</v>
      </c>
      <c r="B547" s="13" t="s">
        <v>262</v>
      </c>
      <c r="C547" s="1" t="s">
        <v>446</v>
      </c>
      <c r="D547" s="13" t="s">
        <v>154</v>
      </c>
      <c r="E547" s="13">
        <v>32</v>
      </c>
      <c r="F547" s="13">
        <v>1</v>
      </c>
      <c r="G547" s="13">
        <v>4</v>
      </c>
      <c r="H547" s="13">
        <v>-11</v>
      </c>
      <c r="I547" s="13">
        <v>22</v>
      </c>
      <c r="J547" s="13">
        <v>10</v>
      </c>
      <c r="K547" s="13">
        <v>5</v>
      </c>
      <c r="L547" s="13">
        <v>4</v>
      </c>
      <c r="M547" s="15">
        <f t="shared" si="32"/>
        <v>0.55555555555555558</v>
      </c>
      <c r="N547" s="1"/>
      <c r="O547" s="1"/>
      <c r="P547" s="26">
        <v>10.833333333300001</v>
      </c>
      <c r="Q547" s="26">
        <v>0.31666666669999999</v>
      </c>
      <c r="R547" s="26">
        <v>1.2</v>
      </c>
      <c r="S547" s="26">
        <v>12.3666666667</v>
      </c>
      <c r="T547" s="1"/>
      <c r="U547" s="1"/>
      <c r="V547" s="23" t="str">
        <f t="shared" si="33"/>
        <v xml:space="preserve"> </v>
      </c>
      <c r="W547" s="1"/>
      <c r="X547" s="13">
        <v>28</v>
      </c>
      <c r="Y547" s="13">
        <v>3</v>
      </c>
      <c r="Z547" s="13">
        <v>4</v>
      </c>
      <c r="AA547" s="13">
        <v>-7</v>
      </c>
      <c r="AB547" s="13">
        <v>2</v>
      </c>
      <c r="AC547" s="13">
        <v>1</v>
      </c>
      <c r="AD547" s="13">
        <v>1</v>
      </c>
      <c r="AE547" s="13">
        <v>3</v>
      </c>
      <c r="AF547" s="15">
        <f t="shared" si="34"/>
        <v>0.25</v>
      </c>
      <c r="AG547" s="1"/>
      <c r="AH547" s="1"/>
      <c r="AI547" s="51">
        <v>11.5</v>
      </c>
      <c r="AJ547" s="51">
        <v>0.45</v>
      </c>
      <c r="AK547" s="51">
        <v>1.5333333332999999</v>
      </c>
      <c r="AL547" s="51">
        <v>13.516666666700001</v>
      </c>
      <c r="AM547" s="1"/>
      <c r="AN547" s="1"/>
      <c r="AO547" s="23" t="str">
        <f t="shared" si="35"/>
        <v xml:space="preserve"> </v>
      </c>
      <c r="AP547" s="1"/>
    </row>
    <row r="548" spans="1:42" x14ac:dyDescent="0.2">
      <c r="A548" s="13" t="s">
        <v>2020</v>
      </c>
      <c r="B548" s="13" t="s">
        <v>2019</v>
      </c>
      <c r="C548" s="1" t="s">
        <v>287</v>
      </c>
      <c r="D548" s="13" t="s">
        <v>129</v>
      </c>
      <c r="E548" s="13">
        <v>4</v>
      </c>
      <c r="F548" s="13">
        <v>1</v>
      </c>
      <c r="G548" s="13">
        <v>1</v>
      </c>
      <c r="H548" s="13">
        <v>-1</v>
      </c>
      <c r="I548" s="13">
        <v>8</v>
      </c>
      <c r="J548" s="13">
        <v>3</v>
      </c>
      <c r="K548" s="13">
        <v>10</v>
      </c>
      <c r="L548" s="13">
        <v>11</v>
      </c>
      <c r="M548" s="15">
        <f t="shared" si="32"/>
        <v>0.47619047619047616</v>
      </c>
      <c r="N548" s="1"/>
      <c r="O548" s="1"/>
      <c r="P548" s="26">
        <v>9</v>
      </c>
      <c r="Q548" s="26">
        <v>3.3333333300000004E-2</v>
      </c>
      <c r="R548" s="26">
        <v>0</v>
      </c>
      <c r="S548" s="26">
        <v>9.0333333332999999</v>
      </c>
      <c r="T548" s="1"/>
      <c r="U548" s="1"/>
      <c r="V548" s="23" t="str">
        <f t="shared" si="33"/>
        <v xml:space="preserve"> </v>
      </c>
      <c r="W548" s="1"/>
      <c r="X548" s="13">
        <v>2</v>
      </c>
      <c r="Y548" s="13">
        <v>0</v>
      </c>
      <c r="Z548" s="13">
        <v>0</v>
      </c>
      <c r="AA548" s="13">
        <v>-2</v>
      </c>
      <c r="AB548" s="13">
        <v>0</v>
      </c>
      <c r="AC548" s="13">
        <v>0</v>
      </c>
      <c r="AD548" s="13">
        <v>6</v>
      </c>
      <c r="AE548" s="13">
        <v>7</v>
      </c>
      <c r="AF548" s="15">
        <f t="shared" si="34"/>
        <v>0.46153846153846156</v>
      </c>
      <c r="AG548" s="1"/>
      <c r="AH548" s="1"/>
      <c r="AI548" s="51">
        <v>7.9333333333000002</v>
      </c>
      <c r="AJ548" s="51">
        <v>0</v>
      </c>
      <c r="AK548" s="51">
        <v>0</v>
      </c>
      <c r="AL548" s="51">
        <v>7.9333333333000002</v>
      </c>
      <c r="AM548" s="1"/>
      <c r="AN548" s="1"/>
      <c r="AO548" s="23" t="str">
        <f t="shared" si="35"/>
        <v xml:space="preserve"> </v>
      </c>
      <c r="AP548" s="1"/>
    </row>
    <row r="549" spans="1:42" x14ac:dyDescent="0.2">
      <c r="A549" s="13" t="s">
        <v>2023</v>
      </c>
      <c r="B549" s="13" t="s">
        <v>312</v>
      </c>
      <c r="C549" s="1" t="s">
        <v>238</v>
      </c>
      <c r="D549" s="13" t="s">
        <v>129</v>
      </c>
      <c r="E549" s="13">
        <v>39</v>
      </c>
      <c r="F549" s="13">
        <v>9</v>
      </c>
      <c r="G549" s="13">
        <v>16</v>
      </c>
      <c r="H549" s="13">
        <v>-1</v>
      </c>
      <c r="I549" s="13">
        <v>4</v>
      </c>
      <c r="J549" s="13">
        <v>2</v>
      </c>
      <c r="K549" s="13">
        <v>4</v>
      </c>
      <c r="L549" s="13">
        <v>3</v>
      </c>
      <c r="M549" s="15">
        <f t="shared" si="32"/>
        <v>0.5714285714285714</v>
      </c>
      <c r="N549" s="1"/>
      <c r="O549" s="1"/>
      <c r="P549" s="26">
        <v>14.9666666667</v>
      </c>
      <c r="Q549" s="26">
        <v>2.8833333333</v>
      </c>
      <c r="R549" s="26">
        <v>0.1</v>
      </c>
      <c r="S549" s="26">
        <v>17.9666666667</v>
      </c>
      <c r="T549" s="13">
        <v>6</v>
      </c>
      <c r="U549" s="13">
        <v>1</v>
      </c>
      <c r="V549" s="23">
        <f t="shared" si="33"/>
        <v>0.16666666666666666</v>
      </c>
      <c r="W549" s="13">
        <v>1</v>
      </c>
      <c r="X549" s="13">
        <v>38</v>
      </c>
      <c r="Y549" s="13">
        <v>4</v>
      </c>
      <c r="Z549" s="13">
        <v>12</v>
      </c>
      <c r="AA549" s="13">
        <v>-10</v>
      </c>
      <c r="AB549" s="13">
        <v>0</v>
      </c>
      <c r="AC549" s="13">
        <v>0</v>
      </c>
      <c r="AD549" s="13">
        <v>9</v>
      </c>
      <c r="AE549" s="13">
        <v>6</v>
      </c>
      <c r="AF549" s="15">
        <f t="shared" si="34"/>
        <v>0.6</v>
      </c>
      <c r="AG549" s="1"/>
      <c r="AH549" s="1"/>
      <c r="AI549" s="51">
        <v>14.5333333333</v>
      </c>
      <c r="AJ549" s="51">
        <v>2.5833333333000001</v>
      </c>
      <c r="AK549" s="51">
        <v>0.25</v>
      </c>
      <c r="AL549" s="51">
        <v>17.383333333300001</v>
      </c>
      <c r="AM549" s="13">
        <v>4</v>
      </c>
      <c r="AN549" s="13">
        <v>1</v>
      </c>
      <c r="AO549" s="23">
        <f t="shared" si="35"/>
        <v>0.25</v>
      </c>
      <c r="AP549" s="13">
        <v>0</v>
      </c>
    </row>
    <row r="550" spans="1:42" x14ac:dyDescent="0.2">
      <c r="A550" s="13" t="s">
        <v>2026</v>
      </c>
      <c r="B550" s="13" t="s">
        <v>591</v>
      </c>
      <c r="C550" s="1" t="s">
        <v>179</v>
      </c>
      <c r="D550" s="13" t="s">
        <v>146</v>
      </c>
      <c r="E550" s="13">
        <v>5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28</v>
      </c>
      <c r="L550" s="13">
        <v>13</v>
      </c>
      <c r="M550" s="15">
        <f t="shared" si="32"/>
        <v>0.68292682926829273</v>
      </c>
      <c r="N550" s="1"/>
      <c r="O550" s="1"/>
      <c r="P550" s="26">
        <v>7.8</v>
      </c>
      <c r="Q550" s="26">
        <v>1.8833333333</v>
      </c>
      <c r="R550" s="26">
        <v>0</v>
      </c>
      <c r="S550" s="26">
        <v>9.6999999999999993</v>
      </c>
      <c r="T550" s="1"/>
      <c r="U550" s="1"/>
      <c r="V550" s="23" t="str">
        <f t="shared" si="33"/>
        <v xml:space="preserve"> </v>
      </c>
      <c r="W550" s="1"/>
      <c r="X550" s="13">
        <v>2</v>
      </c>
      <c r="Y550" s="13">
        <v>1</v>
      </c>
      <c r="Z550" s="13">
        <v>1</v>
      </c>
      <c r="AA550" s="13">
        <v>-1</v>
      </c>
      <c r="AB550" s="13">
        <v>0</v>
      </c>
      <c r="AC550" s="13">
        <v>0</v>
      </c>
      <c r="AD550" s="13">
        <v>10</v>
      </c>
      <c r="AE550" s="13">
        <v>13</v>
      </c>
      <c r="AF550" s="15">
        <f t="shared" si="34"/>
        <v>0.43478260869565216</v>
      </c>
      <c r="AG550" s="1"/>
      <c r="AH550" s="1"/>
      <c r="AI550" s="51">
        <v>10.4666666667</v>
      </c>
      <c r="AJ550" s="51">
        <v>1.8333333333000001</v>
      </c>
      <c r="AK550" s="51">
        <v>0</v>
      </c>
      <c r="AL550" s="51">
        <v>12.3166666667</v>
      </c>
      <c r="AM550" s="1"/>
      <c r="AN550" s="1"/>
      <c r="AO550" s="23" t="str">
        <f t="shared" si="35"/>
        <v xml:space="preserve"> </v>
      </c>
      <c r="AP550" s="1"/>
    </row>
    <row r="551" spans="1:42" x14ac:dyDescent="0.2">
      <c r="A551" s="13" t="s">
        <v>2026</v>
      </c>
      <c r="B551" s="13" t="s">
        <v>2029</v>
      </c>
      <c r="C551" s="1" t="s">
        <v>554</v>
      </c>
      <c r="D551" s="13" t="s">
        <v>173</v>
      </c>
      <c r="E551" s="13">
        <v>17</v>
      </c>
      <c r="F551" s="13">
        <v>0</v>
      </c>
      <c r="G551" s="13">
        <v>0</v>
      </c>
      <c r="H551" s="13">
        <v>1</v>
      </c>
      <c r="I551" s="13">
        <v>2</v>
      </c>
      <c r="J551" s="13">
        <v>1</v>
      </c>
      <c r="K551" s="1"/>
      <c r="L551" s="1"/>
      <c r="M551" s="15">
        <f t="shared" si="32"/>
        <v>0</v>
      </c>
      <c r="N551" s="1"/>
      <c r="O551" s="1"/>
      <c r="P551" s="26">
        <v>16</v>
      </c>
      <c r="Q551" s="26">
        <v>0.38333333330000002</v>
      </c>
      <c r="R551" s="26">
        <v>0.75</v>
      </c>
      <c r="S551" s="26">
        <v>17.149999999999999</v>
      </c>
      <c r="T551" s="1"/>
      <c r="U551" s="1"/>
      <c r="V551" s="23" t="str">
        <f t="shared" si="33"/>
        <v xml:space="preserve"> </v>
      </c>
      <c r="W551" s="1"/>
      <c r="X551" s="13">
        <v>22</v>
      </c>
      <c r="Y551" s="13">
        <v>1</v>
      </c>
      <c r="Z551" s="13">
        <v>3</v>
      </c>
      <c r="AA551" s="13">
        <v>-9</v>
      </c>
      <c r="AB551" s="13">
        <v>8</v>
      </c>
      <c r="AC551" s="13">
        <v>4</v>
      </c>
      <c r="AD551" s="1"/>
      <c r="AE551" s="1"/>
      <c r="AF551" s="15">
        <f t="shared" si="34"/>
        <v>0</v>
      </c>
      <c r="AG551" s="1"/>
      <c r="AH551" s="1"/>
      <c r="AI551" s="51">
        <v>15.733333333299999</v>
      </c>
      <c r="AJ551" s="51">
        <v>0.25</v>
      </c>
      <c r="AK551" s="51">
        <v>0.81666666669999999</v>
      </c>
      <c r="AL551" s="51">
        <v>16.8</v>
      </c>
      <c r="AM551" s="1"/>
      <c r="AN551" s="1"/>
      <c r="AO551" s="23" t="str">
        <f t="shared" si="35"/>
        <v xml:space="preserve"> </v>
      </c>
      <c r="AP551" s="1"/>
    </row>
    <row r="552" spans="1:42" x14ac:dyDescent="0.2">
      <c r="A552" s="13" t="s">
        <v>2033</v>
      </c>
      <c r="B552" s="13" t="s">
        <v>2032</v>
      </c>
      <c r="C552" s="1" t="s">
        <v>446</v>
      </c>
      <c r="D552" s="13" t="s">
        <v>173</v>
      </c>
      <c r="E552" s="13">
        <v>36</v>
      </c>
      <c r="F552" s="13">
        <v>3</v>
      </c>
      <c r="G552" s="13">
        <v>1</v>
      </c>
      <c r="H552" s="13">
        <v>-12</v>
      </c>
      <c r="I552" s="13">
        <v>21</v>
      </c>
      <c r="J552" s="13">
        <v>9</v>
      </c>
      <c r="K552" s="1"/>
      <c r="L552" s="1"/>
      <c r="M552" s="15">
        <f t="shared" si="32"/>
        <v>0</v>
      </c>
      <c r="N552" s="1"/>
      <c r="O552" s="1"/>
      <c r="P552" s="26">
        <v>15.1166666667</v>
      </c>
      <c r="Q552" s="26">
        <v>1.6666666699999999E-2</v>
      </c>
      <c r="R552" s="26">
        <v>1.4</v>
      </c>
      <c r="S552" s="26">
        <v>16.55</v>
      </c>
      <c r="T552" s="1"/>
      <c r="U552" s="1"/>
      <c r="V552" s="23" t="str">
        <f t="shared" si="33"/>
        <v xml:space="preserve"> </v>
      </c>
      <c r="W552" s="1"/>
      <c r="X552" s="13">
        <v>37</v>
      </c>
      <c r="Y552" s="13">
        <v>1</v>
      </c>
      <c r="Z552" s="13">
        <v>2</v>
      </c>
      <c r="AA552" s="13">
        <v>-15</v>
      </c>
      <c r="AB552" s="13">
        <v>21</v>
      </c>
      <c r="AC552" s="13">
        <v>9</v>
      </c>
      <c r="AD552" s="1"/>
      <c r="AE552" s="1"/>
      <c r="AF552" s="15">
        <f t="shared" si="34"/>
        <v>0</v>
      </c>
      <c r="AG552" s="1"/>
      <c r="AH552" s="1"/>
      <c r="AI552" s="51">
        <v>14.916666666699999</v>
      </c>
      <c r="AJ552" s="51">
        <v>8.3333333300000006E-2</v>
      </c>
      <c r="AK552" s="51">
        <v>2.0166666666999999</v>
      </c>
      <c r="AL552" s="51">
        <v>17.0333333333</v>
      </c>
      <c r="AM552" s="1"/>
      <c r="AN552" s="1"/>
      <c r="AO552" s="23" t="str">
        <f t="shared" si="35"/>
        <v xml:space="preserve"> </v>
      </c>
      <c r="AP552" s="1"/>
    </row>
    <row r="553" spans="1:42" x14ac:dyDescent="0.2">
      <c r="A553" s="13" t="s">
        <v>2033</v>
      </c>
      <c r="B553" s="13" t="s">
        <v>519</v>
      </c>
      <c r="C553" s="1" t="s">
        <v>358</v>
      </c>
      <c r="D553" s="13" t="s">
        <v>173</v>
      </c>
      <c r="E553" s="13">
        <v>19</v>
      </c>
      <c r="F553" s="13">
        <v>3</v>
      </c>
      <c r="G553" s="13">
        <v>6</v>
      </c>
      <c r="H553" s="13">
        <v>1</v>
      </c>
      <c r="I553" s="13">
        <v>2</v>
      </c>
      <c r="J553" s="13">
        <v>1</v>
      </c>
      <c r="K553" s="1"/>
      <c r="L553" s="1"/>
      <c r="M553" s="15">
        <f t="shared" si="32"/>
        <v>0</v>
      </c>
      <c r="N553" s="1"/>
      <c r="O553" s="1"/>
      <c r="P553" s="26">
        <v>17.166666666699999</v>
      </c>
      <c r="Q553" s="26">
        <v>1.9166666667000001</v>
      </c>
      <c r="R553" s="26">
        <v>3.3333333300000004E-2</v>
      </c>
      <c r="S553" s="26">
        <v>19.133333333300001</v>
      </c>
      <c r="T553" s="13">
        <v>0</v>
      </c>
      <c r="U553" s="13">
        <v>0</v>
      </c>
      <c r="V553" s="23" t="str">
        <f t="shared" si="33"/>
        <v xml:space="preserve"> </v>
      </c>
      <c r="W553" s="13">
        <v>0</v>
      </c>
      <c r="X553" s="13">
        <v>18</v>
      </c>
      <c r="Y553" s="13">
        <v>1</v>
      </c>
      <c r="Z553" s="13">
        <v>3</v>
      </c>
      <c r="AA553" s="13">
        <v>-12</v>
      </c>
      <c r="AB553" s="13">
        <v>6</v>
      </c>
      <c r="AC553" s="13">
        <v>3</v>
      </c>
      <c r="AD553" s="1"/>
      <c r="AE553" s="1"/>
      <c r="AF553" s="15">
        <f t="shared" si="34"/>
        <v>0</v>
      </c>
      <c r="AG553" s="1"/>
      <c r="AH553" s="1"/>
      <c r="AI553" s="51">
        <v>15.1</v>
      </c>
      <c r="AJ553" s="51">
        <v>2.25</v>
      </c>
      <c r="AK553" s="51">
        <v>3.3333333300000004E-2</v>
      </c>
      <c r="AL553" s="51">
        <v>17.383333333300001</v>
      </c>
      <c r="AM553" s="13">
        <v>1</v>
      </c>
      <c r="AN553" s="13">
        <v>0</v>
      </c>
      <c r="AO553" s="23">
        <f t="shared" si="35"/>
        <v>0</v>
      </c>
      <c r="AP553" s="13">
        <v>0</v>
      </c>
    </row>
    <row r="554" spans="1:42" x14ac:dyDescent="0.2">
      <c r="A554" s="13" t="s">
        <v>2038</v>
      </c>
      <c r="B554" s="13" t="s">
        <v>519</v>
      </c>
      <c r="C554" s="1" t="s">
        <v>145</v>
      </c>
      <c r="D554" s="13" t="s">
        <v>173</v>
      </c>
      <c r="E554" s="13">
        <v>8</v>
      </c>
      <c r="F554" s="13">
        <v>1</v>
      </c>
      <c r="G554" s="13">
        <v>0</v>
      </c>
      <c r="H554" s="13">
        <v>1</v>
      </c>
      <c r="I554" s="13">
        <v>8</v>
      </c>
      <c r="J554" s="13">
        <v>4</v>
      </c>
      <c r="K554" s="1"/>
      <c r="L554" s="1"/>
      <c r="M554" s="15">
        <f t="shared" si="32"/>
        <v>0</v>
      </c>
      <c r="N554" s="1"/>
      <c r="O554" s="1"/>
      <c r="P554" s="26">
        <v>15.75</v>
      </c>
      <c r="Q554" s="26">
        <v>0.93333333330000001</v>
      </c>
      <c r="R554" s="26">
        <v>1.45</v>
      </c>
      <c r="S554" s="26">
        <v>18.149999999999999</v>
      </c>
      <c r="T554" s="1"/>
      <c r="U554" s="1"/>
      <c r="V554" s="23" t="str">
        <f t="shared" si="33"/>
        <v xml:space="preserve"> </v>
      </c>
      <c r="W554" s="1"/>
      <c r="X554" s="13">
        <v>4</v>
      </c>
      <c r="Y554" s="13">
        <v>0</v>
      </c>
      <c r="Z554" s="13">
        <v>2</v>
      </c>
      <c r="AA554" s="13">
        <v>0</v>
      </c>
      <c r="AB554" s="13">
        <v>0</v>
      </c>
      <c r="AC554" s="13">
        <v>0</v>
      </c>
      <c r="AD554" s="1"/>
      <c r="AE554" s="1"/>
      <c r="AF554" s="15">
        <f t="shared" si="34"/>
        <v>0</v>
      </c>
      <c r="AG554" s="1"/>
      <c r="AH554" s="1"/>
      <c r="AI554" s="51">
        <v>17.7</v>
      </c>
      <c r="AJ554" s="51">
        <v>0.43333333330000001</v>
      </c>
      <c r="AK554" s="51">
        <v>2.25</v>
      </c>
      <c r="AL554" s="51">
        <v>20.399999999999999</v>
      </c>
      <c r="AM554" s="1"/>
      <c r="AN554" s="1"/>
      <c r="AO554" s="23" t="str">
        <f t="shared" si="35"/>
        <v xml:space="preserve"> </v>
      </c>
      <c r="AP554" s="1"/>
    </row>
    <row r="555" spans="1:42" x14ac:dyDescent="0.2">
      <c r="A555" s="13" t="s">
        <v>2041</v>
      </c>
      <c r="B555" s="13" t="s">
        <v>262</v>
      </c>
      <c r="C555" s="1" t="s">
        <v>136</v>
      </c>
      <c r="D555" s="13" t="s">
        <v>173</v>
      </c>
      <c r="E555" s="13">
        <v>3</v>
      </c>
      <c r="F555" s="13">
        <v>0</v>
      </c>
      <c r="G555" s="13">
        <v>1</v>
      </c>
      <c r="H555" s="13">
        <v>-1</v>
      </c>
      <c r="I555" s="13">
        <v>0</v>
      </c>
      <c r="J555" s="13">
        <v>0</v>
      </c>
      <c r="K555" s="1"/>
      <c r="L555" s="1"/>
      <c r="M555" s="15">
        <f t="shared" si="32"/>
        <v>0</v>
      </c>
      <c r="N555" s="1"/>
      <c r="O555" s="1"/>
      <c r="P555" s="26">
        <v>19.0333333333</v>
      </c>
      <c r="Q555" s="26">
        <v>0.1</v>
      </c>
      <c r="R555" s="26">
        <v>0.95</v>
      </c>
      <c r="S555" s="26">
        <v>20.083333333300001</v>
      </c>
      <c r="T555" s="1"/>
      <c r="U555" s="1"/>
      <c r="V555" s="23" t="str">
        <f t="shared" si="33"/>
        <v xml:space="preserve"> </v>
      </c>
      <c r="W555" s="1"/>
      <c r="X555" s="13">
        <v>1</v>
      </c>
      <c r="Y555" s="13">
        <v>0</v>
      </c>
      <c r="Z555" s="13">
        <v>1</v>
      </c>
      <c r="AA555" s="13">
        <v>-1</v>
      </c>
      <c r="AB555" s="13">
        <v>2</v>
      </c>
      <c r="AC555" s="13">
        <v>1</v>
      </c>
      <c r="AD555" s="1"/>
      <c r="AE555" s="1"/>
      <c r="AF555" s="15">
        <f t="shared" si="34"/>
        <v>0</v>
      </c>
      <c r="AG555" s="1"/>
      <c r="AH555" s="1"/>
      <c r="AI555" s="51">
        <v>15.916666666699999</v>
      </c>
      <c r="AJ555" s="51">
        <v>0</v>
      </c>
      <c r="AK555" s="51">
        <v>3.0166666666999999</v>
      </c>
      <c r="AL555" s="51">
        <v>18.933333333299998</v>
      </c>
      <c r="AM555" s="1"/>
      <c r="AN555" s="1"/>
      <c r="AO555" s="23" t="str">
        <f t="shared" si="35"/>
        <v xml:space="preserve"> </v>
      </c>
      <c r="AP555" s="1"/>
    </row>
    <row r="556" spans="1:42" x14ac:dyDescent="0.2">
      <c r="A556" s="13" t="s">
        <v>2043</v>
      </c>
      <c r="B556" s="13" t="s">
        <v>1190</v>
      </c>
      <c r="C556" s="1" t="s">
        <v>206</v>
      </c>
      <c r="D556" s="13" t="s">
        <v>173</v>
      </c>
      <c r="E556" s="13">
        <v>36</v>
      </c>
      <c r="F556" s="13">
        <v>4</v>
      </c>
      <c r="G556" s="13">
        <v>17</v>
      </c>
      <c r="H556" s="13">
        <v>-3</v>
      </c>
      <c r="I556" s="13">
        <v>10</v>
      </c>
      <c r="J556" s="13">
        <v>5</v>
      </c>
      <c r="K556" s="1"/>
      <c r="L556" s="1"/>
      <c r="M556" s="15">
        <f t="shared" si="32"/>
        <v>0</v>
      </c>
      <c r="N556" s="1"/>
      <c r="O556" s="1"/>
      <c r="P556" s="26">
        <v>18.7166666667</v>
      </c>
      <c r="Q556" s="26">
        <v>2.7166666667000001</v>
      </c>
      <c r="R556" s="26">
        <v>1.1666666667000001</v>
      </c>
      <c r="S556" s="26">
        <v>22.616666666699999</v>
      </c>
      <c r="T556" s="1"/>
      <c r="U556" s="1"/>
      <c r="V556" s="23" t="str">
        <f t="shared" si="33"/>
        <v xml:space="preserve"> </v>
      </c>
      <c r="W556" s="1"/>
      <c r="X556" s="13">
        <v>40</v>
      </c>
      <c r="Y556" s="13">
        <v>6</v>
      </c>
      <c r="Z556" s="13">
        <v>14</v>
      </c>
      <c r="AA556" s="13">
        <v>-1</v>
      </c>
      <c r="AB556" s="13">
        <v>12</v>
      </c>
      <c r="AC556" s="13">
        <v>6</v>
      </c>
      <c r="AD556" s="1"/>
      <c r="AE556" s="1"/>
      <c r="AF556" s="15">
        <f t="shared" si="34"/>
        <v>0</v>
      </c>
      <c r="AG556" s="1"/>
      <c r="AH556" s="1"/>
      <c r="AI556" s="51">
        <v>19.666666666699999</v>
      </c>
      <c r="AJ556" s="51">
        <v>2.3833333333</v>
      </c>
      <c r="AK556" s="51">
        <v>0.68333333330000001</v>
      </c>
      <c r="AL556" s="51">
        <v>22.75</v>
      </c>
      <c r="AM556" s="1"/>
      <c r="AN556" s="1"/>
      <c r="AO556" s="23" t="str">
        <f t="shared" si="35"/>
        <v xml:space="preserve"> </v>
      </c>
      <c r="AP556" s="1"/>
    </row>
    <row r="557" spans="1:42" x14ac:dyDescent="0.2">
      <c r="A557" s="13" t="s">
        <v>2045</v>
      </c>
      <c r="B557" s="13" t="s">
        <v>546</v>
      </c>
      <c r="C557" s="1" t="s">
        <v>584</v>
      </c>
      <c r="D557" s="13" t="s">
        <v>173</v>
      </c>
      <c r="E557" s="13">
        <v>37</v>
      </c>
      <c r="F557" s="13">
        <v>5</v>
      </c>
      <c r="G557" s="13">
        <v>12</v>
      </c>
      <c r="H557" s="13">
        <v>8</v>
      </c>
      <c r="I557" s="13">
        <v>22</v>
      </c>
      <c r="J557" s="13">
        <v>11</v>
      </c>
      <c r="K557" s="1"/>
      <c r="L557" s="1"/>
      <c r="M557" s="15">
        <f t="shared" si="32"/>
        <v>0</v>
      </c>
      <c r="N557" s="1"/>
      <c r="O557" s="1"/>
      <c r="P557" s="26">
        <v>19.083333333300001</v>
      </c>
      <c r="Q557" s="26">
        <v>2.7833333332999999</v>
      </c>
      <c r="R557" s="26">
        <v>2.7166666667000001</v>
      </c>
      <c r="S557" s="26">
        <v>24.6</v>
      </c>
      <c r="T557" s="1"/>
      <c r="U557" s="1"/>
      <c r="V557" s="23" t="str">
        <f t="shared" si="33"/>
        <v xml:space="preserve"> </v>
      </c>
      <c r="W557" s="1"/>
      <c r="X557" s="13">
        <v>34</v>
      </c>
      <c r="Y557" s="13">
        <v>2</v>
      </c>
      <c r="Z557" s="13">
        <v>9</v>
      </c>
      <c r="AA557" s="13">
        <v>-14</v>
      </c>
      <c r="AB557" s="13">
        <v>55</v>
      </c>
      <c r="AC557" s="13">
        <v>22</v>
      </c>
      <c r="AD557" s="1"/>
      <c r="AE557" s="1"/>
      <c r="AF557" s="15">
        <f t="shared" si="34"/>
        <v>0</v>
      </c>
      <c r="AG557" s="1"/>
      <c r="AH557" s="1"/>
      <c r="AI557" s="51">
        <v>19.166666666699999</v>
      </c>
      <c r="AJ557" s="51">
        <v>3.0166666666999999</v>
      </c>
      <c r="AK557" s="51">
        <v>2.4666666667000001</v>
      </c>
      <c r="AL557" s="51">
        <v>24.666666666699999</v>
      </c>
      <c r="AM557" s="1"/>
      <c r="AN557" s="1"/>
      <c r="AO557" s="23" t="str">
        <f t="shared" si="35"/>
        <v xml:space="preserve"> </v>
      </c>
      <c r="AP557" s="1"/>
    </row>
    <row r="558" spans="1:42" x14ac:dyDescent="0.2">
      <c r="A558" s="13" t="s">
        <v>2050</v>
      </c>
      <c r="B558" s="13" t="s">
        <v>2049</v>
      </c>
      <c r="C558" s="1" t="s">
        <v>219</v>
      </c>
      <c r="D558" s="13" t="s">
        <v>146</v>
      </c>
      <c r="E558" s="13">
        <v>23</v>
      </c>
      <c r="F558" s="13">
        <v>5</v>
      </c>
      <c r="G558" s="13">
        <v>5</v>
      </c>
      <c r="H558" s="13">
        <v>0</v>
      </c>
      <c r="I558" s="13">
        <v>9</v>
      </c>
      <c r="J558" s="13">
        <v>3</v>
      </c>
      <c r="K558" s="13">
        <v>30</v>
      </c>
      <c r="L558" s="13">
        <v>32</v>
      </c>
      <c r="M558" s="15">
        <f t="shared" si="32"/>
        <v>0.4838709677419355</v>
      </c>
      <c r="N558" s="13">
        <v>0</v>
      </c>
      <c r="O558" s="13">
        <v>0</v>
      </c>
      <c r="P558" s="26">
        <v>11</v>
      </c>
      <c r="Q558" s="26">
        <v>0.63333333329999997</v>
      </c>
      <c r="R558" s="26">
        <v>0.30000000000000004</v>
      </c>
      <c r="S558" s="26">
        <v>11.9333333333</v>
      </c>
      <c r="T558" s="1"/>
      <c r="U558" s="1"/>
      <c r="V558" s="23" t="str">
        <f t="shared" si="33"/>
        <v xml:space="preserve"> </v>
      </c>
      <c r="W558" s="1"/>
      <c r="X558" s="13">
        <v>20</v>
      </c>
      <c r="Y558" s="13">
        <v>4</v>
      </c>
      <c r="Z558" s="13">
        <v>2</v>
      </c>
      <c r="AA558" s="13">
        <v>1</v>
      </c>
      <c r="AB558" s="13">
        <v>4</v>
      </c>
      <c r="AC558" s="13">
        <v>2</v>
      </c>
      <c r="AD558" s="13">
        <v>40</v>
      </c>
      <c r="AE558" s="13">
        <v>53</v>
      </c>
      <c r="AF558" s="15">
        <f t="shared" si="34"/>
        <v>0.43010752688172044</v>
      </c>
      <c r="AG558" s="13">
        <v>1</v>
      </c>
      <c r="AH558" s="13">
        <v>1</v>
      </c>
      <c r="AI558" s="51">
        <v>10.483333333299999</v>
      </c>
      <c r="AJ558" s="51">
        <v>0.93333333330000001</v>
      </c>
      <c r="AK558" s="51">
        <v>0.61666666670000003</v>
      </c>
      <c r="AL558" s="51">
        <v>12.05</v>
      </c>
      <c r="AM558" s="1"/>
      <c r="AN558" s="1"/>
      <c r="AO558" s="23" t="str">
        <f t="shared" si="35"/>
        <v xml:space="preserve"> </v>
      </c>
      <c r="AP558" s="1"/>
    </row>
    <row r="559" spans="1:42" x14ac:dyDescent="0.2">
      <c r="A559" s="13" t="s">
        <v>2053</v>
      </c>
      <c r="B559" s="13" t="s">
        <v>2052</v>
      </c>
      <c r="C559" s="1" t="s">
        <v>179</v>
      </c>
      <c r="D559" s="13" t="s">
        <v>129</v>
      </c>
      <c r="E559" s="13">
        <v>39</v>
      </c>
      <c r="F559" s="13">
        <v>21</v>
      </c>
      <c r="G559" s="13">
        <v>11</v>
      </c>
      <c r="H559" s="13">
        <v>15</v>
      </c>
      <c r="I559" s="13">
        <v>14</v>
      </c>
      <c r="J559" s="13">
        <v>7</v>
      </c>
      <c r="K559" s="13">
        <v>2</v>
      </c>
      <c r="L559" s="13">
        <v>2</v>
      </c>
      <c r="M559" s="15">
        <f t="shared" si="32"/>
        <v>0.5</v>
      </c>
      <c r="N559" s="1"/>
      <c r="O559" s="1"/>
      <c r="P559" s="26">
        <v>13.5333333333</v>
      </c>
      <c r="Q559" s="26">
        <v>2.7333333333000001</v>
      </c>
      <c r="R559" s="26">
        <v>1.2666666666999999</v>
      </c>
      <c r="S559" s="26">
        <v>17.55</v>
      </c>
      <c r="T559" s="13">
        <v>4</v>
      </c>
      <c r="U559" s="13">
        <v>2</v>
      </c>
      <c r="V559" s="23">
        <f t="shared" si="33"/>
        <v>0.5</v>
      </c>
      <c r="W559" s="13">
        <v>2</v>
      </c>
      <c r="X559" s="13">
        <v>40</v>
      </c>
      <c r="Y559" s="13">
        <v>21</v>
      </c>
      <c r="Z559" s="13">
        <v>16</v>
      </c>
      <c r="AA559" s="13">
        <v>14</v>
      </c>
      <c r="AB559" s="13">
        <v>22</v>
      </c>
      <c r="AC559" s="13">
        <v>11</v>
      </c>
      <c r="AD559" s="13">
        <v>0</v>
      </c>
      <c r="AE559" s="13">
        <v>0</v>
      </c>
      <c r="AF559" s="15">
        <f t="shared" si="34"/>
        <v>0</v>
      </c>
      <c r="AG559" s="1"/>
      <c r="AH559" s="1"/>
      <c r="AI559" s="51">
        <v>13.3</v>
      </c>
      <c r="AJ559" s="51">
        <v>2.6333333333</v>
      </c>
      <c r="AK559" s="51">
        <v>1.4</v>
      </c>
      <c r="AL559" s="51">
        <v>17.350000000000001</v>
      </c>
      <c r="AM559" s="13">
        <v>1</v>
      </c>
      <c r="AN559" s="13">
        <v>0</v>
      </c>
      <c r="AO559" s="23">
        <f t="shared" si="35"/>
        <v>0</v>
      </c>
      <c r="AP559" s="13">
        <v>0</v>
      </c>
    </row>
    <row r="560" spans="1:42" x14ac:dyDescent="0.2">
      <c r="A560" s="13" t="s">
        <v>2053</v>
      </c>
      <c r="B560" s="13" t="s">
        <v>2057</v>
      </c>
      <c r="C560" s="1" t="s">
        <v>358</v>
      </c>
      <c r="D560" s="13" t="s">
        <v>146</v>
      </c>
      <c r="E560" s="13">
        <v>36</v>
      </c>
      <c r="F560" s="13">
        <v>3</v>
      </c>
      <c r="G560" s="13">
        <v>10</v>
      </c>
      <c r="H560" s="13">
        <v>1</v>
      </c>
      <c r="I560" s="13">
        <v>6</v>
      </c>
      <c r="J560" s="13">
        <v>3</v>
      </c>
      <c r="K560" s="13">
        <v>256</v>
      </c>
      <c r="L560" s="13">
        <v>246</v>
      </c>
      <c r="M560" s="15">
        <f t="shared" si="32"/>
        <v>0.50996015936254979</v>
      </c>
      <c r="N560" s="13">
        <v>4</v>
      </c>
      <c r="O560" s="13">
        <v>3</v>
      </c>
      <c r="P560" s="26">
        <v>12.8666666667</v>
      </c>
      <c r="Q560" s="26">
        <v>1.5666666667</v>
      </c>
      <c r="R560" s="26">
        <v>1.4</v>
      </c>
      <c r="S560" s="26">
        <v>15.8666666667</v>
      </c>
      <c r="T560" s="13">
        <v>1</v>
      </c>
      <c r="U560" s="13">
        <v>0</v>
      </c>
      <c r="V560" s="23">
        <f t="shared" si="33"/>
        <v>0</v>
      </c>
      <c r="W560" s="13">
        <v>0</v>
      </c>
      <c r="X560" s="13">
        <v>32</v>
      </c>
      <c r="Y560" s="13">
        <v>5</v>
      </c>
      <c r="Z560" s="13">
        <v>7</v>
      </c>
      <c r="AA560" s="13">
        <v>-11</v>
      </c>
      <c r="AB560" s="13">
        <v>6</v>
      </c>
      <c r="AC560" s="13">
        <v>3</v>
      </c>
      <c r="AD560" s="13">
        <v>232</v>
      </c>
      <c r="AE560" s="13">
        <v>224</v>
      </c>
      <c r="AF560" s="15">
        <f t="shared" si="34"/>
        <v>0.50877192982456143</v>
      </c>
      <c r="AG560" s="13">
        <v>5</v>
      </c>
      <c r="AH560" s="13">
        <v>2</v>
      </c>
      <c r="AI560" s="51">
        <v>13.0333333333</v>
      </c>
      <c r="AJ560" s="51">
        <v>1.7666666666999999</v>
      </c>
      <c r="AK560" s="51">
        <v>1.9833333333000001</v>
      </c>
      <c r="AL560" s="51">
        <v>16.8</v>
      </c>
      <c r="AM560" s="13">
        <v>0</v>
      </c>
      <c r="AN560" s="13">
        <v>0</v>
      </c>
      <c r="AO560" s="23" t="str">
        <f t="shared" si="35"/>
        <v xml:space="preserve"> </v>
      </c>
      <c r="AP560" s="13">
        <v>0</v>
      </c>
    </row>
    <row r="561" spans="1:42" x14ac:dyDescent="0.2">
      <c r="A561" s="13" t="s">
        <v>2061</v>
      </c>
      <c r="B561" s="13" t="s">
        <v>2060</v>
      </c>
      <c r="C561" s="1" t="s">
        <v>243</v>
      </c>
      <c r="D561" s="13" t="s">
        <v>129</v>
      </c>
      <c r="E561" s="13">
        <v>34</v>
      </c>
      <c r="F561" s="13">
        <v>12</v>
      </c>
      <c r="G561" s="13">
        <v>7</v>
      </c>
      <c r="H561" s="13">
        <v>2</v>
      </c>
      <c r="I561" s="13">
        <v>18</v>
      </c>
      <c r="J561" s="13">
        <v>9</v>
      </c>
      <c r="K561" s="13">
        <v>5</v>
      </c>
      <c r="L561" s="13">
        <v>5</v>
      </c>
      <c r="M561" s="15">
        <f t="shared" si="32"/>
        <v>0.5</v>
      </c>
      <c r="N561" s="1"/>
      <c r="O561" s="1"/>
      <c r="P561" s="26">
        <v>15.5333333333</v>
      </c>
      <c r="Q561" s="26">
        <v>2.8</v>
      </c>
      <c r="R561" s="26">
        <v>0</v>
      </c>
      <c r="S561" s="26">
        <v>18.350000000000001</v>
      </c>
      <c r="T561" s="13">
        <v>3</v>
      </c>
      <c r="U561" s="13">
        <v>1</v>
      </c>
      <c r="V561" s="23">
        <f t="shared" si="33"/>
        <v>0.33333333333333331</v>
      </c>
      <c r="W561" s="13">
        <v>1</v>
      </c>
      <c r="X561" s="13">
        <v>33</v>
      </c>
      <c r="Y561" s="13">
        <v>11</v>
      </c>
      <c r="Z561" s="13">
        <v>7</v>
      </c>
      <c r="AA561" s="13">
        <v>10</v>
      </c>
      <c r="AB561" s="13">
        <v>39</v>
      </c>
      <c r="AC561" s="13">
        <v>13</v>
      </c>
      <c r="AD561" s="13">
        <v>2</v>
      </c>
      <c r="AE561" s="13">
        <v>5</v>
      </c>
      <c r="AF561" s="15">
        <f t="shared" si="34"/>
        <v>0.2857142857142857</v>
      </c>
      <c r="AG561" s="1"/>
      <c r="AH561" s="1"/>
      <c r="AI561" s="51">
        <v>14.8</v>
      </c>
      <c r="AJ561" s="51">
        <v>2.9666666667000001</v>
      </c>
      <c r="AK561" s="51">
        <v>0</v>
      </c>
      <c r="AL561" s="51">
        <v>17.8</v>
      </c>
      <c r="AM561" s="13">
        <v>1</v>
      </c>
      <c r="AN561" s="13">
        <v>0</v>
      </c>
      <c r="AO561" s="23">
        <f t="shared" si="35"/>
        <v>0</v>
      </c>
      <c r="AP561" s="13">
        <v>0</v>
      </c>
    </row>
    <row r="562" spans="1:42" x14ac:dyDescent="0.2">
      <c r="A562" s="13" t="s">
        <v>2064</v>
      </c>
      <c r="B562" s="13" t="s">
        <v>591</v>
      </c>
      <c r="C562" s="1" t="s">
        <v>482</v>
      </c>
      <c r="D562" s="13" t="s">
        <v>154</v>
      </c>
      <c r="E562" s="13">
        <v>20</v>
      </c>
      <c r="F562" s="13">
        <v>2</v>
      </c>
      <c r="G562" s="13">
        <v>2</v>
      </c>
      <c r="H562" s="13">
        <v>2</v>
      </c>
      <c r="I562" s="13">
        <v>55</v>
      </c>
      <c r="J562" s="13">
        <v>12</v>
      </c>
      <c r="K562" s="13">
        <v>1</v>
      </c>
      <c r="L562" s="13">
        <v>2</v>
      </c>
      <c r="M562" s="15">
        <f t="shared" si="32"/>
        <v>0.33333333333333331</v>
      </c>
      <c r="N562" s="1"/>
      <c r="O562" s="1"/>
      <c r="P562" s="26">
        <v>9.1166666667000005</v>
      </c>
      <c r="Q562" s="26">
        <v>0.18333333330000001</v>
      </c>
      <c r="R562" s="26">
        <v>3.3333333300000004E-2</v>
      </c>
      <c r="S562" s="26">
        <v>9.3333333333000006</v>
      </c>
      <c r="T562" s="1"/>
      <c r="U562" s="1"/>
      <c r="V562" s="23" t="str">
        <f t="shared" si="33"/>
        <v xml:space="preserve"> </v>
      </c>
      <c r="W562" s="1"/>
      <c r="X562" s="13">
        <v>18</v>
      </c>
      <c r="Y562" s="13">
        <v>2</v>
      </c>
      <c r="Z562" s="13">
        <v>1</v>
      </c>
      <c r="AA562" s="13">
        <v>3</v>
      </c>
      <c r="AB562" s="13">
        <v>23</v>
      </c>
      <c r="AC562" s="13">
        <v>7</v>
      </c>
      <c r="AD562" s="13">
        <v>2</v>
      </c>
      <c r="AE562" s="13">
        <v>0</v>
      </c>
      <c r="AF562" s="15">
        <f t="shared" si="34"/>
        <v>1</v>
      </c>
      <c r="AG562" s="1"/>
      <c r="AH562" s="1"/>
      <c r="AI562" s="51">
        <v>10.050000000000001</v>
      </c>
      <c r="AJ562" s="51">
        <v>0.1</v>
      </c>
      <c r="AK562" s="51">
        <v>0</v>
      </c>
      <c r="AL562" s="51">
        <v>10.166666666699999</v>
      </c>
      <c r="AM562" s="1"/>
      <c r="AN562" s="1"/>
      <c r="AO562" s="23" t="str">
        <f t="shared" si="35"/>
        <v xml:space="preserve"> </v>
      </c>
      <c r="AP562" s="1"/>
    </row>
    <row r="563" spans="1:42" x14ac:dyDescent="0.2">
      <c r="A563" s="13" t="s">
        <v>2069</v>
      </c>
      <c r="B563" s="13" t="s">
        <v>2068</v>
      </c>
      <c r="C563" s="1" t="s">
        <v>287</v>
      </c>
      <c r="D563" s="13" t="s">
        <v>146</v>
      </c>
      <c r="E563" s="13">
        <v>41</v>
      </c>
      <c r="F563" s="13">
        <v>9</v>
      </c>
      <c r="G563" s="13">
        <v>12</v>
      </c>
      <c r="H563" s="13">
        <v>11</v>
      </c>
      <c r="I563" s="13">
        <v>12</v>
      </c>
      <c r="J563" s="13">
        <v>6</v>
      </c>
      <c r="K563" s="13">
        <v>174</v>
      </c>
      <c r="L563" s="13">
        <v>232</v>
      </c>
      <c r="M563" s="15">
        <f t="shared" si="32"/>
        <v>0.42857142857142855</v>
      </c>
      <c r="N563" s="13">
        <v>9</v>
      </c>
      <c r="O563" s="13">
        <v>5</v>
      </c>
      <c r="P563" s="26">
        <v>12.1</v>
      </c>
      <c r="Q563" s="26">
        <v>2.6666666667000003</v>
      </c>
      <c r="R563" s="26">
        <v>0.83333333330000003</v>
      </c>
      <c r="S563" s="26">
        <v>15.6166666667</v>
      </c>
      <c r="T563" s="13">
        <v>1</v>
      </c>
      <c r="U563" s="13">
        <v>0</v>
      </c>
      <c r="V563" s="23">
        <f t="shared" si="33"/>
        <v>0</v>
      </c>
      <c r="W563" s="13">
        <v>0</v>
      </c>
      <c r="X563" s="13">
        <v>41</v>
      </c>
      <c r="Y563" s="13">
        <v>11</v>
      </c>
      <c r="Z563" s="13">
        <v>10</v>
      </c>
      <c r="AA563" s="13">
        <v>-5</v>
      </c>
      <c r="AB563" s="13">
        <v>12</v>
      </c>
      <c r="AC563" s="13">
        <v>6</v>
      </c>
      <c r="AD563" s="13">
        <v>180</v>
      </c>
      <c r="AE563" s="13">
        <v>213</v>
      </c>
      <c r="AF563" s="15">
        <f t="shared" si="34"/>
        <v>0.4580152671755725</v>
      </c>
      <c r="AG563" s="13">
        <v>7</v>
      </c>
      <c r="AH563" s="13">
        <v>5</v>
      </c>
      <c r="AI563" s="51">
        <v>12.3166666667</v>
      </c>
      <c r="AJ563" s="51">
        <v>2.75</v>
      </c>
      <c r="AK563" s="51">
        <v>1.05</v>
      </c>
      <c r="AL563" s="51">
        <v>16.133333333300001</v>
      </c>
      <c r="AM563" s="13">
        <v>1</v>
      </c>
      <c r="AN563" s="13">
        <v>0</v>
      </c>
      <c r="AO563" s="23">
        <f t="shared" si="35"/>
        <v>0</v>
      </c>
      <c r="AP563" s="13">
        <v>0</v>
      </c>
    </row>
    <row r="564" spans="1:42" x14ac:dyDescent="0.2">
      <c r="A564" s="13" t="s">
        <v>2071</v>
      </c>
      <c r="B564" s="13" t="s">
        <v>392</v>
      </c>
      <c r="C564" s="1" t="s">
        <v>363</v>
      </c>
      <c r="D564" s="13" t="s">
        <v>173</v>
      </c>
      <c r="E564" s="13">
        <v>10</v>
      </c>
      <c r="F564" s="13">
        <v>0</v>
      </c>
      <c r="G564" s="13">
        <v>1</v>
      </c>
      <c r="H564" s="13">
        <v>0</v>
      </c>
      <c r="I564" s="13">
        <v>2</v>
      </c>
      <c r="J564" s="13">
        <v>1</v>
      </c>
      <c r="K564" s="1"/>
      <c r="L564" s="1"/>
      <c r="M564" s="15">
        <f t="shared" si="32"/>
        <v>0</v>
      </c>
      <c r="N564" s="1"/>
      <c r="O564" s="1"/>
      <c r="P564" s="26">
        <v>14.1333333333</v>
      </c>
      <c r="Q564" s="26">
        <v>0.05</v>
      </c>
      <c r="R564" s="26">
        <v>1.0333333333000001</v>
      </c>
      <c r="S564" s="26">
        <v>15.2166666667</v>
      </c>
      <c r="T564" s="1"/>
      <c r="U564" s="1"/>
      <c r="V564" s="23" t="str">
        <f t="shared" si="33"/>
        <v xml:space="preserve"> </v>
      </c>
      <c r="W564" s="1"/>
      <c r="X564" s="13">
        <v>12</v>
      </c>
      <c r="Y564" s="13">
        <v>0</v>
      </c>
      <c r="Z564" s="13">
        <v>2</v>
      </c>
      <c r="AA564" s="13">
        <v>0</v>
      </c>
      <c r="AB564" s="13">
        <v>4</v>
      </c>
      <c r="AC564" s="13">
        <v>2</v>
      </c>
      <c r="AD564" s="1"/>
      <c r="AE564" s="1"/>
      <c r="AF564" s="15">
        <f t="shared" si="34"/>
        <v>0</v>
      </c>
      <c r="AG564" s="1"/>
      <c r="AH564" s="1"/>
      <c r="AI564" s="51">
        <v>15.6833333333</v>
      </c>
      <c r="AJ564" s="51">
        <v>0.1</v>
      </c>
      <c r="AK564" s="51">
        <v>1.2166666667000001</v>
      </c>
      <c r="AL564" s="51">
        <v>17.016666666700001</v>
      </c>
      <c r="AM564" s="1"/>
      <c r="AN564" s="1"/>
      <c r="AO564" s="23" t="str">
        <f t="shared" si="35"/>
        <v xml:space="preserve"> </v>
      </c>
      <c r="AP564" s="1"/>
    </row>
    <row r="565" spans="1:42" x14ac:dyDescent="0.2">
      <c r="A565" s="13" t="s">
        <v>2073</v>
      </c>
      <c r="B565" s="13" t="s">
        <v>1720</v>
      </c>
      <c r="C565" s="1" t="s">
        <v>219</v>
      </c>
      <c r="D565" s="13" t="s">
        <v>173</v>
      </c>
      <c r="E565" s="13">
        <v>11</v>
      </c>
      <c r="F565" s="13">
        <v>1</v>
      </c>
      <c r="G565" s="13">
        <v>3</v>
      </c>
      <c r="H565" s="13">
        <v>7</v>
      </c>
      <c r="I565" s="13">
        <v>8</v>
      </c>
      <c r="J565" s="13">
        <v>4</v>
      </c>
      <c r="K565" s="1"/>
      <c r="L565" s="1"/>
      <c r="M565" s="15">
        <f t="shared" si="32"/>
        <v>0</v>
      </c>
      <c r="N565" s="1"/>
      <c r="O565" s="1"/>
      <c r="P565" s="26">
        <v>14.8666666667</v>
      </c>
      <c r="Q565" s="26">
        <v>0.60000000000000009</v>
      </c>
      <c r="R565" s="26">
        <v>0.18333333330000001</v>
      </c>
      <c r="S565" s="26">
        <v>15.6833333333</v>
      </c>
      <c r="T565" s="1"/>
      <c r="U565" s="1"/>
      <c r="V565" s="23" t="str">
        <f t="shared" si="33"/>
        <v xml:space="preserve"> </v>
      </c>
      <c r="W565" s="1"/>
      <c r="X565" s="13">
        <v>16</v>
      </c>
      <c r="Y565" s="13">
        <v>1</v>
      </c>
      <c r="Z565" s="13">
        <v>2</v>
      </c>
      <c r="AA565" s="13">
        <v>-1</v>
      </c>
      <c r="AB565" s="13">
        <v>8</v>
      </c>
      <c r="AC565" s="13">
        <v>4</v>
      </c>
      <c r="AD565" s="1"/>
      <c r="AE565" s="1"/>
      <c r="AF565" s="15">
        <f t="shared" si="34"/>
        <v>0</v>
      </c>
      <c r="AG565" s="1"/>
      <c r="AH565" s="1"/>
      <c r="AI565" s="51">
        <v>15.6333333333</v>
      </c>
      <c r="AJ565" s="51">
        <v>0.4833333333</v>
      </c>
      <c r="AK565" s="51">
        <v>0.16666666669999999</v>
      </c>
      <c r="AL565" s="51">
        <v>16.3</v>
      </c>
      <c r="AM565" s="1"/>
      <c r="AN565" s="1"/>
      <c r="AO565" s="23" t="str">
        <f t="shared" si="35"/>
        <v xml:space="preserve"> </v>
      </c>
      <c r="AP565" s="1"/>
    </row>
    <row r="566" spans="1:42" x14ac:dyDescent="0.2">
      <c r="A566" s="13" t="s">
        <v>2074</v>
      </c>
      <c r="B566" s="13" t="s">
        <v>1963</v>
      </c>
      <c r="C566" s="1" t="s">
        <v>358</v>
      </c>
      <c r="D566" s="13" t="s">
        <v>146</v>
      </c>
      <c r="E566" s="13">
        <v>31</v>
      </c>
      <c r="F566" s="13">
        <v>3</v>
      </c>
      <c r="G566" s="13">
        <v>4</v>
      </c>
      <c r="H566" s="13">
        <v>-1</v>
      </c>
      <c r="I566" s="13">
        <v>4</v>
      </c>
      <c r="J566" s="13">
        <v>2</v>
      </c>
      <c r="K566" s="13">
        <v>27</v>
      </c>
      <c r="L566" s="13">
        <v>12</v>
      </c>
      <c r="M566" s="15">
        <f t="shared" si="32"/>
        <v>0.69230769230769229</v>
      </c>
      <c r="N566" s="1"/>
      <c r="O566" s="1"/>
      <c r="P566" s="26">
        <v>11.5333333333</v>
      </c>
      <c r="Q566" s="26">
        <v>1.5166666666999999</v>
      </c>
      <c r="R566" s="26">
        <v>0</v>
      </c>
      <c r="S566" s="26">
        <v>13.05</v>
      </c>
      <c r="T566" s="13">
        <v>1</v>
      </c>
      <c r="U566" s="13">
        <v>0</v>
      </c>
      <c r="V566" s="23">
        <f t="shared" si="33"/>
        <v>0</v>
      </c>
      <c r="W566" s="13">
        <v>0</v>
      </c>
      <c r="X566" s="13">
        <v>23</v>
      </c>
      <c r="Y566" s="13">
        <v>4</v>
      </c>
      <c r="Z566" s="13">
        <v>9</v>
      </c>
      <c r="AA566" s="13">
        <v>0</v>
      </c>
      <c r="AB566" s="13">
        <v>4</v>
      </c>
      <c r="AC566" s="13">
        <v>2</v>
      </c>
      <c r="AD566" s="13">
        <v>28</v>
      </c>
      <c r="AE566" s="13">
        <v>27</v>
      </c>
      <c r="AF566" s="15">
        <f t="shared" si="34"/>
        <v>0.50909090909090904</v>
      </c>
      <c r="AG566" s="1"/>
      <c r="AH566" s="1"/>
      <c r="AI566" s="51">
        <v>12.583333333300001</v>
      </c>
      <c r="AJ566" s="51">
        <v>1.1499999999999999</v>
      </c>
      <c r="AK566" s="51">
        <v>0</v>
      </c>
      <c r="AL566" s="51">
        <v>13.733333333299999</v>
      </c>
      <c r="AM566" s="13">
        <v>0</v>
      </c>
      <c r="AN566" s="13">
        <v>0</v>
      </c>
      <c r="AO566" s="23" t="str">
        <f t="shared" si="35"/>
        <v xml:space="preserve"> </v>
      </c>
      <c r="AP566" s="13">
        <v>0</v>
      </c>
    </row>
    <row r="567" spans="1:42" x14ac:dyDescent="0.2">
      <c r="A567" s="13" t="s">
        <v>2078</v>
      </c>
      <c r="B567" s="13" t="s">
        <v>2077</v>
      </c>
      <c r="C567" s="1" t="s">
        <v>363</v>
      </c>
      <c r="D567" s="13" t="s">
        <v>154</v>
      </c>
      <c r="E567" s="13">
        <v>5</v>
      </c>
      <c r="F567" s="13">
        <v>0</v>
      </c>
      <c r="G567" s="13">
        <v>1</v>
      </c>
      <c r="H567" s="13">
        <v>-2</v>
      </c>
      <c r="I567" s="13">
        <v>0</v>
      </c>
      <c r="J567" s="13">
        <v>0</v>
      </c>
      <c r="K567" s="13">
        <v>0</v>
      </c>
      <c r="L567" s="13">
        <v>0</v>
      </c>
      <c r="M567" s="15">
        <f t="shared" si="32"/>
        <v>0</v>
      </c>
      <c r="N567" s="1"/>
      <c r="O567" s="1"/>
      <c r="P567" s="26">
        <v>12.3</v>
      </c>
      <c r="Q567" s="26">
        <v>0.61666666670000003</v>
      </c>
      <c r="R567" s="26">
        <v>0</v>
      </c>
      <c r="S567" s="26">
        <v>12.9333333333</v>
      </c>
      <c r="T567" s="1"/>
      <c r="U567" s="1"/>
      <c r="V567" s="23" t="str">
        <f t="shared" si="33"/>
        <v xml:space="preserve"> </v>
      </c>
      <c r="W567" s="1"/>
      <c r="X567" s="13">
        <v>3</v>
      </c>
      <c r="Y567" s="13">
        <v>0</v>
      </c>
      <c r="Z567" s="13">
        <v>0</v>
      </c>
      <c r="AA567" s="13">
        <v>-3</v>
      </c>
      <c r="AB567" s="13">
        <v>2</v>
      </c>
      <c r="AC567" s="13">
        <v>1</v>
      </c>
      <c r="AD567" s="13">
        <v>0</v>
      </c>
      <c r="AE567" s="13">
        <v>0</v>
      </c>
      <c r="AF567" s="15">
        <f t="shared" si="34"/>
        <v>0</v>
      </c>
      <c r="AG567" s="1"/>
      <c r="AH567" s="1"/>
      <c r="AI567" s="51">
        <v>14.5333333333</v>
      </c>
      <c r="AJ567" s="51">
        <v>0.61666666670000003</v>
      </c>
      <c r="AK567" s="51">
        <v>0</v>
      </c>
      <c r="AL567" s="51">
        <v>15.15</v>
      </c>
      <c r="AM567" s="1"/>
      <c r="AN567" s="1"/>
      <c r="AO567" s="23" t="str">
        <f t="shared" si="35"/>
        <v xml:space="preserve"> </v>
      </c>
      <c r="AP567" s="1"/>
    </row>
    <row r="568" spans="1:42" x14ac:dyDescent="0.2">
      <c r="A568" s="13" t="s">
        <v>2083</v>
      </c>
      <c r="B568" s="13" t="s">
        <v>2082</v>
      </c>
      <c r="C568" s="1" t="s">
        <v>292</v>
      </c>
      <c r="D568" s="13" t="s">
        <v>154</v>
      </c>
      <c r="E568" s="13">
        <v>41</v>
      </c>
      <c r="F568" s="13">
        <v>11</v>
      </c>
      <c r="G568" s="13">
        <v>8</v>
      </c>
      <c r="H568" s="13">
        <v>-4</v>
      </c>
      <c r="I568" s="13">
        <v>20</v>
      </c>
      <c r="J568" s="13">
        <v>9</v>
      </c>
      <c r="K568" s="13">
        <v>1</v>
      </c>
      <c r="L568" s="13">
        <v>5</v>
      </c>
      <c r="M568" s="15">
        <f t="shared" si="32"/>
        <v>0.16666666666666666</v>
      </c>
      <c r="N568" s="13">
        <v>1</v>
      </c>
      <c r="O568" s="13">
        <v>0</v>
      </c>
      <c r="P568" s="26">
        <v>12.5666666667</v>
      </c>
      <c r="Q568" s="26">
        <v>1.7166666667000001</v>
      </c>
      <c r="R568" s="26">
        <v>0.53333333329999999</v>
      </c>
      <c r="S568" s="26">
        <v>14.8166666667</v>
      </c>
      <c r="T568" s="13">
        <v>2</v>
      </c>
      <c r="U568" s="13">
        <v>0</v>
      </c>
      <c r="V568" s="23">
        <f t="shared" si="33"/>
        <v>0</v>
      </c>
      <c r="W568" s="13">
        <v>0</v>
      </c>
      <c r="X568" s="13">
        <v>39</v>
      </c>
      <c r="Y568" s="13">
        <v>13</v>
      </c>
      <c r="Z568" s="13">
        <v>5</v>
      </c>
      <c r="AA568" s="13">
        <v>6</v>
      </c>
      <c r="AB568" s="13">
        <v>8</v>
      </c>
      <c r="AC568" s="13">
        <v>4</v>
      </c>
      <c r="AD568" s="13">
        <v>1</v>
      </c>
      <c r="AE568" s="13">
        <v>0</v>
      </c>
      <c r="AF568" s="15">
        <f t="shared" si="34"/>
        <v>1</v>
      </c>
      <c r="AG568" s="13">
        <v>0</v>
      </c>
      <c r="AH568" s="13">
        <v>0</v>
      </c>
      <c r="AI568" s="51">
        <v>12.516666666700001</v>
      </c>
      <c r="AJ568" s="51">
        <v>1.35</v>
      </c>
      <c r="AK568" s="51">
        <v>0.35</v>
      </c>
      <c r="AL568" s="51">
        <v>14.233333333299999</v>
      </c>
      <c r="AM568" s="13">
        <v>0</v>
      </c>
      <c r="AN568" s="13">
        <v>0</v>
      </c>
      <c r="AO568" s="23" t="str">
        <f t="shared" si="35"/>
        <v xml:space="preserve"> </v>
      </c>
      <c r="AP568" s="13">
        <v>0</v>
      </c>
    </row>
    <row r="569" spans="1:42" x14ac:dyDescent="0.2">
      <c r="A569" s="13" t="s">
        <v>2087</v>
      </c>
      <c r="B569" s="13" t="s">
        <v>2086</v>
      </c>
      <c r="C569" s="1" t="s">
        <v>287</v>
      </c>
      <c r="D569" s="30" t="s">
        <v>146</v>
      </c>
      <c r="E569" s="13">
        <v>39</v>
      </c>
      <c r="F569" s="13">
        <v>8</v>
      </c>
      <c r="G569" s="13">
        <v>16</v>
      </c>
      <c r="H569" s="13">
        <v>1</v>
      </c>
      <c r="I569" s="13">
        <v>6</v>
      </c>
      <c r="J569" s="13">
        <v>3</v>
      </c>
      <c r="K569" s="13">
        <v>261</v>
      </c>
      <c r="L569" s="13">
        <v>249</v>
      </c>
      <c r="M569" s="15">
        <f t="shared" si="32"/>
        <v>0.5117647058823529</v>
      </c>
      <c r="N569" s="13">
        <v>14</v>
      </c>
      <c r="O569" s="13">
        <v>5</v>
      </c>
      <c r="P569" s="26">
        <v>11.7</v>
      </c>
      <c r="Q569" s="26">
        <v>3.15</v>
      </c>
      <c r="R569" s="26">
        <v>1.8</v>
      </c>
      <c r="S569" s="26">
        <v>16.649999999999999</v>
      </c>
      <c r="T569" s="13">
        <v>4</v>
      </c>
      <c r="U569" s="13">
        <v>1</v>
      </c>
      <c r="V569" s="23">
        <f t="shared" si="33"/>
        <v>0.25</v>
      </c>
      <c r="W569" s="13">
        <v>1</v>
      </c>
      <c r="X569" s="13">
        <v>39</v>
      </c>
      <c r="Y569" s="13">
        <v>6</v>
      </c>
      <c r="Z569" s="13">
        <v>13</v>
      </c>
      <c r="AA569" s="13">
        <v>7</v>
      </c>
      <c r="AB569" s="13">
        <v>6</v>
      </c>
      <c r="AC569" s="13">
        <v>3</v>
      </c>
      <c r="AD569" s="13">
        <v>245</v>
      </c>
      <c r="AE569" s="13">
        <v>295</v>
      </c>
      <c r="AF569" s="15">
        <f t="shared" si="34"/>
        <v>0.45370370370370372</v>
      </c>
      <c r="AG569" s="13">
        <v>10</v>
      </c>
      <c r="AH569" s="13">
        <v>8</v>
      </c>
      <c r="AI569" s="51">
        <v>12.25</v>
      </c>
      <c r="AJ569" s="51">
        <v>2.5333333332999999</v>
      </c>
      <c r="AK569" s="51">
        <v>1.6833333333</v>
      </c>
      <c r="AL569" s="51">
        <v>16.483333333299999</v>
      </c>
      <c r="AM569" s="13">
        <v>8</v>
      </c>
      <c r="AN569" s="13">
        <v>4</v>
      </c>
      <c r="AO569" s="23">
        <f t="shared" si="35"/>
        <v>0.5</v>
      </c>
      <c r="AP569" s="13">
        <v>0</v>
      </c>
    </row>
    <row r="570" spans="1:42" x14ac:dyDescent="0.2">
      <c r="A570" s="13" t="s">
        <v>2089</v>
      </c>
      <c r="B570" s="13" t="s">
        <v>312</v>
      </c>
      <c r="C570" s="1" t="s">
        <v>554</v>
      </c>
      <c r="D570" s="13" t="s">
        <v>129</v>
      </c>
      <c r="E570" s="13">
        <v>36</v>
      </c>
      <c r="F570" s="13">
        <v>5</v>
      </c>
      <c r="G570" s="13">
        <v>11</v>
      </c>
      <c r="H570" s="13">
        <v>-1</v>
      </c>
      <c r="I570" s="13">
        <v>10</v>
      </c>
      <c r="J570" s="13">
        <v>4</v>
      </c>
      <c r="K570" s="13">
        <v>0</v>
      </c>
      <c r="L570" s="13">
        <v>1</v>
      </c>
      <c r="M570" s="15">
        <f t="shared" si="32"/>
        <v>0</v>
      </c>
      <c r="N570" s="1"/>
      <c r="O570" s="1"/>
      <c r="P570" s="26">
        <v>13.4333333333</v>
      </c>
      <c r="Q570" s="26">
        <v>0.81666666669999999</v>
      </c>
      <c r="R570" s="26">
        <v>1.05</v>
      </c>
      <c r="S570" s="26">
        <v>15.3166666667</v>
      </c>
      <c r="T570" s="13">
        <v>1</v>
      </c>
      <c r="U570" s="13">
        <v>0</v>
      </c>
      <c r="V570" s="23">
        <f t="shared" si="33"/>
        <v>0</v>
      </c>
      <c r="W570" s="13">
        <v>0</v>
      </c>
      <c r="X570" s="13">
        <v>36</v>
      </c>
      <c r="Y570" s="13">
        <v>5</v>
      </c>
      <c r="Z570" s="13">
        <v>6</v>
      </c>
      <c r="AA570" s="13">
        <v>-11</v>
      </c>
      <c r="AB570" s="13">
        <v>10</v>
      </c>
      <c r="AC570" s="13">
        <v>5</v>
      </c>
      <c r="AD570" s="13">
        <v>0</v>
      </c>
      <c r="AE570" s="13">
        <v>0</v>
      </c>
      <c r="AF570" s="15">
        <f t="shared" si="34"/>
        <v>0</v>
      </c>
      <c r="AG570" s="1"/>
      <c r="AH570" s="1"/>
      <c r="AI570" s="51">
        <v>13.1333333333</v>
      </c>
      <c r="AJ570" s="51">
        <v>1.0666666667</v>
      </c>
      <c r="AK570" s="51">
        <v>0.95</v>
      </c>
      <c r="AL570" s="51">
        <v>15.1833333333</v>
      </c>
      <c r="AM570" s="13">
        <v>0</v>
      </c>
      <c r="AN570" s="13">
        <v>0</v>
      </c>
      <c r="AO570" s="23" t="str">
        <f t="shared" si="35"/>
        <v xml:space="preserve"> </v>
      </c>
      <c r="AP570" s="13">
        <v>0</v>
      </c>
    </row>
    <row r="571" spans="1:42" x14ac:dyDescent="0.2">
      <c r="A571" s="13" t="s">
        <v>2091</v>
      </c>
      <c r="B571" s="13" t="s">
        <v>1720</v>
      </c>
      <c r="C571" s="1" t="s">
        <v>136</v>
      </c>
      <c r="D571" s="13" t="s">
        <v>173</v>
      </c>
      <c r="E571" s="13">
        <v>22</v>
      </c>
      <c r="F571" s="13">
        <v>1</v>
      </c>
      <c r="G571" s="13">
        <v>5</v>
      </c>
      <c r="H571" s="13">
        <v>-6</v>
      </c>
      <c r="I571" s="13">
        <v>4</v>
      </c>
      <c r="J571" s="13">
        <v>2</v>
      </c>
      <c r="K571" s="1"/>
      <c r="L571" s="1"/>
      <c r="M571" s="15">
        <f t="shared" si="32"/>
        <v>0</v>
      </c>
      <c r="N571" s="1"/>
      <c r="O571" s="1"/>
      <c r="P571" s="26">
        <v>15.5</v>
      </c>
      <c r="Q571" s="26">
        <v>1.85</v>
      </c>
      <c r="R571" s="26">
        <v>1.6833333333</v>
      </c>
      <c r="S571" s="26">
        <v>19.05</v>
      </c>
      <c r="T571" s="1"/>
      <c r="U571" s="1"/>
      <c r="V571" s="23" t="str">
        <f t="shared" si="33"/>
        <v xml:space="preserve"> </v>
      </c>
      <c r="W571" s="1"/>
      <c r="X571" s="13">
        <v>20</v>
      </c>
      <c r="Y571" s="13">
        <v>3</v>
      </c>
      <c r="Z571" s="13">
        <v>1</v>
      </c>
      <c r="AA571" s="13">
        <v>-6</v>
      </c>
      <c r="AB571" s="13">
        <v>8</v>
      </c>
      <c r="AC571" s="13">
        <v>4</v>
      </c>
      <c r="AD571" s="1"/>
      <c r="AE571" s="1"/>
      <c r="AF571" s="15">
        <f t="shared" si="34"/>
        <v>0</v>
      </c>
      <c r="AG571" s="1"/>
      <c r="AH571" s="1"/>
      <c r="AI571" s="51">
        <v>16.866666666699999</v>
      </c>
      <c r="AJ571" s="51">
        <v>1.5833333333000001</v>
      </c>
      <c r="AK571" s="51">
        <v>1.8</v>
      </c>
      <c r="AL571" s="51">
        <v>20.266666666700001</v>
      </c>
      <c r="AM571" s="1"/>
      <c r="AN571" s="1"/>
      <c r="AO571" s="23" t="str">
        <f t="shared" si="35"/>
        <v xml:space="preserve"> </v>
      </c>
      <c r="AP571" s="1"/>
    </row>
    <row r="572" spans="1:42" x14ac:dyDescent="0.2">
      <c r="A572" s="13" t="s">
        <v>2094</v>
      </c>
      <c r="B572" s="13" t="s">
        <v>312</v>
      </c>
      <c r="C572" s="1" t="s">
        <v>190</v>
      </c>
      <c r="D572" s="13" t="s">
        <v>173</v>
      </c>
      <c r="E572" s="13">
        <v>41</v>
      </c>
      <c r="F572" s="13">
        <v>3</v>
      </c>
      <c r="G572" s="13">
        <v>13</v>
      </c>
      <c r="H572" s="13">
        <v>6</v>
      </c>
      <c r="I572" s="13">
        <v>29</v>
      </c>
      <c r="J572" s="13">
        <v>13</v>
      </c>
      <c r="K572" s="1"/>
      <c r="L572" s="1"/>
      <c r="M572" s="15">
        <f t="shared" si="32"/>
        <v>0</v>
      </c>
      <c r="N572" s="1"/>
      <c r="O572" s="1"/>
      <c r="P572" s="26">
        <v>19.166666666699999</v>
      </c>
      <c r="Q572" s="26">
        <v>1.1333333333</v>
      </c>
      <c r="R572" s="26">
        <v>2.3333333333000001</v>
      </c>
      <c r="S572" s="26">
        <v>22.65</v>
      </c>
      <c r="T572" s="13">
        <v>0</v>
      </c>
      <c r="U572" s="13">
        <v>0</v>
      </c>
      <c r="V572" s="23" t="str">
        <f t="shared" si="33"/>
        <v xml:space="preserve"> </v>
      </c>
      <c r="W572" s="13">
        <v>0</v>
      </c>
      <c r="X572" s="13">
        <v>41</v>
      </c>
      <c r="Y572" s="13">
        <v>1</v>
      </c>
      <c r="Z572" s="13">
        <v>14</v>
      </c>
      <c r="AA572" s="13">
        <v>1</v>
      </c>
      <c r="AB572" s="13">
        <v>18</v>
      </c>
      <c r="AC572" s="13">
        <v>9</v>
      </c>
      <c r="AD572" s="1"/>
      <c r="AE572" s="1"/>
      <c r="AF572" s="15">
        <f t="shared" si="34"/>
        <v>0</v>
      </c>
      <c r="AG572" s="1"/>
      <c r="AH572" s="1"/>
      <c r="AI572" s="51">
        <v>18.816666666700002</v>
      </c>
      <c r="AJ572" s="51">
        <v>0.98333333330000006</v>
      </c>
      <c r="AK572" s="51">
        <v>2.2166666667000001</v>
      </c>
      <c r="AL572" s="51">
        <v>22.05</v>
      </c>
      <c r="AM572" s="13">
        <v>1</v>
      </c>
      <c r="AN572" s="13">
        <v>0</v>
      </c>
      <c r="AO572" s="23">
        <f t="shared" si="35"/>
        <v>0</v>
      </c>
      <c r="AP572" s="13">
        <v>0</v>
      </c>
    </row>
    <row r="573" spans="1:42" x14ac:dyDescent="0.2">
      <c r="A573" s="13" t="s">
        <v>2097</v>
      </c>
      <c r="B573" s="13" t="s">
        <v>1025</v>
      </c>
      <c r="C573" s="1" t="s">
        <v>334</v>
      </c>
      <c r="D573" s="13" t="s">
        <v>154</v>
      </c>
      <c r="E573" s="13">
        <v>1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5">
        <f t="shared" si="32"/>
        <v>0</v>
      </c>
      <c r="N573" s="1"/>
      <c r="O573" s="1"/>
      <c r="P573" s="26">
        <v>6.9</v>
      </c>
      <c r="Q573" s="26">
        <v>0</v>
      </c>
      <c r="R573" s="26">
        <v>0</v>
      </c>
      <c r="S573" s="26">
        <v>6.9</v>
      </c>
      <c r="T573" s="1"/>
      <c r="U573" s="1"/>
      <c r="V573" s="23" t="str">
        <f t="shared" si="33"/>
        <v xml:space="preserve"> </v>
      </c>
      <c r="W573" s="1"/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5">
        <f t="shared" si="34"/>
        <v>0</v>
      </c>
      <c r="AG573" s="1"/>
      <c r="AH573" s="1"/>
      <c r="AI573" s="51">
        <v>0</v>
      </c>
      <c r="AJ573" s="51">
        <v>0</v>
      </c>
      <c r="AK573" s="51">
        <v>0</v>
      </c>
      <c r="AL573" s="51">
        <v>0</v>
      </c>
      <c r="AM573" s="1"/>
      <c r="AN573" s="1"/>
      <c r="AO573" s="23" t="str">
        <f t="shared" si="35"/>
        <v xml:space="preserve"> </v>
      </c>
      <c r="AP573" s="1"/>
    </row>
    <row r="574" spans="1:42" x14ac:dyDescent="0.2">
      <c r="A574" s="13" t="s">
        <v>2100</v>
      </c>
      <c r="B574" s="13" t="s">
        <v>665</v>
      </c>
      <c r="C574" s="1" t="s">
        <v>206</v>
      </c>
      <c r="D574" s="13" t="s">
        <v>146</v>
      </c>
      <c r="E574" s="13">
        <v>31</v>
      </c>
      <c r="F574" s="13">
        <v>4</v>
      </c>
      <c r="G574" s="13">
        <v>1</v>
      </c>
      <c r="H574" s="13">
        <v>-1</v>
      </c>
      <c r="I574" s="13">
        <v>32</v>
      </c>
      <c r="J574" s="13">
        <v>9</v>
      </c>
      <c r="K574" s="13">
        <v>1</v>
      </c>
      <c r="L574" s="13">
        <v>3</v>
      </c>
      <c r="M574" s="15">
        <f t="shared" si="32"/>
        <v>0.25</v>
      </c>
      <c r="N574" s="1"/>
      <c r="O574" s="1"/>
      <c r="P574" s="26">
        <v>9.2666666667000008</v>
      </c>
      <c r="Q574" s="26">
        <v>3.3333333300000004E-2</v>
      </c>
      <c r="R574" s="26">
        <v>0</v>
      </c>
      <c r="S574" s="26">
        <v>9.3166666666999998</v>
      </c>
      <c r="T574" s="1"/>
      <c r="U574" s="1"/>
      <c r="V574" s="23" t="str">
        <f t="shared" si="33"/>
        <v xml:space="preserve"> </v>
      </c>
      <c r="W574" s="1"/>
      <c r="X574" s="13">
        <v>29</v>
      </c>
      <c r="Y574" s="13">
        <v>2</v>
      </c>
      <c r="Z574" s="13">
        <v>2</v>
      </c>
      <c r="AA574" s="13">
        <v>-5</v>
      </c>
      <c r="AB574" s="13">
        <v>22</v>
      </c>
      <c r="AC574" s="13">
        <v>8</v>
      </c>
      <c r="AD574" s="13">
        <v>0</v>
      </c>
      <c r="AE574" s="13">
        <v>2</v>
      </c>
      <c r="AF574" s="15">
        <f t="shared" si="34"/>
        <v>0</v>
      </c>
      <c r="AG574" s="1"/>
      <c r="AH574" s="1"/>
      <c r="AI574" s="51">
        <v>10.5</v>
      </c>
      <c r="AJ574" s="51">
        <v>0.1333333333</v>
      </c>
      <c r="AK574" s="51">
        <v>0</v>
      </c>
      <c r="AL574" s="51">
        <v>10.6333333333</v>
      </c>
      <c r="AM574" s="1"/>
      <c r="AN574" s="1"/>
      <c r="AO574" s="23" t="str">
        <f t="shared" si="35"/>
        <v xml:space="preserve"> </v>
      </c>
      <c r="AP574" s="1"/>
    </row>
    <row r="575" spans="1:42" x14ac:dyDescent="0.2">
      <c r="A575" s="13" t="s">
        <v>2102</v>
      </c>
      <c r="B575" s="13" t="s">
        <v>199</v>
      </c>
      <c r="C575" s="1" t="s">
        <v>322</v>
      </c>
      <c r="D575" s="13" t="s">
        <v>207</v>
      </c>
      <c r="E575" s="13">
        <v>14</v>
      </c>
      <c r="F575" s="13">
        <v>0</v>
      </c>
      <c r="G575" s="13">
        <v>1</v>
      </c>
      <c r="H575" s="13">
        <v>-4</v>
      </c>
      <c r="I575" s="13">
        <v>0</v>
      </c>
      <c r="J575" s="13">
        <v>0</v>
      </c>
      <c r="K575" s="13">
        <v>0</v>
      </c>
      <c r="L575" s="13">
        <v>3</v>
      </c>
      <c r="M575" s="15">
        <f t="shared" si="32"/>
        <v>0</v>
      </c>
      <c r="N575" s="1"/>
      <c r="O575" s="1"/>
      <c r="P575" s="26">
        <v>10.233333333299999</v>
      </c>
      <c r="Q575" s="26">
        <v>0</v>
      </c>
      <c r="R575" s="26">
        <v>0.46666666670000001</v>
      </c>
      <c r="S575" s="26">
        <v>10.7166666667</v>
      </c>
      <c r="T575" s="1"/>
      <c r="U575" s="1"/>
      <c r="V575" s="23" t="str">
        <f t="shared" si="33"/>
        <v xml:space="preserve"> </v>
      </c>
      <c r="W575" s="1"/>
      <c r="X575" s="13">
        <v>24</v>
      </c>
      <c r="Y575" s="13">
        <v>0</v>
      </c>
      <c r="Z575" s="13">
        <v>2</v>
      </c>
      <c r="AA575" s="13">
        <v>-1</v>
      </c>
      <c r="AB575" s="13">
        <v>4</v>
      </c>
      <c r="AC575" s="13">
        <v>2</v>
      </c>
      <c r="AD575" s="13">
        <v>2</v>
      </c>
      <c r="AE575" s="13">
        <v>5</v>
      </c>
      <c r="AF575" s="15">
        <f t="shared" si="34"/>
        <v>0.2857142857142857</v>
      </c>
      <c r="AG575" s="1"/>
      <c r="AH575" s="1"/>
      <c r="AI575" s="51">
        <v>10.3833333333</v>
      </c>
      <c r="AJ575" s="51">
        <v>6.6666666700000002E-2</v>
      </c>
      <c r="AK575" s="51">
        <v>0.63333333329999997</v>
      </c>
      <c r="AL575" s="51">
        <v>11.1</v>
      </c>
      <c r="AM575" s="1"/>
      <c r="AN575" s="1"/>
      <c r="AO575" s="23" t="str">
        <f t="shared" si="35"/>
        <v xml:space="preserve"> </v>
      </c>
      <c r="AP575" s="1"/>
    </row>
    <row r="576" spans="1:42" x14ac:dyDescent="0.2">
      <c r="A576" s="13" t="s">
        <v>2104</v>
      </c>
      <c r="B576" s="13" t="s">
        <v>519</v>
      </c>
      <c r="C576" s="1" t="s">
        <v>136</v>
      </c>
      <c r="D576" s="13" t="s">
        <v>146</v>
      </c>
      <c r="E576" s="13">
        <v>38</v>
      </c>
      <c r="F576" s="13">
        <v>9</v>
      </c>
      <c r="G576" s="13">
        <v>15</v>
      </c>
      <c r="H576" s="13">
        <v>-4</v>
      </c>
      <c r="I576" s="13">
        <v>12</v>
      </c>
      <c r="J576" s="13">
        <v>6</v>
      </c>
      <c r="K576" s="13">
        <v>312</v>
      </c>
      <c r="L576" s="13">
        <v>343</v>
      </c>
      <c r="M576" s="15">
        <f t="shared" si="32"/>
        <v>0.4763358778625954</v>
      </c>
      <c r="N576" s="13">
        <v>20</v>
      </c>
      <c r="O576" s="13">
        <v>11</v>
      </c>
      <c r="P576" s="26">
        <v>16.133333333300001</v>
      </c>
      <c r="Q576" s="26">
        <v>2.8333333333000001</v>
      </c>
      <c r="R576" s="26">
        <v>1.4833333333000001</v>
      </c>
      <c r="S576" s="26">
        <v>20.4666666667</v>
      </c>
      <c r="T576" s="13">
        <v>3</v>
      </c>
      <c r="U576" s="13">
        <v>0</v>
      </c>
      <c r="V576" s="23">
        <f t="shared" si="33"/>
        <v>0</v>
      </c>
      <c r="W576" s="13">
        <v>0</v>
      </c>
      <c r="X576" s="13">
        <v>38</v>
      </c>
      <c r="Y576" s="13">
        <v>15</v>
      </c>
      <c r="Z576" s="13">
        <v>17</v>
      </c>
      <c r="AA576" s="13">
        <v>-8</v>
      </c>
      <c r="AB576" s="13">
        <v>13</v>
      </c>
      <c r="AC576" s="13">
        <v>5</v>
      </c>
      <c r="AD576" s="13">
        <v>308</v>
      </c>
      <c r="AE576" s="13">
        <v>393</v>
      </c>
      <c r="AF576" s="15">
        <f t="shared" si="34"/>
        <v>0.43937232524964337</v>
      </c>
      <c r="AG576" s="13">
        <v>19</v>
      </c>
      <c r="AH576" s="13">
        <v>8</v>
      </c>
      <c r="AI576" s="51">
        <v>16.399999999999999</v>
      </c>
      <c r="AJ576" s="51">
        <v>2.5833333333000001</v>
      </c>
      <c r="AK576" s="51">
        <v>1.7833333332999999</v>
      </c>
      <c r="AL576" s="51">
        <v>20.8</v>
      </c>
      <c r="AM576" s="13">
        <v>2</v>
      </c>
      <c r="AN576" s="13">
        <v>1</v>
      </c>
      <c r="AO576" s="23">
        <f t="shared" si="35"/>
        <v>0.5</v>
      </c>
      <c r="AP576" s="13">
        <v>0</v>
      </c>
    </row>
    <row r="577" spans="1:42" x14ac:dyDescent="0.2">
      <c r="A577" s="13" t="s">
        <v>2107</v>
      </c>
      <c r="B577" s="13" t="s">
        <v>2106</v>
      </c>
      <c r="C577" s="1" t="s">
        <v>136</v>
      </c>
      <c r="D577" s="13" t="s">
        <v>173</v>
      </c>
      <c r="E577" s="13">
        <v>0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"/>
      <c r="L577" s="1"/>
      <c r="M577" s="15">
        <f t="shared" si="32"/>
        <v>0</v>
      </c>
      <c r="N577" s="1"/>
      <c r="O577" s="1"/>
      <c r="P577" s="26">
        <v>0</v>
      </c>
      <c r="Q577" s="26">
        <v>0</v>
      </c>
      <c r="R577" s="26">
        <v>0</v>
      </c>
      <c r="S577" s="26">
        <v>0</v>
      </c>
      <c r="T577" s="1"/>
      <c r="U577" s="1"/>
      <c r="V577" s="23" t="str">
        <f t="shared" si="33"/>
        <v xml:space="preserve"> </v>
      </c>
      <c r="W577" s="1"/>
      <c r="X577" s="13">
        <v>2</v>
      </c>
      <c r="Y577" s="13">
        <v>0</v>
      </c>
      <c r="Z577" s="13">
        <v>0</v>
      </c>
      <c r="AA577" s="13">
        <v>-2</v>
      </c>
      <c r="AB577" s="13">
        <v>0</v>
      </c>
      <c r="AC577" s="13">
        <v>0</v>
      </c>
      <c r="AD577" s="1"/>
      <c r="AE577" s="1"/>
      <c r="AF577" s="15">
        <f t="shared" si="34"/>
        <v>0</v>
      </c>
      <c r="AG577" s="1"/>
      <c r="AH577" s="1"/>
      <c r="AI577" s="51">
        <v>16.399999999999999</v>
      </c>
      <c r="AJ577" s="51">
        <v>0.2</v>
      </c>
      <c r="AK577" s="51">
        <v>0.38333333330000002</v>
      </c>
      <c r="AL577" s="51">
        <v>16.983333333299999</v>
      </c>
      <c r="AM577" s="1"/>
      <c r="AN577" s="1"/>
      <c r="AO577" s="23" t="str">
        <f t="shared" si="35"/>
        <v xml:space="preserve"> </v>
      </c>
      <c r="AP577" s="1"/>
    </row>
    <row r="578" spans="1:42" x14ac:dyDescent="0.2">
      <c r="A578" s="13" t="s">
        <v>2111</v>
      </c>
      <c r="B578" s="13" t="s">
        <v>2110</v>
      </c>
      <c r="C578" s="1" t="s">
        <v>128</v>
      </c>
      <c r="D578" s="13" t="s">
        <v>328</v>
      </c>
      <c r="E578" s="13">
        <v>41</v>
      </c>
      <c r="F578" s="13">
        <v>19</v>
      </c>
      <c r="G578" s="13">
        <v>15</v>
      </c>
      <c r="H578" s="13">
        <v>0</v>
      </c>
      <c r="I578" s="13">
        <v>14</v>
      </c>
      <c r="J578" s="13">
        <v>7</v>
      </c>
      <c r="K578" s="13">
        <v>0</v>
      </c>
      <c r="L578" s="13">
        <v>3</v>
      </c>
      <c r="M578" s="15">
        <f t="shared" ref="M578:M641" si="36">K578/MAX(1,K578+L578)</f>
        <v>0</v>
      </c>
      <c r="N578" s="13">
        <v>0</v>
      </c>
      <c r="O578" s="13">
        <v>0</v>
      </c>
      <c r="P578" s="26">
        <v>13.8666666667</v>
      </c>
      <c r="Q578" s="26">
        <v>3.0166666666999999</v>
      </c>
      <c r="R578" s="26">
        <v>1.6666666699999999E-2</v>
      </c>
      <c r="S578" s="26">
        <v>16.916666666699999</v>
      </c>
      <c r="T578" s="13">
        <v>9</v>
      </c>
      <c r="U578" s="13">
        <v>3</v>
      </c>
      <c r="V578" s="23">
        <f t="shared" ref="V578:V641" si="37">IF(T578&gt;0,U578/T578," ")</f>
        <v>0.33333333333333331</v>
      </c>
      <c r="W578" s="13">
        <v>0</v>
      </c>
      <c r="X578" s="13">
        <v>41</v>
      </c>
      <c r="Y578" s="13">
        <v>8</v>
      </c>
      <c r="Z578" s="13">
        <v>12</v>
      </c>
      <c r="AA578" s="13">
        <v>-11</v>
      </c>
      <c r="AB578" s="13">
        <v>12</v>
      </c>
      <c r="AC578" s="13">
        <v>6</v>
      </c>
      <c r="AD578" s="13">
        <v>1</v>
      </c>
      <c r="AE578" s="13">
        <v>5</v>
      </c>
      <c r="AF578" s="15">
        <f t="shared" ref="AF578:AF641" si="38">AD578/MAX(1,AD578+AE578)</f>
        <v>0.16666666666666666</v>
      </c>
      <c r="AG578" s="13">
        <v>1</v>
      </c>
      <c r="AH578" s="13">
        <v>1</v>
      </c>
      <c r="AI578" s="51">
        <v>13.3833333333</v>
      </c>
      <c r="AJ578" s="51">
        <v>2.9833333333000001</v>
      </c>
      <c r="AK578" s="51">
        <v>0</v>
      </c>
      <c r="AL578" s="51">
        <v>16.366666666699999</v>
      </c>
      <c r="AM578" s="13">
        <v>5</v>
      </c>
      <c r="AN578" s="13">
        <v>5</v>
      </c>
      <c r="AO578" s="23">
        <f t="shared" ref="AO578:AO641" si="39">IF(AM578&gt;0,AN578/AM578," ")</f>
        <v>1</v>
      </c>
      <c r="AP578" s="13">
        <v>1</v>
      </c>
    </row>
    <row r="579" spans="1:42" x14ac:dyDescent="0.2">
      <c r="A579" s="13" t="s">
        <v>2114</v>
      </c>
      <c r="B579" s="13" t="s">
        <v>496</v>
      </c>
      <c r="C579" s="1" t="s">
        <v>243</v>
      </c>
      <c r="D579" s="13" t="s">
        <v>129</v>
      </c>
      <c r="E579" s="13">
        <v>29</v>
      </c>
      <c r="F579" s="13">
        <v>5</v>
      </c>
      <c r="G579" s="13">
        <v>4</v>
      </c>
      <c r="H579" s="13">
        <v>3</v>
      </c>
      <c r="I579" s="13">
        <v>4</v>
      </c>
      <c r="J579" s="13">
        <v>2</v>
      </c>
      <c r="K579" s="13">
        <v>0</v>
      </c>
      <c r="L579" s="13">
        <v>3</v>
      </c>
      <c r="M579" s="15">
        <f t="shared" si="36"/>
        <v>0</v>
      </c>
      <c r="N579" s="1"/>
      <c r="O579" s="1"/>
      <c r="P579" s="26">
        <v>11.1</v>
      </c>
      <c r="Q579" s="26">
        <v>3.3333333300000004E-2</v>
      </c>
      <c r="R579" s="26">
        <v>2.2833333332999999</v>
      </c>
      <c r="S579" s="26">
        <v>13.4333333333</v>
      </c>
      <c r="T579" s="1"/>
      <c r="U579" s="1"/>
      <c r="V579" s="23" t="str">
        <f t="shared" si="37"/>
        <v xml:space="preserve"> </v>
      </c>
      <c r="W579" s="1"/>
      <c r="X579" s="13">
        <v>31</v>
      </c>
      <c r="Y579" s="13">
        <v>2</v>
      </c>
      <c r="Z579" s="13">
        <v>1</v>
      </c>
      <c r="AA579" s="13">
        <v>-3</v>
      </c>
      <c r="AB579" s="13">
        <v>11</v>
      </c>
      <c r="AC579" s="13">
        <v>4</v>
      </c>
      <c r="AD579" s="13">
        <v>4</v>
      </c>
      <c r="AE579" s="13">
        <v>5</v>
      </c>
      <c r="AF579" s="15">
        <f t="shared" si="38"/>
        <v>0.44444444444444442</v>
      </c>
      <c r="AG579" s="1"/>
      <c r="AH579" s="1"/>
      <c r="AI579" s="51">
        <v>10.6333333333</v>
      </c>
      <c r="AJ579" s="51">
        <v>0.05</v>
      </c>
      <c r="AK579" s="51">
        <v>2.25</v>
      </c>
      <c r="AL579" s="51">
        <v>12.95</v>
      </c>
      <c r="AM579" s="1"/>
      <c r="AN579" s="1"/>
      <c r="AO579" s="23" t="str">
        <f t="shared" si="39"/>
        <v xml:space="preserve"> </v>
      </c>
      <c r="AP579" s="1"/>
    </row>
    <row r="580" spans="1:42" x14ac:dyDescent="0.2">
      <c r="A580" s="13" t="s">
        <v>2117</v>
      </c>
      <c r="B580" s="13" t="s">
        <v>2116</v>
      </c>
      <c r="C580" s="1" t="s">
        <v>190</v>
      </c>
      <c r="D580" s="13" t="s">
        <v>146</v>
      </c>
      <c r="E580" s="13">
        <v>7</v>
      </c>
      <c r="F580" s="13">
        <v>0</v>
      </c>
      <c r="G580" s="13">
        <v>1</v>
      </c>
      <c r="H580" s="13">
        <v>2</v>
      </c>
      <c r="I580" s="13">
        <v>14</v>
      </c>
      <c r="J580" s="13">
        <v>4</v>
      </c>
      <c r="K580" s="13">
        <v>0</v>
      </c>
      <c r="L580" s="13">
        <v>1</v>
      </c>
      <c r="M580" s="15">
        <f t="shared" si="36"/>
        <v>0</v>
      </c>
      <c r="N580" s="1"/>
      <c r="O580" s="1"/>
      <c r="P580" s="26">
        <v>7.5666666666999998</v>
      </c>
      <c r="Q580" s="26">
        <v>0</v>
      </c>
      <c r="R580" s="26">
        <v>0</v>
      </c>
      <c r="S580" s="26">
        <v>7.5833333332999997</v>
      </c>
      <c r="T580" s="1"/>
      <c r="U580" s="1"/>
      <c r="V580" s="23" t="str">
        <f t="shared" si="37"/>
        <v xml:space="preserve"> </v>
      </c>
      <c r="W580" s="1"/>
      <c r="X580" s="13">
        <v>6</v>
      </c>
      <c r="Y580" s="13">
        <v>1</v>
      </c>
      <c r="Z580" s="13">
        <v>0</v>
      </c>
      <c r="AA580" s="13">
        <v>2</v>
      </c>
      <c r="AB580" s="13">
        <v>9</v>
      </c>
      <c r="AC580" s="13">
        <v>3</v>
      </c>
      <c r="AD580" s="13">
        <v>1</v>
      </c>
      <c r="AE580" s="13">
        <v>0</v>
      </c>
      <c r="AF580" s="15">
        <f t="shared" si="38"/>
        <v>1</v>
      </c>
      <c r="AG580" s="1"/>
      <c r="AH580" s="1"/>
      <c r="AI580" s="51">
        <v>7.4833333333000001</v>
      </c>
      <c r="AJ580" s="51">
        <v>0</v>
      </c>
      <c r="AK580" s="51">
        <v>0</v>
      </c>
      <c r="AL580" s="51">
        <v>7.4833333333000001</v>
      </c>
      <c r="AM580" s="1"/>
      <c r="AN580" s="1"/>
      <c r="AO580" s="23" t="str">
        <f t="shared" si="39"/>
        <v xml:space="preserve"> </v>
      </c>
      <c r="AP580" s="1"/>
    </row>
    <row r="581" spans="1:42" x14ac:dyDescent="0.2">
      <c r="A581" s="13" t="s">
        <v>2117</v>
      </c>
      <c r="B581" s="13" t="s">
        <v>927</v>
      </c>
      <c r="C581" s="1" t="s">
        <v>302</v>
      </c>
      <c r="D581" s="13" t="s">
        <v>173</v>
      </c>
      <c r="E581" s="13">
        <v>2</v>
      </c>
      <c r="F581" s="13">
        <v>0</v>
      </c>
      <c r="G581" s="13">
        <v>0</v>
      </c>
      <c r="H581" s="13">
        <v>-1</v>
      </c>
      <c r="I581" s="13">
        <v>0</v>
      </c>
      <c r="J581" s="13">
        <v>0</v>
      </c>
      <c r="K581" s="1"/>
      <c r="L581" s="1"/>
      <c r="M581" s="15">
        <f t="shared" si="36"/>
        <v>0</v>
      </c>
      <c r="N581" s="1"/>
      <c r="O581" s="1"/>
      <c r="P581" s="26">
        <v>14.55</v>
      </c>
      <c r="Q581" s="26">
        <v>0</v>
      </c>
      <c r="R581" s="26">
        <v>0.38333333330000002</v>
      </c>
      <c r="S581" s="26">
        <v>14.9333333333</v>
      </c>
      <c r="T581" s="1"/>
      <c r="U581" s="1"/>
      <c r="V581" s="23" t="str">
        <f t="shared" si="37"/>
        <v xml:space="preserve"> </v>
      </c>
      <c r="W581" s="1"/>
      <c r="X581" s="13">
        <v>7</v>
      </c>
      <c r="Y581" s="13">
        <v>0</v>
      </c>
      <c r="Z581" s="13">
        <v>1</v>
      </c>
      <c r="AA581" s="13">
        <v>-3</v>
      </c>
      <c r="AB581" s="13">
        <v>5</v>
      </c>
      <c r="AC581" s="13">
        <v>1</v>
      </c>
      <c r="AD581" s="1"/>
      <c r="AE581" s="1"/>
      <c r="AF581" s="15">
        <f t="shared" si="38"/>
        <v>0</v>
      </c>
      <c r="AG581" s="1"/>
      <c r="AH581" s="1"/>
      <c r="AI581" s="51">
        <v>12.2166666667</v>
      </c>
      <c r="AJ581" s="51">
        <v>0.1333333333</v>
      </c>
      <c r="AK581" s="51">
        <v>0.68333333330000001</v>
      </c>
      <c r="AL581" s="51">
        <v>13.05</v>
      </c>
      <c r="AM581" s="1"/>
      <c r="AN581" s="1"/>
      <c r="AO581" s="23" t="str">
        <f t="shared" si="39"/>
        <v xml:space="preserve"> </v>
      </c>
      <c r="AP581" s="1"/>
    </row>
    <row r="582" spans="1:42" x14ac:dyDescent="0.2">
      <c r="A582" s="13" t="s">
        <v>2121</v>
      </c>
      <c r="B582" s="13" t="s">
        <v>496</v>
      </c>
      <c r="C582" s="1" t="s">
        <v>584</v>
      </c>
      <c r="D582" s="13" t="s">
        <v>146</v>
      </c>
      <c r="E582" s="13">
        <v>5</v>
      </c>
      <c r="F582" s="13">
        <v>0</v>
      </c>
      <c r="G582" s="13">
        <v>0</v>
      </c>
      <c r="H582" s="13">
        <v>-1</v>
      </c>
      <c r="I582" s="13">
        <v>2</v>
      </c>
      <c r="J582" s="13">
        <v>1</v>
      </c>
      <c r="K582" s="13">
        <v>10</v>
      </c>
      <c r="L582" s="13">
        <v>8</v>
      </c>
      <c r="M582" s="15">
        <f t="shared" si="36"/>
        <v>0.55555555555555558</v>
      </c>
      <c r="N582" s="1"/>
      <c r="O582" s="1"/>
      <c r="P582" s="26">
        <v>7.8333333332999997</v>
      </c>
      <c r="Q582" s="26">
        <v>0</v>
      </c>
      <c r="R582" s="26">
        <v>0</v>
      </c>
      <c r="S582" s="26">
        <v>7.8333333332999997</v>
      </c>
      <c r="T582" s="1"/>
      <c r="U582" s="1"/>
      <c r="V582" s="23" t="str">
        <f t="shared" si="37"/>
        <v xml:space="preserve"> </v>
      </c>
      <c r="W582" s="1"/>
      <c r="X582" s="13">
        <v>6</v>
      </c>
      <c r="Y582" s="13">
        <v>0</v>
      </c>
      <c r="Z582" s="13">
        <v>1</v>
      </c>
      <c r="AA582" s="13">
        <v>1</v>
      </c>
      <c r="AB582" s="13">
        <v>17</v>
      </c>
      <c r="AC582" s="13">
        <v>3</v>
      </c>
      <c r="AD582" s="13">
        <v>8</v>
      </c>
      <c r="AE582" s="13">
        <v>15</v>
      </c>
      <c r="AF582" s="15">
        <f t="shared" si="38"/>
        <v>0.34782608695652173</v>
      </c>
      <c r="AG582" s="1"/>
      <c r="AH582" s="1"/>
      <c r="AI582" s="51">
        <v>6.8666666667000005</v>
      </c>
      <c r="AJ582" s="51">
        <v>0.21666666670000001</v>
      </c>
      <c r="AK582" s="51">
        <v>0</v>
      </c>
      <c r="AL582" s="51">
        <v>7.0833333332999997</v>
      </c>
      <c r="AM582" s="1"/>
      <c r="AN582" s="1"/>
      <c r="AO582" s="23" t="str">
        <f t="shared" si="39"/>
        <v xml:space="preserve"> </v>
      </c>
      <c r="AP582" s="1"/>
    </row>
    <row r="583" spans="1:42" x14ac:dyDescent="0.2">
      <c r="A583" s="13" t="s">
        <v>2124</v>
      </c>
      <c r="B583" s="13" t="s">
        <v>519</v>
      </c>
      <c r="C583" s="1" t="s">
        <v>162</v>
      </c>
      <c r="D583" s="13" t="s">
        <v>503</v>
      </c>
      <c r="E583" s="13">
        <v>41</v>
      </c>
      <c r="F583" s="13">
        <v>9</v>
      </c>
      <c r="G583" s="13">
        <v>17</v>
      </c>
      <c r="H583" s="13">
        <v>-4</v>
      </c>
      <c r="I583" s="13">
        <v>10</v>
      </c>
      <c r="J583" s="13">
        <v>5</v>
      </c>
      <c r="K583" s="13">
        <v>382</v>
      </c>
      <c r="L583" s="13">
        <v>311</v>
      </c>
      <c r="M583" s="15">
        <f t="shared" si="36"/>
        <v>0.55122655122655118</v>
      </c>
      <c r="N583" s="13">
        <v>12</v>
      </c>
      <c r="O583" s="13">
        <v>5</v>
      </c>
      <c r="P583" s="26">
        <v>15.6</v>
      </c>
      <c r="Q583" s="26">
        <v>2.7</v>
      </c>
      <c r="R583" s="26">
        <v>2.0333333332999999</v>
      </c>
      <c r="S583" s="26">
        <v>20.350000000000001</v>
      </c>
      <c r="T583" s="13">
        <v>2</v>
      </c>
      <c r="U583" s="13">
        <v>2</v>
      </c>
      <c r="V583" s="23">
        <f t="shared" si="37"/>
        <v>1</v>
      </c>
      <c r="W583" s="13">
        <v>1</v>
      </c>
      <c r="X583" s="13">
        <v>41</v>
      </c>
      <c r="Y583" s="13">
        <v>8</v>
      </c>
      <c r="Z583" s="13">
        <v>21</v>
      </c>
      <c r="AA583" s="13">
        <v>-1</v>
      </c>
      <c r="AB583" s="13">
        <v>2</v>
      </c>
      <c r="AC583" s="13">
        <v>1</v>
      </c>
      <c r="AD583" s="13">
        <v>331</v>
      </c>
      <c r="AE583" s="13">
        <v>310</v>
      </c>
      <c r="AF583" s="15">
        <f t="shared" si="38"/>
        <v>0.51638065522620902</v>
      </c>
      <c r="AG583" s="13">
        <v>7</v>
      </c>
      <c r="AH583" s="13">
        <v>5</v>
      </c>
      <c r="AI583" s="51">
        <v>14.9666666667</v>
      </c>
      <c r="AJ583" s="51">
        <v>2.5333333332999999</v>
      </c>
      <c r="AK583" s="51">
        <v>1.5666666667</v>
      </c>
      <c r="AL583" s="51">
        <v>19.083333333300001</v>
      </c>
      <c r="AM583" s="13">
        <v>4</v>
      </c>
      <c r="AN583" s="13">
        <v>1</v>
      </c>
      <c r="AO583" s="23">
        <f t="shared" si="39"/>
        <v>0.25</v>
      </c>
      <c r="AP583" s="13">
        <v>1</v>
      </c>
    </row>
    <row r="584" spans="1:42" x14ac:dyDescent="0.2">
      <c r="A584" s="13" t="s">
        <v>2126</v>
      </c>
      <c r="B584" s="13" t="s">
        <v>529</v>
      </c>
      <c r="C584" s="1" t="s">
        <v>322</v>
      </c>
      <c r="D584" s="13" t="s">
        <v>173</v>
      </c>
      <c r="E584" s="13">
        <v>37</v>
      </c>
      <c r="F584" s="13">
        <v>2</v>
      </c>
      <c r="G584" s="13">
        <v>5</v>
      </c>
      <c r="H584" s="13">
        <v>7</v>
      </c>
      <c r="I584" s="13">
        <v>12</v>
      </c>
      <c r="J584" s="13">
        <v>6</v>
      </c>
      <c r="K584" s="1"/>
      <c r="L584" s="1"/>
      <c r="M584" s="15">
        <f t="shared" si="36"/>
        <v>0</v>
      </c>
      <c r="N584" s="1"/>
      <c r="O584" s="1"/>
      <c r="P584" s="26">
        <v>18.05</v>
      </c>
      <c r="Q584" s="26">
        <v>6.6666666700000002E-2</v>
      </c>
      <c r="R584" s="26">
        <v>1.6</v>
      </c>
      <c r="S584" s="26">
        <v>19.7166666667</v>
      </c>
      <c r="T584" s="1"/>
      <c r="U584" s="1"/>
      <c r="V584" s="23" t="str">
        <f t="shared" si="37"/>
        <v xml:space="preserve"> </v>
      </c>
      <c r="W584" s="1"/>
      <c r="X584" s="13">
        <v>39</v>
      </c>
      <c r="Y584" s="13">
        <v>0</v>
      </c>
      <c r="Z584" s="13">
        <v>3</v>
      </c>
      <c r="AA584" s="13">
        <v>-2</v>
      </c>
      <c r="AB584" s="13">
        <v>14</v>
      </c>
      <c r="AC584" s="13">
        <v>7</v>
      </c>
      <c r="AD584" s="1"/>
      <c r="AE584" s="1"/>
      <c r="AF584" s="15">
        <f t="shared" si="38"/>
        <v>0</v>
      </c>
      <c r="AG584" s="1"/>
      <c r="AH584" s="1"/>
      <c r="AI584" s="51">
        <v>18.75</v>
      </c>
      <c r="AJ584" s="51">
        <v>0.1</v>
      </c>
      <c r="AK584" s="51">
        <v>1.9333333333</v>
      </c>
      <c r="AL584" s="51">
        <v>20.8</v>
      </c>
      <c r="AM584" s="1"/>
      <c r="AN584" s="1"/>
      <c r="AO584" s="23" t="str">
        <f t="shared" si="39"/>
        <v xml:space="preserve"> </v>
      </c>
      <c r="AP584" s="1"/>
    </row>
    <row r="585" spans="1:42" x14ac:dyDescent="0.2">
      <c r="A585" s="13" t="s">
        <v>2129</v>
      </c>
      <c r="B585" s="13" t="s">
        <v>665</v>
      </c>
      <c r="C585" s="1" t="s">
        <v>136</v>
      </c>
      <c r="D585" s="13" t="s">
        <v>173</v>
      </c>
      <c r="E585" s="13">
        <v>3</v>
      </c>
      <c r="F585" s="13">
        <v>0</v>
      </c>
      <c r="G585" s="13">
        <v>1</v>
      </c>
      <c r="H585" s="13">
        <v>-1</v>
      </c>
      <c r="I585" s="13">
        <v>0</v>
      </c>
      <c r="J585" s="13">
        <v>0</v>
      </c>
      <c r="K585" s="1"/>
      <c r="L585" s="1"/>
      <c r="M585" s="15">
        <f t="shared" si="36"/>
        <v>0</v>
      </c>
      <c r="N585" s="1"/>
      <c r="O585" s="1"/>
      <c r="P585" s="26">
        <v>15.8666666667</v>
      </c>
      <c r="Q585" s="26">
        <v>0.65</v>
      </c>
      <c r="R585" s="26">
        <v>0.30000000000000004</v>
      </c>
      <c r="S585" s="26">
        <v>16.816666666700002</v>
      </c>
      <c r="T585" s="1"/>
      <c r="U585" s="1"/>
      <c r="V585" s="23" t="str">
        <f t="shared" si="37"/>
        <v xml:space="preserve"> </v>
      </c>
      <c r="W585" s="1"/>
      <c r="X585" s="13">
        <v>3</v>
      </c>
      <c r="Y585" s="13">
        <v>0</v>
      </c>
      <c r="Z585" s="13">
        <v>0</v>
      </c>
      <c r="AA585" s="13">
        <v>-3</v>
      </c>
      <c r="AB585" s="13">
        <v>0</v>
      </c>
      <c r="AC585" s="13">
        <v>0</v>
      </c>
      <c r="AD585" s="1"/>
      <c r="AE585" s="1"/>
      <c r="AF585" s="15">
        <f t="shared" si="38"/>
        <v>0</v>
      </c>
      <c r="AG585" s="1"/>
      <c r="AH585" s="1"/>
      <c r="AI585" s="51">
        <v>11.4333333333</v>
      </c>
      <c r="AJ585" s="51">
        <v>1.1166666667</v>
      </c>
      <c r="AK585" s="51">
        <v>0</v>
      </c>
      <c r="AL585" s="51">
        <v>12.55</v>
      </c>
      <c r="AM585" s="1"/>
      <c r="AN585" s="1"/>
      <c r="AO585" s="23" t="str">
        <f t="shared" si="39"/>
        <v xml:space="preserve"> </v>
      </c>
      <c r="AP585" s="1"/>
    </row>
    <row r="586" spans="1:42" x14ac:dyDescent="0.2">
      <c r="A586" s="13" t="s">
        <v>2131</v>
      </c>
      <c r="B586" s="13" t="s">
        <v>320</v>
      </c>
      <c r="C586" s="1" t="s">
        <v>287</v>
      </c>
      <c r="D586" s="13" t="s">
        <v>154</v>
      </c>
      <c r="E586" s="13">
        <v>29</v>
      </c>
      <c r="F586" s="13">
        <v>10</v>
      </c>
      <c r="G586" s="13">
        <v>18</v>
      </c>
      <c r="H586" s="13">
        <v>-3</v>
      </c>
      <c r="I586" s="13">
        <v>4</v>
      </c>
      <c r="J586" s="13">
        <v>2</v>
      </c>
      <c r="K586" s="13">
        <v>34</v>
      </c>
      <c r="L586" s="13">
        <v>34</v>
      </c>
      <c r="M586" s="15">
        <f t="shared" si="36"/>
        <v>0.5</v>
      </c>
      <c r="N586" s="1"/>
      <c r="O586" s="1"/>
      <c r="P586" s="26">
        <v>15.65</v>
      </c>
      <c r="Q586" s="26">
        <v>3.8</v>
      </c>
      <c r="R586" s="26">
        <v>3.3333333300000004E-2</v>
      </c>
      <c r="S586" s="26">
        <v>19.5</v>
      </c>
      <c r="T586" s="13">
        <v>5</v>
      </c>
      <c r="U586" s="13">
        <v>2</v>
      </c>
      <c r="V586" s="23">
        <f t="shared" si="37"/>
        <v>0.4</v>
      </c>
      <c r="W586" s="13">
        <v>0</v>
      </c>
      <c r="X586" s="13">
        <v>31</v>
      </c>
      <c r="Y586" s="13">
        <v>8</v>
      </c>
      <c r="Z586" s="13">
        <v>15</v>
      </c>
      <c r="AA586" s="13">
        <v>-5</v>
      </c>
      <c r="AB586" s="13">
        <v>8</v>
      </c>
      <c r="AC586" s="13">
        <v>4</v>
      </c>
      <c r="AD586" s="13">
        <v>46</v>
      </c>
      <c r="AE586" s="13">
        <v>47</v>
      </c>
      <c r="AF586" s="15">
        <f t="shared" si="38"/>
        <v>0.4946236559139785</v>
      </c>
      <c r="AG586" s="1"/>
      <c r="AH586" s="1"/>
      <c r="AI586" s="51">
        <v>15.833333333300001</v>
      </c>
      <c r="AJ586" s="51">
        <v>3.7166666667000001</v>
      </c>
      <c r="AK586" s="51">
        <v>1.6666666699999999E-2</v>
      </c>
      <c r="AL586" s="51">
        <v>19.583333333300001</v>
      </c>
      <c r="AM586" s="13">
        <v>5</v>
      </c>
      <c r="AN586" s="13">
        <v>3</v>
      </c>
      <c r="AO586" s="23">
        <f t="shared" si="39"/>
        <v>0.6</v>
      </c>
      <c r="AP586" s="13">
        <v>3</v>
      </c>
    </row>
    <row r="587" spans="1:42" x14ac:dyDescent="0.2">
      <c r="A587" s="13" t="s">
        <v>2133</v>
      </c>
      <c r="B587" s="13" t="s">
        <v>361</v>
      </c>
      <c r="C587" s="1" t="s">
        <v>363</v>
      </c>
      <c r="D587" s="13" t="s">
        <v>173</v>
      </c>
      <c r="E587" s="13">
        <v>20</v>
      </c>
      <c r="F587" s="13">
        <v>1</v>
      </c>
      <c r="G587" s="13">
        <v>5</v>
      </c>
      <c r="H587" s="13">
        <v>3</v>
      </c>
      <c r="I587" s="13">
        <v>6</v>
      </c>
      <c r="J587" s="13">
        <v>3</v>
      </c>
      <c r="K587" s="1"/>
      <c r="L587" s="1"/>
      <c r="M587" s="15">
        <f t="shared" si="36"/>
        <v>0</v>
      </c>
      <c r="N587" s="1"/>
      <c r="O587" s="1"/>
      <c r="P587" s="26">
        <v>12.1166666667</v>
      </c>
      <c r="Q587" s="26">
        <v>0.05</v>
      </c>
      <c r="R587" s="26">
        <v>1.1000000000000001</v>
      </c>
      <c r="S587" s="26">
        <v>13.3</v>
      </c>
      <c r="T587" s="1"/>
      <c r="U587" s="1"/>
      <c r="V587" s="23" t="str">
        <f t="shared" si="37"/>
        <v xml:space="preserve"> </v>
      </c>
      <c r="W587" s="1"/>
      <c r="X587" s="13">
        <v>16</v>
      </c>
      <c r="Y587" s="13">
        <v>0</v>
      </c>
      <c r="Z587" s="13">
        <v>2</v>
      </c>
      <c r="AA587" s="13">
        <v>-3</v>
      </c>
      <c r="AB587" s="13">
        <v>2</v>
      </c>
      <c r="AC587" s="13">
        <v>1</v>
      </c>
      <c r="AD587" s="1"/>
      <c r="AE587" s="1"/>
      <c r="AF587" s="15">
        <f t="shared" si="38"/>
        <v>0</v>
      </c>
      <c r="AG587" s="1"/>
      <c r="AH587" s="1"/>
      <c r="AI587" s="51">
        <v>12.4333333333</v>
      </c>
      <c r="AJ587" s="51">
        <v>0.05</v>
      </c>
      <c r="AK587" s="51">
        <v>1.0166666666999999</v>
      </c>
      <c r="AL587" s="51">
        <v>13.516666666700001</v>
      </c>
      <c r="AM587" s="1"/>
      <c r="AN587" s="1"/>
      <c r="AO587" s="23" t="str">
        <f t="shared" si="39"/>
        <v xml:space="preserve"> </v>
      </c>
      <c r="AP587" s="1"/>
    </row>
    <row r="588" spans="1:42" x14ac:dyDescent="0.2">
      <c r="A588" s="13" t="s">
        <v>2136</v>
      </c>
      <c r="B588" s="13" t="s">
        <v>396</v>
      </c>
      <c r="C588" s="1" t="s">
        <v>190</v>
      </c>
      <c r="D588" s="13" t="s">
        <v>173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"/>
      <c r="L588" s="1"/>
      <c r="M588" s="15">
        <f t="shared" si="36"/>
        <v>0</v>
      </c>
      <c r="N588" s="1"/>
      <c r="O588" s="1"/>
      <c r="P588" s="26">
        <v>0</v>
      </c>
      <c r="Q588" s="26">
        <v>0</v>
      </c>
      <c r="R588" s="26">
        <v>0</v>
      </c>
      <c r="S588" s="26">
        <v>0</v>
      </c>
      <c r="T588" s="1"/>
      <c r="U588" s="1"/>
      <c r="V588" s="23" t="str">
        <f t="shared" si="37"/>
        <v xml:space="preserve"> </v>
      </c>
      <c r="W588" s="1"/>
      <c r="X588" s="13">
        <v>1</v>
      </c>
      <c r="Y588" s="13">
        <v>0</v>
      </c>
      <c r="Z588" s="13">
        <v>0</v>
      </c>
      <c r="AA588" s="13">
        <v>-1</v>
      </c>
      <c r="AB588" s="13">
        <v>0</v>
      </c>
      <c r="AC588" s="13">
        <v>0</v>
      </c>
      <c r="AD588" s="1"/>
      <c r="AE588" s="1"/>
      <c r="AF588" s="15">
        <f t="shared" si="38"/>
        <v>0</v>
      </c>
      <c r="AG588" s="1"/>
      <c r="AH588" s="1"/>
      <c r="AI588" s="51">
        <v>12.1833333333</v>
      </c>
      <c r="AJ588" s="51">
        <v>0</v>
      </c>
      <c r="AK588" s="51">
        <v>0</v>
      </c>
      <c r="AL588" s="51">
        <v>12.1833333333</v>
      </c>
      <c r="AM588" s="1"/>
      <c r="AN588" s="1"/>
      <c r="AO588" s="23" t="str">
        <f t="shared" si="39"/>
        <v xml:space="preserve"> </v>
      </c>
      <c r="AP588" s="1"/>
    </row>
    <row r="589" spans="1:42" x14ac:dyDescent="0.2">
      <c r="A589" s="13" t="s">
        <v>2137</v>
      </c>
      <c r="B589" s="13" t="s">
        <v>1931</v>
      </c>
      <c r="C589" s="1" t="s">
        <v>302</v>
      </c>
      <c r="D589" s="13" t="s">
        <v>173</v>
      </c>
      <c r="E589" s="13">
        <v>20</v>
      </c>
      <c r="F589" s="13">
        <v>1</v>
      </c>
      <c r="G589" s="13">
        <v>0</v>
      </c>
      <c r="H589" s="13">
        <v>-5</v>
      </c>
      <c r="I589" s="13">
        <v>8</v>
      </c>
      <c r="J589" s="13">
        <v>4</v>
      </c>
      <c r="K589" s="1"/>
      <c r="L589" s="1"/>
      <c r="M589" s="15">
        <f t="shared" si="36"/>
        <v>0</v>
      </c>
      <c r="N589" s="1"/>
      <c r="O589" s="1"/>
      <c r="P589" s="26">
        <v>13.916666666699999</v>
      </c>
      <c r="Q589" s="26">
        <v>0.53333333329999999</v>
      </c>
      <c r="R589" s="26">
        <v>1.6</v>
      </c>
      <c r="S589" s="26">
        <v>16.066666666700002</v>
      </c>
      <c r="T589" s="13">
        <v>1</v>
      </c>
      <c r="U589" s="13">
        <v>1</v>
      </c>
      <c r="V589" s="23">
        <f t="shared" si="37"/>
        <v>1</v>
      </c>
      <c r="W589" s="13">
        <v>0</v>
      </c>
      <c r="X589" s="13">
        <v>24</v>
      </c>
      <c r="Y589" s="13">
        <v>1</v>
      </c>
      <c r="Z589" s="13">
        <v>6</v>
      </c>
      <c r="AA589" s="13">
        <v>-2</v>
      </c>
      <c r="AB589" s="13">
        <v>12</v>
      </c>
      <c r="AC589" s="13">
        <v>6</v>
      </c>
      <c r="AD589" s="1"/>
      <c r="AE589" s="1"/>
      <c r="AF589" s="15">
        <f t="shared" si="38"/>
        <v>0</v>
      </c>
      <c r="AG589" s="1"/>
      <c r="AH589" s="1"/>
      <c r="AI589" s="51">
        <v>13.25</v>
      </c>
      <c r="AJ589" s="51">
        <v>0.60000000000000009</v>
      </c>
      <c r="AK589" s="51">
        <v>1.8833333333</v>
      </c>
      <c r="AL589" s="51">
        <v>15.75</v>
      </c>
      <c r="AM589" s="13">
        <v>0</v>
      </c>
      <c r="AN589" s="13">
        <v>0</v>
      </c>
      <c r="AO589" s="23" t="str">
        <f t="shared" si="39"/>
        <v xml:space="preserve"> </v>
      </c>
      <c r="AP589" s="13">
        <v>0</v>
      </c>
    </row>
    <row r="590" spans="1:42" x14ac:dyDescent="0.2">
      <c r="A590" s="13" t="s">
        <v>2140</v>
      </c>
      <c r="B590" s="13" t="s">
        <v>1742</v>
      </c>
      <c r="C590" s="1" t="s">
        <v>190</v>
      </c>
      <c r="D590" s="13" t="s">
        <v>173</v>
      </c>
      <c r="E590" s="13">
        <v>38</v>
      </c>
      <c r="F590" s="13">
        <v>0</v>
      </c>
      <c r="G590" s="13">
        <v>7</v>
      </c>
      <c r="H590" s="13">
        <v>-6</v>
      </c>
      <c r="I590" s="13">
        <v>22</v>
      </c>
      <c r="J590" s="13">
        <v>11</v>
      </c>
      <c r="K590" s="1"/>
      <c r="L590" s="1"/>
      <c r="M590" s="15">
        <f t="shared" si="36"/>
        <v>0</v>
      </c>
      <c r="N590" s="1"/>
      <c r="O590" s="1"/>
      <c r="P590" s="26">
        <v>18.75</v>
      </c>
      <c r="Q590" s="26">
        <v>1.6666666699999999E-2</v>
      </c>
      <c r="R590" s="26">
        <v>2.8</v>
      </c>
      <c r="S590" s="26">
        <v>21.566666666700002</v>
      </c>
      <c r="T590" s="13">
        <v>0</v>
      </c>
      <c r="U590" s="13">
        <v>0</v>
      </c>
      <c r="V590" s="23" t="str">
        <f t="shared" si="37"/>
        <v xml:space="preserve"> </v>
      </c>
      <c r="W590" s="13">
        <v>0</v>
      </c>
      <c r="X590" s="13">
        <v>40</v>
      </c>
      <c r="Y590" s="13">
        <v>0</v>
      </c>
      <c r="Z590" s="13">
        <v>12</v>
      </c>
      <c r="AA590" s="13">
        <v>11</v>
      </c>
      <c r="AB590" s="13">
        <v>44</v>
      </c>
      <c r="AC590" s="13">
        <v>22</v>
      </c>
      <c r="AD590" s="1"/>
      <c r="AE590" s="1"/>
      <c r="AF590" s="15">
        <f t="shared" si="38"/>
        <v>0</v>
      </c>
      <c r="AG590" s="1"/>
      <c r="AH590" s="1"/>
      <c r="AI590" s="51">
        <v>19.149999999999999</v>
      </c>
      <c r="AJ590" s="51">
        <v>0.05</v>
      </c>
      <c r="AK590" s="51">
        <v>2.7666666666999999</v>
      </c>
      <c r="AL590" s="51">
        <v>21.983333333299999</v>
      </c>
      <c r="AM590" s="13">
        <v>1</v>
      </c>
      <c r="AN590" s="13">
        <v>1</v>
      </c>
      <c r="AO590" s="23">
        <f t="shared" si="39"/>
        <v>1</v>
      </c>
      <c r="AP590" s="13">
        <v>0</v>
      </c>
    </row>
    <row r="591" spans="1:42" x14ac:dyDescent="0.2">
      <c r="A591" s="13" t="s">
        <v>2143</v>
      </c>
      <c r="B591" s="13" t="s">
        <v>2142</v>
      </c>
      <c r="C591" s="1" t="s">
        <v>249</v>
      </c>
      <c r="D591" s="13" t="s">
        <v>154</v>
      </c>
      <c r="E591" s="13">
        <v>1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5">
        <f t="shared" si="36"/>
        <v>0</v>
      </c>
      <c r="N591" s="1"/>
      <c r="O591" s="1"/>
      <c r="P591" s="26">
        <v>6.1</v>
      </c>
      <c r="Q591" s="26">
        <v>0</v>
      </c>
      <c r="R591" s="26">
        <v>0</v>
      </c>
      <c r="S591" s="26">
        <v>6.1</v>
      </c>
      <c r="T591" s="1"/>
      <c r="U591" s="1"/>
      <c r="V591" s="23" t="str">
        <f t="shared" si="37"/>
        <v xml:space="preserve"> </v>
      </c>
      <c r="W591" s="1"/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5">
        <f t="shared" si="38"/>
        <v>0</v>
      </c>
      <c r="AG591" s="1"/>
      <c r="AH591" s="1"/>
      <c r="AI591" s="51">
        <v>0</v>
      </c>
      <c r="AJ591" s="51">
        <v>0</v>
      </c>
      <c r="AK591" s="51">
        <v>0</v>
      </c>
      <c r="AL591" s="51">
        <v>0</v>
      </c>
      <c r="AM591" s="1"/>
      <c r="AN591" s="1"/>
      <c r="AO591" s="23" t="str">
        <f t="shared" si="39"/>
        <v xml:space="preserve"> </v>
      </c>
      <c r="AP591" s="1"/>
    </row>
    <row r="592" spans="1:42" x14ac:dyDescent="0.2">
      <c r="A592" s="13" t="s">
        <v>2147</v>
      </c>
      <c r="B592" s="13" t="s">
        <v>2146</v>
      </c>
      <c r="C592" s="1" t="s">
        <v>264</v>
      </c>
      <c r="D592" s="13" t="s">
        <v>328</v>
      </c>
      <c r="E592" s="13">
        <v>33</v>
      </c>
      <c r="F592" s="13">
        <v>9</v>
      </c>
      <c r="G592" s="13">
        <v>16</v>
      </c>
      <c r="H592" s="13">
        <v>12</v>
      </c>
      <c r="I592" s="13">
        <v>25</v>
      </c>
      <c r="J592" s="13">
        <v>10</v>
      </c>
      <c r="K592" s="13">
        <v>2</v>
      </c>
      <c r="L592" s="13">
        <v>4</v>
      </c>
      <c r="M592" s="15">
        <f t="shared" si="36"/>
        <v>0.33333333333333331</v>
      </c>
      <c r="N592" s="1"/>
      <c r="O592" s="1"/>
      <c r="P592" s="26">
        <v>15.35</v>
      </c>
      <c r="Q592" s="26">
        <v>2.4333333333000002</v>
      </c>
      <c r="R592" s="26">
        <v>1.1666666667000001</v>
      </c>
      <c r="S592" s="26">
        <v>18.9666666667</v>
      </c>
      <c r="T592" s="13">
        <v>4</v>
      </c>
      <c r="U592" s="13">
        <v>3</v>
      </c>
      <c r="V592" s="23">
        <f t="shared" si="37"/>
        <v>0.75</v>
      </c>
      <c r="W592" s="13">
        <v>2</v>
      </c>
      <c r="X592" s="13">
        <v>39</v>
      </c>
      <c r="Y592" s="13">
        <v>10</v>
      </c>
      <c r="Z592" s="13">
        <v>20</v>
      </c>
      <c r="AA592" s="13">
        <v>5</v>
      </c>
      <c r="AB592" s="13">
        <v>26</v>
      </c>
      <c r="AC592" s="13">
        <v>13</v>
      </c>
      <c r="AD592" s="13">
        <v>1</v>
      </c>
      <c r="AE592" s="13">
        <v>6</v>
      </c>
      <c r="AF592" s="15">
        <f t="shared" si="38"/>
        <v>0.14285714285714285</v>
      </c>
      <c r="AG592" s="1"/>
      <c r="AH592" s="1"/>
      <c r="AI592" s="51">
        <v>14.9666666667</v>
      </c>
      <c r="AJ592" s="51">
        <v>2.2833333332999999</v>
      </c>
      <c r="AK592" s="51">
        <v>1.4333333333</v>
      </c>
      <c r="AL592" s="51">
        <v>18.7166666667</v>
      </c>
      <c r="AM592" s="13">
        <v>7</v>
      </c>
      <c r="AN592" s="13">
        <v>1</v>
      </c>
      <c r="AO592" s="23">
        <f t="shared" si="39"/>
        <v>0.14285714285714285</v>
      </c>
      <c r="AP592" s="13">
        <v>0</v>
      </c>
    </row>
    <row r="593" spans="1:42" x14ac:dyDescent="0.2">
      <c r="A593" s="13" t="s">
        <v>2150</v>
      </c>
      <c r="B593" s="13" t="s">
        <v>396</v>
      </c>
      <c r="C593" s="1" t="s">
        <v>264</v>
      </c>
      <c r="D593" s="13" t="s">
        <v>146</v>
      </c>
      <c r="E593" s="13">
        <v>39</v>
      </c>
      <c r="F593" s="13">
        <v>2</v>
      </c>
      <c r="G593" s="13">
        <v>3</v>
      </c>
      <c r="H593" s="13">
        <v>-3</v>
      </c>
      <c r="I593" s="13">
        <v>45</v>
      </c>
      <c r="J593" s="13">
        <v>18</v>
      </c>
      <c r="K593" s="13">
        <v>78</v>
      </c>
      <c r="L593" s="13">
        <v>48</v>
      </c>
      <c r="M593" s="15">
        <f t="shared" si="36"/>
        <v>0.61904761904761907</v>
      </c>
      <c r="N593" s="13">
        <v>0</v>
      </c>
      <c r="O593" s="13">
        <v>0</v>
      </c>
      <c r="P593" s="26">
        <v>9.7333333332999992</v>
      </c>
      <c r="Q593" s="26">
        <v>0.25</v>
      </c>
      <c r="R593" s="26">
        <v>1.4166666667000001</v>
      </c>
      <c r="S593" s="26">
        <v>11.4</v>
      </c>
      <c r="T593" s="1"/>
      <c r="U593" s="1"/>
      <c r="V593" s="23" t="str">
        <f t="shared" si="37"/>
        <v xml:space="preserve"> </v>
      </c>
      <c r="W593" s="1"/>
      <c r="X593" s="13">
        <v>39</v>
      </c>
      <c r="Y593" s="13">
        <v>1</v>
      </c>
      <c r="Z593" s="13">
        <v>6</v>
      </c>
      <c r="AA593" s="13">
        <v>-5</v>
      </c>
      <c r="AB593" s="13">
        <v>41</v>
      </c>
      <c r="AC593" s="13">
        <v>16</v>
      </c>
      <c r="AD593" s="13">
        <v>82</v>
      </c>
      <c r="AE593" s="13">
        <v>76</v>
      </c>
      <c r="AF593" s="15">
        <f t="shared" si="38"/>
        <v>0.51898734177215189</v>
      </c>
      <c r="AG593" s="13">
        <v>1</v>
      </c>
      <c r="AH593" s="13">
        <v>1</v>
      </c>
      <c r="AI593" s="51">
        <v>10.199999999999999</v>
      </c>
      <c r="AJ593" s="51">
        <v>0.1166666667</v>
      </c>
      <c r="AK593" s="51">
        <v>1.5166666666999999</v>
      </c>
      <c r="AL593" s="51">
        <v>11.85</v>
      </c>
      <c r="AM593" s="1"/>
      <c r="AN593" s="1"/>
      <c r="AO593" s="23" t="str">
        <f t="shared" si="39"/>
        <v xml:space="preserve"> </v>
      </c>
      <c r="AP593" s="1"/>
    </row>
    <row r="594" spans="1:42" x14ac:dyDescent="0.2">
      <c r="A594" s="13" t="s">
        <v>2154</v>
      </c>
      <c r="B594" s="13" t="s">
        <v>2153</v>
      </c>
      <c r="C594" s="1" t="s">
        <v>128</v>
      </c>
      <c r="D594" s="13" t="s">
        <v>173</v>
      </c>
      <c r="E594" s="13">
        <v>9</v>
      </c>
      <c r="F594" s="13">
        <v>1</v>
      </c>
      <c r="G594" s="13">
        <v>0</v>
      </c>
      <c r="H594" s="13">
        <v>3</v>
      </c>
      <c r="I594" s="13">
        <v>2</v>
      </c>
      <c r="J594" s="13">
        <v>1</v>
      </c>
      <c r="K594" s="1"/>
      <c r="L594" s="1"/>
      <c r="M594" s="15">
        <f t="shared" si="36"/>
        <v>0</v>
      </c>
      <c r="N594" s="1"/>
      <c r="O594" s="1"/>
      <c r="P594" s="26">
        <v>16.2833333333</v>
      </c>
      <c r="Q594" s="26">
        <v>8.3333333300000006E-2</v>
      </c>
      <c r="R594" s="26">
        <v>0.58333333330000003</v>
      </c>
      <c r="S594" s="26">
        <v>16.9666666667</v>
      </c>
      <c r="T594" s="1"/>
      <c r="U594" s="1"/>
      <c r="V594" s="23" t="str">
        <f t="shared" si="37"/>
        <v xml:space="preserve"> </v>
      </c>
      <c r="W594" s="1"/>
      <c r="X594" s="13">
        <v>12</v>
      </c>
      <c r="Y594" s="13">
        <v>1</v>
      </c>
      <c r="Z594" s="13">
        <v>1</v>
      </c>
      <c r="AA594" s="13">
        <v>1</v>
      </c>
      <c r="AB594" s="13">
        <v>0</v>
      </c>
      <c r="AC594" s="13">
        <v>0</v>
      </c>
      <c r="AD594" s="1"/>
      <c r="AE594" s="1"/>
      <c r="AF594" s="15">
        <f t="shared" si="38"/>
        <v>0</v>
      </c>
      <c r="AG594" s="1"/>
      <c r="AH594" s="1"/>
      <c r="AI594" s="51">
        <v>15.2166666667</v>
      </c>
      <c r="AJ594" s="51">
        <v>0.18333333330000001</v>
      </c>
      <c r="AK594" s="51">
        <v>0.53333333329999999</v>
      </c>
      <c r="AL594" s="51">
        <v>15.9333333333</v>
      </c>
      <c r="AM594" s="1"/>
      <c r="AN594" s="1"/>
      <c r="AO594" s="23" t="str">
        <f t="shared" si="39"/>
        <v xml:space="preserve"> </v>
      </c>
      <c r="AP594" s="1"/>
    </row>
    <row r="595" spans="1:42" x14ac:dyDescent="0.2">
      <c r="A595" s="13" t="s">
        <v>2156</v>
      </c>
      <c r="B595" s="13" t="s">
        <v>407</v>
      </c>
      <c r="C595" s="1" t="s">
        <v>190</v>
      </c>
      <c r="D595" s="13" t="s">
        <v>129</v>
      </c>
      <c r="E595" s="13">
        <v>40</v>
      </c>
      <c r="F595" s="13">
        <v>25</v>
      </c>
      <c r="G595" s="13">
        <v>18</v>
      </c>
      <c r="H595" s="13">
        <v>6</v>
      </c>
      <c r="I595" s="13">
        <v>28</v>
      </c>
      <c r="J595" s="13">
        <v>14</v>
      </c>
      <c r="K595" s="13">
        <v>2</v>
      </c>
      <c r="L595" s="13">
        <v>1</v>
      </c>
      <c r="M595" s="15">
        <f t="shared" si="36"/>
        <v>0.66666666666666663</v>
      </c>
      <c r="N595" s="1"/>
      <c r="O595" s="1"/>
      <c r="P595" s="26">
        <v>16.2833333333</v>
      </c>
      <c r="Q595" s="26">
        <v>3.9333333333000002</v>
      </c>
      <c r="R595" s="26">
        <v>0</v>
      </c>
      <c r="S595" s="26">
        <v>20.2166666667</v>
      </c>
      <c r="T595" s="13">
        <v>5</v>
      </c>
      <c r="U595" s="13">
        <v>1</v>
      </c>
      <c r="V595" s="23">
        <f t="shared" si="37"/>
        <v>0.2</v>
      </c>
      <c r="W595" s="13">
        <v>0</v>
      </c>
      <c r="X595" s="13">
        <v>41</v>
      </c>
      <c r="Y595" s="13">
        <v>28</v>
      </c>
      <c r="Z595" s="13">
        <v>10</v>
      </c>
      <c r="AA595" s="13">
        <v>4</v>
      </c>
      <c r="AB595" s="13">
        <v>30</v>
      </c>
      <c r="AC595" s="13">
        <v>15</v>
      </c>
      <c r="AD595" s="13">
        <v>0</v>
      </c>
      <c r="AE595" s="13">
        <v>2</v>
      </c>
      <c r="AF595" s="15">
        <f t="shared" si="38"/>
        <v>0</v>
      </c>
      <c r="AG595" s="1"/>
      <c r="AH595" s="1"/>
      <c r="AI595" s="51">
        <v>16.683333333299998</v>
      </c>
      <c r="AJ595" s="51">
        <v>3.7</v>
      </c>
      <c r="AK595" s="51">
        <v>1.6666666699999999E-2</v>
      </c>
      <c r="AL595" s="51">
        <v>20.416666666699999</v>
      </c>
      <c r="AM595" s="13">
        <v>3</v>
      </c>
      <c r="AN595" s="13">
        <v>1</v>
      </c>
      <c r="AO595" s="23">
        <f t="shared" si="39"/>
        <v>0.33333333333333331</v>
      </c>
      <c r="AP595" s="13">
        <v>0</v>
      </c>
    </row>
    <row r="596" spans="1:42" x14ac:dyDescent="0.2">
      <c r="A596" s="13" t="s">
        <v>2159</v>
      </c>
      <c r="B596" s="13" t="s">
        <v>2158</v>
      </c>
      <c r="C596" s="1" t="s">
        <v>264</v>
      </c>
      <c r="D596" s="13" t="s">
        <v>129</v>
      </c>
      <c r="E596" s="13">
        <v>5</v>
      </c>
      <c r="F596" s="13">
        <v>0</v>
      </c>
      <c r="G596" s="13">
        <v>1</v>
      </c>
      <c r="H596" s="13">
        <v>0</v>
      </c>
      <c r="I596" s="13">
        <v>2</v>
      </c>
      <c r="J596" s="13">
        <v>1</v>
      </c>
      <c r="K596" s="13">
        <v>1</v>
      </c>
      <c r="L596" s="13">
        <v>0</v>
      </c>
      <c r="M596" s="15">
        <f t="shared" si="36"/>
        <v>1</v>
      </c>
      <c r="N596" s="1"/>
      <c r="O596" s="1"/>
      <c r="P596" s="26">
        <v>9.1999999999999993</v>
      </c>
      <c r="Q596" s="26">
        <v>0.63333333329999997</v>
      </c>
      <c r="R596" s="26">
        <v>0</v>
      </c>
      <c r="S596" s="26">
        <v>9.85</v>
      </c>
      <c r="T596" s="1"/>
      <c r="U596" s="1"/>
      <c r="V596" s="23" t="str">
        <f t="shared" si="37"/>
        <v xml:space="preserve"> </v>
      </c>
      <c r="W596" s="1"/>
      <c r="X596" s="13">
        <v>5</v>
      </c>
      <c r="Y596" s="13">
        <v>0</v>
      </c>
      <c r="Z596" s="13">
        <v>0</v>
      </c>
      <c r="AA596" s="13">
        <v>-2</v>
      </c>
      <c r="AB596" s="13">
        <v>4</v>
      </c>
      <c r="AC596" s="13">
        <v>2</v>
      </c>
      <c r="AD596" s="13">
        <v>0</v>
      </c>
      <c r="AE596" s="13">
        <v>0</v>
      </c>
      <c r="AF596" s="15">
        <f t="shared" si="38"/>
        <v>0</v>
      </c>
      <c r="AG596" s="1"/>
      <c r="AH596" s="1"/>
      <c r="AI596" s="51">
        <v>9.7333333332999992</v>
      </c>
      <c r="AJ596" s="51">
        <v>0</v>
      </c>
      <c r="AK596" s="51">
        <v>0</v>
      </c>
      <c r="AL596" s="51">
        <v>9.7333333332999992</v>
      </c>
      <c r="AM596" s="1"/>
      <c r="AN596" s="1"/>
      <c r="AO596" s="23" t="str">
        <f t="shared" si="39"/>
        <v xml:space="preserve"> </v>
      </c>
      <c r="AP596" s="1"/>
    </row>
    <row r="597" spans="1:42" x14ac:dyDescent="0.2">
      <c r="A597" s="13" t="s">
        <v>2162</v>
      </c>
      <c r="B597" s="13" t="s">
        <v>1161</v>
      </c>
      <c r="C597" s="1" t="s">
        <v>214</v>
      </c>
      <c r="D597" s="13" t="s">
        <v>129</v>
      </c>
      <c r="E597" s="13">
        <v>40</v>
      </c>
      <c r="F597" s="13">
        <v>21</v>
      </c>
      <c r="G597" s="13">
        <v>24</v>
      </c>
      <c r="H597" s="13">
        <v>24</v>
      </c>
      <c r="I597" s="13">
        <v>20</v>
      </c>
      <c r="J597" s="13">
        <v>10</v>
      </c>
      <c r="K597" s="13">
        <v>2</v>
      </c>
      <c r="L597" s="13">
        <v>5</v>
      </c>
      <c r="M597" s="15">
        <f t="shared" si="36"/>
        <v>0.2857142857142857</v>
      </c>
      <c r="N597" s="1"/>
      <c r="O597" s="1"/>
      <c r="P597" s="26">
        <v>15.166666666699999</v>
      </c>
      <c r="Q597" s="26">
        <v>2.4833333333000001</v>
      </c>
      <c r="R597" s="26">
        <v>1.55</v>
      </c>
      <c r="S597" s="26">
        <v>19.2166666667</v>
      </c>
      <c r="T597" s="13">
        <v>2</v>
      </c>
      <c r="U597" s="13">
        <v>1</v>
      </c>
      <c r="V597" s="23">
        <f t="shared" si="37"/>
        <v>0.5</v>
      </c>
      <c r="W597" s="13">
        <v>0</v>
      </c>
      <c r="X597" s="13">
        <v>40</v>
      </c>
      <c r="Y597" s="13">
        <v>16</v>
      </c>
      <c r="Z597" s="13">
        <v>6</v>
      </c>
      <c r="AA597" s="13">
        <v>14</v>
      </c>
      <c r="AB597" s="13">
        <v>12</v>
      </c>
      <c r="AC597" s="13">
        <v>6</v>
      </c>
      <c r="AD597" s="13">
        <v>0</v>
      </c>
      <c r="AE597" s="13">
        <v>2</v>
      </c>
      <c r="AF597" s="15">
        <f t="shared" si="38"/>
        <v>0</v>
      </c>
      <c r="AG597" s="1"/>
      <c r="AH597" s="1"/>
      <c r="AI597" s="51">
        <v>15.333333333300001</v>
      </c>
      <c r="AJ597" s="51">
        <v>2.6666666667000003</v>
      </c>
      <c r="AK597" s="51">
        <v>1.5666666667</v>
      </c>
      <c r="AL597" s="51">
        <v>19.566666666700002</v>
      </c>
      <c r="AM597" s="13">
        <v>1</v>
      </c>
      <c r="AN597" s="13">
        <v>1</v>
      </c>
      <c r="AO597" s="23">
        <f t="shared" si="39"/>
        <v>1</v>
      </c>
      <c r="AP597" s="13">
        <v>0</v>
      </c>
    </row>
    <row r="598" spans="1:42" x14ac:dyDescent="0.2">
      <c r="A598" s="13" t="s">
        <v>2165</v>
      </c>
      <c r="B598" s="13" t="s">
        <v>2164</v>
      </c>
      <c r="C598" s="1" t="s">
        <v>482</v>
      </c>
      <c r="D598" s="13" t="s">
        <v>146</v>
      </c>
      <c r="E598" s="13">
        <v>26</v>
      </c>
      <c r="F598" s="13">
        <v>8</v>
      </c>
      <c r="G598" s="13">
        <v>6</v>
      </c>
      <c r="H598" s="13">
        <v>4</v>
      </c>
      <c r="I598" s="13">
        <v>2</v>
      </c>
      <c r="J598" s="13">
        <v>1</v>
      </c>
      <c r="K598" s="13">
        <v>177</v>
      </c>
      <c r="L598" s="13">
        <v>170</v>
      </c>
      <c r="M598" s="15">
        <f t="shared" si="36"/>
        <v>0.51008645533141206</v>
      </c>
      <c r="N598" s="13">
        <v>2</v>
      </c>
      <c r="O598" s="13">
        <v>2</v>
      </c>
      <c r="P598" s="26">
        <v>12.3</v>
      </c>
      <c r="Q598" s="26">
        <v>0.2333333333</v>
      </c>
      <c r="R598" s="26">
        <v>1.7000000000000002</v>
      </c>
      <c r="S598" s="26">
        <v>14.25</v>
      </c>
      <c r="T598" s="1"/>
      <c r="U598" s="1"/>
      <c r="V598" s="23" t="str">
        <f t="shared" si="37"/>
        <v xml:space="preserve"> </v>
      </c>
      <c r="W598" s="1"/>
      <c r="X598" s="13">
        <v>24</v>
      </c>
      <c r="Y598" s="13">
        <v>2</v>
      </c>
      <c r="Z598" s="13">
        <v>3</v>
      </c>
      <c r="AA598" s="13">
        <v>0</v>
      </c>
      <c r="AB598" s="13">
        <v>7</v>
      </c>
      <c r="AC598" s="13">
        <v>2</v>
      </c>
      <c r="AD598" s="13">
        <v>158</v>
      </c>
      <c r="AE598" s="13">
        <v>176</v>
      </c>
      <c r="AF598" s="15">
        <f t="shared" si="38"/>
        <v>0.47305389221556887</v>
      </c>
      <c r="AG598" s="13">
        <v>5</v>
      </c>
      <c r="AH598" s="13">
        <v>1</v>
      </c>
      <c r="AI598" s="51">
        <v>11.7833333333</v>
      </c>
      <c r="AJ598" s="51">
        <v>0.1</v>
      </c>
      <c r="AK598" s="51">
        <v>2.2166666667000001</v>
      </c>
      <c r="AL598" s="51">
        <v>14.1166666667</v>
      </c>
      <c r="AM598" s="1"/>
      <c r="AN598" s="1"/>
      <c r="AO598" s="23" t="str">
        <f t="shared" si="39"/>
        <v xml:space="preserve"> </v>
      </c>
      <c r="AP598" s="1"/>
    </row>
    <row r="599" spans="1:42" x14ac:dyDescent="0.2">
      <c r="A599" s="13" t="s">
        <v>2167</v>
      </c>
      <c r="B599" s="13" t="s">
        <v>567</v>
      </c>
      <c r="C599" s="1" t="s">
        <v>314</v>
      </c>
      <c r="D599" s="13" t="s">
        <v>129</v>
      </c>
      <c r="E599" s="13">
        <v>37</v>
      </c>
      <c r="F599" s="13">
        <v>3</v>
      </c>
      <c r="G599" s="13">
        <v>1</v>
      </c>
      <c r="H599" s="13">
        <v>-6</v>
      </c>
      <c r="I599" s="13">
        <v>4</v>
      </c>
      <c r="J599" s="13">
        <v>2</v>
      </c>
      <c r="K599" s="13">
        <v>2</v>
      </c>
      <c r="L599" s="13">
        <v>4</v>
      </c>
      <c r="M599" s="15">
        <f t="shared" si="36"/>
        <v>0.33333333333333331</v>
      </c>
      <c r="N599" s="1"/>
      <c r="O599" s="1"/>
      <c r="P599" s="26">
        <v>10.266666666700001</v>
      </c>
      <c r="Q599" s="26">
        <v>1.6666666699999999E-2</v>
      </c>
      <c r="R599" s="26">
        <v>1.25</v>
      </c>
      <c r="S599" s="26">
        <v>11.55</v>
      </c>
      <c r="T599" s="1"/>
      <c r="U599" s="1"/>
      <c r="V599" s="23" t="str">
        <f t="shared" si="37"/>
        <v xml:space="preserve"> </v>
      </c>
      <c r="W599" s="1"/>
      <c r="X599" s="13">
        <v>34</v>
      </c>
      <c r="Y599" s="13">
        <v>3</v>
      </c>
      <c r="Z599" s="13">
        <v>6</v>
      </c>
      <c r="AA599" s="13">
        <v>-3</v>
      </c>
      <c r="AB599" s="13">
        <v>8</v>
      </c>
      <c r="AC599" s="13">
        <v>4</v>
      </c>
      <c r="AD599" s="13">
        <v>0</v>
      </c>
      <c r="AE599" s="13">
        <v>1</v>
      </c>
      <c r="AF599" s="15">
        <f t="shared" si="38"/>
        <v>0</v>
      </c>
      <c r="AG599" s="1"/>
      <c r="AH599" s="1"/>
      <c r="AI599" s="51">
        <v>9.9333333333000002</v>
      </c>
      <c r="AJ599" s="51">
        <v>0.05</v>
      </c>
      <c r="AK599" s="51">
        <v>1.4333333333</v>
      </c>
      <c r="AL599" s="51">
        <v>11.45</v>
      </c>
      <c r="AM599" s="1"/>
      <c r="AN599" s="1"/>
      <c r="AO599" s="23" t="str">
        <f t="shared" si="39"/>
        <v xml:space="preserve"> </v>
      </c>
      <c r="AP599" s="1"/>
    </row>
    <row r="600" spans="1:42" x14ac:dyDescent="0.2">
      <c r="A600" s="13" t="s">
        <v>2171</v>
      </c>
      <c r="B600" s="13" t="s">
        <v>2170</v>
      </c>
      <c r="C600" s="1" t="s">
        <v>136</v>
      </c>
      <c r="D600" s="13" t="s">
        <v>154</v>
      </c>
      <c r="E600" s="13">
        <v>6</v>
      </c>
      <c r="F600" s="13">
        <v>0</v>
      </c>
      <c r="G600" s="13">
        <v>0</v>
      </c>
      <c r="H600" s="13">
        <v>-2</v>
      </c>
      <c r="I600" s="13">
        <v>0</v>
      </c>
      <c r="J600" s="13">
        <v>0</v>
      </c>
      <c r="K600" s="13">
        <v>0</v>
      </c>
      <c r="L600" s="13">
        <v>0</v>
      </c>
      <c r="M600" s="15">
        <f t="shared" si="36"/>
        <v>0</v>
      </c>
      <c r="N600" s="1"/>
      <c r="O600" s="1"/>
      <c r="P600" s="26">
        <v>9.2833333332999999</v>
      </c>
      <c r="Q600" s="26">
        <v>0.71666666670000001</v>
      </c>
      <c r="R600" s="26">
        <v>0</v>
      </c>
      <c r="S600" s="26">
        <v>10</v>
      </c>
      <c r="T600" s="13">
        <v>1</v>
      </c>
      <c r="U600" s="13">
        <v>0</v>
      </c>
      <c r="V600" s="23">
        <f t="shared" si="37"/>
        <v>0</v>
      </c>
      <c r="W600" s="13">
        <v>0</v>
      </c>
      <c r="X600" s="13">
        <v>11</v>
      </c>
      <c r="Y600" s="13">
        <v>1</v>
      </c>
      <c r="Z600" s="13">
        <v>2</v>
      </c>
      <c r="AA600" s="13">
        <v>-2</v>
      </c>
      <c r="AB600" s="13">
        <v>2</v>
      </c>
      <c r="AC600" s="13">
        <v>1</v>
      </c>
      <c r="AD600" s="13">
        <v>1</v>
      </c>
      <c r="AE600" s="13">
        <v>0</v>
      </c>
      <c r="AF600" s="15">
        <f t="shared" si="38"/>
        <v>1</v>
      </c>
      <c r="AG600" s="1"/>
      <c r="AH600" s="1"/>
      <c r="AI600" s="51">
        <v>9.1833333333000002</v>
      </c>
      <c r="AJ600" s="51">
        <v>0.95</v>
      </c>
      <c r="AK600" s="51">
        <v>3.3333333300000004E-2</v>
      </c>
      <c r="AL600" s="51">
        <v>10.199999999999999</v>
      </c>
      <c r="AM600" s="13">
        <v>0</v>
      </c>
      <c r="AN600" s="13">
        <v>0</v>
      </c>
      <c r="AO600" s="23" t="str">
        <f t="shared" si="39"/>
        <v xml:space="preserve"> </v>
      </c>
      <c r="AP600" s="13">
        <v>0</v>
      </c>
    </row>
    <row r="601" spans="1:42" x14ac:dyDescent="0.2">
      <c r="A601" s="13" t="s">
        <v>2175</v>
      </c>
      <c r="B601" s="13" t="s">
        <v>2174</v>
      </c>
      <c r="C601" s="1" t="s">
        <v>219</v>
      </c>
      <c r="D601" s="13" t="s">
        <v>129</v>
      </c>
      <c r="E601" s="13">
        <v>38</v>
      </c>
      <c r="F601" s="13">
        <v>6</v>
      </c>
      <c r="G601" s="13">
        <v>20</v>
      </c>
      <c r="H601" s="13">
        <v>16</v>
      </c>
      <c r="I601" s="13">
        <v>18</v>
      </c>
      <c r="J601" s="13">
        <v>9</v>
      </c>
      <c r="K601" s="13">
        <v>7</v>
      </c>
      <c r="L601" s="13">
        <v>14</v>
      </c>
      <c r="M601" s="15">
        <f t="shared" si="36"/>
        <v>0.33333333333333331</v>
      </c>
      <c r="N601" s="1"/>
      <c r="O601" s="1"/>
      <c r="P601" s="26">
        <v>13.3166666667</v>
      </c>
      <c r="Q601" s="26">
        <v>2.3166666666999998</v>
      </c>
      <c r="R601" s="26">
        <v>1.6</v>
      </c>
      <c r="S601" s="26">
        <v>17.25</v>
      </c>
      <c r="T601" s="13">
        <v>1</v>
      </c>
      <c r="U601" s="13">
        <v>0</v>
      </c>
      <c r="V601" s="23">
        <f t="shared" si="37"/>
        <v>0</v>
      </c>
      <c r="W601" s="13">
        <v>0</v>
      </c>
      <c r="X601" s="13">
        <v>37</v>
      </c>
      <c r="Y601" s="13">
        <v>10</v>
      </c>
      <c r="Z601" s="13">
        <v>27</v>
      </c>
      <c r="AA601" s="13">
        <v>15</v>
      </c>
      <c r="AB601" s="13">
        <v>6</v>
      </c>
      <c r="AC601" s="13">
        <v>3</v>
      </c>
      <c r="AD601" s="13">
        <v>3</v>
      </c>
      <c r="AE601" s="13">
        <v>11</v>
      </c>
      <c r="AF601" s="15">
        <f t="shared" si="38"/>
        <v>0.21428571428571427</v>
      </c>
      <c r="AG601" s="1"/>
      <c r="AH601" s="1"/>
      <c r="AI601" s="51">
        <v>13.3</v>
      </c>
      <c r="AJ601" s="51">
        <v>2.35</v>
      </c>
      <c r="AK601" s="51">
        <v>1.9333333333</v>
      </c>
      <c r="AL601" s="51">
        <v>17.600000000000001</v>
      </c>
      <c r="AM601" s="13">
        <v>1</v>
      </c>
      <c r="AN601" s="13">
        <v>0</v>
      </c>
      <c r="AO601" s="23">
        <f t="shared" si="39"/>
        <v>0</v>
      </c>
      <c r="AP601" s="13">
        <v>0</v>
      </c>
    </row>
    <row r="602" spans="1:42" x14ac:dyDescent="0.2">
      <c r="A602" s="13" t="s">
        <v>2178</v>
      </c>
      <c r="B602" s="13" t="s">
        <v>506</v>
      </c>
      <c r="C602" s="1" t="s">
        <v>322</v>
      </c>
      <c r="D602" s="13" t="s">
        <v>173</v>
      </c>
      <c r="E602" s="13">
        <v>0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"/>
      <c r="L602" s="1"/>
      <c r="M602" s="15">
        <f t="shared" si="36"/>
        <v>0</v>
      </c>
      <c r="N602" s="1"/>
      <c r="O602" s="1"/>
      <c r="P602" s="26">
        <v>0</v>
      </c>
      <c r="Q602" s="26">
        <v>0</v>
      </c>
      <c r="R602" s="26">
        <v>0</v>
      </c>
      <c r="S602" s="26">
        <v>0</v>
      </c>
      <c r="T602" s="1"/>
      <c r="U602" s="1"/>
      <c r="V602" s="23" t="str">
        <f t="shared" si="37"/>
        <v xml:space="preserve"> </v>
      </c>
      <c r="W602" s="1"/>
      <c r="X602" s="13">
        <v>1</v>
      </c>
      <c r="Y602" s="13">
        <v>0</v>
      </c>
      <c r="Z602" s="13">
        <v>1</v>
      </c>
      <c r="AA602" s="13">
        <v>0</v>
      </c>
      <c r="AB602" s="13">
        <v>0</v>
      </c>
      <c r="AC602" s="13">
        <v>0</v>
      </c>
      <c r="AD602" s="1"/>
      <c r="AE602" s="1"/>
      <c r="AF602" s="15">
        <f t="shared" si="38"/>
        <v>0</v>
      </c>
      <c r="AG602" s="1"/>
      <c r="AH602" s="1"/>
      <c r="AI602" s="51">
        <v>12.75</v>
      </c>
      <c r="AJ602" s="51">
        <v>0</v>
      </c>
      <c r="AK602" s="51">
        <v>0</v>
      </c>
      <c r="AL602" s="51">
        <v>12.75</v>
      </c>
      <c r="AM602" s="1"/>
      <c r="AN602" s="1"/>
      <c r="AO602" s="23" t="str">
        <f t="shared" si="39"/>
        <v xml:space="preserve"> </v>
      </c>
      <c r="AP602" s="1"/>
    </row>
    <row r="603" spans="1:42" x14ac:dyDescent="0.2">
      <c r="A603" s="13" t="s">
        <v>2180</v>
      </c>
      <c r="B603" s="13" t="s">
        <v>320</v>
      </c>
      <c r="C603" s="1" t="s">
        <v>334</v>
      </c>
      <c r="D603" s="13" t="s">
        <v>328</v>
      </c>
      <c r="E603" s="13">
        <v>29</v>
      </c>
      <c r="F603" s="13">
        <v>7</v>
      </c>
      <c r="G603" s="13">
        <v>6</v>
      </c>
      <c r="H603" s="13">
        <v>-6</v>
      </c>
      <c r="I603" s="13">
        <v>23</v>
      </c>
      <c r="J603" s="13">
        <v>6</v>
      </c>
      <c r="K603" s="13">
        <v>4</v>
      </c>
      <c r="L603" s="13">
        <v>5</v>
      </c>
      <c r="M603" s="15">
        <f t="shared" si="36"/>
        <v>0.44444444444444442</v>
      </c>
      <c r="N603" s="13">
        <v>0</v>
      </c>
      <c r="O603" s="13">
        <v>0</v>
      </c>
      <c r="P603" s="26">
        <v>12.416666666699999</v>
      </c>
      <c r="Q603" s="26">
        <v>1.8666666667</v>
      </c>
      <c r="R603" s="26">
        <v>0</v>
      </c>
      <c r="S603" s="26">
        <v>14.3</v>
      </c>
      <c r="T603" s="13">
        <v>1</v>
      </c>
      <c r="U603" s="13">
        <v>0</v>
      </c>
      <c r="V603" s="23">
        <f t="shared" si="37"/>
        <v>0</v>
      </c>
      <c r="W603" s="13">
        <v>0</v>
      </c>
      <c r="X603" s="13">
        <v>28</v>
      </c>
      <c r="Y603" s="13">
        <v>7</v>
      </c>
      <c r="Z603" s="13">
        <v>9</v>
      </c>
      <c r="AA603" s="13">
        <v>4</v>
      </c>
      <c r="AB603" s="13">
        <v>14</v>
      </c>
      <c r="AC603" s="13">
        <v>7</v>
      </c>
      <c r="AD603" s="13">
        <v>2</v>
      </c>
      <c r="AE603" s="13">
        <v>1</v>
      </c>
      <c r="AF603" s="15">
        <f t="shared" si="38"/>
        <v>0.66666666666666663</v>
      </c>
      <c r="AG603" s="13">
        <v>1</v>
      </c>
      <c r="AH603" s="13">
        <v>0</v>
      </c>
      <c r="AI603" s="51">
        <v>12.333333333300001</v>
      </c>
      <c r="AJ603" s="51">
        <v>1.5333333332999999</v>
      </c>
      <c r="AK603" s="51">
        <v>0</v>
      </c>
      <c r="AL603" s="51">
        <v>13.8833333333</v>
      </c>
      <c r="AM603" s="13">
        <v>0</v>
      </c>
      <c r="AN603" s="13">
        <v>0</v>
      </c>
      <c r="AO603" s="23" t="str">
        <f t="shared" si="39"/>
        <v xml:space="preserve"> </v>
      </c>
      <c r="AP603" s="13">
        <v>0</v>
      </c>
    </row>
    <row r="604" spans="1:42" x14ac:dyDescent="0.2">
      <c r="A604" s="13" t="s">
        <v>2183</v>
      </c>
      <c r="B604" s="13" t="s">
        <v>2182</v>
      </c>
      <c r="C604" s="1" t="s">
        <v>249</v>
      </c>
      <c r="D604" s="13" t="s">
        <v>154</v>
      </c>
      <c r="E604" s="13">
        <v>38</v>
      </c>
      <c r="F604" s="13">
        <v>6</v>
      </c>
      <c r="G604" s="13">
        <v>1</v>
      </c>
      <c r="H604" s="13">
        <v>-3</v>
      </c>
      <c r="I604" s="13">
        <v>35</v>
      </c>
      <c r="J604" s="13">
        <v>12</v>
      </c>
      <c r="K604" s="13">
        <v>1</v>
      </c>
      <c r="L604" s="13">
        <v>3</v>
      </c>
      <c r="M604" s="15">
        <f t="shared" si="36"/>
        <v>0.25</v>
      </c>
      <c r="N604" s="1"/>
      <c r="O604" s="1"/>
      <c r="P604" s="26">
        <v>10.15</v>
      </c>
      <c r="Q604" s="26">
        <v>0.60000000000000009</v>
      </c>
      <c r="R604" s="26">
        <v>0.43333333330000001</v>
      </c>
      <c r="S604" s="26">
        <v>11.2166666667</v>
      </c>
      <c r="T604" s="1"/>
      <c r="U604" s="1"/>
      <c r="V604" s="23" t="str">
        <f t="shared" si="37"/>
        <v xml:space="preserve"> </v>
      </c>
      <c r="W604" s="1"/>
      <c r="X604" s="13">
        <v>38</v>
      </c>
      <c r="Y604" s="13">
        <v>5</v>
      </c>
      <c r="Z604" s="13">
        <v>5</v>
      </c>
      <c r="AA604" s="13">
        <v>-5</v>
      </c>
      <c r="AB604" s="13">
        <v>14</v>
      </c>
      <c r="AC604" s="13">
        <v>7</v>
      </c>
      <c r="AD604" s="13">
        <v>1</v>
      </c>
      <c r="AE604" s="13">
        <v>2</v>
      </c>
      <c r="AF604" s="15">
        <f t="shared" si="38"/>
        <v>0.33333333333333331</v>
      </c>
      <c r="AG604" s="1"/>
      <c r="AH604" s="1"/>
      <c r="AI604" s="51">
        <v>10.583333333300001</v>
      </c>
      <c r="AJ604" s="51">
        <v>0.96666666670000001</v>
      </c>
      <c r="AK604" s="51">
        <v>0.5</v>
      </c>
      <c r="AL604" s="51">
        <v>12.05</v>
      </c>
      <c r="AM604" s="1"/>
      <c r="AN604" s="1"/>
      <c r="AO604" s="23" t="str">
        <f t="shared" si="39"/>
        <v xml:space="preserve"> </v>
      </c>
      <c r="AP604" s="1"/>
    </row>
    <row r="605" spans="1:42" x14ac:dyDescent="0.2">
      <c r="A605" s="13" t="s">
        <v>2186</v>
      </c>
      <c r="B605" s="13" t="s">
        <v>2185</v>
      </c>
      <c r="C605" s="1" t="s">
        <v>219</v>
      </c>
      <c r="D605" s="13" t="s">
        <v>146</v>
      </c>
      <c r="E605" s="13">
        <v>29</v>
      </c>
      <c r="F605" s="13">
        <v>7</v>
      </c>
      <c r="G605" s="13">
        <v>3</v>
      </c>
      <c r="H605" s="13">
        <v>4</v>
      </c>
      <c r="I605" s="13">
        <v>27</v>
      </c>
      <c r="J605" s="13">
        <v>9</v>
      </c>
      <c r="K605" s="13">
        <v>50</v>
      </c>
      <c r="L605" s="13">
        <v>48</v>
      </c>
      <c r="M605" s="15">
        <f t="shared" si="36"/>
        <v>0.51020408163265307</v>
      </c>
      <c r="N605" s="13">
        <v>0</v>
      </c>
      <c r="O605" s="13">
        <v>0</v>
      </c>
      <c r="P605" s="26">
        <v>11.4666666667</v>
      </c>
      <c r="Q605" s="26">
        <v>0.05</v>
      </c>
      <c r="R605" s="26">
        <v>2.0333333332999999</v>
      </c>
      <c r="S605" s="26">
        <v>13.5666666667</v>
      </c>
      <c r="T605" s="1"/>
      <c r="U605" s="1"/>
      <c r="V605" s="23" t="str">
        <f t="shared" si="37"/>
        <v xml:space="preserve"> </v>
      </c>
      <c r="W605" s="1"/>
      <c r="X605" s="13">
        <v>35</v>
      </c>
      <c r="Y605" s="13">
        <v>5</v>
      </c>
      <c r="Z605" s="13">
        <v>4</v>
      </c>
      <c r="AA605" s="13">
        <v>0</v>
      </c>
      <c r="AB605" s="13">
        <v>24</v>
      </c>
      <c r="AC605" s="13">
        <v>12</v>
      </c>
      <c r="AD605" s="13">
        <v>62</v>
      </c>
      <c r="AE605" s="13">
        <v>75</v>
      </c>
      <c r="AF605" s="15">
        <f t="shared" si="38"/>
        <v>0.45255474452554745</v>
      </c>
      <c r="AG605" s="13">
        <v>2</v>
      </c>
      <c r="AH605" s="13">
        <v>2</v>
      </c>
      <c r="AI605" s="51">
        <v>11.516666666700001</v>
      </c>
      <c r="AJ605" s="51">
        <v>3.3333333300000004E-2</v>
      </c>
      <c r="AK605" s="51">
        <v>2.0666666667000002</v>
      </c>
      <c r="AL605" s="51">
        <v>13.6333333333</v>
      </c>
      <c r="AM605" s="1"/>
      <c r="AN605" s="1"/>
      <c r="AO605" s="23" t="str">
        <f t="shared" si="39"/>
        <v xml:space="preserve"> </v>
      </c>
      <c r="AP605" s="1"/>
    </row>
    <row r="606" spans="1:42" x14ac:dyDescent="0.2">
      <c r="A606" s="13" t="s">
        <v>2189</v>
      </c>
      <c r="B606" s="13" t="s">
        <v>144</v>
      </c>
      <c r="C606" s="1" t="s">
        <v>584</v>
      </c>
      <c r="D606" s="13" t="s">
        <v>173</v>
      </c>
      <c r="E606" s="13">
        <v>30</v>
      </c>
      <c r="F606" s="13">
        <v>0</v>
      </c>
      <c r="G606" s="13">
        <v>4</v>
      </c>
      <c r="H606" s="13">
        <v>0</v>
      </c>
      <c r="I606" s="13">
        <v>26</v>
      </c>
      <c r="J606" s="13">
        <v>9</v>
      </c>
      <c r="K606" s="1"/>
      <c r="L606" s="1"/>
      <c r="M606" s="15">
        <f t="shared" si="36"/>
        <v>0</v>
      </c>
      <c r="N606" s="1"/>
      <c r="O606" s="1"/>
      <c r="P606" s="26">
        <v>12.6</v>
      </c>
      <c r="Q606" s="26">
        <v>8.3333333300000006E-2</v>
      </c>
      <c r="R606" s="26">
        <v>2.4666666667000001</v>
      </c>
      <c r="S606" s="26">
        <v>15.166666666699999</v>
      </c>
      <c r="T606" s="1"/>
      <c r="U606" s="1"/>
      <c r="V606" s="23" t="str">
        <f t="shared" si="37"/>
        <v xml:space="preserve"> </v>
      </c>
      <c r="W606" s="1"/>
      <c r="X606" s="13">
        <v>25</v>
      </c>
      <c r="Y606" s="13">
        <v>0</v>
      </c>
      <c r="Z606" s="13">
        <v>5</v>
      </c>
      <c r="AA606" s="13">
        <v>9</v>
      </c>
      <c r="AB606" s="13">
        <v>14</v>
      </c>
      <c r="AC606" s="13">
        <v>7</v>
      </c>
      <c r="AD606" s="1"/>
      <c r="AE606" s="1"/>
      <c r="AF606" s="15">
        <f t="shared" si="38"/>
        <v>0</v>
      </c>
      <c r="AG606" s="1"/>
      <c r="AH606" s="1"/>
      <c r="AI606" s="51">
        <v>12.3666666667</v>
      </c>
      <c r="AJ606" s="51">
        <v>8.3333333300000006E-2</v>
      </c>
      <c r="AK606" s="51">
        <v>2.35</v>
      </c>
      <c r="AL606" s="51">
        <v>14.8166666667</v>
      </c>
      <c r="AM606" s="1"/>
      <c r="AN606" s="1"/>
      <c r="AO606" s="23" t="str">
        <f t="shared" si="39"/>
        <v xml:space="preserve"> </v>
      </c>
      <c r="AP606" s="1"/>
    </row>
    <row r="607" spans="1:42" x14ac:dyDescent="0.2">
      <c r="A607" s="13" t="s">
        <v>2192</v>
      </c>
      <c r="B607" s="13" t="s">
        <v>2191</v>
      </c>
      <c r="C607" s="1" t="s">
        <v>214</v>
      </c>
      <c r="D607" s="13" t="s">
        <v>154</v>
      </c>
      <c r="E607" s="13">
        <v>25</v>
      </c>
      <c r="F607" s="13">
        <v>4</v>
      </c>
      <c r="G607" s="13">
        <v>7</v>
      </c>
      <c r="H607" s="13">
        <v>-2</v>
      </c>
      <c r="I607" s="13">
        <v>10</v>
      </c>
      <c r="J607" s="13">
        <v>5</v>
      </c>
      <c r="K607" s="13">
        <v>7</v>
      </c>
      <c r="L607" s="13">
        <v>8</v>
      </c>
      <c r="M607" s="15">
        <f t="shared" si="36"/>
        <v>0.46666666666666667</v>
      </c>
      <c r="N607" s="1"/>
      <c r="O607" s="1"/>
      <c r="P607" s="26">
        <v>13.1</v>
      </c>
      <c r="Q607" s="26">
        <v>2.2999999999999998</v>
      </c>
      <c r="R607" s="26">
        <v>1.6666666699999999E-2</v>
      </c>
      <c r="S607" s="26">
        <v>15.416666666699999</v>
      </c>
      <c r="T607" s="13">
        <v>2</v>
      </c>
      <c r="U607" s="13">
        <v>0</v>
      </c>
      <c r="V607" s="23">
        <f t="shared" si="37"/>
        <v>0</v>
      </c>
      <c r="W607" s="13">
        <v>0</v>
      </c>
      <c r="X607" s="13">
        <v>31</v>
      </c>
      <c r="Y607" s="13">
        <v>4</v>
      </c>
      <c r="Z607" s="13">
        <v>7</v>
      </c>
      <c r="AA607" s="13">
        <v>2</v>
      </c>
      <c r="AB607" s="13">
        <v>20</v>
      </c>
      <c r="AC607" s="13">
        <v>6</v>
      </c>
      <c r="AD607" s="13">
        <v>3</v>
      </c>
      <c r="AE607" s="13">
        <v>8</v>
      </c>
      <c r="AF607" s="15">
        <f t="shared" si="38"/>
        <v>0.27272727272727271</v>
      </c>
      <c r="AG607" s="1"/>
      <c r="AH607" s="1"/>
      <c r="AI607" s="51">
        <v>12.4333333333</v>
      </c>
      <c r="AJ607" s="51">
        <v>2.15</v>
      </c>
      <c r="AK607" s="51">
        <v>1.6666666699999999E-2</v>
      </c>
      <c r="AL607" s="51">
        <v>14.6333333333</v>
      </c>
      <c r="AM607" s="13">
        <v>5</v>
      </c>
      <c r="AN607" s="13">
        <v>4</v>
      </c>
      <c r="AO607" s="23">
        <f t="shared" si="39"/>
        <v>0.8</v>
      </c>
      <c r="AP607" s="13">
        <v>4</v>
      </c>
    </row>
    <row r="608" spans="1:42" x14ac:dyDescent="0.2">
      <c r="A608" s="13" t="s">
        <v>2194</v>
      </c>
      <c r="B608" s="13" t="s">
        <v>449</v>
      </c>
      <c r="C608" s="1" t="s">
        <v>292</v>
      </c>
      <c r="D608" s="13" t="s">
        <v>129</v>
      </c>
      <c r="E608" s="13">
        <v>38</v>
      </c>
      <c r="F608" s="13">
        <v>19</v>
      </c>
      <c r="G608" s="13">
        <v>16</v>
      </c>
      <c r="H608" s="13">
        <v>16</v>
      </c>
      <c r="I608" s="13">
        <v>18</v>
      </c>
      <c r="J608" s="13">
        <v>9</v>
      </c>
      <c r="K608" s="13">
        <v>1</v>
      </c>
      <c r="L608" s="13">
        <v>7</v>
      </c>
      <c r="M608" s="15">
        <f t="shared" si="36"/>
        <v>0.125</v>
      </c>
      <c r="N608" s="1"/>
      <c r="O608" s="1"/>
      <c r="P608" s="26">
        <v>15.2833333333</v>
      </c>
      <c r="Q608" s="26">
        <v>3.6166666667</v>
      </c>
      <c r="R608" s="26">
        <v>0.43333333330000001</v>
      </c>
      <c r="S608" s="26">
        <v>19.366666666699999</v>
      </c>
      <c r="T608" s="13">
        <v>4</v>
      </c>
      <c r="U608" s="13">
        <v>0</v>
      </c>
      <c r="V608" s="23">
        <f t="shared" si="37"/>
        <v>0</v>
      </c>
      <c r="W608" s="13">
        <v>0</v>
      </c>
      <c r="X608" s="13">
        <v>36</v>
      </c>
      <c r="Y608" s="13">
        <v>14</v>
      </c>
      <c r="Z608" s="13">
        <v>13</v>
      </c>
      <c r="AA608" s="13">
        <v>5</v>
      </c>
      <c r="AB608" s="13">
        <v>23</v>
      </c>
      <c r="AC608" s="13">
        <v>6</v>
      </c>
      <c r="AD608" s="13">
        <v>1</v>
      </c>
      <c r="AE608" s="13">
        <v>3</v>
      </c>
      <c r="AF608" s="15">
        <f t="shared" si="38"/>
        <v>0.25</v>
      </c>
      <c r="AG608" s="1"/>
      <c r="AH608" s="1"/>
      <c r="AI608" s="51">
        <v>15.6833333333</v>
      </c>
      <c r="AJ608" s="51">
        <v>2.9333333333000002</v>
      </c>
      <c r="AK608" s="51">
        <v>0.35</v>
      </c>
      <c r="AL608" s="51">
        <v>18.983333333299999</v>
      </c>
      <c r="AM608" s="13">
        <v>3</v>
      </c>
      <c r="AN608" s="13">
        <v>2</v>
      </c>
      <c r="AO608" s="23">
        <f t="shared" si="39"/>
        <v>0.66666666666666663</v>
      </c>
      <c r="AP608" s="13">
        <v>1</v>
      </c>
    </row>
    <row r="609" spans="1:42" x14ac:dyDescent="0.2">
      <c r="A609" s="13" t="s">
        <v>2198</v>
      </c>
      <c r="B609" s="13" t="s">
        <v>262</v>
      </c>
      <c r="C609" s="1" t="s">
        <v>314</v>
      </c>
      <c r="D609" s="13" t="s">
        <v>154</v>
      </c>
      <c r="E609" s="13">
        <v>21</v>
      </c>
      <c r="F609" s="13">
        <v>5</v>
      </c>
      <c r="G609" s="13">
        <v>6</v>
      </c>
      <c r="H609" s="13">
        <v>6</v>
      </c>
      <c r="I609" s="13">
        <v>0</v>
      </c>
      <c r="J609" s="13">
        <v>0</v>
      </c>
      <c r="K609" s="13">
        <v>2</v>
      </c>
      <c r="L609" s="13">
        <v>8</v>
      </c>
      <c r="M609" s="15">
        <f t="shared" si="36"/>
        <v>0.2</v>
      </c>
      <c r="N609" s="1"/>
      <c r="O609" s="1"/>
      <c r="P609" s="26">
        <v>12.333333333300001</v>
      </c>
      <c r="Q609" s="26">
        <v>2</v>
      </c>
      <c r="R609" s="26">
        <v>0</v>
      </c>
      <c r="S609" s="26">
        <v>14.35</v>
      </c>
      <c r="T609" s="13">
        <v>2</v>
      </c>
      <c r="U609" s="13">
        <v>0</v>
      </c>
      <c r="V609" s="23">
        <f t="shared" si="37"/>
        <v>0</v>
      </c>
      <c r="W609" s="13">
        <v>0</v>
      </c>
      <c r="X609" s="13">
        <v>25</v>
      </c>
      <c r="Y609" s="13">
        <v>5</v>
      </c>
      <c r="Z609" s="13">
        <v>11</v>
      </c>
      <c r="AA609" s="13">
        <v>6</v>
      </c>
      <c r="AB609" s="13">
        <v>8</v>
      </c>
      <c r="AC609" s="13">
        <v>4</v>
      </c>
      <c r="AD609" s="13">
        <v>3</v>
      </c>
      <c r="AE609" s="13">
        <v>4</v>
      </c>
      <c r="AF609" s="15">
        <f t="shared" si="38"/>
        <v>0.42857142857142855</v>
      </c>
      <c r="AG609" s="1"/>
      <c r="AH609" s="1"/>
      <c r="AI609" s="51">
        <v>12.15</v>
      </c>
      <c r="AJ609" s="51">
        <v>1.4166666667000001</v>
      </c>
      <c r="AK609" s="51">
        <v>6.6666666700000002E-2</v>
      </c>
      <c r="AL609" s="51">
        <v>13.6333333333</v>
      </c>
      <c r="AM609" s="13">
        <v>2</v>
      </c>
      <c r="AN609" s="13">
        <v>0</v>
      </c>
      <c r="AO609" s="23">
        <f t="shared" si="39"/>
        <v>0</v>
      </c>
      <c r="AP609" s="13">
        <v>0</v>
      </c>
    </row>
    <row r="610" spans="1:42" x14ac:dyDescent="0.2">
      <c r="A610" s="13" t="s">
        <v>2201</v>
      </c>
      <c r="B610" s="13" t="s">
        <v>1935</v>
      </c>
      <c r="C610" s="1" t="s">
        <v>214</v>
      </c>
      <c r="D610" s="13" t="s">
        <v>173</v>
      </c>
      <c r="E610" s="13">
        <v>8</v>
      </c>
      <c r="F610" s="13">
        <v>0</v>
      </c>
      <c r="G610" s="13">
        <v>0</v>
      </c>
      <c r="H610" s="13">
        <v>-1</v>
      </c>
      <c r="I610" s="13">
        <v>2</v>
      </c>
      <c r="J610" s="13">
        <v>1</v>
      </c>
      <c r="K610" s="1"/>
      <c r="L610" s="1"/>
      <c r="M610" s="15">
        <f t="shared" si="36"/>
        <v>0</v>
      </c>
      <c r="N610" s="1"/>
      <c r="O610" s="1"/>
      <c r="P610" s="26">
        <v>12.4666666667</v>
      </c>
      <c r="Q610" s="26">
        <v>0</v>
      </c>
      <c r="R610" s="26">
        <v>0.28333333329999999</v>
      </c>
      <c r="S610" s="26">
        <v>12.766666666700001</v>
      </c>
      <c r="T610" s="1"/>
      <c r="U610" s="1"/>
      <c r="V610" s="23" t="str">
        <f t="shared" si="37"/>
        <v xml:space="preserve"> </v>
      </c>
      <c r="W610" s="1"/>
      <c r="X610" s="13">
        <v>9</v>
      </c>
      <c r="Y610" s="13">
        <v>0</v>
      </c>
      <c r="Z610" s="13">
        <v>0</v>
      </c>
      <c r="AA610" s="13">
        <v>1</v>
      </c>
      <c r="AB610" s="13">
        <v>4</v>
      </c>
      <c r="AC610" s="13">
        <v>2</v>
      </c>
      <c r="AD610" s="1"/>
      <c r="AE610" s="1"/>
      <c r="AF610" s="15">
        <f t="shared" si="38"/>
        <v>0</v>
      </c>
      <c r="AG610" s="1"/>
      <c r="AH610" s="1"/>
      <c r="AI610" s="51">
        <v>11.65</v>
      </c>
      <c r="AJ610" s="51">
        <v>0.16666666669999999</v>
      </c>
      <c r="AK610" s="51">
        <v>0.7</v>
      </c>
      <c r="AL610" s="51">
        <v>12.5333333333</v>
      </c>
      <c r="AM610" s="1"/>
      <c r="AN610" s="1"/>
      <c r="AO610" s="23" t="str">
        <f t="shared" si="39"/>
        <v xml:space="preserve"> </v>
      </c>
      <c r="AP610" s="1"/>
    </row>
    <row r="611" spans="1:42" x14ac:dyDescent="0.2">
      <c r="A611" s="13" t="s">
        <v>2204</v>
      </c>
      <c r="B611" s="13" t="s">
        <v>755</v>
      </c>
      <c r="C611" s="1" t="s">
        <v>554</v>
      </c>
      <c r="D611" s="13" t="s">
        <v>146</v>
      </c>
      <c r="E611" s="13">
        <v>41</v>
      </c>
      <c r="F611" s="13">
        <v>17</v>
      </c>
      <c r="G611" s="13">
        <v>17</v>
      </c>
      <c r="H611" s="13">
        <v>1</v>
      </c>
      <c r="I611" s="13">
        <v>12</v>
      </c>
      <c r="J611" s="13">
        <v>6</v>
      </c>
      <c r="K611" s="13">
        <v>337</v>
      </c>
      <c r="L611" s="13">
        <v>243</v>
      </c>
      <c r="M611" s="15">
        <f t="shared" si="36"/>
        <v>0.58103448275862069</v>
      </c>
      <c r="N611" s="13">
        <v>1</v>
      </c>
      <c r="O611" s="13">
        <v>1</v>
      </c>
      <c r="P611" s="26">
        <v>15.583333333300001</v>
      </c>
      <c r="Q611" s="26">
        <v>3.2</v>
      </c>
      <c r="R611" s="26">
        <v>1.5333333332999999</v>
      </c>
      <c r="S611" s="26">
        <v>20.316666666700002</v>
      </c>
      <c r="T611" s="13">
        <v>4</v>
      </c>
      <c r="U611" s="13">
        <v>0</v>
      </c>
      <c r="V611" s="23">
        <f t="shared" si="37"/>
        <v>0</v>
      </c>
      <c r="W611" s="13">
        <v>0</v>
      </c>
      <c r="X611" s="13">
        <v>41</v>
      </c>
      <c r="Y611" s="13">
        <v>20</v>
      </c>
      <c r="Z611" s="13">
        <v>16</v>
      </c>
      <c r="AA611" s="13">
        <v>11</v>
      </c>
      <c r="AB611" s="13">
        <v>17</v>
      </c>
      <c r="AC611" s="13">
        <v>6</v>
      </c>
      <c r="AD611" s="13">
        <v>305</v>
      </c>
      <c r="AE611" s="13">
        <v>262</v>
      </c>
      <c r="AF611" s="15">
        <f t="shared" si="38"/>
        <v>0.53791887125220461</v>
      </c>
      <c r="AG611" s="13">
        <v>10</v>
      </c>
      <c r="AH611" s="13">
        <v>5</v>
      </c>
      <c r="AI611" s="51">
        <v>15.0333333333</v>
      </c>
      <c r="AJ611" s="51">
        <v>3.3333333333000001</v>
      </c>
      <c r="AK611" s="51">
        <v>1.5166666666999999</v>
      </c>
      <c r="AL611" s="51">
        <v>19.916666666699999</v>
      </c>
      <c r="AM611" s="13">
        <v>5</v>
      </c>
      <c r="AN611" s="13">
        <v>2</v>
      </c>
      <c r="AO611" s="23">
        <f t="shared" si="39"/>
        <v>0.4</v>
      </c>
      <c r="AP611" s="13">
        <v>1</v>
      </c>
    </row>
    <row r="612" spans="1:42" x14ac:dyDescent="0.2">
      <c r="A612" s="13" t="s">
        <v>2206</v>
      </c>
      <c r="B612" s="13" t="s">
        <v>1245</v>
      </c>
      <c r="C612" s="1" t="s">
        <v>206</v>
      </c>
      <c r="D612" s="13" t="s">
        <v>129</v>
      </c>
      <c r="E612" s="13">
        <v>23</v>
      </c>
      <c r="F612" s="13">
        <v>9</v>
      </c>
      <c r="G612" s="13">
        <v>3</v>
      </c>
      <c r="H612" s="13">
        <v>10</v>
      </c>
      <c r="I612" s="13">
        <v>4</v>
      </c>
      <c r="J612" s="13">
        <v>2</v>
      </c>
      <c r="K612" s="13">
        <v>2</v>
      </c>
      <c r="L612" s="13">
        <v>3</v>
      </c>
      <c r="M612" s="15">
        <f t="shared" si="36"/>
        <v>0.4</v>
      </c>
      <c r="N612" s="1"/>
      <c r="O612" s="1"/>
      <c r="P612" s="26">
        <v>11.083333333300001</v>
      </c>
      <c r="Q612" s="26">
        <v>1.5166666666999999</v>
      </c>
      <c r="R612" s="26">
        <v>0.51666666670000005</v>
      </c>
      <c r="S612" s="26">
        <v>13.1333333333</v>
      </c>
      <c r="T612" s="1"/>
      <c r="U612" s="1"/>
      <c r="V612" s="23" t="str">
        <f t="shared" si="37"/>
        <v xml:space="preserve"> </v>
      </c>
      <c r="W612" s="1"/>
      <c r="X612" s="13">
        <v>19</v>
      </c>
      <c r="Y612" s="13">
        <v>3</v>
      </c>
      <c r="Z612" s="13">
        <v>1</v>
      </c>
      <c r="AA612" s="13">
        <v>4</v>
      </c>
      <c r="AB612" s="13">
        <v>10</v>
      </c>
      <c r="AC612" s="13">
        <v>5</v>
      </c>
      <c r="AD612" s="13">
        <v>3</v>
      </c>
      <c r="AE612" s="13">
        <v>0</v>
      </c>
      <c r="AF612" s="15">
        <f t="shared" si="38"/>
        <v>1</v>
      </c>
      <c r="AG612" s="1"/>
      <c r="AH612" s="1"/>
      <c r="AI612" s="51">
        <v>11.583333333300001</v>
      </c>
      <c r="AJ612" s="51">
        <v>1.5</v>
      </c>
      <c r="AK612" s="51">
        <v>0.36666666670000003</v>
      </c>
      <c r="AL612" s="51">
        <v>13.4666666667</v>
      </c>
      <c r="AM612" s="1"/>
      <c r="AN612" s="1"/>
      <c r="AO612" s="23" t="str">
        <f t="shared" si="39"/>
        <v xml:space="preserve"> </v>
      </c>
      <c r="AP612" s="1"/>
    </row>
    <row r="613" spans="1:42" x14ac:dyDescent="0.2">
      <c r="A613" s="13" t="s">
        <v>2208</v>
      </c>
      <c r="B613" s="13" t="s">
        <v>420</v>
      </c>
      <c r="C613" s="1" t="s">
        <v>584</v>
      </c>
      <c r="D613" s="13" t="s">
        <v>154</v>
      </c>
      <c r="E613" s="13">
        <v>26</v>
      </c>
      <c r="F613" s="13">
        <v>0</v>
      </c>
      <c r="G613" s="13">
        <v>1</v>
      </c>
      <c r="H613" s="13">
        <v>1</v>
      </c>
      <c r="I613" s="13">
        <v>36</v>
      </c>
      <c r="J613" s="13">
        <v>7</v>
      </c>
      <c r="K613" s="13">
        <v>0</v>
      </c>
      <c r="L613" s="13">
        <v>0</v>
      </c>
      <c r="M613" s="15">
        <f t="shared" si="36"/>
        <v>0</v>
      </c>
      <c r="N613" s="1"/>
      <c r="O613" s="1"/>
      <c r="P613" s="26">
        <v>5.9</v>
      </c>
      <c r="Q613" s="26">
        <v>0</v>
      </c>
      <c r="R613" s="26">
        <v>0</v>
      </c>
      <c r="S613" s="26">
        <v>5.9</v>
      </c>
      <c r="T613" s="1"/>
      <c r="U613" s="1"/>
      <c r="V613" s="23" t="str">
        <f t="shared" si="37"/>
        <v xml:space="preserve"> </v>
      </c>
      <c r="W613" s="1"/>
      <c r="X613" s="13">
        <v>23</v>
      </c>
      <c r="Y613" s="13">
        <v>1</v>
      </c>
      <c r="Z613" s="13">
        <v>0</v>
      </c>
      <c r="AA613" s="13">
        <v>-4</v>
      </c>
      <c r="AB613" s="13">
        <v>50</v>
      </c>
      <c r="AC613" s="13">
        <v>15</v>
      </c>
      <c r="AD613" s="13">
        <v>0</v>
      </c>
      <c r="AE613" s="13">
        <v>1</v>
      </c>
      <c r="AF613" s="15">
        <f t="shared" si="38"/>
        <v>0</v>
      </c>
      <c r="AG613" s="1"/>
      <c r="AH613" s="1"/>
      <c r="AI613" s="51">
        <v>5.75</v>
      </c>
      <c r="AJ613" s="51">
        <v>6.6666666700000002E-2</v>
      </c>
      <c r="AK613" s="51">
        <v>0</v>
      </c>
      <c r="AL613" s="51">
        <v>5.8333333332999997</v>
      </c>
      <c r="AM613" s="1"/>
      <c r="AN613" s="1"/>
      <c r="AO613" s="23" t="str">
        <f t="shared" si="39"/>
        <v xml:space="preserve"> </v>
      </c>
      <c r="AP613" s="1"/>
    </row>
    <row r="614" spans="1:42" x14ac:dyDescent="0.2">
      <c r="A614" s="13" t="s">
        <v>2211</v>
      </c>
      <c r="B614" s="13" t="s">
        <v>2210</v>
      </c>
      <c r="C614" s="1" t="s">
        <v>249</v>
      </c>
      <c r="D614" s="13" t="s">
        <v>173</v>
      </c>
      <c r="E614" s="13">
        <v>5</v>
      </c>
      <c r="F614" s="13">
        <v>0</v>
      </c>
      <c r="G614" s="13">
        <v>2</v>
      </c>
      <c r="H614" s="13">
        <v>-2</v>
      </c>
      <c r="I614" s="13">
        <v>2</v>
      </c>
      <c r="J614" s="13">
        <v>1</v>
      </c>
      <c r="K614" s="1"/>
      <c r="L614" s="1"/>
      <c r="M614" s="15">
        <f t="shared" si="36"/>
        <v>0</v>
      </c>
      <c r="N614" s="1"/>
      <c r="O614" s="1"/>
      <c r="P614" s="26">
        <v>14.983333333299999</v>
      </c>
      <c r="Q614" s="26">
        <v>2.0666666667000002</v>
      </c>
      <c r="R614" s="26">
        <v>1.7833333332999999</v>
      </c>
      <c r="S614" s="26">
        <v>18.833333333300001</v>
      </c>
      <c r="T614" s="1"/>
      <c r="U614" s="1"/>
      <c r="V614" s="23" t="str">
        <f t="shared" si="37"/>
        <v xml:space="preserve"> </v>
      </c>
      <c r="W614" s="1"/>
      <c r="X614" s="13">
        <v>4</v>
      </c>
      <c r="Y614" s="13">
        <v>0</v>
      </c>
      <c r="Z614" s="13">
        <v>1</v>
      </c>
      <c r="AA614" s="13">
        <v>-2</v>
      </c>
      <c r="AB614" s="13">
        <v>0</v>
      </c>
      <c r="AC614" s="13">
        <v>0</v>
      </c>
      <c r="AD614" s="1"/>
      <c r="AE614" s="1"/>
      <c r="AF614" s="15">
        <f t="shared" si="38"/>
        <v>0</v>
      </c>
      <c r="AG614" s="1"/>
      <c r="AH614" s="1"/>
      <c r="AI614" s="51">
        <v>14.733333333299999</v>
      </c>
      <c r="AJ614" s="51">
        <v>0.7</v>
      </c>
      <c r="AK614" s="51">
        <v>1.6833333333</v>
      </c>
      <c r="AL614" s="51">
        <v>17.116666666699999</v>
      </c>
      <c r="AM614" s="1"/>
      <c r="AN614" s="1"/>
      <c r="AO614" s="23" t="str">
        <f t="shared" si="39"/>
        <v xml:space="preserve"> </v>
      </c>
      <c r="AP614" s="1"/>
    </row>
    <row r="615" spans="1:42" x14ac:dyDescent="0.2">
      <c r="A615" s="13" t="s">
        <v>2215</v>
      </c>
      <c r="B615" s="13" t="s">
        <v>2214</v>
      </c>
      <c r="C615" s="1" t="s">
        <v>584</v>
      </c>
      <c r="D615" s="13" t="s">
        <v>146</v>
      </c>
      <c r="E615" s="13">
        <v>30</v>
      </c>
      <c r="F615" s="13">
        <v>11</v>
      </c>
      <c r="G615" s="13">
        <v>17</v>
      </c>
      <c r="H615" s="13">
        <v>10</v>
      </c>
      <c r="I615" s="13">
        <v>22</v>
      </c>
      <c r="J615" s="13">
        <v>10</v>
      </c>
      <c r="K615" s="13">
        <v>120</v>
      </c>
      <c r="L615" s="13">
        <v>98</v>
      </c>
      <c r="M615" s="15">
        <f t="shared" si="36"/>
        <v>0.55045871559633031</v>
      </c>
      <c r="N615" s="13">
        <v>2</v>
      </c>
      <c r="O615" s="13">
        <v>0</v>
      </c>
      <c r="P615" s="26">
        <v>13.5</v>
      </c>
      <c r="Q615" s="26">
        <v>3</v>
      </c>
      <c r="R615" s="26">
        <v>8.3333333300000006E-2</v>
      </c>
      <c r="S615" s="26">
        <v>16.600000000000001</v>
      </c>
      <c r="T615" s="13">
        <v>0</v>
      </c>
      <c r="U615" s="13">
        <v>0</v>
      </c>
      <c r="V615" s="23" t="str">
        <f t="shared" si="37"/>
        <v xml:space="preserve"> </v>
      </c>
      <c r="W615" s="13">
        <v>0</v>
      </c>
      <c r="X615" s="13">
        <v>32</v>
      </c>
      <c r="Y615" s="13">
        <v>7</v>
      </c>
      <c r="Z615" s="13">
        <v>6</v>
      </c>
      <c r="AA615" s="13">
        <v>-3</v>
      </c>
      <c r="AB615" s="13">
        <v>16</v>
      </c>
      <c r="AC615" s="13">
        <v>8</v>
      </c>
      <c r="AD615" s="13">
        <v>106</v>
      </c>
      <c r="AE615" s="13">
        <v>114</v>
      </c>
      <c r="AF615" s="15">
        <f t="shared" si="38"/>
        <v>0.48181818181818181</v>
      </c>
      <c r="AG615" s="13">
        <v>0</v>
      </c>
      <c r="AH615" s="13">
        <v>0</v>
      </c>
      <c r="AI615" s="51">
        <v>12.8666666667</v>
      </c>
      <c r="AJ615" s="51">
        <v>3.0333333332999999</v>
      </c>
      <c r="AK615" s="51">
        <v>0</v>
      </c>
      <c r="AL615" s="51">
        <v>15.916666666699999</v>
      </c>
      <c r="AM615" s="13">
        <v>5</v>
      </c>
      <c r="AN615" s="13">
        <v>1</v>
      </c>
      <c r="AO615" s="23">
        <f t="shared" si="39"/>
        <v>0.2</v>
      </c>
      <c r="AP615" s="13">
        <v>1</v>
      </c>
    </row>
    <row r="616" spans="1:42" x14ac:dyDescent="0.2">
      <c r="A616" s="13" t="s">
        <v>2219</v>
      </c>
      <c r="B616" s="13" t="s">
        <v>262</v>
      </c>
      <c r="C616" s="1" t="s">
        <v>153</v>
      </c>
      <c r="D616" s="13" t="s">
        <v>129</v>
      </c>
      <c r="E616" s="13">
        <v>39</v>
      </c>
      <c r="F616" s="13">
        <v>12</v>
      </c>
      <c r="G616" s="13">
        <v>9</v>
      </c>
      <c r="H616" s="13">
        <v>-12</v>
      </c>
      <c r="I616" s="13">
        <v>22</v>
      </c>
      <c r="J616" s="13">
        <v>11</v>
      </c>
      <c r="K616" s="13">
        <v>1</v>
      </c>
      <c r="L616" s="13">
        <v>4</v>
      </c>
      <c r="M616" s="15">
        <f t="shared" si="36"/>
        <v>0.2</v>
      </c>
      <c r="N616" s="1"/>
      <c r="O616" s="1"/>
      <c r="P616" s="26">
        <v>14.3833333333</v>
      </c>
      <c r="Q616" s="26">
        <v>2.7166666667000001</v>
      </c>
      <c r="R616" s="26">
        <v>0</v>
      </c>
      <c r="S616" s="26">
        <v>17.116666666699999</v>
      </c>
      <c r="T616" s="13">
        <v>4</v>
      </c>
      <c r="U616" s="13">
        <v>2</v>
      </c>
      <c r="V616" s="23">
        <f t="shared" si="37"/>
        <v>0.5</v>
      </c>
      <c r="W616" s="13">
        <v>2</v>
      </c>
      <c r="X616" s="13">
        <v>42</v>
      </c>
      <c r="Y616" s="13">
        <v>5</v>
      </c>
      <c r="Z616" s="13">
        <v>15</v>
      </c>
      <c r="AA616" s="13">
        <v>-13</v>
      </c>
      <c r="AB616" s="13">
        <v>40</v>
      </c>
      <c r="AC616" s="13">
        <v>16</v>
      </c>
      <c r="AD616" s="13">
        <v>2</v>
      </c>
      <c r="AE616" s="13">
        <v>5</v>
      </c>
      <c r="AF616" s="15">
        <f t="shared" si="38"/>
        <v>0.2857142857142857</v>
      </c>
      <c r="AG616" s="1"/>
      <c r="AH616" s="1"/>
      <c r="AI616" s="51">
        <v>14.9333333333</v>
      </c>
      <c r="AJ616" s="51">
        <v>2.5499999999999998</v>
      </c>
      <c r="AK616" s="51">
        <v>0</v>
      </c>
      <c r="AL616" s="51">
        <v>17.5</v>
      </c>
      <c r="AM616" s="13">
        <v>4</v>
      </c>
      <c r="AN616" s="13">
        <v>2</v>
      </c>
      <c r="AO616" s="23">
        <f t="shared" si="39"/>
        <v>0.5</v>
      </c>
      <c r="AP616" s="13">
        <v>1</v>
      </c>
    </row>
    <row r="617" spans="1:42" x14ac:dyDescent="0.2">
      <c r="A617" s="13" t="s">
        <v>2223</v>
      </c>
      <c r="B617" s="13" t="s">
        <v>2222</v>
      </c>
      <c r="C617" s="1" t="s">
        <v>334</v>
      </c>
      <c r="D617" s="13" t="s">
        <v>154</v>
      </c>
      <c r="E617" s="13">
        <v>34</v>
      </c>
      <c r="F617" s="13">
        <v>19</v>
      </c>
      <c r="G617" s="13">
        <v>10</v>
      </c>
      <c r="H617" s="13">
        <v>4</v>
      </c>
      <c r="I617" s="13">
        <v>39</v>
      </c>
      <c r="J617" s="13">
        <v>14</v>
      </c>
      <c r="K617" s="13">
        <v>2</v>
      </c>
      <c r="L617" s="13">
        <v>4</v>
      </c>
      <c r="M617" s="15">
        <f t="shared" si="36"/>
        <v>0.33333333333333331</v>
      </c>
      <c r="N617" s="1"/>
      <c r="O617" s="1"/>
      <c r="P617" s="26">
        <v>14.9</v>
      </c>
      <c r="Q617" s="26">
        <v>3.0333333332999999</v>
      </c>
      <c r="R617" s="26">
        <v>0.25</v>
      </c>
      <c r="S617" s="26">
        <v>18.2</v>
      </c>
      <c r="T617" s="13">
        <v>4</v>
      </c>
      <c r="U617" s="13">
        <v>2</v>
      </c>
      <c r="V617" s="23">
        <f t="shared" si="37"/>
        <v>0.5</v>
      </c>
      <c r="W617" s="13">
        <v>1</v>
      </c>
      <c r="X617" s="13">
        <v>33</v>
      </c>
      <c r="Y617" s="13">
        <v>14</v>
      </c>
      <c r="Z617" s="13">
        <v>12</v>
      </c>
      <c r="AA617" s="13">
        <v>9</v>
      </c>
      <c r="AB617" s="13">
        <v>28</v>
      </c>
      <c r="AC617" s="13">
        <v>14</v>
      </c>
      <c r="AD617" s="13">
        <v>1</v>
      </c>
      <c r="AE617" s="13">
        <v>5</v>
      </c>
      <c r="AF617" s="15">
        <f t="shared" si="38"/>
        <v>0.16666666666666666</v>
      </c>
      <c r="AG617" s="1"/>
      <c r="AH617" s="1"/>
      <c r="AI617" s="51">
        <v>15.233333333299999</v>
      </c>
      <c r="AJ617" s="51">
        <v>2.5</v>
      </c>
      <c r="AK617" s="51">
        <v>0.2333333333</v>
      </c>
      <c r="AL617" s="51">
        <v>17.983333333299999</v>
      </c>
      <c r="AM617" s="13">
        <v>5</v>
      </c>
      <c r="AN617" s="13">
        <v>1</v>
      </c>
      <c r="AO617" s="23">
        <f t="shared" si="39"/>
        <v>0.2</v>
      </c>
      <c r="AP617" s="13">
        <v>1</v>
      </c>
    </row>
    <row r="618" spans="1:42" x14ac:dyDescent="0.2">
      <c r="A618" s="13" t="s">
        <v>2225</v>
      </c>
      <c r="B618" s="13" t="s">
        <v>407</v>
      </c>
      <c r="C618" s="1" t="s">
        <v>302</v>
      </c>
      <c r="D618" s="13" t="s">
        <v>173</v>
      </c>
      <c r="E618" s="13">
        <v>18</v>
      </c>
      <c r="F618" s="13">
        <v>0</v>
      </c>
      <c r="G618" s="13">
        <v>2</v>
      </c>
      <c r="H618" s="13">
        <v>-3</v>
      </c>
      <c r="I618" s="13">
        <v>23</v>
      </c>
      <c r="J618" s="13">
        <v>6</v>
      </c>
      <c r="K618" s="1"/>
      <c r="L618" s="1"/>
      <c r="M618" s="15">
        <f t="shared" si="36"/>
        <v>0</v>
      </c>
      <c r="N618" s="1"/>
      <c r="O618" s="1"/>
      <c r="P618" s="26">
        <v>15.2</v>
      </c>
      <c r="Q618" s="26">
        <v>0.2333333333</v>
      </c>
      <c r="R618" s="26">
        <v>0.7</v>
      </c>
      <c r="S618" s="26">
        <v>16.149999999999999</v>
      </c>
      <c r="T618" s="1"/>
      <c r="U618" s="1"/>
      <c r="V618" s="23" t="str">
        <f t="shared" si="37"/>
        <v xml:space="preserve"> </v>
      </c>
      <c r="W618" s="1"/>
      <c r="X618" s="13">
        <v>15</v>
      </c>
      <c r="Y618" s="13">
        <v>0</v>
      </c>
      <c r="Z618" s="13">
        <v>1</v>
      </c>
      <c r="AA618" s="13">
        <v>-1</v>
      </c>
      <c r="AB618" s="13">
        <v>11</v>
      </c>
      <c r="AC618" s="13">
        <v>4</v>
      </c>
      <c r="AD618" s="1"/>
      <c r="AE618" s="1"/>
      <c r="AF618" s="15">
        <f t="shared" si="38"/>
        <v>0</v>
      </c>
      <c r="AG618" s="1"/>
      <c r="AH618" s="1"/>
      <c r="AI618" s="51">
        <v>15.3666666667</v>
      </c>
      <c r="AJ618" s="51">
        <v>0.1166666667</v>
      </c>
      <c r="AK618" s="51">
        <v>0.88333333330000008</v>
      </c>
      <c r="AL618" s="51">
        <v>16.383333333300001</v>
      </c>
      <c r="AM618" s="1"/>
      <c r="AN618" s="1"/>
      <c r="AO618" s="23" t="str">
        <f t="shared" si="39"/>
        <v xml:space="preserve"> </v>
      </c>
      <c r="AP618" s="1"/>
    </row>
    <row r="619" spans="1:42" x14ac:dyDescent="0.2">
      <c r="A619" s="13" t="s">
        <v>2226</v>
      </c>
      <c r="B619" s="13" t="s">
        <v>672</v>
      </c>
      <c r="C619" s="1" t="s">
        <v>214</v>
      </c>
      <c r="D619" s="13" t="s">
        <v>173</v>
      </c>
      <c r="E619" s="13">
        <v>35</v>
      </c>
      <c r="F619" s="13">
        <v>7</v>
      </c>
      <c r="G619" s="13">
        <v>6</v>
      </c>
      <c r="H619" s="13">
        <v>0</v>
      </c>
      <c r="I619" s="13">
        <v>10</v>
      </c>
      <c r="J619" s="13">
        <v>5</v>
      </c>
      <c r="K619" s="1"/>
      <c r="L619" s="1"/>
      <c r="M619" s="15">
        <f t="shared" si="36"/>
        <v>0</v>
      </c>
      <c r="N619" s="1"/>
      <c r="O619" s="1"/>
      <c r="P619" s="26">
        <v>18.166666666699999</v>
      </c>
      <c r="Q619" s="26">
        <v>1.1000000000000001</v>
      </c>
      <c r="R619" s="26">
        <v>1.7666666666999999</v>
      </c>
      <c r="S619" s="26">
        <v>21.0333333333</v>
      </c>
      <c r="T619" s="13">
        <v>0</v>
      </c>
      <c r="U619" s="13">
        <v>0</v>
      </c>
      <c r="V619" s="23" t="str">
        <f t="shared" si="37"/>
        <v xml:space="preserve"> </v>
      </c>
      <c r="W619" s="13">
        <v>0</v>
      </c>
      <c r="X619" s="13">
        <v>43</v>
      </c>
      <c r="Y619" s="13">
        <v>0</v>
      </c>
      <c r="Z619" s="13">
        <v>9</v>
      </c>
      <c r="AA619" s="13">
        <v>-28</v>
      </c>
      <c r="AB619" s="13">
        <v>32</v>
      </c>
      <c r="AC619" s="13">
        <v>16</v>
      </c>
      <c r="AD619" s="1"/>
      <c r="AE619" s="1"/>
      <c r="AF619" s="15">
        <f t="shared" si="38"/>
        <v>0</v>
      </c>
      <c r="AG619" s="1"/>
      <c r="AH619" s="1"/>
      <c r="AI619" s="51">
        <v>18.316666666700002</v>
      </c>
      <c r="AJ619" s="51">
        <v>1.4333333333</v>
      </c>
      <c r="AK619" s="51">
        <v>1.65</v>
      </c>
      <c r="AL619" s="51">
        <v>21.416666666699999</v>
      </c>
      <c r="AM619" s="13">
        <v>1</v>
      </c>
      <c r="AN619" s="13">
        <v>0</v>
      </c>
      <c r="AO619" s="23">
        <f t="shared" si="39"/>
        <v>0</v>
      </c>
      <c r="AP619" s="13">
        <v>0</v>
      </c>
    </row>
    <row r="620" spans="1:42" x14ac:dyDescent="0.2">
      <c r="A620" s="13" t="s">
        <v>2231</v>
      </c>
      <c r="B620" s="13" t="s">
        <v>2230</v>
      </c>
      <c r="C620" s="1" t="s">
        <v>249</v>
      </c>
      <c r="D620" s="13" t="s">
        <v>173</v>
      </c>
      <c r="E620" s="13">
        <v>36</v>
      </c>
      <c r="F620" s="13">
        <v>1</v>
      </c>
      <c r="G620" s="13">
        <v>12</v>
      </c>
      <c r="H620" s="13">
        <v>2</v>
      </c>
      <c r="I620" s="13">
        <v>54</v>
      </c>
      <c r="J620" s="13">
        <v>21</v>
      </c>
      <c r="K620" s="1"/>
      <c r="L620" s="1"/>
      <c r="M620" s="15">
        <f t="shared" si="36"/>
        <v>0</v>
      </c>
      <c r="N620" s="1"/>
      <c r="O620" s="1"/>
      <c r="P620" s="26">
        <v>16.9666666667</v>
      </c>
      <c r="Q620" s="26">
        <v>3.5833333333000001</v>
      </c>
      <c r="R620" s="26">
        <v>2.9166666667000003</v>
      </c>
      <c r="S620" s="26">
        <v>23.483333333299999</v>
      </c>
      <c r="T620" s="1"/>
      <c r="U620" s="1"/>
      <c r="V620" s="23" t="str">
        <f t="shared" si="37"/>
        <v xml:space="preserve"> </v>
      </c>
      <c r="W620" s="1"/>
      <c r="X620" s="13">
        <v>34</v>
      </c>
      <c r="Y620" s="13">
        <v>2</v>
      </c>
      <c r="Z620" s="13">
        <v>14</v>
      </c>
      <c r="AA620" s="13">
        <v>-13</v>
      </c>
      <c r="AB620" s="13">
        <v>54</v>
      </c>
      <c r="AC620" s="13">
        <v>24</v>
      </c>
      <c r="AD620" s="1"/>
      <c r="AE620" s="1"/>
      <c r="AF620" s="15">
        <f t="shared" si="38"/>
        <v>0</v>
      </c>
      <c r="AG620" s="1"/>
      <c r="AH620" s="1"/>
      <c r="AI620" s="51">
        <v>17.816666666700002</v>
      </c>
      <c r="AJ620" s="51">
        <v>3.5</v>
      </c>
      <c r="AK620" s="51">
        <v>2.6166666667</v>
      </c>
      <c r="AL620" s="51">
        <v>23.95</v>
      </c>
      <c r="AM620" s="1"/>
      <c r="AN620" s="1"/>
      <c r="AO620" s="23" t="str">
        <f t="shared" si="39"/>
        <v xml:space="preserve"> </v>
      </c>
      <c r="AP620" s="1"/>
    </row>
    <row r="621" spans="1:42" x14ac:dyDescent="0.2">
      <c r="A621" s="13" t="s">
        <v>2233</v>
      </c>
      <c r="B621" s="13" t="s">
        <v>591</v>
      </c>
      <c r="C621" s="1" t="s">
        <v>482</v>
      </c>
      <c r="D621" s="13" t="s">
        <v>173</v>
      </c>
      <c r="E621" s="13">
        <v>16</v>
      </c>
      <c r="F621" s="13">
        <v>0</v>
      </c>
      <c r="G621" s="13">
        <v>1</v>
      </c>
      <c r="H621" s="13">
        <v>-3</v>
      </c>
      <c r="I621" s="13">
        <v>8</v>
      </c>
      <c r="J621" s="13">
        <v>4</v>
      </c>
      <c r="K621" s="1"/>
      <c r="L621" s="1"/>
      <c r="M621" s="15">
        <f t="shared" si="36"/>
        <v>0</v>
      </c>
      <c r="N621" s="1"/>
      <c r="O621" s="1"/>
      <c r="P621" s="26">
        <v>16.75</v>
      </c>
      <c r="Q621" s="26">
        <v>0.35</v>
      </c>
      <c r="R621" s="26">
        <v>2.9333333333000002</v>
      </c>
      <c r="S621" s="26">
        <v>20.05</v>
      </c>
      <c r="T621" s="1"/>
      <c r="U621" s="1"/>
      <c r="V621" s="23" t="str">
        <f t="shared" si="37"/>
        <v xml:space="preserve"> </v>
      </c>
      <c r="W621" s="1"/>
      <c r="X621" s="13">
        <v>20</v>
      </c>
      <c r="Y621" s="13">
        <v>0</v>
      </c>
      <c r="Z621" s="13">
        <v>2</v>
      </c>
      <c r="AA621" s="13">
        <v>3</v>
      </c>
      <c r="AB621" s="13">
        <v>6</v>
      </c>
      <c r="AC621" s="13">
        <v>3</v>
      </c>
      <c r="AD621" s="1"/>
      <c r="AE621" s="1"/>
      <c r="AF621" s="15">
        <f t="shared" si="38"/>
        <v>0</v>
      </c>
      <c r="AG621" s="1"/>
      <c r="AH621" s="1"/>
      <c r="AI621" s="51">
        <v>18.2833333333</v>
      </c>
      <c r="AJ621" s="51">
        <v>0.2333333333</v>
      </c>
      <c r="AK621" s="51">
        <v>3.0166666666999999</v>
      </c>
      <c r="AL621" s="51">
        <v>21.566666666700002</v>
      </c>
      <c r="AM621" s="1"/>
      <c r="AN621" s="1"/>
      <c r="AO621" s="23" t="str">
        <f t="shared" si="39"/>
        <v xml:space="preserve"> </v>
      </c>
      <c r="AP621" s="1"/>
    </row>
    <row r="622" spans="1:42" x14ac:dyDescent="0.2">
      <c r="A622" s="13" t="s">
        <v>2235</v>
      </c>
      <c r="B622" s="13" t="s">
        <v>407</v>
      </c>
      <c r="C622" s="1" t="s">
        <v>264</v>
      </c>
      <c r="D622" s="13" t="s">
        <v>173</v>
      </c>
      <c r="E622" s="13">
        <v>40</v>
      </c>
      <c r="F622" s="13">
        <v>4</v>
      </c>
      <c r="G622" s="13">
        <v>20</v>
      </c>
      <c r="H622" s="13">
        <v>2</v>
      </c>
      <c r="I622" s="13">
        <v>16</v>
      </c>
      <c r="J622" s="13">
        <v>8</v>
      </c>
      <c r="K622" s="1"/>
      <c r="L622" s="1"/>
      <c r="M622" s="15">
        <f t="shared" si="36"/>
        <v>0</v>
      </c>
      <c r="N622" s="1"/>
      <c r="O622" s="1"/>
      <c r="P622" s="26">
        <v>20.133333333300001</v>
      </c>
      <c r="Q622" s="26">
        <v>2.6833333333000002</v>
      </c>
      <c r="R622" s="26">
        <v>2.8166666666999998</v>
      </c>
      <c r="S622" s="26">
        <v>25.65</v>
      </c>
      <c r="T622" s="1"/>
      <c r="U622" s="1"/>
      <c r="V622" s="23" t="str">
        <f t="shared" si="37"/>
        <v xml:space="preserve"> </v>
      </c>
      <c r="W622" s="1"/>
      <c r="X622" s="13">
        <v>41</v>
      </c>
      <c r="Y622" s="13">
        <v>3</v>
      </c>
      <c r="Z622" s="13">
        <v>19</v>
      </c>
      <c r="AA622" s="13">
        <v>-4</v>
      </c>
      <c r="AB622" s="13">
        <v>12</v>
      </c>
      <c r="AC622" s="13">
        <v>6</v>
      </c>
      <c r="AD622" s="1"/>
      <c r="AE622" s="1"/>
      <c r="AF622" s="15">
        <f t="shared" si="38"/>
        <v>0</v>
      </c>
      <c r="AG622" s="1"/>
      <c r="AH622" s="1"/>
      <c r="AI622" s="51">
        <v>19.616666666699999</v>
      </c>
      <c r="AJ622" s="51">
        <v>2.1833333333000002</v>
      </c>
      <c r="AK622" s="51">
        <v>3.3166666666999998</v>
      </c>
      <c r="AL622" s="51">
        <v>25.15</v>
      </c>
      <c r="AM622" s="1"/>
      <c r="AN622" s="1"/>
      <c r="AO622" s="23" t="str">
        <f t="shared" si="39"/>
        <v xml:space="preserve"> </v>
      </c>
      <c r="AP622" s="1"/>
    </row>
    <row r="623" spans="1:42" x14ac:dyDescent="0.2">
      <c r="A623" s="13" t="s">
        <v>2237</v>
      </c>
      <c r="B623" s="13" t="s">
        <v>1604</v>
      </c>
      <c r="C623" s="1" t="s">
        <v>136</v>
      </c>
      <c r="D623" s="13" t="s">
        <v>154</v>
      </c>
      <c r="E623" s="13">
        <v>9</v>
      </c>
      <c r="F623" s="13">
        <v>1</v>
      </c>
      <c r="G623" s="13">
        <v>2</v>
      </c>
      <c r="H623" s="13">
        <v>2</v>
      </c>
      <c r="I623" s="13">
        <v>16</v>
      </c>
      <c r="J623" s="13">
        <v>5</v>
      </c>
      <c r="K623" s="13">
        <v>0</v>
      </c>
      <c r="L623" s="13">
        <v>0</v>
      </c>
      <c r="M623" s="15">
        <f t="shared" si="36"/>
        <v>0</v>
      </c>
      <c r="N623" s="1"/>
      <c r="O623" s="1"/>
      <c r="P623" s="26">
        <v>7.1</v>
      </c>
      <c r="Q623" s="26">
        <v>3.3333333300000004E-2</v>
      </c>
      <c r="R623" s="26">
        <v>0.1</v>
      </c>
      <c r="S623" s="26">
        <v>7.25</v>
      </c>
      <c r="T623" s="1"/>
      <c r="U623" s="1"/>
      <c r="V623" s="23" t="str">
        <f t="shared" si="37"/>
        <v xml:space="preserve"> </v>
      </c>
      <c r="W623" s="1"/>
      <c r="X623" s="13">
        <v>9</v>
      </c>
      <c r="Y623" s="13">
        <v>1</v>
      </c>
      <c r="Z623" s="13">
        <v>0</v>
      </c>
      <c r="AA623" s="13">
        <v>-1</v>
      </c>
      <c r="AB623" s="13">
        <v>14</v>
      </c>
      <c r="AC623" s="13">
        <v>4</v>
      </c>
      <c r="AD623" s="13">
        <v>0</v>
      </c>
      <c r="AE623" s="13">
        <v>0</v>
      </c>
      <c r="AF623" s="15">
        <f t="shared" si="38"/>
        <v>0</v>
      </c>
      <c r="AG623" s="1"/>
      <c r="AH623" s="1"/>
      <c r="AI623" s="51">
        <v>8.1833333333000002</v>
      </c>
      <c r="AJ623" s="51">
        <v>0</v>
      </c>
      <c r="AK623" s="51">
        <v>0.41666666670000002</v>
      </c>
      <c r="AL623" s="51">
        <v>8.6</v>
      </c>
      <c r="AM623" s="1"/>
      <c r="AN623" s="1"/>
      <c r="AO623" s="23" t="str">
        <f t="shared" si="39"/>
        <v xml:space="preserve"> </v>
      </c>
      <c r="AP623" s="1"/>
    </row>
    <row r="624" spans="1:42" x14ac:dyDescent="0.2">
      <c r="A624" s="13" t="s">
        <v>2239</v>
      </c>
      <c r="B624" s="13" t="s">
        <v>466</v>
      </c>
      <c r="C624" s="1" t="s">
        <v>302</v>
      </c>
      <c r="D624" s="13" t="s">
        <v>146</v>
      </c>
      <c r="E624" s="13">
        <v>27</v>
      </c>
      <c r="F624" s="13">
        <v>11</v>
      </c>
      <c r="G624" s="13">
        <v>1</v>
      </c>
      <c r="H624" s="13">
        <v>2</v>
      </c>
      <c r="I624" s="13">
        <v>8</v>
      </c>
      <c r="J624" s="13">
        <v>4</v>
      </c>
      <c r="K624" s="13">
        <v>48</v>
      </c>
      <c r="L624" s="13">
        <v>46</v>
      </c>
      <c r="M624" s="15">
        <f t="shared" si="36"/>
        <v>0.51063829787234039</v>
      </c>
      <c r="N624" s="1"/>
      <c r="O624" s="1"/>
      <c r="P624" s="26">
        <v>13.016666666700001</v>
      </c>
      <c r="Q624" s="26">
        <v>2.2666666666999999</v>
      </c>
      <c r="R624" s="26">
        <v>8.3333333300000006E-2</v>
      </c>
      <c r="S624" s="26">
        <v>15.3833333333</v>
      </c>
      <c r="T624" s="13">
        <v>5</v>
      </c>
      <c r="U624" s="13">
        <v>1</v>
      </c>
      <c r="V624" s="23">
        <f t="shared" si="37"/>
        <v>0.2</v>
      </c>
      <c r="W624" s="13">
        <v>1</v>
      </c>
      <c r="X624" s="13">
        <v>22</v>
      </c>
      <c r="Y624" s="13">
        <v>11</v>
      </c>
      <c r="Z624" s="13">
        <v>1</v>
      </c>
      <c r="AA624" s="13">
        <v>4</v>
      </c>
      <c r="AB624" s="13">
        <v>6</v>
      </c>
      <c r="AC624" s="13">
        <v>3</v>
      </c>
      <c r="AD624" s="13">
        <v>38</v>
      </c>
      <c r="AE624" s="13">
        <v>43</v>
      </c>
      <c r="AF624" s="15">
        <f t="shared" si="38"/>
        <v>0.46913580246913578</v>
      </c>
      <c r="AG624" s="1"/>
      <c r="AH624" s="1"/>
      <c r="AI624" s="51">
        <v>12.9333333333</v>
      </c>
      <c r="AJ624" s="51">
        <v>1.0333333333000001</v>
      </c>
      <c r="AK624" s="51">
        <v>0</v>
      </c>
      <c r="AL624" s="51">
        <v>13.983333333299999</v>
      </c>
      <c r="AM624" s="13">
        <v>2</v>
      </c>
      <c r="AN624" s="13">
        <v>2</v>
      </c>
      <c r="AO624" s="23">
        <f t="shared" si="39"/>
        <v>1</v>
      </c>
      <c r="AP624" s="13">
        <v>0</v>
      </c>
    </row>
    <row r="625" spans="1:42" x14ac:dyDescent="0.2">
      <c r="A625" s="13" t="s">
        <v>2242</v>
      </c>
      <c r="B625" s="13" t="s">
        <v>755</v>
      </c>
      <c r="C625" s="1" t="s">
        <v>243</v>
      </c>
      <c r="D625" s="13" t="s">
        <v>173</v>
      </c>
      <c r="E625" s="13">
        <v>0</v>
      </c>
      <c r="F625" s="13">
        <v>0</v>
      </c>
      <c r="G625" s="13">
        <v>0</v>
      </c>
      <c r="H625" s="13">
        <v>0</v>
      </c>
      <c r="I625" s="13">
        <v>0</v>
      </c>
      <c r="J625" s="13">
        <v>0</v>
      </c>
      <c r="K625" s="1"/>
      <c r="L625" s="1"/>
      <c r="M625" s="15">
        <f t="shared" si="36"/>
        <v>0</v>
      </c>
      <c r="N625" s="1"/>
      <c r="O625" s="1"/>
      <c r="P625" s="26">
        <v>0</v>
      </c>
      <c r="Q625" s="26">
        <v>0</v>
      </c>
      <c r="R625" s="26">
        <v>0</v>
      </c>
      <c r="S625" s="26">
        <v>0</v>
      </c>
      <c r="T625" s="1"/>
      <c r="U625" s="1"/>
      <c r="V625" s="23" t="str">
        <f t="shared" si="37"/>
        <v xml:space="preserve"> </v>
      </c>
      <c r="W625" s="1"/>
      <c r="X625" s="13">
        <v>1</v>
      </c>
      <c r="Y625" s="13">
        <v>0</v>
      </c>
      <c r="Z625" s="13">
        <v>0</v>
      </c>
      <c r="AA625" s="13">
        <v>-1</v>
      </c>
      <c r="AB625" s="13">
        <v>2</v>
      </c>
      <c r="AC625" s="13">
        <v>1</v>
      </c>
      <c r="AD625" s="1"/>
      <c r="AE625" s="1"/>
      <c r="AF625" s="15">
        <f t="shared" si="38"/>
        <v>0</v>
      </c>
      <c r="AG625" s="1"/>
      <c r="AH625" s="1"/>
      <c r="AI625" s="51">
        <v>16.399999999999999</v>
      </c>
      <c r="AJ625" s="51">
        <v>0.05</v>
      </c>
      <c r="AK625" s="51">
        <v>0</v>
      </c>
      <c r="AL625" s="51">
        <v>16.45</v>
      </c>
      <c r="AM625" s="1"/>
      <c r="AN625" s="1"/>
      <c r="AO625" s="23" t="str">
        <f t="shared" si="39"/>
        <v xml:space="preserve"> </v>
      </c>
      <c r="AP625" s="1"/>
    </row>
    <row r="626" spans="1:42" x14ac:dyDescent="0.2">
      <c r="A626" s="13" t="s">
        <v>2244</v>
      </c>
      <c r="B626" s="13" t="s">
        <v>546</v>
      </c>
      <c r="C626" s="1" t="s">
        <v>136</v>
      </c>
      <c r="D626" s="13" t="s">
        <v>328</v>
      </c>
      <c r="E626" s="13">
        <v>9</v>
      </c>
      <c r="F626" s="13">
        <v>2</v>
      </c>
      <c r="G626" s="13">
        <v>0</v>
      </c>
      <c r="H626" s="13">
        <v>-1</v>
      </c>
      <c r="I626" s="13">
        <v>2</v>
      </c>
      <c r="J626" s="13">
        <v>1</v>
      </c>
      <c r="K626" s="13">
        <v>5</v>
      </c>
      <c r="L626" s="13">
        <v>4</v>
      </c>
      <c r="M626" s="15">
        <f t="shared" si="36"/>
        <v>0.55555555555555558</v>
      </c>
      <c r="N626" s="1"/>
      <c r="O626" s="1"/>
      <c r="P626" s="26">
        <v>12.15</v>
      </c>
      <c r="Q626" s="26">
        <v>0.33333333330000003</v>
      </c>
      <c r="R626" s="26">
        <v>3.3333333300000004E-2</v>
      </c>
      <c r="S626" s="26">
        <v>12.5333333333</v>
      </c>
      <c r="T626" s="1"/>
      <c r="U626" s="1"/>
      <c r="V626" s="23" t="str">
        <f t="shared" si="37"/>
        <v xml:space="preserve"> </v>
      </c>
      <c r="W626" s="1"/>
      <c r="X626" s="13">
        <v>8</v>
      </c>
      <c r="Y626" s="13">
        <v>0</v>
      </c>
      <c r="Z626" s="13">
        <v>0</v>
      </c>
      <c r="AA626" s="13">
        <v>-2</v>
      </c>
      <c r="AB626" s="13">
        <v>2</v>
      </c>
      <c r="AC626" s="13">
        <v>1</v>
      </c>
      <c r="AD626" s="13">
        <v>0</v>
      </c>
      <c r="AE626" s="13">
        <v>0</v>
      </c>
      <c r="AF626" s="15">
        <f t="shared" si="38"/>
        <v>0</v>
      </c>
      <c r="AG626" s="1"/>
      <c r="AH626" s="1"/>
      <c r="AI626" s="51">
        <v>12.233333333299999</v>
      </c>
      <c r="AJ626" s="51">
        <v>0.05</v>
      </c>
      <c r="AK626" s="51">
        <v>3.3333333300000004E-2</v>
      </c>
      <c r="AL626" s="51">
        <v>12.333333333300001</v>
      </c>
      <c r="AM626" s="1"/>
      <c r="AN626" s="1"/>
      <c r="AO626" s="23" t="str">
        <f t="shared" si="39"/>
        <v xml:space="preserve"> </v>
      </c>
      <c r="AP626" s="1"/>
    </row>
    <row r="627" spans="1:42" x14ac:dyDescent="0.2">
      <c r="A627" s="13" t="s">
        <v>2246</v>
      </c>
      <c r="B627" s="13" t="s">
        <v>1115</v>
      </c>
      <c r="C627" s="1" t="s">
        <v>214</v>
      </c>
      <c r="D627" s="13" t="s">
        <v>146</v>
      </c>
      <c r="E627" s="13">
        <v>41</v>
      </c>
      <c r="F627" s="13">
        <v>13</v>
      </c>
      <c r="G627" s="13">
        <v>18</v>
      </c>
      <c r="H627" s="13">
        <v>4</v>
      </c>
      <c r="I627" s="13">
        <v>18</v>
      </c>
      <c r="J627" s="13">
        <v>9</v>
      </c>
      <c r="K627" s="13">
        <v>396</v>
      </c>
      <c r="L627" s="13">
        <v>364</v>
      </c>
      <c r="M627" s="15">
        <f t="shared" si="36"/>
        <v>0.52105263157894732</v>
      </c>
      <c r="N627" s="13">
        <v>18</v>
      </c>
      <c r="O627" s="13">
        <v>8</v>
      </c>
      <c r="P627" s="26">
        <v>15.1166666667</v>
      </c>
      <c r="Q627" s="26">
        <v>2.0333333332999999</v>
      </c>
      <c r="R627" s="26">
        <v>1.8666666667</v>
      </c>
      <c r="S627" s="26">
        <v>19.0333333333</v>
      </c>
      <c r="T627" s="13">
        <v>2</v>
      </c>
      <c r="U627" s="13">
        <v>0</v>
      </c>
      <c r="V627" s="23">
        <f t="shared" si="37"/>
        <v>0</v>
      </c>
      <c r="W627" s="13">
        <v>0</v>
      </c>
      <c r="X627" s="13">
        <v>41</v>
      </c>
      <c r="Y627" s="13">
        <v>13</v>
      </c>
      <c r="Z627" s="13">
        <v>16</v>
      </c>
      <c r="AA627" s="13">
        <v>4</v>
      </c>
      <c r="AB627" s="13">
        <v>28</v>
      </c>
      <c r="AC627" s="13">
        <v>10</v>
      </c>
      <c r="AD627" s="13">
        <v>381</v>
      </c>
      <c r="AE627" s="13">
        <v>416</v>
      </c>
      <c r="AF627" s="15">
        <f t="shared" si="38"/>
        <v>0.47804265997490591</v>
      </c>
      <c r="AG627" s="13">
        <v>18</v>
      </c>
      <c r="AH627" s="13">
        <v>12</v>
      </c>
      <c r="AI627" s="51">
        <v>14.9666666667</v>
      </c>
      <c r="AJ627" s="51">
        <v>2.3333333333000001</v>
      </c>
      <c r="AK627" s="51">
        <v>1.9500000000000002</v>
      </c>
      <c r="AL627" s="51">
        <v>19.25</v>
      </c>
      <c r="AM627" s="13">
        <v>1</v>
      </c>
      <c r="AN627" s="13">
        <v>0</v>
      </c>
      <c r="AO627" s="23">
        <f t="shared" si="39"/>
        <v>0</v>
      </c>
      <c r="AP627" s="13">
        <v>0</v>
      </c>
    </row>
    <row r="628" spans="1:42" x14ac:dyDescent="0.2">
      <c r="A628" s="13" t="s">
        <v>2249</v>
      </c>
      <c r="B628" s="13" t="s">
        <v>2248</v>
      </c>
      <c r="C628" s="1" t="s">
        <v>270</v>
      </c>
      <c r="D628" s="13" t="s">
        <v>844</v>
      </c>
      <c r="E628" s="13">
        <v>0</v>
      </c>
      <c r="F628" s="13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5">
        <f t="shared" si="36"/>
        <v>0</v>
      </c>
      <c r="N628" s="1"/>
      <c r="O628" s="1"/>
      <c r="P628" s="26">
        <v>0</v>
      </c>
      <c r="Q628" s="26">
        <v>0</v>
      </c>
      <c r="R628" s="26">
        <v>0</v>
      </c>
      <c r="S628" s="26">
        <v>0</v>
      </c>
      <c r="T628" s="1"/>
      <c r="U628" s="1"/>
      <c r="V628" s="23" t="str">
        <f t="shared" si="37"/>
        <v xml:space="preserve"> </v>
      </c>
      <c r="W628" s="1"/>
      <c r="X628" s="13">
        <v>6</v>
      </c>
      <c r="Y628" s="13">
        <v>0</v>
      </c>
      <c r="Z628" s="13">
        <v>1</v>
      </c>
      <c r="AA628" s="13">
        <v>1</v>
      </c>
      <c r="AB628" s="13">
        <v>0</v>
      </c>
      <c r="AC628" s="13">
        <v>0</v>
      </c>
      <c r="AD628" s="13">
        <v>0</v>
      </c>
      <c r="AE628" s="13">
        <v>1</v>
      </c>
      <c r="AF628" s="15">
        <f t="shared" si="38"/>
        <v>0</v>
      </c>
      <c r="AG628" s="1"/>
      <c r="AH628" s="1"/>
      <c r="AI628" s="51">
        <v>7.7833333332999999</v>
      </c>
      <c r="AJ628" s="51">
        <v>0.2</v>
      </c>
      <c r="AK628" s="51">
        <v>0</v>
      </c>
      <c r="AL628" s="51">
        <v>7.9833333333000001</v>
      </c>
      <c r="AM628" s="1"/>
      <c r="AN628" s="1"/>
      <c r="AO628" s="23" t="str">
        <f t="shared" si="39"/>
        <v xml:space="preserve"> </v>
      </c>
      <c r="AP628" s="1"/>
    </row>
    <row r="629" spans="1:42" x14ac:dyDescent="0.2">
      <c r="A629" s="13" t="s">
        <v>2251</v>
      </c>
      <c r="B629" s="13" t="s">
        <v>1594</v>
      </c>
      <c r="C629" s="1" t="s">
        <v>249</v>
      </c>
      <c r="D629" s="13" t="s">
        <v>173</v>
      </c>
      <c r="E629" s="13">
        <v>24</v>
      </c>
      <c r="F629" s="13">
        <v>2</v>
      </c>
      <c r="G629" s="13">
        <v>2</v>
      </c>
      <c r="H629" s="13">
        <v>-6</v>
      </c>
      <c r="I629" s="13">
        <v>22</v>
      </c>
      <c r="J629" s="13">
        <v>7</v>
      </c>
      <c r="K629" s="1"/>
      <c r="L629" s="1"/>
      <c r="M629" s="15">
        <f t="shared" si="36"/>
        <v>0</v>
      </c>
      <c r="N629" s="1"/>
      <c r="O629" s="1"/>
      <c r="P629" s="26">
        <v>16.983333333299999</v>
      </c>
      <c r="Q629" s="26">
        <v>0.1166666667</v>
      </c>
      <c r="R629" s="26">
        <v>3.3833333333</v>
      </c>
      <c r="S629" s="26">
        <v>20.516666666700001</v>
      </c>
      <c r="T629" s="1"/>
      <c r="U629" s="1"/>
      <c r="V629" s="23" t="str">
        <f t="shared" si="37"/>
        <v xml:space="preserve"> </v>
      </c>
      <c r="W629" s="1"/>
      <c r="X629" s="13">
        <v>32</v>
      </c>
      <c r="Y629" s="13">
        <v>3</v>
      </c>
      <c r="Z629" s="13">
        <v>2</v>
      </c>
      <c r="AA629" s="13">
        <v>-16</v>
      </c>
      <c r="AB629" s="13">
        <v>26</v>
      </c>
      <c r="AC629" s="13">
        <v>13</v>
      </c>
      <c r="AD629" s="1"/>
      <c r="AE629" s="1"/>
      <c r="AF629" s="15">
        <f t="shared" si="38"/>
        <v>0</v>
      </c>
      <c r="AG629" s="1"/>
      <c r="AH629" s="1"/>
      <c r="AI629" s="51">
        <v>18.55</v>
      </c>
      <c r="AJ629" s="51">
        <v>0.05</v>
      </c>
      <c r="AK629" s="51">
        <v>2.9</v>
      </c>
      <c r="AL629" s="51">
        <v>21.5</v>
      </c>
      <c r="AM629" s="1"/>
      <c r="AN629" s="1"/>
      <c r="AO629" s="23" t="str">
        <f t="shared" si="39"/>
        <v xml:space="preserve"> </v>
      </c>
      <c r="AP629" s="1"/>
    </row>
    <row r="630" spans="1:42" x14ac:dyDescent="0.2">
      <c r="A630" s="13" t="s">
        <v>2254</v>
      </c>
      <c r="B630" s="13" t="s">
        <v>165</v>
      </c>
      <c r="C630" s="1" t="s">
        <v>292</v>
      </c>
      <c r="D630" s="13" t="s">
        <v>154</v>
      </c>
      <c r="E630" s="13">
        <v>41</v>
      </c>
      <c r="F630" s="13">
        <v>11</v>
      </c>
      <c r="G630" s="13">
        <v>22</v>
      </c>
      <c r="H630" s="13">
        <v>9</v>
      </c>
      <c r="I630" s="13">
        <v>2</v>
      </c>
      <c r="J630" s="13">
        <v>1</v>
      </c>
      <c r="K630" s="13">
        <v>26</v>
      </c>
      <c r="L630" s="13">
        <v>31</v>
      </c>
      <c r="M630" s="15">
        <f t="shared" si="36"/>
        <v>0.45614035087719296</v>
      </c>
      <c r="N630" s="1"/>
      <c r="O630" s="1"/>
      <c r="P630" s="26">
        <v>14.8666666667</v>
      </c>
      <c r="Q630" s="26">
        <v>3.6833333333000002</v>
      </c>
      <c r="R630" s="26">
        <v>3.3333333300000004E-2</v>
      </c>
      <c r="S630" s="26">
        <v>18.583333333300001</v>
      </c>
      <c r="T630" s="13">
        <v>4</v>
      </c>
      <c r="U630" s="13">
        <v>3</v>
      </c>
      <c r="V630" s="23">
        <f t="shared" si="37"/>
        <v>0.75</v>
      </c>
      <c r="W630" s="13">
        <v>1</v>
      </c>
      <c r="X630" s="13">
        <v>41</v>
      </c>
      <c r="Y630" s="13">
        <v>7</v>
      </c>
      <c r="Z630" s="13">
        <v>14</v>
      </c>
      <c r="AA630" s="13">
        <v>0</v>
      </c>
      <c r="AB630" s="13">
        <v>6</v>
      </c>
      <c r="AC630" s="13">
        <v>3</v>
      </c>
      <c r="AD630" s="13">
        <v>13</v>
      </c>
      <c r="AE630" s="13">
        <v>17</v>
      </c>
      <c r="AF630" s="15">
        <f t="shared" si="38"/>
        <v>0.43333333333333335</v>
      </c>
      <c r="AG630" s="1"/>
      <c r="AH630" s="1"/>
      <c r="AI630" s="51">
        <v>14.9333333333</v>
      </c>
      <c r="AJ630" s="51">
        <v>3.0166666666999999</v>
      </c>
      <c r="AK630" s="51">
        <v>0</v>
      </c>
      <c r="AL630" s="51">
        <v>17.9666666667</v>
      </c>
      <c r="AM630" s="13">
        <v>0</v>
      </c>
      <c r="AN630" s="13">
        <v>0</v>
      </c>
      <c r="AO630" s="23" t="str">
        <f t="shared" si="39"/>
        <v xml:space="preserve"> </v>
      </c>
      <c r="AP630" s="13">
        <v>0</v>
      </c>
    </row>
    <row r="631" spans="1:42" x14ac:dyDescent="0.2">
      <c r="A631" s="13" t="s">
        <v>2256</v>
      </c>
      <c r="B631" s="13" t="s">
        <v>591</v>
      </c>
      <c r="C631" s="1" t="s">
        <v>264</v>
      </c>
      <c r="D631" s="13" t="s">
        <v>129</v>
      </c>
      <c r="E631" s="13">
        <v>14</v>
      </c>
      <c r="F631" s="13">
        <v>1</v>
      </c>
      <c r="G631" s="13">
        <v>1</v>
      </c>
      <c r="H631" s="13">
        <v>0</v>
      </c>
      <c r="I631" s="13">
        <v>2</v>
      </c>
      <c r="J631" s="13">
        <v>1</v>
      </c>
      <c r="K631" s="13">
        <v>3</v>
      </c>
      <c r="L631" s="13">
        <v>3</v>
      </c>
      <c r="M631" s="15">
        <f t="shared" si="36"/>
        <v>0.5</v>
      </c>
      <c r="N631" s="1"/>
      <c r="O631" s="1"/>
      <c r="P631" s="26">
        <v>9.75</v>
      </c>
      <c r="Q631" s="26">
        <v>8.3333333300000006E-2</v>
      </c>
      <c r="R631" s="26">
        <v>0.18333333330000001</v>
      </c>
      <c r="S631" s="26">
        <v>10.050000000000001</v>
      </c>
      <c r="T631" s="1"/>
      <c r="U631" s="1"/>
      <c r="V631" s="23" t="str">
        <f t="shared" si="37"/>
        <v xml:space="preserve"> </v>
      </c>
      <c r="W631" s="1"/>
      <c r="X631" s="13">
        <v>10</v>
      </c>
      <c r="Y631" s="13">
        <v>0</v>
      </c>
      <c r="Z631" s="13">
        <v>0</v>
      </c>
      <c r="AA631" s="13">
        <v>-3</v>
      </c>
      <c r="AB631" s="13">
        <v>4</v>
      </c>
      <c r="AC631" s="13">
        <v>2</v>
      </c>
      <c r="AD631" s="13">
        <v>1</v>
      </c>
      <c r="AE631" s="13">
        <v>2</v>
      </c>
      <c r="AF631" s="15">
        <f t="shared" si="38"/>
        <v>0.33333333333333331</v>
      </c>
      <c r="AG631" s="1"/>
      <c r="AH631" s="1"/>
      <c r="AI631" s="51">
        <v>8.7166666667000001</v>
      </c>
      <c r="AJ631" s="51">
        <v>1.6666666699999999E-2</v>
      </c>
      <c r="AK631" s="51">
        <v>0.1</v>
      </c>
      <c r="AL631" s="51">
        <v>8.85</v>
      </c>
      <c r="AM631" s="1"/>
      <c r="AN631" s="1"/>
      <c r="AO631" s="23" t="str">
        <f t="shared" si="39"/>
        <v xml:space="preserve"> </v>
      </c>
      <c r="AP631" s="1"/>
    </row>
    <row r="632" spans="1:42" x14ac:dyDescent="0.2">
      <c r="A632" s="13" t="s">
        <v>2258</v>
      </c>
      <c r="B632" s="13" t="s">
        <v>628</v>
      </c>
      <c r="C632" s="1" t="s">
        <v>584</v>
      </c>
      <c r="D632" s="13" t="s">
        <v>173</v>
      </c>
      <c r="E632" s="13">
        <v>21</v>
      </c>
      <c r="F632" s="13">
        <v>0</v>
      </c>
      <c r="G632" s="13">
        <v>3</v>
      </c>
      <c r="H632" s="13">
        <v>-4</v>
      </c>
      <c r="I632" s="13">
        <v>6</v>
      </c>
      <c r="J632" s="13">
        <v>3</v>
      </c>
      <c r="K632" s="1"/>
      <c r="L632" s="1"/>
      <c r="M632" s="15">
        <f t="shared" si="36"/>
        <v>0</v>
      </c>
      <c r="N632" s="1"/>
      <c r="O632" s="1"/>
      <c r="P632" s="26">
        <v>12.833333333300001</v>
      </c>
      <c r="Q632" s="26">
        <v>1.0166666666999999</v>
      </c>
      <c r="R632" s="26">
        <v>0.15</v>
      </c>
      <c r="S632" s="26">
        <v>14</v>
      </c>
      <c r="T632" s="1"/>
      <c r="U632" s="1"/>
      <c r="V632" s="23" t="str">
        <f t="shared" si="37"/>
        <v xml:space="preserve"> </v>
      </c>
      <c r="W632" s="1"/>
      <c r="X632" s="13">
        <v>21</v>
      </c>
      <c r="Y632" s="13">
        <v>2</v>
      </c>
      <c r="Z632" s="13">
        <v>1</v>
      </c>
      <c r="AA632" s="13">
        <v>5</v>
      </c>
      <c r="AB632" s="13">
        <v>10</v>
      </c>
      <c r="AC632" s="13">
        <v>5</v>
      </c>
      <c r="AD632" s="1"/>
      <c r="AE632" s="1"/>
      <c r="AF632" s="15">
        <f t="shared" si="38"/>
        <v>0</v>
      </c>
      <c r="AG632" s="1"/>
      <c r="AH632" s="1"/>
      <c r="AI632" s="51">
        <v>13.1166666667</v>
      </c>
      <c r="AJ632" s="51">
        <v>1.0833333332999999</v>
      </c>
      <c r="AK632" s="51">
        <v>3.3333333300000004E-2</v>
      </c>
      <c r="AL632" s="51">
        <v>14.25</v>
      </c>
      <c r="AM632" s="1"/>
      <c r="AN632" s="1"/>
      <c r="AO632" s="23" t="str">
        <f t="shared" si="39"/>
        <v xml:space="preserve"> </v>
      </c>
      <c r="AP632" s="1"/>
    </row>
    <row r="633" spans="1:42" x14ac:dyDescent="0.2">
      <c r="A633" s="13" t="s">
        <v>2260</v>
      </c>
      <c r="B633" s="13" t="s">
        <v>2222</v>
      </c>
      <c r="C633" s="1" t="s">
        <v>270</v>
      </c>
      <c r="D633" s="13" t="s">
        <v>173</v>
      </c>
      <c r="E633" s="13">
        <v>2</v>
      </c>
      <c r="F633" s="13">
        <v>0</v>
      </c>
      <c r="G633" s="13">
        <v>0</v>
      </c>
      <c r="H633" s="13">
        <v>0</v>
      </c>
      <c r="I633" s="13">
        <v>0</v>
      </c>
      <c r="J633" s="13">
        <v>0</v>
      </c>
      <c r="K633" s="1"/>
      <c r="L633" s="1"/>
      <c r="M633" s="15">
        <f t="shared" si="36"/>
        <v>0</v>
      </c>
      <c r="N633" s="1"/>
      <c r="O633" s="1"/>
      <c r="P633" s="26">
        <v>3.95</v>
      </c>
      <c r="Q633" s="26">
        <v>0</v>
      </c>
      <c r="R633" s="26">
        <v>0</v>
      </c>
      <c r="S633" s="26">
        <v>3.95</v>
      </c>
      <c r="T633" s="1"/>
      <c r="U633" s="1"/>
      <c r="V633" s="23" t="str">
        <f t="shared" si="37"/>
        <v xml:space="preserve"> </v>
      </c>
      <c r="W633" s="1"/>
      <c r="X633" s="13">
        <v>4</v>
      </c>
      <c r="Y633" s="13">
        <v>0</v>
      </c>
      <c r="Z633" s="13">
        <v>0</v>
      </c>
      <c r="AA633" s="13">
        <v>-1</v>
      </c>
      <c r="AB633" s="13">
        <v>0</v>
      </c>
      <c r="AC633" s="13">
        <v>0</v>
      </c>
      <c r="AD633" s="1"/>
      <c r="AE633" s="1"/>
      <c r="AF633" s="15">
        <f t="shared" si="38"/>
        <v>0</v>
      </c>
      <c r="AG633" s="1"/>
      <c r="AH633" s="1"/>
      <c r="AI633" s="51">
        <v>11.8666666667</v>
      </c>
      <c r="AJ633" s="51">
        <v>0.16666666669999999</v>
      </c>
      <c r="AK633" s="51">
        <v>0.46666666670000001</v>
      </c>
      <c r="AL633" s="51">
        <v>12.5</v>
      </c>
      <c r="AM633" s="1"/>
      <c r="AN633" s="1"/>
      <c r="AO633" s="23" t="str">
        <f t="shared" si="39"/>
        <v xml:space="preserve"> </v>
      </c>
      <c r="AP633" s="1"/>
    </row>
    <row r="634" spans="1:42" x14ac:dyDescent="0.2">
      <c r="A634" s="13" t="s">
        <v>2262</v>
      </c>
      <c r="B634" s="13" t="s">
        <v>378</v>
      </c>
      <c r="C634" s="1" t="s">
        <v>136</v>
      </c>
      <c r="D634" s="13" t="s">
        <v>129</v>
      </c>
      <c r="E634" s="13">
        <v>32</v>
      </c>
      <c r="F634" s="13">
        <v>7</v>
      </c>
      <c r="G634" s="13">
        <v>7</v>
      </c>
      <c r="H634" s="13">
        <v>4</v>
      </c>
      <c r="I634" s="13">
        <v>16</v>
      </c>
      <c r="J634" s="13">
        <v>7</v>
      </c>
      <c r="K634" s="13">
        <v>9</v>
      </c>
      <c r="L634" s="13">
        <v>16</v>
      </c>
      <c r="M634" s="15">
        <f t="shared" si="36"/>
        <v>0.36</v>
      </c>
      <c r="N634" s="1"/>
      <c r="O634" s="1"/>
      <c r="P634" s="26">
        <v>13.2</v>
      </c>
      <c r="Q634" s="26">
        <v>2.0333333332999999</v>
      </c>
      <c r="R634" s="26">
        <v>1.1333333333</v>
      </c>
      <c r="S634" s="26">
        <v>16.399999999999999</v>
      </c>
      <c r="T634" s="13">
        <v>1</v>
      </c>
      <c r="U634" s="13">
        <v>0</v>
      </c>
      <c r="V634" s="23">
        <f t="shared" si="37"/>
        <v>0</v>
      </c>
      <c r="W634" s="13">
        <v>0</v>
      </c>
      <c r="X634" s="13">
        <v>26</v>
      </c>
      <c r="Y634" s="13">
        <v>12</v>
      </c>
      <c r="Z634" s="13">
        <v>8</v>
      </c>
      <c r="AA634" s="13">
        <v>-5</v>
      </c>
      <c r="AB634" s="13">
        <v>12</v>
      </c>
      <c r="AC634" s="13">
        <v>6</v>
      </c>
      <c r="AD634" s="13">
        <v>4</v>
      </c>
      <c r="AE634" s="13">
        <v>5</v>
      </c>
      <c r="AF634" s="15">
        <f t="shared" si="38"/>
        <v>0.44444444444444442</v>
      </c>
      <c r="AG634" s="1"/>
      <c r="AH634" s="1"/>
      <c r="AI634" s="51">
        <v>13.7166666667</v>
      </c>
      <c r="AJ634" s="51">
        <v>2.0166666666999999</v>
      </c>
      <c r="AK634" s="51">
        <v>1.1333333333</v>
      </c>
      <c r="AL634" s="51">
        <v>16.883333333300001</v>
      </c>
      <c r="AM634" s="13">
        <v>1</v>
      </c>
      <c r="AN634" s="13">
        <v>0</v>
      </c>
      <c r="AO634" s="23">
        <f t="shared" si="39"/>
        <v>0</v>
      </c>
      <c r="AP634" s="13">
        <v>0</v>
      </c>
    </row>
    <row r="635" spans="1:42" x14ac:dyDescent="0.2">
      <c r="A635" s="13" t="s">
        <v>2262</v>
      </c>
      <c r="B635" s="13" t="s">
        <v>2265</v>
      </c>
      <c r="C635" s="1" t="s">
        <v>153</v>
      </c>
      <c r="D635" s="13" t="s">
        <v>173</v>
      </c>
      <c r="E635" s="13">
        <v>16</v>
      </c>
      <c r="F635" s="13">
        <v>2</v>
      </c>
      <c r="G635" s="13">
        <v>2</v>
      </c>
      <c r="H635" s="13">
        <v>-7</v>
      </c>
      <c r="I635" s="13">
        <v>0</v>
      </c>
      <c r="J635" s="13">
        <v>0</v>
      </c>
      <c r="K635" s="1"/>
      <c r="L635" s="1"/>
      <c r="M635" s="15">
        <f t="shared" si="36"/>
        <v>0</v>
      </c>
      <c r="N635" s="1"/>
      <c r="O635" s="1"/>
      <c r="P635" s="26">
        <v>15.05</v>
      </c>
      <c r="Q635" s="26">
        <v>2.7666666666999999</v>
      </c>
      <c r="R635" s="26">
        <v>0</v>
      </c>
      <c r="S635" s="26">
        <v>17.816666666700002</v>
      </c>
      <c r="T635" s="13">
        <v>0</v>
      </c>
      <c r="U635" s="13">
        <v>0</v>
      </c>
      <c r="V635" s="23" t="str">
        <f t="shared" si="37"/>
        <v xml:space="preserve"> </v>
      </c>
      <c r="W635" s="13">
        <v>0</v>
      </c>
      <c r="X635" s="13">
        <v>18</v>
      </c>
      <c r="Y635" s="13">
        <v>0</v>
      </c>
      <c r="Z635" s="13">
        <v>3</v>
      </c>
      <c r="AA635" s="13">
        <v>-4</v>
      </c>
      <c r="AB635" s="13">
        <v>4</v>
      </c>
      <c r="AC635" s="13">
        <v>2</v>
      </c>
      <c r="AD635" s="1"/>
      <c r="AE635" s="1"/>
      <c r="AF635" s="15">
        <f t="shared" si="38"/>
        <v>0</v>
      </c>
      <c r="AG635" s="1"/>
      <c r="AH635" s="1"/>
      <c r="AI635" s="51">
        <v>14.9</v>
      </c>
      <c r="AJ635" s="51">
        <v>2.2333333333000001</v>
      </c>
      <c r="AK635" s="51">
        <v>0.1333333333</v>
      </c>
      <c r="AL635" s="51">
        <v>17.3</v>
      </c>
      <c r="AM635" s="13">
        <v>1</v>
      </c>
      <c r="AN635" s="13">
        <v>0</v>
      </c>
      <c r="AO635" s="23">
        <f t="shared" si="39"/>
        <v>0</v>
      </c>
      <c r="AP635" s="13">
        <v>0</v>
      </c>
    </row>
    <row r="636" spans="1:42" x14ac:dyDescent="0.2">
      <c r="A636" s="13" t="s">
        <v>2267</v>
      </c>
      <c r="B636" s="13" t="s">
        <v>927</v>
      </c>
      <c r="C636" s="1" t="s">
        <v>482</v>
      </c>
      <c r="D636" s="13" t="s">
        <v>207</v>
      </c>
      <c r="E636" s="13">
        <v>2</v>
      </c>
      <c r="F636" s="13">
        <v>0</v>
      </c>
      <c r="G636" s="13">
        <v>1</v>
      </c>
      <c r="H636" s="13">
        <v>1</v>
      </c>
      <c r="I636" s="13">
        <v>0</v>
      </c>
      <c r="J636" s="13">
        <v>0</v>
      </c>
      <c r="K636" s="13">
        <v>0</v>
      </c>
      <c r="L636" s="13">
        <v>0</v>
      </c>
      <c r="M636" s="15">
        <f t="shared" si="36"/>
        <v>0</v>
      </c>
      <c r="N636" s="1"/>
      <c r="O636" s="1"/>
      <c r="P636" s="26">
        <v>10.4666666667</v>
      </c>
      <c r="Q636" s="26">
        <v>0</v>
      </c>
      <c r="R636" s="26">
        <v>0</v>
      </c>
      <c r="S636" s="26">
        <v>10.4666666667</v>
      </c>
      <c r="T636" s="1"/>
      <c r="U636" s="1"/>
      <c r="V636" s="23" t="str">
        <f t="shared" si="37"/>
        <v xml:space="preserve"> </v>
      </c>
      <c r="W636" s="1"/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5">
        <f t="shared" si="38"/>
        <v>0</v>
      </c>
      <c r="AG636" s="1"/>
      <c r="AH636" s="1"/>
      <c r="AI636" s="51">
        <v>0</v>
      </c>
      <c r="AJ636" s="51">
        <v>0</v>
      </c>
      <c r="AK636" s="51">
        <v>0</v>
      </c>
      <c r="AL636" s="51">
        <v>0</v>
      </c>
      <c r="AM636" s="1"/>
      <c r="AN636" s="1"/>
      <c r="AO636" s="23" t="str">
        <f t="shared" si="39"/>
        <v xml:space="preserve"> </v>
      </c>
      <c r="AP636" s="1"/>
    </row>
    <row r="637" spans="1:42" x14ac:dyDescent="0.2">
      <c r="A637" s="13" t="s">
        <v>2270</v>
      </c>
      <c r="B637" s="13" t="s">
        <v>1348</v>
      </c>
      <c r="C637" s="1" t="s">
        <v>292</v>
      </c>
      <c r="D637" s="13" t="s">
        <v>173</v>
      </c>
      <c r="E637" s="13">
        <v>30</v>
      </c>
      <c r="F637" s="13">
        <v>1</v>
      </c>
      <c r="G637" s="13">
        <v>3</v>
      </c>
      <c r="H637" s="13">
        <v>-5</v>
      </c>
      <c r="I637" s="13">
        <v>15</v>
      </c>
      <c r="J637" s="13">
        <v>6</v>
      </c>
      <c r="K637" s="1"/>
      <c r="L637" s="1"/>
      <c r="M637" s="15">
        <f t="shared" si="36"/>
        <v>0</v>
      </c>
      <c r="N637" s="1"/>
      <c r="O637" s="1"/>
      <c r="P637" s="26">
        <v>9.8166666666999998</v>
      </c>
      <c r="Q637" s="26">
        <v>0</v>
      </c>
      <c r="R637" s="26">
        <v>1.8</v>
      </c>
      <c r="S637" s="26">
        <v>11.6333333333</v>
      </c>
      <c r="T637" s="1"/>
      <c r="U637" s="1"/>
      <c r="V637" s="23" t="str">
        <f t="shared" si="37"/>
        <v xml:space="preserve"> </v>
      </c>
      <c r="W637" s="1"/>
      <c r="X637" s="13">
        <v>33</v>
      </c>
      <c r="Y637" s="13">
        <v>1</v>
      </c>
      <c r="Z637" s="13">
        <v>2</v>
      </c>
      <c r="AA637" s="13">
        <v>4</v>
      </c>
      <c r="AB637" s="13">
        <v>17</v>
      </c>
      <c r="AC637" s="13">
        <v>7</v>
      </c>
      <c r="AD637" s="1"/>
      <c r="AE637" s="1"/>
      <c r="AF637" s="15">
        <f t="shared" si="38"/>
        <v>0</v>
      </c>
      <c r="AG637" s="1"/>
      <c r="AH637" s="1"/>
      <c r="AI637" s="51">
        <v>11.733333333299999</v>
      </c>
      <c r="AJ637" s="51">
        <v>3.3333333300000004E-2</v>
      </c>
      <c r="AK637" s="51">
        <v>2.0499999999999998</v>
      </c>
      <c r="AL637" s="51">
        <v>13.833333333300001</v>
      </c>
      <c r="AM637" s="1"/>
      <c r="AN637" s="1"/>
      <c r="AO637" s="23" t="str">
        <f t="shared" si="39"/>
        <v xml:space="preserve"> </v>
      </c>
      <c r="AP637" s="1"/>
    </row>
    <row r="638" spans="1:42" x14ac:dyDescent="0.2">
      <c r="A638" s="13" t="s">
        <v>2274</v>
      </c>
      <c r="B638" s="13" t="s">
        <v>2273</v>
      </c>
      <c r="C638" s="1" t="s">
        <v>145</v>
      </c>
      <c r="D638" s="13" t="s">
        <v>173</v>
      </c>
      <c r="E638" s="13">
        <v>34</v>
      </c>
      <c r="F638" s="13">
        <v>0</v>
      </c>
      <c r="G638" s="13">
        <v>5</v>
      </c>
      <c r="H638" s="13">
        <v>-5</v>
      </c>
      <c r="I638" s="13">
        <v>52</v>
      </c>
      <c r="J638" s="13">
        <v>16</v>
      </c>
      <c r="K638" s="1"/>
      <c r="L638" s="1"/>
      <c r="M638" s="15">
        <f t="shared" si="36"/>
        <v>0</v>
      </c>
      <c r="N638" s="1"/>
      <c r="O638" s="1"/>
      <c r="P638" s="26">
        <v>16.0333333333</v>
      </c>
      <c r="Q638" s="26">
        <v>3.3333333300000004E-2</v>
      </c>
      <c r="R638" s="26">
        <v>2.15</v>
      </c>
      <c r="S638" s="26">
        <v>18.2166666667</v>
      </c>
      <c r="T638" s="1"/>
      <c r="U638" s="1"/>
      <c r="V638" s="23" t="str">
        <f t="shared" si="37"/>
        <v xml:space="preserve"> </v>
      </c>
      <c r="W638" s="1"/>
      <c r="X638" s="13">
        <v>29</v>
      </c>
      <c r="Y638" s="13">
        <v>0</v>
      </c>
      <c r="Z638" s="13">
        <v>3</v>
      </c>
      <c r="AA638" s="13">
        <v>-9</v>
      </c>
      <c r="AB638" s="13">
        <v>33</v>
      </c>
      <c r="AC638" s="13">
        <v>12</v>
      </c>
      <c r="AD638" s="1"/>
      <c r="AE638" s="1"/>
      <c r="AF638" s="15">
        <f t="shared" si="38"/>
        <v>0</v>
      </c>
      <c r="AG638" s="1"/>
      <c r="AH638" s="1"/>
      <c r="AI638" s="51">
        <v>15.983333333299999</v>
      </c>
      <c r="AJ638" s="51">
        <v>8.3333333300000006E-2</v>
      </c>
      <c r="AK638" s="51">
        <v>2.5499999999999998</v>
      </c>
      <c r="AL638" s="51">
        <v>18.633333333300001</v>
      </c>
      <c r="AM638" s="1"/>
      <c r="AN638" s="1"/>
      <c r="AO638" s="23" t="str">
        <f t="shared" si="39"/>
        <v xml:space="preserve"> </v>
      </c>
      <c r="AP638" s="1"/>
    </row>
    <row r="639" spans="1:42" x14ac:dyDescent="0.2">
      <c r="A639" s="13" t="s">
        <v>2276</v>
      </c>
      <c r="B639" s="13" t="s">
        <v>466</v>
      </c>
      <c r="C639" s="1" t="s">
        <v>214</v>
      </c>
      <c r="D639" s="13" t="s">
        <v>129</v>
      </c>
      <c r="E639" s="13">
        <v>41</v>
      </c>
      <c r="F639" s="13">
        <v>3</v>
      </c>
      <c r="G639" s="13">
        <v>9</v>
      </c>
      <c r="H639" s="13">
        <v>7</v>
      </c>
      <c r="I639" s="13">
        <v>37</v>
      </c>
      <c r="J639" s="13">
        <v>11</v>
      </c>
      <c r="K639" s="13">
        <v>7</v>
      </c>
      <c r="L639" s="13">
        <v>3</v>
      </c>
      <c r="M639" s="15">
        <f t="shared" si="36"/>
        <v>0.7</v>
      </c>
      <c r="N639" s="1"/>
      <c r="O639" s="1"/>
      <c r="P639" s="26">
        <v>11.1166666667</v>
      </c>
      <c r="Q639" s="26">
        <v>0.16666666669999999</v>
      </c>
      <c r="R639" s="26">
        <v>1.75</v>
      </c>
      <c r="S639" s="26">
        <v>13.0666666667</v>
      </c>
      <c r="T639" s="1"/>
      <c r="U639" s="1"/>
      <c r="V639" s="23" t="str">
        <f t="shared" si="37"/>
        <v xml:space="preserve"> </v>
      </c>
      <c r="W639" s="1"/>
      <c r="X639" s="13">
        <v>41</v>
      </c>
      <c r="Y639" s="13">
        <v>1</v>
      </c>
      <c r="Z639" s="13">
        <v>5</v>
      </c>
      <c r="AA639" s="13">
        <v>-1</v>
      </c>
      <c r="AB639" s="13">
        <v>97</v>
      </c>
      <c r="AC639" s="13">
        <v>24</v>
      </c>
      <c r="AD639" s="13">
        <v>9</v>
      </c>
      <c r="AE639" s="13">
        <v>12</v>
      </c>
      <c r="AF639" s="15">
        <f t="shared" si="38"/>
        <v>0.42857142857142855</v>
      </c>
      <c r="AG639" s="1"/>
      <c r="AH639" s="1"/>
      <c r="AI639" s="51">
        <v>11.016666666700001</v>
      </c>
      <c r="AJ639" s="51">
        <v>8.3333333300000006E-2</v>
      </c>
      <c r="AK639" s="51">
        <v>1.7333333333000001</v>
      </c>
      <c r="AL639" s="51">
        <v>12.85</v>
      </c>
      <c r="AM639" s="1"/>
      <c r="AN639" s="1"/>
      <c r="AO639" s="23" t="str">
        <f t="shared" si="39"/>
        <v xml:space="preserve"> </v>
      </c>
      <c r="AP639" s="1"/>
    </row>
    <row r="640" spans="1:42" x14ac:dyDescent="0.2">
      <c r="A640" s="13" t="s">
        <v>2278</v>
      </c>
      <c r="B640" s="13" t="s">
        <v>312</v>
      </c>
      <c r="C640" s="1" t="s">
        <v>482</v>
      </c>
      <c r="D640" s="13" t="s">
        <v>129</v>
      </c>
      <c r="E640" s="13">
        <v>7</v>
      </c>
      <c r="F640" s="13">
        <v>1</v>
      </c>
      <c r="G640" s="13">
        <v>1</v>
      </c>
      <c r="H640" s="13">
        <v>4</v>
      </c>
      <c r="I640" s="13">
        <v>2</v>
      </c>
      <c r="J640" s="13">
        <v>1</v>
      </c>
      <c r="K640" s="13">
        <v>0</v>
      </c>
      <c r="L640" s="13">
        <v>1</v>
      </c>
      <c r="M640" s="15">
        <f t="shared" si="36"/>
        <v>0</v>
      </c>
      <c r="N640" s="1"/>
      <c r="O640" s="1"/>
      <c r="P640" s="26">
        <v>8.2666666667000008</v>
      </c>
      <c r="Q640" s="26">
        <v>0</v>
      </c>
      <c r="R640" s="26">
        <v>0</v>
      </c>
      <c r="S640" s="26">
        <v>8.2666666667000008</v>
      </c>
      <c r="T640" s="1"/>
      <c r="U640" s="1"/>
      <c r="V640" s="23" t="str">
        <f t="shared" si="37"/>
        <v xml:space="preserve"> </v>
      </c>
      <c r="W640" s="1"/>
      <c r="X640" s="13">
        <v>6</v>
      </c>
      <c r="Y640" s="13">
        <v>1</v>
      </c>
      <c r="Z640" s="13">
        <v>0</v>
      </c>
      <c r="AA640" s="13">
        <v>2</v>
      </c>
      <c r="AB640" s="13">
        <v>6</v>
      </c>
      <c r="AC640" s="13">
        <v>2</v>
      </c>
      <c r="AD640" s="13">
        <v>0</v>
      </c>
      <c r="AE640" s="13">
        <v>0</v>
      </c>
      <c r="AF640" s="15">
        <f t="shared" si="38"/>
        <v>0</v>
      </c>
      <c r="AG640" s="1"/>
      <c r="AH640" s="1"/>
      <c r="AI640" s="51">
        <v>7.65</v>
      </c>
      <c r="AJ640" s="51">
        <v>0</v>
      </c>
      <c r="AK640" s="51">
        <v>8.3333333300000006E-2</v>
      </c>
      <c r="AL640" s="51">
        <v>7.7333333333000001</v>
      </c>
      <c r="AM640" s="1"/>
      <c r="AN640" s="1"/>
      <c r="AO640" s="23" t="str">
        <f t="shared" si="39"/>
        <v xml:space="preserve"> </v>
      </c>
      <c r="AP640" s="1"/>
    </row>
    <row r="641" spans="1:42" x14ac:dyDescent="0.2">
      <c r="A641" s="13" t="s">
        <v>2280</v>
      </c>
      <c r="B641" s="13" t="s">
        <v>2279</v>
      </c>
      <c r="C641" s="1" t="s">
        <v>128</v>
      </c>
      <c r="D641" s="13" t="s">
        <v>129</v>
      </c>
      <c r="E641" s="13">
        <v>13</v>
      </c>
      <c r="F641" s="13">
        <v>2</v>
      </c>
      <c r="G641" s="13">
        <v>3</v>
      </c>
      <c r="H641" s="13">
        <v>5</v>
      </c>
      <c r="I641" s="13">
        <v>4</v>
      </c>
      <c r="J641" s="13">
        <v>2</v>
      </c>
      <c r="K641" s="13">
        <v>0</v>
      </c>
      <c r="L641" s="13">
        <v>0</v>
      </c>
      <c r="M641" s="15">
        <f t="shared" si="36"/>
        <v>0</v>
      </c>
      <c r="N641" s="1"/>
      <c r="O641" s="1"/>
      <c r="P641" s="26">
        <v>8.4666666667000001</v>
      </c>
      <c r="Q641" s="26">
        <v>2.7666666666999999</v>
      </c>
      <c r="R641" s="26">
        <v>0</v>
      </c>
      <c r="S641" s="26">
        <v>11.25</v>
      </c>
      <c r="T641" s="1"/>
      <c r="U641" s="1"/>
      <c r="V641" s="23" t="str">
        <f t="shared" si="37"/>
        <v xml:space="preserve"> </v>
      </c>
      <c r="W641" s="1"/>
      <c r="X641" s="13">
        <v>18</v>
      </c>
      <c r="Y641" s="13">
        <v>3</v>
      </c>
      <c r="Z641" s="13">
        <v>0</v>
      </c>
      <c r="AA641" s="13">
        <v>0</v>
      </c>
      <c r="AB641" s="13">
        <v>6</v>
      </c>
      <c r="AC641" s="13">
        <v>3</v>
      </c>
      <c r="AD641" s="13">
        <v>0</v>
      </c>
      <c r="AE641" s="13">
        <v>0</v>
      </c>
      <c r="AF641" s="15">
        <f t="shared" si="38"/>
        <v>0</v>
      </c>
      <c r="AG641" s="1"/>
      <c r="AH641" s="1"/>
      <c r="AI641" s="51">
        <v>9.4833333332999992</v>
      </c>
      <c r="AJ641" s="51">
        <v>2.1333333333</v>
      </c>
      <c r="AK641" s="51">
        <v>0</v>
      </c>
      <c r="AL641" s="51">
        <v>11.6333333333</v>
      </c>
      <c r="AM641" s="1"/>
      <c r="AN641" s="1"/>
      <c r="AO641" s="23" t="str">
        <f t="shared" si="39"/>
        <v xml:space="preserve"> </v>
      </c>
      <c r="AP641" s="1"/>
    </row>
    <row r="642" spans="1:42" x14ac:dyDescent="0.2">
      <c r="A642" s="13" t="s">
        <v>2283</v>
      </c>
      <c r="B642" s="13" t="s">
        <v>2282</v>
      </c>
      <c r="C642" s="1" t="s">
        <v>136</v>
      </c>
      <c r="D642" s="13" t="s">
        <v>154</v>
      </c>
      <c r="E642" s="13">
        <v>41</v>
      </c>
      <c r="F642" s="13">
        <v>7</v>
      </c>
      <c r="G642" s="13">
        <v>11</v>
      </c>
      <c r="H642" s="13">
        <v>-10</v>
      </c>
      <c r="I642" s="13">
        <v>8</v>
      </c>
      <c r="J642" s="13">
        <v>4</v>
      </c>
      <c r="K642" s="13">
        <v>2</v>
      </c>
      <c r="L642" s="13">
        <v>2</v>
      </c>
      <c r="M642" s="15">
        <f t="shared" ref="M642:M705" si="40">K642/MAX(1,K642+L642)</f>
        <v>0.5</v>
      </c>
      <c r="N642" s="1"/>
      <c r="O642" s="1"/>
      <c r="P642" s="26">
        <v>13.416666666699999</v>
      </c>
      <c r="Q642" s="26">
        <v>2.3666666667</v>
      </c>
      <c r="R642" s="26">
        <v>0.9</v>
      </c>
      <c r="S642" s="26">
        <v>16.7</v>
      </c>
      <c r="T642" s="13">
        <v>2</v>
      </c>
      <c r="U642" s="13">
        <v>1</v>
      </c>
      <c r="V642" s="23">
        <f t="shared" ref="V642:V705" si="41">IF(T642&gt;0,U642/T642," ")</f>
        <v>0.5</v>
      </c>
      <c r="W642" s="13">
        <v>0</v>
      </c>
      <c r="X642" s="13">
        <v>41</v>
      </c>
      <c r="Y642" s="13">
        <v>5</v>
      </c>
      <c r="Z642" s="13">
        <v>11</v>
      </c>
      <c r="AA642" s="13">
        <v>-23</v>
      </c>
      <c r="AB642" s="13">
        <v>16</v>
      </c>
      <c r="AC642" s="13">
        <v>4</v>
      </c>
      <c r="AD642" s="13">
        <v>2</v>
      </c>
      <c r="AE642" s="13">
        <v>1</v>
      </c>
      <c r="AF642" s="15">
        <f t="shared" ref="AF642:AF705" si="42">AD642/MAX(1,AD642+AE642)</f>
        <v>0.66666666666666663</v>
      </c>
      <c r="AG642" s="1"/>
      <c r="AH642" s="1"/>
      <c r="AI642" s="51">
        <v>14.1166666667</v>
      </c>
      <c r="AJ642" s="51">
        <v>2.15</v>
      </c>
      <c r="AK642" s="51">
        <v>1.3166666667</v>
      </c>
      <c r="AL642" s="51">
        <v>17.600000000000001</v>
      </c>
      <c r="AM642" s="13">
        <v>4</v>
      </c>
      <c r="AN642" s="13">
        <v>1</v>
      </c>
      <c r="AO642" s="23">
        <f t="shared" ref="AO642:AO705" si="43">IF(AM642&gt;0,AN642/AM642," ")</f>
        <v>0.25</v>
      </c>
      <c r="AP642" s="13">
        <v>1</v>
      </c>
    </row>
    <row r="643" spans="1:42" x14ac:dyDescent="0.2">
      <c r="A643" s="13" t="s">
        <v>2286</v>
      </c>
      <c r="B643" s="13" t="s">
        <v>183</v>
      </c>
      <c r="C643" s="1" t="s">
        <v>238</v>
      </c>
      <c r="D643" s="13" t="s">
        <v>173</v>
      </c>
      <c r="E643" s="13">
        <v>3</v>
      </c>
      <c r="F643" s="13">
        <v>0</v>
      </c>
      <c r="G643" s="13">
        <v>1</v>
      </c>
      <c r="H643" s="13">
        <v>-1</v>
      </c>
      <c r="I643" s="13">
        <v>0</v>
      </c>
      <c r="J643" s="13">
        <v>0</v>
      </c>
      <c r="K643" s="1"/>
      <c r="L643" s="1"/>
      <c r="M643" s="15">
        <f t="shared" si="40"/>
        <v>0</v>
      </c>
      <c r="N643" s="1"/>
      <c r="O643" s="1"/>
      <c r="P643" s="26">
        <v>16.899999999999999</v>
      </c>
      <c r="Q643" s="26">
        <v>0.35</v>
      </c>
      <c r="R643" s="26">
        <v>0.65</v>
      </c>
      <c r="S643" s="26">
        <v>17.899999999999999</v>
      </c>
      <c r="T643" s="1"/>
      <c r="U643" s="1"/>
      <c r="V643" s="23" t="str">
        <f t="shared" si="41"/>
        <v xml:space="preserve"> </v>
      </c>
      <c r="W643" s="1"/>
      <c r="X643" s="13">
        <v>4</v>
      </c>
      <c r="Y643" s="13">
        <v>2</v>
      </c>
      <c r="Z643" s="13">
        <v>0</v>
      </c>
      <c r="AA643" s="13">
        <v>5</v>
      </c>
      <c r="AB643" s="13">
        <v>2</v>
      </c>
      <c r="AC643" s="13">
        <v>1</v>
      </c>
      <c r="AD643" s="1"/>
      <c r="AE643" s="1"/>
      <c r="AF643" s="15">
        <f t="shared" si="42"/>
        <v>0</v>
      </c>
      <c r="AG643" s="1"/>
      <c r="AH643" s="1"/>
      <c r="AI643" s="51">
        <v>16.8</v>
      </c>
      <c r="AJ643" s="51">
        <v>0.41666666670000002</v>
      </c>
      <c r="AK643" s="51">
        <v>1.1499999999999999</v>
      </c>
      <c r="AL643" s="51">
        <v>18.366666666699999</v>
      </c>
      <c r="AM643" s="1"/>
      <c r="AN643" s="1"/>
      <c r="AO643" s="23" t="str">
        <f t="shared" si="43"/>
        <v xml:space="preserve"> </v>
      </c>
      <c r="AP643" s="1"/>
    </row>
    <row r="644" spans="1:42" x14ac:dyDescent="0.2">
      <c r="A644" s="13" t="s">
        <v>2287</v>
      </c>
      <c r="B644" s="13" t="s">
        <v>320</v>
      </c>
      <c r="C644" s="1" t="s">
        <v>128</v>
      </c>
      <c r="D644" s="13" t="s">
        <v>173</v>
      </c>
      <c r="E644" s="13">
        <v>40</v>
      </c>
      <c r="F644" s="13">
        <v>2</v>
      </c>
      <c r="G644" s="13">
        <v>8</v>
      </c>
      <c r="H644" s="13">
        <v>14</v>
      </c>
      <c r="I644" s="13">
        <v>47</v>
      </c>
      <c r="J644" s="13">
        <v>17</v>
      </c>
      <c r="K644" s="1"/>
      <c r="L644" s="1"/>
      <c r="M644" s="15">
        <f t="shared" si="40"/>
        <v>0</v>
      </c>
      <c r="N644" s="1"/>
      <c r="O644" s="1"/>
      <c r="P644" s="26">
        <v>16.866666666699999</v>
      </c>
      <c r="Q644" s="26">
        <v>0.18333333330000001</v>
      </c>
      <c r="R644" s="26">
        <v>1.9333333333</v>
      </c>
      <c r="S644" s="26">
        <v>18.983333333299999</v>
      </c>
      <c r="T644" s="1"/>
      <c r="U644" s="1"/>
      <c r="V644" s="23" t="str">
        <f t="shared" si="41"/>
        <v xml:space="preserve"> </v>
      </c>
      <c r="W644" s="1"/>
      <c r="X644" s="13">
        <v>33</v>
      </c>
      <c r="Y644" s="13">
        <v>1</v>
      </c>
      <c r="Z644" s="13">
        <v>7</v>
      </c>
      <c r="AA644" s="13">
        <v>-4</v>
      </c>
      <c r="AB644" s="13">
        <v>30</v>
      </c>
      <c r="AC644" s="13">
        <v>15</v>
      </c>
      <c r="AD644" s="1"/>
      <c r="AE644" s="1"/>
      <c r="AF644" s="15">
        <f t="shared" si="42"/>
        <v>0</v>
      </c>
      <c r="AG644" s="1"/>
      <c r="AH644" s="1"/>
      <c r="AI644" s="51">
        <v>17.316666666700002</v>
      </c>
      <c r="AJ644" s="51">
        <v>0.2</v>
      </c>
      <c r="AK644" s="51">
        <v>2.5166666666999999</v>
      </c>
      <c r="AL644" s="51">
        <v>20.066666666700002</v>
      </c>
      <c r="AM644" s="1"/>
      <c r="AN644" s="1"/>
      <c r="AO644" s="23" t="str">
        <f t="shared" si="43"/>
        <v xml:space="preserve"> </v>
      </c>
      <c r="AP644" s="1"/>
    </row>
    <row r="645" spans="1:42" x14ac:dyDescent="0.2">
      <c r="A645" s="13" t="s">
        <v>2289</v>
      </c>
      <c r="B645" s="13" t="s">
        <v>506</v>
      </c>
      <c r="C645" s="1" t="s">
        <v>167</v>
      </c>
      <c r="D645" s="13" t="s">
        <v>129</v>
      </c>
      <c r="E645" s="13">
        <v>32</v>
      </c>
      <c r="F645" s="13">
        <v>10</v>
      </c>
      <c r="G645" s="13">
        <v>5</v>
      </c>
      <c r="H645" s="13">
        <v>1</v>
      </c>
      <c r="I645" s="13">
        <v>13</v>
      </c>
      <c r="J645" s="13">
        <v>5</v>
      </c>
      <c r="K645" s="13">
        <v>17</v>
      </c>
      <c r="L645" s="13">
        <v>23</v>
      </c>
      <c r="M645" s="15">
        <f t="shared" si="40"/>
        <v>0.42499999999999999</v>
      </c>
      <c r="N645" s="13">
        <v>1</v>
      </c>
      <c r="O645" s="13">
        <v>0</v>
      </c>
      <c r="P645" s="26">
        <v>12.8</v>
      </c>
      <c r="Q645" s="26">
        <v>0.45</v>
      </c>
      <c r="R645" s="26">
        <v>0.95</v>
      </c>
      <c r="S645" s="26">
        <v>14.2</v>
      </c>
      <c r="T645" s="1"/>
      <c r="U645" s="1"/>
      <c r="V645" s="23" t="str">
        <f t="shared" si="41"/>
        <v xml:space="preserve"> </v>
      </c>
      <c r="W645" s="1"/>
      <c r="X645" s="13">
        <v>35</v>
      </c>
      <c r="Y645" s="13">
        <v>11</v>
      </c>
      <c r="Z645" s="13">
        <v>2</v>
      </c>
      <c r="AA645" s="13">
        <v>5</v>
      </c>
      <c r="AB645" s="13">
        <v>21</v>
      </c>
      <c r="AC645" s="13">
        <v>9</v>
      </c>
      <c r="AD645" s="13">
        <v>27</v>
      </c>
      <c r="AE645" s="13">
        <v>30</v>
      </c>
      <c r="AF645" s="15">
        <f t="shared" si="42"/>
        <v>0.47368421052631576</v>
      </c>
      <c r="AG645" s="13">
        <v>3</v>
      </c>
      <c r="AH645" s="13">
        <v>2</v>
      </c>
      <c r="AI645" s="51">
        <v>12.85</v>
      </c>
      <c r="AJ645" s="51">
        <v>0.4</v>
      </c>
      <c r="AK645" s="51">
        <v>0.91666666670000008</v>
      </c>
      <c r="AL645" s="51">
        <v>14.1833333333</v>
      </c>
      <c r="AM645" s="1"/>
      <c r="AN645" s="1"/>
      <c r="AO645" s="23" t="str">
        <f t="shared" si="43"/>
        <v xml:space="preserve"> </v>
      </c>
      <c r="AP645" s="1"/>
    </row>
    <row r="646" spans="1:42" x14ac:dyDescent="0.2">
      <c r="A646" s="13" t="s">
        <v>2294</v>
      </c>
      <c r="B646" s="13" t="s">
        <v>2293</v>
      </c>
      <c r="C646" s="1" t="s">
        <v>334</v>
      </c>
      <c r="D646" s="13" t="s">
        <v>137</v>
      </c>
      <c r="E646" s="13">
        <v>36</v>
      </c>
      <c r="F646" s="13">
        <v>7</v>
      </c>
      <c r="G646" s="13">
        <v>11</v>
      </c>
      <c r="H646" s="13">
        <v>4</v>
      </c>
      <c r="I646" s="13">
        <v>6</v>
      </c>
      <c r="J646" s="13">
        <v>3</v>
      </c>
      <c r="K646" s="13">
        <v>165</v>
      </c>
      <c r="L646" s="13">
        <v>170</v>
      </c>
      <c r="M646" s="15">
        <f t="shared" si="40"/>
        <v>0.4925373134328358</v>
      </c>
      <c r="N646" s="13">
        <v>5</v>
      </c>
      <c r="O646" s="13">
        <v>2</v>
      </c>
      <c r="P646" s="26">
        <v>11.083333333300001</v>
      </c>
      <c r="Q646" s="26">
        <v>1.2333333333000001</v>
      </c>
      <c r="R646" s="26">
        <v>1.6666666699999999E-2</v>
      </c>
      <c r="S646" s="26">
        <v>12.35</v>
      </c>
      <c r="T646" s="13">
        <v>1</v>
      </c>
      <c r="U646" s="13">
        <v>1</v>
      </c>
      <c r="V646" s="23">
        <f t="shared" si="41"/>
        <v>1</v>
      </c>
      <c r="W646" s="13">
        <v>0</v>
      </c>
      <c r="X646" s="13">
        <v>35</v>
      </c>
      <c r="Y646" s="13">
        <v>2</v>
      </c>
      <c r="Z646" s="13">
        <v>11</v>
      </c>
      <c r="AA646" s="13">
        <v>2</v>
      </c>
      <c r="AB646" s="13">
        <v>4</v>
      </c>
      <c r="AC646" s="13">
        <v>2</v>
      </c>
      <c r="AD646" s="13">
        <v>145</v>
      </c>
      <c r="AE646" s="13">
        <v>185</v>
      </c>
      <c r="AF646" s="15">
        <f t="shared" si="42"/>
        <v>0.43939393939393939</v>
      </c>
      <c r="AG646" s="13">
        <v>3</v>
      </c>
      <c r="AH646" s="13">
        <v>2</v>
      </c>
      <c r="AI646" s="51">
        <v>11.4333333333</v>
      </c>
      <c r="AJ646" s="51">
        <v>1.35</v>
      </c>
      <c r="AK646" s="51">
        <v>0</v>
      </c>
      <c r="AL646" s="51">
        <v>12.7833333333</v>
      </c>
      <c r="AM646" s="13">
        <v>0</v>
      </c>
      <c r="AN646" s="13">
        <v>0</v>
      </c>
      <c r="AO646" s="23" t="str">
        <f t="shared" si="43"/>
        <v xml:space="preserve"> </v>
      </c>
      <c r="AP646" s="13">
        <v>0</v>
      </c>
    </row>
    <row r="647" spans="1:42" x14ac:dyDescent="0.2">
      <c r="A647" s="13" t="s">
        <v>2295</v>
      </c>
      <c r="B647" s="13" t="s">
        <v>661</v>
      </c>
      <c r="C647" s="1" t="s">
        <v>270</v>
      </c>
      <c r="D647" s="13" t="s">
        <v>173</v>
      </c>
      <c r="E647" s="13">
        <v>0</v>
      </c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"/>
      <c r="L647" s="1"/>
      <c r="M647" s="15">
        <f t="shared" si="40"/>
        <v>0</v>
      </c>
      <c r="N647" s="1"/>
      <c r="O647" s="1"/>
      <c r="P647" s="26">
        <v>0</v>
      </c>
      <c r="Q647" s="26">
        <v>0</v>
      </c>
      <c r="R647" s="26">
        <v>0</v>
      </c>
      <c r="S647" s="26">
        <v>0</v>
      </c>
      <c r="T647" s="1"/>
      <c r="U647" s="1"/>
      <c r="V647" s="23" t="str">
        <f t="shared" si="41"/>
        <v xml:space="preserve"> </v>
      </c>
      <c r="W647" s="1"/>
      <c r="X647" s="13">
        <v>1</v>
      </c>
      <c r="Y647" s="13">
        <v>0</v>
      </c>
      <c r="Z647" s="13">
        <v>0</v>
      </c>
      <c r="AA647" s="13">
        <v>-1</v>
      </c>
      <c r="AB647" s="13">
        <v>0</v>
      </c>
      <c r="AC647" s="13">
        <v>0</v>
      </c>
      <c r="AD647" s="1"/>
      <c r="AE647" s="1"/>
      <c r="AF647" s="15">
        <f t="shared" si="42"/>
        <v>0</v>
      </c>
      <c r="AG647" s="1"/>
      <c r="AH647" s="1"/>
      <c r="AI647" s="51">
        <v>18.166666666699999</v>
      </c>
      <c r="AJ647" s="51">
        <v>0</v>
      </c>
      <c r="AK647" s="51">
        <v>0</v>
      </c>
      <c r="AL647" s="51">
        <v>18.166666666699999</v>
      </c>
      <c r="AM647" s="1"/>
      <c r="AN647" s="1"/>
      <c r="AO647" s="23" t="str">
        <f t="shared" si="43"/>
        <v xml:space="preserve"> </v>
      </c>
      <c r="AP647" s="1"/>
    </row>
    <row r="648" spans="1:42" x14ac:dyDescent="0.2">
      <c r="A648" s="13" t="s">
        <v>2297</v>
      </c>
      <c r="B648" s="13" t="s">
        <v>1183</v>
      </c>
      <c r="C648" s="1" t="s">
        <v>363</v>
      </c>
      <c r="D648" s="13" t="s">
        <v>129</v>
      </c>
      <c r="E648" s="13">
        <v>1</v>
      </c>
      <c r="F648" s="13">
        <v>0</v>
      </c>
      <c r="G648" s="13">
        <v>0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5">
        <f t="shared" si="40"/>
        <v>0</v>
      </c>
      <c r="N648" s="1"/>
      <c r="O648" s="1"/>
      <c r="P648" s="26">
        <v>9.3166666666999998</v>
      </c>
      <c r="Q648" s="26">
        <v>0</v>
      </c>
      <c r="R648" s="26">
        <v>0</v>
      </c>
      <c r="S648" s="26">
        <v>9.3166666666999998</v>
      </c>
      <c r="T648" s="1"/>
      <c r="U648" s="1"/>
      <c r="V648" s="23" t="str">
        <f t="shared" si="41"/>
        <v xml:space="preserve"> </v>
      </c>
      <c r="W648" s="1"/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5">
        <f t="shared" si="42"/>
        <v>0</v>
      </c>
      <c r="AG648" s="1"/>
      <c r="AH648" s="1"/>
      <c r="AI648" s="51">
        <v>0</v>
      </c>
      <c r="AJ648" s="51">
        <v>0</v>
      </c>
      <c r="AK648" s="51">
        <v>0</v>
      </c>
      <c r="AL648" s="51">
        <v>0</v>
      </c>
      <c r="AM648" s="1"/>
      <c r="AN648" s="1"/>
      <c r="AO648" s="23" t="str">
        <f t="shared" si="43"/>
        <v xml:space="preserve"> </v>
      </c>
      <c r="AP648" s="1"/>
    </row>
    <row r="649" spans="1:42" x14ac:dyDescent="0.2">
      <c r="A649" s="13" t="s">
        <v>2300</v>
      </c>
      <c r="B649" s="13" t="s">
        <v>316</v>
      </c>
      <c r="C649" s="1" t="s">
        <v>358</v>
      </c>
      <c r="D649" s="13" t="s">
        <v>146</v>
      </c>
      <c r="E649" s="13">
        <v>40</v>
      </c>
      <c r="F649" s="13">
        <v>7</v>
      </c>
      <c r="G649" s="13">
        <v>11</v>
      </c>
      <c r="H649" s="13">
        <v>0</v>
      </c>
      <c r="I649" s="13">
        <v>6</v>
      </c>
      <c r="J649" s="13">
        <v>3</v>
      </c>
      <c r="K649" s="13">
        <v>263</v>
      </c>
      <c r="L649" s="13">
        <v>231</v>
      </c>
      <c r="M649" s="15">
        <f t="shared" si="40"/>
        <v>0.53238866396761131</v>
      </c>
      <c r="N649" s="13">
        <v>11</v>
      </c>
      <c r="O649" s="13">
        <v>6</v>
      </c>
      <c r="P649" s="26">
        <v>13.7833333333</v>
      </c>
      <c r="Q649" s="26">
        <v>2.5833333333000001</v>
      </c>
      <c r="R649" s="26">
        <v>0.4833333333</v>
      </c>
      <c r="S649" s="26">
        <v>16.850000000000001</v>
      </c>
      <c r="T649" s="13">
        <v>5</v>
      </c>
      <c r="U649" s="13">
        <v>1</v>
      </c>
      <c r="V649" s="23">
        <f t="shared" si="41"/>
        <v>0.2</v>
      </c>
      <c r="W649" s="13">
        <v>1</v>
      </c>
      <c r="X649" s="13">
        <v>40</v>
      </c>
      <c r="Y649" s="13">
        <v>4</v>
      </c>
      <c r="Z649" s="13">
        <v>11</v>
      </c>
      <c r="AA649" s="13">
        <v>-14</v>
      </c>
      <c r="AB649" s="13">
        <v>10</v>
      </c>
      <c r="AC649" s="13">
        <v>5</v>
      </c>
      <c r="AD649" s="13">
        <v>205</v>
      </c>
      <c r="AE649" s="13">
        <v>219</v>
      </c>
      <c r="AF649" s="15">
        <f t="shared" si="42"/>
        <v>0.48349056603773582</v>
      </c>
      <c r="AG649" s="13">
        <v>3</v>
      </c>
      <c r="AH649" s="13">
        <v>2</v>
      </c>
      <c r="AI649" s="51">
        <v>13</v>
      </c>
      <c r="AJ649" s="51">
        <v>2.4</v>
      </c>
      <c r="AK649" s="51">
        <v>0.38333333330000002</v>
      </c>
      <c r="AL649" s="51">
        <v>15.8</v>
      </c>
      <c r="AM649" s="13">
        <v>1</v>
      </c>
      <c r="AN649" s="13">
        <v>0</v>
      </c>
      <c r="AO649" s="23">
        <f t="shared" si="43"/>
        <v>0</v>
      </c>
      <c r="AP649" s="13">
        <v>0</v>
      </c>
    </row>
    <row r="650" spans="1:42" x14ac:dyDescent="0.2">
      <c r="A650" s="13" t="s">
        <v>2303</v>
      </c>
      <c r="B650" s="13" t="s">
        <v>2302</v>
      </c>
      <c r="C650" s="1" t="s">
        <v>264</v>
      </c>
      <c r="D650" s="13" t="s">
        <v>154</v>
      </c>
      <c r="E650" s="13">
        <v>6</v>
      </c>
      <c r="F650" s="13">
        <v>0</v>
      </c>
      <c r="G650" s="13">
        <v>0</v>
      </c>
      <c r="H650" s="13">
        <v>-1</v>
      </c>
      <c r="I650" s="13">
        <v>2</v>
      </c>
      <c r="J650" s="13">
        <v>1</v>
      </c>
      <c r="K650" s="13">
        <v>0</v>
      </c>
      <c r="L650" s="13">
        <v>0</v>
      </c>
      <c r="M650" s="15">
        <f t="shared" si="40"/>
        <v>0</v>
      </c>
      <c r="N650" s="1"/>
      <c r="O650" s="1"/>
      <c r="P650" s="26">
        <v>8.8166666666999998</v>
      </c>
      <c r="Q650" s="26">
        <v>0.41666666670000002</v>
      </c>
      <c r="R650" s="26">
        <v>0</v>
      </c>
      <c r="S650" s="26">
        <v>9.2333333332999992</v>
      </c>
      <c r="T650" s="1"/>
      <c r="U650" s="1"/>
      <c r="V650" s="23" t="str">
        <f t="shared" si="41"/>
        <v xml:space="preserve"> </v>
      </c>
      <c r="W650" s="1"/>
      <c r="X650" s="13">
        <v>5</v>
      </c>
      <c r="Y650" s="13">
        <v>0</v>
      </c>
      <c r="Z650" s="13">
        <v>2</v>
      </c>
      <c r="AA650" s="13">
        <v>1</v>
      </c>
      <c r="AB650" s="13">
        <v>0</v>
      </c>
      <c r="AC650" s="13">
        <v>0</v>
      </c>
      <c r="AD650" s="13">
        <v>0</v>
      </c>
      <c r="AE650" s="13">
        <v>0</v>
      </c>
      <c r="AF650" s="15">
        <f t="shared" si="42"/>
        <v>0</v>
      </c>
      <c r="AG650" s="1"/>
      <c r="AH650" s="1"/>
      <c r="AI650" s="51">
        <v>8.0666666666999998</v>
      </c>
      <c r="AJ650" s="51">
        <v>0.85</v>
      </c>
      <c r="AK650" s="51">
        <v>0</v>
      </c>
      <c r="AL650" s="51">
        <v>8.9166666666999994</v>
      </c>
      <c r="AM650" s="1"/>
      <c r="AN650" s="1"/>
      <c r="AO650" s="23" t="str">
        <f t="shared" si="43"/>
        <v xml:space="preserve"> </v>
      </c>
      <c r="AP650" s="1"/>
    </row>
    <row r="651" spans="1:42" x14ac:dyDescent="0.2">
      <c r="A651" s="13" t="s">
        <v>2306</v>
      </c>
      <c r="B651" s="13" t="s">
        <v>2305</v>
      </c>
      <c r="C651" s="1" t="s">
        <v>270</v>
      </c>
      <c r="D651" s="13" t="s">
        <v>129</v>
      </c>
      <c r="E651" s="13">
        <v>29</v>
      </c>
      <c r="F651" s="13">
        <v>3</v>
      </c>
      <c r="G651" s="13">
        <v>4</v>
      </c>
      <c r="H651" s="13">
        <v>-2</v>
      </c>
      <c r="I651" s="13">
        <v>2</v>
      </c>
      <c r="J651" s="13">
        <v>1</v>
      </c>
      <c r="K651" s="13">
        <v>0</v>
      </c>
      <c r="L651" s="13">
        <v>1</v>
      </c>
      <c r="M651" s="15">
        <f t="shared" si="40"/>
        <v>0</v>
      </c>
      <c r="N651" s="1"/>
      <c r="O651" s="1"/>
      <c r="P651" s="26">
        <v>12.6833333333</v>
      </c>
      <c r="Q651" s="26">
        <v>1.9500000000000002</v>
      </c>
      <c r="R651" s="26">
        <v>1.6666666699999999E-2</v>
      </c>
      <c r="S651" s="26">
        <v>14.666666666699999</v>
      </c>
      <c r="T651" s="13">
        <v>0</v>
      </c>
      <c r="U651" s="13">
        <v>0</v>
      </c>
      <c r="V651" s="23" t="str">
        <f t="shared" si="41"/>
        <v xml:space="preserve"> </v>
      </c>
      <c r="W651" s="13">
        <v>0</v>
      </c>
      <c r="X651" s="13">
        <v>28</v>
      </c>
      <c r="Y651" s="13">
        <v>9</v>
      </c>
      <c r="Z651" s="13">
        <v>7</v>
      </c>
      <c r="AA651" s="13">
        <v>-6</v>
      </c>
      <c r="AB651" s="13">
        <v>6</v>
      </c>
      <c r="AC651" s="13">
        <v>3</v>
      </c>
      <c r="AD651" s="13">
        <v>0</v>
      </c>
      <c r="AE651" s="13">
        <v>2</v>
      </c>
      <c r="AF651" s="15">
        <f t="shared" si="42"/>
        <v>0</v>
      </c>
      <c r="AG651" s="1"/>
      <c r="AH651" s="1"/>
      <c r="AI651" s="51">
        <v>12.6</v>
      </c>
      <c r="AJ651" s="51">
        <v>2.15</v>
      </c>
      <c r="AK651" s="51">
        <v>0.18333333330000001</v>
      </c>
      <c r="AL651" s="51">
        <v>14.95</v>
      </c>
      <c r="AM651" s="13">
        <v>1</v>
      </c>
      <c r="AN651" s="13">
        <v>0</v>
      </c>
      <c r="AO651" s="23">
        <f t="shared" si="43"/>
        <v>0</v>
      </c>
      <c r="AP651" s="13">
        <v>0</v>
      </c>
    </row>
    <row r="652" spans="1:42" x14ac:dyDescent="0.2">
      <c r="A652" s="13" t="s">
        <v>2309</v>
      </c>
      <c r="B652" s="13" t="s">
        <v>312</v>
      </c>
      <c r="C652" s="1" t="s">
        <v>167</v>
      </c>
      <c r="D652" s="13" t="s">
        <v>154</v>
      </c>
      <c r="E652" s="13">
        <v>41</v>
      </c>
      <c r="F652" s="13">
        <v>4</v>
      </c>
      <c r="G652" s="13">
        <v>13</v>
      </c>
      <c r="H652" s="13">
        <v>5</v>
      </c>
      <c r="I652" s="13">
        <v>6</v>
      </c>
      <c r="J652" s="13">
        <v>3</v>
      </c>
      <c r="K652" s="13">
        <v>8</v>
      </c>
      <c r="L652" s="13">
        <v>7</v>
      </c>
      <c r="M652" s="15">
        <f t="shared" si="40"/>
        <v>0.53333333333333333</v>
      </c>
      <c r="N652" s="1"/>
      <c r="O652" s="1"/>
      <c r="P652" s="26">
        <v>14.3666666667</v>
      </c>
      <c r="Q652" s="26">
        <v>1.4666666667000001</v>
      </c>
      <c r="R652" s="26">
        <v>1.9166666667000001</v>
      </c>
      <c r="S652" s="26">
        <v>17.766666666700001</v>
      </c>
      <c r="T652" s="13">
        <v>5</v>
      </c>
      <c r="U652" s="13">
        <v>0</v>
      </c>
      <c r="V652" s="23">
        <f t="shared" si="41"/>
        <v>0</v>
      </c>
      <c r="W652" s="13">
        <v>0</v>
      </c>
      <c r="X652" s="13">
        <v>39</v>
      </c>
      <c r="Y652" s="13">
        <v>4</v>
      </c>
      <c r="Z652" s="13">
        <v>9</v>
      </c>
      <c r="AA652" s="13">
        <v>-9</v>
      </c>
      <c r="AB652" s="13">
        <v>8</v>
      </c>
      <c r="AC652" s="13">
        <v>4</v>
      </c>
      <c r="AD652" s="13">
        <v>3</v>
      </c>
      <c r="AE652" s="13">
        <v>3</v>
      </c>
      <c r="AF652" s="15">
        <f t="shared" si="42"/>
        <v>0.5</v>
      </c>
      <c r="AG652" s="1"/>
      <c r="AH652" s="1"/>
      <c r="AI652" s="51">
        <v>13.483333333299999</v>
      </c>
      <c r="AJ652" s="51">
        <v>1.75</v>
      </c>
      <c r="AK652" s="51">
        <v>2.0833333333000001</v>
      </c>
      <c r="AL652" s="51">
        <v>17.350000000000001</v>
      </c>
      <c r="AM652" s="13">
        <v>0</v>
      </c>
      <c r="AN652" s="13">
        <v>0</v>
      </c>
      <c r="AO652" s="23" t="str">
        <f t="shared" si="43"/>
        <v xml:space="preserve"> </v>
      </c>
      <c r="AP652" s="13">
        <v>0</v>
      </c>
    </row>
    <row r="653" spans="1:42" x14ac:dyDescent="0.2">
      <c r="A653" s="13" t="s">
        <v>2311</v>
      </c>
      <c r="B653" s="13" t="s">
        <v>519</v>
      </c>
      <c r="C653" s="1" t="s">
        <v>264</v>
      </c>
      <c r="D653" s="13" t="s">
        <v>154</v>
      </c>
      <c r="E653" s="13">
        <v>40</v>
      </c>
      <c r="F653" s="13">
        <v>3</v>
      </c>
      <c r="G653" s="13">
        <v>4</v>
      </c>
      <c r="H653" s="13">
        <v>-2</v>
      </c>
      <c r="I653" s="13">
        <v>59</v>
      </c>
      <c r="J653" s="13">
        <v>17</v>
      </c>
      <c r="K653" s="13">
        <v>0</v>
      </c>
      <c r="L653" s="13">
        <v>0</v>
      </c>
      <c r="M653" s="15">
        <f t="shared" si="40"/>
        <v>0</v>
      </c>
      <c r="N653" s="1"/>
      <c r="O653" s="1"/>
      <c r="P653" s="26">
        <v>8.6333333332999995</v>
      </c>
      <c r="Q653" s="26">
        <v>0.05</v>
      </c>
      <c r="R653" s="26">
        <v>0</v>
      </c>
      <c r="S653" s="26">
        <v>8.6833333333000002</v>
      </c>
      <c r="T653" s="1"/>
      <c r="U653" s="1"/>
      <c r="V653" s="23" t="str">
        <f t="shared" si="41"/>
        <v xml:space="preserve"> </v>
      </c>
      <c r="W653" s="1"/>
      <c r="X653" s="13">
        <v>41</v>
      </c>
      <c r="Y653" s="13">
        <v>3</v>
      </c>
      <c r="Z653" s="13">
        <v>2</v>
      </c>
      <c r="AA653" s="13">
        <v>-1</v>
      </c>
      <c r="AB653" s="13">
        <v>57</v>
      </c>
      <c r="AC653" s="13">
        <v>17</v>
      </c>
      <c r="AD653" s="13">
        <v>0</v>
      </c>
      <c r="AE653" s="13">
        <v>0</v>
      </c>
      <c r="AF653" s="15">
        <f t="shared" si="42"/>
        <v>0</v>
      </c>
      <c r="AG653" s="1"/>
      <c r="AH653" s="1"/>
      <c r="AI653" s="51">
        <v>8.3166666666999998</v>
      </c>
      <c r="AJ653" s="51">
        <v>1.6666666699999999E-2</v>
      </c>
      <c r="AK653" s="51">
        <v>0</v>
      </c>
      <c r="AL653" s="51">
        <v>8.3333333333000006</v>
      </c>
      <c r="AM653" s="1"/>
      <c r="AN653" s="1"/>
      <c r="AO653" s="23" t="str">
        <f t="shared" si="43"/>
        <v xml:space="preserve"> </v>
      </c>
      <c r="AP653" s="1"/>
    </row>
    <row r="654" spans="1:42" x14ac:dyDescent="0.2">
      <c r="A654" s="13" t="s">
        <v>2313</v>
      </c>
      <c r="B654" s="13" t="s">
        <v>449</v>
      </c>
      <c r="C654" s="1" t="s">
        <v>162</v>
      </c>
      <c r="D654" s="13" t="s">
        <v>173</v>
      </c>
      <c r="E654" s="13">
        <v>31</v>
      </c>
      <c r="F654" s="13">
        <v>3</v>
      </c>
      <c r="G654" s="13">
        <v>7</v>
      </c>
      <c r="H654" s="13">
        <v>6</v>
      </c>
      <c r="I654" s="13">
        <v>16</v>
      </c>
      <c r="J654" s="13">
        <v>8</v>
      </c>
      <c r="K654" s="1"/>
      <c r="L654" s="1"/>
      <c r="M654" s="15">
        <f t="shared" si="40"/>
        <v>0</v>
      </c>
      <c r="N654" s="1"/>
      <c r="O654" s="1"/>
      <c r="P654" s="26">
        <v>15.3</v>
      </c>
      <c r="Q654" s="26">
        <v>1.4166666667000001</v>
      </c>
      <c r="R654" s="26">
        <v>0.28333333329999999</v>
      </c>
      <c r="S654" s="26">
        <v>17.016666666700001</v>
      </c>
      <c r="T654" s="13">
        <v>0</v>
      </c>
      <c r="U654" s="13">
        <v>0</v>
      </c>
      <c r="V654" s="23" t="str">
        <f t="shared" si="41"/>
        <v xml:space="preserve"> </v>
      </c>
      <c r="W654" s="13">
        <v>0</v>
      </c>
      <c r="X654" s="13">
        <v>28</v>
      </c>
      <c r="Y654" s="13">
        <v>2</v>
      </c>
      <c r="Z654" s="13">
        <v>8</v>
      </c>
      <c r="AA654" s="13">
        <v>-7</v>
      </c>
      <c r="AB654" s="13">
        <v>8</v>
      </c>
      <c r="AC654" s="13">
        <v>4</v>
      </c>
      <c r="AD654" s="1"/>
      <c r="AE654" s="1"/>
      <c r="AF654" s="15">
        <f t="shared" si="42"/>
        <v>0</v>
      </c>
      <c r="AG654" s="1"/>
      <c r="AH654" s="1"/>
      <c r="AI654" s="51">
        <v>15.3666666667</v>
      </c>
      <c r="AJ654" s="51">
        <v>1.5833333333000001</v>
      </c>
      <c r="AK654" s="51">
        <v>0.31666666669999999</v>
      </c>
      <c r="AL654" s="51">
        <v>17.2833333333</v>
      </c>
      <c r="AM654" s="13">
        <v>1</v>
      </c>
      <c r="AN654" s="13">
        <v>0</v>
      </c>
      <c r="AO654" s="23">
        <f t="shared" si="43"/>
        <v>0</v>
      </c>
      <c r="AP654" s="13">
        <v>0</v>
      </c>
    </row>
    <row r="655" spans="1:42" x14ac:dyDescent="0.2">
      <c r="A655" s="13" t="s">
        <v>2315</v>
      </c>
      <c r="B655" s="13" t="s">
        <v>1931</v>
      </c>
      <c r="C655" s="1" t="s">
        <v>446</v>
      </c>
      <c r="D655" s="13" t="s">
        <v>173</v>
      </c>
      <c r="E655" s="13">
        <v>0</v>
      </c>
      <c r="F655" s="13">
        <v>0</v>
      </c>
      <c r="G655" s="13">
        <v>0</v>
      </c>
      <c r="H655" s="13">
        <v>0</v>
      </c>
      <c r="I655" s="13">
        <v>0</v>
      </c>
      <c r="J655" s="13">
        <v>0</v>
      </c>
      <c r="K655" s="1"/>
      <c r="L655" s="1"/>
      <c r="M655" s="15">
        <f t="shared" si="40"/>
        <v>0</v>
      </c>
      <c r="N655" s="1"/>
      <c r="O655" s="1"/>
      <c r="P655" s="26">
        <v>0</v>
      </c>
      <c r="Q655" s="26">
        <v>0</v>
      </c>
      <c r="R655" s="26">
        <v>0</v>
      </c>
      <c r="S655" s="26">
        <v>0</v>
      </c>
      <c r="T655" s="1"/>
      <c r="U655" s="1"/>
      <c r="V655" s="23" t="str">
        <f t="shared" si="41"/>
        <v xml:space="preserve"> </v>
      </c>
      <c r="W655" s="1"/>
      <c r="X655" s="13">
        <v>1</v>
      </c>
      <c r="Y655" s="13">
        <v>0</v>
      </c>
      <c r="Z655" s="13">
        <v>0</v>
      </c>
      <c r="AA655" s="13">
        <v>-1</v>
      </c>
      <c r="AB655" s="13">
        <v>0</v>
      </c>
      <c r="AC655" s="13">
        <v>0</v>
      </c>
      <c r="AD655" s="1"/>
      <c r="AE655" s="1"/>
      <c r="AF655" s="15">
        <f t="shared" si="42"/>
        <v>0</v>
      </c>
      <c r="AG655" s="1"/>
      <c r="AH655" s="1"/>
      <c r="AI655" s="51">
        <v>18.816666666700002</v>
      </c>
      <c r="AJ655" s="51">
        <v>0</v>
      </c>
      <c r="AK655" s="51">
        <v>1.1499999999999999</v>
      </c>
      <c r="AL655" s="51">
        <v>19.9666666667</v>
      </c>
      <c r="AM655" s="1"/>
      <c r="AN655" s="1"/>
      <c r="AO655" s="23" t="str">
        <f t="shared" si="43"/>
        <v xml:space="preserve"> </v>
      </c>
      <c r="AP655" s="1"/>
    </row>
    <row r="656" spans="1:42" x14ac:dyDescent="0.2">
      <c r="A656" s="13" t="s">
        <v>2321</v>
      </c>
      <c r="B656" s="13" t="s">
        <v>2320</v>
      </c>
      <c r="C656" s="1" t="s">
        <v>206</v>
      </c>
      <c r="D656" s="13" t="s">
        <v>173</v>
      </c>
      <c r="E656" s="13">
        <v>30</v>
      </c>
      <c r="F656" s="13">
        <v>2</v>
      </c>
      <c r="G656" s="13">
        <v>4</v>
      </c>
      <c r="H656" s="13">
        <v>4</v>
      </c>
      <c r="I656" s="13">
        <v>25</v>
      </c>
      <c r="J656" s="13">
        <v>11</v>
      </c>
      <c r="K656" s="1"/>
      <c r="L656" s="1"/>
      <c r="M656" s="15">
        <f t="shared" si="40"/>
        <v>0</v>
      </c>
      <c r="N656" s="1"/>
      <c r="O656" s="1"/>
      <c r="P656" s="26">
        <v>16.600000000000001</v>
      </c>
      <c r="Q656" s="26">
        <v>0.1</v>
      </c>
      <c r="R656" s="26">
        <v>2.8833333333</v>
      </c>
      <c r="S656" s="26">
        <v>19.583333333300001</v>
      </c>
      <c r="T656" s="1"/>
      <c r="U656" s="1"/>
      <c r="V656" s="23" t="str">
        <f t="shared" si="41"/>
        <v xml:space="preserve"> </v>
      </c>
      <c r="W656" s="1"/>
      <c r="X656" s="13">
        <v>37</v>
      </c>
      <c r="Y656" s="13">
        <v>1</v>
      </c>
      <c r="Z656" s="13">
        <v>6</v>
      </c>
      <c r="AA656" s="13">
        <v>6</v>
      </c>
      <c r="AB656" s="13">
        <v>20</v>
      </c>
      <c r="AC656" s="13">
        <v>10</v>
      </c>
      <c r="AD656" s="1"/>
      <c r="AE656" s="1"/>
      <c r="AF656" s="15">
        <f t="shared" si="42"/>
        <v>0</v>
      </c>
      <c r="AG656" s="1"/>
      <c r="AH656" s="1"/>
      <c r="AI656" s="51">
        <v>18.399999999999999</v>
      </c>
      <c r="AJ656" s="51">
        <v>0.15</v>
      </c>
      <c r="AK656" s="51">
        <v>2.35</v>
      </c>
      <c r="AL656" s="51">
        <v>20.916666666699999</v>
      </c>
      <c r="AM656" s="1"/>
      <c r="AN656" s="1"/>
      <c r="AO656" s="23" t="str">
        <f t="shared" si="43"/>
        <v xml:space="preserve"> </v>
      </c>
      <c r="AP656" s="1"/>
    </row>
    <row r="657" spans="1:42" x14ac:dyDescent="0.2">
      <c r="A657" s="13" t="s">
        <v>2324</v>
      </c>
      <c r="B657" s="13" t="s">
        <v>1405</v>
      </c>
      <c r="C657" s="1" t="s">
        <v>322</v>
      </c>
      <c r="D657" s="13" t="s">
        <v>146</v>
      </c>
      <c r="E657" s="13">
        <v>3</v>
      </c>
      <c r="F657" s="13">
        <v>0</v>
      </c>
      <c r="G657" s="13">
        <v>1</v>
      </c>
      <c r="H657" s="13">
        <v>1</v>
      </c>
      <c r="I657" s="13">
        <v>0</v>
      </c>
      <c r="J657" s="13">
        <v>0</v>
      </c>
      <c r="K657" s="13">
        <v>1</v>
      </c>
      <c r="L657" s="13">
        <v>1</v>
      </c>
      <c r="M657" s="15">
        <f t="shared" si="40"/>
        <v>0.5</v>
      </c>
      <c r="N657" s="1"/>
      <c r="O657" s="1"/>
      <c r="P657" s="26">
        <v>7.1166666666999996</v>
      </c>
      <c r="Q657" s="26">
        <v>0.33333333330000003</v>
      </c>
      <c r="R657" s="26">
        <v>0</v>
      </c>
      <c r="S657" s="26">
        <v>7.4666666667000001</v>
      </c>
      <c r="T657" s="1"/>
      <c r="U657" s="1"/>
      <c r="V657" s="23" t="str">
        <f t="shared" si="41"/>
        <v xml:space="preserve"> </v>
      </c>
      <c r="W657" s="1"/>
      <c r="X657" s="13">
        <v>1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5">
        <f t="shared" si="42"/>
        <v>0</v>
      </c>
      <c r="AG657" s="1"/>
      <c r="AH657" s="1"/>
      <c r="AI657" s="51">
        <v>10.9333333333</v>
      </c>
      <c r="AJ657" s="51">
        <v>0</v>
      </c>
      <c r="AK657" s="51">
        <v>0</v>
      </c>
      <c r="AL657" s="51">
        <v>10.9333333333</v>
      </c>
      <c r="AM657" s="1"/>
      <c r="AN657" s="1"/>
      <c r="AO657" s="23" t="str">
        <f t="shared" si="43"/>
        <v xml:space="preserve"> </v>
      </c>
      <c r="AP657" s="1"/>
    </row>
    <row r="658" spans="1:42" x14ac:dyDescent="0.2">
      <c r="A658" s="13" t="s">
        <v>2328</v>
      </c>
      <c r="B658" s="13" t="s">
        <v>2327</v>
      </c>
      <c r="C658" s="1" t="s">
        <v>287</v>
      </c>
      <c r="D658" s="13" t="s">
        <v>173</v>
      </c>
      <c r="E658" s="13">
        <v>4</v>
      </c>
      <c r="F658" s="13">
        <v>0</v>
      </c>
      <c r="G658" s="13">
        <v>0</v>
      </c>
      <c r="H658" s="13">
        <v>1</v>
      </c>
      <c r="I658" s="13">
        <v>2</v>
      </c>
      <c r="J658" s="13">
        <v>1</v>
      </c>
      <c r="K658" s="1"/>
      <c r="L658" s="1"/>
      <c r="M658" s="15">
        <f t="shared" si="40"/>
        <v>0</v>
      </c>
      <c r="N658" s="1"/>
      <c r="O658" s="1"/>
      <c r="P658" s="26">
        <v>14.2166666667</v>
      </c>
      <c r="Q658" s="26">
        <v>0</v>
      </c>
      <c r="R658" s="26">
        <v>0.28333333329999999</v>
      </c>
      <c r="S658" s="26">
        <v>14.516666666700001</v>
      </c>
      <c r="T658" s="1"/>
      <c r="U658" s="1"/>
      <c r="V658" s="23" t="str">
        <f t="shared" si="41"/>
        <v xml:space="preserve"> </v>
      </c>
      <c r="W658" s="1"/>
      <c r="X658" s="13">
        <v>4</v>
      </c>
      <c r="Y658" s="13">
        <v>0</v>
      </c>
      <c r="Z658" s="13">
        <v>1</v>
      </c>
      <c r="AA658" s="13">
        <v>0</v>
      </c>
      <c r="AB658" s="13">
        <v>4</v>
      </c>
      <c r="AC658" s="13">
        <v>2</v>
      </c>
      <c r="AD658" s="1"/>
      <c r="AE658" s="1"/>
      <c r="AF658" s="15">
        <f t="shared" si="42"/>
        <v>0</v>
      </c>
      <c r="AG658" s="1"/>
      <c r="AH658" s="1"/>
      <c r="AI658" s="51">
        <v>12.983333333299999</v>
      </c>
      <c r="AJ658" s="51">
        <v>3.3333333300000004E-2</v>
      </c>
      <c r="AK658" s="51">
        <v>0.78333333329999999</v>
      </c>
      <c r="AL658" s="51">
        <v>13.8166666667</v>
      </c>
      <c r="AM658" s="1"/>
      <c r="AN658" s="1"/>
      <c r="AO658" s="23" t="str">
        <f t="shared" si="43"/>
        <v xml:space="preserve"> </v>
      </c>
      <c r="AP658" s="1"/>
    </row>
    <row r="659" spans="1:42" x14ac:dyDescent="0.2">
      <c r="A659" s="13" t="s">
        <v>2328</v>
      </c>
      <c r="B659" s="13" t="s">
        <v>1161</v>
      </c>
      <c r="C659" s="1" t="s">
        <v>270</v>
      </c>
      <c r="D659" s="13" t="s">
        <v>146</v>
      </c>
      <c r="E659" s="13">
        <v>3</v>
      </c>
      <c r="F659" s="13">
        <v>0</v>
      </c>
      <c r="G659" s="13">
        <v>0</v>
      </c>
      <c r="H659" s="13">
        <v>-1</v>
      </c>
      <c r="I659" s="13">
        <v>0</v>
      </c>
      <c r="J659" s="13">
        <v>0</v>
      </c>
      <c r="K659" s="13">
        <v>5</v>
      </c>
      <c r="L659" s="13">
        <v>15</v>
      </c>
      <c r="M659" s="15">
        <f t="shared" si="40"/>
        <v>0.25</v>
      </c>
      <c r="N659" s="1"/>
      <c r="O659" s="1"/>
      <c r="P659" s="26">
        <v>7.15</v>
      </c>
      <c r="Q659" s="26">
        <v>0</v>
      </c>
      <c r="R659" s="26">
        <v>0</v>
      </c>
      <c r="S659" s="26">
        <v>7.15</v>
      </c>
      <c r="T659" s="1"/>
      <c r="U659" s="1"/>
      <c r="V659" s="23" t="str">
        <f t="shared" si="41"/>
        <v xml:space="preserve"> </v>
      </c>
      <c r="W659" s="1"/>
      <c r="X659" s="13">
        <v>1</v>
      </c>
      <c r="Y659" s="13">
        <v>0</v>
      </c>
      <c r="Z659" s="13">
        <v>0</v>
      </c>
      <c r="AA659" s="13">
        <v>-2</v>
      </c>
      <c r="AB659" s="13">
        <v>0</v>
      </c>
      <c r="AC659" s="13">
        <v>0</v>
      </c>
      <c r="AD659" s="13">
        <v>1</v>
      </c>
      <c r="AE659" s="13">
        <v>8</v>
      </c>
      <c r="AF659" s="15">
        <f t="shared" si="42"/>
        <v>0.1111111111111111</v>
      </c>
      <c r="AG659" s="1"/>
      <c r="AH659" s="1"/>
      <c r="AI659" s="51">
        <v>10.8666666667</v>
      </c>
      <c r="AJ659" s="51">
        <v>0</v>
      </c>
      <c r="AK659" s="51">
        <v>0</v>
      </c>
      <c r="AL659" s="51">
        <v>10.8666666667</v>
      </c>
      <c r="AM659" s="1"/>
      <c r="AN659" s="1"/>
      <c r="AO659" s="23" t="str">
        <f t="shared" si="43"/>
        <v xml:space="preserve"> </v>
      </c>
      <c r="AP659" s="1"/>
    </row>
    <row r="660" spans="1:42" x14ac:dyDescent="0.2">
      <c r="A660" s="13" t="s">
        <v>2328</v>
      </c>
      <c r="B660" s="13" t="s">
        <v>374</v>
      </c>
      <c r="C660" s="1" t="s">
        <v>238</v>
      </c>
      <c r="D660" s="13" t="s">
        <v>146</v>
      </c>
      <c r="E660" s="13">
        <v>4</v>
      </c>
      <c r="F660" s="13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8</v>
      </c>
      <c r="L660" s="13">
        <v>27</v>
      </c>
      <c r="M660" s="15">
        <f t="shared" si="40"/>
        <v>0.22857142857142856</v>
      </c>
      <c r="N660" s="1"/>
      <c r="O660" s="1"/>
      <c r="P660" s="26">
        <v>9.9166666666999994</v>
      </c>
      <c r="Q660" s="26">
        <v>0</v>
      </c>
      <c r="R660" s="26">
        <v>0</v>
      </c>
      <c r="S660" s="26">
        <v>9.9166666666999994</v>
      </c>
      <c r="T660" s="1"/>
      <c r="U660" s="1"/>
      <c r="V660" s="23" t="str">
        <f t="shared" si="41"/>
        <v xml:space="preserve"> </v>
      </c>
      <c r="W660" s="1"/>
      <c r="X660" s="13">
        <v>5</v>
      </c>
      <c r="Y660" s="13">
        <v>0</v>
      </c>
      <c r="Z660" s="13">
        <v>1</v>
      </c>
      <c r="AA660" s="13">
        <v>-1</v>
      </c>
      <c r="AB660" s="13">
        <v>2</v>
      </c>
      <c r="AC660" s="13">
        <v>1</v>
      </c>
      <c r="AD660" s="13">
        <v>13</v>
      </c>
      <c r="AE660" s="13">
        <v>38</v>
      </c>
      <c r="AF660" s="15">
        <f t="shared" si="42"/>
        <v>0.25490196078431371</v>
      </c>
      <c r="AG660" s="1"/>
      <c r="AH660" s="1"/>
      <c r="AI660" s="51">
        <v>10.483333333299999</v>
      </c>
      <c r="AJ660" s="51">
        <v>0.21666666670000001</v>
      </c>
      <c r="AK660" s="51">
        <v>0</v>
      </c>
      <c r="AL660" s="51">
        <v>10.7</v>
      </c>
      <c r="AM660" s="1"/>
      <c r="AN660" s="1"/>
      <c r="AO660" s="23" t="str">
        <f t="shared" si="43"/>
        <v xml:space="preserve"> </v>
      </c>
      <c r="AP660" s="1"/>
    </row>
    <row r="661" spans="1:42" x14ac:dyDescent="0.2">
      <c r="A661" s="13" t="s">
        <v>2335</v>
      </c>
      <c r="B661" s="13" t="s">
        <v>2334</v>
      </c>
      <c r="C661" s="1" t="s">
        <v>162</v>
      </c>
      <c r="D661" s="13" t="s">
        <v>328</v>
      </c>
      <c r="E661" s="13">
        <v>8</v>
      </c>
      <c r="F661" s="13">
        <v>1</v>
      </c>
      <c r="G661" s="13">
        <v>1</v>
      </c>
      <c r="H661" s="13">
        <v>0</v>
      </c>
      <c r="I661" s="13">
        <v>6</v>
      </c>
      <c r="J661" s="13">
        <v>3</v>
      </c>
      <c r="K661" s="13">
        <v>0</v>
      </c>
      <c r="L661" s="13">
        <v>0</v>
      </c>
      <c r="M661" s="15">
        <f t="shared" si="40"/>
        <v>0</v>
      </c>
      <c r="N661" s="1"/>
      <c r="O661" s="1"/>
      <c r="P661" s="26">
        <v>9.3666666667000005</v>
      </c>
      <c r="Q661" s="26">
        <v>0.30000000000000004</v>
      </c>
      <c r="R661" s="26">
        <v>0</v>
      </c>
      <c r="S661" s="26">
        <v>9.6833333333000002</v>
      </c>
      <c r="T661" s="1"/>
      <c r="U661" s="1"/>
      <c r="V661" s="23" t="str">
        <f t="shared" si="41"/>
        <v xml:space="preserve"> </v>
      </c>
      <c r="W661" s="1"/>
      <c r="X661" s="13">
        <v>3</v>
      </c>
      <c r="Y661" s="13">
        <v>0</v>
      </c>
      <c r="Z661" s="13">
        <v>0</v>
      </c>
      <c r="AA661" s="13">
        <v>1</v>
      </c>
      <c r="AB661" s="13">
        <v>0</v>
      </c>
      <c r="AC661" s="13">
        <v>0</v>
      </c>
      <c r="AD661" s="13">
        <v>0</v>
      </c>
      <c r="AE661" s="13">
        <v>0</v>
      </c>
      <c r="AF661" s="15">
        <f t="shared" si="42"/>
        <v>0</v>
      </c>
      <c r="AG661" s="1"/>
      <c r="AH661" s="1"/>
      <c r="AI661" s="51">
        <v>8.5500000000000007</v>
      </c>
      <c r="AJ661" s="51">
        <v>6.6666666700000002E-2</v>
      </c>
      <c r="AK661" s="51">
        <v>0</v>
      </c>
      <c r="AL661" s="51">
        <v>8.6333333332999995</v>
      </c>
      <c r="AM661" s="1"/>
      <c r="AN661" s="1"/>
      <c r="AO661" s="23" t="str">
        <f t="shared" si="43"/>
        <v xml:space="preserve"> </v>
      </c>
      <c r="AP661" s="1"/>
    </row>
    <row r="662" spans="1:42" x14ac:dyDescent="0.2">
      <c r="A662" s="13" t="s">
        <v>2337</v>
      </c>
      <c r="B662" s="13" t="s">
        <v>217</v>
      </c>
      <c r="C662" s="1" t="s">
        <v>243</v>
      </c>
      <c r="D662" s="13" t="s">
        <v>146</v>
      </c>
      <c r="E662" s="13">
        <v>41</v>
      </c>
      <c r="F662" s="13">
        <v>8</v>
      </c>
      <c r="G662" s="13">
        <v>23</v>
      </c>
      <c r="H662" s="13">
        <v>1</v>
      </c>
      <c r="I662" s="13">
        <v>8</v>
      </c>
      <c r="J662" s="13">
        <v>4</v>
      </c>
      <c r="K662" s="13">
        <v>319</v>
      </c>
      <c r="L662" s="13">
        <v>391</v>
      </c>
      <c r="M662" s="15">
        <f t="shared" si="40"/>
        <v>0.44929577464788734</v>
      </c>
      <c r="N662" s="13">
        <v>15</v>
      </c>
      <c r="O662" s="13">
        <v>9</v>
      </c>
      <c r="P662" s="26">
        <v>16.133333333300001</v>
      </c>
      <c r="Q662" s="26">
        <v>2.8833333333</v>
      </c>
      <c r="R662" s="26">
        <v>3.3333333300000004E-2</v>
      </c>
      <c r="S662" s="26">
        <v>19.066666666700002</v>
      </c>
      <c r="T662" s="1"/>
      <c r="U662" s="1"/>
      <c r="V662" s="23" t="str">
        <f t="shared" si="41"/>
        <v xml:space="preserve"> </v>
      </c>
      <c r="W662" s="1"/>
      <c r="X662" s="13">
        <v>41</v>
      </c>
      <c r="Y662" s="13">
        <v>7</v>
      </c>
      <c r="Z662" s="13">
        <v>24</v>
      </c>
      <c r="AA662" s="13">
        <v>10</v>
      </c>
      <c r="AB662" s="13">
        <v>44</v>
      </c>
      <c r="AC662" s="13">
        <v>10</v>
      </c>
      <c r="AD662" s="13">
        <v>263</v>
      </c>
      <c r="AE662" s="13">
        <v>375</v>
      </c>
      <c r="AF662" s="15">
        <f t="shared" si="42"/>
        <v>0.41222570532915359</v>
      </c>
      <c r="AG662" s="13">
        <v>15</v>
      </c>
      <c r="AH662" s="13">
        <v>10</v>
      </c>
      <c r="AI662" s="51">
        <v>15.4666666667</v>
      </c>
      <c r="AJ662" s="51">
        <v>2.9166666667000003</v>
      </c>
      <c r="AK662" s="51">
        <v>1.6666666699999999E-2</v>
      </c>
      <c r="AL662" s="51">
        <v>18.399999999999999</v>
      </c>
      <c r="AM662" s="1"/>
      <c r="AN662" s="1"/>
      <c r="AO662" s="23" t="str">
        <f t="shared" si="43"/>
        <v xml:space="preserve"> </v>
      </c>
      <c r="AP662" s="1"/>
    </row>
    <row r="663" spans="1:42" x14ac:dyDescent="0.2">
      <c r="A663" s="13" t="s">
        <v>2340</v>
      </c>
      <c r="B663" s="13" t="s">
        <v>535</v>
      </c>
      <c r="C663" s="1" t="s">
        <v>322</v>
      </c>
      <c r="D663" s="13" t="s">
        <v>146</v>
      </c>
      <c r="E663" s="13">
        <v>38</v>
      </c>
      <c r="F663" s="13">
        <v>4</v>
      </c>
      <c r="G663" s="13">
        <v>14</v>
      </c>
      <c r="H663" s="13">
        <v>-2</v>
      </c>
      <c r="I663" s="13">
        <v>6</v>
      </c>
      <c r="J663" s="13">
        <v>3</v>
      </c>
      <c r="K663" s="13">
        <v>211</v>
      </c>
      <c r="L663" s="13">
        <v>213</v>
      </c>
      <c r="M663" s="15">
        <f t="shared" si="40"/>
        <v>0.49764150943396224</v>
      </c>
      <c r="N663" s="13">
        <v>14</v>
      </c>
      <c r="O663" s="13">
        <v>6</v>
      </c>
      <c r="P663" s="26">
        <v>12.6166666667</v>
      </c>
      <c r="Q663" s="26">
        <v>2.15</v>
      </c>
      <c r="R663" s="26">
        <v>0</v>
      </c>
      <c r="S663" s="26">
        <v>14.8</v>
      </c>
      <c r="T663" s="13">
        <v>0</v>
      </c>
      <c r="U663" s="13">
        <v>0</v>
      </c>
      <c r="V663" s="23" t="str">
        <f t="shared" si="41"/>
        <v xml:space="preserve"> </v>
      </c>
      <c r="W663" s="13">
        <v>0</v>
      </c>
      <c r="X663" s="13">
        <v>38</v>
      </c>
      <c r="Y663" s="13">
        <v>8</v>
      </c>
      <c r="Z663" s="13">
        <v>11</v>
      </c>
      <c r="AA663" s="13">
        <v>5</v>
      </c>
      <c r="AB663" s="13">
        <v>6</v>
      </c>
      <c r="AC663" s="13">
        <v>3</v>
      </c>
      <c r="AD663" s="13">
        <v>188</v>
      </c>
      <c r="AE663" s="13">
        <v>213</v>
      </c>
      <c r="AF663" s="15">
        <f t="shared" si="42"/>
        <v>0.46882793017456359</v>
      </c>
      <c r="AG663" s="13">
        <v>1</v>
      </c>
      <c r="AH663" s="13">
        <v>0</v>
      </c>
      <c r="AI663" s="51">
        <v>13</v>
      </c>
      <c r="AJ663" s="51">
        <v>1.9166666667000001</v>
      </c>
      <c r="AK663" s="51">
        <v>1.6666666699999999E-2</v>
      </c>
      <c r="AL663" s="51">
        <v>14.9666666667</v>
      </c>
      <c r="AM663" s="13">
        <v>1</v>
      </c>
      <c r="AN663" s="13">
        <v>0</v>
      </c>
      <c r="AO663" s="23">
        <f t="shared" si="43"/>
        <v>0</v>
      </c>
      <c r="AP663" s="13">
        <v>0</v>
      </c>
    </row>
    <row r="664" spans="1:42" x14ac:dyDescent="0.2">
      <c r="A664" s="13" t="s">
        <v>2340</v>
      </c>
      <c r="B664" s="13" t="s">
        <v>217</v>
      </c>
      <c r="C664" s="1" t="s">
        <v>206</v>
      </c>
      <c r="D664" s="13" t="s">
        <v>146</v>
      </c>
      <c r="E664" s="13">
        <v>27</v>
      </c>
      <c r="F664" s="13">
        <v>1</v>
      </c>
      <c r="G664" s="13">
        <v>5</v>
      </c>
      <c r="H664" s="13">
        <v>-8</v>
      </c>
      <c r="I664" s="13">
        <v>27</v>
      </c>
      <c r="J664" s="13">
        <v>8</v>
      </c>
      <c r="K664" s="13">
        <v>140</v>
      </c>
      <c r="L664" s="13">
        <v>152</v>
      </c>
      <c r="M664" s="15">
        <f t="shared" si="40"/>
        <v>0.47945205479452052</v>
      </c>
      <c r="N664" s="13">
        <v>2</v>
      </c>
      <c r="O664" s="13">
        <v>0</v>
      </c>
      <c r="P664" s="26">
        <v>11.3666666667</v>
      </c>
      <c r="Q664" s="26">
        <v>1.3333333333000001</v>
      </c>
      <c r="R664" s="26">
        <v>0.88333333330000008</v>
      </c>
      <c r="S664" s="26">
        <v>13.6166666667</v>
      </c>
      <c r="T664" s="13">
        <v>1</v>
      </c>
      <c r="U664" s="13">
        <v>0</v>
      </c>
      <c r="V664" s="23">
        <f t="shared" si="41"/>
        <v>0</v>
      </c>
      <c r="W664" s="13">
        <v>0</v>
      </c>
      <c r="X664" s="13">
        <v>26</v>
      </c>
      <c r="Y664" s="13">
        <v>4</v>
      </c>
      <c r="Z664" s="13">
        <v>6</v>
      </c>
      <c r="AA664" s="13">
        <v>-2</v>
      </c>
      <c r="AB664" s="13">
        <v>12</v>
      </c>
      <c r="AC664" s="13">
        <v>6</v>
      </c>
      <c r="AD664" s="13">
        <v>149</v>
      </c>
      <c r="AE664" s="13">
        <v>152</v>
      </c>
      <c r="AF664" s="15">
        <f t="shared" si="42"/>
        <v>0.49501661129568109</v>
      </c>
      <c r="AG664" s="13">
        <v>1</v>
      </c>
      <c r="AH664" s="13">
        <v>0</v>
      </c>
      <c r="AI664" s="51">
        <v>11.35</v>
      </c>
      <c r="AJ664" s="51">
        <v>1.1499999999999999</v>
      </c>
      <c r="AK664" s="51">
        <v>0.56666666669999999</v>
      </c>
      <c r="AL664" s="51">
        <v>13.083333333300001</v>
      </c>
      <c r="AM664" s="13">
        <v>0</v>
      </c>
      <c r="AN664" s="13">
        <v>0</v>
      </c>
      <c r="AO664" s="23" t="str">
        <f t="shared" si="43"/>
        <v xml:space="preserve"> </v>
      </c>
      <c r="AP664" s="13">
        <v>0</v>
      </c>
    </row>
    <row r="665" spans="1:42" x14ac:dyDescent="0.2">
      <c r="A665" s="13" t="s">
        <v>2343</v>
      </c>
      <c r="B665" s="13" t="s">
        <v>535</v>
      </c>
      <c r="C665" s="1" t="s">
        <v>409</v>
      </c>
      <c r="D665" s="13" t="s">
        <v>328</v>
      </c>
      <c r="E665" s="13">
        <v>22</v>
      </c>
      <c r="F665" s="13">
        <v>4</v>
      </c>
      <c r="G665" s="13">
        <v>5</v>
      </c>
      <c r="H665" s="13">
        <v>-1</v>
      </c>
      <c r="I665" s="13">
        <v>26</v>
      </c>
      <c r="J665" s="13">
        <v>10</v>
      </c>
      <c r="K665" s="13">
        <v>124</v>
      </c>
      <c r="L665" s="13">
        <v>146</v>
      </c>
      <c r="M665" s="15">
        <f t="shared" si="40"/>
        <v>0.45925925925925926</v>
      </c>
      <c r="N665" s="13">
        <v>1</v>
      </c>
      <c r="O665" s="13">
        <v>0</v>
      </c>
      <c r="P665" s="26">
        <v>12.483333333299999</v>
      </c>
      <c r="Q665" s="26">
        <v>0.15</v>
      </c>
      <c r="R665" s="26">
        <v>1.45</v>
      </c>
      <c r="S665" s="26">
        <v>14.1</v>
      </c>
      <c r="T665" s="1"/>
      <c r="U665" s="1"/>
      <c r="V665" s="23" t="str">
        <f t="shared" si="41"/>
        <v xml:space="preserve"> </v>
      </c>
      <c r="W665" s="1"/>
      <c r="X665" s="13">
        <v>23</v>
      </c>
      <c r="Y665" s="13">
        <v>4</v>
      </c>
      <c r="Z665" s="13">
        <v>8</v>
      </c>
      <c r="AA665" s="13">
        <v>1</v>
      </c>
      <c r="AB665" s="13">
        <v>8</v>
      </c>
      <c r="AC665" s="13">
        <v>4</v>
      </c>
      <c r="AD665" s="13">
        <v>152</v>
      </c>
      <c r="AE665" s="13">
        <v>156</v>
      </c>
      <c r="AF665" s="15">
        <f t="shared" si="42"/>
        <v>0.4935064935064935</v>
      </c>
      <c r="AG665" s="13">
        <v>2</v>
      </c>
      <c r="AH665" s="13">
        <v>1</v>
      </c>
      <c r="AI665" s="51">
        <v>12.25</v>
      </c>
      <c r="AJ665" s="51">
        <v>0.1</v>
      </c>
      <c r="AK665" s="51">
        <v>2.4333333333000002</v>
      </c>
      <c r="AL665" s="51">
        <v>14.8</v>
      </c>
      <c r="AM665" s="1"/>
      <c r="AN665" s="1"/>
      <c r="AO665" s="23" t="str">
        <f t="shared" si="43"/>
        <v xml:space="preserve"> </v>
      </c>
      <c r="AP665" s="1"/>
    </row>
    <row r="666" spans="1:42" x14ac:dyDescent="0.2">
      <c r="A666" s="13" t="s">
        <v>2348</v>
      </c>
      <c r="B666" s="13" t="s">
        <v>2347</v>
      </c>
      <c r="C666" s="1" t="s">
        <v>446</v>
      </c>
      <c r="D666" s="13" t="s">
        <v>328</v>
      </c>
      <c r="E666" s="13">
        <v>36</v>
      </c>
      <c r="F666" s="13">
        <v>6</v>
      </c>
      <c r="G666" s="13">
        <v>6</v>
      </c>
      <c r="H666" s="13">
        <v>-12</v>
      </c>
      <c r="I666" s="13">
        <v>4</v>
      </c>
      <c r="J666" s="13">
        <v>2</v>
      </c>
      <c r="K666" s="13">
        <v>0</v>
      </c>
      <c r="L666" s="13">
        <v>2</v>
      </c>
      <c r="M666" s="15">
        <f t="shared" si="40"/>
        <v>0</v>
      </c>
      <c r="N666" s="13">
        <v>0</v>
      </c>
      <c r="O666" s="13">
        <v>0</v>
      </c>
      <c r="P666" s="26">
        <v>14.15</v>
      </c>
      <c r="Q666" s="26">
        <v>1.3333333333000001</v>
      </c>
      <c r="R666" s="26">
        <v>1.2</v>
      </c>
      <c r="S666" s="26">
        <v>16.7</v>
      </c>
      <c r="T666" s="13">
        <v>1</v>
      </c>
      <c r="U666" s="13">
        <v>0</v>
      </c>
      <c r="V666" s="23">
        <f t="shared" si="41"/>
        <v>0</v>
      </c>
      <c r="W666" s="13">
        <v>0</v>
      </c>
      <c r="X666" s="13">
        <v>36</v>
      </c>
      <c r="Y666" s="13">
        <v>7</v>
      </c>
      <c r="Z666" s="13">
        <v>2</v>
      </c>
      <c r="AA666" s="13">
        <v>-7</v>
      </c>
      <c r="AB666" s="13">
        <v>10</v>
      </c>
      <c r="AC666" s="13">
        <v>5</v>
      </c>
      <c r="AD666" s="13">
        <v>1</v>
      </c>
      <c r="AE666" s="13">
        <v>2</v>
      </c>
      <c r="AF666" s="15">
        <f t="shared" si="42"/>
        <v>0.33333333333333331</v>
      </c>
      <c r="AG666" s="13">
        <v>1</v>
      </c>
      <c r="AH666" s="13">
        <v>1</v>
      </c>
      <c r="AI666" s="51">
        <v>14.266666666700001</v>
      </c>
      <c r="AJ666" s="51">
        <v>1.4666666667000001</v>
      </c>
      <c r="AK666" s="51">
        <v>1.3333333333000001</v>
      </c>
      <c r="AL666" s="51">
        <v>17.066666666700002</v>
      </c>
      <c r="AM666" s="13">
        <v>0</v>
      </c>
      <c r="AN666" s="13">
        <v>0</v>
      </c>
      <c r="AO666" s="23" t="str">
        <f t="shared" si="43"/>
        <v xml:space="preserve"> </v>
      </c>
      <c r="AP666" s="13">
        <v>0</v>
      </c>
    </row>
    <row r="667" spans="1:42" x14ac:dyDescent="0.2">
      <c r="A667" s="13" t="s">
        <v>2351</v>
      </c>
      <c r="B667" s="13" t="s">
        <v>2350</v>
      </c>
      <c r="C667" s="1" t="s">
        <v>249</v>
      </c>
      <c r="D667" s="13" t="s">
        <v>173</v>
      </c>
      <c r="E667" s="13">
        <v>41</v>
      </c>
      <c r="F667" s="13">
        <v>8</v>
      </c>
      <c r="G667" s="13">
        <v>14</v>
      </c>
      <c r="H667" s="13">
        <v>-1</v>
      </c>
      <c r="I667" s="13">
        <v>6</v>
      </c>
      <c r="J667" s="13">
        <v>3</v>
      </c>
      <c r="K667" s="1"/>
      <c r="L667" s="1"/>
      <c r="M667" s="15">
        <f t="shared" si="40"/>
        <v>0</v>
      </c>
      <c r="N667" s="1"/>
      <c r="O667" s="1"/>
      <c r="P667" s="26">
        <v>17.5</v>
      </c>
      <c r="Q667" s="26">
        <v>2.4</v>
      </c>
      <c r="R667" s="26">
        <v>0.66666666670000008</v>
      </c>
      <c r="S667" s="26">
        <v>20.583333333300001</v>
      </c>
      <c r="T667" s="1"/>
      <c r="U667" s="1"/>
      <c r="V667" s="23" t="str">
        <f t="shared" si="41"/>
        <v xml:space="preserve"> </v>
      </c>
      <c r="W667" s="1"/>
      <c r="X667" s="13">
        <v>40</v>
      </c>
      <c r="Y667" s="13">
        <v>0</v>
      </c>
      <c r="Z667" s="13">
        <v>7</v>
      </c>
      <c r="AA667" s="13">
        <v>-15</v>
      </c>
      <c r="AB667" s="13">
        <v>8</v>
      </c>
      <c r="AC667" s="13">
        <v>4</v>
      </c>
      <c r="AD667" s="1"/>
      <c r="AE667" s="1"/>
      <c r="AF667" s="15">
        <f t="shared" si="42"/>
        <v>0</v>
      </c>
      <c r="AG667" s="1"/>
      <c r="AH667" s="1"/>
      <c r="AI667" s="51">
        <v>16.766666666700001</v>
      </c>
      <c r="AJ667" s="51">
        <v>2.4833333333000001</v>
      </c>
      <c r="AK667" s="51">
        <v>0.81666666669999999</v>
      </c>
      <c r="AL667" s="51">
        <v>20.083333333300001</v>
      </c>
      <c r="AM667" s="1"/>
      <c r="AN667" s="1"/>
      <c r="AO667" s="23" t="str">
        <f t="shared" si="43"/>
        <v xml:space="preserve"> </v>
      </c>
      <c r="AP667" s="1"/>
    </row>
    <row r="668" spans="1:42" x14ac:dyDescent="0.2">
      <c r="A668" s="13" t="s">
        <v>2353</v>
      </c>
      <c r="B668" s="13" t="s">
        <v>861</v>
      </c>
      <c r="C668" s="1" t="s">
        <v>167</v>
      </c>
      <c r="D668" s="13" t="s">
        <v>503</v>
      </c>
      <c r="E668" s="13">
        <v>28</v>
      </c>
      <c r="F668" s="13">
        <v>1</v>
      </c>
      <c r="G668" s="13">
        <v>3</v>
      </c>
      <c r="H668" s="13">
        <v>-4</v>
      </c>
      <c r="I668" s="13">
        <v>66</v>
      </c>
      <c r="J668" s="13">
        <v>15</v>
      </c>
      <c r="K668" s="13">
        <v>0</v>
      </c>
      <c r="L668" s="13">
        <v>0</v>
      </c>
      <c r="M668" s="15">
        <f t="shared" si="40"/>
        <v>0</v>
      </c>
      <c r="N668" s="1"/>
      <c r="O668" s="1"/>
      <c r="P668" s="26">
        <v>8.6999999999999993</v>
      </c>
      <c r="Q668" s="26">
        <v>0.05</v>
      </c>
      <c r="R668" s="26">
        <v>0.38333333330000002</v>
      </c>
      <c r="S668" s="26">
        <v>9.15</v>
      </c>
      <c r="T668" s="1"/>
      <c r="U668" s="1"/>
      <c r="V668" s="23" t="str">
        <f t="shared" si="41"/>
        <v xml:space="preserve"> </v>
      </c>
      <c r="W668" s="1"/>
      <c r="X668" s="13">
        <v>30</v>
      </c>
      <c r="Y668" s="13">
        <v>0</v>
      </c>
      <c r="Z668" s="13">
        <v>2</v>
      </c>
      <c r="AA668" s="13">
        <v>-5</v>
      </c>
      <c r="AB668" s="13">
        <v>36</v>
      </c>
      <c r="AC668" s="13">
        <v>15</v>
      </c>
      <c r="AD668" s="13">
        <v>1</v>
      </c>
      <c r="AE668" s="13">
        <v>2</v>
      </c>
      <c r="AF668" s="15">
        <f t="shared" si="42"/>
        <v>0.33333333333333331</v>
      </c>
      <c r="AG668" s="1"/>
      <c r="AH668" s="1"/>
      <c r="AI668" s="51">
        <v>8.4333333333000002</v>
      </c>
      <c r="AJ668" s="51">
        <v>8.3333333300000006E-2</v>
      </c>
      <c r="AK668" s="51">
        <v>0.15</v>
      </c>
      <c r="AL668" s="51">
        <v>8.6833333333000002</v>
      </c>
      <c r="AM668" s="1"/>
      <c r="AN668" s="1"/>
      <c r="AO668" s="23" t="str">
        <f t="shared" si="43"/>
        <v xml:space="preserve"> </v>
      </c>
      <c r="AP668" s="1"/>
    </row>
    <row r="669" spans="1:42" x14ac:dyDescent="0.2">
      <c r="A669" s="13" t="s">
        <v>2356</v>
      </c>
      <c r="B669" s="13" t="s">
        <v>2355</v>
      </c>
      <c r="C669" s="1" t="s">
        <v>358</v>
      </c>
      <c r="D669" s="13" t="s">
        <v>173</v>
      </c>
      <c r="E669" s="13">
        <v>5</v>
      </c>
      <c r="F669" s="13">
        <v>0</v>
      </c>
      <c r="G669" s="13">
        <v>0</v>
      </c>
      <c r="H669" s="13">
        <v>-5</v>
      </c>
      <c r="I669" s="13">
        <v>4</v>
      </c>
      <c r="J669" s="13">
        <v>2</v>
      </c>
      <c r="K669" s="1"/>
      <c r="L669" s="1"/>
      <c r="M669" s="15">
        <f t="shared" si="40"/>
        <v>0</v>
      </c>
      <c r="N669" s="1"/>
      <c r="O669" s="1"/>
      <c r="P669" s="26">
        <v>15.983333333299999</v>
      </c>
      <c r="Q669" s="26">
        <v>3.3333333300000004E-2</v>
      </c>
      <c r="R669" s="26">
        <v>0.93333333330000001</v>
      </c>
      <c r="S669" s="26">
        <v>16.983333333299999</v>
      </c>
      <c r="T669" s="1"/>
      <c r="U669" s="1"/>
      <c r="V669" s="23" t="str">
        <f t="shared" si="41"/>
        <v xml:space="preserve"> </v>
      </c>
      <c r="W669" s="1"/>
      <c r="X669" s="13">
        <v>1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"/>
      <c r="AE669" s="1"/>
      <c r="AF669" s="15">
        <f t="shared" si="42"/>
        <v>0</v>
      </c>
      <c r="AG669" s="1"/>
      <c r="AH669" s="1"/>
      <c r="AI669" s="51">
        <v>4.9333333333000002</v>
      </c>
      <c r="AJ669" s="51">
        <v>0</v>
      </c>
      <c r="AK669" s="51">
        <v>0</v>
      </c>
      <c r="AL669" s="51">
        <v>4.9333333333000002</v>
      </c>
      <c r="AM669" s="1"/>
      <c r="AN669" s="1"/>
      <c r="AO669" s="23" t="str">
        <f t="shared" si="43"/>
        <v xml:space="preserve"> </v>
      </c>
      <c r="AP669" s="1"/>
    </row>
    <row r="670" spans="1:42" x14ac:dyDescent="0.2">
      <c r="A670" s="13" t="s">
        <v>2358</v>
      </c>
      <c r="B670" s="13" t="s">
        <v>2355</v>
      </c>
      <c r="C670" s="1" t="s">
        <v>238</v>
      </c>
      <c r="D670" s="13" t="s">
        <v>173</v>
      </c>
      <c r="E670" s="13">
        <v>39</v>
      </c>
      <c r="F670" s="13">
        <v>2</v>
      </c>
      <c r="G670" s="13">
        <v>9</v>
      </c>
      <c r="H670" s="13">
        <v>-15</v>
      </c>
      <c r="I670" s="13">
        <v>12</v>
      </c>
      <c r="J670" s="13">
        <v>5</v>
      </c>
      <c r="K670" s="1"/>
      <c r="L670" s="1"/>
      <c r="M670" s="15">
        <f t="shared" si="40"/>
        <v>0</v>
      </c>
      <c r="N670" s="1"/>
      <c r="O670" s="1"/>
      <c r="P670" s="26">
        <v>17.433333333299998</v>
      </c>
      <c r="Q670" s="26">
        <v>1.9</v>
      </c>
      <c r="R670" s="26">
        <v>1.2166666667000001</v>
      </c>
      <c r="S670" s="26">
        <v>20.566666666700002</v>
      </c>
      <c r="T670" s="1"/>
      <c r="U670" s="1"/>
      <c r="V670" s="23" t="str">
        <f t="shared" si="41"/>
        <v xml:space="preserve"> </v>
      </c>
      <c r="W670" s="1"/>
      <c r="X670" s="13">
        <v>39</v>
      </c>
      <c r="Y670" s="13">
        <v>6</v>
      </c>
      <c r="Z670" s="13">
        <v>3</v>
      </c>
      <c r="AA670" s="13">
        <v>-17</v>
      </c>
      <c r="AB670" s="13">
        <v>14</v>
      </c>
      <c r="AC670" s="13">
        <v>7</v>
      </c>
      <c r="AD670" s="1"/>
      <c r="AE670" s="1"/>
      <c r="AF670" s="15">
        <f t="shared" si="42"/>
        <v>0</v>
      </c>
      <c r="AG670" s="1"/>
      <c r="AH670" s="1"/>
      <c r="AI670" s="51">
        <v>17.149999999999999</v>
      </c>
      <c r="AJ670" s="51">
        <v>2.0833333333000001</v>
      </c>
      <c r="AK670" s="51">
        <v>1.3833333333</v>
      </c>
      <c r="AL670" s="51">
        <v>20.633333333300001</v>
      </c>
      <c r="AM670" s="1"/>
      <c r="AN670" s="1"/>
      <c r="AO670" s="23" t="str">
        <f t="shared" si="43"/>
        <v xml:space="preserve"> </v>
      </c>
      <c r="AP670" s="1"/>
    </row>
    <row r="671" spans="1:42" x14ac:dyDescent="0.2">
      <c r="A671" s="13" t="s">
        <v>2361</v>
      </c>
      <c r="B671" s="13" t="s">
        <v>356</v>
      </c>
      <c r="C671" s="1" t="s">
        <v>363</v>
      </c>
      <c r="D671" s="13" t="s">
        <v>154</v>
      </c>
      <c r="E671" s="13">
        <v>15</v>
      </c>
      <c r="F671" s="13">
        <v>4</v>
      </c>
      <c r="G671" s="13">
        <v>1</v>
      </c>
      <c r="H671" s="13">
        <v>2</v>
      </c>
      <c r="I671" s="13">
        <v>12</v>
      </c>
      <c r="J671" s="13">
        <v>6</v>
      </c>
      <c r="K671" s="13">
        <v>0</v>
      </c>
      <c r="L671" s="13">
        <v>1</v>
      </c>
      <c r="M671" s="15">
        <f t="shared" si="40"/>
        <v>0</v>
      </c>
      <c r="N671" s="1"/>
      <c r="O671" s="1"/>
      <c r="P671" s="26">
        <v>11.266666666700001</v>
      </c>
      <c r="Q671" s="26">
        <v>2.7333333333000001</v>
      </c>
      <c r="R671" s="26">
        <v>0</v>
      </c>
      <c r="S671" s="26">
        <v>14</v>
      </c>
      <c r="T671" s="1"/>
      <c r="U671" s="1"/>
      <c r="V671" s="23" t="str">
        <f t="shared" si="41"/>
        <v xml:space="preserve"> </v>
      </c>
      <c r="W671" s="1"/>
      <c r="X671" s="13">
        <v>16</v>
      </c>
      <c r="Y671" s="13">
        <v>2</v>
      </c>
      <c r="Z671" s="13">
        <v>2</v>
      </c>
      <c r="AA671" s="13">
        <v>-3</v>
      </c>
      <c r="AB671" s="13">
        <v>0</v>
      </c>
      <c r="AC671" s="13">
        <v>0</v>
      </c>
      <c r="AD671" s="13">
        <v>1</v>
      </c>
      <c r="AE671" s="13">
        <v>2</v>
      </c>
      <c r="AF671" s="15">
        <f t="shared" si="42"/>
        <v>0.33333333333333331</v>
      </c>
      <c r="AG671" s="1"/>
      <c r="AH671" s="1"/>
      <c r="AI671" s="51">
        <v>12.0666666667</v>
      </c>
      <c r="AJ671" s="51">
        <v>1.8666666667</v>
      </c>
      <c r="AK671" s="51">
        <v>0</v>
      </c>
      <c r="AL671" s="51">
        <v>13.95</v>
      </c>
      <c r="AM671" s="1"/>
      <c r="AN671" s="1"/>
      <c r="AO671" s="23" t="str">
        <f t="shared" si="43"/>
        <v xml:space="preserve"> </v>
      </c>
      <c r="AP671" s="1"/>
    </row>
    <row r="672" spans="1:42" x14ac:dyDescent="0.2">
      <c r="A672" s="13" t="s">
        <v>2365</v>
      </c>
      <c r="B672" s="13" t="s">
        <v>2364</v>
      </c>
      <c r="C672" s="1" t="s">
        <v>334</v>
      </c>
      <c r="D672" s="13" t="s">
        <v>173</v>
      </c>
      <c r="E672" s="13">
        <v>5</v>
      </c>
      <c r="F672" s="13">
        <v>0</v>
      </c>
      <c r="G672" s="13">
        <v>1</v>
      </c>
      <c r="H672" s="13">
        <v>1</v>
      </c>
      <c r="I672" s="13">
        <v>0</v>
      </c>
      <c r="J672" s="13">
        <v>0</v>
      </c>
      <c r="K672" s="1"/>
      <c r="L672" s="1"/>
      <c r="M672" s="15">
        <f t="shared" si="40"/>
        <v>0</v>
      </c>
      <c r="N672" s="1"/>
      <c r="O672" s="1"/>
      <c r="P672" s="26">
        <v>12.1833333333</v>
      </c>
      <c r="Q672" s="26">
        <v>0</v>
      </c>
      <c r="R672" s="26">
        <v>0.38333333330000002</v>
      </c>
      <c r="S672" s="26">
        <v>12.5666666667</v>
      </c>
      <c r="T672" s="1"/>
      <c r="U672" s="1"/>
      <c r="V672" s="23" t="str">
        <f t="shared" si="41"/>
        <v xml:space="preserve"> </v>
      </c>
      <c r="W672" s="1"/>
      <c r="X672" s="13">
        <v>7</v>
      </c>
      <c r="Y672" s="13">
        <v>0</v>
      </c>
      <c r="Z672" s="13">
        <v>0</v>
      </c>
      <c r="AA672" s="13">
        <v>1</v>
      </c>
      <c r="AB672" s="13">
        <v>2</v>
      </c>
      <c r="AC672" s="13">
        <v>1</v>
      </c>
      <c r="AD672" s="1"/>
      <c r="AE672" s="1"/>
      <c r="AF672" s="15">
        <f t="shared" si="42"/>
        <v>0</v>
      </c>
      <c r="AG672" s="1"/>
      <c r="AH672" s="1"/>
      <c r="AI672" s="51">
        <v>13.8</v>
      </c>
      <c r="AJ672" s="51">
        <v>0.1166666667</v>
      </c>
      <c r="AK672" s="51">
        <v>0.95</v>
      </c>
      <c r="AL672" s="51">
        <v>14.8833333333</v>
      </c>
      <c r="AM672" s="1"/>
      <c r="AN672" s="1"/>
      <c r="AO672" s="23" t="str">
        <f t="shared" si="43"/>
        <v xml:space="preserve"> </v>
      </c>
      <c r="AP672" s="1"/>
    </row>
    <row r="673" spans="1:42" x14ac:dyDescent="0.2">
      <c r="A673" s="13" t="s">
        <v>2368</v>
      </c>
      <c r="B673" s="13" t="s">
        <v>2367</v>
      </c>
      <c r="C673" s="1" t="s">
        <v>249</v>
      </c>
      <c r="D673" s="13" t="s">
        <v>173</v>
      </c>
      <c r="E673" s="13">
        <v>28</v>
      </c>
      <c r="F673" s="13">
        <v>1</v>
      </c>
      <c r="G673" s="13">
        <v>3</v>
      </c>
      <c r="H673" s="13">
        <v>8</v>
      </c>
      <c r="I673" s="13">
        <v>24</v>
      </c>
      <c r="J673" s="13">
        <v>12</v>
      </c>
      <c r="K673" s="1"/>
      <c r="L673" s="1"/>
      <c r="M673" s="15">
        <f t="shared" si="40"/>
        <v>0</v>
      </c>
      <c r="N673" s="1"/>
      <c r="O673" s="1"/>
      <c r="P673" s="26">
        <v>14.9333333333</v>
      </c>
      <c r="Q673" s="26">
        <v>0.16666666669999999</v>
      </c>
      <c r="R673" s="26">
        <v>2.1</v>
      </c>
      <c r="S673" s="26">
        <v>17.2166666667</v>
      </c>
      <c r="T673" s="1"/>
      <c r="U673" s="1"/>
      <c r="V673" s="23" t="str">
        <f t="shared" si="41"/>
        <v xml:space="preserve"> </v>
      </c>
      <c r="W673" s="1"/>
      <c r="X673" s="13">
        <v>24</v>
      </c>
      <c r="Y673" s="13">
        <v>0</v>
      </c>
      <c r="Z673" s="13">
        <v>3</v>
      </c>
      <c r="AA673" s="13">
        <v>0</v>
      </c>
      <c r="AB673" s="13">
        <v>10</v>
      </c>
      <c r="AC673" s="13">
        <v>5</v>
      </c>
      <c r="AD673" s="1"/>
      <c r="AE673" s="1"/>
      <c r="AF673" s="15">
        <f t="shared" si="42"/>
        <v>0</v>
      </c>
      <c r="AG673" s="1"/>
      <c r="AH673" s="1"/>
      <c r="AI673" s="51">
        <v>14.4666666667</v>
      </c>
      <c r="AJ673" s="51">
        <v>0.1333333333</v>
      </c>
      <c r="AK673" s="51">
        <v>2.2666666666999999</v>
      </c>
      <c r="AL673" s="51">
        <v>16.883333333300001</v>
      </c>
      <c r="AM673" s="1"/>
      <c r="AN673" s="1"/>
      <c r="AO673" s="23" t="str">
        <f t="shared" si="43"/>
        <v xml:space="preserve"> </v>
      </c>
      <c r="AP673" s="1"/>
    </row>
    <row r="674" spans="1:42" x14ac:dyDescent="0.2">
      <c r="A674" s="13" t="s">
        <v>2371</v>
      </c>
      <c r="B674" s="13" t="s">
        <v>1069</v>
      </c>
      <c r="C674" s="1" t="s">
        <v>314</v>
      </c>
      <c r="D674" s="13" t="s">
        <v>328</v>
      </c>
      <c r="E674" s="13">
        <v>2</v>
      </c>
      <c r="F674" s="13">
        <v>0</v>
      </c>
      <c r="G674" s="13">
        <v>0</v>
      </c>
      <c r="H674" s="13">
        <v>0</v>
      </c>
      <c r="I674" s="13">
        <v>14</v>
      </c>
      <c r="J674" s="13">
        <v>4</v>
      </c>
      <c r="K674" s="13">
        <v>0</v>
      </c>
      <c r="L674" s="13">
        <v>0</v>
      </c>
      <c r="M674" s="15">
        <f t="shared" si="40"/>
        <v>0</v>
      </c>
      <c r="N674" s="1"/>
      <c r="O674" s="1"/>
      <c r="P674" s="26">
        <v>7.4666666667000001</v>
      </c>
      <c r="Q674" s="26">
        <v>0</v>
      </c>
      <c r="R674" s="26">
        <v>0</v>
      </c>
      <c r="S674" s="26">
        <v>7.4666666667000001</v>
      </c>
      <c r="T674" s="1"/>
      <c r="U674" s="1"/>
      <c r="V674" s="23" t="str">
        <f t="shared" si="41"/>
        <v xml:space="preserve"> </v>
      </c>
      <c r="W674" s="1"/>
      <c r="X674" s="13">
        <v>1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5">
        <f t="shared" si="42"/>
        <v>0</v>
      </c>
      <c r="AG674" s="1"/>
      <c r="AH674" s="1"/>
      <c r="AI674" s="51">
        <v>7.8</v>
      </c>
      <c r="AJ674" s="51">
        <v>0</v>
      </c>
      <c r="AK674" s="51">
        <v>0</v>
      </c>
      <c r="AL674" s="51">
        <v>7.8</v>
      </c>
      <c r="AM674" s="1"/>
      <c r="AN674" s="1"/>
      <c r="AO674" s="23" t="str">
        <f t="shared" si="43"/>
        <v xml:space="preserve"> </v>
      </c>
      <c r="AP674" s="1"/>
    </row>
    <row r="675" spans="1:42" x14ac:dyDescent="0.2">
      <c r="A675" s="13" t="s">
        <v>2374</v>
      </c>
      <c r="B675" s="13" t="s">
        <v>2373</v>
      </c>
      <c r="C675" s="1" t="s">
        <v>363</v>
      </c>
      <c r="D675" s="13" t="s">
        <v>129</v>
      </c>
      <c r="E675" s="13">
        <v>40</v>
      </c>
      <c r="F675" s="13">
        <v>9</v>
      </c>
      <c r="G675" s="13">
        <v>11</v>
      </c>
      <c r="H675" s="13">
        <v>-1</v>
      </c>
      <c r="I675" s="13">
        <v>60</v>
      </c>
      <c r="J675" s="13">
        <v>20</v>
      </c>
      <c r="K675" s="13">
        <v>3</v>
      </c>
      <c r="L675" s="13">
        <v>9</v>
      </c>
      <c r="M675" s="15">
        <f t="shared" si="40"/>
        <v>0.25</v>
      </c>
      <c r="N675" s="1"/>
      <c r="O675" s="1"/>
      <c r="P675" s="26">
        <v>12.583333333300001</v>
      </c>
      <c r="Q675" s="26">
        <v>0.7</v>
      </c>
      <c r="R675" s="26">
        <v>1.5666666667</v>
      </c>
      <c r="S675" s="26">
        <v>14.8833333333</v>
      </c>
      <c r="T675" s="13">
        <v>1</v>
      </c>
      <c r="U675" s="13">
        <v>1</v>
      </c>
      <c r="V675" s="23">
        <f t="shared" si="41"/>
        <v>1</v>
      </c>
      <c r="W675" s="13">
        <v>0</v>
      </c>
      <c r="X675" s="13">
        <v>40</v>
      </c>
      <c r="Y675" s="13">
        <v>4</v>
      </c>
      <c r="Z675" s="13">
        <v>1</v>
      </c>
      <c r="AA675" s="13">
        <v>-19</v>
      </c>
      <c r="AB675" s="13">
        <v>88</v>
      </c>
      <c r="AC675" s="13">
        <v>24</v>
      </c>
      <c r="AD675" s="13">
        <v>0</v>
      </c>
      <c r="AE675" s="13">
        <v>5</v>
      </c>
      <c r="AF675" s="15">
        <f t="shared" si="42"/>
        <v>0</v>
      </c>
      <c r="AG675" s="1"/>
      <c r="AH675" s="1"/>
      <c r="AI675" s="51">
        <v>11.6333333333</v>
      </c>
      <c r="AJ675" s="51">
        <v>0.53333333329999999</v>
      </c>
      <c r="AK675" s="51">
        <v>1.9666666667000001</v>
      </c>
      <c r="AL675" s="51">
        <v>14.15</v>
      </c>
      <c r="AM675" s="13">
        <v>0</v>
      </c>
      <c r="AN675" s="13">
        <v>0</v>
      </c>
      <c r="AO675" s="23" t="str">
        <f t="shared" si="43"/>
        <v xml:space="preserve"> </v>
      </c>
      <c r="AP675" s="13">
        <v>0</v>
      </c>
    </row>
    <row r="676" spans="1:42" x14ac:dyDescent="0.2">
      <c r="A676" s="13" t="s">
        <v>2376</v>
      </c>
      <c r="B676" s="13" t="s">
        <v>935</v>
      </c>
      <c r="C676" s="1" t="s">
        <v>136</v>
      </c>
      <c r="D676" s="13" t="s">
        <v>146</v>
      </c>
      <c r="E676" s="13">
        <v>34</v>
      </c>
      <c r="F676" s="13">
        <v>5</v>
      </c>
      <c r="G676" s="13">
        <v>12</v>
      </c>
      <c r="H676" s="13">
        <v>2</v>
      </c>
      <c r="I676" s="13">
        <v>10</v>
      </c>
      <c r="J676" s="13">
        <v>5</v>
      </c>
      <c r="K676" s="13">
        <v>193</v>
      </c>
      <c r="L676" s="13">
        <v>228</v>
      </c>
      <c r="M676" s="15">
        <f t="shared" si="40"/>
        <v>0.45843230403800472</v>
      </c>
      <c r="N676" s="13">
        <v>7</v>
      </c>
      <c r="O676" s="13">
        <v>2</v>
      </c>
      <c r="P676" s="26">
        <v>13.733333333299999</v>
      </c>
      <c r="Q676" s="26">
        <v>1.6</v>
      </c>
      <c r="R676" s="26">
        <v>0.35</v>
      </c>
      <c r="S676" s="26">
        <v>15.7166666667</v>
      </c>
      <c r="T676" s="13">
        <v>8</v>
      </c>
      <c r="U676" s="13">
        <v>2</v>
      </c>
      <c r="V676" s="23">
        <f t="shared" si="41"/>
        <v>0.25</v>
      </c>
      <c r="W676" s="13">
        <v>1</v>
      </c>
      <c r="X676" s="13">
        <v>38</v>
      </c>
      <c r="Y676" s="13">
        <v>7</v>
      </c>
      <c r="Z676" s="13">
        <v>8</v>
      </c>
      <c r="AA676" s="13">
        <v>-15</v>
      </c>
      <c r="AB676" s="13">
        <v>14</v>
      </c>
      <c r="AC676" s="13">
        <v>6</v>
      </c>
      <c r="AD676" s="13">
        <v>214</v>
      </c>
      <c r="AE676" s="13">
        <v>274</v>
      </c>
      <c r="AF676" s="15">
        <f t="shared" si="42"/>
        <v>0.43852459016393441</v>
      </c>
      <c r="AG676" s="13">
        <v>6</v>
      </c>
      <c r="AH676" s="13">
        <v>2</v>
      </c>
      <c r="AI676" s="51">
        <v>13.6833333333</v>
      </c>
      <c r="AJ676" s="51">
        <v>1.6166666667</v>
      </c>
      <c r="AK676" s="51">
        <v>0.28333333329999999</v>
      </c>
      <c r="AL676" s="51">
        <v>15.6166666667</v>
      </c>
      <c r="AM676" s="13">
        <v>6</v>
      </c>
      <c r="AN676" s="13">
        <v>1</v>
      </c>
      <c r="AO676" s="23">
        <f t="shared" si="43"/>
        <v>0.16666666666666666</v>
      </c>
      <c r="AP676" s="13">
        <v>0</v>
      </c>
    </row>
    <row r="677" spans="1:42" x14ac:dyDescent="0.2">
      <c r="A677" s="13" t="s">
        <v>2380</v>
      </c>
      <c r="B677" s="13" t="s">
        <v>1589</v>
      </c>
      <c r="C677" s="1" t="s">
        <v>322</v>
      </c>
      <c r="D677" s="13" t="s">
        <v>173</v>
      </c>
      <c r="E677" s="13">
        <v>32</v>
      </c>
      <c r="F677" s="13">
        <v>1</v>
      </c>
      <c r="G677" s="13">
        <v>6</v>
      </c>
      <c r="H677" s="13">
        <v>3</v>
      </c>
      <c r="I677" s="13">
        <v>8</v>
      </c>
      <c r="J677" s="13">
        <v>4</v>
      </c>
      <c r="K677" s="1"/>
      <c r="L677" s="1"/>
      <c r="M677" s="15">
        <f t="shared" si="40"/>
        <v>0</v>
      </c>
      <c r="N677" s="1"/>
      <c r="O677" s="1"/>
      <c r="P677" s="26">
        <v>16.316666666700002</v>
      </c>
      <c r="Q677" s="26">
        <v>0.4</v>
      </c>
      <c r="R677" s="26">
        <v>0.63333333329999997</v>
      </c>
      <c r="S677" s="26">
        <v>17.350000000000001</v>
      </c>
      <c r="T677" s="1"/>
      <c r="U677" s="1"/>
      <c r="V677" s="23" t="str">
        <f t="shared" si="41"/>
        <v xml:space="preserve"> </v>
      </c>
      <c r="W677" s="1"/>
      <c r="X677" s="13">
        <v>33</v>
      </c>
      <c r="Y677" s="13">
        <v>0</v>
      </c>
      <c r="Z677" s="13">
        <v>6</v>
      </c>
      <c r="AA677" s="13">
        <v>-3</v>
      </c>
      <c r="AB677" s="13">
        <v>14</v>
      </c>
      <c r="AC677" s="13">
        <v>7</v>
      </c>
      <c r="AD677" s="1"/>
      <c r="AE677" s="1"/>
      <c r="AF677" s="15">
        <f t="shared" si="42"/>
        <v>0</v>
      </c>
      <c r="AG677" s="1"/>
      <c r="AH677" s="1"/>
      <c r="AI677" s="51">
        <v>15.75</v>
      </c>
      <c r="AJ677" s="51">
        <v>0.46666666670000001</v>
      </c>
      <c r="AK677" s="51">
        <v>0.43333333330000001</v>
      </c>
      <c r="AL677" s="51">
        <v>16.666666666699999</v>
      </c>
      <c r="AM677" s="1"/>
      <c r="AN677" s="1"/>
      <c r="AO677" s="23" t="str">
        <f t="shared" si="43"/>
        <v xml:space="preserve"> </v>
      </c>
      <c r="AP677" s="1"/>
    </row>
    <row r="678" spans="1:42" x14ac:dyDescent="0.2">
      <c r="A678" s="13" t="s">
        <v>2384</v>
      </c>
      <c r="B678" s="13" t="s">
        <v>2383</v>
      </c>
      <c r="C678" s="1" t="s">
        <v>238</v>
      </c>
      <c r="D678" s="13" t="s">
        <v>173</v>
      </c>
      <c r="E678" s="13">
        <v>2</v>
      </c>
      <c r="F678" s="13">
        <v>0</v>
      </c>
      <c r="G678" s="13">
        <v>1</v>
      </c>
      <c r="H678" s="13">
        <v>2</v>
      </c>
      <c r="I678" s="13">
        <v>0</v>
      </c>
      <c r="J678" s="13">
        <v>0</v>
      </c>
      <c r="K678" s="1"/>
      <c r="L678" s="1"/>
      <c r="M678" s="15">
        <f t="shared" si="40"/>
        <v>0</v>
      </c>
      <c r="N678" s="1"/>
      <c r="O678" s="1"/>
      <c r="P678" s="26">
        <v>12.65</v>
      </c>
      <c r="Q678" s="26">
        <v>0.35</v>
      </c>
      <c r="R678" s="26">
        <v>0</v>
      </c>
      <c r="S678" s="26">
        <v>13.016666666700001</v>
      </c>
      <c r="T678" s="1"/>
      <c r="U678" s="1"/>
      <c r="V678" s="23" t="str">
        <f t="shared" si="41"/>
        <v xml:space="preserve"> </v>
      </c>
      <c r="W678" s="1"/>
      <c r="X678" s="13">
        <v>2</v>
      </c>
      <c r="Y678" s="13">
        <v>0</v>
      </c>
      <c r="Z678" s="13">
        <v>0</v>
      </c>
      <c r="AA678" s="13">
        <v>1</v>
      </c>
      <c r="AB678" s="13">
        <v>0</v>
      </c>
      <c r="AC678" s="13">
        <v>0</v>
      </c>
      <c r="AD678" s="1"/>
      <c r="AE678" s="1"/>
      <c r="AF678" s="15">
        <f t="shared" si="42"/>
        <v>0</v>
      </c>
      <c r="AG678" s="1"/>
      <c r="AH678" s="1"/>
      <c r="AI678" s="51">
        <v>11.9</v>
      </c>
      <c r="AJ678" s="51">
        <v>0</v>
      </c>
      <c r="AK678" s="51">
        <v>0</v>
      </c>
      <c r="AL678" s="51">
        <v>11.9</v>
      </c>
      <c r="AM678" s="1"/>
      <c r="AN678" s="1"/>
      <c r="AO678" s="23" t="str">
        <f t="shared" si="43"/>
        <v xml:space="preserve"> </v>
      </c>
      <c r="AP678" s="1"/>
    </row>
    <row r="679" spans="1:42" x14ac:dyDescent="0.2">
      <c r="A679" s="13" t="s">
        <v>2385</v>
      </c>
      <c r="B679" s="13" t="s">
        <v>262</v>
      </c>
      <c r="C679" s="1" t="s">
        <v>322</v>
      </c>
      <c r="D679" s="13" t="s">
        <v>173</v>
      </c>
      <c r="E679" s="13">
        <v>27</v>
      </c>
      <c r="F679" s="13">
        <v>2</v>
      </c>
      <c r="G679" s="13">
        <v>3</v>
      </c>
      <c r="H679" s="13">
        <v>10</v>
      </c>
      <c r="I679" s="13">
        <v>6</v>
      </c>
      <c r="J679" s="13">
        <v>3</v>
      </c>
      <c r="K679" s="1"/>
      <c r="L679" s="1"/>
      <c r="M679" s="15">
        <f t="shared" si="40"/>
        <v>0</v>
      </c>
      <c r="N679" s="1"/>
      <c r="O679" s="1"/>
      <c r="P679" s="26">
        <v>13.15</v>
      </c>
      <c r="Q679" s="26">
        <v>0.68333333330000001</v>
      </c>
      <c r="R679" s="26">
        <v>0</v>
      </c>
      <c r="S679" s="26">
        <v>13.85</v>
      </c>
      <c r="T679" s="1"/>
      <c r="U679" s="1"/>
      <c r="V679" s="23" t="str">
        <f t="shared" si="41"/>
        <v xml:space="preserve"> </v>
      </c>
      <c r="W679" s="1"/>
      <c r="X679" s="13">
        <v>22</v>
      </c>
      <c r="Y679" s="13">
        <v>1</v>
      </c>
      <c r="Z679" s="13">
        <v>8</v>
      </c>
      <c r="AA679" s="13">
        <v>7</v>
      </c>
      <c r="AB679" s="13">
        <v>6</v>
      </c>
      <c r="AC679" s="13">
        <v>2</v>
      </c>
      <c r="AD679" s="1"/>
      <c r="AE679" s="1"/>
      <c r="AF679" s="15">
        <f t="shared" si="42"/>
        <v>0</v>
      </c>
      <c r="AG679" s="1"/>
      <c r="AH679" s="1"/>
      <c r="AI679" s="51">
        <v>11.0666666667</v>
      </c>
      <c r="AJ679" s="51">
        <v>0.4</v>
      </c>
      <c r="AK679" s="51">
        <v>0</v>
      </c>
      <c r="AL679" s="51">
        <v>11.483333333299999</v>
      </c>
      <c r="AM679" s="1"/>
      <c r="AN679" s="1"/>
      <c r="AO679" s="23" t="str">
        <f t="shared" si="43"/>
        <v xml:space="preserve"> </v>
      </c>
      <c r="AP679" s="1"/>
    </row>
    <row r="680" spans="1:42" x14ac:dyDescent="0.2">
      <c r="A680" s="13" t="s">
        <v>2388</v>
      </c>
      <c r="B680" s="13" t="s">
        <v>1799</v>
      </c>
      <c r="C680" s="1" t="s">
        <v>270</v>
      </c>
      <c r="D680" s="13" t="s">
        <v>173</v>
      </c>
      <c r="E680" s="13">
        <v>39</v>
      </c>
      <c r="F680" s="13">
        <v>1</v>
      </c>
      <c r="G680" s="13">
        <v>18</v>
      </c>
      <c r="H680" s="13">
        <v>14</v>
      </c>
      <c r="I680" s="13">
        <v>4</v>
      </c>
      <c r="J680" s="13">
        <v>2</v>
      </c>
      <c r="K680" s="1"/>
      <c r="L680" s="1"/>
      <c r="M680" s="15">
        <f t="shared" si="40"/>
        <v>0</v>
      </c>
      <c r="N680" s="1"/>
      <c r="O680" s="1"/>
      <c r="P680" s="26">
        <v>19.833333333300001</v>
      </c>
      <c r="Q680" s="26">
        <v>2.4333333333000002</v>
      </c>
      <c r="R680" s="26">
        <v>1.35</v>
      </c>
      <c r="S680" s="26">
        <v>23.633333333300001</v>
      </c>
      <c r="T680" s="1"/>
      <c r="U680" s="1"/>
      <c r="V680" s="23" t="str">
        <f t="shared" si="41"/>
        <v xml:space="preserve"> </v>
      </c>
      <c r="W680" s="1"/>
      <c r="X680" s="13">
        <v>40</v>
      </c>
      <c r="Y680" s="13">
        <v>3</v>
      </c>
      <c r="Z680" s="13">
        <v>12</v>
      </c>
      <c r="AA680" s="13">
        <v>4</v>
      </c>
      <c r="AB680" s="13">
        <v>13</v>
      </c>
      <c r="AC680" s="13">
        <v>5</v>
      </c>
      <c r="AD680" s="1"/>
      <c r="AE680" s="1"/>
      <c r="AF680" s="15">
        <f t="shared" si="42"/>
        <v>0</v>
      </c>
      <c r="AG680" s="1"/>
      <c r="AH680" s="1"/>
      <c r="AI680" s="51">
        <v>20.583333333300001</v>
      </c>
      <c r="AJ680" s="51">
        <v>2.4</v>
      </c>
      <c r="AK680" s="51">
        <v>1.2666666666999999</v>
      </c>
      <c r="AL680" s="51">
        <v>24.25</v>
      </c>
      <c r="AM680" s="1"/>
      <c r="AN680" s="1"/>
      <c r="AO680" s="23" t="str">
        <f t="shared" si="43"/>
        <v xml:space="preserve"> </v>
      </c>
      <c r="AP680" s="1"/>
    </row>
    <row r="681" spans="1:42" x14ac:dyDescent="0.2">
      <c r="A681" s="13" t="s">
        <v>2391</v>
      </c>
      <c r="B681" s="13" t="s">
        <v>170</v>
      </c>
      <c r="C681" s="1" t="s">
        <v>153</v>
      </c>
      <c r="D681" s="13" t="s">
        <v>154</v>
      </c>
      <c r="E681" s="13">
        <v>9</v>
      </c>
      <c r="F681" s="13">
        <v>1</v>
      </c>
      <c r="G681" s="13">
        <v>1</v>
      </c>
      <c r="H681" s="13">
        <v>-1</v>
      </c>
      <c r="I681" s="13">
        <v>0</v>
      </c>
      <c r="J681" s="13">
        <v>0</v>
      </c>
      <c r="K681" s="13">
        <v>0</v>
      </c>
      <c r="L681" s="13">
        <v>0</v>
      </c>
      <c r="M681" s="15">
        <f t="shared" si="40"/>
        <v>0</v>
      </c>
      <c r="N681" s="1"/>
      <c r="O681" s="1"/>
      <c r="P681" s="26">
        <v>11.2</v>
      </c>
      <c r="Q681" s="26">
        <v>0.33333333330000003</v>
      </c>
      <c r="R681" s="26">
        <v>0</v>
      </c>
      <c r="S681" s="26">
        <v>11.55</v>
      </c>
      <c r="T681" s="1"/>
      <c r="U681" s="1"/>
      <c r="V681" s="23" t="str">
        <f t="shared" si="41"/>
        <v xml:space="preserve"> </v>
      </c>
      <c r="W681" s="1"/>
      <c r="X681" s="13">
        <v>5</v>
      </c>
      <c r="Y681" s="13">
        <v>0</v>
      </c>
      <c r="Z681" s="13">
        <v>0</v>
      </c>
      <c r="AA681" s="13">
        <v>-2</v>
      </c>
      <c r="AB681" s="13">
        <v>4</v>
      </c>
      <c r="AC681" s="13">
        <v>2</v>
      </c>
      <c r="AD681" s="13">
        <v>0</v>
      </c>
      <c r="AE681" s="13">
        <v>0</v>
      </c>
      <c r="AF681" s="15">
        <f t="shared" si="42"/>
        <v>0</v>
      </c>
      <c r="AG681" s="1"/>
      <c r="AH681" s="1"/>
      <c r="AI681" s="51">
        <v>12.0666666667</v>
      </c>
      <c r="AJ681" s="51">
        <v>0.75</v>
      </c>
      <c r="AK681" s="51">
        <v>3.3333333300000004E-2</v>
      </c>
      <c r="AL681" s="51">
        <v>12.8666666667</v>
      </c>
      <c r="AM681" s="1"/>
      <c r="AN681" s="1"/>
      <c r="AO681" s="23" t="str">
        <f t="shared" si="43"/>
        <v xml:space="preserve"> </v>
      </c>
      <c r="AP681" s="1"/>
    </row>
    <row r="682" spans="1:42" x14ac:dyDescent="0.2">
      <c r="A682" s="13" t="s">
        <v>2394</v>
      </c>
      <c r="B682" s="13" t="s">
        <v>2393</v>
      </c>
      <c r="C682" s="1" t="s">
        <v>398</v>
      </c>
      <c r="D682" s="13" t="s">
        <v>844</v>
      </c>
      <c r="E682" s="13">
        <v>39</v>
      </c>
      <c r="F682" s="13">
        <v>3</v>
      </c>
      <c r="G682" s="13">
        <v>2</v>
      </c>
      <c r="H682" s="13">
        <v>-2</v>
      </c>
      <c r="I682" s="13">
        <v>6</v>
      </c>
      <c r="J682" s="13">
        <v>3</v>
      </c>
      <c r="K682" s="13">
        <v>2</v>
      </c>
      <c r="L682" s="13">
        <v>2</v>
      </c>
      <c r="M682" s="15">
        <f t="shared" si="40"/>
        <v>0.5</v>
      </c>
      <c r="N682" s="1"/>
      <c r="O682" s="1"/>
      <c r="P682" s="26">
        <v>9.9</v>
      </c>
      <c r="Q682" s="26">
        <v>8.3333333300000006E-2</v>
      </c>
      <c r="R682" s="26">
        <v>0.2333333333</v>
      </c>
      <c r="S682" s="26">
        <v>10.233333333299999</v>
      </c>
      <c r="T682" s="13">
        <v>0</v>
      </c>
      <c r="U682" s="13">
        <v>0</v>
      </c>
      <c r="V682" s="23" t="str">
        <f t="shared" si="41"/>
        <v xml:space="preserve"> </v>
      </c>
      <c r="W682" s="13">
        <v>0</v>
      </c>
      <c r="X682" s="13">
        <v>38</v>
      </c>
      <c r="Y682" s="13">
        <v>4</v>
      </c>
      <c r="Z682" s="13">
        <v>4</v>
      </c>
      <c r="AA682" s="13">
        <v>-1</v>
      </c>
      <c r="AB682" s="13">
        <v>22</v>
      </c>
      <c r="AC682" s="13">
        <v>11</v>
      </c>
      <c r="AD682" s="13">
        <v>2</v>
      </c>
      <c r="AE682" s="13">
        <v>3</v>
      </c>
      <c r="AF682" s="15">
        <f t="shared" si="42"/>
        <v>0.4</v>
      </c>
      <c r="AG682" s="1"/>
      <c r="AH682" s="1"/>
      <c r="AI682" s="51">
        <v>11.0666666667</v>
      </c>
      <c r="AJ682" s="51">
        <v>0.1333333333</v>
      </c>
      <c r="AK682" s="51">
        <v>0.30000000000000004</v>
      </c>
      <c r="AL682" s="51">
        <v>11.5</v>
      </c>
      <c r="AM682" s="13">
        <v>1</v>
      </c>
      <c r="AN682" s="13">
        <v>0</v>
      </c>
      <c r="AO682" s="23">
        <f t="shared" si="43"/>
        <v>0</v>
      </c>
      <c r="AP682" s="13">
        <v>0</v>
      </c>
    </row>
    <row r="683" spans="1:42" x14ac:dyDescent="0.2">
      <c r="A683" s="13" t="s">
        <v>519</v>
      </c>
      <c r="B683" s="13" t="s">
        <v>1069</v>
      </c>
      <c r="C683" s="1" t="s">
        <v>482</v>
      </c>
      <c r="D683" s="13" t="s">
        <v>154</v>
      </c>
      <c r="E683" s="13">
        <v>40</v>
      </c>
      <c r="F683" s="13">
        <v>12</v>
      </c>
      <c r="G683" s="13">
        <v>25</v>
      </c>
      <c r="H683" s="13">
        <v>2</v>
      </c>
      <c r="I683" s="13">
        <v>10</v>
      </c>
      <c r="J683" s="13">
        <v>5</v>
      </c>
      <c r="K683" s="13">
        <v>4</v>
      </c>
      <c r="L683" s="13">
        <v>5</v>
      </c>
      <c r="M683" s="15">
        <f t="shared" si="40"/>
        <v>0.44444444444444442</v>
      </c>
      <c r="N683" s="1"/>
      <c r="O683" s="1"/>
      <c r="P683" s="26">
        <v>14.0333333333</v>
      </c>
      <c r="Q683" s="26">
        <v>3.1666666666999999</v>
      </c>
      <c r="R683" s="26">
        <v>0.15</v>
      </c>
      <c r="S683" s="26">
        <v>17.366666666699999</v>
      </c>
      <c r="T683" s="13">
        <v>4</v>
      </c>
      <c r="U683" s="13">
        <v>1</v>
      </c>
      <c r="V683" s="23">
        <f t="shared" si="41"/>
        <v>0.25</v>
      </c>
      <c r="W683" s="13">
        <v>1</v>
      </c>
      <c r="X683" s="13">
        <v>38</v>
      </c>
      <c r="Y683" s="13">
        <v>6</v>
      </c>
      <c r="Z683" s="13">
        <v>11</v>
      </c>
      <c r="AA683" s="13">
        <v>3</v>
      </c>
      <c r="AB683" s="13">
        <v>14</v>
      </c>
      <c r="AC683" s="13">
        <v>7</v>
      </c>
      <c r="AD683" s="13">
        <v>0</v>
      </c>
      <c r="AE683" s="13">
        <v>2</v>
      </c>
      <c r="AF683" s="15">
        <f t="shared" si="42"/>
        <v>0</v>
      </c>
      <c r="AG683" s="1"/>
      <c r="AH683" s="1"/>
      <c r="AI683" s="51">
        <v>14.3833333333</v>
      </c>
      <c r="AJ683" s="51">
        <v>3.0166666666999999</v>
      </c>
      <c r="AK683" s="51">
        <v>0.15</v>
      </c>
      <c r="AL683" s="51">
        <v>17.583333333300001</v>
      </c>
      <c r="AM683" s="13">
        <v>7</v>
      </c>
      <c r="AN683" s="13">
        <v>3</v>
      </c>
      <c r="AO683" s="23">
        <f t="shared" si="43"/>
        <v>0.42857142857142855</v>
      </c>
      <c r="AP683" s="13">
        <v>2</v>
      </c>
    </row>
    <row r="684" spans="1:42" x14ac:dyDescent="0.2">
      <c r="A684" s="13" t="s">
        <v>2401</v>
      </c>
      <c r="B684" s="13" t="s">
        <v>2400</v>
      </c>
      <c r="C684" s="1" t="s">
        <v>145</v>
      </c>
      <c r="D684" s="13" t="s">
        <v>129</v>
      </c>
      <c r="E684" s="13">
        <v>2</v>
      </c>
      <c r="F684" s="13">
        <v>0</v>
      </c>
      <c r="G684" s="13">
        <v>1</v>
      </c>
      <c r="H684" s="13">
        <v>1</v>
      </c>
      <c r="I684" s="13">
        <v>2</v>
      </c>
      <c r="J684" s="13">
        <v>1</v>
      </c>
      <c r="K684" s="13">
        <v>0</v>
      </c>
      <c r="L684" s="13">
        <v>0</v>
      </c>
      <c r="M684" s="15">
        <f t="shared" si="40"/>
        <v>0</v>
      </c>
      <c r="N684" s="1"/>
      <c r="O684" s="1"/>
      <c r="P684" s="26">
        <v>10.75</v>
      </c>
      <c r="Q684" s="26">
        <v>0</v>
      </c>
      <c r="R684" s="26">
        <v>0</v>
      </c>
      <c r="S684" s="26">
        <v>10.75</v>
      </c>
      <c r="T684" s="1"/>
      <c r="U684" s="1"/>
      <c r="V684" s="23" t="str">
        <f t="shared" si="41"/>
        <v xml:space="preserve"> </v>
      </c>
      <c r="W684" s="1"/>
      <c r="X684" s="13">
        <v>3</v>
      </c>
      <c r="Y684" s="13">
        <v>0</v>
      </c>
      <c r="Z684" s="13">
        <v>2</v>
      </c>
      <c r="AA684" s="13">
        <v>2</v>
      </c>
      <c r="AB684" s="13">
        <v>0</v>
      </c>
      <c r="AC684" s="13">
        <v>0</v>
      </c>
      <c r="AD684" s="13">
        <v>0</v>
      </c>
      <c r="AE684" s="13">
        <v>0</v>
      </c>
      <c r="AF684" s="15">
        <f t="shared" si="42"/>
        <v>0</v>
      </c>
      <c r="AG684" s="1"/>
      <c r="AH684" s="1"/>
      <c r="AI684" s="51">
        <v>10.483333333299999</v>
      </c>
      <c r="AJ684" s="51">
        <v>0.15</v>
      </c>
      <c r="AK684" s="51">
        <v>0</v>
      </c>
      <c r="AL684" s="51">
        <v>10.65</v>
      </c>
      <c r="AM684" s="1"/>
      <c r="AN684" s="1"/>
      <c r="AO684" s="23" t="str">
        <f t="shared" si="43"/>
        <v xml:space="preserve"> </v>
      </c>
      <c r="AP684" s="1"/>
    </row>
    <row r="685" spans="1:42" x14ac:dyDescent="0.2">
      <c r="A685" s="13" t="s">
        <v>2403</v>
      </c>
      <c r="B685" s="13" t="s">
        <v>506</v>
      </c>
      <c r="C685" s="1" t="s">
        <v>398</v>
      </c>
      <c r="D685" s="13" t="s">
        <v>154</v>
      </c>
      <c r="E685" s="13">
        <v>19</v>
      </c>
      <c r="F685" s="13">
        <v>2</v>
      </c>
      <c r="G685" s="13">
        <v>5</v>
      </c>
      <c r="H685" s="13">
        <v>-1</v>
      </c>
      <c r="I685" s="13">
        <v>14</v>
      </c>
      <c r="J685" s="13">
        <v>6</v>
      </c>
      <c r="K685" s="13">
        <v>0</v>
      </c>
      <c r="L685" s="13">
        <v>3</v>
      </c>
      <c r="M685" s="15">
        <f t="shared" si="40"/>
        <v>0</v>
      </c>
      <c r="N685" s="1"/>
      <c r="O685" s="1"/>
      <c r="P685" s="26">
        <v>13.4333333333</v>
      </c>
      <c r="Q685" s="26">
        <v>1.7333333333000001</v>
      </c>
      <c r="R685" s="26">
        <v>0</v>
      </c>
      <c r="S685" s="26">
        <v>15.166666666699999</v>
      </c>
      <c r="T685" s="13">
        <v>1</v>
      </c>
      <c r="U685" s="13">
        <v>0</v>
      </c>
      <c r="V685" s="23">
        <f t="shared" si="41"/>
        <v>0</v>
      </c>
      <c r="W685" s="13">
        <v>0</v>
      </c>
      <c r="X685" s="13">
        <v>28</v>
      </c>
      <c r="Y685" s="13">
        <v>4</v>
      </c>
      <c r="Z685" s="13">
        <v>8</v>
      </c>
      <c r="AA685" s="13">
        <v>0</v>
      </c>
      <c r="AB685" s="13">
        <v>16</v>
      </c>
      <c r="AC685" s="13">
        <v>8</v>
      </c>
      <c r="AD685" s="13">
        <v>2</v>
      </c>
      <c r="AE685" s="13">
        <v>1</v>
      </c>
      <c r="AF685" s="15">
        <f t="shared" si="42"/>
        <v>0.66666666666666663</v>
      </c>
      <c r="AG685" s="1"/>
      <c r="AH685" s="1"/>
      <c r="AI685" s="51">
        <v>12.666666666699999</v>
      </c>
      <c r="AJ685" s="51">
        <v>1.3</v>
      </c>
      <c r="AK685" s="51">
        <v>1.6666666699999999E-2</v>
      </c>
      <c r="AL685" s="51">
        <v>14</v>
      </c>
      <c r="AM685" s="13">
        <v>0</v>
      </c>
      <c r="AN685" s="13">
        <v>0</v>
      </c>
      <c r="AO685" s="23" t="str">
        <f t="shared" si="43"/>
        <v xml:space="preserve"> </v>
      </c>
      <c r="AP685" s="13">
        <v>0</v>
      </c>
    </row>
    <row r="686" spans="1:42" x14ac:dyDescent="0.2">
      <c r="A686" s="13" t="s">
        <v>2405</v>
      </c>
      <c r="B686" s="13" t="s">
        <v>466</v>
      </c>
      <c r="C686" s="1" t="s">
        <v>322</v>
      </c>
      <c r="D686" s="13" t="s">
        <v>129</v>
      </c>
      <c r="E686" s="13">
        <v>41</v>
      </c>
      <c r="F686" s="13">
        <v>13</v>
      </c>
      <c r="G686" s="13">
        <v>13</v>
      </c>
      <c r="H686" s="13">
        <v>5</v>
      </c>
      <c r="I686" s="13">
        <v>10</v>
      </c>
      <c r="J686" s="13">
        <v>5</v>
      </c>
      <c r="K686" s="13">
        <v>22</v>
      </c>
      <c r="L686" s="13">
        <v>25</v>
      </c>
      <c r="M686" s="15">
        <f t="shared" si="40"/>
        <v>0.46808510638297873</v>
      </c>
      <c r="N686" s="1"/>
      <c r="O686" s="1"/>
      <c r="P686" s="26">
        <v>14.0333333333</v>
      </c>
      <c r="Q686" s="26">
        <v>2.3333333333000001</v>
      </c>
      <c r="R686" s="26">
        <v>1.0166666666999999</v>
      </c>
      <c r="S686" s="26">
        <v>17.399999999999999</v>
      </c>
      <c r="T686" s="13">
        <v>0</v>
      </c>
      <c r="U686" s="13">
        <v>0</v>
      </c>
      <c r="V686" s="23" t="str">
        <f t="shared" si="41"/>
        <v xml:space="preserve"> </v>
      </c>
      <c r="W686" s="13">
        <v>0</v>
      </c>
      <c r="X686" s="13">
        <v>41</v>
      </c>
      <c r="Y686" s="13">
        <v>10</v>
      </c>
      <c r="Z686" s="13">
        <v>16</v>
      </c>
      <c r="AA686" s="13">
        <v>2</v>
      </c>
      <c r="AB686" s="13">
        <v>2</v>
      </c>
      <c r="AC686" s="13">
        <v>1</v>
      </c>
      <c r="AD686" s="13">
        <v>16</v>
      </c>
      <c r="AE686" s="13">
        <v>25</v>
      </c>
      <c r="AF686" s="15">
        <f t="shared" si="42"/>
        <v>0.3902439024390244</v>
      </c>
      <c r="AG686" s="1"/>
      <c r="AH686" s="1"/>
      <c r="AI686" s="51">
        <v>13.916666666699999</v>
      </c>
      <c r="AJ686" s="51">
        <v>2.0333333332999999</v>
      </c>
      <c r="AK686" s="51">
        <v>1.1333333333</v>
      </c>
      <c r="AL686" s="51">
        <v>17.100000000000001</v>
      </c>
      <c r="AM686" s="13">
        <v>1</v>
      </c>
      <c r="AN686" s="13">
        <v>0</v>
      </c>
      <c r="AO686" s="23">
        <f t="shared" si="43"/>
        <v>0</v>
      </c>
      <c r="AP686" s="13">
        <v>0</v>
      </c>
    </row>
    <row r="687" spans="1:42" x14ac:dyDescent="0.2">
      <c r="A687" s="13" t="s">
        <v>2409</v>
      </c>
      <c r="B687" s="13" t="s">
        <v>2408</v>
      </c>
      <c r="C687" s="1" t="s">
        <v>243</v>
      </c>
      <c r="D687" s="13" t="s">
        <v>154</v>
      </c>
      <c r="E687" s="13">
        <v>1</v>
      </c>
      <c r="F687" s="13">
        <v>1</v>
      </c>
      <c r="G687" s="13">
        <v>0</v>
      </c>
      <c r="H687" s="13">
        <v>1</v>
      </c>
      <c r="I687" s="13">
        <v>0</v>
      </c>
      <c r="J687" s="13">
        <v>0</v>
      </c>
      <c r="K687" s="13">
        <v>0</v>
      </c>
      <c r="L687" s="13">
        <v>0</v>
      </c>
      <c r="M687" s="15">
        <f t="shared" si="40"/>
        <v>0</v>
      </c>
      <c r="N687" s="1"/>
      <c r="O687" s="1"/>
      <c r="P687" s="26">
        <v>9.9</v>
      </c>
      <c r="Q687" s="26">
        <v>0</v>
      </c>
      <c r="R687" s="26">
        <v>0.91666666670000008</v>
      </c>
      <c r="S687" s="26">
        <v>10.8166666667</v>
      </c>
      <c r="T687" s="1"/>
      <c r="U687" s="1"/>
      <c r="V687" s="23" t="str">
        <f t="shared" si="41"/>
        <v xml:space="preserve"> </v>
      </c>
      <c r="W687" s="1"/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5">
        <f t="shared" si="42"/>
        <v>0</v>
      </c>
      <c r="AG687" s="1"/>
      <c r="AH687" s="1"/>
      <c r="AI687" s="51">
        <v>0</v>
      </c>
      <c r="AJ687" s="51">
        <v>0</v>
      </c>
      <c r="AK687" s="51">
        <v>0</v>
      </c>
      <c r="AL687" s="51">
        <v>0</v>
      </c>
      <c r="AM687" s="1"/>
      <c r="AN687" s="1"/>
      <c r="AO687" s="23" t="str">
        <f t="shared" si="43"/>
        <v xml:space="preserve"> </v>
      </c>
      <c r="AP687" s="1"/>
    </row>
    <row r="688" spans="1:42" x14ac:dyDescent="0.2">
      <c r="A688" s="13" t="s">
        <v>2412</v>
      </c>
      <c r="B688" s="13" t="s">
        <v>2411</v>
      </c>
      <c r="C688" s="1" t="s">
        <v>398</v>
      </c>
      <c r="D688" s="13" t="s">
        <v>173</v>
      </c>
      <c r="E688" s="13">
        <v>6</v>
      </c>
      <c r="F688" s="13">
        <v>0</v>
      </c>
      <c r="G688" s="13">
        <v>1</v>
      </c>
      <c r="H688" s="13">
        <v>-3</v>
      </c>
      <c r="I688" s="13">
        <v>5</v>
      </c>
      <c r="J688" s="13">
        <v>1</v>
      </c>
      <c r="K688" s="1"/>
      <c r="L688" s="1"/>
      <c r="M688" s="15">
        <f t="shared" si="40"/>
        <v>0</v>
      </c>
      <c r="N688" s="1"/>
      <c r="O688" s="1"/>
      <c r="P688" s="26">
        <v>13.9333333333</v>
      </c>
      <c r="Q688" s="26">
        <v>0</v>
      </c>
      <c r="R688" s="26">
        <v>3.5833333333000001</v>
      </c>
      <c r="S688" s="26">
        <v>17.5333333333</v>
      </c>
      <c r="T688" s="1"/>
      <c r="U688" s="1"/>
      <c r="V688" s="23" t="str">
        <f t="shared" si="41"/>
        <v xml:space="preserve"> </v>
      </c>
      <c r="W688" s="1"/>
      <c r="X688" s="13">
        <v>9</v>
      </c>
      <c r="Y688" s="13">
        <v>0</v>
      </c>
      <c r="Z688" s="13">
        <v>1</v>
      </c>
      <c r="AA688" s="13">
        <v>-2</v>
      </c>
      <c r="AB688" s="13">
        <v>15</v>
      </c>
      <c r="AC688" s="13">
        <v>6</v>
      </c>
      <c r="AD688" s="1"/>
      <c r="AE688" s="1"/>
      <c r="AF688" s="15">
        <f t="shared" si="42"/>
        <v>0</v>
      </c>
      <c r="AG688" s="1"/>
      <c r="AH688" s="1"/>
      <c r="AI688" s="51">
        <v>14.8</v>
      </c>
      <c r="AJ688" s="51">
        <v>0</v>
      </c>
      <c r="AK688" s="51">
        <v>4.3333333332999997</v>
      </c>
      <c r="AL688" s="51">
        <v>19.133333333300001</v>
      </c>
      <c r="AM688" s="1"/>
      <c r="AN688" s="1"/>
      <c r="AO688" s="23" t="str">
        <f t="shared" si="43"/>
        <v xml:space="preserve"> </v>
      </c>
      <c r="AP688" s="1"/>
    </row>
    <row r="689" spans="1:42" x14ac:dyDescent="0.2">
      <c r="A689" s="13" t="s">
        <v>2415</v>
      </c>
      <c r="B689" s="13" t="s">
        <v>2414</v>
      </c>
      <c r="C689" s="1" t="s">
        <v>446</v>
      </c>
      <c r="D689" s="13" t="s">
        <v>146</v>
      </c>
      <c r="E689" s="13">
        <v>0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5">
        <f t="shared" si="40"/>
        <v>0</v>
      </c>
      <c r="N689" s="1"/>
      <c r="O689" s="1"/>
      <c r="P689" s="26">
        <v>0</v>
      </c>
      <c r="Q689" s="26">
        <v>0</v>
      </c>
      <c r="R689" s="26">
        <v>0</v>
      </c>
      <c r="S689" s="26">
        <v>0</v>
      </c>
      <c r="T689" s="1"/>
      <c r="U689" s="1"/>
      <c r="V689" s="23" t="str">
        <f t="shared" si="41"/>
        <v xml:space="preserve"> </v>
      </c>
      <c r="W689" s="1"/>
      <c r="X689" s="13">
        <v>3</v>
      </c>
      <c r="Y689" s="13">
        <v>0</v>
      </c>
      <c r="Z689" s="13">
        <v>0</v>
      </c>
      <c r="AA689" s="13">
        <v>-2</v>
      </c>
      <c r="AB689" s="13">
        <v>2</v>
      </c>
      <c r="AC689" s="13">
        <v>1</v>
      </c>
      <c r="AD689" s="13">
        <v>2</v>
      </c>
      <c r="AE689" s="13">
        <v>0</v>
      </c>
      <c r="AF689" s="15">
        <f t="shared" si="42"/>
        <v>1</v>
      </c>
      <c r="AG689" s="1"/>
      <c r="AH689" s="1"/>
      <c r="AI689" s="51">
        <v>11.1833333333</v>
      </c>
      <c r="AJ689" s="51">
        <v>2.0666666667000002</v>
      </c>
      <c r="AK689" s="51">
        <v>0</v>
      </c>
      <c r="AL689" s="51">
        <v>13.266666666700001</v>
      </c>
      <c r="AM689" s="1"/>
      <c r="AN689" s="1"/>
      <c r="AO689" s="23" t="str">
        <f t="shared" si="43"/>
        <v xml:space="preserve"> </v>
      </c>
      <c r="AP689" s="1"/>
    </row>
    <row r="690" spans="1:42" x14ac:dyDescent="0.2">
      <c r="A690" s="13" t="s">
        <v>2415</v>
      </c>
      <c r="B690" s="13" t="s">
        <v>2416</v>
      </c>
      <c r="C690" s="1" t="s">
        <v>446</v>
      </c>
      <c r="D690" s="13" t="s">
        <v>173</v>
      </c>
      <c r="E690" s="13">
        <v>1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"/>
      <c r="L690" s="1"/>
      <c r="M690" s="15">
        <f t="shared" si="40"/>
        <v>0</v>
      </c>
      <c r="N690" s="1"/>
      <c r="O690" s="1"/>
      <c r="P690" s="26">
        <v>15.15</v>
      </c>
      <c r="Q690" s="26">
        <v>0</v>
      </c>
      <c r="R690" s="26">
        <v>2.85</v>
      </c>
      <c r="S690" s="26">
        <v>18</v>
      </c>
      <c r="T690" s="1"/>
      <c r="U690" s="1"/>
      <c r="V690" s="23" t="str">
        <f t="shared" si="41"/>
        <v xml:space="preserve"> </v>
      </c>
      <c r="W690" s="1"/>
      <c r="X690" s="13">
        <v>3</v>
      </c>
      <c r="Y690" s="13">
        <v>0</v>
      </c>
      <c r="Z690" s="13">
        <v>0</v>
      </c>
      <c r="AA690" s="13">
        <v>-3</v>
      </c>
      <c r="AB690" s="13">
        <v>0</v>
      </c>
      <c r="AC690" s="13">
        <v>0</v>
      </c>
      <c r="AD690" s="1"/>
      <c r="AE690" s="1"/>
      <c r="AF690" s="15">
        <f t="shared" si="42"/>
        <v>0</v>
      </c>
      <c r="AG690" s="1"/>
      <c r="AH690" s="1"/>
      <c r="AI690" s="51">
        <v>13.8</v>
      </c>
      <c r="AJ690" s="51">
        <v>0</v>
      </c>
      <c r="AK690" s="51">
        <v>2.7</v>
      </c>
      <c r="AL690" s="51">
        <v>16.5</v>
      </c>
      <c r="AM690" s="1"/>
      <c r="AN690" s="1"/>
      <c r="AO690" s="23" t="str">
        <f t="shared" si="43"/>
        <v xml:space="preserve"> </v>
      </c>
      <c r="AP690" s="1"/>
    </row>
    <row r="691" spans="1:42" x14ac:dyDescent="0.2">
      <c r="A691" s="13" t="s">
        <v>2418</v>
      </c>
      <c r="B691" s="13" t="s">
        <v>217</v>
      </c>
      <c r="C691" s="1" t="s">
        <v>243</v>
      </c>
      <c r="D691" s="13" t="s">
        <v>146</v>
      </c>
      <c r="E691" s="13">
        <v>39</v>
      </c>
      <c r="F691" s="13">
        <v>6</v>
      </c>
      <c r="G691" s="13">
        <v>13</v>
      </c>
      <c r="H691" s="13">
        <v>7</v>
      </c>
      <c r="I691" s="13">
        <v>4</v>
      </c>
      <c r="J691" s="13">
        <v>2</v>
      </c>
      <c r="K691" s="13">
        <v>36</v>
      </c>
      <c r="L691" s="13">
        <v>51</v>
      </c>
      <c r="M691" s="15">
        <f t="shared" si="40"/>
        <v>0.41379310344827586</v>
      </c>
      <c r="N691" s="13">
        <v>2</v>
      </c>
      <c r="O691" s="13">
        <v>0</v>
      </c>
      <c r="P691" s="26">
        <v>13.45</v>
      </c>
      <c r="Q691" s="26">
        <v>0.28333333329999999</v>
      </c>
      <c r="R691" s="26">
        <v>0.53333333329999999</v>
      </c>
      <c r="S691" s="26">
        <v>14.2833333333</v>
      </c>
      <c r="T691" s="13">
        <v>2</v>
      </c>
      <c r="U691" s="13">
        <v>0</v>
      </c>
      <c r="V691" s="23">
        <f t="shared" si="41"/>
        <v>0</v>
      </c>
      <c r="W691" s="13">
        <v>0</v>
      </c>
      <c r="X691" s="13">
        <v>40</v>
      </c>
      <c r="Y691" s="13">
        <v>6</v>
      </c>
      <c r="Z691" s="13">
        <v>8</v>
      </c>
      <c r="AA691" s="13">
        <v>-7</v>
      </c>
      <c r="AB691" s="13">
        <v>10</v>
      </c>
      <c r="AC691" s="13">
        <v>5</v>
      </c>
      <c r="AD691" s="13">
        <v>50</v>
      </c>
      <c r="AE691" s="13">
        <v>49</v>
      </c>
      <c r="AF691" s="15">
        <f t="shared" si="42"/>
        <v>0.50505050505050508</v>
      </c>
      <c r="AG691" s="13">
        <v>1</v>
      </c>
      <c r="AH691" s="13">
        <v>1</v>
      </c>
      <c r="AI691" s="51">
        <v>13.45</v>
      </c>
      <c r="AJ691" s="51">
        <v>0.43333333330000001</v>
      </c>
      <c r="AK691" s="51">
        <v>0.56666666669999999</v>
      </c>
      <c r="AL691" s="51">
        <v>14.4666666667</v>
      </c>
      <c r="AM691" s="13">
        <v>5</v>
      </c>
      <c r="AN691" s="13">
        <v>4</v>
      </c>
      <c r="AO691" s="23">
        <f t="shared" si="43"/>
        <v>0.8</v>
      </c>
      <c r="AP691" s="13">
        <v>1</v>
      </c>
    </row>
    <row r="692" spans="1:42" x14ac:dyDescent="0.2">
      <c r="A692" s="13" t="s">
        <v>2421</v>
      </c>
      <c r="B692" s="13" t="s">
        <v>262</v>
      </c>
      <c r="C692" s="1" t="s">
        <v>145</v>
      </c>
      <c r="D692" s="13" t="s">
        <v>173</v>
      </c>
      <c r="E692" s="13">
        <v>41</v>
      </c>
      <c r="F692" s="13">
        <v>5</v>
      </c>
      <c r="G692" s="13">
        <v>16</v>
      </c>
      <c r="H692" s="13">
        <v>4</v>
      </c>
      <c r="I692" s="13">
        <v>30</v>
      </c>
      <c r="J692" s="13">
        <v>15</v>
      </c>
      <c r="K692" s="1"/>
      <c r="L692" s="1"/>
      <c r="M692" s="15">
        <f t="shared" si="40"/>
        <v>0</v>
      </c>
      <c r="N692" s="1"/>
      <c r="O692" s="1"/>
      <c r="P692" s="26">
        <v>18.016666666700001</v>
      </c>
      <c r="Q692" s="26">
        <v>1.9166666667000001</v>
      </c>
      <c r="R692" s="26">
        <v>2.5499999999999998</v>
      </c>
      <c r="S692" s="26">
        <v>22.5</v>
      </c>
      <c r="T692" s="1"/>
      <c r="U692" s="1"/>
      <c r="V692" s="23" t="str">
        <f t="shared" si="41"/>
        <v xml:space="preserve"> </v>
      </c>
      <c r="W692" s="1"/>
      <c r="X692" s="13">
        <v>41</v>
      </c>
      <c r="Y692" s="13">
        <v>6</v>
      </c>
      <c r="Z692" s="13">
        <v>9</v>
      </c>
      <c r="AA692" s="13">
        <v>-4</v>
      </c>
      <c r="AB692" s="13">
        <v>41</v>
      </c>
      <c r="AC692" s="13">
        <v>18</v>
      </c>
      <c r="AD692" s="1"/>
      <c r="AE692" s="1"/>
      <c r="AF692" s="15">
        <f t="shared" si="42"/>
        <v>0</v>
      </c>
      <c r="AG692" s="1"/>
      <c r="AH692" s="1"/>
      <c r="AI692" s="51">
        <v>18.2166666667</v>
      </c>
      <c r="AJ692" s="51">
        <v>1.9666666667000001</v>
      </c>
      <c r="AK692" s="51">
        <v>3.1833333333000002</v>
      </c>
      <c r="AL692" s="51">
        <v>23.383333333300001</v>
      </c>
      <c r="AM692" s="1"/>
      <c r="AN692" s="1"/>
      <c r="AO692" s="23" t="str">
        <f t="shared" si="43"/>
        <v xml:space="preserve"> </v>
      </c>
      <c r="AP692" s="1"/>
    </row>
    <row r="693" spans="1:42" x14ac:dyDescent="0.2">
      <c r="A693" s="13" t="s">
        <v>2425</v>
      </c>
      <c r="B693" s="13" t="s">
        <v>2424</v>
      </c>
      <c r="C693" s="1" t="s">
        <v>409</v>
      </c>
      <c r="D693" s="13" t="s">
        <v>173</v>
      </c>
      <c r="E693" s="13">
        <v>39</v>
      </c>
      <c r="F693" s="13">
        <v>2</v>
      </c>
      <c r="G693" s="13">
        <v>3</v>
      </c>
      <c r="H693" s="13">
        <v>-5</v>
      </c>
      <c r="I693" s="13">
        <v>22</v>
      </c>
      <c r="J693" s="13">
        <v>7</v>
      </c>
      <c r="K693" s="1"/>
      <c r="L693" s="1"/>
      <c r="M693" s="15">
        <f t="shared" si="40"/>
        <v>0</v>
      </c>
      <c r="N693" s="1"/>
      <c r="O693" s="1"/>
      <c r="P693" s="26">
        <v>16.183333333299998</v>
      </c>
      <c r="Q693" s="26">
        <v>0.1</v>
      </c>
      <c r="R693" s="26">
        <v>1.7666666666999999</v>
      </c>
      <c r="S693" s="26">
        <v>18.066666666700002</v>
      </c>
      <c r="T693" s="1"/>
      <c r="U693" s="1"/>
      <c r="V693" s="23" t="str">
        <f t="shared" si="41"/>
        <v xml:space="preserve"> </v>
      </c>
      <c r="W693" s="1"/>
      <c r="X693" s="13">
        <v>37</v>
      </c>
      <c r="Y693" s="13">
        <v>1</v>
      </c>
      <c r="Z693" s="13">
        <v>5</v>
      </c>
      <c r="AA693" s="13">
        <v>-3</v>
      </c>
      <c r="AB693" s="13">
        <v>24</v>
      </c>
      <c r="AC693" s="13">
        <v>9</v>
      </c>
      <c r="AD693" s="1"/>
      <c r="AE693" s="1"/>
      <c r="AF693" s="15">
        <f t="shared" si="42"/>
        <v>0</v>
      </c>
      <c r="AG693" s="1"/>
      <c r="AH693" s="1"/>
      <c r="AI693" s="51">
        <v>17.166666666699999</v>
      </c>
      <c r="AJ693" s="51">
        <v>6.6666666700000002E-2</v>
      </c>
      <c r="AK693" s="51">
        <v>2.2666666666999999</v>
      </c>
      <c r="AL693" s="51">
        <v>19.5</v>
      </c>
      <c r="AM693" s="1"/>
      <c r="AN693" s="1"/>
      <c r="AO693" s="23" t="str">
        <f t="shared" si="43"/>
        <v xml:space="preserve"> </v>
      </c>
      <c r="AP693" s="1"/>
    </row>
    <row r="694" spans="1:42" x14ac:dyDescent="0.2">
      <c r="A694" s="13" t="s">
        <v>2427</v>
      </c>
      <c r="B694" s="13" t="s">
        <v>2426</v>
      </c>
      <c r="C694" s="1" t="s">
        <v>292</v>
      </c>
      <c r="D694" s="13" t="s">
        <v>173</v>
      </c>
      <c r="E694" s="13">
        <v>33</v>
      </c>
      <c r="F694" s="13">
        <v>4</v>
      </c>
      <c r="G694" s="13">
        <v>9</v>
      </c>
      <c r="H694" s="13">
        <v>7</v>
      </c>
      <c r="I694" s="13">
        <v>23</v>
      </c>
      <c r="J694" s="13">
        <v>10</v>
      </c>
      <c r="K694" s="1"/>
      <c r="L694" s="1"/>
      <c r="M694" s="15">
        <f t="shared" si="40"/>
        <v>0</v>
      </c>
      <c r="N694" s="1"/>
      <c r="O694" s="1"/>
      <c r="P694" s="26">
        <v>18.833333333300001</v>
      </c>
      <c r="Q694" s="26">
        <v>0.61666666670000003</v>
      </c>
      <c r="R694" s="26">
        <v>2.5833333333000001</v>
      </c>
      <c r="S694" s="26">
        <v>22.05</v>
      </c>
      <c r="T694" s="1"/>
      <c r="U694" s="1"/>
      <c r="V694" s="23" t="str">
        <f t="shared" si="41"/>
        <v xml:space="preserve"> </v>
      </c>
      <c r="W694" s="1"/>
      <c r="X694" s="13">
        <v>31</v>
      </c>
      <c r="Y694" s="13">
        <v>7</v>
      </c>
      <c r="Z694" s="13">
        <v>3</v>
      </c>
      <c r="AA694" s="13">
        <v>1</v>
      </c>
      <c r="AB694" s="13">
        <v>33</v>
      </c>
      <c r="AC694" s="13">
        <v>11</v>
      </c>
      <c r="AD694" s="1"/>
      <c r="AE694" s="1"/>
      <c r="AF694" s="15">
        <f t="shared" si="42"/>
        <v>0</v>
      </c>
      <c r="AG694" s="1"/>
      <c r="AH694" s="1"/>
      <c r="AI694" s="51">
        <v>18.666666666699999</v>
      </c>
      <c r="AJ694" s="51">
        <v>0.5</v>
      </c>
      <c r="AK694" s="51">
        <v>2.1833333333000002</v>
      </c>
      <c r="AL694" s="51">
        <v>21.366666666699999</v>
      </c>
      <c r="AM694" s="1"/>
      <c r="AN694" s="1"/>
      <c r="AO694" s="23" t="str">
        <f t="shared" si="43"/>
        <v xml:space="preserve"> </v>
      </c>
      <c r="AP694" s="1"/>
    </row>
    <row r="695" spans="1:42" x14ac:dyDescent="0.2">
      <c r="A695" s="13" t="s">
        <v>2430</v>
      </c>
      <c r="B695" s="13" t="s">
        <v>2142</v>
      </c>
      <c r="C695" s="1" t="s">
        <v>363</v>
      </c>
      <c r="D695" s="13" t="s">
        <v>146</v>
      </c>
      <c r="E695" s="13">
        <v>36</v>
      </c>
      <c r="F695" s="13">
        <v>2</v>
      </c>
      <c r="G695" s="13">
        <v>5</v>
      </c>
      <c r="H695" s="13">
        <v>-3</v>
      </c>
      <c r="I695" s="13">
        <v>11</v>
      </c>
      <c r="J695" s="13">
        <v>4</v>
      </c>
      <c r="K695" s="13">
        <v>21</v>
      </c>
      <c r="L695" s="13">
        <v>24</v>
      </c>
      <c r="M695" s="15">
        <f t="shared" si="40"/>
        <v>0.46666666666666667</v>
      </c>
      <c r="N695" s="1"/>
      <c r="O695" s="1"/>
      <c r="P695" s="26">
        <v>11.25</v>
      </c>
      <c r="Q695" s="26">
        <v>1.1499999999999999</v>
      </c>
      <c r="R695" s="26">
        <v>0.2333333333</v>
      </c>
      <c r="S695" s="26">
        <v>12.65</v>
      </c>
      <c r="T695" s="13">
        <v>1</v>
      </c>
      <c r="U695" s="13">
        <v>1</v>
      </c>
      <c r="V695" s="23">
        <f t="shared" si="41"/>
        <v>1</v>
      </c>
      <c r="W695" s="13">
        <v>0</v>
      </c>
      <c r="X695" s="13">
        <v>35</v>
      </c>
      <c r="Y695" s="13">
        <v>7</v>
      </c>
      <c r="Z695" s="13">
        <v>12</v>
      </c>
      <c r="AA695" s="13">
        <v>4</v>
      </c>
      <c r="AB695" s="13">
        <v>2</v>
      </c>
      <c r="AC695" s="13">
        <v>1</v>
      </c>
      <c r="AD695" s="13">
        <v>9</v>
      </c>
      <c r="AE695" s="13">
        <v>17</v>
      </c>
      <c r="AF695" s="15">
        <f t="shared" si="42"/>
        <v>0.34615384615384615</v>
      </c>
      <c r="AG695" s="1"/>
      <c r="AH695" s="1"/>
      <c r="AI695" s="51">
        <v>11.4666666667</v>
      </c>
      <c r="AJ695" s="51">
        <v>0.93333333330000001</v>
      </c>
      <c r="AK695" s="51">
        <v>0.35</v>
      </c>
      <c r="AL695" s="51">
        <v>12.766666666700001</v>
      </c>
      <c r="AM695" s="13">
        <v>2</v>
      </c>
      <c r="AN695" s="13">
        <v>1</v>
      </c>
      <c r="AO695" s="23">
        <f t="shared" si="43"/>
        <v>0.5</v>
      </c>
      <c r="AP695" s="13">
        <v>1</v>
      </c>
    </row>
    <row r="696" spans="1:42" x14ac:dyDescent="0.2">
      <c r="A696" s="13" t="s">
        <v>2433</v>
      </c>
      <c r="B696" s="13" t="s">
        <v>1053</v>
      </c>
      <c r="C696" s="1" t="s">
        <v>238</v>
      </c>
      <c r="D696" s="13" t="s">
        <v>146</v>
      </c>
      <c r="E696" s="13">
        <v>4</v>
      </c>
      <c r="F696" s="13">
        <v>0</v>
      </c>
      <c r="G696" s="13">
        <v>1</v>
      </c>
      <c r="H696" s="13">
        <v>0</v>
      </c>
      <c r="I696" s="13">
        <v>0</v>
      </c>
      <c r="J696" s="13">
        <v>0</v>
      </c>
      <c r="K696" s="13">
        <v>12</v>
      </c>
      <c r="L696" s="13">
        <v>24</v>
      </c>
      <c r="M696" s="15">
        <f t="shared" si="40"/>
        <v>0.33333333333333331</v>
      </c>
      <c r="N696" s="1"/>
      <c r="O696" s="1"/>
      <c r="P696" s="26">
        <v>9.8666666667000005</v>
      </c>
      <c r="Q696" s="26">
        <v>0.05</v>
      </c>
      <c r="R696" s="26">
        <v>0.85</v>
      </c>
      <c r="S696" s="26">
        <v>10.766666666700001</v>
      </c>
      <c r="T696" s="1"/>
      <c r="U696" s="1"/>
      <c r="V696" s="23" t="str">
        <f t="shared" si="41"/>
        <v xml:space="preserve"> </v>
      </c>
      <c r="W696" s="1"/>
      <c r="X696" s="13">
        <v>14</v>
      </c>
      <c r="Y696" s="13">
        <v>1</v>
      </c>
      <c r="Z696" s="13">
        <v>0</v>
      </c>
      <c r="AA696" s="13">
        <v>-5</v>
      </c>
      <c r="AB696" s="13">
        <v>2</v>
      </c>
      <c r="AC696" s="13">
        <v>1</v>
      </c>
      <c r="AD696" s="13">
        <v>62</v>
      </c>
      <c r="AE696" s="13">
        <v>88</v>
      </c>
      <c r="AF696" s="15">
        <f t="shared" si="42"/>
        <v>0.41333333333333333</v>
      </c>
      <c r="AG696" s="1"/>
      <c r="AH696" s="1"/>
      <c r="AI696" s="51">
        <v>10.3666666667</v>
      </c>
      <c r="AJ696" s="51">
        <v>0.05</v>
      </c>
      <c r="AK696" s="51">
        <v>1.0666666667</v>
      </c>
      <c r="AL696" s="51">
        <v>11.5</v>
      </c>
      <c r="AM696" s="1"/>
      <c r="AN696" s="1"/>
      <c r="AO696" s="23" t="str">
        <f t="shared" si="43"/>
        <v xml:space="preserve"> </v>
      </c>
      <c r="AP696" s="1"/>
    </row>
    <row r="697" spans="1:42" x14ac:dyDescent="0.2">
      <c r="A697" s="13" t="s">
        <v>2435</v>
      </c>
      <c r="B697" s="13" t="s">
        <v>183</v>
      </c>
      <c r="C697" s="1" t="s">
        <v>584</v>
      </c>
      <c r="D697" s="13" t="s">
        <v>146</v>
      </c>
      <c r="E697" s="13">
        <v>41</v>
      </c>
      <c r="F697" s="13">
        <v>11</v>
      </c>
      <c r="G697" s="13">
        <v>18</v>
      </c>
      <c r="H697" s="13">
        <v>14</v>
      </c>
      <c r="I697" s="13">
        <v>8</v>
      </c>
      <c r="J697" s="13">
        <v>4</v>
      </c>
      <c r="K697" s="13">
        <v>245</v>
      </c>
      <c r="L697" s="13">
        <v>324</v>
      </c>
      <c r="M697" s="15">
        <f t="shared" si="40"/>
        <v>0.43057996485061512</v>
      </c>
      <c r="N697" s="13">
        <v>9</v>
      </c>
      <c r="O697" s="13">
        <v>3</v>
      </c>
      <c r="P697" s="26">
        <v>15.5666666667</v>
      </c>
      <c r="Q697" s="26">
        <v>2.3333333333000001</v>
      </c>
      <c r="R697" s="26">
        <v>0.58333333330000003</v>
      </c>
      <c r="S697" s="26">
        <v>18.5</v>
      </c>
      <c r="T697" s="13">
        <v>0</v>
      </c>
      <c r="U697" s="13">
        <v>0</v>
      </c>
      <c r="V697" s="23" t="str">
        <f t="shared" si="41"/>
        <v xml:space="preserve"> </v>
      </c>
      <c r="W697" s="13">
        <v>0</v>
      </c>
      <c r="X697" s="13">
        <v>41</v>
      </c>
      <c r="Y697" s="13">
        <v>4</v>
      </c>
      <c r="Z697" s="13">
        <v>16</v>
      </c>
      <c r="AA697" s="13">
        <v>-3</v>
      </c>
      <c r="AB697" s="13">
        <v>16</v>
      </c>
      <c r="AC697" s="13">
        <v>8</v>
      </c>
      <c r="AD697" s="13">
        <v>247</v>
      </c>
      <c r="AE697" s="13">
        <v>332</v>
      </c>
      <c r="AF697" s="15">
        <f t="shared" si="42"/>
        <v>0.42659758203799653</v>
      </c>
      <c r="AG697" s="13">
        <v>3</v>
      </c>
      <c r="AH697" s="13">
        <v>1</v>
      </c>
      <c r="AI697" s="51">
        <v>15.766666666700001</v>
      </c>
      <c r="AJ697" s="51">
        <v>2.4666666667000001</v>
      </c>
      <c r="AK697" s="51">
        <v>0.41666666670000002</v>
      </c>
      <c r="AL697" s="51">
        <v>18.666666666699999</v>
      </c>
      <c r="AM697" s="13">
        <v>2</v>
      </c>
      <c r="AN697" s="13">
        <v>0</v>
      </c>
      <c r="AO697" s="23">
        <f t="shared" si="43"/>
        <v>0</v>
      </c>
      <c r="AP697" s="13">
        <v>0</v>
      </c>
    </row>
    <row r="698" spans="1:42" x14ac:dyDescent="0.2">
      <c r="A698" s="13" t="s">
        <v>2437</v>
      </c>
      <c r="B698" s="13" t="s">
        <v>1946</v>
      </c>
      <c r="C698" s="1" t="s">
        <v>167</v>
      </c>
      <c r="D698" s="13" t="s">
        <v>146</v>
      </c>
      <c r="E698" s="13">
        <v>41</v>
      </c>
      <c r="F698" s="13">
        <v>10</v>
      </c>
      <c r="G698" s="13">
        <v>17</v>
      </c>
      <c r="H698" s="13">
        <v>2</v>
      </c>
      <c r="I698" s="13">
        <v>23</v>
      </c>
      <c r="J698" s="13">
        <v>10</v>
      </c>
      <c r="K698" s="13">
        <v>44</v>
      </c>
      <c r="L698" s="13">
        <v>52</v>
      </c>
      <c r="M698" s="15">
        <f t="shared" si="40"/>
        <v>0.45833333333333331</v>
      </c>
      <c r="N698" s="13">
        <v>1</v>
      </c>
      <c r="O698" s="13">
        <v>0</v>
      </c>
      <c r="P698" s="26">
        <v>13.85</v>
      </c>
      <c r="Q698" s="26">
        <v>2.7833333332999999</v>
      </c>
      <c r="R698" s="26">
        <v>3.3333333300000004E-2</v>
      </c>
      <c r="S698" s="26">
        <v>16.683333333299998</v>
      </c>
      <c r="T698" s="13">
        <v>3</v>
      </c>
      <c r="U698" s="13">
        <v>0</v>
      </c>
      <c r="V698" s="23">
        <f t="shared" si="41"/>
        <v>0</v>
      </c>
      <c r="W698" s="13">
        <v>0</v>
      </c>
      <c r="X698" s="13">
        <v>41</v>
      </c>
      <c r="Y698" s="13">
        <v>8</v>
      </c>
      <c r="Z698" s="13">
        <v>12</v>
      </c>
      <c r="AA698" s="13">
        <v>-7</v>
      </c>
      <c r="AB698" s="13">
        <v>11</v>
      </c>
      <c r="AC698" s="13">
        <v>4</v>
      </c>
      <c r="AD698" s="13">
        <v>42</v>
      </c>
      <c r="AE698" s="13">
        <v>46</v>
      </c>
      <c r="AF698" s="15">
        <f t="shared" si="42"/>
        <v>0.47727272727272729</v>
      </c>
      <c r="AG698" s="13">
        <v>0</v>
      </c>
      <c r="AH698" s="13">
        <v>0</v>
      </c>
      <c r="AI698" s="51">
        <v>14.25</v>
      </c>
      <c r="AJ698" s="51">
        <v>3.1666666666999999</v>
      </c>
      <c r="AK698" s="51">
        <v>3.3333333300000004E-2</v>
      </c>
      <c r="AL698" s="51">
        <v>17.4666666667</v>
      </c>
      <c r="AM698" s="13">
        <v>0</v>
      </c>
      <c r="AN698" s="13">
        <v>0</v>
      </c>
      <c r="AO698" s="23" t="str">
        <f t="shared" si="43"/>
        <v xml:space="preserve"> </v>
      </c>
      <c r="AP698" s="13">
        <v>0</v>
      </c>
    </row>
    <row r="699" spans="1:42" x14ac:dyDescent="0.2">
      <c r="A699" s="13" t="s">
        <v>2437</v>
      </c>
      <c r="B699" s="13" t="s">
        <v>143</v>
      </c>
      <c r="C699" s="1" t="s">
        <v>167</v>
      </c>
      <c r="D699" s="13" t="s">
        <v>173</v>
      </c>
      <c r="E699" s="13">
        <v>30</v>
      </c>
      <c r="F699" s="13">
        <v>3</v>
      </c>
      <c r="G699" s="13">
        <v>5</v>
      </c>
      <c r="H699" s="13">
        <v>-1</v>
      </c>
      <c r="I699" s="13">
        <v>7</v>
      </c>
      <c r="J699" s="13">
        <v>2</v>
      </c>
      <c r="K699" s="1"/>
      <c r="L699" s="1"/>
      <c r="M699" s="15">
        <f t="shared" si="40"/>
        <v>0</v>
      </c>
      <c r="N699" s="1"/>
      <c r="O699" s="1"/>
      <c r="P699" s="26">
        <v>15.55</v>
      </c>
      <c r="Q699" s="26">
        <v>0.1</v>
      </c>
      <c r="R699" s="26">
        <v>2.2333333333000001</v>
      </c>
      <c r="S699" s="26">
        <v>17.899999999999999</v>
      </c>
      <c r="T699" s="1"/>
      <c r="U699" s="1"/>
      <c r="V699" s="23" t="str">
        <f t="shared" si="41"/>
        <v xml:space="preserve"> </v>
      </c>
      <c r="W699" s="1"/>
      <c r="X699" s="13">
        <v>28</v>
      </c>
      <c r="Y699" s="13">
        <v>0</v>
      </c>
      <c r="Z699" s="13">
        <v>6</v>
      </c>
      <c r="AA699" s="13">
        <v>-1</v>
      </c>
      <c r="AB699" s="13">
        <v>11</v>
      </c>
      <c r="AC699" s="13">
        <v>4</v>
      </c>
      <c r="AD699" s="1"/>
      <c r="AE699" s="1"/>
      <c r="AF699" s="15">
        <f t="shared" si="42"/>
        <v>0</v>
      </c>
      <c r="AG699" s="1"/>
      <c r="AH699" s="1"/>
      <c r="AI699" s="51">
        <v>15.833333333300001</v>
      </c>
      <c r="AJ699" s="51">
        <v>0.05</v>
      </c>
      <c r="AK699" s="51">
        <v>2.35</v>
      </c>
      <c r="AL699" s="51">
        <v>18.233333333299999</v>
      </c>
      <c r="AM699" s="1"/>
      <c r="AN699" s="1"/>
      <c r="AO699" s="23" t="str">
        <f t="shared" si="43"/>
        <v xml:space="preserve"> </v>
      </c>
      <c r="AP699" s="1"/>
    </row>
    <row r="700" spans="1:42" x14ac:dyDescent="0.2">
      <c r="A700" s="13" t="s">
        <v>2443</v>
      </c>
      <c r="B700" s="13" t="s">
        <v>2442</v>
      </c>
      <c r="C700" s="1" t="s">
        <v>190</v>
      </c>
      <c r="D700" s="13" t="s">
        <v>173</v>
      </c>
      <c r="E700" s="13">
        <v>3</v>
      </c>
      <c r="F700" s="13">
        <v>0</v>
      </c>
      <c r="G700" s="13">
        <v>0</v>
      </c>
      <c r="H700" s="13">
        <v>1</v>
      </c>
      <c r="I700" s="13">
        <v>4</v>
      </c>
      <c r="J700" s="13">
        <v>2</v>
      </c>
      <c r="K700" s="1"/>
      <c r="L700" s="1"/>
      <c r="M700" s="15">
        <f t="shared" si="40"/>
        <v>0</v>
      </c>
      <c r="N700" s="1"/>
      <c r="O700" s="1"/>
      <c r="P700" s="26">
        <v>11.1833333333</v>
      </c>
      <c r="Q700" s="26">
        <v>0</v>
      </c>
      <c r="R700" s="26">
        <v>1.6666666699999999E-2</v>
      </c>
      <c r="S700" s="26">
        <v>11.2166666667</v>
      </c>
      <c r="T700" s="1"/>
      <c r="U700" s="1"/>
      <c r="V700" s="23" t="str">
        <f t="shared" si="41"/>
        <v xml:space="preserve"> </v>
      </c>
      <c r="W700" s="1"/>
      <c r="X700" s="13">
        <v>1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"/>
      <c r="AE700" s="1"/>
      <c r="AF700" s="15">
        <f t="shared" si="42"/>
        <v>0</v>
      </c>
      <c r="AG700" s="1"/>
      <c r="AH700" s="1"/>
      <c r="AI700" s="51">
        <v>11.85</v>
      </c>
      <c r="AJ700" s="51">
        <v>0</v>
      </c>
      <c r="AK700" s="51">
        <v>0</v>
      </c>
      <c r="AL700" s="51">
        <v>11.85</v>
      </c>
      <c r="AM700" s="1"/>
      <c r="AN700" s="1"/>
      <c r="AO700" s="23" t="str">
        <f t="shared" si="43"/>
        <v xml:space="preserve"> </v>
      </c>
      <c r="AP700" s="1"/>
    </row>
    <row r="701" spans="1:42" x14ac:dyDescent="0.2">
      <c r="A701" s="13" t="s">
        <v>2445</v>
      </c>
      <c r="B701" s="13" t="s">
        <v>262</v>
      </c>
      <c r="C701" s="1" t="s">
        <v>270</v>
      </c>
      <c r="D701" s="13" t="s">
        <v>173</v>
      </c>
      <c r="E701" s="13">
        <v>18</v>
      </c>
      <c r="F701" s="13">
        <v>0</v>
      </c>
      <c r="G701" s="13">
        <v>1</v>
      </c>
      <c r="H701" s="13">
        <v>0</v>
      </c>
      <c r="I701" s="13">
        <v>2</v>
      </c>
      <c r="J701" s="13">
        <v>1</v>
      </c>
      <c r="K701" s="1"/>
      <c r="L701" s="1"/>
      <c r="M701" s="15">
        <f t="shared" si="40"/>
        <v>0</v>
      </c>
      <c r="N701" s="1"/>
      <c r="O701" s="1"/>
      <c r="P701" s="26">
        <v>13.233333333299999</v>
      </c>
      <c r="Q701" s="26">
        <v>0.5</v>
      </c>
      <c r="R701" s="26">
        <v>0.81666666669999999</v>
      </c>
      <c r="S701" s="26">
        <v>14.5666666667</v>
      </c>
      <c r="T701" s="13">
        <v>0</v>
      </c>
      <c r="U701" s="13">
        <v>0</v>
      </c>
      <c r="V701" s="23" t="str">
        <f t="shared" si="41"/>
        <v xml:space="preserve"> </v>
      </c>
      <c r="W701" s="13">
        <v>0</v>
      </c>
      <c r="X701" s="13">
        <v>26</v>
      </c>
      <c r="Y701" s="13">
        <v>1</v>
      </c>
      <c r="Z701" s="13">
        <v>2</v>
      </c>
      <c r="AA701" s="13">
        <v>1</v>
      </c>
      <c r="AB701" s="13">
        <v>10</v>
      </c>
      <c r="AC701" s="13">
        <v>5</v>
      </c>
      <c r="AD701" s="1"/>
      <c r="AE701" s="1"/>
      <c r="AF701" s="15">
        <f t="shared" si="42"/>
        <v>0</v>
      </c>
      <c r="AG701" s="1"/>
      <c r="AH701" s="1"/>
      <c r="AI701" s="51">
        <v>14.083333333300001</v>
      </c>
      <c r="AJ701" s="51">
        <v>0.43333333330000001</v>
      </c>
      <c r="AK701" s="51">
        <v>1.3166666667</v>
      </c>
      <c r="AL701" s="51">
        <v>15.85</v>
      </c>
      <c r="AM701" s="13">
        <v>2</v>
      </c>
      <c r="AN701" s="13">
        <v>1</v>
      </c>
      <c r="AO701" s="23">
        <f t="shared" si="43"/>
        <v>0.5</v>
      </c>
      <c r="AP701" s="13">
        <v>1</v>
      </c>
    </row>
    <row r="702" spans="1:42" x14ac:dyDescent="0.2">
      <c r="A702" s="13" t="s">
        <v>2449</v>
      </c>
      <c r="B702" s="13" t="s">
        <v>1348</v>
      </c>
      <c r="C702" s="1" t="s">
        <v>190</v>
      </c>
      <c r="D702" s="13" t="s">
        <v>173</v>
      </c>
      <c r="E702" s="13">
        <v>18</v>
      </c>
      <c r="F702" s="13">
        <v>1</v>
      </c>
      <c r="G702" s="13">
        <v>2</v>
      </c>
      <c r="H702" s="13">
        <v>1</v>
      </c>
      <c r="I702" s="13">
        <v>6</v>
      </c>
      <c r="J702" s="13">
        <v>3</v>
      </c>
      <c r="K702" s="1"/>
      <c r="L702" s="1"/>
      <c r="M702" s="15">
        <f t="shared" si="40"/>
        <v>0</v>
      </c>
      <c r="N702" s="1"/>
      <c r="O702" s="1"/>
      <c r="P702" s="26">
        <v>13.6333333333</v>
      </c>
      <c r="Q702" s="26">
        <v>0</v>
      </c>
      <c r="R702" s="26">
        <v>0.2</v>
      </c>
      <c r="S702" s="26">
        <v>13.833333333300001</v>
      </c>
      <c r="T702" s="13">
        <v>0</v>
      </c>
      <c r="U702" s="13">
        <v>0</v>
      </c>
      <c r="V702" s="23" t="str">
        <f t="shared" si="41"/>
        <v xml:space="preserve"> </v>
      </c>
      <c r="W702" s="13">
        <v>0</v>
      </c>
      <c r="X702" s="13">
        <v>21</v>
      </c>
      <c r="Y702" s="13">
        <v>0</v>
      </c>
      <c r="Z702" s="13">
        <v>1</v>
      </c>
      <c r="AA702" s="13">
        <v>-3</v>
      </c>
      <c r="AB702" s="13">
        <v>4</v>
      </c>
      <c r="AC702" s="13">
        <v>2</v>
      </c>
      <c r="AD702" s="1"/>
      <c r="AE702" s="1"/>
      <c r="AF702" s="15">
        <f t="shared" si="42"/>
        <v>0</v>
      </c>
      <c r="AG702" s="1"/>
      <c r="AH702" s="1"/>
      <c r="AI702" s="51">
        <v>13.7833333333</v>
      </c>
      <c r="AJ702" s="51">
        <v>0</v>
      </c>
      <c r="AK702" s="51">
        <v>0.1166666667</v>
      </c>
      <c r="AL702" s="51">
        <v>13.916666666699999</v>
      </c>
      <c r="AM702" s="13">
        <v>1</v>
      </c>
      <c r="AN702" s="13">
        <v>0</v>
      </c>
      <c r="AO702" s="23">
        <f t="shared" si="43"/>
        <v>0</v>
      </c>
      <c r="AP702" s="13">
        <v>0</v>
      </c>
    </row>
    <row r="703" spans="1:42" x14ac:dyDescent="0.2">
      <c r="A703" s="13" t="s">
        <v>2452</v>
      </c>
      <c r="B703" s="13" t="s">
        <v>665</v>
      </c>
      <c r="C703" s="1" t="s">
        <v>292</v>
      </c>
      <c r="D703" s="13" t="s">
        <v>146</v>
      </c>
      <c r="E703" s="13">
        <v>14</v>
      </c>
      <c r="F703" s="13">
        <v>2</v>
      </c>
      <c r="G703" s="13">
        <v>1</v>
      </c>
      <c r="H703" s="13">
        <v>5</v>
      </c>
      <c r="I703" s="13">
        <v>2</v>
      </c>
      <c r="J703" s="13">
        <v>1</v>
      </c>
      <c r="K703" s="13">
        <v>0</v>
      </c>
      <c r="L703" s="13">
        <v>0</v>
      </c>
      <c r="M703" s="15">
        <f t="shared" si="40"/>
        <v>0</v>
      </c>
      <c r="N703" s="1"/>
      <c r="O703" s="1"/>
      <c r="P703" s="26">
        <v>10.15</v>
      </c>
      <c r="Q703" s="26">
        <v>0</v>
      </c>
      <c r="R703" s="26">
        <v>0.05</v>
      </c>
      <c r="S703" s="26">
        <v>10.2166666667</v>
      </c>
      <c r="T703" s="1"/>
      <c r="U703" s="1"/>
      <c r="V703" s="23" t="str">
        <f t="shared" si="41"/>
        <v xml:space="preserve"> </v>
      </c>
      <c r="W703" s="1"/>
      <c r="X703" s="13">
        <v>11</v>
      </c>
      <c r="Y703" s="13">
        <v>1</v>
      </c>
      <c r="Z703" s="13">
        <v>4</v>
      </c>
      <c r="AA703" s="13">
        <v>4</v>
      </c>
      <c r="AB703" s="13">
        <v>0</v>
      </c>
      <c r="AC703" s="13">
        <v>0</v>
      </c>
      <c r="AD703" s="13">
        <v>0</v>
      </c>
      <c r="AE703" s="13">
        <v>0</v>
      </c>
      <c r="AF703" s="15">
        <f t="shared" si="42"/>
        <v>0</v>
      </c>
      <c r="AG703" s="1"/>
      <c r="AH703" s="1"/>
      <c r="AI703" s="51">
        <v>11.5333333333</v>
      </c>
      <c r="AJ703" s="51">
        <v>0</v>
      </c>
      <c r="AK703" s="51">
        <v>0.1166666667</v>
      </c>
      <c r="AL703" s="51">
        <v>11.65</v>
      </c>
      <c r="AM703" s="1"/>
      <c r="AN703" s="1"/>
      <c r="AO703" s="23" t="str">
        <f t="shared" si="43"/>
        <v xml:space="preserve"> </v>
      </c>
      <c r="AP703" s="1"/>
    </row>
    <row r="704" spans="1:42" x14ac:dyDescent="0.2">
      <c r="A704" s="13" t="s">
        <v>2454</v>
      </c>
      <c r="B704" s="13" t="s">
        <v>672</v>
      </c>
      <c r="C704" s="1" t="s">
        <v>206</v>
      </c>
      <c r="D704" s="13" t="s">
        <v>173</v>
      </c>
      <c r="E704" s="13">
        <v>6</v>
      </c>
      <c r="F704" s="13">
        <v>0</v>
      </c>
      <c r="G704" s="13">
        <v>1</v>
      </c>
      <c r="H704" s="13">
        <v>1</v>
      </c>
      <c r="I704" s="13">
        <v>4</v>
      </c>
      <c r="J704" s="13">
        <v>2</v>
      </c>
      <c r="K704" s="1"/>
      <c r="L704" s="1"/>
      <c r="M704" s="15">
        <f t="shared" si="40"/>
        <v>0</v>
      </c>
      <c r="N704" s="1"/>
      <c r="O704" s="1"/>
      <c r="P704" s="26">
        <v>15.05</v>
      </c>
      <c r="Q704" s="26">
        <v>3.3333333300000004E-2</v>
      </c>
      <c r="R704" s="26">
        <v>2</v>
      </c>
      <c r="S704" s="26">
        <v>17.083333333300001</v>
      </c>
      <c r="T704" s="1"/>
      <c r="U704" s="1"/>
      <c r="V704" s="23" t="str">
        <f t="shared" si="41"/>
        <v xml:space="preserve"> </v>
      </c>
      <c r="W704" s="1"/>
      <c r="X704" s="13">
        <v>3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"/>
      <c r="AE704" s="1"/>
      <c r="AF704" s="15">
        <f t="shared" si="42"/>
        <v>0</v>
      </c>
      <c r="AG704" s="1"/>
      <c r="AH704" s="1"/>
      <c r="AI704" s="51">
        <v>15.6</v>
      </c>
      <c r="AJ704" s="51">
        <v>3.3333333300000004E-2</v>
      </c>
      <c r="AK704" s="51">
        <v>0.4</v>
      </c>
      <c r="AL704" s="51">
        <v>16.0333333333</v>
      </c>
      <c r="AM704" s="1"/>
      <c r="AN704" s="1"/>
      <c r="AO704" s="23" t="str">
        <f t="shared" si="43"/>
        <v xml:space="preserve"> </v>
      </c>
      <c r="AP704" s="1"/>
    </row>
    <row r="705" spans="1:42" x14ac:dyDescent="0.2">
      <c r="A705" s="13" t="s">
        <v>2454</v>
      </c>
      <c r="B705" s="13" t="s">
        <v>126</v>
      </c>
      <c r="C705" s="1" t="s">
        <v>136</v>
      </c>
      <c r="D705" s="13" t="s">
        <v>173</v>
      </c>
      <c r="E705" s="13">
        <v>41</v>
      </c>
      <c r="F705" s="13">
        <v>4</v>
      </c>
      <c r="G705" s="13">
        <v>10</v>
      </c>
      <c r="H705" s="13">
        <v>-4</v>
      </c>
      <c r="I705" s="13">
        <v>8</v>
      </c>
      <c r="J705" s="13">
        <v>4</v>
      </c>
      <c r="K705" s="1"/>
      <c r="L705" s="1"/>
      <c r="M705" s="15">
        <f t="shared" si="40"/>
        <v>0</v>
      </c>
      <c r="N705" s="1"/>
      <c r="O705" s="1"/>
      <c r="P705" s="26">
        <v>19.133333333300001</v>
      </c>
      <c r="Q705" s="26">
        <v>2.95</v>
      </c>
      <c r="R705" s="26">
        <v>0.30000000000000004</v>
      </c>
      <c r="S705" s="26">
        <v>22.4</v>
      </c>
      <c r="T705" s="13">
        <v>1</v>
      </c>
      <c r="U705" s="13">
        <v>0</v>
      </c>
      <c r="V705" s="23">
        <f t="shared" si="41"/>
        <v>0</v>
      </c>
      <c r="W705" s="13">
        <v>0</v>
      </c>
      <c r="X705" s="13">
        <v>40</v>
      </c>
      <c r="Y705" s="13">
        <v>2</v>
      </c>
      <c r="Z705" s="13">
        <v>15</v>
      </c>
      <c r="AA705" s="13">
        <v>-13</v>
      </c>
      <c r="AB705" s="13">
        <v>4</v>
      </c>
      <c r="AC705" s="13">
        <v>2</v>
      </c>
      <c r="AD705" s="1"/>
      <c r="AE705" s="1"/>
      <c r="AF705" s="15">
        <f t="shared" si="42"/>
        <v>0</v>
      </c>
      <c r="AG705" s="1"/>
      <c r="AH705" s="1"/>
      <c r="AI705" s="51">
        <v>19.7833333333</v>
      </c>
      <c r="AJ705" s="51">
        <v>2.6333333333</v>
      </c>
      <c r="AK705" s="51">
        <v>0.36666666670000003</v>
      </c>
      <c r="AL705" s="51">
        <v>22.816666666700002</v>
      </c>
      <c r="AM705" s="13">
        <v>1</v>
      </c>
      <c r="AN705" s="13">
        <v>0</v>
      </c>
      <c r="AO705" s="23">
        <f t="shared" si="43"/>
        <v>0</v>
      </c>
      <c r="AP705" s="13">
        <v>0</v>
      </c>
    </row>
    <row r="706" spans="1:42" x14ac:dyDescent="0.2">
      <c r="A706" s="13" t="s">
        <v>2454</v>
      </c>
      <c r="B706" s="13" t="s">
        <v>423</v>
      </c>
      <c r="C706" s="1" t="s">
        <v>167</v>
      </c>
      <c r="D706" s="13" t="s">
        <v>173</v>
      </c>
      <c r="E706" s="13">
        <v>40</v>
      </c>
      <c r="F706" s="13">
        <v>2</v>
      </c>
      <c r="G706" s="13">
        <v>7</v>
      </c>
      <c r="H706" s="13">
        <v>9</v>
      </c>
      <c r="I706" s="13">
        <v>31</v>
      </c>
      <c r="J706" s="13">
        <v>14</v>
      </c>
      <c r="K706" s="1"/>
      <c r="L706" s="1"/>
      <c r="M706" s="15">
        <f t="shared" ref="M706:M769" si="44">K706/MAX(1,K706+L706)</f>
        <v>0</v>
      </c>
      <c r="N706" s="1"/>
      <c r="O706" s="1"/>
      <c r="P706" s="26">
        <v>16.850000000000001</v>
      </c>
      <c r="Q706" s="26">
        <v>0.1</v>
      </c>
      <c r="R706" s="26">
        <v>2.5166666666999999</v>
      </c>
      <c r="S706" s="26">
        <v>19.5</v>
      </c>
      <c r="T706" s="1"/>
      <c r="U706" s="1"/>
      <c r="V706" s="23" t="str">
        <f t="shared" ref="V706:V769" si="45">IF(T706&gt;0,U706/T706," ")</f>
        <v xml:space="preserve"> </v>
      </c>
      <c r="W706" s="1"/>
      <c r="X706" s="13">
        <v>40</v>
      </c>
      <c r="Y706" s="13">
        <v>0</v>
      </c>
      <c r="Z706" s="13">
        <v>6</v>
      </c>
      <c r="AA706" s="13">
        <v>-7</v>
      </c>
      <c r="AB706" s="13">
        <v>16</v>
      </c>
      <c r="AC706" s="13">
        <v>8</v>
      </c>
      <c r="AD706" s="1"/>
      <c r="AE706" s="1"/>
      <c r="AF706" s="15">
        <f t="shared" ref="AF706:AF769" si="46">AD706/MAX(1,AD706+AE706)</f>
        <v>0</v>
      </c>
      <c r="AG706" s="1"/>
      <c r="AH706" s="1"/>
      <c r="AI706" s="51">
        <v>15.416666666699999</v>
      </c>
      <c r="AJ706" s="51">
        <v>0.28333333329999999</v>
      </c>
      <c r="AK706" s="51">
        <v>2.8666666667</v>
      </c>
      <c r="AL706" s="51">
        <v>18.583333333300001</v>
      </c>
      <c r="AM706" s="1"/>
      <c r="AN706" s="1"/>
      <c r="AO706" s="23" t="str">
        <f t="shared" ref="AO706:AO769" si="47">IF(AM706&gt;0,AN706/AM706," ")</f>
        <v xml:space="preserve"> </v>
      </c>
      <c r="AP706" s="1"/>
    </row>
    <row r="707" spans="1:42" x14ac:dyDescent="0.2">
      <c r="A707" s="13" t="s">
        <v>2460</v>
      </c>
      <c r="B707" s="13" t="s">
        <v>2459</v>
      </c>
      <c r="C707" s="1" t="s">
        <v>264</v>
      </c>
      <c r="D707" s="13" t="s">
        <v>207</v>
      </c>
      <c r="E707" s="13">
        <v>39</v>
      </c>
      <c r="F707" s="13">
        <v>13</v>
      </c>
      <c r="G707" s="13">
        <v>21</v>
      </c>
      <c r="H707" s="13">
        <v>10</v>
      </c>
      <c r="I707" s="13">
        <v>8</v>
      </c>
      <c r="J707" s="13">
        <v>4</v>
      </c>
      <c r="K707" s="13">
        <v>37</v>
      </c>
      <c r="L707" s="13">
        <v>41</v>
      </c>
      <c r="M707" s="15">
        <f t="shared" si="44"/>
        <v>0.47435897435897434</v>
      </c>
      <c r="N707" s="13">
        <v>1</v>
      </c>
      <c r="O707" s="13">
        <v>0</v>
      </c>
      <c r="P707" s="26">
        <v>14.483333333299999</v>
      </c>
      <c r="Q707" s="26">
        <v>2.4333333333000002</v>
      </c>
      <c r="R707" s="26">
        <v>1.0833333332999999</v>
      </c>
      <c r="S707" s="26">
        <v>18.016666666700001</v>
      </c>
      <c r="T707" s="1"/>
      <c r="U707" s="1"/>
      <c r="V707" s="23" t="str">
        <f t="shared" si="45"/>
        <v xml:space="preserve"> </v>
      </c>
      <c r="W707" s="1"/>
      <c r="X707" s="13">
        <v>36</v>
      </c>
      <c r="Y707" s="13">
        <v>15</v>
      </c>
      <c r="Z707" s="13">
        <v>14</v>
      </c>
      <c r="AA707" s="13">
        <v>3</v>
      </c>
      <c r="AB707" s="13">
        <v>8</v>
      </c>
      <c r="AC707" s="13">
        <v>4</v>
      </c>
      <c r="AD707" s="13">
        <v>31</v>
      </c>
      <c r="AE707" s="13">
        <v>37</v>
      </c>
      <c r="AF707" s="15">
        <f t="shared" si="46"/>
        <v>0.45588235294117646</v>
      </c>
      <c r="AG707" s="13">
        <v>0</v>
      </c>
      <c r="AH707" s="13">
        <v>0</v>
      </c>
      <c r="AI707" s="51">
        <v>15.083333333300001</v>
      </c>
      <c r="AJ707" s="51">
        <v>2.2333333333000001</v>
      </c>
      <c r="AK707" s="51">
        <v>1.1666666667000001</v>
      </c>
      <c r="AL707" s="51">
        <v>18.483333333299999</v>
      </c>
      <c r="AM707" s="1"/>
      <c r="AN707" s="1"/>
      <c r="AO707" s="23" t="str">
        <f t="shared" si="47"/>
        <v xml:space="preserve"> </v>
      </c>
      <c r="AP707" s="1"/>
    </row>
    <row r="708" spans="1:42" x14ac:dyDescent="0.2">
      <c r="A708" s="13" t="s">
        <v>1266</v>
      </c>
      <c r="B708" s="13" t="s">
        <v>661</v>
      </c>
      <c r="C708" s="1" t="s">
        <v>554</v>
      </c>
      <c r="D708" s="13" t="s">
        <v>129</v>
      </c>
      <c r="E708" s="13">
        <v>19</v>
      </c>
      <c r="F708" s="13">
        <v>1</v>
      </c>
      <c r="G708" s="13">
        <v>0</v>
      </c>
      <c r="H708" s="13">
        <v>-2</v>
      </c>
      <c r="I708" s="13">
        <v>18</v>
      </c>
      <c r="J708" s="13">
        <v>5</v>
      </c>
      <c r="K708" s="13">
        <v>0</v>
      </c>
      <c r="L708" s="13">
        <v>0</v>
      </c>
      <c r="M708" s="15">
        <f t="shared" si="44"/>
        <v>0</v>
      </c>
      <c r="N708" s="1"/>
      <c r="O708" s="1"/>
      <c r="P708" s="26">
        <v>7.4166666667000003</v>
      </c>
      <c r="Q708" s="26">
        <v>0</v>
      </c>
      <c r="R708" s="26">
        <v>0</v>
      </c>
      <c r="S708" s="26">
        <v>7.4166666667000003</v>
      </c>
      <c r="T708" s="1"/>
      <c r="U708" s="1"/>
      <c r="V708" s="23" t="str">
        <f t="shared" si="45"/>
        <v xml:space="preserve"> </v>
      </c>
      <c r="W708" s="1"/>
      <c r="X708" s="13">
        <v>19</v>
      </c>
      <c r="Y708" s="13">
        <v>2</v>
      </c>
      <c r="Z708" s="13">
        <v>1</v>
      </c>
      <c r="AA708" s="13">
        <v>2</v>
      </c>
      <c r="AB708" s="13">
        <v>69</v>
      </c>
      <c r="AC708" s="13">
        <v>14</v>
      </c>
      <c r="AD708" s="13">
        <v>0</v>
      </c>
      <c r="AE708" s="13">
        <v>0</v>
      </c>
      <c r="AF708" s="15">
        <f t="shared" si="46"/>
        <v>0</v>
      </c>
      <c r="AG708" s="1"/>
      <c r="AH708" s="1"/>
      <c r="AI708" s="51">
        <v>7.4666666667000001</v>
      </c>
      <c r="AJ708" s="51">
        <v>0</v>
      </c>
      <c r="AK708" s="51">
        <v>0</v>
      </c>
      <c r="AL708" s="51">
        <v>7.4666666667000001</v>
      </c>
      <c r="AM708" s="1"/>
      <c r="AN708" s="1"/>
      <c r="AO708" s="23" t="str">
        <f t="shared" si="47"/>
        <v xml:space="preserve"> </v>
      </c>
      <c r="AP708" s="1"/>
    </row>
    <row r="709" spans="1:42" x14ac:dyDescent="0.2">
      <c r="A709" s="13" t="s">
        <v>2463</v>
      </c>
      <c r="B709" s="13" t="s">
        <v>1664</v>
      </c>
      <c r="C709" s="1" t="s">
        <v>153</v>
      </c>
      <c r="D709" s="13" t="s">
        <v>173</v>
      </c>
      <c r="E709" s="13">
        <v>41</v>
      </c>
      <c r="F709" s="13">
        <v>1</v>
      </c>
      <c r="G709" s="13">
        <v>3</v>
      </c>
      <c r="H709" s="13">
        <v>7</v>
      </c>
      <c r="I709" s="13">
        <v>4</v>
      </c>
      <c r="J709" s="13">
        <v>2</v>
      </c>
      <c r="K709" s="1"/>
      <c r="L709" s="1"/>
      <c r="M709" s="15">
        <f t="shared" si="44"/>
        <v>0</v>
      </c>
      <c r="N709" s="1"/>
      <c r="O709" s="1"/>
      <c r="P709" s="26">
        <v>15.9666666667</v>
      </c>
      <c r="Q709" s="26">
        <v>8.3333333300000006E-2</v>
      </c>
      <c r="R709" s="26">
        <v>3.1833333333000002</v>
      </c>
      <c r="S709" s="26">
        <v>19.25</v>
      </c>
      <c r="T709" s="1"/>
      <c r="U709" s="1"/>
      <c r="V709" s="23" t="str">
        <f t="shared" si="45"/>
        <v xml:space="preserve"> </v>
      </c>
      <c r="W709" s="1"/>
      <c r="X709" s="13">
        <v>41</v>
      </c>
      <c r="Y709" s="13">
        <v>0</v>
      </c>
      <c r="Z709" s="13">
        <v>6</v>
      </c>
      <c r="AA709" s="13">
        <v>2</v>
      </c>
      <c r="AB709" s="13">
        <v>13</v>
      </c>
      <c r="AC709" s="13">
        <v>5</v>
      </c>
      <c r="AD709" s="1"/>
      <c r="AE709" s="1"/>
      <c r="AF709" s="15">
        <f t="shared" si="46"/>
        <v>0</v>
      </c>
      <c r="AG709" s="1"/>
      <c r="AH709" s="1"/>
      <c r="AI709" s="51">
        <v>15.8666666667</v>
      </c>
      <c r="AJ709" s="51">
        <v>3.3333333300000004E-2</v>
      </c>
      <c r="AK709" s="51">
        <v>3.1166666667</v>
      </c>
      <c r="AL709" s="51">
        <v>19.0333333333</v>
      </c>
      <c r="AM709" s="1"/>
      <c r="AN709" s="1"/>
      <c r="AO709" s="23" t="str">
        <f t="shared" si="47"/>
        <v xml:space="preserve"> </v>
      </c>
      <c r="AP709" s="1"/>
    </row>
    <row r="710" spans="1:42" x14ac:dyDescent="0.2">
      <c r="A710" s="13" t="s">
        <v>2465</v>
      </c>
      <c r="B710" s="13" t="s">
        <v>616</v>
      </c>
      <c r="C710" s="1" t="s">
        <v>322</v>
      </c>
      <c r="D710" s="13" t="s">
        <v>173</v>
      </c>
      <c r="E710" s="13">
        <v>41</v>
      </c>
      <c r="F710" s="13">
        <v>5</v>
      </c>
      <c r="G710" s="13">
        <v>11</v>
      </c>
      <c r="H710" s="13">
        <v>-8</v>
      </c>
      <c r="I710" s="13">
        <v>21</v>
      </c>
      <c r="J710" s="13">
        <v>9</v>
      </c>
      <c r="K710" s="1"/>
      <c r="L710" s="1"/>
      <c r="M710" s="15">
        <f t="shared" si="44"/>
        <v>0</v>
      </c>
      <c r="N710" s="1"/>
      <c r="O710" s="1"/>
      <c r="P710" s="26">
        <v>18.3</v>
      </c>
      <c r="Q710" s="26">
        <v>2.7166666667000001</v>
      </c>
      <c r="R710" s="26">
        <v>1.5833333333000001</v>
      </c>
      <c r="S710" s="26">
        <v>22.616666666699999</v>
      </c>
      <c r="T710" s="1"/>
      <c r="U710" s="1"/>
      <c r="V710" s="23" t="str">
        <f t="shared" si="45"/>
        <v xml:space="preserve"> </v>
      </c>
      <c r="W710" s="1"/>
      <c r="X710" s="13">
        <v>41</v>
      </c>
      <c r="Y710" s="13">
        <v>3</v>
      </c>
      <c r="Z710" s="13">
        <v>12</v>
      </c>
      <c r="AA710" s="13">
        <v>5</v>
      </c>
      <c r="AB710" s="13">
        <v>6</v>
      </c>
      <c r="AC710" s="13">
        <v>3</v>
      </c>
      <c r="AD710" s="1"/>
      <c r="AE710" s="1"/>
      <c r="AF710" s="15">
        <f t="shared" si="46"/>
        <v>0</v>
      </c>
      <c r="AG710" s="1"/>
      <c r="AH710" s="1"/>
      <c r="AI710" s="51">
        <v>17.5333333333</v>
      </c>
      <c r="AJ710" s="51">
        <v>2.15</v>
      </c>
      <c r="AK710" s="51">
        <v>2.0333333332999999</v>
      </c>
      <c r="AL710" s="51">
        <v>21.7166666667</v>
      </c>
      <c r="AM710" s="1"/>
      <c r="AN710" s="1"/>
      <c r="AO710" s="23" t="str">
        <f t="shared" si="47"/>
        <v xml:space="preserve"> </v>
      </c>
      <c r="AP710" s="1"/>
    </row>
    <row r="711" spans="1:42" x14ac:dyDescent="0.2">
      <c r="A711" s="13" t="s">
        <v>2466</v>
      </c>
      <c r="B711" s="13" t="s">
        <v>567</v>
      </c>
      <c r="C711" s="1" t="s">
        <v>409</v>
      </c>
      <c r="D711" s="13" t="s">
        <v>129</v>
      </c>
      <c r="E711" s="13">
        <v>41</v>
      </c>
      <c r="F711" s="13">
        <v>10</v>
      </c>
      <c r="G711" s="13">
        <v>26</v>
      </c>
      <c r="H711" s="13">
        <v>-6</v>
      </c>
      <c r="I711" s="13">
        <v>8</v>
      </c>
      <c r="J711" s="13">
        <v>4</v>
      </c>
      <c r="K711" s="13">
        <v>0</v>
      </c>
      <c r="L711" s="13">
        <v>3</v>
      </c>
      <c r="M711" s="15">
        <f t="shared" si="44"/>
        <v>0</v>
      </c>
      <c r="N711" s="1"/>
      <c r="O711" s="1"/>
      <c r="P711" s="26">
        <v>14.5666666667</v>
      </c>
      <c r="Q711" s="26">
        <v>3.2</v>
      </c>
      <c r="R711" s="26">
        <v>0.60000000000000009</v>
      </c>
      <c r="S711" s="26">
        <v>18.399999999999999</v>
      </c>
      <c r="T711" s="1"/>
      <c r="U711" s="1"/>
      <c r="V711" s="23" t="str">
        <f t="shared" si="45"/>
        <v xml:space="preserve"> </v>
      </c>
      <c r="W711" s="1"/>
      <c r="X711" s="13">
        <v>41</v>
      </c>
      <c r="Y711" s="13">
        <v>10</v>
      </c>
      <c r="Z711" s="13">
        <v>30</v>
      </c>
      <c r="AA711" s="13">
        <v>11</v>
      </c>
      <c r="AB711" s="13">
        <v>10</v>
      </c>
      <c r="AC711" s="13">
        <v>5</v>
      </c>
      <c r="AD711" s="13">
        <v>2</v>
      </c>
      <c r="AE711" s="13">
        <v>0</v>
      </c>
      <c r="AF711" s="15">
        <f t="shared" si="46"/>
        <v>1</v>
      </c>
      <c r="AG711" s="1"/>
      <c r="AH711" s="1"/>
      <c r="AI711" s="51">
        <v>14.65</v>
      </c>
      <c r="AJ711" s="51">
        <v>2.7833333332999999</v>
      </c>
      <c r="AK711" s="51">
        <v>0.85</v>
      </c>
      <c r="AL711" s="51">
        <v>18.3</v>
      </c>
      <c r="AM711" s="1"/>
      <c r="AN711" s="1"/>
      <c r="AO711" s="23" t="str">
        <f t="shared" si="47"/>
        <v xml:space="preserve"> </v>
      </c>
      <c r="AP711" s="1"/>
    </row>
    <row r="712" spans="1:42" x14ac:dyDescent="0.2">
      <c r="A712" s="13" t="s">
        <v>2466</v>
      </c>
      <c r="B712" s="13" t="s">
        <v>2414</v>
      </c>
      <c r="C712" s="1" t="s">
        <v>409</v>
      </c>
      <c r="D712" s="13" t="s">
        <v>146</v>
      </c>
      <c r="E712" s="13">
        <v>41</v>
      </c>
      <c r="F712" s="13">
        <v>9</v>
      </c>
      <c r="G712" s="13">
        <v>29</v>
      </c>
      <c r="H712" s="13">
        <v>-2</v>
      </c>
      <c r="I712" s="13">
        <v>6</v>
      </c>
      <c r="J712" s="13">
        <v>3</v>
      </c>
      <c r="K712" s="13">
        <v>377</v>
      </c>
      <c r="L712" s="13">
        <v>405</v>
      </c>
      <c r="M712" s="15">
        <f t="shared" si="44"/>
        <v>0.48209718670076729</v>
      </c>
      <c r="N712" s="13">
        <v>34</v>
      </c>
      <c r="O712" s="13">
        <v>12</v>
      </c>
      <c r="P712" s="26">
        <v>14.766666666700001</v>
      </c>
      <c r="Q712" s="26">
        <v>3.15</v>
      </c>
      <c r="R712" s="26">
        <v>0.73333333330000006</v>
      </c>
      <c r="S712" s="26">
        <v>18.649999999999999</v>
      </c>
      <c r="T712" s="1"/>
      <c r="U712" s="1"/>
      <c r="V712" s="23" t="str">
        <f t="shared" si="45"/>
        <v xml:space="preserve"> </v>
      </c>
      <c r="W712" s="1"/>
      <c r="X712" s="13">
        <v>41</v>
      </c>
      <c r="Y712" s="13">
        <v>9</v>
      </c>
      <c r="Z712" s="13">
        <v>26</v>
      </c>
      <c r="AA712" s="13">
        <v>13</v>
      </c>
      <c r="AB712" s="13">
        <v>16</v>
      </c>
      <c r="AC712" s="13">
        <v>8</v>
      </c>
      <c r="AD712" s="13">
        <v>327</v>
      </c>
      <c r="AE712" s="13">
        <v>456</v>
      </c>
      <c r="AF712" s="15">
        <f t="shared" si="46"/>
        <v>0.41762452107279696</v>
      </c>
      <c r="AG712" s="13">
        <v>32</v>
      </c>
      <c r="AH712" s="13">
        <v>20</v>
      </c>
      <c r="AI712" s="51">
        <v>14.85</v>
      </c>
      <c r="AJ712" s="51">
        <v>2.8</v>
      </c>
      <c r="AK712" s="51">
        <v>0.88333333330000008</v>
      </c>
      <c r="AL712" s="51">
        <v>18.55</v>
      </c>
      <c r="AM712" s="1"/>
      <c r="AN712" s="1"/>
      <c r="AO712" s="23" t="str">
        <f t="shared" si="47"/>
        <v xml:space="preserve"> </v>
      </c>
      <c r="AP712" s="1"/>
    </row>
    <row r="713" spans="1:42" x14ac:dyDescent="0.2">
      <c r="A713" s="13" t="s">
        <v>2468</v>
      </c>
      <c r="B713" s="13" t="s">
        <v>546</v>
      </c>
      <c r="C713" s="1" t="s">
        <v>363</v>
      </c>
      <c r="D713" s="13" t="s">
        <v>146</v>
      </c>
      <c r="E713" s="13">
        <v>35</v>
      </c>
      <c r="F713" s="13">
        <v>20</v>
      </c>
      <c r="G713" s="13">
        <v>19</v>
      </c>
      <c r="H713" s="13">
        <v>2</v>
      </c>
      <c r="I713" s="13">
        <v>14</v>
      </c>
      <c r="J713" s="13">
        <v>7</v>
      </c>
      <c r="K713" s="13">
        <v>136</v>
      </c>
      <c r="L713" s="13">
        <v>95</v>
      </c>
      <c r="M713" s="15">
        <f t="shared" si="44"/>
        <v>0.58874458874458879</v>
      </c>
      <c r="N713" s="13">
        <v>7</v>
      </c>
      <c r="O713" s="13">
        <v>4</v>
      </c>
      <c r="P713" s="26">
        <v>15.0666666667</v>
      </c>
      <c r="Q713" s="26">
        <v>4.3666666667000005</v>
      </c>
      <c r="R713" s="26">
        <v>8.3333333300000006E-2</v>
      </c>
      <c r="S713" s="26">
        <v>19.55</v>
      </c>
      <c r="T713" s="13">
        <v>2</v>
      </c>
      <c r="U713" s="13">
        <v>1</v>
      </c>
      <c r="V713" s="23">
        <f t="shared" si="45"/>
        <v>0.5</v>
      </c>
      <c r="W713" s="13">
        <v>0</v>
      </c>
      <c r="X713" s="13">
        <v>36</v>
      </c>
      <c r="Y713" s="13">
        <v>17</v>
      </c>
      <c r="Z713" s="13">
        <v>21</v>
      </c>
      <c r="AA713" s="13">
        <v>-3</v>
      </c>
      <c r="AB713" s="13">
        <v>6</v>
      </c>
      <c r="AC713" s="13">
        <v>3</v>
      </c>
      <c r="AD713" s="13">
        <v>139</v>
      </c>
      <c r="AE713" s="13">
        <v>141</v>
      </c>
      <c r="AF713" s="15">
        <f t="shared" si="46"/>
        <v>0.49642857142857144</v>
      </c>
      <c r="AG713" s="13">
        <v>12</v>
      </c>
      <c r="AH713" s="13">
        <v>4</v>
      </c>
      <c r="AI713" s="51">
        <v>16.149999999999999</v>
      </c>
      <c r="AJ713" s="51">
        <v>3.35</v>
      </c>
      <c r="AK713" s="51">
        <v>1.6666666699999999E-2</v>
      </c>
      <c r="AL713" s="51">
        <v>19.55</v>
      </c>
      <c r="AM713" s="13">
        <v>2</v>
      </c>
      <c r="AN713" s="13">
        <v>2</v>
      </c>
      <c r="AO713" s="23">
        <f t="shared" si="47"/>
        <v>1</v>
      </c>
      <c r="AP713" s="13">
        <v>1</v>
      </c>
    </row>
    <row r="714" spans="1:42" x14ac:dyDescent="0.2">
      <c r="A714" s="13" t="s">
        <v>2471</v>
      </c>
      <c r="B714" s="13" t="s">
        <v>1061</v>
      </c>
      <c r="C714" s="1" t="s">
        <v>314</v>
      </c>
      <c r="D714" s="13" t="s">
        <v>173</v>
      </c>
      <c r="E714" s="13">
        <v>41</v>
      </c>
      <c r="F714" s="13">
        <v>1</v>
      </c>
      <c r="G714" s="13">
        <v>4</v>
      </c>
      <c r="H714" s="13">
        <v>10</v>
      </c>
      <c r="I714" s="13">
        <v>12</v>
      </c>
      <c r="J714" s="13">
        <v>6</v>
      </c>
      <c r="K714" s="1"/>
      <c r="L714" s="1"/>
      <c r="M714" s="15">
        <f t="shared" si="44"/>
        <v>0</v>
      </c>
      <c r="N714" s="1"/>
      <c r="O714" s="1"/>
      <c r="P714" s="26">
        <v>19.7166666667</v>
      </c>
      <c r="Q714" s="26">
        <v>0.15</v>
      </c>
      <c r="R714" s="26">
        <v>2.2333333333000001</v>
      </c>
      <c r="S714" s="26">
        <v>22.116666666699999</v>
      </c>
      <c r="T714" s="1"/>
      <c r="U714" s="1"/>
      <c r="V714" s="23" t="str">
        <f t="shared" si="45"/>
        <v xml:space="preserve"> </v>
      </c>
      <c r="W714" s="1"/>
      <c r="X714" s="13">
        <v>41</v>
      </c>
      <c r="Y714" s="13">
        <v>2</v>
      </c>
      <c r="Z714" s="13">
        <v>7</v>
      </c>
      <c r="AA714" s="13">
        <v>-11</v>
      </c>
      <c r="AB714" s="13">
        <v>22</v>
      </c>
      <c r="AC714" s="13">
        <v>11</v>
      </c>
      <c r="AD714" s="1"/>
      <c r="AE714" s="1"/>
      <c r="AF714" s="15">
        <f t="shared" si="46"/>
        <v>0</v>
      </c>
      <c r="AG714" s="1"/>
      <c r="AH714" s="1"/>
      <c r="AI714" s="51">
        <v>18.933333333299998</v>
      </c>
      <c r="AJ714" s="51">
        <v>0.25</v>
      </c>
      <c r="AK714" s="51">
        <v>2.8666666667</v>
      </c>
      <c r="AL714" s="51">
        <v>22.066666666700002</v>
      </c>
      <c r="AM714" s="1"/>
      <c r="AN714" s="1"/>
      <c r="AO714" s="23" t="str">
        <f t="shared" si="47"/>
        <v xml:space="preserve"> </v>
      </c>
      <c r="AP714" s="1"/>
    </row>
    <row r="715" spans="1:42" x14ac:dyDescent="0.2">
      <c r="A715" s="13" t="s">
        <v>2473</v>
      </c>
      <c r="B715" s="13" t="s">
        <v>1517</v>
      </c>
      <c r="C715" s="1" t="s">
        <v>334</v>
      </c>
      <c r="D715" s="13" t="s">
        <v>129</v>
      </c>
      <c r="E715" s="13">
        <v>36</v>
      </c>
      <c r="F715" s="13">
        <v>7</v>
      </c>
      <c r="G715" s="13">
        <v>10</v>
      </c>
      <c r="H715" s="13">
        <v>2</v>
      </c>
      <c r="I715" s="13">
        <v>10</v>
      </c>
      <c r="J715" s="13">
        <v>5</v>
      </c>
      <c r="K715" s="13">
        <v>0</v>
      </c>
      <c r="L715" s="13">
        <v>2</v>
      </c>
      <c r="M715" s="15">
        <f t="shared" si="44"/>
        <v>0</v>
      </c>
      <c r="N715" s="1"/>
      <c r="O715" s="1"/>
      <c r="P715" s="26">
        <v>12.85</v>
      </c>
      <c r="Q715" s="26">
        <v>0.83333333330000003</v>
      </c>
      <c r="R715" s="26">
        <v>0.16666666669999999</v>
      </c>
      <c r="S715" s="26">
        <v>13.8666666667</v>
      </c>
      <c r="T715" s="1"/>
      <c r="U715" s="1"/>
      <c r="V715" s="23" t="str">
        <f t="shared" si="45"/>
        <v xml:space="preserve"> </v>
      </c>
      <c r="W715" s="1"/>
      <c r="X715" s="13">
        <v>33</v>
      </c>
      <c r="Y715" s="13">
        <v>2</v>
      </c>
      <c r="Z715" s="13">
        <v>4</v>
      </c>
      <c r="AA715" s="13">
        <v>-2</v>
      </c>
      <c r="AB715" s="13">
        <v>12</v>
      </c>
      <c r="AC715" s="13">
        <v>6</v>
      </c>
      <c r="AD715" s="13">
        <v>0</v>
      </c>
      <c r="AE715" s="13">
        <v>0</v>
      </c>
      <c r="AF715" s="15">
        <f t="shared" si="46"/>
        <v>0</v>
      </c>
      <c r="AG715" s="1"/>
      <c r="AH715" s="1"/>
      <c r="AI715" s="51">
        <v>12.4333333333</v>
      </c>
      <c r="AJ715" s="51">
        <v>0.45</v>
      </c>
      <c r="AK715" s="51">
        <v>0.31666666669999999</v>
      </c>
      <c r="AL715" s="51">
        <v>13.233333333299999</v>
      </c>
      <c r="AM715" s="1"/>
      <c r="AN715" s="1"/>
      <c r="AO715" s="23" t="str">
        <f t="shared" si="47"/>
        <v xml:space="preserve"> </v>
      </c>
      <c r="AP715" s="1"/>
    </row>
    <row r="716" spans="1:42" x14ac:dyDescent="0.2">
      <c r="A716" s="13" t="s">
        <v>2476</v>
      </c>
      <c r="B716" s="13" t="s">
        <v>1963</v>
      </c>
      <c r="C716" s="1" t="s">
        <v>206</v>
      </c>
      <c r="D716" s="13" t="s">
        <v>173</v>
      </c>
      <c r="E716" s="13">
        <v>31</v>
      </c>
      <c r="F716" s="13">
        <v>1</v>
      </c>
      <c r="G716" s="13">
        <v>6</v>
      </c>
      <c r="H716" s="13">
        <v>0</v>
      </c>
      <c r="I716" s="13">
        <v>4</v>
      </c>
      <c r="J716" s="13">
        <v>2</v>
      </c>
      <c r="K716" s="1"/>
      <c r="L716" s="1"/>
      <c r="M716" s="15">
        <f t="shared" si="44"/>
        <v>0</v>
      </c>
      <c r="N716" s="1"/>
      <c r="O716" s="1"/>
      <c r="P716" s="26">
        <v>18.116666666699999</v>
      </c>
      <c r="Q716" s="26">
        <v>1.6666666667000001</v>
      </c>
      <c r="R716" s="26">
        <v>1.7000000000000002</v>
      </c>
      <c r="S716" s="26">
        <v>21.5</v>
      </c>
      <c r="T716" s="1"/>
      <c r="U716" s="1"/>
      <c r="V716" s="23" t="str">
        <f t="shared" si="45"/>
        <v xml:space="preserve"> </v>
      </c>
      <c r="W716" s="1"/>
      <c r="X716" s="13">
        <v>42</v>
      </c>
      <c r="Y716" s="13">
        <v>2</v>
      </c>
      <c r="Z716" s="13">
        <v>14</v>
      </c>
      <c r="AA716" s="13">
        <v>-3</v>
      </c>
      <c r="AB716" s="13">
        <v>10</v>
      </c>
      <c r="AC716" s="13">
        <v>5</v>
      </c>
      <c r="AD716" s="1"/>
      <c r="AE716" s="1"/>
      <c r="AF716" s="15">
        <f t="shared" si="46"/>
        <v>0</v>
      </c>
      <c r="AG716" s="1"/>
      <c r="AH716" s="1"/>
      <c r="AI716" s="51">
        <v>18.649999999999999</v>
      </c>
      <c r="AJ716" s="51">
        <v>1.9666666667000001</v>
      </c>
      <c r="AK716" s="51">
        <v>1.7000000000000002</v>
      </c>
      <c r="AL716" s="51">
        <v>22.333333333300001</v>
      </c>
      <c r="AM716" s="1"/>
      <c r="AN716" s="1"/>
      <c r="AO716" s="23" t="str">
        <f t="shared" si="47"/>
        <v xml:space="preserve"> </v>
      </c>
      <c r="AP716" s="1"/>
    </row>
    <row r="717" spans="1:42" x14ac:dyDescent="0.2">
      <c r="A717" s="13" t="s">
        <v>2481</v>
      </c>
      <c r="B717" s="13" t="s">
        <v>992</v>
      </c>
      <c r="C717" s="1" t="s">
        <v>358</v>
      </c>
      <c r="D717" s="13" t="s">
        <v>154</v>
      </c>
      <c r="E717" s="13">
        <v>28</v>
      </c>
      <c r="F717" s="13">
        <v>3</v>
      </c>
      <c r="G717" s="13">
        <v>6</v>
      </c>
      <c r="H717" s="13">
        <v>0</v>
      </c>
      <c r="I717" s="13">
        <v>16</v>
      </c>
      <c r="J717" s="13">
        <v>8</v>
      </c>
      <c r="K717" s="13">
        <v>3</v>
      </c>
      <c r="L717" s="13">
        <v>2</v>
      </c>
      <c r="M717" s="15">
        <f t="shared" si="44"/>
        <v>0.6</v>
      </c>
      <c r="N717" s="1"/>
      <c r="O717" s="1"/>
      <c r="P717" s="26">
        <v>14.2</v>
      </c>
      <c r="Q717" s="26">
        <v>1.4333333333</v>
      </c>
      <c r="R717" s="26">
        <v>0</v>
      </c>
      <c r="S717" s="26">
        <v>15.65</v>
      </c>
      <c r="T717" s="13">
        <v>1</v>
      </c>
      <c r="U717" s="13">
        <v>0</v>
      </c>
      <c r="V717" s="23">
        <f t="shared" si="45"/>
        <v>0</v>
      </c>
      <c r="W717" s="13">
        <v>0</v>
      </c>
      <c r="X717" s="13">
        <v>29</v>
      </c>
      <c r="Y717" s="13">
        <v>3</v>
      </c>
      <c r="Z717" s="13">
        <v>7</v>
      </c>
      <c r="AA717" s="13">
        <v>-10</v>
      </c>
      <c r="AB717" s="13">
        <v>16</v>
      </c>
      <c r="AC717" s="13">
        <v>8</v>
      </c>
      <c r="AD717" s="13">
        <v>0</v>
      </c>
      <c r="AE717" s="13">
        <v>4</v>
      </c>
      <c r="AF717" s="15">
        <f t="shared" si="46"/>
        <v>0</v>
      </c>
      <c r="AG717" s="1"/>
      <c r="AH717" s="1"/>
      <c r="AI717" s="51">
        <v>14.6</v>
      </c>
      <c r="AJ717" s="51">
        <v>1.55</v>
      </c>
      <c r="AK717" s="51">
        <v>0</v>
      </c>
      <c r="AL717" s="51">
        <v>16.166666666699999</v>
      </c>
      <c r="AM717" s="13">
        <v>2</v>
      </c>
      <c r="AN717" s="13">
        <v>0</v>
      </c>
      <c r="AO717" s="23">
        <f t="shared" si="47"/>
        <v>0</v>
      </c>
      <c r="AP717" s="13">
        <v>0</v>
      </c>
    </row>
    <row r="718" spans="1:42" x14ac:dyDescent="0.2">
      <c r="A718" s="13" t="s">
        <v>2485</v>
      </c>
      <c r="B718" s="13" t="s">
        <v>1053</v>
      </c>
      <c r="C718" s="1" t="s">
        <v>398</v>
      </c>
      <c r="D718" s="13" t="s">
        <v>207</v>
      </c>
      <c r="E718" s="13">
        <v>8</v>
      </c>
      <c r="F718" s="13">
        <v>0</v>
      </c>
      <c r="G718" s="13">
        <v>0</v>
      </c>
      <c r="H718" s="13">
        <v>-1</v>
      </c>
      <c r="I718" s="13">
        <v>12</v>
      </c>
      <c r="J718" s="13">
        <v>3</v>
      </c>
      <c r="K718" s="13">
        <v>37</v>
      </c>
      <c r="L718" s="13">
        <v>31</v>
      </c>
      <c r="M718" s="15">
        <f t="shared" si="44"/>
        <v>0.54411764705882348</v>
      </c>
      <c r="N718" s="13">
        <v>1</v>
      </c>
      <c r="O718" s="13">
        <v>0</v>
      </c>
      <c r="P718" s="26">
        <v>7.8833333333000004</v>
      </c>
      <c r="Q718" s="26">
        <v>0</v>
      </c>
      <c r="R718" s="26">
        <v>2.15</v>
      </c>
      <c r="S718" s="26">
        <v>10.050000000000001</v>
      </c>
      <c r="T718" s="1"/>
      <c r="U718" s="1"/>
      <c r="V718" s="23" t="str">
        <f t="shared" si="45"/>
        <v xml:space="preserve"> </v>
      </c>
      <c r="W718" s="1"/>
      <c r="X718" s="13">
        <v>7</v>
      </c>
      <c r="Y718" s="13">
        <v>0</v>
      </c>
      <c r="Z718" s="13">
        <v>2</v>
      </c>
      <c r="AA718" s="13">
        <v>0</v>
      </c>
      <c r="AB718" s="13">
        <v>21</v>
      </c>
      <c r="AC718" s="13">
        <v>5</v>
      </c>
      <c r="AD718" s="13">
        <v>11</v>
      </c>
      <c r="AE718" s="13">
        <v>27</v>
      </c>
      <c r="AF718" s="15">
        <f t="shared" si="46"/>
        <v>0.28947368421052633</v>
      </c>
      <c r="AG718" s="13">
        <v>0</v>
      </c>
      <c r="AH718" s="13">
        <v>0</v>
      </c>
      <c r="AI718" s="51">
        <v>8.0500000000000007</v>
      </c>
      <c r="AJ718" s="51">
        <v>0</v>
      </c>
      <c r="AK718" s="51">
        <v>1.6333333333</v>
      </c>
      <c r="AL718" s="51">
        <v>9.6833333333000002</v>
      </c>
      <c r="AM718" s="1"/>
      <c r="AN718" s="1"/>
      <c r="AO718" s="23" t="str">
        <f t="shared" si="47"/>
        <v xml:space="preserve"> </v>
      </c>
      <c r="AP718" s="1"/>
    </row>
    <row r="719" spans="1:42" x14ac:dyDescent="0.2">
      <c r="A719" s="13" t="s">
        <v>2485</v>
      </c>
      <c r="B719" s="13" t="s">
        <v>1221</v>
      </c>
      <c r="C719" s="1" t="s">
        <v>409</v>
      </c>
      <c r="D719" s="13" t="s">
        <v>129</v>
      </c>
      <c r="E719" s="13">
        <v>2</v>
      </c>
      <c r="F719" s="13">
        <v>0</v>
      </c>
      <c r="G719" s="13">
        <v>0</v>
      </c>
      <c r="H719" s="13">
        <v>0</v>
      </c>
      <c r="I719" s="13">
        <v>7</v>
      </c>
      <c r="J719" s="13">
        <v>2</v>
      </c>
      <c r="K719" s="13">
        <v>0</v>
      </c>
      <c r="L719" s="13">
        <v>0</v>
      </c>
      <c r="M719" s="15">
        <f t="shared" si="44"/>
        <v>0</v>
      </c>
      <c r="N719" s="1"/>
      <c r="O719" s="1"/>
      <c r="P719" s="26">
        <v>6.15</v>
      </c>
      <c r="Q719" s="26">
        <v>0</v>
      </c>
      <c r="R719" s="26">
        <v>0</v>
      </c>
      <c r="S719" s="26">
        <v>6.15</v>
      </c>
      <c r="T719" s="1"/>
      <c r="U719" s="1"/>
      <c r="V719" s="23" t="str">
        <f t="shared" si="45"/>
        <v xml:space="preserve"> </v>
      </c>
      <c r="W719" s="1"/>
      <c r="X719" s="13">
        <v>1</v>
      </c>
      <c r="Y719" s="13">
        <v>0</v>
      </c>
      <c r="Z719" s="13">
        <v>1</v>
      </c>
      <c r="AA719" s="13">
        <v>1</v>
      </c>
      <c r="AB719" s="13">
        <v>0</v>
      </c>
      <c r="AC719" s="13">
        <v>0</v>
      </c>
      <c r="AD719" s="13">
        <v>0</v>
      </c>
      <c r="AE719" s="13">
        <v>0</v>
      </c>
      <c r="AF719" s="15">
        <f t="shared" si="46"/>
        <v>0</v>
      </c>
      <c r="AG719" s="1"/>
      <c r="AH719" s="1"/>
      <c r="AI719" s="51">
        <v>6.4166666667000003</v>
      </c>
      <c r="AJ719" s="51">
        <v>0</v>
      </c>
      <c r="AK719" s="51">
        <v>0</v>
      </c>
      <c r="AL719" s="51">
        <v>6.4166666667000003</v>
      </c>
      <c r="AM719" s="1"/>
      <c r="AN719" s="1"/>
      <c r="AO719" s="23" t="str">
        <f t="shared" si="47"/>
        <v xml:space="preserve"> </v>
      </c>
      <c r="AP719" s="1"/>
    </row>
    <row r="720" spans="1:42" x14ac:dyDescent="0.2">
      <c r="A720" s="13" t="s">
        <v>2489</v>
      </c>
      <c r="B720" s="13" t="s">
        <v>2488</v>
      </c>
      <c r="C720" s="1" t="s">
        <v>270</v>
      </c>
      <c r="D720" s="13" t="s">
        <v>154</v>
      </c>
      <c r="E720" s="13">
        <v>3</v>
      </c>
      <c r="F720" s="13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5">
        <f t="shared" si="44"/>
        <v>0</v>
      </c>
      <c r="N720" s="1"/>
      <c r="O720" s="1"/>
      <c r="P720" s="26">
        <v>11.266666666700001</v>
      </c>
      <c r="Q720" s="26">
        <v>0.55000000000000004</v>
      </c>
      <c r="R720" s="26">
        <v>0</v>
      </c>
      <c r="S720" s="26">
        <v>11.8166666667</v>
      </c>
      <c r="T720" s="1"/>
      <c r="U720" s="1"/>
      <c r="V720" s="23" t="str">
        <f t="shared" si="45"/>
        <v xml:space="preserve"> </v>
      </c>
      <c r="W720" s="1"/>
      <c r="X720" s="13">
        <v>9</v>
      </c>
      <c r="Y720" s="13">
        <v>0</v>
      </c>
      <c r="Z720" s="13">
        <v>0</v>
      </c>
      <c r="AA720" s="13">
        <v>-7</v>
      </c>
      <c r="AB720" s="13">
        <v>4</v>
      </c>
      <c r="AC720" s="13">
        <v>2</v>
      </c>
      <c r="AD720" s="13">
        <v>1</v>
      </c>
      <c r="AE720" s="13">
        <v>1</v>
      </c>
      <c r="AF720" s="15">
        <f t="shared" si="46"/>
        <v>0.5</v>
      </c>
      <c r="AG720" s="1"/>
      <c r="AH720" s="1"/>
      <c r="AI720" s="51">
        <v>10.5</v>
      </c>
      <c r="AJ720" s="51">
        <v>1.65</v>
      </c>
      <c r="AK720" s="51">
        <v>8.3333333300000006E-2</v>
      </c>
      <c r="AL720" s="51">
        <v>12.25</v>
      </c>
      <c r="AM720" s="1"/>
      <c r="AN720" s="1"/>
      <c r="AO720" s="23" t="str">
        <f t="shared" si="47"/>
        <v xml:space="preserve"> </v>
      </c>
      <c r="AP720" s="1"/>
    </row>
    <row r="721" spans="1:42" x14ac:dyDescent="0.2">
      <c r="A721" s="13" t="s">
        <v>2492</v>
      </c>
      <c r="B721" s="13" t="s">
        <v>2491</v>
      </c>
      <c r="C721" s="1" t="s">
        <v>398</v>
      </c>
      <c r="D721" s="13" t="s">
        <v>173</v>
      </c>
      <c r="E721" s="13">
        <v>20</v>
      </c>
      <c r="F721" s="13">
        <v>0</v>
      </c>
      <c r="G721" s="13">
        <v>6</v>
      </c>
      <c r="H721" s="13">
        <v>-5</v>
      </c>
      <c r="I721" s="13">
        <v>2</v>
      </c>
      <c r="J721" s="13">
        <v>1</v>
      </c>
      <c r="K721" s="1"/>
      <c r="L721" s="1"/>
      <c r="M721" s="15">
        <f t="shared" si="44"/>
        <v>0</v>
      </c>
      <c r="N721" s="1"/>
      <c r="O721" s="1"/>
      <c r="P721" s="26">
        <v>18.883333333300001</v>
      </c>
      <c r="Q721" s="26">
        <v>2.1333333333</v>
      </c>
      <c r="R721" s="26">
        <v>0.68333333330000001</v>
      </c>
      <c r="S721" s="26">
        <v>21.7166666667</v>
      </c>
      <c r="T721" s="13">
        <v>0</v>
      </c>
      <c r="U721" s="13">
        <v>0</v>
      </c>
      <c r="V721" s="23" t="str">
        <f t="shared" si="45"/>
        <v xml:space="preserve"> </v>
      </c>
      <c r="W721" s="13">
        <v>0</v>
      </c>
      <c r="X721" s="13">
        <v>31</v>
      </c>
      <c r="Y721" s="13">
        <v>5</v>
      </c>
      <c r="Z721" s="13">
        <v>6</v>
      </c>
      <c r="AA721" s="13">
        <v>-8</v>
      </c>
      <c r="AB721" s="13">
        <v>20</v>
      </c>
      <c r="AC721" s="13">
        <v>10</v>
      </c>
      <c r="AD721" s="1"/>
      <c r="AE721" s="1"/>
      <c r="AF721" s="15">
        <f t="shared" si="46"/>
        <v>0</v>
      </c>
      <c r="AG721" s="1"/>
      <c r="AH721" s="1"/>
      <c r="AI721" s="51">
        <v>18.7833333333</v>
      </c>
      <c r="AJ721" s="51">
        <v>2.0333333332999999</v>
      </c>
      <c r="AK721" s="51">
        <v>1.2666666666999999</v>
      </c>
      <c r="AL721" s="51">
        <v>22.116666666699999</v>
      </c>
      <c r="AM721" s="13">
        <v>1</v>
      </c>
      <c r="AN721" s="13">
        <v>0</v>
      </c>
      <c r="AO721" s="23">
        <f t="shared" si="47"/>
        <v>0</v>
      </c>
      <c r="AP721" s="13">
        <v>0</v>
      </c>
    </row>
    <row r="722" spans="1:42" x14ac:dyDescent="0.2">
      <c r="A722" s="13" t="s">
        <v>2494</v>
      </c>
      <c r="B722" s="13" t="s">
        <v>506</v>
      </c>
      <c r="C722" s="1" t="s">
        <v>162</v>
      </c>
      <c r="D722" s="13" t="s">
        <v>146</v>
      </c>
      <c r="E722" s="13">
        <v>1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2</v>
      </c>
      <c r="L722" s="13">
        <v>2</v>
      </c>
      <c r="M722" s="15">
        <f t="shared" si="44"/>
        <v>0.5</v>
      </c>
      <c r="N722" s="1"/>
      <c r="O722" s="1"/>
      <c r="P722" s="26">
        <v>10.833333333300001</v>
      </c>
      <c r="Q722" s="26">
        <v>1.6666666699999999E-2</v>
      </c>
      <c r="R722" s="26">
        <v>0</v>
      </c>
      <c r="S722" s="26">
        <v>10.85</v>
      </c>
      <c r="T722" s="1"/>
      <c r="U722" s="1"/>
      <c r="V722" s="23" t="str">
        <f t="shared" si="45"/>
        <v xml:space="preserve"> </v>
      </c>
      <c r="W722" s="1"/>
      <c r="X722" s="13">
        <v>2</v>
      </c>
      <c r="Y722" s="13">
        <v>0</v>
      </c>
      <c r="Z722" s="13">
        <v>1</v>
      </c>
      <c r="AA722" s="13">
        <v>0</v>
      </c>
      <c r="AB722" s="13">
        <v>10</v>
      </c>
      <c r="AC722" s="13">
        <v>1</v>
      </c>
      <c r="AD722" s="13">
        <v>7</v>
      </c>
      <c r="AE722" s="13">
        <v>9</v>
      </c>
      <c r="AF722" s="15">
        <f t="shared" si="46"/>
        <v>0.4375</v>
      </c>
      <c r="AG722" s="1"/>
      <c r="AH722" s="1"/>
      <c r="AI722" s="51">
        <v>5.2166666667000001</v>
      </c>
      <c r="AJ722" s="51">
        <v>0</v>
      </c>
      <c r="AK722" s="51">
        <v>0</v>
      </c>
      <c r="AL722" s="51">
        <v>5.2166666667000001</v>
      </c>
      <c r="AM722" s="1"/>
      <c r="AN722" s="1"/>
      <c r="AO722" s="23" t="str">
        <f t="shared" si="47"/>
        <v xml:space="preserve"> </v>
      </c>
      <c r="AP722" s="1"/>
    </row>
    <row r="723" spans="1:42" x14ac:dyDescent="0.2">
      <c r="A723" s="13" t="s">
        <v>2496</v>
      </c>
      <c r="B723" s="13" t="s">
        <v>477</v>
      </c>
      <c r="C723" s="1" t="s">
        <v>322</v>
      </c>
      <c r="D723" s="13" t="s">
        <v>844</v>
      </c>
      <c r="E723" s="13">
        <v>35</v>
      </c>
      <c r="F723" s="13">
        <v>3</v>
      </c>
      <c r="G723" s="13">
        <v>16</v>
      </c>
      <c r="H723" s="13">
        <v>-5</v>
      </c>
      <c r="I723" s="13">
        <v>21</v>
      </c>
      <c r="J723" s="13">
        <v>9</v>
      </c>
      <c r="K723" s="13">
        <v>34</v>
      </c>
      <c r="L723" s="13">
        <v>34</v>
      </c>
      <c r="M723" s="15">
        <f t="shared" si="44"/>
        <v>0.5</v>
      </c>
      <c r="N723" s="1"/>
      <c r="O723" s="1"/>
      <c r="P723" s="26">
        <v>13.8</v>
      </c>
      <c r="Q723" s="26">
        <v>2.9</v>
      </c>
      <c r="R723" s="26">
        <v>1.6666666699999999E-2</v>
      </c>
      <c r="S723" s="26">
        <v>16.733333333299999</v>
      </c>
      <c r="T723" s="13">
        <v>5</v>
      </c>
      <c r="U723" s="13">
        <v>2</v>
      </c>
      <c r="V723" s="23">
        <f t="shared" si="45"/>
        <v>0.4</v>
      </c>
      <c r="W723" s="13">
        <v>1</v>
      </c>
      <c r="X723" s="13">
        <v>33</v>
      </c>
      <c r="Y723" s="13">
        <v>13</v>
      </c>
      <c r="Z723" s="13">
        <v>11</v>
      </c>
      <c r="AA723" s="13">
        <v>-3</v>
      </c>
      <c r="AB723" s="13">
        <v>12</v>
      </c>
      <c r="AC723" s="13">
        <v>6</v>
      </c>
      <c r="AD723" s="13">
        <v>19</v>
      </c>
      <c r="AE723" s="13">
        <v>21</v>
      </c>
      <c r="AF723" s="15">
        <f t="shared" si="46"/>
        <v>0.47499999999999998</v>
      </c>
      <c r="AG723" s="1"/>
      <c r="AH723" s="1"/>
      <c r="AI723" s="51">
        <v>14.016666666700001</v>
      </c>
      <c r="AJ723" s="51">
        <v>2.8166666666999998</v>
      </c>
      <c r="AK723" s="51">
        <v>3.3333333300000004E-2</v>
      </c>
      <c r="AL723" s="51">
        <v>16.883333333300001</v>
      </c>
      <c r="AM723" s="13">
        <v>2</v>
      </c>
      <c r="AN723" s="13">
        <v>1</v>
      </c>
      <c r="AO723" s="23">
        <f t="shared" si="47"/>
        <v>0.5</v>
      </c>
      <c r="AP723" s="13">
        <v>1</v>
      </c>
    </row>
    <row r="724" spans="1:42" x14ac:dyDescent="0.2">
      <c r="A724" s="13" t="s">
        <v>2499</v>
      </c>
      <c r="B724" s="13" t="s">
        <v>414</v>
      </c>
      <c r="C724" s="1" t="s">
        <v>264</v>
      </c>
      <c r="D724" s="13" t="s">
        <v>173</v>
      </c>
      <c r="E724" s="13">
        <v>30</v>
      </c>
      <c r="F724" s="13">
        <v>3</v>
      </c>
      <c r="G724" s="13">
        <v>20</v>
      </c>
      <c r="H724" s="13">
        <v>8</v>
      </c>
      <c r="I724" s="13">
        <v>20</v>
      </c>
      <c r="J724" s="13">
        <v>6</v>
      </c>
      <c r="K724" s="1"/>
      <c r="L724" s="1"/>
      <c r="M724" s="15">
        <f t="shared" si="44"/>
        <v>0</v>
      </c>
      <c r="N724" s="1"/>
      <c r="O724" s="1"/>
      <c r="P724" s="26">
        <v>17.816666666700002</v>
      </c>
      <c r="Q724" s="26">
        <v>3.55</v>
      </c>
      <c r="R724" s="26">
        <v>1.5833333333000001</v>
      </c>
      <c r="S724" s="26">
        <v>22.9666666667</v>
      </c>
      <c r="T724" s="13">
        <v>1</v>
      </c>
      <c r="U724" s="13">
        <v>1</v>
      </c>
      <c r="V724" s="23">
        <f t="shared" si="45"/>
        <v>1</v>
      </c>
      <c r="W724" s="13">
        <v>1</v>
      </c>
      <c r="X724" s="13">
        <v>26</v>
      </c>
      <c r="Y724" s="13">
        <v>5</v>
      </c>
      <c r="Z724" s="13">
        <v>16</v>
      </c>
      <c r="AA724" s="13">
        <v>11</v>
      </c>
      <c r="AB724" s="13">
        <v>32</v>
      </c>
      <c r="AC724" s="13">
        <v>9</v>
      </c>
      <c r="AD724" s="1"/>
      <c r="AE724" s="1"/>
      <c r="AF724" s="15">
        <f t="shared" si="46"/>
        <v>0</v>
      </c>
      <c r="AG724" s="1"/>
      <c r="AH724" s="1"/>
      <c r="AI724" s="51">
        <v>16.7833333333</v>
      </c>
      <c r="AJ724" s="51">
        <v>3.3166666666999998</v>
      </c>
      <c r="AK724" s="51">
        <v>1.9666666667000001</v>
      </c>
      <c r="AL724" s="51">
        <v>22.066666666700002</v>
      </c>
      <c r="AM724" s="13">
        <v>1</v>
      </c>
      <c r="AN724" s="13">
        <v>1</v>
      </c>
      <c r="AO724" s="23">
        <f t="shared" si="47"/>
        <v>1</v>
      </c>
      <c r="AP724" s="13">
        <v>1</v>
      </c>
    </row>
    <row r="725" spans="1:42" x14ac:dyDescent="0.2">
      <c r="A725" s="13" t="s">
        <v>2501</v>
      </c>
      <c r="B725" s="13" t="s">
        <v>160</v>
      </c>
      <c r="C725" s="1" t="s">
        <v>322</v>
      </c>
      <c r="D725" s="13" t="s">
        <v>146</v>
      </c>
      <c r="E725" s="13">
        <v>41</v>
      </c>
      <c r="F725" s="13">
        <v>5</v>
      </c>
      <c r="G725" s="13">
        <v>5</v>
      </c>
      <c r="H725" s="13">
        <v>-4</v>
      </c>
      <c r="I725" s="13">
        <v>40</v>
      </c>
      <c r="J725" s="13">
        <v>12</v>
      </c>
      <c r="K725" s="13">
        <v>184</v>
      </c>
      <c r="L725" s="13">
        <v>177</v>
      </c>
      <c r="M725" s="15">
        <f t="shared" si="44"/>
        <v>0.50969529085872578</v>
      </c>
      <c r="N725" s="13">
        <v>4</v>
      </c>
      <c r="O725" s="13">
        <v>2</v>
      </c>
      <c r="P725" s="26">
        <v>11.8666666667</v>
      </c>
      <c r="Q725" s="26">
        <v>2.85</v>
      </c>
      <c r="R725" s="26">
        <v>6.6666666700000002E-2</v>
      </c>
      <c r="S725" s="26">
        <v>14.8</v>
      </c>
      <c r="T725" s="13">
        <v>0</v>
      </c>
      <c r="U725" s="13">
        <v>0</v>
      </c>
      <c r="V725" s="23" t="str">
        <f t="shared" si="45"/>
        <v xml:space="preserve"> </v>
      </c>
      <c r="W725" s="13">
        <v>0</v>
      </c>
      <c r="X725" s="13">
        <v>38</v>
      </c>
      <c r="Y725" s="13">
        <v>10</v>
      </c>
      <c r="Z725" s="13">
        <v>6</v>
      </c>
      <c r="AA725" s="13">
        <v>-4</v>
      </c>
      <c r="AB725" s="13">
        <v>27</v>
      </c>
      <c r="AC725" s="13">
        <v>12</v>
      </c>
      <c r="AD725" s="13">
        <v>173</v>
      </c>
      <c r="AE725" s="13">
        <v>178</v>
      </c>
      <c r="AF725" s="15">
        <f t="shared" si="46"/>
        <v>0.49287749287749288</v>
      </c>
      <c r="AG725" s="13">
        <v>0</v>
      </c>
      <c r="AH725" s="13">
        <v>0</v>
      </c>
      <c r="AI725" s="51">
        <v>12.3833333333</v>
      </c>
      <c r="AJ725" s="51">
        <v>2.5833333333000001</v>
      </c>
      <c r="AK725" s="51">
        <v>0.1</v>
      </c>
      <c r="AL725" s="51">
        <v>15.083333333300001</v>
      </c>
      <c r="AM725" s="13">
        <v>1</v>
      </c>
      <c r="AN725" s="13">
        <v>1</v>
      </c>
      <c r="AO725" s="23">
        <f t="shared" si="47"/>
        <v>1</v>
      </c>
      <c r="AP725" s="13">
        <v>0</v>
      </c>
    </row>
    <row r="726" spans="1:42" x14ac:dyDescent="0.2">
      <c r="A726" s="13" t="s">
        <v>2503</v>
      </c>
      <c r="B726" s="13" t="s">
        <v>2057</v>
      </c>
      <c r="C726" s="1" t="s">
        <v>128</v>
      </c>
      <c r="D726" s="13" t="s">
        <v>146</v>
      </c>
      <c r="E726" s="13">
        <v>39</v>
      </c>
      <c r="F726" s="13">
        <v>5</v>
      </c>
      <c r="G726" s="13">
        <v>11</v>
      </c>
      <c r="H726" s="13">
        <v>-1</v>
      </c>
      <c r="I726" s="13">
        <v>12</v>
      </c>
      <c r="J726" s="13">
        <v>6</v>
      </c>
      <c r="K726" s="13">
        <v>244</v>
      </c>
      <c r="L726" s="13">
        <v>243</v>
      </c>
      <c r="M726" s="15">
        <f t="shared" si="44"/>
        <v>0.50102669404517453</v>
      </c>
      <c r="N726" s="13">
        <v>6</v>
      </c>
      <c r="O726" s="13">
        <v>1</v>
      </c>
      <c r="P726" s="26">
        <v>12.916666666699999</v>
      </c>
      <c r="Q726" s="26">
        <v>2.4333333333000002</v>
      </c>
      <c r="R726" s="26">
        <v>0.46666666670000001</v>
      </c>
      <c r="S726" s="26">
        <v>15.833333333300001</v>
      </c>
      <c r="T726" s="13">
        <v>1</v>
      </c>
      <c r="U726" s="13">
        <v>0</v>
      </c>
      <c r="V726" s="23">
        <f t="shared" si="45"/>
        <v>0</v>
      </c>
      <c r="W726" s="13">
        <v>0</v>
      </c>
      <c r="X726" s="13">
        <v>40</v>
      </c>
      <c r="Y726" s="13">
        <v>8</v>
      </c>
      <c r="Z726" s="13">
        <v>12</v>
      </c>
      <c r="AA726" s="13">
        <v>-2</v>
      </c>
      <c r="AB726" s="13">
        <v>4</v>
      </c>
      <c r="AC726" s="13">
        <v>2</v>
      </c>
      <c r="AD726" s="13">
        <v>240</v>
      </c>
      <c r="AE726" s="13">
        <v>243</v>
      </c>
      <c r="AF726" s="15">
        <f t="shared" si="46"/>
        <v>0.49689440993788819</v>
      </c>
      <c r="AG726" s="13">
        <v>0</v>
      </c>
      <c r="AH726" s="13">
        <v>0</v>
      </c>
      <c r="AI726" s="51">
        <v>12.4</v>
      </c>
      <c r="AJ726" s="51">
        <v>2.35</v>
      </c>
      <c r="AK726" s="51">
        <v>0.68333333330000001</v>
      </c>
      <c r="AL726" s="51">
        <v>15.4333333333</v>
      </c>
      <c r="AM726" s="13">
        <v>1</v>
      </c>
      <c r="AN726" s="13">
        <v>1</v>
      </c>
      <c r="AO726" s="23">
        <f t="shared" si="47"/>
        <v>1</v>
      </c>
      <c r="AP726" s="13">
        <v>0</v>
      </c>
    </row>
    <row r="727" spans="1:42" x14ac:dyDescent="0.2">
      <c r="A727" s="13" t="s">
        <v>2505</v>
      </c>
      <c r="B727" s="13" t="s">
        <v>2060</v>
      </c>
      <c r="C727" s="1" t="s">
        <v>179</v>
      </c>
      <c r="D727" s="13" t="s">
        <v>146</v>
      </c>
      <c r="E727" s="13">
        <v>38</v>
      </c>
      <c r="F727" s="13">
        <v>5</v>
      </c>
      <c r="G727" s="13">
        <v>7</v>
      </c>
      <c r="H727" s="13">
        <v>-2</v>
      </c>
      <c r="I727" s="13">
        <v>12</v>
      </c>
      <c r="J727" s="13">
        <v>6</v>
      </c>
      <c r="K727" s="13">
        <v>163</v>
      </c>
      <c r="L727" s="13">
        <v>161</v>
      </c>
      <c r="M727" s="15">
        <f t="shared" si="44"/>
        <v>0.50308641975308643</v>
      </c>
      <c r="N727" s="13">
        <v>5</v>
      </c>
      <c r="O727" s="13">
        <v>3</v>
      </c>
      <c r="P727" s="26">
        <v>12.5333333333</v>
      </c>
      <c r="Q727" s="26">
        <v>0.56666666669999999</v>
      </c>
      <c r="R727" s="26">
        <v>1.6666666699999999E-2</v>
      </c>
      <c r="S727" s="26">
        <v>13.1166666667</v>
      </c>
      <c r="T727" s="13">
        <v>1</v>
      </c>
      <c r="U727" s="13">
        <v>0</v>
      </c>
      <c r="V727" s="23">
        <f t="shared" si="45"/>
        <v>0</v>
      </c>
      <c r="W727" s="13">
        <v>0</v>
      </c>
      <c r="X727" s="13">
        <v>33</v>
      </c>
      <c r="Y727" s="13">
        <v>2</v>
      </c>
      <c r="Z727" s="13">
        <v>4</v>
      </c>
      <c r="AA727" s="13">
        <v>-2</v>
      </c>
      <c r="AB727" s="13">
        <v>25</v>
      </c>
      <c r="AC727" s="13">
        <v>8</v>
      </c>
      <c r="AD727" s="13">
        <v>115</v>
      </c>
      <c r="AE727" s="13">
        <v>116</v>
      </c>
      <c r="AF727" s="15">
        <f t="shared" si="46"/>
        <v>0.49783549783549785</v>
      </c>
      <c r="AG727" s="13">
        <v>0</v>
      </c>
      <c r="AH727" s="13">
        <v>0</v>
      </c>
      <c r="AI727" s="51">
        <v>12.5333333333</v>
      </c>
      <c r="AJ727" s="51">
        <v>0.78333333329999999</v>
      </c>
      <c r="AK727" s="51">
        <v>6.6666666700000002E-2</v>
      </c>
      <c r="AL727" s="51">
        <v>13.4</v>
      </c>
      <c r="AM727" s="13">
        <v>0</v>
      </c>
      <c r="AN727" s="13">
        <v>0</v>
      </c>
      <c r="AO727" s="23" t="str">
        <f t="shared" si="47"/>
        <v xml:space="preserve"> </v>
      </c>
      <c r="AP727" s="13">
        <v>0</v>
      </c>
    </row>
    <row r="728" spans="1:42" x14ac:dyDescent="0.2">
      <c r="A728" s="13" t="s">
        <v>2508</v>
      </c>
      <c r="B728" s="13" t="s">
        <v>1183</v>
      </c>
      <c r="C728" s="1" t="s">
        <v>446</v>
      </c>
      <c r="D728" s="13" t="s">
        <v>146</v>
      </c>
      <c r="E728" s="13">
        <v>5</v>
      </c>
      <c r="F728" s="13">
        <v>0</v>
      </c>
      <c r="G728" s="13">
        <v>0</v>
      </c>
      <c r="H728" s="13">
        <v>-1</v>
      </c>
      <c r="I728" s="13">
        <v>2</v>
      </c>
      <c r="J728" s="13">
        <v>1</v>
      </c>
      <c r="K728" s="13">
        <v>19</v>
      </c>
      <c r="L728" s="13">
        <v>20</v>
      </c>
      <c r="M728" s="15">
        <f t="shared" si="44"/>
        <v>0.48717948717948717</v>
      </c>
      <c r="N728" s="1"/>
      <c r="O728" s="1"/>
      <c r="P728" s="26">
        <v>12.5333333333</v>
      </c>
      <c r="Q728" s="26">
        <v>0.2666666667</v>
      </c>
      <c r="R728" s="26">
        <v>0</v>
      </c>
      <c r="S728" s="26">
        <v>12.8</v>
      </c>
      <c r="T728" s="1"/>
      <c r="U728" s="1"/>
      <c r="V728" s="23" t="str">
        <f t="shared" si="45"/>
        <v xml:space="preserve"> </v>
      </c>
      <c r="W728" s="1"/>
      <c r="X728" s="13">
        <v>7</v>
      </c>
      <c r="Y728" s="13">
        <v>0</v>
      </c>
      <c r="Z728" s="13">
        <v>1</v>
      </c>
      <c r="AA728" s="13">
        <v>0</v>
      </c>
      <c r="AB728" s="13">
        <v>6</v>
      </c>
      <c r="AC728" s="13">
        <v>3</v>
      </c>
      <c r="AD728" s="13">
        <v>23</v>
      </c>
      <c r="AE728" s="13">
        <v>39</v>
      </c>
      <c r="AF728" s="15">
        <f t="shared" si="46"/>
        <v>0.37096774193548387</v>
      </c>
      <c r="AG728" s="1"/>
      <c r="AH728" s="1"/>
      <c r="AI728" s="51">
        <v>9.7666666667000008</v>
      </c>
      <c r="AJ728" s="51">
        <v>0</v>
      </c>
      <c r="AK728" s="51">
        <v>0</v>
      </c>
      <c r="AL728" s="51">
        <v>9.7666666667000008</v>
      </c>
      <c r="AM728" s="1"/>
      <c r="AN728" s="1"/>
      <c r="AO728" s="23" t="str">
        <f t="shared" si="47"/>
        <v xml:space="preserve"> </v>
      </c>
      <c r="AP728" s="1"/>
    </row>
    <row r="729" spans="1:42" x14ac:dyDescent="0.2">
      <c r="A729" s="13" t="s">
        <v>2510</v>
      </c>
      <c r="B729" s="13" t="s">
        <v>939</v>
      </c>
      <c r="C729" s="1" t="s">
        <v>270</v>
      </c>
      <c r="D729" s="13" t="s">
        <v>146</v>
      </c>
      <c r="E729" s="13">
        <v>1</v>
      </c>
      <c r="F729" s="13">
        <v>1</v>
      </c>
      <c r="G729" s="13">
        <v>0</v>
      </c>
      <c r="H729" s="13">
        <v>0</v>
      </c>
      <c r="I729" s="13">
        <v>0</v>
      </c>
      <c r="J729" s="13">
        <v>0</v>
      </c>
      <c r="K729" s="13">
        <v>5</v>
      </c>
      <c r="L729" s="13">
        <v>4</v>
      </c>
      <c r="M729" s="15">
        <f t="shared" si="44"/>
        <v>0.55555555555555558</v>
      </c>
      <c r="N729" s="1"/>
      <c r="O729" s="1"/>
      <c r="P729" s="26">
        <v>12.1</v>
      </c>
      <c r="Q729" s="26">
        <v>0</v>
      </c>
      <c r="R729" s="26">
        <v>1.6</v>
      </c>
      <c r="S729" s="26">
        <v>13.7</v>
      </c>
      <c r="T729" s="13">
        <v>0</v>
      </c>
      <c r="U729" s="13">
        <v>0</v>
      </c>
      <c r="V729" s="23" t="str">
        <f t="shared" si="45"/>
        <v xml:space="preserve"> </v>
      </c>
      <c r="W729" s="13">
        <v>0</v>
      </c>
      <c r="X729" s="13">
        <v>10</v>
      </c>
      <c r="Y729" s="13">
        <v>0</v>
      </c>
      <c r="Z729" s="13">
        <v>2</v>
      </c>
      <c r="AA729" s="13">
        <v>-5</v>
      </c>
      <c r="AB729" s="13">
        <v>0</v>
      </c>
      <c r="AC729" s="13">
        <v>0</v>
      </c>
      <c r="AD729" s="13">
        <v>24</v>
      </c>
      <c r="AE729" s="13">
        <v>26</v>
      </c>
      <c r="AF729" s="15">
        <f t="shared" si="46"/>
        <v>0.48</v>
      </c>
      <c r="AG729" s="1"/>
      <c r="AH729" s="1"/>
      <c r="AI729" s="51">
        <v>9.9166666666999994</v>
      </c>
      <c r="AJ729" s="51">
        <v>0.30000000000000004</v>
      </c>
      <c r="AK729" s="51">
        <v>0.1166666667</v>
      </c>
      <c r="AL729" s="51">
        <v>10.35</v>
      </c>
      <c r="AM729" s="13">
        <v>1</v>
      </c>
      <c r="AN729" s="13">
        <v>0</v>
      </c>
      <c r="AO729" s="23">
        <f t="shared" si="47"/>
        <v>0</v>
      </c>
      <c r="AP729" s="13">
        <v>0</v>
      </c>
    </row>
    <row r="730" spans="1:42" x14ac:dyDescent="0.2">
      <c r="A730" s="13" t="s">
        <v>2510</v>
      </c>
      <c r="B730" s="13" t="s">
        <v>423</v>
      </c>
      <c r="C730" s="1" t="s">
        <v>206</v>
      </c>
      <c r="D730" s="13" t="s">
        <v>146</v>
      </c>
      <c r="E730" s="13">
        <v>15</v>
      </c>
      <c r="F730" s="13">
        <v>0</v>
      </c>
      <c r="G730" s="13">
        <v>1</v>
      </c>
      <c r="H730" s="13">
        <v>-1</v>
      </c>
      <c r="I730" s="13">
        <v>6</v>
      </c>
      <c r="J730" s="13">
        <v>3</v>
      </c>
      <c r="K730" s="13">
        <v>52</v>
      </c>
      <c r="L730" s="13">
        <v>44</v>
      </c>
      <c r="M730" s="15">
        <f t="shared" si="44"/>
        <v>0.54166666666666663</v>
      </c>
      <c r="N730" s="1"/>
      <c r="O730" s="1"/>
      <c r="P730" s="26">
        <v>9.5</v>
      </c>
      <c r="Q730" s="26">
        <v>0.38333333330000002</v>
      </c>
      <c r="R730" s="26">
        <v>0.45</v>
      </c>
      <c r="S730" s="26">
        <v>10.35</v>
      </c>
      <c r="T730" s="1"/>
      <c r="U730" s="1"/>
      <c r="V730" s="23" t="str">
        <f t="shared" si="45"/>
        <v xml:space="preserve"> </v>
      </c>
      <c r="W730" s="1"/>
      <c r="X730" s="13">
        <v>19</v>
      </c>
      <c r="Y730" s="13">
        <v>1</v>
      </c>
      <c r="Z730" s="13">
        <v>5</v>
      </c>
      <c r="AA730" s="13">
        <v>1</v>
      </c>
      <c r="AB730" s="13">
        <v>4</v>
      </c>
      <c r="AC730" s="13">
        <v>2</v>
      </c>
      <c r="AD730" s="13">
        <v>75</v>
      </c>
      <c r="AE730" s="13">
        <v>65</v>
      </c>
      <c r="AF730" s="15">
        <f t="shared" si="46"/>
        <v>0.5357142857142857</v>
      </c>
      <c r="AG730" s="1"/>
      <c r="AH730" s="1"/>
      <c r="AI730" s="51">
        <v>11.05</v>
      </c>
      <c r="AJ730" s="51">
        <v>0.2333333333</v>
      </c>
      <c r="AK730" s="51">
        <v>0.35</v>
      </c>
      <c r="AL730" s="51">
        <v>11.65</v>
      </c>
      <c r="AM730" s="1"/>
      <c r="AN730" s="1"/>
      <c r="AO730" s="23" t="str">
        <f t="shared" si="47"/>
        <v xml:space="preserve"> </v>
      </c>
      <c r="AP730" s="1"/>
    </row>
    <row r="731" spans="1:42" x14ac:dyDescent="0.2">
      <c r="A731" s="13" t="s">
        <v>2513</v>
      </c>
      <c r="B731" s="13" t="s">
        <v>126</v>
      </c>
      <c r="C731" s="1" t="s">
        <v>358</v>
      </c>
      <c r="D731" s="13" t="s">
        <v>596</v>
      </c>
      <c r="E731" s="13">
        <v>2</v>
      </c>
      <c r="F731" s="13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5">
        <f t="shared" si="44"/>
        <v>0</v>
      </c>
      <c r="N731" s="1"/>
      <c r="O731" s="1"/>
      <c r="P731" s="26">
        <v>5.95</v>
      </c>
      <c r="Q731" s="26">
        <v>0</v>
      </c>
      <c r="R731" s="26">
        <v>0</v>
      </c>
      <c r="S731" s="26">
        <v>5.95</v>
      </c>
      <c r="T731" s="1"/>
      <c r="U731" s="1"/>
      <c r="V731" s="23" t="str">
        <f t="shared" si="45"/>
        <v xml:space="preserve"> </v>
      </c>
      <c r="W731" s="1"/>
      <c r="X731" s="13">
        <v>1</v>
      </c>
      <c r="Y731" s="13">
        <v>0</v>
      </c>
      <c r="Z731" s="13">
        <v>0</v>
      </c>
      <c r="AA731" s="13">
        <v>0</v>
      </c>
      <c r="AB731" s="13">
        <v>2</v>
      </c>
      <c r="AC731" s="13">
        <v>1</v>
      </c>
      <c r="AD731" s="13">
        <v>0</v>
      </c>
      <c r="AE731" s="13">
        <v>0</v>
      </c>
      <c r="AF731" s="15">
        <f t="shared" si="46"/>
        <v>0</v>
      </c>
      <c r="AG731" s="1"/>
      <c r="AH731" s="1"/>
      <c r="AI731" s="51">
        <v>5.0666666666999998</v>
      </c>
      <c r="AJ731" s="51">
        <v>0.1166666667</v>
      </c>
      <c r="AK731" s="51">
        <v>0</v>
      </c>
      <c r="AL731" s="51">
        <v>5.1833333333000002</v>
      </c>
      <c r="AM731" s="1"/>
      <c r="AN731" s="1"/>
      <c r="AO731" s="23" t="str">
        <f t="shared" si="47"/>
        <v xml:space="preserve"> </v>
      </c>
      <c r="AP731" s="1"/>
    </row>
    <row r="732" spans="1:42" x14ac:dyDescent="0.2">
      <c r="A732" s="13" t="s">
        <v>2515</v>
      </c>
      <c r="B732" s="13" t="s">
        <v>1627</v>
      </c>
      <c r="C732" s="1" t="s">
        <v>162</v>
      </c>
      <c r="D732" s="13" t="s">
        <v>173</v>
      </c>
      <c r="E732" s="13">
        <v>1</v>
      </c>
      <c r="F732" s="13">
        <v>0</v>
      </c>
      <c r="G732" s="13">
        <v>0</v>
      </c>
      <c r="H732" s="13">
        <v>0</v>
      </c>
      <c r="I732" s="13">
        <v>0</v>
      </c>
      <c r="J732" s="13">
        <v>0</v>
      </c>
      <c r="K732" s="1"/>
      <c r="L732" s="1"/>
      <c r="M732" s="15">
        <f t="shared" si="44"/>
        <v>0</v>
      </c>
      <c r="N732" s="1"/>
      <c r="O732" s="1"/>
      <c r="P732" s="26">
        <v>14</v>
      </c>
      <c r="Q732" s="26">
        <v>0</v>
      </c>
      <c r="R732" s="26">
        <v>0</v>
      </c>
      <c r="S732" s="26">
        <v>14</v>
      </c>
      <c r="T732" s="1"/>
      <c r="U732" s="1"/>
      <c r="V732" s="23" t="str">
        <f t="shared" si="45"/>
        <v xml:space="preserve"> </v>
      </c>
      <c r="W732" s="1"/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"/>
      <c r="AE732" s="1"/>
      <c r="AF732" s="15">
        <f t="shared" si="46"/>
        <v>0</v>
      </c>
      <c r="AG732" s="1"/>
      <c r="AH732" s="1"/>
      <c r="AI732" s="51">
        <v>0</v>
      </c>
      <c r="AJ732" s="51">
        <v>0</v>
      </c>
      <c r="AK732" s="51">
        <v>0</v>
      </c>
      <c r="AL732" s="51">
        <v>0</v>
      </c>
      <c r="AM732" s="1"/>
      <c r="AN732" s="1"/>
      <c r="AO732" s="23" t="str">
        <f t="shared" si="47"/>
        <v xml:space="preserve"> </v>
      </c>
      <c r="AP732" s="1"/>
    </row>
    <row r="733" spans="1:42" x14ac:dyDescent="0.2">
      <c r="A733" s="13" t="s">
        <v>2518</v>
      </c>
      <c r="B733" s="13" t="s">
        <v>2517</v>
      </c>
      <c r="C733" s="1" t="s">
        <v>334</v>
      </c>
      <c r="D733" s="13" t="s">
        <v>154</v>
      </c>
      <c r="E733" s="13">
        <v>41</v>
      </c>
      <c r="F733" s="13">
        <v>4</v>
      </c>
      <c r="G733" s="13">
        <v>15</v>
      </c>
      <c r="H733" s="13">
        <v>7</v>
      </c>
      <c r="I733" s="13">
        <v>6</v>
      </c>
      <c r="J733" s="13">
        <v>3</v>
      </c>
      <c r="K733" s="13">
        <v>7</v>
      </c>
      <c r="L733" s="13">
        <v>11</v>
      </c>
      <c r="M733" s="15">
        <f t="shared" si="44"/>
        <v>0.3888888888888889</v>
      </c>
      <c r="N733" s="1"/>
      <c r="O733" s="1"/>
      <c r="P733" s="26">
        <v>13.5666666667</v>
      </c>
      <c r="Q733" s="26">
        <v>0.65</v>
      </c>
      <c r="R733" s="26">
        <v>1.6833333333</v>
      </c>
      <c r="S733" s="26">
        <v>15.916666666699999</v>
      </c>
      <c r="T733" s="13">
        <v>7</v>
      </c>
      <c r="U733" s="13">
        <v>5</v>
      </c>
      <c r="V733" s="23">
        <f t="shared" si="45"/>
        <v>0.7142857142857143</v>
      </c>
      <c r="W733" s="13">
        <v>1</v>
      </c>
      <c r="X733" s="13">
        <v>40</v>
      </c>
      <c r="Y733" s="13">
        <v>9</v>
      </c>
      <c r="Z733" s="13">
        <v>11</v>
      </c>
      <c r="AA733" s="13">
        <v>8</v>
      </c>
      <c r="AB733" s="13">
        <v>18</v>
      </c>
      <c r="AC733" s="13">
        <v>8</v>
      </c>
      <c r="AD733" s="13">
        <v>16</v>
      </c>
      <c r="AE733" s="13">
        <v>16</v>
      </c>
      <c r="AF733" s="15">
        <f t="shared" si="46"/>
        <v>0.5</v>
      </c>
      <c r="AG733" s="1"/>
      <c r="AH733" s="1"/>
      <c r="AI733" s="51">
        <v>13.0333333333</v>
      </c>
      <c r="AJ733" s="51">
        <v>0.51666666670000005</v>
      </c>
      <c r="AK733" s="51">
        <v>1.8166666667</v>
      </c>
      <c r="AL733" s="51">
        <v>15.3833333333</v>
      </c>
      <c r="AM733" s="13">
        <v>6</v>
      </c>
      <c r="AN733" s="13">
        <v>4</v>
      </c>
      <c r="AO733" s="23">
        <f t="shared" si="47"/>
        <v>0.66666666666666663</v>
      </c>
      <c r="AP733" s="13">
        <v>1</v>
      </c>
    </row>
    <row r="734" spans="1:42" x14ac:dyDescent="0.2">
      <c r="A734" s="13" t="s">
        <v>2520</v>
      </c>
      <c r="B734" s="13" t="s">
        <v>449</v>
      </c>
      <c r="C734" s="1" t="s">
        <v>249</v>
      </c>
      <c r="D734" s="13" t="s">
        <v>146</v>
      </c>
      <c r="E734" s="13">
        <v>31</v>
      </c>
      <c r="F734" s="13">
        <v>1</v>
      </c>
      <c r="G734" s="13">
        <v>2</v>
      </c>
      <c r="H734" s="13">
        <v>0</v>
      </c>
      <c r="I734" s="13">
        <v>35</v>
      </c>
      <c r="J734" s="13">
        <v>6</v>
      </c>
      <c r="K734" s="13">
        <v>21</v>
      </c>
      <c r="L734" s="13">
        <v>16</v>
      </c>
      <c r="M734" s="15">
        <f t="shared" si="44"/>
        <v>0.56756756756756754</v>
      </c>
      <c r="N734" s="1"/>
      <c r="O734" s="1"/>
      <c r="P734" s="26">
        <v>7.0666666666999998</v>
      </c>
      <c r="Q734" s="26">
        <v>8.3333333300000006E-2</v>
      </c>
      <c r="R734" s="26">
        <v>0.88333333330000008</v>
      </c>
      <c r="S734" s="26">
        <v>8.0500000000000007</v>
      </c>
      <c r="T734" s="1"/>
      <c r="U734" s="1"/>
      <c r="V734" s="23" t="str">
        <f t="shared" si="45"/>
        <v xml:space="preserve"> </v>
      </c>
      <c r="W734" s="1"/>
      <c r="X734" s="13">
        <v>32</v>
      </c>
      <c r="Y734" s="13">
        <v>0</v>
      </c>
      <c r="Z734" s="13">
        <v>1</v>
      </c>
      <c r="AA734" s="13">
        <v>-5</v>
      </c>
      <c r="AB734" s="13">
        <v>49</v>
      </c>
      <c r="AC734" s="13">
        <v>12</v>
      </c>
      <c r="AD734" s="13">
        <v>25</v>
      </c>
      <c r="AE734" s="13">
        <v>31</v>
      </c>
      <c r="AF734" s="15">
        <f t="shared" si="46"/>
        <v>0.44642857142857145</v>
      </c>
      <c r="AG734" s="1"/>
      <c r="AH734" s="1"/>
      <c r="AI734" s="51">
        <v>8</v>
      </c>
      <c r="AJ734" s="51">
        <v>3.3333333300000004E-2</v>
      </c>
      <c r="AK734" s="51">
        <v>0.65</v>
      </c>
      <c r="AL734" s="51">
        <v>8.6833333333000002</v>
      </c>
      <c r="AM734" s="1"/>
      <c r="AN734" s="1"/>
      <c r="AO734" s="23" t="str">
        <f t="shared" si="47"/>
        <v xml:space="preserve"> </v>
      </c>
      <c r="AP734" s="1"/>
    </row>
    <row r="735" spans="1:42" x14ac:dyDescent="0.2">
      <c r="A735" s="13" t="s">
        <v>2526</v>
      </c>
      <c r="B735" s="13" t="s">
        <v>2525</v>
      </c>
      <c r="C735" s="1" t="s">
        <v>167</v>
      </c>
      <c r="D735" s="13" t="s">
        <v>154</v>
      </c>
      <c r="E735" s="13">
        <v>36</v>
      </c>
      <c r="F735" s="13">
        <v>20</v>
      </c>
      <c r="G735" s="13">
        <v>13</v>
      </c>
      <c r="H735" s="13">
        <v>3</v>
      </c>
      <c r="I735" s="13">
        <v>38</v>
      </c>
      <c r="J735" s="13">
        <v>12</v>
      </c>
      <c r="K735" s="13">
        <v>1</v>
      </c>
      <c r="L735" s="13">
        <v>1</v>
      </c>
      <c r="M735" s="15">
        <f t="shared" si="44"/>
        <v>0.5</v>
      </c>
      <c r="N735" s="1"/>
      <c r="O735" s="1"/>
      <c r="P735" s="26">
        <v>13.583333333300001</v>
      </c>
      <c r="Q735" s="26">
        <v>3.1166666667</v>
      </c>
      <c r="R735" s="26">
        <v>0</v>
      </c>
      <c r="S735" s="26">
        <v>16.733333333299999</v>
      </c>
      <c r="T735" s="13">
        <v>5</v>
      </c>
      <c r="U735" s="13">
        <v>4</v>
      </c>
      <c r="V735" s="23">
        <f t="shared" si="45"/>
        <v>0.8</v>
      </c>
      <c r="W735" s="13">
        <v>2</v>
      </c>
      <c r="X735" s="13">
        <v>39</v>
      </c>
      <c r="Y735" s="13">
        <v>8</v>
      </c>
      <c r="Z735" s="13">
        <v>9</v>
      </c>
      <c r="AA735" s="13">
        <v>-8</v>
      </c>
      <c r="AB735" s="13">
        <v>28</v>
      </c>
      <c r="AC735" s="13">
        <v>11</v>
      </c>
      <c r="AD735" s="13">
        <v>3</v>
      </c>
      <c r="AE735" s="13">
        <v>0</v>
      </c>
      <c r="AF735" s="15">
        <f t="shared" si="46"/>
        <v>1</v>
      </c>
      <c r="AG735" s="1"/>
      <c r="AH735" s="1"/>
      <c r="AI735" s="51">
        <v>13.6833333333</v>
      </c>
      <c r="AJ735" s="51">
        <v>3.1666666666999999</v>
      </c>
      <c r="AK735" s="51">
        <v>0</v>
      </c>
      <c r="AL735" s="51">
        <v>16.866666666699999</v>
      </c>
      <c r="AM735" s="13">
        <v>2</v>
      </c>
      <c r="AN735" s="13">
        <v>0</v>
      </c>
      <c r="AO735" s="23">
        <f t="shared" si="47"/>
        <v>0</v>
      </c>
      <c r="AP735" s="13">
        <v>0</v>
      </c>
    </row>
    <row r="736" spans="1:42" x14ac:dyDescent="0.2">
      <c r="A736" s="13" t="s">
        <v>2529</v>
      </c>
      <c r="B736" s="13" t="s">
        <v>217</v>
      </c>
      <c r="C736" s="1" t="s">
        <v>398</v>
      </c>
      <c r="D736" s="13" t="s">
        <v>154</v>
      </c>
      <c r="E736" s="13">
        <v>3</v>
      </c>
      <c r="F736" s="13">
        <v>0</v>
      </c>
      <c r="G736" s="13">
        <v>0</v>
      </c>
      <c r="H736" s="13">
        <v>-2</v>
      </c>
      <c r="I736" s="13">
        <v>0</v>
      </c>
      <c r="J736" s="13">
        <v>0</v>
      </c>
      <c r="K736" s="13">
        <v>0</v>
      </c>
      <c r="L736" s="13">
        <v>0</v>
      </c>
      <c r="M736" s="15">
        <f t="shared" si="44"/>
        <v>0</v>
      </c>
      <c r="N736" s="1"/>
      <c r="O736" s="1"/>
      <c r="P736" s="26">
        <v>9.3166666666999998</v>
      </c>
      <c r="Q736" s="26">
        <v>0</v>
      </c>
      <c r="R736" s="26">
        <v>1.3166666667</v>
      </c>
      <c r="S736" s="26">
        <v>10.65</v>
      </c>
      <c r="T736" s="1"/>
      <c r="U736" s="1"/>
      <c r="V736" s="23" t="str">
        <f t="shared" si="45"/>
        <v xml:space="preserve"> </v>
      </c>
      <c r="W736" s="1"/>
      <c r="X736" s="13">
        <v>7</v>
      </c>
      <c r="Y736" s="13">
        <v>0</v>
      </c>
      <c r="Z736" s="13">
        <v>1</v>
      </c>
      <c r="AA736" s="13">
        <v>0</v>
      </c>
      <c r="AB736" s="13">
        <v>2</v>
      </c>
      <c r="AC736" s="13">
        <v>1</v>
      </c>
      <c r="AD736" s="13">
        <v>0</v>
      </c>
      <c r="AE736" s="13">
        <v>0</v>
      </c>
      <c r="AF736" s="15">
        <f t="shared" si="46"/>
        <v>0</v>
      </c>
      <c r="AG736" s="1"/>
      <c r="AH736" s="1"/>
      <c r="AI736" s="51">
        <v>11.5</v>
      </c>
      <c r="AJ736" s="51">
        <v>0</v>
      </c>
      <c r="AK736" s="51">
        <v>1.35</v>
      </c>
      <c r="AL736" s="51">
        <v>12.8666666667</v>
      </c>
      <c r="AM736" s="1"/>
      <c r="AN736" s="1"/>
      <c r="AO736" s="23" t="str">
        <f t="shared" si="47"/>
        <v xml:space="preserve"> </v>
      </c>
      <c r="AP736" s="1"/>
    </row>
    <row r="737" spans="1:42" x14ac:dyDescent="0.2">
      <c r="A737" s="13" t="s">
        <v>2531</v>
      </c>
      <c r="B737" s="13" t="s">
        <v>1467</v>
      </c>
      <c r="C737" s="1" t="s">
        <v>145</v>
      </c>
      <c r="D737" s="13" t="s">
        <v>154</v>
      </c>
      <c r="E737" s="13">
        <v>22</v>
      </c>
      <c r="F737" s="13">
        <v>3</v>
      </c>
      <c r="G737" s="13">
        <v>0</v>
      </c>
      <c r="H737" s="13">
        <v>-12</v>
      </c>
      <c r="I737" s="13">
        <v>7</v>
      </c>
      <c r="J737" s="13">
        <v>2</v>
      </c>
      <c r="K737" s="13">
        <v>3</v>
      </c>
      <c r="L737" s="13">
        <v>2</v>
      </c>
      <c r="M737" s="15">
        <f t="shared" si="44"/>
        <v>0.6</v>
      </c>
      <c r="N737" s="1"/>
      <c r="O737" s="1"/>
      <c r="P737" s="26">
        <v>12.666666666699999</v>
      </c>
      <c r="Q737" s="26">
        <v>6.6666666700000002E-2</v>
      </c>
      <c r="R737" s="26">
        <v>0.05</v>
      </c>
      <c r="S737" s="26">
        <v>12.8</v>
      </c>
      <c r="T737" s="1"/>
      <c r="U737" s="1"/>
      <c r="V737" s="23" t="str">
        <f t="shared" si="45"/>
        <v xml:space="preserve"> </v>
      </c>
      <c r="W737" s="1"/>
      <c r="X737" s="13">
        <v>23</v>
      </c>
      <c r="Y737" s="13">
        <v>3</v>
      </c>
      <c r="Z737" s="13">
        <v>2</v>
      </c>
      <c r="AA737" s="13">
        <v>-6</v>
      </c>
      <c r="AB737" s="13">
        <v>9</v>
      </c>
      <c r="AC737" s="13">
        <v>3</v>
      </c>
      <c r="AD737" s="13">
        <v>0</v>
      </c>
      <c r="AE737" s="13">
        <v>3</v>
      </c>
      <c r="AF737" s="15">
        <f t="shared" si="46"/>
        <v>0</v>
      </c>
      <c r="AG737" s="1"/>
      <c r="AH737" s="1"/>
      <c r="AI737" s="51">
        <v>12.016666666700001</v>
      </c>
      <c r="AJ737" s="51">
        <v>0.1333333333</v>
      </c>
      <c r="AK737" s="51">
        <v>8.3333333300000006E-2</v>
      </c>
      <c r="AL737" s="51">
        <v>12.233333333299999</v>
      </c>
      <c r="AM737" s="1"/>
      <c r="AN737" s="1"/>
      <c r="AO737" s="23" t="str">
        <f t="shared" si="47"/>
        <v xml:space="preserve"> </v>
      </c>
      <c r="AP737" s="1"/>
    </row>
    <row r="738" spans="1:42" x14ac:dyDescent="0.2">
      <c r="A738" s="13" t="s">
        <v>2533</v>
      </c>
      <c r="B738" s="13" t="s">
        <v>672</v>
      </c>
      <c r="C738" s="1" t="s">
        <v>358</v>
      </c>
      <c r="D738" s="13" t="s">
        <v>207</v>
      </c>
      <c r="E738" s="13">
        <v>38</v>
      </c>
      <c r="F738" s="13">
        <v>10</v>
      </c>
      <c r="G738" s="13">
        <v>5</v>
      </c>
      <c r="H738" s="13">
        <v>-3</v>
      </c>
      <c r="I738" s="13">
        <v>8</v>
      </c>
      <c r="J738" s="13">
        <v>4</v>
      </c>
      <c r="K738" s="13">
        <v>11</v>
      </c>
      <c r="L738" s="13">
        <v>16</v>
      </c>
      <c r="M738" s="15">
        <f t="shared" si="44"/>
        <v>0.40740740740740738</v>
      </c>
      <c r="N738" s="1"/>
      <c r="O738" s="1"/>
      <c r="P738" s="26">
        <v>14.233333333299999</v>
      </c>
      <c r="Q738" s="26">
        <v>2.1</v>
      </c>
      <c r="R738" s="26">
        <v>0</v>
      </c>
      <c r="S738" s="26">
        <v>16.366666666699999</v>
      </c>
      <c r="T738" s="13">
        <v>4</v>
      </c>
      <c r="U738" s="13">
        <v>0</v>
      </c>
      <c r="V738" s="23">
        <f t="shared" si="45"/>
        <v>0</v>
      </c>
      <c r="W738" s="13">
        <v>0</v>
      </c>
      <c r="X738" s="13">
        <v>39</v>
      </c>
      <c r="Y738" s="13">
        <v>8</v>
      </c>
      <c r="Z738" s="13">
        <v>8</v>
      </c>
      <c r="AA738" s="13">
        <v>-21</v>
      </c>
      <c r="AB738" s="13">
        <v>10</v>
      </c>
      <c r="AC738" s="13">
        <v>5</v>
      </c>
      <c r="AD738" s="13">
        <v>10</v>
      </c>
      <c r="AE738" s="13">
        <v>9</v>
      </c>
      <c r="AF738" s="15">
        <f t="shared" si="46"/>
        <v>0.52631578947368418</v>
      </c>
      <c r="AG738" s="1"/>
      <c r="AH738" s="1"/>
      <c r="AI738" s="51">
        <v>13.6166666667</v>
      </c>
      <c r="AJ738" s="51">
        <v>2.1</v>
      </c>
      <c r="AK738" s="51">
        <v>0</v>
      </c>
      <c r="AL738" s="51">
        <v>15.733333333299999</v>
      </c>
      <c r="AM738" s="13">
        <v>2</v>
      </c>
      <c r="AN738" s="13">
        <v>0</v>
      </c>
      <c r="AO738" s="23">
        <f t="shared" si="47"/>
        <v>0</v>
      </c>
      <c r="AP738" s="13">
        <v>0</v>
      </c>
    </row>
    <row r="739" spans="1:42" x14ac:dyDescent="0.2">
      <c r="A739" s="13" t="s">
        <v>1672</v>
      </c>
      <c r="B739" s="13" t="s">
        <v>2536</v>
      </c>
      <c r="C739" s="1" t="s">
        <v>584</v>
      </c>
      <c r="D739" s="13" t="s">
        <v>146</v>
      </c>
      <c r="E739" s="13">
        <v>41</v>
      </c>
      <c r="F739" s="13">
        <v>5</v>
      </c>
      <c r="G739" s="13">
        <v>5</v>
      </c>
      <c r="H739" s="13">
        <v>-1</v>
      </c>
      <c r="I739" s="13">
        <v>33</v>
      </c>
      <c r="J739" s="13">
        <v>12</v>
      </c>
      <c r="K739" s="13">
        <v>263</v>
      </c>
      <c r="L739" s="13">
        <v>148</v>
      </c>
      <c r="M739" s="15">
        <f t="shared" si="44"/>
        <v>0.63990267639902676</v>
      </c>
      <c r="N739" s="13">
        <v>3</v>
      </c>
      <c r="O739" s="13">
        <v>2</v>
      </c>
      <c r="P739" s="26">
        <v>7.0333333332999999</v>
      </c>
      <c r="Q739" s="26">
        <v>6.6666666700000002E-2</v>
      </c>
      <c r="R739" s="26">
        <v>2.2000000000000002</v>
      </c>
      <c r="S739" s="26">
        <v>9.3000000000000007</v>
      </c>
      <c r="T739" s="1"/>
      <c r="U739" s="1"/>
      <c r="V739" s="23" t="str">
        <f t="shared" si="45"/>
        <v xml:space="preserve"> </v>
      </c>
      <c r="W739" s="1"/>
      <c r="X739" s="13">
        <v>41</v>
      </c>
      <c r="Y739" s="13">
        <v>0</v>
      </c>
      <c r="Z739" s="13">
        <v>3</v>
      </c>
      <c r="AA739" s="13">
        <v>-3</v>
      </c>
      <c r="AB739" s="13">
        <v>25</v>
      </c>
      <c r="AC739" s="13">
        <v>11</v>
      </c>
      <c r="AD739" s="13">
        <v>185</v>
      </c>
      <c r="AE739" s="13">
        <v>155</v>
      </c>
      <c r="AF739" s="15">
        <f t="shared" si="46"/>
        <v>0.54411764705882348</v>
      </c>
      <c r="AG739" s="13">
        <v>0</v>
      </c>
      <c r="AH739" s="13">
        <v>0</v>
      </c>
      <c r="AI739" s="51">
        <v>6.6833333333000002</v>
      </c>
      <c r="AJ739" s="51">
        <v>6.6666666700000002E-2</v>
      </c>
      <c r="AK739" s="51">
        <v>2.3166666666999998</v>
      </c>
      <c r="AL739" s="51">
        <v>9.1</v>
      </c>
      <c r="AM739" s="1"/>
      <c r="AN739" s="1"/>
      <c r="AO739" s="23" t="str">
        <f t="shared" si="47"/>
        <v xml:space="preserve"> </v>
      </c>
      <c r="AP739" s="1"/>
    </row>
    <row r="740" spans="1:42" x14ac:dyDescent="0.2">
      <c r="A740" s="13" t="s">
        <v>2540</v>
      </c>
      <c r="B740" s="13" t="s">
        <v>2539</v>
      </c>
      <c r="C740" s="1" t="s">
        <v>270</v>
      </c>
      <c r="D740" s="13" t="s">
        <v>173</v>
      </c>
      <c r="E740" s="13">
        <v>15</v>
      </c>
      <c r="F740" s="13">
        <v>0</v>
      </c>
      <c r="G740" s="13">
        <v>1</v>
      </c>
      <c r="H740" s="13">
        <v>-8</v>
      </c>
      <c r="I740" s="13">
        <v>0</v>
      </c>
      <c r="J740" s="13">
        <v>0</v>
      </c>
      <c r="K740" s="1"/>
      <c r="L740" s="1"/>
      <c r="M740" s="15">
        <f t="shared" si="44"/>
        <v>0</v>
      </c>
      <c r="N740" s="1"/>
      <c r="O740" s="1"/>
      <c r="P740" s="26">
        <v>13.6833333333</v>
      </c>
      <c r="Q740" s="26">
        <v>0</v>
      </c>
      <c r="R740" s="26">
        <v>0.95</v>
      </c>
      <c r="S740" s="26">
        <v>14.65</v>
      </c>
      <c r="T740" s="1"/>
      <c r="U740" s="1"/>
      <c r="V740" s="23" t="str">
        <f t="shared" si="45"/>
        <v xml:space="preserve"> </v>
      </c>
      <c r="W740" s="1"/>
      <c r="X740" s="13">
        <v>16</v>
      </c>
      <c r="Y740" s="13">
        <v>0</v>
      </c>
      <c r="Z740" s="13">
        <v>0</v>
      </c>
      <c r="AA740" s="13">
        <v>-4</v>
      </c>
      <c r="AB740" s="13">
        <v>13</v>
      </c>
      <c r="AC740" s="13">
        <v>5</v>
      </c>
      <c r="AD740" s="1"/>
      <c r="AE740" s="1"/>
      <c r="AF740" s="15">
        <f t="shared" si="46"/>
        <v>0</v>
      </c>
      <c r="AG740" s="1"/>
      <c r="AH740" s="1"/>
      <c r="AI740" s="51">
        <v>12</v>
      </c>
      <c r="AJ740" s="51">
        <v>1.6666666699999999E-2</v>
      </c>
      <c r="AK740" s="51">
        <v>1.2666666666999999</v>
      </c>
      <c r="AL740" s="51">
        <v>13.3166666667</v>
      </c>
      <c r="AM740" s="1"/>
      <c r="AN740" s="1"/>
      <c r="AO740" s="23" t="str">
        <f t="shared" si="47"/>
        <v xml:space="preserve"> </v>
      </c>
      <c r="AP740" s="1"/>
    </row>
    <row r="741" spans="1:42" x14ac:dyDescent="0.2">
      <c r="A741" s="13" t="s">
        <v>2544</v>
      </c>
      <c r="B741" s="13" t="s">
        <v>690</v>
      </c>
      <c r="C741" s="1" t="s">
        <v>554</v>
      </c>
      <c r="D741" s="13" t="s">
        <v>154</v>
      </c>
      <c r="E741" s="13">
        <v>38</v>
      </c>
      <c r="F741" s="13">
        <v>3</v>
      </c>
      <c r="G741" s="13">
        <v>4</v>
      </c>
      <c r="H741" s="13">
        <v>-1</v>
      </c>
      <c r="I741" s="13">
        <v>2</v>
      </c>
      <c r="J741" s="13">
        <v>1</v>
      </c>
      <c r="K741" s="13">
        <v>149</v>
      </c>
      <c r="L741" s="13">
        <v>125</v>
      </c>
      <c r="M741" s="15">
        <f t="shared" si="44"/>
        <v>0.54379562043795615</v>
      </c>
      <c r="N741" s="1"/>
      <c r="O741" s="1"/>
      <c r="P741" s="26">
        <v>10.983333333299999</v>
      </c>
      <c r="Q741" s="26">
        <v>0.1333333333</v>
      </c>
      <c r="R741" s="26">
        <v>1.9500000000000002</v>
      </c>
      <c r="S741" s="26">
        <v>13.083333333300001</v>
      </c>
      <c r="T741" s="1"/>
      <c r="U741" s="1"/>
      <c r="V741" s="23" t="str">
        <f t="shared" si="45"/>
        <v xml:space="preserve"> </v>
      </c>
      <c r="W741" s="1"/>
      <c r="X741" s="13">
        <v>42</v>
      </c>
      <c r="Y741" s="13">
        <v>4</v>
      </c>
      <c r="Z741" s="13">
        <v>3</v>
      </c>
      <c r="AA741" s="13">
        <v>3</v>
      </c>
      <c r="AB741" s="13">
        <v>0</v>
      </c>
      <c r="AC741" s="13">
        <v>0</v>
      </c>
      <c r="AD741" s="13">
        <v>161</v>
      </c>
      <c r="AE741" s="13">
        <v>159</v>
      </c>
      <c r="AF741" s="15">
        <f t="shared" si="46"/>
        <v>0.50312500000000004</v>
      </c>
      <c r="AG741" s="1"/>
      <c r="AH741" s="1"/>
      <c r="AI741" s="51">
        <v>10.6</v>
      </c>
      <c r="AJ741" s="51">
        <v>0.15</v>
      </c>
      <c r="AK741" s="51">
        <v>2.2666666666999999</v>
      </c>
      <c r="AL741" s="51">
        <v>13.016666666700001</v>
      </c>
      <c r="AM741" s="1"/>
      <c r="AN741" s="1"/>
      <c r="AO741" s="23" t="str">
        <f t="shared" si="47"/>
        <v xml:space="preserve"> </v>
      </c>
      <c r="AP741" s="1"/>
    </row>
    <row r="742" spans="1:42" x14ac:dyDescent="0.2">
      <c r="A742" s="13" t="s">
        <v>2544</v>
      </c>
      <c r="B742" s="13" t="s">
        <v>1183</v>
      </c>
      <c r="C742" s="1" t="s">
        <v>128</v>
      </c>
      <c r="D742" s="13" t="s">
        <v>173</v>
      </c>
      <c r="E742" s="13">
        <v>39</v>
      </c>
      <c r="F742" s="13">
        <v>3</v>
      </c>
      <c r="G742" s="13">
        <v>4</v>
      </c>
      <c r="H742" s="13">
        <v>-2</v>
      </c>
      <c r="I742" s="13">
        <v>18</v>
      </c>
      <c r="J742" s="13">
        <v>9</v>
      </c>
      <c r="K742" s="1"/>
      <c r="L742" s="1"/>
      <c r="M742" s="15">
        <f t="shared" si="44"/>
        <v>0</v>
      </c>
      <c r="N742" s="1"/>
      <c r="O742" s="1"/>
      <c r="P742" s="26">
        <v>16.933333333299998</v>
      </c>
      <c r="Q742" s="26">
        <v>0.2333333333</v>
      </c>
      <c r="R742" s="26">
        <v>1.2833333332999999</v>
      </c>
      <c r="S742" s="26">
        <v>18.4666666667</v>
      </c>
      <c r="T742" s="13">
        <v>1</v>
      </c>
      <c r="U742" s="13">
        <v>0</v>
      </c>
      <c r="V742" s="23">
        <f t="shared" si="45"/>
        <v>0</v>
      </c>
      <c r="W742" s="13">
        <v>0</v>
      </c>
      <c r="X742" s="13">
        <v>37</v>
      </c>
      <c r="Y742" s="13">
        <v>1</v>
      </c>
      <c r="Z742" s="13">
        <v>5</v>
      </c>
      <c r="AA742" s="13">
        <v>0</v>
      </c>
      <c r="AB742" s="13">
        <v>50</v>
      </c>
      <c r="AC742" s="13">
        <v>22</v>
      </c>
      <c r="AD742" s="1"/>
      <c r="AE742" s="1"/>
      <c r="AF742" s="15">
        <f t="shared" si="46"/>
        <v>0</v>
      </c>
      <c r="AG742" s="1"/>
      <c r="AH742" s="1"/>
      <c r="AI742" s="51">
        <v>15.8833333333</v>
      </c>
      <c r="AJ742" s="51">
        <v>0.21666666670000001</v>
      </c>
      <c r="AK742" s="51">
        <v>1.1499999999999999</v>
      </c>
      <c r="AL742" s="51">
        <v>17.266666666700001</v>
      </c>
      <c r="AM742" s="13">
        <v>0</v>
      </c>
      <c r="AN742" s="13">
        <v>0</v>
      </c>
      <c r="AO742" s="23" t="str">
        <f t="shared" si="47"/>
        <v xml:space="preserve"> </v>
      </c>
      <c r="AP742" s="13">
        <v>0</v>
      </c>
    </row>
    <row r="743" spans="1:42" x14ac:dyDescent="0.2">
      <c r="A743" s="13" t="s">
        <v>2544</v>
      </c>
      <c r="B743" s="13" t="s">
        <v>1151</v>
      </c>
      <c r="C743" s="1" t="s">
        <v>162</v>
      </c>
      <c r="D743" s="13" t="s">
        <v>146</v>
      </c>
      <c r="E743" s="13">
        <v>1</v>
      </c>
      <c r="F743" s="13">
        <v>0</v>
      </c>
      <c r="G743" s="13">
        <v>0</v>
      </c>
      <c r="H743" s="13">
        <v>0</v>
      </c>
      <c r="I743" s="13">
        <v>0</v>
      </c>
      <c r="J743" s="13">
        <v>0</v>
      </c>
      <c r="K743" s="13">
        <v>4</v>
      </c>
      <c r="L743" s="13">
        <v>6</v>
      </c>
      <c r="M743" s="15">
        <f t="shared" si="44"/>
        <v>0.4</v>
      </c>
      <c r="N743" s="1"/>
      <c r="O743" s="1"/>
      <c r="P743" s="26">
        <v>6.1</v>
      </c>
      <c r="Q743" s="26">
        <v>0</v>
      </c>
      <c r="R743" s="26">
        <v>0</v>
      </c>
      <c r="S743" s="26">
        <v>6.1</v>
      </c>
      <c r="T743" s="1"/>
      <c r="U743" s="1"/>
      <c r="V743" s="23" t="str">
        <f t="shared" si="45"/>
        <v xml:space="preserve"> </v>
      </c>
      <c r="W743" s="1"/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5">
        <f t="shared" si="46"/>
        <v>0</v>
      </c>
      <c r="AG743" s="1"/>
      <c r="AH743" s="1"/>
      <c r="AI743" s="51">
        <v>0</v>
      </c>
      <c r="AJ743" s="51">
        <v>0</v>
      </c>
      <c r="AK743" s="51">
        <v>0</v>
      </c>
      <c r="AL743" s="51">
        <v>0</v>
      </c>
      <c r="AM743" s="1"/>
      <c r="AN743" s="1"/>
      <c r="AO743" s="23" t="str">
        <f t="shared" si="47"/>
        <v xml:space="preserve"> </v>
      </c>
      <c r="AP743" s="1"/>
    </row>
    <row r="744" spans="1:42" x14ac:dyDescent="0.2">
      <c r="A744" s="13" t="s">
        <v>2544</v>
      </c>
      <c r="B744" s="13" t="s">
        <v>151</v>
      </c>
      <c r="C744" s="1" t="s">
        <v>243</v>
      </c>
      <c r="D744" s="13" t="s">
        <v>146</v>
      </c>
      <c r="E744" s="13">
        <v>41</v>
      </c>
      <c r="F744" s="13">
        <v>12</v>
      </c>
      <c r="G744" s="13">
        <v>13</v>
      </c>
      <c r="H744" s="13">
        <v>13</v>
      </c>
      <c r="I744" s="13">
        <v>26</v>
      </c>
      <c r="J744" s="13">
        <v>12</v>
      </c>
      <c r="K744" s="13">
        <v>6</v>
      </c>
      <c r="L744" s="13">
        <v>9</v>
      </c>
      <c r="M744" s="15">
        <f t="shared" si="44"/>
        <v>0.4</v>
      </c>
      <c r="N744" s="1"/>
      <c r="O744" s="1"/>
      <c r="P744" s="26">
        <v>13</v>
      </c>
      <c r="Q744" s="26">
        <v>2.4666666667000001</v>
      </c>
      <c r="R744" s="26">
        <v>0</v>
      </c>
      <c r="S744" s="26">
        <v>15.483333333299999</v>
      </c>
      <c r="T744" s="13">
        <v>3</v>
      </c>
      <c r="U744" s="13">
        <v>0</v>
      </c>
      <c r="V744" s="23">
        <f t="shared" si="45"/>
        <v>0</v>
      </c>
      <c r="W744" s="13">
        <v>0</v>
      </c>
      <c r="X744" s="13">
        <v>41</v>
      </c>
      <c r="Y744" s="13">
        <v>11</v>
      </c>
      <c r="Z744" s="13">
        <v>8</v>
      </c>
      <c r="AA744" s="13">
        <v>-2</v>
      </c>
      <c r="AB744" s="13">
        <v>18</v>
      </c>
      <c r="AC744" s="13">
        <v>9</v>
      </c>
      <c r="AD744" s="13">
        <v>6</v>
      </c>
      <c r="AE744" s="13">
        <v>9</v>
      </c>
      <c r="AF744" s="15">
        <f t="shared" si="46"/>
        <v>0.4</v>
      </c>
      <c r="AG744" s="1"/>
      <c r="AH744" s="1"/>
      <c r="AI744" s="51">
        <v>13.516666666700001</v>
      </c>
      <c r="AJ744" s="51">
        <v>2.4500000000000002</v>
      </c>
      <c r="AK744" s="51">
        <v>0</v>
      </c>
      <c r="AL744" s="51">
        <v>15.983333333299999</v>
      </c>
      <c r="AM744" s="13">
        <v>6</v>
      </c>
      <c r="AN744" s="13">
        <v>2</v>
      </c>
      <c r="AO744" s="23">
        <f t="shared" si="47"/>
        <v>0.33333333333333331</v>
      </c>
      <c r="AP744" s="13">
        <v>0</v>
      </c>
    </row>
    <row r="745" spans="1:42" x14ac:dyDescent="0.2">
      <c r="A745" s="13" t="s">
        <v>2544</v>
      </c>
      <c r="B745" s="13" t="s">
        <v>2548</v>
      </c>
      <c r="C745" s="1" t="s">
        <v>314</v>
      </c>
      <c r="D745" s="13" t="s">
        <v>154</v>
      </c>
      <c r="E745" s="13">
        <v>41</v>
      </c>
      <c r="F745" s="13">
        <v>6</v>
      </c>
      <c r="G745" s="13">
        <v>9</v>
      </c>
      <c r="H745" s="13">
        <v>2</v>
      </c>
      <c r="I745" s="13">
        <v>14</v>
      </c>
      <c r="J745" s="13">
        <v>7</v>
      </c>
      <c r="K745" s="13">
        <v>1</v>
      </c>
      <c r="L745" s="13">
        <v>4</v>
      </c>
      <c r="M745" s="15">
        <f t="shared" si="44"/>
        <v>0.2</v>
      </c>
      <c r="N745" s="1"/>
      <c r="O745" s="1"/>
      <c r="P745" s="26">
        <v>13.95</v>
      </c>
      <c r="Q745" s="26">
        <v>1.85</v>
      </c>
      <c r="R745" s="26">
        <v>0</v>
      </c>
      <c r="S745" s="26">
        <v>15.833333333300001</v>
      </c>
      <c r="T745" s="13">
        <v>3</v>
      </c>
      <c r="U745" s="13">
        <v>0</v>
      </c>
      <c r="V745" s="23">
        <f t="shared" si="45"/>
        <v>0</v>
      </c>
      <c r="W745" s="13">
        <v>0</v>
      </c>
      <c r="X745" s="13">
        <v>40</v>
      </c>
      <c r="Y745" s="13">
        <v>7</v>
      </c>
      <c r="Z745" s="13">
        <v>18</v>
      </c>
      <c r="AA745" s="13">
        <v>5</v>
      </c>
      <c r="AB745" s="13">
        <v>6</v>
      </c>
      <c r="AC745" s="13">
        <v>3</v>
      </c>
      <c r="AD745" s="13">
        <v>1</v>
      </c>
      <c r="AE745" s="13">
        <v>2</v>
      </c>
      <c r="AF745" s="15">
        <f t="shared" si="46"/>
        <v>0.33333333333333331</v>
      </c>
      <c r="AG745" s="1"/>
      <c r="AH745" s="1"/>
      <c r="AI745" s="51">
        <v>13.2</v>
      </c>
      <c r="AJ745" s="51">
        <v>1.7166666667000001</v>
      </c>
      <c r="AK745" s="51">
        <v>1.6666666699999999E-2</v>
      </c>
      <c r="AL745" s="51">
        <v>14.95</v>
      </c>
      <c r="AM745" s="13">
        <v>6</v>
      </c>
      <c r="AN745" s="13">
        <v>1</v>
      </c>
      <c r="AO745" s="23">
        <f t="shared" si="47"/>
        <v>0.16666666666666666</v>
      </c>
      <c r="AP745" s="13">
        <v>0</v>
      </c>
    </row>
    <row r="746" spans="1:42" x14ac:dyDescent="0.2">
      <c r="A746" s="13" t="s">
        <v>2544</v>
      </c>
      <c r="B746" s="13" t="s">
        <v>856</v>
      </c>
      <c r="C746" s="1" t="s">
        <v>249</v>
      </c>
      <c r="D746" s="13" t="s">
        <v>146</v>
      </c>
      <c r="E746" s="13">
        <v>27</v>
      </c>
      <c r="F746" s="13">
        <v>1</v>
      </c>
      <c r="G746" s="13">
        <v>2</v>
      </c>
      <c r="H746" s="13">
        <v>0</v>
      </c>
      <c r="I746" s="13">
        <v>8</v>
      </c>
      <c r="J746" s="13">
        <v>4</v>
      </c>
      <c r="K746" s="13">
        <v>154</v>
      </c>
      <c r="L746" s="13">
        <v>126</v>
      </c>
      <c r="M746" s="15">
        <f t="shared" si="44"/>
        <v>0.55000000000000004</v>
      </c>
      <c r="N746" s="13">
        <v>1</v>
      </c>
      <c r="O746" s="13">
        <v>1</v>
      </c>
      <c r="P746" s="26">
        <v>9.2333333332999992</v>
      </c>
      <c r="Q746" s="26">
        <v>0.21666666670000001</v>
      </c>
      <c r="R746" s="26">
        <v>1.45</v>
      </c>
      <c r="S746" s="26">
        <v>10.916666666699999</v>
      </c>
      <c r="T746" s="1"/>
      <c r="U746" s="1"/>
      <c r="V746" s="23" t="str">
        <f t="shared" si="45"/>
        <v xml:space="preserve"> </v>
      </c>
      <c r="W746" s="1"/>
      <c r="X746" s="13">
        <v>27</v>
      </c>
      <c r="Y746" s="13">
        <v>1</v>
      </c>
      <c r="Z746" s="13">
        <v>1</v>
      </c>
      <c r="AA746" s="13">
        <v>-9</v>
      </c>
      <c r="AB746" s="13">
        <v>4</v>
      </c>
      <c r="AC746" s="13">
        <v>2</v>
      </c>
      <c r="AD746" s="13">
        <v>139</v>
      </c>
      <c r="AE746" s="13">
        <v>142</v>
      </c>
      <c r="AF746" s="15">
        <f t="shared" si="46"/>
        <v>0.49466192170818507</v>
      </c>
      <c r="AG746" s="13">
        <v>1</v>
      </c>
      <c r="AH746" s="13">
        <v>0</v>
      </c>
      <c r="AI746" s="51">
        <v>9.35</v>
      </c>
      <c r="AJ746" s="51">
        <v>0.05</v>
      </c>
      <c r="AK746" s="51">
        <v>1.7833333332999999</v>
      </c>
      <c r="AL746" s="51">
        <v>11.1833333333</v>
      </c>
      <c r="AM746" s="1"/>
      <c r="AN746" s="1"/>
      <c r="AO746" s="23" t="str">
        <f t="shared" si="47"/>
        <v xml:space="preserve"> </v>
      </c>
      <c r="AP746" s="1"/>
    </row>
    <row r="747" spans="1:42" x14ac:dyDescent="0.2">
      <c r="A747" s="13" t="s">
        <v>2544</v>
      </c>
      <c r="B747" s="13" t="s">
        <v>1623</v>
      </c>
      <c r="C747" s="1" t="s">
        <v>482</v>
      </c>
      <c r="D747" s="13" t="s">
        <v>146</v>
      </c>
      <c r="E747" s="13">
        <v>17</v>
      </c>
      <c r="F747" s="13">
        <v>1</v>
      </c>
      <c r="G747" s="13">
        <v>0</v>
      </c>
      <c r="H747" s="13">
        <v>-6</v>
      </c>
      <c r="I747" s="13">
        <v>8</v>
      </c>
      <c r="J747" s="13">
        <v>4</v>
      </c>
      <c r="K747" s="13">
        <v>52</v>
      </c>
      <c r="L747" s="13">
        <v>59</v>
      </c>
      <c r="M747" s="15">
        <f t="shared" si="44"/>
        <v>0.46846846846846846</v>
      </c>
      <c r="N747" s="13">
        <v>1</v>
      </c>
      <c r="O747" s="13">
        <v>0</v>
      </c>
      <c r="P747" s="26">
        <v>11.1333333333</v>
      </c>
      <c r="Q747" s="26">
        <v>0.1333333333</v>
      </c>
      <c r="R747" s="26">
        <v>1</v>
      </c>
      <c r="S747" s="26">
        <v>12.266666666700001</v>
      </c>
      <c r="T747" s="1"/>
      <c r="U747" s="1"/>
      <c r="V747" s="23" t="str">
        <f t="shared" si="45"/>
        <v xml:space="preserve"> </v>
      </c>
      <c r="W747" s="1"/>
      <c r="X747" s="13">
        <v>20</v>
      </c>
      <c r="Y747" s="13">
        <v>1</v>
      </c>
      <c r="Z747" s="13">
        <v>1</v>
      </c>
      <c r="AA747" s="13">
        <v>-2</v>
      </c>
      <c r="AB747" s="13">
        <v>10</v>
      </c>
      <c r="AC747" s="13">
        <v>5</v>
      </c>
      <c r="AD747" s="13">
        <v>51</v>
      </c>
      <c r="AE747" s="13">
        <v>69</v>
      </c>
      <c r="AF747" s="15">
        <f t="shared" si="46"/>
        <v>0.42499999999999999</v>
      </c>
      <c r="AG747" s="13">
        <v>2</v>
      </c>
      <c r="AH747" s="13">
        <v>1</v>
      </c>
      <c r="AI747" s="51">
        <v>10.6333333333</v>
      </c>
      <c r="AJ747" s="51">
        <v>0.2333333333</v>
      </c>
      <c r="AK747" s="51">
        <v>0.91666666670000008</v>
      </c>
      <c r="AL747" s="51">
        <v>11.8166666667</v>
      </c>
      <c r="AM747" s="1"/>
      <c r="AN747" s="1"/>
      <c r="AO747" s="23" t="str">
        <f t="shared" si="47"/>
        <v xml:space="preserve"> </v>
      </c>
      <c r="AP747" s="1"/>
    </row>
    <row r="748" spans="1:42" x14ac:dyDescent="0.2">
      <c r="A748" s="13" t="s">
        <v>2556</v>
      </c>
      <c r="B748" s="13" t="s">
        <v>2555</v>
      </c>
      <c r="C748" s="1" t="s">
        <v>214</v>
      </c>
      <c r="D748" s="13" t="s">
        <v>154</v>
      </c>
      <c r="E748" s="13">
        <v>35</v>
      </c>
      <c r="F748" s="13">
        <v>3</v>
      </c>
      <c r="G748" s="13">
        <v>8</v>
      </c>
      <c r="H748" s="13">
        <v>0</v>
      </c>
      <c r="I748" s="13">
        <v>12</v>
      </c>
      <c r="J748" s="13">
        <v>6</v>
      </c>
      <c r="K748" s="13">
        <v>13</v>
      </c>
      <c r="L748" s="13">
        <v>32</v>
      </c>
      <c r="M748" s="15">
        <f t="shared" si="44"/>
        <v>0.28888888888888886</v>
      </c>
      <c r="N748" s="13">
        <v>2</v>
      </c>
      <c r="O748" s="13">
        <v>0</v>
      </c>
      <c r="P748" s="26">
        <v>12.016666666700001</v>
      </c>
      <c r="Q748" s="26">
        <v>0.96666666670000001</v>
      </c>
      <c r="R748" s="26">
        <v>1</v>
      </c>
      <c r="S748" s="26">
        <v>14</v>
      </c>
      <c r="T748" s="13">
        <v>1</v>
      </c>
      <c r="U748" s="13">
        <v>0</v>
      </c>
      <c r="V748" s="23">
        <f t="shared" si="45"/>
        <v>0</v>
      </c>
      <c r="W748" s="13">
        <v>0</v>
      </c>
      <c r="X748" s="13">
        <v>39</v>
      </c>
      <c r="Y748" s="13">
        <v>3</v>
      </c>
      <c r="Z748" s="13">
        <v>6</v>
      </c>
      <c r="AA748" s="13">
        <v>-1</v>
      </c>
      <c r="AB748" s="13">
        <v>12</v>
      </c>
      <c r="AC748" s="13">
        <v>6</v>
      </c>
      <c r="AD748" s="13">
        <v>10</v>
      </c>
      <c r="AE748" s="13">
        <v>28</v>
      </c>
      <c r="AF748" s="15">
        <f t="shared" si="46"/>
        <v>0.26315789473684209</v>
      </c>
      <c r="AG748" s="13">
        <v>1</v>
      </c>
      <c r="AH748" s="13">
        <v>1</v>
      </c>
      <c r="AI748" s="51">
        <v>12.333333333300001</v>
      </c>
      <c r="AJ748" s="51">
        <v>0.86666666670000003</v>
      </c>
      <c r="AK748" s="51">
        <v>1.3</v>
      </c>
      <c r="AL748" s="51">
        <v>14.516666666700001</v>
      </c>
      <c r="AM748" s="13">
        <v>0</v>
      </c>
      <c r="AN748" s="13">
        <v>0</v>
      </c>
      <c r="AO748" s="23" t="str">
        <f t="shared" si="47"/>
        <v xml:space="preserve"> </v>
      </c>
      <c r="AP748" s="13">
        <v>0</v>
      </c>
    </row>
    <row r="749" spans="1:42" x14ac:dyDescent="0.2">
      <c r="A749" s="13" t="s">
        <v>2558</v>
      </c>
      <c r="B749" s="13" t="s">
        <v>1352</v>
      </c>
      <c r="C749" s="1" t="s">
        <v>314</v>
      </c>
      <c r="D749" s="13" t="s">
        <v>146</v>
      </c>
      <c r="E749" s="13">
        <v>41</v>
      </c>
      <c r="F749" s="13">
        <v>7</v>
      </c>
      <c r="G749" s="13">
        <v>22</v>
      </c>
      <c r="H749" s="13">
        <v>11</v>
      </c>
      <c r="I749" s="13">
        <v>12</v>
      </c>
      <c r="J749" s="13">
        <v>6</v>
      </c>
      <c r="K749" s="13">
        <v>207</v>
      </c>
      <c r="L749" s="13">
        <v>199</v>
      </c>
      <c r="M749" s="15">
        <f t="shared" si="44"/>
        <v>0.50985221674876846</v>
      </c>
      <c r="N749" s="13">
        <v>10</v>
      </c>
      <c r="O749" s="13">
        <v>8</v>
      </c>
      <c r="P749" s="26">
        <v>14.85</v>
      </c>
      <c r="Q749" s="26">
        <v>2</v>
      </c>
      <c r="R749" s="26">
        <v>0</v>
      </c>
      <c r="S749" s="26">
        <v>16.866666666699999</v>
      </c>
      <c r="T749" s="13">
        <v>0</v>
      </c>
      <c r="U749" s="13">
        <v>0</v>
      </c>
      <c r="V749" s="23" t="str">
        <f t="shared" si="45"/>
        <v xml:space="preserve"> </v>
      </c>
      <c r="W749" s="13">
        <v>0</v>
      </c>
      <c r="X749" s="13">
        <v>41</v>
      </c>
      <c r="Y749" s="13">
        <v>6</v>
      </c>
      <c r="Z749" s="13">
        <v>9</v>
      </c>
      <c r="AA749" s="13">
        <v>-1</v>
      </c>
      <c r="AB749" s="13">
        <v>14</v>
      </c>
      <c r="AC749" s="13">
        <v>7</v>
      </c>
      <c r="AD749" s="13">
        <v>162</v>
      </c>
      <c r="AE749" s="13">
        <v>198</v>
      </c>
      <c r="AF749" s="15">
        <f t="shared" si="46"/>
        <v>0.45</v>
      </c>
      <c r="AG749" s="13">
        <v>2</v>
      </c>
      <c r="AH749" s="13">
        <v>2</v>
      </c>
      <c r="AI749" s="51">
        <v>14.65</v>
      </c>
      <c r="AJ749" s="51">
        <v>2</v>
      </c>
      <c r="AK749" s="51">
        <v>6.6666666700000002E-2</v>
      </c>
      <c r="AL749" s="51">
        <v>16.733333333299999</v>
      </c>
      <c r="AM749" s="13">
        <v>2</v>
      </c>
      <c r="AN749" s="13">
        <v>0</v>
      </c>
      <c r="AO749" s="23">
        <f t="shared" si="47"/>
        <v>0</v>
      </c>
      <c r="AP749" s="13">
        <v>0</v>
      </c>
    </row>
    <row r="750" spans="1:42" x14ac:dyDescent="0.2">
      <c r="A750" s="13" t="s">
        <v>2561</v>
      </c>
      <c r="B750" s="13" t="s">
        <v>423</v>
      </c>
      <c r="C750" s="1" t="s">
        <v>153</v>
      </c>
      <c r="D750" s="13" t="s">
        <v>146</v>
      </c>
      <c r="E750" s="13">
        <v>41</v>
      </c>
      <c r="F750" s="13">
        <v>5</v>
      </c>
      <c r="G750" s="13">
        <v>11</v>
      </c>
      <c r="H750" s="13">
        <v>0</v>
      </c>
      <c r="I750" s="13">
        <v>10</v>
      </c>
      <c r="J750" s="13">
        <v>5</v>
      </c>
      <c r="K750" s="13">
        <v>51</v>
      </c>
      <c r="L750" s="13">
        <v>57</v>
      </c>
      <c r="M750" s="15">
        <f t="shared" si="44"/>
        <v>0.47222222222222221</v>
      </c>
      <c r="N750" s="1"/>
      <c r="O750" s="1"/>
      <c r="P750" s="26">
        <v>13.1333333333</v>
      </c>
      <c r="Q750" s="26">
        <v>0.33333333330000003</v>
      </c>
      <c r="R750" s="26">
        <v>1.9666666667000001</v>
      </c>
      <c r="S750" s="26">
        <v>15.45</v>
      </c>
      <c r="T750" s="1"/>
      <c r="U750" s="1"/>
      <c r="V750" s="23" t="str">
        <f t="shared" si="45"/>
        <v xml:space="preserve"> </v>
      </c>
      <c r="W750" s="1"/>
      <c r="X750" s="13">
        <v>41</v>
      </c>
      <c r="Y750" s="13">
        <v>4</v>
      </c>
      <c r="Z750" s="13">
        <v>7</v>
      </c>
      <c r="AA750" s="13">
        <v>-2</v>
      </c>
      <c r="AB750" s="13">
        <v>16</v>
      </c>
      <c r="AC750" s="13">
        <v>8</v>
      </c>
      <c r="AD750" s="13">
        <v>33</v>
      </c>
      <c r="AE750" s="13">
        <v>33</v>
      </c>
      <c r="AF750" s="15">
        <f t="shared" si="46"/>
        <v>0.5</v>
      </c>
      <c r="AG750" s="1"/>
      <c r="AH750" s="1"/>
      <c r="AI750" s="51">
        <v>13.1</v>
      </c>
      <c r="AJ750" s="51">
        <v>0.18333333330000001</v>
      </c>
      <c r="AK750" s="51">
        <v>1.7166666667000001</v>
      </c>
      <c r="AL750" s="51">
        <v>15.016666666700001</v>
      </c>
      <c r="AM750" s="1"/>
      <c r="AN750" s="1"/>
      <c r="AO750" s="23" t="str">
        <f t="shared" si="47"/>
        <v xml:space="preserve"> </v>
      </c>
      <c r="AP750" s="1"/>
    </row>
    <row r="751" spans="1:42" x14ac:dyDescent="0.2">
      <c r="A751" s="13" t="s">
        <v>2563</v>
      </c>
      <c r="B751" s="13" t="s">
        <v>165</v>
      </c>
      <c r="C751" s="1" t="s">
        <v>363</v>
      </c>
      <c r="D751" s="13" t="s">
        <v>146</v>
      </c>
      <c r="E751" s="13">
        <v>41</v>
      </c>
      <c r="F751" s="13">
        <v>8</v>
      </c>
      <c r="G751" s="13">
        <v>19</v>
      </c>
      <c r="H751" s="13">
        <v>1</v>
      </c>
      <c r="I751" s="13">
        <v>12</v>
      </c>
      <c r="J751" s="13">
        <v>6</v>
      </c>
      <c r="K751" s="13">
        <v>353</v>
      </c>
      <c r="L751" s="13">
        <v>273</v>
      </c>
      <c r="M751" s="15">
        <f t="shared" si="44"/>
        <v>0.56389776357827481</v>
      </c>
      <c r="N751" s="13">
        <v>6</v>
      </c>
      <c r="O751" s="13">
        <v>5</v>
      </c>
      <c r="P751" s="26">
        <v>13.3833333333</v>
      </c>
      <c r="Q751" s="26">
        <v>4.25</v>
      </c>
      <c r="R751" s="26">
        <v>0.05</v>
      </c>
      <c r="S751" s="26">
        <v>17.683333333299998</v>
      </c>
      <c r="T751" s="13">
        <v>3</v>
      </c>
      <c r="U751" s="13">
        <v>0</v>
      </c>
      <c r="V751" s="23">
        <f t="shared" si="45"/>
        <v>0</v>
      </c>
      <c r="W751" s="13">
        <v>0</v>
      </c>
      <c r="X751" s="13">
        <v>41</v>
      </c>
      <c r="Y751" s="13">
        <v>9</v>
      </c>
      <c r="Z751" s="13">
        <v>26</v>
      </c>
      <c r="AA751" s="13">
        <v>-8</v>
      </c>
      <c r="AB751" s="13">
        <v>16</v>
      </c>
      <c r="AC751" s="13">
        <v>8</v>
      </c>
      <c r="AD751" s="13">
        <v>329</v>
      </c>
      <c r="AE751" s="13">
        <v>307</v>
      </c>
      <c r="AF751" s="15">
        <f t="shared" si="46"/>
        <v>0.51729559748427678</v>
      </c>
      <c r="AG751" s="13">
        <v>5</v>
      </c>
      <c r="AH751" s="13">
        <v>1</v>
      </c>
      <c r="AI751" s="51">
        <v>13.6166666667</v>
      </c>
      <c r="AJ751" s="51">
        <v>3.05</v>
      </c>
      <c r="AK751" s="51">
        <v>0.05</v>
      </c>
      <c r="AL751" s="51">
        <v>16.75</v>
      </c>
      <c r="AM751" s="13">
        <v>3</v>
      </c>
      <c r="AN751" s="13">
        <v>1</v>
      </c>
      <c r="AO751" s="23">
        <f t="shared" si="47"/>
        <v>0.33333333333333331</v>
      </c>
      <c r="AP751" s="13">
        <v>1</v>
      </c>
    </row>
    <row r="752" spans="1:42" x14ac:dyDescent="0.2">
      <c r="A752" s="13" t="s">
        <v>2565</v>
      </c>
      <c r="B752" s="13" t="s">
        <v>519</v>
      </c>
      <c r="C752" s="1" t="s">
        <v>314</v>
      </c>
      <c r="D752" s="13" t="s">
        <v>146</v>
      </c>
      <c r="E752" s="13">
        <v>14</v>
      </c>
      <c r="F752" s="13">
        <v>2</v>
      </c>
      <c r="G752" s="13">
        <v>7</v>
      </c>
      <c r="H752" s="13">
        <v>-1</v>
      </c>
      <c r="I752" s="13">
        <v>2</v>
      </c>
      <c r="J752" s="13">
        <v>1</v>
      </c>
      <c r="K752" s="13">
        <v>49</v>
      </c>
      <c r="L752" s="13">
        <v>58</v>
      </c>
      <c r="M752" s="15">
        <f t="shared" si="44"/>
        <v>0.45794392523364486</v>
      </c>
      <c r="N752" s="1"/>
      <c r="O752" s="1"/>
      <c r="P752" s="26">
        <v>11.9</v>
      </c>
      <c r="Q752" s="26">
        <v>3</v>
      </c>
      <c r="R752" s="26">
        <v>0.05</v>
      </c>
      <c r="S752" s="26">
        <v>14.9666666667</v>
      </c>
      <c r="T752" s="13">
        <v>1</v>
      </c>
      <c r="U752" s="13">
        <v>0</v>
      </c>
      <c r="V752" s="23">
        <f t="shared" si="45"/>
        <v>0</v>
      </c>
      <c r="W752" s="13">
        <v>0</v>
      </c>
      <c r="X752" s="13">
        <v>15</v>
      </c>
      <c r="Y752" s="13">
        <v>6</v>
      </c>
      <c r="Z752" s="13">
        <v>3</v>
      </c>
      <c r="AA752" s="13">
        <v>3</v>
      </c>
      <c r="AB752" s="13">
        <v>0</v>
      </c>
      <c r="AC752" s="13">
        <v>0</v>
      </c>
      <c r="AD752" s="13">
        <v>51</v>
      </c>
      <c r="AE752" s="13">
        <v>62</v>
      </c>
      <c r="AF752" s="15">
        <f t="shared" si="46"/>
        <v>0.45132743362831856</v>
      </c>
      <c r="AG752" s="1"/>
      <c r="AH752" s="1"/>
      <c r="AI752" s="51">
        <v>11.4666666667</v>
      </c>
      <c r="AJ752" s="51">
        <v>2.5166666666999999</v>
      </c>
      <c r="AK752" s="51">
        <v>0.1166666667</v>
      </c>
      <c r="AL752" s="51">
        <v>14.1166666667</v>
      </c>
      <c r="AM752" s="13">
        <v>1</v>
      </c>
      <c r="AN752" s="13">
        <v>0</v>
      </c>
      <c r="AO752" s="23">
        <f t="shared" si="47"/>
        <v>0</v>
      </c>
      <c r="AP752" s="13">
        <v>0</v>
      </c>
    </row>
    <row r="753" spans="1:42" x14ac:dyDescent="0.2">
      <c r="A753" s="13" t="s">
        <v>2567</v>
      </c>
      <c r="B753" s="13" t="s">
        <v>458</v>
      </c>
      <c r="C753" s="1" t="s">
        <v>292</v>
      </c>
      <c r="D753" s="13" t="s">
        <v>173</v>
      </c>
      <c r="E753" s="13">
        <v>36</v>
      </c>
      <c r="F753" s="13">
        <v>7</v>
      </c>
      <c r="G753" s="13">
        <v>12</v>
      </c>
      <c r="H753" s="13">
        <v>11</v>
      </c>
      <c r="I753" s="13">
        <v>4</v>
      </c>
      <c r="J753" s="13">
        <v>2</v>
      </c>
      <c r="K753" s="1"/>
      <c r="L753" s="1"/>
      <c r="M753" s="15">
        <f t="shared" si="44"/>
        <v>0</v>
      </c>
      <c r="N753" s="1"/>
      <c r="O753" s="1"/>
      <c r="P753" s="26">
        <v>18.166666666699999</v>
      </c>
      <c r="Q753" s="26">
        <v>2.0833333333000001</v>
      </c>
      <c r="R753" s="26">
        <v>2.3666666667</v>
      </c>
      <c r="S753" s="26">
        <v>22.633333333300001</v>
      </c>
      <c r="T753" s="1"/>
      <c r="U753" s="1"/>
      <c r="V753" s="23" t="str">
        <f t="shared" si="45"/>
        <v xml:space="preserve"> </v>
      </c>
      <c r="W753" s="1"/>
      <c r="X753" s="13">
        <v>30</v>
      </c>
      <c r="Y753" s="13">
        <v>2</v>
      </c>
      <c r="Z753" s="13">
        <v>4</v>
      </c>
      <c r="AA753" s="13">
        <v>-8</v>
      </c>
      <c r="AB753" s="13">
        <v>2</v>
      </c>
      <c r="AC753" s="13">
        <v>1</v>
      </c>
      <c r="AD753" s="1"/>
      <c r="AE753" s="1"/>
      <c r="AF753" s="15">
        <f t="shared" si="46"/>
        <v>0</v>
      </c>
      <c r="AG753" s="1"/>
      <c r="AH753" s="1"/>
      <c r="AI753" s="51">
        <v>18.7</v>
      </c>
      <c r="AJ753" s="51">
        <v>1.9333333333</v>
      </c>
      <c r="AK753" s="51">
        <v>1.9500000000000002</v>
      </c>
      <c r="AL753" s="51">
        <v>22.6</v>
      </c>
      <c r="AM753" s="1"/>
      <c r="AN753" s="1"/>
      <c r="AO753" s="23" t="str">
        <f t="shared" si="47"/>
        <v xml:space="preserve"> </v>
      </c>
      <c r="AP753" s="1"/>
    </row>
    <row r="754" spans="1:42" x14ac:dyDescent="0.2">
      <c r="A754" s="13" t="s">
        <v>2571</v>
      </c>
      <c r="B754" s="13" t="s">
        <v>2570</v>
      </c>
      <c r="C754" s="1" t="s">
        <v>145</v>
      </c>
      <c r="D754" s="13" t="s">
        <v>173</v>
      </c>
      <c r="E754" s="13">
        <v>2</v>
      </c>
      <c r="F754" s="13">
        <v>0</v>
      </c>
      <c r="G754" s="13">
        <v>0</v>
      </c>
      <c r="H754" s="13">
        <v>-1</v>
      </c>
      <c r="I754" s="13">
        <v>0</v>
      </c>
      <c r="J754" s="13">
        <v>0</v>
      </c>
      <c r="K754" s="1"/>
      <c r="L754" s="1"/>
      <c r="M754" s="15">
        <f t="shared" si="44"/>
        <v>0</v>
      </c>
      <c r="N754" s="1"/>
      <c r="O754" s="1"/>
      <c r="P754" s="26">
        <v>14.8166666667</v>
      </c>
      <c r="Q754" s="26">
        <v>0</v>
      </c>
      <c r="R754" s="26">
        <v>0.61666666670000003</v>
      </c>
      <c r="S754" s="26">
        <v>15.4333333333</v>
      </c>
      <c r="T754" s="1"/>
      <c r="U754" s="1"/>
      <c r="V754" s="23" t="str">
        <f t="shared" si="45"/>
        <v xml:space="preserve"> </v>
      </c>
      <c r="W754" s="1"/>
      <c r="X754" s="13">
        <v>2</v>
      </c>
      <c r="Y754" s="13">
        <v>0</v>
      </c>
      <c r="Z754" s="13">
        <v>1</v>
      </c>
      <c r="AA754" s="13">
        <v>0</v>
      </c>
      <c r="AB754" s="13">
        <v>0</v>
      </c>
      <c r="AC754" s="13">
        <v>0</v>
      </c>
      <c r="AD754" s="1"/>
      <c r="AE754" s="1"/>
      <c r="AF754" s="15">
        <f t="shared" si="46"/>
        <v>0</v>
      </c>
      <c r="AG754" s="1"/>
      <c r="AH754" s="1"/>
      <c r="AI754" s="51">
        <v>11.1</v>
      </c>
      <c r="AJ754" s="51">
        <v>0</v>
      </c>
      <c r="AK754" s="51">
        <v>0.05</v>
      </c>
      <c r="AL754" s="51">
        <v>11.15</v>
      </c>
      <c r="AM754" s="1"/>
      <c r="AN754" s="1"/>
      <c r="AO754" s="23" t="str">
        <f t="shared" si="47"/>
        <v xml:space="preserve"> </v>
      </c>
      <c r="AP754" s="1"/>
    </row>
    <row r="755" spans="1:42" x14ac:dyDescent="0.2">
      <c r="A755" s="13" t="s">
        <v>622</v>
      </c>
      <c r="B755" s="13" t="s">
        <v>1043</v>
      </c>
      <c r="C755" s="1" t="s">
        <v>179</v>
      </c>
      <c r="D755" s="13" t="s">
        <v>154</v>
      </c>
      <c r="E755" s="13">
        <v>37</v>
      </c>
      <c r="F755" s="13">
        <v>13</v>
      </c>
      <c r="G755" s="13">
        <v>14</v>
      </c>
      <c r="H755" s="13">
        <v>1</v>
      </c>
      <c r="I755" s="13">
        <v>12</v>
      </c>
      <c r="J755" s="13">
        <v>6</v>
      </c>
      <c r="K755" s="13">
        <v>35</v>
      </c>
      <c r="L755" s="13">
        <v>35</v>
      </c>
      <c r="M755" s="15">
        <f t="shared" si="44"/>
        <v>0.5</v>
      </c>
      <c r="N755" s="13">
        <v>2</v>
      </c>
      <c r="O755" s="13">
        <v>1</v>
      </c>
      <c r="P755" s="26">
        <v>14.733333333299999</v>
      </c>
      <c r="Q755" s="26">
        <v>2.9</v>
      </c>
      <c r="R755" s="26">
        <v>0.1</v>
      </c>
      <c r="S755" s="26">
        <v>17.766666666700001</v>
      </c>
      <c r="T755" s="13">
        <v>3</v>
      </c>
      <c r="U755" s="13">
        <v>1</v>
      </c>
      <c r="V755" s="23">
        <f t="shared" si="45"/>
        <v>0.33333333333333331</v>
      </c>
      <c r="W755" s="13">
        <v>0</v>
      </c>
      <c r="X755" s="13">
        <v>37</v>
      </c>
      <c r="Y755" s="13">
        <v>8</v>
      </c>
      <c r="Z755" s="13">
        <v>17</v>
      </c>
      <c r="AA755" s="13">
        <v>11</v>
      </c>
      <c r="AB755" s="13">
        <v>8</v>
      </c>
      <c r="AC755" s="13">
        <v>4</v>
      </c>
      <c r="AD755" s="13">
        <v>16</v>
      </c>
      <c r="AE755" s="13">
        <v>24</v>
      </c>
      <c r="AF755" s="15">
        <f t="shared" si="46"/>
        <v>0.4</v>
      </c>
      <c r="AG755" s="13">
        <v>0</v>
      </c>
      <c r="AH755" s="13">
        <v>0</v>
      </c>
      <c r="AI755" s="51">
        <v>14.4</v>
      </c>
      <c r="AJ755" s="51">
        <v>2.8333333333000001</v>
      </c>
      <c r="AK755" s="51">
        <v>0.1</v>
      </c>
      <c r="AL755" s="51">
        <v>17.350000000000001</v>
      </c>
      <c r="AM755" s="13">
        <v>0</v>
      </c>
      <c r="AN755" s="13">
        <v>0</v>
      </c>
      <c r="AO755" s="23" t="str">
        <f t="shared" si="47"/>
        <v xml:space="preserve"> </v>
      </c>
      <c r="AP755" s="13">
        <v>0</v>
      </c>
    </row>
    <row r="756" spans="1:42" x14ac:dyDescent="0.2">
      <c r="A756" s="13" t="s">
        <v>2574</v>
      </c>
      <c r="B756" s="13" t="s">
        <v>496</v>
      </c>
      <c r="C756" s="1" t="s">
        <v>358</v>
      </c>
      <c r="D756" s="13" t="s">
        <v>146</v>
      </c>
      <c r="E756" s="13">
        <v>40</v>
      </c>
      <c r="F756" s="13">
        <v>9</v>
      </c>
      <c r="G756" s="13">
        <v>18</v>
      </c>
      <c r="H756" s="13">
        <v>1</v>
      </c>
      <c r="I756" s="13">
        <v>16</v>
      </c>
      <c r="J756" s="13">
        <v>8</v>
      </c>
      <c r="K756" s="13">
        <v>160</v>
      </c>
      <c r="L756" s="13">
        <v>117</v>
      </c>
      <c r="M756" s="15">
        <f t="shared" si="44"/>
        <v>0.57761732851985559</v>
      </c>
      <c r="N756" s="13">
        <v>7</v>
      </c>
      <c r="O756" s="13">
        <v>5</v>
      </c>
      <c r="P756" s="26">
        <v>16.5333333333</v>
      </c>
      <c r="Q756" s="26">
        <v>2.5499999999999998</v>
      </c>
      <c r="R756" s="26">
        <v>0.1166666667</v>
      </c>
      <c r="S756" s="26">
        <v>19.2166666667</v>
      </c>
      <c r="T756" s="13">
        <v>2</v>
      </c>
      <c r="U756" s="13">
        <v>1</v>
      </c>
      <c r="V756" s="23">
        <f t="shared" si="45"/>
        <v>0.5</v>
      </c>
      <c r="W756" s="13">
        <v>1</v>
      </c>
      <c r="X756" s="13">
        <v>37</v>
      </c>
      <c r="Y756" s="13">
        <v>14</v>
      </c>
      <c r="Z756" s="13">
        <v>13</v>
      </c>
      <c r="AA756" s="13">
        <v>-14</v>
      </c>
      <c r="AB756" s="13">
        <v>25</v>
      </c>
      <c r="AC756" s="13">
        <v>10</v>
      </c>
      <c r="AD756" s="13">
        <v>183</v>
      </c>
      <c r="AE756" s="13">
        <v>209</v>
      </c>
      <c r="AF756" s="15">
        <f t="shared" si="46"/>
        <v>0.46683673469387754</v>
      </c>
      <c r="AG756" s="13">
        <v>12</v>
      </c>
      <c r="AH756" s="13">
        <v>7</v>
      </c>
      <c r="AI756" s="51">
        <v>15.7</v>
      </c>
      <c r="AJ756" s="51">
        <v>2.65</v>
      </c>
      <c r="AK756" s="51">
        <v>6.6666666700000002E-2</v>
      </c>
      <c r="AL756" s="51">
        <v>18.433333333299998</v>
      </c>
      <c r="AM756" s="13">
        <v>1</v>
      </c>
      <c r="AN756" s="13">
        <v>0</v>
      </c>
      <c r="AO756" s="23">
        <f t="shared" si="47"/>
        <v>0</v>
      </c>
      <c r="AP756" s="13">
        <v>0</v>
      </c>
    </row>
    <row r="757" spans="1:42" x14ac:dyDescent="0.2">
      <c r="A757" s="13" t="s">
        <v>2574</v>
      </c>
      <c r="B757" s="13" t="s">
        <v>665</v>
      </c>
      <c r="C757" s="1" t="s">
        <v>358</v>
      </c>
      <c r="D757" s="13" t="s">
        <v>146</v>
      </c>
      <c r="E757" s="13">
        <v>26</v>
      </c>
      <c r="F757" s="13">
        <v>4</v>
      </c>
      <c r="G757" s="13">
        <v>11</v>
      </c>
      <c r="H757" s="13">
        <v>2</v>
      </c>
      <c r="I757" s="13">
        <v>6</v>
      </c>
      <c r="J757" s="13">
        <v>3</v>
      </c>
      <c r="K757" s="13">
        <v>295</v>
      </c>
      <c r="L757" s="13">
        <v>215</v>
      </c>
      <c r="M757" s="15">
        <f t="shared" si="44"/>
        <v>0.57843137254901966</v>
      </c>
      <c r="N757" s="13">
        <v>14</v>
      </c>
      <c r="O757" s="13">
        <v>7</v>
      </c>
      <c r="P757" s="26">
        <v>16.916666666699999</v>
      </c>
      <c r="Q757" s="26">
        <v>1.7833333332999999</v>
      </c>
      <c r="R757" s="26">
        <v>0.2</v>
      </c>
      <c r="S757" s="26">
        <v>18.933333333299998</v>
      </c>
      <c r="T757" s="1"/>
      <c r="U757" s="1"/>
      <c r="V757" s="23" t="str">
        <f t="shared" si="45"/>
        <v xml:space="preserve"> </v>
      </c>
      <c r="W757" s="1"/>
      <c r="X757" s="13">
        <v>20</v>
      </c>
      <c r="Y757" s="13">
        <v>2</v>
      </c>
      <c r="Z757" s="13">
        <v>7</v>
      </c>
      <c r="AA757" s="13">
        <v>-8</v>
      </c>
      <c r="AB757" s="13">
        <v>8</v>
      </c>
      <c r="AC757" s="13">
        <v>4</v>
      </c>
      <c r="AD757" s="13">
        <v>204</v>
      </c>
      <c r="AE757" s="13">
        <v>171</v>
      </c>
      <c r="AF757" s="15">
        <f t="shared" si="46"/>
        <v>0.54400000000000004</v>
      </c>
      <c r="AG757" s="13">
        <v>15</v>
      </c>
      <c r="AH757" s="13">
        <v>7</v>
      </c>
      <c r="AI757" s="51">
        <v>15.6</v>
      </c>
      <c r="AJ757" s="51">
        <v>2.25</v>
      </c>
      <c r="AK757" s="51">
        <v>0.18333333330000001</v>
      </c>
      <c r="AL757" s="51">
        <v>18.05</v>
      </c>
      <c r="AM757" s="1"/>
      <c r="AN757" s="1"/>
      <c r="AO757" s="23" t="str">
        <f t="shared" si="47"/>
        <v xml:space="preserve"> </v>
      </c>
      <c r="AP757" s="1"/>
    </row>
    <row r="758" spans="1:42" x14ac:dyDescent="0.2">
      <c r="A758" s="13" t="s">
        <v>2574</v>
      </c>
      <c r="B758" s="13" t="s">
        <v>1967</v>
      </c>
      <c r="C758" s="1" t="s">
        <v>179</v>
      </c>
      <c r="D758" s="13" t="s">
        <v>173</v>
      </c>
      <c r="E758" s="13">
        <v>40</v>
      </c>
      <c r="F758" s="13">
        <v>2</v>
      </c>
      <c r="G758" s="13">
        <v>6</v>
      </c>
      <c r="H758" s="13">
        <v>6</v>
      </c>
      <c r="I758" s="13">
        <v>28</v>
      </c>
      <c r="J758" s="13">
        <v>14</v>
      </c>
      <c r="K758" s="1"/>
      <c r="L758" s="1"/>
      <c r="M758" s="15">
        <f t="shared" si="44"/>
        <v>0</v>
      </c>
      <c r="N758" s="1"/>
      <c r="O758" s="1"/>
      <c r="P758" s="26">
        <v>19.100000000000001</v>
      </c>
      <c r="Q758" s="26">
        <v>0.1</v>
      </c>
      <c r="R758" s="26">
        <v>2.2666666666999999</v>
      </c>
      <c r="S758" s="26">
        <v>21.4666666667</v>
      </c>
      <c r="T758" s="1"/>
      <c r="U758" s="1"/>
      <c r="V758" s="23" t="str">
        <f t="shared" si="45"/>
        <v xml:space="preserve"> </v>
      </c>
      <c r="W758" s="1"/>
      <c r="X758" s="13">
        <v>40</v>
      </c>
      <c r="Y758" s="13">
        <v>3</v>
      </c>
      <c r="Z758" s="13">
        <v>9</v>
      </c>
      <c r="AA758" s="13">
        <v>12</v>
      </c>
      <c r="AB758" s="13">
        <v>14</v>
      </c>
      <c r="AC758" s="13">
        <v>7</v>
      </c>
      <c r="AD758" s="1"/>
      <c r="AE758" s="1"/>
      <c r="AF758" s="15">
        <f t="shared" si="46"/>
        <v>0</v>
      </c>
      <c r="AG758" s="1"/>
      <c r="AH758" s="1"/>
      <c r="AI758" s="51">
        <v>18.5333333333</v>
      </c>
      <c r="AJ758" s="51">
        <v>0.1166666667</v>
      </c>
      <c r="AK758" s="51">
        <v>2.1166666667</v>
      </c>
      <c r="AL758" s="51">
        <v>20.7833333333</v>
      </c>
      <c r="AM758" s="1"/>
      <c r="AN758" s="1"/>
      <c r="AO758" s="23" t="str">
        <f t="shared" si="47"/>
        <v xml:space="preserve"> </v>
      </c>
      <c r="AP758" s="1"/>
    </row>
    <row r="759" spans="1:42" x14ac:dyDescent="0.2">
      <c r="A759" s="13" t="s">
        <v>2579</v>
      </c>
      <c r="B759" s="13" t="s">
        <v>939</v>
      </c>
      <c r="C759" s="1" t="s">
        <v>584</v>
      </c>
      <c r="D759" s="13" t="s">
        <v>154</v>
      </c>
      <c r="E759" s="13">
        <v>41</v>
      </c>
      <c r="F759" s="13">
        <v>8</v>
      </c>
      <c r="G759" s="13">
        <v>15</v>
      </c>
      <c r="H759" s="13">
        <v>-2</v>
      </c>
      <c r="I759" s="13">
        <v>12</v>
      </c>
      <c r="J759" s="13">
        <v>6</v>
      </c>
      <c r="K759" s="13">
        <v>55</v>
      </c>
      <c r="L759" s="13">
        <v>47</v>
      </c>
      <c r="M759" s="15">
        <f t="shared" si="44"/>
        <v>0.53921568627450978</v>
      </c>
      <c r="N759" s="13">
        <v>0</v>
      </c>
      <c r="O759" s="13">
        <v>0</v>
      </c>
      <c r="P759" s="26">
        <v>13.8</v>
      </c>
      <c r="Q759" s="26">
        <v>2.3166666666999998</v>
      </c>
      <c r="R759" s="26">
        <v>0.41666666670000002</v>
      </c>
      <c r="S759" s="26">
        <v>16.566666666700002</v>
      </c>
      <c r="T759" s="13">
        <v>2</v>
      </c>
      <c r="U759" s="13">
        <v>1</v>
      </c>
      <c r="V759" s="23">
        <f t="shared" si="45"/>
        <v>0.5</v>
      </c>
      <c r="W759" s="13">
        <v>0</v>
      </c>
      <c r="X759" s="13">
        <v>35</v>
      </c>
      <c r="Y759" s="13">
        <v>10</v>
      </c>
      <c r="Z759" s="13">
        <v>10</v>
      </c>
      <c r="AA759" s="13">
        <v>-10</v>
      </c>
      <c r="AB759" s="13">
        <v>35</v>
      </c>
      <c r="AC759" s="13">
        <v>12</v>
      </c>
      <c r="AD759" s="13">
        <v>31</v>
      </c>
      <c r="AE759" s="13">
        <v>41</v>
      </c>
      <c r="AF759" s="15">
        <f t="shared" si="46"/>
        <v>0.43055555555555558</v>
      </c>
      <c r="AG759" s="13">
        <v>1</v>
      </c>
      <c r="AH759" s="13">
        <v>1</v>
      </c>
      <c r="AI759" s="51">
        <v>13.65</v>
      </c>
      <c r="AJ759" s="51">
        <v>2.3833333333</v>
      </c>
      <c r="AK759" s="51">
        <v>0.36666666670000003</v>
      </c>
      <c r="AL759" s="51">
        <v>16.399999999999999</v>
      </c>
      <c r="AM759" s="13">
        <v>2</v>
      </c>
      <c r="AN759" s="13">
        <v>1</v>
      </c>
      <c r="AO759" s="23">
        <f t="shared" si="47"/>
        <v>0.5</v>
      </c>
      <c r="AP759" s="13">
        <v>1</v>
      </c>
    </row>
    <row r="760" spans="1:42" x14ac:dyDescent="0.2">
      <c r="A760" s="13" t="s">
        <v>2581</v>
      </c>
      <c r="B760" s="13" t="s">
        <v>312</v>
      </c>
      <c r="C760" s="1" t="s">
        <v>270</v>
      </c>
      <c r="D760" s="13" t="s">
        <v>146</v>
      </c>
      <c r="E760" s="13">
        <v>32</v>
      </c>
      <c r="F760" s="13">
        <v>6</v>
      </c>
      <c r="G760" s="13">
        <v>4</v>
      </c>
      <c r="H760" s="13">
        <v>2</v>
      </c>
      <c r="I760" s="13">
        <v>14</v>
      </c>
      <c r="J760" s="13">
        <v>7</v>
      </c>
      <c r="K760" s="13">
        <v>185</v>
      </c>
      <c r="L760" s="13">
        <v>151</v>
      </c>
      <c r="M760" s="15">
        <f t="shared" si="44"/>
        <v>0.55059523809523814</v>
      </c>
      <c r="N760" s="13">
        <v>5</v>
      </c>
      <c r="O760" s="13">
        <v>3</v>
      </c>
      <c r="P760" s="26">
        <v>10.483333333299999</v>
      </c>
      <c r="Q760" s="26">
        <v>6.6666666700000002E-2</v>
      </c>
      <c r="R760" s="26">
        <v>1.2166666667000001</v>
      </c>
      <c r="S760" s="26">
        <v>11.7833333333</v>
      </c>
      <c r="T760" s="1"/>
      <c r="U760" s="1"/>
      <c r="V760" s="23" t="str">
        <f t="shared" si="45"/>
        <v xml:space="preserve"> </v>
      </c>
      <c r="W760" s="1"/>
      <c r="X760" s="13">
        <v>27</v>
      </c>
      <c r="Y760" s="13">
        <v>1</v>
      </c>
      <c r="Z760" s="13">
        <v>6</v>
      </c>
      <c r="AA760" s="13">
        <v>5</v>
      </c>
      <c r="AB760" s="13">
        <v>14</v>
      </c>
      <c r="AC760" s="13">
        <v>7</v>
      </c>
      <c r="AD760" s="13">
        <v>118</v>
      </c>
      <c r="AE760" s="13">
        <v>148</v>
      </c>
      <c r="AF760" s="15">
        <f t="shared" si="46"/>
        <v>0.44360902255639095</v>
      </c>
      <c r="AG760" s="13">
        <v>0</v>
      </c>
      <c r="AH760" s="13">
        <v>0</v>
      </c>
      <c r="AI760" s="51">
        <v>10.6166666667</v>
      </c>
      <c r="AJ760" s="51">
        <v>8.3333333300000006E-2</v>
      </c>
      <c r="AK760" s="51">
        <v>1.5166666666999999</v>
      </c>
      <c r="AL760" s="51">
        <v>12.233333333299999</v>
      </c>
      <c r="AM760" s="1"/>
      <c r="AN760" s="1"/>
      <c r="AO760" s="23" t="str">
        <f t="shared" si="47"/>
        <v xml:space="preserve"> </v>
      </c>
      <c r="AP760" s="1"/>
    </row>
    <row r="761" spans="1:42" x14ac:dyDescent="0.2">
      <c r="A761" s="13" t="s">
        <v>2583</v>
      </c>
      <c r="B761" s="13" t="s">
        <v>241</v>
      </c>
      <c r="C761" s="1" t="s">
        <v>243</v>
      </c>
      <c r="D761" s="13" t="s">
        <v>129</v>
      </c>
      <c r="E761" s="13">
        <v>12</v>
      </c>
      <c r="F761" s="13">
        <v>1</v>
      </c>
      <c r="G761" s="13">
        <v>5</v>
      </c>
      <c r="H761" s="13">
        <v>1</v>
      </c>
      <c r="I761" s="13">
        <v>8</v>
      </c>
      <c r="J761" s="13">
        <v>4</v>
      </c>
      <c r="K761" s="13">
        <v>1</v>
      </c>
      <c r="L761" s="13">
        <v>0</v>
      </c>
      <c r="M761" s="15">
        <f t="shared" si="44"/>
        <v>1</v>
      </c>
      <c r="N761" s="1"/>
      <c r="O761" s="1"/>
      <c r="P761" s="26">
        <v>12.1333333333</v>
      </c>
      <c r="Q761" s="26">
        <v>3.3333333300000004E-2</v>
      </c>
      <c r="R761" s="26">
        <v>0.05</v>
      </c>
      <c r="S761" s="26">
        <v>12.233333333299999</v>
      </c>
      <c r="T761" s="1"/>
      <c r="U761" s="1"/>
      <c r="V761" s="23" t="str">
        <f t="shared" si="45"/>
        <v xml:space="preserve"> </v>
      </c>
      <c r="W761" s="1"/>
      <c r="X761" s="13">
        <v>13</v>
      </c>
      <c r="Y761" s="13">
        <v>1</v>
      </c>
      <c r="Z761" s="13">
        <v>3</v>
      </c>
      <c r="AA761" s="13">
        <v>-1</v>
      </c>
      <c r="AB761" s="13">
        <v>10</v>
      </c>
      <c r="AC761" s="13">
        <v>5</v>
      </c>
      <c r="AD761" s="13">
        <v>0</v>
      </c>
      <c r="AE761" s="13">
        <v>0</v>
      </c>
      <c r="AF761" s="15">
        <f t="shared" si="46"/>
        <v>0</v>
      </c>
      <c r="AG761" s="1"/>
      <c r="AH761" s="1"/>
      <c r="AI761" s="51">
        <v>11.516666666700001</v>
      </c>
      <c r="AJ761" s="51">
        <v>1.6666666699999999E-2</v>
      </c>
      <c r="AK761" s="51">
        <v>0</v>
      </c>
      <c r="AL761" s="51">
        <v>11.55</v>
      </c>
      <c r="AM761" s="1"/>
      <c r="AN761" s="1"/>
      <c r="AO761" s="23" t="str">
        <f t="shared" si="47"/>
        <v xml:space="preserve"> </v>
      </c>
      <c r="AP761" s="1"/>
    </row>
    <row r="762" spans="1:42" x14ac:dyDescent="0.2">
      <c r="A762" s="13" t="s">
        <v>2586</v>
      </c>
      <c r="B762" s="13" t="s">
        <v>1604</v>
      </c>
      <c r="C762" s="1" t="s">
        <v>219</v>
      </c>
      <c r="D762" s="13" t="s">
        <v>146</v>
      </c>
      <c r="E762" s="13">
        <v>41</v>
      </c>
      <c r="F762" s="13">
        <v>22</v>
      </c>
      <c r="G762" s="13">
        <v>18</v>
      </c>
      <c r="H762" s="13">
        <v>4</v>
      </c>
      <c r="I762" s="13">
        <v>21</v>
      </c>
      <c r="J762" s="13">
        <v>9</v>
      </c>
      <c r="K762" s="13">
        <v>249</v>
      </c>
      <c r="L762" s="13">
        <v>225</v>
      </c>
      <c r="M762" s="15">
        <f t="shared" si="44"/>
        <v>0.52531645569620256</v>
      </c>
      <c r="N762" s="13">
        <v>8</v>
      </c>
      <c r="O762" s="13">
        <v>1</v>
      </c>
      <c r="P762" s="26">
        <v>15.3833333333</v>
      </c>
      <c r="Q762" s="26">
        <v>3.5333333332999999</v>
      </c>
      <c r="R762" s="26">
        <v>0.2333333333</v>
      </c>
      <c r="S762" s="26">
        <v>19.166666666699999</v>
      </c>
      <c r="T762" s="13">
        <v>1</v>
      </c>
      <c r="U762" s="13">
        <v>0</v>
      </c>
      <c r="V762" s="23">
        <f t="shared" si="45"/>
        <v>0</v>
      </c>
      <c r="W762" s="13">
        <v>0</v>
      </c>
      <c r="X762" s="13">
        <v>41</v>
      </c>
      <c r="Y762" s="13">
        <v>21</v>
      </c>
      <c r="Z762" s="13">
        <v>11</v>
      </c>
      <c r="AA762" s="13">
        <v>-2</v>
      </c>
      <c r="AB762" s="13">
        <v>28</v>
      </c>
      <c r="AC762" s="13">
        <v>10</v>
      </c>
      <c r="AD762" s="13">
        <v>220</v>
      </c>
      <c r="AE762" s="13">
        <v>249</v>
      </c>
      <c r="AF762" s="15">
        <f t="shared" si="46"/>
        <v>0.46908315565031983</v>
      </c>
      <c r="AG762" s="13">
        <v>6</v>
      </c>
      <c r="AH762" s="13">
        <v>5</v>
      </c>
      <c r="AI762" s="51">
        <v>15.833333333300001</v>
      </c>
      <c r="AJ762" s="51">
        <v>3.55</v>
      </c>
      <c r="AK762" s="51">
        <v>0.15</v>
      </c>
      <c r="AL762" s="51">
        <v>19.566666666700002</v>
      </c>
      <c r="AM762" s="13">
        <v>2</v>
      </c>
      <c r="AN762" s="13">
        <v>0</v>
      </c>
      <c r="AO762" s="23">
        <f t="shared" si="47"/>
        <v>0</v>
      </c>
      <c r="AP762" s="13">
        <v>0</v>
      </c>
    </row>
    <row r="763" spans="1:42" x14ac:dyDescent="0.2">
      <c r="A763" s="13" t="s">
        <v>2588</v>
      </c>
      <c r="B763" s="13" t="s">
        <v>519</v>
      </c>
      <c r="C763" s="1" t="s">
        <v>409</v>
      </c>
      <c r="D763" s="13" t="s">
        <v>173</v>
      </c>
      <c r="E763" s="13">
        <v>24</v>
      </c>
      <c r="F763" s="13">
        <v>1</v>
      </c>
      <c r="G763" s="13">
        <v>3</v>
      </c>
      <c r="H763" s="13">
        <v>0</v>
      </c>
      <c r="I763" s="13">
        <v>22</v>
      </c>
      <c r="J763" s="13">
        <v>11</v>
      </c>
      <c r="K763" s="1"/>
      <c r="L763" s="1"/>
      <c r="M763" s="15">
        <f t="shared" si="44"/>
        <v>0</v>
      </c>
      <c r="N763" s="1"/>
      <c r="O763" s="1"/>
      <c r="P763" s="26">
        <v>15.1</v>
      </c>
      <c r="Q763" s="26">
        <v>3.3333333300000004E-2</v>
      </c>
      <c r="R763" s="26">
        <v>1.0166666666999999</v>
      </c>
      <c r="S763" s="26">
        <v>16.183333333299998</v>
      </c>
      <c r="T763" s="1"/>
      <c r="U763" s="1"/>
      <c r="V763" s="23" t="str">
        <f t="shared" si="45"/>
        <v xml:space="preserve"> </v>
      </c>
      <c r="W763" s="1"/>
      <c r="X763" s="13">
        <v>30</v>
      </c>
      <c r="Y763" s="13">
        <v>2</v>
      </c>
      <c r="Z763" s="13">
        <v>5</v>
      </c>
      <c r="AA763" s="13">
        <v>9</v>
      </c>
      <c r="AB763" s="13">
        <v>13</v>
      </c>
      <c r="AC763" s="13">
        <v>5</v>
      </c>
      <c r="AD763" s="1"/>
      <c r="AE763" s="1"/>
      <c r="AF763" s="15">
        <f t="shared" si="46"/>
        <v>0</v>
      </c>
      <c r="AG763" s="1"/>
      <c r="AH763" s="1"/>
      <c r="AI763" s="51">
        <v>14.35</v>
      </c>
      <c r="AJ763" s="51">
        <v>1.6666666699999999E-2</v>
      </c>
      <c r="AK763" s="51">
        <v>1.4833333333000001</v>
      </c>
      <c r="AL763" s="51">
        <v>15.85</v>
      </c>
      <c r="AM763" s="1"/>
      <c r="AN763" s="1"/>
      <c r="AO763" s="23" t="str">
        <f t="shared" si="47"/>
        <v xml:space="preserve"> </v>
      </c>
      <c r="AP763" s="1"/>
    </row>
    <row r="764" spans="1:42" x14ac:dyDescent="0.2">
      <c r="A764" s="13" t="s">
        <v>2590</v>
      </c>
      <c r="B764" s="13" t="s">
        <v>628</v>
      </c>
      <c r="C764" s="1" t="s">
        <v>264</v>
      </c>
      <c r="D764" s="13" t="s">
        <v>146</v>
      </c>
      <c r="E764" s="13">
        <v>37</v>
      </c>
      <c r="F764" s="13">
        <v>7</v>
      </c>
      <c r="G764" s="13">
        <v>16</v>
      </c>
      <c r="H764" s="13">
        <v>3</v>
      </c>
      <c r="I764" s="13">
        <v>16</v>
      </c>
      <c r="J764" s="13">
        <v>8</v>
      </c>
      <c r="K764" s="13">
        <v>330</v>
      </c>
      <c r="L764" s="13">
        <v>260</v>
      </c>
      <c r="M764" s="15">
        <f t="shared" si="44"/>
        <v>0.55932203389830504</v>
      </c>
      <c r="N764" s="13">
        <v>10</v>
      </c>
      <c r="O764" s="13">
        <v>5</v>
      </c>
      <c r="P764" s="26">
        <v>14.266666666700001</v>
      </c>
      <c r="Q764" s="26">
        <v>2.3833333333</v>
      </c>
      <c r="R764" s="26">
        <v>0.93333333330000001</v>
      </c>
      <c r="S764" s="26">
        <v>17.616666666699999</v>
      </c>
      <c r="T764" s="1"/>
      <c r="U764" s="1"/>
      <c r="V764" s="23" t="str">
        <f t="shared" si="45"/>
        <v xml:space="preserve"> </v>
      </c>
      <c r="W764" s="1"/>
      <c r="X764" s="13">
        <v>37</v>
      </c>
      <c r="Y764" s="13">
        <v>9</v>
      </c>
      <c r="Z764" s="13">
        <v>14</v>
      </c>
      <c r="AA764" s="13">
        <v>2</v>
      </c>
      <c r="AB764" s="13">
        <v>24</v>
      </c>
      <c r="AC764" s="13">
        <v>12</v>
      </c>
      <c r="AD764" s="13">
        <v>341</v>
      </c>
      <c r="AE764" s="13">
        <v>227</v>
      </c>
      <c r="AF764" s="15">
        <f t="shared" si="46"/>
        <v>0.60035211267605637</v>
      </c>
      <c r="AG764" s="13">
        <v>4</v>
      </c>
      <c r="AH764" s="13">
        <v>1</v>
      </c>
      <c r="AI764" s="51">
        <v>14.416666666699999</v>
      </c>
      <c r="AJ764" s="51">
        <v>2.3166666666999998</v>
      </c>
      <c r="AK764" s="51">
        <v>0.88333333330000008</v>
      </c>
      <c r="AL764" s="51">
        <v>17.616666666699999</v>
      </c>
      <c r="AM764" s="1"/>
      <c r="AN764" s="1"/>
      <c r="AO764" s="23" t="str">
        <f t="shared" si="47"/>
        <v xml:space="preserve"> </v>
      </c>
      <c r="AP764" s="1"/>
    </row>
    <row r="765" spans="1:42" x14ac:dyDescent="0.2">
      <c r="A765" s="13" t="s">
        <v>2592</v>
      </c>
      <c r="B765" s="13" t="s">
        <v>992</v>
      </c>
      <c r="C765" s="1" t="s">
        <v>264</v>
      </c>
      <c r="D765" s="13" t="s">
        <v>129</v>
      </c>
      <c r="E765" s="13">
        <v>36</v>
      </c>
      <c r="F765" s="13">
        <v>12</v>
      </c>
      <c r="G765" s="13">
        <v>18</v>
      </c>
      <c r="H765" s="13">
        <v>5</v>
      </c>
      <c r="I765" s="13">
        <v>17</v>
      </c>
      <c r="J765" s="13">
        <v>7</v>
      </c>
      <c r="K765" s="13">
        <v>83</v>
      </c>
      <c r="L765" s="13">
        <v>93</v>
      </c>
      <c r="M765" s="15">
        <f t="shared" si="44"/>
        <v>0.47159090909090912</v>
      </c>
      <c r="N765" s="13">
        <v>4</v>
      </c>
      <c r="O765" s="13">
        <v>2</v>
      </c>
      <c r="P765" s="26">
        <v>14.833333333300001</v>
      </c>
      <c r="Q765" s="26">
        <v>3.15</v>
      </c>
      <c r="R765" s="26">
        <v>1.5166666666999999</v>
      </c>
      <c r="S765" s="26">
        <v>19.5333333333</v>
      </c>
      <c r="T765" s="13">
        <v>4</v>
      </c>
      <c r="U765" s="13">
        <v>0</v>
      </c>
      <c r="V765" s="23">
        <f t="shared" si="45"/>
        <v>0</v>
      </c>
      <c r="W765" s="13">
        <v>0</v>
      </c>
      <c r="X765" s="13">
        <v>38</v>
      </c>
      <c r="Y765" s="13">
        <v>12</v>
      </c>
      <c r="Z765" s="13">
        <v>22</v>
      </c>
      <c r="AA765" s="13">
        <v>3</v>
      </c>
      <c r="AB765" s="13">
        <v>16</v>
      </c>
      <c r="AC765" s="13">
        <v>8</v>
      </c>
      <c r="AD765" s="13">
        <v>135</v>
      </c>
      <c r="AE765" s="13">
        <v>122</v>
      </c>
      <c r="AF765" s="15">
        <f t="shared" si="46"/>
        <v>0.52529182879377434</v>
      </c>
      <c r="AG765" s="13">
        <v>7</v>
      </c>
      <c r="AH765" s="13">
        <v>4</v>
      </c>
      <c r="AI765" s="51">
        <v>15</v>
      </c>
      <c r="AJ765" s="51">
        <v>3.4166666666999999</v>
      </c>
      <c r="AK765" s="51">
        <v>1.9500000000000002</v>
      </c>
      <c r="AL765" s="51">
        <v>20.383333333300001</v>
      </c>
      <c r="AM765" s="13">
        <v>6</v>
      </c>
      <c r="AN765" s="13">
        <v>2</v>
      </c>
      <c r="AO765" s="23">
        <f t="shared" si="47"/>
        <v>0.33333333333333331</v>
      </c>
      <c r="AP765" s="13">
        <v>1</v>
      </c>
    </row>
    <row r="766" spans="1:42" x14ac:dyDescent="0.2">
      <c r="A766" s="13" t="s">
        <v>2595</v>
      </c>
      <c r="B766" s="13" t="s">
        <v>1779</v>
      </c>
      <c r="C766" s="1" t="s">
        <v>584</v>
      </c>
      <c r="D766" s="13" t="s">
        <v>154</v>
      </c>
      <c r="E766" s="13">
        <v>36</v>
      </c>
      <c r="F766" s="13">
        <v>9</v>
      </c>
      <c r="G766" s="13">
        <v>8</v>
      </c>
      <c r="H766" s="13">
        <v>7</v>
      </c>
      <c r="I766" s="13">
        <v>8</v>
      </c>
      <c r="J766" s="13">
        <v>4</v>
      </c>
      <c r="K766" s="13">
        <v>8</v>
      </c>
      <c r="L766" s="13">
        <v>8</v>
      </c>
      <c r="M766" s="15">
        <f t="shared" si="44"/>
        <v>0.5</v>
      </c>
      <c r="N766" s="1"/>
      <c r="O766" s="1"/>
      <c r="P766" s="26">
        <v>11.1</v>
      </c>
      <c r="Q766" s="26">
        <v>1.1833333333</v>
      </c>
      <c r="R766" s="26">
        <v>0.5</v>
      </c>
      <c r="S766" s="26">
        <v>12.7833333333</v>
      </c>
      <c r="T766" s="13">
        <v>3</v>
      </c>
      <c r="U766" s="13">
        <v>1</v>
      </c>
      <c r="V766" s="23">
        <f t="shared" si="45"/>
        <v>0.33333333333333331</v>
      </c>
      <c r="W766" s="13">
        <v>0</v>
      </c>
      <c r="X766" s="13">
        <v>35</v>
      </c>
      <c r="Y766" s="13">
        <v>6</v>
      </c>
      <c r="Z766" s="13">
        <v>5</v>
      </c>
      <c r="AA766" s="13">
        <v>1</v>
      </c>
      <c r="AB766" s="13">
        <v>12</v>
      </c>
      <c r="AC766" s="13">
        <v>6</v>
      </c>
      <c r="AD766" s="13">
        <v>4</v>
      </c>
      <c r="AE766" s="13">
        <v>12</v>
      </c>
      <c r="AF766" s="15">
        <f t="shared" si="46"/>
        <v>0.25</v>
      </c>
      <c r="AG766" s="1"/>
      <c r="AH766" s="1"/>
      <c r="AI766" s="51">
        <v>11.55</v>
      </c>
      <c r="AJ766" s="51">
        <v>0.66666666670000008</v>
      </c>
      <c r="AK766" s="51">
        <v>0.41666666670000002</v>
      </c>
      <c r="AL766" s="51">
        <v>12.6333333333</v>
      </c>
      <c r="AM766" s="13">
        <v>0</v>
      </c>
      <c r="AN766" s="13">
        <v>0</v>
      </c>
      <c r="AO766" s="23" t="str">
        <f t="shared" si="47"/>
        <v xml:space="preserve"> </v>
      </c>
      <c r="AP766" s="13">
        <v>0</v>
      </c>
    </row>
    <row r="767" spans="1:42" x14ac:dyDescent="0.2">
      <c r="A767" s="13" t="s">
        <v>2599</v>
      </c>
      <c r="B767" s="13" t="s">
        <v>935</v>
      </c>
      <c r="C767" s="1" t="s">
        <v>179</v>
      </c>
      <c r="D767" s="13" t="s">
        <v>146</v>
      </c>
      <c r="E767" s="13">
        <v>33</v>
      </c>
      <c r="F767" s="13">
        <v>12</v>
      </c>
      <c r="G767" s="13">
        <v>16</v>
      </c>
      <c r="H767" s="13">
        <v>11</v>
      </c>
      <c r="I767" s="13">
        <v>6</v>
      </c>
      <c r="J767" s="13">
        <v>3</v>
      </c>
      <c r="K767" s="13">
        <v>287</v>
      </c>
      <c r="L767" s="13">
        <v>342</v>
      </c>
      <c r="M767" s="15">
        <f t="shared" si="44"/>
        <v>0.45627980922098571</v>
      </c>
      <c r="N767" s="13">
        <v>16</v>
      </c>
      <c r="O767" s="13">
        <v>6</v>
      </c>
      <c r="P767" s="26">
        <v>14.2</v>
      </c>
      <c r="Q767" s="26">
        <v>2.6</v>
      </c>
      <c r="R767" s="26">
        <v>1.5666666667</v>
      </c>
      <c r="S767" s="26">
        <v>18.383333333300001</v>
      </c>
      <c r="T767" s="13">
        <v>2</v>
      </c>
      <c r="U767" s="13">
        <v>1</v>
      </c>
      <c r="V767" s="23">
        <f t="shared" si="45"/>
        <v>0.5</v>
      </c>
      <c r="W767" s="13">
        <v>0</v>
      </c>
      <c r="X767" s="13">
        <v>35</v>
      </c>
      <c r="Y767" s="13">
        <v>4</v>
      </c>
      <c r="Z767" s="13">
        <v>23</v>
      </c>
      <c r="AA767" s="13">
        <v>15</v>
      </c>
      <c r="AB767" s="13">
        <v>16</v>
      </c>
      <c r="AC767" s="13">
        <v>8</v>
      </c>
      <c r="AD767" s="13">
        <v>256</v>
      </c>
      <c r="AE767" s="13">
        <v>347</v>
      </c>
      <c r="AF767" s="15">
        <f t="shared" si="46"/>
        <v>0.42454394693200664</v>
      </c>
      <c r="AG767" s="13">
        <v>10</v>
      </c>
      <c r="AH767" s="13">
        <v>7</v>
      </c>
      <c r="AI767" s="51">
        <v>13.65</v>
      </c>
      <c r="AJ767" s="51">
        <v>2.7166666667000001</v>
      </c>
      <c r="AK767" s="51">
        <v>1.6</v>
      </c>
      <c r="AL767" s="51">
        <v>17.983333333299999</v>
      </c>
      <c r="AM767" s="13">
        <v>2</v>
      </c>
      <c r="AN767" s="13">
        <v>1</v>
      </c>
      <c r="AO767" s="23">
        <f t="shared" si="47"/>
        <v>0.5</v>
      </c>
      <c r="AP767" s="13">
        <v>0</v>
      </c>
    </row>
    <row r="768" spans="1:42" x14ac:dyDescent="0.2">
      <c r="A768" s="13" t="s">
        <v>2601</v>
      </c>
      <c r="B768" s="13" t="s">
        <v>591</v>
      </c>
      <c r="C768" s="1" t="s">
        <v>292</v>
      </c>
      <c r="D768" s="13" t="s">
        <v>154</v>
      </c>
      <c r="E768" s="13">
        <v>42</v>
      </c>
      <c r="F768" s="13">
        <v>7</v>
      </c>
      <c r="G768" s="13">
        <v>14</v>
      </c>
      <c r="H768" s="13">
        <v>-7</v>
      </c>
      <c r="I768" s="13">
        <v>63</v>
      </c>
      <c r="J768" s="13">
        <v>21</v>
      </c>
      <c r="K768" s="13">
        <v>6</v>
      </c>
      <c r="L768" s="13">
        <v>17</v>
      </c>
      <c r="M768" s="15">
        <f t="shared" si="44"/>
        <v>0.2608695652173913</v>
      </c>
      <c r="N768" s="1"/>
      <c r="O768" s="1"/>
      <c r="P768" s="26">
        <v>13.8</v>
      </c>
      <c r="Q768" s="26">
        <v>2.1166666667</v>
      </c>
      <c r="R768" s="26">
        <v>0</v>
      </c>
      <c r="S768" s="26">
        <v>15.9333333333</v>
      </c>
      <c r="T768" s="13">
        <v>1</v>
      </c>
      <c r="U768" s="13">
        <v>0</v>
      </c>
      <c r="V768" s="23">
        <f t="shared" si="45"/>
        <v>0</v>
      </c>
      <c r="W768" s="13">
        <v>0</v>
      </c>
      <c r="X768" s="13">
        <v>39</v>
      </c>
      <c r="Y768" s="13">
        <v>7</v>
      </c>
      <c r="Z768" s="13">
        <v>8</v>
      </c>
      <c r="AA768" s="13">
        <v>-19</v>
      </c>
      <c r="AB768" s="13">
        <v>25</v>
      </c>
      <c r="AC768" s="13">
        <v>11</v>
      </c>
      <c r="AD768" s="13">
        <v>4</v>
      </c>
      <c r="AE768" s="13">
        <v>14</v>
      </c>
      <c r="AF768" s="15">
        <f t="shared" si="46"/>
        <v>0.22222222222222221</v>
      </c>
      <c r="AG768" s="1"/>
      <c r="AH768" s="1"/>
      <c r="AI768" s="51">
        <v>14.0333333333</v>
      </c>
      <c r="AJ768" s="51">
        <v>1.7666666666999999</v>
      </c>
      <c r="AK768" s="51">
        <v>0</v>
      </c>
      <c r="AL768" s="51">
        <v>15.8</v>
      </c>
      <c r="AM768" s="13">
        <v>1</v>
      </c>
      <c r="AN768" s="13">
        <v>0</v>
      </c>
      <c r="AO768" s="23">
        <f t="shared" si="47"/>
        <v>0</v>
      </c>
      <c r="AP768" s="13">
        <v>0</v>
      </c>
    </row>
    <row r="769" spans="1:42" x14ac:dyDescent="0.2">
      <c r="A769" s="13" t="s">
        <v>2606</v>
      </c>
      <c r="B769" s="13" t="s">
        <v>2605</v>
      </c>
      <c r="C769" s="1" t="s">
        <v>206</v>
      </c>
      <c r="D769" s="13" t="s">
        <v>146</v>
      </c>
      <c r="E769" s="13">
        <v>38</v>
      </c>
      <c r="F769" s="13">
        <v>4</v>
      </c>
      <c r="G769" s="13">
        <v>5</v>
      </c>
      <c r="H769" s="13">
        <v>3</v>
      </c>
      <c r="I769" s="13">
        <v>30</v>
      </c>
      <c r="J769" s="13">
        <v>15</v>
      </c>
      <c r="K769" s="13">
        <v>309</v>
      </c>
      <c r="L769" s="13">
        <v>297</v>
      </c>
      <c r="M769" s="15">
        <f t="shared" si="44"/>
        <v>0.50990099009900991</v>
      </c>
      <c r="N769" s="13">
        <v>6</v>
      </c>
      <c r="O769" s="13">
        <v>3</v>
      </c>
      <c r="P769" s="26">
        <v>12.9333333333</v>
      </c>
      <c r="Q769" s="26">
        <v>1.1499999999999999</v>
      </c>
      <c r="R769" s="26">
        <v>1.5166666666999999</v>
      </c>
      <c r="S769" s="26">
        <v>15.6</v>
      </c>
      <c r="T769" s="13">
        <v>0</v>
      </c>
      <c r="U769" s="13">
        <v>0</v>
      </c>
      <c r="V769" s="23" t="str">
        <f t="shared" si="45"/>
        <v xml:space="preserve"> </v>
      </c>
      <c r="W769" s="13">
        <v>0</v>
      </c>
      <c r="X769" s="13">
        <v>35</v>
      </c>
      <c r="Y769" s="13">
        <v>2</v>
      </c>
      <c r="Z769" s="13">
        <v>6</v>
      </c>
      <c r="AA769" s="13">
        <v>0</v>
      </c>
      <c r="AB769" s="13">
        <v>28</v>
      </c>
      <c r="AC769" s="13">
        <v>14</v>
      </c>
      <c r="AD769" s="13">
        <v>283</v>
      </c>
      <c r="AE769" s="13">
        <v>272</v>
      </c>
      <c r="AF769" s="15">
        <f t="shared" si="46"/>
        <v>0.50990990990990992</v>
      </c>
      <c r="AG769" s="13">
        <v>7</v>
      </c>
      <c r="AH769" s="13">
        <v>4</v>
      </c>
      <c r="AI769" s="51">
        <v>12.9333333333</v>
      </c>
      <c r="AJ769" s="51">
        <v>0.93333333330000001</v>
      </c>
      <c r="AK769" s="51">
        <v>1.4666666667000001</v>
      </c>
      <c r="AL769" s="51">
        <v>15.35</v>
      </c>
      <c r="AM769" s="13">
        <v>1</v>
      </c>
      <c r="AN769" s="13">
        <v>0</v>
      </c>
      <c r="AO769" s="23">
        <f t="shared" si="47"/>
        <v>0</v>
      </c>
      <c r="AP769" s="13">
        <v>0</v>
      </c>
    </row>
    <row r="770" spans="1:42" x14ac:dyDescent="0.2">
      <c r="A770" s="13" t="s">
        <v>2609</v>
      </c>
      <c r="B770" s="13" t="s">
        <v>188</v>
      </c>
      <c r="C770" s="1" t="s">
        <v>554</v>
      </c>
      <c r="D770" s="13" t="s">
        <v>173</v>
      </c>
      <c r="E770" s="13">
        <v>5</v>
      </c>
      <c r="F770" s="13">
        <v>0</v>
      </c>
      <c r="G770" s="13">
        <v>0</v>
      </c>
      <c r="H770" s="13">
        <v>-1</v>
      </c>
      <c r="I770" s="13">
        <v>0</v>
      </c>
      <c r="J770" s="13">
        <v>0</v>
      </c>
      <c r="K770" s="1"/>
      <c r="L770" s="1"/>
      <c r="M770" s="15">
        <f t="shared" ref="M770:M833" si="48">K770/MAX(1,K770+L770)</f>
        <v>0</v>
      </c>
      <c r="N770" s="1"/>
      <c r="O770" s="1"/>
      <c r="P770" s="26">
        <v>11.0666666667</v>
      </c>
      <c r="Q770" s="26">
        <v>0.05</v>
      </c>
      <c r="R770" s="26">
        <v>0.9</v>
      </c>
      <c r="S770" s="26">
        <v>12.016666666700001</v>
      </c>
      <c r="T770" s="1"/>
      <c r="U770" s="1"/>
      <c r="V770" s="23" t="str">
        <f t="shared" ref="V770:V833" si="49">IF(T770&gt;0,U770/T770," ")</f>
        <v xml:space="preserve"> </v>
      </c>
      <c r="W770" s="1"/>
      <c r="X770" s="13">
        <v>5</v>
      </c>
      <c r="Y770" s="13">
        <v>0</v>
      </c>
      <c r="Z770" s="13">
        <v>0</v>
      </c>
      <c r="AA770" s="13">
        <v>0</v>
      </c>
      <c r="AB770" s="13">
        <v>6</v>
      </c>
      <c r="AC770" s="13">
        <v>3</v>
      </c>
      <c r="AD770" s="1"/>
      <c r="AE770" s="1"/>
      <c r="AF770" s="15">
        <f t="shared" ref="AF770:AF833" si="50">AD770/MAX(1,AD770+AE770)</f>
        <v>0</v>
      </c>
      <c r="AG770" s="1"/>
      <c r="AH770" s="1"/>
      <c r="AI770" s="51">
        <v>16.083333333300001</v>
      </c>
      <c r="AJ770" s="51">
        <v>8.3333333300000006E-2</v>
      </c>
      <c r="AK770" s="51">
        <v>1.2666666666999999</v>
      </c>
      <c r="AL770" s="51">
        <v>17.433333333299998</v>
      </c>
      <c r="AM770" s="1"/>
      <c r="AN770" s="1"/>
      <c r="AO770" s="23" t="str">
        <f t="shared" ref="AO770:AO833" si="51">IF(AM770&gt;0,AN770/AM770," ")</f>
        <v xml:space="preserve"> </v>
      </c>
      <c r="AP770" s="1"/>
    </row>
    <row r="771" spans="1:42" x14ac:dyDescent="0.2">
      <c r="A771" s="13" t="s">
        <v>2612</v>
      </c>
      <c r="B771" s="13" t="s">
        <v>183</v>
      </c>
      <c r="C771" s="1" t="s">
        <v>482</v>
      </c>
      <c r="D771" s="13" t="s">
        <v>154</v>
      </c>
      <c r="E771" s="13">
        <v>41</v>
      </c>
      <c r="F771" s="13">
        <v>14</v>
      </c>
      <c r="G771" s="13">
        <v>23</v>
      </c>
      <c r="H771" s="13">
        <v>13</v>
      </c>
      <c r="I771" s="13">
        <v>10</v>
      </c>
      <c r="J771" s="13">
        <v>5</v>
      </c>
      <c r="K771" s="13">
        <v>3</v>
      </c>
      <c r="L771" s="13">
        <v>6</v>
      </c>
      <c r="M771" s="15">
        <f t="shared" si="48"/>
        <v>0.33333333333333331</v>
      </c>
      <c r="N771" s="1"/>
      <c r="O771" s="1"/>
      <c r="P771" s="26">
        <v>13.416666666699999</v>
      </c>
      <c r="Q771" s="26">
        <v>2.7833333332999999</v>
      </c>
      <c r="R771" s="26">
        <v>1.2166666667000001</v>
      </c>
      <c r="S771" s="26">
        <v>17.45</v>
      </c>
      <c r="T771" s="13">
        <v>0</v>
      </c>
      <c r="U771" s="13">
        <v>0</v>
      </c>
      <c r="V771" s="23" t="str">
        <f t="shared" si="49"/>
        <v xml:space="preserve"> </v>
      </c>
      <c r="W771" s="13">
        <v>0</v>
      </c>
      <c r="X771" s="13">
        <v>39</v>
      </c>
      <c r="Y771" s="13">
        <v>12</v>
      </c>
      <c r="Z771" s="13">
        <v>15</v>
      </c>
      <c r="AA771" s="13">
        <v>8</v>
      </c>
      <c r="AB771" s="13">
        <v>4</v>
      </c>
      <c r="AC771" s="13">
        <v>2</v>
      </c>
      <c r="AD771" s="13">
        <v>4</v>
      </c>
      <c r="AE771" s="13">
        <v>5</v>
      </c>
      <c r="AF771" s="15">
        <f t="shared" si="50"/>
        <v>0.44444444444444442</v>
      </c>
      <c r="AG771" s="1"/>
      <c r="AH771" s="1"/>
      <c r="AI771" s="51">
        <v>13.016666666700001</v>
      </c>
      <c r="AJ771" s="51">
        <v>1.9666666667000001</v>
      </c>
      <c r="AK771" s="51">
        <v>1.5666666667</v>
      </c>
      <c r="AL771" s="51">
        <v>16.55</v>
      </c>
      <c r="AM771" s="13">
        <v>3</v>
      </c>
      <c r="AN771" s="13">
        <v>1</v>
      </c>
      <c r="AO771" s="23">
        <f t="shared" si="51"/>
        <v>0.33333333333333331</v>
      </c>
      <c r="AP771" s="13">
        <v>1</v>
      </c>
    </row>
    <row r="772" spans="1:42" x14ac:dyDescent="0.2">
      <c r="A772" s="13" t="s">
        <v>2612</v>
      </c>
      <c r="B772" s="13" t="s">
        <v>506</v>
      </c>
      <c r="C772" s="1" t="s">
        <v>446</v>
      </c>
      <c r="D772" s="13" t="s">
        <v>173</v>
      </c>
      <c r="E772" s="13">
        <v>41</v>
      </c>
      <c r="F772" s="13">
        <v>2</v>
      </c>
      <c r="G772" s="13">
        <v>7</v>
      </c>
      <c r="H772" s="13">
        <v>-13</v>
      </c>
      <c r="I772" s="13">
        <v>22</v>
      </c>
      <c r="J772" s="13">
        <v>11</v>
      </c>
      <c r="K772" s="1"/>
      <c r="L772" s="1"/>
      <c r="M772" s="15">
        <f t="shared" si="48"/>
        <v>0</v>
      </c>
      <c r="N772" s="1"/>
      <c r="O772" s="1"/>
      <c r="P772" s="26">
        <v>17.766666666700001</v>
      </c>
      <c r="Q772" s="26">
        <v>1.0833333332999999</v>
      </c>
      <c r="R772" s="26">
        <v>1.65</v>
      </c>
      <c r="S772" s="26">
        <v>20.516666666700001</v>
      </c>
      <c r="T772" s="1"/>
      <c r="U772" s="1"/>
      <c r="V772" s="23" t="str">
        <f t="shared" si="49"/>
        <v xml:space="preserve"> </v>
      </c>
      <c r="W772" s="1"/>
      <c r="X772" s="13">
        <v>40</v>
      </c>
      <c r="Y772" s="13">
        <v>1</v>
      </c>
      <c r="Z772" s="13">
        <v>8</v>
      </c>
      <c r="AA772" s="13">
        <v>-11</v>
      </c>
      <c r="AB772" s="13">
        <v>38</v>
      </c>
      <c r="AC772" s="13">
        <v>18</v>
      </c>
      <c r="AD772" s="1"/>
      <c r="AE772" s="1"/>
      <c r="AF772" s="15">
        <f t="shared" si="50"/>
        <v>0</v>
      </c>
      <c r="AG772" s="1"/>
      <c r="AH772" s="1"/>
      <c r="AI772" s="51">
        <v>18.366666666699999</v>
      </c>
      <c r="AJ772" s="51">
        <v>1.1166666667</v>
      </c>
      <c r="AK772" s="51">
        <v>1.7000000000000002</v>
      </c>
      <c r="AL772" s="51">
        <v>21.2</v>
      </c>
      <c r="AM772" s="1"/>
      <c r="AN772" s="1"/>
      <c r="AO772" s="23" t="str">
        <f t="shared" si="51"/>
        <v xml:space="preserve"> </v>
      </c>
      <c r="AP772" s="1"/>
    </row>
    <row r="773" spans="1:42" x14ac:dyDescent="0.2">
      <c r="A773" s="13" t="s">
        <v>2615</v>
      </c>
      <c r="B773" s="13" t="s">
        <v>2614</v>
      </c>
      <c r="C773" s="1" t="s">
        <v>334</v>
      </c>
      <c r="D773" s="13" t="s">
        <v>173</v>
      </c>
      <c r="E773" s="13">
        <v>31</v>
      </c>
      <c r="F773" s="13">
        <v>0</v>
      </c>
      <c r="G773" s="13">
        <v>2</v>
      </c>
      <c r="H773" s="13">
        <v>-13</v>
      </c>
      <c r="I773" s="13">
        <v>27</v>
      </c>
      <c r="J773" s="13">
        <v>9</v>
      </c>
      <c r="K773" s="1"/>
      <c r="L773" s="1"/>
      <c r="M773" s="15">
        <f t="shared" si="48"/>
        <v>0</v>
      </c>
      <c r="N773" s="1"/>
      <c r="O773" s="1"/>
      <c r="P773" s="26">
        <v>15.7833333333</v>
      </c>
      <c r="Q773" s="26">
        <v>0.1166666667</v>
      </c>
      <c r="R773" s="26">
        <v>1.6833333333</v>
      </c>
      <c r="S773" s="26">
        <v>17.600000000000001</v>
      </c>
      <c r="T773" s="1"/>
      <c r="U773" s="1"/>
      <c r="V773" s="23" t="str">
        <f t="shared" si="49"/>
        <v xml:space="preserve"> </v>
      </c>
      <c r="W773" s="1"/>
      <c r="X773" s="13">
        <v>38</v>
      </c>
      <c r="Y773" s="13">
        <v>1</v>
      </c>
      <c r="Z773" s="13">
        <v>5</v>
      </c>
      <c r="AA773" s="13">
        <v>11</v>
      </c>
      <c r="AB773" s="13">
        <v>41</v>
      </c>
      <c r="AC773" s="13">
        <v>13</v>
      </c>
      <c r="AD773" s="1"/>
      <c r="AE773" s="1"/>
      <c r="AF773" s="15">
        <f t="shared" si="50"/>
        <v>0</v>
      </c>
      <c r="AG773" s="1"/>
      <c r="AH773" s="1"/>
      <c r="AI773" s="51">
        <v>15.65</v>
      </c>
      <c r="AJ773" s="51">
        <v>8.3333333300000006E-2</v>
      </c>
      <c r="AK773" s="51">
        <v>1.9166666667000001</v>
      </c>
      <c r="AL773" s="51">
        <v>17.666666666699999</v>
      </c>
      <c r="AM773" s="1"/>
      <c r="AN773" s="1"/>
      <c r="AO773" s="23" t="str">
        <f t="shared" si="51"/>
        <v xml:space="preserve"> </v>
      </c>
      <c r="AP773" s="1"/>
    </row>
    <row r="774" spans="1:42" x14ac:dyDescent="0.2">
      <c r="A774" s="13" t="s">
        <v>2618</v>
      </c>
      <c r="B774" s="13" t="s">
        <v>306</v>
      </c>
      <c r="C774" s="1" t="s">
        <v>238</v>
      </c>
      <c r="D774" s="13" t="s">
        <v>173</v>
      </c>
      <c r="E774" s="13">
        <v>24</v>
      </c>
      <c r="F774" s="13">
        <v>0</v>
      </c>
      <c r="G774" s="13">
        <v>3</v>
      </c>
      <c r="H774" s="13">
        <v>-11</v>
      </c>
      <c r="I774" s="13">
        <v>33</v>
      </c>
      <c r="J774" s="13">
        <v>8</v>
      </c>
      <c r="K774" s="1"/>
      <c r="L774" s="1"/>
      <c r="M774" s="15">
        <f t="shared" si="48"/>
        <v>0</v>
      </c>
      <c r="N774" s="1"/>
      <c r="O774" s="1"/>
      <c r="P774" s="26">
        <v>16.55</v>
      </c>
      <c r="Q774" s="26">
        <v>8.3333333300000006E-2</v>
      </c>
      <c r="R774" s="26">
        <v>2.2000000000000002</v>
      </c>
      <c r="S774" s="26">
        <v>18.833333333300001</v>
      </c>
      <c r="T774" s="1"/>
      <c r="U774" s="1"/>
      <c r="V774" s="23" t="str">
        <f t="shared" si="49"/>
        <v xml:space="preserve"> </v>
      </c>
      <c r="W774" s="1"/>
      <c r="X774" s="13">
        <v>22</v>
      </c>
      <c r="Y774" s="13">
        <v>0</v>
      </c>
      <c r="Z774" s="13">
        <v>2</v>
      </c>
      <c r="AA774" s="13">
        <v>-19</v>
      </c>
      <c r="AB774" s="13">
        <v>11</v>
      </c>
      <c r="AC774" s="13">
        <v>4</v>
      </c>
      <c r="AD774" s="1"/>
      <c r="AE774" s="1"/>
      <c r="AF774" s="15">
        <f t="shared" si="50"/>
        <v>0</v>
      </c>
      <c r="AG774" s="1"/>
      <c r="AH774" s="1"/>
      <c r="AI774" s="51">
        <v>16.899999999999999</v>
      </c>
      <c r="AJ774" s="51">
        <v>0.15</v>
      </c>
      <c r="AK774" s="51">
        <v>2.0666666667000002</v>
      </c>
      <c r="AL774" s="51">
        <v>19.116666666699999</v>
      </c>
      <c r="AM774" s="1"/>
      <c r="AN774" s="1"/>
      <c r="AO774" s="23" t="str">
        <f t="shared" si="51"/>
        <v xml:space="preserve"> </v>
      </c>
      <c r="AP774" s="1"/>
    </row>
    <row r="775" spans="1:42" x14ac:dyDescent="0.2">
      <c r="A775" s="13" t="s">
        <v>2621</v>
      </c>
      <c r="B775" s="13" t="s">
        <v>539</v>
      </c>
      <c r="C775" s="1" t="s">
        <v>287</v>
      </c>
      <c r="D775" s="13" t="s">
        <v>173</v>
      </c>
      <c r="E775" s="13">
        <v>28</v>
      </c>
      <c r="F775" s="13">
        <v>1</v>
      </c>
      <c r="G775" s="13">
        <v>2</v>
      </c>
      <c r="H775" s="13">
        <v>3</v>
      </c>
      <c r="I775" s="13">
        <v>18</v>
      </c>
      <c r="J775" s="13">
        <v>8</v>
      </c>
      <c r="K775" s="1"/>
      <c r="L775" s="1"/>
      <c r="M775" s="15">
        <f t="shared" si="48"/>
        <v>0</v>
      </c>
      <c r="N775" s="1"/>
      <c r="O775" s="1"/>
      <c r="P775" s="26">
        <v>16.316666666700002</v>
      </c>
      <c r="Q775" s="26">
        <v>3.3333333300000004E-2</v>
      </c>
      <c r="R775" s="26">
        <v>1.8333333333000001</v>
      </c>
      <c r="S775" s="26">
        <v>18.2</v>
      </c>
      <c r="T775" s="1"/>
      <c r="U775" s="1"/>
      <c r="V775" s="23" t="str">
        <f t="shared" si="49"/>
        <v xml:space="preserve"> </v>
      </c>
      <c r="W775" s="1"/>
      <c r="X775" s="13">
        <v>24</v>
      </c>
      <c r="Y775" s="13">
        <v>1</v>
      </c>
      <c r="Z775" s="13">
        <v>3</v>
      </c>
      <c r="AA775" s="13">
        <v>-4</v>
      </c>
      <c r="AB775" s="13">
        <v>14</v>
      </c>
      <c r="AC775" s="13">
        <v>7</v>
      </c>
      <c r="AD775" s="1"/>
      <c r="AE775" s="1"/>
      <c r="AF775" s="15">
        <f t="shared" si="50"/>
        <v>0</v>
      </c>
      <c r="AG775" s="1"/>
      <c r="AH775" s="1"/>
      <c r="AI775" s="51">
        <v>16.833333333300001</v>
      </c>
      <c r="AJ775" s="51">
        <v>0.05</v>
      </c>
      <c r="AK775" s="51">
        <v>1.6333333333</v>
      </c>
      <c r="AL775" s="51">
        <v>18.55</v>
      </c>
      <c r="AM775" s="1"/>
      <c r="AN775" s="1"/>
      <c r="AO775" s="23" t="str">
        <f t="shared" si="51"/>
        <v xml:space="preserve"> </v>
      </c>
      <c r="AP775" s="1"/>
    </row>
    <row r="776" spans="1:42" x14ac:dyDescent="0.2">
      <c r="A776" s="13" t="s">
        <v>2625</v>
      </c>
      <c r="B776" s="13" t="s">
        <v>2624</v>
      </c>
      <c r="C776" s="1" t="s">
        <v>167</v>
      </c>
      <c r="D776" s="13" t="s">
        <v>154</v>
      </c>
      <c r="E776" s="13">
        <v>3</v>
      </c>
      <c r="F776" s="13">
        <v>0</v>
      </c>
      <c r="G776" s="13">
        <v>2</v>
      </c>
      <c r="H776" s="13">
        <v>1</v>
      </c>
      <c r="I776" s="13">
        <v>0</v>
      </c>
      <c r="J776" s="13">
        <v>0</v>
      </c>
      <c r="K776" s="13">
        <v>0</v>
      </c>
      <c r="L776" s="13">
        <v>0</v>
      </c>
      <c r="M776" s="15">
        <f t="shared" si="48"/>
        <v>0</v>
      </c>
      <c r="N776" s="1"/>
      <c r="O776" s="1"/>
      <c r="P776" s="26">
        <v>9.4499999999999993</v>
      </c>
      <c r="Q776" s="26">
        <v>0</v>
      </c>
      <c r="R776" s="26">
        <v>0</v>
      </c>
      <c r="S776" s="26">
        <v>9.4499999999999993</v>
      </c>
      <c r="T776" s="1"/>
      <c r="U776" s="1"/>
      <c r="V776" s="23" t="str">
        <f t="shared" si="49"/>
        <v xml:space="preserve"> </v>
      </c>
      <c r="W776" s="1"/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5">
        <f t="shared" si="50"/>
        <v>0</v>
      </c>
      <c r="AG776" s="1"/>
      <c r="AH776" s="1"/>
      <c r="AI776" s="51">
        <v>0</v>
      </c>
      <c r="AJ776" s="51">
        <v>0</v>
      </c>
      <c r="AK776" s="51">
        <v>0</v>
      </c>
      <c r="AL776" s="51">
        <v>0</v>
      </c>
      <c r="AM776" s="1"/>
      <c r="AN776" s="1"/>
      <c r="AO776" s="23" t="str">
        <f t="shared" si="51"/>
        <v xml:space="preserve"> </v>
      </c>
      <c r="AP776" s="1"/>
    </row>
    <row r="777" spans="1:42" x14ac:dyDescent="0.2">
      <c r="A777" s="13" t="s">
        <v>2628</v>
      </c>
      <c r="B777" s="13" t="s">
        <v>1746</v>
      </c>
      <c r="C777" s="1" t="s">
        <v>219</v>
      </c>
      <c r="D777" s="13" t="s">
        <v>173</v>
      </c>
      <c r="E777" s="13">
        <v>41</v>
      </c>
      <c r="F777" s="13">
        <v>4</v>
      </c>
      <c r="G777" s="13">
        <v>14</v>
      </c>
      <c r="H777" s="13">
        <v>16</v>
      </c>
      <c r="I777" s="13">
        <v>14</v>
      </c>
      <c r="J777" s="13">
        <v>7</v>
      </c>
      <c r="K777" s="1"/>
      <c r="L777" s="1"/>
      <c r="M777" s="15">
        <f t="shared" si="48"/>
        <v>0</v>
      </c>
      <c r="N777" s="1"/>
      <c r="O777" s="1"/>
      <c r="P777" s="26">
        <v>17.083333333300001</v>
      </c>
      <c r="Q777" s="26">
        <v>2.25</v>
      </c>
      <c r="R777" s="26">
        <v>2.3666666667</v>
      </c>
      <c r="S777" s="26">
        <v>21.7166666667</v>
      </c>
      <c r="T777" s="1"/>
      <c r="U777" s="1"/>
      <c r="V777" s="23" t="str">
        <f t="shared" si="49"/>
        <v xml:space="preserve"> </v>
      </c>
      <c r="W777" s="1"/>
      <c r="X777" s="13">
        <v>41</v>
      </c>
      <c r="Y777" s="13">
        <v>5</v>
      </c>
      <c r="Z777" s="13">
        <v>16</v>
      </c>
      <c r="AA777" s="13">
        <v>6</v>
      </c>
      <c r="AB777" s="13">
        <v>12</v>
      </c>
      <c r="AC777" s="13">
        <v>6</v>
      </c>
      <c r="AD777" s="1"/>
      <c r="AE777" s="1"/>
      <c r="AF777" s="15">
        <f t="shared" si="50"/>
        <v>0</v>
      </c>
      <c r="AG777" s="1"/>
      <c r="AH777" s="1"/>
      <c r="AI777" s="51">
        <v>16.666666666699999</v>
      </c>
      <c r="AJ777" s="51">
        <v>2.6833333333000002</v>
      </c>
      <c r="AK777" s="51">
        <v>2.7833333332999999</v>
      </c>
      <c r="AL777" s="51">
        <v>22.15</v>
      </c>
      <c r="AM777" s="1"/>
      <c r="AN777" s="1"/>
      <c r="AO777" s="23" t="str">
        <f t="shared" si="51"/>
        <v xml:space="preserve"> </v>
      </c>
      <c r="AP777" s="1"/>
    </row>
    <row r="778" spans="1:42" x14ac:dyDescent="0.2">
      <c r="A778" s="13" t="s">
        <v>2631</v>
      </c>
      <c r="B778" s="13" t="s">
        <v>690</v>
      </c>
      <c r="C778" s="1" t="s">
        <v>162</v>
      </c>
      <c r="D778" s="13" t="s">
        <v>146</v>
      </c>
      <c r="E778" s="13">
        <v>1</v>
      </c>
      <c r="F778" s="13">
        <v>0</v>
      </c>
      <c r="G778" s="13">
        <v>0</v>
      </c>
      <c r="H778" s="13">
        <v>1</v>
      </c>
      <c r="I778" s="13">
        <v>0</v>
      </c>
      <c r="J778" s="13">
        <v>0</v>
      </c>
      <c r="K778" s="13">
        <v>6</v>
      </c>
      <c r="L778" s="13">
        <v>9</v>
      </c>
      <c r="M778" s="15">
        <f t="shared" si="48"/>
        <v>0.4</v>
      </c>
      <c r="N778" s="1"/>
      <c r="O778" s="1"/>
      <c r="P778" s="26">
        <v>12.1333333333</v>
      </c>
      <c r="Q778" s="26">
        <v>0</v>
      </c>
      <c r="R778" s="26">
        <v>0</v>
      </c>
      <c r="S778" s="26">
        <v>12.1333333333</v>
      </c>
      <c r="T778" s="1"/>
      <c r="U778" s="1"/>
      <c r="V778" s="23" t="str">
        <f t="shared" si="49"/>
        <v xml:space="preserve"> </v>
      </c>
      <c r="W778" s="1"/>
      <c r="X778" s="13">
        <v>2</v>
      </c>
      <c r="Y778" s="13">
        <v>0</v>
      </c>
      <c r="Z778" s="13">
        <v>0</v>
      </c>
      <c r="AA778" s="13">
        <v>-1</v>
      </c>
      <c r="AB778" s="13">
        <v>0</v>
      </c>
      <c r="AC778" s="13">
        <v>0</v>
      </c>
      <c r="AD778" s="13">
        <v>11</v>
      </c>
      <c r="AE778" s="13">
        <v>6</v>
      </c>
      <c r="AF778" s="15">
        <f t="shared" si="50"/>
        <v>0.6470588235294118</v>
      </c>
      <c r="AG778" s="1"/>
      <c r="AH778" s="1"/>
      <c r="AI778" s="51">
        <v>11.3166666667</v>
      </c>
      <c r="AJ778" s="51">
        <v>0</v>
      </c>
      <c r="AK778" s="51">
        <v>0</v>
      </c>
      <c r="AL778" s="51">
        <v>11.3166666667</v>
      </c>
      <c r="AM778" s="1"/>
      <c r="AN778" s="1"/>
      <c r="AO778" s="23" t="str">
        <f t="shared" si="51"/>
        <v xml:space="preserve"> </v>
      </c>
      <c r="AP778" s="1"/>
    </row>
    <row r="779" spans="1:42" x14ac:dyDescent="0.2">
      <c r="A779" s="13" t="s">
        <v>2633</v>
      </c>
      <c r="B779" s="13" t="s">
        <v>183</v>
      </c>
      <c r="C779" s="1" t="s">
        <v>167</v>
      </c>
      <c r="D779" s="13" t="s">
        <v>173</v>
      </c>
      <c r="E779" s="13">
        <v>40</v>
      </c>
      <c r="F779" s="13">
        <v>5</v>
      </c>
      <c r="G779" s="13">
        <v>27</v>
      </c>
      <c r="H779" s="13">
        <v>3</v>
      </c>
      <c r="I779" s="13">
        <v>20</v>
      </c>
      <c r="J779" s="13">
        <v>10</v>
      </c>
      <c r="K779" s="1"/>
      <c r="L779" s="1"/>
      <c r="M779" s="15">
        <f t="shared" si="48"/>
        <v>0</v>
      </c>
      <c r="N779" s="1"/>
      <c r="O779" s="1"/>
      <c r="P779" s="26">
        <v>18.45</v>
      </c>
      <c r="Q779" s="26">
        <v>3.4833333333000001</v>
      </c>
      <c r="R779" s="26">
        <v>0.35</v>
      </c>
      <c r="S779" s="26">
        <v>22.3</v>
      </c>
      <c r="T779" s="1"/>
      <c r="U779" s="1"/>
      <c r="V779" s="23" t="str">
        <f t="shared" si="49"/>
        <v xml:space="preserve"> </v>
      </c>
      <c r="W779" s="1"/>
      <c r="X779" s="13">
        <v>41</v>
      </c>
      <c r="Y779" s="13">
        <v>4</v>
      </c>
      <c r="Z779" s="13">
        <v>16</v>
      </c>
      <c r="AA779" s="13">
        <v>-11</v>
      </c>
      <c r="AB779" s="13">
        <v>16</v>
      </c>
      <c r="AC779" s="13">
        <v>8</v>
      </c>
      <c r="AD779" s="1"/>
      <c r="AE779" s="1"/>
      <c r="AF779" s="15">
        <f t="shared" si="50"/>
        <v>0</v>
      </c>
      <c r="AG779" s="1"/>
      <c r="AH779" s="1"/>
      <c r="AI779" s="51">
        <v>18.383333333300001</v>
      </c>
      <c r="AJ779" s="51">
        <v>3.6666666667000003</v>
      </c>
      <c r="AK779" s="51">
        <v>0.33333333330000003</v>
      </c>
      <c r="AL779" s="51">
        <v>22.416666666699999</v>
      </c>
      <c r="AM779" s="1"/>
      <c r="AN779" s="1"/>
      <c r="AO779" s="23" t="str">
        <f t="shared" si="51"/>
        <v xml:space="preserve"> </v>
      </c>
      <c r="AP779" s="1"/>
    </row>
    <row r="780" spans="1:42" x14ac:dyDescent="0.2">
      <c r="A780" s="13" t="s">
        <v>2635</v>
      </c>
      <c r="B780" s="13" t="s">
        <v>519</v>
      </c>
      <c r="C780" s="1" t="s">
        <v>287</v>
      </c>
      <c r="D780" s="13" t="s">
        <v>146</v>
      </c>
      <c r="E780" s="13">
        <v>40</v>
      </c>
      <c r="F780" s="13">
        <v>11</v>
      </c>
      <c r="G780" s="13">
        <v>15</v>
      </c>
      <c r="H780" s="13">
        <v>15</v>
      </c>
      <c r="I780" s="13">
        <v>16</v>
      </c>
      <c r="J780" s="13">
        <v>8</v>
      </c>
      <c r="K780" s="13">
        <v>68</v>
      </c>
      <c r="L780" s="13">
        <v>69</v>
      </c>
      <c r="M780" s="15">
        <f t="shared" si="48"/>
        <v>0.49635036496350365</v>
      </c>
      <c r="N780" s="13">
        <v>1</v>
      </c>
      <c r="O780" s="13">
        <v>0</v>
      </c>
      <c r="P780" s="26">
        <v>12.7166666667</v>
      </c>
      <c r="Q780" s="26">
        <v>2.1833333333000002</v>
      </c>
      <c r="R780" s="26">
        <v>0.53333333329999999</v>
      </c>
      <c r="S780" s="26">
        <v>15.45</v>
      </c>
      <c r="T780" s="13">
        <v>2</v>
      </c>
      <c r="U780" s="13">
        <v>0</v>
      </c>
      <c r="V780" s="23">
        <f t="shared" si="49"/>
        <v>0</v>
      </c>
      <c r="W780" s="13">
        <v>0</v>
      </c>
      <c r="X780" s="13">
        <v>41</v>
      </c>
      <c r="Y780" s="13">
        <v>6</v>
      </c>
      <c r="Z780" s="13">
        <v>18</v>
      </c>
      <c r="AA780" s="13">
        <v>8</v>
      </c>
      <c r="AB780" s="13">
        <v>31</v>
      </c>
      <c r="AC780" s="13">
        <v>14</v>
      </c>
      <c r="AD780" s="13">
        <v>81</v>
      </c>
      <c r="AE780" s="13">
        <v>101</v>
      </c>
      <c r="AF780" s="15">
        <f t="shared" si="50"/>
        <v>0.44505494505494503</v>
      </c>
      <c r="AG780" s="13">
        <v>0</v>
      </c>
      <c r="AH780" s="13">
        <v>0</v>
      </c>
      <c r="AI780" s="51">
        <v>12.583333333300001</v>
      </c>
      <c r="AJ780" s="51">
        <v>2.0499999999999998</v>
      </c>
      <c r="AK780" s="51">
        <v>0.68333333330000001</v>
      </c>
      <c r="AL780" s="51">
        <v>15.333333333300001</v>
      </c>
      <c r="AM780" s="13">
        <v>2</v>
      </c>
      <c r="AN780" s="13">
        <v>0</v>
      </c>
      <c r="AO780" s="23">
        <f t="shared" si="51"/>
        <v>0</v>
      </c>
      <c r="AP780" s="13">
        <v>0</v>
      </c>
    </row>
    <row r="781" spans="1:42" x14ac:dyDescent="0.2">
      <c r="A781" s="13" t="s">
        <v>2210</v>
      </c>
      <c r="B781" s="13" t="s">
        <v>535</v>
      </c>
      <c r="C781" s="1" t="s">
        <v>162</v>
      </c>
      <c r="D781" s="13" t="s">
        <v>173</v>
      </c>
      <c r="E781" s="13">
        <v>31</v>
      </c>
      <c r="F781" s="13">
        <v>2</v>
      </c>
      <c r="G781" s="13">
        <v>6</v>
      </c>
      <c r="H781" s="13">
        <v>7</v>
      </c>
      <c r="I781" s="13">
        <v>4</v>
      </c>
      <c r="J781" s="13">
        <v>2</v>
      </c>
      <c r="K781" s="1"/>
      <c r="L781" s="1"/>
      <c r="M781" s="15">
        <f t="shared" si="48"/>
        <v>0</v>
      </c>
      <c r="N781" s="1"/>
      <c r="O781" s="1"/>
      <c r="P781" s="26">
        <v>16.816666666700002</v>
      </c>
      <c r="Q781" s="26">
        <v>0.5</v>
      </c>
      <c r="R781" s="26">
        <v>2.8333333333000001</v>
      </c>
      <c r="S781" s="26">
        <v>20.149999999999999</v>
      </c>
      <c r="T781" s="1"/>
      <c r="U781" s="1"/>
      <c r="V781" s="23" t="str">
        <f t="shared" si="49"/>
        <v xml:space="preserve"> </v>
      </c>
      <c r="W781" s="1"/>
      <c r="X781" s="13">
        <v>34</v>
      </c>
      <c r="Y781" s="13">
        <v>1</v>
      </c>
      <c r="Z781" s="13">
        <v>4</v>
      </c>
      <c r="AA781" s="13">
        <v>-11</v>
      </c>
      <c r="AB781" s="13">
        <v>12</v>
      </c>
      <c r="AC781" s="13">
        <v>6</v>
      </c>
      <c r="AD781" s="1"/>
      <c r="AE781" s="1"/>
      <c r="AF781" s="15">
        <f t="shared" si="50"/>
        <v>0</v>
      </c>
      <c r="AG781" s="1"/>
      <c r="AH781" s="1"/>
      <c r="AI781" s="51">
        <v>18.05</v>
      </c>
      <c r="AJ781" s="51">
        <v>0.15</v>
      </c>
      <c r="AK781" s="51">
        <v>2.2999999999999998</v>
      </c>
      <c r="AL781" s="51">
        <v>20.516666666700001</v>
      </c>
      <c r="AM781" s="1"/>
      <c r="AN781" s="1"/>
      <c r="AO781" s="23" t="str">
        <f t="shared" si="51"/>
        <v xml:space="preserve"> </v>
      </c>
      <c r="AP781" s="1"/>
    </row>
    <row r="782" spans="1:42" x14ac:dyDescent="0.2">
      <c r="A782" s="13" t="s">
        <v>2210</v>
      </c>
      <c r="B782" s="13" t="s">
        <v>183</v>
      </c>
      <c r="C782" s="1" t="s">
        <v>584</v>
      </c>
      <c r="D782" s="13" t="s">
        <v>173</v>
      </c>
      <c r="E782" s="13">
        <v>33</v>
      </c>
      <c r="F782" s="13">
        <v>1</v>
      </c>
      <c r="G782" s="13">
        <v>6</v>
      </c>
      <c r="H782" s="13">
        <v>12</v>
      </c>
      <c r="I782" s="13">
        <v>33</v>
      </c>
      <c r="J782" s="13">
        <v>15</v>
      </c>
      <c r="K782" s="1"/>
      <c r="L782" s="1"/>
      <c r="M782" s="15">
        <f t="shared" si="48"/>
        <v>0</v>
      </c>
      <c r="N782" s="1"/>
      <c r="O782" s="1"/>
      <c r="P782" s="26">
        <v>16.25</v>
      </c>
      <c r="Q782" s="26">
        <v>1.6666666699999999E-2</v>
      </c>
      <c r="R782" s="26">
        <v>3.1</v>
      </c>
      <c r="S782" s="26">
        <v>19.383333333300001</v>
      </c>
      <c r="T782" s="1"/>
      <c r="U782" s="1"/>
      <c r="V782" s="23" t="str">
        <f t="shared" si="49"/>
        <v xml:space="preserve"> </v>
      </c>
      <c r="W782" s="1"/>
      <c r="X782" s="13">
        <v>37</v>
      </c>
      <c r="Y782" s="13">
        <v>1</v>
      </c>
      <c r="Z782" s="13">
        <v>6</v>
      </c>
      <c r="AA782" s="13">
        <v>-7</v>
      </c>
      <c r="AB782" s="13">
        <v>36</v>
      </c>
      <c r="AC782" s="13">
        <v>18</v>
      </c>
      <c r="AD782" s="1"/>
      <c r="AE782" s="1"/>
      <c r="AF782" s="15">
        <f t="shared" si="50"/>
        <v>0</v>
      </c>
      <c r="AG782" s="1"/>
      <c r="AH782" s="1"/>
      <c r="AI782" s="51">
        <v>15.6</v>
      </c>
      <c r="AJ782" s="51">
        <v>3.3333333300000004E-2</v>
      </c>
      <c r="AK782" s="51">
        <v>3.4166666666999999</v>
      </c>
      <c r="AL782" s="51">
        <v>19.05</v>
      </c>
      <c r="AM782" s="1"/>
      <c r="AN782" s="1"/>
      <c r="AO782" s="23" t="str">
        <f t="shared" si="51"/>
        <v xml:space="preserve"> </v>
      </c>
      <c r="AP782" s="1"/>
    </row>
    <row r="783" spans="1:42" x14ac:dyDescent="0.2">
      <c r="A783" s="13" t="s">
        <v>2642</v>
      </c>
      <c r="B783" s="13" t="s">
        <v>2641</v>
      </c>
      <c r="C783" s="1" t="s">
        <v>214</v>
      </c>
      <c r="D783" s="13" t="s">
        <v>173</v>
      </c>
      <c r="E783" s="13">
        <v>41</v>
      </c>
      <c r="F783" s="13">
        <v>8</v>
      </c>
      <c r="G783" s="13">
        <v>25</v>
      </c>
      <c r="H783" s="13">
        <v>6</v>
      </c>
      <c r="I783" s="13">
        <v>28</v>
      </c>
      <c r="J783" s="13">
        <v>14</v>
      </c>
      <c r="K783" s="1"/>
      <c r="L783" s="1"/>
      <c r="M783" s="15">
        <f t="shared" si="48"/>
        <v>0</v>
      </c>
      <c r="N783" s="1"/>
      <c r="O783" s="1"/>
      <c r="P783" s="26">
        <v>20.133333333300001</v>
      </c>
      <c r="Q783" s="26">
        <v>3.7166666667000001</v>
      </c>
      <c r="R783" s="26">
        <v>2.2000000000000002</v>
      </c>
      <c r="S783" s="26">
        <v>26.066666666700002</v>
      </c>
      <c r="T783" s="13">
        <v>1</v>
      </c>
      <c r="U783" s="13">
        <v>0</v>
      </c>
      <c r="V783" s="23">
        <f t="shared" si="49"/>
        <v>0</v>
      </c>
      <c r="W783" s="13">
        <v>0</v>
      </c>
      <c r="X783" s="13">
        <v>41</v>
      </c>
      <c r="Y783" s="13">
        <v>7</v>
      </c>
      <c r="Z783" s="13">
        <v>20</v>
      </c>
      <c r="AA783" s="13">
        <v>15</v>
      </c>
      <c r="AB783" s="13">
        <v>46</v>
      </c>
      <c r="AC783" s="13">
        <v>22</v>
      </c>
      <c r="AD783" s="1"/>
      <c r="AE783" s="1"/>
      <c r="AF783" s="15">
        <f t="shared" si="50"/>
        <v>0</v>
      </c>
      <c r="AG783" s="1"/>
      <c r="AH783" s="1"/>
      <c r="AI783" s="51">
        <v>20.55</v>
      </c>
      <c r="AJ783" s="51">
        <v>3.65</v>
      </c>
      <c r="AK783" s="51">
        <v>2.1166666667</v>
      </c>
      <c r="AL783" s="51">
        <v>26.333333333300001</v>
      </c>
      <c r="AM783" s="13">
        <v>0</v>
      </c>
      <c r="AN783" s="13">
        <v>0</v>
      </c>
      <c r="AO783" s="23" t="str">
        <f t="shared" si="51"/>
        <v xml:space="preserve"> </v>
      </c>
      <c r="AP783" s="13">
        <v>0</v>
      </c>
    </row>
    <row r="784" spans="1:42" x14ac:dyDescent="0.2">
      <c r="A784" s="13" t="s">
        <v>2644</v>
      </c>
      <c r="B784" s="13" t="s">
        <v>591</v>
      </c>
      <c r="C784" s="1" t="s">
        <v>179</v>
      </c>
      <c r="D784" s="13" t="s">
        <v>173</v>
      </c>
      <c r="E784" s="13">
        <v>12</v>
      </c>
      <c r="F784" s="13">
        <v>0</v>
      </c>
      <c r="G784" s="13">
        <v>2</v>
      </c>
      <c r="H784" s="13">
        <v>-11</v>
      </c>
      <c r="I784" s="13">
        <v>6</v>
      </c>
      <c r="J784" s="13">
        <v>3</v>
      </c>
      <c r="K784" s="1"/>
      <c r="L784" s="1"/>
      <c r="M784" s="15">
        <f t="shared" si="48"/>
        <v>0</v>
      </c>
      <c r="N784" s="1"/>
      <c r="O784" s="1"/>
      <c r="P784" s="26">
        <v>13.25</v>
      </c>
      <c r="Q784" s="26">
        <v>3.3333333300000004E-2</v>
      </c>
      <c r="R784" s="26">
        <v>1.8</v>
      </c>
      <c r="S784" s="26">
        <v>15.1</v>
      </c>
      <c r="T784" s="1"/>
      <c r="U784" s="1"/>
      <c r="V784" s="23" t="str">
        <f t="shared" si="49"/>
        <v xml:space="preserve"> </v>
      </c>
      <c r="W784" s="1"/>
      <c r="X784" s="13">
        <v>8</v>
      </c>
      <c r="Y784" s="13">
        <v>0</v>
      </c>
      <c r="Z784" s="13">
        <v>1</v>
      </c>
      <c r="AA784" s="13">
        <v>-1</v>
      </c>
      <c r="AB784" s="13">
        <v>2</v>
      </c>
      <c r="AC784" s="13">
        <v>1</v>
      </c>
      <c r="AD784" s="1"/>
      <c r="AE784" s="1"/>
      <c r="AF784" s="15">
        <f t="shared" si="50"/>
        <v>0</v>
      </c>
      <c r="AG784" s="1"/>
      <c r="AH784" s="1"/>
      <c r="AI784" s="51">
        <v>11.95</v>
      </c>
      <c r="AJ784" s="51">
        <v>1.6666666699999999E-2</v>
      </c>
      <c r="AK784" s="51">
        <v>0.96666666670000001</v>
      </c>
      <c r="AL784" s="51">
        <v>12.95</v>
      </c>
      <c r="AM784" s="1"/>
      <c r="AN784" s="1"/>
      <c r="AO784" s="23" t="str">
        <f t="shared" si="51"/>
        <v xml:space="preserve"> </v>
      </c>
      <c r="AP784" s="1"/>
    </row>
    <row r="785" spans="1:42" x14ac:dyDescent="0.2">
      <c r="A785" s="13" t="s">
        <v>2647</v>
      </c>
      <c r="B785" s="13" t="s">
        <v>1963</v>
      </c>
      <c r="C785" s="1" t="s">
        <v>219</v>
      </c>
      <c r="D785" s="13" t="s">
        <v>173</v>
      </c>
      <c r="E785" s="13">
        <v>37</v>
      </c>
      <c r="F785" s="13">
        <v>0</v>
      </c>
      <c r="G785" s="13">
        <v>9</v>
      </c>
      <c r="H785" s="13">
        <v>9</v>
      </c>
      <c r="I785" s="13">
        <v>16</v>
      </c>
      <c r="J785" s="13">
        <v>8</v>
      </c>
      <c r="K785" s="1"/>
      <c r="L785" s="1"/>
      <c r="M785" s="15">
        <f t="shared" si="48"/>
        <v>0</v>
      </c>
      <c r="N785" s="1"/>
      <c r="O785" s="1"/>
      <c r="P785" s="26">
        <v>16.133333333300001</v>
      </c>
      <c r="Q785" s="26">
        <v>6.6666666700000002E-2</v>
      </c>
      <c r="R785" s="26">
        <v>1.4666666667000001</v>
      </c>
      <c r="S785" s="26">
        <v>17.666666666699999</v>
      </c>
      <c r="T785" s="1"/>
      <c r="U785" s="1"/>
      <c r="V785" s="23" t="str">
        <f t="shared" si="49"/>
        <v xml:space="preserve"> </v>
      </c>
      <c r="W785" s="1"/>
      <c r="X785" s="13">
        <v>35</v>
      </c>
      <c r="Y785" s="13">
        <v>0</v>
      </c>
      <c r="Z785" s="13">
        <v>4</v>
      </c>
      <c r="AA785" s="13">
        <v>1</v>
      </c>
      <c r="AB785" s="13">
        <v>18</v>
      </c>
      <c r="AC785" s="13">
        <v>9</v>
      </c>
      <c r="AD785" s="1"/>
      <c r="AE785" s="1"/>
      <c r="AF785" s="15">
        <f t="shared" si="50"/>
        <v>0</v>
      </c>
      <c r="AG785" s="1"/>
      <c r="AH785" s="1"/>
      <c r="AI785" s="51">
        <v>16.133333333300001</v>
      </c>
      <c r="AJ785" s="51">
        <v>0.1</v>
      </c>
      <c r="AK785" s="51">
        <v>1.4833333333000001</v>
      </c>
      <c r="AL785" s="51">
        <v>17.733333333299999</v>
      </c>
      <c r="AM785" s="1"/>
      <c r="AN785" s="1"/>
      <c r="AO785" s="23" t="str">
        <f t="shared" si="51"/>
        <v xml:space="preserve"> </v>
      </c>
      <c r="AP785" s="1"/>
    </row>
    <row r="786" spans="1:42" x14ac:dyDescent="0.2">
      <c r="A786" s="13" t="s">
        <v>2649</v>
      </c>
      <c r="B786" s="13" t="s">
        <v>519</v>
      </c>
      <c r="C786" s="1" t="s">
        <v>292</v>
      </c>
      <c r="D786" s="13" t="s">
        <v>173</v>
      </c>
      <c r="E786" s="13">
        <v>38</v>
      </c>
      <c r="F786" s="13">
        <v>2</v>
      </c>
      <c r="G786" s="13">
        <v>21</v>
      </c>
      <c r="H786" s="13">
        <v>9</v>
      </c>
      <c r="I786" s="13">
        <v>30</v>
      </c>
      <c r="J786" s="13">
        <v>13</v>
      </c>
      <c r="K786" s="1"/>
      <c r="L786" s="1"/>
      <c r="M786" s="15">
        <f t="shared" si="48"/>
        <v>0</v>
      </c>
      <c r="N786" s="1"/>
      <c r="O786" s="1"/>
      <c r="P786" s="26">
        <v>22.883333333300001</v>
      </c>
      <c r="Q786" s="26">
        <v>4.2</v>
      </c>
      <c r="R786" s="26">
        <v>2.15</v>
      </c>
      <c r="S786" s="26">
        <v>29.25</v>
      </c>
      <c r="T786" s="1"/>
      <c r="U786" s="1"/>
      <c r="V786" s="23" t="str">
        <f t="shared" si="49"/>
        <v xml:space="preserve"> </v>
      </c>
      <c r="W786" s="1"/>
      <c r="X786" s="13">
        <v>39</v>
      </c>
      <c r="Y786" s="13">
        <v>0</v>
      </c>
      <c r="Z786" s="13">
        <v>15</v>
      </c>
      <c r="AA786" s="13">
        <v>-2</v>
      </c>
      <c r="AB786" s="13">
        <v>18</v>
      </c>
      <c r="AC786" s="13">
        <v>9</v>
      </c>
      <c r="AD786" s="1"/>
      <c r="AE786" s="1"/>
      <c r="AF786" s="15">
        <f t="shared" si="50"/>
        <v>0</v>
      </c>
      <c r="AG786" s="1"/>
      <c r="AH786" s="1"/>
      <c r="AI786" s="51">
        <v>23.45</v>
      </c>
      <c r="AJ786" s="51">
        <v>3.4333333333000002</v>
      </c>
      <c r="AK786" s="51">
        <v>1.9500000000000002</v>
      </c>
      <c r="AL786" s="51">
        <v>28.85</v>
      </c>
      <c r="AM786" s="1"/>
      <c r="AN786" s="1"/>
      <c r="AO786" s="23" t="str">
        <f t="shared" si="51"/>
        <v xml:space="preserve"> </v>
      </c>
      <c r="AP786" s="1"/>
    </row>
    <row r="787" spans="1:42" x14ac:dyDescent="0.2">
      <c r="A787" s="13" t="s">
        <v>2652</v>
      </c>
      <c r="B787" s="13" t="s">
        <v>466</v>
      </c>
      <c r="C787" s="1" t="s">
        <v>153</v>
      </c>
      <c r="D787" s="13" t="s">
        <v>146</v>
      </c>
      <c r="E787" s="13">
        <v>41</v>
      </c>
      <c r="F787" s="13">
        <v>8</v>
      </c>
      <c r="G787" s="13">
        <v>4</v>
      </c>
      <c r="H787" s="13">
        <v>-5</v>
      </c>
      <c r="I787" s="13">
        <v>10</v>
      </c>
      <c r="J787" s="13">
        <v>5</v>
      </c>
      <c r="K787" s="13">
        <v>356</v>
      </c>
      <c r="L787" s="13">
        <v>336</v>
      </c>
      <c r="M787" s="15">
        <f t="shared" si="48"/>
        <v>0.51445086705202314</v>
      </c>
      <c r="N787" s="13">
        <v>15</v>
      </c>
      <c r="O787" s="13">
        <v>9</v>
      </c>
      <c r="P787" s="26">
        <v>13.733333333299999</v>
      </c>
      <c r="Q787" s="26">
        <v>1.7166666667000001</v>
      </c>
      <c r="R787" s="26">
        <v>2.3333333333000001</v>
      </c>
      <c r="S787" s="26">
        <v>17.8</v>
      </c>
      <c r="T787" s="13">
        <v>2</v>
      </c>
      <c r="U787" s="13">
        <v>1</v>
      </c>
      <c r="V787" s="23">
        <f t="shared" si="49"/>
        <v>0.5</v>
      </c>
      <c r="W787" s="13">
        <v>1</v>
      </c>
      <c r="X787" s="13">
        <v>39</v>
      </c>
      <c r="Y787" s="13">
        <v>13</v>
      </c>
      <c r="Z787" s="13">
        <v>8</v>
      </c>
      <c r="AA787" s="13">
        <v>11</v>
      </c>
      <c r="AB787" s="13">
        <v>4</v>
      </c>
      <c r="AC787" s="13">
        <v>2</v>
      </c>
      <c r="AD787" s="13">
        <v>332</v>
      </c>
      <c r="AE787" s="13">
        <v>335</v>
      </c>
      <c r="AF787" s="15">
        <f t="shared" si="50"/>
        <v>0.49775112443778113</v>
      </c>
      <c r="AG787" s="13">
        <v>10</v>
      </c>
      <c r="AH787" s="13">
        <v>8</v>
      </c>
      <c r="AI787" s="51">
        <v>13.233333333299999</v>
      </c>
      <c r="AJ787" s="51">
        <v>1.3</v>
      </c>
      <c r="AK787" s="51">
        <v>2.25</v>
      </c>
      <c r="AL787" s="51">
        <v>16.816666666700002</v>
      </c>
      <c r="AM787" s="13">
        <v>2</v>
      </c>
      <c r="AN787" s="13">
        <v>0</v>
      </c>
      <c r="AO787" s="23">
        <f t="shared" si="51"/>
        <v>0</v>
      </c>
      <c r="AP787" s="13">
        <v>0</v>
      </c>
    </row>
    <row r="788" spans="1:42" x14ac:dyDescent="0.2">
      <c r="A788" s="13" t="s">
        <v>2652</v>
      </c>
      <c r="B788" s="13" t="s">
        <v>356</v>
      </c>
      <c r="C788" s="1" t="s">
        <v>292</v>
      </c>
      <c r="D788" s="13" t="s">
        <v>207</v>
      </c>
      <c r="E788" s="13">
        <v>2</v>
      </c>
      <c r="F788" s="13">
        <v>0</v>
      </c>
      <c r="G788" s="13">
        <v>1</v>
      </c>
      <c r="H788" s="13">
        <v>-1</v>
      </c>
      <c r="I788" s="13">
        <v>2</v>
      </c>
      <c r="J788" s="13">
        <v>1</v>
      </c>
      <c r="K788" s="13">
        <v>0</v>
      </c>
      <c r="L788" s="13">
        <v>0</v>
      </c>
      <c r="M788" s="15">
        <f t="shared" si="48"/>
        <v>0</v>
      </c>
      <c r="N788" s="1"/>
      <c r="O788" s="1"/>
      <c r="P788" s="26">
        <v>7.4666666667000001</v>
      </c>
      <c r="Q788" s="26">
        <v>0</v>
      </c>
      <c r="R788" s="26">
        <v>0.25</v>
      </c>
      <c r="S788" s="26">
        <v>7.7166666667000001</v>
      </c>
      <c r="T788" s="1"/>
      <c r="U788" s="1"/>
      <c r="V788" s="23" t="str">
        <f t="shared" si="49"/>
        <v xml:space="preserve"> </v>
      </c>
      <c r="W788" s="1"/>
      <c r="X788" s="13">
        <v>4</v>
      </c>
      <c r="Y788" s="13">
        <v>0</v>
      </c>
      <c r="Z788" s="13">
        <v>2</v>
      </c>
      <c r="AA788" s="13">
        <v>2</v>
      </c>
      <c r="AB788" s="13">
        <v>2</v>
      </c>
      <c r="AC788" s="13">
        <v>1</v>
      </c>
      <c r="AD788" s="13">
        <v>0</v>
      </c>
      <c r="AE788" s="13">
        <v>0</v>
      </c>
      <c r="AF788" s="15">
        <f t="shared" si="50"/>
        <v>0</v>
      </c>
      <c r="AG788" s="1"/>
      <c r="AH788" s="1"/>
      <c r="AI788" s="51">
        <v>9</v>
      </c>
      <c r="AJ788" s="51">
        <v>0.1</v>
      </c>
      <c r="AK788" s="51">
        <v>0.98333333330000006</v>
      </c>
      <c r="AL788" s="51">
        <v>10.1</v>
      </c>
      <c r="AM788" s="1"/>
      <c r="AN788" s="1"/>
      <c r="AO788" s="23" t="str">
        <f t="shared" si="51"/>
        <v xml:space="preserve"> </v>
      </c>
      <c r="AP788" s="1"/>
    </row>
    <row r="789" spans="1:42" x14ac:dyDescent="0.2">
      <c r="A789" s="13" t="s">
        <v>2652</v>
      </c>
      <c r="B789" s="13" t="s">
        <v>2656</v>
      </c>
      <c r="C789" s="1" t="s">
        <v>358</v>
      </c>
      <c r="D789" s="13" t="s">
        <v>146</v>
      </c>
      <c r="E789" s="13">
        <v>0</v>
      </c>
      <c r="F789" s="13">
        <v>0</v>
      </c>
      <c r="G789" s="13">
        <v>0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5">
        <f t="shared" si="48"/>
        <v>0</v>
      </c>
      <c r="N789" s="1"/>
      <c r="O789" s="1"/>
      <c r="P789" s="26">
        <v>0</v>
      </c>
      <c r="Q789" s="26">
        <v>0</v>
      </c>
      <c r="R789" s="26">
        <v>0</v>
      </c>
      <c r="S789" s="26">
        <v>0</v>
      </c>
      <c r="T789" s="1"/>
      <c r="U789" s="1"/>
      <c r="V789" s="23" t="str">
        <f t="shared" si="49"/>
        <v xml:space="preserve"> </v>
      </c>
      <c r="W789" s="1"/>
      <c r="X789" s="13">
        <v>4</v>
      </c>
      <c r="Y789" s="13">
        <v>0</v>
      </c>
      <c r="Z789" s="13">
        <v>0</v>
      </c>
      <c r="AA789" s="13">
        <v>-2</v>
      </c>
      <c r="AB789" s="13">
        <v>0</v>
      </c>
      <c r="AC789" s="13">
        <v>0</v>
      </c>
      <c r="AD789" s="13">
        <v>7</v>
      </c>
      <c r="AE789" s="13">
        <v>7</v>
      </c>
      <c r="AF789" s="15">
        <f t="shared" si="50"/>
        <v>0.5</v>
      </c>
      <c r="AG789" s="1"/>
      <c r="AH789" s="1"/>
      <c r="AI789" s="51">
        <v>7.4166666667000003</v>
      </c>
      <c r="AJ789" s="51">
        <v>0</v>
      </c>
      <c r="AK789" s="51">
        <v>1.6666666699999999E-2</v>
      </c>
      <c r="AL789" s="51">
        <v>7.4333333333000002</v>
      </c>
      <c r="AM789" s="1"/>
      <c r="AN789" s="1"/>
      <c r="AO789" s="23" t="str">
        <f t="shared" si="51"/>
        <v xml:space="preserve"> </v>
      </c>
      <c r="AP789" s="1"/>
    </row>
    <row r="790" spans="1:42" x14ac:dyDescent="0.2">
      <c r="A790" s="13" t="s">
        <v>2658</v>
      </c>
      <c r="B790" s="13" t="s">
        <v>665</v>
      </c>
      <c r="C790" s="1" t="s">
        <v>446</v>
      </c>
      <c r="D790" s="13" t="s">
        <v>154</v>
      </c>
      <c r="E790" s="13">
        <v>3</v>
      </c>
      <c r="F790" s="13">
        <v>0</v>
      </c>
      <c r="G790" s="13">
        <v>0</v>
      </c>
      <c r="H790" s="13">
        <v>-1</v>
      </c>
      <c r="I790" s="13">
        <v>2</v>
      </c>
      <c r="J790" s="13">
        <v>1</v>
      </c>
      <c r="K790" s="13">
        <v>0</v>
      </c>
      <c r="L790" s="13">
        <v>0</v>
      </c>
      <c r="M790" s="15">
        <f t="shared" si="48"/>
        <v>0</v>
      </c>
      <c r="N790" s="1"/>
      <c r="O790" s="1"/>
      <c r="P790" s="26">
        <v>11.05</v>
      </c>
      <c r="Q790" s="26">
        <v>0</v>
      </c>
      <c r="R790" s="26">
        <v>2.2666666666999999</v>
      </c>
      <c r="S790" s="26">
        <v>13.3166666667</v>
      </c>
      <c r="T790" s="1"/>
      <c r="U790" s="1"/>
      <c r="V790" s="23" t="str">
        <f t="shared" si="49"/>
        <v xml:space="preserve"> </v>
      </c>
      <c r="W790" s="1"/>
      <c r="X790" s="13">
        <v>6</v>
      </c>
      <c r="Y790" s="13">
        <v>1</v>
      </c>
      <c r="Z790" s="13">
        <v>0</v>
      </c>
      <c r="AA790" s="13">
        <v>-1</v>
      </c>
      <c r="AB790" s="13">
        <v>0</v>
      </c>
      <c r="AC790" s="13">
        <v>0</v>
      </c>
      <c r="AD790" s="13">
        <v>0</v>
      </c>
      <c r="AE790" s="13">
        <v>0</v>
      </c>
      <c r="AF790" s="15">
        <f t="shared" si="50"/>
        <v>0</v>
      </c>
      <c r="AG790" s="1"/>
      <c r="AH790" s="1"/>
      <c r="AI790" s="51">
        <v>11.25</v>
      </c>
      <c r="AJ790" s="51">
        <v>3.3333333300000004E-2</v>
      </c>
      <c r="AK790" s="51">
        <v>2.2333333333000001</v>
      </c>
      <c r="AL790" s="51">
        <v>13.5333333333</v>
      </c>
      <c r="AM790" s="1"/>
      <c r="AN790" s="1"/>
      <c r="AO790" s="23" t="str">
        <f t="shared" si="51"/>
        <v xml:space="preserve"> </v>
      </c>
      <c r="AP790" s="1"/>
    </row>
    <row r="791" spans="1:42" x14ac:dyDescent="0.2">
      <c r="A791" s="13" t="s">
        <v>2661</v>
      </c>
      <c r="B791" s="13" t="s">
        <v>1161</v>
      </c>
      <c r="C791" s="1" t="s">
        <v>314</v>
      </c>
      <c r="D791" s="13" t="s">
        <v>146</v>
      </c>
      <c r="E791" s="13">
        <v>41</v>
      </c>
      <c r="F791" s="13">
        <v>3</v>
      </c>
      <c r="G791" s="13">
        <v>10</v>
      </c>
      <c r="H791" s="13">
        <v>5</v>
      </c>
      <c r="I791" s="13">
        <v>14</v>
      </c>
      <c r="J791" s="13">
        <v>7</v>
      </c>
      <c r="K791" s="13">
        <v>37</v>
      </c>
      <c r="L791" s="13">
        <v>48</v>
      </c>
      <c r="M791" s="15">
        <f t="shared" si="48"/>
        <v>0.43529411764705883</v>
      </c>
      <c r="N791" s="13">
        <v>0</v>
      </c>
      <c r="O791" s="13">
        <v>0</v>
      </c>
      <c r="P791" s="26">
        <v>11.3166666667</v>
      </c>
      <c r="Q791" s="26">
        <v>0.31666666669999999</v>
      </c>
      <c r="R791" s="26">
        <v>2.1666666666999999</v>
      </c>
      <c r="S791" s="26">
        <v>13.833333333300001</v>
      </c>
      <c r="T791" s="13">
        <v>0</v>
      </c>
      <c r="U791" s="13">
        <v>0</v>
      </c>
      <c r="V791" s="23" t="str">
        <f t="shared" si="49"/>
        <v xml:space="preserve"> </v>
      </c>
      <c r="W791" s="13">
        <v>0</v>
      </c>
      <c r="X791" s="13">
        <v>40</v>
      </c>
      <c r="Y791" s="13">
        <v>2</v>
      </c>
      <c r="Z791" s="13">
        <v>3</v>
      </c>
      <c r="AA791" s="13">
        <v>-6</v>
      </c>
      <c r="AB791" s="13">
        <v>15</v>
      </c>
      <c r="AC791" s="13">
        <v>5</v>
      </c>
      <c r="AD791" s="13">
        <v>39</v>
      </c>
      <c r="AE791" s="13">
        <v>34</v>
      </c>
      <c r="AF791" s="15">
        <f t="shared" si="50"/>
        <v>0.53424657534246578</v>
      </c>
      <c r="AG791" s="13">
        <v>1</v>
      </c>
      <c r="AH791" s="13">
        <v>1</v>
      </c>
      <c r="AI791" s="51">
        <v>11.25</v>
      </c>
      <c r="AJ791" s="51">
        <v>0.18333333330000001</v>
      </c>
      <c r="AK791" s="51">
        <v>1.9166666667000001</v>
      </c>
      <c r="AL791" s="51">
        <v>13.3666666667</v>
      </c>
      <c r="AM791" s="13">
        <v>1</v>
      </c>
      <c r="AN791" s="13">
        <v>1</v>
      </c>
      <c r="AO791" s="23">
        <f t="shared" si="51"/>
        <v>1</v>
      </c>
      <c r="AP791" s="13">
        <v>1</v>
      </c>
    </row>
    <row r="792" spans="1:42" x14ac:dyDescent="0.2">
      <c r="A792" s="13" t="s">
        <v>2665</v>
      </c>
      <c r="B792" s="13" t="s">
        <v>2664</v>
      </c>
      <c r="C792" s="1" t="s">
        <v>409</v>
      </c>
      <c r="D792" s="13" t="s">
        <v>173</v>
      </c>
      <c r="E792" s="13">
        <v>36</v>
      </c>
      <c r="F792" s="13">
        <v>1</v>
      </c>
      <c r="G792" s="13">
        <v>9</v>
      </c>
      <c r="H792" s="13">
        <v>5</v>
      </c>
      <c r="I792" s="13">
        <v>6</v>
      </c>
      <c r="J792" s="13">
        <v>3</v>
      </c>
      <c r="K792" s="1"/>
      <c r="L792" s="1"/>
      <c r="M792" s="15">
        <f t="shared" si="48"/>
        <v>0</v>
      </c>
      <c r="N792" s="1"/>
      <c r="O792" s="1"/>
      <c r="P792" s="26">
        <v>18.183333333299998</v>
      </c>
      <c r="Q792" s="26">
        <v>0.60000000000000009</v>
      </c>
      <c r="R792" s="26">
        <v>2.4666666667000001</v>
      </c>
      <c r="S792" s="26">
        <v>21.266666666700001</v>
      </c>
      <c r="T792" s="1"/>
      <c r="U792" s="1"/>
      <c r="V792" s="23" t="str">
        <f t="shared" si="49"/>
        <v xml:space="preserve"> </v>
      </c>
      <c r="W792" s="1"/>
      <c r="X792" s="13">
        <v>34</v>
      </c>
      <c r="Y792" s="13">
        <v>1</v>
      </c>
      <c r="Z792" s="13">
        <v>9</v>
      </c>
      <c r="AA792" s="13">
        <v>3</v>
      </c>
      <c r="AB792" s="13">
        <v>6</v>
      </c>
      <c r="AC792" s="13">
        <v>3</v>
      </c>
      <c r="AD792" s="1"/>
      <c r="AE792" s="1"/>
      <c r="AF792" s="15">
        <f t="shared" si="50"/>
        <v>0</v>
      </c>
      <c r="AG792" s="1"/>
      <c r="AH792" s="1"/>
      <c r="AI792" s="51">
        <v>17.399999999999999</v>
      </c>
      <c r="AJ792" s="51">
        <v>0.41666666670000002</v>
      </c>
      <c r="AK792" s="51">
        <v>3.0333333332999999</v>
      </c>
      <c r="AL792" s="51">
        <v>20.866666666699999</v>
      </c>
      <c r="AM792" s="1"/>
      <c r="AN792" s="1"/>
      <c r="AO792" s="23" t="str">
        <f t="shared" si="51"/>
        <v xml:space="preserve"> </v>
      </c>
      <c r="AP792" s="1"/>
    </row>
    <row r="793" spans="1:42" x14ac:dyDescent="0.2">
      <c r="A793" s="13" t="s">
        <v>2668</v>
      </c>
      <c r="B793" s="13" t="s">
        <v>496</v>
      </c>
      <c r="C793" s="1" t="s">
        <v>214</v>
      </c>
      <c r="D793" s="13" t="s">
        <v>129</v>
      </c>
      <c r="E793" s="13">
        <v>2</v>
      </c>
      <c r="F793" s="13">
        <v>0</v>
      </c>
      <c r="G793" s="13">
        <v>0</v>
      </c>
      <c r="H793" s="13">
        <v>-1</v>
      </c>
      <c r="I793" s="13">
        <v>2</v>
      </c>
      <c r="J793" s="13">
        <v>1</v>
      </c>
      <c r="K793" s="13">
        <v>0</v>
      </c>
      <c r="L793" s="13">
        <v>0</v>
      </c>
      <c r="M793" s="15">
        <f t="shared" si="48"/>
        <v>0</v>
      </c>
      <c r="N793" s="1"/>
      <c r="O793" s="1"/>
      <c r="P793" s="26">
        <v>7</v>
      </c>
      <c r="Q793" s="26">
        <v>0</v>
      </c>
      <c r="R793" s="26">
        <v>0</v>
      </c>
      <c r="S793" s="26">
        <v>7</v>
      </c>
      <c r="T793" s="1"/>
      <c r="U793" s="1"/>
      <c r="V793" s="23" t="str">
        <f t="shared" si="49"/>
        <v xml:space="preserve"> </v>
      </c>
      <c r="W793" s="1"/>
      <c r="X793" s="13">
        <v>5</v>
      </c>
      <c r="Y793" s="13">
        <v>0</v>
      </c>
      <c r="Z793" s="13">
        <v>0</v>
      </c>
      <c r="AA793" s="13">
        <v>-2</v>
      </c>
      <c r="AB793" s="13">
        <v>15</v>
      </c>
      <c r="AC793" s="13">
        <v>2</v>
      </c>
      <c r="AD793" s="13">
        <v>1</v>
      </c>
      <c r="AE793" s="13">
        <v>0</v>
      </c>
      <c r="AF793" s="15">
        <f t="shared" si="50"/>
        <v>1</v>
      </c>
      <c r="AG793" s="1"/>
      <c r="AH793" s="1"/>
      <c r="AI793" s="51">
        <v>8</v>
      </c>
      <c r="AJ793" s="51">
        <v>0</v>
      </c>
      <c r="AK793" s="51">
        <v>0</v>
      </c>
      <c r="AL793" s="51">
        <v>8</v>
      </c>
      <c r="AM793" s="1"/>
      <c r="AN793" s="1"/>
      <c r="AO793" s="23" t="str">
        <f t="shared" si="51"/>
        <v xml:space="preserve"> </v>
      </c>
      <c r="AP793" s="1"/>
    </row>
    <row r="794" spans="1:42" x14ac:dyDescent="0.2">
      <c r="A794" s="13" t="s">
        <v>2671</v>
      </c>
      <c r="B794" s="13" t="s">
        <v>407</v>
      </c>
      <c r="C794" s="1" t="s">
        <v>162</v>
      </c>
      <c r="D794" s="13" t="s">
        <v>129</v>
      </c>
      <c r="E794" s="13">
        <v>40</v>
      </c>
      <c r="F794" s="13">
        <v>9</v>
      </c>
      <c r="G794" s="13">
        <v>18</v>
      </c>
      <c r="H794" s="13">
        <v>0</v>
      </c>
      <c r="I794" s="13">
        <v>26</v>
      </c>
      <c r="J794" s="13">
        <v>13</v>
      </c>
      <c r="K794" s="13">
        <v>8</v>
      </c>
      <c r="L794" s="13">
        <v>9</v>
      </c>
      <c r="M794" s="15">
        <f t="shared" si="48"/>
        <v>0.47058823529411764</v>
      </c>
      <c r="N794" s="13">
        <v>0</v>
      </c>
      <c r="O794" s="13">
        <v>0</v>
      </c>
      <c r="P794" s="26">
        <v>14.4</v>
      </c>
      <c r="Q794" s="26">
        <v>2.3666666667</v>
      </c>
      <c r="R794" s="26">
        <v>1.5833333333000001</v>
      </c>
      <c r="S794" s="26">
        <v>18.383333333300001</v>
      </c>
      <c r="T794" s="13">
        <v>4</v>
      </c>
      <c r="U794" s="13">
        <v>2</v>
      </c>
      <c r="V794" s="23">
        <f t="shared" si="49"/>
        <v>0.5</v>
      </c>
      <c r="W794" s="13">
        <v>0</v>
      </c>
      <c r="X794" s="13">
        <v>40</v>
      </c>
      <c r="Y794" s="13">
        <v>13</v>
      </c>
      <c r="Z794" s="13">
        <v>15</v>
      </c>
      <c r="AA794" s="13">
        <v>-1</v>
      </c>
      <c r="AB794" s="13">
        <v>14</v>
      </c>
      <c r="AC794" s="13">
        <v>7</v>
      </c>
      <c r="AD794" s="13">
        <v>4</v>
      </c>
      <c r="AE794" s="13">
        <v>7</v>
      </c>
      <c r="AF794" s="15">
        <f t="shared" si="50"/>
        <v>0.36363636363636365</v>
      </c>
      <c r="AG794" s="13">
        <v>1</v>
      </c>
      <c r="AH794" s="13">
        <v>0</v>
      </c>
      <c r="AI794" s="51">
        <v>14.266666666700001</v>
      </c>
      <c r="AJ794" s="51">
        <v>2.4</v>
      </c>
      <c r="AK794" s="51">
        <v>1.25</v>
      </c>
      <c r="AL794" s="51">
        <v>17.933333333299998</v>
      </c>
      <c r="AM794" s="13">
        <v>5</v>
      </c>
      <c r="AN794" s="13">
        <v>1</v>
      </c>
      <c r="AO794" s="23">
        <f t="shared" si="51"/>
        <v>0.2</v>
      </c>
      <c r="AP794" s="13">
        <v>1</v>
      </c>
    </row>
    <row r="795" spans="1:42" x14ac:dyDescent="0.2">
      <c r="A795" s="13" t="s">
        <v>2674</v>
      </c>
      <c r="B795" s="13" t="s">
        <v>2673</v>
      </c>
      <c r="C795" s="1" t="s">
        <v>264</v>
      </c>
      <c r="D795" s="13" t="s">
        <v>154</v>
      </c>
      <c r="E795" s="13">
        <v>38</v>
      </c>
      <c r="F795" s="13">
        <v>20</v>
      </c>
      <c r="G795" s="13">
        <v>20</v>
      </c>
      <c r="H795" s="13">
        <v>18</v>
      </c>
      <c r="I795" s="13">
        <v>17</v>
      </c>
      <c r="J795" s="13">
        <v>7</v>
      </c>
      <c r="K795" s="13">
        <v>0</v>
      </c>
      <c r="L795" s="13">
        <v>2</v>
      </c>
      <c r="M795" s="15">
        <f t="shared" si="48"/>
        <v>0</v>
      </c>
      <c r="N795" s="1"/>
      <c r="O795" s="1"/>
      <c r="P795" s="26">
        <v>14.8666666667</v>
      </c>
      <c r="Q795" s="26">
        <v>2.8</v>
      </c>
      <c r="R795" s="26">
        <v>0.1</v>
      </c>
      <c r="S795" s="26">
        <v>17.7833333333</v>
      </c>
      <c r="T795" s="13">
        <v>5</v>
      </c>
      <c r="U795" s="13">
        <v>1</v>
      </c>
      <c r="V795" s="23">
        <f t="shared" si="49"/>
        <v>0.2</v>
      </c>
      <c r="W795" s="13">
        <v>0</v>
      </c>
      <c r="X795" s="13">
        <v>39</v>
      </c>
      <c r="Y795" s="13">
        <v>17</v>
      </c>
      <c r="Z795" s="13">
        <v>16</v>
      </c>
      <c r="AA795" s="13">
        <v>9</v>
      </c>
      <c r="AB795" s="13">
        <v>14</v>
      </c>
      <c r="AC795" s="13">
        <v>7</v>
      </c>
      <c r="AD795" s="13">
        <v>0</v>
      </c>
      <c r="AE795" s="13">
        <v>1</v>
      </c>
      <c r="AF795" s="15">
        <f t="shared" si="50"/>
        <v>0</v>
      </c>
      <c r="AG795" s="1"/>
      <c r="AH795" s="1"/>
      <c r="AI795" s="51">
        <v>14.8166666667</v>
      </c>
      <c r="AJ795" s="51">
        <v>2.4666666667000001</v>
      </c>
      <c r="AK795" s="51">
        <v>0.15</v>
      </c>
      <c r="AL795" s="51">
        <v>17.45</v>
      </c>
      <c r="AM795" s="13">
        <v>7</v>
      </c>
      <c r="AN795" s="13">
        <v>5</v>
      </c>
      <c r="AO795" s="23">
        <f t="shared" si="51"/>
        <v>0.7142857142857143</v>
      </c>
      <c r="AP795" s="13">
        <v>2</v>
      </c>
    </row>
    <row r="796" spans="1:42" x14ac:dyDescent="0.2">
      <c r="A796" s="13" t="s">
        <v>2677</v>
      </c>
      <c r="B796" s="13" t="s">
        <v>2676</v>
      </c>
      <c r="C796" s="1" t="s">
        <v>554</v>
      </c>
      <c r="D796" s="13" t="s">
        <v>328</v>
      </c>
      <c r="E796" s="13">
        <v>1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5">
        <f t="shared" si="48"/>
        <v>0</v>
      </c>
      <c r="N796" s="1"/>
      <c r="O796" s="1"/>
      <c r="P796" s="26">
        <v>7.4333333333000002</v>
      </c>
      <c r="Q796" s="26">
        <v>0.2333333333</v>
      </c>
      <c r="R796" s="26">
        <v>0</v>
      </c>
      <c r="S796" s="26">
        <v>7.6666666667000003</v>
      </c>
      <c r="T796" s="1"/>
      <c r="U796" s="1"/>
      <c r="V796" s="23" t="str">
        <f t="shared" si="49"/>
        <v xml:space="preserve"> </v>
      </c>
      <c r="W796" s="1"/>
      <c r="X796" s="13">
        <v>4</v>
      </c>
      <c r="Y796" s="13">
        <v>0</v>
      </c>
      <c r="Z796" s="13">
        <v>1</v>
      </c>
      <c r="AA796" s="13">
        <v>2</v>
      </c>
      <c r="AB796" s="13">
        <v>0</v>
      </c>
      <c r="AC796" s="13">
        <v>0</v>
      </c>
      <c r="AD796" s="13">
        <v>1</v>
      </c>
      <c r="AE796" s="13">
        <v>0</v>
      </c>
      <c r="AF796" s="15">
        <f t="shared" si="50"/>
        <v>1</v>
      </c>
      <c r="AG796" s="1"/>
      <c r="AH796" s="1"/>
      <c r="AI796" s="51">
        <v>7.1166666666999996</v>
      </c>
      <c r="AJ796" s="51">
        <v>0.41666666670000002</v>
      </c>
      <c r="AK796" s="51">
        <v>0</v>
      </c>
      <c r="AL796" s="51">
        <v>7.5333333332999999</v>
      </c>
      <c r="AM796" s="1"/>
      <c r="AN796" s="1"/>
      <c r="AO796" s="23" t="str">
        <f t="shared" si="51"/>
        <v xml:space="preserve"> </v>
      </c>
      <c r="AP796" s="1"/>
    </row>
    <row r="797" spans="1:42" x14ac:dyDescent="0.2">
      <c r="A797" s="13" t="s">
        <v>2679</v>
      </c>
      <c r="B797" s="13" t="s">
        <v>1115</v>
      </c>
      <c r="C797" s="1" t="s">
        <v>128</v>
      </c>
      <c r="D797" s="13" t="s">
        <v>207</v>
      </c>
      <c r="E797" s="13">
        <v>41</v>
      </c>
      <c r="F797" s="13">
        <v>11</v>
      </c>
      <c r="G797" s="13">
        <v>14</v>
      </c>
      <c r="H797" s="13">
        <v>-2</v>
      </c>
      <c r="I797" s="13">
        <v>14</v>
      </c>
      <c r="J797" s="13">
        <v>7</v>
      </c>
      <c r="K797" s="13">
        <v>1</v>
      </c>
      <c r="L797" s="13">
        <v>4</v>
      </c>
      <c r="M797" s="15">
        <f t="shared" si="48"/>
        <v>0.2</v>
      </c>
      <c r="N797" s="13">
        <v>0</v>
      </c>
      <c r="O797" s="13">
        <v>0</v>
      </c>
      <c r="P797" s="26">
        <v>13.9</v>
      </c>
      <c r="Q797" s="26">
        <v>2.5166666666999999</v>
      </c>
      <c r="R797" s="26">
        <v>0</v>
      </c>
      <c r="S797" s="26">
        <v>16.433333333299998</v>
      </c>
      <c r="T797" s="13">
        <v>5</v>
      </c>
      <c r="U797" s="13">
        <v>2</v>
      </c>
      <c r="V797" s="23">
        <f t="shared" si="49"/>
        <v>0.4</v>
      </c>
      <c r="W797" s="13">
        <v>0</v>
      </c>
      <c r="X797" s="13">
        <v>41</v>
      </c>
      <c r="Y797" s="13">
        <v>18</v>
      </c>
      <c r="Z797" s="13">
        <v>13</v>
      </c>
      <c r="AA797" s="13">
        <v>8</v>
      </c>
      <c r="AB797" s="13">
        <v>14</v>
      </c>
      <c r="AC797" s="13">
        <v>7</v>
      </c>
      <c r="AD797" s="13">
        <v>5</v>
      </c>
      <c r="AE797" s="13">
        <v>2</v>
      </c>
      <c r="AF797" s="15">
        <f t="shared" si="50"/>
        <v>0.7142857142857143</v>
      </c>
      <c r="AG797" s="13">
        <v>1</v>
      </c>
      <c r="AH797" s="13">
        <v>0</v>
      </c>
      <c r="AI797" s="51">
        <v>13.5333333333</v>
      </c>
      <c r="AJ797" s="51">
        <v>2.4500000000000002</v>
      </c>
      <c r="AK797" s="51">
        <v>0</v>
      </c>
      <c r="AL797" s="51">
        <v>16</v>
      </c>
      <c r="AM797" s="13">
        <v>4</v>
      </c>
      <c r="AN797" s="13">
        <v>1</v>
      </c>
      <c r="AO797" s="23">
        <f t="shared" si="51"/>
        <v>0.25</v>
      </c>
      <c r="AP797" s="13">
        <v>1</v>
      </c>
    </row>
    <row r="798" spans="1:42" x14ac:dyDescent="0.2">
      <c r="A798" s="13" t="s">
        <v>2681</v>
      </c>
      <c r="B798" s="13" t="s">
        <v>661</v>
      </c>
      <c r="C798" s="1" t="s">
        <v>287</v>
      </c>
      <c r="D798" s="13" t="s">
        <v>146</v>
      </c>
      <c r="E798" s="13">
        <v>41</v>
      </c>
      <c r="F798" s="13">
        <v>17</v>
      </c>
      <c r="G798" s="13">
        <v>24</v>
      </c>
      <c r="H798" s="13">
        <v>2</v>
      </c>
      <c r="I798" s="13">
        <v>26</v>
      </c>
      <c r="J798" s="13">
        <v>13</v>
      </c>
      <c r="K798" s="13">
        <v>413</v>
      </c>
      <c r="L798" s="13">
        <v>318</v>
      </c>
      <c r="M798" s="15">
        <f t="shared" si="48"/>
        <v>0.56497948016415867</v>
      </c>
      <c r="N798" s="13">
        <v>12</v>
      </c>
      <c r="O798" s="13">
        <v>10</v>
      </c>
      <c r="P798" s="26">
        <v>16.816666666700002</v>
      </c>
      <c r="Q798" s="26">
        <v>3.8</v>
      </c>
      <c r="R798" s="26">
        <v>1.6666666699999999E-2</v>
      </c>
      <c r="S798" s="26">
        <v>20.65</v>
      </c>
      <c r="T798" s="13">
        <v>5</v>
      </c>
      <c r="U798" s="13">
        <v>3</v>
      </c>
      <c r="V798" s="23">
        <f t="shared" si="49"/>
        <v>0.6</v>
      </c>
      <c r="W798" s="13">
        <v>1</v>
      </c>
      <c r="X798" s="13">
        <v>41</v>
      </c>
      <c r="Y798" s="13">
        <v>21</v>
      </c>
      <c r="Z798" s="13">
        <v>24</v>
      </c>
      <c r="AA798" s="13">
        <v>3</v>
      </c>
      <c r="AB798" s="13">
        <v>20</v>
      </c>
      <c r="AC798" s="13">
        <v>10</v>
      </c>
      <c r="AD798" s="13">
        <v>340</v>
      </c>
      <c r="AE798" s="13">
        <v>371</v>
      </c>
      <c r="AF798" s="15">
        <f t="shared" si="50"/>
        <v>0.47819971870604783</v>
      </c>
      <c r="AG798" s="13">
        <v>17</v>
      </c>
      <c r="AH798" s="13">
        <v>9</v>
      </c>
      <c r="AI798" s="51">
        <v>17.05</v>
      </c>
      <c r="AJ798" s="51">
        <v>3.5833333333000001</v>
      </c>
      <c r="AK798" s="51">
        <v>3.3333333300000004E-2</v>
      </c>
      <c r="AL798" s="51">
        <v>20.683333333299998</v>
      </c>
      <c r="AM798" s="13">
        <v>6</v>
      </c>
      <c r="AN798" s="13">
        <v>0</v>
      </c>
      <c r="AO798" s="23">
        <f t="shared" si="51"/>
        <v>0</v>
      </c>
      <c r="AP798" s="13">
        <v>0</v>
      </c>
    </row>
    <row r="799" spans="1:42" x14ac:dyDescent="0.2">
      <c r="A799" s="13" t="s">
        <v>2683</v>
      </c>
      <c r="B799" s="13" t="s">
        <v>312</v>
      </c>
      <c r="C799" s="1" t="s">
        <v>554</v>
      </c>
      <c r="D799" s="13" t="s">
        <v>173</v>
      </c>
      <c r="E799" s="13">
        <v>18</v>
      </c>
      <c r="F799" s="13">
        <v>2</v>
      </c>
      <c r="G799" s="13">
        <v>5</v>
      </c>
      <c r="H799" s="13">
        <v>-4</v>
      </c>
      <c r="I799" s="13">
        <v>12</v>
      </c>
      <c r="J799" s="13">
        <v>5</v>
      </c>
      <c r="K799" s="1"/>
      <c r="L799" s="1"/>
      <c r="M799" s="15">
        <f t="shared" si="48"/>
        <v>0</v>
      </c>
      <c r="N799" s="1"/>
      <c r="O799" s="1"/>
      <c r="P799" s="26">
        <v>15.6166666667</v>
      </c>
      <c r="Q799" s="26">
        <v>1.5833333333000001</v>
      </c>
      <c r="R799" s="26">
        <v>0.45</v>
      </c>
      <c r="S799" s="26">
        <v>17.666666666699999</v>
      </c>
      <c r="T799" s="13">
        <v>1</v>
      </c>
      <c r="U799" s="13">
        <v>0</v>
      </c>
      <c r="V799" s="23">
        <f t="shared" si="49"/>
        <v>0</v>
      </c>
      <c r="W799" s="13">
        <v>0</v>
      </c>
      <c r="X799" s="13">
        <v>9</v>
      </c>
      <c r="Y799" s="13">
        <v>0</v>
      </c>
      <c r="Z799" s="13">
        <v>1</v>
      </c>
      <c r="AA799" s="13">
        <v>4</v>
      </c>
      <c r="AB799" s="13">
        <v>4</v>
      </c>
      <c r="AC799" s="13">
        <v>2</v>
      </c>
      <c r="AD799" s="1"/>
      <c r="AE799" s="1"/>
      <c r="AF799" s="15">
        <f t="shared" si="50"/>
        <v>0</v>
      </c>
      <c r="AG799" s="1"/>
      <c r="AH799" s="1"/>
      <c r="AI799" s="51">
        <v>14.6333333333</v>
      </c>
      <c r="AJ799" s="51">
        <v>2.2166666667000001</v>
      </c>
      <c r="AK799" s="51">
        <v>0.46666666670000001</v>
      </c>
      <c r="AL799" s="51">
        <v>17.333333333300001</v>
      </c>
      <c r="AM799" s="13">
        <v>0</v>
      </c>
      <c r="AN799" s="13">
        <v>0</v>
      </c>
      <c r="AO799" s="23" t="str">
        <f t="shared" si="51"/>
        <v xml:space="preserve"> </v>
      </c>
      <c r="AP799" s="13">
        <v>0</v>
      </c>
    </row>
    <row r="800" spans="1:42" x14ac:dyDescent="0.2">
      <c r="A800" s="13" t="s">
        <v>2686</v>
      </c>
      <c r="B800" s="13" t="s">
        <v>2685</v>
      </c>
      <c r="C800" s="1" t="s">
        <v>322</v>
      </c>
      <c r="D800" s="13" t="s">
        <v>503</v>
      </c>
      <c r="E800" s="13">
        <v>15</v>
      </c>
      <c r="F800" s="13">
        <v>3</v>
      </c>
      <c r="G800" s="13">
        <v>1</v>
      </c>
      <c r="H800" s="13">
        <v>1</v>
      </c>
      <c r="I800" s="13">
        <v>0</v>
      </c>
      <c r="J800" s="13">
        <v>0</v>
      </c>
      <c r="K800" s="13">
        <v>17</v>
      </c>
      <c r="L800" s="13">
        <v>18</v>
      </c>
      <c r="M800" s="15">
        <f t="shared" si="48"/>
        <v>0.48571428571428571</v>
      </c>
      <c r="N800" s="13">
        <v>0</v>
      </c>
      <c r="O800" s="13">
        <v>0</v>
      </c>
      <c r="P800" s="26">
        <v>12.333333333300001</v>
      </c>
      <c r="Q800" s="26">
        <v>0.68333333330000001</v>
      </c>
      <c r="R800" s="26">
        <v>1.6666666699999999E-2</v>
      </c>
      <c r="S800" s="26">
        <v>13.05</v>
      </c>
      <c r="T800" s="1"/>
      <c r="U800" s="1"/>
      <c r="V800" s="23" t="str">
        <f t="shared" si="49"/>
        <v xml:space="preserve"> </v>
      </c>
      <c r="W800" s="1"/>
      <c r="X800" s="13">
        <v>19</v>
      </c>
      <c r="Y800" s="13">
        <v>1</v>
      </c>
      <c r="Z800" s="13">
        <v>4</v>
      </c>
      <c r="AA800" s="13">
        <v>3</v>
      </c>
      <c r="AB800" s="13">
        <v>2</v>
      </c>
      <c r="AC800" s="13">
        <v>1</v>
      </c>
      <c r="AD800" s="13">
        <v>12</v>
      </c>
      <c r="AE800" s="13">
        <v>15</v>
      </c>
      <c r="AF800" s="15">
        <f t="shared" si="50"/>
        <v>0.44444444444444442</v>
      </c>
      <c r="AG800" s="13">
        <v>1</v>
      </c>
      <c r="AH800" s="13">
        <v>0</v>
      </c>
      <c r="AI800" s="51">
        <v>11.733333333299999</v>
      </c>
      <c r="AJ800" s="51">
        <v>0.8</v>
      </c>
      <c r="AK800" s="51">
        <v>1.6666666699999999E-2</v>
      </c>
      <c r="AL800" s="51">
        <v>12.5666666667</v>
      </c>
      <c r="AM800" s="1"/>
      <c r="AN800" s="1"/>
      <c r="AO800" s="23" t="str">
        <f t="shared" si="51"/>
        <v xml:space="preserve"> </v>
      </c>
      <c r="AP800" s="1"/>
    </row>
    <row r="801" spans="1:42" x14ac:dyDescent="0.2">
      <c r="A801" s="13" t="s">
        <v>2688</v>
      </c>
      <c r="B801" s="13" t="s">
        <v>591</v>
      </c>
      <c r="C801" s="1" t="s">
        <v>358</v>
      </c>
      <c r="D801" s="13" t="s">
        <v>129</v>
      </c>
      <c r="E801" s="13">
        <v>27</v>
      </c>
      <c r="F801" s="13">
        <v>7</v>
      </c>
      <c r="G801" s="13">
        <v>4</v>
      </c>
      <c r="H801" s="13">
        <v>3</v>
      </c>
      <c r="I801" s="13">
        <v>8</v>
      </c>
      <c r="J801" s="13">
        <v>4</v>
      </c>
      <c r="K801" s="13">
        <v>4</v>
      </c>
      <c r="L801" s="13">
        <v>2</v>
      </c>
      <c r="M801" s="15">
        <f t="shared" si="48"/>
        <v>0.66666666666666663</v>
      </c>
      <c r="N801" s="1"/>
      <c r="O801" s="1"/>
      <c r="P801" s="26">
        <v>10.9666666667</v>
      </c>
      <c r="Q801" s="26">
        <v>1.05</v>
      </c>
      <c r="R801" s="26">
        <v>0</v>
      </c>
      <c r="S801" s="26">
        <v>12.016666666700001</v>
      </c>
      <c r="T801" s="13">
        <v>5</v>
      </c>
      <c r="U801" s="13">
        <v>2</v>
      </c>
      <c r="V801" s="23">
        <f t="shared" si="49"/>
        <v>0.4</v>
      </c>
      <c r="W801" s="13">
        <v>1</v>
      </c>
      <c r="X801" s="13">
        <v>30</v>
      </c>
      <c r="Y801" s="13">
        <v>4</v>
      </c>
      <c r="Z801" s="13">
        <v>5</v>
      </c>
      <c r="AA801" s="13">
        <v>-7</v>
      </c>
      <c r="AB801" s="13">
        <v>6</v>
      </c>
      <c r="AC801" s="13">
        <v>3</v>
      </c>
      <c r="AD801" s="13">
        <v>2</v>
      </c>
      <c r="AE801" s="13">
        <v>3</v>
      </c>
      <c r="AF801" s="15">
        <f t="shared" si="50"/>
        <v>0.4</v>
      </c>
      <c r="AG801" s="1"/>
      <c r="AH801" s="1"/>
      <c r="AI801" s="51">
        <v>12.0333333333</v>
      </c>
      <c r="AJ801" s="51">
        <v>1.3</v>
      </c>
      <c r="AK801" s="51">
        <v>0</v>
      </c>
      <c r="AL801" s="51">
        <v>13.35</v>
      </c>
      <c r="AM801" s="13">
        <v>2</v>
      </c>
      <c r="AN801" s="13">
        <v>1</v>
      </c>
      <c r="AO801" s="23">
        <f t="shared" si="51"/>
        <v>0.5</v>
      </c>
      <c r="AP801" s="13">
        <v>1</v>
      </c>
    </row>
    <row r="802" spans="1:42" x14ac:dyDescent="0.2">
      <c r="A802" s="13" t="s">
        <v>1461</v>
      </c>
      <c r="B802" s="13" t="s">
        <v>996</v>
      </c>
      <c r="C802" s="1" t="s">
        <v>214</v>
      </c>
      <c r="D802" s="13" t="s">
        <v>129</v>
      </c>
      <c r="E802" s="13">
        <v>13</v>
      </c>
      <c r="F802" s="13">
        <v>1</v>
      </c>
      <c r="G802" s="13">
        <v>0</v>
      </c>
      <c r="H802" s="13">
        <v>-2</v>
      </c>
      <c r="I802" s="13">
        <v>7</v>
      </c>
      <c r="J802" s="13">
        <v>2</v>
      </c>
      <c r="K802" s="13">
        <v>0</v>
      </c>
      <c r="L802" s="13">
        <v>1</v>
      </c>
      <c r="M802" s="15">
        <f t="shared" si="48"/>
        <v>0</v>
      </c>
      <c r="N802" s="1"/>
      <c r="O802" s="1"/>
      <c r="P802" s="26">
        <v>9.6</v>
      </c>
      <c r="Q802" s="26">
        <v>0.1166666667</v>
      </c>
      <c r="R802" s="26">
        <v>0</v>
      </c>
      <c r="S802" s="26">
        <v>9.7166666667000001</v>
      </c>
      <c r="T802" s="1"/>
      <c r="U802" s="1"/>
      <c r="V802" s="23" t="str">
        <f t="shared" si="49"/>
        <v xml:space="preserve"> </v>
      </c>
      <c r="W802" s="1"/>
      <c r="X802" s="13">
        <v>5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5">
        <f t="shared" si="50"/>
        <v>0</v>
      </c>
      <c r="AG802" s="1"/>
      <c r="AH802" s="1"/>
      <c r="AI802" s="51">
        <v>7.1666666667000003</v>
      </c>
      <c r="AJ802" s="51">
        <v>0.2666666667</v>
      </c>
      <c r="AK802" s="51">
        <v>0</v>
      </c>
      <c r="AL802" s="51">
        <v>7.4333333333000002</v>
      </c>
      <c r="AM802" s="1"/>
      <c r="AN802" s="1"/>
      <c r="AO802" s="23" t="str">
        <f t="shared" si="51"/>
        <v xml:space="preserve"> </v>
      </c>
      <c r="AP802" s="1"/>
    </row>
    <row r="803" spans="1:42" x14ac:dyDescent="0.2">
      <c r="A803" s="13" t="s">
        <v>2691</v>
      </c>
      <c r="B803" s="13" t="s">
        <v>1348</v>
      </c>
      <c r="C803" s="1" t="s">
        <v>334</v>
      </c>
      <c r="D803" s="13" t="s">
        <v>146</v>
      </c>
      <c r="E803" s="13">
        <v>39</v>
      </c>
      <c r="F803" s="13">
        <v>2</v>
      </c>
      <c r="G803" s="13">
        <v>7</v>
      </c>
      <c r="H803" s="13">
        <v>3</v>
      </c>
      <c r="I803" s="13">
        <v>20</v>
      </c>
      <c r="J803" s="13">
        <v>6</v>
      </c>
      <c r="K803" s="13">
        <v>282</v>
      </c>
      <c r="L803" s="13">
        <v>228</v>
      </c>
      <c r="M803" s="15">
        <f t="shared" si="48"/>
        <v>0.55294117647058827</v>
      </c>
      <c r="N803" s="13">
        <v>7</v>
      </c>
      <c r="O803" s="13">
        <v>6</v>
      </c>
      <c r="P803" s="26">
        <v>11.5666666667</v>
      </c>
      <c r="Q803" s="26">
        <v>0.15</v>
      </c>
      <c r="R803" s="26">
        <v>1.9</v>
      </c>
      <c r="S803" s="26">
        <v>13.6166666667</v>
      </c>
      <c r="T803" s="1"/>
      <c r="U803" s="1"/>
      <c r="V803" s="23" t="str">
        <f t="shared" si="49"/>
        <v xml:space="preserve"> </v>
      </c>
      <c r="W803" s="1"/>
      <c r="X803" s="13">
        <v>41</v>
      </c>
      <c r="Y803" s="13">
        <v>3</v>
      </c>
      <c r="Z803" s="13">
        <v>6</v>
      </c>
      <c r="AA803" s="13">
        <v>-3</v>
      </c>
      <c r="AB803" s="13">
        <v>19</v>
      </c>
      <c r="AC803" s="13">
        <v>8</v>
      </c>
      <c r="AD803" s="13">
        <v>275</v>
      </c>
      <c r="AE803" s="13">
        <v>271</v>
      </c>
      <c r="AF803" s="15">
        <f t="shared" si="50"/>
        <v>0.50366300366300365</v>
      </c>
      <c r="AG803" s="13">
        <v>3</v>
      </c>
      <c r="AH803" s="13">
        <v>1</v>
      </c>
      <c r="AI803" s="51">
        <v>11.166666666699999</v>
      </c>
      <c r="AJ803" s="51">
        <v>0.1333333333</v>
      </c>
      <c r="AK803" s="51">
        <v>1.7166666667000001</v>
      </c>
      <c r="AL803" s="51">
        <v>13.016666666700001</v>
      </c>
      <c r="AM803" s="1"/>
      <c r="AN803" s="1"/>
      <c r="AO803" s="23" t="str">
        <f t="shared" si="51"/>
        <v xml:space="preserve"> </v>
      </c>
      <c r="AP803" s="1"/>
    </row>
    <row r="804" spans="1:42" x14ac:dyDescent="0.2">
      <c r="A804" s="13" t="s">
        <v>2693</v>
      </c>
      <c r="B804" s="13" t="s">
        <v>591</v>
      </c>
      <c r="C804" s="1" t="s">
        <v>584</v>
      </c>
      <c r="D804" s="13" t="s">
        <v>154</v>
      </c>
      <c r="E804" s="13">
        <v>41</v>
      </c>
      <c r="F804" s="13">
        <v>3</v>
      </c>
      <c r="G804" s="13">
        <v>4</v>
      </c>
      <c r="H804" s="13">
        <v>-3</v>
      </c>
      <c r="I804" s="13">
        <v>23</v>
      </c>
      <c r="J804" s="13">
        <v>7</v>
      </c>
      <c r="K804" s="13">
        <v>19</v>
      </c>
      <c r="L804" s="13">
        <v>10</v>
      </c>
      <c r="M804" s="15">
        <f t="shared" si="48"/>
        <v>0.65517241379310343</v>
      </c>
      <c r="N804" s="1"/>
      <c r="O804" s="1"/>
      <c r="P804" s="26">
        <v>8.1333333332999995</v>
      </c>
      <c r="Q804" s="26">
        <v>0.1333333333</v>
      </c>
      <c r="R804" s="26">
        <v>3.3333333300000004E-2</v>
      </c>
      <c r="S804" s="26">
        <v>8.3166666666999998</v>
      </c>
      <c r="T804" s="1"/>
      <c r="U804" s="1"/>
      <c r="V804" s="23" t="str">
        <f t="shared" si="49"/>
        <v xml:space="preserve"> </v>
      </c>
      <c r="W804" s="1"/>
      <c r="X804" s="13">
        <v>40</v>
      </c>
      <c r="Y804" s="13">
        <v>4</v>
      </c>
      <c r="Z804" s="13">
        <v>3</v>
      </c>
      <c r="AA804" s="13">
        <v>-2</v>
      </c>
      <c r="AB804" s="13">
        <v>53</v>
      </c>
      <c r="AC804" s="13">
        <v>15</v>
      </c>
      <c r="AD804" s="13">
        <v>17</v>
      </c>
      <c r="AE804" s="13">
        <v>10</v>
      </c>
      <c r="AF804" s="15">
        <f t="shared" si="50"/>
        <v>0.62962962962962965</v>
      </c>
      <c r="AG804" s="1"/>
      <c r="AH804" s="1"/>
      <c r="AI804" s="51">
        <v>7.7666666666999999</v>
      </c>
      <c r="AJ804" s="51">
        <v>6.6666666700000002E-2</v>
      </c>
      <c r="AK804" s="51">
        <v>0</v>
      </c>
      <c r="AL804" s="51">
        <v>7.8333333332999997</v>
      </c>
      <c r="AM804" s="1"/>
      <c r="AN804" s="1"/>
      <c r="AO804" s="23" t="str">
        <f t="shared" si="51"/>
        <v xml:space="preserve"> </v>
      </c>
      <c r="AP804" s="1"/>
    </row>
    <row r="805" spans="1:42" x14ac:dyDescent="0.2">
      <c r="A805" s="13" t="s">
        <v>2695</v>
      </c>
      <c r="B805" s="13" t="s">
        <v>755</v>
      </c>
      <c r="C805" s="1" t="s">
        <v>554</v>
      </c>
      <c r="D805" s="13" t="s">
        <v>146</v>
      </c>
      <c r="E805" s="13">
        <v>40</v>
      </c>
      <c r="F805" s="13">
        <v>8</v>
      </c>
      <c r="G805" s="13">
        <v>25</v>
      </c>
      <c r="H805" s="13">
        <v>-9</v>
      </c>
      <c r="I805" s="13">
        <v>12</v>
      </c>
      <c r="J805" s="13">
        <v>6</v>
      </c>
      <c r="K805" s="13">
        <v>298</v>
      </c>
      <c r="L805" s="13">
        <v>198</v>
      </c>
      <c r="M805" s="15">
        <f t="shared" si="48"/>
        <v>0.60080645161290325</v>
      </c>
      <c r="N805" s="13">
        <v>11</v>
      </c>
      <c r="O805" s="13">
        <v>9</v>
      </c>
      <c r="P805" s="26">
        <v>15.05</v>
      </c>
      <c r="Q805" s="26">
        <v>3.1833333333000002</v>
      </c>
      <c r="R805" s="26">
        <v>0.31666666669999999</v>
      </c>
      <c r="S805" s="26">
        <v>18.583333333300001</v>
      </c>
      <c r="T805" s="13">
        <v>2</v>
      </c>
      <c r="U805" s="13">
        <v>0</v>
      </c>
      <c r="V805" s="23">
        <f t="shared" si="49"/>
        <v>0</v>
      </c>
      <c r="W805" s="13">
        <v>0</v>
      </c>
      <c r="X805" s="13">
        <v>38</v>
      </c>
      <c r="Y805" s="13">
        <v>8</v>
      </c>
      <c r="Z805" s="13">
        <v>24</v>
      </c>
      <c r="AA805" s="13">
        <v>5</v>
      </c>
      <c r="AB805" s="13">
        <v>18</v>
      </c>
      <c r="AC805" s="13">
        <v>9</v>
      </c>
      <c r="AD805" s="13">
        <v>256</v>
      </c>
      <c r="AE805" s="13">
        <v>203</v>
      </c>
      <c r="AF805" s="15">
        <f t="shared" si="50"/>
        <v>0.55773420479302838</v>
      </c>
      <c r="AG805" s="13">
        <v>12</v>
      </c>
      <c r="AH805" s="13">
        <v>5</v>
      </c>
      <c r="AI805" s="51">
        <v>14.733333333299999</v>
      </c>
      <c r="AJ805" s="51">
        <v>3.0833333333000001</v>
      </c>
      <c r="AK805" s="51">
        <v>0.41666666670000002</v>
      </c>
      <c r="AL805" s="51">
        <v>18.25</v>
      </c>
      <c r="AM805" s="13">
        <v>1</v>
      </c>
      <c r="AN805" s="13">
        <v>0</v>
      </c>
      <c r="AO805" s="23">
        <f t="shared" si="51"/>
        <v>0</v>
      </c>
      <c r="AP805" s="13">
        <v>0</v>
      </c>
    </row>
    <row r="806" spans="1:42" x14ac:dyDescent="0.2">
      <c r="A806" s="13" t="s">
        <v>2695</v>
      </c>
      <c r="B806" s="13" t="s">
        <v>1494</v>
      </c>
      <c r="C806" s="1" t="s">
        <v>302</v>
      </c>
      <c r="D806" s="13" t="s">
        <v>129</v>
      </c>
      <c r="E806" s="13">
        <v>23</v>
      </c>
      <c r="F806" s="13">
        <v>1</v>
      </c>
      <c r="G806" s="13">
        <v>4</v>
      </c>
      <c r="H806" s="13">
        <v>-4</v>
      </c>
      <c r="I806" s="13">
        <v>31</v>
      </c>
      <c r="J806" s="13">
        <v>8</v>
      </c>
      <c r="K806" s="13">
        <v>0</v>
      </c>
      <c r="L806" s="13">
        <v>6</v>
      </c>
      <c r="M806" s="15">
        <f t="shared" si="48"/>
        <v>0</v>
      </c>
      <c r="N806" s="1"/>
      <c r="O806" s="1"/>
      <c r="P806" s="26">
        <v>9.3666666667000005</v>
      </c>
      <c r="Q806" s="26">
        <v>0.05</v>
      </c>
      <c r="R806" s="26">
        <v>1.6666666699999999E-2</v>
      </c>
      <c r="S806" s="26">
        <v>9.4499999999999993</v>
      </c>
      <c r="T806" s="1"/>
      <c r="U806" s="1"/>
      <c r="V806" s="23" t="str">
        <f t="shared" si="49"/>
        <v xml:space="preserve"> </v>
      </c>
      <c r="W806" s="1"/>
      <c r="X806" s="13">
        <v>23</v>
      </c>
      <c r="Y806" s="13">
        <v>0</v>
      </c>
      <c r="Z806" s="13">
        <v>0</v>
      </c>
      <c r="AA806" s="13">
        <v>-9</v>
      </c>
      <c r="AB806" s="13">
        <v>19</v>
      </c>
      <c r="AC806" s="13">
        <v>8</v>
      </c>
      <c r="AD806" s="13">
        <v>3</v>
      </c>
      <c r="AE806" s="13">
        <v>3</v>
      </c>
      <c r="AF806" s="15">
        <f t="shared" si="50"/>
        <v>0.5</v>
      </c>
      <c r="AG806" s="1"/>
      <c r="AH806" s="1"/>
      <c r="AI806" s="51">
        <v>9.5833333333000006</v>
      </c>
      <c r="AJ806" s="51">
        <v>8.3333333300000006E-2</v>
      </c>
      <c r="AK806" s="51">
        <v>0</v>
      </c>
      <c r="AL806" s="51">
        <v>9.6999999999999993</v>
      </c>
      <c r="AM806" s="1"/>
      <c r="AN806" s="1"/>
      <c r="AO806" s="23" t="str">
        <f t="shared" si="51"/>
        <v xml:space="preserve"> </v>
      </c>
      <c r="AP806" s="1"/>
    </row>
    <row r="807" spans="1:42" x14ac:dyDescent="0.2">
      <c r="A807" s="13" t="s">
        <v>2699</v>
      </c>
      <c r="B807" s="13" t="s">
        <v>591</v>
      </c>
      <c r="C807" s="1" t="s">
        <v>554</v>
      </c>
      <c r="D807" s="13" t="s">
        <v>146</v>
      </c>
      <c r="E807" s="13">
        <v>19</v>
      </c>
      <c r="F807" s="13">
        <v>1</v>
      </c>
      <c r="G807" s="13">
        <v>6</v>
      </c>
      <c r="H807" s="13">
        <v>-2</v>
      </c>
      <c r="I807" s="13">
        <v>4</v>
      </c>
      <c r="J807" s="13">
        <v>2</v>
      </c>
      <c r="K807" s="13">
        <v>59</v>
      </c>
      <c r="L807" s="13">
        <v>68</v>
      </c>
      <c r="M807" s="15">
        <f t="shared" si="48"/>
        <v>0.46456692913385828</v>
      </c>
      <c r="N807" s="13">
        <v>3</v>
      </c>
      <c r="O807" s="13">
        <v>1</v>
      </c>
      <c r="P807" s="26">
        <v>10.8166666667</v>
      </c>
      <c r="Q807" s="26">
        <v>0.8</v>
      </c>
      <c r="R807" s="26">
        <v>0.1333333333</v>
      </c>
      <c r="S807" s="26">
        <v>11.75</v>
      </c>
      <c r="T807" s="1"/>
      <c r="U807" s="1"/>
      <c r="V807" s="23" t="str">
        <f t="shared" si="49"/>
        <v xml:space="preserve"> </v>
      </c>
      <c r="W807" s="1"/>
      <c r="X807" s="13">
        <v>24</v>
      </c>
      <c r="Y807" s="13">
        <v>5</v>
      </c>
      <c r="Z807" s="13">
        <v>9</v>
      </c>
      <c r="AA807" s="13">
        <v>5</v>
      </c>
      <c r="AB807" s="13">
        <v>2</v>
      </c>
      <c r="AC807" s="13">
        <v>1</v>
      </c>
      <c r="AD807" s="13">
        <v>91</v>
      </c>
      <c r="AE807" s="13">
        <v>124</v>
      </c>
      <c r="AF807" s="15">
        <f t="shared" si="50"/>
        <v>0.42325581395348838</v>
      </c>
      <c r="AG807" s="13">
        <v>0</v>
      </c>
      <c r="AH807" s="13">
        <v>0</v>
      </c>
      <c r="AI807" s="51">
        <v>11.733333333299999</v>
      </c>
      <c r="AJ807" s="51">
        <v>0.73333333330000006</v>
      </c>
      <c r="AK807" s="51">
        <v>0.1333333333</v>
      </c>
      <c r="AL807" s="51">
        <v>12.6166666667</v>
      </c>
      <c r="AM807" s="1"/>
      <c r="AN807" s="1"/>
      <c r="AO807" s="23" t="str">
        <f t="shared" si="51"/>
        <v xml:space="preserve"> </v>
      </c>
      <c r="AP807" s="1"/>
    </row>
    <row r="808" spans="1:42" x14ac:dyDescent="0.2">
      <c r="A808" s="13" t="s">
        <v>2702</v>
      </c>
      <c r="B808" s="13" t="s">
        <v>2701</v>
      </c>
      <c r="C808" s="1" t="s">
        <v>322</v>
      </c>
      <c r="D808" s="13" t="s">
        <v>173</v>
      </c>
      <c r="E808" s="13">
        <v>8</v>
      </c>
      <c r="F808" s="13">
        <v>0</v>
      </c>
      <c r="G808" s="13">
        <v>0</v>
      </c>
      <c r="H808" s="13">
        <v>-1</v>
      </c>
      <c r="I808" s="13">
        <v>0</v>
      </c>
      <c r="J808" s="13">
        <v>0</v>
      </c>
      <c r="K808" s="1"/>
      <c r="L808" s="1"/>
      <c r="M808" s="15">
        <f t="shared" si="48"/>
        <v>0</v>
      </c>
      <c r="N808" s="1"/>
      <c r="O808" s="1"/>
      <c r="P808" s="26">
        <v>11.7</v>
      </c>
      <c r="Q808" s="26">
        <v>0.43333333330000001</v>
      </c>
      <c r="R808" s="26">
        <v>8.3333333300000006E-2</v>
      </c>
      <c r="S808" s="26">
        <v>12.233333333299999</v>
      </c>
      <c r="T808" s="1"/>
      <c r="U808" s="1"/>
      <c r="V808" s="23" t="str">
        <f t="shared" si="49"/>
        <v xml:space="preserve"> </v>
      </c>
      <c r="W808" s="1"/>
      <c r="X808" s="13">
        <v>8</v>
      </c>
      <c r="Y808" s="13">
        <v>0</v>
      </c>
      <c r="Z808" s="13">
        <v>0</v>
      </c>
      <c r="AA808" s="13">
        <v>-2</v>
      </c>
      <c r="AB808" s="13">
        <v>2</v>
      </c>
      <c r="AC808" s="13">
        <v>1</v>
      </c>
      <c r="AD808" s="1"/>
      <c r="AE808" s="1"/>
      <c r="AF808" s="15">
        <f t="shared" si="50"/>
        <v>0</v>
      </c>
      <c r="AG808" s="1"/>
      <c r="AH808" s="1"/>
      <c r="AI808" s="51">
        <v>11.2166666667</v>
      </c>
      <c r="AJ808" s="51">
        <v>0.46666666670000001</v>
      </c>
      <c r="AK808" s="51">
        <v>0</v>
      </c>
      <c r="AL808" s="51">
        <v>11.7</v>
      </c>
      <c r="AM808" s="1"/>
      <c r="AN808" s="1"/>
      <c r="AO808" s="23" t="str">
        <f t="shared" si="51"/>
        <v xml:space="preserve"> </v>
      </c>
      <c r="AP808" s="1"/>
    </row>
    <row r="809" spans="1:42" x14ac:dyDescent="0.2">
      <c r="A809" s="13" t="s">
        <v>2706</v>
      </c>
      <c r="B809" s="13" t="s">
        <v>2705</v>
      </c>
      <c r="C809" s="1" t="s">
        <v>214</v>
      </c>
      <c r="D809" s="13" t="s">
        <v>173</v>
      </c>
      <c r="E809" s="13">
        <v>6</v>
      </c>
      <c r="F809" s="13">
        <v>0</v>
      </c>
      <c r="G809" s="13">
        <v>1</v>
      </c>
      <c r="H809" s="13">
        <v>-1</v>
      </c>
      <c r="I809" s="13">
        <v>17</v>
      </c>
      <c r="J809" s="13">
        <v>4</v>
      </c>
      <c r="K809" s="1"/>
      <c r="L809" s="1"/>
      <c r="M809" s="15">
        <f t="shared" si="48"/>
        <v>0</v>
      </c>
      <c r="N809" s="1"/>
      <c r="O809" s="1"/>
      <c r="P809" s="26">
        <v>11.75</v>
      </c>
      <c r="Q809" s="26">
        <v>0</v>
      </c>
      <c r="R809" s="26">
        <v>0.16666666669999999</v>
      </c>
      <c r="S809" s="26">
        <v>11.9333333333</v>
      </c>
      <c r="T809" s="1"/>
      <c r="U809" s="1"/>
      <c r="V809" s="23" t="str">
        <f t="shared" si="49"/>
        <v xml:space="preserve"> </v>
      </c>
      <c r="W809" s="1"/>
      <c r="X809" s="13">
        <v>7</v>
      </c>
      <c r="Y809" s="13">
        <v>0</v>
      </c>
      <c r="Z809" s="13">
        <v>1</v>
      </c>
      <c r="AA809" s="13">
        <v>-4</v>
      </c>
      <c r="AB809" s="13">
        <v>2</v>
      </c>
      <c r="AC809" s="13">
        <v>1</v>
      </c>
      <c r="AD809" s="1"/>
      <c r="AE809" s="1"/>
      <c r="AF809" s="15">
        <f t="shared" si="50"/>
        <v>0</v>
      </c>
      <c r="AG809" s="1"/>
      <c r="AH809" s="1"/>
      <c r="AI809" s="51">
        <v>11.6166666667</v>
      </c>
      <c r="AJ809" s="51">
        <v>0</v>
      </c>
      <c r="AK809" s="51">
        <v>0.55000000000000004</v>
      </c>
      <c r="AL809" s="51">
        <v>12.166666666699999</v>
      </c>
      <c r="AM809" s="1"/>
      <c r="AN809" s="1"/>
      <c r="AO809" s="23" t="str">
        <f t="shared" si="51"/>
        <v xml:space="preserve"> </v>
      </c>
      <c r="AP809" s="1"/>
    </row>
    <row r="810" spans="1:42" x14ac:dyDescent="0.2">
      <c r="A810" s="13" t="s">
        <v>2709</v>
      </c>
      <c r="B810" s="13" t="s">
        <v>1517</v>
      </c>
      <c r="C810" s="1" t="s">
        <v>584</v>
      </c>
      <c r="D810" s="13" t="s">
        <v>503</v>
      </c>
      <c r="E810" s="13">
        <v>36</v>
      </c>
      <c r="F810" s="13">
        <v>4</v>
      </c>
      <c r="G810" s="13">
        <v>9</v>
      </c>
      <c r="H810" s="13">
        <v>-10</v>
      </c>
      <c r="I810" s="13">
        <v>10</v>
      </c>
      <c r="J810" s="13">
        <v>5</v>
      </c>
      <c r="K810" s="13">
        <v>0</v>
      </c>
      <c r="L810" s="13">
        <v>1</v>
      </c>
      <c r="M810" s="15">
        <f t="shared" si="48"/>
        <v>0</v>
      </c>
      <c r="N810" s="1"/>
      <c r="O810" s="1"/>
      <c r="P810" s="26">
        <v>13.666666666699999</v>
      </c>
      <c r="Q810" s="26">
        <v>1.8166666667</v>
      </c>
      <c r="R810" s="26">
        <v>0.43333333330000001</v>
      </c>
      <c r="S810" s="26">
        <v>15.9333333333</v>
      </c>
      <c r="T810" s="13">
        <v>1</v>
      </c>
      <c r="U810" s="13">
        <v>0</v>
      </c>
      <c r="V810" s="23">
        <f t="shared" si="49"/>
        <v>0</v>
      </c>
      <c r="W810" s="13">
        <v>0</v>
      </c>
      <c r="X810" s="13">
        <v>36</v>
      </c>
      <c r="Y810" s="13">
        <v>10</v>
      </c>
      <c r="Z810" s="13">
        <v>8</v>
      </c>
      <c r="AA810" s="13">
        <v>-8</v>
      </c>
      <c r="AB810" s="13">
        <v>10</v>
      </c>
      <c r="AC810" s="13">
        <v>5</v>
      </c>
      <c r="AD810" s="13">
        <v>5</v>
      </c>
      <c r="AE810" s="13">
        <v>9</v>
      </c>
      <c r="AF810" s="15">
        <f t="shared" si="50"/>
        <v>0.35714285714285715</v>
      </c>
      <c r="AG810" s="1"/>
      <c r="AH810" s="1"/>
      <c r="AI810" s="51">
        <v>13.3</v>
      </c>
      <c r="AJ810" s="51">
        <v>1.9666666667000001</v>
      </c>
      <c r="AK810" s="51">
        <v>0.81666666669999999</v>
      </c>
      <c r="AL810" s="51">
        <v>16.083333333300001</v>
      </c>
      <c r="AM810" s="13">
        <v>0</v>
      </c>
      <c r="AN810" s="13">
        <v>0</v>
      </c>
      <c r="AO810" s="23" t="str">
        <f t="shared" si="51"/>
        <v xml:space="preserve"> </v>
      </c>
      <c r="AP810" s="13">
        <v>0</v>
      </c>
    </row>
    <row r="811" spans="1:42" x14ac:dyDescent="0.2">
      <c r="A811" s="13" t="s">
        <v>2711</v>
      </c>
      <c r="B811" s="13" t="s">
        <v>953</v>
      </c>
      <c r="C811" s="1" t="s">
        <v>322</v>
      </c>
      <c r="D811" s="13" t="s">
        <v>146</v>
      </c>
      <c r="E811" s="13">
        <v>41</v>
      </c>
      <c r="F811" s="13">
        <v>17</v>
      </c>
      <c r="G811" s="13">
        <v>27</v>
      </c>
      <c r="H811" s="13">
        <v>20</v>
      </c>
      <c r="I811" s="13">
        <v>8</v>
      </c>
      <c r="J811" s="13">
        <v>4</v>
      </c>
      <c r="K811" s="13">
        <v>483</v>
      </c>
      <c r="L811" s="13">
        <v>355</v>
      </c>
      <c r="M811" s="15">
        <f t="shared" si="48"/>
        <v>0.57637231503579955</v>
      </c>
      <c r="N811" s="13">
        <v>19</v>
      </c>
      <c r="O811" s="13">
        <v>9</v>
      </c>
      <c r="P811" s="26">
        <v>15.1</v>
      </c>
      <c r="Q811" s="26">
        <v>3.55</v>
      </c>
      <c r="R811" s="26">
        <v>1.3333333333000001</v>
      </c>
      <c r="S811" s="26">
        <v>20</v>
      </c>
      <c r="T811" s="13">
        <v>7</v>
      </c>
      <c r="U811" s="13">
        <v>4</v>
      </c>
      <c r="V811" s="23">
        <f t="shared" si="49"/>
        <v>0.5714285714285714</v>
      </c>
      <c r="W811" s="13">
        <v>2</v>
      </c>
      <c r="X811" s="13">
        <v>40</v>
      </c>
      <c r="Y811" s="13">
        <v>11</v>
      </c>
      <c r="Z811" s="13">
        <v>11</v>
      </c>
      <c r="AA811" s="13">
        <v>10</v>
      </c>
      <c r="AB811" s="13">
        <v>28</v>
      </c>
      <c r="AC811" s="13">
        <v>14</v>
      </c>
      <c r="AD811" s="13">
        <v>464</v>
      </c>
      <c r="AE811" s="13">
        <v>373</v>
      </c>
      <c r="AF811" s="15">
        <f t="shared" si="50"/>
        <v>0.55436081242532853</v>
      </c>
      <c r="AG811" s="13">
        <v>38</v>
      </c>
      <c r="AH811" s="13">
        <v>10</v>
      </c>
      <c r="AI811" s="51">
        <v>14.4666666667</v>
      </c>
      <c r="AJ811" s="51">
        <v>3.1833333333000002</v>
      </c>
      <c r="AK811" s="51">
        <v>1.4166666667000001</v>
      </c>
      <c r="AL811" s="51">
        <v>19.100000000000001</v>
      </c>
      <c r="AM811" s="13">
        <v>5</v>
      </c>
      <c r="AN811" s="13">
        <v>2</v>
      </c>
      <c r="AO811" s="23">
        <f t="shared" si="51"/>
        <v>0.4</v>
      </c>
      <c r="AP811" s="13">
        <v>2</v>
      </c>
    </row>
    <row r="812" spans="1:42" x14ac:dyDescent="0.2">
      <c r="A812" s="13" t="s">
        <v>2713</v>
      </c>
      <c r="B812" s="13" t="s">
        <v>546</v>
      </c>
      <c r="C812" s="1" t="s">
        <v>206</v>
      </c>
      <c r="D812" s="13" t="s">
        <v>137</v>
      </c>
      <c r="E812" s="13">
        <v>36</v>
      </c>
      <c r="F812" s="13">
        <v>13</v>
      </c>
      <c r="G812" s="13">
        <v>17</v>
      </c>
      <c r="H812" s="13">
        <v>23</v>
      </c>
      <c r="I812" s="13">
        <v>25</v>
      </c>
      <c r="J812" s="13">
        <v>7</v>
      </c>
      <c r="K812" s="13">
        <v>0</v>
      </c>
      <c r="L812" s="13">
        <v>1</v>
      </c>
      <c r="M812" s="15">
        <f t="shared" si="48"/>
        <v>0</v>
      </c>
      <c r="N812" s="1"/>
      <c r="O812" s="1"/>
      <c r="P812" s="26">
        <v>11.4333333333</v>
      </c>
      <c r="Q812" s="26">
        <v>1.55</v>
      </c>
      <c r="R812" s="26">
        <v>1.1499999999999999</v>
      </c>
      <c r="S812" s="26">
        <v>14.1333333333</v>
      </c>
      <c r="T812" s="13">
        <v>2</v>
      </c>
      <c r="U812" s="13">
        <v>0</v>
      </c>
      <c r="V812" s="23">
        <f t="shared" si="49"/>
        <v>0</v>
      </c>
      <c r="W812" s="13">
        <v>0</v>
      </c>
      <c r="X812" s="13">
        <v>40</v>
      </c>
      <c r="Y812" s="13">
        <v>10</v>
      </c>
      <c r="Z812" s="13">
        <v>9</v>
      </c>
      <c r="AA812" s="13">
        <v>2</v>
      </c>
      <c r="AB812" s="13">
        <v>12</v>
      </c>
      <c r="AC812" s="13">
        <v>6</v>
      </c>
      <c r="AD812" s="13">
        <v>4</v>
      </c>
      <c r="AE812" s="13">
        <v>4</v>
      </c>
      <c r="AF812" s="15">
        <f t="shared" si="50"/>
        <v>0.5</v>
      </c>
      <c r="AG812" s="1"/>
      <c r="AH812" s="1"/>
      <c r="AI812" s="51">
        <v>12.7833333333</v>
      </c>
      <c r="AJ812" s="51">
        <v>1.3333333333000001</v>
      </c>
      <c r="AK812" s="51">
        <v>0.85</v>
      </c>
      <c r="AL812" s="51">
        <v>14.983333333299999</v>
      </c>
      <c r="AM812" s="13">
        <v>2</v>
      </c>
      <c r="AN812" s="13">
        <v>0</v>
      </c>
      <c r="AO812" s="23">
        <f t="shared" si="51"/>
        <v>0</v>
      </c>
      <c r="AP812" s="13">
        <v>0</v>
      </c>
    </row>
    <row r="813" spans="1:42" x14ac:dyDescent="0.2">
      <c r="A813" s="13" t="s">
        <v>2717</v>
      </c>
      <c r="B813" s="13" t="s">
        <v>2716</v>
      </c>
      <c r="C813" s="1" t="s">
        <v>398</v>
      </c>
      <c r="D813" s="13" t="s">
        <v>154</v>
      </c>
      <c r="E813" s="13">
        <v>34</v>
      </c>
      <c r="F813" s="13">
        <v>5</v>
      </c>
      <c r="G813" s="13">
        <v>4</v>
      </c>
      <c r="H813" s="13">
        <v>-2</v>
      </c>
      <c r="I813" s="13">
        <v>35</v>
      </c>
      <c r="J813" s="13">
        <v>10</v>
      </c>
      <c r="K813" s="13">
        <v>1</v>
      </c>
      <c r="L813" s="13">
        <v>0</v>
      </c>
      <c r="M813" s="15">
        <f t="shared" si="48"/>
        <v>1</v>
      </c>
      <c r="N813" s="1"/>
      <c r="O813" s="1"/>
      <c r="P813" s="26">
        <v>9.4</v>
      </c>
      <c r="Q813" s="26">
        <v>1.1000000000000001</v>
      </c>
      <c r="R813" s="26">
        <v>0</v>
      </c>
      <c r="S813" s="26">
        <v>10.516666666700001</v>
      </c>
      <c r="T813" s="1"/>
      <c r="U813" s="1"/>
      <c r="V813" s="23" t="str">
        <f t="shared" si="49"/>
        <v xml:space="preserve"> </v>
      </c>
      <c r="W813" s="1"/>
      <c r="X813" s="13">
        <v>34</v>
      </c>
      <c r="Y813" s="13">
        <v>5</v>
      </c>
      <c r="Z813" s="13">
        <v>1</v>
      </c>
      <c r="AA813" s="13">
        <v>3</v>
      </c>
      <c r="AB813" s="13">
        <v>37</v>
      </c>
      <c r="AC813" s="13">
        <v>14</v>
      </c>
      <c r="AD813" s="13">
        <v>0</v>
      </c>
      <c r="AE813" s="13">
        <v>0</v>
      </c>
      <c r="AF813" s="15">
        <f t="shared" si="50"/>
        <v>0</v>
      </c>
      <c r="AG813" s="1"/>
      <c r="AH813" s="1"/>
      <c r="AI813" s="51">
        <v>9.7833333332999999</v>
      </c>
      <c r="AJ813" s="51">
        <v>0.55000000000000004</v>
      </c>
      <c r="AK813" s="51">
        <v>3.3333333300000004E-2</v>
      </c>
      <c r="AL813" s="51">
        <v>10.3833333333</v>
      </c>
      <c r="AM813" s="1"/>
      <c r="AN813" s="1"/>
      <c r="AO813" s="23" t="str">
        <f t="shared" si="51"/>
        <v xml:space="preserve"> </v>
      </c>
      <c r="AP813" s="1"/>
    </row>
    <row r="814" spans="1:42" x14ac:dyDescent="0.2">
      <c r="A814" s="13" t="s">
        <v>2718</v>
      </c>
      <c r="B814" s="13" t="s">
        <v>1772</v>
      </c>
      <c r="C814" s="1" t="s">
        <v>302</v>
      </c>
      <c r="D814" s="13" t="s">
        <v>146</v>
      </c>
      <c r="E814" s="13">
        <v>27</v>
      </c>
      <c r="F814" s="13">
        <v>2</v>
      </c>
      <c r="G814" s="13">
        <v>9</v>
      </c>
      <c r="H814" s="13">
        <v>8</v>
      </c>
      <c r="I814" s="13">
        <v>6</v>
      </c>
      <c r="J814" s="13">
        <v>3</v>
      </c>
      <c r="K814" s="13">
        <v>132</v>
      </c>
      <c r="L814" s="13">
        <v>106</v>
      </c>
      <c r="M814" s="15">
        <f t="shared" si="48"/>
        <v>0.55462184873949583</v>
      </c>
      <c r="N814" s="13">
        <v>1</v>
      </c>
      <c r="O814" s="13">
        <v>0</v>
      </c>
      <c r="P814" s="26">
        <v>12.833333333300001</v>
      </c>
      <c r="Q814" s="26">
        <v>0.78333333329999999</v>
      </c>
      <c r="R814" s="26">
        <v>8.3333333300000006E-2</v>
      </c>
      <c r="S814" s="26">
        <v>13.7</v>
      </c>
      <c r="T814" s="13">
        <v>3</v>
      </c>
      <c r="U814" s="13">
        <v>0</v>
      </c>
      <c r="V814" s="23">
        <f t="shared" si="49"/>
        <v>0</v>
      </c>
      <c r="W814" s="13">
        <v>0</v>
      </c>
      <c r="X814" s="13">
        <v>23</v>
      </c>
      <c r="Y814" s="13">
        <v>5</v>
      </c>
      <c r="Z814" s="13">
        <v>6</v>
      </c>
      <c r="AA814" s="13">
        <v>1</v>
      </c>
      <c r="AB814" s="13">
        <v>18</v>
      </c>
      <c r="AC814" s="13">
        <v>8</v>
      </c>
      <c r="AD814" s="13">
        <v>102</v>
      </c>
      <c r="AE814" s="13">
        <v>141</v>
      </c>
      <c r="AF814" s="15">
        <f t="shared" si="50"/>
        <v>0.41975308641975306</v>
      </c>
      <c r="AG814" s="13">
        <v>1</v>
      </c>
      <c r="AH814" s="13">
        <v>1</v>
      </c>
      <c r="AI814" s="51">
        <v>13.1833333333</v>
      </c>
      <c r="AJ814" s="51">
        <v>1.0333333333000001</v>
      </c>
      <c r="AK814" s="51">
        <v>0.1</v>
      </c>
      <c r="AL814" s="51">
        <v>14.333333333300001</v>
      </c>
      <c r="AM814" s="13">
        <v>2</v>
      </c>
      <c r="AN814" s="13">
        <v>1</v>
      </c>
      <c r="AO814" s="23">
        <f t="shared" si="51"/>
        <v>0.5</v>
      </c>
      <c r="AP814" s="13">
        <v>1</v>
      </c>
    </row>
    <row r="815" spans="1:42" x14ac:dyDescent="0.2">
      <c r="A815" s="13" t="s">
        <v>2720</v>
      </c>
      <c r="B815" s="13" t="s">
        <v>2222</v>
      </c>
      <c r="C815" s="1" t="s">
        <v>145</v>
      </c>
      <c r="D815" s="13" t="s">
        <v>154</v>
      </c>
      <c r="E815" s="13">
        <v>31</v>
      </c>
      <c r="F815" s="13">
        <v>1</v>
      </c>
      <c r="G815" s="13">
        <v>4</v>
      </c>
      <c r="H815" s="13">
        <v>-7</v>
      </c>
      <c r="I815" s="13">
        <v>30</v>
      </c>
      <c r="J815" s="13">
        <v>8</v>
      </c>
      <c r="K815" s="13">
        <v>1</v>
      </c>
      <c r="L815" s="13">
        <v>1</v>
      </c>
      <c r="M815" s="15">
        <f t="shared" si="48"/>
        <v>0.5</v>
      </c>
      <c r="N815" s="1"/>
      <c r="O815" s="1"/>
      <c r="P815" s="26">
        <v>8.9</v>
      </c>
      <c r="Q815" s="26">
        <v>3.3333333300000004E-2</v>
      </c>
      <c r="R815" s="26">
        <v>0</v>
      </c>
      <c r="S815" s="26">
        <v>8.9499999999999993</v>
      </c>
      <c r="T815" s="1"/>
      <c r="U815" s="1"/>
      <c r="V815" s="23" t="str">
        <f t="shared" si="49"/>
        <v xml:space="preserve"> </v>
      </c>
      <c r="W815" s="1"/>
      <c r="X815" s="13">
        <v>30</v>
      </c>
      <c r="Y815" s="13">
        <v>0</v>
      </c>
      <c r="Z815" s="13">
        <v>3</v>
      </c>
      <c r="AA815" s="13">
        <v>-7</v>
      </c>
      <c r="AB815" s="13">
        <v>46</v>
      </c>
      <c r="AC815" s="13">
        <v>13</v>
      </c>
      <c r="AD815" s="13">
        <v>0</v>
      </c>
      <c r="AE815" s="13">
        <v>0</v>
      </c>
      <c r="AF815" s="15">
        <f t="shared" si="50"/>
        <v>0</v>
      </c>
      <c r="AG815" s="1"/>
      <c r="AH815" s="1"/>
      <c r="AI815" s="51">
        <v>8.4833333332999992</v>
      </c>
      <c r="AJ815" s="51">
        <v>3.3333333300000004E-2</v>
      </c>
      <c r="AK815" s="51">
        <v>0</v>
      </c>
      <c r="AL815" s="51">
        <v>8.5333333332999999</v>
      </c>
      <c r="AM815" s="1"/>
      <c r="AN815" s="1"/>
      <c r="AO815" s="23" t="str">
        <f t="shared" si="51"/>
        <v xml:space="preserve"> </v>
      </c>
      <c r="AP815" s="1"/>
    </row>
    <row r="816" spans="1:42" x14ac:dyDescent="0.2">
      <c r="A816" s="13" t="s">
        <v>2722</v>
      </c>
      <c r="B816" s="13" t="s">
        <v>449</v>
      </c>
      <c r="C816" s="1" t="s">
        <v>314</v>
      </c>
      <c r="D816" s="13" t="s">
        <v>173</v>
      </c>
      <c r="E816" s="13">
        <v>11</v>
      </c>
      <c r="F816" s="13">
        <v>0</v>
      </c>
      <c r="G816" s="13">
        <v>2</v>
      </c>
      <c r="H816" s="13">
        <v>1</v>
      </c>
      <c r="I816" s="13">
        <v>0</v>
      </c>
      <c r="J816" s="13">
        <v>0</v>
      </c>
      <c r="K816" s="1"/>
      <c r="L816" s="1"/>
      <c r="M816" s="15">
        <f t="shared" si="48"/>
        <v>0</v>
      </c>
      <c r="N816" s="1"/>
      <c r="O816" s="1"/>
      <c r="P816" s="26">
        <v>14.7</v>
      </c>
      <c r="Q816" s="26">
        <v>0.5</v>
      </c>
      <c r="R816" s="26">
        <v>0.65</v>
      </c>
      <c r="S816" s="26">
        <v>15.8666666667</v>
      </c>
      <c r="T816" s="1"/>
      <c r="U816" s="1"/>
      <c r="V816" s="23" t="str">
        <f t="shared" si="49"/>
        <v xml:space="preserve"> </v>
      </c>
      <c r="W816" s="1"/>
      <c r="X816" s="13">
        <v>16</v>
      </c>
      <c r="Y816" s="13">
        <v>1</v>
      </c>
      <c r="Z816" s="13">
        <v>2</v>
      </c>
      <c r="AA816" s="13">
        <v>-3</v>
      </c>
      <c r="AB816" s="13">
        <v>0</v>
      </c>
      <c r="AC816" s="13">
        <v>0</v>
      </c>
      <c r="AD816" s="1"/>
      <c r="AE816" s="1"/>
      <c r="AF816" s="15">
        <f t="shared" si="50"/>
        <v>0</v>
      </c>
      <c r="AG816" s="1"/>
      <c r="AH816" s="1"/>
      <c r="AI816" s="51">
        <v>15.0666666667</v>
      </c>
      <c r="AJ816" s="51">
        <v>0.85</v>
      </c>
      <c r="AK816" s="51">
        <v>0.83333333330000003</v>
      </c>
      <c r="AL816" s="51">
        <v>16.766666666700001</v>
      </c>
      <c r="AM816" s="1"/>
      <c r="AN816" s="1"/>
      <c r="AO816" s="23" t="str">
        <f t="shared" si="51"/>
        <v xml:space="preserve"> </v>
      </c>
      <c r="AP816" s="1"/>
    </row>
    <row r="817" spans="1:42" x14ac:dyDescent="0.2">
      <c r="A817" s="13" t="s">
        <v>2724</v>
      </c>
      <c r="B817" s="13" t="s">
        <v>886</v>
      </c>
      <c r="C817" s="1" t="s">
        <v>584</v>
      </c>
      <c r="D817" s="13" t="s">
        <v>173</v>
      </c>
      <c r="E817" s="13">
        <v>31</v>
      </c>
      <c r="F817" s="13">
        <v>4</v>
      </c>
      <c r="G817" s="13">
        <v>10</v>
      </c>
      <c r="H817" s="13">
        <v>15</v>
      </c>
      <c r="I817" s="13">
        <v>20</v>
      </c>
      <c r="J817" s="13">
        <v>10</v>
      </c>
      <c r="K817" s="1"/>
      <c r="L817" s="1"/>
      <c r="M817" s="15">
        <f t="shared" si="48"/>
        <v>0</v>
      </c>
      <c r="N817" s="1"/>
      <c r="O817" s="1"/>
      <c r="P817" s="26">
        <v>17.866666666699999</v>
      </c>
      <c r="Q817" s="26">
        <v>1.7666666666999999</v>
      </c>
      <c r="R817" s="26">
        <v>3.1166666667</v>
      </c>
      <c r="S817" s="26">
        <v>22.7833333333</v>
      </c>
      <c r="T817" s="1"/>
      <c r="U817" s="1"/>
      <c r="V817" s="23" t="str">
        <f t="shared" si="49"/>
        <v xml:space="preserve"> </v>
      </c>
      <c r="W817" s="1"/>
      <c r="X817" s="13">
        <v>34</v>
      </c>
      <c r="Y817" s="13">
        <v>3</v>
      </c>
      <c r="Z817" s="13">
        <v>5</v>
      </c>
      <c r="AA817" s="13">
        <v>-13</v>
      </c>
      <c r="AB817" s="13">
        <v>26</v>
      </c>
      <c r="AC817" s="13">
        <v>9</v>
      </c>
      <c r="AD817" s="1"/>
      <c r="AE817" s="1"/>
      <c r="AF817" s="15">
        <f t="shared" si="50"/>
        <v>0</v>
      </c>
      <c r="AG817" s="1"/>
      <c r="AH817" s="1"/>
      <c r="AI817" s="51">
        <v>18.133333333300001</v>
      </c>
      <c r="AJ817" s="51">
        <v>2.0833333333000001</v>
      </c>
      <c r="AK817" s="51">
        <v>3.55</v>
      </c>
      <c r="AL817" s="51">
        <v>23.7833333333</v>
      </c>
      <c r="AM817" s="1"/>
      <c r="AN817" s="1"/>
      <c r="AO817" s="23" t="str">
        <f t="shared" si="51"/>
        <v xml:space="preserve"> </v>
      </c>
      <c r="AP817" s="1"/>
    </row>
    <row r="818" spans="1:42" x14ac:dyDescent="0.2">
      <c r="A818" s="13" t="s">
        <v>2726</v>
      </c>
      <c r="B818" s="13" t="s">
        <v>320</v>
      </c>
      <c r="C818" s="1" t="s">
        <v>482</v>
      </c>
      <c r="D818" s="13" t="s">
        <v>146</v>
      </c>
      <c r="E818" s="13">
        <v>41</v>
      </c>
      <c r="F818" s="13">
        <v>13</v>
      </c>
      <c r="G818" s="13">
        <v>17</v>
      </c>
      <c r="H818" s="13">
        <v>1</v>
      </c>
      <c r="I818" s="13">
        <v>16</v>
      </c>
      <c r="J818" s="13">
        <v>8</v>
      </c>
      <c r="K818" s="13">
        <v>416</v>
      </c>
      <c r="L818" s="13">
        <v>344</v>
      </c>
      <c r="M818" s="15">
        <f t="shared" si="48"/>
        <v>0.54736842105263162</v>
      </c>
      <c r="N818" s="13">
        <v>25</v>
      </c>
      <c r="O818" s="13">
        <v>13</v>
      </c>
      <c r="P818" s="26">
        <v>15.1833333333</v>
      </c>
      <c r="Q818" s="26">
        <v>3.1666666666999999</v>
      </c>
      <c r="R818" s="26">
        <v>0.71666666670000001</v>
      </c>
      <c r="S818" s="26">
        <v>19.083333333300001</v>
      </c>
      <c r="T818" s="13">
        <v>5</v>
      </c>
      <c r="U818" s="13">
        <v>1</v>
      </c>
      <c r="V818" s="23">
        <f t="shared" si="49"/>
        <v>0.2</v>
      </c>
      <c r="W818" s="13">
        <v>0</v>
      </c>
      <c r="X818" s="13">
        <v>41</v>
      </c>
      <c r="Y818" s="13">
        <v>11</v>
      </c>
      <c r="Z818" s="13">
        <v>23</v>
      </c>
      <c r="AA818" s="13">
        <v>4</v>
      </c>
      <c r="AB818" s="13">
        <v>20</v>
      </c>
      <c r="AC818" s="13">
        <v>10</v>
      </c>
      <c r="AD818" s="13">
        <v>321</v>
      </c>
      <c r="AE818" s="13">
        <v>391</v>
      </c>
      <c r="AF818" s="15">
        <f t="shared" si="50"/>
        <v>0.4508426966292135</v>
      </c>
      <c r="AG818" s="13">
        <v>16</v>
      </c>
      <c r="AH818" s="13">
        <v>9</v>
      </c>
      <c r="AI818" s="51">
        <v>15.7</v>
      </c>
      <c r="AJ818" s="51">
        <v>2.8666666667</v>
      </c>
      <c r="AK818" s="51">
        <v>0.75</v>
      </c>
      <c r="AL818" s="51">
        <v>19.333333333300001</v>
      </c>
      <c r="AM818" s="13">
        <v>8</v>
      </c>
      <c r="AN818" s="13">
        <v>3</v>
      </c>
      <c r="AO818" s="23">
        <f t="shared" si="51"/>
        <v>0.375</v>
      </c>
      <c r="AP818" s="13">
        <v>0</v>
      </c>
    </row>
    <row r="819" spans="1:42" x14ac:dyDescent="0.2">
      <c r="A819" s="13" t="s">
        <v>2729</v>
      </c>
      <c r="B819" s="13" t="s">
        <v>2728</v>
      </c>
      <c r="C819" s="1" t="s">
        <v>145</v>
      </c>
      <c r="D819" s="13" t="s">
        <v>146</v>
      </c>
      <c r="E819" s="13">
        <v>1</v>
      </c>
      <c r="F819" s="13">
        <v>0</v>
      </c>
      <c r="G819" s="13">
        <v>0</v>
      </c>
      <c r="H819" s="13">
        <v>-1</v>
      </c>
      <c r="I819" s="13">
        <v>0</v>
      </c>
      <c r="J819" s="13">
        <v>0</v>
      </c>
      <c r="K819" s="13">
        <v>0</v>
      </c>
      <c r="L819" s="13">
        <v>0</v>
      </c>
      <c r="M819" s="15">
        <f t="shared" si="48"/>
        <v>0</v>
      </c>
      <c r="N819" s="1"/>
      <c r="O819" s="1"/>
      <c r="P819" s="26">
        <v>6.5666666666999998</v>
      </c>
      <c r="Q819" s="26">
        <v>0</v>
      </c>
      <c r="R819" s="26">
        <v>0</v>
      </c>
      <c r="S819" s="26">
        <v>6.5666666666999998</v>
      </c>
      <c r="T819" s="1"/>
      <c r="U819" s="1"/>
      <c r="V819" s="23" t="str">
        <f t="shared" si="49"/>
        <v xml:space="preserve"> </v>
      </c>
      <c r="W819" s="1"/>
      <c r="X819" s="13">
        <v>2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5">
        <f t="shared" si="50"/>
        <v>0</v>
      </c>
      <c r="AG819" s="1"/>
      <c r="AH819" s="1"/>
      <c r="AI819" s="51">
        <v>7.1166666666999996</v>
      </c>
      <c r="AJ819" s="51">
        <v>0</v>
      </c>
      <c r="AK819" s="51">
        <v>0</v>
      </c>
      <c r="AL819" s="51">
        <v>7.1166666666999996</v>
      </c>
      <c r="AM819" s="1"/>
      <c r="AN819" s="1"/>
      <c r="AO819" s="23" t="str">
        <f t="shared" si="51"/>
        <v xml:space="preserve"> </v>
      </c>
      <c r="AP819" s="1"/>
    </row>
    <row r="820" spans="1:42" x14ac:dyDescent="0.2">
      <c r="A820" s="13" t="s">
        <v>2733</v>
      </c>
      <c r="B820" s="13" t="s">
        <v>2732</v>
      </c>
      <c r="C820" s="1" t="s">
        <v>145</v>
      </c>
      <c r="D820" s="13" t="s">
        <v>173</v>
      </c>
      <c r="E820" s="13">
        <v>32</v>
      </c>
      <c r="F820" s="13">
        <v>1</v>
      </c>
      <c r="G820" s="13">
        <v>4</v>
      </c>
      <c r="H820" s="13">
        <v>2</v>
      </c>
      <c r="I820" s="13">
        <v>16</v>
      </c>
      <c r="J820" s="13">
        <v>8</v>
      </c>
      <c r="K820" s="1"/>
      <c r="L820" s="1"/>
      <c r="M820" s="15">
        <f t="shared" si="48"/>
        <v>0</v>
      </c>
      <c r="N820" s="1"/>
      <c r="O820" s="1"/>
      <c r="P820" s="26">
        <v>16.4666666667</v>
      </c>
      <c r="Q820" s="26">
        <v>0.36666666670000003</v>
      </c>
      <c r="R820" s="26">
        <v>2.6166666667</v>
      </c>
      <c r="S820" s="26">
        <v>19.4666666667</v>
      </c>
      <c r="T820" s="1"/>
      <c r="U820" s="1"/>
      <c r="V820" s="23" t="str">
        <f t="shared" si="49"/>
        <v xml:space="preserve"> </v>
      </c>
      <c r="W820" s="1"/>
      <c r="X820" s="13">
        <v>35</v>
      </c>
      <c r="Y820" s="13">
        <v>2</v>
      </c>
      <c r="Z820" s="13">
        <v>8</v>
      </c>
      <c r="AA820" s="13">
        <v>6</v>
      </c>
      <c r="AB820" s="13">
        <v>24</v>
      </c>
      <c r="AC820" s="13">
        <v>12</v>
      </c>
      <c r="AD820" s="1"/>
      <c r="AE820" s="1"/>
      <c r="AF820" s="15">
        <f t="shared" si="50"/>
        <v>0</v>
      </c>
      <c r="AG820" s="1"/>
      <c r="AH820" s="1"/>
      <c r="AI820" s="51">
        <v>16.9666666667</v>
      </c>
      <c r="AJ820" s="51">
        <v>0.28333333329999999</v>
      </c>
      <c r="AK820" s="51">
        <v>3.05</v>
      </c>
      <c r="AL820" s="51">
        <v>20.316666666700002</v>
      </c>
      <c r="AM820" s="1"/>
      <c r="AN820" s="1"/>
      <c r="AO820" s="23" t="str">
        <f t="shared" si="51"/>
        <v xml:space="preserve"> </v>
      </c>
      <c r="AP820" s="1"/>
    </row>
    <row r="821" spans="1:42" x14ac:dyDescent="0.2">
      <c r="A821" s="13" t="s">
        <v>2737</v>
      </c>
      <c r="B821" s="13" t="s">
        <v>2736</v>
      </c>
      <c r="C821" s="1" t="s">
        <v>153</v>
      </c>
      <c r="D821" s="13" t="s">
        <v>146</v>
      </c>
      <c r="E821" s="13">
        <v>0</v>
      </c>
      <c r="F821" s="13">
        <v>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5">
        <f t="shared" si="48"/>
        <v>0</v>
      </c>
      <c r="N821" s="1"/>
      <c r="O821" s="1"/>
      <c r="P821" s="26">
        <v>0</v>
      </c>
      <c r="Q821" s="26">
        <v>0</v>
      </c>
      <c r="R821" s="26">
        <v>0</v>
      </c>
      <c r="S821" s="26">
        <v>0</v>
      </c>
      <c r="T821" s="1"/>
      <c r="U821" s="1"/>
      <c r="V821" s="23" t="str">
        <f t="shared" si="49"/>
        <v xml:space="preserve"> </v>
      </c>
      <c r="W821" s="1"/>
      <c r="X821" s="13">
        <v>2</v>
      </c>
      <c r="Y821" s="13">
        <v>0</v>
      </c>
      <c r="Z821" s="13">
        <v>0</v>
      </c>
      <c r="AA821" s="13">
        <v>-1</v>
      </c>
      <c r="AB821" s="13">
        <v>0</v>
      </c>
      <c r="AC821" s="13">
        <v>0</v>
      </c>
      <c r="AD821" s="13">
        <v>0</v>
      </c>
      <c r="AE821" s="13">
        <v>0</v>
      </c>
      <c r="AF821" s="15">
        <f t="shared" si="50"/>
        <v>0</v>
      </c>
      <c r="AG821" s="1"/>
      <c r="AH821" s="1"/>
      <c r="AI821" s="51">
        <v>6.2333333333000001</v>
      </c>
      <c r="AJ821" s="51">
        <v>0</v>
      </c>
      <c r="AK821" s="51">
        <v>0.21666666670000001</v>
      </c>
      <c r="AL821" s="51">
        <v>6.45</v>
      </c>
      <c r="AM821" s="1"/>
      <c r="AN821" s="1"/>
      <c r="AO821" s="23" t="str">
        <f t="shared" si="51"/>
        <v xml:space="preserve"> </v>
      </c>
      <c r="AP821" s="1"/>
    </row>
    <row r="822" spans="1:42" x14ac:dyDescent="0.2">
      <c r="A822" s="13" t="s">
        <v>2740</v>
      </c>
      <c r="B822" s="13" t="s">
        <v>2739</v>
      </c>
      <c r="C822" s="1" t="s">
        <v>167</v>
      </c>
      <c r="D822" s="13" t="s">
        <v>503</v>
      </c>
      <c r="E822" s="13">
        <v>33</v>
      </c>
      <c r="F822" s="13">
        <v>3</v>
      </c>
      <c r="G822" s="13">
        <v>3</v>
      </c>
      <c r="H822" s="13">
        <v>-6</v>
      </c>
      <c r="I822" s="13">
        <v>6</v>
      </c>
      <c r="J822" s="13">
        <v>3</v>
      </c>
      <c r="K822" s="13">
        <v>8</v>
      </c>
      <c r="L822" s="13">
        <v>3</v>
      </c>
      <c r="M822" s="15">
        <f t="shared" si="48"/>
        <v>0.72727272727272729</v>
      </c>
      <c r="N822" s="1"/>
      <c r="O822" s="1"/>
      <c r="P822" s="26">
        <v>12.0333333333</v>
      </c>
      <c r="Q822" s="26">
        <v>1.2666666666999999</v>
      </c>
      <c r="R822" s="26">
        <v>0.85</v>
      </c>
      <c r="S822" s="26">
        <v>14.166666666699999</v>
      </c>
      <c r="T822" s="1"/>
      <c r="U822" s="1"/>
      <c r="V822" s="23" t="str">
        <f t="shared" si="49"/>
        <v xml:space="preserve"> </v>
      </c>
      <c r="W822" s="1"/>
      <c r="X822" s="13">
        <v>34</v>
      </c>
      <c r="Y822" s="13">
        <v>6</v>
      </c>
      <c r="Z822" s="13">
        <v>3</v>
      </c>
      <c r="AA822" s="13">
        <v>-3</v>
      </c>
      <c r="AB822" s="13">
        <v>13</v>
      </c>
      <c r="AC822" s="13">
        <v>5</v>
      </c>
      <c r="AD822" s="13">
        <v>1</v>
      </c>
      <c r="AE822" s="13">
        <v>10</v>
      </c>
      <c r="AF822" s="15">
        <f t="shared" si="50"/>
        <v>9.0909090909090912E-2</v>
      </c>
      <c r="AG822" s="1"/>
      <c r="AH822" s="1"/>
      <c r="AI822" s="51">
        <v>11</v>
      </c>
      <c r="AJ822" s="51">
        <v>1.35</v>
      </c>
      <c r="AK822" s="51">
        <v>1.1000000000000001</v>
      </c>
      <c r="AL822" s="51">
        <v>13.4666666667</v>
      </c>
      <c r="AM822" s="1"/>
      <c r="AN822" s="1"/>
      <c r="AO822" s="23" t="str">
        <f t="shared" si="51"/>
        <v xml:space="preserve"> </v>
      </c>
      <c r="AP822" s="1"/>
    </row>
    <row r="823" spans="1:42" x14ac:dyDescent="0.2">
      <c r="A823" s="13" t="s">
        <v>2744</v>
      </c>
      <c r="B823" s="13" t="s">
        <v>2743</v>
      </c>
      <c r="C823" s="1" t="s">
        <v>302</v>
      </c>
      <c r="D823" s="13" t="s">
        <v>844</v>
      </c>
      <c r="E823" s="13">
        <v>31</v>
      </c>
      <c r="F823" s="13">
        <v>6</v>
      </c>
      <c r="G823" s="13">
        <v>4</v>
      </c>
      <c r="H823" s="13">
        <v>-4</v>
      </c>
      <c r="I823" s="13">
        <v>16</v>
      </c>
      <c r="J823" s="13">
        <v>8</v>
      </c>
      <c r="K823" s="13">
        <v>12</v>
      </c>
      <c r="L823" s="13">
        <v>11</v>
      </c>
      <c r="M823" s="15">
        <f t="shared" si="48"/>
        <v>0.52173913043478259</v>
      </c>
      <c r="N823" s="1"/>
      <c r="O823" s="1"/>
      <c r="P823" s="26">
        <v>10.8166666667</v>
      </c>
      <c r="Q823" s="26">
        <v>0.58333333330000003</v>
      </c>
      <c r="R823" s="26">
        <v>1.1166666667</v>
      </c>
      <c r="S823" s="26">
        <v>12.5333333333</v>
      </c>
      <c r="T823" s="13">
        <v>1</v>
      </c>
      <c r="U823" s="13">
        <v>0</v>
      </c>
      <c r="V823" s="23">
        <f t="shared" si="49"/>
        <v>0</v>
      </c>
      <c r="W823" s="13">
        <v>0</v>
      </c>
      <c r="X823" s="13">
        <v>32</v>
      </c>
      <c r="Y823" s="13">
        <v>2</v>
      </c>
      <c r="Z823" s="13">
        <v>3</v>
      </c>
      <c r="AA823" s="13">
        <v>-4</v>
      </c>
      <c r="AB823" s="13">
        <v>12</v>
      </c>
      <c r="AC823" s="13">
        <v>6</v>
      </c>
      <c r="AD823" s="13">
        <v>22</v>
      </c>
      <c r="AE823" s="13">
        <v>20</v>
      </c>
      <c r="AF823" s="15">
        <f t="shared" si="50"/>
        <v>0.52380952380952384</v>
      </c>
      <c r="AG823" s="1"/>
      <c r="AH823" s="1"/>
      <c r="AI823" s="51">
        <v>11.0666666667</v>
      </c>
      <c r="AJ823" s="51">
        <v>0.31666666669999999</v>
      </c>
      <c r="AK823" s="51">
        <v>1.4166666667000001</v>
      </c>
      <c r="AL823" s="51">
        <v>12.8166666667</v>
      </c>
      <c r="AM823" s="13">
        <v>0</v>
      </c>
      <c r="AN823" s="13">
        <v>0</v>
      </c>
      <c r="AO823" s="23" t="str">
        <f t="shared" si="51"/>
        <v xml:space="preserve"> </v>
      </c>
      <c r="AP823" s="13">
        <v>0</v>
      </c>
    </row>
    <row r="824" spans="1:42" x14ac:dyDescent="0.2">
      <c r="A824" s="13" t="s">
        <v>2747</v>
      </c>
      <c r="B824" s="13" t="s">
        <v>262</v>
      </c>
      <c r="C824" s="1" t="s">
        <v>206</v>
      </c>
      <c r="D824" s="13" t="s">
        <v>129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5">
        <f t="shared" si="48"/>
        <v>0</v>
      </c>
      <c r="N824" s="1"/>
      <c r="O824" s="1"/>
      <c r="P824" s="26">
        <v>0</v>
      </c>
      <c r="Q824" s="26">
        <v>0</v>
      </c>
      <c r="R824" s="26">
        <v>0</v>
      </c>
      <c r="S824" s="26">
        <v>0</v>
      </c>
      <c r="T824" s="1"/>
      <c r="U824" s="1"/>
      <c r="V824" s="23" t="str">
        <f t="shared" si="49"/>
        <v xml:space="preserve"> </v>
      </c>
      <c r="W824" s="1"/>
      <c r="X824" s="13">
        <v>1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5">
        <f t="shared" si="50"/>
        <v>0</v>
      </c>
      <c r="AG824" s="1"/>
      <c r="AH824" s="1"/>
      <c r="AI824" s="51">
        <v>5.1333333333000004</v>
      </c>
      <c r="AJ824" s="51">
        <v>0.1166666667</v>
      </c>
      <c r="AK824" s="51">
        <v>0</v>
      </c>
      <c r="AL824" s="51">
        <v>5.25</v>
      </c>
      <c r="AM824" s="1"/>
      <c r="AN824" s="1"/>
      <c r="AO824" s="23" t="str">
        <f t="shared" si="51"/>
        <v xml:space="preserve"> </v>
      </c>
      <c r="AP824" s="1"/>
    </row>
    <row r="825" spans="1:42" x14ac:dyDescent="0.2">
      <c r="A825" s="13" t="s">
        <v>2750</v>
      </c>
      <c r="B825" s="13" t="s">
        <v>2060</v>
      </c>
      <c r="C825" s="1" t="s">
        <v>249</v>
      </c>
      <c r="D825" s="13" t="s">
        <v>129</v>
      </c>
      <c r="E825" s="13">
        <v>41</v>
      </c>
      <c r="F825" s="13">
        <v>16</v>
      </c>
      <c r="G825" s="13">
        <v>18</v>
      </c>
      <c r="H825" s="13">
        <v>-13</v>
      </c>
      <c r="I825" s="13">
        <v>23</v>
      </c>
      <c r="J825" s="13">
        <v>10</v>
      </c>
      <c r="K825" s="13">
        <v>13</v>
      </c>
      <c r="L825" s="13">
        <v>23</v>
      </c>
      <c r="M825" s="15">
        <f t="shared" si="48"/>
        <v>0.3611111111111111</v>
      </c>
      <c r="N825" s="1"/>
      <c r="O825" s="1"/>
      <c r="P825" s="26">
        <v>14.4666666667</v>
      </c>
      <c r="Q825" s="26">
        <v>3.6166666667</v>
      </c>
      <c r="R825" s="26">
        <v>0.55000000000000004</v>
      </c>
      <c r="S825" s="26">
        <v>18.649999999999999</v>
      </c>
      <c r="T825" s="13">
        <v>1</v>
      </c>
      <c r="U825" s="13">
        <v>0</v>
      </c>
      <c r="V825" s="23">
        <f t="shared" si="49"/>
        <v>0</v>
      </c>
      <c r="W825" s="13">
        <v>0</v>
      </c>
      <c r="X825" s="13">
        <v>41</v>
      </c>
      <c r="Y825" s="13">
        <v>11</v>
      </c>
      <c r="Z825" s="13">
        <v>11</v>
      </c>
      <c r="AA825" s="13">
        <v>-20</v>
      </c>
      <c r="AB825" s="13">
        <v>20</v>
      </c>
      <c r="AC825" s="13">
        <v>10</v>
      </c>
      <c r="AD825" s="13">
        <v>8</v>
      </c>
      <c r="AE825" s="13">
        <v>10</v>
      </c>
      <c r="AF825" s="15">
        <f t="shared" si="50"/>
        <v>0.44444444444444442</v>
      </c>
      <c r="AG825" s="1"/>
      <c r="AH825" s="1"/>
      <c r="AI825" s="51">
        <v>15.2833333333</v>
      </c>
      <c r="AJ825" s="51">
        <v>3.4833333333000001</v>
      </c>
      <c r="AK825" s="51">
        <v>0.71666666670000001</v>
      </c>
      <c r="AL825" s="51">
        <v>19.5</v>
      </c>
      <c r="AM825" s="13">
        <v>4</v>
      </c>
      <c r="AN825" s="13">
        <v>0</v>
      </c>
      <c r="AO825" s="23">
        <f t="shared" si="51"/>
        <v>0</v>
      </c>
      <c r="AP825" s="13">
        <v>0</v>
      </c>
    </row>
    <row r="826" spans="1:42" x14ac:dyDescent="0.2">
      <c r="A826" s="13" t="s">
        <v>2750</v>
      </c>
      <c r="B826" s="13" t="s">
        <v>856</v>
      </c>
      <c r="C826" s="1" t="s">
        <v>322</v>
      </c>
      <c r="D826" s="13" t="s">
        <v>173</v>
      </c>
      <c r="E826" s="13">
        <v>11</v>
      </c>
      <c r="F826" s="13">
        <v>0</v>
      </c>
      <c r="G826" s="13">
        <v>1</v>
      </c>
      <c r="H826" s="13">
        <v>0</v>
      </c>
      <c r="I826" s="13">
        <v>0</v>
      </c>
      <c r="J826" s="13">
        <v>0</v>
      </c>
      <c r="K826" s="1"/>
      <c r="L826" s="1"/>
      <c r="M826" s="15">
        <f t="shared" si="48"/>
        <v>0</v>
      </c>
      <c r="N826" s="1"/>
      <c r="O826" s="1"/>
      <c r="P826" s="26">
        <v>12.3</v>
      </c>
      <c r="Q826" s="26">
        <v>0.2666666667</v>
      </c>
      <c r="R826" s="26">
        <v>0.1</v>
      </c>
      <c r="S826" s="26">
        <v>12.666666666699999</v>
      </c>
      <c r="T826" s="1"/>
      <c r="U826" s="1"/>
      <c r="V826" s="23" t="str">
        <f t="shared" si="49"/>
        <v xml:space="preserve"> </v>
      </c>
      <c r="W826" s="1"/>
      <c r="X826" s="13">
        <v>7</v>
      </c>
      <c r="Y826" s="13">
        <v>0</v>
      </c>
      <c r="Z826" s="13">
        <v>0</v>
      </c>
      <c r="AA826" s="13">
        <v>0</v>
      </c>
      <c r="AB826" s="13">
        <v>2</v>
      </c>
      <c r="AC826" s="13">
        <v>1</v>
      </c>
      <c r="AD826" s="1"/>
      <c r="AE826" s="1"/>
      <c r="AF826" s="15">
        <f t="shared" si="50"/>
        <v>0</v>
      </c>
      <c r="AG826" s="1"/>
      <c r="AH826" s="1"/>
      <c r="AI826" s="51">
        <v>14.6</v>
      </c>
      <c r="AJ826" s="51">
        <v>0</v>
      </c>
      <c r="AK826" s="51">
        <v>0.2666666667</v>
      </c>
      <c r="AL826" s="51">
        <v>14.8666666667</v>
      </c>
      <c r="AM826" s="1"/>
      <c r="AN826" s="1"/>
      <c r="AO826" s="23" t="str">
        <f t="shared" si="51"/>
        <v xml:space="preserve"> </v>
      </c>
      <c r="AP826" s="1"/>
    </row>
    <row r="827" spans="1:42" x14ac:dyDescent="0.2">
      <c r="A827" s="13" t="s">
        <v>2754</v>
      </c>
      <c r="B827" s="13" t="s">
        <v>591</v>
      </c>
      <c r="C827" s="1" t="s">
        <v>167</v>
      </c>
      <c r="D827" s="13" t="s">
        <v>146</v>
      </c>
      <c r="E827" s="13">
        <v>35</v>
      </c>
      <c r="F827" s="13">
        <v>5</v>
      </c>
      <c r="G827" s="13">
        <v>4</v>
      </c>
      <c r="H827" s="13">
        <v>3</v>
      </c>
      <c r="I827" s="13">
        <v>6</v>
      </c>
      <c r="J827" s="13">
        <v>3</v>
      </c>
      <c r="K827" s="13">
        <v>8</v>
      </c>
      <c r="L827" s="13">
        <v>11</v>
      </c>
      <c r="M827" s="15">
        <f t="shared" si="48"/>
        <v>0.42105263157894735</v>
      </c>
      <c r="N827" s="1"/>
      <c r="O827" s="1"/>
      <c r="P827" s="26">
        <v>10.166666666699999</v>
      </c>
      <c r="Q827" s="26">
        <v>8.3333333300000006E-2</v>
      </c>
      <c r="R827" s="26">
        <v>1.9</v>
      </c>
      <c r="S827" s="26">
        <v>12.166666666699999</v>
      </c>
      <c r="T827" s="1"/>
      <c r="U827" s="1"/>
      <c r="V827" s="23" t="str">
        <f t="shared" si="49"/>
        <v xml:space="preserve"> </v>
      </c>
      <c r="W827" s="1"/>
      <c r="X827" s="13">
        <v>37</v>
      </c>
      <c r="Y827" s="13">
        <v>4</v>
      </c>
      <c r="Z827" s="13">
        <v>2</v>
      </c>
      <c r="AA827" s="13">
        <v>-9</v>
      </c>
      <c r="AB827" s="13">
        <v>22</v>
      </c>
      <c r="AC827" s="13">
        <v>11</v>
      </c>
      <c r="AD827" s="13">
        <v>13</v>
      </c>
      <c r="AE827" s="13">
        <v>24</v>
      </c>
      <c r="AF827" s="15">
        <f t="shared" si="50"/>
        <v>0.35135135135135137</v>
      </c>
      <c r="AG827" s="1"/>
      <c r="AH827" s="1"/>
      <c r="AI827" s="51">
        <v>9.7166666667000001</v>
      </c>
      <c r="AJ827" s="51">
        <v>8.3333333300000006E-2</v>
      </c>
      <c r="AK827" s="51">
        <v>1.4833333333000001</v>
      </c>
      <c r="AL827" s="51">
        <v>11.3</v>
      </c>
      <c r="AM827" s="1"/>
      <c r="AN827" s="1"/>
      <c r="AO827" s="23" t="str">
        <f t="shared" si="51"/>
        <v xml:space="preserve"> </v>
      </c>
      <c r="AP827" s="1"/>
    </row>
    <row r="828" spans="1:42" x14ac:dyDescent="0.2">
      <c r="A828" s="13" t="s">
        <v>2756</v>
      </c>
      <c r="B828" s="13" t="s">
        <v>1461</v>
      </c>
      <c r="C828" s="1" t="s">
        <v>292</v>
      </c>
      <c r="D828" s="13" t="s">
        <v>129</v>
      </c>
      <c r="E828" s="13">
        <v>41</v>
      </c>
      <c r="F828" s="13">
        <v>13</v>
      </c>
      <c r="G828" s="13">
        <v>15</v>
      </c>
      <c r="H828" s="13">
        <v>-4</v>
      </c>
      <c r="I828" s="13">
        <v>23</v>
      </c>
      <c r="J828" s="13">
        <v>10</v>
      </c>
      <c r="K828" s="13">
        <v>9</v>
      </c>
      <c r="L828" s="13">
        <v>6</v>
      </c>
      <c r="M828" s="15">
        <f t="shared" si="48"/>
        <v>0.6</v>
      </c>
      <c r="N828" s="1"/>
      <c r="O828" s="1"/>
      <c r="P828" s="26">
        <v>13.3</v>
      </c>
      <c r="Q828" s="26">
        <v>3.2333333333000001</v>
      </c>
      <c r="R828" s="26">
        <v>0</v>
      </c>
      <c r="S828" s="26">
        <v>16.5333333333</v>
      </c>
      <c r="T828" s="13">
        <v>1</v>
      </c>
      <c r="U828" s="13">
        <v>1</v>
      </c>
      <c r="V828" s="23">
        <f t="shared" si="49"/>
        <v>1</v>
      </c>
      <c r="W828" s="13">
        <v>0</v>
      </c>
      <c r="X828" s="13">
        <v>39</v>
      </c>
      <c r="Y828" s="13">
        <v>8</v>
      </c>
      <c r="Z828" s="13">
        <v>16</v>
      </c>
      <c r="AA828" s="13">
        <v>-2</v>
      </c>
      <c r="AB828" s="13">
        <v>14</v>
      </c>
      <c r="AC828" s="13">
        <v>7</v>
      </c>
      <c r="AD828" s="13">
        <v>1</v>
      </c>
      <c r="AE828" s="13">
        <v>4</v>
      </c>
      <c r="AF828" s="15">
        <f t="shared" si="50"/>
        <v>0.2</v>
      </c>
      <c r="AG828" s="1"/>
      <c r="AH828" s="1"/>
      <c r="AI828" s="51">
        <v>13.0666666667</v>
      </c>
      <c r="AJ828" s="51">
        <v>2.7333333333000001</v>
      </c>
      <c r="AK828" s="51">
        <v>1.6666666699999999E-2</v>
      </c>
      <c r="AL828" s="51">
        <v>15.85</v>
      </c>
      <c r="AM828" s="13">
        <v>0</v>
      </c>
      <c r="AN828" s="13">
        <v>0</v>
      </c>
      <c r="AO828" s="23" t="str">
        <f t="shared" si="51"/>
        <v xml:space="preserve"> </v>
      </c>
      <c r="AP828" s="13">
        <v>0</v>
      </c>
    </row>
    <row r="829" spans="1:42" x14ac:dyDescent="0.2">
      <c r="A829" s="13" t="s">
        <v>2760</v>
      </c>
      <c r="B829" s="13" t="s">
        <v>2416</v>
      </c>
      <c r="C829" s="1" t="s">
        <v>238</v>
      </c>
      <c r="D829" s="13" t="s">
        <v>146</v>
      </c>
      <c r="E829" s="13">
        <v>12</v>
      </c>
      <c r="F829" s="13">
        <v>0</v>
      </c>
      <c r="G829" s="13">
        <v>1</v>
      </c>
      <c r="H829" s="13">
        <v>-10</v>
      </c>
      <c r="I829" s="13">
        <v>4</v>
      </c>
      <c r="J829" s="13">
        <v>2</v>
      </c>
      <c r="K829" s="13">
        <v>53</v>
      </c>
      <c r="L829" s="13">
        <v>66</v>
      </c>
      <c r="M829" s="15">
        <f t="shared" si="48"/>
        <v>0.44537815126050423</v>
      </c>
      <c r="N829" s="13">
        <v>2</v>
      </c>
      <c r="O829" s="13">
        <v>1</v>
      </c>
      <c r="P829" s="26">
        <v>11.8833333333</v>
      </c>
      <c r="Q829" s="26">
        <v>0.66666666670000008</v>
      </c>
      <c r="R829" s="26">
        <v>0</v>
      </c>
      <c r="S829" s="26">
        <v>12.55</v>
      </c>
      <c r="T829" s="13">
        <v>1</v>
      </c>
      <c r="U829" s="13">
        <v>0</v>
      </c>
      <c r="V829" s="23">
        <f t="shared" si="49"/>
        <v>0</v>
      </c>
      <c r="W829" s="13">
        <v>0</v>
      </c>
      <c r="X829" s="13">
        <v>16</v>
      </c>
      <c r="Y829" s="13">
        <v>3</v>
      </c>
      <c r="Z829" s="13">
        <v>1</v>
      </c>
      <c r="AA829" s="13">
        <v>-4</v>
      </c>
      <c r="AB829" s="13">
        <v>6</v>
      </c>
      <c r="AC829" s="13">
        <v>3</v>
      </c>
      <c r="AD829" s="13">
        <v>94</v>
      </c>
      <c r="AE829" s="13">
        <v>113</v>
      </c>
      <c r="AF829" s="15">
        <f t="shared" si="50"/>
        <v>0.45410628019323673</v>
      </c>
      <c r="AG829" s="13">
        <v>4</v>
      </c>
      <c r="AH829" s="13">
        <v>2</v>
      </c>
      <c r="AI829" s="51">
        <v>13.233333333299999</v>
      </c>
      <c r="AJ829" s="51">
        <v>0.85</v>
      </c>
      <c r="AK829" s="51">
        <v>0</v>
      </c>
      <c r="AL829" s="51">
        <v>14.1</v>
      </c>
      <c r="AM829" s="13">
        <v>0</v>
      </c>
      <c r="AN829" s="13">
        <v>0</v>
      </c>
      <c r="AO829" s="23" t="str">
        <f t="shared" si="51"/>
        <v xml:space="preserve"> </v>
      </c>
      <c r="AP829" s="13">
        <v>0</v>
      </c>
    </row>
    <row r="830" spans="1:42" x14ac:dyDescent="0.2">
      <c r="A830" s="13" t="s">
        <v>2763</v>
      </c>
      <c r="B830" s="13" t="s">
        <v>2762</v>
      </c>
      <c r="C830" s="1" t="s">
        <v>334</v>
      </c>
      <c r="D830" s="13" t="s">
        <v>173</v>
      </c>
      <c r="E830" s="13">
        <v>33</v>
      </c>
      <c r="F830" s="13">
        <v>6</v>
      </c>
      <c r="G830" s="13">
        <v>12</v>
      </c>
      <c r="H830" s="13">
        <v>3</v>
      </c>
      <c r="I830" s="13">
        <v>22</v>
      </c>
      <c r="J830" s="13">
        <v>11</v>
      </c>
      <c r="K830" s="1"/>
      <c r="L830" s="1"/>
      <c r="M830" s="15">
        <f t="shared" si="48"/>
        <v>0</v>
      </c>
      <c r="N830" s="1"/>
      <c r="O830" s="1"/>
      <c r="P830" s="26">
        <v>16.666666666699999</v>
      </c>
      <c r="Q830" s="26">
        <v>2.95</v>
      </c>
      <c r="R830" s="26">
        <v>1.7000000000000002</v>
      </c>
      <c r="S830" s="26">
        <v>21.333333333300001</v>
      </c>
      <c r="T830" s="13">
        <v>1</v>
      </c>
      <c r="U830" s="13">
        <v>1</v>
      </c>
      <c r="V830" s="23">
        <f t="shared" si="49"/>
        <v>1</v>
      </c>
      <c r="W830" s="13">
        <v>1</v>
      </c>
      <c r="X830" s="13">
        <v>34</v>
      </c>
      <c r="Y830" s="13">
        <v>6</v>
      </c>
      <c r="Z830" s="13">
        <v>13</v>
      </c>
      <c r="AA830" s="13">
        <v>2</v>
      </c>
      <c r="AB830" s="13">
        <v>14</v>
      </c>
      <c r="AC830" s="13">
        <v>7</v>
      </c>
      <c r="AD830" s="1"/>
      <c r="AE830" s="1"/>
      <c r="AF830" s="15">
        <f t="shared" si="50"/>
        <v>0</v>
      </c>
      <c r="AG830" s="1"/>
      <c r="AH830" s="1"/>
      <c r="AI830" s="51">
        <v>16.45</v>
      </c>
      <c r="AJ830" s="51">
        <v>3.2833333332999999</v>
      </c>
      <c r="AK830" s="51">
        <v>1.8333333333000001</v>
      </c>
      <c r="AL830" s="51">
        <v>21.566666666700002</v>
      </c>
      <c r="AM830" s="13">
        <v>0</v>
      </c>
      <c r="AN830" s="13">
        <v>0</v>
      </c>
      <c r="AO830" s="23" t="str">
        <f t="shared" si="51"/>
        <v xml:space="preserve"> </v>
      </c>
      <c r="AP830" s="13">
        <v>0</v>
      </c>
    </row>
    <row r="831" spans="1:42" x14ac:dyDescent="0.2">
      <c r="A831" s="13" t="s">
        <v>2766</v>
      </c>
      <c r="B831" s="13" t="s">
        <v>2367</v>
      </c>
      <c r="C831" s="1" t="s">
        <v>292</v>
      </c>
      <c r="D831" s="13" t="s">
        <v>129</v>
      </c>
      <c r="E831" s="13">
        <v>6</v>
      </c>
      <c r="F831" s="13">
        <v>1</v>
      </c>
      <c r="G831" s="13">
        <v>1</v>
      </c>
      <c r="H831" s="13">
        <v>1</v>
      </c>
      <c r="I831" s="13">
        <v>4</v>
      </c>
      <c r="J831" s="13">
        <v>2</v>
      </c>
      <c r="K831" s="13">
        <v>0</v>
      </c>
      <c r="L831" s="13">
        <v>1</v>
      </c>
      <c r="M831" s="15">
        <f t="shared" si="48"/>
        <v>0</v>
      </c>
      <c r="N831" s="1"/>
      <c r="O831" s="1"/>
      <c r="P831" s="26">
        <v>5.2333333333000001</v>
      </c>
      <c r="Q831" s="26">
        <v>0</v>
      </c>
      <c r="R831" s="26">
        <v>1.2666666666999999</v>
      </c>
      <c r="S831" s="26">
        <v>6.5166666666999999</v>
      </c>
      <c r="T831" s="1"/>
      <c r="U831" s="1"/>
      <c r="V831" s="23" t="str">
        <f t="shared" si="49"/>
        <v xml:space="preserve"> </v>
      </c>
      <c r="W831" s="1"/>
      <c r="X831" s="13">
        <v>6</v>
      </c>
      <c r="Y831" s="13">
        <v>0</v>
      </c>
      <c r="Z831" s="13">
        <v>0</v>
      </c>
      <c r="AA831" s="13">
        <v>-1</v>
      </c>
      <c r="AB831" s="13">
        <v>6</v>
      </c>
      <c r="AC831" s="13">
        <v>3</v>
      </c>
      <c r="AD831" s="13">
        <v>0</v>
      </c>
      <c r="AE831" s="13">
        <v>0</v>
      </c>
      <c r="AF831" s="15">
        <f t="shared" si="50"/>
        <v>0</v>
      </c>
      <c r="AG831" s="1"/>
      <c r="AH831" s="1"/>
      <c r="AI831" s="51">
        <v>7.5666666666999998</v>
      </c>
      <c r="AJ831" s="51">
        <v>0</v>
      </c>
      <c r="AK831" s="51">
        <v>1.2833333332999999</v>
      </c>
      <c r="AL831" s="51">
        <v>8.85</v>
      </c>
      <c r="AM831" s="1"/>
      <c r="AN831" s="1"/>
      <c r="AO831" s="23" t="str">
        <f t="shared" si="51"/>
        <v xml:space="preserve"> </v>
      </c>
      <c r="AP831" s="1"/>
    </row>
    <row r="832" spans="1:42" x14ac:dyDescent="0.2">
      <c r="A832" s="13" t="s">
        <v>2769</v>
      </c>
      <c r="B832" s="13" t="s">
        <v>2373</v>
      </c>
      <c r="C832" s="1" t="s">
        <v>322</v>
      </c>
      <c r="D832" s="13" t="s">
        <v>146</v>
      </c>
      <c r="E832" s="13">
        <v>38</v>
      </c>
      <c r="F832" s="13">
        <v>8</v>
      </c>
      <c r="G832" s="13">
        <v>9</v>
      </c>
      <c r="H832" s="13">
        <v>-11</v>
      </c>
      <c r="I832" s="13">
        <v>20</v>
      </c>
      <c r="J832" s="13">
        <v>9</v>
      </c>
      <c r="K832" s="13">
        <v>394</v>
      </c>
      <c r="L832" s="13">
        <v>300</v>
      </c>
      <c r="M832" s="15">
        <f t="shared" si="48"/>
        <v>0.56772334293948123</v>
      </c>
      <c r="N832" s="13">
        <v>13</v>
      </c>
      <c r="O832" s="13">
        <v>8</v>
      </c>
      <c r="P832" s="26">
        <v>14.1166666667</v>
      </c>
      <c r="Q832" s="26">
        <v>2.3833333333</v>
      </c>
      <c r="R832" s="26">
        <v>1.3</v>
      </c>
      <c r="S832" s="26">
        <v>17.833333333300001</v>
      </c>
      <c r="T832" s="13">
        <v>4</v>
      </c>
      <c r="U832" s="13">
        <v>2</v>
      </c>
      <c r="V832" s="23">
        <f t="shared" si="49"/>
        <v>0.5</v>
      </c>
      <c r="W832" s="13">
        <v>1</v>
      </c>
      <c r="X832" s="13">
        <v>44</v>
      </c>
      <c r="Y832" s="13">
        <v>5</v>
      </c>
      <c r="Z832" s="13">
        <v>16</v>
      </c>
      <c r="AA832" s="13">
        <v>-14</v>
      </c>
      <c r="AB832" s="13">
        <v>20</v>
      </c>
      <c r="AC832" s="13">
        <v>10</v>
      </c>
      <c r="AD832" s="13">
        <v>478</v>
      </c>
      <c r="AE832" s="13">
        <v>405</v>
      </c>
      <c r="AF832" s="15">
        <f t="shared" si="50"/>
        <v>0.54133635334088337</v>
      </c>
      <c r="AG832" s="13">
        <v>21</v>
      </c>
      <c r="AH832" s="13">
        <v>10</v>
      </c>
      <c r="AI832" s="51">
        <v>14.1</v>
      </c>
      <c r="AJ832" s="51">
        <v>2.1666666666999999</v>
      </c>
      <c r="AK832" s="51">
        <v>1.55</v>
      </c>
      <c r="AL832" s="51">
        <v>17.833333333300001</v>
      </c>
      <c r="AM832" s="13">
        <v>5</v>
      </c>
      <c r="AN832" s="13">
        <v>3</v>
      </c>
      <c r="AO832" s="23">
        <f t="shared" si="51"/>
        <v>0.6</v>
      </c>
      <c r="AP832" s="13">
        <v>2</v>
      </c>
    </row>
    <row r="833" spans="1:42" x14ac:dyDescent="0.2">
      <c r="A833" s="13" t="s">
        <v>2771</v>
      </c>
      <c r="B833" s="13" t="s">
        <v>1799</v>
      </c>
      <c r="C833" s="1" t="s">
        <v>322</v>
      </c>
      <c r="D833" s="13" t="s">
        <v>844</v>
      </c>
      <c r="E833" s="13">
        <v>31</v>
      </c>
      <c r="F833" s="13">
        <v>9</v>
      </c>
      <c r="G833" s="13">
        <v>9</v>
      </c>
      <c r="H833" s="13">
        <v>7</v>
      </c>
      <c r="I833" s="13">
        <v>13</v>
      </c>
      <c r="J833" s="13">
        <v>5</v>
      </c>
      <c r="K833" s="13">
        <v>10</v>
      </c>
      <c r="L833" s="13">
        <v>16</v>
      </c>
      <c r="M833" s="15">
        <f t="shared" si="48"/>
        <v>0.38461538461538464</v>
      </c>
      <c r="N833" s="1"/>
      <c r="O833" s="1"/>
      <c r="P833" s="26">
        <v>14.5666666667</v>
      </c>
      <c r="Q833" s="26">
        <v>1.5666666667</v>
      </c>
      <c r="R833" s="26">
        <v>0.1166666667</v>
      </c>
      <c r="S833" s="26">
        <v>16.266666666700001</v>
      </c>
      <c r="T833" s="13">
        <v>0</v>
      </c>
      <c r="U833" s="13">
        <v>0</v>
      </c>
      <c r="V833" s="23" t="str">
        <f t="shared" si="49"/>
        <v xml:space="preserve"> </v>
      </c>
      <c r="W833" s="13">
        <v>0</v>
      </c>
      <c r="X833" s="13">
        <v>30</v>
      </c>
      <c r="Y833" s="13">
        <v>5</v>
      </c>
      <c r="Z833" s="13">
        <v>11</v>
      </c>
      <c r="AA833" s="13">
        <v>4</v>
      </c>
      <c r="AB833" s="13">
        <v>22</v>
      </c>
      <c r="AC833" s="13">
        <v>11</v>
      </c>
      <c r="AD833" s="13">
        <v>5</v>
      </c>
      <c r="AE833" s="13">
        <v>17</v>
      </c>
      <c r="AF833" s="15">
        <f t="shared" si="50"/>
        <v>0.22727272727272727</v>
      </c>
      <c r="AG833" s="1"/>
      <c r="AH833" s="1"/>
      <c r="AI833" s="51">
        <v>13.3</v>
      </c>
      <c r="AJ833" s="51">
        <v>2</v>
      </c>
      <c r="AK833" s="51">
        <v>8.3333333300000006E-2</v>
      </c>
      <c r="AL833" s="51">
        <v>15.4</v>
      </c>
      <c r="AM833" s="13">
        <v>1</v>
      </c>
      <c r="AN833" s="13">
        <v>0</v>
      </c>
      <c r="AO833" s="23">
        <f t="shared" si="51"/>
        <v>0</v>
      </c>
      <c r="AP833" s="13">
        <v>0</v>
      </c>
    </row>
    <row r="834" spans="1:42" x14ac:dyDescent="0.2">
      <c r="A834" s="13" t="s">
        <v>2774</v>
      </c>
      <c r="B834" s="13" t="s">
        <v>2773</v>
      </c>
      <c r="C834" s="1" t="s">
        <v>409</v>
      </c>
      <c r="D834" s="13" t="s">
        <v>154</v>
      </c>
      <c r="E834" s="13">
        <v>36</v>
      </c>
      <c r="F834" s="13">
        <v>3</v>
      </c>
      <c r="G834" s="13">
        <v>7</v>
      </c>
      <c r="H834" s="13">
        <v>-8</v>
      </c>
      <c r="I834" s="13">
        <v>10</v>
      </c>
      <c r="J834" s="13">
        <v>5</v>
      </c>
      <c r="K834" s="13">
        <v>107</v>
      </c>
      <c r="L834" s="13">
        <v>143</v>
      </c>
      <c r="M834" s="15">
        <f t="shared" ref="M834:M897" si="52">K834/MAX(1,K834+L834)</f>
        <v>0.42799999999999999</v>
      </c>
      <c r="N834" s="1"/>
      <c r="O834" s="1"/>
      <c r="P834" s="26">
        <v>11.3833333333</v>
      </c>
      <c r="Q834" s="26">
        <v>2.0666666667000002</v>
      </c>
      <c r="R834" s="26">
        <v>0</v>
      </c>
      <c r="S834" s="26">
        <v>13.4666666667</v>
      </c>
      <c r="T834" s="1"/>
      <c r="U834" s="1"/>
      <c r="V834" s="23" t="str">
        <f t="shared" ref="V834:V897" si="53">IF(T834&gt;0,U834/T834," ")</f>
        <v xml:space="preserve"> </v>
      </c>
      <c r="W834" s="1"/>
      <c r="X834" s="13">
        <v>39</v>
      </c>
      <c r="Y834" s="13">
        <v>7</v>
      </c>
      <c r="Z834" s="13">
        <v>7</v>
      </c>
      <c r="AA834" s="13">
        <v>5</v>
      </c>
      <c r="AB834" s="13">
        <v>8</v>
      </c>
      <c r="AC834" s="13">
        <v>4</v>
      </c>
      <c r="AD834" s="13">
        <v>108</v>
      </c>
      <c r="AE834" s="13">
        <v>144</v>
      </c>
      <c r="AF834" s="15">
        <f t="shared" ref="AF834:AF897" si="54">AD834/MAX(1,AD834+AE834)</f>
        <v>0.42857142857142855</v>
      </c>
      <c r="AG834" s="1"/>
      <c r="AH834" s="1"/>
      <c r="AI834" s="51">
        <v>11.1833333333</v>
      </c>
      <c r="AJ834" s="51">
        <v>1.6833333333</v>
      </c>
      <c r="AK834" s="51">
        <v>1.6666666699999999E-2</v>
      </c>
      <c r="AL834" s="51">
        <v>12.8833333333</v>
      </c>
      <c r="AM834" s="1"/>
      <c r="AN834" s="1"/>
      <c r="AO834" s="23" t="str">
        <f t="shared" ref="AO834:AO897" si="55">IF(AM834&gt;0,AN834/AM834," ")</f>
        <v xml:space="preserve"> </v>
      </c>
      <c r="AP834" s="1"/>
    </row>
    <row r="835" spans="1:42" x14ac:dyDescent="0.2">
      <c r="A835" s="13" t="s">
        <v>2776</v>
      </c>
      <c r="B835" s="13" t="s">
        <v>1115</v>
      </c>
      <c r="C835" s="1" t="s">
        <v>162</v>
      </c>
      <c r="D835" s="13" t="s">
        <v>146</v>
      </c>
      <c r="E835" s="13">
        <v>4</v>
      </c>
      <c r="F835" s="13">
        <v>0</v>
      </c>
      <c r="G835" s="13">
        <v>1</v>
      </c>
      <c r="H835" s="13">
        <v>1</v>
      </c>
      <c r="I835" s="13">
        <v>2</v>
      </c>
      <c r="J835" s="13">
        <v>1</v>
      </c>
      <c r="K835" s="13">
        <v>0</v>
      </c>
      <c r="L835" s="13">
        <v>0</v>
      </c>
      <c r="M835" s="15">
        <f t="shared" si="52"/>
        <v>0</v>
      </c>
      <c r="N835" s="1"/>
      <c r="O835" s="1"/>
      <c r="P835" s="26">
        <v>6.0666666666999998</v>
      </c>
      <c r="Q835" s="26">
        <v>0</v>
      </c>
      <c r="R835" s="26">
        <v>0</v>
      </c>
      <c r="S835" s="26">
        <v>6.0666666666999998</v>
      </c>
      <c r="T835" s="1"/>
      <c r="U835" s="1"/>
      <c r="V835" s="23" t="str">
        <f t="shared" si="53"/>
        <v xml:space="preserve"> </v>
      </c>
      <c r="W835" s="1"/>
      <c r="X835" s="13">
        <v>3</v>
      </c>
      <c r="Y835" s="13">
        <v>0</v>
      </c>
      <c r="Z835" s="13">
        <v>0</v>
      </c>
      <c r="AA835" s="13">
        <v>-2</v>
      </c>
      <c r="AB835" s="13">
        <v>0</v>
      </c>
      <c r="AC835" s="13">
        <v>0</v>
      </c>
      <c r="AD835" s="13">
        <v>0</v>
      </c>
      <c r="AE835" s="13">
        <v>0</v>
      </c>
      <c r="AF835" s="15">
        <f t="shared" si="54"/>
        <v>0</v>
      </c>
      <c r="AG835" s="1"/>
      <c r="AH835" s="1"/>
      <c r="AI835" s="51">
        <v>8.6333333332999995</v>
      </c>
      <c r="AJ835" s="51">
        <v>0</v>
      </c>
      <c r="AK835" s="51">
        <v>0</v>
      </c>
      <c r="AL835" s="51">
        <v>8.6333333332999995</v>
      </c>
      <c r="AM835" s="1"/>
      <c r="AN835" s="1"/>
      <c r="AO835" s="23" t="str">
        <f t="shared" si="55"/>
        <v xml:space="preserve"> </v>
      </c>
      <c r="AP835" s="1"/>
    </row>
    <row r="836" spans="1:42" x14ac:dyDescent="0.2">
      <c r="A836" s="13" t="s">
        <v>2780</v>
      </c>
      <c r="B836" s="13" t="s">
        <v>2779</v>
      </c>
      <c r="C836" s="1" t="s">
        <v>287</v>
      </c>
      <c r="D836" s="13" t="s">
        <v>173</v>
      </c>
      <c r="E836" s="13">
        <v>27</v>
      </c>
      <c r="F836" s="13">
        <v>4</v>
      </c>
      <c r="G836" s="13">
        <v>10</v>
      </c>
      <c r="H836" s="13">
        <v>5</v>
      </c>
      <c r="I836" s="13">
        <v>6</v>
      </c>
      <c r="J836" s="13">
        <v>3</v>
      </c>
      <c r="K836" s="1"/>
      <c r="L836" s="1"/>
      <c r="M836" s="15">
        <f t="shared" si="52"/>
        <v>0</v>
      </c>
      <c r="N836" s="1"/>
      <c r="O836" s="1"/>
      <c r="P836" s="26">
        <v>16.583333333300001</v>
      </c>
      <c r="Q836" s="26">
        <v>2.75</v>
      </c>
      <c r="R836" s="26">
        <v>1.6666666699999999E-2</v>
      </c>
      <c r="S836" s="26">
        <v>19.350000000000001</v>
      </c>
      <c r="T836" s="1"/>
      <c r="U836" s="1"/>
      <c r="V836" s="23" t="str">
        <f t="shared" si="53"/>
        <v xml:space="preserve"> </v>
      </c>
      <c r="W836" s="1"/>
      <c r="X836" s="13">
        <v>26</v>
      </c>
      <c r="Y836" s="13">
        <v>1</v>
      </c>
      <c r="Z836" s="13">
        <v>5</v>
      </c>
      <c r="AA836" s="13">
        <v>-8</v>
      </c>
      <c r="AB836" s="13">
        <v>2</v>
      </c>
      <c r="AC836" s="13">
        <v>1</v>
      </c>
      <c r="AD836" s="1"/>
      <c r="AE836" s="1"/>
      <c r="AF836" s="15">
        <f t="shared" si="54"/>
        <v>0</v>
      </c>
      <c r="AG836" s="1"/>
      <c r="AH836" s="1"/>
      <c r="AI836" s="51">
        <v>17.0333333333</v>
      </c>
      <c r="AJ836" s="51">
        <v>2.5666666666999998</v>
      </c>
      <c r="AK836" s="51">
        <v>8.3333333300000006E-2</v>
      </c>
      <c r="AL836" s="51">
        <v>19.7</v>
      </c>
      <c r="AM836" s="1"/>
      <c r="AN836" s="1"/>
      <c r="AO836" s="23" t="str">
        <f t="shared" si="55"/>
        <v xml:space="preserve"> </v>
      </c>
      <c r="AP836" s="1"/>
    </row>
    <row r="837" spans="1:42" x14ac:dyDescent="0.2">
      <c r="A837" s="13" t="s">
        <v>2782</v>
      </c>
      <c r="B837" s="13" t="s">
        <v>755</v>
      </c>
      <c r="C837" s="1" t="s">
        <v>446</v>
      </c>
      <c r="D837" s="13" t="s">
        <v>146</v>
      </c>
      <c r="E837" s="13">
        <v>37</v>
      </c>
      <c r="F837" s="13">
        <v>2</v>
      </c>
      <c r="G837" s="13">
        <v>4</v>
      </c>
      <c r="H837" s="13">
        <v>-4</v>
      </c>
      <c r="I837" s="13">
        <v>26</v>
      </c>
      <c r="J837" s="13">
        <v>10</v>
      </c>
      <c r="K837" s="13">
        <v>174</v>
      </c>
      <c r="L837" s="13">
        <v>197</v>
      </c>
      <c r="M837" s="15">
        <f t="shared" si="52"/>
        <v>0.46900269541778977</v>
      </c>
      <c r="N837" s="13">
        <v>2</v>
      </c>
      <c r="O837" s="13">
        <v>2</v>
      </c>
      <c r="P837" s="26">
        <v>8.9166666666999994</v>
      </c>
      <c r="Q837" s="26">
        <v>1.6666666699999999E-2</v>
      </c>
      <c r="R837" s="26">
        <v>2.1166666667</v>
      </c>
      <c r="S837" s="26">
        <v>11.0666666667</v>
      </c>
      <c r="T837" s="1"/>
      <c r="U837" s="1"/>
      <c r="V837" s="23" t="str">
        <f t="shared" si="53"/>
        <v xml:space="preserve"> </v>
      </c>
      <c r="W837" s="1"/>
      <c r="X837" s="13">
        <v>33</v>
      </c>
      <c r="Y837" s="13">
        <v>1</v>
      </c>
      <c r="Z837" s="13">
        <v>2</v>
      </c>
      <c r="AA837" s="13">
        <v>-7</v>
      </c>
      <c r="AB837" s="13">
        <v>10</v>
      </c>
      <c r="AC837" s="13">
        <v>5</v>
      </c>
      <c r="AD837" s="13">
        <v>180</v>
      </c>
      <c r="AE837" s="13">
        <v>182</v>
      </c>
      <c r="AF837" s="15">
        <f t="shared" si="54"/>
        <v>0.49723756906077349</v>
      </c>
      <c r="AG837" s="13">
        <v>0</v>
      </c>
      <c r="AH837" s="13">
        <v>0</v>
      </c>
      <c r="AI837" s="51">
        <v>9.1666666666999994</v>
      </c>
      <c r="AJ837" s="51">
        <v>1.6666666699999999E-2</v>
      </c>
      <c r="AK837" s="51">
        <v>2.2000000000000002</v>
      </c>
      <c r="AL837" s="51">
        <v>11.4</v>
      </c>
      <c r="AM837" s="1"/>
      <c r="AN837" s="1"/>
      <c r="AO837" s="23" t="str">
        <f t="shared" si="55"/>
        <v xml:space="preserve"> </v>
      </c>
      <c r="AP837" s="1"/>
    </row>
    <row r="838" spans="1:42" x14ac:dyDescent="0.2">
      <c r="A838" s="13" t="s">
        <v>2785</v>
      </c>
      <c r="B838" s="13" t="s">
        <v>2784</v>
      </c>
      <c r="C838" s="1" t="s">
        <v>554</v>
      </c>
      <c r="D838" s="13" t="s">
        <v>173</v>
      </c>
      <c r="E838" s="13">
        <v>34</v>
      </c>
      <c r="F838" s="13">
        <v>3</v>
      </c>
      <c r="G838" s="13">
        <v>6</v>
      </c>
      <c r="H838" s="13">
        <v>-1</v>
      </c>
      <c r="I838" s="13">
        <v>6</v>
      </c>
      <c r="J838" s="13">
        <v>3</v>
      </c>
      <c r="K838" s="1"/>
      <c r="L838" s="1"/>
      <c r="M838" s="15">
        <f t="shared" si="52"/>
        <v>0</v>
      </c>
      <c r="N838" s="1"/>
      <c r="O838" s="1"/>
      <c r="P838" s="26">
        <v>18.5</v>
      </c>
      <c r="Q838" s="26">
        <v>1.5</v>
      </c>
      <c r="R838" s="26">
        <v>2.4</v>
      </c>
      <c r="S838" s="26">
        <v>22.416666666699999</v>
      </c>
      <c r="T838" s="1"/>
      <c r="U838" s="1"/>
      <c r="V838" s="23" t="str">
        <f t="shared" si="53"/>
        <v xml:space="preserve"> </v>
      </c>
      <c r="W838" s="1"/>
      <c r="X838" s="13">
        <v>36</v>
      </c>
      <c r="Y838" s="13">
        <v>6</v>
      </c>
      <c r="Z838" s="13">
        <v>8</v>
      </c>
      <c r="AA838" s="13">
        <v>13</v>
      </c>
      <c r="AB838" s="13">
        <v>17</v>
      </c>
      <c r="AC838" s="13">
        <v>7</v>
      </c>
      <c r="AD838" s="1"/>
      <c r="AE838" s="1"/>
      <c r="AF838" s="15">
        <f t="shared" si="54"/>
        <v>0</v>
      </c>
      <c r="AG838" s="1"/>
      <c r="AH838" s="1"/>
      <c r="AI838" s="51">
        <v>18.116666666699999</v>
      </c>
      <c r="AJ838" s="51">
        <v>1.3</v>
      </c>
      <c r="AK838" s="51">
        <v>2.3833333333</v>
      </c>
      <c r="AL838" s="51">
        <v>21.8</v>
      </c>
      <c r="AM838" s="1"/>
      <c r="AN838" s="1"/>
      <c r="AO838" s="23" t="str">
        <f t="shared" si="55"/>
        <v xml:space="preserve"> </v>
      </c>
      <c r="AP838" s="1"/>
    </row>
    <row r="839" spans="1:42" x14ac:dyDescent="0.2">
      <c r="A839" s="13" t="s">
        <v>2787</v>
      </c>
      <c r="B839" s="13" t="s">
        <v>1746</v>
      </c>
      <c r="C839" s="1" t="s">
        <v>243</v>
      </c>
      <c r="D839" s="13" t="s">
        <v>173</v>
      </c>
      <c r="E839" s="13">
        <v>25</v>
      </c>
      <c r="F839" s="13">
        <v>0</v>
      </c>
      <c r="G839" s="13">
        <v>3</v>
      </c>
      <c r="H839" s="13">
        <v>0</v>
      </c>
      <c r="I839" s="13">
        <v>6</v>
      </c>
      <c r="J839" s="13">
        <v>3</v>
      </c>
      <c r="K839" s="1"/>
      <c r="L839" s="1"/>
      <c r="M839" s="15">
        <f t="shared" si="52"/>
        <v>0</v>
      </c>
      <c r="N839" s="1"/>
      <c r="O839" s="1"/>
      <c r="P839" s="26">
        <v>12.233333333299999</v>
      </c>
      <c r="Q839" s="26">
        <v>0</v>
      </c>
      <c r="R839" s="26">
        <v>1.0333333333000001</v>
      </c>
      <c r="S839" s="26">
        <v>13.2833333333</v>
      </c>
      <c r="T839" s="1"/>
      <c r="U839" s="1"/>
      <c r="V839" s="23" t="str">
        <f t="shared" si="53"/>
        <v xml:space="preserve"> </v>
      </c>
      <c r="W839" s="1"/>
      <c r="X839" s="13">
        <v>21</v>
      </c>
      <c r="Y839" s="13">
        <v>0</v>
      </c>
      <c r="Z839" s="13">
        <v>4</v>
      </c>
      <c r="AA839" s="13">
        <v>4</v>
      </c>
      <c r="AB839" s="13">
        <v>8</v>
      </c>
      <c r="AC839" s="13">
        <v>4</v>
      </c>
      <c r="AD839" s="1"/>
      <c r="AE839" s="1"/>
      <c r="AF839" s="15">
        <f t="shared" si="54"/>
        <v>0</v>
      </c>
      <c r="AG839" s="1"/>
      <c r="AH839" s="1"/>
      <c r="AI839" s="51">
        <v>11.8166666667</v>
      </c>
      <c r="AJ839" s="51">
        <v>0.05</v>
      </c>
      <c r="AK839" s="51">
        <v>1.1499999999999999</v>
      </c>
      <c r="AL839" s="51">
        <v>13.0333333333</v>
      </c>
      <c r="AM839" s="1"/>
      <c r="AN839" s="1"/>
      <c r="AO839" s="23" t="str">
        <f t="shared" si="55"/>
        <v xml:space="preserve"> </v>
      </c>
      <c r="AP839" s="1"/>
    </row>
    <row r="840" spans="1:42" x14ac:dyDescent="0.2">
      <c r="A840" s="13" t="s">
        <v>2790</v>
      </c>
      <c r="B840" s="13" t="s">
        <v>1000</v>
      </c>
      <c r="C840" s="1" t="s">
        <v>190</v>
      </c>
      <c r="D840" s="13" t="s">
        <v>129</v>
      </c>
      <c r="E840" s="13">
        <v>1</v>
      </c>
      <c r="F840" s="13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5">
        <f t="shared" si="52"/>
        <v>0</v>
      </c>
      <c r="N840" s="1"/>
      <c r="O840" s="1"/>
      <c r="P840" s="26">
        <v>9.0500000000000007</v>
      </c>
      <c r="Q840" s="26">
        <v>0</v>
      </c>
      <c r="R840" s="26">
        <v>0</v>
      </c>
      <c r="S840" s="26">
        <v>9.0500000000000007</v>
      </c>
      <c r="T840" s="1"/>
      <c r="U840" s="1"/>
      <c r="V840" s="23" t="str">
        <f t="shared" si="53"/>
        <v xml:space="preserve"> </v>
      </c>
      <c r="W840" s="1"/>
      <c r="X840" s="13">
        <v>1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5">
        <f t="shared" si="54"/>
        <v>0</v>
      </c>
      <c r="AG840" s="1"/>
      <c r="AH840" s="1"/>
      <c r="AI840" s="51">
        <v>10.1833333333</v>
      </c>
      <c r="AJ840" s="51">
        <v>0</v>
      </c>
      <c r="AK840" s="51">
        <v>0</v>
      </c>
      <c r="AL840" s="51">
        <v>10.1833333333</v>
      </c>
      <c r="AM840" s="1"/>
      <c r="AN840" s="1"/>
      <c r="AO840" s="23" t="str">
        <f t="shared" si="55"/>
        <v xml:space="preserve"> </v>
      </c>
      <c r="AP840" s="1"/>
    </row>
    <row r="841" spans="1:42" x14ac:dyDescent="0.2">
      <c r="A841" s="13" t="s">
        <v>2792</v>
      </c>
      <c r="B841" s="13" t="s">
        <v>1649</v>
      </c>
      <c r="C841" s="1" t="s">
        <v>167</v>
      </c>
      <c r="D841" s="13" t="s">
        <v>154</v>
      </c>
      <c r="E841" s="13">
        <v>41</v>
      </c>
      <c r="F841" s="13">
        <v>12</v>
      </c>
      <c r="G841" s="13">
        <v>30</v>
      </c>
      <c r="H841" s="13">
        <v>0</v>
      </c>
      <c r="I841" s="13">
        <v>53</v>
      </c>
      <c r="J841" s="13">
        <v>17</v>
      </c>
      <c r="K841" s="13">
        <v>4</v>
      </c>
      <c r="L841" s="13">
        <v>1</v>
      </c>
      <c r="M841" s="15">
        <f t="shared" si="52"/>
        <v>0.8</v>
      </c>
      <c r="N841" s="1"/>
      <c r="O841" s="1"/>
      <c r="P841" s="26">
        <v>14.916666666699999</v>
      </c>
      <c r="Q841" s="26">
        <v>3.2</v>
      </c>
      <c r="R841" s="26">
        <v>3.3333333300000004E-2</v>
      </c>
      <c r="S841" s="26">
        <v>18.166666666699999</v>
      </c>
      <c r="T841" s="13">
        <v>8</v>
      </c>
      <c r="U841" s="13">
        <v>5</v>
      </c>
      <c r="V841" s="23">
        <f t="shared" si="53"/>
        <v>0.625</v>
      </c>
      <c r="W841" s="13">
        <v>1</v>
      </c>
      <c r="X841" s="13">
        <v>41</v>
      </c>
      <c r="Y841" s="13">
        <v>10</v>
      </c>
      <c r="Z841" s="13">
        <v>29</v>
      </c>
      <c r="AA841" s="13">
        <v>1</v>
      </c>
      <c r="AB841" s="13">
        <v>25</v>
      </c>
      <c r="AC841" s="13">
        <v>11</v>
      </c>
      <c r="AD841" s="13">
        <v>2</v>
      </c>
      <c r="AE841" s="13">
        <v>2</v>
      </c>
      <c r="AF841" s="15">
        <f t="shared" si="54"/>
        <v>0.5</v>
      </c>
      <c r="AG841" s="1"/>
      <c r="AH841" s="1"/>
      <c r="AI841" s="51">
        <v>15.65</v>
      </c>
      <c r="AJ841" s="51">
        <v>3.3166666666999998</v>
      </c>
      <c r="AK841" s="51">
        <v>1.6666666699999999E-2</v>
      </c>
      <c r="AL841" s="51">
        <v>19</v>
      </c>
      <c r="AM841" s="13">
        <v>4</v>
      </c>
      <c r="AN841" s="13">
        <v>0</v>
      </c>
      <c r="AO841" s="23">
        <f t="shared" si="55"/>
        <v>0</v>
      </c>
      <c r="AP841" s="13">
        <v>0</v>
      </c>
    </row>
    <row r="842" spans="1:42" x14ac:dyDescent="0.2">
      <c r="A842" s="13" t="s">
        <v>2795</v>
      </c>
      <c r="B842" s="13" t="s">
        <v>2794</v>
      </c>
      <c r="C842" s="1" t="s">
        <v>206</v>
      </c>
      <c r="D842" s="13" t="s">
        <v>173</v>
      </c>
      <c r="E842" s="13">
        <v>5</v>
      </c>
      <c r="F842" s="13">
        <v>0</v>
      </c>
      <c r="G842" s="13">
        <v>2</v>
      </c>
      <c r="H842" s="13">
        <v>1</v>
      </c>
      <c r="I842" s="13">
        <v>2</v>
      </c>
      <c r="J842" s="13">
        <v>1</v>
      </c>
      <c r="K842" s="1"/>
      <c r="L842" s="1"/>
      <c r="M842" s="15">
        <f t="shared" si="52"/>
        <v>0</v>
      </c>
      <c r="N842" s="1"/>
      <c r="O842" s="1"/>
      <c r="P842" s="26">
        <v>17.25</v>
      </c>
      <c r="Q842" s="26">
        <v>3</v>
      </c>
      <c r="R842" s="26">
        <v>3.0333333332999999</v>
      </c>
      <c r="S842" s="26">
        <v>23.2833333333</v>
      </c>
      <c r="T842" s="1"/>
      <c r="U842" s="1"/>
      <c r="V842" s="23" t="str">
        <f t="shared" si="53"/>
        <v xml:space="preserve"> </v>
      </c>
      <c r="W842" s="1"/>
      <c r="X842" s="13">
        <v>1</v>
      </c>
      <c r="Y842" s="13">
        <v>0</v>
      </c>
      <c r="Z842" s="13">
        <v>0</v>
      </c>
      <c r="AA842" s="13">
        <v>-1</v>
      </c>
      <c r="AB842" s="13">
        <v>0</v>
      </c>
      <c r="AC842" s="13">
        <v>0</v>
      </c>
      <c r="AD842" s="1"/>
      <c r="AE842" s="1"/>
      <c r="AF842" s="15">
        <f t="shared" si="54"/>
        <v>0</v>
      </c>
      <c r="AG842" s="1"/>
      <c r="AH842" s="1"/>
      <c r="AI842" s="51">
        <v>20.116666666699999</v>
      </c>
      <c r="AJ842" s="51">
        <v>1.2666666666999999</v>
      </c>
      <c r="AK842" s="51">
        <v>1.2666666666999999</v>
      </c>
      <c r="AL842" s="51">
        <v>22.65</v>
      </c>
      <c r="AM842" s="1"/>
      <c r="AN842" s="1"/>
      <c r="AO842" s="23" t="str">
        <f t="shared" si="55"/>
        <v xml:space="preserve"> </v>
      </c>
      <c r="AP842" s="1"/>
    </row>
    <row r="843" spans="1:42" x14ac:dyDescent="0.2">
      <c r="A843" s="13" t="s">
        <v>2798</v>
      </c>
      <c r="B843" s="13" t="s">
        <v>2797</v>
      </c>
      <c r="C843" s="1" t="s">
        <v>409</v>
      </c>
      <c r="D843" s="13" t="s">
        <v>154</v>
      </c>
      <c r="E843" s="13">
        <v>39</v>
      </c>
      <c r="F843" s="13">
        <v>14</v>
      </c>
      <c r="G843" s="13">
        <v>17</v>
      </c>
      <c r="H843" s="13">
        <v>-6</v>
      </c>
      <c r="I843" s="13">
        <v>8</v>
      </c>
      <c r="J843" s="13">
        <v>4</v>
      </c>
      <c r="K843" s="13">
        <v>3</v>
      </c>
      <c r="L843" s="13">
        <v>2</v>
      </c>
      <c r="M843" s="15">
        <f t="shared" si="52"/>
        <v>0.6</v>
      </c>
      <c r="N843" s="1"/>
      <c r="O843" s="1"/>
      <c r="P843" s="26">
        <v>13.6833333333</v>
      </c>
      <c r="Q843" s="26">
        <v>3.1833333333000002</v>
      </c>
      <c r="R843" s="26">
        <v>6.6666666700000002E-2</v>
      </c>
      <c r="S843" s="26">
        <v>16.9666666667</v>
      </c>
      <c r="T843" s="13">
        <v>4</v>
      </c>
      <c r="U843" s="13">
        <v>1</v>
      </c>
      <c r="V843" s="23">
        <f t="shared" si="53"/>
        <v>0.25</v>
      </c>
      <c r="W843" s="13">
        <v>1</v>
      </c>
      <c r="X843" s="13">
        <v>40</v>
      </c>
      <c r="Y843" s="13">
        <v>17</v>
      </c>
      <c r="Z843" s="13">
        <v>15</v>
      </c>
      <c r="AA843" s="13">
        <v>12</v>
      </c>
      <c r="AB843" s="13">
        <v>12</v>
      </c>
      <c r="AC843" s="13">
        <v>6</v>
      </c>
      <c r="AD843" s="13">
        <v>2</v>
      </c>
      <c r="AE843" s="13">
        <v>2</v>
      </c>
      <c r="AF843" s="15">
        <f t="shared" si="54"/>
        <v>0.5</v>
      </c>
      <c r="AG843" s="1"/>
      <c r="AH843" s="1"/>
      <c r="AI843" s="51">
        <v>13.5333333333</v>
      </c>
      <c r="AJ843" s="51">
        <v>2.6333333333</v>
      </c>
      <c r="AK843" s="51">
        <v>8.3333333300000006E-2</v>
      </c>
      <c r="AL843" s="51">
        <v>16.25</v>
      </c>
      <c r="AM843" s="13">
        <v>3</v>
      </c>
      <c r="AN843" s="13">
        <v>2</v>
      </c>
      <c r="AO843" s="23">
        <f t="shared" si="55"/>
        <v>0.66666666666666663</v>
      </c>
      <c r="AP843" s="13">
        <v>0</v>
      </c>
    </row>
    <row r="844" spans="1:42" x14ac:dyDescent="0.2">
      <c r="A844" s="13" t="s">
        <v>2801</v>
      </c>
      <c r="B844" s="13" t="s">
        <v>591</v>
      </c>
      <c r="C844" s="1" t="s">
        <v>334</v>
      </c>
      <c r="D844" s="13" t="s">
        <v>154</v>
      </c>
      <c r="E844" s="13">
        <v>5</v>
      </c>
      <c r="F844" s="13">
        <v>0</v>
      </c>
      <c r="G844" s="13">
        <v>0</v>
      </c>
      <c r="H844" s="13">
        <v>-1</v>
      </c>
      <c r="I844" s="13">
        <v>2</v>
      </c>
      <c r="J844" s="13">
        <v>1</v>
      </c>
      <c r="K844" s="13">
        <v>28</v>
      </c>
      <c r="L844" s="13">
        <v>19</v>
      </c>
      <c r="M844" s="15">
        <f t="shared" si="52"/>
        <v>0.5957446808510638</v>
      </c>
      <c r="N844" s="1"/>
      <c r="O844" s="1"/>
      <c r="P844" s="26">
        <v>8.8833333332999995</v>
      </c>
      <c r="Q844" s="26">
        <v>0</v>
      </c>
      <c r="R844" s="26">
        <v>0.75</v>
      </c>
      <c r="S844" s="26">
        <v>9.65</v>
      </c>
      <c r="T844" s="1"/>
      <c r="U844" s="1"/>
      <c r="V844" s="23" t="str">
        <f t="shared" si="53"/>
        <v xml:space="preserve"> </v>
      </c>
      <c r="W844" s="1"/>
      <c r="X844" s="13">
        <v>4</v>
      </c>
      <c r="Y844" s="13">
        <v>0</v>
      </c>
      <c r="Z844" s="13">
        <v>0</v>
      </c>
      <c r="AA844" s="13">
        <v>-1</v>
      </c>
      <c r="AB844" s="13">
        <v>0</v>
      </c>
      <c r="AC844" s="13">
        <v>0</v>
      </c>
      <c r="AD844" s="13">
        <v>5</v>
      </c>
      <c r="AE844" s="13">
        <v>3</v>
      </c>
      <c r="AF844" s="15">
        <f t="shared" si="54"/>
        <v>0.625</v>
      </c>
      <c r="AG844" s="1"/>
      <c r="AH844" s="1"/>
      <c r="AI844" s="51">
        <v>7.6</v>
      </c>
      <c r="AJ844" s="51">
        <v>0</v>
      </c>
      <c r="AK844" s="51">
        <v>0.1</v>
      </c>
      <c r="AL844" s="51">
        <v>7.7</v>
      </c>
      <c r="AM844" s="1"/>
      <c r="AN844" s="1"/>
      <c r="AO844" s="23" t="str">
        <f t="shared" si="55"/>
        <v xml:space="preserve"> </v>
      </c>
      <c r="AP844" s="1"/>
    </row>
    <row r="845" spans="1:42" x14ac:dyDescent="0.2">
      <c r="A845" s="13" t="s">
        <v>2803</v>
      </c>
      <c r="B845" s="13" t="s">
        <v>236</v>
      </c>
      <c r="C845" s="1" t="s">
        <v>190</v>
      </c>
      <c r="D845" s="13" t="s">
        <v>154</v>
      </c>
      <c r="E845" s="13">
        <v>41</v>
      </c>
      <c r="F845" s="13">
        <v>8</v>
      </c>
      <c r="G845" s="13">
        <v>5</v>
      </c>
      <c r="H845" s="13">
        <v>-3</v>
      </c>
      <c r="I845" s="13">
        <v>16</v>
      </c>
      <c r="J845" s="13">
        <v>8</v>
      </c>
      <c r="K845" s="13">
        <v>31</v>
      </c>
      <c r="L845" s="13">
        <v>38</v>
      </c>
      <c r="M845" s="15">
        <f t="shared" si="52"/>
        <v>0.44927536231884058</v>
      </c>
      <c r="N845" s="1"/>
      <c r="O845" s="1"/>
      <c r="P845" s="26">
        <v>13.7833333333</v>
      </c>
      <c r="Q845" s="26">
        <v>1.6</v>
      </c>
      <c r="R845" s="26">
        <v>1.6166666667</v>
      </c>
      <c r="S845" s="26">
        <v>17.016666666700001</v>
      </c>
      <c r="T845" s="13">
        <v>0</v>
      </c>
      <c r="U845" s="13">
        <v>0</v>
      </c>
      <c r="V845" s="23" t="str">
        <f t="shared" si="53"/>
        <v xml:space="preserve"> </v>
      </c>
      <c r="W845" s="13">
        <v>0</v>
      </c>
      <c r="X845" s="13">
        <v>41</v>
      </c>
      <c r="Y845" s="13">
        <v>11</v>
      </c>
      <c r="Z845" s="13">
        <v>10</v>
      </c>
      <c r="AA845" s="13">
        <v>-1</v>
      </c>
      <c r="AB845" s="13">
        <v>14</v>
      </c>
      <c r="AC845" s="13">
        <v>7</v>
      </c>
      <c r="AD845" s="13">
        <v>29</v>
      </c>
      <c r="AE845" s="13">
        <v>29</v>
      </c>
      <c r="AF845" s="15">
        <f t="shared" si="54"/>
        <v>0.5</v>
      </c>
      <c r="AG845" s="1"/>
      <c r="AH845" s="1"/>
      <c r="AI845" s="51">
        <v>13.55</v>
      </c>
      <c r="AJ845" s="51">
        <v>1.4333333333</v>
      </c>
      <c r="AK845" s="51">
        <v>1.7000000000000002</v>
      </c>
      <c r="AL845" s="51">
        <v>16.683333333299998</v>
      </c>
      <c r="AM845" s="13">
        <v>1</v>
      </c>
      <c r="AN845" s="13">
        <v>1</v>
      </c>
      <c r="AO845" s="23">
        <f t="shared" si="55"/>
        <v>1</v>
      </c>
      <c r="AP845" s="13">
        <v>0</v>
      </c>
    </row>
    <row r="846" spans="1:42" x14ac:dyDescent="0.2">
      <c r="A846" s="13" t="s">
        <v>2806</v>
      </c>
      <c r="B846" s="13" t="s">
        <v>262</v>
      </c>
      <c r="C846" s="1" t="s">
        <v>314</v>
      </c>
      <c r="D846" s="13" t="s">
        <v>173</v>
      </c>
      <c r="E846" s="13">
        <v>3</v>
      </c>
      <c r="F846" s="13">
        <v>0</v>
      </c>
      <c r="G846" s="13">
        <v>1</v>
      </c>
      <c r="H846" s="13">
        <v>2</v>
      </c>
      <c r="I846" s="13">
        <v>0</v>
      </c>
      <c r="J846" s="13">
        <v>0</v>
      </c>
      <c r="K846" s="1"/>
      <c r="L846" s="1"/>
      <c r="M846" s="15">
        <f t="shared" si="52"/>
        <v>0</v>
      </c>
      <c r="N846" s="1"/>
      <c r="O846" s="1"/>
      <c r="P846" s="26">
        <v>13.916666666699999</v>
      </c>
      <c r="Q846" s="26">
        <v>2</v>
      </c>
      <c r="R846" s="26">
        <v>1.7000000000000002</v>
      </c>
      <c r="S846" s="26">
        <v>17.616666666699999</v>
      </c>
      <c r="T846" s="1"/>
      <c r="U846" s="1"/>
      <c r="V846" s="23" t="str">
        <f t="shared" si="53"/>
        <v xml:space="preserve"> </v>
      </c>
      <c r="W846" s="1"/>
      <c r="X846" s="13">
        <v>1</v>
      </c>
      <c r="Y846" s="13">
        <v>0</v>
      </c>
      <c r="Z846" s="13">
        <v>0</v>
      </c>
      <c r="AA846" s="13">
        <v>-1</v>
      </c>
      <c r="AB846" s="13">
        <v>0</v>
      </c>
      <c r="AC846" s="13">
        <v>0</v>
      </c>
      <c r="AD846" s="1"/>
      <c r="AE846" s="1"/>
      <c r="AF846" s="15">
        <f t="shared" si="54"/>
        <v>0</v>
      </c>
      <c r="AG846" s="1"/>
      <c r="AH846" s="1"/>
      <c r="AI846" s="51">
        <v>16.183333333299998</v>
      </c>
      <c r="AJ846" s="51">
        <v>1.8166666667</v>
      </c>
      <c r="AK846" s="51">
        <v>0.15</v>
      </c>
      <c r="AL846" s="51">
        <v>18.149999999999999</v>
      </c>
      <c r="AM846" s="1"/>
      <c r="AN846" s="1"/>
      <c r="AO846" s="23" t="str">
        <f t="shared" si="55"/>
        <v xml:space="preserve"> </v>
      </c>
      <c r="AP846" s="1"/>
    </row>
    <row r="847" spans="1:42" x14ac:dyDescent="0.2">
      <c r="A847" s="13" t="s">
        <v>2808</v>
      </c>
      <c r="B847" s="13" t="s">
        <v>217</v>
      </c>
      <c r="C847" s="1" t="s">
        <v>214</v>
      </c>
      <c r="D847" s="13" t="s">
        <v>173</v>
      </c>
      <c r="E847" s="13">
        <v>15</v>
      </c>
      <c r="F847" s="13">
        <v>0</v>
      </c>
      <c r="G847" s="13">
        <v>3</v>
      </c>
      <c r="H847" s="13">
        <v>7</v>
      </c>
      <c r="I847" s="13">
        <v>6</v>
      </c>
      <c r="J847" s="13">
        <v>3</v>
      </c>
      <c r="K847" s="1"/>
      <c r="L847" s="1"/>
      <c r="M847" s="15">
        <f t="shared" si="52"/>
        <v>0</v>
      </c>
      <c r="N847" s="1"/>
      <c r="O847" s="1"/>
      <c r="P847" s="26">
        <v>12.916666666699999</v>
      </c>
      <c r="Q847" s="26">
        <v>0</v>
      </c>
      <c r="R847" s="26">
        <v>2.5499999999999998</v>
      </c>
      <c r="S847" s="26">
        <v>15.4666666667</v>
      </c>
      <c r="T847" s="1"/>
      <c r="U847" s="1"/>
      <c r="V847" s="23" t="str">
        <f t="shared" si="53"/>
        <v xml:space="preserve"> </v>
      </c>
      <c r="W847" s="1"/>
      <c r="X847" s="13">
        <v>16</v>
      </c>
      <c r="Y847" s="13">
        <v>0</v>
      </c>
      <c r="Z847" s="13">
        <v>1</v>
      </c>
      <c r="AA847" s="13">
        <v>-7</v>
      </c>
      <c r="AB847" s="13">
        <v>0</v>
      </c>
      <c r="AC847" s="13">
        <v>0</v>
      </c>
      <c r="AD847" s="1"/>
      <c r="AE847" s="1"/>
      <c r="AF847" s="15">
        <f t="shared" si="54"/>
        <v>0</v>
      </c>
      <c r="AG847" s="1"/>
      <c r="AH847" s="1"/>
      <c r="AI847" s="51">
        <v>9.5666666666999998</v>
      </c>
      <c r="AJ847" s="51">
        <v>0</v>
      </c>
      <c r="AK847" s="51">
        <v>3.35</v>
      </c>
      <c r="AL847" s="51">
        <v>12.9333333333</v>
      </c>
      <c r="AM847" s="1"/>
      <c r="AN847" s="1"/>
      <c r="AO847" s="23" t="str">
        <f t="shared" si="55"/>
        <v xml:space="preserve"> </v>
      </c>
      <c r="AP847" s="1"/>
    </row>
    <row r="848" spans="1:42" x14ac:dyDescent="0.2">
      <c r="A848" s="13" t="s">
        <v>2811</v>
      </c>
      <c r="B848" s="13" t="s">
        <v>217</v>
      </c>
      <c r="C848" s="1" t="s">
        <v>238</v>
      </c>
      <c r="D848" s="13" t="s">
        <v>173</v>
      </c>
      <c r="E848" s="13">
        <v>30</v>
      </c>
      <c r="F848" s="13">
        <v>1</v>
      </c>
      <c r="G848" s="13">
        <v>2</v>
      </c>
      <c r="H848" s="13">
        <v>-11</v>
      </c>
      <c r="I848" s="13">
        <v>33</v>
      </c>
      <c r="J848" s="13">
        <v>12</v>
      </c>
      <c r="K848" s="1"/>
      <c r="L848" s="1"/>
      <c r="M848" s="15">
        <f t="shared" si="52"/>
        <v>0</v>
      </c>
      <c r="N848" s="1"/>
      <c r="O848" s="1"/>
      <c r="P848" s="26">
        <v>15.8166666667</v>
      </c>
      <c r="Q848" s="26">
        <v>6.6666666700000002E-2</v>
      </c>
      <c r="R848" s="26">
        <v>2.1333333333</v>
      </c>
      <c r="S848" s="26">
        <v>18.05</v>
      </c>
      <c r="T848" s="1"/>
      <c r="U848" s="1"/>
      <c r="V848" s="23" t="str">
        <f t="shared" si="53"/>
        <v xml:space="preserve"> </v>
      </c>
      <c r="W848" s="1"/>
      <c r="X848" s="13">
        <v>34</v>
      </c>
      <c r="Y848" s="13">
        <v>0</v>
      </c>
      <c r="Z848" s="13">
        <v>4</v>
      </c>
      <c r="AA848" s="13">
        <v>-11</v>
      </c>
      <c r="AB848" s="13">
        <v>35</v>
      </c>
      <c r="AC848" s="13">
        <v>16</v>
      </c>
      <c r="AD848" s="1"/>
      <c r="AE848" s="1"/>
      <c r="AF848" s="15">
        <f t="shared" si="54"/>
        <v>0</v>
      </c>
      <c r="AG848" s="1"/>
      <c r="AH848" s="1"/>
      <c r="AI848" s="51">
        <v>16.649999999999999</v>
      </c>
      <c r="AJ848" s="51">
        <v>6.6666666700000002E-2</v>
      </c>
      <c r="AK848" s="51">
        <v>2.6166666667</v>
      </c>
      <c r="AL848" s="51">
        <v>19.333333333300001</v>
      </c>
      <c r="AM848" s="1"/>
      <c r="AN848" s="1"/>
      <c r="AO848" s="23" t="str">
        <f t="shared" si="55"/>
        <v xml:space="preserve"> </v>
      </c>
      <c r="AP848" s="1"/>
    </row>
    <row r="849" spans="1:42" x14ac:dyDescent="0.2">
      <c r="A849" s="13" t="s">
        <v>2811</v>
      </c>
      <c r="B849" s="13" t="s">
        <v>2814</v>
      </c>
      <c r="C849" s="1" t="s">
        <v>243</v>
      </c>
      <c r="D849" s="13" t="s">
        <v>173</v>
      </c>
      <c r="E849" s="13">
        <v>39</v>
      </c>
      <c r="F849" s="13">
        <v>11</v>
      </c>
      <c r="G849" s="13">
        <v>13</v>
      </c>
      <c r="H849" s="13">
        <v>11</v>
      </c>
      <c r="I849" s="13">
        <v>43</v>
      </c>
      <c r="J849" s="13">
        <v>16</v>
      </c>
      <c r="K849" s="1"/>
      <c r="L849" s="1"/>
      <c r="M849" s="15">
        <f t="shared" si="52"/>
        <v>0</v>
      </c>
      <c r="N849" s="1"/>
      <c r="O849" s="1"/>
      <c r="P849" s="26">
        <v>20.766666666700001</v>
      </c>
      <c r="Q849" s="26">
        <v>2.9833333333000001</v>
      </c>
      <c r="R849" s="26">
        <v>2.3333333333000001</v>
      </c>
      <c r="S849" s="26">
        <v>26.083333333300001</v>
      </c>
      <c r="T849" s="1"/>
      <c r="U849" s="1"/>
      <c r="V849" s="23" t="str">
        <f t="shared" si="53"/>
        <v xml:space="preserve"> </v>
      </c>
      <c r="W849" s="1"/>
      <c r="X849" s="13">
        <v>39</v>
      </c>
      <c r="Y849" s="13">
        <v>4</v>
      </c>
      <c r="Z849" s="13">
        <v>17</v>
      </c>
      <c r="AA849" s="13">
        <v>4</v>
      </c>
      <c r="AB849" s="13">
        <v>29</v>
      </c>
      <c r="AC849" s="13">
        <v>13</v>
      </c>
      <c r="AD849" s="1"/>
      <c r="AE849" s="1"/>
      <c r="AF849" s="15">
        <f t="shared" si="54"/>
        <v>0</v>
      </c>
      <c r="AG849" s="1"/>
      <c r="AH849" s="1"/>
      <c r="AI849" s="51">
        <v>20.866666666699999</v>
      </c>
      <c r="AJ849" s="51">
        <v>3.1666666666999999</v>
      </c>
      <c r="AK849" s="51">
        <v>2.5666666666999998</v>
      </c>
      <c r="AL849" s="51">
        <v>26.633333333300001</v>
      </c>
      <c r="AM849" s="1"/>
      <c r="AN849" s="1"/>
      <c r="AO849" s="23" t="str">
        <f t="shared" si="55"/>
        <v xml:space="preserve"> </v>
      </c>
      <c r="AP849" s="1"/>
    </row>
    <row r="850" spans="1:42" x14ac:dyDescent="0.2">
      <c r="A850" s="13" t="s">
        <v>2811</v>
      </c>
      <c r="B850" s="13" t="s">
        <v>2817</v>
      </c>
      <c r="C850" s="1" t="s">
        <v>409</v>
      </c>
      <c r="D850" s="13" t="s">
        <v>173</v>
      </c>
      <c r="E850" s="13">
        <v>34</v>
      </c>
      <c r="F850" s="13">
        <v>7</v>
      </c>
      <c r="G850" s="13">
        <v>4</v>
      </c>
      <c r="H850" s="13">
        <v>5</v>
      </c>
      <c r="I850" s="13">
        <v>20</v>
      </c>
      <c r="J850" s="13">
        <v>10</v>
      </c>
      <c r="K850" s="1"/>
      <c r="L850" s="1"/>
      <c r="M850" s="15">
        <f t="shared" si="52"/>
        <v>0</v>
      </c>
      <c r="N850" s="1"/>
      <c r="O850" s="1"/>
      <c r="P850" s="26">
        <v>15.3166666667</v>
      </c>
      <c r="Q850" s="26">
        <v>1.4333333333</v>
      </c>
      <c r="R850" s="26">
        <v>0.51666666670000005</v>
      </c>
      <c r="S850" s="26">
        <v>17.2833333333</v>
      </c>
      <c r="T850" s="1"/>
      <c r="U850" s="1"/>
      <c r="V850" s="23" t="str">
        <f t="shared" si="53"/>
        <v xml:space="preserve"> </v>
      </c>
      <c r="W850" s="1"/>
      <c r="X850" s="13">
        <v>31</v>
      </c>
      <c r="Y850" s="13">
        <v>4</v>
      </c>
      <c r="Z850" s="13">
        <v>6</v>
      </c>
      <c r="AA850" s="13">
        <v>-1</v>
      </c>
      <c r="AB850" s="13">
        <v>10</v>
      </c>
      <c r="AC850" s="13">
        <v>5</v>
      </c>
      <c r="AD850" s="1"/>
      <c r="AE850" s="1"/>
      <c r="AF850" s="15">
        <f t="shared" si="54"/>
        <v>0</v>
      </c>
      <c r="AG850" s="1"/>
      <c r="AH850" s="1"/>
      <c r="AI850" s="51">
        <v>14.8166666667</v>
      </c>
      <c r="AJ850" s="51">
        <v>1.4666666667000001</v>
      </c>
      <c r="AK850" s="51">
        <v>0.78333333329999999</v>
      </c>
      <c r="AL850" s="51">
        <v>17.066666666700002</v>
      </c>
      <c r="AM850" s="1"/>
      <c r="AN850" s="1"/>
      <c r="AO850" s="23" t="str">
        <f t="shared" si="55"/>
        <v xml:space="preserve"> </v>
      </c>
      <c r="AP850" s="1"/>
    </row>
    <row r="851" spans="1:42" x14ac:dyDescent="0.2">
      <c r="A851" s="13" t="s">
        <v>2819</v>
      </c>
      <c r="B851" s="13" t="s">
        <v>2818</v>
      </c>
      <c r="C851" s="1" t="s">
        <v>214</v>
      </c>
      <c r="D851" s="13" t="s">
        <v>154</v>
      </c>
      <c r="E851" s="13">
        <v>39</v>
      </c>
      <c r="F851" s="13">
        <v>9</v>
      </c>
      <c r="G851" s="13">
        <v>10</v>
      </c>
      <c r="H851" s="13">
        <v>15</v>
      </c>
      <c r="I851" s="13">
        <v>15</v>
      </c>
      <c r="J851" s="13">
        <v>6</v>
      </c>
      <c r="K851" s="13">
        <v>2</v>
      </c>
      <c r="L851" s="13">
        <v>6</v>
      </c>
      <c r="M851" s="15">
        <f t="shared" si="52"/>
        <v>0.25</v>
      </c>
      <c r="N851" s="1"/>
      <c r="O851" s="1"/>
      <c r="P851" s="26">
        <v>11.8833333333</v>
      </c>
      <c r="Q851" s="26">
        <v>0.1333333333</v>
      </c>
      <c r="R851" s="26">
        <v>0.61666666670000003</v>
      </c>
      <c r="S851" s="26">
        <v>12.666666666699999</v>
      </c>
      <c r="T851" s="1"/>
      <c r="U851" s="1"/>
      <c r="V851" s="23" t="str">
        <f t="shared" si="53"/>
        <v xml:space="preserve"> </v>
      </c>
      <c r="W851" s="1"/>
      <c r="X851" s="13">
        <v>40</v>
      </c>
      <c r="Y851" s="13">
        <v>1</v>
      </c>
      <c r="Z851" s="13">
        <v>9</v>
      </c>
      <c r="AA851" s="13">
        <v>6</v>
      </c>
      <c r="AB851" s="13">
        <v>19</v>
      </c>
      <c r="AC851" s="13">
        <v>8</v>
      </c>
      <c r="AD851" s="13">
        <v>3</v>
      </c>
      <c r="AE851" s="13">
        <v>1</v>
      </c>
      <c r="AF851" s="15">
        <f t="shared" si="54"/>
        <v>0.75</v>
      </c>
      <c r="AG851" s="1"/>
      <c r="AH851" s="1"/>
      <c r="AI851" s="51">
        <v>11.0666666667</v>
      </c>
      <c r="AJ851" s="51">
        <v>3.3333333300000004E-2</v>
      </c>
      <c r="AK851" s="51">
        <v>0.56666666669999999</v>
      </c>
      <c r="AL851" s="51">
        <v>11.7</v>
      </c>
      <c r="AM851" s="1"/>
      <c r="AN851" s="1"/>
      <c r="AO851" s="23" t="str">
        <f t="shared" si="55"/>
        <v xml:space="preserve"> </v>
      </c>
      <c r="AP851" s="1"/>
    </row>
    <row r="852" spans="1:42" x14ac:dyDescent="0.2">
      <c r="A852" s="13" t="s">
        <v>2821</v>
      </c>
      <c r="B852" s="13" t="s">
        <v>1226</v>
      </c>
      <c r="C852" s="1" t="s">
        <v>128</v>
      </c>
      <c r="D852" s="13" t="s">
        <v>146</v>
      </c>
      <c r="E852" s="13">
        <v>25</v>
      </c>
      <c r="F852" s="13">
        <v>7</v>
      </c>
      <c r="G852" s="13">
        <v>10</v>
      </c>
      <c r="H852" s="13">
        <v>5</v>
      </c>
      <c r="I852" s="13">
        <v>8</v>
      </c>
      <c r="J852" s="13">
        <v>4</v>
      </c>
      <c r="K852" s="13">
        <v>4</v>
      </c>
      <c r="L852" s="13">
        <v>3</v>
      </c>
      <c r="M852" s="15">
        <f t="shared" si="52"/>
        <v>0.5714285714285714</v>
      </c>
      <c r="N852" s="13">
        <v>0</v>
      </c>
      <c r="O852" s="13">
        <v>0</v>
      </c>
      <c r="P852" s="26">
        <v>8.7666666667000008</v>
      </c>
      <c r="Q852" s="26">
        <v>2</v>
      </c>
      <c r="R852" s="26">
        <v>0</v>
      </c>
      <c r="S852" s="26">
        <v>10.7833333333</v>
      </c>
      <c r="T852" s="13">
        <v>2</v>
      </c>
      <c r="U852" s="13">
        <v>0</v>
      </c>
      <c r="V852" s="23">
        <f t="shared" si="53"/>
        <v>0</v>
      </c>
      <c r="W852" s="13">
        <v>0</v>
      </c>
      <c r="X852" s="13">
        <v>27</v>
      </c>
      <c r="Y852" s="13">
        <v>2</v>
      </c>
      <c r="Z852" s="13">
        <v>6</v>
      </c>
      <c r="AA852" s="13">
        <v>-7</v>
      </c>
      <c r="AB852" s="13">
        <v>8</v>
      </c>
      <c r="AC852" s="13">
        <v>4</v>
      </c>
      <c r="AD852" s="13">
        <v>6</v>
      </c>
      <c r="AE852" s="13">
        <v>8</v>
      </c>
      <c r="AF852" s="15">
        <f t="shared" si="54"/>
        <v>0.42857142857142855</v>
      </c>
      <c r="AG852" s="13">
        <v>1</v>
      </c>
      <c r="AH852" s="13">
        <v>1</v>
      </c>
      <c r="AI852" s="51">
        <v>9.6166666667000005</v>
      </c>
      <c r="AJ852" s="51">
        <v>2.2166666667000001</v>
      </c>
      <c r="AK852" s="51">
        <v>0</v>
      </c>
      <c r="AL852" s="51">
        <v>11.85</v>
      </c>
      <c r="AM852" s="13">
        <v>1</v>
      </c>
      <c r="AN852" s="13">
        <v>0</v>
      </c>
      <c r="AO852" s="23">
        <f t="shared" si="55"/>
        <v>0</v>
      </c>
      <c r="AP852" s="13">
        <v>0</v>
      </c>
    </row>
    <row r="853" spans="1:42" x14ac:dyDescent="0.2">
      <c r="A853" s="13" t="s">
        <v>2824</v>
      </c>
      <c r="B853" s="13" t="s">
        <v>992</v>
      </c>
      <c r="C853" s="1" t="s">
        <v>145</v>
      </c>
      <c r="D853" s="13" t="s">
        <v>146</v>
      </c>
      <c r="E853" s="13">
        <v>36</v>
      </c>
      <c r="F853" s="13">
        <v>1</v>
      </c>
      <c r="G853" s="13">
        <v>6</v>
      </c>
      <c r="H853" s="13">
        <v>-14</v>
      </c>
      <c r="I853" s="13">
        <v>16</v>
      </c>
      <c r="J853" s="13">
        <v>7</v>
      </c>
      <c r="K853" s="13">
        <v>159</v>
      </c>
      <c r="L853" s="13">
        <v>181</v>
      </c>
      <c r="M853" s="15">
        <f t="shared" si="52"/>
        <v>0.46764705882352942</v>
      </c>
      <c r="N853" s="13">
        <v>4</v>
      </c>
      <c r="O853" s="13">
        <v>1</v>
      </c>
      <c r="P853" s="26">
        <v>12.45</v>
      </c>
      <c r="Q853" s="26">
        <v>1.5333333332999999</v>
      </c>
      <c r="R853" s="26">
        <v>1.5833333333000001</v>
      </c>
      <c r="S853" s="26">
        <v>15.583333333300001</v>
      </c>
      <c r="T853" s="13">
        <v>3</v>
      </c>
      <c r="U853" s="13">
        <v>1</v>
      </c>
      <c r="V853" s="23">
        <f t="shared" si="53"/>
        <v>0.33333333333333331</v>
      </c>
      <c r="W853" s="13">
        <v>1</v>
      </c>
      <c r="X853" s="13">
        <v>32</v>
      </c>
      <c r="Y853" s="13">
        <v>3</v>
      </c>
      <c r="Z853" s="13">
        <v>10</v>
      </c>
      <c r="AA853" s="13">
        <v>-5</v>
      </c>
      <c r="AB853" s="13">
        <v>6</v>
      </c>
      <c r="AC853" s="13">
        <v>3</v>
      </c>
      <c r="AD853" s="13">
        <v>129</v>
      </c>
      <c r="AE853" s="13">
        <v>205</v>
      </c>
      <c r="AF853" s="15">
        <f t="shared" si="54"/>
        <v>0.38622754491017963</v>
      </c>
      <c r="AG853" s="13">
        <v>3</v>
      </c>
      <c r="AH853" s="13">
        <v>2</v>
      </c>
      <c r="AI853" s="51">
        <v>12.2833333333</v>
      </c>
      <c r="AJ853" s="51">
        <v>1.3333333333000001</v>
      </c>
      <c r="AK853" s="51">
        <v>2.0166666666999999</v>
      </c>
      <c r="AL853" s="51">
        <v>15.65</v>
      </c>
      <c r="AM853" s="13">
        <v>2</v>
      </c>
      <c r="AN853" s="13">
        <v>2</v>
      </c>
      <c r="AO853" s="23">
        <f t="shared" si="55"/>
        <v>1</v>
      </c>
      <c r="AP853" s="13">
        <v>1</v>
      </c>
    </row>
    <row r="854" spans="1:42" x14ac:dyDescent="0.2">
      <c r="A854" s="13" t="s">
        <v>2827</v>
      </c>
      <c r="B854" s="13" t="s">
        <v>772</v>
      </c>
      <c r="C854" s="1" t="s">
        <v>584</v>
      </c>
      <c r="D854" s="13" t="s">
        <v>154</v>
      </c>
      <c r="E854" s="13">
        <v>38</v>
      </c>
      <c r="F854" s="13">
        <v>8</v>
      </c>
      <c r="G854" s="13">
        <v>22</v>
      </c>
      <c r="H854" s="13">
        <v>17</v>
      </c>
      <c r="I854" s="13">
        <v>25</v>
      </c>
      <c r="J854" s="13">
        <v>11</v>
      </c>
      <c r="K854" s="13">
        <v>11</v>
      </c>
      <c r="L854" s="13">
        <v>12</v>
      </c>
      <c r="M854" s="15">
        <f t="shared" si="52"/>
        <v>0.47826086956521741</v>
      </c>
      <c r="N854" s="1"/>
      <c r="O854" s="1"/>
      <c r="P854" s="26">
        <v>14.7166666667</v>
      </c>
      <c r="Q854" s="26">
        <v>3.1833333333000002</v>
      </c>
      <c r="R854" s="26">
        <v>1.8333333333000001</v>
      </c>
      <c r="S854" s="26">
        <v>19.75</v>
      </c>
      <c r="T854" s="13">
        <v>4</v>
      </c>
      <c r="U854" s="13">
        <v>2</v>
      </c>
      <c r="V854" s="23">
        <f t="shared" si="53"/>
        <v>0.5</v>
      </c>
      <c r="W854" s="13">
        <v>1</v>
      </c>
      <c r="X854" s="13">
        <v>41</v>
      </c>
      <c r="Y854" s="13">
        <v>18</v>
      </c>
      <c r="Z854" s="13">
        <v>13</v>
      </c>
      <c r="AA854" s="13">
        <v>9</v>
      </c>
      <c r="AB854" s="13">
        <v>48</v>
      </c>
      <c r="AC854" s="13">
        <v>17</v>
      </c>
      <c r="AD854" s="13">
        <v>11</v>
      </c>
      <c r="AE854" s="13">
        <v>14</v>
      </c>
      <c r="AF854" s="15">
        <f t="shared" si="54"/>
        <v>0.44</v>
      </c>
      <c r="AG854" s="1"/>
      <c r="AH854" s="1"/>
      <c r="AI854" s="51">
        <v>14.6166666667</v>
      </c>
      <c r="AJ854" s="51">
        <v>3.3166666666999998</v>
      </c>
      <c r="AK854" s="51">
        <v>1.6166666667</v>
      </c>
      <c r="AL854" s="51">
        <v>19.566666666700002</v>
      </c>
      <c r="AM854" s="13">
        <v>8</v>
      </c>
      <c r="AN854" s="13">
        <v>2</v>
      </c>
      <c r="AO854" s="23">
        <f t="shared" si="55"/>
        <v>0.25</v>
      </c>
      <c r="AP854" s="13">
        <v>0</v>
      </c>
    </row>
    <row r="855" spans="1:42" x14ac:dyDescent="0.2">
      <c r="A855" s="13" t="s">
        <v>2829</v>
      </c>
      <c r="B855" s="13" t="s">
        <v>519</v>
      </c>
      <c r="C855" s="1" t="s">
        <v>167</v>
      </c>
      <c r="D855" s="13" t="s">
        <v>137</v>
      </c>
      <c r="E855" s="13">
        <v>19</v>
      </c>
      <c r="F855" s="13">
        <v>4</v>
      </c>
      <c r="G855" s="13">
        <v>4</v>
      </c>
      <c r="H855" s="13">
        <v>4</v>
      </c>
      <c r="I855" s="13">
        <v>18</v>
      </c>
      <c r="J855" s="13">
        <v>6</v>
      </c>
      <c r="K855" s="13">
        <v>46</v>
      </c>
      <c r="L855" s="13">
        <v>41</v>
      </c>
      <c r="M855" s="15">
        <f t="shared" si="52"/>
        <v>0.52873563218390807</v>
      </c>
      <c r="N855" s="13">
        <v>0</v>
      </c>
      <c r="O855" s="13">
        <v>0</v>
      </c>
      <c r="P855" s="26">
        <v>11.2</v>
      </c>
      <c r="Q855" s="26">
        <v>0.60000000000000009</v>
      </c>
      <c r="R855" s="26">
        <v>0.35</v>
      </c>
      <c r="S855" s="26">
        <v>12.166666666699999</v>
      </c>
      <c r="T855" s="1"/>
      <c r="U855" s="1"/>
      <c r="V855" s="23" t="str">
        <f t="shared" si="53"/>
        <v xml:space="preserve"> </v>
      </c>
      <c r="W855" s="1"/>
      <c r="X855" s="13">
        <v>15</v>
      </c>
      <c r="Y855" s="13">
        <v>2</v>
      </c>
      <c r="Z855" s="13">
        <v>2</v>
      </c>
      <c r="AA855" s="13">
        <v>0</v>
      </c>
      <c r="AB855" s="13">
        <v>12</v>
      </c>
      <c r="AC855" s="13">
        <v>6</v>
      </c>
      <c r="AD855" s="13">
        <v>19</v>
      </c>
      <c r="AE855" s="13">
        <v>17</v>
      </c>
      <c r="AF855" s="15">
        <f t="shared" si="54"/>
        <v>0.52777777777777779</v>
      </c>
      <c r="AG855" s="13">
        <v>1</v>
      </c>
      <c r="AH855" s="13">
        <v>0</v>
      </c>
      <c r="AI855" s="51">
        <v>10.083333333300001</v>
      </c>
      <c r="AJ855" s="51">
        <v>0.68333333330000001</v>
      </c>
      <c r="AK855" s="51">
        <v>0.36666666670000003</v>
      </c>
      <c r="AL855" s="51">
        <v>11.15</v>
      </c>
      <c r="AM855" s="1"/>
      <c r="AN855" s="1"/>
      <c r="AO855" s="23" t="str">
        <f t="shared" si="55"/>
        <v xml:space="preserve"> </v>
      </c>
      <c r="AP855" s="1"/>
    </row>
    <row r="856" spans="1:42" x14ac:dyDescent="0.2">
      <c r="A856" s="13" t="s">
        <v>2833</v>
      </c>
      <c r="B856" s="13" t="s">
        <v>755</v>
      </c>
      <c r="C856" s="1" t="s">
        <v>398</v>
      </c>
      <c r="D856" s="13" t="s">
        <v>844</v>
      </c>
      <c r="E856" s="13">
        <v>1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5">
        <f t="shared" si="52"/>
        <v>0</v>
      </c>
      <c r="N856" s="1"/>
      <c r="O856" s="1"/>
      <c r="P856" s="26">
        <v>5.2833333332999999</v>
      </c>
      <c r="Q856" s="26">
        <v>0</v>
      </c>
      <c r="R856" s="26">
        <v>0</v>
      </c>
      <c r="S856" s="26">
        <v>5.2833333332999999</v>
      </c>
      <c r="T856" s="1"/>
      <c r="U856" s="1"/>
      <c r="V856" s="23" t="str">
        <f t="shared" si="53"/>
        <v xml:space="preserve"> </v>
      </c>
      <c r="W856" s="1"/>
      <c r="X856" s="13">
        <v>3</v>
      </c>
      <c r="Y856" s="13">
        <v>1</v>
      </c>
      <c r="Z856" s="13">
        <v>0</v>
      </c>
      <c r="AA856" s="13">
        <v>-1</v>
      </c>
      <c r="AB856" s="13">
        <v>0</v>
      </c>
      <c r="AC856" s="13">
        <v>0</v>
      </c>
      <c r="AD856" s="13">
        <v>0</v>
      </c>
      <c r="AE856" s="13">
        <v>0</v>
      </c>
      <c r="AF856" s="15">
        <f t="shared" si="54"/>
        <v>0</v>
      </c>
      <c r="AG856" s="1"/>
      <c r="AH856" s="1"/>
      <c r="AI856" s="51">
        <v>7.3833333333000004</v>
      </c>
      <c r="AJ856" s="51">
        <v>0</v>
      </c>
      <c r="AK856" s="51">
        <v>1.6666666699999999E-2</v>
      </c>
      <c r="AL856" s="51">
        <v>7.4</v>
      </c>
      <c r="AM856" s="1"/>
      <c r="AN856" s="1"/>
      <c r="AO856" s="23" t="str">
        <f t="shared" si="55"/>
        <v xml:space="preserve"> </v>
      </c>
      <c r="AP856" s="1"/>
    </row>
    <row r="857" spans="1:42" x14ac:dyDescent="0.2">
      <c r="A857" s="13" t="s">
        <v>2835</v>
      </c>
      <c r="B857" s="13" t="s">
        <v>1061</v>
      </c>
      <c r="C857" s="1" t="s">
        <v>270</v>
      </c>
      <c r="D857" s="13" t="s">
        <v>173</v>
      </c>
      <c r="E857" s="13">
        <v>41</v>
      </c>
      <c r="F857" s="13">
        <v>9</v>
      </c>
      <c r="G857" s="13">
        <v>20</v>
      </c>
      <c r="H857" s="13">
        <v>6</v>
      </c>
      <c r="I857" s="13">
        <v>18</v>
      </c>
      <c r="J857" s="13">
        <v>9</v>
      </c>
      <c r="K857" s="1"/>
      <c r="L857" s="1"/>
      <c r="M857" s="15">
        <f t="shared" si="52"/>
        <v>0</v>
      </c>
      <c r="N857" s="1"/>
      <c r="O857" s="1"/>
      <c r="P857" s="26">
        <v>20.0333333333</v>
      </c>
      <c r="Q857" s="26">
        <v>3.2333333333000001</v>
      </c>
      <c r="R857" s="26">
        <v>1.3166666667</v>
      </c>
      <c r="S857" s="26">
        <v>24.6</v>
      </c>
      <c r="T857" s="1"/>
      <c r="U857" s="1"/>
      <c r="V857" s="23" t="str">
        <f t="shared" si="53"/>
        <v xml:space="preserve"> </v>
      </c>
      <c r="W857" s="1"/>
      <c r="X857" s="13">
        <v>39</v>
      </c>
      <c r="Y857" s="13">
        <v>6</v>
      </c>
      <c r="Z857" s="13">
        <v>21</v>
      </c>
      <c r="AA857" s="13">
        <v>0</v>
      </c>
      <c r="AB857" s="13">
        <v>16</v>
      </c>
      <c r="AC857" s="13">
        <v>8</v>
      </c>
      <c r="AD857" s="1"/>
      <c r="AE857" s="1"/>
      <c r="AF857" s="15">
        <f t="shared" si="54"/>
        <v>0</v>
      </c>
      <c r="AG857" s="1"/>
      <c r="AH857" s="1"/>
      <c r="AI857" s="51">
        <v>20.333333333300001</v>
      </c>
      <c r="AJ857" s="51">
        <v>2.9166666667000003</v>
      </c>
      <c r="AK857" s="51">
        <v>1.4166666667000001</v>
      </c>
      <c r="AL857" s="51">
        <v>24.666666666699999</v>
      </c>
      <c r="AM857" s="1"/>
      <c r="AN857" s="1"/>
      <c r="AO857" s="23" t="str">
        <f t="shared" si="55"/>
        <v xml:space="preserve"> </v>
      </c>
      <c r="AP857" s="1"/>
    </row>
    <row r="858" spans="1:42" x14ac:dyDescent="0.2">
      <c r="A858" s="13" t="s">
        <v>2837</v>
      </c>
      <c r="B858" s="13" t="s">
        <v>477</v>
      </c>
      <c r="C858" s="1" t="s">
        <v>482</v>
      </c>
      <c r="D858" s="13" t="s">
        <v>173</v>
      </c>
      <c r="E858" s="13">
        <v>28</v>
      </c>
      <c r="F858" s="13">
        <v>2</v>
      </c>
      <c r="G858" s="13">
        <v>5</v>
      </c>
      <c r="H858" s="13">
        <v>-1</v>
      </c>
      <c r="I858" s="13">
        <v>14</v>
      </c>
      <c r="J858" s="13">
        <v>7</v>
      </c>
      <c r="K858" s="1"/>
      <c r="L858" s="1"/>
      <c r="M858" s="15">
        <f t="shared" si="52"/>
        <v>0</v>
      </c>
      <c r="N858" s="1"/>
      <c r="O858" s="1"/>
      <c r="P858" s="26">
        <v>15.55</v>
      </c>
      <c r="Q858" s="26">
        <v>2.5666666666999998</v>
      </c>
      <c r="R858" s="26">
        <v>0.16666666669999999</v>
      </c>
      <c r="S858" s="26">
        <v>18.3</v>
      </c>
      <c r="T858" s="1"/>
      <c r="U858" s="1"/>
      <c r="V858" s="23" t="str">
        <f t="shared" si="53"/>
        <v xml:space="preserve"> </v>
      </c>
      <c r="W858" s="1"/>
      <c r="X858" s="13">
        <v>28</v>
      </c>
      <c r="Y858" s="13">
        <v>1</v>
      </c>
      <c r="Z858" s="13">
        <v>5</v>
      </c>
      <c r="AA858" s="13">
        <v>4</v>
      </c>
      <c r="AB858" s="13">
        <v>14</v>
      </c>
      <c r="AC858" s="13">
        <v>7</v>
      </c>
      <c r="AD858" s="1"/>
      <c r="AE858" s="1"/>
      <c r="AF858" s="15">
        <f t="shared" si="54"/>
        <v>0</v>
      </c>
      <c r="AG858" s="1"/>
      <c r="AH858" s="1"/>
      <c r="AI858" s="51">
        <v>15.416666666699999</v>
      </c>
      <c r="AJ858" s="51">
        <v>2.2166666667000001</v>
      </c>
      <c r="AK858" s="51">
        <v>0.15</v>
      </c>
      <c r="AL858" s="51">
        <v>17.7833333333</v>
      </c>
      <c r="AM858" s="1"/>
      <c r="AN858" s="1"/>
      <c r="AO858" s="23" t="str">
        <f t="shared" si="55"/>
        <v xml:space="preserve"> </v>
      </c>
      <c r="AP858" s="1"/>
    </row>
    <row r="859" spans="1:42" x14ac:dyDescent="0.2">
      <c r="A859" s="13" t="s">
        <v>2840</v>
      </c>
      <c r="B859" s="13" t="s">
        <v>126</v>
      </c>
      <c r="C859" s="1" t="s">
        <v>206</v>
      </c>
      <c r="D859" s="13" t="s">
        <v>154</v>
      </c>
      <c r="E859" s="13">
        <v>40</v>
      </c>
      <c r="F859" s="13">
        <v>7</v>
      </c>
      <c r="G859" s="13">
        <v>12</v>
      </c>
      <c r="H859" s="13">
        <v>5</v>
      </c>
      <c r="I859" s="13">
        <v>15</v>
      </c>
      <c r="J859" s="13">
        <v>6</v>
      </c>
      <c r="K859" s="13">
        <v>3</v>
      </c>
      <c r="L859" s="13">
        <v>1</v>
      </c>
      <c r="M859" s="15">
        <f t="shared" si="52"/>
        <v>0.75</v>
      </c>
      <c r="N859" s="1"/>
      <c r="O859" s="1"/>
      <c r="P859" s="26">
        <v>14.016666666700001</v>
      </c>
      <c r="Q859" s="26">
        <v>1.8</v>
      </c>
      <c r="R859" s="26">
        <v>0.1333333333</v>
      </c>
      <c r="S859" s="26">
        <v>15.9666666667</v>
      </c>
      <c r="T859" s="13">
        <v>0</v>
      </c>
      <c r="U859" s="13">
        <v>0</v>
      </c>
      <c r="V859" s="23" t="str">
        <f t="shared" si="53"/>
        <v xml:space="preserve"> </v>
      </c>
      <c r="W859" s="13">
        <v>0</v>
      </c>
      <c r="X859" s="13">
        <v>41</v>
      </c>
      <c r="Y859" s="13">
        <v>11</v>
      </c>
      <c r="Z859" s="13">
        <v>11</v>
      </c>
      <c r="AA859" s="13">
        <v>3</v>
      </c>
      <c r="AB859" s="13">
        <v>14</v>
      </c>
      <c r="AC859" s="13">
        <v>7</v>
      </c>
      <c r="AD859" s="13">
        <v>0</v>
      </c>
      <c r="AE859" s="13">
        <v>2</v>
      </c>
      <c r="AF859" s="15">
        <f t="shared" si="54"/>
        <v>0</v>
      </c>
      <c r="AG859" s="1"/>
      <c r="AH859" s="1"/>
      <c r="AI859" s="51">
        <v>14.083333333300001</v>
      </c>
      <c r="AJ859" s="51">
        <v>1.4333333333</v>
      </c>
      <c r="AK859" s="51">
        <v>0.1333333333</v>
      </c>
      <c r="AL859" s="51">
        <v>15.666666666699999</v>
      </c>
      <c r="AM859" s="13">
        <v>1</v>
      </c>
      <c r="AN859" s="13">
        <v>0</v>
      </c>
      <c r="AO859" s="23">
        <f t="shared" si="55"/>
        <v>0</v>
      </c>
      <c r="AP859" s="13">
        <v>0</v>
      </c>
    </row>
    <row r="860" spans="1:42" x14ac:dyDescent="0.2">
      <c r="A860" s="13" t="s">
        <v>2842</v>
      </c>
      <c r="B860" s="13" t="s">
        <v>1151</v>
      </c>
      <c r="C860" s="1" t="s">
        <v>243</v>
      </c>
      <c r="D860" s="13" t="s">
        <v>146</v>
      </c>
      <c r="E860" s="13">
        <v>38</v>
      </c>
      <c r="F860" s="13">
        <v>13</v>
      </c>
      <c r="G860" s="13">
        <v>10</v>
      </c>
      <c r="H860" s="13">
        <v>8</v>
      </c>
      <c r="I860" s="13">
        <v>10</v>
      </c>
      <c r="J860" s="13">
        <v>5</v>
      </c>
      <c r="K860" s="13">
        <v>30</v>
      </c>
      <c r="L860" s="13">
        <v>47</v>
      </c>
      <c r="M860" s="15">
        <f t="shared" si="52"/>
        <v>0.38961038961038963</v>
      </c>
      <c r="N860" s="13">
        <v>0</v>
      </c>
      <c r="O860" s="13">
        <v>0</v>
      </c>
      <c r="P860" s="26">
        <v>13.4</v>
      </c>
      <c r="Q860" s="26">
        <v>2.5499999999999998</v>
      </c>
      <c r="R860" s="26">
        <v>1.6666666699999999E-2</v>
      </c>
      <c r="S860" s="26">
        <v>16</v>
      </c>
      <c r="T860" s="1"/>
      <c r="U860" s="1"/>
      <c r="V860" s="23" t="str">
        <f t="shared" si="53"/>
        <v xml:space="preserve"> </v>
      </c>
      <c r="W860" s="1"/>
      <c r="X860" s="13">
        <v>39</v>
      </c>
      <c r="Y860" s="13">
        <v>7</v>
      </c>
      <c r="Z860" s="13">
        <v>12</v>
      </c>
      <c r="AA860" s="13">
        <v>11</v>
      </c>
      <c r="AB860" s="13">
        <v>12</v>
      </c>
      <c r="AC860" s="13">
        <v>6</v>
      </c>
      <c r="AD860" s="13">
        <v>41</v>
      </c>
      <c r="AE860" s="13">
        <v>60</v>
      </c>
      <c r="AF860" s="15">
        <f t="shared" si="54"/>
        <v>0.40594059405940597</v>
      </c>
      <c r="AG860" s="13">
        <v>1</v>
      </c>
      <c r="AH860" s="13">
        <v>1</v>
      </c>
      <c r="AI860" s="51">
        <v>13.983333333299999</v>
      </c>
      <c r="AJ860" s="51">
        <v>2.4</v>
      </c>
      <c r="AK860" s="51">
        <v>0</v>
      </c>
      <c r="AL860" s="51">
        <v>16.399999999999999</v>
      </c>
      <c r="AM860" s="1"/>
      <c r="AN860" s="1"/>
      <c r="AO860" s="23" t="str">
        <f t="shared" si="55"/>
        <v xml:space="preserve"> </v>
      </c>
      <c r="AP860" s="1"/>
    </row>
    <row r="861" spans="1:42" x14ac:dyDescent="0.2">
      <c r="A861" s="13" t="s">
        <v>2842</v>
      </c>
      <c r="B861" s="13" t="s">
        <v>2844</v>
      </c>
      <c r="C861" s="1" t="s">
        <v>302</v>
      </c>
      <c r="D861" s="13" t="s">
        <v>129</v>
      </c>
      <c r="E861" s="13">
        <v>1</v>
      </c>
      <c r="F861" s="13">
        <v>0</v>
      </c>
      <c r="G861" s="13">
        <v>0</v>
      </c>
      <c r="H861" s="13">
        <v>-1</v>
      </c>
      <c r="I861" s="13">
        <v>0</v>
      </c>
      <c r="J861" s="13">
        <v>0</v>
      </c>
      <c r="K861" s="13">
        <v>0</v>
      </c>
      <c r="L861" s="13">
        <v>0</v>
      </c>
      <c r="M861" s="15">
        <f t="shared" si="52"/>
        <v>0</v>
      </c>
      <c r="N861" s="1"/>
      <c r="O861" s="1"/>
      <c r="P861" s="26">
        <v>9.5</v>
      </c>
      <c r="Q861" s="26">
        <v>0</v>
      </c>
      <c r="R861" s="26">
        <v>0</v>
      </c>
      <c r="S861" s="26">
        <v>9.5</v>
      </c>
      <c r="T861" s="1"/>
      <c r="U861" s="1"/>
      <c r="V861" s="23" t="str">
        <f t="shared" si="53"/>
        <v xml:space="preserve"> </v>
      </c>
      <c r="W861" s="1"/>
      <c r="X861" s="13">
        <v>1</v>
      </c>
      <c r="Y861" s="13">
        <v>0</v>
      </c>
      <c r="Z861" s="13">
        <v>0</v>
      </c>
      <c r="AA861" s="13">
        <v>-1</v>
      </c>
      <c r="AB861" s="13">
        <v>0</v>
      </c>
      <c r="AC861" s="13">
        <v>0</v>
      </c>
      <c r="AD861" s="13">
        <v>0</v>
      </c>
      <c r="AE861" s="13">
        <v>0</v>
      </c>
      <c r="AF861" s="15">
        <f t="shared" si="54"/>
        <v>0</v>
      </c>
      <c r="AG861" s="1"/>
      <c r="AH861" s="1"/>
      <c r="AI861" s="51">
        <v>7.8166666666999998</v>
      </c>
      <c r="AJ861" s="51">
        <v>0.36666666670000003</v>
      </c>
      <c r="AK861" s="51">
        <v>0</v>
      </c>
      <c r="AL861" s="51">
        <v>8.1833333333000002</v>
      </c>
      <c r="AM861" s="1"/>
      <c r="AN861" s="1"/>
      <c r="AO861" s="23" t="str">
        <f t="shared" si="55"/>
        <v xml:space="preserve"> </v>
      </c>
      <c r="AP861" s="1"/>
    </row>
    <row r="862" spans="1:42" x14ac:dyDescent="0.2">
      <c r="A862" s="13" t="s">
        <v>2842</v>
      </c>
      <c r="B862" s="13" t="s">
        <v>519</v>
      </c>
      <c r="C862" s="1" t="s">
        <v>162</v>
      </c>
      <c r="D862" s="13" t="s">
        <v>173</v>
      </c>
      <c r="E862" s="13">
        <v>2</v>
      </c>
      <c r="F862" s="13">
        <v>0</v>
      </c>
      <c r="G862" s="13">
        <v>0</v>
      </c>
      <c r="H862" s="13">
        <v>-3</v>
      </c>
      <c r="I862" s="13">
        <v>0</v>
      </c>
      <c r="J862" s="13">
        <v>0</v>
      </c>
      <c r="K862" s="1"/>
      <c r="L862" s="1"/>
      <c r="M862" s="15">
        <f t="shared" si="52"/>
        <v>0</v>
      </c>
      <c r="N862" s="1"/>
      <c r="O862" s="1"/>
      <c r="P862" s="26">
        <v>11.666666666699999</v>
      </c>
      <c r="Q862" s="26">
        <v>8.3333333300000006E-2</v>
      </c>
      <c r="R862" s="26">
        <v>2</v>
      </c>
      <c r="S862" s="26">
        <v>13.75</v>
      </c>
      <c r="T862" s="1"/>
      <c r="U862" s="1"/>
      <c r="V862" s="23" t="str">
        <f t="shared" si="53"/>
        <v xml:space="preserve"> </v>
      </c>
      <c r="W862" s="1"/>
      <c r="X862" s="13">
        <v>1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"/>
      <c r="AE862" s="1"/>
      <c r="AF862" s="15">
        <f t="shared" si="54"/>
        <v>0</v>
      </c>
      <c r="AG862" s="1"/>
      <c r="AH862" s="1"/>
      <c r="AI862" s="51">
        <v>6.1166666666999996</v>
      </c>
      <c r="AJ862" s="51">
        <v>0</v>
      </c>
      <c r="AK862" s="51">
        <v>0</v>
      </c>
      <c r="AL862" s="51">
        <v>6.1166666666999996</v>
      </c>
      <c r="AM862" s="1"/>
      <c r="AN862" s="1"/>
      <c r="AO862" s="23" t="str">
        <f t="shared" si="55"/>
        <v xml:space="preserve"> </v>
      </c>
      <c r="AP862" s="1"/>
    </row>
    <row r="863" spans="1:42" x14ac:dyDescent="0.2">
      <c r="A863" s="13" t="s">
        <v>2842</v>
      </c>
      <c r="B863" s="13" t="s">
        <v>1266</v>
      </c>
      <c r="C863" s="1" t="s">
        <v>153</v>
      </c>
      <c r="D863" s="13" t="s">
        <v>146</v>
      </c>
      <c r="E863" s="13">
        <v>1</v>
      </c>
      <c r="F863" s="13">
        <v>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5">
        <f t="shared" si="52"/>
        <v>0</v>
      </c>
      <c r="N863" s="1"/>
      <c r="O863" s="1"/>
      <c r="P863" s="26">
        <v>4.3499999999999996</v>
      </c>
      <c r="Q863" s="26">
        <v>0</v>
      </c>
      <c r="R863" s="26">
        <v>0</v>
      </c>
      <c r="S863" s="26">
        <v>4.3499999999999996</v>
      </c>
      <c r="T863" s="1"/>
      <c r="U863" s="1"/>
      <c r="V863" s="23" t="str">
        <f t="shared" si="53"/>
        <v xml:space="preserve"> </v>
      </c>
      <c r="W863" s="1"/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5">
        <f t="shared" si="54"/>
        <v>0</v>
      </c>
      <c r="AG863" s="1"/>
      <c r="AH863" s="1"/>
      <c r="AI863" s="51">
        <v>0</v>
      </c>
      <c r="AJ863" s="51">
        <v>0</v>
      </c>
      <c r="AK863" s="51">
        <v>0</v>
      </c>
      <c r="AL863" s="51">
        <v>0</v>
      </c>
      <c r="AM863" s="1"/>
      <c r="AN863" s="1"/>
      <c r="AO863" s="23" t="str">
        <f t="shared" si="55"/>
        <v xml:space="preserve"> </v>
      </c>
      <c r="AP863" s="1"/>
    </row>
    <row r="864" spans="1:42" x14ac:dyDescent="0.2">
      <c r="A864" s="13" t="s">
        <v>2842</v>
      </c>
      <c r="B864" s="13" t="s">
        <v>1221</v>
      </c>
      <c r="C864" s="1" t="s">
        <v>190</v>
      </c>
      <c r="D864" s="13" t="s">
        <v>154</v>
      </c>
      <c r="E864" s="13">
        <v>33</v>
      </c>
      <c r="F864" s="13">
        <v>1</v>
      </c>
      <c r="G864" s="13">
        <v>10</v>
      </c>
      <c r="H864" s="13">
        <v>6</v>
      </c>
      <c r="I864" s="13">
        <v>66</v>
      </c>
      <c r="J864" s="13">
        <v>27</v>
      </c>
      <c r="K864" s="13">
        <v>1</v>
      </c>
      <c r="L864" s="13">
        <v>7</v>
      </c>
      <c r="M864" s="15">
        <f t="shared" si="52"/>
        <v>0.125</v>
      </c>
      <c r="N864" s="1"/>
      <c r="O864" s="1"/>
      <c r="P864" s="26">
        <v>11.083333333300001</v>
      </c>
      <c r="Q864" s="26">
        <v>0.05</v>
      </c>
      <c r="R864" s="26">
        <v>1.6666666699999999E-2</v>
      </c>
      <c r="S864" s="26">
        <v>11.166666666699999</v>
      </c>
      <c r="T864" s="13">
        <v>0</v>
      </c>
      <c r="U864" s="13">
        <v>0</v>
      </c>
      <c r="V864" s="23" t="str">
        <f t="shared" si="53"/>
        <v xml:space="preserve"> </v>
      </c>
      <c r="W864" s="13">
        <v>0</v>
      </c>
      <c r="X864" s="13">
        <v>34</v>
      </c>
      <c r="Y864" s="13">
        <v>3</v>
      </c>
      <c r="Z864" s="13">
        <v>3</v>
      </c>
      <c r="AA864" s="13">
        <v>-7</v>
      </c>
      <c r="AB864" s="13">
        <v>106</v>
      </c>
      <c r="AC864" s="13">
        <v>29</v>
      </c>
      <c r="AD864" s="13">
        <v>1</v>
      </c>
      <c r="AE864" s="13">
        <v>2</v>
      </c>
      <c r="AF864" s="15">
        <f t="shared" si="54"/>
        <v>0.33333333333333331</v>
      </c>
      <c r="AG864" s="1"/>
      <c r="AH864" s="1"/>
      <c r="AI864" s="51">
        <v>10.65</v>
      </c>
      <c r="AJ864" s="51">
        <v>3.3333333300000004E-2</v>
      </c>
      <c r="AK864" s="51">
        <v>0</v>
      </c>
      <c r="AL864" s="51">
        <v>10.7</v>
      </c>
      <c r="AM864" s="13">
        <v>1</v>
      </c>
      <c r="AN864" s="13">
        <v>0</v>
      </c>
      <c r="AO864" s="23">
        <f t="shared" si="55"/>
        <v>0</v>
      </c>
      <c r="AP864" s="13">
        <v>0</v>
      </c>
    </row>
    <row r="865" spans="1:42" x14ac:dyDescent="0.2">
      <c r="A865" s="13" t="s">
        <v>2851</v>
      </c>
      <c r="B865" s="13" t="s">
        <v>2850</v>
      </c>
      <c r="C865" s="1" t="s">
        <v>554</v>
      </c>
      <c r="D865" s="13" t="s">
        <v>137</v>
      </c>
      <c r="E865" s="13">
        <v>36</v>
      </c>
      <c r="F865" s="13">
        <v>7</v>
      </c>
      <c r="G865" s="13">
        <v>11</v>
      </c>
      <c r="H865" s="13">
        <v>-2</v>
      </c>
      <c r="I865" s="13">
        <v>25</v>
      </c>
      <c r="J865" s="13">
        <v>11</v>
      </c>
      <c r="K865" s="13">
        <v>35</v>
      </c>
      <c r="L865" s="13">
        <v>42</v>
      </c>
      <c r="M865" s="15">
        <f t="shared" si="52"/>
        <v>0.45454545454545453</v>
      </c>
      <c r="N865" s="1"/>
      <c r="O865" s="1"/>
      <c r="P865" s="26">
        <v>13.516666666700001</v>
      </c>
      <c r="Q865" s="26">
        <v>1.5</v>
      </c>
      <c r="R865" s="26">
        <v>1.2666666666999999</v>
      </c>
      <c r="S865" s="26">
        <v>16.316666666700002</v>
      </c>
      <c r="T865" s="13">
        <v>1</v>
      </c>
      <c r="U865" s="13">
        <v>1</v>
      </c>
      <c r="V865" s="23">
        <f t="shared" si="53"/>
        <v>1</v>
      </c>
      <c r="W865" s="13">
        <v>1</v>
      </c>
      <c r="X865" s="13">
        <v>39</v>
      </c>
      <c r="Y865" s="13">
        <v>8</v>
      </c>
      <c r="Z865" s="13">
        <v>10</v>
      </c>
      <c r="AA865" s="13">
        <v>-5</v>
      </c>
      <c r="AB865" s="13">
        <v>15</v>
      </c>
      <c r="AC865" s="13">
        <v>6</v>
      </c>
      <c r="AD865" s="13">
        <v>35</v>
      </c>
      <c r="AE865" s="13">
        <v>42</v>
      </c>
      <c r="AF865" s="15">
        <f t="shared" si="54"/>
        <v>0.45454545454545453</v>
      </c>
      <c r="AG865" s="1"/>
      <c r="AH865" s="1"/>
      <c r="AI865" s="51">
        <v>13.833333333300001</v>
      </c>
      <c r="AJ865" s="51">
        <v>1.4666666667000001</v>
      </c>
      <c r="AK865" s="51">
        <v>1.2666666666999999</v>
      </c>
      <c r="AL865" s="51">
        <v>16.600000000000001</v>
      </c>
      <c r="AM865" s="13">
        <v>0</v>
      </c>
      <c r="AN865" s="13">
        <v>0</v>
      </c>
      <c r="AO865" s="23" t="str">
        <f t="shared" si="55"/>
        <v xml:space="preserve"> </v>
      </c>
      <c r="AP865" s="13">
        <v>0</v>
      </c>
    </row>
    <row r="866" spans="1:42" x14ac:dyDescent="0.2">
      <c r="A866" s="13" t="s">
        <v>2852</v>
      </c>
      <c r="B866" s="13" t="s">
        <v>567</v>
      </c>
      <c r="C866" s="1" t="s">
        <v>153</v>
      </c>
      <c r="D866" s="13" t="s">
        <v>503</v>
      </c>
      <c r="E866" s="13">
        <v>38</v>
      </c>
      <c r="F866" s="13">
        <v>5</v>
      </c>
      <c r="G866" s="13">
        <v>17</v>
      </c>
      <c r="H866" s="13">
        <v>19</v>
      </c>
      <c r="I866" s="13">
        <v>15</v>
      </c>
      <c r="J866" s="13">
        <v>6</v>
      </c>
      <c r="K866" s="13">
        <v>46</v>
      </c>
      <c r="L866" s="13">
        <v>52</v>
      </c>
      <c r="M866" s="15">
        <f t="shared" si="52"/>
        <v>0.46938775510204084</v>
      </c>
      <c r="N866" s="1"/>
      <c r="O866" s="1"/>
      <c r="P866" s="26">
        <v>13.4666666667</v>
      </c>
      <c r="Q866" s="26">
        <v>0</v>
      </c>
      <c r="R866" s="26">
        <v>3.5</v>
      </c>
      <c r="S866" s="26">
        <v>16.983333333299999</v>
      </c>
      <c r="T866" s="1"/>
      <c r="U866" s="1"/>
      <c r="V866" s="23" t="str">
        <f t="shared" si="53"/>
        <v xml:space="preserve"> </v>
      </c>
      <c r="W866" s="1"/>
      <c r="X866" s="13">
        <v>41</v>
      </c>
      <c r="Y866" s="13">
        <v>4</v>
      </c>
      <c r="Z866" s="13">
        <v>8</v>
      </c>
      <c r="AA866" s="13">
        <v>4</v>
      </c>
      <c r="AB866" s="13">
        <v>12</v>
      </c>
      <c r="AC866" s="13">
        <v>6</v>
      </c>
      <c r="AD866" s="13">
        <v>61</v>
      </c>
      <c r="AE866" s="13">
        <v>69</v>
      </c>
      <c r="AF866" s="15">
        <f t="shared" si="54"/>
        <v>0.46923076923076923</v>
      </c>
      <c r="AG866" s="1"/>
      <c r="AH866" s="1"/>
      <c r="AI866" s="51">
        <v>13.15</v>
      </c>
      <c r="AJ866" s="51">
        <v>0.1</v>
      </c>
      <c r="AK866" s="51">
        <v>3.05</v>
      </c>
      <c r="AL866" s="51">
        <v>16.3</v>
      </c>
      <c r="AM866" s="1"/>
      <c r="AN866" s="1"/>
      <c r="AO866" s="23" t="str">
        <f t="shared" si="55"/>
        <v xml:space="preserve"> </v>
      </c>
      <c r="AP866" s="1"/>
    </row>
    <row r="867" spans="1:42" x14ac:dyDescent="0.2">
      <c r="A867" s="13" t="s">
        <v>2856</v>
      </c>
      <c r="B867" s="13" t="s">
        <v>2060</v>
      </c>
      <c r="C867" s="1" t="s">
        <v>334</v>
      </c>
      <c r="D867" s="13" t="s">
        <v>173</v>
      </c>
      <c r="E867" s="13">
        <v>33</v>
      </c>
      <c r="F867" s="13">
        <v>1</v>
      </c>
      <c r="G867" s="13">
        <v>15</v>
      </c>
      <c r="H867" s="13">
        <v>-15</v>
      </c>
      <c r="I867" s="13">
        <v>14</v>
      </c>
      <c r="J867" s="13">
        <v>7</v>
      </c>
      <c r="K867" s="1"/>
      <c r="L867" s="1"/>
      <c r="M867" s="15">
        <f t="shared" si="52"/>
        <v>0</v>
      </c>
      <c r="N867" s="1"/>
      <c r="O867" s="1"/>
      <c r="P867" s="26">
        <v>16.5333333333</v>
      </c>
      <c r="Q867" s="26">
        <v>3.2333333333000001</v>
      </c>
      <c r="R867" s="26">
        <v>1.6833333333</v>
      </c>
      <c r="S867" s="26">
        <v>21.45</v>
      </c>
      <c r="T867" s="1"/>
      <c r="U867" s="1"/>
      <c r="V867" s="23" t="str">
        <f t="shared" si="53"/>
        <v xml:space="preserve"> </v>
      </c>
      <c r="W867" s="1"/>
      <c r="X867" s="13">
        <v>36</v>
      </c>
      <c r="Y867" s="13">
        <v>7</v>
      </c>
      <c r="Z867" s="13">
        <v>11</v>
      </c>
      <c r="AA867" s="13">
        <v>2</v>
      </c>
      <c r="AB867" s="13">
        <v>30</v>
      </c>
      <c r="AC867" s="13">
        <v>15</v>
      </c>
      <c r="AD867" s="1"/>
      <c r="AE867" s="1"/>
      <c r="AF867" s="15">
        <f t="shared" si="54"/>
        <v>0</v>
      </c>
      <c r="AG867" s="1"/>
      <c r="AH867" s="1"/>
      <c r="AI867" s="51">
        <v>16.183333333299998</v>
      </c>
      <c r="AJ867" s="51">
        <v>2.8666666667</v>
      </c>
      <c r="AK867" s="51">
        <v>1.8666666667</v>
      </c>
      <c r="AL867" s="51">
        <v>20.933333333299998</v>
      </c>
      <c r="AM867" s="1"/>
      <c r="AN867" s="1"/>
      <c r="AO867" s="23" t="str">
        <f t="shared" si="55"/>
        <v xml:space="preserve"> </v>
      </c>
      <c r="AP867" s="1"/>
    </row>
    <row r="868" spans="1:42" x14ac:dyDescent="0.2">
      <c r="A868" s="13" t="s">
        <v>2860</v>
      </c>
      <c r="B868" s="13" t="s">
        <v>143</v>
      </c>
      <c r="C868" s="1" t="s">
        <v>219</v>
      </c>
      <c r="D868" s="13" t="s">
        <v>173</v>
      </c>
      <c r="E868" s="13">
        <v>7</v>
      </c>
      <c r="F868" s="13">
        <v>0</v>
      </c>
      <c r="G868" s="13">
        <v>0</v>
      </c>
      <c r="H868" s="13">
        <v>1</v>
      </c>
      <c r="I868" s="13">
        <v>7</v>
      </c>
      <c r="J868" s="13">
        <v>2</v>
      </c>
      <c r="K868" s="1"/>
      <c r="L868" s="1"/>
      <c r="M868" s="15">
        <f t="shared" si="52"/>
        <v>0</v>
      </c>
      <c r="N868" s="1"/>
      <c r="O868" s="1"/>
      <c r="P868" s="26">
        <v>14.4333333333</v>
      </c>
      <c r="Q868" s="26">
        <v>1.6666666699999999E-2</v>
      </c>
      <c r="R868" s="26">
        <v>0.51666666670000005</v>
      </c>
      <c r="S868" s="26">
        <v>14.983333333299999</v>
      </c>
      <c r="T868" s="1"/>
      <c r="U868" s="1"/>
      <c r="V868" s="23" t="str">
        <f t="shared" si="53"/>
        <v xml:space="preserve"> </v>
      </c>
      <c r="W868" s="1"/>
      <c r="X868" s="13">
        <v>9</v>
      </c>
      <c r="Y868" s="13">
        <v>0</v>
      </c>
      <c r="Z868" s="13">
        <v>0</v>
      </c>
      <c r="AA868" s="13">
        <v>-1</v>
      </c>
      <c r="AB868" s="13">
        <v>8</v>
      </c>
      <c r="AC868" s="13">
        <v>4</v>
      </c>
      <c r="AD868" s="1"/>
      <c r="AE868" s="1"/>
      <c r="AF868" s="15">
        <f t="shared" si="54"/>
        <v>0</v>
      </c>
      <c r="AG868" s="1"/>
      <c r="AH868" s="1"/>
      <c r="AI868" s="51">
        <v>14.4666666667</v>
      </c>
      <c r="AJ868" s="51">
        <v>0</v>
      </c>
      <c r="AK868" s="51">
        <v>0.86666666670000003</v>
      </c>
      <c r="AL868" s="51">
        <v>15.333333333300001</v>
      </c>
      <c r="AM868" s="1"/>
      <c r="AN868" s="1"/>
      <c r="AO868" s="23" t="str">
        <f t="shared" si="55"/>
        <v xml:space="preserve"> </v>
      </c>
      <c r="AP868" s="1"/>
    </row>
    <row r="869" spans="1:42" x14ac:dyDescent="0.2">
      <c r="A869" s="13" t="s">
        <v>2863</v>
      </c>
      <c r="B869" s="13" t="s">
        <v>262</v>
      </c>
      <c r="C869" s="1" t="s">
        <v>270</v>
      </c>
      <c r="D869" s="13" t="s">
        <v>129</v>
      </c>
      <c r="E869" s="13">
        <v>1</v>
      </c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1</v>
      </c>
      <c r="L869" s="13">
        <v>1</v>
      </c>
      <c r="M869" s="15">
        <f t="shared" si="52"/>
        <v>0.5</v>
      </c>
      <c r="N869" s="1"/>
      <c r="O869" s="1"/>
      <c r="P869" s="26">
        <v>7.45</v>
      </c>
      <c r="Q869" s="26">
        <v>0</v>
      </c>
      <c r="R869" s="26">
        <v>0</v>
      </c>
      <c r="S869" s="26">
        <v>7.45</v>
      </c>
      <c r="T869" s="1"/>
      <c r="U869" s="1"/>
      <c r="V869" s="23" t="str">
        <f t="shared" si="53"/>
        <v xml:space="preserve"> </v>
      </c>
      <c r="W869" s="1"/>
      <c r="X869" s="13">
        <v>2</v>
      </c>
      <c r="Y869" s="13">
        <v>0</v>
      </c>
      <c r="Z869" s="13">
        <v>0</v>
      </c>
      <c r="AA869" s="13">
        <v>0</v>
      </c>
      <c r="AB869" s="13">
        <v>2</v>
      </c>
      <c r="AC869" s="13">
        <v>1</v>
      </c>
      <c r="AD869" s="13">
        <v>0</v>
      </c>
      <c r="AE869" s="13">
        <v>0</v>
      </c>
      <c r="AF869" s="15">
        <f t="shared" si="54"/>
        <v>0</v>
      </c>
      <c r="AG869" s="1"/>
      <c r="AH869" s="1"/>
      <c r="AI869" s="51">
        <v>10.35</v>
      </c>
      <c r="AJ869" s="51">
        <v>0</v>
      </c>
      <c r="AK869" s="51">
        <v>0</v>
      </c>
      <c r="AL869" s="51">
        <v>10.35</v>
      </c>
      <c r="AM869" s="1"/>
      <c r="AN869" s="1"/>
      <c r="AO869" s="23" t="str">
        <f t="shared" si="55"/>
        <v xml:space="preserve"> </v>
      </c>
      <c r="AP869" s="1"/>
    </row>
    <row r="870" spans="1:42" x14ac:dyDescent="0.2">
      <c r="A870" s="13" t="s">
        <v>2866</v>
      </c>
      <c r="B870" s="13" t="s">
        <v>1183</v>
      </c>
      <c r="C870" s="1" t="s">
        <v>358</v>
      </c>
      <c r="D870" s="13" t="s">
        <v>129</v>
      </c>
      <c r="E870" s="13">
        <v>0</v>
      </c>
      <c r="F870" s="13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5">
        <f t="shared" si="52"/>
        <v>0</v>
      </c>
      <c r="N870" s="1"/>
      <c r="O870" s="1"/>
      <c r="P870" s="26">
        <v>0</v>
      </c>
      <c r="Q870" s="26">
        <v>0</v>
      </c>
      <c r="R870" s="26">
        <v>0</v>
      </c>
      <c r="S870" s="26">
        <v>0</v>
      </c>
      <c r="T870" s="1"/>
      <c r="U870" s="1"/>
      <c r="V870" s="23" t="str">
        <f t="shared" si="53"/>
        <v xml:space="preserve"> </v>
      </c>
      <c r="W870" s="1"/>
      <c r="X870" s="13">
        <v>2</v>
      </c>
      <c r="Y870" s="13">
        <v>0</v>
      </c>
      <c r="Z870" s="13">
        <v>0</v>
      </c>
      <c r="AA870" s="13">
        <v>-1</v>
      </c>
      <c r="AB870" s="13">
        <v>0</v>
      </c>
      <c r="AC870" s="13">
        <v>0</v>
      </c>
      <c r="AD870" s="13">
        <v>0</v>
      </c>
      <c r="AE870" s="13">
        <v>0</v>
      </c>
      <c r="AF870" s="15">
        <f t="shared" si="54"/>
        <v>0</v>
      </c>
      <c r="AG870" s="1"/>
      <c r="AH870" s="1"/>
      <c r="AI870" s="51">
        <v>6.0333333332999999</v>
      </c>
      <c r="AJ870" s="51">
        <v>0</v>
      </c>
      <c r="AK870" s="51">
        <v>0</v>
      </c>
      <c r="AL870" s="51">
        <v>6.0333333332999999</v>
      </c>
      <c r="AM870" s="1"/>
      <c r="AN870" s="1"/>
      <c r="AO870" s="23" t="str">
        <f t="shared" si="55"/>
        <v xml:space="preserve"> </v>
      </c>
      <c r="AP870" s="1"/>
    </row>
    <row r="871" spans="1:42" x14ac:dyDescent="0.2">
      <c r="A871" s="13" t="s">
        <v>2868</v>
      </c>
      <c r="B871" s="13" t="s">
        <v>546</v>
      </c>
      <c r="C871" s="1" t="s">
        <v>270</v>
      </c>
      <c r="D871" s="13" t="s">
        <v>173</v>
      </c>
      <c r="E871" s="13">
        <v>0</v>
      </c>
      <c r="F871" s="13">
        <v>0</v>
      </c>
      <c r="G871" s="13">
        <v>0</v>
      </c>
      <c r="H871" s="13">
        <v>0</v>
      </c>
      <c r="I871" s="13">
        <v>0</v>
      </c>
      <c r="J871" s="13">
        <v>0</v>
      </c>
      <c r="K871" s="1"/>
      <c r="L871" s="1"/>
      <c r="M871" s="15">
        <f t="shared" si="52"/>
        <v>0</v>
      </c>
      <c r="N871" s="1"/>
      <c r="O871" s="1"/>
      <c r="P871" s="26">
        <v>0</v>
      </c>
      <c r="Q871" s="26">
        <v>0</v>
      </c>
      <c r="R871" s="26">
        <v>0</v>
      </c>
      <c r="S871" s="26">
        <v>0</v>
      </c>
      <c r="T871" s="1"/>
      <c r="U871" s="1"/>
      <c r="V871" s="23" t="str">
        <f t="shared" si="53"/>
        <v xml:space="preserve"> </v>
      </c>
      <c r="W871" s="1"/>
      <c r="X871" s="13">
        <v>1</v>
      </c>
      <c r="Y871" s="13">
        <v>0</v>
      </c>
      <c r="Z871" s="13">
        <v>0</v>
      </c>
      <c r="AA871" s="13">
        <v>-3</v>
      </c>
      <c r="AB871" s="13">
        <v>0</v>
      </c>
      <c r="AC871" s="13">
        <v>0</v>
      </c>
      <c r="AD871" s="1"/>
      <c r="AE871" s="1"/>
      <c r="AF871" s="15">
        <f t="shared" si="54"/>
        <v>0</v>
      </c>
      <c r="AG871" s="1"/>
      <c r="AH871" s="1"/>
      <c r="AI871" s="51">
        <v>15.7166666667</v>
      </c>
      <c r="AJ871" s="51">
        <v>0</v>
      </c>
      <c r="AK871" s="51">
        <v>4.5999999999999996</v>
      </c>
      <c r="AL871" s="51">
        <v>20.316666666700002</v>
      </c>
      <c r="AM871" s="1"/>
      <c r="AN871" s="1"/>
      <c r="AO871" s="23" t="str">
        <f t="shared" si="55"/>
        <v xml:space="preserve"> </v>
      </c>
      <c r="AP871" s="1"/>
    </row>
    <row r="872" spans="1:42" x14ac:dyDescent="0.2">
      <c r="A872" s="13" t="s">
        <v>2872</v>
      </c>
      <c r="B872" s="13" t="s">
        <v>2871</v>
      </c>
      <c r="C872" s="1" t="s">
        <v>136</v>
      </c>
      <c r="D872" s="13" t="s">
        <v>146</v>
      </c>
      <c r="E872" s="13">
        <v>0</v>
      </c>
      <c r="F872" s="13">
        <v>0</v>
      </c>
      <c r="G872" s="13">
        <v>0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5">
        <f t="shared" si="52"/>
        <v>0</v>
      </c>
      <c r="N872" s="1"/>
      <c r="O872" s="1"/>
      <c r="P872" s="26">
        <v>0</v>
      </c>
      <c r="Q872" s="26">
        <v>0</v>
      </c>
      <c r="R872" s="26">
        <v>0</v>
      </c>
      <c r="S872" s="26">
        <v>0</v>
      </c>
      <c r="T872" s="1"/>
      <c r="U872" s="1"/>
      <c r="V872" s="23" t="str">
        <f t="shared" si="53"/>
        <v xml:space="preserve"> </v>
      </c>
      <c r="W872" s="1"/>
      <c r="X872" s="13">
        <v>1</v>
      </c>
      <c r="Y872" s="13">
        <v>0</v>
      </c>
      <c r="Z872" s="13">
        <v>0</v>
      </c>
      <c r="AA872" s="13">
        <v>-1</v>
      </c>
      <c r="AB872" s="13">
        <v>0</v>
      </c>
      <c r="AC872" s="13">
        <v>0</v>
      </c>
      <c r="AD872" s="13">
        <v>3</v>
      </c>
      <c r="AE872" s="13">
        <v>4</v>
      </c>
      <c r="AF872" s="15">
        <f t="shared" si="54"/>
        <v>0.42857142857142855</v>
      </c>
      <c r="AG872" s="1"/>
      <c r="AH872" s="1"/>
      <c r="AI872" s="51">
        <v>11.3166666667</v>
      </c>
      <c r="AJ872" s="51">
        <v>0</v>
      </c>
      <c r="AK872" s="51">
        <v>0</v>
      </c>
      <c r="AL872" s="51">
        <v>11.3166666667</v>
      </c>
      <c r="AM872" s="1"/>
      <c r="AN872" s="1"/>
      <c r="AO872" s="23" t="str">
        <f t="shared" si="55"/>
        <v xml:space="preserve"> </v>
      </c>
      <c r="AP872" s="1"/>
    </row>
    <row r="873" spans="1:42" x14ac:dyDescent="0.2">
      <c r="A873" s="13" t="s">
        <v>2875</v>
      </c>
      <c r="B873" s="13" t="s">
        <v>2874</v>
      </c>
      <c r="C873" s="1" t="s">
        <v>136</v>
      </c>
      <c r="D873" s="13" t="s">
        <v>154</v>
      </c>
      <c r="E873" s="13">
        <v>41</v>
      </c>
      <c r="F873" s="13">
        <v>6</v>
      </c>
      <c r="G873" s="13">
        <v>9</v>
      </c>
      <c r="H873" s="13">
        <v>-15</v>
      </c>
      <c r="I873" s="13">
        <v>12</v>
      </c>
      <c r="J873" s="13">
        <v>6</v>
      </c>
      <c r="K873" s="13">
        <v>0</v>
      </c>
      <c r="L873" s="13">
        <v>1</v>
      </c>
      <c r="M873" s="15">
        <f t="shared" si="52"/>
        <v>0</v>
      </c>
      <c r="N873" s="1"/>
      <c r="O873" s="1"/>
      <c r="P873" s="26">
        <v>13.35</v>
      </c>
      <c r="Q873" s="26">
        <v>2.0166666666999999</v>
      </c>
      <c r="R873" s="26">
        <v>0</v>
      </c>
      <c r="S873" s="26">
        <v>15.3666666667</v>
      </c>
      <c r="T873" s="13">
        <v>1</v>
      </c>
      <c r="U873" s="13">
        <v>0</v>
      </c>
      <c r="V873" s="23">
        <f t="shared" si="53"/>
        <v>0</v>
      </c>
      <c r="W873" s="13">
        <v>0</v>
      </c>
      <c r="X873" s="13">
        <v>40</v>
      </c>
      <c r="Y873" s="13">
        <v>8</v>
      </c>
      <c r="Z873" s="13">
        <v>10</v>
      </c>
      <c r="AA873" s="13">
        <v>-20</v>
      </c>
      <c r="AB873" s="13">
        <v>6</v>
      </c>
      <c r="AC873" s="13">
        <v>3</v>
      </c>
      <c r="AD873" s="13">
        <v>0</v>
      </c>
      <c r="AE873" s="13">
        <v>0</v>
      </c>
      <c r="AF873" s="15">
        <f t="shared" si="54"/>
        <v>0</v>
      </c>
      <c r="AG873" s="1"/>
      <c r="AH873" s="1"/>
      <c r="AI873" s="51">
        <v>13.733333333299999</v>
      </c>
      <c r="AJ873" s="51">
        <v>1.7666666666999999</v>
      </c>
      <c r="AK873" s="51">
        <v>0</v>
      </c>
      <c r="AL873" s="51">
        <v>15.5</v>
      </c>
      <c r="AM873" s="13">
        <v>5</v>
      </c>
      <c r="AN873" s="13">
        <v>1</v>
      </c>
      <c r="AO873" s="23">
        <f t="shared" si="55"/>
        <v>0.2</v>
      </c>
      <c r="AP873" s="13">
        <v>1</v>
      </c>
    </row>
    <row r="874" spans="1:42" x14ac:dyDescent="0.2">
      <c r="A874" s="13" t="s">
        <v>2877</v>
      </c>
      <c r="B874" s="13" t="s">
        <v>258</v>
      </c>
      <c r="C874" s="1" t="s">
        <v>179</v>
      </c>
      <c r="D874" s="13" t="s">
        <v>173</v>
      </c>
      <c r="E874" s="13">
        <v>38</v>
      </c>
      <c r="F874" s="13">
        <v>1</v>
      </c>
      <c r="G874" s="13">
        <v>21</v>
      </c>
      <c r="H874" s="13">
        <v>-13</v>
      </c>
      <c r="I874" s="13">
        <v>8</v>
      </c>
      <c r="J874" s="13">
        <v>4</v>
      </c>
      <c r="K874" s="1"/>
      <c r="L874" s="1"/>
      <c r="M874" s="15">
        <f t="shared" si="52"/>
        <v>0</v>
      </c>
      <c r="N874" s="1"/>
      <c r="O874" s="1"/>
      <c r="P874" s="26">
        <v>19.3</v>
      </c>
      <c r="Q874" s="26">
        <v>4.4166666667000003</v>
      </c>
      <c r="R874" s="26">
        <v>3.3333333300000004E-2</v>
      </c>
      <c r="S874" s="26">
        <v>23.766666666700001</v>
      </c>
      <c r="T874" s="1"/>
      <c r="U874" s="1"/>
      <c r="V874" s="23" t="str">
        <f t="shared" si="53"/>
        <v xml:space="preserve"> </v>
      </c>
      <c r="W874" s="1"/>
      <c r="X874" s="13">
        <v>46</v>
      </c>
      <c r="Y874" s="13">
        <v>5</v>
      </c>
      <c r="Z874" s="13">
        <v>25</v>
      </c>
      <c r="AA874" s="13">
        <v>-13</v>
      </c>
      <c r="AB874" s="13">
        <v>32</v>
      </c>
      <c r="AC874" s="13">
        <v>16</v>
      </c>
      <c r="AD874" s="1"/>
      <c r="AE874" s="1"/>
      <c r="AF874" s="15">
        <f t="shared" si="54"/>
        <v>0</v>
      </c>
      <c r="AG874" s="1"/>
      <c r="AH874" s="1"/>
      <c r="AI874" s="51">
        <v>18.066666666700002</v>
      </c>
      <c r="AJ874" s="51">
        <v>3.9</v>
      </c>
      <c r="AK874" s="51">
        <v>0.2</v>
      </c>
      <c r="AL874" s="51">
        <v>22.183333333299998</v>
      </c>
      <c r="AM874" s="1"/>
      <c r="AN874" s="1"/>
      <c r="AO874" s="23" t="str">
        <f t="shared" si="55"/>
        <v xml:space="preserve"> </v>
      </c>
      <c r="AP874" s="1"/>
    </row>
    <row r="875" spans="1:42" x14ac:dyDescent="0.2">
      <c r="A875" s="13" t="s">
        <v>2879</v>
      </c>
      <c r="B875" s="13" t="s">
        <v>1720</v>
      </c>
      <c r="C875" s="1" t="s">
        <v>238</v>
      </c>
      <c r="D875" s="13" t="s">
        <v>173</v>
      </c>
      <c r="E875" s="13">
        <v>31</v>
      </c>
      <c r="F875" s="13">
        <v>2</v>
      </c>
      <c r="G875" s="13">
        <v>5</v>
      </c>
      <c r="H875" s="13">
        <v>-1</v>
      </c>
      <c r="I875" s="13">
        <v>22</v>
      </c>
      <c r="J875" s="13">
        <v>11</v>
      </c>
      <c r="K875" s="1"/>
      <c r="L875" s="1"/>
      <c r="M875" s="15">
        <f t="shared" si="52"/>
        <v>0</v>
      </c>
      <c r="N875" s="1"/>
      <c r="O875" s="1"/>
      <c r="P875" s="26">
        <v>16.5</v>
      </c>
      <c r="Q875" s="26">
        <v>1.5166666666999999</v>
      </c>
      <c r="R875" s="26">
        <v>0.41666666670000002</v>
      </c>
      <c r="S875" s="26">
        <v>18.45</v>
      </c>
      <c r="T875" s="1"/>
      <c r="U875" s="1"/>
      <c r="V875" s="23" t="str">
        <f t="shared" si="53"/>
        <v xml:space="preserve"> </v>
      </c>
      <c r="W875" s="1"/>
      <c r="X875" s="13">
        <v>29</v>
      </c>
      <c r="Y875" s="13">
        <v>1</v>
      </c>
      <c r="Z875" s="13">
        <v>7</v>
      </c>
      <c r="AA875" s="13">
        <v>-9</v>
      </c>
      <c r="AB875" s="13">
        <v>29</v>
      </c>
      <c r="AC875" s="13">
        <v>9</v>
      </c>
      <c r="AD875" s="1"/>
      <c r="AE875" s="1"/>
      <c r="AF875" s="15">
        <f t="shared" si="54"/>
        <v>0</v>
      </c>
      <c r="AG875" s="1"/>
      <c r="AH875" s="1"/>
      <c r="AI875" s="51">
        <v>15.266666666700001</v>
      </c>
      <c r="AJ875" s="51">
        <v>1.2666666666999999</v>
      </c>
      <c r="AK875" s="51">
        <v>0.36666666670000003</v>
      </c>
      <c r="AL875" s="51">
        <v>16.899999999999999</v>
      </c>
      <c r="AM875" s="1"/>
      <c r="AN875" s="1"/>
      <c r="AO875" s="23" t="str">
        <f t="shared" si="55"/>
        <v xml:space="preserve"> </v>
      </c>
      <c r="AP875" s="1"/>
    </row>
    <row r="876" spans="1:42" x14ac:dyDescent="0.2">
      <c r="A876" s="13" t="s">
        <v>2881</v>
      </c>
      <c r="B876" s="13" t="s">
        <v>1384</v>
      </c>
      <c r="C876" s="1" t="s">
        <v>398</v>
      </c>
      <c r="D876" s="13" t="s">
        <v>146</v>
      </c>
      <c r="E876" s="13">
        <v>39</v>
      </c>
      <c r="F876" s="13">
        <v>5</v>
      </c>
      <c r="G876" s="13">
        <v>7</v>
      </c>
      <c r="H876" s="13">
        <v>-2</v>
      </c>
      <c r="I876" s="13">
        <v>15</v>
      </c>
      <c r="J876" s="13">
        <v>6</v>
      </c>
      <c r="K876" s="13">
        <v>369</v>
      </c>
      <c r="L876" s="13">
        <v>292</v>
      </c>
      <c r="M876" s="15">
        <f t="shared" si="52"/>
        <v>0.55824508320726174</v>
      </c>
      <c r="N876" s="13">
        <v>18</v>
      </c>
      <c r="O876" s="13">
        <v>9</v>
      </c>
      <c r="P876" s="26">
        <v>15.4666666667</v>
      </c>
      <c r="Q876" s="26">
        <v>2.1666666666999999</v>
      </c>
      <c r="R876" s="26">
        <v>1.6333333333</v>
      </c>
      <c r="S876" s="26">
        <v>19.2833333333</v>
      </c>
      <c r="T876" s="13">
        <v>1</v>
      </c>
      <c r="U876" s="13">
        <v>0</v>
      </c>
      <c r="V876" s="23">
        <f t="shared" si="53"/>
        <v>0</v>
      </c>
      <c r="W876" s="13">
        <v>0</v>
      </c>
      <c r="X876" s="13">
        <v>35</v>
      </c>
      <c r="Y876" s="13">
        <v>6</v>
      </c>
      <c r="Z876" s="13">
        <v>7</v>
      </c>
      <c r="AA876" s="13">
        <v>-1</v>
      </c>
      <c r="AB876" s="13">
        <v>14</v>
      </c>
      <c r="AC876" s="13">
        <v>7</v>
      </c>
      <c r="AD876" s="13">
        <v>272</v>
      </c>
      <c r="AE876" s="13">
        <v>267</v>
      </c>
      <c r="AF876" s="15">
        <f t="shared" si="54"/>
        <v>0.50463821892393323</v>
      </c>
      <c r="AG876" s="13">
        <v>18</v>
      </c>
      <c r="AH876" s="13">
        <v>5</v>
      </c>
      <c r="AI876" s="51">
        <v>15</v>
      </c>
      <c r="AJ876" s="51">
        <v>1.7833333332999999</v>
      </c>
      <c r="AK876" s="51">
        <v>2.0166666666999999</v>
      </c>
      <c r="AL876" s="51">
        <v>18.8</v>
      </c>
      <c r="AM876" s="13">
        <v>1</v>
      </c>
      <c r="AN876" s="13">
        <v>0</v>
      </c>
      <c r="AO876" s="23">
        <f t="shared" si="55"/>
        <v>0</v>
      </c>
      <c r="AP876" s="13">
        <v>0</v>
      </c>
    </row>
    <row r="877" spans="1:42" x14ac:dyDescent="0.2">
      <c r="A877" s="13" t="s">
        <v>2884</v>
      </c>
      <c r="B877" s="13" t="s">
        <v>2414</v>
      </c>
      <c r="C877" s="1" t="s">
        <v>128</v>
      </c>
      <c r="D877" s="13" t="s">
        <v>207</v>
      </c>
      <c r="E877" s="13">
        <v>41</v>
      </c>
      <c r="F877" s="13">
        <v>11</v>
      </c>
      <c r="G877" s="13">
        <v>31</v>
      </c>
      <c r="H877" s="13">
        <v>8</v>
      </c>
      <c r="I877" s="13">
        <v>16</v>
      </c>
      <c r="J877" s="13">
        <v>8</v>
      </c>
      <c r="K877" s="13">
        <v>303</v>
      </c>
      <c r="L877" s="13">
        <v>286</v>
      </c>
      <c r="M877" s="15">
        <f t="shared" si="52"/>
        <v>0.51443123938879454</v>
      </c>
      <c r="N877" s="13">
        <v>16</v>
      </c>
      <c r="O877" s="13">
        <v>4</v>
      </c>
      <c r="P877" s="26">
        <v>15.916666666699999</v>
      </c>
      <c r="Q877" s="26">
        <v>3.4</v>
      </c>
      <c r="R877" s="26">
        <v>8.3333333300000006E-2</v>
      </c>
      <c r="S877" s="26">
        <v>19.416666666699999</v>
      </c>
      <c r="T877" s="13">
        <v>2</v>
      </c>
      <c r="U877" s="13">
        <v>0</v>
      </c>
      <c r="V877" s="23">
        <f t="shared" si="53"/>
        <v>0</v>
      </c>
      <c r="W877" s="13">
        <v>0</v>
      </c>
      <c r="X877" s="13">
        <v>36</v>
      </c>
      <c r="Y877" s="13">
        <v>6</v>
      </c>
      <c r="Z877" s="13">
        <v>18</v>
      </c>
      <c r="AA877" s="13">
        <v>-14</v>
      </c>
      <c r="AB877" s="13">
        <v>16</v>
      </c>
      <c r="AC877" s="13">
        <v>8</v>
      </c>
      <c r="AD877" s="13">
        <v>238</v>
      </c>
      <c r="AE877" s="13">
        <v>237</v>
      </c>
      <c r="AF877" s="15">
        <f t="shared" si="54"/>
        <v>0.50105263157894742</v>
      </c>
      <c r="AG877" s="13">
        <v>14</v>
      </c>
      <c r="AH877" s="13">
        <v>7</v>
      </c>
      <c r="AI877" s="51">
        <v>15.6333333333</v>
      </c>
      <c r="AJ877" s="51">
        <v>3.0166666666999999</v>
      </c>
      <c r="AK877" s="51">
        <v>6.6666666700000002E-2</v>
      </c>
      <c r="AL877" s="51">
        <v>18.733333333299999</v>
      </c>
      <c r="AM877" s="13">
        <v>2</v>
      </c>
      <c r="AN877" s="13">
        <v>0</v>
      </c>
      <c r="AO877" s="23">
        <f t="shared" si="55"/>
        <v>0</v>
      </c>
      <c r="AP877" s="13">
        <v>0</v>
      </c>
    </row>
    <row r="878" spans="1:42" x14ac:dyDescent="0.2">
      <c r="A878" s="13" t="s">
        <v>2887</v>
      </c>
      <c r="B878" s="13" t="s">
        <v>2886</v>
      </c>
      <c r="C878" s="1" t="s">
        <v>482</v>
      </c>
      <c r="D878" s="13" t="s">
        <v>146</v>
      </c>
      <c r="E878" s="13">
        <v>41</v>
      </c>
      <c r="F878" s="13">
        <v>15</v>
      </c>
      <c r="G878" s="13">
        <v>15</v>
      </c>
      <c r="H878" s="13">
        <v>1</v>
      </c>
      <c r="I878" s="13">
        <v>12</v>
      </c>
      <c r="J878" s="13">
        <v>6</v>
      </c>
      <c r="K878" s="13">
        <v>342</v>
      </c>
      <c r="L878" s="13">
        <v>316</v>
      </c>
      <c r="M878" s="15">
        <f t="shared" si="52"/>
        <v>0.51975683890577506</v>
      </c>
      <c r="N878" s="13">
        <v>10</v>
      </c>
      <c r="O878" s="13">
        <v>4</v>
      </c>
      <c r="P878" s="26">
        <v>13.233333333299999</v>
      </c>
      <c r="Q878" s="26">
        <v>2.9</v>
      </c>
      <c r="R878" s="26">
        <v>0.31666666669999999</v>
      </c>
      <c r="S878" s="26">
        <v>16.483333333299999</v>
      </c>
      <c r="T878" s="13">
        <v>4</v>
      </c>
      <c r="U878" s="13">
        <v>0</v>
      </c>
      <c r="V878" s="23">
        <f t="shared" si="53"/>
        <v>0</v>
      </c>
      <c r="W878" s="13">
        <v>0</v>
      </c>
      <c r="X878" s="13">
        <v>39</v>
      </c>
      <c r="Y878" s="13">
        <v>5</v>
      </c>
      <c r="Z878" s="13">
        <v>11</v>
      </c>
      <c r="AA878" s="13">
        <v>-1</v>
      </c>
      <c r="AB878" s="13">
        <v>8</v>
      </c>
      <c r="AC878" s="13">
        <v>4</v>
      </c>
      <c r="AD878" s="13">
        <v>273</v>
      </c>
      <c r="AE878" s="13">
        <v>330</v>
      </c>
      <c r="AF878" s="15">
        <f t="shared" si="54"/>
        <v>0.45273631840796019</v>
      </c>
      <c r="AG878" s="13">
        <v>9</v>
      </c>
      <c r="AH878" s="13">
        <v>5</v>
      </c>
      <c r="AI878" s="51">
        <v>13.65</v>
      </c>
      <c r="AJ878" s="51">
        <v>2.4333333333000002</v>
      </c>
      <c r="AK878" s="51">
        <v>0.2666666667</v>
      </c>
      <c r="AL878" s="51">
        <v>16.366666666699999</v>
      </c>
      <c r="AM878" s="13">
        <v>7</v>
      </c>
      <c r="AN878" s="13">
        <v>5</v>
      </c>
      <c r="AO878" s="23">
        <f t="shared" si="55"/>
        <v>0.7142857142857143</v>
      </c>
      <c r="AP878" s="13">
        <v>1</v>
      </c>
    </row>
    <row r="879" spans="1:42" x14ac:dyDescent="0.2">
      <c r="A879" s="13" t="s">
        <v>2891</v>
      </c>
      <c r="B879" s="13" t="s">
        <v>2890</v>
      </c>
      <c r="C879" s="1" t="s">
        <v>128</v>
      </c>
      <c r="D879" s="13" t="s">
        <v>173</v>
      </c>
      <c r="E879" s="13">
        <v>44</v>
      </c>
      <c r="F879" s="13">
        <v>2</v>
      </c>
      <c r="G879" s="13">
        <v>11</v>
      </c>
      <c r="H879" s="13">
        <v>-4</v>
      </c>
      <c r="I879" s="13">
        <v>40</v>
      </c>
      <c r="J879" s="13">
        <v>19</v>
      </c>
      <c r="K879" s="1"/>
      <c r="L879" s="1"/>
      <c r="M879" s="15">
        <f t="shared" si="52"/>
        <v>0</v>
      </c>
      <c r="N879" s="1"/>
      <c r="O879" s="1"/>
      <c r="P879" s="26">
        <v>18.4666666667</v>
      </c>
      <c r="Q879" s="26">
        <v>2.65</v>
      </c>
      <c r="R879" s="26">
        <v>3.3333333300000004E-2</v>
      </c>
      <c r="S879" s="26">
        <v>21.166666666699999</v>
      </c>
      <c r="T879" s="13">
        <v>1</v>
      </c>
      <c r="U879" s="13">
        <v>0</v>
      </c>
      <c r="V879" s="23">
        <f t="shared" si="53"/>
        <v>0</v>
      </c>
      <c r="W879" s="13">
        <v>0</v>
      </c>
      <c r="X879" s="13">
        <v>40</v>
      </c>
      <c r="Y879" s="13">
        <v>5</v>
      </c>
      <c r="Z879" s="13">
        <v>16</v>
      </c>
      <c r="AA879" s="13">
        <v>-5</v>
      </c>
      <c r="AB879" s="13">
        <v>16</v>
      </c>
      <c r="AC879" s="13">
        <v>7</v>
      </c>
      <c r="AD879" s="1"/>
      <c r="AE879" s="1"/>
      <c r="AF879" s="15">
        <f t="shared" si="54"/>
        <v>0</v>
      </c>
      <c r="AG879" s="1"/>
      <c r="AH879" s="1"/>
      <c r="AI879" s="51">
        <v>17.850000000000001</v>
      </c>
      <c r="AJ879" s="51">
        <v>2.5833333333000001</v>
      </c>
      <c r="AK879" s="51">
        <v>0.25</v>
      </c>
      <c r="AL879" s="51">
        <v>20.7</v>
      </c>
      <c r="AM879" s="13">
        <v>1</v>
      </c>
      <c r="AN879" s="13">
        <v>0</v>
      </c>
      <c r="AO879" s="23">
        <f t="shared" si="55"/>
        <v>0</v>
      </c>
      <c r="AP879" s="13">
        <v>0</v>
      </c>
    </row>
    <row r="880" spans="1:42" x14ac:dyDescent="0.2">
      <c r="A880" s="13" t="s">
        <v>2895</v>
      </c>
      <c r="B880" s="13" t="s">
        <v>2894</v>
      </c>
      <c r="C880" s="1" t="s">
        <v>287</v>
      </c>
      <c r="D880" s="13" t="s">
        <v>129</v>
      </c>
      <c r="E880" s="13">
        <v>1</v>
      </c>
      <c r="F880" s="13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2</v>
      </c>
      <c r="M880" s="15">
        <f t="shared" si="52"/>
        <v>0</v>
      </c>
      <c r="N880" s="1"/>
      <c r="O880" s="1"/>
      <c r="P880" s="26">
        <v>8.8166666666999998</v>
      </c>
      <c r="Q880" s="26">
        <v>0</v>
      </c>
      <c r="R880" s="26">
        <v>1.4833333333000001</v>
      </c>
      <c r="S880" s="26">
        <v>10.3</v>
      </c>
      <c r="T880" s="1"/>
      <c r="U880" s="1"/>
      <c r="V880" s="23" t="str">
        <f t="shared" si="53"/>
        <v xml:space="preserve"> </v>
      </c>
      <c r="W880" s="1"/>
      <c r="X880" s="13">
        <v>1</v>
      </c>
      <c r="Y880" s="13">
        <v>0</v>
      </c>
      <c r="Z880" s="13">
        <v>0</v>
      </c>
      <c r="AA880" s="13">
        <v>-1</v>
      </c>
      <c r="AB880" s="13">
        <v>0</v>
      </c>
      <c r="AC880" s="13">
        <v>0</v>
      </c>
      <c r="AD880" s="13">
        <v>0</v>
      </c>
      <c r="AE880" s="13">
        <v>0</v>
      </c>
      <c r="AF880" s="15">
        <f t="shared" si="54"/>
        <v>0</v>
      </c>
      <c r="AG880" s="1"/>
      <c r="AH880" s="1"/>
      <c r="AI880" s="51">
        <v>11.95</v>
      </c>
      <c r="AJ880" s="51">
        <v>0</v>
      </c>
      <c r="AK880" s="51">
        <v>0</v>
      </c>
      <c r="AL880" s="51">
        <v>11.95</v>
      </c>
      <c r="AM880" s="1"/>
      <c r="AN880" s="1"/>
      <c r="AO880" s="23" t="str">
        <f t="shared" si="55"/>
        <v xml:space="preserve"> </v>
      </c>
      <c r="AP880" s="1"/>
    </row>
    <row r="881" spans="1:42" x14ac:dyDescent="0.2">
      <c r="A881" s="13" t="s">
        <v>2901</v>
      </c>
      <c r="B881" s="13" t="s">
        <v>2900</v>
      </c>
      <c r="C881" s="1" t="s">
        <v>398</v>
      </c>
      <c r="D881" s="13" t="s">
        <v>207</v>
      </c>
      <c r="E881" s="13">
        <v>36</v>
      </c>
      <c r="F881" s="13">
        <v>1</v>
      </c>
      <c r="G881" s="13">
        <v>3</v>
      </c>
      <c r="H881" s="13">
        <v>-1</v>
      </c>
      <c r="I881" s="13">
        <v>24</v>
      </c>
      <c r="J881" s="13">
        <v>12</v>
      </c>
      <c r="K881" s="13">
        <v>23</v>
      </c>
      <c r="L881" s="13">
        <v>27</v>
      </c>
      <c r="M881" s="15">
        <f t="shared" si="52"/>
        <v>0.46</v>
      </c>
      <c r="N881" s="13">
        <v>0</v>
      </c>
      <c r="O881" s="13">
        <v>0</v>
      </c>
      <c r="P881" s="26">
        <v>13.6333333333</v>
      </c>
      <c r="Q881" s="26">
        <v>0.2666666667</v>
      </c>
      <c r="R881" s="26">
        <v>1.1333333333</v>
      </c>
      <c r="S881" s="26">
        <v>15.0666666667</v>
      </c>
      <c r="T881" s="1"/>
      <c r="U881" s="1"/>
      <c r="V881" s="23" t="str">
        <f t="shared" si="53"/>
        <v xml:space="preserve"> </v>
      </c>
      <c r="W881" s="1"/>
      <c r="X881" s="13">
        <v>38</v>
      </c>
      <c r="Y881" s="13">
        <v>3</v>
      </c>
      <c r="Z881" s="13">
        <v>3</v>
      </c>
      <c r="AA881" s="13">
        <v>-8</v>
      </c>
      <c r="AB881" s="13">
        <v>18</v>
      </c>
      <c r="AC881" s="13">
        <v>8</v>
      </c>
      <c r="AD881" s="13">
        <v>14</v>
      </c>
      <c r="AE881" s="13">
        <v>22</v>
      </c>
      <c r="AF881" s="15">
        <f t="shared" si="54"/>
        <v>0.3888888888888889</v>
      </c>
      <c r="AG881" s="13">
        <v>2</v>
      </c>
      <c r="AH881" s="13">
        <v>1</v>
      </c>
      <c r="AI881" s="51">
        <v>12.4</v>
      </c>
      <c r="AJ881" s="51">
        <v>0.2666666667</v>
      </c>
      <c r="AK881" s="51">
        <v>1.5833333333000001</v>
      </c>
      <c r="AL881" s="51">
        <v>14.266666666700001</v>
      </c>
      <c r="AM881" s="1"/>
      <c r="AN881" s="1"/>
      <c r="AO881" s="23" t="str">
        <f t="shared" si="55"/>
        <v xml:space="preserve"> </v>
      </c>
      <c r="AP881" s="1"/>
    </row>
    <row r="882" spans="1:42" x14ac:dyDescent="0.2">
      <c r="A882" s="13" t="s">
        <v>2906</v>
      </c>
      <c r="B882" s="13" t="s">
        <v>2905</v>
      </c>
      <c r="C882" s="1" t="s">
        <v>179</v>
      </c>
      <c r="D882" s="13" t="s">
        <v>2907</v>
      </c>
      <c r="E882" s="13">
        <v>38</v>
      </c>
      <c r="F882" s="13">
        <v>4</v>
      </c>
      <c r="G882" s="13">
        <v>22</v>
      </c>
      <c r="H882" s="13">
        <v>14</v>
      </c>
      <c r="I882" s="13">
        <v>24</v>
      </c>
      <c r="J882" s="13">
        <v>12</v>
      </c>
      <c r="K882" s="13">
        <v>6</v>
      </c>
      <c r="L882" s="13">
        <v>12</v>
      </c>
      <c r="M882" s="15">
        <f t="shared" si="52"/>
        <v>0.33333333333333331</v>
      </c>
      <c r="N882" s="1"/>
      <c r="O882" s="1"/>
      <c r="P882" s="26">
        <v>15.2</v>
      </c>
      <c r="Q882" s="26">
        <v>2.1</v>
      </c>
      <c r="R882" s="26">
        <v>0.2333333333</v>
      </c>
      <c r="S882" s="26">
        <v>17.55</v>
      </c>
      <c r="T882" s="13">
        <v>4</v>
      </c>
      <c r="U882" s="13">
        <v>1</v>
      </c>
      <c r="V882" s="23">
        <f t="shared" si="53"/>
        <v>0.25</v>
      </c>
      <c r="W882" s="13">
        <v>0</v>
      </c>
      <c r="X882" s="13">
        <v>40</v>
      </c>
      <c r="Y882" s="13">
        <v>11</v>
      </c>
      <c r="Z882" s="13">
        <v>12</v>
      </c>
      <c r="AA882" s="13">
        <v>3</v>
      </c>
      <c r="AB882" s="13">
        <v>21</v>
      </c>
      <c r="AC882" s="13">
        <v>9</v>
      </c>
      <c r="AD882" s="13">
        <v>10</v>
      </c>
      <c r="AE882" s="13">
        <v>9</v>
      </c>
      <c r="AF882" s="15">
        <f t="shared" si="54"/>
        <v>0.52631578947368418</v>
      </c>
      <c r="AG882" s="1"/>
      <c r="AH882" s="1"/>
      <c r="AI882" s="51">
        <v>14.6166666667</v>
      </c>
      <c r="AJ882" s="51">
        <v>1.8333333333000001</v>
      </c>
      <c r="AK882" s="51">
        <v>0.5</v>
      </c>
      <c r="AL882" s="51">
        <v>16.9666666667</v>
      </c>
      <c r="AM882" s="13">
        <v>3</v>
      </c>
      <c r="AN882" s="13">
        <v>2</v>
      </c>
      <c r="AO882" s="23">
        <f t="shared" si="55"/>
        <v>0.66666666666666663</v>
      </c>
      <c r="AP882" s="13">
        <v>2</v>
      </c>
    </row>
    <row r="883" spans="1:42" x14ac:dyDescent="0.2">
      <c r="A883" s="13" t="s">
        <v>2911</v>
      </c>
      <c r="B883" s="13" t="s">
        <v>165</v>
      </c>
      <c r="C883" s="1" t="s">
        <v>292</v>
      </c>
      <c r="D883" s="13" t="s">
        <v>129</v>
      </c>
      <c r="E883" s="13">
        <v>24</v>
      </c>
      <c r="F883" s="13">
        <v>9</v>
      </c>
      <c r="G883" s="13">
        <v>4</v>
      </c>
      <c r="H883" s="13">
        <v>4</v>
      </c>
      <c r="I883" s="13">
        <v>10</v>
      </c>
      <c r="J883" s="13">
        <v>5</v>
      </c>
      <c r="K883" s="13">
        <v>1</v>
      </c>
      <c r="L883" s="13">
        <v>4</v>
      </c>
      <c r="M883" s="15">
        <f t="shared" si="52"/>
        <v>0.2</v>
      </c>
      <c r="N883" s="1"/>
      <c r="O883" s="1"/>
      <c r="P883" s="26">
        <v>12.85</v>
      </c>
      <c r="Q883" s="26">
        <v>1.0333333333000001</v>
      </c>
      <c r="R883" s="26">
        <v>1.1166666667</v>
      </c>
      <c r="S883" s="26">
        <v>15.016666666700001</v>
      </c>
      <c r="T883" s="1"/>
      <c r="U883" s="1"/>
      <c r="V883" s="23" t="str">
        <f t="shared" si="53"/>
        <v xml:space="preserve"> </v>
      </c>
      <c r="W883" s="1"/>
      <c r="X883" s="13">
        <v>27</v>
      </c>
      <c r="Y883" s="13">
        <v>12</v>
      </c>
      <c r="Z883" s="13">
        <v>1</v>
      </c>
      <c r="AA883" s="13">
        <v>-13</v>
      </c>
      <c r="AB883" s="13">
        <v>8</v>
      </c>
      <c r="AC883" s="13">
        <v>4</v>
      </c>
      <c r="AD883" s="13">
        <v>1</v>
      </c>
      <c r="AE883" s="13">
        <v>1</v>
      </c>
      <c r="AF883" s="15">
        <f t="shared" si="54"/>
        <v>0.5</v>
      </c>
      <c r="AG883" s="1"/>
      <c r="AH883" s="1"/>
      <c r="AI883" s="51">
        <v>13.266666666700001</v>
      </c>
      <c r="AJ883" s="51">
        <v>0.66666666670000008</v>
      </c>
      <c r="AK883" s="51">
        <v>1.1166666667</v>
      </c>
      <c r="AL883" s="51">
        <v>15.083333333300001</v>
      </c>
      <c r="AM883" s="1"/>
      <c r="AN883" s="1"/>
      <c r="AO883" s="23" t="str">
        <f t="shared" si="55"/>
        <v xml:space="preserve"> </v>
      </c>
      <c r="AP883" s="1"/>
    </row>
    <row r="884" spans="1:42" x14ac:dyDescent="0.2">
      <c r="A884" s="13"/>
      <c r="B884" s="13"/>
      <c r="D884" s="13"/>
      <c r="M884" s="15"/>
      <c r="P884" s="32"/>
      <c r="Q884" s="32"/>
      <c r="R884" s="32"/>
      <c r="S884" s="32"/>
      <c r="V884" s="23"/>
      <c r="AF884" s="15"/>
      <c r="AO884" s="23"/>
    </row>
    <row r="885" spans="1:42" x14ac:dyDescent="0.2">
      <c r="A885" s="13"/>
      <c r="B885" s="13"/>
      <c r="D885" s="13"/>
      <c r="M885" s="15"/>
      <c r="N885" s="33"/>
      <c r="O885" s="33"/>
      <c r="P885" s="32"/>
      <c r="Q885" s="32"/>
      <c r="R885" s="32"/>
      <c r="S885" s="32"/>
      <c r="V885" s="23"/>
      <c r="AF885" s="15"/>
      <c r="AG885" s="33"/>
      <c r="AH885" s="33"/>
      <c r="AO885" s="23"/>
    </row>
    <row r="886" spans="1:42" x14ac:dyDescent="0.2">
      <c r="A886" s="13"/>
      <c r="B886" s="13"/>
      <c r="D886" s="13"/>
      <c r="M886" s="15"/>
      <c r="P886" s="32"/>
      <c r="Q886" s="32"/>
      <c r="R886" s="32"/>
      <c r="S886" s="32"/>
      <c r="V886" s="23"/>
      <c r="AF886" s="15"/>
      <c r="AO886" s="23"/>
    </row>
    <row r="887" spans="1:42" x14ac:dyDescent="0.2">
      <c r="A887" s="13"/>
      <c r="B887" s="13"/>
      <c r="D887" s="13"/>
      <c r="M887" s="15"/>
      <c r="P887" s="32"/>
      <c r="Q887" s="32"/>
      <c r="R887" s="32"/>
      <c r="S887" s="32"/>
      <c r="V887" s="23"/>
      <c r="AF887" s="15"/>
      <c r="AO887" s="23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7"/>
  <sheetViews>
    <sheetView workbookViewId="0"/>
  </sheetViews>
  <sheetFormatPr defaultColWidth="9.28515625" defaultRowHeight="12.75" x14ac:dyDescent="0.2"/>
  <cols>
    <col min="1" max="1" width="14.42578125" customWidth="1"/>
    <col min="2" max="2" width="98.85546875" customWidth="1"/>
  </cols>
  <sheetData>
    <row r="1" spans="1:2" x14ac:dyDescent="0.2">
      <c r="A1" t="s">
        <v>0</v>
      </c>
      <c r="B1" t="s">
        <v>4049</v>
      </c>
    </row>
    <row r="2" spans="1:2" x14ac:dyDescent="0.2">
      <c r="A2" t="s">
        <v>44</v>
      </c>
      <c r="B2" t="s">
        <v>4050</v>
      </c>
    </row>
    <row r="3" spans="1:2" x14ac:dyDescent="0.2">
      <c r="A3" t="s">
        <v>25</v>
      </c>
      <c r="B3" t="s">
        <v>4051</v>
      </c>
    </row>
    <row r="4" spans="1:2" x14ac:dyDescent="0.2">
      <c r="A4" t="s">
        <v>71</v>
      </c>
      <c r="B4" t="s">
        <v>4052</v>
      </c>
    </row>
    <row r="5" spans="1:2" x14ac:dyDescent="0.2">
      <c r="A5" t="s">
        <v>3971</v>
      </c>
      <c r="B5" t="s">
        <v>4053</v>
      </c>
    </row>
    <row r="6" spans="1:2" x14ac:dyDescent="0.2">
      <c r="A6" t="s">
        <v>3972</v>
      </c>
      <c r="B6" t="s">
        <v>4054</v>
      </c>
    </row>
    <row r="7" spans="1:2" x14ac:dyDescent="0.2">
      <c r="A7" t="s">
        <v>3970</v>
      </c>
      <c r="B7" t="s">
        <v>4055</v>
      </c>
    </row>
    <row r="8" spans="1:2" x14ac:dyDescent="0.2">
      <c r="A8" t="s">
        <v>3988</v>
      </c>
      <c r="B8" t="s">
        <v>4056</v>
      </c>
    </row>
    <row r="9" spans="1:2" x14ac:dyDescent="0.2">
      <c r="A9" t="s">
        <v>3989</v>
      </c>
      <c r="B9" t="s">
        <v>4057</v>
      </c>
    </row>
    <row r="10" spans="1:2" x14ac:dyDescent="0.2">
      <c r="A10" t="s">
        <v>3986</v>
      </c>
      <c r="B10" t="s">
        <v>4058</v>
      </c>
    </row>
    <row r="11" spans="1:2" x14ac:dyDescent="0.2">
      <c r="A11" t="s">
        <v>3987</v>
      </c>
      <c r="B11" t="s">
        <v>4059</v>
      </c>
    </row>
    <row r="12" spans="1:2" x14ac:dyDescent="0.2">
      <c r="A12" t="s">
        <v>3923</v>
      </c>
      <c r="B12" t="s">
        <v>4060</v>
      </c>
    </row>
    <row r="13" spans="1:2" x14ac:dyDescent="0.2">
      <c r="A13" t="s">
        <v>3924</v>
      </c>
      <c r="B13" t="s">
        <v>4061</v>
      </c>
    </row>
    <row r="14" spans="1:2" x14ac:dyDescent="0.2">
      <c r="A14" t="s">
        <v>3922</v>
      </c>
      <c r="B14" t="s">
        <v>4062</v>
      </c>
    </row>
    <row r="15" spans="1:2" x14ac:dyDescent="0.2">
      <c r="A15" t="s">
        <v>3941</v>
      </c>
      <c r="B15" t="s">
        <v>4063</v>
      </c>
    </row>
    <row r="16" spans="1:2" x14ac:dyDescent="0.2">
      <c r="A16" t="s">
        <v>3942</v>
      </c>
      <c r="B16" t="s">
        <v>4064</v>
      </c>
    </row>
    <row r="17" spans="1:2" x14ac:dyDescent="0.2">
      <c r="A17" t="s">
        <v>3939</v>
      </c>
      <c r="B17" t="s">
        <v>4065</v>
      </c>
    </row>
    <row r="18" spans="1:2" x14ac:dyDescent="0.2">
      <c r="A18" t="s">
        <v>3940</v>
      </c>
      <c r="B18" t="s">
        <v>4066</v>
      </c>
    </row>
    <row r="19" spans="1:2" x14ac:dyDescent="0.2">
      <c r="A19" t="s">
        <v>2919</v>
      </c>
      <c r="B19" t="s">
        <v>4067</v>
      </c>
    </row>
    <row r="20" spans="1:2" x14ac:dyDescent="0.2">
      <c r="A20" t="s">
        <v>2920</v>
      </c>
      <c r="B20" t="s">
        <v>4068</v>
      </c>
    </row>
    <row r="21" spans="1:2" x14ac:dyDescent="0.2">
      <c r="A21" t="s">
        <v>2918</v>
      </c>
      <c r="B21" t="s">
        <v>4069</v>
      </c>
    </row>
    <row r="22" spans="1:2" x14ac:dyDescent="0.2">
      <c r="A22" t="s">
        <v>2932</v>
      </c>
      <c r="B22" t="s">
        <v>4070</v>
      </c>
    </row>
    <row r="23" spans="1:2" x14ac:dyDescent="0.2">
      <c r="A23" t="s">
        <v>2929</v>
      </c>
      <c r="B23" t="s">
        <v>4071</v>
      </c>
    </row>
    <row r="24" spans="1:2" x14ac:dyDescent="0.2">
      <c r="A24" t="s">
        <v>2929</v>
      </c>
      <c r="B24" t="s">
        <v>4072</v>
      </c>
    </row>
    <row r="25" spans="1:2" x14ac:dyDescent="0.2">
      <c r="A25" t="s">
        <v>2930</v>
      </c>
      <c r="B25" t="s">
        <v>4073</v>
      </c>
    </row>
    <row r="26" spans="1:2" x14ac:dyDescent="0.2">
      <c r="A26" t="s">
        <v>22</v>
      </c>
      <c r="B26" t="s">
        <v>4074</v>
      </c>
    </row>
    <row r="27" spans="1:2" x14ac:dyDescent="0.2">
      <c r="A27" t="s">
        <v>2989</v>
      </c>
      <c r="B27" t="s">
        <v>4075</v>
      </c>
    </row>
    <row r="28" spans="1:2" ht="14.25" x14ac:dyDescent="0.2">
      <c r="A28" t="s">
        <v>13</v>
      </c>
      <c r="B28" t="s">
        <v>4076</v>
      </c>
    </row>
    <row r="29" spans="1:2" x14ac:dyDescent="0.2">
      <c r="A29" t="s">
        <v>55</v>
      </c>
      <c r="B29" t="s">
        <v>4077</v>
      </c>
    </row>
    <row r="30" spans="1:2" x14ac:dyDescent="0.2">
      <c r="A30" t="s">
        <v>2</v>
      </c>
    </row>
    <row r="31" spans="1:2" x14ac:dyDescent="0.2">
      <c r="A31" t="s">
        <v>49</v>
      </c>
      <c r="B31" t="s">
        <v>4078</v>
      </c>
    </row>
    <row r="32" spans="1:2" x14ac:dyDescent="0.2">
      <c r="A32" t="s">
        <v>28</v>
      </c>
      <c r="B32" t="s">
        <v>4079</v>
      </c>
    </row>
    <row r="33" spans="1:2" x14ac:dyDescent="0.2">
      <c r="A33" t="s">
        <v>118</v>
      </c>
    </row>
    <row r="34" spans="1:2" x14ac:dyDescent="0.2">
      <c r="A34" t="s">
        <v>4080</v>
      </c>
      <c r="B34" t="s">
        <v>4081</v>
      </c>
    </row>
    <row r="35" spans="1:2" x14ac:dyDescent="0.2">
      <c r="A35" t="s">
        <v>116</v>
      </c>
      <c r="B35" t="s">
        <v>4082</v>
      </c>
    </row>
    <row r="36" spans="1:2" x14ac:dyDescent="0.2">
      <c r="A36" t="s">
        <v>117</v>
      </c>
      <c r="B36" t="s">
        <v>4083</v>
      </c>
    </row>
    <row r="37" spans="1:2" x14ac:dyDescent="0.2">
      <c r="A37" t="s">
        <v>2961</v>
      </c>
      <c r="B37" t="s">
        <v>4084</v>
      </c>
    </row>
    <row r="38" spans="1:2" x14ac:dyDescent="0.2">
      <c r="A38" t="s">
        <v>2965</v>
      </c>
      <c r="B38" t="s">
        <v>4085</v>
      </c>
    </row>
    <row r="39" spans="1:2" x14ac:dyDescent="0.2">
      <c r="A39" t="s">
        <v>2976</v>
      </c>
      <c r="B39" t="s">
        <v>4086</v>
      </c>
    </row>
    <row r="40" spans="1:2" x14ac:dyDescent="0.2">
      <c r="A40" t="s">
        <v>30</v>
      </c>
      <c r="B40" t="s">
        <v>4087</v>
      </c>
    </row>
    <row r="41" spans="1:2" x14ac:dyDescent="0.2">
      <c r="A41" t="s">
        <v>2960</v>
      </c>
      <c r="B41" t="s">
        <v>4088</v>
      </c>
    </row>
    <row r="42" spans="1:2" x14ac:dyDescent="0.2">
      <c r="A42" t="s">
        <v>2964</v>
      </c>
      <c r="B42" t="s">
        <v>4089</v>
      </c>
    </row>
    <row r="43" spans="1:2" x14ac:dyDescent="0.2">
      <c r="A43" t="s">
        <v>4</v>
      </c>
      <c r="B43" t="s">
        <v>4090</v>
      </c>
    </row>
    <row r="44" spans="1:2" x14ac:dyDescent="0.2">
      <c r="A44" t="s">
        <v>113</v>
      </c>
      <c r="B44" t="s">
        <v>4091</v>
      </c>
    </row>
    <row r="45" spans="1:2" x14ac:dyDescent="0.2">
      <c r="A45" t="s">
        <v>106</v>
      </c>
      <c r="B45" t="s">
        <v>4092</v>
      </c>
    </row>
    <row r="46" spans="1:2" x14ac:dyDescent="0.2">
      <c r="A46" t="s">
        <v>105</v>
      </c>
      <c r="B46" t="s">
        <v>4093</v>
      </c>
    </row>
    <row r="47" spans="1:2" x14ac:dyDescent="0.2">
      <c r="A47" t="s">
        <v>108</v>
      </c>
      <c r="B47" t="s">
        <v>4094</v>
      </c>
    </row>
    <row r="48" spans="1:2" x14ac:dyDescent="0.2">
      <c r="A48" t="s">
        <v>107</v>
      </c>
      <c r="B48" t="s">
        <v>4095</v>
      </c>
    </row>
    <row r="49" spans="1:2" x14ac:dyDescent="0.2">
      <c r="A49" t="s">
        <v>110</v>
      </c>
      <c r="B49" t="s">
        <v>4096</v>
      </c>
    </row>
    <row r="50" spans="1:2" x14ac:dyDescent="0.2">
      <c r="A50" t="s">
        <v>112</v>
      </c>
      <c r="B50" t="s">
        <v>4097</v>
      </c>
    </row>
    <row r="51" spans="1:2" x14ac:dyDescent="0.2">
      <c r="A51" t="s">
        <v>111</v>
      </c>
      <c r="B51" t="s">
        <v>4098</v>
      </c>
    </row>
    <row r="52" spans="1:2" x14ac:dyDescent="0.2">
      <c r="A52" t="s">
        <v>109</v>
      </c>
      <c r="B52" t="s">
        <v>4099</v>
      </c>
    </row>
    <row r="53" spans="1:2" x14ac:dyDescent="0.2">
      <c r="A53" t="s">
        <v>90</v>
      </c>
      <c r="B53" t="s">
        <v>4100</v>
      </c>
    </row>
    <row r="54" spans="1:2" x14ac:dyDescent="0.2">
      <c r="A54" t="s">
        <v>85</v>
      </c>
      <c r="B54" t="s">
        <v>4101</v>
      </c>
    </row>
    <row r="55" spans="1:2" x14ac:dyDescent="0.2">
      <c r="A55" t="s">
        <v>87</v>
      </c>
      <c r="B55" t="s">
        <v>4102</v>
      </c>
    </row>
    <row r="56" spans="1:2" x14ac:dyDescent="0.2">
      <c r="A56" t="s">
        <v>1</v>
      </c>
      <c r="B56" t="s">
        <v>4103</v>
      </c>
    </row>
    <row r="57" spans="1:2" x14ac:dyDescent="0.2">
      <c r="A57" t="s">
        <v>81</v>
      </c>
      <c r="B57" t="s">
        <v>4104</v>
      </c>
    </row>
    <row r="58" spans="1:2" x14ac:dyDescent="0.2">
      <c r="A58" t="s">
        <v>16</v>
      </c>
      <c r="B58" t="s">
        <v>4105</v>
      </c>
    </row>
    <row r="59" spans="1:2" x14ac:dyDescent="0.2">
      <c r="A59" t="s">
        <v>76</v>
      </c>
      <c r="B59" t="s">
        <v>4106</v>
      </c>
    </row>
    <row r="60" spans="1:2" x14ac:dyDescent="0.2">
      <c r="A60" t="s">
        <v>2933</v>
      </c>
      <c r="B60" t="s">
        <v>4107</v>
      </c>
    </row>
    <row r="61" spans="1:2" x14ac:dyDescent="0.2">
      <c r="A61" t="s">
        <v>2915</v>
      </c>
      <c r="B61" t="s">
        <v>4108</v>
      </c>
    </row>
    <row r="62" spans="1:2" x14ac:dyDescent="0.2">
      <c r="A62" t="s">
        <v>2935</v>
      </c>
      <c r="B62" t="s">
        <v>4109</v>
      </c>
    </row>
    <row r="63" spans="1:2" x14ac:dyDescent="0.2">
      <c r="A63" t="s">
        <v>4110</v>
      </c>
      <c r="B63" t="s">
        <v>4111</v>
      </c>
    </row>
    <row r="64" spans="1:2" x14ac:dyDescent="0.2">
      <c r="A64" t="s">
        <v>2924</v>
      </c>
      <c r="B64" t="s">
        <v>4112</v>
      </c>
    </row>
    <row r="65" spans="1:2" x14ac:dyDescent="0.2">
      <c r="A65" t="s">
        <v>2926</v>
      </c>
      <c r="B65" t="s">
        <v>4113</v>
      </c>
    </row>
    <row r="66" spans="1:2" x14ac:dyDescent="0.2">
      <c r="A66" t="s">
        <v>3034</v>
      </c>
      <c r="B66" t="s">
        <v>4114</v>
      </c>
    </row>
    <row r="67" spans="1:2" x14ac:dyDescent="0.2">
      <c r="A67" t="s">
        <v>3033</v>
      </c>
      <c r="B67" t="s">
        <v>4115</v>
      </c>
    </row>
    <row r="68" spans="1:2" x14ac:dyDescent="0.2">
      <c r="A68" t="s">
        <v>3031</v>
      </c>
      <c r="B68" t="s">
        <v>4116</v>
      </c>
    </row>
    <row r="69" spans="1:2" x14ac:dyDescent="0.2">
      <c r="A69" t="s">
        <v>3030</v>
      </c>
      <c r="B69" t="s">
        <v>4117</v>
      </c>
    </row>
    <row r="70" spans="1:2" x14ac:dyDescent="0.2">
      <c r="A70" t="s">
        <v>3028</v>
      </c>
      <c r="B70" t="s">
        <v>4118</v>
      </c>
    </row>
    <row r="71" spans="1:2" x14ac:dyDescent="0.2">
      <c r="A71" t="s">
        <v>3029</v>
      </c>
      <c r="B71" t="s">
        <v>4119</v>
      </c>
    </row>
    <row r="72" spans="1:2" x14ac:dyDescent="0.2">
      <c r="A72" t="s">
        <v>3035</v>
      </c>
      <c r="B72" t="s">
        <v>4120</v>
      </c>
    </row>
    <row r="73" spans="1:2" x14ac:dyDescent="0.2">
      <c r="A73" t="s">
        <v>3032</v>
      </c>
      <c r="B73" t="s">
        <v>4121</v>
      </c>
    </row>
    <row r="74" spans="1:2" x14ac:dyDescent="0.2">
      <c r="A74" t="s">
        <v>2946</v>
      </c>
      <c r="B74" t="s">
        <v>4122</v>
      </c>
    </row>
    <row r="75" spans="1:2" x14ac:dyDescent="0.2">
      <c r="A75" t="s">
        <v>2953</v>
      </c>
      <c r="B75" t="s">
        <v>4123</v>
      </c>
    </row>
    <row r="76" spans="1:2" x14ac:dyDescent="0.2">
      <c r="A76" t="s">
        <v>2945</v>
      </c>
      <c r="B76" t="s">
        <v>4124</v>
      </c>
    </row>
    <row r="77" spans="1:2" x14ac:dyDescent="0.2">
      <c r="A77" t="s">
        <v>3019</v>
      </c>
      <c r="B77" t="s">
        <v>4125</v>
      </c>
    </row>
    <row r="78" spans="1:2" x14ac:dyDescent="0.2">
      <c r="A78" t="s">
        <v>3018</v>
      </c>
      <c r="B78" t="s">
        <v>4126</v>
      </c>
    </row>
    <row r="79" spans="1:2" x14ac:dyDescent="0.2">
      <c r="A79" t="s">
        <v>3017</v>
      </c>
      <c r="B79" t="s">
        <v>4127</v>
      </c>
    </row>
    <row r="80" spans="1:2" x14ac:dyDescent="0.2">
      <c r="A80" t="s">
        <v>2914</v>
      </c>
      <c r="B80" t="s">
        <v>4128</v>
      </c>
    </row>
    <row r="81" spans="1:2" x14ac:dyDescent="0.2">
      <c r="A81" t="s">
        <v>2938</v>
      </c>
      <c r="B81" t="s">
        <v>4129</v>
      </c>
    </row>
    <row r="82" spans="1:2" x14ac:dyDescent="0.2">
      <c r="A82" t="s">
        <v>2937</v>
      </c>
      <c r="B82" t="s">
        <v>4130</v>
      </c>
    </row>
    <row r="83" spans="1:2" x14ac:dyDescent="0.2">
      <c r="A83" t="s">
        <v>2936</v>
      </c>
      <c r="B83" t="s">
        <v>4131</v>
      </c>
    </row>
    <row r="84" spans="1:2" x14ac:dyDescent="0.2">
      <c r="A84" t="s">
        <v>2941</v>
      </c>
      <c r="B84" t="s">
        <v>4132</v>
      </c>
    </row>
    <row r="85" spans="1:2" x14ac:dyDescent="0.2">
      <c r="A85" t="s">
        <v>2940</v>
      </c>
      <c r="B85" t="s">
        <v>4133</v>
      </c>
    </row>
    <row r="86" spans="1:2" x14ac:dyDescent="0.2">
      <c r="A86" t="s">
        <v>2942</v>
      </c>
      <c r="B86" t="s">
        <v>4134</v>
      </c>
    </row>
    <row r="87" spans="1:2" x14ac:dyDescent="0.2">
      <c r="A87" t="s">
        <v>2922</v>
      </c>
      <c r="B87" t="s">
        <v>4135</v>
      </c>
    </row>
    <row r="88" spans="1:2" x14ac:dyDescent="0.2">
      <c r="A88" t="s">
        <v>2948</v>
      </c>
      <c r="B88" t="s">
        <v>4136</v>
      </c>
    </row>
    <row r="89" spans="1:2" x14ac:dyDescent="0.2">
      <c r="A89" t="s">
        <v>2954</v>
      </c>
      <c r="B89" t="s">
        <v>4137</v>
      </c>
    </row>
    <row r="90" spans="1:2" x14ac:dyDescent="0.2">
      <c r="A90" t="s">
        <v>2947</v>
      </c>
      <c r="B90" t="s">
        <v>4138</v>
      </c>
    </row>
    <row r="91" spans="1:2" x14ac:dyDescent="0.2">
      <c r="A91" t="s">
        <v>3026</v>
      </c>
      <c r="B91" t="s">
        <v>4139</v>
      </c>
    </row>
    <row r="92" spans="1:2" x14ac:dyDescent="0.2">
      <c r="A92" t="s">
        <v>3025</v>
      </c>
      <c r="B92" t="s">
        <v>4140</v>
      </c>
    </row>
    <row r="93" spans="1:2" x14ac:dyDescent="0.2">
      <c r="A93" t="s">
        <v>3023</v>
      </c>
      <c r="B93" t="s">
        <v>4141</v>
      </c>
    </row>
    <row r="94" spans="1:2" x14ac:dyDescent="0.2">
      <c r="A94" t="s">
        <v>3022</v>
      </c>
      <c r="B94" t="s">
        <v>4142</v>
      </c>
    </row>
    <row r="95" spans="1:2" x14ac:dyDescent="0.2">
      <c r="A95" t="s">
        <v>3020</v>
      </c>
      <c r="B95" t="s">
        <v>4143</v>
      </c>
    </row>
    <row r="96" spans="1:2" x14ac:dyDescent="0.2">
      <c r="A96" t="s">
        <v>3021</v>
      </c>
      <c r="B96" t="s">
        <v>4144</v>
      </c>
    </row>
    <row r="97" spans="1:2" x14ac:dyDescent="0.2">
      <c r="A97" t="s">
        <v>3027</v>
      </c>
      <c r="B97" t="s">
        <v>4145</v>
      </c>
    </row>
    <row r="98" spans="1:2" x14ac:dyDescent="0.2">
      <c r="A98" t="s">
        <v>3024</v>
      </c>
      <c r="B98" t="s">
        <v>4146</v>
      </c>
    </row>
    <row r="99" spans="1:2" x14ac:dyDescent="0.2">
      <c r="A99" t="s">
        <v>2966</v>
      </c>
      <c r="B99" t="s">
        <v>4147</v>
      </c>
    </row>
    <row r="100" spans="1:2" x14ac:dyDescent="0.2">
      <c r="A100" t="s">
        <v>2967</v>
      </c>
      <c r="B100" t="s">
        <v>4148</v>
      </c>
    </row>
    <row r="101" spans="1:2" x14ac:dyDescent="0.2">
      <c r="A101" t="s">
        <v>2944</v>
      </c>
      <c r="B101" t="s">
        <v>4149</v>
      </c>
    </row>
    <row r="102" spans="1:2" x14ac:dyDescent="0.2">
      <c r="A102" t="s">
        <v>2952</v>
      </c>
      <c r="B102" t="s">
        <v>4150</v>
      </c>
    </row>
    <row r="103" spans="1:2" x14ac:dyDescent="0.2">
      <c r="A103" t="s">
        <v>2943</v>
      </c>
      <c r="B103" t="s">
        <v>4151</v>
      </c>
    </row>
    <row r="104" spans="1:2" x14ac:dyDescent="0.2">
      <c r="A104" t="s">
        <v>2916</v>
      </c>
      <c r="B104" t="s">
        <v>4152</v>
      </c>
    </row>
    <row r="105" spans="1:2" x14ac:dyDescent="0.2">
      <c r="A105" t="s">
        <v>2917</v>
      </c>
      <c r="B105" t="s">
        <v>4153</v>
      </c>
    </row>
    <row r="106" spans="1:2" x14ac:dyDescent="0.2">
      <c r="A106" t="s">
        <v>2934</v>
      </c>
      <c r="B106" t="s">
        <v>4154</v>
      </c>
    </row>
    <row r="107" spans="1:2" x14ac:dyDescent="0.2">
      <c r="A107" t="s">
        <v>3006</v>
      </c>
      <c r="B107" t="s">
        <v>4155</v>
      </c>
    </row>
    <row r="108" spans="1:2" x14ac:dyDescent="0.2">
      <c r="A108" t="s">
        <v>3009</v>
      </c>
      <c r="B108" t="s">
        <v>4156</v>
      </c>
    </row>
    <row r="109" spans="1:2" x14ac:dyDescent="0.2">
      <c r="A109" t="s">
        <v>3005</v>
      </c>
      <c r="B109" t="s">
        <v>4157</v>
      </c>
    </row>
    <row r="110" spans="1:2" x14ac:dyDescent="0.2">
      <c r="A110" t="s">
        <v>3008</v>
      </c>
      <c r="B110" t="s">
        <v>4158</v>
      </c>
    </row>
    <row r="111" spans="1:2" x14ac:dyDescent="0.2">
      <c r="A111" t="s">
        <v>3007</v>
      </c>
      <c r="B111" t="s">
        <v>4159</v>
      </c>
    </row>
    <row r="112" spans="1:2" x14ac:dyDescent="0.2">
      <c r="A112" t="s">
        <v>3010</v>
      </c>
      <c r="B112" t="s">
        <v>4160</v>
      </c>
    </row>
    <row r="113" spans="1:2" x14ac:dyDescent="0.2">
      <c r="A113" t="s">
        <v>2988</v>
      </c>
      <c r="B113" t="s">
        <v>4161</v>
      </c>
    </row>
    <row r="114" spans="1:2" x14ac:dyDescent="0.2">
      <c r="A114" t="s">
        <v>2987</v>
      </c>
      <c r="B114" t="s">
        <v>4162</v>
      </c>
    </row>
    <row r="115" spans="1:2" x14ac:dyDescent="0.2">
      <c r="A115" t="s">
        <v>2925</v>
      </c>
      <c r="B115" t="s">
        <v>4163</v>
      </c>
    </row>
    <row r="116" spans="1:2" x14ac:dyDescent="0.2">
      <c r="A116" t="s">
        <v>2921</v>
      </c>
      <c r="B116" t="s">
        <v>4164</v>
      </c>
    </row>
    <row r="117" spans="1:2" x14ac:dyDescent="0.2">
      <c r="A117" t="s">
        <v>2939</v>
      </c>
      <c r="B117" t="s">
        <v>4165</v>
      </c>
    </row>
    <row r="118" spans="1:2" x14ac:dyDescent="0.2">
      <c r="A118" t="s">
        <v>2927</v>
      </c>
      <c r="B118" t="s">
        <v>4166</v>
      </c>
    </row>
    <row r="119" spans="1:2" x14ac:dyDescent="0.2">
      <c r="A119" t="s">
        <v>2928</v>
      </c>
      <c r="B119" t="s">
        <v>4167</v>
      </c>
    </row>
    <row r="120" spans="1:2" x14ac:dyDescent="0.2">
      <c r="A120" t="s">
        <v>3012</v>
      </c>
      <c r="B120" t="s">
        <v>4168</v>
      </c>
    </row>
    <row r="121" spans="1:2" x14ac:dyDescent="0.2">
      <c r="A121" t="s">
        <v>3011</v>
      </c>
      <c r="B121" t="s">
        <v>4169</v>
      </c>
    </row>
    <row r="122" spans="1:2" x14ac:dyDescent="0.2">
      <c r="A122" t="s">
        <v>14</v>
      </c>
    </row>
    <row r="123" spans="1:2" x14ac:dyDescent="0.2">
      <c r="A123" t="s">
        <v>98</v>
      </c>
      <c r="B123" t="s">
        <v>4170</v>
      </c>
    </row>
    <row r="124" spans="1:2" x14ac:dyDescent="0.2">
      <c r="A124" t="s">
        <v>43</v>
      </c>
      <c r="B124" t="s">
        <v>4171</v>
      </c>
    </row>
    <row r="125" spans="1:2" x14ac:dyDescent="0.2">
      <c r="A125" t="s">
        <v>42</v>
      </c>
      <c r="B125" t="s">
        <v>4172</v>
      </c>
    </row>
    <row r="126" spans="1:2" x14ac:dyDescent="0.2">
      <c r="A126" t="s">
        <v>41</v>
      </c>
      <c r="B126" t="s">
        <v>4173</v>
      </c>
    </row>
    <row r="127" spans="1:2" x14ac:dyDescent="0.2">
      <c r="A127" t="s">
        <v>21</v>
      </c>
      <c r="B127" t="s">
        <v>4174</v>
      </c>
    </row>
    <row r="128" spans="1:2" x14ac:dyDescent="0.2">
      <c r="A128" t="s">
        <v>63</v>
      </c>
      <c r="B128" t="s">
        <v>4175</v>
      </c>
    </row>
    <row r="129" spans="1:2" x14ac:dyDescent="0.2">
      <c r="A129" t="s">
        <v>57</v>
      </c>
      <c r="B129" t="s">
        <v>4176</v>
      </c>
    </row>
    <row r="130" spans="1:2" x14ac:dyDescent="0.2">
      <c r="A130" t="s">
        <v>104</v>
      </c>
      <c r="B130" t="s">
        <v>4177</v>
      </c>
    </row>
    <row r="131" spans="1:2" x14ac:dyDescent="0.2">
      <c r="A131" t="s">
        <v>114</v>
      </c>
      <c r="B131" t="s">
        <v>4178</v>
      </c>
    </row>
    <row r="132" spans="1:2" x14ac:dyDescent="0.2">
      <c r="A132" t="s">
        <v>20</v>
      </c>
      <c r="B132" t="s">
        <v>4179</v>
      </c>
    </row>
    <row r="133" spans="1:2" x14ac:dyDescent="0.2">
      <c r="A133" t="s">
        <v>65</v>
      </c>
      <c r="B133" t="s">
        <v>4180</v>
      </c>
    </row>
    <row r="134" spans="1:2" x14ac:dyDescent="0.2">
      <c r="A134" t="s">
        <v>51</v>
      </c>
      <c r="B134" t="s">
        <v>4181</v>
      </c>
    </row>
    <row r="135" spans="1:2" x14ac:dyDescent="0.2">
      <c r="A135" t="s">
        <v>119</v>
      </c>
      <c r="B135" t="s">
        <v>4182</v>
      </c>
    </row>
    <row r="136" spans="1:2" x14ac:dyDescent="0.2">
      <c r="A136" t="s">
        <v>92</v>
      </c>
      <c r="B136" t="s">
        <v>4183</v>
      </c>
    </row>
    <row r="137" spans="1:2" x14ac:dyDescent="0.2">
      <c r="A137" t="s">
        <v>94</v>
      </c>
      <c r="B137" t="s">
        <v>4184</v>
      </c>
    </row>
    <row r="138" spans="1:2" x14ac:dyDescent="0.2">
      <c r="A138" t="s">
        <v>93</v>
      </c>
      <c r="B138" t="s">
        <v>4185</v>
      </c>
    </row>
    <row r="139" spans="1:2" x14ac:dyDescent="0.2">
      <c r="A139" t="s">
        <v>75</v>
      </c>
      <c r="B139" t="s">
        <v>4186</v>
      </c>
    </row>
    <row r="140" spans="1:2" x14ac:dyDescent="0.2">
      <c r="A140" t="s">
        <v>4014</v>
      </c>
      <c r="B140" t="s">
        <v>4187</v>
      </c>
    </row>
    <row r="141" spans="1:2" x14ac:dyDescent="0.2">
      <c r="A141" t="s">
        <v>4013</v>
      </c>
      <c r="B141" t="s">
        <v>4188</v>
      </c>
    </row>
    <row r="142" spans="1:2" x14ac:dyDescent="0.2">
      <c r="A142" t="s">
        <v>53</v>
      </c>
      <c r="B142" t="s">
        <v>4189</v>
      </c>
    </row>
    <row r="143" spans="1:2" x14ac:dyDescent="0.2">
      <c r="A143" t="s">
        <v>4190</v>
      </c>
      <c r="B143" t="s">
        <v>4191</v>
      </c>
    </row>
    <row r="144" spans="1:2" x14ac:dyDescent="0.2">
      <c r="A144" t="s">
        <v>54</v>
      </c>
      <c r="B144" t="s">
        <v>4192</v>
      </c>
    </row>
    <row r="145" spans="1:2" x14ac:dyDescent="0.2">
      <c r="A145" t="s">
        <v>4019</v>
      </c>
      <c r="B145" t="s">
        <v>4193</v>
      </c>
    </row>
    <row r="146" spans="1:2" x14ac:dyDescent="0.2">
      <c r="A146" t="s">
        <v>4018</v>
      </c>
      <c r="B146" t="s">
        <v>4194</v>
      </c>
    </row>
    <row r="147" spans="1:2" x14ac:dyDescent="0.2">
      <c r="A147" t="s">
        <v>4017</v>
      </c>
      <c r="B147" t="s">
        <v>4195</v>
      </c>
    </row>
    <row r="148" spans="1:2" x14ac:dyDescent="0.2">
      <c r="A148" t="s">
        <v>4012</v>
      </c>
      <c r="B148" t="s">
        <v>4196</v>
      </c>
    </row>
    <row r="149" spans="1:2" x14ac:dyDescent="0.2">
      <c r="A149" t="s">
        <v>4011</v>
      </c>
      <c r="B149" t="s">
        <v>4197</v>
      </c>
    </row>
    <row r="150" spans="1:2" x14ac:dyDescent="0.2">
      <c r="A150" t="s">
        <v>47</v>
      </c>
      <c r="B150" t="s">
        <v>4198</v>
      </c>
    </row>
    <row r="151" spans="1:2" x14ac:dyDescent="0.2">
      <c r="A151" t="s">
        <v>48</v>
      </c>
      <c r="B151" t="s">
        <v>4199</v>
      </c>
    </row>
    <row r="152" spans="1:2" x14ac:dyDescent="0.2">
      <c r="A152" t="s">
        <v>4020</v>
      </c>
      <c r="B152" t="s">
        <v>4200</v>
      </c>
    </row>
    <row r="153" spans="1:2" x14ac:dyDescent="0.2">
      <c r="A153" t="s">
        <v>4021</v>
      </c>
      <c r="B153" t="s">
        <v>4201</v>
      </c>
    </row>
    <row r="154" spans="1:2" x14ac:dyDescent="0.2">
      <c r="A154" t="s">
        <v>4016</v>
      </c>
      <c r="B154" t="s">
        <v>4202</v>
      </c>
    </row>
    <row r="155" spans="1:2" x14ac:dyDescent="0.2">
      <c r="A155" t="s">
        <v>4015</v>
      </c>
      <c r="B155" t="s">
        <v>4203</v>
      </c>
    </row>
    <row r="156" spans="1:2" x14ac:dyDescent="0.2">
      <c r="A156" t="s">
        <v>4023</v>
      </c>
      <c r="B156" t="s">
        <v>4204</v>
      </c>
    </row>
    <row r="157" spans="1:2" x14ac:dyDescent="0.2">
      <c r="A157" t="s">
        <v>4024</v>
      </c>
      <c r="B157" t="s">
        <v>4205</v>
      </c>
    </row>
    <row r="158" spans="1:2" x14ac:dyDescent="0.2">
      <c r="A158" t="s">
        <v>4028</v>
      </c>
      <c r="B158" t="s">
        <v>4206</v>
      </c>
    </row>
    <row r="159" spans="1:2" x14ac:dyDescent="0.2">
      <c r="A159" t="s">
        <v>4027</v>
      </c>
      <c r="B159" t="s">
        <v>4207</v>
      </c>
    </row>
    <row r="160" spans="1:2" x14ac:dyDescent="0.2">
      <c r="A160" t="s">
        <v>4029</v>
      </c>
      <c r="B160" t="s">
        <v>4208</v>
      </c>
    </row>
    <row r="161" spans="1:2" x14ac:dyDescent="0.2">
      <c r="A161" t="s">
        <v>4026</v>
      </c>
      <c r="B161" t="s">
        <v>4209</v>
      </c>
    </row>
    <row r="162" spans="1:2" x14ac:dyDescent="0.2">
      <c r="A162" t="s">
        <v>6</v>
      </c>
      <c r="B162" t="s">
        <v>4210</v>
      </c>
    </row>
    <row r="163" spans="1:2" x14ac:dyDescent="0.2">
      <c r="A163" t="s">
        <v>4025</v>
      </c>
      <c r="B163" t="s">
        <v>4211</v>
      </c>
    </row>
    <row r="164" spans="1:2" x14ac:dyDescent="0.2">
      <c r="A164" t="s">
        <v>39</v>
      </c>
      <c r="B164" t="s">
        <v>4212</v>
      </c>
    </row>
    <row r="165" spans="1:2" x14ac:dyDescent="0.2">
      <c r="A165" t="s">
        <v>38</v>
      </c>
      <c r="B165" t="s">
        <v>4213</v>
      </c>
    </row>
    <row r="166" spans="1:2" x14ac:dyDescent="0.2">
      <c r="A166" t="s">
        <v>115</v>
      </c>
      <c r="B166" t="s">
        <v>4214</v>
      </c>
    </row>
    <row r="167" spans="1:2" x14ac:dyDescent="0.2">
      <c r="A167" t="s">
        <v>40</v>
      </c>
      <c r="B167" t="s">
        <v>4215</v>
      </c>
    </row>
    <row r="168" spans="1:2" x14ac:dyDescent="0.2">
      <c r="A168" t="s">
        <v>15</v>
      </c>
    </row>
    <row r="169" spans="1:2" x14ac:dyDescent="0.2">
      <c r="A169" t="s">
        <v>56</v>
      </c>
      <c r="B169" t="s">
        <v>4216</v>
      </c>
    </row>
    <row r="170" spans="1:2" x14ac:dyDescent="0.2">
      <c r="A170" t="s">
        <v>61</v>
      </c>
      <c r="B170" t="s">
        <v>4217</v>
      </c>
    </row>
    <row r="171" spans="1:2" x14ac:dyDescent="0.2">
      <c r="A171" t="s">
        <v>64</v>
      </c>
      <c r="B171" t="s">
        <v>4218</v>
      </c>
    </row>
    <row r="172" spans="1:2" x14ac:dyDescent="0.2">
      <c r="A172" t="s">
        <v>60</v>
      </c>
      <c r="B172" t="s">
        <v>4219</v>
      </c>
    </row>
    <row r="173" spans="1:2" x14ac:dyDescent="0.2">
      <c r="A173" t="s">
        <v>62</v>
      </c>
      <c r="B173" t="s">
        <v>4220</v>
      </c>
    </row>
    <row r="174" spans="1:2" x14ac:dyDescent="0.2">
      <c r="A174" t="s">
        <v>27</v>
      </c>
      <c r="B174" t="s">
        <v>4221</v>
      </c>
    </row>
    <row r="175" spans="1:2" x14ac:dyDescent="0.2">
      <c r="A175" t="s">
        <v>50</v>
      </c>
      <c r="B175" t="s">
        <v>4222</v>
      </c>
    </row>
    <row r="176" spans="1:2" x14ac:dyDescent="0.2">
      <c r="A176" t="s">
        <v>66</v>
      </c>
      <c r="B176" t="s">
        <v>4223</v>
      </c>
    </row>
    <row r="177" spans="1:2" x14ac:dyDescent="0.2">
      <c r="A177" t="s">
        <v>86</v>
      </c>
      <c r="B177" t="s">
        <v>4224</v>
      </c>
    </row>
    <row r="178" spans="1:2" x14ac:dyDescent="0.2">
      <c r="A178" t="s">
        <v>18</v>
      </c>
      <c r="B178" t="s">
        <v>4225</v>
      </c>
    </row>
    <row r="179" spans="1:2" x14ac:dyDescent="0.2">
      <c r="A179" t="s">
        <v>89</v>
      </c>
      <c r="B179" t="s">
        <v>4226</v>
      </c>
    </row>
    <row r="180" spans="1:2" x14ac:dyDescent="0.2">
      <c r="A180" t="s">
        <v>45</v>
      </c>
      <c r="B180" t="s">
        <v>4227</v>
      </c>
    </row>
    <row r="181" spans="1:2" x14ac:dyDescent="0.2">
      <c r="A181" t="s">
        <v>46</v>
      </c>
      <c r="B181" t="s">
        <v>4228</v>
      </c>
    </row>
    <row r="182" spans="1:2" x14ac:dyDescent="0.2">
      <c r="A182" t="s">
        <v>80</v>
      </c>
      <c r="B182" t="s">
        <v>4229</v>
      </c>
    </row>
    <row r="183" spans="1:2" x14ac:dyDescent="0.2">
      <c r="A183" t="s">
        <v>74</v>
      </c>
      <c r="B183" t="s">
        <v>4230</v>
      </c>
    </row>
    <row r="184" spans="1:2" x14ac:dyDescent="0.2">
      <c r="A184" t="s">
        <v>73</v>
      </c>
      <c r="B184" t="s">
        <v>4231</v>
      </c>
    </row>
    <row r="185" spans="1:2" x14ac:dyDescent="0.2">
      <c r="A185" t="s">
        <v>72</v>
      </c>
      <c r="B185" t="s">
        <v>4232</v>
      </c>
    </row>
    <row r="186" spans="1:2" x14ac:dyDescent="0.2">
      <c r="A186" t="s">
        <v>3004</v>
      </c>
      <c r="B186" t="s">
        <v>4233</v>
      </c>
    </row>
    <row r="187" spans="1:2" x14ac:dyDescent="0.2">
      <c r="A187" t="s">
        <v>3003</v>
      </c>
      <c r="B187" t="s">
        <v>4234</v>
      </c>
    </row>
    <row r="188" spans="1:2" x14ac:dyDescent="0.2">
      <c r="A188" t="s">
        <v>2995</v>
      </c>
      <c r="B188" t="s">
        <v>4235</v>
      </c>
    </row>
    <row r="189" spans="1:2" x14ac:dyDescent="0.2">
      <c r="A189" t="s">
        <v>2994</v>
      </c>
      <c r="B189" t="s">
        <v>4236</v>
      </c>
    </row>
    <row r="190" spans="1:2" x14ac:dyDescent="0.2">
      <c r="A190" t="s">
        <v>2998</v>
      </c>
      <c r="B190" t="s">
        <v>4237</v>
      </c>
    </row>
    <row r="191" spans="1:2" x14ac:dyDescent="0.2">
      <c r="A191" t="s">
        <v>2991</v>
      </c>
      <c r="B191" t="s">
        <v>4238</v>
      </c>
    </row>
    <row r="192" spans="1:2" x14ac:dyDescent="0.2">
      <c r="A192" t="s">
        <v>2997</v>
      </c>
      <c r="B192" t="s">
        <v>4239</v>
      </c>
    </row>
    <row r="193" spans="1:2" x14ac:dyDescent="0.2">
      <c r="A193" t="s">
        <v>2990</v>
      </c>
      <c r="B193" t="s">
        <v>4240</v>
      </c>
    </row>
    <row r="194" spans="1:2" x14ac:dyDescent="0.2">
      <c r="A194" t="s">
        <v>3002</v>
      </c>
      <c r="B194" t="s">
        <v>4241</v>
      </c>
    </row>
    <row r="195" spans="1:2" x14ac:dyDescent="0.2">
      <c r="A195" t="s">
        <v>3001</v>
      </c>
      <c r="B195" t="s">
        <v>4242</v>
      </c>
    </row>
    <row r="196" spans="1:2" x14ac:dyDescent="0.2">
      <c r="A196" t="s">
        <v>2993</v>
      </c>
      <c r="B196" t="s">
        <v>4243</v>
      </c>
    </row>
    <row r="197" spans="1:2" x14ac:dyDescent="0.2">
      <c r="A197" t="s">
        <v>2992</v>
      </c>
      <c r="B197" t="s">
        <v>4244</v>
      </c>
    </row>
    <row r="198" spans="1:2" x14ac:dyDescent="0.2">
      <c r="A198" t="s">
        <v>2999</v>
      </c>
      <c r="B198" t="s">
        <v>4245</v>
      </c>
    </row>
    <row r="199" spans="1:2" x14ac:dyDescent="0.2">
      <c r="A199" t="s">
        <v>3000</v>
      </c>
      <c r="B199" t="s">
        <v>4246</v>
      </c>
    </row>
    <row r="200" spans="1:2" x14ac:dyDescent="0.2">
      <c r="A200" t="s">
        <v>2949</v>
      </c>
      <c r="B200" t="s">
        <v>4247</v>
      </c>
    </row>
    <row r="201" spans="1:2" x14ac:dyDescent="0.2">
      <c r="A201" t="s">
        <v>2955</v>
      </c>
      <c r="B201" t="s">
        <v>4248</v>
      </c>
    </row>
    <row r="202" spans="1:2" x14ac:dyDescent="0.2">
      <c r="A202" t="s">
        <v>2950</v>
      </c>
      <c r="B202" t="s">
        <v>4249</v>
      </c>
    </row>
    <row r="203" spans="1:2" x14ac:dyDescent="0.2">
      <c r="A203" t="s">
        <v>37</v>
      </c>
      <c r="B203" t="s">
        <v>4250</v>
      </c>
    </row>
    <row r="204" spans="1:2" x14ac:dyDescent="0.2">
      <c r="A204" t="s">
        <v>36</v>
      </c>
      <c r="B204" t="s">
        <v>4251</v>
      </c>
    </row>
    <row r="205" spans="1:2" x14ac:dyDescent="0.2">
      <c r="A205" t="s">
        <v>2968</v>
      </c>
      <c r="B205" t="s">
        <v>4252</v>
      </c>
    </row>
    <row r="206" spans="1:2" x14ac:dyDescent="0.2">
      <c r="A206" t="s">
        <v>99</v>
      </c>
      <c r="B206" t="s">
        <v>4253</v>
      </c>
    </row>
    <row r="207" spans="1:2" x14ac:dyDescent="0.2">
      <c r="A207" t="s">
        <v>100</v>
      </c>
      <c r="B207" t="s">
        <v>4254</v>
      </c>
    </row>
    <row r="208" spans="1:2" x14ac:dyDescent="0.2">
      <c r="A208" t="s">
        <v>59</v>
      </c>
      <c r="B208" t="s">
        <v>4255</v>
      </c>
    </row>
    <row r="209" spans="1:2" x14ac:dyDescent="0.2">
      <c r="A209" t="s">
        <v>19</v>
      </c>
      <c r="B209" t="s">
        <v>4256</v>
      </c>
    </row>
    <row r="210" spans="1:2" x14ac:dyDescent="0.2">
      <c r="A210" t="s">
        <v>3943</v>
      </c>
      <c r="B210" t="s">
        <v>4257</v>
      </c>
    </row>
    <row r="211" spans="1:2" x14ac:dyDescent="0.2">
      <c r="A211" t="s">
        <v>3920</v>
      </c>
      <c r="B211" t="s">
        <v>4258</v>
      </c>
    </row>
    <row r="212" spans="1:2" x14ac:dyDescent="0.2">
      <c r="A212" t="s">
        <v>3932</v>
      </c>
      <c r="B212" t="s">
        <v>4259</v>
      </c>
    </row>
    <row r="213" spans="1:2" x14ac:dyDescent="0.2">
      <c r="A213" t="s">
        <v>3928</v>
      </c>
      <c r="B213" t="s">
        <v>4260</v>
      </c>
    </row>
    <row r="214" spans="1:2" x14ac:dyDescent="0.2">
      <c r="A214" t="s">
        <v>3964</v>
      </c>
      <c r="B214" t="s">
        <v>4261</v>
      </c>
    </row>
    <row r="215" spans="1:2" x14ac:dyDescent="0.2">
      <c r="A215" t="s">
        <v>3930</v>
      </c>
      <c r="B215" t="s">
        <v>4262</v>
      </c>
    </row>
    <row r="216" spans="1:2" x14ac:dyDescent="0.2">
      <c r="A216" t="s">
        <v>3949</v>
      </c>
      <c r="B216" t="s">
        <v>4263</v>
      </c>
    </row>
    <row r="217" spans="1:2" x14ac:dyDescent="0.2">
      <c r="A217" t="s">
        <v>3948</v>
      </c>
      <c r="B217" t="s">
        <v>4264</v>
      </c>
    </row>
    <row r="218" spans="1:2" x14ac:dyDescent="0.2">
      <c r="A218" t="s">
        <v>3947</v>
      </c>
      <c r="B218" t="s">
        <v>4265</v>
      </c>
    </row>
    <row r="219" spans="1:2" x14ac:dyDescent="0.2">
      <c r="A219" t="s">
        <v>3919</v>
      </c>
      <c r="B219" t="s">
        <v>4266</v>
      </c>
    </row>
    <row r="220" spans="1:2" x14ac:dyDescent="0.2">
      <c r="A220" t="s">
        <v>4267</v>
      </c>
      <c r="B220" t="s">
        <v>4268</v>
      </c>
    </row>
    <row r="221" spans="1:2" x14ac:dyDescent="0.2">
      <c r="A221" t="s">
        <v>4269</v>
      </c>
      <c r="B221" t="s">
        <v>4270</v>
      </c>
    </row>
    <row r="222" spans="1:2" x14ac:dyDescent="0.2">
      <c r="A222" t="s">
        <v>3935</v>
      </c>
      <c r="B222" t="s">
        <v>4271</v>
      </c>
    </row>
    <row r="223" spans="1:2" x14ac:dyDescent="0.2">
      <c r="A223" t="s">
        <v>3934</v>
      </c>
      <c r="B223" t="s">
        <v>4272</v>
      </c>
    </row>
    <row r="224" spans="1:2" x14ac:dyDescent="0.2">
      <c r="A224" t="s">
        <v>3933</v>
      </c>
      <c r="B224" t="s">
        <v>4273</v>
      </c>
    </row>
    <row r="225" spans="1:2" x14ac:dyDescent="0.2">
      <c r="A225" t="s">
        <v>3945</v>
      </c>
      <c r="B225" t="s">
        <v>4274</v>
      </c>
    </row>
    <row r="226" spans="1:2" x14ac:dyDescent="0.2">
      <c r="A226" t="s">
        <v>3944</v>
      </c>
      <c r="B226" t="s">
        <v>4275</v>
      </c>
    </row>
    <row r="227" spans="1:2" x14ac:dyDescent="0.2">
      <c r="A227" t="s">
        <v>3946</v>
      </c>
      <c r="B227" t="s">
        <v>4276</v>
      </c>
    </row>
    <row r="228" spans="1:2" x14ac:dyDescent="0.2">
      <c r="A228" t="s">
        <v>3927</v>
      </c>
      <c r="B228" t="s">
        <v>4277</v>
      </c>
    </row>
    <row r="229" spans="1:2" x14ac:dyDescent="0.2">
      <c r="A229" t="s">
        <v>3965</v>
      </c>
      <c r="B229" t="s">
        <v>4278</v>
      </c>
    </row>
    <row r="230" spans="1:2" x14ac:dyDescent="0.2">
      <c r="A230" t="s">
        <v>3921</v>
      </c>
      <c r="B230" t="s">
        <v>4279</v>
      </c>
    </row>
    <row r="231" spans="1:2" x14ac:dyDescent="0.2">
      <c r="A231" t="s">
        <v>3925</v>
      </c>
      <c r="B231" t="s">
        <v>4280</v>
      </c>
    </row>
    <row r="232" spans="1:2" x14ac:dyDescent="0.2">
      <c r="A232" t="s">
        <v>3931</v>
      </c>
      <c r="B232" t="s">
        <v>4281</v>
      </c>
    </row>
    <row r="233" spans="1:2" x14ac:dyDescent="0.2">
      <c r="A233" t="s">
        <v>3963</v>
      </c>
      <c r="B233" t="s">
        <v>4282</v>
      </c>
    </row>
    <row r="234" spans="1:2" x14ac:dyDescent="0.2">
      <c r="A234" t="s">
        <v>3962</v>
      </c>
      <c r="B234" t="s">
        <v>4283</v>
      </c>
    </row>
    <row r="235" spans="1:2" x14ac:dyDescent="0.2">
      <c r="A235" t="s">
        <v>3966</v>
      </c>
      <c r="B235" t="s">
        <v>4284</v>
      </c>
    </row>
    <row r="236" spans="1:2" x14ac:dyDescent="0.2">
      <c r="A236" t="s">
        <v>3961</v>
      </c>
      <c r="B236" t="s">
        <v>4285</v>
      </c>
    </row>
    <row r="237" spans="1:2" x14ac:dyDescent="0.2">
      <c r="A237" t="s">
        <v>3960</v>
      </c>
      <c r="B237" t="s">
        <v>4286</v>
      </c>
    </row>
    <row r="238" spans="1:2" x14ac:dyDescent="0.2">
      <c r="A238" t="s">
        <v>4287</v>
      </c>
      <c r="B238" t="s">
        <v>4288</v>
      </c>
    </row>
    <row r="239" spans="1:2" x14ac:dyDescent="0.2">
      <c r="A239" t="s">
        <v>3926</v>
      </c>
      <c r="B239" t="s">
        <v>4289</v>
      </c>
    </row>
    <row r="240" spans="1:2" x14ac:dyDescent="0.2">
      <c r="A240" t="s">
        <v>3936</v>
      </c>
      <c r="B240" t="s">
        <v>4290</v>
      </c>
    </row>
    <row r="241" spans="1:2" x14ac:dyDescent="0.2">
      <c r="A241" t="s">
        <v>3937</v>
      </c>
      <c r="B241" t="s">
        <v>4291</v>
      </c>
    </row>
    <row r="242" spans="1:2" x14ac:dyDescent="0.2">
      <c r="A242" t="s">
        <v>3938</v>
      </c>
      <c r="B242" t="s">
        <v>4292</v>
      </c>
    </row>
    <row r="243" spans="1:2" x14ac:dyDescent="0.2">
      <c r="A243" t="s">
        <v>82</v>
      </c>
      <c r="B243" t="s">
        <v>4293</v>
      </c>
    </row>
    <row r="244" spans="1:2" x14ac:dyDescent="0.2">
      <c r="A244" t="s">
        <v>84</v>
      </c>
      <c r="B244" t="s">
        <v>4294</v>
      </c>
    </row>
    <row r="245" spans="1:2" x14ac:dyDescent="0.2">
      <c r="A245" t="s">
        <v>83</v>
      </c>
      <c r="B245" t="s">
        <v>4295</v>
      </c>
    </row>
    <row r="246" spans="1:2" x14ac:dyDescent="0.2">
      <c r="A246" t="s">
        <v>79</v>
      </c>
      <c r="B246" t="s">
        <v>4296</v>
      </c>
    </row>
    <row r="247" spans="1:2" x14ac:dyDescent="0.2">
      <c r="A247" t="s">
        <v>77</v>
      </c>
      <c r="B247" t="s">
        <v>4297</v>
      </c>
    </row>
    <row r="248" spans="1:2" x14ac:dyDescent="0.2">
      <c r="A248" t="s">
        <v>78</v>
      </c>
      <c r="B248" t="s">
        <v>4298</v>
      </c>
    </row>
    <row r="249" spans="1:2" x14ac:dyDescent="0.2">
      <c r="A249" t="s">
        <v>4299</v>
      </c>
      <c r="B249" t="s">
        <v>4300</v>
      </c>
    </row>
    <row r="250" spans="1:2" x14ac:dyDescent="0.2">
      <c r="A250" t="s">
        <v>2959</v>
      </c>
      <c r="B250" t="s">
        <v>4301</v>
      </c>
    </row>
    <row r="251" spans="1:2" x14ac:dyDescent="0.2">
      <c r="A251" t="s">
        <v>4033</v>
      </c>
      <c r="B251" t="s">
        <v>4302</v>
      </c>
    </row>
    <row r="252" spans="1:2" x14ac:dyDescent="0.2">
      <c r="A252" t="s">
        <v>4032</v>
      </c>
      <c r="B252" t="s">
        <v>4303</v>
      </c>
    </row>
    <row r="253" spans="1:2" x14ac:dyDescent="0.2">
      <c r="A253" t="s">
        <v>2958</v>
      </c>
      <c r="B253" t="s">
        <v>4304</v>
      </c>
    </row>
    <row r="254" spans="1:2" x14ac:dyDescent="0.2">
      <c r="A254" t="s">
        <v>2963</v>
      </c>
      <c r="B254" t="s">
        <v>4305</v>
      </c>
    </row>
    <row r="255" spans="1:2" x14ac:dyDescent="0.2">
      <c r="A255" t="s">
        <v>2996</v>
      </c>
      <c r="B255" t="s">
        <v>4306</v>
      </c>
    </row>
    <row r="256" spans="1:2" x14ac:dyDescent="0.2">
      <c r="A256" t="s">
        <v>2951</v>
      </c>
      <c r="B256" t="s">
        <v>4307</v>
      </c>
    </row>
    <row r="257" spans="1:2" x14ac:dyDescent="0.2">
      <c r="A257" t="s">
        <v>4041</v>
      </c>
      <c r="B257" t="s">
        <v>4308</v>
      </c>
    </row>
    <row r="258" spans="1:2" x14ac:dyDescent="0.2">
      <c r="A258" t="s">
        <v>4038</v>
      </c>
      <c r="B258" t="s">
        <v>4309</v>
      </c>
    </row>
    <row r="259" spans="1:2" x14ac:dyDescent="0.2">
      <c r="A259" t="s">
        <v>4037</v>
      </c>
      <c r="B259" t="s">
        <v>4310</v>
      </c>
    </row>
    <row r="260" spans="1:2" x14ac:dyDescent="0.2">
      <c r="A260" t="s">
        <v>4036</v>
      </c>
      <c r="B260" t="s">
        <v>4311</v>
      </c>
    </row>
    <row r="261" spans="1:2" x14ac:dyDescent="0.2">
      <c r="A261" t="s">
        <v>4031</v>
      </c>
      <c r="B261" t="s">
        <v>4312</v>
      </c>
    </row>
    <row r="262" spans="1:2" x14ac:dyDescent="0.2">
      <c r="A262" t="s">
        <v>4030</v>
      </c>
      <c r="B262" t="s">
        <v>4313</v>
      </c>
    </row>
    <row r="263" spans="1:2" x14ac:dyDescent="0.2">
      <c r="A263" t="s">
        <v>12</v>
      </c>
      <c r="B263" t="s">
        <v>4314</v>
      </c>
    </row>
    <row r="264" spans="1:2" x14ac:dyDescent="0.2">
      <c r="A264" t="s">
        <v>4039</v>
      </c>
      <c r="B264" t="s">
        <v>4315</v>
      </c>
    </row>
    <row r="265" spans="1:2" x14ac:dyDescent="0.2">
      <c r="A265" t="s">
        <v>4040</v>
      </c>
      <c r="B265" t="s">
        <v>4316</v>
      </c>
    </row>
    <row r="266" spans="1:2" x14ac:dyDescent="0.2">
      <c r="A266" t="s">
        <v>4035</v>
      </c>
      <c r="B266" t="s">
        <v>4317</v>
      </c>
    </row>
    <row r="267" spans="1:2" x14ac:dyDescent="0.2">
      <c r="A267" t="s">
        <v>4034</v>
      </c>
      <c r="B267" t="s">
        <v>4318</v>
      </c>
    </row>
    <row r="268" spans="1:2" x14ac:dyDescent="0.2">
      <c r="A268" t="s">
        <v>88</v>
      </c>
      <c r="B268" t="s">
        <v>4319</v>
      </c>
    </row>
    <row r="269" spans="1:2" x14ac:dyDescent="0.2">
      <c r="A269" t="s">
        <v>4042</v>
      </c>
      <c r="B269" t="s">
        <v>4320</v>
      </c>
    </row>
    <row r="270" spans="1:2" x14ac:dyDescent="0.2">
      <c r="A270" t="s">
        <v>4043</v>
      </c>
      <c r="B270" t="s">
        <v>4321</v>
      </c>
    </row>
    <row r="271" spans="1:2" x14ac:dyDescent="0.2">
      <c r="A271" t="s">
        <v>4047</v>
      </c>
      <c r="B271" t="s">
        <v>4322</v>
      </c>
    </row>
    <row r="272" spans="1:2" x14ac:dyDescent="0.2">
      <c r="A272" t="s">
        <v>4046</v>
      </c>
      <c r="B272" t="s">
        <v>4323</v>
      </c>
    </row>
    <row r="273" spans="1:2" x14ac:dyDescent="0.2">
      <c r="A273" t="s">
        <v>4048</v>
      </c>
      <c r="B273" t="s">
        <v>4324</v>
      </c>
    </row>
    <row r="274" spans="1:2" x14ac:dyDescent="0.2">
      <c r="A274" t="s">
        <v>4045</v>
      </c>
      <c r="B274" t="s">
        <v>4325</v>
      </c>
    </row>
    <row r="275" spans="1:2" x14ac:dyDescent="0.2">
      <c r="A275" t="s">
        <v>4044</v>
      </c>
      <c r="B275" t="s">
        <v>4326</v>
      </c>
    </row>
    <row r="276" spans="1:2" x14ac:dyDescent="0.2">
      <c r="A276" t="s">
        <v>8</v>
      </c>
      <c r="B276" t="s">
        <v>4327</v>
      </c>
    </row>
    <row r="277" spans="1:2" x14ac:dyDescent="0.2">
      <c r="A277" t="s">
        <v>3</v>
      </c>
      <c r="B277" t="s">
        <v>4328</v>
      </c>
    </row>
    <row r="278" spans="1:2" x14ac:dyDescent="0.2">
      <c r="A278" t="s">
        <v>91</v>
      </c>
      <c r="B278" t="s">
        <v>4329</v>
      </c>
    </row>
    <row r="279" spans="1:2" x14ac:dyDescent="0.2">
      <c r="A279" t="s">
        <v>26</v>
      </c>
      <c r="B279" t="s">
        <v>4330</v>
      </c>
    </row>
    <row r="280" spans="1:2" x14ac:dyDescent="0.2">
      <c r="A280" t="s">
        <v>103</v>
      </c>
      <c r="B280" t="s">
        <v>4331</v>
      </c>
    </row>
    <row r="281" spans="1:2" x14ac:dyDescent="0.2">
      <c r="A281" t="s">
        <v>34</v>
      </c>
      <c r="B281" t="s">
        <v>4332</v>
      </c>
    </row>
    <row r="282" spans="1:2" x14ac:dyDescent="0.2">
      <c r="A282" t="s">
        <v>3990</v>
      </c>
      <c r="B282" t="s">
        <v>4333</v>
      </c>
    </row>
    <row r="283" spans="1:2" x14ac:dyDescent="0.2">
      <c r="A283" t="s">
        <v>4334</v>
      </c>
      <c r="B283" t="s">
        <v>4335</v>
      </c>
    </row>
    <row r="284" spans="1:2" x14ac:dyDescent="0.2">
      <c r="A284" t="s">
        <v>3968</v>
      </c>
      <c r="B284" t="s">
        <v>4336</v>
      </c>
    </row>
    <row r="285" spans="1:2" x14ac:dyDescent="0.2">
      <c r="A285" t="s">
        <v>3979</v>
      </c>
      <c r="B285" t="s">
        <v>4337</v>
      </c>
    </row>
    <row r="286" spans="1:2" x14ac:dyDescent="0.2">
      <c r="A286" t="s">
        <v>3976</v>
      </c>
      <c r="B286" t="s">
        <v>4338</v>
      </c>
    </row>
    <row r="287" spans="1:2" x14ac:dyDescent="0.2">
      <c r="A287" t="s">
        <v>4008</v>
      </c>
      <c r="B287" t="s">
        <v>4339</v>
      </c>
    </row>
    <row r="288" spans="1:2" x14ac:dyDescent="0.2">
      <c r="A288" t="s">
        <v>3978</v>
      </c>
      <c r="B288" t="s">
        <v>4340</v>
      </c>
    </row>
    <row r="289" spans="1:2" x14ac:dyDescent="0.2">
      <c r="A289" t="s">
        <v>3993</v>
      </c>
      <c r="B289" t="s">
        <v>4341</v>
      </c>
    </row>
    <row r="290" spans="1:2" x14ac:dyDescent="0.2">
      <c r="A290" t="s">
        <v>3992</v>
      </c>
      <c r="B290" t="s">
        <v>4342</v>
      </c>
    </row>
    <row r="291" spans="1:2" x14ac:dyDescent="0.2">
      <c r="A291" t="s">
        <v>3991</v>
      </c>
      <c r="B291" t="s">
        <v>4343</v>
      </c>
    </row>
    <row r="292" spans="1:2" x14ac:dyDescent="0.2">
      <c r="A292" t="s">
        <v>3967</v>
      </c>
      <c r="B292" t="s">
        <v>4344</v>
      </c>
    </row>
    <row r="293" spans="1:2" x14ac:dyDescent="0.2">
      <c r="A293" t="s">
        <v>3982</v>
      </c>
      <c r="B293" t="s">
        <v>4345</v>
      </c>
    </row>
    <row r="294" spans="1:2" x14ac:dyDescent="0.2">
      <c r="A294" t="s">
        <v>3981</v>
      </c>
      <c r="B294" t="s">
        <v>4346</v>
      </c>
    </row>
    <row r="295" spans="1:2" x14ac:dyDescent="0.2">
      <c r="A295" t="s">
        <v>3980</v>
      </c>
      <c r="B295" t="s">
        <v>4347</v>
      </c>
    </row>
    <row r="296" spans="1:2" x14ac:dyDescent="0.2">
      <c r="A296" t="s">
        <v>33</v>
      </c>
    </row>
    <row r="297" spans="1:2" x14ac:dyDescent="0.2">
      <c r="A297" t="s">
        <v>3975</v>
      </c>
      <c r="B297" t="s">
        <v>4348</v>
      </c>
    </row>
    <row r="298" spans="1:2" x14ac:dyDescent="0.2">
      <c r="A298" t="s">
        <v>4009</v>
      </c>
      <c r="B298" t="s">
        <v>4349</v>
      </c>
    </row>
    <row r="299" spans="1:2" x14ac:dyDescent="0.2">
      <c r="A299" t="s">
        <v>3969</v>
      </c>
      <c r="B299" t="s">
        <v>4350</v>
      </c>
    </row>
    <row r="300" spans="1:2" x14ac:dyDescent="0.2">
      <c r="A300" t="s">
        <v>3973</v>
      </c>
      <c r="B300" t="s">
        <v>4351</v>
      </c>
    </row>
    <row r="301" spans="1:2" x14ac:dyDescent="0.2">
      <c r="A301" t="s">
        <v>4007</v>
      </c>
      <c r="B301" t="s">
        <v>4352</v>
      </c>
    </row>
    <row r="302" spans="1:2" x14ac:dyDescent="0.2">
      <c r="A302" t="s">
        <v>4006</v>
      </c>
      <c r="B302" t="s">
        <v>4353</v>
      </c>
    </row>
    <row r="303" spans="1:2" x14ac:dyDescent="0.2">
      <c r="A303" t="s">
        <v>4010</v>
      </c>
      <c r="B303" t="s">
        <v>4354</v>
      </c>
    </row>
    <row r="304" spans="1:2" x14ac:dyDescent="0.2">
      <c r="A304" t="s">
        <v>4005</v>
      </c>
      <c r="B304" t="s">
        <v>4355</v>
      </c>
    </row>
    <row r="305" spans="1:2" x14ac:dyDescent="0.2">
      <c r="A305" t="s">
        <v>4004</v>
      </c>
      <c r="B305" t="s">
        <v>4356</v>
      </c>
    </row>
    <row r="306" spans="1:2" x14ac:dyDescent="0.2">
      <c r="A306" t="s">
        <v>3977</v>
      </c>
      <c r="B306" t="s">
        <v>4357</v>
      </c>
    </row>
    <row r="307" spans="1:2" x14ac:dyDescent="0.2">
      <c r="A307" t="s">
        <v>3974</v>
      </c>
      <c r="B307" t="s">
        <v>4358</v>
      </c>
    </row>
    <row r="308" spans="1:2" x14ac:dyDescent="0.2">
      <c r="A308" t="s">
        <v>3983</v>
      </c>
      <c r="B308" t="s">
        <v>4359</v>
      </c>
    </row>
    <row r="309" spans="1:2" x14ac:dyDescent="0.2">
      <c r="A309" t="s">
        <v>3984</v>
      </c>
      <c r="B309" t="s">
        <v>4360</v>
      </c>
    </row>
    <row r="310" spans="1:2" x14ac:dyDescent="0.2">
      <c r="A310" t="s">
        <v>3985</v>
      </c>
      <c r="B310" t="s">
        <v>4361</v>
      </c>
    </row>
    <row r="311" spans="1:2" x14ac:dyDescent="0.2">
      <c r="A311" t="s">
        <v>69</v>
      </c>
      <c r="B311" t="s">
        <v>4362</v>
      </c>
    </row>
    <row r="312" spans="1:2" x14ac:dyDescent="0.2">
      <c r="A312" t="s">
        <v>68</v>
      </c>
      <c r="B312" t="s">
        <v>4363</v>
      </c>
    </row>
    <row r="313" spans="1:2" x14ac:dyDescent="0.2">
      <c r="A313" t="s">
        <v>70</v>
      </c>
      <c r="B313" t="s">
        <v>4364</v>
      </c>
    </row>
    <row r="314" spans="1:2" x14ac:dyDescent="0.2">
      <c r="A314" t="s">
        <v>67</v>
      </c>
      <c r="B314" t="s">
        <v>4365</v>
      </c>
    </row>
    <row r="315" spans="1:2" x14ac:dyDescent="0.2">
      <c r="A315" t="s">
        <v>2969</v>
      </c>
      <c r="B315" t="s">
        <v>4366</v>
      </c>
    </row>
    <row r="316" spans="1:2" x14ac:dyDescent="0.2">
      <c r="A316" t="s">
        <v>102</v>
      </c>
      <c r="B316" t="s">
        <v>4367</v>
      </c>
    </row>
    <row r="317" spans="1:2" x14ac:dyDescent="0.2">
      <c r="A317" t="s">
        <v>101</v>
      </c>
      <c r="B317" t="s">
        <v>4368</v>
      </c>
    </row>
    <row r="318" spans="1:2" x14ac:dyDescent="0.2">
      <c r="A318" t="s">
        <v>2956</v>
      </c>
      <c r="B318" t="s">
        <v>4369</v>
      </c>
    </row>
    <row r="319" spans="1:2" x14ac:dyDescent="0.2">
      <c r="A319" t="s">
        <v>4370</v>
      </c>
      <c r="B319" t="s">
        <v>4371</v>
      </c>
    </row>
    <row r="320" spans="1:2" x14ac:dyDescent="0.2">
      <c r="A320" t="s">
        <v>2962</v>
      </c>
      <c r="B320" t="s">
        <v>4372</v>
      </c>
    </row>
    <row r="321" spans="1:2" x14ac:dyDescent="0.2">
      <c r="A321" t="s">
        <v>58</v>
      </c>
      <c r="B321" t="s">
        <v>4373</v>
      </c>
    </row>
    <row r="322" spans="1:2" x14ac:dyDescent="0.2">
      <c r="A322" t="s">
        <v>17</v>
      </c>
      <c r="B322" t="s">
        <v>4374</v>
      </c>
    </row>
    <row r="323" spans="1:2" x14ac:dyDescent="0.2">
      <c r="A323" t="s">
        <v>52</v>
      </c>
      <c r="B323" t="s">
        <v>4375</v>
      </c>
    </row>
    <row r="324" spans="1:2" x14ac:dyDescent="0.2">
      <c r="A324" t="s">
        <v>2984</v>
      </c>
      <c r="B324" t="s">
        <v>4376</v>
      </c>
    </row>
    <row r="325" spans="1:2" x14ac:dyDescent="0.2">
      <c r="A325" t="s">
        <v>2983</v>
      </c>
      <c r="B325" t="s">
        <v>4377</v>
      </c>
    </row>
    <row r="326" spans="1:2" x14ac:dyDescent="0.2">
      <c r="A326" t="s">
        <v>2975</v>
      </c>
      <c r="B326" t="s">
        <v>4378</v>
      </c>
    </row>
    <row r="327" spans="1:2" x14ac:dyDescent="0.2">
      <c r="A327" t="s">
        <v>2974</v>
      </c>
      <c r="B327" t="s">
        <v>4379</v>
      </c>
    </row>
    <row r="328" spans="1:2" x14ac:dyDescent="0.2">
      <c r="A328" t="s">
        <v>2978</v>
      </c>
      <c r="B328" t="s">
        <v>4380</v>
      </c>
    </row>
    <row r="329" spans="1:2" x14ac:dyDescent="0.2">
      <c r="A329" t="s">
        <v>2971</v>
      </c>
      <c r="B329" t="s">
        <v>4381</v>
      </c>
    </row>
    <row r="330" spans="1:2" x14ac:dyDescent="0.2">
      <c r="A330" t="s">
        <v>2977</v>
      </c>
      <c r="B330" t="s">
        <v>4382</v>
      </c>
    </row>
    <row r="331" spans="1:2" x14ac:dyDescent="0.2">
      <c r="A331" t="s">
        <v>2970</v>
      </c>
      <c r="B331" t="s">
        <v>4383</v>
      </c>
    </row>
    <row r="332" spans="1:2" x14ac:dyDescent="0.2">
      <c r="A332" t="s">
        <v>2982</v>
      </c>
      <c r="B332" t="s">
        <v>4384</v>
      </c>
    </row>
    <row r="333" spans="1:2" x14ac:dyDescent="0.2">
      <c r="A333" t="s">
        <v>2981</v>
      </c>
      <c r="B333" t="s">
        <v>4385</v>
      </c>
    </row>
    <row r="334" spans="1:2" x14ac:dyDescent="0.2">
      <c r="A334" t="s">
        <v>2973</v>
      </c>
      <c r="B334" t="s">
        <v>4386</v>
      </c>
    </row>
    <row r="335" spans="1:2" x14ac:dyDescent="0.2">
      <c r="A335" t="s">
        <v>2986</v>
      </c>
      <c r="B335" t="s">
        <v>4387</v>
      </c>
    </row>
    <row r="336" spans="1:2" x14ac:dyDescent="0.2">
      <c r="A336" t="s">
        <v>4388</v>
      </c>
      <c r="B336" t="s">
        <v>4389</v>
      </c>
    </row>
    <row r="337" spans="1:2" x14ac:dyDescent="0.2">
      <c r="A337" t="s">
        <v>2972</v>
      </c>
      <c r="B337" t="s">
        <v>4390</v>
      </c>
    </row>
    <row r="338" spans="1:2" x14ac:dyDescent="0.2">
      <c r="A338" t="s">
        <v>2979</v>
      </c>
      <c r="B338" t="s">
        <v>4391</v>
      </c>
    </row>
    <row r="339" spans="1:2" x14ac:dyDescent="0.2">
      <c r="A339" t="s">
        <v>2980</v>
      </c>
      <c r="B339" t="s">
        <v>4392</v>
      </c>
    </row>
    <row r="340" spans="1:2" x14ac:dyDescent="0.2">
      <c r="A340" t="s">
        <v>3016</v>
      </c>
      <c r="B340" t="s">
        <v>4393</v>
      </c>
    </row>
    <row r="341" spans="1:2" x14ac:dyDescent="0.2">
      <c r="A341" t="s">
        <v>3015</v>
      </c>
      <c r="B341" t="s">
        <v>4394</v>
      </c>
    </row>
    <row r="342" spans="1:2" x14ac:dyDescent="0.2">
      <c r="A342" t="s">
        <v>3014</v>
      </c>
      <c r="B342" t="s">
        <v>4395</v>
      </c>
    </row>
    <row r="343" spans="1:2" x14ac:dyDescent="0.2">
      <c r="A343" t="s">
        <v>3013</v>
      </c>
      <c r="B343" t="s">
        <v>4396</v>
      </c>
    </row>
    <row r="344" spans="1:2" x14ac:dyDescent="0.2">
      <c r="A344" t="s">
        <v>3957</v>
      </c>
      <c r="B344" t="s">
        <v>4397</v>
      </c>
    </row>
    <row r="345" spans="1:2" x14ac:dyDescent="0.2">
      <c r="A345" t="s">
        <v>3956</v>
      </c>
      <c r="B345" t="s">
        <v>4398</v>
      </c>
    </row>
    <row r="346" spans="1:2" x14ac:dyDescent="0.2">
      <c r="A346" t="s">
        <v>3951</v>
      </c>
      <c r="B346" t="s">
        <v>4399</v>
      </c>
    </row>
    <row r="347" spans="1:2" x14ac:dyDescent="0.2">
      <c r="A347" t="s">
        <v>3950</v>
      </c>
      <c r="B347" t="s">
        <v>4400</v>
      </c>
    </row>
    <row r="348" spans="1:2" x14ac:dyDescent="0.2">
      <c r="A348" t="s">
        <v>3955</v>
      </c>
      <c r="B348" t="s">
        <v>4401</v>
      </c>
    </row>
    <row r="349" spans="1:2" x14ac:dyDescent="0.2">
      <c r="A349" t="s">
        <v>3954</v>
      </c>
      <c r="B349" t="s">
        <v>4402</v>
      </c>
    </row>
    <row r="350" spans="1:2" x14ac:dyDescent="0.2">
      <c r="A350" t="s">
        <v>3959</v>
      </c>
      <c r="B350" t="s">
        <v>4403</v>
      </c>
    </row>
    <row r="351" spans="1:2" x14ac:dyDescent="0.2">
      <c r="A351" t="s">
        <v>3958</v>
      </c>
      <c r="B351" t="s">
        <v>4404</v>
      </c>
    </row>
    <row r="352" spans="1:2" x14ac:dyDescent="0.2">
      <c r="A352" t="s">
        <v>3952</v>
      </c>
      <c r="B352" t="s">
        <v>4405</v>
      </c>
    </row>
    <row r="353" spans="1:2" x14ac:dyDescent="0.2">
      <c r="A353" t="s">
        <v>3953</v>
      </c>
      <c r="B353" t="s">
        <v>4406</v>
      </c>
    </row>
    <row r="354" spans="1:2" x14ac:dyDescent="0.2">
      <c r="A354" t="s">
        <v>4001</v>
      </c>
      <c r="B354" t="s">
        <v>4407</v>
      </c>
    </row>
    <row r="355" spans="1:2" x14ac:dyDescent="0.2">
      <c r="A355" t="s">
        <v>4000</v>
      </c>
      <c r="B355" t="s">
        <v>4408</v>
      </c>
    </row>
    <row r="356" spans="1:2" x14ac:dyDescent="0.2">
      <c r="A356" t="s">
        <v>3995</v>
      </c>
      <c r="B356" t="s">
        <v>4409</v>
      </c>
    </row>
    <row r="357" spans="1:2" x14ac:dyDescent="0.2">
      <c r="A357" t="s">
        <v>3994</v>
      </c>
      <c r="B357" t="s">
        <v>4410</v>
      </c>
    </row>
    <row r="358" spans="1:2" x14ac:dyDescent="0.2">
      <c r="A358" t="s">
        <v>3999</v>
      </c>
      <c r="B358" t="s">
        <v>4411</v>
      </c>
    </row>
    <row r="359" spans="1:2" x14ac:dyDescent="0.2">
      <c r="A359" t="s">
        <v>3998</v>
      </c>
      <c r="B359" t="s">
        <v>4412</v>
      </c>
    </row>
    <row r="360" spans="1:2" x14ac:dyDescent="0.2">
      <c r="A360" t="s">
        <v>4003</v>
      </c>
      <c r="B360" t="s">
        <v>4413</v>
      </c>
    </row>
    <row r="361" spans="1:2" x14ac:dyDescent="0.2">
      <c r="A361" t="s">
        <v>4002</v>
      </c>
      <c r="B361" t="s">
        <v>4414</v>
      </c>
    </row>
    <row r="362" spans="1:2" x14ac:dyDescent="0.2">
      <c r="A362" t="s">
        <v>3996</v>
      </c>
      <c r="B362" t="s">
        <v>4415</v>
      </c>
    </row>
    <row r="363" spans="1:2" x14ac:dyDescent="0.2">
      <c r="A363" t="s">
        <v>3997</v>
      </c>
      <c r="B363" t="s">
        <v>4416</v>
      </c>
    </row>
    <row r="364" spans="1:2" x14ac:dyDescent="0.2">
      <c r="A364" t="s">
        <v>31</v>
      </c>
      <c r="B364" t="s">
        <v>4417</v>
      </c>
    </row>
    <row r="365" spans="1:2" x14ac:dyDescent="0.2">
      <c r="A365" t="s">
        <v>32</v>
      </c>
      <c r="B365" t="s">
        <v>4418</v>
      </c>
    </row>
    <row r="366" spans="1:2" x14ac:dyDescent="0.2">
      <c r="A366" t="s">
        <v>35</v>
      </c>
      <c r="B366" t="s">
        <v>4419</v>
      </c>
    </row>
    <row r="367" spans="1:2" x14ac:dyDescent="0.2">
      <c r="A367" t="s">
        <v>7</v>
      </c>
      <c r="B367" t="s">
        <v>4420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workbookViewId="0">
      <selection activeCell="A23" sqref="A23"/>
    </sheetView>
  </sheetViews>
  <sheetFormatPr defaultColWidth="9.28515625" defaultRowHeight="12.75" x14ac:dyDescent="0.2"/>
  <cols>
    <col min="1" max="1" width="83.7109375" customWidth="1"/>
  </cols>
  <sheetData>
    <row r="1" spans="1:1" ht="15" x14ac:dyDescent="0.25">
      <c r="A1" s="52" t="s">
        <v>4421</v>
      </c>
    </row>
    <row r="2" spans="1:1" x14ac:dyDescent="0.2">
      <c r="A2" t="s">
        <v>4422</v>
      </c>
    </row>
    <row r="3" spans="1:1" x14ac:dyDescent="0.2">
      <c r="A3" t="s">
        <v>4423</v>
      </c>
    </row>
    <row r="4" spans="1:1" x14ac:dyDescent="0.2">
      <c r="A4" t="s">
        <v>4424</v>
      </c>
    </row>
    <row r="5" spans="1:1" x14ac:dyDescent="0.2">
      <c r="A5" t="s">
        <v>4425</v>
      </c>
    </row>
    <row r="8" spans="1:1" ht="15" x14ac:dyDescent="0.25">
      <c r="A8" s="52" t="s">
        <v>4426</v>
      </c>
    </row>
    <row r="9" spans="1:1" x14ac:dyDescent="0.2">
      <c r="A9" t="s">
        <v>4427</v>
      </c>
    </row>
    <row r="10" spans="1:1" x14ac:dyDescent="0.2">
      <c r="A10" t="s">
        <v>4428</v>
      </c>
    </row>
    <row r="11" spans="1:1" x14ac:dyDescent="0.2">
      <c r="A11" t="s">
        <v>4429</v>
      </c>
    </row>
    <row r="12" spans="1:1" x14ac:dyDescent="0.2">
      <c r="A12" s="53" t="s">
        <v>4430</v>
      </c>
    </row>
    <row r="13" spans="1:1" x14ac:dyDescent="0.2">
      <c r="A13" t="s">
        <v>4431</v>
      </c>
    </row>
    <row r="14" spans="1:1" x14ac:dyDescent="0.2">
      <c r="A14" t="s">
        <v>4432</v>
      </c>
    </row>
    <row r="15" spans="1:1" x14ac:dyDescent="0.2">
      <c r="A15" t="s">
        <v>4433</v>
      </c>
    </row>
    <row r="16" spans="1:1" x14ac:dyDescent="0.2">
      <c r="A16" t="s">
        <v>4434</v>
      </c>
    </row>
    <row r="17" spans="1:1" x14ac:dyDescent="0.2">
      <c r="A17" t="s">
        <v>4435</v>
      </c>
    </row>
    <row r="18" spans="1:1" x14ac:dyDescent="0.2">
      <c r="A18" t="s">
        <v>4436</v>
      </c>
    </row>
    <row r="19" spans="1:1" x14ac:dyDescent="0.2">
      <c r="A19" t="s">
        <v>4437</v>
      </c>
    </row>
    <row r="20" spans="1:1" x14ac:dyDescent="0.2">
      <c r="A20" t="s">
        <v>4438</v>
      </c>
    </row>
    <row r="21" spans="1:1" x14ac:dyDescent="0.2">
      <c r="A21" t="s">
        <v>4439</v>
      </c>
    </row>
    <row r="22" spans="1:1" x14ac:dyDescent="0.2">
      <c r="A22" t="s">
        <v>4440</v>
      </c>
    </row>
    <row r="23" spans="1:1" x14ac:dyDescent="0.2">
      <c r="A23" t="s">
        <v>4441</v>
      </c>
    </row>
    <row r="25" spans="1:1" x14ac:dyDescent="0.2">
      <c r="A25" s="53" t="s">
        <v>4442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26</vt:i4>
      </vt:variant>
    </vt:vector>
  </HeadingPairs>
  <TitlesOfParts>
    <vt:vector size="33" baseType="lpstr">
      <vt:lpstr>Main Page</vt:lpstr>
      <vt:lpstr>Even Strength</vt:lpstr>
      <vt:lpstr>Power Play</vt:lpstr>
      <vt:lpstr>Penalty Kill</vt:lpstr>
      <vt:lpstr>Home Road</vt:lpstr>
      <vt:lpstr>Legend</vt:lpstr>
      <vt:lpstr>ABOUT</vt:lpstr>
      <vt:lpstr>__Anonymous_Sheet_DB__1_1</vt:lpstr>
      <vt:lpstr>__Anonymous_Sheet_DB__1_10</vt:lpstr>
      <vt:lpstr>__Anonymous_Sheet_DB__1_11</vt:lpstr>
      <vt:lpstr>__Anonymous_Sheet_DB__1_12</vt:lpstr>
      <vt:lpstr>__Anonymous_Sheet_DB__1_13</vt:lpstr>
      <vt:lpstr>__Anonymous_Sheet_DB__1_3</vt:lpstr>
      <vt:lpstr>__Anonymous_Sheet_DB__1_4</vt:lpstr>
      <vt:lpstr>__Anonymous_Sheet_DB__1_6</vt:lpstr>
      <vt:lpstr>__Anonymous_Sheet_DB__1_7</vt:lpstr>
      <vt:lpstr>__Anonymous_Sheet_DB__1_8</vt:lpstr>
      <vt:lpstr>__Anonymous_Sheet_DB__1_9</vt:lpstr>
      <vt:lpstr>__Anonymous_Sheet_DB__2</vt:lpstr>
      <vt:lpstr>__Anonymous_Sheet_DB__2_1</vt:lpstr>
      <vt:lpstr>__Anonymous_Sheet_DB__2_2</vt:lpstr>
      <vt:lpstr>__Anonymous_Sheet_DB__2_4</vt:lpstr>
      <vt:lpstr>__Anonymous_Sheet_DB__2_5</vt:lpstr>
      <vt:lpstr>__Anonymous_Sheet_DB__3</vt:lpstr>
      <vt:lpstr>__Anonymous_Sheet_DB__3_1</vt:lpstr>
      <vt:lpstr>__Anonymous_Sheet_DB__3_3</vt:lpstr>
      <vt:lpstr>__Anonymous_Sheet_DB__3_4</vt:lpstr>
      <vt:lpstr>__Anonymous_Sheet_DB__4</vt:lpstr>
      <vt:lpstr>__Anonymous_Sheet_DB__4_1</vt:lpstr>
      <vt:lpstr>__Anonymous_Sheet_DB__4_3</vt:lpstr>
      <vt:lpstr>__Anonymous_Sheet_DB__5</vt:lpstr>
      <vt:lpstr>__Anonymous_Sheet_DB__5_1</vt:lpstr>
      <vt:lpstr>__Anonymous_Sheet_DB__6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2015-11-24T19:20:45Z</dcterms:created>
  <dcterms:modified xsi:type="dcterms:W3CDTF">2015-11-24T19:20:46Z</dcterms:modified>
</cp:coreProperties>
</file>